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8_{B3579D8F-F95C-433C-8E45-96518469742F}" xr6:coauthVersionLast="47" xr6:coauthVersionMax="47" xr10:uidLastSave="{00000000-0000-0000-0000-000000000000}"/>
  <bookViews>
    <workbookView xWindow="-120" yWindow="-120" windowWidth="21840" windowHeight="13020" xr2:uid="{8CB38421-DCFC-4F95-BF84-7288277A9B2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Sheet1!$A$1:$BQ$2879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" i="1"/>
  <c r="BK2879" i="1"/>
  <c r="AG2879" i="1"/>
  <c r="AH2879" i="1" s="1"/>
  <c r="BK2878" i="1"/>
  <c r="AG2878" i="1"/>
  <c r="AH2878" i="1" s="1"/>
  <c r="BK2877" i="1"/>
  <c r="AG2877" i="1"/>
  <c r="AH2877" i="1" s="1"/>
  <c r="BK2876" i="1"/>
  <c r="AG2876" i="1"/>
  <c r="AH2876" i="1" s="1"/>
  <c r="BK2875" i="1"/>
  <c r="AG2875" i="1"/>
  <c r="AH2875" i="1" s="1"/>
  <c r="BK2874" i="1"/>
  <c r="AG2874" i="1"/>
  <c r="AH2874" i="1" s="1"/>
  <c r="BK2873" i="1"/>
  <c r="AG2873" i="1"/>
  <c r="AH2873" i="1" s="1"/>
  <c r="BK2872" i="1"/>
  <c r="AG2872" i="1"/>
  <c r="AH2872" i="1" s="1"/>
  <c r="BK2871" i="1"/>
  <c r="AG2871" i="1"/>
  <c r="AH2871" i="1" s="1"/>
  <c r="BK2870" i="1"/>
  <c r="AG2870" i="1"/>
  <c r="AH2870" i="1" s="1"/>
  <c r="BK2869" i="1"/>
  <c r="AG2869" i="1"/>
  <c r="AH2869" i="1" s="1"/>
  <c r="BK2868" i="1"/>
  <c r="AG2868" i="1"/>
  <c r="AH2868" i="1" s="1"/>
  <c r="BK2867" i="1"/>
  <c r="AG2867" i="1"/>
  <c r="AH2867" i="1" s="1"/>
  <c r="BK2866" i="1"/>
  <c r="AG2866" i="1"/>
  <c r="AH2866" i="1" s="1"/>
  <c r="BK2865" i="1"/>
  <c r="AG2865" i="1"/>
  <c r="AH2865" i="1" s="1"/>
  <c r="BK2864" i="1"/>
  <c r="AG2864" i="1"/>
  <c r="AH2864" i="1" s="1"/>
  <c r="BK2863" i="1"/>
  <c r="AG2863" i="1"/>
  <c r="AH2863" i="1" s="1"/>
  <c r="BK2862" i="1"/>
  <c r="AG2862" i="1"/>
  <c r="AH2862" i="1" s="1"/>
  <c r="BK2861" i="1"/>
  <c r="AG2861" i="1"/>
  <c r="AH2861" i="1" s="1"/>
  <c r="BK2860" i="1"/>
  <c r="AG2860" i="1"/>
  <c r="AH2860" i="1" s="1"/>
  <c r="BK2859" i="1"/>
  <c r="AG2859" i="1"/>
  <c r="AH2859" i="1" s="1"/>
  <c r="BK2858" i="1"/>
  <c r="AG2858" i="1"/>
  <c r="AH2858" i="1" s="1"/>
  <c r="BK2857" i="1"/>
  <c r="AG2857" i="1"/>
  <c r="AH2857" i="1" s="1"/>
  <c r="BK2856" i="1"/>
  <c r="AG2856" i="1"/>
  <c r="AH2856" i="1" s="1"/>
  <c r="BK2855" i="1"/>
  <c r="AG2855" i="1"/>
  <c r="AH2855" i="1" s="1"/>
  <c r="BK2854" i="1"/>
  <c r="AG2854" i="1"/>
  <c r="AH2854" i="1" s="1"/>
  <c r="BK2853" i="1"/>
  <c r="AG2853" i="1"/>
  <c r="AH2853" i="1" s="1"/>
  <c r="BK2852" i="1"/>
  <c r="AG2852" i="1"/>
  <c r="AH2852" i="1" s="1"/>
  <c r="BK2851" i="1"/>
  <c r="AG2851" i="1"/>
  <c r="AH2851" i="1" s="1"/>
  <c r="BK2850" i="1"/>
  <c r="AG2850" i="1"/>
  <c r="AH2850" i="1" s="1"/>
  <c r="BK2849" i="1"/>
  <c r="AG2849" i="1"/>
  <c r="AH2849" i="1" s="1"/>
  <c r="BK2848" i="1"/>
  <c r="AG2848" i="1"/>
  <c r="AH2848" i="1" s="1"/>
  <c r="BK2847" i="1"/>
  <c r="BA2847" i="1"/>
  <c r="BB2847" i="1" s="1"/>
  <c r="AS2847" i="1"/>
  <c r="AG2847" i="1"/>
  <c r="AH2847" i="1" s="1"/>
  <c r="AD2847" i="1"/>
  <c r="AE2847" i="1" s="1"/>
  <c r="AB2847" i="1"/>
  <c r="AC2847" i="1" s="1"/>
  <c r="AA2847" i="1"/>
  <c r="U2847" i="1"/>
  <c r="P2847" i="1"/>
  <c r="BK2846" i="1"/>
  <c r="BA2846" i="1"/>
  <c r="BB2846" i="1" s="1"/>
  <c r="AS2846" i="1"/>
  <c r="AG2846" i="1"/>
  <c r="AH2846" i="1" s="1"/>
  <c r="AD2846" i="1"/>
  <c r="AE2846" i="1" s="1"/>
  <c r="AB2846" i="1"/>
  <c r="AC2846" i="1" s="1"/>
  <c r="AA2846" i="1"/>
  <c r="U2846" i="1"/>
  <c r="P2846" i="1"/>
  <c r="BK2845" i="1"/>
  <c r="BA2845" i="1"/>
  <c r="BB2845" i="1" s="1"/>
  <c r="AS2845" i="1"/>
  <c r="AG2845" i="1"/>
  <c r="AH2845" i="1" s="1"/>
  <c r="AD2845" i="1"/>
  <c r="AE2845" i="1" s="1"/>
  <c r="AB2845" i="1"/>
  <c r="AC2845" i="1" s="1"/>
  <c r="AA2845" i="1"/>
  <c r="U2845" i="1"/>
  <c r="BK2844" i="1"/>
  <c r="BA2844" i="1"/>
  <c r="BB2844" i="1" s="1"/>
  <c r="AS2844" i="1"/>
  <c r="AG2844" i="1"/>
  <c r="AH2844" i="1" s="1"/>
  <c r="AD2844" i="1"/>
  <c r="AE2844" i="1" s="1"/>
  <c r="AB2844" i="1"/>
  <c r="AC2844" i="1" s="1"/>
  <c r="AA2844" i="1"/>
  <c r="U2844" i="1"/>
  <c r="BK2843" i="1"/>
  <c r="BA2843" i="1"/>
  <c r="BB2843" i="1" s="1"/>
  <c r="AS2843" i="1"/>
  <c r="AG2843" i="1"/>
  <c r="AH2843" i="1" s="1"/>
  <c r="AD2843" i="1"/>
  <c r="AE2843" i="1" s="1"/>
  <c r="AB2843" i="1"/>
  <c r="AC2843" i="1" s="1"/>
  <c r="AA2843" i="1"/>
  <c r="U2843" i="1"/>
  <c r="BK2842" i="1"/>
  <c r="BA2842" i="1"/>
  <c r="BB2842" i="1" s="1"/>
  <c r="AS2842" i="1"/>
  <c r="AG2842" i="1"/>
  <c r="AH2842" i="1" s="1"/>
  <c r="AD2842" i="1"/>
  <c r="AE2842" i="1" s="1"/>
  <c r="AB2842" i="1"/>
  <c r="AC2842" i="1" s="1"/>
  <c r="AA2842" i="1"/>
  <c r="U2842" i="1"/>
  <c r="BK2841" i="1"/>
  <c r="BA2841" i="1"/>
  <c r="BB2841" i="1" s="1"/>
  <c r="AS2841" i="1"/>
  <c r="AG2841" i="1"/>
  <c r="AH2841" i="1" s="1"/>
  <c r="AD2841" i="1"/>
  <c r="AE2841" i="1" s="1"/>
  <c r="AB2841" i="1"/>
  <c r="AC2841" i="1" s="1"/>
  <c r="AA2841" i="1"/>
  <c r="U2841" i="1"/>
  <c r="BK2840" i="1"/>
  <c r="BA2840" i="1"/>
  <c r="BB2840" i="1" s="1"/>
  <c r="AS2840" i="1"/>
  <c r="AG2840" i="1"/>
  <c r="AH2840" i="1" s="1"/>
  <c r="AD2840" i="1"/>
  <c r="AE2840" i="1" s="1"/>
  <c r="AB2840" i="1"/>
  <c r="AC2840" i="1" s="1"/>
  <c r="AA2840" i="1"/>
  <c r="U2840" i="1"/>
  <c r="BK2839" i="1"/>
  <c r="BA2839" i="1"/>
  <c r="BB2839" i="1" s="1"/>
  <c r="AS2839" i="1"/>
  <c r="AG2839" i="1"/>
  <c r="AH2839" i="1" s="1"/>
  <c r="AD2839" i="1"/>
  <c r="AE2839" i="1" s="1"/>
  <c r="AB2839" i="1"/>
  <c r="AC2839" i="1" s="1"/>
  <c r="AA2839" i="1"/>
  <c r="U2839" i="1"/>
  <c r="BK2838" i="1"/>
  <c r="BA2838" i="1"/>
  <c r="BB2838" i="1" s="1"/>
  <c r="AS2838" i="1"/>
  <c r="AG2838" i="1"/>
  <c r="AH2838" i="1" s="1"/>
  <c r="AD2838" i="1"/>
  <c r="AE2838" i="1" s="1"/>
  <c r="AB2838" i="1"/>
  <c r="AC2838" i="1" s="1"/>
  <c r="AA2838" i="1"/>
  <c r="U2838" i="1"/>
  <c r="BK2837" i="1"/>
  <c r="BA2837" i="1"/>
  <c r="BB2837" i="1" s="1"/>
  <c r="AS2837" i="1"/>
  <c r="AG2837" i="1"/>
  <c r="AH2837" i="1" s="1"/>
  <c r="AD2837" i="1"/>
  <c r="AE2837" i="1" s="1"/>
  <c r="AB2837" i="1"/>
  <c r="AC2837" i="1" s="1"/>
  <c r="AA2837" i="1"/>
  <c r="U2837" i="1"/>
  <c r="BK2836" i="1"/>
  <c r="BA2836" i="1"/>
  <c r="BB2836" i="1" s="1"/>
  <c r="AS2836" i="1"/>
  <c r="AG2836" i="1"/>
  <c r="AH2836" i="1" s="1"/>
  <c r="AD2836" i="1"/>
  <c r="AE2836" i="1" s="1"/>
  <c r="AB2836" i="1"/>
  <c r="AC2836" i="1" s="1"/>
  <c r="AA2836" i="1"/>
  <c r="U2836" i="1"/>
  <c r="BK2835" i="1"/>
  <c r="BA2835" i="1"/>
  <c r="BB2835" i="1" s="1"/>
  <c r="AS2835" i="1"/>
  <c r="AG2835" i="1"/>
  <c r="AH2835" i="1" s="1"/>
  <c r="AD2835" i="1"/>
  <c r="AE2835" i="1" s="1"/>
  <c r="AB2835" i="1"/>
  <c r="AC2835" i="1" s="1"/>
  <c r="AA2835" i="1"/>
  <c r="U2835" i="1"/>
  <c r="BK2834" i="1"/>
  <c r="BA2834" i="1"/>
  <c r="BB2834" i="1" s="1"/>
  <c r="AS2834" i="1"/>
  <c r="AG2834" i="1"/>
  <c r="AH2834" i="1" s="1"/>
  <c r="AD2834" i="1"/>
  <c r="AE2834" i="1" s="1"/>
  <c r="AB2834" i="1"/>
  <c r="AC2834" i="1" s="1"/>
  <c r="AA2834" i="1"/>
  <c r="U2834" i="1"/>
  <c r="BK2833" i="1"/>
  <c r="BA2833" i="1"/>
  <c r="BB2833" i="1" s="1"/>
  <c r="AS2833" i="1"/>
  <c r="AG2833" i="1"/>
  <c r="AH2833" i="1" s="1"/>
  <c r="AD2833" i="1"/>
  <c r="AE2833" i="1" s="1"/>
  <c r="AB2833" i="1"/>
  <c r="AC2833" i="1" s="1"/>
  <c r="AA2833" i="1"/>
  <c r="U2833" i="1"/>
  <c r="M2833" i="1"/>
  <c r="BK2832" i="1"/>
  <c r="BA2832" i="1"/>
  <c r="BB2832" i="1" s="1"/>
  <c r="AS2832" i="1"/>
  <c r="AG2832" i="1"/>
  <c r="AH2832" i="1" s="1"/>
  <c r="AD2832" i="1"/>
  <c r="AE2832" i="1" s="1"/>
  <c r="AB2832" i="1"/>
  <c r="AC2832" i="1" s="1"/>
  <c r="AA2832" i="1"/>
  <c r="U2832" i="1"/>
  <c r="BK2831" i="1"/>
  <c r="BA2831" i="1"/>
  <c r="BB2831" i="1" s="1"/>
  <c r="AS2831" i="1"/>
  <c r="AG2831" i="1"/>
  <c r="AH2831" i="1" s="1"/>
  <c r="AD2831" i="1"/>
  <c r="AE2831" i="1" s="1"/>
  <c r="AB2831" i="1"/>
  <c r="AC2831" i="1" s="1"/>
  <c r="AA2831" i="1"/>
  <c r="U2831" i="1"/>
  <c r="BK2830" i="1"/>
  <c r="BA2830" i="1"/>
  <c r="BB2830" i="1" s="1"/>
  <c r="AS2830" i="1"/>
  <c r="AG2830" i="1"/>
  <c r="AH2830" i="1" s="1"/>
  <c r="AD2830" i="1"/>
  <c r="AE2830" i="1" s="1"/>
  <c r="AB2830" i="1"/>
  <c r="AC2830" i="1" s="1"/>
  <c r="AA2830" i="1"/>
  <c r="U2830" i="1"/>
  <c r="BK2829" i="1"/>
  <c r="BA2829" i="1"/>
  <c r="BB2829" i="1" s="1"/>
  <c r="AS2829" i="1"/>
  <c r="AG2829" i="1"/>
  <c r="AH2829" i="1" s="1"/>
  <c r="AD2829" i="1"/>
  <c r="AE2829" i="1" s="1"/>
  <c r="AB2829" i="1"/>
  <c r="AC2829" i="1" s="1"/>
  <c r="AA2829" i="1"/>
  <c r="U2829" i="1"/>
  <c r="BK2828" i="1"/>
  <c r="BA2828" i="1"/>
  <c r="BB2828" i="1" s="1"/>
  <c r="AS2828" i="1"/>
  <c r="AG2828" i="1"/>
  <c r="AH2828" i="1" s="1"/>
  <c r="AD2828" i="1"/>
  <c r="AE2828" i="1" s="1"/>
  <c r="AB2828" i="1"/>
  <c r="AC2828" i="1" s="1"/>
  <c r="AA2828" i="1"/>
  <c r="U2828" i="1"/>
  <c r="BK2827" i="1"/>
  <c r="BA2827" i="1"/>
  <c r="BB2827" i="1" s="1"/>
  <c r="AS2827" i="1"/>
  <c r="AG2827" i="1"/>
  <c r="AH2827" i="1" s="1"/>
  <c r="AD2827" i="1"/>
  <c r="AE2827" i="1" s="1"/>
  <c r="AB2827" i="1"/>
  <c r="AC2827" i="1" s="1"/>
  <c r="AA2827" i="1"/>
  <c r="U2827" i="1"/>
  <c r="BK2826" i="1"/>
  <c r="BA2826" i="1"/>
  <c r="BB2826" i="1" s="1"/>
  <c r="AS2826" i="1"/>
  <c r="AG2826" i="1"/>
  <c r="AH2826" i="1" s="1"/>
  <c r="AD2826" i="1"/>
  <c r="AE2826" i="1" s="1"/>
  <c r="AB2826" i="1"/>
  <c r="AC2826" i="1" s="1"/>
  <c r="AA2826" i="1"/>
  <c r="U2826" i="1"/>
  <c r="BK2825" i="1"/>
  <c r="BA2825" i="1"/>
  <c r="BB2825" i="1" s="1"/>
  <c r="AS2825" i="1"/>
  <c r="AG2825" i="1"/>
  <c r="AH2825" i="1" s="1"/>
  <c r="AD2825" i="1"/>
  <c r="AE2825" i="1" s="1"/>
  <c r="AB2825" i="1"/>
  <c r="AC2825" i="1" s="1"/>
  <c r="AA2825" i="1"/>
  <c r="U2825" i="1"/>
  <c r="BK2824" i="1"/>
  <c r="BA2824" i="1"/>
  <c r="BB2824" i="1" s="1"/>
  <c r="AS2824" i="1"/>
  <c r="AG2824" i="1"/>
  <c r="AH2824" i="1" s="1"/>
  <c r="AD2824" i="1"/>
  <c r="AE2824" i="1" s="1"/>
  <c r="AB2824" i="1"/>
  <c r="AC2824" i="1" s="1"/>
  <c r="AA2824" i="1"/>
  <c r="U2824" i="1"/>
  <c r="P2824" i="1"/>
  <c r="BK2823" i="1"/>
  <c r="BA2823" i="1"/>
  <c r="BB2823" i="1" s="1"/>
  <c r="AS2823" i="1"/>
  <c r="AG2823" i="1"/>
  <c r="AH2823" i="1" s="1"/>
  <c r="AD2823" i="1"/>
  <c r="AE2823" i="1" s="1"/>
  <c r="AB2823" i="1"/>
  <c r="AC2823" i="1" s="1"/>
  <c r="AA2823" i="1"/>
  <c r="U2823" i="1"/>
  <c r="P2823" i="1"/>
  <c r="BK2822" i="1"/>
  <c r="BA2822" i="1"/>
  <c r="BB2822" i="1" s="1"/>
  <c r="AS2822" i="1"/>
  <c r="AG2822" i="1"/>
  <c r="AH2822" i="1" s="1"/>
  <c r="AD2822" i="1"/>
  <c r="AE2822" i="1" s="1"/>
  <c r="AB2822" i="1"/>
  <c r="AC2822" i="1" s="1"/>
  <c r="AA2822" i="1"/>
  <c r="U2822" i="1"/>
  <c r="P2822" i="1"/>
  <c r="BK2821" i="1"/>
  <c r="BA2821" i="1"/>
  <c r="BB2821" i="1" s="1"/>
  <c r="AS2821" i="1"/>
  <c r="AG2821" i="1"/>
  <c r="AH2821" i="1" s="1"/>
  <c r="AD2821" i="1"/>
  <c r="AE2821" i="1" s="1"/>
  <c r="AB2821" i="1"/>
  <c r="AC2821" i="1" s="1"/>
  <c r="AA2821" i="1"/>
  <c r="U2821" i="1"/>
  <c r="P2821" i="1"/>
  <c r="BK2820" i="1"/>
  <c r="BA2820" i="1"/>
  <c r="BB2820" i="1" s="1"/>
  <c r="AS2820" i="1"/>
  <c r="AG2820" i="1"/>
  <c r="AH2820" i="1" s="1"/>
  <c r="AD2820" i="1"/>
  <c r="AE2820" i="1" s="1"/>
  <c r="AB2820" i="1"/>
  <c r="AC2820" i="1" s="1"/>
  <c r="AA2820" i="1"/>
  <c r="U2820" i="1"/>
  <c r="P2820" i="1"/>
  <c r="BK2819" i="1"/>
  <c r="BA2819" i="1"/>
  <c r="BB2819" i="1" s="1"/>
  <c r="AS2819" i="1"/>
  <c r="AG2819" i="1"/>
  <c r="AH2819" i="1" s="1"/>
  <c r="AD2819" i="1"/>
  <c r="AE2819" i="1" s="1"/>
  <c r="AB2819" i="1"/>
  <c r="AC2819" i="1" s="1"/>
  <c r="AA2819" i="1"/>
  <c r="U2819" i="1"/>
  <c r="P2819" i="1"/>
  <c r="BK2818" i="1"/>
  <c r="BA2818" i="1"/>
  <c r="BB2818" i="1" s="1"/>
  <c r="AS2818" i="1"/>
  <c r="AG2818" i="1"/>
  <c r="AH2818" i="1" s="1"/>
  <c r="AD2818" i="1"/>
  <c r="AE2818" i="1" s="1"/>
  <c r="AB2818" i="1"/>
  <c r="AC2818" i="1" s="1"/>
  <c r="AA2818" i="1"/>
  <c r="U2818" i="1"/>
  <c r="P2818" i="1"/>
  <c r="M2818" i="1"/>
  <c r="BK2817" i="1"/>
  <c r="BA2817" i="1"/>
  <c r="BB2817" i="1" s="1"/>
  <c r="AS2817" i="1"/>
  <c r="AG2817" i="1"/>
  <c r="AH2817" i="1" s="1"/>
  <c r="AD2817" i="1"/>
  <c r="AE2817" i="1" s="1"/>
  <c r="AB2817" i="1"/>
  <c r="AC2817" i="1" s="1"/>
  <c r="AA2817" i="1"/>
  <c r="U2817" i="1"/>
  <c r="P2817" i="1"/>
  <c r="BK2816" i="1"/>
  <c r="BA2816" i="1"/>
  <c r="BB2816" i="1" s="1"/>
  <c r="AS2816" i="1"/>
  <c r="AG2816" i="1"/>
  <c r="AH2816" i="1" s="1"/>
  <c r="AD2816" i="1"/>
  <c r="AE2816" i="1" s="1"/>
  <c r="AB2816" i="1"/>
  <c r="AC2816" i="1" s="1"/>
  <c r="AA2816" i="1"/>
  <c r="U2816" i="1"/>
  <c r="P2816" i="1"/>
  <c r="BK2815" i="1"/>
  <c r="BA2815" i="1"/>
  <c r="BB2815" i="1" s="1"/>
  <c r="AS2815" i="1"/>
  <c r="AG2815" i="1"/>
  <c r="AH2815" i="1" s="1"/>
  <c r="AD2815" i="1"/>
  <c r="AE2815" i="1" s="1"/>
  <c r="AB2815" i="1"/>
  <c r="AC2815" i="1" s="1"/>
  <c r="AA2815" i="1"/>
  <c r="U2815" i="1"/>
  <c r="P2815" i="1"/>
  <c r="BK2814" i="1"/>
  <c r="BA2814" i="1"/>
  <c r="BB2814" i="1" s="1"/>
  <c r="AS2814" i="1"/>
  <c r="AG2814" i="1"/>
  <c r="AH2814" i="1" s="1"/>
  <c r="AD2814" i="1"/>
  <c r="AE2814" i="1" s="1"/>
  <c r="AB2814" i="1"/>
  <c r="AC2814" i="1" s="1"/>
  <c r="AA2814" i="1"/>
  <c r="U2814" i="1"/>
  <c r="P2814" i="1"/>
  <c r="BK2813" i="1"/>
  <c r="BA2813" i="1"/>
  <c r="BB2813" i="1" s="1"/>
  <c r="AS2813" i="1"/>
  <c r="AG2813" i="1"/>
  <c r="AH2813" i="1" s="1"/>
  <c r="AD2813" i="1"/>
  <c r="AE2813" i="1" s="1"/>
  <c r="AB2813" i="1"/>
  <c r="AC2813" i="1" s="1"/>
  <c r="AA2813" i="1"/>
  <c r="U2813" i="1"/>
  <c r="P2813" i="1"/>
  <c r="BK2812" i="1"/>
  <c r="BA2812" i="1"/>
  <c r="BB2812" i="1" s="1"/>
  <c r="AS2812" i="1"/>
  <c r="AG2812" i="1"/>
  <c r="AH2812" i="1" s="1"/>
  <c r="AD2812" i="1"/>
  <c r="AE2812" i="1" s="1"/>
  <c r="AB2812" i="1"/>
  <c r="AC2812" i="1" s="1"/>
  <c r="AA2812" i="1"/>
  <c r="U2812" i="1"/>
  <c r="P2812" i="1"/>
  <c r="BK2811" i="1"/>
  <c r="BA2811" i="1"/>
  <c r="BB2811" i="1" s="1"/>
  <c r="AS2811" i="1"/>
  <c r="AG2811" i="1"/>
  <c r="AH2811" i="1" s="1"/>
  <c r="AD2811" i="1"/>
  <c r="AE2811" i="1" s="1"/>
  <c r="AB2811" i="1"/>
  <c r="AC2811" i="1" s="1"/>
  <c r="AA2811" i="1"/>
  <c r="U2811" i="1"/>
  <c r="P2811" i="1"/>
  <c r="BK2810" i="1"/>
  <c r="BA2810" i="1"/>
  <c r="BB2810" i="1" s="1"/>
  <c r="AS2810" i="1"/>
  <c r="AG2810" i="1"/>
  <c r="AH2810" i="1" s="1"/>
  <c r="AD2810" i="1"/>
  <c r="AE2810" i="1" s="1"/>
  <c r="AB2810" i="1"/>
  <c r="AC2810" i="1" s="1"/>
  <c r="AA2810" i="1"/>
  <c r="U2810" i="1"/>
  <c r="P2810" i="1"/>
  <c r="BK2809" i="1"/>
  <c r="BA2809" i="1"/>
  <c r="BB2809" i="1" s="1"/>
  <c r="AS2809" i="1"/>
  <c r="AG2809" i="1"/>
  <c r="AH2809" i="1" s="1"/>
  <c r="AD2809" i="1"/>
  <c r="AE2809" i="1" s="1"/>
  <c r="AB2809" i="1"/>
  <c r="AC2809" i="1" s="1"/>
  <c r="AA2809" i="1"/>
  <c r="U2809" i="1"/>
  <c r="P2809" i="1"/>
  <c r="BK2808" i="1"/>
  <c r="BA2808" i="1"/>
  <c r="BB2808" i="1" s="1"/>
  <c r="AS2808" i="1"/>
  <c r="AG2808" i="1"/>
  <c r="AH2808" i="1" s="1"/>
  <c r="AD2808" i="1"/>
  <c r="AE2808" i="1" s="1"/>
  <c r="AB2808" i="1"/>
  <c r="AC2808" i="1" s="1"/>
  <c r="AA2808" i="1"/>
  <c r="U2808" i="1"/>
  <c r="P2808" i="1"/>
  <c r="BK2807" i="1"/>
  <c r="BA2807" i="1"/>
  <c r="BB2807" i="1" s="1"/>
  <c r="AS2807" i="1"/>
  <c r="AG2807" i="1"/>
  <c r="AH2807" i="1" s="1"/>
  <c r="AD2807" i="1"/>
  <c r="AE2807" i="1" s="1"/>
  <c r="AB2807" i="1"/>
  <c r="AC2807" i="1" s="1"/>
  <c r="AA2807" i="1"/>
  <c r="U2807" i="1"/>
  <c r="P2807" i="1"/>
  <c r="BK2806" i="1"/>
  <c r="BA2806" i="1"/>
  <c r="BB2806" i="1" s="1"/>
  <c r="AS2806" i="1"/>
  <c r="AG2806" i="1"/>
  <c r="AH2806" i="1" s="1"/>
  <c r="AD2806" i="1"/>
  <c r="AE2806" i="1" s="1"/>
  <c r="AB2806" i="1"/>
  <c r="AC2806" i="1" s="1"/>
  <c r="AA2806" i="1"/>
  <c r="U2806" i="1"/>
  <c r="P2806" i="1"/>
  <c r="BK2805" i="1"/>
  <c r="BA2805" i="1"/>
  <c r="BB2805" i="1" s="1"/>
  <c r="AS2805" i="1"/>
  <c r="AG2805" i="1"/>
  <c r="AH2805" i="1" s="1"/>
  <c r="AD2805" i="1"/>
  <c r="AE2805" i="1" s="1"/>
  <c r="AB2805" i="1"/>
  <c r="AC2805" i="1" s="1"/>
  <c r="AA2805" i="1"/>
  <c r="U2805" i="1"/>
  <c r="P2805" i="1"/>
  <c r="BK2804" i="1"/>
  <c r="BA2804" i="1"/>
  <c r="BB2804" i="1" s="1"/>
  <c r="AS2804" i="1"/>
  <c r="AG2804" i="1"/>
  <c r="AH2804" i="1" s="1"/>
  <c r="AD2804" i="1"/>
  <c r="AE2804" i="1" s="1"/>
  <c r="AB2804" i="1"/>
  <c r="AC2804" i="1" s="1"/>
  <c r="AA2804" i="1"/>
  <c r="U2804" i="1"/>
  <c r="P2804" i="1"/>
  <c r="BK2803" i="1"/>
  <c r="BA2803" i="1"/>
  <c r="BB2803" i="1" s="1"/>
  <c r="AS2803" i="1"/>
  <c r="AG2803" i="1"/>
  <c r="AH2803" i="1" s="1"/>
  <c r="AD2803" i="1"/>
  <c r="AE2803" i="1" s="1"/>
  <c r="AB2803" i="1"/>
  <c r="AC2803" i="1" s="1"/>
  <c r="AA2803" i="1"/>
  <c r="U2803" i="1"/>
  <c r="P2803" i="1"/>
  <c r="BK2802" i="1"/>
  <c r="BA2802" i="1"/>
  <c r="BB2802" i="1" s="1"/>
  <c r="AS2802" i="1"/>
  <c r="AG2802" i="1"/>
  <c r="AH2802" i="1" s="1"/>
  <c r="AD2802" i="1"/>
  <c r="AE2802" i="1" s="1"/>
  <c r="AB2802" i="1"/>
  <c r="AC2802" i="1" s="1"/>
  <c r="AA2802" i="1"/>
  <c r="U2802" i="1"/>
  <c r="P2802" i="1"/>
  <c r="BK2801" i="1"/>
  <c r="BA2801" i="1"/>
  <c r="BB2801" i="1" s="1"/>
  <c r="AS2801" i="1"/>
  <c r="AG2801" i="1"/>
  <c r="AH2801" i="1" s="1"/>
  <c r="AD2801" i="1"/>
  <c r="AE2801" i="1" s="1"/>
  <c r="AB2801" i="1"/>
  <c r="AC2801" i="1" s="1"/>
  <c r="AA2801" i="1"/>
  <c r="U2801" i="1"/>
  <c r="P2801" i="1"/>
  <c r="BK2800" i="1"/>
  <c r="BA2800" i="1"/>
  <c r="BB2800" i="1" s="1"/>
  <c r="AS2800" i="1"/>
  <c r="AG2800" i="1"/>
  <c r="AH2800" i="1" s="1"/>
  <c r="AD2800" i="1"/>
  <c r="AE2800" i="1" s="1"/>
  <c r="AB2800" i="1"/>
  <c r="AC2800" i="1" s="1"/>
  <c r="AA2800" i="1"/>
  <c r="U2800" i="1"/>
  <c r="P2800" i="1"/>
  <c r="BK2799" i="1"/>
  <c r="BA2799" i="1"/>
  <c r="BB2799" i="1" s="1"/>
  <c r="AS2799" i="1"/>
  <c r="AG2799" i="1"/>
  <c r="AH2799" i="1" s="1"/>
  <c r="AD2799" i="1"/>
  <c r="AE2799" i="1" s="1"/>
  <c r="AB2799" i="1"/>
  <c r="AC2799" i="1" s="1"/>
  <c r="AA2799" i="1"/>
  <c r="U2799" i="1"/>
  <c r="P2799" i="1"/>
  <c r="BK2798" i="1"/>
  <c r="BA2798" i="1"/>
  <c r="BB2798" i="1" s="1"/>
  <c r="AS2798" i="1"/>
  <c r="AG2798" i="1"/>
  <c r="AH2798" i="1" s="1"/>
  <c r="AD2798" i="1"/>
  <c r="AE2798" i="1" s="1"/>
  <c r="AB2798" i="1"/>
  <c r="AC2798" i="1" s="1"/>
  <c r="AA2798" i="1"/>
  <c r="U2798" i="1"/>
  <c r="P2798" i="1"/>
  <c r="BK2797" i="1"/>
  <c r="BA2797" i="1"/>
  <c r="BB2797" i="1" s="1"/>
  <c r="AS2797" i="1"/>
  <c r="AG2797" i="1"/>
  <c r="AH2797" i="1" s="1"/>
  <c r="AD2797" i="1"/>
  <c r="AE2797" i="1" s="1"/>
  <c r="AB2797" i="1"/>
  <c r="AC2797" i="1" s="1"/>
  <c r="AA2797" i="1"/>
  <c r="U2797" i="1"/>
  <c r="P2797" i="1"/>
  <c r="BK2796" i="1"/>
  <c r="BA2796" i="1"/>
  <c r="BB2796" i="1" s="1"/>
  <c r="AS2796" i="1"/>
  <c r="AG2796" i="1"/>
  <c r="AH2796" i="1" s="1"/>
  <c r="AD2796" i="1"/>
  <c r="AE2796" i="1" s="1"/>
  <c r="AB2796" i="1"/>
  <c r="AC2796" i="1" s="1"/>
  <c r="AA2796" i="1"/>
  <c r="U2796" i="1"/>
  <c r="P2796" i="1"/>
  <c r="BK2795" i="1"/>
  <c r="BA2795" i="1"/>
  <c r="BB2795" i="1" s="1"/>
  <c r="AS2795" i="1"/>
  <c r="AG2795" i="1"/>
  <c r="AH2795" i="1" s="1"/>
  <c r="AD2795" i="1"/>
  <c r="AE2795" i="1" s="1"/>
  <c r="AB2795" i="1"/>
  <c r="AC2795" i="1" s="1"/>
  <c r="AA2795" i="1"/>
  <c r="U2795" i="1"/>
  <c r="P2795" i="1"/>
  <c r="BK2794" i="1"/>
  <c r="BA2794" i="1"/>
  <c r="BB2794" i="1" s="1"/>
  <c r="AS2794" i="1"/>
  <c r="AG2794" i="1"/>
  <c r="AH2794" i="1" s="1"/>
  <c r="AD2794" i="1"/>
  <c r="AE2794" i="1" s="1"/>
  <c r="AB2794" i="1"/>
  <c r="AC2794" i="1" s="1"/>
  <c r="AA2794" i="1"/>
  <c r="U2794" i="1"/>
  <c r="P2794" i="1"/>
  <c r="BK2793" i="1"/>
  <c r="BA2793" i="1"/>
  <c r="BB2793" i="1" s="1"/>
  <c r="AS2793" i="1"/>
  <c r="AG2793" i="1"/>
  <c r="AH2793" i="1" s="1"/>
  <c r="AD2793" i="1"/>
  <c r="AE2793" i="1" s="1"/>
  <c r="AB2793" i="1"/>
  <c r="AC2793" i="1" s="1"/>
  <c r="AA2793" i="1"/>
  <c r="U2793" i="1"/>
  <c r="P2793" i="1"/>
  <c r="BK2792" i="1"/>
  <c r="BA2792" i="1"/>
  <c r="BB2792" i="1" s="1"/>
  <c r="AS2792" i="1"/>
  <c r="AG2792" i="1"/>
  <c r="AH2792" i="1" s="1"/>
  <c r="AD2792" i="1"/>
  <c r="AE2792" i="1" s="1"/>
  <c r="AB2792" i="1"/>
  <c r="AC2792" i="1" s="1"/>
  <c r="AA2792" i="1"/>
  <c r="U2792" i="1"/>
  <c r="P2792" i="1"/>
  <c r="BK2791" i="1"/>
  <c r="BA2791" i="1"/>
  <c r="BB2791" i="1" s="1"/>
  <c r="AS2791" i="1"/>
  <c r="AG2791" i="1"/>
  <c r="AH2791" i="1" s="1"/>
  <c r="AD2791" i="1"/>
  <c r="AE2791" i="1" s="1"/>
  <c r="AB2791" i="1"/>
  <c r="AC2791" i="1" s="1"/>
  <c r="AA2791" i="1"/>
  <c r="U2791" i="1"/>
  <c r="P2791" i="1"/>
  <c r="BK2790" i="1"/>
  <c r="BA2790" i="1"/>
  <c r="BB2790" i="1" s="1"/>
  <c r="AS2790" i="1"/>
  <c r="AG2790" i="1"/>
  <c r="AH2790" i="1" s="1"/>
  <c r="AD2790" i="1"/>
  <c r="AE2790" i="1" s="1"/>
  <c r="AB2790" i="1"/>
  <c r="AC2790" i="1" s="1"/>
  <c r="AA2790" i="1"/>
  <c r="U2790" i="1"/>
  <c r="P2790" i="1"/>
  <c r="BK2789" i="1"/>
  <c r="BA2789" i="1"/>
  <c r="BB2789" i="1" s="1"/>
  <c r="AS2789" i="1"/>
  <c r="AG2789" i="1"/>
  <c r="AH2789" i="1" s="1"/>
  <c r="AD2789" i="1"/>
  <c r="AE2789" i="1" s="1"/>
  <c r="AB2789" i="1"/>
  <c r="AC2789" i="1" s="1"/>
  <c r="AA2789" i="1"/>
  <c r="U2789" i="1"/>
  <c r="P2789" i="1"/>
  <c r="BK2788" i="1"/>
  <c r="BA2788" i="1"/>
  <c r="BB2788" i="1" s="1"/>
  <c r="AS2788" i="1"/>
  <c r="AG2788" i="1"/>
  <c r="AH2788" i="1" s="1"/>
  <c r="AD2788" i="1"/>
  <c r="AE2788" i="1" s="1"/>
  <c r="AB2788" i="1"/>
  <c r="AC2788" i="1" s="1"/>
  <c r="AA2788" i="1"/>
  <c r="U2788" i="1"/>
  <c r="P2788" i="1"/>
  <c r="BK2787" i="1"/>
  <c r="BA2787" i="1"/>
  <c r="BB2787" i="1" s="1"/>
  <c r="AS2787" i="1"/>
  <c r="AG2787" i="1"/>
  <c r="AH2787" i="1" s="1"/>
  <c r="AD2787" i="1"/>
  <c r="AE2787" i="1" s="1"/>
  <c r="AB2787" i="1"/>
  <c r="AC2787" i="1" s="1"/>
  <c r="AA2787" i="1"/>
  <c r="U2787" i="1"/>
  <c r="P2787" i="1"/>
  <c r="BK2786" i="1"/>
  <c r="BA2786" i="1"/>
  <c r="BB2786" i="1" s="1"/>
  <c r="AS2786" i="1"/>
  <c r="AG2786" i="1"/>
  <c r="AH2786" i="1" s="1"/>
  <c r="AD2786" i="1"/>
  <c r="AE2786" i="1" s="1"/>
  <c r="AB2786" i="1"/>
  <c r="AC2786" i="1" s="1"/>
  <c r="AA2786" i="1"/>
  <c r="U2786" i="1"/>
  <c r="P2786" i="1"/>
  <c r="BK2785" i="1"/>
  <c r="BA2785" i="1"/>
  <c r="BB2785" i="1" s="1"/>
  <c r="AS2785" i="1"/>
  <c r="AG2785" i="1"/>
  <c r="AH2785" i="1" s="1"/>
  <c r="AD2785" i="1"/>
  <c r="AE2785" i="1" s="1"/>
  <c r="AB2785" i="1"/>
  <c r="AC2785" i="1" s="1"/>
  <c r="AA2785" i="1"/>
  <c r="U2785" i="1"/>
  <c r="P2785" i="1"/>
  <c r="BK2784" i="1"/>
  <c r="BA2784" i="1"/>
  <c r="BB2784" i="1" s="1"/>
  <c r="AS2784" i="1"/>
  <c r="AG2784" i="1"/>
  <c r="AH2784" i="1" s="1"/>
  <c r="AD2784" i="1"/>
  <c r="AE2784" i="1" s="1"/>
  <c r="AB2784" i="1"/>
  <c r="AC2784" i="1" s="1"/>
  <c r="AA2784" i="1"/>
  <c r="U2784" i="1"/>
  <c r="P2784" i="1"/>
  <c r="BK2783" i="1"/>
  <c r="BA2783" i="1"/>
  <c r="BB2783" i="1" s="1"/>
  <c r="AS2783" i="1"/>
  <c r="AG2783" i="1"/>
  <c r="AH2783" i="1" s="1"/>
  <c r="AD2783" i="1"/>
  <c r="AE2783" i="1" s="1"/>
  <c r="AB2783" i="1"/>
  <c r="AC2783" i="1" s="1"/>
  <c r="AA2783" i="1"/>
  <c r="U2783" i="1"/>
  <c r="P2783" i="1"/>
  <c r="BK2782" i="1"/>
  <c r="BA2782" i="1"/>
  <c r="BB2782" i="1" s="1"/>
  <c r="AS2782" i="1"/>
  <c r="AG2782" i="1"/>
  <c r="AH2782" i="1" s="1"/>
  <c r="AD2782" i="1"/>
  <c r="AE2782" i="1" s="1"/>
  <c r="AB2782" i="1"/>
  <c r="AC2782" i="1" s="1"/>
  <c r="AA2782" i="1"/>
  <c r="U2782" i="1"/>
  <c r="P2782" i="1"/>
  <c r="BK2781" i="1"/>
  <c r="BA2781" i="1"/>
  <c r="BB2781" i="1" s="1"/>
  <c r="AS2781" i="1"/>
  <c r="AG2781" i="1"/>
  <c r="AH2781" i="1" s="1"/>
  <c r="AD2781" i="1"/>
  <c r="AE2781" i="1" s="1"/>
  <c r="AB2781" i="1"/>
  <c r="AC2781" i="1" s="1"/>
  <c r="AA2781" i="1"/>
  <c r="U2781" i="1"/>
  <c r="P2781" i="1"/>
  <c r="BK2780" i="1"/>
  <c r="BA2780" i="1"/>
  <c r="BB2780" i="1" s="1"/>
  <c r="AS2780" i="1"/>
  <c r="AG2780" i="1"/>
  <c r="AH2780" i="1" s="1"/>
  <c r="AD2780" i="1"/>
  <c r="AE2780" i="1" s="1"/>
  <c r="AB2780" i="1"/>
  <c r="AC2780" i="1" s="1"/>
  <c r="AA2780" i="1"/>
  <c r="U2780" i="1"/>
  <c r="P2780" i="1"/>
  <c r="BK2779" i="1"/>
  <c r="BA2779" i="1"/>
  <c r="BB2779" i="1" s="1"/>
  <c r="AS2779" i="1"/>
  <c r="AG2779" i="1"/>
  <c r="AH2779" i="1" s="1"/>
  <c r="AD2779" i="1"/>
  <c r="AE2779" i="1" s="1"/>
  <c r="AB2779" i="1"/>
  <c r="AC2779" i="1" s="1"/>
  <c r="AA2779" i="1"/>
  <c r="U2779" i="1"/>
  <c r="P2779" i="1"/>
  <c r="BK2778" i="1"/>
  <c r="BB2778" i="1"/>
  <c r="BA2778" i="1"/>
  <c r="AS2778" i="1"/>
  <c r="AG2778" i="1"/>
  <c r="AH2778" i="1" s="1"/>
  <c r="AD2778" i="1"/>
  <c r="AE2778" i="1" s="1"/>
  <c r="AB2778" i="1"/>
  <c r="AC2778" i="1" s="1"/>
  <c r="AA2778" i="1"/>
  <c r="U2778" i="1"/>
  <c r="P2778" i="1"/>
  <c r="BK2777" i="1"/>
  <c r="BA2777" i="1"/>
  <c r="BB2777" i="1" s="1"/>
  <c r="AS2777" i="1"/>
  <c r="AG2777" i="1"/>
  <c r="AH2777" i="1" s="1"/>
  <c r="AD2777" i="1"/>
  <c r="AE2777" i="1" s="1"/>
  <c r="AB2777" i="1"/>
  <c r="AC2777" i="1" s="1"/>
  <c r="AA2777" i="1"/>
  <c r="U2777" i="1"/>
  <c r="P2777" i="1"/>
  <c r="BK2776" i="1"/>
  <c r="BA2776" i="1"/>
  <c r="BB2776" i="1" s="1"/>
  <c r="AS2776" i="1"/>
  <c r="AG2776" i="1"/>
  <c r="AH2776" i="1" s="1"/>
  <c r="AD2776" i="1"/>
  <c r="AE2776" i="1" s="1"/>
  <c r="AB2776" i="1"/>
  <c r="AC2776" i="1" s="1"/>
  <c r="AA2776" i="1"/>
  <c r="U2776" i="1"/>
  <c r="P2776" i="1"/>
  <c r="BK2775" i="1"/>
  <c r="BA2775" i="1"/>
  <c r="BB2775" i="1" s="1"/>
  <c r="AS2775" i="1"/>
  <c r="AG2775" i="1"/>
  <c r="AH2775" i="1" s="1"/>
  <c r="AD2775" i="1"/>
  <c r="AE2775" i="1" s="1"/>
  <c r="AB2775" i="1"/>
  <c r="AC2775" i="1" s="1"/>
  <c r="AA2775" i="1"/>
  <c r="U2775" i="1"/>
  <c r="P2775" i="1"/>
  <c r="BK2774" i="1"/>
  <c r="BA2774" i="1"/>
  <c r="BB2774" i="1" s="1"/>
  <c r="AS2774" i="1"/>
  <c r="AG2774" i="1"/>
  <c r="AH2774" i="1" s="1"/>
  <c r="AD2774" i="1"/>
  <c r="AE2774" i="1" s="1"/>
  <c r="AB2774" i="1"/>
  <c r="AC2774" i="1" s="1"/>
  <c r="AA2774" i="1"/>
  <c r="U2774" i="1"/>
  <c r="P2774" i="1"/>
  <c r="BK2773" i="1"/>
  <c r="BA2773" i="1"/>
  <c r="BB2773" i="1" s="1"/>
  <c r="AS2773" i="1"/>
  <c r="AG2773" i="1"/>
  <c r="AH2773" i="1" s="1"/>
  <c r="AD2773" i="1"/>
  <c r="AE2773" i="1" s="1"/>
  <c r="AB2773" i="1"/>
  <c r="AC2773" i="1" s="1"/>
  <c r="AA2773" i="1"/>
  <c r="U2773" i="1"/>
  <c r="P2773" i="1"/>
  <c r="BK2772" i="1"/>
  <c r="BA2772" i="1"/>
  <c r="BB2772" i="1" s="1"/>
  <c r="AS2772" i="1"/>
  <c r="AG2772" i="1"/>
  <c r="AH2772" i="1" s="1"/>
  <c r="AD2772" i="1"/>
  <c r="AE2772" i="1" s="1"/>
  <c r="AB2772" i="1"/>
  <c r="AC2772" i="1" s="1"/>
  <c r="AA2772" i="1"/>
  <c r="U2772" i="1"/>
  <c r="P2772" i="1"/>
  <c r="BK2771" i="1"/>
  <c r="BA2771" i="1"/>
  <c r="BB2771" i="1" s="1"/>
  <c r="AS2771" i="1"/>
  <c r="AG2771" i="1"/>
  <c r="AH2771" i="1" s="1"/>
  <c r="AD2771" i="1"/>
  <c r="AE2771" i="1" s="1"/>
  <c r="AB2771" i="1"/>
  <c r="AC2771" i="1" s="1"/>
  <c r="AA2771" i="1"/>
  <c r="U2771" i="1"/>
  <c r="P2771" i="1"/>
  <c r="BK2770" i="1"/>
  <c r="BA2770" i="1"/>
  <c r="BB2770" i="1" s="1"/>
  <c r="AS2770" i="1"/>
  <c r="AG2770" i="1"/>
  <c r="AH2770" i="1" s="1"/>
  <c r="AD2770" i="1"/>
  <c r="AE2770" i="1" s="1"/>
  <c r="AB2770" i="1"/>
  <c r="AC2770" i="1" s="1"/>
  <c r="AA2770" i="1"/>
  <c r="U2770" i="1"/>
  <c r="P2770" i="1"/>
  <c r="BK2769" i="1"/>
  <c r="BA2769" i="1"/>
  <c r="BB2769" i="1" s="1"/>
  <c r="AS2769" i="1"/>
  <c r="AG2769" i="1"/>
  <c r="AH2769" i="1" s="1"/>
  <c r="AD2769" i="1"/>
  <c r="AE2769" i="1" s="1"/>
  <c r="AB2769" i="1"/>
  <c r="AC2769" i="1" s="1"/>
  <c r="AA2769" i="1"/>
  <c r="U2769" i="1"/>
  <c r="P2769" i="1"/>
  <c r="BK2768" i="1"/>
  <c r="BA2768" i="1"/>
  <c r="BB2768" i="1" s="1"/>
  <c r="AS2768" i="1"/>
  <c r="AG2768" i="1"/>
  <c r="AH2768" i="1" s="1"/>
  <c r="AD2768" i="1"/>
  <c r="AE2768" i="1" s="1"/>
  <c r="AB2768" i="1"/>
  <c r="AC2768" i="1" s="1"/>
  <c r="AA2768" i="1"/>
  <c r="U2768" i="1"/>
  <c r="P2768" i="1"/>
  <c r="BK2767" i="1"/>
  <c r="BA2767" i="1"/>
  <c r="BB2767" i="1" s="1"/>
  <c r="AS2767" i="1"/>
  <c r="AG2767" i="1"/>
  <c r="AH2767" i="1" s="1"/>
  <c r="AD2767" i="1"/>
  <c r="AE2767" i="1" s="1"/>
  <c r="AB2767" i="1"/>
  <c r="AC2767" i="1" s="1"/>
  <c r="AA2767" i="1"/>
  <c r="U2767" i="1"/>
  <c r="P2767" i="1"/>
  <c r="BK2766" i="1"/>
  <c r="BA2766" i="1"/>
  <c r="BB2766" i="1" s="1"/>
  <c r="AS2766" i="1"/>
  <c r="AG2766" i="1"/>
  <c r="AH2766" i="1" s="1"/>
  <c r="AD2766" i="1"/>
  <c r="AE2766" i="1" s="1"/>
  <c r="AB2766" i="1"/>
  <c r="AC2766" i="1" s="1"/>
  <c r="AA2766" i="1"/>
  <c r="U2766" i="1"/>
  <c r="P2766" i="1"/>
  <c r="BK2765" i="1"/>
  <c r="BA2765" i="1"/>
  <c r="BB2765" i="1" s="1"/>
  <c r="AS2765" i="1"/>
  <c r="AG2765" i="1"/>
  <c r="AH2765" i="1" s="1"/>
  <c r="AD2765" i="1"/>
  <c r="AE2765" i="1" s="1"/>
  <c r="AB2765" i="1"/>
  <c r="AC2765" i="1" s="1"/>
  <c r="AA2765" i="1"/>
  <c r="U2765" i="1"/>
  <c r="P2765" i="1"/>
  <c r="BK2764" i="1"/>
  <c r="BA2764" i="1"/>
  <c r="BB2764" i="1" s="1"/>
  <c r="AS2764" i="1"/>
  <c r="AG2764" i="1"/>
  <c r="AH2764" i="1" s="1"/>
  <c r="AD2764" i="1"/>
  <c r="AE2764" i="1" s="1"/>
  <c r="AB2764" i="1"/>
  <c r="AC2764" i="1" s="1"/>
  <c r="AA2764" i="1"/>
  <c r="U2764" i="1"/>
  <c r="P2764" i="1"/>
  <c r="BK2763" i="1"/>
  <c r="BA2763" i="1"/>
  <c r="BB2763" i="1" s="1"/>
  <c r="AS2763" i="1"/>
  <c r="AG2763" i="1"/>
  <c r="AH2763" i="1" s="1"/>
  <c r="AD2763" i="1"/>
  <c r="AE2763" i="1" s="1"/>
  <c r="AB2763" i="1"/>
  <c r="AC2763" i="1" s="1"/>
  <c r="AA2763" i="1"/>
  <c r="U2763" i="1"/>
  <c r="P2763" i="1"/>
  <c r="BK2762" i="1"/>
  <c r="BA2762" i="1"/>
  <c r="BB2762" i="1" s="1"/>
  <c r="AS2762" i="1"/>
  <c r="AG2762" i="1"/>
  <c r="AH2762" i="1" s="1"/>
  <c r="AD2762" i="1"/>
  <c r="AE2762" i="1" s="1"/>
  <c r="AB2762" i="1"/>
  <c r="AC2762" i="1" s="1"/>
  <c r="AA2762" i="1"/>
  <c r="U2762" i="1"/>
  <c r="P2762" i="1"/>
  <c r="BK2761" i="1"/>
  <c r="BA2761" i="1"/>
  <c r="BB2761" i="1" s="1"/>
  <c r="AS2761" i="1"/>
  <c r="AG2761" i="1"/>
  <c r="AH2761" i="1" s="1"/>
  <c r="AD2761" i="1"/>
  <c r="AE2761" i="1" s="1"/>
  <c r="AB2761" i="1"/>
  <c r="AC2761" i="1" s="1"/>
  <c r="AA2761" i="1"/>
  <c r="U2761" i="1"/>
  <c r="P2761" i="1"/>
  <c r="BK2760" i="1"/>
  <c r="BA2760" i="1"/>
  <c r="BB2760" i="1" s="1"/>
  <c r="AS2760" i="1"/>
  <c r="AG2760" i="1"/>
  <c r="AH2760" i="1" s="1"/>
  <c r="AD2760" i="1"/>
  <c r="AE2760" i="1" s="1"/>
  <c r="AB2760" i="1"/>
  <c r="AC2760" i="1" s="1"/>
  <c r="AA2760" i="1"/>
  <c r="U2760" i="1"/>
  <c r="P2760" i="1"/>
  <c r="BK2759" i="1"/>
  <c r="BA2759" i="1"/>
  <c r="BB2759" i="1" s="1"/>
  <c r="AS2759" i="1"/>
  <c r="AG2759" i="1"/>
  <c r="AH2759" i="1" s="1"/>
  <c r="AD2759" i="1"/>
  <c r="AE2759" i="1" s="1"/>
  <c r="AB2759" i="1"/>
  <c r="AC2759" i="1" s="1"/>
  <c r="AA2759" i="1"/>
  <c r="U2759" i="1"/>
  <c r="P2759" i="1"/>
  <c r="BK2758" i="1"/>
  <c r="BA2758" i="1"/>
  <c r="BB2758" i="1" s="1"/>
  <c r="AS2758" i="1"/>
  <c r="AG2758" i="1"/>
  <c r="AH2758" i="1" s="1"/>
  <c r="AD2758" i="1"/>
  <c r="AE2758" i="1" s="1"/>
  <c r="AB2758" i="1"/>
  <c r="AC2758" i="1" s="1"/>
  <c r="AA2758" i="1"/>
  <c r="U2758" i="1"/>
  <c r="P2758" i="1"/>
  <c r="BK2757" i="1"/>
  <c r="BA2757" i="1"/>
  <c r="BB2757" i="1" s="1"/>
  <c r="AS2757" i="1"/>
  <c r="AG2757" i="1"/>
  <c r="AH2757" i="1" s="1"/>
  <c r="AD2757" i="1"/>
  <c r="AE2757" i="1" s="1"/>
  <c r="AC2757" i="1"/>
  <c r="AB2757" i="1"/>
  <c r="AA2757" i="1"/>
  <c r="U2757" i="1"/>
  <c r="P2757" i="1"/>
  <c r="BK2756" i="1"/>
  <c r="BA2756" i="1"/>
  <c r="BB2756" i="1" s="1"/>
  <c r="AS2756" i="1"/>
  <c r="AG2756" i="1"/>
  <c r="AH2756" i="1" s="1"/>
  <c r="AD2756" i="1"/>
  <c r="AE2756" i="1" s="1"/>
  <c r="AB2756" i="1"/>
  <c r="AC2756" i="1" s="1"/>
  <c r="AA2756" i="1"/>
  <c r="U2756" i="1"/>
  <c r="P2756" i="1"/>
  <c r="BK2755" i="1"/>
  <c r="BA2755" i="1"/>
  <c r="BB2755" i="1" s="1"/>
  <c r="AS2755" i="1"/>
  <c r="AG2755" i="1"/>
  <c r="AH2755" i="1" s="1"/>
  <c r="AD2755" i="1"/>
  <c r="AE2755" i="1" s="1"/>
  <c r="AB2755" i="1"/>
  <c r="AC2755" i="1" s="1"/>
  <c r="AA2755" i="1"/>
  <c r="U2755" i="1"/>
  <c r="P2755" i="1"/>
  <c r="BK2754" i="1"/>
  <c r="BB2754" i="1"/>
  <c r="BA2754" i="1"/>
  <c r="AS2754" i="1"/>
  <c r="AG2754" i="1"/>
  <c r="AH2754" i="1" s="1"/>
  <c r="AD2754" i="1"/>
  <c r="AE2754" i="1" s="1"/>
  <c r="AB2754" i="1"/>
  <c r="AC2754" i="1" s="1"/>
  <c r="AA2754" i="1"/>
  <c r="U2754" i="1"/>
  <c r="P2754" i="1"/>
  <c r="BK2753" i="1"/>
  <c r="BA2753" i="1"/>
  <c r="BB2753" i="1" s="1"/>
  <c r="AS2753" i="1"/>
  <c r="AG2753" i="1"/>
  <c r="AH2753" i="1" s="1"/>
  <c r="AD2753" i="1"/>
  <c r="AE2753" i="1" s="1"/>
  <c r="AB2753" i="1"/>
  <c r="AC2753" i="1" s="1"/>
  <c r="AA2753" i="1"/>
  <c r="U2753" i="1"/>
  <c r="P2753" i="1"/>
  <c r="BK2752" i="1"/>
  <c r="BA2752" i="1"/>
  <c r="BB2752" i="1" s="1"/>
  <c r="AS2752" i="1"/>
  <c r="AG2752" i="1"/>
  <c r="AH2752" i="1" s="1"/>
  <c r="AD2752" i="1"/>
  <c r="AE2752" i="1" s="1"/>
  <c r="AB2752" i="1"/>
  <c r="AC2752" i="1" s="1"/>
  <c r="AA2752" i="1"/>
  <c r="U2752" i="1"/>
  <c r="P2752" i="1"/>
  <c r="BK2751" i="1"/>
  <c r="BA2751" i="1"/>
  <c r="BB2751" i="1" s="1"/>
  <c r="AS2751" i="1"/>
  <c r="AG2751" i="1"/>
  <c r="AH2751" i="1" s="1"/>
  <c r="AD2751" i="1"/>
  <c r="AE2751" i="1" s="1"/>
  <c r="AC2751" i="1"/>
  <c r="AB2751" i="1"/>
  <c r="AA2751" i="1"/>
  <c r="U2751" i="1"/>
  <c r="P2751" i="1"/>
  <c r="BK2750" i="1"/>
  <c r="BA2750" i="1"/>
  <c r="BB2750" i="1" s="1"/>
  <c r="AS2750" i="1"/>
  <c r="AG2750" i="1"/>
  <c r="AH2750" i="1" s="1"/>
  <c r="AD2750" i="1"/>
  <c r="AE2750" i="1" s="1"/>
  <c r="AB2750" i="1"/>
  <c r="AC2750" i="1" s="1"/>
  <c r="AA2750" i="1"/>
  <c r="U2750" i="1"/>
  <c r="P2750" i="1"/>
  <c r="BK2749" i="1"/>
  <c r="BA2749" i="1"/>
  <c r="BB2749" i="1" s="1"/>
  <c r="AS2749" i="1"/>
  <c r="AG2749" i="1"/>
  <c r="AH2749" i="1" s="1"/>
  <c r="AD2749" i="1"/>
  <c r="AE2749" i="1" s="1"/>
  <c r="AB2749" i="1"/>
  <c r="AC2749" i="1" s="1"/>
  <c r="AA2749" i="1"/>
  <c r="U2749" i="1"/>
  <c r="P2749" i="1"/>
  <c r="BK2748" i="1"/>
  <c r="BA2748" i="1"/>
  <c r="BB2748" i="1" s="1"/>
  <c r="AS2748" i="1"/>
  <c r="AG2748" i="1"/>
  <c r="AH2748" i="1" s="1"/>
  <c r="AD2748" i="1"/>
  <c r="AE2748" i="1" s="1"/>
  <c r="AB2748" i="1"/>
  <c r="AC2748" i="1" s="1"/>
  <c r="AA2748" i="1"/>
  <c r="U2748" i="1"/>
  <c r="P2748" i="1"/>
  <c r="BK2747" i="1"/>
  <c r="BA2747" i="1"/>
  <c r="BB2747" i="1" s="1"/>
  <c r="AS2747" i="1"/>
  <c r="AG2747" i="1"/>
  <c r="AH2747" i="1" s="1"/>
  <c r="AD2747" i="1"/>
  <c r="AE2747" i="1" s="1"/>
  <c r="AB2747" i="1"/>
  <c r="AC2747" i="1" s="1"/>
  <c r="AA2747" i="1"/>
  <c r="U2747" i="1"/>
  <c r="P2747" i="1"/>
  <c r="BK2746" i="1"/>
  <c r="BA2746" i="1"/>
  <c r="BB2746" i="1" s="1"/>
  <c r="AS2746" i="1"/>
  <c r="AG2746" i="1"/>
  <c r="AH2746" i="1" s="1"/>
  <c r="AD2746" i="1"/>
  <c r="AE2746" i="1" s="1"/>
  <c r="AB2746" i="1"/>
  <c r="AC2746" i="1" s="1"/>
  <c r="AA2746" i="1"/>
  <c r="U2746" i="1"/>
  <c r="P2746" i="1"/>
  <c r="BK2745" i="1"/>
  <c r="BA2745" i="1"/>
  <c r="BB2745" i="1" s="1"/>
  <c r="AS2745" i="1"/>
  <c r="AG2745" i="1"/>
  <c r="AH2745" i="1" s="1"/>
  <c r="AD2745" i="1"/>
  <c r="AE2745" i="1" s="1"/>
  <c r="AB2745" i="1"/>
  <c r="AC2745" i="1" s="1"/>
  <c r="AA2745" i="1"/>
  <c r="U2745" i="1"/>
  <c r="P2745" i="1"/>
  <c r="BK2744" i="1"/>
  <c r="BA2744" i="1"/>
  <c r="BB2744" i="1" s="1"/>
  <c r="AS2744" i="1"/>
  <c r="AG2744" i="1"/>
  <c r="AH2744" i="1" s="1"/>
  <c r="AD2744" i="1"/>
  <c r="AE2744" i="1" s="1"/>
  <c r="AB2744" i="1"/>
  <c r="AC2744" i="1" s="1"/>
  <c r="AA2744" i="1"/>
  <c r="U2744" i="1"/>
  <c r="P2744" i="1"/>
  <c r="BK2743" i="1"/>
  <c r="BA2743" i="1"/>
  <c r="BB2743" i="1" s="1"/>
  <c r="AS2743" i="1"/>
  <c r="AG2743" i="1"/>
  <c r="AH2743" i="1" s="1"/>
  <c r="AD2743" i="1"/>
  <c r="AE2743" i="1" s="1"/>
  <c r="AB2743" i="1"/>
  <c r="AC2743" i="1" s="1"/>
  <c r="AA2743" i="1"/>
  <c r="U2743" i="1"/>
  <c r="P2743" i="1"/>
  <c r="BK2742" i="1"/>
  <c r="BA2742" i="1"/>
  <c r="BB2742" i="1" s="1"/>
  <c r="AS2742" i="1"/>
  <c r="AG2742" i="1"/>
  <c r="AH2742" i="1" s="1"/>
  <c r="AD2742" i="1"/>
  <c r="AE2742" i="1" s="1"/>
  <c r="AB2742" i="1"/>
  <c r="AC2742" i="1" s="1"/>
  <c r="AA2742" i="1"/>
  <c r="U2742" i="1"/>
  <c r="P2742" i="1"/>
  <c r="BK2741" i="1"/>
  <c r="BA2741" i="1"/>
  <c r="BB2741" i="1" s="1"/>
  <c r="AS2741" i="1"/>
  <c r="AG2741" i="1"/>
  <c r="AH2741" i="1" s="1"/>
  <c r="AD2741" i="1"/>
  <c r="AE2741" i="1" s="1"/>
  <c r="AB2741" i="1"/>
  <c r="AC2741" i="1" s="1"/>
  <c r="AA2741" i="1"/>
  <c r="U2741" i="1"/>
  <c r="P2741" i="1"/>
  <c r="BK2740" i="1"/>
  <c r="BA2740" i="1"/>
  <c r="BB2740" i="1" s="1"/>
  <c r="AS2740" i="1"/>
  <c r="AG2740" i="1"/>
  <c r="AH2740" i="1" s="1"/>
  <c r="AD2740" i="1"/>
  <c r="AE2740" i="1" s="1"/>
  <c r="AB2740" i="1"/>
  <c r="AC2740" i="1" s="1"/>
  <c r="AA2740" i="1"/>
  <c r="U2740" i="1"/>
  <c r="P2740" i="1"/>
  <c r="BK2739" i="1"/>
  <c r="BA2739" i="1"/>
  <c r="BB2739" i="1" s="1"/>
  <c r="AS2739" i="1"/>
  <c r="AG2739" i="1"/>
  <c r="AH2739" i="1" s="1"/>
  <c r="AD2739" i="1"/>
  <c r="AE2739" i="1" s="1"/>
  <c r="AB2739" i="1"/>
  <c r="AC2739" i="1" s="1"/>
  <c r="AA2739" i="1"/>
  <c r="U2739" i="1"/>
  <c r="P2739" i="1"/>
  <c r="BK2738" i="1"/>
  <c r="BA2738" i="1"/>
  <c r="BB2738" i="1" s="1"/>
  <c r="AS2738" i="1"/>
  <c r="AG2738" i="1"/>
  <c r="AH2738" i="1" s="1"/>
  <c r="AD2738" i="1"/>
  <c r="AE2738" i="1" s="1"/>
  <c r="AB2738" i="1"/>
  <c r="AC2738" i="1" s="1"/>
  <c r="AA2738" i="1"/>
  <c r="U2738" i="1"/>
  <c r="P2738" i="1"/>
  <c r="BK2737" i="1"/>
  <c r="BA2737" i="1"/>
  <c r="BB2737" i="1" s="1"/>
  <c r="AS2737" i="1"/>
  <c r="AG2737" i="1"/>
  <c r="AH2737" i="1" s="1"/>
  <c r="AD2737" i="1"/>
  <c r="AE2737" i="1" s="1"/>
  <c r="AB2737" i="1"/>
  <c r="AC2737" i="1" s="1"/>
  <c r="AA2737" i="1"/>
  <c r="U2737" i="1"/>
  <c r="P2737" i="1"/>
  <c r="BK2736" i="1"/>
  <c r="BA2736" i="1"/>
  <c r="BB2736" i="1" s="1"/>
  <c r="AS2736" i="1"/>
  <c r="AG2736" i="1"/>
  <c r="AH2736" i="1" s="1"/>
  <c r="AD2736" i="1"/>
  <c r="AE2736" i="1" s="1"/>
  <c r="AB2736" i="1"/>
  <c r="AC2736" i="1" s="1"/>
  <c r="AA2736" i="1"/>
  <c r="U2736" i="1"/>
  <c r="P2736" i="1"/>
  <c r="BK2735" i="1"/>
  <c r="BA2735" i="1"/>
  <c r="BB2735" i="1" s="1"/>
  <c r="AS2735" i="1"/>
  <c r="AG2735" i="1"/>
  <c r="AH2735" i="1" s="1"/>
  <c r="AD2735" i="1"/>
  <c r="AE2735" i="1" s="1"/>
  <c r="AB2735" i="1"/>
  <c r="AC2735" i="1" s="1"/>
  <c r="AA2735" i="1"/>
  <c r="U2735" i="1"/>
  <c r="P2735" i="1"/>
  <c r="BK2734" i="1"/>
  <c r="BA2734" i="1"/>
  <c r="BB2734" i="1" s="1"/>
  <c r="AS2734" i="1"/>
  <c r="AG2734" i="1"/>
  <c r="AH2734" i="1" s="1"/>
  <c r="AD2734" i="1"/>
  <c r="AE2734" i="1" s="1"/>
  <c r="AB2734" i="1"/>
  <c r="AC2734" i="1" s="1"/>
  <c r="AA2734" i="1"/>
  <c r="U2734" i="1"/>
  <c r="P2734" i="1"/>
  <c r="BK2733" i="1"/>
  <c r="BA2733" i="1"/>
  <c r="BB2733" i="1" s="1"/>
  <c r="AS2733" i="1"/>
  <c r="AG2733" i="1"/>
  <c r="AH2733" i="1" s="1"/>
  <c r="AD2733" i="1"/>
  <c r="AE2733" i="1" s="1"/>
  <c r="AB2733" i="1"/>
  <c r="AC2733" i="1" s="1"/>
  <c r="AA2733" i="1"/>
  <c r="U2733" i="1"/>
  <c r="P2733" i="1"/>
  <c r="BK2732" i="1"/>
  <c r="BA2732" i="1"/>
  <c r="BB2732" i="1" s="1"/>
  <c r="AS2732" i="1"/>
  <c r="AG2732" i="1"/>
  <c r="AH2732" i="1" s="1"/>
  <c r="AD2732" i="1"/>
  <c r="AE2732" i="1" s="1"/>
  <c r="AB2732" i="1"/>
  <c r="AC2732" i="1" s="1"/>
  <c r="AA2732" i="1"/>
  <c r="U2732" i="1"/>
  <c r="P2732" i="1"/>
  <c r="BK2731" i="1"/>
  <c r="BA2731" i="1"/>
  <c r="BB2731" i="1" s="1"/>
  <c r="AS2731" i="1"/>
  <c r="AG2731" i="1"/>
  <c r="AH2731" i="1" s="1"/>
  <c r="AD2731" i="1"/>
  <c r="AE2731" i="1" s="1"/>
  <c r="AB2731" i="1"/>
  <c r="AC2731" i="1" s="1"/>
  <c r="AA2731" i="1"/>
  <c r="U2731" i="1"/>
  <c r="P2731" i="1"/>
  <c r="BK2730" i="1"/>
  <c r="BA2730" i="1"/>
  <c r="BB2730" i="1" s="1"/>
  <c r="AS2730" i="1"/>
  <c r="AG2730" i="1"/>
  <c r="AH2730" i="1" s="1"/>
  <c r="AD2730" i="1"/>
  <c r="AE2730" i="1" s="1"/>
  <c r="AB2730" i="1"/>
  <c r="AC2730" i="1" s="1"/>
  <c r="AA2730" i="1"/>
  <c r="U2730" i="1"/>
  <c r="P2730" i="1"/>
  <c r="BA2729" i="1"/>
  <c r="BB2729" i="1" s="1"/>
  <c r="AS2729" i="1"/>
  <c r="AG2729" i="1"/>
  <c r="AH2729" i="1" s="1"/>
  <c r="AD2729" i="1"/>
  <c r="AE2729" i="1" s="1"/>
  <c r="AB2729" i="1"/>
  <c r="AC2729" i="1" s="1"/>
  <c r="AA2729" i="1"/>
  <c r="W2729" i="1"/>
  <c r="P2729" i="1" s="1"/>
  <c r="U2729" i="1"/>
  <c r="BK2728" i="1"/>
  <c r="BA2728" i="1"/>
  <c r="BB2728" i="1" s="1"/>
  <c r="AS2728" i="1"/>
  <c r="AG2728" i="1"/>
  <c r="AH2728" i="1" s="1"/>
  <c r="AD2728" i="1"/>
  <c r="AE2728" i="1" s="1"/>
  <c r="AB2728" i="1"/>
  <c r="AC2728" i="1" s="1"/>
  <c r="AA2728" i="1"/>
  <c r="W2728" i="1"/>
  <c r="P2728" i="1" s="1"/>
  <c r="U2728" i="1"/>
  <c r="BK2727" i="1"/>
  <c r="BA2727" i="1"/>
  <c r="BB2727" i="1" s="1"/>
  <c r="AS2727" i="1"/>
  <c r="AG2727" i="1"/>
  <c r="AH2727" i="1" s="1"/>
  <c r="AD2727" i="1"/>
  <c r="AE2727" i="1" s="1"/>
  <c r="AB2727" i="1"/>
  <c r="AC2727" i="1" s="1"/>
  <c r="AA2727" i="1"/>
  <c r="U2727" i="1"/>
  <c r="P2727" i="1"/>
  <c r="BK2726" i="1"/>
  <c r="BA2726" i="1"/>
  <c r="BB2726" i="1" s="1"/>
  <c r="AS2726" i="1"/>
  <c r="AG2726" i="1"/>
  <c r="AH2726" i="1" s="1"/>
  <c r="AD2726" i="1"/>
  <c r="AE2726" i="1" s="1"/>
  <c r="AB2726" i="1"/>
  <c r="AC2726" i="1" s="1"/>
  <c r="AA2726" i="1"/>
  <c r="U2726" i="1"/>
  <c r="P2726" i="1"/>
  <c r="BK2725" i="1"/>
  <c r="BA2725" i="1"/>
  <c r="BB2725" i="1" s="1"/>
  <c r="AS2725" i="1"/>
  <c r="AG2725" i="1"/>
  <c r="AH2725" i="1" s="1"/>
  <c r="AD2725" i="1"/>
  <c r="AE2725" i="1" s="1"/>
  <c r="AB2725" i="1"/>
  <c r="AC2725" i="1" s="1"/>
  <c r="AA2725" i="1"/>
  <c r="U2725" i="1"/>
  <c r="P2725" i="1"/>
  <c r="BK2724" i="1"/>
  <c r="BA2724" i="1"/>
  <c r="BB2724" i="1" s="1"/>
  <c r="AS2724" i="1"/>
  <c r="AG2724" i="1"/>
  <c r="AH2724" i="1" s="1"/>
  <c r="AD2724" i="1"/>
  <c r="AE2724" i="1" s="1"/>
  <c r="AB2724" i="1"/>
  <c r="AC2724" i="1" s="1"/>
  <c r="AA2724" i="1"/>
  <c r="U2724" i="1"/>
  <c r="P2724" i="1"/>
  <c r="M2724" i="1"/>
  <c r="BK2723" i="1"/>
  <c r="BA2723" i="1"/>
  <c r="BB2723" i="1" s="1"/>
  <c r="AS2723" i="1"/>
  <c r="AG2723" i="1"/>
  <c r="AH2723" i="1" s="1"/>
  <c r="AD2723" i="1"/>
  <c r="AE2723" i="1" s="1"/>
  <c r="AB2723" i="1"/>
  <c r="AC2723" i="1" s="1"/>
  <c r="AA2723" i="1"/>
  <c r="U2723" i="1"/>
  <c r="P2723" i="1"/>
  <c r="BK2722" i="1"/>
  <c r="BA2722" i="1"/>
  <c r="BB2722" i="1" s="1"/>
  <c r="AS2722" i="1"/>
  <c r="AG2722" i="1"/>
  <c r="AH2722" i="1" s="1"/>
  <c r="AD2722" i="1"/>
  <c r="AE2722" i="1" s="1"/>
  <c r="AB2722" i="1"/>
  <c r="AC2722" i="1" s="1"/>
  <c r="AA2722" i="1"/>
  <c r="W2722" i="1"/>
  <c r="P2722" i="1" s="1"/>
  <c r="U2722" i="1"/>
  <c r="BK2721" i="1"/>
  <c r="BA2721" i="1"/>
  <c r="BB2721" i="1" s="1"/>
  <c r="AS2721" i="1"/>
  <c r="AG2721" i="1"/>
  <c r="AH2721" i="1" s="1"/>
  <c r="AD2721" i="1"/>
  <c r="AE2721" i="1" s="1"/>
  <c r="AB2721" i="1"/>
  <c r="AC2721" i="1" s="1"/>
  <c r="AA2721" i="1"/>
  <c r="U2721" i="1"/>
  <c r="P2721" i="1"/>
  <c r="M2721" i="1"/>
  <c r="BK2720" i="1"/>
  <c r="BA2720" i="1"/>
  <c r="BB2720" i="1" s="1"/>
  <c r="AS2720" i="1"/>
  <c r="AG2720" i="1"/>
  <c r="AH2720" i="1" s="1"/>
  <c r="AD2720" i="1"/>
  <c r="AE2720" i="1" s="1"/>
  <c r="AB2720" i="1"/>
  <c r="AC2720" i="1" s="1"/>
  <c r="AA2720" i="1"/>
  <c r="U2720" i="1"/>
  <c r="P2720" i="1"/>
  <c r="BK2719" i="1"/>
  <c r="BA2719" i="1"/>
  <c r="BB2719" i="1" s="1"/>
  <c r="AS2719" i="1"/>
  <c r="AG2719" i="1"/>
  <c r="AH2719" i="1" s="1"/>
  <c r="AD2719" i="1"/>
  <c r="AE2719" i="1" s="1"/>
  <c r="AB2719" i="1"/>
  <c r="AC2719" i="1" s="1"/>
  <c r="AA2719" i="1"/>
  <c r="U2719" i="1"/>
  <c r="P2719" i="1"/>
  <c r="BA2718" i="1"/>
  <c r="BB2718" i="1" s="1"/>
  <c r="AS2718" i="1"/>
  <c r="AG2718" i="1"/>
  <c r="AH2718" i="1" s="1"/>
  <c r="AD2718" i="1"/>
  <c r="AE2718" i="1" s="1"/>
  <c r="AB2718" i="1"/>
  <c r="AC2718" i="1" s="1"/>
  <c r="AA2718" i="1"/>
  <c r="W2718" i="1"/>
  <c r="P2718" i="1" s="1"/>
  <c r="U2718" i="1"/>
  <c r="BA2717" i="1"/>
  <c r="BB2717" i="1" s="1"/>
  <c r="AS2717" i="1"/>
  <c r="AG2717" i="1"/>
  <c r="AH2717" i="1" s="1"/>
  <c r="AD2717" i="1"/>
  <c r="AE2717" i="1" s="1"/>
  <c r="AB2717" i="1"/>
  <c r="AC2717" i="1" s="1"/>
  <c r="AA2717" i="1"/>
  <c r="W2717" i="1"/>
  <c r="P2717" i="1" s="1"/>
  <c r="U2717" i="1"/>
  <c r="BK2716" i="1"/>
  <c r="BA2716" i="1"/>
  <c r="BB2716" i="1" s="1"/>
  <c r="AS2716" i="1"/>
  <c r="AG2716" i="1"/>
  <c r="AH2716" i="1" s="1"/>
  <c r="AD2716" i="1"/>
  <c r="AE2716" i="1" s="1"/>
  <c r="AB2716" i="1"/>
  <c r="AC2716" i="1" s="1"/>
  <c r="AA2716" i="1"/>
  <c r="W2716" i="1"/>
  <c r="U2716" i="1"/>
  <c r="P2716" i="1"/>
  <c r="M2716" i="1"/>
  <c r="BK2715" i="1"/>
  <c r="BA2715" i="1"/>
  <c r="BB2715" i="1" s="1"/>
  <c r="AS2715" i="1"/>
  <c r="AG2715" i="1"/>
  <c r="AH2715" i="1" s="1"/>
  <c r="AD2715" i="1"/>
  <c r="AE2715" i="1" s="1"/>
  <c r="AB2715" i="1"/>
  <c r="AC2715" i="1" s="1"/>
  <c r="AA2715" i="1"/>
  <c r="W2715" i="1"/>
  <c r="P2715" i="1" s="1"/>
  <c r="U2715" i="1"/>
  <c r="M2715" i="1"/>
  <c r="BK2714" i="1"/>
  <c r="BA2714" i="1"/>
  <c r="BB2714" i="1" s="1"/>
  <c r="AS2714" i="1"/>
  <c r="AG2714" i="1"/>
  <c r="AH2714" i="1" s="1"/>
  <c r="AD2714" i="1"/>
  <c r="AE2714" i="1" s="1"/>
  <c r="AB2714" i="1"/>
  <c r="AC2714" i="1" s="1"/>
  <c r="AA2714" i="1"/>
  <c r="W2714" i="1"/>
  <c r="P2714" i="1" s="1"/>
  <c r="U2714" i="1"/>
  <c r="M2714" i="1"/>
  <c r="BK2713" i="1"/>
  <c r="BA2713" i="1"/>
  <c r="BB2713" i="1" s="1"/>
  <c r="AS2713" i="1"/>
  <c r="AG2713" i="1"/>
  <c r="AH2713" i="1" s="1"/>
  <c r="AD2713" i="1"/>
  <c r="AE2713" i="1" s="1"/>
  <c r="AB2713" i="1"/>
  <c r="AC2713" i="1" s="1"/>
  <c r="AA2713" i="1"/>
  <c r="W2713" i="1"/>
  <c r="P2713" i="1" s="1"/>
  <c r="U2713" i="1"/>
  <c r="M2713" i="1"/>
  <c r="BK2712" i="1"/>
  <c r="BA2712" i="1"/>
  <c r="BB2712" i="1" s="1"/>
  <c r="AS2712" i="1"/>
  <c r="AG2712" i="1"/>
  <c r="AH2712" i="1" s="1"/>
  <c r="AD2712" i="1"/>
  <c r="AE2712" i="1" s="1"/>
  <c r="AB2712" i="1"/>
  <c r="AC2712" i="1" s="1"/>
  <c r="AA2712" i="1"/>
  <c r="W2712" i="1"/>
  <c r="P2712" i="1" s="1"/>
  <c r="U2712" i="1"/>
  <c r="M2712" i="1"/>
  <c r="BK2711" i="1"/>
  <c r="BA2711" i="1"/>
  <c r="BB2711" i="1" s="1"/>
  <c r="AS2711" i="1"/>
  <c r="AG2711" i="1"/>
  <c r="AH2711" i="1" s="1"/>
  <c r="AD2711" i="1"/>
  <c r="AE2711" i="1" s="1"/>
  <c r="AB2711" i="1"/>
  <c r="AC2711" i="1" s="1"/>
  <c r="AA2711" i="1"/>
  <c r="W2711" i="1"/>
  <c r="P2711" i="1" s="1"/>
  <c r="U2711" i="1"/>
  <c r="M2711" i="1"/>
  <c r="BK2710" i="1"/>
  <c r="BA2710" i="1"/>
  <c r="BB2710" i="1" s="1"/>
  <c r="AS2710" i="1"/>
  <c r="AG2710" i="1"/>
  <c r="AH2710" i="1" s="1"/>
  <c r="AD2710" i="1"/>
  <c r="AE2710" i="1" s="1"/>
  <c r="AB2710" i="1"/>
  <c r="AC2710" i="1" s="1"/>
  <c r="AA2710" i="1"/>
  <c r="W2710" i="1"/>
  <c r="U2710" i="1"/>
  <c r="P2710" i="1"/>
  <c r="M2710" i="1"/>
  <c r="BK2709" i="1"/>
  <c r="BA2709" i="1"/>
  <c r="BB2709" i="1" s="1"/>
  <c r="AS2709" i="1"/>
  <c r="AG2709" i="1"/>
  <c r="AH2709" i="1" s="1"/>
  <c r="AD2709" i="1"/>
  <c r="AE2709" i="1" s="1"/>
  <c r="AB2709" i="1"/>
  <c r="AC2709" i="1" s="1"/>
  <c r="AA2709" i="1"/>
  <c r="U2709" i="1"/>
  <c r="P2709" i="1"/>
  <c r="M2709" i="1"/>
  <c r="BA2708" i="1"/>
  <c r="BB2708" i="1" s="1"/>
  <c r="AS2708" i="1"/>
  <c r="AG2708" i="1"/>
  <c r="AH2708" i="1" s="1"/>
  <c r="AD2708" i="1"/>
  <c r="AE2708" i="1" s="1"/>
  <c r="AB2708" i="1"/>
  <c r="AC2708" i="1" s="1"/>
  <c r="AA2708" i="1"/>
  <c r="U2708" i="1"/>
  <c r="P2708" i="1"/>
  <c r="M2708" i="1"/>
  <c r="BK2707" i="1"/>
  <c r="BA2707" i="1"/>
  <c r="BB2707" i="1" s="1"/>
  <c r="AS2707" i="1"/>
  <c r="AG2707" i="1"/>
  <c r="AH2707" i="1" s="1"/>
  <c r="AD2707" i="1"/>
  <c r="AE2707" i="1" s="1"/>
  <c r="AB2707" i="1"/>
  <c r="AC2707" i="1" s="1"/>
  <c r="AA2707" i="1"/>
  <c r="W2707" i="1"/>
  <c r="P2707" i="1" s="1"/>
  <c r="U2707" i="1"/>
  <c r="M2707" i="1"/>
  <c r="BK2706" i="1"/>
  <c r="BA2706" i="1"/>
  <c r="BB2706" i="1" s="1"/>
  <c r="AS2706" i="1"/>
  <c r="AG2706" i="1"/>
  <c r="AH2706" i="1" s="1"/>
  <c r="AD2706" i="1"/>
  <c r="AE2706" i="1" s="1"/>
  <c r="AB2706" i="1"/>
  <c r="AC2706" i="1" s="1"/>
  <c r="AA2706" i="1"/>
  <c r="W2706" i="1"/>
  <c r="U2706" i="1"/>
  <c r="P2706" i="1"/>
  <c r="M2706" i="1"/>
  <c r="BK2705" i="1"/>
  <c r="BA2705" i="1"/>
  <c r="BB2705" i="1" s="1"/>
  <c r="AS2705" i="1"/>
  <c r="AG2705" i="1"/>
  <c r="AH2705" i="1" s="1"/>
  <c r="AD2705" i="1"/>
  <c r="AE2705" i="1" s="1"/>
  <c r="AB2705" i="1"/>
  <c r="AC2705" i="1" s="1"/>
  <c r="AA2705" i="1"/>
  <c r="U2705" i="1"/>
  <c r="P2705" i="1"/>
  <c r="M2705" i="1"/>
  <c r="BK2704" i="1"/>
  <c r="BA2704" i="1"/>
  <c r="BB2704" i="1" s="1"/>
  <c r="AS2704" i="1"/>
  <c r="AG2704" i="1"/>
  <c r="AH2704" i="1" s="1"/>
  <c r="AD2704" i="1"/>
  <c r="AE2704" i="1" s="1"/>
  <c r="AB2704" i="1"/>
  <c r="AC2704" i="1" s="1"/>
  <c r="AA2704" i="1"/>
  <c r="W2704" i="1"/>
  <c r="P2704" i="1" s="1"/>
  <c r="U2704" i="1"/>
  <c r="M2704" i="1"/>
  <c r="BK2703" i="1"/>
  <c r="BA2703" i="1"/>
  <c r="BB2703" i="1" s="1"/>
  <c r="AS2703" i="1"/>
  <c r="AG2703" i="1"/>
  <c r="AH2703" i="1" s="1"/>
  <c r="AD2703" i="1"/>
  <c r="AE2703" i="1" s="1"/>
  <c r="AB2703" i="1"/>
  <c r="AC2703" i="1" s="1"/>
  <c r="AA2703" i="1"/>
  <c r="W2703" i="1"/>
  <c r="P2703" i="1" s="1"/>
  <c r="U2703" i="1"/>
  <c r="M2703" i="1"/>
  <c r="BK2702" i="1"/>
  <c r="BA2702" i="1"/>
  <c r="BB2702" i="1" s="1"/>
  <c r="AS2702" i="1"/>
  <c r="AG2702" i="1"/>
  <c r="AH2702" i="1" s="1"/>
  <c r="AD2702" i="1"/>
  <c r="AE2702" i="1" s="1"/>
  <c r="AB2702" i="1"/>
  <c r="AC2702" i="1" s="1"/>
  <c r="AA2702" i="1"/>
  <c r="U2702" i="1"/>
  <c r="P2702" i="1"/>
  <c r="M2702" i="1"/>
  <c r="BA2701" i="1"/>
  <c r="BB2701" i="1" s="1"/>
  <c r="AS2701" i="1"/>
  <c r="AG2701" i="1"/>
  <c r="AH2701" i="1" s="1"/>
  <c r="AD2701" i="1"/>
  <c r="AE2701" i="1" s="1"/>
  <c r="AB2701" i="1"/>
  <c r="AC2701" i="1" s="1"/>
  <c r="AA2701" i="1"/>
  <c r="W2701" i="1"/>
  <c r="P2701" i="1" s="1"/>
  <c r="U2701" i="1"/>
  <c r="M2701" i="1"/>
  <c r="BA2700" i="1"/>
  <c r="BB2700" i="1" s="1"/>
  <c r="AS2700" i="1"/>
  <c r="AG2700" i="1"/>
  <c r="AH2700" i="1" s="1"/>
  <c r="AD2700" i="1"/>
  <c r="AE2700" i="1" s="1"/>
  <c r="AB2700" i="1"/>
  <c r="AC2700" i="1" s="1"/>
  <c r="AA2700" i="1"/>
  <c r="W2700" i="1"/>
  <c r="P2700" i="1" s="1"/>
  <c r="U2700" i="1"/>
  <c r="M2700" i="1"/>
  <c r="BK2699" i="1"/>
  <c r="BA2699" i="1"/>
  <c r="BB2699" i="1" s="1"/>
  <c r="AS2699" i="1"/>
  <c r="AG2699" i="1"/>
  <c r="AH2699" i="1" s="1"/>
  <c r="AD2699" i="1"/>
  <c r="AE2699" i="1" s="1"/>
  <c r="AB2699" i="1"/>
  <c r="AC2699" i="1" s="1"/>
  <c r="AA2699" i="1"/>
  <c r="W2699" i="1"/>
  <c r="P2699" i="1" s="1"/>
  <c r="U2699" i="1"/>
  <c r="M2699" i="1"/>
  <c r="BK2698" i="1"/>
  <c r="BA2698" i="1"/>
  <c r="BB2698" i="1" s="1"/>
  <c r="AS2698" i="1"/>
  <c r="AG2698" i="1"/>
  <c r="AH2698" i="1" s="1"/>
  <c r="AD2698" i="1"/>
  <c r="AE2698" i="1" s="1"/>
  <c r="AB2698" i="1"/>
  <c r="AC2698" i="1" s="1"/>
  <c r="AA2698" i="1"/>
  <c r="W2698" i="1"/>
  <c r="P2698" i="1" s="1"/>
  <c r="U2698" i="1"/>
  <c r="M2698" i="1"/>
  <c r="BK2697" i="1"/>
  <c r="BA2697" i="1"/>
  <c r="BB2697" i="1" s="1"/>
  <c r="AS2697" i="1"/>
  <c r="AG2697" i="1"/>
  <c r="AH2697" i="1" s="1"/>
  <c r="AD2697" i="1"/>
  <c r="AE2697" i="1" s="1"/>
  <c r="AB2697" i="1"/>
  <c r="AC2697" i="1" s="1"/>
  <c r="AA2697" i="1"/>
  <c r="W2697" i="1"/>
  <c r="P2697" i="1" s="1"/>
  <c r="U2697" i="1"/>
  <c r="M2697" i="1"/>
  <c r="BA2696" i="1"/>
  <c r="BB2696" i="1" s="1"/>
  <c r="AS2696" i="1"/>
  <c r="AG2696" i="1"/>
  <c r="AH2696" i="1" s="1"/>
  <c r="AD2696" i="1"/>
  <c r="AE2696" i="1" s="1"/>
  <c r="AB2696" i="1"/>
  <c r="AC2696" i="1" s="1"/>
  <c r="AA2696" i="1"/>
  <c r="U2696" i="1"/>
  <c r="P2696" i="1"/>
  <c r="M2696" i="1"/>
  <c r="BK2695" i="1"/>
  <c r="BA2695" i="1"/>
  <c r="BB2695" i="1" s="1"/>
  <c r="AS2695" i="1"/>
  <c r="AG2695" i="1"/>
  <c r="AH2695" i="1" s="1"/>
  <c r="AD2695" i="1"/>
  <c r="AE2695" i="1" s="1"/>
  <c r="AB2695" i="1"/>
  <c r="AC2695" i="1" s="1"/>
  <c r="AA2695" i="1"/>
  <c r="U2695" i="1"/>
  <c r="P2695" i="1"/>
  <c r="M2695" i="1"/>
  <c r="BK2694" i="1"/>
  <c r="BA2694" i="1"/>
  <c r="BB2694" i="1" s="1"/>
  <c r="AS2694" i="1"/>
  <c r="AG2694" i="1"/>
  <c r="AH2694" i="1" s="1"/>
  <c r="AD2694" i="1"/>
  <c r="AE2694" i="1" s="1"/>
  <c r="AB2694" i="1"/>
  <c r="AC2694" i="1" s="1"/>
  <c r="AA2694" i="1"/>
  <c r="W2694" i="1"/>
  <c r="P2694" i="1" s="1"/>
  <c r="U2694" i="1"/>
  <c r="M2694" i="1"/>
  <c r="BK2693" i="1"/>
  <c r="BA2693" i="1"/>
  <c r="BB2693" i="1" s="1"/>
  <c r="AS2693" i="1"/>
  <c r="AG2693" i="1"/>
  <c r="AH2693" i="1" s="1"/>
  <c r="AD2693" i="1"/>
  <c r="AE2693" i="1" s="1"/>
  <c r="AB2693" i="1"/>
  <c r="AC2693" i="1" s="1"/>
  <c r="AA2693" i="1"/>
  <c r="U2693" i="1"/>
  <c r="P2693" i="1"/>
  <c r="M2693" i="1"/>
  <c r="BK2692" i="1"/>
  <c r="BA2692" i="1"/>
  <c r="BB2692" i="1" s="1"/>
  <c r="AS2692" i="1"/>
  <c r="AG2692" i="1"/>
  <c r="AH2692" i="1" s="1"/>
  <c r="AD2692" i="1"/>
  <c r="AE2692" i="1" s="1"/>
  <c r="AB2692" i="1"/>
  <c r="AC2692" i="1" s="1"/>
  <c r="AA2692" i="1"/>
  <c r="W2692" i="1"/>
  <c r="P2692" i="1" s="1"/>
  <c r="U2692" i="1"/>
  <c r="M2692" i="1"/>
  <c r="BK2691" i="1"/>
  <c r="BA2691" i="1"/>
  <c r="BB2691" i="1" s="1"/>
  <c r="AS2691" i="1"/>
  <c r="AG2691" i="1"/>
  <c r="AH2691" i="1" s="1"/>
  <c r="AD2691" i="1"/>
  <c r="AE2691" i="1" s="1"/>
  <c r="AB2691" i="1"/>
  <c r="AC2691" i="1" s="1"/>
  <c r="AA2691" i="1"/>
  <c r="W2691" i="1"/>
  <c r="P2691" i="1" s="1"/>
  <c r="U2691" i="1"/>
  <c r="M2691" i="1"/>
  <c r="BK2690" i="1"/>
  <c r="BA2690" i="1"/>
  <c r="BB2690" i="1" s="1"/>
  <c r="AS2690" i="1"/>
  <c r="AG2690" i="1"/>
  <c r="AH2690" i="1" s="1"/>
  <c r="AD2690" i="1"/>
  <c r="AE2690" i="1" s="1"/>
  <c r="AB2690" i="1"/>
  <c r="AC2690" i="1" s="1"/>
  <c r="AA2690" i="1"/>
  <c r="W2690" i="1"/>
  <c r="P2690" i="1" s="1"/>
  <c r="U2690" i="1"/>
  <c r="M2690" i="1"/>
  <c r="BK2689" i="1"/>
  <c r="BA2689" i="1"/>
  <c r="BB2689" i="1" s="1"/>
  <c r="AS2689" i="1"/>
  <c r="AG2689" i="1"/>
  <c r="AH2689" i="1" s="1"/>
  <c r="AD2689" i="1"/>
  <c r="AE2689" i="1" s="1"/>
  <c r="AB2689" i="1"/>
  <c r="AC2689" i="1" s="1"/>
  <c r="AA2689" i="1"/>
  <c r="W2689" i="1"/>
  <c r="P2689" i="1" s="1"/>
  <c r="U2689" i="1"/>
  <c r="M2689" i="1"/>
  <c r="BK2688" i="1"/>
  <c r="BA2688" i="1"/>
  <c r="BB2688" i="1" s="1"/>
  <c r="AS2688" i="1"/>
  <c r="AG2688" i="1"/>
  <c r="AH2688" i="1" s="1"/>
  <c r="AD2688" i="1"/>
  <c r="AE2688" i="1" s="1"/>
  <c r="AB2688" i="1"/>
  <c r="AC2688" i="1" s="1"/>
  <c r="AA2688" i="1"/>
  <c r="W2688" i="1"/>
  <c r="P2688" i="1" s="1"/>
  <c r="U2688" i="1"/>
  <c r="M2688" i="1"/>
  <c r="BK2687" i="1"/>
  <c r="BA2687" i="1"/>
  <c r="BB2687" i="1" s="1"/>
  <c r="AS2687" i="1"/>
  <c r="AG2687" i="1"/>
  <c r="AH2687" i="1" s="1"/>
  <c r="AD2687" i="1"/>
  <c r="AE2687" i="1" s="1"/>
  <c r="AB2687" i="1"/>
  <c r="AC2687" i="1" s="1"/>
  <c r="AA2687" i="1"/>
  <c r="W2687" i="1"/>
  <c r="P2687" i="1" s="1"/>
  <c r="U2687" i="1"/>
  <c r="M2687" i="1"/>
  <c r="BK2686" i="1"/>
  <c r="BA2686" i="1"/>
  <c r="BB2686" i="1" s="1"/>
  <c r="AS2686" i="1"/>
  <c r="AG2686" i="1"/>
  <c r="AH2686" i="1" s="1"/>
  <c r="AD2686" i="1"/>
  <c r="AE2686" i="1" s="1"/>
  <c r="AB2686" i="1"/>
  <c r="AC2686" i="1" s="1"/>
  <c r="AA2686" i="1"/>
  <c r="W2686" i="1"/>
  <c r="P2686" i="1" s="1"/>
  <c r="U2686" i="1"/>
  <c r="M2686" i="1"/>
  <c r="BK2685" i="1"/>
  <c r="BA2685" i="1"/>
  <c r="BB2685" i="1" s="1"/>
  <c r="AS2685" i="1"/>
  <c r="AG2685" i="1"/>
  <c r="AH2685" i="1" s="1"/>
  <c r="AD2685" i="1"/>
  <c r="AE2685" i="1" s="1"/>
  <c r="AB2685" i="1"/>
  <c r="AC2685" i="1" s="1"/>
  <c r="AA2685" i="1"/>
  <c r="W2685" i="1"/>
  <c r="P2685" i="1" s="1"/>
  <c r="U2685" i="1"/>
  <c r="M2685" i="1"/>
  <c r="BK2684" i="1"/>
  <c r="BA2684" i="1"/>
  <c r="BB2684" i="1" s="1"/>
  <c r="AS2684" i="1"/>
  <c r="AG2684" i="1"/>
  <c r="AH2684" i="1" s="1"/>
  <c r="AD2684" i="1"/>
  <c r="AE2684" i="1" s="1"/>
  <c r="AB2684" i="1"/>
  <c r="AC2684" i="1" s="1"/>
  <c r="AA2684" i="1"/>
  <c r="W2684" i="1"/>
  <c r="U2684" i="1"/>
  <c r="P2684" i="1"/>
  <c r="M2684" i="1"/>
  <c r="BK2683" i="1"/>
  <c r="BA2683" i="1"/>
  <c r="BB2683" i="1" s="1"/>
  <c r="AS2683" i="1"/>
  <c r="AG2683" i="1"/>
  <c r="AH2683" i="1" s="1"/>
  <c r="AD2683" i="1"/>
  <c r="AE2683" i="1" s="1"/>
  <c r="AB2683" i="1"/>
  <c r="AC2683" i="1" s="1"/>
  <c r="AA2683" i="1"/>
  <c r="W2683" i="1"/>
  <c r="P2683" i="1" s="1"/>
  <c r="U2683" i="1"/>
  <c r="M2683" i="1"/>
  <c r="BA2682" i="1"/>
  <c r="BB2682" i="1" s="1"/>
  <c r="AS2682" i="1"/>
  <c r="AG2682" i="1"/>
  <c r="AH2682" i="1" s="1"/>
  <c r="AD2682" i="1"/>
  <c r="AE2682" i="1" s="1"/>
  <c r="AB2682" i="1"/>
  <c r="AC2682" i="1" s="1"/>
  <c r="AA2682" i="1"/>
  <c r="W2682" i="1"/>
  <c r="P2682" i="1" s="1"/>
  <c r="U2682" i="1"/>
  <c r="M2682" i="1"/>
  <c r="BK2681" i="1"/>
  <c r="BA2681" i="1"/>
  <c r="BB2681" i="1" s="1"/>
  <c r="AS2681" i="1"/>
  <c r="AG2681" i="1"/>
  <c r="AH2681" i="1" s="1"/>
  <c r="AD2681" i="1"/>
  <c r="AE2681" i="1" s="1"/>
  <c r="AB2681" i="1"/>
  <c r="AC2681" i="1" s="1"/>
  <c r="AA2681" i="1"/>
  <c r="U2681" i="1"/>
  <c r="P2681" i="1"/>
  <c r="M2681" i="1"/>
  <c r="BK2680" i="1"/>
  <c r="BA2680" i="1"/>
  <c r="BB2680" i="1" s="1"/>
  <c r="AS2680" i="1"/>
  <c r="AG2680" i="1"/>
  <c r="AH2680" i="1" s="1"/>
  <c r="AD2680" i="1"/>
  <c r="AE2680" i="1" s="1"/>
  <c r="AB2680" i="1"/>
  <c r="AC2680" i="1" s="1"/>
  <c r="AA2680" i="1"/>
  <c r="U2680" i="1"/>
  <c r="P2680" i="1"/>
  <c r="M2680" i="1"/>
  <c r="BK2679" i="1"/>
  <c r="BA2679" i="1"/>
  <c r="BB2679" i="1" s="1"/>
  <c r="AS2679" i="1"/>
  <c r="AG2679" i="1"/>
  <c r="AH2679" i="1" s="1"/>
  <c r="AD2679" i="1"/>
  <c r="AE2679" i="1" s="1"/>
  <c r="AB2679" i="1"/>
  <c r="AC2679" i="1" s="1"/>
  <c r="AA2679" i="1"/>
  <c r="W2679" i="1"/>
  <c r="P2679" i="1" s="1"/>
  <c r="U2679" i="1"/>
  <c r="M2679" i="1"/>
  <c r="BK2678" i="1"/>
  <c r="BA2678" i="1"/>
  <c r="BB2678" i="1" s="1"/>
  <c r="AS2678" i="1"/>
  <c r="AG2678" i="1"/>
  <c r="AH2678" i="1" s="1"/>
  <c r="AD2678" i="1"/>
  <c r="AE2678" i="1" s="1"/>
  <c r="AB2678" i="1"/>
  <c r="AC2678" i="1" s="1"/>
  <c r="AA2678" i="1"/>
  <c r="W2678" i="1"/>
  <c r="P2678" i="1" s="1"/>
  <c r="U2678" i="1"/>
  <c r="M2678" i="1"/>
  <c r="BK2677" i="1"/>
  <c r="BA2677" i="1"/>
  <c r="BB2677" i="1" s="1"/>
  <c r="AS2677" i="1"/>
  <c r="AG2677" i="1"/>
  <c r="AH2677" i="1" s="1"/>
  <c r="AD2677" i="1"/>
  <c r="AE2677" i="1" s="1"/>
  <c r="AB2677" i="1"/>
  <c r="AC2677" i="1" s="1"/>
  <c r="AA2677" i="1"/>
  <c r="W2677" i="1"/>
  <c r="P2677" i="1" s="1"/>
  <c r="U2677" i="1"/>
  <c r="M2677" i="1"/>
  <c r="BK2676" i="1"/>
  <c r="BA2676" i="1"/>
  <c r="BB2676" i="1" s="1"/>
  <c r="AS2676" i="1"/>
  <c r="AG2676" i="1"/>
  <c r="AH2676" i="1" s="1"/>
  <c r="AD2676" i="1"/>
  <c r="AE2676" i="1" s="1"/>
  <c r="AB2676" i="1"/>
  <c r="AC2676" i="1" s="1"/>
  <c r="AA2676" i="1"/>
  <c r="W2676" i="1"/>
  <c r="P2676" i="1" s="1"/>
  <c r="U2676" i="1"/>
  <c r="M2676" i="1"/>
  <c r="BK2675" i="1"/>
  <c r="BA2675" i="1"/>
  <c r="BB2675" i="1" s="1"/>
  <c r="AS2675" i="1"/>
  <c r="AG2675" i="1"/>
  <c r="AH2675" i="1" s="1"/>
  <c r="AD2675" i="1"/>
  <c r="AE2675" i="1" s="1"/>
  <c r="AB2675" i="1"/>
  <c r="AC2675" i="1" s="1"/>
  <c r="AA2675" i="1"/>
  <c r="W2675" i="1"/>
  <c r="P2675" i="1" s="1"/>
  <c r="U2675" i="1"/>
  <c r="M2675" i="1"/>
  <c r="BK2674" i="1"/>
  <c r="BA2674" i="1"/>
  <c r="BB2674" i="1" s="1"/>
  <c r="AS2674" i="1"/>
  <c r="AG2674" i="1"/>
  <c r="AH2674" i="1" s="1"/>
  <c r="AD2674" i="1"/>
  <c r="AE2674" i="1" s="1"/>
  <c r="AB2674" i="1"/>
  <c r="AC2674" i="1" s="1"/>
  <c r="AA2674" i="1"/>
  <c r="U2674" i="1"/>
  <c r="P2674" i="1"/>
  <c r="M2674" i="1"/>
  <c r="BK2673" i="1"/>
  <c r="BA2673" i="1"/>
  <c r="BB2673" i="1" s="1"/>
  <c r="AS2673" i="1"/>
  <c r="AG2673" i="1"/>
  <c r="AH2673" i="1" s="1"/>
  <c r="AD2673" i="1"/>
  <c r="AE2673" i="1" s="1"/>
  <c r="AB2673" i="1"/>
  <c r="AC2673" i="1" s="1"/>
  <c r="AA2673" i="1"/>
  <c r="U2673" i="1"/>
  <c r="P2673" i="1"/>
  <c r="M2673" i="1"/>
  <c r="BK2672" i="1"/>
  <c r="BA2672" i="1"/>
  <c r="BB2672" i="1" s="1"/>
  <c r="AS2672" i="1"/>
  <c r="AG2672" i="1"/>
  <c r="AH2672" i="1" s="1"/>
  <c r="AD2672" i="1"/>
  <c r="AE2672" i="1" s="1"/>
  <c r="AB2672" i="1"/>
  <c r="AC2672" i="1" s="1"/>
  <c r="AA2672" i="1"/>
  <c r="W2672" i="1"/>
  <c r="P2672" i="1" s="1"/>
  <c r="U2672" i="1"/>
  <c r="M2672" i="1"/>
  <c r="BK2671" i="1"/>
  <c r="BB2671" i="1"/>
  <c r="BA2671" i="1"/>
  <c r="AS2671" i="1"/>
  <c r="AG2671" i="1"/>
  <c r="AH2671" i="1" s="1"/>
  <c r="AD2671" i="1"/>
  <c r="AE2671" i="1" s="1"/>
  <c r="AB2671" i="1"/>
  <c r="AC2671" i="1" s="1"/>
  <c r="AA2671" i="1"/>
  <c r="W2671" i="1"/>
  <c r="P2671" i="1" s="1"/>
  <c r="U2671" i="1"/>
  <c r="M2671" i="1"/>
  <c r="BK2670" i="1"/>
  <c r="BA2670" i="1"/>
  <c r="BB2670" i="1" s="1"/>
  <c r="AS2670" i="1"/>
  <c r="AG2670" i="1"/>
  <c r="AH2670" i="1" s="1"/>
  <c r="AD2670" i="1"/>
  <c r="AE2670" i="1" s="1"/>
  <c r="AB2670" i="1"/>
  <c r="AC2670" i="1" s="1"/>
  <c r="AA2670" i="1"/>
  <c r="W2670" i="1"/>
  <c r="P2670" i="1" s="1"/>
  <c r="U2670" i="1"/>
  <c r="M2670" i="1"/>
  <c r="BK2669" i="1"/>
  <c r="BA2669" i="1"/>
  <c r="BB2669" i="1" s="1"/>
  <c r="AS2669" i="1"/>
  <c r="AG2669" i="1"/>
  <c r="AH2669" i="1" s="1"/>
  <c r="AD2669" i="1"/>
  <c r="AE2669" i="1" s="1"/>
  <c r="AB2669" i="1"/>
  <c r="AC2669" i="1" s="1"/>
  <c r="AA2669" i="1"/>
  <c r="W2669" i="1"/>
  <c r="P2669" i="1" s="1"/>
  <c r="U2669" i="1"/>
  <c r="M2669" i="1"/>
  <c r="BK2668" i="1"/>
  <c r="BA2668" i="1"/>
  <c r="BB2668" i="1" s="1"/>
  <c r="AS2668" i="1"/>
  <c r="AG2668" i="1"/>
  <c r="AH2668" i="1" s="1"/>
  <c r="AD2668" i="1"/>
  <c r="AE2668" i="1" s="1"/>
  <c r="AB2668" i="1"/>
  <c r="AC2668" i="1" s="1"/>
  <c r="AA2668" i="1"/>
  <c r="W2668" i="1"/>
  <c r="P2668" i="1" s="1"/>
  <c r="U2668" i="1"/>
  <c r="M2668" i="1"/>
  <c r="BK2667" i="1"/>
  <c r="BA2667" i="1"/>
  <c r="BB2667" i="1" s="1"/>
  <c r="AS2667" i="1"/>
  <c r="AG2667" i="1"/>
  <c r="AH2667" i="1" s="1"/>
  <c r="AD2667" i="1"/>
  <c r="AE2667" i="1" s="1"/>
  <c r="AB2667" i="1"/>
  <c r="AC2667" i="1" s="1"/>
  <c r="AA2667" i="1"/>
  <c r="U2667" i="1"/>
  <c r="P2667" i="1"/>
  <c r="M2667" i="1"/>
  <c r="BK2666" i="1"/>
  <c r="BA2666" i="1"/>
  <c r="BB2666" i="1" s="1"/>
  <c r="AS2666" i="1"/>
  <c r="AG2666" i="1"/>
  <c r="AH2666" i="1" s="1"/>
  <c r="AD2666" i="1"/>
  <c r="AE2666" i="1" s="1"/>
  <c r="AB2666" i="1"/>
  <c r="AC2666" i="1" s="1"/>
  <c r="AA2666" i="1"/>
  <c r="W2666" i="1"/>
  <c r="P2666" i="1" s="1"/>
  <c r="U2666" i="1"/>
  <c r="M2666" i="1"/>
  <c r="BK2665" i="1"/>
  <c r="BA2665" i="1"/>
  <c r="BB2665" i="1" s="1"/>
  <c r="AS2665" i="1"/>
  <c r="AG2665" i="1"/>
  <c r="AH2665" i="1" s="1"/>
  <c r="AD2665" i="1"/>
  <c r="AE2665" i="1" s="1"/>
  <c r="AB2665" i="1"/>
  <c r="AC2665" i="1" s="1"/>
  <c r="AA2665" i="1"/>
  <c r="W2665" i="1"/>
  <c r="P2665" i="1" s="1"/>
  <c r="U2665" i="1"/>
  <c r="M2665" i="1"/>
  <c r="BK2664" i="1"/>
  <c r="BA2664" i="1"/>
  <c r="BB2664" i="1" s="1"/>
  <c r="AS2664" i="1"/>
  <c r="AG2664" i="1"/>
  <c r="AH2664" i="1" s="1"/>
  <c r="AD2664" i="1"/>
  <c r="AE2664" i="1" s="1"/>
  <c r="AB2664" i="1"/>
  <c r="AC2664" i="1" s="1"/>
  <c r="AA2664" i="1"/>
  <c r="W2664" i="1"/>
  <c r="P2664" i="1" s="1"/>
  <c r="U2664" i="1"/>
  <c r="M2664" i="1"/>
  <c r="BK2663" i="1"/>
  <c r="BA2663" i="1"/>
  <c r="BB2663" i="1" s="1"/>
  <c r="AS2663" i="1"/>
  <c r="AG2663" i="1"/>
  <c r="AH2663" i="1" s="1"/>
  <c r="AD2663" i="1"/>
  <c r="AE2663" i="1" s="1"/>
  <c r="AB2663" i="1"/>
  <c r="AC2663" i="1" s="1"/>
  <c r="AA2663" i="1"/>
  <c r="W2663" i="1"/>
  <c r="P2663" i="1" s="1"/>
  <c r="U2663" i="1"/>
  <c r="M2663" i="1"/>
  <c r="BK2662" i="1"/>
  <c r="BA2662" i="1"/>
  <c r="BB2662" i="1" s="1"/>
  <c r="AS2662" i="1"/>
  <c r="AG2662" i="1"/>
  <c r="AH2662" i="1" s="1"/>
  <c r="AD2662" i="1"/>
  <c r="AE2662" i="1" s="1"/>
  <c r="AB2662" i="1"/>
  <c r="AC2662" i="1" s="1"/>
  <c r="AA2662" i="1"/>
  <c r="W2662" i="1"/>
  <c r="P2662" i="1" s="1"/>
  <c r="U2662" i="1"/>
  <c r="M2662" i="1"/>
  <c r="BK2661" i="1"/>
  <c r="BA2661" i="1"/>
  <c r="BB2661" i="1" s="1"/>
  <c r="AS2661" i="1"/>
  <c r="AG2661" i="1"/>
  <c r="AH2661" i="1" s="1"/>
  <c r="AD2661" i="1"/>
  <c r="AE2661" i="1" s="1"/>
  <c r="AB2661" i="1"/>
  <c r="AC2661" i="1" s="1"/>
  <c r="AA2661" i="1"/>
  <c r="U2661" i="1"/>
  <c r="P2661" i="1"/>
  <c r="M2661" i="1"/>
  <c r="BK2660" i="1"/>
  <c r="BA2660" i="1"/>
  <c r="BB2660" i="1" s="1"/>
  <c r="AS2660" i="1"/>
  <c r="AG2660" i="1"/>
  <c r="AH2660" i="1" s="1"/>
  <c r="AD2660" i="1"/>
  <c r="AE2660" i="1" s="1"/>
  <c r="AB2660" i="1"/>
  <c r="AC2660" i="1" s="1"/>
  <c r="AA2660" i="1"/>
  <c r="W2660" i="1"/>
  <c r="P2660" i="1" s="1"/>
  <c r="U2660" i="1"/>
  <c r="M2660" i="1"/>
  <c r="BK2659" i="1"/>
  <c r="BA2659" i="1"/>
  <c r="BB2659" i="1" s="1"/>
  <c r="AS2659" i="1"/>
  <c r="AG2659" i="1"/>
  <c r="AH2659" i="1" s="1"/>
  <c r="AD2659" i="1"/>
  <c r="AE2659" i="1" s="1"/>
  <c r="AB2659" i="1"/>
  <c r="AC2659" i="1" s="1"/>
  <c r="AA2659" i="1"/>
  <c r="W2659" i="1"/>
  <c r="U2659" i="1"/>
  <c r="P2659" i="1"/>
  <c r="M2659" i="1"/>
  <c r="BK2658" i="1"/>
  <c r="BA2658" i="1"/>
  <c r="BB2658" i="1" s="1"/>
  <c r="AS2658" i="1"/>
  <c r="AG2658" i="1"/>
  <c r="AH2658" i="1" s="1"/>
  <c r="AD2658" i="1"/>
  <c r="AE2658" i="1" s="1"/>
  <c r="AB2658" i="1"/>
  <c r="AC2658" i="1" s="1"/>
  <c r="AA2658" i="1"/>
  <c r="W2658" i="1"/>
  <c r="P2658" i="1" s="1"/>
  <c r="U2658" i="1"/>
  <c r="M2658" i="1"/>
  <c r="BK2657" i="1"/>
  <c r="BA2657" i="1"/>
  <c r="BB2657" i="1" s="1"/>
  <c r="AS2657" i="1"/>
  <c r="AG2657" i="1"/>
  <c r="AH2657" i="1" s="1"/>
  <c r="AD2657" i="1"/>
  <c r="AE2657" i="1" s="1"/>
  <c r="AB2657" i="1"/>
  <c r="AC2657" i="1" s="1"/>
  <c r="AA2657" i="1"/>
  <c r="W2657" i="1"/>
  <c r="P2657" i="1" s="1"/>
  <c r="U2657" i="1"/>
  <c r="M2657" i="1"/>
  <c r="BK2656" i="1"/>
  <c r="BA2656" i="1"/>
  <c r="BB2656" i="1" s="1"/>
  <c r="AS2656" i="1"/>
  <c r="AG2656" i="1"/>
  <c r="AH2656" i="1" s="1"/>
  <c r="AD2656" i="1"/>
  <c r="AE2656" i="1" s="1"/>
  <c r="AB2656" i="1"/>
  <c r="AC2656" i="1" s="1"/>
  <c r="AA2656" i="1"/>
  <c r="U2656" i="1"/>
  <c r="P2656" i="1"/>
  <c r="M2656" i="1"/>
  <c r="BK2655" i="1"/>
  <c r="BA2655" i="1"/>
  <c r="BB2655" i="1" s="1"/>
  <c r="AS2655" i="1"/>
  <c r="AG2655" i="1"/>
  <c r="AH2655" i="1" s="1"/>
  <c r="AD2655" i="1"/>
  <c r="AE2655" i="1" s="1"/>
  <c r="AB2655" i="1"/>
  <c r="AC2655" i="1" s="1"/>
  <c r="AA2655" i="1"/>
  <c r="U2655" i="1"/>
  <c r="P2655" i="1"/>
  <c r="M2655" i="1"/>
  <c r="BK2654" i="1"/>
  <c r="BA2654" i="1"/>
  <c r="BB2654" i="1" s="1"/>
  <c r="AS2654" i="1"/>
  <c r="AG2654" i="1"/>
  <c r="AH2654" i="1" s="1"/>
  <c r="AD2654" i="1"/>
  <c r="AE2654" i="1" s="1"/>
  <c r="AB2654" i="1"/>
  <c r="AC2654" i="1" s="1"/>
  <c r="AA2654" i="1"/>
  <c r="W2654" i="1"/>
  <c r="U2654" i="1"/>
  <c r="P2654" i="1"/>
  <c r="M2654" i="1"/>
  <c r="BK2653" i="1"/>
  <c r="BA2653" i="1"/>
  <c r="BB2653" i="1" s="1"/>
  <c r="AS2653" i="1"/>
  <c r="AG2653" i="1"/>
  <c r="AH2653" i="1" s="1"/>
  <c r="AD2653" i="1"/>
  <c r="AE2653" i="1" s="1"/>
  <c r="AB2653" i="1"/>
  <c r="AC2653" i="1" s="1"/>
  <c r="AA2653" i="1"/>
  <c r="W2653" i="1"/>
  <c r="P2653" i="1" s="1"/>
  <c r="U2653" i="1"/>
  <c r="M2653" i="1"/>
  <c r="BK2652" i="1"/>
  <c r="BA2652" i="1"/>
  <c r="BB2652" i="1" s="1"/>
  <c r="AS2652" i="1"/>
  <c r="AG2652" i="1"/>
  <c r="AH2652" i="1" s="1"/>
  <c r="AD2652" i="1"/>
  <c r="AE2652" i="1" s="1"/>
  <c r="AB2652" i="1"/>
  <c r="AC2652" i="1" s="1"/>
  <c r="AA2652" i="1"/>
  <c r="U2652" i="1"/>
  <c r="P2652" i="1"/>
  <c r="M2652" i="1"/>
  <c r="BK2651" i="1"/>
  <c r="BA2651" i="1"/>
  <c r="BB2651" i="1" s="1"/>
  <c r="AS2651" i="1"/>
  <c r="AG2651" i="1"/>
  <c r="AH2651" i="1" s="1"/>
  <c r="AD2651" i="1"/>
  <c r="AE2651" i="1" s="1"/>
  <c r="AB2651" i="1"/>
  <c r="AC2651" i="1" s="1"/>
  <c r="AA2651" i="1"/>
  <c r="W2651" i="1"/>
  <c r="P2651" i="1" s="1"/>
  <c r="U2651" i="1"/>
  <c r="M2651" i="1"/>
  <c r="BK2650" i="1"/>
  <c r="BA2650" i="1"/>
  <c r="BB2650" i="1" s="1"/>
  <c r="AS2650" i="1"/>
  <c r="AG2650" i="1"/>
  <c r="AH2650" i="1" s="1"/>
  <c r="AD2650" i="1"/>
  <c r="AE2650" i="1" s="1"/>
  <c r="AB2650" i="1"/>
  <c r="AC2650" i="1" s="1"/>
  <c r="AA2650" i="1"/>
  <c r="W2650" i="1"/>
  <c r="P2650" i="1" s="1"/>
  <c r="U2650" i="1"/>
  <c r="M2650" i="1"/>
  <c r="BK2649" i="1"/>
  <c r="BA2649" i="1"/>
  <c r="BB2649" i="1" s="1"/>
  <c r="AS2649" i="1"/>
  <c r="AG2649" i="1"/>
  <c r="AH2649" i="1" s="1"/>
  <c r="AD2649" i="1"/>
  <c r="AE2649" i="1" s="1"/>
  <c r="AB2649" i="1"/>
  <c r="AC2649" i="1" s="1"/>
  <c r="AA2649" i="1"/>
  <c r="U2649" i="1"/>
  <c r="P2649" i="1"/>
  <c r="M2649" i="1"/>
  <c r="BK2648" i="1"/>
  <c r="BA2648" i="1"/>
  <c r="BB2648" i="1" s="1"/>
  <c r="AS2648" i="1"/>
  <c r="AG2648" i="1"/>
  <c r="AH2648" i="1" s="1"/>
  <c r="AD2648" i="1"/>
  <c r="AE2648" i="1" s="1"/>
  <c r="AB2648" i="1"/>
  <c r="AC2648" i="1" s="1"/>
  <c r="AA2648" i="1"/>
  <c r="U2648" i="1"/>
  <c r="P2648" i="1"/>
  <c r="M2648" i="1"/>
  <c r="BA2647" i="1"/>
  <c r="BB2647" i="1" s="1"/>
  <c r="AS2647" i="1"/>
  <c r="AG2647" i="1"/>
  <c r="AH2647" i="1" s="1"/>
  <c r="AD2647" i="1"/>
  <c r="AE2647" i="1" s="1"/>
  <c r="AB2647" i="1"/>
  <c r="AC2647" i="1" s="1"/>
  <c r="AA2647" i="1"/>
  <c r="U2647" i="1"/>
  <c r="P2647" i="1"/>
  <c r="M2647" i="1"/>
  <c r="BA2646" i="1"/>
  <c r="BB2646" i="1" s="1"/>
  <c r="AS2646" i="1"/>
  <c r="AG2646" i="1"/>
  <c r="AH2646" i="1" s="1"/>
  <c r="AD2646" i="1"/>
  <c r="AE2646" i="1" s="1"/>
  <c r="AB2646" i="1"/>
  <c r="AC2646" i="1" s="1"/>
  <c r="AA2646" i="1"/>
  <c r="U2646" i="1"/>
  <c r="P2646" i="1"/>
  <c r="M2646" i="1"/>
  <c r="BK2645" i="1"/>
  <c r="BA2645" i="1"/>
  <c r="BB2645" i="1" s="1"/>
  <c r="AS2645" i="1"/>
  <c r="AG2645" i="1"/>
  <c r="AH2645" i="1" s="1"/>
  <c r="AD2645" i="1"/>
  <c r="AE2645" i="1" s="1"/>
  <c r="AB2645" i="1"/>
  <c r="AC2645" i="1" s="1"/>
  <c r="AA2645" i="1"/>
  <c r="U2645" i="1"/>
  <c r="M2645" i="1"/>
  <c r="BK2644" i="1"/>
  <c r="BA2644" i="1"/>
  <c r="BB2644" i="1" s="1"/>
  <c r="AS2644" i="1"/>
  <c r="AG2644" i="1"/>
  <c r="AH2644" i="1" s="1"/>
  <c r="AD2644" i="1"/>
  <c r="AE2644" i="1" s="1"/>
  <c r="AB2644" i="1"/>
  <c r="AC2644" i="1" s="1"/>
  <c r="AA2644" i="1"/>
  <c r="U2644" i="1"/>
  <c r="P2644" i="1"/>
  <c r="M2644" i="1"/>
  <c r="BK2643" i="1"/>
  <c r="BA2643" i="1"/>
  <c r="BB2643" i="1" s="1"/>
  <c r="AS2643" i="1"/>
  <c r="AG2643" i="1"/>
  <c r="AH2643" i="1" s="1"/>
  <c r="AD2643" i="1"/>
  <c r="AE2643" i="1" s="1"/>
  <c r="AB2643" i="1"/>
  <c r="AC2643" i="1" s="1"/>
  <c r="AA2643" i="1"/>
  <c r="W2643" i="1"/>
  <c r="P2643" i="1" s="1"/>
  <c r="U2643" i="1"/>
  <c r="M2643" i="1"/>
  <c r="BA2642" i="1"/>
  <c r="BB2642" i="1" s="1"/>
  <c r="AS2642" i="1"/>
  <c r="AG2642" i="1"/>
  <c r="AH2642" i="1" s="1"/>
  <c r="AD2642" i="1"/>
  <c r="AE2642" i="1" s="1"/>
  <c r="AB2642" i="1"/>
  <c r="AC2642" i="1" s="1"/>
  <c r="AA2642" i="1"/>
  <c r="U2642" i="1"/>
  <c r="P2642" i="1"/>
  <c r="M2642" i="1"/>
  <c r="BA2641" i="1"/>
  <c r="BB2641" i="1" s="1"/>
  <c r="AS2641" i="1"/>
  <c r="AG2641" i="1"/>
  <c r="AH2641" i="1" s="1"/>
  <c r="AD2641" i="1"/>
  <c r="AE2641" i="1" s="1"/>
  <c r="AB2641" i="1"/>
  <c r="AC2641" i="1" s="1"/>
  <c r="AA2641" i="1"/>
  <c r="W2641" i="1"/>
  <c r="P2641" i="1" s="1"/>
  <c r="U2641" i="1"/>
  <c r="M2641" i="1"/>
  <c r="BK2640" i="1"/>
  <c r="BA2640" i="1"/>
  <c r="BB2640" i="1" s="1"/>
  <c r="AS2640" i="1"/>
  <c r="AG2640" i="1"/>
  <c r="AH2640" i="1" s="1"/>
  <c r="AD2640" i="1"/>
  <c r="AE2640" i="1" s="1"/>
  <c r="AB2640" i="1"/>
  <c r="AC2640" i="1" s="1"/>
  <c r="AA2640" i="1"/>
  <c r="U2640" i="1"/>
  <c r="P2640" i="1"/>
  <c r="M2640" i="1"/>
  <c r="BK2639" i="1"/>
  <c r="BA2639" i="1"/>
  <c r="BB2639" i="1" s="1"/>
  <c r="AS2639" i="1"/>
  <c r="AG2639" i="1"/>
  <c r="AH2639" i="1" s="1"/>
  <c r="AD2639" i="1"/>
  <c r="AE2639" i="1" s="1"/>
  <c r="AB2639" i="1"/>
  <c r="AC2639" i="1" s="1"/>
  <c r="AA2639" i="1"/>
  <c r="W2639" i="1"/>
  <c r="P2639" i="1" s="1"/>
  <c r="U2639" i="1"/>
  <c r="M2639" i="1"/>
  <c r="BK2638" i="1"/>
  <c r="BA2638" i="1"/>
  <c r="BB2638" i="1" s="1"/>
  <c r="AS2638" i="1"/>
  <c r="AG2638" i="1"/>
  <c r="AH2638" i="1" s="1"/>
  <c r="AD2638" i="1"/>
  <c r="AE2638" i="1" s="1"/>
  <c r="AB2638" i="1"/>
  <c r="AC2638" i="1" s="1"/>
  <c r="AA2638" i="1"/>
  <c r="W2638" i="1"/>
  <c r="P2638" i="1" s="1"/>
  <c r="U2638" i="1"/>
  <c r="M2638" i="1"/>
  <c r="BK2637" i="1"/>
  <c r="BA2637" i="1"/>
  <c r="BB2637" i="1" s="1"/>
  <c r="AS2637" i="1"/>
  <c r="AG2637" i="1"/>
  <c r="AH2637" i="1" s="1"/>
  <c r="AD2637" i="1"/>
  <c r="AE2637" i="1" s="1"/>
  <c r="AB2637" i="1"/>
  <c r="AC2637" i="1" s="1"/>
  <c r="AA2637" i="1"/>
  <c r="U2637" i="1"/>
  <c r="M2637" i="1"/>
  <c r="BB2636" i="1"/>
  <c r="BA2636" i="1"/>
  <c r="AS2636" i="1"/>
  <c r="AG2636" i="1"/>
  <c r="AH2636" i="1" s="1"/>
  <c r="AD2636" i="1"/>
  <c r="AE2636" i="1" s="1"/>
  <c r="AB2636" i="1"/>
  <c r="AC2636" i="1" s="1"/>
  <c r="AA2636" i="1"/>
  <c r="U2636" i="1"/>
  <c r="P2636" i="1"/>
  <c r="M2636" i="1"/>
  <c r="BK2635" i="1"/>
  <c r="BA2635" i="1"/>
  <c r="BB2635" i="1" s="1"/>
  <c r="AS2635" i="1"/>
  <c r="AG2635" i="1"/>
  <c r="AH2635" i="1" s="1"/>
  <c r="AD2635" i="1"/>
  <c r="AE2635" i="1" s="1"/>
  <c r="AB2635" i="1"/>
  <c r="AC2635" i="1" s="1"/>
  <c r="AA2635" i="1"/>
  <c r="W2635" i="1"/>
  <c r="P2635" i="1" s="1"/>
  <c r="U2635" i="1"/>
  <c r="M2635" i="1"/>
  <c r="BA2634" i="1"/>
  <c r="BB2634" i="1" s="1"/>
  <c r="AS2634" i="1"/>
  <c r="AG2634" i="1"/>
  <c r="AH2634" i="1" s="1"/>
  <c r="AD2634" i="1"/>
  <c r="AE2634" i="1" s="1"/>
  <c r="AB2634" i="1"/>
  <c r="AC2634" i="1" s="1"/>
  <c r="AA2634" i="1"/>
  <c r="U2634" i="1"/>
  <c r="P2634" i="1"/>
  <c r="M2634" i="1"/>
  <c r="BK2633" i="1"/>
  <c r="BA2633" i="1"/>
  <c r="BB2633" i="1" s="1"/>
  <c r="AS2633" i="1"/>
  <c r="AG2633" i="1"/>
  <c r="AH2633" i="1" s="1"/>
  <c r="AD2633" i="1"/>
  <c r="AE2633" i="1" s="1"/>
  <c r="AB2633" i="1"/>
  <c r="AC2633" i="1" s="1"/>
  <c r="AA2633" i="1"/>
  <c r="W2633" i="1"/>
  <c r="P2633" i="1" s="1"/>
  <c r="U2633" i="1"/>
  <c r="M2633" i="1"/>
  <c r="BA2632" i="1"/>
  <c r="BB2632" i="1" s="1"/>
  <c r="AS2632" i="1"/>
  <c r="AG2632" i="1"/>
  <c r="AH2632" i="1" s="1"/>
  <c r="AD2632" i="1"/>
  <c r="AE2632" i="1" s="1"/>
  <c r="AB2632" i="1"/>
  <c r="AC2632" i="1" s="1"/>
  <c r="AA2632" i="1"/>
  <c r="W2632" i="1"/>
  <c r="P2632" i="1" s="1"/>
  <c r="U2632" i="1"/>
  <c r="M2632" i="1"/>
  <c r="BK2631" i="1"/>
  <c r="BA2631" i="1"/>
  <c r="BB2631" i="1" s="1"/>
  <c r="AS2631" i="1"/>
  <c r="AG2631" i="1"/>
  <c r="AH2631" i="1" s="1"/>
  <c r="AD2631" i="1"/>
  <c r="AE2631" i="1" s="1"/>
  <c r="AB2631" i="1"/>
  <c r="AC2631" i="1" s="1"/>
  <c r="AA2631" i="1"/>
  <c r="U2631" i="1"/>
  <c r="P2631" i="1"/>
  <c r="M2631" i="1"/>
  <c r="BK2630" i="1"/>
  <c r="BA2630" i="1"/>
  <c r="BB2630" i="1" s="1"/>
  <c r="AS2630" i="1"/>
  <c r="AG2630" i="1"/>
  <c r="AH2630" i="1" s="1"/>
  <c r="AD2630" i="1"/>
  <c r="AE2630" i="1" s="1"/>
  <c r="AC2630" i="1"/>
  <c r="AB2630" i="1"/>
  <c r="AA2630" i="1"/>
  <c r="U2630" i="1"/>
  <c r="P2630" i="1"/>
  <c r="M2630" i="1"/>
  <c r="BA2629" i="1"/>
  <c r="BB2629" i="1" s="1"/>
  <c r="AS2629" i="1"/>
  <c r="AG2629" i="1"/>
  <c r="AH2629" i="1" s="1"/>
  <c r="AD2629" i="1"/>
  <c r="AE2629" i="1" s="1"/>
  <c r="AB2629" i="1"/>
  <c r="AC2629" i="1" s="1"/>
  <c r="AA2629" i="1"/>
  <c r="U2629" i="1"/>
  <c r="P2629" i="1"/>
  <c r="M2629" i="1"/>
  <c r="BA2628" i="1"/>
  <c r="BB2628" i="1" s="1"/>
  <c r="AS2628" i="1"/>
  <c r="AG2628" i="1"/>
  <c r="AH2628" i="1" s="1"/>
  <c r="AD2628" i="1"/>
  <c r="AE2628" i="1" s="1"/>
  <c r="AB2628" i="1"/>
  <c r="AC2628" i="1" s="1"/>
  <c r="AA2628" i="1"/>
  <c r="W2628" i="1"/>
  <c r="P2628" i="1" s="1"/>
  <c r="U2628" i="1"/>
  <c r="M2628" i="1"/>
  <c r="BA2627" i="1"/>
  <c r="BB2627" i="1" s="1"/>
  <c r="AS2627" i="1"/>
  <c r="AG2627" i="1"/>
  <c r="AH2627" i="1" s="1"/>
  <c r="AD2627" i="1"/>
  <c r="AE2627" i="1" s="1"/>
  <c r="AC2627" i="1"/>
  <c r="AB2627" i="1"/>
  <c r="AA2627" i="1"/>
  <c r="W2627" i="1"/>
  <c r="P2627" i="1" s="1"/>
  <c r="U2627" i="1"/>
  <c r="M2627" i="1"/>
  <c r="BK2626" i="1"/>
  <c r="BA2626" i="1"/>
  <c r="BB2626" i="1" s="1"/>
  <c r="AS2626" i="1"/>
  <c r="AG2626" i="1"/>
  <c r="AH2626" i="1" s="1"/>
  <c r="AD2626" i="1"/>
  <c r="AE2626" i="1" s="1"/>
  <c r="AB2626" i="1"/>
  <c r="AC2626" i="1" s="1"/>
  <c r="AA2626" i="1"/>
  <c r="W2626" i="1"/>
  <c r="P2626" i="1" s="1"/>
  <c r="U2626" i="1"/>
  <c r="M2626" i="1"/>
  <c r="BA2625" i="1"/>
  <c r="BB2625" i="1" s="1"/>
  <c r="AS2625" i="1"/>
  <c r="AG2625" i="1"/>
  <c r="AH2625" i="1" s="1"/>
  <c r="AD2625" i="1"/>
  <c r="AE2625" i="1" s="1"/>
  <c r="AB2625" i="1"/>
  <c r="AC2625" i="1" s="1"/>
  <c r="AA2625" i="1"/>
  <c r="W2625" i="1"/>
  <c r="P2625" i="1" s="1"/>
  <c r="U2625" i="1"/>
  <c r="M2625" i="1"/>
  <c r="BA2624" i="1"/>
  <c r="BB2624" i="1" s="1"/>
  <c r="AS2624" i="1"/>
  <c r="AG2624" i="1"/>
  <c r="AH2624" i="1" s="1"/>
  <c r="AD2624" i="1"/>
  <c r="AE2624" i="1" s="1"/>
  <c r="AB2624" i="1"/>
  <c r="AC2624" i="1" s="1"/>
  <c r="AA2624" i="1"/>
  <c r="U2624" i="1"/>
  <c r="M2624" i="1"/>
  <c r="BA2623" i="1"/>
  <c r="BB2623" i="1" s="1"/>
  <c r="AS2623" i="1"/>
  <c r="AG2623" i="1"/>
  <c r="AH2623" i="1" s="1"/>
  <c r="AD2623" i="1"/>
  <c r="AE2623" i="1" s="1"/>
  <c r="AB2623" i="1"/>
  <c r="AC2623" i="1" s="1"/>
  <c r="AA2623" i="1"/>
  <c r="W2623" i="1"/>
  <c r="P2623" i="1" s="1"/>
  <c r="U2623" i="1"/>
  <c r="M2623" i="1"/>
  <c r="BA2622" i="1"/>
  <c r="BB2622" i="1" s="1"/>
  <c r="AS2622" i="1"/>
  <c r="AG2622" i="1"/>
  <c r="AH2622" i="1" s="1"/>
  <c r="AE2622" i="1"/>
  <c r="AD2622" i="1"/>
  <c r="AB2622" i="1"/>
  <c r="AC2622" i="1" s="1"/>
  <c r="AA2622" i="1"/>
  <c r="W2622" i="1"/>
  <c r="P2622" i="1" s="1"/>
  <c r="U2622" i="1"/>
  <c r="M2622" i="1"/>
  <c r="BA2621" i="1"/>
  <c r="BB2621" i="1" s="1"/>
  <c r="AS2621" i="1"/>
  <c r="AG2621" i="1"/>
  <c r="AH2621" i="1" s="1"/>
  <c r="AD2621" i="1"/>
  <c r="AE2621" i="1" s="1"/>
  <c r="AC2621" i="1"/>
  <c r="AB2621" i="1"/>
  <c r="AA2621" i="1"/>
  <c r="W2621" i="1"/>
  <c r="P2621" i="1" s="1"/>
  <c r="U2621" i="1"/>
  <c r="M2621" i="1"/>
  <c r="BA2620" i="1"/>
  <c r="BB2620" i="1" s="1"/>
  <c r="AS2620" i="1"/>
  <c r="AG2620" i="1"/>
  <c r="AH2620" i="1" s="1"/>
  <c r="AD2620" i="1"/>
  <c r="AE2620" i="1" s="1"/>
  <c r="AB2620" i="1"/>
  <c r="AC2620" i="1" s="1"/>
  <c r="AA2620" i="1"/>
  <c r="W2620" i="1"/>
  <c r="P2620" i="1" s="1"/>
  <c r="U2620" i="1"/>
  <c r="M2620" i="1"/>
  <c r="BA2619" i="1"/>
  <c r="BB2619" i="1" s="1"/>
  <c r="AS2619" i="1"/>
  <c r="AG2619" i="1"/>
  <c r="AH2619" i="1" s="1"/>
  <c r="AD2619" i="1"/>
  <c r="AE2619" i="1" s="1"/>
  <c r="AB2619" i="1"/>
  <c r="AC2619" i="1" s="1"/>
  <c r="AA2619" i="1"/>
  <c r="W2619" i="1"/>
  <c r="P2619" i="1" s="1"/>
  <c r="U2619" i="1"/>
  <c r="M2619" i="1"/>
  <c r="BK2618" i="1"/>
  <c r="BA2618" i="1"/>
  <c r="BB2618" i="1" s="1"/>
  <c r="AS2618" i="1"/>
  <c r="AG2618" i="1"/>
  <c r="AH2618" i="1" s="1"/>
  <c r="AE2618" i="1"/>
  <c r="AD2618" i="1"/>
  <c r="AB2618" i="1"/>
  <c r="AC2618" i="1" s="1"/>
  <c r="AA2618" i="1"/>
  <c r="U2618" i="1"/>
  <c r="M2618" i="1"/>
  <c r="BK2617" i="1"/>
  <c r="BA2617" i="1"/>
  <c r="BB2617" i="1" s="1"/>
  <c r="AS2617" i="1"/>
  <c r="AG2617" i="1"/>
  <c r="AH2617" i="1" s="1"/>
  <c r="AD2617" i="1"/>
  <c r="AE2617" i="1" s="1"/>
  <c r="AB2617" i="1"/>
  <c r="AC2617" i="1" s="1"/>
  <c r="AA2617" i="1"/>
  <c r="W2617" i="1"/>
  <c r="P2617" i="1" s="1"/>
  <c r="U2617" i="1"/>
  <c r="M2617" i="1"/>
  <c r="BA2616" i="1"/>
  <c r="BB2616" i="1" s="1"/>
  <c r="AS2616" i="1"/>
  <c r="AG2616" i="1"/>
  <c r="AH2616" i="1" s="1"/>
  <c r="AD2616" i="1"/>
  <c r="AE2616" i="1" s="1"/>
  <c r="AB2616" i="1"/>
  <c r="AC2616" i="1" s="1"/>
  <c r="AA2616" i="1"/>
  <c r="W2616" i="1"/>
  <c r="P2616" i="1" s="1"/>
  <c r="U2616" i="1"/>
  <c r="M2616" i="1"/>
  <c r="BK2615" i="1"/>
  <c r="BA2615" i="1"/>
  <c r="BB2615" i="1" s="1"/>
  <c r="AS2615" i="1"/>
  <c r="AG2615" i="1"/>
  <c r="AH2615" i="1" s="1"/>
  <c r="AD2615" i="1"/>
  <c r="AE2615" i="1" s="1"/>
  <c r="AB2615" i="1"/>
  <c r="AC2615" i="1" s="1"/>
  <c r="AA2615" i="1"/>
  <c r="U2615" i="1"/>
  <c r="M2615" i="1"/>
  <c r="BA2614" i="1"/>
  <c r="BB2614" i="1" s="1"/>
  <c r="AS2614" i="1"/>
  <c r="AG2614" i="1"/>
  <c r="AH2614" i="1" s="1"/>
  <c r="AD2614" i="1"/>
  <c r="AE2614" i="1" s="1"/>
  <c r="AB2614" i="1"/>
  <c r="AC2614" i="1" s="1"/>
  <c r="AA2614" i="1"/>
  <c r="U2614" i="1"/>
  <c r="P2614" i="1"/>
  <c r="M2614" i="1"/>
  <c r="BK2613" i="1"/>
  <c r="BA2613" i="1"/>
  <c r="BB2613" i="1" s="1"/>
  <c r="AS2613" i="1"/>
  <c r="AG2613" i="1"/>
  <c r="AH2613" i="1" s="1"/>
  <c r="AD2613" i="1"/>
  <c r="AE2613" i="1" s="1"/>
  <c r="AB2613" i="1"/>
  <c r="AC2613" i="1" s="1"/>
  <c r="AA2613" i="1"/>
  <c r="W2613" i="1"/>
  <c r="P2613" i="1" s="1"/>
  <c r="U2613" i="1"/>
  <c r="M2613" i="1"/>
  <c r="BK2612" i="1"/>
  <c r="BA2612" i="1"/>
  <c r="BB2612" i="1" s="1"/>
  <c r="AS2612" i="1"/>
  <c r="AG2612" i="1"/>
  <c r="AH2612" i="1" s="1"/>
  <c r="AD2612" i="1"/>
  <c r="AE2612" i="1" s="1"/>
  <c r="AB2612" i="1"/>
  <c r="AC2612" i="1" s="1"/>
  <c r="AA2612" i="1"/>
  <c r="W2612" i="1"/>
  <c r="P2612" i="1" s="1"/>
  <c r="U2612" i="1"/>
  <c r="M2612" i="1"/>
  <c r="BK2611" i="1"/>
  <c r="BA2611" i="1"/>
  <c r="BB2611" i="1" s="1"/>
  <c r="AS2611" i="1"/>
  <c r="AG2611" i="1"/>
  <c r="AH2611" i="1" s="1"/>
  <c r="AD2611" i="1"/>
  <c r="AE2611" i="1" s="1"/>
  <c r="AB2611" i="1"/>
  <c r="AC2611" i="1" s="1"/>
  <c r="AA2611" i="1"/>
  <c r="W2611" i="1"/>
  <c r="P2611" i="1" s="1"/>
  <c r="U2611" i="1"/>
  <c r="M2611" i="1"/>
  <c r="BK2610" i="1"/>
  <c r="BA2610" i="1"/>
  <c r="BB2610" i="1" s="1"/>
  <c r="AS2610" i="1"/>
  <c r="AG2610" i="1"/>
  <c r="AH2610" i="1" s="1"/>
  <c r="AD2610" i="1"/>
  <c r="AE2610" i="1" s="1"/>
  <c r="AB2610" i="1"/>
  <c r="AC2610" i="1" s="1"/>
  <c r="AA2610" i="1"/>
  <c r="W2610" i="1"/>
  <c r="P2610" i="1" s="1"/>
  <c r="U2610" i="1"/>
  <c r="M2610" i="1"/>
  <c r="BK2609" i="1"/>
  <c r="BA2609" i="1"/>
  <c r="BB2609" i="1" s="1"/>
  <c r="AS2609" i="1"/>
  <c r="AG2609" i="1"/>
  <c r="AH2609" i="1" s="1"/>
  <c r="AD2609" i="1"/>
  <c r="AE2609" i="1" s="1"/>
  <c r="AB2609" i="1"/>
  <c r="AC2609" i="1" s="1"/>
  <c r="AA2609" i="1"/>
  <c r="U2609" i="1"/>
  <c r="M2609" i="1"/>
  <c r="BK2608" i="1"/>
  <c r="BA2608" i="1"/>
  <c r="BB2608" i="1" s="1"/>
  <c r="AS2608" i="1"/>
  <c r="AG2608" i="1"/>
  <c r="AH2608" i="1" s="1"/>
  <c r="AD2608" i="1"/>
  <c r="AE2608" i="1" s="1"/>
  <c r="AB2608" i="1"/>
  <c r="AC2608" i="1" s="1"/>
  <c r="AA2608" i="1"/>
  <c r="W2608" i="1"/>
  <c r="P2608" i="1" s="1"/>
  <c r="U2608" i="1"/>
  <c r="M2608" i="1"/>
  <c r="BK2607" i="1"/>
  <c r="BA2607" i="1"/>
  <c r="BB2607" i="1" s="1"/>
  <c r="AS2607" i="1"/>
  <c r="AG2607" i="1"/>
  <c r="AH2607" i="1" s="1"/>
  <c r="AD2607" i="1"/>
  <c r="AE2607" i="1" s="1"/>
  <c r="AB2607" i="1"/>
  <c r="AC2607" i="1" s="1"/>
  <c r="AA2607" i="1"/>
  <c r="W2607" i="1"/>
  <c r="P2607" i="1" s="1"/>
  <c r="U2607" i="1"/>
  <c r="M2607" i="1"/>
  <c r="BK2606" i="1"/>
  <c r="BA2606" i="1"/>
  <c r="BB2606" i="1" s="1"/>
  <c r="AS2606" i="1"/>
  <c r="AG2606" i="1"/>
  <c r="AH2606" i="1" s="1"/>
  <c r="AD2606" i="1"/>
  <c r="AE2606" i="1" s="1"/>
  <c r="AB2606" i="1"/>
  <c r="AC2606" i="1" s="1"/>
  <c r="AA2606" i="1"/>
  <c r="U2606" i="1"/>
  <c r="M2606" i="1"/>
  <c r="BK2605" i="1"/>
  <c r="BA2605" i="1"/>
  <c r="BB2605" i="1" s="1"/>
  <c r="AS2605" i="1"/>
  <c r="AG2605" i="1"/>
  <c r="AH2605" i="1" s="1"/>
  <c r="AD2605" i="1"/>
  <c r="AE2605" i="1" s="1"/>
  <c r="AB2605" i="1"/>
  <c r="AC2605" i="1" s="1"/>
  <c r="AA2605" i="1"/>
  <c r="W2605" i="1"/>
  <c r="P2605" i="1" s="1"/>
  <c r="U2605" i="1"/>
  <c r="M2605" i="1"/>
  <c r="BK2604" i="1"/>
  <c r="BA2604" i="1"/>
  <c r="BB2604" i="1" s="1"/>
  <c r="AS2604" i="1"/>
  <c r="AG2604" i="1"/>
  <c r="AH2604" i="1" s="1"/>
  <c r="AD2604" i="1"/>
  <c r="AE2604" i="1" s="1"/>
  <c r="AB2604" i="1"/>
  <c r="AC2604" i="1" s="1"/>
  <c r="AA2604" i="1"/>
  <c r="W2604" i="1"/>
  <c r="P2604" i="1" s="1"/>
  <c r="U2604" i="1"/>
  <c r="M2604" i="1"/>
  <c r="BK2603" i="1"/>
  <c r="BA2603" i="1"/>
  <c r="BB2603" i="1" s="1"/>
  <c r="AS2603" i="1"/>
  <c r="AG2603" i="1"/>
  <c r="AH2603" i="1" s="1"/>
  <c r="AD2603" i="1"/>
  <c r="AE2603" i="1" s="1"/>
  <c r="AB2603" i="1"/>
  <c r="AC2603" i="1" s="1"/>
  <c r="AA2603" i="1"/>
  <c r="U2603" i="1"/>
  <c r="M2603" i="1"/>
  <c r="BK2602" i="1"/>
  <c r="BA2602" i="1"/>
  <c r="BB2602" i="1" s="1"/>
  <c r="AS2602" i="1"/>
  <c r="AG2602" i="1"/>
  <c r="AH2602" i="1" s="1"/>
  <c r="AD2602" i="1"/>
  <c r="AE2602" i="1" s="1"/>
  <c r="AB2602" i="1"/>
  <c r="AC2602" i="1" s="1"/>
  <c r="AA2602" i="1"/>
  <c r="U2602" i="1"/>
  <c r="P2602" i="1"/>
  <c r="M2602" i="1"/>
  <c r="BK2601" i="1"/>
  <c r="BA2601" i="1"/>
  <c r="BB2601" i="1" s="1"/>
  <c r="AS2601" i="1"/>
  <c r="AG2601" i="1"/>
  <c r="AH2601" i="1" s="1"/>
  <c r="AD2601" i="1"/>
  <c r="AE2601" i="1" s="1"/>
  <c r="AB2601" i="1"/>
  <c r="AC2601" i="1" s="1"/>
  <c r="AA2601" i="1"/>
  <c r="W2601" i="1"/>
  <c r="P2601" i="1" s="1"/>
  <c r="U2601" i="1"/>
  <c r="M2601" i="1"/>
  <c r="BK2600" i="1"/>
  <c r="BA2600" i="1"/>
  <c r="BB2600" i="1" s="1"/>
  <c r="AS2600" i="1"/>
  <c r="AG2600" i="1"/>
  <c r="AH2600" i="1" s="1"/>
  <c r="AD2600" i="1"/>
  <c r="AE2600" i="1" s="1"/>
  <c r="AB2600" i="1"/>
  <c r="AC2600" i="1" s="1"/>
  <c r="AA2600" i="1"/>
  <c r="U2600" i="1"/>
  <c r="M2600" i="1"/>
  <c r="BK2599" i="1"/>
  <c r="BA2599" i="1"/>
  <c r="BB2599" i="1" s="1"/>
  <c r="AS2599" i="1"/>
  <c r="AG2599" i="1"/>
  <c r="AH2599" i="1" s="1"/>
  <c r="AD2599" i="1"/>
  <c r="AE2599" i="1" s="1"/>
  <c r="AB2599" i="1"/>
  <c r="AC2599" i="1" s="1"/>
  <c r="AA2599" i="1"/>
  <c r="W2599" i="1"/>
  <c r="P2599" i="1" s="1"/>
  <c r="U2599" i="1"/>
  <c r="M2599" i="1"/>
  <c r="BK2598" i="1"/>
  <c r="BA2598" i="1"/>
  <c r="BB2598" i="1" s="1"/>
  <c r="AS2598" i="1"/>
  <c r="AG2598" i="1"/>
  <c r="AH2598" i="1" s="1"/>
  <c r="AD2598" i="1"/>
  <c r="AE2598" i="1" s="1"/>
  <c r="AB2598" i="1"/>
  <c r="AC2598" i="1" s="1"/>
  <c r="AA2598" i="1"/>
  <c r="U2598" i="1"/>
  <c r="P2598" i="1"/>
  <c r="M2598" i="1"/>
  <c r="BK2597" i="1"/>
  <c r="BA2597" i="1"/>
  <c r="BB2597" i="1" s="1"/>
  <c r="AS2597" i="1"/>
  <c r="AG2597" i="1"/>
  <c r="AH2597" i="1" s="1"/>
  <c r="AD2597" i="1"/>
  <c r="AE2597" i="1" s="1"/>
  <c r="AB2597" i="1"/>
  <c r="AC2597" i="1" s="1"/>
  <c r="AA2597" i="1"/>
  <c r="W2597" i="1"/>
  <c r="P2597" i="1" s="1"/>
  <c r="U2597" i="1"/>
  <c r="M2597" i="1"/>
  <c r="BK2596" i="1"/>
  <c r="BA2596" i="1"/>
  <c r="BB2596" i="1" s="1"/>
  <c r="AS2596" i="1"/>
  <c r="AG2596" i="1"/>
  <c r="AH2596" i="1" s="1"/>
  <c r="AD2596" i="1"/>
  <c r="AE2596" i="1" s="1"/>
  <c r="AB2596" i="1"/>
  <c r="AC2596" i="1" s="1"/>
  <c r="AA2596" i="1"/>
  <c r="W2596" i="1"/>
  <c r="P2596" i="1" s="1"/>
  <c r="U2596" i="1"/>
  <c r="M2596" i="1"/>
  <c r="BK2595" i="1"/>
  <c r="BA2595" i="1"/>
  <c r="BB2595" i="1" s="1"/>
  <c r="AS2595" i="1"/>
  <c r="AG2595" i="1"/>
  <c r="AH2595" i="1" s="1"/>
  <c r="AD2595" i="1"/>
  <c r="AE2595" i="1" s="1"/>
  <c r="AC2595" i="1"/>
  <c r="AB2595" i="1"/>
  <c r="AA2595" i="1"/>
  <c r="W2595" i="1"/>
  <c r="P2595" i="1" s="1"/>
  <c r="U2595" i="1"/>
  <c r="M2595" i="1"/>
  <c r="BK2594" i="1"/>
  <c r="BA2594" i="1"/>
  <c r="BB2594" i="1" s="1"/>
  <c r="AS2594" i="1"/>
  <c r="AG2594" i="1"/>
  <c r="AH2594" i="1" s="1"/>
  <c r="AD2594" i="1"/>
  <c r="AE2594" i="1" s="1"/>
  <c r="AB2594" i="1"/>
  <c r="AC2594" i="1" s="1"/>
  <c r="AA2594" i="1"/>
  <c r="W2594" i="1"/>
  <c r="P2594" i="1" s="1"/>
  <c r="U2594" i="1"/>
  <c r="M2594" i="1"/>
  <c r="BK2593" i="1"/>
  <c r="BA2593" i="1"/>
  <c r="BB2593" i="1" s="1"/>
  <c r="AS2593" i="1"/>
  <c r="AG2593" i="1"/>
  <c r="AH2593" i="1" s="1"/>
  <c r="AD2593" i="1"/>
  <c r="AE2593" i="1" s="1"/>
  <c r="AB2593" i="1"/>
  <c r="AC2593" i="1" s="1"/>
  <c r="AA2593" i="1"/>
  <c r="U2593" i="1"/>
  <c r="P2593" i="1"/>
  <c r="M2593" i="1"/>
  <c r="BK2592" i="1"/>
  <c r="BA2592" i="1"/>
  <c r="BB2592" i="1" s="1"/>
  <c r="AS2592" i="1"/>
  <c r="AG2592" i="1"/>
  <c r="AH2592" i="1" s="1"/>
  <c r="AD2592" i="1"/>
  <c r="AE2592" i="1" s="1"/>
  <c r="AB2592" i="1"/>
  <c r="AC2592" i="1" s="1"/>
  <c r="AA2592" i="1"/>
  <c r="W2592" i="1"/>
  <c r="P2592" i="1" s="1"/>
  <c r="U2592" i="1"/>
  <c r="M2592" i="1"/>
  <c r="BK2591" i="1"/>
  <c r="BA2591" i="1"/>
  <c r="BB2591" i="1" s="1"/>
  <c r="AS2591" i="1"/>
  <c r="AG2591" i="1"/>
  <c r="AH2591" i="1" s="1"/>
  <c r="AD2591" i="1"/>
  <c r="AE2591" i="1" s="1"/>
  <c r="AB2591" i="1"/>
  <c r="AC2591" i="1" s="1"/>
  <c r="AA2591" i="1"/>
  <c r="U2591" i="1"/>
  <c r="M2591" i="1"/>
  <c r="BK2590" i="1"/>
  <c r="BA2590" i="1"/>
  <c r="BB2590" i="1" s="1"/>
  <c r="AS2590" i="1"/>
  <c r="AG2590" i="1"/>
  <c r="AH2590" i="1" s="1"/>
  <c r="AD2590" i="1"/>
  <c r="AE2590" i="1" s="1"/>
  <c r="AB2590" i="1"/>
  <c r="AC2590" i="1" s="1"/>
  <c r="AA2590" i="1"/>
  <c r="U2590" i="1"/>
  <c r="M2590" i="1"/>
  <c r="BK2589" i="1"/>
  <c r="BA2589" i="1"/>
  <c r="BB2589" i="1" s="1"/>
  <c r="AS2589" i="1"/>
  <c r="AG2589" i="1"/>
  <c r="AH2589" i="1" s="1"/>
  <c r="AD2589" i="1"/>
  <c r="AE2589" i="1" s="1"/>
  <c r="AB2589" i="1"/>
  <c r="AC2589" i="1" s="1"/>
  <c r="AA2589" i="1"/>
  <c r="W2589" i="1"/>
  <c r="P2589" i="1" s="1"/>
  <c r="U2589" i="1"/>
  <c r="M2589" i="1"/>
  <c r="BK2588" i="1"/>
  <c r="BA2588" i="1"/>
  <c r="BB2588" i="1" s="1"/>
  <c r="AS2588" i="1"/>
  <c r="AG2588" i="1"/>
  <c r="AH2588" i="1" s="1"/>
  <c r="AD2588" i="1"/>
  <c r="AE2588" i="1" s="1"/>
  <c r="AB2588" i="1"/>
  <c r="AC2588" i="1" s="1"/>
  <c r="AA2588" i="1"/>
  <c r="U2588" i="1"/>
  <c r="P2588" i="1"/>
  <c r="M2588" i="1"/>
  <c r="BK2587" i="1"/>
  <c r="BA2587" i="1"/>
  <c r="BB2587" i="1" s="1"/>
  <c r="AS2587" i="1"/>
  <c r="AG2587" i="1"/>
  <c r="AH2587" i="1" s="1"/>
  <c r="AD2587" i="1"/>
  <c r="AE2587" i="1" s="1"/>
  <c r="AB2587" i="1"/>
  <c r="AC2587" i="1" s="1"/>
  <c r="AA2587" i="1"/>
  <c r="W2587" i="1"/>
  <c r="P2587" i="1" s="1"/>
  <c r="U2587" i="1"/>
  <c r="M2587" i="1"/>
  <c r="BK2586" i="1"/>
  <c r="BA2586" i="1"/>
  <c r="BB2586" i="1" s="1"/>
  <c r="AS2586" i="1"/>
  <c r="AG2586" i="1"/>
  <c r="AH2586" i="1" s="1"/>
  <c r="AD2586" i="1"/>
  <c r="AE2586" i="1" s="1"/>
  <c r="AB2586" i="1"/>
  <c r="AC2586" i="1" s="1"/>
  <c r="AA2586" i="1"/>
  <c r="W2586" i="1"/>
  <c r="P2586" i="1" s="1"/>
  <c r="U2586" i="1"/>
  <c r="M2586" i="1"/>
  <c r="BK2585" i="1"/>
  <c r="BA2585" i="1"/>
  <c r="BB2585" i="1" s="1"/>
  <c r="AS2585" i="1"/>
  <c r="AG2585" i="1"/>
  <c r="AH2585" i="1" s="1"/>
  <c r="AD2585" i="1"/>
  <c r="AE2585" i="1" s="1"/>
  <c r="AB2585" i="1"/>
  <c r="AC2585" i="1" s="1"/>
  <c r="AA2585" i="1"/>
  <c r="U2585" i="1"/>
  <c r="M2585" i="1"/>
  <c r="BA2584" i="1"/>
  <c r="BB2584" i="1" s="1"/>
  <c r="AS2584" i="1"/>
  <c r="AG2584" i="1"/>
  <c r="AH2584" i="1" s="1"/>
  <c r="AD2584" i="1"/>
  <c r="AE2584" i="1" s="1"/>
  <c r="AB2584" i="1"/>
  <c r="AC2584" i="1" s="1"/>
  <c r="AA2584" i="1"/>
  <c r="W2584" i="1"/>
  <c r="P2584" i="1" s="1"/>
  <c r="U2584" i="1"/>
  <c r="M2584" i="1"/>
  <c r="BK2583" i="1"/>
  <c r="BA2583" i="1"/>
  <c r="BB2583" i="1" s="1"/>
  <c r="AS2583" i="1"/>
  <c r="AG2583" i="1"/>
  <c r="AH2583" i="1" s="1"/>
  <c r="AD2583" i="1"/>
  <c r="AE2583" i="1" s="1"/>
  <c r="AB2583" i="1"/>
  <c r="AC2583" i="1" s="1"/>
  <c r="AA2583" i="1"/>
  <c r="U2583" i="1"/>
  <c r="M2583" i="1"/>
  <c r="BK2582" i="1"/>
  <c r="BA2582" i="1"/>
  <c r="BB2582" i="1" s="1"/>
  <c r="AS2582" i="1"/>
  <c r="AG2582" i="1"/>
  <c r="AH2582" i="1" s="1"/>
  <c r="AD2582" i="1"/>
  <c r="AE2582" i="1" s="1"/>
  <c r="AB2582" i="1"/>
  <c r="AC2582" i="1" s="1"/>
  <c r="AA2582" i="1"/>
  <c r="W2582" i="1"/>
  <c r="P2582" i="1" s="1"/>
  <c r="U2582" i="1"/>
  <c r="M2582" i="1"/>
  <c r="BK2581" i="1"/>
  <c r="BA2581" i="1"/>
  <c r="BB2581" i="1" s="1"/>
  <c r="AS2581" i="1"/>
  <c r="AG2581" i="1"/>
  <c r="AH2581" i="1" s="1"/>
  <c r="AD2581" i="1"/>
  <c r="AE2581" i="1" s="1"/>
  <c r="AB2581" i="1"/>
  <c r="AC2581" i="1" s="1"/>
  <c r="AA2581" i="1"/>
  <c r="W2581" i="1"/>
  <c r="P2581" i="1" s="1"/>
  <c r="U2581" i="1"/>
  <c r="M2581" i="1"/>
  <c r="BK2580" i="1"/>
  <c r="BA2580" i="1"/>
  <c r="BB2580" i="1" s="1"/>
  <c r="AS2580" i="1"/>
  <c r="AG2580" i="1"/>
  <c r="AH2580" i="1" s="1"/>
  <c r="AD2580" i="1"/>
  <c r="AE2580" i="1" s="1"/>
  <c r="AB2580" i="1"/>
  <c r="AC2580" i="1" s="1"/>
  <c r="AA2580" i="1"/>
  <c r="W2580" i="1"/>
  <c r="P2580" i="1" s="1"/>
  <c r="U2580" i="1"/>
  <c r="M2580" i="1"/>
  <c r="BK2579" i="1"/>
  <c r="BA2579" i="1"/>
  <c r="BB2579" i="1" s="1"/>
  <c r="AS2579" i="1"/>
  <c r="AG2579" i="1"/>
  <c r="AH2579" i="1" s="1"/>
  <c r="AD2579" i="1"/>
  <c r="AE2579" i="1" s="1"/>
  <c r="AB2579" i="1"/>
  <c r="AC2579" i="1" s="1"/>
  <c r="AA2579" i="1"/>
  <c r="U2579" i="1"/>
  <c r="P2579" i="1"/>
  <c r="M2579" i="1"/>
  <c r="BK2578" i="1"/>
  <c r="BA2578" i="1"/>
  <c r="BB2578" i="1" s="1"/>
  <c r="AS2578" i="1"/>
  <c r="AG2578" i="1"/>
  <c r="AH2578" i="1" s="1"/>
  <c r="AD2578" i="1"/>
  <c r="AE2578" i="1" s="1"/>
  <c r="AB2578" i="1"/>
  <c r="AC2578" i="1" s="1"/>
  <c r="AA2578" i="1"/>
  <c r="W2578" i="1"/>
  <c r="P2578" i="1" s="1"/>
  <c r="U2578" i="1"/>
  <c r="M2578" i="1"/>
  <c r="BK2577" i="1"/>
  <c r="BA2577" i="1"/>
  <c r="BB2577" i="1" s="1"/>
  <c r="AS2577" i="1"/>
  <c r="AG2577" i="1"/>
  <c r="AH2577" i="1" s="1"/>
  <c r="AD2577" i="1"/>
  <c r="AE2577" i="1" s="1"/>
  <c r="AB2577" i="1"/>
  <c r="AC2577" i="1" s="1"/>
  <c r="AA2577" i="1"/>
  <c r="U2577" i="1"/>
  <c r="P2577" i="1"/>
  <c r="M2577" i="1"/>
  <c r="BK2576" i="1"/>
  <c r="BA2576" i="1"/>
  <c r="BB2576" i="1" s="1"/>
  <c r="AS2576" i="1"/>
  <c r="AG2576" i="1"/>
  <c r="AH2576" i="1" s="1"/>
  <c r="AD2576" i="1"/>
  <c r="AE2576" i="1" s="1"/>
  <c r="AB2576" i="1"/>
  <c r="AC2576" i="1" s="1"/>
  <c r="AA2576" i="1"/>
  <c r="U2576" i="1"/>
  <c r="P2576" i="1"/>
  <c r="M2576" i="1"/>
  <c r="BK2575" i="1"/>
  <c r="BA2575" i="1"/>
  <c r="BB2575" i="1" s="1"/>
  <c r="AS2575" i="1"/>
  <c r="AG2575" i="1"/>
  <c r="AH2575" i="1" s="1"/>
  <c r="AD2575" i="1"/>
  <c r="AE2575" i="1" s="1"/>
  <c r="AB2575" i="1"/>
  <c r="AC2575" i="1" s="1"/>
  <c r="AA2575" i="1"/>
  <c r="W2575" i="1"/>
  <c r="P2575" i="1" s="1"/>
  <c r="U2575" i="1"/>
  <c r="M2575" i="1"/>
  <c r="BK2574" i="1"/>
  <c r="BA2574" i="1"/>
  <c r="BB2574" i="1" s="1"/>
  <c r="AS2574" i="1"/>
  <c r="AG2574" i="1"/>
  <c r="AH2574" i="1" s="1"/>
  <c r="AD2574" i="1"/>
  <c r="AE2574" i="1" s="1"/>
  <c r="AB2574" i="1"/>
  <c r="AC2574" i="1" s="1"/>
  <c r="AA2574" i="1"/>
  <c r="W2574" i="1"/>
  <c r="P2574" i="1" s="1"/>
  <c r="U2574" i="1"/>
  <c r="M2574" i="1"/>
  <c r="BK2573" i="1"/>
  <c r="BA2573" i="1"/>
  <c r="BB2573" i="1" s="1"/>
  <c r="AS2573" i="1"/>
  <c r="AG2573" i="1"/>
  <c r="AH2573" i="1" s="1"/>
  <c r="AD2573" i="1"/>
  <c r="AE2573" i="1" s="1"/>
  <c r="AB2573" i="1"/>
  <c r="AC2573" i="1" s="1"/>
  <c r="AA2573" i="1"/>
  <c r="W2573" i="1"/>
  <c r="P2573" i="1" s="1"/>
  <c r="U2573" i="1"/>
  <c r="M2573" i="1"/>
  <c r="BK2572" i="1"/>
  <c r="BB2572" i="1"/>
  <c r="BA2572" i="1"/>
  <c r="AS2572" i="1"/>
  <c r="AG2572" i="1"/>
  <c r="AH2572" i="1" s="1"/>
  <c r="AD2572" i="1"/>
  <c r="AE2572" i="1" s="1"/>
  <c r="AB2572" i="1"/>
  <c r="AC2572" i="1" s="1"/>
  <c r="AA2572" i="1"/>
  <c r="W2572" i="1"/>
  <c r="P2572" i="1" s="1"/>
  <c r="U2572" i="1"/>
  <c r="M2572" i="1"/>
  <c r="BK2571" i="1"/>
  <c r="BA2571" i="1"/>
  <c r="BB2571" i="1" s="1"/>
  <c r="AS2571" i="1"/>
  <c r="AG2571" i="1"/>
  <c r="AH2571" i="1" s="1"/>
  <c r="AD2571" i="1"/>
  <c r="AE2571" i="1" s="1"/>
  <c r="AB2571" i="1"/>
  <c r="AC2571" i="1" s="1"/>
  <c r="AA2571" i="1"/>
  <c r="W2571" i="1"/>
  <c r="P2571" i="1" s="1"/>
  <c r="U2571" i="1"/>
  <c r="M2571" i="1"/>
  <c r="BK2570" i="1"/>
  <c r="BA2570" i="1"/>
  <c r="BB2570" i="1" s="1"/>
  <c r="AS2570" i="1"/>
  <c r="AG2570" i="1"/>
  <c r="AH2570" i="1" s="1"/>
  <c r="AD2570" i="1"/>
  <c r="AE2570" i="1" s="1"/>
  <c r="AB2570" i="1"/>
  <c r="AC2570" i="1" s="1"/>
  <c r="AA2570" i="1"/>
  <c r="W2570" i="1"/>
  <c r="P2570" i="1" s="1"/>
  <c r="U2570" i="1"/>
  <c r="M2570" i="1"/>
  <c r="BK2569" i="1"/>
  <c r="BA2569" i="1"/>
  <c r="BB2569" i="1" s="1"/>
  <c r="AS2569" i="1"/>
  <c r="AG2569" i="1"/>
  <c r="AH2569" i="1" s="1"/>
  <c r="AD2569" i="1"/>
  <c r="AE2569" i="1" s="1"/>
  <c r="AB2569" i="1"/>
  <c r="AC2569" i="1" s="1"/>
  <c r="AA2569" i="1"/>
  <c r="U2569" i="1"/>
  <c r="P2569" i="1"/>
  <c r="M2569" i="1"/>
  <c r="BK2568" i="1"/>
  <c r="BA2568" i="1"/>
  <c r="BB2568" i="1" s="1"/>
  <c r="AS2568" i="1"/>
  <c r="AG2568" i="1"/>
  <c r="AH2568" i="1" s="1"/>
  <c r="AD2568" i="1"/>
  <c r="AE2568" i="1" s="1"/>
  <c r="AB2568" i="1"/>
  <c r="AC2568" i="1" s="1"/>
  <c r="AA2568" i="1"/>
  <c r="W2568" i="1"/>
  <c r="P2568" i="1" s="1"/>
  <c r="U2568" i="1"/>
  <c r="M2568" i="1"/>
  <c r="BK2567" i="1"/>
  <c r="BA2567" i="1"/>
  <c r="BB2567" i="1" s="1"/>
  <c r="AS2567" i="1"/>
  <c r="AG2567" i="1"/>
  <c r="AH2567" i="1" s="1"/>
  <c r="AD2567" i="1"/>
  <c r="AE2567" i="1" s="1"/>
  <c r="AB2567" i="1"/>
  <c r="AC2567" i="1" s="1"/>
  <c r="AA2567" i="1"/>
  <c r="U2567" i="1"/>
  <c r="P2567" i="1"/>
  <c r="M2567" i="1"/>
  <c r="BK2566" i="1"/>
  <c r="BA2566" i="1"/>
  <c r="BB2566" i="1" s="1"/>
  <c r="AS2566" i="1"/>
  <c r="AG2566" i="1"/>
  <c r="AH2566" i="1" s="1"/>
  <c r="AD2566" i="1"/>
  <c r="AE2566" i="1" s="1"/>
  <c r="AB2566" i="1"/>
  <c r="AC2566" i="1" s="1"/>
  <c r="AA2566" i="1"/>
  <c r="W2566" i="1"/>
  <c r="P2566" i="1" s="1"/>
  <c r="U2566" i="1"/>
  <c r="M2566" i="1"/>
  <c r="BK2565" i="1"/>
  <c r="BA2565" i="1"/>
  <c r="BB2565" i="1" s="1"/>
  <c r="AS2565" i="1"/>
  <c r="AG2565" i="1"/>
  <c r="AH2565" i="1" s="1"/>
  <c r="AD2565" i="1"/>
  <c r="AE2565" i="1" s="1"/>
  <c r="AB2565" i="1"/>
  <c r="AC2565" i="1" s="1"/>
  <c r="AA2565" i="1"/>
  <c r="W2565" i="1"/>
  <c r="P2565" i="1" s="1"/>
  <c r="U2565" i="1"/>
  <c r="M2565" i="1"/>
  <c r="BK2564" i="1"/>
  <c r="BA2564" i="1"/>
  <c r="BB2564" i="1" s="1"/>
  <c r="AS2564" i="1"/>
  <c r="AG2564" i="1"/>
  <c r="AH2564" i="1" s="1"/>
  <c r="AD2564" i="1"/>
  <c r="AE2564" i="1" s="1"/>
  <c r="AB2564" i="1"/>
  <c r="AC2564" i="1" s="1"/>
  <c r="AA2564" i="1"/>
  <c r="W2564" i="1"/>
  <c r="P2564" i="1" s="1"/>
  <c r="U2564" i="1"/>
  <c r="M2564" i="1"/>
  <c r="BK2563" i="1"/>
  <c r="BA2563" i="1"/>
  <c r="BB2563" i="1" s="1"/>
  <c r="AS2563" i="1"/>
  <c r="AG2563" i="1"/>
  <c r="AH2563" i="1" s="1"/>
  <c r="AD2563" i="1"/>
  <c r="AE2563" i="1" s="1"/>
  <c r="AB2563" i="1"/>
  <c r="AC2563" i="1" s="1"/>
  <c r="AA2563" i="1"/>
  <c r="U2563" i="1"/>
  <c r="P2563" i="1"/>
  <c r="M2563" i="1"/>
  <c r="BK2562" i="1"/>
  <c r="BA2562" i="1"/>
  <c r="BB2562" i="1" s="1"/>
  <c r="AS2562" i="1"/>
  <c r="AG2562" i="1"/>
  <c r="AH2562" i="1" s="1"/>
  <c r="AD2562" i="1"/>
  <c r="AE2562" i="1" s="1"/>
  <c r="AB2562" i="1"/>
  <c r="AC2562" i="1" s="1"/>
  <c r="AA2562" i="1"/>
  <c r="W2562" i="1"/>
  <c r="P2562" i="1" s="1"/>
  <c r="U2562" i="1"/>
  <c r="M2562" i="1"/>
  <c r="BK2561" i="1"/>
  <c r="BA2561" i="1"/>
  <c r="BB2561" i="1" s="1"/>
  <c r="AS2561" i="1"/>
  <c r="AG2561" i="1"/>
  <c r="AH2561" i="1" s="1"/>
  <c r="AD2561" i="1"/>
  <c r="AE2561" i="1" s="1"/>
  <c r="AB2561" i="1"/>
  <c r="AC2561" i="1" s="1"/>
  <c r="AA2561" i="1"/>
  <c r="U2561" i="1"/>
  <c r="P2561" i="1"/>
  <c r="M2561" i="1"/>
  <c r="BK2560" i="1"/>
  <c r="BA2560" i="1"/>
  <c r="BB2560" i="1" s="1"/>
  <c r="AS2560" i="1"/>
  <c r="AG2560" i="1"/>
  <c r="AH2560" i="1" s="1"/>
  <c r="AD2560" i="1"/>
  <c r="AE2560" i="1" s="1"/>
  <c r="AB2560" i="1"/>
  <c r="AC2560" i="1" s="1"/>
  <c r="AA2560" i="1"/>
  <c r="U2560" i="1"/>
  <c r="P2560" i="1"/>
  <c r="M2560" i="1"/>
  <c r="BK2559" i="1"/>
  <c r="BA2559" i="1"/>
  <c r="BB2559" i="1" s="1"/>
  <c r="AS2559" i="1"/>
  <c r="AG2559" i="1"/>
  <c r="AH2559" i="1" s="1"/>
  <c r="AD2559" i="1"/>
  <c r="AE2559" i="1" s="1"/>
  <c r="AC2559" i="1"/>
  <c r="AB2559" i="1"/>
  <c r="AA2559" i="1"/>
  <c r="U2559" i="1"/>
  <c r="P2559" i="1"/>
  <c r="M2559" i="1"/>
  <c r="BK2558" i="1"/>
  <c r="BA2558" i="1"/>
  <c r="BB2558" i="1" s="1"/>
  <c r="AS2558" i="1"/>
  <c r="AG2558" i="1"/>
  <c r="AH2558" i="1" s="1"/>
  <c r="AD2558" i="1"/>
  <c r="AE2558" i="1" s="1"/>
  <c r="AB2558" i="1"/>
  <c r="AC2558" i="1" s="1"/>
  <c r="AA2558" i="1"/>
  <c r="W2558" i="1"/>
  <c r="P2558" i="1" s="1"/>
  <c r="U2558" i="1"/>
  <c r="M2558" i="1"/>
  <c r="BA2557" i="1"/>
  <c r="BB2557" i="1" s="1"/>
  <c r="AS2557" i="1"/>
  <c r="AG2557" i="1"/>
  <c r="AH2557" i="1" s="1"/>
  <c r="AD2557" i="1"/>
  <c r="AE2557" i="1" s="1"/>
  <c r="AB2557" i="1"/>
  <c r="AC2557" i="1" s="1"/>
  <c r="AA2557" i="1"/>
  <c r="U2557" i="1"/>
  <c r="P2557" i="1"/>
  <c r="M2557" i="1"/>
  <c r="BK2556" i="1"/>
  <c r="BA2556" i="1"/>
  <c r="BB2556" i="1" s="1"/>
  <c r="AS2556" i="1"/>
  <c r="AG2556" i="1"/>
  <c r="AH2556" i="1" s="1"/>
  <c r="AD2556" i="1"/>
  <c r="AE2556" i="1" s="1"/>
  <c r="AB2556" i="1"/>
  <c r="AC2556" i="1" s="1"/>
  <c r="AA2556" i="1"/>
  <c r="U2556" i="1"/>
  <c r="P2556" i="1"/>
  <c r="M2556" i="1"/>
  <c r="BK2555" i="1"/>
  <c r="BA2555" i="1"/>
  <c r="BB2555" i="1" s="1"/>
  <c r="AS2555" i="1"/>
  <c r="AG2555" i="1"/>
  <c r="AH2555" i="1" s="1"/>
  <c r="AD2555" i="1"/>
  <c r="AE2555" i="1" s="1"/>
  <c r="AB2555" i="1"/>
  <c r="AC2555" i="1" s="1"/>
  <c r="AA2555" i="1"/>
  <c r="W2555" i="1"/>
  <c r="P2555" i="1" s="1"/>
  <c r="U2555" i="1"/>
  <c r="M2555" i="1"/>
  <c r="BA2554" i="1"/>
  <c r="BB2554" i="1" s="1"/>
  <c r="AS2554" i="1"/>
  <c r="AG2554" i="1"/>
  <c r="AH2554" i="1" s="1"/>
  <c r="AD2554" i="1"/>
  <c r="AE2554" i="1" s="1"/>
  <c r="AB2554" i="1"/>
  <c r="AC2554" i="1" s="1"/>
  <c r="AA2554" i="1"/>
  <c r="W2554" i="1"/>
  <c r="P2554" i="1" s="1"/>
  <c r="U2554" i="1"/>
  <c r="M2554" i="1"/>
  <c r="BK2553" i="1"/>
  <c r="BB2553" i="1"/>
  <c r="BA2553" i="1"/>
  <c r="AS2553" i="1"/>
  <c r="AG2553" i="1"/>
  <c r="AH2553" i="1" s="1"/>
  <c r="AD2553" i="1"/>
  <c r="AE2553" i="1" s="1"/>
  <c r="AB2553" i="1"/>
  <c r="AC2553" i="1" s="1"/>
  <c r="AA2553" i="1"/>
  <c r="U2553" i="1"/>
  <c r="P2553" i="1"/>
  <c r="M2553" i="1"/>
  <c r="BA2552" i="1"/>
  <c r="BB2552" i="1" s="1"/>
  <c r="AS2552" i="1"/>
  <c r="AG2552" i="1"/>
  <c r="AH2552" i="1" s="1"/>
  <c r="AD2552" i="1"/>
  <c r="AE2552" i="1" s="1"/>
  <c r="AB2552" i="1"/>
  <c r="AC2552" i="1" s="1"/>
  <c r="AA2552" i="1"/>
  <c r="W2552" i="1"/>
  <c r="P2552" i="1" s="1"/>
  <c r="U2552" i="1"/>
  <c r="M2552" i="1"/>
  <c r="BK2551" i="1"/>
  <c r="BA2551" i="1"/>
  <c r="BB2551" i="1" s="1"/>
  <c r="AS2551" i="1"/>
  <c r="AG2551" i="1"/>
  <c r="AH2551" i="1" s="1"/>
  <c r="AD2551" i="1"/>
  <c r="AE2551" i="1" s="1"/>
  <c r="AB2551" i="1"/>
  <c r="AC2551" i="1" s="1"/>
  <c r="AA2551" i="1"/>
  <c r="W2551" i="1"/>
  <c r="P2551" i="1" s="1"/>
  <c r="U2551" i="1"/>
  <c r="M2551" i="1"/>
  <c r="BK2550" i="1"/>
  <c r="BA2550" i="1"/>
  <c r="BB2550" i="1" s="1"/>
  <c r="AS2550" i="1"/>
  <c r="AG2550" i="1"/>
  <c r="AH2550" i="1" s="1"/>
  <c r="AD2550" i="1"/>
  <c r="AE2550" i="1" s="1"/>
  <c r="AB2550" i="1"/>
  <c r="AC2550" i="1" s="1"/>
  <c r="AA2550" i="1"/>
  <c r="U2550" i="1"/>
  <c r="P2550" i="1"/>
  <c r="M2550" i="1"/>
  <c r="BK2549" i="1"/>
  <c r="BA2549" i="1"/>
  <c r="BB2549" i="1" s="1"/>
  <c r="AS2549" i="1"/>
  <c r="AG2549" i="1"/>
  <c r="AH2549" i="1" s="1"/>
  <c r="AD2549" i="1"/>
  <c r="AE2549" i="1" s="1"/>
  <c r="AB2549" i="1"/>
  <c r="AC2549" i="1" s="1"/>
  <c r="AA2549" i="1"/>
  <c r="W2549" i="1"/>
  <c r="P2549" i="1" s="1"/>
  <c r="U2549" i="1"/>
  <c r="M2549" i="1"/>
  <c r="BK2548" i="1"/>
  <c r="BA2548" i="1"/>
  <c r="BB2548" i="1" s="1"/>
  <c r="AS2548" i="1"/>
  <c r="AG2548" i="1"/>
  <c r="AH2548" i="1" s="1"/>
  <c r="AD2548" i="1"/>
  <c r="AE2548" i="1" s="1"/>
  <c r="AC2548" i="1"/>
  <c r="AB2548" i="1"/>
  <c r="AA2548" i="1"/>
  <c r="W2548" i="1"/>
  <c r="P2548" i="1" s="1"/>
  <c r="U2548" i="1"/>
  <c r="M2548" i="1"/>
  <c r="BA2547" i="1"/>
  <c r="BB2547" i="1" s="1"/>
  <c r="AS2547" i="1"/>
  <c r="AG2547" i="1"/>
  <c r="AH2547" i="1" s="1"/>
  <c r="AD2547" i="1"/>
  <c r="AE2547" i="1" s="1"/>
  <c r="AB2547" i="1"/>
  <c r="AC2547" i="1" s="1"/>
  <c r="AA2547" i="1"/>
  <c r="U2547" i="1"/>
  <c r="P2547" i="1"/>
  <c r="M2547" i="1"/>
  <c r="BK2546" i="1"/>
  <c r="BA2546" i="1"/>
  <c r="BB2546" i="1" s="1"/>
  <c r="AS2546" i="1"/>
  <c r="AG2546" i="1"/>
  <c r="AH2546" i="1" s="1"/>
  <c r="AD2546" i="1"/>
  <c r="AE2546" i="1" s="1"/>
  <c r="AB2546" i="1"/>
  <c r="AC2546" i="1" s="1"/>
  <c r="AA2546" i="1"/>
  <c r="W2546" i="1"/>
  <c r="P2546" i="1" s="1"/>
  <c r="U2546" i="1"/>
  <c r="M2546" i="1"/>
  <c r="BA2545" i="1"/>
  <c r="BB2545" i="1" s="1"/>
  <c r="AS2545" i="1"/>
  <c r="AG2545" i="1"/>
  <c r="AH2545" i="1" s="1"/>
  <c r="AD2545" i="1"/>
  <c r="AE2545" i="1" s="1"/>
  <c r="AB2545" i="1"/>
  <c r="AC2545" i="1" s="1"/>
  <c r="AA2545" i="1"/>
  <c r="W2545" i="1"/>
  <c r="P2545" i="1" s="1"/>
  <c r="U2545" i="1"/>
  <c r="M2545" i="1"/>
  <c r="BK2544" i="1"/>
  <c r="BA2544" i="1"/>
  <c r="BB2544" i="1" s="1"/>
  <c r="AS2544" i="1"/>
  <c r="AG2544" i="1"/>
  <c r="AH2544" i="1" s="1"/>
  <c r="AD2544" i="1"/>
  <c r="AE2544" i="1" s="1"/>
  <c r="AC2544" i="1"/>
  <c r="AB2544" i="1"/>
  <c r="AA2544" i="1"/>
  <c r="W2544" i="1"/>
  <c r="P2544" i="1" s="1"/>
  <c r="U2544" i="1"/>
  <c r="M2544" i="1"/>
  <c r="BK2543" i="1"/>
  <c r="BA2543" i="1"/>
  <c r="BB2543" i="1" s="1"/>
  <c r="AS2543" i="1"/>
  <c r="AG2543" i="1"/>
  <c r="AH2543" i="1" s="1"/>
  <c r="AD2543" i="1"/>
  <c r="AE2543" i="1" s="1"/>
  <c r="AB2543" i="1"/>
  <c r="AC2543" i="1" s="1"/>
  <c r="AA2543" i="1"/>
  <c r="W2543" i="1"/>
  <c r="P2543" i="1" s="1"/>
  <c r="U2543" i="1"/>
  <c r="M2543" i="1"/>
  <c r="BK2542" i="1"/>
  <c r="BA2542" i="1"/>
  <c r="BB2542" i="1" s="1"/>
  <c r="AS2542" i="1"/>
  <c r="AG2542" i="1"/>
  <c r="AH2542" i="1" s="1"/>
  <c r="AD2542" i="1"/>
  <c r="AE2542" i="1" s="1"/>
  <c r="AB2542" i="1"/>
  <c r="AC2542" i="1" s="1"/>
  <c r="AA2542" i="1"/>
  <c r="W2542" i="1"/>
  <c r="P2542" i="1" s="1"/>
  <c r="U2542" i="1"/>
  <c r="M2542" i="1"/>
  <c r="BK2541" i="1"/>
  <c r="BA2541" i="1"/>
  <c r="BB2541" i="1" s="1"/>
  <c r="AS2541" i="1"/>
  <c r="AG2541" i="1"/>
  <c r="AH2541" i="1" s="1"/>
  <c r="AD2541" i="1"/>
  <c r="AE2541" i="1" s="1"/>
  <c r="AB2541" i="1"/>
  <c r="AC2541" i="1" s="1"/>
  <c r="AA2541" i="1"/>
  <c r="W2541" i="1"/>
  <c r="P2541" i="1" s="1"/>
  <c r="U2541" i="1"/>
  <c r="M2541" i="1"/>
  <c r="BK2540" i="1"/>
  <c r="BB2540" i="1"/>
  <c r="BA2540" i="1"/>
  <c r="AS2540" i="1"/>
  <c r="AG2540" i="1"/>
  <c r="AH2540" i="1" s="1"/>
  <c r="AD2540" i="1"/>
  <c r="AE2540" i="1" s="1"/>
  <c r="AB2540" i="1"/>
  <c r="AC2540" i="1" s="1"/>
  <c r="AA2540" i="1"/>
  <c r="W2540" i="1"/>
  <c r="P2540" i="1" s="1"/>
  <c r="U2540" i="1"/>
  <c r="M2540" i="1"/>
  <c r="BK2539" i="1"/>
  <c r="BA2539" i="1"/>
  <c r="BB2539" i="1" s="1"/>
  <c r="AS2539" i="1"/>
  <c r="AG2539" i="1"/>
  <c r="AH2539" i="1" s="1"/>
  <c r="AD2539" i="1"/>
  <c r="AE2539" i="1" s="1"/>
  <c r="AB2539" i="1"/>
  <c r="AC2539" i="1" s="1"/>
  <c r="AA2539" i="1"/>
  <c r="U2539" i="1"/>
  <c r="P2539" i="1"/>
  <c r="M2539" i="1"/>
  <c r="BK2538" i="1"/>
  <c r="BA2538" i="1"/>
  <c r="BB2538" i="1" s="1"/>
  <c r="AS2538" i="1"/>
  <c r="AG2538" i="1"/>
  <c r="AH2538" i="1" s="1"/>
  <c r="AD2538" i="1"/>
  <c r="AE2538" i="1" s="1"/>
  <c r="AB2538" i="1"/>
  <c r="AC2538" i="1" s="1"/>
  <c r="AA2538" i="1"/>
  <c r="W2538" i="1"/>
  <c r="P2538" i="1" s="1"/>
  <c r="U2538" i="1"/>
  <c r="M2538" i="1"/>
  <c r="BK2537" i="1"/>
  <c r="BA2537" i="1"/>
  <c r="BB2537" i="1" s="1"/>
  <c r="AS2537" i="1"/>
  <c r="AG2537" i="1"/>
  <c r="AH2537" i="1" s="1"/>
  <c r="AD2537" i="1"/>
  <c r="AE2537" i="1" s="1"/>
  <c r="AB2537" i="1"/>
  <c r="AC2537" i="1" s="1"/>
  <c r="AA2537" i="1"/>
  <c r="U2537" i="1"/>
  <c r="P2537" i="1"/>
  <c r="M2537" i="1"/>
  <c r="BK2536" i="1"/>
  <c r="BA2536" i="1"/>
  <c r="BB2536" i="1" s="1"/>
  <c r="AS2536" i="1"/>
  <c r="AG2536" i="1"/>
  <c r="AH2536" i="1" s="1"/>
  <c r="AD2536" i="1"/>
  <c r="AE2536" i="1" s="1"/>
  <c r="AB2536" i="1"/>
  <c r="AC2536" i="1" s="1"/>
  <c r="AA2536" i="1"/>
  <c r="W2536" i="1"/>
  <c r="P2536" i="1" s="1"/>
  <c r="U2536" i="1"/>
  <c r="M2536" i="1"/>
  <c r="BK2535" i="1"/>
  <c r="BA2535" i="1"/>
  <c r="BB2535" i="1" s="1"/>
  <c r="AS2535" i="1"/>
  <c r="AG2535" i="1"/>
  <c r="AH2535" i="1" s="1"/>
  <c r="AD2535" i="1"/>
  <c r="AE2535" i="1" s="1"/>
  <c r="AB2535" i="1"/>
  <c r="AC2535" i="1" s="1"/>
  <c r="AA2535" i="1"/>
  <c r="W2535" i="1"/>
  <c r="P2535" i="1" s="1"/>
  <c r="U2535" i="1"/>
  <c r="M2535" i="1"/>
  <c r="BA2534" i="1"/>
  <c r="BB2534" i="1" s="1"/>
  <c r="AS2534" i="1"/>
  <c r="AG2534" i="1"/>
  <c r="AH2534" i="1" s="1"/>
  <c r="AD2534" i="1"/>
  <c r="AE2534" i="1" s="1"/>
  <c r="AB2534" i="1"/>
  <c r="AC2534" i="1" s="1"/>
  <c r="AA2534" i="1"/>
  <c r="U2534" i="1"/>
  <c r="P2534" i="1"/>
  <c r="M2534" i="1"/>
  <c r="BK2533" i="1"/>
  <c r="BA2533" i="1"/>
  <c r="BB2533" i="1" s="1"/>
  <c r="AS2533" i="1"/>
  <c r="AG2533" i="1"/>
  <c r="AH2533" i="1" s="1"/>
  <c r="AD2533" i="1"/>
  <c r="AE2533" i="1" s="1"/>
  <c r="AB2533" i="1"/>
  <c r="AC2533" i="1" s="1"/>
  <c r="AA2533" i="1"/>
  <c r="W2533" i="1"/>
  <c r="P2533" i="1" s="1"/>
  <c r="U2533" i="1"/>
  <c r="M2533" i="1"/>
  <c r="BK2532" i="1"/>
  <c r="BA2532" i="1"/>
  <c r="BB2532" i="1" s="1"/>
  <c r="AS2532" i="1"/>
  <c r="AG2532" i="1"/>
  <c r="AH2532" i="1" s="1"/>
  <c r="AD2532" i="1"/>
  <c r="AE2532" i="1" s="1"/>
  <c r="AC2532" i="1"/>
  <c r="AB2532" i="1"/>
  <c r="AA2532" i="1"/>
  <c r="W2532" i="1"/>
  <c r="P2532" i="1" s="1"/>
  <c r="U2532" i="1"/>
  <c r="M2532" i="1"/>
  <c r="BK2531" i="1"/>
  <c r="BA2531" i="1"/>
  <c r="BB2531" i="1" s="1"/>
  <c r="AS2531" i="1"/>
  <c r="AG2531" i="1"/>
  <c r="AH2531" i="1" s="1"/>
  <c r="AD2531" i="1"/>
  <c r="AE2531" i="1" s="1"/>
  <c r="AB2531" i="1"/>
  <c r="AC2531" i="1" s="1"/>
  <c r="AA2531" i="1"/>
  <c r="U2531" i="1"/>
  <c r="P2531" i="1"/>
  <c r="M2531" i="1"/>
  <c r="BK2530" i="1"/>
  <c r="BA2530" i="1"/>
  <c r="BB2530" i="1" s="1"/>
  <c r="AS2530" i="1"/>
  <c r="AG2530" i="1"/>
  <c r="AH2530" i="1" s="1"/>
  <c r="AD2530" i="1"/>
  <c r="AE2530" i="1" s="1"/>
  <c r="AB2530" i="1"/>
  <c r="AC2530" i="1" s="1"/>
  <c r="AA2530" i="1"/>
  <c r="W2530" i="1"/>
  <c r="P2530" i="1" s="1"/>
  <c r="U2530" i="1"/>
  <c r="M2530" i="1"/>
  <c r="BK2529" i="1"/>
  <c r="BA2529" i="1"/>
  <c r="BB2529" i="1" s="1"/>
  <c r="AS2529" i="1"/>
  <c r="AG2529" i="1"/>
  <c r="AH2529" i="1" s="1"/>
  <c r="AD2529" i="1"/>
  <c r="AE2529" i="1" s="1"/>
  <c r="AB2529" i="1"/>
  <c r="AC2529" i="1" s="1"/>
  <c r="AA2529" i="1"/>
  <c r="W2529" i="1"/>
  <c r="P2529" i="1" s="1"/>
  <c r="U2529" i="1"/>
  <c r="M2529" i="1"/>
  <c r="BK2528" i="1"/>
  <c r="BA2528" i="1"/>
  <c r="BB2528" i="1" s="1"/>
  <c r="AS2528" i="1"/>
  <c r="AG2528" i="1"/>
  <c r="AH2528" i="1" s="1"/>
  <c r="AD2528" i="1"/>
  <c r="AE2528" i="1" s="1"/>
  <c r="AB2528" i="1"/>
  <c r="AC2528" i="1" s="1"/>
  <c r="AA2528" i="1"/>
  <c r="U2528" i="1"/>
  <c r="P2528" i="1"/>
  <c r="M2528" i="1"/>
  <c r="BK2527" i="1"/>
  <c r="BA2527" i="1"/>
  <c r="BB2527" i="1" s="1"/>
  <c r="AS2527" i="1"/>
  <c r="AG2527" i="1"/>
  <c r="AH2527" i="1" s="1"/>
  <c r="AD2527" i="1"/>
  <c r="AE2527" i="1" s="1"/>
  <c r="AB2527" i="1"/>
  <c r="AC2527" i="1" s="1"/>
  <c r="AA2527" i="1"/>
  <c r="W2527" i="1"/>
  <c r="P2527" i="1" s="1"/>
  <c r="U2527" i="1"/>
  <c r="M2527" i="1"/>
  <c r="BK2526" i="1"/>
  <c r="BA2526" i="1"/>
  <c r="BB2526" i="1" s="1"/>
  <c r="AS2526" i="1"/>
  <c r="AG2526" i="1"/>
  <c r="AH2526" i="1" s="1"/>
  <c r="AD2526" i="1"/>
  <c r="AE2526" i="1" s="1"/>
  <c r="AC2526" i="1"/>
  <c r="AB2526" i="1"/>
  <c r="AA2526" i="1"/>
  <c r="W2526" i="1"/>
  <c r="P2526" i="1" s="1"/>
  <c r="U2526" i="1"/>
  <c r="M2526" i="1"/>
  <c r="BK2525" i="1"/>
  <c r="BA2525" i="1"/>
  <c r="BB2525" i="1" s="1"/>
  <c r="AS2525" i="1"/>
  <c r="AG2525" i="1"/>
  <c r="AH2525" i="1" s="1"/>
  <c r="AD2525" i="1"/>
  <c r="AE2525" i="1" s="1"/>
  <c r="AB2525" i="1"/>
  <c r="AC2525" i="1" s="1"/>
  <c r="AA2525" i="1"/>
  <c r="W2525" i="1"/>
  <c r="P2525" i="1" s="1"/>
  <c r="U2525" i="1"/>
  <c r="M2525" i="1"/>
  <c r="BK2524" i="1"/>
  <c r="BA2524" i="1"/>
  <c r="BB2524" i="1" s="1"/>
  <c r="AS2524" i="1"/>
  <c r="AG2524" i="1"/>
  <c r="AH2524" i="1" s="1"/>
  <c r="AD2524" i="1"/>
  <c r="AE2524" i="1" s="1"/>
  <c r="AB2524" i="1"/>
  <c r="AC2524" i="1" s="1"/>
  <c r="AA2524" i="1"/>
  <c r="U2524" i="1"/>
  <c r="P2524" i="1"/>
  <c r="M2524" i="1"/>
  <c r="BK2523" i="1"/>
  <c r="BA2523" i="1"/>
  <c r="BB2523" i="1" s="1"/>
  <c r="AS2523" i="1"/>
  <c r="AG2523" i="1"/>
  <c r="AH2523" i="1" s="1"/>
  <c r="AD2523" i="1"/>
  <c r="AE2523" i="1" s="1"/>
  <c r="AB2523" i="1"/>
  <c r="AC2523" i="1" s="1"/>
  <c r="AA2523" i="1"/>
  <c r="U2523" i="1"/>
  <c r="P2523" i="1"/>
  <c r="M2523" i="1"/>
  <c r="BK2522" i="1"/>
  <c r="BA2522" i="1"/>
  <c r="BB2522" i="1" s="1"/>
  <c r="AS2522" i="1"/>
  <c r="AG2522" i="1"/>
  <c r="AH2522" i="1" s="1"/>
  <c r="AD2522" i="1"/>
  <c r="AE2522" i="1" s="1"/>
  <c r="AB2522" i="1"/>
  <c r="AC2522" i="1" s="1"/>
  <c r="AA2522" i="1"/>
  <c r="W2522" i="1"/>
  <c r="P2522" i="1" s="1"/>
  <c r="U2522" i="1"/>
  <c r="M2522" i="1"/>
  <c r="BK2521" i="1"/>
  <c r="BA2521" i="1"/>
  <c r="BB2521" i="1" s="1"/>
  <c r="AS2521" i="1"/>
  <c r="AG2521" i="1"/>
  <c r="AH2521" i="1" s="1"/>
  <c r="AD2521" i="1"/>
  <c r="AE2521" i="1" s="1"/>
  <c r="AB2521" i="1"/>
  <c r="AC2521" i="1" s="1"/>
  <c r="AA2521" i="1"/>
  <c r="W2521" i="1"/>
  <c r="P2521" i="1" s="1"/>
  <c r="U2521" i="1"/>
  <c r="M2521" i="1"/>
  <c r="BA2520" i="1"/>
  <c r="BB2520" i="1" s="1"/>
  <c r="AS2520" i="1"/>
  <c r="AG2520" i="1"/>
  <c r="AH2520" i="1" s="1"/>
  <c r="AD2520" i="1"/>
  <c r="AE2520" i="1" s="1"/>
  <c r="AB2520" i="1"/>
  <c r="AC2520" i="1" s="1"/>
  <c r="AA2520" i="1"/>
  <c r="U2520" i="1"/>
  <c r="P2520" i="1"/>
  <c r="M2520" i="1"/>
  <c r="BK2519" i="1"/>
  <c r="BA2519" i="1"/>
  <c r="BB2519" i="1" s="1"/>
  <c r="AS2519" i="1"/>
  <c r="AG2519" i="1"/>
  <c r="AH2519" i="1" s="1"/>
  <c r="AD2519" i="1"/>
  <c r="AE2519" i="1" s="1"/>
  <c r="AB2519" i="1"/>
  <c r="AC2519" i="1" s="1"/>
  <c r="AA2519" i="1"/>
  <c r="W2519" i="1"/>
  <c r="P2519" i="1" s="1"/>
  <c r="U2519" i="1"/>
  <c r="M2519" i="1"/>
  <c r="BK2518" i="1"/>
  <c r="BA2518" i="1"/>
  <c r="BB2518" i="1" s="1"/>
  <c r="AS2518" i="1"/>
  <c r="AG2518" i="1"/>
  <c r="AH2518" i="1" s="1"/>
  <c r="AD2518" i="1"/>
  <c r="AE2518" i="1" s="1"/>
  <c r="AB2518" i="1"/>
  <c r="AC2518" i="1" s="1"/>
  <c r="AA2518" i="1"/>
  <c r="U2518" i="1"/>
  <c r="P2518" i="1"/>
  <c r="M2518" i="1"/>
  <c r="BK2517" i="1"/>
  <c r="BA2517" i="1"/>
  <c r="BB2517" i="1" s="1"/>
  <c r="AS2517" i="1"/>
  <c r="AG2517" i="1"/>
  <c r="AH2517" i="1" s="1"/>
  <c r="AD2517" i="1"/>
  <c r="AE2517" i="1" s="1"/>
  <c r="AB2517" i="1"/>
  <c r="AC2517" i="1" s="1"/>
  <c r="AA2517" i="1"/>
  <c r="U2517" i="1"/>
  <c r="P2517" i="1"/>
  <c r="M2517" i="1"/>
  <c r="BK2516" i="1"/>
  <c r="BA2516" i="1"/>
  <c r="BB2516" i="1" s="1"/>
  <c r="AS2516" i="1"/>
  <c r="AG2516" i="1"/>
  <c r="AH2516" i="1" s="1"/>
  <c r="AD2516" i="1"/>
  <c r="AE2516" i="1" s="1"/>
  <c r="AB2516" i="1"/>
  <c r="AC2516" i="1" s="1"/>
  <c r="AA2516" i="1"/>
  <c r="W2516" i="1"/>
  <c r="P2516" i="1" s="1"/>
  <c r="U2516" i="1"/>
  <c r="M2516" i="1"/>
  <c r="BK2515" i="1"/>
  <c r="BB2515" i="1"/>
  <c r="BA2515" i="1"/>
  <c r="AS2515" i="1"/>
  <c r="AG2515" i="1"/>
  <c r="AH2515" i="1" s="1"/>
  <c r="AD2515" i="1"/>
  <c r="AE2515" i="1" s="1"/>
  <c r="AB2515" i="1"/>
  <c r="AC2515" i="1" s="1"/>
  <c r="AA2515" i="1"/>
  <c r="W2515" i="1"/>
  <c r="P2515" i="1" s="1"/>
  <c r="U2515" i="1"/>
  <c r="M2515" i="1"/>
  <c r="BA2514" i="1"/>
  <c r="BB2514" i="1" s="1"/>
  <c r="AS2514" i="1"/>
  <c r="AG2514" i="1"/>
  <c r="AH2514" i="1" s="1"/>
  <c r="AD2514" i="1"/>
  <c r="AE2514" i="1" s="1"/>
  <c r="AB2514" i="1"/>
  <c r="AC2514" i="1" s="1"/>
  <c r="AA2514" i="1"/>
  <c r="W2514" i="1"/>
  <c r="P2514" i="1" s="1"/>
  <c r="U2514" i="1"/>
  <c r="M2514" i="1"/>
  <c r="BK2513" i="1"/>
  <c r="BA2513" i="1"/>
  <c r="BB2513" i="1" s="1"/>
  <c r="AS2513" i="1"/>
  <c r="AG2513" i="1"/>
  <c r="AH2513" i="1" s="1"/>
  <c r="AD2513" i="1"/>
  <c r="AE2513" i="1" s="1"/>
  <c r="AB2513" i="1"/>
  <c r="AC2513" i="1" s="1"/>
  <c r="AA2513" i="1"/>
  <c r="U2513" i="1"/>
  <c r="P2513" i="1"/>
  <c r="M2513" i="1"/>
  <c r="BK2512" i="1"/>
  <c r="BA2512" i="1"/>
  <c r="BB2512" i="1" s="1"/>
  <c r="AS2512" i="1"/>
  <c r="AG2512" i="1"/>
  <c r="AH2512" i="1" s="1"/>
  <c r="AD2512" i="1"/>
  <c r="AE2512" i="1" s="1"/>
  <c r="AB2512" i="1"/>
  <c r="AC2512" i="1" s="1"/>
  <c r="AA2512" i="1"/>
  <c r="W2512" i="1"/>
  <c r="P2512" i="1" s="1"/>
  <c r="U2512" i="1"/>
  <c r="M2512" i="1"/>
  <c r="BK2511" i="1"/>
  <c r="BA2511" i="1"/>
  <c r="BB2511" i="1" s="1"/>
  <c r="AS2511" i="1"/>
  <c r="AG2511" i="1"/>
  <c r="AH2511" i="1" s="1"/>
  <c r="AD2511" i="1"/>
  <c r="AE2511" i="1" s="1"/>
  <c r="AB2511" i="1"/>
  <c r="AC2511" i="1" s="1"/>
  <c r="AA2511" i="1"/>
  <c r="W2511" i="1"/>
  <c r="P2511" i="1" s="1"/>
  <c r="U2511" i="1"/>
  <c r="M2511" i="1"/>
  <c r="BA2510" i="1"/>
  <c r="BB2510" i="1" s="1"/>
  <c r="AS2510" i="1"/>
  <c r="AG2510" i="1"/>
  <c r="AH2510" i="1" s="1"/>
  <c r="AD2510" i="1"/>
  <c r="AE2510" i="1" s="1"/>
  <c r="AB2510" i="1"/>
  <c r="AC2510" i="1" s="1"/>
  <c r="AA2510" i="1"/>
  <c r="W2510" i="1"/>
  <c r="P2510" i="1" s="1"/>
  <c r="U2510" i="1"/>
  <c r="M2510" i="1"/>
  <c r="BK2509" i="1"/>
  <c r="BA2509" i="1"/>
  <c r="BB2509" i="1" s="1"/>
  <c r="AS2509" i="1"/>
  <c r="AG2509" i="1"/>
  <c r="AH2509" i="1" s="1"/>
  <c r="AD2509" i="1"/>
  <c r="AE2509" i="1" s="1"/>
  <c r="AB2509" i="1"/>
  <c r="AC2509" i="1" s="1"/>
  <c r="AA2509" i="1"/>
  <c r="U2509" i="1"/>
  <c r="P2509" i="1"/>
  <c r="M2509" i="1"/>
  <c r="BK2508" i="1"/>
  <c r="BA2508" i="1"/>
  <c r="BB2508" i="1" s="1"/>
  <c r="AS2508" i="1"/>
  <c r="AG2508" i="1"/>
  <c r="AH2508" i="1" s="1"/>
  <c r="AD2508" i="1"/>
  <c r="AE2508" i="1" s="1"/>
  <c r="AB2508" i="1"/>
  <c r="AC2508" i="1" s="1"/>
  <c r="AA2508" i="1"/>
  <c r="W2508" i="1"/>
  <c r="P2508" i="1" s="1"/>
  <c r="U2508" i="1"/>
  <c r="M2508" i="1"/>
  <c r="BK2507" i="1"/>
  <c r="BA2507" i="1"/>
  <c r="BB2507" i="1" s="1"/>
  <c r="AS2507" i="1"/>
  <c r="AG2507" i="1"/>
  <c r="AH2507" i="1" s="1"/>
  <c r="AD2507" i="1"/>
  <c r="AE2507" i="1" s="1"/>
  <c r="AB2507" i="1"/>
  <c r="AC2507" i="1" s="1"/>
  <c r="AA2507" i="1"/>
  <c r="W2507" i="1"/>
  <c r="P2507" i="1" s="1"/>
  <c r="U2507" i="1"/>
  <c r="M2507" i="1"/>
  <c r="BA2506" i="1"/>
  <c r="BB2506" i="1" s="1"/>
  <c r="AS2506" i="1"/>
  <c r="AG2506" i="1"/>
  <c r="AH2506" i="1" s="1"/>
  <c r="AD2506" i="1"/>
  <c r="AE2506" i="1" s="1"/>
  <c r="AB2506" i="1"/>
  <c r="AC2506" i="1" s="1"/>
  <c r="AA2506" i="1"/>
  <c r="U2506" i="1"/>
  <c r="P2506" i="1"/>
  <c r="M2506" i="1"/>
  <c r="BK2505" i="1"/>
  <c r="BA2505" i="1"/>
  <c r="BB2505" i="1" s="1"/>
  <c r="AS2505" i="1"/>
  <c r="AG2505" i="1"/>
  <c r="AH2505" i="1" s="1"/>
  <c r="AD2505" i="1"/>
  <c r="AE2505" i="1" s="1"/>
  <c r="AB2505" i="1"/>
  <c r="AC2505" i="1" s="1"/>
  <c r="AA2505" i="1"/>
  <c r="W2505" i="1"/>
  <c r="P2505" i="1" s="1"/>
  <c r="U2505" i="1"/>
  <c r="M2505" i="1"/>
  <c r="BA2504" i="1"/>
  <c r="BB2504" i="1" s="1"/>
  <c r="AS2504" i="1"/>
  <c r="AG2504" i="1"/>
  <c r="AH2504" i="1" s="1"/>
  <c r="AD2504" i="1"/>
  <c r="AE2504" i="1" s="1"/>
  <c r="AB2504" i="1"/>
  <c r="AC2504" i="1" s="1"/>
  <c r="AA2504" i="1"/>
  <c r="U2504" i="1"/>
  <c r="P2504" i="1"/>
  <c r="M2504" i="1"/>
  <c r="BK2503" i="1"/>
  <c r="BA2503" i="1"/>
  <c r="BB2503" i="1" s="1"/>
  <c r="AS2503" i="1"/>
  <c r="AG2503" i="1"/>
  <c r="AH2503" i="1" s="1"/>
  <c r="AD2503" i="1"/>
  <c r="AE2503" i="1" s="1"/>
  <c r="AB2503" i="1"/>
  <c r="AC2503" i="1" s="1"/>
  <c r="AA2503" i="1"/>
  <c r="W2503" i="1"/>
  <c r="P2503" i="1" s="1"/>
  <c r="U2503" i="1"/>
  <c r="M2503" i="1"/>
  <c r="BK2502" i="1"/>
  <c r="BA2502" i="1"/>
  <c r="BB2502" i="1" s="1"/>
  <c r="AS2502" i="1"/>
  <c r="AG2502" i="1"/>
  <c r="AH2502" i="1" s="1"/>
  <c r="AD2502" i="1"/>
  <c r="AE2502" i="1" s="1"/>
  <c r="AB2502" i="1"/>
  <c r="AC2502" i="1" s="1"/>
  <c r="AA2502" i="1"/>
  <c r="U2502" i="1"/>
  <c r="P2502" i="1"/>
  <c r="M2502" i="1"/>
  <c r="BK2501" i="1"/>
  <c r="BA2501" i="1"/>
  <c r="BB2501" i="1" s="1"/>
  <c r="AS2501" i="1"/>
  <c r="AG2501" i="1"/>
  <c r="AH2501" i="1" s="1"/>
  <c r="AD2501" i="1"/>
  <c r="AE2501" i="1" s="1"/>
  <c r="AB2501" i="1"/>
  <c r="AC2501" i="1" s="1"/>
  <c r="AA2501" i="1"/>
  <c r="W2501" i="1"/>
  <c r="P2501" i="1" s="1"/>
  <c r="U2501" i="1"/>
  <c r="M2501" i="1"/>
  <c r="BK2500" i="1"/>
  <c r="BA2500" i="1"/>
  <c r="BB2500" i="1" s="1"/>
  <c r="AS2500" i="1"/>
  <c r="AG2500" i="1"/>
  <c r="AH2500" i="1" s="1"/>
  <c r="AD2500" i="1"/>
  <c r="AE2500" i="1" s="1"/>
  <c r="AB2500" i="1"/>
  <c r="AC2500" i="1" s="1"/>
  <c r="AA2500" i="1"/>
  <c r="W2500" i="1"/>
  <c r="P2500" i="1" s="1"/>
  <c r="U2500" i="1"/>
  <c r="M2500" i="1"/>
  <c r="BK2499" i="1"/>
  <c r="BA2499" i="1"/>
  <c r="BB2499" i="1" s="1"/>
  <c r="AS2499" i="1"/>
  <c r="AG2499" i="1"/>
  <c r="AH2499" i="1" s="1"/>
  <c r="AD2499" i="1"/>
  <c r="AE2499" i="1" s="1"/>
  <c r="AB2499" i="1"/>
  <c r="AC2499" i="1" s="1"/>
  <c r="AA2499" i="1"/>
  <c r="W2499" i="1"/>
  <c r="P2499" i="1" s="1"/>
  <c r="U2499" i="1"/>
  <c r="M2499" i="1"/>
  <c r="BK2498" i="1"/>
  <c r="BA2498" i="1"/>
  <c r="BB2498" i="1" s="1"/>
  <c r="AS2498" i="1"/>
  <c r="AG2498" i="1"/>
  <c r="AH2498" i="1" s="1"/>
  <c r="AD2498" i="1"/>
  <c r="AE2498" i="1" s="1"/>
  <c r="AB2498" i="1"/>
  <c r="AC2498" i="1" s="1"/>
  <c r="AA2498" i="1"/>
  <c r="U2498" i="1"/>
  <c r="P2498" i="1"/>
  <c r="M2498" i="1"/>
  <c r="BK2497" i="1"/>
  <c r="BA2497" i="1"/>
  <c r="BB2497" i="1" s="1"/>
  <c r="AS2497" i="1"/>
  <c r="AG2497" i="1"/>
  <c r="AH2497" i="1" s="1"/>
  <c r="AD2497" i="1"/>
  <c r="AE2497" i="1" s="1"/>
  <c r="AB2497" i="1"/>
  <c r="AC2497" i="1" s="1"/>
  <c r="AA2497" i="1"/>
  <c r="U2497" i="1"/>
  <c r="P2497" i="1"/>
  <c r="M2497" i="1"/>
  <c r="BK2496" i="1"/>
  <c r="BA2496" i="1"/>
  <c r="BB2496" i="1" s="1"/>
  <c r="AS2496" i="1"/>
  <c r="AG2496" i="1"/>
  <c r="AH2496" i="1" s="1"/>
  <c r="AD2496" i="1"/>
  <c r="AE2496" i="1" s="1"/>
  <c r="AB2496" i="1"/>
  <c r="AC2496" i="1" s="1"/>
  <c r="AA2496" i="1"/>
  <c r="W2496" i="1"/>
  <c r="P2496" i="1" s="1"/>
  <c r="U2496" i="1"/>
  <c r="M2496" i="1"/>
  <c r="BK2495" i="1"/>
  <c r="BA2495" i="1"/>
  <c r="BB2495" i="1" s="1"/>
  <c r="AS2495" i="1"/>
  <c r="AG2495" i="1"/>
  <c r="AH2495" i="1" s="1"/>
  <c r="AD2495" i="1"/>
  <c r="AE2495" i="1" s="1"/>
  <c r="AB2495" i="1"/>
  <c r="AC2495" i="1" s="1"/>
  <c r="AA2495" i="1"/>
  <c r="U2495" i="1"/>
  <c r="P2495" i="1"/>
  <c r="M2495" i="1"/>
  <c r="BA2494" i="1"/>
  <c r="BB2494" i="1" s="1"/>
  <c r="AS2494" i="1"/>
  <c r="AG2494" i="1"/>
  <c r="AH2494" i="1" s="1"/>
  <c r="AD2494" i="1"/>
  <c r="AE2494" i="1" s="1"/>
  <c r="AB2494" i="1"/>
  <c r="AC2494" i="1" s="1"/>
  <c r="AA2494" i="1"/>
  <c r="U2494" i="1"/>
  <c r="P2494" i="1"/>
  <c r="M2494" i="1"/>
  <c r="BA2493" i="1"/>
  <c r="BB2493" i="1" s="1"/>
  <c r="AS2493" i="1"/>
  <c r="AG2493" i="1"/>
  <c r="AH2493" i="1" s="1"/>
  <c r="AD2493" i="1"/>
  <c r="AE2493" i="1" s="1"/>
  <c r="AB2493" i="1"/>
  <c r="AC2493" i="1" s="1"/>
  <c r="AA2493" i="1"/>
  <c r="W2493" i="1"/>
  <c r="P2493" i="1" s="1"/>
  <c r="U2493" i="1"/>
  <c r="M2493" i="1"/>
  <c r="BK2492" i="1"/>
  <c r="BA2492" i="1"/>
  <c r="BB2492" i="1" s="1"/>
  <c r="AS2492" i="1"/>
  <c r="AG2492" i="1"/>
  <c r="AH2492" i="1" s="1"/>
  <c r="AD2492" i="1"/>
  <c r="AE2492" i="1" s="1"/>
  <c r="AB2492" i="1"/>
  <c r="AC2492" i="1" s="1"/>
  <c r="AA2492" i="1"/>
  <c r="U2492" i="1"/>
  <c r="P2492" i="1"/>
  <c r="M2492" i="1"/>
  <c r="BK2491" i="1"/>
  <c r="BA2491" i="1"/>
  <c r="BB2491" i="1" s="1"/>
  <c r="AS2491" i="1"/>
  <c r="AG2491" i="1"/>
  <c r="AH2491" i="1" s="1"/>
  <c r="AD2491" i="1"/>
  <c r="AE2491" i="1" s="1"/>
  <c r="AC2491" i="1"/>
  <c r="AB2491" i="1"/>
  <c r="AA2491" i="1"/>
  <c r="W2491" i="1"/>
  <c r="P2491" i="1" s="1"/>
  <c r="U2491" i="1"/>
  <c r="M2491" i="1"/>
  <c r="BK2490" i="1"/>
  <c r="BA2490" i="1"/>
  <c r="BB2490" i="1" s="1"/>
  <c r="AS2490" i="1"/>
  <c r="AG2490" i="1"/>
  <c r="AH2490" i="1" s="1"/>
  <c r="AD2490" i="1"/>
  <c r="AE2490" i="1" s="1"/>
  <c r="AB2490" i="1"/>
  <c r="AC2490" i="1" s="1"/>
  <c r="AA2490" i="1"/>
  <c r="W2490" i="1"/>
  <c r="P2490" i="1" s="1"/>
  <c r="U2490" i="1"/>
  <c r="M2490" i="1"/>
  <c r="BA2489" i="1"/>
  <c r="BB2489" i="1" s="1"/>
  <c r="AS2489" i="1"/>
  <c r="AG2489" i="1"/>
  <c r="AH2489" i="1" s="1"/>
  <c r="AD2489" i="1"/>
  <c r="AE2489" i="1" s="1"/>
  <c r="AB2489" i="1"/>
  <c r="AC2489" i="1" s="1"/>
  <c r="AA2489" i="1"/>
  <c r="U2489" i="1"/>
  <c r="P2489" i="1"/>
  <c r="M2489" i="1"/>
  <c r="BA2488" i="1"/>
  <c r="BB2488" i="1" s="1"/>
  <c r="AS2488" i="1"/>
  <c r="AG2488" i="1"/>
  <c r="AH2488" i="1" s="1"/>
  <c r="AD2488" i="1"/>
  <c r="AE2488" i="1" s="1"/>
  <c r="AB2488" i="1"/>
  <c r="AC2488" i="1" s="1"/>
  <c r="AA2488" i="1"/>
  <c r="U2488" i="1"/>
  <c r="P2488" i="1"/>
  <c r="M2488" i="1"/>
  <c r="BA2487" i="1"/>
  <c r="BB2487" i="1" s="1"/>
  <c r="AS2487" i="1"/>
  <c r="AG2487" i="1"/>
  <c r="AH2487" i="1" s="1"/>
  <c r="AD2487" i="1"/>
  <c r="AE2487" i="1" s="1"/>
  <c r="AB2487" i="1"/>
  <c r="AC2487" i="1" s="1"/>
  <c r="AA2487" i="1"/>
  <c r="W2487" i="1"/>
  <c r="U2487" i="1"/>
  <c r="P2487" i="1"/>
  <c r="M2487" i="1"/>
  <c r="BA2486" i="1"/>
  <c r="BB2486" i="1" s="1"/>
  <c r="AS2486" i="1"/>
  <c r="AG2486" i="1"/>
  <c r="AH2486" i="1" s="1"/>
  <c r="AD2486" i="1"/>
  <c r="AE2486" i="1" s="1"/>
  <c r="AB2486" i="1"/>
  <c r="AC2486" i="1" s="1"/>
  <c r="AA2486" i="1"/>
  <c r="U2486" i="1"/>
  <c r="P2486" i="1"/>
  <c r="M2486" i="1"/>
  <c r="BA2485" i="1"/>
  <c r="BB2485" i="1" s="1"/>
  <c r="AS2485" i="1"/>
  <c r="AG2485" i="1"/>
  <c r="AH2485" i="1" s="1"/>
  <c r="AD2485" i="1"/>
  <c r="AE2485" i="1" s="1"/>
  <c r="AB2485" i="1"/>
  <c r="AC2485" i="1" s="1"/>
  <c r="AA2485" i="1"/>
  <c r="U2485" i="1"/>
  <c r="P2485" i="1"/>
  <c r="M2485" i="1"/>
  <c r="BK2484" i="1"/>
  <c r="BB2484" i="1"/>
  <c r="BA2484" i="1"/>
  <c r="AS2484" i="1"/>
  <c r="AG2484" i="1"/>
  <c r="AH2484" i="1" s="1"/>
  <c r="AD2484" i="1"/>
  <c r="AE2484" i="1" s="1"/>
  <c r="AB2484" i="1"/>
  <c r="AC2484" i="1" s="1"/>
  <c r="AA2484" i="1"/>
  <c r="U2484" i="1"/>
  <c r="P2484" i="1"/>
  <c r="M2484" i="1"/>
  <c r="BK2483" i="1"/>
  <c r="BA2483" i="1"/>
  <c r="BB2483" i="1" s="1"/>
  <c r="AS2483" i="1"/>
  <c r="AG2483" i="1"/>
  <c r="AH2483" i="1" s="1"/>
  <c r="AD2483" i="1"/>
  <c r="AE2483" i="1" s="1"/>
  <c r="AB2483" i="1"/>
  <c r="AC2483" i="1" s="1"/>
  <c r="AA2483" i="1"/>
  <c r="U2483" i="1"/>
  <c r="P2483" i="1"/>
  <c r="M2483" i="1"/>
  <c r="BA2482" i="1"/>
  <c r="BB2482" i="1" s="1"/>
  <c r="AS2482" i="1"/>
  <c r="AG2482" i="1"/>
  <c r="AH2482" i="1" s="1"/>
  <c r="AD2482" i="1"/>
  <c r="AE2482" i="1" s="1"/>
  <c r="AB2482" i="1"/>
  <c r="AC2482" i="1" s="1"/>
  <c r="AA2482" i="1"/>
  <c r="W2482" i="1"/>
  <c r="P2482" i="1" s="1"/>
  <c r="U2482" i="1"/>
  <c r="M2482" i="1"/>
  <c r="BK2481" i="1"/>
  <c r="BA2481" i="1"/>
  <c r="BB2481" i="1" s="1"/>
  <c r="AS2481" i="1"/>
  <c r="AG2481" i="1"/>
  <c r="AH2481" i="1" s="1"/>
  <c r="AD2481" i="1"/>
  <c r="AE2481" i="1" s="1"/>
  <c r="AB2481" i="1"/>
  <c r="AC2481" i="1" s="1"/>
  <c r="AA2481" i="1"/>
  <c r="W2481" i="1"/>
  <c r="P2481" i="1" s="1"/>
  <c r="U2481" i="1"/>
  <c r="M2481" i="1"/>
  <c r="BK2480" i="1"/>
  <c r="BA2480" i="1"/>
  <c r="BB2480" i="1" s="1"/>
  <c r="AS2480" i="1"/>
  <c r="AG2480" i="1"/>
  <c r="AH2480" i="1" s="1"/>
  <c r="AD2480" i="1"/>
  <c r="AE2480" i="1" s="1"/>
  <c r="AB2480" i="1"/>
  <c r="AC2480" i="1" s="1"/>
  <c r="AA2480" i="1"/>
  <c r="W2480" i="1"/>
  <c r="P2480" i="1" s="1"/>
  <c r="U2480" i="1"/>
  <c r="M2480" i="1"/>
  <c r="BK2479" i="1"/>
  <c r="BA2479" i="1"/>
  <c r="BB2479" i="1" s="1"/>
  <c r="AS2479" i="1"/>
  <c r="AG2479" i="1"/>
  <c r="AH2479" i="1" s="1"/>
  <c r="AD2479" i="1"/>
  <c r="AE2479" i="1" s="1"/>
  <c r="AB2479" i="1"/>
  <c r="AC2479" i="1" s="1"/>
  <c r="AA2479" i="1"/>
  <c r="W2479" i="1"/>
  <c r="P2479" i="1" s="1"/>
  <c r="U2479" i="1"/>
  <c r="M2479" i="1"/>
  <c r="BK2478" i="1"/>
  <c r="BA2478" i="1"/>
  <c r="BB2478" i="1" s="1"/>
  <c r="AS2478" i="1"/>
  <c r="AG2478" i="1"/>
  <c r="AH2478" i="1" s="1"/>
  <c r="AD2478" i="1"/>
  <c r="AE2478" i="1" s="1"/>
  <c r="AB2478" i="1"/>
  <c r="AC2478" i="1" s="1"/>
  <c r="AA2478" i="1"/>
  <c r="U2478" i="1"/>
  <c r="P2478" i="1"/>
  <c r="M2478" i="1"/>
  <c r="BK2477" i="1"/>
  <c r="BA2477" i="1"/>
  <c r="BB2477" i="1" s="1"/>
  <c r="AS2477" i="1"/>
  <c r="AG2477" i="1"/>
  <c r="AH2477" i="1" s="1"/>
  <c r="AD2477" i="1"/>
  <c r="AE2477" i="1" s="1"/>
  <c r="AB2477" i="1"/>
  <c r="AC2477" i="1" s="1"/>
  <c r="AA2477" i="1"/>
  <c r="W2477" i="1"/>
  <c r="P2477" i="1" s="1"/>
  <c r="U2477" i="1"/>
  <c r="M2477" i="1"/>
  <c r="BK2476" i="1"/>
  <c r="BA2476" i="1"/>
  <c r="BB2476" i="1" s="1"/>
  <c r="AS2476" i="1"/>
  <c r="AG2476" i="1"/>
  <c r="AH2476" i="1" s="1"/>
  <c r="AD2476" i="1"/>
  <c r="AE2476" i="1" s="1"/>
  <c r="AB2476" i="1"/>
  <c r="AC2476" i="1" s="1"/>
  <c r="AA2476" i="1"/>
  <c r="U2476" i="1"/>
  <c r="P2476" i="1"/>
  <c r="M2476" i="1"/>
  <c r="BA2475" i="1"/>
  <c r="BB2475" i="1" s="1"/>
  <c r="AS2475" i="1"/>
  <c r="AG2475" i="1"/>
  <c r="AH2475" i="1" s="1"/>
  <c r="AD2475" i="1"/>
  <c r="AE2475" i="1" s="1"/>
  <c r="AB2475" i="1"/>
  <c r="AC2475" i="1" s="1"/>
  <c r="AA2475" i="1"/>
  <c r="U2475" i="1"/>
  <c r="P2475" i="1"/>
  <c r="M2475" i="1"/>
  <c r="BA2474" i="1"/>
  <c r="BB2474" i="1" s="1"/>
  <c r="AS2474" i="1"/>
  <c r="AG2474" i="1"/>
  <c r="AH2474" i="1" s="1"/>
  <c r="AD2474" i="1"/>
  <c r="AE2474" i="1" s="1"/>
  <c r="AB2474" i="1"/>
  <c r="AC2474" i="1" s="1"/>
  <c r="AA2474" i="1"/>
  <c r="U2474" i="1"/>
  <c r="P2474" i="1"/>
  <c r="M2474" i="1"/>
  <c r="BA2473" i="1"/>
  <c r="BB2473" i="1" s="1"/>
  <c r="AS2473" i="1"/>
  <c r="AG2473" i="1"/>
  <c r="AH2473" i="1" s="1"/>
  <c r="AD2473" i="1"/>
  <c r="AE2473" i="1" s="1"/>
  <c r="AB2473" i="1"/>
  <c r="AC2473" i="1" s="1"/>
  <c r="AA2473" i="1"/>
  <c r="U2473" i="1"/>
  <c r="P2473" i="1"/>
  <c r="M2473" i="1"/>
  <c r="BA2472" i="1"/>
  <c r="BB2472" i="1" s="1"/>
  <c r="AS2472" i="1"/>
  <c r="AG2472" i="1"/>
  <c r="AH2472" i="1" s="1"/>
  <c r="AD2472" i="1"/>
  <c r="AE2472" i="1" s="1"/>
  <c r="AB2472" i="1"/>
  <c r="AC2472" i="1" s="1"/>
  <c r="AA2472" i="1"/>
  <c r="U2472" i="1"/>
  <c r="P2472" i="1"/>
  <c r="M2472" i="1"/>
  <c r="BK2471" i="1"/>
  <c r="BA2471" i="1"/>
  <c r="BB2471" i="1" s="1"/>
  <c r="AS2471" i="1"/>
  <c r="AG2471" i="1"/>
  <c r="AH2471" i="1" s="1"/>
  <c r="AD2471" i="1"/>
  <c r="AE2471" i="1" s="1"/>
  <c r="AB2471" i="1"/>
  <c r="AC2471" i="1" s="1"/>
  <c r="AA2471" i="1"/>
  <c r="U2471" i="1"/>
  <c r="P2471" i="1"/>
  <c r="M2471" i="1"/>
  <c r="BK2470" i="1"/>
  <c r="BA2470" i="1"/>
  <c r="BB2470" i="1" s="1"/>
  <c r="AS2470" i="1"/>
  <c r="AG2470" i="1"/>
  <c r="AH2470" i="1" s="1"/>
  <c r="AD2470" i="1"/>
  <c r="AE2470" i="1" s="1"/>
  <c r="AB2470" i="1"/>
  <c r="AC2470" i="1" s="1"/>
  <c r="AA2470" i="1"/>
  <c r="U2470" i="1"/>
  <c r="P2470" i="1"/>
  <c r="M2470" i="1"/>
  <c r="BK2469" i="1"/>
  <c r="BA2469" i="1"/>
  <c r="BB2469" i="1" s="1"/>
  <c r="AS2469" i="1"/>
  <c r="AG2469" i="1"/>
  <c r="AH2469" i="1" s="1"/>
  <c r="AD2469" i="1"/>
  <c r="AE2469" i="1" s="1"/>
  <c r="AB2469" i="1"/>
  <c r="AC2469" i="1" s="1"/>
  <c r="AA2469" i="1"/>
  <c r="U2469" i="1"/>
  <c r="P2469" i="1"/>
  <c r="M2469" i="1"/>
  <c r="BK2468" i="1"/>
  <c r="BA2468" i="1"/>
  <c r="BB2468" i="1" s="1"/>
  <c r="AS2468" i="1"/>
  <c r="AG2468" i="1"/>
  <c r="AH2468" i="1" s="1"/>
  <c r="AD2468" i="1"/>
  <c r="AE2468" i="1" s="1"/>
  <c r="AB2468" i="1"/>
  <c r="AC2468" i="1" s="1"/>
  <c r="AA2468" i="1"/>
  <c r="U2468" i="1"/>
  <c r="P2468" i="1"/>
  <c r="M2468" i="1"/>
  <c r="BK2467" i="1"/>
  <c r="BA2467" i="1"/>
  <c r="BB2467" i="1" s="1"/>
  <c r="AS2467" i="1"/>
  <c r="AG2467" i="1"/>
  <c r="AH2467" i="1" s="1"/>
  <c r="AD2467" i="1"/>
  <c r="AE2467" i="1" s="1"/>
  <c r="AB2467" i="1"/>
  <c r="AC2467" i="1" s="1"/>
  <c r="AA2467" i="1"/>
  <c r="U2467" i="1"/>
  <c r="P2467" i="1"/>
  <c r="M2467" i="1"/>
  <c r="BK2466" i="1"/>
  <c r="BA2466" i="1"/>
  <c r="BB2466" i="1" s="1"/>
  <c r="AS2466" i="1"/>
  <c r="AG2466" i="1"/>
  <c r="AH2466" i="1" s="1"/>
  <c r="AD2466" i="1"/>
  <c r="AE2466" i="1" s="1"/>
  <c r="AB2466" i="1"/>
  <c r="AC2466" i="1" s="1"/>
  <c r="AA2466" i="1"/>
  <c r="U2466" i="1"/>
  <c r="M2466" i="1"/>
  <c r="BK2465" i="1"/>
  <c r="BA2465" i="1"/>
  <c r="BB2465" i="1" s="1"/>
  <c r="AS2465" i="1"/>
  <c r="AG2465" i="1"/>
  <c r="AH2465" i="1" s="1"/>
  <c r="AD2465" i="1"/>
  <c r="AE2465" i="1" s="1"/>
  <c r="AC2465" i="1"/>
  <c r="AB2465" i="1"/>
  <c r="AA2465" i="1"/>
  <c r="U2465" i="1"/>
  <c r="P2465" i="1"/>
  <c r="M2465" i="1"/>
  <c r="BK2464" i="1"/>
  <c r="BA2464" i="1"/>
  <c r="BB2464" i="1" s="1"/>
  <c r="AS2464" i="1"/>
  <c r="AG2464" i="1"/>
  <c r="AH2464" i="1" s="1"/>
  <c r="AD2464" i="1"/>
  <c r="AE2464" i="1" s="1"/>
  <c r="AB2464" i="1"/>
  <c r="AC2464" i="1" s="1"/>
  <c r="AA2464" i="1"/>
  <c r="W2464" i="1"/>
  <c r="P2464" i="1" s="1"/>
  <c r="U2464" i="1"/>
  <c r="M2464" i="1"/>
  <c r="BK2463" i="1"/>
  <c r="BA2463" i="1"/>
  <c r="BB2463" i="1" s="1"/>
  <c r="AS2463" i="1"/>
  <c r="AG2463" i="1"/>
  <c r="AH2463" i="1" s="1"/>
  <c r="AD2463" i="1"/>
  <c r="AE2463" i="1" s="1"/>
  <c r="AB2463" i="1"/>
  <c r="AC2463" i="1" s="1"/>
  <c r="AA2463" i="1"/>
  <c r="U2463" i="1"/>
  <c r="P2463" i="1"/>
  <c r="M2463" i="1"/>
  <c r="BK2462" i="1"/>
  <c r="BA2462" i="1"/>
  <c r="BB2462" i="1" s="1"/>
  <c r="AG2462" i="1"/>
  <c r="AH2462" i="1" s="1"/>
  <c r="AD2462" i="1"/>
  <c r="AE2462" i="1" s="1"/>
  <c r="AB2462" i="1"/>
  <c r="AC2462" i="1" s="1"/>
  <c r="AA2462" i="1"/>
  <c r="W2462" i="1"/>
  <c r="P2462" i="1" s="1"/>
  <c r="U2462" i="1"/>
  <c r="M2462" i="1"/>
  <c r="BK2461" i="1"/>
  <c r="BA2461" i="1"/>
  <c r="BB2461" i="1" s="1"/>
  <c r="AG2461" i="1"/>
  <c r="AH2461" i="1" s="1"/>
  <c r="AD2461" i="1"/>
  <c r="AE2461" i="1" s="1"/>
  <c r="AB2461" i="1"/>
  <c r="AC2461" i="1" s="1"/>
  <c r="AA2461" i="1"/>
  <c r="W2461" i="1"/>
  <c r="P2461" i="1" s="1"/>
  <c r="U2461" i="1"/>
  <c r="M2461" i="1"/>
  <c r="BK2460" i="1"/>
  <c r="BA2460" i="1"/>
  <c r="BB2460" i="1" s="1"/>
  <c r="AG2460" i="1"/>
  <c r="AH2460" i="1" s="1"/>
  <c r="AD2460" i="1"/>
  <c r="AE2460" i="1" s="1"/>
  <c r="AB2460" i="1"/>
  <c r="AC2460" i="1" s="1"/>
  <c r="AA2460" i="1"/>
  <c r="W2460" i="1"/>
  <c r="U2460" i="1"/>
  <c r="P2460" i="1"/>
  <c r="M2460" i="1"/>
  <c r="BK2459" i="1"/>
  <c r="BA2459" i="1"/>
  <c r="BB2459" i="1" s="1"/>
  <c r="AU2459" i="1"/>
  <c r="AS2459" i="1"/>
  <c r="AG2459" i="1"/>
  <c r="AH2459" i="1" s="1"/>
  <c r="AD2459" i="1"/>
  <c r="AE2459" i="1" s="1"/>
  <c r="AB2459" i="1"/>
  <c r="AC2459" i="1" s="1"/>
  <c r="AA2459" i="1"/>
  <c r="U2459" i="1"/>
  <c r="M2459" i="1"/>
  <c r="BK2458" i="1"/>
  <c r="BA2458" i="1"/>
  <c r="BB2458" i="1" s="1"/>
  <c r="AS2458" i="1"/>
  <c r="AG2458" i="1"/>
  <c r="AH2458" i="1" s="1"/>
  <c r="AD2458" i="1"/>
  <c r="AE2458" i="1" s="1"/>
  <c r="AB2458" i="1"/>
  <c r="AC2458" i="1" s="1"/>
  <c r="AA2458" i="1"/>
  <c r="W2458" i="1"/>
  <c r="P2458" i="1" s="1"/>
  <c r="U2458" i="1"/>
  <c r="M2458" i="1"/>
  <c r="BK2457" i="1"/>
  <c r="BA2457" i="1"/>
  <c r="BB2457" i="1" s="1"/>
  <c r="AS2457" i="1"/>
  <c r="AG2457" i="1"/>
  <c r="AH2457" i="1" s="1"/>
  <c r="AD2457" i="1"/>
  <c r="AE2457" i="1" s="1"/>
  <c r="AB2457" i="1"/>
  <c r="AC2457" i="1" s="1"/>
  <c r="AA2457" i="1"/>
  <c r="U2457" i="1"/>
  <c r="M2457" i="1"/>
  <c r="BK2456" i="1"/>
  <c r="BA2456" i="1"/>
  <c r="BB2456" i="1" s="1"/>
  <c r="AS2456" i="1"/>
  <c r="AG2456" i="1"/>
  <c r="AH2456" i="1" s="1"/>
  <c r="AD2456" i="1"/>
  <c r="AE2456" i="1" s="1"/>
  <c r="AB2456" i="1"/>
  <c r="AC2456" i="1" s="1"/>
  <c r="AA2456" i="1"/>
  <c r="W2456" i="1"/>
  <c r="U2456" i="1"/>
  <c r="P2456" i="1"/>
  <c r="M2456" i="1"/>
  <c r="BK2455" i="1"/>
  <c r="BA2455" i="1"/>
  <c r="BB2455" i="1" s="1"/>
  <c r="AS2455" i="1"/>
  <c r="AG2455" i="1"/>
  <c r="AH2455" i="1" s="1"/>
  <c r="AD2455" i="1"/>
  <c r="AE2455" i="1" s="1"/>
  <c r="AB2455" i="1"/>
  <c r="AC2455" i="1" s="1"/>
  <c r="AA2455" i="1"/>
  <c r="W2455" i="1"/>
  <c r="P2455" i="1" s="1"/>
  <c r="U2455" i="1"/>
  <c r="M2455" i="1"/>
  <c r="BK2454" i="1"/>
  <c r="BA2454" i="1"/>
  <c r="BB2454" i="1" s="1"/>
  <c r="AS2454" i="1"/>
  <c r="AG2454" i="1"/>
  <c r="AH2454" i="1" s="1"/>
  <c r="AD2454" i="1"/>
  <c r="AE2454" i="1" s="1"/>
  <c r="AB2454" i="1"/>
  <c r="AC2454" i="1" s="1"/>
  <c r="AA2454" i="1"/>
  <c r="W2454" i="1"/>
  <c r="P2454" i="1" s="1"/>
  <c r="U2454" i="1"/>
  <c r="M2454" i="1"/>
  <c r="BK2453" i="1"/>
  <c r="BA2453" i="1"/>
  <c r="BB2453" i="1" s="1"/>
  <c r="AS2453" i="1"/>
  <c r="AG2453" i="1"/>
  <c r="AH2453" i="1" s="1"/>
  <c r="AD2453" i="1"/>
  <c r="AE2453" i="1" s="1"/>
  <c r="AB2453" i="1"/>
  <c r="AC2453" i="1" s="1"/>
  <c r="AA2453" i="1"/>
  <c r="U2453" i="1"/>
  <c r="P2453" i="1"/>
  <c r="M2453" i="1"/>
  <c r="BK2452" i="1"/>
  <c r="BA2452" i="1"/>
  <c r="BB2452" i="1" s="1"/>
  <c r="AS2452" i="1"/>
  <c r="AG2452" i="1"/>
  <c r="AH2452" i="1" s="1"/>
  <c r="AD2452" i="1"/>
  <c r="AE2452" i="1" s="1"/>
  <c r="AB2452" i="1"/>
  <c r="AC2452" i="1" s="1"/>
  <c r="AA2452" i="1"/>
  <c r="U2452" i="1"/>
  <c r="P2452" i="1"/>
  <c r="M2452" i="1"/>
  <c r="BK2451" i="1"/>
  <c r="BA2451" i="1"/>
  <c r="BB2451" i="1" s="1"/>
  <c r="AS2451" i="1"/>
  <c r="AG2451" i="1"/>
  <c r="AH2451" i="1" s="1"/>
  <c r="AD2451" i="1"/>
  <c r="AE2451" i="1" s="1"/>
  <c r="AB2451" i="1"/>
  <c r="AC2451" i="1" s="1"/>
  <c r="AA2451" i="1"/>
  <c r="U2451" i="1"/>
  <c r="P2451" i="1"/>
  <c r="M2451" i="1"/>
  <c r="BK2450" i="1"/>
  <c r="BA2450" i="1"/>
  <c r="BB2450" i="1" s="1"/>
  <c r="AS2450" i="1"/>
  <c r="AG2450" i="1"/>
  <c r="AH2450" i="1" s="1"/>
  <c r="AD2450" i="1"/>
  <c r="AE2450" i="1" s="1"/>
  <c r="AB2450" i="1"/>
  <c r="AC2450" i="1" s="1"/>
  <c r="AA2450" i="1"/>
  <c r="W2450" i="1"/>
  <c r="U2450" i="1"/>
  <c r="P2450" i="1"/>
  <c r="M2450" i="1"/>
  <c r="BK2449" i="1"/>
  <c r="BA2449" i="1"/>
  <c r="BB2449" i="1" s="1"/>
  <c r="AS2449" i="1"/>
  <c r="AG2449" i="1"/>
  <c r="AH2449" i="1" s="1"/>
  <c r="AD2449" i="1"/>
  <c r="AE2449" i="1" s="1"/>
  <c r="AB2449" i="1"/>
  <c r="AC2449" i="1" s="1"/>
  <c r="AA2449" i="1"/>
  <c r="W2449" i="1"/>
  <c r="P2449" i="1" s="1"/>
  <c r="U2449" i="1"/>
  <c r="M2449" i="1"/>
  <c r="BK2448" i="1"/>
  <c r="BA2448" i="1"/>
  <c r="BB2448" i="1" s="1"/>
  <c r="AS2448" i="1"/>
  <c r="AG2448" i="1"/>
  <c r="AH2448" i="1" s="1"/>
  <c r="AD2448" i="1"/>
  <c r="AE2448" i="1" s="1"/>
  <c r="AB2448" i="1"/>
  <c r="AC2448" i="1" s="1"/>
  <c r="AA2448" i="1"/>
  <c r="U2448" i="1"/>
  <c r="P2448" i="1"/>
  <c r="M2448" i="1"/>
  <c r="BK2447" i="1"/>
  <c r="BA2447" i="1"/>
  <c r="BB2447" i="1" s="1"/>
  <c r="AS2447" i="1"/>
  <c r="AG2447" i="1"/>
  <c r="AH2447" i="1" s="1"/>
  <c r="AD2447" i="1"/>
  <c r="AE2447" i="1" s="1"/>
  <c r="AB2447" i="1"/>
  <c r="AC2447" i="1" s="1"/>
  <c r="AA2447" i="1"/>
  <c r="W2447" i="1"/>
  <c r="P2447" i="1" s="1"/>
  <c r="U2447" i="1"/>
  <c r="M2447" i="1"/>
  <c r="BK2446" i="1"/>
  <c r="BA2446" i="1"/>
  <c r="BB2446" i="1" s="1"/>
  <c r="AS2446" i="1"/>
  <c r="AG2446" i="1"/>
  <c r="AH2446" i="1" s="1"/>
  <c r="AD2446" i="1"/>
  <c r="AE2446" i="1" s="1"/>
  <c r="AB2446" i="1"/>
  <c r="AC2446" i="1" s="1"/>
  <c r="AA2446" i="1"/>
  <c r="W2446" i="1"/>
  <c r="P2446" i="1" s="1"/>
  <c r="U2446" i="1"/>
  <c r="M2446" i="1"/>
  <c r="BK2445" i="1"/>
  <c r="BA2445" i="1"/>
  <c r="BB2445" i="1" s="1"/>
  <c r="AS2445" i="1"/>
  <c r="AG2445" i="1"/>
  <c r="AH2445" i="1" s="1"/>
  <c r="AD2445" i="1"/>
  <c r="AE2445" i="1" s="1"/>
  <c r="AB2445" i="1"/>
  <c r="AC2445" i="1" s="1"/>
  <c r="AA2445" i="1"/>
  <c r="U2445" i="1"/>
  <c r="P2445" i="1"/>
  <c r="M2445" i="1"/>
  <c r="BK2444" i="1"/>
  <c r="BA2444" i="1"/>
  <c r="BB2444" i="1" s="1"/>
  <c r="AS2444" i="1"/>
  <c r="AG2444" i="1"/>
  <c r="AH2444" i="1" s="1"/>
  <c r="AD2444" i="1"/>
  <c r="AE2444" i="1" s="1"/>
  <c r="AB2444" i="1"/>
  <c r="AC2444" i="1" s="1"/>
  <c r="AA2444" i="1"/>
  <c r="W2444" i="1"/>
  <c r="P2444" i="1" s="1"/>
  <c r="U2444" i="1"/>
  <c r="M2444" i="1"/>
  <c r="BK2443" i="1"/>
  <c r="BA2443" i="1"/>
  <c r="BB2443" i="1" s="1"/>
  <c r="AS2443" i="1"/>
  <c r="AG2443" i="1"/>
  <c r="AH2443" i="1" s="1"/>
  <c r="AD2443" i="1"/>
  <c r="AE2443" i="1" s="1"/>
  <c r="AB2443" i="1"/>
  <c r="AC2443" i="1" s="1"/>
  <c r="AA2443" i="1"/>
  <c r="W2443" i="1"/>
  <c r="P2443" i="1" s="1"/>
  <c r="U2443" i="1"/>
  <c r="M2443" i="1"/>
  <c r="BK2442" i="1"/>
  <c r="BA2442" i="1"/>
  <c r="BB2442" i="1" s="1"/>
  <c r="AS2442" i="1"/>
  <c r="AG2442" i="1"/>
  <c r="AH2442" i="1" s="1"/>
  <c r="AD2442" i="1"/>
  <c r="AE2442" i="1" s="1"/>
  <c r="AB2442" i="1"/>
  <c r="AC2442" i="1" s="1"/>
  <c r="AA2442" i="1"/>
  <c r="W2442" i="1"/>
  <c r="P2442" i="1" s="1"/>
  <c r="U2442" i="1"/>
  <c r="M2442" i="1"/>
  <c r="BK2441" i="1"/>
  <c r="BA2441" i="1"/>
  <c r="BB2441" i="1" s="1"/>
  <c r="AS2441" i="1"/>
  <c r="AG2441" i="1"/>
  <c r="AH2441" i="1" s="1"/>
  <c r="AD2441" i="1"/>
  <c r="AE2441" i="1" s="1"/>
  <c r="AB2441" i="1"/>
  <c r="AC2441" i="1" s="1"/>
  <c r="AA2441" i="1"/>
  <c r="W2441" i="1"/>
  <c r="P2441" i="1" s="1"/>
  <c r="U2441" i="1"/>
  <c r="M2441" i="1"/>
  <c r="BK2440" i="1"/>
  <c r="BA2440" i="1"/>
  <c r="BB2440" i="1" s="1"/>
  <c r="AS2440" i="1"/>
  <c r="AG2440" i="1"/>
  <c r="AH2440" i="1" s="1"/>
  <c r="AD2440" i="1"/>
  <c r="AE2440" i="1" s="1"/>
  <c r="AB2440" i="1"/>
  <c r="AC2440" i="1" s="1"/>
  <c r="AA2440" i="1"/>
  <c r="U2440" i="1"/>
  <c r="P2440" i="1"/>
  <c r="M2440" i="1"/>
  <c r="BK2439" i="1"/>
  <c r="BA2439" i="1"/>
  <c r="BB2439" i="1" s="1"/>
  <c r="AS2439" i="1"/>
  <c r="AG2439" i="1"/>
  <c r="AH2439" i="1" s="1"/>
  <c r="AD2439" i="1"/>
  <c r="AE2439" i="1" s="1"/>
  <c r="AB2439" i="1"/>
  <c r="AC2439" i="1" s="1"/>
  <c r="AA2439" i="1"/>
  <c r="W2439" i="1"/>
  <c r="P2439" i="1" s="1"/>
  <c r="U2439" i="1"/>
  <c r="M2439" i="1"/>
  <c r="BK2438" i="1"/>
  <c r="BA2438" i="1"/>
  <c r="BB2438" i="1" s="1"/>
  <c r="AS2438" i="1"/>
  <c r="AG2438" i="1"/>
  <c r="AH2438" i="1" s="1"/>
  <c r="AD2438" i="1"/>
  <c r="AE2438" i="1" s="1"/>
  <c r="AB2438" i="1"/>
  <c r="AC2438" i="1" s="1"/>
  <c r="AA2438" i="1"/>
  <c r="U2438" i="1"/>
  <c r="P2438" i="1"/>
  <c r="M2438" i="1"/>
  <c r="BK2437" i="1"/>
  <c r="BA2437" i="1"/>
  <c r="BB2437" i="1" s="1"/>
  <c r="AS2437" i="1"/>
  <c r="AG2437" i="1"/>
  <c r="AH2437" i="1" s="1"/>
  <c r="AD2437" i="1"/>
  <c r="AE2437" i="1" s="1"/>
  <c r="AB2437" i="1"/>
  <c r="AC2437" i="1" s="1"/>
  <c r="AA2437" i="1"/>
  <c r="U2437" i="1"/>
  <c r="P2437" i="1"/>
  <c r="M2437" i="1"/>
  <c r="BK2436" i="1"/>
  <c r="BA2436" i="1"/>
  <c r="BB2436" i="1" s="1"/>
  <c r="AS2436" i="1"/>
  <c r="AG2436" i="1"/>
  <c r="AH2436" i="1" s="1"/>
  <c r="AD2436" i="1"/>
  <c r="AE2436" i="1" s="1"/>
  <c r="AB2436" i="1"/>
  <c r="AC2436" i="1" s="1"/>
  <c r="AA2436" i="1"/>
  <c r="U2436" i="1"/>
  <c r="P2436" i="1"/>
  <c r="M2436" i="1"/>
  <c r="BK2435" i="1"/>
  <c r="BA2435" i="1"/>
  <c r="BB2435" i="1" s="1"/>
  <c r="AS2435" i="1"/>
  <c r="AG2435" i="1"/>
  <c r="AH2435" i="1" s="1"/>
  <c r="AD2435" i="1"/>
  <c r="AE2435" i="1" s="1"/>
  <c r="AB2435" i="1"/>
  <c r="AC2435" i="1" s="1"/>
  <c r="AA2435" i="1"/>
  <c r="W2435" i="1"/>
  <c r="P2435" i="1" s="1"/>
  <c r="U2435" i="1"/>
  <c r="M2435" i="1"/>
  <c r="BK2434" i="1"/>
  <c r="BA2434" i="1"/>
  <c r="BB2434" i="1" s="1"/>
  <c r="AS2434" i="1"/>
  <c r="AG2434" i="1"/>
  <c r="AH2434" i="1" s="1"/>
  <c r="AD2434" i="1"/>
  <c r="AE2434" i="1" s="1"/>
  <c r="AB2434" i="1"/>
  <c r="AC2434" i="1" s="1"/>
  <c r="AA2434" i="1"/>
  <c r="W2434" i="1"/>
  <c r="P2434" i="1" s="1"/>
  <c r="U2434" i="1"/>
  <c r="M2434" i="1"/>
  <c r="BA2433" i="1"/>
  <c r="BB2433" i="1" s="1"/>
  <c r="AS2433" i="1"/>
  <c r="AG2433" i="1"/>
  <c r="AH2433" i="1" s="1"/>
  <c r="AD2433" i="1"/>
  <c r="AE2433" i="1" s="1"/>
  <c r="AB2433" i="1"/>
  <c r="AC2433" i="1" s="1"/>
  <c r="AA2433" i="1"/>
  <c r="U2433" i="1"/>
  <c r="P2433" i="1"/>
  <c r="M2433" i="1"/>
  <c r="BK2432" i="1"/>
  <c r="BA2432" i="1"/>
  <c r="BB2432" i="1" s="1"/>
  <c r="AS2432" i="1"/>
  <c r="AG2432" i="1"/>
  <c r="AH2432" i="1" s="1"/>
  <c r="AD2432" i="1"/>
  <c r="AE2432" i="1" s="1"/>
  <c r="AB2432" i="1"/>
  <c r="AC2432" i="1" s="1"/>
  <c r="AA2432" i="1"/>
  <c r="U2432" i="1"/>
  <c r="P2432" i="1"/>
  <c r="M2432" i="1"/>
  <c r="BK2431" i="1"/>
  <c r="BA2431" i="1"/>
  <c r="BB2431" i="1" s="1"/>
  <c r="AS2431" i="1"/>
  <c r="AG2431" i="1"/>
  <c r="AH2431" i="1" s="1"/>
  <c r="AD2431" i="1"/>
  <c r="AE2431" i="1" s="1"/>
  <c r="AB2431" i="1"/>
  <c r="AC2431" i="1" s="1"/>
  <c r="AA2431" i="1"/>
  <c r="W2431" i="1"/>
  <c r="P2431" i="1" s="1"/>
  <c r="U2431" i="1"/>
  <c r="M2431" i="1"/>
  <c r="BK2430" i="1"/>
  <c r="BA2430" i="1"/>
  <c r="BB2430" i="1" s="1"/>
  <c r="AS2430" i="1"/>
  <c r="AG2430" i="1"/>
  <c r="AH2430" i="1" s="1"/>
  <c r="AD2430" i="1"/>
  <c r="AE2430" i="1" s="1"/>
  <c r="AB2430" i="1"/>
  <c r="AC2430" i="1" s="1"/>
  <c r="AA2430" i="1"/>
  <c r="U2430" i="1"/>
  <c r="P2430" i="1"/>
  <c r="M2430" i="1"/>
  <c r="BK2429" i="1"/>
  <c r="BA2429" i="1"/>
  <c r="BB2429" i="1" s="1"/>
  <c r="AS2429" i="1"/>
  <c r="AG2429" i="1"/>
  <c r="AH2429" i="1" s="1"/>
  <c r="AD2429" i="1"/>
  <c r="AE2429" i="1" s="1"/>
  <c r="AB2429" i="1"/>
  <c r="AC2429" i="1" s="1"/>
  <c r="AA2429" i="1"/>
  <c r="U2429" i="1"/>
  <c r="P2429" i="1"/>
  <c r="M2429" i="1"/>
  <c r="BK2428" i="1"/>
  <c r="BA2428" i="1"/>
  <c r="BB2428" i="1" s="1"/>
  <c r="AS2428" i="1"/>
  <c r="AG2428" i="1"/>
  <c r="AH2428" i="1" s="1"/>
  <c r="AD2428" i="1"/>
  <c r="AE2428" i="1" s="1"/>
  <c r="AB2428" i="1"/>
  <c r="AC2428" i="1" s="1"/>
  <c r="AA2428" i="1"/>
  <c r="U2428" i="1"/>
  <c r="P2428" i="1"/>
  <c r="M2428" i="1"/>
  <c r="BK2427" i="1"/>
  <c r="BA2427" i="1"/>
  <c r="BB2427" i="1" s="1"/>
  <c r="AS2427" i="1"/>
  <c r="AG2427" i="1"/>
  <c r="AH2427" i="1" s="1"/>
  <c r="AD2427" i="1"/>
  <c r="AE2427" i="1" s="1"/>
  <c r="AB2427" i="1"/>
  <c r="AC2427" i="1" s="1"/>
  <c r="AA2427" i="1"/>
  <c r="U2427" i="1"/>
  <c r="P2427" i="1"/>
  <c r="M2427" i="1"/>
  <c r="BK2426" i="1"/>
  <c r="BA2426" i="1"/>
  <c r="BB2426" i="1" s="1"/>
  <c r="AS2426" i="1"/>
  <c r="AG2426" i="1"/>
  <c r="AH2426" i="1" s="1"/>
  <c r="AD2426" i="1"/>
  <c r="AE2426" i="1" s="1"/>
  <c r="AB2426" i="1"/>
  <c r="AC2426" i="1" s="1"/>
  <c r="AA2426" i="1"/>
  <c r="W2426" i="1"/>
  <c r="P2426" i="1" s="1"/>
  <c r="U2426" i="1"/>
  <c r="M2426" i="1"/>
  <c r="BK2425" i="1"/>
  <c r="BA2425" i="1"/>
  <c r="BB2425" i="1" s="1"/>
  <c r="AS2425" i="1"/>
  <c r="AG2425" i="1"/>
  <c r="AH2425" i="1" s="1"/>
  <c r="AD2425" i="1"/>
  <c r="AE2425" i="1" s="1"/>
  <c r="AB2425" i="1"/>
  <c r="AC2425" i="1" s="1"/>
  <c r="AA2425" i="1"/>
  <c r="U2425" i="1"/>
  <c r="P2425" i="1"/>
  <c r="M2425" i="1"/>
  <c r="BK2424" i="1"/>
  <c r="BA2424" i="1"/>
  <c r="BB2424" i="1" s="1"/>
  <c r="AS2424" i="1"/>
  <c r="AG2424" i="1"/>
  <c r="AH2424" i="1" s="1"/>
  <c r="AD2424" i="1"/>
  <c r="AE2424" i="1" s="1"/>
  <c r="AB2424" i="1"/>
  <c r="AC2424" i="1" s="1"/>
  <c r="AA2424" i="1"/>
  <c r="U2424" i="1"/>
  <c r="P2424" i="1"/>
  <c r="M2424" i="1"/>
  <c r="BK2423" i="1"/>
  <c r="BA2423" i="1"/>
  <c r="BB2423" i="1" s="1"/>
  <c r="AS2423" i="1"/>
  <c r="AG2423" i="1"/>
  <c r="AH2423" i="1" s="1"/>
  <c r="AD2423" i="1"/>
  <c r="AE2423" i="1" s="1"/>
  <c r="AB2423" i="1"/>
  <c r="AC2423" i="1" s="1"/>
  <c r="AA2423" i="1"/>
  <c r="U2423" i="1"/>
  <c r="P2423" i="1"/>
  <c r="M2423" i="1"/>
  <c r="BK2422" i="1"/>
  <c r="BA2422" i="1"/>
  <c r="BB2422" i="1" s="1"/>
  <c r="AS2422" i="1"/>
  <c r="AG2422" i="1"/>
  <c r="AH2422" i="1" s="1"/>
  <c r="AD2422" i="1"/>
  <c r="AE2422" i="1" s="1"/>
  <c r="AB2422" i="1"/>
  <c r="AC2422" i="1" s="1"/>
  <c r="AA2422" i="1"/>
  <c r="U2422" i="1"/>
  <c r="P2422" i="1"/>
  <c r="M2422" i="1"/>
  <c r="BK2421" i="1"/>
  <c r="BA2421" i="1"/>
  <c r="BB2421" i="1" s="1"/>
  <c r="AS2421" i="1"/>
  <c r="AG2421" i="1"/>
  <c r="AH2421" i="1" s="1"/>
  <c r="AD2421" i="1"/>
  <c r="AE2421" i="1" s="1"/>
  <c r="AC2421" i="1"/>
  <c r="AB2421" i="1"/>
  <c r="AA2421" i="1"/>
  <c r="W2421" i="1"/>
  <c r="P2421" i="1" s="1"/>
  <c r="U2421" i="1"/>
  <c r="M2421" i="1"/>
  <c r="BK2420" i="1"/>
  <c r="BA2420" i="1"/>
  <c r="BB2420" i="1" s="1"/>
  <c r="AS2420" i="1"/>
  <c r="AG2420" i="1"/>
  <c r="AH2420" i="1" s="1"/>
  <c r="AD2420" i="1"/>
  <c r="AE2420" i="1" s="1"/>
  <c r="AB2420" i="1"/>
  <c r="AC2420" i="1" s="1"/>
  <c r="AA2420" i="1"/>
  <c r="W2420" i="1"/>
  <c r="P2420" i="1" s="1"/>
  <c r="U2420" i="1"/>
  <c r="M2420" i="1"/>
  <c r="BK2419" i="1"/>
  <c r="BA2419" i="1"/>
  <c r="BB2419" i="1" s="1"/>
  <c r="AS2419" i="1"/>
  <c r="AG2419" i="1"/>
  <c r="AH2419" i="1" s="1"/>
  <c r="AD2419" i="1"/>
  <c r="AE2419" i="1" s="1"/>
  <c r="AB2419" i="1"/>
  <c r="AC2419" i="1" s="1"/>
  <c r="AA2419" i="1"/>
  <c r="U2419" i="1"/>
  <c r="P2419" i="1"/>
  <c r="M2419" i="1"/>
  <c r="BK2418" i="1"/>
  <c r="BA2418" i="1"/>
  <c r="BB2418" i="1" s="1"/>
  <c r="AS2418" i="1"/>
  <c r="AG2418" i="1"/>
  <c r="AH2418" i="1" s="1"/>
  <c r="AD2418" i="1"/>
  <c r="AE2418" i="1" s="1"/>
  <c r="AB2418" i="1"/>
  <c r="AC2418" i="1" s="1"/>
  <c r="AA2418" i="1"/>
  <c r="U2418" i="1"/>
  <c r="P2418" i="1"/>
  <c r="M2418" i="1"/>
  <c r="BK2417" i="1"/>
  <c r="BA2417" i="1"/>
  <c r="BB2417" i="1" s="1"/>
  <c r="AS2417" i="1"/>
  <c r="AG2417" i="1"/>
  <c r="AH2417" i="1" s="1"/>
  <c r="AD2417" i="1"/>
  <c r="AE2417" i="1" s="1"/>
  <c r="AB2417" i="1"/>
  <c r="AC2417" i="1" s="1"/>
  <c r="AA2417" i="1"/>
  <c r="W2417" i="1"/>
  <c r="P2417" i="1" s="1"/>
  <c r="U2417" i="1"/>
  <c r="M2417" i="1"/>
  <c r="BK2416" i="1"/>
  <c r="BA2416" i="1"/>
  <c r="BB2416" i="1" s="1"/>
  <c r="AS2416" i="1"/>
  <c r="AG2416" i="1"/>
  <c r="AH2416" i="1" s="1"/>
  <c r="AD2416" i="1"/>
  <c r="AE2416" i="1" s="1"/>
  <c r="AB2416" i="1"/>
  <c r="AC2416" i="1" s="1"/>
  <c r="AA2416" i="1"/>
  <c r="W2416" i="1"/>
  <c r="P2416" i="1" s="1"/>
  <c r="U2416" i="1"/>
  <c r="M2416" i="1"/>
  <c r="BK2415" i="1"/>
  <c r="BA2415" i="1"/>
  <c r="BB2415" i="1" s="1"/>
  <c r="AS2415" i="1"/>
  <c r="AG2415" i="1"/>
  <c r="AH2415" i="1" s="1"/>
  <c r="AD2415" i="1"/>
  <c r="AE2415" i="1" s="1"/>
  <c r="AC2415" i="1"/>
  <c r="AB2415" i="1"/>
  <c r="AA2415" i="1"/>
  <c r="W2415" i="1"/>
  <c r="P2415" i="1" s="1"/>
  <c r="U2415" i="1"/>
  <c r="M2415" i="1"/>
  <c r="BK2414" i="1"/>
  <c r="BA2414" i="1"/>
  <c r="BB2414" i="1" s="1"/>
  <c r="AS2414" i="1"/>
  <c r="AG2414" i="1"/>
  <c r="AH2414" i="1" s="1"/>
  <c r="AD2414" i="1"/>
  <c r="AE2414" i="1" s="1"/>
  <c r="AB2414" i="1"/>
  <c r="AC2414" i="1" s="1"/>
  <c r="AA2414" i="1"/>
  <c r="U2414" i="1"/>
  <c r="P2414" i="1"/>
  <c r="M2414" i="1"/>
  <c r="BK2413" i="1"/>
  <c r="BA2413" i="1"/>
  <c r="BB2413" i="1" s="1"/>
  <c r="AS2413" i="1"/>
  <c r="AG2413" i="1"/>
  <c r="AH2413" i="1" s="1"/>
  <c r="AD2413" i="1"/>
  <c r="AE2413" i="1" s="1"/>
  <c r="AB2413" i="1"/>
  <c r="AC2413" i="1" s="1"/>
  <c r="AA2413" i="1"/>
  <c r="U2413" i="1"/>
  <c r="P2413" i="1"/>
  <c r="M2413" i="1"/>
  <c r="BK2412" i="1"/>
  <c r="BA2412" i="1"/>
  <c r="BB2412" i="1" s="1"/>
  <c r="AS2412" i="1"/>
  <c r="AG2412" i="1"/>
  <c r="AH2412" i="1" s="1"/>
  <c r="AD2412" i="1"/>
  <c r="AE2412" i="1" s="1"/>
  <c r="AB2412" i="1"/>
  <c r="AC2412" i="1" s="1"/>
  <c r="AA2412" i="1"/>
  <c r="W2412" i="1"/>
  <c r="P2412" i="1" s="1"/>
  <c r="U2412" i="1"/>
  <c r="M2412" i="1"/>
  <c r="BK2411" i="1"/>
  <c r="BA2411" i="1"/>
  <c r="BB2411" i="1" s="1"/>
  <c r="AS2411" i="1"/>
  <c r="AG2411" i="1"/>
  <c r="AH2411" i="1" s="1"/>
  <c r="AD2411" i="1"/>
  <c r="AE2411" i="1" s="1"/>
  <c r="AB2411" i="1"/>
  <c r="AC2411" i="1" s="1"/>
  <c r="AA2411" i="1"/>
  <c r="W2411" i="1"/>
  <c r="P2411" i="1" s="1"/>
  <c r="U2411" i="1"/>
  <c r="M2411" i="1"/>
  <c r="BK2410" i="1"/>
  <c r="BA2410" i="1"/>
  <c r="BB2410" i="1" s="1"/>
  <c r="AS2410" i="1"/>
  <c r="AG2410" i="1"/>
  <c r="AH2410" i="1" s="1"/>
  <c r="AD2410" i="1"/>
  <c r="AE2410" i="1" s="1"/>
  <c r="AB2410" i="1"/>
  <c r="AC2410" i="1" s="1"/>
  <c r="AA2410" i="1"/>
  <c r="W2410" i="1"/>
  <c r="P2410" i="1" s="1"/>
  <c r="U2410" i="1"/>
  <c r="M2410" i="1"/>
  <c r="BK2409" i="1"/>
  <c r="BA2409" i="1"/>
  <c r="BB2409" i="1" s="1"/>
  <c r="AS2409" i="1"/>
  <c r="AG2409" i="1"/>
  <c r="AH2409" i="1" s="1"/>
  <c r="AD2409" i="1"/>
  <c r="AE2409" i="1" s="1"/>
  <c r="AB2409" i="1"/>
  <c r="AC2409" i="1" s="1"/>
  <c r="AA2409" i="1"/>
  <c r="W2409" i="1"/>
  <c r="P2409" i="1" s="1"/>
  <c r="U2409" i="1"/>
  <c r="M2409" i="1"/>
  <c r="BK2408" i="1"/>
  <c r="BA2408" i="1"/>
  <c r="BB2408" i="1" s="1"/>
  <c r="AS2408" i="1"/>
  <c r="AG2408" i="1"/>
  <c r="AH2408" i="1" s="1"/>
  <c r="AD2408" i="1"/>
  <c r="AE2408" i="1" s="1"/>
  <c r="AB2408" i="1"/>
  <c r="AC2408" i="1" s="1"/>
  <c r="AA2408" i="1"/>
  <c r="W2408" i="1"/>
  <c r="P2408" i="1" s="1"/>
  <c r="U2408" i="1"/>
  <c r="M2408" i="1"/>
  <c r="BK2407" i="1"/>
  <c r="BA2407" i="1"/>
  <c r="BB2407" i="1" s="1"/>
  <c r="AS2407" i="1"/>
  <c r="AG2407" i="1"/>
  <c r="AH2407" i="1" s="1"/>
  <c r="AD2407" i="1"/>
  <c r="AE2407" i="1" s="1"/>
  <c r="AB2407" i="1"/>
  <c r="AC2407" i="1" s="1"/>
  <c r="AA2407" i="1"/>
  <c r="W2407" i="1"/>
  <c r="P2407" i="1" s="1"/>
  <c r="U2407" i="1"/>
  <c r="M2407" i="1"/>
  <c r="BK2406" i="1"/>
  <c r="BA2406" i="1"/>
  <c r="BB2406" i="1" s="1"/>
  <c r="AS2406" i="1"/>
  <c r="AG2406" i="1"/>
  <c r="AH2406" i="1" s="1"/>
  <c r="AD2406" i="1"/>
  <c r="AE2406" i="1" s="1"/>
  <c r="AB2406" i="1"/>
  <c r="AC2406" i="1" s="1"/>
  <c r="AA2406" i="1"/>
  <c r="W2406" i="1"/>
  <c r="U2406" i="1"/>
  <c r="P2406" i="1"/>
  <c r="M2406" i="1"/>
  <c r="BK2405" i="1"/>
  <c r="BA2405" i="1"/>
  <c r="BB2405" i="1" s="1"/>
  <c r="AS2405" i="1"/>
  <c r="AG2405" i="1"/>
  <c r="AH2405" i="1" s="1"/>
  <c r="AD2405" i="1"/>
  <c r="AE2405" i="1" s="1"/>
  <c r="AB2405" i="1"/>
  <c r="AC2405" i="1" s="1"/>
  <c r="AA2405" i="1"/>
  <c r="W2405" i="1"/>
  <c r="P2405" i="1" s="1"/>
  <c r="U2405" i="1"/>
  <c r="M2405" i="1"/>
  <c r="BK2404" i="1"/>
  <c r="BA2404" i="1"/>
  <c r="BB2404" i="1" s="1"/>
  <c r="AS2404" i="1"/>
  <c r="AG2404" i="1"/>
  <c r="AH2404" i="1" s="1"/>
  <c r="AD2404" i="1"/>
  <c r="AE2404" i="1" s="1"/>
  <c r="AB2404" i="1"/>
  <c r="AC2404" i="1" s="1"/>
  <c r="AA2404" i="1"/>
  <c r="W2404" i="1"/>
  <c r="P2404" i="1" s="1"/>
  <c r="U2404" i="1"/>
  <c r="M2404" i="1"/>
  <c r="BK2403" i="1"/>
  <c r="BA2403" i="1"/>
  <c r="BB2403" i="1" s="1"/>
  <c r="AS2403" i="1"/>
  <c r="AG2403" i="1"/>
  <c r="AH2403" i="1" s="1"/>
  <c r="AD2403" i="1"/>
  <c r="AE2403" i="1" s="1"/>
  <c r="AB2403" i="1"/>
  <c r="AC2403" i="1" s="1"/>
  <c r="AA2403" i="1"/>
  <c r="W2403" i="1"/>
  <c r="P2403" i="1" s="1"/>
  <c r="U2403" i="1"/>
  <c r="M2403" i="1"/>
  <c r="BK2402" i="1"/>
  <c r="BA2402" i="1"/>
  <c r="BB2402" i="1" s="1"/>
  <c r="AS2402" i="1"/>
  <c r="AG2402" i="1"/>
  <c r="AH2402" i="1" s="1"/>
  <c r="AD2402" i="1"/>
  <c r="AE2402" i="1" s="1"/>
  <c r="AB2402" i="1"/>
  <c r="AC2402" i="1" s="1"/>
  <c r="AA2402" i="1"/>
  <c r="W2402" i="1"/>
  <c r="P2402" i="1" s="1"/>
  <c r="U2402" i="1"/>
  <c r="M2402" i="1"/>
  <c r="BK2401" i="1"/>
  <c r="BA2401" i="1"/>
  <c r="BB2401" i="1" s="1"/>
  <c r="AS2401" i="1"/>
  <c r="AG2401" i="1"/>
  <c r="AH2401" i="1" s="1"/>
  <c r="AD2401" i="1"/>
  <c r="AE2401" i="1" s="1"/>
  <c r="AB2401" i="1"/>
  <c r="AC2401" i="1" s="1"/>
  <c r="AA2401" i="1"/>
  <c r="U2401" i="1"/>
  <c r="P2401" i="1"/>
  <c r="M2401" i="1"/>
  <c r="BK2400" i="1"/>
  <c r="BA2400" i="1"/>
  <c r="BB2400" i="1" s="1"/>
  <c r="AS2400" i="1"/>
  <c r="AG2400" i="1"/>
  <c r="AH2400" i="1" s="1"/>
  <c r="AD2400" i="1"/>
  <c r="AE2400" i="1" s="1"/>
  <c r="AB2400" i="1"/>
  <c r="AC2400" i="1" s="1"/>
  <c r="AA2400" i="1"/>
  <c r="W2400" i="1"/>
  <c r="P2400" i="1" s="1"/>
  <c r="U2400" i="1"/>
  <c r="M2400" i="1"/>
  <c r="BK2399" i="1"/>
  <c r="BA2399" i="1"/>
  <c r="BB2399" i="1" s="1"/>
  <c r="AS2399" i="1"/>
  <c r="AG2399" i="1"/>
  <c r="AH2399" i="1" s="1"/>
  <c r="AD2399" i="1"/>
  <c r="AE2399" i="1" s="1"/>
  <c r="AB2399" i="1"/>
  <c r="AC2399" i="1" s="1"/>
  <c r="AA2399" i="1"/>
  <c r="W2399" i="1"/>
  <c r="P2399" i="1" s="1"/>
  <c r="U2399" i="1"/>
  <c r="M2399" i="1"/>
  <c r="BK2398" i="1"/>
  <c r="BA2398" i="1"/>
  <c r="BB2398" i="1" s="1"/>
  <c r="AS2398" i="1"/>
  <c r="AG2398" i="1"/>
  <c r="AH2398" i="1" s="1"/>
  <c r="AD2398" i="1"/>
  <c r="AE2398" i="1" s="1"/>
  <c r="AB2398" i="1"/>
  <c r="AC2398" i="1" s="1"/>
  <c r="AA2398" i="1"/>
  <c r="W2398" i="1"/>
  <c r="P2398" i="1" s="1"/>
  <c r="U2398" i="1"/>
  <c r="M2398" i="1"/>
  <c r="BK2397" i="1"/>
  <c r="BA2397" i="1"/>
  <c r="BB2397" i="1" s="1"/>
  <c r="AS2397" i="1"/>
  <c r="AG2397" i="1"/>
  <c r="AH2397" i="1" s="1"/>
  <c r="AD2397" i="1"/>
  <c r="AE2397" i="1" s="1"/>
  <c r="AB2397" i="1"/>
  <c r="AC2397" i="1" s="1"/>
  <c r="AA2397" i="1"/>
  <c r="U2397" i="1"/>
  <c r="P2397" i="1"/>
  <c r="M2397" i="1"/>
  <c r="BK2396" i="1"/>
  <c r="BA2396" i="1"/>
  <c r="BB2396" i="1" s="1"/>
  <c r="AS2396" i="1"/>
  <c r="AG2396" i="1"/>
  <c r="AH2396" i="1" s="1"/>
  <c r="AD2396" i="1"/>
  <c r="AE2396" i="1" s="1"/>
  <c r="AB2396" i="1"/>
  <c r="AC2396" i="1" s="1"/>
  <c r="AA2396" i="1"/>
  <c r="W2396" i="1"/>
  <c r="P2396" i="1" s="1"/>
  <c r="U2396" i="1"/>
  <c r="M2396" i="1"/>
  <c r="BK2395" i="1"/>
  <c r="BA2395" i="1"/>
  <c r="BB2395" i="1" s="1"/>
  <c r="AS2395" i="1"/>
  <c r="AG2395" i="1"/>
  <c r="AH2395" i="1" s="1"/>
  <c r="AD2395" i="1"/>
  <c r="AE2395" i="1" s="1"/>
  <c r="AB2395" i="1"/>
  <c r="AC2395" i="1" s="1"/>
  <c r="AA2395" i="1"/>
  <c r="U2395" i="1"/>
  <c r="P2395" i="1"/>
  <c r="M2395" i="1"/>
  <c r="BK2394" i="1"/>
  <c r="BA2394" i="1"/>
  <c r="BB2394" i="1" s="1"/>
  <c r="AS2394" i="1"/>
  <c r="AG2394" i="1"/>
  <c r="AH2394" i="1" s="1"/>
  <c r="AD2394" i="1"/>
  <c r="AE2394" i="1" s="1"/>
  <c r="AB2394" i="1"/>
  <c r="AC2394" i="1" s="1"/>
  <c r="AA2394" i="1"/>
  <c r="W2394" i="1"/>
  <c r="P2394" i="1" s="1"/>
  <c r="U2394" i="1"/>
  <c r="M2394" i="1"/>
  <c r="BK2393" i="1"/>
  <c r="BA2393" i="1"/>
  <c r="BB2393" i="1" s="1"/>
  <c r="AS2393" i="1"/>
  <c r="AG2393" i="1"/>
  <c r="AH2393" i="1" s="1"/>
  <c r="AD2393" i="1"/>
  <c r="AE2393" i="1" s="1"/>
  <c r="AB2393" i="1"/>
  <c r="AC2393" i="1" s="1"/>
  <c r="AA2393" i="1"/>
  <c r="W2393" i="1"/>
  <c r="P2393" i="1" s="1"/>
  <c r="U2393" i="1"/>
  <c r="M2393" i="1"/>
  <c r="BK2392" i="1"/>
  <c r="BA2392" i="1"/>
  <c r="BB2392" i="1" s="1"/>
  <c r="AS2392" i="1"/>
  <c r="AG2392" i="1"/>
  <c r="AH2392" i="1" s="1"/>
  <c r="AD2392" i="1"/>
  <c r="AE2392" i="1" s="1"/>
  <c r="AB2392" i="1"/>
  <c r="AC2392" i="1" s="1"/>
  <c r="AA2392" i="1"/>
  <c r="U2392" i="1"/>
  <c r="P2392" i="1"/>
  <c r="M2392" i="1"/>
  <c r="BK2391" i="1"/>
  <c r="BA2391" i="1"/>
  <c r="BB2391" i="1" s="1"/>
  <c r="AS2391" i="1"/>
  <c r="AG2391" i="1"/>
  <c r="AH2391" i="1" s="1"/>
  <c r="AD2391" i="1"/>
  <c r="AE2391" i="1" s="1"/>
  <c r="AB2391" i="1"/>
  <c r="AC2391" i="1" s="1"/>
  <c r="AA2391" i="1"/>
  <c r="U2391" i="1"/>
  <c r="P2391" i="1"/>
  <c r="M2391" i="1"/>
  <c r="BK2390" i="1"/>
  <c r="BA2390" i="1"/>
  <c r="BB2390" i="1" s="1"/>
  <c r="AS2390" i="1"/>
  <c r="AG2390" i="1"/>
  <c r="AH2390" i="1" s="1"/>
  <c r="AD2390" i="1"/>
  <c r="AE2390" i="1" s="1"/>
  <c r="AB2390" i="1"/>
  <c r="AC2390" i="1" s="1"/>
  <c r="AA2390" i="1"/>
  <c r="W2390" i="1"/>
  <c r="P2390" i="1" s="1"/>
  <c r="U2390" i="1"/>
  <c r="M2390" i="1"/>
  <c r="BK2389" i="1"/>
  <c r="BA2389" i="1"/>
  <c r="BB2389" i="1" s="1"/>
  <c r="AS2389" i="1"/>
  <c r="AG2389" i="1"/>
  <c r="AH2389" i="1" s="1"/>
  <c r="AD2389" i="1"/>
  <c r="AE2389" i="1" s="1"/>
  <c r="AB2389" i="1"/>
  <c r="AC2389" i="1" s="1"/>
  <c r="AA2389" i="1"/>
  <c r="U2389" i="1"/>
  <c r="P2389" i="1"/>
  <c r="M2389" i="1"/>
  <c r="BK2388" i="1"/>
  <c r="BA2388" i="1"/>
  <c r="BB2388" i="1" s="1"/>
  <c r="AS2388" i="1"/>
  <c r="AG2388" i="1"/>
  <c r="AH2388" i="1" s="1"/>
  <c r="AD2388" i="1"/>
  <c r="AE2388" i="1" s="1"/>
  <c r="AB2388" i="1"/>
  <c r="AC2388" i="1" s="1"/>
  <c r="AA2388" i="1"/>
  <c r="U2388" i="1"/>
  <c r="P2388" i="1"/>
  <c r="M2388" i="1"/>
  <c r="BK2387" i="1"/>
  <c r="BA2387" i="1"/>
  <c r="BB2387" i="1" s="1"/>
  <c r="AS2387" i="1"/>
  <c r="AG2387" i="1"/>
  <c r="AH2387" i="1" s="1"/>
  <c r="AD2387" i="1"/>
  <c r="AE2387" i="1" s="1"/>
  <c r="AB2387" i="1"/>
  <c r="AC2387" i="1" s="1"/>
  <c r="AA2387" i="1"/>
  <c r="W2387" i="1"/>
  <c r="P2387" i="1" s="1"/>
  <c r="U2387" i="1"/>
  <c r="M2387" i="1"/>
  <c r="BK2386" i="1"/>
  <c r="BA2386" i="1"/>
  <c r="BB2386" i="1" s="1"/>
  <c r="AS2386" i="1"/>
  <c r="AG2386" i="1"/>
  <c r="AH2386" i="1" s="1"/>
  <c r="AD2386" i="1"/>
  <c r="AE2386" i="1" s="1"/>
  <c r="AB2386" i="1"/>
  <c r="AC2386" i="1" s="1"/>
  <c r="AA2386" i="1"/>
  <c r="W2386" i="1"/>
  <c r="P2386" i="1" s="1"/>
  <c r="U2386" i="1"/>
  <c r="M2386" i="1"/>
  <c r="BK2385" i="1"/>
  <c r="BA2385" i="1"/>
  <c r="BB2385" i="1" s="1"/>
  <c r="AS2385" i="1"/>
  <c r="AG2385" i="1"/>
  <c r="AH2385" i="1" s="1"/>
  <c r="AD2385" i="1"/>
  <c r="AE2385" i="1" s="1"/>
  <c r="AB2385" i="1"/>
  <c r="AC2385" i="1" s="1"/>
  <c r="AA2385" i="1"/>
  <c r="W2385" i="1"/>
  <c r="U2385" i="1"/>
  <c r="P2385" i="1"/>
  <c r="M2385" i="1"/>
  <c r="BK2384" i="1"/>
  <c r="BA2384" i="1"/>
  <c r="BB2384" i="1" s="1"/>
  <c r="AS2384" i="1"/>
  <c r="AG2384" i="1"/>
  <c r="AH2384" i="1" s="1"/>
  <c r="AD2384" i="1"/>
  <c r="AE2384" i="1" s="1"/>
  <c r="AB2384" i="1"/>
  <c r="AC2384" i="1" s="1"/>
  <c r="AA2384" i="1"/>
  <c r="U2384" i="1"/>
  <c r="P2384" i="1"/>
  <c r="M2384" i="1"/>
  <c r="BK2383" i="1"/>
  <c r="BA2383" i="1"/>
  <c r="BB2383" i="1" s="1"/>
  <c r="AS2383" i="1"/>
  <c r="AG2383" i="1"/>
  <c r="AH2383" i="1" s="1"/>
  <c r="AD2383" i="1"/>
  <c r="AE2383" i="1" s="1"/>
  <c r="AB2383" i="1"/>
  <c r="AC2383" i="1" s="1"/>
  <c r="AA2383" i="1"/>
  <c r="W2383" i="1"/>
  <c r="P2383" i="1" s="1"/>
  <c r="U2383" i="1"/>
  <c r="M2383" i="1"/>
  <c r="BK2382" i="1"/>
  <c r="BA2382" i="1"/>
  <c r="BB2382" i="1" s="1"/>
  <c r="AS2382" i="1"/>
  <c r="AG2382" i="1"/>
  <c r="AH2382" i="1" s="1"/>
  <c r="AD2382" i="1"/>
  <c r="AE2382" i="1" s="1"/>
  <c r="AB2382" i="1"/>
  <c r="AC2382" i="1" s="1"/>
  <c r="AA2382" i="1"/>
  <c r="U2382" i="1"/>
  <c r="P2382" i="1"/>
  <c r="M2382" i="1"/>
  <c r="BK2381" i="1"/>
  <c r="BA2381" i="1"/>
  <c r="BB2381" i="1" s="1"/>
  <c r="AS2381" i="1"/>
  <c r="AG2381" i="1"/>
  <c r="AH2381" i="1" s="1"/>
  <c r="AD2381" i="1"/>
  <c r="AE2381" i="1" s="1"/>
  <c r="AB2381" i="1"/>
  <c r="AC2381" i="1" s="1"/>
  <c r="AA2381" i="1"/>
  <c r="W2381" i="1"/>
  <c r="P2381" i="1" s="1"/>
  <c r="U2381" i="1"/>
  <c r="M2381" i="1"/>
  <c r="BK2380" i="1"/>
  <c r="BA2380" i="1"/>
  <c r="BB2380" i="1" s="1"/>
  <c r="AS2380" i="1"/>
  <c r="AG2380" i="1"/>
  <c r="AH2380" i="1" s="1"/>
  <c r="AD2380" i="1"/>
  <c r="AE2380" i="1" s="1"/>
  <c r="AB2380" i="1"/>
  <c r="AC2380" i="1" s="1"/>
  <c r="AA2380" i="1"/>
  <c r="W2380" i="1"/>
  <c r="P2380" i="1" s="1"/>
  <c r="U2380" i="1"/>
  <c r="M2380" i="1"/>
  <c r="BK2379" i="1"/>
  <c r="BA2379" i="1"/>
  <c r="BB2379" i="1" s="1"/>
  <c r="AS2379" i="1"/>
  <c r="AG2379" i="1"/>
  <c r="AH2379" i="1" s="1"/>
  <c r="AD2379" i="1"/>
  <c r="AE2379" i="1" s="1"/>
  <c r="AB2379" i="1"/>
  <c r="AC2379" i="1" s="1"/>
  <c r="AA2379" i="1"/>
  <c r="W2379" i="1"/>
  <c r="P2379" i="1" s="1"/>
  <c r="U2379" i="1"/>
  <c r="M2379" i="1"/>
  <c r="BK2378" i="1"/>
  <c r="BA2378" i="1"/>
  <c r="BB2378" i="1" s="1"/>
  <c r="AS2378" i="1"/>
  <c r="AG2378" i="1"/>
  <c r="AH2378" i="1" s="1"/>
  <c r="AD2378" i="1"/>
  <c r="AE2378" i="1" s="1"/>
  <c r="AB2378" i="1"/>
  <c r="AC2378" i="1" s="1"/>
  <c r="AA2378" i="1"/>
  <c r="W2378" i="1"/>
  <c r="P2378" i="1" s="1"/>
  <c r="U2378" i="1"/>
  <c r="M2378" i="1"/>
  <c r="BK2377" i="1"/>
  <c r="BA2377" i="1"/>
  <c r="BB2377" i="1" s="1"/>
  <c r="AS2377" i="1"/>
  <c r="AG2377" i="1"/>
  <c r="AH2377" i="1" s="1"/>
  <c r="AD2377" i="1"/>
  <c r="AE2377" i="1" s="1"/>
  <c r="AB2377" i="1"/>
  <c r="AC2377" i="1" s="1"/>
  <c r="AA2377" i="1"/>
  <c r="U2377" i="1"/>
  <c r="P2377" i="1"/>
  <c r="M2377" i="1"/>
  <c r="BK2376" i="1"/>
  <c r="BA2376" i="1"/>
  <c r="BB2376" i="1" s="1"/>
  <c r="AS2376" i="1"/>
  <c r="AG2376" i="1"/>
  <c r="AH2376" i="1" s="1"/>
  <c r="AD2376" i="1"/>
  <c r="AE2376" i="1" s="1"/>
  <c r="AB2376" i="1"/>
  <c r="AC2376" i="1" s="1"/>
  <c r="AA2376" i="1"/>
  <c r="W2376" i="1"/>
  <c r="P2376" i="1" s="1"/>
  <c r="U2376" i="1"/>
  <c r="M2376" i="1"/>
  <c r="BK2375" i="1"/>
  <c r="BA2375" i="1"/>
  <c r="BB2375" i="1" s="1"/>
  <c r="AS2375" i="1"/>
  <c r="AG2375" i="1"/>
  <c r="AH2375" i="1" s="1"/>
  <c r="AD2375" i="1"/>
  <c r="AE2375" i="1" s="1"/>
  <c r="AC2375" i="1"/>
  <c r="AB2375" i="1"/>
  <c r="AA2375" i="1"/>
  <c r="W2375" i="1"/>
  <c r="P2375" i="1" s="1"/>
  <c r="U2375" i="1"/>
  <c r="M2375" i="1"/>
  <c r="BK2374" i="1"/>
  <c r="BA2374" i="1"/>
  <c r="BB2374" i="1" s="1"/>
  <c r="AS2374" i="1"/>
  <c r="AG2374" i="1"/>
  <c r="AH2374" i="1" s="1"/>
  <c r="AD2374" i="1"/>
  <c r="AE2374" i="1" s="1"/>
  <c r="AB2374" i="1"/>
  <c r="AC2374" i="1" s="1"/>
  <c r="AA2374" i="1"/>
  <c r="W2374" i="1"/>
  <c r="P2374" i="1" s="1"/>
  <c r="U2374" i="1"/>
  <c r="M2374" i="1"/>
  <c r="BK2373" i="1"/>
  <c r="BA2373" i="1"/>
  <c r="BB2373" i="1" s="1"/>
  <c r="AS2373" i="1"/>
  <c r="AG2373" i="1"/>
  <c r="AH2373" i="1" s="1"/>
  <c r="AD2373" i="1"/>
  <c r="AE2373" i="1" s="1"/>
  <c r="AB2373" i="1"/>
  <c r="AC2373" i="1" s="1"/>
  <c r="AA2373" i="1"/>
  <c r="U2373" i="1"/>
  <c r="P2373" i="1"/>
  <c r="M2373" i="1"/>
  <c r="BK2372" i="1"/>
  <c r="BA2372" i="1"/>
  <c r="BB2372" i="1" s="1"/>
  <c r="AS2372" i="1"/>
  <c r="AG2372" i="1"/>
  <c r="AH2372" i="1" s="1"/>
  <c r="AD2372" i="1"/>
  <c r="AE2372" i="1" s="1"/>
  <c r="AB2372" i="1"/>
  <c r="AC2372" i="1" s="1"/>
  <c r="AA2372" i="1"/>
  <c r="U2372" i="1"/>
  <c r="P2372" i="1"/>
  <c r="M2372" i="1"/>
  <c r="BK2371" i="1"/>
  <c r="BA2371" i="1"/>
  <c r="BB2371" i="1" s="1"/>
  <c r="AS2371" i="1"/>
  <c r="AG2371" i="1"/>
  <c r="AH2371" i="1" s="1"/>
  <c r="AD2371" i="1"/>
  <c r="AE2371" i="1" s="1"/>
  <c r="AB2371" i="1"/>
  <c r="AC2371" i="1" s="1"/>
  <c r="AA2371" i="1"/>
  <c r="U2371" i="1"/>
  <c r="P2371" i="1"/>
  <c r="M2371" i="1"/>
  <c r="BK2370" i="1"/>
  <c r="BA2370" i="1"/>
  <c r="BB2370" i="1" s="1"/>
  <c r="AS2370" i="1"/>
  <c r="AG2370" i="1"/>
  <c r="AH2370" i="1" s="1"/>
  <c r="AD2370" i="1"/>
  <c r="AE2370" i="1" s="1"/>
  <c r="AB2370" i="1"/>
  <c r="AC2370" i="1" s="1"/>
  <c r="AA2370" i="1"/>
  <c r="U2370" i="1"/>
  <c r="P2370" i="1"/>
  <c r="M2370" i="1"/>
  <c r="BK2369" i="1"/>
  <c r="BA2369" i="1"/>
  <c r="BB2369" i="1" s="1"/>
  <c r="AS2369" i="1"/>
  <c r="AG2369" i="1"/>
  <c r="AH2369" i="1" s="1"/>
  <c r="AD2369" i="1"/>
  <c r="AE2369" i="1" s="1"/>
  <c r="AB2369" i="1"/>
  <c r="AC2369" i="1" s="1"/>
  <c r="AA2369" i="1"/>
  <c r="W2369" i="1"/>
  <c r="P2369" i="1" s="1"/>
  <c r="U2369" i="1"/>
  <c r="M2369" i="1"/>
  <c r="BK2368" i="1"/>
  <c r="BA2368" i="1"/>
  <c r="BB2368" i="1" s="1"/>
  <c r="AS2368" i="1"/>
  <c r="AG2368" i="1"/>
  <c r="AH2368" i="1" s="1"/>
  <c r="AD2368" i="1"/>
  <c r="AE2368" i="1" s="1"/>
  <c r="AB2368" i="1"/>
  <c r="AC2368" i="1" s="1"/>
  <c r="AA2368" i="1"/>
  <c r="U2368" i="1"/>
  <c r="P2368" i="1"/>
  <c r="M2368" i="1"/>
  <c r="BK2367" i="1"/>
  <c r="BA2367" i="1"/>
  <c r="BB2367" i="1" s="1"/>
  <c r="AS2367" i="1"/>
  <c r="AG2367" i="1"/>
  <c r="AH2367" i="1" s="1"/>
  <c r="AD2367" i="1"/>
  <c r="AE2367" i="1" s="1"/>
  <c r="AB2367" i="1"/>
  <c r="AC2367" i="1" s="1"/>
  <c r="AA2367" i="1"/>
  <c r="Z2367" i="1"/>
  <c r="U2367" i="1"/>
  <c r="P2367" i="1"/>
  <c r="M2367" i="1"/>
  <c r="BK2366" i="1"/>
  <c r="BA2366" i="1"/>
  <c r="BB2366" i="1" s="1"/>
  <c r="AS2366" i="1"/>
  <c r="AG2366" i="1"/>
  <c r="AH2366" i="1" s="1"/>
  <c r="AD2366" i="1"/>
  <c r="AE2366" i="1" s="1"/>
  <c r="AB2366" i="1"/>
  <c r="AC2366" i="1" s="1"/>
  <c r="AA2366" i="1"/>
  <c r="U2366" i="1"/>
  <c r="P2366" i="1"/>
  <c r="M2366" i="1"/>
  <c r="BK2365" i="1"/>
  <c r="BA2365" i="1"/>
  <c r="BB2365" i="1" s="1"/>
  <c r="AS2365" i="1"/>
  <c r="AG2365" i="1"/>
  <c r="AH2365" i="1" s="1"/>
  <c r="AD2365" i="1"/>
  <c r="AE2365" i="1" s="1"/>
  <c r="AB2365" i="1"/>
  <c r="AC2365" i="1" s="1"/>
  <c r="AA2365" i="1"/>
  <c r="U2365" i="1"/>
  <c r="P2365" i="1"/>
  <c r="M2365" i="1"/>
  <c r="BK2364" i="1"/>
  <c r="BA2364" i="1"/>
  <c r="BB2364" i="1" s="1"/>
  <c r="AS2364" i="1"/>
  <c r="AG2364" i="1"/>
  <c r="AH2364" i="1" s="1"/>
  <c r="AD2364" i="1"/>
  <c r="AE2364" i="1" s="1"/>
  <c r="AB2364" i="1"/>
  <c r="AC2364" i="1" s="1"/>
  <c r="AA2364" i="1"/>
  <c r="W2364" i="1"/>
  <c r="P2364" i="1" s="1"/>
  <c r="U2364" i="1"/>
  <c r="M2364" i="1"/>
  <c r="BK2363" i="1"/>
  <c r="BA2363" i="1"/>
  <c r="BB2363" i="1" s="1"/>
  <c r="AS2363" i="1"/>
  <c r="AG2363" i="1"/>
  <c r="AH2363" i="1" s="1"/>
  <c r="AD2363" i="1"/>
  <c r="AE2363" i="1" s="1"/>
  <c r="AB2363" i="1"/>
  <c r="AC2363" i="1" s="1"/>
  <c r="AA2363" i="1"/>
  <c r="U2363" i="1"/>
  <c r="P2363" i="1"/>
  <c r="M2363" i="1"/>
  <c r="BK2362" i="1"/>
  <c r="BA2362" i="1"/>
  <c r="BB2362" i="1" s="1"/>
  <c r="AS2362" i="1"/>
  <c r="AG2362" i="1"/>
  <c r="AH2362" i="1" s="1"/>
  <c r="AD2362" i="1"/>
  <c r="AE2362" i="1" s="1"/>
  <c r="AB2362" i="1"/>
  <c r="AC2362" i="1" s="1"/>
  <c r="AA2362" i="1"/>
  <c r="U2362" i="1"/>
  <c r="P2362" i="1"/>
  <c r="M2362" i="1"/>
  <c r="BK2361" i="1"/>
  <c r="BA2361" i="1"/>
  <c r="BB2361" i="1" s="1"/>
  <c r="AS2361" i="1"/>
  <c r="AG2361" i="1"/>
  <c r="AH2361" i="1" s="1"/>
  <c r="AD2361" i="1"/>
  <c r="AE2361" i="1" s="1"/>
  <c r="AB2361" i="1"/>
  <c r="AC2361" i="1" s="1"/>
  <c r="AA2361" i="1"/>
  <c r="U2361" i="1"/>
  <c r="P2361" i="1"/>
  <c r="M2361" i="1"/>
  <c r="BK2360" i="1"/>
  <c r="BA2360" i="1"/>
  <c r="BB2360" i="1" s="1"/>
  <c r="AS2360" i="1"/>
  <c r="AG2360" i="1"/>
  <c r="AH2360" i="1" s="1"/>
  <c r="AD2360" i="1"/>
  <c r="AE2360" i="1" s="1"/>
  <c r="AB2360" i="1"/>
  <c r="AC2360" i="1" s="1"/>
  <c r="AA2360" i="1"/>
  <c r="U2360" i="1"/>
  <c r="P2360" i="1"/>
  <c r="M2360" i="1"/>
  <c r="BK2359" i="1"/>
  <c r="BA2359" i="1"/>
  <c r="BB2359" i="1" s="1"/>
  <c r="AS2359" i="1"/>
  <c r="AG2359" i="1"/>
  <c r="AH2359" i="1" s="1"/>
  <c r="AD2359" i="1"/>
  <c r="AE2359" i="1" s="1"/>
  <c r="AB2359" i="1"/>
  <c r="AC2359" i="1" s="1"/>
  <c r="AA2359" i="1"/>
  <c r="W2359" i="1"/>
  <c r="P2359" i="1" s="1"/>
  <c r="U2359" i="1"/>
  <c r="M2359" i="1"/>
  <c r="BK2358" i="1"/>
  <c r="BA2358" i="1"/>
  <c r="BB2358" i="1" s="1"/>
  <c r="AS2358" i="1"/>
  <c r="AG2358" i="1"/>
  <c r="AH2358" i="1" s="1"/>
  <c r="AD2358" i="1"/>
  <c r="AE2358" i="1" s="1"/>
  <c r="AB2358" i="1"/>
  <c r="AC2358" i="1" s="1"/>
  <c r="AA2358" i="1"/>
  <c r="W2358" i="1"/>
  <c r="P2358" i="1" s="1"/>
  <c r="U2358" i="1"/>
  <c r="M2358" i="1"/>
  <c r="BK2357" i="1"/>
  <c r="BA2357" i="1"/>
  <c r="BB2357" i="1" s="1"/>
  <c r="AS2357" i="1"/>
  <c r="AG2357" i="1"/>
  <c r="AH2357" i="1" s="1"/>
  <c r="AD2357" i="1"/>
  <c r="AE2357" i="1" s="1"/>
  <c r="AB2357" i="1"/>
  <c r="AC2357" i="1" s="1"/>
  <c r="AA2357" i="1"/>
  <c r="U2357" i="1"/>
  <c r="P2357" i="1"/>
  <c r="M2357" i="1"/>
  <c r="BK2356" i="1"/>
  <c r="BA2356" i="1"/>
  <c r="BB2356" i="1" s="1"/>
  <c r="AS2356" i="1"/>
  <c r="AG2356" i="1"/>
  <c r="AH2356" i="1" s="1"/>
  <c r="AD2356" i="1"/>
  <c r="AE2356" i="1" s="1"/>
  <c r="AB2356" i="1"/>
  <c r="AC2356" i="1" s="1"/>
  <c r="AA2356" i="1"/>
  <c r="W2356" i="1"/>
  <c r="P2356" i="1" s="1"/>
  <c r="U2356" i="1"/>
  <c r="M2356" i="1"/>
  <c r="BK2355" i="1"/>
  <c r="BA2355" i="1"/>
  <c r="BB2355" i="1" s="1"/>
  <c r="AS2355" i="1"/>
  <c r="AG2355" i="1"/>
  <c r="AH2355" i="1" s="1"/>
  <c r="AD2355" i="1"/>
  <c r="AE2355" i="1" s="1"/>
  <c r="AB2355" i="1"/>
  <c r="AC2355" i="1" s="1"/>
  <c r="AA2355" i="1"/>
  <c r="W2355" i="1"/>
  <c r="P2355" i="1" s="1"/>
  <c r="U2355" i="1"/>
  <c r="M2355" i="1"/>
  <c r="BK2354" i="1"/>
  <c r="BA2354" i="1"/>
  <c r="BB2354" i="1" s="1"/>
  <c r="AS2354" i="1"/>
  <c r="AG2354" i="1"/>
  <c r="AH2354" i="1" s="1"/>
  <c r="AD2354" i="1"/>
  <c r="AE2354" i="1" s="1"/>
  <c r="AB2354" i="1"/>
  <c r="AC2354" i="1" s="1"/>
  <c r="AA2354" i="1"/>
  <c r="U2354" i="1"/>
  <c r="P2354" i="1"/>
  <c r="M2354" i="1"/>
  <c r="BK2353" i="1"/>
  <c r="BB2353" i="1"/>
  <c r="BA2353" i="1"/>
  <c r="AS2353" i="1"/>
  <c r="AG2353" i="1"/>
  <c r="AH2353" i="1" s="1"/>
  <c r="AD2353" i="1"/>
  <c r="AE2353" i="1" s="1"/>
  <c r="AB2353" i="1"/>
  <c r="AC2353" i="1" s="1"/>
  <c r="AA2353" i="1"/>
  <c r="U2353" i="1"/>
  <c r="P2353" i="1"/>
  <c r="M2353" i="1"/>
  <c r="BK2352" i="1"/>
  <c r="BA2352" i="1"/>
  <c r="BB2352" i="1" s="1"/>
  <c r="AS2352" i="1"/>
  <c r="AG2352" i="1"/>
  <c r="AH2352" i="1" s="1"/>
  <c r="AD2352" i="1"/>
  <c r="AE2352" i="1" s="1"/>
  <c r="AB2352" i="1"/>
  <c r="AC2352" i="1" s="1"/>
  <c r="AA2352" i="1"/>
  <c r="W2352" i="1"/>
  <c r="P2352" i="1" s="1"/>
  <c r="U2352" i="1"/>
  <c r="M2352" i="1"/>
  <c r="BK2351" i="1"/>
  <c r="BA2351" i="1"/>
  <c r="BB2351" i="1" s="1"/>
  <c r="AS2351" i="1"/>
  <c r="AG2351" i="1"/>
  <c r="AH2351" i="1" s="1"/>
  <c r="AD2351" i="1"/>
  <c r="AE2351" i="1" s="1"/>
  <c r="AB2351" i="1"/>
  <c r="AC2351" i="1" s="1"/>
  <c r="AA2351" i="1"/>
  <c r="U2351" i="1"/>
  <c r="P2351" i="1"/>
  <c r="M2351" i="1"/>
  <c r="BK2350" i="1"/>
  <c r="BA2350" i="1"/>
  <c r="BB2350" i="1" s="1"/>
  <c r="AS2350" i="1"/>
  <c r="AG2350" i="1"/>
  <c r="AH2350" i="1" s="1"/>
  <c r="AD2350" i="1"/>
  <c r="AE2350" i="1" s="1"/>
  <c r="AB2350" i="1"/>
  <c r="AC2350" i="1" s="1"/>
  <c r="AA2350" i="1"/>
  <c r="U2350" i="1"/>
  <c r="P2350" i="1"/>
  <c r="M2350" i="1"/>
  <c r="BA2349" i="1"/>
  <c r="BB2349" i="1" s="1"/>
  <c r="AS2349" i="1"/>
  <c r="AG2349" i="1"/>
  <c r="AH2349" i="1" s="1"/>
  <c r="AD2349" i="1"/>
  <c r="AE2349" i="1" s="1"/>
  <c r="AB2349" i="1"/>
  <c r="AC2349" i="1" s="1"/>
  <c r="AA2349" i="1"/>
  <c r="U2349" i="1"/>
  <c r="P2349" i="1"/>
  <c r="M2349" i="1"/>
  <c r="BK2348" i="1"/>
  <c r="BA2348" i="1"/>
  <c r="BB2348" i="1" s="1"/>
  <c r="AS2348" i="1"/>
  <c r="AG2348" i="1"/>
  <c r="AH2348" i="1" s="1"/>
  <c r="AD2348" i="1"/>
  <c r="AE2348" i="1" s="1"/>
  <c r="AB2348" i="1"/>
  <c r="AC2348" i="1" s="1"/>
  <c r="AA2348" i="1"/>
  <c r="W2348" i="1"/>
  <c r="P2348" i="1" s="1"/>
  <c r="U2348" i="1"/>
  <c r="M2348" i="1"/>
  <c r="BK2347" i="1"/>
  <c r="BA2347" i="1"/>
  <c r="BB2347" i="1" s="1"/>
  <c r="AS2347" i="1"/>
  <c r="AG2347" i="1"/>
  <c r="AH2347" i="1" s="1"/>
  <c r="AD2347" i="1"/>
  <c r="AE2347" i="1" s="1"/>
  <c r="AB2347" i="1"/>
  <c r="AC2347" i="1" s="1"/>
  <c r="AA2347" i="1"/>
  <c r="W2347" i="1"/>
  <c r="P2347" i="1" s="1"/>
  <c r="U2347" i="1"/>
  <c r="M2347" i="1"/>
  <c r="BK2346" i="1"/>
  <c r="BA2346" i="1"/>
  <c r="BB2346" i="1" s="1"/>
  <c r="AS2346" i="1"/>
  <c r="AG2346" i="1"/>
  <c r="AH2346" i="1" s="1"/>
  <c r="AD2346" i="1"/>
  <c r="AE2346" i="1" s="1"/>
  <c r="AB2346" i="1"/>
  <c r="AC2346" i="1" s="1"/>
  <c r="AA2346" i="1"/>
  <c r="W2346" i="1"/>
  <c r="P2346" i="1" s="1"/>
  <c r="U2346" i="1"/>
  <c r="M2346" i="1"/>
  <c r="BK2345" i="1"/>
  <c r="BA2345" i="1"/>
  <c r="BB2345" i="1" s="1"/>
  <c r="AS2345" i="1"/>
  <c r="AG2345" i="1"/>
  <c r="AH2345" i="1" s="1"/>
  <c r="AD2345" i="1"/>
  <c r="AE2345" i="1" s="1"/>
  <c r="AB2345" i="1"/>
  <c r="AC2345" i="1" s="1"/>
  <c r="AA2345" i="1"/>
  <c r="U2345" i="1"/>
  <c r="P2345" i="1"/>
  <c r="M2345" i="1"/>
  <c r="BK2344" i="1"/>
  <c r="BA2344" i="1"/>
  <c r="BB2344" i="1" s="1"/>
  <c r="AS2344" i="1"/>
  <c r="AG2344" i="1"/>
  <c r="AH2344" i="1" s="1"/>
  <c r="AD2344" i="1"/>
  <c r="AE2344" i="1" s="1"/>
  <c r="AB2344" i="1"/>
  <c r="AC2344" i="1" s="1"/>
  <c r="AA2344" i="1"/>
  <c r="W2344" i="1"/>
  <c r="P2344" i="1" s="1"/>
  <c r="U2344" i="1"/>
  <c r="M2344" i="1"/>
  <c r="BK2343" i="1"/>
  <c r="BA2343" i="1"/>
  <c r="BB2343" i="1" s="1"/>
  <c r="AS2343" i="1"/>
  <c r="AG2343" i="1"/>
  <c r="AH2343" i="1" s="1"/>
  <c r="AD2343" i="1"/>
  <c r="AE2343" i="1" s="1"/>
  <c r="AB2343" i="1"/>
  <c r="AC2343" i="1" s="1"/>
  <c r="AA2343" i="1"/>
  <c r="U2343" i="1"/>
  <c r="P2343" i="1"/>
  <c r="M2343" i="1"/>
  <c r="BK2342" i="1"/>
  <c r="BA2342" i="1"/>
  <c r="BB2342" i="1" s="1"/>
  <c r="AS2342" i="1"/>
  <c r="AG2342" i="1"/>
  <c r="AH2342" i="1" s="1"/>
  <c r="AD2342" i="1"/>
  <c r="AE2342" i="1" s="1"/>
  <c r="AB2342" i="1"/>
  <c r="AC2342" i="1" s="1"/>
  <c r="AA2342" i="1"/>
  <c r="U2342" i="1"/>
  <c r="P2342" i="1"/>
  <c r="M2342" i="1"/>
  <c r="BK2341" i="1"/>
  <c r="BA2341" i="1"/>
  <c r="BB2341" i="1" s="1"/>
  <c r="AS2341" i="1"/>
  <c r="AG2341" i="1"/>
  <c r="AH2341" i="1" s="1"/>
  <c r="AD2341" i="1"/>
  <c r="AE2341" i="1" s="1"/>
  <c r="AB2341" i="1"/>
  <c r="AC2341" i="1" s="1"/>
  <c r="AA2341" i="1"/>
  <c r="U2341" i="1"/>
  <c r="P2341" i="1"/>
  <c r="M2341" i="1"/>
  <c r="BK2340" i="1"/>
  <c r="BA2340" i="1"/>
  <c r="BB2340" i="1" s="1"/>
  <c r="AS2340" i="1"/>
  <c r="AG2340" i="1"/>
  <c r="AH2340" i="1" s="1"/>
  <c r="AD2340" i="1"/>
  <c r="AE2340" i="1" s="1"/>
  <c r="AB2340" i="1"/>
  <c r="AC2340" i="1" s="1"/>
  <c r="AA2340" i="1"/>
  <c r="W2340" i="1"/>
  <c r="P2340" i="1" s="1"/>
  <c r="U2340" i="1"/>
  <c r="M2340" i="1"/>
  <c r="BK2339" i="1"/>
  <c r="BA2339" i="1"/>
  <c r="BB2339" i="1" s="1"/>
  <c r="AS2339" i="1"/>
  <c r="AG2339" i="1"/>
  <c r="AH2339" i="1" s="1"/>
  <c r="AD2339" i="1"/>
  <c r="AE2339" i="1" s="1"/>
  <c r="AB2339" i="1"/>
  <c r="AC2339" i="1" s="1"/>
  <c r="AA2339" i="1"/>
  <c r="U2339" i="1"/>
  <c r="P2339" i="1"/>
  <c r="M2339" i="1"/>
  <c r="BK2338" i="1"/>
  <c r="BA2338" i="1"/>
  <c r="BB2338" i="1" s="1"/>
  <c r="AS2338" i="1"/>
  <c r="AG2338" i="1"/>
  <c r="AH2338" i="1" s="1"/>
  <c r="AD2338" i="1"/>
  <c r="AE2338" i="1" s="1"/>
  <c r="AB2338" i="1"/>
  <c r="AC2338" i="1" s="1"/>
  <c r="AA2338" i="1"/>
  <c r="U2338" i="1"/>
  <c r="P2338" i="1"/>
  <c r="M2338" i="1"/>
  <c r="BK2337" i="1"/>
  <c r="BA2337" i="1"/>
  <c r="BB2337" i="1" s="1"/>
  <c r="AS2337" i="1"/>
  <c r="AG2337" i="1"/>
  <c r="AH2337" i="1" s="1"/>
  <c r="AD2337" i="1"/>
  <c r="AE2337" i="1" s="1"/>
  <c r="AB2337" i="1"/>
  <c r="AC2337" i="1" s="1"/>
  <c r="AA2337" i="1"/>
  <c r="U2337" i="1"/>
  <c r="P2337" i="1"/>
  <c r="M2337" i="1"/>
  <c r="BK2336" i="1"/>
  <c r="BA2336" i="1"/>
  <c r="BB2336" i="1" s="1"/>
  <c r="AS2336" i="1"/>
  <c r="AG2336" i="1"/>
  <c r="AH2336" i="1" s="1"/>
  <c r="AD2336" i="1"/>
  <c r="AE2336" i="1" s="1"/>
  <c r="AB2336" i="1"/>
  <c r="AC2336" i="1" s="1"/>
  <c r="AA2336" i="1"/>
  <c r="U2336" i="1"/>
  <c r="P2336" i="1"/>
  <c r="M2336" i="1"/>
  <c r="BK2335" i="1"/>
  <c r="BB2335" i="1"/>
  <c r="BA2335" i="1"/>
  <c r="AS2335" i="1"/>
  <c r="AG2335" i="1"/>
  <c r="AH2335" i="1" s="1"/>
  <c r="AD2335" i="1"/>
  <c r="AE2335" i="1" s="1"/>
  <c r="AB2335" i="1"/>
  <c r="AC2335" i="1" s="1"/>
  <c r="AA2335" i="1"/>
  <c r="U2335" i="1"/>
  <c r="P2335" i="1"/>
  <c r="M2335" i="1"/>
  <c r="BK2334" i="1"/>
  <c r="BA2334" i="1"/>
  <c r="BB2334" i="1" s="1"/>
  <c r="AS2334" i="1"/>
  <c r="AG2334" i="1"/>
  <c r="AH2334" i="1" s="1"/>
  <c r="AD2334" i="1"/>
  <c r="AE2334" i="1" s="1"/>
  <c r="AB2334" i="1"/>
  <c r="AC2334" i="1" s="1"/>
  <c r="AA2334" i="1"/>
  <c r="U2334" i="1"/>
  <c r="P2334" i="1"/>
  <c r="M2334" i="1"/>
  <c r="BK2333" i="1"/>
  <c r="BA2333" i="1"/>
  <c r="BB2333" i="1" s="1"/>
  <c r="AS2333" i="1"/>
  <c r="AG2333" i="1"/>
  <c r="AH2333" i="1" s="1"/>
  <c r="AD2333" i="1"/>
  <c r="AE2333" i="1" s="1"/>
  <c r="AB2333" i="1"/>
  <c r="AC2333" i="1" s="1"/>
  <c r="AA2333" i="1"/>
  <c r="U2333" i="1"/>
  <c r="P2333" i="1"/>
  <c r="M2333" i="1"/>
  <c r="BK2332" i="1"/>
  <c r="BA2332" i="1"/>
  <c r="BB2332" i="1" s="1"/>
  <c r="AS2332" i="1"/>
  <c r="AG2332" i="1"/>
  <c r="AH2332" i="1" s="1"/>
  <c r="AD2332" i="1"/>
  <c r="AE2332" i="1" s="1"/>
  <c r="AB2332" i="1"/>
  <c r="AC2332" i="1" s="1"/>
  <c r="AA2332" i="1"/>
  <c r="U2332" i="1"/>
  <c r="P2332" i="1"/>
  <c r="M2332" i="1"/>
  <c r="BK2331" i="1"/>
  <c r="BA2331" i="1"/>
  <c r="BB2331" i="1" s="1"/>
  <c r="AS2331" i="1"/>
  <c r="AG2331" i="1"/>
  <c r="AH2331" i="1" s="1"/>
  <c r="AD2331" i="1"/>
  <c r="AE2331" i="1" s="1"/>
  <c r="AB2331" i="1"/>
  <c r="AC2331" i="1" s="1"/>
  <c r="AA2331" i="1"/>
  <c r="W2331" i="1"/>
  <c r="P2331" i="1" s="1"/>
  <c r="U2331" i="1"/>
  <c r="M2331" i="1"/>
  <c r="BK2330" i="1"/>
  <c r="BA2330" i="1"/>
  <c r="BB2330" i="1" s="1"/>
  <c r="AS2330" i="1"/>
  <c r="AG2330" i="1"/>
  <c r="AH2330" i="1" s="1"/>
  <c r="AD2330" i="1"/>
  <c r="AE2330" i="1" s="1"/>
  <c r="AB2330" i="1"/>
  <c r="AC2330" i="1" s="1"/>
  <c r="AA2330" i="1"/>
  <c r="U2330" i="1"/>
  <c r="P2330" i="1"/>
  <c r="M2330" i="1"/>
  <c r="BK2329" i="1"/>
  <c r="BA2329" i="1"/>
  <c r="BB2329" i="1" s="1"/>
  <c r="AS2329" i="1"/>
  <c r="AG2329" i="1"/>
  <c r="AH2329" i="1" s="1"/>
  <c r="AD2329" i="1"/>
  <c r="AE2329" i="1" s="1"/>
  <c r="AB2329" i="1"/>
  <c r="AC2329" i="1" s="1"/>
  <c r="AA2329" i="1"/>
  <c r="U2329" i="1"/>
  <c r="P2329" i="1"/>
  <c r="M2329" i="1"/>
  <c r="BK2328" i="1"/>
  <c r="BA2328" i="1"/>
  <c r="BB2328" i="1" s="1"/>
  <c r="AS2328" i="1"/>
  <c r="AG2328" i="1"/>
  <c r="AH2328" i="1" s="1"/>
  <c r="AD2328" i="1"/>
  <c r="AE2328" i="1" s="1"/>
  <c r="AB2328" i="1"/>
  <c r="AC2328" i="1" s="1"/>
  <c r="AA2328" i="1"/>
  <c r="W2328" i="1"/>
  <c r="P2328" i="1" s="1"/>
  <c r="U2328" i="1"/>
  <c r="M2328" i="1"/>
  <c r="BK2327" i="1"/>
  <c r="BA2327" i="1"/>
  <c r="BB2327" i="1" s="1"/>
  <c r="AS2327" i="1"/>
  <c r="AG2327" i="1"/>
  <c r="AH2327" i="1" s="1"/>
  <c r="AD2327" i="1"/>
  <c r="AE2327" i="1" s="1"/>
  <c r="AB2327" i="1"/>
  <c r="AC2327" i="1" s="1"/>
  <c r="AA2327" i="1"/>
  <c r="U2327" i="1"/>
  <c r="P2327" i="1"/>
  <c r="M2327" i="1"/>
  <c r="BK2326" i="1"/>
  <c r="BA2326" i="1"/>
  <c r="BB2326" i="1" s="1"/>
  <c r="AS2326" i="1"/>
  <c r="AG2326" i="1"/>
  <c r="AH2326" i="1" s="1"/>
  <c r="AD2326" i="1"/>
  <c r="AE2326" i="1" s="1"/>
  <c r="AB2326" i="1"/>
  <c r="AC2326" i="1" s="1"/>
  <c r="AA2326" i="1"/>
  <c r="U2326" i="1"/>
  <c r="P2326" i="1"/>
  <c r="M2326" i="1"/>
  <c r="BK2325" i="1"/>
  <c r="BA2325" i="1"/>
  <c r="BB2325" i="1" s="1"/>
  <c r="AS2325" i="1"/>
  <c r="AG2325" i="1"/>
  <c r="AH2325" i="1" s="1"/>
  <c r="AD2325" i="1"/>
  <c r="AE2325" i="1" s="1"/>
  <c r="AB2325" i="1"/>
  <c r="AC2325" i="1" s="1"/>
  <c r="AA2325" i="1"/>
  <c r="W2325" i="1"/>
  <c r="U2325" i="1"/>
  <c r="P2325" i="1"/>
  <c r="M2325" i="1"/>
  <c r="BK2324" i="1"/>
  <c r="BA2324" i="1"/>
  <c r="BB2324" i="1" s="1"/>
  <c r="AS2324" i="1"/>
  <c r="AG2324" i="1"/>
  <c r="AH2324" i="1" s="1"/>
  <c r="AD2324" i="1"/>
  <c r="AE2324" i="1" s="1"/>
  <c r="AB2324" i="1"/>
  <c r="AC2324" i="1" s="1"/>
  <c r="AA2324" i="1"/>
  <c r="W2324" i="1"/>
  <c r="P2324" i="1" s="1"/>
  <c r="U2324" i="1"/>
  <c r="M2324" i="1"/>
  <c r="BK2323" i="1"/>
  <c r="BA2323" i="1"/>
  <c r="BB2323" i="1" s="1"/>
  <c r="AS2323" i="1"/>
  <c r="AG2323" i="1"/>
  <c r="AH2323" i="1" s="1"/>
  <c r="AD2323" i="1"/>
  <c r="AE2323" i="1" s="1"/>
  <c r="AB2323" i="1"/>
  <c r="AC2323" i="1" s="1"/>
  <c r="AA2323" i="1"/>
  <c r="W2323" i="1"/>
  <c r="P2323" i="1" s="1"/>
  <c r="U2323" i="1"/>
  <c r="M2323" i="1"/>
  <c r="BK2322" i="1"/>
  <c r="BA2322" i="1"/>
  <c r="BB2322" i="1" s="1"/>
  <c r="AS2322" i="1"/>
  <c r="AG2322" i="1"/>
  <c r="AH2322" i="1" s="1"/>
  <c r="AD2322" i="1"/>
  <c r="AE2322" i="1" s="1"/>
  <c r="AB2322" i="1"/>
  <c r="AC2322" i="1" s="1"/>
  <c r="AA2322" i="1"/>
  <c r="U2322" i="1"/>
  <c r="P2322" i="1"/>
  <c r="M2322" i="1"/>
  <c r="BK2321" i="1"/>
  <c r="BA2321" i="1"/>
  <c r="BB2321" i="1" s="1"/>
  <c r="AS2321" i="1"/>
  <c r="AG2321" i="1"/>
  <c r="AH2321" i="1" s="1"/>
  <c r="AD2321" i="1"/>
  <c r="AE2321" i="1" s="1"/>
  <c r="AB2321" i="1"/>
  <c r="AC2321" i="1" s="1"/>
  <c r="AA2321" i="1"/>
  <c r="U2321" i="1"/>
  <c r="P2321" i="1"/>
  <c r="M2321" i="1"/>
  <c r="BK2320" i="1"/>
  <c r="BA2320" i="1"/>
  <c r="BB2320" i="1" s="1"/>
  <c r="AS2320" i="1"/>
  <c r="AG2320" i="1"/>
  <c r="AH2320" i="1" s="1"/>
  <c r="AD2320" i="1"/>
  <c r="AE2320" i="1" s="1"/>
  <c r="AB2320" i="1"/>
  <c r="AC2320" i="1" s="1"/>
  <c r="AA2320" i="1"/>
  <c r="U2320" i="1"/>
  <c r="P2320" i="1"/>
  <c r="M2320" i="1"/>
  <c r="BK2319" i="1"/>
  <c r="BA2319" i="1"/>
  <c r="BB2319" i="1" s="1"/>
  <c r="AS2319" i="1"/>
  <c r="AG2319" i="1"/>
  <c r="AH2319" i="1" s="1"/>
  <c r="AD2319" i="1"/>
  <c r="AE2319" i="1" s="1"/>
  <c r="AB2319" i="1"/>
  <c r="AC2319" i="1" s="1"/>
  <c r="AA2319" i="1"/>
  <c r="W2319" i="1"/>
  <c r="P2319" i="1" s="1"/>
  <c r="U2319" i="1"/>
  <c r="M2319" i="1"/>
  <c r="BA2318" i="1"/>
  <c r="BB2318" i="1" s="1"/>
  <c r="AS2318" i="1"/>
  <c r="AG2318" i="1"/>
  <c r="AH2318" i="1" s="1"/>
  <c r="AD2318" i="1"/>
  <c r="AE2318" i="1" s="1"/>
  <c r="AB2318" i="1"/>
  <c r="AC2318" i="1" s="1"/>
  <c r="AA2318" i="1"/>
  <c r="W2318" i="1"/>
  <c r="P2318" i="1" s="1"/>
  <c r="U2318" i="1"/>
  <c r="M2318" i="1"/>
  <c r="BK2317" i="1"/>
  <c r="BA2317" i="1"/>
  <c r="BB2317" i="1" s="1"/>
  <c r="AS2317" i="1"/>
  <c r="AG2317" i="1"/>
  <c r="AH2317" i="1" s="1"/>
  <c r="AD2317" i="1"/>
  <c r="AE2317" i="1" s="1"/>
  <c r="AB2317" i="1"/>
  <c r="AC2317" i="1" s="1"/>
  <c r="AA2317" i="1"/>
  <c r="U2317" i="1"/>
  <c r="P2317" i="1"/>
  <c r="M2317" i="1"/>
  <c r="BK2316" i="1"/>
  <c r="BA2316" i="1"/>
  <c r="BB2316" i="1" s="1"/>
  <c r="AS2316" i="1"/>
  <c r="AG2316" i="1"/>
  <c r="AH2316" i="1" s="1"/>
  <c r="AD2316" i="1"/>
  <c r="AE2316" i="1" s="1"/>
  <c r="AB2316" i="1"/>
  <c r="AC2316" i="1" s="1"/>
  <c r="AA2316" i="1"/>
  <c r="U2316" i="1"/>
  <c r="P2316" i="1"/>
  <c r="M2316" i="1"/>
  <c r="BK2315" i="1"/>
  <c r="BA2315" i="1"/>
  <c r="BB2315" i="1" s="1"/>
  <c r="AS2315" i="1"/>
  <c r="AG2315" i="1"/>
  <c r="AH2315" i="1" s="1"/>
  <c r="AD2315" i="1"/>
  <c r="AE2315" i="1" s="1"/>
  <c r="AB2315" i="1"/>
  <c r="AC2315" i="1" s="1"/>
  <c r="AA2315" i="1"/>
  <c r="U2315" i="1"/>
  <c r="P2315" i="1"/>
  <c r="M2315" i="1"/>
  <c r="BA2314" i="1"/>
  <c r="BB2314" i="1" s="1"/>
  <c r="AS2314" i="1"/>
  <c r="AG2314" i="1"/>
  <c r="AH2314" i="1" s="1"/>
  <c r="AD2314" i="1"/>
  <c r="AE2314" i="1" s="1"/>
  <c r="AB2314" i="1"/>
  <c r="AC2314" i="1" s="1"/>
  <c r="AA2314" i="1"/>
  <c r="U2314" i="1"/>
  <c r="P2314" i="1"/>
  <c r="M2314" i="1"/>
  <c r="BK2313" i="1"/>
  <c r="BA2313" i="1"/>
  <c r="BB2313" i="1" s="1"/>
  <c r="AS2313" i="1"/>
  <c r="AG2313" i="1"/>
  <c r="AH2313" i="1" s="1"/>
  <c r="AD2313" i="1"/>
  <c r="AE2313" i="1" s="1"/>
  <c r="AB2313" i="1"/>
  <c r="AC2313" i="1" s="1"/>
  <c r="AA2313" i="1"/>
  <c r="W2313" i="1"/>
  <c r="P2313" i="1" s="1"/>
  <c r="U2313" i="1"/>
  <c r="M2313" i="1"/>
  <c r="BK2312" i="1"/>
  <c r="BA2312" i="1"/>
  <c r="BB2312" i="1" s="1"/>
  <c r="AS2312" i="1"/>
  <c r="AG2312" i="1"/>
  <c r="AH2312" i="1" s="1"/>
  <c r="AD2312" i="1"/>
  <c r="AE2312" i="1" s="1"/>
  <c r="AB2312" i="1"/>
  <c r="AC2312" i="1" s="1"/>
  <c r="AA2312" i="1"/>
  <c r="W2312" i="1"/>
  <c r="P2312" i="1" s="1"/>
  <c r="U2312" i="1"/>
  <c r="M2312" i="1"/>
  <c r="BK2311" i="1"/>
  <c r="BA2311" i="1"/>
  <c r="BB2311" i="1" s="1"/>
  <c r="AS2311" i="1"/>
  <c r="AG2311" i="1"/>
  <c r="AH2311" i="1" s="1"/>
  <c r="AD2311" i="1"/>
  <c r="AE2311" i="1" s="1"/>
  <c r="AB2311" i="1"/>
  <c r="AC2311" i="1" s="1"/>
  <c r="AA2311" i="1"/>
  <c r="W2311" i="1"/>
  <c r="P2311" i="1" s="1"/>
  <c r="U2311" i="1"/>
  <c r="M2311" i="1"/>
  <c r="BK2310" i="1"/>
  <c r="BA2310" i="1"/>
  <c r="BB2310" i="1" s="1"/>
  <c r="AS2310" i="1"/>
  <c r="AG2310" i="1"/>
  <c r="AH2310" i="1" s="1"/>
  <c r="AD2310" i="1"/>
  <c r="AE2310" i="1" s="1"/>
  <c r="AB2310" i="1"/>
  <c r="AC2310" i="1" s="1"/>
  <c r="AA2310" i="1"/>
  <c r="U2310" i="1"/>
  <c r="M2310" i="1"/>
  <c r="BA2309" i="1"/>
  <c r="BB2309" i="1" s="1"/>
  <c r="AS2309" i="1"/>
  <c r="AG2309" i="1"/>
  <c r="AH2309" i="1" s="1"/>
  <c r="AD2309" i="1"/>
  <c r="AE2309" i="1" s="1"/>
  <c r="AB2309" i="1"/>
  <c r="AC2309" i="1" s="1"/>
  <c r="AA2309" i="1"/>
  <c r="U2309" i="1"/>
  <c r="P2309" i="1"/>
  <c r="M2309" i="1"/>
  <c r="BK2308" i="1"/>
  <c r="BA2308" i="1"/>
  <c r="BB2308" i="1" s="1"/>
  <c r="AS2308" i="1"/>
  <c r="AG2308" i="1"/>
  <c r="AH2308" i="1" s="1"/>
  <c r="AD2308" i="1"/>
  <c r="AE2308" i="1" s="1"/>
  <c r="AB2308" i="1"/>
  <c r="AC2308" i="1" s="1"/>
  <c r="AA2308" i="1"/>
  <c r="W2308" i="1"/>
  <c r="P2308" i="1" s="1"/>
  <c r="U2308" i="1"/>
  <c r="M2308" i="1"/>
  <c r="BK2307" i="1"/>
  <c r="BA2307" i="1"/>
  <c r="BB2307" i="1" s="1"/>
  <c r="AS2307" i="1"/>
  <c r="AG2307" i="1"/>
  <c r="AH2307" i="1" s="1"/>
  <c r="AD2307" i="1"/>
  <c r="AE2307" i="1" s="1"/>
  <c r="AB2307" i="1"/>
  <c r="AC2307" i="1" s="1"/>
  <c r="AA2307" i="1"/>
  <c r="U2307" i="1"/>
  <c r="P2307" i="1"/>
  <c r="M2307" i="1"/>
  <c r="BK2306" i="1"/>
  <c r="BA2306" i="1"/>
  <c r="BB2306" i="1" s="1"/>
  <c r="AS2306" i="1"/>
  <c r="AG2306" i="1"/>
  <c r="AH2306" i="1" s="1"/>
  <c r="AD2306" i="1"/>
  <c r="AE2306" i="1" s="1"/>
  <c r="AB2306" i="1"/>
  <c r="AC2306" i="1" s="1"/>
  <c r="AA2306" i="1"/>
  <c r="U2306" i="1"/>
  <c r="P2306" i="1"/>
  <c r="M2306" i="1"/>
  <c r="BK2305" i="1"/>
  <c r="BA2305" i="1"/>
  <c r="BB2305" i="1" s="1"/>
  <c r="AS2305" i="1"/>
  <c r="AG2305" i="1"/>
  <c r="AH2305" i="1" s="1"/>
  <c r="AD2305" i="1"/>
  <c r="AE2305" i="1" s="1"/>
  <c r="AB2305" i="1"/>
  <c r="AC2305" i="1" s="1"/>
  <c r="AA2305" i="1"/>
  <c r="U2305" i="1"/>
  <c r="M2305" i="1"/>
  <c r="BK2304" i="1"/>
  <c r="BA2304" i="1"/>
  <c r="BB2304" i="1" s="1"/>
  <c r="AS2304" i="1"/>
  <c r="AG2304" i="1"/>
  <c r="AH2304" i="1" s="1"/>
  <c r="AD2304" i="1"/>
  <c r="AE2304" i="1" s="1"/>
  <c r="AC2304" i="1"/>
  <c r="AB2304" i="1"/>
  <c r="AA2304" i="1"/>
  <c r="U2304" i="1"/>
  <c r="P2304" i="1"/>
  <c r="M2304" i="1"/>
  <c r="BK2303" i="1"/>
  <c r="BA2303" i="1"/>
  <c r="BB2303" i="1" s="1"/>
  <c r="AS2303" i="1"/>
  <c r="AG2303" i="1"/>
  <c r="AH2303" i="1" s="1"/>
  <c r="AD2303" i="1"/>
  <c r="AE2303" i="1" s="1"/>
  <c r="AB2303" i="1"/>
  <c r="AC2303" i="1" s="1"/>
  <c r="AA2303" i="1"/>
  <c r="W2303" i="1"/>
  <c r="P2303" i="1" s="1"/>
  <c r="U2303" i="1"/>
  <c r="M2303" i="1"/>
  <c r="BK2302" i="1"/>
  <c r="BA2302" i="1"/>
  <c r="BB2302" i="1" s="1"/>
  <c r="AS2302" i="1"/>
  <c r="AG2302" i="1"/>
  <c r="AH2302" i="1" s="1"/>
  <c r="AD2302" i="1"/>
  <c r="AE2302" i="1" s="1"/>
  <c r="AB2302" i="1"/>
  <c r="AC2302" i="1" s="1"/>
  <c r="AA2302" i="1"/>
  <c r="W2302" i="1"/>
  <c r="P2302" i="1" s="1"/>
  <c r="U2302" i="1"/>
  <c r="M2302" i="1"/>
  <c r="BK2301" i="1"/>
  <c r="BA2301" i="1"/>
  <c r="BB2301" i="1" s="1"/>
  <c r="AS2301" i="1"/>
  <c r="AG2301" i="1"/>
  <c r="AH2301" i="1" s="1"/>
  <c r="AD2301" i="1"/>
  <c r="AE2301" i="1" s="1"/>
  <c r="AB2301" i="1"/>
  <c r="AC2301" i="1" s="1"/>
  <c r="AA2301" i="1"/>
  <c r="U2301" i="1"/>
  <c r="P2301" i="1"/>
  <c r="M2301" i="1"/>
  <c r="BK2300" i="1"/>
  <c r="BA2300" i="1"/>
  <c r="BB2300" i="1" s="1"/>
  <c r="AS2300" i="1"/>
  <c r="AG2300" i="1"/>
  <c r="AH2300" i="1" s="1"/>
  <c r="AD2300" i="1"/>
  <c r="AE2300" i="1" s="1"/>
  <c r="AB2300" i="1"/>
  <c r="AC2300" i="1" s="1"/>
  <c r="AA2300" i="1"/>
  <c r="U2300" i="1"/>
  <c r="P2300" i="1"/>
  <c r="M2300" i="1"/>
  <c r="BK2299" i="1"/>
  <c r="BA2299" i="1"/>
  <c r="BB2299" i="1" s="1"/>
  <c r="AS2299" i="1"/>
  <c r="AG2299" i="1"/>
  <c r="AH2299" i="1" s="1"/>
  <c r="AD2299" i="1"/>
  <c r="AE2299" i="1" s="1"/>
  <c r="AB2299" i="1"/>
  <c r="AC2299" i="1" s="1"/>
  <c r="AA2299" i="1"/>
  <c r="W2299" i="1"/>
  <c r="U2299" i="1"/>
  <c r="P2299" i="1"/>
  <c r="M2299" i="1"/>
  <c r="BK2298" i="1"/>
  <c r="BA2298" i="1"/>
  <c r="BB2298" i="1" s="1"/>
  <c r="AS2298" i="1"/>
  <c r="AG2298" i="1"/>
  <c r="AH2298" i="1" s="1"/>
  <c r="AD2298" i="1"/>
  <c r="AE2298" i="1" s="1"/>
  <c r="AB2298" i="1"/>
  <c r="AC2298" i="1" s="1"/>
  <c r="AA2298" i="1"/>
  <c r="W2298" i="1"/>
  <c r="P2298" i="1" s="1"/>
  <c r="U2298" i="1"/>
  <c r="M2298" i="1"/>
  <c r="BK2297" i="1"/>
  <c r="BA2297" i="1"/>
  <c r="BB2297" i="1" s="1"/>
  <c r="AS2297" i="1"/>
  <c r="AG2297" i="1"/>
  <c r="AH2297" i="1" s="1"/>
  <c r="AD2297" i="1"/>
  <c r="AE2297" i="1" s="1"/>
  <c r="AB2297" i="1"/>
  <c r="AC2297" i="1" s="1"/>
  <c r="AA2297" i="1"/>
  <c r="U2297" i="1"/>
  <c r="P2297" i="1"/>
  <c r="M2297" i="1"/>
  <c r="BK2296" i="1"/>
  <c r="BA2296" i="1"/>
  <c r="BB2296" i="1" s="1"/>
  <c r="AS2296" i="1"/>
  <c r="AG2296" i="1"/>
  <c r="AH2296" i="1" s="1"/>
  <c r="AD2296" i="1"/>
  <c r="AE2296" i="1" s="1"/>
  <c r="AB2296" i="1"/>
  <c r="AC2296" i="1" s="1"/>
  <c r="AA2296" i="1"/>
  <c r="W2296" i="1"/>
  <c r="P2296" i="1" s="1"/>
  <c r="U2296" i="1"/>
  <c r="M2296" i="1"/>
  <c r="BK2295" i="1"/>
  <c r="BA2295" i="1"/>
  <c r="BB2295" i="1" s="1"/>
  <c r="AS2295" i="1"/>
  <c r="AG2295" i="1"/>
  <c r="AH2295" i="1" s="1"/>
  <c r="AD2295" i="1"/>
  <c r="AE2295" i="1" s="1"/>
  <c r="AB2295" i="1"/>
  <c r="AC2295" i="1" s="1"/>
  <c r="AA2295" i="1"/>
  <c r="U2295" i="1"/>
  <c r="P2295" i="1"/>
  <c r="M2295" i="1"/>
  <c r="BK2294" i="1"/>
  <c r="BA2294" i="1"/>
  <c r="BB2294" i="1" s="1"/>
  <c r="AS2294" i="1"/>
  <c r="AG2294" i="1"/>
  <c r="AH2294" i="1" s="1"/>
  <c r="AD2294" i="1"/>
  <c r="AE2294" i="1" s="1"/>
  <c r="AB2294" i="1"/>
  <c r="AC2294" i="1" s="1"/>
  <c r="AA2294" i="1"/>
  <c r="U2294" i="1"/>
  <c r="P2294" i="1"/>
  <c r="M2294" i="1"/>
  <c r="BK2293" i="1"/>
  <c r="BA2293" i="1"/>
  <c r="BB2293" i="1" s="1"/>
  <c r="AS2293" i="1"/>
  <c r="AG2293" i="1"/>
  <c r="AH2293" i="1" s="1"/>
  <c r="AD2293" i="1"/>
  <c r="AE2293" i="1" s="1"/>
  <c r="AB2293" i="1"/>
  <c r="AC2293" i="1" s="1"/>
  <c r="AA2293" i="1"/>
  <c r="U2293" i="1"/>
  <c r="P2293" i="1"/>
  <c r="M2293" i="1"/>
  <c r="BK2292" i="1"/>
  <c r="BA2292" i="1"/>
  <c r="BB2292" i="1" s="1"/>
  <c r="AS2292" i="1"/>
  <c r="AG2292" i="1"/>
  <c r="AH2292" i="1" s="1"/>
  <c r="AD2292" i="1"/>
  <c r="AE2292" i="1" s="1"/>
  <c r="AB2292" i="1"/>
  <c r="AC2292" i="1" s="1"/>
  <c r="AA2292" i="1"/>
  <c r="U2292" i="1"/>
  <c r="P2292" i="1"/>
  <c r="M2292" i="1"/>
  <c r="BK2291" i="1"/>
  <c r="BA2291" i="1"/>
  <c r="BB2291" i="1" s="1"/>
  <c r="AS2291" i="1"/>
  <c r="AG2291" i="1"/>
  <c r="AH2291" i="1" s="1"/>
  <c r="AD2291" i="1"/>
  <c r="AE2291" i="1" s="1"/>
  <c r="AB2291" i="1"/>
  <c r="AC2291" i="1" s="1"/>
  <c r="AA2291" i="1"/>
  <c r="U2291" i="1"/>
  <c r="P2291" i="1"/>
  <c r="M2291" i="1"/>
  <c r="BK2290" i="1"/>
  <c r="BA2290" i="1"/>
  <c r="BB2290" i="1" s="1"/>
  <c r="AS2290" i="1"/>
  <c r="AG2290" i="1"/>
  <c r="AH2290" i="1" s="1"/>
  <c r="AD2290" i="1"/>
  <c r="AE2290" i="1" s="1"/>
  <c r="AB2290" i="1"/>
  <c r="AC2290" i="1" s="1"/>
  <c r="AA2290" i="1"/>
  <c r="W2290" i="1"/>
  <c r="P2290" i="1" s="1"/>
  <c r="U2290" i="1"/>
  <c r="M2290" i="1"/>
  <c r="BK2289" i="1"/>
  <c r="BA2289" i="1"/>
  <c r="BB2289" i="1" s="1"/>
  <c r="AS2289" i="1"/>
  <c r="AG2289" i="1"/>
  <c r="AH2289" i="1" s="1"/>
  <c r="AD2289" i="1"/>
  <c r="AE2289" i="1" s="1"/>
  <c r="AB2289" i="1"/>
  <c r="AC2289" i="1" s="1"/>
  <c r="AA2289" i="1"/>
  <c r="U2289" i="1"/>
  <c r="P2289" i="1"/>
  <c r="M2289" i="1"/>
  <c r="BK2288" i="1"/>
  <c r="BA2288" i="1"/>
  <c r="BB2288" i="1" s="1"/>
  <c r="AS2288" i="1"/>
  <c r="AG2288" i="1"/>
  <c r="AH2288" i="1" s="1"/>
  <c r="AD2288" i="1"/>
  <c r="AE2288" i="1" s="1"/>
  <c r="AB2288" i="1"/>
  <c r="AC2288" i="1" s="1"/>
  <c r="AA2288" i="1"/>
  <c r="U2288" i="1"/>
  <c r="P2288" i="1"/>
  <c r="M2288" i="1"/>
  <c r="BK2287" i="1"/>
  <c r="BA2287" i="1"/>
  <c r="BB2287" i="1" s="1"/>
  <c r="AS2287" i="1"/>
  <c r="AG2287" i="1"/>
  <c r="AH2287" i="1" s="1"/>
  <c r="AD2287" i="1"/>
  <c r="AE2287" i="1" s="1"/>
  <c r="AB2287" i="1"/>
  <c r="AC2287" i="1" s="1"/>
  <c r="AA2287" i="1"/>
  <c r="U2287" i="1"/>
  <c r="P2287" i="1"/>
  <c r="M2287" i="1"/>
  <c r="BK2286" i="1"/>
  <c r="BA2286" i="1"/>
  <c r="BB2286" i="1" s="1"/>
  <c r="AS2286" i="1"/>
  <c r="AG2286" i="1"/>
  <c r="AH2286" i="1" s="1"/>
  <c r="AD2286" i="1"/>
  <c r="AE2286" i="1" s="1"/>
  <c r="AB2286" i="1"/>
  <c r="AC2286" i="1" s="1"/>
  <c r="AA2286" i="1"/>
  <c r="U2286" i="1"/>
  <c r="P2286" i="1"/>
  <c r="M2286" i="1"/>
  <c r="BK2285" i="1"/>
  <c r="BA2285" i="1"/>
  <c r="BB2285" i="1" s="1"/>
  <c r="AS2285" i="1"/>
  <c r="AG2285" i="1"/>
  <c r="AH2285" i="1" s="1"/>
  <c r="AD2285" i="1"/>
  <c r="AE2285" i="1" s="1"/>
  <c r="AC2285" i="1"/>
  <c r="AB2285" i="1"/>
  <c r="AA2285" i="1"/>
  <c r="U2285" i="1"/>
  <c r="P2285" i="1"/>
  <c r="M2285" i="1"/>
  <c r="BK2284" i="1"/>
  <c r="BA2284" i="1"/>
  <c r="BB2284" i="1" s="1"/>
  <c r="AS2284" i="1"/>
  <c r="AG2284" i="1"/>
  <c r="AH2284" i="1" s="1"/>
  <c r="AD2284" i="1"/>
  <c r="AE2284" i="1" s="1"/>
  <c r="AB2284" i="1"/>
  <c r="AC2284" i="1" s="1"/>
  <c r="AA2284" i="1"/>
  <c r="U2284" i="1"/>
  <c r="P2284" i="1"/>
  <c r="M2284" i="1"/>
  <c r="BA2283" i="1"/>
  <c r="BB2283" i="1" s="1"/>
  <c r="AS2283" i="1"/>
  <c r="AG2283" i="1"/>
  <c r="AH2283" i="1" s="1"/>
  <c r="AD2283" i="1"/>
  <c r="AE2283" i="1" s="1"/>
  <c r="AB2283" i="1"/>
  <c r="AC2283" i="1" s="1"/>
  <c r="AA2283" i="1"/>
  <c r="U2283" i="1"/>
  <c r="P2283" i="1"/>
  <c r="M2283" i="1"/>
  <c r="BK2282" i="1"/>
  <c r="BA2282" i="1"/>
  <c r="BB2282" i="1" s="1"/>
  <c r="AS2282" i="1"/>
  <c r="AG2282" i="1"/>
  <c r="AH2282" i="1" s="1"/>
  <c r="AD2282" i="1"/>
  <c r="AE2282" i="1" s="1"/>
  <c r="AB2282" i="1"/>
  <c r="AC2282" i="1" s="1"/>
  <c r="AA2282" i="1"/>
  <c r="W2282" i="1"/>
  <c r="P2282" i="1" s="1"/>
  <c r="U2282" i="1"/>
  <c r="M2282" i="1"/>
  <c r="BA2281" i="1"/>
  <c r="BB2281" i="1" s="1"/>
  <c r="AS2281" i="1"/>
  <c r="AG2281" i="1"/>
  <c r="AH2281" i="1" s="1"/>
  <c r="AD2281" i="1"/>
  <c r="AE2281" i="1" s="1"/>
  <c r="AB2281" i="1"/>
  <c r="AC2281" i="1" s="1"/>
  <c r="AA2281" i="1"/>
  <c r="U2281" i="1"/>
  <c r="P2281" i="1"/>
  <c r="M2281" i="1"/>
  <c r="BK2280" i="1"/>
  <c r="BA2280" i="1"/>
  <c r="BB2280" i="1" s="1"/>
  <c r="AS2280" i="1"/>
  <c r="AG2280" i="1"/>
  <c r="AH2280" i="1" s="1"/>
  <c r="AD2280" i="1"/>
  <c r="AE2280" i="1" s="1"/>
  <c r="AB2280" i="1"/>
  <c r="AC2280" i="1" s="1"/>
  <c r="AA2280" i="1"/>
  <c r="W2280" i="1"/>
  <c r="P2280" i="1" s="1"/>
  <c r="U2280" i="1"/>
  <c r="M2280" i="1"/>
  <c r="BK2279" i="1"/>
  <c r="BA2279" i="1"/>
  <c r="BB2279" i="1" s="1"/>
  <c r="AS2279" i="1"/>
  <c r="AG2279" i="1"/>
  <c r="AH2279" i="1" s="1"/>
  <c r="AD2279" i="1"/>
  <c r="AE2279" i="1" s="1"/>
  <c r="AB2279" i="1"/>
  <c r="AC2279" i="1" s="1"/>
  <c r="AA2279" i="1"/>
  <c r="U2279" i="1"/>
  <c r="M2279" i="1"/>
  <c r="BA2278" i="1"/>
  <c r="BB2278" i="1" s="1"/>
  <c r="AS2278" i="1"/>
  <c r="AG2278" i="1"/>
  <c r="AH2278" i="1" s="1"/>
  <c r="AD2278" i="1"/>
  <c r="AE2278" i="1" s="1"/>
  <c r="AB2278" i="1"/>
  <c r="AC2278" i="1" s="1"/>
  <c r="AA2278" i="1"/>
  <c r="U2278" i="1"/>
  <c r="P2278" i="1"/>
  <c r="M2278" i="1"/>
  <c r="BK2277" i="1"/>
  <c r="BA2277" i="1"/>
  <c r="BB2277" i="1" s="1"/>
  <c r="AS2277" i="1"/>
  <c r="AG2277" i="1"/>
  <c r="AH2277" i="1" s="1"/>
  <c r="AD2277" i="1"/>
  <c r="AE2277" i="1" s="1"/>
  <c r="AB2277" i="1"/>
  <c r="AC2277" i="1" s="1"/>
  <c r="AA2277" i="1"/>
  <c r="U2277" i="1"/>
  <c r="P2277" i="1"/>
  <c r="M2277" i="1"/>
  <c r="BA2276" i="1"/>
  <c r="BB2276" i="1" s="1"/>
  <c r="AS2276" i="1"/>
  <c r="AG2276" i="1"/>
  <c r="AH2276" i="1" s="1"/>
  <c r="AD2276" i="1"/>
  <c r="AE2276" i="1" s="1"/>
  <c r="AB2276" i="1"/>
  <c r="AC2276" i="1" s="1"/>
  <c r="AA2276" i="1"/>
  <c r="W2276" i="1"/>
  <c r="P2276" i="1" s="1"/>
  <c r="U2276" i="1"/>
  <c r="M2276" i="1"/>
  <c r="BK2275" i="1"/>
  <c r="BA2275" i="1"/>
  <c r="BB2275" i="1" s="1"/>
  <c r="AS2275" i="1"/>
  <c r="AG2275" i="1"/>
  <c r="AH2275" i="1" s="1"/>
  <c r="AD2275" i="1"/>
  <c r="AE2275" i="1" s="1"/>
  <c r="AB2275" i="1"/>
  <c r="AC2275" i="1" s="1"/>
  <c r="AA2275" i="1"/>
  <c r="U2275" i="1"/>
  <c r="P2275" i="1"/>
  <c r="M2275" i="1"/>
  <c r="BK2274" i="1"/>
  <c r="BA2274" i="1"/>
  <c r="BB2274" i="1" s="1"/>
  <c r="AS2274" i="1"/>
  <c r="AG2274" i="1"/>
  <c r="AH2274" i="1" s="1"/>
  <c r="AD2274" i="1"/>
  <c r="AE2274" i="1" s="1"/>
  <c r="AB2274" i="1"/>
  <c r="AC2274" i="1" s="1"/>
  <c r="AA2274" i="1"/>
  <c r="U2274" i="1"/>
  <c r="P2274" i="1"/>
  <c r="M2274" i="1"/>
  <c r="BK2273" i="1"/>
  <c r="BA2273" i="1"/>
  <c r="BB2273" i="1" s="1"/>
  <c r="AS2273" i="1"/>
  <c r="AG2273" i="1"/>
  <c r="AH2273" i="1" s="1"/>
  <c r="AD2273" i="1"/>
  <c r="AE2273" i="1" s="1"/>
  <c r="AB2273" i="1"/>
  <c r="AC2273" i="1" s="1"/>
  <c r="AA2273" i="1"/>
  <c r="U2273" i="1"/>
  <c r="P2273" i="1"/>
  <c r="M2273" i="1"/>
  <c r="BK2272" i="1"/>
  <c r="BA2272" i="1"/>
  <c r="BB2272" i="1" s="1"/>
  <c r="AS2272" i="1"/>
  <c r="AG2272" i="1"/>
  <c r="AH2272" i="1" s="1"/>
  <c r="AD2272" i="1"/>
  <c r="AE2272" i="1" s="1"/>
  <c r="AB2272" i="1"/>
  <c r="AC2272" i="1" s="1"/>
  <c r="AA2272" i="1"/>
  <c r="W2272" i="1"/>
  <c r="P2272" i="1" s="1"/>
  <c r="U2272" i="1"/>
  <c r="M2272" i="1"/>
  <c r="BA2271" i="1"/>
  <c r="BB2271" i="1" s="1"/>
  <c r="AS2271" i="1"/>
  <c r="AG2271" i="1"/>
  <c r="AH2271" i="1" s="1"/>
  <c r="AD2271" i="1"/>
  <c r="AE2271" i="1" s="1"/>
  <c r="AB2271" i="1"/>
  <c r="AC2271" i="1" s="1"/>
  <c r="AA2271" i="1"/>
  <c r="U2271" i="1"/>
  <c r="P2271" i="1"/>
  <c r="M2271" i="1"/>
  <c r="BK2270" i="1"/>
  <c r="BA2270" i="1"/>
  <c r="BB2270" i="1" s="1"/>
  <c r="AS2270" i="1"/>
  <c r="AG2270" i="1"/>
  <c r="AH2270" i="1" s="1"/>
  <c r="AD2270" i="1"/>
  <c r="AE2270" i="1" s="1"/>
  <c r="AB2270" i="1"/>
  <c r="AC2270" i="1" s="1"/>
  <c r="AA2270" i="1"/>
  <c r="W2270" i="1"/>
  <c r="P2270" i="1" s="1"/>
  <c r="U2270" i="1"/>
  <c r="M2270" i="1"/>
  <c r="BK2269" i="1"/>
  <c r="BA2269" i="1"/>
  <c r="BB2269" i="1" s="1"/>
  <c r="AS2269" i="1"/>
  <c r="AG2269" i="1"/>
  <c r="AH2269" i="1" s="1"/>
  <c r="AD2269" i="1"/>
  <c r="AE2269" i="1" s="1"/>
  <c r="AB2269" i="1"/>
  <c r="AC2269" i="1" s="1"/>
  <c r="AA2269" i="1"/>
  <c r="W2269" i="1"/>
  <c r="P2269" i="1" s="1"/>
  <c r="U2269" i="1"/>
  <c r="M2269" i="1"/>
  <c r="BK2268" i="1"/>
  <c r="BA2268" i="1"/>
  <c r="BB2268" i="1" s="1"/>
  <c r="AS2268" i="1"/>
  <c r="AG2268" i="1"/>
  <c r="AH2268" i="1" s="1"/>
  <c r="AD2268" i="1"/>
  <c r="AE2268" i="1" s="1"/>
  <c r="AB2268" i="1"/>
  <c r="AC2268" i="1" s="1"/>
  <c r="AA2268" i="1"/>
  <c r="U2268" i="1"/>
  <c r="P2268" i="1"/>
  <c r="M2268" i="1"/>
  <c r="BK2267" i="1"/>
  <c r="BA2267" i="1"/>
  <c r="BB2267" i="1" s="1"/>
  <c r="AS2267" i="1"/>
  <c r="AG2267" i="1"/>
  <c r="AH2267" i="1" s="1"/>
  <c r="AD2267" i="1"/>
  <c r="AE2267" i="1" s="1"/>
  <c r="AB2267" i="1"/>
  <c r="AC2267" i="1" s="1"/>
  <c r="AA2267" i="1"/>
  <c r="U2267" i="1"/>
  <c r="P2267" i="1"/>
  <c r="M2267" i="1"/>
  <c r="BK2266" i="1"/>
  <c r="BA2266" i="1"/>
  <c r="BB2266" i="1" s="1"/>
  <c r="AS2266" i="1"/>
  <c r="AG2266" i="1"/>
  <c r="AH2266" i="1" s="1"/>
  <c r="AD2266" i="1"/>
  <c r="AE2266" i="1" s="1"/>
  <c r="AB2266" i="1"/>
  <c r="AC2266" i="1" s="1"/>
  <c r="AA2266" i="1"/>
  <c r="U2266" i="1"/>
  <c r="P2266" i="1"/>
  <c r="M2266" i="1"/>
  <c r="BK2265" i="1"/>
  <c r="BA2265" i="1"/>
  <c r="BB2265" i="1" s="1"/>
  <c r="AS2265" i="1"/>
  <c r="AG2265" i="1"/>
  <c r="AH2265" i="1" s="1"/>
  <c r="AD2265" i="1"/>
  <c r="AE2265" i="1" s="1"/>
  <c r="AB2265" i="1"/>
  <c r="AC2265" i="1" s="1"/>
  <c r="AA2265" i="1"/>
  <c r="W2265" i="1"/>
  <c r="P2265" i="1" s="1"/>
  <c r="U2265" i="1"/>
  <c r="M2265" i="1"/>
  <c r="BK2264" i="1"/>
  <c r="BA2264" i="1"/>
  <c r="BB2264" i="1" s="1"/>
  <c r="AS2264" i="1"/>
  <c r="AG2264" i="1"/>
  <c r="AH2264" i="1" s="1"/>
  <c r="AD2264" i="1"/>
  <c r="AE2264" i="1" s="1"/>
  <c r="AB2264" i="1"/>
  <c r="AC2264" i="1" s="1"/>
  <c r="AA2264" i="1"/>
  <c r="U2264" i="1"/>
  <c r="M2264" i="1"/>
  <c r="BA2263" i="1"/>
  <c r="BB2263" i="1" s="1"/>
  <c r="AS2263" i="1"/>
  <c r="AG2263" i="1"/>
  <c r="AH2263" i="1" s="1"/>
  <c r="AD2263" i="1"/>
  <c r="AE2263" i="1" s="1"/>
  <c r="AB2263" i="1"/>
  <c r="AC2263" i="1" s="1"/>
  <c r="AA2263" i="1"/>
  <c r="U2263" i="1"/>
  <c r="P2263" i="1"/>
  <c r="M2263" i="1"/>
  <c r="BK2262" i="1"/>
  <c r="BA2262" i="1"/>
  <c r="BB2262" i="1" s="1"/>
  <c r="AS2262" i="1"/>
  <c r="AG2262" i="1"/>
  <c r="AH2262" i="1" s="1"/>
  <c r="AD2262" i="1"/>
  <c r="AE2262" i="1" s="1"/>
  <c r="AB2262" i="1"/>
  <c r="AC2262" i="1" s="1"/>
  <c r="AA2262" i="1"/>
  <c r="U2262" i="1"/>
  <c r="P2262" i="1"/>
  <c r="M2262" i="1"/>
  <c r="BK2261" i="1"/>
  <c r="BA2261" i="1"/>
  <c r="BB2261" i="1" s="1"/>
  <c r="AS2261" i="1"/>
  <c r="AG2261" i="1"/>
  <c r="AH2261" i="1" s="1"/>
  <c r="AD2261" i="1"/>
  <c r="AE2261" i="1" s="1"/>
  <c r="AB2261" i="1"/>
  <c r="AC2261" i="1" s="1"/>
  <c r="AA2261" i="1"/>
  <c r="W2261" i="1"/>
  <c r="U2261" i="1"/>
  <c r="P2261" i="1"/>
  <c r="M2261" i="1"/>
  <c r="BK2260" i="1"/>
  <c r="BA2260" i="1"/>
  <c r="BB2260" i="1" s="1"/>
  <c r="AS2260" i="1"/>
  <c r="AG2260" i="1"/>
  <c r="AH2260" i="1" s="1"/>
  <c r="AD2260" i="1"/>
  <c r="AE2260" i="1" s="1"/>
  <c r="AB2260" i="1"/>
  <c r="AC2260" i="1" s="1"/>
  <c r="AA2260" i="1"/>
  <c r="U2260" i="1"/>
  <c r="P2260" i="1"/>
  <c r="M2260" i="1"/>
  <c r="BK2259" i="1"/>
  <c r="BA2259" i="1"/>
  <c r="BB2259" i="1" s="1"/>
  <c r="AS2259" i="1"/>
  <c r="AG2259" i="1"/>
  <c r="AH2259" i="1" s="1"/>
  <c r="AD2259" i="1"/>
  <c r="AE2259" i="1" s="1"/>
  <c r="AB2259" i="1"/>
  <c r="AC2259" i="1" s="1"/>
  <c r="AA2259" i="1"/>
  <c r="U2259" i="1"/>
  <c r="P2259" i="1"/>
  <c r="M2259" i="1"/>
  <c r="BK2258" i="1"/>
  <c r="BA2258" i="1"/>
  <c r="BB2258" i="1" s="1"/>
  <c r="AS2258" i="1"/>
  <c r="AG2258" i="1"/>
  <c r="AH2258" i="1" s="1"/>
  <c r="AD2258" i="1"/>
  <c r="AE2258" i="1" s="1"/>
  <c r="AB2258" i="1"/>
  <c r="AC2258" i="1" s="1"/>
  <c r="AA2258" i="1"/>
  <c r="W2258" i="1"/>
  <c r="P2258" i="1" s="1"/>
  <c r="U2258" i="1"/>
  <c r="M2258" i="1"/>
  <c r="BK2257" i="1"/>
  <c r="BA2257" i="1"/>
  <c r="BB2257" i="1" s="1"/>
  <c r="AS2257" i="1"/>
  <c r="AG2257" i="1"/>
  <c r="AH2257" i="1" s="1"/>
  <c r="AD2257" i="1"/>
  <c r="AE2257" i="1" s="1"/>
  <c r="AB2257" i="1"/>
  <c r="AC2257" i="1" s="1"/>
  <c r="AA2257" i="1"/>
  <c r="W2257" i="1"/>
  <c r="P2257" i="1" s="1"/>
  <c r="U2257" i="1"/>
  <c r="M2257" i="1"/>
  <c r="BK2256" i="1"/>
  <c r="BA2256" i="1"/>
  <c r="BB2256" i="1" s="1"/>
  <c r="AS2256" i="1"/>
  <c r="AG2256" i="1"/>
  <c r="AH2256" i="1" s="1"/>
  <c r="AD2256" i="1"/>
  <c r="AE2256" i="1" s="1"/>
  <c r="AB2256" i="1"/>
  <c r="AC2256" i="1" s="1"/>
  <c r="AA2256" i="1"/>
  <c r="W2256" i="1"/>
  <c r="P2256" i="1" s="1"/>
  <c r="U2256" i="1"/>
  <c r="M2256" i="1"/>
  <c r="BA2255" i="1"/>
  <c r="BB2255" i="1" s="1"/>
  <c r="AS2255" i="1"/>
  <c r="AG2255" i="1"/>
  <c r="AH2255" i="1" s="1"/>
  <c r="AD2255" i="1"/>
  <c r="AE2255" i="1" s="1"/>
  <c r="AB2255" i="1"/>
  <c r="AC2255" i="1" s="1"/>
  <c r="AA2255" i="1"/>
  <c r="W2255" i="1"/>
  <c r="P2255" i="1" s="1"/>
  <c r="U2255" i="1"/>
  <c r="M2255" i="1"/>
  <c r="BA2254" i="1"/>
  <c r="BB2254" i="1" s="1"/>
  <c r="AS2254" i="1"/>
  <c r="AG2254" i="1"/>
  <c r="AH2254" i="1" s="1"/>
  <c r="AD2254" i="1"/>
  <c r="AE2254" i="1" s="1"/>
  <c r="AB2254" i="1"/>
  <c r="AC2254" i="1" s="1"/>
  <c r="AA2254" i="1"/>
  <c r="W2254" i="1"/>
  <c r="P2254" i="1" s="1"/>
  <c r="U2254" i="1"/>
  <c r="M2254" i="1"/>
  <c r="BK2253" i="1"/>
  <c r="BA2253" i="1"/>
  <c r="BB2253" i="1" s="1"/>
  <c r="AS2253" i="1"/>
  <c r="AG2253" i="1"/>
  <c r="AH2253" i="1" s="1"/>
  <c r="AD2253" i="1"/>
  <c r="AE2253" i="1" s="1"/>
  <c r="AB2253" i="1"/>
  <c r="AC2253" i="1" s="1"/>
  <c r="AA2253" i="1"/>
  <c r="W2253" i="1"/>
  <c r="P2253" i="1" s="1"/>
  <c r="U2253" i="1"/>
  <c r="M2253" i="1"/>
  <c r="BA2252" i="1"/>
  <c r="BB2252" i="1" s="1"/>
  <c r="AS2252" i="1"/>
  <c r="AG2252" i="1"/>
  <c r="AH2252" i="1" s="1"/>
  <c r="AD2252" i="1"/>
  <c r="AE2252" i="1" s="1"/>
  <c r="AB2252" i="1"/>
  <c r="AC2252" i="1" s="1"/>
  <c r="AA2252" i="1"/>
  <c r="U2252" i="1"/>
  <c r="M2252" i="1"/>
  <c r="BK2251" i="1"/>
  <c r="BA2251" i="1"/>
  <c r="BB2251" i="1" s="1"/>
  <c r="AS2251" i="1"/>
  <c r="AG2251" i="1"/>
  <c r="AH2251" i="1" s="1"/>
  <c r="AD2251" i="1"/>
  <c r="AE2251" i="1" s="1"/>
  <c r="AB2251" i="1"/>
  <c r="AC2251" i="1" s="1"/>
  <c r="AA2251" i="1"/>
  <c r="U2251" i="1"/>
  <c r="M2251" i="1"/>
  <c r="BK2250" i="1"/>
  <c r="BA2250" i="1"/>
  <c r="BB2250" i="1" s="1"/>
  <c r="AS2250" i="1"/>
  <c r="AG2250" i="1"/>
  <c r="AH2250" i="1" s="1"/>
  <c r="AD2250" i="1"/>
  <c r="AE2250" i="1" s="1"/>
  <c r="AB2250" i="1"/>
  <c r="AC2250" i="1" s="1"/>
  <c r="AA2250" i="1"/>
  <c r="U2250" i="1"/>
  <c r="P2250" i="1"/>
  <c r="M2250" i="1"/>
  <c r="BK2249" i="1"/>
  <c r="BA2249" i="1"/>
  <c r="BB2249" i="1" s="1"/>
  <c r="AS2249" i="1"/>
  <c r="AG2249" i="1"/>
  <c r="AH2249" i="1" s="1"/>
  <c r="AD2249" i="1"/>
  <c r="AE2249" i="1" s="1"/>
  <c r="AB2249" i="1"/>
  <c r="AC2249" i="1" s="1"/>
  <c r="AA2249" i="1"/>
  <c r="U2249" i="1"/>
  <c r="M2249" i="1"/>
  <c r="BK2248" i="1"/>
  <c r="BA2248" i="1"/>
  <c r="BB2248" i="1" s="1"/>
  <c r="AS2248" i="1"/>
  <c r="AG2248" i="1"/>
  <c r="AH2248" i="1" s="1"/>
  <c r="AD2248" i="1"/>
  <c r="AE2248" i="1" s="1"/>
  <c r="AB2248" i="1"/>
  <c r="AC2248" i="1" s="1"/>
  <c r="AA2248" i="1"/>
  <c r="U2248" i="1"/>
  <c r="P2248" i="1"/>
  <c r="M2248" i="1"/>
  <c r="BK2247" i="1"/>
  <c r="BA2247" i="1"/>
  <c r="BB2247" i="1" s="1"/>
  <c r="AS2247" i="1"/>
  <c r="AG2247" i="1"/>
  <c r="AH2247" i="1" s="1"/>
  <c r="AD2247" i="1"/>
  <c r="AE2247" i="1" s="1"/>
  <c r="AB2247" i="1"/>
  <c r="AC2247" i="1" s="1"/>
  <c r="AA2247" i="1"/>
  <c r="U2247" i="1"/>
  <c r="P2247" i="1"/>
  <c r="M2247" i="1"/>
  <c r="BK2246" i="1"/>
  <c r="BA2246" i="1"/>
  <c r="BB2246" i="1" s="1"/>
  <c r="AS2246" i="1"/>
  <c r="AG2246" i="1"/>
  <c r="AH2246" i="1" s="1"/>
  <c r="AD2246" i="1"/>
  <c r="AE2246" i="1" s="1"/>
  <c r="AB2246" i="1"/>
  <c r="AC2246" i="1" s="1"/>
  <c r="AA2246" i="1"/>
  <c r="W2246" i="1"/>
  <c r="P2246" i="1" s="1"/>
  <c r="U2246" i="1"/>
  <c r="M2246" i="1"/>
  <c r="BA2245" i="1"/>
  <c r="BB2245" i="1" s="1"/>
  <c r="AS2245" i="1"/>
  <c r="AG2245" i="1"/>
  <c r="AH2245" i="1" s="1"/>
  <c r="AD2245" i="1"/>
  <c r="AE2245" i="1" s="1"/>
  <c r="AB2245" i="1"/>
  <c r="AC2245" i="1" s="1"/>
  <c r="AA2245" i="1"/>
  <c r="W2245" i="1"/>
  <c r="U2245" i="1"/>
  <c r="P2245" i="1"/>
  <c r="M2245" i="1"/>
  <c r="BA2244" i="1"/>
  <c r="BB2244" i="1" s="1"/>
  <c r="AS2244" i="1"/>
  <c r="AG2244" i="1"/>
  <c r="AH2244" i="1" s="1"/>
  <c r="AD2244" i="1"/>
  <c r="AE2244" i="1" s="1"/>
  <c r="AB2244" i="1"/>
  <c r="AC2244" i="1" s="1"/>
  <c r="AA2244" i="1"/>
  <c r="W2244" i="1"/>
  <c r="P2244" i="1" s="1"/>
  <c r="U2244" i="1"/>
  <c r="M2244" i="1"/>
  <c r="BK2243" i="1"/>
  <c r="BA2243" i="1"/>
  <c r="BB2243" i="1" s="1"/>
  <c r="AS2243" i="1"/>
  <c r="AG2243" i="1"/>
  <c r="AH2243" i="1" s="1"/>
  <c r="AD2243" i="1"/>
  <c r="AE2243" i="1" s="1"/>
  <c r="AB2243" i="1"/>
  <c r="AC2243" i="1" s="1"/>
  <c r="AA2243" i="1"/>
  <c r="W2243" i="1"/>
  <c r="P2243" i="1" s="1"/>
  <c r="U2243" i="1"/>
  <c r="M2243" i="1"/>
  <c r="BK2242" i="1"/>
  <c r="BA2242" i="1"/>
  <c r="BB2242" i="1" s="1"/>
  <c r="AS2242" i="1"/>
  <c r="AG2242" i="1"/>
  <c r="AH2242" i="1" s="1"/>
  <c r="AD2242" i="1"/>
  <c r="AE2242" i="1" s="1"/>
  <c r="AB2242" i="1"/>
  <c r="AC2242" i="1" s="1"/>
  <c r="AA2242" i="1"/>
  <c r="W2242" i="1"/>
  <c r="P2242" i="1" s="1"/>
  <c r="U2242" i="1"/>
  <c r="M2242" i="1"/>
  <c r="BA2241" i="1"/>
  <c r="BB2241" i="1" s="1"/>
  <c r="AS2241" i="1"/>
  <c r="AG2241" i="1"/>
  <c r="AH2241" i="1" s="1"/>
  <c r="AD2241" i="1"/>
  <c r="AE2241" i="1" s="1"/>
  <c r="AB2241" i="1"/>
  <c r="AC2241" i="1" s="1"/>
  <c r="AA2241" i="1"/>
  <c r="U2241" i="1"/>
  <c r="M2241" i="1"/>
  <c r="BA2240" i="1"/>
  <c r="BB2240" i="1" s="1"/>
  <c r="AS2240" i="1"/>
  <c r="AG2240" i="1"/>
  <c r="AH2240" i="1" s="1"/>
  <c r="AD2240" i="1"/>
  <c r="AE2240" i="1" s="1"/>
  <c r="AB2240" i="1"/>
  <c r="AC2240" i="1" s="1"/>
  <c r="AA2240" i="1"/>
  <c r="U2240" i="1"/>
  <c r="M2240" i="1"/>
  <c r="BK2239" i="1"/>
  <c r="BA2239" i="1"/>
  <c r="BB2239" i="1" s="1"/>
  <c r="AS2239" i="1"/>
  <c r="AG2239" i="1"/>
  <c r="AH2239" i="1" s="1"/>
  <c r="AD2239" i="1"/>
  <c r="AE2239" i="1" s="1"/>
  <c r="AB2239" i="1"/>
  <c r="AC2239" i="1" s="1"/>
  <c r="AA2239" i="1"/>
  <c r="W2239" i="1"/>
  <c r="P2239" i="1" s="1"/>
  <c r="U2239" i="1"/>
  <c r="M2239" i="1"/>
  <c r="BK2238" i="1"/>
  <c r="BA2238" i="1"/>
  <c r="BB2238" i="1" s="1"/>
  <c r="AS2238" i="1"/>
  <c r="AG2238" i="1"/>
  <c r="AH2238" i="1" s="1"/>
  <c r="AD2238" i="1"/>
  <c r="AE2238" i="1" s="1"/>
  <c r="AB2238" i="1"/>
  <c r="AC2238" i="1" s="1"/>
  <c r="AA2238" i="1"/>
  <c r="W2238" i="1"/>
  <c r="P2238" i="1" s="1"/>
  <c r="U2238" i="1"/>
  <c r="M2238" i="1"/>
  <c r="BK2237" i="1"/>
  <c r="BA2237" i="1"/>
  <c r="BB2237" i="1" s="1"/>
  <c r="AS2237" i="1"/>
  <c r="AG2237" i="1"/>
  <c r="AH2237" i="1" s="1"/>
  <c r="AD2237" i="1"/>
  <c r="AE2237" i="1" s="1"/>
  <c r="AB2237" i="1"/>
  <c r="AC2237" i="1" s="1"/>
  <c r="AA2237" i="1"/>
  <c r="U2237" i="1"/>
  <c r="P2237" i="1"/>
  <c r="M2237" i="1"/>
  <c r="BA2236" i="1"/>
  <c r="BB2236" i="1" s="1"/>
  <c r="AS2236" i="1"/>
  <c r="AG2236" i="1"/>
  <c r="AH2236" i="1" s="1"/>
  <c r="AD2236" i="1"/>
  <c r="AE2236" i="1" s="1"/>
  <c r="AB2236" i="1"/>
  <c r="AC2236" i="1" s="1"/>
  <c r="AA2236" i="1"/>
  <c r="U2236" i="1"/>
  <c r="P2236" i="1"/>
  <c r="M2236" i="1"/>
  <c r="BK2235" i="1"/>
  <c r="BA2235" i="1"/>
  <c r="BB2235" i="1" s="1"/>
  <c r="AS2235" i="1"/>
  <c r="AG2235" i="1"/>
  <c r="AH2235" i="1" s="1"/>
  <c r="AD2235" i="1"/>
  <c r="AE2235" i="1" s="1"/>
  <c r="AB2235" i="1"/>
  <c r="AC2235" i="1" s="1"/>
  <c r="AA2235" i="1"/>
  <c r="W2235" i="1"/>
  <c r="P2235" i="1" s="1"/>
  <c r="U2235" i="1"/>
  <c r="M2235" i="1"/>
  <c r="BK2234" i="1"/>
  <c r="BA2234" i="1"/>
  <c r="BB2234" i="1" s="1"/>
  <c r="AS2234" i="1"/>
  <c r="AG2234" i="1"/>
  <c r="AH2234" i="1" s="1"/>
  <c r="AD2234" i="1"/>
  <c r="AE2234" i="1" s="1"/>
  <c r="AB2234" i="1"/>
  <c r="AC2234" i="1" s="1"/>
  <c r="AA2234" i="1"/>
  <c r="W2234" i="1"/>
  <c r="P2234" i="1" s="1"/>
  <c r="U2234" i="1"/>
  <c r="M2234" i="1"/>
  <c r="BA2233" i="1"/>
  <c r="BB2233" i="1" s="1"/>
  <c r="AS2233" i="1"/>
  <c r="AG2233" i="1"/>
  <c r="AH2233" i="1" s="1"/>
  <c r="AD2233" i="1"/>
  <c r="AE2233" i="1" s="1"/>
  <c r="AB2233" i="1"/>
  <c r="AC2233" i="1" s="1"/>
  <c r="AA2233" i="1"/>
  <c r="U2233" i="1"/>
  <c r="P2233" i="1"/>
  <c r="M2233" i="1"/>
  <c r="BA2232" i="1"/>
  <c r="BB2232" i="1" s="1"/>
  <c r="AS2232" i="1"/>
  <c r="AG2232" i="1"/>
  <c r="AH2232" i="1" s="1"/>
  <c r="AD2232" i="1"/>
  <c r="AE2232" i="1" s="1"/>
  <c r="AB2232" i="1"/>
  <c r="AC2232" i="1" s="1"/>
  <c r="AA2232" i="1"/>
  <c r="W2232" i="1"/>
  <c r="P2232" i="1" s="1"/>
  <c r="U2232" i="1"/>
  <c r="M2232" i="1"/>
  <c r="BK2231" i="1"/>
  <c r="BA2231" i="1"/>
  <c r="BB2231" i="1" s="1"/>
  <c r="AS2231" i="1"/>
  <c r="AG2231" i="1"/>
  <c r="AH2231" i="1" s="1"/>
  <c r="AD2231" i="1"/>
  <c r="AE2231" i="1" s="1"/>
  <c r="AB2231" i="1"/>
  <c r="AC2231" i="1" s="1"/>
  <c r="AA2231" i="1"/>
  <c r="U2231" i="1"/>
  <c r="P2231" i="1"/>
  <c r="M2231" i="1"/>
  <c r="BK2230" i="1"/>
  <c r="BA2230" i="1"/>
  <c r="BB2230" i="1" s="1"/>
  <c r="AS2230" i="1"/>
  <c r="AG2230" i="1"/>
  <c r="AH2230" i="1" s="1"/>
  <c r="AD2230" i="1"/>
  <c r="AE2230" i="1" s="1"/>
  <c r="AB2230" i="1"/>
  <c r="AC2230" i="1" s="1"/>
  <c r="AA2230" i="1"/>
  <c r="W2230" i="1"/>
  <c r="U2230" i="1"/>
  <c r="P2230" i="1"/>
  <c r="M2230" i="1"/>
  <c r="BK2229" i="1"/>
  <c r="BA2229" i="1"/>
  <c r="BB2229" i="1" s="1"/>
  <c r="AS2229" i="1"/>
  <c r="AG2229" i="1"/>
  <c r="AH2229" i="1" s="1"/>
  <c r="AD2229" i="1"/>
  <c r="AE2229" i="1" s="1"/>
  <c r="AB2229" i="1"/>
  <c r="AC2229" i="1" s="1"/>
  <c r="AA2229" i="1"/>
  <c r="W2229" i="1"/>
  <c r="U2229" i="1"/>
  <c r="P2229" i="1"/>
  <c r="M2229" i="1"/>
  <c r="BA2228" i="1"/>
  <c r="BB2228" i="1" s="1"/>
  <c r="AS2228" i="1"/>
  <c r="AG2228" i="1"/>
  <c r="AH2228" i="1" s="1"/>
  <c r="AD2228" i="1"/>
  <c r="AE2228" i="1" s="1"/>
  <c r="AB2228" i="1"/>
  <c r="AC2228" i="1" s="1"/>
  <c r="AA2228" i="1"/>
  <c r="W2228" i="1"/>
  <c r="P2228" i="1" s="1"/>
  <c r="U2228" i="1"/>
  <c r="M2228" i="1"/>
  <c r="BA2227" i="1"/>
  <c r="BB2227" i="1" s="1"/>
  <c r="AS2227" i="1"/>
  <c r="AG2227" i="1"/>
  <c r="AH2227" i="1" s="1"/>
  <c r="AD2227" i="1"/>
  <c r="AE2227" i="1" s="1"/>
  <c r="AB2227" i="1"/>
  <c r="AC2227" i="1" s="1"/>
  <c r="AA2227" i="1"/>
  <c r="W2227" i="1"/>
  <c r="P2227" i="1" s="1"/>
  <c r="U2227" i="1"/>
  <c r="M2227" i="1"/>
  <c r="BK2226" i="1"/>
  <c r="BA2226" i="1"/>
  <c r="BB2226" i="1" s="1"/>
  <c r="AS2226" i="1"/>
  <c r="AG2226" i="1"/>
  <c r="AH2226" i="1" s="1"/>
  <c r="AD2226" i="1"/>
  <c r="AE2226" i="1" s="1"/>
  <c r="AB2226" i="1"/>
  <c r="AC2226" i="1" s="1"/>
  <c r="AA2226" i="1"/>
  <c r="W2226" i="1"/>
  <c r="P2226" i="1" s="1"/>
  <c r="U2226" i="1"/>
  <c r="M2226" i="1"/>
  <c r="BK2225" i="1"/>
  <c r="BA2225" i="1"/>
  <c r="BB2225" i="1" s="1"/>
  <c r="AS2225" i="1"/>
  <c r="AG2225" i="1"/>
  <c r="AH2225" i="1" s="1"/>
  <c r="AD2225" i="1"/>
  <c r="AE2225" i="1" s="1"/>
  <c r="AB2225" i="1"/>
  <c r="AC2225" i="1" s="1"/>
  <c r="AA2225" i="1"/>
  <c r="U2225" i="1"/>
  <c r="M2225" i="1"/>
  <c r="BK2224" i="1"/>
  <c r="BA2224" i="1"/>
  <c r="BB2224" i="1" s="1"/>
  <c r="AS2224" i="1"/>
  <c r="AG2224" i="1"/>
  <c r="AH2224" i="1" s="1"/>
  <c r="AD2224" i="1"/>
  <c r="AE2224" i="1" s="1"/>
  <c r="AB2224" i="1"/>
  <c r="AC2224" i="1" s="1"/>
  <c r="AA2224" i="1"/>
  <c r="U2224" i="1"/>
  <c r="M2224" i="1"/>
  <c r="BK2223" i="1"/>
  <c r="BA2223" i="1"/>
  <c r="BB2223" i="1" s="1"/>
  <c r="AS2223" i="1"/>
  <c r="AG2223" i="1"/>
  <c r="AH2223" i="1" s="1"/>
  <c r="AD2223" i="1"/>
  <c r="AE2223" i="1" s="1"/>
  <c r="AB2223" i="1"/>
  <c r="AC2223" i="1" s="1"/>
  <c r="AA2223" i="1"/>
  <c r="W2223" i="1"/>
  <c r="P2223" i="1" s="1"/>
  <c r="U2223" i="1"/>
  <c r="M2223" i="1"/>
  <c r="BK2222" i="1"/>
  <c r="BA2222" i="1"/>
  <c r="BB2222" i="1" s="1"/>
  <c r="AS2222" i="1"/>
  <c r="AG2222" i="1"/>
  <c r="AH2222" i="1" s="1"/>
  <c r="AD2222" i="1"/>
  <c r="AE2222" i="1" s="1"/>
  <c r="AB2222" i="1"/>
  <c r="AC2222" i="1" s="1"/>
  <c r="AA2222" i="1"/>
  <c r="W2222" i="1"/>
  <c r="P2222" i="1" s="1"/>
  <c r="U2222" i="1"/>
  <c r="M2222" i="1"/>
  <c r="BK2221" i="1"/>
  <c r="BA2221" i="1"/>
  <c r="BB2221" i="1" s="1"/>
  <c r="AS2221" i="1"/>
  <c r="AG2221" i="1"/>
  <c r="AH2221" i="1" s="1"/>
  <c r="AD2221" i="1"/>
  <c r="AE2221" i="1" s="1"/>
  <c r="AB2221" i="1"/>
  <c r="AC2221" i="1" s="1"/>
  <c r="AA2221" i="1"/>
  <c r="U2221" i="1"/>
  <c r="P2221" i="1"/>
  <c r="M2221" i="1"/>
  <c r="BK2220" i="1"/>
  <c r="BA2220" i="1"/>
  <c r="BB2220" i="1" s="1"/>
  <c r="AS2220" i="1"/>
  <c r="AG2220" i="1"/>
  <c r="AH2220" i="1" s="1"/>
  <c r="AD2220" i="1"/>
  <c r="AE2220" i="1" s="1"/>
  <c r="AB2220" i="1"/>
  <c r="AC2220" i="1" s="1"/>
  <c r="AA2220" i="1"/>
  <c r="W2220" i="1"/>
  <c r="P2220" i="1" s="1"/>
  <c r="U2220" i="1"/>
  <c r="M2220" i="1"/>
  <c r="BK2219" i="1"/>
  <c r="BA2219" i="1"/>
  <c r="BB2219" i="1" s="1"/>
  <c r="AS2219" i="1"/>
  <c r="AG2219" i="1"/>
  <c r="AH2219" i="1" s="1"/>
  <c r="AD2219" i="1"/>
  <c r="AE2219" i="1" s="1"/>
  <c r="AB2219" i="1"/>
  <c r="AC2219" i="1" s="1"/>
  <c r="AA2219" i="1"/>
  <c r="U2219" i="1"/>
  <c r="P2219" i="1"/>
  <c r="M2219" i="1"/>
  <c r="BK2218" i="1"/>
  <c r="BA2218" i="1"/>
  <c r="BB2218" i="1" s="1"/>
  <c r="AS2218" i="1"/>
  <c r="AG2218" i="1"/>
  <c r="AH2218" i="1" s="1"/>
  <c r="AD2218" i="1"/>
  <c r="AE2218" i="1" s="1"/>
  <c r="AB2218" i="1"/>
  <c r="AC2218" i="1" s="1"/>
  <c r="AA2218" i="1"/>
  <c r="W2218" i="1"/>
  <c r="P2218" i="1" s="1"/>
  <c r="U2218" i="1"/>
  <c r="M2218" i="1"/>
  <c r="BK2217" i="1"/>
  <c r="BA2217" i="1"/>
  <c r="BB2217" i="1" s="1"/>
  <c r="AS2217" i="1"/>
  <c r="AG2217" i="1"/>
  <c r="AH2217" i="1" s="1"/>
  <c r="AD2217" i="1"/>
  <c r="AE2217" i="1" s="1"/>
  <c r="AB2217" i="1"/>
  <c r="AC2217" i="1" s="1"/>
  <c r="AA2217" i="1"/>
  <c r="W2217" i="1"/>
  <c r="P2217" i="1" s="1"/>
  <c r="U2217" i="1"/>
  <c r="M2217" i="1"/>
  <c r="BK2216" i="1"/>
  <c r="BA2216" i="1"/>
  <c r="BB2216" i="1" s="1"/>
  <c r="AS2216" i="1"/>
  <c r="AG2216" i="1"/>
  <c r="AH2216" i="1" s="1"/>
  <c r="AD2216" i="1"/>
  <c r="AE2216" i="1" s="1"/>
  <c r="AB2216" i="1"/>
  <c r="AC2216" i="1" s="1"/>
  <c r="AA2216" i="1"/>
  <c r="U2216" i="1"/>
  <c r="M2216" i="1"/>
  <c r="BK2215" i="1"/>
  <c r="BA2215" i="1"/>
  <c r="BB2215" i="1" s="1"/>
  <c r="AS2215" i="1"/>
  <c r="AG2215" i="1"/>
  <c r="AH2215" i="1" s="1"/>
  <c r="AD2215" i="1"/>
  <c r="AE2215" i="1" s="1"/>
  <c r="AB2215" i="1"/>
  <c r="AC2215" i="1" s="1"/>
  <c r="AA2215" i="1"/>
  <c r="W2215" i="1"/>
  <c r="P2215" i="1" s="1"/>
  <c r="U2215" i="1"/>
  <c r="M2215" i="1"/>
  <c r="BK2214" i="1"/>
  <c r="BA2214" i="1"/>
  <c r="BB2214" i="1" s="1"/>
  <c r="AS2214" i="1"/>
  <c r="AG2214" i="1"/>
  <c r="AH2214" i="1" s="1"/>
  <c r="AD2214" i="1"/>
  <c r="AE2214" i="1" s="1"/>
  <c r="AB2214" i="1"/>
  <c r="AC2214" i="1" s="1"/>
  <c r="AA2214" i="1"/>
  <c r="U2214" i="1"/>
  <c r="P2214" i="1"/>
  <c r="M2214" i="1"/>
  <c r="BA2213" i="1"/>
  <c r="BB2213" i="1" s="1"/>
  <c r="AS2213" i="1"/>
  <c r="AG2213" i="1"/>
  <c r="AH2213" i="1" s="1"/>
  <c r="AD2213" i="1"/>
  <c r="AE2213" i="1" s="1"/>
  <c r="AB2213" i="1"/>
  <c r="AC2213" i="1" s="1"/>
  <c r="AA2213" i="1"/>
  <c r="W2213" i="1"/>
  <c r="P2213" i="1" s="1"/>
  <c r="U2213" i="1"/>
  <c r="M2213" i="1"/>
  <c r="BK2212" i="1"/>
  <c r="BA2212" i="1"/>
  <c r="BB2212" i="1" s="1"/>
  <c r="AS2212" i="1"/>
  <c r="AG2212" i="1"/>
  <c r="AH2212" i="1" s="1"/>
  <c r="AD2212" i="1"/>
  <c r="AE2212" i="1" s="1"/>
  <c r="AB2212" i="1"/>
  <c r="AC2212" i="1" s="1"/>
  <c r="AA2212" i="1"/>
  <c r="W2212" i="1"/>
  <c r="P2212" i="1" s="1"/>
  <c r="U2212" i="1"/>
  <c r="M2212" i="1"/>
  <c r="BK2211" i="1"/>
  <c r="BA2211" i="1"/>
  <c r="BB2211" i="1" s="1"/>
  <c r="AS2211" i="1"/>
  <c r="AG2211" i="1"/>
  <c r="AH2211" i="1" s="1"/>
  <c r="AD2211" i="1"/>
  <c r="AE2211" i="1" s="1"/>
  <c r="AB2211" i="1"/>
  <c r="AC2211" i="1" s="1"/>
  <c r="AA2211" i="1"/>
  <c r="U2211" i="1"/>
  <c r="M2211" i="1"/>
  <c r="BK2210" i="1"/>
  <c r="BA2210" i="1"/>
  <c r="BB2210" i="1" s="1"/>
  <c r="AS2210" i="1"/>
  <c r="AG2210" i="1"/>
  <c r="AH2210" i="1" s="1"/>
  <c r="AD2210" i="1"/>
  <c r="AE2210" i="1" s="1"/>
  <c r="AB2210" i="1"/>
  <c r="AC2210" i="1" s="1"/>
  <c r="AA2210" i="1"/>
  <c r="U2210" i="1"/>
  <c r="M2210" i="1"/>
  <c r="BA2209" i="1"/>
  <c r="BB2209" i="1" s="1"/>
  <c r="AS2209" i="1"/>
  <c r="AG2209" i="1"/>
  <c r="AH2209" i="1" s="1"/>
  <c r="AD2209" i="1"/>
  <c r="AE2209" i="1" s="1"/>
  <c r="AB2209" i="1"/>
  <c r="AC2209" i="1" s="1"/>
  <c r="AA2209" i="1"/>
  <c r="U2209" i="1"/>
  <c r="P2209" i="1"/>
  <c r="M2209" i="1"/>
  <c r="BK2208" i="1"/>
  <c r="BA2208" i="1"/>
  <c r="BB2208" i="1" s="1"/>
  <c r="AS2208" i="1"/>
  <c r="AG2208" i="1"/>
  <c r="AH2208" i="1" s="1"/>
  <c r="AD2208" i="1"/>
  <c r="AE2208" i="1" s="1"/>
  <c r="AB2208" i="1"/>
  <c r="AC2208" i="1" s="1"/>
  <c r="AA2208" i="1"/>
  <c r="W2208" i="1"/>
  <c r="P2208" i="1" s="1"/>
  <c r="U2208" i="1"/>
  <c r="M2208" i="1"/>
  <c r="BK2207" i="1"/>
  <c r="BA2207" i="1"/>
  <c r="BB2207" i="1" s="1"/>
  <c r="AS2207" i="1"/>
  <c r="AG2207" i="1"/>
  <c r="AH2207" i="1" s="1"/>
  <c r="AD2207" i="1"/>
  <c r="AE2207" i="1" s="1"/>
  <c r="AB2207" i="1"/>
  <c r="AC2207" i="1" s="1"/>
  <c r="AA2207" i="1"/>
  <c r="W2207" i="1"/>
  <c r="P2207" i="1" s="1"/>
  <c r="U2207" i="1"/>
  <c r="M2207" i="1"/>
  <c r="BK2206" i="1"/>
  <c r="BA2206" i="1"/>
  <c r="BB2206" i="1" s="1"/>
  <c r="AS2206" i="1"/>
  <c r="AG2206" i="1"/>
  <c r="AH2206" i="1" s="1"/>
  <c r="AD2206" i="1"/>
  <c r="AE2206" i="1" s="1"/>
  <c r="AB2206" i="1"/>
  <c r="AC2206" i="1" s="1"/>
  <c r="AA2206" i="1"/>
  <c r="W2206" i="1"/>
  <c r="P2206" i="1" s="1"/>
  <c r="U2206" i="1"/>
  <c r="M2206" i="1"/>
  <c r="BK2205" i="1"/>
  <c r="BA2205" i="1"/>
  <c r="BB2205" i="1" s="1"/>
  <c r="AS2205" i="1"/>
  <c r="AG2205" i="1"/>
  <c r="AH2205" i="1" s="1"/>
  <c r="AD2205" i="1"/>
  <c r="AE2205" i="1" s="1"/>
  <c r="AB2205" i="1"/>
  <c r="AC2205" i="1" s="1"/>
  <c r="AA2205" i="1"/>
  <c r="W2205" i="1"/>
  <c r="P2205" i="1" s="1"/>
  <c r="U2205" i="1"/>
  <c r="M2205" i="1"/>
  <c r="BK2204" i="1"/>
  <c r="BA2204" i="1"/>
  <c r="BB2204" i="1" s="1"/>
  <c r="AS2204" i="1"/>
  <c r="AG2204" i="1"/>
  <c r="AH2204" i="1" s="1"/>
  <c r="AD2204" i="1"/>
  <c r="AE2204" i="1" s="1"/>
  <c r="AB2204" i="1"/>
  <c r="AC2204" i="1" s="1"/>
  <c r="AA2204" i="1"/>
  <c r="U2204" i="1"/>
  <c r="M2204" i="1"/>
  <c r="BK2203" i="1"/>
  <c r="BA2203" i="1"/>
  <c r="BB2203" i="1" s="1"/>
  <c r="AS2203" i="1"/>
  <c r="AG2203" i="1"/>
  <c r="AH2203" i="1" s="1"/>
  <c r="AD2203" i="1"/>
  <c r="AE2203" i="1" s="1"/>
  <c r="AB2203" i="1"/>
  <c r="AC2203" i="1" s="1"/>
  <c r="AA2203" i="1"/>
  <c r="W2203" i="1"/>
  <c r="U2203" i="1"/>
  <c r="P2203" i="1"/>
  <c r="M2203" i="1"/>
  <c r="BA2202" i="1"/>
  <c r="BB2202" i="1" s="1"/>
  <c r="AS2202" i="1"/>
  <c r="AG2202" i="1"/>
  <c r="AH2202" i="1" s="1"/>
  <c r="AD2202" i="1"/>
  <c r="AE2202" i="1" s="1"/>
  <c r="AB2202" i="1"/>
  <c r="AC2202" i="1" s="1"/>
  <c r="AA2202" i="1"/>
  <c r="U2202" i="1"/>
  <c r="P2202" i="1"/>
  <c r="M2202" i="1"/>
  <c r="BA2201" i="1"/>
  <c r="BB2201" i="1" s="1"/>
  <c r="AS2201" i="1"/>
  <c r="AG2201" i="1"/>
  <c r="AH2201" i="1" s="1"/>
  <c r="AD2201" i="1"/>
  <c r="AE2201" i="1" s="1"/>
  <c r="AB2201" i="1"/>
  <c r="AC2201" i="1" s="1"/>
  <c r="AA2201" i="1"/>
  <c r="W2201" i="1"/>
  <c r="P2201" i="1" s="1"/>
  <c r="U2201" i="1"/>
  <c r="M2201" i="1"/>
  <c r="BK2200" i="1"/>
  <c r="BA2200" i="1"/>
  <c r="BB2200" i="1" s="1"/>
  <c r="AS2200" i="1"/>
  <c r="AG2200" i="1"/>
  <c r="AH2200" i="1" s="1"/>
  <c r="AD2200" i="1"/>
  <c r="AE2200" i="1" s="1"/>
  <c r="AB2200" i="1"/>
  <c r="AC2200" i="1" s="1"/>
  <c r="AA2200" i="1"/>
  <c r="W2200" i="1"/>
  <c r="P2200" i="1" s="1"/>
  <c r="U2200" i="1"/>
  <c r="M2200" i="1"/>
  <c r="BK2199" i="1"/>
  <c r="BA2199" i="1"/>
  <c r="BB2199" i="1" s="1"/>
  <c r="AS2199" i="1"/>
  <c r="AG2199" i="1"/>
  <c r="AH2199" i="1" s="1"/>
  <c r="AD2199" i="1"/>
  <c r="AE2199" i="1" s="1"/>
  <c r="AB2199" i="1"/>
  <c r="AC2199" i="1" s="1"/>
  <c r="AA2199" i="1"/>
  <c r="W2199" i="1"/>
  <c r="P2199" i="1" s="1"/>
  <c r="U2199" i="1"/>
  <c r="M2199" i="1"/>
  <c r="BK2198" i="1"/>
  <c r="BA2198" i="1"/>
  <c r="BB2198" i="1" s="1"/>
  <c r="AS2198" i="1"/>
  <c r="AG2198" i="1"/>
  <c r="AH2198" i="1" s="1"/>
  <c r="AD2198" i="1"/>
  <c r="AE2198" i="1" s="1"/>
  <c r="AB2198" i="1"/>
  <c r="AC2198" i="1" s="1"/>
  <c r="AA2198" i="1"/>
  <c r="W2198" i="1"/>
  <c r="P2198" i="1" s="1"/>
  <c r="U2198" i="1"/>
  <c r="M2198" i="1"/>
  <c r="BK2197" i="1"/>
  <c r="BA2197" i="1"/>
  <c r="BB2197" i="1" s="1"/>
  <c r="AS2197" i="1"/>
  <c r="AG2197" i="1"/>
  <c r="AH2197" i="1" s="1"/>
  <c r="AD2197" i="1"/>
  <c r="AE2197" i="1" s="1"/>
  <c r="AB2197" i="1"/>
  <c r="AC2197" i="1" s="1"/>
  <c r="AA2197" i="1"/>
  <c r="U2197" i="1"/>
  <c r="P2197" i="1"/>
  <c r="M2197" i="1"/>
  <c r="BK2196" i="1"/>
  <c r="BA2196" i="1"/>
  <c r="BB2196" i="1" s="1"/>
  <c r="AS2196" i="1"/>
  <c r="AG2196" i="1"/>
  <c r="AH2196" i="1" s="1"/>
  <c r="AD2196" i="1"/>
  <c r="AE2196" i="1" s="1"/>
  <c r="AB2196" i="1"/>
  <c r="AC2196" i="1" s="1"/>
  <c r="AA2196" i="1"/>
  <c r="W2196" i="1"/>
  <c r="P2196" i="1" s="1"/>
  <c r="U2196" i="1"/>
  <c r="M2196" i="1"/>
  <c r="BK2195" i="1"/>
  <c r="BA2195" i="1"/>
  <c r="BB2195" i="1" s="1"/>
  <c r="AS2195" i="1"/>
  <c r="AG2195" i="1"/>
  <c r="AH2195" i="1" s="1"/>
  <c r="AD2195" i="1"/>
  <c r="AE2195" i="1" s="1"/>
  <c r="AB2195" i="1"/>
  <c r="AC2195" i="1" s="1"/>
  <c r="AA2195" i="1"/>
  <c r="W2195" i="1"/>
  <c r="P2195" i="1" s="1"/>
  <c r="U2195" i="1"/>
  <c r="M2195" i="1"/>
  <c r="BK2194" i="1"/>
  <c r="BA2194" i="1"/>
  <c r="BB2194" i="1" s="1"/>
  <c r="AS2194" i="1"/>
  <c r="AG2194" i="1"/>
  <c r="AH2194" i="1" s="1"/>
  <c r="AD2194" i="1"/>
  <c r="AE2194" i="1" s="1"/>
  <c r="AB2194" i="1"/>
  <c r="AC2194" i="1" s="1"/>
  <c r="AA2194" i="1"/>
  <c r="W2194" i="1"/>
  <c r="P2194" i="1" s="1"/>
  <c r="U2194" i="1"/>
  <c r="M2194" i="1"/>
  <c r="BK2193" i="1"/>
  <c r="BA2193" i="1"/>
  <c r="BB2193" i="1" s="1"/>
  <c r="AS2193" i="1"/>
  <c r="AG2193" i="1"/>
  <c r="AH2193" i="1" s="1"/>
  <c r="AD2193" i="1"/>
  <c r="AE2193" i="1" s="1"/>
  <c r="AB2193" i="1"/>
  <c r="AC2193" i="1" s="1"/>
  <c r="AA2193" i="1"/>
  <c r="W2193" i="1"/>
  <c r="P2193" i="1" s="1"/>
  <c r="U2193" i="1"/>
  <c r="M2193" i="1"/>
  <c r="BK2192" i="1"/>
  <c r="BA2192" i="1"/>
  <c r="BB2192" i="1" s="1"/>
  <c r="AS2192" i="1"/>
  <c r="AG2192" i="1"/>
  <c r="AH2192" i="1" s="1"/>
  <c r="AD2192" i="1"/>
  <c r="AE2192" i="1" s="1"/>
  <c r="AB2192" i="1"/>
  <c r="AC2192" i="1" s="1"/>
  <c r="AA2192" i="1"/>
  <c r="U2192" i="1"/>
  <c r="P2192" i="1"/>
  <c r="M2192" i="1"/>
  <c r="BK2191" i="1"/>
  <c r="BA2191" i="1"/>
  <c r="BB2191" i="1" s="1"/>
  <c r="AS2191" i="1"/>
  <c r="AG2191" i="1"/>
  <c r="AH2191" i="1" s="1"/>
  <c r="AD2191" i="1"/>
  <c r="AE2191" i="1" s="1"/>
  <c r="AB2191" i="1"/>
  <c r="AC2191" i="1" s="1"/>
  <c r="AA2191" i="1"/>
  <c r="W2191" i="1"/>
  <c r="P2191" i="1" s="1"/>
  <c r="U2191" i="1"/>
  <c r="M2191" i="1"/>
  <c r="BK2190" i="1"/>
  <c r="BA2190" i="1"/>
  <c r="BB2190" i="1" s="1"/>
  <c r="AS2190" i="1"/>
  <c r="AG2190" i="1"/>
  <c r="AH2190" i="1" s="1"/>
  <c r="AD2190" i="1"/>
  <c r="AE2190" i="1" s="1"/>
  <c r="AB2190" i="1"/>
  <c r="AC2190" i="1" s="1"/>
  <c r="AA2190" i="1"/>
  <c r="U2190" i="1"/>
  <c r="M2190" i="1"/>
  <c r="BK2189" i="1"/>
  <c r="BA2189" i="1"/>
  <c r="BB2189" i="1" s="1"/>
  <c r="AS2189" i="1"/>
  <c r="AG2189" i="1"/>
  <c r="AH2189" i="1" s="1"/>
  <c r="AD2189" i="1"/>
  <c r="AE2189" i="1" s="1"/>
  <c r="AB2189" i="1"/>
  <c r="AC2189" i="1" s="1"/>
  <c r="AA2189" i="1"/>
  <c r="U2189" i="1"/>
  <c r="P2189" i="1"/>
  <c r="M2189" i="1"/>
  <c r="BK2188" i="1"/>
  <c r="BA2188" i="1"/>
  <c r="BB2188" i="1" s="1"/>
  <c r="AS2188" i="1"/>
  <c r="AG2188" i="1"/>
  <c r="AH2188" i="1" s="1"/>
  <c r="AD2188" i="1"/>
  <c r="AE2188" i="1" s="1"/>
  <c r="AB2188" i="1"/>
  <c r="AC2188" i="1" s="1"/>
  <c r="AA2188" i="1"/>
  <c r="W2188" i="1"/>
  <c r="P2188" i="1" s="1"/>
  <c r="U2188" i="1"/>
  <c r="M2188" i="1"/>
  <c r="BK2187" i="1"/>
  <c r="BA2187" i="1"/>
  <c r="BB2187" i="1" s="1"/>
  <c r="AS2187" i="1"/>
  <c r="AG2187" i="1"/>
  <c r="AH2187" i="1" s="1"/>
  <c r="AD2187" i="1"/>
  <c r="AE2187" i="1" s="1"/>
  <c r="AB2187" i="1"/>
  <c r="AC2187" i="1" s="1"/>
  <c r="AA2187" i="1"/>
  <c r="W2187" i="1"/>
  <c r="P2187" i="1" s="1"/>
  <c r="U2187" i="1"/>
  <c r="M2187" i="1"/>
  <c r="BK2186" i="1"/>
  <c r="BA2186" i="1"/>
  <c r="BB2186" i="1" s="1"/>
  <c r="AS2186" i="1"/>
  <c r="AG2186" i="1"/>
  <c r="AH2186" i="1" s="1"/>
  <c r="AD2186" i="1"/>
  <c r="AE2186" i="1" s="1"/>
  <c r="AB2186" i="1"/>
  <c r="AC2186" i="1" s="1"/>
  <c r="AA2186" i="1"/>
  <c r="W2186" i="1"/>
  <c r="P2186" i="1" s="1"/>
  <c r="U2186" i="1"/>
  <c r="M2186" i="1"/>
  <c r="BK2185" i="1"/>
  <c r="BA2185" i="1"/>
  <c r="BB2185" i="1" s="1"/>
  <c r="AS2185" i="1"/>
  <c r="AG2185" i="1"/>
  <c r="AH2185" i="1" s="1"/>
  <c r="AD2185" i="1"/>
  <c r="AE2185" i="1" s="1"/>
  <c r="AB2185" i="1"/>
  <c r="AC2185" i="1" s="1"/>
  <c r="AA2185" i="1"/>
  <c r="W2185" i="1"/>
  <c r="P2185" i="1" s="1"/>
  <c r="U2185" i="1"/>
  <c r="M2185" i="1"/>
  <c r="BK2184" i="1"/>
  <c r="BA2184" i="1"/>
  <c r="BB2184" i="1" s="1"/>
  <c r="AS2184" i="1"/>
  <c r="AG2184" i="1"/>
  <c r="AH2184" i="1" s="1"/>
  <c r="AD2184" i="1"/>
  <c r="AE2184" i="1" s="1"/>
  <c r="AB2184" i="1"/>
  <c r="AC2184" i="1" s="1"/>
  <c r="AA2184" i="1"/>
  <c r="U2184" i="1"/>
  <c r="P2184" i="1"/>
  <c r="M2184" i="1"/>
  <c r="BK2183" i="1"/>
  <c r="BA2183" i="1"/>
  <c r="BB2183" i="1" s="1"/>
  <c r="AS2183" i="1"/>
  <c r="AG2183" i="1"/>
  <c r="AH2183" i="1" s="1"/>
  <c r="AD2183" i="1"/>
  <c r="AE2183" i="1" s="1"/>
  <c r="AB2183" i="1"/>
  <c r="AC2183" i="1" s="1"/>
  <c r="AA2183" i="1"/>
  <c r="W2183" i="1"/>
  <c r="P2183" i="1" s="1"/>
  <c r="U2183" i="1"/>
  <c r="M2183" i="1"/>
  <c r="BK2182" i="1"/>
  <c r="BA2182" i="1"/>
  <c r="BB2182" i="1" s="1"/>
  <c r="AS2182" i="1"/>
  <c r="AG2182" i="1"/>
  <c r="AH2182" i="1" s="1"/>
  <c r="AD2182" i="1"/>
  <c r="AE2182" i="1" s="1"/>
  <c r="AB2182" i="1"/>
  <c r="AC2182" i="1" s="1"/>
  <c r="AA2182" i="1"/>
  <c r="U2182" i="1"/>
  <c r="P2182" i="1"/>
  <c r="M2182" i="1"/>
  <c r="BK2181" i="1"/>
  <c r="BA2181" i="1"/>
  <c r="BB2181" i="1" s="1"/>
  <c r="AS2181" i="1"/>
  <c r="AG2181" i="1"/>
  <c r="AH2181" i="1" s="1"/>
  <c r="AD2181" i="1"/>
  <c r="AE2181" i="1" s="1"/>
  <c r="AB2181" i="1"/>
  <c r="AC2181" i="1" s="1"/>
  <c r="AA2181" i="1"/>
  <c r="W2181" i="1"/>
  <c r="P2181" i="1" s="1"/>
  <c r="U2181" i="1"/>
  <c r="M2181" i="1"/>
  <c r="BK2180" i="1"/>
  <c r="BA2180" i="1"/>
  <c r="BB2180" i="1" s="1"/>
  <c r="AS2180" i="1"/>
  <c r="AG2180" i="1"/>
  <c r="AH2180" i="1" s="1"/>
  <c r="AD2180" i="1"/>
  <c r="AE2180" i="1" s="1"/>
  <c r="AB2180" i="1"/>
  <c r="AC2180" i="1" s="1"/>
  <c r="AA2180" i="1"/>
  <c r="U2180" i="1"/>
  <c r="P2180" i="1"/>
  <c r="M2180" i="1"/>
  <c r="BK2179" i="1"/>
  <c r="BA2179" i="1"/>
  <c r="BB2179" i="1" s="1"/>
  <c r="AS2179" i="1"/>
  <c r="AG2179" i="1"/>
  <c r="AH2179" i="1" s="1"/>
  <c r="AD2179" i="1"/>
  <c r="AE2179" i="1" s="1"/>
  <c r="AB2179" i="1"/>
  <c r="AC2179" i="1" s="1"/>
  <c r="AA2179" i="1"/>
  <c r="W2179" i="1"/>
  <c r="P2179" i="1" s="1"/>
  <c r="U2179" i="1"/>
  <c r="M2179" i="1"/>
  <c r="BK2178" i="1"/>
  <c r="BA2178" i="1"/>
  <c r="BB2178" i="1" s="1"/>
  <c r="AS2178" i="1"/>
  <c r="AG2178" i="1"/>
  <c r="AH2178" i="1" s="1"/>
  <c r="AD2178" i="1"/>
  <c r="AE2178" i="1" s="1"/>
  <c r="AB2178" i="1"/>
  <c r="AC2178" i="1" s="1"/>
  <c r="AA2178" i="1"/>
  <c r="U2178" i="1"/>
  <c r="P2178" i="1"/>
  <c r="M2178" i="1"/>
  <c r="BK2177" i="1"/>
  <c r="BA2177" i="1"/>
  <c r="BB2177" i="1" s="1"/>
  <c r="AS2177" i="1"/>
  <c r="AG2177" i="1"/>
  <c r="AH2177" i="1" s="1"/>
  <c r="AD2177" i="1"/>
  <c r="AE2177" i="1" s="1"/>
  <c r="AB2177" i="1"/>
  <c r="AC2177" i="1" s="1"/>
  <c r="AA2177" i="1"/>
  <c r="W2177" i="1"/>
  <c r="P2177" i="1" s="1"/>
  <c r="U2177" i="1"/>
  <c r="M2177" i="1"/>
  <c r="BK2176" i="1"/>
  <c r="BA2176" i="1"/>
  <c r="BB2176" i="1" s="1"/>
  <c r="AS2176" i="1"/>
  <c r="AG2176" i="1"/>
  <c r="AH2176" i="1" s="1"/>
  <c r="AD2176" i="1"/>
  <c r="AE2176" i="1" s="1"/>
  <c r="AB2176" i="1"/>
  <c r="AC2176" i="1" s="1"/>
  <c r="AA2176" i="1"/>
  <c r="W2176" i="1"/>
  <c r="P2176" i="1" s="1"/>
  <c r="U2176" i="1"/>
  <c r="M2176" i="1"/>
  <c r="BK2175" i="1"/>
  <c r="BA2175" i="1"/>
  <c r="BB2175" i="1" s="1"/>
  <c r="AS2175" i="1"/>
  <c r="AG2175" i="1"/>
  <c r="AH2175" i="1" s="1"/>
  <c r="AD2175" i="1"/>
  <c r="AE2175" i="1" s="1"/>
  <c r="AB2175" i="1"/>
  <c r="AC2175" i="1" s="1"/>
  <c r="AA2175" i="1"/>
  <c r="U2175" i="1"/>
  <c r="P2175" i="1"/>
  <c r="M2175" i="1"/>
  <c r="BK2174" i="1"/>
  <c r="BA2174" i="1"/>
  <c r="BB2174" i="1" s="1"/>
  <c r="AS2174" i="1"/>
  <c r="AG2174" i="1"/>
  <c r="AH2174" i="1" s="1"/>
  <c r="AD2174" i="1"/>
  <c r="AE2174" i="1" s="1"/>
  <c r="AB2174" i="1"/>
  <c r="AC2174" i="1" s="1"/>
  <c r="AA2174" i="1"/>
  <c r="W2174" i="1"/>
  <c r="P2174" i="1" s="1"/>
  <c r="U2174" i="1"/>
  <c r="M2174" i="1"/>
  <c r="BK2173" i="1"/>
  <c r="BA2173" i="1"/>
  <c r="BB2173" i="1" s="1"/>
  <c r="AS2173" i="1"/>
  <c r="AG2173" i="1"/>
  <c r="AH2173" i="1" s="1"/>
  <c r="AD2173" i="1"/>
  <c r="AE2173" i="1" s="1"/>
  <c r="AB2173" i="1"/>
  <c r="AC2173" i="1" s="1"/>
  <c r="AA2173" i="1"/>
  <c r="W2173" i="1"/>
  <c r="P2173" i="1" s="1"/>
  <c r="U2173" i="1"/>
  <c r="M2173" i="1"/>
  <c r="BK2172" i="1"/>
  <c r="BB2172" i="1"/>
  <c r="BA2172" i="1"/>
  <c r="AS2172" i="1"/>
  <c r="AG2172" i="1"/>
  <c r="AH2172" i="1" s="1"/>
  <c r="AD2172" i="1"/>
  <c r="AE2172" i="1" s="1"/>
  <c r="AB2172" i="1"/>
  <c r="AC2172" i="1" s="1"/>
  <c r="AA2172" i="1"/>
  <c r="U2172" i="1"/>
  <c r="P2172" i="1"/>
  <c r="M2172" i="1"/>
  <c r="BK2171" i="1"/>
  <c r="BA2171" i="1"/>
  <c r="BB2171" i="1" s="1"/>
  <c r="AS2171" i="1"/>
  <c r="AG2171" i="1"/>
  <c r="AH2171" i="1" s="1"/>
  <c r="AD2171" i="1"/>
  <c r="AE2171" i="1" s="1"/>
  <c r="AB2171" i="1"/>
  <c r="AC2171" i="1" s="1"/>
  <c r="AA2171" i="1"/>
  <c r="U2171" i="1"/>
  <c r="P2171" i="1"/>
  <c r="M2171" i="1"/>
  <c r="BK2170" i="1"/>
  <c r="BA2170" i="1"/>
  <c r="BB2170" i="1" s="1"/>
  <c r="AS2170" i="1"/>
  <c r="AG2170" i="1"/>
  <c r="AH2170" i="1" s="1"/>
  <c r="AD2170" i="1"/>
  <c r="AE2170" i="1" s="1"/>
  <c r="AB2170" i="1"/>
  <c r="AC2170" i="1" s="1"/>
  <c r="AA2170" i="1"/>
  <c r="U2170" i="1"/>
  <c r="P2170" i="1"/>
  <c r="M2170" i="1"/>
  <c r="BK2169" i="1"/>
  <c r="BA2169" i="1"/>
  <c r="BB2169" i="1" s="1"/>
  <c r="AS2169" i="1"/>
  <c r="AG2169" i="1"/>
  <c r="AH2169" i="1" s="1"/>
  <c r="AD2169" i="1"/>
  <c r="AE2169" i="1" s="1"/>
  <c r="AB2169" i="1"/>
  <c r="AC2169" i="1" s="1"/>
  <c r="AA2169" i="1"/>
  <c r="U2169" i="1"/>
  <c r="P2169" i="1"/>
  <c r="M2169" i="1"/>
  <c r="BK2168" i="1"/>
  <c r="BA2168" i="1"/>
  <c r="BB2168" i="1" s="1"/>
  <c r="AS2168" i="1"/>
  <c r="AG2168" i="1"/>
  <c r="AH2168" i="1" s="1"/>
  <c r="AD2168" i="1"/>
  <c r="AE2168" i="1" s="1"/>
  <c r="AB2168" i="1"/>
  <c r="AC2168" i="1" s="1"/>
  <c r="AA2168" i="1"/>
  <c r="W2168" i="1"/>
  <c r="P2168" i="1" s="1"/>
  <c r="U2168" i="1"/>
  <c r="M2168" i="1"/>
  <c r="BK2167" i="1"/>
  <c r="BA2167" i="1"/>
  <c r="BB2167" i="1" s="1"/>
  <c r="AS2167" i="1"/>
  <c r="AG2167" i="1"/>
  <c r="AH2167" i="1" s="1"/>
  <c r="AD2167" i="1"/>
  <c r="AE2167" i="1" s="1"/>
  <c r="AB2167" i="1"/>
  <c r="AC2167" i="1" s="1"/>
  <c r="AA2167" i="1"/>
  <c r="W2167" i="1"/>
  <c r="P2167" i="1" s="1"/>
  <c r="U2167" i="1"/>
  <c r="M2167" i="1"/>
  <c r="BK2166" i="1"/>
  <c r="BA2166" i="1"/>
  <c r="BB2166" i="1" s="1"/>
  <c r="AS2166" i="1"/>
  <c r="AG2166" i="1"/>
  <c r="AH2166" i="1" s="1"/>
  <c r="AD2166" i="1"/>
  <c r="AE2166" i="1" s="1"/>
  <c r="AB2166" i="1"/>
  <c r="AC2166" i="1" s="1"/>
  <c r="AA2166" i="1"/>
  <c r="Z2166" i="1"/>
  <c r="U2166" i="1"/>
  <c r="P2166" i="1"/>
  <c r="M2166" i="1"/>
  <c r="BK2165" i="1"/>
  <c r="BA2165" i="1"/>
  <c r="BB2165" i="1" s="1"/>
  <c r="AS2165" i="1"/>
  <c r="AG2165" i="1"/>
  <c r="AH2165" i="1" s="1"/>
  <c r="AD2165" i="1"/>
  <c r="AE2165" i="1" s="1"/>
  <c r="AB2165" i="1"/>
  <c r="AC2165" i="1" s="1"/>
  <c r="AA2165" i="1"/>
  <c r="W2165" i="1"/>
  <c r="P2165" i="1" s="1"/>
  <c r="U2165" i="1"/>
  <c r="M2165" i="1"/>
  <c r="BK2164" i="1"/>
  <c r="BA2164" i="1"/>
  <c r="BB2164" i="1" s="1"/>
  <c r="AS2164" i="1"/>
  <c r="AG2164" i="1"/>
  <c r="AH2164" i="1" s="1"/>
  <c r="AD2164" i="1"/>
  <c r="AE2164" i="1" s="1"/>
  <c r="AB2164" i="1"/>
  <c r="AC2164" i="1" s="1"/>
  <c r="AA2164" i="1"/>
  <c r="W2164" i="1"/>
  <c r="P2164" i="1" s="1"/>
  <c r="U2164" i="1"/>
  <c r="M2164" i="1"/>
  <c r="BK2163" i="1"/>
  <c r="BA2163" i="1"/>
  <c r="BB2163" i="1" s="1"/>
  <c r="AS2163" i="1"/>
  <c r="AG2163" i="1"/>
  <c r="AH2163" i="1" s="1"/>
  <c r="AD2163" i="1"/>
  <c r="AE2163" i="1" s="1"/>
  <c r="AB2163" i="1"/>
  <c r="AC2163" i="1" s="1"/>
  <c r="AA2163" i="1"/>
  <c r="W2163" i="1"/>
  <c r="P2163" i="1" s="1"/>
  <c r="U2163" i="1"/>
  <c r="M2163" i="1"/>
  <c r="BK2162" i="1"/>
  <c r="BA2162" i="1"/>
  <c r="BB2162" i="1" s="1"/>
  <c r="AS2162" i="1"/>
  <c r="AG2162" i="1"/>
  <c r="AH2162" i="1" s="1"/>
  <c r="AD2162" i="1"/>
  <c r="AE2162" i="1" s="1"/>
  <c r="AB2162" i="1"/>
  <c r="AC2162" i="1" s="1"/>
  <c r="AA2162" i="1"/>
  <c r="W2162" i="1"/>
  <c r="P2162" i="1" s="1"/>
  <c r="U2162" i="1"/>
  <c r="M2162" i="1"/>
  <c r="BK2161" i="1"/>
  <c r="BA2161" i="1"/>
  <c r="BB2161" i="1" s="1"/>
  <c r="AS2161" i="1"/>
  <c r="AG2161" i="1"/>
  <c r="AH2161" i="1" s="1"/>
  <c r="AD2161" i="1"/>
  <c r="AE2161" i="1" s="1"/>
  <c r="AB2161" i="1"/>
  <c r="AC2161" i="1" s="1"/>
  <c r="AA2161" i="1"/>
  <c r="U2161" i="1"/>
  <c r="P2161" i="1"/>
  <c r="M2161" i="1"/>
  <c r="BK2160" i="1"/>
  <c r="BA2160" i="1"/>
  <c r="BB2160" i="1" s="1"/>
  <c r="AS2160" i="1"/>
  <c r="AG2160" i="1"/>
  <c r="AH2160" i="1" s="1"/>
  <c r="AD2160" i="1"/>
  <c r="AE2160" i="1" s="1"/>
  <c r="AB2160" i="1"/>
  <c r="AC2160" i="1" s="1"/>
  <c r="AA2160" i="1"/>
  <c r="W2160" i="1"/>
  <c r="P2160" i="1" s="1"/>
  <c r="U2160" i="1"/>
  <c r="M2160" i="1"/>
  <c r="BK2159" i="1"/>
  <c r="BA2159" i="1"/>
  <c r="BB2159" i="1" s="1"/>
  <c r="AS2159" i="1"/>
  <c r="AG2159" i="1"/>
  <c r="AH2159" i="1" s="1"/>
  <c r="AD2159" i="1"/>
  <c r="AE2159" i="1" s="1"/>
  <c r="AB2159" i="1"/>
  <c r="AC2159" i="1" s="1"/>
  <c r="AA2159" i="1"/>
  <c r="U2159" i="1"/>
  <c r="P2159" i="1"/>
  <c r="M2159" i="1"/>
  <c r="BK2158" i="1"/>
  <c r="BA2158" i="1"/>
  <c r="BB2158" i="1" s="1"/>
  <c r="AS2158" i="1"/>
  <c r="AG2158" i="1"/>
  <c r="AH2158" i="1" s="1"/>
  <c r="AD2158" i="1"/>
  <c r="AE2158" i="1" s="1"/>
  <c r="AB2158" i="1"/>
  <c r="AC2158" i="1" s="1"/>
  <c r="AA2158" i="1"/>
  <c r="U2158" i="1"/>
  <c r="P2158" i="1"/>
  <c r="M2158" i="1"/>
  <c r="BK2157" i="1"/>
  <c r="BA2157" i="1"/>
  <c r="BB2157" i="1" s="1"/>
  <c r="AS2157" i="1"/>
  <c r="AG2157" i="1"/>
  <c r="AH2157" i="1" s="1"/>
  <c r="AD2157" i="1"/>
  <c r="AE2157" i="1" s="1"/>
  <c r="AB2157" i="1"/>
  <c r="AC2157" i="1" s="1"/>
  <c r="AA2157" i="1"/>
  <c r="U2157" i="1"/>
  <c r="P2157" i="1"/>
  <c r="M2157" i="1"/>
  <c r="BK2156" i="1"/>
  <c r="BA2156" i="1"/>
  <c r="BB2156" i="1" s="1"/>
  <c r="AS2156" i="1"/>
  <c r="AG2156" i="1"/>
  <c r="AH2156" i="1" s="1"/>
  <c r="AD2156" i="1"/>
  <c r="AE2156" i="1" s="1"/>
  <c r="AB2156" i="1"/>
  <c r="AC2156" i="1" s="1"/>
  <c r="AA2156" i="1"/>
  <c r="W2156" i="1"/>
  <c r="P2156" i="1" s="1"/>
  <c r="U2156" i="1"/>
  <c r="M2156" i="1"/>
  <c r="BK2155" i="1"/>
  <c r="BA2155" i="1"/>
  <c r="BB2155" i="1" s="1"/>
  <c r="AS2155" i="1"/>
  <c r="AG2155" i="1"/>
  <c r="AH2155" i="1" s="1"/>
  <c r="AD2155" i="1"/>
  <c r="AE2155" i="1" s="1"/>
  <c r="AB2155" i="1"/>
  <c r="AC2155" i="1" s="1"/>
  <c r="AA2155" i="1"/>
  <c r="U2155" i="1"/>
  <c r="P2155" i="1"/>
  <c r="M2155" i="1"/>
  <c r="BK2154" i="1"/>
  <c r="BA2154" i="1"/>
  <c r="BB2154" i="1" s="1"/>
  <c r="AS2154" i="1"/>
  <c r="AG2154" i="1"/>
  <c r="AH2154" i="1" s="1"/>
  <c r="AD2154" i="1"/>
  <c r="AE2154" i="1" s="1"/>
  <c r="AB2154" i="1"/>
  <c r="AC2154" i="1" s="1"/>
  <c r="AA2154" i="1"/>
  <c r="W2154" i="1"/>
  <c r="P2154" i="1" s="1"/>
  <c r="U2154" i="1"/>
  <c r="M2154" i="1"/>
  <c r="BK2153" i="1"/>
  <c r="BA2153" i="1"/>
  <c r="BB2153" i="1" s="1"/>
  <c r="AS2153" i="1"/>
  <c r="AG2153" i="1"/>
  <c r="AH2153" i="1" s="1"/>
  <c r="AD2153" i="1"/>
  <c r="AE2153" i="1" s="1"/>
  <c r="AB2153" i="1"/>
  <c r="AC2153" i="1" s="1"/>
  <c r="AA2153" i="1"/>
  <c r="U2153" i="1"/>
  <c r="P2153" i="1"/>
  <c r="M2153" i="1"/>
  <c r="BK2152" i="1"/>
  <c r="BA2152" i="1"/>
  <c r="BB2152" i="1" s="1"/>
  <c r="AS2152" i="1"/>
  <c r="AG2152" i="1"/>
  <c r="AH2152" i="1" s="1"/>
  <c r="AD2152" i="1"/>
  <c r="AE2152" i="1" s="1"/>
  <c r="AB2152" i="1"/>
  <c r="AC2152" i="1" s="1"/>
  <c r="AA2152" i="1"/>
  <c r="U2152" i="1"/>
  <c r="P2152" i="1"/>
  <c r="M2152" i="1"/>
  <c r="BK2151" i="1"/>
  <c r="BA2151" i="1"/>
  <c r="BB2151" i="1" s="1"/>
  <c r="AS2151" i="1"/>
  <c r="AG2151" i="1"/>
  <c r="AH2151" i="1" s="1"/>
  <c r="AD2151" i="1"/>
  <c r="AE2151" i="1" s="1"/>
  <c r="AB2151" i="1"/>
  <c r="AC2151" i="1" s="1"/>
  <c r="AA2151" i="1"/>
  <c r="W2151" i="1"/>
  <c r="P2151" i="1" s="1"/>
  <c r="U2151" i="1"/>
  <c r="M2151" i="1"/>
  <c r="BK2150" i="1"/>
  <c r="BA2150" i="1"/>
  <c r="BB2150" i="1" s="1"/>
  <c r="AS2150" i="1"/>
  <c r="AG2150" i="1"/>
  <c r="AH2150" i="1" s="1"/>
  <c r="AD2150" i="1"/>
  <c r="AE2150" i="1" s="1"/>
  <c r="AB2150" i="1"/>
  <c r="AC2150" i="1" s="1"/>
  <c r="AA2150" i="1"/>
  <c r="U2150" i="1"/>
  <c r="P2150" i="1"/>
  <c r="M2150" i="1"/>
  <c r="BK2149" i="1"/>
  <c r="BA2149" i="1"/>
  <c r="BB2149" i="1" s="1"/>
  <c r="AS2149" i="1"/>
  <c r="AG2149" i="1"/>
  <c r="AH2149" i="1" s="1"/>
  <c r="AD2149" i="1"/>
  <c r="AE2149" i="1" s="1"/>
  <c r="AB2149" i="1"/>
  <c r="AC2149" i="1" s="1"/>
  <c r="AA2149" i="1"/>
  <c r="U2149" i="1"/>
  <c r="P2149" i="1"/>
  <c r="M2149" i="1"/>
  <c r="BK2148" i="1"/>
  <c r="BA2148" i="1"/>
  <c r="BB2148" i="1" s="1"/>
  <c r="AS2148" i="1"/>
  <c r="AG2148" i="1"/>
  <c r="AH2148" i="1" s="1"/>
  <c r="AD2148" i="1"/>
  <c r="AE2148" i="1" s="1"/>
  <c r="AB2148" i="1"/>
  <c r="AC2148" i="1" s="1"/>
  <c r="AA2148" i="1"/>
  <c r="Z2148" i="1"/>
  <c r="U2148" i="1"/>
  <c r="P2148" i="1"/>
  <c r="M2148" i="1"/>
  <c r="BK2147" i="1"/>
  <c r="BA2147" i="1"/>
  <c r="BB2147" i="1" s="1"/>
  <c r="AS2147" i="1"/>
  <c r="AG2147" i="1"/>
  <c r="AH2147" i="1" s="1"/>
  <c r="AD2147" i="1"/>
  <c r="AE2147" i="1" s="1"/>
  <c r="AB2147" i="1"/>
  <c r="AC2147" i="1" s="1"/>
  <c r="AA2147" i="1"/>
  <c r="U2147" i="1"/>
  <c r="P2147" i="1"/>
  <c r="M2147" i="1"/>
  <c r="BK2146" i="1"/>
  <c r="BA2146" i="1"/>
  <c r="BB2146" i="1" s="1"/>
  <c r="AS2146" i="1"/>
  <c r="AG2146" i="1"/>
  <c r="AH2146" i="1" s="1"/>
  <c r="AD2146" i="1"/>
  <c r="AE2146" i="1" s="1"/>
  <c r="AB2146" i="1"/>
  <c r="AC2146" i="1" s="1"/>
  <c r="AA2146" i="1"/>
  <c r="U2146" i="1"/>
  <c r="P2146" i="1"/>
  <c r="M2146" i="1"/>
  <c r="BK2145" i="1"/>
  <c r="BA2145" i="1"/>
  <c r="BB2145" i="1" s="1"/>
  <c r="AS2145" i="1"/>
  <c r="AG2145" i="1"/>
  <c r="AH2145" i="1" s="1"/>
  <c r="AD2145" i="1"/>
  <c r="AE2145" i="1" s="1"/>
  <c r="AB2145" i="1"/>
  <c r="AC2145" i="1" s="1"/>
  <c r="AA2145" i="1"/>
  <c r="U2145" i="1"/>
  <c r="P2145" i="1"/>
  <c r="M2145" i="1"/>
  <c r="BK2144" i="1"/>
  <c r="BA2144" i="1"/>
  <c r="BB2144" i="1" s="1"/>
  <c r="AS2144" i="1"/>
  <c r="AG2144" i="1"/>
  <c r="AH2144" i="1" s="1"/>
  <c r="AE2144" i="1"/>
  <c r="AD2144" i="1"/>
  <c r="AB2144" i="1"/>
  <c r="AC2144" i="1" s="1"/>
  <c r="AA2144" i="1"/>
  <c r="U2144" i="1"/>
  <c r="M2144" i="1"/>
  <c r="BK2143" i="1"/>
  <c r="BA2143" i="1"/>
  <c r="BB2143" i="1" s="1"/>
  <c r="AS2143" i="1"/>
  <c r="AG2143" i="1"/>
  <c r="AH2143" i="1" s="1"/>
  <c r="AD2143" i="1"/>
  <c r="AE2143" i="1" s="1"/>
  <c r="AB2143" i="1"/>
  <c r="AC2143" i="1" s="1"/>
  <c r="AA2143" i="1"/>
  <c r="W2143" i="1"/>
  <c r="P2143" i="1" s="1"/>
  <c r="U2143" i="1"/>
  <c r="M2143" i="1"/>
  <c r="BK2142" i="1"/>
  <c r="BA2142" i="1"/>
  <c r="BB2142" i="1" s="1"/>
  <c r="AS2142" i="1"/>
  <c r="AG2142" i="1"/>
  <c r="AH2142" i="1" s="1"/>
  <c r="AD2142" i="1"/>
  <c r="AE2142" i="1" s="1"/>
  <c r="AB2142" i="1"/>
  <c r="AC2142" i="1" s="1"/>
  <c r="AA2142" i="1"/>
  <c r="W2142" i="1"/>
  <c r="P2142" i="1" s="1"/>
  <c r="U2142" i="1"/>
  <c r="M2142" i="1"/>
  <c r="BK2141" i="1"/>
  <c r="BA2141" i="1"/>
  <c r="BB2141" i="1" s="1"/>
  <c r="AS2141" i="1"/>
  <c r="AG2141" i="1"/>
  <c r="AH2141" i="1" s="1"/>
  <c r="AD2141" i="1"/>
  <c r="AE2141" i="1" s="1"/>
  <c r="AB2141" i="1"/>
  <c r="AC2141" i="1" s="1"/>
  <c r="AA2141" i="1"/>
  <c r="W2141" i="1"/>
  <c r="P2141" i="1" s="1"/>
  <c r="U2141" i="1"/>
  <c r="M2141" i="1"/>
  <c r="BK2140" i="1"/>
  <c r="BA2140" i="1"/>
  <c r="BB2140" i="1" s="1"/>
  <c r="AS2140" i="1"/>
  <c r="AG2140" i="1"/>
  <c r="AH2140" i="1" s="1"/>
  <c r="AD2140" i="1"/>
  <c r="AE2140" i="1" s="1"/>
  <c r="AB2140" i="1"/>
  <c r="AC2140" i="1" s="1"/>
  <c r="AA2140" i="1"/>
  <c r="U2140" i="1"/>
  <c r="M2140" i="1"/>
  <c r="BK2139" i="1"/>
  <c r="BA2139" i="1"/>
  <c r="BB2139" i="1" s="1"/>
  <c r="AS2139" i="1"/>
  <c r="AG2139" i="1"/>
  <c r="AH2139" i="1" s="1"/>
  <c r="AD2139" i="1"/>
  <c r="AE2139" i="1" s="1"/>
  <c r="AB2139" i="1"/>
  <c r="AC2139" i="1" s="1"/>
  <c r="AA2139" i="1"/>
  <c r="Z2139" i="1"/>
  <c r="U2139" i="1"/>
  <c r="P2139" i="1"/>
  <c r="M2139" i="1"/>
  <c r="BK2138" i="1"/>
  <c r="BA2138" i="1"/>
  <c r="BB2138" i="1" s="1"/>
  <c r="AS2138" i="1"/>
  <c r="AG2138" i="1"/>
  <c r="AH2138" i="1" s="1"/>
  <c r="AD2138" i="1"/>
  <c r="AE2138" i="1" s="1"/>
  <c r="AB2138" i="1"/>
  <c r="AC2138" i="1" s="1"/>
  <c r="AA2138" i="1"/>
  <c r="U2138" i="1"/>
  <c r="P2138" i="1"/>
  <c r="M2138" i="1"/>
  <c r="BK2137" i="1"/>
  <c r="BA2137" i="1"/>
  <c r="BB2137" i="1" s="1"/>
  <c r="AS2137" i="1"/>
  <c r="AG2137" i="1"/>
  <c r="AH2137" i="1" s="1"/>
  <c r="AD2137" i="1"/>
  <c r="AE2137" i="1" s="1"/>
  <c r="AB2137" i="1"/>
  <c r="AC2137" i="1" s="1"/>
  <c r="AA2137" i="1"/>
  <c r="U2137" i="1"/>
  <c r="P2137" i="1"/>
  <c r="M2137" i="1"/>
  <c r="BK2136" i="1"/>
  <c r="BA2136" i="1"/>
  <c r="BB2136" i="1" s="1"/>
  <c r="AS2136" i="1"/>
  <c r="AH2136" i="1"/>
  <c r="AG2136" i="1"/>
  <c r="AD2136" i="1"/>
  <c r="AE2136" i="1" s="1"/>
  <c r="AB2136" i="1"/>
  <c r="AC2136" i="1" s="1"/>
  <c r="AA2136" i="1"/>
  <c r="U2136" i="1"/>
  <c r="S2136" i="1"/>
  <c r="P2136" i="1"/>
  <c r="M2136" i="1"/>
  <c r="BK2135" i="1"/>
  <c r="BA2135" i="1"/>
  <c r="BB2135" i="1" s="1"/>
  <c r="AS2135" i="1"/>
  <c r="AG2135" i="1"/>
  <c r="AH2135" i="1" s="1"/>
  <c r="AD2135" i="1"/>
  <c r="AE2135" i="1" s="1"/>
  <c r="AB2135" i="1"/>
  <c r="AC2135" i="1" s="1"/>
  <c r="AA2135" i="1"/>
  <c r="U2135" i="1"/>
  <c r="P2135" i="1"/>
  <c r="M2135" i="1"/>
  <c r="BK2134" i="1"/>
  <c r="BA2134" i="1"/>
  <c r="BB2134" i="1" s="1"/>
  <c r="AS2134" i="1"/>
  <c r="AG2134" i="1"/>
  <c r="AH2134" i="1" s="1"/>
  <c r="AD2134" i="1"/>
  <c r="AE2134" i="1" s="1"/>
  <c r="AB2134" i="1"/>
  <c r="AC2134" i="1" s="1"/>
  <c r="AA2134" i="1"/>
  <c r="W2134" i="1"/>
  <c r="P2134" i="1" s="1"/>
  <c r="U2134" i="1"/>
  <c r="M2134" i="1"/>
  <c r="BK2133" i="1"/>
  <c r="BA2133" i="1"/>
  <c r="BB2133" i="1" s="1"/>
  <c r="AS2133" i="1"/>
  <c r="AG2133" i="1"/>
  <c r="AH2133" i="1" s="1"/>
  <c r="AD2133" i="1"/>
  <c r="AE2133" i="1" s="1"/>
  <c r="AB2133" i="1"/>
  <c r="AC2133" i="1" s="1"/>
  <c r="AA2133" i="1"/>
  <c r="U2133" i="1"/>
  <c r="P2133" i="1"/>
  <c r="M2133" i="1"/>
  <c r="BK2132" i="1"/>
  <c r="BA2132" i="1"/>
  <c r="BB2132" i="1" s="1"/>
  <c r="AS2132" i="1"/>
  <c r="AG2132" i="1"/>
  <c r="AH2132" i="1" s="1"/>
  <c r="AD2132" i="1"/>
  <c r="AE2132" i="1" s="1"/>
  <c r="AB2132" i="1"/>
  <c r="AC2132" i="1" s="1"/>
  <c r="AA2132" i="1"/>
  <c r="W2132" i="1"/>
  <c r="P2132" i="1" s="1"/>
  <c r="U2132" i="1"/>
  <c r="M2132" i="1"/>
  <c r="BK2131" i="1"/>
  <c r="BA2131" i="1"/>
  <c r="BB2131" i="1" s="1"/>
  <c r="AS2131" i="1"/>
  <c r="AG2131" i="1"/>
  <c r="AH2131" i="1" s="1"/>
  <c r="AD2131" i="1"/>
  <c r="AE2131" i="1" s="1"/>
  <c r="AB2131" i="1"/>
  <c r="AC2131" i="1" s="1"/>
  <c r="AA2131" i="1"/>
  <c r="W2131" i="1"/>
  <c r="P2131" i="1" s="1"/>
  <c r="U2131" i="1"/>
  <c r="M2131" i="1"/>
  <c r="BK2130" i="1"/>
  <c r="BA2130" i="1"/>
  <c r="BB2130" i="1" s="1"/>
  <c r="AS2130" i="1"/>
  <c r="AG2130" i="1"/>
  <c r="AH2130" i="1" s="1"/>
  <c r="AD2130" i="1"/>
  <c r="AE2130" i="1" s="1"/>
  <c r="AB2130" i="1"/>
  <c r="AC2130" i="1" s="1"/>
  <c r="AA2130" i="1"/>
  <c r="U2130" i="1"/>
  <c r="S2130" i="1"/>
  <c r="P2130" i="1"/>
  <c r="M2130" i="1"/>
  <c r="BK2129" i="1"/>
  <c r="BA2129" i="1"/>
  <c r="BB2129" i="1" s="1"/>
  <c r="AS2129" i="1"/>
  <c r="AG2129" i="1"/>
  <c r="AH2129" i="1" s="1"/>
  <c r="AD2129" i="1"/>
  <c r="AE2129" i="1" s="1"/>
  <c r="AB2129" i="1"/>
  <c r="AC2129" i="1" s="1"/>
  <c r="AA2129" i="1"/>
  <c r="W2129" i="1"/>
  <c r="P2129" i="1" s="1"/>
  <c r="U2129" i="1"/>
  <c r="M2129" i="1"/>
  <c r="BK2128" i="1"/>
  <c r="BA2128" i="1"/>
  <c r="BB2128" i="1" s="1"/>
  <c r="AS2128" i="1"/>
  <c r="AG2128" i="1"/>
  <c r="AH2128" i="1" s="1"/>
  <c r="AD2128" i="1"/>
  <c r="AE2128" i="1" s="1"/>
  <c r="AB2128" i="1"/>
  <c r="AC2128" i="1" s="1"/>
  <c r="AA2128" i="1"/>
  <c r="U2128" i="1"/>
  <c r="P2128" i="1"/>
  <c r="M2128" i="1"/>
  <c r="BK2127" i="1"/>
  <c r="BA2127" i="1"/>
  <c r="BB2127" i="1" s="1"/>
  <c r="AS2127" i="1"/>
  <c r="AG2127" i="1"/>
  <c r="AH2127" i="1" s="1"/>
  <c r="AD2127" i="1"/>
  <c r="AE2127" i="1" s="1"/>
  <c r="AC2127" i="1"/>
  <c r="AB2127" i="1"/>
  <c r="AA2127" i="1"/>
  <c r="U2127" i="1"/>
  <c r="P2127" i="1"/>
  <c r="M2127" i="1"/>
  <c r="BK2126" i="1"/>
  <c r="BA2126" i="1"/>
  <c r="BB2126" i="1" s="1"/>
  <c r="AS2126" i="1"/>
  <c r="AG2126" i="1"/>
  <c r="AH2126" i="1" s="1"/>
  <c r="AD2126" i="1"/>
  <c r="AE2126" i="1" s="1"/>
  <c r="AB2126" i="1"/>
  <c r="AC2126" i="1" s="1"/>
  <c r="AA2126" i="1"/>
  <c r="W2126" i="1"/>
  <c r="U2126" i="1"/>
  <c r="P2126" i="1"/>
  <c r="M2126" i="1"/>
  <c r="BK2125" i="1"/>
  <c r="BA2125" i="1"/>
  <c r="BB2125" i="1" s="1"/>
  <c r="AS2125" i="1"/>
  <c r="AG2125" i="1"/>
  <c r="AH2125" i="1" s="1"/>
  <c r="AD2125" i="1"/>
  <c r="AE2125" i="1" s="1"/>
  <c r="AB2125" i="1"/>
  <c r="AC2125" i="1" s="1"/>
  <c r="AA2125" i="1"/>
  <c r="W2125" i="1"/>
  <c r="P2125" i="1" s="1"/>
  <c r="U2125" i="1"/>
  <c r="M2125" i="1"/>
  <c r="BK2124" i="1"/>
  <c r="BA2124" i="1"/>
  <c r="BB2124" i="1" s="1"/>
  <c r="AS2124" i="1"/>
  <c r="AG2124" i="1"/>
  <c r="AH2124" i="1" s="1"/>
  <c r="AD2124" i="1"/>
  <c r="AE2124" i="1" s="1"/>
  <c r="AC2124" i="1"/>
  <c r="AB2124" i="1"/>
  <c r="AA2124" i="1"/>
  <c r="U2124" i="1"/>
  <c r="P2124" i="1"/>
  <c r="M2124" i="1"/>
  <c r="BK2123" i="1"/>
  <c r="BA2123" i="1"/>
  <c r="BB2123" i="1" s="1"/>
  <c r="AS2123" i="1"/>
  <c r="AG2123" i="1"/>
  <c r="AH2123" i="1" s="1"/>
  <c r="AD2123" i="1"/>
  <c r="AE2123" i="1" s="1"/>
  <c r="AB2123" i="1"/>
  <c r="AC2123" i="1" s="1"/>
  <c r="AA2123" i="1"/>
  <c r="U2123" i="1"/>
  <c r="P2123" i="1"/>
  <c r="M2123" i="1"/>
  <c r="BA2122" i="1"/>
  <c r="BB2122" i="1" s="1"/>
  <c r="AS2122" i="1"/>
  <c r="AG2122" i="1"/>
  <c r="AH2122" i="1" s="1"/>
  <c r="AD2122" i="1"/>
  <c r="AE2122" i="1" s="1"/>
  <c r="AB2122" i="1"/>
  <c r="AC2122" i="1" s="1"/>
  <c r="AA2122" i="1"/>
  <c r="W2122" i="1"/>
  <c r="P2122" i="1" s="1"/>
  <c r="U2122" i="1"/>
  <c r="M2122" i="1"/>
  <c r="BK2121" i="1"/>
  <c r="BA2121" i="1"/>
  <c r="BB2121" i="1" s="1"/>
  <c r="AS2121" i="1"/>
  <c r="AG2121" i="1"/>
  <c r="AH2121" i="1" s="1"/>
  <c r="AD2121" i="1"/>
  <c r="AE2121" i="1" s="1"/>
  <c r="AB2121" i="1"/>
  <c r="AC2121" i="1" s="1"/>
  <c r="AA2121" i="1"/>
  <c r="W2121" i="1"/>
  <c r="U2121" i="1"/>
  <c r="P2121" i="1"/>
  <c r="M2121" i="1"/>
  <c r="BK2120" i="1"/>
  <c r="BA2120" i="1"/>
  <c r="BB2120" i="1" s="1"/>
  <c r="AS2120" i="1"/>
  <c r="AG2120" i="1"/>
  <c r="AH2120" i="1" s="1"/>
  <c r="AD2120" i="1"/>
  <c r="AE2120" i="1" s="1"/>
  <c r="AB2120" i="1"/>
  <c r="AC2120" i="1" s="1"/>
  <c r="AA2120" i="1"/>
  <c r="W2120" i="1"/>
  <c r="P2120" i="1" s="1"/>
  <c r="U2120" i="1"/>
  <c r="M2120" i="1"/>
  <c r="BA2119" i="1"/>
  <c r="BB2119" i="1" s="1"/>
  <c r="AS2119" i="1"/>
  <c r="AG2119" i="1"/>
  <c r="AH2119" i="1" s="1"/>
  <c r="AD2119" i="1"/>
  <c r="AE2119" i="1" s="1"/>
  <c r="AB2119" i="1"/>
  <c r="AC2119" i="1" s="1"/>
  <c r="AA2119" i="1"/>
  <c r="W2119" i="1"/>
  <c r="P2119" i="1" s="1"/>
  <c r="U2119" i="1"/>
  <c r="M2119" i="1"/>
  <c r="BK2118" i="1"/>
  <c r="BA2118" i="1"/>
  <c r="BB2118" i="1" s="1"/>
  <c r="AS2118" i="1"/>
  <c r="AG2118" i="1"/>
  <c r="AH2118" i="1" s="1"/>
  <c r="AD2118" i="1"/>
  <c r="AE2118" i="1" s="1"/>
  <c r="AB2118" i="1"/>
  <c r="AC2118" i="1" s="1"/>
  <c r="AA2118" i="1"/>
  <c r="U2118" i="1"/>
  <c r="P2118" i="1"/>
  <c r="M2118" i="1"/>
  <c r="BK2117" i="1"/>
  <c r="BA2117" i="1"/>
  <c r="BB2117" i="1" s="1"/>
  <c r="AS2117" i="1"/>
  <c r="AG2117" i="1"/>
  <c r="AH2117" i="1" s="1"/>
  <c r="AD2117" i="1"/>
  <c r="AE2117" i="1" s="1"/>
  <c r="AB2117" i="1"/>
  <c r="AC2117" i="1" s="1"/>
  <c r="AA2117" i="1"/>
  <c r="W2117" i="1"/>
  <c r="P2117" i="1" s="1"/>
  <c r="U2117" i="1"/>
  <c r="M2117" i="1"/>
  <c r="BK2116" i="1"/>
  <c r="BA2116" i="1"/>
  <c r="BB2116" i="1" s="1"/>
  <c r="AS2116" i="1"/>
  <c r="AG2116" i="1"/>
  <c r="AH2116" i="1" s="1"/>
  <c r="AD2116" i="1"/>
  <c r="AE2116" i="1" s="1"/>
  <c r="AB2116" i="1"/>
  <c r="AC2116" i="1" s="1"/>
  <c r="AA2116" i="1"/>
  <c r="W2116" i="1"/>
  <c r="P2116" i="1" s="1"/>
  <c r="U2116" i="1"/>
  <c r="M2116" i="1"/>
  <c r="BK2115" i="1"/>
  <c r="BA2115" i="1"/>
  <c r="BB2115" i="1" s="1"/>
  <c r="AS2115" i="1"/>
  <c r="AG2115" i="1"/>
  <c r="AH2115" i="1" s="1"/>
  <c r="AD2115" i="1"/>
  <c r="AE2115" i="1" s="1"/>
  <c r="AB2115" i="1"/>
  <c r="AC2115" i="1" s="1"/>
  <c r="AA2115" i="1"/>
  <c r="W2115" i="1"/>
  <c r="P2115" i="1" s="1"/>
  <c r="U2115" i="1"/>
  <c r="M2115" i="1"/>
  <c r="BK2114" i="1"/>
  <c r="BA2114" i="1"/>
  <c r="BB2114" i="1" s="1"/>
  <c r="AS2114" i="1"/>
  <c r="AG2114" i="1"/>
  <c r="AH2114" i="1" s="1"/>
  <c r="AD2114" i="1"/>
  <c r="AE2114" i="1" s="1"/>
  <c r="AB2114" i="1"/>
  <c r="AC2114" i="1" s="1"/>
  <c r="AA2114" i="1"/>
  <c r="W2114" i="1"/>
  <c r="P2114" i="1" s="1"/>
  <c r="U2114" i="1"/>
  <c r="M2114" i="1"/>
  <c r="BK2113" i="1"/>
  <c r="BA2113" i="1"/>
  <c r="BB2113" i="1" s="1"/>
  <c r="AS2113" i="1"/>
  <c r="AG2113" i="1"/>
  <c r="AH2113" i="1" s="1"/>
  <c r="AD2113" i="1"/>
  <c r="AE2113" i="1" s="1"/>
  <c r="AB2113" i="1"/>
  <c r="AC2113" i="1" s="1"/>
  <c r="AA2113" i="1"/>
  <c r="U2113" i="1"/>
  <c r="P2113" i="1"/>
  <c r="M2113" i="1"/>
  <c r="BK2112" i="1"/>
  <c r="BA2112" i="1"/>
  <c r="BB2112" i="1" s="1"/>
  <c r="AS2112" i="1"/>
  <c r="AG2112" i="1"/>
  <c r="AH2112" i="1" s="1"/>
  <c r="AD2112" i="1"/>
  <c r="AE2112" i="1" s="1"/>
  <c r="AB2112" i="1"/>
  <c r="AC2112" i="1" s="1"/>
  <c r="AA2112" i="1"/>
  <c r="W2112" i="1"/>
  <c r="P2112" i="1" s="1"/>
  <c r="U2112" i="1"/>
  <c r="M2112" i="1"/>
  <c r="BK2111" i="1"/>
  <c r="BA2111" i="1"/>
  <c r="BB2111" i="1" s="1"/>
  <c r="AS2111" i="1"/>
  <c r="AG2111" i="1"/>
  <c r="AH2111" i="1" s="1"/>
  <c r="AD2111" i="1"/>
  <c r="AE2111" i="1" s="1"/>
  <c r="AB2111" i="1"/>
  <c r="AC2111" i="1" s="1"/>
  <c r="AA2111" i="1"/>
  <c r="U2111" i="1"/>
  <c r="P2111" i="1"/>
  <c r="M2111" i="1"/>
  <c r="BK2110" i="1"/>
  <c r="BA2110" i="1"/>
  <c r="BB2110" i="1" s="1"/>
  <c r="AS2110" i="1"/>
  <c r="AG2110" i="1"/>
  <c r="AH2110" i="1" s="1"/>
  <c r="AD2110" i="1"/>
  <c r="AE2110" i="1" s="1"/>
  <c r="AB2110" i="1"/>
  <c r="AC2110" i="1" s="1"/>
  <c r="AA2110" i="1"/>
  <c r="U2110" i="1"/>
  <c r="P2110" i="1"/>
  <c r="M2110" i="1"/>
  <c r="BK2109" i="1"/>
  <c r="BA2109" i="1"/>
  <c r="BB2109" i="1" s="1"/>
  <c r="AS2109" i="1"/>
  <c r="AG2109" i="1"/>
  <c r="AH2109" i="1" s="1"/>
  <c r="AD2109" i="1"/>
  <c r="AE2109" i="1" s="1"/>
  <c r="AB2109" i="1"/>
  <c r="AC2109" i="1" s="1"/>
  <c r="AA2109" i="1"/>
  <c r="U2109" i="1"/>
  <c r="P2109" i="1"/>
  <c r="M2109" i="1"/>
  <c r="BK2108" i="1"/>
  <c r="BA2108" i="1"/>
  <c r="BB2108" i="1" s="1"/>
  <c r="AS2108" i="1"/>
  <c r="AG2108" i="1"/>
  <c r="AH2108" i="1" s="1"/>
  <c r="AD2108" i="1"/>
  <c r="AE2108" i="1" s="1"/>
  <c r="AB2108" i="1"/>
  <c r="AC2108" i="1" s="1"/>
  <c r="AA2108" i="1"/>
  <c r="W2108" i="1"/>
  <c r="P2108" i="1" s="1"/>
  <c r="U2108" i="1"/>
  <c r="M2108" i="1"/>
  <c r="BK2107" i="1"/>
  <c r="BA2107" i="1"/>
  <c r="BB2107" i="1" s="1"/>
  <c r="AS2107" i="1"/>
  <c r="AG2107" i="1"/>
  <c r="AH2107" i="1" s="1"/>
  <c r="AD2107" i="1"/>
  <c r="AE2107" i="1" s="1"/>
  <c r="AB2107" i="1"/>
  <c r="AC2107" i="1" s="1"/>
  <c r="AA2107" i="1"/>
  <c r="U2107" i="1"/>
  <c r="P2107" i="1"/>
  <c r="M2107" i="1"/>
  <c r="BK2106" i="1"/>
  <c r="BA2106" i="1"/>
  <c r="BB2106" i="1" s="1"/>
  <c r="AS2106" i="1"/>
  <c r="AG2106" i="1"/>
  <c r="AH2106" i="1" s="1"/>
  <c r="AD2106" i="1"/>
  <c r="AE2106" i="1" s="1"/>
  <c r="AB2106" i="1"/>
  <c r="AC2106" i="1" s="1"/>
  <c r="AA2106" i="1"/>
  <c r="U2106" i="1"/>
  <c r="P2106" i="1"/>
  <c r="M2106" i="1"/>
  <c r="BK2105" i="1"/>
  <c r="BA2105" i="1"/>
  <c r="BB2105" i="1" s="1"/>
  <c r="AS2105" i="1"/>
  <c r="AG2105" i="1"/>
  <c r="AH2105" i="1" s="1"/>
  <c r="AD2105" i="1"/>
  <c r="AE2105" i="1" s="1"/>
  <c r="AB2105" i="1"/>
  <c r="AC2105" i="1" s="1"/>
  <c r="AA2105" i="1"/>
  <c r="U2105" i="1"/>
  <c r="P2105" i="1"/>
  <c r="M2105" i="1"/>
  <c r="BK2104" i="1"/>
  <c r="BA2104" i="1"/>
  <c r="BB2104" i="1" s="1"/>
  <c r="AS2104" i="1"/>
  <c r="AG2104" i="1"/>
  <c r="AH2104" i="1" s="1"/>
  <c r="AD2104" i="1"/>
  <c r="AE2104" i="1" s="1"/>
  <c r="AB2104" i="1"/>
  <c r="AC2104" i="1" s="1"/>
  <c r="AA2104" i="1"/>
  <c r="U2104" i="1"/>
  <c r="P2104" i="1"/>
  <c r="M2104" i="1"/>
  <c r="BK2103" i="1"/>
  <c r="BA2103" i="1"/>
  <c r="BB2103" i="1" s="1"/>
  <c r="AS2103" i="1"/>
  <c r="AG2103" i="1"/>
  <c r="AH2103" i="1" s="1"/>
  <c r="AD2103" i="1"/>
  <c r="AE2103" i="1" s="1"/>
  <c r="AB2103" i="1"/>
  <c r="AC2103" i="1" s="1"/>
  <c r="AA2103" i="1"/>
  <c r="U2103" i="1"/>
  <c r="P2103" i="1"/>
  <c r="M2103" i="1"/>
  <c r="BK2102" i="1"/>
  <c r="BA2102" i="1"/>
  <c r="BB2102" i="1" s="1"/>
  <c r="AS2102" i="1"/>
  <c r="AG2102" i="1"/>
  <c r="AH2102" i="1" s="1"/>
  <c r="AD2102" i="1"/>
  <c r="AE2102" i="1" s="1"/>
  <c r="AB2102" i="1"/>
  <c r="AC2102" i="1" s="1"/>
  <c r="AA2102" i="1"/>
  <c r="U2102" i="1"/>
  <c r="P2102" i="1"/>
  <c r="M2102" i="1"/>
  <c r="BK2101" i="1"/>
  <c r="BA2101" i="1"/>
  <c r="BB2101" i="1" s="1"/>
  <c r="AS2101" i="1"/>
  <c r="AG2101" i="1"/>
  <c r="AH2101" i="1" s="1"/>
  <c r="AD2101" i="1"/>
  <c r="AE2101" i="1" s="1"/>
  <c r="AB2101" i="1"/>
  <c r="AC2101" i="1" s="1"/>
  <c r="AA2101" i="1"/>
  <c r="U2101" i="1"/>
  <c r="P2101" i="1"/>
  <c r="M2101" i="1"/>
  <c r="BK2100" i="1"/>
  <c r="BA2100" i="1"/>
  <c r="BB2100" i="1" s="1"/>
  <c r="AS2100" i="1"/>
  <c r="AG2100" i="1"/>
  <c r="AH2100" i="1" s="1"/>
  <c r="AD2100" i="1"/>
  <c r="AE2100" i="1" s="1"/>
  <c r="AB2100" i="1"/>
  <c r="AC2100" i="1" s="1"/>
  <c r="AA2100" i="1"/>
  <c r="U2100" i="1"/>
  <c r="P2100" i="1"/>
  <c r="M2100" i="1"/>
  <c r="BK2099" i="1"/>
  <c r="BA2099" i="1"/>
  <c r="BB2099" i="1" s="1"/>
  <c r="AS2099" i="1"/>
  <c r="AG2099" i="1"/>
  <c r="AH2099" i="1" s="1"/>
  <c r="AD2099" i="1"/>
  <c r="AE2099" i="1" s="1"/>
  <c r="AB2099" i="1"/>
  <c r="AC2099" i="1" s="1"/>
  <c r="AA2099" i="1"/>
  <c r="U2099" i="1"/>
  <c r="P2099" i="1"/>
  <c r="M2099" i="1"/>
  <c r="BK2098" i="1"/>
  <c r="BA2098" i="1"/>
  <c r="BB2098" i="1" s="1"/>
  <c r="AS2098" i="1"/>
  <c r="AG2098" i="1"/>
  <c r="AH2098" i="1" s="1"/>
  <c r="AD2098" i="1"/>
  <c r="AE2098" i="1" s="1"/>
  <c r="AB2098" i="1"/>
  <c r="AC2098" i="1" s="1"/>
  <c r="AA2098" i="1"/>
  <c r="U2098" i="1"/>
  <c r="P2098" i="1"/>
  <c r="M2098" i="1"/>
  <c r="BK2097" i="1"/>
  <c r="BA2097" i="1"/>
  <c r="BB2097" i="1" s="1"/>
  <c r="AS2097" i="1"/>
  <c r="AG2097" i="1"/>
  <c r="AH2097" i="1" s="1"/>
  <c r="AD2097" i="1"/>
  <c r="AE2097" i="1" s="1"/>
  <c r="AB2097" i="1"/>
  <c r="AC2097" i="1" s="1"/>
  <c r="AA2097" i="1"/>
  <c r="W2097" i="1"/>
  <c r="P2097" i="1" s="1"/>
  <c r="U2097" i="1"/>
  <c r="M2097" i="1"/>
  <c r="BK2096" i="1"/>
  <c r="BA2096" i="1"/>
  <c r="BB2096" i="1" s="1"/>
  <c r="AS2096" i="1"/>
  <c r="AG2096" i="1"/>
  <c r="AH2096" i="1" s="1"/>
  <c r="AD2096" i="1"/>
  <c r="AE2096" i="1" s="1"/>
  <c r="AB2096" i="1"/>
  <c r="AC2096" i="1" s="1"/>
  <c r="AA2096" i="1"/>
  <c r="W2096" i="1"/>
  <c r="P2096" i="1" s="1"/>
  <c r="U2096" i="1"/>
  <c r="M2096" i="1"/>
  <c r="BK2095" i="1"/>
  <c r="BA2095" i="1"/>
  <c r="BB2095" i="1" s="1"/>
  <c r="AS2095" i="1"/>
  <c r="AG2095" i="1"/>
  <c r="AH2095" i="1" s="1"/>
  <c r="AD2095" i="1"/>
  <c r="AE2095" i="1" s="1"/>
  <c r="AB2095" i="1"/>
  <c r="AC2095" i="1" s="1"/>
  <c r="AA2095" i="1"/>
  <c r="W2095" i="1"/>
  <c r="P2095" i="1" s="1"/>
  <c r="U2095" i="1"/>
  <c r="M2095" i="1"/>
  <c r="BK2094" i="1"/>
  <c r="BA2094" i="1"/>
  <c r="BB2094" i="1" s="1"/>
  <c r="AS2094" i="1"/>
  <c r="AG2094" i="1"/>
  <c r="AH2094" i="1" s="1"/>
  <c r="AD2094" i="1"/>
  <c r="AE2094" i="1" s="1"/>
  <c r="AB2094" i="1"/>
  <c r="AC2094" i="1" s="1"/>
  <c r="AA2094" i="1"/>
  <c r="W2094" i="1"/>
  <c r="P2094" i="1" s="1"/>
  <c r="U2094" i="1"/>
  <c r="M2094" i="1"/>
  <c r="BK2093" i="1"/>
  <c r="BA2093" i="1"/>
  <c r="BB2093" i="1" s="1"/>
  <c r="AS2093" i="1"/>
  <c r="AG2093" i="1"/>
  <c r="AH2093" i="1" s="1"/>
  <c r="AD2093" i="1"/>
  <c r="AE2093" i="1" s="1"/>
  <c r="AB2093" i="1"/>
  <c r="AC2093" i="1" s="1"/>
  <c r="AA2093" i="1"/>
  <c r="U2093" i="1"/>
  <c r="P2093" i="1"/>
  <c r="M2093" i="1"/>
  <c r="BK2092" i="1"/>
  <c r="BA2092" i="1"/>
  <c r="BB2092" i="1" s="1"/>
  <c r="AS2092" i="1"/>
  <c r="AG2092" i="1"/>
  <c r="AH2092" i="1" s="1"/>
  <c r="AD2092" i="1"/>
  <c r="AE2092" i="1" s="1"/>
  <c r="AB2092" i="1"/>
  <c r="AC2092" i="1" s="1"/>
  <c r="AA2092" i="1"/>
  <c r="U2092" i="1"/>
  <c r="S2092" i="1"/>
  <c r="P2092" i="1"/>
  <c r="M2092" i="1"/>
  <c r="BK2091" i="1"/>
  <c r="BA2091" i="1"/>
  <c r="BB2091" i="1" s="1"/>
  <c r="AS2091" i="1"/>
  <c r="AG2091" i="1"/>
  <c r="AH2091" i="1" s="1"/>
  <c r="AD2091" i="1"/>
  <c r="AE2091" i="1" s="1"/>
  <c r="AB2091" i="1"/>
  <c r="AC2091" i="1" s="1"/>
  <c r="AA2091" i="1"/>
  <c r="W2091" i="1"/>
  <c r="U2091" i="1"/>
  <c r="P2091" i="1"/>
  <c r="M2091" i="1"/>
  <c r="BK2090" i="1"/>
  <c r="BA2090" i="1"/>
  <c r="BB2090" i="1" s="1"/>
  <c r="AS2090" i="1"/>
  <c r="AG2090" i="1"/>
  <c r="AH2090" i="1" s="1"/>
  <c r="AD2090" i="1"/>
  <c r="AE2090" i="1" s="1"/>
  <c r="AB2090" i="1"/>
  <c r="AC2090" i="1" s="1"/>
  <c r="AA2090" i="1"/>
  <c r="W2090" i="1"/>
  <c r="P2090" i="1" s="1"/>
  <c r="U2090" i="1"/>
  <c r="M2090" i="1"/>
  <c r="BK2089" i="1"/>
  <c r="BA2089" i="1"/>
  <c r="BB2089" i="1" s="1"/>
  <c r="AS2089" i="1"/>
  <c r="AG2089" i="1"/>
  <c r="AH2089" i="1" s="1"/>
  <c r="AD2089" i="1"/>
  <c r="AE2089" i="1" s="1"/>
  <c r="AB2089" i="1"/>
  <c r="AC2089" i="1" s="1"/>
  <c r="AA2089" i="1"/>
  <c r="W2089" i="1"/>
  <c r="P2089" i="1" s="1"/>
  <c r="U2089" i="1"/>
  <c r="M2089" i="1"/>
  <c r="BK2088" i="1"/>
  <c r="BA2088" i="1"/>
  <c r="BB2088" i="1" s="1"/>
  <c r="AS2088" i="1"/>
  <c r="AG2088" i="1"/>
  <c r="AH2088" i="1" s="1"/>
  <c r="AD2088" i="1"/>
  <c r="AE2088" i="1" s="1"/>
  <c r="AB2088" i="1"/>
  <c r="AC2088" i="1" s="1"/>
  <c r="AA2088" i="1"/>
  <c r="W2088" i="1"/>
  <c r="P2088" i="1" s="1"/>
  <c r="U2088" i="1"/>
  <c r="M2088" i="1"/>
  <c r="BA2087" i="1"/>
  <c r="BB2087" i="1" s="1"/>
  <c r="AS2087" i="1"/>
  <c r="AG2087" i="1"/>
  <c r="AH2087" i="1" s="1"/>
  <c r="AD2087" i="1"/>
  <c r="AE2087" i="1" s="1"/>
  <c r="AB2087" i="1"/>
  <c r="AC2087" i="1" s="1"/>
  <c r="AA2087" i="1"/>
  <c r="W2087" i="1"/>
  <c r="U2087" i="1"/>
  <c r="P2087" i="1"/>
  <c r="M2087" i="1"/>
  <c r="BK2086" i="1"/>
  <c r="BA2086" i="1"/>
  <c r="BB2086" i="1" s="1"/>
  <c r="AS2086" i="1"/>
  <c r="AG2086" i="1"/>
  <c r="AH2086" i="1" s="1"/>
  <c r="AD2086" i="1"/>
  <c r="AE2086" i="1" s="1"/>
  <c r="AB2086" i="1"/>
  <c r="AC2086" i="1" s="1"/>
  <c r="AA2086" i="1"/>
  <c r="W2086" i="1"/>
  <c r="P2086" i="1" s="1"/>
  <c r="U2086" i="1"/>
  <c r="M2086" i="1"/>
  <c r="BK2085" i="1"/>
  <c r="BA2085" i="1"/>
  <c r="BB2085" i="1" s="1"/>
  <c r="AS2085" i="1"/>
  <c r="AG2085" i="1"/>
  <c r="AH2085" i="1" s="1"/>
  <c r="AD2085" i="1"/>
  <c r="AE2085" i="1" s="1"/>
  <c r="AB2085" i="1"/>
  <c r="AC2085" i="1" s="1"/>
  <c r="AA2085" i="1"/>
  <c r="W2085" i="1"/>
  <c r="P2085" i="1" s="1"/>
  <c r="U2085" i="1"/>
  <c r="M2085" i="1"/>
  <c r="BK2084" i="1"/>
  <c r="BA2084" i="1"/>
  <c r="BB2084" i="1" s="1"/>
  <c r="AS2084" i="1"/>
  <c r="AG2084" i="1"/>
  <c r="AH2084" i="1" s="1"/>
  <c r="AD2084" i="1"/>
  <c r="AE2084" i="1" s="1"/>
  <c r="AB2084" i="1"/>
  <c r="AC2084" i="1" s="1"/>
  <c r="AA2084" i="1"/>
  <c r="W2084" i="1"/>
  <c r="P2084" i="1" s="1"/>
  <c r="U2084" i="1"/>
  <c r="M2084" i="1"/>
  <c r="BK2083" i="1"/>
  <c r="BA2083" i="1"/>
  <c r="BB2083" i="1" s="1"/>
  <c r="AS2083" i="1"/>
  <c r="AG2083" i="1"/>
  <c r="AH2083" i="1" s="1"/>
  <c r="AD2083" i="1"/>
  <c r="AE2083" i="1" s="1"/>
  <c r="AB2083" i="1"/>
  <c r="AC2083" i="1" s="1"/>
  <c r="AA2083" i="1"/>
  <c r="W2083" i="1"/>
  <c r="U2083" i="1"/>
  <c r="P2083" i="1"/>
  <c r="M2083" i="1"/>
  <c r="BK2082" i="1"/>
  <c r="BA2082" i="1"/>
  <c r="BB2082" i="1" s="1"/>
  <c r="AS2082" i="1"/>
  <c r="AG2082" i="1"/>
  <c r="AH2082" i="1" s="1"/>
  <c r="AD2082" i="1"/>
  <c r="AE2082" i="1" s="1"/>
  <c r="AB2082" i="1"/>
  <c r="AC2082" i="1" s="1"/>
  <c r="AA2082" i="1"/>
  <c r="W2082" i="1"/>
  <c r="P2082" i="1" s="1"/>
  <c r="U2082" i="1"/>
  <c r="M2082" i="1"/>
  <c r="BK2081" i="1"/>
  <c r="BA2081" i="1"/>
  <c r="BB2081" i="1" s="1"/>
  <c r="AS2081" i="1"/>
  <c r="AG2081" i="1"/>
  <c r="AH2081" i="1" s="1"/>
  <c r="AD2081" i="1"/>
  <c r="AE2081" i="1" s="1"/>
  <c r="AB2081" i="1"/>
  <c r="AC2081" i="1" s="1"/>
  <c r="AA2081" i="1"/>
  <c r="U2081" i="1"/>
  <c r="P2081" i="1"/>
  <c r="M2081" i="1"/>
  <c r="BK2080" i="1"/>
  <c r="BA2080" i="1"/>
  <c r="BB2080" i="1" s="1"/>
  <c r="AS2080" i="1"/>
  <c r="AG2080" i="1"/>
  <c r="AH2080" i="1" s="1"/>
  <c r="AD2080" i="1"/>
  <c r="AE2080" i="1" s="1"/>
  <c r="AB2080" i="1"/>
  <c r="AC2080" i="1" s="1"/>
  <c r="AA2080" i="1"/>
  <c r="U2080" i="1"/>
  <c r="P2080" i="1"/>
  <c r="M2080" i="1"/>
  <c r="BK2079" i="1"/>
  <c r="BA2079" i="1"/>
  <c r="BB2079" i="1" s="1"/>
  <c r="AS2079" i="1"/>
  <c r="AG2079" i="1"/>
  <c r="AH2079" i="1" s="1"/>
  <c r="AD2079" i="1"/>
  <c r="AE2079" i="1" s="1"/>
  <c r="AB2079" i="1"/>
  <c r="AC2079" i="1" s="1"/>
  <c r="AA2079" i="1"/>
  <c r="U2079" i="1"/>
  <c r="P2079" i="1"/>
  <c r="M2079" i="1"/>
  <c r="BK2078" i="1"/>
  <c r="BA2078" i="1"/>
  <c r="BB2078" i="1" s="1"/>
  <c r="AS2078" i="1"/>
  <c r="AG2078" i="1"/>
  <c r="AH2078" i="1" s="1"/>
  <c r="AD2078" i="1"/>
  <c r="AE2078" i="1" s="1"/>
  <c r="AB2078" i="1"/>
  <c r="AC2078" i="1" s="1"/>
  <c r="AA2078" i="1"/>
  <c r="W2078" i="1"/>
  <c r="P2078" i="1" s="1"/>
  <c r="U2078" i="1"/>
  <c r="M2078" i="1"/>
  <c r="BK2077" i="1"/>
  <c r="BA2077" i="1"/>
  <c r="BB2077" i="1" s="1"/>
  <c r="AS2077" i="1"/>
  <c r="AG2077" i="1"/>
  <c r="AH2077" i="1" s="1"/>
  <c r="AD2077" i="1"/>
  <c r="AE2077" i="1" s="1"/>
  <c r="AB2077" i="1"/>
  <c r="AC2077" i="1" s="1"/>
  <c r="AA2077" i="1"/>
  <c r="U2077" i="1"/>
  <c r="S2077" i="1"/>
  <c r="P2077" i="1"/>
  <c r="M2077" i="1"/>
  <c r="BK2076" i="1"/>
  <c r="BA2076" i="1"/>
  <c r="BB2076" i="1" s="1"/>
  <c r="AS2076" i="1"/>
  <c r="AG2076" i="1"/>
  <c r="AH2076" i="1" s="1"/>
  <c r="AD2076" i="1"/>
  <c r="AE2076" i="1" s="1"/>
  <c r="AB2076" i="1"/>
  <c r="AC2076" i="1" s="1"/>
  <c r="AA2076" i="1"/>
  <c r="U2076" i="1"/>
  <c r="P2076" i="1"/>
  <c r="M2076" i="1"/>
  <c r="BA2075" i="1"/>
  <c r="BB2075" i="1" s="1"/>
  <c r="AS2075" i="1"/>
  <c r="AG2075" i="1"/>
  <c r="AH2075" i="1" s="1"/>
  <c r="AD2075" i="1"/>
  <c r="AE2075" i="1" s="1"/>
  <c r="AB2075" i="1"/>
  <c r="AC2075" i="1" s="1"/>
  <c r="AA2075" i="1"/>
  <c r="W2075" i="1"/>
  <c r="P2075" i="1" s="1"/>
  <c r="U2075" i="1"/>
  <c r="M2075" i="1"/>
  <c r="BK2074" i="1"/>
  <c r="BA2074" i="1"/>
  <c r="BB2074" i="1" s="1"/>
  <c r="AS2074" i="1"/>
  <c r="AG2074" i="1"/>
  <c r="AH2074" i="1" s="1"/>
  <c r="AD2074" i="1"/>
  <c r="AE2074" i="1" s="1"/>
  <c r="AB2074" i="1"/>
  <c r="AC2074" i="1" s="1"/>
  <c r="AA2074" i="1"/>
  <c r="U2074" i="1"/>
  <c r="P2074" i="1"/>
  <c r="M2074" i="1"/>
  <c r="BK2073" i="1"/>
  <c r="BA2073" i="1"/>
  <c r="BB2073" i="1" s="1"/>
  <c r="AS2073" i="1"/>
  <c r="AG2073" i="1"/>
  <c r="AH2073" i="1" s="1"/>
  <c r="AD2073" i="1"/>
  <c r="AE2073" i="1" s="1"/>
  <c r="AB2073" i="1"/>
  <c r="AC2073" i="1" s="1"/>
  <c r="AA2073" i="1"/>
  <c r="W2073" i="1"/>
  <c r="P2073" i="1" s="1"/>
  <c r="U2073" i="1"/>
  <c r="M2073" i="1"/>
  <c r="BK2072" i="1"/>
  <c r="BA2072" i="1"/>
  <c r="BB2072" i="1" s="1"/>
  <c r="AS2072" i="1"/>
  <c r="AG2072" i="1"/>
  <c r="AH2072" i="1" s="1"/>
  <c r="AD2072" i="1"/>
  <c r="AE2072" i="1" s="1"/>
  <c r="AB2072" i="1"/>
  <c r="AC2072" i="1" s="1"/>
  <c r="AA2072" i="1"/>
  <c r="U2072" i="1"/>
  <c r="P2072" i="1"/>
  <c r="M2072" i="1"/>
  <c r="BK2071" i="1"/>
  <c r="BA2071" i="1"/>
  <c r="BB2071" i="1" s="1"/>
  <c r="AS2071" i="1"/>
  <c r="AG2071" i="1"/>
  <c r="AH2071" i="1" s="1"/>
  <c r="AD2071" i="1"/>
  <c r="AE2071" i="1" s="1"/>
  <c r="AB2071" i="1"/>
  <c r="AC2071" i="1" s="1"/>
  <c r="AA2071" i="1"/>
  <c r="U2071" i="1"/>
  <c r="P2071" i="1"/>
  <c r="M2071" i="1"/>
  <c r="BK2070" i="1"/>
  <c r="BA2070" i="1"/>
  <c r="BB2070" i="1" s="1"/>
  <c r="AS2070" i="1"/>
  <c r="AG2070" i="1"/>
  <c r="AH2070" i="1" s="1"/>
  <c r="AD2070" i="1"/>
  <c r="AE2070" i="1" s="1"/>
  <c r="AB2070" i="1"/>
  <c r="AC2070" i="1" s="1"/>
  <c r="AA2070" i="1"/>
  <c r="W2070" i="1"/>
  <c r="P2070" i="1" s="1"/>
  <c r="U2070" i="1"/>
  <c r="M2070" i="1"/>
  <c r="BK2069" i="1"/>
  <c r="BA2069" i="1"/>
  <c r="BB2069" i="1" s="1"/>
  <c r="AS2069" i="1"/>
  <c r="AG2069" i="1"/>
  <c r="AH2069" i="1" s="1"/>
  <c r="AD2069" i="1"/>
  <c r="AE2069" i="1" s="1"/>
  <c r="AB2069" i="1"/>
  <c r="AC2069" i="1" s="1"/>
  <c r="AA2069" i="1"/>
  <c r="U2069" i="1"/>
  <c r="P2069" i="1"/>
  <c r="M2069" i="1"/>
  <c r="BK2068" i="1"/>
  <c r="BA2068" i="1"/>
  <c r="BB2068" i="1" s="1"/>
  <c r="AS2068" i="1"/>
  <c r="AG2068" i="1"/>
  <c r="AH2068" i="1" s="1"/>
  <c r="AD2068" i="1"/>
  <c r="AE2068" i="1" s="1"/>
  <c r="AB2068" i="1"/>
  <c r="AC2068" i="1" s="1"/>
  <c r="AA2068" i="1"/>
  <c r="U2068" i="1"/>
  <c r="P2068" i="1"/>
  <c r="M2068" i="1"/>
  <c r="BK2067" i="1"/>
  <c r="BA2067" i="1"/>
  <c r="BB2067" i="1" s="1"/>
  <c r="AS2067" i="1"/>
  <c r="AG2067" i="1"/>
  <c r="AH2067" i="1" s="1"/>
  <c r="AD2067" i="1"/>
  <c r="AE2067" i="1" s="1"/>
  <c r="AB2067" i="1"/>
  <c r="AC2067" i="1" s="1"/>
  <c r="AA2067" i="1"/>
  <c r="W2067" i="1"/>
  <c r="P2067" i="1" s="1"/>
  <c r="U2067" i="1"/>
  <c r="M2067" i="1"/>
  <c r="BK2066" i="1"/>
  <c r="BA2066" i="1"/>
  <c r="BB2066" i="1" s="1"/>
  <c r="AS2066" i="1"/>
  <c r="AG2066" i="1"/>
  <c r="AH2066" i="1" s="1"/>
  <c r="AD2066" i="1"/>
  <c r="AE2066" i="1" s="1"/>
  <c r="AB2066" i="1"/>
  <c r="AC2066" i="1" s="1"/>
  <c r="AA2066" i="1"/>
  <c r="U2066" i="1"/>
  <c r="P2066" i="1"/>
  <c r="M2066" i="1"/>
  <c r="BK2065" i="1"/>
  <c r="BA2065" i="1"/>
  <c r="BB2065" i="1" s="1"/>
  <c r="AS2065" i="1"/>
  <c r="AG2065" i="1"/>
  <c r="AH2065" i="1" s="1"/>
  <c r="AD2065" i="1"/>
  <c r="AE2065" i="1" s="1"/>
  <c r="AB2065" i="1"/>
  <c r="AC2065" i="1" s="1"/>
  <c r="AA2065" i="1"/>
  <c r="W2065" i="1"/>
  <c r="P2065" i="1" s="1"/>
  <c r="U2065" i="1"/>
  <c r="M2065" i="1"/>
  <c r="BK2064" i="1"/>
  <c r="BA2064" i="1"/>
  <c r="BB2064" i="1" s="1"/>
  <c r="AS2064" i="1"/>
  <c r="AG2064" i="1"/>
  <c r="AH2064" i="1" s="1"/>
  <c r="AD2064" i="1"/>
  <c r="AE2064" i="1" s="1"/>
  <c r="AB2064" i="1"/>
  <c r="AC2064" i="1" s="1"/>
  <c r="AA2064" i="1"/>
  <c r="U2064" i="1"/>
  <c r="S2064" i="1"/>
  <c r="P2064" i="1"/>
  <c r="M2064" i="1"/>
  <c r="BK2063" i="1"/>
  <c r="BA2063" i="1"/>
  <c r="BB2063" i="1" s="1"/>
  <c r="AS2063" i="1"/>
  <c r="AG2063" i="1"/>
  <c r="AH2063" i="1" s="1"/>
  <c r="AD2063" i="1"/>
  <c r="AE2063" i="1" s="1"/>
  <c r="AB2063" i="1"/>
  <c r="AC2063" i="1" s="1"/>
  <c r="AA2063" i="1"/>
  <c r="U2063" i="1"/>
  <c r="S2063" i="1"/>
  <c r="P2063" i="1"/>
  <c r="M2063" i="1"/>
  <c r="BK2062" i="1"/>
  <c r="BA2062" i="1"/>
  <c r="BB2062" i="1" s="1"/>
  <c r="AS2062" i="1"/>
  <c r="AG2062" i="1"/>
  <c r="AH2062" i="1" s="1"/>
  <c r="AD2062" i="1"/>
  <c r="AE2062" i="1" s="1"/>
  <c r="AB2062" i="1"/>
  <c r="AC2062" i="1" s="1"/>
  <c r="AA2062" i="1"/>
  <c r="U2062" i="1"/>
  <c r="S2062" i="1"/>
  <c r="P2062" i="1"/>
  <c r="M2062" i="1"/>
  <c r="BK2061" i="1"/>
  <c r="BA2061" i="1"/>
  <c r="BB2061" i="1" s="1"/>
  <c r="AS2061" i="1"/>
  <c r="AG2061" i="1"/>
  <c r="AH2061" i="1" s="1"/>
  <c r="AD2061" i="1"/>
  <c r="AE2061" i="1" s="1"/>
  <c r="AB2061" i="1"/>
  <c r="AC2061" i="1" s="1"/>
  <c r="AA2061" i="1"/>
  <c r="W2061" i="1"/>
  <c r="P2061" i="1" s="1"/>
  <c r="U2061" i="1"/>
  <c r="M2061" i="1"/>
  <c r="BK2060" i="1"/>
  <c r="BA2060" i="1"/>
  <c r="BB2060" i="1" s="1"/>
  <c r="AS2060" i="1"/>
  <c r="AG2060" i="1"/>
  <c r="AH2060" i="1" s="1"/>
  <c r="AD2060" i="1"/>
  <c r="AE2060" i="1" s="1"/>
  <c r="AB2060" i="1"/>
  <c r="AC2060" i="1" s="1"/>
  <c r="AA2060" i="1"/>
  <c r="U2060" i="1"/>
  <c r="P2060" i="1"/>
  <c r="M2060" i="1"/>
  <c r="BK2059" i="1"/>
  <c r="BA2059" i="1"/>
  <c r="BB2059" i="1" s="1"/>
  <c r="AS2059" i="1"/>
  <c r="AG2059" i="1"/>
  <c r="AH2059" i="1" s="1"/>
  <c r="AD2059" i="1"/>
  <c r="AE2059" i="1" s="1"/>
  <c r="AB2059" i="1"/>
  <c r="AC2059" i="1" s="1"/>
  <c r="AA2059" i="1"/>
  <c r="U2059" i="1"/>
  <c r="P2059" i="1"/>
  <c r="M2059" i="1"/>
  <c r="BK2058" i="1"/>
  <c r="BA2058" i="1"/>
  <c r="BB2058" i="1" s="1"/>
  <c r="AS2058" i="1"/>
  <c r="AG2058" i="1"/>
  <c r="AH2058" i="1" s="1"/>
  <c r="AD2058" i="1"/>
  <c r="AE2058" i="1" s="1"/>
  <c r="AB2058" i="1"/>
  <c r="AC2058" i="1" s="1"/>
  <c r="AA2058" i="1"/>
  <c r="W2058" i="1"/>
  <c r="P2058" i="1" s="1"/>
  <c r="U2058" i="1"/>
  <c r="M2058" i="1"/>
  <c r="BK2057" i="1"/>
  <c r="BA2057" i="1"/>
  <c r="BB2057" i="1" s="1"/>
  <c r="AS2057" i="1"/>
  <c r="AG2057" i="1"/>
  <c r="AH2057" i="1" s="1"/>
  <c r="AD2057" i="1"/>
  <c r="AE2057" i="1" s="1"/>
  <c r="AB2057" i="1"/>
  <c r="AC2057" i="1" s="1"/>
  <c r="AA2057" i="1"/>
  <c r="U2057" i="1"/>
  <c r="S2057" i="1"/>
  <c r="P2057" i="1"/>
  <c r="M2057" i="1"/>
  <c r="BK2056" i="1"/>
  <c r="BA2056" i="1"/>
  <c r="BB2056" i="1" s="1"/>
  <c r="AS2056" i="1"/>
  <c r="AG2056" i="1"/>
  <c r="AH2056" i="1" s="1"/>
  <c r="AD2056" i="1"/>
  <c r="AE2056" i="1" s="1"/>
  <c r="AB2056" i="1"/>
  <c r="AC2056" i="1" s="1"/>
  <c r="AA2056" i="1"/>
  <c r="W2056" i="1"/>
  <c r="P2056" i="1" s="1"/>
  <c r="U2056" i="1"/>
  <c r="M2056" i="1"/>
  <c r="BK2055" i="1"/>
  <c r="BA2055" i="1"/>
  <c r="BB2055" i="1" s="1"/>
  <c r="AS2055" i="1"/>
  <c r="AG2055" i="1"/>
  <c r="AH2055" i="1" s="1"/>
  <c r="AD2055" i="1"/>
  <c r="AE2055" i="1" s="1"/>
  <c r="AB2055" i="1"/>
  <c r="AC2055" i="1" s="1"/>
  <c r="AA2055" i="1"/>
  <c r="U2055" i="1"/>
  <c r="P2055" i="1"/>
  <c r="M2055" i="1"/>
  <c r="BK2054" i="1"/>
  <c r="BA2054" i="1"/>
  <c r="BB2054" i="1" s="1"/>
  <c r="AS2054" i="1"/>
  <c r="AG2054" i="1"/>
  <c r="AH2054" i="1" s="1"/>
  <c r="AD2054" i="1"/>
  <c r="AE2054" i="1" s="1"/>
  <c r="AB2054" i="1"/>
  <c r="AC2054" i="1" s="1"/>
  <c r="AA2054" i="1"/>
  <c r="W2054" i="1"/>
  <c r="P2054" i="1" s="1"/>
  <c r="U2054" i="1"/>
  <c r="M2054" i="1"/>
  <c r="BK2053" i="1"/>
  <c r="BA2053" i="1"/>
  <c r="BB2053" i="1" s="1"/>
  <c r="AS2053" i="1"/>
  <c r="AG2053" i="1"/>
  <c r="AH2053" i="1" s="1"/>
  <c r="AD2053" i="1"/>
  <c r="AE2053" i="1" s="1"/>
  <c r="AB2053" i="1"/>
  <c r="AC2053" i="1" s="1"/>
  <c r="AA2053" i="1"/>
  <c r="U2053" i="1"/>
  <c r="S2053" i="1"/>
  <c r="P2053" i="1"/>
  <c r="M2053" i="1"/>
  <c r="BK2052" i="1"/>
  <c r="BA2052" i="1"/>
  <c r="BB2052" i="1" s="1"/>
  <c r="AS2052" i="1"/>
  <c r="AG2052" i="1"/>
  <c r="AH2052" i="1" s="1"/>
  <c r="AD2052" i="1"/>
  <c r="AE2052" i="1" s="1"/>
  <c r="AB2052" i="1"/>
  <c r="AC2052" i="1" s="1"/>
  <c r="AA2052" i="1"/>
  <c r="U2052" i="1"/>
  <c r="P2052" i="1"/>
  <c r="M2052" i="1"/>
  <c r="BK2051" i="1"/>
  <c r="BA2051" i="1"/>
  <c r="BB2051" i="1" s="1"/>
  <c r="AS2051" i="1"/>
  <c r="AG2051" i="1"/>
  <c r="AH2051" i="1" s="1"/>
  <c r="AD2051" i="1"/>
  <c r="AE2051" i="1" s="1"/>
  <c r="AB2051" i="1"/>
  <c r="AC2051" i="1" s="1"/>
  <c r="AA2051" i="1"/>
  <c r="W2051" i="1"/>
  <c r="P2051" i="1" s="1"/>
  <c r="U2051" i="1"/>
  <c r="M2051" i="1"/>
  <c r="BK2050" i="1"/>
  <c r="BA2050" i="1"/>
  <c r="BB2050" i="1" s="1"/>
  <c r="AS2050" i="1"/>
  <c r="AG2050" i="1"/>
  <c r="AH2050" i="1" s="1"/>
  <c r="AD2050" i="1"/>
  <c r="AE2050" i="1" s="1"/>
  <c r="AB2050" i="1"/>
  <c r="AC2050" i="1" s="1"/>
  <c r="AA2050" i="1"/>
  <c r="U2050" i="1"/>
  <c r="P2050" i="1"/>
  <c r="M2050" i="1"/>
  <c r="BA2049" i="1"/>
  <c r="BB2049" i="1" s="1"/>
  <c r="AS2049" i="1"/>
  <c r="AG2049" i="1"/>
  <c r="AH2049" i="1" s="1"/>
  <c r="AD2049" i="1"/>
  <c r="AE2049" i="1" s="1"/>
  <c r="AB2049" i="1"/>
  <c r="AC2049" i="1" s="1"/>
  <c r="AA2049" i="1"/>
  <c r="W2049" i="1"/>
  <c r="P2049" i="1" s="1"/>
  <c r="U2049" i="1"/>
  <c r="M2049" i="1"/>
  <c r="BK2048" i="1"/>
  <c r="BA2048" i="1"/>
  <c r="BB2048" i="1" s="1"/>
  <c r="AS2048" i="1"/>
  <c r="AG2048" i="1"/>
  <c r="AH2048" i="1" s="1"/>
  <c r="AD2048" i="1"/>
  <c r="AE2048" i="1" s="1"/>
  <c r="AB2048" i="1"/>
  <c r="AC2048" i="1" s="1"/>
  <c r="AA2048" i="1"/>
  <c r="U2048" i="1"/>
  <c r="P2048" i="1"/>
  <c r="M2048" i="1"/>
  <c r="BK2047" i="1"/>
  <c r="BA2047" i="1"/>
  <c r="BB2047" i="1" s="1"/>
  <c r="AS2047" i="1"/>
  <c r="AG2047" i="1"/>
  <c r="AH2047" i="1" s="1"/>
  <c r="AD2047" i="1"/>
  <c r="AE2047" i="1" s="1"/>
  <c r="AB2047" i="1"/>
  <c r="AC2047" i="1" s="1"/>
  <c r="AA2047" i="1"/>
  <c r="W2047" i="1"/>
  <c r="P2047" i="1" s="1"/>
  <c r="U2047" i="1"/>
  <c r="M2047" i="1"/>
  <c r="BK2046" i="1"/>
  <c r="BA2046" i="1"/>
  <c r="BB2046" i="1" s="1"/>
  <c r="AS2046" i="1"/>
  <c r="AG2046" i="1"/>
  <c r="AH2046" i="1" s="1"/>
  <c r="AD2046" i="1"/>
  <c r="AE2046" i="1" s="1"/>
  <c r="AB2046" i="1"/>
  <c r="AC2046" i="1" s="1"/>
  <c r="AA2046" i="1"/>
  <c r="W2046" i="1"/>
  <c r="P2046" i="1" s="1"/>
  <c r="U2046" i="1"/>
  <c r="M2046" i="1"/>
  <c r="BA2045" i="1"/>
  <c r="BB2045" i="1" s="1"/>
  <c r="AS2045" i="1"/>
  <c r="AG2045" i="1"/>
  <c r="AH2045" i="1" s="1"/>
  <c r="AD2045" i="1"/>
  <c r="AE2045" i="1" s="1"/>
  <c r="AB2045" i="1"/>
  <c r="AC2045" i="1" s="1"/>
  <c r="AA2045" i="1"/>
  <c r="U2045" i="1"/>
  <c r="P2045" i="1"/>
  <c r="M2045" i="1"/>
  <c r="BK2044" i="1"/>
  <c r="BA2044" i="1"/>
  <c r="BB2044" i="1" s="1"/>
  <c r="AS2044" i="1"/>
  <c r="AG2044" i="1"/>
  <c r="AH2044" i="1" s="1"/>
  <c r="AD2044" i="1"/>
  <c r="AE2044" i="1" s="1"/>
  <c r="AB2044" i="1"/>
  <c r="AC2044" i="1" s="1"/>
  <c r="AA2044" i="1"/>
  <c r="W2044" i="1"/>
  <c r="P2044" i="1" s="1"/>
  <c r="U2044" i="1"/>
  <c r="M2044" i="1"/>
  <c r="BK2043" i="1"/>
  <c r="BA2043" i="1"/>
  <c r="BB2043" i="1" s="1"/>
  <c r="AS2043" i="1"/>
  <c r="AG2043" i="1"/>
  <c r="AH2043" i="1" s="1"/>
  <c r="AD2043" i="1"/>
  <c r="AE2043" i="1" s="1"/>
  <c r="AB2043" i="1"/>
  <c r="AC2043" i="1" s="1"/>
  <c r="AA2043" i="1"/>
  <c r="W2043" i="1"/>
  <c r="P2043" i="1" s="1"/>
  <c r="U2043" i="1"/>
  <c r="M2043" i="1"/>
  <c r="BK2042" i="1"/>
  <c r="BA2042" i="1"/>
  <c r="BB2042" i="1" s="1"/>
  <c r="AS2042" i="1"/>
  <c r="AG2042" i="1"/>
  <c r="AH2042" i="1" s="1"/>
  <c r="AD2042" i="1"/>
  <c r="AE2042" i="1" s="1"/>
  <c r="AB2042" i="1"/>
  <c r="AC2042" i="1" s="1"/>
  <c r="AA2042" i="1"/>
  <c r="W2042" i="1"/>
  <c r="P2042" i="1" s="1"/>
  <c r="U2042" i="1"/>
  <c r="M2042" i="1"/>
  <c r="BK2041" i="1"/>
  <c r="BA2041" i="1"/>
  <c r="BB2041" i="1" s="1"/>
  <c r="AS2041" i="1"/>
  <c r="AG2041" i="1"/>
  <c r="AH2041" i="1" s="1"/>
  <c r="AD2041" i="1"/>
  <c r="AE2041" i="1" s="1"/>
  <c r="AB2041" i="1"/>
  <c r="AC2041" i="1" s="1"/>
  <c r="AA2041" i="1"/>
  <c r="U2041" i="1"/>
  <c r="S2041" i="1"/>
  <c r="P2041" i="1"/>
  <c r="M2041" i="1"/>
  <c r="BK2040" i="1"/>
  <c r="BA2040" i="1"/>
  <c r="BB2040" i="1" s="1"/>
  <c r="AS2040" i="1"/>
  <c r="AG2040" i="1"/>
  <c r="AH2040" i="1" s="1"/>
  <c r="AD2040" i="1"/>
  <c r="AE2040" i="1" s="1"/>
  <c r="AB2040" i="1"/>
  <c r="AC2040" i="1" s="1"/>
  <c r="AA2040" i="1"/>
  <c r="U2040" i="1"/>
  <c r="P2040" i="1"/>
  <c r="M2040" i="1"/>
  <c r="BK2039" i="1"/>
  <c r="BA2039" i="1"/>
  <c r="BB2039" i="1" s="1"/>
  <c r="AS2039" i="1"/>
  <c r="AG2039" i="1"/>
  <c r="AH2039" i="1" s="1"/>
  <c r="AD2039" i="1"/>
  <c r="AE2039" i="1" s="1"/>
  <c r="AB2039" i="1"/>
  <c r="AC2039" i="1" s="1"/>
  <c r="AA2039" i="1"/>
  <c r="U2039" i="1"/>
  <c r="P2039" i="1"/>
  <c r="M2039" i="1"/>
  <c r="BK2038" i="1"/>
  <c r="BA2038" i="1"/>
  <c r="BB2038" i="1" s="1"/>
  <c r="AS2038" i="1"/>
  <c r="AG2038" i="1"/>
  <c r="AH2038" i="1" s="1"/>
  <c r="AD2038" i="1"/>
  <c r="AE2038" i="1" s="1"/>
  <c r="AB2038" i="1"/>
  <c r="AC2038" i="1" s="1"/>
  <c r="AA2038" i="1"/>
  <c r="U2038" i="1"/>
  <c r="P2038" i="1"/>
  <c r="M2038" i="1"/>
  <c r="BK2037" i="1"/>
  <c r="BA2037" i="1"/>
  <c r="BB2037" i="1" s="1"/>
  <c r="AS2037" i="1"/>
  <c r="AG2037" i="1"/>
  <c r="AH2037" i="1" s="1"/>
  <c r="AD2037" i="1"/>
  <c r="AE2037" i="1" s="1"/>
  <c r="AB2037" i="1"/>
  <c r="AC2037" i="1" s="1"/>
  <c r="AA2037" i="1"/>
  <c r="U2037" i="1"/>
  <c r="P2037" i="1"/>
  <c r="M2037" i="1"/>
  <c r="BK2036" i="1"/>
  <c r="BA2036" i="1"/>
  <c r="BB2036" i="1" s="1"/>
  <c r="AS2036" i="1"/>
  <c r="AG2036" i="1"/>
  <c r="AH2036" i="1" s="1"/>
  <c r="AD2036" i="1"/>
  <c r="AE2036" i="1" s="1"/>
  <c r="AB2036" i="1"/>
  <c r="AC2036" i="1" s="1"/>
  <c r="AA2036" i="1"/>
  <c r="W2036" i="1"/>
  <c r="P2036" i="1" s="1"/>
  <c r="U2036" i="1"/>
  <c r="M2036" i="1"/>
  <c r="BK2035" i="1"/>
  <c r="BA2035" i="1"/>
  <c r="BB2035" i="1" s="1"/>
  <c r="AS2035" i="1"/>
  <c r="AG2035" i="1"/>
  <c r="AH2035" i="1" s="1"/>
  <c r="AD2035" i="1"/>
  <c r="AE2035" i="1" s="1"/>
  <c r="AB2035" i="1"/>
  <c r="AC2035" i="1" s="1"/>
  <c r="AA2035" i="1"/>
  <c r="U2035" i="1"/>
  <c r="P2035" i="1"/>
  <c r="M2035" i="1"/>
  <c r="BK2034" i="1"/>
  <c r="BA2034" i="1"/>
  <c r="BB2034" i="1" s="1"/>
  <c r="AS2034" i="1"/>
  <c r="AG2034" i="1"/>
  <c r="AH2034" i="1" s="1"/>
  <c r="AD2034" i="1"/>
  <c r="AE2034" i="1" s="1"/>
  <c r="AB2034" i="1"/>
  <c r="AC2034" i="1" s="1"/>
  <c r="AA2034" i="1"/>
  <c r="U2034" i="1"/>
  <c r="P2034" i="1"/>
  <c r="M2034" i="1"/>
  <c r="BK2033" i="1"/>
  <c r="BA2033" i="1"/>
  <c r="BB2033" i="1" s="1"/>
  <c r="AS2033" i="1"/>
  <c r="AG2033" i="1"/>
  <c r="AH2033" i="1" s="1"/>
  <c r="AD2033" i="1"/>
  <c r="AE2033" i="1" s="1"/>
  <c r="AB2033" i="1"/>
  <c r="AC2033" i="1" s="1"/>
  <c r="AA2033" i="1"/>
  <c r="U2033" i="1"/>
  <c r="P2033" i="1"/>
  <c r="M2033" i="1"/>
  <c r="BK2032" i="1"/>
  <c r="BA2032" i="1"/>
  <c r="BB2032" i="1" s="1"/>
  <c r="AS2032" i="1"/>
  <c r="AG2032" i="1"/>
  <c r="AH2032" i="1" s="1"/>
  <c r="AD2032" i="1"/>
  <c r="AE2032" i="1" s="1"/>
  <c r="AB2032" i="1"/>
  <c r="AC2032" i="1" s="1"/>
  <c r="AA2032" i="1"/>
  <c r="W2032" i="1"/>
  <c r="P2032" i="1" s="1"/>
  <c r="U2032" i="1"/>
  <c r="M2032" i="1"/>
  <c r="BP2031" i="1"/>
  <c r="BO2031" i="1"/>
  <c r="BK2031" i="1"/>
  <c r="BA2031" i="1"/>
  <c r="AS2031" i="1"/>
  <c r="AG2031" i="1"/>
  <c r="AH2031" i="1" s="1"/>
  <c r="AD2031" i="1"/>
  <c r="AE2031" i="1" s="1"/>
  <c r="AB2031" i="1"/>
  <c r="AC2031" i="1" s="1"/>
  <c r="AA2031" i="1"/>
  <c r="W2031" i="1"/>
  <c r="P2031" i="1" s="1"/>
  <c r="U2031" i="1"/>
  <c r="M2031" i="1"/>
  <c r="BK2030" i="1"/>
  <c r="BA2030" i="1"/>
  <c r="BB2030" i="1" s="1"/>
  <c r="AS2030" i="1"/>
  <c r="AG2030" i="1"/>
  <c r="AH2030" i="1" s="1"/>
  <c r="AD2030" i="1"/>
  <c r="AE2030" i="1" s="1"/>
  <c r="AB2030" i="1"/>
  <c r="AC2030" i="1" s="1"/>
  <c r="AA2030" i="1"/>
  <c r="W2030" i="1"/>
  <c r="P2030" i="1" s="1"/>
  <c r="U2030" i="1"/>
  <c r="M2030" i="1"/>
  <c r="BK2029" i="1"/>
  <c r="BA2029" i="1"/>
  <c r="BB2029" i="1" s="1"/>
  <c r="AS2029" i="1"/>
  <c r="AG2029" i="1"/>
  <c r="AH2029" i="1" s="1"/>
  <c r="AD2029" i="1"/>
  <c r="AE2029" i="1" s="1"/>
  <c r="AB2029" i="1"/>
  <c r="AC2029" i="1" s="1"/>
  <c r="AA2029" i="1"/>
  <c r="W2029" i="1"/>
  <c r="P2029" i="1" s="1"/>
  <c r="U2029" i="1"/>
  <c r="M2029" i="1"/>
  <c r="BK2028" i="1"/>
  <c r="BA2028" i="1"/>
  <c r="BB2028" i="1" s="1"/>
  <c r="AS2028" i="1"/>
  <c r="AG2028" i="1"/>
  <c r="AH2028" i="1" s="1"/>
  <c r="AD2028" i="1"/>
  <c r="AE2028" i="1" s="1"/>
  <c r="AB2028" i="1"/>
  <c r="AC2028" i="1" s="1"/>
  <c r="AA2028" i="1"/>
  <c r="U2028" i="1"/>
  <c r="P2028" i="1"/>
  <c r="M2028" i="1"/>
  <c r="BK2027" i="1"/>
  <c r="BA2027" i="1"/>
  <c r="BB2027" i="1" s="1"/>
  <c r="AS2027" i="1"/>
  <c r="AG2027" i="1"/>
  <c r="AH2027" i="1" s="1"/>
  <c r="AD2027" i="1"/>
  <c r="AE2027" i="1" s="1"/>
  <c r="AB2027" i="1"/>
  <c r="AC2027" i="1" s="1"/>
  <c r="AA2027" i="1"/>
  <c r="U2027" i="1"/>
  <c r="S2027" i="1"/>
  <c r="P2027" i="1"/>
  <c r="M2027" i="1"/>
  <c r="BK2026" i="1"/>
  <c r="BA2026" i="1"/>
  <c r="BB2026" i="1" s="1"/>
  <c r="AS2026" i="1"/>
  <c r="AG2026" i="1"/>
  <c r="AH2026" i="1" s="1"/>
  <c r="AD2026" i="1"/>
  <c r="AE2026" i="1" s="1"/>
  <c r="AB2026" i="1"/>
  <c r="AC2026" i="1" s="1"/>
  <c r="AA2026" i="1"/>
  <c r="W2026" i="1"/>
  <c r="P2026" i="1" s="1"/>
  <c r="U2026" i="1"/>
  <c r="M2026" i="1"/>
  <c r="BK2025" i="1"/>
  <c r="BA2025" i="1"/>
  <c r="BB2025" i="1" s="1"/>
  <c r="AS2025" i="1"/>
  <c r="AG2025" i="1"/>
  <c r="AH2025" i="1" s="1"/>
  <c r="AD2025" i="1"/>
  <c r="AE2025" i="1" s="1"/>
  <c r="AB2025" i="1"/>
  <c r="AC2025" i="1" s="1"/>
  <c r="AA2025" i="1"/>
  <c r="U2025" i="1"/>
  <c r="P2025" i="1"/>
  <c r="M2025" i="1"/>
  <c r="BK2024" i="1"/>
  <c r="BA2024" i="1"/>
  <c r="BB2024" i="1" s="1"/>
  <c r="AS2024" i="1"/>
  <c r="AG2024" i="1"/>
  <c r="AH2024" i="1" s="1"/>
  <c r="AD2024" i="1"/>
  <c r="AE2024" i="1" s="1"/>
  <c r="AB2024" i="1"/>
  <c r="AC2024" i="1" s="1"/>
  <c r="AA2024" i="1"/>
  <c r="W2024" i="1"/>
  <c r="P2024" i="1" s="1"/>
  <c r="U2024" i="1"/>
  <c r="M2024" i="1"/>
  <c r="BK2023" i="1"/>
  <c r="BA2023" i="1"/>
  <c r="BB2023" i="1" s="1"/>
  <c r="AS2023" i="1"/>
  <c r="AG2023" i="1"/>
  <c r="AH2023" i="1" s="1"/>
  <c r="AD2023" i="1"/>
  <c r="AE2023" i="1" s="1"/>
  <c r="AB2023" i="1"/>
  <c r="AC2023" i="1" s="1"/>
  <c r="AA2023" i="1"/>
  <c r="W2023" i="1"/>
  <c r="P2023" i="1" s="1"/>
  <c r="U2023" i="1"/>
  <c r="M2023" i="1"/>
  <c r="BK2022" i="1"/>
  <c r="BA2022" i="1"/>
  <c r="BB2022" i="1" s="1"/>
  <c r="AS2022" i="1"/>
  <c r="AG2022" i="1"/>
  <c r="AH2022" i="1" s="1"/>
  <c r="AD2022" i="1"/>
  <c r="AE2022" i="1" s="1"/>
  <c r="AB2022" i="1"/>
  <c r="AC2022" i="1" s="1"/>
  <c r="AA2022" i="1"/>
  <c r="U2022" i="1"/>
  <c r="P2022" i="1"/>
  <c r="M2022" i="1"/>
  <c r="BK2021" i="1"/>
  <c r="BA2021" i="1"/>
  <c r="BB2021" i="1" s="1"/>
  <c r="AS2021" i="1"/>
  <c r="AG2021" i="1"/>
  <c r="AH2021" i="1" s="1"/>
  <c r="AD2021" i="1"/>
  <c r="AE2021" i="1" s="1"/>
  <c r="AB2021" i="1"/>
  <c r="AC2021" i="1" s="1"/>
  <c r="AA2021" i="1"/>
  <c r="U2021" i="1"/>
  <c r="S2021" i="1"/>
  <c r="P2021" i="1"/>
  <c r="M2021" i="1"/>
  <c r="BK2020" i="1"/>
  <c r="BA2020" i="1"/>
  <c r="BB2020" i="1" s="1"/>
  <c r="AS2020" i="1"/>
  <c r="AG2020" i="1"/>
  <c r="AH2020" i="1" s="1"/>
  <c r="AD2020" i="1"/>
  <c r="AE2020" i="1" s="1"/>
  <c r="AB2020" i="1"/>
  <c r="AC2020" i="1" s="1"/>
  <c r="AA2020" i="1"/>
  <c r="U2020" i="1"/>
  <c r="P2020" i="1"/>
  <c r="M2020" i="1"/>
  <c r="BK2019" i="1"/>
  <c r="BA2019" i="1"/>
  <c r="BB2019" i="1" s="1"/>
  <c r="AS2019" i="1"/>
  <c r="AG2019" i="1"/>
  <c r="AH2019" i="1" s="1"/>
  <c r="AD2019" i="1"/>
  <c r="AE2019" i="1" s="1"/>
  <c r="AB2019" i="1"/>
  <c r="AC2019" i="1" s="1"/>
  <c r="AA2019" i="1"/>
  <c r="W2019" i="1"/>
  <c r="P2019" i="1" s="1"/>
  <c r="U2019" i="1"/>
  <c r="M2019" i="1"/>
  <c r="BK2018" i="1"/>
  <c r="BA2018" i="1"/>
  <c r="BB2018" i="1" s="1"/>
  <c r="AS2018" i="1"/>
  <c r="AG2018" i="1"/>
  <c r="AH2018" i="1" s="1"/>
  <c r="AD2018" i="1"/>
  <c r="AE2018" i="1" s="1"/>
  <c r="AB2018" i="1"/>
  <c r="AC2018" i="1" s="1"/>
  <c r="AA2018" i="1"/>
  <c r="W2018" i="1"/>
  <c r="P2018" i="1" s="1"/>
  <c r="U2018" i="1"/>
  <c r="M2018" i="1"/>
  <c r="BK2017" i="1"/>
  <c r="BA2017" i="1"/>
  <c r="BB2017" i="1" s="1"/>
  <c r="AS2017" i="1"/>
  <c r="AG2017" i="1"/>
  <c r="AH2017" i="1" s="1"/>
  <c r="AD2017" i="1"/>
  <c r="AE2017" i="1" s="1"/>
  <c r="AB2017" i="1"/>
  <c r="AC2017" i="1" s="1"/>
  <c r="AA2017" i="1"/>
  <c r="U2017" i="1"/>
  <c r="P2017" i="1"/>
  <c r="M2017" i="1"/>
  <c r="BK2016" i="1"/>
  <c r="BA2016" i="1"/>
  <c r="BB2016" i="1" s="1"/>
  <c r="AS2016" i="1"/>
  <c r="AG2016" i="1"/>
  <c r="AH2016" i="1" s="1"/>
  <c r="AD2016" i="1"/>
  <c r="AE2016" i="1" s="1"/>
  <c r="AB2016" i="1"/>
  <c r="AC2016" i="1" s="1"/>
  <c r="AA2016" i="1"/>
  <c r="W2016" i="1"/>
  <c r="P2016" i="1" s="1"/>
  <c r="U2016" i="1"/>
  <c r="M2016" i="1"/>
  <c r="BK2015" i="1"/>
  <c r="BA2015" i="1"/>
  <c r="BB2015" i="1" s="1"/>
  <c r="AS2015" i="1"/>
  <c r="AG2015" i="1"/>
  <c r="AH2015" i="1" s="1"/>
  <c r="AD2015" i="1"/>
  <c r="AE2015" i="1" s="1"/>
  <c r="AB2015" i="1"/>
  <c r="AC2015" i="1" s="1"/>
  <c r="AA2015" i="1"/>
  <c r="W2015" i="1"/>
  <c r="P2015" i="1" s="1"/>
  <c r="U2015" i="1"/>
  <c r="M2015" i="1"/>
  <c r="BK2014" i="1"/>
  <c r="BA2014" i="1"/>
  <c r="BB2014" i="1" s="1"/>
  <c r="AS2014" i="1"/>
  <c r="AG2014" i="1"/>
  <c r="AH2014" i="1" s="1"/>
  <c r="AD2014" i="1"/>
  <c r="AE2014" i="1" s="1"/>
  <c r="AB2014" i="1"/>
  <c r="AC2014" i="1" s="1"/>
  <c r="AA2014" i="1"/>
  <c r="U2014" i="1"/>
  <c r="P2014" i="1"/>
  <c r="M2014" i="1"/>
  <c r="BK2013" i="1"/>
  <c r="BA2013" i="1"/>
  <c r="BB2013" i="1" s="1"/>
  <c r="AS2013" i="1"/>
  <c r="AG2013" i="1"/>
  <c r="AH2013" i="1" s="1"/>
  <c r="AD2013" i="1"/>
  <c r="AE2013" i="1" s="1"/>
  <c r="AB2013" i="1"/>
  <c r="AC2013" i="1" s="1"/>
  <c r="AA2013" i="1"/>
  <c r="W2013" i="1"/>
  <c r="P2013" i="1" s="1"/>
  <c r="U2013" i="1"/>
  <c r="M2013" i="1"/>
  <c r="BK2012" i="1"/>
  <c r="BA2012" i="1"/>
  <c r="BB2012" i="1" s="1"/>
  <c r="AS2012" i="1"/>
  <c r="AG2012" i="1"/>
  <c r="AH2012" i="1" s="1"/>
  <c r="AD2012" i="1"/>
  <c r="AE2012" i="1" s="1"/>
  <c r="AB2012" i="1"/>
  <c r="AC2012" i="1" s="1"/>
  <c r="AA2012" i="1"/>
  <c r="U2012" i="1"/>
  <c r="P2012" i="1"/>
  <c r="M2012" i="1"/>
  <c r="BK2011" i="1"/>
  <c r="BA2011" i="1"/>
  <c r="BB2011" i="1" s="1"/>
  <c r="AS2011" i="1"/>
  <c r="AG2011" i="1"/>
  <c r="AH2011" i="1" s="1"/>
  <c r="AD2011" i="1"/>
  <c r="AE2011" i="1" s="1"/>
  <c r="AB2011" i="1"/>
  <c r="AC2011" i="1" s="1"/>
  <c r="AA2011" i="1"/>
  <c r="W2011" i="1"/>
  <c r="P2011" i="1" s="1"/>
  <c r="U2011" i="1"/>
  <c r="M2011" i="1"/>
  <c r="BK2010" i="1"/>
  <c r="BA2010" i="1"/>
  <c r="BB2010" i="1" s="1"/>
  <c r="AS2010" i="1"/>
  <c r="AG2010" i="1"/>
  <c r="AH2010" i="1" s="1"/>
  <c r="AD2010" i="1"/>
  <c r="AE2010" i="1" s="1"/>
  <c r="AB2010" i="1"/>
  <c r="AC2010" i="1" s="1"/>
  <c r="AA2010" i="1"/>
  <c r="U2010" i="1"/>
  <c r="P2010" i="1"/>
  <c r="M2010" i="1"/>
  <c r="BA2009" i="1"/>
  <c r="BB2009" i="1" s="1"/>
  <c r="AS2009" i="1"/>
  <c r="AG2009" i="1"/>
  <c r="AH2009" i="1" s="1"/>
  <c r="AD2009" i="1"/>
  <c r="AE2009" i="1" s="1"/>
  <c r="AB2009" i="1"/>
  <c r="AC2009" i="1" s="1"/>
  <c r="AA2009" i="1"/>
  <c r="U2009" i="1"/>
  <c r="P2009" i="1"/>
  <c r="M2009" i="1"/>
  <c r="BK2008" i="1"/>
  <c r="BA2008" i="1"/>
  <c r="BB2008" i="1" s="1"/>
  <c r="AS2008" i="1"/>
  <c r="AG2008" i="1"/>
  <c r="AH2008" i="1" s="1"/>
  <c r="AD2008" i="1"/>
  <c r="AE2008" i="1" s="1"/>
  <c r="AB2008" i="1"/>
  <c r="AC2008" i="1" s="1"/>
  <c r="AA2008" i="1"/>
  <c r="W2008" i="1"/>
  <c r="P2008" i="1" s="1"/>
  <c r="U2008" i="1"/>
  <c r="M2008" i="1"/>
  <c r="BK2007" i="1"/>
  <c r="BA2007" i="1"/>
  <c r="BB2007" i="1" s="1"/>
  <c r="AS2007" i="1"/>
  <c r="AG2007" i="1"/>
  <c r="AH2007" i="1" s="1"/>
  <c r="AD2007" i="1"/>
  <c r="AE2007" i="1" s="1"/>
  <c r="AB2007" i="1"/>
  <c r="AC2007" i="1" s="1"/>
  <c r="AA2007" i="1"/>
  <c r="W2007" i="1"/>
  <c r="P2007" i="1" s="1"/>
  <c r="U2007" i="1"/>
  <c r="M2007" i="1"/>
  <c r="BK2006" i="1"/>
  <c r="BB2006" i="1"/>
  <c r="BA2006" i="1"/>
  <c r="AS2006" i="1"/>
  <c r="AG2006" i="1"/>
  <c r="AH2006" i="1" s="1"/>
  <c r="AD2006" i="1"/>
  <c r="AE2006" i="1" s="1"/>
  <c r="AB2006" i="1"/>
  <c r="AC2006" i="1" s="1"/>
  <c r="AA2006" i="1"/>
  <c r="U2006" i="1"/>
  <c r="P2006" i="1"/>
  <c r="M2006" i="1"/>
  <c r="BK2005" i="1"/>
  <c r="BA2005" i="1"/>
  <c r="BB2005" i="1" s="1"/>
  <c r="AS2005" i="1"/>
  <c r="AG2005" i="1"/>
  <c r="AH2005" i="1" s="1"/>
  <c r="AD2005" i="1"/>
  <c r="AE2005" i="1" s="1"/>
  <c r="AB2005" i="1"/>
  <c r="AC2005" i="1" s="1"/>
  <c r="AA2005" i="1"/>
  <c r="W2005" i="1"/>
  <c r="U2005" i="1"/>
  <c r="P2005" i="1"/>
  <c r="M2005" i="1"/>
  <c r="BK2004" i="1"/>
  <c r="BA2004" i="1"/>
  <c r="BB2004" i="1" s="1"/>
  <c r="AS2004" i="1"/>
  <c r="AG2004" i="1"/>
  <c r="AH2004" i="1" s="1"/>
  <c r="AD2004" i="1"/>
  <c r="AE2004" i="1" s="1"/>
  <c r="AB2004" i="1"/>
  <c r="AC2004" i="1" s="1"/>
  <c r="AA2004" i="1"/>
  <c r="U2004" i="1"/>
  <c r="P2004" i="1"/>
  <c r="M2004" i="1"/>
  <c r="BK2003" i="1"/>
  <c r="BA2003" i="1"/>
  <c r="BB2003" i="1" s="1"/>
  <c r="AS2003" i="1"/>
  <c r="AG2003" i="1"/>
  <c r="AH2003" i="1" s="1"/>
  <c r="AD2003" i="1"/>
  <c r="AE2003" i="1" s="1"/>
  <c r="AB2003" i="1"/>
  <c r="AC2003" i="1" s="1"/>
  <c r="AA2003" i="1"/>
  <c r="U2003" i="1"/>
  <c r="S2003" i="1"/>
  <c r="P2003" i="1"/>
  <c r="M2003" i="1"/>
  <c r="BK2002" i="1"/>
  <c r="BA2002" i="1"/>
  <c r="BB2002" i="1" s="1"/>
  <c r="AS2002" i="1"/>
  <c r="AG2002" i="1"/>
  <c r="AH2002" i="1" s="1"/>
  <c r="AD2002" i="1"/>
  <c r="AE2002" i="1" s="1"/>
  <c r="AB2002" i="1"/>
  <c r="AC2002" i="1" s="1"/>
  <c r="AA2002" i="1"/>
  <c r="U2002" i="1"/>
  <c r="S2002" i="1"/>
  <c r="P2002" i="1"/>
  <c r="M2002" i="1"/>
  <c r="BK2001" i="1"/>
  <c r="BA2001" i="1"/>
  <c r="BB2001" i="1" s="1"/>
  <c r="AS2001" i="1"/>
  <c r="AG2001" i="1"/>
  <c r="AH2001" i="1" s="1"/>
  <c r="AD2001" i="1"/>
  <c r="AE2001" i="1" s="1"/>
  <c r="AB2001" i="1"/>
  <c r="AC2001" i="1" s="1"/>
  <c r="AA2001" i="1"/>
  <c r="W2001" i="1"/>
  <c r="P2001" i="1" s="1"/>
  <c r="U2001" i="1"/>
  <c r="M2001" i="1"/>
  <c r="BK2000" i="1"/>
  <c r="BB2000" i="1"/>
  <c r="BA2000" i="1"/>
  <c r="AS2000" i="1"/>
  <c r="AG2000" i="1"/>
  <c r="AH2000" i="1" s="1"/>
  <c r="AD2000" i="1"/>
  <c r="AE2000" i="1" s="1"/>
  <c r="AB2000" i="1"/>
  <c r="AC2000" i="1" s="1"/>
  <c r="AA2000" i="1"/>
  <c r="U2000" i="1"/>
  <c r="S2000" i="1"/>
  <c r="P2000" i="1"/>
  <c r="M2000" i="1"/>
  <c r="BK1999" i="1"/>
  <c r="BA1999" i="1"/>
  <c r="BB1999" i="1" s="1"/>
  <c r="AS1999" i="1"/>
  <c r="AG1999" i="1"/>
  <c r="AH1999" i="1" s="1"/>
  <c r="AD1999" i="1"/>
  <c r="AE1999" i="1" s="1"/>
  <c r="AB1999" i="1"/>
  <c r="AC1999" i="1" s="1"/>
  <c r="AA1999" i="1"/>
  <c r="W1999" i="1"/>
  <c r="P1999" i="1" s="1"/>
  <c r="U1999" i="1"/>
  <c r="M1999" i="1"/>
  <c r="BK1998" i="1"/>
  <c r="BA1998" i="1"/>
  <c r="BB1998" i="1" s="1"/>
  <c r="AS1998" i="1"/>
  <c r="AG1998" i="1"/>
  <c r="AH1998" i="1" s="1"/>
  <c r="AD1998" i="1"/>
  <c r="AE1998" i="1" s="1"/>
  <c r="AB1998" i="1"/>
  <c r="AC1998" i="1" s="1"/>
  <c r="AA1998" i="1"/>
  <c r="U1998" i="1"/>
  <c r="P1998" i="1"/>
  <c r="M1998" i="1"/>
  <c r="BK1997" i="1"/>
  <c r="BB1997" i="1"/>
  <c r="BA1997" i="1"/>
  <c r="AS1997" i="1"/>
  <c r="AG1997" i="1"/>
  <c r="AH1997" i="1" s="1"/>
  <c r="AD1997" i="1"/>
  <c r="AE1997" i="1" s="1"/>
  <c r="AB1997" i="1"/>
  <c r="AC1997" i="1" s="1"/>
  <c r="AA1997" i="1"/>
  <c r="W1997" i="1"/>
  <c r="P1997" i="1" s="1"/>
  <c r="U1997" i="1"/>
  <c r="M1997" i="1"/>
  <c r="BK1996" i="1"/>
  <c r="BA1996" i="1"/>
  <c r="BB1996" i="1" s="1"/>
  <c r="AS1996" i="1"/>
  <c r="AG1996" i="1"/>
  <c r="AH1996" i="1" s="1"/>
  <c r="AD1996" i="1"/>
  <c r="AE1996" i="1" s="1"/>
  <c r="AB1996" i="1"/>
  <c r="AC1996" i="1" s="1"/>
  <c r="AA1996" i="1"/>
  <c r="U1996" i="1"/>
  <c r="P1996" i="1"/>
  <c r="M1996" i="1"/>
  <c r="BK1995" i="1"/>
  <c r="BA1995" i="1"/>
  <c r="BB1995" i="1" s="1"/>
  <c r="AS1995" i="1"/>
  <c r="AG1995" i="1"/>
  <c r="AH1995" i="1" s="1"/>
  <c r="AD1995" i="1"/>
  <c r="AE1995" i="1" s="1"/>
  <c r="AB1995" i="1"/>
  <c r="AC1995" i="1" s="1"/>
  <c r="AA1995" i="1"/>
  <c r="W1995" i="1"/>
  <c r="P1995" i="1" s="1"/>
  <c r="U1995" i="1"/>
  <c r="M1995" i="1"/>
  <c r="BK1994" i="1"/>
  <c r="BA1994" i="1"/>
  <c r="BB1994" i="1" s="1"/>
  <c r="AS1994" i="1"/>
  <c r="AG1994" i="1"/>
  <c r="AH1994" i="1" s="1"/>
  <c r="AD1994" i="1"/>
  <c r="AE1994" i="1" s="1"/>
  <c r="AB1994" i="1"/>
  <c r="AC1994" i="1" s="1"/>
  <c r="AA1994" i="1"/>
  <c r="W1994" i="1"/>
  <c r="P1994" i="1" s="1"/>
  <c r="U1994" i="1"/>
  <c r="M1994" i="1"/>
  <c r="BK1993" i="1"/>
  <c r="BA1993" i="1"/>
  <c r="BB1993" i="1" s="1"/>
  <c r="AS1993" i="1"/>
  <c r="AG1993" i="1"/>
  <c r="AH1993" i="1" s="1"/>
  <c r="AD1993" i="1"/>
  <c r="AE1993" i="1" s="1"/>
  <c r="AB1993" i="1"/>
  <c r="AC1993" i="1" s="1"/>
  <c r="AA1993" i="1"/>
  <c r="W1993" i="1"/>
  <c r="P1993" i="1" s="1"/>
  <c r="U1993" i="1"/>
  <c r="M1993" i="1"/>
  <c r="BK1992" i="1"/>
  <c r="BA1992" i="1"/>
  <c r="BB1992" i="1" s="1"/>
  <c r="AS1992" i="1"/>
  <c r="AG1992" i="1"/>
  <c r="AH1992" i="1" s="1"/>
  <c r="AD1992" i="1"/>
  <c r="AE1992" i="1" s="1"/>
  <c r="AB1992" i="1"/>
  <c r="AC1992" i="1" s="1"/>
  <c r="AA1992" i="1"/>
  <c r="W1992" i="1"/>
  <c r="P1992" i="1" s="1"/>
  <c r="U1992" i="1"/>
  <c r="M1992" i="1"/>
  <c r="BP1991" i="1"/>
  <c r="BO1991" i="1"/>
  <c r="BA1991" i="1"/>
  <c r="BN1991" i="1" s="1"/>
  <c r="AS1991" i="1"/>
  <c r="AG1991" i="1"/>
  <c r="AH1991" i="1" s="1"/>
  <c r="AD1991" i="1"/>
  <c r="AE1991" i="1" s="1"/>
  <c r="AC1991" i="1"/>
  <c r="AB1991" i="1"/>
  <c r="AA1991" i="1"/>
  <c r="W1991" i="1"/>
  <c r="P1991" i="1" s="1"/>
  <c r="U1991" i="1"/>
  <c r="M1991" i="1"/>
  <c r="BP1990" i="1"/>
  <c r="BO1990" i="1"/>
  <c r="BA1990" i="1"/>
  <c r="BN1990" i="1" s="1"/>
  <c r="AS1990" i="1"/>
  <c r="AG1990" i="1"/>
  <c r="AH1990" i="1" s="1"/>
  <c r="AD1990" i="1"/>
  <c r="AE1990" i="1" s="1"/>
  <c r="AB1990" i="1"/>
  <c r="AC1990" i="1" s="1"/>
  <c r="AA1990" i="1"/>
  <c r="U1990" i="1"/>
  <c r="P1990" i="1"/>
  <c r="M1990" i="1"/>
  <c r="BP1989" i="1"/>
  <c r="BO1989" i="1"/>
  <c r="BA1989" i="1"/>
  <c r="AS1989" i="1"/>
  <c r="AG1989" i="1"/>
  <c r="AH1989" i="1" s="1"/>
  <c r="AD1989" i="1"/>
  <c r="AE1989" i="1" s="1"/>
  <c r="AB1989" i="1"/>
  <c r="AC1989" i="1" s="1"/>
  <c r="AA1989" i="1"/>
  <c r="W1989" i="1"/>
  <c r="P1989" i="1" s="1"/>
  <c r="U1989" i="1"/>
  <c r="M1989" i="1"/>
  <c r="BP1988" i="1"/>
  <c r="BO1988" i="1"/>
  <c r="BK1988" i="1"/>
  <c r="BA1988" i="1"/>
  <c r="BN1988" i="1" s="1"/>
  <c r="AS1988" i="1"/>
  <c r="AG1988" i="1"/>
  <c r="AH1988" i="1" s="1"/>
  <c r="AD1988" i="1"/>
  <c r="AE1988" i="1" s="1"/>
  <c r="AB1988" i="1"/>
  <c r="AC1988" i="1" s="1"/>
  <c r="AA1988" i="1"/>
  <c r="W1988" i="1"/>
  <c r="P1988" i="1" s="1"/>
  <c r="U1988" i="1"/>
  <c r="M1988" i="1"/>
  <c r="BK1987" i="1"/>
  <c r="BA1987" i="1"/>
  <c r="BB1987" i="1" s="1"/>
  <c r="AS1987" i="1"/>
  <c r="AG1987" i="1"/>
  <c r="AH1987" i="1" s="1"/>
  <c r="AD1987" i="1"/>
  <c r="AE1987" i="1" s="1"/>
  <c r="AB1987" i="1"/>
  <c r="AC1987" i="1" s="1"/>
  <c r="AA1987" i="1"/>
  <c r="U1987" i="1"/>
  <c r="P1987" i="1"/>
  <c r="M1987" i="1"/>
  <c r="BP1986" i="1"/>
  <c r="BO1986" i="1"/>
  <c r="BK1986" i="1"/>
  <c r="BA1986" i="1"/>
  <c r="AS1986" i="1"/>
  <c r="AG1986" i="1"/>
  <c r="AH1986" i="1" s="1"/>
  <c r="AD1986" i="1"/>
  <c r="AE1986" i="1" s="1"/>
  <c r="AB1986" i="1"/>
  <c r="AC1986" i="1" s="1"/>
  <c r="AA1986" i="1"/>
  <c r="W1986" i="1"/>
  <c r="U1986" i="1"/>
  <c r="P1986" i="1"/>
  <c r="M1986" i="1"/>
  <c r="BP1985" i="1"/>
  <c r="BO1985" i="1"/>
  <c r="BK1985" i="1"/>
  <c r="BA1985" i="1"/>
  <c r="BB1985" i="1" s="1"/>
  <c r="AS1985" i="1"/>
  <c r="AG1985" i="1"/>
  <c r="AH1985" i="1" s="1"/>
  <c r="AD1985" i="1"/>
  <c r="AE1985" i="1" s="1"/>
  <c r="AB1985" i="1"/>
  <c r="AC1985" i="1" s="1"/>
  <c r="AA1985" i="1"/>
  <c r="U1985" i="1"/>
  <c r="P1985" i="1"/>
  <c r="M1985" i="1"/>
  <c r="BP1984" i="1"/>
  <c r="BO1984" i="1"/>
  <c r="BA1984" i="1"/>
  <c r="AS1984" i="1"/>
  <c r="AG1984" i="1"/>
  <c r="AH1984" i="1" s="1"/>
  <c r="AD1984" i="1"/>
  <c r="AE1984" i="1" s="1"/>
  <c r="AB1984" i="1"/>
  <c r="AC1984" i="1" s="1"/>
  <c r="AA1984" i="1"/>
  <c r="W1984" i="1"/>
  <c r="P1984" i="1" s="1"/>
  <c r="U1984" i="1"/>
  <c r="M1984" i="1"/>
  <c r="BP1983" i="1"/>
  <c r="BO1983" i="1"/>
  <c r="BA1983" i="1"/>
  <c r="BN1983" i="1" s="1"/>
  <c r="AS1983" i="1"/>
  <c r="AG1983" i="1"/>
  <c r="AH1983" i="1" s="1"/>
  <c r="AD1983" i="1"/>
  <c r="AE1983" i="1" s="1"/>
  <c r="AB1983" i="1"/>
  <c r="AC1983" i="1" s="1"/>
  <c r="AA1983" i="1"/>
  <c r="U1983" i="1"/>
  <c r="P1983" i="1"/>
  <c r="M1983" i="1"/>
  <c r="BP1982" i="1"/>
  <c r="BO1982" i="1"/>
  <c r="BK1982" i="1"/>
  <c r="BA1982" i="1"/>
  <c r="BB1982" i="1" s="1"/>
  <c r="AS1982" i="1"/>
  <c r="AG1982" i="1"/>
  <c r="AH1982" i="1" s="1"/>
  <c r="AD1982" i="1"/>
  <c r="AE1982" i="1" s="1"/>
  <c r="AB1982" i="1"/>
  <c r="AC1982" i="1" s="1"/>
  <c r="AA1982" i="1"/>
  <c r="U1982" i="1"/>
  <c r="P1982" i="1"/>
  <c r="M1982" i="1"/>
  <c r="BP1981" i="1"/>
  <c r="BO1981" i="1"/>
  <c r="BK1981" i="1"/>
  <c r="BB1981" i="1"/>
  <c r="BA1981" i="1"/>
  <c r="BN1981" i="1" s="1"/>
  <c r="AS1981" i="1"/>
  <c r="AG1981" i="1"/>
  <c r="AH1981" i="1" s="1"/>
  <c r="AD1981" i="1"/>
  <c r="AE1981" i="1" s="1"/>
  <c r="AB1981" i="1"/>
  <c r="AC1981" i="1" s="1"/>
  <c r="AA1981" i="1"/>
  <c r="W1981" i="1"/>
  <c r="P1981" i="1" s="1"/>
  <c r="U1981" i="1"/>
  <c r="M1981" i="1"/>
  <c r="BK1980" i="1"/>
  <c r="BA1980" i="1"/>
  <c r="BB1980" i="1" s="1"/>
  <c r="AS1980" i="1"/>
  <c r="AG1980" i="1"/>
  <c r="AH1980" i="1" s="1"/>
  <c r="AD1980" i="1"/>
  <c r="AE1980" i="1" s="1"/>
  <c r="AB1980" i="1"/>
  <c r="AC1980" i="1" s="1"/>
  <c r="AA1980" i="1"/>
  <c r="U1980" i="1"/>
  <c r="P1980" i="1"/>
  <c r="M1980" i="1"/>
  <c r="BP1979" i="1"/>
  <c r="BO1979" i="1"/>
  <c r="BK1979" i="1"/>
  <c r="BA1979" i="1"/>
  <c r="BN1979" i="1" s="1"/>
  <c r="AS1979" i="1"/>
  <c r="AG1979" i="1"/>
  <c r="AH1979" i="1" s="1"/>
  <c r="AD1979" i="1"/>
  <c r="AE1979" i="1" s="1"/>
  <c r="AB1979" i="1"/>
  <c r="AC1979" i="1" s="1"/>
  <c r="AA1979" i="1"/>
  <c r="U1979" i="1"/>
  <c r="P1979" i="1"/>
  <c r="M1979" i="1"/>
  <c r="BK1978" i="1"/>
  <c r="BA1978" i="1"/>
  <c r="BB1978" i="1" s="1"/>
  <c r="AS1978" i="1"/>
  <c r="AG1978" i="1"/>
  <c r="AH1978" i="1" s="1"/>
  <c r="AD1978" i="1"/>
  <c r="AE1978" i="1" s="1"/>
  <c r="AB1978" i="1"/>
  <c r="AC1978" i="1" s="1"/>
  <c r="AA1978" i="1"/>
  <c r="U1978" i="1"/>
  <c r="P1978" i="1"/>
  <c r="M1978" i="1"/>
  <c r="BK1977" i="1"/>
  <c r="BA1977" i="1"/>
  <c r="BB1977" i="1" s="1"/>
  <c r="AS1977" i="1"/>
  <c r="AG1977" i="1"/>
  <c r="AH1977" i="1" s="1"/>
  <c r="AD1977" i="1"/>
  <c r="AE1977" i="1" s="1"/>
  <c r="AB1977" i="1"/>
  <c r="AC1977" i="1" s="1"/>
  <c r="AA1977" i="1"/>
  <c r="U1977" i="1"/>
  <c r="P1977" i="1"/>
  <c r="M1977" i="1"/>
  <c r="BP1976" i="1"/>
  <c r="BO1976" i="1"/>
  <c r="BK1976" i="1"/>
  <c r="BA1976" i="1"/>
  <c r="BB1976" i="1" s="1"/>
  <c r="AS1976" i="1"/>
  <c r="AG1976" i="1"/>
  <c r="AH1976" i="1" s="1"/>
  <c r="AD1976" i="1"/>
  <c r="AE1976" i="1" s="1"/>
  <c r="AB1976" i="1"/>
  <c r="AC1976" i="1" s="1"/>
  <c r="AA1976" i="1"/>
  <c r="W1976" i="1"/>
  <c r="P1976" i="1" s="1"/>
  <c r="U1976" i="1"/>
  <c r="M1976" i="1"/>
  <c r="BP1975" i="1"/>
  <c r="BO1975" i="1"/>
  <c r="BN1975" i="1"/>
  <c r="BK1975" i="1"/>
  <c r="BB1975" i="1"/>
  <c r="BA1975" i="1"/>
  <c r="AS1975" i="1"/>
  <c r="AG1975" i="1"/>
  <c r="AH1975" i="1" s="1"/>
  <c r="AD1975" i="1"/>
  <c r="AE1975" i="1" s="1"/>
  <c r="AB1975" i="1"/>
  <c r="AC1975" i="1" s="1"/>
  <c r="AA1975" i="1"/>
  <c r="W1975" i="1"/>
  <c r="P1975" i="1" s="1"/>
  <c r="U1975" i="1"/>
  <c r="M1975" i="1"/>
  <c r="BK1974" i="1"/>
  <c r="BA1974" i="1"/>
  <c r="BB1974" i="1" s="1"/>
  <c r="AS1974" i="1"/>
  <c r="AG1974" i="1"/>
  <c r="AH1974" i="1" s="1"/>
  <c r="AD1974" i="1"/>
  <c r="AE1974" i="1" s="1"/>
  <c r="AB1974" i="1"/>
  <c r="AC1974" i="1" s="1"/>
  <c r="AA1974" i="1"/>
  <c r="U1974" i="1"/>
  <c r="P1974" i="1"/>
  <c r="M1974" i="1"/>
  <c r="BP1973" i="1"/>
  <c r="BO1973" i="1"/>
  <c r="BK1973" i="1"/>
  <c r="BA1973" i="1"/>
  <c r="BB1973" i="1" s="1"/>
  <c r="AS1973" i="1"/>
  <c r="AG1973" i="1"/>
  <c r="AH1973" i="1" s="1"/>
  <c r="AD1973" i="1"/>
  <c r="AE1973" i="1" s="1"/>
  <c r="AB1973" i="1"/>
  <c r="AC1973" i="1" s="1"/>
  <c r="AA1973" i="1"/>
  <c r="W1973" i="1"/>
  <c r="P1973" i="1" s="1"/>
  <c r="U1973" i="1"/>
  <c r="M1973" i="1"/>
  <c r="BP1972" i="1"/>
  <c r="BO1972" i="1"/>
  <c r="BK1972" i="1"/>
  <c r="BA1972" i="1"/>
  <c r="BB1972" i="1" s="1"/>
  <c r="AS1972" i="1"/>
  <c r="AG1972" i="1"/>
  <c r="AH1972" i="1" s="1"/>
  <c r="AD1972" i="1"/>
  <c r="AE1972" i="1" s="1"/>
  <c r="AB1972" i="1"/>
  <c r="AC1972" i="1" s="1"/>
  <c r="AA1972" i="1"/>
  <c r="U1972" i="1"/>
  <c r="P1972" i="1"/>
  <c r="M1972" i="1"/>
  <c r="BK1971" i="1"/>
  <c r="BA1971" i="1"/>
  <c r="BB1971" i="1" s="1"/>
  <c r="AS1971" i="1"/>
  <c r="AG1971" i="1"/>
  <c r="AH1971" i="1" s="1"/>
  <c r="AD1971" i="1"/>
  <c r="AE1971" i="1" s="1"/>
  <c r="AB1971" i="1"/>
  <c r="AC1971" i="1" s="1"/>
  <c r="AA1971" i="1"/>
  <c r="U1971" i="1"/>
  <c r="M1971" i="1"/>
  <c r="BP1970" i="1"/>
  <c r="BO1970" i="1"/>
  <c r="BA1970" i="1"/>
  <c r="BN1970" i="1" s="1"/>
  <c r="AS1970" i="1"/>
  <c r="AG1970" i="1"/>
  <c r="AH1970" i="1" s="1"/>
  <c r="AD1970" i="1"/>
  <c r="AE1970" i="1" s="1"/>
  <c r="AB1970" i="1"/>
  <c r="AC1970" i="1" s="1"/>
  <c r="AA1970" i="1"/>
  <c r="W1970" i="1"/>
  <c r="P1970" i="1" s="1"/>
  <c r="U1970" i="1"/>
  <c r="M1970" i="1"/>
  <c r="BP1969" i="1"/>
  <c r="BO1969" i="1"/>
  <c r="BK1969" i="1"/>
  <c r="BA1969" i="1"/>
  <c r="BN1969" i="1" s="1"/>
  <c r="AS1969" i="1"/>
  <c r="AG1969" i="1"/>
  <c r="AH1969" i="1" s="1"/>
  <c r="AD1969" i="1"/>
  <c r="AE1969" i="1" s="1"/>
  <c r="AB1969" i="1"/>
  <c r="AC1969" i="1" s="1"/>
  <c r="AA1969" i="1"/>
  <c r="U1969" i="1"/>
  <c r="P1969" i="1"/>
  <c r="M1969" i="1"/>
  <c r="BP1968" i="1"/>
  <c r="BO1968" i="1"/>
  <c r="BA1968" i="1"/>
  <c r="BN1968" i="1" s="1"/>
  <c r="AS1968" i="1"/>
  <c r="AG1968" i="1"/>
  <c r="AH1968" i="1" s="1"/>
  <c r="AD1968" i="1"/>
  <c r="AE1968" i="1" s="1"/>
  <c r="AB1968" i="1"/>
  <c r="AC1968" i="1" s="1"/>
  <c r="AA1968" i="1"/>
  <c r="W1968" i="1"/>
  <c r="P1968" i="1" s="1"/>
  <c r="U1968" i="1"/>
  <c r="M1968" i="1"/>
  <c r="BP1967" i="1"/>
  <c r="BO1967" i="1"/>
  <c r="BK1967" i="1"/>
  <c r="BA1967" i="1"/>
  <c r="AS1967" i="1"/>
  <c r="AG1967" i="1"/>
  <c r="AH1967" i="1" s="1"/>
  <c r="AD1967" i="1"/>
  <c r="AE1967" i="1" s="1"/>
  <c r="AB1967" i="1"/>
  <c r="AC1967" i="1" s="1"/>
  <c r="AA1967" i="1"/>
  <c r="W1967" i="1"/>
  <c r="U1967" i="1"/>
  <c r="P1967" i="1"/>
  <c r="M1967" i="1"/>
  <c r="BP1966" i="1"/>
  <c r="BO1966" i="1"/>
  <c r="BA1966" i="1"/>
  <c r="BN1966" i="1" s="1"/>
  <c r="AS1966" i="1"/>
  <c r="AG1966" i="1"/>
  <c r="AH1966" i="1" s="1"/>
  <c r="AD1966" i="1"/>
  <c r="AE1966" i="1" s="1"/>
  <c r="AB1966" i="1"/>
  <c r="AC1966" i="1" s="1"/>
  <c r="AA1966" i="1"/>
  <c r="W1966" i="1"/>
  <c r="P1966" i="1" s="1"/>
  <c r="U1966" i="1"/>
  <c r="M1966" i="1"/>
  <c r="BP1965" i="1"/>
  <c r="BO1965" i="1"/>
  <c r="BN1965" i="1"/>
  <c r="BA1965" i="1"/>
  <c r="BB1965" i="1" s="1"/>
  <c r="AS1965" i="1"/>
  <c r="AG1965" i="1"/>
  <c r="AH1965" i="1" s="1"/>
  <c r="AD1965" i="1"/>
  <c r="AE1965" i="1" s="1"/>
  <c r="AB1965" i="1"/>
  <c r="AC1965" i="1" s="1"/>
  <c r="AA1965" i="1"/>
  <c r="W1965" i="1"/>
  <c r="P1965" i="1" s="1"/>
  <c r="U1965" i="1"/>
  <c r="M1965" i="1"/>
  <c r="BP1964" i="1"/>
  <c r="BO1964" i="1"/>
  <c r="BA1964" i="1"/>
  <c r="AS1964" i="1"/>
  <c r="AG1964" i="1"/>
  <c r="AH1964" i="1" s="1"/>
  <c r="AD1964" i="1"/>
  <c r="AE1964" i="1" s="1"/>
  <c r="AB1964" i="1"/>
  <c r="AC1964" i="1" s="1"/>
  <c r="AA1964" i="1"/>
  <c r="W1964" i="1"/>
  <c r="P1964" i="1" s="1"/>
  <c r="U1964" i="1"/>
  <c r="M1964" i="1"/>
  <c r="BP1963" i="1"/>
  <c r="BO1963" i="1"/>
  <c r="BA1963" i="1"/>
  <c r="BN1963" i="1" s="1"/>
  <c r="AS1963" i="1"/>
  <c r="AG1963" i="1"/>
  <c r="AH1963" i="1" s="1"/>
  <c r="AD1963" i="1"/>
  <c r="AE1963" i="1" s="1"/>
  <c r="AB1963" i="1"/>
  <c r="AC1963" i="1" s="1"/>
  <c r="AA1963" i="1"/>
  <c r="W1963" i="1"/>
  <c r="P1963" i="1" s="1"/>
  <c r="U1963" i="1"/>
  <c r="M1963" i="1"/>
  <c r="BP1962" i="1"/>
  <c r="BO1962" i="1"/>
  <c r="BA1962" i="1"/>
  <c r="BB1962" i="1" s="1"/>
  <c r="AS1962" i="1"/>
  <c r="AG1962" i="1"/>
  <c r="AH1962" i="1" s="1"/>
  <c r="AD1962" i="1"/>
  <c r="AE1962" i="1" s="1"/>
  <c r="AB1962" i="1"/>
  <c r="AC1962" i="1" s="1"/>
  <c r="AA1962" i="1"/>
  <c r="W1962" i="1"/>
  <c r="U1962" i="1"/>
  <c r="P1962" i="1"/>
  <c r="M1962" i="1"/>
  <c r="BP1961" i="1"/>
  <c r="BO1961" i="1"/>
  <c r="BA1961" i="1"/>
  <c r="BN1961" i="1" s="1"/>
  <c r="AS1961" i="1"/>
  <c r="AG1961" i="1"/>
  <c r="AH1961" i="1" s="1"/>
  <c r="AD1961" i="1"/>
  <c r="AE1961" i="1" s="1"/>
  <c r="AB1961" i="1"/>
  <c r="AC1961" i="1" s="1"/>
  <c r="AA1961" i="1"/>
  <c r="W1961" i="1"/>
  <c r="P1961" i="1" s="1"/>
  <c r="U1961" i="1"/>
  <c r="M1961" i="1"/>
  <c r="BP1960" i="1"/>
  <c r="BO1960" i="1"/>
  <c r="BB1960" i="1"/>
  <c r="BA1960" i="1"/>
  <c r="BN1960" i="1" s="1"/>
  <c r="AS1960" i="1"/>
  <c r="AG1960" i="1"/>
  <c r="AH1960" i="1" s="1"/>
  <c r="AD1960" i="1"/>
  <c r="AE1960" i="1" s="1"/>
  <c r="AB1960" i="1"/>
  <c r="AC1960" i="1" s="1"/>
  <c r="AA1960" i="1"/>
  <c r="W1960" i="1"/>
  <c r="P1960" i="1" s="1"/>
  <c r="U1960" i="1"/>
  <c r="M1960" i="1"/>
  <c r="BP1959" i="1"/>
  <c r="BO1959" i="1"/>
  <c r="BK1959" i="1"/>
  <c r="BA1959" i="1"/>
  <c r="AS1959" i="1"/>
  <c r="AG1959" i="1"/>
  <c r="AH1959" i="1" s="1"/>
  <c r="AD1959" i="1"/>
  <c r="AE1959" i="1" s="1"/>
  <c r="AB1959" i="1"/>
  <c r="AC1959" i="1" s="1"/>
  <c r="AA1959" i="1"/>
  <c r="U1959" i="1"/>
  <c r="P1959" i="1"/>
  <c r="M1959" i="1"/>
  <c r="BP1958" i="1"/>
  <c r="BO1958" i="1"/>
  <c r="BB1958" i="1"/>
  <c r="BA1958" i="1"/>
  <c r="BN1958" i="1" s="1"/>
  <c r="AS1958" i="1"/>
  <c r="AG1958" i="1"/>
  <c r="AH1958" i="1" s="1"/>
  <c r="AD1958" i="1"/>
  <c r="AE1958" i="1" s="1"/>
  <c r="AB1958" i="1"/>
  <c r="AC1958" i="1" s="1"/>
  <c r="AA1958" i="1"/>
  <c r="W1958" i="1"/>
  <c r="P1958" i="1" s="1"/>
  <c r="U1958" i="1"/>
  <c r="M1958" i="1"/>
  <c r="BP1957" i="1"/>
  <c r="BO1957" i="1"/>
  <c r="BA1957" i="1"/>
  <c r="BB1957" i="1" s="1"/>
  <c r="AS1957" i="1"/>
  <c r="AG1957" i="1"/>
  <c r="AH1957" i="1" s="1"/>
  <c r="AD1957" i="1"/>
  <c r="AE1957" i="1" s="1"/>
  <c r="AB1957" i="1"/>
  <c r="AC1957" i="1" s="1"/>
  <c r="AA1957" i="1"/>
  <c r="W1957" i="1"/>
  <c r="P1957" i="1" s="1"/>
  <c r="U1957" i="1"/>
  <c r="M1957" i="1"/>
  <c r="BA1956" i="1"/>
  <c r="BB1956" i="1" s="1"/>
  <c r="AS1956" i="1"/>
  <c r="AG1956" i="1"/>
  <c r="AH1956" i="1" s="1"/>
  <c r="AD1956" i="1"/>
  <c r="AE1956" i="1" s="1"/>
  <c r="AB1956" i="1"/>
  <c r="AC1956" i="1" s="1"/>
  <c r="AA1956" i="1"/>
  <c r="W1956" i="1"/>
  <c r="P1956" i="1" s="1"/>
  <c r="U1956" i="1"/>
  <c r="M1956" i="1"/>
  <c r="BP1955" i="1"/>
  <c r="BO1955" i="1"/>
  <c r="BA1955" i="1"/>
  <c r="BN1955" i="1" s="1"/>
  <c r="AS1955" i="1"/>
  <c r="AG1955" i="1"/>
  <c r="AH1955" i="1" s="1"/>
  <c r="AD1955" i="1"/>
  <c r="AE1955" i="1" s="1"/>
  <c r="AB1955" i="1"/>
  <c r="AC1955" i="1" s="1"/>
  <c r="AA1955" i="1"/>
  <c r="U1955" i="1"/>
  <c r="P1955" i="1"/>
  <c r="M1955" i="1"/>
  <c r="BK1954" i="1"/>
  <c r="BA1954" i="1"/>
  <c r="BB1954" i="1" s="1"/>
  <c r="AS1954" i="1"/>
  <c r="AG1954" i="1"/>
  <c r="AH1954" i="1" s="1"/>
  <c r="AD1954" i="1"/>
  <c r="AE1954" i="1" s="1"/>
  <c r="AB1954" i="1"/>
  <c r="AC1954" i="1" s="1"/>
  <c r="AA1954" i="1"/>
  <c r="U1954" i="1"/>
  <c r="P1954" i="1"/>
  <c r="M1954" i="1"/>
  <c r="BK1953" i="1"/>
  <c r="BA1953" i="1"/>
  <c r="BB1953" i="1" s="1"/>
  <c r="AS1953" i="1"/>
  <c r="AG1953" i="1"/>
  <c r="AH1953" i="1" s="1"/>
  <c r="AD1953" i="1"/>
  <c r="AE1953" i="1" s="1"/>
  <c r="AB1953" i="1"/>
  <c r="AC1953" i="1" s="1"/>
  <c r="AA1953" i="1"/>
  <c r="U1953" i="1"/>
  <c r="P1953" i="1"/>
  <c r="M1953" i="1"/>
  <c r="BK1952" i="1"/>
  <c r="BA1952" i="1"/>
  <c r="BB1952" i="1" s="1"/>
  <c r="AS1952" i="1"/>
  <c r="AG1952" i="1"/>
  <c r="AH1952" i="1" s="1"/>
  <c r="AD1952" i="1"/>
  <c r="AE1952" i="1" s="1"/>
  <c r="AB1952" i="1"/>
  <c r="AC1952" i="1" s="1"/>
  <c r="AA1952" i="1"/>
  <c r="W1952" i="1"/>
  <c r="P1952" i="1" s="1"/>
  <c r="U1952" i="1"/>
  <c r="M1952" i="1"/>
  <c r="BK1951" i="1"/>
  <c r="BA1951" i="1"/>
  <c r="BB1951" i="1" s="1"/>
  <c r="AS1951" i="1"/>
  <c r="AG1951" i="1"/>
  <c r="AH1951" i="1" s="1"/>
  <c r="AD1951" i="1"/>
  <c r="AE1951" i="1" s="1"/>
  <c r="AB1951" i="1"/>
  <c r="AC1951" i="1" s="1"/>
  <c r="AA1951" i="1"/>
  <c r="U1951" i="1"/>
  <c r="P1951" i="1"/>
  <c r="M1951" i="1"/>
  <c r="BP1950" i="1"/>
  <c r="BO1950" i="1"/>
  <c r="BA1950" i="1"/>
  <c r="AS1950" i="1"/>
  <c r="AG1950" i="1"/>
  <c r="AH1950" i="1" s="1"/>
  <c r="AD1950" i="1"/>
  <c r="AE1950" i="1" s="1"/>
  <c r="AB1950" i="1"/>
  <c r="AC1950" i="1" s="1"/>
  <c r="AA1950" i="1"/>
  <c r="U1950" i="1"/>
  <c r="P1950" i="1"/>
  <c r="M1950" i="1"/>
  <c r="BP1949" i="1"/>
  <c r="BO1949" i="1"/>
  <c r="BK1949" i="1"/>
  <c r="BA1949" i="1"/>
  <c r="AS1949" i="1"/>
  <c r="AG1949" i="1"/>
  <c r="AH1949" i="1" s="1"/>
  <c r="AD1949" i="1"/>
  <c r="AE1949" i="1" s="1"/>
  <c r="AB1949" i="1"/>
  <c r="AC1949" i="1" s="1"/>
  <c r="AA1949" i="1"/>
  <c r="W1949" i="1"/>
  <c r="P1949" i="1" s="1"/>
  <c r="U1949" i="1"/>
  <c r="M1949" i="1"/>
  <c r="BP1948" i="1"/>
  <c r="BO1948" i="1"/>
  <c r="BK1948" i="1"/>
  <c r="BA1948" i="1"/>
  <c r="BN1948" i="1" s="1"/>
  <c r="AS1948" i="1"/>
  <c r="AG1948" i="1"/>
  <c r="AH1948" i="1" s="1"/>
  <c r="AD1948" i="1"/>
  <c r="AE1948" i="1" s="1"/>
  <c r="AC1948" i="1"/>
  <c r="AB1948" i="1"/>
  <c r="AA1948" i="1"/>
  <c r="W1948" i="1"/>
  <c r="P1948" i="1" s="1"/>
  <c r="U1948" i="1"/>
  <c r="M1948" i="1"/>
  <c r="BP1947" i="1"/>
  <c r="BO1947" i="1"/>
  <c r="BN1947" i="1"/>
  <c r="BK1947" i="1"/>
  <c r="BB1947" i="1"/>
  <c r="BA1947" i="1"/>
  <c r="AS1947" i="1"/>
  <c r="AG1947" i="1"/>
  <c r="AH1947" i="1" s="1"/>
  <c r="AD1947" i="1"/>
  <c r="AE1947" i="1" s="1"/>
  <c r="AB1947" i="1"/>
  <c r="AC1947" i="1" s="1"/>
  <c r="AA1947" i="1"/>
  <c r="W1947" i="1"/>
  <c r="P1947" i="1" s="1"/>
  <c r="U1947" i="1"/>
  <c r="M1947" i="1"/>
  <c r="BP1946" i="1"/>
  <c r="BO1946" i="1"/>
  <c r="BK1946" i="1"/>
  <c r="BA1946" i="1"/>
  <c r="BN1946" i="1" s="1"/>
  <c r="AS1946" i="1"/>
  <c r="AG1946" i="1"/>
  <c r="AH1946" i="1" s="1"/>
  <c r="AD1946" i="1"/>
  <c r="AE1946" i="1" s="1"/>
  <c r="AB1946" i="1"/>
  <c r="AC1946" i="1" s="1"/>
  <c r="AA1946" i="1"/>
  <c r="W1946" i="1"/>
  <c r="P1946" i="1" s="1"/>
  <c r="U1946" i="1"/>
  <c r="M1946" i="1"/>
  <c r="BK1945" i="1"/>
  <c r="BA1945" i="1"/>
  <c r="BB1945" i="1" s="1"/>
  <c r="AS1945" i="1"/>
  <c r="AG1945" i="1"/>
  <c r="AH1945" i="1" s="1"/>
  <c r="AD1945" i="1"/>
  <c r="AE1945" i="1" s="1"/>
  <c r="AB1945" i="1"/>
  <c r="AC1945" i="1" s="1"/>
  <c r="AA1945" i="1"/>
  <c r="U1945" i="1"/>
  <c r="P1945" i="1"/>
  <c r="M1945" i="1"/>
  <c r="BP1944" i="1"/>
  <c r="BO1944" i="1"/>
  <c r="BK1944" i="1"/>
  <c r="BA1944" i="1"/>
  <c r="BN1944" i="1" s="1"/>
  <c r="AS1944" i="1"/>
  <c r="AG1944" i="1"/>
  <c r="AH1944" i="1" s="1"/>
  <c r="AD1944" i="1"/>
  <c r="AE1944" i="1" s="1"/>
  <c r="AB1944" i="1"/>
  <c r="AC1944" i="1" s="1"/>
  <c r="AA1944" i="1"/>
  <c r="W1944" i="1"/>
  <c r="P1944" i="1" s="1"/>
  <c r="U1944" i="1"/>
  <c r="M1944" i="1"/>
  <c r="BK1943" i="1"/>
  <c r="BA1943" i="1"/>
  <c r="BB1943" i="1" s="1"/>
  <c r="AS1943" i="1"/>
  <c r="AG1943" i="1"/>
  <c r="AH1943" i="1" s="1"/>
  <c r="AD1943" i="1"/>
  <c r="AE1943" i="1" s="1"/>
  <c r="AB1943" i="1"/>
  <c r="AC1943" i="1" s="1"/>
  <c r="AA1943" i="1"/>
  <c r="W1943" i="1"/>
  <c r="P1943" i="1" s="1"/>
  <c r="U1943" i="1"/>
  <c r="M1943" i="1"/>
  <c r="BK1942" i="1"/>
  <c r="BA1942" i="1"/>
  <c r="BB1942" i="1" s="1"/>
  <c r="AS1942" i="1"/>
  <c r="AG1942" i="1"/>
  <c r="AH1942" i="1" s="1"/>
  <c r="AD1942" i="1"/>
  <c r="AE1942" i="1" s="1"/>
  <c r="AB1942" i="1"/>
  <c r="AC1942" i="1" s="1"/>
  <c r="AA1942" i="1"/>
  <c r="W1942" i="1"/>
  <c r="P1942" i="1" s="1"/>
  <c r="U1942" i="1"/>
  <c r="M1942" i="1"/>
  <c r="BK1941" i="1"/>
  <c r="BA1941" i="1"/>
  <c r="BB1941" i="1" s="1"/>
  <c r="AS1941" i="1"/>
  <c r="AG1941" i="1"/>
  <c r="AH1941" i="1" s="1"/>
  <c r="AD1941" i="1"/>
  <c r="AE1941" i="1" s="1"/>
  <c r="AB1941" i="1"/>
  <c r="AC1941" i="1" s="1"/>
  <c r="AA1941" i="1"/>
  <c r="W1941" i="1"/>
  <c r="P1941" i="1" s="1"/>
  <c r="U1941" i="1"/>
  <c r="M1941" i="1"/>
  <c r="BP1940" i="1"/>
  <c r="BO1940" i="1"/>
  <c r="BA1940" i="1"/>
  <c r="AS1940" i="1"/>
  <c r="AG1940" i="1"/>
  <c r="AH1940" i="1" s="1"/>
  <c r="AD1940" i="1"/>
  <c r="AE1940" i="1" s="1"/>
  <c r="AB1940" i="1"/>
  <c r="AC1940" i="1" s="1"/>
  <c r="AA1940" i="1"/>
  <c r="W1940" i="1"/>
  <c r="P1940" i="1" s="1"/>
  <c r="U1940" i="1"/>
  <c r="M1940" i="1"/>
  <c r="BP1939" i="1"/>
  <c r="BO1939" i="1"/>
  <c r="BK1939" i="1"/>
  <c r="BA1939" i="1"/>
  <c r="BN1939" i="1" s="1"/>
  <c r="AS1939" i="1"/>
  <c r="AG1939" i="1"/>
  <c r="AH1939" i="1" s="1"/>
  <c r="AD1939" i="1"/>
  <c r="AE1939" i="1" s="1"/>
  <c r="AB1939" i="1"/>
  <c r="AC1939" i="1" s="1"/>
  <c r="AA1939" i="1"/>
  <c r="U1939" i="1"/>
  <c r="P1939" i="1"/>
  <c r="M1939" i="1"/>
  <c r="BP1938" i="1"/>
  <c r="BO1938" i="1"/>
  <c r="BK1938" i="1"/>
  <c r="BA1938" i="1"/>
  <c r="BN1938" i="1" s="1"/>
  <c r="AS1938" i="1"/>
  <c r="AG1938" i="1"/>
  <c r="AH1938" i="1" s="1"/>
  <c r="AD1938" i="1"/>
  <c r="AE1938" i="1" s="1"/>
  <c r="AB1938" i="1"/>
  <c r="AC1938" i="1" s="1"/>
  <c r="AA1938" i="1"/>
  <c r="U1938" i="1"/>
  <c r="P1938" i="1"/>
  <c r="M1938" i="1"/>
  <c r="BP1937" i="1"/>
  <c r="BO1937" i="1"/>
  <c r="BA1937" i="1"/>
  <c r="AS1937" i="1"/>
  <c r="AG1937" i="1"/>
  <c r="AH1937" i="1" s="1"/>
  <c r="AD1937" i="1"/>
  <c r="AE1937" i="1" s="1"/>
  <c r="AB1937" i="1"/>
  <c r="AC1937" i="1" s="1"/>
  <c r="AA1937" i="1"/>
  <c r="W1937" i="1"/>
  <c r="P1937" i="1" s="1"/>
  <c r="U1937" i="1"/>
  <c r="M1937" i="1"/>
  <c r="BP1936" i="1"/>
  <c r="BO1936" i="1"/>
  <c r="BK1936" i="1"/>
  <c r="BA1936" i="1"/>
  <c r="BN1936" i="1" s="1"/>
  <c r="AS1936" i="1"/>
  <c r="AG1936" i="1"/>
  <c r="AH1936" i="1" s="1"/>
  <c r="AD1936" i="1"/>
  <c r="AE1936" i="1" s="1"/>
  <c r="AB1936" i="1"/>
  <c r="AC1936" i="1" s="1"/>
  <c r="AA1936" i="1"/>
  <c r="W1936" i="1"/>
  <c r="P1936" i="1" s="1"/>
  <c r="U1936" i="1"/>
  <c r="M1936" i="1"/>
  <c r="BK1935" i="1"/>
  <c r="BA1935" i="1"/>
  <c r="BB1935" i="1" s="1"/>
  <c r="AS1935" i="1"/>
  <c r="AG1935" i="1"/>
  <c r="AH1935" i="1" s="1"/>
  <c r="AD1935" i="1"/>
  <c r="AE1935" i="1" s="1"/>
  <c r="AB1935" i="1"/>
  <c r="AC1935" i="1" s="1"/>
  <c r="AA1935" i="1"/>
  <c r="U1935" i="1"/>
  <c r="P1935" i="1"/>
  <c r="M1935" i="1"/>
  <c r="BK1934" i="1"/>
  <c r="BA1934" i="1"/>
  <c r="BB1934" i="1" s="1"/>
  <c r="AS1934" i="1"/>
  <c r="AG1934" i="1"/>
  <c r="AH1934" i="1" s="1"/>
  <c r="AD1934" i="1"/>
  <c r="AE1934" i="1" s="1"/>
  <c r="AB1934" i="1"/>
  <c r="AC1934" i="1" s="1"/>
  <c r="AA1934" i="1"/>
  <c r="U1934" i="1"/>
  <c r="P1934" i="1"/>
  <c r="M1934" i="1"/>
  <c r="BK1933" i="1"/>
  <c r="BA1933" i="1"/>
  <c r="BB1933" i="1" s="1"/>
  <c r="AS1933" i="1"/>
  <c r="AG1933" i="1"/>
  <c r="AH1933" i="1" s="1"/>
  <c r="AD1933" i="1"/>
  <c r="AE1933" i="1" s="1"/>
  <c r="AB1933" i="1"/>
  <c r="AC1933" i="1" s="1"/>
  <c r="AA1933" i="1"/>
  <c r="U1933" i="1"/>
  <c r="P1933" i="1"/>
  <c r="M1933" i="1"/>
  <c r="BK1932" i="1"/>
  <c r="BA1932" i="1"/>
  <c r="BB1932" i="1" s="1"/>
  <c r="AS1932" i="1"/>
  <c r="AG1932" i="1"/>
  <c r="AH1932" i="1" s="1"/>
  <c r="AD1932" i="1"/>
  <c r="AE1932" i="1" s="1"/>
  <c r="AB1932" i="1"/>
  <c r="AC1932" i="1" s="1"/>
  <c r="AA1932" i="1"/>
  <c r="W1932" i="1"/>
  <c r="P1932" i="1" s="1"/>
  <c r="U1932" i="1"/>
  <c r="M1932" i="1"/>
  <c r="BK1931" i="1"/>
  <c r="BA1931" i="1"/>
  <c r="BB1931" i="1" s="1"/>
  <c r="AS1931" i="1"/>
  <c r="AG1931" i="1"/>
  <c r="AH1931" i="1" s="1"/>
  <c r="AD1931" i="1"/>
  <c r="AE1931" i="1" s="1"/>
  <c r="AB1931" i="1"/>
  <c r="AC1931" i="1" s="1"/>
  <c r="AA1931" i="1"/>
  <c r="U1931" i="1"/>
  <c r="P1931" i="1"/>
  <c r="M1931" i="1"/>
  <c r="BK1930" i="1"/>
  <c r="BA1930" i="1"/>
  <c r="BB1930" i="1" s="1"/>
  <c r="AS1930" i="1"/>
  <c r="AG1930" i="1"/>
  <c r="AH1930" i="1" s="1"/>
  <c r="AD1930" i="1"/>
  <c r="AE1930" i="1" s="1"/>
  <c r="AB1930" i="1"/>
  <c r="AC1930" i="1" s="1"/>
  <c r="AA1930" i="1"/>
  <c r="W1930" i="1"/>
  <c r="P1930" i="1" s="1"/>
  <c r="U1930" i="1"/>
  <c r="M1930" i="1"/>
  <c r="BK1929" i="1"/>
  <c r="BA1929" i="1"/>
  <c r="BB1929" i="1" s="1"/>
  <c r="AS1929" i="1"/>
  <c r="AG1929" i="1"/>
  <c r="AH1929" i="1" s="1"/>
  <c r="AD1929" i="1"/>
  <c r="AE1929" i="1" s="1"/>
  <c r="AB1929" i="1"/>
  <c r="AC1929" i="1" s="1"/>
  <c r="AA1929" i="1"/>
  <c r="W1929" i="1"/>
  <c r="P1929" i="1" s="1"/>
  <c r="U1929" i="1"/>
  <c r="M1929" i="1"/>
  <c r="BK1928" i="1"/>
  <c r="BA1928" i="1"/>
  <c r="BB1928" i="1" s="1"/>
  <c r="AS1928" i="1"/>
  <c r="AG1928" i="1"/>
  <c r="AH1928" i="1" s="1"/>
  <c r="AD1928" i="1"/>
  <c r="AE1928" i="1" s="1"/>
  <c r="AB1928" i="1"/>
  <c r="AC1928" i="1" s="1"/>
  <c r="AA1928" i="1"/>
  <c r="U1928" i="1"/>
  <c r="P1928" i="1"/>
  <c r="M1928" i="1"/>
  <c r="BA1927" i="1"/>
  <c r="BB1927" i="1" s="1"/>
  <c r="AS1927" i="1"/>
  <c r="AG1927" i="1"/>
  <c r="AH1927" i="1" s="1"/>
  <c r="AD1927" i="1"/>
  <c r="AE1927" i="1" s="1"/>
  <c r="AB1927" i="1"/>
  <c r="AC1927" i="1" s="1"/>
  <c r="AA1927" i="1"/>
  <c r="U1927" i="1"/>
  <c r="P1927" i="1"/>
  <c r="M1927" i="1"/>
  <c r="BK1926" i="1"/>
  <c r="BA1926" i="1"/>
  <c r="BB1926" i="1" s="1"/>
  <c r="AS1926" i="1"/>
  <c r="AG1926" i="1"/>
  <c r="AH1926" i="1" s="1"/>
  <c r="AD1926" i="1"/>
  <c r="AE1926" i="1" s="1"/>
  <c r="AB1926" i="1"/>
  <c r="AC1926" i="1" s="1"/>
  <c r="AA1926" i="1"/>
  <c r="U1926" i="1"/>
  <c r="P1926" i="1"/>
  <c r="M1926" i="1"/>
  <c r="BK1925" i="1"/>
  <c r="BA1925" i="1"/>
  <c r="BB1925" i="1" s="1"/>
  <c r="AS1925" i="1"/>
  <c r="AG1925" i="1"/>
  <c r="AH1925" i="1" s="1"/>
  <c r="AD1925" i="1"/>
  <c r="AE1925" i="1" s="1"/>
  <c r="AB1925" i="1"/>
  <c r="AC1925" i="1" s="1"/>
  <c r="AA1925" i="1"/>
  <c r="U1925" i="1"/>
  <c r="P1925" i="1"/>
  <c r="M1925" i="1"/>
  <c r="BK1924" i="1"/>
  <c r="BA1924" i="1"/>
  <c r="BB1924" i="1" s="1"/>
  <c r="AS1924" i="1"/>
  <c r="AG1924" i="1"/>
  <c r="AH1924" i="1" s="1"/>
  <c r="AD1924" i="1"/>
  <c r="AE1924" i="1" s="1"/>
  <c r="AB1924" i="1"/>
  <c r="AC1924" i="1" s="1"/>
  <c r="AA1924" i="1"/>
  <c r="W1924" i="1"/>
  <c r="P1924" i="1" s="1"/>
  <c r="U1924" i="1"/>
  <c r="M1924" i="1"/>
  <c r="BA1923" i="1"/>
  <c r="BB1923" i="1" s="1"/>
  <c r="AS1923" i="1"/>
  <c r="AG1923" i="1"/>
  <c r="AH1923" i="1" s="1"/>
  <c r="AD1923" i="1"/>
  <c r="AE1923" i="1" s="1"/>
  <c r="AB1923" i="1"/>
  <c r="AC1923" i="1" s="1"/>
  <c r="AA1923" i="1"/>
  <c r="U1923" i="1"/>
  <c r="M1923" i="1"/>
  <c r="BK1922" i="1"/>
  <c r="BA1922" i="1"/>
  <c r="BB1922" i="1" s="1"/>
  <c r="AS1922" i="1"/>
  <c r="AG1922" i="1"/>
  <c r="AH1922" i="1" s="1"/>
  <c r="AD1922" i="1"/>
  <c r="AE1922" i="1" s="1"/>
  <c r="AB1922" i="1"/>
  <c r="AC1922" i="1" s="1"/>
  <c r="AA1922" i="1"/>
  <c r="U1922" i="1"/>
  <c r="P1922" i="1"/>
  <c r="M1922" i="1"/>
  <c r="BK1921" i="1"/>
  <c r="BA1921" i="1"/>
  <c r="BB1921" i="1" s="1"/>
  <c r="AS1921" i="1"/>
  <c r="AG1921" i="1"/>
  <c r="AH1921" i="1" s="1"/>
  <c r="AD1921" i="1"/>
  <c r="AE1921" i="1" s="1"/>
  <c r="AB1921" i="1"/>
  <c r="AC1921" i="1" s="1"/>
  <c r="AA1921" i="1"/>
  <c r="U1921" i="1"/>
  <c r="P1921" i="1"/>
  <c r="M1921" i="1"/>
  <c r="BK1920" i="1"/>
  <c r="BA1920" i="1"/>
  <c r="BB1920" i="1" s="1"/>
  <c r="AS1920" i="1"/>
  <c r="AG1920" i="1"/>
  <c r="AH1920" i="1" s="1"/>
  <c r="AD1920" i="1"/>
  <c r="AE1920" i="1" s="1"/>
  <c r="AB1920" i="1"/>
  <c r="AC1920" i="1" s="1"/>
  <c r="AA1920" i="1"/>
  <c r="U1920" i="1"/>
  <c r="P1920" i="1"/>
  <c r="M1920" i="1"/>
  <c r="BK1919" i="1"/>
  <c r="BA1919" i="1"/>
  <c r="BB1919" i="1" s="1"/>
  <c r="AS1919" i="1"/>
  <c r="AG1919" i="1"/>
  <c r="AH1919" i="1" s="1"/>
  <c r="AD1919" i="1"/>
  <c r="AE1919" i="1" s="1"/>
  <c r="AB1919" i="1"/>
  <c r="AC1919" i="1" s="1"/>
  <c r="AA1919" i="1"/>
  <c r="U1919" i="1"/>
  <c r="P1919" i="1"/>
  <c r="M1919" i="1"/>
  <c r="BP1918" i="1"/>
  <c r="BO1918" i="1"/>
  <c r="BA1918" i="1"/>
  <c r="AS1918" i="1"/>
  <c r="AG1918" i="1"/>
  <c r="AH1918" i="1" s="1"/>
  <c r="AD1918" i="1"/>
  <c r="AE1918" i="1" s="1"/>
  <c r="AB1918" i="1"/>
  <c r="AC1918" i="1" s="1"/>
  <c r="AA1918" i="1"/>
  <c r="W1918" i="1"/>
  <c r="P1918" i="1" s="1"/>
  <c r="U1918" i="1"/>
  <c r="M1918" i="1"/>
  <c r="BP1917" i="1"/>
  <c r="BO1917" i="1"/>
  <c r="BA1917" i="1"/>
  <c r="BB1917" i="1" s="1"/>
  <c r="AS1917" i="1"/>
  <c r="AG1917" i="1"/>
  <c r="AH1917" i="1" s="1"/>
  <c r="AD1917" i="1"/>
  <c r="AE1917" i="1" s="1"/>
  <c r="AB1917" i="1"/>
  <c r="AC1917" i="1" s="1"/>
  <c r="AA1917" i="1"/>
  <c r="U1917" i="1"/>
  <c r="P1917" i="1"/>
  <c r="M1917" i="1"/>
  <c r="BK1916" i="1"/>
  <c r="BA1916" i="1"/>
  <c r="BB1916" i="1" s="1"/>
  <c r="AS1916" i="1"/>
  <c r="AG1916" i="1"/>
  <c r="AH1916" i="1" s="1"/>
  <c r="AD1916" i="1"/>
  <c r="AE1916" i="1" s="1"/>
  <c r="AB1916" i="1"/>
  <c r="AC1916" i="1" s="1"/>
  <c r="AA1916" i="1"/>
  <c r="U1916" i="1"/>
  <c r="P1916" i="1"/>
  <c r="M1916" i="1"/>
  <c r="BA1915" i="1"/>
  <c r="BB1915" i="1" s="1"/>
  <c r="AS1915" i="1"/>
  <c r="AG1915" i="1"/>
  <c r="AH1915" i="1" s="1"/>
  <c r="AD1915" i="1"/>
  <c r="AE1915" i="1" s="1"/>
  <c r="AB1915" i="1"/>
  <c r="AC1915" i="1" s="1"/>
  <c r="AA1915" i="1"/>
  <c r="W1915" i="1"/>
  <c r="U1915" i="1"/>
  <c r="P1915" i="1"/>
  <c r="M1915" i="1"/>
  <c r="BA1914" i="1"/>
  <c r="BB1914" i="1" s="1"/>
  <c r="AS1914" i="1"/>
  <c r="AG1914" i="1"/>
  <c r="AH1914" i="1" s="1"/>
  <c r="AD1914" i="1"/>
  <c r="AE1914" i="1" s="1"/>
  <c r="AB1914" i="1"/>
  <c r="AC1914" i="1" s="1"/>
  <c r="AA1914" i="1"/>
  <c r="W1914" i="1"/>
  <c r="P1914" i="1" s="1"/>
  <c r="U1914" i="1"/>
  <c r="M1914" i="1"/>
  <c r="BA1913" i="1"/>
  <c r="BB1913" i="1" s="1"/>
  <c r="AS1913" i="1"/>
  <c r="AG1913" i="1"/>
  <c r="AH1913" i="1" s="1"/>
  <c r="AD1913" i="1"/>
  <c r="AE1913" i="1" s="1"/>
  <c r="AB1913" i="1"/>
  <c r="AC1913" i="1" s="1"/>
  <c r="AA1913" i="1"/>
  <c r="W1913" i="1"/>
  <c r="P1913" i="1" s="1"/>
  <c r="U1913" i="1"/>
  <c r="M1913" i="1"/>
  <c r="BP1912" i="1"/>
  <c r="BO1912" i="1"/>
  <c r="BA1912" i="1"/>
  <c r="BB1912" i="1" s="1"/>
  <c r="AS1912" i="1"/>
  <c r="AG1912" i="1"/>
  <c r="AH1912" i="1" s="1"/>
  <c r="AD1912" i="1"/>
  <c r="AE1912" i="1" s="1"/>
  <c r="AB1912" i="1"/>
  <c r="AC1912" i="1" s="1"/>
  <c r="AA1912" i="1"/>
  <c r="W1912" i="1"/>
  <c r="U1912" i="1"/>
  <c r="P1912" i="1"/>
  <c r="M1912" i="1"/>
  <c r="BA1911" i="1"/>
  <c r="BB1911" i="1" s="1"/>
  <c r="AS1911" i="1"/>
  <c r="AG1911" i="1"/>
  <c r="AH1911" i="1" s="1"/>
  <c r="AD1911" i="1"/>
  <c r="AE1911" i="1" s="1"/>
  <c r="AB1911" i="1"/>
  <c r="AC1911" i="1" s="1"/>
  <c r="AA1911" i="1"/>
  <c r="U1911" i="1"/>
  <c r="P1911" i="1"/>
  <c r="M1911" i="1"/>
  <c r="BK1910" i="1"/>
  <c r="BA1910" i="1"/>
  <c r="BB1910" i="1" s="1"/>
  <c r="AS1910" i="1"/>
  <c r="AG1910" i="1"/>
  <c r="AH1910" i="1" s="1"/>
  <c r="AD1910" i="1"/>
  <c r="AE1910" i="1" s="1"/>
  <c r="AB1910" i="1"/>
  <c r="AC1910" i="1" s="1"/>
  <c r="AA1910" i="1"/>
  <c r="U1910" i="1"/>
  <c r="P1910" i="1"/>
  <c r="M1910" i="1"/>
  <c r="BK1909" i="1"/>
  <c r="BA1909" i="1"/>
  <c r="BB1909" i="1" s="1"/>
  <c r="AS1909" i="1"/>
  <c r="AG1909" i="1"/>
  <c r="AH1909" i="1" s="1"/>
  <c r="AD1909" i="1"/>
  <c r="AE1909" i="1" s="1"/>
  <c r="AB1909" i="1"/>
  <c r="AC1909" i="1" s="1"/>
  <c r="AA1909" i="1"/>
  <c r="U1909" i="1"/>
  <c r="P1909" i="1"/>
  <c r="M1909" i="1"/>
  <c r="BK1908" i="1"/>
  <c r="BA1908" i="1"/>
  <c r="BB1908" i="1" s="1"/>
  <c r="AS1908" i="1"/>
  <c r="AG1908" i="1"/>
  <c r="AH1908" i="1" s="1"/>
  <c r="AD1908" i="1"/>
  <c r="AE1908" i="1" s="1"/>
  <c r="AB1908" i="1"/>
  <c r="AC1908" i="1" s="1"/>
  <c r="AA1908" i="1"/>
  <c r="W1908" i="1"/>
  <c r="P1908" i="1" s="1"/>
  <c r="U1908" i="1"/>
  <c r="M1908" i="1"/>
  <c r="BP1907" i="1"/>
  <c r="BO1907" i="1"/>
  <c r="BN1907" i="1"/>
  <c r="BB1907" i="1"/>
  <c r="BA1907" i="1"/>
  <c r="AS1907" i="1"/>
  <c r="AG1907" i="1"/>
  <c r="AH1907" i="1" s="1"/>
  <c r="AD1907" i="1"/>
  <c r="AE1907" i="1" s="1"/>
  <c r="AB1907" i="1"/>
  <c r="AC1907" i="1" s="1"/>
  <c r="AA1907" i="1"/>
  <c r="W1907" i="1"/>
  <c r="P1907" i="1" s="1"/>
  <c r="U1907" i="1"/>
  <c r="M1907" i="1"/>
  <c r="BP1906" i="1"/>
  <c r="BO1906" i="1"/>
  <c r="BK1906" i="1"/>
  <c r="BA1906" i="1"/>
  <c r="AS1906" i="1"/>
  <c r="AG1906" i="1"/>
  <c r="AH1906" i="1" s="1"/>
  <c r="AD1906" i="1"/>
  <c r="AE1906" i="1" s="1"/>
  <c r="AB1906" i="1"/>
  <c r="AC1906" i="1" s="1"/>
  <c r="AA1906" i="1"/>
  <c r="U1906" i="1"/>
  <c r="P1906" i="1"/>
  <c r="M1906" i="1"/>
  <c r="BK1905" i="1"/>
  <c r="BA1905" i="1"/>
  <c r="BB1905" i="1" s="1"/>
  <c r="AS1905" i="1"/>
  <c r="AG1905" i="1"/>
  <c r="AH1905" i="1" s="1"/>
  <c r="AD1905" i="1"/>
  <c r="AE1905" i="1" s="1"/>
  <c r="AB1905" i="1"/>
  <c r="AC1905" i="1" s="1"/>
  <c r="AA1905" i="1"/>
  <c r="W1905" i="1"/>
  <c r="P1905" i="1" s="1"/>
  <c r="U1905" i="1"/>
  <c r="M1905" i="1"/>
  <c r="BK1904" i="1"/>
  <c r="BA1904" i="1"/>
  <c r="BB1904" i="1" s="1"/>
  <c r="AS1904" i="1"/>
  <c r="AG1904" i="1"/>
  <c r="AH1904" i="1" s="1"/>
  <c r="AD1904" i="1"/>
  <c r="AE1904" i="1" s="1"/>
  <c r="AB1904" i="1"/>
  <c r="AC1904" i="1" s="1"/>
  <c r="AA1904" i="1"/>
  <c r="U1904" i="1"/>
  <c r="P1904" i="1"/>
  <c r="M1904" i="1"/>
  <c r="BK1903" i="1"/>
  <c r="BA1903" i="1"/>
  <c r="BB1903" i="1" s="1"/>
  <c r="AS1903" i="1"/>
  <c r="AG1903" i="1"/>
  <c r="AH1903" i="1" s="1"/>
  <c r="AD1903" i="1"/>
  <c r="AE1903" i="1" s="1"/>
  <c r="AB1903" i="1"/>
  <c r="AC1903" i="1" s="1"/>
  <c r="AA1903" i="1"/>
  <c r="W1903" i="1"/>
  <c r="P1903" i="1" s="1"/>
  <c r="U1903" i="1"/>
  <c r="M1903" i="1"/>
  <c r="BK1902" i="1"/>
  <c r="BA1902" i="1"/>
  <c r="BB1902" i="1" s="1"/>
  <c r="AS1902" i="1"/>
  <c r="AG1902" i="1"/>
  <c r="AH1902" i="1" s="1"/>
  <c r="AD1902" i="1"/>
  <c r="AE1902" i="1" s="1"/>
  <c r="AB1902" i="1"/>
  <c r="AC1902" i="1" s="1"/>
  <c r="AA1902" i="1"/>
  <c r="W1902" i="1"/>
  <c r="P1902" i="1" s="1"/>
  <c r="U1902" i="1"/>
  <c r="M1902" i="1"/>
  <c r="BK1901" i="1"/>
  <c r="BA1901" i="1"/>
  <c r="BB1901" i="1" s="1"/>
  <c r="AS1901" i="1"/>
  <c r="AG1901" i="1"/>
  <c r="AH1901" i="1" s="1"/>
  <c r="AD1901" i="1"/>
  <c r="AE1901" i="1" s="1"/>
  <c r="AB1901" i="1"/>
  <c r="AC1901" i="1" s="1"/>
  <c r="AA1901" i="1"/>
  <c r="U1901" i="1"/>
  <c r="P1901" i="1"/>
  <c r="M1901" i="1"/>
  <c r="BP1900" i="1"/>
  <c r="BO1900" i="1"/>
  <c r="BK1900" i="1"/>
  <c r="BA1900" i="1"/>
  <c r="BN1900" i="1" s="1"/>
  <c r="AS1900" i="1"/>
  <c r="AG1900" i="1"/>
  <c r="AH1900" i="1" s="1"/>
  <c r="AD1900" i="1"/>
  <c r="AE1900" i="1" s="1"/>
  <c r="AB1900" i="1"/>
  <c r="AC1900" i="1" s="1"/>
  <c r="AA1900" i="1"/>
  <c r="W1900" i="1"/>
  <c r="P1900" i="1" s="1"/>
  <c r="U1900" i="1"/>
  <c r="M1900" i="1"/>
  <c r="BA1899" i="1"/>
  <c r="BB1899" i="1" s="1"/>
  <c r="AS1899" i="1"/>
  <c r="AG1899" i="1"/>
  <c r="AH1899" i="1" s="1"/>
  <c r="AD1899" i="1"/>
  <c r="AE1899" i="1" s="1"/>
  <c r="AB1899" i="1"/>
  <c r="AC1899" i="1" s="1"/>
  <c r="AA1899" i="1"/>
  <c r="U1899" i="1"/>
  <c r="P1899" i="1"/>
  <c r="M1899" i="1"/>
  <c r="BK1898" i="1"/>
  <c r="BA1898" i="1"/>
  <c r="BB1898" i="1" s="1"/>
  <c r="AS1898" i="1"/>
  <c r="AG1898" i="1"/>
  <c r="AH1898" i="1" s="1"/>
  <c r="AD1898" i="1"/>
  <c r="AE1898" i="1" s="1"/>
  <c r="AB1898" i="1"/>
  <c r="AC1898" i="1" s="1"/>
  <c r="AA1898" i="1"/>
  <c r="W1898" i="1"/>
  <c r="P1898" i="1" s="1"/>
  <c r="U1898" i="1"/>
  <c r="M1898" i="1"/>
  <c r="BP1897" i="1"/>
  <c r="BO1897" i="1"/>
  <c r="BB1897" i="1"/>
  <c r="BA1897" i="1"/>
  <c r="BN1897" i="1" s="1"/>
  <c r="AS1897" i="1"/>
  <c r="AG1897" i="1"/>
  <c r="AH1897" i="1" s="1"/>
  <c r="AD1897" i="1"/>
  <c r="AE1897" i="1" s="1"/>
  <c r="AB1897" i="1"/>
  <c r="AC1897" i="1" s="1"/>
  <c r="AA1897" i="1"/>
  <c r="W1897" i="1"/>
  <c r="P1897" i="1" s="1"/>
  <c r="U1897" i="1"/>
  <c r="M1897" i="1"/>
  <c r="BK1896" i="1"/>
  <c r="BA1896" i="1"/>
  <c r="BB1896" i="1" s="1"/>
  <c r="AS1896" i="1"/>
  <c r="AG1896" i="1"/>
  <c r="AH1896" i="1" s="1"/>
  <c r="AD1896" i="1"/>
  <c r="AE1896" i="1" s="1"/>
  <c r="AB1896" i="1"/>
  <c r="AC1896" i="1" s="1"/>
  <c r="AA1896" i="1"/>
  <c r="U1896" i="1"/>
  <c r="P1896" i="1"/>
  <c r="M1896" i="1"/>
  <c r="BK1895" i="1"/>
  <c r="BA1895" i="1"/>
  <c r="BB1895" i="1" s="1"/>
  <c r="AS1895" i="1"/>
  <c r="AG1895" i="1"/>
  <c r="AH1895" i="1" s="1"/>
  <c r="AD1895" i="1"/>
  <c r="AE1895" i="1" s="1"/>
  <c r="AB1895" i="1"/>
  <c r="AC1895" i="1" s="1"/>
  <c r="AA1895" i="1"/>
  <c r="U1895" i="1"/>
  <c r="P1895" i="1"/>
  <c r="M1895" i="1"/>
  <c r="BP1894" i="1"/>
  <c r="BO1894" i="1"/>
  <c r="BK1894" i="1"/>
  <c r="BA1894" i="1"/>
  <c r="BB1894" i="1" s="1"/>
  <c r="AS1894" i="1"/>
  <c r="AG1894" i="1"/>
  <c r="AH1894" i="1" s="1"/>
  <c r="AD1894" i="1"/>
  <c r="AE1894" i="1" s="1"/>
  <c r="AB1894" i="1"/>
  <c r="AC1894" i="1" s="1"/>
  <c r="AA1894" i="1"/>
  <c r="U1894" i="1"/>
  <c r="P1894" i="1"/>
  <c r="M1894" i="1"/>
  <c r="BK1893" i="1"/>
  <c r="BA1893" i="1"/>
  <c r="BB1893" i="1" s="1"/>
  <c r="AS1893" i="1"/>
  <c r="AG1893" i="1"/>
  <c r="AH1893" i="1" s="1"/>
  <c r="AD1893" i="1"/>
  <c r="AE1893" i="1" s="1"/>
  <c r="AB1893" i="1"/>
  <c r="AC1893" i="1" s="1"/>
  <c r="AA1893" i="1"/>
  <c r="U1893" i="1"/>
  <c r="P1893" i="1"/>
  <c r="M1893" i="1"/>
  <c r="BK1892" i="1"/>
  <c r="BA1892" i="1"/>
  <c r="BB1892" i="1" s="1"/>
  <c r="AS1892" i="1"/>
  <c r="AG1892" i="1"/>
  <c r="AH1892" i="1" s="1"/>
  <c r="AD1892" i="1"/>
  <c r="AE1892" i="1" s="1"/>
  <c r="AB1892" i="1"/>
  <c r="AC1892" i="1" s="1"/>
  <c r="AA1892" i="1"/>
  <c r="W1892" i="1"/>
  <c r="P1892" i="1" s="1"/>
  <c r="U1892" i="1"/>
  <c r="M1892" i="1"/>
  <c r="BK1891" i="1"/>
  <c r="BA1891" i="1"/>
  <c r="BB1891" i="1" s="1"/>
  <c r="AS1891" i="1"/>
  <c r="AG1891" i="1"/>
  <c r="AH1891" i="1" s="1"/>
  <c r="AD1891" i="1"/>
  <c r="AE1891" i="1" s="1"/>
  <c r="AB1891" i="1"/>
  <c r="AC1891" i="1" s="1"/>
  <c r="AA1891" i="1"/>
  <c r="U1891" i="1"/>
  <c r="P1891" i="1"/>
  <c r="M1891" i="1"/>
  <c r="BP1890" i="1"/>
  <c r="BO1890" i="1"/>
  <c r="BA1890" i="1"/>
  <c r="AS1890" i="1"/>
  <c r="AG1890" i="1"/>
  <c r="AH1890" i="1" s="1"/>
  <c r="AD1890" i="1"/>
  <c r="AE1890" i="1" s="1"/>
  <c r="AC1890" i="1"/>
  <c r="AB1890" i="1"/>
  <c r="AA1890" i="1"/>
  <c r="W1890" i="1"/>
  <c r="P1890" i="1" s="1"/>
  <c r="U1890" i="1"/>
  <c r="M1890" i="1"/>
  <c r="BK1889" i="1"/>
  <c r="BA1889" i="1"/>
  <c r="BB1889" i="1" s="1"/>
  <c r="AS1889" i="1"/>
  <c r="AG1889" i="1"/>
  <c r="AH1889" i="1" s="1"/>
  <c r="AD1889" i="1"/>
  <c r="AE1889" i="1" s="1"/>
  <c r="AB1889" i="1"/>
  <c r="AC1889" i="1" s="1"/>
  <c r="AA1889" i="1"/>
  <c r="W1889" i="1"/>
  <c r="P1889" i="1" s="1"/>
  <c r="U1889" i="1"/>
  <c r="M1889" i="1"/>
  <c r="BK1888" i="1"/>
  <c r="BA1888" i="1"/>
  <c r="BB1888" i="1" s="1"/>
  <c r="AS1888" i="1"/>
  <c r="AG1888" i="1"/>
  <c r="AH1888" i="1" s="1"/>
  <c r="AD1888" i="1"/>
  <c r="AE1888" i="1" s="1"/>
  <c r="AB1888" i="1"/>
  <c r="AC1888" i="1" s="1"/>
  <c r="AA1888" i="1"/>
  <c r="U1888" i="1"/>
  <c r="P1888" i="1"/>
  <c r="M1888" i="1"/>
  <c r="BP1887" i="1"/>
  <c r="BO1887" i="1"/>
  <c r="BK1887" i="1"/>
  <c r="BA1887" i="1"/>
  <c r="BN1887" i="1" s="1"/>
  <c r="AS1887" i="1"/>
  <c r="AG1887" i="1"/>
  <c r="AH1887" i="1" s="1"/>
  <c r="AD1887" i="1"/>
  <c r="AE1887" i="1" s="1"/>
  <c r="AB1887" i="1"/>
  <c r="AC1887" i="1" s="1"/>
  <c r="AA1887" i="1"/>
  <c r="W1887" i="1"/>
  <c r="P1887" i="1" s="1"/>
  <c r="U1887" i="1"/>
  <c r="M1887" i="1"/>
  <c r="BK1886" i="1"/>
  <c r="BA1886" i="1"/>
  <c r="BB1886" i="1" s="1"/>
  <c r="AS1886" i="1"/>
  <c r="AG1886" i="1"/>
  <c r="AH1886" i="1" s="1"/>
  <c r="AD1886" i="1"/>
  <c r="AE1886" i="1" s="1"/>
  <c r="AB1886" i="1"/>
  <c r="AC1886" i="1" s="1"/>
  <c r="AA1886" i="1"/>
  <c r="W1886" i="1"/>
  <c r="P1886" i="1" s="1"/>
  <c r="U1886" i="1"/>
  <c r="M1886" i="1"/>
  <c r="BK1885" i="1"/>
  <c r="BA1885" i="1"/>
  <c r="BB1885" i="1" s="1"/>
  <c r="AS1885" i="1"/>
  <c r="AG1885" i="1"/>
  <c r="AH1885" i="1" s="1"/>
  <c r="AD1885" i="1"/>
  <c r="AE1885" i="1" s="1"/>
  <c r="AB1885" i="1"/>
  <c r="AC1885" i="1" s="1"/>
  <c r="AA1885" i="1"/>
  <c r="W1885" i="1"/>
  <c r="U1885" i="1"/>
  <c r="P1885" i="1"/>
  <c r="M1885" i="1"/>
  <c r="BK1884" i="1"/>
  <c r="BA1884" i="1"/>
  <c r="BB1884" i="1" s="1"/>
  <c r="AS1884" i="1"/>
  <c r="AG1884" i="1"/>
  <c r="AH1884" i="1" s="1"/>
  <c r="AD1884" i="1"/>
  <c r="AE1884" i="1" s="1"/>
  <c r="AB1884" i="1"/>
  <c r="AC1884" i="1" s="1"/>
  <c r="AA1884" i="1"/>
  <c r="W1884" i="1"/>
  <c r="P1884" i="1" s="1"/>
  <c r="U1884" i="1"/>
  <c r="M1884" i="1"/>
  <c r="BK1883" i="1"/>
  <c r="BA1883" i="1"/>
  <c r="BB1883" i="1" s="1"/>
  <c r="AS1883" i="1"/>
  <c r="AG1883" i="1"/>
  <c r="AH1883" i="1" s="1"/>
  <c r="AD1883" i="1"/>
  <c r="AE1883" i="1" s="1"/>
  <c r="AB1883" i="1"/>
  <c r="AC1883" i="1" s="1"/>
  <c r="AA1883" i="1"/>
  <c r="U1883" i="1"/>
  <c r="P1883" i="1"/>
  <c r="M1883" i="1"/>
  <c r="BK1882" i="1"/>
  <c r="BA1882" i="1"/>
  <c r="BB1882" i="1" s="1"/>
  <c r="AS1882" i="1"/>
  <c r="AG1882" i="1"/>
  <c r="AH1882" i="1" s="1"/>
  <c r="AD1882" i="1"/>
  <c r="AE1882" i="1" s="1"/>
  <c r="AB1882" i="1"/>
  <c r="AC1882" i="1" s="1"/>
  <c r="AA1882" i="1"/>
  <c r="U1882" i="1"/>
  <c r="P1882" i="1"/>
  <c r="M1882" i="1"/>
  <c r="BK1881" i="1"/>
  <c r="BA1881" i="1"/>
  <c r="BB1881" i="1" s="1"/>
  <c r="AS1881" i="1"/>
  <c r="AG1881" i="1"/>
  <c r="AH1881" i="1" s="1"/>
  <c r="AD1881" i="1"/>
  <c r="AE1881" i="1" s="1"/>
  <c r="AB1881" i="1"/>
  <c r="AC1881" i="1" s="1"/>
  <c r="AA1881" i="1"/>
  <c r="W1881" i="1"/>
  <c r="P1881" i="1" s="1"/>
  <c r="U1881" i="1"/>
  <c r="M1881" i="1"/>
  <c r="BK1880" i="1"/>
  <c r="BA1880" i="1"/>
  <c r="BB1880" i="1" s="1"/>
  <c r="AS1880" i="1"/>
  <c r="AG1880" i="1"/>
  <c r="AH1880" i="1" s="1"/>
  <c r="AD1880" i="1"/>
  <c r="AE1880" i="1" s="1"/>
  <c r="AB1880" i="1"/>
  <c r="AC1880" i="1" s="1"/>
  <c r="AA1880" i="1"/>
  <c r="W1880" i="1"/>
  <c r="P1880" i="1" s="1"/>
  <c r="U1880" i="1"/>
  <c r="M1880" i="1"/>
  <c r="BK1879" i="1"/>
  <c r="BA1879" i="1"/>
  <c r="BB1879" i="1" s="1"/>
  <c r="AS1879" i="1"/>
  <c r="AG1879" i="1"/>
  <c r="AH1879" i="1" s="1"/>
  <c r="AD1879" i="1"/>
  <c r="AE1879" i="1" s="1"/>
  <c r="AB1879" i="1"/>
  <c r="AC1879" i="1" s="1"/>
  <c r="AA1879" i="1"/>
  <c r="U1879" i="1"/>
  <c r="P1879" i="1"/>
  <c r="M1879" i="1"/>
  <c r="BK1878" i="1"/>
  <c r="BA1878" i="1"/>
  <c r="BB1878" i="1" s="1"/>
  <c r="AS1878" i="1"/>
  <c r="AG1878" i="1"/>
  <c r="AH1878" i="1" s="1"/>
  <c r="AD1878" i="1"/>
  <c r="AE1878" i="1" s="1"/>
  <c r="AB1878" i="1"/>
  <c r="AC1878" i="1" s="1"/>
  <c r="AA1878" i="1"/>
  <c r="W1878" i="1"/>
  <c r="P1878" i="1" s="1"/>
  <c r="U1878" i="1"/>
  <c r="M1878" i="1"/>
  <c r="BK1877" i="1"/>
  <c r="BA1877" i="1"/>
  <c r="BB1877" i="1" s="1"/>
  <c r="AS1877" i="1"/>
  <c r="AG1877" i="1"/>
  <c r="AH1877" i="1" s="1"/>
  <c r="AD1877" i="1"/>
  <c r="AE1877" i="1" s="1"/>
  <c r="AB1877" i="1"/>
  <c r="AC1877" i="1" s="1"/>
  <c r="AA1877" i="1"/>
  <c r="W1877" i="1"/>
  <c r="P1877" i="1" s="1"/>
  <c r="U1877" i="1"/>
  <c r="M1877" i="1"/>
  <c r="BK1876" i="1"/>
  <c r="BA1876" i="1"/>
  <c r="BB1876" i="1" s="1"/>
  <c r="AS1876" i="1"/>
  <c r="AG1876" i="1"/>
  <c r="AH1876" i="1" s="1"/>
  <c r="AD1876" i="1"/>
  <c r="AE1876" i="1" s="1"/>
  <c r="AB1876" i="1"/>
  <c r="AC1876" i="1" s="1"/>
  <c r="AA1876" i="1"/>
  <c r="W1876" i="1"/>
  <c r="P1876" i="1" s="1"/>
  <c r="U1876" i="1"/>
  <c r="M1876" i="1"/>
  <c r="BK1875" i="1"/>
  <c r="BA1875" i="1"/>
  <c r="BB1875" i="1" s="1"/>
  <c r="AS1875" i="1"/>
  <c r="AG1875" i="1"/>
  <c r="AH1875" i="1" s="1"/>
  <c r="AD1875" i="1"/>
  <c r="AE1875" i="1" s="1"/>
  <c r="AB1875" i="1"/>
  <c r="AC1875" i="1" s="1"/>
  <c r="AA1875" i="1"/>
  <c r="U1875" i="1"/>
  <c r="P1875" i="1"/>
  <c r="M1875" i="1"/>
  <c r="BK1874" i="1"/>
  <c r="BA1874" i="1"/>
  <c r="BB1874" i="1" s="1"/>
  <c r="AS1874" i="1"/>
  <c r="AG1874" i="1"/>
  <c r="AH1874" i="1" s="1"/>
  <c r="AD1874" i="1"/>
  <c r="AE1874" i="1" s="1"/>
  <c r="AB1874" i="1"/>
  <c r="AC1874" i="1" s="1"/>
  <c r="AA1874" i="1"/>
  <c r="W1874" i="1"/>
  <c r="P1874" i="1" s="1"/>
  <c r="U1874" i="1"/>
  <c r="M1874" i="1"/>
  <c r="BK1873" i="1"/>
  <c r="BA1873" i="1"/>
  <c r="BB1873" i="1" s="1"/>
  <c r="AS1873" i="1"/>
  <c r="AG1873" i="1"/>
  <c r="AH1873" i="1" s="1"/>
  <c r="AD1873" i="1"/>
  <c r="AE1873" i="1" s="1"/>
  <c r="AB1873" i="1"/>
  <c r="AC1873" i="1" s="1"/>
  <c r="AA1873" i="1"/>
  <c r="W1873" i="1"/>
  <c r="P1873" i="1" s="1"/>
  <c r="U1873" i="1"/>
  <c r="M1873" i="1"/>
  <c r="BK1872" i="1"/>
  <c r="BA1872" i="1"/>
  <c r="BB1872" i="1" s="1"/>
  <c r="AS1872" i="1"/>
  <c r="AG1872" i="1"/>
  <c r="AH1872" i="1" s="1"/>
  <c r="AD1872" i="1"/>
  <c r="AE1872" i="1" s="1"/>
  <c r="AB1872" i="1"/>
  <c r="AC1872" i="1" s="1"/>
  <c r="AA1872" i="1"/>
  <c r="U1872" i="1"/>
  <c r="P1872" i="1"/>
  <c r="M1872" i="1"/>
  <c r="BK1871" i="1"/>
  <c r="BA1871" i="1"/>
  <c r="BB1871" i="1" s="1"/>
  <c r="AS1871" i="1"/>
  <c r="AG1871" i="1"/>
  <c r="AH1871" i="1" s="1"/>
  <c r="AD1871" i="1"/>
  <c r="AE1871" i="1" s="1"/>
  <c r="AB1871" i="1"/>
  <c r="AC1871" i="1" s="1"/>
  <c r="AA1871" i="1"/>
  <c r="U1871" i="1"/>
  <c r="P1871" i="1"/>
  <c r="M1871" i="1"/>
  <c r="BK1870" i="1"/>
  <c r="BA1870" i="1"/>
  <c r="BB1870" i="1" s="1"/>
  <c r="AS1870" i="1"/>
  <c r="AG1870" i="1"/>
  <c r="AH1870" i="1" s="1"/>
  <c r="AD1870" i="1"/>
  <c r="AE1870" i="1" s="1"/>
  <c r="AB1870" i="1"/>
  <c r="AC1870" i="1" s="1"/>
  <c r="AA1870" i="1"/>
  <c r="W1870" i="1"/>
  <c r="P1870" i="1" s="1"/>
  <c r="U1870" i="1"/>
  <c r="M1870" i="1"/>
  <c r="BK1869" i="1"/>
  <c r="BA1869" i="1"/>
  <c r="BB1869" i="1" s="1"/>
  <c r="AS1869" i="1"/>
  <c r="AG1869" i="1"/>
  <c r="AH1869" i="1" s="1"/>
  <c r="AD1869" i="1"/>
  <c r="AE1869" i="1" s="1"/>
  <c r="AB1869" i="1"/>
  <c r="AC1869" i="1" s="1"/>
  <c r="AA1869" i="1"/>
  <c r="U1869" i="1"/>
  <c r="P1869" i="1"/>
  <c r="M1869" i="1"/>
  <c r="BK1868" i="1"/>
  <c r="BA1868" i="1"/>
  <c r="BB1868" i="1" s="1"/>
  <c r="AS1868" i="1"/>
  <c r="AG1868" i="1"/>
  <c r="AH1868" i="1" s="1"/>
  <c r="AD1868" i="1"/>
  <c r="AE1868" i="1" s="1"/>
  <c r="AB1868" i="1"/>
  <c r="AC1868" i="1" s="1"/>
  <c r="AA1868" i="1"/>
  <c r="U1868" i="1"/>
  <c r="P1868" i="1"/>
  <c r="M1868" i="1"/>
  <c r="BK1867" i="1"/>
  <c r="BA1867" i="1"/>
  <c r="BB1867" i="1" s="1"/>
  <c r="AS1867" i="1"/>
  <c r="AG1867" i="1"/>
  <c r="AH1867" i="1" s="1"/>
  <c r="AD1867" i="1"/>
  <c r="AE1867" i="1" s="1"/>
  <c r="AB1867" i="1"/>
  <c r="AC1867" i="1" s="1"/>
  <c r="AA1867" i="1"/>
  <c r="U1867" i="1"/>
  <c r="P1867" i="1"/>
  <c r="M1867" i="1"/>
  <c r="BA1866" i="1"/>
  <c r="BB1866" i="1" s="1"/>
  <c r="AS1866" i="1"/>
  <c r="AG1866" i="1"/>
  <c r="AH1866" i="1" s="1"/>
  <c r="AD1866" i="1"/>
  <c r="AE1866" i="1" s="1"/>
  <c r="AB1866" i="1"/>
  <c r="AC1866" i="1" s="1"/>
  <c r="AA1866" i="1"/>
  <c r="U1866" i="1"/>
  <c r="P1866" i="1"/>
  <c r="M1866" i="1"/>
  <c r="BK1865" i="1"/>
  <c r="BA1865" i="1"/>
  <c r="BB1865" i="1" s="1"/>
  <c r="AS1865" i="1"/>
  <c r="AG1865" i="1"/>
  <c r="AH1865" i="1" s="1"/>
  <c r="AD1865" i="1"/>
  <c r="AE1865" i="1" s="1"/>
  <c r="AB1865" i="1"/>
  <c r="AC1865" i="1" s="1"/>
  <c r="AA1865" i="1"/>
  <c r="U1865" i="1"/>
  <c r="M1865" i="1"/>
  <c r="BP1864" i="1"/>
  <c r="BO1864" i="1"/>
  <c r="BK1864" i="1"/>
  <c r="BA1864" i="1"/>
  <c r="BN1864" i="1" s="1"/>
  <c r="AU1864" i="1"/>
  <c r="AS1864" i="1"/>
  <c r="AG1864" i="1"/>
  <c r="AH1864" i="1" s="1"/>
  <c r="AD1864" i="1"/>
  <c r="AE1864" i="1" s="1"/>
  <c r="AB1864" i="1"/>
  <c r="AC1864" i="1" s="1"/>
  <c r="AA1864" i="1"/>
  <c r="U1864" i="1"/>
  <c r="M1864" i="1"/>
  <c r="BA1863" i="1"/>
  <c r="BB1863" i="1" s="1"/>
  <c r="AS1863" i="1"/>
  <c r="AG1863" i="1"/>
  <c r="AH1863" i="1" s="1"/>
  <c r="AD1863" i="1"/>
  <c r="AE1863" i="1" s="1"/>
  <c r="AB1863" i="1"/>
  <c r="AC1863" i="1" s="1"/>
  <c r="AA1863" i="1"/>
  <c r="U1863" i="1"/>
  <c r="M1863" i="1"/>
  <c r="BK1862" i="1"/>
  <c r="BA1862" i="1"/>
  <c r="BB1862" i="1" s="1"/>
  <c r="AS1862" i="1"/>
  <c r="AG1862" i="1"/>
  <c r="AH1862" i="1" s="1"/>
  <c r="AD1862" i="1"/>
  <c r="AE1862" i="1" s="1"/>
  <c r="AB1862" i="1"/>
  <c r="AC1862" i="1" s="1"/>
  <c r="AA1862" i="1"/>
  <c r="W1862" i="1"/>
  <c r="P1862" i="1" s="1"/>
  <c r="U1862" i="1"/>
  <c r="M1862" i="1"/>
  <c r="BK1861" i="1"/>
  <c r="BA1861" i="1"/>
  <c r="BB1861" i="1" s="1"/>
  <c r="AS1861" i="1"/>
  <c r="AG1861" i="1"/>
  <c r="AH1861" i="1" s="1"/>
  <c r="AD1861" i="1"/>
  <c r="AE1861" i="1" s="1"/>
  <c r="AB1861" i="1"/>
  <c r="AC1861" i="1" s="1"/>
  <c r="AA1861" i="1"/>
  <c r="W1861" i="1"/>
  <c r="P1861" i="1" s="1"/>
  <c r="U1861" i="1"/>
  <c r="M1861" i="1"/>
  <c r="BK1860" i="1"/>
  <c r="BA1860" i="1"/>
  <c r="BB1860" i="1" s="1"/>
  <c r="AS1860" i="1"/>
  <c r="AG1860" i="1"/>
  <c r="AH1860" i="1" s="1"/>
  <c r="AD1860" i="1"/>
  <c r="AE1860" i="1" s="1"/>
  <c r="AB1860" i="1"/>
  <c r="AC1860" i="1" s="1"/>
  <c r="AA1860" i="1"/>
  <c r="U1860" i="1"/>
  <c r="M1860" i="1"/>
  <c r="BA1859" i="1"/>
  <c r="BB1859" i="1" s="1"/>
  <c r="AS1859" i="1"/>
  <c r="AG1859" i="1"/>
  <c r="AH1859" i="1" s="1"/>
  <c r="AD1859" i="1"/>
  <c r="AE1859" i="1" s="1"/>
  <c r="AB1859" i="1"/>
  <c r="AC1859" i="1" s="1"/>
  <c r="AA1859" i="1"/>
  <c r="U1859" i="1"/>
  <c r="P1859" i="1"/>
  <c r="M1859" i="1"/>
  <c r="BK1858" i="1"/>
  <c r="BA1858" i="1"/>
  <c r="BB1858" i="1" s="1"/>
  <c r="AS1858" i="1"/>
  <c r="AG1858" i="1"/>
  <c r="AH1858" i="1" s="1"/>
  <c r="AD1858" i="1"/>
  <c r="AE1858" i="1" s="1"/>
  <c r="AB1858" i="1"/>
  <c r="AC1858" i="1" s="1"/>
  <c r="AA1858" i="1"/>
  <c r="W1858" i="1"/>
  <c r="P1858" i="1" s="1"/>
  <c r="U1858" i="1"/>
  <c r="M1858" i="1"/>
  <c r="BA1857" i="1"/>
  <c r="BB1857" i="1" s="1"/>
  <c r="AS1857" i="1"/>
  <c r="AG1857" i="1"/>
  <c r="AH1857" i="1" s="1"/>
  <c r="AD1857" i="1"/>
  <c r="AE1857" i="1" s="1"/>
  <c r="AB1857" i="1"/>
  <c r="AC1857" i="1" s="1"/>
  <c r="AA1857" i="1"/>
  <c r="U1857" i="1"/>
  <c r="P1857" i="1"/>
  <c r="M1857" i="1"/>
  <c r="BK1856" i="1"/>
  <c r="BA1856" i="1"/>
  <c r="BB1856" i="1" s="1"/>
  <c r="AS1856" i="1"/>
  <c r="AG1856" i="1"/>
  <c r="AH1856" i="1" s="1"/>
  <c r="AD1856" i="1"/>
  <c r="AE1856" i="1" s="1"/>
  <c r="AB1856" i="1"/>
  <c r="AC1856" i="1" s="1"/>
  <c r="AA1856" i="1"/>
  <c r="W1856" i="1"/>
  <c r="P1856" i="1" s="1"/>
  <c r="U1856" i="1"/>
  <c r="M1856" i="1"/>
  <c r="BK1855" i="1"/>
  <c r="BA1855" i="1"/>
  <c r="BB1855" i="1" s="1"/>
  <c r="AS1855" i="1"/>
  <c r="AG1855" i="1"/>
  <c r="AH1855" i="1" s="1"/>
  <c r="AD1855" i="1"/>
  <c r="AE1855" i="1" s="1"/>
  <c r="AB1855" i="1"/>
  <c r="AC1855" i="1" s="1"/>
  <c r="AA1855" i="1"/>
  <c r="U1855" i="1"/>
  <c r="P1855" i="1"/>
  <c r="M1855" i="1"/>
  <c r="BK1854" i="1"/>
  <c r="BA1854" i="1"/>
  <c r="BB1854" i="1" s="1"/>
  <c r="AS1854" i="1"/>
  <c r="AG1854" i="1"/>
  <c r="AH1854" i="1" s="1"/>
  <c r="AD1854" i="1"/>
  <c r="AE1854" i="1" s="1"/>
  <c r="AB1854" i="1"/>
  <c r="AC1854" i="1" s="1"/>
  <c r="AA1854" i="1"/>
  <c r="U1854" i="1"/>
  <c r="P1854" i="1"/>
  <c r="M1854" i="1"/>
  <c r="BK1853" i="1"/>
  <c r="BA1853" i="1"/>
  <c r="BB1853" i="1" s="1"/>
  <c r="AS1853" i="1"/>
  <c r="AG1853" i="1"/>
  <c r="AH1853" i="1" s="1"/>
  <c r="AD1853" i="1"/>
  <c r="AE1853" i="1" s="1"/>
  <c r="AB1853" i="1"/>
  <c r="AC1853" i="1" s="1"/>
  <c r="AA1853" i="1"/>
  <c r="U1853" i="1"/>
  <c r="P1853" i="1"/>
  <c r="M1853" i="1"/>
  <c r="BK1852" i="1"/>
  <c r="BA1852" i="1"/>
  <c r="BB1852" i="1" s="1"/>
  <c r="AS1852" i="1"/>
  <c r="AG1852" i="1"/>
  <c r="AH1852" i="1" s="1"/>
  <c r="AD1852" i="1"/>
  <c r="AE1852" i="1" s="1"/>
  <c r="AB1852" i="1"/>
  <c r="AC1852" i="1" s="1"/>
  <c r="AA1852" i="1"/>
  <c r="U1852" i="1"/>
  <c r="P1852" i="1"/>
  <c r="M1852" i="1"/>
  <c r="BK1851" i="1"/>
  <c r="BA1851" i="1"/>
  <c r="BB1851" i="1" s="1"/>
  <c r="AS1851" i="1"/>
  <c r="AG1851" i="1"/>
  <c r="AH1851" i="1" s="1"/>
  <c r="AD1851" i="1"/>
  <c r="AE1851" i="1" s="1"/>
  <c r="AB1851" i="1"/>
  <c r="AC1851" i="1" s="1"/>
  <c r="AA1851" i="1"/>
  <c r="W1851" i="1"/>
  <c r="P1851" i="1" s="1"/>
  <c r="U1851" i="1"/>
  <c r="M1851" i="1"/>
  <c r="BK1850" i="1"/>
  <c r="BA1850" i="1"/>
  <c r="BB1850" i="1" s="1"/>
  <c r="AS1850" i="1"/>
  <c r="AG1850" i="1"/>
  <c r="AH1850" i="1" s="1"/>
  <c r="AD1850" i="1"/>
  <c r="AE1850" i="1" s="1"/>
  <c r="AB1850" i="1"/>
  <c r="AC1850" i="1" s="1"/>
  <c r="AA1850" i="1"/>
  <c r="W1850" i="1"/>
  <c r="P1850" i="1" s="1"/>
  <c r="U1850" i="1"/>
  <c r="M1850" i="1"/>
  <c r="BK1849" i="1"/>
  <c r="BA1849" i="1"/>
  <c r="BB1849" i="1" s="1"/>
  <c r="AS1849" i="1"/>
  <c r="AG1849" i="1"/>
  <c r="AH1849" i="1" s="1"/>
  <c r="AD1849" i="1"/>
  <c r="AE1849" i="1" s="1"/>
  <c r="AB1849" i="1"/>
  <c r="AC1849" i="1" s="1"/>
  <c r="AA1849" i="1"/>
  <c r="U1849" i="1"/>
  <c r="P1849" i="1"/>
  <c r="M1849" i="1"/>
  <c r="BK1848" i="1"/>
  <c r="BA1848" i="1"/>
  <c r="BB1848" i="1" s="1"/>
  <c r="AS1848" i="1"/>
  <c r="AG1848" i="1"/>
  <c r="AH1848" i="1" s="1"/>
  <c r="AD1848" i="1"/>
  <c r="AE1848" i="1" s="1"/>
  <c r="AB1848" i="1"/>
  <c r="AC1848" i="1" s="1"/>
  <c r="AA1848" i="1"/>
  <c r="U1848" i="1"/>
  <c r="P1848" i="1"/>
  <c r="M1848" i="1"/>
  <c r="BK1847" i="1"/>
  <c r="BA1847" i="1"/>
  <c r="BB1847" i="1" s="1"/>
  <c r="AS1847" i="1"/>
  <c r="AG1847" i="1"/>
  <c r="AH1847" i="1" s="1"/>
  <c r="AD1847" i="1"/>
  <c r="AE1847" i="1" s="1"/>
  <c r="AB1847" i="1"/>
  <c r="AC1847" i="1" s="1"/>
  <c r="AA1847" i="1"/>
  <c r="U1847" i="1"/>
  <c r="P1847" i="1"/>
  <c r="M1847" i="1"/>
  <c r="BK1846" i="1"/>
  <c r="BA1846" i="1"/>
  <c r="BB1846" i="1" s="1"/>
  <c r="AS1846" i="1"/>
  <c r="AG1846" i="1"/>
  <c r="AH1846" i="1" s="1"/>
  <c r="AD1846" i="1"/>
  <c r="AE1846" i="1" s="1"/>
  <c r="AB1846" i="1"/>
  <c r="AC1846" i="1" s="1"/>
  <c r="AA1846" i="1"/>
  <c r="U1846" i="1"/>
  <c r="P1846" i="1"/>
  <c r="M1846" i="1"/>
  <c r="BK1845" i="1"/>
  <c r="BA1845" i="1"/>
  <c r="BB1845" i="1" s="1"/>
  <c r="AS1845" i="1"/>
  <c r="AG1845" i="1"/>
  <c r="AH1845" i="1" s="1"/>
  <c r="AD1845" i="1"/>
  <c r="AE1845" i="1" s="1"/>
  <c r="AB1845" i="1"/>
  <c r="AC1845" i="1" s="1"/>
  <c r="AA1845" i="1"/>
  <c r="W1845" i="1"/>
  <c r="P1845" i="1" s="1"/>
  <c r="U1845" i="1"/>
  <c r="M1845" i="1"/>
  <c r="BK1844" i="1"/>
  <c r="BA1844" i="1"/>
  <c r="BB1844" i="1" s="1"/>
  <c r="AS1844" i="1"/>
  <c r="AG1844" i="1"/>
  <c r="AH1844" i="1" s="1"/>
  <c r="AD1844" i="1"/>
  <c r="AE1844" i="1" s="1"/>
  <c r="AB1844" i="1"/>
  <c r="AC1844" i="1" s="1"/>
  <c r="AA1844" i="1"/>
  <c r="U1844" i="1"/>
  <c r="P1844" i="1"/>
  <c r="M1844" i="1"/>
  <c r="BK1843" i="1"/>
  <c r="BA1843" i="1"/>
  <c r="BB1843" i="1" s="1"/>
  <c r="AS1843" i="1"/>
  <c r="AG1843" i="1"/>
  <c r="AH1843" i="1" s="1"/>
  <c r="AD1843" i="1"/>
  <c r="AE1843" i="1" s="1"/>
  <c r="AB1843" i="1"/>
  <c r="AC1843" i="1" s="1"/>
  <c r="AA1843" i="1"/>
  <c r="W1843" i="1"/>
  <c r="P1843" i="1" s="1"/>
  <c r="U1843" i="1"/>
  <c r="M1843" i="1"/>
  <c r="BK1842" i="1"/>
  <c r="BA1842" i="1"/>
  <c r="BB1842" i="1" s="1"/>
  <c r="AS1842" i="1"/>
  <c r="AG1842" i="1"/>
  <c r="AH1842" i="1" s="1"/>
  <c r="AD1842" i="1"/>
  <c r="AE1842" i="1" s="1"/>
  <c r="AB1842" i="1"/>
  <c r="AC1842" i="1" s="1"/>
  <c r="AA1842" i="1"/>
  <c r="W1842" i="1"/>
  <c r="P1842" i="1" s="1"/>
  <c r="U1842" i="1"/>
  <c r="M1842" i="1"/>
  <c r="BK1841" i="1"/>
  <c r="BA1841" i="1"/>
  <c r="BB1841" i="1" s="1"/>
  <c r="AS1841" i="1"/>
  <c r="AG1841" i="1"/>
  <c r="AH1841" i="1" s="1"/>
  <c r="AD1841" i="1"/>
  <c r="AE1841" i="1" s="1"/>
  <c r="AB1841" i="1"/>
  <c r="AC1841" i="1" s="1"/>
  <c r="AA1841" i="1"/>
  <c r="U1841" i="1"/>
  <c r="M1841" i="1"/>
  <c r="BK1840" i="1"/>
  <c r="BA1840" i="1"/>
  <c r="BB1840" i="1" s="1"/>
  <c r="AS1840" i="1"/>
  <c r="AG1840" i="1"/>
  <c r="AH1840" i="1" s="1"/>
  <c r="AD1840" i="1"/>
  <c r="AE1840" i="1" s="1"/>
  <c r="AB1840" i="1"/>
  <c r="AC1840" i="1" s="1"/>
  <c r="AA1840" i="1"/>
  <c r="U1840" i="1"/>
  <c r="M1840" i="1"/>
  <c r="BK1839" i="1"/>
  <c r="BA1839" i="1"/>
  <c r="BB1839" i="1" s="1"/>
  <c r="AS1839" i="1"/>
  <c r="AG1839" i="1"/>
  <c r="AH1839" i="1" s="1"/>
  <c r="AD1839" i="1"/>
  <c r="AE1839" i="1" s="1"/>
  <c r="AB1839" i="1"/>
  <c r="AC1839" i="1" s="1"/>
  <c r="AA1839" i="1"/>
  <c r="W1839" i="1"/>
  <c r="P1839" i="1" s="1"/>
  <c r="U1839" i="1"/>
  <c r="M1839" i="1"/>
  <c r="BK1838" i="1"/>
  <c r="BA1838" i="1"/>
  <c r="BB1838" i="1" s="1"/>
  <c r="AS1838" i="1"/>
  <c r="AG1838" i="1"/>
  <c r="AH1838" i="1" s="1"/>
  <c r="AD1838" i="1"/>
  <c r="AE1838" i="1" s="1"/>
  <c r="AB1838" i="1"/>
  <c r="AC1838" i="1" s="1"/>
  <c r="AA1838" i="1"/>
  <c r="U1838" i="1"/>
  <c r="P1838" i="1"/>
  <c r="M1838" i="1"/>
  <c r="BK1837" i="1"/>
  <c r="BA1837" i="1"/>
  <c r="BB1837" i="1" s="1"/>
  <c r="AS1837" i="1"/>
  <c r="AG1837" i="1"/>
  <c r="AH1837" i="1" s="1"/>
  <c r="AD1837" i="1"/>
  <c r="AE1837" i="1" s="1"/>
  <c r="AB1837" i="1"/>
  <c r="AC1837" i="1" s="1"/>
  <c r="AA1837" i="1"/>
  <c r="U1837" i="1"/>
  <c r="P1837" i="1"/>
  <c r="M1837" i="1"/>
  <c r="BK1836" i="1"/>
  <c r="BA1836" i="1"/>
  <c r="BB1836" i="1" s="1"/>
  <c r="AS1836" i="1"/>
  <c r="AG1836" i="1"/>
  <c r="AH1836" i="1" s="1"/>
  <c r="AD1836" i="1"/>
  <c r="AE1836" i="1" s="1"/>
  <c r="AB1836" i="1"/>
  <c r="AC1836" i="1" s="1"/>
  <c r="AA1836" i="1"/>
  <c r="U1836" i="1"/>
  <c r="P1836" i="1"/>
  <c r="M1836" i="1"/>
  <c r="BK1835" i="1"/>
  <c r="BA1835" i="1"/>
  <c r="BB1835" i="1" s="1"/>
  <c r="AS1835" i="1"/>
  <c r="AG1835" i="1"/>
  <c r="AH1835" i="1" s="1"/>
  <c r="AD1835" i="1"/>
  <c r="AE1835" i="1" s="1"/>
  <c r="AB1835" i="1"/>
  <c r="AC1835" i="1" s="1"/>
  <c r="AA1835" i="1"/>
  <c r="W1835" i="1"/>
  <c r="U1835" i="1"/>
  <c r="P1835" i="1"/>
  <c r="M1835" i="1"/>
  <c r="BA1834" i="1"/>
  <c r="BB1834" i="1" s="1"/>
  <c r="AS1834" i="1"/>
  <c r="AG1834" i="1"/>
  <c r="AH1834" i="1" s="1"/>
  <c r="AD1834" i="1"/>
  <c r="AE1834" i="1" s="1"/>
  <c r="AB1834" i="1"/>
  <c r="AC1834" i="1" s="1"/>
  <c r="AA1834" i="1"/>
  <c r="W1834" i="1"/>
  <c r="P1834" i="1" s="1"/>
  <c r="U1834" i="1"/>
  <c r="M1834" i="1"/>
  <c r="BK1833" i="1"/>
  <c r="BA1833" i="1"/>
  <c r="BB1833" i="1" s="1"/>
  <c r="AS1833" i="1"/>
  <c r="AG1833" i="1"/>
  <c r="AH1833" i="1" s="1"/>
  <c r="AD1833" i="1"/>
  <c r="AE1833" i="1" s="1"/>
  <c r="AB1833" i="1"/>
  <c r="AC1833" i="1" s="1"/>
  <c r="AA1833" i="1"/>
  <c r="W1833" i="1"/>
  <c r="P1833" i="1" s="1"/>
  <c r="U1833" i="1"/>
  <c r="M1833" i="1"/>
  <c r="BK1832" i="1"/>
  <c r="BA1832" i="1"/>
  <c r="BB1832" i="1" s="1"/>
  <c r="AS1832" i="1"/>
  <c r="AG1832" i="1"/>
  <c r="AH1832" i="1" s="1"/>
  <c r="AD1832" i="1"/>
  <c r="AE1832" i="1" s="1"/>
  <c r="AB1832" i="1"/>
  <c r="AC1832" i="1" s="1"/>
  <c r="AA1832" i="1"/>
  <c r="W1832" i="1"/>
  <c r="P1832" i="1" s="1"/>
  <c r="U1832" i="1"/>
  <c r="M1832" i="1"/>
  <c r="BK1831" i="1"/>
  <c r="BA1831" i="1"/>
  <c r="BB1831" i="1" s="1"/>
  <c r="AS1831" i="1"/>
  <c r="AG1831" i="1"/>
  <c r="AH1831" i="1" s="1"/>
  <c r="AD1831" i="1"/>
  <c r="AE1831" i="1" s="1"/>
  <c r="AB1831" i="1"/>
  <c r="AC1831" i="1" s="1"/>
  <c r="AA1831" i="1"/>
  <c r="W1831" i="1"/>
  <c r="P1831" i="1" s="1"/>
  <c r="U1831" i="1"/>
  <c r="M1831" i="1"/>
  <c r="BK1830" i="1"/>
  <c r="BA1830" i="1"/>
  <c r="BB1830" i="1" s="1"/>
  <c r="AS1830" i="1"/>
  <c r="AG1830" i="1"/>
  <c r="AH1830" i="1" s="1"/>
  <c r="AD1830" i="1"/>
  <c r="AE1830" i="1" s="1"/>
  <c r="AB1830" i="1"/>
  <c r="AC1830" i="1" s="1"/>
  <c r="AA1830" i="1"/>
  <c r="W1830" i="1"/>
  <c r="P1830" i="1" s="1"/>
  <c r="U1830" i="1"/>
  <c r="M1830" i="1"/>
  <c r="BK1829" i="1"/>
  <c r="BA1829" i="1"/>
  <c r="BB1829" i="1" s="1"/>
  <c r="AS1829" i="1"/>
  <c r="AG1829" i="1"/>
  <c r="AH1829" i="1" s="1"/>
  <c r="AD1829" i="1"/>
  <c r="AE1829" i="1" s="1"/>
  <c r="AB1829" i="1"/>
  <c r="AC1829" i="1" s="1"/>
  <c r="AA1829" i="1"/>
  <c r="W1829" i="1"/>
  <c r="P1829" i="1" s="1"/>
  <c r="U1829" i="1"/>
  <c r="M1829" i="1"/>
  <c r="BK1828" i="1"/>
  <c r="BA1828" i="1"/>
  <c r="BB1828" i="1" s="1"/>
  <c r="AS1828" i="1"/>
  <c r="AG1828" i="1"/>
  <c r="AH1828" i="1" s="1"/>
  <c r="AD1828" i="1"/>
  <c r="AE1828" i="1" s="1"/>
  <c r="AB1828" i="1"/>
  <c r="AC1828" i="1" s="1"/>
  <c r="AA1828" i="1"/>
  <c r="U1828" i="1"/>
  <c r="P1828" i="1"/>
  <c r="M1828" i="1"/>
  <c r="BK1827" i="1"/>
  <c r="BA1827" i="1"/>
  <c r="BB1827" i="1" s="1"/>
  <c r="AS1827" i="1"/>
  <c r="AG1827" i="1"/>
  <c r="AH1827" i="1" s="1"/>
  <c r="AD1827" i="1"/>
  <c r="AE1827" i="1" s="1"/>
  <c r="AB1827" i="1"/>
  <c r="AC1827" i="1" s="1"/>
  <c r="AA1827" i="1"/>
  <c r="W1827" i="1"/>
  <c r="P1827" i="1" s="1"/>
  <c r="U1827" i="1"/>
  <c r="M1827" i="1"/>
  <c r="BK1826" i="1"/>
  <c r="BA1826" i="1"/>
  <c r="BB1826" i="1" s="1"/>
  <c r="AS1826" i="1"/>
  <c r="AG1826" i="1"/>
  <c r="AH1826" i="1" s="1"/>
  <c r="AD1826" i="1"/>
  <c r="AE1826" i="1" s="1"/>
  <c r="AB1826" i="1"/>
  <c r="AC1826" i="1" s="1"/>
  <c r="AA1826" i="1"/>
  <c r="W1826" i="1"/>
  <c r="P1826" i="1" s="1"/>
  <c r="U1826" i="1"/>
  <c r="M1826" i="1"/>
  <c r="BK1825" i="1"/>
  <c r="BA1825" i="1"/>
  <c r="BB1825" i="1" s="1"/>
  <c r="AS1825" i="1"/>
  <c r="AG1825" i="1"/>
  <c r="AH1825" i="1" s="1"/>
  <c r="AD1825" i="1"/>
  <c r="AE1825" i="1" s="1"/>
  <c r="AB1825" i="1"/>
  <c r="AC1825" i="1" s="1"/>
  <c r="AA1825" i="1"/>
  <c r="W1825" i="1"/>
  <c r="P1825" i="1" s="1"/>
  <c r="U1825" i="1"/>
  <c r="M1825" i="1"/>
  <c r="BK1824" i="1"/>
  <c r="BA1824" i="1"/>
  <c r="BB1824" i="1" s="1"/>
  <c r="AS1824" i="1"/>
  <c r="AG1824" i="1"/>
  <c r="AH1824" i="1" s="1"/>
  <c r="AD1824" i="1"/>
  <c r="AE1824" i="1" s="1"/>
  <c r="AB1824" i="1"/>
  <c r="AC1824" i="1" s="1"/>
  <c r="AA1824" i="1"/>
  <c r="U1824" i="1"/>
  <c r="P1824" i="1"/>
  <c r="M1824" i="1"/>
  <c r="BK1823" i="1"/>
  <c r="BA1823" i="1"/>
  <c r="BB1823" i="1" s="1"/>
  <c r="AS1823" i="1"/>
  <c r="AG1823" i="1"/>
  <c r="AH1823" i="1" s="1"/>
  <c r="AD1823" i="1"/>
  <c r="AE1823" i="1" s="1"/>
  <c r="AB1823" i="1"/>
  <c r="AC1823" i="1" s="1"/>
  <c r="AA1823" i="1"/>
  <c r="U1823" i="1"/>
  <c r="P1823" i="1"/>
  <c r="M1823" i="1"/>
  <c r="BK1822" i="1"/>
  <c r="BA1822" i="1"/>
  <c r="BB1822" i="1" s="1"/>
  <c r="AS1822" i="1"/>
  <c r="AG1822" i="1"/>
  <c r="AH1822" i="1" s="1"/>
  <c r="AD1822" i="1"/>
  <c r="AE1822" i="1" s="1"/>
  <c r="AB1822" i="1"/>
  <c r="AC1822" i="1" s="1"/>
  <c r="AA1822" i="1"/>
  <c r="U1822" i="1"/>
  <c r="P1822" i="1"/>
  <c r="M1822" i="1"/>
  <c r="BK1821" i="1"/>
  <c r="BA1821" i="1"/>
  <c r="BB1821" i="1" s="1"/>
  <c r="AS1821" i="1"/>
  <c r="AG1821" i="1"/>
  <c r="AH1821" i="1" s="1"/>
  <c r="AD1821" i="1"/>
  <c r="AE1821" i="1" s="1"/>
  <c r="AB1821" i="1"/>
  <c r="AC1821" i="1" s="1"/>
  <c r="AA1821" i="1"/>
  <c r="W1821" i="1"/>
  <c r="P1821" i="1" s="1"/>
  <c r="U1821" i="1"/>
  <c r="M1821" i="1"/>
  <c r="BK1820" i="1"/>
  <c r="BA1820" i="1"/>
  <c r="BB1820" i="1" s="1"/>
  <c r="AS1820" i="1"/>
  <c r="AG1820" i="1"/>
  <c r="AH1820" i="1" s="1"/>
  <c r="AD1820" i="1"/>
  <c r="AE1820" i="1" s="1"/>
  <c r="AB1820" i="1"/>
  <c r="AC1820" i="1" s="1"/>
  <c r="AA1820" i="1"/>
  <c r="W1820" i="1"/>
  <c r="P1820" i="1" s="1"/>
  <c r="U1820" i="1"/>
  <c r="M1820" i="1"/>
  <c r="BK1819" i="1"/>
  <c r="BA1819" i="1"/>
  <c r="BB1819" i="1" s="1"/>
  <c r="AS1819" i="1"/>
  <c r="AG1819" i="1"/>
  <c r="AH1819" i="1" s="1"/>
  <c r="AD1819" i="1"/>
  <c r="AE1819" i="1" s="1"/>
  <c r="AB1819" i="1"/>
  <c r="AC1819" i="1" s="1"/>
  <c r="AA1819" i="1"/>
  <c r="W1819" i="1"/>
  <c r="P1819" i="1" s="1"/>
  <c r="U1819" i="1"/>
  <c r="M1819" i="1"/>
  <c r="BK1818" i="1"/>
  <c r="BA1818" i="1"/>
  <c r="BB1818" i="1" s="1"/>
  <c r="AS1818" i="1"/>
  <c r="AG1818" i="1"/>
  <c r="AH1818" i="1" s="1"/>
  <c r="AD1818" i="1"/>
  <c r="AE1818" i="1" s="1"/>
  <c r="AB1818" i="1"/>
  <c r="AC1818" i="1" s="1"/>
  <c r="AA1818" i="1"/>
  <c r="U1818" i="1"/>
  <c r="P1818" i="1"/>
  <c r="M1818" i="1"/>
  <c r="BK1817" i="1"/>
  <c r="BA1817" i="1"/>
  <c r="BB1817" i="1" s="1"/>
  <c r="AS1817" i="1"/>
  <c r="AG1817" i="1"/>
  <c r="AH1817" i="1" s="1"/>
  <c r="AD1817" i="1"/>
  <c r="AE1817" i="1" s="1"/>
  <c r="AC1817" i="1"/>
  <c r="AB1817" i="1"/>
  <c r="AA1817" i="1"/>
  <c r="W1817" i="1"/>
  <c r="P1817" i="1" s="1"/>
  <c r="U1817" i="1"/>
  <c r="M1817" i="1"/>
  <c r="BK1816" i="1"/>
  <c r="BA1816" i="1"/>
  <c r="BB1816" i="1" s="1"/>
  <c r="AS1816" i="1"/>
  <c r="AG1816" i="1"/>
  <c r="AH1816" i="1" s="1"/>
  <c r="AD1816" i="1"/>
  <c r="AE1816" i="1" s="1"/>
  <c r="AB1816" i="1"/>
  <c r="AC1816" i="1" s="1"/>
  <c r="AA1816" i="1"/>
  <c r="W1816" i="1"/>
  <c r="P1816" i="1" s="1"/>
  <c r="U1816" i="1"/>
  <c r="M1816" i="1"/>
  <c r="BK1815" i="1"/>
  <c r="BA1815" i="1"/>
  <c r="BB1815" i="1" s="1"/>
  <c r="AS1815" i="1"/>
  <c r="AG1815" i="1"/>
  <c r="AH1815" i="1" s="1"/>
  <c r="AD1815" i="1"/>
  <c r="AE1815" i="1" s="1"/>
  <c r="AB1815" i="1"/>
  <c r="AC1815" i="1" s="1"/>
  <c r="AA1815" i="1"/>
  <c r="W1815" i="1"/>
  <c r="P1815" i="1" s="1"/>
  <c r="U1815" i="1"/>
  <c r="M1815" i="1"/>
  <c r="BA1814" i="1"/>
  <c r="BB1814" i="1" s="1"/>
  <c r="AS1814" i="1"/>
  <c r="AG1814" i="1"/>
  <c r="AH1814" i="1" s="1"/>
  <c r="AD1814" i="1"/>
  <c r="AE1814" i="1" s="1"/>
  <c r="AB1814" i="1"/>
  <c r="AC1814" i="1" s="1"/>
  <c r="AA1814" i="1"/>
  <c r="W1814" i="1"/>
  <c r="P1814" i="1" s="1"/>
  <c r="U1814" i="1"/>
  <c r="M1814" i="1"/>
  <c r="BK1813" i="1"/>
  <c r="BA1813" i="1"/>
  <c r="BB1813" i="1" s="1"/>
  <c r="AS1813" i="1"/>
  <c r="AG1813" i="1"/>
  <c r="AH1813" i="1" s="1"/>
  <c r="AD1813" i="1"/>
  <c r="AE1813" i="1" s="1"/>
  <c r="AB1813" i="1"/>
  <c r="AC1813" i="1" s="1"/>
  <c r="AA1813" i="1"/>
  <c r="W1813" i="1"/>
  <c r="P1813" i="1" s="1"/>
  <c r="U1813" i="1"/>
  <c r="M1813" i="1"/>
  <c r="BK1812" i="1"/>
  <c r="BA1812" i="1"/>
  <c r="BB1812" i="1" s="1"/>
  <c r="AS1812" i="1"/>
  <c r="AG1812" i="1"/>
  <c r="AH1812" i="1" s="1"/>
  <c r="AD1812" i="1"/>
  <c r="AE1812" i="1" s="1"/>
  <c r="AB1812" i="1"/>
  <c r="AC1812" i="1" s="1"/>
  <c r="AA1812" i="1"/>
  <c r="W1812" i="1"/>
  <c r="P1812" i="1" s="1"/>
  <c r="U1812" i="1"/>
  <c r="M1812" i="1"/>
  <c r="BA1811" i="1"/>
  <c r="BB1811" i="1" s="1"/>
  <c r="AS1811" i="1"/>
  <c r="AG1811" i="1"/>
  <c r="AH1811" i="1" s="1"/>
  <c r="AD1811" i="1"/>
  <c r="AE1811" i="1" s="1"/>
  <c r="AB1811" i="1"/>
  <c r="AC1811" i="1" s="1"/>
  <c r="AA1811" i="1"/>
  <c r="W1811" i="1"/>
  <c r="P1811" i="1" s="1"/>
  <c r="U1811" i="1"/>
  <c r="M1811" i="1"/>
  <c r="BK1810" i="1"/>
  <c r="BA1810" i="1"/>
  <c r="BB1810" i="1" s="1"/>
  <c r="AS1810" i="1"/>
  <c r="AG1810" i="1"/>
  <c r="AH1810" i="1" s="1"/>
  <c r="AD1810" i="1"/>
  <c r="AE1810" i="1" s="1"/>
  <c r="AB1810" i="1"/>
  <c r="AC1810" i="1" s="1"/>
  <c r="AA1810" i="1"/>
  <c r="U1810" i="1"/>
  <c r="P1810" i="1"/>
  <c r="M1810" i="1"/>
  <c r="BK1809" i="1"/>
  <c r="BA1809" i="1"/>
  <c r="BB1809" i="1" s="1"/>
  <c r="AS1809" i="1"/>
  <c r="AG1809" i="1"/>
  <c r="AH1809" i="1" s="1"/>
  <c r="AD1809" i="1"/>
  <c r="AE1809" i="1" s="1"/>
  <c r="AB1809" i="1"/>
  <c r="AC1809" i="1" s="1"/>
  <c r="AA1809" i="1"/>
  <c r="W1809" i="1"/>
  <c r="P1809" i="1" s="1"/>
  <c r="U1809" i="1"/>
  <c r="M1809" i="1"/>
  <c r="BK1808" i="1"/>
  <c r="BA1808" i="1"/>
  <c r="BB1808" i="1" s="1"/>
  <c r="AS1808" i="1"/>
  <c r="AG1808" i="1"/>
  <c r="AH1808" i="1" s="1"/>
  <c r="AD1808" i="1"/>
  <c r="AE1808" i="1" s="1"/>
  <c r="AB1808" i="1"/>
  <c r="AC1808" i="1" s="1"/>
  <c r="AA1808" i="1"/>
  <c r="U1808" i="1"/>
  <c r="P1808" i="1"/>
  <c r="M1808" i="1"/>
  <c r="BK1807" i="1"/>
  <c r="BA1807" i="1"/>
  <c r="BB1807" i="1" s="1"/>
  <c r="AS1807" i="1"/>
  <c r="AG1807" i="1"/>
  <c r="AH1807" i="1" s="1"/>
  <c r="AD1807" i="1"/>
  <c r="AE1807" i="1" s="1"/>
  <c r="AB1807" i="1"/>
  <c r="AC1807" i="1" s="1"/>
  <c r="AA1807" i="1"/>
  <c r="U1807" i="1"/>
  <c r="P1807" i="1"/>
  <c r="M1807" i="1"/>
  <c r="BK1806" i="1"/>
  <c r="BA1806" i="1"/>
  <c r="BB1806" i="1" s="1"/>
  <c r="AS1806" i="1"/>
  <c r="AG1806" i="1"/>
  <c r="AH1806" i="1" s="1"/>
  <c r="AD1806" i="1"/>
  <c r="AE1806" i="1" s="1"/>
  <c r="AB1806" i="1"/>
  <c r="AC1806" i="1" s="1"/>
  <c r="AA1806" i="1"/>
  <c r="W1806" i="1"/>
  <c r="P1806" i="1" s="1"/>
  <c r="U1806" i="1"/>
  <c r="M1806" i="1"/>
  <c r="BK1805" i="1"/>
  <c r="BA1805" i="1"/>
  <c r="BB1805" i="1" s="1"/>
  <c r="AS1805" i="1"/>
  <c r="AG1805" i="1"/>
  <c r="AH1805" i="1" s="1"/>
  <c r="AD1805" i="1"/>
  <c r="AE1805" i="1" s="1"/>
  <c r="AB1805" i="1"/>
  <c r="AC1805" i="1" s="1"/>
  <c r="AA1805" i="1"/>
  <c r="U1805" i="1"/>
  <c r="P1805" i="1"/>
  <c r="M1805" i="1"/>
  <c r="BK1804" i="1"/>
  <c r="BA1804" i="1"/>
  <c r="BB1804" i="1" s="1"/>
  <c r="AS1804" i="1"/>
  <c r="AG1804" i="1"/>
  <c r="AH1804" i="1" s="1"/>
  <c r="AD1804" i="1"/>
  <c r="AE1804" i="1" s="1"/>
  <c r="AB1804" i="1"/>
  <c r="AC1804" i="1" s="1"/>
  <c r="AA1804" i="1"/>
  <c r="W1804" i="1"/>
  <c r="P1804" i="1" s="1"/>
  <c r="U1804" i="1"/>
  <c r="M1804" i="1"/>
  <c r="BK1803" i="1"/>
  <c r="BA1803" i="1"/>
  <c r="BB1803" i="1" s="1"/>
  <c r="AS1803" i="1"/>
  <c r="AG1803" i="1"/>
  <c r="AH1803" i="1" s="1"/>
  <c r="AD1803" i="1"/>
  <c r="AE1803" i="1" s="1"/>
  <c r="AB1803" i="1"/>
  <c r="AC1803" i="1" s="1"/>
  <c r="AA1803" i="1"/>
  <c r="W1803" i="1"/>
  <c r="P1803" i="1" s="1"/>
  <c r="U1803" i="1"/>
  <c r="M1803" i="1"/>
  <c r="BK1802" i="1"/>
  <c r="BA1802" i="1"/>
  <c r="BB1802" i="1" s="1"/>
  <c r="AS1802" i="1"/>
  <c r="AG1802" i="1"/>
  <c r="AH1802" i="1" s="1"/>
  <c r="AD1802" i="1"/>
  <c r="AE1802" i="1" s="1"/>
  <c r="AB1802" i="1"/>
  <c r="AC1802" i="1" s="1"/>
  <c r="AA1802" i="1"/>
  <c r="U1802" i="1"/>
  <c r="P1802" i="1"/>
  <c r="M1802" i="1"/>
  <c r="BK1801" i="1"/>
  <c r="BA1801" i="1"/>
  <c r="BB1801" i="1" s="1"/>
  <c r="AS1801" i="1"/>
  <c r="AG1801" i="1"/>
  <c r="AH1801" i="1" s="1"/>
  <c r="AD1801" i="1"/>
  <c r="AE1801" i="1" s="1"/>
  <c r="AB1801" i="1"/>
  <c r="AC1801" i="1" s="1"/>
  <c r="AA1801" i="1"/>
  <c r="U1801" i="1"/>
  <c r="P1801" i="1"/>
  <c r="M1801" i="1"/>
  <c r="BA1800" i="1"/>
  <c r="BB1800" i="1" s="1"/>
  <c r="AS1800" i="1"/>
  <c r="AG1800" i="1"/>
  <c r="AH1800" i="1" s="1"/>
  <c r="AD1800" i="1"/>
  <c r="AE1800" i="1" s="1"/>
  <c r="AB1800" i="1"/>
  <c r="AC1800" i="1" s="1"/>
  <c r="AA1800" i="1"/>
  <c r="W1800" i="1"/>
  <c r="P1800" i="1" s="1"/>
  <c r="U1800" i="1"/>
  <c r="M1800" i="1"/>
  <c r="BA1799" i="1"/>
  <c r="BB1799" i="1" s="1"/>
  <c r="AS1799" i="1"/>
  <c r="AG1799" i="1"/>
  <c r="AH1799" i="1" s="1"/>
  <c r="AD1799" i="1"/>
  <c r="AE1799" i="1" s="1"/>
  <c r="AB1799" i="1"/>
  <c r="AC1799" i="1" s="1"/>
  <c r="AA1799" i="1"/>
  <c r="W1799" i="1"/>
  <c r="P1799" i="1" s="1"/>
  <c r="U1799" i="1"/>
  <c r="M1799" i="1"/>
  <c r="BA1798" i="1"/>
  <c r="BB1798" i="1" s="1"/>
  <c r="AS1798" i="1"/>
  <c r="AG1798" i="1"/>
  <c r="AH1798" i="1" s="1"/>
  <c r="AD1798" i="1"/>
  <c r="AE1798" i="1" s="1"/>
  <c r="AB1798" i="1"/>
  <c r="AC1798" i="1" s="1"/>
  <c r="AA1798" i="1"/>
  <c r="U1798" i="1"/>
  <c r="P1798" i="1"/>
  <c r="M1798" i="1"/>
  <c r="BA1797" i="1"/>
  <c r="BB1797" i="1" s="1"/>
  <c r="AS1797" i="1"/>
  <c r="AG1797" i="1"/>
  <c r="AH1797" i="1" s="1"/>
  <c r="AD1797" i="1"/>
  <c r="AE1797" i="1" s="1"/>
  <c r="AB1797" i="1"/>
  <c r="AC1797" i="1" s="1"/>
  <c r="AA1797" i="1"/>
  <c r="W1797" i="1"/>
  <c r="P1797" i="1" s="1"/>
  <c r="U1797" i="1"/>
  <c r="M1797" i="1"/>
  <c r="BA1796" i="1"/>
  <c r="BB1796" i="1" s="1"/>
  <c r="AS1796" i="1"/>
  <c r="AG1796" i="1"/>
  <c r="AH1796" i="1" s="1"/>
  <c r="AD1796" i="1"/>
  <c r="AE1796" i="1" s="1"/>
  <c r="AB1796" i="1"/>
  <c r="AC1796" i="1" s="1"/>
  <c r="AA1796" i="1"/>
  <c r="U1796" i="1"/>
  <c r="P1796" i="1"/>
  <c r="M1796" i="1"/>
  <c r="BA1795" i="1"/>
  <c r="BB1795" i="1" s="1"/>
  <c r="AS1795" i="1"/>
  <c r="AG1795" i="1"/>
  <c r="AH1795" i="1" s="1"/>
  <c r="AD1795" i="1"/>
  <c r="AE1795" i="1" s="1"/>
  <c r="AB1795" i="1"/>
  <c r="AC1795" i="1" s="1"/>
  <c r="AA1795" i="1"/>
  <c r="U1795" i="1"/>
  <c r="P1795" i="1"/>
  <c r="M1795" i="1"/>
  <c r="BA1794" i="1"/>
  <c r="BB1794" i="1" s="1"/>
  <c r="AS1794" i="1"/>
  <c r="AG1794" i="1"/>
  <c r="AH1794" i="1" s="1"/>
  <c r="AD1794" i="1"/>
  <c r="AE1794" i="1" s="1"/>
  <c r="AB1794" i="1"/>
  <c r="AC1794" i="1" s="1"/>
  <c r="AA1794" i="1"/>
  <c r="U1794" i="1"/>
  <c r="P1794" i="1"/>
  <c r="M1794" i="1"/>
  <c r="BA1793" i="1"/>
  <c r="BB1793" i="1" s="1"/>
  <c r="AS1793" i="1"/>
  <c r="AG1793" i="1"/>
  <c r="AH1793" i="1" s="1"/>
  <c r="AD1793" i="1"/>
  <c r="AE1793" i="1" s="1"/>
  <c r="AB1793" i="1"/>
  <c r="AC1793" i="1" s="1"/>
  <c r="AA1793" i="1"/>
  <c r="U1793" i="1"/>
  <c r="P1793" i="1"/>
  <c r="M1793" i="1"/>
  <c r="BA1792" i="1"/>
  <c r="BB1792" i="1" s="1"/>
  <c r="AS1792" i="1"/>
  <c r="AG1792" i="1"/>
  <c r="AH1792" i="1" s="1"/>
  <c r="AD1792" i="1"/>
  <c r="AE1792" i="1" s="1"/>
  <c r="AB1792" i="1"/>
  <c r="AC1792" i="1" s="1"/>
  <c r="AA1792" i="1"/>
  <c r="W1792" i="1"/>
  <c r="P1792" i="1" s="1"/>
  <c r="U1792" i="1"/>
  <c r="M1792" i="1"/>
  <c r="BK1791" i="1"/>
  <c r="BA1791" i="1"/>
  <c r="BB1791" i="1" s="1"/>
  <c r="AS1791" i="1"/>
  <c r="AG1791" i="1"/>
  <c r="AH1791" i="1" s="1"/>
  <c r="AD1791" i="1"/>
  <c r="AE1791" i="1" s="1"/>
  <c r="AB1791" i="1"/>
  <c r="AC1791" i="1" s="1"/>
  <c r="AA1791" i="1"/>
  <c r="W1791" i="1"/>
  <c r="P1791" i="1" s="1"/>
  <c r="U1791" i="1"/>
  <c r="M1791" i="1"/>
  <c r="BA1790" i="1"/>
  <c r="BB1790" i="1" s="1"/>
  <c r="AS1790" i="1"/>
  <c r="AG1790" i="1"/>
  <c r="AH1790" i="1" s="1"/>
  <c r="AD1790" i="1"/>
  <c r="AE1790" i="1" s="1"/>
  <c r="AB1790" i="1"/>
  <c r="AC1790" i="1" s="1"/>
  <c r="AA1790" i="1"/>
  <c r="W1790" i="1"/>
  <c r="U1790" i="1"/>
  <c r="P1790" i="1"/>
  <c r="M1790" i="1"/>
  <c r="BK1789" i="1"/>
  <c r="BA1789" i="1"/>
  <c r="BB1789" i="1" s="1"/>
  <c r="AS1789" i="1"/>
  <c r="AG1789" i="1"/>
  <c r="AH1789" i="1" s="1"/>
  <c r="AD1789" i="1"/>
  <c r="AE1789" i="1" s="1"/>
  <c r="AB1789" i="1"/>
  <c r="AC1789" i="1" s="1"/>
  <c r="AA1789" i="1"/>
  <c r="W1789" i="1"/>
  <c r="P1789" i="1" s="1"/>
  <c r="U1789" i="1"/>
  <c r="M1789" i="1"/>
  <c r="BK1788" i="1"/>
  <c r="BA1788" i="1"/>
  <c r="BB1788" i="1" s="1"/>
  <c r="AS1788" i="1"/>
  <c r="AG1788" i="1"/>
  <c r="AH1788" i="1" s="1"/>
  <c r="AD1788" i="1"/>
  <c r="AE1788" i="1" s="1"/>
  <c r="AB1788" i="1"/>
  <c r="AC1788" i="1" s="1"/>
  <c r="AA1788" i="1"/>
  <c r="U1788" i="1"/>
  <c r="M1788" i="1"/>
  <c r="BK1787" i="1"/>
  <c r="BA1787" i="1"/>
  <c r="BB1787" i="1" s="1"/>
  <c r="AS1787" i="1"/>
  <c r="AG1787" i="1"/>
  <c r="AH1787" i="1" s="1"/>
  <c r="AD1787" i="1"/>
  <c r="AE1787" i="1" s="1"/>
  <c r="AB1787" i="1"/>
  <c r="AC1787" i="1" s="1"/>
  <c r="AA1787" i="1"/>
  <c r="W1787" i="1"/>
  <c r="P1787" i="1" s="1"/>
  <c r="U1787" i="1"/>
  <c r="M1787" i="1"/>
  <c r="BK1786" i="1"/>
  <c r="BA1786" i="1"/>
  <c r="BB1786" i="1" s="1"/>
  <c r="AS1786" i="1"/>
  <c r="AG1786" i="1"/>
  <c r="AH1786" i="1" s="1"/>
  <c r="AD1786" i="1"/>
  <c r="AE1786" i="1" s="1"/>
  <c r="AB1786" i="1"/>
  <c r="AC1786" i="1" s="1"/>
  <c r="AA1786" i="1"/>
  <c r="U1786" i="1"/>
  <c r="P1786" i="1"/>
  <c r="M1786" i="1"/>
  <c r="BK1785" i="1"/>
  <c r="BA1785" i="1"/>
  <c r="BB1785" i="1" s="1"/>
  <c r="AS1785" i="1"/>
  <c r="AG1785" i="1"/>
  <c r="AH1785" i="1" s="1"/>
  <c r="AD1785" i="1"/>
  <c r="AE1785" i="1" s="1"/>
  <c r="AB1785" i="1"/>
  <c r="AC1785" i="1" s="1"/>
  <c r="AA1785" i="1"/>
  <c r="U1785" i="1"/>
  <c r="P1785" i="1"/>
  <c r="M1785" i="1"/>
  <c r="BK1784" i="1"/>
  <c r="BA1784" i="1"/>
  <c r="BB1784" i="1" s="1"/>
  <c r="AS1784" i="1"/>
  <c r="AG1784" i="1"/>
  <c r="AH1784" i="1" s="1"/>
  <c r="AD1784" i="1"/>
  <c r="AE1784" i="1" s="1"/>
  <c r="AB1784" i="1"/>
  <c r="AC1784" i="1" s="1"/>
  <c r="AA1784" i="1"/>
  <c r="W1784" i="1"/>
  <c r="P1784" i="1" s="1"/>
  <c r="U1784" i="1"/>
  <c r="M1784" i="1"/>
  <c r="BA1783" i="1"/>
  <c r="BB1783" i="1" s="1"/>
  <c r="AS1783" i="1"/>
  <c r="AG1783" i="1"/>
  <c r="AH1783" i="1" s="1"/>
  <c r="AD1783" i="1"/>
  <c r="AE1783" i="1" s="1"/>
  <c r="AB1783" i="1"/>
  <c r="AC1783" i="1" s="1"/>
  <c r="AA1783" i="1"/>
  <c r="U1783" i="1"/>
  <c r="M1783" i="1"/>
  <c r="BA1782" i="1"/>
  <c r="BB1782" i="1" s="1"/>
  <c r="AS1782" i="1"/>
  <c r="AG1782" i="1"/>
  <c r="AH1782" i="1" s="1"/>
  <c r="AD1782" i="1"/>
  <c r="AE1782" i="1" s="1"/>
  <c r="AB1782" i="1"/>
  <c r="AC1782" i="1" s="1"/>
  <c r="AA1782" i="1"/>
  <c r="U1782" i="1"/>
  <c r="P1782" i="1"/>
  <c r="M1782" i="1"/>
  <c r="BK1781" i="1"/>
  <c r="BA1781" i="1"/>
  <c r="BB1781" i="1" s="1"/>
  <c r="AS1781" i="1"/>
  <c r="AG1781" i="1"/>
  <c r="AH1781" i="1" s="1"/>
  <c r="AD1781" i="1"/>
  <c r="AE1781" i="1" s="1"/>
  <c r="AB1781" i="1"/>
  <c r="AC1781" i="1" s="1"/>
  <c r="AA1781" i="1"/>
  <c r="W1781" i="1"/>
  <c r="P1781" i="1" s="1"/>
  <c r="U1781" i="1"/>
  <c r="M1781" i="1"/>
  <c r="BA1780" i="1"/>
  <c r="BB1780" i="1" s="1"/>
  <c r="AS1780" i="1"/>
  <c r="AG1780" i="1"/>
  <c r="AH1780" i="1" s="1"/>
  <c r="AD1780" i="1"/>
  <c r="AE1780" i="1" s="1"/>
  <c r="AB1780" i="1"/>
  <c r="AC1780" i="1" s="1"/>
  <c r="AA1780" i="1"/>
  <c r="U1780" i="1"/>
  <c r="P1780" i="1"/>
  <c r="M1780" i="1"/>
  <c r="BK1779" i="1"/>
  <c r="BA1779" i="1"/>
  <c r="BB1779" i="1" s="1"/>
  <c r="AS1779" i="1"/>
  <c r="AG1779" i="1"/>
  <c r="AH1779" i="1" s="1"/>
  <c r="AD1779" i="1"/>
  <c r="AE1779" i="1" s="1"/>
  <c r="AB1779" i="1"/>
  <c r="AC1779" i="1" s="1"/>
  <c r="AA1779" i="1"/>
  <c r="W1779" i="1"/>
  <c r="P1779" i="1" s="1"/>
  <c r="U1779" i="1"/>
  <c r="M1779" i="1"/>
  <c r="BA1778" i="1"/>
  <c r="BB1778" i="1" s="1"/>
  <c r="AS1778" i="1"/>
  <c r="AG1778" i="1"/>
  <c r="AH1778" i="1" s="1"/>
  <c r="AD1778" i="1"/>
  <c r="AE1778" i="1" s="1"/>
  <c r="AB1778" i="1"/>
  <c r="AC1778" i="1" s="1"/>
  <c r="AA1778" i="1"/>
  <c r="U1778" i="1"/>
  <c r="P1778" i="1"/>
  <c r="M1778" i="1"/>
  <c r="BK1777" i="1"/>
  <c r="BA1777" i="1"/>
  <c r="BB1777" i="1" s="1"/>
  <c r="AS1777" i="1"/>
  <c r="AG1777" i="1"/>
  <c r="AH1777" i="1" s="1"/>
  <c r="AD1777" i="1"/>
  <c r="AE1777" i="1" s="1"/>
  <c r="AB1777" i="1"/>
  <c r="AC1777" i="1" s="1"/>
  <c r="AA1777" i="1"/>
  <c r="U1777" i="1"/>
  <c r="P1777" i="1"/>
  <c r="M1777" i="1"/>
  <c r="BK1776" i="1"/>
  <c r="BA1776" i="1"/>
  <c r="BB1776" i="1" s="1"/>
  <c r="AS1776" i="1"/>
  <c r="AG1776" i="1"/>
  <c r="AH1776" i="1" s="1"/>
  <c r="AD1776" i="1"/>
  <c r="AE1776" i="1" s="1"/>
  <c r="AB1776" i="1"/>
  <c r="AC1776" i="1" s="1"/>
  <c r="AA1776" i="1"/>
  <c r="W1776" i="1"/>
  <c r="P1776" i="1" s="1"/>
  <c r="U1776" i="1"/>
  <c r="M1776" i="1"/>
  <c r="BK1775" i="1"/>
  <c r="BA1775" i="1"/>
  <c r="BB1775" i="1" s="1"/>
  <c r="AS1775" i="1"/>
  <c r="AG1775" i="1"/>
  <c r="AH1775" i="1" s="1"/>
  <c r="AD1775" i="1"/>
  <c r="AE1775" i="1" s="1"/>
  <c r="AB1775" i="1"/>
  <c r="AC1775" i="1" s="1"/>
  <c r="AA1775" i="1"/>
  <c r="W1775" i="1"/>
  <c r="P1775" i="1" s="1"/>
  <c r="U1775" i="1"/>
  <c r="M1775" i="1"/>
  <c r="BK1774" i="1"/>
  <c r="BA1774" i="1"/>
  <c r="BB1774" i="1" s="1"/>
  <c r="AS1774" i="1"/>
  <c r="AG1774" i="1"/>
  <c r="AH1774" i="1" s="1"/>
  <c r="AD1774" i="1"/>
  <c r="AE1774" i="1" s="1"/>
  <c r="AB1774" i="1"/>
  <c r="AC1774" i="1" s="1"/>
  <c r="AA1774" i="1"/>
  <c r="U1774" i="1"/>
  <c r="P1774" i="1"/>
  <c r="M1774" i="1"/>
  <c r="BA1773" i="1"/>
  <c r="BB1773" i="1" s="1"/>
  <c r="AS1773" i="1"/>
  <c r="AG1773" i="1"/>
  <c r="AH1773" i="1" s="1"/>
  <c r="AD1773" i="1"/>
  <c r="AE1773" i="1" s="1"/>
  <c r="AB1773" i="1"/>
  <c r="AC1773" i="1" s="1"/>
  <c r="AA1773" i="1"/>
  <c r="U1773" i="1"/>
  <c r="P1773" i="1"/>
  <c r="M1773" i="1"/>
  <c r="BK1772" i="1"/>
  <c r="BA1772" i="1"/>
  <c r="BB1772" i="1" s="1"/>
  <c r="AS1772" i="1"/>
  <c r="AG1772" i="1"/>
  <c r="AH1772" i="1" s="1"/>
  <c r="AD1772" i="1"/>
  <c r="AE1772" i="1" s="1"/>
  <c r="AB1772" i="1"/>
  <c r="AC1772" i="1" s="1"/>
  <c r="AA1772" i="1"/>
  <c r="U1772" i="1"/>
  <c r="P1772" i="1"/>
  <c r="M1772" i="1"/>
  <c r="BK1771" i="1"/>
  <c r="BA1771" i="1"/>
  <c r="BB1771" i="1" s="1"/>
  <c r="AS1771" i="1"/>
  <c r="AG1771" i="1"/>
  <c r="AH1771" i="1" s="1"/>
  <c r="AD1771" i="1"/>
  <c r="AE1771" i="1" s="1"/>
  <c r="AB1771" i="1"/>
  <c r="AC1771" i="1" s="1"/>
  <c r="AA1771" i="1"/>
  <c r="U1771" i="1"/>
  <c r="P1771" i="1"/>
  <c r="M1771" i="1"/>
  <c r="BK1770" i="1"/>
  <c r="BA1770" i="1"/>
  <c r="BB1770" i="1" s="1"/>
  <c r="AS1770" i="1"/>
  <c r="AH1770" i="1"/>
  <c r="AG1770" i="1"/>
  <c r="AD1770" i="1"/>
  <c r="AE1770" i="1" s="1"/>
  <c r="AB1770" i="1"/>
  <c r="AC1770" i="1" s="1"/>
  <c r="AA1770" i="1"/>
  <c r="U1770" i="1"/>
  <c r="P1770" i="1"/>
  <c r="M1770" i="1"/>
  <c r="BP1769" i="1"/>
  <c r="BO1769" i="1"/>
  <c r="BK1769" i="1"/>
  <c r="BA1769" i="1"/>
  <c r="BB1769" i="1" s="1"/>
  <c r="AS1769" i="1"/>
  <c r="AG1769" i="1"/>
  <c r="AH1769" i="1" s="1"/>
  <c r="AD1769" i="1"/>
  <c r="AE1769" i="1" s="1"/>
  <c r="AB1769" i="1"/>
  <c r="AC1769" i="1" s="1"/>
  <c r="AA1769" i="1"/>
  <c r="W1769" i="1"/>
  <c r="P1769" i="1" s="1"/>
  <c r="U1769" i="1"/>
  <c r="M1769" i="1"/>
  <c r="BK1768" i="1"/>
  <c r="BA1768" i="1"/>
  <c r="BB1768" i="1" s="1"/>
  <c r="AS1768" i="1"/>
  <c r="AG1768" i="1"/>
  <c r="AH1768" i="1" s="1"/>
  <c r="AD1768" i="1"/>
  <c r="AE1768" i="1" s="1"/>
  <c r="AB1768" i="1"/>
  <c r="AC1768" i="1" s="1"/>
  <c r="AA1768" i="1"/>
  <c r="W1768" i="1"/>
  <c r="P1768" i="1" s="1"/>
  <c r="U1768" i="1"/>
  <c r="M1768" i="1"/>
  <c r="BK1767" i="1"/>
  <c r="BA1767" i="1"/>
  <c r="BB1767" i="1" s="1"/>
  <c r="AS1767" i="1"/>
  <c r="AG1767" i="1"/>
  <c r="AH1767" i="1" s="1"/>
  <c r="AD1767" i="1"/>
  <c r="AE1767" i="1" s="1"/>
  <c r="AB1767" i="1"/>
  <c r="AC1767" i="1" s="1"/>
  <c r="AA1767" i="1"/>
  <c r="U1767" i="1"/>
  <c r="P1767" i="1"/>
  <c r="M1767" i="1"/>
  <c r="BK1766" i="1"/>
  <c r="BA1766" i="1"/>
  <c r="BB1766" i="1" s="1"/>
  <c r="AS1766" i="1"/>
  <c r="AG1766" i="1"/>
  <c r="AH1766" i="1" s="1"/>
  <c r="AD1766" i="1"/>
  <c r="AE1766" i="1" s="1"/>
  <c r="AB1766" i="1"/>
  <c r="AC1766" i="1" s="1"/>
  <c r="AA1766" i="1"/>
  <c r="U1766" i="1"/>
  <c r="P1766" i="1"/>
  <c r="M1766" i="1"/>
  <c r="BK1765" i="1"/>
  <c r="BA1765" i="1"/>
  <c r="BB1765" i="1" s="1"/>
  <c r="AS1765" i="1"/>
  <c r="AG1765" i="1"/>
  <c r="AH1765" i="1" s="1"/>
  <c r="AD1765" i="1"/>
  <c r="AE1765" i="1" s="1"/>
  <c r="AB1765" i="1"/>
  <c r="AC1765" i="1" s="1"/>
  <c r="AA1765" i="1"/>
  <c r="U1765" i="1"/>
  <c r="M1765" i="1"/>
  <c r="BK1764" i="1"/>
  <c r="BA1764" i="1"/>
  <c r="BB1764" i="1" s="1"/>
  <c r="AS1764" i="1"/>
  <c r="AG1764" i="1"/>
  <c r="AH1764" i="1" s="1"/>
  <c r="AD1764" i="1"/>
  <c r="AE1764" i="1" s="1"/>
  <c r="AB1764" i="1"/>
  <c r="AC1764" i="1" s="1"/>
  <c r="AA1764" i="1"/>
  <c r="W1764" i="1"/>
  <c r="P1764" i="1" s="1"/>
  <c r="U1764" i="1"/>
  <c r="M1764" i="1"/>
  <c r="BK1763" i="1"/>
  <c r="BA1763" i="1"/>
  <c r="BB1763" i="1" s="1"/>
  <c r="AS1763" i="1"/>
  <c r="AG1763" i="1"/>
  <c r="AH1763" i="1" s="1"/>
  <c r="AD1763" i="1"/>
  <c r="AE1763" i="1" s="1"/>
  <c r="AB1763" i="1"/>
  <c r="AC1763" i="1" s="1"/>
  <c r="AA1763" i="1"/>
  <c r="W1763" i="1"/>
  <c r="P1763" i="1" s="1"/>
  <c r="U1763" i="1"/>
  <c r="M1763" i="1"/>
  <c r="BK1762" i="1"/>
  <c r="BA1762" i="1"/>
  <c r="BB1762" i="1" s="1"/>
  <c r="AS1762" i="1"/>
  <c r="AG1762" i="1"/>
  <c r="AH1762" i="1" s="1"/>
  <c r="AD1762" i="1"/>
  <c r="AE1762" i="1" s="1"/>
  <c r="AB1762" i="1"/>
  <c r="AC1762" i="1" s="1"/>
  <c r="AA1762" i="1"/>
  <c r="W1762" i="1"/>
  <c r="P1762" i="1" s="1"/>
  <c r="U1762" i="1"/>
  <c r="M1762" i="1"/>
  <c r="BK1761" i="1"/>
  <c r="BA1761" i="1"/>
  <c r="BB1761" i="1" s="1"/>
  <c r="AS1761" i="1"/>
  <c r="AG1761" i="1"/>
  <c r="AH1761" i="1" s="1"/>
  <c r="AD1761" i="1"/>
  <c r="AE1761" i="1" s="1"/>
  <c r="AB1761" i="1"/>
  <c r="AC1761" i="1" s="1"/>
  <c r="AA1761" i="1"/>
  <c r="W1761" i="1"/>
  <c r="P1761" i="1" s="1"/>
  <c r="U1761" i="1"/>
  <c r="M1761" i="1"/>
  <c r="BK1760" i="1"/>
  <c r="BA1760" i="1"/>
  <c r="BB1760" i="1" s="1"/>
  <c r="AS1760" i="1"/>
  <c r="AG1760" i="1"/>
  <c r="AH1760" i="1" s="1"/>
  <c r="AD1760" i="1"/>
  <c r="AE1760" i="1" s="1"/>
  <c r="AC1760" i="1"/>
  <c r="AB1760" i="1"/>
  <c r="AA1760" i="1"/>
  <c r="U1760" i="1"/>
  <c r="P1760" i="1"/>
  <c r="M1760" i="1"/>
  <c r="BK1759" i="1"/>
  <c r="BA1759" i="1"/>
  <c r="BB1759" i="1" s="1"/>
  <c r="AS1759" i="1"/>
  <c r="AG1759" i="1"/>
  <c r="AH1759" i="1" s="1"/>
  <c r="AD1759" i="1"/>
  <c r="AE1759" i="1" s="1"/>
  <c r="AB1759" i="1"/>
  <c r="AC1759" i="1" s="1"/>
  <c r="AA1759" i="1"/>
  <c r="W1759" i="1"/>
  <c r="P1759" i="1" s="1"/>
  <c r="U1759" i="1"/>
  <c r="M1759" i="1"/>
  <c r="BK1758" i="1"/>
  <c r="BA1758" i="1"/>
  <c r="BB1758" i="1" s="1"/>
  <c r="AS1758" i="1"/>
  <c r="AG1758" i="1"/>
  <c r="AH1758" i="1" s="1"/>
  <c r="AD1758" i="1"/>
  <c r="AE1758" i="1" s="1"/>
  <c r="AB1758" i="1"/>
  <c r="AC1758" i="1" s="1"/>
  <c r="AA1758" i="1"/>
  <c r="W1758" i="1"/>
  <c r="P1758" i="1" s="1"/>
  <c r="U1758" i="1"/>
  <c r="M1758" i="1"/>
  <c r="BK1757" i="1"/>
  <c r="BA1757" i="1"/>
  <c r="BB1757" i="1" s="1"/>
  <c r="AS1757" i="1"/>
  <c r="AG1757" i="1"/>
  <c r="AH1757" i="1" s="1"/>
  <c r="AE1757" i="1"/>
  <c r="AD1757" i="1"/>
  <c r="AB1757" i="1"/>
  <c r="AC1757" i="1" s="1"/>
  <c r="AA1757" i="1"/>
  <c r="W1757" i="1"/>
  <c r="P1757" i="1" s="1"/>
  <c r="U1757" i="1"/>
  <c r="M1757" i="1"/>
  <c r="BK1756" i="1"/>
  <c r="BA1756" i="1"/>
  <c r="BB1756" i="1" s="1"/>
  <c r="AS1756" i="1"/>
  <c r="AG1756" i="1"/>
  <c r="AH1756" i="1" s="1"/>
  <c r="AD1756" i="1"/>
  <c r="AE1756" i="1" s="1"/>
  <c r="AB1756" i="1"/>
  <c r="AC1756" i="1" s="1"/>
  <c r="AA1756" i="1"/>
  <c r="W1756" i="1"/>
  <c r="P1756" i="1" s="1"/>
  <c r="U1756" i="1"/>
  <c r="M1756" i="1"/>
  <c r="BA1755" i="1"/>
  <c r="BB1755" i="1" s="1"/>
  <c r="AS1755" i="1"/>
  <c r="AG1755" i="1"/>
  <c r="AH1755" i="1" s="1"/>
  <c r="AD1755" i="1"/>
  <c r="AE1755" i="1" s="1"/>
  <c r="AB1755" i="1"/>
  <c r="AC1755" i="1" s="1"/>
  <c r="AA1755" i="1"/>
  <c r="W1755" i="1"/>
  <c r="P1755" i="1" s="1"/>
  <c r="U1755" i="1"/>
  <c r="M1755" i="1"/>
  <c r="BA1754" i="1"/>
  <c r="BB1754" i="1" s="1"/>
  <c r="AS1754" i="1"/>
  <c r="AG1754" i="1"/>
  <c r="AH1754" i="1" s="1"/>
  <c r="AD1754" i="1"/>
  <c r="AE1754" i="1" s="1"/>
  <c r="AB1754" i="1"/>
  <c r="AC1754" i="1" s="1"/>
  <c r="AA1754" i="1"/>
  <c r="W1754" i="1"/>
  <c r="P1754" i="1" s="1"/>
  <c r="U1754" i="1"/>
  <c r="M1754" i="1"/>
  <c r="BK1753" i="1"/>
  <c r="BA1753" i="1"/>
  <c r="BB1753" i="1" s="1"/>
  <c r="AS1753" i="1"/>
  <c r="AG1753" i="1"/>
  <c r="AH1753" i="1" s="1"/>
  <c r="AD1753" i="1"/>
  <c r="AE1753" i="1" s="1"/>
  <c r="AB1753" i="1"/>
  <c r="AC1753" i="1" s="1"/>
  <c r="AA1753" i="1"/>
  <c r="U1753" i="1"/>
  <c r="M1753" i="1"/>
  <c r="BK1752" i="1"/>
  <c r="BA1752" i="1"/>
  <c r="BB1752" i="1" s="1"/>
  <c r="AS1752" i="1"/>
  <c r="AG1752" i="1"/>
  <c r="AH1752" i="1" s="1"/>
  <c r="AD1752" i="1"/>
  <c r="AE1752" i="1" s="1"/>
  <c r="AB1752" i="1"/>
  <c r="AC1752" i="1" s="1"/>
  <c r="AA1752" i="1"/>
  <c r="W1752" i="1"/>
  <c r="P1752" i="1" s="1"/>
  <c r="U1752" i="1"/>
  <c r="M1752" i="1"/>
  <c r="BA1751" i="1"/>
  <c r="BB1751" i="1" s="1"/>
  <c r="AS1751" i="1"/>
  <c r="AG1751" i="1"/>
  <c r="AH1751" i="1" s="1"/>
  <c r="AD1751" i="1"/>
  <c r="AE1751" i="1" s="1"/>
  <c r="AB1751" i="1"/>
  <c r="AC1751" i="1" s="1"/>
  <c r="AA1751" i="1"/>
  <c r="U1751" i="1"/>
  <c r="P1751" i="1"/>
  <c r="M1751" i="1"/>
  <c r="BA1750" i="1"/>
  <c r="BB1750" i="1" s="1"/>
  <c r="AS1750" i="1"/>
  <c r="AG1750" i="1"/>
  <c r="AH1750" i="1" s="1"/>
  <c r="AD1750" i="1"/>
  <c r="AE1750" i="1" s="1"/>
  <c r="AB1750" i="1"/>
  <c r="AC1750" i="1" s="1"/>
  <c r="AA1750" i="1"/>
  <c r="W1750" i="1"/>
  <c r="P1750" i="1" s="1"/>
  <c r="U1750" i="1"/>
  <c r="M1750" i="1"/>
  <c r="BA1749" i="1"/>
  <c r="BB1749" i="1" s="1"/>
  <c r="AS1749" i="1"/>
  <c r="AG1749" i="1"/>
  <c r="AH1749" i="1" s="1"/>
  <c r="AD1749" i="1"/>
  <c r="AE1749" i="1" s="1"/>
  <c r="AB1749" i="1"/>
  <c r="AC1749" i="1" s="1"/>
  <c r="AA1749" i="1"/>
  <c r="W1749" i="1"/>
  <c r="P1749" i="1" s="1"/>
  <c r="U1749" i="1"/>
  <c r="M1749" i="1"/>
  <c r="BA1748" i="1"/>
  <c r="BB1748" i="1" s="1"/>
  <c r="AS1748" i="1"/>
  <c r="AG1748" i="1"/>
  <c r="AH1748" i="1" s="1"/>
  <c r="AD1748" i="1"/>
  <c r="AE1748" i="1" s="1"/>
  <c r="AB1748" i="1"/>
  <c r="AC1748" i="1" s="1"/>
  <c r="AA1748" i="1"/>
  <c r="W1748" i="1"/>
  <c r="P1748" i="1" s="1"/>
  <c r="U1748" i="1"/>
  <c r="M1748" i="1"/>
  <c r="BA1747" i="1"/>
  <c r="BB1747" i="1" s="1"/>
  <c r="AS1747" i="1"/>
  <c r="AG1747" i="1"/>
  <c r="AH1747" i="1" s="1"/>
  <c r="AD1747" i="1"/>
  <c r="AE1747" i="1" s="1"/>
  <c r="AB1747" i="1"/>
  <c r="AC1747" i="1" s="1"/>
  <c r="AA1747" i="1"/>
  <c r="U1747" i="1"/>
  <c r="P1747" i="1"/>
  <c r="M1747" i="1"/>
  <c r="BA1746" i="1"/>
  <c r="BB1746" i="1" s="1"/>
  <c r="AS1746" i="1"/>
  <c r="AG1746" i="1"/>
  <c r="AH1746" i="1" s="1"/>
  <c r="AD1746" i="1"/>
  <c r="AE1746" i="1" s="1"/>
  <c r="AB1746" i="1"/>
  <c r="AC1746" i="1" s="1"/>
  <c r="AA1746" i="1"/>
  <c r="U1746" i="1"/>
  <c r="P1746" i="1"/>
  <c r="M1746" i="1"/>
  <c r="BK1745" i="1"/>
  <c r="BA1745" i="1"/>
  <c r="BB1745" i="1" s="1"/>
  <c r="AS1745" i="1"/>
  <c r="AG1745" i="1"/>
  <c r="AH1745" i="1" s="1"/>
  <c r="AD1745" i="1"/>
  <c r="AE1745" i="1" s="1"/>
  <c r="AB1745" i="1"/>
  <c r="AC1745" i="1" s="1"/>
  <c r="AA1745" i="1"/>
  <c r="U1745" i="1"/>
  <c r="P1745" i="1"/>
  <c r="M1745" i="1"/>
  <c r="BK1744" i="1"/>
  <c r="BA1744" i="1"/>
  <c r="BB1744" i="1" s="1"/>
  <c r="AS1744" i="1"/>
  <c r="AG1744" i="1"/>
  <c r="AH1744" i="1" s="1"/>
  <c r="AD1744" i="1"/>
  <c r="AE1744" i="1" s="1"/>
  <c r="AB1744" i="1"/>
  <c r="AC1744" i="1" s="1"/>
  <c r="AA1744" i="1"/>
  <c r="U1744" i="1"/>
  <c r="P1744" i="1"/>
  <c r="M1744" i="1"/>
  <c r="BK1743" i="1"/>
  <c r="BA1743" i="1"/>
  <c r="BB1743" i="1" s="1"/>
  <c r="AS1743" i="1"/>
  <c r="AG1743" i="1"/>
  <c r="AH1743" i="1" s="1"/>
  <c r="AD1743" i="1"/>
  <c r="AE1743" i="1" s="1"/>
  <c r="AB1743" i="1"/>
  <c r="AC1743" i="1" s="1"/>
  <c r="AA1743" i="1"/>
  <c r="U1743" i="1"/>
  <c r="P1743" i="1"/>
  <c r="M1743" i="1"/>
  <c r="BK1742" i="1"/>
  <c r="BA1742" i="1"/>
  <c r="BB1742" i="1" s="1"/>
  <c r="AS1742" i="1"/>
  <c r="AG1742" i="1"/>
  <c r="AH1742" i="1" s="1"/>
  <c r="AD1742" i="1"/>
  <c r="AE1742" i="1" s="1"/>
  <c r="AC1742" i="1"/>
  <c r="AB1742" i="1"/>
  <c r="AA1742" i="1"/>
  <c r="W1742" i="1"/>
  <c r="P1742" i="1" s="1"/>
  <c r="U1742" i="1"/>
  <c r="M1742" i="1"/>
  <c r="BK1741" i="1"/>
  <c r="BA1741" i="1"/>
  <c r="BB1741" i="1" s="1"/>
  <c r="AS1741" i="1"/>
  <c r="AG1741" i="1"/>
  <c r="AH1741" i="1" s="1"/>
  <c r="AD1741" i="1"/>
  <c r="AE1741" i="1" s="1"/>
  <c r="AB1741" i="1"/>
  <c r="AC1741" i="1" s="1"/>
  <c r="AA1741" i="1"/>
  <c r="W1741" i="1"/>
  <c r="P1741" i="1" s="1"/>
  <c r="U1741" i="1"/>
  <c r="M1741" i="1"/>
  <c r="BK1740" i="1"/>
  <c r="BA1740" i="1"/>
  <c r="BB1740" i="1" s="1"/>
  <c r="AS1740" i="1"/>
  <c r="AG1740" i="1"/>
  <c r="AH1740" i="1" s="1"/>
  <c r="AD1740" i="1"/>
  <c r="AE1740" i="1" s="1"/>
  <c r="AB1740" i="1"/>
  <c r="AC1740" i="1" s="1"/>
  <c r="AA1740" i="1"/>
  <c r="U1740" i="1"/>
  <c r="P1740" i="1"/>
  <c r="M1740" i="1"/>
  <c r="BK1739" i="1"/>
  <c r="BA1739" i="1"/>
  <c r="BB1739" i="1" s="1"/>
  <c r="AS1739" i="1"/>
  <c r="AG1739" i="1"/>
  <c r="AH1739" i="1" s="1"/>
  <c r="AD1739" i="1"/>
  <c r="AE1739" i="1" s="1"/>
  <c r="AB1739" i="1"/>
  <c r="AC1739" i="1" s="1"/>
  <c r="AA1739" i="1"/>
  <c r="W1739" i="1"/>
  <c r="P1739" i="1" s="1"/>
  <c r="U1739" i="1"/>
  <c r="M1739" i="1"/>
  <c r="BK1738" i="1"/>
  <c r="BA1738" i="1"/>
  <c r="BB1738" i="1" s="1"/>
  <c r="AS1738" i="1"/>
  <c r="AG1738" i="1"/>
  <c r="AH1738" i="1" s="1"/>
  <c r="AD1738" i="1"/>
  <c r="AE1738" i="1" s="1"/>
  <c r="AB1738" i="1"/>
  <c r="AC1738" i="1" s="1"/>
  <c r="AA1738" i="1"/>
  <c r="W1738" i="1"/>
  <c r="P1738" i="1" s="1"/>
  <c r="U1738" i="1"/>
  <c r="M1738" i="1"/>
  <c r="BK1737" i="1"/>
  <c r="BA1737" i="1"/>
  <c r="BB1737" i="1" s="1"/>
  <c r="AS1737" i="1"/>
  <c r="AG1737" i="1"/>
  <c r="AH1737" i="1" s="1"/>
  <c r="AD1737" i="1"/>
  <c r="AE1737" i="1" s="1"/>
  <c r="AB1737" i="1"/>
  <c r="AC1737" i="1" s="1"/>
  <c r="AA1737" i="1"/>
  <c r="W1737" i="1"/>
  <c r="P1737" i="1" s="1"/>
  <c r="U1737" i="1"/>
  <c r="M1737" i="1"/>
  <c r="BK1736" i="1"/>
  <c r="BA1736" i="1"/>
  <c r="BB1736" i="1" s="1"/>
  <c r="AS1736" i="1"/>
  <c r="AG1736" i="1"/>
  <c r="AH1736" i="1" s="1"/>
  <c r="AD1736" i="1"/>
  <c r="AE1736" i="1" s="1"/>
  <c r="AB1736" i="1"/>
  <c r="AC1736" i="1" s="1"/>
  <c r="AA1736" i="1"/>
  <c r="W1736" i="1"/>
  <c r="P1736" i="1" s="1"/>
  <c r="U1736" i="1"/>
  <c r="M1736" i="1"/>
  <c r="BK1735" i="1"/>
  <c r="BA1735" i="1"/>
  <c r="BB1735" i="1" s="1"/>
  <c r="AS1735" i="1"/>
  <c r="AG1735" i="1"/>
  <c r="AH1735" i="1" s="1"/>
  <c r="AD1735" i="1"/>
  <c r="AE1735" i="1" s="1"/>
  <c r="AB1735" i="1"/>
  <c r="AC1735" i="1" s="1"/>
  <c r="AA1735" i="1"/>
  <c r="U1735" i="1"/>
  <c r="P1735" i="1"/>
  <c r="M1735" i="1"/>
  <c r="BK1734" i="1"/>
  <c r="BA1734" i="1"/>
  <c r="BB1734" i="1" s="1"/>
  <c r="AS1734" i="1"/>
  <c r="AG1734" i="1"/>
  <c r="AH1734" i="1" s="1"/>
  <c r="AD1734" i="1"/>
  <c r="AE1734" i="1" s="1"/>
  <c r="AB1734" i="1"/>
  <c r="AC1734" i="1" s="1"/>
  <c r="AA1734" i="1"/>
  <c r="W1734" i="1"/>
  <c r="P1734" i="1" s="1"/>
  <c r="U1734" i="1"/>
  <c r="M1734" i="1"/>
  <c r="BK1733" i="1"/>
  <c r="BA1733" i="1"/>
  <c r="BB1733" i="1" s="1"/>
  <c r="AS1733" i="1"/>
  <c r="AG1733" i="1"/>
  <c r="AH1733" i="1" s="1"/>
  <c r="AD1733" i="1"/>
  <c r="AE1733" i="1" s="1"/>
  <c r="AB1733" i="1"/>
  <c r="AC1733" i="1" s="1"/>
  <c r="AA1733" i="1"/>
  <c r="W1733" i="1"/>
  <c r="P1733" i="1" s="1"/>
  <c r="U1733" i="1"/>
  <c r="M1733" i="1"/>
  <c r="BK1732" i="1"/>
  <c r="BA1732" i="1"/>
  <c r="BB1732" i="1" s="1"/>
  <c r="AS1732" i="1"/>
  <c r="AG1732" i="1"/>
  <c r="AH1732" i="1" s="1"/>
  <c r="AD1732" i="1"/>
  <c r="AE1732" i="1" s="1"/>
  <c r="AB1732" i="1"/>
  <c r="AC1732" i="1" s="1"/>
  <c r="AA1732" i="1"/>
  <c r="U1732" i="1"/>
  <c r="P1732" i="1"/>
  <c r="M1732" i="1"/>
  <c r="BA1731" i="1"/>
  <c r="BB1731" i="1" s="1"/>
  <c r="AS1731" i="1"/>
  <c r="AG1731" i="1"/>
  <c r="AH1731" i="1" s="1"/>
  <c r="AD1731" i="1"/>
  <c r="AE1731" i="1" s="1"/>
  <c r="AB1731" i="1"/>
  <c r="AC1731" i="1" s="1"/>
  <c r="AA1731" i="1"/>
  <c r="W1731" i="1"/>
  <c r="P1731" i="1" s="1"/>
  <c r="U1731" i="1"/>
  <c r="M1731" i="1"/>
  <c r="BK1730" i="1"/>
  <c r="BB1730" i="1"/>
  <c r="BA1730" i="1"/>
  <c r="AS1730" i="1"/>
  <c r="AG1730" i="1"/>
  <c r="AH1730" i="1" s="1"/>
  <c r="AD1730" i="1"/>
  <c r="AE1730" i="1" s="1"/>
  <c r="AB1730" i="1"/>
  <c r="AC1730" i="1" s="1"/>
  <c r="AA1730" i="1"/>
  <c r="U1730" i="1"/>
  <c r="P1730" i="1"/>
  <c r="M1730" i="1"/>
  <c r="BK1729" i="1"/>
  <c r="BA1729" i="1"/>
  <c r="BB1729" i="1" s="1"/>
  <c r="AS1729" i="1"/>
  <c r="AG1729" i="1"/>
  <c r="AH1729" i="1" s="1"/>
  <c r="AD1729" i="1"/>
  <c r="AE1729" i="1" s="1"/>
  <c r="AB1729" i="1"/>
  <c r="AC1729" i="1" s="1"/>
  <c r="AA1729" i="1"/>
  <c r="U1729" i="1"/>
  <c r="P1729" i="1"/>
  <c r="M1729" i="1"/>
  <c r="BK1728" i="1"/>
  <c r="BA1728" i="1"/>
  <c r="BB1728" i="1" s="1"/>
  <c r="AS1728" i="1"/>
  <c r="AG1728" i="1"/>
  <c r="AH1728" i="1" s="1"/>
  <c r="AD1728" i="1"/>
  <c r="AE1728" i="1" s="1"/>
  <c r="AB1728" i="1"/>
  <c r="AC1728" i="1" s="1"/>
  <c r="AA1728" i="1"/>
  <c r="U1728" i="1"/>
  <c r="P1728" i="1"/>
  <c r="M1728" i="1"/>
  <c r="BK1727" i="1"/>
  <c r="BA1727" i="1"/>
  <c r="BB1727" i="1" s="1"/>
  <c r="AS1727" i="1"/>
  <c r="AG1727" i="1"/>
  <c r="AH1727" i="1" s="1"/>
  <c r="AD1727" i="1"/>
  <c r="AE1727" i="1" s="1"/>
  <c r="AB1727" i="1"/>
  <c r="AC1727" i="1" s="1"/>
  <c r="AA1727" i="1"/>
  <c r="W1727" i="1"/>
  <c r="P1727" i="1" s="1"/>
  <c r="U1727" i="1"/>
  <c r="M1727" i="1"/>
  <c r="BK1726" i="1"/>
  <c r="BA1726" i="1"/>
  <c r="BB1726" i="1" s="1"/>
  <c r="AS1726" i="1"/>
  <c r="AG1726" i="1"/>
  <c r="AH1726" i="1" s="1"/>
  <c r="AD1726" i="1"/>
  <c r="AE1726" i="1" s="1"/>
  <c r="AB1726" i="1"/>
  <c r="AC1726" i="1" s="1"/>
  <c r="AA1726" i="1"/>
  <c r="W1726" i="1"/>
  <c r="P1726" i="1" s="1"/>
  <c r="U1726" i="1"/>
  <c r="M1726" i="1"/>
  <c r="BK1725" i="1"/>
  <c r="BA1725" i="1"/>
  <c r="BB1725" i="1" s="1"/>
  <c r="AS1725" i="1"/>
  <c r="AG1725" i="1"/>
  <c r="AH1725" i="1" s="1"/>
  <c r="AD1725" i="1"/>
  <c r="AE1725" i="1" s="1"/>
  <c r="AB1725" i="1"/>
  <c r="AC1725" i="1" s="1"/>
  <c r="AA1725" i="1"/>
  <c r="U1725" i="1"/>
  <c r="P1725" i="1"/>
  <c r="M1725" i="1"/>
  <c r="BK1724" i="1"/>
  <c r="BA1724" i="1"/>
  <c r="BB1724" i="1" s="1"/>
  <c r="AS1724" i="1"/>
  <c r="AG1724" i="1"/>
  <c r="AH1724" i="1" s="1"/>
  <c r="AD1724" i="1"/>
  <c r="AE1724" i="1" s="1"/>
  <c r="AB1724" i="1"/>
  <c r="AC1724" i="1" s="1"/>
  <c r="AA1724" i="1"/>
  <c r="U1724" i="1"/>
  <c r="P1724" i="1"/>
  <c r="M1724" i="1"/>
  <c r="BK1723" i="1"/>
  <c r="BB1723" i="1"/>
  <c r="BA1723" i="1"/>
  <c r="AS1723" i="1"/>
  <c r="AG1723" i="1"/>
  <c r="AH1723" i="1" s="1"/>
  <c r="AD1723" i="1"/>
  <c r="AE1723" i="1" s="1"/>
  <c r="AB1723" i="1"/>
  <c r="AC1723" i="1" s="1"/>
  <c r="AA1723" i="1"/>
  <c r="U1723" i="1"/>
  <c r="P1723" i="1"/>
  <c r="M1723" i="1"/>
  <c r="BK1722" i="1"/>
  <c r="BA1722" i="1"/>
  <c r="BB1722" i="1" s="1"/>
  <c r="AS1722" i="1"/>
  <c r="AG1722" i="1"/>
  <c r="AH1722" i="1" s="1"/>
  <c r="AD1722" i="1"/>
  <c r="AE1722" i="1" s="1"/>
  <c r="AB1722" i="1"/>
  <c r="AC1722" i="1" s="1"/>
  <c r="AA1722" i="1"/>
  <c r="W1722" i="1"/>
  <c r="P1722" i="1" s="1"/>
  <c r="U1722" i="1"/>
  <c r="M1722" i="1"/>
  <c r="BK1721" i="1"/>
  <c r="BA1721" i="1"/>
  <c r="BB1721" i="1" s="1"/>
  <c r="AS1721" i="1"/>
  <c r="AG1721" i="1"/>
  <c r="AH1721" i="1" s="1"/>
  <c r="AD1721" i="1"/>
  <c r="AE1721" i="1" s="1"/>
  <c r="AB1721" i="1"/>
  <c r="AC1721" i="1" s="1"/>
  <c r="AA1721" i="1"/>
  <c r="W1721" i="1"/>
  <c r="P1721" i="1" s="1"/>
  <c r="U1721" i="1"/>
  <c r="M1721" i="1"/>
  <c r="BK1720" i="1"/>
  <c r="BA1720" i="1"/>
  <c r="BB1720" i="1" s="1"/>
  <c r="AS1720" i="1"/>
  <c r="AG1720" i="1"/>
  <c r="AH1720" i="1" s="1"/>
  <c r="AD1720" i="1"/>
  <c r="AE1720" i="1" s="1"/>
  <c r="AB1720" i="1"/>
  <c r="AC1720" i="1" s="1"/>
  <c r="AA1720" i="1"/>
  <c r="U1720" i="1"/>
  <c r="P1720" i="1"/>
  <c r="M1720" i="1"/>
  <c r="BK1719" i="1"/>
  <c r="BA1719" i="1"/>
  <c r="BB1719" i="1" s="1"/>
  <c r="AS1719" i="1"/>
  <c r="AG1719" i="1"/>
  <c r="AH1719" i="1" s="1"/>
  <c r="AD1719" i="1"/>
  <c r="AE1719" i="1" s="1"/>
  <c r="AB1719" i="1"/>
  <c r="AC1719" i="1" s="1"/>
  <c r="AA1719" i="1"/>
  <c r="U1719" i="1"/>
  <c r="P1719" i="1"/>
  <c r="M1719" i="1"/>
  <c r="BK1718" i="1"/>
  <c r="BA1718" i="1"/>
  <c r="BB1718" i="1" s="1"/>
  <c r="AS1718" i="1"/>
  <c r="AG1718" i="1"/>
  <c r="AH1718" i="1" s="1"/>
  <c r="AD1718" i="1"/>
  <c r="AE1718" i="1" s="1"/>
  <c r="AB1718" i="1"/>
  <c r="AC1718" i="1" s="1"/>
  <c r="AA1718" i="1"/>
  <c r="U1718" i="1"/>
  <c r="P1718" i="1"/>
  <c r="M1718" i="1"/>
  <c r="BK1717" i="1"/>
  <c r="BA1717" i="1"/>
  <c r="BB1717" i="1" s="1"/>
  <c r="AS1717" i="1"/>
  <c r="AG1717" i="1"/>
  <c r="AH1717" i="1" s="1"/>
  <c r="AD1717" i="1"/>
  <c r="AE1717" i="1" s="1"/>
  <c r="AB1717" i="1"/>
  <c r="AC1717" i="1" s="1"/>
  <c r="AA1717" i="1"/>
  <c r="W1717" i="1"/>
  <c r="P1717" i="1" s="1"/>
  <c r="U1717" i="1"/>
  <c r="M1717" i="1"/>
  <c r="BK1716" i="1"/>
  <c r="BA1716" i="1"/>
  <c r="BB1716" i="1" s="1"/>
  <c r="AS1716" i="1"/>
  <c r="AG1716" i="1"/>
  <c r="AH1716" i="1" s="1"/>
  <c r="AD1716" i="1"/>
  <c r="AE1716" i="1" s="1"/>
  <c r="AB1716" i="1"/>
  <c r="AC1716" i="1" s="1"/>
  <c r="AA1716" i="1"/>
  <c r="W1716" i="1"/>
  <c r="P1716" i="1" s="1"/>
  <c r="U1716" i="1"/>
  <c r="M1716" i="1"/>
  <c r="BK1715" i="1"/>
  <c r="BA1715" i="1"/>
  <c r="BB1715" i="1" s="1"/>
  <c r="AS1715" i="1"/>
  <c r="AG1715" i="1"/>
  <c r="AH1715" i="1" s="1"/>
  <c r="AD1715" i="1"/>
  <c r="AE1715" i="1" s="1"/>
  <c r="AB1715" i="1"/>
  <c r="AC1715" i="1" s="1"/>
  <c r="AA1715" i="1"/>
  <c r="W1715" i="1"/>
  <c r="P1715" i="1" s="1"/>
  <c r="U1715" i="1"/>
  <c r="M1715" i="1"/>
  <c r="BK1714" i="1"/>
  <c r="BA1714" i="1"/>
  <c r="BB1714" i="1" s="1"/>
  <c r="AS1714" i="1"/>
  <c r="AG1714" i="1"/>
  <c r="AH1714" i="1" s="1"/>
  <c r="AD1714" i="1"/>
  <c r="AE1714" i="1" s="1"/>
  <c r="AB1714" i="1"/>
  <c r="AC1714" i="1" s="1"/>
  <c r="AA1714" i="1"/>
  <c r="U1714" i="1"/>
  <c r="P1714" i="1"/>
  <c r="M1714" i="1"/>
  <c r="BK1713" i="1"/>
  <c r="BA1713" i="1"/>
  <c r="BB1713" i="1" s="1"/>
  <c r="AS1713" i="1"/>
  <c r="AG1713" i="1"/>
  <c r="AH1713" i="1" s="1"/>
  <c r="AD1713" i="1"/>
  <c r="AE1713" i="1" s="1"/>
  <c r="AB1713" i="1"/>
  <c r="AC1713" i="1" s="1"/>
  <c r="AA1713" i="1"/>
  <c r="U1713" i="1"/>
  <c r="P1713" i="1"/>
  <c r="M1713" i="1"/>
  <c r="BA1712" i="1"/>
  <c r="BB1712" i="1" s="1"/>
  <c r="AS1712" i="1"/>
  <c r="AG1712" i="1"/>
  <c r="AH1712" i="1" s="1"/>
  <c r="AD1712" i="1"/>
  <c r="AE1712" i="1" s="1"/>
  <c r="AB1712" i="1"/>
  <c r="AC1712" i="1" s="1"/>
  <c r="AA1712" i="1"/>
  <c r="W1712" i="1"/>
  <c r="P1712" i="1" s="1"/>
  <c r="U1712" i="1"/>
  <c r="M1712" i="1"/>
  <c r="BK1711" i="1"/>
  <c r="BA1711" i="1"/>
  <c r="BB1711" i="1" s="1"/>
  <c r="AS1711" i="1"/>
  <c r="AG1711" i="1"/>
  <c r="AH1711" i="1" s="1"/>
  <c r="AD1711" i="1"/>
  <c r="AE1711" i="1" s="1"/>
  <c r="AB1711" i="1"/>
  <c r="AC1711" i="1" s="1"/>
  <c r="AA1711" i="1"/>
  <c r="W1711" i="1"/>
  <c r="P1711" i="1" s="1"/>
  <c r="U1711" i="1"/>
  <c r="M1711" i="1"/>
  <c r="BK1710" i="1"/>
  <c r="BA1710" i="1"/>
  <c r="BB1710" i="1" s="1"/>
  <c r="AS1710" i="1"/>
  <c r="AG1710" i="1"/>
  <c r="AH1710" i="1" s="1"/>
  <c r="AD1710" i="1"/>
  <c r="AE1710" i="1" s="1"/>
  <c r="AB1710" i="1"/>
  <c r="AC1710" i="1" s="1"/>
  <c r="AA1710" i="1"/>
  <c r="U1710" i="1"/>
  <c r="P1710" i="1"/>
  <c r="M1710" i="1"/>
  <c r="BK1709" i="1"/>
  <c r="BA1709" i="1"/>
  <c r="BB1709" i="1" s="1"/>
  <c r="AS1709" i="1"/>
  <c r="AG1709" i="1"/>
  <c r="AH1709" i="1" s="1"/>
  <c r="AD1709" i="1"/>
  <c r="AE1709" i="1" s="1"/>
  <c r="AB1709" i="1"/>
  <c r="AC1709" i="1" s="1"/>
  <c r="AA1709" i="1"/>
  <c r="W1709" i="1"/>
  <c r="P1709" i="1" s="1"/>
  <c r="U1709" i="1"/>
  <c r="M1709" i="1"/>
  <c r="BK1708" i="1"/>
  <c r="BA1708" i="1"/>
  <c r="BB1708" i="1" s="1"/>
  <c r="AS1708" i="1"/>
  <c r="AG1708" i="1"/>
  <c r="AH1708" i="1" s="1"/>
  <c r="AD1708" i="1"/>
  <c r="AE1708" i="1" s="1"/>
  <c r="AB1708" i="1"/>
  <c r="AC1708" i="1" s="1"/>
  <c r="AA1708" i="1"/>
  <c r="U1708" i="1"/>
  <c r="P1708" i="1"/>
  <c r="M1708" i="1"/>
  <c r="BK1707" i="1"/>
  <c r="BA1707" i="1"/>
  <c r="BB1707" i="1" s="1"/>
  <c r="AS1707" i="1"/>
  <c r="AG1707" i="1"/>
  <c r="AH1707" i="1" s="1"/>
  <c r="AD1707" i="1"/>
  <c r="AE1707" i="1" s="1"/>
  <c r="AB1707" i="1"/>
  <c r="AC1707" i="1" s="1"/>
  <c r="AA1707" i="1"/>
  <c r="U1707" i="1"/>
  <c r="P1707" i="1"/>
  <c r="M1707" i="1"/>
  <c r="BK1706" i="1"/>
  <c r="BA1706" i="1"/>
  <c r="BB1706" i="1" s="1"/>
  <c r="AS1706" i="1"/>
  <c r="AG1706" i="1"/>
  <c r="AH1706" i="1" s="1"/>
  <c r="AD1706" i="1"/>
  <c r="AE1706" i="1" s="1"/>
  <c r="AB1706" i="1"/>
  <c r="AC1706" i="1" s="1"/>
  <c r="AA1706" i="1"/>
  <c r="U1706" i="1"/>
  <c r="P1706" i="1"/>
  <c r="M1706" i="1"/>
  <c r="BK1705" i="1"/>
  <c r="BA1705" i="1"/>
  <c r="BB1705" i="1" s="1"/>
  <c r="AS1705" i="1"/>
  <c r="AG1705" i="1"/>
  <c r="AH1705" i="1" s="1"/>
  <c r="AD1705" i="1"/>
  <c r="AE1705" i="1" s="1"/>
  <c r="AB1705" i="1"/>
  <c r="AC1705" i="1" s="1"/>
  <c r="AA1705" i="1"/>
  <c r="W1705" i="1"/>
  <c r="P1705" i="1" s="1"/>
  <c r="U1705" i="1"/>
  <c r="M1705" i="1"/>
  <c r="BK1704" i="1"/>
  <c r="BA1704" i="1"/>
  <c r="BB1704" i="1" s="1"/>
  <c r="AS1704" i="1"/>
  <c r="AG1704" i="1"/>
  <c r="AH1704" i="1" s="1"/>
  <c r="AD1704" i="1"/>
  <c r="AE1704" i="1" s="1"/>
  <c r="AB1704" i="1"/>
  <c r="AC1704" i="1" s="1"/>
  <c r="AA1704" i="1"/>
  <c r="U1704" i="1"/>
  <c r="P1704" i="1"/>
  <c r="M1704" i="1"/>
  <c r="BK1703" i="1"/>
  <c r="BA1703" i="1"/>
  <c r="BB1703" i="1" s="1"/>
  <c r="AS1703" i="1"/>
  <c r="AG1703" i="1"/>
  <c r="AH1703" i="1" s="1"/>
  <c r="AD1703" i="1"/>
  <c r="AE1703" i="1" s="1"/>
  <c r="AB1703" i="1"/>
  <c r="AC1703" i="1" s="1"/>
  <c r="AA1703" i="1"/>
  <c r="W1703" i="1"/>
  <c r="P1703" i="1" s="1"/>
  <c r="U1703" i="1"/>
  <c r="M1703" i="1"/>
  <c r="BK1702" i="1"/>
  <c r="BA1702" i="1"/>
  <c r="BB1702" i="1" s="1"/>
  <c r="AS1702" i="1"/>
  <c r="AG1702" i="1"/>
  <c r="AH1702" i="1" s="1"/>
  <c r="AD1702" i="1"/>
  <c r="AE1702" i="1" s="1"/>
  <c r="AB1702" i="1"/>
  <c r="AC1702" i="1" s="1"/>
  <c r="AA1702" i="1"/>
  <c r="W1702" i="1"/>
  <c r="U1702" i="1"/>
  <c r="P1702" i="1"/>
  <c r="M1702" i="1"/>
  <c r="BK1701" i="1"/>
  <c r="BA1701" i="1"/>
  <c r="BB1701" i="1" s="1"/>
  <c r="AS1701" i="1"/>
  <c r="AG1701" i="1"/>
  <c r="AH1701" i="1" s="1"/>
  <c r="AD1701" i="1"/>
  <c r="AE1701" i="1" s="1"/>
  <c r="AB1701" i="1"/>
  <c r="AC1701" i="1" s="1"/>
  <c r="AA1701" i="1"/>
  <c r="U1701" i="1"/>
  <c r="P1701" i="1"/>
  <c r="M1701" i="1"/>
  <c r="BK1700" i="1"/>
  <c r="BA1700" i="1"/>
  <c r="BB1700" i="1" s="1"/>
  <c r="AS1700" i="1"/>
  <c r="AG1700" i="1"/>
  <c r="AH1700" i="1" s="1"/>
  <c r="AD1700" i="1"/>
  <c r="AE1700" i="1" s="1"/>
  <c r="AB1700" i="1"/>
  <c r="AC1700" i="1" s="1"/>
  <c r="AA1700" i="1"/>
  <c r="U1700" i="1"/>
  <c r="M1700" i="1"/>
  <c r="BK1699" i="1"/>
  <c r="BA1699" i="1"/>
  <c r="BB1699" i="1" s="1"/>
  <c r="AS1699" i="1"/>
  <c r="AG1699" i="1"/>
  <c r="AH1699" i="1" s="1"/>
  <c r="AD1699" i="1"/>
  <c r="AE1699" i="1" s="1"/>
  <c r="AB1699" i="1"/>
  <c r="AC1699" i="1" s="1"/>
  <c r="AA1699" i="1"/>
  <c r="W1699" i="1"/>
  <c r="P1699" i="1" s="1"/>
  <c r="U1699" i="1"/>
  <c r="M1699" i="1"/>
  <c r="BK1698" i="1"/>
  <c r="BA1698" i="1"/>
  <c r="BB1698" i="1" s="1"/>
  <c r="AS1698" i="1"/>
  <c r="AG1698" i="1"/>
  <c r="AH1698" i="1" s="1"/>
  <c r="AD1698" i="1"/>
  <c r="AE1698" i="1" s="1"/>
  <c r="AB1698" i="1"/>
  <c r="AC1698" i="1" s="1"/>
  <c r="AA1698" i="1"/>
  <c r="U1698" i="1"/>
  <c r="P1698" i="1"/>
  <c r="M1698" i="1"/>
  <c r="BK1697" i="1"/>
  <c r="BA1697" i="1"/>
  <c r="BB1697" i="1" s="1"/>
  <c r="AS1697" i="1"/>
  <c r="AG1697" i="1"/>
  <c r="AH1697" i="1" s="1"/>
  <c r="AD1697" i="1"/>
  <c r="AE1697" i="1" s="1"/>
  <c r="AB1697" i="1"/>
  <c r="AC1697" i="1" s="1"/>
  <c r="AA1697" i="1"/>
  <c r="U1697" i="1"/>
  <c r="P1697" i="1"/>
  <c r="M1697" i="1"/>
  <c r="BK1696" i="1"/>
  <c r="BA1696" i="1"/>
  <c r="BB1696" i="1" s="1"/>
  <c r="AS1696" i="1"/>
  <c r="AG1696" i="1"/>
  <c r="AH1696" i="1" s="1"/>
  <c r="AD1696" i="1"/>
  <c r="AE1696" i="1" s="1"/>
  <c r="AB1696" i="1"/>
  <c r="AC1696" i="1" s="1"/>
  <c r="AA1696" i="1"/>
  <c r="U1696" i="1"/>
  <c r="P1696" i="1"/>
  <c r="M1696" i="1"/>
  <c r="BK1695" i="1"/>
  <c r="BA1695" i="1"/>
  <c r="BB1695" i="1" s="1"/>
  <c r="AS1695" i="1"/>
  <c r="AG1695" i="1"/>
  <c r="AH1695" i="1" s="1"/>
  <c r="AD1695" i="1"/>
  <c r="AE1695" i="1" s="1"/>
  <c r="AB1695" i="1"/>
  <c r="AC1695" i="1" s="1"/>
  <c r="AA1695" i="1"/>
  <c r="W1695" i="1"/>
  <c r="P1695" i="1" s="1"/>
  <c r="U1695" i="1"/>
  <c r="M1695" i="1"/>
  <c r="BK1694" i="1"/>
  <c r="BA1694" i="1"/>
  <c r="BB1694" i="1" s="1"/>
  <c r="AS1694" i="1"/>
  <c r="AG1694" i="1"/>
  <c r="AH1694" i="1" s="1"/>
  <c r="AD1694" i="1"/>
  <c r="AE1694" i="1" s="1"/>
  <c r="AB1694" i="1"/>
  <c r="AC1694" i="1" s="1"/>
  <c r="AA1694" i="1"/>
  <c r="W1694" i="1"/>
  <c r="P1694" i="1" s="1"/>
  <c r="U1694" i="1"/>
  <c r="M1694" i="1"/>
  <c r="BK1693" i="1"/>
  <c r="BA1693" i="1"/>
  <c r="BB1693" i="1" s="1"/>
  <c r="AS1693" i="1"/>
  <c r="AG1693" i="1"/>
  <c r="AH1693" i="1" s="1"/>
  <c r="AD1693" i="1"/>
  <c r="AE1693" i="1" s="1"/>
  <c r="AB1693" i="1"/>
  <c r="AC1693" i="1" s="1"/>
  <c r="AA1693" i="1"/>
  <c r="W1693" i="1"/>
  <c r="P1693" i="1" s="1"/>
  <c r="U1693" i="1"/>
  <c r="M1693" i="1"/>
  <c r="BK1692" i="1"/>
  <c r="BA1692" i="1"/>
  <c r="BB1692" i="1" s="1"/>
  <c r="AS1692" i="1"/>
  <c r="AG1692" i="1"/>
  <c r="AH1692" i="1" s="1"/>
  <c r="AD1692" i="1"/>
  <c r="AE1692" i="1" s="1"/>
  <c r="AB1692" i="1"/>
  <c r="AC1692" i="1" s="1"/>
  <c r="AA1692" i="1"/>
  <c r="W1692" i="1"/>
  <c r="P1692" i="1" s="1"/>
  <c r="U1692" i="1"/>
  <c r="M1692" i="1"/>
  <c r="BK1691" i="1"/>
  <c r="BA1691" i="1"/>
  <c r="BB1691" i="1" s="1"/>
  <c r="AS1691" i="1"/>
  <c r="AG1691" i="1"/>
  <c r="AH1691" i="1" s="1"/>
  <c r="AD1691" i="1"/>
  <c r="AE1691" i="1" s="1"/>
  <c r="AB1691" i="1"/>
  <c r="AC1691" i="1" s="1"/>
  <c r="AA1691" i="1"/>
  <c r="U1691" i="1"/>
  <c r="P1691" i="1"/>
  <c r="M1691" i="1"/>
  <c r="BK1690" i="1"/>
  <c r="BA1690" i="1"/>
  <c r="BB1690" i="1" s="1"/>
  <c r="AS1690" i="1"/>
  <c r="AG1690" i="1"/>
  <c r="AH1690" i="1" s="1"/>
  <c r="AD1690" i="1"/>
  <c r="AE1690" i="1" s="1"/>
  <c r="AB1690" i="1"/>
  <c r="AC1690" i="1" s="1"/>
  <c r="AA1690" i="1"/>
  <c r="W1690" i="1"/>
  <c r="P1690" i="1" s="1"/>
  <c r="U1690" i="1"/>
  <c r="M1690" i="1"/>
  <c r="BK1689" i="1"/>
  <c r="BA1689" i="1"/>
  <c r="BB1689" i="1" s="1"/>
  <c r="AS1689" i="1"/>
  <c r="AG1689" i="1"/>
  <c r="AH1689" i="1" s="1"/>
  <c r="AD1689" i="1"/>
  <c r="AE1689" i="1" s="1"/>
  <c r="AB1689" i="1"/>
  <c r="AC1689" i="1" s="1"/>
  <c r="AA1689" i="1"/>
  <c r="W1689" i="1"/>
  <c r="P1689" i="1" s="1"/>
  <c r="U1689" i="1"/>
  <c r="M1689" i="1"/>
  <c r="BK1688" i="1"/>
  <c r="BA1688" i="1"/>
  <c r="BB1688" i="1" s="1"/>
  <c r="AS1688" i="1"/>
  <c r="AG1688" i="1"/>
  <c r="AH1688" i="1" s="1"/>
  <c r="AD1688" i="1"/>
  <c r="AE1688" i="1" s="1"/>
  <c r="AB1688" i="1"/>
  <c r="AC1688" i="1" s="1"/>
  <c r="AA1688" i="1"/>
  <c r="U1688" i="1"/>
  <c r="P1688" i="1"/>
  <c r="M1688" i="1"/>
  <c r="BK1687" i="1"/>
  <c r="BA1687" i="1"/>
  <c r="BB1687" i="1" s="1"/>
  <c r="AS1687" i="1"/>
  <c r="AG1687" i="1"/>
  <c r="AH1687" i="1" s="1"/>
  <c r="AD1687" i="1"/>
  <c r="AE1687" i="1" s="1"/>
  <c r="AB1687" i="1"/>
  <c r="AC1687" i="1" s="1"/>
  <c r="AA1687" i="1"/>
  <c r="U1687" i="1"/>
  <c r="P1687" i="1"/>
  <c r="M1687" i="1"/>
  <c r="BK1686" i="1"/>
  <c r="BA1686" i="1"/>
  <c r="BB1686" i="1" s="1"/>
  <c r="AS1686" i="1"/>
  <c r="AG1686" i="1"/>
  <c r="AH1686" i="1" s="1"/>
  <c r="AD1686" i="1"/>
  <c r="AE1686" i="1" s="1"/>
  <c r="AB1686" i="1"/>
  <c r="AC1686" i="1" s="1"/>
  <c r="AA1686" i="1"/>
  <c r="U1686" i="1"/>
  <c r="P1686" i="1"/>
  <c r="M1686" i="1"/>
  <c r="BA1685" i="1"/>
  <c r="BB1685" i="1" s="1"/>
  <c r="AS1685" i="1"/>
  <c r="AG1685" i="1"/>
  <c r="AH1685" i="1" s="1"/>
  <c r="AD1685" i="1"/>
  <c r="AE1685" i="1" s="1"/>
  <c r="AB1685" i="1"/>
  <c r="AC1685" i="1" s="1"/>
  <c r="AA1685" i="1"/>
  <c r="W1685" i="1"/>
  <c r="U1685" i="1"/>
  <c r="P1685" i="1"/>
  <c r="M1685" i="1"/>
  <c r="BK1684" i="1"/>
  <c r="BA1684" i="1"/>
  <c r="BB1684" i="1" s="1"/>
  <c r="AS1684" i="1"/>
  <c r="AG1684" i="1"/>
  <c r="AH1684" i="1" s="1"/>
  <c r="AD1684" i="1"/>
  <c r="AE1684" i="1" s="1"/>
  <c r="AB1684" i="1"/>
  <c r="AC1684" i="1" s="1"/>
  <c r="AA1684" i="1"/>
  <c r="W1684" i="1"/>
  <c r="P1684" i="1" s="1"/>
  <c r="U1684" i="1"/>
  <c r="M1684" i="1"/>
  <c r="BK1683" i="1"/>
  <c r="BA1683" i="1"/>
  <c r="BB1683" i="1" s="1"/>
  <c r="AS1683" i="1"/>
  <c r="AG1683" i="1"/>
  <c r="AH1683" i="1" s="1"/>
  <c r="AD1683" i="1"/>
  <c r="AE1683" i="1" s="1"/>
  <c r="AB1683" i="1"/>
  <c r="AC1683" i="1" s="1"/>
  <c r="AA1683" i="1"/>
  <c r="W1683" i="1"/>
  <c r="P1683" i="1" s="1"/>
  <c r="U1683" i="1"/>
  <c r="M1683" i="1"/>
  <c r="BK1682" i="1"/>
  <c r="BA1682" i="1"/>
  <c r="BB1682" i="1" s="1"/>
  <c r="AS1682" i="1"/>
  <c r="AG1682" i="1"/>
  <c r="AH1682" i="1" s="1"/>
  <c r="AD1682" i="1"/>
  <c r="AE1682" i="1" s="1"/>
  <c r="AB1682" i="1"/>
  <c r="AC1682" i="1" s="1"/>
  <c r="AA1682" i="1"/>
  <c r="U1682" i="1"/>
  <c r="P1682" i="1"/>
  <c r="M1682" i="1"/>
  <c r="BK1681" i="1"/>
  <c r="BA1681" i="1"/>
  <c r="BB1681" i="1" s="1"/>
  <c r="AS1681" i="1"/>
  <c r="AG1681" i="1"/>
  <c r="AH1681" i="1" s="1"/>
  <c r="AD1681" i="1"/>
  <c r="AE1681" i="1" s="1"/>
  <c r="AB1681" i="1"/>
  <c r="AC1681" i="1" s="1"/>
  <c r="AA1681" i="1"/>
  <c r="W1681" i="1"/>
  <c r="P1681" i="1" s="1"/>
  <c r="U1681" i="1"/>
  <c r="M1681" i="1"/>
  <c r="BK1680" i="1"/>
  <c r="BA1680" i="1"/>
  <c r="BB1680" i="1" s="1"/>
  <c r="AS1680" i="1"/>
  <c r="AG1680" i="1"/>
  <c r="AH1680" i="1" s="1"/>
  <c r="AD1680" i="1"/>
  <c r="AE1680" i="1" s="1"/>
  <c r="AB1680" i="1"/>
  <c r="AC1680" i="1" s="1"/>
  <c r="AA1680" i="1"/>
  <c r="U1680" i="1"/>
  <c r="P1680" i="1"/>
  <c r="M1680" i="1"/>
  <c r="BK1679" i="1"/>
  <c r="BA1679" i="1"/>
  <c r="BB1679" i="1" s="1"/>
  <c r="AS1679" i="1"/>
  <c r="AG1679" i="1"/>
  <c r="AH1679" i="1" s="1"/>
  <c r="AD1679" i="1"/>
  <c r="AE1679" i="1" s="1"/>
  <c r="AB1679" i="1"/>
  <c r="AC1679" i="1" s="1"/>
  <c r="AA1679" i="1"/>
  <c r="W1679" i="1"/>
  <c r="P1679" i="1" s="1"/>
  <c r="U1679" i="1"/>
  <c r="M1679" i="1"/>
  <c r="BK1678" i="1"/>
  <c r="BA1678" i="1"/>
  <c r="BB1678" i="1" s="1"/>
  <c r="AS1678" i="1"/>
  <c r="AG1678" i="1"/>
  <c r="AH1678" i="1" s="1"/>
  <c r="AD1678" i="1"/>
  <c r="AE1678" i="1" s="1"/>
  <c r="AB1678" i="1"/>
  <c r="AC1678" i="1" s="1"/>
  <c r="AA1678" i="1"/>
  <c r="W1678" i="1"/>
  <c r="P1678" i="1" s="1"/>
  <c r="U1678" i="1"/>
  <c r="M1678" i="1"/>
  <c r="BK1677" i="1"/>
  <c r="BA1677" i="1"/>
  <c r="BB1677" i="1" s="1"/>
  <c r="AS1677" i="1"/>
  <c r="AG1677" i="1"/>
  <c r="AH1677" i="1" s="1"/>
  <c r="AD1677" i="1"/>
  <c r="AE1677" i="1" s="1"/>
  <c r="AB1677" i="1"/>
  <c r="AC1677" i="1" s="1"/>
  <c r="AA1677" i="1"/>
  <c r="W1677" i="1"/>
  <c r="P1677" i="1" s="1"/>
  <c r="U1677" i="1"/>
  <c r="M1677" i="1"/>
  <c r="BK1676" i="1"/>
  <c r="BB1676" i="1"/>
  <c r="BA1676" i="1"/>
  <c r="AS1676" i="1"/>
  <c r="AG1676" i="1"/>
  <c r="AH1676" i="1" s="1"/>
  <c r="AD1676" i="1"/>
  <c r="AE1676" i="1" s="1"/>
  <c r="AB1676" i="1"/>
  <c r="AC1676" i="1" s="1"/>
  <c r="AA1676" i="1"/>
  <c r="W1676" i="1"/>
  <c r="P1676" i="1" s="1"/>
  <c r="U1676" i="1"/>
  <c r="M1676" i="1"/>
  <c r="BP1675" i="1"/>
  <c r="BO1675" i="1"/>
  <c r="BK1675" i="1"/>
  <c r="BA1675" i="1"/>
  <c r="BB1675" i="1" s="1"/>
  <c r="AS1675" i="1"/>
  <c r="AG1675" i="1"/>
  <c r="AH1675" i="1" s="1"/>
  <c r="AD1675" i="1"/>
  <c r="AE1675" i="1" s="1"/>
  <c r="AB1675" i="1"/>
  <c r="AC1675" i="1" s="1"/>
  <c r="AA1675" i="1"/>
  <c r="U1675" i="1"/>
  <c r="P1675" i="1"/>
  <c r="M1675" i="1"/>
  <c r="BP1674" i="1"/>
  <c r="BO1674" i="1"/>
  <c r="BK1674" i="1"/>
  <c r="BA1674" i="1"/>
  <c r="AS1674" i="1"/>
  <c r="AG1674" i="1"/>
  <c r="AH1674" i="1" s="1"/>
  <c r="AD1674" i="1"/>
  <c r="AE1674" i="1" s="1"/>
  <c r="AB1674" i="1"/>
  <c r="AC1674" i="1" s="1"/>
  <c r="AA1674" i="1"/>
  <c r="W1674" i="1"/>
  <c r="P1674" i="1" s="1"/>
  <c r="U1674" i="1"/>
  <c r="M1674" i="1"/>
  <c r="BK1673" i="1"/>
  <c r="BA1673" i="1"/>
  <c r="BB1673" i="1" s="1"/>
  <c r="AS1673" i="1"/>
  <c r="AG1673" i="1"/>
  <c r="AH1673" i="1" s="1"/>
  <c r="AD1673" i="1"/>
  <c r="AE1673" i="1" s="1"/>
  <c r="AB1673" i="1"/>
  <c r="AC1673" i="1" s="1"/>
  <c r="AA1673" i="1"/>
  <c r="U1673" i="1"/>
  <c r="P1673" i="1"/>
  <c r="M1673" i="1"/>
  <c r="BK1672" i="1"/>
  <c r="BA1672" i="1"/>
  <c r="BB1672" i="1" s="1"/>
  <c r="AS1672" i="1"/>
  <c r="AG1672" i="1"/>
  <c r="AH1672" i="1" s="1"/>
  <c r="AD1672" i="1"/>
  <c r="AE1672" i="1" s="1"/>
  <c r="AB1672" i="1"/>
  <c r="AC1672" i="1" s="1"/>
  <c r="AA1672" i="1"/>
  <c r="W1672" i="1"/>
  <c r="P1672" i="1" s="1"/>
  <c r="U1672" i="1"/>
  <c r="M1672" i="1"/>
  <c r="BK1671" i="1"/>
  <c r="BA1671" i="1"/>
  <c r="BB1671" i="1" s="1"/>
  <c r="AS1671" i="1"/>
  <c r="AG1671" i="1"/>
  <c r="AH1671" i="1" s="1"/>
  <c r="AD1671" i="1"/>
  <c r="AE1671" i="1" s="1"/>
  <c r="AB1671" i="1"/>
  <c r="AC1671" i="1" s="1"/>
  <c r="AA1671" i="1"/>
  <c r="U1671" i="1"/>
  <c r="P1671" i="1"/>
  <c r="M1671" i="1"/>
  <c r="BK1670" i="1"/>
  <c r="BA1670" i="1"/>
  <c r="BB1670" i="1" s="1"/>
  <c r="AS1670" i="1"/>
  <c r="AG1670" i="1"/>
  <c r="AH1670" i="1" s="1"/>
  <c r="AD1670" i="1"/>
  <c r="AE1670" i="1" s="1"/>
  <c r="AB1670" i="1"/>
  <c r="AC1670" i="1" s="1"/>
  <c r="AA1670" i="1"/>
  <c r="W1670" i="1"/>
  <c r="P1670" i="1" s="1"/>
  <c r="U1670" i="1"/>
  <c r="M1670" i="1"/>
  <c r="BK1669" i="1"/>
  <c r="BA1669" i="1"/>
  <c r="BB1669" i="1" s="1"/>
  <c r="AS1669" i="1"/>
  <c r="AG1669" i="1"/>
  <c r="AH1669" i="1" s="1"/>
  <c r="AD1669" i="1"/>
  <c r="AE1669" i="1" s="1"/>
  <c r="AB1669" i="1"/>
  <c r="AC1669" i="1" s="1"/>
  <c r="AA1669" i="1"/>
  <c r="W1669" i="1"/>
  <c r="P1669" i="1" s="1"/>
  <c r="U1669" i="1"/>
  <c r="M1669" i="1"/>
  <c r="BP1668" i="1"/>
  <c r="BO1668" i="1"/>
  <c r="BK1668" i="1"/>
  <c r="BA1668" i="1"/>
  <c r="BB1668" i="1" s="1"/>
  <c r="AS1668" i="1"/>
  <c r="AG1668" i="1"/>
  <c r="AH1668" i="1" s="1"/>
  <c r="AD1668" i="1"/>
  <c r="AE1668" i="1" s="1"/>
  <c r="AB1668" i="1"/>
  <c r="AC1668" i="1" s="1"/>
  <c r="AA1668" i="1"/>
  <c r="U1668" i="1"/>
  <c r="P1668" i="1"/>
  <c r="M1668" i="1"/>
  <c r="BK1667" i="1"/>
  <c r="BA1667" i="1"/>
  <c r="BB1667" i="1" s="1"/>
  <c r="AS1667" i="1"/>
  <c r="AG1667" i="1"/>
  <c r="AH1667" i="1" s="1"/>
  <c r="AD1667" i="1"/>
  <c r="AE1667" i="1" s="1"/>
  <c r="AB1667" i="1"/>
  <c r="AC1667" i="1" s="1"/>
  <c r="AA1667" i="1"/>
  <c r="U1667" i="1"/>
  <c r="P1667" i="1"/>
  <c r="M1667" i="1"/>
  <c r="BK1666" i="1"/>
  <c r="BA1666" i="1"/>
  <c r="BB1666" i="1" s="1"/>
  <c r="AS1666" i="1"/>
  <c r="AG1666" i="1"/>
  <c r="AH1666" i="1" s="1"/>
  <c r="AD1666" i="1"/>
  <c r="AE1666" i="1" s="1"/>
  <c r="AB1666" i="1"/>
  <c r="AC1666" i="1" s="1"/>
  <c r="AA1666" i="1"/>
  <c r="W1666" i="1"/>
  <c r="P1666" i="1" s="1"/>
  <c r="U1666" i="1"/>
  <c r="M1666" i="1"/>
  <c r="BK1665" i="1"/>
  <c r="BA1665" i="1"/>
  <c r="BB1665" i="1" s="1"/>
  <c r="AS1665" i="1"/>
  <c r="AG1665" i="1"/>
  <c r="AH1665" i="1" s="1"/>
  <c r="AD1665" i="1"/>
  <c r="AE1665" i="1" s="1"/>
  <c r="AB1665" i="1"/>
  <c r="AC1665" i="1" s="1"/>
  <c r="AA1665" i="1"/>
  <c r="U1665" i="1"/>
  <c r="P1665" i="1"/>
  <c r="M1665" i="1"/>
  <c r="BP1664" i="1"/>
  <c r="BO1664" i="1"/>
  <c r="BK1664" i="1"/>
  <c r="BA1664" i="1"/>
  <c r="BB1664" i="1" s="1"/>
  <c r="AS1664" i="1"/>
  <c r="AG1664" i="1"/>
  <c r="AH1664" i="1" s="1"/>
  <c r="AD1664" i="1"/>
  <c r="AE1664" i="1" s="1"/>
  <c r="AB1664" i="1"/>
  <c r="AC1664" i="1" s="1"/>
  <c r="AA1664" i="1"/>
  <c r="U1664" i="1"/>
  <c r="P1664" i="1"/>
  <c r="M1664" i="1"/>
  <c r="BP1663" i="1"/>
  <c r="BO1663" i="1"/>
  <c r="BK1663" i="1"/>
  <c r="BA1663" i="1"/>
  <c r="AS1663" i="1"/>
  <c r="AG1663" i="1"/>
  <c r="AH1663" i="1" s="1"/>
  <c r="AD1663" i="1"/>
  <c r="AE1663" i="1" s="1"/>
  <c r="AB1663" i="1"/>
  <c r="AC1663" i="1" s="1"/>
  <c r="AA1663" i="1"/>
  <c r="U1663" i="1"/>
  <c r="P1663" i="1"/>
  <c r="M1663" i="1"/>
  <c r="BP1662" i="1"/>
  <c r="BO1662" i="1"/>
  <c r="BK1662" i="1"/>
  <c r="BA1662" i="1"/>
  <c r="AS1662" i="1"/>
  <c r="AG1662" i="1"/>
  <c r="AH1662" i="1" s="1"/>
  <c r="AD1662" i="1"/>
  <c r="AE1662" i="1" s="1"/>
  <c r="AB1662" i="1"/>
  <c r="AC1662" i="1" s="1"/>
  <c r="AA1662" i="1"/>
  <c r="U1662" i="1"/>
  <c r="P1662" i="1"/>
  <c r="M1662" i="1"/>
  <c r="BP1661" i="1"/>
  <c r="BO1661" i="1"/>
  <c r="BA1661" i="1"/>
  <c r="AS1661" i="1"/>
  <c r="AG1661" i="1"/>
  <c r="AH1661" i="1" s="1"/>
  <c r="AD1661" i="1"/>
  <c r="AE1661" i="1" s="1"/>
  <c r="AB1661" i="1"/>
  <c r="AC1661" i="1" s="1"/>
  <c r="AA1661" i="1"/>
  <c r="W1661" i="1"/>
  <c r="P1661" i="1" s="1"/>
  <c r="U1661" i="1"/>
  <c r="M1661" i="1"/>
  <c r="BP1660" i="1"/>
  <c r="BO1660" i="1"/>
  <c r="BK1660" i="1"/>
  <c r="BA1660" i="1"/>
  <c r="BB1660" i="1" s="1"/>
  <c r="AS1660" i="1"/>
  <c r="AG1660" i="1"/>
  <c r="AH1660" i="1" s="1"/>
  <c r="AD1660" i="1"/>
  <c r="AE1660" i="1" s="1"/>
  <c r="AB1660" i="1"/>
  <c r="AC1660" i="1" s="1"/>
  <c r="AA1660" i="1"/>
  <c r="U1660" i="1"/>
  <c r="P1660" i="1"/>
  <c r="M1660" i="1"/>
  <c r="BP1659" i="1"/>
  <c r="BO1659" i="1"/>
  <c r="BK1659" i="1"/>
  <c r="BA1659" i="1"/>
  <c r="BN1659" i="1" s="1"/>
  <c r="AS1659" i="1"/>
  <c r="AG1659" i="1"/>
  <c r="AH1659" i="1" s="1"/>
  <c r="AD1659" i="1"/>
  <c r="AE1659" i="1" s="1"/>
  <c r="AB1659" i="1"/>
  <c r="AC1659" i="1" s="1"/>
  <c r="AA1659" i="1"/>
  <c r="W1659" i="1"/>
  <c r="P1659" i="1" s="1"/>
  <c r="U1659" i="1"/>
  <c r="M1659" i="1"/>
  <c r="BK1658" i="1"/>
  <c r="BA1658" i="1"/>
  <c r="BB1658" i="1" s="1"/>
  <c r="AS1658" i="1"/>
  <c r="AG1658" i="1"/>
  <c r="AH1658" i="1" s="1"/>
  <c r="AD1658" i="1"/>
  <c r="AE1658" i="1" s="1"/>
  <c r="AB1658" i="1"/>
  <c r="AC1658" i="1" s="1"/>
  <c r="AA1658" i="1"/>
  <c r="W1658" i="1"/>
  <c r="P1658" i="1" s="1"/>
  <c r="U1658" i="1"/>
  <c r="M1658" i="1"/>
  <c r="BP1657" i="1"/>
  <c r="BO1657" i="1"/>
  <c r="BA1657" i="1"/>
  <c r="AS1657" i="1"/>
  <c r="AG1657" i="1"/>
  <c r="AH1657" i="1" s="1"/>
  <c r="AD1657" i="1"/>
  <c r="AE1657" i="1" s="1"/>
  <c r="AB1657" i="1"/>
  <c r="AC1657" i="1" s="1"/>
  <c r="AA1657" i="1"/>
  <c r="W1657" i="1"/>
  <c r="P1657" i="1" s="1"/>
  <c r="U1657" i="1"/>
  <c r="M1657" i="1"/>
  <c r="BP1656" i="1"/>
  <c r="BO1656" i="1"/>
  <c r="BK1656" i="1"/>
  <c r="BA1656" i="1"/>
  <c r="BN1656" i="1" s="1"/>
  <c r="AS1656" i="1"/>
  <c r="AG1656" i="1"/>
  <c r="AH1656" i="1" s="1"/>
  <c r="AD1656" i="1"/>
  <c r="AE1656" i="1" s="1"/>
  <c r="AB1656" i="1"/>
  <c r="AC1656" i="1" s="1"/>
  <c r="AA1656" i="1"/>
  <c r="U1656" i="1"/>
  <c r="P1656" i="1"/>
  <c r="M1656" i="1"/>
  <c r="BP1655" i="1"/>
  <c r="BO1655" i="1"/>
  <c r="BK1655" i="1"/>
  <c r="BA1655" i="1"/>
  <c r="BB1655" i="1" s="1"/>
  <c r="AS1655" i="1"/>
  <c r="AG1655" i="1"/>
  <c r="AH1655" i="1" s="1"/>
  <c r="AD1655" i="1"/>
  <c r="AE1655" i="1" s="1"/>
  <c r="AB1655" i="1"/>
  <c r="AC1655" i="1" s="1"/>
  <c r="AA1655" i="1"/>
  <c r="U1655" i="1"/>
  <c r="P1655" i="1"/>
  <c r="M1655" i="1"/>
  <c r="BP1654" i="1"/>
  <c r="BO1654" i="1"/>
  <c r="BK1654" i="1"/>
  <c r="BA1654" i="1"/>
  <c r="AS1654" i="1"/>
  <c r="AG1654" i="1"/>
  <c r="AH1654" i="1" s="1"/>
  <c r="AD1654" i="1"/>
  <c r="AE1654" i="1" s="1"/>
  <c r="AB1654" i="1"/>
  <c r="AC1654" i="1" s="1"/>
  <c r="AA1654" i="1"/>
  <c r="W1654" i="1"/>
  <c r="U1654" i="1"/>
  <c r="P1654" i="1"/>
  <c r="M1654" i="1"/>
  <c r="BP1653" i="1"/>
  <c r="BO1653" i="1"/>
  <c r="BN1653" i="1"/>
  <c r="BK1653" i="1"/>
  <c r="BA1653" i="1"/>
  <c r="BB1653" i="1" s="1"/>
  <c r="AS1653" i="1"/>
  <c r="AG1653" i="1"/>
  <c r="AH1653" i="1" s="1"/>
  <c r="AD1653" i="1"/>
  <c r="AE1653" i="1" s="1"/>
  <c r="AB1653" i="1"/>
  <c r="AC1653" i="1" s="1"/>
  <c r="AA1653" i="1"/>
  <c r="W1653" i="1"/>
  <c r="P1653" i="1" s="1"/>
  <c r="U1653" i="1"/>
  <c r="M1653" i="1"/>
  <c r="BK1652" i="1"/>
  <c r="BA1652" i="1"/>
  <c r="BB1652" i="1" s="1"/>
  <c r="AS1652" i="1"/>
  <c r="AG1652" i="1"/>
  <c r="AH1652" i="1" s="1"/>
  <c r="AD1652" i="1"/>
  <c r="AE1652" i="1" s="1"/>
  <c r="AB1652" i="1"/>
  <c r="AC1652" i="1" s="1"/>
  <c r="AA1652" i="1"/>
  <c r="U1652" i="1"/>
  <c r="P1652" i="1"/>
  <c r="M1652" i="1"/>
  <c r="BP1651" i="1"/>
  <c r="BO1651" i="1"/>
  <c r="BA1651" i="1"/>
  <c r="BN1651" i="1" s="1"/>
  <c r="AS1651" i="1"/>
  <c r="AG1651" i="1"/>
  <c r="AH1651" i="1" s="1"/>
  <c r="AD1651" i="1"/>
  <c r="AE1651" i="1" s="1"/>
  <c r="AB1651" i="1"/>
  <c r="AC1651" i="1" s="1"/>
  <c r="AA1651" i="1"/>
  <c r="W1651" i="1"/>
  <c r="P1651" i="1" s="1"/>
  <c r="U1651" i="1"/>
  <c r="M1651" i="1"/>
  <c r="BP1650" i="1"/>
  <c r="BO1650" i="1"/>
  <c r="BK1650" i="1"/>
  <c r="BA1650" i="1"/>
  <c r="BB1650" i="1" s="1"/>
  <c r="AS1650" i="1"/>
  <c r="AG1650" i="1"/>
  <c r="AH1650" i="1" s="1"/>
  <c r="AD1650" i="1"/>
  <c r="AE1650" i="1" s="1"/>
  <c r="AB1650" i="1"/>
  <c r="AC1650" i="1" s="1"/>
  <c r="AA1650" i="1"/>
  <c r="U1650" i="1"/>
  <c r="P1650" i="1"/>
  <c r="M1650" i="1"/>
  <c r="BK1649" i="1"/>
  <c r="BA1649" i="1"/>
  <c r="BB1649" i="1" s="1"/>
  <c r="AS1649" i="1"/>
  <c r="AG1649" i="1"/>
  <c r="AH1649" i="1" s="1"/>
  <c r="AD1649" i="1"/>
  <c r="AE1649" i="1" s="1"/>
  <c r="AB1649" i="1"/>
  <c r="AC1649" i="1" s="1"/>
  <c r="AA1649" i="1"/>
  <c r="U1649" i="1"/>
  <c r="P1649" i="1"/>
  <c r="M1649" i="1"/>
  <c r="BP1648" i="1"/>
  <c r="BO1648" i="1"/>
  <c r="BK1648" i="1"/>
  <c r="BA1648" i="1"/>
  <c r="BN1648" i="1" s="1"/>
  <c r="AS1648" i="1"/>
  <c r="AG1648" i="1"/>
  <c r="AH1648" i="1" s="1"/>
  <c r="AD1648" i="1"/>
  <c r="AE1648" i="1" s="1"/>
  <c r="AB1648" i="1"/>
  <c r="AC1648" i="1" s="1"/>
  <c r="AA1648" i="1"/>
  <c r="W1648" i="1"/>
  <c r="P1648" i="1" s="1"/>
  <c r="U1648" i="1"/>
  <c r="M1648" i="1"/>
  <c r="BP1647" i="1"/>
  <c r="BO1647" i="1"/>
  <c r="BK1647" i="1"/>
  <c r="BA1647" i="1"/>
  <c r="AS1647" i="1"/>
  <c r="AG1647" i="1"/>
  <c r="AH1647" i="1" s="1"/>
  <c r="AD1647" i="1"/>
  <c r="AE1647" i="1" s="1"/>
  <c r="AB1647" i="1"/>
  <c r="AC1647" i="1" s="1"/>
  <c r="AA1647" i="1"/>
  <c r="W1647" i="1"/>
  <c r="P1647" i="1" s="1"/>
  <c r="U1647" i="1"/>
  <c r="M1647" i="1"/>
  <c r="BP1646" i="1"/>
  <c r="BO1646" i="1"/>
  <c r="BK1646" i="1"/>
  <c r="BA1646" i="1"/>
  <c r="BN1646" i="1" s="1"/>
  <c r="AS1646" i="1"/>
  <c r="AG1646" i="1"/>
  <c r="AH1646" i="1" s="1"/>
  <c r="AD1646" i="1"/>
  <c r="AE1646" i="1" s="1"/>
  <c r="AB1646" i="1"/>
  <c r="AC1646" i="1" s="1"/>
  <c r="AA1646" i="1"/>
  <c r="W1646" i="1"/>
  <c r="P1646" i="1" s="1"/>
  <c r="U1646" i="1"/>
  <c r="M1646" i="1"/>
  <c r="BK1645" i="1"/>
  <c r="BA1645" i="1"/>
  <c r="BB1645" i="1" s="1"/>
  <c r="AS1645" i="1"/>
  <c r="AG1645" i="1"/>
  <c r="AH1645" i="1" s="1"/>
  <c r="AD1645" i="1"/>
  <c r="AE1645" i="1" s="1"/>
  <c r="AB1645" i="1"/>
  <c r="AC1645" i="1" s="1"/>
  <c r="AA1645" i="1"/>
  <c r="U1645" i="1"/>
  <c r="P1645" i="1"/>
  <c r="M1645" i="1"/>
  <c r="BP1644" i="1"/>
  <c r="BO1644" i="1"/>
  <c r="BK1644" i="1"/>
  <c r="BA1644" i="1"/>
  <c r="BN1644" i="1" s="1"/>
  <c r="AS1644" i="1"/>
  <c r="AG1644" i="1"/>
  <c r="AH1644" i="1" s="1"/>
  <c r="AD1644" i="1"/>
  <c r="AE1644" i="1" s="1"/>
  <c r="AB1644" i="1"/>
  <c r="AC1644" i="1" s="1"/>
  <c r="AA1644" i="1"/>
  <c r="W1644" i="1"/>
  <c r="P1644" i="1" s="1"/>
  <c r="U1644" i="1"/>
  <c r="M1644" i="1"/>
  <c r="BP1643" i="1"/>
  <c r="BO1643" i="1"/>
  <c r="BK1643" i="1"/>
  <c r="BA1643" i="1"/>
  <c r="AS1643" i="1"/>
  <c r="AG1643" i="1"/>
  <c r="AH1643" i="1" s="1"/>
  <c r="AD1643" i="1"/>
  <c r="AE1643" i="1" s="1"/>
  <c r="AB1643" i="1"/>
  <c r="AC1643" i="1" s="1"/>
  <c r="AA1643" i="1"/>
  <c r="W1643" i="1"/>
  <c r="P1643" i="1" s="1"/>
  <c r="U1643" i="1"/>
  <c r="M1643" i="1"/>
  <c r="BP1642" i="1"/>
  <c r="BO1642" i="1"/>
  <c r="BK1642" i="1"/>
  <c r="BA1642" i="1"/>
  <c r="BB1642" i="1" s="1"/>
  <c r="AS1642" i="1"/>
  <c r="AG1642" i="1"/>
  <c r="AH1642" i="1" s="1"/>
  <c r="AD1642" i="1"/>
  <c r="AE1642" i="1" s="1"/>
  <c r="AB1642" i="1"/>
  <c r="AC1642" i="1" s="1"/>
  <c r="AA1642" i="1"/>
  <c r="W1642" i="1"/>
  <c r="P1642" i="1" s="1"/>
  <c r="U1642" i="1"/>
  <c r="M1642" i="1"/>
  <c r="BP1641" i="1"/>
  <c r="BO1641" i="1"/>
  <c r="BK1641" i="1"/>
  <c r="BA1641" i="1"/>
  <c r="AS1641" i="1"/>
  <c r="AG1641" i="1"/>
  <c r="AH1641" i="1" s="1"/>
  <c r="AD1641" i="1"/>
  <c r="AE1641" i="1" s="1"/>
  <c r="AB1641" i="1"/>
  <c r="AC1641" i="1" s="1"/>
  <c r="AA1641" i="1"/>
  <c r="W1641" i="1"/>
  <c r="P1641" i="1" s="1"/>
  <c r="U1641" i="1"/>
  <c r="M1641" i="1"/>
  <c r="BP1640" i="1"/>
  <c r="BO1640" i="1"/>
  <c r="BK1640" i="1"/>
  <c r="BA1640" i="1"/>
  <c r="BN1640" i="1" s="1"/>
  <c r="AS1640" i="1"/>
  <c r="AG1640" i="1"/>
  <c r="AH1640" i="1" s="1"/>
  <c r="AD1640" i="1"/>
  <c r="AE1640" i="1" s="1"/>
  <c r="AB1640" i="1"/>
  <c r="AC1640" i="1" s="1"/>
  <c r="AA1640" i="1"/>
  <c r="U1640" i="1"/>
  <c r="P1640" i="1"/>
  <c r="M1640" i="1"/>
  <c r="BP1639" i="1"/>
  <c r="BO1639" i="1"/>
  <c r="BA1639" i="1"/>
  <c r="BB1639" i="1" s="1"/>
  <c r="AS1639" i="1"/>
  <c r="AG1639" i="1"/>
  <c r="AH1639" i="1" s="1"/>
  <c r="AD1639" i="1"/>
  <c r="AE1639" i="1" s="1"/>
  <c r="AB1639" i="1"/>
  <c r="AC1639" i="1" s="1"/>
  <c r="AA1639" i="1"/>
  <c r="U1639" i="1"/>
  <c r="P1639" i="1"/>
  <c r="M1639" i="1"/>
  <c r="BK1638" i="1"/>
  <c r="BA1638" i="1"/>
  <c r="BB1638" i="1" s="1"/>
  <c r="AS1638" i="1"/>
  <c r="AG1638" i="1"/>
  <c r="AH1638" i="1" s="1"/>
  <c r="AD1638" i="1"/>
  <c r="AE1638" i="1" s="1"/>
  <c r="AB1638" i="1"/>
  <c r="AC1638" i="1" s="1"/>
  <c r="AA1638" i="1"/>
  <c r="U1638" i="1"/>
  <c r="P1638" i="1"/>
  <c r="M1638" i="1"/>
  <c r="BP1637" i="1"/>
  <c r="BO1637" i="1"/>
  <c r="BK1637" i="1"/>
  <c r="BB1637" i="1"/>
  <c r="BA1637" i="1"/>
  <c r="BN1637" i="1" s="1"/>
  <c r="AS1637" i="1"/>
  <c r="AG1637" i="1"/>
  <c r="AH1637" i="1" s="1"/>
  <c r="AD1637" i="1"/>
  <c r="AE1637" i="1" s="1"/>
  <c r="AB1637" i="1"/>
  <c r="AC1637" i="1" s="1"/>
  <c r="AA1637" i="1"/>
  <c r="U1637" i="1"/>
  <c r="P1637" i="1"/>
  <c r="M1637" i="1"/>
  <c r="BP1636" i="1"/>
  <c r="BO1636" i="1"/>
  <c r="BK1636" i="1"/>
  <c r="BA1636" i="1"/>
  <c r="BN1636" i="1" s="1"/>
  <c r="AS1636" i="1"/>
  <c r="AG1636" i="1"/>
  <c r="AH1636" i="1" s="1"/>
  <c r="AD1636" i="1"/>
  <c r="AE1636" i="1" s="1"/>
  <c r="AB1636" i="1"/>
  <c r="AC1636" i="1" s="1"/>
  <c r="AA1636" i="1"/>
  <c r="W1636" i="1"/>
  <c r="P1636" i="1" s="1"/>
  <c r="U1636" i="1"/>
  <c r="M1636" i="1"/>
  <c r="BP1635" i="1"/>
  <c r="BO1635" i="1"/>
  <c r="BK1635" i="1"/>
  <c r="BA1635" i="1"/>
  <c r="BN1635" i="1" s="1"/>
  <c r="AS1635" i="1"/>
  <c r="AG1635" i="1"/>
  <c r="AH1635" i="1" s="1"/>
  <c r="AD1635" i="1"/>
  <c r="AE1635" i="1" s="1"/>
  <c r="AB1635" i="1"/>
  <c r="AC1635" i="1" s="1"/>
  <c r="AA1635" i="1"/>
  <c r="W1635" i="1"/>
  <c r="P1635" i="1" s="1"/>
  <c r="U1635" i="1"/>
  <c r="M1635" i="1"/>
  <c r="BA1634" i="1"/>
  <c r="BB1634" i="1" s="1"/>
  <c r="AS1634" i="1"/>
  <c r="AG1634" i="1"/>
  <c r="AH1634" i="1" s="1"/>
  <c r="AD1634" i="1"/>
  <c r="AE1634" i="1" s="1"/>
  <c r="AB1634" i="1"/>
  <c r="AC1634" i="1" s="1"/>
  <c r="AA1634" i="1"/>
  <c r="W1634" i="1"/>
  <c r="P1634" i="1" s="1"/>
  <c r="U1634" i="1"/>
  <c r="M1634" i="1"/>
  <c r="BP1633" i="1"/>
  <c r="BO1633" i="1"/>
  <c r="BK1633" i="1"/>
  <c r="BA1633" i="1"/>
  <c r="AS1633" i="1"/>
  <c r="AG1633" i="1"/>
  <c r="AH1633" i="1" s="1"/>
  <c r="AD1633" i="1"/>
  <c r="AE1633" i="1" s="1"/>
  <c r="AB1633" i="1"/>
  <c r="AC1633" i="1" s="1"/>
  <c r="AA1633" i="1"/>
  <c r="W1633" i="1"/>
  <c r="P1633" i="1" s="1"/>
  <c r="U1633" i="1"/>
  <c r="M1633" i="1"/>
  <c r="BP1632" i="1"/>
  <c r="BO1632" i="1"/>
  <c r="BK1632" i="1"/>
  <c r="BA1632" i="1"/>
  <c r="AS1632" i="1"/>
  <c r="AG1632" i="1"/>
  <c r="AH1632" i="1" s="1"/>
  <c r="AD1632" i="1"/>
  <c r="AE1632" i="1" s="1"/>
  <c r="AB1632" i="1"/>
  <c r="AC1632" i="1" s="1"/>
  <c r="AA1632" i="1"/>
  <c r="U1632" i="1"/>
  <c r="P1632" i="1"/>
  <c r="M1632" i="1"/>
  <c r="BP1631" i="1"/>
  <c r="BO1631" i="1"/>
  <c r="BK1631" i="1"/>
  <c r="BA1631" i="1"/>
  <c r="AS1631" i="1"/>
  <c r="AG1631" i="1"/>
  <c r="AH1631" i="1" s="1"/>
  <c r="AD1631" i="1"/>
  <c r="AE1631" i="1" s="1"/>
  <c r="AB1631" i="1"/>
  <c r="AC1631" i="1" s="1"/>
  <c r="AA1631" i="1"/>
  <c r="U1631" i="1"/>
  <c r="P1631" i="1"/>
  <c r="M1631" i="1"/>
  <c r="BK1630" i="1"/>
  <c r="BA1630" i="1"/>
  <c r="BB1630" i="1" s="1"/>
  <c r="AS1630" i="1"/>
  <c r="AG1630" i="1"/>
  <c r="AH1630" i="1" s="1"/>
  <c r="AD1630" i="1"/>
  <c r="AE1630" i="1" s="1"/>
  <c r="AB1630" i="1"/>
  <c r="AC1630" i="1" s="1"/>
  <c r="AA1630" i="1"/>
  <c r="U1630" i="1"/>
  <c r="P1630" i="1"/>
  <c r="M1630" i="1"/>
  <c r="BK1629" i="1"/>
  <c r="BA1629" i="1"/>
  <c r="BB1629" i="1" s="1"/>
  <c r="AS1629" i="1"/>
  <c r="AG1629" i="1"/>
  <c r="AH1629" i="1" s="1"/>
  <c r="AD1629" i="1"/>
  <c r="AE1629" i="1" s="1"/>
  <c r="AB1629" i="1"/>
  <c r="AC1629" i="1" s="1"/>
  <c r="AA1629" i="1"/>
  <c r="W1629" i="1"/>
  <c r="P1629" i="1" s="1"/>
  <c r="U1629" i="1"/>
  <c r="M1629" i="1"/>
  <c r="BK1628" i="1"/>
  <c r="BA1628" i="1"/>
  <c r="BB1628" i="1" s="1"/>
  <c r="AS1628" i="1"/>
  <c r="AG1628" i="1"/>
  <c r="AH1628" i="1" s="1"/>
  <c r="AD1628" i="1"/>
  <c r="AE1628" i="1" s="1"/>
  <c r="AB1628" i="1"/>
  <c r="AC1628" i="1" s="1"/>
  <c r="AA1628" i="1"/>
  <c r="U1628" i="1"/>
  <c r="P1628" i="1"/>
  <c r="M1628" i="1"/>
  <c r="BK1627" i="1"/>
  <c r="BA1627" i="1"/>
  <c r="BB1627" i="1" s="1"/>
  <c r="AS1627" i="1"/>
  <c r="AG1627" i="1"/>
  <c r="AH1627" i="1" s="1"/>
  <c r="AD1627" i="1"/>
  <c r="AE1627" i="1" s="1"/>
  <c r="AB1627" i="1"/>
  <c r="AC1627" i="1" s="1"/>
  <c r="AA1627" i="1"/>
  <c r="W1627" i="1"/>
  <c r="P1627" i="1" s="1"/>
  <c r="U1627" i="1"/>
  <c r="M1627" i="1"/>
  <c r="BK1626" i="1"/>
  <c r="BA1626" i="1"/>
  <c r="BB1626" i="1" s="1"/>
  <c r="AS1626" i="1"/>
  <c r="AG1626" i="1"/>
  <c r="AH1626" i="1" s="1"/>
  <c r="AD1626" i="1"/>
  <c r="AE1626" i="1" s="1"/>
  <c r="AB1626" i="1"/>
  <c r="AC1626" i="1" s="1"/>
  <c r="AA1626" i="1"/>
  <c r="U1626" i="1"/>
  <c r="P1626" i="1"/>
  <c r="M1626" i="1"/>
  <c r="BK1625" i="1"/>
  <c r="BA1625" i="1"/>
  <c r="BB1625" i="1" s="1"/>
  <c r="AS1625" i="1"/>
  <c r="AG1625" i="1"/>
  <c r="AH1625" i="1" s="1"/>
  <c r="AD1625" i="1"/>
  <c r="AE1625" i="1" s="1"/>
  <c r="AB1625" i="1"/>
  <c r="AC1625" i="1" s="1"/>
  <c r="AA1625" i="1"/>
  <c r="U1625" i="1"/>
  <c r="P1625" i="1"/>
  <c r="M1625" i="1"/>
  <c r="BK1624" i="1"/>
  <c r="BA1624" i="1"/>
  <c r="BB1624" i="1" s="1"/>
  <c r="AS1624" i="1"/>
  <c r="AG1624" i="1"/>
  <c r="AH1624" i="1" s="1"/>
  <c r="AD1624" i="1"/>
  <c r="AE1624" i="1" s="1"/>
  <c r="AB1624" i="1"/>
  <c r="AC1624" i="1" s="1"/>
  <c r="AA1624" i="1"/>
  <c r="W1624" i="1"/>
  <c r="P1624" i="1" s="1"/>
  <c r="U1624" i="1"/>
  <c r="M1624" i="1"/>
  <c r="BK1623" i="1"/>
  <c r="BA1623" i="1"/>
  <c r="BB1623" i="1" s="1"/>
  <c r="AS1623" i="1"/>
  <c r="AG1623" i="1"/>
  <c r="AH1623" i="1" s="1"/>
  <c r="AD1623" i="1"/>
  <c r="AE1623" i="1" s="1"/>
  <c r="AB1623" i="1"/>
  <c r="AC1623" i="1" s="1"/>
  <c r="AA1623" i="1"/>
  <c r="U1623" i="1"/>
  <c r="P1623" i="1"/>
  <c r="M1623" i="1"/>
  <c r="BK1622" i="1"/>
  <c r="BA1622" i="1"/>
  <c r="BB1622" i="1" s="1"/>
  <c r="AS1622" i="1"/>
  <c r="AG1622" i="1"/>
  <c r="AH1622" i="1" s="1"/>
  <c r="AD1622" i="1"/>
  <c r="AE1622" i="1" s="1"/>
  <c r="AB1622" i="1"/>
  <c r="AC1622" i="1" s="1"/>
  <c r="AA1622" i="1"/>
  <c r="W1622" i="1"/>
  <c r="U1622" i="1"/>
  <c r="P1622" i="1"/>
  <c r="M1622" i="1"/>
  <c r="BK1621" i="1"/>
  <c r="BA1621" i="1"/>
  <c r="BB1621" i="1" s="1"/>
  <c r="AS1621" i="1"/>
  <c r="AG1621" i="1"/>
  <c r="AH1621" i="1" s="1"/>
  <c r="AD1621" i="1"/>
  <c r="AE1621" i="1" s="1"/>
  <c r="AB1621" i="1"/>
  <c r="AC1621" i="1" s="1"/>
  <c r="AA1621" i="1"/>
  <c r="U1621" i="1"/>
  <c r="P1621" i="1"/>
  <c r="M1621" i="1"/>
  <c r="BP1620" i="1"/>
  <c r="BO1620" i="1"/>
  <c r="BK1620" i="1"/>
  <c r="BA1620" i="1"/>
  <c r="AS1620" i="1"/>
  <c r="AG1620" i="1"/>
  <c r="AH1620" i="1" s="1"/>
  <c r="AD1620" i="1"/>
  <c r="AE1620" i="1" s="1"/>
  <c r="AB1620" i="1"/>
  <c r="AC1620" i="1" s="1"/>
  <c r="AA1620" i="1"/>
  <c r="W1620" i="1"/>
  <c r="P1620" i="1" s="1"/>
  <c r="U1620" i="1"/>
  <c r="M1620" i="1"/>
  <c r="BK1619" i="1"/>
  <c r="BA1619" i="1"/>
  <c r="BB1619" i="1" s="1"/>
  <c r="AS1619" i="1"/>
  <c r="AG1619" i="1"/>
  <c r="AH1619" i="1" s="1"/>
  <c r="AD1619" i="1"/>
  <c r="AE1619" i="1" s="1"/>
  <c r="AB1619" i="1"/>
  <c r="AC1619" i="1" s="1"/>
  <c r="AA1619" i="1"/>
  <c r="W1619" i="1"/>
  <c r="P1619" i="1" s="1"/>
  <c r="U1619" i="1"/>
  <c r="M1619" i="1"/>
  <c r="BK1618" i="1"/>
  <c r="BA1618" i="1"/>
  <c r="BB1618" i="1" s="1"/>
  <c r="AS1618" i="1"/>
  <c r="AG1618" i="1"/>
  <c r="AH1618" i="1" s="1"/>
  <c r="AD1618" i="1"/>
  <c r="AE1618" i="1" s="1"/>
  <c r="AB1618" i="1"/>
  <c r="AC1618" i="1" s="1"/>
  <c r="AA1618" i="1"/>
  <c r="W1618" i="1"/>
  <c r="P1618" i="1" s="1"/>
  <c r="U1618" i="1"/>
  <c r="M1618" i="1"/>
  <c r="BK1617" i="1"/>
  <c r="BA1617" i="1"/>
  <c r="BB1617" i="1" s="1"/>
  <c r="AS1617" i="1"/>
  <c r="AG1617" i="1"/>
  <c r="AH1617" i="1" s="1"/>
  <c r="AD1617" i="1"/>
  <c r="AE1617" i="1" s="1"/>
  <c r="AB1617" i="1"/>
  <c r="AC1617" i="1" s="1"/>
  <c r="AA1617" i="1"/>
  <c r="U1617" i="1"/>
  <c r="P1617" i="1"/>
  <c r="M1617" i="1"/>
  <c r="BK1616" i="1"/>
  <c r="BA1616" i="1"/>
  <c r="BB1616" i="1" s="1"/>
  <c r="AS1616" i="1"/>
  <c r="AG1616" i="1"/>
  <c r="AH1616" i="1" s="1"/>
  <c r="AD1616" i="1"/>
  <c r="AE1616" i="1" s="1"/>
  <c r="AB1616" i="1"/>
  <c r="AC1616" i="1" s="1"/>
  <c r="AA1616" i="1"/>
  <c r="U1616" i="1"/>
  <c r="P1616" i="1"/>
  <c r="M1616" i="1"/>
  <c r="BK1615" i="1"/>
  <c r="BA1615" i="1"/>
  <c r="BB1615" i="1" s="1"/>
  <c r="AS1615" i="1"/>
  <c r="AG1615" i="1"/>
  <c r="AH1615" i="1" s="1"/>
  <c r="AD1615" i="1"/>
  <c r="AE1615" i="1" s="1"/>
  <c r="AB1615" i="1"/>
  <c r="AC1615" i="1" s="1"/>
  <c r="AA1615" i="1"/>
  <c r="U1615" i="1"/>
  <c r="P1615" i="1"/>
  <c r="M1615" i="1"/>
  <c r="BK1614" i="1"/>
  <c r="BA1614" i="1"/>
  <c r="BB1614" i="1" s="1"/>
  <c r="AS1614" i="1"/>
  <c r="AG1614" i="1"/>
  <c r="AH1614" i="1" s="1"/>
  <c r="AD1614" i="1"/>
  <c r="AE1614" i="1" s="1"/>
  <c r="AB1614" i="1"/>
  <c r="AC1614" i="1" s="1"/>
  <c r="AA1614" i="1"/>
  <c r="U1614" i="1"/>
  <c r="P1614" i="1"/>
  <c r="M1614" i="1"/>
  <c r="BK1613" i="1"/>
  <c r="BA1613" i="1"/>
  <c r="BB1613" i="1" s="1"/>
  <c r="AS1613" i="1"/>
  <c r="AG1613" i="1"/>
  <c r="AH1613" i="1" s="1"/>
  <c r="AD1613" i="1"/>
  <c r="AE1613" i="1" s="1"/>
  <c r="AB1613" i="1"/>
  <c r="AC1613" i="1" s="1"/>
  <c r="AA1613" i="1"/>
  <c r="W1613" i="1"/>
  <c r="P1613" i="1" s="1"/>
  <c r="U1613" i="1"/>
  <c r="M1613" i="1"/>
  <c r="BP1612" i="1"/>
  <c r="BO1612" i="1"/>
  <c r="BK1612" i="1"/>
  <c r="BA1612" i="1"/>
  <c r="BB1612" i="1" s="1"/>
  <c r="AS1612" i="1"/>
  <c r="AG1612" i="1"/>
  <c r="AH1612" i="1" s="1"/>
  <c r="AD1612" i="1"/>
  <c r="AE1612" i="1" s="1"/>
  <c r="AB1612" i="1"/>
  <c r="AC1612" i="1" s="1"/>
  <c r="AA1612" i="1"/>
  <c r="W1612" i="1"/>
  <c r="P1612" i="1" s="1"/>
  <c r="U1612" i="1"/>
  <c r="M1612" i="1"/>
  <c r="BP1611" i="1"/>
  <c r="BO1611" i="1"/>
  <c r="BK1611" i="1"/>
  <c r="BA1611" i="1"/>
  <c r="BN1611" i="1" s="1"/>
  <c r="AS1611" i="1"/>
  <c r="AG1611" i="1"/>
  <c r="AH1611" i="1" s="1"/>
  <c r="AD1611" i="1"/>
  <c r="AE1611" i="1" s="1"/>
  <c r="AB1611" i="1"/>
  <c r="AC1611" i="1" s="1"/>
  <c r="AA1611" i="1"/>
  <c r="W1611" i="1"/>
  <c r="P1611" i="1" s="1"/>
  <c r="U1611" i="1"/>
  <c r="M1611" i="1"/>
  <c r="BP1610" i="1"/>
  <c r="BO1610" i="1"/>
  <c r="BK1610" i="1"/>
  <c r="BA1610" i="1"/>
  <c r="AS1610" i="1"/>
  <c r="AG1610" i="1"/>
  <c r="AH1610" i="1" s="1"/>
  <c r="AD1610" i="1"/>
  <c r="AE1610" i="1" s="1"/>
  <c r="AB1610" i="1"/>
  <c r="AC1610" i="1" s="1"/>
  <c r="AA1610" i="1"/>
  <c r="W1610" i="1"/>
  <c r="P1610" i="1" s="1"/>
  <c r="U1610" i="1"/>
  <c r="M1610" i="1"/>
  <c r="BP1609" i="1"/>
  <c r="BO1609" i="1"/>
  <c r="BK1609" i="1"/>
  <c r="BA1609" i="1"/>
  <c r="BB1609" i="1" s="1"/>
  <c r="AS1609" i="1"/>
  <c r="AG1609" i="1"/>
  <c r="AH1609" i="1" s="1"/>
  <c r="AD1609" i="1"/>
  <c r="AE1609" i="1" s="1"/>
  <c r="AB1609" i="1"/>
  <c r="AC1609" i="1" s="1"/>
  <c r="AA1609" i="1"/>
  <c r="U1609" i="1"/>
  <c r="P1609" i="1"/>
  <c r="M1609" i="1"/>
  <c r="BP1608" i="1"/>
  <c r="BO1608" i="1"/>
  <c r="BK1608" i="1"/>
  <c r="BA1608" i="1"/>
  <c r="BB1608" i="1" s="1"/>
  <c r="AS1608" i="1"/>
  <c r="AG1608" i="1"/>
  <c r="AH1608" i="1" s="1"/>
  <c r="AD1608" i="1"/>
  <c r="AE1608" i="1" s="1"/>
  <c r="AB1608" i="1"/>
  <c r="AC1608" i="1" s="1"/>
  <c r="AA1608" i="1"/>
  <c r="U1608" i="1"/>
  <c r="P1608" i="1"/>
  <c r="M1608" i="1"/>
  <c r="BP1607" i="1"/>
  <c r="BO1607" i="1"/>
  <c r="BK1607" i="1"/>
  <c r="BA1607" i="1"/>
  <c r="BB1607" i="1" s="1"/>
  <c r="AS1607" i="1"/>
  <c r="AG1607" i="1"/>
  <c r="AH1607" i="1" s="1"/>
  <c r="AD1607" i="1"/>
  <c r="AE1607" i="1" s="1"/>
  <c r="AB1607" i="1"/>
  <c r="AC1607" i="1" s="1"/>
  <c r="AA1607" i="1"/>
  <c r="W1607" i="1"/>
  <c r="P1607" i="1" s="1"/>
  <c r="U1607" i="1"/>
  <c r="M1607" i="1"/>
  <c r="BP1606" i="1"/>
  <c r="BO1606" i="1"/>
  <c r="BK1606" i="1"/>
  <c r="BA1606" i="1"/>
  <c r="AS1606" i="1"/>
  <c r="AG1606" i="1"/>
  <c r="AH1606" i="1" s="1"/>
  <c r="AD1606" i="1"/>
  <c r="AE1606" i="1" s="1"/>
  <c r="AB1606" i="1"/>
  <c r="AC1606" i="1" s="1"/>
  <c r="AA1606" i="1"/>
  <c r="W1606" i="1"/>
  <c r="U1606" i="1"/>
  <c r="P1606" i="1"/>
  <c r="M1606" i="1"/>
  <c r="BP1605" i="1"/>
  <c r="BO1605" i="1"/>
  <c r="BK1605" i="1"/>
  <c r="BA1605" i="1"/>
  <c r="BN1605" i="1" s="1"/>
  <c r="AS1605" i="1"/>
  <c r="AG1605" i="1"/>
  <c r="AH1605" i="1" s="1"/>
  <c r="AD1605" i="1"/>
  <c r="AE1605" i="1" s="1"/>
  <c r="AB1605" i="1"/>
  <c r="AC1605" i="1" s="1"/>
  <c r="AA1605" i="1"/>
  <c r="U1605" i="1"/>
  <c r="P1605" i="1"/>
  <c r="M1605" i="1"/>
  <c r="BP1604" i="1"/>
  <c r="BO1604" i="1"/>
  <c r="BK1604" i="1"/>
  <c r="BA1604" i="1"/>
  <c r="BN1604" i="1" s="1"/>
  <c r="AS1604" i="1"/>
  <c r="AG1604" i="1"/>
  <c r="AH1604" i="1" s="1"/>
  <c r="AD1604" i="1"/>
  <c r="AE1604" i="1" s="1"/>
  <c r="AB1604" i="1"/>
  <c r="AC1604" i="1" s="1"/>
  <c r="AA1604" i="1"/>
  <c r="W1604" i="1"/>
  <c r="P1604" i="1" s="1"/>
  <c r="U1604" i="1"/>
  <c r="M1604" i="1"/>
  <c r="BK1603" i="1"/>
  <c r="BA1603" i="1"/>
  <c r="BB1603" i="1" s="1"/>
  <c r="AS1603" i="1"/>
  <c r="AG1603" i="1"/>
  <c r="AH1603" i="1" s="1"/>
  <c r="AD1603" i="1"/>
  <c r="AE1603" i="1" s="1"/>
  <c r="AB1603" i="1"/>
  <c r="AC1603" i="1" s="1"/>
  <c r="AA1603" i="1"/>
  <c r="W1603" i="1"/>
  <c r="P1603" i="1" s="1"/>
  <c r="U1603" i="1"/>
  <c r="M1603" i="1"/>
  <c r="BP1602" i="1"/>
  <c r="BO1602" i="1"/>
  <c r="BK1602" i="1"/>
  <c r="BA1602" i="1"/>
  <c r="BN1602" i="1" s="1"/>
  <c r="AS1602" i="1"/>
  <c r="AG1602" i="1"/>
  <c r="AH1602" i="1" s="1"/>
  <c r="AD1602" i="1"/>
  <c r="AE1602" i="1" s="1"/>
  <c r="AB1602" i="1"/>
  <c r="AC1602" i="1" s="1"/>
  <c r="AA1602" i="1"/>
  <c r="U1602" i="1"/>
  <c r="P1602" i="1"/>
  <c r="M1602" i="1"/>
  <c r="BP1601" i="1"/>
  <c r="BO1601" i="1"/>
  <c r="BK1601" i="1"/>
  <c r="BA1601" i="1"/>
  <c r="AS1601" i="1"/>
  <c r="AG1601" i="1"/>
  <c r="AH1601" i="1" s="1"/>
  <c r="AD1601" i="1"/>
  <c r="AE1601" i="1" s="1"/>
  <c r="AB1601" i="1"/>
  <c r="AC1601" i="1" s="1"/>
  <c r="AA1601" i="1"/>
  <c r="W1601" i="1"/>
  <c r="P1601" i="1" s="1"/>
  <c r="U1601" i="1"/>
  <c r="M1601" i="1"/>
  <c r="BP1600" i="1"/>
  <c r="BO1600" i="1"/>
  <c r="BK1600" i="1"/>
  <c r="BA1600" i="1"/>
  <c r="AS1600" i="1"/>
  <c r="AG1600" i="1"/>
  <c r="AH1600" i="1" s="1"/>
  <c r="AD1600" i="1"/>
  <c r="AE1600" i="1" s="1"/>
  <c r="AB1600" i="1"/>
  <c r="AC1600" i="1" s="1"/>
  <c r="AA1600" i="1"/>
  <c r="W1600" i="1"/>
  <c r="P1600" i="1" s="1"/>
  <c r="U1600" i="1"/>
  <c r="M1600" i="1"/>
  <c r="BP1599" i="1"/>
  <c r="BO1599" i="1"/>
  <c r="BK1599" i="1"/>
  <c r="BA1599" i="1"/>
  <c r="AS1599" i="1"/>
  <c r="AG1599" i="1"/>
  <c r="AH1599" i="1" s="1"/>
  <c r="AD1599" i="1"/>
  <c r="AE1599" i="1" s="1"/>
  <c r="AB1599" i="1"/>
  <c r="AC1599" i="1" s="1"/>
  <c r="AA1599" i="1"/>
  <c r="W1599" i="1"/>
  <c r="P1599" i="1" s="1"/>
  <c r="U1599" i="1"/>
  <c r="M1599" i="1"/>
  <c r="BP1598" i="1"/>
  <c r="BO1598" i="1"/>
  <c r="BK1598" i="1"/>
  <c r="BA1598" i="1"/>
  <c r="AS1598" i="1"/>
  <c r="AG1598" i="1"/>
  <c r="AH1598" i="1" s="1"/>
  <c r="AD1598" i="1"/>
  <c r="AE1598" i="1" s="1"/>
  <c r="AB1598" i="1"/>
  <c r="AC1598" i="1" s="1"/>
  <c r="AA1598" i="1"/>
  <c r="U1598" i="1"/>
  <c r="P1598" i="1"/>
  <c r="M1598" i="1"/>
  <c r="BP1597" i="1"/>
  <c r="BO1597" i="1"/>
  <c r="BK1597" i="1"/>
  <c r="BA1597" i="1"/>
  <c r="AS1597" i="1"/>
  <c r="AG1597" i="1"/>
  <c r="AH1597" i="1" s="1"/>
  <c r="AD1597" i="1"/>
  <c r="AE1597" i="1" s="1"/>
  <c r="AB1597" i="1"/>
  <c r="AC1597" i="1" s="1"/>
  <c r="AA1597" i="1"/>
  <c r="U1597" i="1"/>
  <c r="P1597" i="1"/>
  <c r="M1597" i="1"/>
  <c r="BP1596" i="1"/>
  <c r="BO1596" i="1"/>
  <c r="BK1596" i="1"/>
  <c r="BA1596" i="1"/>
  <c r="BN1596" i="1" s="1"/>
  <c r="AS1596" i="1"/>
  <c r="AG1596" i="1"/>
  <c r="AH1596" i="1" s="1"/>
  <c r="AD1596" i="1"/>
  <c r="AE1596" i="1" s="1"/>
  <c r="AB1596" i="1"/>
  <c r="AC1596" i="1" s="1"/>
  <c r="AA1596" i="1"/>
  <c r="U1596" i="1"/>
  <c r="P1596" i="1"/>
  <c r="M1596" i="1"/>
  <c r="BP1595" i="1"/>
  <c r="BO1595" i="1"/>
  <c r="BK1595" i="1"/>
  <c r="BA1595" i="1"/>
  <c r="AS1595" i="1"/>
  <c r="AG1595" i="1"/>
  <c r="AH1595" i="1" s="1"/>
  <c r="AD1595" i="1"/>
  <c r="AE1595" i="1" s="1"/>
  <c r="AB1595" i="1"/>
  <c r="AC1595" i="1" s="1"/>
  <c r="AA1595" i="1"/>
  <c r="U1595" i="1"/>
  <c r="P1595" i="1"/>
  <c r="M1595" i="1"/>
  <c r="BP1594" i="1"/>
  <c r="BO1594" i="1"/>
  <c r="BK1594" i="1"/>
  <c r="BA1594" i="1"/>
  <c r="AS1594" i="1"/>
  <c r="AG1594" i="1"/>
  <c r="AH1594" i="1" s="1"/>
  <c r="AD1594" i="1"/>
  <c r="AE1594" i="1" s="1"/>
  <c r="AB1594" i="1"/>
  <c r="AC1594" i="1" s="1"/>
  <c r="AA1594" i="1"/>
  <c r="U1594" i="1"/>
  <c r="P1594" i="1"/>
  <c r="M1594" i="1"/>
  <c r="BP1593" i="1"/>
  <c r="BO1593" i="1"/>
  <c r="BK1593" i="1"/>
  <c r="BA1593" i="1"/>
  <c r="BN1593" i="1" s="1"/>
  <c r="AS1593" i="1"/>
  <c r="AG1593" i="1"/>
  <c r="AH1593" i="1" s="1"/>
  <c r="AD1593" i="1"/>
  <c r="AE1593" i="1" s="1"/>
  <c r="AB1593" i="1"/>
  <c r="AC1593" i="1" s="1"/>
  <c r="AA1593" i="1"/>
  <c r="W1593" i="1"/>
  <c r="P1593" i="1" s="1"/>
  <c r="U1593" i="1"/>
  <c r="M1593" i="1"/>
  <c r="BP1592" i="1"/>
  <c r="BO1592" i="1"/>
  <c r="BK1592" i="1"/>
  <c r="BB1592" i="1"/>
  <c r="BA1592" i="1"/>
  <c r="BN1592" i="1" s="1"/>
  <c r="AS1592" i="1"/>
  <c r="AG1592" i="1"/>
  <c r="AH1592" i="1" s="1"/>
  <c r="AD1592" i="1"/>
  <c r="AE1592" i="1" s="1"/>
  <c r="AB1592" i="1"/>
  <c r="AC1592" i="1" s="1"/>
  <c r="AA1592" i="1"/>
  <c r="W1592" i="1"/>
  <c r="P1592" i="1" s="1"/>
  <c r="U1592" i="1"/>
  <c r="M1592" i="1"/>
  <c r="BP1591" i="1"/>
  <c r="BO1591" i="1"/>
  <c r="BK1591" i="1"/>
  <c r="BA1591" i="1"/>
  <c r="BN1591" i="1" s="1"/>
  <c r="AS1591" i="1"/>
  <c r="AG1591" i="1"/>
  <c r="AH1591" i="1" s="1"/>
  <c r="AD1591" i="1"/>
  <c r="AE1591" i="1" s="1"/>
  <c r="AB1591" i="1"/>
  <c r="AC1591" i="1" s="1"/>
  <c r="AA1591" i="1"/>
  <c r="U1591" i="1"/>
  <c r="P1591" i="1"/>
  <c r="M1591" i="1"/>
  <c r="BP1590" i="1"/>
  <c r="BO1590" i="1"/>
  <c r="BK1590" i="1"/>
  <c r="BA1590" i="1"/>
  <c r="AS1590" i="1"/>
  <c r="AG1590" i="1"/>
  <c r="AH1590" i="1" s="1"/>
  <c r="AD1590" i="1"/>
  <c r="AE1590" i="1" s="1"/>
  <c r="AB1590" i="1"/>
  <c r="AC1590" i="1" s="1"/>
  <c r="AA1590" i="1"/>
  <c r="W1590" i="1"/>
  <c r="P1590" i="1" s="1"/>
  <c r="U1590" i="1"/>
  <c r="M1590" i="1"/>
  <c r="BP1589" i="1"/>
  <c r="BO1589" i="1"/>
  <c r="BK1589" i="1"/>
  <c r="BA1589" i="1"/>
  <c r="BB1589" i="1" s="1"/>
  <c r="AS1589" i="1"/>
  <c r="AG1589" i="1"/>
  <c r="AH1589" i="1" s="1"/>
  <c r="AD1589" i="1"/>
  <c r="AE1589" i="1" s="1"/>
  <c r="AB1589" i="1"/>
  <c r="AC1589" i="1" s="1"/>
  <c r="AA1589" i="1"/>
  <c r="U1589" i="1"/>
  <c r="P1589" i="1"/>
  <c r="M1589" i="1"/>
  <c r="BP1588" i="1"/>
  <c r="BO1588" i="1"/>
  <c r="BK1588" i="1"/>
  <c r="BA1588" i="1"/>
  <c r="BN1588" i="1" s="1"/>
  <c r="AS1588" i="1"/>
  <c r="AG1588" i="1"/>
  <c r="AH1588" i="1" s="1"/>
  <c r="AD1588" i="1"/>
  <c r="AE1588" i="1" s="1"/>
  <c r="AB1588" i="1"/>
  <c r="AC1588" i="1" s="1"/>
  <c r="AA1588" i="1"/>
  <c r="W1588" i="1"/>
  <c r="P1588" i="1" s="1"/>
  <c r="U1588" i="1"/>
  <c r="M1588" i="1"/>
  <c r="BP1587" i="1"/>
  <c r="BO1587" i="1"/>
  <c r="BN1587" i="1"/>
  <c r="BK1587" i="1"/>
  <c r="BA1587" i="1"/>
  <c r="BB1587" i="1" s="1"/>
  <c r="AS1587" i="1"/>
  <c r="AG1587" i="1"/>
  <c r="AH1587" i="1" s="1"/>
  <c r="AD1587" i="1"/>
  <c r="AE1587" i="1" s="1"/>
  <c r="AB1587" i="1"/>
  <c r="AC1587" i="1" s="1"/>
  <c r="AA1587" i="1"/>
  <c r="U1587" i="1"/>
  <c r="P1587" i="1"/>
  <c r="M1587" i="1"/>
  <c r="BP1586" i="1"/>
  <c r="BO1586" i="1"/>
  <c r="BK1586" i="1"/>
  <c r="BA1586" i="1"/>
  <c r="AS1586" i="1"/>
  <c r="AG1586" i="1"/>
  <c r="AH1586" i="1" s="1"/>
  <c r="AD1586" i="1"/>
  <c r="AE1586" i="1" s="1"/>
  <c r="AB1586" i="1"/>
  <c r="AC1586" i="1" s="1"/>
  <c r="AA1586" i="1"/>
  <c r="W1586" i="1"/>
  <c r="P1586" i="1" s="1"/>
  <c r="U1586" i="1"/>
  <c r="M1586" i="1"/>
  <c r="BK1585" i="1"/>
  <c r="BA1585" i="1"/>
  <c r="BB1585" i="1" s="1"/>
  <c r="AS1585" i="1"/>
  <c r="AG1585" i="1"/>
  <c r="AH1585" i="1" s="1"/>
  <c r="AD1585" i="1"/>
  <c r="AE1585" i="1" s="1"/>
  <c r="AB1585" i="1"/>
  <c r="AC1585" i="1" s="1"/>
  <c r="AA1585" i="1"/>
  <c r="U1585" i="1"/>
  <c r="P1585" i="1"/>
  <c r="M1585" i="1"/>
  <c r="BP1584" i="1"/>
  <c r="BO1584" i="1"/>
  <c r="BK1584" i="1"/>
  <c r="BA1584" i="1"/>
  <c r="BN1584" i="1" s="1"/>
  <c r="AS1584" i="1"/>
  <c r="AG1584" i="1"/>
  <c r="AH1584" i="1" s="1"/>
  <c r="AD1584" i="1"/>
  <c r="AE1584" i="1" s="1"/>
  <c r="AB1584" i="1"/>
  <c r="AC1584" i="1" s="1"/>
  <c r="AA1584" i="1"/>
  <c r="U1584" i="1"/>
  <c r="P1584" i="1"/>
  <c r="M1584" i="1"/>
  <c r="BP1583" i="1"/>
  <c r="BO1583" i="1"/>
  <c r="BK1583" i="1"/>
  <c r="BA1583" i="1"/>
  <c r="BN1583" i="1" s="1"/>
  <c r="AS1583" i="1"/>
  <c r="AG1583" i="1"/>
  <c r="AH1583" i="1" s="1"/>
  <c r="AD1583" i="1"/>
  <c r="AE1583" i="1" s="1"/>
  <c r="AB1583" i="1"/>
  <c r="AC1583" i="1" s="1"/>
  <c r="AA1583" i="1"/>
  <c r="U1583" i="1"/>
  <c r="P1583" i="1"/>
  <c r="M1583" i="1"/>
  <c r="BK1582" i="1"/>
  <c r="BA1582" i="1"/>
  <c r="BB1582" i="1" s="1"/>
  <c r="AS1582" i="1"/>
  <c r="AG1582" i="1"/>
  <c r="AH1582" i="1" s="1"/>
  <c r="AD1582" i="1"/>
  <c r="AE1582" i="1" s="1"/>
  <c r="AB1582" i="1"/>
  <c r="AC1582" i="1" s="1"/>
  <c r="AA1582" i="1"/>
  <c r="U1582" i="1"/>
  <c r="P1582" i="1"/>
  <c r="M1582" i="1"/>
  <c r="BP1581" i="1"/>
  <c r="BO1581" i="1"/>
  <c r="BK1581" i="1"/>
  <c r="BB1581" i="1"/>
  <c r="BA1581" i="1"/>
  <c r="BN1581" i="1" s="1"/>
  <c r="AS1581" i="1"/>
  <c r="AG1581" i="1"/>
  <c r="AH1581" i="1" s="1"/>
  <c r="AD1581" i="1"/>
  <c r="AE1581" i="1" s="1"/>
  <c r="AB1581" i="1"/>
  <c r="AC1581" i="1" s="1"/>
  <c r="AA1581" i="1"/>
  <c r="U1581" i="1"/>
  <c r="P1581" i="1"/>
  <c r="M1581" i="1"/>
  <c r="BP1580" i="1"/>
  <c r="BO1580" i="1"/>
  <c r="BA1580" i="1"/>
  <c r="BN1580" i="1" s="1"/>
  <c r="AS1580" i="1"/>
  <c r="AG1580" i="1"/>
  <c r="AH1580" i="1" s="1"/>
  <c r="AD1580" i="1"/>
  <c r="AE1580" i="1" s="1"/>
  <c r="AB1580" i="1"/>
  <c r="AC1580" i="1" s="1"/>
  <c r="AA1580" i="1"/>
  <c r="W1580" i="1"/>
  <c r="P1580" i="1" s="1"/>
  <c r="U1580" i="1"/>
  <c r="M1580" i="1"/>
  <c r="BP1579" i="1"/>
  <c r="BO1579" i="1"/>
  <c r="BK1579" i="1"/>
  <c r="BA1579" i="1"/>
  <c r="AS1579" i="1"/>
  <c r="AG1579" i="1"/>
  <c r="AH1579" i="1" s="1"/>
  <c r="AD1579" i="1"/>
  <c r="AE1579" i="1" s="1"/>
  <c r="AB1579" i="1"/>
  <c r="AC1579" i="1" s="1"/>
  <c r="AA1579" i="1"/>
  <c r="W1579" i="1"/>
  <c r="P1579" i="1" s="1"/>
  <c r="U1579" i="1"/>
  <c r="M1579" i="1"/>
  <c r="BP1578" i="1"/>
  <c r="BO1578" i="1"/>
  <c r="BK1578" i="1"/>
  <c r="BA1578" i="1"/>
  <c r="BB1578" i="1" s="1"/>
  <c r="AS1578" i="1"/>
  <c r="AG1578" i="1"/>
  <c r="AH1578" i="1" s="1"/>
  <c r="AD1578" i="1"/>
  <c r="AE1578" i="1" s="1"/>
  <c r="AB1578" i="1"/>
  <c r="AC1578" i="1" s="1"/>
  <c r="AA1578" i="1"/>
  <c r="W1578" i="1"/>
  <c r="P1578" i="1" s="1"/>
  <c r="U1578" i="1"/>
  <c r="M1578" i="1"/>
  <c r="BP1577" i="1"/>
  <c r="BO1577" i="1"/>
  <c r="BK1577" i="1"/>
  <c r="BA1577" i="1"/>
  <c r="BB1577" i="1" s="1"/>
  <c r="AS1577" i="1"/>
  <c r="AG1577" i="1"/>
  <c r="AH1577" i="1" s="1"/>
  <c r="AD1577" i="1"/>
  <c r="AE1577" i="1" s="1"/>
  <c r="AB1577" i="1"/>
  <c r="AC1577" i="1" s="1"/>
  <c r="AA1577" i="1"/>
  <c r="W1577" i="1"/>
  <c r="P1577" i="1" s="1"/>
  <c r="U1577" i="1"/>
  <c r="M1577" i="1"/>
  <c r="BK1576" i="1"/>
  <c r="BA1576" i="1"/>
  <c r="BB1576" i="1" s="1"/>
  <c r="AS1576" i="1"/>
  <c r="AG1576" i="1"/>
  <c r="AH1576" i="1" s="1"/>
  <c r="AD1576" i="1"/>
  <c r="AE1576" i="1" s="1"/>
  <c r="AB1576" i="1"/>
  <c r="AC1576" i="1" s="1"/>
  <c r="AA1576" i="1"/>
  <c r="W1576" i="1"/>
  <c r="P1576" i="1" s="1"/>
  <c r="U1576" i="1"/>
  <c r="M1576" i="1"/>
  <c r="BP1575" i="1"/>
  <c r="BO1575" i="1"/>
  <c r="BK1575" i="1"/>
  <c r="BA1575" i="1"/>
  <c r="BB1575" i="1" s="1"/>
  <c r="AS1575" i="1"/>
  <c r="AG1575" i="1"/>
  <c r="AH1575" i="1" s="1"/>
  <c r="AD1575" i="1"/>
  <c r="AE1575" i="1" s="1"/>
  <c r="AB1575" i="1"/>
  <c r="AC1575" i="1" s="1"/>
  <c r="AA1575" i="1"/>
  <c r="U1575" i="1"/>
  <c r="P1575" i="1"/>
  <c r="M1575" i="1"/>
  <c r="BK1574" i="1"/>
  <c r="BA1574" i="1"/>
  <c r="BB1574" i="1" s="1"/>
  <c r="AS1574" i="1"/>
  <c r="AG1574" i="1"/>
  <c r="AH1574" i="1" s="1"/>
  <c r="AD1574" i="1"/>
  <c r="AE1574" i="1" s="1"/>
  <c r="AB1574" i="1"/>
  <c r="AC1574" i="1" s="1"/>
  <c r="AA1574" i="1"/>
  <c r="U1574" i="1"/>
  <c r="P1574" i="1"/>
  <c r="M1574" i="1"/>
  <c r="BP1573" i="1"/>
  <c r="BO1573" i="1"/>
  <c r="BK1573" i="1"/>
  <c r="BA1573" i="1"/>
  <c r="AS1573" i="1"/>
  <c r="AG1573" i="1"/>
  <c r="AH1573" i="1" s="1"/>
  <c r="AD1573" i="1"/>
  <c r="AE1573" i="1" s="1"/>
  <c r="AB1573" i="1"/>
  <c r="AC1573" i="1" s="1"/>
  <c r="AA1573" i="1"/>
  <c r="U1573" i="1"/>
  <c r="P1573" i="1"/>
  <c r="M1573" i="1"/>
  <c r="BK1572" i="1"/>
  <c r="BA1572" i="1"/>
  <c r="BB1572" i="1" s="1"/>
  <c r="AS1572" i="1"/>
  <c r="AG1572" i="1"/>
  <c r="AH1572" i="1" s="1"/>
  <c r="AD1572" i="1"/>
  <c r="AE1572" i="1" s="1"/>
  <c r="AB1572" i="1"/>
  <c r="AC1572" i="1" s="1"/>
  <c r="AA1572" i="1"/>
  <c r="U1572" i="1"/>
  <c r="P1572" i="1"/>
  <c r="M1572" i="1"/>
  <c r="BK1571" i="1"/>
  <c r="BA1571" i="1"/>
  <c r="BB1571" i="1" s="1"/>
  <c r="AS1571" i="1"/>
  <c r="AG1571" i="1"/>
  <c r="AH1571" i="1" s="1"/>
  <c r="AD1571" i="1"/>
  <c r="AE1571" i="1" s="1"/>
  <c r="AB1571" i="1"/>
  <c r="AC1571" i="1" s="1"/>
  <c r="AA1571" i="1"/>
  <c r="W1571" i="1"/>
  <c r="P1571" i="1" s="1"/>
  <c r="U1571" i="1"/>
  <c r="M1571" i="1"/>
  <c r="BK1570" i="1"/>
  <c r="BA1570" i="1"/>
  <c r="BB1570" i="1" s="1"/>
  <c r="AS1570" i="1"/>
  <c r="AG1570" i="1"/>
  <c r="AH1570" i="1" s="1"/>
  <c r="AD1570" i="1"/>
  <c r="AE1570" i="1" s="1"/>
  <c r="AB1570" i="1"/>
  <c r="AC1570" i="1" s="1"/>
  <c r="AA1570" i="1"/>
  <c r="U1570" i="1"/>
  <c r="P1570" i="1"/>
  <c r="M1570" i="1"/>
  <c r="BK1569" i="1"/>
  <c r="BA1569" i="1"/>
  <c r="BB1569" i="1" s="1"/>
  <c r="AS1569" i="1"/>
  <c r="AG1569" i="1"/>
  <c r="AH1569" i="1" s="1"/>
  <c r="AD1569" i="1"/>
  <c r="AE1569" i="1" s="1"/>
  <c r="AB1569" i="1"/>
  <c r="AC1569" i="1" s="1"/>
  <c r="AA1569" i="1"/>
  <c r="U1569" i="1"/>
  <c r="P1569" i="1"/>
  <c r="M1569" i="1"/>
  <c r="BK1568" i="1"/>
  <c r="BA1568" i="1"/>
  <c r="BB1568" i="1" s="1"/>
  <c r="AS1568" i="1"/>
  <c r="AG1568" i="1"/>
  <c r="AH1568" i="1" s="1"/>
  <c r="AD1568" i="1"/>
  <c r="AE1568" i="1" s="1"/>
  <c r="AB1568" i="1"/>
  <c r="AC1568" i="1" s="1"/>
  <c r="AA1568" i="1"/>
  <c r="U1568" i="1"/>
  <c r="P1568" i="1"/>
  <c r="M1568" i="1"/>
  <c r="BK1567" i="1"/>
  <c r="BA1567" i="1"/>
  <c r="BB1567" i="1" s="1"/>
  <c r="AS1567" i="1"/>
  <c r="AG1567" i="1"/>
  <c r="AH1567" i="1" s="1"/>
  <c r="AD1567" i="1"/>
  <c r="AE1567" i="1" s="1"/>
  <c r="AB1567" i="1"/>
  <c r="AC1567" i="1" s="1"/>
  <c r="AA1567" i="1"/>
  <c r="U1567" i="1"/>
  <c r="P1567" i="1"/>
  <c r="M1567" i="1"/>
  <c r="BP1566" i="1"/>
  <c r="BO1566" i="1"/>
  <c r="BK1566" i="1"/>
  <c r="BA1566" i="1"/>
  <c r="AS1566" i="1"/>
  <c r="AG1566" i="1"/>
  <c r="AH1566" i="1" s="1"/>
  <c r="AD1566" i="1"/>
  <c r="AE1566" i="1" s="1"/>
  <c r="AB1566" i="1"/>
  <c r="AC1566" i="1" s="1"/>
  <c r="AA1566" i="1"/>
  <c r="W1566" i="1"/>
  <c r="P1566" i="1" s="1"/>
  <c r="U1566" i="1"/>
  <c r="M1566" i="1"/>
  <c r="BK1565" i="1"/>
  <c r="BA1565" i="1"/>
  <c r="BB1565" i="1" s="1"/>
  <c r="AS1565" i="1"/>
  <c r="AG1565" i="1"/>
  <c r="AH1565" i="1" s="1"/>
  <c r="AD1565" i="1"/>
  <c r="AE1565" i="1" s="1"/>
  <c r="AB1565" i="1"/>
  <c r="AC1565" i="1" s="1"/>
  <c r="AA1565" i="1"/>
  <c r="U1565" i="1"/>
  <c r="P1565" i="1"/>
  <c r="M1565" i="1"/>
  <c r="BK1564" i="1"/>
  <c r="BA1564" i="1"/>
  <c r="BB1564" i="1" s="1"/>
  <c r="AS1564" i="1"/>
  <c r="AG1564" i="1"/>
  <c r="AH1564" i="1" s="1"/>
  <c r="AD1564" i="1"/>
  <c r="AE1564" i="1" s="1"/>
  <c r="AB1564" i="1"/>
  <c r="AC1564" i="1" s="1"/>
  <c r="AA1564" i="1"/>
  <c r="U1564" i="1"/>
  <c r="P1564" i="1"/>
  <c r="M1564" i="1"/>
  <c r="BK1563" i="1"/>
  <c r="BA1563" i="1"/>
  <c r="BB1563" i="1" s="1"/>
  <c r="AS1563" i="1"/>
  <c r="AG1563" i="1"/>
  <c r="AH1563" i="1" s="1"/>
  <c r="AD1563" i="1"/>
  <c r="AE1563" i="1" s="1"/>
  <c r="AB1563" i="1"/>
  <c r="AC1563" i="1" s="1"/>
  <c r="AA1563" i="1"/>
  <c r="U1563" i="1"/>
  <c r="P1563" i="1"/>
  <c r="M1563" i="1"/>
  <c r="BK1562" i="1"/>
  <c r="BA1562" i="1"/>
  <c r="BB1562" i="1" s="1"/>
  <c r="AS1562" i="1"/>
  <c r="AG1562" i="1"/>
  <c r="AH1562" i="1" s="1"/>
  <c r="AD1562" i="1"/>
  <c r="AE1562" i="1" s="1"/>
  <c r="AB1562" i="1"/>
  <c r="AC1562" i="1" s="1"/>
  <c r="AA1562" i="1"/>
  <c r="U1562" i="1"/>
  <c r="P1562" i="1"/>
  <c r="M1562" i="1"/>
  <c r="BK1561" i="1"/>
  <c r="BA1561" i="1"/>
  <c r="BB1561" i="1" s="1"/>
  <c r="AS1561" i="1"/>
  <c r="AG1561" i="1"/>
  <c r="AH1561" i="1" s="1"/>
  <c r="AD1561" i="1"/>
  <c r="AE1561" i="1" s="1"/>
  <c r="AB1561" i="1"/>
  <c r="AC1561" i="1" s="1"/>
  <c r="AA1561" i="1"/>
  <c r="U1561" i="1"/>
  <c r="P1561" i="1"/>
  <c r="M1561" i="1"/>
  <c r="BK1560" i="1"/>
  <c r="BA1560" i="1"/>
  <c r="BB1560" i="1" s="1"/>
  <c r="AS1560" i="1"/>
  <c r="AG1560" i="1"/>
  <c r="AH1560" i="1" s="1"/>
  <c r="AD1560" i="1"/>
  <c r="AE1560" i="1" s="1"/>
  <c r="AB1560" i="1"/>
  <c r="AC1560" i="1" s="1"/>
  <c r="AA1560" i="1"/>
  <c r="U1560" i="1"/>
  <c r="P1560" i="1"/>
  <c r="M1560" i="1"/>
  <c r="BK1559" i="1"/>
  <c r="BA1559" i="1"/>
  <c r="BB1559" i="1" s="1"/>
  <c r="AS1559" i="1"/>
  <c r="AG1559" i="1"/>
  <c r="AH1559" i="1" s="1"/>
  <c r="AD1559" i="1"/>
  <c r="AE1559" i="1" s="1"/>
  <c r="AB1559" i="1"/>
  <c r="AC1559" i="1" s="1"/>
  <c r="AA1559" i="1"/>
  <c r="U1559" i="1"/>
  <c r="P1559" i="1"/>
  <c r="M1559" i="1"/>
  <c r="BK1558" i="1"/>
  <c r="BA1558" i="1"/>
  <c r="BB1558" i="1" s="1"/>
  <c r="AS1558" i="1"/>
  <c r="AG1558" i="1"/>
  <c r="AH1558" i="1" s="1"/>
  <c r="AD1558" i="1"/>
  <c r="AE1558" i="1" s="1"/>
  <c r="AB1558" i="1"/>
  <c r="AC1558" i="1" s="1"/>
  <c r="AA1558" i="1"/>
  <c r="U1558" i="1"/>
  <c r="P1558" i="1"/>
  <c r="M1558" i="1"/>
  <c r="BK1557" i="1"/>
  <c r="BA1557" i="1"/>
  <c r="BB1557" i="1" s="1"/>
  <c r="AS1557" i="1"/>
  <c r="AG1557" i="1"/>
  <c r="AH1557" i="1" s="1"/>
  <c r="AD1557" i="1"/>
  <c r="AE1557" i="1" s="1"/>
  <c r="AB1557" i="1"/>
  <c r="AC1557" i="1" s="1"/>
  <c r="AA1557" i="1"/>
  <c r="U1557" i="1"/>
  <c r="P1557" i="1"/>
  <c r="M1557" i="1"/>
  <c r="BA1556" i="1"/>
  <c r="BB1556" i="1" s="1"/>
  <c r="AS1556" i="1"/>
  <c r="AG1556" i="1"/>
  <c r="AH1556" i="1" s="1"/>
  <c r="AD1556" i="1"/>
  <c r="AE1556" i="1" s="1"/>
  <c r="AB1556" i="1"/>
  <c r="AC1556" i="1" s="1"/>
  <c r="AA1556" i="1"/>
  <c r="W1556" i="1"/>
  <c r="P1556" i="1" s="1"/>
  <c r="U1556" i="1"/>
  <c r="M1556" i="1"/>
  <c r="BP1555" i="1"/>
  <c r="BO1555" i="1"/>
  <c r="BK1555" i="1"/>
  <c r="BA1555" i="1"/>
  <c r="BN1555" i="1" s="1"/>
  <c r="AS1555" i="1"/>
  <c r="AG1555" i="1"/>
  <c r="AH1555" i="1" s="1"/>
  <c r="AD1555" i="1"/>
  <c r="AE1555" i="1" s="1"/>
  <c r="AB1555" i="1"/>
  <c r="AC1555" i="1" s="1"/>
  <c r="AA1555" i="1"/>
  <c r="U1555" i="1"/>
  <c r="P1555" i="1"/>
  <c r="M1555" i="1"/>
  <c r="BK1554" i="1"/>
  <c r="BA1554" i="1"/>
  <c r="BB1554" i="1" s="1"/>
  <c r="AS1554" i="1"/>
  <c r="AG1554" i="1"/>
  <c r="AH1554" i="1" s="1"/>
  <c r="AD1554" i="1"/>
  <c r="AE1554" i="1" s="1"/>
  <c r="AB1554" i="1"/>
  <c r="AC1554" i="1" s="1"/>
  <c r="AA1554" i="1"/>
  <c r="U1554" i="1"/>
  <c r="P1554" i="1"/>
  <c r="M1554" i="1"/>
  <c r="BP1553" i="1"/>
  <c r="BO1553" i="1"/>
  <c r="BK1553" i="1"/>
  <c r="BA1553" i="1"/>
  <c r="AS1553" i="1"/>
  <c r="AG1553" i="1"/>
  <c r="AH1553" i="1" s="1"/>
  <c r="AD1553" i="1"/>
  <c r="AE1553" i="1" s="1"/>
  <c r="AB1553" i="1"/>
  <c r="AC1553" i="1" s="1"/>
  <c r="AA1553" i="1"/>
  <c r="W1553" i="1"/>
  <c r="P1553" i="1" s="1"/>
  <c r="U1553" i="1"/>
  <c r="M1553" i="1"/>
  <c r="BK1552" i="1"/>
  <c r="BA1552" i="1"/>
  <c r="BB1552" i="1" s="1"/>
  <c r="AS1552" i="1"/>
  <c r="AG1552" i="1"/>
  <c r="AH1552" i="1" s="1"/>
  <c r="AD1552" i="1"/>
  <c r="AE1552" i="1" s="1"/>
  <c r="AB1552" i="1"/>
  <c r="AC1552" i="1" s="1"/>
  <c r="AA1552" i="1"/>
  <c r="U1552" i="1"/>
  <c r="P1552" i="1"/>
  <c r="M1552" i="1"/>
  <c r="BP1551" i="1"/>
  <c r="BO1551" i="1"/>
  <c r="BK1551" i="1"/>
  <c r="BA1551" i="1"/>
  <c r="BN1551" i="1" s="1"/>
  <c r="AS1551" i="1"/>
  <c r="AG1551" i="1"/>
  <c r="AH1551" i="1" s="1"/>
  <c r="AD1551" i="1"/>
  <c r="AE1551" i="1" s="1"/>
  <c r="AB1551" i="1"/>
  <c r="AC1551" i="1" s="1"/>
  <c r="AA1551" i="1"/>
  <c r="W1551" i="1"/>
  <c r="P1551" i="1" s="1"/>
  <c r="U1551" i="1"/>
  <c r="M1551" i="1"/>
  <c r="BP1550" i="1"/>
  <c r="BO1550" i="1"/>
  <c r="BK1550" i="1"/>
  <c r="BA1550" i="1"/>
  <c r="BB1550" i="1" s="1"/>
  <c r="AS1550" i="1"/>
  <c r="AG1550" i="1"/>
  <c r="AH1550" i="1" s="1"/>
  <c r="AD1550" i="1"/>
  <c r="AE1550" i="1" s="1"/>
  <c r="AB1550" i="1"/>
  <c r="AC1550" i="1" s="1"/>
  <c r="AA1550" i="1"/>
  <c r="U1550" i="1"/>
  <c r="P1550" i="1"/>
  <c r="M1550" i="1"/>
  <c r="BK1549" i="1"/>
  <c r="BA1549" i="1"/>
  <c r="BB1549" i="1" s="1"/>
  <c r="AS1549" i="1"/>
  <c r="AG1549" i="1"/>
  <c r="AH1549" i="1" s="1"/>
  <c r="AD1549" i="1"/>
  <c r="AE1549" i="1" s="1"/>
  <c r="AB1549" i="1"/>
  <c r="AC1549" i="1" s="1"/>
  <c r="AA1549" i="1"/>
  <c r="U1549" i="1"/>
  <c r="P1549" i="1"/>
  <c r="M1549" i="1"/>
  <c r="BP1548" i="1"/>
  <c r="BO1548" i="1"/>
  <c r="BK1548" i="1"/>
  <c r="BA1548" i="1"/>
  <c r="BN1548" i="1" s="1"/>
  <c r="AS1548" i="1"/>
  <c r="AG1548" i="1"/>
  <c r="AH1548" i="1" s="1"/>
  <c r="AD1548" i="1"/>
  <c r="AE1548" i="1" s="1"/>
  <c r="AB1548" i="1"/>
  <c r="AC1548" i="1" s="1"/>
  <c r="AA1548" i="1"/>
  <c r="U1548" i="1"/>
  <c r="P1548" i="1"/>
  <c r="M1548" i="1"/>
  <c r="BP1547" i="1"/>
  <c r="BO1547" i="1"/>
  <c r="BK1547" i="1"/>
  <c r="BA1547" i="1"/>
  <c r="AS1547" i="1"/>
  <c r="AG1547" i="1"/>
  <c r="AH1547" i="1" s="1"/>
  <c r="AD1547" i="1"/>
  <c r="AE1547" i="1" s="1"/>
  <c r="AB1547" i="1"/>
  <c r="AC1547" i="1" s="1"/>
  <c r="AA1547" i="1"/>
  <c r="U1547" i="1"/>
  <c r="P1547" i="1"/>
  <c r="M1547" i="1"/>
  <c r="BP1546" i="1"/>
  <c r="BO1546" i="1"/>
  <c r="BK1546" i="1"/>
  <c r="BA1546" i="1"/>
  <c r="BB1546" i="1" s="1"/>
  <c r="AS1546" i="1"/>
  <c r="AG1546" i="1"/>
  <c r="AH1546" i="1" s="1"/>
  <c r="AD1546" i="1"/>
  <c r="AE1546" i="1" s="1"/>
  <c r="AB1546" i="1"/>
  <c r="AC1546" i="1" s="1"/>
  <c r="AA1546" i="1"/>
  <c r="U1546" i="1"/>
  <c r="P1546" i="1"/>
  <c r="M1546" i="1"/>
  <c r="BK1545" i="1"/>
  <c r="BA1545" i="1"/>
  <c r="BB1545" i="1" s="1"/>
  <c r="AS1545" i="1"/>
  <c r="AG1545" i="1"/>
  <c r="AH1545" i="1" s="1"/>
  <c r="AD1545" i="1"/>
  <c r="AE1545" i="1" s="1"/>
  <c r="AB1545" i="1"/>
  <c r="AC1545" i="1" s="1"/>
  <c r="AA1545" i="1"/>
  <c r="U1545" i="1"/>
  <c r="P1545" i="1"/>
  <c r="M1545" i="1"/>
  <c r="BK1544" i="1"/>
  <c r="BA1544" i="1"/>
  <c r="BB1544" i="1" s="1"/>
  <c r="AS1544" i="1"/>
  <c r="AG1544" i="1"/>
  <c r="AH1544" i="1" s="1"/>
  <c r="AD1544" i="1"/>
  <c r="AE1544" i="1" s="1"/>
  <c r="AB1544" i="1"/>
  <c r="AC1544" i="1" s="1"/>
  <c r="AA1544" i="1"/>
  <c r="U1544" i="1"/>
  <c r="P1544" i="1"/>
  <c r="M1544" i="1"/>
  <c r="BK1543" i="1"/>
  <c r="BA1543" i="1"/>
  <c r="BB1543" i="1" s="1"/>
  <c r="AS1543" i="1"/>
  <c r="AG1543" i="1"/>
  <c r="AH1543" i="1" s="1"/>
  <c r="AD1543" i="1"/>
  <c r="AE1543" i="1" s="1"/>
  <c r="AB1543" i="1"/>
  <c r="AC1543" i="1" s="1"/>
  <c r="AA1543" i="1"/>
  <c r="U1543" i="1"/>
  <c r="P1543" i="1"/>
  <c r="M1543" i="1"/>
  <c r="BP1542" i="1"/>
  <c r="BO1542" i="1"/>
  <c r="BK1542" i="1"/>
  <c r="BA1542" i="1"/>
  <c r="BB1542" i="1" s="1"/>
  <c r="AS1542" i="1"/>
  <c r="AG1542" i="1"/>
  <c r="AH1542" i="1" s="1"/>
  <c r="AD1542" i="1"/>
  <c r="AE1542" i="1" s="1"/>
  <c r="AB1542" i="1"/>
  <c r="AC1542" i="1" s="1"/>
  <c r="AA1542" i="1"/>
  <c r="W1542" i="1"/>
  <c r="P1542" i="1" s="1"/>
  <c r="U1542" i="1"/>
  <c r="M1542" i="1"/>
  <c r="BP1541" i="1"/>
  <c r="BO1541" i="1"/>
  <c r="BK1541" i="1"/>
  <c r="BA1541" i="1"/>
  <c r="BN1541" i="1" s="1"/>
  <c r="AS1541" i="1"/>
  <c r="AG1541" i="1"/>
  <c r="AH1541" i="1" s="1"/>
  <c r="AD1541" i="1"/>
  <c r="AE1541" i="1" s="1"/>
  <c r="AB1541" i="1"/>
  <c r="AC1541" i="1" s="1"/>
  <c r="AA1541" i="1"/>
  <c r="W1541" i="1"/>
  <c r="P1541" i="1" s="1"/>
  <c r="U1541" i="1"/>
  <c r="M1541" i="1"/>
  <c r="BP1540" i="1"/>
  <c r="BO1540" i="1"/>
  <c r="BK1540" i="1"/>
  <c r="BA1540" i="1"/>
  <c r="BB1540" i="1" s="1"/>
  <c r="AS1540" i="1"/>
  <c r="AG1540" i="1"/>
  <c r="AH1540" i="1" s="1"/>
  <c r="AD1540" i="1"/>
  <c r="AE1540" i="1" s="1"/>
  <c r="AB1540" i="1"/>
  <c r="AC1540" i="1" s="1"/>
  <c r="AA1540" i="1"/>
  <c r="W1540" i="1"/>
  <c r="P1540" i="1" s="1"/>
  <c r="U1540" i="1"/>
  <c r="M1540" i="1"/>
  <c r="BK1539" i="1"/>
  <c r="BA1539" i="1"/>
  <c r="BB1539" i="1" s="1"/>
  <c r="AS1539" i="1"/>
  <c r="AG1539" i="1"/>
  <c r="AH1539" i="1" s="1"/>
  <c r="AD1539" i="1"/>
  <c r="AE1539" i="1" s="1"/>
  <c r="AB1539" i="1"/>
  <c r="AC1539" i="1" s="1"/>
  <c r="AA1539" i="1"/>
  <c r="U1539" i="1"/>
  <c r="P1539" i="1"/>
  <c r="M1539" i="1"/>
  <c r="BP1538" i="1"/>
  <c r="BO1538" i="1"/>
  <c r="BK1538" i="1"/>
  <c r="BA1538" i="1"/>
  <c r="BB1538" i="1" s="1"/>
  <c r="AS1538" i="1"/>
  <c r="AG1538" i="1"/>
  <c r="AH1538" i="1" s="1"/>
  <c r="AE1538" i="1"/>
  <c r="AD1538" i="1"/>
  <c r="AB1538" i="1"/>
  <c r="AC1538" i="1" s="1"/>
  <c r="AA1538" i="1"/>
  <c r="W1538" i="1"/>
  <c r="P1538" i="1" s="1"/>
  <c r="U1538" i="1"/>
  <c r="M1538" i="1"/>
  <c r="BP1537" i="1"/>
  <c r="BO1537" i="1"/>
  <c r="BK1537" i="1"/>
  <c r="BA1537" i="1"/>
  <c r="AS1537" i="1"/>
  <c r="AG1537" i="1"/>
  <c r="AH1537" i="1" s="1"/>
  <c r="AE1537" i="1"/>
  <c r="AD1537" i="1"/>
  <c r="AB1537" i="1"/>
  <c r="AC1537" i="1" s="1"/>
  <c r="AA1537" i="1"/>
  <c r="W1537" i="1"/>
  <c r="U1537" i="1"/>
  <c r="P1537" i="1"/>
  <c r="M1537" i="1"/>
  <c r="BK1536" i="1"/>
  <c r="BA1536" i="1"/>
  <c r="BB1536" i="1" s="1"/>
  <c r="AS1536" i="1"/>
  <c r="AG1536" i="1"/>
  <c r="AH1536" i="1" s="1"/>
  <c r="AD1536" i="1"/>
  <c r="AE1536" i="1" s="1"/>
  <c r="AB1536" i="1"/>
  <c r="AC1536" i="1" s="1"/>
  <c r="AA1536" i="1"/>
  <c r="U1536" i="1"/>
  <c r="P1536" i="1"/>
  <c r="M1536" i="1"/>
  <c r="BP1535" i="1"/>
  <c r="BO1535" i="1"/>
  <c r="BK1535" i="1"/>
  <c r="BA1535" i="1"/>
  <c r="BN1535" i="1" s="1"/>
  <c r="AS1535" i="1"/>
  <c r="AG1535" i="1"/>
  <c r="AH1535" i="1" s="1"/>
  <c r="AD1535" i="1"/>
  <c r="AE1535" i="1" s="1"/>
  <c r="AB1535" i="1"/>
  <c r="AC1535" i="1" s="1"/>
  <c r="AA1535" i="1"/>
  <c r="U1535" i="1"/>
  <c r="P1535" i="1"/>
  <c r="M1535" i="1"/>
  <c r="BK1534" i="1"/>
  <c r="BA1534" i="1"/>
  <c r="BB1534" i="1" s="1"/>
  <c r="AS1534" i="1"/>
  <c r="AG1534" i="1"/>
  <c r="AH1534" i="1" s="1"/>
  <c r="AD1534" i="1"/>
  <c r="AE1534" i="1" s="1"/>
  <c r="AB1534" i="1"/>
  <c r="AC1534" i="1" s="1"/>
  <c r="AA1534" i="1"/>
  <c r="U1534" i="1"/>
  <c r="P1534" i="1"/>
  <c r="M1534" i="1"/>
  <c r="BP1533" i="1"/>
  <c r="BO1533" i="1"/>
  <c r="BK1533" i="1"/>
  <c r="BA1533" i="1"/>
  <c r="AS1533" i="1"/>
  <c r="AG1533" i="1"/>
  <c r="AH1533" i="1" s="1"/>
  <c r="AD1533" i="1"/>
  <c r="AE1533" i="1" s="1"/>
  <c r="AB1533" i="1"/>
  <c r="AC1533" i="1" s="1"/>
  <c r="AA1533" i="1"/>
  <c r="W1533" i="1"/>
  <c r="U1533" i="1"/>
  <c r="P1533" i="1"/>
  <c r="M1533" i="1"/>
  <c r="BK1532" i="1"/>
  <c r="BA1532" i="1"/>
  <c r="BB1532" i="1" s="1"/>
  <c r="AS1532" i="1"/>
  <c r="AG1532" i="1"/>
  <c r="AH1532" i="1" s="1"/>
  <c r="AD1532" i="1"/>
  <c r="AE1532" i="1" s="1"/>
  <c r="AB1532" i="1"/>
  <c r="AC1532" i="1" s="1"/>
  <c r="AA1532" i="1"/>
  <c r="U1532" i="1"/>
  <c r="P1532" i="1"/>
  <c r="M1532" i="1"/>
  <c r="BP1531" i="1"/>
  <c r="BO1531" i="1"/>
  <c r="BK1531" i="1"/>
  <c r="BA1531" i="1"/>
  <c r="AS1531" i="1"/>
  <c r="AG1531" i="1"/>
  <c r="AH1531" i="1" s="1"/>
  <c r="AD1531" i="1"/>
  <c r="AE1531" i="1" s="1"/>
  <c r="AB1531" i="1"/>
  <c r="AC1531" i="1" s="1"/>
  <c r="AA1531" i="1"/>
  <c r="U1531" i="1"/>
  <c r="P1531" i="1"/>
  <c r="M1531" i="1"/>
  <c r="BP1530" i="1"/>
  <c r="BO1530" i="1"/>
  <c r="BK1530" i="1"/>
  <c r="BA1530" i="1"/>
  <c r="BN1530" i="1" s="1"/>
  <c r="AS1530" i="1"/>
  <c r="AG1530" i="1"/>
  <c r="AH1530" i="1" s="1"/>
  <c r="AD1530" i="1"/>
  <c r="AE1530" i="1" s="1"/>
  <c r="AB1530" i="1"/>
  <c r="AC1530" i="1" s="1"/>
  <c r="AA1530" i="1"/>
  <c r="U1530" i="1"/>
  <c r="P1530" i="1"/>
  <c r="M1530" i="1"/>
  <c r="BK1529" i="1"/>
  <c r="BA1529" i="1"/>
  <c r="BB1529" i="1" s="1"/>
  <c r="AS1529" i="1"/>
  <c r="AG1529" i="1"/>
  <c r="AH1529" i="1" s="1"/>
  <c r="AD1529" i="1"/>
  <c r="AE1529" i="1" s="1"/>
  <c r="AB1529" i="1"/>
  <c r="AC1529" i="1" s="1"/>
  <c r="AA1529" i="1"/>
  <c r="U1529" i="1"/>
  <c r="P1529" i="1"/>
  <c r="M1529" i="1"/>
  <c r="BP1528" i="1"/>
  <c r="BO1528" i="1"/>
  <c r="BK1528" i="1"/>
  <c r="BA1528" i="1"/>
  <c r="BN1528" i="1" s="1"/>
  <c r="AS1528" i="1"/>
  <c r="AG1528" i="1"/>
  <c r="AH1528" i="1" s="1"/>
  <c r="AD1528" i="1"/>
  <c r="AE1528" i="1" s="1"/>
  <c r="AB1528" i="1"/>
  <c r="AC1528" i="1" s="1"/>
  <c r="AA1528" i="1"/>
  <c r="W1528" i="1"/>
  <c r="P1528" i="1" s="1"/>
  <c r="U1528" i="1"/>
  <c r="M1528" i="1"/>
  <c r="BK1527" i="1"/>
  <c r="BA1527" i="1"/>
  <c r="BB1527" i="1" s="1"/>
  <c r="AS1527" i="1"/>
  <c r="AG1527" i="1"/>
  <c r="AH1527" i="1" s="1"/>
  <c r="AD1527" i="1"/>
  <c r="AE1527" i="1" s="1"/>
  <c r="AB1527" i="1"/>
  <c r="AC1527" i="1" s="1"/>
  <c r="AA1527" i="1"/>
  <c r="W1527" i="1"/>
  <c r="P1527" i="1" s="1"/>
  <c r="U1527" i="1"/>
  <c r="M1527" i="1"/>
  <c r="BP1526" i="1"/>
  <c r="BO1526" i="1"/>
  <c r="BK1526" i="1"/>
  <c r="BA1526" i="1"/>
  <c r="BN1526" i="1" s="1"/>
  <c r="AS1526" i="1"/>
  <c r="AG1526" i="1"/>
  <c r="AH1526" i="1" s="1"/>
  <c r="AD1526" i="1"/>
  <c r="AE1526" i="1" s="1"/>
  <c r="AB1526" i="1"/>
  <c r="AC1526" i="1" s="1"/>
  <c r="AA1526" i="1"/>
  <c r="W1526" i="1"/>
  <c r="P1526" i="1" s="1"/>
  <c r="U1526" i="1"/>
  <c r="M1526" i="1"/>
  <c r="BA1525" i="1"/>
  <c r="BB1525" i="1" s="1"/>
  <c r="AS1525" i="1"/>
  <c r="AG1525" i="1"/>
  <c r="AH1525" i="1" s="1"/>
  <c r="AD1525" i="1"/>
  <c r="AE1525" i="1" s="1"/>
  <c r="AB1525" i="1"/>
  <c r="AC1525" i="1" s="1"/>
  <c r="AA1525" i="1"/>
  <c r="W1525" i="1"/>
  <c r="P1525" i="1" s="1"/>
  <c r="U1525" i="1"/>
  <c r="M1525" i="1"/>
  <c r="BK1524" i="1"/>
  <c r="BA1524" i="1"/>
  <c r="BB1524" i="1" s="1"/>
  <c r="AS1524" i="1"/>
  <c r="AG1524" i="1"/>
  <c r="AH1524" i="1" s="1"/>
  <c r="AD1524" i="1"/>
  <c r="AE1524" i="1" s="1"/>
  <c r="AB1524" i="1"/>
  <c r="AC1524" i="1" s="1"/>
  <c r="AA1524" i="1"/>
  <c r="U1524" i="1"/>
  <c r="P1524" i="1"/>
  <c r="M1524" i="1"/>
  <c r="BK1523" i="1"/>
  <c r="BA1523" i="1"/>
  <c r="BB1523" i="1" s="1"/>
  <c r="AS1523" i="1"/>
  <c r="AG1523" i="1"/>
  <c r="AH1523" i="1" s="1"/>
  <c r="AD1523" i="1"/>
  <c r="AE1523" i="1" s="1"/>
  <c r="AB1523" i="1"/>
  <c r="AC1523" i="1" s="1"/>
  <c r="AA1523" i="1"/>
  <c r="U1523" i="1"/>
  <c r="P1523" i="1"/>
  <c r="M1523" i="1"/>
  <c r="BK1522" i="1"/>
  <c r="BA1522" i="1"/>
  <c r="BB1522" i="1" s="1"/>
  <c r="AS1522" i="1"/>
  <c r="AG1522" i="1"/>
  <c r="AH1522" i="1" s="1"/>
  <c r="AD1522" i="1"/>
  <c r="AE1522" i="1" s="1"/>
  <c r="AB1522" i="1"/>
  <c r="AC1522" i="1" s="1"/>
  <c r="AA1522" i="1"/>
  <c r="U1522" i="1"/>
  <c r="P1522" i="1"/>
  <c r="M1522" i="1"/>
  <c r="BK1521" i="1"/>
  <c r="BA1521" i="1"/>
  <c r="BB1521" i="1" s="1"/>
  <c r="AS1521" i="1"/>
  <c r="AG1521" i="1"/>
  <c r="AH1521" i="1" s="1"/>
  <c r="AD1521" i="1"/>
  <c r="AE1521" i="1" s="1"/>
  <c r="AB1521" i="1"/>
  <c r="AC1521" i="1" s="1"/>
  <c r="AA1521" i="1"/>
  <c r="U1521" i="1"/>
  <c r="P1521" i="1"/>
  <c r="M1521" i="1"/>
  <c r="BP1520" i="1"/>
  <c r="BO1520" i="1"/>
  <c r="BK1520" i="1"/>
  <c r="BA1520" i="1"/>
  <c r="BN1520" i="1" s="1"/>
  <c r="AS1520" i="1"/>
  <c r="AG1520" i="1"/>
  <c r="AH1520" i="1" s="1"/>
  <c r="AD1520" i="1"/>
  <c r="AE1520" i="1" s="1"/>
  <c r="AB1520" i="1"/>
  <c r="AC1520" i="1" s="1"/>
  <c r="AA1520" i="1"/>
  <c r="W1520" i="1"/>
  <c r="P1520" i="1" s="1"/>
  <c r="U1520" i="1"/>
  <c r="M1520" i="1"/>
  <c r="BK1519" i="1"/>
  <c r="BA1519" i="1"/>
  <c r="BB1519" i="1" s="1"/>
  <c r="AS1519" i="1"/>
  <c r="AG1519" i="1"/>
  <c r="AH1519" i="1" s="1"/>
  <c r="AD1519" i="1"/>
  <c r="AE1519" i="1" s="1"/>
  <c r="AB1519" i="1"/>
  <c r="AC1519" i="1" s="1"/>
  <c r="AA1519" i="1"/>
  <c r="U1519" i="1"/>
  <c r="P1519" i="1"/>
  <c r="M1519" i="1"/>
  <c r="BK1518" i="1"/>
  <c r="BA1518" i="1"/>
  <c r="BB1518" i="1" s="1"/>
  <c r="AS1518" i="1"/>
  <c r="AG1518" i="1"/>
  <c r="AH1518" i="1" s="1"/>
  <c r="AD1518" i="1"/>
  <c r="AE1518" i="1" s="1"/>
  <c r="AB1518" i="1"/>
  <c r="AC1518" i="1" s="1"/>
  <c r="AA1518" i="1"/>
  <c r="U1518" i="1"/>
  <c r="P1518" i="1"/>
  <c r="M1518" i="1"/>
  <c r="BP1517" i="1"/>
  <c r="BO1517" i="1"/>
  <c r="BK1517" i="1"/>
  <c r="BA1517" i="1"/>
  <c r="AS1517" i="1"/>
  <c r="AG1517" i="1"/>
  <c r="AH1517" i="1" s="1"/>
  <c r="AD1517" i="1"/>
  <c r="AE1517" i="1" s="1"/>
  <c r="AB1517" i="1"/>
  <c r="AC1517" i="1" s="1"/>
  <c r="AA1517" i="1"/>
  <c r="W1517" i="1"/>
  <c r="P1517" i="1" s="1"/>
  <c r="U1517" i="1"/>
  <c r="M1517" i="1"/>
  <c r="BP1516" i="1"/>
  <c r="BO1516" i="1"/>
  <c r="BK1516" i="1"/>
  <c r="BA1516" i="1"/>
  <c r="BB1516" i="1" s="1"/>
  <c r="AS1516" i="1"/>
  <c r="AG1516" i="1"/>
  <c r="AH1516" i="1" s="1"/>
  <c r="AD1516" i="1"/>
  <c r="AE1516" i="1" s="1"/>
  <c r="AB1516" i="1"/>
  <c r="AC1516" i="1" s="1"/>
  <c r="AA1516" i="1"/>
  <c r="W1516" i="1"/>
  <c r="P1516" i="1" s="1"/>
  <c r="U1516" i="1"/>
  <c r="M1516" i="1"/>
  <c r="BP1515" i="1"/>
  <c r="BO1515" i="1"/>
  <c r="BK1515" i="1"/>
  <c r="BA1515" i="1"/>
  <c r="AS1515" i="1"/>
  <c r="AG1515" i="1"/>
  <c r="AH1515" i="1" s="1"/>
  <c r="AD1515" i="1"/>
  <c r="AE1515" i="1" s="1"/>
  <c r="AB1515" i="1"/>
  <c r="AC1515" i="1" s="1"/>
  <c r="AA1515" i="1"/>
  <c r="W1515" i="1"/>
  <c r="P1515" i="1" s="1"/>
  <c r="U1515" i="1"/>
  <c r="M1515" i="1"/>
  <c r="BP1514" i="1"/>
  <c r="BO1514" i="1"/>
  <c r="BK1514" i="1"/>
  <c r="BA1514" i="1"/>
  <c r="AS1514" i="1"/>
  <c r="AG1514" i="1"/>
  <c r="AH1514" i="1" s="1"/>
  <c r="AD1514" i="1"/>
  <c r="AE1514" i="1" s="1"/>
  <c r="AB1514" i="1"/>
  <c r="AC1514" i="1" s="1"/>
  <c r="AA1514" i="1"/>
  <c r="W1514" i="1"/>
  <c r="P1514" i="1" s="1"/>
  <c r="U1514" i="1"/>
  <c r="M1514" i="1"/>
  <c r="BK1513" i="1"/>
  <c r="BA1513" i="1"/>
  <c r="BB1513" i="1" s="1"/>
  <c r="AS1513" i="1"/>
  <c r="AG1513" i="1"/>
  <c r="AH1513" i="1" s="1"/>
  <c r="AD1513" i="1"/>
  <c r="AE1513" i="1" s="1"/>
  <c r="AB1513" i="1"/>
  <c r="AC1513" i="1" s="1"/>
  <c r="AA1513" i="1"/>
  <c r="U1513" i="1"/>
  <c r="P1513" i="1"/>
  <c r="M1513" i="1"/>
  <c r="BP1512" i="1"/>
  <c r="BO1512" i="1"/>
  <c r="BK1512" i="1"/>
  <c r="BA1512" i="1"/>
  <c r="AS1512" i="1"/>
  <c r="AG1512" i="1"/>
  <c r="AH1512" i="1" s="1"/>
  <c r="AD1512" i="1"/>
  <c r="AE1512" i="1" s="1"/>
  <c r="AB1512" i="1"/>
  <c r="AC1512" i="1" s="1"/>
  <c r="AA1512" i="1"/>
  <c r="U1512" i="1"/>
  <c r="P1512" i="1"/>
  <c r="M1512" i="1"/>
  <c r="BP1511" i="1"/>
  <c r="BO1511" i="1"/>
  <c r="BK1511" i="1"/>
  <c r="BA1511" i="1"/>
  <c r="BN1511" i="1" s="1"/>
  <c r="AS1511" i="1"/>
  <c r="AG1511" i="1"/>
  <c r="AH1511" i="1" s="1"/>
  <c r="AD1511" i="1"/>
  <c r="AE1511" i="1" s="1"/>
  <c r="AB1511" i="1"/>
  <c r="AC1511" i="1" s="1"/>
  <c r="AA1511" i="1"/>
  <c r="U1511" i="1"/>
  <c r="P1511" i="1"/>
  <c r="M1511" i="1"/>
  <c r="BP1510" i="1"/>
  <c r="BO1510" i="1"/>
  <c r="BK1510" i="1"/>
  <c r="BA1510" i="1"/>
  <c r="AS1510" i="1"/>
  <c r="AG1510" i="1"/>
  <c r="AH1510" i="1" s="1"/>
  <c r="AD1510" i="1"/>
  <c r="AE1510" i="1" s="1"/>
  <c r="AB1510" i="1"/>
  <c r="AC1510" i="1" s="1"/>
  <c r="AA1510" i="1"/>
  <c r="U1510" i="1"/>
  <c r="P1510" i="1"/>
  <c r="M1510" i="1"/>
  <c r="BP1509" i="1"/>
  <c r="BO1509" i="1"/>
  <c r="BK1509" i="1"/>
  <c r="BB1509" i="1"/>
  <c r="BA1509" i="1"/>
  <c r="BN1509" i="1" s="1"/>
  <c r="AS1509" i="1"/>
  <c r="AG1509" i="1"/>
  <c r="AH1509" i="1" s="1"/>
  <c r="AD1509" i="1"/>
  <c r="AE1509" i="1" s="1"/>
  <c r="AB1509" i="1"/>
  <c r="AC1509" i="1" s="1"/>
  <c r="AA1509" i="1"/>
  <c r="W1509" i="1"/>
  <c r="U1509" i="1"/>
  <c r="P1509" i="1"/>
  <c r="M1509" i="1"/>
  <c r="BP1508" i="1"/>
  <c r="BO1508" i="1"/>
  <c r="BK1508" i="1"/>
  <c r="BA1508" i="1"/>
  <c r="BN1508" i="1" s="1"/>
  <c r="AS1508" i="1"/>
  <c r="AG1508" i="1"/>
  <c r="AH1508" i="1" s="1"/>
  <c r="AD1508" i="1"/>
  <c r="AE1508" i="1" s="1"/>
  <c r="AB1508" i="1"/>
  <c r="AC1508" i="1" s="1"/>
  <c r="AA1508" i="1"/>
  <c r="W1508" i="1"/>
  <c r="P1508" i="1" s="1"/>
  <c r="U1508" i="1"/>
  <c r="M1508" i="1"/>
  <c r="BP1507" i="1"/>
  <c r="BO1507" i="1"/>
  <c r="BK1507" i="1"/>
  <c r="BA1507" i="1"/>
  <c r="BN1507" i="1" s="1"/>
  <c r="AS1507" i="1"/>
  <c r="AG1507" i="1"/>
  <c r="AH1507" i="1" s="1"/>
  <c r="AD1507" i="1"/>
  <c r="AE1507" i="1" s="1"/>
  <c r="AB1507" i="1"/>
  <c r="AC1507" i="1" s="1"/>
  <c r="AA1507" i="1"/>
  <c r="U1507" i="1"/>
  <c r="P1507" i="1"/>
  <c r="M1507" i="1"/>
  <c r="BK1506" i="1"/>
  <c r="BA1506" i="1"/>
  <c r="BB1506" i="1" s="1"/>
  <c r="AS1506" i="1"/>
  <c r="AG1506" i="1"/>
  <c r="AH1506" i="1" s="1"/>
  <c r="AD1506" i="1"/>
  <c r="AE1506" i="1" s="1"/>
  <c r="AB1506" i="1"/>
  <c r="AC1506" i="1" s="1"/>
  <c r="AA1506" i="1"/>
  <c r="U1506" i="1"/>
  <c r="P1506" i="1"/>
  <c r="M1506" i="1"/>
  <c r="BP1505" i="1"/>
  <c r="BO1505" i="1"/>
  <c r="BK1505" i="1"/>
  <c r="BB1505" i="1"/>
  <c r="BA1505" i="1"/>
  <c r="BN1505" i="1" s="1"/>
  <c r="AS1505" i="1"/>
  <c r="AG1505" i="1"/>
  <c r="AH1505" i="1" s="1"/>
  <c r="AD1505" i="1"/>
  <c r="AE1505" i="1" s="1"/>
  <c r="AB1505" i="1"/>
  <c r="AC1505" i="1" s="1"/>
  <c r="AA1505" i="1"/>
  <c r="W1505" i="1"/>
  <c r="P1505" i="1" s="1"/>
  <c r="U1505" i="1"/>
  <c r="M1505" i="1"/>
  <c r="BP1504" i="1"/>
  <c r="BO1504" i="1"/>
  <c r="BK1504" i="1"/>
  <c r="BA1504" i="1"/>
  <c r="AS1504" i="1"/>
  <c r="AG1504" i="1"/>
  <c r="AH1504" i="1" s="1"/>
  <c r="AD1504" i="1"/>
  <c r="AE1504" i="1" s="1"/>
  <c r="AB1504" i="1"/>
  <c r="AC1504" i="1" s="1"/>
  <c r="AA1504" i="1"/>
  <c r="U1504" i="1"/>
  <c r="P1504" i="1"/>
  <c r="M1504" i="1"/>
  <c r="BK1503" i="1"/>
  <c r="BA1503" i="1"/>
  <c r="BB1503" i="1" s="1"/>
  <c r="AS1503" i="1"/>
  <c r="AG1503" i="1"/>
  <c r="AH1503" i="1" s="1"/>
  <c r="AD1503" i="1"/>
  <c r="AE1503" i="1" s="1"/>
  <c r="AB1503" i="1"/>
  <c r="AC1503" i="1" s="1"/>
  <c r="AA1503" i="1"/>
  <c r="U1503" i="1"/>
  <c r="P1503" i="1"/>
  <c r="M1503" i="1"/>
  <c r="BK1502" i="1"/>
  <c r="BA1502" i="1"/>
  <c r="BB1502" i="1" s="1"/>
  <c r="AS1502" i="1"/>
  <c r="AG1502" i="1"/>
  <c r="AH1502" i="1" s="1"/>
  <c r="AD1502" i="1"/>
  <c r="AE1502" i="1" s="1"/>
  <c r="AB1502" i="1"/>
  <c r="AC1502" i="1" s="1"/>
  <c r="AA1502" i="1"/>
  <c r="U1502" i="1"/>
  <c r="P1502" i="1"/>
  <c r="M1502" i="1"/>
  <c r="BP1501" i="1"/>
  <c r="BO1501" i="1"/>
  <c r="BK1501" i="1"/>
  <c r="BA1501" i="1"/>
  <c r="BN1501" i="1" s="1"/>
  <c r="AS1501" i="1"/>
  <c r="AG1501" i="1"/>
  <c r="AH1501" i="1" s="1"/>
  <c r="AD1501" i="1"/>
  <c r="AE1501" i="1" s="1"/>
  <c r="AB1501" i="1"/>
  <c r="AC1501" i="1" s="1"/>
  <c r="AA1501" i="1"/>
  <c r="W1501" i="1"/>
  <c r="P1501" i="1" s="1"/>
  <c r="U1501" i="1"/>
  <c r="M1501" i="1"/>
  <c r="BP1500" i="1"/>
  <c r="BO1500" i="1"/>
  <c r="BK1500" i="1"/>
  <c r="BA1500" i="1"/>
  <c r="BN1500" i="1" s="1"/>
  <c r="AS1500" i="1"/>
  <c r="AG1500" i="1"/>
  <c r="AH1500" i="1" s="1"/>
  <c r="AD1500" i="1"/>
  <c r="AE1500" i="1" s="1"/>
  <c r="AB1500" i="1"/>
  <c r="AC1500" i="1" s="1"/>
  <c r="AA1500" i="1"/>
  <c r="W1500" i="1"/>
  <c r="P1500" i="1" s="1"/>
  <c r="U1500" i="1"/>
  <c r="M1500" i="1"/>
  <c r="BK1499" i="1"/>
  <c r="BA1499" i="1"/>
  <c r="BB1499" i="1" s="1"/>
  <c r="AS1499" i="1"/>
  <c r="AG1499" i="1"/>
  <c r="AH1499" i="1" s="1"/>
  <c r="AD1499" i="1"/>
  <c r="AE1499" i="1" s="1"/>
  <c r="AB1499" i="1"/>
  <c r="AC1499" i="1" s="1"/>
  <c r="AA1499" i="1"/>
  <c r="U1499" i="1"/>
  <c r="P1499" i="1"/>
  <c r="M1499" i="1"/>
  <c r="BP1498" i="1"/>
  <c r="BO1498" i="1"/>
  <c r="BK1498" i="1"/>
  <c r="BA1498" i="1"/>
  <c r="BN1498" i="1" s="1"/>
  <c r="AS1498" i="1"/>
  <c r="AG1498" i="1"/>
  <c r="AH1498" i="1" s="1"/>
  <c r="AD1498" i="1"/>
  <c r="AE1498" i="1" s="1"/>
  <c r="AB1498" i="1"/>
  <c r="AC1498" i="1" s="1"/>
  <c r="AA1498" i="1"/>
  <c r="U1498" i="1"/>
  <c r="P1498" i="1"/>
  <c r="M1498" i="1"/>
  <c r="BP1497" i="1"/>
  <c r="BO1497" i="1"/>
  <c r="BK1497" i="1"/>
  <c r="BA1497" i="1"/>
  <c r="AS1497" i="1"/>
  <c r="AG1497" i="1"/>
  <c r="AH1497" i="1" s="1"/>
  <c r="AD1497" i="1"/>
  <c r="AE1497" i="1" s="1"/>
  <c r="AB1497" i="1"/>
  <c r="AC1497" i="1" s="1"/>
  <c r="AA1497" i="1"/>
  <c r="W1497" i="1"/>
  <c r="P1497" i="1" s="1"/>
  <c r="U1497" i="1"/>
  <c r="M1497" i="1"/>
  <c r="BK1496" i="1"/>
  <c r="BA1496" i="1"/>
  <c r="BB1496" i="1" s="1"/>
  <c r="AS1496" i="1"/>
  <c r="AG1496" i="1"/>
  <c r="AH1496" i="1" s="1"/>
  <c r="AD1496" i="1"/>
  <c r="AE1496" i="1" s="1"/>
  <c r="AB1496" i="1"/>
  <c r="AC1496" i="1" s="1"/>
  <c r="AA1496" i="1"/>
  <c r="U1496" i="1"/>
  <c r="P1496" i="1"/>
  <c r="M1496" i="1"/>
  <c r="BP1495" i="1"/>
  <c r="BO1495" i="1"/>
  <c r="BK1495" i="1"/>
  <c r="BA1495" i="1"/>
  <c r="AS1495" i="1"/>
  <c r="AG1495" i="1"/>
  <c r="AH1495" i="1" s="1"/>
  <c r="AD1495" i="1"/>
  <c r="AE1495" i="1" s="1"/>
  <c r="AB1495" i="1"/>
  <c r="AC1495" i="1" s="1"/>
  <c r="AA1495" i="1"/>
  <c r="U1495" i="1"/>
  <c r="P1495" i="1"/>
  <c r="M1495" i="1"/>
  <c r="BK1494" i="1"/>
  <c r="BA1494" i="1"/>
  <c r="BB1494" i="1" s="1"/>
  <c r="AS1494" i="1"/>
  <c r="AG1494" i="1"/>
  <c r="AH1494" i="1" s="1"/>
  <c r="AD1494" i="1"/>
  <c r="AE1494" i="1" s="1"/>
  <c r="AB1494" i="1"/>
  <c r="AC1494" i="1" s="1"/>
  <c r="AA1494" i="1"/>
  <c r="U1494" i="1"/>
  <c r="P1494" i="1"/>
  <c r="M1494" i="1"/>
  <c r="BP1493" i="1"/>
  <c r="BO1493" i="1"/>
  <c r="BA1493" i="1"/>
  <c r="BN1493" i="1" s="1"/>
  <c r="AS1493" i="1"/>
  <c r="AG1493" i="1"/>
  <c r="AH1493" i="1" s="1"/>
  <c r="AD1493" i="1"/>
  <c r="AE1493" i="1" s="1"/>
  <c r="AB1493" i="1"/>
  <c r="AC1493" i="1" s="1"/>
  <c r="AA1493" i="1"/>
  <c r="W1493" i="1"/>
  <c r="P1493" i="1" s="1"/>
  <c r="U1493" i="1"/>
  <c r="M1493" i="1"/>
  <c r="BK1492" i="1"/>
  <c r="BA1492" i="1"/>
  <c r="BB1492" i="1" s="1"/>
  <c r="AU1492" i="1"/>
  <c r="AS1492" i="1"/>
  <c r="AG1492" i="1"/>
  <c r="AH1492" i="1" s="1"/>
  <c r="AD1492" i="1"/>
  <c r="AE1492" i="1" s="1"/>
  <c r="AB1492" i="1"/>
  <c r="AC1492" i="1" s="1"/>
  <c r="AA1492" i="1"/>
  <c r="U1492" i="1"/>
  <c r="P1492" i="1"/>
  <c r="M1492" i="1"/>
  <c r="BK1491" i="1"/>
  <c r="BA1491" i="1"/>
  <c r="BB1491" i="1" s="1"/>
  <c r="AS1491" i="1"/>
  <c r="AG1491" i="1"/>
  <c r="AH1491" i="1" s="1"/>
  <c r="AD1491" i="1"/>
  <c r="AE1491" i="1" s="1"/>
  <c r="AB1491" i="1"/>
  <c r="AC1491" i="1" s="1"/>
  <c r="AA1491" i="1"/>
  <c r="U1491" i="1"/>
  <c r="P1491" i="1"/>
  <c r="M1491" i="1"/>
  <c r="BP1490" i="1"/>
  <c r="BO1490" i="1"/>
  <c r="BK1490" i="1"/>
  <c r="BA1490" i="1"/>
  <c r="BN1490" i="1" s="1"/>
  <c r="AS1490" i="1"/>
  <c r="AG1490" i="1"/>
  <c r="AH1490" i="1" s="1"/>
  <c r="AD1490" i="1"/>
  <c r="AE1490" i="1" s="1"/>
  <c r="AB1490" i="1"/>
  <c r="AC1490" i="1" s="1"/>
  <c r="AA1490" i="1"/>
  <c r="W1490" i="1"/>
  <c r="P1490" i="1" s="1"/>
  <c r="U1490" i="1"/>
  <c r="M1490" i="1"/>
  <c r="BP1489" i="1"/>
  <c r="BO1489" i="1"/>
  <c r="BK1489" i="1"/>
  <c r="BA1489" i="1"/>
  <c r="BN1489" i="1" s="1"/>
  <c r="AS1489" i="1"/>
  <c r="AG1489" i="1"/>
  <c r="AH1489" i="1" s="1"/>
  <c r="AD1489" i="1"/>
  <c r="AE1489" i="1" s="1"/>
  <c r="AB1489" i="1"/>
  <c r="AC1489" i="1" s="1"/>
  <c r="AA1489" i="1"/>
  <c r="U1489" i="1"/>
  <c r="P1489" i="1"/>
  <c r="M1489" i="1"/>
  <c r="BP1488" i="1"/>
  <c r="BO1488" i="1"/>
  <c r="BK1488" i="1"/>
  <c r="BA1488" i="1"/>
  <c r="AS1488" i="1"/>
  <c r="AH1488" i="1"/>
  <c r="AG1488" i="1"/>
  <c r="AD1488" i="1"/>
  <c r="AE1488" i="1" s="1"/>
  <c r="AB1488" i="1"/>
  <c r="AC1488" i="1" s="1"/>
  <c r="AA1488" i="1"/>
  <c r="U1488" i="1"/>
  <c r="P1488" i="1"/>
  <c r="M1488" i="1"/>
  <c r="BK1487" i="1"/>
  <c r="BA1487" i="1"/>
  <c r="BB1487" i="1" s="1"/>
  <c r="AS1487" i="1"/>
  <c r="AG1487" i="1"/>
  <c r="AH1487" i="1" s="1"/>
  <c r="AD1487" i="1"/>
  <c r="AE1487" i="1" s="1"/>
  <c r="AB1487" i="1"/>
  <c r="AC1487" i="1" s="1"/>
  <c r="AA1487" i="1"/>
  <c r="U1487" i="1"/>
  <c r="P1487" i="1"/>
  <c r="M1487" i="1"/>
  <c r="BP1486" i="1"/>
  <c r="BO1486" i="1"/>
  <c r="BK1486" i="1"/>
  <c r="BA1486" i="1"/>
  <c r="BN1486" i="1" s="1"/>
  <c r="AS1486" i="1"/>
  <c r="AG1486" i="1"/>
  <c r="AH1486" i="1" s="1"/>
  <c r="AD1486" i="1"/>
  <c r="AE1486" i="1" s="1"/>
  <c r="AB1486" i="1"/>
  <c r="AC1486" i="1" s="1"/>
  <c r="AA1486" i="1"/>
  <c r="W1486" i="1"/>
  <c r="P1486" i="1" s="1"/>
  <c r="U1486" i="1"/>
  <c r="M1486" i="1"/>
  <c r="BK1485" i="1"/>
  <c r="BA1485" i="1"/>
  <c r="BB1485" i="1" s="1"/>
  <c r="AS1485" i="1"/>
  <c r="AG1485" i="1"/>
  <c r="AH1485" i="1" s="1"/>
  <c r="AD1485" i="1"/>
  <c r="AE1485" i="1" s="1"/>
  <c r="AB1485" i="1"/>
  <c r="AC1485" i="1" s="1"/>
  <c r="AA1485" i="1"/>
  <c r="U1485" i="1"/>
  <c r="P1485" i="1"/>
  <c r="M1485" i="1"/>
  <c r="BP1484" i="1"/>
  <c r="BO1484" i="1"/>
  <c r="BK1484" i="1"/>
  <c r="BA1484" i="1"/>
  <c r="BN1484" i="1" s="1"/>
  <c r="AS1484" i="1"/>
  <c r="AG1484" i="1"/>
  <c r="AH1484" i="1" s="1"/>
  <c r="AD1484" i="1"/>
  <c r="AE1484" i="1" s="1"/>
  <c r="AB1484" i="1"/>
  <c r="AC1484" i="1" s="1"/>
  <c r="AA1484" i="1"/>
  <c r="W1484" i="1"/>
  <c r="P1484" i="1" s="1"/>
  <c r="U1484" i="1"/>
  <c r="M1484" i="1"/>
  <c r="BP1483" i="1"/>
  <c r="BO1483" i="1"/>
  <c r="BK1483" i="1"/>
  <c r="BA1483" i="1"/>
  <c r="AS1483" i="1"/>
  <c r="AG1483" i="1"/>
  <c r="AH1483" i="1" s="1"/>
  <c r="AD1483" i="1"/>
  <c r="AE1483" i="1" s="1"/>
  <c r="AB1483" i="1"/>
  <c r="AC1483" i="1" s="1"/>
  <c r="AA1483" i="1"/>
  <c r="W1483" i="1"/>
  <c r="P1483" i="1" s="1"/>
  <c r="U1483" i="1"/>
  <c r="M1483" i="1"/>
  <c r="BP1482" i="1"/>
  <c r="BO1482" i="1"/>
  <c r="BK1482" i="1"/>
  <c r="BA1482" i="1"/>
  <c r="BN1482" i="1" s="1"/>
  <c r="AS1482" i="1"/>
  <c r="AG1482" i="1"/>
  <c r="AH1482" i="1" s="1"/>
  <c r="AD1482" i="1"/>
  <c r="AE1482" i="1" s="1"/>
  <c r="AB1482" i="1"/>
  <c r="AC1482" i="1" s="1"/>
  <c r="AA1482" i="1"/>
  <c r="U1482" i="1"/>
  <c r="P1482" i="1"/>
  <c r="M1482" i="1"/>
  <c r="BK1481" i="1"/>
  <c r="BA1481" i="1"/>
  <c r="BB1481" i="1" s="1"/>
  <c r="AS1481" i="1"/>
  <c r="AG1481" i="1"/>
  <c r="AH1481" i="1" s="1"/>
  <c r="AD1481" i="1"/>
  <c r="AE1481" i="1" s="1"/>
  <c r="AB1481" i="1"/>
  <c r="AC1481" i="1" s="1"/>
  <c r="AA1481" i="1"/>
  <c r="U1481" i="1"/>
  <c r="P1481" i="1"/>
  <c r="M1481" i="1"/>
  <c r="BP1480" i="1"/>
  <c r="BO1480" i="1"/>
  <c r="BK1480" i="1"/>
  <c r="BB1480" i="1"/>
  <c r="BA1480" i="1"/>
  <c r="BN1480" i="1" s="1"/>
  <c r="AS1480" i="1"/>
  <c r="AG1480" i="1"/>
  <c r="AH1480" i="1" s="1"/>
  <c r="AD1480" i="1"/>
  <c r="AE1480" i="1" s="1"/>
  <c r="AB1480" i="1"/>
  <c r="AC1480" i="1" s="1"/>
  <c r="AA1480" i="1"/>
  <c r="U1480" i="1"/>
  <c r="P1480" i="1"/>
  <c r="M1480" i="1"/>
  <c r="BK1479" i="1"/>
  <c r="BA1479" i="1"/>
  <c r="BB1479" i="1" s="1"/>
  <c r="AS1479" i="1"/>
  <c r="AG1479" i="1"/>
  <c r="AH1479" i="1" s="1"/>
  <c r="AD1479" i="1"/>
  <c r="AE1479" i="1" s="1"/>
  <c r="AB1479" i="1"/>
  <c r="AC1479" i="1" s="1"/>
  <c r="AA1479" i="1"/>
  <c r="U1479" i="1"/>
  <c r="P1479" i="1"/>
  <c r="M1479" i="1"/>
  <c r="BP1478" i="1"/>
  <c r="BO1478" i="1"/>
  <c r="BK1478" i="1"/>
  <c r="BA1478" i="1"/>
  <c r="BN1478" i="1" s="1"/>
  <c r="AS1478" i="1"/>
  <c r="AG1478" i="1"/>
  <c r="AH1478" i="1" s="1"/>
  <c r="AD1478" i="1"/>
  <c r="AE1478" i="1" s="1"/>
  <c r="AB1478" i="1"/>
  <c r="AC1478" i="1" s="1"/>
  <c r="AA1478" i="1"/>
  <c r="W1478" i="1"/>
  <c r="P1478" i="1" s="1"/>
  <c r="U1478" i="1"/>
  <c r="M1478" i="1"/>
  <c r="BP1477" i="1"/>
  <c r="BO1477" i="1"/>
  <c r="BK1477" i="1"/>
  <c r="BA1477" i="1"/>
  <c r="BB1477" i="1" s="1"/>
  <c r="AS1477" i="1"/>
  <c r="AG1477" i="1"/>
  <c r="AH1477" i="1" s="1"/>
  <c r="AD1477" i="1"/>
  <c r="AE1477" i="1" s="1"/>
  <c r="AB1477" i="1"/>
  <c r="AC1477" i="1" s="1"/>
  <c r="AA1477" i="1"/>
  <c r="U1477" i="1"/>
  <c r="P1477" i="1"/>
  <c r="M1477" i="1"/>
  <c r="BK1476" i="1"/>
  <c r="BA1476" i="1"/>
  <c r="BB1476" i="1" s="1"/>
  <c r="AS1476" i="1"/>
  <c r="AG1476" i="1"/>
  <c r="AH1476" i="1" s="1"/>
  <c r="AD1476" i="1"/>
  <c r="AE1476" i="1" s="1"/>
  <c r="AB1476" i="1"/>
  <c r="AC1476" i="1" s="1"/>
  <c r="AA1476" i="1"/>
  <c r="U1476" i="1"/>
  <c r="P1476" i="1"/>
  <c r="M1476" i="1"/>
  <c r="BK1475" i="1"/>
  <c r="BA1475" i="1"/>
  <c r="BB1475" i="1" s="1"/>
  <c r="AS1475" i="1"/>
  <c r="AG1475" i="1"/>
  <c r="AH1475" i="1" s="1"/>
  <c r="AD1475" i="1"/>
  <c r="AE1475" i="1" s="1"/>
  <c r="AB1475" i="1"/>
  <c r="AC1475" i="1" s="1"/>
  <c r="AA1475" i="1"/>
  <c r="U1475" i="1"/>
  <c r="P1475" i="1"/>
  <c r="M1475" i="1"/>
  <c r="BK1474" i="1"/>
  <c r="BA1474" i="1"/>
  <c r="BB1474" i="1" s="1"/>
  <c r="AS1474" i="1"/>
  <c r="AG1474" i="1"/>
  <c r="AH1474" i="1" s="1"/>
  <c r="AD1474" i="1"/>
  <c r="AE1474" i="1" s="1"/>
  <c r="AB1474" i="1"/>
  <c r="AC1474" i="1" s="1"/>
  <c r="AA1474" i="1"/>
  <c r="U1474" i="1"/>
  <c r="P1474" i="1"/>
  <c r="M1474" i="1"/>
  <c r="BP1473" i="1"/>
  <c r="BO1473" i="1"/>
  <c r="BK1473" i="1"/>
  <c r="BA1473" i="1"/>
  <c r="AS1473" i="1"/>
  <c r="AG1473" i="1"/>
  <c r="AH1473" i="1" s="1"/>
  <c r="AD1473" i="1"/>
  <c r="AE1473" i="1" s="1"/>
  <c r="AB1473" i="1"/>
  <c r="AC1473" i="1" s="1"/>
  <c r="AA1473" i="1"/>
  <c r="U1473" i="1"/>
  <c r="P1473" i="1"/>
  <c r="M1473" i="1"/>
  <c r="BK1472" i="1"/>
  <c r="BA1472" i="1"/>
  <c r="BB1472" i="1" s="1"/>
  <c r="AS1472" i="1"/>
  <c r="AG1472" i="1"/>
  <c r="AH1472" i="1" s="1"/>
  <c r="AD1472" i="1"/>
  <c r="AE1472" i="1" s="1"/>
  <c r="AB1472" i="1"/>
  <c r="AC1472" i="1" s="1"/>
  <c r="AA1472" i="1"/>
  <c r="W1472" i="1"/>
  <c r="P1472" i="1" s="1"/>
  <c r="U1472" i="1"/>
  <c r="M1472" i="1"/>
  <c r="BK1471" i="1"/>
  <c r="BA1471" i="1"/>
  <c r="BB1471" i="1" s="1"/>
  <c r="AS1471" i="1"/>
  <c r="AG1471" i="1"/>
  <c r="AH1471" i="1" s="1"/>
  <c r="AD1471" i="1"/>
  <c r="AE1471" i="1" s="1"/>
  <c r="AB1471" i="1"/>
  <c r="AC1471" i="1" s="1"/>
  <c r="AA1471" i="1"/>
  <c r="U1471" i="1"/>
  <c r="P1471" i="1"/>
  <c r="M1471" i="1"/>
  <c r="BP1470" i="1"/>
  <c r="BO1470" i="1"/>
  <c r="BA1470" i="1"/>
  <c r="AS1470" i="1"/>
  <c r="AG1470" i="1"/>
  <c r="AH1470" i="1" s="1"/>
  <c r="AD1470" i="1"/>
  <c r="AE1470" i="1" s="1"/>
  <c r="AB1470" i="1"/>
  <c r="AC1470" i="1" s="1"/>
  <c r="AA1470" i="1"/>
  <c r="W1470" i="1"/>
  <c r="U1470" i="1"/>
  <c r="P1470" i="1"/>
  <c r="M1470" i="1"/>
  <c r="BK1469" i="1"/>
  <c r="BA1469" i="1"/>
  <c r="BB1469" i="1" s="1"/>
  <c r="AS1469" i="1"/>
  <c r="AG1469" i="1"/>
  <c r="AH1469" i="1" s="1"/>
  <c r="AD1469" i="1"/>
  <c r="AE1469" i="1" s="1"/>
  <c r="AB1469" i="1"/>
  <c r="AC1469" i="1" s="1"/>
  <c r="AA1469" i="1"/>
  <c r="U1469" i="1"/>
  <c r="P1469" i="1"/>
  <c r="M1469" i="1"/>
  <c r="BP1468" i="1"/>
  <c r="BO1468" i="1"/>
  <c r="BK1468" i="1"/>
  <c r="BA1468" i="1"/>
  <c r="BB1468" i="1" s="1"/>
  <c r="AS1468" i="1"/>
  <c r="AG1468" i="1"/>
  <c r="AH1468" i="1" s="1"/>
  <c r="AD1468" i="1"/>
  <c r="AE1468" i="1" s="1"/>
  <c r="AB1468" i="1"/>
  <c r="AC1468" i="1" s="1"/>
  <c r="AA1468" i="1"/>
  <c r="W1468" i="1"/>
  <c r="U1468" i="1"/>
  <c r="P1468" i="1"/>
  <c r="M1468" i="1"/>
  <c r="BK1467" i="1"/>
  <c r="BA1467" i="1"/>
  <c r="BB1467" i="1" s="1"/>
  <c r="AS1467" i="1"/>
  <c r="AG1467" i="1"/>
  <c r="AH1467" i="1" s="1"/>
  <c r="AD1467" i="1"/>
  <c r="AE1467" i="1" s="1"/>
  <c r="AB1467" i="1"/>
  <c r="AC1467" i="1" s="1"/>
  <c r="AA1467" i="1"/>
  <c r="W1467" i="1"/>
  <c r="P1467" i="1" s="1"/>
  <c r="U1467" i="1"/>
  <c r="M1467" i="1"/>
  <c r="BP1466" i="1"/>
  <c r="BO1466" i="1"/>
  <c r="BK1466" i="1"/>
  <c r="BA1466" i="1"/>
  <c r="AS1466" i="1"/>
  <c r="AG1466" i="1"/>
  <c r="AH1466" i="1" s="1"/>
  <c r="AD1466" i="1"/>
  <c r="AE1466" i="1" s="1"/>
  <c r="AB1466" i="1"/>
  <c r="AC1466" i="1" s="1"/>
  <c r="AA1466" i="1"/>
  <c r="U1466" i="1"/>
  <c r="P1466" i="1"/>
  <c r="M1466" i="1"/>
  <c r="BP1465" i="1"/>
  <c r="BO1465" i="1"/>
  <c r="BK1465" i="1"/>
  <c r="BA1465" i="1"/>
  <c r="BN1465" i="1" s="1"/>
  <c r="AS1465" i="1"/>
  <c r="AG1465" i="1"/>
  <c r="AH1465" i="1" s="1"/>
  <c r="AD1465" i="1"/>
  <c r="AE1465" i="1" s="1"/>
  <c r="AB1465" i="1"/>
  <c r="AC1465" i="1" s="1"/>
  <c r="AA1465" i="1"/>
  <c r="W1465" i="1"/>
  <c r="P1465" i="1" s="1"/>
  <c r="U1465" i="1"/>
  <c r="M1465" i="1"/>
  <c r="BA1464" i="1"/>
  <c r="BB1464" i="1" s="1"/>
  <c r="AS1464" i="1"/>
  <c r="AG1464" i="1"/>
  <c r="AH1464" i="1" s="1"/>
  <c r="AD1464" i="1"/>
  <c r="AE1464" i="1" s="1"/>
  <c r="AB1464" i="1"/>
  <c r="AC1464" i="1" s="1"/>
  <c r="AA1464" i="1"/>
  <c r="U1464" i="1"/>
  <c r="P1464" i="1"/>
  <c r="M1464" i="1"/>
  <c r="BK1463" i="1"/>
  <c r="BA1463" i="1"/>
  <c r="BB1463" i="1" s="1"/>
  <c r="AS1463" i="1"/>
  <c r="AG1463" i="1"/>
  <c r="AH1463" i="1" s="1"/>
  <c r="AD1463" i="1"/>
  <c r="AE1463" i="1" s="1"/>
  <c r="AB1463" i="1"/>
  <c r="AC1463" i="1" s="1"/>
  <c r="AA1463" i="1"/>
  <c r="U1463" i="1"/>
  <c r="P1463" i="1"/>
  <c r="M1463" i="1"/>
  <c r="BK1462" i="1"/>
  <c r="BA1462" i="1"/>
  <c r="BB1462" i="1" s="1"/>
  <c r="AS1462" i="1"/>
  <c r="AG1462" i="1"/>
  <c r="AH1462" i="1" s="1"/>
  <c r="AD1462" i="1"/>
  <c r="AE1462" i="1" s="1"/>
  <c r="AB1462" i="1"/>
  <c r="AC1462" i="1" s="1"/>
  <c r="AA1462" i="1"/>
  <c r="W1462" i="1"/>
  <c r="P1462" i="1" s="1"/>
  <c r="U1462" i="1"/>
  <c r="M1462" i="1"/>
  <c r="BK1461" i="1"/>
  <c r="BA1461" i="1"/>
  <c r="BB1461" i="1" s="1"/>
  <c r="AS1461" i="1"/>
  <c r="AG1461" i="1"/>
  <c r="AH1461" i="1" s="1"/>
  <c r="AD1461" i="1"/>
  <c r="AE1461" i="1" s="1"/>
  <c r="AB1461" i="1"/>
  <c r="AC1461" i="1" s="1"/>
  <c r="AA1461" i="1"/>
  <c r="U1461" i="1"/>
  <c r="P1461" i="1"/>
  <c r="M1461" i="1"/>
  <c r="BK1460" i="1"/>
  <c r="BA1460" i="1"/>
  <c r="BB1460" i="1" s="1"/>
  <c r="AS1460" i="1"/>
  <c r="AG1460" i="1"/>
  <c r="AH1460" i="1" s="1"/>
  <c r="AD1460" i="1"/>
  <c r="AE1460" i="1" s="1"/>
  <c r="AB1460" i="1"/>
  <c r="AC1460" i="1" s="1"/>
  <c r="AA1460" i="1"/>
  <c r="U1460" i="1"/>
  <c r="P1460" i="1"/>
  <c r="M1460" i="1"/>
  <c r="BK1459" i="1"/>
  <c r="BA1459" i="1"/>
  <c r="BB1459" i="1" s="1"/>
  <c r="AS1459" i="1"/>
  <c r="AG1459" i="1"/>
  <c r="AH1459" i="1" s="1"/>
  <c r="AD1459" i="1"/>
  <c r="AE1459" i="1" s="1"/>
  <c r="AB1459" i="1"/>
  <c r="AC1459" i="1" s="1"/>
  <c r="AA1459" i="1"/>
  <c r="U1459" i="1"/>
  <c r="P1459" i="1"/>
  <c r="M1459" i="1"/>
  <c r="BK1458" i="1"/>
  <c r="BA1458" i="1"/>
  <c r="BB1458" i="1" s="1"/>
  <c r="AS1458" i="1"/>
  <c r="AG1458" i="1"/>
  <c r="AH1458" i="1" s="1"/>
  <c r="AD1458" i="1"/>
  <c r="AE1458" i="1" s="1"/>
  <c r="AB1458" i="1"/>
  <c r="AC1458" i="1" s="1"/>
  <c r="AA1458" i="1"/>
  <c r="U1458" i="1"/>
  <c r="P1458" i="1"/>
  <c r="M1458" i="1"/>
  <c r="BK1457" i="1"/>
  <c r="BA1457" i="1"/>
  <c r="BB1457" i="1" s="1"/>
  <c r="AS1457" i="1"/>
  <c r="AG1457" i="1"/>
  <c r="AH1457" i="1" s="1"/>
  <c r="AD1457" i="1"/>
  <c r="AE1457" i="1" s="1"/>
  <c r="AB1457" i="1"/>
  <c r="AC1457" i="1" s="1"/>
  <c r="AA1457" i="1"/>
  <c r="U1457" i="1"/>
  <c r="P1457" i="1"/>
  <c r="M1457" i="1"/>
  <c r="BK1456" i="1"/>
  <c r="BA1456" i="1"/>
  <c r="BB1456" i="1" s="1"/>
  <c r="AS1456" i="1"/>
  <c r="AG1456" i="1"/>
  <c r="AH1456" i="1" s="1"/>
  <c r="AD1456" i="1"/>
  <c r="AE1456" i="1" s="1"/>
  <c r="AB1456" i="1"/>
  <c r="AC1456" i="1" s="1"/>
  <c r="AA1456" i="1"/>
  <c r="U1456" i="1"/>
  <c r="P1456" i="1"/>
  <c r="M1456" i="1"/>
  <c r="BK1455" i="1"/>
  <c r="BA1455" i="1"/>
  <c r="BB1455" i="1" s="1"/>
  <c r="AS1455" i="1"/>
  <c r="AG1455" i="1"/>
  <c r="AH1455" i="1" s="1"/>
  <c r="AD1455" i="1"/>
  <c r="AE1455" i="1" s="1"/>
  <c r="AB1455" i="1"/>
  <c r="AC1455" i="1" s="1"/>
  <c r="AA1455" i="1"/>
  <c r="U1455" i="1"/>
  <c r="P1455" i="1"/>
  <c r="M1455" i="1"/>
  <c r="BK1454" i="1"/>
  <c r="BA1454" i="1"/>
  <c r="BB1454" i="1" s="1"/>
  <c r="AS1454" i="1"/>
  <c r="AG1454" i="1"/>
  <c r="AH1454" i="1" s="1"/>
  <c r="AD1454" i="1"/>
  <c r="AE1454" i="1" s="1"/>
  <c r="AB1454" i="1"/>
  <c r="AC1454" i="1" s="1"/>
  <c r="AA1454" i="1"/>
  <c r="U1454" i="1"/>
  <c r="P1454" i="1"/>
  <c r="M1454" i="1"/>
  <c r="BK1453" i="1"/>
  <c r="BA1453" i="1"/>
  <c r="BB1453" i="1" s="1"/>
  <c r="AS1453" i="1"/>
  <c r="AG1453" i="1"/>
  <c r="AH1453" i="1" s="1"/>
  <c r="AD1453" i="1"/>
  <c r="AE1453" i="1" s="1"/>
  <c r="AB1453" i="1"/>
  <c r="AC1453" i="1" s="1"/>
  <c r="AA1453" i="1"/>
  <c r="W1453" i="1"/>
  <c r="P1453" i="1" s="1"/>
  <c r="U1453" i="1"/>
  <c r="M1453" i="1"/>
  <c r="BK1452" i="1"/>
  <c r="BA1452" i="1"/>
  <c r="BB1452" i="1" s="1"/>
  <c r="AS1452" i="1"/>
  <c r="AG1452" i="1"/>
  <c r="AH1452" i="1" s="1"/>
  <c r="AD1452" i="1"/>
  <c r="AE1452" i="1" s="1"/>
  <c r="AB1452" i="1"/>
  <c r="AC1452" i="1" s="1"/>
  <c r="AA1452" i="1"/>
  <c r="W1452" i="1"/>
  <c r="P1452" i="1" s="1"/>
  <c r="U1452" i="1"/>
  <c r="M1452" i="1"/>
  <c r="BK1451" i="1"/>
  <c r="BA1451" i="1"/>
  <c r="BB1451" i="1" s="1"/>
  <c r="AS1451" i="1"/>
  <c r="AG1451" i="1"/>
  <c r="AH1451" i="1" s="1"/>
  <c r="AD1451" i="1"/>
  <c r="AE1451" i="1" s="1"/>
  <c r="AB1451" i="1"/>
  <c r="AC1451" i="1" s="1"/>
  <c r="AA1451" i="1"/>
  <c r="U1451" i="1"/>
  <c r="P1451" i="1"/>
  <c r="M1451" i="1"/>
  <c r="BK1450" i="1"/>
  <c r="BA1450" i="1"/>
  <c r="BB1450" i="1" s="1"/>
  <c r="AS1450" i="1"/>
  <c r="AG1450" i="1"/>
  <c r="AH1450" i="1" s="1"/>
  <c r="AD1450" i="1"/>
  <c r="AE1450" i="1" s="1"/>
  <c r="AB1450" i="1"/>
  <c r="AC1450" i="1" s="1"/>
  <c r="AA1450" i="1"/>
  <c r="U1450" i="1"/>
  <c r="P1450" i="1"/>
  <c r="M1450" i="1"/>
  <c r="BP1449" i="1"/>
  <c r="BO1449" i="1"/>
  <c r="BK1449" i="1"/>
  <c r="BA1449" i="1"/>
  <c r="BN1449" i="1" s="1"/>
  <c r="AS1449" i="1"/>
  <c r="AG1449" i="1"/>
  <c r="AH1449" i="1" s="1"/>
  <c r="AD1449" i="1"/>
  <c r="AE1449" i="1" s="1"/>
  <c r="AB1449" i="1"/>
  <c r="AC1449" i="1" s="1"/>
  <c r="AA1449" i="1"/>
  <c r="U1449" i="1"/>
  <c r="M1449" i="1"/>
  <c r="BK1448" i="1"/>
  <c r="BA1448" i="1"/>
  <c r="BB1448" i="1" s="1"/>
  <c r="AS1448" i="1"/>
  <c r="AG1448" i="1"/>
  <c r="AH1448" i="1" s="1"/>
  <c r="AD1448" i="1"/>
  <c r="AE1448" i="1" s="1"/>
  <c r="AB1448" i="1"/>
  <c r="AC1448" i="1" s="1"/>
  <c r="AA1448" i="1"/>
  <c r="W1448" i="1"/>
  <c r="P1448" i="1" s="1"/>
  <c r="U1448" i="1"/>
  <c r="M1448" i="1"/>
  <c r="BK1447" i="1"/>
  <c r="BA1447" i="1"/>
  <c r="BB1447" i="1" s="1"/>
  <c r="AS1447" i="1"/>
  <c r="AG1447" i="1"/>
  <c r="AH1447" i="1" s="1"/>
  <c r="AD1447" i="1"/>
  <c r="AE1447" i="1" s="1"/>
  <c r="AB1447" i="1"/>
  <c r="AC1447" i="1" s="1"/>
  <c r="AA1447" i="1"/>
  <c r="U1447" i="1"/>
  <c r="P1447" i="1"/>
  <c r="M1447" i="1"/>
  <c r="BP1446" i="1"/>
  <c r="BO1446" i="1"/>
  <c r="BK1446" i="1"/>
  <c r="BA1446" i="1"/>
  <c r="AS1446" i="1"/>
  <c r="AG1446" i="1"/>
  <c r="AH1446" i="1" s="1"/>
  <c r="AD1446" i="1"/>
  <c r="AE1446" i="1" s="1"/>
  <c r="AB1446" i="1"/>
  <c r="AC1446" i="1" s="1"/>
  <c r="AA1446" i="1"/>
  <c r="W1446" i="1"/>
  <c r="P1446" i="1" s="1"/>
  <c r="U1446" i="1"/>
  <c r="M1446" i="1"/>
  <c r="BP1445" i="1"/>
  <c r="BO1445" i="1"/>
  <c r="BK1445" i="1"/>
  <c r="BA1445" i="1"/>
  <c r="AS1445" i="1"/>
  <c r="AG1445" i="1"/>
  <c r="AH1445" i="1" s="1"/>
  <c r="AD1445" i="1"/>
  <c r="AE1445" i="1" s="1"/>
  <c r="AB1445" i="1"/>
  <c r="AC1445" i="1" s="1"/>
  <c r="AA1445" i="1"/>
  <c r="W1445" i="1"/>
  <c r="P1445" i="1" s="1"/>
  <c r="U1445" i="1"/>
  <c r="M1445" i="1"/>
  <c r="BP1444" i="1"/>
  <c r="BO1444" i="1"/>
  <c r="BK1444" i="1"/>
  <c r="BA1444" i="1"/>
  <c r="AS1444" i="1"/>
  <c r="AG1444" i="1"/>
  <c r="AH1444" i="1" s="1"/>
  <c r="AD1444" i="1"/>
  <c r="AE1444" i="1" s="1"/>
  <c r="AB1444" i="1"/>
  <c r="AC1444" i="1" s="1"/>
  <c r="AA1444" i="1"/>
  <c r="W1444" i="1"/>
  <c r="P1444" i="1" s="1"/>
  <c r="U1444" i="1"/>
  <c r="M1444" i="1"/>
  <c r="BK1443" i="1"/>
  <c r="BA1443" i="1"/>
  <c r="BB1443" i="1" s="1"/>
  <c r="AS1443" i="1"/>
  <c r="AG1443" i="1"/>
  <c r="AH1443" i="1" s="1"/>
  <c r="AD1443" i="1"/>
  <c r="AE1443" i="1" s="1"/>
  <c r="AB1443" i="1"/>
  <c r="AC1443" i="1" s="1"/>
  <c r="AA1443" i="1"/>
  <c r="U1443" i="1"/>
  <c r="P1443" i="1"/>
  <c r="M1443" i="1"/>
  <c r="BP1442" i="1"/>
  <c r="BO1442" i="1"/>
  <c r="BN1442" i="1"/>
  <c r="BK1442" i="1"/>
  <c r="BA1442" i="1"/>
  <c r="BB1442" i="1" s="1"/>
  <c r="AS1442" i="1"/>
  <c r="AG1442" i="1"/>
  <c r="AH1442" i="1" s="1"/>
  <c r="AD1442" i="1"/>
  <c r="AE1442" i="1" s="1"/>
  <c r="AB1442" i="1"/>
  <c r="AC1442" i="1" s="1"/>
  <c r="AA1442" i="1"/>
  <c r="W1442" i="1"/>
  <c r="P1442" i="1" s="1"/>
  <c r="U1442" i="1"/>
  <c r="M1442" i="1"/>
  <c r="BK1441" i="1"/>
  <c r="BA1441" i="1"/>
  <c r="BB1441" i="1" s="1"/>
  <c r="AS1441" i="1"/>
  <c r="AG1441" i="1"/>
  <c r="AH1441" i="1" s="1"/>
  <c r="AD1441" i="1"/>
  <c r="AE1441" i="1" s="1"/>
  <c r="AB1441" i="1"/>
  <c r="AC1441" i="1" s="1"/>
  <c r="AA1441" i="1"/>
  <c r="U1441" i="1"/>
  <c r="P1441" i="1"/>
  <c r="M1441" i="1"/>
  <c r="BK1440" i="1"/>
  <c r="BA1440" i="1"/>
  <c r="BB1440" i="1" s="1"/>
  <c r="AS1440" i="1"/>
  <c r="AG1440" i="1"/>
  <c r="AH1440" i="1" s="1"/>
  <c r="AD1440" i="1"/>
  <c r="AE1440" i="1" s="1"/>
  <c r="AB1440" i="1"/>
  <c r="AC1440" i="1" s="1"/>
  <c r="AA1440" i="1"/>
  <c r="U1440" i="1"/>
  <c r="P1440" i="1"/>
  <c r="M1440" i="1"/>
  <c r="BK1439" i="1"/>
  <c r="BA1439" i="1"/>
  <c r="BB1439" i="1" s="1"/>
  <c r="AS1439" i="1"/>
  <c r="AG1439" i="1"/>
  <c r="AH1439" i="1" s="1"/>
  <c r="AD1439" i="1"/>
  <c r="AE1439" i="1" s="1"/>
  <c r="AB1439" i="1"/>
  <c r="AC1439" i="1" s="1"/>
  <c r="AA1439" i="1"/>
  <c r="U1439" i="1"/>
  <c r="P1439" i="1"/>
  <c r="M1439" i="1"/>
  <c r="BP1438" i="1"/>
  <c r="BO1438" i="1"/>
  <c r="BK1438" i="1"/>
  <c r="BA1438" i="1"/>
  <c r="AS1438" i="1"/>
  <c r="AG1438" i="1"/>
  <c r="AH1438" i="1" s="1"/>
  <c r="AD1438" i="1"/>
  <c r="AE1438" i="1" s="1"/>
  <c r="AB1438" i="1"/>
  <c r="AC1438" i="1" s="1"/>
  <c r="AA1438" i="1"/>
  <c r="W1438" i="1"/>
  <c r="P1438" i="1" s="1"/>
  <c r="U1438" i="1"/>
  <c r="M1438" i="1"/>
  <c r="BP1437" i="1"/>
  <c r="BO1437" i="1"/>
  <c r="BK1437" i="1"/>
  <c r="BA1437" i="1"/>
  <c r="BB1437" i="1" s="1"/>
  <c r="AS1437" i="1"/>
  <c r="AG1437" i="1"/>
  <c r="AH1437" i="1" s="1"/>
  <c r="AD1437" i="1"/>
  <c r="AE1437" i="1" s="1"/>
  <c r="AB1437" i="1"/>
  <c r="AC1437" i="1" s="1"/>
  <c r="AA1437" i="1"/>
  <c r="Z1437" i="1"/>
  <c r="W1437" i="1"/>
  <c r="P1437" i="1" s="1"/>
  <c r="U1437" i="1"/>
  <c r="M1437" i="1"/>
  <c r="BK1436" i="1"/>
  <c r="BA1436" i="1"/>
  <c r="BB1436" i="1" s="1"/>
  <c r="AS1436" i="1"/>
  <c r="AG1436" i="1"/>
  <c r="AH1436" i="1" s="1"/>
  <c r="AD1436" i="1"/>
  <c r="AE1436" i="1" s="1"/>
  <c r="AB1436" i="1"/>
  <c r="AC1436" i="1" s="1"/>
  <c r="AA1436" i="1"/>
  <c r="Z1436" i="1"/>
  <c r="U1436" i="1"/>
  <c r="P1436" i="1"/>
  <c r="M1436" i="1"/>
  <c r="BK1435" i="1"/>
  <c r="BA1435" i="1"/>
  <c r="BB1435" i="1" s="1"/>
  <c r="AS1435" i="1"/>
  <c r="AG1435" i="1"/>
  <c r="AH1435" i="1" s="1"/>
  <c r="AD1435" i="1"/>
  <c r="AE1435" i="1" s="1"/>
  <c r="AB1435" i="1"/>
  <c r="AC1435" i="1" s="1"/>
  <c r="AA1435" i="1"/>
  <c r="U1435" i="1"/>
  <c r="P1435" i="1"/>
  <c r="M1435" i="1"/>
  <c r="BK1434" i="1"/>
  <c r="BA1434" i="1"/>
  <c r="BB1434" i="1" s="1"/>
  <c r="AS1434" i="1"/>
  <c r="AG1434" i="1"/>
  <c r="AH1434" i="1" s="1"/>
  <c r="AD1434" i="1"/>
  <c r="AE1434" i="1" s="1"/>
  <c r="AB1434" i="1"/>
  <c r="AC1434" i="1" s="1"/>
  <c r="AA1434" i="1"/>
  <c r="U1434" i="1"/>
  <c r="P1434" i="1"/>
  <c r="M1434" i="1"/>
  <c r="BP1433" i="1"/>
  <c r="BO1433" i="1"/>
  <c r="BK1433" i="1"/>
  <c r="BA1433" i="1"/>
  <c r="AS1433" i="1"/>
  <c r="AG1433" i="1"/>
  <c r="AH1433" i="1" s="1"/>
  <c r="AD1433" i="1"/>
  <c r="AE1433" i="1" s="1"/>
  <c r="AB1433" i="1"/>
  <c r="AC1433" i="1" s="1"/>
  <c r="AA1433" i="1"/>
  <c r="W1433" i="1"/>
  <c r="P1433" i="1" s="1"/>
  <c r="U1433" i="1"/>
  <c r="M1433" i="1"/>
  <c r="BP1432" i="1"/>
  <c r="BO1432" i="1"/>
  <c r="BK1432" i="1"/>
  <c r="BA1432" i="1"/>
  <c r="BN1432" i="1" s="1"/>
  <c r="AS1432" i="1"/>
  <c r="AG1432" i="1"/>
  <c r="AH1432" i="1" s="1"/>
  <c r="AD1432" i="1"/>
  <c r="AE1432" i="1" s="1"/>
  <c r="AB1432" i="1"/>
  <c r="AC1432" i="1" s="1"/>
  <c r="AA1432" i="1"/>
  <c r="Z1432" i="1"/>
  <c r="W1432" i="1"/>
  <c r="P1432" i="1" s="1"/>
  <c r="U1432" i="1"/>
  <c r="M1432" i="1"/>
  <c r="BK1431" i="1"/>
  <c r="BA1431" i="1"/>
  <c r="BB1431" i="1" s="1"/>
  <c r="AS1431" i="1"/>
  <c r="AG1431" i="1"/>
  <c r="AH1431" i="1" s="1"/>
  <c r="AD1431" i="1"/>
  <c r="AE1431" i="1" s="1"/>
  <c r="AB1431" i="1"/>
  <c r="AC1431" i="1" s="1"/>
  <c r="AA1431" i="1"/>
  <c r="U1431" i="1"/>
  <c r="P1431" i="1"/>
  <c r="M1431" i="1"/>
  <c r="BK1430" i="1"/>
  <c r="BA1430" i="1"/>
  <c r="BB1430" i="1" s="1"/>
  <c r="AS1430" i="1"/>
  <c r="AG1430" i="1"/>
  <c r="AH1430" i="1" s="1"/>
  <c r="AD1430" i="1"/>
  <c r="AE1430" i="1" s="1"/>
  <c r="AB1430" i="1"/>
  <c r="AC1430" i="1" s="1"/>
  <c r="AA1430" i="1"/>
  <c r="U1430" i="1"/>
  <c r="P1430" i="1"/>
  <c r="M1430" i="1"/>
  <c r="BP1429" i="1"/>
  <c r="BO1429" i="1"/>
  <c r="BK1429" i="1"/>
  <c r="BA1429" i="1"/>
  <c r="AS1429" i="1"/>
  <c r="AG1429" i="1"/>
  <c r="AH1429" i="1" s="1"/>
  <c r="AD1429" i="1"/>
  <c r="AE1429" i="1" s="1"/>
  <c r="AB1429" i="1"/>
  <c r="AC1429" i="1" s="1"/>
  <c r="AA1429" i="1"/>
  <c r="W1429" i="1"/>
  <c r="P1429" i="1" s="1"/>
  <c r="U1429" i="1"/>
  <c r="M1429" i="1"/>
  <c r="BK1428" i="1"/>
  <c r="BA1428" i="1"/>
  <c r="BB1428" i="1" s="1"/>
  <c r="AS1428" i="1"/>
  <c r="AG1428" i="1"/>
  <c r="AH1428" i="1" s="1"/>
  <c r="AD1428" i="1"/>
  <c r="AE1428" i="1" s="1"/>
  <c r="AB1428" i="1"/>
  <c r="AC1428" i="1" s="1"/>
  <c r="AA1428" i="1"/>
  <c r="U1428" i="1"/>
  <c r="P1428" i="1"/>
  <c r="M1428" i="1"/>
  <c r="BK1427" i="1"/>
  <c r="BA1427" i="1"/>
  <c r="BB1427" i="1" s="1"/>
  <c r="AS1427" i="1"/>
  <c r="AG1427" i="1"/>
  <c r="AH1427" i="1" s="1"/>
  <c r="AD1427" i="1"/>
  <c r="AE1427" i="1" s="1"/>
  <c r="AB1427" i="1"/>
  <c r="AC1427" i="1" s="1"/>
  <c r="AA1427" i="1"/>
  <c r="U1427" i="1"/>
  <c r="P1427" i="1"/>
  <c r="M1427" i="1"/>
  <c r="BP1426" i="1"/>
  <c r="BO1426" i="1"/>
  <c r="BK1426" i="1"/>
  <c r="BA1426" i="1"/>
  <c r="BN1426" i="1" s="1"/>
  <c r="AS1426" i="1"/>
  <c r="AG1426" i="1"/>
  <c r="AH1426" i="1" s="1"/>
  <c r="AD1426" i="1"/>
  <c r="AE1426" i="1" s="1"/>
  <c r="AC1426" i="1"/>
  <c r="AB1426" i="1"/>
  <c r="AA1426" i="1"/>
  <c r="U1426" i="1"/>
  <c r="P1426" i="1"/>
  <c r="M1426" i="1"/>
  <c r="BP1425" i="1"/>
  <c r="BO1425" i="1"/>
  <c r="BK1425" i="1"/>
  <c r="BA1425" i="1"/>
  <c r="AS1425" i="1"/>
  <c r="AG1425" i="1"/>
  <c r="AH1425" i="1" s="1"/>
  <c r="AD1425" i="1"/>
  <c r="AE1425" i="1" s="1"/>
  <c r="AB1425" i="1"/>
  <c r="AC1425" i="1" s="1"/>
  <c r="AA1425" i="1"/>
  <c r="W1425" i="1"/>
  <c r="P1425" i="1" s="1"/>
  <c r="U1425" i="1"/>
  <c r="M1425" i="1"/>
  <c r="BK1424" i="1"/>
  <c r="BA1424" i="1"/>
  <c r="BB1424" i="1" s="1"/>
  <c r="AS1424" i="1"/>
  <c r="AG1424" i="1"/>
  <c r="AH1424" i="1" s="1"/>
  <c r="AD1424" i="1"/>
  <c r="AE1424" i="1" s="1"/>
  <c r="AB1424" i="1"/>
  <c r="AC1424" i="1" s="1"/>
  <c r="AA1424" i="1"/>
  <c r="U1424" i="1"/>
  <c r="P1424" i="1"/>
  <c r="M1424" i="1"/>
  <c r="BK1423" i="1"/>
  <c r="BA1423" i="1"/>
  <c r="BB1423" i="1" s="1"/>
  <c r="AS1423" i="1"/>
  <c r="AG1423" i="1"/>
  <c r="AH1423" i="1" s="1"/>
  <c r="AD1423" i="1"/>
  <c r="AE1423" i="1" s="1"/>
  <c r="AB1423" i="1"/>
  <c r="AC1423" i="1" s="1"/>
  <c r="AA1423" i="1"/>
  <c r="U1423" i="1"/>
  <c r="P1423" i="1"/>
  <c r="M1423" i="1"/>
  <c r="BP1422" i="1"/>
  <c r="BO1422" i="1"/>
  <c r="BK1422" i="1"/>
  <c r="BA1422" i="1"/>
  <c r="AS1422" i="1"/>
  <c r="AG1422" i="1"/>
  <c r="AH1422" i="1" s="1"/>
  <c r="AD1422" i="1"/>
  <c r="AE1422" i="1" s="1"/>
  <c r="AB1422" i="1"/>
  <c r="AC1422" i="1" s="1"/>
  <c r="AA1422" i="1"/>
  <c r="U1422" i="1"/>
  <c r="P1422" i="1"/>
  <c r="M1422" i="1"/>
  <c r="BP1421" i="1"/>
  <c r="BO1421" i="1"/>
  <c r="BK1421" i="1"/>
  <c r="BA1421" i="1"/>
  <c r="BN1421" i="1" s="1"/>
  <c r="AS1421" i="1"/>
  <c r="AG1421" i="1"/>
  <c r="AH1421" i="1" s="1"/>
  <c r="AD1421" i="1"/>
  <c r="AE1421" i="1" s="1"/>
  <c r="AB1421" i="1"/>
  <c r="AC1421" i="1" s="1"/>
  <c r="AA1421" i="1"/>
  <c r="W1421" i="1"/>
  <c r="P1421" i="1" s="1"/>
  <c r="U1421" i="1"/>
  <c r="M1421" i="1"/>
  <c r="BK1420" i="1"/>
  <c r="BA1420" i="1"/>
  <c r="BB1420" i="1" s="1"/>
  <c r="AS1420" i="1"/>
  <c r="AG1420" i="1"/>
  <c r="AH1420" i="1" s="1"/>
  <c r="AD1420" i="1"/>
  <c r="AE1420" i="1" s="1"/>
  <c r="AB1420" i="1"/>
  <c r="AC1420" i="1" s="1"/>
  <c r="AA1420" i="1"/>
  <c r="U1420" i="1"/>
  <c r="P1420" i="1"/>
  <c r="M1420" i="1"/>
  <c r="BP1419" i="1"/>
  <c r="BO1419" i="1"/>
  <c r="BA1419" i="1"/>
  <c r="BN1419" i="1" s="1"/>
  <c r="AS1419" i="1"/>
  <c r="AG1419" i="1"/>
  <c r="AH1419" i="1" s="1"/>
  <c r="AD1419" i="1"/>
  <c r="AE1419" i="1" s="1"/>
  <c r="AB1419" i="1"/>
  <c r="AC1419" i="1" s="1"/>
  <c r="AA1419" i="1"/>
  <c r="W1419" i="1"/>
  <c r="P1419" i="1" s="1"/>
  <c r="U1419" i="1"/>
  <c r="M1419" i="1"/>
  <c r="BP1418" i="1"/>
  <c r="BO1418" i="1"/>
  <c r="BA1418" i="1"/>
  <c r="BB1418" i="1" s="1"/>
  <c r="AS1418" i="1"/>
  <c r="AG1418" i="1"/>
  <c r="AH1418" i="1" s="1"/>
  <c r="AD1418" i="1"/>
  <c r="AE1418" i="1" s="1"/>
  <c r="AB1418" i="1"/>
  <c r="AC1418" i="1" s="1"/>
  <c r="AA1418" i="1"/>
  <c r="W1418" i="1"/>
  <c r="P1418" i="1" s="1"/>
  <c r="U1418" i="1"/>
  <c r="M1418" i="1"/>
  <c r="BK1417" i="1"/>
  <c r="BB1417" i="1"/>
  <c r="BA1417" i="1"/>
  <c r="AS1417" i="1"/>
  <c r="AG1417" i="1"/>
  <c r="AH1417" i="1" s="1"/>
  <c r="AD1417" i="1"/>
  <c r="AE1417" i="1" s="1"/>
  <c r="AB1417" i="1"/>
  <c r="AC1417" i="1" s="1"/>
  <c r="AA1417" i="1"/>
  <c r="U1417" i="1"/>
  <c r="P1417" i="1"/>
  <c r="M1417" i="1"/>
  <c r="BK1416" i="1"/>
  <c r="BA1416" i="1"/>
  <c r="BB1416" i="1" s="1"/>
  <c r="AS1416" i="1"/>
  <c r="AG1416" i="1"/>
  <c r="AH1416" i="1" s="1"/>
  <c r="AE1416" i="1"/>
  <c r="AD1416" i="1"/>
  <c r="AB1416" i="1"/>
  <c r="AC1416" i="1" s="1"/>
  <c r="AA1416" i="1"/>
  <c r="U1416" i="1"/>
  <c r="P1416" i="1"/>
  <c r="M1416" i="1"/>
  <c r="BK1415" i="1"/>
  <c r="BA1415" i="1"/>
  <c r="BB1415" i="1" s="1"/>
  <c r="AS1415" i="1"/>
  <c r="AG1415" i="1"/>
  <c r="AH1415" i="1" s="1"/>
  <c r="AD1415" i="1"/>
  <c r="AE1415" i="1" s="1"/>
  <c r="AB1415" i="1"/>
  <c r="AC1415" i="1" s="1"/>
  <c r="AA1415" i="1"/>
  <c r="U1415" i="1"/>
  <c r="P1415" i="1"/>
  <c r="M1415" i="1"/>
  <c r="BP1414" i="1"/>
  <c r="BO1414" i="1"/>
  <c r="BK1414" i="1"/>
  <c r="BA1414" i="1"/>
  <c r="BN1414" i="1" s="1"/>
  <c r="AS1414" i="1"/>
  <c r="AG1414" i="1"/>
  <c r="AH1414" i="1" s="1"/>
  <c r="AD1414" i="1"/>
  <c r="AE1414" i="1" s="1"/>
  <c r="AB1414" i="1"/>
  <c r="AC1414" i="1" s="1"/>
  <c r="AA1414" i="1"/>
  <c r="W1414" i="1"/>
  <c r="P1414" i="1" s="1"/>
  <c r="U1414" i="1"/>
  <c r="M1414" i="1"/>
  <c r="BK1413" i="1"/>
  <c r="BA1413" i="1"/>
  <c r="BB1413" i="1" s="1"/>
  <c r="AS1413" i="1"/>
  <c r="AG1413" i="1"/>
  <c r="AH1413" i="1" s="1"/>
  <c r="AD1413" i="1"/>
  <c r="AE1413" i="1" s="1"/>
  <c r="AB1413" i="1"/>
  <c r="AC1413" i="1" s="1"/>
  <c r="AA1413" i="1"/>
  <c r="U1413" i="1"/>
  <c r="P1413" i="1"/>
  <c r="M1413" i="1"/>
  <c r="BP1412" i="1"/>
  <c r="BO1412" i="1"/>
  <c r="BK1412" i="1"/>
  <c r="BA1412" i="1"/>
  <c r="BB1412" i="1" s="1"/>
  <c r="AS1412" i="1"/>
  <c r="AG1412" i="1"/>
  <c r="AH1412" i="1" s="1"/>
  <c r="AD1412" i="1"/>
  <c r="AE1412" i="1" s="1"/>
  <c r="AB1412" i="1"/>
  <c r="AC1412" i="1" s="1"/>
  <c r="AA1412" i="1"/>
  <c r="U1412" i="1"/>
  <c r="P1412" i="1"/>
  <c r="M1412" i="1"/>
  <c r="BK1411" i="1"/>
  <c r="BA1411" i="1"/>
  <c r="BB1411" i="1" s="1"/>
  <c r="AS1411" i="1"/>
  <c r="AG1411" i="1"/>
  <c r="AH1411" i="1" s="1"/>
  <c r="AD1411" i="1"/>
  <c r="AE1411" i="1" s="1"/>
  <c r="AB1411" i="1"/>
  <c r="AC1411" i="1" s="1"/>
  <c r="AA1411" i="1"/>
  <c r="U1411" i="1"/>
  <c r="P1411" i="1"/>
  <c r="M1411" i="1"/>
  <c r="BK1410" i="1"/>
  <c r="BA1410" i="1"/>
  <c r="BB1410" i="1" s="1"/>
  <c r="AS1410" i="1"/>
  <c r="AG1410" i="1"/>
  <c r="AH1410" i="1" s="1"/>
  <c r="AD1410" i="1"/>
  <c r="AE1410" i="1" s="1"/>
  <c r="AB1410" i="1"/>
  <c r="AC1410" i="1" s="1"/>
  <c r="AA1410" i="1"/>
  <c r="U1410" i="1"/>
  <c r="P1410" i="1"/>
  <c r="M1410" i="1"/>
  <c r="BK1409" i="1"/>
  <c r="BA1409" i="1"/>
  <c r="BB1409" i="1" s="1"/>
  <c r="AS1409" i="1"/>
  <c r="AG1409" i="1"/>
  <c r="AH1409" i="1" s="1"/>
  <c r="AD1409" i="1"/>
  <c r="AE1409" i="1" s="1"/>
  <c r="AB1409" i="1"/>
  <c r="AC1409" i="1" s="1"/>
  <c r="AA1409" i="1"/>
  <c r="U1409" i="1"/>
  <c r="P1409" i="1"/>
  <c r="M1409" i="1"/>
  <c r="BK1408" i="1"/>
  <c r="BA1408" i="1"/>
  <c r="BB1408" i="1" s="1"/>
  <c r="AS1408" i="1"/>
  <c r="AG1408" i="1"/>
  <c r="AH1408" i="1" s="1"/>
  <c r="AD1408" i="1"/>
  <c r="AE1408" i="1" s="1"/>
  <c r="AB1408" i="1"/>
  <c r="AC1408" i="1" s="1"/>
  <c r="AA1408" i="1"/>
  <c r="U1408" i="1"/>
  <c r="P1408" i="1"/>
  <c r="M1408" i="1"/>
  <c r="BP1407" i="1"/>
  <c r="BO1407" i="1"/>
  <c r="BK1407" i="1"/>
  <c r="BA1407" i="1"/>
  <c r="BB1407" i="1" s="1"/>
  <c r="AS1407" i="1"/>
  <c r="AG1407" i="1"/>
  <c r="AH1407" i="1" s="1"/>
  <c r="AD1407" i="1"/>
  <c r="AE1407" i="1" s="1"/>
  <c r="AB1407" i="1"/>
  <c r="AC1407" i="1" s="1"/>
  <c r="AA1407" i="1"/>
  <c r="U1407" i="1"/>
  <c r="P1407" i="1"/>
  <c r="M1407" i="1"/>
  <c r="BK1406" i="1"/>
  <c r="BA1406" i="1"/>
  <c r="BB1406" i="1" s="1"/>
  <c r="AS1406" i="1"/>
  <c r="AG1406" i="1"/>
  <c r="AH1406" i="1" s="1"/>
  <c r="AD1406" i="1"/>
  <c r="AE1406" i="1" s="1"/>
  <c r="AB1406" i="1"/>
  <c r="AC1406" i="1" s="1"/>
  <c r="AA1406" i="1"/>
  <c r="Z1406" i="1"/>
  <c r="U1406" i="1"/>
  <c r="P1406" i="1"/>
  <c r="M1406" i="1"/>
  <c r="BK1405" i="1"/>
  <c r="BA1405" i="1"/>
  <c r="BB1405" i="1" s="1"/>
  <c r="AS1405" i="1"/>
  <c r="AG1405" i="1"/>
  <c r="AH1405" i="1" s="1"/>
  <c r="AD1405" i="1"/>
  <c r="AE1405" i="1" s="1"/>
  <c r="AB1405" i="1"/>
  <c r="AC1405" i="1" s="1"/>
  <c r="AA1405" i="1"/>
  <c r="U1405" i="1"/>
  <c r="P1405" i="1"/>
  <c r="M1405" i="1"/>
  <c r="BP1404" i="1"/>
  <c r="BO1404" i="1"/>
  <c r="BK1404" i="1"/>
  <c r="BA1404" i="1"/>
  <c r="BN1404" i="1" s="1"/>
  <c r="AS1404" i="1"/>
  <c r="AG1404" i="1"/>
  <c r="AH1404" i="1" s="1"/>
  <c r="AD1404" i="1"/>
  <c r="AE1404" i="1" s="1"/>
  <c r="AB1404" i="1"/>
  <c r="AC1404" i="1" s="1"/>
  <c r="AA1404" i="1"/>
  <c r="W1404" i="1"/>
  <c r="P1404" i="1" s="1"/>
  <c r="U1404" i="1"/>
  <c r="M1404" i="1"/>
  <c r="BK1403" i="1"/>
  <c r="BA1403" i="1"/>
  <c r="BB1403" i="1" s="1"/>
  <c r="AS1403" i="1"/>
  <c r="AG1403" i="1"/>
  <c r="AH1403" i="1" s="1"/>
  <c r="AD1403" i="1"/>
  <c r="AE1403" i="1" s="1"/>
  <c r="AB1403" i="1"/>
  <c r="AC1403" i="1" s="1"/>
  <c r="AA1403" i="1"/>
  <c r="U1403" i="1"/>
  <c r="P1403" i="1"/>
  <c r="M1403" i="1"/>
  <c r="BP1402" i="1"/>
  <c r="BO1402" i="1"/>
  <c r="BK1402" i="1"/>
  <c r="BA1402" i="1"/>
  <c r="BN1402" i="1" s="1"/>
  <c r="AS1402" i="1"/>
  <c r="AG1402" i="1"/>
  <c r="AH1402" i="1" s="1"/>
  <c r="AD1402" i="1"/>
  <c r="AE1402" i="1" s="1"/>
  <c r="AB1402" i="1"/>
  <c r="AC1402" i="1" s="1"/>
  <c r="AA1402" i="1"/>
  <c r="W1402" i="1"/>
  <c r="P1402" i="1" s="1"/>
  <c r="U1402" i="1"/>
  <c r="M1402" i="1"/>
  <c r="BP1401" i="1"/>
  <c r="BO1401" i="1"/>
  <c r="BK1401" i="1"/>
  <c r="BA1401" i="1"/>
  <c r="AS1401" i="1"/>
  <c r="AG1401" i="1"/>
  <c r="AH1401" i="1" s="1"/>
  <c r="AD1401" i="1"/>
  <c r="AE1401" i="1" s="1"/>
  <c r="AB1401" i="1"/>
  <c r="AC1401" i="1" s="1"/>
  <c r="AA1401" i="1"/>
  <c r="W1401" i="1"/>
  <c r="P1401" i="1" s="1"/>
  <c r="U1401" i="1"/>
  <c r="M1401" i="1"/>
  <c r="BP1400" i="1"/>
  <c r="BO1400" i="1"/>
  <c r="BK1400" i="1"/>
  <c r="BA1400" i="1"/>
  <c r="AS1400" i="1"/>
  <c r="AG1400" i="1"/>
  <c r="AH1400" i="1" s="1"/>
  <c r="AD1400" i="1"/>
  <c r="AE1400" i="1" s="1"/>
  <c r="AB1400" i="1"/>
  <c r="AC1400" i="1" s="1"/>
  <c r="AA1400" i="1"/>
  <c r="W1400" i="1"/>
  <c r="P1400" i="1" s="1"/>
  <c r="U1400" i="1"/>
  <c r="M1400" i="1"/>
  <c r="BA1399" i="1"/>
  <c r="BB1399" i="1" s="1"/>
  <c r="AS1399" i="1"/>
  <c r="AG1399" i="1"/>
  <c r="AH1399" i="1" s="1"/>
  <c r="AD1399" i="1"/>
  <c r="AE1399" i="1" s="1"/>
  <c r="AB1399" i="1"/>
  <c r="AC1399" i="1" s="1"/>
  <c r="AA1399" i="1"/>
  <c r="W1399" i="1"/>
  <c r="P1399" i="1" s="1"/>
  <c r="U1399" i="1"/>
  <c r="M1399" i="1"/>
  <c r="BP1398" i="1"/>
  <c r="BO1398" i="1"/>
  <c r="BK1398" i="1"/>
  <c r="BA1398" i="1"/>
  <c r="BN1398" i="1" s="1"/>
  <c r="AS1398" i="1"/>
  <c r="AG1398" i="1"/>
  <c r="AH1398" i="1" s="1"/>
  <c r="AD1398" i="1"/>
  <c r="AE1398" i="1" s="1"/>
  <c r="AB1398" i="1"/>
  <c r="AC1398" i="1" s="1"/>
  <c r="AA1398" i="1"/>
  <c r="U1398" i="1"/>
  <c r="P1398" i="1"/>
  <c r="M1398" i="1"/>
  <c r="BK1397" i="1"/>
  <c r="BA1397" i="1"/>
  <c r="BB1397" i="1" s="1"/>
  <c r="AS1397" i="1"/>
  <c r="AG1397" i="1"/>
  <c r="AH1397" i="1" s="1"/>
  <c r="AD1397" i="1"/>
  <c r="AE1397" i="1" s="1"/>
  <c r="AB1397" i="1"/>
  <c r="AC1397" i="1" s="1"/>
  <c r="AA1397" i="1"/>
  <c r="U1397" i="1"/>
  <c r="P1397" i="1"/>
  <c r="M1397" i="1"/>
  <c r="BK1396" i="1"/>
  <c r="BA1396" i="1"/>
  <c r="AS1396" i="1"/>
  <c r="AG1396" i="1"/>
  <c r="AH1396" i="1" s="1"/>
  <c r="AD1396" i="1"/>
  <c r="AE1396" i="1" s="1"/>
  <c r="AB1396" i="1"/>
  <c r="AC1396" i="1" s="1"/>
  <c r="AA1396" i="1"/>
  <c r="U1396" i="1"/>
  <c r="P1396" i="1"/>
  <c r="M1396" i="1"/>
  <c r="BK1395" i="1"/>
  <c r="BA1395" i="1"/>
  <c r="BN1395" i="1" s="1"/>
  <c r="AS1395" i="1"/>
  <c r="AG1395" i="1"/>
  <c r="AH1395" i="1" s="1"/>
  <c r="AD1395" i="1"/>
  <c r="AE1395" i="1" s="1"/>
  <c r="AB1395" i="1"/>
  <c r="AC1395" i="1" s="1"/>
  <c r="AA1395" i="1"/>
  <c r="U1395" i="1"/>
  <c r="P1395" i="1"/>
  <c r="M1395" i="1"/>
  <c r="BK1394" i="1"/>
  <c r="BA1394" i="1"/>
  <c r="BN1394" i="1" s="1"/>
  <c r="AS1394" i="1"/>
  <c r="AG1394" i="1"/>
  <c r="AH1394" i="1" s="1"/>
  <c r="AD1394" i="1"/>
  <c r="AE1394" i="1" s="1"/>
  <c r="AB1394" i="1"/>
  <c r="AC1394" i="1" s="1"/>
  <c r="AA1394" i="1"/>
  <c r="U1394" i="1"/>
  <c r="P1394" i="1"/>
  <c r="M1394" i="1"/>
  <c r="BP1393" i="1"/>
  <c r="BO1393" i="1"/>
  <c r="BK1393" i="1"/>
  <c r="BB1393" i="1"/>
  <c r="BA1393" i="1"/>
  <c r="BN1393" i="1" s="1"/>
  <c r="AS1393" i="1"/>
  <c r="AG1393" i="1"/>
  <c r="AH1393" i="1" s="1"/>
  <c r="AD1393" i="1"/>
  <c r="AE1393" i="1" s="1"/>
  <c r="AB1393" i="1"/>
  <c r="AC1393" i="1" s="1"/>
  <c r="AA1393" i="1"/>
  <c r="W1393" i="1"/>
  <c r="P1393" i="1" s="1"/>
  <c r="U1393" i="1"/>
  <c r="M1393" i="1"/>
  <c r="BP1392" i="1"/>
  <c r="BO1392" i="1"/>
  <c r="BK1392" i="1"/>
  <c r="BA1392" i="1"/>
  <c r="AS1392" i="1"/>
  <c r="AG1392" i="1"/>
  <c r="AH1392" i="1" s="1"/>
  <c r="AD1392" i="1"/>
  <c r="AE1392" i="1" s="1"/>
  <c r="AB1392" i="1"/>
  <c r="AC1392" i="1" s="1"/>
  <c r="AA1392" i="1"/>
  <c r="U1392" i="1"/>
  <c r="P1392" i="1"/>
  <c r="M1392" i="1"/>
  <c r="BK1391" i="1"/>
  <c r="BA1391" i="1"/>
  <c r="AS1391" i="1"/>
  <c r="AG1391" i="1"/>
  <c r="AH1391" i="1" s="1"/>
  <c r="AD1391" i="1"/>
  <c r="AE1391" i="1" s="1"/>
  <c r="AB1391" i="1"/>
  <c r="AC1391" i="1" s="1"/>
  <c r="AA1391" i="1"/>
  <c r="U1391" i="1"/>
  <c r="P1391" i="1"/>
  <c r="M1391" i="1"/>
  <c r="BK1390" i="1"/>
  <c r="BA1390" i="1"/>
  <c r="BN1390" i="1" s="1"/>
  <c r="AS1390" i="1"/>
  <c r="AG1390" i="1"/>
  <c r="AH1390" i="1" s="1"/>
  <c r="AD1390" i="1"/>
  <c r="AE1390" i="1" s="1"/>
  <c r="AB1390" i="1"/>
  <c r="AC1390" i="1" s="1"/>
  <c r="AA1390" i="1"/>
  <c r="U1390" i="1"/>
  <c r="P1390" i="1"/>
  <c r="M1390" i="1"/>
  <c r="BP1389" i="1"/>
  <c r="BO1389" i="1"/>
  <c r="BK1389" i="1"/>
  <c r="BA1389" i="1"/>
  <c r="AS1389" i="1"/>
  <c r="AG1389" i="1"/>
  <c r="AH1389" i="1" s="1"/>
  <c r="AD1389" i="1"/>
  <c r="AE1389" i="1" s="1"/>
  <c r="AB1389" i="1"/>
  <c r="AC1389" i="1" s="1"/>
  <c r="AA1389" i="1"/>
  <c r="W1389" i="1"/>
  <c r="P1389" i="1" s="1"/>
  <c r="U1389" i="1"/>
  <c r="M1389" i="1"/>
  <c r="BK1388" i="1"/>
  <c r="BA1388" i="1"/>
  <c r="BB1388" i="1" s="1"/>
  <c r="AS1388" i="1"/>
  <c r="AG1388" i="1"/>
  <c r="AH1388" i="1" s="1"/>
  <c r="AD1388" i="1"/>
  <c r="AE1388" i="1" s="1"/>
  <c r="AB1388" i="1"/>
  <c r="AC1388" i="1" s="1"/>
  <c r="AA1388" i="1"/>
  <c r="U1388" i="1"/>
  <c r="P1388" i="1"/>
  <c r="M1388" i="1"/>
  <c r="BP1387" i="1"/>
  <c r="BO1387" i="1"/>
  <c r="BK1387" i="1"/>
  <c r="BA1387" i="1"/>
  <c r="AS1387" i="1"/>
  <c r="AG1387" i="1"/>
  <c r="AH1387" i="1" s="1"/>
  <c r="AD1387" i="1"/>
  <c r="AE1387" i="1" s="1"/>
  <c r="AB1387" i="1"/>
  <c r="AC1387" i="1" s="1"/>
  <c r="AA1387" i="1"/>
  <c r="W1387" i="1"/>
  <c r="P1387" i="1" s="1"/>
  <c r="U1387" i="1"/>
  <c r="M1387" i="1"/>
  <c r="BK1386" i="1"/>
  <c r="BA1386" i="1"/>
  <c r="AS1386" i="1"/>
  <c r="AG1386" i="1"/>
  <c r="AH1386" i="1" s="1"/>
  <c r="AD1386" i="1"/>
  <c r="AE1386" i="1" s="1"/>
  <c r="AB1386" i="1"/>
  <c r="AC1386" i="1" s="1"/>
  <c r="AA1386" i="1"/>
  <c r="U1386" i="1"/>
  <c r="P1386" i="1"/>
  <c r="M1386" i="1"/>
  <c r="BK1385" i="1"/>
  <c r="BA1385" i="1"/>
  <c r="AS1385" i="1"/>
  <c r="AG1385" i="1"/>
  <c r="AH1385" i="1" s="1"/>
  <c r="AD1385" i="1"/>
  <c r="AE1385" i="1" s="1"/>
  <c r="AB1385" i="1"/>
  <c r="AC1385" i="1" s="1"/>
  <c r="AA1385" i="1"/>
  <c r="Z1385" i="1"/>
  <c r="U1385" i="1"/>
  <c r="P1385" i="1"/>
  <c r="M1385" i="1"/>
  <c r="BK1384" i="1"/>
  <c r="BA1384" i="1"/>
  <c r="BN1384" i="1" s="1"/>
  <c r="AS1384" i="1"/>
  <c r="AG1384" i="1"/>
  <c r="AH1384" i="1" s="1"/>
  <c r="AD1384" i="1"/>
  <c r="AE1384" i="1" s="1"/>
  <c r="AB1384" i="1"/>
  <c r="AC1384" i="1" s="1"/>
  <c r="AA1384" i="1"/>
  <c r="U1384" i="1"/>
  <c r="P1384" i="1"/>
  <c r="M1384" i="1"/>
  <c r="BK1383" i="1"/>
  <c r="BA1383" i="1"/>
  <c r="BN1383" i="1" s="1"/>
  <c r="AS1383" i="1"/>
  <c r="AG1383" i="1"/>
  <c r="AH1383" i="1" s="1"/>
  <c r="AD1383" i="1"/>
  <c r="AE1383" i="1" s="1"/>
  <c r="AB1383" i="1"/>
  <c r="AC1383" i="1" s="1"/>
  <c r="AA1383" i="1"/>
  <c r="U1383" i="1"/>
  <c r="P1383" i="1"/>
  <c r="M1383" i="1"/>
  <c r="BP1382" i="1"/>
  <c r="BO1382" i="1"/>
  <c r="BK1382" i="1"/>
  <c r="BA1382" i="1"/>
  <c r="BN1382" i="1" s="1"/>
  <c r="AS1382" i="1"/>
  <c r="AG1382" i="1"/>
  <c r="AH1382" i="1" s="1"/>
  <c r="AD1382" i="1"/>
  <c r="AE1382" i="1" s="1"/>
  <c r="AB1382" i="1"/>
  <c r="AC1382" i="1" s="1"/>
  <c r="AA1382" i="1"/>
  <c r="W1382" i="1"/>
  <c r="P1382" i="1" s="1"/>
  <c r="U1382" i="1"/>
  <c r="M1382" i="1"/>
  <c r="BK1381" i="1"/>
  <c r="BA1381" i="1"/>
  <c r="BN1381" i="1" s="1"/>
  <c r="AS1381" i="1"/>
  <c r="AG1381" i="1"/>
  <c r="AH1381" i="1" s="1"/>
  <c r="AD1381" i="1"/>
  <c r="AE1381" i="1" s="1"/>
  <c r="AB1381" i="1"/>
  <c r="AC1381" i="1" s="1"/>
  <c r="AA1381" i="1"/>
  <c r="W1381" i="1"/>
  <c r="P1381" i="1" s="1"/>
  <c r="U1381" i="1"/>
  <c r="M1381" i="1"/>
  <c r="BK1380" i="1"/>
  <c r="BA1380" i="1"/>
  <c r="BN1380" i="1" s="1"/>
  <c r="AS1380" i="1"/>
  <c r="AG1380" i="1"/>
  <c r="AH1380" i="1" s="1"/>
  <c r="AD1380" i="1"/>
  <c r="AE1380" i="1" s="1"/>
  <c r="AB1380" i="1"/>
  <c r="AC1380" i="1" s="1"/>
  <c r="AA1380" i="1"/>
  <c r="U1380" i="1"/>
  <c r="P1380" i="1"/>
  <c r="M1380" i="1"/>
  <c r="BK1379" i="1"/>
  <c r="BA1379" i="1"/>
  <c r="BN1379" i="1" s="1"/>
  <c r="AS1379" i="1"/>
  <c r="AG1379" i="1"/>
  <c r="AH1379" i="1" s="1"/>
  <c r="AD1379" i="1"/>
  <c r="AE1379" i="1" s="1"/>
  <c r="AB1379" i="1"/>
  <c r="AC1379" i="1" s="1"/>
  <c r="AA1379" i="1"/>
  <c r="Z1379" i="1"/>
  <c r="U1379" i="1"/>
  <c r="P1379" i="1"/>
  <c r="M1379" i="1"/>
  <c r="BK1378" i="1"/>
  <c r="BA1378" i="1"/>
  <c r="AS1378" i="1"/>
  <c r="AG1378" i="1"/>
  <c r="AH1378" i="1" s="1"/>
  <c r="AD1378" i="1"/>
  <c r="AE1378" i="1" s="1"/>
  <c r="AB1378" i="1"/>
  <c r="AC1378" i="1" s="1"/>
  <c r="AA1378" i="1"/>
  <c r="U1378" i="1"/>
  <c r="P1378" i="1"/>
  <c r="M1378" i="1"/>
  <c r="BP1377" i="1"/>
  <c r="BO1377" i="1"/>
  <c r="BK1377" i="1"/>
  <c r="BA1377" i="1"/>
  <c r="BN1377" i="1" s="1"/>
  <c r="AS1377" i="1"/>
  <c r="AG1377" i="1"/>
  <c r="AH1377" i="1" s="1"/>
  <c r="AD1377" i="1"/>
  <c r="AE1377" i="1" s="1"/>
  <c r="AB1377" i="1"/>
  <c r="AC1377" i="1" s="1"/>
  <c r="AA1377" i="1"/>
  <c r="W1377" i="1"/>
  <c r="P1377" i="1" s="1"/>
  <c r="U1377" i="1"/>
  <c r="M1377" i="1"/>
  <c r="BK1376" i="1"/>
  <c r="BA1376" i="1"/>
  <c r="AS1376" i="1"/>
  <c r="AG1376" i="1"/>
  <c r="AH1376" i="1" s="1"/>
  <c r="AD1376" i="1"/>
  <c r="AE1376" i="1" s="1"/>
  <c r="AB1376" i="1"/>
  <c r="AC1376" i="1" s="1"/>
  <c r="AA1376" i="1"/>
  <c r="U1376" i="1"/>
  <c r="P1376" i="1"/>
  <c r="M1376" i="1"/>
  <c r="BK1375" i="1"/>
  <c r="BA1375" i="1"/>
  <c r="BN1375" i="1" s="1"/>
  <c r="AS1375" i="1"/>
  <c r="AG1375" i="1"/>
  <c r="AH1375" i="1" s="1"/>
  <c r="AD1375" i="1"/>
  <c r="AE1375" i="1" s="1"/>
  <c r="AB1375" i="1"/>
  <c r="AC1375" i="1" s="1"/>
  <c r="AA1375" i="1"/>
  <c r="W1375" i="1"/>
  <c r="P1375" i="1" s="1"/>
  <c r="U1375" i="1"/>
  <c r="M1375" i="1"/>
  <c r="BK1374" i="1"/>
  <c r="BA1374" i="1"/>
  <c r="AS1374" i="1"/>
  <c r="AG1374" i="1"/>
  <c r="AH1374" i="1" s="1"/>
  <c r="AD1374" i="1"/>
  <c r="AE1374" i="1" s="1"/>
  <c r="AB1374" i="1"/>
  <c r="AC1374" i="1" s="1"/>
  <c r="AA1374" i="1"/>
  <c r="U1374" i="1"/>
  <c r="P1374" i="1"/>
  <c r="M1374" i="1"/>
  <c r="BP1373" i="1"/>
  <c r="BO1373" i="1"/>
  <c r="BK1373" i="1"/>
  <c r="BA1373" i="1"/>
  <c r="BN1373" i="1" s="1"/>
  <c r="AS1373" i="1"/>
  <c r="AG1373" i="1"/>
  <c r="AH1373" i="1" s="1"/>
  <c r="AD1373" i="1"/>
  <c r="AE1373" i="1" s="1"/>
  <c r="AB1373" i="1"/>
  <c r="AC1373" i="1" s="1"/>
  <c r="AA1373" i="1"/>
  <c r="W1373" i="1"/>
  <c r="P1373" i="1" s="1"/>
  <c r="U1373" i="1"/>
  <c r="M1373" i="1"/>
  <c r="BP1372" i="1"/>
  <c r="BO1372" i="1"/>
  <c r="BK1372" i="1"/>
  <c r="BA1372" i="1"/>
  <c r="AS1372" i="1"/>
  <c r="AG1372" i="1"/>
  <c r="AH1372" i="1" s="1"/>
  <c r="AD1372" i="1"/>
  <c r="AE1372" i="1" s="1"/>
  <c r="AB1372" i="1"/>
  <c r="AC1372" i="1" s="1"/>
  <c r="AA1372" i="1"/>
  <c r="U1372" i="1"/>
  <c r="P1372" i="1"/>
  <c r="M1372" i="1"/>
  <c r="BK1371" i="1"/>
  <c r="BA1371" i="1"/>
  <c r="AS1371" i="1"/>
  <c r="AG1371" i="1"/>
  <c r="AH1371" i="1" s="1"/>
  <c r="AD1371" i="1"/>
  <c r="AE1371" i="1" s="1"/>
  <c r="AB1371" i="1"/>
  <c r="AC1371" i="1" s="1"/>
  <c r="AA1371" i="1"/>
  <c r="U1371" i="1"/>
  <c r="P1371" i="1"/>
  <c r="M1371" i="1"/>
  <c r="BK1370" i="1"/>
  <c r="BA1370" i="1"/>
  <c r="BN1370" i="1" s="1"/>
  <c r="AS1370" i="1"/>
  <c r="AG1370" i="1"/>
  <c r="AH1370" i="1" s="1"/>
  <c r="AD1370" i="1"/>
  <c r="AE1370" i="1" s="1"/>
  <c r="AB1370" i="1"/>
  <c r="AC1370" i="1" s="1"/>
  <c r="AA1370" i="1"/>
  <c r="U1370" i="1"/>
  <c r="P1370" i="1"/>
  <c r="M1370" i="1"/>
  <c r="BK1369" i="1"/>
  <c r="BA1369" i="1"/>
  <c r="BB1369" i="1" s="1"/>
  <c r="AS1369" i="1"/>
  <c r="AG1369" i="1"/>
  <c r="AH1369" i="1" s="1"/>
  <c r="AD1369" i="1"/>
  <c r="AE1369" i="1" s="1"/>
  <c r="AB1369" i="1"/>
  <c r="AC1369" i="1" s="1"/>
  <c r="AA1369" i="1"/>
  <c r="U1369" i="1"/>
  <c r="P1369" i="1"/>
  <c r="M1369" i="1"/>
  <c r="BK1368" i="1"/>
  <c r="BA1368" i="1"/>
  <c r="BB1368" i="1" s="1"/>
  <c r="AS1368" i="1"/>
  <c r="AG1368" i="1"/>
  <c r="AH1368" i="1" s="1"/>
  <c r="AD1368" i="1"/>
  <c r="AE1368" i="1" s="1"/>
  <c r="AB1368" i="1"/>
  <c r="AC1368" i="1" s="1"/>
  <c r="AA1368" i="1"/>
  <c r="U1368" i="1"/>
  <c r="P1368" i="1"/>
  <c r="M1368" i="1"/>
  <c r="BP1367" i="1"/>
  <c r="BO1367" i="1"/>
  <c r="BK1367" i="1"/>
  <c r="BA1367" i="1"/>
  <c r="AS1367" i="1"/>
  <c r="AG1367" i="1"/>
  <c r="AH1367" i="1" s="1"/>
  <c r="AD1367" i="1"/>
  <c r="AE1367" i="1" s="1"/>
  <c r="AB1367" i="1"/>
  <c r="AC1367" i="1" s="1"/>
  <c r="AA1367" i="1"/>
  <c r="U1367" i="1"/>
  <c r="P1367" i="1"/>
  <c r="M1367" i="1"/>
  <c r="BK1366" i="1"/>
  <c r="BA1366" i="1"/>
  <c r="BN1366" i="1" s="1"/>
  <c r="AS1366" i="1"/>
  <c r="AG1366" i="1"/>
  <c r="AH1366" i="1" s="1"/>
  <c r="AD1366" i="1"/>
  <c r="AE1366" i="1" s="1"/>
  <c r="AB1366" i="1"/>
  <c r="AC1366" i="1" s="1"/>
  <c r="AA1366" i="1"/>
  <c r="U1366" i="1"/>
  <c r="P1366" i="1"/>
  <c r="M1366" i="1"/>
  <c r="BN1365" i="1"/>
  <c r="BK1365" i="1"/>
  <c r="BA1365" i="1"/>
  <c r="BB1365" i="1" s="1"/>
  <c r="AS1365" i="1"/>
  <c r="AG1365" i="1"/>
  <c r="AH1365" i="1" s="1"/>
  <c r="AD1365" i="1"/>
  <c r="AE1365" i="1" s="1"/>
  <c r="AB1365" i="1"/>
  <c r="AC1365" i="1" s="1"/>
  <c r="AA1365" i="1"/>
  <c r="U1365" i="1"/>
  <c r="P1365" i="1"/>
  <c r="M1365" i="1"/>
  <c r="BK1364" i="1"/>
  <c r="BA1364" i="1"/>
  <c r="AS1364" i="1"/>
  <c r="AG1364" i="1"/>
  <c r="AH1364" i="1" s="1"/>
  <c r="AD1364" i="1"/>
  <c r="AE1364" i="1" s="1"/>
  <c r="AB1364" i="1"/>
  <c r="AC1364" i="1" s="1"/>
  <c r="AA1364" i="1"/>
  <c r="U1364" i="1"/>
  <c r="P1364" i="1"/>
  <c r="M1364" i="1"/>
  <c r="BK1363" i="1"/>
  <c r="BA1363" i="1"/>
  <c r="AS1363" i="1"/>
  <c r="AG1363" i="1"/>
  <c r="AH1363" i="1" s="1"/>
  <c r="AD1363" i="1"/>
  <c r="AE1363" i="1" s="1"/>
  <c r="AB1363" i="1"/>
  <c r="AC1363" i="1" s="1"/>
  <c r="AA1363" i="1"/>
  <c r="U1363" i="1"/>
  <c r="P1363" i="1"/>
  <c r="M1363" i="1"/>
  <c r="BK1362" i="1"/>
  <c r="BA1362" i="1"/>
  <c r="BN1362" i="1" s="1"/>
  <c r="AS1362" i="1"/>
  <c r="AG1362" i="1"/>
  <c r="AH1362" i="1" s="1"/>
  <c r="AD1362" i="1"/>
  <c r="AE1362" i="1" s="1"/>
  <c r="AB1362" i="1"/>
  <c r="AC1362" i="1" s="1"/>
  <c r="AA1362" i="1"/>
  <c r="U1362" i="1"/>
  <c r="P1362" i="1"/>
  <c r="M1362" i="1"/>
  <c r="BK1361" i="1"/>
  <c r="BA1361" i="1"/>
  <c r="BN1361" i="1" s="1"/>
  <c r="AS1361" i="1"/>
  <c r="AG1361" i="1"/>
  <c r="AH1361" i="1" s="1"/>
  <c r="AD1361" i="1"/>
  <c r="AE1361" i="1" s="1"/>
  <c r="AB1361" i="1"/>
  <c r="AC1361" i="1" s="1"/>
  <c r="AA1361" i="1"/>
  <c r="U1361" i="1"/>
  <c r="P1361" i="1"/>
  <c r="M1361" i="1"/>
  <c r="BK1360" i="1"/>
  <c r="BA1360" i="1"/>
  <c r="BB1360" i="1" s="1"/>
  <c r="AS1360" i="1"/>
  <c r="AG1360" i="1"/>
  <c r="AH1360" i="1" s="1"/>
  <c r="AD1360" i="1"/>
  <c r="AE1360" i="1" s="1"/>
  <c r="AB1360" i="1"/>
  <c r="AC1360" i="1" s="1"/>
  <c r="AA1360" i="1"/>
  <c r="U1360" i="1"/>
  <c r="P1360" i="1"/>
  <c r="M1360" i="1"/>
  <c r="BK1359" i="1"/>
  <c r="BA1359" i="1"/>
  <c r="AS1359" i="1"/>
  <c r="AG1359" i="1"/>
  <c r="AH1359" i="1" s="1"/>
  <c r="AD1359" i="1"/>
  <c r="AE1359" i="1" s="1"/>
  <c r="AB1359" i="1"/>
  <c r="AC1359" i="1" s="1"/>
  <c r="AA1359" i="1"/>
  <c r="U1359" i="1"/>
  <c r="P1359" i="1"/>
  <c r="M1359" i="1"/>
  <c r="BK1358" i="1"/>
  <c r="BA1358" i="1"/>
  <c r="BN1358" i="1" s="1"/>
  <c r="AS1358" i="1"/>
  <c r="AG1358" i="1"/>
  <c r="AH1358" i="1" s="1"/>
  <c r="AD1358" i="1"/>
  <c r="AE1358" i="1" s="1"/>
  <c r="AB1358" i="1"/>
  <c r="AC1358" i="1" s="1"/>
  <c r="AA1358" i="1"/>
  <c r="U1358" i="1"/>
  <c r="P1358" i="1"/>
  <c r="M1358" i="1"/>
  <c r="BK1357" i="1"/>
  <c r="BA1357" i="1"/>
  <c r="AS1357" i="1"/>
  <c r="AG1357" i="1"/>
  <c r="AH1357" i="1" s="1"/>
  <c r="AD1357" i="1"/>
  <c r="AE1357" i="1" s="1"/>
  <c r="AB1357" i="1"/>
  <c r="AC1357" i="1" s="1"/>
  <c r="AA1357" i="1"/>
  <c r="U1357" i="1"/>
  <c r="P1357" i="1"/>
  <c r="M1357" i="1"/>
  <c r="BK1356" i="1"/>
  <c r="BA1356" i="1"/>
  <c r="BB1356" i="1" s="1"/>
  <c r="AS1356" i="1"/>
  <c r="AG1356" i="1"/>
  <c r="AH1356" i="1" s="1"/>
  <c r="AD1356" i="1"/>
  <c r="AE1356" i="1" s="1"/>
  <c r="AB1356" i="1"/>
  <c r="AC1356" i="1" s="1"/>
  <c r="AA1356" i="1"/>
  <c r="U1356" i="1"/>
  <c r="P1356" i="1"/>
  <c r="M1356" i="1"/>
  <c r="BK1355" i="1"/>
  <c r="BA1355" i="1"/>
  <c r="AS1355" i="1"/>
  <c r="AG1355" i="1"/>
  <c r="AH1355" i="1" s="1"/>
  <c r="AD1355" i="1"/>
  <c r="AE1355" i="1" s="1"/>
  <c r="AB1355" i="1"/>
  <c r="AC1355" i="1" s="1"/>
  <c r="AA1355" i="1"/>
  <c r="W1355" i="1"/>
  <c r="U1355" i="1"/>
  <c r="P1355" i="1"/>
  <c r="M1355" i="1"/>
  <c r="BK1354" i="1"/>
  <c r="BA1354" i="1"/>
  <c r="BN1354" i="1" s="1"/>
  <c r="AS1354" i="1"/>
  <c r="AG1354" i="1"/>
  <c r="AH1354" i="1" s="1"/>
  <c r="AD1354" i="1"/>
  <c r="AE1354" i="1" s="1"/>
  <c r="AB1354" i="1"/>
  <c r="AC1354" i="1" s="1"/>
  <c r="AA1354" i="1"/>
  <c r="Z1354" i="1"/>
  <c r="X1354" i="1"/>
  <c r="U1354" i="1"/>
  <c r="P1354" i="1"/>
  <c r="M1354" i="1"/>
  <c r="BP1353" i="1"/>
  <c r="BO1353" i="1"/>
  <c r="BK1353" i="1"/>
  <c r="BA1353" i="1"/>
  <c r="BN1353" i="1" s="1"/>
  <c r="AS1353" i="1"/>
  <c r="AG1353" i="1"/>
  <c r="AH1353" i="1" s="1"/>
  <c r="AD1353" i="1"/>
  <c r="AE1353" i="1" s="1"/>
  <c r="AB1353" i="1"/>
  <c r="AC1353" i="1" s="1"/>
  <c r="AA1353" i="1"/>
  <c r="W1353" i="1"/>
  <c r="P1353" i="1" s="1"/>
  <c r="U1353" i="1"/>
  <c r="M1353" i="1"/>
  <c r="BP1352" i="1"/>
  <c r="BO1352" i="1"/>
  <c r="BK1352" i="1"/>
  <c r="BA1352" i="1"/>
  <c r="BB1352" i="1" s="1"/>
  <c r="AS1352" i="1"/>
  <c r="AG1352" i="1"/>
  <c r="AH1352" i="1" s="1"/>
  <c r="AD1352" i="1"/>
  <c r="AE1352" i="1" s="1"/>
  <c r="AB1352" i="1"/>
  <c r="AC1352" i="1" s="1"/>
  <c r="AA1352" i="1"/>
  <c r="W1352" i="1"/>
  <c r="P1352" i="1" s="1"/>
  <c r="U1352" i="1"/>
  <c r="M1352" i="1"/>
  <c r="BK1351" i="1"/>
  <c r="BA1351" i="1"/>
  <c r="BB1351" i="1" s="1"/>
  <c r="AS1351" i="1"/>
  <c r="AG1351" i="1"/>
  <c r="AH1351" i="1" s="1"/>
  <c r="AD1351" i="1"/>
  <c r="AE1351" i="1" s="1"/>
  <c r="AB1351" i="1"/>
  <c r="AC1351" i="1" s="1"/>
  <c r="AA1351" i="1"/>
  <c r="U1351" i="1"/>
  <c r="P1351" i="1"/>
  <c r="M1351" i="1"/>
  <c r="BP1350" i="1"/>
  <c r="BO1350" i="1"/>
  <c r="BK1350" i="1"/>
  <c r="BA1350" i="1"/>
  <c r="BN1350" i="1" s="1"/>
  <c r="AS1350" i="1"/>
  <c r="AG1350" i="1"/>
  <c r="AH1350" i="1" s="1"/>
  <c r="AD1350" i="1"/>
  <c r="AE1350" i="1" s="1"/>
  <c r="AB1350" i="1"/>
  <c r="AC1350" i="1" s="1"/>
  <c r="AA1350" i="1"/>
  <c r="W1350" i="1"/>
  <c r="P1350" i="1" s="1"/>
  <c r="U1350" i="1"/>
  <c r="M1350" i="1"/>
  <c r="BK1349" i="1"/>
  <c r="BA1349" i="1"/>
  <c r="BN1349" i="1" s="1"/>
  <c r="AS1349" i="1"/>
  <c r="AG1349" i="1"/>
  <c r="AH1349" i="1" s="1"/>
  <c r="AD1349" i="1"/>
  <c r="AE1349" i="1" s="1"/>
  <c r="AB1349" i="1"/>
  <c r="AC1349" i="1" s="1"/>
  <c r="AA1349" i="1"/>
  <c r="U1349" i="1"/>
  <c r="P1349" i="1"/>
  <c r="M1349" i="1"/>
  <c r="BK1348" i="1"/>
  <c r="BA1348" i="1"/>
  <c r="AS1348" i="1"/>
  <c r="AG1348" i="1"/>
  <c r="AH1348" i="1" s="1"/>
  <c r="AD1348" i="1"/>
  <c r="AE1348" i="1" s="1"/>
  <c r="AB1348" i="1"/>
  <c r="AC1348" i="1" s="1"/>
  <c r="AA1348" i="1"/>
  <c r="U1348" i="1"/>
  <c r="P1348" i="1"/>
  <c r="M1348" i="1"/>
  <c r="BK1347" i="1"/>
  <c r="BA1347" i="1"/>
  <c r="AS1347" i="1"/>
  <c r="AG1347" i="1"/>
  <c r="AH1347" i="1" s="1"/>
  <c r="AD1347" i="1"/>
  <c r="AE1347" i="1" s="1"/>
  <c r="AB1347" i="1"/>
  <c r="AC1347" i="1" s="1"/>
  <c r="AA1347" i="1"/>
  <c r="U1347" i="1"/>
  <c r="P1347" i="1"/>
  <c r="M1347" i="1"/>
  <c r="BP1346" i="1"/>
  <c r="BO1346" i="1"/>
  <c r="BK1346" i="1"/>
  <c r="BA1346" i="1"/>
  <c r="BB1346" i="1" s="1"/>
  <c r="AS1346" i="1"/>
  <c r="AG1346" i="1"/>
  <c r="AH1346" i="1" s="1"/>
  <c r="AD1346" i="1"/>
  <c r="AE1346" i="1" s="1"/>
  <c r="AB1346" i="1"/>
  <c r="AC1346" i="1" s="1"/>
  <c r="AA1346" i="1"/>
  <c r="W1346" i="1"/>
  <c r="P1346" i="1" s="1"/>
  <c r="U1346" i="1"/>
  <c r="M1346" i="1"/>
  <c r="BK1345" i="1"/>
  <c r="BA1345" i="1"/>
  <c r="BB1345" i="1" s="1"/>
  <c r="AS1345" i="1"/>
  <c r="AG1345" i="1"/>
  <c r="AH1345" i="1" s="1"/>
  <c r="AD1345" i="1"/>
  <c r="AE1345" i="1" s="1"/>
  <c r="AB1345" i="1"/>
  <c r="AC1345" i="1" s="1"/>
  <c r="AA1345" i="1"/>
  <c r="U1345" i="1"/>
  <c r="P1345" i="1"/>
  <c r="M1345" i="1"/>
  <c r="BK1344" i="1"/>
  <c r="BA1344" i="1"/>
  <c r="BN1344" i="1" s="1"/>
  <c r="AS1344" i="1"/>
  <c r="AG1344" i="1"/>
  <c r="AH1344" i="1" s="1"/>
  <c r="AD1344" i="1"/>
  <c r="AE1344" i="1" s="1"/>
  <c r="AB1344" i="1"/>
  <c r="AC1344" i="1" s="1"/>
  <c r="AA1344" i="1"/>
  <c r="U1344" i="1"/>
  <c r="P1344" i="1"/>
  <c r="M1344" i="1"/>
  <c r="BP1343" i="1"/>
  <c r="BO1343" i="1"/>
  <c r="BK1343" i="1"/>
  <c r="BA1343" i="1"/>
  <c r="AS1343" i="1"/>
  <c r="AG1343" i="1"/>
  <c r="AH1343" i="1" s="1"/>
  <c r="AD1343" i="1"/>
  <c r="AE1343" i="1" s="1"/>
  <c r="AB1343" i="1"/>
  <c r="AC1343" i="1" s="1"/>
  <c r="AA1343" i="1"/>
  <c r="U1343" i="1"/>
  <c r="P1343" i="1"/>
  <c r="M1343" i="1"/>
  <c r="BP1342" i="1"/>
  <c r="BO1342" i="1"/>
  <c r="BK1342" i="1"/>
  <c r="BA1342" i="1"/>
  <c r="BB1342" i="1" s="1"/>
  <c r="AS1342" i="1"/>
  <c r="AG1342" i="1"/>
  <c r="AH1342" i="1" s="1"/>
  <c r="AD1342" i="1"/>
  <c r="AE1342" i="1" s="1"/>
  <c r="AB1342" i="1"/>
  <c r="AC1342" i="1" s="1"/>
  <c r="AA1342" i="1"/>
  <c r="W1342" i="1"/>
  <c r="P1342" i="1" s="1"/>
  <c r="U1342" i="1"/>
  <c r="M1342" i="1"/>
  <c r="BK1341" i="1"/>
  <c r="BA1341" i="1"/>
  <c r="BB1341" i="1" s="1"/>
  <c r="AS1341" i="1"/>
  <c r="AG1341" i="1"/>
  <c r="AH1341" i="1" s="1"/>
  <c r="AD1341" i="1"/>
  <c r="AE1341" i="1" s="1"/>
  <c r="AB1341" i="1"/>
  <c r="AC1341" i="1" s="1"/>
  <c r="AA1341" i="1"/>
  <c r="W1341" i="1"/>
  <c r="P1341" i="1" s="1"/>
  <c r="U1341" i="1"/>
  <c r="M1341" i="1"/>
  <c r="BK1340" i="1"/>
  <c r="BA1340" i="1"/>
  <c r="BN1340" i="1" s="1"/>
  <c r="AS1340" i="1"/>
  <c r="AG1340" i="1"/>
  <c r="AH1340" i="1" s="1"/>
  <c r="AD1340" i="1"/>
  <c r="AE1340" i="1" s="1"/>
  <c r="AB1340" i="1"/>
  <c r="AC1340" i="1" s="1"/>
  <c r="AA1340" i="1"/>
  <c r="W1340" i="1"/>
  <c r="P1340" i="1" s="1"/>
  <c r="U1340" i="1"/>
  <c r="M1340" i="1"/>
  <c r="BA1339" i="1"/>
  <c r="AS1339" i="1"/>
  <c r="AG1339" i="1"/>
  <c r="AH1339" i="1" s="1"/>
  <c r="AD1339" i="1"/>
  <c r="AE1339" i="1" s="1"/>
  <c r="AB1339" i="1"/>
  <c r="AC1339" i="1" s="1"/>
  <c r="AA1339" i="1"/>
  <c r="W1339" i="1"/>
  <c r="P1339" i="1" s="1"/>
  <c r="U1339" i="1"/>
  <c r="M1339" i="1"/>
  <c r="BP1338" i="1"/>
  <c r="BO1338" i="1"/>
  <c r="BK1338" i="1"/>
  <c r="BA1338" i="1"/>
  <c r="BN1338" i="1" s="1"/>
  <c r="AS1338" i="1"/>
  <c r="AH1338" i="1"/>
  <c r="AG1338" i="1"/>
  <c r="AD1338" i="1"/>
  <c r="AE1338" i="1" s="1"/>
  <c r="AB1338" i="1"/>
  <c r="AC1338" i="1" s="1"/>
  <c r="AA1338" i="1"/>
  <c r="W1338" i="1"/>
  <c r="P1338" i="1" s="1"/>
  <c r="U1338" i="1"/>
  <c r="M1338" i="1"/>
  <c r="BP1337" i="1"/>
  <c r="BO1337" i="1"/>
  <c r="BK1337" i="1"/>
  <c r="BA1337" i="1"/>
  <c r="BB1337" i="1" s="1"/>
  <c r="AS1337" i="1"/>
  <c r="AG1337" i="1"/>
  <c r="AH1337" i="1" s="1"/>
  <c r="AD1337" i="1"/>
  <c r="AE1337" i="1" s="1"/>
  <c r="AB1337" i="1"/>
  <c r="AC1337" i="1" s="1"/>
  <c r="AA1337" i="1"/>
  <c r="W1337" i="1"/>
  <c r="P1337" i="1" s="1"/>
  <c r="U1337" i="1"/>
  <c r="M1337" i="1"/>
  <c r="BP1336" i="1"/>
  <c r="BO1336" i="1"/>
  <c r="BK1336" i="1"/>
  <c r="BA1336" i="1"/>
  <c r="AS1336" i="1"/>
  <c r="AG1336" i="1"/>
  <c r="AH1336" i="1" s="1"/>
  <c r="AD1336" i="1"/>
  <c r="AE1336" i="1" s="1"/>
  <c r="AB1336" i="1"/>
  <c r="AC1336" i="1" s="1"/>
  <c r="AA1336" i="1"/>
  <c r="W1336" i="1"/>
  <c r="P1336" i="1" s="1"/>
  <c r="U1336" i="1"/>
  <c r="M1336" i="1"/>
  <c r="BP1335" i="1"/>
  <c r="BO1335" i="1"/>
  <c r="BN1335" i="1"/>
  <c r="BK1335" i="1"/>
  <c r="BA1335" i="1"/>
  <c r="BB1335" i="1" s="1"/>
  <c r="AS1335" i="1"/>
  <c r="AG1335" i="1"/>
  <c r="AH1335" i="1" s="1"/>
  <c r="AD1335" i="1"/>
  <c r="AE1335" i="1" s="1"/>
  <c r="AB1335" i="1"/>
  <c r="AC1335" i="1" s="1"/>
  <c r="AA1335" i="1"/>
  <c r="W1335" i="1"/>
  <c r="P1335" i="1" s="1"/>
  <c r="U1335" i="1"/>
  <c r="M1335" i="1"/>
  <c r="BK1334" i="1"/>
  <c r="BA1334" i="1"/>
  <c r="BB1334" i="1" s="1"/>
  <c r="AS1334" i="1"/>
  <c r="AG1334" i="1"/>
  <c r="AH1334" i="1" s="1"/>
  <c r="AD1334" i="1"/>
  <c r="AE1334" i="1" s="1"/>
  <c r="AB1334" i="1"/>
  <c r="AC1334" i="1" s="1"/>
  <c r="AA1334" i="1"/>
  <c r="U1334" i="1"/>
  <c r="P1334" i="1"/>
  <c r="M1334" i="1"/>
  <c r="BK1333" i="1"/>
  <c r="BA1333" i="1"/>
  <c r="AS1333" i="1"/>
  <c r="AG1333" i="1"/>
  <c r="AH1333" i="1" s="1"/>
  <c r="AD1333" i="1"/>
  <c r="AE1333" i="1" s="1"/>
  <c r="AB1333" i="1"/>
  <c r="AC1333" i="1" s="1"/>
  <c r="AA1333" i="1"/>
  <c r="U1333" i="1"/>
  <c r="P1333" i="1"/>
  <c r="M1333" i="1"/>
  <c r="BP1332" i="1"/>
  <c r="BO1332" i="1"/>
  <c r="BK1332" i="1"/>
  <c r="BA1332" i="1"/>
  <c r="AS1332" i="1"/>
  <c r="AG1332" i="1"/>
  <c r="AH1332" i="1" s="1"/>
  <c r="AD1332" i="1"/>
  <c r="AE1332" i="1" s="1"/>
  <c r="AB1332" i="1"/>
  <c r="AC1332" i="1" s="1"/>
  <c r="AA1332" i="1"/>
  <c r="W1332" i="1"/>
  <c r="P1332" i="1" s="1"/>
  <c r="U1332" i="1"/>
  <c r="M1332" i="1"/>
  <c r="BK1331" i="1"/>
  <c r="BA1331" i="1"/>
  <c r="BN1331" i="1" s="1"/>
  <c r="AS1331" i="1"/>
  <c r="AG1331" i="1"/>
  <c r="AH1331" i="1" s="1"/>
  <c r="AD1331" i="1"/>
  <c r="AE1331" i="1" s="1"/>
  <c r="AB1331" i="1"/>
  <c r="AC1331" i="1" s="1"/>
  <c r="AA1331" i="1"/>
  <c r="U1331" i="1"/>
  <c r="P1331" i="1"/>
  <c r="M1331" i="1"/>
  <c r="BK1330" i="1"/>
  <c r="BA1330" i="1"/>
  <c r="BN1330" i="1" s="1"/>
  <c r="AS1330" i="1"/>
  <c r="AG1330" i="1"/>
  <c r="AH1330" i="1" s="1"/>
  <c r="AD1330" i="1"/>
  <c r="AE1330" i="1" s="1"/>
  <c r="AB1330" i="1"/>
  <c r="AC1330" i="1" s="1"/>
  <c r="AA1330" i="1"/>
  <c r="W1330" i="1"/>
  <c r="P1330" i="1" s="1"/>
  <c r="U1330" i="1"/>
  <c r="M1330" i="1"/>
  <c r="BP1329" i="1"/>
  <c r="BO1329" i="1"/>
  <c r="BK1329" i="1"/>
  <c r="BA1329" i="1"/>
  <c r="BN1329" i="1" s="1"/>
  <c r="AS1329" i="1"/>
  <c r="AG1329" i="1"/>
  <c r="AH1329" i="1" s="1"/>
  <c r="AD1329" i="1"/>
  <c r="AE1329" i="1" s="1"/>
  <c r="AB1329" i="1"/>
  <c r="AC1329" i="1" s="1"/>
  <c r="AA1329" i="1"/>
  <c r="Z1329" i="1"/>
  <c r="U1329" i="1"/>
  <c r="P1329" i="1"/>
  <c r="M1329" i="1"/>
  <c r="BK1328" i="1"/>
  <c r="BA1328" i="1"/>
  <c r="BN1328" i="1" s="1"/>
  <c r="AS1328" i="1"/>
  <c r="AG1328" i="1"/>
  <c r="AH1328" i="1" s="1"/>
  <c r="AD1328" i="1"/>
  <c r="AE1328" i="1" s="1"/>
  <c r="AB1328" i="1"/>
  <c r="AC1328" i="1" s="1"/>
  <c r="AA1328" i="1"/>
  <c r="Z1328" i="1"/>
  <c r="W1328" i="1"/>
  <c r="P1328" i="1" s="1"/>
  <c r="U1328" i="1"/>
  <c r="M1328" i="1"/>
  <c r="BK1327" i="1"/>
  <c r="BA1327" i="1"/>
  <c r="BB1327" i="1" s="1"/>
  <c r="AS1327" i="1"/>
  <c r="AG1327" i="1"/>
  <c r="AH1327" i="1" s="1"/>
  <c r="AD1327" i="1"/>
  <c r="AE1327" i="1" s="1"/>
  <c r="AB1327" i="1"/>
  <c r="AC1327" i="1" s="1"/>
  <c r="AA1327" i="1"/>
  <c r="Z1327" i="1"/>
  <c r="U1327" i="1"/>
  <c r="P1327" i="1"/>
  <c r="M1327" i="1"/>
  <c r="BK1326" i="1"/>
  <c r="BA1326" i="1"/>
  <c r="BN1326" i="1" s="1"/>
  <c r="AS1326" i="1"/>
  <c r="AG1326" i="1"/>
  <c r="AH1326" i="1" s="1"/>
  <c r="AD1326" i="1"/>
  <c r="AE1326" i="1" s="1"/>
  <c r="AB1326" i="1"/>
  <c r="AC1326" i="1" s="1"/>
  <c r="AA1326" i="1"/>
  <c r="Z1326" i="1"/>
  <c r="U1326" i="1"/>
  <c r="P1326" i="1"/>
  <c r="O1326" i="1"/>
  <c r="M1326" i="1"/>
  <c r="BP1325" i="1"/>
  <c r="BO1325" i="1"/>
  <c r="BK1325" i="1"/>
  <c r="BA1325" i="1"/>
  <c r="BB1325" i="1" s="1"/>
  <c r="AS1325" i="1"/>
  <c r="AG1325" i="1"/>
  <c r="AH1325" i="1" s="1"/>
  <c r="AD1325" i="1"/>
  <c r="AE1325" i="1" s="1"/>
  <c r="AB1325" i="1"/>
  <c r="AC1325" i="1" s="1"/>
  <c r="AA1325" i="1"/>
  <c r="U1325" i="1"/>
  <c r="P1325" i="1"/>
  <c r="M1325" i="1"/>
  <c r="BP1324" i="1"/>
  <c r="BO1324" i="1"/>
  <c r="BK1324" i="1"/>
  <c r="BA1324" i="1"/>
  <c r="BN1324" i="1" s="1"/>
  <c r="AS1324" i="1"/>
  <c r="AG1324" i="1"/>
  <c r="AH1324" i="1" s="1"/>
  <c r="AD1324" i="1"/>
  <c r="AE1324" i="1" s="1"/>
  <c r="AB1324" i="1"/>
  <c r="AC1324" i="1" s="1"/>
  <c r="AA1324" i="1"/>
  <c r="U1324" i="1"/>
  <c r="P1324" i="1"/>
  <c r="M1324" i="1"/>
  <c r="BP1323" i="1"/>
  <c r="BO1323" i="1"/>
  <c r="BK1323" i="1"/>
  <c r="BA1323" i="1"/>
  <c r="BN1323" i="1" s="1"/>
  <c r="AS1323" i="1"/>
  <c r="AG1323" i="1"/>
  <c r="AH1323" i="1" s="1"/>
  <c r="AD1323" i="1"/>
  <c r="AE1323" i="1" s="1"/>
  <c r="AB1323" i="1"/>
  <c r="AC1323" i="1" s="1"/>
  <c r="AA1323" i="1"/>
  <c r="U1323" i="1"/>
  <c r="P1323" i="1"/>
  <c r="M1323" i="1"/>
  <c r="BP1322" i="1"/>
  <c r="BO1322" i="1"/>
  <c r="BK1322" i="1"/>
  <c r="BA1322" i="1"/>
  <c r="BN1322" i="1" s="1"/>
  <c r="AS1322" i="1"/>
  <c r="AG1322" i="1"/>
  <c r="AH1322" i="1" s="1"/>
  <c r="AD1322" i="1"/>
  <c r="AE1322" i="1" s="1"/>
  <c r="AB1322" i="1"/>
  <c r="AC1322" i="1" s="1"/>
  <c r="AA1322" i="1"/>
  <c r="U1322" i="1"/>
  <c r="P1322" i="1"/>
  <c r="M1322" i="1"/>
  <c r="BP1321" i="1"/>
  <c r="BO1321" i="1"/>
  <c r="BK1321" i="1"/>
  <c r="BA1321" i="1"/>
  <c r="BN1321" i="1" s="1"/>
  <c r="AS1321" i="1"/>
  <c r="AG1321" i="1"/>
  <c r="AH1321" i="1" s="1"/>
  <c r="AD1321" i="1"/>
  <c r="AE1321" i="1" s="1"/>
  <c r="AB1321" i="1"/>
  <c r="AC1321" i="1" s="1"/>
  <c r="AA1321" i="1"/>
  <c r="W1321" i="1"/>
  <c r="P1321" i="1" s="1"/>
  <c r="U1321" i="1"/>
  <c r="M1321" i="1"/>
  <c r="BP1320" i="1"/>
  <c r="BO1320" i="1"/>
  <c r="BK1320" i="1"/>
  <c r="BA1320" i="1"/>
  <c r="BN1320" i="1" s="1"/>
  <c r="AS1320" i="1"/>
  <c r="AG1320" i="1"/>
  <c r="AH1320" i="1" s="1"/>
  <c r="AD1320" i="1"/>
  <c r="AE1320" i="1" s="1"/>
  <c r="AB1320" i="1"/>
  <c r="AC1320" i="1" s="1"/>
  <c r="AA1320" i="1"/>
  <c r="W1320" i="1"/>
  <c r="P1320" i="1" s="1"/>
  <c r="U1320" i="1"/>
  <c r="M1320" i="1"/>
  <c r="BP1319" i="1"/>
  <c r="BO1319" i="1"/>
  <c r="BK1319" i="1"/>
  <c r="BA1319" i="1"/>
  <c r="AS1319" i="1"/>
  <c r="AG1319" i="1"/>
  <c r="AH1319" i="1" s="1"/>
  <c r="AD1319" i="1"/>
  <c r="AE1319" i="1" s="1"/>
  <c r="AB1319" i="1"/>
  <c r="AC1319" i="1" s="1"/>
  <c r="AA1319" i="1"/>
  <c r="U1319" i="1"/>
  <c r="P1319" i="1"/>
  <c r="M1319" i="1"/>
  <c r="BK1318" i="1"/>
  <c r="BA1318" i="1"/>
  <c r="AS1318" i="1"/>
  <c r="AG1318" i="1"/>
  <c r="AH1318" i="1" s="1"/>
  <c r="AD1318" i="1"/>
  <c r="AE1318" i="1" s="1"/>
  <c r="AB1318" i="1"/>
  <c r="AC1318" i="1" s="1"/>
  <c r="AA1318" i="1"/>
  <c r="U1318" i="1"/>
  <c r="P1318" i="1"/>
  <c r="M1318" i="1"/>
  <c r="BK1317" i="1"/>
  <c r="BA1317" i="1"/>
  <c r="BN1317" i="1" s="1"/>
  <c r="AS1317" i="1"/>
  <c r="AG1317" i="1"/>
  <c r="AH1317" i="1" s="1"/>
  <c r="AD1317" i="1"/>
  <c r="AE1317" i="1" s="1"/>
  <c r="AB1317" i="1"/>
  <c r="AC1317" i="1" s="1"/>
  <c r="AA1317" i="1"/>
  <c r="U1317" i="1"/>
  <c r="P1317" i="1"/>
  <c r="M1317" i="1"/>
  <c r="BK1316" i="1"/>
  <c r="BA1316" i="1"/>
  <c r="BB1316" i="1" s="1"/>
  <c r="AS1316" i="1"/>
  <c r="AG1316" i="1"/>
  <c r="AH1316" i="1" s="1"/>
  <c r="AD1316" i="1"/>
  <c r="AE1316" i="1" s="1"/>
  <c r="AB1316" i="1"/>
  <c r="AC1316" i="1" s="1"/>
  <c r="AA1316" i="1"/>
  <c r="U1316" i="1"/>
  <c r="P1316" i="1"/>
  <c r="M1316" i="1"/>
  <c r="BK1315" i="1"/>
  <c r="BA1315" i="1"/>
  <c r="BB1315" i="1" s="1"/>
  <c r="AS1315" i="1"/>
  <c r="AG1315" i="1"/>
  <c r="AH1315" i="1" s="1"/>
  <c r="AD1315" i="1"/>
  <c r="AE1315" i="1" s="1"/>
  <c r="AB1315" i="1"/>
  <c r="AC1315" i="1" s="1"/>
  <c r="AA1315" i="1"/>
  <c r="U1315" i="1"/>
  <c r="P1315" i="1"/>
  <c r="M1315" i="1"/>
  <c r="BP1314" i="1"/>
  <c r="BO1314" i="1"/>
  <c r="BK1314" i="1"/>
  <c r="BA1314" i="1"/>
  <c r="BB1314" i="1" s="1"/>
  <c r="AS1314" i="1"/>
  <c r="AG1314" i="1"/>
  <c r="AH1314" i="1" s="1"/>
  <c r="AD1314" i="1"/>
  <c r="AE1314" i="1" s="1"/>
  <c r="AB1314" i="1"/>
  <c r="AC1314" i="1" s="1"/>
  <c r="AA1314" i="1"/>
  <c r="W1314" i="1"/>
  <c r="P1314" i="1" s="1"/>
  <c r="U1314" i="1"/>
  <c r="M1314" i="1"/>
  <c r="BP1313" i="1"/>
  <c r="BO1313" i="1"/>
  <c r="BK1313" i="1"/>
  <c r="BA1313" i="1"/>
  <c r="BN1313" i="1" s="1"/>
  <c r="AS1313" i="1"/>
  <c r="AG1313" i="1"/>
  <c r="AH1313" i="1" s="1"/>
  <c r="AD1313" i="1"/>
  <c r="AE1313" i="1" s="1"/>
  <c r="AB1313" i="1"/>
  <c r="AC1313" i="1" s="1"/>
  <c r="AA1313" i="1"/>
  <c r="W1313" i="1"/>
  <c r="P1313" i="1" s="1"/>
  <c r="U1313" i="1"/>
  <c r="M1313" i="1"/>
  <c r="BK1312" i="1"/>
  <c r="BA1312" i="1"/>
  <c r="BB1312" i="1" s="1"/>
  <c r="AS1312" i="1"/>
  <c r="AG1312" i="1"/>
  <c r="AH1312" i="1" s="1"/>
  <c r="AD1312" i="1"/>
  <c r="AE1312" i="1" s="1"/>
  <c r="AB1312" i="1"/>
  <c r="AC1312" i="1" s="1"/>
  <c r="AA1312" i="1"/>
  <c r="U1312" i="1"/>
  <c r="P1312" i="1"/>
  <c r="M1312" i="1"/>
  <c r="BP1311" i="1"/>
  <c r="BO1311" i="1"/>
  <c r="BK1311" i="1"/>
  <c r="BA1311" i="1"/>
  <c r="BB1311" i="1" s="1"/>
  <c r="AS1311" i="1"/>
  <c r="AG1311" i="1"/>
  <c r="AH1311" i="1" s="1"/>
  <c r="AD1311" i="1"/>
  <c r="AE1311" i="1" s="1"/>
  <c r="AB1311" i="1"/>
  <c r="AC1311" i="1" s="1"/>
  <c r="AA1311" i="1"/>
  <c r="W1311" i="1"/>
  <c r="P1311" i="1" s="1"/>
  <c r="U1311" i="1"/>
  <c r="M1311" i="1"/>
  <c r="BP1310" i="1"/>
  <c r="BO1310" i="1"/>
  <c r="BK1310" i="1"/>
  <c r="BA1310" i="1"/>
  <c r="BB1310" i="1" s="1"/>
  <c r="AS1310" i="1"/>
  <c r="AG1310" i="1"/>
  <c r="AH1310" i="1" s="1"/>
  <c r="AD1310" i="1"/>
  <c r="AE1310" i="1" s="1"/>
  <c r="AB1310" i="1"/>
  <c r="AC1310" i="1" s="1"/>
  <c r="AA1310" i="1"/>
  <c r="W1310" i="1"/>
  <c r="P1310" i="1" s="1"/>
  <c r="U1310" i="1"/>
  <c r="M1310" i="1"/>
  <c r="BP1309" i="1"/>
  <c r="BO1309" i="1"/>
  <c r="BK1309" i="1"/>
  <c r="BA1309" i="1"/>
  <c r="AS1309" i="1"/>
  <c r="AG1309" i="1"/>
  <c r="AH1309" i="1" s="1"/>
  <c r="AD1309" i="1"/>
  <c r="AE1309" i="1" s="1"/>
  <c r="AB1309" i="1"/>
  <c r="AC1309" i="1" s="1"/>
  <c r="AA1309" i="1"/>
  <c r="W1309" i="1"/>
  <c r="P1309" i="1" s="1"/>
  <c r="U1309" i="1"/>
  <c r="M1309" i="1"/>
  <c r="BK1308" i="1"/>
  <c r="BA1308" i="1"/>
  <c r="BN1308" i="1" s="1"/>
  <c r="AS1308" i="1"/>
  <c r="AG1308" i="1"/>
  <c r="AH1308" i="1" s="1"/>
  <c r="AD1308" i="1"/>
  <c r="AE1308" i="1" s="1"/>
  <c r="AB1308" i="1"/>
  <c r="AC1308" i="1" s="1"/>
  <c r="AA1308" i="1"/>
  <c r="U1308" i="1"/>
  <c r="P1308" i="1"/>
  <c r="M1308" i="1"/>
  <c r="BP1307" i="1"/>
  <c r="BO1307" i="1"/>
  <c r="BK1307" i="1"/>
  <c r="BA1307" i="1"/>
  <c r="BN1307" i="1" s="1"/>
  <c r="AS1307" i="1"/>
  <c r="AG1307" i="1"/>
  <c r="AH1307" i="1" s="1"/>
  <c r="AD1307" i="1"/>
  <c r="AE1307" i="1" s="1"/>
  <c r="AB1307" i="1"/>
  <c r="AC1307" i="1" s="1"/>
  <c r="AA1307" i="1"/>
  <c r="U1307" i="1"/>
  <c r="P1307" i="1"/>
  <c r="M1307" i="1"/>
  <c r="BP1306" i="1"/>
  <c r="BO1306" i="1"/>
  <c r="BK1306" i="1"/>
  <c r="BA1306" i="1"/>
  <c r="BN1306" i="1" s="1"/>
  <c r="AS1306" i="1"/>
  <c r="AG1306" i="1"/>
  <c r="AH1306" i="1" s="1"/>
  <c r="AD1306" i="1"/>
  <c r="AE1306" i="1" s="1"/>
  <c r="AB1306" i="1"/>
  <c r="AC1306" i="1" s="1"/>
  <c r="AA1306" i="1"/>
  <c r="U1306" i="1"/>
  <c r="P1306" i="1"/>
  <c r="M1306" i="1"/>
  <c r="BK1305" i="1"/>
  <c r="BA1305" i="1"/>
  <c r="BN1305" i="1" s="1"/>
  <c r="AS1305" i="1"/>
  <c r="AG1305" i="1"/>
  <c r="AH1305" i="1" s="1"/>
  <c r="AD1305" i="1"/>
  <c r="AE1305" i="1" s="1"/>
  <c r="AB1305" i="1"/>
  <c r="AC1305" i="1" s="1"/>
  <c r="AA1305" i="1"/>
  <c r="W1305" i="1"/>
  <c r="P1305" i="1" s="1"/>
  <c r="U1305" i="1"/>
  <c r="M1305" i="1"/>
  <c r="BP1304" i="1"/>
  <c r="BO1304" i="1"/>
  <c r="BK1304" i="1"/>
  <c r="BA1304" i="1"/>
  <c r="BN1304" i="1" s="1"/>
  <c r="AS1304" i="1"/>
  <c r="AG1304" i="1"/>
  <c r="AH1304" i="1" s="1"/>
  <c r="AD1304" i="1"/>
  <c r="AE1304" i="1" s="1"/>
  <c r="AB1304" i="1"/>
  <c r="AC1304" i="1" s="1"/>
  <c r="AA1304" i="1"/>
  <c r="U1304" i="1"/>
  <c r="P1304" i="1"/>
  <c r="M1304" i="1"/>
  <c r="BP1303" i="1"/>
  <c r="BO1303" i="1"/>
  <c r="BK1303" i="1"/>
  <c r="BA1303" i="1"/>
  <c r="BN1303" i="1" s="1"/>
  <c r="AS1303" i="1"/>
  <c r="AG1303" i="1"/>
  <c r="AH1303" i="1" s="1"/>
  <c r="AD1303" i="1"/>
  <c r="AE1303" i="1" s="1"/>
  <c r="AB1303" i="1"/>
  <c r="AC1303" i="1" s="1"/>
  <c r="AA1303" i="1"/>
  <c r="W1303" i="1"/>
  <c r="P1303" i="1" s="1"/>
  <c r="U1303" i="1"/>
  <c r="M1303" i="1"/>
  <c r="BK1302" i="1"/>
  <c r="BA1302" i="1"/>
  <c r="BN1302" i="1" s="1"/>
  <c r="AS1302" i="1"/>
  <c r="AG1302" i="1"/>
  <c r="AH1302" i="1" s="1"/>
  <c r="AD1302" i="1"/>
  <c r="AE1302" i="1" s="1"/>
  <c r="AB1302" i="1"/>
  <c r="AC1302" i="1" s="1"/>
  <c r="AA1302" i="1"/>
  <c r="U1302" i="1"/>
  <c r="P1302" i="1"/>
  <c r="M1302" i="1"/>
  <c r="BP1301" i="1"/>
  <c r="BO1301" i="1"/>
  <c r="BK1301" i="1"/>
  <c r="BA1301" i="1"/>
  <c r="AS1301" i="1"/>
  <c r="AG1301" i="1"/>
  <c r="AH1301" i="1" s="1"/>
  <c r="AD1301" i="1"/>
  <c r="AE1301" i="1" s="1"/>
  <c r="AB1301" i="1"/>
  <c r="AC1301" i="1" s="1"/>
  <c r="AA1301" i="1"/>
  <c r="W1301" i="1"/>
  <c r="P1301" i="1" s="1"/>
  <c r="U1301" i="1"/>
  <c r="M1301" i="1"/>
  <c r="BK1300" i="1"/>
  <c r="BA1300" i="1"/>
  <c r="AS1300" i="1"/>
  <c r="AG1300" i="1"/>
  <c r="AH1300" i="1" s="1"/>
  <c r="AD1300" i="1"/>
  <c r="AE1300" i="1" s="1"/>
  <c r="AB1300" i="1"/>
  <c r="AC1300" i="1" s="1"/>
  <c r="AA1300" i="1"/>
  <c r="Y1300" i="1"/>
  <c r="U1300" i="1"/>
  <c r="P1300" i="1"/>
  <c r="M1300" i="1"/>
  <c r="BP1299" i="1"/>
  <c r="BO1299" i="1"/>
  <c r="BK1299" i="1"/>
  <c r="BA1299" i="1"/>
  <c r="AS1299" i="1"/>
  <c r="AG1299" i="1"/>
  <c r="AH1299" i="1" s="1"/>
  <c r="AD1299" i="1"/>
  <c r="AE1299" i="1" s="1"/>
  <c r="AB1299" i="1"/>
  <c r="AC1299" i="1" s="1"/>
  <c r="AA1299" i="1"/>
  <c r="W1299" i="1"/>
  <c r="P1299" i="1" s="1"/>
  <c r="U1299" i="1"/>
  <c r="M1299" i="1"/>
  <c r="BK1298" i="1"/>
  <c r="BA1298" i="1"/>
  <c r="BN1298" i="1" s="1"/>
  <c r="AS1298" i="1"/>
  <c r="AG1298" i="1"/>
  <c r="AH1298" i="1" s="1"/>
  <c r="AD1298" i="1"/>
  <c r="AE1298" i="1" s="1"/>
  <c r="AB1298" i="1"/>
  <c r="AC1298" i="1" s="1"/>
  <c r="AA1298" i="1"/>
  <c r="U1298" i="1"/>
  <c r="P1298" i="1"/>
  <c r="M1298" i="1"/>
  <c r="BP1297" i="1"/>
  <c r="BO1297" i="1"/>
  <c r="BK1297" i="1"/>
  <c r="BA1297" i="1"/>
  <c r="BN1297" i="1" s="1"/>
  <c r="AS1297" i="1"/>
  <c r="AG1297" i="1"/>
  <c r="AH1297" i="1" s="1"/>
  <c r="AD1297" i="1"/>
  <c r="AE1297" i="1" s="1"/>
  <c r="AB1297" i="1"/>
  <c r="AC1297" i="1" s="1"/>
  <c r="AA1297" i="1"/>
  <c r="U1297" i="1"/>
  <c r="P1297" i="1"/>
  <c r="M1297" i="1"/>
  <c r="BK1296" i="1"/>
  <c r="BA1296" i="1"/>
  <c r="BN1296" i="1" s="1"/>
  <c r="AS1296" i="1"/>
  <c r="AG1296" i="1"/>
  <c r="AH1296" i="1" s="1"/>
  <c r="AD1296" i="1"/>
  <c r="AE1296" i="1" s="1"/>
  <c r="AB1296" i="1"/>
  <c r="AC1296" i="1" s="1"/>
  <c r="AA1296" i="1"/>
  <c r="U1296" i="1"/>
  <c r="P1296" i="1"/>
  <c r="M1296" i="1"/>
  <c r="BK1295" i="1"/>
  <c r="BA1295" i="1"/>
  <c r="BB1295" i="1" s="1"/>
  <c r="AS1295" i="1"/>
  <c r="AG1295" i="1"/>
  <c r="AH1295" i="1" s="1"/>
  <c r="AD1295" i="1"/>
  <c r="AE1295" i="1" s="1"/>
  <c r="AB1295" i="1"/>
  <c r="AC1295" i="1" s="1"/>
  <c r="AA1295" i="1"/>
  <c r="U1295" i="1"/>
  <c r="P1295" i="1"/>
  <c r="M1295" i="1"/>
  <c r="BK1294" i="1"/>
  <c r="BA1294" i="1"/>
  <c r="BB1294" i="1" s="1"/>
  <c r="AS1294" i="1"/>
  <c r="AG1294" i="1"/>
  <c r="AH1294" i="1" s="1"/>
  <c r="AD1294" i="1"/>
  <c r="AE1294" i="1" s="1"/>
  <c r="AB1294" i="1"/>
  <c r="AC1294" i="1" s="1"/>
  <c r="AA1294" i="1"/>
  <c r="U1294" i="1"/>
  <c r="P1294" i="1"/>
  <c r="M1294" i="1"/>
  <c r="BP1293" i="1"/>
  <c r="BO1293" i="1"/>
  <c r="BK1293" i="1"/>
  <c r="BA1293" i="1"/>
  <c r="AS1293" i="1"/>
  <c r="AG1293" i="1"/>
  <c r="AH1293" i="1" s="1"/>
  <c r="AD1293" i="1"/>
  <c r="AE1293" i="1" s="1"/>
  <c r="AB1293" i="1"/>
  <c r="AC1293" i="1" s="1"/>
  <c r="AA1293" i="1"/>
  <c r="W1293" i="1"/>
  <c r="P1293" i="1" s="1"/>
  <c r="U1293" i="1"/>
  <c r="M1293" i="1"/>
  <c r="BP1292" i="1"/>
  <c r="BO1292" i="1"/>
  <c r="BK1292" i="1"/>
  <c r="BA1292" i="1"/>
  <c r="AS1292" i="1"/>
  <c r="AG1292" i="1"/>
  <c r="AH1292" i="1" s="1"/>
  <c r="AD1292" i="1"/>
  <c r="AE1292" i="1" s="1"/>
  <c r="AB1292" i="1"/>
  <c r="AC1292" i="1" s="1"/>
  <c r="AA1292" i="1"/>
  <c r="W1292" i="1"/>
  <c r="P1292" i="1" s="1"/>
  <c r="U1292" i="1"/>
  <c r="M1292" i="1"/>
  <c r="BK1291" i="1"/>
  <c r="BA1291" i="1"/>
  <c r="BB1291" i="1" s="1"/>
  <c r="AS1291" i="1"/>
  <c r="AG1291" i="1"/>
  <c r="AH1291" i="1" s="1"/>
  <c r="AD1291" i="1"/>
  <c r="AE1291" i="1" s="1"/>
  <c r="AB1291" i="1"/>
  <c r="AC1291" i="1" s="1"/>
  <c r="AA1291" i="1"/>
  <c r="U1291" i="1"/>
  <c r="P1291" i="1"/>
  <c r="M1291" i="1"/>
  <c r="BP1290" i="1"/>
  <c r="BO1290" i="1"/>
  <c r="BK1290" i="1"/>
  <c r="BA1290" i="1"/>
  <c r="AS1290" i="1"/>
  <c r="AG1290" i="1"/>
  <c r="AH1290" i="1" s="1"/>
  <c r="AD1290" i="1"/>
  <c r="AE1290" i="1" s="1"/>
  <c r="AB1290" i="1"/>
  <c r="AC1290" i="1" s="1"/>
  <c r="AA1290" i="1"/>
  <c r="U1290" i="1"/>
  <c r="P1290" i="1"/>
  <c r="M1290" i="1"/>
  <c r="BK1289" i="1"/>
  <c r="BA1289" i="1"/>
  <c r="BN1289" i="1" s="1"/>
  <c r="AS1289" i="1"/>
  <c r="AG1289" i="1"/>
  <c r="AH1289" i="1" s="1"/>
  <c r="AD1289" i="1"/>
  <c r="AE1289" i="1" s="1"/>
  <c r="AB1289" i="1"/>
  <c r="AC1289" i="1" s="1"/>
  <c r="AA1289" i="1"/>
  <c r="W1289" i="1"/>
  <c r="P1289" i="1" s="1"/>
  <c r="U1289" i="1"/>
  <c r="M1289" i="1"/>
  <c r="BP1288" i="1"/>
  <c r="BO1288" i="1"/>
  <c r="BK1288" i="1"/>
  <c r="BA1288" i="1"/>
  <c r="BB1288" i="1" s="1"/>
  <c r="AS1288" i="1"/>
  <c r="AG1288" i="1"/>
  <c r="AH1288" i="1" s="1"/>
  <c r="AD1288" i="1"/>
  <c r="AE1288" i="1" s="1"/>
  <c r="AB1288" i="1"/>
  <c r="AC1288" i="1" s="1"/>
  <c r="AA1288" i="1"/>
  <c r="W1288" i="1"/>
  <c r="P1288" i="1" s="1"/>
  <c r="U1288" i="1"/>
  <c r="M1288" i="1"/>
  <c r="BK1287" i="1"/>
  <c r="BA1287" i="1"/>
  <c r="AS1287" i="1"/>
  <c r="AG1287" i="1"/>
  <c r="AH1287" i="1" s="1"/>
  <c r="AD1287" i="1"/>
  <c r="AE1287" i="1" s="1"/>
  <c r="AB1287" i="1"/>
  <c r="AC1287" i="1" s="1"/>
  <c r="AA1287" i="1"/>
  <c r="U1287" i="1"/>
  <c r="P1287" i="1"/>
  <c r="M1287" i="1"/>
  <c r="BK1286" i="1"/>
  <c r="BA1286" i="1"/>
  <c r="BB1286" i="1" s="1"/>
  <c r="AS1286" i="1"/>
  <c r="AG1286" i="1"/>
  <c r="AH1286" i="1" s="1"/>
  <c r="AD1286" i="1"/>
  <c r="AE1286" i="1" s="1"/>
  <c r="AB1286" i="1"/>
  <c r="AC1286" i="1" s="1"/>
  <c r="AA1286" i="1"/>
  <c r="U1286" i="1"/>
  <c r="P1286" i="1"/>
  <c r="M1286" i="1"/>
  <c r="BK1285" i="1"/>
  <c r="BA1285" i="1"/>
  <c r="BB1285" i="1" s="1"/>
  <c r="AS1285" i="1"/>
  <c r="AG1285" i="1"/>
  <c r="AH1285" i="1" s="1"/>
  <c r="AD1285" i="1"/>
  <c r="AE1285" i="1" s="1"/>
  <c r="AB1285" i="1"/>
  <c r="AC1285" i="1" s="1"/>
  <c r="AA1285" i="1"/>
  <c r="U1285" i="1"/>
  <c r="P1285" i="1"/>
  <c r="M1285" i="1"/>
  <c r="BP1284" i="1"/>
  <c r="BO1284" i="1"/>
  <c r="BK1284" i="1"/>
  <c r="BA1284" i="1"/>
  <c r="BB1284" i="1" s="1"/>
  <c r="AS1284" i="1"/>
  <c r="AG1284" i="1"/>
  <c r="AH1284" i="1" s="1"/>
  <c r="AD1284" i="1"/>
  <c r="AE1284" i="1" s="1"/>
  <c r="AB1284" i="1"/>
  <c r="AC1284" i="1" s="1"/>
  <c r="AA1284" i="1"/>
  <c r="U1284" i="1"/>
  <c r="P1284" i="1"/>
  <c r="M1284" i="1"/>
  <c r="BP1283" i="1"/>
  <c r="BO1283" i="1"/>
  <c r="BK1283" i="1"/>
  <c r="BB1283" i="1"/>
  <c r="BA1283" i="1"/>
  <c r="BN1283" i="1" s="1"/>
  <c r="AS1283" i="1"/>
  <c r="AG1283" i="1"/>
  <c r="AH1283" i="1" s="1"/>
  <c r="AD1283" i="1"/>
  <c r="AE1283" i="1" s="1"/>
  <c r="AB1283" i="1"/>
  <c r="AC1283" i="1" s="1"/>
  <c r="AA1283" i="1"/>
  <c r="W1283" i="1"/>
  <c r="P1283" i="1" s="1"/>
  <c r="U1283" i="1"/>
  <c r="M1283" i="1"/>
  <c r="BK1282" i="1"/>
  <c r="BA1282" i="1"/>
  <c r="BN1282" i="1" s="1"/>
  <c r="AS1282" i="1"/>
  <c r="AG1282" i="1"/>
  <c r="AH1282" i="1" s="1"/>
  <c r="AD1282" i="1"/>
  <c r="AE1282" i="1" s="1"/>
  <c r="AB1282" i="1"/>
  <c r="AC1282" i="1" s="1"/>
  <c r="AA1282" i="1"/>
  <c r="U1282" i="1"/>
  <c r="P1282" i="1"/>
  <c r="M1282" i="1"/>
  <c r="BK1281" i="1"/>
  <c r="BA1281" i="1"/>
  <c r="BB1281" i="1" s="1"/>
  <c r="AS1281" i="1"/>
  <c r="AG1281" i="1"/>
  <c r="AH1281" i="1" s="1"/>
  <c r="AD1281" i="1"/>
  <c r="AE1281" i="1" s="1"/>
  <c r="AB1281" i="1"/>
  <c r="AC1281" i="1" s="1"/>
  <c r="AA1281" i="1"/>
  <c r="U1281" i="1"/>
  <c r="P1281" i="1"/>
  <c r="M1281" i="1"/>
  <c r="BK1280" i="1"/>
  <c r="BA1280" i="1"/>
  <c r="BB1280" i="1" s="1"/>
  <c r="AS1280" i="1"/>
  <c r="AG1280" i="1"/>
  <c r="AH1280" i="1" s="1"/>
  <c r="AD1280" i="1"/>
  <c r="AE1280" i="1" s="1"/>
  <c r="AB1280" i="1"/>
  <c r="AC1280" i="1" s="1"/>
  <c r="AA1280" i="1"/>
  <c r="U1280" i="1"/>
  <c r="P1280" i="1"/>
  <c r="M1280" i="1"/>
  <c r="BP1279" i="1"/>
  <c r="BO1279" i="1"/>
  <c r="BK1279" i="1"/>
  <c r="BA1279" i="1"/>
  <c r="AS1279" i="1"/>
  <c r="AG1279" i="1"/>
  <c r="AH1279" i="1" s="1"/>
  <c r="AD1279" i="1"/>
  <c r="AE1279" i="1" s="1"/>
  <c r="AB1279" i="1"/>
  <c r="AC1279" i="1" s="1"/>
  <c r="AA1279" i="1"/>
  <c r="W1279" i="1"/>
  <c r="P1279" i="1" s="1"/>
  <c r="U1279" i="1"/>
  <c r="M1279" i="1"/>
  <c r="BP1278" i="1"/>
  <c r="BO1278" i="1"/>
  <c r="BK1278" i="1"/>
  <c r="BA1278" i="1"/>
  <c r="AS1278" i="1"/>
  <c r="AG1278" i="1"/>
  <c r="AH1278" i="1" s="1"/>
  <c r="AD1278" i="1"/>
  <c r="AE1278" i="1" s="1"/>
  <c r="AB1278" i="1"/>
  <c r="AC1278" i="1" s="1"/>
  <c r="AA1278" i="1"/>
  <c r="U1278" i="1"/>
  <c r="P1278" i="1"/>
  <c r="M1278" i="1"/>
  <c r="BP1277" i="1"/>
  <c r="BO1277" i="1"/>
  <c r="BK1277" i="1"/>
  <c r="BA1277" i="1"/>
  <c r="BN1277" i="1" s="1"/>
  <c r="AS1277" i="1"/>
  <c r="AG1277" i="1"/>
  <c r="AH1277" i="1" s="1"/>
  <c r="AD1277" i="1"/>
  <c r="AE1277" i="1" s="1"/>
  <c r="AB1277" i="1"/>
  <c r="AC1277" i="1" s="1"/>
  <c r="AA1277" i="1"/>
  <c r="U1277" i="1"/>
  <c r="P1277" i="1"/>
  <c r="M1277" i="1"/>
  <c r="BP1276" i="1"/>
  <c r="BO1276" i="1"/>
  <c r="BK1276" i="1"/>
  <c r="BA1276" i="1"/>
  <c r="AS1276" i="1"/>
  <c r="AG1276" i="1"/>
  <c r="AH1276" i="1" s="1"/>
  <c r="AD1276" i="1"/>
  <c r="AE1276" i="1" s="1"/>
  <c r="AB1276" i="1"/>
  <c r="AC1276" i="1" s="1"/>
  <c r="AA1276" i="1"/>
  <c r="U1276" i="1"/>
  <c r="P1276" i="1"/>
  <c r="M1276" i="1"/>
  <c r="BP1275" i="1"/>
  <c r="BO1275" i="1"/>
  <c r="BK1275" i="1"/>
  <c r="BB1275" i="1"/>
  <c r="BA1275" i="1"/>
  <c r="BN1275" i="1" s="1"/>
  <c r="AS1275" i="1"/>
  <c r="AG1275" i="1"/>
  <c r="AH1275" i="1" s="1"/>
  <c r="AD1275" i="1"/>
  <c r="AE1275" i="1" s="1"/>
  <c r="AB1275" i="1"/>
  <c r="AC1275" i="1" s="1"/>
  <c r="AA1275" i="1"/>
  <c r="U1275" i="1"/>
  <c r="P1275" i="1"/>
  <c r="M1275" i="1"/>
  <c r="BP1274" i="1"/>
  <c r="BO1274" i="1"/>
  <c r="BK1274" i="1"/>
  <c r="BA1274" i="1"/>
  <c r="BB1274" i="1" s="1"/>
  <c r="AS1274" i="1"/>
  <c r="AG1274" i="1"/>
  <c r="AH1274" i="1" s="1"/>
  <c r="AD1274" i="1"/>
  <c r="AE1274" i="1" s="1"/>
  <c r="AB1274" i="1"/>
  <c r="AC1274" i="1" s="1"/>
  <c r="AA1274" i="1"/>
  <c r="U1274" i="1"/>
  <c r="P1274" i="1"/>
  <c r="M1274" i="1"/>
  <c r="BP1273" i="1"/>
  <c r="BO1273" i="1"/>
  <c r="BK1273" i="1"/>
  <c r="BA1273" i="1"/>
  <c r="BN1273" i="1" s="1"/>
  <c r="AS1273" i="1"/>
  <c r="AG1273" i="1"/>
  <c r="AH1273" i="1" s="1"/>
  <c r="AD1273" i="1"/>
  <c r="AE1273" i="1" s="1"/>
  <c r="AB1273" i="1"/>
  <c r="AC1273" i="1" s="1"/>
  <c r="AA1273" i="1"/>
  <c r="Z1273" i="1"/>
  <c r="U1273" i="1"/>
  <c r="P1273" i="1"/>
  <c r="M1273" i="1"/>
  <c r="BP1272" i="1"/>
  <c r="BO1272" i="1"/>
  <c r="BK1272" i="1"/>
  <c r="BA1272" i="1"/>
  <c r="BN1272" i="1" s="1"/>
  <c r="AS1272" i="1"/>
  <c r="AG1272" i="1"/>
  <c r="AH1272" i="1" s="1"/>
  <c r="AD1272" i="1"/>
  <c r="AE1272" i="1" s="1"/>
  <c r="AB1272" i="1"/>
  <c r="AC1272" i="1" s="1"/>
  <c r="AA1272" i="1"/>
  <c r="W1272" i="1"/>
  <c r="P1272" i="1" s="1"/>
  <c r="U1272" i="1"/>
  <c r="M1272" i="1"/>
  <c r="BP1271" i="1"/>
  <c r="BO1271" i="1"/>
  <c r="BK1271" i="1"/>
  <c r="BA1271" i="1"/>
  <c r="AS1271" i="1"/>
  <c r="AG1271" i="1"/>
  <c r="AH1271" i="1" s="1"/>
  <c r="AD1271" i="1"/>
  <c r="AE1271" i="1" s="1"/>
  <c r="AB1271" i="1"/>
  <c r="AC1271" i="1" s="1"/>
  <c r="AA1271" i="1"/>
  <c r="Z1271" i="1"/>
  <c r="U1271" i="1"/>
  <c r="P1271" i="1"/>
  <c r="M1271" i="1"/>
  <c r="BP1270" i="1"/>
  <c r="BO1270" i="1"/>
  <c r="BK1270" i="1"/>
  <c r="BA1270" i="1"/>
  <c r="BN1270" i="1" s="1"/>
  <c r="AS1270" i="1"/>
  <c r="AG1270" i="1"/>
  <c r="AH1270" i="1" s="1"/>
  <c r="AD1270" i="1"/>
  <c r="AE1270" i="1" s="1"/>
  <c r="AB1270" i="1"/>
  <c r="AC1270" i="1" s="1"/>
  <c r="AA1270" i="1"/>
  <c r="Z1270" i="1"/>
  <c r="U1270" i="1"/>
  <c r="P1270" i="1"/>
  <c r="M1270" i="1"/>
  <c r="BP1269" i="1"/>
  <c r="BO1269" i="1"/>
  <c r="BK1269" i="1"/>
  <c r="BA1269" i="1"/>
  <c r="BN1269" i="1" s="1"/>
  <c r="AS1269" i="1"/>
  <c r="AG1269" i="1"/>
  <c r="AH1269" i="1" s="1"/>
  <c r="AD1269" i="1"/>
  <c r="AE1269" i="1" s="1"/>
  <c r="AB1269" i="1"/>
  <c r="AC1269" i="1" s="1"/>
  <c r="AA1269" i="1"/>
  <c r="Z1269" i="1"/>
  <c r="U1269" i="1"/>
  <c r="P1269" i="1"/>
  <c r="M1269" i="1"/>
  <c r="BP1268" i="1"/>
  <c r="BO1268" i="1"/>
  <c r="BK1268" i="1"/>
  <c r="BA1268" i="1"/>
  <c r="BN1268" i="1" s="1"/>
  <c r="AS1268" i="1"/>
  <c r="AG1268" i="1"/>
  <c r="AH1268" i="1" s="1"/>
  <c r="AD1268" i="1"/>
  <c r="AE1268" i="1" s="1"/>
  <c r="AB1268" i="1"/>
  <c r="AC1268" i="1" s="1"/>
  <c r="AA1268" i="1"/>
  <c r="Z1268" i="1"/>
  <c r="U1268" i="1"/>
  <c r="P1268" i="1"/>
  <c r="M1268" i="1"/>
  <c r="BP1267" i="1"/>
  <c r="BO1267" i="1"/>
  <c r="BK1267" i="1"/>
  <c r="BA1267" i="1"/>
  <c r="AS1267" i="1"/>
  <c r="AG1267" i="1"/>
  <c r="AH1267" i="1" s="1"/>
  <c r="AD1267" i="1"/>
  <c r="AE1267" i="1" s="1"/>
  <c r="AB1267" i="1"/>
  <c r="AC1267" i="1" s="1"/>
  <c r="AA1267" i="1"/>
  <c r="Z1267" i="1"/>
  <c r="U1267" i="1"/>
  <c r="P1267" i="1"/>
  <c r="M1267" i="1"/>
  <c r="BP1266" i="1"/>
  <c r="BO1266" i="1"/>
  <c r="BK1266" i="1"/>
  <c r="BA1266" i="1"/>
  <c r="AS1266" i="1"/>
  <c r="AG1266" i="1"/>
  <c r="AH1266" i="1" s="1"/>
  <c r="AD1266" i="1"/>
  <c r="AE1266" i="1" s="1"/>
  <c r="AB1266" i="1"/>
  <c r="AC1266" i="1" s="1"/>
  <c r="AA1266" i="1"/>
  <c r="Z1266" i="1"/>
  <c r="W1266" i="1"/>
  <c r="P1266" i="1" s="1"/>
  <c r="U1266" i="1"/>
  <c r="M1266" i="1"/>
  <c r="BP1265" i="1"/>
  <c r="BO1265" i="1"/>
  <c r="BK1265" i="1"/>
  <c r="BA1265" i="1"/>
  <c r="AS1265" i="1"/>
  <c r="AG1265" i="1"/>
  <c r="AH1265" i="1" s="1"/>
  <c r="AD1265" i="1"/>
  <c r="AE1265" i="1" s="1"/>
  <c r="AB1265" i="1"/>
  <c r="AC1265" i="1" s="1"/>
  <c r="AA1265" i="1"/>
  <c r="Z1265" i="1"/>
  <c r="W1265" i="1"/>
  <c r="P1265" i="1" s="1"/>
  <c r="U1265" i="1"/>
  <c r="M1265" i="1"/>
  <c r="BP1264" i="1"/>
  <c r="BO1264" i="1"/>
  <c r="BK1264" i="1"/>
  <c r="BA1264" i="1"/>
  <c r="AS1264" i="1"/>
  <c r="AG1264" i="1"/>
  <c r="AH1264" i="1" s="1"/>
  <c r="AD1264" i="1"/>
  <c r="AE1264" i="1" s="1"/>
  <c r="AB1264" i="1"/>
  <c r="AC1264" i="1" s="1"/>
  <c r="AA1264" i="1"/>
  <c r="Z1264" i="1"/>
  <c r="W1264" i="1"/>
  <c r="P1264" i="1" s="1"/>
  <c r="U1264" i="1"/>
  <c r="M1264" i="1"/>
  <c r="BP1263" i="1"/>
  <c r="BO1263" i="1"/>
  <c r="BK1263" i="1"/>
  <c r="BA1263" i="1"/>
  <c r="BB1263" i="1" s="1"/>
  <c r="AS1263" i="1"/>
  <c r="AG1263" i="1"/>
  <c r="AH1263" i="1" s="1"/>
  <c r="AD1263" i="1"/>
  <c r="AE1263" i="1" s="1"/>
  <c r="AB1263" i="1"/>
  <c r="AC1263" i="1" s="1"/>
  <c r="AA1263" i="1"/>
  <c r="Z1263" i="1"/>
  <c r="W1263" i="1"/>
  <c r="P1263" i="1" s="1"/>
  <c r="U1263" i="1"/>
  <c r="M1263" i="1"/>
  <c r="BK1262" i="1"/>
  <c r="BA1262" i="1"/>
  <c r="BN1262" i="1" s="1"/>
  <c r="AS1262" i="1"/>
  <c r="AG1262" i="1"/>
  <c r="AH1262" i="1" s="1"/>
  <c r="AD1262" i="1"/>
  <c r="AE1262" i="1" s="1"/>
  <c r="AB1262" i="1"/>
  <c r="AC1262" i="1" s="1"/>
  <c r="AA1262" i="1"/>
  <c r="Z1262" i="1"/>
  <c r="U1262" i="1"/>
  <c r="P1262" i="1"/>
  <c r="M1262" i="1"/>
  <c r="BP1261" i="1"/>
  <c r="BO1261" i="1"/>
  <c r="BK1261" i="1"/>
  <c r="BA1261" i="1"/>
  <c r="BN1261" i="1" s="1"/>
  <c r="AS1261" i="1"/>
  <c r="AG1261" i="1"/>
  <c r="AH1261" i="1" s="1"/>
  <c r="AD1261" i="1"/>
  <c r="AE1261" i="1" s="1"/>
  <c r="AB1261" i="1"/>
  <c r="AC1261" i="1" s="1"/>
  <c r="AA1261" i="1"/>
  <c r="Z1261" i="1"/>
  <c r="U1261" i="1"/>
  <c r="P1261" i="1"/>
  <c r="M1261" i="1"/>
  <c r="BP1260" i="1"/>
  <c r="BO1260" i="1"/>
  <c r="BK1260" i="1"/>
  <c r="BA1260" i="1"/>
  <c r="AS1260" i="1"/>
  <c r="AG1260" i="1"/>
  <c r="AH1260" i="1" s="1"/>
  <c r="AD1260" i="1"/>
  <c r="AE1260" i="1" s="1"/>
  <c r="AB1260" i="1"/>
  <c r="AC1260" i="1" s="1"/>
  <c r="AA1260" i="1"/>
  <c r="Z1260" i="1"/>
  <c r="U1260" i="1"/>
  <c r="P1260" i="1"/>
  <c r="M1260" i="1"/>
  <c r="BP1259" i="1"/>
  <c r="BO1259" i="1"/>
  <c r="BK1259" i="1"/>
  <c r="BA1259" i="1"/>
  <c r="BB1259" i="1" s="1"/>
  <c r="AS1259" i="1"/>
  <c r="AG1259" i="1"/>
  <c r="AH1259" i="1" s="1"/>
  <c r="AD1259" i="1"/>
  <c r="AE1259" i="1" s="1"/>
  <c r="AB1259" i="1"/>
  <c r="AC1259" i="1" s="1"/>
  <c r="AA1259" i="1"/>
  <c r="Z1259" i="1"/>
  <c r="U1259" i="1"/>
  <c r="P1259" i="1"/>
  <c r="M1259" i="1"/>
  <c r="BP1258" i="1"/>
  <c r="BO1258" i="1"/>
  <c r="BK1258" i="1"/>
  <c r="BA1258" i="1"/>
  <c r="BN1258" i="1" s="1"/>
  <c r="AS1258" i="1"/>
  <c r="AG1258" i="1"/>
  <c r="AH1258" i="1" s="1"/>
  <c r="AD1258" i="1"/>
  <c r="AE1258" i="1" s="1"/>
  <c r="AB1258" i="1"/>
  <c r="AC1258" i="1" s="1"/>
  <c r="AA1258" i="1"/>
  <c r="Z1258" i="1"/>
  <c r="W1258" i="1"/>
  <c r="P1258" i="1" s="1"/>
  <c r="U1258" i="1"/>
  <c r="M1258" i="1"/>
  <c r="BP1257" i="1"/>
  <c r="BO1257" i="1"/>
  <c r="BK1257" i="1"/>
  <c r="BA1257" i="1"/>
  <c r="BN1257" i="1" s="1"/>
  <c r="AS1257" i="1"/>
  <c r="AG1257" i="1"/>
  <c r="AH1257" i="1" s="1"/>
  <c r="AD1257" i="1"/>
  <c r="AE1257" i="1" s="1"/>
  <c r="AB1257" i="1"/>
  <c r="AC1257" i="1" s="1"/>
  <c r="AA1257" i="1"/>
  <c r="Z1257" i="1"/>
  <c r="W1257" i="1"/>
  <c r="P1257" i="1" s="1"/>
  <c r="U1257" i="1"/>
  <c r="M1257" i="1"/>
  <c r="BP1256" i="1"/>
  <c r="BO1256" i="1"/>
  <c r="BK1256" i="1"/>
  <c r="BA1256" i="1"/>
  <c r="AS1256" i="1"/>
  <c r="AG1256" i="1"/>
  <c r="AH1256" i="1" s="1"/>
  <c r="AD1256" i="1"/>
  <c r="AE1256" i="1" s="1"/>
  <c r="AB1256" i="1"/>
  <c r="AC1256" i="1" s="1"/>
  <c r="AA1256" i="1"/>
  <c r="Z1256" i="1"/>
  <c r="U1256" i="1"/>
  <c r="P1256" i="1"/>
  <c r="M1256" i="1"/>
  <c r="BP1255" i="1"/>
  <c r="BO1255" i="1"/>
  <c r="BK1255" i="1"/>
  <c r="BA1255" i="1"/>
  <c r="BN1255" i="1" s="1"/>
  <c r="AS1255" i="1"/>
  <c r="AG1255" i="1"/>
  <c r="AH1255" i="1" s="1"/>
  <c r="AD1255" i="1"/>
  <c r="AE1255" i="1" s="1"/>
  <c r="AB1255" i="1"/>
  <c r="AC1255" i="1" s="1"/>
  <c r="AA1255" i="1"/>
  <c r="Z1255" i="1"/>
  <c r="W1255" i="1"/>
  <c r="P1255" i="1" s="1"/>
  <c r="U1255" i="1"/>
  <c r="M1255" i="1"/>
  <c r="BP1254" i="1"/>
  <c r="BO1254" i="1"/>
  <c r="BK1254" i="1"/>
  <c r="BA1254" i="1"/>
  <c r="BN1254" i="1" s="1"/>
  <c r="AS1254" i="1"/>
  <c r="AG1254" i="1"/>
  <c r="AH1254" i="1" s="1"/>
  <c r="AD1254" i="1"/>
  <c r="AE1254" i="1" s="1"/>
  <c r="AB1254" i="1"/>
  <c r="AC1254" i="1" s="1"/>
  <c r="AA1254" i="1"/>
  <c r="Z1254" i="1"/>
  <c r="U1254" i="1"/>
  <c r="P1254" i="1"/>
  <c r="M1254" i="1"/>
  <c r="BP1253" i="1"/>
  <c r="BO1253" i="1"/>
  <c r="BK1253" i="1"/>
  <c r="BA1253" i="1"/>
  <c r="AS1253" i="1"/>
  <c r="AG1253" i="1"/>
  <c r="AH1253" i="1" s="1"/>
  <c r="AD1253" i="1"/>
  <c r="AE1253" i="1" s="1"/>
  <c r="AB1253" i="1"/>
  <c r="AC1253" i="1" s="1"/>
  <c r="AA1253" i="1"/>
  <c r="Z1253" i="1"/>
  <c r="U1253" i="1"/>
  <c r="P1253" i="1"/>
  <c r="M1253" i="1"/>
  <c r="BP1252" i="1"/>
  <c r="BO1252" i="1"/>
  <c r="BK1252" i="1"/>
  <c r="BA1252" i="1"/>
  <c r="AS1252" i="1"/>
  <c r="AG1252" i="1"/>
  <c r="AH1252" i="1" s="1"/>
  <c r="AD1252" i="1"/>
  <c r="AE1252" i="1" s="1"/>
  <c r="AC1252" i="1"/>
  <c r="AB1252" i="1"/>
  <c r="AA1252" i="1"/>
  <c r="Z1252" i="1"/>
  <c r="U1252" i="1"/>
  <c r="P1252" i="1"/>
  <c r="M1252" i="1"/>
  <c r="BP1251" i="1"/>
  <c r="BO1251" i="1"/>
  <c r="BK1251" i="1"/>
  <c r="BA1251" i="1"/>
  <c r="AS1251" i="1"/>
  <c r="AG1251" i="1"/>
  <c r="AH1251" i="1" s="1"/>
  <c r="AD1251" i="1"/>
  <c r="AE1251" i="1" s="1"/>
  <c r="AB1251" i="1"/>
  <c r="AC1251" i="1" s="1"/>
  <c r="AA1251" i="1"/>
  <c r="U1251" i="1"/>
  <c r="P1251" i="1"/>
  <c r="M1251" i="1"/>
  <c r="BP1250" i="1"/>
  <c r="BO1250" i="1"/>
  <c r="BK1250" i="1"/>
  <c r="BA1250" i="1"/>
  <c r="BN1250" i="1" s="1"/>
  <c r="AS1250" i="1"/>
  <c r="AG1250" i="1"/>
  <c r="AH1250" i="1" s="1"/>
  <c r="AD1250" i="1"/>
  <c r="AE1250" i="1" s="1"/>
  <c r="AB1250" i="1"/>
  <c r="AC1250" i="1" s="1"/>
  <c r="AA1250" i="1"/>
  <c r="Z1250" i="1"/>
  <c r="U1250" i="1"/>
  <c r="P1250" i="1"/>
  <c r="M1250" i="1"/>
  <c r="BP1249" i="1"/>
  <c r="BO1249" i="1"/>
  <c r="BK1249" i="1"/>
  <c r="BA1249" i="1"/>
  <c r="AS1249" i="1"/>
  <c r="AG1249" i="1"/>
  <c r="AH1249" i="1" s="1"/>
  <c r="AD1249" i="1"/>
  <c r="AE1249" i="1" s="1"/>
  <c r="AB1249" i="1"/>
  <c r="AC1249" i="1" s="1"/>
  <c r="AA1249" i="1"/>
  <c r="Z1249" i="1"/>
  <c r="W1249" i="1"/>
  <c r="P1249" i="1" s="1"/>
  <c r="U1249" i="1"/>
  <c r="M1249" i="1"/>
  <c r="BP1248" i="1"/>
  <c r="BO1248" i="1"/>
  <c r="BK1248" i="1"/>
  <c r="BA1248" i="1"/>
  <c r="AS1248" i="1"/>
  <c r="AG1248" i="1"/>
  <c r="AH1248" i="1" s="1"/>
  <c r="AD1248" i="1"/>
  <c r="AE1248" i="1" s="1"/>
  <c r="AB1248" i="1"/>
  <c r="AC1248" i="1" s="1"/>
  <c r="AA1248" i="1"/>
  <c r="Z1248" i="1"/>
  <c r="U1248" i="1"/>
  <c r="P1248" i="1"/>
  <c r="M1248" i="1"/>
  <c r="BP1247" i="1"/>
  <c r="BO1247" i="1"/>
  <c r="BK1247" i="1"/>
  <c r="BA1247" i="1"/>
  <c r="AU1247" i="1"/>
  <c r="AS1247" i="1"/>
  <c r="AG1247" i="1"/>
  <c r="AH1247" i="1" s="1"/>
  <c r="AD1247" i="1"/>
  <c r="AE1247" i="1" s="1"/>
  <c r="AB1247" i="1"/>
  <c r="AC1247" i="1" s="1"/>
  <c r="AA1247" i="1"/>
  <c r="U1247" i="1"/>
  <c r="P1247" i="1"/>
  <c r="M1247" i="1"/>
  <c r="BP1246" i="1"/>
  <c r="BO1246" i="1"/>
  <c r="BK1246" i="1"/>
  <c r="BA1246" i="1"/>
  <c r="BN1246" i="1" s="1"/>
  <c r="AS1246" i="1"/>
  <c r="AG1246" i="1"/>
  <c r="AH1246" i="1" s="1"/>
  <c r="AD1246" i="1"/>
  <c r="AE1246" i="1" s="1"/>
  <c r="AB1246" i="1"/>
  <c r="AC1246" i="1" s="1"/>
  <c r="AA1246" i="1"/>
  <c r="Z1246" i="1"/>
  <c r="U1246" i="1"/>
  <c r="P1246" i="1"/>
  <c r="M1246" i="1"/>
  <c r="BP1245" i="1"/>
  <c r="BO1245" i="1"/>
  <c r="BK1245" i="1"/>
  <c r="BA1245" i="1"/>
  <c r="BN1245" i="1" s="1"/>
  <c r="AS1245" i="1"/>
  <c r="AG1245" i="1"/>
  <c r="AH1245" i="1" s="1"/>
  <c r="AD1245" i="1"/>
  <c r="AE1245" i="1" s="1"/>
  <c r="AB1245" i="1"/>
  <c r="AC1245" i="1" s="1"/>
  <c r="AA1245" i="1"/>
  <c r="Z1245" i="1"/>
  <c r="U1245" i="1"/>
  <c r="P1245" i="1"/>
  <c r="M1245" i="1"/>
  <c r="BP1244" i="1"/>
  <c r="BO1244" i="1"/>
  <c r="BK1244" i="1"/>
  <c r="BA1244" i="1"/>
  <c r="BB1244" i="1" s="1"/>
  <c r="AS1244" i="1"/>
  <c r="AG1244" i="1"/>
  <c r="AH1244" i="1" s="1"/>
  <c r="AD1244" i="1"/>
  <c r="AE1244" i="1" s="1"/>
  <c r="AB1244" i="1"/>
  <c r="AC1244" i="1" s="1"/>
  <c r="AA1244" i="1"/>
  <c r="Z1244" i="1"/>
  <c r="U1244" i="1"/>
  <c r="P1244" i="1"/>
  <c r="M1244" i="1"/>
  <c r="BP1243" i="1"/>
  <c r="BO1243" i="1"/>
  <c r="BK1243" i="1"/>
  <c r="BA1243" i="1"/>
  <c r="BN1243" i="1" s="1"/>
  <c r="AS1243" i="1"/>
  <c r="AG1243" i="1"/>
  <c r="AH1243" i="1" s="1"/>
  <c r="AD1243" i="1"/>
  <c r="AE1243" i="1" s="1"/>
  <c r="AB1243" i="1"/>
  <c r="AC1243" i="1" s="1"/>
  <c r="AA1243" i="1"/>
  <c r="Z1243" i="1"/>
  <c r="W1243" i="1"/>
  <c r="P1243" i="1" s="1"/>
  <c r="U1243" i="1"/>
  <c r="M1243" i="1"/>
  <c r="BP1242" i="1"/>
  <c r="BO1242" i="1"/>
  <c r="BK1242" i="1"/>
  <c r="BA1242" i="1"/>
  <c r="AS1242" i="1"/>
  <c r="AG1242" i="1"/>
  <c r="AH1242" i="1" s="1"/>
  <c r="AD1242" i="1"/>
  <c r="AE1242" i="1" s="1"/>
  <c r="AB1242" i="1"/>
  <c r="AC1242" i="1" s="1"/>
  <c r="AA1242" i="1"/>
  <c r="Z1242" i="1"/>
  <c r="U1242" i="1"/>
  <c r="P1242" i="1"/>
  <c r="M1242" i="1"/>
  <c r="BP1241" i="1"/>
  <c r="BO1241" i="1"/>
  <c r="BN1241" i="1"/>
  <c r="BK1241" i="1"/>
  <c r="BA1241" i="1"/>
  <c r="BB1241" i="1" s="1"/>
  <c r="AS1241" i="1"/>
  <c r="AG1241" i="1"/>
  <c r="AH1241" i="1" s="1"/>
  <c r="AD1241" i="1"/>
  <c r="AE1241" i="1" s="1"/>
  <c r="AB1241" i="1"/>
  <c r="AC1241" i="1" s="1"/>
  <c r="AA1241" i="1"/>
  <c r="Z1241" i="1"/>
  <c r="U1241" i="1"/>
  <c r="P1241" i="1"/>
  <c r="M1241" i="1"/>
  <c r="BP1240" i="1"/>
  <c r="BO1240" i="1"/>
  <c r="BK1240" i="1"/>
  <c r="BA1240" i="1"/>
  <c r="BN1240" i="1" s="1"/>
  <c r="AS1240" i="1"/>
  <c r="AG1240" i="1"/>
  <c r="AH1240" i="1" s="1"/>
  <c r="AD1240" i="1"/>
  <c r="AE1240" i="1" s="1"/>
  <c r="AB1240" i="1"/>
  <c r="AC1240" i="1" s="1"/>
  <c r="AA1240" i="1"/>
  <c r="Z1240" i="1"/>
  <c r="W1240" i="1"/>
  <c r="P1240" i="1" s="1"/>
  <c r="U1240" i="1"/>
  <c r="M1240" i="1"/>
  <c r="BP1239" i="1"/>
  <c r="BO1239" i="1"/>
  <c r="BK1239" i="1"/>
  <c r="BA1239" i="1"/>
  <c r="BN1239" i="1" s="1"/>
  <c r="AS1239" i="1"/>
  <c r="AG1239" i="1"/>
  <c r="AH1239" i="1" s="1"/>
  <c r="AD1239" i="1"/>
  <c r="AE1239" i="1" s="1"/>
  <c r="AB1239" i="1"/>
  <c r="AC1239" i="1" s="1"/>
  <c r="AA1239" i="1"/>
  <c r="Z1239" i="1"/>
  <c r="U1239" i="1"/>
  <c r="P1239" i="1"/>
  <c r="M1239" i="1"/>
  <c r="BP1238" i="1"/>
  <c r="BO1238" i="1"/>
  <c r="BK1238" i="1"/>
  <c r="BA1238" i="1"/>
  <c r="AS1238" i="1"/>
  <c r="AG1238" i="1"/>
  <c r="AH1238" i="1" s="1"/>
  <c r="AD1238" i="1"/>
  <c r="AE1238" i="1" s="1"/>
  <c r="AB1238" i="1"/>
  <c r="AC1238" i="1" s="1"/>
  <c r="AA1238" i="1"/>
  <c r="Z1238" i="1"/>
  <c r="U1238" i="1"/>
  <c r="P1238" i="1"/>
  <c r="M1238" i="1"/>
  <c r="BP1237" i="1"/>
  <c r="BO1237" i="1"/>
  <c r="BK1237" i="1"/>
  <c r="BA1237" i="1"/>
  <c r="BB1237" i="1" s="1"/>
  <c r="AS1237" i="1"/>
  <c r="AG1237" i="1"/>
  <c r="AH1237" i="1" s="1"/>
  <c r="AD1237" i="1"/>
  <c r="AE1237" i="1" s="1"/>
  <c r="AB1237" i="1"/>
  <c r="AC1237" i="1" s="1"/>
  <c r="AA1237" i="1"/>
  <c r="Z1237" i="1"/>
  <c r="U1237" i="1"/>
  <c r="P1237" i="1"/>
  <c r="M1237" i="1"/>
  <c r="BP1236" i="1"/>
  <c r="BO1236" i="1"/>
  <c r="BK1236" i="1"/>
  <c r="BA1236" i="1"/>
  <c r="BN1236" i="1" s="1"/>
  <c r="AS1236" i="1"/>
  <c r="AG1236" i="1"/>
  <c r="AH1236" i="1" s="1"/>
  <c r="AD1236" i="1"/>
  <c r="AE1236" i="1" s="1"/>
  <c r="AB1236" i="1"/>
  <c r="AC1236" i="1" s="1"/>
  <c r="AA1236" i="1"/>
  <c r="Z1236" i="1"/>
  <c r="U1236" i="1"/>
  <c r="P1236" i="1"/>
  <c r="M1236" i="1"/>
  <c r="BP1235" i="1"/>
  <c r="BO1235" i="1"/>
  <c r="BK1235" i="1"/>
  <c r="BA1235" i="1"/>
  <c r="BN1235" i="1" s="1"/>
  <c r="AS1235" i="1"/>
  <c r="AG1235" i="1"/>
  <c r="AH1235" i="1" s="1"/>
  <c r="AD1235" i="1"/>
  <c r="AE1235" i="1" s="1"/>
  <c r="AB1235" i="1"/>
  <c r="AC1235" i="1" s="1"/>
  <c r="AA1235" i="1"/>
  <c r="Z1235" i="1"/>
  <c r="U1235" i="1"/>
  <c r="P1235" i="1"/>
  <c r="M1235" i="1"/>
  <c r="BP1234" i="1"/>
  <c r="BO1234" i="1"/>
  <c r="BK1234" i="1"/>
  <c r="BA1234" i="1"/>
  <c r="BB1234" i="1" s="1"/>
  <c r="AS1234" i="1"/>
  <c r="AG1234" i="1"/>
  <c r="AH1234" i="1" s="1"/>
  <c r="AD1234" i="1"/>
  <c r="AE1234" i="1" s="1"/>
  <c r="AB1234" i="1"/>
  <c r="AC1234" i="1" s="1"/>
  <c r="AA1234" i="1"/>
  <c r="U1234" i="1"/>
  <c r="P1234" i="1"/>
  <c r="O1234" i="1"/>
  <c r="M1234" i="1"/>
  <c r="BP1233" i="1"/>
  <c r="BO1233" i="1"/>
  <c r="BK1233" i="1"/>
  <c r="BA1233" i="1"/>
  <c r="AS1233" i="1"/>
  <c r="AG1233" i="1"/>
  <c r="AH1233" i="1" s="1"/>
  <c r="AD1233" i="1"/>
  <c r="AE1233" i="1" s="1"/>
  <c r="AB1233" i="1"/>
  <c r="AC1233" i="1" s="1"/>
  <c r="AA1233" i="1"/>
  <c r="U1233" i="1"/>
  <c r="P1233" i="1"/>
  <c r="M1233" i="1"/>
  <c r="BP1232" i="1"/>
  <c r="BO1232" i="1"/>
  <c r="BK1232" i="1"/>
  <c r="BA1232" i="1"/>
  <c r="BN1232" i="1" s="1"/>
  <c r="AS1232" i="1"/>
  <c r="AG1232" i="1"/>
  <c r="AH1232" i="1" s="1"/>
  <c r="AD1232" i="1"/>
  <c r="AE1232" i="1" s="1"/>
  <c r="AB1232" i="1"/>
  <c r="AC1232" i="1" s="1"/>
  <c r="AA1232" i="1"/>
  <c r="Z1232" i="1"/>
  <c r="U1232" i="1"/>
  <c r="P1232" i="1"/>
  <c r="M1232" i="1"/>
  <c r="BP1231" i="1"/>
  <c r="BO1231" i="1"/>
  <c r="BK1231" i="1"/>
  <c r="BA1231" i="1"/>
  <c r="BN1231" i="1" s="1"/>
  <c r="AS1231" i="1"/>
  <c r="AG1231" i="1"/>
  <c r="AH1231" i="1" s="1"/>
  <c r="AD1231" i="1"/>
  <c r="AE1231" i="1" s="1"/>
  <c r="AB1231" i="1"/>
  <c r="AC1231" i="1" s="1"/>
  <c r="AA1231" i="1"/>
  <c r="Z1231" i="1"/>
  <c r="U1231" i="1"/>
  <c r="P1231" i="1"/>
  <c r="M1231" i="1"/>
  <c r="BP1230" i="1"/>
  <c r="BO1230" i="1"/>
  <c r="BK1230" i="1"/>
  <c r="BA1230" i="1"/>
  <c r="AS1230" i="1"/>
  <c r="AG1230" i="1"/>
  <c r="AH1230" i="1" s="1"/>
  <c r="AD1230" i="1"/>
  <c r="AE1230" i="1" s="1"/>
  <c r="AB1230" i="1"/>
  <c r="AC1230" i="1" s="1"/>
  <c r="AA1230" i="1"/>
  <c r="Z1230" i="1"/>
  <c r="U1230" i="1"/>
  <c r="P1230" i="1"/>
  <c r="M1230" i="1"/>
  <c r="BP1229" i="1"/>
  <c r="BO1229" i="1"/>
  <c r="BK1229" i="1"/>
  <c r="BA1229" i="1"/>
  <c r="AS1229" i="1"/>
  <c r="AG1229" i="1"/>
  <c r="AH1229" i="1" s="1"/>
  <c r="AD1229" i="1"/>
  <c r="AE1229" i="1" s="1"/>
  <c r="AB1229" i="1"/>
  <c r="AC1229" i="1" s="1"/>
  <c r="AA1229" i="1"/>
  <c r="Z1229" i="1"/>
  <c r="U1229" i="1"/>
  <c r="P1229" i="1"/>
  <c r="M1229" i="1"/>
  <c r="BP1228" i="1"/>
  <c r="BO1228" i="1"/>
  <c r="BK1228" i="1"/>
  <c r="BA1228" i="1"/>
  <c r="BN1228" i="1" s="1"/>
  <c r="AS1228" i="1"/>
  <c r="AG1228" i="1"/>
  <c r="AH1228" i="1" s="1"/>
  <c r="AD1228" i="1"/>
  <c r="AE1228" i="1" s="1"/>
  <c r="AB1228" i="1"/>
  <c r="AC1228" i="1" s="1"/>
  <c r="AA1228" i="1"/>
  <c r="Z1228" i="1"/>
  <c r="U1228" i="1"/>
  <c r="P1228" i="1"/>
  <c r="M1228" i="1"/>
  <c r="BP1227" i="1"/>
  <c r="BO1227" i="1"/>
  <c r="BK1227" i="1"/>
  <c r="BA1227" i="1"/>
  <c r="BN1227" i="1" s="1"/>
  <c r="AS1227" i="1"/>
  <c r="AG1227" i="1"/>
  <c r="AH1227" i="1" s="1"/>
  <c r="AD1227" i="1"/>
  <c r="AE1227" i="1" s="1"/>
  <c r="AB1227" i="1"/>
  <c r="AC1227" i="1" s="1"/>
  <c r="AA1227" i="1"/>
  <c r="Z1227" i="1"/>
  <c r="U1227" i="1"/>
  <c r="P1227" i="1"/>
  <c r="M1227" i="1"/>
  <c r="BP1226" i="1"/>
  <c r="BO1226" i="1"/>
  <c r="BK1226" i="1"/>
  <c r="BA1226" i="1"/>
  <c r="AS1226" i="1"/>
  <c r="AG1226" i="1"/>
  <c r="AH1226" i="1" s="1"/>
  <c r="AD1226" i="1"/>
  <c r="AE1226" i="1" s="1"/>
  <c r="AB1226" i="1"/>
  <c r="AC1226" i="1" s="1"/>
  <c r="AA1226" i="1"/>
  <c r="Z1226" i="1"/>
  <c r="U1226" i="1"/>
  <c r="P1226" i="1"/>
  <c r="M1226" i="1"/>
  <c r="BP1225" i="1"/>
  <c r="BO1225" i="1"/>
  <c r="BK1225" i="1"/>
  <c r="BA1225" i="1"/>
  <c r="BB1225" i="1" s="1"/>
  <c r="AS1225" i="1"/>
  <c r="AG1225" i="1"/>
  <c r="AH1225" i="1" s="1"/>
  <c r="AD1225" i="1"/>
  <c r="AE1225" i="1" s="1"/>
  <c r="AB1225" i="1"/>
  <c r="AC1225" i="1" s="1"/>
  <c r="AA1225" i="1"/>
  <c r="Z1225" i="1"/>
  <c r="W1225" i="1"/>
  <c r="P1225" i="1" s="1"/>
  <c r="U1225" i="1"/>
  <c r="M1225" i="1"/>
  <c r="BP1224" i="1"/>
  <c r="BO1224" i="1"/>
  <c r="BK1224" i="1"/>
  <c r="BA1224" i="1"/>
  <c r="BN1224" i="1" s="1"/>
  <c r="AS1224" i="1"/>
  <c r="AG1224" i="1"/>
  <c r="AH1224" i="1" s="1"/>
  <c r="AD1224" i="1"/>
  <c r="AE1224" i="1" s="1"/>
  <c r="AB1224" i="1"/>
  <c r="AC1224" i="1" s="1"/>
  <c r="AA1224" i="1"/>
  <c r="Z1224" i="1"/>
  <c r="U1224" i="1"/>
  <c r="P1224" i="1"/>
  <c r="M1224" i="1"/>
  <c r="BP1223" i="1"/>
  <c r="BO1223" i="1"/>
  <c r="BK1223" i="1"/>
  <c r="BA1223" i="1"/>
  <c r="BN1223" i="1" s="1"/>
  <c r="AS1223" i="1"/>
  <c r="AG1223" i="1"/>
  <c r="AH1223" i="1" s="1"/>
  <c r="AD1223" i="1"/>
  <c r="AE1223" i="1" s="1"/>
  <c r="AB1223" i="1"/>
  <c r="AC1223" i="1" s="1"/>
  <c r="AA1223" i="1"/>
  <c r="Z1223" i="1"/>
  <c r="U1223" i="1"/>
  <c r="P1223" i="1"/>
  <c r="M1223" i="1"/>
  <c r="BP1222" i="1"/>
  <c r="BO1222" i="1"/>
  <c r="BK1222" i="1"/>
  <c r="BA1222" i="1"/>
  <c r="BN1222" i="1" s="1"/>
  <c r="AS1222" i="1"/>
  <c r="AG1222" i="1"/>
  <c r="AH1222" i="1" s="1"/>
  <c r="AD1222" i="1"/>
  <c r="AE1222" i="1" s="1"/>
  <c r="AB1222" i="1"/>
  <c r="AC1222" i="1" s="1"/>
  <c r="AA1222" i="1"/>
  <c r="Z1222" i="1"/>
  <c r="W1222" i="1"/>
  <c r="P1222" i="1" s="1"/>
  <c r="U1222" i="1"/>
  <c r="M1222" i="1"/>
  <c r="BP1221" i="1"/>
  <c r="BO1221" i="1"/>
  <c r="BK1221" i="1"/>
  <c r="BA1221" i="1"/>
  <c r="BN1221" i="1" s="1"/>
  <c r="AU1221" i="1"/>
  <c r="AS1221" i="1"/>
  <c r="AG1221" i="1"/>
  <c r="AH1221" i="1" s="1"/>
  <c r="AD1221" i="1"/>
  <c r="AE1221" i="1" s="1"/>
  <c r="AB1221" i="1"/>
  <c r="AC1221" i="1" s="1"/>
  <c r="AA1221" i="1"/>
  <c r="Y1221" i="1"/>
  <c r="U1221" i="1"/>
  <c r="P1221" i="1"/>
  <c r="M1221" i="1"/>
  <c r="BP1220" i="1"/>
  <c r="BO1220" i="1"/>
  <c r="BK1220" i="1"/>
  <c r="BA1220" i="1"/>
  <c r="BN1220" i="1" s="1"/>
  <c r="AU1220" i="1"/>
  <c r="AS1220" i="1"/>
  <c r="AG1220" i="1"/>
  <c r="AH1220" i="1" s="1"/>
  <c r="AD1220" i="1"/>
  <c r="AE1220" i="1" s="1"/>
  <c r="AB1220" i="1"/>
  <c r="AC1220" i="1" s="1"/>
  <c r="AA1220" i="1"/>
  <c r="U1220" i="1"/>
  <c r="P1220" i="1"/>
  <c r="M1220" i="1"/>
  <c r="BP1219" i="1"/>
  <c r="BO1219" i="1"/>
  <c r="BK1219" i="1"/>
  <c r="BA1219" i="1"/>
  <c r="BB1219" i="1" s="1"/>
  <c r="AS1219" i="1"/>
  <c r="AG1219" i="1"/>
  <c r="AH1219" i="1" s="1"/>
  <c r="AD1219" i="1"/>
  <c r="AE1219" i="1" s="1"/>
  <c r="AB1219" i="1"/>
  <c r="AC1219" i="1" s="1"/>
  <c r="AA1219" i="1"/>
  <c r="U1219" i="1"/>
  <c r="P1219" i="1"/>
  <c r="M1219" i="1"/>
  <c r="BP1218" i="1"/>
  <c r="BO1218" i="1"/>
  <c r="BK1218" i="1"/>
  <c r="BA1218" i="1"/>
  <c r="AS1218" i="1"/>
  <c r="AG1218" i="1"/>
  <c r="AH1218" i="1" s="1"/>
  <c r="AD1218" i="1"/>
  <c r="AE1218" i="1" s="1"/>
  <c r="AB1218" i="1"/>
  <c r="AC1218" i="1" s="1"/>
  <c r="AA1218" i="1"/>
  <c r="Z1218" i="1"/>
  <c r="U1218" i="1"/>
  <c r="P1218" i="1"/>
  <c r="M1218" i="1"/>
  <c r="BP1217" i="1"/>
  <c r="BO1217" i="1"/>
  <c r="BK1217" i="1"/>
  <c r="BA1217" i="1"/>
  <c r="BN1217" i="1" s="1"/>
  <c r="AS1217" i="1"/>
  <c r="AG1217" i="1"/>
  <c r="AH1217" i="1" s="1"/>
  <c r="AD1217" i="1"/>
  <c r="AE1217" i="1" s="1"/>
  <c r="AB1217" i="1"/>
  <c r="AC1217" i="1" s="1"/>
  <c r="AA1217" i="1"/>
  <c r="Z1217" i="1"/>
  <c r="U1217" i="1"/>
  <c r="P1217" i="1"/>
  <c r="M1217" i="1"/>
  <c r="BP1216" i="1"/>
  <c r="BO1216" i="1"/>
  <c r="BK1216" i="1"/>
  <c r="BA1216" i="1"/>
  <c r="BN1216" i="1" s="1"/>
  <c r="AS1216" i="1"/>
  <c r="AG1216" i="1"/>
  <c r="AH1216" i="1" s="1"/>
  <c r="AD1216" i="1"/>
  <c r="AE1216" i="1" s="1"/>
  <c r="AB1216" i="1"/>
  <c r="AC1216" i="1" s="1"/>
  <c r="AA1216" i="1"/>
  <c r="Z1216" i="1"/>
  <c r="W1216" i="1"/>
  <c r="P1216" i="1" s="1"/>
  <c r="U1216" i="1"/>
  <c r="M1216" i="1"/>
  <c r="BP1215" i="1"/>
  <c r="BO1215" i="1"/>
  <c r="BA1215" i="1"/>
  <c r="AS1215" i="1"/>
  <c r="AG1215" i="1"/>
  <c r="AH1215" i="1" s="1"/>
  <c r="AD1215" i="1"/>
  <c r="AE1215" i="1" s="1"/>
  <c r="AB1215" i="1"/>
  <c r="AC1215" i="1" s="1"/>
  <c r="AA1215" i="1"/>
  <c r="Z1215" i="1"/>
  <c r="W1215" i="1"/>
  <c r="P1215" i="1" s="1"/>
  <c r="U1215" i="1"/>
  <c r="M1215" i="1"/>
  <c r="BP1214" i="1"/>
  <c r="BO1214" i="1"/>
  <c r="BK1214" i="1"/>
  <c r="BA1214" i="1"/>
  <c r="AS1214" i="1"/>
  <c r="AG1214" i="1"/>
  <c r="AH1214" i="1" s="1"/>
  <c r="AD1214" i="1"/>
  <c r="AE1214" i="1" s="1"/>
  <c r="AB1214" i="1"/>
  <c r="AC1214" i="1" s="1"/>
  <c r="AA1214" i="1"/>
  <c r="Z1214" i="1"/>
  <c r="W1214" i="1"/>
  <c r="P1214" i="1" s="1"/>
  <c r="U1214" i="1"/>
  <c r="M1214" i="1"/>
  <c r="BP1213" i="1"/>
  <c r="BO1213" i="1"/>
  <c r="BK1213" i="1"/>
  <c r="BA1213" i="1"/>
  <c r="BN1213" i="1" s="1"/>
  <c r="AS1213" i="1"/>
  <c r="AG1213" i="1"/>
  <c r="AH1213" i="1" s="1"/>
  <c r="AD1213" i="1"/>
  <c r="AE1213" i="1" s="1"/>
  <c r="AB1213" i="1"/>
  <c r="AC1213" i="1" s="1"/>
  <c r="AA1213" i="1"/>
  <c r="U1213" i="1"/>
  <c r="P1213" i="1"/>
  <c r="M1213" i="1"/>
  <c r="BP1212" i="1"/>
  <c r="BO1212" i="1"/>
  <c r="BK1212" i="1"/>
  <c r="BA1212" i="1"/>
  <c r="AS1212" i="1"/>
  <c r="AG1212" i="1"/>
  <c r="AH1212" i="1" s="1"/>
  <c r="AD1212" i="1"/>
  <c r="AE1212" i="1" s="1"/>
  <c r="AB1212" i="1"/>
  <c r="AC1212" i="1" s="1"/>
  <c r="AA1212" i="1"/>
  <c r="Z1212" i="1"/>
  <c r="W1212" i="1"/>
  <c r="P1212" i="1" s="1"/>
  <c r="U1212" i="1"/>
  <c r="M1212" i="1"/>
  <c r="BP1211" i="1"/>
  <c r="BO1211" i="1"/>
  <c r="BK1211" i="1"/>
  <c r="BA1211" i="1"/>
  <c r="AU1211" i="1"/>
  <c r="AS1211" i="1"/>
  <c r="AG1211" i="1"/>
  <c r="AH1211" i="1" s="1"/>
  <c r="AD1211" i="1"/>
  <c r="AE1211" i="1" s="1"/>
  <c r="AB1211" i="1"/>
  <c r="AC1211" i="1" s="1"/>
  <c r="AA1211" i="1"/>
  <c r="W1211" i="1"/>
  <c r="P1211" i="1" s="1"/>
  <c r="U1211" i="1"/>
  <c r="M1211" i="1"/>
  <c r="BP1210" i="1"/>
  <c r="BO1210" i="1"/>
  <c r="BK1210" i="1"/>
  <c r="BA1210" i="1"/>
  <c r="AU1210" i="1"/>
  <c r="AS1210" i="1"/>
  <c r="AG1210" i="1"/>
  <c r="AH1210" i="1" s="1"/>
  <c r="AD1210" i="1"/>
  <c r="AE1210" i="1" s="1"/>
  <c r="AB1210" i="1"/>
  <c r="AC1210" i="1" s="1"/>
  <c r="AA1210" i="1"/>
  <c r="Y1210" i="1"/>
  <c r="U1210" i="1"/>
  <c r="P1210" i="1"/>
  <c r="M1210" i="1"/>
  <c r="BP1209" i="1"/>
  <c r="BO1209" i="1"/>
  <c r="BK1209" i="1"/>
  <c r="BA1209" i="1"/>
  <c r="AS1209" i="1"/>
  <c r="AG1209" i="1"/>
  <c r="AH1209" i="1" s="1"/>
  <c r="AD1209" i="1"/>
  <c r="AE1209" i="1" s="1"/>
  <c r="AB1209" i="1"/>
  <c r="AC1209" i="1" s="1"/>
  <c r="AA1209" i="1"/>
  <c r="Z1209" i="1"/>
  <c r="W1209" i="1"/>
  <c r="P1209" i="1" s="1"/>
  <c r="U1209" i="1"/>
  <c r="M1209" i="1"/>
  <c r="BP1208" i="1"/>
  <c r="BO1208" i="1"/>
  <c r="BK1208" i="1"/>
  <c r="BA1208" i="1"/>
  <c r="AS1208" i="1"/>
  <c r="AG1208" i="1"/>
  <c r="AH1208" i="1" s="1"/>
  <c r="AD1208" i="1"/>
  <c r="AE1208" i="1" s="1"/>
  <c r="AB1208" i="1"/>
  <c r="AC1208" i="1" s="1"/>
  <c r="AA1208" i="1"/>
  <c r="Z1208" i="1"/>
  <c r="U1208" i="1"/>
  <c r="P1208" i="1"/>
  <c r="M1208" i="1"/>
  <c r="BP1207" i="1"/>
  <c r="BO1207" i="1"/>
  <c r="BK1207" i="1"/>
  <c r="BA1207" i="1"/>
  <c r="BN1207" i="1" s="1"/>
  <c r="AS1207" i="1"/>
  <c r="AG1207" i="1"/>
  <c r="AH1207" i="1" s="1"/>
  <c r="AD1207" i="1"/>
  <c r="AE1207" i="1" s="1"/>
  <c r="AB1207" i="1"/>
  <c r="AC1207" i="1" s="1"/>
  <c r="AA1207" i="1"/>
  <c r="U1207" i="1"/>
  <c r="P1207" i="1"/>
  <c r="O1207" i="1"/>
  <c r="BP1206" i="1"/>
  <c r="BO1206" i="1"/>
  <c r="BK1206" i="1"/>
  <c r="BA1206" i="1"/>
  <c r="BN1206" i="1" s="1"/>
  <c r="AU1206" i="1"/>
  <c r="AS1206" i="1"/>
  <c r="AG1206" i="1"/>
  <c r="AH1206" i="1" s="1"/>
  <c r="AD1206" i="1"/>
  <c r="AE1206" i="1" s="1"/>
  <c r="AB1206" i="1"/>
  <c r="AC1206" i="1" s="1"/>
  <c r="AA1206" i="1"/>
  <c r="Y1206" i="1"/>
  <c r="U1206" i="1"/>
  <c r="P1206" i="1"/>
  <c r="BP1205" i="1"/>
  <c r="BO1205" i="1"/>
  <c r="BK1205" i="1"/>
  <c r="BA1205" i="1"/>
  <c r="BN1205" i="1" s="1"/>
  <c r="AS1205" i="1"/>
  <c r="AG1205" i="1"/>
  <c r="AH1205" i="1" s="1"/>
  <c r="AD1205" i="1"/>
  <c r="AE1205" i="1" s="1"/>
  <c r="AB1205" i="1"/>
  <c r="AC1205" i="1" s="1"/>
  <c r="AA1205" i="1"/>
  <c r="Z1205" i="1"/>
  <c r="U1205" i="1"/>
  <c r="P1205" i="1"/>
  <c r="BP1204" i="1"/>
  <c r="BO1204" i="1"/>
  <c r="BK1204" i="1"/>
  <c r="BA1204" i="1"/>
  <c r="BB1204" i="1" s="1"/>
  <c r="AS1204" i="1"/>
  <c r="AG1204" i="1"/>
  <c r="AH1204" i="1" s="1"/>
  <c r="AD1204" i="1"/>
  <c r="AE1204" i="1" s="1"/>
  <c r="AB1204" i="1"/>
  <c r="AC1204" i="1" s="1"/>
  <c r="AA1204" i="1"/>
  <c r="Z1204" i="1"/>
  <c r="U1204" i="1"/>
  <c r="P1204" i="1"/>
  <c r="BK1203" i="1"/>
  <c r="BA1203" i="1"/>
  <c r="BB1203" i="1" s="1"/>
  <c r="AS1203" i="1"/>
  <c r="AG1203" i="1"/>
  <c r="AH1203" i="1" s="1"/>
  <c r="AD1203" i="1"/>
  <c r="AE1203" i="1" s="1"/>
  <c r="AB1203" i="1"/>
  <c r="AC1203" i="1" s="1"/>
  <c r="AA1203" i="1"/>
  <c r="Z1203" i="1"/>
  <c r="U1203" i="1"/>
  <c r="P1203" i="1"/>
  <c r="BP1202" i="1"/>
  <c r="BO1202" i="1"/>
  <c r="BK1202" i="1"/>
  <c r="BA1202" i="1"/>
  <c r="BN1202" i="1" s="1"/>
  <c r="AS1202" i="1"/>
  <c r="AG1202" i="1"/>
  <c r="AH1202" i="1" s="1"/>
  <c r="AD1202" i="1"/>
  <c r="AE1202" i="1" s="1"/>
  <c r="AB1202" i="1"/>
  <c r="AC1202" i="1" s="1"/>
  <c r="AA1202" i="1"/>
  <c r="Z1202" i="1"/>
  <c r="U1202" i="1"/>
  <c r="P1202" i="1"/>
  <c r="BP1201" i="1"/>
  <c r="BO1201" i="1"/>
  <c r="BK1201" i="1"/>
  <c r="BA1201" i="1"/>
  <c r="BN1201" i="1" s="1"/>
  <c r="AS1201" i="1"/>
  <c r="AG1201" i="1"/>
  <c r="AH1201" i="1" s="1"/>
  <c r="AD1201" i="1"/>
  <c r="AE1201" i="1" s="1"/>
  <c r="AB1201" i="1"/>
  <c r="AC1201" i="1" s="1"/>
  <c r="AA1201" i="1"/>
  <c r="Z1201" i="1"/>
  <c r="U1201" i="1"/>
  <c r="P1201" i="1"/>
  <c r="BP1200" i="1"/>
  <c r="BO1200" i="1"/>
  <c r="BK1200" i="1"/>
  <c r="BA1200" i="1"/>
  <c r="AS1200" i="1"/>
  <c r="AG1200" i="1"/>
  <c r="AH1200" i="1" s="1"/>
  <c r="AD1200" i="1"/>
  <c r="AE1200" i="1" s="1"/>
  <c r="AB1200" i="1"/>
  <c r="AC1200" i="1" s="1"/>
  <c r="AA1200" i="1"/>
  <c r="Z1200" i="1"/>
  <c r="U1200" i="1"/>
  <c r="P1200" i="1"/>
  <c r="BP1199" i="1"/>
  <c r="BO1199" i="1"/>
  <c r="BK1199" i="1"/>
  <c r="BA1199" i="1"/>
  <c r="BB1199" i="1" s="1"/>
  <c r="AS1199" i="1"/>
  <c r="AG1199" i="1"/>
  <c r="AH1199" i="1" s="1"/>
  <c r="AD1199" i="1"/>
  <c r="AE1199" i="1" s="1"/>
  <c r="AB1199" i="1"/>
  <c r="AC1199" i="1" s="1"/>
  <c r="AA1199" i="1"/>
  <c r="Z1199" i="1"/>
  <c r="U1199" i="1"/>
  <c r="P1199" i="1"/>
  <c r="BP1198" i="1"/>
  <c r="BO1198" i="1"/>
  <c r="BK1198" i="1"/>
  <c r="BA1198" i="1"/>
  <c r="BN1198" i="1" s="1"/>
  <c r="AS1198" i="1"/>
  <c r="AG1198" i="1"/>
  <c r="AH1198" i="1" s="1"/>
  <c r="AD1198" i="1"/>
  <c r="AE1198" i="1" s="1"/>
  <c r="AB1198" i="1"/>
  <c r="AC1198" i="1" s="1"/>
  <c r="AA1198" i="1"/>
  <c r="Z1198" i="1"/>
  <c r="W1198" i="1"/>
  <c r="P1198" i="1" s="1"/>
  <c r="U1198" i="1"/>
  <c r="BP1197" i="1"/>
  <c r="BO1197" i="1"/>
  <c r="BK1197" i="1"/>
  <c r="BA1197" i="1"/>
  <c r="BN1197" i="1" s="1"/>
  <c r="AS1197" i="1"/>
  <c r="AG1197" i="1"/>
  <c r="AH1197" i="1" s="1"/>
  <c r="AD1197" i="1"/>
  <c r="AE1197" i="1" s="1"/>
  <c r="AB1197" i="1"/>
  <c r="AC1197" i="1" s="1"/>
  <c r="AA1197" i="1"/>
  <c r="Z1197" i="1"/>
  <c r="W1197" i="1"/>
  <c r="P1197" i="1" s="1"/>
  <c r="U1197" i="1"/>
  <c r="BP1196" i="1"/>
  <c r="BO1196" i="1"/>
  <c r="BK1196" i="1"/>
  <c r="BA1196" i="1"/>
  <c r="BN1196" i="1" s="1"/>
  <c r="AS1196" i="1"/>
  <c r="AG1196" i="1"/>
  <c r="AH1196" i="1" s="1"/>
  <c r="AD1196" i="1"/>
  <c r="AE1196" i="1" s="1"/>
  <c r="AB1196" i="1"/>
  <c r="AC1196" i="1" s="1"/>
  <c r="AA1196" i="1"/>
  <c r="Z1196" i="1"/>
  <c r="W1196" i="1"/>
  <c r="P1196" i="1" s="1"/>
  <c r="U1196" i="1"/>
  <c r="BP1195" i="1"/>
  <c r="BO1195" i="1"/>
  <c r="BK1195" i="1"/>
  <c r="BA1195" i="1"/>
  <c r="AS1195" i="1"/>
  <c r="AG1195" i="1"/>
  <c r="AH1195" i="1" s="1"/>
  <c r="AD1195" i="1"/>
  <c r="AE1195" i="1" s="1"/>
  <c r="AB1195" i="1"/>
  <c r="AC1195" i="1" s="1"/>
  <c r="AA1195" i="1"/>
  <c r="Z1195" i="1"/>
  <c r="U1195" i="1"/>
  <c r="P1195" i="1"/>
  <c r="BP1194" i="1"/>
  <c r="BO1194" i="1"/>
  <c r="BK1194" i="1"/>
  <c r="BA1194" i="1"/>
  <c r="AS1194" i="1"/>
  <c r="AG1194" i="1"/>
  <c r="AH1194" i="1" s="1"/>
  <c r="AD1194" i="1"/>
  <c r="AE1194" i="1" s="1"/>
  <c r="AB1194" i="1"/>
  <c r="AC1194" i="1" s="1"/>
  <c r="AA1194" i="1"/>
  <c r="Z1194" i="1"/>
  <c r="W1194" i="1"/>
  <c r="P1194" i="1" s="1"/>
  <c r="U1194" i="1"/>
  <c r="BP1193" i="1"/>
  <c r="BO1193" i="1"/>
  <c r="BK1193" i="1"/>
  <c r="BA1193" i="1"/>
  <c r="AS1193" i="1"/>
  <c r="AG1193" i="1"/>
  <c r="AH1193" i="1" s="1"/>
  <c r="AD1193" i="1"/>
  <c r="AE1193" i="1" s="1"/>
  <c r="AB1193" i="1"/>
  <c r="AC1193" i="1" s="1"/>
  <c r="AA1193" i="1"/>
  <c r="Z1193" i="1"/>
  <c r="U1193" i="1"/>
  <c r="P1193" i="1"/>
  <c r="BP1192" i="1"/>
  <c r="BO1192" i="1"/>
  <c r="BK1192" i="1"/>
  <c r="BA1192" i="1"/>
  <c r="BN1192" i="1" s="1"/>
  <c r="AS1192" i="1"/>
  <c r="AG1192" i="1"/>
  <c r="AH1192" i="1" s="1"/>
  <c r="AD1192" i="1"/>
  <c r="AE1192" i="1" s="1"/>
  <c r="AB1192" i="1"/>
  <c r="AC1192" i="1" s="1"/>
  <c r="AA1192" i="1"/>
  <c r="Z1192" i="1"/>
  <c r="W1192" i="1"/>
  <c r="P1192" i="1" s="1"/>
  <c r="U1192" i="1"/>
  <c r="BP1191" i="1"/>
  <c r="BO1191" i="1"/>
  <c r="BK1191" i="1"/>
  <c r="BA1191" i="1"/>
  <c r="BN1191" i="1" s="1"/>
  <c r="AS1191" i="1"/>
  <c r="AG1191" i="1"/>
  <c r="AH1191" i="1" s="1"/>
  <c r="AD1191" i="1"/>
  <c r="AE1191" i="1" s="1"/>
  <c r="AB1191" i="1"/>
  <c r="AC1191" i="1" s="1"/>
  <c r="AA1191" i="1"/>
  <c r="Z1191" i="1"/>
  <c r="U1191" i="1"/>
  <c r="P1191" i="1"/>
  <c r="BP1190" i="1"/>
  <c r="BO1190" i="1"/>
  <c r="BK1190" i="1"/>
  <c r="BA1190" i="1"/>
  <c r="BN1190" i="1" s="1"/>
  <c r="AS1190" i="1"/>
  <c r="AG1190" i="1"/>
  <c r="AH1190" i="1" s="1"/>
  <c r="AD1190" i="1"/>
  <c r="AE1190" i="1" s="1"/>
  <c r="AB1190" i="1"/>
  <c r="AC1190" i="1" s="1"/>
  <c r="AA1190" i="1"/>
  <c r="Z1190" i="1"/>
  <c r="W1190" i="1"/>
  <c r="P1190" i="1" s="1"/>
  <c r="U1190" i="1"/>
  <c r="BP1189" i="1"/>
  <c r="BO1189" i="1"/>
  <c r="BK1189" i="1"/>
  <c r="BA1189" i="1"/>
  <c r="AS1189" i="1"/>
  <c r="AG1189" i="1"/>
  <c r="AH1189" i="1" s="1"/>
  <c r="AD1189" i="1"/>
  <c r="AE1189" i="1" s="1"/>
  <c r="AB1189" i="1"/>
  <c r="AC1189" i="1" s="1"/>
  <c r="AA1189" i="1"/>
  <c r="Z1189" i="1"/>
  <c r="W1189" i="1"/>
  <c r="P1189" i="1" s="1"/>
  <c r="U1189" i="1"/>
  <c r="BP1188" i="1"/>
  <c r="BO1188" i="1"/>
  <c r="BK1188" i="1"/>
  <c r="BA1188" i="1"/>
  <c r="AS1188" i="1"/>
  <c r="AG1188" i="1"/>
  <c r="AH1188" i="1" s="1"/>
  <c r="AD1188" i="1"/>
  <c r="AE1188" i="1" s="1"/>
  <c r="AB1188" i="1"/>
  <c r="AC1188" i="1" s="1"/>
  <c r="AA1188" i="1"/>
  <c r="Z1188" i="1"/>
  <c r="U1188" i="1"/>
  <c r="P1188" i="1"/>
  <c r="BP1187" i="1"/>
  <c r="BO1187" i="1"/>
  <c r="BK1187" i="1"/>
  <c r="BA1187" i="1"/>
  <c r="BN1187" i="1" s="1"/>
  <c r="AS1187" i="1"/>
  <c r="AG1187" i="1"/>
  <c r="AH1187" i="1" s="1"/>
  <c r="AD1187" i="1"/>
  <c r="AE1187" i="1" s="1"/>
  <c r="AB1187" i="1"/>
  <c r="AC1187" i="1" s="1"/>
  <c r="AA1187" i="1"/>
  <c r="Z1187" i="1"/>
  <c r="U1187" i="1"/>
  <c r="P1187" i="1"/>
  <c r="BP1186" i="1"/>
  <c r="BO1186" i="1"/>
  <c r="BK1186" i="1"/>
  <c r="BA1186" i="1"/>
  <c r="AS1186" i="1"/>
  <c r="AG1186" i="1"/>
  <c r="AH1186" i="1" s="1"/>
  <c r="AD1186" i="1"/>
  <c r="AE1186" i="1" s="1"/>
  <c r="AB1186" i="1"/>
  <c r="AC1186" i="1" s="1"/>
  <c r="AA1186" i="1"/>
  <c r="Z1186" i="1"/>
  <c r="U1186" i="1"/>
  <c r="P1186" i="1"/>
  <c r="BP1185" i="1"/>
  <c r="BO1185" i="1"/>
  <c r="BK1185" i="1"/>
  <c r="BA1185" i="1"/>
  <c r="BN1185" i="1" s="1"/>
  <c r="AS1185" i="1"/>
  <c r="AG1185" i="1"/>
  <c r="AH1185" i="1" s="1"/>
  <c r="AD1185" i="1"/>
  <c r="AE1185" i="1" s="1"/>
  <c r="AB1185" i="1"/>
  <c r="AC1185" i="1" s="1"/>
  <c r="AA1185" i="1"/>
  <c r="Z1185" i="1"/>
  <c r="U1185" i="1"/>
  <c r="P1185" i="1"/>
  <c r="BP1184" i="1"/>
  <c r="BO1184" i="1"/>
  <c r="BK1184" i="1"/>
  <c r="BA1184" i="1"/>
  <c r="BB1184" i="1" s="1"/>
  <c r="AS1184" i="1"/>
  <c r="AG1184" i="1"/>
  <c r="AH1184" i="1" s="1"/>
  <c r="AD1184" i="1"/>
  <c r="AE1184" i="1" s="1"/>
  <c r="AB1184" i="1"/>
  <c r="AC1184" i="1" s="1"/>
  <c r="AA1184" i="1"/>
  <c r="Z1184" i="1"/>
  <c r="U1184" i="1"/>
  <c r="P1184" i="1"/>
  <c r="BP1183" i="1"/>
  <c r="BO1183" i="1"/>
  <c r="BK1183" i="1"/>
  <c r="BA1183" i="1"/>
  <c r="BN1183" i="1" s="1"/>
  <c r="AS1183" i="1"/>
  <c r="AG1183" i="1"/>
  <c r="AH1183" i="1" s="1"/>
  <c r="AD1183" i="1"/>
  <c r="AE1183" i="1" s="1"/>
  <c r="AB1183" i="1"/>
  <c r="AC1183" i="1" s="1"/>
  <c r="AA1183" i="1"/>
  <c r="U1183" i="1"/>
  <c r="P1183" i="1"/>
  <c r="O1183" i="1"/>
  <c r="BP1182" i="1"/>
  <c r="BO1182" i="1"/>
  <c r="BK1182" i="1"/>
  <c r="BA1182" i="1"/>
  <c r="BB1182" i="1" s="1"/>
  <c r="AS1182" i="1"/>
  <c r="AG1182" i="1"/>
  <c r="AH1182" i="1" s="1"/>
  <c r="AD1182" i="1"/>
  <c r="AE1182" i="1" s="1"/>
  <c r="AB1182" i="1"/>
  <c r="AC1182" i="1" s="1"/>
  <c r="AA1182" i="1"/>
  <c r="Z1182" i="1"/>
  <c r="U1182" i="1"/>
  <c r="P1182" i="1"/>
  <c r="BP1181" i="1"/>
  <c r="BO1181" i="1"/>
  <c r="BK1181" i="1"/>
  <c r="BA1181" i="1"/>
  <c r="AS1181" i="1"/>
  <c r="AG1181" i="1"/>
  <c r="AH1181" i="1" s="1"/>
  <c r="AD1181" i="1"/>
  <c r="AE1181" i="1" s="1"/>
  <c r="AB1181" i="1"/>
  <c r="AC1181" i="1" s="1"/>
  <c r="AA1181" i="1"/>
  <c r="Z1181" i="1"/>
  <c r="U1181" i="1"/>
  <c r="P1181" i="1"/>
  <c r="BP1180" i="1"/>
  <c r="BO1180" i="1"/>
  <c r="BK1180" i="1"/>
  <c r="BA1180" i="1"/>
  <c r="AS1180" i="1"/>
  <c r="AG1180" i="1"/>
  <c r="AH1180" i="1" s="1"/>
  <c r="AD1180" i="1"/>
  <c r="AE1180" i="1" s="1"/>
  <c r="AB1180" i="1"/>
  <c r="AC1180" i="1" s="1"/>
  <c r="AA1180" i="1"/>
  <c r="Z1180" i="1"/>
  <c r="U1180" i="1"/>
  <c r="P1180" i="1"/>
  <c r="BP1179" i="1"/>
  <c r="BO1179" i="1"/>
  <c r="BK1179" i="1"/>
  <c r="BA1179" i="1"/>
  <c r="BN1179" i="1" s="1"/>
  <c r="AS1179" i="1"/>
  <c r="AG1179" i="1"/>
  <c r="AH1179" i="1" s="1"/>
  <c r="AD1179" i="1"/>
  <c r="AE1179" i="1" s="1"/>
  <c r="AB1179" i="1"/>
  <c r="AC1179" i="1" s="1"/>
  <c r="AA1179" i="1"/>
  <c r="Z1179" i="1"/>
  <c r="U1179" i="1"/>
  <c r="P1179" i="1"/>
  <c r="BP1178" i="1"/>
  <c r="BO1178" i="1"/>
  <c r="BK1178" i="1"/>
  <c r="BA1178" i="1"/>
  <c r="BB1178" i="1" s="1"/>
  <c r="AS1178" i="1"/>
  <c r="AG1178" i="1"/>
  <c r="AH1178" i="1" s="1"/>
  <c r="AD1178" i="1"/>
  <c r="AE1178" i="1" s="1"/>
  <c r="AB1178" i="1"/>
  <c r="AC1178" i="1" s="1"/>
  <c r="AA1178" i="1"/>
  <c r="U1178" i="1"/>
  <c r="P1178" i="1"/>
  <c r="O1178" i="1"/>
  <c r="BP1177" i="1"/>
  <c r="BO1177" i="1"/>
  <c r="BK1177" i="1"/>
  <c r="BA1177" i="1"/>
  <c r="BN1177" i="1" s="1"/>
  <c r="AS1177" i="1"/>
  <c r="AG1177" i="1"/>
  <c r="AH1177" i="1" s="1"/>
  <c r="AD1177" i="1"/>
  <c r="AE1177" i="1" s="1"/>
  <c r="AB1177" i="1"/>
  <c r="AC1177" i="1" s="1"/>
  <c r="AA1177" i="1"/>
  <c r="U1177" i="1"/>
  <c r="P1177" i="1"/>
  <c r="O1177" i="1"/>
  <c r="BP1176" i="1"/>
  <c r="BO1176" i="1"/>
  <c r="BK1176" i="1"/>
  <c r="BA1176" i="1"/>
  <c r="AS1176" i="1"/>
  <c r="AG1176" i="1"/>
  <c r="AH1176" i="1" s="1"/>
  <c r="AD1176" i="1"/>
  <c r="AE1176" i="1" s="1"/>
  <c r="AB1176" i="1"/>
  <c r="AC1176" i="1" s="1"/>
  <c r="AA1176" i="1"/>
  <c r="U1176" i="1"/>
  <c r="P1176" i="1"/>
  <c r="BP1175" i="1"/>
  <c r="BO1175" i="1"/>
  <c r="BK1175" i="1"/>
  <c r="BA1175" i="1"/>
  <c r="BN1175" i="1" s="1"/>
  <c r="AS1175" i="1"/>
  <c r="AG1175" i="1"/>
  <c r="AH1175" i="1" s="1"/>
  <c r="AD1175" i="1"/>
  <c r="AE1175" i="1" s="1"/>
  <c r="AC1175" i="1"/>
  <c r="AB1175" i="1"/>
  <c r="AA1175" i="1"/>
  <c r="W1175" i="1"/>
  <c r="P1175" i="1" s="1"/>
  <c r="U1175" i="1"/>
  <c r="BP1174" i="1"/>
  <c r="BO1174" i="1"/>
  <c r="BK1174" i="1"/>
  <c r="BA1174" i="1"/>
  <c r="AS1174" i="1"/>
  <c r="AG1174" i="1"/>
  <c r="AH1174" i="1" s="1"/>
  <c r="AD1174" i="1"/>
  <c r="AE1174" i="1" s="1"/>
  <c r="AB1174" i="1"/>
  <c r="AC1174" i="1" s="1"/>
  <c r="AA1174" i="1"/>
  <c r="W1174" i="1"/>
  <c r="P1174" i="1" s="1"/>
  <c r="U1174" i="1"/>
  <c r="BP1173" i="1"/>
  <c r="BO1173" i="1"/>
  <c r="BK1173" i="1"/>
  <c r="BA1173" i="1"/>
  <c r="AS1173" i="1"/>
  <c r="AG1173" i="1"/>
  <c r="AH1173" i="1" s="1"/>
  <c r="AD1173" i="1"/>
  <c r="AE1173" i="1" s="1"/>
  <c r="AB1173" i="1"/>
  <c r="AC1173" i="1" s="1"/>
  <c r="AA1173" i="1"/>
  <c r="W1173" i="1"/>
  <c r="U1173" i="1"/>
  <c r="P1173" i="1"/>
  <c r="BP1172" i="1"/>
  <c r="BO1172" i="1"/>
  <c r="BK1172" i="1"/>
  <c r="BA1172" i="1"/>
  <c r="BN1172" i="1" s="1"/>
  <c r="AS1172" i="1"/>
  <c r="AG1172" i="1"/>
  <c r="AH1172" i="1" s="1"/>
  <c r="AD1172" i="1"/>
  <c r="AE1172" i="1" s="1"/>
  <c r="AB1172" i="1"/>
  <c r="AC1172" i="1" s="1"/>
  <c r="AA1172" i="1"/>
  <c r="W1172" i="1"/>
  <c r="P1172" i="1" s="1"/>
  <c r="U1172" i="1"/>
  <c r="BP1171" i="1"/>
  <c r="BO1171" i="1"/>
  <c r="BK1171" i="1"/>
  <c r="BA1171" i="1"/>
  <c r="AS1171" i="1"/>
  <c r="AG1171" i="1"/>
  <c r="AH1171" i="1" s="1"/>
  <c r="AD1171" i="1"/>
  <c r="AE1171" i="1" s="1"/>
  <c r="AB1171" i="1"/>
  <c r="AC1171" i="1" s="1"/>
  <c r="AA1171" i="1"/>
  <c r="U1171" i="1"/>
  <c r="P1171" i="1"/>
  <c r="BP1170" i="1"/>
  <c r="BO1170" i="1"/>
  <c r="BK1170" i="1"/>
  <c r="BA1170" i="1"/>
  <c r="AS1170" i="1"/>
  <c r="AG1170" i="1"/>
  <c r="AH1170" i="1" s="1"/>
  <c r="AD1170" i="1"/>
  <c r="AE1170" i="1" s="1"/>
  <c r="AB1170" i="1"/>
  <c r="AC1170" i="1" s="1"/>
  <c r="AA1170" i="1"/>
  <c r="U1170" i="1"/>
  <c r="P1170" i="1"/>
  <c r="BP1169" i="1"/>
  <c r="BO1169" i="1"/>
  <c r="BK1169" i="1"/>
  <c r="BA1169" i="1"/>
  <c r="AS1169" i="1"/>
  <c r="AG1169" i="1"/>
  <c r="AH1169" i="1" s="1"/>
  <c r="AD1169" i="1"/>
  <c r="AE1169" i="1" s="1"/>
  <c r="AB1169" i="1"/>
  <c r="AC1169" i="1" s="1"/>
  <c r="AA1169" i="1"/>
  <c r="W1169" i="1"/>
  <c r="P1169" i="1" s="1"/>
  <c r="U1169" i="1"/>
  <c r="BP1168" i="1"/>
  <c r="BO1168" i="1"/>
  <c r="BK1168" i="1"/>
  <c r="BA1168" i="1"/>
  <c r="BN1168" i="1" s="1"/>
  <c r="AS1168" i="1"/>
  <c r="AG1168" i="1"/>
  <c r="AH1168" i="1" s="1"/>
  <c r="AD1168" i="1"/>
  <c r="AE1168" i="1" s="1"/>
  <c r="AB1168" i="1"/>
  <c r="AC1168" i="1" s="1"/>
  <c r="AA1168" i="1"/>
  <c r="U1168" i="1"/>
  <c r="P1168" i="1"/>
  <c r="BP1167" i="1"/>
  <c r="BO1167" i="1"/>
  <c r="BK1167" i="1"/>
  <c r="BA1167" i="1"/>
  <c r="BN1167" i="1" s="1"/>
  <c r="AS1167" i="1"/>
  <c r="AG1167" i="1"/>
  <c r="AH1167" i="1" s="1"/>
  <c r="AD1167" i="1"/>
  <c r="AE1167" i="1" s="1"/>
  <c r="AB1167" i="1"/>
  <c r="AC1167" i="1" s="1"/>
  <c r="AA1167" i="1"/>
  <c r="U1167" i="1"/>
  <c r="P1167" i="1"/>
  <c r="BP1166" i="1"/>
  <c r="BO1166" i="1"/>
  <c r="BK1166" i="1"/>
  <c r="BA1166" i="1"/>
  <c r="BN1166" i="1" s="1"/>
  <c r="AS1166" i="1"/>
  <c r="AG1166" i="1"/>
  <c r="AH1166" i="1" s="1"/>
  <c r="AD1166" i="1"/>
  <c r="AE1166" i="1" s="1"/>
  <c r="AB1166" i="1"/>
  <c r="AC1166" i="1" s="1"/>
  <c r="AA1166" i="1"/>
  <c r="W1166" i="1"/>
  <c r="P1166" i="1" s="1"/>
  <c r="U1166" i="1"/>
  <c r="BP1165" i="1"/>
  <c r="BO1165" i="1"/>
  <c r="BK1165" i="1"/>
  <c r="BA1165" i="1"/>
  <c r="AS1165" i="1"/>
  <c r="AG1165" i="1"/>
  <c r="AH1165" i="1" s="1"/>
  <c r="AD1165" i="1"/>
  <c r="AE1165" i="1" s="1"/>
  <c r="AB1165" i="1"/>
  <c r="AC1165" i="1" s="1"/>
  <c r="AA1165" i="1"/>
  <c r="U1165" i="1"/>
  <c r="P1165" i="1"/>
  <c r="BP1164" i="1"/>
  <c r="BO1164" i="1"/>
  <c r="BK1164" i="1"/>
  <c r="BA1164" i="1"/>
  <c r="AS1164" i="1"/>
  <c r="AG1164" i="1"/>
  <c r="AH1164" i="1" s="1"/>
  <c r="AD1164" i="1"/>
  <c r="AE1164" i="1" s="1"/>
  <c r="AB1164" i="1"/>
  <c r="AC1164" i="1" s="1"/>
  <c r="AA1164" i="1"/>
  <c r="W1164" i="1"/>
  <c r="P1164" i="1" s="1"/>
  <c r="U1164" i="1"/>
  <c r="BP1163" i="1"/>
  <c r="BO1163" i="1"/>
  <c r="BK1163" i="1"/>
  <c r="BA1163" i="1"/>
  <c r="BN1163" i="1" s="1"/>
  <c r="AS1163" i="1"/>
  <c r="AG1163" i="1"/>
  <c r="AH1163" i="1" s="1"/>
  <c r="AD1163" i="1"/>
  <c r="AE1163" i="1" s="1"/>
  <c r="AB1163" i="1"/>
  <c r="AC1163" i="1" s="1"/>
  <c r="AA1163" i="1"/>
  <c r="W1163" i="1"/>
  <c r="P1163" i="1" s="1"/>
  <c r="U1163" i="1"/>
  <c r="BP1162" i="1"/>
  <c r="BO1162" i="1"/>
  <c r="BK1162" i="1"/>
  <c r="BA1162" i="1"/>
  <c r="AS1162" i="1"/>
  <c r="AG1162" i="1"/>
  <c r="AH1162" i="1" s="1"/>
  <c r="AD1162" i="1"/>
  <c r="AE1162" i="1" s="1"/>
  <c r="AB1162" i="1"/>
  <c r="AC1162" i="1" s="1"/>
  <c r="AA1162" i="1"/>
  <c r="U1162" i="1"/>
  <c r="P1162" i="1"/>
  <c r="BP1161" i="1"/>
  <c r="BO1161" i="1"/>
  <c r="BK1161" i="1"/>
  <c r="BA1161" i="1"/>
  <c r="BB1161" i="1" s="1"/>
  <c r="AS1161" i="1"/>
  <c r="AG1161" i="1"/>
  <c r="AH1161" i="1" s="1"/>
  <c r="AD1161" i="1"/>
  <c r="AE1161" i="1" s="1"/>
  <c r="AB1161" i="1"/>
  <c r="AC1161" i="1" s="1"/>
  <c r="AA1161" i="1"/>
  <c r="U1161" i="1"/>
  <c r="P1161" i="1"/>
  <c r="BP1160" i="1"/>
  <c r="BO1160" i="1"/>
  <c r="BK1160" i="1"/>
  <c r="BA1160" i="1"/>
  <c r="AS1160" i="1"/>
  <c r="AG1160" i="1"/>
  <c r="AH1160" i="1" s="1"/>
  <c r="AD1160" i="1"/>
  <c r="AE1160" i="1" s="1"/>
  <c r="AB1160" i="1"/>
  <c r="AC1160" i="1" s="1"/>
  <c r="AA1160" i="1"/>
  <c r="U1160" i="1"/>
  <c r="P1160" i="1"/>
  <c r="BP1159" i="1"/>
  <c r="BO1159" i="1"/>
  <c r="BK1159" i="1"/>
  <c r="BA1159" i="1"/>
  <c r="AS1159" i="1"/>
  <c r="AG1159" i="1"/>
  <c r="AH1159" i="1" s="1"/>
  <c r="AD1159" i="1"/>
  <c r="AE1159" i="1" s="1"/>
  <c r="AB1159" i="1"/>
  <c r="AC1159" i="1" s="1"/>
  <c r="AA1159" i="1"/>
  <c r="W1159" i="1"/>
  <c r="P1159" i="1" s="1"/>
  <c r="U1159" i="1"/>
  <c r="BP1158" i="1"/>
  <c r="BO1158" i="1"/>
  <c r="BK1158" i="1"/>
  <c r="BA1158" i="1"/>
  <c r="BB1158" i="1" s="1"/>
  <c r="AS1158" i="1"/>
  <c r="AG1158" i="1"/>
  <c r="AH1158" i="1" s="1"/>
  <c r="AD1158" i="1"/>
  <c r="AE1158" i="1" s="1"/>
  <c r="AB1158" i="1"/>
  <c r="AC1158" i="1" s="1"/>
  <c r="AA1158" i="1"/>
  <c r="U1158" i="1"/>
  <c r="P1158" i="1"/>
  <c r="BP1157" i="1"/>
  <c r="BO1157" i="1"/>
  <c r="BK1157" i="1"/>
  <c r="BA1157" i="1"/>
  <c r="AS1157" i="1"/>
  <c r="AG1157" i="1"/>
  <c r="AH1157" i="1" s="1"/>
  <c r="AD1157" i="1"/>
  <c r="AE1157" i="1" s="1"/>
  <c r="AB1157" i="1"/>
  <c r="AC1157" i="1" s="1"/>
  <c r="AA1157" i="1"/>
  <c r="U1157" i="1"/>
  <c r="P1157" i="1"/>
  <c r="BP1156" i="1"/>
  <c r="BO1156" i="1"/>
  <c r="BK1156" i="1"/>
  <c r="BA1156" i="1"/>
  <c r="BB1156" i="1" s="1"/>
  <c r="AS1156" i="1"/>
  <c r="AG1156" i="1"/>
  <c r="AH1156" i="1" s="1"/>
  <c r="AD1156" i="1"/>
  <c r="AE1156" i="1" s="1"/>
  <c r="AB1156" i="1"/>
  <c r="AC1156" i="1" s="1"/>
  <c r="AA1156" i="1"/>
  <c r="U1156" i="1"/>
  <c r="P1156" i="1"/>
  <c r="BP1155" i="1"/>
  <c r="BO1155" i="1"/>
  <c r="BK1155" i="1"/>
  <c r="BA1155" i="1"/>
  <c r="BB1155" i="1" s="1"/>
  <c r="AS1155" i="1"/>
  <c r="AG1155" i="1"/>
  <c r="AH1155" i="1" s="1"/>
  <c r="AD1155" i="1"/>
  <c r="AE1155" i="1" s="1"/>
  <c r="AB1155" i="1"/>
  <c r="AC1155" i="1" s="1"/>
  <c r="AA1155" i="1"/>
  <c r="U1155" i="1"/>
  <c r="P1155" i="1"/>
  <c r="BP1154" i="1"/>
  <c r="BO1154" i="1"/>
  <c r="BK1154" i="1"/>
  <c r="BA1154" i="1"/>
  <c r="AS1154" i="1"/>
  <c r="AG1154" i="1"/>
  <c r="AH1154" i="1" s="1"/>
  <c r="AD1154" i="1"/>
  <c r="AE1154" i="1" s="1"/>
  <c r="AB1154" i="1"/>
  <c r="AC1154" i="1" s="1"/>
  <c r="AA1154" i="1"/>
  <c r="U1154" i="1"/>
  <c r="P1154" i="1"/>
  <c r="BP1153" i="1"/>
  <c r="BO1153" i="1"/>
  <c r="BK1153" i="1"/>
  <c r="BA1153" i="1"/>
  <c r="BB1153" i="1" s="1"/>
  <c r="AS1153" i="1"/>
  <c r="AG1153" i="1"/>
  <c r="AH1153" i="1" s="1"/>
  <c r="AD1153" i="1"/>
  <c r="AE1153" i="1" s="1"/>
  <c r="AB1153" i="1"/>
  <c r="AC1153" i="1" s="1"/>
  <c r="AA1153" i="1"/>
  <c r="W1153" i="1"/>
  <c r="P1153" i="1" s="1"/>
  <c r="U1153" i="1"/>
  <c r="BP1152" i="1"/>
  <c r="BO1152" i="1"/>
  <c r="BK1152" i="1"/>
  <c r="BA1152" i="1"/>
  <c r="AS1152" i="1"/>
  <c r="AG1152" i="1"/>
  <c r="AH1152" i="1" s="1"/>
  <c r="AD1152" i="1"/>
  <c r="AE1152" i="1" s="1"/>
  <c r="AB1152" i="1"/>
  <c r="AC1152" i="1" s="1"/>
  <c r="AA1152" i="1"/>
  <c r="U1152" i="1"/>
  <c r="P1152" i="1"/>
  <c r="O1152" i="1"/>
  <c r="BP1151" i="1"/>
  <c r="BO1151" i="1"/>
  <c r="BK1151" i="1"/>
  <c r="BA1151" i="1"/>
  <c r="AS1151" i="1"/>
  <c r="AG1151" i="1"/>
  <c r="AH1151" i="1" s="1"/>
  <c r="AD1151" i="1"/>
  <c r="AE1151" i="1" s="1"/>
  <c r="AB1151" i="1"/>
  <c r="AC1151" i="1" s="1"/>
  <c r="AA1151" i="1"/>
  <c r="U1151" i="1"/>
  <c r="P1151" i="1"/>
  <c r="BP1150" i="1"/>
  <c r="BO1150" i="1"/>
  <c r="BK1150" i="1"/>
  <c r="BA1150" i="1"/>
  <c r="BN1150" i="1" s="1"/>
  <c r="AS1150" i="1"/>
  <c r="AG1150" i="1"/>
  <c r="AH1150" i="1" s="1"/>
  <c r="AD1150" i="1"/>
  <c r="AE1150" i="1" s="1"/>
  <c r="AB1150" i="1"/>
  <c r="AC1150" i="1" s="1"/>
  <c r="AA1150" i="1"/>
  <c r="U1150" i="1"/>
  <c r="P1150" i="1"/>
  <c r="BP1149" i="1"/>
  <c r="BO1149" i="1"/>
  <c r="BK1149" i="1"/>
  <c r="BA1149" i="1"/>
  <c r="BN1149" i="1" s="1"/>
  <c r="AS1149" i="1"/>
  <c r="AG1149" i="1"/>
  <c r="AH1149" i="1" s="1"/>
  <c r="AD1149" i="1"/>
  <c r="AE1149" i="1" s="1"/>
  <c r="AB1149" i="1"/>
  <c r="AC1149" i="1" s="1"/>
  <c r="AA1149" i="1"/>
  <c r="U1149" i="1"/>
  <c r="P1149" i="1"/>
  <c r="BP1148" i="1"/>
  <c r="BO1148" i="1"/>
  <c r="BK1148" i="1"/>
  <c r="BA1148" i="1"/>
  <c r="AS1148" i="1"/>
  <c r="AG1148" i="1"/>
  <c r="AH1148" i="1" s="1"/>
  <c r="AD1148" i="1"/>
  <c r="AE1148" i="1" s="1"/>
  <c r="AB1148" i="1"/>
  <c r="AC1148" i="1" s="1"/>
  <c r="AA1148" i="1"/>
  <c r="U1148" i="1"/>
  <c r="P1148" i="1"/>
  <c r="BP1147" i="1"/>
  <c r="BO1147" i="1"/>
  <c r="BK1147" i="1"/>
  <c r="BA1147" i="1"/>
  <c r="AS1147" i="1"/>
  <c r="AG1147" i="1"/>
  <c r="AH1147" i="1" s="1"/>
  <c r="AD1147" i="1"/>
  <c r="AE1147" i="1" s="1"/>
  <c r="AB1147" i="1"/>
  <c r="AC1147" i="1" s="1"/>
  <c r="AA1147" i="1"/>
  <c r="U1147" i="1"/>
  <c r="P1147" i="1"/>
  <c r="BP1146" i="1"/>
  <c r="BO1146" i="1"/>
  <c r="BK1146" i="1"/>
  <c r="BA1146" i="1"/>
  <c r="BN1146" i="1" s="1"/>
  <c r="AS1146" i="1"/>
  <c r="AG1146" i="1"/>
  <c r="AH1146" i="1" s="1"/>
  <c r="AD1146" i="1"/>
  <c r="AE1146" i="1" s="1"/>
  <c r="AB1146" i="1"/>
  <c r="AC1146" i="1" s="1"/>
  <c r="AA1146" i="1"/>
  <c r="U1146" i="1"/>
  <c r="P1146" i="1"/>
  <c r="BP1145" i="1"/>
  <c r="BO1145" i="1"/>
  <c r="BK1145" i="1"/>
  <c r="BA1145" i="1"/>
  <c r="BN1145" i="1" s="1"/>
  <c r="AS1145" i="1"/>
  <c r="AG1145" i="1"/>
  <c r="AH1145" i="1" s="1"/>
  <c r="AD1145" i="1"/>
  <c r="AE1145" i="1" s="1"/>
  <c r="AB1145" i="1"/>
  <c r="AC1145" i="1" s="1"/>
  <c r="AA1145" i="1"/>
  <c r="U1145" i="1"/>
  <c r="P1145" i="1"/>
  <c r="BP1144" i="1"/>
  <c r="BO1144" i="1"/>
  <c r="BK1144" i="1"/>
  <c r="BA1144" i="1"/>
  <c r="BN1144" i="1" s="1"/>
  <c r="AS1144" i="1"/>
  <c r="AG1144" i="1"/>
  <c r="AH1144" i="1" s="1"/>
  <c r="AD1144" i="1"/>
  <c r="AE1144" i="1" s="1"/>
  <c r="AB1144" i="1"/>
  <c r="AC1144" i="1" s="1"/>
  <c r="AA1144" i="1"/>
  <c r="U1144" i="1"/>
  <c r="P1144" i="1"/>
  <c r="BP1143" i="1"/>
  <c r="BO1143" i="1"/>
  <c r="BK1143" i="1"/>
  <c r="BA1143" i="1"/>
  <c r="BN1143" i="1" s="1"/>
  <c r="AS1143" i="1"/>
  <c r="AG1143" i="1"/>
  <c r="AH1143" i="1" s="1"/>
  <c r="AD1143" i="1"/>
  <c r="AE1143" i="1" s="1"/>
  <c r="AB1143" i="1"/>
  <c r="AC1143" i="1" s="1"/>
  <c r="AA1143" i="1"/>
  <c r="U1143" i="1"/>
  <c r="P1143" i="1"/>
  <c r="BP1142" i="1"/>
  <c r="BO1142" i="1"/>
  <c r="BK1142" i="1"/>
  <c r="BA1142" i="1"/>
  <c r="AS1142" i="1"/>
  <c r="AG1142" i="1"/>
  <c r="AH1142" i="1" s="1"/>
  <c r="AD1142" i="1"/>
  <c r="AE1142" i="1" s="1"/>
  <c r="AB1142" i="1"/>
  <c r="AC1142" i="1" s="1"/>
  <c r="AA1142" i="1"/>
  <c r="W1142" i="1"/>
  <c r="P1142" i="1" s="1"/>
  <c r="U1142" i="1"/>
  <c r="BP1141" i="1"/>
  <c r="BO1141" i="1"/>
  <c r="BK1141" i="1"/>
  <c r="BA1141" i="1"/>
  <c r="AS1141" i="1"/>
  <c r="AG1141" i="1"/>
  <c r="AH1141" i="1" s="1"/>
  <c r="AD1141" i="1"/>
  <c r="AE1141" i="1" s="1"/>
  <c r="AB1141" i="1"/>
  <c r="AC1141" i="1" s="1"/>
  <c r="AA1141" i="1"/>
  <c r="U1141" i="1"/>
  <c r="P1141" i="1"/>
  <c r="BP1140" i="1"/>
  <c r="BO1140" i="1"/>
  <c r="BK1140" i="1"/>
  <c r="BA1140" i="1"/>
  <c r="AS1140" i="1"/>
  <c r="AG1140" i="1"/>
  <c r="AH1140" i="1" s="1"/>
  <c r="AD1140" i="1"/>
  <c r="AE1140" i="1" s="1"/>
  <c r="AB1140" i="1"/>
  <c r="AC1140" i="1" s="1"/>
  <c r="AA1140" i="1"/>
  <c r="U1140" i="1"/>
  <c r="P1140" i="1"/>
  <c r="BP1139" i="1"/>
  <c r="BO1139" i="1"/>
  <c r="BK1139" i="1"/>
  <c r="BA1139" i="1"/>
  <c r="AS1139" i="1"/>
  <c r="AG1139" i="1"/>
  <c r="AH1139" i="1" s="1"/>
  <c r="AD1139" i="1"/>
  <c r="AE1139" i="1" s="1"/>
  <c r="AB1139" i="1"/>
  <c r="AC1139" i="1" s="1"/>
  <c r="AA1139" i="1"/>
  <c r="U1139" i="1"/>
  <c r="P1139" i="1"/>
  <c r="BP1138" i="1"/>
  <c r="BO1138" i="1"/>
  <c r="BK1138" i="1"/>
  <c r="BA1138" i="1"/>
  <c r="AS1138" i="1"/>
  <c r="AG1138" i="1"/>
  <c r="AH1138" i="1" s="1"/>
  <c r="AD1138" i="1"/>
  <c r="AE1138" i="1" s="1"/>
  <c r="AB1138" i="1"/>
  <c r="AC1138" i="1" s="1"/>
  <c r="AA1138" i="1"/>
  <c r="W1138" i="1"/>
  <c r="P1138" i="1" s="1"/>
  <c r="U1138" i="1"/>
  <c r="BP1137" i="1"/>
  <c r="BO1137" i="1"/>
  <c r="BK1137" i="1"/>
  <c r="BA1137" i="1"/>
  <c r="BB1137" i="1" s="1"/>
  <c r="AS1137" i="1"/>
  <c r="AG1137" i="1"/>
  <c r="AH1137" i="1" s="1"/>
  <c r="AD1137" i="1"/>
  <c r="AE1137" i="1" s="1"/>
  <c r="AB1137" i="1"/>
  <c r="AC1137" i="1" s="1"/>
  <c r="AA1137" i="1"/>
  <c r="U1137" i="1"/>
  <c r="P1137" i="1"/>
  <c r="BP1136" i="1"/>
  <c r="BO1136" i="1"/>
  <c r="BK1136" i="1"/>
  <c r="BA1136" i="1"/>
  <c r="AS1136" i="1"/>
  <c r="AG1136" i="1"/>
  <c r="AH1136" i="1" s="1"/>
  <c r="AD1136" i="1"/>
  <c r="AE1136" i="1" s="1"/>
  <c r="AB1136" i="1"/>
  <c r="AC1136" i="1" s="1"/>
  <c r="AA1136" i="1"/>
  <c r="U1136" i="1"/>
  <c r="P1136" i="1"/>
  <c r="BP1135" i="1"/>
  <c r="BO1135" i="1"/>
  <c r="BK1135" i="1"/>
  <c r="BA1135" i="1"/>
  <c r="AS1135" i="1"/>
  <c r="AG1135" i="1"/>
  <c r="AH1135" i="1" s="1"/>
  <c r="AD1135" i="1"/>
  <c r="AE1135" i="1" s="1"/>
  <c r="AB1135" i="1"/>
  <c r="AC1135" i="1" s="1"/>
  <c r="AA1135" i="1"/>
  <c r="U1135" i="1"/>
  <c r="P1135" i="1"/>
  <c r="BP1134" i="1"/>
  <c r="BO1134" i="1"/>
  <c r="BK1134" i="1"/>
  <c r="BA1134" i="1"/>
  <c r="BN1134" i="1" s="1"/>
  <c r="AS1134" i="1"/>
  <c r="AG1134" i="1"/>
  <c r="AH1134" i="1" s="1"/>
  <c r="AD1134" i="1"/>
  <c r="AE1134" i="1" s="1"/>
  <c r="AB1134" i="1"/>
  <c r="AC1134" i="1" s="1"/>
  <c r="AA1134" i="1"/>
  <c r="W1134" i="1"/>
  <c r="P1134" i="1" s="1"/>
  <c r="U1134" i="1"/>
  <c r="BP1133" i="1"/>
  <c r="BO1133" i="1"/>
  <c r="BK1133" i="1"/>
  <c r="BB1133" i="1"/>
  <c r="BA1133" i="1"/>
  <c r="BN1133" i="1" s="1"/>
  <c r="AS1133" i="1"/>
  <c r="AG1133" i="1"/>
  <c r="AH1133" i="1" s="1"/>
  <c r="AD1133" i="1"/>
  <c r="AE1133" i="1" s="1"/>
  <c r="AB1133" i="1"/>
  <c r="AC1133" i="1" s="1"/>
  <c r="AA1133" i="1"/>
  <c r="U1133" i="1"/>
  <c r="P1133" i="1"/>
  <c r="BP1132" i="1"/>
  <c r="BO1132" i="1"/>
  <c r="BK1132" i="1"/>
  <c r="BA1132" i="1"/>
  <c r="BN1132" i="1" s="1"/>
  <c r="AS1132" i="1"/>
  <c r="AG1132" i="1"/>
  <c r="AH1132" i="1" s="1"/>
  <c r="AD1132" i="1"/>
  <c r="AE1132" i="1" s="1"/>
  <c r="AC1132" i="1"/>
  <c r="AB1132" i="1"/>
  <c r="AA1132" i="1"/>
  <c r="W1132" i="1"/>
  <c r="P1132" i="1" s="1"/>
  <c r="U1132" i="1"/>
  <c r="BP1131" i="1"/>
  <c r="BO1131" i="1"/>
  <c r="BK1131" i="1"/>
  <c r="BA1131" i="1"/>
  <c r="AS1131" i="1"/>
  <c r="AG1131" i="1"/>
  <c r="AH1131" i="1" s="1"/>
  <c r="AD1131" i="1"/>
  <c r="AE1131" i="1" s="1"/>
  <c r="AB1131" i="1"/>
  <c r="AC1131" i="1" s="1"/>
  <c r="AA1131" i="1"/>
  <c r="W1131" i="1"/>
  <c r="P1131" i="1" s="1"/>
  <c r="U1131" i="1"/>
  <c r="BP1130" i="1"/>
  <c r="BO1130" i="1"/>
  <c r="BK1130" i="1"/>
  <c r="BA1130" i="1"/>
  <c r="BB1130" i="1" s="1"/>
  <c r="AS1130" i="1"/>
  <c r="AG1130" i="1"/>
  <c r="AH1130" i="1" s="1"/>
  <c r="AD1130" i="1"/>
  <c r="AE1130" i="1" s="1"/>
  <c r="AB1130" i="1"/>
  <c r="AC1130" i="1" s="1"/>
  <c r="AA1130" i="1"/>
  <c r="U1130" i="1"/>
  <c r="P1130" i="1"/>
  <c r="BP1129" i="1"/>
  <c r="BO1129" i="1"/>
  <c r="BK1129" i="1"/>
  <c r="BA1129" i="1"/>
  <c r="BN1129" i="1" s="1"/>
  <c r="AS1129" i="1"/>
  <c r="AG1129" i="1"/>
  <c r="AH1129" i="1" s="1"/>
  <c r="AD1129" i="1"/>
  <c r="AE1129" i="1" s="1"/>
  <c r="AB1129" i="1"/>
  <c r="AC1129" i="1" s="1"/>
  <c r="AA1129" i="1"/>
  <c r="W1129" i="1"/>
  <c r="P1129" i="1" s="1"/>
  <c r="U1129" i="1"/>
  <c r="BP1128" i="1"/>
  <c r="BO1128" i="1"/>
  <c r="BK1128" i="1"/>
  <c r="BA1128" i="1"/>
  <c r="AS1128" i="1"/>
  <c r="AG1128" i="1"/>
  <c r="AH1128" i="1" s="1"/>
  <c r="AD1128" i="1"/>
  <c r="AE1128" i="1" s="1"/>
  <c r="AB1128" i="1"/>
  <c r="AC1128" i="1" s="1"/>
  <c r="AA1128" i="1"/>
  <c r="U1128" i="1"/>
  <c r="P1128" i="1"/>
  <c r="BP1127" i="1"/>
  <c r="BO1127" i="1"/>
  <c r="BK1127" i="1"/>
  <c r="BA1127" i="1"/>
  <c r="AS1127" i="1"/>
  <c r="AG1127" i="1"/>
  <c r="AH1127" i="1" s="1"/>
  <c r="AD1127" i="1"/>
  <c r="AE1127" i="1" s="1"/>
  <c r="AB1127" i="1"/>
  <c r="AC1127" i="1" s="1"/>
  <c r="AA1127" i="1"/>
  <c r="W1127" i="1"/>
  <c r="P1127" i="1" s="1"/>
  <c r="U1127" i="1"/>
  <c r="BP1126" i="1"/>
  <c r="BO1126" i="1"/>
  <c r="BK1126" i="1"/>
  <c r="BA1126" i="1"/>
  <c r="BB1126" i="1" s="1"/>
  <c r="AS1126" i="1"/>
  <c r="AG1126" i="1"/>
  <c r="AH1126" i="1" s="1"/>
  <c r="AD1126" i="1"/>
  <c r="AE1126" i="1" s="1"/>
  <c r="AB1126" i="1"/>
  <c r="AC1126" i="1" s="1"/>
  <c r="AA1126" i="1"/>
  <c r="U1126" i="1"/>
  <c r="P1126" i="1"/>
  <c r="BP1125" i="1"/>
  <c r="BO1125" i="1"/>
  <c r="BK1125" i="1"/>
  <c r="BA1125" i="1"/>
  <c r="AS1125" i="1"/>
  <c r="AG1125" i="1"/>
  <c r="AH1125" i="1" s="1"/>
  <c r="AD1125" i="1"/>
  <c r="AE1125" i="1" s="1"/>
  <c r="AB1125" i="1"/>
  <c r="AC1125" i="1" s="1"/>
  <c r="AA1125" i="1"/>
  <c r="U1125" i="1"/>
  <c r="P1125" i="1"/>
  <c r="BP1124" i="1"/>
  <c r="BO1124" i="1"/>
  <c r="BK1124" i="1"/>
  <c r="BA1124" i="1"/>
  <c r="AS1124" i="1"/>
  <c r="AG1124" i="1"/>
  <c r="AH1124" i="1" s="1"/>
  <c r="AD1124" i="1"/>
  <c r="AE1124" i="1" s="1"/>
  <c r="AB1124" i="1"/>
  <c r="AC1124" i="1" s="1"/>
  <c r="AA1124" i="1"/>
  <c r="U1124" i="1"/>
  <c r="P1124" i="1"/>
  <c r="BP1123" i="1"/>
  <c r="BO1123" i="1"/>
  <c r="BK1123" i="1"/>
  <c r="BA1123" i="1"/>
  <c r="BB1123" i="1" s="1"/>
  <c r="AS1123" i="1"/>
  <c r="AG1123" i="1"/>
  <c r="AH1123" i="1" s="1"/>
  <c r="AD1123" i="1"/>
  <c r="AE1123" i="1" s="1"/>
  <c r="AB1123" i="1"/>
  <c r="AC1123" i="1" s="1"/>
  <c r="AA1123" i="1"/>
  <c r="U1123" i="1"/>
  <c r="P1123" i="1"/>
  <c r="BP1122" i="1"/>
  <c r="BO1122" i="1"/>
  <c r="BK1122" i="1"/>
  <c r="BA1122" i="1"/>
  <c r="BB1122" i="1" s="1"/>
  <c r="AS1122" i="1"/>
  <c r="AG1122" i="1"/>
  <c r="AH1122" i="1" s="1"/>
  <c r="AD1122" i="1"/>
  <c r="AE1122" i="1" s="1"/>
  <c r="AB1122" i="1"/>
  <c r="AC1122" i="1" s="1"/>
  <c r="AA1122" i="1"/>
  <c r="U1122" i="1"/>
  <c r="P1122" i="1"/>
  <c r="BP1121" i="1"/>
  <c r="BO1121" i="1"/>
  <c r="BK1121" i="1"/>
  <c r="BA1121" i="1"/>
  <c r="BB1121" i="1" s="1"/>
  <c r="AS1121" i="1"/>
  <c r="AG1121" i="1"/>
  <c r="AH1121" i="1" s="1"/>
  <c r="AD1121" i="1"/>
  <c r="AE1121" i="1" s="1"/>
  <c r="AB1121" i="1"/>
  <c r="AC1121" i="1" s="1"/>
  <c r="AA1121" i="1"/>
  <c r="U1121" i="1"/>
  <c r="P1121" i="1"/>
  <c r="BP1120" i="1"/>
  <c r="BO1120" i="1"/>
  <c r="BK1120" i="1"/>
  <c r="BA1120" i="1"/>
  <c r="AS1120" i="1"/>
  <c r="AG1120" i="1"/>
  <c r="AH1120" i="1" s="1"/>
  <c r="AD1120" i="1"/>
  <c r="AE1120" i="1" s="1"/>
  <c r="AB1120" i="1"/>
  <c r="AC1120" i="1" s="1"/>
  <c r="AA1120" i="1"/>
  <c r="U1120" i="1"/>
  <c r="P1120" i="1"/>
  <c r="BP1119" i="1"/>
  <c r="BO1119" i="1"/>
  <c r="BK1119" i="1"/>
  <c r="BA1119" i="1"/>
  <c r="BB1119" i="1" s="1"/>
  <c r="AS1119" i="1"/>
  <c r="AG1119" i="1"/>
  <c r="AH1119" i="1" s="1"/>
  <c r="AD1119" i="1"/>
  <c r="AE1119" i="1" s="1"/>
  <c r="AB1119" i="1"/>
  <c r="AC1119" i="1" s="1"/>
  <c r="AA1119" i="1"/>
  <c r="W1119" i="1"/>
  <c r="P1119" i="1" s="1"/>
  <c r="U1119" i="1"/>
  <c r="BP1118" i="1"/>
  <c r="BO1118" i="1"/>
  <c r="BK1118" i="1"/>
  <c r="BA1118" i="1"/>
  <c r="BN1118" i="1" s="1"/>
  <c r="AS1118" i="1"/>
  <c r="AG1118" i="1"/>
  <c r="AH1118" i="1" s="1"/>
  <c r="AD1118" i="1"/>
  <c r="AE1118" i="1" s="1"/>
  <c r="AB1118" i="1"/>
  <c r="AC1118" i="1" s="1"/>
  <c r="AA1118" i="1"/>
  <c r="U1118" i="1"/>
  <c r="P1118" i="1"/>
  <c r="BP1117" i="1"/>
  <c r="BO1117" i="1"/>
  <c r="BK1117" i="1"/>
  <c r="BA1117" i="1"/>
  <c r="BN1117" i="1" s="1"/>
  <c r="AS1117" i="1"/>
  <c r="AG1117" i="1"/>
  <c r="AH1117" i="1" s="1"/>
  <c r="AD1117" i="1"/>
  <c r="AE1117" i="1" s="1"/>
  <c r="AB1117" i="1"/>
  <c r="AC1117" i="1" s="1"/>
  <c r="AA1117" i="1"/>
  <c r="U1117" i="1"/>
  <c r="P1117" i="1"/>
  <c r="BP1116" i="1"/>
  <c r="BO1116" i="1"/>
  <c r="BK1116" i="1"/>
  <c r="BA1116" i="1"/>
  <c r="BN1116" i="1" s="1"/>
  <c r="AS1116" i="1"/>
  <c r="AG1116" i="1"/>
  <c r="AH1116" i="1" s="1"/>
  <c r="AD1116" i="1"/>
  <c r="AE1116" i="1" s="1"/>
  <c r="AB1116" i="1"/>
  <c r="AC1116" i="1" s="1"/>
  <c r="AA1116" i="1"/>
  <c r="U1116" i="1"/>
  <c r="P1116" i="1"/>
  <c r="BP1115" i="1"/>
  <c r="BO1115" i="1"/>
  <c r="BK1115" i="1"/>
  <c r="BA1115" i="1"/>
  <c r="AS1115" i="1"/>
  <c r="AG1115" i="1"/>
  <c r="AH1115" i="1" s="1"/>
  <c r="AD1115" i="1"/>
  <c r="AE1115" i="1" s="1"/>
  <c r="AB1115" i="1"/>
  <c r="AC1115" i="1" s="1"/>
  <c r="AA1115" i="1"/>
  <c r="U1115" i="1"/>
  <c r="P1115" i="1"/>
  <c r="BP1114" i="1"/>
  <c r="BO1114" i="1"/>
  <c r="BK1114" i="1"/>
  <c r="BA1114" i="1"/>
  <c r="BN1114" i="1" s="1"/>
  <c r="AS1114" i="1"/>
  <c r="AG1114" i="1"/>
  <c r="AH1114" i="1" s="1"/>
  <c r="AD1114" i="1"/>
  <c r="AE1114" i="1" s="1"/>
  <c r="AB1114" i="1"/>
  <c r="AC1114" i="1" s="1"/>
  <c r="AA1114" i="1"/>
  <c r="U1114" i="1"/>
  <c r="P1114" i="1"/>
  <c r="O1114" i="1"/>
  <c r="BP1113" i="1"/>
  <c r="BO1113" i="1"/>
  <c r="BK1113" i="1"/>
  <c r="BA1113" i="1"/>
  <c r="BN1113" i="1" s="1"/>
  <c r="AS1113" i="1"/>
  <c r="AG1113" i="1"/>
  <c r="AH1113" i="1" s="1"/>
  <c r="AD1113" i="1"/>
  <c r="AE1113" i="1" s="1"/>
  <c r="AC1113" i="1"/>
  <c r="AB1113" i="1"/>
  <c r="AA1113" i="1"/>
  <c r="W1113" i="1"/>
  <c r="P1113" i="1" s="1"/>
  <c r="U1113" i="1"/>
  <c r="BP1112" i="1"/>
  <c r="BO1112" i="1"/>
  <c r="BN1112" i="1"/>
  <c r="BK1112" i="1"/>
  <c r="BA1112" i="1"/>
  <c r="BB1112" i="1" s="1"/>
  <c r="AS1112" i="1"/>
  <c r="AG1112" i="1"/>
  <c r="AH1112" i="1" s="1"/>
  <c r="AD1112" i="1"/>
  <c r="AE1112" i="1" s="1"/>
  <c r="AB1112" i="1"/>
  <c r="AC1112" i="1" s="1"/>
  <c r="AA1112" i="1"/>
  <c r="U1112" i="1"/>
  <c r="P1112" i="1"/>
  <c r="BP1111" i="1"/>
  <c r="BO1111" i="1"/>
  <c r="BK1111" i="1"/>
  <c r="BA1111" i="1"/>
  <c r="AS1111" i="1"/>
  <c r="AG1111" i="1"/>
  <c r="AH1111" i="1" s="1"/>
  <c r="AD1111" i="1"/>
  <c r="AE1111" i="1" s="1"/>
  <c r="AB1111" i="1"/>
  <c r="AC1111" i="1" s="1"/>
  <c r="AA1111" i="1"/>
  <c r="U1111" i="1"/>
  <c r="P1111" i="1"/>
  <c r="BP1110" i="1"/>
  <c r="BO1110" i="1"/>
  <c r="BK1110" i="1"/>
  <c r="BA1110" i="1"/>
  <c r="AS1110" i="1"/>
  <c r="AG1110" i="1"/>
  <c r="AH1110" i="1" s="1"/>
  <c r="AD1110" i="1"/>
  <c r="AE1110" i="1" s="1"/>
  <c r="AB1110" i="1"/>
  <c r="AC1110" i="1" s="1"/>
  <c r="AA1110" i="1"/>
  <c r="U1110" i="1"/>
  <c r="P1110" i="1"/>
  <c r="BP1109" i="1"/>
  <c r="BO1109" i="1"/>
  <c r="BK1109" i="1"/>
  <c r="BA1109" i="1"/>
  <c r="AS1109" i="1"/>
  <c r="AG1109" i="1"/>
  <c r="AH1109" i="1" s="1"/>
  <c r="AD1109" i="1"/>
  <c r="AE1109" i="1" s="1"/>
  <c r="AB1109" i="1"/>
  <c r="AC1109" i="1" s="1"/>
  <c r="AA1109" i="1"/>
  <c r="U1109" i="1"/>
  <c r="P1109" i="1"/>
  <c r="BP1108" i="1"/>
  <c r="BO1108" i="1"/>
  <c r="BK1108" i="1"/>
  <c r="BA1108" i="1"/>
  <c r="AS1108" i="1"/>
  <c r="AG1108" i="1"/>
  <c r="AH1108" i="1" s="1"/>
  <c r="AD1108" i="1"/>
  <c r="AE1108" i="1" s="1"/>
  <c r="AB1108" i="1"/>
  <c r="AC1108" i="1" s="1"/>
  <c r="AA1108" i="1"/>
  <c r="W1108" i="1"/>
  <c r="P1108" i="1" s="1"/>
  <c r="U1108" i="1"/>
  <c r="BP1107" i="1"/>
  <c r="BO1107" i="1"/>
  <c r="BK1107" i="1"/>
  <c r="BA1107" i="1"/>
  <c r="AS1107" i="1"/>
  <c r="AG1107" i="1"/>
  <c r="AH1107" i="1" s="1"/>
  <c r="AD1107" i="1"/>
  <c r="AE1107" i="1" s="1"/>
  <c r="AB1107" i="1"/>
  <c r="AC1107" i="1" s="1"/>
  <c r="AA1107" i="1"/>
  <c r="U1107" i="1"/>
  <c r="P1107" i="1"/>
  <c r="BP1106" i="1"/>
  <c r="BO1106" i="1"/>
  <c r="BK1106" i="1"/>
  <c r="BA1106" i="1"/>
  <c r="AS1106" i="1"/>
  <c r="AG1106" i="1"/>
  <c r="AH1106" i="1" s="1"/>
  <c r="AD1106" i="1"/>
  <c r="AE1106" i="1" s="1"/>
  <c r="AB1106" i="1"/>
  <c r="AC1106" i="1" s="1"/>
  <c r="AA1106" i="1"/>
  <c r="W1106" i="1"/>
  <c r="P1106" i="1" s="1"/>
  <c r="U1106" i="1"/>
  <c r="BP1105" i="1"/>
  <c r="BO1105" i="1"/>
  <c r="BK1105" i="1"/>
  <c r="BA1105" i="1"/>
  <c r="AS1105" i="1"/>
  <c r="AG1105" i="1"/>
  <c r="AH1105" i="1" s="1"/>
  <c r="AD1105" i="1"/>
  <c r="AE1105" i="1" s="1"/>
  <c r="AB1105" i="1"/>
  <c r="AC1105" i="1" s="1"/>
  <c r="AA1105" i="1"/>
  <c r="U1105" i="1"/>
  <c r="P1105" i="1"/>
  <c r="BP1104" i="1"/>
  <c r="BO1104" i="1"/>
  <c r="BK1104" i="1"/>
  <c r="BA1104" i="1"/>
  <c r="BN1104" i="1" s="1"/>
  <c r="AS1104" i="1"/>
  <c r="AG1104" i="1"/>
  <c r="AH1104" i="1" s="1"/>
  <c r="AD1104" i="1"/>
  <c r="AE1104" i="1" s="1"/>
  <c r="AB1104" i="1"/>
  <c r="AC1104" i="1" s="1"/>
  <c r="AA1104" i="1"/>
  <c r="U1104" i="1"/>
  <c r="P1104" i="1"/>
  <c r="BP1103" i="1"/>
  <c r="BO1103" i="1"/>
  <c r="BK1103" i="1"/>
  <c r="BA1103" i="1"/>
  <c r="AS1103" i="1"/>
  <c r="AG1103" i="1"/>
  <c r="AH1103" i="1" s="1"/>
  <c r="AD1103" i="1"/>
  <c r="AE1103" i="1" s="1"/>
  <c r="AB1103" i="1"/>
  <c r="AC1103" i="1" s="1"/>
  <c r="AA1103" i="1"/>
  <c r="U1103" i="1"/>
  <c r="P1103" i="1"/>
  <c r="BP1102" i="1"/>
  <c r="BO1102" i="1"/>
  <c r="BK1102" i="1"/>
  <c r="BA1102" i="1"/>
  <c r="AS1102" i="1"/>
  <c r="AG1102" i="1"/>
  <c r="AH1102" i="1" s="1"/>
  <c r="AD1102" i="1"/>
  <c r="AE1102" i="1" s="1"/>
  <c r="AB1102" i="1"/>
  <c r="AC1102" i="1" s="1"/>
  <c r="AA1102" i="1"/>
  <c r="U1102" i="1"/>
  <c r="P1102" i="1"/>
  <c r="BP1101" i="1"/>
  <c r="BO1101" i="1"/>
  <c r="BK1101" i="1"/>
  <c r="BA1101" i="1"/>
  <c r="BN1101" i="1" s="1"/>
  <c r="AS1101" i="1"/>
  <c r="AG1101" i="1"/>
  <c r="AH1101" i="1" s="1"/>
  <c r="AD1101" i="1"/>
  <c r="AE1101" i="1" s="1"/>
  <c r="AB1101" i="1"/>
  <c r="AC1101" i="1" s="1"/>
  <c r="AA1101" i="1"/>
  <c r="U1101" i="1"/>
  <c r="P1101" i="1"/>
  <c r="BP1100" i="1"/>
  <c r="BO1100" i="1"/>
  <c r="BK1100" i="1"/>
  <c r="BA1100" i="1"/>
  <c r="BN1100" i="1" s="1"/>
  <c r="AS1100" i="1"/>
  <c r="AG1100" i="1"/>
  <c r="AH1100" i="1" s="1"/>
  <c r="AD1100" i="1"/>
  <c r="AE1100" i="1" s="1"/>
  <c r="AB1100" i="1"/>
  <c r="AC1100" i="1" s="1"/>
  <c r="AA1100" i="1"/>
  <c r="W1100" i="1"/>
  <c r="P1100" i="1" s="1"/>
  <c r="U1100" i="1"/>
  <c r="BP1099" i="1"/>
  <c r="BO1099" i="1"/>
  <c r="BK1099" i="1"/>
  <c r="BA1099" i="1"/>
  <c r="AS1099" i="1"/>
  <c r="AG1099" i="1"/>
  <c r="AH1099" i="1" s="1"/>
  <c r="AD1099" i="1"/>
  <c r="AE1099" i="1" s="1"/>
  <c r="AB1099" i="1"/>
  <c r="AC1099" i="1" s="1"/>
  <c r="AA1099" i="1"/>
  <c r="U1099" i="1"/>
  <c r="P1099" i="1"/>
  <c r="BP1098" i="1"/>
  <c r="BO1098" i="1"/>
  <c r="BA1098" i="1"/>
  <c r="AS1098" i="1"/>
  <c r="AG1098" i="1"/>
  <c r="AH1098" i="1" s="1"/>
  <c r="AD1098" i="1"/>
  <c r="AE1098" i="1" s="1"/>
  <c r="AB1098" i="1"/>
  <c r="AC1098" i="1" s="1"/>
  <c r="AA1098" i="1"/>
  <c r="U1098" i="1"/>
  <c r="P1098" i="1"/>
  <c r="BP1097" i="1"/>
  <c r="BO1097" i="1"/>
  <c r="BK1097" i="1"/>
  <c r="BA1097" i="1"/>
  <c r="AS1097" i="1"/>
  <c r="AG1097" i="1"/>
  <c r="AH1097" i="1" s="1"/>
  <c r="AD1097" i="1"/>
  <c r="AE1097" i="1" s="1"/>
  <c r="AB1097" i="1"/>
  <c r="AC1097" i="1" s="1"/>
  <c r="AA1097" i="1"/>
  <c r="U1097" i="1"/>
  <c r="P1097" i="1"/>
  <c r="BP1096" i="1"/>
  <c r="BO1096" i="1"/>
  <c r="BA1096" i="1"/>
  <c r="BN1096" i="1" s="1"/>
  <c r="AS1096" i="1"/>
  <c r="AG1096" i="1"/>
  <c r="AH1096" i="1" s="1"/>
  <c r="AD1096" i="1"/>
  <c r="AE1096" i="1" s="1"/>
  <c r="AB1096" i="1"/>
  <c r="AC1096" i="1" s="1"/>
  <c r="AA1096" i="1"/>
  <c r="W1096" i="1"/>
  <c r="P1096" i="1" s="1"/>
  <c r="U1096" i="1"/>
  <c r="BP1095" i="1"/>
  <c r="BO1095" i="1"/>
  <c r="BK1095" i="1"/>
  <c r="BA1095" i="1"/>
  <c r="BN1095" i="1" s="1"/>
  <c r="AS1095" i="1"/>
  <c r="AG1095" i="1"/>
  <c r="AH1095" i="1" s="1"/>
  <c r="AD1095" i="1"/>
  <c r="AE1095" i="1" s="1"/>
  <c r="AB1095" i="1"/>
  <c r="AC1095" i="1" s="1"/>
  <c r="AA1095" i="1"/>
  <c r="U1095" i="1"/>
  <c r="P1095" i="1"/>
  <c r="BP1094" i="1"/>
  <c r="BO1094" i="1"/>
  <c r="BK1094" i="1"/>
  <c r="BA1094" i="1"/>
  <c r="BN1094" i="1" s="1"/>
  <c r="AS1094" i="1"/>
  <c r="AG1094" i="1"/>
  <c r="AH1094" i="1" s="1"/>
  <c r="AD1094" i="1"/>
  <c r="AE1094" i="1" s="1"/>
  <c r="AB1094" i="1"/>
  <c r="AC1094" i="1" s="1"/>
  <c r="AA1094" i="1"/>
  <c r="U1094" i="1"/>
  <c r="P1094" i="1"/>
  <c r="BP1093" i="1"/>
  <c r="BO1093" i="1"/>
  <c r="BK1093" i="1"/>
  <c r="BA1093" i="1"/>
  <c r="BN1093" i="1" s="1"/>
  <c r="AS1093" i="1"/>
  <c r="AG1093" i="1"/>
  <c r="AH1093" i="1" s="1"/>
  <c r="AD1093" i="1"/>
  <c r="AE1093" i="1" s="1"/>
  <c r="AB1093" i="1"/>
  <c r="AC1093" i="1" s="1"/>
  <c r="AA1093" i="1"/>
  <c r="U1093" i="1"/>
  <c r="P1093" i="1"/>
  <c r="BP1092" i="1"/>
  <c r="BO1092" i="1"/>
  <c r="BK1092" i="1"/>
  <c r="BA1092" i="1"/>
  <c r="AS1092" i="1"/>
  <c r="AG1092" i="1"/>
  <c r="AH1092" i="1" s="1"/>
  <c r="AD1092" i="1"/>
  <c r="AE1092" i="1" s="1"/>
  <c r="AB1092" i="1"/>
  <c r="AC1092" i="1" s="1"/>
  <c r="AA1092" i="1"/>
  <c r="U1092" i="1"/>
  <c r="P1092" i="1"/>
  <c r="BP1091" i="1"/>
  <c r="BO1091" i="1"/>
  <c r="BK1091" i="1"/>
  <c r="BA1091" i="1"/>
  <c r="BN1091" i="1" s="1"/>
  <c r="AS1091" i="1"/>
  <c r="AG1091" i="1"/>
  <c r="AH1091" i="1" s="1"/>
  <c r="AD1091" i="1"/>
  <c r="AE1091" i="1" s="1"/>
  <c r="AB1091" i="1"/>
  <c r="AC1091" i="1" s="1"/>
  <c r="AA1091" i="1"/>
  <c r="U1091" i="1"/>
  <c r="P1091" i="1"/>
  <c r="BP1090" i="1"/>
  <c r="BO1090" i="1"/>
  <c r="BK1090" i="1"/>
  <c r="BA1090" i="1"/>
  <c r="AS1090" i="1"/>
  <c r="AG1090" i="1"/>
  <c r="AH1090" i="1" s="1"/>
  <c r="AD1090" i="1"/>
  <c r="AE1090" i="1" s="1"/>
  <c r="AB1090" i="1"/>
  <c r="AC1090" i="1" s="1"/>
  <c r="AA1090" i="1"/>
  <c r="U1090" i="1"/>
  <c r="P1090" i="1"/>
  <c r="BP1089" i="1"/>
  <c r="BO1089" i="1"/>
  <c r="BK1089" i="1"/>
  <c r="BA1089" i="1"/>
  <c r="BN1089" i="1" s="1"/>
  <c r="AS1089" i="1"/>
  <c r="AG1089" i="1"/>
  <c r="AH1089" i="1" s="1"/>
  <c r="AD1089" i="1"/>
  <c r="AE1089" i="1" s="1"/>
  <c r="AB1089" i="1"/>
  <c r="AC1089" i="1" s="1"/>
  <c r="AA1089" i="1"/>
  <c r="U1089" i="1"/>
  <c r="P1089" i="1"/>
  <c r="BP1088" i="1"/>
  <c r="BO1088" i="1"/>
  <c r="BK1088" i="1"/>
  <c r="BA1088" i="1"/>
  <c r="BN1088" i="1" s="1"/>
  <c r="AS1088" i="1"/>
  <c r="AG1088" i="1"/>
  <c r="AH1088" i="1" s="1"/>
  <c r="AD1088" i="1"/>
  <c r="AE1088" i="1" s="1"/>
  <c r="AB1088" i="1"/>
  <c r="AC1088" i="1" s="1"/>
  <c r="AA1088" i="1"/>
  <c r="U1088" i="1"/>
  <c r="P1088" i="1"/>
  <c r="O1088" i="1"/>
  <c r="BP1087" i="1"/>
  <c r="BO1087" i="1"/>
  <c r="BK1087" i="1"/>
  <c r="BA1087" i="1"/>
  <c r="AS1087" i="1"/>
  <c r="AG1087" i="1"/>
  <c r="AH1087" i="1" s="1"/>
  <c r="AD1087" i="1"/>
  <c r="AE1087" i="1" s="1"/>
  <c r="AB1087" i="1"/>
  <c r="AC1087" i="1" s="1"/>
  <c r="AA1087" i="1"/>
  <c r="U1087" i="1"/>
  <c r="P1087" i="1"/>
  <c r="BP1086" i="1"/>
  <c r="BO1086" i="1"/>
  <c r="BK1086" i="1"/>
  <c r="BA1086" i="1"/>
  <c r="AS1086" i="1"/>
  <c r="AG1086" i="1"/>
  <c r="AH1086" i="1" s="1"/>
  <c r="AD1086" i="1"/>
  <c r="AE1086" i="1" s="1"/>
  <c r="AB1086" i="1"/>
  <c r="AC1086" i="1" s="1"/>
  <c r="AA1086" i="1"/>
  <c r="U1086" i="1"/>
  <c r="P1086" i="1"/>
  <c r="BP1085" i="1"/>
  <c r="BO1085" i="1"/>
  <c r="BK1085" i="1"/>
  <c r="BA1085" i="1"/>
  <c r="AS1085" i="1"/>
  <c r="AG1085" i="1"/>
  <c r="AH1085" i="1" s="1"/>
  <c r="AD1085" i="1"/>
  <c r="AE1085" i="1" s="1"/>
  <c r="AB1085" i="1"/>
  <c r="AC1085" i="1" s="1"/>
  <c r="AA1085" i="1"/>
  <c r="U1085" i="1"/>
  <c r="P1085" i="1"/>
  <c r="O1085" i="1"/>
  <c r="BP1084" i="1"/>
  <c r="BO1084" i="1"/>
  <c r="BK1084" i="1"/>
  <c r="BA1084" i="1"/>
  <c r="BN1084" i="1" s="1"/>
  <c r="AS1084" i="1"/>
  <c r="AG1084" i="1"/>
  <c r="AH1084" i="1" s="1"/>
  <c r="AD1084" i="1"/>
  <c r="AE1084" i="1" s="1"/>
  <c r="AB1084" i="1"/>
  <c r="AC1084" i="1" s="1"/>
  <c r="AA1084" i="1"/>
  <c r="U1084" i="1"/>
  <c r="P1084" i="1"/>
  <c r="BP1083" i="1"/>
  <c r="BO1083" i="1"/>
  <c r="BK1083" i="1"/>
  <c r="BA1083" i="1"/>
  <c r="BN1083" i="1" s="1"/>
  <c r="AS1083" i="1"/>
  <c r="AG1083" i="1"/>
  <c r="AH1083" i="1" s="1"/>
  <c r="AD1083" i="1"/>
  <c r="AE1083" i="1" s="1"/>
  <c r="AB1083" i="1"/>
  <c r="AC1083" i="1" s="1"/>
  <c r="AA1083" i="1"/>
  <c r="U1083" i="1"/>
  <c r="P1083" i="1"/>
  <c r="BP1082" i="1"/>
  <c r="BO1082" i="1"/>
  <c r="BK1082" i="1"/>
  <c r="BA1082" i="1"/>
  <c r="BN1082" i="1" s="1"/>
  <c r="AS1082" i="1"/>
  <c r="AG1082" i="1"/>
  <c r="AH1082" i="1" s="1"/>
  <c r="AD1082" i="1"/>
  <c r="AE1082" i="1" s="1"/>
  <c r="AB1082" i="1"/>
  <c r="AC1082" i="1" s="1"/>
  <c r="AA1082" i="1"/>
  <c r="U1082" i="1"/>
  <c r="P1082" i="1"/>
  <c r="BP1081" i="1"/>
  <c r="BO1081" i="1"/>
  <c r="BK1081" i="1"/>
  <c r="BA1081" i="1"/>
  <c r="BN1081" i="1" s="1"/>
  <c r="AS1081" i="1"/>
  <c r="AG1081" i="1"/>
  <c r="AH1081" i="1" s="1"/>
  <c r="AD1081" i="1"/>
  <c r="O1081" i="1" s="1"/>
  <c r="AB1081" i="1"/>
  <c r="AC1081" i="1" s="1"/>
  <c r="AA1081" i="1"/>
  <c r="U1081" i="1"/>
  <c r="P1081" i="1"/>
  <c r="BP1080" i="1"/>
  <c r="BO1080" i="1"/>
  <c r="BK1080" i="1"/>
  <c r="BA1080" i="1"/>
  <c r="AS1080" i="1"/>
  <c r="AG1080" i="1"/>
  <c r="AH1080" i="1" s="1"/>
  <c r="AD1080" i="1"/>
  <c r="AE1080" i="1" s="1"/>
  <c r="AB1080" i="1"/>
  <c r="AC1080" i="1" s="1"/>
  <c r="AA1080" i="1"/>
  <c r="W1080" i="1"/>
  <c r="P1080" i="1" s="1"/>
  <c r="U1080" i="1"/>
  <c r="BP1079" i="1"/>
  <c r="BO1079" i="1"/>
  <c r="BK1079" i="1"/>
  <c r="BA1079" i="1"/>
  <c r="BB1079" i="1" s="1"/>
  <c r="AS1079" i="1"/>
  <c r="AG1079" i="1"/>
  <c r="AH1079" i="1" s="1"/>
  <c r="AD1079" i="1"/>
  <c r="AE1079" i="1" s="1"/>
  <c r="AB1079" i="1"/>
  <c r="AC1079" i="1" s="1"/>
  <c r="AA1079" i="1"/>
  <c r="U1079" i="1"/>
  <c r="P1079" i="1"/>
  <c r="BP1078" i="1"/>
  <c r="BO1078" i="1"/>
  <c r="BN1078" i="1"/>
  <c r="BK1078" i="1"/>
  <c r="BA1078" i="1"/>
  <c r="BB1078" i="1" s="1"/>
  <c r="AS1078" i="1"/>
  <c r="AG1078" i="1"/>
  <c r="AH1078" i="1" s="1"/>
  <c r="AD1078" i="1"/>
  <c r="AE1078" i="1" s="1"/>
  <c r="AB1078" i="1"/>
  <c r="AC1078" i="1" s="1"/>
  <c r="AA1078" i="1"/>
  <c r="U1078" i="1"/>
  <c r="P1078" i="1"/>
  <c r="BP1077" i="1"/>
  <c r="BO1077" i="1"/>
  <c r="BK1077" i="1"/>
  <c r="BA1077" i="1"/>
  <c r="BN1077" i="1" s="1"/>
  <c r="AS1077" i="1"/>
  <c r="AG1077" i="1"/>
  <c r="AH1077" i="1" s="1"/>
  <c r="AD1077" i="1"/>
  <c r="AE1077" i="1" s="1"/>
  <c r="AB1077" i="1"/>
  <c r="AC1077" i="1" s="1"/>
  <c r="AA1077" i="1"/>
  <c r="U1077" i="1"/>
  <c r="P1077" i="1"/>
  <c r="BP1076" i="1"/>
  <c r="BO1076" i="1"/>
  <c r="BK1076" i="1"/>
  <c r="BA1076" i="1"/>
  <c r="AS1076" i="1"/>
  <c r="AG1076" i="1"/>
  <c r="AH1076" i="1" s="1"/>
  <c r="AD1076" i="1"/>
  <c r="AE1076" i="1" s="1"/>
  <c r="AB1076" i="1"/>
  <c r="AC1076" i="1" s="1"/>
  <c r="AA1076" i="1"/>
  <c r="U1076" i="1"/>
  <c r="P1076" i="1"/>
  <c r="BP1075" i="1"/>
  <c r="BO1075" i="1"/>
  <c r="BK1075" i="1"/>
  <c r="BB1075" i="1"/>
  <c r="BA1075" i="1"/>
  <c r="BN1075" i="1" s="1"/>
  <c r="AS1075" i="1"/>
  <c r="AG1075" i="1"/>
  <c r="AH1075" i="1" s="1"/>
  <c r="AD1075" i="1"/>
  <c r="AE1075" i="1" s="1"/>
  <c r="AC1075" i="1"/>
  <c r="AB1075" i="1"/>
  <c r="AA1075" i="1"/>
  <c r="W1075" i="1"/>
  <c r="P1075" i="1" s="1"/>
  <c r="U1075" i="1"/>
  <c r="BP1074" i="1"/>
  <c r="BO1074" i="1"/>
  <c r="BN1074" i="1"/>
  <c r="BK1074" i="1"/>
  <c r="BA1074" i="1"/>
  <c r="BB1074" i="1" s="1"/>
  <c r="AS1074" i="1"/>
  <c r="AG1074" i="1"/>
  <c r="AH1074" i="1" s="1"/>
  <c r="AD1074" i="1"/>
  <c r="AE1074" i="1" s="1"/>
  <c r="AB1074" i="1"/>
  <c r="AC1074" i="1" s="1"/>
  <c r="AA1074" i="1"/>
  <c r="W1074" i="1"/>
  <c r="P1074" i="1" s="1"/>
  <c r="U1074" i="1"/>
  <c r="BP1073" i="1"/>
  <c r="BO1073" i="1"/>
  <c r="BK1073" i="1"/>
  <c r="BA1073" i="1"/>
  <c r="BN1073" i="1" s="1"/>
  <c r="AS1073" i="1"/>
  <c r="AG1073" i="1"/>
  <c r="AH1073" i="1" s="1"/>
  <c r="AD1073" i="1"/>
  <c r="AE1073" i="1" s="1"/>
  <c r="AB1073" i="1"/>
  <c r="AC1073" i="1" s="1"/>
  <c r="AA1073" i="1"/>
  <c r="U1073" i="1"/>
  <c r="P1073" i="1"/>
  <c r="BP1072" i="1"/>
  <c r="BO1072" i="1"/>
  <c r="BK1072" i="1"/>
  <c r="BA1072" i="1"/>
  <c r="BN1072" i="1" s="1"/>
  <c r="AS1072" i="1"/>
  <c r="AG1072" i="1"/>
  <c r="AH1072" i="1" s="1"/>
  <c r="AD1072" i="1"/>
  <c r="AE1072" i="1" s="1"/>
  <c r="AB1072" i="1"/>
  <c r="AC1072" i="1" s="1"/>
  <c r="AA1072" i="1"/>
  <c r="U1072" i="1"/>
  <c r="P1072" i="1"/>
  <c r="BP1071" i="1"/>
  <c r="BO1071" i="1"/>
  <c r="BK1071" i="1"/>
  <c r="BA1071" i="1"/>
  <c r="BN1071" i="1" s="1"/>
  <c r="AS1071" i="1"/>
  <c r="AG1071" i="1"/>
  <c r="AH1071" i="1" s="1"/>
  <c r="AD1071" i="1"/>
  <c r="AE1071" i="1" s="1"/>
  <c r="AB1071" i="1"/>
  <c r="AC1071" i="1" s="1"/>
  <c r="AA1071" i="1"/>
  <c r="U1071" i="1"/>
  <c r="P1071" i="1"/>
  <c r="BP1070" i="1"/>
  <c r="BO1070" i="1"/>
  <c r="BK1070" i="1"/>
  <c r="BA1070" i="1"/>
  <c r="BN1070" i="1" s="1"/>
  <c r="AS1070" i="1"/>
  <c r="AG1070" i="1"/>
  <c r="AH1070" i="1" s="1"/>
  <c r="AD1070" i="1"/>
  <c r="AE1070" i="1" s="1"/>
  <c r="AB1070" i="1"/>
  <c r="AC1070" i="1" s="1"/>
  <c r="AA1070" i="1"/>
  <c r="U1070" i="1"/>
  <c r="P1070" i="1"/>
  <c r="BP1069" i="1"/>
  <c r="BO1069" i="1"/>
  <c r="BK1069" i="1"/>
  <c r="BA1069" i="1"/>
  <c r="BN1069" i="1" s="1"/>
  <c r="AS1069" i="1"/>
  <c r="AG1069" i="1"/>
  <c r="AH1069" i="1" s="1"/>
  <c r="AD1069" i="1"/>
  <c r="AE1069" i="1" s="1"/>
  <c r="AB1069" i="1"/>
  <c r="AC1069" i="1" s="1"/>
  <c r="AA1069" i="1"/>
  <c r="U1069" i="1"/>
  <c r="P1069" i="1"/>
  <c r="BP1068" i="1"/>
  <c r="BO1068" i="1"/>
  <c r="BK1068" i="1"/>
  <c r="BA1068" i="1"/>
  <c r="BN1068" i="1" s="1"/>
  <c r="AS1068" i="1"/>
  <c r="AG1068" i="1"/>
  <c r="AH1068" i="1" s="1"/>
  <c r="AD1068" i="1"/>
  <c r="AE1068" i="1" s="1"/>
  <c r="AB1068" i="1"/>
  <c r="AC1068" i="1" s="1"/>
  <c r="AA1068" i="1"/>
  <c r="U1068" i="1"/>
  <c r="P1068" i="1"/>
  <c r="BP1067" i="1"/>
  <c r="BO1067" i="1"/>
  <c r="BK1067" i="1"/>
  <c r="BA1067" i="1"/>
  <c r="BN1067" i="1" s="1"/>
  <c r="AS1067" i="1"/>
  <c r="AG1067" i="1"/>
  <c r="AH1067" i="1" s="1"/>
  <c r="AD1067" i="1"/>
  <c r="AE1067" i="1" s="1"/>
  <c r="AB1067" i="1"/>
  <c r="AC1067" i="1" s="1"/>
  <c r="AA1067" i="1"/>
  <c r="U1067" i="1"/>
  <c r="P1067" i="1"/>
  <c r="BP1066" i="1"/>
  <c r="BO1066" i="1"/>
  <c r="BK1066" i="1"/>
  <c r="BA1066" i="1"/>
  <c r="BN1066" i="1" s="1"/>
  <c r="AS1066" i="1"/>
  <c r="AG1066" i="1"/>
  <c r="AH1066" i="1" s="1"/>
  <c r="AD1066" i="1"/>
  <c r="AE1066" i="1" s="1"/>
  <c r="AB1066" i="1"/>
  <c r="AC1066" i="1" s="1"/>
  <c r="AA1066" i="1"/>
  <c r="U1066" i="1"/>
  <c r="P1066" i="1"/>
  <c r="BP1065" i="1"/>
  <c r="BO1065" i="1"/>
  <c r="BK1065" i="1"/>
  <c r="BA1065" i="1"/>
  <c r="BN1065" i="1" s="1"/>
  <c r="AS1065" i="1"/>
  <c r="AG1065" i="1"/>
  <c r="AH1065" i="1" s="1"/>
  <c r="AD1065" i="1"/>
  <c r="AE1065" i="1" s="1"/>
  <c r="AB1065" i="1"/>
  <c r="AC1065" i="1" s="1"/>
  <c r="AA1065" i="1"/>
  <c r="W1065" i="1"/>
  <c r="P1065" i="1" s="1"/>
  <c r="U1065" i="1"/>
  <c r="BP1064" i="1"/>
  <c r="BO1064" i="1"/>
  <c r="BK1064" i="1"/>
  <c r="BA1064" i="1"/>
  <c r="BN1064" i="1" s="1"/>
  <c r="AS1064" i="1"/>
  <c r="AG1064" i="1"/>
  <c r="AH1064" i="1" s="1"/>
  <c r="AD1064" i="1"/>
  <c r="AE1064" i="1" s="1"/>
  <c r="AB1064" i="1"/>
  <c r="AC1064" i="1" s="1"/>
  <c r="AA1064" i="1"/>
  <c r="U1064" i="1"/>
  <c r="P1064" i="1"/>
  <c r="BP1063" i="1"/>
  <c r="BO1063" i="1"/>
  <c r="BK1063" i="1"/>
  <c r="BA1063" i="1"/>
  <c r="BN1063" i="1" s="1"/>
  <c r="AS1063" i="1"/>
  <c r="AG1063" i="1"/>
  <c r="AH1063" i="1" s="1"/>
  <c r="AD1063" i="1"/>
  <c r="AE1063" i="1" s="1"/>
  <c r="AB1063" i="1"/>
  <c r="AC1063" i="1" s="1"/>
  <c r="AA1063" i="1"/>
  <c r="U1063" i="1"/>
  <c r="P1063" i="1"/>
  <c r="BP1062" i="1"/>
  <c r="BO1062" i="1"/>
  <c r="BK1062" i="1"/>
  <c r="BA1062" i="1"/>
  <c r="BN1062" i="1" s="1"/>
  <c r="AS1062" i="1"/>
  <c r="AG1062" i="1"/>
  <c r="AH1062" i="1" s="1"/>
  <c r="AD1062" i="1"/>
  <c r="AE1062" i="1" s="1"/>
  <c r="AB1062" i="1"/>
  <c r="AC1062" i="1" s="1"/>
  <c r="AA1062" i="1"/>
  <c r="U1062" i="1"/>
  <c r="P1062" i="1"/>
  <c r="BP1061" i="1"/>
  <c r="BO1061" i="1"/>
  <c r="BK1061" i="1"/>
  <c r="BA1061" i="1"/>
  <c r="BN1061" i="1" s="1"/>
  <c r="AS1061" i="1"/>
  <c r="AG1061" i="1"/>
  <c r="AH1061" i="1" s="1"/>
  <c r="AD1061" i="1"/>
  <c r="AE1061" i="1" s="1"/>
  <c r="AB1061" i="1"/>
  <c r="AC1061" i="1" s="1"/>
  <c r="AA1061" i="1"/>
  <c r="W1061" i="1"/>
  <c r="P1061" i="1" s="1"/>
  <c r="U1061" i="1"/>
  <c r="BP1060" i="1"/>
  <c r="BO1060" i="1"/>
  <c r="BK1060" i="1"/>
  <c r="BB1060" i="1"/>
  <c r="BA1060" i="1"/>
  <c r="BN1060" i="1" s="1"/>
  <c r="AS1060" i="1"/>
  <c r="AG1060" i="1"/>
  <c r="AH1060" i="1" s="1"/>
  <c r="AD1060" i="1"/>
  <c r="AE1060" i="1" s="1"/>
  <c r="AB1060" i="1"/>
  <c r="AC1060" i="1" s="1"/>
  <c r="AA1060" i="1"/>
  <c r="U1060" i="1"/>
  <c r="P1060" i="1"/>
  <c r="BP1059" i="1"/>
  <c r="BO1059" i="1"/>
  <c r="BK1059" i="1"/>
  <c r="BA1059" i="1"/>
  <c r="AS1059" i="1"/>
  <c r="AG1059" i="1"/>
  <c r="AH1059" i="1" s="1"/>
  <c r="AD1059" i="1"/>
  <c r="O1059" i="1" s="1"/>
  <c r="AB1059" i="1"/>
  <c r="AC1059" i="1" s="1"/>
  <c r="AA1059" i="1"/>
  <c r="U1059" i="1"/>
  <c r="P1059" i="1"/>
  <c r="BP1058" i="1"/>
  <c r="BO1058" i="1"/>
  <c r="BK1058" i="1"/>
  <c r="BA1058" i="1"/>
  <c r="AS1058" i="1"/>
  <c r="AG1058" i="1"/>
  <c r="AH1058" i="1" s="1"/>
  <c r="AD1058" i="1"/>
  <c r="AE1058" i="1" s="1"/>
  <c r="AB1058" i="1"/>
  <c r="AC1058" i="1" s="1"/>
  <c r="AA1058" i="1"/>
  <c r="U1058" i="1"/>
  <c r="P1058" i="1"/>
  <c r="BP1057" i="1"/>
  <c r="BO1057" i="1"/>
  <c r="BK1057" i="1"/>
  <c r="BA1057" i="1"/>
  <c r="AS1057" i="1"/>
  <c r="AG1057" i="1"/>
  <c r="AH1057" i="1" s="1"/>
  <c r="AD1057" i="1"/>
  <c r="AE1057" i="1" s="1"/>
  <c r="AB1057" i="1"/>
  <c r="AC1057" i="1" s="1"/>
  <c r="AA1057" i="1"/>
  <c r="W1057" i="1"/>
  <c r="P1057" i="1" s="1"/>
  <c r="U1057" i="1"/>
  <c r="BP1056" i="1"/>
  <c r="BO1056" i="1"/>
  <c r="BN1056" i="1"/>
  <c r="BK1056" i="1"/>
  <c r="BA1056" i="1"/>
  <c r="BB1056" i="1" s="1"/>
  <c r="AS1056" i="1"/>
  <c r="AG1056" i="1"/>
  <c r="AH1056" i="1" s="1"/>
  <c r="AD1056" i="1"/>
  <c r="AE1056" i="1" s="1"/>
  <c r="AB1056" i="1"/>
  <c r="AC1056" i="1" s="1"/>
  <c r="AA1056" i="1"/>
  <c r="W1056" i="1"/>
  <c r="P1056" i="1" s="1"/>
  <c r="U1056" i="1"/>
  <c r="BP1055" i="1"/>
  <c r="BO1055" i="1"/>
  <c r="BK1055" i="1"/>
  <c r="BA1055" i="1"/>
  <c r="BB1055" i="1" s="1"/>
  <c r="AS1055" i="1"/>
  <c r="AG1055" i="1"/>
  <c r="AH1055" i="1" s="1"/>
  <c r="AD1055" i="1"/>
  <c r="AE1055" i="1" s="1"/>
  <c r="AB1055" i="1"/>
  <c r="AC1055" i="1" s="1"/>
  <c r="AA1055" i="1"/>
  <c r="W1055" i="1"/>
  <c r="P1055" i="1" s="1"/>
  <c r="U1055" i="1"/>
  <c r="BP1054" i="1"/>
  <c r="BO1054" i="1"/>
  <c r="BK1054" i="1"/>
  <c r="BA1054" i="1"/>
  <c r="BN1054" i="1" s="1"/>
  <c r="AS1054" i="1"/>
  <c r="AG1054" i="1"/>
  <c r="AH1054" i="1" s="1"/>
  <c r="AD1054" i="1"/>
  <c r="O1054" i="1" s="1"/>
  <c r="AB1054" i="1"/>
  <c r="AC1054" i="1" s="1"/>
  <c r="AA1054" i="1"/>
  <c r="U1054" i="1"/>
  <c r="P1054" i="1"/>
  <c r="BP1053" i="1"/>
  <c r="BO1053" i="1"/>
  <c r="BK1053" i="1"/>
  <c r="BA1053" i="1"/>
  <c r="BN1053" i="1" s="1"/>
  <c r="AS1053" i="1"/>
  <c r="AG1053" i="1"/>
  <c r="AH1053" i="1" s="1"/>
  <c r="AD1053" i="1"/>
  <c r="AE1053" i="1" s="1"/>
  <c r="AB1053" i="1"/>
  <c r="AC1053" i="1" s="1"/>
  <c r="AA1053" i="1"/>
  <c r="W1053" i="1"/>
  <c r="P1053" i="1" s="1"/>
  <c r="U1053" i="1"/>
  <c r="BP1052" i="1"/>
  <c r="BO1052" i="1"/>
  <c r="BK1052" i="1"/>
  <c r="BA1052" i="1"/>
  <c r="AS1052" i="1"/>
  <c r="AG1052" i="1"/>
  <c r="AH1052" i="1" s="1"/>
  <c r="AD1052" i="1"/>
  <c r="AE1052" i="1" s="1"/>
  <c r="AB1052" i="1"/>
  <c r="AC1052" i="1" s="1"/>
  <c r="AA1052" i="1"/>
  <c r="U1052" i="1"/>
  <c r="P1052" i="1"/>
  <c r="BP1051" i="1"/>
  <c r="BO1051" i="1"/>
  <c r="BK1051" i="1"/>
  <c r="BA1051" i="1"/>
  <c r="BN1051" i="1" s="1"/>
  <c r="AS1051" i="1"/>
  <c r="AG1051" i="1"/>
  <c r="AH1051" i="1" s="1"/>
  <c r="AD1051" i="1"/>
  <c r="O1051" i="1" s="1"/>
  <c r="AB1051" i="1"/>
  <c r="AC1051" i="1" s="1"/>
  <c r="AA1051" i="1"/>
  <c r="U1051" i="1"/>
  <c r="P1051" i="1"/>
  <c r="BP1050" i="1"/>
  <c r="BO1050" i="1"/>
  <c r="BK1050" i="1"/>
  <c r="BA1050" i="1"/>
  <c r="AS1050" i="1"/>
  <c r="AG1050" i="1"/>
  <c r="AH1050" i="1" s="1"/>
  <c r="AD1050" i="1"/>
  <c r="AE1050" i="1" s="1"/>
  <c r="AB1050" i="1"/>
  <c r="AC1050" i="1" s="1"/>
  <c r="AA1050" i="1"/>
  <c r="U1050" i="1"/>
  <c r="P1050" i="1"/>
  <c r="BP1049" i="1"/>
  <c r="BO1049" i="1"/>
  <c r="BK1049" i="1"/>
  <c r="BA1049" i="1"/>
  <c r="BN1049" i="1" s="1"/>
  <c r="AS1049" i="1"/>
  <c r="AG1049" i="1"/>
  <c r="AH1049" i="1" s="1"/>
  <c r="AD1049" i="1"/>
  <c r="AE1049" i="1" s="1"/>
  <c r="AB1049" i="1"/>
  <c r="AC1049" i="1" s="1"/>
  <c r="AA1049" i="1"/>
  <c r="W1049" i="1"/>
  <c r="P1049" i="1" s="1"/>
  <c r="U1049" i="1"/>
  <c r="BP1048" i="1"/>
  <c r="BO1048" i="1"/>
  <c r="BK1048" i="1"/>
  <c r="BA1048" i="1"/>
  <c r="AS1048" i="1"/>
  <c r="AG1048" i="1"/>
  <c r="AH1048" i="1" s="1"/>
  <c r="AD1048" i="1"/>
  <c r="AE1048" i="1" s="1"/>
  <c r="AB1048" i="1"/>
  <c r="AC1048" i="1" s="1"/>
  <c r="AA1048" i="1"/>
  <c r="U1048" i="1"/>
  <c r="P1048" i="1"/>
  <c r="BP1047" i="1"/>
  <c r="BO1047" i="1"/>
  <c r="BK1047" i="1"/>
  <c r="BA1047" i="1"/>
  <c r="AS1047" i="1"/>
  <c r="AG1047" i="1"/>
  <c r="AH1047" i="1" s="1"/>
  <c r="AD1047" i="1"/>
  <c r="AE1047" i="1" s="1"/>
  <c r="AB1047" i="1"/>
  <c r="AC1047" i="1" s="1"/>
  <c r="AA1047" i="1"/>
  <c r="U1047" i="1"/>
  <c r="P1047" i="1"/>
  <c r="BP1046" i="1"/>
  <c r="BO1046" i="1"/>
  <c r="BK1046" i="1"/>
  <c r="BA1046" i="1"/>
  <c r="BN1046" i="1" s="1"/>
  <c r="AS1046" i="1"/>
  <c r="AG1046" i="1"/>
  <c r="AH1046" i="1" s="1"/>
  <c r="AD1046" i="1"/>
  <c r="AE1046" i="1" s="1"/>
  <c r="AB1046" i="1"/>
  <c r="AC1046" i="1" s="1"/>
  <c r="AA1046" i="1"/>
  <c r="U1046" i="1"/>
  <c r="P1046" i="1"/>
  <c r="BP1045" i="1"/>
  <c r="BO1045" i="1"/>
  <c r="BK1045" i="1"/>
  <c r="BA1045" i="1"/>
  <c r="BB1045" i="1" s="1"/>
  <c r="AS1045" i="1"/>
  <c r="AG1045" i="1"/>
  <c r="AH1045" i="1" s="1"/>
  <c r="AD1045" i="1"/>
  <c r="AE1045" i="1" s="1"/>
  <c r="AB1045" i="1"/>
  <c r="AC1045" i="1" s="1"/>
  <c r="AA1045" i="1"/>
  <c r="U1045" i="1"/>
  <c r="P1045" i="1"/>
  <c r="BP1044" i="1"/>
  <c r="BO1044" i="1"/>
  <c r="BK1044" i="1"/>
  <c r="BA1044" i="1"/>
  <c r="AS1044" i="1"/>
  <c r="AG1044" i="1"/>
  <c r="AH1044" i="1" s="1"/>
  <c r="AD1044" i="1"/>
  <c r="AE1044" i="1" s="1"/>
  <c r="AB1044" i="1"/>
  <c r="AC1044" i="1" s="1"/>
  <c r="AA1044" i="1"/>
  <c r="U1044" i="1"/>
  <c r="P1044" i="1"/>
  <c r="BP1043" i="1"/>
  <c r="BO1043" i="1"/>
  <c r="BK1043" i="1"/>
  <c r="BA1043" i="1"/>
  <c r="BB1043" i="1" s="1"/>
  <c r="AS1043" i="1"/>
  <c r="AG1043" i="1"/>
  <c r="AH1043" i="1" s="1"/>
  <c r="AD1043" i="1"/>
  <c r="AE1043" i="1" s="1"/>
  <c r="AB1043" i="1"/>
  <c r="AC1043" i="1" s="1"/>
  <c r="AA1043" i="1"/>
  <c r="W1043" i="1"/>
  <c r="P1043" i="1" s="1"/>
  <c r="U1043" i="1"/>
  <c r="BP1042" i="1"/>
  <c r="BO1042" i="1"/>
  <c r="BK1042" i="1"/>
  <c r="BA1042" i="1"/>
  <c r="AS1042" i="1"/>
  <c r="AG1042" i="1"/>
  <c r="AH1042" i="1" s="1"/>
  <c r="AD1042" i="1"/>
  <c r="O1042" i="1" s="1"/>
  <c r="AB1042" i="1"/>
  <c r="AC1042" i="1" s="1"/>
  <c r="AA1042" i="1"/>
  <c r="U1042" i="1"/>
  <c r="P1042" i="1"/>
  <c r="BP1041" i="1"/>
  <c r="BO1041" i="1"/>
  <c r="BK1041" i="1"/>
  <c r="BA1041" i="1"/>
  <c r="BN1041" i="1" s="1"/>
  <c r="AS1041" i="1"/>
  <c r="AG1041" i="1"/>
  <c r="AH1041" i="1" s="1"/>
  <c r="AD1041" i="1"/>
  <c r="AE1041" i="1" s="1"/>
  <c r="AB1041" i="1"/>
  <c r="AC1041" i="1" s="1"/>
  <c r="AA1041" i="1"/>
  <c r="U1041" i="1"/>
  <c r="P1041" i="1"/>
  <c r="BP1040" i="1"/>
  <c r="BO1040" i="1"/>
  <c r="BK1040" i="1"/>
  <c r="BA1040" i="1"/>
  <c r="BN1040" i="1" s="1"/>
  <c r="AS1040" i="1"/>
  <c r="AG1040" i="1"/>
  <c r="AH1040" i="1" s="1"/>
  <c r="AD1040" i="1"/>
  <c r="AE1040" i="1" s="1"/>
  <c r="AB1040" i="1"/>
  <c r="AC1040" i="1" s="1"/>
  <c r="AA1040" i="1"/>
  <c r="W1040" i="1"/>
  <c r="P1040" i="1" s="1"/>
  <c r="U1040" i="1"/>
  <c r="BP1039" i="1"/>
  <c r="BO1039" i="1"/>
  <c r="BK1039" i="1"/>
  <c r="BA1039" i="1"/>
  <c r="BN1039" i="1" s="1"/>
  <c r="AS1039" i="1"/>
  <c r="AG1039" i="1"/>
  <c r="AH1039" i="1" s="1"/>
  <c r="AD1039" i="1"/>
  <c r="AE1039" i="1" s="1"/>
  <c r="AB1039" i="1"/>
  <c r="AC1039" i="1" s="1"/>
  <c r="AA1039" i="1"/>
  <c r="U1039" i="1"/>
  <c r="P1039" i="1"/>
  <c r="BP1038" i="1"/>
  <c r="BO1038" i="1"/>
  <c r="BK1038" i="1"/>
  <c r="BA1038" i="1"/>
  <c r="BN1038" i="1" s="1"/>
  <c r="AS1038" i="1"/>
  <c r="AG1038" i="1"/>
  <c r="AH1038" i="1" s="1"/>
  <c r="AD1038" i="1"/>
  <c r="AE1038" i="1" s="1"/>
  <c r="AB1038" i="1"/>
  <c r="AC1038" i="1" s="1"/>
  <c r="AA1038" i="1"/>
  <c r="U1038" i="1"/>
  <c r="P1038" i="1"/>
  <c r="BP1037" i="1"/>
  <c r="BO1037" i="1"/>
  <c r="BK1037" i="1"/>
  <c r="BA1037" i="1"/>
  <c r="BN1037" i="1" s="1"/>
  <c r="AS1037" i="1"/>
  <c r="AG1037" i="1"/>
  <c r="AH1037" i="1" s="1"/>
  <c r="AD1037" i="1"/>
  <c r="AE1037" i="1" s="1"/>
  <c r="AB1037" i="1"/>
  <c r="AC1037" i="1" s="1"/>
  <c r="AA1037" i="1"/>
  <c r="W1037" i="1"/>
  <c r="P1037" i="1" s="1"/>
  <c r="U1037" i="1"/>
  <c r="BP1036" i="1"/>
  <c r="BO1036" i="1"/>
  <c r="BA1036" i="1"/>
  <c r="BN1036" i="1" s="1"/>
  <c r="AS1036" i="1"/>
  <c r="AG1036" i="1"/>
  <c r="AH1036" i="1" s="1"/>
  <c r="AD1036" i="1"/>
  <c r="AE1036" i="1" s="1"/>
  <c r="AB1036" i="1"/>
  <c r="AC1036" i="1" s="1"/>
  <c r="AA1036" i="1"/>
  <c r="W1036" i="1"/>
  <c r="P1036" i="1" s="1"/>
  <c r="U1036" i="1"/>
  <c r="BP1035" i="1"/>
  <c r="BO1035" i="1"/>
  <c r="BK1035" i="1"/>
  <c r="BA1035" i="1"/>
  <c r="BN1035" i="1" s="1"/>
  <c r="AS1035" i="1"/>
  <c r="AG1035" i="1"/>
  <c r="AH1035" i="1" s="1"/>
  <c r="AD1035" i="1"/>
  <c r="AE1035" i="1" s="1"/>
  <c r="AB1035" i="1"/>
  <c r="AC1035" i="1" s="1"/>
  <c r="AA1035" i="1"/>
  <c r="U1035" i="1"/>
  <c r="P1035" i="1"/>
  <c r="BP1034" i="1"/>
  <c r="BO1034" i="1"/>
  <c r="BK1034" i="1"/>
  <c r="BA1034" i="1"/>
  <c r="AS1034" i="1"/>
  <c r="AG1034" i="1"/>
  <c r="AH1034" i="1" s="1"/>
  <c r="AD1034" i="1"/>
  <c r="AE1034" i="1" s="1"/>
  <c r="AB1034" i="1"/>
  <c r="AC1034" i="1" s="1"/>
  <c r="AA1034" i="1"/>
  <c r="W1034" i="1"/>
  <c r="P1034" i="1" s="1"/>
  <c r="U1034" i="1"/>
  <c r="BP1033" i="1"/>
  <c r="BO1033" i="1"/>
  <c r="BK1033" i="1"/>
  <c r="BA1033" i="1"/>
  <c r="AS1033" i="1"/>
  <c r="AG1033" i="1"/>
  <c r="AH1033" i="1" s="1"/>
  <c r="AD1033" i="1"/>
  <c r="AE1033" i="1" s="1"/>
  <c r="AB1033" i="1"/>
  <c r="AC1033" i="1" s="1"/>
  <c r="AA1033" i="1"/>
  <c r="U1033" i="1"/>
  <c r="P1033" i="1"/>
  <c r="BP1032" i="1"/>
  <c r="BO1032" i="1"/>
  <c r="BK1032" i="1"/>
  <c r="BA1032" i="1"/>
  <c r="AS1032" i="1"/>
  <c r="AG1032" i="1"/>
  <c r="AH1032" i="1" s="1"/>
  <c r="AD1032" i="1"/>
  <c r="AE1032" i="1" s="1"/>
  <c r="AB1032" i="1"/>
  <c r="AC1032" i="1" s="1"/>
  <c r="AA1032" i="1"/>
  <c r="U1032" i="1"/>
  <c r="P1032" i="1"/>
  <c r="BP1031" i="1"/>
  <c r="BO1031" i="1"/>
  <c r="BK1031" i="1"/>
  <c r="BA1031" i="1"/>
  <c r="AS1031" i="1"/>
  <c r="AG1031" i="1"/>
  <c r="AH1031" i="1" s="1"/>
  <c r="AD1031" i="1"/>
  <c r="O1031" i="1" s="1"/>
  <c r="AB1031" i="1"/>
  <c r="AC1031" i="1" s="1"/>
  <c r="AA1031" i="1"/>
  <c r="U1031" i="1"/>
  <c r="P1031" i="1"/>
  <c r="BP1030" i="1"/>
  <c r="BO1030" i="1"/>
  <c r="BK1030" i="1"/>
  <c r="BA1030" i="1"/>
  <c r="BN1030" i="1" s="1"/>
  <c r="AS1030" i="1"/>
  <c r="AG1030" i="1"/>
  <c r="AH1030" i="1" s="1"/>
  <c r="AD1030" i="1"/>
  <c r="AE1030" i="1" s="1"/>
  <c r="AB1030" i="1"/>
  <c r="AC1030" i="1" s="1"/>
  <c r="AA1030" i="1"/>
  <c r="U1030" i="1"/>
  <c r="P1030" i="1"/>
  <c r="BP1029" i="1"/>
  <c r="BO1029" i="1"/>
  <c r="BK1029" i="1"/>
  <c r="BA1029" i="1"/>
  <c r="BN1029" i="1" s="1"/>
  <c r="AS1029" i="1"/>
  <c r="AG1029" i="1"/>
  <c r="AH1029" i="1" s="1"/>
  <c r="AD1029" i="1"/>
  <c r="AE1029" i="1" s="1"/>
  <c r="AB1029" i="1"/>
  <c r="AC1029" i="1" s="1"/>
  <c r="AA1029" i="1"/>
  <c r="W1029" i="1"/>
  <c r="P1029" i="1" s="1"/>
  <c r="U1029" i="1"/>
  <c r="BP1028" i="1"/>
  <c r="BO1028" i="1"/>
  <c r="BK1028" i="1"/>
  <c r="BA1028" i="1"/>
  <c r="BB1028" i="1" s="1"/>
  <c r="AS1028" i="1"/>
  <c r="AG1028" i="1"/>
  <c r="AH1028" i="1" s="1"/>
  <c r="AD1028" i="1"/>
  <c r="AE1028" i="1" s="1"/>
  <c r="AB1028" i="1"/>
  <c r="AC1028" i="1" s="1"/>
  <c r="AA1028" i="1"/>
  <c r="U1028" i="1"/>
  <c r="P1028" i="1"/>
  <c r="BP1027" i="1"/>
  <c r="BO1027" i="1"/>
  <c r="BK1027" i="1"/>
  <c r="BA1027" i="1"/>
  <c r="AS1027" i="1"/>
  <c r="AG1027" i="1"/>
  <c r="AH1027" i="1" s="1"/>
  <c r="AD1027" i="1"/>
  <c r="AE1027" i="1" s="1"/>
  <c r="AB1027" i="1"/>
  <c r="AC1027" i="1" s="1"/>
  <c r="AA1027" i="1"/>
  <c r="U1027" i="1"/>
  <c r="P1027" i="1"/>
  <c r="BP1026" i="1"/>
  <c r="BO1026" i="1"/>
  <c r="BK1026" i="1"/>
  <c r="BA1026" i="1"/>
  <c r="AS1026" i="1"/>
  <c r="AG1026" i="1"/>
  <c r="AH1026" i="1" s="1"/>
  <c r="AD1026" i="1"/>
  <c r="AE1026" i="1" s="1"/>
  <c r="AB1026" i="1"/>
  <c r="AC1026" i="1" s="1"/>
  <c r="AA1026" i="1"/>
  <c r="U1026" i="1"/>
  <c r="P1026" i="1"/>
  <c r="BP1025" i="1"/>
  <c r="BO1025" i="1"/>
  <c r="BK1025" i="1"/>
  <c r="BA1025" i="1"/>
  <c r="BN1025" i="1" s="1"/>
  <c r="AS1025" i="1"/>
  <c r="AG1025" i="1"/>
  <c r="AH1025" i="1" s="1"/>
  <c r="AD1025" i="1"/>
  <c r="AE1025" i="1" s="1"/>
  <c r="AB1025" i="1"/>
  <c r="AC1025" i="1" s="1"/>
  <c r="AA1025" i="1"/>
  <c r="U1025" i="1"/>
  <c r="P1025" i="1"/>
  <c r="BP1024" i="1"/>
  <c r="BO1024" i="1"/>
  <c r="BK1024" i="1"/>
  <c r="BA1024" i="1"/>
  <c r="BB1024" i="1" s="1"/>
  <c r="AS1024" i="1"/>
  <c r="AG1024" i="1"/>
  <c r="AH1024" i="1" s="1"/>
  <c r="AD1024" i="1"/>
  <c r="AE1024" i="1" s="1"/>
  <c r="AB1024" i="1"/>
  <c r="AC1024" i="1" s="1"/>
  <c r="AA1024" i="1"/>
  <c r="U1024" i="1"/>
  <c r="P1024" i="1"/>
  <c r="BP1023" i="1"/>
  <c r="BO1023" i="1"/>
  <c r="BK1023" i="1"/>
  <c r="BA1023" i="1"/>
  <c r="AS1023" i="1"/>
  <c r="AG1023" i="1"/>
  <c r="AH1023" i="1" s="1"/>
  <c r="AD1023" i="1"/>
  <c r="AE1023" i="1" s="1"/>
  <c r="AB1023" i="1"/>
  <c r="AC1023" i="1" s="1"/>
  <c r="AA1023" i="1"/>
  <c r="U1023" i="1"/>
  <c r="P1023" i="1"/>
  <c r="BP1022" i="1"/>
  <c r="BO1022" i="1"/>
  <c r="BK1022" i="1"/>
  <c r="BA1022" i="1"/>
  <c r="AS1022" i="1"/>
  <c r="AG1022" i="1"/>
  <c r="AH1022" i="1" s="1"/>
  <c r="AD1022" i="1"/>
  <c r="AE1022" i="1" s="1"/>
  <c r="AB1022" i="1"/>
  <c r="AC1022" i="1" s="1"/>
  <c r="AA1022" i="1"/>
  <c r="U1022" i="1"/>
  <c r="P1022" i="1"/>
  <c r="BP1021" i="1"/>
  <c r="BO1021" i="1"/>
  <c r="BK1021" i="1"/>
  <c r="BA1021" i="1"/>
  <c r="BB1021" i="1" s="1"/>
  <c r="AS1021" i="1"/>
  <c r="AG1021" i="1"/>
  <c r="AH1021" i="1" s="1"/>
  <c r="AD1021" i="1"/>
  <c r="AE1021" i="1" s="1"/>
  <c r="AB1021" i="1"/>
  <c r="AC1021" i="1" s="1"/>
  <c r="AA1021" i="1"/>
  <c r="U1021" i="1"/>
  <c r="P1021" i="1"/>
  <c r="BP1020" i="1"/>
  <c r="BO1020" i="1"/>
  <c r="BK1020" i="1"/>
  <c r="BA1020" i="1"/>
  <c r="AS1020" i="1"/>
  <c r="AG1020" i="1"/>
  <c r="AH1020" i="1" s="1"/>
  <c r="AE1020" i="1"/>
  <c r="AD1020" i="1"/>
  <c r="AB1020" i="1"/>
  <c r="AC1020" i="1" s="1"/>
  <c r="AA1020" i="1"/>
  <c r="W1020" i="1"/>
  <c r="P1020" i="1" s="1"/>
  <c r="U1020" i="1"/>
  <c r="BP1019" i="1"/>
  <c r="BO1019" i="1"/>
  <c r="BK1019" i="1"/>
  <c r="BA1019" i="1"/>
  <c r="BN1019" i="1" s="1"/>
  <c r="AS1019" i="1"/>
  <c r="AG1019" i="1"/>
  <c r="AH1019" i="1" s="1"/>
  <c r="AD1019" i="1"/>
  <c r="AE1019" i="1" s="1"/>
  <c r="AB1019" i="1"/>
  <c r="AC1019" i="1" s="1"/>
  <c r="AA1019" i="1"/>
  <c r="W1019" i="1"/>
  <c r="P1019" i="1" s="1"/>
  <c r="U1019" i="1"/>
  <c r="BP1018" i="1"/>
  <c r="BO1018" i="1"/>
  <c r="BK1018" i="1"/>
  <c r="BA1018" i="1"/>
  <c r="AS1018" i="1"/>
  <c r="AG1018" i="1"/>
  <c r="AH1018" i="1" s="1"/>
  <c r="AD1018" i="1"/>
  <c r="AE1018" i="1" s="1"/>
  <c r="AB1018" i="1"/>
  <c r="AC1018" i="1" s="1"/>
  <c r="AA1018" i="1"/>
  <c r="U1018" i="1"/>
  <c r="P1018" i="1"/>
  <c r="BP1017" i="1"/>
  <c r="BO1017" i="1"/>
  <c r="BK1017" i="1"/>
  <c r="BA1017" i="1"/>
  <c r="AS1017" i="1"/>
  <c r="AG1017" i="1"/>
  <c r="AH1017" i="1" s="1"/>
  <c r="AD1017" i="1"/>
  <c r="AE1017" i="1" s="1"/>
  <c r="AB1017" i="1"/>
  <c r="AC1017" i="1" s="1"/>
  <c r="AA1017" i="1"/>
  <c r="W1017" i="1"/>
  <c r="P1017" i="1" s="1"/>
  <c r="U1017" i="1"/>
  <c r="BP1016" i="1"/>
  <c r="BO1016" i="1"/>
  <c r="BK1016" i="1"/>
  <c r="BA1016" i="1"/>
  <c r="BN1016" i="1" s="1"/>
  <c r="AS1016" i="1"/>
  <c r="AG1016" i="1"/>
  <c r="AH1016" i="1" s="1"/>
  <c r="AD1016" i="1"/>
  <c r="AE1016" i="1" s="1"/>
  <c r="AB1016" i="1"/>
  <c r="AC1016" i="1" s="1"/>
  <c r="AA1016" i="1"/>
  <c r="W1016" i="1"/>
  <c r="P1016" i="1" s="1"/>
  <c r="U1016" i="1"/>
  <c r="BP1015" i="1"/>
  <c r="BO1015" i="1"/>
  <c r="BK1015" i="1"/>
  <c r="BA1015" i="1"/>
  <c r="BN1015" i="1" s="1"/>
  <c r="AS1015" i="1"/>
  <c r="AG1015" i="1"/>
  <c r="AH1015" i="1" s="1"/>
  <c r="AD1015" i="1"/>
  <c r="AE1015" i="1" s="1"/>
  <c r="AB1015" i="1"/>
  <c r="AC1015" i="1" s="1"/>
  <c r="AA1015" i="1"/>
  <c r="U1015" i="1"/>
  <c r="P1015" i="1"/>
  <c r="BP1014" i="1"/>
  <c r="BO1014" i="1"/>
  <c r="BK1014" i="1"/>
  <c r="BA1014" i="1"/>
  <c r="BN1014" i="1" s="1"/>
  <c r="AS1014" i="1"/>
  <c r="AG1014" i="1"/>
  <c r="AH1014" i="1" s="1"/>
  <c r="AD1014" i="1"/>
  <c r="AE1014" i="1" s="1"/>
  <c r="AB1014" i="1"/>
  <c r="AC1014" i="1" s="1"/>
  <c r="AA1014" i="1"/>
  <c r="U1014" i="1"/>
  <c r="P1014" i="1"/>
  <c r="BP1013" i="1"/>
  <c r="BO1013" i="1"/>
  <c r="BK1013" i="1"/>
  <c r="BA1013" i="1"/>
  <c r="BN1013" i="1" s="1"/>
  <c r="AS1013" i="1"/>
  <c r="AG1013" i="1"/>
  <c r="AH1013" i="1" s="1"/>
  <c r="AD1013" i="1"/>
  <c r="AE1013" i="1" s="1"/>
  <c r="AB1013" i="1"/>
  <c r="AC1013" i="1" s="1"/>
  <c r="AA1013" i="1"/>
  <c r="U1013" i="1"/>
  <c r="P1013" i="1"/>
  <c r="BP1012" i="1"/>
  <c r="BO1012" i="1"/>
  <c r="BK1012" i="1"/>
  <c r="BA1012" i="1"/>
  <c r="BN1012" i="1" s="1"/>
  <c r="AS1012" i="1"/>
  <c r="AG1012" i="1"/>
  <c r="AH1012" i="1" s="1"/>
  <c r="AD1012" i="1"/>
  <c r="AE1012" i="1" s="1"/>
  <c r="AB1012" i="1"/>
  <c r="AC1012" i="1" s="1"/>
  <c r="AA1012" i="1"/>
  <c r="U1012" i="1"/>
  <c r="P1012" i="1"/>
  <c r="BP1011" i="1"/>
  <c r="BO1011" i="1"/>
  <c r="BK1011" i="1"/>
  <c r="BA1011" i="1"/>
  <c r="BN1011" i="1" s="1"/>
  <c r="AS1011" i="1"/>
  <c r="AG1011" i="1"/>
  <c r="AH1011" i="1" s="1"/>
  <c r="AD1011" i="1"/>
  <c r="AE1011" i="1" s="1"/>
  <c r="AB1011" i="1"/>
  <c r="AC1011" i="1" s="1"/>
  <c r="AA1011" i="1"/>
  <c r="U1011" i="1"/>
  <c r="P1011" i="1"/>
  <c r="BP1010" i="1"/>
  <c r="BO1010" i="1"/>
  <c r="BK1010" i="1"/>
  <c r="BA1010" i="1"/>
  <c r="BN1010" i="1" s="1"/>
  <c r="AS1010" i="1"/>
  <c r="AG1010" i="1"/>
  <c r="AH1010" i="1" s="1"/>
  <c r="AD1010" i="1"/>
  <c r="AE1010" i="1" s="1"/>
  <c r="AB1010" i="1"/>
  <c r="AC1010" i="1" s="1"/>
  <c r="AA1010" i="1"/>
  <c r="U1010" i="1"/>
  <c r="P1010" i="1"/>
  <c r="BP1009" i="1"/>
  <c r="BO1009" i="1"/>
  <c r="BK1009" i="1"/>
  <c r="BA1009" i="1"/>
  <c r="BN1009" i="1" s="1"/>
  <c r="AS1009" i="1"/>
  <c r="AG1009" i="1"/>
  <c r="AH1009" i="1" s="1"/>
  <c r="AD1009" i="1"/>
  <c r="AE1009" i="1" s="1"/>
  <c r="AB1009" i="1"/>
  <c r="AC1009" i="1" s="1"/>
  <c r="AA1009" i="1"/>
  <c r="U1009" i="1"/>
  <c r="P1009" i="1"/>
  <c r="BP1008" i="1"/>
  <c r="BO1008" i="1"/>
  <c r="BK1008" i="1"/>
  <c r="BA1008" i="1"/>
  <c r="BN1008" i="1" s="1"/>
  <c r="AS1008" i="1"/>
  <c r="AG1008" i="1"/>
  <c r="AH1008" i="1" s="1"/>
  <c r="AD1008" i="1"/>
  <c r="AE1008" i="1" s="1"/>
  <c r="AB1008" i="1"/>
  <c r="AC1008" i="1" s="1"/>
  <c r="AA1008" i="1"/>
  <c r="U1008" i="1"/>
  <c r="P1008" i="1"/>
  <c r="BP1007" i="1"/>
  <c r="BO1007" i="1"/>
  <c r="BA1007" i="1"/>
  <c r="BN1007" i="1" s="1"/>
  <c r="AS1007" i="1"/>
  <c r="AG1007" i="1"/>
  <c r="AH1007" i="1" s="1"/>
  <c r="AD1007" i="1"/>
  <c r="AE1007" i="1" s="1"/>
  <c r="AB1007" i="1"/>
  <c r="AC1007" i="1" s="1"/>
  <c r="AA1007" i="1"/>
  <c r="W1007" i="1"/>
  <c r="P1007" i="1" s="1"/>
  <c r="U1007" i="1"/>
  <c r="BP1006" i="1"/>
  <c r="BO1006" i="1"/>
  <c r="BK1006" i="1"/>
  <c r="BA1006" i="1"/>
  <c r="BN1006" i="1" s="1"/>
  <c r="AS1006" i="1"/>
  <c r="AG1006" i="1"/>
  <c r="AH1006" i="1" s="1"/>
  <c r="AD1006" i="1"/>
  <c r="AE1006" i="1" s="1"/>
  <c r="AB1006" i="1"/>
  <c r="AC1006" i="1" s="1"/>
  <c r="AA1006" i="1"/>
  <c r="U1006" i="1"/>
  <c r="P1006" i="1"/>
  <c r="BP1005" i="1"/>
  <c r="BO1005" i="1"/>
  <c r="BK1005" i="1"/>
  <c r="BA1005" i="1"/>
  <c r="BN1005" i="1" s="1"/>
  <c r="AS1005" i="1"/>
  <c r="AG1005" i="1"/>
  <c r="AH1005" i="1" s="1"/>
  <c r="AD1005" i="1"/>
  <c r="AE1005" i="1" s="1"/>
  <c r="AB1005" i="1"/>
  <c r="AC1005" i="1" s="1"/>
  <c r="AA1005" i="1"/>
  <c r="W1005" i="1"/>
  <c r="P1005" i="1" s="1"/>
  <c r="U1005" i="1"/>
  <c r="BP1004" i="1"/>
  <c r="BO1004" i="1"/>
  <c r="BK1004" i="1"/>
  <c r="BA1004" i="1"/>
  <c r="AS1004" i="1"/>
  <c r="AG1004" i="1"/>
  <c r="AH1004" i="1" s="1"/>
  <c r="AD1004" i="1"/>
  <c r="AE1004" i="1" s="1"/>
  <c r="AB1004" i="1"/>
  <c r="AC1004" i="1" s="1"/>
  <c r="AA1004" i="1"/>
  <c r="W1004" i="1"/>
  <c r="P1004" i="1" s="1"/>
  <c r="U1004" i="1"/>
  <c r="BP1003" i="1"/>
  <c r="BO1003" i="1"/>
  <c r="BK1003" i="1"/>
  <c r="BA1003" i="1"/>
  <c r="AS1003" i="1"/>
  <c r="AG1003" i="1"/>
  <c r="AH1003" i="1" s="1"/>
  <c r="AD1003" i="1"/>
  <c r="AE1003" i="1" s="1"/>
  <c r="AB1003" i="1"/>
  <c r="AC1003" i="1" s="1"/>
  <c r="AA1003" i="1"/>
  <c r="U1003" i="1"/>
  <c r="P1003" i="1"/>
  <c r="BP1002" i="1"/>
  <c r="BO1002" i="1"/>
  <c r="BK1002" i="1"/>
  <c r="BA1002" i="1"/>
  <c r="AS1002" i="1"/>
  <c r="AG1002" i="1"/>
  <c r="AH1002" i="1" s="1"/>
  <c r="AD1002" i="1"/>
  <c r="AE1002" i="1" s="1"/>
  <c r="AB1002" i="1"/>
  <c r="AC1002" i="1" s="1"/>
  <c r="AA1002" i="1"/>
  <c r="W1002" i="1"/>
  <c r="P1002" i="1" s="1"/>
  <c r="U1002" i="1"/>
  <c r="BP1001" i="1"/>
  <c r="BO1001" i="1"/>
  <c r="BK1001" i="1"/>
  <c r="BA1001" i="1"/>
  <c r="BN1001" i="1" s="1"/>
  <c r="AS1001" i="1"/>
  <c r="AG1001" i="1"/>
  <c r="AH1001" i="1" s="1"/>
  <c r="AD1001" i="1"/>
  <c r="AE1001" i="1" s="1"/>
  <c r="AB1001" i="1"/>
  <c r="AC1001" i="1" s="1"/>
  <c r="AA1001" i="1"/>
  <c r="U1001" i="1"/>
  <c r="P1001" i="1"/>
  <c r="BP1000" i="1"/>
  <c r="BO1000" i="1"/>
  <c r="BK1000" i="1"/>
  <c r="BA1000" i="1"/>
  <c r="BN1000" i="1" s="1"/>
  <c r="AS1000" i="1"/>
  <c r="AG1000" i="1"/>
  <c r="AH1000" i="1" s="1"/>
  <c r="AD1000" i="1"/>
  <c r="AE1000" i="1" s="1"/>
  <c r="AB1000" i="1"/>
  <c r="AC1000" i="1" s="1"/>
  <c r="AA1000" i="1"/>
  <c r="W1000" i="1"/>
  <c r="P1000" i="1" s="1"/>
  <c r="U1000" i="1"/>
  <c r="BP999" i="1"/>
  <c r="BO999" i="1"/>
  <c r="BN999" i="1"/>
  <c r="BK999" i="1"/>
  <c r="BA999" i="1"/>
  <c r="BB999" i="1" s="1"/>
  <c r="AS999" i="1"/>
  <c r="AG999" i="1"/>
  <c r="AH999" i="1" s="1"/>
  <c r="AD999" i="1"/>
  <c r="AE999" i="1" s="1"/>
  <c r="AB999" i="1"/>
  <c r="AC999" i="1" s="1"/>
  <c r="AA999" i="1"/>
  <c r="U999" i="1"/>
  <c r="P999" i="1"/>
  <c r="BP998" i="1"/>
  <c r="BO998" i="1"/>
  <c r="BK998" i="1"/>
  <c r="BA998" i="1"/>
  <c r="BN998" i="1" s="1"/>
  <c r="AS998" i="1"/>
  <c r="AG998" i="1"/>
  <c r="AH998" i="1" s="1"/>
  <c r="AD998" i="1"/>
  <c r="AE998" i="1" s="1"/>
  <c r="AB998" i="1"/>
  <c r="AC998" i="1" s="1"/>
  <c r="AA998" i="1"/>
  <c r="U998" i="1"/>
  <c r="P998" i="1"/>
  <c r="BP997" i="1"/>
  <c r="BO997" i="1"/>
  <c r="BK997" i="1"/>
  <c r="BA997" i="1"/>
  <c r="BN997" i="1" s="1"/>
  <c r="AS997" i="1"/>
  <c r="AG997" i="1"/>
  <c r="AH997" i="1" s="1"/>
  <c r="AD997" i="1"/>
  <c r="AE997" i="1" s="1"/>
  <c r="AB997" i="1"/>
  <c r="AC997" i="1" s="1"/>
  <c r="AA997" i="1"/>
  <c r="W997" i="1"/>
  <c r="P997" i="1" s="1"/>
  <c r="U997" i="1"/>
  <c r="BP996" i="1"/>
  <c r="BO996" i="1"/>
  <c r="BK996" i="1"/>
  <c r="BA996" i="1"/>
  <c r="AS996" i="1"/>
  <c r="AG996" i="1"/>
  <c r="AH996" i="1" s="1"/>
  <c r="AD996" i="1"/>
  <c r="AE996" i="1" s="1"/>
  <c r="AB996" i="1"/>
  <c r="AC996" i="1" s="1"/>
  <c r="AA996" i="1"/>
  <c r="W996" i="1"/>
  <c r="U996" i="1"/>
  <c r="P996" i="1"/>
  <c r="BP995" i="1"/>
  <c r="BO995" i="1"/>
  <c r="BK995" i="1"/>
  <c r="BA995" i="1"/>
  <c r="BB995" i="1" s="1"/>
  <c r="AS995" i="1"/>
  <c r="AG995" i="1"/>
  <c r="AH995" i="1" s="1"/>
  <c r="AD995" i="1"/>
  <c r="AE995" i="1" s="1"/>
  <c r="AB995" i="1"/>
  <c r="AC995" i="1" s="1"/>
  <c r="AA995" i="1"/>
  <c r="W995" i="1"/>
  <c r="P995" i="1" s="1"/>
  <c r="U995" i="1"/>
  <c r="BP994" i="1"/>
  <c r="BO994" i="1"/>
  <c r="BK994" i="1"/>
  <c r="BA994" i="1"/>
  <c r="BN994" i="1" s="1"/>
  <c r="AS994" i="1"/>
  <c r="AG994" i="1"/>
  <c r="AH994" i="1" s="1"/>
  <c r="AD994" i="1"/>
  <c r="AE994" i="1" s="1"/>
  <c r="AB994" i="1"/>
  <c r="AC994" i="1" s="1"/>
  <c r="AA994" i="1"/>
  <c r="W994" i="1"/>
  <c r="P994" i="1" s="1"/>
  <c r="U994" i="1"/>
  <c r="BP993" i="1"/>
  <c r="BO993" i="1"/>
  <c r="BK993" i="1"/>
  <c r="BA993" i="1"/>
  <c r="BN993" i="1" s="1"/>
  <c r="AS993" i="1"/>
  <c r="AG993" i="1"/>
  <c r="AH993" i="1" s="1"/>
  <c r="AD993" i="1"/>
  <c r="AE993" i="1" s="1"/>
  <c r="AB993" i="1"/>
  <c r="AC993" i="1" s="1"/>
  <c r="AA993" i="1"/>
  <c r="W993" i="1"/>
  <c r="P993" i="1" s="1"/>
  <c r="U993" i="1"/>
  <c r="BP992" i="1"/>
  <c r="BO992" i="1"/>
  <c r="BK992" i="1"/>
  <c r="BA992" i="1"/>
  <c r="AS992" i="1"/>
  <c r="AG992" i="1"/>
  <c r="AH992" i="1" s="1"/>
  <c r="AD992" i="1"/>
  <c r="AE992" i="1" s="1"/>
  <c r="AB992" i="1"/>
  <c r="AC992" i="1" s="1"/>
  <c r="AA992" i="1"/>
  <c r="W992" i="1"/>
  <c r="P992" i="1" s="1"/>
  <c r="U992" i="1"/>
  <c r="BP991" i="1"/>
  <c r="BO991" i="1"/>
  <c r="BK991" i="1"/>
  <c r="BA991" i="1"/>
  <c r="AS991" i="1"/>
  <c r="AG991" i="1"/>
  <c r="AH991" i="1" s="1"/>
  <c r="AD991" i="1"/>
  <c r="AE991" i="1" s="1"/>
  <c r="AB991" i="1"/>
  <c r="AC991" i="1" s="1"/>
  <c r="AA991" i="1"/>
  <c r="W991" i="1"/>
  <c r="P991" i="1" s="1"/>
  <c r="U991" i="1"/>
  <c r="BP990" i="1"/>
  <c r="BO990" i="1"/>
  <c r="BK990" i="1"/>
  <c r="BA990" i="1"/>
  <c r="AS990" i="1"/>
  <c r="AG990" i="1"/>
  <c r="AH990" i="1" s="1"/>
  <c r="AD990" i="1"/>
  <c r="AE990" i="1" s="1"/>
  <c r="AB990" i="1"/>
  <c r="AC990" i="1" s="1"/>
  <c r="AA990" i="1"/>
  <c r="W990" i="1"/>
  <c r="P990" i="1" s="1"/>
  <c r="U990" i="1"/>
  <c r="BP989" i="1"/>
  <c r="BO989" i="1"/>
  <c r="BK989" i="1"/>
  <c r="BA989" i="1"/>
  <c r="BB989" i="1" s="1"/>
  <c r="AS989" i="1"/>
  <c r="AG989" i="1"/>
  <c r="AH989" i="1" s="1"/>
  <c r="AD989" i="1"/>
  <c r="AE989" i="1" s="1"/>
  <c r="AB989" i="1"/>
  <c r="AC989" i="1" s="1"/>
  <c r="AA989" i="1"/>
  <c r="W989" i="1"/>
  <c r="P989" i="1" s="1"/>
  <c r="U989" i="1"/>
  <c r="BP988" i="1"/>
  <c r="BO988" i="1"/>
  <c r="BK988" i="1"/>
  <c r="BA988" i="1"/>
  <c r="AS988" i="1"/>
  <c r="AG988" i="1"/>
  <c r="AH988" i="1" s="1"/>
  <c r="AD988" i="1"/>
  <c r="AE988" i="1" s="1"/>
  <c r="AB988" i="1"/>
  <c r="AC988" i="1" s="1"/>
  <c r="AA988" i="1"/>
  <c r="W988" i="1"/>
  <c r="P988" i="1" s="1"/>
  <c r="U988" i="1"/>
  <c r="BP987" i="1"/>
  <c r="BO987" i="1"/>
  <c r="BK987" i="1"/>
  <c r="BA987" i="1"/>
  <c r="AS987" i="1"/>
  <c r="AG987" i="1"/>
  <c r="AH987" i="1" s="1"/>
  <c r="AD987" i="1"/>
  <c r="AE987" i="1" s="1"/>
  <c r="AB987" i="1"/>
  <c r="AC987" i="1" s="1"/>
  <c r="AA987" i="1"/>
  <c r="U987" i="1"/>
  <c r="P987" i="1"/>
  <c r="BP986" i="1"/>
  <c r="BO986" i="1"/>
  <c r="BA986" i="1"/>
  <c r="AS986" i="1"/>
  <c r="AG986" i="1"/>
  <c r="AH986" i="1" s="1"/>
  <c r="AD986" i="1"/>
  <c r="AE986" i="1" s="1"/>
  <c r="AB986" i="1"/>
  <c r="AC986" i="1" s="1"/>
  <c r="AA986" i="1"/>
  <c r="W986" i="1"/>
  <c r="P986" i="1" s="1"/>
  <c r="U986" i="1"/>
  <c r="BP985" i="1"/>
  <c r="BO985" i="1"/>
  <c r="BK985" i="1"/>
  <c r="BA985" i="1"/>
  <c r="BB985" i="1" s="1"/>
  <c r="AS985" i="1"/>
  <c r="AG985" i="1"/>
  <c r="AH985" i="1" s="1"/>
  <c r="AD985" i="1"/>
  <c r="AE985" i="1" s="1"/>
  <c r="AB985" i="1"/>
  <c r="AC985" i="1" s="1"/>
  <c r="AA985" i="1"/>
  <c r="U985" i="1"/>
  <c r="P985" i="1"/>
  <c r="BP984" i="1"/>
  <c r="BO984" i="1"/>
  <c r="BN984" i="1"/>
  <c r="BK984" i="1"/>
  <c r="BA984" i="1"/>
  <c r="BB984" i="1" s="1"/>
  <c r="AS984" i="1"/>
  <c r="AG984" i="1"/>
  <c r="AH984" i="1" s="1"/>
  <c r="AD984" i="1"/>
  <c r="AE984" i="1" s="1"/>
  <c r="AB984" i="1"/>
  <c r="AC984" i="1" s="1"/>
  <c r="AA984" i="1"/>
  <c r="U984" i="1"/>
  <c r="P984" i="1"/>
  <c r="BP983" i="1"/>
  <c r="BO983" i="1"/>
  <c r="BA983" i="1"/>
  <c r="AS983" i="1"/>
  <c r="AG983" i="1"/>
  <c r="AH983" i="1" s="1"/>
  <c r="AD983" i="1"/>
  <c r="AE983" i="1" s="1"/>
  <c r="AB983" i="1"/>
  <c r="AC983" i="1" s="1"/>
  <c r="AA983" i="1"/>
  <c r="U983" i="1"/>
  <c r="P983" i="1"/>
  <c r="BP982" i="1"/>
  <c r="BO982" i="1"/>
  <c r="BK982" i="1"/>
  <c r="BA982" i="1"/>
  <c r="BB982" i="1" s="1"/>
  <c r="AS982" i="1"/>
  <c r="AG982" i="1"/>
  <c r="AH982" i="1" s="1"/>
  <c r="AD982" i="1"/>
  <c r="AE982" i="1" s="1"/>
  <c r="AB982" i="1"/>
  <c r="AC982" i="1" s="1"/>
  <c r="AA982" i="1"/>
  <c r="W982" i="1"/>
  <c r="P982" i="1" s="1"/>
  <c r="U982" i="1"/>
  <c r="BP981" i="1"/>
  <c r="BO981" i="1"/>
  <c r="BK981" i="1"/>
  <c r="BA981" i="1"/>
  <c r="BB981" i="1" s="1"/>
  <c r="AS981" i="1"/>
  <c r="AG981" i="1"/>
  <c r="AH981" i="1" s="1"/>
  <c r="AD981" i="1"/>
  <c r="AE981" i="1" s="1"/>
  <c r="AB981" i="1"/>
  <c r="AC981" i="1" s="1"/>
  <c r="AA981" i="1"/>
  <c r="U981" i="1"/>
  <c r="P981" i="1"/>
  <c r="BP980" i="1"/>
  <c r="BO980" i="1"/>
  <c r="BK980" i="1"/>
  <c r="BA980" i="1"/>
  <c r="BB980" i="1" s="1"/>
  <c r="AS980" i="1"/>
  <c r="AG980" i="1"/>
  <c r="AH980" i="1" s="1"/>
  <c r="AD980" i="1"/>
  <c r="AE980" i="1" s="1"/>
  <c r="AB980" i="1"/>
  <c r="AC980" i="1" s="1"/>
  <c r="AA980" i="1"/>
  <c r="U980" i="1"/>
  <c r="P980" i="1"/>
  <c r="BP979" i="1"/>
  <c r="BO979" i="1"/>
  <c r="BN979" i="1"/>
  <c r="BK979" i="1"/>
  <c r="BA979" i="1"/>
  <c r="BB979" i="1" s="1"/>
  <c r="AS979" i="1"/>
  <c r="AG979" i="1"/>
  <c r="AH979" i="1" s="1"/>
  <c r="AD979" i="1"/>
  <c r="AE979" i="1" s="1"/>
  <c r="AB979" i="1"/>
  <c r="AC979" i="1" s="1"/>
  <c r="AA979" i="1"/>
  <c r="W979" i="1"/>
  <c r="P979" i="1" s="1"/>
  <c r="U979" i="1"/>
  <c r="BP978" i="1"/>
  <c r="BO978" i="1"/>
  <c r="BK978" i="1"/>
  <c r="BA978" i="1"/>
  <c r="BB978" i="1" s="1"/>
  <c r="AS978" i="1"/>
  <c r="AG978" i="1"/>
  <c r="AH978" i="1" s="1"/>
  <c r="AD978" i="1"/>
  <c r="AE978" i="1" s="1"/>
  <c r="AB978" i="1"/>
  <c r="AC978" i="1" s="1"/>
  <c r="AA978" i="1"/>
  <c r="U978" i="1"/>
  <c r="P978" i="1"/>
  <c r="BP977" i="1"/>
  <c r="BO977" i="1"/>
  <c r="BK977" i="1"/>
  <c r="BA977" i="1"/>
  <c r="AS977" i="1"/>
  <c r="AG977" i="1"/>
  <c r="AH977" i="1" s="1"/>
  <c r="AD977" i="1"/>
  <c r="AE977" i="1" s="1"/>
  <c r="AB977" i="1"/>
  <c r="AC977" i="1" s="1"/>
  <c r="AA977" i="1"/>
  <c r="U977" i="1"/>
  <c r="P977" i="1"/>
  <c r="BP976" i="1"/>
  <c r="BO976" i="1"/>
  <c r="BK976" i="1"/>
  <c r="BA976" i="1"/>
  <c r="BB976" i="1" s="1"/>
  <c r="AS976" i="1"/>
  <c r="AG976" i="1"/>
  <c r="AH976" i="1" s="1"/>
  <c r="AD976" i="1"/>
  <c r="AE976" i="1" s="1"/>
  <c r="AB976" i="1"/>
  <c r="AC976" i="1" s="1"/>
  <c r="AA976" i="1"/>
  <c r="U976" i="1"/>
  <c r="P976" i="1"/>
  <c r="BP975" i="1"/>
  <c r="BO975" i="1"/>
  <c r="BK975" i="1"/>
  <c r="BA975" i="1"/>
  <c r="AS975" i="1"/>
  <c r="AG975" i="1"/>
  <c r="AH975" i="1" s="1"/>
  <c r="AD975" i="1"/>
  <c r="AE975" i="1" s="1"/>
  <c r="AB975" i="1"/>
  <c r="AC975" i="1" s="1"/>
  <c r="AA975" i="1"/>
  <c r="U975" i="1"/>
  <c r="P975" i="1"/>
  <c r="BP974" i="1"/>
  <c r="BO974" i="1"/>
  <c r="BK974" i="1"/>
  <c r="BA974" i="1"/>
  <c r="BB974" i="1" s="1"/>
  <c r="AS974" i="1"/>
  <c r="AG974" i="1"/>
  <c r="AH974" i="1" s="1"/>
  <c r="AD974" i="1"/>
  <c r="AE974" i="1" s="1"/>
  <c r="AB974" i="1"/>
  <c r="AC974" i="1" s="1"/>
  <c r="AA974" i="1"/>
  <c r="U974" i="1"/>
  <c r="P974" i="1"/>
  <c r="BP973" i="1"/>
  <c r="BO973" i="1"/>
  <c r="BK973" i="1"/>
  <c r="BA973" i="1"/>
  <c r="AS973" i="1"/>
  <c r="AG973" i="1"/>
  <c r="AH973" i="1" s="1"/>
  <c r="AD973" i="1"/>
  <c r="AE973" i="1" s="1"/>
  <c r="AB973" i="1"/>
  <c r="AC973" i="1" s="1"/>
  <c r="AA973" i="1"/>
  <c r="U973" i="1"/>
  <c r="P973" i="1"/>
  <c r="BP972" i="1"/>
  <c r="BO972" i="1"/>
  <c r="BK972" i="1"/>
  <c r="BA972" i="1"/>
  <c r="AS972" i="1"/>
  <c r="AG972" i="1"/>
  <c r="AH972" i="1" s="1"/>
  <c r="AD972" i="1"/>
  <c r="AE972" i="1" s="1"/>
  <c r="AB972" i="1"/>
  <c r="AC972" i="1" s="1"/>
  <c r="AA972" i="1"/>
  <c r="W972" i="1"/>
  <c r="P972" i="1" s="1"/>
  <c r="U972" i="1"/>
  <c r="BP971" i="1"/>
  <c r="BO971" i="1"/>
  <c r="BK971" i="1"/>
  <c r="BA971" i="1"/>
  <c r="BN971" i="1" s="1"/>
  <c r="AS971" i="1"/>
  <c r="AG971" i="1"/>
  <c r="AH971" i="1" s="1"/>
  <c r="AD971" i="1"/>
  <c r="AE971" i="1" s="1"/>
  <c r="AB971" i="1"/>
  <c r="AC971" i="1" s="1"/>
  <c r="AA971" i="1"/>
  <c r="U971" i="1"/>
  <c r="P971" i="1"/>
  <c r="BP970" i="1"/>
  <c r="BO970" i="1"/>
  <c r="BK970" i="1"/>
  <c r="BA970" i="1"/>
  <c r="BN970" i="1" s="1"/>
  <c r="AS970" i="1"/>
  <c r="AG970" i="1"/>
  <c r="AH970" i="1" s="1"/>
  <c r="AD970" i="1"/>
  <c r="AE970" i="1" s="1"/>
  <c r="AB970" i="1"/>
  <c r="AC970" i="1" s="1"/>
  <c r="AA970" i="1"/>
  <c r="U970" i="1"/>
  <c r="P970" i="1"/>
  <c r="BP969" i="1"/>
  <c r="BO969" i="1"/>
  <c r="BK969" i="1"/>
  <c r="BA969" i="1"/>
  <c r="BN969" i="1" s="1"/>
  <c r="AS969" i="1"/>
  <c r="AG969" i="1"/>
  <c r="AH969" i="1" s="1"/>
  <c r="AD969" i="1"/>
  <c r="AE969" i="1" s="1"/>
  <c r="AB969" i="1"/>
  <c r="AC969" i="1" s="1"/>
  <c r="AA969" i="1"/>
  <c r="W969" i="1"/>
  <c r="P969" i="1" s="1"/>
  <c r="U969" i="1"/>
  <c r="BP968" i="1"/>
  <c r="BO968" i="1"/>
  <c r="BK968" i="1"/>
  <c r="BA968" i="1"/>
  <c r="BN968" i="1" s="1"/>
  <c r="AS968" i="1"/>
  <c r="AG968" i="1"/>
  <c r="AH968" i="1" s="1"/>
  <c r="AD968" i="1"/>
  <c r="AE968" i="1" s="1"/>
  <c r="AB968" i="1"/>
  <c r="AC968" i="1" s="1"/>
  <c r="AA968" i="1"/>
  <c r="U968" i="1"/>
  <c r="P968" i="1"/>
  <c r="BP967" i="1"/>
  <c r="BO967" i="1"/>
  <c r="BK967" i="1"/>
  <c r="BA967" i="1"/>
  <c r="AS967" i="1"/>
  <c r="AG967" i="1"/>
  <c r="AH967" i="1" s="1"/>
  <c r="AD967" i="1"/>
  <c r="AE967" i="1" s="1"/>
  <c r="AB967" i="1"/>
  <c r="AC967" i="1" s="1"/>
  <c r="AA967" i="1"/>
  <c r="W967" i="1"/>
  <c r="P967" i="1" s="1"/>
  <c r="U967" i="1"/>
  <c r="BP966" i="1"/>
  <c r="BO966" i="1"/>
  <c r="BK966" i="1"/>
  <c r="BA966" i="1"/>
  <c r="AS966" i="1"/>
  <c r="AG966" i="1"/>
  <c r="AH966" i="1" s="1"/>
  <c r="AD966" i="1"/>
  <c r="AE966" i="1" s="1"/>
  <c r="AB966" i="1"/>
  <c r="AC966" i="1" s="1"/>
  <c r="AA966" i="1"/>
  <c r="U966" i="1"/>
  <c r="P966" i="1"/>
  <c r="BP965" i="1"/>
  <c r="BO965" i="1"/>
  <c r="BK965" i="1"/>
  <c r="BA965" i="1"/>
  <c r="AS965" i="1"/>
  <c r="AG965" i="1"/>
  <c r="AH965" i="1" s="1"/>
  <c r="AD965" i="1"/>
  <c r="AE965" i="1" s="1"/>
  <c r="AB965" i="1"/>
  <c r="AC965" i="1" s="1"/>
  <c r="AA965" i="1"/>
  <c r="U965" i="1"/>
  <c r="P965" i="1"/>
  <c r="BP964" i="1"/>
  <c r="BO964" i="1"/>
  <c r="BK964" i="1"/>
  <c r="BA964" i="1"/>
  <c r="AS964" i="1"/>
  <c r="AG964" i="1"/>
  <c r="AH964" i="1" s="1"/>
  <c r="AD964" i="1"/>
  <c r="AE964" i="1" s="1"/>
  <c r="AB964" i="1"/>
  <c r="AC964" i="1" s="1"/>
  <c r="AA964" i="1"/>
  <c r="W964" i="1"/>
  <c r="P964" i="1" s="1"/>
  <c r="U964" i="1"/>
  <c r="BP963" i="1"/>
  <c r="BO963" i="1"/>
  <c r="BK963" i="1"/>
  <c r="BA963" i="1"/>
  <c r="BN963" i="1" s="1"/>
  <c r="AS963" i="1"/>
  <c r="AG963" i="1"/>
  <c r="AH963" i="1" s="1"/>
  <c r="AD963" i="1"/>
  <c r="AE963" i="1" s="1"/>
  <c r="AB963" i="1"/>
  <c r="AC963" i="1" s="1"/>
  <c r="AA963" i="1"/>
  <c r="U963" i="1"/>
  <c r="P963" i="1"/>
  <c r="BP962" i="1"/>
  <c r="BO962" i="1"/>
  <c r="BK962" i="1"/>
  <c r="BA962" i="1"/>
  <c r="BN962" i="1" s="1"/>
  <c r="AS962" i="1"/>
  <c r="AG962" i="1"/>
  <c r="AH962" i="1" s="1"/>
  <c r="AD962" i="1"/>
  <c r="AE962" i="1" s="1"/>
  <c r="AB962" i="1"/>
  <c r="AC962" i="1" s="1"/>
  <c r="AA962" i="1"/>
  <c r="U962" i="1"/>
  <c r="P962" i="1"/>
  <c r="BP961" i="1"/>
  <c r="BO961" i="1"/>
  <c r="BK961" i="1"/>
  <c r="BA961" i="1"/>
  <c r="BN961" i="1" s="1"/>
  <c r="AS961" i="1"/>
  <c r="AG961" i="1"/>
  <c r="AH961" i="1" s="1"/>
  <c r="AD961" i="1"/>
  <c r="AE961" i="1" s="1"/>
  <c r="AB961" i="1"/>
  <c r="AC961" i="1" s="1"/>
  <c r="AA961" i="1"/>
  <c r="W961" i="1"/>
  <c r="P961" i="1" s="1"/>
  <c r="U961" i="1"/>
  <c r="BP960" i="1"/>
  <c r="BO960" i="1"/>
  <c r="BK960" i="1"/>
  <c r="BA960" i="1"/>
  <c r="AS960" i="1"/>
  <c r="AG960" i="1"/>
  <c r="AH960" i="1" s="1"/>
  <c r="AD960" i="1"/>
  <c r="AE960" i="1" s="1"/>
  <c r="AB960" i="1"/>
  <c r="AC960" i="1" s="1"/>
  <c r="AA960" i="1"/>
  <c r="U960" i="1"/>
  <c r="P960" i="1"/>
  <c r="BP959" i="1"/>
  <c r="BO959" i="1"/>
  <c r="BK959" i="1"/>
  <c r="BA959" i="1"/>
  <c r="BN959" i="1" s="1"/>
  <c r="AS959" i="1"/>
  <c r="AG959" i="1"/>
  <c r="AH959" i="1" s="1"/>
  <c r="AD959" i="1"/>
  <c r="AE959" i="1" s="1"/>
  <c r="AB959" i="1"/>
  <c r="AC959" i="1" s="1"/>
  <c r="AA959" i="1"/>
  <c r="W959" i="1"/>
  <c r="P959" i="1" s="1"/>
  <c r="U959" i="1"/>
  <c r="BP958" i="1"/>
  <c r="BO958" i="1"/>
  <c r="BK958" i="1"/>
  <c r="BA958" i="1"/>
  <c r="AS958" i="1"/>
  <c r="AG958" i="1"/>
  <c r="AH958" i="1" s="1"/>
  <c r="AD958" i="1"/>
  <c r="AE958" i="1" s="1"/>
  <c r="AB958" i="1"/>
  <c r="AC958" i="1" s="1"/>
  <c r="AA958" i="1"/>
  <c r="W958" i="1"/>
  <c r="P958" i="1" s="1"/>
  <c r="U958" i="1"/>
  <c r="BP957" i="1"/>
  <c r="BO957" i="1"/>
  <c r="BK957" i="1"/>
  <c r="BA957" i="1"/>
  <c r="BB957" i="1" s="1"/>
  <c r="AS957" i="1"/>
  <c r="AG957" i="1"/>
  <c r="AH957" i="1" s="1"/>
  <c r="AD957" i="1"/>
  <c r="AE957" i="1" s="1"/>
  <c r="AB957" i="1"/>
  <c r="AC957" i="1" s="1"/>
  <c r="AA957" i="1"/>
  <c r="U957" i="1"/>
  <c r="P957" i="1"/>
  <c r="BP956" i="1"/>
  <c r="BO956" i="1"/>
  <c r="BA956" i="1"/>
  <c r="BB956" i="1" s="1"/>
  <c r="AS956" i="1"/>
  <c r="AG956" i="1"/>
  <c r="AH956" i="1" s="1"/>
  <c r="AD956" i="1"/>
  <c r="AE956" i="1" s="1"/>
  <c r="AB956" i="1"/>
  <c r="AC956" i="1" s="1"/>
  <c r="AA956" i="1"/>
  <c r="W956" i="1"/>
  <c r="P956" i="1" s="1"/>
  <c r="U956" i="1"/>
  <c r="BP955" i="1"/>
  <c r="BO955" i="1"/>
  <c r="BK955" i="1"/>
  <c r="BA955" i="1"/>
  <c r="BB955" i="1" s="1"/>
  <c r="AS955" i="1"/>
  <c r="AG955" i="1"/>
  <c r="AH955" i="1" s="1"/>
  <c r="AD955" i="1"/>
  <c r="AE955" i="1" s="1"/>
  <c r="AB955" i="1"/>
  <c r="AC955" i="1" s="1"/>
  <c r="AA955" i="1"/>
  <c r="U955" i="1"/>
  <c r="P955" i="1"/>
  <c r="BP954" i="1"/>
  <c r="BO954" i="1"/>
  <c r="BK954" i="1"/>
  <c r="BA954" i="1"/>
  <c r="BB954" i="1" s="1"/>
  <c r="AS954" i="1"/>
  <c r="AG954" i="1"/>
  <c r="AH954" i="1" s="1"/>
  <c r="AD954" i="1"/>
  <c r="AE954" i="1" s="1"/>
  <c r="AB954" i="1"/>
  <c r="AC954" i="1" s="1"/>
  <c r="AA954" i="1"/>
  <c r="U954" i="1"/>
  <c r="P954" i="1"/>
  <c r="BP953" i="1"/>
  <c r="BO953" i="1"/>
  <c r="BK953" i="1"/>
  <c r="BA953" i="1"/>
  <c r="BB953" i="1" s="1"/>
  <c r="AS953" i="1"/>
  <c r="AG953" i="1"/>
  <c r="AH953" i="1" s="1"/>
  <c r="AD953" i="1"/>
  <c r="AE953" i="1" s="1"/>
  <c r="AB953" i="1"/>
  <c r="AC953" i="1" s="1"/>
  <c r="AA953" i="1"/>
  <c r="W953" i="1"/>
  <c r="U953" i="1"/>
  <c r="P953" i="1"/>
  <c r="BP952" i="1"/>
  <c r="BO952" i="1"/>
  <c r="BK952" i="1"/>
  <c r="BA952" i="1"/>
  <c r="AS952" i="1"/>
  <c r="AG952" i="1"/>
  <c r="AH952" i="1" s="1"/>
  <c r="AD952" i="1"/>
  <c r="AE952" i="1" s="1"/>
  <c r="AB952" i="1"/>
  <c r="AC952" i="1" s="1"/>
  <c r="AA952" i="1"/>
  <c r="U952" i="1"/>
  <c r="P952" i="1"/>
  <c r="BP951" i="1"/>
  <c r="BO951" i="1"/>
  <c r="BK951" i="1"/>
  <c r="BA951" i="1"/>
  <c r="BB951" i="1" s="1"/>
  <c r="AS951" i="1"/>
  <c r="AG951" i="1"/>
  <c r="AH951" i="1" s="1"/>
  <c r="AD951" i="1"/>
  <c r="AE951" i="1" s="1"/>
  <c r="AB951" i="1"/>
  <c r="AC951" i="1" s="1"/>
  <c r="AA951" i="1"/>
  <c r="W951" i="1"/>
  <c r="P951" i="1" s="1"/>
  <c r="U951" i="1"/>
  <c r="BP950" i="1"/>
  <c r="BO950" i="1"/>
  <c r="BK950" i="1"/>
  <c r="BA950" i="1"/>
  <c r="AS950" i="1"/>
  <c r="AG950" i="1"/>
  <c r="AH950" i="1" s="1"/>
  <c r="AD950" i="1"/>
  <c r="AE950" i="1" s="1"/>
  <c r="AB950" i="1"/>
  <c r="AC950" i="1" s="1"/>
  <c r="AA950" i="1"/>
  <c r="W950" i="1"/>
  <c r="P950" i="1" s="1"/>
  <c r="U950" i="1"/>
  <c r="BP949" i="1"/>
  <c r="BO949" i="1"/>
  <c r="BK949" i="1"/>
  <c r="BA949" i="1"/>
  <c r="BN949" i="1" s="1"/>
  <c r="AS949" i="1"/>
  <c r="AG949" i="1"/>
  <c r="AH949" i="1" s="1"/>
  <c r="AD949" i="1"/>
  <c r="AE949" i="1" s="1"/>
  <c r="AB949" i="1"/>
  <c r="AC949" i="1" s="1"/>
  <c r="AA949" i="1"/>
  <c r="U949" i="1"/>
  <c r="P949" i="1"/>
  <c r="BP948" i="1"/>
  <c r="BO948" i="1"/>
  <c r="BK948" i="1"/>
  <c r="BA948" i="1"/>
  <c r="AS948" i="1"/>
  <c r="AG948" i="1"/>
  <c r="AH948" i="1" s="1"/>
  <c r="AD948" i="1"/>
  <c r="AE948" i="1" s="1"/>
  <c r="AB948" i="1"/>
  <c r="AC948" i="1" s="1"/>
  <c r="AA948" i="1"/>
  <c r="U948" i="1"/>
  <c r="P948" i="1"/>
  <c r="BP947" i="1"/>
  <c r="BO947" i="1"/>
  <c r="BK947" i="1"/>
  <c r="BA947" i="1"/>
  <c r="BN947" i="1" s="1"/>
  <c r="AS947" i="1"/>
  <c r="AG947" i="1"/>
  <c r="AH947" i="1" s="1"/>
  <c r="AD947" i="1"/>
  <c r="AE947" i="1" s="1"/>
  <c r="AB947" i="1"/>
  <c r="AC947" i="1" s="1"/>
  <c r="AA947" i="1"/>
  <c r="W947" i="1"/>
  <c r="P947" i="1" s="1"/>
  <c r="U947" i="1"/>
  <c r="BP946" i="1"/>
  <c r="BO946" i="1"/>
  <c r="BK946" i="1"/>
  <c r="BA946" i="1"/>
  <c r="AS946" i="1"/>
  <c r="AG946" i="1"/>
  <c r="AH946" i="1" s="1"/>
  <c r="AD946" i="1"/>
  <c r="AE946" i="1" s="1"/>
  <c r="AB946" i="1"/>
  <c r="AC946" i="1" s="1"/>
  <c r="AA946" i="1"/>
  <c r="W946" i="1"/>
  <c r="P946" i="1" s="1"/>
  <c r="U946" i="1"/>
  <c r="BP945" i="1"/>
  <c r="BO945" i="1"/>
  <c r="BK945" i="1"/>
  <c r="BA945" i="1"/>
  <c r="BN945" i="1" s="1"/>
  <c r="AS945" i="1"/>
  <c r="AG945" i="1"/>
  <c r="AH945" i="1" s="1"/>
  <c r="AD945" i="1"/>
  <c r="AE945" i="1" s="1"/>
  <c r="AB945" i="1"/>
  <c r="AC945" i="1" s="1"/>
  <c r="AA945" i="1"/>
  <c r="U945" i="1"/>
  <c r="P945" i="1"/>
  <c r="BP944" i="1"/>
  <c r="BO944" i="1"/>
  <c r="BK944" i="1"/>
  <c r="BA944" i="1"/>
  <c r="AS944" i="1"/>
  <c r="AG944" i="1"/>
  <c r="AH944" i="1" s="1"/>
  <c r="AD944" i="1"/>
  <c r="AE944" i="1" s="1"/>
  <c r="AB944" i="1"/>
  <c r="AC944" i="1" s="1"/>
  <c r="AA944" i="1"/>
  <c r="U944" i="1"/>
  <c r="P944" i="1"/>
  <c r="BP943" i="1"/>
  <c r="BO943" i="1"/>
  <c r="BK943" i="1"/>
  <c r="BA943" i="1"/>
  <c r="BN943" i="1" s="1"/>
  <c r="AS943" i="1"/>
  <c r="AG943" i="1"/>
  <c r="AH943" i="1" s="1"/>
  <c r="AD943" i="1"/>
  <c r="AE943" i="1" s="1"/>
  <c r="AB943" i="1"/>
  <c r="AC943" i="1" s="1"/>
  <c r="AA943" i="1"/>
  <c r="U943" i="1"/>
  <c r="P943" i="1"/>
  <c r="BP942" i="1"/>
  <c r="BO942" i="1"/>
  <c r="BK942" i="1"/>
  <c r="BA942" i="1"/>
  <c r="AS942" i="1"/>
  <c r="AG942" i="1"/>
  <c r="AH942" i="1" s="1"/>
  <c r="AD942" i="1"/>
  <c r="AE942" i="1" s="1"/>
  <c r="AB942" i="1"/>
  <c r="AC942" i="1" s="1"/>
  <c r="AA942" i="1"/>
  <c r="U942" i="1"/>
  <c r="P942" i="1"/>
  <c r="BP941" i="1"/>
  <c r="BO941" i="1"/>
  <c r="BK941" i="1"/>
  <c r="BA941" i="1"/>
  <c r="AS941" i="1"/>
  <c r="AG941" i="1"/>
  <c r="AH941" i="1" s="1"/>
  <c r="AD941" i="1"/>
  <c r="AE941" i="1" s="1"/>
  <c r="AB941" i="1"/>
  <c r="AC941" i="1" s="1"/>
  <c r="AA941" i="1"/>
  <c r="U941" i="1"/>
  <c r="P941" i="1"/>
  <c r="BP940" i="1"/>
  <c r="BO940" i="1"/>
  <c r="BK940" i="1"/>
  <c r="BA940" i="1"/>
  <c r="AS940" i="1"/>
  <c r="AG940" i="1"/>
  <c r="AH940" i="1" s="1"/>
  <c r="AD940" i="1"/>
  <c r="AE940" i="1" s="1"/>
  <c r="AB940" i="1"/>
  <c r="AC940" i="1" s="1"/>
  <c r="AA940" i="1"/>
  <c r="Z940" i="1"/>
  <c r="U940" i="1"/>
  <c r="P940" i="1"/>
  <c r="BP939" i="1"/>
  <c r="BO939" i="1"/>
  <c r="BK939" i="1"/>
  <c r="BA939" i="1"/>
  <c r="BN939" i="1" s="1"/>
  <c r="AS939" i="1"/>
  <c r="AG939" i="1"/>
  <c r="AH939" i="1" s="1"/>
  <c r="AD939" i="1"/>
  <c r="AB939" i="1"/>
  <c r="AC939" i="1" s="1"/>
  <c r="AA939" i="1"/>
  <c r="U939" i="1"/>
  <c r="P939" i="1"/>
  <c r="BP938" i="1"/>
  <c r="BO938" i="1"/>
  <c r="BK938" i="1"/>
  <c r="BA938" i="1"/>
  <c r="BB938" i="1" s="1"/>
  <c r="AS938" i="1"/>
  <c r="AG938" i="1"/>
  <c r="AH938" i="1" s="1"/>
  <c r="AD938" i="1"/>
  <c r="AE938" i="1" s="1"/>
  <c r="AB938" i="1"/>
  <c r="AC938" i="1" s="1"/>
  <c r="AA938" i="1"/>
  <c r="U938" i="1"/>
  <c r="P938" i="1"/>
  <c r="BP937" i="1"/>
  <c r="BO937" i="1"/>
  <c r="BK937" i="1"/>
  <c r="BA937" i="1"/>
  <c r="BB937" i="1" s="1"/>
  <c r="AS937" i="1"/>
  <c r="AG937" i="1"/>
  <c r="AH937" i="1" s="1"/>
  <c r="AD937" i="1"/>
  <c r="AE937" i="1" s="1"/>
  <c r="AB937" i="1"/>
  <c r="AC937" i="1" s="1"/>
  <c r="AA937" i="1"/>
  <c r="U937" i="1"/>
  <c r="P937" i="1"/>
  <c r="BP936" i="1"/>
  <c r="BO936" i="1"/>
  <c r="BK936" i="1"/>
  <c r="BA936" i="1"/>
  <c r="BN936" i="1" s="1"/>
  <c r="AS936" i="1"/>
  <c r="AG936" i="1"/>
  <c r="AH936" i="1" s="1"/>
  <c r="AD936" i="1"/>
  <c r="AE936" i="1" s="1"/>
  <c r="AB936" i="1"/>
  <c r="AC936" i="1" s="1"/>
  <c r="AA936" i="1"/>
  <c r="U936" i="1"/>
  <c r="P936" i="1"/>
  <c r="BP935" i="1"/>
  <c r="BO935" i="1"/>
  <c r="BK935" i="1"/>
  <c r="BA935" i="1"/>
  <c r="BN935" i="1" s="1"/>
  <c r="AS935" i="1"/>
  <c r="AG935" i="1"/>
  <c r="AH935" i="1" s="1"/>
  <c r="AD935" i="1"/>
  <c r="AE935" i="1" s="1"/>
  <c r="AB935" i="1"/>
  <c r="AC935" i="1" s="1"/>
  <c r="AA935" i="1"/>
  <c r="U935" i="1"/>
  <c r="P935" i="1"/>
  <c r="BP934" i="1"/>
  <c r="BO934" i="1"/>
  <c r="BK934" i="1"/>
  <c r="BA934" i="1"/>
  <c r="AS934" i="1"/>
  <c r="AG934" i="1"/>
  <c r="AH934" i="1" s="1"/>
  <c r="AD934" i="1"/>
  <c r="AE934" i="1" s="1"/>
  <c r="AB934" i="1"/>
  <c r="AC934" i="1" s="1"/>
  <c r="AA934" i="1"/>
  <c r="U934" i="1"/>
  <c r="P934" i="1"/>
  <c r="BP933" i="1"/>
  <c r="BO933" i="1"/>
  <c r="BK933" i="1"/>
  <c r="BA933" i="1"/>
  <c r="AS933" i="1"/>
  <c r="AG933" i="1"/>
  <c r="AH933" i="1" s="1"/>
  <c r="AD933" i="1"/>
  <c r="AE933" i="1" s="1"/>
  <c r="AB933" i="1"/>
  <c r="AC933" i="1" s="1"/>
  <c r="AA933" i="1"/>
  <c r="U933" i="1"/>
  <c r="P933" i="1"/>
  <c r="BP932" i="1"/>
  <c r="BO932" i="1"/>
  <c r="BK932" i="1"/>
  <c r="BA932" i="1"/>
  <c r="BN932" i="1" s="1"/>
  <c r="AS932" i="1"/>
  <c r="AG932" i="1"/>
  <c r="AH932" i="1" s="1"/>
  <c r="AD932" i="1"/>
  <c r="AE932" i="1" s="1"/>
  <c r="AB932" i="1"/>
  <c r="AC932" i="1" s="1"/>
  <c r="AA932" i="1"/>
  <c r="W932" i="1"/>
  <c r="P932" i="1" s="1"/>
  <c r="U932" i="1"/>
  <c r="BP931" i="1"/>
  <c r="BO931" i="1"/>
  <c r="BK931" i="1"/>
  <c r="BA931" i="1"/>
  <c r="BN931" i="1" s="1"/>
  <c r="AS931" i="1"/>
  <c r="AG931" i="1"/>
  <c r="AH931" i="1" s="1"/>
  <c r="AD931" i="1"/>
  <c r="AE931" i="1" s="1"/>
  <c r="AB931" i="1"/>
  <c r="AC931" i="1" s="1"/>
  <c r="AA931" i="1"/>
  <c r="U931" i="1"/>
  <c r="P931" i="1"/>
  <c r="BP930" i="1"/>
  <c r="BO930" i="1"/>
  <c r="BK930" i="1"/>
  <c r="BA930" i="1"/>
  <c r="BB930" i="1" s="1"/>
  <c r="AS930" i="1"/>
  <c r="AG930" i="1"/>
  <c r="AH930" i="1" s="1"/>
  <c r="AD930" i="1"/>
  <c r="AE930" i="1" s="1"/>
  <c r="AB930" i="1"/>
  <c r="AC930" i="1" s="1"/>
  <c r="AA930" i="1"/>
  <c r="U930" i="1"/>
  <c r="P930" i="1"/>
  <c r="BP929" i="1"/>
  <c r="BO929" i="1"/>
  <c r="BN929" i="1"/>
  <c r="BK929" i="1"/>
  <c r="BA929" i="1"/>
  <c r="BB929" i="1" s="1"/>
  <c r="AS929" i="1"/>
  <c r="AG929" i="1"/>
  <c r="AH929" i="1" s="1"/>
  <c r="AD929" i="1"/>
  <c r="AE929" i="1" s="1"/>
  <c r="AB929" i="1"/>
  <c r="AC929" i="1" s="1"/>
  <c r="AA929" i="1"/>
  <c r="U929" i="1"/>
  <c r="P929" i="1"/>
  <c r="BP928" i="1"/>
  <c r="BO928" i="1"/>
  <c r="BK928" i="1"/>
  <c r="BA928" i="1"/>
  <c r="AS928" i="1"/>
  <c r="AG928" i="1"/>
  <c r="AH928" i="1" s="1"/>
  <c r="AD928" i="1"/>
  <c r="AE928" i="1" s="1"/>
  <c r="AB928" i="1"/>
  <c r="AC928" i="1" s="1"/>
  <c r="AA928" i="1"/>
  <c r="U928" i="1"/>
  <c r="P928" i="1"/>
  <c r="BP927" i="1"/>
  <c r="BO927" i="1"/>
  <c r="BK927" i="1"/>
  <c r="BA927" i="1"/>
  <c r="BB927" i="1" s="1"/>
  <c r="AS927" i="1"/>
  <c r="AG927" i="1"/>
  <c r="AH927" i="1" s="1"/>
  <c r="AD927" i="1"/>
  <c r="AE927" i="1" s="1"/>
  <c r="AB927" i="1"/>
  <c r="AC927" i="1" s="1"/>
  <c r="AA927" i="1"/>
  <c r="W927" i="1"/>
  <c r="P927" i="1" s="1"/>
  <c r="U927" i="1"/>
  <c r="BP926" i="1"/>
  <c r="BO926" i="1"/>
  <c r="BK926" i="1"/>
  <c r="BA926" i="1"/>
  <c r="AS926" i="1"/>
  <c r="AG926" i="1"/>
  <c r="AH926" i="1" s="1"/>
  <c r="AD926" i="1"/>
  <c r="AE926" i="1" s="1"/>
  <c r="AB926" i="1"/>
  <c r="AC926" i="1" s="1"/>
  <c r="AA926" i="1"/>
  <c r="U926" i="1"/>
  <c r="P926" i="1"/>
  <c r="BP925" i="1"/>
  <c r="BO925" i="1"/>
  <c r="BK925" i="1"/>
  <c r="BA925" i="1"/>
  <c r="AS925" i="1"/>
  <c r="AG925" i="1"/>
  <c r="AH925" i="1" s="1"/>
  <c r="AD925" i="1"/>
  <c r="AE925" i="1" s="1"/>
  <c r="AB925" i="1"/>
  <c r="AC925" i="1" s="1"/>
  <c r="AA925" i="1"/>
  <c r="W925" i="1"/>
  <c r="P925" i="1" s="1"/>
  <c r="U925" i="1"/>
  <c r="BP924" i="1"/>
  <c r="BO924" i="1"/>
  <c r="BK924" i="1"/>
  <c r="BA924" i="1"/>
  <c r="BB924" i="1" s="1"/>
  <c r="AS924" i="1"/>
  <c r="AG924" i="1"/>
  <c r="AH924" i="1" s="1"/>
  <c r="AD924" i="1"/>
  <c r="AE924" i="1" s="1"/>
  <c r="AB924" i="1"/>
  <c r="AC924" i="1" s="1"/>
  <c r="AA924" i="1"/>
  <c r="U924" i="1"/>
  <c r="P924" i="1"/>
  <c r="BP923" i="1"/>
  <c r="BO923" i="1"/>
  <c r="BK923" i="1"/>
  <c r="BA923" i="1"/>
  <c r="BB923" i="1" s="1"/>
  <c r="AS923" i="1"/>
  <c r="AG923" i="1"/>
  <c r="AH923" i="1" s="1"/>
  <c r="AD923" i="1"/>
  <c r="AE923" i="1" s="1"/>
  <c r="AB923" i="1"/>
  <c r="AC923" i="1" s="1"/>
  <c r="AA923" i="1"/>
  <c r="W923" i="1"/>
  <c r="P923" i="1" s="1"/>
  <c r="U923" i="1"/>
  <c r="BP922" i="1"/>
  <c r="BO922" i="1"/>
  <c r="BK922" i="1"/>
  <c r="BA922" i="1"/>
  <c r="AS922" i="1"/>
  <c r="AG922" i="1"/>
  <c r="AH922" i="1" s="1"/>
  <c r="AD922" i="1"/>
  <c r="AE922" i="1" s="1"/>
  <c r="AB922" i="1"/>
  <c r="AC922" i="1" s="1"/>
  <c r="AA922" i="1"/>
  <c r="U922" i="1"/>
  <c r="P922" i="1"/>
  <c r="BP921" i="1"/>
  <c r="BO921" i="1"/>
  <c r="BK921" i="1"/>
  <c r="BA921" i="1"/>
  <c r="AS921" i="1"/>
  <c r="AG921" i="1"/>
  <c r="AH921" i="1" s="1"/>
  <c r="AD921" i="1"/>
  <c r="AE921" i="1" s="1"/>
  <c r="AB921" i="1"/>
  <c r="AC921" i="1" s="1"/>
  <c r="AA921" i="1"/>
  <c r="U921" i="1"/>
  <c r="P921" i="1"/>
  <c r="BP920" i="1"/>
  <c r="BO920" i="1"/>
  <c r="BK920" i="1"/>
  <c r="BA920" i="1"/>
  <c r="AS920" i="1"/>
  <c r="AG920" i="1"/>
  <c r="AH920" i="1" s="1"/>
  <c r="AD920" i="1"/>
  <c r="AE920" i="1" s="1"/>
  <c r="AB920" i="1"/>
  <c r="AC920" i="1" s="1"/>
  <c r="AA920" i="1"/>
  <c r="U920" i="1"/>
  <c r="P920" i="1"/>
  <c r="BP919" i="1"/>
  <c r="BO919" i="1"/>
  <c r="BK919" i="1"/>
  <c r="BA919" i="1"/>
  <c r="AS919" i="1"/>
  <c r="AG919" i="1"/>
  <c r="AH919" i="1" s="1"/>
  <c r="AD919" i="1"/>
  <c r="AE919" i="1" s="1"/>
  <c r="AB919" i="1"/>
  <c r="AC919" i="1" s="1"/>
  <c r="AA919" i="1"/>
  <c r="U919" i="1"/>
  <c r="P919" i="1"/>
  <c r="BP918" i="1"/>
  <c r="BO918" i="1"/>
  <c r="BK918" i="1"/>
  <c r="BA918" i="1"/>
  <c r="AS918" i="1"/>
  <c r="AG918" i="1"/>
  <c r="AH918" i="1" s="1"/>
  <c r="AD918" i="1"/>
  <c r="AE918" i="1" s="1"/>
  <c r="AB918" i="1"/>
  <c r="AC918" i="1" s="1"/>
  <c r="AA918" i="1"/>
  <c r="U918" i="1"/>
  <c r="P918" i="1"/>
  <c r="BP917" i="1"/>
  <c r="BO917" i="1"/>
  <c r="BK917" i="1"/>
  <c r="BA917" i="1"/>
  <c r="AS917" i="1"/>
  <c r="AG917" i="1"/>
  <c r="AH917" i="1" s="1"/>
  <c r="AD917" i="1"/>
  <c r="AE917" i="1" s="1"/>
  <c r="AB917" i="1"/>
  <c r="AC917" i="1" s="1"/>
  <c r="AA917" i="1"/>
  <c r="W917" i="1"/>
  <c r="P917" i="1" s="1"/>
  <c r="U917" i="1"/>
  <c r="BP916" i="1"/>
  <c r="BO916" i="1"/>
  <c r="BK916" i="1"/>
  <c r="BA916" i="1"/>
  <c r="BN916" i="1" s="1"/>
  <c r="AS916" i="1"/>
  <c r="AG916" i="1"/>
  <c r="AH916" i="1" s="1"/>
  <c r="AD916" i="1"/>
  <c r="AE916" i="1" s="1"/>
  <c r="AB916" i="1"/>
  <c r="AC916" i="1" s="1"/>
  <c r="AA916" i="1"/>
  <c r="U916" i="1"/>
  <c r="P916" i="1"/>
  <c r="BP915" i="1"/>
  <c r="BO915" i="1"/>
  <c r="BK915" i="1"/>
  <c r="BA915" i="1"/>
  <c r="AS915" i="1"/>
  <c r="AG915" i="1"/>
  <c r="AH915" i="1" s="1"/>
  <c r="AD915" i="1"/>
  <c r="AE915" i="1" s="1"/>
  <c r="AB915" i="1"/>
  <c r="AC915" i="1" s="1"/>
  <c r="AA915" i="1"/>
  <c r="U915" i="1"/>
  <c r="P915" i="1"/>
  <c r="BP914" i="1"/>
  <c r="BO914" i="1"/>
  <c r="BK914" i="1"/>
  <c r="BA914" i="1"/>
  <c r="BN914" i="1" s="1"/>
  <c r="AS914" i="1"/>
  <c r="AG914" i="1"/>
  <c r="AH914" i="1" s="1"/>
  <c r="AD914" i="1"/>
  <c r="AE914" i="1" s="1"/>
  <c r="AB914" i="1"/>
  <c r="AC914" i="1" s="1"/>
  <c r="AA914" i="1"/>
  <c r="U914" i="1"/>
  <c r="P914" i="1"/>
  <c r="BP913" i="1"/>
  <c r="BO913" i="1"/>
  <c r="BK913" i="1"/>
  <c r="BA913" i="1"/>
  <c r="BN913" i="1" s="1"/>
  <c r="AS913" i="1"/>
  <c r="AG913" i="1"/>
  <c r="AH913" i="1" s="1"/>
  <c r="AD913" i="1"/>
  <c r="AE913" i="1" s="1"/>
  <c r="AB913" i="1"/>
  <c r="AC913" i="1" s="1"/>
  <c r="AA913" i="1"/>
  <c r="U913" i="1"/>
  <c r="P913" i="1"/>
  <c r="BP912" i="1"/>
  <c r="BO912" i="1"/>
  <c r="BK912" i="1"/>
  <c r="BA912" i="1"/>
  <c r="BN912" i="1" s="1"/>
  <c r="AS912" i="1"/>
  <c r="AG912" i="1"/>
  <c r="AH912" i="1" s="1"/>
  <c r="AD912" i="1"/>
  <c r="AE912" i="1" s="1"/>
  <c r="AB912" i="1"/>
  <c r="AC912" i="1" s="1"/>
  <c r="AA912" i="1"/>
  <c r="U912" i="1"/>
  <c r="P912" i="1"/>
  <c r="BP911" i="1"/>
  <c r="BO911" i="1"/>
  <c r="BK911" i="1"/>
  <c r="BA911" i="1"/>
  <c r="BN911" i="1" s="1"/>
  <c r="AS911" i="1"/>
  <c r="AG911" i="1"/>
  <c r="AH911" i="1" s="1"/>
  <c r="AD911" i="1"/>
  <c r="AE911" i="1" s="1"/>
  <c r="AB911" i="1"/>
  <c r="AC911" i="1" s="1"/>
  <c r="AA911" i="1"/>
  <c r="U911" i="1"/>
  <c r="P911" i="1"/>
  <c r="BP910" i="1"/>
  <c r="BO910" i="1"/>
  <c r="BK910" i="1"/>
  <c r="BA910" i="1"/>
  <c r="BN910" i="1" s="1"/>
  <c r="AS910" i="1"/>
  <c r="AG910" i="1"/>
  <c r="AH910" i="1" s="1"/>
  <c r="AD910" i="1"/>
  <c r="AE910" i="1" s="1"/>
  <c r="AB910" i="1"/>
  <c r="AC910" i="1" s="1"/>
  <c r="AA910" i="1"/>
  <c r="U910" i="1"/>
  <c r="P910" i="1"/>
  <c r="BP909" i="1"/>
  <c r="BO909" i="1"/>
  <c r="BK909" i="1"/>
  <c r="BB909" i="1"/>
  <c r="BA909" i="1"/>
  <c r="BN909" i="1" s="1"/>
  <c r="AS909" i="1"/>
  <c r="AG909" i="1"/>
  <c r="AH909" i="1" s="1"/>
  <c r="AD909" i="1"/>
  <c r="AE909" i="1" s="1"/>
  <c r="AB909" i="1"/>
  <c r="AC909" i="1" s="1"/>
  <c r="AA909" i="1"/>
  <c r="W909" i="1"/>
  <c r="P909" i="1" s="1"/>
  <c r="U909" i="1"/>
  <c r="BP908" i="1"/>
  <c r="BO908" i="1"/>
  <c r="BK908" i="1"/>
  <c r="BA908" i="1"/>
  <c r="AS908" i="1"/>
  <c r="AG908" i="1"/>
  <c r="AH908" i="1" s="1"/>
  <c r="AD908" i="1"/>
  <c r="AE908" i="1" s="1"/>
  <c r="AB908" i="1"/>
  <c r="AC908" i="1" s="1"/>
  <c r="AA908" i="1"/>
  <c r="U908" i="1"/>
  <c r="P908" i="1"/>
  <c r="BP907" i="1"/>
  <c r="BO907" i="1"/>
  <c r="BK907" i="1"/>
  <c r="BA907" i="1"/>
  <c r="AS907" i="1"/>
  <c r="AG907" i="1"/>
  <c r="AH907" i="1" s="1"/>
  <c r="AD907" i="1"/>
  <c r="AE907" i="1" s="1"/>
  <c r="AC907" i="1"/>
  <c r="AB907" i="1"/>
  <c r="AA907" i="1"/>
  <c r="U907" i="1"/>
  <c r="P907" i="1"/>
  <c r="BP906" i="1"/>
  <c r="BO906" i="1"/>
  <c r="BK906" i="1"/>
  <c r="BA906" i="1"/>
  <c r="AS906" i="1"/>
  <c r="AG906" i="1"/>
  <c r="AH906" i="1" s="1"/>
  <c r="AD906" i="1"/>
  <c r="AE906" i="1" s="1"/>
  <c r="AB906" i="1"/>
  <c r="AC906" i="1" s="1"/>
  <c r="AA906" i="1"/>
  <c r="U906" i="1"/>
  <c r="P906" i="1"/>
  <c r="BP905" i="1"/>
  <c r="BO905" i="1"/>
  <c r="BK905" i="1"/>
  <c r="BA905" i="1"/>
  <c r="AS905" i="1"/>
  <c r="AG905" i="1"/>
  <c r="AH905" i="1" s="1"/>
  <c r="AD905" i="1"/>
  <c r="AE905" i="1" s="1"/>
  <c r="AB905" i="1"/>
  <c r="AC905" i="1" s="1"/>
  <c r="AA905" i="1"/>
  <c r="U905" i="1"/>
  <c r="P905" i="1"/>
  <c r="BP904" i="1"/>
  <c r="BO904" i="1"/>
  <c r="BK904" i="1"/>
  <c r="BA904" i="1"/>
  <c r="AS904" i="1"/>
  <c r="AG904" i="1"/>
  <c r="AH904" i="1" s="1"/>
  <c r="AD904" i="1"/>
  <c r="AE904" i="1" s="1"/>
  <c r="AB904" i="1"/>
  <c r="AC904" i="1" s="1"/>
  <c r="AA904" i="1"/>
  <c r="U904" i="1"/>
  <c r="P904" i="1"/>
  <c r="BP903" i="1"/>
  <c r="BO903" i="1"/>
  <c r="BK903" i="1"/>
  <c r="BA903" i="1"/>
  <c r="AS903" i="1"/>
  <c r="AG903" i="1"/>
  <c r="AH903" i="1" s="1"/>
  <c r="AD903" i="1"/>
  <c r="AE903" i="1" s="1"/>
  <c r="AB903" i="1"/>
  <c r="AC903" i="1" s="1"/>
  <c r="AA903" i="1"/>
  <c r="U903" i="1"/>
  <c r="P903" i="1"/>
  <c r="BP902" i="1"/>
  <c r="BO902" i="1"/>
  <c r="BK902" i="1"/>
  <c r="BA902" i="1"/>
  <c r="AS902" i="1"/>
  <c r="AG902" i="1"/>
  <c r="AH902" i="1" s="1"/>
  <c r="AD902" i="1"/>
  <c r="AE902" i="1" s="1"/>
  <c r="AB902" i="1"/>
  <c r="AC902" i="1" s="1"/>
  <c r="AA902" i="1"/>
  <c r="U902" i="1"/>
  <c r="P902" i="1"/>
  <c r="BP901" i="1"/>
  <c r="BO901" i="1"/>
  <c r="BK901" i="1"/>
  <c r="BA901" i="1"/>
  <c r="AS901" i="1"/>
  <c r="AG901" i="1"/>
  <c r="AH901" i="1" s="1"/>
  <c r="AD901" i="1"/>
  <c r="O901" i="1" s="1"/>
  <c r="AB901" i="1"/>
  <c r="AC901" i="1" s="1"/>
  <c r="AA901" i="1"/>
  <c r="U901" i="1"/>
  <c r="P901" i="1"/>
  <c r="BP900" i="1"/>
  <c r="BO900" i="1"/>
  <c r="BK900" i="1"/>
  <c r="BA900" i="1"/>
  <c r="BN900" i="1" s="1"/>
  <c r="AS900" i="1"/>
  <c r="AG900" i="1"/>
  <c r="AH900" i="1" s="1"/>
  <c r="AD900" i="1"/>
  <c r="AE900" i="1" s="1"/>
  <c r="AB900" i="1"/>
  <c r="AC900" i="1" s="1"/>
  <c r="AA900" i="1"/>
  <c r="U900" i="1"/>
  <c r="P900" i="1"/>
  <c r="BP899" i="1"/>
  <c r="BO899" i="1"/>
  <c r="BK899" i="1"/>
  <c r="BA899" i="1"/>
  <c r="BN899" i="1" s="1"/>
  <c r="AS899" i="1"/>
  <c r="AG899" i="1"/>
  <c r="AH899" i="1" s="1"/>
  <c r="AD899" i="1"/>
  <c r="AB899" i="1"/>
  <c r="AC899" i="1" s="1"/>
  <c r="AA899" i="1"/>
  <c r="U899" i="1"/>
  <c r="P899" i="1"/>
  <c r="BP898" i="1"/>
  <c r="BO898" i="1"/>
  <c r="BK898" i="1"/>
  <c r="BA898" i="1"/>
  <c r="AS898" i="1"/>
  <c r="AG898" i="1"/>
  <c r="AH898" i="1" s="1"/>
  <c r="AD898" i="1"/>
  <c r="O898" i="1" s="1"/>
  <c r="AB898" i="1"/>
  <c r="AC898" i="1" s="1"/>
  <c r="AA898" i="1"/>
  <c r="U898" i="1"/>
  <c r="P898" i="1"/>
  <c r="BP897" i="1"/>
  <c r="BO897" i="1"/>
  <c r="BK897" i="1"/>
  <c r="BA897" i="1"/>
  <c r="BN897" i="1" s="1"/>
  <c r="AS897" i="1"/>
  <c r="AG897" i="1"/>
  <c r="AH897" i="1" s="1"/>
  <c r="AD897" i="1"/>
  <c r="AB897" i="1"/>
  <c r="AC897" i="1" s="1"/>
  <c r="AA897" i="1"/>
  <c r="U897" i="1"/>
  <c r="P897" i="1"/>
  <c r="BP896" i="1"/>
  <c r="BO896" i="1"/>
  <c r="BK896" i="1"/>
  <c r="BA896" i="1"/>
  <c r="AS896" i="1"/>
  <c r="AG896" i="1"/>
  <c r="AH896" i="1" s="1"/>
  <c r="AD896" i="1"/>
  <c r="AE896" i="1" s="1"/>
  <c r="AB896" i="1"/>
  <c r="AC896" i="1" s="1"/>
  <c r="AA896" i="1"/>
  <c r="U896" i="1"/>
  <c r="P896" i="1"/>
  <c r="BP895" i="1"/>
  <c r="BO895" i="1"/>
  <c r="BK895" i="1"/>
  <c r="BA895" i="1"/>
  <c r="AS895" i="1"/>
  <c r="AG895" i="1"/>
  <c r="AH895" i="1" s="1"/>
  <c r="AD895" i="1"/>
  <c r="AE895" i="1" s="1"/>
  <c r="AB895" i="1"/>
  <c r="AC895" i="1" s="1"/>
  <c r="AA895" i="1"/>
  <c r="U895" i="1"/>
  <c r="P895" i="1"/>
  <c r="BP894" i="1"/>
  <c r="BO894" i="1"/>
  <c r="BK894" i="1"/>
  <c r="BA894" i="1"/>
  <c r="AS894" i="1"/>
  <c r="AG894" i="1"/>
  <c r="AH894" i="1" s="1"/>
  <c r="AD894" i="1"/>
  <c r="AE894" i="1" s="1"/>
  <c r="AB894" i="1"/>
  <c r="AC894" i="1" s="1"/>
  <c r="AA894" i="1"/>
  <c r="U894" i="1"/>
  <c r="P894" i="1"/>
  <c r="BP893" i="1"/>
  <c r="BO893" i="1"/>
  <c r="BK893" i="1"/>
  <c r="BA893" i="1"/>
  <c r="AS893" i="1"/>
  <c r="AG893" i="1"/>
  <c r="AH893" i="1" s="1"/>
  <c r="AD893" i="1"/>
  <c r="AB893" i="1"/>
  <c r="AC893" i="1" s="1"/>
  <c r="AA893" i="1"/>
  <c r="U893" i="1"/>
  <c r="P893" i="1"/>
  <c r="BP892" i="1"/>
  <c r="BO892" i="1"/>
  <c r="BK892" i="1"/>
  <c r="BA892" i="1"/>
  <c r="BN892" i="1" s="1"/>
  <c r="AS892" i="1"/>
  <c r="AG892" i="1"/>
  <c r="AH892" i="1" s="1"/>
  <c r="AD892" i="1"/>
  <c r="O892" i="1" s="1"/>
  <c r="AB892" i="1"/>
  <c r="AC892" i="1" s="1"/>
  <c r="AA892" i="1"/>
  <c r="U892" i="1"/>
  <c r="P892" i="1"/>
  <c r="BP891" i="1"/>
  <c r="BO891" i="1"/>
  <c r="BN891" i="1"/>
  <c r="BK891" i="1"/>
  <c r="BA891" i="1"/>
  <c r="BB891" i="1" s="1"/>
  <c r="AS891" i="1"/>
  <c r="AG891" i="1"/>
  <c r="AH891" i="1" s="1"/>
  <c r="AD891" i="1"/>
  <c r="AB891" i="1"/>
  <c r="AC891" i="1" s="1"/>
  <c r="AA891" i="1"/>
  <c r="U891" i="1"/>
  <c r="P891" i="1"/>
  <c r="BP890" i="1"/>
  <c r="BO890" i="1"/>
  <c r="BK890" i="1"/>
  <c r="BA890" i="1"/>
  <c r="BN890" i="1" s="1"/>
  <c r="AS890" i="1"/>
  <c r="AG890" i="1"/>
  <c r="AH890" i="1" s="1"/>
  <c r="AD890" i="1"/>
  <c r="O890" i="1" s="1"/>
  <c r="AB890" i="1"/>
  <c r="AC890" i="1" s="1"/>
  <c r="AA890" i="1"/>
  <c r="U890" i="1"/>
  <c r="P890" i="1"/>
  <c r="BP889" i="1"/>
  <c r="BO889" i="1"/>
  <c r="BK889" i="1"/>
  <c r="BA889" i="1"/>
  <c r="AS889" i="1"/>
  <c r="AG889" i="1"/>
  <c r="AH889" i="1" s="1"/>
  <c r="AD889" i="1"/>
  <c r="O889" i="1" s="1"/>
  <c r="AB889" i="1"/>
  <c r="AC889" i="1" s="1"/>
  <c r="AA889" i="1"/>
  <c r="U889" i="1"/>
  <c r="P889" i="1"/>
  <c r="BP888" i="1"/>
  <c r="BO888" i="1"/>
  <c r="BK888" i="1"/>
  <c r="BA888" i="1"/>
  <c r="BN888" i="1" s="1"/>
  <c r="AS888" i="1"/>
  <c r="AG888" i="1"/>
  <c r="AH888" i="1" s="1"/>
  <c r="AD888" i="1"/>
  <c r="AE888" i="1" s="1"/>
  <c r="AB888" i="1"/>
  <c r="AC888" i="1" s="1"/>
  <c r="AA888" i="1"/>
  <c r="W888" i="1"/>
  <c r="P888" i="1" s="1"/>
  <c r="U888" i="1"/>
  <c r="BP887" i="1"/>
  <c r="BO887" i="1"/>
  <c r="BK887" i="1"/>
  <c r="BA887" i="1"/>
  <c r="AS887" i="1"/>
  <c r="AG887" i="1"/>
  <c r="AH887" i="1" s="1"/>
  <c r="AD887" i="1"/>
  <c r="AE887" i="1" s="1"/>
  <c r="AB887" i="1"/>
  <c r="AC887" i="1" s="1"/>
  <c r="AA887" i="1"/>
  <c r="U887" i="1"/>
  <c r="P887" i="1"/>
  <c r="BP886" i="1"/>
  <c r="BO886" i="1"/>
  <c r="BK886" i="1"/>
  <c r="BA886" i="1"/>
  <c r="BN886" i="1" s="1"/>
  <c r="AS886" i="1"/>
  <c r="AG886" i="1"/>
  <c r="AH886" i="1" s="1"/>
  <c r="AD886" i="1"/>
  <c r="AE886" i="1" s="1"/>
  <c r="AB886" i="1"/>
  <c r="AC886" i="1" s="1"/>
  <c r="AA886" i="1"/>
  <c r="W886" i="1"/>
  <c r="P886" i="1" s="1"/>
  <c r="U886" i="1"/>
  <c r="BP885" i="1"/>
  <c r="BO885" i="1"/>
  <c r="BK885" i="1"/>
  <c r="BA885" i="1"/>
  <c r="AS885" i="1"/>
  <c r="AG885" i="1"/>
  <c r="AH885" i="1" s="1"/>
  <c r="AD885" i="1"/>
  <c r="AE885" i="1" s="1"/>
  <c r="AB885" i="1"/>
  <c r="AC885" i="1" s="1"/>
  <c r="AA885" i="1"/>
  <c r="U885" i="1"/>
  <c r="P885" i="1"/>
  <c r="BP884" i="1"/>
  <c r="BO884" i="1"/>
  <c r="BK884" i="1"/>
  <c r="BA884" i="1"/>
  <c r="BN884" i="1" s="1"/>
  <c r="AS884" i="1"/>
  <c r="AG884" i="1"/>
  <c r="AH884" i="1" s="1"/>
  <c r="AD884" i="1"/>
  <c r="AE884" i="1" s="1"/>
  <c r="AB884" i="1"/>
  <c r="AC884" i="1" s="1"/>
  <c r="AA884" i="1"/>
  <c r="U884" i="1"/>
  <c r="P884" i="1"/>
  <c r="BP883" i="1"/>
  <c r="BO883" i="1"/>
  <c r="BK883" i="1"/>
  <c r="BA883" i="1"/>
  <c r="AS883" i="1"/>
  <c r="AG883" i="1"/>
  <c r="AH883" i="1" s="1"/>
  <c r="AD883" i="1"/>
  <c r="AE883" i="1" s="1"/>
  <c r="AB883" i="1"/>
  <c r="AC883" i="1" s="1"/>
  <c r="AA883" i="1"/>
  <c r="W883" i="1"/>
  <c r="P883" i="1" s="1"/>
  <c r="U883" i="1"/>
  <c r="BP882" i="1"/>
  <c r="BO882" i="1"/>
  <c r="BK882" i="1"/>
  <c r="BA882" i="1"/>
  <c r="AS882" i="1"/>
  <c r="AG882" i="1"/>
  <c r="AH882" i="1" s="1"/>
  <c r="AD882" i="1"/>
  <c r="O882" i="1" s="1"/>
  <c r="AB882" i="1"/>
  <c r="AC882" i="1" s="1"/>
  <c r="AA882" i="1"/>
  <c r="U882" i="1"/>
  <c r="P882" i="1"/>
  <c r="BP881" i="1"/>
  <c r="BO881" i="1"/>
  <c r="BK881" i="1"/>
  <c r="BA881" i="1"/>
  <c r="BN881" i="1" s="1"/>
  <c r="AS881" i="1"/>
  <c r="AG881" i="1"/>
  <c r="AH881" i="1" s="1"/>
  <c r="AD881" i="1"/>
  <c r="AE881" i="1" s="1"/>
  <c r="AB881" i="1"/>
  <c r="AC881" i="1" s="1"/>
  <c r="AA881" i="1"/>
  <c r="U881" i="1"/>
  <c r="P881" i="1"/>
  <c r="BP880" i="1"/>
  <c r="BO880" i="1"/>
  <c r="BK880" i="1"/>
  <c r="BA880" i="1"/>
  <c r="BN880" i="1" s="1"/>
  <c r="AS880" i="1"/>
  <c r="AG880" i="1"/>
  <c r="AH880" i="1" s="1"/>
  <c r="AD880" i="1"/>
  <c r="AE880" i="1" s="1"/>
  <c r="AB880" i="1"/>
  <c r="AC880" i="1" s="1"/>
  <c r="AA880" i="1"/>
  <c r="W880" i="1"/>
  <c r="P880" i="1" s="1"/>
  <c r="U880" i="1"/>
  <c r="BP879" i="1"/>
  <c r="BO879" i="1"/>
  <c r="BK879" i="1"/>
  <c r="BA879" i="1"/>
  <c r="BN879" i="1" s="1"/>
  <c r="AS879" i="1"/>
  <c r="AG879" i="1"/>
  <c r="AH879" i="1" s="1"/>
  <c r="AD879" i="1"/>
  <c r="AE879" i="1" s="1"/>
  <c r="AB879" i="1"/>
  <c r="AC879" i="1" s="1"/>
  <c r="AA879" i="1"/>
  <c r="U879" i="1"/>
  <c r="P879" i="1"/>
  <c r="BP878" i="1"/>
  <c r="BO878" i="1"/>
  <c r="BN878" i="1"/>
  <c r="BK878" i="1"/>
  <c r="BA878" i="1"/>
  <c r="BB878" i="1" s="1"/>
  <c r="AS878" i="1"/>
  <c r="AG878" i="1"/>
  <c r="AH878" i="1" s="1"/>
  <c r="AD878" i="1"/>
  <c r="AE878" i="1" s="1"/>
  <c r="AB878" i="1"/>
  <c r="AC878" i="1" s="1"/>
  <c r="AA878" i="1"/>
  <c r="U878" i="1"/>
  <c r="P878" i="1"/>
  <c r="BP877" i="1"/>
  <c r="BO877" i="1"/>
  <c r="BK877" i="1"/>
  <c r="BA877" i="1"/>
  <c r="AS877" i="1"/>
  <c r="AG877" i="1"/>
  <c r="AH877" i="1" s="1"/>
  <c r="AD877" i="1"/>
  <c r="AE877" i="1" s="1"/>
  <c r="AB877" i="1"/>
  <c r="AC877" i="1" s="1"/>
  <c r="AA877" i="1"/>
  <c r="W877" i="1"/>
  <c r="P877" i="1" s="1"/>
  <c r="U877" i="1"/>
  <c r="BP876" i="1"/>
  <c r="BO876" i="1"/>
  <c r="BK876" i="1"/>
  <c r="BA876" i="1"/>
  <c r="BB876" i="1" s="1"/>
  <c r="AS876" i="1"/>
  <c r="AG876" i="1"/>
  <c r="AH876" i="1" s="1"/>
  <c r="AD876" i="1"/>
  <c r="AE876" i="1" s="1"/>
  <c r="AB876" i="1"/>
  <c r="AC876" i="1" s="1"/>
  <c r="AA876" i="1"/>
  <c r="W876" i="1"/>
  <c r="P876" i="1" s="1"/>
  <c r="U876" i="1"/>
  <c r="BP875" i="1"/>
  <c r="BO875" i="1"/>
  <c r="BK875" i="1"/>
  <c r="BA875" i="1"/>
  <c r="BN875" i="1" s="1"/>
  <c r="AS875" i="1"/>
  <c r="AG875" i="1"/>
  <c r="AH875" i="1" s="1"/>
  <c r="AD875" i="1"/>
  <c r="AE875" i="1" s="1"/>
  <c r="AB875" i="1"/>
  <c r="AC875" i="1" s="1"/>
  <c r="AA875" i="1"/>
  <c r="U875" i="1"/>
  <c r="P875" i="1"/>
  <c r="BP874" i="1"/>
  <c r="BO874" i="1"/>
  <c r="BK874" i="1"/>
  <c r="BA874" i="1"/>
  <c r="AS874" i="1"/>
  <c r="AG874" i="1"/>
  <c r="AH874" i="1" s="1"/>
  <c r="AD874" i="1"/>
  <c r="AE874" i="1" s="1"/>
  <c r="AB874" i="1"/>
  <c r="AC874" i="1" s="1"/>
  <c r="AA874" i="1"/>
  <c r="W874" i="1"/>
  <c r="P874" i="1" s="1"/>
  <c r="U874" i="1"/>
  <c r="BP873" i="1"/>
  <c r="BO873" i="1"/>
  <c r="BK873" i="1"/>
  <c r="BA873" i="1"/>
  <c r="BN873" i="1" s="1"/>
  <c r="AS873" i="1"/>
  <c r="AG873" i="1"/>
  <c r="AH873" i="1" s="1"/>
  <c r="AD873" i="1"/>
  <c r="AE873" i="1" s="1"/>
  <c r="AB873" i="1"/>
  <c r="AC873" i="1" s="1"/>
  <c r="AA873" i="1"/>
  <c r="W873" i="1"/>
  <c r="P873" i="1" s="1"/>
  <c r="U873" i="1"/>
  <c r="BP872" i="1"/>
  <c r="BO872" i="1"/>
  <c r="BK872" i="1"/>
  <c r="BA872" i="1"/>
  <c r="AS872" i="1"/>
  <c r="AG872" i="1"/>
  <c r="AH872" i="1" s="1"/>
  <c r="AD872" i="1"/>
  <c r="AE872" i="1" s="1"/>
  <c r="AB872" i="1"/>
  <c r="AC872" i="1" s="1"/>
  <c r="AA872" i="1"/>
  <c r="U872" i="1"/>
  <c r="P872" i="1"/>
  <c r="BP871" i="1"/>
  <c r="BO871" i="1"/>
  <c r="BK871" i="1"/>
  <c r="BA871" i="1"/>
  <c r="BN871" i="1" s="1"/>
  <c r="AS871" i="1"/>
  <c r="AG871" i="1"/>
  <c r="AH871" i="1" s="1"/>
  <c r="AD871" i="1"/>
  <c r="AE871" i="1" s="1"/>
  <c r="AB871" i="1"/>
  <c r="AC871" i="1" s="1"/>
  <c r="AA871" i="1"/>
  <c r="U871" i="1"/>
  <c r="P871" i="1"/>
  <c r="BP870" i="1"/>
  <c r="BO870" i="1"/>
  <c r="BK870" i="1"/>
  <c r="BA870" i="1"/>
  <c r="AS870" i="1"/>
  <c r="AG870" i="1"/>
  <c r="AH870" i="1" s="1"/>
  <c r="AD870" i="1"/>
  <c r="AE870" i="1" s="1"/>
  <c r="AB870" i="1"/>
  <c r="AC870" i="1" s="1"/>
  <c r="AA870" i="1"/>
  <c r="U870" i="1"/>
  <c r="P870" i="1"/>
  <c r="BP869" i="1"/>
  <c r="BO869" i="1"/>
  <c r="BK869" i="1"/>
  <c r="BA869" i="1"/>
  <c r="AS869" i="1"/>
  <c r="AG869" i="1"/>
  <c r="AH869" i="1" s="1"/>
  <c r="AD869" i="1"/>
  <c r="AE869" i="1" s="1"/>
  <c r="AB869" i="1"/>
  <c r="AC869" i="1" s="1"/>
  <c r="AA869" i="1"/>
  <c r="U869" i="1"/>
  <c r="P869" i="1"/>
  <c r="BP868" i="1"/>
  <c r="BO868" i="1"/>
  <c r="BK868" i="1"/>
  <c r="BA868" i="1"/>
  <c r="BN868" i="1" s="1"/>
  <c r="AS868" i="1"/>
  <c r="AG868" i="1"/>
  <c r="AH868" i="1" s="1"/>
  <c r="AD868" i="1"/>
  <c r="AE868" i="1" s="1"/>
  <c r="AB868" i="1"/>
  <c r="AC868" i="1" s="1"/>
  <c r="AA868" i="1"/>
  <c r="U868" i="1"/>
  <c r="P868" i="1"/>
  <c r="BP867" i="1"/>
  <c r="BO867" i="1"/>
  <c r="BK867" i="1"/>
  <c r="BA867" i="1"/>
  <c r="AS867" i="1"/>
  <c r="AG867" i="1"/>
  <c r="AH867" i="1" s="1"/>
  <c r="AD867" i="1"/>
  <c r="AE867" i="1" s="1"/>
  <c r="AB867" i="1"/>
  <c r="AC867" i="1" s="1"/>
  <c r="AA867" i="1"/>
  <c r="U867" i="1"/>
  <c r="P867" i="1"/>
  <c r="BP866" i="1"/>
  <c r="BO866" i="1"/>
  <c r="BK866" i="1"/>
  <c r="BA866" i="1"/>
  <c r="BN866" i="1" s="1"/>
  <c r="AS866" i="1"/>
  <c r="AG866" i="1"/>
  <c r="AH866" i="1" s="1"/>
  <c r="AD866" i="1"/>
  <c r="AE866" i="1" s="1"/>
  <c r="AB866" i="1"/>
  <c r="AC866" i="1" s="1"/>
  <c r="AA866" i="1"/>
  <c r="U866" i="1"/>
  <c r="P866" i="1"/>
  <c r="BP865" i="1"/>
  <c r="BO865" i="1"/>
  <c r="BK865" i="1"/>
  <c r="BA865" i="1"/>
  <c r="BN865" i="1" s="1"/>
  <c r="AS865" i="1"/>
  <c r="AG865" i="1"/>
  <c r="AH865" i="1" s="1"/>
  <c r="AD865" i="1"/>
  <c r="AE865" i="1" s="1"/>
  <c r="AB865" i="1"/>
  <c r="AC865" i="1" s="1"/>
  <c r="AA865" i="1"/>
  <c r="W865" i="1"/>
  <c r="P865" i="1" s="1"/>
  <c r="U865" i="1"/>
  <c r="BP864" i="1"/>
  <c r="BO864" i="1"/>
  <c r="BK864" i="1"/>
  <c r="BA864" i="1"/>
  <c r="AS864" i="1"/>
  <c r="AG864" i="1"/>
  <c r="AH864" i="1" s="1"/>
  <c r="AD864" i="1"/>
  <c r="AE864" i="1" s="1"/>
  <c r="AB864" i="1"/>
  <c r="AC864" i="1" s="1"/>
  <c r="AA864" i="1"/>
  <c r="U864" i="1"/>
  <c r="P864" i="1"/>
  <c r="BP863" i="1"/>
  <c r="BO863" i="1"/>
  <c r="BK863" i="1"/>
  <c r="BA863" i="1"/>
  <c r="AS863" i="1"/>
  <c r="AG863" i="1"/>
  <c r="AH863" i="1" s="1"/>
  <c r="AD863" i="1"/>
  <c r="AE863" i="1" s="1"/>
  <c r="AB863" i="1"/>
  <c r="AC863" i="1" s="1"/>
  <c r="AA863" i="1"/>
  <c r="W863" i="1"/>
  <c r="P863" i="1" s="1"/>
  <c r="U863" i="1"/>
  <c r="BP862" i="1"/>
  <c r="BO862" i="1"/>
  <c r="BK862" i="1"/>
  <c r="BA862" i="1"/>
  <c r="AS862" i="1"/>
  <c r="AG862" i="1"/>
  <c r="AH862" i="1" s="1"/>
  <c r="AD862" i="1"/>
  <c r="AE862" i="1" s="1"/>
  <c r="AB862" i="1"/>
  <c r="AC862" i="1" s="1"/>
  <c r="AA862" i="1"/>
  <c r="W862" i="1"/>
  <c r="P862" i="1" s="1"/>
  <c r="U862" i="1"/>
  <c r="BP861" i="1"/>
  <c r="BO861" i="1"/>
  <c r="BK861" i="1"/>
  <c r="BA861" i="1"/>
  <c r="AS861" i="1"/>
  <c r="AG861" i="1"/>
  <c r="AH861" i="1" s="1"/>
  <c r="AD861" i="1"/>
  <c r="AE861" i="1" s="1"/>
  <c r="AB861" i="1"/>
  <c r="AC861" i="1" s="1"/>
  <c r="AA861" i="1"/>
  <c r="U861" i="1"/>
  <c r="P861" i="1"/>
  <c r="BP860" i="1"/>
  <c r="BO860" i="1"/>
  <c r="BN860" i="1"/>
  <c r="BK860" i="1"/>
  <c r="BA860" i="1"/>
  <c r="BB860" i="1" s="1"/>
  <c r="AS860" i="1"/>
  <c r="AG860" i="1"/>
  <c r="AH860" i="1" s="1"/>
  <c r="AD860" i="1"/>
  <c r="AE860" i="1" s="1"/>
  <c r="AB860" i="1"/>
  <c r="AC860" i="1" s="1"/>
  <c r="AA860" i="1"/>
  <c r="U860" i="1"/>
  <c r="P860" i="1"/>
  <c r="BP859" i="1"/>
  <c r="BO859" i="1"/>
  <c r="BK859" i="1"/>
  <c r="BA859" i="1"/>
  <c r="BN859" i="1" s="1"/>
  <c r="AS859" i="1"/>
  <c r="AG859" i="1"/>
  <c r="AH859" i="1" s="1"/>
  <c r="AD859" i="1"/>
  <c r="AE859" i="1" s="1"/>
  <c r="AB859" i="1"/>
  <c r="AC859" i="1" s="1"/>
  <c r="AA859" i="1"/>
  <c r="U859" i="1"/>
  <c r="P859" i="1"/>
  <c r="BP858" i="1"/>
  <c r="BO858" i="1"/>
  <c r="BA858" i="1"/>
  <c r="AS858" i="1"/>
  <c r="AG858" i="1"/>
  <c r="AH858" i="1" s="1"/>
  <c r="AD858" i="1"/>
  <c r="AE858" i="1" s="1"/>
  <c r="AB858" i="1"/>
  <c r="AC858" i="1" s="1"/>
  <c r="AA858" i="1"/>
  <c r="W858" i="1"/>
  <c r="P858" i="1" s="1"/>
  <c r="U858" i="1"/>
  <c r="BP857" i="1"/>
  <c r="BO857" i="1"/>
  <c r="BK857" i="1"/>
  <c r="BA857" i="1"/>
  <c r="BB857" i="1" s="1"/>
  <c r="AS857" i="1"/>
  <c r="AG857" i="1"/>
  <c r="AH857" i="1" s="1"/>
  <c r="AD857" i="1"/>
  <c r="AE857" i="1" s="1"/>
  <c r="AB857" i="1"/>
  <c r="AC857" i="1" s="1"/>
  <c r="AA857" i="1"/>
  <c r="U857" i="1"/>
  <c r="P857" i="1"/>
  <c r="BP856" i="1"/>
  <c r="BO856" i="1"/>
  <c r="BK856" i="1"/>
  <c r="BA856" i="1"/>
  <c r="AS856" i="1"/>
  <c r="AG856" i="1"/>
  <c r="AH856" i="1" s="1"/>
  <c r="AD856" i="1"/>
  <c r="AE856" i="1" s="1"/>
  <c r="AB856" i="1"/>
  <c r="AC856" i="1" s="1"/>
  <c r="AA856" i="1"/>
  <c r="U856" i="1"/>
  <c r="P856" i="1"/>
  <c r="BP855" i="1"/>
  <c r="BO855" i="1"/>
  <c r="BN855" i="1"/>
  <c r="BK855" i="1"/>
  <c r="BA855" i="1"/>
  <c r="BB855" i="1" s="1"/>
  <c r="AS855" i="1"/>
  <c r="AG855" i="1"/>
  <c r="AH855" i="1" s="1"/>
  <c r="AD855" i="1"/>
  <c r="AE855" i="1" s="1"/>
  <c r="AB855" i="1"/>
  <c r="AC855" i="1" s="1"/>
  <c r="AA855" i="1"/>
  <c r="U855" i="1"/>
  <c r="P855" i="1"/>
  <c r="BP854" i="1"/>
  <c r="BO854" i="1"/>
  <c r="BK854" i="1"/>
  <c r="BA854" i="1"/>
  <c r="AS854" i="1"/>
  <c r="AG854" i="1"/>
  <c r="AH854" i="1" s="1"/>
  <c r="AD854" i="1"/>
  <c r="AE854" i="1" s="1"/>
  <c r="AB854" i="1"/>
  <c r="AC854" i="1" s="1"/>
  <c r="AA854" i="1"/>
  <c r="W854" i="1"/>
  <c r="P854" i="1" s="1"/>
  <c r="U854" i="1"/>
  <c r="BP853" i="1"/>
  <c r="BO853" i="1"/>
  <c r="BK853" i="1"/>
  <c r="BA853" i="1"/>
  <c r="AS853" i="1"/>
  <c r="AG853" i="1"/>
  <c r="AH853" i="1" s="1"/>
  <c r="AD853" i="1"/>
  <c r="AE853" i="1" s="1"/>
  <c r="AB853" i="1"/>
  <c r="AC853" i="1" s="1"/>
  <c r="AA853" i="1"/>
  <c r="W853" i="1"/>
  <c r="P853" i="1" s="1"/>
  <c r="U853" i="1"/>
  <c r="BP852" i="1"/>
  <c r="BO852" i="1"/>
  <c r="BK852" i="1"/>
  <c r="BA852" i="1"/>
  <c r="BN852" i="1" s="1"/>
  <c r="AS852" i="1"/>
  <c r="AG852" i="1"/>
  <c r="AH852" i="1" s="1"/>
  <c r="AD852" i="1"/>
  <c r="AE852" i="1" s="1"/>
  <c r="AB852" i="1"/>
  <c r="AC852" i="1" s="1"/>
  <c r="AA852" i="1"/>
  <c r="W852" i="1"/>
  <c r="U852" i="1"/>
  <c r="P852" i="1"/>
  <c r="BP851" i="1"/>
  <c r="BO851" i="1"/>
  <c r="BK851" i="1"/>
  <c r="BA851" i="1"/>
  <c r="AS851" i="1"/>
  <c r="AG851" i="1"/>
  <c r="AH851" i="1" s="1"/>
  <c r="AD851" i="1"/>
  <c r="AE851" i="1" s="1"/>
  <c r="AB851" i="1"/>
  <c r="AC851" i="1" s="1"/>
  <c r="AA851" i="1"/>
  <c r="U851" i="1"/>
  <c r="P851" i="1"/>
  <c r="BP850" i="1"/>
  <c r="BO850" i="1"/>
  <c r="BK850" i="1"/>
  <c r="BA850" i="1"/>
  <c r="BN850" i="1" s="1"/>
  <c r="AS850" i="1"/>
  <c r="AG850" i="1"/>
  <c r="AH850" i="1" s="1"/>
  <c r="AD850" i="1"/>
  <c r="AE850" i="1" s="1"/>
  <c r="AB850" i="1"/>
  <c r="AC850" i="1" s="1"/>
  <c r="AA850" i="1"/>
  <c r="U850" i="1"/>
  <c r="P850" i="1"/>
  <c r="BP849" i="1"/>
  <c r="BO849" i="1"/>
  <c r="BK849" i="1"/>
  <c r="BA849" i="1"/>
  <c r="AS849" i="1"/>
  <c r="AG849" i="1"/>
  <c r="AH849" i="1" s="1"/>
  <c r="AD849" i="1"/>
  <c r="AE849" i="1" s="1"/>
  <c r="AB849" i="1"/>
  <c r="AC849" i="1" s="1"/>
  <c r="AA849" i="1"/>
  <c r="U849" i="1"/>
  <c r="P849" i="1"/>
  <c r="BP848" i="1"/>
  <c r="BO848" i="1"/>
  <c r="BK848" i="1"/>
  <c r="BB848" i="1"/>
  <c r="BA848" i="1"/>
  <c r="BN848" i="1" s="1"/>
  <c r="AS848" i="1"/>
  <c r="AG848" i="1"/>
  <c r="AH848" i="1" s="1"/>
  <c r="AD848" i="1"/>
  <c r="AE848" i="1" s="1"/>
  <c r="AB848" i="1"/>
  <c r="AC848" i="1" s="1"/>
  <c r="AA848" i="1"/>
  <c r="U848" i="1"/>
  <c r="P848" i="1"/>
  <c r="BP847" i="1"/>
  <c r="BO847" i="1"/>
  <c r="BK847" i="1"/>
  <c r="BA847" i="1"/>
  <c r="AS847" i="1"/>
  <c r="AG847" i="1"/>
  <c r="AH847" i="1" s="1"/>
  <c r="AD847" i="1"/>
  <c r="AE847" i="1" s="1"/>
  <c r="AB847" i="1"/>
  <c r="AC847" i="1" s="1"/>
  <c r="AA847" i="1"/>
  <c r="U847" i="1"/>
  <c r="P847" i="1"/>
  <c r="BP846" i="1"/>
  <c r="BO846" i="1"/>
  <c r="BK846" i="1"/>
  <c r="BA846" i="1"/>
  <c r="AS846" i="1"/>
  <c r="AG846" i="1"/>
  <c r="AH846" i="1" s="1"/>
  <c r="AD846" i="1"/>
  <c r="AE846" i="1" s="1"/>
  <c r="AB846" i="1"/>
  <c r="AC846" i="1" s="1"/>
  <c r="AA846" i="1"/>
  <c r="U846" i="1"/>
  <c r="P846" i="1"/>
  <c r="BP845" i="1"/>
  <c r="BO845" i="1"/>
  <c r="BK845" i="1"/>
  <c r="BA845" i="1"/>
  <c r="AS845" i="1"/>
  <c r="AG845" i="1"/>
  <c r="AH845" i="1" s="1"/>
  <c r="AD845" i="1"/>
  <c r="AE845" i="1" s="1"/>
  <c r="AB845" i="1"/>
  <c r="AC845" i="1" s="1"/>
  <c r="AA845" i="1"/>
  <c r="W845" i="1"/>
  <c r="P845" i="1" s="1"/>
  <c r="U845" i="1"/>
  <c r="BP844" i="1"/>
  <c r="BO844" i="1"/>
  <c r="BK844" i="1"/>
  <c r="BA844" i="1"/>
  <c r="AS844" i="1"/>
  <c r="AG844" i="1"/>
  <c r="AH844" i="1" s="1"/>
  <c r="AD844" i="1"/>
  <c r="AE844" i="1" s="1"/>
  <c r="AB844" i="1"/>
  <c r="AC844" i="1" s="1"/>
  <c r="AA844" i="1"/>
  <c r="U844" i="1"/>
  <c r="P844" i="1"/>
  <c r="BP843" i="1"/>
  <c r="BO843" i="1"/>
  <c r="BK843" i="1"/>
  <c r="BA843" i="1"/>
  <c r="AS843" i="1"/>
  <c r="AG843" i="1"/>
  <c r="AH843" i="1" s="1"/>
  <c r="AD843" i="1"/>
  <c r="AE843" i="1" s="1"/>
  <c r="AB843" i="1"/>
  <c r="AC843" i="1" s="1"/>
  <c r="AA843" i="1"/>
  <c r="W843" i="1"/>
  <c r="P843" i="1" s="1"/>
  <c r="U843" i="1"/>
  <c r="BP842" i="1"/>
  <c r="BO842" i="1"/>
  <c r="BK842" i="1"/>
  <c r="BA842" i="1"/>
  <c r="BN842" i="1" s="1"/>
  <c r="AS842" i="1"/>
  <c r="AG842" i="1"/>
  <c r="AH842" i="1" s="1"/>
  <c r="AD842" i="1"/>
  <c r="AE842" i="1" s="1"/>
  <c r="AC842" i="1"/>
  <c r="AB842" i="1"/>
  <c r="AA842" i="1"/>
  <c r="U842" i="1"/>
  <c r="P842" i="1"/>
  <c r="BP841" i="1"/>
  <c r="BO841" i="1"/>
  <c r="BK841" i="1"/>
  <c r="BA841" i="1"/>
  <c r="BN841" i="1" s="1"/>
  <c r="AS841" i="1"/>
  <c r="AG841" i="1"/>
  <c r="AH841" i="1" s="1"/>
  <c r="AD841" i="1"/>
  <c r="AE841" i="1" s="1"/>
  <c r="AB841" i="1"/>
  <c r="AC841" i="1" s="1"/>
  <c r="AA841" i="1"/>
  <c r="W841" i="1"/>
  <c r="P841" i="1" s="1"/>
  <c r="U841" i="1"/>
  <c r="BP840" i="1"/>
  <c r="BO840" i="1"/>
  <c r="BK840" i="1"/>
  <c r="BA840" i="1"/>
  <c r="AS840" i="1"/>
  <c r="AG840" i="1"/>
  <c r="AH840" i="1" s="1"/>
  <c r="AD840" i="1"/>
  <c r="AE840" i="1" s="1"/>
  <c r="AB840" i="1"/>
  <c r="AC840" i="1" s="1"/>
  <c r="AA840" i="1"/>
  <c r="U840" i="1"/>
  <c r="P840" i="1"/>
  <c r="BP839" i="1"/>
  <c r="BO839" i="1"/>
  <c r="BK839" i="1"/>
  <c r="BA839" i="1"/>
  <c r="AS839" i="1"/>
  <c r="AG839" i="1"/>
  <c r="AH839" i="1" s="1"/>
  <c r="AD839" i="1"/>
  <c r="AE839" i="1" s="1"/>
  <c r="AB839" i="1"/>
  <c r="AC839" i="1" s="1"/>
  <c r="AA839" i="1"/>
  <c r="U839" i="1"/>
  <c r="P839" i="1"/>
  <c r="BP838" i="1"/>
  <c r="BO838" i="1"/>
  <c r="BK838" i="1"/>
  <c r="BA838" i="1"/>
  <c r="AS838" i="1"/>
  <c r="AG838" i="1"/>
  <c r="AH838" i="1" s="1"/>
  <c r="AD838" i="1"/>
  <c r="AE838" i="1" s="1"/>
  <c r="AB838" i="1"/>
  <c r="AC838" i="1" s="1"/>
  <c r="AA838" i="1"/>
  <c r="U838" i="1"/>
  <c r="P838" i="1"/>
  <c r="BP837" i="1"/>
  <c r="BO837" i="1"/>
  <c r="BK837" i="1"/>
  <c r="BA837" i="1"/>
  <c r="AS837" i="1"/>
  <c r="AG837" i="1"/>
  <c r="AH837" i="1" s="1"/>
  <c r="AD837" i="1"/>
  <c r="AE837" i="1" s="1"/>
  <c r="AB837" i="1"/>
  <c r="AC837" i="1" s="1"/>
  <c r="AA837" i="1"/>
  <c r="U837" i="1"/>
  <c r="P837" i="1"/>
  <c r="BP836" i="1"/>
  <c r="BO836" i="1"/>
  <c r="BK836" i="1"/>
  <c r="BA836" i="1"/>
  <c r="AS836" i="1"/>
  <c r="AG836" i="1"/>
  <c r="AH836" i="1" s="1"/>
  <c r="AD836" i="1"/>
  <c r="AE836" i="1" s="1"/>
  <c r="AB836" i="1"/>
  <c r="AC836" i="1" s="1"/>
  <c r="AA836" i="1"/>
  <c r="U836" i="1"/>
  <c r="P836" i="1"/>
  <c r="BP835" i="1"/>
  <c r="BO835" i="1"/>
  <c r="BK835" i="1"/>
  <c r="BA835" i="1"/>
  <c r="AS835" i="1"/>
  <c r="AG835" i="1"/>
  <c r="AH835" i="1" s="1"/>
  <c r="AD835" i="1"/>
  <c r="O835" i="1" s="1"/>
  <c r="AB835" i="1"/>
  <c r="AC835" i="1" s="1"/>
  <c r="AA835" i="1"/>
  <c r="U835" i="1"/>
  <c r="P835" i="1"/>
  <c r="BP834" i="1"/>
  <c r="BO834" i="1"/>
  <c r="BK834" i="1"/>
  <c r="BB834" i="1"/>
  <c r="BA834" i="1"/>
  <c r="BN834" i="1" s="1"/>
  <c r="AS834" i="1"/>
  <c r="AG834" i="1"/>
  <c r="AH834" i="1" s="1"/>
  <c r="AD834" i="1"/>
  <c r="AB834" i="1"/>
  <c r="AC834" i="1" s="1"/>
  <c r="AA834" i="1"/>
  <c r="U834" i="1"/>
  <c r="P834" i="1"/>
  <c r="BP833" i="1"/>
  <c r="BO833" i="1"/>
  <c r="BN833" i="1"/>
  <c r="BK833" i="1"/>
  <c r="BA833" i="1"/>
  <c r="BB833" i="1" s="1"/>
  <c r="AS833" i="1"/>
  <c r="AG833" i="1"/>
  <c r="AH833" i="1" s="1"/>
  <c r="AD833" i="1"/>
  <c r="AE833" i="1" s="1"/>
  <c r="AB833" i="1"/>
  <c r="AC833" i="1" s="1"/>
  <c r="AA833" i="1"/>
  <c r="W833" i="1"/>
  <c r="P833" i="1" s="1"/>
  <c r="U833" i="1"/>
  <c r="BP832" i="1"/>
  <c r="BO832" i="1"/>
  <c r="BK832" i="1"/>
  <c r="BA832" i="1"/>
  <c r="BB832" i="1" s="1"/>
  <c r="AS832" i="1"/>
  <c r="AG832" i="1"/>
  <c r="AH832" i="1" s="1"/>
  <c r="AD832" i="1"/>
  <c r="AE832" i="1" s="1"/>
  <c r="AB832" i="1"/>
  <c r="AC832" i="1" s="1"/>
  <c r="AA832" i="1"/>
  <c r="U832" i="1"/>
  <c r="P832" i="1"/>
  <c r="BP831" i="1"/>
  <c r="BO831" i="1"/>
  <c r="BK831" i="1"/>
  <c r="BA831" i="1"/>
  <c r="AS831" i="1"/>
  <c r="AG831" i="1"/>
  <c r="AH831" i="1" s="1"/>
  <c r="AD831" i="1"/>
  <c r="AE831" i="1" s="1"/>
  <c r="AB831" i="1"/>
  <c r="AC831" i="1" s="1"/>
  <c r="AA831" i="1"/>
  <c r="U831" i="1"/>
  <c r="P831" i="1"/>
  <c r="BP830" i="1"/>
  <c r="BO830" i="1"/>
  <c r="BK830" i="1"/>
  <c r="BA830" i="1"/>
  <c r="AS830" i="1"/>
  <c r="AG830" i="1"/>
  <c r="AH830" i="1" s="1"/>
  <c r="AD830" i="1"/>
  <c r="AE830" i="1" s="1"/>
  <c r="AB830" i="1"/>
  <c r="AC830" i="1" s="1"/>
  <c r="AA830" i="1"/>
  <c r="U830" i="1"/>
  <c r="P830" i="1"/>
  <c r="BP829" i="1"/>
  <c r="BO829" i="1"/>
  <c r="BK829" i="1"/>
  <c r="BA829" i="1"/>
  <c r="AS829" i="1"/>
  <c r="AG829" i="1"/>
  <c r="AH829" i="1" s="1"/>
  <c r="AD829" i="1"/>
  <c r="AB829" i="1"/>
  <c r="AC829" i="1" s="1"/>
  <c r="AA829" i="1"/>
  <c r="W829" i="1"/>
  <c r="P829" i="1" s="1"/>
  <c r="U829" i="1"/>
  <c r="BP828" i="1"/>
  <c r="BO828" i="1"/>
  <c r="BK828" i="1"/>
  <c r="BA828" i="1"/>
  <c r="AS828" i="1"/>
  <c r="AG828" i="1"/>
  <c r="AH828" i="1" s="1"/>
  <c r="AD828" i="1"/>
  <c r="AE828" i="1" s="1"/>
  <c r="AB828" i="1"/>
  <c r="AC828" i="1" s="1"/>
  <c r="AA828" i="1"/>
  <c r="W828" i="1"/>
  <c r="P828" i="1" s="1"/>
  <c r="U828" i="1"/>
  <c r="BP827" i="1"/>
  <c r="BO827" i="1"/>
  <c r="BK827" i="1"/>
  <c r="BA827" i="1"/>
  <c r="AS827" i="1"/>
  <c r="AG827" i="1"/>
  <c r="AH827" i="1" s="1"/>
  <c r="AD827" i="1"/>
  <c r="AE827" i="1" s="1"/>
  <c r="AB827" i="1"/>
  <c r="AC827" i="1" s="1"/>
  <c r="AA827" i="1"/>
  <c r="W827" i="1"/>
  <c r="P827" i="1" s="1"/>
  <c r="U827" i="1"/>
  <c r="BP826" i="1"/>
  <c r="BO826" i="1"/>
  <c r="BK826" i="1"/>
  <c r="BA826" i="1"/>
  <c r="BN826" i="1" s="1"/>
  <c r="AS826" i="1"/>
  <c r="AG826" i="1"/>
  <c r="AH826" i="1" s="1"/>
  <c r="AD826" i="1"/>
  <c r="AE826" i="1" s="1"/>
  <c r="AB826" i="1"/>
  <c r="AC826" i="1" s="1"/>
  <c r="AA826" i="1"/>
  <c r="U826" i="1"/>
  <c r="P826" i="1"/>
  <c r="BP825" i="1"/>
  <c r="BO825" i="1"/>
  <c r="BK825" i="1"/>
  <c r="BA825" i="1"/>
  <c r="BN825" i="1" s="1"/>
  <c r="AS825" i="1"/>
  <c r="AG825" i="1"/>
  <c r="AH825" i="1" s="1"/>
  <c r="AD825" i="1"/>
  <c r="AE825" i="1" s="1"/>
  <c r="AB825" i="1"/>
  <c r="AC825" i="1" s="1"/>
  <c r="AA825" i="1"/>
  <c r="U825" i="1"/>
  <c r="P825" i="1"/>
  <c r="BP824" i="1"/>
  <c r="BO824" i="1"/>
  <c r="BK824" i="1"/>
  <c r="BA824" i="1"/>
  <c r="BN824" i="1" s="1"/>
  <c r="AS824" i="1"/>
  <c r="AG824" i="1"/>
  <c r="AH824" i="1" s="1"/>
  <c r="AD824" i="1"/>
  <c r="AE824" i="1" s="1"/>
  <c r="AB824" i="1"/>
  <c r="AC824" i="1" s="1"/>
  <c r="AA824" i="1"/>
  <c r="W824" i="1"/>
  <c r="P824" i="1" s="1"/>
  <c r="U824" i="1"/>
  <c r="BP823" i="1"/>
  <c r="BO823" i="1"/>
  <c r="BK823" i="1"/>
  <c r="BA823" i="1"/>
  <c r="BN823" i="1" s="1"/>
  <c r="AS823" i="1"/>
  <c r="AG823" i="1"/>
  <c r="AH823" i="1" s="1"/>
  <c r="AD823" i="1"/>
  <c r="AE823" i="1" s="1"/>
  <c r="AB823" i="1"/>
  <c r="AC823" i="1" s="1"/>
  <c r="AA823" i="1"/>
  <c r="U823" i="1"/>
  <c r="P823" i="1"/>
  <c r="BP822" i="1"/>
  <c r="BO822" i="1"/>
  <c r="BK822" i="1"/>
  <c r="BA822" i="1"/>
  <c r="BN822" i="1" s="1"/>
  <c r="AS822" i="1"/>
  <c r="AG822" i="1"/>
  <c r="AH822" i="1" s="1"/>
  <c r="AD822" i="1"/>
  <c r="O822" i="1" s="1"/>
  <c r="AB822" i="1"/>
  <c r="AC822" i="1" s="1"/>
  <c r="AA822" i="1"/>
  <c r="U822" i="1"/>
  <c r="P822" i="1"/>
  <c r="BP821" i="1"/>
  <c r="BO821" i="1"/>
  <c r="BK821" i="1"/>
  <c r="BA821" i="1"/>
  <c r="BB821" i="1" s="1"/>
  <c r="AS821" i="1"/>
  <c r="AG821" i="1"/>
  <c r="AH821" i="1" s="1"/>
  <c r="AD821" i="1"/>
  <c r="AE821" i="1" s="1"/>
  <c r="AB821" i="1"/>
  <c r="AC821" i="1" s="1"/>
  <c r="AA821" i="1"/>
  <c r="U821" i="1"/>
  <c r="P821" i="1"/>
  <c r="BP820" i="1"/>
  <c r="BO820" i="1"/>
  <c r="BN820" i="1"/>
  <c r="BK820" i="1"/>
  <c r="BA820" i="1"/>
  <c r="BB820" i="1" s="1"/>
  <c r="AS820" i="1"/>
  <c r="AG820" i="1"/>
  <c r="AH820" i="1" s="1"/>
  <c r="AD820" i="1"/>
  <c r="AE820" i="1" s="1"/>
  <c r="AB820" i="1"/>
  <c r="AC820" i="1" s="1"/>
  <c r="AA820" i="1"/>
  <c r="U820" i="1"/>
  <c r="P820" i="1"/>
  <c r="BP819" i="1"/>
  <c r="BO819" i="1"/>
  <c r="BK819" i="1"/>
  <c r="BA819" i="1"/>
  <c r="BB819" i="1" s="1"/>
  <c r="AS819" i="1"/>
  <c r="AG819" i="1"/>
  <c r="AH819" i="1" s="1"/>
  <c r="AD819" i="1"/>
  <c r="AE819" i="1" s="1"/>
  <c r="AB819" i="1"/>
  <c r="AC819" i="1" s="1"/>
  <c r="AA819" i="1"/>
  <c r="W819" i="1"/>
  <c r="P819" i="1" s="1"/>
  <c r="U819" i="1"/>
  <c r="BP818" i="1"/>
  <c r="BO818" i="1"/>
  <c r="BK818" i="1"/>
  <c r="BA818" i="1"/>
  <c r="BN818" i="1" s="1"/>
  <c r="AS818" i="1"/>
  <c r="AG818" i="1"/>
  <c r="AH818" i="1" s="1"/>
  <c r="AD818" i="1"/>
  <c r="AE818" i="1" s="1"/>
  <c r="AB818" i="1"/>
  <c r="AC818" i="1" s="1"/>
  <c r="AA818" i="1"/>
  <c r="W818" i="1"/>
  <c r="P818" i="1" s="1"/>
  <c r="U818" i="1"/>
  <c r="BP817" i="1"/>
  <c r="BO817" i="1"/>
  <c r="BA817" i="1"/>
  <c r="BN817" i="1" s="1"/>
  <c r="AS817" i="1"/>
  <c r="AG817" i="1"/>
  <c r="AH817" i="1" s="1"/>
  <c r="AD817" i="1"/>
  <c r="AE817" i="1" s="1"/>
  <c r="AB817" i="1"/>
  <c r="AC817" i="1" s="1"/>
  <c r="AA817" i="1"/>
  <c r="W817" i="1"/>
  <c r="P817" i="1" s="1"/>
  <c r="U817" i="1"/>
  <c r="BP816" i="1"/>
  <c r="BO816" i="1"/>
  <c r="BK816" i="1"/>
  <c r="BA816" i="1"/>
  <c r="AS816" i="1"/>
  <c r="AG816" i="1"/>
  <c r="AH816" i="1" s="1"/>
  <c r="AD816" i="1"/>
  <c r="AE816" i="1" s="1"/>
  <c r="AB816" i="1"/>
  <c r="AC816" i="1" s="1"/>
  <c r="AA816" i="1"/>
  <c r="W816" i="1"/>
  <c r="P816" i="1" s="1"/>
  <c r="U816" i="1"/>
  <c r="BP815" i="1"/>
  <c r="BO815" i="1"/>
  <c r="BK815" i="1"/>
  <c r="BA815" i="1"/>
  <c r="BN815" i="1" s="1"/>
  <c r="AS815" i="1"/>
  <c r="AG815" i="1"/>
  <c r="AH815" i="1" s="1"/>
  <c r="AD815" i="1"/>
  <c r="AE815" i="1" s="1"/>
  <c r="AB815" i="1"/>
  <c r="AC815" i="1" s="1"/>
  <c r="AA815" i="1"/>
  <c r="W815" i="1"/>
  <c r="P815" i="1" s="1"/>
  <c r="U815" i="1"/>
  <c r="BP814" i="1"/>
  <c r="BO814" i="1"/>
  <c r="BK814" i="1"/>
  <c r="BA814" i="1"/>
  <c r="BN814" i="1" s="1"/>
  <c r="AS814" i="1"/>
  <c r="AG814" i="1"/>
  <c r="AH814" i="1" s="1"/>
  <c r="AD814" i="1"/>
  <c r="AE814" i="1" s="1"/>
  <c r="AB814" i="1"/>
  <c r="AC814" i="1" s="1"/>
  <c r="AA814" i="1"/>
  <c r="U814" i="1"/>
  <c r="P814" i="1"/>
  <c r="BP813" i="1"/>
  <c r="BO813" i="1"/>
  <c r="BK813" i="1"/>
  <c r="BA813" i="1"/>
  <c r="BN813" i="1" s="1"/>
  <c r="AS813" i="1"/>
  <c r="AG813" i="1"/>
  <c r="AH813" i="1" s="1"/>
  <c r="AD813" i="1"/>
  <c r="AE813" i="1" s="1"/>
  <c r="AB813" i="1"/>
  <c r="AC813" i="1" s="1"/>
  <c r="AA813" i="1"/>
  <c r="W813" i="1"/>
  <c r="P813" i="1" s="1"/>
  <c r="U813" i="1"/>
  <c r="BP812" i="1"/>
  <c r="BO812" i="1"/>
  <c r="BK812" i="1"/>
  <c r="BA812" i="1"/>
  <c r="BN812" i="1" s="1"/>
  <c r="AS812" i="1"/>
  <c r="AG812" i="1"/>
  <c r="AH812" i="1" s="1"/>
  <c r="AD812" i="1"/>
  <c r="AE812" i="1" s="1"/>
  <c r="AB812" i="1"/>
  <c r="AC812" i="1" s="1"/>
  <c r="AA812" i="1"/>
  <c r="U812" i="1"/>
  <c r="P812" i="1"/>
  <c r="BP811" i="1"/>
  <c r="BO811" i="1"/>
  <c r="BK811" i="1"/>
  <c r="BA811" i="1"/>
  <c r="BB811" i="1" s="1"/>
  <c r="AS811" i="1"/>
  <c r="AG811" i="1"/>
  <c r="AH811" i="1" s="1"/>
  <c r="AD811" i="1"/>
  <c r="AE811" i="1" s="1"/>
  <c r="AB811" i="1"/>
  <c r="AC811" i="1" s="1"/>
  <c r="AA811" i="1"/>
  <c r="U811" i="1"/>
  <c r="P811" i="1"/>
  <c r="BP810" i="1"/>
  <c r="BO810" i="1"/>
  <c r="BK810" i="1"/>
  <c r="BA810" i="1"/>
  <c r="BN810" i="1" s="1"/>
  <c r="AS810" i="1"/>
  <c r="AH810" i="1"/>
  <c r="AG810" i="1"/>
  <c r="AD810" i="1"/>
  <c r="AE810" i="1" s="1"/>
  <c r="AB810" i="1"/>
  <c r="AC810" i="1" s="1"/>
  <c r="AA810" i="1"/>
  <c r="W810" i="1"/>
  <c r="P810" i="1" s="1"/>
  <c r="U810" i="1"/>
  <c r="BP809" i="1"/>
  <c r="BO809" i="1"/>
  <c r="BK809" i="1"/>
  <c r="BA809" i="1"/>
  <c r="AS809" i="1"/>
  <c r="AG809" i="1"/>
  <c r="AH809" i="1" s="1"/>
  <c r="AD809" i="1"/>
  <c r="AE809" i="1" s="1"/>
  <c r="AB809" i="1"/>
  <c r="AC809" i="1" s="1"/>
  <c r="AA809" i="1"/>
  <c r="U809" i="1"/>
  <c r="P809" i="1"/>
  <c r="BP808" i="1"/>
  <c r="BO808" i="1"/>
  <c r="BN808" i="1"/>
  <c r="BK808" i="1"/>
  <c r="BA808" i="1"/>
  <c r="BB808" i="1" s="1"/>
  <c r="AS808" i="1"/>
  <c r="AG808" i="1"/>
  <c r="AH808" i="1" s="1"/>
  <c r="AD808" i="1"/>
  <c r="AE808" i="1" s="1"/>
  <c r="AB808" i="1"/>
  <c r="AC808" i="1" s="1"/>
  <c r="AA808" i="1"/>
  <c r="U808" i="1"/>
  <c r="P808" i="1"/>
  <c r="BP807" i="1"/>
  <c r="BO807" i="1"/>
  <c r="BK807" i="1"/>
  <c r="BA807" i="1"/>
  <c r="AS807" i="1"/>
  <c r="AG807" i="1"/>
  <c r="AH807" i="1" s="1"/>
  <c r="AD807" i="1"/>
  <c r="AE807" i="1" s="1"/>
  <c r="AB807" i="1"/>
  <c r="AC807" i="1" s="1"/>
  <c r="AA807" i="1"/>
  <c r="U807" i="1"/>
  <c r="P807" i="1"/>
  <c r="BP806" i="1"/>
  <c r="BO806" i="1"/>
  <c r="BK806" i="1"/>
  <c r="BA806" i="1"/>
  <c r="BB806" i="1" s="1"/>
  <c r="AS806" i="1"/>
  <c r="AG806" i="1"/>
  <c r="AH806" i="1" s="1"/>
  <c r="AD806" i="1"/>
  <c r="AE806" i="1" s="1"/>
  <c r="AB806" i="1"/>
  <c r="AC806" i="1" s="1"/>
  <c r="AA806" i="1"/>
  <c r="W806" i="1"/>
  <c r="P806" i="1" s="1"/>
  <c r="U806" i="1"/>
  <c r="BP805" i="1"/>
  <c r="BO805" i="1"/>
  <c r="BK805" i="1"/>
  <c r="BA805" i="1"/>
  <c r="BN805" i="1" s="1"/>
  <c r="AS805" i="1"/>
  <c r="AG805" i="1"/>
  <c r="AH805" i="1" s="1"/>
  <c r="AD805" i="1"/>
  <c r="AE805" i="1" s="1"/>
  <c r="AB805" i="1"/>
  <c r="AC805" i="1" s="1"/>
  <c r="AA805" i="1"/>
  <c r="U805" i="1"/>
  <c r="P805" i="1"/>
  <c r="BP804" i="1"/>
  <c r="BO804" i="1"/>
  <c r="BK804" i="1"/>
  <c r="BA804" i="1"/>
  <c r="BN804" i="1" s="1"/>
  <c r="AS804" i="1"/>
  <c r="AG804" i="1"/>
  <c r="AH804" i="1" s="1"/>
  <c r="AD804" i="1"/>
  <c r="AE804" i="1" s="1"/>
  <c r="AB804" i="1"/>
  <c r="AC804" i="1" s="1"/>
  <c r="AA804" i="1"/>
  <c r="U804" i="1"/>
  <c r="P804" i="1"/>
  <c r="BP803" i="1"/>
  <c r="BO803" i="1"/>
  <c r="BK803" i="1"/>
  <c r="BA803" i="1"/>
  <c r="BN803" i="1" s="1"/>
  <c r="AS803" i="1"/>
  <c r="AG803" i="1"/>
  <c r="AH803" i="1" s="1"/>
  <c r="AD803" i="1"/>
  <c r="AE803" i="1" s="1"/>
  <c r="AB803" i="1"/>
  <c r="AC803" i="1" s="1"/>
  <c r="AA803" i="1"/>
  <c r="W803" i="1"/>
  <c r="P803" i="1" s="1"/>
  <c r="U803" i="1"/>
  <c r="BP802" i="1"/>
  <c r="BO802" i="1"/>
  <c r="BK802" i="1"/>
  <c r="BA802" i="1"/>
  <c r="BN802" i="1" s="1"/>
  <c r="AS802" i="1"/>
  <c r="AG802" i="1"/>
  <c r="AH802" i="1" s="1"/>
  <c r="AD802" i="1"/>
  <c r="AE802" i="1" s="1"/>
  <c r="AB802" i="1"/>
  <c r="AC802" i="1" s="1"/>
  <c r="AA802" i="1"/>
  <c r="W802" i="1"/>
  <c r="P802" i="1" s="1"/>
  <c r="U802" i="1"/>
  <c r="BP801" i="1"/>
  <c r="BO801" i="1"/>
  <c r="BK801" i="1"/>
  <c r="BA801" i="1"/>
  <c r="BN801" i="1" s="1"/>
  <c r="AS801" i="1"/>
  <c r="AG801" i="1"/>
  <c r="AH801" i="1" s="1"/>
  <c r="AD801" i="1"/>
  <c r="AE801" i="1" s="1"/>
  <c r="AB801" i="1"/>
  <c r="AC801" i="1" s="1"/>
  <c r="AA801" i="1"/>
  <c r="W801" i="1"/>
  <c r="P801" i="1" s="1"/>
  <c r="U801" i="1"/>
  <c r="BP800" i="1"/>
  <c r="BO800" i="1"/>
  <c r="BK800" i="1"/>
  <c r="BA800" i="1"/>
  <c r="BN800" i="1" s="1"/>
  <c r="AS800" i="1"/>
  <c r="AG800" i="1"/>
  <c r="AH800" i="1" s="1"/>
  <c r="AD800" i="1"/>
  <c r="AE800" i="1" s="1"/>
  <c r="AB800" i="1"/>
  <c r="AC800" i="1" s="1"/>
  <c r="AA800" i="1"/>
  <c r="U800" i="1"/>
  <c r="P800" i="1"/>
  <c r="BP799" i="1"/>
  <c r="BO799" i="1"/>
  <c r="BK799" i="1"/>
  <c r="BA799" i="1"/>
  <c r="BN799" i="1" s="1"/>
  <c r="AS799" i="1"/>
  <c r="AG799" i="1"/>
  <c r="AH799" i="1" s="1"/>
  <c r="AD799" i="1"/>
  <c r="AE799" i="1" s="1"/>
  <c r="AB799" i="1"/>
  <c r="AC799" i="1" s="1"/>
  <c r="AA799" i="1"/>
  <c r="U799" i="1"/>
  <c r="P799" i="1"/>
  <c r="BP798" i="1"/>
  <c r="BO798" i="1"/>
  <c r="BK798" i="1"/>
  <c r="BA798" i="1"/>
  <c r="BN798" i="1" s="1"/>
  <c r="AS798" i="1"/>
  <c r="AG798" i="1"/>
  <c r="AH798" i="1" s="1"/>
  <c r="AD798" i="1"/>
  <c r="AE798" i="1" s="1"/>
  <c r="AB798" i="1"/>
  <c r="AC798" i="1" s="1"/>
  <c r="AA798" i="1"/>
  <c r="W798" i="1"/>
  <c r="P798" i="1" s="1"/>
  <c r="U798" i="1"/>
  <c r="BP797" i="1"/>
  <c r="BO797" i="1"/>
  <c r="BK797" i="1"/>
  <c r="BA797" i="1"/>
  <c r="AS797" i="1"/>
  <c r="AG797" i="1"/>
  <c r="AH797" i="1" s="1"/>
  <c r="AD797" i="1"/>
  <c r="AE797" i="1" s="1"/>
  <c r="AB797" i="1"/>
  <c r="AC797" i="1" s="1"/>
  <c r="AA797" i="1"/>
  <c r="W797" i="1"/>
  <c r="P797" i="1" s="1"/>
  <c r="U797" i="1"/>
  <c r="BP796" i="1"/>
  <c r="BO796" i="1"/>
  <c r="BK796" i="1"/>
  <c r="BA796" i="1"/>
  <c r="BN796" i="1" s="1"/>
  <c r="AS796" i="1"/>
  <c r="AG796" i="1"/>
  <c r="AH796" i="1" s="1"/>
  <c r="AD796" i="1"/>
  <c r="AE796" i="1" s="1"/>
  <c r="AB796" i="1"/>
  <c r="AC796" i="1" s="1"/>
  <c r="AA796" i="1"/>
  <c r="U796" i="1"/>
  <c r="P796" i="1"/>
  <c r="BP795" i="1"/>
  <c r="BO795" i="1"/>
  <c r="BK795" i="1"/>
  <c r="BA795" i="1"/>
  <c r="BN795" i="1" s="1"/>
  <c r="AS795" i="1"/>
  <c r="AG795" i="1"/>
  <c r="AH795" i="1" s="1"/>
  <c r="AD795" i="1"/>
  <c r="AE795" i="1" s="1"/>
  <c r="AB795" i="1"/>
  <c r="AC795" i="1" s="1"/>
  <c r="AA795" i="1"/>
  <c r="W795" i="1"/>
  <c r="P795" i="1" s="1"/>
  <c r="U795" i="1"/>
  <c r="BP794" i="1"/>
  <c r="BO794" i="1"/>
  <c r="BK794" i="1"/>
  <c r="BA794" i="1"/>
  <c r="BB794" i="1" s="1"/>
  <c r="AS794" i="1"/>
  <c r="AG794" i="1"/>
  <c r="AH794" i="1" s="1"/>
  <c r="AD794" i="1"/>
  <c r="AE794" i="1" s="1"/>
  <c r="AB794" i="1"/>
  <c r="AC794" i="1" s="1"/>
  <c r="AA794" i="1"/>
  <c r="U794" i="1"/>
  <c r="P794" i="1"/>
  <c r="BP793" i="1"/>
  <c r="BO793" i="1"/>
  <c r="BK793" i="1"/>
  <c r="BA793" i="1"/>
  <c r="BN793" i="1" s="1"/>
  <c r="AS793" i="1"/>
  <c r="AG793" i="1"/>
  <c r="AH793" i="1" s="1"/>
  <c r="AD793" i="1"/>
  <c r="AE793" i="1" s="1"/>
  <c r="AB793" i="1"/>
  <c r="AC793" i="1" s="1"/>
  <c r="AA793" i="1"/>
  <c r="U793" i="1"/>
  <c r="P793" i="1"/>
  <c r="BP792" i="1"/>
  <c r="BO792" i="1"/>
  <c r="BK792" i="1"/>
  <c r="BA792" i="1"/>
  <c r="BN792" i="1" s="1"/>
  <c r="AS792" i="1"/>
  <c r="AG792" i="1"/>
  <c r="AH792" i="1" s="1"/>
  <c r="AD792" i="1"/>
  <c r="AE792" i="1" s="1"/>
  <c r="AB792" i="1"/>
  <c r="AC792" i="1" s="1"/>
  <c r="AA792" i="1"/>
  <c r="U792" i="1"/>
  <c r="P792" i="1"/>
  <c r="BP791" i="1"/>
  <c r="BO791" i="1"/>
  <c r="BK791" i="1"/>
  <c r="BA791" i="1"/>
  <c r="BB791" i="1" s="1"/>
  <c r="AS791" i="1"/>
  <c r="AG791" i="1"/>
  <c r="AH791" i="1" s="1"/>
  <c r="AD791" i="1"/>
  <c r="AE791" i="1" s="1"/>
  <c r="AC791" i="1"/>
  <c r="AB791" i="1"/>
  <c r="AA791" i="1"/>
  <c r="W791" i="1"/>
  <c r="P791" i="1" s="1"/>
  <c r="U791" i="1"/>
  <c r="BP790" i="1"/>
  <c r="BO790" i="1"/>
  <c r="BN790" i="1"/>
  <c r="BK790" i="1"/>
  <c r="BA790" i="1"/>
  <c r="BB790" i="1" s="1"/>
  <c r="AS790" i="1"/>
  <c r="AG790" i="1"/>
  <c r="AH790" i="1" s="1"/>
  <c r="AD790" i="1"/>
  <c r="AE790" i="1" s="1"/>
  <c r="AB790" i="1"/>
  <c r="AC790" i="1" s="1"/>
  <c r="AA790" i="1"/>
  <c r="U790" i="1"/>
  <c r="P790" i="1"/>
  <c r="BP789" i="1"/>
  <c r="BO789" i="1"/>
  <c r="BK789" i="1"/>
  <c r="BA789" i="1"/>
  <c r="AS789" i="1"/>
  <c r="AG789" i="1"/>
  <c r="AH789" i="1" s="1"/>
  <c r="AD789" i="1"/>
  <c r="AE789" i="1" s="1"/>
  <c r="AB789" i="1"/>
  <c r="AC789" i="1" s="1"/>
  <c r="AA789" i="1"/>
  <c r="U789" i="1"/>
  <c r="P789" i="1"/>
  <c r="BP788" i="1"/>
  <c r="BO788" i="1"/>
  <c r="BK788" i="1"/>
  <c r="BA788" i="1"/>
  <c r="BB788" i="1" s="1"/>
  <c r="AS788" i="1"/>
  <c r="AG788" i="1"/>
  <c r="AH788" i="1" s="1"/>
  <c r="AD788" i="1"/>
  <c r="AE788" i="1" s="1"/>
  <c r="AB788" i="1"/>
  <c r="AC788" i="1" s="1"/>
  <c r="AA788" i="1"/>
  <c r="U788" i="1"/>
  <c r="P788" i="1"/>
  <c r="BP787" i="1"/>
  <c r="BO787" i="1"/>
  <c r="BK787" i="1"/>
  <c r="BA787" i="1"/>
  <c r="AS787" i="1"/>
  <c r="AG787" i="1"/>
  <c r="AH787" i="1" s="1"/>
  <c r="AD787" i="1"/>
  <c r="AE787" i="1" s="1"/>
  <c r="AB787" i="1"/>
  <c r="AC787" i="1" s="1"/>
  <c r="AA787" i="1"/>
  <c r="U787" i="1"/>
  <c r="P787" i="1"/>
  <c r="BP786" i="1"/>
  <c r="BO786" i="1"/>
  <c r="BK786" i="1"/>
  <c r="BA786" i="1"/>
  <c r="AS786" i="1"/>
  <c r="AG786" i="1"/>
  <c r="AH786" i="1" s="1"/>
  <c r="AD786" i="1"/>
  <c r="AE786" i="1" s="1"/>
  <c r="AB786" i="1"/>
  <c r="AC786" i="1" s="1"/>
  <c r="AA786" i="1"/>
  <c r="U786" i="1"/>
  <c r="P786" i="1"/>
  <c r="BP785" i="1"/>
  <c r="BO785" i="1"/>
  <c r="BN785" i="1"/>
  <c r="BK785" i="1"/>
  <c r="BA785" i="1"/>
  <c r="BB785" i="1" s="1"/>
  <c r="AS785" i="1"/>
  <c r="AG785" i="1"/>
  <c r="AH785" i="1" s="1"/>
  <c r="AD785" i="1"/>
  <c r="AE785" i="1" s="1"/>
  <c r="AB785" i="1"/>
  <c r="AC785" i="1" s="1"/>
  <c r="AA785" i="1"/>
  <c r="U785" i="1"/>
  <c r="P785" i="1"/>
  <c r="BP784" i="1"/>
  <c r="BO784" i="1"/>
  <c r="BK784" i="1"/>
  <c r="BA784" i="1"/>
  <c r="AS784" i="1"/>
  <c r="AG784" i="1"/>
  <c r="AH784" i="1" s="1"/>
  <c r="AD784" i="1"/>
  <c r="AE784" i="1" s="1"/>
  <c r="AB784" i="1"/>
  <c r="AC784" i="1" s="1"/>
  <c r="AA784" i="1"/>
  <c r="U784" i="1"/>
  <c r="P784" i="1"/>
  <c r="BP783" i="1"/>
  <c r="BO783" i="1"/>
  <c r="BK783" i="1"/>
  <c r="BA783" i="1"/>
  <c r="AS783" i="1"/>
  <c r="AG783" i="1"/>
  <c r="AH783" i="1" s="1"/>
  <c r="AD783" i="1"/>
  <c r="AE783" i="1" s="1"/>
  <c r="AB783" i="1"/>
  <c r="AC783" i="1" s="1"/>
  <c r="AA783" i="1"/>
  <c r="W783" i="1"/>
  <c r="P783" i="1" s="1"/>
  <c r="U783" i="1"/>
  <c r="BP782" i="1"/>
  <c r="BO782" i="1"/>
  <c r="BK782" i="1"/>
  <c r="BA782" i="1"/>
  <c r="BN782" i="1" s="1"/>
  <c r="AS782" i="1"/>
  <c r="AG782" i="1"/>
  <c r="AH782" i="1" s="1"/>
  <c r="AD782" i="1"/>
  <c r="AE782" i="1" s="1"/>
  <c r="AB782" i="1"/>
  <c r="AC782" i="1" s="1"/>
  <c r="AA782" i="1"/>
  <c r="W782" i="1"/>
  <c r="P782" i="1" s="1"/>
  <c r="U782" i="1"/>
  <c r="BP781" i="1"/>
  <c r="BO781" i="1"/>
  <c r="BK781" i="1"/>
  <c r="BA781" i="1"/>
  <c r="BN781" i="1" s="1"/>
  <c r="AS781" i="1"/>
  <c r="AG781" i="1"/>
  <c r="AH781" i="1" s="1"/>
  <c r="AD781" i="1"/>
  <c r="AE781" i="1" s="1"/>
  <c r="AB781" i="1"/>
  <c r="AC781" i="1" s="1"/>
  <c r="AA781" i="1"/>
  <c r="U781" i="1"/>
  <c r="P781" i="1"/>
  <c r="BP780" i="1"/>
  <c r="BO780" i="1"/>
  <c r="BK780" i="1"/>
  <c r="BA780" i="1"/>
  <c r="BN780" i="1" s="1"/>
  <c r="AS780" i="1"/>
  <c r="AG780" i="1"/>
  <c r="AH780" i="1" s="1"/>
  <c r="AD780" i="1"/>
  <c r="AE780" i="1" s="1"/>
  <c r="AB780" i="1"/>
  <c r="AC780" i="1" s="1"/>
  <c r="AA780" i="1"/>
  <c r="W780" i="1"/>
  <c r="P780" i="1" s="1"/>
  <c r="U780" i="1"/>
  <c r="BP779" i="1"/>
  <c r="BO779" i="1"/>
  <c r="BK779" i="1"/>
  <c r="BA779" i="1"/>
  <c r="BB779" i="1" s="1"/>
  <c r="AS779" i="1"/>
  <c r="AG779" i="1"/>
  <c r="AH779" i="1" s="1"/>
  <c r="AD779" i="1"/>
  <c r="AE779" i="1" s="1"/>
  <c r="AB779" i="1"/>
  <c r="AC779" i="1" s="1"/>
  <c r="AA779" i="1"/>
  <c r="U779" i="1"/>
  <c r="P779" i="1"/>
  <c r="BP778" i="1"/>
  <c r="BO778" i="1"/>
  <c r="BK778" i="1"/>
  <c r="BA778" i="1"/>
  <c r="AS778" i="1"/>
  <c r="AG778" i="1"/>
  <c r="AH778" i="1" s="1"/>
  <c r="AD778" i="1"/>
  <c r="AE778" i="1" s="1"/>
  <c r="AB778" i="1"/>
  <c r="AC778" i="1" s="1"/>
  <c r="AA778" i="1"/>
  <c r="U778" i="1"/>
  <c r="P778" i="1"/>
  <c r="BP777" i="1"/>
  <c r="BO777" i="1"/>
  <c r="BK777" i="1"/>
  <c r="BA777" i="1"/>
  <c r="BB777" i="1" s="1"/>
  <c r="AS777" i="1"/>
  <c r="AG777" i="1"/>
  <c r="AH777" i="1" s="1"/>
  <c r="AD777" i="1"/>
  <c r="AE777" i="1" s="1"/>
  <c r="AB777" i="1"/>
  <c r="AC777" i="1" s="1"/>
  <c r="AA777" i="1"/>
  <c r="U777" i="1"/>
  <c r="P777" i="1"/>
  <c r="BP776" i="1"/>
  <c r="BO776" i="1"/>
  <c r="BK776" i="1"/>
  <c r="BA776" i="1"/>
  <c r="AS776" i="1"/>
  <c r="AG776" i="1"/>
  <c r="AH776" i="1" s="1"/>
  <c r="AD776" i="1"/>
  <c r="AE776" i="1" s="1"/>
  <c r="AB776" i="1"/>
  <c r="AC776" i="1" s="1"/>
  <c r="AA776" i="1"/>
  <c r="U776" i="1"/>
  <c r="P776" i="1"/>
  <c r="BP775" i="1"/>
  <c r="BO775" i="1"/>
  <c r="BK775" i="1"/>
  <c r="BA775" i="1"/>
  <c r="BN775" i="1" s="1"/>
  <c r="AS775" i="1"/>
  <c r="AG775" i="1"/>
  <c r="AH775" i="1" s="1"/>
  <c r="AD775" i="1"/>
  <c r="AE775" i="1" s="1"/>
  <c r="AB775" i="1"/>
  <c r="AC775" i="1" s="1"/>
  <c r="AA775" i="1"/>
  <c r="U775" i="1"/>
  <c r="P775" i="1"/>
  <c r="BP774" i="1"/>
  <c r="BO774" i="1"/>
  <c r="BK774" i="1"/>
  <c r="BA774" i="1"/>
  <c r="AS774" i="1"/>
  <c r="AG774" i="1"/>
  <c r="AH774" i="1" s="1"/>
  <c r="AD774" i="1"/>
  <c r="AE774" i="1" s="1"/>
  <c r="AB774" i="1"/>
  <c r="AC774" i="1" s="1"/>
  <c r="AA774" i="1"/>
  <c r="U774" i="1"/>
  <c r="P774" i="1"/>
  <c r="BP773" i="1"/>
  <c r="BO773" i="1"/>
  <c r="BK773" i="1"/>
  <c r="BA773" i="1"/>
  <c r="BN773" i="1" s="1"/>
  <c r="AS773" i="1"/>
  <c r="AG773" i="1"/>
  <c r="AH773" i="1" s="1"/>
  <c r="AD773" i="1"/>
  <c r="AE773" i="1" s="1"/>
  <c r="AB773" i="1"/>
  <c r="AC773" i="1" s="1"/>
  <c r="AA773" i="1"/>
  <c r="U773" i="1"/>
  <c r="P773" i="1"/>
  <c r="BP772" i="1"/>
  <c r="BO772" i="1"/>
  <c r="BN772" i="1"/>
  <c r="BK772" i="1"/>
  <c r="BA772" i="1"/>
  <c r="BB772" i="1" s="1"/>
  <c r="AS772" i="1"/>
  <c r="AG772" i="1"/>
  <c r="AH772" i="1" s="1"/>
  <c r="AD772" i="1"/>
  <c r="AE772" i="1" s="1"/>
  <c r="AB772" i="1"/>
  <c r="AC772" i="1" s="1"/>
  <c r="AA772" i="1"/>
  <c r="W772" i="1"/>
  <c r="P772" i="1" s="1"/>
  <c r="U772" i="1"/>
  <c r="BP771" i="1"/>
  <c r="BO771" i="1"/>
  <c r="BK771" i="1"/>
  <c r="BA771" i="1"/>
  <c r="BN771" i="1" s="1"/>
  <c r="AS771" i="1"/>
  <c r="AG771" i="1"/>
  <c r="AH771" i="1" s="1"/>
  <c r="AD771" i="1"/>
  <c r="AE771" i="1" s="1"/>
  <c r="AB771" i="1"/>
  <c r="AC771" i="1" s="1"/>
  <c r="AA771" i="1"/>
  <c r="U771" i="1"/>
  <c r="P771" i="1"/>
  <c r="BP770" i="1"/>
  <c r="BO770" i="1"/>
  <c r="BK770" i="1"/>
  <c r="BA770" i="1"/>
  <c r="BN770" i="1" s="1"/>
  <c r="AS770" i="1"/>
  <c r="AG770" i="1"/>
  <c r="AH770" i="1" s="1"/>
  <c r="AD770" i="1"/>
  <c r="AE770" i="1" s="1"/>
  <c r="AB770" i="1"/>
  <c r="AC770" i="1" s="1"/>
  <c r="AA770" i="1"/>
  <c r="U770" i="1"/>
  <c r="P770" i="1"/>
  <c r="BP769" i="1"/>
  <c r="BO769" i="1"/>
  <c r="BA769" i="1"/>
  <c r="BN769" i="1" s="1"/>
  <c r="AS769" i="1"/>
  <c r="AG769" i="1"/>
  <c r="AH769" i="1" s="1"/>
  <c r="AD769" i="1"/>
  <c r="AE769" i="1" s="1"/>
  <c r="AB769" i="1"/>
  <c r="AC769" i="1" s="1"/>
  <c r="AA769" i="1"/>
  <c r="U769" i="1"/>
  <c r="P769" i="1"/>
  <c r="BP768" i="1"/>
  <c r="BO768" i="1"/>
  <c r="BK768" i="1"/>
  <c r="BA768" i="1"/>
  <c r="BB768" i="1" s="1"/>
  <c r="AS768" i="1"/>
  <c r="AG768" i="1"/>
  <c r="AH768" i="1" s="1"/>
  <c r="AD768" i="1"/>
  <c r="AE768" i="1" s="1"/>
  <c r="AB768" i="1"/>
  <c r="AC768" i="1" s="1"/>
  <c r="AA768" i="1"/>
  <c r="U768" i="1"/>
  <c r="P768" i="1"/>
  <c r="BP767" i="1"/>
  <c r="BO767" i="1"/>
  <c r="BK767" i="1"/>
  <c r="BA767" i="1"/>
  <c r="AS767" i="1"/>
  <c r="AG767" i="1"/>
  <c r="AH767" i="1" s="1"/>
  <c r="AD767" i="1"/>
  <c r="AE767" i="1" s="1"/>
  <c r="AB767" i="1"/>
  <c r="AC767" i="1" s="1"/>
  <c r="AA767" i="1"/>
  <c r="W767" i="1"/>
  <c r="P767" i="1" s="1"/>
  <c r="U767" i="1"/>
  <c r="BP766" i="1"/>
  <c r="BO766" i="1"/>
  <c r="BK766" i="1"/>
  <c r="BA766" i="1"/>
  <c r="BN766" i="1" s="1"/>
  <c r="AS766" i="1"/>
  <c r="AG766" i="1"/>
  <c r="AH766" i="1" s="1"/>
  <c r="AD766" i="1"/>
  <c r="AE766" i="1" s="1"/>
  <c r="AB766" i="1"/>
  <c r="AC766" i="1" s="1"/>
  <c r="AA766" i="1"/>
  <c r="U766" i="1"/>
  <c r="P766" i="1"/>
  <c r="BP765" i="1"/>
  <c r="BO765" i="1"/>
  <c r="BK765" i="1"/>
  <c r="BA765" i="1"/>
  <c r="BN765" i="1" s="1"/>
  <c r="AS765" i="1"/>
  <c r="AG765" i="1"/>
  <c r="AH765" i="1" s="1"/>
  <c r="AD765" i="1"/>
  <c r="AE765" i="1" s="1"/>
  <c r="AB765" i="1"/>
  <c r="AC765" i="1" s="1"/>
  <c r="AA765" i="1"/>
  <c r="W765" i="1"/>
  <c r="P765" i="1" s="1"/>
  <c r="U765" i="1"/>
  <c r="BP764" i="1"/>
  <c r="BO764" i="1"/>
  <c r="BK764" i="1"/>
  <c r="BA764" i="1"/>
  <c r="AS764" i="1"/>
  <c r="AG764" i="1"/>
  <c r="AH764" i="1" s="1"/>
  <c r="AD764" i="1"/>
  <c r="AE764" i="1" s="1"/>
  <c r="AB764" i="1"/>
  <c r="AC764" i="1" s="1"/>
  <c r="AA764" i="1"/>
  <c r="U764" i="1"/>
  <c r="P764" i="1"/>
  <c r="BP763" i="1"/>
  <c r="BO763" i="1"/>
  <c r="BK763" i="1"/>
  <c r="BA763" i="1"/>
  <c r="AS763" i="1"/>
  <c r="AG763" i="1"/>
  <c r="AH763" i="1" s="1"/>
  <c r="AD763" i="1"/>
  <c r="AE763" i="1" s="1"/>
  <c r="AB763" i="1"/>
  <c r="AC763" i="1" s="1"/>
  <c r="AA763" i="1"/>
  <c r="U763" i="1"/>
  <c r="P763" i="1"/>
  <c r="BP762" i="1"/>
  <c r="BO762" i="1"/>
  <c r="BK762" i="1"/>
  <c r="BA762" i="1"/>
  <c r="AS762" i="1"/>
  <c r="AG762" i="1"/>
  <c r="AH762" i="1" s="1"/>
  <c r="AD762" i="1"/>
  <c r="AE762" i="1" s="1"/>
  <c r="AB762" i="1"/>
  <c r="AC762" i="1" s="1"/>
  <c r="AA762" i="1"/>
  <c r="U762" i="1"/>
  <c r="P762" i="1"/>
  <c r="BP761" i="1"/>
  <c r="BO761" i="1"/>
  <c r="BK761" i="1"/>
  <c r="BA761" i="1"/>
  <c r="AS761" i="1"/>
  <c r="AG761" i="1"/>
  <c r="AH761" i="1" s="1"/>
  <c r="AD761" i="1"/>
  <c r="AE761" i="1" s="1"/>
  <c r="AB761" i="1"/>
  <c r="AC761" i="1" s="1"/>
  <c r="AA761" i="1"/>
  <c r="U761" i="1"/>
  <c r="P761" i="1"/>
  <c r="BP760" i="1"/>
  <c r="BO760" i="1"/>
  <c r="BK760" i="1"/>
  <c r="BA760" i="1"/>
  <c r="AS760" i="1"/>
  <c r="AG760" i="1"/>
  <c r="AH760" i="1" s="1"/>
  <c r="AD760" i="1"/>
  <c r="AE760" i="1" s="1"/>
  <c r="AB760" i="1"/>
  <c r="AC760" i="1" s="1"/>
  <c r="AA760" i="1"/>
  <c r="U760" i="1"/>
  <c r="P760" i="1"/>
  <c r="BP759" i="1"/>
  <c r="BO759" i="1"/>
  <c r="BK759" i="1"/>
  <c r="BA759" i="1"/>
  <c r="AS759" i="1"/>
  <c r="AG759" i="1"/>
  <c r="AH759" i="1" s="1"/>
  <c r="AD759" i="1"/>
  <c r="AE759" i="1" s="1"/>
  <c r="AB759" i="1"/>
  <c r="AC759" i="1" s="1"/>
  <c r="AA759" i="1"/>
  <c r="U759" i="1"/>
  <c r="P759" i="1"/>
  <c r="BP758" i="1"/>
  <c r="BO758" i="1"/>
  <c r="BK758" i="1"/>
  <c r="BA758" i="1"/>
  <c r="AS758" i="1"/>
  <c r="AG758" i="1"/>
  <c r="AH758" i="1" s="1"/>
  <c r="AD758" i="1"/>
  <c r="AE758" i="1" s="1"/>
  <c r="AB758" i="1"/>
  <c r="AC758" i="1" s="1"/>
  <c r="AA758" i="1"/>
  <c r="U758" i="1"/>
  <c r="P758" i="1"/>
  <c r="BP757" i="1"/>
  <c r="BO757" i="1"/>
  <c r="BK757" i="1"/>
  <c r="BA757" i="1"/>
  <c r="AS757" i="1"/>
  <c r="AG757" i="1"/>
  <c r="AH757" i="1" s="1"/>
  <c r="AD757" i="1"/>
  <c r="AE757" i="1" s="1"/>
  <c r="AB757" i="1"/>
  <c r="AC757" i="1" s="1"/>
  <c r="AA757" i="1"/>
  <c r="U757" i="1"/>
  <c r="P757" i="1"/>
  <c r="BP756" i="1"/>
  <c r="BO756" i="1"/>
  <c r="BK756" i="1"/>
  <c r="BA756" i="1"/>
  <c r="AS756" i="1"/>
  <c r="AG756" i="1"/>
  <c r="AH756" i="1" s="1"/>
  <c r="AD756" i="1"/>
  <c r="AE756" i="1" s="1"/>
  <c r="AB756" i="1"/>
  <c r="AC756" i="1" s="1"/>
  <c r="AA756" i="1"/>
  <c r="W756" i="1"/>
  <c r="P756" i="1" s="1"/>
  <c r="U756" i="1"/>
  <c r="BP755" i="1"/>
  <c r="BO755" i="1"/>
  <c r="BK755" i="1"/>
  <c r="BA755" i="1"/>
  <c r="AS755" i="1"/>
  <c r="AG755" i="1"/>
  <c r="AH755" i="1" s="1"/>
  <c r="AD755" i="1"/>
  <c r="AE755" i="1" s="1"/>
  <c r="AB755" i="1"/>
  <c r="AC755" i="1" s="1"/>
  <c r="AA755" i="1"/>
  <c r="U755" i="1"/>
  <c r="P755" i="1"/>
  <c r="BP754" i="1"/>
  <c r="BO754" i="1"/>
  <c r="BK754" i="1"/>
  <c r="BA754" i="1"/>
  <c r="AS754" i="1"/>
  <c r="AG754" i="1"/>
  <c r="AH754" i="1" s="1"/>
  <c r="AD754" i="1"/>
  <c r="AE754" i="1" s="1"/>
  <c r="AB754" i="1"/>
  <c r="AC754" i="1" s="1"/>
  <c r="AA754" i="1"/>
  <c r="U754" i="1"/>
  <c r="P754" i="1"/>
  <c r="BP753" i="1"/>
  <c r="BO753" i="1"/>
  <c r="BK753" i="1"/>
  <c r="BA753" i="1"/>
  <c r="BN753" i="1" s="1"/>
  <c r="AS753" i="1"/>
  <c r="AG753" i="1"/>
  <c r="AH753" i="1" s="1"/>
  <c r="AD753" i="1"/>
  <c r="AE753" i="1" s="1"/>
  <c r="AB753" i="1"/>
  <c r="AC753" i="1" s="1"/>
  <c r="AA753" i="1"/>
  <c r="W753" i="1"/>
  <c r="P753" i="1" s="1"/>
  <c r="U753" i="1"/>
  <c r="BP752" i="1"/>
  <c r="BO752" i="1"/>
  <c r="BK752" i="1"/>
  <c r="BA752" i="1"/>
  <c r="BN752" i="1" s="1"/>
  <c r="AS752" i="1"/>
  <c r="AG752" i="1"/>
  <c r="AH752" i="1" s="1"/>
  <c r="AD752" i="1"/>
  <c r="O752" i="1" s="1"/>
  <c r="AB752" i="1"/>
  <c r="AC752" i="1" s="1"/>
  <c r="AA752" i="1"/>
  <c r="U752" i="1"/>
  <c r="P752" i="1"/>
  <c r="BP751" i="1"/>
  <c r="BO751" i="1"/>
  <c r="BK751" i="1"/>
  <c r="BA751" i="1"/>
  <c r="BB751" i="1" s="1"/>
  <c r="AS751" i="1"/>
  <c r="AG751" i="1"/>
  <c r="AH751" i="1" s="1"/>
  <c r="AD751" i="1"/>
  <c r="AE751" i="1" s="1"/>
  <c r="AB751" i="1"/>
  <c r="AC751" i="1" s="1"/>
  <c r="AA751" i="1"/>
  <c r="U751" i="1"/>
  <c r="P751" i="1"/>
  <c r="BP750" i="1"/>
  <c r="BO750" i="1"/>
  <c r="BK750" i="1"/>
  <c r="BA750" i="1"/>
  <c r="BB750" i="1" s="1"/>
  <c r="AS750" i="1"/>
  <c r="AG750" i="1"/>
  <c r="AH750" i="1" s="1"/>
  <c r="AD750" i="1"/>
  <c r="AE750" i="1" s="1"/>
  <c r="AB750" i="1"/>
  <c r="AC750" i="1" s="1"/>
  <c r="AA750" i="1"/>
  <c r="U750" i="1"/>
  <c r="P750" i="1"/>
  <c r="BP749" i="1"/>
  <c r="BO749" i="1"/>
  <c r="BK749" i="1"/>
  <c r="BA749" i="1"/>
  <c r="AS749" i="1"/>
  <c r="AG749" i="1"/>
  <c r="AH749" i="1" s="1"/>
  <c r="AD749" i="1"/>
  <c r="AE749" i="1" s="1"/>
  <c r="AB749" i="1"/>
  <c r="AC749" i="1" s="1"/>
  <c r="AA749" i="1"/>
  <c r="W749" i="1"/>
  <c r="P749" i="1" s="1"/>
  <c r="U749" i="1"/>
  <c r="BP748" i="1"/>
  <c r="BO748" i="1"/>
  <c r="BK748" i="1"/>
  <c r="BA748" i="1"/>
  <c r="BN748" i="1" s="1"/>
  <c r="AS748" i="1"/>
  <c r="AG748" i="1"/>
  <c r="AH748" i="1" s="1"/>
  <c r="AD748" i="1"/>
  <c r="AE748" i="1" s="1"/>
  <c r="AB748" i="1"/>
  <c r="AC748" i="1" s="1"/>
  <c r="AA748" i="1"/>
  <c r="U748" i="1"/>
  <c r="P748" i="1"/>
  <c r="BP747" i="1"/>
  <c r="BO747" i="1"/>
  <c r="BK747" i="1"/>
  <c r="BA747" i="1"/>
  <c r="BN747" i="1" s="1"/>
  <c r="AS747" i="1"/>
  <c r="AG747" i="1"/>
  <c r="AH747" i="1" s="1"/>
  <c r="AD747" i="1"/>
  <c r="AE747" i="1" s="1"/>
  <c r="AB747" i="1"/>
  <c r="AC747" i="1" s="1"/>
  <c r="AA747" i="1"/>
  <c r="U747" i="1"/>
  <c r="P747" i="1"/>
  <c r="BP746" i="1"/>
  <c r="BO746" i="1"/>
  <c r="BK746" i="1"/>
  <c r="BA746" i="1"/>
  <c r="BN746" i="1" s="1"/>
  <c r="AS746" i="1"/>
  <c r="AG746" i="1"/>
  <c r="AH746" i="1" s="1"/>
  <c r="AD746" i="1"/>
  <c r="AE746" i="1" s="1"/>
  <c r="AB746" i="1"/>
  <c r="AC746" i="1" s="1"/>
  <c r="AA746" i="1"/>
  <c r="W746" i="1"/>
  <c r="P746" i="1" s="1"/>
  <c r="U746" i="1"/>
  <c r="BP745" i="1"/>
  <c r="BO745" i="1"/>
  <c r="BK745" i="1"/>
  <c r="BA745" i="1"/>
  <c r="BN745" i="1" s="1"/>
  <c r="AS745" i="1"/>
  <c r="AG745" i="1"/>
  <c r="AH745" i="1" s="1"/>
  <c r="AD745" i="1"/>
  <c r="AE745" i="1" s="1"/>
  <c r="AB745" i="1"/>
  <c r="AC745" i="1" s="1"/>
  <c r="AA745" i="1"/>
  <c r="U745" i="1"/>
  <c r="P745" i="1"/>
  <c r="BP744" i="1"/>
  <c r="BO744" i="1"/>
  <c r="BK744" i="1"/>
  <c r="BA744" i="1"/>
  <c r="BN744" i="1" s="1"/>
  <c r="AS744" i="1"/>
  <c r="AG744" i="1"/>
  <c r="AH744" i="1" s="1"/>
  <c r="AD744" i="1"/>
  <c r="AE744" i="1" s="1"/>
  <c r="AB744" i="1"/>
  <c r="AC744" i="1" s="1"/>
  <c r="AA744" i="1"/>
  <c r="U744" i="1"/>
  <c r="P744" i="1"/>
  <c r="BP743" i="1"/>
  <c r="BO743" i="1"/>
  <c r="BK743" i="1"/>
  <c r="BA743" i="1"/>
  <c r="AS743" i="1"/>
  <c r="AG743" i="1"/>
  <c r="AH743" i="1" s="1"/>
  <c r="AD743" i="1"/>
  <c r="AE743" i="1" s="1"/>
  <c r="AB743" i="1"/>
  <c r="AC743" i="1" s="1"/>
  <c r="AA743" i="1"/>
  <c r="W743" i="1"/>
  <c r="P743" i="1" s="1"/>
  <c r="U743" i="1"/>
  <c r="BP742" i="1"/>
  <c r="BO742" i="1"/>
  <c r="BK742" i="1"/>
  <c r="BA742" i="1"/>
  <c r="BB742" i="1" s="1"/>
  <c r="AS742" i="1"/>
  <c r="AG742" i="1"/>
  <c r="AH742" i="1" s="1"/>
  <c r="AD742" i="1"/>
  <c r="AE742" i="1" s="1"/>
  <c r="AB742" i="1"/>
  <c r="AC742" i="1" s="1"/>
  <c r="AA742" i="1"/>
  <c r="U742" i="1"/>
  <c r="P742" i="1"/>
  <c r="BP741" i="1"/>
  <c r="BO741" i="1"/>
  <c r="BK741" i="1"/>
  <c r="BB741" i="1"/>
  <c r="BA741" i="1"/>
  <c r="BN741" i="1" s="1"/>
  <c r="AS741" i="1"/>
  <c r="AG741" i="1"/>
  <c r="AH741" i="1" s="1"/>
  <c r="AD741" i="1"/>
  <c r="AE741" i="1" s="1"/>
  <c r="AB741" i="1"/>
  <c r="AC741" i="1" s="1"/>
  <c r="AA741" i="1"/>
  <c r="U741" i="1"/>
  <c r="P741" i="1"/>
  <c r="BP740" i="1"/>
  <c r="BO740" i="1"/>
  <c r="BK740" i="1"/>
  <c r="BA740" i="1"/>
  <c r="BB740" i="1" s="1"/>
  <c r="AS740" i="1"/>
  <c r="AG740" i="1"/>
  <c r="AH740" i="1" s="1"/>
  <c r="AD740" i="1"/>
  <c r="AE740" i="1" s="1"/>
  <c r="AB740" i="1"/>
  <c r="AC740" i="1" s="1"/>
  <c r="AA740" i="1"/>
  <c r="U740" i="1"/>
  <c r="P740" i="1"/>
  <c r="BP739" i="1"/>
  <c r="BO739" i="1"/>
  <c r="BK739" i="1"/>
  <c r="BA739" i="1"/>
  <c r="BN739" i="1" s="1"/>
  <c r="AS739" i="1"/>
  <c r="AG739" i="1"/>
  <c r="AH739" i="1" s="1"/>
  <c r="AD739" i="1"/>
  <c r="AE739" i="1" s="1"/>
  <c r="AB739" i="1"/>
  <c r="AC739" i="1" s="1"/>
  <c r="AA739" i="1"/>
  <c r="U739" i="1"/>
  <c r="P739" i="1"/>
  <c r="BP738" i="1"/>
  <c r="BO738" i="1"/>
  <c r="BN738" i="1"/>
  <c r="BK738" i="1"/>
  <c r="BA738" i="1"/>
  <c r="BB738" i="1" s="1"/>
  <c r="AS738" i="1"/>
  <c r="AG738" i="1"/>
  <c r="AH738" i="1" s="1"/>
  <c r="AD738" i="1"/>
  <c r="AE738" i="1" s="1"/>
  <c r="AB738" i="1"/>
  <c r="AC738" i="1" s="1"/>
  <c r="AA738" i="1"/>
  <c r="W738" i="1"/>
  <c r="P738" i="1" s="1"/>
  <c r="U738" i="1"/>
  <c r="BP737" i="1"/>
  <c r="BO737" i="1"/>
  <c r="BK737" i="1"/>
  <c r="BA737" i="1"/>
  <c r="BN737" i="1" s="1"/>
  <c r="AS737" i="1"/>
  <c r="AG737" i="1"/>
  <c r="AH737" i="1" s="1"/>
  <c r="AD737" i="1"/>
  <c r="AE737" i="1" s="1"/>
  <c r="AB737" i="1"/>
  <c r="AC737" i="1" s="1"/>
  <c r="AA737" i="1"/>
  <c r="U737" i="1"/>
  <c r="P737" i="1"/>
  <c r="BP736" i="1"/>
  <c r="BO736" i="1"/>
  <c r="BK736" i="1"/>
  <c r="BA736" i="1"/>
  <c r="BN736" i="1" s="1"/>
  <c r="AS736" i="1"/>
  <c r="AG736" i="1"/>
  <c r="AH736" i="1" s="1"/>
  <c r="AD736" i="1"/>
  <c r="AE736" i="1" s="1"/>
  <c r="AB736" i="1"/>
  <c r="AC736" i="1" s="1"/>
  <c r="AA736" i="1"/>
  <c r="U736" i="1"/>
  <c r="P736" i="1"/>
  <c r="BP735" i="1"/>
  <c r="BO735" i="1"/>
  <c r="BK735" i="1"/>
  <c r="BA735" i="1"/>
  <c r="AS735" i="1"/>
  <c r="AG735" i="1"/>
  <c r="AH735" i="1" s="1"/>
  <c r="AD735" i="1"/>
  <c r="AE735" i="1" s="1"/>
  <c r="AB735" i="1"/>
  <c r="AC735" i="1" s="1"/>
  <c r="AA735" i="1"/>
  <c r="U735" i="1"/>
  <c r="P735" i="1"/>
  <c r="BP734" i="1"/>
  <c r="BO734" i="1"/>
  <c r="BK734" i="1"/>
  <c r="BA734" i="1"/>
  <c r="AS734" i="1"/>
  <c r="AG734" i="1"/>
  <c r="AH734" i="1" s="1"/>
  <c r="AD734" i="1"/>
  <c r="AE734" i="1" s="1"/>
  <c r="AB734" i="1"/>
  <c r="AC734" i="1" s="1"/>
  <c r="AA734" i="1"/>
  <c r="U734" i="1"/>
  <c r="P734" i="1"/>
  <c r="BP733" i="1"/>
  <c r="BO733" i="1"/>
  <c r="BK733" i="1"/>
  <c r="BA733" i="1"/>
  <c r="AS733" i="1"/>
  <c r="AG733" i="1"/>
  <c r="AH733" i="1" s="1"/>
  <c r="AD733" i="1"/>
  <c r="AE733" i="1" s="1"/>
  <c r="AB733" i="1"/>
  <c r="AC733" i="1" s="1"/>
  <c r="AA733" i="1"/>
  <c r="U733" i="1"/>
  <c r="P733" i="1"/>
  <c r="BP732" i="1"/>
  <c r="BO732" i="1"/>
  <c r="BK732" i="1"/>
  <c r="BA732" i="1"/>
  <c r="AS732" i="1"/>
  <c r="AG732" i="1"/>
  <c r="AH732" i="1" s="1"/>
  <c r="AD732" i="1"/>
  <c r="AE732" i="1" s="1"/>
  <c r="AB732" i="1"/>
  <c r="AC732" i="1" s="1"/>
  <c r="AA732" i="1"/>
  <c r="W732" i="1"/>
  <c r="P732" i="1" s="1"/>
  <c r="U732" i="1"/>
  <c r="BP731" i="1"/>
  <c r="BO731" i="1"/>
  <c r="BK731" i="1"/>
  <c r="BA731" i="1"/>
  <c r="BN731" i="1" s="1"/>
  <c r="AS731" i="1"/>
  <c r="AG731" i="1"/>
  <c r="AH731" i="1" s="1"/>
  <c r="AD731" i="1"/>
  <c r="AE731" i="1" s="1"/>
  <c r="AB731" i="1"/>
  <c r="AC731" i="1" s="1"/>
  <c r="AA731" i="1"/>
  <c r="U731" i="1"/>
  <c r="P731" i="1"/>
  <c r="BP730" i="1"/>
  <c r="BO730" i="1"/>
  <c r="BK730" i="1"/>
  <c r="BA730" i="1"/>
  <c r="BN730" i="1" s="1"/>
  <c r="AS730" i="1"/>
  <c r="AG730" i="1"/>
  <c r="AH730" i="1" s="1"/>
  <c r="AD730" i="1"/>
  <c r="AE730" i="1" s="1"/>
  <c r="AB730" i="1"/>
  <c r="AC730" i="1" s="1"/>
  <c r="AA730" i="1"/>
  <c r="U730" i="1"/>
  <c r="P730" i="1"/>
  <c r="BP729" i="1"/>
  <c r="BO729" i="1"/>
  <c r="BK729" i="1"/>
  <c r="BA729" i="1"/>
  <c r="BN729" i="1" s="1"/>
  <c r="AS729" i="1"/>
  <c r="AG729" i="1"/>
  <c r="AH729" i="1" s="1"/>
  <c r="AD729" i="1"/>
  <c r="AE729" i="1" s="1"/>
  <c r="AB729" i="1"/>
  <c r="AC729" i="1" s="1"/>
  <c r="AA729" i="1"/>
  <c r="U729" i="1"/>
  <c r="P729" i="1"/>
  <c r="BP728" i="1"/>
  <c r="BO728" i="1"/>
  <c r="BK728" i="1"/>
  <c r="BA728" i="1"/>
  <c r="AS728" i="1"/>
  <c r="AG728" i="1"/>
  <c r="AH728" i="1" s="1"/>
  <c r="AD728" i="1"/>
  <c r="AE728" i="1" s="1"/>
  <c r="AB728" i="1"/>
  <c r="AC728" i="1" s="1"/>
  <c r="AA728" i="1"/>
  <c r="U728" i="1"/>
  <c r="P728" i="1"/>
  <c r="BP727" i="1"/>
  <c r="BO727" i="1"/>
  <c r="BK727" i="1"/>
  <c r="BA727" i="1"/>
  <c r="BN727" i="1" s="1"/>
  <c r="AS727" i="1"/>
  <c r="AG727" i="1"/>
  <c r="AH727" i="1" s="1"/>
  <c r="AD727" i="1"/>
  <c r="AE727" i="1" s="1"/>
  <c r="AB727" i="1"/>
  <c r="AC727" i="1" s="1"/>
  <c r="AA727" i="1"/>
  <c r="U727" i="1"/>
  <c r="P727" i="1"/>
  <c r="BP726" i="1"/>
  <c r="BO726" i="1"/>
  <c r="BK726" i="1"/>
  <c r="BA726" i="1"/>
  <c r="AS726" i="1"/>
  <c r="AG726" i="1"/>
  <c r="AH726" i="1" s="1"/>
  <c r="AD726" i="1"/>
  <c r="AE726" i="1" s="1"/>
  <c r="AB726" i="1"/>
  <c r="AC726" i="1" s="1"/>
  <c r="AA726" i="1"/>
  <c r="W726" i="1"/>
  <c r="P726" i="1" s="1"/>
  <c r="U726" i="1"/>
  <c r="BP725" i="1"/>
  <c r="BO725" i="1"/>
  <c r="BK725" i="1"/>
  <c r="BA725" i="1"/>
  <c r="BN725" i="1" s="1"/>
  <c r="AS725" i="1"/>
  <c r="AG725" i="1"/>
  <c r="AH725" i="1" s="1"/>
  <c r="AD725" i="1"/>
  <c r="AE725" i="1" s="1"/>
  <c r="AB725" i="1"/>
  <c r="AC725" i="1" s="1"/>
  <c r="AA725" i="1"/>
  <c r="U725" i="1"/>
  <c r="P725" i="1"/>
  <c r="BP724" i="1"/>
  <c r="BO724" i="1"/>
  <c r="BK724" i="1"/>
  <c r="BA724" i="1"/>
  <c r="BN724" i="1" s="1"/>
  <c r="AS724" i="1"/>
  <c r="AG724" i="1"/>
  <c r="AH724" i="1" s="1"/>
  <c r="AD724" i="1"/>
  <c r="AE724" i="1" s="1"/>
  <c r="AB724" i="1"/>
  <c r="AC724" i="1" s="1"/>
  <c r="AA724" i="1"/>
  <c r="U724" i="1"/>
  <c r="P724" i="1"/>
  <c r="BP723" i="1"/>
  <c r="BO723" i="1"/>
  <c r="BK723" i="1"/>
  <c r="BA723" i="1"/>
  <c r="BN723" i="1" s="1"/>
  <c r="AS723" i="1"/>
  <c r="AG723" i="1"/>
  <c r="AH723" i="1" s="1"/>
  <c r="AD723" i="1"/>
  <c r="AE723" i="1" s="1"/>
  <c r="AB723" i="1"/>
  <c r="AC723" i="1" s="1"/>
  <c r="AA723" i="1"/>
  <c r="U723" i="1"/>
  <c r="P723" i="1"/>
  <c r="BP722" i="1"/>
  <c r="BO722" i="1"/>
  <c r="BK722" i="1"/>
  <c r="BA722" i="1"/>
  <c r="BN722" i="1" s="1"/>
  <c r="AS722" i="1"/>
  <c r="AG722" i="1"/>
  <c r="AH722" i="1" s="1"/>
  <c r="AD722" i="1"/>
  <c r="AE722" i="1" s="1"/>
  <c r="AB722" i="1"/>
  <c r="AC722" i="1" s="1"/>
  <c r="AA722" i="1"/>
  <c r="W722" i="1"/>
  <c r="P722" i="1" s="1"/>
  <c r="U722" i="1"/>
  <c r="BP721" i="1"/>
  <c r="BO721" i="1"/>
  <c r="BK721" i="1"/>
  <c r="BA721" i="1"/>
  <c r="AS721" i="1"/>
  <c r="AG721" i="1"/>
  <c r="AH721" i="1" s="1"/>
  <c r="AD721" i="1"/>
  <c r="AE721" i="1" s="1"/>
  <c r="AB721" i="1"/>
  <c r="AC721" i="1" s="1"/>
  <c r="AA721" i="1"/>
  <c r="U721" i="1"/>
  <c r="P721" i="1"/>
  <c r="BP720" i="1"/>
  <c r="BO720" i="1"/>
  <c r="BK720" i="1"/>
  <c r="BA720" i="1"/>
  <c r="AS720" i="1"/>
  <c r="AG720" i="1"/>
  <c r="AH720" i="1" s="1"/>
  <c r="AD720" i="1"/>
  <c r="AE720" i="1" s="1"/>
  <c r="AB720" i="1"/>
  <c r="AC720" i="1" s="1"/>
  <c r="AA720" i="1"/>
  <c r="W720" i="1"/>
  <c r="P720" i="1" s="1"/>
  <c r="U720" i="1"/>
  <c r="BP719" i="1"/>
  <c r="BO719" i="1"/>
  <c r="BK719" i="1"/>
  <c r="BA719" i="1"/>
  <c r="BB719" i="1" s="1"/>
  <c r="AS719" i="1"/>
  <c r="AG719" i="1"/>
  <c r="AH719" i="1" s="1"/>
  <c r="AD719" i="1"/>
  <c r="AE719" i="1" s="1"/>
  <c r="AB719" i="1"/>
  <c r="AC719" i="1" s="1"/>
  <c r="AA719" i="1"/>
  <c r="W719" i="1"/>
  <c r="P719" i="1" s="1"/>
  <c r="U719" i="1"/>
  <c r="BP718" i="1"/>
  <c r="BO718" i="1"/>
  <c r="BK718" i="1"/>
  <c r="BA718" i="1"/>
  <c r="BN718" i="1" s="1"/>
  <c r="AS718" i="1"/>
  <c r="AG718" i="1"/>
  <c r="AH718" i="1" s="1"/>
  <c r="AD718" i="1"/>
  <c r="AE718" i="1" s="1"/>
  <c r="AB718" i="1"/>
  <c r="AC718" i="1" s="1"/>
  <c r="AA718" i="1"/>
  <c r="U718" i="1"/>
  <c r="P718" i="1"/>
  <c r="BP717" i="1"/>
  <c r="BO717" i="1"/>
  <c r="BK717" i="1"/>
  <c r="BA717" i="1"/>
  <c r="BN717" i="1" s="1"/>
  <c r="AS717" i="1"/>
  <c r="AG717" i="1"/>
  <c r="AH717" i="1" s="1"/>
  <c r="AD717" i="1"/>
  <c r="AE717" i="1" s="1"/>
  <c r="AB717" i="1"/>
  <c r="AC717" i="1" s="1"/>
  <c r="AA717" i="1"/>
  <c r="W717" i="1"/>
  <c r="P717" i="1" s="1"/>
  <c r="U717" i="1"/>
  <c r="BP716" i="1"/>
  <c r="BO716" i="1"/>
  <c r="BK716" i="1"/>
  <c r="BA716" i="1"/>
  <c r="BN716" i="1" s="1"/>
  <c r="AS716" i="1"/>
  <c r="AG716" i="1"/>
  <c r="AH716" i="1" s="1"/>
  <c r="AD716" i="1"/>
  <c r="AE716" i="1" s="1"/>
  <c r="AB716" i="1"/>
  <c r="AC716" i="1" s="1"/>
  <c r="AA716" i="1"/>
  <c r="W716" i="1"/>
  <c r="P716" i="1" s="1"/>
  <c r="U716" i="1"/>
  <c r="BP715" i="1"/>
  <c r="BO715" i="1"/>
  <c r="BK715" i="1"/>
  <c r="BA715" i="1"/>
  <c r="BB715" i="1" s="1"/>
  <c r="AS715" i="1"/>
  <c r="AG715" i="1"/>
  <c r="AH715" i="1" s="1"/>
  <c r="AD715" i="1"/>
  <c r="AE715" i="1" s="1"/>
  <c r="AB715" i="1"/>
  <c r="AC715" i="1" s="1"/>
  <c r="AA715" i="1"/>
  <c r="U715" i="1"/>
  <c r="P715" i="1"/>
  <c r="BP714" i="1"/>
  <c r="BO714" i="1"/>
  <c r="BK714" i="1"/>
  <c r="BA714" i="1"/>
  <c r="AS714" i="1"/>
  <c r="AG714" i="1"/>
  <c r="AH714" i="1" s="1"/>
  <c r="AD714" i="1"/>
  <c r="AE714" i="1" s="1"/>
  <c r="AB714" i="1"/>
  <c r="AC714" i="1" s="1"/>
  <c r="AA714" i="1"/>
  <c r="W714" i="1"/>
  <c r="P714" i="1" s="1"/>
  <c r="U714" i="1"/>
  <c r="BP713" i="1"/>
  <c r="BO713" i="1"/>
  <c r="BK713" i="1"/>
  <c r="BA713" i="1"/>
  <c r="AS713" i="1"/>
  <c r="AG713" i="1"/>
  <c r="AH713" i="1" s="1"/>
  <c r="AD713" i="1"/>
  <c r="AE713" i="1" s="1"/>
  <c r="AB713" i="1"/>
  <c r="AC713" i="1" s="1"/>
  <c r="AA713" i="1"/>
  <c r="W713" i="1"/>
  <c r="P713" i="1" s="1"/>
  <c r="U713" i="1"/>
  <c r="BP712" i="1"/>
  <c r="BO712" i="1"/>
  <c r="BK712" i="1"/>
  <c r="BA712" i="1"/>
  <c r="AS712" i="1"/>
  <c r="AG712" i="1"/>
  <c r="AH712" i="1" s="1"/>
  <c r="AD712" i="1"/>
  <c r="AE712" i="1" s="1"/>
  <c r="AB712" i="1"/>
  <c r="AC712" i="1" s="1"/>
  <c r="AA712" i="1"/>
  <c r="W712" i="1"/>
  <c r="P712" i="1" s="1"/>
  <c r="U712" i="1"/>
  <c r="BP711" i="1"/>
  <c r="BO711" i="1"/>
  <c r="BK711" i="1"/>
  <c r="BA711" i="1"/>
  <c r="AS711" i="1"/>
  <c r="AG711" i="1"/>
  <c r="AH711" i="1" s="1"/>
  <c r="AD711" i="1"/>
  <c r="AE711" i="1" s="1"/>
  <c r="AB711" i="1"/>
  <c r="AC711" i="1" s="1"/>
  <c r="AA711" i="1"/>
  <c r="W711" i="1"/>
  <c r="P711" i="1" s="1"/>
  <c r="U711" i="1"/>
  <c r="BP710" i="1"/>
  <c r="BO710" i="1"/>
  <c r="BN710" i="1"/>
  <c r="BK710" i="1"/>
  <c r="BA710" i="1"/>
  <c r="BB710" i="1" s="1"/>
  <c r="AS710" i="1"/>
  <c r="AH710" i="1"/>
  <c r="AG710" i="1"/>
  <c r="AD710" i="1"/>
  <c r="AE710" i="1" s="1"/>
  <c r="AB710" i="1"/>
  <c r="AC710" i="1" s="1"/>
  <c r="AA710" i="1"/>
  <c r="U710" i="1"/>
  <c r="P710" i="1"/>
  <c r="BP709" i="1"/>
  <c r="BO709" i="1"/>
  <c r="BK709" i="1"/>
  <c r="BA709" i="1"/>
  <c r="AS709" i="1"/>
  <c r="AG709" i="1"/>
  <c r="AH709" i="1" s="1"/>
  <c r="AD709" i="1"/>
  <c r="AE709" i="1" s="1"/>
  <c r="AB709" i="1"/>
  <c r="AC709" i="1" s="1"/>
  <c r="AA709" i="1"/>
  <c r="U709" i="1"/>
  <c r="P709" i="1"/>
  <c r="BP708" i="1"/>
  <c r="BO708" i="1"/>
  <c r="BK708" i="1"/>
  <c r="BA708" i="1"/>
  <c r="BN708" i="1" s="1"/>
  <c r="AS708" i="1"/>
  <c r="AG708" i="1"/>
  <c r="AH708" i="1" s="1"/>
  <c r="AD708" i="1"/>
  <c r="AE708" i="1" s="1"/>
  <c r="AB708" i="1"/>
  <c r="AC708" i="1" s="1"/>
  <c r="AA708" i="1"/>
  <c r="U708" i="1"/>
  <c r="P708" i="1"/>
  <c r="BP707" i="1"/>
  <c r="BO707" i="1"/>
  <c r="BK707" i="1"/>
  <c r="BB707" i="1"/>
  <c r="BA707" i="1"/>
  <c r="BN707" i="1" s="1"/>
  <c r="AS707" i="1"/>
  <c r="AG707" i="1"/>
  <c r="AH707" i="1" s="1"/>
  <c r="AD707" i="1"/>
  <c r="AE707" i="1" s="1"/>
  <c r="AB707" i="1"/>
  <c r="AC707" i="1" s="1"/>
  <c r="AA707" i="1"/>
  <c r="U707" i="1"/>
  <c r="P707" i="1"/>
  <c r="BP706" i="1"/>
  <c r="BO706" i="1"/>
  <c r="BK706" i="1"/>
  <c r="BA706" i="1"/>
  <c r="BN706" i="1" s="1"/>
  <c r="AS706" i="1"/>
  <c r="AG706" i="1"/>
  <c r="AH706" i="1" s="1"/>
  <c r="AD706" i="1"/>
  <c r="AE706" i="1" s="1"/>
  <c r="AB706" i="1"/>
  <c r="AC706" i="1" s="1"/>
  <c r="AA706" i="1"/>
  <c r="U706" i="1"/>
  <c r="P706" i="1"/>
  <c r="BP705" i="1"/>
  <c r="BO705" i="1"/>
  <c r="BK705" i="1"/>
  <c r="BA705" i="1"/>
  <c r="BN705" i="1" s="1"/>
  <c r="AS705" i="1"/>
  <c r="AG705" i="1"/>
  <c r="AH705" i="1" s="1"/>
  <c r="AD705" i="1"/>
  <c r="AE705" i="1" s="1"/>
  <c r="AB705" i="1"/>
  <c r="AC705" i="1" s="1"/>
  <c r="AA705" i="1"/>
  <c r="U705" i="1"/>
  <c r="P705" i="1"/>
  <c r="BP704" i="1"/>
  <c r="BO704" i="1"/>
  <c r="BK704" i="1"/>
  <c r="BA704" i="1"/>
  <c r="AS704" i="1"/>
  <c r="AG704" i="1"/>
  <c r="AH704" i="1" s="1"/>
  <c r="AD704" i="1"/>
  <c r="AE704" i="1" s="1"/>
  <c r="AB704" i="1"/>
  <c r="AC704" i="1" s="1"/>
  <c r="AA704" i="1"/>
  <c r="U704" i="1"/>
  <c r="P704" i="1"/>
  <c r="BP703" i="1"/>
  <c r="BO703" i="1"/>
  <c r="BN703" i="1"/>
  <c r="BK703" i="1"/>
  <c r="BA703" i="1"/>
  <c r="BB703" i="1" s="1"/>
  <c r="AS703" i="1"/>
  <c r="AG703" i="1"/>
  <c r="AH703" i="1" s="1"/>
  <c r="AD703" i="1"/>
  <c r="AE703" i="1" s="1"/>
  <c r="AB703" i="1"/>
  <c r="AC703" i="1" s="1"/>
  <c r="AA703" i="1"/>
  <c r="U703" i="1"/>
  <c r="P703" i="1"/>
  <c r="BP702" i="1"/>
  <c r="BO702" i="1"/>
  <c r="BK702" i="1"/>
  <c r="BA702" i="1"/>
  <c r="AS702" i="1"/>
  <c r="AG702" i="1"/>
  <c r="AH702" i="1" s="1"/>
  <c r="AD702" i="1"/>
  <c r="AE702" i="1" s="1"/>
  <c r="AB702" i="1"/>
  <c r="AC702" i="1" s="1"/>
  <c r="AA702" i="1"/>
  <c r="U702" i="1"/>
  <c r="P702" i="1"/>
  <c r="BP701" i="1"/>
  <c r="BO701" i="1"/>
  <c r="BK701" i="1"/>
  <c r="BA701" i="1"/>
  <c r="AS701" i="1"/>
  <c r="AG701" i="1"/>
  <c r="AH701" i="1" s="1"/>
  <c r="AD701" i="1"/>
  <c r="AB701" i="1"/>
  <c r="AC701" i="1" s="1"/>
  <c r="AA701" i="1"/>
  <c r="U701" i="1"/>
  <c r="P701" i="1"/>
  <c r="BP700" i="1"/>
  <c r="BO700" i="1"/>
  <c r="BK700" i="1"/>
  <c r="BA700" i="1"/>
  <c r="AS700" i="1"/>
  <c r="AG700" i="1"/>
  <c r="AH700" i="1" s="1"/>
  <c r="AD700" i="1"/>
  <c r="AB700" i="1"/>
  <c r="AC700" i="1" s="1"/>
  <c r="AA700" i="1"/>
  <c r="U700" i="1"/>
  <c r="P700" i="1"/>
  <c r="BP699" i="1"/>
  <c r="BO699" i="1"/>
  <c r="BK699" i="1"/>
  <c r="BA699" i="1"/>
  <c r="BN699" i="1" s="1"/>
  <c r="AS699" i="1"/>
  <c r="AG699" i="1"/>
  <c r="AH699" i="1" s="1"/>
  <c r="AD699" i="1"/>
  <c r="AE699" i="1" s="1"/>
  <c r="AB699" i="1"/>
  <c r="AC699" i="1" s="1"/>
  <c r="AA699" i="1"/>
  <c r="U699" i="1"/>
  <c r="P699" i="1"/>
  <c r="BP698" i="1"/>
  <c r="BO698" i="1"/>
  <c r="BK698" i="1"/>
  <c r="BA698" i="1"/>
  <c r="BN698" i="1" s="1"/>
  <c r="AS698" i="1"/>
  <c r="AG698" i="1"/>
  <c r="AH698" i="1" s="1"/>
  <c r="AD698" i="1"/>
  <c r="AB698" i="1"/>
  <c r="AC698" i="1" s="1"/>
  <c r="AA698" i="1"/>
  <c r="W698" i="1"/>
  <c r="P698" i="1" s="1"/>
  <c r="U698" i="1"/>
  <c r="BP697" i="1"/>
  <c r="BO697" i="1"/>
  <c r="BK697" i="1"/>
  <c r="BA697" i="1"/>
  <c r="BN697" i="1" s="1"/>
  <c r="AS697" i="1"/>
  <c r="AG697" i="1"/>
  <c r="AH697" i="1" s="1"/>
  <c r="AD697" i="1"/>
  <c r="AE697" i="1" s="1"/>
  <c r="AB697" i="1"/>
  <c r="AC697" i="1" s="1"/>
  <c r="AA697" i="1"/>
  <c r="U697" i="1"/>
  <c r="P697" i="1"/>
  <c r="BP696" i="1"/>
  <c r="BO696" i="1"/>
  <c r="BK696" i="1"/>
  <c r="BA696" i="1"/>
  <c r="AS696" i="1"/>
  <c r="AG696" i="1"/>
  <c r="AH696" i="1" s="1"/>
  <c r="AD696" i="1"/>
  <c r="AE696" i="1" s="1"/>
  <c r="AB696" i="1"/>
  <c r="AC696" i="1" s="1"/>
  <c r="AA696" i="1"/>
  <c r="U696" i="1"/>
  <c r="P696" i="1"/>
  <c r="BP695" i="1"/>
  <c r="BO695" i="1"/>
  <c r="BK695" i="1"/>
  <c r="BA695" i="1"/>
  <c r="BN695" i="1" s="1"/>
  <c r="AS695" i="1"/>
  <c r="AG695" i="1"/>
  <c r="AH695" i="1" s="1"/>
  <c r="AD695" i="1"/>
  <c r="AE695" i="1" s="1"/>
  <c r="AB695" i="1"/>
  <c r="AC695" i="1" s="1"/>
  <c r="AA695" i="1"/>
  <c r="U695" i="1"/>
  <c r="P695" i="1"/>
  <c r="BP694" i="1"/>
  <c r="BO694" i="1"/>
  <c r="BK694" i="1"/>
  <c r="BA694" i="1"/>
  <c r="AS694" i="1"/>
  <c r="AG694" i="1"/>
  <c r="AH694" i="1" s="1"/>
  <c r="AD694" i="1"/>
  <c r="AE694" i="1" s="1"/>
  <c r="AB694" i="1"/>
  <c r="AC694" i="1" s="1"/>
  <c r="AA694" i="1"/>
  <c r="W694" i="1"/>
  <c r="P694" i="1" s="1"/>
  <c r="U694" i="1"/>
  <c r="BP693" i="1"/>
  <c r="BO693" i="1"/>
  <c r="BK693" i="1"/>
  <c r="BA693" i="1"/>
  <c r="AS693" i="1"/>
  <c r="AG693" i="1"/>
  <c r="AH693" i="1" s="1"/>
  <c r="AD693" i="1"/>
  <c r="O693" i="1" s="1"/>
  <c r="AB693" i="1"/>
  <c r="AC693" i="1" s="1"/>
  <c r="AA693" i="1"/>
  <c r="U693" i="1"/>
  <c r="P693" i="1"/>
  <c r="BP692" i="1"/>
  <c r="BO692" i="1"/>
  <c r="BK692" i="1"/>
  <c r="BA692" i="1"/>
  <c r="BN692" i="1" s="1"/>
  <c r="AS692" i="1"/>
  <c r="AG692" i="1"/>
  <c r="AH692" i="1" s="1"/>
  <c r="AD692" i="1"/>
  <c r="AE692" i="1" s="1"/>
  <c r="AB692" i="1"/>
  <c r="AC692" i="1" s="1"/>
  <c r="AA692" i="1"/>
  <c r="U692" i="1"/>
  <c r="P692" i="1"/>
  <c r="BP691" i="1"/>
  <c r="BO691" i="1"/>
  <c r="BK691" i="1"/>
  <c r="BA691" i="1"/>
  <c r="AS691" i="1"/>
  <c r="AG691" i="1"/>
  <c r="AH691" i="1" s="1"/>
  <c r="AD691" i="1"/>
  <c r="O691" i="1" s="1"/>
  <c r="AB691" i="1"/>
  <c r="AC691" i="1" s="1"/>
  <c r="AA691" i="1"/>
  <c r="U691" i="1"/>
  <c r="P691" i="1"/>
  <c r="BP690" i="1"/>
  <c r="BO690" i="1"/>
  <c r="BK690" i="1"/>
  <c r="BA690" i="1"/>
  <c r="AS690" i="1"/>
  <c r="AG690" i="1"/>
  <c r="AH690" i="1" s="1"/>
  <c r="AD690" i="1"/>
  <c r="AE690" i="1" s="1"/>
  <c r="AB690" i="1"/>
  <c r="AC690" i="1" s="1"/>
  <c r="AA690" i="1"/>
  <c r="U690" i="1"/>
  <c r="P690" i="1"/>
  <c r="BP689" i="1"/>
  <c r="BO689" i="1"/>
  <c r="BK689" i="1"/>
  <c r="BA689" i="1"/>
  <c r="AS689" i="1"/>
  <c r="AG689" i="1"/>
  <c r="AH689" i="1" s="1"/>
  <c r="AD689" i="1"/>
  <c r="AE689" i="1" s="1"/>
  <c r="AB689" i="1"/>
  <c r="AC689" i="1" s="1"/>
  <c r="AA689" i="1"/>
  <c r="W689" i="1"/>
  <c r="U689" i="1"/>
  <c r="P689" i="1"/>
  <c r="BP688" i="1"/>
  <c r="BO688" i="1"/>
  <c r="BK688" i="1"/>
  <c r="BA688" i="1"/>
  <c r="AS688" i="1"/>
  <c r="AG688" i="1"/>
  <c r="AH688" i="1" s="1"/>
  <c r="AD688" i="1"/>
  <c r="AE688" i="1" s="1"/>
  <c r="AB688" i="1"/>
  <c r="AC688" i="1" s="1"/>
  <c r="AA688" i="1"/>
  <c r="W688" i="1"/>
  <c r="P688" i="1" s="1"/>
  <c r="U688" i="1"/>
  <c r="BP687" i="1"/>
  <c r="BO687" i="1"/>
  <c r="BK687" i="1"/>
  <c r="BA687" i="1"/>
  <c r="BN687" i="1" s="1"/>
  <c r="AS687" i="1"/>
  <c r="AG687" i="1"/>
  <c r="AH687" i="1" s="1"/>
  <c r="AD687" i="1"/>
  <c r="AE687" i="1" s="1"/>
  <c r="AB687" i="1"/>
  <c r="AC687" i="1" s="1"/>
  <c r="AA687" i="1"/>
  <c r="W687" i="1"/>
  <c r="P687" i="1" s="1"/>
  <c r="U687" i="1"/>
  <c r="BP686" i="1"/>
  <c r="BO686" i="1"/>
  <c r="BK686" i="1"/>
  <c r="BA686" i="1"/>
  <c r="BN686" i="1" s="1"/>
  <c r="AS686" i="1"/>
  <c r="AG686" i="1"/>
  <c r="AH686" i="1" s="1"/>
  <c r="AD686" i="1"/>
  <c r="AE686" i="1" s="1"/>
  <c r="AB686" i="1"/>
  <c r="AC686" i="1" s="1"/>
  <c r="AA686" i="1"/>
  <c r="W686" i="1"/>
  <c r="P686" i="1" s="1"/>
  <c r="U686" i="1"/>
  <c r="BP685" i="1"/>
  <c r="BO685" i="1"/>
  <c r="BK685" i="1"/>
  <c r="BA685" i="1"/>
  <c r="AS685" i="1"/>
  <c r="AG685" i="1"/>
  <c r="AH685" i="1" s="1"/>
  <c r="AD685" i="1"/>
  <c r="AE685" i="1" s="1"/>
  <c r="AB685" i="1"/>
  <c r="AC685" i="1" s="1"/>
  <c r="AA685" i="1"/>
  <c r="U685" i="1"/>
  <c r="P685" i="1"/>
  <c r="BP684" i="1"/>
  <c r="BO684" i="1"/>
  <c r="BK684" i="1"/>
  <c r="BA684" i="1"/>
  <c r="AS684" i="1"/>
  <c r="AG684" i="1"/>
  <c r="AH684" i="1" s="1"/>
  <c r="AD684" i="1"/>
  <c r="AE684" i="1" s="1"/>
  <c r="AB684" i="1"/>
  <c r="AC684" i="1" s="1"/>
  <c r="AA684" i="1"/>
  <c r="U684" i="1"/>
  <c r="P684" i="1"/>
  <c r="BP683" i="1"/>
  <c r="BO683" i="1"/>
  <c r="BN683" i="1"/>
  <c r="BK683" i="1"/>
  <c r="BA683" i="1"/>
  <c r="BB683" i="1" s="1"/>
  <c r="AS683" i="1"/>
  <c r="AG683" i="1"/>
  <c r="AH683" i="1" s="1"/>
  <c r="AD683" i="1"/>
  <c r="AE683" i="1" s="1"/>
  <c r="AB683" i="1"/>
  <c r="AC683" i="1" s="1"/>
  <c r="AA683" i="1"/>
  <c r="U683" i="1"/>
  <c r="P683" i="1"/>
  <c r="BP682" i="1"/>
  <c r="BO682" i="1"/>
  <c r="BK682" i="1"/>
  <c r="BA682" i="1"/>
  <c r="BB682" i="1" s="1"/>
  <c r="AS682" i="1"/>
  <c r="AG682" i="1"/>
  <c r="AH682" i="1" s="1"/>
  <c r="AD682" i="1"/>
  <c r="AE682" i="1" s="1"/>
  <c r="AB682" i="1"/>
  <c r="AC682" i="1" s="1"/>
  <c r="AA682" i="1"/>
  <c r="U682" i="1"/>
  <c r="P682" i="1"/>
  <c r="BP681" i="1"/>
  <c r="BO681" i="1"/>
  <c r="BK681" i="1"/>
  <c r="BA681" i="1"/>
  <c r="AS681" i="1"/>
  <c r="AG681" i="1"/>
  <c r="AH681" i="1" s="1"/>
  <c r="AD681" i="1"/>
  <c r="AE681" i="1" s="1"/>
  <c r="AB681" i="1"/>
  <c r="AC681" i="1" s="1"/>
  <c r="AA681" i="1"/>
  <c r="U681" i="1"/>
  <c r="P681" i="1"/>
  <c r="BP680" i="1"/>
  <c r="BO680" i="1"/>
  <c r="BK680" i="1"/>
  <c r="BA680" i="1"/>
  <c r="BN680" i="1" s="1"/>
  <c r="AS680" i="1"/>
  <c r="AG680" i="1"/>
  <c r="AH680" i="1" s="1"/>
  <c r="AD680" i="1"/>
  <c r="AE680" i="1" s="1"/>
  <c r="AB680" i="1"/>
  <c r="AC680" i="1" s="1"/>
  <c r="AA680" i="1"/>
  <c r="U680" i="1"/>
  <c r="P680" i="1"/>
  <c r="BP679" i="1"/>
  <c r="BO679" i="1"/>
  <c r="BK679" i="1"/>
  <c r="BA679" i="1"/>
  <c r="BN679" i="1" s="1"/>
  <c r="AS679" i="1"/>
  <c r="AG679" i="1"/>
  <c r="AH679" i="1" s="1"/>
  <c r="AD679" i="1"/>
  <c r="AB679" i="1"/>
  <c r="AC679" i="1" s="1"/>
  <c r="AA679" i="1"/>
  <c r="U679" i="1"/>
  <c r="P679" i="1"/>
  <c r="BP678" i="1"/>
  <c r="BO678" i="1"/>
  <c r="BN678" i="1"/>
  <c r="BK678" i="1"/>
  <c r="BA678" i="1"/>
  <c r="BB678" i="1" s="1"/>
  <c r="AS678" i="1"/>
  <c r="AG678" i="1"/>
  <c r="AH678" i="1" s="1"/>
  <c r="AD678" i="1"/>
  <c r="AB678" i="1"/>
  <c r="AC678" i="1" s="1"/>
  <c r="AA678" i="1"/>
  <c r="W678" i="1"/>
  <c r="P678" i="1" s="1"/>
  <c r="U678" i="1"/>
  <c r="BP677" i="1"/>
  <c r="BO677" i="1"/>
  <c r="BK677" i="1"/>
  <c r="BA677" i="1"/>
  <c r="AS677" i="1"/>
  <c r="AG677" i="1"/>
  <c r="AH677" i="1" s="1"/>
  <c r="AD677" i="1"/>
  <c r="O677" i="1" s="1"/>
  <c r="AB677" i="1"/>
  <c r="AC677" i="1" s="1"/>
  <c r="AA677" i="1"/>
  <c r="U677" i="1"/>
  <c r="P677" i="1"/>
  <c r="BP676" i="1"/>
  <c r="BO676" i="1"/>
  <c r="BK676" i="1"/>
  <c r="BA676" i="1"/>
  <c r="AS676" i="1"/>
  <c r="AG676" i="1"/>
  <c r="AH676" i="1" s="1"/>
  <c r="AD676" i="1"/>
  <c r="AE676" i="1" s="1"/>
  <c r="AB676" i="1"/>
  <c r="AC676" i="1" s="1"/>
  <c r="AA676" i="1"/>
  <c r="U676" i="1"/>
  <c r="P676" i="1"/>
  <c r="BP675" i="1"/>
  <c r="BO675" i="1"/>
  <c r="BK675" i="1"/>
  <c r="BA675" i="1"/>
  <c r="AS675" i="1"/>
  <c r="AG675" i="1"/>
  <c r="AH675" i="1" s="1"/>
  <c r="AD675" i="1"/>
  <c r="AE675" i="1" s="1"/>
  <c r="AB675" i="1"/>
  <c r="AC675" i="1" s="1"/>
  <c r="AA675" i="1"/>
  <c r="U675" i="1"/>
  <c r="P675" i="1"/>
  <c r="BP674" i="1"/>
  <c r="BO674" i="1"/>
  <c r="BK674" i="1"/>
  <c r="BA674" i="1"/>
  <c r="BN674" i="1" s="1"/>
  <c r="AS674" i="1"/>
  <c r="AG674" i="1"/>
  <c r="AH674" i="1" s="1"/>
  <c r="AD674" i="1"/>
  <c r="AB674" i="1"/>
  <c r="AC674" i="1" s="1"/>
  <c r="AA674" i="1"/>
  <c r="U674" i="1"/>
  <c r="P674" i="1"/>
  <c r="BP673" i="1"/>
  <c r="BO673" i="1"/>
  <c r="BK673" i="1"/>
  <c r="BA673" i="1"/>
  <c r="BB673" i="1" s="1"/>
  <c r="AS673" i="1"/>
  <c r="AG673" i="1"/>
  <c r="AH673" i="1" s="1"/>
  <c r="AD673" i="1"/>
  <c r="O673" i="1" s="1"/>
  <c r="AB673" i="1"/>
  <c r="AC673" i="1" s="1"/>
  <c r="AA673" i="1"/>
  <c r="U673" i="1"/>
  <c r="P673" i="1"/>
  <c r="BP672" i="1"/>
  <c r="BO672" i="1"/>
  <c r="BK672" i="1"/>
  <c r="BA672" i="1"/>
  <c r="AS672" i="1"/>
  <c r="AG672" i="1"/>
  <c r="AH672" i="1" s="1"/>
  <c r="AD672" i="1"/>
  <c r="O672" i="1" s="1"/>
  <c r="AB672" i="1"/>
  <c r="AC672" i="1" s="1"/>
  <c r="AA672" i="1"/>
  <c r="U672" i="1"/>
  <c r="P672" i="1"/>
  <c r="BP671" i="1"/>
  <c r="BO671" i="1"/>
  <c r="BA671" i="1"/>
  <c r="AS671" i="1"/>
  <c r="AG671" i="1"/>
  <c r="AH671" i="1" s="1"/>
  <c r="AD671" i="1"/>
  <c r="O671" i="1" s="1"/>
  <c r="AB671" i="1"/>
  <c r="AC671" i="1" s="1"/>
  <c r="AA671" i="1"/>
  <c r="W671" i="1"/>
  <c r="P671" i="1" s="1"/>
  <c r="U671" i="1"/>
  <c r="BP670" i="1"/>
  <c r="BO670" i="1"/>
  <c r="BK670" i="1"/>
  <c r="BA670" i="1"/>
  <c r="AS670" i="1"/>
  <c r="AG670" i="1"/>
  <c r="AH670" i="1" s="1"/>
  <c r="AD670" i="1"/>
  <c r="AE670" i="1" s="1"/>
  <c r="AB670" i="1"/>
  <c r="AC670" i="1" s="1"/>
  <c r="AA670" i="1"/>
  <c r="W670" i="1"/>
  <c r="P670" i="1" s="1"/>
  <c r="U670" i="1"/>
  <c r="BP669" i="1"/>
  <c r="BO669" i="1"/>
  <c r="BK669" i="1"/>
  <c r="BA669" i="1"/>
  <c r="AS669" i="1"/>
  <c r="AG669" i="1"/>
  <c r="AH669" i="1" s="1"/>
  <c r="AD669" i="1"/>
  <c r="AB669" i="1"/>
  <c r="AC669" i="1" s="1"/>
  <c r="AA669" i="1"/>
  <c r="W669" i="1"/>
  <c r="P669" i="1" s="1"/>
  <c r="U669" i="1"/>
  <c r="BP668" i="1"/>
  <c r="BO668" i="1"/>
  <c r="BK668" i="1"/>
  <c r="BA668" i="1"/>
  <c r="AS668" i="1"/>
  <c r="AG668" i="1"/>
  <c r="AH668" i="1" s="1"/>
  <c r="AD668" i="1"/>
  <c r="AB668" i="1"/>
  <c r="AC668" i="1" s="1"/>
  <c r="AA668" i="1"/>
  <c r="W668" i="1"/>
  <c r="P668" i="1" s="1"/>
  <c r="U668" i="1"/>
  <c r="BP667" i="1"/>
  <c r="BO667" i="1"/>
  <c r="BK667" i="1"/>
  <c r="BA667" i="1"/>
  <c r="AS667" i="1"/>
  <c r="AG667" i="1"/>
  <c r="AH667" i="1" s="1"/>
  <c r="AD667" i="1"/>
  <c r="AB667" i="1"/>
  <c r="AC667" i="1" s="1"/>
  <c r="AA667" i="1"/>
  <c r="U667" i="1"/>
  <c r="P667" i="1"/>
  <c r="BP666" i="1"/>
  <c r="BO666" i="1"/>
  <c r="BK666" i="1"/>
  <c r="BA666" i="1"/>
  <c r="BN666" i="1" s="1"/>
  <c r="AS666" i="1"/>
  <c r="AG666" i="1"/>
  <c r="AH666" i="1" s="1"/>
  <c r="AD666" i="1"/>
  <c r="O666" i="1" s="1"/>
  <c r="AB666" i="1"/>
  <c r="AC666" i="1" s="1"/>
  <c r="AA666" i="1"/>
  <c r="U666" i="1"/>
  <c r="P666" i="1"/>
  <c r="BP665" i="1"/>
  <c r="BO665" i="1"/>
  <c r="BK665" i="1"/>
  <c r="BA665" i="1"/>
  <c r="AS665" i="1"/>
  <c r="AG665" i="1"/>
  <c r="AH665" i="1" s="1"/>
  <c r="AD665" i="1"/>
  <c r="AE665" i="1" s="1"/>
  <c r="AB665" i="1"/>
  <c r="AC665" i="1" s="1"/>
  <c r="AA665" i="1"/>
  <c r="W665" i="1"/>
  <c r="P665" i="1" s="1"/>
  <c r="U665" i="1"/>
  <c r="BP664" i="1"/>
  <c r="BO664" i="1"/>
  <c r="BK664" i="1"/>
  <c r="BA664" i="1"/>
  <c r="BN664" i="1" s="1"/>
  <c r="AS664" i="1"/>
  <c r="AG664" i="1"/>
  <c r="AH664" i="1" s="1"/>
  <c r="AD664" i="1"/>
  <c r="AB664" i="1"/>
  <c r="AC664" i="1" s="1"/>
  <c r="AA664" i="1"/>
  <c r="W664" i="1"/>
  <c r="P664" i="1" s="1"/>
  <c r="U664" i="1"/>
  <c r="BP663" i="1"/>
  <c r="BO663" i="1"/>
  <c r="BK663" i="1"/>
  <c r="BA663" i="1"/>
  <c r="BN663" i="1" s="1"/>
  <c r="AS663" i="1"/>
  <c r="AG663" i="1"/>
  <c r="AH663" i="1" s="1"/>
  <c r="AD663" i="1"/>
  <c r="AB663" i="1"/>
  <c r="AC663" i="1" s="1"/>
  <c r="AA663" i="1"/>
  <c r="U663" i="1"/>
  <c r="P663" i="1"/>
  <c r="BP662" i="1"/>
  <c r="BO662" i="1"/>
  <c r="BK662" i="1"/>
  <c r="BA662" i="1"/>
  <c r="AS662" i="1"/>
  <c r="AG662" i="1"/>
  <c r="AH662" i="1" s="1"/>
  <c r="AD662" i="1"/>
  <c r="O662" i="1" s="1"/>
  <c r="AB662" i="1"/>
  <c r="AC662" i="1" s="1"/>
  <c r="AA662" i="1"/>
  <c r="U662" i="1"/>
  <c r="P662" i="1"/>
  <c r="BP661" i="1"/>
  <c r="BO661" i="1"/>
  <c r="BK661" i="1"/>
  <c r="BA661" i="1"/>
  <c r="AS661" i="1"/>
  <c r="AG661" i="1"/>
  <c r="AH661" i="1" s="1"/>
  <c r="AD661" i="1"/>
  <c r="O661" i="1" s="1"/>
  <c r="AB661" i="1"/>
  <c r="AC661" i="1" s="1"/>
  <c r="AA661" i="1"/>
  <c r="U661" i="1"/>
  <c r="P661" i="1"/>
  <c r="BP660" i="1"/>
  <c r="BO660" i="1"/>
  <c r="BK660" i="1"/>
  <c r="BA660" i="1"/>
  <c r="BN660" i="1" s="1"/>
  <c r="AS660" i="1"/>
  <c r="AG660" i="1"/>
  <c r="AH660" i="1" s="1"/>
  <c r="AD660" i="1"/>
  <c r="AE660" i="1" s="1"/>
  <c r="AB660" i="1"/>
  <c r="AC660" i="1" s="1"/>
  <c r="AA660" i="1"/>
  <c r="U660" i="1"/>
  <c r="P660" i="1"/>
  <c r="BP659" i="1"/>
  <c r="BO659" i="1"/>
  <c r="BK659" i="1"/>
  <c r="BA659" i="1"/>
  <c r="BN659" i="1" s="1"/>
  <c r="AS659" i="1"/>
  <c r="AG659" i="1"/>
  <c r="AH659" i="1" s="1"/>
  <c r="AD659" i="1"/>
  <c r="AB659" i="1"/>
  <c r="AC659" i="1" s="1"/>
  <c r="AA659" i="1"/>
  <c r="U659" i="1"/>
  <c r="P659" i="1"/>
  <c r="BP658" i="1"/>
  <c r="BO658" i="1"/>
  <c r="BK658" i="1"/>
  <c r="BA658" i="1"/>
  <c r="BB658" i="1" s="1"/>
  <c r="AS658" i="1"/>
  <c r="AG658" i="1"/>
  <c r="AH658" i="1" s="1"/>
  <c r="AD658" i="1"/>
  <c r="AB658" i="1"/>
  <c r="AC658" i="1" s="1"/>
  <c r="AA658" i="1"/>
  <c r="W658" i="1"/>
  <c r="P658" i="1" s="1"/>
  <c r="U658" i="1"/>
  <c r="BP657" i="1"/>
  <c r="BO657" i="1"/>
  <c r="BK657" i="1"/>
  <c r="BA657" i="1"/>
  <c r="BN657" i="1" s="1"/>
  <c r="AS657" i="1"/>
  <c r="AG657" i="1"/>
  <c r="AH657" i="1" s="1"/>
  <c r="AD657" i="1"/>
  <c r="AB657" i="1"/>
  <c r="AC657" i="1" s="1"/>
  <c r="AA657" i="1"/>
  <c r="U657" i="1"/>
  <c r="P657" i="1"/>
  <c r="BP656" i="1"/>
  <c r="BO656" i="1"/>
  <c r="BK656" i="1"/>
  <c r="BA656" i="1"/>
  <c r="BB656" i="1" s="1"/>
  <c r="AS656" i="1"/>
  <c r="AG656" i="1"/>
  <c r="AH656" i="1" s="1"/>
  <c r="AD656" i="1"/>
  <c r="AB656" i="1"/>
  <c r="AC656" i="1" s="1"/>
  <c r="AA656" i="1"/>
  <c r="U656" i="1"/>
  <c r="P656" i="1"/>
  <c r="BP655" i="1"/>
  <c r="BO655" i="1"/>
  <c r="BK655" i="1"/>
  <c r="BA655" i="1"/>
  <c r="BB655" i="1" s="1"/>
  <c r="AS655" i="1"/>
  <c r="AG655" i="1"/>
  <c r="AH655" i="1" s="1"/>
  <c r="AD655" i="1"/>
  <c r="O655" i="1" s="1"/>
  <c r="AB655" i="1"/>
  <c r="AC655" i="1" s="1"/>
  <c r="AA655" i="1"/>
  <c r="U655" i="1"/>
  <c r="P655" i="1"/>
  <c r="BP654" i="1"/>
  <c r="BO654" i="1"/>
  <c r="BK654" i="1"/>
  <c r="BA654" i="1"/>
  <c r="AS654" i="1"/>
  <c r="AG654" i="1"/>
  <c r="AH654" i="1" s="1"/>
  <c r="AD654" i="1"/>
  <c r="AB654" i="1"/>
  <c r="AC654" i="1" s="1"/>
  <c r="AA654" i="1"/>
  <c r="U654" i="1"/>
  <c r="P654" i="1"/>
  <c r="BP653" i="1"/>
  <c r="BO653" i="1"/>
  <c r="BK653" i="1"/>
  <c r="BA653" i="1"/>
  <c r="AS653" i="1"/>
  <c r="AG653" i="1"/>
  <c r="AH653" i="1" s="1"/>
  <c r="AD653" i="1"/>
  <c r="AE653" i="1" s="1"/>
  <c r="AB653" i="1"/>
  <c r="AC653" i="1" s="1"/>
  <c r="AA653" i="1"/>
  <c r="U653" i="1"/>
  <c r="P653" i="1"/>
  <c r="BP652" i="1"/>
  <c r="BO652" i="1"/>
  <c r="BK652" i="1"/>
  <c r="BA652" i="1"/>
  <c r="AS652" i="1"/>
  <c r="AG652" i="1"/>
  <c r="AH652" i="1" s="1"/>
  <c r="AD652" i="1"/>
  <c r="AE652" i="1" s="1"/>
  <c r="AB652" i="1"/>
  <c r="AC652" i="1" s="1"/>
  <c r="AA652" i="1"/>
  <c r="U652" i="1"/>
  <c r="P652" i="1"/>
  <c r="BP651" i="1"/>
  <c r="BO651" i="1"/>
  <c r="BK651" i="1"/>
  <c r="BA651" i="1"/>
  <c r="AS651" i="1"/>
  <c r="AG651" i="1"/>
  <c r="AH651" i="1" s="1"/>
  <c r="AD651" i="1"/>
  <c r="AB651" i="1"/>
  <c r="AC651" i="1" s="1"/>
  <c r="AA651" i="1"/>
  <c r="U651" i="1"/>
  <c r="P651" i="1"/>
  <c r="M651" i="1"/>
  <c r="BP650" i="1"/>
  <c r="BO650" i="1"/>
  <c r="BK650" i="1"/>
  <c r="BA650" i="1"/>
  <c r="BN650" i="1" s="1"/>
  <c r="AS650" i="1"/>
  <c r="AG650" i="1"/>
  <c r="AH650" i="1" s="1"/>
  <c r="AD650" i="1"/>
  <c r="O650" i="1" s="1"/>
  <c r="AB650" i="1"/>
  <c r="AC650" i="1" s="1"/>
  <c r="AA650" i="1"/>
  <c r="W650" i="1"/>
  <c r="P650" i="1" s="1"/>
  <c r="U650" i="1"/>
  <c r="BP649" i="1"/>
  <c r="BO649" i="1"/>
  <c r="BK649" i="1"/>
  <c r="BA649" i="1"/>
  <c r="BB649" i="1" s="1"/>
  <c r="AS649" i="1"/>
  <c r="AG649" i="1"/>
  <c r="AH649" i="1" s="1"/>
  <c r="AD649" i="1"/>
  <c r="AB649" i="1"/>
  <c r="AC649" i="1" s="1"/>
  <c r="AA649" i="1"/>
  <c r="U649" i="1"/>
  <c r="P649" i="1"/>
  <c r="BP648" i="1"/>
  <c r="BO648" i="1"/>
  <c r="BK648" i="1"/>
  <c r="BA648" i="1"/>
  <c r="AS648" i="1"/>
  <c r="AG648" i="1"/>
  <c r="AH648" i="1" s="1"/>
  <c r="AD648" i="1"/>
  <c r="O648" i="1" s="1"/>
  <c r="AB648" i="1"/>
  <c r="AC648" i="1" s="1"/>
  <c r="AA648" i="1"/>
  <c r="U648" i="1"/>
  <c r="P648" i="1"/>
  <c r="BP647" i="1"/>
  <c r="BO647" i="1"/>
  <c r="BK647" i="1"/>
  <c r="BA647" i="1"/>
  <c r="AS647" i="1"/>
  <c r="AG647" i="1"/>
  <c r="AH647" i="1" s="1"/>
  <c r="AD647" i="1"/>
  <c r="AB647" i="1"/>
  <c r="AC647" i="1" s="1"/>
  <c r="AA647" i="1"/>
  <c r="U647" i="1"/>
  <c r="P647" i="1"/>
  <c r="BP646" i="1"/>
  <c r="BO646" i="1"/>
  <c r="BK646" i="1"/>
  <c r="BA646" i="1"/>
  <c r="AS646" i="1"/>
  <c r="AG646" i="1"/>
  <c r="AH646" i="1" s="1"/>
  <c r="AD646" i="1"/>
  <c r="AE646" i="1" s="1"/>
  <c r="AB646" i="1"/>
  <c r="AC646" i="1" s="1"/>
  <c r="AA646" i="1"/>
  <c r="U646" i="1"/>
  <c r="P646" i="1"/>
  <c r="BP645" i="1"/>
  <c r="BO645" i="1"/>
  <c r="BK645" i="1"/>
  <c r="BA645" i="1"/>
  <c r="AS645" i="1"/>
  <c r="AG645" i="1"/>
  <c r="AH645" i="1" s="1"/>
  <c r="AD645" i="1"/>
  <c r="AB645" i="1"/>
  <c r="AC645" i="1" s="1"/>
  <c r="AA645" i="1"/>
  <c r="U645" i="1"/>
  <c r="P645" i="1"/>
  <c r="BP644" i="1"/>
  <c r="BO644" i="1"/>
  <c r="BK644" i="1"/>
  <c r="BA644" i="1"/>
  <c r="AS644" i="1"/>
  <c r="AG644" i="1"/>
  <c r="AH644" i="1" s="1"/>
  <c r="AD644" i="1"/>
  <c r="AB644" i="1"/>
  <c r="AC644" i="1" s="1"/>
  <c r="AA644" i="1"/>
  <c r="U644" i="1"/>
  <c r="P644" i="1"/>
  <c r="BP643" i="1"/>
  <c r="BO643" i="1"/>
  <c r="BK643" i="1"/>
  <c r="BA643" i="1"/>
  <c r="AS643" i="1"/>
  <c r="AG643" i="1"/>
  <c r="AH643" i="1" s="1"/>
  <c r="AD643" i="1"/>
  <c r="AE643" i="1" s="1"/>
  <c r="AB643" i="1"/>
  <c r="AC643" i="1" s="1"/>
  <c r="AA643" i="1"/>
  <c r="U643" i="1"/>
  <c r="P643" i="1"/>
  <c r="BP642" i="1"/>
  <c r="BO642" i="1"/>
  <c r="BK642" i="1"/>
  <c r="BA642" i="1"/>
  <c r="BN642" i="1" s="1"/>
  <c r="AS642" i="1"/>
  <c r="AG642" i="1"/>
  <c r="AH642" i="1" s="1"/>
  <c r="AD642" i="1"/>
  <c r="AE642" i="1" s="1"/>
  <c r="AB642" i="1"/>
  <c r="AC642" i="1" s="1"/>
  <c r="AA642" i="1"/>
  <c r="W642" i="1"/>
  <c r="U642" i="1"/>
  <c r="P642" i="1"/>
  <c r="BP641" i="1"/>
  <c r="BO641" i="1"/>
  <c r="BK641" i="1"/>
  <c r="BA641" i="1"/>
  <c r="BB641" i="1" s="1"/>
  <c r="AS641" i="1"/>
  <c r="AG641" i="1"/>
  <c r="AH641" i="1" s="1"/>
  <c r="AD641" i="1"/>
  <c r="AE641" i="1" s="1"/>
  <c r="AB641" i="1"/>
  <c r="AC641" i="1" s="1"/>
  <c r="AA641" i="1"/>
  <c r="U641" i="1"/>
  <c r="P641" i="1"/>
  <c r="BP640" i="1"/>
  <c r="BO640" i="1"/>
  <c r="BK640" i="1"/>
  <c r="BA640" i="1"/>
  <c r="AS640" i="1"/>
  <c r="AG640" i="1"/>
  <c r="AH640" i="1" s="1"/>
  <c r="AD640" i="1"/>
  <c r="AE640" i="1" s="1"/>
  <c r="AB640" i="1"/>
  <c r="AC640" i="1" s="1"/>
  <c r="AA640" i="1"/>
  <c r="U640" i="1"/>
  <c r="P640" i="1"/>
  <c r="BP639" i="1"/>
  <c r="BO639" i="1"/>
  <c r="BK639" i="1"/>
  <c r="BA639" i="1"/>
  <c r="AS639" i="1"/>
  <c r="AG639" i="1"/>
  <c r="AH639" i="1" s="1"/>
  <c r="AD639" i="1"/>
  <c r="AB639" i="1"/>
  <c r="AC639" i="1" s="1"/>
  <c r="AA639" i="1"/>
  <c r="U639" i="1"/>
  <c r="P639" i="1"/>
  <c r="BP638" i="1"/>
  <c r="BO638" i="1"/>
  <c r="BK638" i="1"/>
  <c r="BA638" i="1"/>
  <c r="AS638" i="1"/>
  <c r="AG638" i="1"/>
  <c r="AH638" i="1" s="1"/>
  <c r="AD638" i="1"/>
  <c r="AE638" i="1" s="1"/>
  <c r="AB638" i="1"/>
  <c r="AC638" i="1" s="1"/>
  <c r="AA638" i="1"/>
  <c r="U638" i="1"/>
  <c r="P638" i="1"/>
  <c r="BP637" i="1"/>
  <c r="BO637" i="1"/>
  <c r="BN637" i="1"/>
  <c r="BK637" i="1"/>
  <c r="BA637" i="1"/>
  <c r="BB637" i="1" s="1"/>
  <c r="AS637" i="1"/>
  <c r="AG637" i="1"/>
  <c r="AH637" i="1" s="1"/>
  <c r="AD637" i="1"/>
  <c r="O637" i="1" s="1"/>
  <c r="AB637" i="1"/>
  <c r="AC637" i="1" s="1"/>
  <c r="AA637" i="1"/>
  <c r="U637" i="1"/>
  <c r="P637" i="1"/>
  <c r="BP636" i="1"/>
  <c r="BO636" i="1"/>
  <c r="BK636" i="1"/>
  <c r="BA636" i="1"/>
  <c r="AS636" i="1"/>
  <c r="AG636" i="1"/>
  <c r="AH636" i="1" s="1"/>
  <c r="AD636" i="1"/>
  <c r="AE636" i="1" s="1"/>
  <c r="AB636" i="1"/>
  <c r="AC636" i="1" s="1"/>
  <c r="AA636" i="1"/>
  <c r="U636" i="1"/>
  <c r="P636" i="1"/>
  <c r="BP635" i="1"/>
  <c r="BO635" i="1"/>
  <c r="BK635" i="1"/>
  <c r="BA635" i="1"/>
  <c r="AS635" i="1"/>
  <c r="AG635" i="1"/>
  <c r="AH635" i="1" s="1"/>
  <c r="AD635" i="1"/>
  <c r="AE635" i="1" s="1"/>
  <c r="AB635" i="1"/>
  <c r="AC635" i="1" s="1"/>
  <c r="AA635" i="1"/>
  <c r="U635" i="1"/>
  <c r="P635" i="1"/>
  <c r="BP634" i="1"/>
  <c r="BO634" i="1"/>
  <c r="BK634" i="1"/>
  <c r="BA634" i="1"/>
  <c r="AS634" i="1"/>
  <c r="AG634" i="1"/>
  <c r="AH634" i="1" s="1"/>
  <c r="AD634" i="1"/>
  <c r="AE634" i="1" s="1"/>
  <c r="AB634" i="1"/>
  <c r="AC634" i="1" s="1"/>
  <c r="AA634" i="1"/>
  <c r="W634" i="1"/>
  <c r="P634" i="1" s="1"/>
  <c r="U634" i="1"/>
  <c r="BP633" i="1"/>
  <c r="BO633" i="1"/>
  <c r="BK633" i="1"/>
  <c r="BA633" i="1"/>
  <c r="AS633" i="1"/>
  <c r="AG633" i="1"/>
  <c r="AH633" i="1" s="1"/>
  <c r="AD633" i="1"/>
  <c r="AE633" i="1" s="1"/>
  <c r="AB633" i="1"/>
  <c r="AC633" i="1" s="1"/>
  <c r="AA633" i="1"/>
  <c r="U633" i="1"/>
  <c r="P633" i="1"/>
  <c r="BP632" i="1"/>
  <c r="BO632" i="1"/>
  <c r="BK632" i="1"/>
  <c r="BA632" i="1"/>
  <c r="AS632" i="1"/>
  <c r="AG632" i="1"/>
  <c r="AH632" i="1" s="1"/>
  <c r="AD632" i="1"/>
  <c r="AE632" i="1" s="1"/>
  <c r="AB632" i="1"/>
  <c r="AC632" i="1" s="1"/>
  <c r="AA632" i="1"/>
  <c r="W632" i="1"/>
  <c r="P632" i="1" s="1"/>
  <c r="U632" i="1"/>
  <c r="BP631" i="1"/>
  <c r="BO631" i="1"/>
  <c r="BN631" i="1"/>
  <c r="BK631" i="1"/>
  <c r="BA631" i="1"/>
  <c r="BB631" i="1" s="1"/>
  <c r="AS631" i="1"/>
  <c r="AG631" i="1"/>
  <c r="AH631" i="1" s="1"/>
  <c r="AD631" i="1"/>
  <c r="AE631" i="1" s="1"/>
  <c r="AB631" i="1"/>
  <c r="AC631" i="1" s="1"/>
  <c r="AA631" i="1"/>
  <c r="W631" i="1"/>
  <c r="P631" i="1" s="1"/>
  <c r="U631" i="1"/>
  <c r="BP630" i="1"/>
  <c r="BO630" i="1"/>
  <c r="BK630" i="1"/>
  <c r="BA630" i="1"/>
  <c r="BB630" i="1" s="1"/>
  <c r="AS630" i="1"/>
  <c r="AG630" i="1"/>
  <c r="AH630" i="1" s="1"/>
  <c r="AD630" i="1"/>
  <c r="AE630" i="1" s="1"/>
  <c r="AB630" i="1"/>
  <c r="AC630" i="1" s="1"/>
  <c r="AA630" i="1"/>
  <c r="U630" i="1"/>
  <c r="P630" i="1"/>
  <c r="BP629" i="1"/>
  <c r="BO629" i="1"/>
  <c r="BK629" i="1"/>
  <c r="BA629" i="1"/>
  <c r="BB629" i="1" s="1"/>
  <c r="AS629" i="1"/>
  <c r="AG629" i="1"/>
  <c r="AH629" i="1" s="1"/>
  <c r="AD629" i="1"/>
  <c r="AE629" i="1" s="1"/>
  <c r="AB629" i="1"/>
  <c r="AC629" i="1" s="1"/>
  <c r="AA629" i="1"/>
  <c r="W629" i="1"/>
  <c r="P629" i="1" s="1"/>
  <c r="U629" i="1"/>
  <c r="BP628" i="1"/>
  <c r="BO628" i="1"/>
  <c r="BA628" i="1"/>
  <c r="AS628" i="1"/>
  <c r="AG628" i="1"/>
  <c r="AH628" i="1" s="1"/>
  <c r="AD628" i="1"/>
  <c r="AB628" i="1"/>
  <c r="AC628" i="1" s="1"/>
  <c r="AA628" i="1"/>
  <c r="W628" i="1"/>
  <c r="P628" i="1" s="1"/>
  <c r="U628" i="1"/>
  <c r="BP627" i="1"/>
  <c r="BO627" i="1"/>
  <c r="BK627" i="1"/>
  <c r="BA627" i="1"/>
  <c r="BN627" i="1" s="1"/>
  <c r="AS627" i="1"/>
  <c r="AG627" i="1"/>
  <c r="AH627" i="1" s="1"/>
  <c r="AD627" i="1"/>
  <c r="AB627" i="1"/>
  <c r="AC627" i="1" s="1"/>
  <c r="AA627" i="1"/>
  <c r="U627" i="1"/>
  <c r="P627" i="1"/>
  <c r="BP626" i="1"/>
  <c r="BO626" i="1"/>
  <c r="BK626" i="1"/>
  <c r="BA626" i="1"/>
  <c r="BN626" i="1" s="1"/>
  <c r="AS626" i="1"/>
  <c r="AG626" i="1"/>
  <c r="AH626" i="1" s="1"/>
  <c r="AD626" i="1"/>
  <c r="AE626" i="1" s="1"/>
  <c r="AB626" i="1"/>
  <c r="AC626" i="1" s="1"/>
  <c r="AA626" i="1"/>
  <c r="U626" i="1"/>
  <c r="P626" i="1"/>
  <c r="BP625" i="1"/>
  <c r="BO625" i="1"/>
  <c r="BK625" i="1"/>
  <c r="BA625" i="1"/>
  <c r="AS625" i="1"/>
  <c r="AG625" i="1"/>
  <c r="AH625" i="1" s="1"/>
  <c r="AD625" i="1"/>
  <c r="AB625" i="1"/>
  <c r="AC625" i="1" s="1"/>
  <c r="AA625" i="1"/>
  <c r="U625" i="1"/>
  <c r="P625" i="1"/>
  <c r="BP624" i="1"/>
  <c r="BO624" i="1"/>
  <c r="BK624" i="1"/>
  <c r="BA624" i="1"/>
  <c r="BB624" i="1" s="1"/>
  <c r="AS624" i="1"/>
  <c r="AG624" i="1"/>
  <c r="AH624" i="1" s="1"/>
  <c r="AD624" i="1"/>
  <c r="AB624" i="1"/>
  <c r="AC624" i="1" s="1"/>
  <c r="AA624" i="1"/>
  <c r="U624" i="1"/>
  <c r="P624" i="1"/>
  <c r="BP623" i="1"/>
  <c r="BO623" i="1"/>
  <c r="BK623" i="1"/>
  <c r="BA623" i="1"/>
  <c r="AS623" i="1"/>
  <c r="AG623" i="1"/>
  <c r="AH623" i="1" s="1"/>
  <c r="AD623" i="1"/>
  <c r="AE623" i="1" s="1"/>
  <c r="AB623" i="1"/>
  <c r="AC623" i="1" s="1"/>
  <c r="AA623" i="1"/>
  <c r="U623" i="1"/>
  <c r="P623" i="1"/>
  <c r="BP622" i="1"/>
  <c r="BO622" i="1"/>
  <c r="BK622" i="1"/>
  <c r="BA622" i="1"/>
  <c r="BN622" i="1" s="1"/>
  <c r="AS622" i="1"/>
  <c r="AG622" i="1"/>
  <c r="AH622" i="1" s="1"/>
  <c r="AD622" i="1"/>
  <c r="AE622" i="1" s="1"/>
  <c r="AB622" i="1"/>
  <c r="AC622" i="1" s="1"/>
  <c r="AA622" i="1"/>
  <c r="W622" i="1"/>
  <c r="P622" i="1" s="1"/>
  <c r="U622" i="1"/>
  <c r="BP621" i="1"/>
  <c r="BO621" i="1"/>
  <c r="BK621" i="1"/>
  <c r="BA621" i="1"/>
  <c r="BB621" i="1" s="1"/>
  <c r="AS621" i="1"/>
  <c r="AG621" i="1"/>
  <c r="AH621" i="1" s="1"/>
  <c r="AD621" i="1"/>
  <c r="AB621" i="1"/>
  <c r="AC621" i="1" s="1"/>
  <c r="AA621" i="1"/>
  <c r="U621" i="1"/>
  <c r="P621" i="1"/>
  <c r="BP620" i="1"/>
  <c r="BO620" i="1"/>
  <c r="BK620" i="1"/>
  <c r="BA620" i="1"/>
  <c r="BN620" i="1" s="1"/>
  <c r="AS620" i="1"/>
  <c r="AG620" i="1"/>
  <c r="AH620" i="1" s="1"/>
  <c r="AD620" i="1"/>
  <c r="O620" i="1" s="1"/>
  <c r="AB620" i="1"/>
  <c r="AC620" i="1" s="1"/>
  <c r="AA620" i="1"/>
  <c r="U620" i="1"/>
  <c r="P620" i="1"/>
  <c r="BP619" i="1"/>
  <c r="BO619" i="1"/>
  <c r="BK619" i="1"/>
  <c r="BA619" i="1"/>
  <c r="BN619" i="1" s="1"/>
  <c r="AS619" i="1"/>
  <c r="AG619" i="1"/>
  <c r="AH619" i="1" s="1"/>
  <c r="AD619" i="1"/>
  <c r="O619" i="1" s="1"/>
  <c r="AB619" i="1"/>
  <c r="AC619" i="1" s="1"/>
  <c r="AA619" i="1"/>
  <c r="U619" i="1"/>
  <c r="P619" i="1"/>
  <c r="BP618" i="1"/>
  <c r="BO618" i="1"/>
  <c r="BK618" i="1"/>
  <c r="BA618" i="1"/>
  <c r="BN618" i="1" s="1"/>
  <c r="AS618" i="1"/>
  <c r="AG618" i="1"/>
  <c r="AH618" i="1" s="1"/>
  <c r="AD618" i="1"/>
  <c r="AB618" i="1"/>
  <c r="AC618" i="1" s="1"/>
  <c r="AA618" i="1"/>
  <c r="U618" i="1"/>
  <c r="P618" i="1"/>
  <c r="BP617" i="1"/>
  <c r="BO617" i="1"/>
  <c r="BK617" i="1"/>
  <c r="BA617" i="1"/>
  <c r="BB617" i="1" s="1"/>
  <c r="AS617" i="1"/>
  <c r="AG617" i="1"/>
  <c r="AH617" i="1" s="1"/>
  <c r="AD617" i="1"/>
  <c r="O617" i="1" s="1"/>
  <c r="AB617" i="1"/>
  <c r="AC617" i="1" s="1"/>
  <c r="AA617" i="1"/>
  <c r="W617" i="1"/>
  <c r="P617" i="1" s="1"/>
  <c r="U617" i="1"/>
  <c r="BP616" i="1"/>
  <c r="BO616" i="1"/>
  <c r="BK616" i="1"/>
  <c r="BA616" i="1"/>
  <c r="AS616" i="1"/>
  <c r="AG616" i="1"/>
  <c r="AH616" i="1" s="1"/>
  <c r="AD616" i="1"/>
  <c r="AB616" i="1"/>
  <c r="AC616" i="1" s="1"/>
  <c r="AA616" i="1"/>
  <c r="W616" i="1"/>
  <c r="P616" i="1" s="1"/>
  <c r="U616" i="1"/>
  <c r="BP615" i="1"/>
  <c r="BO615" i="1"/>
  <c r="BK615" i="1"/>
  <c r="BA615" i="1"/>
  <c r="AS615" i="1"/>
  <c r="AG615" i="1"/>
  <c r="AH615" i="1" s="1"/>
  <c r="AD615" i="1"/>
  <c r="AB615" i="1"/>
  <c r="AC615" i="1" s="1"/>
  <c r="AA615" i="1"/>
  <c r="W615" i="1"/>
  <c r="P615" i="1" s="1"/>
  <c r="U615" i="1"/>
  <c r="BP614" i="1"/>
  <c r="BO614" i="1"/>
  <c r="BK614" i="1"/>
  <c r="BA614" i="1"/>
  <c r="BN614" i="1" s="1"/>
  <c r="AS614" i="1"/>
  <c r="AG614" i="1"/>
  <c r="AH614" i="1" s="1"/>
  <c r="AD614" i="1"/>
  <c r="O614" i="1" s="1"/>
  <c r="AB614" i="1"/>
  <c r="AC614" i="1" s="1"/>
  <c r="AA614" i="1"/>
  <c r="W614" i="1"/>
  <c r="P614" i="1" s="1"/>
  <c r="U614" i="1"/>
  <c r="BP613" i="1"/>
  <c r="BO613" i="1"/>
  <c r="BK613" i="1"/>
  <c r="BA613" i="1"/>
  <c r="AS613" i="1"/>
  <c r="AG613" i="1"/>
  <c r="AH613" i="1" s="1"/>
  <c r="AD613" i="1"/>
  <c r="AB613" i="1"/>
  <c r="AC613" i="1" s="1"/>
  <c r="AA613" i="1"/>
  <c r="W613" i="1"/>
  <c r="P613" i="1" s="1"/>
  <c r="U613" i="1"/>
  <c r="BP612" i="1"/>
  <c r="BO612" i="1"/>
  <c r="BK612" i="1"/>
  <c r="BA612" i="1"/>
  <c r="BN612" i="1" s="1"/>
  <c r="AS612" i="1"/>
  <c r="AH612" i="1"/>
  <c r="AG612" i="1"/>
  <c r="AD612" i="1"/>
  <c r="AE612" i="1" s="1"/>
  <c r="AB612" i="1"/>
  <c r="AC612" i="1" s="1"/>
  <c r="AA612" i="1"/>
  <c r="W612" i="1"/>
  <c r="U612" i="1"/>
  <c r="P612" i="1"/>
  <c r="BP611" i="1"/>
  <c r="BO611" i="1"/>
  <c r="BK611" i="1"/>
  <c r="BA611" i="1"/>
  <c r="BB611" i="1" s="1"/>
  <c r="AS611" i="1"/>
  <c r="AG611" i="1"/>
  <c r="AH611" i="1" s="1"/>
  <c r="AD611" i="1"/>
  <c r="AB611" i="1"/>
  <c r="AC611" i="1" s="1"/>
  <c r="AA611" i="1"/>
  <c r="U611" i="1"/>
  <c r="P611" i="1"/>
  <c r="BP610" i="1"/>
  <c r="BO610" i="1"/>
  <c r="BK610" i="1"/>
  <c r="BA610" i="1"/>
  <c r="AS610" i="1"/>
  <c r="AG610" i="1"/>
  <c r="AH610" i="1" s="1"/>
  <c r="AD610" i="1"/>
  <c r="O610" i="1" s="1"/>
  <c r="AB610" i="1"/>
  <c r="AC610" i="1" s="1"/>
  <c r="AA610" i="1"/>
  <c r="W610" i="1"/>
  <c r="P610" i="1" s="1"/>
  <c r="U610" i="1"/>
  <c r="BP609" i="1"/>
  <c r="BO609" i="1"/>
  <c r="BK609" i="1"/>
  <c r="BA609" i="1"/>
  <c r="AS609" i="1"/>
  <c r="AG609" i="1"/>
  <c r="AH609" i="1" s="1"/>
  <c r="AD609" i="1"/>
  <c r="AB609" i="1"/>
  <c r="AC609" i="1" s="1"/>
  <c r="AA609" i="1"/>
  <c r="U609" i="1"/>
  <c r="P609" i="1"/>
  <c r="BP608" i="1"/>
  <c r="BO608" i="1"/>
  <c r="BK608" i="1"/>
  <c r="BA608" i="1"/>
  <c r="BB608" i="1" s="1"/>
  <c r="AS608" i="1"/>
  <c r="AG608" i="1"/>
  <c r="AH608" i="1" s="1"/>
  <c r="AD608" i="1"/>
  <c r="O608" i="1" s="1"/>
  <c r="AB608" i="1"/>
  <c r="AC608" i="1" s="1"/>
  <c r="AA608" i="1"/>
  <c r="U608" i="1"/>
  <c r="P608" i="1"/>
  <c r="BP607" i="1"/>
  <c r="BO607" i="1"/>
  <c r="BK607" i="1"/>
  <c r="BA607" i="1"/>
  <c r="AS607" i="1"/>
  <c r="AG607" i="1"/>
  <c r="AH607" i="1" s="1"/>
  <c r="AD607" i="1"/>
  <c r="AE607" i="1" s="1"/>
  <c r="AB607" i="1"/>
  <c r="AC607" i="1" s="1"/>
  <c r="AA607" i="1"/>
  <c r="U607" i="1"/>
  <c r="P607" i="1"/>
  <c r="O607" i="1"/>
  <c r="BP606" i="1"/>
  <c r="BO606" i="1"/>
  <c r="BK606" i="1"/>
  <c r="BA606" i="1"/>
  <c r="BN606" i="1" s="1"/>
  <c r="AS606" i="1"/>
  <c r="AG606" i="1"/>
  <c r="AH606" i="1" s="1"/>
  <c r="AD606" i="1"/>
  <c r="O606" i="1" s="1"/>
  <c r="AB606" i="1"/>
  <c r="AC606" i="1" s="1"/>
  <c r="AA606" i="1"/>
  <c r="U606" i="1"/>
  <c r="P606" i="1"/>
  <c r="BP605" i="1"/>
  <c r="BO605" i="1"/>
  <c r="BK605" i="1"/>
  <c r="BA605" i="1"/>
  <c r="AS605" i="1"/>
  <c r="AG605" i="1"/>
  <c r="AH605" i="1" s="1"/>
  <c r="AD605" i="1"/>
  <c r="AE605" i="1" s="1"/>
  <c r="AB605" i="1"/>
  <c r="AC605" i="1" s="1"/>
  <c r="AA605" i="1"/>
  <c r="W605" i="1"/>
  <c r="P605" i="1" s="1"/>
  <c r="U605" i="1"/>
  <c r="BP604" i="1"/>
  <c r="BO604" i="1"/>
  <c r="BK604" i="1"/>
  <c r="BA604" i="1"/>
  <c r="BN604" i="1" s="1"/>
  <c r="AS604" i="1"/>
  <c r="AG604" i="1"/>
  <c r="AH604" i="1" s="1"/>
  <c r="AD604" i="1"/>
  <c r="O604" i="1" s="1"/>
  <c r="AB604" i="1"/>
  <c r="AC604" i="1" s="1"/>
  <c r="AA604" i="1"/>
  <c r="U604" i="1"/>
  <c r="P604" i="1"/>
  <c r="BP603" i="1"/>
  <c r="BO603" i="1"/>
  <c r="BK603" i="1"/>
  <c r="BA603" i="1"/>
  <c r="AS603" i="1"/>
  <c r="AG603" i="1"/>
  <c r="AH603" i="1" s="1"/>
  <c r="AD603" i="1"/>
  <c r="AB603" i="1"/>
  <c r="AC603" i="1" s="1"/>
  <c r="AA603" i="1"/>
  <c r="U603" i="1"/>
  <c r="P603" i="1"/>
  <c r="BP602" i="1"/>
  <c r="BO602" i="1"/>
  <c r="BK602" i="1"/>
  <c r="BA602" i="1"/>
  <c r="AS602" i="1"/>
  <c r="AG602" i="1"/>
  <c r="AH602" i="1" s="1"/>
  <c r="AD602" i="1"/>
  <c r="AE602" i="1" s="1"/>
  <c r="AB602" i="1"/>
  <c r="AC602" i="1" s="1"/>
  <c r="AA602" i="1"/>
  <c r="U602" i="1"/>
  <c r="P602" i="1"/>
  <c r="BP601" i="1"/>
  <c r="BO601" i="1"/>
  <c r="BK601" i="1"/>
  <c r="BA601" i="1"/>
  <c r="BN601" i="1" s="1"/>
  <c r="AS601" i="1"/>
  <c r="AG601" i="1"/>
  <c r="AH601" i="1" s="1"/>
  <c r="AD601" i="1"/>
  <c r="AB601" i="1"/>
  <c r="AC601" i="1" s="1"/>
  <c r="AA601" i="1"/>
  <c r="W601" i="1"/>
  <c r="P601" i="1" s="1"/>
  <c r="U601" i="1"/>
  <c r="BP600" i="1"/>
  <c r="BO600" i="1"/>
  <c r="BK600" i="1"/>
  <c r="BA600" i="1"/>
  <c r="AS600" i="1"/>
  <c r="AG600" i="1"/>
  <c r="AH600" i="1" s="1"/>
  <c r="AD600" i="1"/>
  <c r="AB600" i="1"/>
  <c r="AC600" i="1" s="1"/>
  <c r="AA600" i="1"/>
  <c r="U600" i="1"/>
  <c r="P600" i="1"/>
  <c r="BP599" i="1"/>
  <c r="BO599" i="1"/>
  <c r="BK599" i="1"/>
  <c r="BA599" i="1"/>
  <c r="BN599" i="1" s="1"/>
  <c r="AS599" i="1"/>
  <c r="AH599" i="1"/>
  <c r="AG599" i="1"/>
  <c r="AD599" i="1"/>
  <c r="O599" i="1" s="1"/>
  <c r="AB599" i="1"/>
  <c r="AC599" i="1" s="1"/>
  <c r="AA599" i="1"/>
  <c r="W599" i="1"/>
  <c r="P599" i="1" s="1"/>
  <c r="U599" i="1"/>
  <c r="BP598" i="1"/>
  <c r="BO598" i="1"/>
  <c r="BK598" i="1"/>
  <c r="BA598" i="1"/>
  <c r="AS598" i="1"/>
  <c r="AG598" i="1"/>
  <c r="AH598" i="1" s="1"/>
  <c r="AD598" i="1"/>
  <c r="AB598" i="1"/>
  <c r="AC598" i="1" s="1"/>
  <c r="AA598" i="1"/>
  <c r="U598" i="1"/>
  <c r="P598" i="1"/>
  <c r="BP597" i="1"/>
  <c r="BO597" i="1"/>
  <c r="BK597" i="1"/>
  <c r="BA597" i="1"/>
  <c r="AS597" i="1"/>
  <c r="AG597" i="1"/>
  <c r="AH597" i="1" s="1"/>
  <c r="AD597" i="1"/>
  <c r="AB597" i="1"/>
  <c r="AC597" i="1" s="1"/>
  <c r="AA597" i="1"/>
  <c r="U597" i="1"/>
  <c r="P597" i="1"/>
  <c r="BP596" i="1"/>
  <c r="BO596" i="1"/>
  <c r="BK596" i="1"/>
  <c r="BA596" i="1"/>
  <c r="AS596" i="1"/>
  <c r="AG596" i="1"/>
  <c r="AH596" i="1" s="1"/>
  <c r="AD596" i="1"/>
  <c r="AB596" i="1"/>
  <c r="AC596" i="1" s="1"/>
  <c r="AA596" i="1"/>
  <c r="U596" i="1"/>
  <c r="P596" i="1"/>
  <c r="BP595" i="1"/>
  <c r="BO595" i="1"/>
  <c r="BK595" i="1"/>
  <c r="BA595" i="1"/>
  <c r="AS595" i="1"/>
  <c r="AG595" i="1"/>
  <c r="AH595" i="1" s="1"/>
  <c r="AD595" i="1"/>
  <c r="AB595" i="1"/>
  <c r="AC595" i="1" s="1"/>
  <c r="AA595" i="1"/>
  <c r="W595" i="1"/>
  <c r="P595" i="1" s="1"/>
  <c r="U595" i="1"/>
  <c r="BP594" i="1"/>
  <c r="BO594" i="1"/>
  <c r="BK594" i="1"/>
  <c r="BA594" i="1"/>
  <c r="AS594" i="1"/>
  <c r="AG594" i="1"/>
  <c r="AH594" i="1" s="1"/>
  <c r="AD594" i="1"/>
  <c r="O594" i="1" s="1"/>
  <c r="AB594" i="1"/>
  <c r="AC594" i="1" s="1"/>
  <c r="AA594" i="1"/>
  <c r="U594" i="1"/>
  <c r="P594" i="1"/>
  <c r="BP593" i="1"/>
  <c r="BO593" i="1"/>
  <c r="BK593" i="1"/>
  <c r="BA593" i="1"/>
  <c r="BN593" i="1" s="1"/>
  <c r="AS593" i="1"/>
  <c r="AG593" i="1"/>
  <c r="AH593" i="1" s="1"/>
  <c r="AD593" i="1"/>
  <c r="O593" i="1" s="1"/>
  <c r="AB593" i="1"/>
  <c r="AC593" i="1" s="1"/>
  <c r="AA593" i="1"/>
  <c r="U593" i="1"/>
  <c r="P593" i="1"/>
  <c r="BP592" i="1"/>
  <c r="BO592" i="1"/>
  <c r="BK592" i="1"/>
  <c r="BA592" i="1"/>
  <c r="AS592" i="1"/>
  <c r="AG592" i="1"/>
  <c r="AH592" i="1" s="1"/>
  <c r="AD592" i="1"/>
  <c r="AB592" i="1"/>
  <c r="AC592" i="1" s="1"/>
  <c r="AA592" i="1"/>
  <c r="U592" i="1"/>
  <c r="P592" i="1"/>
  <c r="BP591" i="1"/>
  <c r="BO591" i="1"/>
  <c r="BN591" i="1"/>
  <c r="BK591" i="1"/>
  <c r="BA591" i="1"/>
  <c r="BB591" i="1" s="1"/>
  <c r="AS591" i="1"/>
  <c r="AG591" i="1"/>
  <c r="AH591" i="1" s="1"/>
  <c r="AD591" i="1"/>
  <c r="AB591" i="1"/>
  <c r="AC591" i="1" s="1"/>
  <c r="AA591" i="1"/>
  <c r="W591" i="1"/>
  <c r="P591" i="1" s="1"/>
  <c r="U591" i="1"/>
  <c r="BP590" i="1"/>
  <c r="BO590" i="1"/>
  <c r="BK590" i="1"/>
  <c r="BA590" i="1"/>
  <c r="BN590" i="1" s="1"/>
  <c r="AS590" i="1"/>
  <c r="AG590" i="1"/>
  <c r="AH590" i="1" s="1"/>
  <c r="AD590" i="1"/>
  <c r="O590" i="1" s="1"/>
  <c r="AB590" i="1"/>
  <c r="AC590" i="1" s="1"/>
  <c r="AA590" i="1"/>
  <c r="U590" i="1"/>
  <c r="P590" i="1"/>
  <c r="BP589" i="1"/>
  <c r="BO589" i="1"/>
  <c r="BK589" i="1"/>
  <c r="BA589" i="1"/>
  <c r="AS589" i="1"/>
  <c r="AG589" i="1"/>
  <c r="AH589" i="1" s="1"/>
  <c r="AD589" i="1"/>
  <c r="AE589" i="1" s="1"/>
  <c r="AB589" i="1"/>
  <c r="AC589" i="1" s="1"/>
  <c r="AA589" i="1"/>
  <c r="U589" i="1"/>
  <c r="P589" i="1"/>
  <c r="BP588" i="1"/>
  <c r="BO588" i="1"/>
  <c r="BK588" i="1"/>
  <c r="BA588" i="1"/>
  <c r="BB588" i="1" s="1"/>
  <c r="AS588" i="1"/>
  <c r="AG588" i="1"/>
  <c r="AH588" i="1" s="1"/>
  <c r="AD588" i="1"/>
  <c r="AB588" i="1"/>
  <c r="AC588" i="1" s="1"/>
  <c r="AA588" i="1"/>
  <c r="U588" i="1"/>
  <c r="P588" i="1"/>
  <c r="BP587" i="1"/>
  <c r="BO587" i="1"/>
  <c r="BK587" i="1"/>
  <c r="BA587" i="1"/>
  <c r="AS587" i="1"/>
  <c r="AG587" i="1"/>
  <c r="AH587" i="1" s="1"/>
  <c r="AD587" i="1"/>
  <c r="O587" i="1" s="1"/>
  <c r="AB587" i="1"/>
  <c r="AC587" i="1" s="1"/>
  <c r="AA587" i="1"/>
  <c r="U587" i="1"/>
  <c r="P587" i="1"/>
  <c r="BP586" i="1"/>
  <c r="BO586" i="1"/>
  <c r="BK586" i="1"/>
  <c r="BA586" i="1"/>
  <c r="AS586" i="1"/>
  <c r="AG586" i="1"/>
  <c r="AH586" i="1" s="1"/>
  <c r="AD586" i="1"/>
  <c r="AE586" i="1" s="1"/>
  <c r="AB586" i="1"/>
  <c r="AC586" i="1" s="1"/>
  <c r="AA586" i="1"/>
  <c r="U586" i="1"/>
  <c r="P586" i="1"/>
  <c r="BP585" i="1"/>
  <c r="BO585" i="1"/>
  <c r="BK585" i="1"/>
  <c r="BA585" i="1"/>
  <c r="AS585" i="1"/>
  <c r="AG585" i="1"/>
  <c r="AH585" i="1" s="1"/>
  <c r="AD585" i="1"/>
  <c r="AE585" i="1" s="1"/>
  <c r="AB585" i="1"/>
  <c r="AC585" i="1" s="1"/>
  <c r="AA585" i="1"/>
  <c r="U585" i="1"/>
  <c r="P585" i="1"/>
  <c r="BP584" i="1"/>
  <c r="BO584" i="1"/>
  <c r="BK584" i="1"/>
  <c r="BA584" i="1"/>
  <c r="AS584" i="1"/>
  <c r="AG584" i="1"/>
  <c r="AH584" i="1" s="1"/>
  <c r="AD584" i="1"/>
  <c r="AB584" i="1"/>
  <c r="AC584" i="1" s="1"/>
  <c r="AA584" i="1"/>
  <c r="W584" i="1"/>
  <c r="P584" i="1" s="1"/>
  <c r="U584" i="1"/>
  <c r="BP583" i="1"/>
  <c r="BO583" i="1"/>
  <c r="BK583" i="1"/>
  <c r="BA583" i="1"/>
  <c r="AS583" i="1"/>
  <c r="AG583" i="1"/>
  <c r="AH583" i="1" s="1"/>
  <c r="AD583" i="1"/>
  <c r="AE583" i="1" s="1"/>
  <c r="AB583" i="1"/>
  <c r="AC583" i="1" s="1"/>
  <c r="AA583" i="1"/>
  <c r="U583" i="1"/>
  <c r="P583" i="1"/>
  <c r="BP582" i="1"/>
  <c r="BO582" i="1"/>
  <c r="BK582" i="1"/>
  <c r="BA582" i="1"/>
  <c r="BN582" i="1" s="1"/>
  <c r="AS582" i="1"/>
  <c r="AG582" i="1"/>
  <c r="AH582" i="1" s="1"/>
  <c r="AD582" i="1"/>
  <c r="AB582" i="1"/>
  <c r="AC582" i="1" s="1"/>
  <c r="AA582" i="1"/>
  <c r="U582" i="1"/>
  <c r="P582" i="1"/>
  <c r="BP581" i="1"/>
  <c r="BO581" i="1"/>
  <c r="BK581" i="1"/>
  <c r="BA581" i="1"/>
  <c r="AS581" i="1"/>
  <c r="AG581" i="1"/>
  <c r="AH581" i="1" s="1"/>
  <c r="AD581" i="1"/>
  <c r="AB581" i="1"/>
  <c r="AC581" i="1" s="1"/>
  <c r="AA581" i="1"/>
  <c r="U581" i="1"/>
  <c r="P581" i="1"/>
  <c r="BP580" i="1"/>
  <c r="BO580" i="1"/>
  <c r="BK580" i="1"/>
  <c r="BA580" i="1"/>
  <c r="BN580" i="1" s="1"/>
  <c r="AS580" i="1"/>
  <c r="AG580" i="1"/>
  <c r="AH580" i="1" s="1"/>
  <c r="AD580" i="1"/>
  <c r="O580" i="1" s="1"/>
  <c r="AB580" i="1"/>
  <c r="AC580" i="1" s="1"/>
  <c r="AA580" i="1"/>
  <c r="U580" i="1"/>
  <c r="P580" i="1"/>
  <c r="BP579" i="1"/>
  <c r="BO579" i="1"/>
  <c r="BK579" i="1"/>
  <c r="BA579" i="1"/>
  <c r="AS579" i="1"/>
  <c r="AG579" i="1"/>
  <c r="AH579" i="1" s="1"/>
  <c r="AD579" i="1"/>
  <c r="AE579" i="1" s="1"/>
  <c r="AB579" i="1"/>
  <c r="AC579" i="1" s="1"/>
  <c r="AA579" i="1"/>
  <c r="U579" i="1"/>
  <c r="P579" i="1"/>
  <c r="O579" i="1"/>
  <c r="BP578" i="1"/>
  <c r="BO578" i="1"/>
  <c r="BK578" i="1"/>
  <c r="BA578" i="1"/>
  <c r="AS578" i="1"/>
  <c r="AG578" i="1"/>
  <c r="AH578" i="1" s="1"/>
  <c r="AD578" i="1"/>
  <c r="AB578" i="1"/>
  <c r="AC578" i="1" s="1"/>
  <c r="AA578" i="1"/>
  <c r="U578" i="1"/>
  <c r="P578" i="1"/>
  <c r="BP577" i="1"/>
  <c r="BO577" i="1"/>
  <c r="BA577" i="1"/>
  <c r="AS577" i="1"/>
  <c r="AG577" i="1"/>
  <c r="AH577" i="1" s="1"/>
  <c r="AD577" i="1"/>
  <c r="AB577" i="1"/>
  <c r="AC577" i="1" s="1"/>
  <c r="AA577" i="1"/>
  <c r="W577" i="1"/>
  <c r="P577" i="1" s="1"/>
  <c r="U577" i="1"/>
  <c r="BP576" i="1"/>
  <c r="BO576" i="1"/>
  <c r="BK576" i="1"/>
  <c r="BA576" i="1"/>
  <c r="AS576" i="1"/>
  <c r="AG576" i="1"/>
  <c r="AH576" i="1" s="1"/>
  <c r="AD576" i="1"/>
  <c r="AE576" i="1" s="1"/>
  <c r="AB576" i="1"/>
  <c r="AC576" i="1" s="1"/>
  <c r="AA576" i="1"/>
  <c r="W576" i="1"/>
  <c r="P576" i="1" s="1"/>
  <c r="U576" i="1"/>
  <c r="BP575" i="1"/>
  <c r="BO575" i="1"/>
  <c r="BK575" i="1"/>
  <c r="BA575" i="1"/>
  <c r="BB575" i="1" s="1"/>
  <c r="AS575" i="1"/>
  <c r="AG575" i="1"/>
  <c r="AH575" i="1" s="1"/>
  <c r="AD575" i="1"/>
  <c r="AB575" i="1"/>
  <c r="AC575" i="1" s="1"/>
  <c r="AA575" i="1"/>
  <c r="U575" i="1"/>
  <c r="P575" i="1"/>
  <c r="BP574" i="1"/>
  <c r="BO574" i="1"/>
  <c r="BK574" i="1"/>
  <c r="BA574" i="1"/>
  <c r="BB574" i="1" s="1"/>
  <c r="AS574" i="1"/>
  <c r="AG574" i="1"/>
  <c r="AH574" i="1" s="1"/>
  <c r="AD574" i="1"/>
  <c r="AB574" i="1"/>
  <c r="AC574" i="1" s="1"/>
  <c r="AA574" i="1"/>
  <c r="U574" i="1"/>
  <c r="P574" i="1"/>
  <c r="BP573" i="1"/>
  <c r="BO573" i="1"/>
  <c r="BK573" i="1"/>
  <c r="BA573" i="1"/>
  <c r="BN573" i="1" s="1"/>
  <c r="AS573" i="1"/>
  <c r="AG573" i="1"/>
  <c r="AH573" i="1" s="1"/>
  <c r="AD573" i="1"/>
  <c r="O573" i="1" s="1"/>
  <c r="AB573" i="1"/>
  <c r="AC573" i="1" s="1"/>
  <c r="AA573" i="1"/>
  <c r="U573" i="1"/>
  <c r="P573" i="1"/>
  <c r="BP572" i="1"/>
  <c r="BO572" i="1"/>
  <c r="BK572" i="1"/>
  <c r="BA572" i="1"/>
  <c r="AS572" i="1"/>
  <c r="AG572" i="1"/>
  <c r="AH572" i="1" s="1"/>
  <c r="AD572" i="1"/>
  <c r="O572" i="1" s="1"/>
  <c r="AB572" i="1"/>
  <c r="AC572" i="1" s="1"/>
  <c r="AA572" i="1"/>
  <c r="U572" i="1"/>
  <c r="P572" i="1"/>
  <c r="BP571" i="1"/>
  <c r="BO571" i="1"/>
  <c r="BK571" i="1"/>
  <c r="BA571" i="1"/>
  <c r="BN571" i="1" s="1"/>
  <c r="AS571" i="1"/>
  <c r="AG571" i="1"/>
  <c r="AH571" i="1" s="1"/>
  <c r="AD571" i="1"/>
  <c r="AB571" i="1"/>
  <c r="AC571" i="1" s="1"/>
  <c r="AA571" i="1"/>
  <c r="U571" i="1"/>
  <c r="P571" i="1"/>
  <c r="BP570" i="1"/>
  <c r="BO570" i="1"/>
  <c r="BK570" i="1"/>
  <c r="BA570" i="1"/>
  <c r="BB570" i="1" s="1"/>
  <c r="AS570" i="1"/>
  <c r="AG570" i="1"/>
  <c r="AH570" i="1" s="1"/>
  <c r="AD570" i="1"/>
  <c r="O570" i="1" s="1"/>
  <c r="AB570" i="1"/>
  <c r="AC570" i="1" s="1"/>
  <c r="AA570" i="1"/>
  <c r="W570" i="1"/>
  <c r="P570" i="1" s="1"/>
  <c r="U570" i="1"/>
  <c r="BP569" i="1"/>
  <c r="BO569" i="1"/>
  <c r="BK569" i="1"/>
  <c r="BA569" i="1"/>
  <c r="AS569" i="1"/>
  <c r="AG569" i="1"/>
  <c r="AH569" i="1" s="1"/>
  <c r="AD569" i="1"/>
  <c r="O569" i="1" s="1"/>
  <c r="AB569" i="1"/>
  <c r="AC569" i="1" s="1"/>
  <c r="AA569" i="1"/>
  <c r="U569" i="1"/>
  <c r="P569" i="1"/>
  <c r="BP568" i="1"/>
  <c r="BO568" i="1"/>
  <c r="BK568" i="1"/>
  <c r="BA568" i="1"/>
  <c r="AS568" i="1"/>
  <c r="AG568" i="1"/>
  <c r="AH568" i="1" s="1"/>
  <c r="AD568" i="1"/>
  <c r="AB568" i="1"/>
  <c r="AC568" i="1" s="1"/>
  <c r="AA568" i="1"/>
  <c r="U568" i="1"/>
  <c r="P568" i="1"/>
  <c r="BP567" i="1"/>
  <c r="BO567" i="1"/>
  <c r="BK567" i="1"/>
  <c r="BA567" i="1"/>
  <c r="BB567" i="1" s="1"/>
  <c r="AS567" i="1"/>
  <c r="AG567" i="1"/>
  <c r="AH567" i="1" s="1"/>
  <c r="AD567" i="1"/>
  <c r="AB567" i="1"/>
  <c r="AC567" i="1" s="1"/>
  <c r="AA567" i="1"/>
  <c r="W567" i="1"/>
  <c r="P567" i="1" s="1"/>
  <c r="U567" i="1"/>
  <c r="BP566" i="1"/>
  <c r="BO566" i="1"/>
  <c r="BK566" i="1"/>
  <c r="BA566" i="1"/>
  <c r="BN566" i="1" s="1"/>
  <c r="AS566" i="1"/>
  <c r="AG566" i="1"/>
  <c r="AH566" i="1" s="1"/>
  <c r="AE566" i="1"/>
  <c r="AD566" i="1"/>
  <c r="AB566" i="1"/>
  <c r="AC566" i="1" s="1"/>
  <c r="AA566" i="1"/>
  <c r="U566" i="1"/>
  <c r="P566" i="1"/>
  <c r="O566" i="1"/>
  <c r="BP565" i="1"/>
  <c r="BO565" i="1"/>
  <c r="BK565" i="1"/>
  <c r="BA565" i="1"/>
  <c r="BN565" i="1" s="1"/>
  <c r="AS565" i="1"/>
  <c r="AG565" i="1"/>
  <c r="AH565" i="1" s="1"/>
  <c r="AD565" i="1"/>
  <c r="AB565" i="1"/>
  <c r="AC565" i="1" s="1"/>
  <c r="AA565" i="1"/>
  <c r="U565" i="1"/>
  <c r="P565" i="1"/>
  <c r="BP564" i="1"/>
  <c r="BO564" i="1"/>
  <c r="BK564" i="1"/>
  <c r="BA564" i="1"/>
  <c r="BB564" i="1" s="1"/>
  <c r="AS564" i="1"/>
  <c r="AG564" i="1"/>
  <c r="AH564" i="1" s="1"/>
  <c r="AD564" i="1"/>
  <c r="AB564" i="1"/>
  <c r="AC564" i="1" s="1"/>
  <c r="AA564" i="1"/>
  <c r="U564" i="1"/>
  <c r="P564" i="1"/>
  <c r="BP563" i="1"/>
  <c r="BO563" i="1"/>
  <c r="BK563" i="1"/>
  <c r="BA563" i="1"/>
  <c r="AS563" i="1"/>
  <c r="AG563" i="1"/>
  <c r="AH563" i="1" s="1"/>
  <c r="AD563" i="1"/>
  <c r="O563" i="1" s="1"/>
  <c r="AB563" i="1"/>
  <c r="AC563" i="1" s="1"/>
  <c r="AA563" i="1"/>
  <c r="U563" i="1"/>
  <c r="P563" i="1"/>
  <c r="BP562" i="1"/>
  <c r="BO562" i="1"/>
  <c r="BK562" i="1"/>
  <c r="BA562" i="1"/>
  <c r="AS562" i="1"/>
  <c r="AG562" i="1"/>
  <c r="AH562" i="1" s="1"/>
  <c r="AD562" i="1"/>
  <c r="O562" i="1" s="1"/>
  <c r="AB562" i="1"/>
  <c r="AC562" i="1" s="1"/>
  <c r="AA562" i="1"/>
  <c r="U562" i="1"/>
  <c r="P562" i="1"/>
  <c r="BP561" i="1"/>
  <c r="BO561" i="1"/>
  <c r="BK561" i="1"/>
  <c r="BA561" i="1"/>
  <c r="AS561" i="1"/>
  <c r="AG561" i="1"/>
  <c r="AH561" i="1" s="1"/>
  <c r="AD561" i="1"/>
  <c r="AB561" i="1"/>
  <c r="AC561" i="1" s="1"/>
  <c r="AA561" i="1"/>
  <c r="U561" i="1"/>
  <c r="P561" i="1"/>
  <c r="BP560" i="1"/>
  <c r="BO560" i="1"/>
  <c r="BK560" i="1"/>
  <c r="BA560" i="1"/>
  <c r="AS560" i="1"/>
  <c r="AG560" i="1"/>
  <c r="AH560" i="1" s="1"/>
  <c r="AD560" i="1"/>
  <c r="AB560" i="1"/>
  <c r="AC560" i="1" s="1"/>
  <c r="AA560" i="1"/>
  <c r="U560" i="1"/>
  <c r="P560" i="1"/>
  <c r="BP559" i="1"/>
  <c r="BO559" i="1"/>
  <c r="BK559" i="1"/>
  <c r="BA559" i="1"/>
  <c r="BN559" i="1" s="1"/>
  <c r="AS559" i="1"/>
  <c r="AG559" i="1"/>
  <c r="AH559" i="1" s="1"/>
  <c r="AD559" i="1"/>
  <c r="O559" i="1" s="1"/>
  <c r="AB559" i="1"/>
  <c r="AC559" i="1" s="1"/>
  <c r="AA559" i="1"/>
  <c r="U559" i="1"/>
  <c r="P559" i="1"/>
  <c r="BP558" i="1"/>
  <c r="BO558" i="1"/>
  <c r="BK558" i="1"/>
  <c r="BA558" i="1"/>
  <c r="BN558" i="1" s="1"/>
  <c r="AS558" i="1"/>
  <c r="AG558" i="1"/>
  <c r="AH558" i="1" s="1"/>
  <c r="AD558" i="1"/>
  <c r="O558" i="1" s="1"/>
  <c r="AB558" i="1"/>
  <c r="AC558" i="1" s="1"/>
  <c r="AA558" i="1"/>
  <c r="U558" i="1"/>
  <c r="P558" i="1"/>
  <c r="BP557" i="1"/>
  <c r="BO557" i="1"/>
  <c r="BN557" i="1"/>
  <c r="BK557" i="1"/>
  <c r="BA557" i="1"/>
  <c r="BB557" i="1" s="1"/>
  <c r="AS557" i="1"/>
  <c r="AG557" i="1"/>
  <c r="AH557" i="1" s="1"/>
  <c r="AD557" i="1"/>
  <c r="AB557" i="1"/>
  <c r="AC557" i="1" s="1"/>
  <c r="AA557" i="1"/>
  <c r="U557" i="1"/>
  <c r="P557" i="1"/>
  <c r="BP556" i="1"/>
  <c r="BO556" i="1"/>
  <c r="BK556" i="1"/>
  <c r="BA556" i="1"/>
  <c r="AS556" i="1"/>
  <c r="AG556" i="1"/>
  <c r="AH556" i="1" s="1"/>
  <c r="AD556" i="1"/>
  <c r="AB556" i="1"/>
  <c r="AC556" i="1" s="1"/>
  <c r="AA556" i="1"/>
  <c r="U556" i="1"/>
  <c r="P556" i="1"/>
  <c r="BP555" i="1"/>
  <c r="BO555" i="1"/>
  <c r="BK555" i="1"/>
  <c r="BA555" i="1"/>
  <c r="BB555" i="1" s="1"/>
  <c r="AS555" i="1"/>
  <c r="AG555" i="1"/>
  <c r="AH555" i="1" s="1"/>
  <c r="AD555" i="1"/>
  <c r="O555" i="1" s="1"/>
  <c r="AB555" i="1"/>
  <c r="AC555" i="1" s="1"/>
  <c r="AA555" i="1"/>
  <c r="U555" i="1"/>
  <c r="P555" i="1"/>
  <c r="BP554" i="1"/>
  <c r="BO554" i="1"/>
  <c r="BK554" i="1"/>
  <c r="BA554" i="1"/>
  <c r="AS554" i="1"/>
  <c r="AG554" i="1"/>
  <c r="AH554" i="1" s="1"/>
  <c r="AD554" i="1"/>
  <c r="AB554" i="1"/>
  <c r="AC554" i="1" s="1"/>
  <c r="AA554" i="1"/>
  <c r="U554" i="1"/>
  <c r="P554" i="1"/>
  <c r="BP553" i="1"/>
  <c r="BO553" i="1"/>
  <c r="BK553" i="1"/>
  <c r="BA553" i="1"/>
  <c r="BB553" i="1" s="1"/>
  <c r="AS553" i="1"/>
  <c r="AH553" i="1"/>
  <c r="AG553" i="1"/>
  <c r="AD553" i="1"/>
  <c r="AE553" i="1" s="1"/>
  <c r="AC553" i="1"/>
  <c r="AB553" i="1"/>
  <c r="AA553" i="1"/>
  <c r="U553" i="1"/>
  <c r="P553" i="1"/>
  <c r="BP552" i="1"/>
  <c r="BO552" i="1"/>
  <c r="BK552" i="1"/>
  <c r="BA552" i="1"/>
  <c r="BB552" i="1" s="1"/>
  <c r="AS552" i="1"/>
  <c r="AG552" i="1"/>
  <c r="AH552" i="1" s="1"/>
  <c r="AD552" i="1"/>
  <c r="AB552" i="1"/>
  <c r="AC552" i="1" s="1"/>
  <c r="AA552" i="1"/>
  <c r="W552" i="1"/>
  <c r="P552" i="1" s="1"/>
  <c r="U552" i="1"/>
  <c r="BP551" i="1"/>
  <c r="BO551" i="1"/>
  <c r="BK551" i="1"/>
  <c r="BA551" i="1"/>
  <c r="BN551" i="1" s="1"/>
  <c r="AS551" i="1"/>
  <c r="AG551" i="1"/>
  <c r="AH551" i="1" s="1"/>
  <c r="AD551" i="1"/>
  <c r="AB551" i="1"/>
  <c r="AC551" i="1" s="1"/>
  <c r="AA551" i="1"/>
  <c r="U551" i="1"/>
  <c r="P551" i="1"/>
  <c r="BP550" i="1"/>
  <c r="BO550" i="1"/>
  <c r="BK550" i="1"/>
  <c r="BA550" i="1"/>
  <c r="BB550" i="1" s="1"/>
  <c r="AS550" i="1"/>
  <c r="AG550" i="1"/>
  <c r="AH550" i="1" s="1"/>
  <c r="AD550" i="1"/>
  <c r="AB550" i="1"/>
  <c r="AC550" i="1" s="1"/>
  <c r="AA550" i="1"/>
  <c r="W550" i="1"/>
  <c r="P550" i="1" s="1"/>
  <c r="U550" i="1"/>
  <c r="BP549" i="1"/>
  <c r="BO549" i="1"/>
  <c r="BK549" i="1"/>
  <c r="BA549" i="1"/>
  <c r="AS549" i="1"/>
  <c r="AG549" i="1"/>
  <c r="AH549" i="1" s="1"/>
  <c r="AD549" i="1"/>
  <c r="AB549" i="1"/>
  <c r="AC549" i="1" s="1"/>
  <c r="AA549" i="1"/>
  <c r="W549" i="1"/>
  <c r="U549" i="1"/>
  <c r="P549" i="1"/>
  <c r="BP548" i="1"/>
  <c r="BO548" i="1"/>
  <c r="BK548" i="1"/>
  <c r="BA548" i="1"/>
  <c r="BN548" i="1" s="1"/>
  <c r="AS548" i="1"/>
  <c r="AG548" i="1"/>
  <c r="AH548" i="1" s="1"/>
  <c r="AD548" i="1"/>
  <c r="AE548" i="1" s="1"/>
  <c r="AB548" i="1"/>
  <c r="AC548" i="1" s="1"/>
  <c r="AA548" i="1"/>
  <c r="W548" i="1"/>
  <c r="P548" i="1" s="1"/>
  <c r="U548" i="1"/>
  <c r="BP547" i="1"/>
  <c r="BO547" i="1"/>
  <c r="BK547" i="1"/>
  <c r="BA547" i="1"/>
  <c r="AS547" i="1"/>
  <c r="AG547" i="1"/>
  <c r="AH547" i="1" s="1"/>
  <c r="AD547" i="1"/>
  <c r="AB547" i="1"/>
  <c r="AC547" i="1" s="1"/>
  <c r="AA547" i="1"/>
  <c r="U547" i="1"/>
  <c r="P547" i="1"/>
  <c r="BP546" i="1"/>
  <c r="BO546" i="1"/>
  <c r="BK546" i="1"/>
  <c r="BA546" i="1"/>
  <c r="AS546" i="1"/>
  <c r="AG546" i="1"/>
  <c r="AH546" i="1" s="1"/>
  <c r="AD546" i="1"/>
  <c r="AB546" i="1"/>
  <c r="AC546" i="1" s="1"/>
  <c r="AA546" i="1"/>
  <c r="U546" i="1"/>
  <c r="P546" i="1"/>
  <c r="BP545" i="1"/>
  <c r="BO545" i="1"/>
  <c r="BK545" i="1"/>
  <c r="BA545" i="1"/>
  <c r="BB545" i="1" s="1"/>
  <c r="AS545" i="1"/>
  <c r="AG545" i="1"/>
  <c r="AH545" i="1" s="1"/>
  <c r="AD545" i="1"/>
  <c r="AB545" i="1"/>
  <c r="AC545" i="1" s="1"/>
  <c r="AA545" i="1"/>
  <c r="W545" i="1"/>
  <c r="P545" i="1" s="1"/>
  <c r="U545" i="1"/>
  <c r="BP544" i="1"/>
  <c r="BO544" i="1"/>
  <c r="BK544" i="1"/>
  <c r="BA544" i="1"/>
  <c r="AS544" i="1"/>
  <c r="AG544" i="1"/>
  <c r="AH544" i="1" s="1"/>
  <c r="AD544" i="1"/>
  <c r="AE544" i="1" s="1"/>
  <c r="AB544" i="1"/>
  <c r="AC544" i="1" s="1"/>
  <c r="AA544" i="1"/>
  <c r="U544" i="1"/>
  <c r="P544" i="1"/>
  <c r="BP543" i="1"/>
  <c r="BO543" i="1"/>
  <c r="BK543" i="1"/>
  <c r="BA543" i="1"/>
  <c r="BB543" i="1" s="1"/>
  <c r="AS543" i="1"/>
  <c r="AG543" i="1"/>
  <c r="AH543" i="1" s="1"/>
  <c r="AD543" i="1"/>
  <c r="AB543" i="1"/>
  <c r="AC543" i="1" s="1"/>
  <c r="AA543" i="1"/>
  <c r="U543" i="1"/>
  <c r="P543" i="1"/>
  <c r="BP542" i="1"/>
  <c r="BO542" i="1"/>
  <c r="BK542" i="1"/>
  <c r="BA542" i="1"/>
  <c r="BN542" i="1" s="1"/>
  <c r="AS542" i="1"/>
  <c r="AG542" i="1"/>
  <c r="AH542" i="1" s="1"/>
  <c r="AD542" i="1"/>
  <c r="AB542" i="1"/>
  <c r="AC542" i="1" s="1"/>
  <c r="AA542" i="1"/>
  <c r="W542" i="1"/>
  <c r="P542" i="1" s="1"/>
  <c r="U542" i="1"/>
  <c r="BP541" i="1"/>
  <c r="BO541" i="1"/>
  <c r="BK541" i="1"/>
  <c r="BA541" i="1"/>
  <c r="BB541" i="1" s="1"/>
  <c r="AS541" i="1"/>
  <c r="AG541" i="1"/>
  <c r="AH541" i="1" s="1"/>
  <c r="AD541" i="1"/>
  <c r="AB541" i="1"/>
  <c r="AC541" i="1" s="1"/>
  <c r="AA541" i="1"/>
  <c r="U541" i="1"/>
  <c r="P541" i="1"/>
  <c r="BP540" i="1"/>
  <c r="BO540" i="1"/>
  <c r="BK540" i="1"/>
  <c r="BA540" i="1"/>
  <c r="AS540" i="1"/>
  <c r="AG540" i="1"/>
  <c r="AH540" i="1" s="1"/>
  <c r="AD540" i="1"/>
  <c r="AB540" i="1"/>
  <c r="AC540" i="1" s="1"/>
  <c r="AA540" i="1"/>
  <c r="W540" i="1"/>
  <c r="P540" i="1" s="1"/>
  <c r="U540" i="1"/>
  <c r="BP539" i="1"/>
  <c r="BO539" i="1"/>
  <c r="BK539" i="1"/>
  <c r="BA539" i="1"/>
  <c r="BN539" i="1" s="1"/>
  <c r="AS539" i="1"/>
  <c r="AG539" i="1"/>
  <c r="AH539" i="1" s="1"/>
  <c r="AD539" i="1"/>
  <c r="AE539" i="1" s="1"/>
  <c r="AB539" i="1"/>
  <c r="AC539" i="1" s="1"/>
  <c r="AA539" i="1"/>
  <c r="U539" i="1"/>
  <c r="P539" i="1"/>
  <c r="BP538" i="1"/>
  <c r="BO538" i="1"/>
  <c r="BK538" i="1"/>
  <c r="BA538" i="1"/>
  <c r="AS538" i="1"/>
  <c r="AG538" i="1"/>
  <c r="AH538" i="1" s="1"/>
  <c r="AD538" i="1"/>
  <c r="O538" i="1" s="1"/>
  <c r="AB538" i="1"/>
  <c r="AC538" i="1" s="1"/>
  <c r="AA538" i="1"/>
  <c r="W538" i="1"/>
  <c r="P538" i="1" s="1"/>
  <c r="U538" i="1"/>
  <c r="BP537" i="1"/>
  <c r="BO537" i="1"/>
  <c r="BK537" i="1"/>
  <c r="BA537" i="1"/>
  <c r="AS537" i="1"/>
  <c r="AG537" i="1"/>
  <c r="AH537" i="1" s="1"/>
  <c r="AD537" i="1"/>
  <c r="AE537" i="1" s="1"/>
  <c r="AB537" i="1"/>
  <c r="AC537" i="1" s="1"/>
  <c r="AA537" i="1"/>
  <c r="W537" i="1"/>
  <c r="U537" i="1"/>
  <c r="P537" i="1"/>
  <c r="BP536" i="1"/>
  <c r="BO536" i="1"/>
  <c r="BK536" i="1"/>
  <c r="BA536" i="1"/>
  <c r="AS536" i="1"/>
  <c r="AG536" i="1"/>
  <c r="AH536" i="1" s="1"/>
  <c r="AD536" i="1"/>
  <c r="AB536" i="1"/>
  <c r="AC536" i="1" s="1"/>
  <c r="AA536" i="1"/>
  <c r="W536" i="1"/>
  <c r="P536" i="1" s="1"/>
  <c r="U536" i="1"/>
  <c r="BP535" i="1"/>
  <c r="BO535" i="1"/>
  <c r="BA535" i="1"/>
  <c r="BN535" i="1" s="1"/>
  <c r="AS535" i="1"/>
  <c r="AG535" i="1"/>
  <c r="AH535" i="1" s="1"/>
  <c r="AD535" i="1"/>
  <c r="AB535" i="1"/>
  <c r="AC535" i="1" s="1"/>
  <c r="AA535" i="1"/>
  <c r="W535" i="1"/>
  <c r="P535" i="1" s="1"/>
  <c r="U535" i="1"/>
  <c r="BP534" i="1"/>
  <c r="BO534" i="1"/>
  <c r="BK534" i="1"/>
  <c r="BA534" i="1"/>
  <c r="BN534" i="1" s="1"/>
  <c r="AS534" i="1"/>
  <c r="AG534" i="1"/>
  <c r="AH534" i="1" s="1"/>
  <c r="AD534" i="1"/>
  <c r="AC534" i="1"/>
  <c r="AB534" i="1"/>
  <c r="AA534" i="1"/>
  <c r="W534" i="1"/>
  <c r="P534" i="1" s="1"/>
  <c r="U534" i="1"/>
  <c r="BP533" i="1"/>
  <c r="BO533" i="1"/>
  <c r="BK533" i="1"/>
  <c r="BA533" i="1"/>
  <c r="AS533" i="1"/>
  <c r="AG533" i="1"/>
  <c r="AH533" i="1" s="1"/>
  <c r="AD533" i="1"/>
  <c r="O533" i="1" s="1"/>
  <c r="AB533" i="1"/>
  <c r="AC533" i="1" s="1"/>
  <c r="AA533" i="1"/>
  <c r="W533" i="1"/>
  <c r="P533" i="1" s="1"/>
  <c r="U533" i="1"/>
  <c r="BP532" i="1"/>
  <c r="BO532" i="1"/>
  <c r="BK532" i="1"/>
  <c r="BA532" i="1"/>
  <c r="BB532" i="1" s="1"/>
  <c r="AS532" i="1"/>
  <c r="AG532" i="1"/>
  <c r="AH532" i="1" s="1"/>
  <c r="AD532" i="1"/>
  <c r="AE532" i="1" s="1"/>
  <c r="AB532" i="1"/>
  <c r="AC532" i="1" s="1"/>
  <c r="AA532" i="1"/>
  <c r="W532" i="1"/>
  <c r="P532" i="1" s="1"/>
  <c r="U532" i="1"/>
  <c r="BP531" i="1"/>
  <c r="BO531" i="1"/>
  <c r="BK531" i="1"/>
  <c r="BA531" i="1"/>
  <c r="BN531" i="1" s="1"/>
  <c r="AS531" i="1"/>
  <c r="AG531" i="1"/>
  <c r="AH531" i="1" s="1"/>
  <c r="AD531" i="1"/>
  <c r="O531" i="1" s="1"/>
  <c r="AB531" i="1"/>
  <c r="AC531" i="1" s="1"/>
  <c r="AA531" i="1"/>
  <c r="W531" i="1"/>
  <c r="P531" i="1" s="1"/>
  <c r="U531" i="1"/>
  <c r="BP530" i="1"/>
  <c r="BO530" i="1"/>
  <c r="BK530" i="1"/>
  <c r="BA530" i="1"/>
  <c r="BN530" i="1" s="1"/>
  <c r="AS530" i="1"/>
  <c r="AG530" i="1"/>
  <c r="AH530" i="1" s="1"/>
  <c r="AD530" i="1"/>
  <c r="AB530" i="1"/>
  <c r="AC530" i="1" s="1"/>
  <c r="AA530" i="1"/>
  <c r="W530" i="1"/>
  <c r="P530" i="1" s="1"/>
  <c r="U530" i="1"/>
  <c r="BP529" i="1"/>
  <c r="BO529" i="1"/>
  <c r="BK529" i="1"/>
  <c r="BA529" i="1"/>
  <c r="AS529" i="1"/>
  <c r="AG529" i="1"/>
  <c r="AH529" i="1" s="1"/>
  <c r="AD529" i="1"/>
  <c r="AB529" i="1"/>
  <c r="AC529" i="1" s="1"/>
  <c r="AA529" i="1"/>
  <c r="W529" i="1"/>
  <c r="P529" i="1" s="1"/>
  <c r="U529" i="1"/>
  <c r="BP528" i="1"/>
  <c r="BO528" i="1"/>
  <c r="BK528" i="1"/>
  <c r="BA528" i="1"/>
  <c r="BN528" i="1" s="1"/>
  <c r="AS528" i="1"/>
  <c r="AG528" i="1"/>
  <c r="AH528" i="1" s="1"/>
  <c r="AD528" i="1"/>
  <c r="AE528" i="1" s="1"/>
  <c r="AB528" i="1"/>
  <c r="AC528" i="1" s="1"/>
  <c r="AA528" i="1"/>
  <c r="U528" i="1"/>
  <c r="P528" i="1"/>
  <c r="BP527" i="1"/>
  <c r="BO527" i="1"/>
  <c r="BK527" i="1"/>
  <c r="BA527" i="1"/>
  <c r="AS527" i="1"/>
  <c r="AG527" i="1"/>
  <c r="AH527" i="1" s="1"/>
  <c r="AD527" i="1"/>
  <c r="O527" i="1" s="1"/>
  <c r="AB527" i="1"/>
  <c r="AC527" i="1" s="1"/>
  <c r="AA527" i="1"/>
  <c r="W527" i="1"/>
  <c r="P527" i="1" s="1"/>
  <c r="U527" i="1"/>
  <c r="BP526" i="1"/>
  <c r="BO526" i="1"/>
  <c r="BK526" i="1"/>
  <c r="BA526" i="1"/>
  <c r="AS526" i="1"/>
  <c r="AG526" i="1"/>
  <c r="AH526" i="1" s="1"/>
  <c r="AD526" i="1"/>
  <c r="O526" i="1" s="1"/>
  <c r="AB526" i="1"/>
  <c r="AC526" i="1" s="1"/>
  <c r="AA526" i="1"/>
  <c r="W526" i="1"/>
  <c r="P526" i="1" s="1"/>
  <c r="U526" i="1"/>
  <c r="BP525" i="1"/>
  <c r="BO525" i="1"/>
  <c r="BK525" i="1"/>
  <c r="BA525" i="1"/>
  <c r="AS525" i="1"/>
  <c r="AG525" i="1"/>
  <c r="AH525" i="1" s="1"/>
  <c r="AD525" i="1"/>
  <c r="O525" i="1" s="1"/>
  <c r="AB525" i="1"/>
  <c r="AC525" i="1" s="1"/>
  <c r="AA525" i="1"/>
  <c r="W525" i="1"/>
  <c r="P525" i="1" s="1"/>
  <c r="U525" i="1"/>
  <c r="BP524" i="1"/>
  <c r="BO524" i="1"/>
  <c r="BK524" i="1"/>
  <c r="BA524" i="1"/>
  <c r="BN524" i="1" s="1"/>
  <c r="AS524" i="1"/>
  <c r="AG524" i="1"/>
  <c r="AH524" i="1" s="1"/>
  <c r="AD524" i="1"/>
  <c r="AE524" i="1" s="1"/>
  <c r="AB524" i="1"/>
  <c r="AC524" i="1" s="1"/>
  <c r="AA524" i="1"/>
  <c r="U524" i="1"/>
  <c r="P524" i="1"/>
  <c r="O524" i="1"/>
  <c r="BP523" i="1"/>
  <c r="BO523" i="1"/>
  <c r="BK523" i="1"/>
  <c r="BA523" i="1"/>
  <c r="BN523" i="1" s="1"/>
  <c r="AS523" i="1"/>
  <c r="AG523" i="1"/>
  <c r="AH523" i="1" s="1"/>
  <c r="AD523" i="1"/>
  <c r="AE523" i="1" s="1"/>
  <c r="AB523" i="1"/>
  <c r="AC523" i="1" s="1"/>
  <c r="AA523" i="1"/>
  <c r="U523" i="1"/>
  <c r="P523" i="1"/>
  <c r="BP522" i="1"/>
  <c r="BO522" i="1"/>
  <c r="BK522" i="1"/>
  <c r="BA522" i="1"/>
  <c r="AS522" i="1"/>
  <c r="AG522" i="1"/>
  <c r="AH522" i="1" s="1"/>
  <c r="AD522" i="1"/>
  <c r="O522" i="1" s="1"/>
  <c r="AB522" i="1"/>
  <c r="AC522" i="1" s="1"/>
  <c r="AA522" i="1"/>
  <c r="U522" i="1"/>
  <c r="P522" i="1"/>
  <c r="BP521" i="1"/>
  <c r="BO521" i="1"/>
  <c r="BK521" i="1"/>
  <c r="BB521" i="1"/>
  <c r="BA521" i="1"/>
  <c r="BN521" i="1" s="1"/>
  <c r="AS521" i="1"/>
  <c r="AG521" i="1"/>
  <c r="AH521" i="1" s="1"/>
  <c r="AD521" i="1"/>
  <c r="AB521" i="1"/>
  <c r="AC521" i="1" s="1"/>
  <c r="AA521" i="1"/>
  <c r="U521" i="1"/>
  <c r="P521" i="1"/>
  <c r="BP520" i="1"/>
  <c r="BO520" i="1"/>
  <c r="BK520" i="1"/>
  <c r="BA520" i="1"/>
  <c r="AS520" i="1"/>
  <c r="AG520" i="1"/>
  <c r="AH520" i="1" s="1"/>
  <c r="AD520" i="1"/>
  <c r="O520" i="1" s="1"/>
  <c r="AB520" i="1"/>
  <c r="AC520" i="1" s="1"/>
  <c r="AA520" i="1"/>
  <c r="U520" i="1"/>
  <c r="P520" i="1"/>
  <c r="BP519" i="1"/>
  <c r="BO519" i="1"/>
  <c r="BK519" i="1"/>
  <c r="BA519" i="1"/>
  <c r="AS519" i="1"/>
  <c r="AG519" i="1"/>
  <c r="AH519" i="1" s="1"/>
  <c r="AD519" i="1"/>
  <c r="AE519" i="1" s="1"/>
  <c r="AB519" i="1"/>
  <c r="AC519" i="1" s="1"/>
  <c r="AA519" i="1"/>
  <c r="U519" i="1"/>
  <c r="P519" i="1"/>
  <c r="BP518" i="1"/>
  <c r="BO518" i="1"/>
  <c r="BK518" i="1"/>
  <c r="BA518" i="1"/>
  <c r="AS518" i="1"/>
  <c r="AG518" i="1"/>
  <c r="AH518" i="1" s="1"/>
  <c r="AD518" i="1"/>
  <c r="O518" i="1" s="1"/>
  <c r="AB518" i="1"/>
  <c r="AC518" i="1" s="1"/>
  <c r="AA518" i="1"/>
  <c r="W518" i="1"/>
  <c r="P518" i="1" s="1"/>
  <c r="U518" i="1"/>
  <c r="BP517" i="1"/>
  <c r="BO517" i="1"/>
  <c r="BK517" i="1"/>
  <c r="BA517" i="1"/>
  <c r="AS517" i="1"/>
  <c r="AG517" i="1"/>
  <c r="AH517" i="1" s="1"/>
  <c r="AD517" i="1"/>
  <c r="O517" i="1" s="1"/>
  <c r="AB517" i="1"/>
  <c r="AC517" i="1" s="1"/>
  <c r="AA517" i="1"/>
  <c r="U517" i="1"/>
  <c r="P517" i="1"/>
  <c r="BP516" i="1"/>
  <c r="BO516" i="1"/>
  <c r="BK516" i="1"/>
  <c r="BA516" i="1"/>
  <c r="BN516" i="1" s="1"/>
  <c r="AS516" i="1"/>
  <c r="AG516" i="1"/>
  <c r="AH516" i="1" s="1"/>
  <c r="AD516" i="1"/>
  <c r="AE516" i="1" s="1"/>
  <c r="AB516" i="1"/>
  <c r="AC516" i="1" s="1"/>
  <c r="AA516" i="1"/>
  <c r="U516" i="1"/>
  <c r="P516" i="1"/>
  <c r="BP515" i="1"/>
  <c r="BO515" i="1"/>
  <c r="BK515" i="1"/>
  <c r="BA515" i="1"/>
  <c r="AS515" i="1"/>
  <c r="AG515" i="1"/>
  <c r="AH515" i="1" s="1"/>
  <c r="AD515" i="1"/>
  <c r="O515" i="1" s="1"/>
  <c r="AB515" i="1"/>
  <c r="AC515" i="1" s="1"/>
  <c r="AA515" i="1"/>
  <c r="U515" i="1"/>
  <c r="P515" i="1"/>
  <c r="BP514" i="1"/>
  <c r="BO514" i="1"/>
  <c r="BK514" i="1"/>
  <c r="BA514" i="1"/>
  <c r="AS514" i="1"/>
  <c r="AG514" i="1"/>
  <c r="AH514" i="1" s="1"/>
  <c r="AD514" i="1"/>
  <c r="O514" i="1" s="1"/>
  <c r="AB514" i="1"/>
  <c r="AC514" i="1" s="1"/>
  <c r="AA514" i="1"/>
  <c r="U514" i="1"/>
  <c r="P514" i="1"/>
  <c r="BP513" i="1"/>
  <c r="BO513" i="1"/>
  <c r="BK513" i="1"/>
  <c r="BA513" i="1"/>
  <c r="AS513" i="1"/>
  <c r="AG513" i="1"/>
  <c r="AH513" i="1" s="1"/>
  <c r="AD513" i="1"/>
  <c r="O513" i="1" s="1"/>
  <c r="AB513" i="1"/>
  <c r="AC513" i="1" s="1"/>
  <c r="AA513" i="1"/>
  <c r="U513" i="1"/>
  <c r="P513" i="1"/>
  <c r="BP512" i="1"/>
  <c r="BO512" i="1"/>
  <c r="BK512" i="1"/>
  <c r="BA512" i="1"/>
  <c r="AS512" i="1"/>
  <c r="AG512" i="1"/>
  <c r="AH512" i="1" s="1"/>
  <c r="AD512" i="1"/>
  <c r="AB512" i="1"/>
  <c r="AC512" i="1" s="1"/>
  <c r="AA512" i="1"/>
  <c r="U512" i="1"/>
  <c r="P512" i="1"/>
  <c r="BP511" i="1"/>
  <c r="BO511" i="1"/>
  <c r="BK511" i="1"/>
  <c r="BA511" i="1"/>
  <c r="BB511" i="1" s="1"/>
  <c r="AS511" i="1"/>
  <c r="AG511" i="1"/>
  <c r="AH511" i="1" s="1"/>
  <c r="AD511" i="1"/>
  <c r="O511" i="1" s="1"/>
  <c r="AB511" i="1"/>
  <c r="AC511" i="1" s="1"/>
  <c r="AA511" i="1"/>
  <c r="U511" i="1"/>
  <c r="P511" i="1"/>
  <c r="BP510" i="1"/>
  <c r="BO510" i="1"/>
  <c r="BK510" i="1"/>
  <c r="BA510" i="1"/>
  <c r="BN510" i="1" s="1"/>
  <c r="AS510" i="1"/>
  <c r="AG510" i="1"/>
  <c r="AH510" i="1" s="1"/>
  <c r="AD510" i="1"/>
  <c r="AE510" i="1" s="1"/>
  <c r="AB510" i="1"/>
  <c r="AC510" i="1" s="1"/>
  <c r="AA510" i="1"/>
  <c r="U510" i="1"/>
  <c r="P510" i="1"/>
  <c r="BP509" i="1"/>
  <c r="BO509" i="1"/>
  <c r="BK509" i="1"/>
  <c r="BA509" i="1"/>
  <c r="AS509" i="1"/>
  <c r="AG509" i="1"/>
  <c r="AH509" i="1" s="1"/>
  <c r="AD509" i="1"/>
  <c r="AB509" i="1"/>
  <c r="AC509" i="1" s="1"/>
  <c r="AA509" i="1"/>
  <c r="U509" i="1"/>
  <c r="P509" i="1"/>
  <c r="BP508" i="1"/>
  <c r="BO508" i="1"/>
  <c r="BK508" i="1"/>
  <c r="BA508" i="1"/>
  <c r="AS508" i="1"/>
  <c r="AG508" i="1"/>
  <c r="AH508" i="1" s="1"/>
  <c r="AD508" i="1"/>
  <c r="AE508" i="1" s="1"/>
  <c r="AC508" i="1"/>
  <c r="AB508" i="1"/>
  <c r="AA508" i="1"/>
  <c r="U508" i="1"/>
  <c r="P508" i="1"/>
  <c r="BP507" i="1"/>
  <c r="BO507" i="1"/>
  <c r="BN507" i="1"/>
  <c r="BK507" i="1"/>
  <c r="BA507" i="1"/>
  <c r="BB507" i="1" s="1"/>
  <c r="AS507" i="1"/>
  <c r="AG507" i="1"/>
  <c r="AH507" i="1" s="1"/>
  <c r="AD507" i="1"/>
  <c r="AB507" i="1"/>
  <c r="AC507" i="1" s="1"/>
  <c r="AA507" i="1"/>
  <c r="U507" i="1"/>
  <c r="P507" i="1"/>
  <c r="BP506" i="1"/>
  <c r="BO506" i="1"/>
  <c r="BK506" i="1"/>
  <c r="BA506" i="1"/>
  <c r="BB506" i="1" s="1"/>
  <c r="AS506" i="1"/>
  <c r="AG506" i="1"/>
  <c r="AH506" i="1" s="1"/>
  <c r="AD506" i="1"/>
  <c r="AB506" i="1"/>
  <c r="AC506" i="1" s="1"/>
  <c r="AA506" i="1"/>
  <c r="U506" i="1"/>
  <c r="P506" i="1"/>
  <c r="BP505" i="1"/>
  <c r="BO505" i="1"/>
  <c r="BK505" i="1"/>
  <c r="BA505" i="1"/>
  <c r="BN505" i="1" s="1"/>
  <c r="AS505" i="1"/>
  <c r="AG505" i="1"/>
  <c r="AH505" i="1" s="1"/>
  <c r="AD505" i="1"/>
  <c r="AB505" i="1"/>
  <c r="AC505" i="1" s="1"/>
  <c r="AA505" i="1"/>
  <c r="U505" i="1"/>
  <c r="P505" i="1"/>
  <c r="BP504" i="1"/>
  <c r="BO504" i="1"/>
  <c r="BK504" i="1"/>
  <c r="BA504" i="1"/>
  <c r="BN504" i="1" s="1"/>
  <c r="AS504" i="1"/>
  <c r="AG504" i="1"/>
  <c r="AH504" i="1" s="1"/>
  <c r="AD504" i="1"/>
  <c r="AE504" i="1" s="1"/>
  <c r="AB504" i="1"/>
  <c r="AC504" i="1" s="1"/>
  <c r="AA504" i="1"/>
  <c r="U504" i="1"/>
  <c r="P504" i="1"/>
  <c r="BP503" i="1"/>
  <c r="BO503" i="1"/>
  <c r="BK503" i="1"/>
  <c r="BA503" i="1"/>
  <c r="AS503" i="1"/>
  <c r="AG503" i="1"/>
  <c r="AH503" i="1" s="1"/>
  <c r="AD503" i="1"/>
  <c r="O503" i="1" s="1"/>
  <c r="AB503" i="1"/>
  <c r="AC503" i="1" s="1"/>
  <c r="AA503" i="1"/>
  <c r="U503" i="1"/>
  <c r="P503" i="1"/>
  <c r="BP502" i="1"/>
  <c r="BO502" i="1"/>
  <c r="BK502" i="1"/>
  <c r="BA502" i="1"/>
  <c r="AS502" i="1"/>
  <c r="AG502" i="1"/>
  <c r="AH502" i="1" s="1"/>
  <c r="AD502" i="1"/>
  <c r="O502" i="1" s="1"/>
  <c r="AB502" i="1"/>
  <c r="AC502" i="1" s="1"/>
  <c r="AA502" i="1"/>
  <c r="U502" i="1"/>
  <c r="P502" i="1"/>
  <c r="BP501" i="1"/>
  <c r="BO501" i="1"/>
  <c r="BK501" i="1"/>
  <c r="BA501" i="1"/>
  <c r="AS501" i="1"/>
  <c r="AG501" i="1"/>
  <c r="AH501" i="1" s="1"/>
  <c r="AD501" i="1"/>
  <c r="AB501" i="1"/>
  <c r="AC501" i="1" s="1"/>
  <c r="AA501" i="1"/>
  <c r="U501" i="1"/>
  <c r="P501" i="1"/>
  <c r="BP500" i="1"/>
  <c r="BO500" i="1"/>
  <c r="BK500" i="1"/>
  <c r="BA500" i="1"/>
  <c r="AS500" i="1"/>
  <c r="AG500" i="1"/>
  <c r="AH500" i="1" s="1"/>
  <c r="AD500" i="1"/>
  <c r="AE500" i="1" s="1"/>
  <c r="AB500" i="1"/>
  <c r="AC500" i="1" s="1"/>
  <c r="AA500" i="1"/>
  <c r="U500" i="1"/>
  <c r="P500" i="1"/>
  <c r="BP499" i="1"/>
  <c r="BO499" i="1"/>
  <c r="BK499" i="1"/>
  <c r="BA499" i="1"/>
  <c r="AS499" i="1"/>
  <c r="AG499" i="1"/>
  <c r="AH499" i="1" s="1"/>
  <c r="AD499" i="1"/>
  <c r="O499" i="1" s="1"/>
  <c r="AB499" i="1"/>
  <c r="AC499" i="1" s="1"/>
  <c r="AA499" i="1"/>
  <c r="U499" i="1"/>
  <c r="P499" i="1"/>
  <c r="BP498" i="1"/>
  <c r="BO498" i="1"/>
  <c r="BK498" i="1"/>
  <c r="BA498" i="1"/>
  <c r="AS498" i="1"/>
  <c r="AG498" i="1"/>
  <c r="AH498" i="1" s="1"/>
  <c r="AD498" i="1"/>
  <c r="AB498" i="1"/>
  <c r="AC498" i="1" s="1"/>
  <c r="AA498" i="1"/>
  <c r="U498" i="1"/>
  <c r="P498" i="1"/>
  <c r="BP497" i="1"/>
  <c r="BO497" i="1"/>
  <c r="BK497" i="1"/>
  <c r="BA497" i="1"/>
  <c r="BN497" i="1" s="1"/>
  <c r="AS497" i="1"/>
  <c r="AG497" i="1"/>
  <c r="AH497" i="1" s="1"/>
  <c r="AD497" i="1"/>
  <c r="AB497" i="1"/>
  <c r="AC497" i="1" s="1"/>
  <c r="AA497" i="1"/>
  <c r="U497" i="1"/>
  <c r="P497" i="1"/>
  <c r="BP496" i="1"/>
  <c r="BO496" i="1"/>
  <c r="BK496" i="1"/>
  <c r="BA496" i="1"/>
  <c r="BB496" i="1" s="1"/>
  <c r="AS496" i="1"/>
  <c r="AG496" i="1"/>
  <c r="AH496" i="1" s="1"/>
  <c r="AD496" i="1"/>
  <c r="AE496" i="1" s="1"/>
  <c r="AB496" i="1"/>
  <c r="AC496" i="1" s="1"/>
  <c r="AA496" i="1"/>
  <c r="U496" i="1"/>
  <c r="P496" i="1"/>
  <c r="BP495" i="1"/>
  <c r="BO495" i="1"/>
  <c r="BK495" i="1"/>
  <c r="BA495" i="1"/>
  <c r="BB495" i="1" s="1"/>
  <c r="AS495" i="1"/>
  <c r="AG495" i="1"/>
  <c r="AH495" i="1" s="1"/>
  <c r="AD495" i="1"/>
  <c r="O495" i="1" s="1"/>
  <c r="AB495" i="1"/>
  <c r="AC495" i="1" s="1"/>
  <c r="AA495" i="1"/>
  <c r="U495" i="1"/>
  <c r="P495" i="1"/>
  <c r="BP494" i="1"/>
  <c r="BO494" i="1"/>
  <c r="BK494" i="1"/>
  <c r="BA494" i="1"/>
  <c r="BN494" i="1" s="1"/>
  <c r="AS494" i="1"/>
  <c r="AG494" i="1"/>
  <c r="AH494" i="1" s="1"/>
  <c r="AD494" i="1"/>
  <c r="AB494" i="1"/>
  <c r="AC494" i="1" s="1"/>
  <c r="AA494" i="1"/>
  <c r="W494" i="1"/>
  <c r="P494" i="1" s="1"/>
  <c r="U494" i="1"/>
  <c r="BP493" i="1"/>
  <c r="BO493" i="1"/>
  <c r="BK493" i="1"/>
  <c r="BA493" i="1"/>
  <c r="AS493" i="1"/>
  <c r="AG493" i="1"/>
  <c r="AH493" i="1" s="1"/>
  <c r="AD493" i="1"/>
  <c r="AE493" i="1" s="1"/>
  <c r="AB493" i="1"/>
  <c r="AC493" i="1" s="1"/>
  <c r="AA493" i="1"/>
  <c r="U493" i="1"/>
  <c r="P493" i="1"/>
  <c r="BP492" i="1"/>
  <c r="BO492" i="1"/>
  <c r="BK492" i="1"/>
  <c r="BA492" i="1"/>
  <c r="BB492" i="1" s="1"/>
  <c r="AS492" i="1"/>
  <c r="AG492" i="1"/>
  <c r="AH492" i="1" s="1"/>
  <c r="AD492" i="1"/>
  <c r="AB492" i="1"/>
  <c r="AC492" i="1" s="1"/>
  <c r="AA492" i="1"/>
  <c r="U492" i="1"/>
  <c r="P492" i="1"/>
  <c r="BP491" i="1"/>
  <c r="BO491" i="1"/>
  <c r="BK491" i="1"/>
  <c r="BA491" i="1"/>
  <c r="BN491" i="1" s="1"/>
  <c r="AS491" i="1"/>
  <c r="AG491" i="1"/>
  <c r="AH491" i="1" s="1"/>
  <c r="AD491" i="1"/>
  <c r="O491" i="1" s="1"/>
  <c r="AB491" i="1"/>
  <c r="AC491" i="1" s="1"/>
  <c r="AA491" i="1"/>
  <c r="U491" i="1"/>
  <c r="P491" i="1"/>
  <c r="BP490" i="1"/>
  <c r="BO490" i="1"/>
  <c r="BK490" i="1"/>
  <c r="BA490" i="1"/>
  <c r="BN490" i="1" s="1"/>
  <c r="AS490" i="1"/>
  <c r="AG490" i="1"/>
  <c r="AH490" i="1" s="1"/>
  <c r="AD490" i="1"/>
  <c r="AB490" i="1"/>
  <c r="AC490" i="1" s="1"/>
  <c r="AA490" i="1"/>
  <c r="U490" i="1"/>
  <c r="P490" i="1"/>
  <c r="BP489" i="1"/>
  <c r="BO489" i="1"/>
  <c r="BK489" i="1"/>
  <c r="BA489" i="1"/>
  <c r="BN489" i="1" s="1"/>
  <c r="AS489" i="1"/>
  <c r="AG489" i="1"/>
  <c r="AH489" i="1" s="1"/>
  <c r="AD489" i="1"/>
  <c r="AB489" i="1"/>
  <c r="AC489" i="1" s="1"/>
  <c r="AA489" i="1"/>
  <c r="U489" i="1"/>
  <c r="P489" i="1"/>
  <c r="BP488" i="1"/>
  <c r="BO488" i="1"/>
  <c r="BK488" i="1"/>
  <c r="BA488" i="1"/>
  <c r="AS488" i="1"/>
  <c r="AG488" i="1"/>
  <c r="AH488" i="1" s="1"/>
  <c r="AD488" i="1"/>
  <c r="AB488" i="1"/>
  <c r="AC488" i="1" s="1"/>
  <c r="AA488" i="1"/>
  <c r="W488" i="1"/>
  <c r="P488" i="1" s="1"/>
  <c r="U488" i="1"/>
  <c r="BP487" i="1"/>
  <c r="BO487" i="1"/>
  <c r="BK487" i="1"/>
  <c r="BA487" i="1"/>
  <c r="BN487" i="1" s="1"/>
  <c r="AS487" i="1"/>
  <c r="AG487" i="1"/>
  <c r="AH487" i="1" s="1"/>
  <c r="AD487" i="1"/>
  <c r="O487" i="1" s="1"/>
  <c r="AB487" i="1"/>
  <c r="AC487" i="1" s="1"/>
  <c r="AA487" i="1"/>
  <c r="U487" i="1"/>
  <c r="P487" i="1"/>
  <c r="BP486" i="1"/>
  <c r="BO486" i="1"/>
  <c r="BK486" i="1"/>
  <c r="BA486" i="1"/>
  <c r="AS486" i="1"/>
  <c r="AG486" i="1"/>
  <c r="AH486" i="1" s="1"/>
  <c r="AD486" i="1"/>
  <c r="AB486" i="1"/>
  <c r="AC486" i="1" s="1"/>
  <c r="AA486" i="1"/>
  <c r="U486" i="1"/>
  <c r="P486" i="1"/>
  <c r="BP485" i="1"/>
  <c r="BO485" i="1"/>
  <c r="BK485" i="1"/>
  <c r="BA485" i="1"/>
  <c r="AS485" i="1"/>
  <c r="AG485" i="1"/>
  <c r="AH485" i="1" s="1"/>
  <c r="AD485" i="1"/>
  <c r="AB485" i="1"/>
  <c r="AC485" i="1" s="1"/>
  <c r="AA485" i="1"/>
  <c r="U485" i="1"/>
  <c r="P485" i="1"/>
  <c r="BP484" i="1"/>
  <c r="BO484" i="1"/>
  <c r="BK484" i="1"/>
  <c r="BA484" i="1"/>
  <c r="AS484" i="1"/>
  <c r="AG484" i="1"/>
  <c r="AH484" i="1" s="1"/>
  <c r="AD484" i="1"/>
  <c r="O484" i="1" s="1"/>
  <c r="AB484" i="1"/>
  <c r="AC484" i="1" s="1"/>
  <c r="AA484" i="1"/>
  <c r="U484" i="1"/>
  <c r="P484" i="1"/>
  <c r="BP483" i="1"/>
  <c r="BO483" i="1"/>
  <c r="BK483" i="1"/>
  <c r="BA483" i="1"/>
  <c r="AS483" i="1"/>
  <c r="AG483" i="1"/>
  <c r="AH483" i="1" s="1"/>
  <c r="AD483" i="1"/>
  <c r="AB483" i="1"/>
  <c r="AC483" i="1" s="1"/>
  <c r="AA483" i="1"/>
  <c r="U483" i="1"/>
  <c r="P483" i="1"/>
  <c r="BP482" i="1"/>
  <c r="BO482" i="1"/>
  <c r="BK482" i="1"/>
  <c r="BB482" i="1"/>
  <c r="BA482" i="1"/>
  <c r="BN482" i="1" s="1"/>
  <c r="AS482" i="1"/>
  <c r="AG482" i="1"/>
  <c r="AH482" i="1" s="1"/>
  <c r="AD482" i="1"/>
  <c r="AE482" i="1" s="1"/>
  <c r="AB482" i="1"/>
  <c r="AC482" i="1" s="1"/>
  <c r="AA482" i="1"/>
  <c r="U482" i="1"/>
  <c r="P482" i="1"/>
  <c r="BP481" i="1"/>
  <c r="BO481" i="1"/>
  <c r="BK481" i="1"/>
  <c r="BA481" i="1"/>
  <c r="AS481" i="1"/>
  <c r="AG481" i="1"/>
  <c r="AH481" i="1" s="1"/>
  <c r="AD481" i="1"/>
  <c r="AC481" i="1"/>
  <c r="AB481" i="1"/>
  <c r="AA481" i="1"/>
  <c r="U481" i="1"/>
  <c r="P481" i="1"/>
  <c r="BP480" i="1"/>
  <c r="BO480" i="1"/>
  <c r="BK480" i="1"/>
  <c r="BB480" i="1"/>
  <c r="BA480" i="1"/>
  <c r="BN480" i="1" s="1"/>
  <c r="AS480" i="1"/>
  <c r="AG480" i="1"/>
  <c r="AH480" i="1" s="1"/>
  <c r="AD480" i="1"/>
  <c r="O480" i="1" s="1"/>
  <c r="AB480" i="1"/>
  <c r="AC480" i="1" s="1"/>
  <c r="AA480" i="1"/>
  <c r="W480" i="1"/>
  <c r="P480" i="1" s="1"/>
  <c r="U480" i="1"/>
  <c r="BP479" i="1"/>
  <c r="BO479" i="1"/>
  <c r="BK479" i="1"/>
  <c r="BA479" i="1"/>
  <c r="AS479" i="1"/>
  <c r="AG479" i="1"/>
  <c r="AH479" i="1" s="1"/>
  <c r="AD479" i="1"/>
  <c r="AB479" i="1"/>
  <c r="AC479" i="1" s="1"/>
  <c r="AA479" i="1"/>
  <c r="W479" i="1"/>
  <c r="P479" i="1" s="1"/>
  <c r="U479" i="1"/>
  <c r="BP478" i="1"/>
  <c r="BO478" i="1"/>
  <c r="BK478" i="1"/>
  <c r="BA478" i="1"/>
  <c r="AS478" i="1"/>
  <c r="AG478" i="1"/>
  <c r="AH478" i="1" s="1"/>
  <c r="AD478" i="1"/>
  <c r="O478" i="1" s="1"/>
  <c r="AB478" i="1"/>
  <c r="AC478" i="1" s="1"/>
  <c r="AA478" i="1"/>
  <c r="U478" i="1"/>
  <c r="P478" i="1"/>
  <c r="BP477" i="1"/>
  <c r="BO477" i="1"/>
  <c r="BK477" i="1"/>
  <c r="BA477" i="1"/>
  <c r="BN477" i="1" s="1"/>
  <c r="AS477" i="1"/>
  <c r="AG477" i="1"/>
  <c r="AH477" i="1" s="1"/>
  <c r="AD477" i="1"/>
  <c r="AE477" i="1" s="1"/>
  <c r="AB477" i="1"/>
  <c r="AC477" i="1" s="1"/>
  <c r="AA477" i="1"/>
  <c r="W477" i="1"/>
  <c r="P477" i="1" s="1"/>
  <c r="U477" i="1"/>
  <c r="BP476" i="1"/>
  <c r="BO476" i="1"/>
  <c r="BK476" i="1"/>
  <c r="BA476" i="1"/>
  <c r="AS476" i="1"/>
  <c r="AG476" i="1"/>
  <c r="AH476" i="1" s="1"/>
  <c r="AD476" i="1"/>
  <c r="O476" i="1" s="1"/>
  <c r="AB476" i="1"/>
  <c r="AC476" i="1" s="1"/>
  <c r="AA476" i="1"/>
  <c r="U476" i="1"/>
  <c r="P476" i="1"/>
  <c r="BP475" i="1"/>
  <c r="BO475" i="1"/>
  <c r="BK475" i="1"/>
  <c r="BA475" i="1"/>
  <c r="AS475" i="1"/>
  <c r="AG475" i="1"/>
  <c r="AH475" i="1" s="1"/>
  <c r="AD475" i="1"/>
  <c r="O475" i="1" s="1"/>
  <c r="AB475" i="1"/>
  <c r="AC475" i="1" s="1"/>
  <c r="AA475" i="1"/>
  <c r="W475" i="1"/>
  <c r="P475" i="1" s="1"/>
  <c r="U475" i="1"/>
  <c r="BP474" i="1"/>
  <c r="BO474" i="1"/>
  <c r="BK474" i="1"/>
  <c r="BA474" i="1"/>
  <c r="AS474" i="1"/>
  <c r="AG474" i="1"/>
  <c r="AH474" i="1" s="1"/>
  <c r="AD474" i="1"/>
  <c r="AB474" i="1"/>
  <c r="AC474" i="1" s="1"/>
  <c r="AA474" i="1"/>
  <c r="U474" i="1"/>
  <c r="P474" i="1"/>
  <c r="BP473" i="1"/>
  <c r="BO473" i="1"/>
  <c r="BK473" i="1"/>
  <c r="BA473" i="1"/>
  <c r="BB473" i="1" s="1"/>
  <c r="AS473" i="1"/>
  <c r="AG473" i="1"/>
  <c r="AH473" i="1" s="1"/>
  <c r="AD473" i="1"/>
  <c r="O473" i="1" s="1"/>
  <c r="AB473" i="1"/>
  <c r="AC473" i="1" s="1"/>
  <c r="AA473" i="1"/>
  <c r="U473" i="1"/>
  <c r="P473" i="1"/>
  <c r="BP472" i="1"/>
  <c r="BO472" i="1"/>
  <c r="BK472" i="1"/>
  <c r="BA472" i="1"/>
  <c r="BN472" i="1" s="1"/>
  <c r="AS472" i="1"/>
  <c r="AG472" i="1"/>
  <c r="AH472" i="1" s="1"/>
  <c r="AD472" i="1"/>
  <c r="AB472" i="1"/>
  <c r="AC472" i="1" s="1"/>
  <c r="AA472" i="1"/>
  <c r="U472" i="1"/>
  <c r="P472" i="1"/>
  <c r="BP471" i="1"/>
  <c r="BO471" i="1"/>
  <c r="BK471" i="1"/>
  <c r="BA471" i="1"/>
  <c r="BN471" i="1" s="1"/>
  <c r="AS471" i="1"/>
  <c r="AG471" i="1"/>
  <c r="AH471" i="1" s="1"/>
  <c r="AD471" i="1"/>
  <c r="O471" i="1" s="1"/>
  <c r="AB471" i="1"/>
  <c r="AC471" i="1" s="1"/>
  <c r="AA471" i="1"/>
  <c r="W471" i="1"/>
  <c r="P471" i="1" s="1"/>
  <c r="U471" i="1"/>
  <c r="BP470" i="1"/>
  <c r="BO470" i="1"/>
  <c r="BK470" i="1"/>
  <c r="BA470" i="1"/>
  <c r="BB470" i="1" s="1"/>
  <c r="AS470" i="1"/>
  <c r="AG470" i="1"/>
  <c r="AH470" i="1" s="1"/>
  <c r="AD470" i="1"/>
  <c r="AE470" i="1" s="1"/>
  <c r="AB470" i="1"/>
  <c r="AC470" i="1" s="1"/>
  <c r="AA470" i="1"/>
  <c r="W470" i="1"/>
  <c r="P470" i="1" s="1"/>
  <c r="U470" i="1"/>
  <c r="BP469" i="1"/>
  <c r="BO469" i="1"/>
  <c r="BK469" i="1"/>
  <c r="BA469" i="1"/>
  <c r="BN469" i="1" s="1"/>
  <c r="AS469" i="1"/>
  <c r="AG469" i="1"/>
  <c r="AH469" i="1" s="1"/>
  <c r="AD469" i="1"/>
  <c r="O469" i="1" s="1"/>
  <c r="AB469" i="1"/>
  <c r="AC469" i="1" s="1"/>
  <c r="AA469" i="1"/>
  <c r="U469" i="1"/>
  <c r="P469" i="1"/>
  <c r="BP468" i="1"/>
  <c r="BO468" i="1"/>
  <c r="BK468" i="1"/>
  <c r="BA468" i="1"/>
  <c r="BN468" i="1" s="1"/>
  <c r="AS468" i="1"/>
  <c r="AG468" i="1"/>
  <c r="AH468" i="1" s="1"/>
  <c r="AD468" i="1"/>
  <c r="AE468" i="1" s="1"/>
  <c r="AB468" i="1"/>
  <c r="AC468" i="1" s="1"/>
  <c r="AA468" i="1"/>
  <c r="U468" i="1"/>
  <c r="P468" i="1"/>
  <c r="BP467" i="1"/>
  <c r="BO467" i="1"/>
  <c r="BK467" i="1"/>
  <c r="BA467" i="1"/>
  <c r="BB467" i="1" s="1"/>
  <c r="AS467" i="1"/>
  <c r="AG467" i="1"/>
  <c r="AH467" i="1" s="1"/>
  <c r="AD467" i="1"/>
  <c r="AB467" i="1"/>
  <c r="AC467" i="1" s="1"/>
  <c r="AA467" i="1"/>
  <c r="U467" i="1"/>
  <c r="P467" i="1"/>
  <c r="BP466" i="1"/>
  <c r="BO466" i="1"/>
  <c r="BK466" i="1"/>
  <c r="BA466" i="1"/>
  <c r="BN466" i="1" s="1"/>
  <c r="AS466" i="1"/>
  <c r="AG466" i="1"/>
  <c r="AH466" i="1" s="1"/>
  <c r="AD466" i="1"/>
  <c r="AE466" i="1" s="1"/>
  <c r="AB466" i="1"/>
  <c r="AC466" i="1" s="1"/>
  <c r="AA466" i="1"/>
  <c r="U466" i="1"/>
  <c r="P466" i="1"/>
  <c r="BP465" i="1"/>
  <c r="BO465" i="1"/>
  <c r="BK465" i="1"/>
  <c r="BA465" i="1"/>
  <c r="AS465" i="1"/>
  <c r="AG465" i="1"/>
  <c r="AH465" i="1" s="1"/>
  <c r="AD465" i="1"/>
  <c r="AE465" i="1" s="1"/>
  <c r="AB465" i="1"/>
  <c r="AC465" i="1" s="1"/>
  <c r="AA465" i="1"/>
  <c r="U465" i="1"/>
  <c r="P465" i="1"/>
  <c r="BP464" i="1"/>
  <c r="BO464" i="1"/>
  <c r="BK464" i="1"/>
  <c r="BA464" i="1"/>
  <c r="BN464" i="1" s="1"/>
  <c r="AS464" i="1"/>
  <c r="AG464" i="1"/>
  <c r="AH464" i="1" s="1"/>
  <c r="AD464" i="1"/>
  <c r="AE464" i="1" s="1"/>
  <c r="AB464" i="1"/>
  <c r="AC464" i="1" s="1"/>
  <c r="AA464" i="1"/>
  <c r="U464" i="1"/>
  <c r="P464" i="1"/>
  <c r="BP463" i="1"/>
  <c r="BO463" i="1"/>
  <c r="BK463" i="1"/>
  <c r="BA463" i="1"/>
  <c r="BN463" i="1" s="1"/>
  <c r="AS463" i="1"/>
  <c r="AG463" i="1"/>
  <c r="AH463" i="1" s="1"/>
  <c r="AD463" i="1"/>
  <c r="AE463" i="1" s="1"/>
  <c r="AB463" i="1"/>
  <c r="AC463" i="1" s="1"/>
  <c r="AA463" i="1"/>
  <c r="U463" i="1"/>
  <c r="P463" i="1"/>
  <c r="BP462" i="1"/>
  <c r="BO462" i="1"/>
  <c r="BK462" i="1"/>
  <c r="BA462" i="1"/>
  <c r="AS462" i="1"/>
  <c r="AG462" i="1"/>
  <c r="AH462" i="1" s="1"/>
  <c r="AD462" i="1"/>
  <c r="AE462" i="1" s="1"/>
  <c r="AB462" i="1"/>
  <c r="AC462" i="1" s="1"/>
  <c r="AA462" i="1"/>
  <c r="U462" i="1"/>
  <c r="P462" i="1"/>
  <c r="BP461" i="1"/>
  <c r="BO461" i="1"/>
  <c r="BK461" i="1"/>
  <c r="BA461" i="1"/>
  <c r="AS461" i="1"/>
  <c r="AG461" i="1"/>
  <c r="AH461" i="1" s="1"/>
  <c r="AD461" i="1"/>
  <c r="AE461" i="1" s="1"/>
  <c r="AB461" i="1"/>
  <c r="AC461" i="1" s="1"/>
  <c r="AA461" i="1"/>
  <c r="U461" i="1"/>
  <c r="P461" i="1"/>
  <c r="BP460" i="1"/>
  <c r="BO460" i="1"/>
  <c r="BK460" i="1"/>
  <c r="BA460" i="1"/>
  <c r="BN460" i="1" s="1"/>
  <c r="AS460" i="1"/>
  <c r="AG460" i="1"/>
  <c r="AH460" i="1" s="1"/>
  <c r="AD460" i="1"/>
  <c r="AE460" i="1" s="1"/>
  <c r="AB460" i="1"/>
  <c r="AC460" i="1" s="1"/>
  <c r="AA460" i="1"/>
  <c r="U460" i="1"/>
  <c r="P460" i="1"/>
  <c r="BP459" i="1"/>
  <c r="BO459" i="1"/>
  <c r="BK459" i="1"/>
  <c r="BA459" i="1"/>
  <c r="AS459" i="1"/>
  <c r="AG459" i="1"/>
  <c r="AH459" i="1" s="1"/>
  <c r="AD459" i="1"/>
  <c r="AE459" i="1" s="1"/>
  <c r="AB459" i="1"/>
  <c r="AC459" i="1" s="1"/>
  <c r="AA459" i="1"/>
  <c r="U459" i="1"/>
  <c r="P459" i="1"/>
  <c r="BP458" i="1"/>
  <c r="BO458" i="1"/>
  <c r="BK458" i="1"/>
  <c r="BA458" i="1"/>
  <c r="BN458" i="1" s="1"/>
  <c r="AS458" i="1"/>
  <c r="AG458" i="1"/>
  <c r="AH458" i="1" s="1"/>
  <c r="AD458" i="1"/>
  <c r="AE458" i="1" s="1"/>
  <c r="AB458" i="1"/>
  <c r="AC458" i="1" s="1"/>
  <c r="AA458" i="1"/>
  <c r="U458" i="1"/>
  <c r="P458" i="1"/>
  <c r="BP457" i="1"/>
  <c r="BO457" i="1"/>
  <c r="BK457" i="1"/>
  <c r="BA457" i="1"/>
  <c r="AS457" i="1"/>
  <c r="AG457" i="1"/>
  <c r="AH457" i="1" s="1"/>
  <c r="AD457" i="1"/>
  <c r="AE457" i="1" s="1"/>
  <c r="AB457" i="1"/>
  <c r="AC457" i="1" s="1"/>
  <c r="AA457" i="1"/>
  <c r="W457" i="1"/>
  <c r="P457" i="1" s="1"/>
  <c r="U457" i="1"/>
  <c r="BP456" i="1"/>
  <c r="BO456" i="1"/>
  <c r="BK456" i="1"/>
  <c r="BA456" i="1"/>
  <c r="AS456" i="1"/>
  <c r="AG456" i="1"/>
  <c r="AH456" i="1" s="1"/>
  <c r="AD456" i="1"/>
  <c r="AE456" i="1" s="1"/>
  <c r="AB456" i="1"/>
  <c r="AC456" i="1" s="1"/>
  <c r="AA456" i="1"/>
  <c r="U456" i="1"/>
  <c r="P456" i="1"/>
  <c r="BP455" i="1"/>
  <c r="BO455" i="1"/>
  <c r="BK455" i="1"/>
  <c r="BA455" i="1"/>
  <c r="BN455" i="1" s="1"/>
  <c r="AS455" i="1"/>
  <c r="AG455" i="1"/>
  <c r="AH455" i="1" s="1"/>
  <c r="AD455" i="1"/>
  <c r="AE455" i="1" s="1"/>
  <c r="AB455" i="1"/>
  <c r="AC455" i="1" s="1"/>
  <c r="AA455" i="1"/>
  <c r="U455" i="1"/>
  <c r="P455" i="1"/>
  <c r="BP454" i="1"/>
  <c r="BO454" i="1"/>
  <c r="BK454" i="1"/>
  <c r="BA454" i="1"/>
  <c r="BB454" i="1" s="1"/>
  <c r="AS454" i="1"/>
  <c r="AG454" i="1"/>
  <c r="AH454" i="1" s="1"/>
  <c r="AD454" i="1"/>
  <c r="AB454" i="1"/>
  <c r="AC454" i="1" s="1"/>
  <c r="AA454" i="1"/>
  <c r="U454" i="1"/>
  <c r="P454" i="1"/>
  <c r="BP453" i="1"/>
  <c r="BO453" i="1"/>
  <c r="BK453" i="1"/>
  <c r="BA453" i="1"/>
  <c r="BB453" i="1" s="1"/>
  <c r="AS453" i="1"/>
  <c r="AG453" i="1"/>
  <c r="AH453" i="1" s="1"/>
  <c r="AD453" i="1"/>
  <c r="AE453" i="1" s="1"/>
  <c r="AB453" i="1"/>
  <c r="AC453" i="1" s="1"/>
  <c r="AA453" i="1"/>
  <c r="U453" i="1"/>
  <c r="P453" i="1"/>
  <c r="BP452" i="1"/>
  <c r="BO452" i="1"/>
  <c r="BK452" i="1"/>
  <c r="BA452" i="1"/>
  <c r="AS452" i="1"/>
  <c r="AG452" i="1"/>
  <c r="AH452" i="1" s="1"/>
  <c r="AD452" i="1"/>
  <c r="AE452" i="1" s="1"/>
  <c r="AB452" i="1"/>
  <c r="AC452" i="1" s="1"/>
  <c r="AA452" i="1"/>
  <c r="U452" i="1"/>
  <c r="P452" i="1"/>
  <c r="BP451" i="1"/>
  <c r="BO451" i="1"/>
  <c r="BK451" i="1"/>
  <c r="BA451" i="1"/>
  <c r="AS451" i="1"/>
  <c r="AG451" i="1"/>
  <c r="AH451" i="1" s="1"/>
  <c r="AD451" i="1"/>
  <c r="AE451" i="1" s="1"/>
  <c r="AB451" i="1"/>
  <c r="AC451" i="1" s="1"/>
  <c r="AA451" i="1"/>
  <c r="U451" i="1"/>
  <c r="P451" i="1"/>
  <c r="BP450" i="1"/>
  <c r="BO450" i="1"/>
  <c r="BK450" i="1"/>
  <c r="BA450" i="1"/>
  <c r="AS450" i="1"/>
  <c r="AG450" i="1"/>
  <c r="AH450" i="1" s="1"/>
  <c r="AD450" i="1"/>
  <c r="AE450" i="1" s="1"/>
  <c r="AB450" i="1"/>
  <c r="AC450" i="1" s="1"/>
  <c r="AA450" i="1"/>
  <c r="U450" i="1"/>
  <c r="P450" i="1"/>
  <c r="BP449" i="1"/>
  <c r="BO449" i="1"/>
  <c r="BK449" i="1"/>
  <c r="BA449" i="1"/>
  <c r="BB449" i="1" s="1"/>
  <c r="AS449" i="1"/>
  <c r="AG449" i="1"/>
  <c r="AH449" i="1" s="1"/>
  <c r="AD449" i="1"/>
  <c r="AE449" i="1" s="1"/>
  <c r="AB449" i="1"/>
  <c r="AC449" i="1" s="1"/>
  <c r="AA449" i="1"/>
  <c r="U449" i="1"/>
  <c r="P449" i="1"/>
  <c r="BP448" i="1"/>
  <c r="BO448" i="1"/>
  <c r="BK448" i="1"/>
  <c r="BA448" i="1"/>
  <c r="AS448" i="1"/>
  <c r="AG448" i="1"/>
  <c r="AH448" i="1" s="1"/>
  <c r="AD448" i="1"/>
  <c r="AE448" i="1" s="1"/>
  <c r="AB448" i="1"/>
  <c r="AC448" i="1" s="1"/>
  <c r="AA448" i="1"/>
  <c r="U448" i="1"/>
  <c r="P448" i="1"/>
  <c r="BP447" i="1"/>
  <c r="BO447" i="1"/>
  <c r="BK447" i="1"/>
  <c r="BA447" i="1"/>
  <c r="BB447" i="1" s="1"/>
  <c r="AS447" i="1"/>
  <c r="AG447" i="1"/>
  <c r="AH447" i="1" s="1"/>
  <c r="AD447" i="1"/>
  <c r="AE447" i="1" s="1"/>
  <c r="AB447" i="1"/>
  <c r="AC447" i="1" s="1"/>
  <c r="AA447" i="1"/>
  <c r="U447" i="1"/>
  <c r="BP446" i="1"/>
  <c r="BO446" i="1"/>
  <c r="BK446" i="1"/>
  <c r="BA446" i="1"/>
  <c r="AS446" i="1"/>
  <c r="AG446" i="1"/>
  <c r="AH446" i="1" s="1"/>
  <c r="AD446" i="1"/>
  <c r="AE446" i="1" s="1"/>
  <c r="AB446" i="1"/>
  <c r="AC446" i="1" s="1"/>
  <c r="AA446" i="1"/>
  <c r="U446" i="1"/>
  <c r="BP445" i="1"/>
  <c r="BO445" i="1"/>
  <c r="BK445" i="1"/>
  <c r="BA445" i="1"/>
  <c r="BB445" i="1" s="1"/>
  <c r="AS445" i="1"/>
  <c r="AG445" i="1"/>
  <c r="AH445" i="1" s="1"/>
  <c r="AD445" i="1"/>
  <c r="AE445" i="1" s="1"/>
  <c r="AB445" i="1"/>
  <c r="AC445" i="1" s="1"/>
  <c r="AA445" i="1"/>
  <c r="U445" i="1"/>
  <c r="P445" i="1"/>
  <c r="BP444" i="1"/>
  <c r="BO444" i="1"/>
  <c r="BK444" i="1"/>
  <c r="BA444" i="1"/>
  <c r="AS444" i="1"/>
  <c r="AG444" i="1"/>
  <c r="AH444" i="1" s="1"/>
  <c r="AD444" i="1"/>
  <c r="AE444" i="1" s="1"/>
  <c r="AB444" i="1"/>
  <c r="AC444" i="1" s="1"/>
  <c r="AA444" i="1"/>
  <c r="U444" i="1"/>
  <c r="P444" i="1"/>
  <c r="BP443" i="1"/>
  <c r="BO443" i="1"/>
  <c r="BK443" i="1"/>
  <c r="BA443" i="1"/>
  <c r="BB443" i="1" s="1"/>
  <c r="AS443" i="1"/>
  <c r="AG443" i="1"/>
  <c r="AH443" i="1" s="1"/>
  <c r="AD443" i="1"/>
  <c r="AE443" i="1" s="1"/>
  <c r="AB443" i="1"/>
  <c r="AC443" i="1" s="1"/>
  <c r="AA443" i="1"/>
  <c r="U443" i="1"/>
  <c r="P443" i="1"/>
  <c r="BP442" i="1"/>
  <c r="BO442" i="1"/>
  <c r="BK442" i="1"/>
  <c r="BA442" i="1"/>
  <c r="BN442" i="1" s="1"/>
  <c r="AS442" i="1"/>
  <c r="AG442" i="1"/>
  <c r="AH442" i="1" s="1"/>
  <c r="AD442" i="1"/>
  <c r="AE442" i="1" s="1"/>
  <c r="AB442" i="1"/>
  <c r="AC442" i="1" s="1"/>
  <c r="AA442" i="1"/>
  <c r="U442" i="1"/>
  <c r="P442" i="1"/>
  <c r="BP441" i="1"/>
  <c r="BO441" i="1"/>
  <c r="BK441" i="1"/>
  <c r="BA441" i="1"/>
  <c r="BN441" i="1" s="1"/>
  <c r="AS441" i="1"/>
  <c r="AG441" i="1"/>
  <c r="AH441" i="1" s="1"/>
  <c r="AD441" i="1"/>
  <c r="AE441" i="1" s="1"/>
  <c r="AB441" i="1"/>
  <c r="AC441" i="1" s="1"/>
  <c r="AA441" i="1"/>
  <c r="U441" i="1"/>
  <c r="P441" i="1"/>
  <c r="BP440" i="1"/>
  <c r="BO440" i="1"/>
  <c r="BK440" i="1"/>
  <c r="BA440" i="1"/>
  <c r="BN440" i="1" s="1"/>
  <c r="AS440" i="1"/>
  <c r="AG440" i="1"/>
  <c r="AH440" i="1" s="1"/>
  <c r="AD440" i="1"/>
  <c r="AE440" i="1" s="1"/>
  <c r="AB440" i="1"/>
  <c r="AC440" i="1" s="1"/>
  <c r="AA440" i="1"/>
  <c r="U440" i="1"/>
  <c r="P440" i="1"/>
  <c r="BP439" i="1"/>
  <c r="BO439" i="1"/>
  <c r="BK439" i="1"/>
  <c r="BA439" i="1"/>
  <c r="BN439" i="1" s="1"/>
  <c r="AS439" i="1"/>
  <c r="AG439" i="1"/>
  <c r="AH439" i="1" s="1"/>
  <c r="AD439" i="1"/>
  <c r="AE439" i="1" s="1"/>
  <c r="AB439" i="1"/>
  <c r="AC439" i="1" s="1"/>
  <c r="AA439" i="1"/>
  <c r="U439" i="1"/>
  <c r="P439" i="1"/>
  <c r="BP438" i="1"/>
  <c r="BO438" i="1"/>
  <c r="BK438" i="1"/>
  <c r="BA438" i="1"/>
  <c r="BN438" i="1" s="1"/>
  <c r="AS438" i="1"/>
  <c r="AG438" i="1"/>
  <c r="AH438" i="1" s="1"/>
  <c r="AD438" i="1"/>
  <c r="AB438" i="1"/>
  <c r="AC438" i="1" s="1"/>
  <c r="AA438" i="1"/>
  <c r="U438" i="1"/>
  <c r="P438" i="1"/>
  <c r="BP437" i="1"/>
  <c r="BO437" i="1"/>
  <c r="BK437" i="1"/>
  <c r="BA437" i="1"/>
  <c r="BN437" i="1" s="1"/>
  <c r="AS437" i="1"/>
  <c r="AG437" i="1"/>
  <c r="AH437" i="1" s="1"/>
  <c r="AD437" i="1"/>
  <c r="AE437" i="1" s="1"/>
  <c r="AB437" i="1"/>
  <c r="AC437" i="1" s="1"/>
  <c r="AA437" i="1"/>
  <c r="U437" i="1"/>
  <c r="P437" i="1"/>
  <c r="BP436" i="1"/>
  <c r="BO436" i="1"/>
  <c r="BK436" i="1"/>
  <c r="BA436" i="1"/>
  <c r="BN436" i="1" s="1"/>
  <c r="AS436" i="1"/>
  <c r="AG436" i="1"/>
  <c r="AH436" i="1" s="1"/>
  <c r="AD436" i="1"/>
  <c r="AE436" i="1" s="1"/>
  <c r="AB436" i="1"/>
  <c r="AC436" i="1" s="1"/>
  <c r="AA436" i="1"/>
  <c r="U436" i="1"/>
  <c r="P436" i="1"/>
  <c r="BP435" i="1"/>
  <c r="BO435" i="1"/>
  <c r="BN435" i="1"/>
  <c r="BK435" i="1"/>
  <c r="BA435" i="1"/>
  <c r="BB435" i="1" s="1"/>
  <c r="AS435" i="1"/>
  <c r="AG435" i="1"/>
  <c r="AH435" i="1" s="1"/>
  <c r="AD435" i="1"/>
  <c r="AE435" i="1" s="1"/>
  <c r="AB435" i="1"/>
  <c r="AC435" i="1" s="1"/>
  <c r="AA435" i="1"/>
  <c r="U435" i="1"/>
  <c r="P435" i="1"/>
  <c r="BP434" i="1"/>
  <c r="BO434" i="1"/>
  <c r="BK434" i="1"/>
  <c r="BA434" i="1"/>
  <c r="AS434" i="1"/>
  <c r="AG434" i="1"/>
  <c r="AH434" i="1" s="1"/>
  <c r="AD434" i="1"/>
  <c r="AE434" i="1" s="1"/>
  <c r="AB434" i="1"/>
  <c r="AC434" i="1" s="1"/>
  <c r="AA434" i="1"/>
  <c r="U434" i="1"/>
  <c r="BP433" i="1"/>
  <c r="BO433" i="1"/>
  <c r="BK433" i="1"/>
  <c r="BA433" i="1"/>
  <c r="BN433" i="1" s="1"/>
  <c r="AS433" i="1"/>
  <c r="AG433" i="1"/>
  <c r="AH433" i="1" s="1"/>
  <c r="AD433" i="1"/>
  <c r="AE433" i="1" s="1"/>
  <c r="AB433" i="1"/>
  <c r="AC433" i="1" s="1"/>
  <c r="AA433" i="1"/>
  <c r="U433" i="1"/>
  <c r="P433" i="1"/>
  <c r="BP432" i="1"/>
  <c r="BO432" i="1"/>
  <c r="BK432" i="1"/>
  <c r="BA432" i="1"/>
  <c r="BN432" i="1" s="1"/>
  <c r="AS432" i="1"/>
  <c r="AG432" i="1"/>
  <c r="AH432" i="1" s="1"/>
  <c r="AD432" i="1"/>
  <c r="AE432" i="1" s="1"/>
  <c r="AB432" i="1"/>
  <c r="AC432" i="1" s="1"/>
  <c r="AA432" i="1"/>
  <c r="U432" i="1"/>
  <c r="P432" i="1"/>
  <c r="BP431" i="1"/>
  <c r="BO431" i="1"/>
  <c r="BK431" i="1"/>
  <c r="BA431" i="1"/>
  <c r="BN431" i="1" s="1"/>
  <c r="AS431" i="1"/>
  <c r="AG431" i="1"/>
  <c r="AH431" i="1" s="1"/>
  <c r="AD431" i="1"/>
  <c r="AE431" i="1" s="1"/>
  <c r="AB431" i="1"/>
  <c r="AC431" i="1" s="1"/>
  <c r="AA431" i="1"/>
  <c r="U431" i="1"/>
  <c r="BP430" i="1"/>
  <c r="BO430" i="1"/>
  <c r="BK430" i="1"/>
  <c r="BA430" i="1"/>
  <c r="AS430" i="1"/>
  <c r="AG430" i="1"/>
  <c r="AH430" i="1" s="1"/>
  <c r="AD430" i="1"/>
  <c r="AE430" i="1" s="1"/>
  <c r="AB430" i="1"/>
  <c r="AC430" i="1" s="1"/>
  <c r="AA430" i="1"/>
  <c r="U430" i="1"/>
  <c r="P430" i="1"/>
  <c r="BP429" i="1"/>
  <c r="BO429" i="1"/>
  <c r="BK429" i="1"/>
  <c r="BA429" i="1"/>
  <c r="AS429" i="1"/>
  <c r="AG429" i="1"/>
  <c r="AH429" i="1" s="1"/>
  <c r="AD429" i="1"/>
  <c r="O429" i="1" s="1"/>
  <c r="AB429" i="1"/>
  <c r="AC429" i="1" s="1"/>
  <c r="AA429" i="1"/>
  <c r="U429" i="1"/>
  <c r="P429" i="1"/>
  <c r="BP428" i="1"/>
  <c r="BO428" i="1"/>
  <c r="BK428" i="1"/>
  <c r="BA428" i="1"/>
  <c r="AS428" i="1"/>
  <c r="AG428" i="1"/>
  <c r="AH428" i="1" s="1"/>
  <c r="AD428" i="1"/>
  <c r="AB428" i="1"/>
  <c r="AC428" i="1" s="1"/>
  <c r="AA428" i="1"/>
  <c r="U428" i="1"/>
  <c r="BP427" i="1"/>
  <c r="BO427" i="1"/>
  <c r="BK427" i="1"/>
  <c r="BA427" i="1"/>
  <c r="AS427" i="1"/>
  <c r="AG427" i="1"/>
  <c r="AH427" i="1" s="1"/>
  <c r="AD427" i="1"/>
  <c r="AB427" i="1"/>
  <c r="AC427" i="1" s="1"/>
  <c r="AA427" i="1"/>
  <c r="U427" i="1"/>
  <c r="P427" i="1"/>
  <c r="BP426" i="1"/>
  <c r="BO426" i="1"/>
  <c r="BK426" i="1"/>
  <c r="BA426" i="1"/>
  <c r="BN426" i="1" s="1"/>
  <c r="AS426" i="1"/>
  <c r="AG426" i="1"/>
  <c r="AH426" i="1" s="1"/>
  <c r="AD426" i="1"/>
  <c r="O426" i="1" s="1"/>
  <c r="AB426" i="1"/>
  <c r="AC426" i="1" s="1"/>
  <c r="AA426" i="1"/>
  <c r="U426" i="1"/>
  <c r="P426" i="1"/>
  <c r="BP425" i="1"/>
  <c r="BO425" i="1"/>
  <c r="BK425" i="1"/>
  <c r="BA425" i="1"/>
  <c r="AS425" i="1"/>
  <c r="AG425" i="1"/>
  <c r="AH425" i="1" s="1"/>
  <c r="AD425" i="1"/>
  <c r="AE425" i="1" s="1"/>
  <c r="AB425" i="1"/>
  <c r="AC425" i="1" s="1"/>
  <c r="AA425" i="1"/>
  <c r="U425" i="1"/>
  <c r="P425" i="1"/>
  <c r="BP424" i="1"/>
  <c r="BO424" i="1"/>
  <c r="BK424" i="1"/>
  <c r="BA424" i="1"/>
  <c r="BN424" i="1" s="1"/>
  <c r="AS424" i="1"/>
  <c r="AG424" i="1"/>
  <c r="AH424" i="1" s="1"/>
  <c r="AD424" i="1"/>
  <c r="AB424" i="1"/>
  <c r="AC424" i="1" s="1"/>
  <c r="AA424" i="1"/>
  <c r="U424" i="1"/>
  <c r="P424" i="1"/>
  <c r="BP423" i="1"/>
  <c r="BO423" i="1"/>
  <c r="BK423" i="1"/>
  <c r="BA423" i="1"/>
  <c r="AS423" i="1"/>
  <c r="AG423" i="1"/>
  <c r="AH423" i="1" s="1"/>
  <c r="AD423" i="1"/>
  <c r="AB423" i="1"/>
  <c r="AC423" i="1" s="1"/>
  <c r="AA423" i="1"/>
  <c r="U423" i="1"/>
  <c r="P423" i="1"/>
  <c r="BP422" i="1"/>
  <c r="BO422" i="1"/>
  <c r="BK422" i="1"/>
  <c r="BA422" i="1"/>
  <c r="BN422" i="1" s="1"/>
  <c r="AS422" i="1"/>
  <c r="AG422" i="1"/>
  <c r="AH422" i="1" s="1"/>
  <c r="AD422" i="1"/>
  <c r="AE422" i="1" s="1"/>
  <c r="AB422" i="1"/>
  <c r="AC422" i="1" s="1"/>
  <c r="AA422" i="1"/>
  <c r="U422" i="1"/>
  <c r="P422" i="1"/>
  <c r="BP421" i="1"/>
  <c r="BO421" i="1"/>
  <c r="BK421" i="1"/>
  <c r="BA421" i="1"/>
  <c r="BN421" i="1" s="1"/>
  <c r="AS421" i="1"/>
  <c r="AG421" i="1"/>
  <c r="AH421" i="1" s="1"/>
  <c r="AD421" i="1"/>
  <c r="AB421" i="1"/>
  <c r="AC421" i="1" s="1"/>
  <c r="AA421" i="1"/>
  <c r="U421" i="1"/>
  <c r="P421" i="1"/>
  <c r="BP420" i="1"/>
  <c r="BO420" i="1"/>
  <c r="BK420" i="1"/>
  <c r="BA420" i="1"/>
  <c r="BN420" i="1" s="1"/>
  <c r="AS420" i="1"/>
  <c r="AG420" i="1"/>
  <c r="AH420" i="1" s="1"/>
  <c r="AD420" i="1"/>
  <c r="AE420" i="1" s="1"/>
  <c r="AB420" i="1"/>
  <c r="AC420" i="1" s="1"/>
  <c r="AA420" i="1"/>
  <c r="U420" i="1"/>
  <c r="P420" i="1"/>
  <c r="BP419" i="1"/>
  <c r="BO419" i="1"/>
  <c r="BK419" i="1"/>
  <c r="BA419" i="1"/>
  <c r="AS419" i="1"/>
  <c r="AG419" i="1"/>
  <c r="AH419" i="1" s="1"/>
  <c r="AD419" i="1"/>
  <c r="AB419" i="1"/>
  <c r="AC419" i="1" s="1"/>
  <c r="AA419" i="1"/>
  <c r="U419" i="1"/>
  <c r="P419" i="1"/>
  <c r="BP418" i="1"/>
  <c r="BO418" i="1"/>
  <c r="BK418" i="1"/>
  <c r="BA418" i="1"/>
  <c r="AS418" i="1"/>
  <c r="AG418" i="1"/>
  <c r="AH418" i="1" s="1"/>
  <c r="AD418" i="1"/>
  <c r="AE418" i="1" s="1"/>
  <c r="AB418" i="1"/>
  <c r="AC418" i="1" s="1"/>
  <c r="AA418" i="1"/>
  <c r="U418" i="1"/>
  <c r="P418" i="1"/>
  <c r="BP417" i="1"/>
  <c r="BO417" i="1"/>
  <c r="BK417" i="1"/>
  <c r="BA417" i="1"/>
  <c r="AS417" i="1"/>
  <c r="AG417" i="1"/>
  <c r="AH417" i="1" s="1"/>
  <c r="AD417" i="1"/>
  <c r="AB417" i="1"/>
  <c r="AC417" i="1" s="1"/>
  <c r="AA417" i="1"/>
  <c r="U417" i="1"/>
  <c r="P417" i="1"/>
  <c r="BP416" i="1"/>
  <c r="BO416" i="1"/>
  <c r="BK416" i="1"/>
  <c r="BA416" i="1"/>
  <c r="BB416" i="1" s="1"/>
  <c r="AS416" i="1"/>
  <c r="AG416" i="1"/>
  <c r="AH416" i="1" s="1"/>
  <c r="AD416" i="1"/>
  <c r="AE416" i="1" s="1"/>
  <c r="AB416" i="1"/>
  <c r="AC416" i="1" s="1"/>
  <c r="AA416" i="1"/>
  <c r="U416" i="1"/>
  <c r="P416" i="1"/>
  <c r="BP415" i="1"/>
  <c r="BO415" i="1"/>
  <c r="BK415" i="1"/>
  <c r="BA415" i="1"/>
  <c r="AS415" i="1"/>
  <c r="AG415" i="1"/>
  <c r="AH415" i="1" s="1"/>
  <c r="AD415" i="1"/>
  <c r="AB415" i="1"/>
  <c r="AC415" i="1" s="1"/>
  <c r="AA415" i="1"/>
  <c r="U415" i="1"/>
  <c r="BP414" i="1"/>
  <c r="BO414" i="1"/>
  <c r="BK414" i="1"/>
  <c r="BA414" i="1"/>
  <c r="BN414" i="1" s="1"/>
  <c r="AS414" i="1"/>
  <c r="AG414" i="1"/>
  <c r="AH414" i="1" s="1"/>
  <c r="AD414" i="1"/>
  <c r="AE414" i="1" s="1"/>
  <c r="AB414" i="1"/>
  <c r="AC414" i="1" s="1"/>
  <c r="AA414" i="1"/>
  <c r="U414" i="1"/>
  <c r="P414" i="1"/>
  <c r="O414" i="1"/>
  <c r="BP413" i="1"/>
  <c r="BO413" i="1"/>
  <c r="BK413" i="1"/>
  <c r="BA413" i="1"/>
  <c r="BN413" i="1" s="1"/>
  <c r="AS413" i="1"/>
  <c r="AG413" i="1"/>
  <c r="AH413" i="1" s="1"/>
  <c r="AD413" i="1"/>
  <c r="O413" i="1" s="1"/>
  <c r="AB413" i="1"/>
  <c r="AC413" i="1" s="1"/>
  <c r="AA413" i="1"/>
  <c r="U413" i="1"/>
  <c r="P413" i="1"/>
  <c r="BP412" i="1"/>
  <c r="BO412" i="1"/>
  <c r="BK412" i="1"/>
  <c r="BA412" i="1"/>
  <c r="BN412" i="1" s="1"/>
  <c r="AS412" i="1"/>
  <c r="AG412" i="1"/>
  <c r="AH412" i="1" s="1"/>
  <c r="AD412" i="1"/>
  <c r="AE412" i="1" s="1"/>
  <c r="AB412" i="1"/>
  <c r="AC412" i="1" s="1"/>
  <c r="AA412" i="1"/>
  <c r="U412" i="1"/>
  <c r="P412" i="1"/>
  <c r="BP411" i="1"/>
  <c r="BO411" i="1"/>
  <c r="BN411" i="1"/>
  <c r="BK411" i="1"/>
  <c r="BA411" i="1"/>
  <c r="BB411" i="1" s="1"/>
  <c r="AS411" i="1"/>
  <c r="AG411" i="1"/>
  <c r="AH411" i="1" s="1"/>
  <c r="AD411" i="1"/>
  <c r="AB411" i="1"/>
  <c r="AC411" i="1" s="1"/>
  <c r="AA411" i="1"/>
  <c r="U411" i="1"/>
  <c r="BP410" i="1"/>
  <c r="BO410" i="1"/>
  <c r="BK410" i="1"/>
  <c r="BA410" i="1"/>
  <c r="AS410" i="1"/>
  <c r="AG410" i="1"/>
  <c r="AH410" i="1" s="1"/>
  <c r="AD410" i="1"/>
  <c r="AE410" i="1" s="1"/>
  <c r="AB410" i="1"/>
  <c r="AC410" i="1" s="1"/>
  <c r="AA410" i="1"/>
  <c r="U410" i="1"/>
  <c r="P410" i="1"/>
  <c r="BP409" i="1"/>
  <c r="BO409" i="1"/>
  <c r="BK409" i="1"/>
  <c r="BA409" i="1"/>
  <c r="AS409" i="1"/>
  <c r="AG409" i="1"/>
  <c r="AH409" i="1" s="1"/>
  <c r="AD409" i="1"/>
  <c r="AB409" i="1"/>
  <c r="AC409" i="1" s="1"/>
  <c r="AA409" i="1"/>
  <c r="U409" i="1"/>
  <c r="P409" i="1"/>
  <c r="BP408" i="1"/>
  <c r="BO408" i="1"/>
  <c r="BK408" i="1"/>
  <c r="BA408" i="1"/>
  <c r="AS408" i="1"/>
  <c r="AG408" i="1"/>
  <c r="AH408" i="1" s="1"/>
  <c r="AD408" i="1"/>
  <c r="AE408" i="1" s="1"/>
  <c r="AB408" i="1"/>
  <c r="AC408" i="1" s="1"/>
  <c r="AA408" i="1"/>
  <c r="U408" i="1"/>
  <c r="P408" i="1"/>
  <c r="BP407" i="1"/>
  <c r="BO407" i="1"/>
  <c r="BK407" i="1"/>
  <c r="BA407" i="1"/>
  <c r="AS407" i="1"/>
  <c r="AG407" i="1"/>
  <c r="AH407" i="1" s="1"/>
  <c r="AD407" i="1"/>
  <c r="AE407" i="1" s="1"/>
  <c r="AB407" i="1"/>
  <c r="AC407" i="1" s="1"/>
  <c r="AA407" i="1"/>
  <c r="U407" i="1"/>
  <c r="P407" i="1"/>
  <c r="BP406" i="1"/>
  <c r="BO406" i="1"/>
  <c r="BK406" i="1"/>
  <c r="BA406" i="1"/>
  <c r="BN406" i="1" s="1"/>
  <c r="AS406" i="1"/>
  <c r="AG406" i="1"/>
  <c r="AH406" i="1" s="1"/>
  <c r="AD406" i="1"/>
  <c r="AE406" i="1" s="1"/>
  <c r="AB406" i="1"/>
  <c r="AC406" i="1" s="1"/>
  <c r="AA406" i="1"/>
  <c r="U406" i="1"/>
  <c r="P406" i="1"/>
  <c r="BP405" i="1"/>
  <c r="BO405" i="1"/>
  <c r="BK405" i="1"/>
  <c r="BA405" i="1"/>
  <c r="BN405" i="1" s="1"/>
  <c r="AS405" i="1"/>
  <c r="AG405" i="1"/>
  <c r="AH405" i="1" s="1"/>
  <c r="AD405" i="1"/>
  <c r="AE405" i="1" s="1"/>
  <c r="AB405" i="1"/>
  <c r="AC405" i="1" s="1"/>
  <c r="AA405" i="1"/>
  <c r="U405" i="1"/>
  <c r="P405" i="1"/>
  <c r="BP404" i="1"/>
  <c r="BO404" i="1"/>
  <c r="BK404" i="1"/>
  <c r="BA404" i="1"/>
  <c r="BN404" i="1" s="1"/>
  <c r="AS404" i="1"/>
  <c r="AG404" i="1"/>
  <c r="AH404" i="1" s="1"/>
  <c r="AD404" i="1"/>
  <c r="AE404" i="1" s="1"/>
  <c r="AB404" i="1"/>
  <c r="AC404" i="1" s="1"/>
  <c r="AA404" i="1"/>
  <c r="U404" i="1"/>
  <c r="P404" i="1"/>
  <c r="BP403" i="1"/>
  <c r="BO403" i="1"/>
  <c r="BK403" i="1"/>
  <c r="BA403" i="1"/>
  <c r="BN403" i="1" s="1"/>
  <c r="AS403" i="1"/>
  <c r="AG403" i="1"/>
  <c r="AH403" i="1" s="1"/>
  <c r="AD403" i="1"/>
  <c r="AE403" i="1" s="1"/>
  <c r="AB403" i="1"/>
  <c r="AC403" i="1" s="1"/>
  <c r="AA403" i="1"/>
  <c r="U403" i="1"/>
  <c r="P403" i="1"/>
  <c r="BP402" i="1"/>
  <c r="BO402" i="1"/>
  <c r="BK402" i="1"/>
  <c r="BA402" i="1"/>
  <c r="BN402" i="1" s="1"/>
  <c r="AS402" i="1"/>
  <c r="AG402" i="1"/>
  <c r="AH402" i="1" s="1"/>
  <c r="AD402" i="1"/>
  <c r="AE402" i="1" s="1"/>
  <c r="AB402" i="1"/>
  <c r="AC402" i="1" s="1"/>
  <c r="AA402" i="1"/>
  <c r="U402" i="1"/>
  <c r="P402" i="1"/>
  <c r="BP401" i="1"/>
  <c r="BO401" i="1"/>
  <c r="BK401" i="1"/>
  <c r="BA401" i="1"/>
  <c r="BN401" i="1" s="1"/>
  <c r="AS401" i="1"/>
  <c r="AG401" i="1"/>
  <c r="AH401" i="1" s="1"/>
  <c r="AD401" i="1"/>
  <c r="AE401" i="1" s="1"/>
  <c r="AB401" i="1"/>
  <c r="AC401" i="1" s="1"/>
  <c r="AA401" i="1"/>
  <c r="U401" i="1"/>
  <c r="P401" i="1"/>
  <c r="BP400" i="1"/>
  <c r="BO400" i="1"/>
  <c r="BK400" i="1"/>
  <c r="BA400" i="1"/>
  <c r="BN400" i="1" s="1"/>
  <c r="AS400" i="1"/>
  <c r="AG400" i="1"/>
  <c r="AH400" i="1" s="1"/>
  <c r="AD400" i="1"/>
  <c r="AE400" i="1" s="1"/>
  <c r="AB400" i="1"/>
  <c r="AC400" i="1" s="1"/>
  <c r="AA400" i="1"/>
  <c r="U400" i="1"/>
  <c r="P400" i="1"/>
  <c r="BP399" i="1"/>
  <c r="BO399" i="1"/>
  <c r="BK399" i="1"/>
  <c r="BA399" i="1"/>
  <c r="BN399" i="1" s="1"/>
  <c r="AS399" i="1"/>
  <c r="AG399" i="1"/>
  <c r="AH399" i="1" s="1"/>
  <c r="AD399" i="1"/>
  <c r="AE399" i="1" s="1"/>
  <c r="AB399" i="1"/>
  <c r="AC399" i="1" s="1"/>
  <c r="AA399" i="1"/>
  <c r="U399" i="1"/>
  <c r="P399" i="1"/>
  <c r="BP398" i="1"/>
  <c r="BO398" i="1"/>
  <c r="BK398" i="1"/>
  <c r="BA398" i="1"/>
  <c r="BN398" i="1" s="1"/>
  <c r="AS398" i="1"/>
  <c r="AG398" i="1"/>
  <c r="AH398" i="1" s="1"/>
  <c r="AD398" i="1"/>
  <c r="AE398" i="1" s="1"/>
  <c r="AB398" i="1"/>
  <c r="AC398" i="1" s="1"/>
  <c r="AA398" i="1"/>
  <c r="U398" i="1"/>
  <c r="P398" i="1"/>
  <c r="BP397" i="1"/>
  <c r="BO397" i="1"/>
  <c r="BK397" i="1"/>
  <c r="BA397" i="1"/>
  <c r="BN397" i="1" s="1"/>
  <c r="AS397" i="1"/>
  <c r="AG397" i="1"/>
  <c r="AH397" i="1" s="1"/>
  <c r="AD397" i="1"/>
  <c r="AE397" i="1" s="1"/>
  <c r="AB397" i="1"/>
  <c r="AC397" i="1" s="1"/>
  <c r="AA397" i="1"/>
  <c r="U397" i="1"/>
  <c r="P397" i="1"/>
  <c r="BP396" i="1"/>
  <c r="BO396" i="1"/>
  <c r="BK396" i="1"/>
  <c r="BA396" i="1"/>
  <c r="BN396" i="1" s="1"/>
  <c r="AS396" i="1"/>
  <c r="AG396" i="1"/>
  <c r="AH396" i="1" s="1"/>
  <c r="AD396" i="1"/>
  <c r="AE396" i="1" s="1"/>
  <c r="AB396" i="1"/>
  <c r="AC396" i="1" s="1"/>
  <c r="AA396" i="1"/>
  <c r="U396" i="1"/>
  <c r="P396" i="1"/>
  <c r="BP395" i="1"/>
  <c r="BO395" i="1"/>
  <c r="BK395" i="1"/>
  <c r="BA395" i="1"/>
  <c r="BN395" i="1" s="1"/>
  <c r="AS395" i="1"/>
  <c r="AG395" i="1"/>
  <c r="AH395" i="1" s="1"/>
  <c r="AD395" i="1"/>
  <c r="AE395" i="1" s="1"/>
  <c r="AB395" i="1"/>
  <c r="AC395" i="1" s="1"/>
  <c r="AA395" i="1"/>
  <c r="U395" i="1"/>
  <c r="P395" i="1"/>
  <c r="BP394" i="1"/>
  <c r="BO394" i="1"/>
  <c r="BK394" i="1"/>
  <c r="BA394" i="1"/>
  <c r="BN394" i="1" s="1"/>
  <c r="AS394" i="1"/>
  <c r="AG394" i="1"/>
  <c r="AH394" i="1" s="1"/>
  <c r="AD394" i="1"/>
  <c r="AE394" i="1" s="1"/>
  <c r="AB394" i="1"/>
  <c r="AC394" i="1" s="1"/>
  <c r="AA394" i="1"/>
  <c r="U394" i="1"/>
  <c r="P394" i="1"/>
  <c r="BP393" i="1"/>
  <c r="BO393" i="1"/>
  <c r="BK393" i="1"/>
  <c r="BA393" i="1"/>
  <c r="BN393" i="1" s="1"/>
  <c r="AS393" i="1"/>
  <c r="AG393" i="1"/>
  <c r="AH393" i="1" s="1"/>
  <c r="AD393" i="1"/>
  <c r="AE393" i="1" s="1"/>
  <c r="AB393" i="1"/>
  <c r="AC393" i="1" s="1"/>
  <c r="AA393" i="1"/>
  <c r="U393" i="1"/>
  <c r="P393" i="1"/>
  <c r="BP392" i="1"/>
  <c r="BO392" i="1"/>
  <c r="BK392" i="1"/>
  <c r="BA392" i="1"/>
  <c r="BN392" i="1" s="1"/>
  <c r="AS392" i="1"/>
  <c r="AG392" i="1"/>
  <c r="AH392" i="1" s="1"/>
  <c r="AD392" i="1"/>
  <c r="AE392" i="1" s="1"/>
  <c r="AB392" i="1"/>
  <c r="AC392" i="1" s="1"/>
  <c r="AA392" i="1"/>
  <c r="U392" i="1"/>
  <c r="P392" i="1"/>
  <c r="BP391" i="1"/>
  <c r="BO391" i="1"/>
  <c r="BK391" i="1"/>
  <c r="BA391" i="1"/>
  <c r="BN391" i="1" s="1"/>
  <c r="AS391" i="1"/>
  <c r="AG391" i="1"/>
  <c r="AH391" i="1" s="1"/>
  <c r="AD391" i="1"/>
  <c r="AE391" i="1" s="1"/>
  <c r="AB391" i="1"/>
  <c r="AC391" i="1" s="1"/>
  <c r="AA391" i="1"/>
  <c r="U391" i="1"/>
  <c r="P391" i="1"/>
  <c r="BP390" i="1"/>
  <c r="BO390" i="1"/>
  <c r="BK390" i="1"/>
  <c r="BA390" i="1"/>
  <c r="BN390" i="1" s="1"/>
  <c r="AS390" i="1"/>
  <c r="AG390" i="1"/>
  <c r="AH390" i="1" s="1"/>
  <c r="AD390" i="1"/>
  <c r="AE390" i="1" s="1"/>
  <c r="AB390" i="1"/>
  <c r="AC390" i="1" s="1"/>
  <c r="AA390" i="1"/>
  <c r="U390" i="1"/>
  <c r="P390" i="1"/>
  <c r="BP389" i="1"/>
  <c r="BO389" i="1"/>
  <c r="BK389" i="1"/>
  <c r="BA389" i="1"/>
  <c r="BN389" i="1" s="1"/>
  <c r="AS389" i="1"/>
  <c r="AG389" i="1"/>
  <c r="AH389" i="1" s="1"/>
  <c r="AD389" i="1"/>
  <c r="AE389" i="1" s="1"/>
  <c r="AB389" i="1"/>
  <c r="AC389" i="1" s="1"/>
  <c r="AA389" i="1"/>
  <c r="U389" i="1"/>
  <c r="BP388" i="1"/>
  <c r="BO388" i="1"/>
  <c r="BK388" i="1"/>
  <c r="BA388" i="1"/>
  <c r="AS388" i="1"/>
  <c r="AG388" i="1"/>
  <c r="AH388" i="1" s="1"/>
  <c r="AD388" i="1"/>
  <c r="AE388" i="1" s="1"/>
  <c r="AB388" i="1"/>
  <c r="AC388" i="1" s="1"/>
  <c r="AA388" i="1"/>
  <c r="U388" i="1"/>
  <c r="P388" i="1"/>
  <c r="BP387" i="1"/>
  <c r="BO387" i="1"/>
  <c r="BK387" i="1"/>
  <c r="BA387" i="1"/>
  <c r="AS387" i="1"/>
  <c r="AG387" i="1"/>
  <c r="AH387" i="1" s="1"/>
  <c r="AD387" i="1"/>
  <c r="AE387" i="1" s="1"/>
  <c r="AB387" i="1"/>
  <c r="AC387" i="1" s="1"/>
  <c r="AA387" i="1"/>
  <c r="U387" i="1"/>
  <c r="P387" i="1"/>
  <c r="BP386" i="1"/>
  <c r="BO386" i="1"/>
  <c r="BK386" i="1"/>
  <c r="BA386" i="1"/>
  <c r="AS386" i="1"/>
  <c r="AG386" i="1"/>
  <c r="AH386" i="1" s="1"/>
  <c r="AD386" i="1"/>
  <c r="AE386" i="1" s="1"/>
  <c r="AB386" i="1"/>
  <c r="AC386" i="1" s="1"/>
  <c r="AA386" i="1"/>
  <c r="U386" i="1"/>
  <c r="BP385" i="1"/>
  <c r="BO385" i="1"/>
  <c r="BK385" i="1"/>
  <c r="BA385" i="1"/>
  <c r="BN385" i="1" s="1"/>
  <c r="AS385" i="1"/>
  <c r="AG385" i="1"/>
  <c r="AH385" i="1" s="1"/>
  <c r="AD385" i="1"/>
  <c r="AE385" i="1" s="1"/>
  <c r="AC385" i="1"/>
  <c r="AB385" i="1"/>
  <c r="AA385" i="1"/>
  <c r="U385" i="1"/>
  <c r="BP384" i="1"/>
  <c r="BO384" i="1"/>
  <c r="BN384" i="1"/>
  <c r="BK384" i="1"/>
  <c r="BB384" i="1"/>
  <c r="BA384" i="1"/>
  <c r="AS384" i="1"/>
  <c r="AG384" i="1"/>
  <c r="AH384" i="1" s="1"/>
  <c r="AD384" i="1"/>
  <c r="AE384" i="1" s="1"/>
  <c r="AB384" i="1"/>
  <c r="AC384" i="1" s="1"/>
  <c r="AA384" i="1"/>
  <c r="U384" i="1"/>
  <c r="P384" i="1"/>
  <c r="BP383" i="1"/>
  <c r="BO383" i="1"/>
  <c r="BK383" i="1"/>
  <c r="BA383" i="1"/>
  <c r="AS383" i="1"/>
  <c r="AG383" i="1"/>
  <c r="AH383" i="1" s="1"/>
  <c r="AD383" i="1"/>
  <c r="AE383" i="1" s="1"/>
  <c r="AB383" i="1"/>
  <c r="AC383" i="1" s="1"/>
  <c r="AA383" i="1"/>
  <c r="U383" i="1"/>
  <c r="P383" i="1"/>
  <c r="BP382" i="1"/>
  <c r="BO382" i="1"/>
  <c r="BN382" i="1"/>
  <c r="BK382" i="1"/>
  <c r="BB382" i="1"/>
  <c r="BA382" i="1"/>
  <c r="AS382" i="1"/>
  <c r="AG382" i="1"/>
  <c r="AH382" i="1" s="1"/>
  <c r="AD382" i="1"/>
  <c r="AE382" i="1" s="1"/>
  <c r="AB382" i="1"/>
  <c r="AC382" i="1" s="1"/>
  <c r="AA382" i="1"/>
  <c r="U382" i="1"/>
  <c r="P382" i="1"/>
  <c r="BP381" i="1"/>
  <c r="BO381" i="1"/>
  <c r="BK381" i="1"/>
  <c r="BA381" i="1"/>
  <c r="AS381" i="1"/>
  <c r="AG381" i="1"/>
  <c r="AH381" i="1" s="1"/>
  <c r="AD381" i="1"/>
  <c r="AE381" i="1" s="1"/>
  <c r="AB381" i="1"/>
  <c r="AC381" i="1" s="1"/>
  <c r="AA381" i="1"/>
  <c r="U381" i="1"/>
  <c r="BP380" i="1"/>
  <c r="BO380" i="1"/>
  <c r="BK380" i="1"/>
  <c r="BA380" i="1"/>
  <c r="BN380" i="1" s="1"/>
  <c r="AS380" i="1"/>
  <c r="AG380" i="1"/>
  <c r="AH380" i="1" s="1"/>
  <c r="AD380" i="1"/>
  <c r="AE380" i="1" s="1"/>
  <c r="AB380" i="1"/>
  <c r="AC380" i="1" s="1"/>
  <c r="AA380" i="1"/>
  <c r="U380" i="1"/>
  <c r="P380" i="1"/>
  <c r="BP379" i="1"/>
  <c r="BO379" i="1"/>
  <c r="BK379" i="1"/>
  <c r="BA379" i="1"/>
  <c r="BN379" i="1" s="1"/>
  <c r="AS379" i="1"/>
  <c r="AG379" i="1"/>
  <c r="AH379" i="1" s="1"/>
  <c r="AD379" i="1"/>
  <c r="AE379" i="1" s="1"/>
  <c r="AB379" i="1"/>
  <c r="AC379" i="1" s="1"/>
  <c r="AA379" i="1"/>
  <c r="U379" i="1"/>
  <c r="BP378" i="1"/>
  <c r="BO378" i="1"/>
  <c r="BN378" i="1"/>
  <c r="BK378" i="1"/>
  <c r="BA378" i="1"/>
  <c r="BB378" i="1" s="1"/>
  <c r="AS378" i="1"/>
  <c r="AG378" i="1"/>
  <c r="AH378" i="1" s="1"/>
  <c r="AD378" i="1"/>
  <c r="AE378" i="1" s="1"/>
  <c r="AB378" i="1"/>
  <c r="AC378" i="1" s="1"/>
  <c r="AA378" i="1"/>
  <c r="U378" i="1"/>
  <c r="P378" i="1"/>
  <c r="BP377" i="1"/>
  <c r="BO377" i="1"/>
  <c r="BK377" i="1"/>
  <c r="BA377" i="1"/>
  <c r="AS377" i="1"/>
  <c r="AG377" i="1"/>
  <c r="AH377" i="1" s="1"/>
  <c r="AD377" i="1"/>
  <c r="AE377" i="1" s="1"/>
  <c r="AB377" i="1"/>
  <c r="AC377" i="1" s="1"/>
  <c r="AA377" i="1"/>
  <c r="U377" i="1"/>
  <c r="P377" i="1"/>
  <c r="BP376" i="1"/>
  <c r="BO376" i="1"/>
  <c r="BK376" i="1"/>
  <c r="BA376" i="1"/>
  <c r="BB376" i="1" s="1"/>
  <c r="AS376" i="1"/>
  <c r="AG376" i="1"/>
  <c r="AH376" i="1" s="1"/>
  <c r="AD376" i="1"/>
  <c r="AE376" i="1" s="1"/>
  <c r="AB376" i="1"/>
  <c r="AC376" i="1" s="1"/>
  <c r="AA376" i="1"/>
  <c r="U376" i="1"/>
  <c r="BP375" i="1"/>
  <c r="BO375" i="1"/>
  <c r="BK375" i="1"/>
  <c r="BA375" i="1"/>
  <c r="AS375" i="1"/>
  <c r="AG375" i="1"/>
  <c r="AH375" i="1" s="1"/>
  <c r="AD375" i="1"/>
  <c r="AE375" i="1" s="1"/>
  <c r="AB375" i="1"/>
  <c r="AC375" i="1" s="1"/>
  <c r="AA375" i="1"/>
  <c r="U375" i="1"/>
  <c r="P375" i="1"/>
  <c r="BP374" i="1"/>
  <c r="BO374" i="1"/>
  <c r="BK374" i="1"/>
  <c r="BA374" i="1"/>
  <c r="AS374" i="1"/>
  <c r="AG374" i="1"/>
  <c r="AH374" i="1" s="1"/>
  <c r="AD374" i="1"/>
  <c r="AE374" i="1" s="1"/>
  <c r="AB374" i="1"/>
  <c r="AC374" i="1" s="1"/>
  <c r="AA374" i="1"/>
  <c r="U374" i="1"/>
  <c r="P374" i="1"/>
  <c r="BP373" i="1"/>
  <c r="BO373" i="1"/>
  <c r="BK373" i="1"/>
  <c r="BA373" i="1"/>
  <c r="AS373" i="1"/>
  <c r="AG373" i="1"/>
  <c r="AH373" i="1" s="1"/>
  <c r="AD373" i="1"/>
  <c r="AE373" i="1" s="1"/>
  <c r="AB373" i="1"/>
  <c r="AC373" i="1" s="1"/>
  <c r="AA373" i="1"/>
  <c r="U373" i="1"/>
  <c r="BP372" i="1"/>
  <c r="BO372" i="1"/>
  <c r="BK372" i="1"/>
  <c r="BA372" i="1"/>
  <c r="BN372" i="1" s="1"/>
  <c r="AS372" i="1"/>
  <c r="AG372" i="1"/>
  <c r="AH372" i="1" s="1"/>
  <c r="AD372" i="1"/>
  <c r="AE372" i="1" s="1"/>
  <c r="AB372" i="1"/>
  <c r="AC372" i="1" s="1"/>
  <c r="AA372" i="1"/>
  <c r="U372" i="1"/>
  <c r="BP371" i="1"/>
  <c r="BO371" i="1"/>
  <c r="BK371" i="1"/>
  <c r="BA371" i="1"/>
  <c r="BN371" i="1" s="1"/>
  <c r="AS371" i="1"/>
  <c r="AG371" i="1"/>
  <c r="AH371" i="1" s="1"/>
  <c r="AD371" i="1"/>
  <c r="AE371" i="1" s="1"/>
  <c r="AB371" i="1"/>
  <c r="AC371" i="1" s="1"/>
  <c r="AA371" i="1"/>
  <c r="U371" i="1"/>
  <c r="P371" i="1"/>
  <c r="BP370" i="1"/>
  <c r="BO370" i="1"/>
  <c r="BK370" i="1"/>
  <c r="BA370" i="1"/>
  <c r="BN370" i="1" s="1"/>
  <c r="AS370" i="1"/>
  <c r="AG370" i="1"/>
  <c r="AH370" i="1" s="1"/>
  <c r="AD370" i="1"/>
  <c r="AE370" i="1" s="1"/>
  <c r="AB370" i="1"/>
  <c r="AC370" i="1" s="1"/>
  <c r="AA370" i="1"/>
  <c r="U370" i="1"/>
  <c r="P370" i="1"/>
  <c r="BP369" i="1"/>
  <c r="BO369" i="1"/>
  <c r="BK369" i="1"/>
  <c r="BB369" i="1"/>
  <c r="BA369" i="1"/>
  <c r="BN369" i="1" s="1"/>
  <c r="AS369" i="1"/>
  <c r="AG369" i="1"/>
  <c r="AH369" i="1" s="1"/>
  <c r="AD369" i="1"/>
  <c r="AE369" i="1" s="1"/>
  <c r="AB369" i="1"/>
  <c r="AC369" i="1" s="1"/>
  <c r="AA369" i="1"/>
  <c r="U369" i="1"/>
  <c r="P369" i="1"/>
  <c r="BP368" i="1"/>
  <c r="BO368" i="1"/>
  <c r="BK368" i="1"/>
  <c r="BA368" i="1"/>
  <c r="BN368" i="1" s="1"/>
  <c r="AS368" i="1"/>
  <c r="AG368" i="1"/>
  <c r="AH368" i="1" s="1"/>
  <c r="AD368" i="1"/>
  <c r="AE368" i="1" s="1"/>
  <c r="AB368" i="1"/>
  <c r="AC368" i="1" s="1"/>
  <c r="AA368" i="1"/>
  <c r="U368" i="1"/>
  <c r="P368" i="1"/>
  <c r="BP367" i="1"/>
  <c r="BO367" i="1"/>
  <c r="BK367" i="1"/>
  <c r="BA367" i="1"/>
  <c r="AS367" i="1"/>
  <c r="AG367" i="1"/>
  <c r="AH367" i="1" s="1"/>
  <c r="AD367" i="1"/>
  <c r="AE367" i="1" s="1"/>
  <c r="AB367" i="1"/>
  <c r="AC367" i="1" s="1"/>
  <c r="AA367" i="1"/>
  <c r="U367" i="1"/>
  <c r="P367" i="1"/>
  <c r="BP366" i="1"/>
  <c r="BO366" i="1"/>
  <c r="BK366" i="1"/>
  <c r="BA366" i="1"/>
  <c r="AS366" i="1"/>
  <c r="AG366" i="1"/>
  <c r="AH366" i="1" s="1"/>
  <c r="AD366" i="1"/>
  <c r="AE366" i="1" s="1"/>
  <c r="AB366" i="1"/>
  <c r="AC366" i="1" s="1"/>
  <c r="AA366" i="1"/>
  <c r="U366" i="1"/>
  <c r="P366" i="1"/>
  <c r="BP365" i="1"/>
  <c r="BO365" i="1"/>
  <c r="BA365" i="1"/>
  <c r="AS365" i="1"/>
  <c r="AG365" i="1"/>
  <c r="AH365" i="1" s="1"/>
  <c r="AD365" i="1"/>
  <c r="AE365" i="1" s="1"/>
  <c r="AB365" i="1"/>
  <c r="AC365" i="1" s="1"/>
  <c r="AA365" i="1"/>
  <c r="U365" i="1"/>
  <c r="P365" i="1"/>
  <c r="BP364" i="1"/>
  <c r="BO364" i="1"/>
  <c r="BK364" i="1"/>
  <c r="BA364" i="1"/>
  <c r="AS364" i="1"/>
  <c r="AG364" i="1"/>
  <c r="AH364" i="1" s="1"/>
  <c r="AD364" i="1"/>
  <c r="AE364" i="1" s="1"/>
  <c r="AB364" i="1"/>
  <c r="AC364" i="1" s="1"/>
  <c r="AA364" i="1"/>
  <c r="U364" i="1"/>
  <c r="P364" i="1"/>
  <c r="BP363" i="1"/>
  <c r="BO363" i="1"/>
  <c r="BK363" i="1"/>
  <c r="BA363" i="1"/>
  <c r="AS363" i="1"/>
  <c r="AG363" i="1"/>
  <c r="AH363" i="1" s="1"/>
  <c r="AD363" i="1"/>
  <c r="AE363" i="1" s="1"/>
  <c r="AB363" i="1"/>
  <c r="AC363" i="1" s="1"/>
  <c r="AA363" i="1"/>
  <c r="U363" i="1"/>
  <c r="P363" i="1"/>
  <c r="BP362" i="1"/>
  <c r="BO362" i="1"/>
  <c r="BK362" i="1"/>
  <c r="BA362" i="1"/>
  <c r="AS362" i="1"/>
  <c r="AG362" i="1"/>
  <c r="AH362" i="1" s="1"/>
  <c r="AD362" i="1"/>
  <c r="AE362" i="1" s="1"/>
  <c r="AB362" i="1"/>
  <c r="AC362" i="1" s="1"/>
  <c r="AA362" i="1"/>
  <c r="U362" i="1"/>
  <c r="P362" i="1"/>
  <c r="BP361" i="1"/>
  <c r="BO361" i="1"/>
  <c r="BK361" i="1"/>
  <c r="BA361" i="1"/>
  <c r="AS361" i="1"/>
  <c r="AG361" i="1"/>
  <c r="AH361" i="1" s="1"/>
  <c r="AD361" i="1"/>
  <c r="AE361" i="1" s="1"/>
  <c r="AB361" i="1"/>
  <c r="AC361" i="1" s="1"/>
  <c r="AA361" i="1"/>
  <c r="U361" i="1"/>
  <c r="P361" i="1"/>
  <c r="BP360" i="1"/>
  <c r="BO360" i="1"/>
  <c r="BK360" i="1"/>
  <c r="BA360" i="1"/>
  <c r="AS360" i="1"/>
  <c r="AG360" i="1"/>
  <c r="AH360" i="1" s="1"/>
  <c r="AD360" i="1"/>
  <c r="AE360" i="1" s="1"/>
  <c r="AB360" i="1"/>
  <c r="AC360" i="1" s="1"/>
  <c r="AA360" i="1"/>
  <c r="U360" i="1"/>
  <c r="P360" i="1"/>
  <c r="BP359" i="1"/>
  <c r="BO359" i="1"/>
  <c r="BK359" i="1"/>
  <c r="BA359" i="1"/>
  <c r="AS359" i="1"/>
  <c r="AG359" i="1"/>
  <c r="AH359" i="1" s="1"/>
  <c r="AD359" i="1"/>
  <c r="AE359" i="1" s="1"/>
  <c r="AB359" i="1"/>
  <c r="AC359" i="1" s="1"/>
  <c r="AA359" i="1"/>
  <c r="U359" i="1"/>
  <c r="P359" i="1"/>
  <c r="BP358" i="1"/>
  <c r="BO358" i="1"/>
  <c r="BK358" i="1"/>
  <c r="BA358" i="1"/>
  <c r="AS358" i="1"/>
  <c r="AG358" i="1"/>
  <c r="AH358" i="1" s="1"/>
  <c r="AD358" i="1"/>
  <c r="AE358" i="1" s="1"/>
  <c r="AB358" i="1"/>
  <c r="AC358" i="1" s="1"/>
  <c r="AA358" i="1"/>
  <c r="U358" i="1"/>
  <c r="P358" i="1"/>
  <c r="BP357" i="1"/>
  <c r="BO357" i="1"/>
  <c r="BK357" i="1"/>
  <c r="BA357" i="1"/>
  <c r="AS357" i="1"/>
  <c r="AG357" i="1"/>
  <c r="AH357" i="1" s="1"/>
  <c r="AD357" i="1"/>
  <c r="AE357" i="1" s="1"/>
  <c r="AB357" i="1"/>
  <c r="AC357" i="1" s="1"/>
  <c r="AA357" i="1"/>
  <c r="U357" i="1"/>
  <c r="P357" i="1"/>
  <c r="BP356" i="1"/>
  <c r="BO356" i="1"/>
  <c r="BK356" i="1"/>
  <c r="BA356" i="1"/>
  <c r="AS356" i="1"/>
  <c r="AG356" i="1"/>
  <c r="AH356" i="1" s="1"/>
  <c r="AD356" i="1"/>
  <c r="AE356" i="1" s="1"/>
  <c r="AB356" i="1"/>
  <c r="AC356" i="1" s="1"/>
  <c r="AA356" i="1"/>
  <c r="U356" i="1"/>
  <c r="P356" i="1"/>
  <c r="BP355" i="1"/>
  <c r="BO355" i="1"/>
  <c r="BK355" i="1"/>
  <c r="BA355" i="1"/>
  <c r="AS355" i="1"/>
  <c r="AG355" i="1"/>
  <c r="AH355" i="1" s="1"/>
  <c r="AD355" i="1"/>
  <c r="AE355" i="1" s="1"/>
  <c r="AB355" i="1"/>
  <c r="AC355" i="1" s="1"/>
  <c r="AA355" i="1"/>
  <c r="U355" i="1"/>
  <c r="P355" i="1"/>
  <c r="BP354" i="1"/>
  <c r="BO354" i="1"/>
  <c r="BK354" i="1"/>
  <c r="BA354" i="1"/>
  <c r="AS354" i="1"/>
  <c r="AG354" i="1"/>
  <c r="AH354" i="1" s="1"/>
  <c r="AD354" i="1"/>
  <c r="AE354" i="1" s="1"/>
  <c r="AB354" i="1"/>
  <c r="AC354" i="1" s="1"/>
  <c r="AA354" i="1"/>
  <c r="U354" i="1"/>
  <c r="P354" i="1"/>
  <c r="BP353" i="1"/>
  <c r="BO353" i="1"/>
  <c r="BK353" i="1"/>
  <c r="BA353" i="1"/>
  <c r="AS353" i="1"/>
  <c r="AG353" i="1"/>
  <c r="AH353" i="1" s="1"/>
  <c r="AD353" i="1"/>
  <c r="AE353" i="1" s="1"/>
  <c r="AB353" i="1"/>
  <c r="AC353" i="1" s="1"/>
  <c r="AA353" i="1"/>
  <c r="U353" i="1"/>
  <c r="P353" i="1"/>
  <c r="BP352" i="1"/>
  <c r="BO352" i="1"/>
  <c r="BK352" i="1"/>
  <c r="BA352" i="1"/>
  <c r="AS352" i="1"/>
  <c r="AG352" i="1"/>
  <c r="AH352" i="1" s="1"/>
  <c r="AD352" i="1"/>
  <c r="AE352" i="1" s="1"/>
  <c r="AB352" i="1"/>
  <c r="AC352" i="1" s="1"/>
  <c r="AA352" i="1"/>
  <c r="U352" i="1"/>
  <c r="P352" i="1"/>
  <c r="BP351" i="1"/>
  <c r="BO351" i="1"/>
  <c r="BK351" i="1"/>
  <c r="BA351" i="1"/>
  <c r="AS351" i="1"/>
  <c r="AG351" i="1"/>
  <c r="AH351" i="1" s="1"/>
  <c r="AD351" i="1"/>
  <c r="AE351" i="1" s="1"/>
  <c r="AB351" i="1"/>
  <c r="AC351" i="1" s="1"/>
  <c r="AA351" i="1"/>
  <c r="U351" i="1"/>
  <c r="P351" i="1"/>
  <c r="BP350" i="1"/>
  <c r="BO350" i="1"/>
  <c r="BK350" i="1"/>
  <c r="BA350" i="1"/>
  <c r="AS350" i="1"/>
  <c r="AG350" i="1"/>
  <c r="AH350" i="1" s="1"/>
  <c r="AD350" i="1"/>
  <c r="AE350" i="1" s="1"/>
  <c r="AB350" i="1"/>
  <c r="AC350" i="1" s="1"/>
  <c r="AA350" i="1"/>
  <c r="U350" i="1"/>
  <c r="P350" i="1"/>
  <c r="BP349" i="1"/>
  <c r="BO349" i="1"/>
  <c r="BK349" i="1"/>
  <c r="BA349" i="1"/>
  <c r="AS349" i="1"/>
  <c r="AG349" i="1"/>
  <c r="AH349" i="1" s="1"/>
  <c r="AD349" i="1"/>
  <c r="AE349" i="1" s="1"/>
  <c r="AB349" i="1"/>
  <c r="AC349" i="1" s="1"/>
  <c r="AA349" i="1"/>
  <c r="U349" i="1"/>
  <c r="P349" i="1"/>
  <c r="BP348" i="1"/>
  <c r="BO348" i="1"/>
  <c r="BK348" i="1"/>
  <c r="BA348" i="1"/>
  <c r="AS348" i="1"/>
  <c r="AG348" i="1"/>
  <c r="AH348" i="1" s="1"/>
  <c r="AD348" i="1"/>
  <c r="AE348" i="1" s="1"/>
  <c r="AB348" i="1"/>
  <c r="AC348" i="1" s="1"/>
  <c r="AA348" i="1"/>
  <c r="U348" i="1"/>
  <c r="P348" i="1"/>
  <c r="BP347" i="1"/>
  <c r="BO347" i="1"/>
  <c r="BK347" i="1"/>
  <c r="BA347" i="1"/>
  <c r="AS347" i="1"/>
  <c r="AG347" i="1"/>
  <c r="AH347" i="1" s="1"/>
  <c r="AD347" i="1"/>
  <c r="AE347" i="1" s="1"/>
  <c r="AB347" i="1"/>
  <c r="AC347" i="1" s="1"/>
  <c r="AA347" i="1"/>
  <c r="U347" i="1"/>
  <c r="P347" i="1"/>
  <c r="BP346" i="1"/>
  <c r="BO346" i="1"/>
  <c r="BK346" i="1"/>
  <c r="BA346" i="1"/>
  <c r="AS346" i="1"/>
  <c r="AG346" i="1"/>
  <c r="AH346" i="1" s="1"/>
  <c r="AD346" i="1"/>
  <c r="AE346" i="1" s="1"/>
  <c r="AB346" i="1"/>
  <c r="AC346" i="1" s="1"/>
  <c r="AA346" i="1"/>
  <c r="U346" i="1"/>
  <c r="P346" i="1"/>
  <c r="BP345" i="1"/>
  <c r="BO345" i="1"/>
  <c r="BK345" i="1"/>
  <c r="BA345" i="1"/>
  <c r="AS345" i="1"/>
  <c r="AG345" i="1"/>
  <c r="AH345" i="1" s="1"/>
  <c r="AD345" i="1"/>
  <c r="AE345" i="1" s="1"/>
  <c r="AB345" i="1"/>
  <c r="AC345" i="1" s="1"/>
  <c r="AA345" i="1"/>
  <c r="U345" i="1"/>
  <c r="P345" i="1"/>
  <c r="BP344" i="1"/>
  <c r="BO344" i="1"/>
  <c r="BK344" i="1"/>
  <c r="BA344" i="1"/>
  <c r="AS344" i="1"/>
  <c r="AG344" i="1"/>
  <c r="AH344" i="1" s="1"/>
  <c r="AD344" i="1"/>
  <c r="AE344" i="1" s="1"/>
  <c r="AB344" i="1"/>
  <c r="AC344" i="1" s="1"/>
  <c r="AA344" i="1"/>
  <c r="U344" i="1"/>
  <c r="P344" i="1"/>
  <c r="BP343" i="1"/>
  <c r="BO343" i="1"/>
  <c r="BK343" i="1"/>
  <c r="BA343" i="1"/>
  <c r="AS343" i="1"/>
  <c r="AG343" i="1"/>
  <c r="AH343" i="1" s="1"/>
  <c r="AD343" i="1"/>
  <c r="AE343" i="1" s="1"/>
  <c r="AB343" i="1"/>
  <c r="AC343" i="1" s="1"/>
  <c r="AA343" i="1"/>
  <c r="U343" i="1"/>
  <c r="P343" i="1"/>
  <c r="BP342" i="1"/>
  <c r="BO342" i="1"/>
  <c r="BK342" i="1"/>
  <c r="BA342" i="1"/>
  <c r="AS342" i="1"/>
  <c r="AG342" i="1"/>
  <c r="AH342" i="1" s="1"/>
  <c r="AD342" i="1"/>
  <c r="AE342" i="1" s="1"/>
  <c r="AB342" i="1"/>
  <c r="AC342" i="1" s="1"/>
  <c r="AA342" i="1"/>
  <c r="U342" i="1"/>
  <c r="P342" i="1"/>
  <c r="BP341" i="1"/>
  <c r="BO341" i="1"/>
  <c r="BK341" i="1"/>
  <c r="BA341" i="1"/>
  <c r="AS341" i="1"/>
  <c r="AG341" i="1"/>
  <c r="AH341" i="1" s="1"/>
  <c r="AD341" i="1"/>
  <c r="AE341" i="1" s="1"/>
  <c r="AB341" i="1"/>
  <c r="AC341" i="1" s="1"/>
  <c r="AA341" i="1"/>
  <c r="U341" i="1"/>
  <c r="P341" i="1"/>
  <c r="BP340" i="1"/>
  <c r="BO340" i="1"/>
  <c r="BK340" i="1"/>
  <c r="BA340" i="1"/>
  <c r="AS340" i="1"/>
  <c r="AG340" i="1"/>
  <c r="AH340" i="1" s="1"/>
  <c r="AD340" i="1"/>
  <c r="AE340" i="1" s="1"/>
  <c r="AB340" i="1"/>
  <c r="AC340" i="1" s="1"/>
  <c r="AA340" i="1"/>
  <c r="U340" i="1"/>
  <c r="P340" i="1"/>
  <c r="BP339" i="1"/>
  <c r="BO339" i="1"/>
  <c r="BK339" i="1"/>
  <c r="BA339" i="1"/>
  <c r="AS339" i="1"/>
  <c r="AG339" i="1"/>
  <c r="AH339" i="1" s="1"/>
  <c r="AD339" i="1"/>
  <c r="AE339" i="1" s="1"/>
  <c r="AB339" i="1"/>
  <c r="AC339" i="1" s="1"/>
  <c r="AA339" i="1"/>
  <c r="U339" i="1"/>
  <c r="P339" i="1"/>
  <c r="BP338" i="1"/>
  <c r="BO338" i="1"/>
  <c r="BK338" i="1"/>
  <c r="BA338" i="1"/>
  <c r="AS338" i="1"/>
  <c r="AG338" i="1"/>
  <c r="AH338" i="1" s="1"/>
  <c r="AD338" i="1"/>
  <c r="AE338" i="1" s="1"/>
  <c r="AB338" i="1"/>
  <c r="AC338" i="1" s="1"/>
  <c r="AA338" i="1"/>
  <c r="U338" i="1"/>
  <c r="P338" i="1"/>
  <c r="BP337" i="1"/>
  <c r="BO337" i="1"/>
  <c r="BK337" i="1"/>
  <c r="BA337" i="1"/>
  <c r="AS337" i="1"/>
  <c r="AG337" i="1"/>
  <c r="AH337" i="1" s="1"/>
  <c r="AD337" i="1"/>
  <c r="AE337" i="1" s="1"/>
  <c r="AB337" i="1"/>
  <c r="AC337" i="1" s="1"/>
  <c r="AA337" i="1"/>
  <c r="U337" i="1"/>
  <c r="P337" i="1"/>
  <c r="BP336" i="1"/>
  <c r="BO336" i="1"/>
  <c r="BK336" i="1"/>
  <c r="BA336" i="1"/>
  <c r="AS336" i="1"/>
  <c r="AG336" i="1"/>
  <c r="AH336" i="1" s="1"/>
  <c r="AD336" i="1"/>
  <c r="AE336" i="1" s="1"/>
  <c r="AB336" i="1"/>
  <c r="AC336" i="1" s="1"/>
  <c r="AA336" i="1"/>
  <c r="U336" i="1"/>
  <c r="P336" i="1"/>
  <c r="BP335" i="1"/>
  <c r="BO335" i="1"/>
  <c r="BK335" i="1"/>
  <c r="BA335" i="1"/>
  <c r="AS335" i="1"/>
  <c r="AG335" i="1"/>
  <c r="AH335" i="1" s="1"/>
  <c r="AD335" i="1"/>
  <c r="AE335" i="1" s="1"/>
  <c r="AB335" i="1"/>
  <c r="AC335" i="1" s="1"/>
  <c r="AA335" i="1"/>
  <c r="U335" i="1"/>
  <c r="P335" i="1"/>
  <c r="BP334" i="1"/>
  <c r="BO334" i="1"/>
  <c r="BK334" i="1"/>
  <c r="BA334" i="1"/>
  <c r="AS334" i="1"/>
  <c r="AG334" i="1"/>
  <c r="AH334" i="1" s="1"/>
  <c r="AD334" i="1"/>
  <c r="AE334" i="1" s="1"/>
  <c r="AB334" i="1"/>
  <c r="AC334" i="1" s="1"/>
  <c r="AA334" i="1"/>
  <c r="U334" i="1"/>
  <c r="P334" i="1"/>
  <c r="BP333" i="1"/>
  <c r="BO333" i="1"/>
  <c r="BK333" i="1"/>
  <c r="BA333" i="1"/>
  <c r="AS333" i="1"/>
  <c r="AG333" i="1"/>
  <c r="AH333" i="1" s="1"/>
  <c r="AD333" i="1"/>
  <c r="AE333" i="1" s="1"/>
  <c r="AB333" i="1"/>
  <c r="AC333" i="1" s="1"/>
  <c r="AA333" i="1"/>
  <c r="U333" i="1"/>
  <c r="P333" i="1"/>
  <c r="BP332" i="1"/>
  <c r="BO332" i="1"/>
  <c r="BK332" i="1"/>
  <c r="BA332" i="1"/>
  <c r="AS332" i="1"/>
  <c r="AG332" i="1"/>
  <c r="AH332" i="1" s="1"/>
  <c r="AD332" i="1"/>
  <c r="AE332" i="1" s="1"/>
  <c r="AB332" i="1"/>
  <c r="AC332" i="1" s="1"/>
  <c r="AA332" i="1"/>
  <c r="U332" i="1"/>
  <c r="P332" i="1"/>
  <c r="BP331" i="1"/>
  <c r="BO331" i="1"/>
  <c r="BK331" i="1"/>
  <c r="BA331" i="1"/>
  <c r="AS331" i="1"/>
  <c r="AG331" i="1"/>
  <c r="AH331" i="1" s="1"/>
  <c r="AD331" i="1"/>
  <c r="AE331" i="1" s="1"/>
  <c r="AB331" i="1"/>
  <c r="AC331" i="1" s="1"/>
  <c r="AA331" i="1"/>
  <c r="U331" i="1"/>
  <c r="P331" i="1"/>
  <c r="BP330" i="1"/>
  <c r="BO330" i="1"/>
  <c r="BK330" i="1"/>
  <c r="BA330" i="1"/>
  <c r="AS330" i="1"/>
  <c r="AG330" i="1"/>
  <c r="AH330" i="1" s="1"/>
  <c r="AD330" i="1"/>
  <c r="AE330" i="1" s="1"/>
  <c r="AB330" i="1"/>
  <c r="AC330" i="1" s="1"/>
  <c r="AA330" i="1"/>
  <c r="U330" i="1"/>
  <c r="P330" i="1"/>
  <c r="BP329" i="1"/>
  <c r="BO329" i="1"/>
  <c r="BK329" i="1"/>
  <c r="BA329" i="1"/>
  <c r="AS329" i="1"/>
  <c r="AG329" i="1"/>
  <c r="AH329" i="1" s="1"/>
  <c r="AD329" i="1"/>
  <c r="AE329" i="1" s="1"/>
  <c r="AB329" i="1"/>
  <c r="AC329" i="1" s="1"/>
  <c r="AA329" i="1"/>
  <c r="U329" i="1"/>
  <c r="P329" i="1"/>
  <c r="BP328" i="1"/>
  <c r="BO328" i="1"/>
  <c r="BK328" i="1"/>
  <c r="BA328" i="1"/>
  <c r="AS328" i="1"/>
  <c r="AG328" i="1"/>
  <c r="AH328" i="1" s="1"/>
  <c r="AD328" i="1"/>
  <c r="AE328" i="1" s="1"/>
  <c r="AB328" i="1"/>
  <c r="AC328" i="1" s="1"/>
  <c r="AA328" i="1"/>
  <c r="U328" i="1"/>
  <c r="P328" i="1"/>
  <c r="BP327" i="1"/>
  <c r="BO327" i="1"/>
  <c r="BK327" i="1"/>
  <c r="BA327" i="1"/>
  <c r="AS327" i="1"/>
  <c r="AG327" i="1"/>
  <c r="AH327" i="1" s="1"/>
  <c r="AD327" i="1"/>
  <c r="AE327" i="1" s="1"/>
  <c r="AB327" i="1"/>
  <c r="AC327" i="1" s="1"/>
  <c r="AA327" i="1"/>
  <c r="U327" i="1"/>
  <c r="P327" i="1"/>
  <c r="BP326" i="1"/>
  <c r="BO326" i="1"/>
  <c r="BK326" i="1"/>
  <c r="BA326" i="1"/>
  <c r="AS326" i="1"/>
  <c r="AG326" i="1"/>
  <c r="AH326" i="1" s="1"/>
  <c r="AD326" i="1"/>
  <c r="AE326" i="1" s="1"/>
  <c r="AB326" i="1"/>
  <c r="AC326" i="1" s="1"/>
  <c r="AA326" i="1"/>
  <c r="U326" i="1"/>
  <c r="P326" i="1"/>
  <c r="BP325" i="1"/>
  <c r="BO325" i="1"/>
  <c r="BK325" i="1"/>
  <c r="BA325" i="1"/>
  <c r="AS325" i="1"/>
  <c r="AG325" i="1"/>
  <c r="AH325" i="1" s="1"/>
  <c r="AD325" i="1"/>
  <c r="AE325" i="1" s="1"/>
  <c r="AB325" i="1"/>
  <c r="AC325" i="1" s="1"/>
  <c r="AA325" i="1"/>
  <c r="U325" i="1"/>
  <c r="P325" i="1"/>
  <c r="BP324" i="1"/>
  <c r="BO324" i="1"/>
  <c r="BK324" i="1"/>
  <c r="BA324" i="1"/>
  <c r="AS324" i="1"/>
  <c r="AG324" i="1"/>
  <c r="AH324" i="1" s="1"/>
  <c r="AD324" i="1"/>
  <c r="AE324" i="1" s="1"/>
  <c r="AB324" i="1"/>
  <c r="AC324" i="1" s="1"/>
  <c r="AA324" i="1"/>
  <c r="U324" i="1"/>
  <c r="P324" i="1"/>
  <c r="BP323" i="1"/>
  <c r="BO323" i="1"/>
  <c r="BK323" i="1"/>
  <c r="BA323" i="1"/>
  <c r="AS323" i="1"/>
  <c r="AG323" i="1"/>
  <c r="AH323" i="1" s="1"/>
  <c r="AD323" i="1"/>
  <c r="AE323" i="1" s="1"/>
  <c r="AB323" i="1"/>
  <c r="AC323" i="1" s="1"/>
  <c r="AA323" i="1"/>
  <c r="U323" i="1"/>
  <c r="P323" i="1"/>
  <c r="BP322" i="1"/>
  <c r="BO322" i="1"/>
  <c r="BK322" i="1"/>
  <c r="BA322" i="1"/>
  <c r="AS322" i="1"/>
  <c r="AG322" i="1"/>
  <c r="AH322" i="1" s="1"/>
  <c r="AD322" i="1"/>
  <c r="AE322" i="1" s="1"/>
  <c r="AB322" i="1"/>
  <c r="AC322" i="1" s="1"/>
  <c r="AA322" i="1"/>
  <c r="U322" i="1"/>
  <c r="P322" i="1"/>
  <c r="BP321" i="1"/>
  <c r="BO321" i="1"/>
  <c r="BK321" i="1"/>
  <c r="BA321" i="1"/>
  <c r="AS321" i="1"/>
  <c r="AG321" i="1"/>
  <c r="AH321" i="1" s="1"/>
  <c r="AD321" i="1"/>
  <c r="AE321" i="1" s="1"/>
  <c r="AB321" i="1"/>
  <c r="AC321" i="1" s="1"/>
  <c r="AA321" i="1"/>
  <c r="U321" i="1"/>
  <c r="P321" i="1"/>
  <c r="BP320" i="1"/>
  <c r="BO320" i="1"/>
  <c r="BK320" i="1"/>
  <c r="BA320" i="1"/>
  <c r="AS320" i="1"/>
  <c r="AG320" i="1"/>
  <c r="AH320" i="1" s="1"/>
  <c r="AD320" i="1"/>
  <c r="AE320" i="1" s="1"/>
  <c r="AB320" i="1"/>
  <c r="AC320" i="1" s="1"/>
  <c r="AA320" i="1"/>
  <c r="U320" i="1"/>
  <c r="P320" i="1"/>
  <c r="BP319" i="1"/>
  <c r="BO319" i="1"/>
  <c r="BK319" i="1"/>
  <c r="BA319" i="1"/>
  <c r="AS319" i="1"/>
  <c r="AG319" i="1"/>
  <c r="AH319" i="1" s="1"/>
  <c r="AD319" i="1"/>
  <c r="AE319" i="1" s="1"/>
  <c r="AB319" i="1"/>
  <c r="AC319" i="1" s="1"/>
  <c r="AA319" i="1"/>
  <c r="U319" i="1"/>
  <c r="P319" i="1"/>
  <c r="BP318" i="1"/>
  <c r="BO318" i="1"/>
  <c r="BK318" i="1"/>
  <c r="BA318" i="1"/>
  <c r="AS318" i="1"/>
  <c r="AG318" i="1"/>
  <c r="AH318" i="1" s="1"/>
  <c r="AD318" i="1"/>
  <c r="AE318" i="1" s="1"/>
  <c r="AB318" i="1"/>
  <c r="AC318" i="1" s="1"/>
  <c r="AA318" i="1"/>
  <c r="U318" i="1"/>
  <c r="P318" i="1"/>
  <c r="BP317" i="1"/>
  <c r="BO317" i="1"/>
  <c r="BK317" i="1"/>
  <c r="BA317" i="1"/>
  <c r="AS317" i="1"/>
  <c r="AG317" i="1"/>
  <c r="AH317" i="1" s="1"/>
  <c r="AD317" i="1"/>
  <c r="AE317" i="1" s="1"/>
  <c r="AB317" i="1"/>
  <c r="AC317" i="1" s="1"/>
  <c r="AA317" i="1"/>
  <c r="U317" i="1"/>
  <c r="P317" i="1"/>
  <c r="BP316" i="1"/>
  <c r="BO316" i="1"/>
  <c r="BK316" i="1"/>
  <c r="BA316" i="1"/>
  <c r="AS316" i="1"/>
  <c r="AG316" i="1"/>
  <c r="AH316" i="1" s="1"/>
  <c r="AD316" i="1"/>
  <c r="AE316" i="1" s="1"/>
  <c r="AB316" i="1"/>
  <c r="AC316" i="1" s="1"/>
  <c r="AA316" i="1"/>
  <c r="U316" i="1"/>
  <c r="P316" i="1"/>
  <c r="BP315" i="1"/>
  <c r="BO315" i="1"/>
  <c r="BK315" i="1"/>
  <c r="BA315" i="1"/>
  <c r="AS315" i="1"/>
  <c r="AG315" i="1"/>
  <c r="AH315" i="1" s="1"/>
  <c r="AD315" i="1"/>
  <c r="AE315" i="1" s="1"/>
  <c r="AB315" i="1"/>
  <c r="AC315" i="1" s="1"/>
  <c r="AA315" i="1"/>
  <c r="U315" i="1"/>
  <c r="P315" i="1"/>
  <c r="BP314" i="1"/>
  <c r="BO314" i="1"/>
  <c r="BK314" i="1"/>
  <c r="BA314" i="1"/>
  <c r="AS314" i="1"/>
  <c r="AG314" i="1"/>
  <c r="AH314" i="1" s="1"/>
  <c r="AD314" i="1"/>
  <c r="O314" i="1" s="1"/>
  <c r="AB314" i="1"/>
  <c r="AC314" i="1" s="1"/>
  <c r="AA314" i="1"/>
  <c r="U314" i="1"/>
  <c r="P314" i="1"/>
  <c r="BP313" i="1"/>
  <c r="BO313" i="1"/>
  <c r="BK313" i="1"/>
  <c r="BA313" i="1"/>
  <c r="BN313" i="1" s="1"/>
  <c r="AS313" i="1"/>
  <c r="AG313" i="1"/>
  <c r="AH313" i="1" s="1"/>
  <c r="AD313" i="1"/>
  <c r="AE313" i="1" s="1"/>
  <c r="AB313" i="1"/>
  <c r="AC313" i="1" s="1"/>
  <c r="AA313" i="1"/>
  <c r="U313" i="1"/>
  <c r="P313" i="1"/>
  <c r="BP312" i="1"/>
  <c r="BO312" i="1"/>
  <c r="BK312" i="1"/>
  <c r="BA312" i="1"/>
  <c r="BN312" i="1" s="1"/>
  <c r="AS312" i="1"/>
  <c r="AG312" i="1"/>
  <c r="AH312" i="1" s="1"/>
  <c r="AD312" i="1"/>
  <c r="AE312" i="1" s="1"/>
  <c r="AB312" i="1"/>
  <c r="AC312" i="1" s="1"/>
  <c r="AA312" i="1"/>
  <c r="U312" i="1"/>
  <c r="P312" i="1"/>
  <c r="BP311" i="1"/>
  <c r="BO311" i="1"/>
  <c r="BK311" i="1"/>
  <c r="BA311" i="1"/>
  <c r="BN311" i="1" s="1"/>
  <c r="AS311" i="1"/>
  <c r="AG311" i="1"/>
  <c r="AH311" i="1" s="1"/>
  <c r="AD311" i="1"/>
  <c r="AE311" i="1" s="1"/>
  <c r="AB311" i="1"/>
  <c r="AC311" i="1" s="1"/>
  <c r="AA311" i="1"/>
  <c r="U311" i="1"/>
  <c r="P311" i="1"/>
  <c r="BP310" i="1"/>
  <c r="BO310" i="1"/>
  <c r="BK310" i="1"/>
  <c r="BA310" i="1"/>
  <c r="BN310" i="1" s="1"/>
  <c r="AS310" i="1"/>
  <c r="AG310" i="1"/>
  <c r="AH310" i="1" s="1"/>
  <c r="AD310" i="1"/>
  <c r="O310" i="1" s="1"/>
  <c r="AB310" i="1"/>
  <c r="AC310" i="1" s="1"/>
  <c r="AA310" i="1"/>
  <c r="U310" i="1"/>
  <c r="P310" i="1"/>
  <c r="BP309" i="1"/>
  <c r="BO309" i="1"/>
  <c r="BK309" i="1"/>
  <c r="BA309" i="1"/>
  <c r="BN309" i="1" s="1"/>
  <c r="AS309" i="1"/>
  <c r="AG309" i="1"/>
  <c r="AH309" i="1" s="1"/>
  <c r="AD309" i="1"/>
  <c r="AE309" i="1" s="1"/>
  <c r="AB309" i="1"/>
  <c r="AC309" i="1" s="1"/>
  <c r="AA309" i="1"/>
  <c r="U309" i="1"/>
  <c r="P309" i="1"/>
  <c r="BP308" i="1"/>
  <c r="BO308" i="1"/>
  <c r="BN308" i="1"/>
  <c r="BK308" i="1"/>
  <c r="BA308" i="1"/>
  <c r="BB308" i="1" s="1"/>
  <c r="AS308" i="1"/>
  <c r="AG308" i="1"/>
  <c r="AH308" i="1" s="1"/>
  <c r="AD308" i="1"/>
  <c r="AE308" i="1" s="1"/>
  <c r="AB308" i="1"/>
  <c r="AC308" i="1" s="1"/>
  <c r="AA308" i="1"/>
  <c r="U308" i="1"/>
  <c r="P308" i="1"/>
  <c r="BP307" i="1"/>
  <c r="BO307" i="1"/>
  <c r="BK307" i="1"/>
  <c r="BA307" i="1"/>
  <c r="BN307" i="1" s="1"/>
  <c r="AS307" i="1"/>
  <c r="AG307" i="1"/>
  <c r="AH307" i="1" s="1"/>
  <c r="AD307" i="1"/>
  <c r="AE307" i="1" s="1"/>
  <c r="AB307" i="1"/>
  <c r="AC307" i="1" s="1"/>
  <c r="AA307" i="1"/>
  <c r="U307" i="1"/>
  <c r="P307" i="1"/>
  <c r="BP306" i="1"/>
  <c r="BO306" i="1"/>
  <c r="BK306" i="1"/>
  <c r="BA306" i="1"/>
  <c r="BN306" i="1" s="1"/>
  <c r="AS306" i="1"/>
  <c r="AG306" i="1"/>
  <c r="AH306" i="1" s="1"/>
  <c r="AD306" i="1"/>
  <c r="AE306" i="1" s="1"/>
  <c r="AB306" i="1"/>
  <c r="AC306" i="1" s="1"/>
  <c r="AA306" i="1"/>
  <c r="U306" i="1"/>
  <c r="P306" i="1"/>
  <c r="BP305" i="1"/>
  <c r="BO305" i="1"/>
  <c r="BK305" i="1"/>
  <c r="BA305" i="1"/>
  <c r="BN305" i="1" s="1"/>
  <c r="AS305" i="1"/>
  <c r="AG305" i="1"/>
  <c r="AH305" i="1" s="1"/>
  <c r="AD305" i="1"/>
  <c r="AE305" i="1" s="1"/>
  <c r="AB305" i="1"/>
  <c r="AC305" i="1" s="1"/>
  <c r="AA305" i="1"/>
  <c r="U305" i="1"/>
  <c r="P305" i="1"/>
  <c r="BP304" i="1"/>
  <c r="BO304" i="1"/>
  <c r="BK304" i="1"/>
  <c r="BA304" i="1"/>
  <c r="BB304" i="1" s="1"/>
  <c r="AS304" i="1"/>
  <c r="AG304" i="1"/>
  <c r="AH304" i="1" s="1"/>
  <c r="AD304" i="1"/>
  <c r="AE304" i="1" s="1"/>
  <c r="AB304" i="1"/>
  <c r="AC304" i="1" s="1"/>
  <c r="AA304" i="1"/>
  <c r="U304" i="1"/>
  <c r="P304" i="1"/>
  <c r="BP303" i="1"/>
  <c r="BO303" i="1"/>
  <c r="BK303" i="1"/>
  <c r="BA303" i="1"/>
  <c r="BN303" i="1" s="1"/>
  <c r="AS303" i="1"/>
  <c r="AG303" i="1"/>
  <c r="AH303" i="1" s="1"/>
  <c r="AD303" i="1"/>
  <c r="AE303" i="1" s="1"/>
  <c r="AB303" i="1"/>
  <c r="AC303" i="1" s="1"/>
  <c r="AA303" i="1"/>
  <c r="U303" i="1"/>
  <c r="P303" i="1"/>
  <c r="BP302" i="1"/>
  <c r="BO302" i="1"/>
  <c r="BK302" i="1"/>
  <c r="BA302" i="1"/>
  <c r="BN302" i="1" s="1"/>
  <c r="AS302" i="1"/>
  <c r="AG302" i="1"/>
  <c r="AH302" i="1" s="1"/>
  <c r="AD302" i="1"/>
  <c r="AE302" i="1" s="1"/>
  <c r="AB302" i="1"/>
  <c r="AC302" i="1" s="1"/>
  <c r="AA302" i="1"/>
  <c r="U302" i="1"/>
  <c r="P302" i="1"/>
  <c r="BP301" i="1"/>
  <c r="BO301" i="1"/>
  <c r="BN301" i="1"/>
  <c r="BK301" i="1"/>
  <c r="BA301" i="1"/>
  <c r="BB301" i="1" s="1"/>
  <c r="AS301" i="1"/>
  <c r="AG301" i="1"/>
  <c r="AH301" i="1" s="1"/>
  <c r="AD301" i="1"/>
  <c r="AE301" i="1" s="1"/>
  <c r="AB301" i="1"/>
  <c r="AC301" i="1" s="1"/>
  <c r="AA301" i="1"/>
  <c r="U301" i="1"/>
  <c r="P301" i="1"/>
  <c r="BP300" i="1"/>
  <c r="BO300" i="1"/>
  <c r="BK300" i="1"/>
  <c r="BA300" i="1"/>
  <c r="BN300" i="1" s="1"/>
  <c r="AS300" i="1"/>
  <c r="AG300" i="1"/>
  <c r="AH300" i="1" s="1"/>
  <c r="AD300" i="1"/>
  <c r="AE300" i="1" s="1"/>
  <c r="AB300" i="1"/>
  <c r="AC300" i="1" s="1"/>
  <c r="AA300" i="1"/>
  <c r="U300" i="1"/>
  <c r="P300" i="1"/>
  <c r="BP299" i="1"/>
  <c r="BO299" i="1"/>
  <c r="BN299" i="1"/>
  <c r="BK299" i="1"/>
  <c r="BB299" i="1"/>
  <c r="BA299" i="1"/>
  <c r="AS299" i="1"/>
  <c r="AG299" i="1"/>
  <c r="AH299" i="1" s="1"/>
  <c r="AD299" i="1"/>
  <c r="AE299" i="1" s="1"/>
  <c r="AB299" i="1"/>
  <c r="AC299" i="1" s="1"/>
  <c r="AA299" i="1"/>
  <c r="U299" i="1"/>
  <c r="BP298" i="1"/>
  <c r="BO298" i="1"/>
  <c r="BK298" i="1"/>
  <c r="BA298" i="1"/>
  <c r="BN298" i="1" s="1"/>
  <c r="AS298" i="1"/>
  <c r="AG298" i="1"/>
  <c r="AH298" i="1" s="1"/>
  <c r="AD298" i="1"/>
  <c r="AE298" i="1" s="1"/>
  <c r="AB298" i="1"/>
  <c r="AC298" i="1" s="1"/>
  <c r="AA298" i="1"/>
  <c r="U298" i="1"/>
  <c r="P298" i="1"/>
  <c r="BP297" i="1"/>
  <c r="BO297" i="1"/>
  <c r="BN297" i="1"/>
  <c r="BK297" i="1"/>
  <c r="BA297" i="1"/>
  <c r="BB297" i="1" s="1"/>
  <c r="AS297" i="1"/>
  <c r="AG297" i="1"/>
  <c r="AH297" i="1" s="1"/>
  <c r="AD297" i="1"/>
  <c r="AE297" i="1" s="1"/>
  <c r="AB297" i="1"/>
  <c r="AC297" i="1" s="1"/>
  <c r="AA297" i="1"/>
  <c r="U297" i="1"/>
  <c r="P297" i="1"/>
  <c r="BP296" i="1"/>
  <c r="BO296" i="1"/>
  <c r="BK296" i="1"/>
  <c r="BA296" i="1"/>
  <c r="BB296" i="1" s="1"/>
  <c r="AS296" i="1"/>
  <c r="AG296" i="1"/>
  <c r="AH296" i="1" s="1"/>
  <c r="AD296" i="1"/>
  <c r="AE296" i="1" s="1"/>
  <c r="AB296" i="1"/>
  <c r="AC296" i="1" s="1"/>
  <c r="AA296" i="1"/>
  <c r="U296" i="1"/>
  <c r="P296" i="1"/>
  <c r="BP295" i="1"/>
  <c r="BO295" i="1"/>
  <c r="BK295" i="1"/>
  <c r="BA295" i="1"/>
  <c r="BN295" i="1" s="1"/>
  <c r="AS295" i="1"/>
  <c r="AG295" i="1"/>
  <c r="AH295" i="1" s="1"/>
  <c r="AD295" i="1"/>
  <c r="AE295" i="1" s="1"/>
  <c r="AB295" i="1"/>
  <c r="AC295" i="1" s="1"/>
  <c r="AA295" i="1"/>
  <c r="U295" i="1"/>
  <c r="P295" i="1"/>
  <c r="BP294" i="1"/>
  <c r="BO294" i="1"/>
  <c r="BK294" i="1"/>
  <c r="BA294" i="1"/>
  <c r="BN294" i="1" s="1"/>
  <c r="AS294" i="1"/>
  <c r="AG294" i="1"/>
  <c r="AH294" i="1" s="1"/>
  <c r="AD294" i="1"/>
  <c r="AE294" i="1" s="1"/>
  <c r="AB294" i="1"/>
  <c r="AC294" i="1" s="1"/>
  <c r="AA294" i="1"/>
  <c r="U294" i="1"/>
  <c r="P294" i="1"/>
  <c r="BP293" i="1"/>
  <c r="BO293" i="1"/>
  <c r="BN293" i="1"/>
  <c r="BK293" i="1"/>
  <c r="BA293" i="1"/>
  <c r="BB293" i="1" s="1"/>
  <c r="AS293" i="1"/>
  <c r="AG293" i="1"/>
  <c r="AH293" i="1" s="1"/>
  <c r="AD293" i="1"/>
  <c r="AE293" i="1" s="1"/>
  <c r="AB293" i="1"/>
  <c r="AC293" i="1" s="1"/>
  <c r="AA293" i="1"/>
  <c r="U293" i="1"/>
  <c r="P293" i="1"/>
  <c r="BP292" i="1"/>
  <c r="BO292" i="1"/>
  <c r="BK292" i="1"/>
  <c r="BA292" i="1"/>
  <c r="BB292" i="1" s="1"/>
  <c r="AS292" i="1"/>
  <c r="AG292" i="1"/>
  <c r="AH292" i="1" s="1"/>
  <c r="AD292" i="1"/>
  <c r="AE292" i="1" s="1"/>
  <c r="AB292" i="1"/>
  <c r="AC292" i="1" s="1"/>
  <c r="AA292" i="1"/>
  <c r="U292" i="1"/>
  <c r="BP291" i="1"/>
  <c r="BO291" i="1"/>
  <c r="BK291" i="1"/>
  <c r="BA291" i="1"/>
  <c r="BN291" i="1" s="1"/>
  <c r="AS291" i="1"/>
  <c r="AG291" i="1"/>
  <c r="AH291" i="1" s="1"/>
  <c r="AD291" i="1"/>
  <c r="AE291" i="1" s="1"/>
  <c r="AB291" i="1"/>
  <c r="AC291" i="1" s="1"/>
  <c r="AA291" i="1"/>
  <c r="U291" i="1"/>
  <c r="P291" i="1"/>
  <c r="BP290" i="1"/>
  <c r="BO290" i="1"/>
  <c r="BK290" i="1"/>
  <c r="BA290" i="1"/>
  <c r="BN290" i="1" s="1"/>
  <c r="AS290" i="1"/>
  <c r="AG290" i="1"/>
  <c r="AH290" i="1" s="1"/>
  <c r="AD290" i="1"/>
  <c r="AE290" i="1" s="1"/>
  <c r="AB290" i="1"/>
  <c r="AC290" i="1" s="1"/>
  <c r="AA290" i="1"/>
  <c r="U290" i="1"/>
  <c r="P290" i="1"/>
  <c r="BP289" i="1"/>
  <c r="BO289" i="1"/>
  <c r="BK289" i="1"/>
  <c r="BA289" i="1"/>
  <c r="BN289" i="1" s="1"/>
  <c r="AS289" i="1"/>
  <c r="AG289" i="1"/>
  <c r="AH289" i="1" s="1"/>
  <c r="AD289" i="1"/>
  <c r="AE289" i="1" s="1"/>
  <c r="AB289" i="1"/>
  <c r="AC289" i="1" s="1"/>
  <c r="AA289" i="1"/>
  <c r="U289" i="1"/>
  <c r="BP288" i="1"/>
  <c r="BO288" i="1"/>
  <c r="BK288" i="1"/>
  <c r="BA288" i="1"/>
  <c r="BN288" i="1" s="1"/>
  <c r="AS288" i="1"/>
  <c r="AG288" i="1"/>
  <c r="AH288" i="1" s="1"/>
  <c r="AD288" i="1"/>
  <c r="AE288" i="1" s="1"/>
  <c r="AB288" i="1"/>
  <c r="AC288" i="1" s="1"/>
  <c r="AA288" i="1"/>
  <c r="U288" i="1"/>
  <c r="P288" i="1"/>
  <c r="BP287" i="1"/>
  <c r="BO287" i="1"/>
  <c r="BK287" i="1"/>
  <c r="BA287" i="1"/>
  <c r="BN287" i="1" s="1"/>
  <c r="AS287" i="1"/>
  <c r="AG287" i="1"/>
  <c r="AH287" i="1" s="1"/>
  <c r="AD287" i="1"/>
  <c r="AE287" i="1" s="1"/>
  <c r="AB287" i="1"/>
  <c r="AC287" i="1" s="1"/>
  <c r="AA287" i="1"/>
  <c r="U287" i="1"/>
  <c r="P287" i="1"/>
  <c r="BP286" i="1"/>
  <c r="BO286" i="1"/>
  <c r="BK286" i="1"/>
  <c r="BA286" i="1"/>
  <c r="AS286" i="1"/>
  <c r="AG286" i="1"/>
  <c r="AH286" i="1" s="1"/>
  <c r="AD286" i="1"/>
  <c r="AE286" i="1" s="1"/>
  <c r="AB286" i="1"/>
  <c r="AC286" i="1" s="1"/>
  <c r="AA286" i="1"/>
  <c r="U286" i="1"/>
  <c r="BP285" i="1"/>
  <c r="BO285" i="1"/>
  <c r="BK285" i="1"/>
  <c r="BA285" i="1"/>
  <c r="AS285" i="1"/>
  <c r="AG285" i="1"/>
  <c r="AH285" i="1" s="1"/>
  <c r="AD285" i="1"/>
  <c r="AE285" i="1" s="1"/>
  <c r="AB285" i="1"/>
  <c r="AC285" i="1" s="1"/>
  <c r="AA285" i="1"/>
  <c r="U285" i="1"/>
  <c r="P285" i="1"/>
  <c r="BP284" i="1"/>
  <c r="BO284" i="1"/>
  <c r="BK284" i="1"/>
  <c r="BA284" i="1"/>
  <c r="AS284" i="1"/>
  <c r="AG284" i="1"/>
  <c r="AH284" i="1" s="1"/>
  <c r="AD284" i="1"/>
  <c r="AE284" i="1" s="1"/>
  <c r="AB284" i="1"/>
  <c r="AC284" i="1" s="1"/>
  <c r="AA284" i="1"/>
  <c r="U284" i="1"/>
  <c r="P284" i="1"/>
  <c r="BP283" i="1"/>
  <c r="BO283" i="1"/>
  <c r="BK283" i="1"/>
  <c r="BA283" i="1"/>
  <c r="AS283" i="1"/>
  <c r="AG283" i="1"/>
  <c r="AH283" i="1" s="1"/>
  <c r="AD283" i="1"/>
  <c r="AE283" i="1" s="1"/>
  <c r="AB283" i="1"/>
  <c r="AC283" i="1" s="1"/>
  <c r="AA283" i="1"/>
  <c r="U283" i="1"/>
  <c r="P283" i="1"/>
  <c r="BP282" i="1"/>
  <c r="BO282" i="1"/>
  <c r="BK282" i="1"/>
  <c r="BA282" i="1"/>
  <c r="AS282" i="1"/>
  <c r="AG282" i="1"/>
  <c r="AH282" i="1" s="1"/>
  <c r="AD282" i="1"/>
  <c r="AE282" i="1" s="1"/>
  <c r="AC282" i="1"/>
  <c r="AB282" i="1"/>
  <c r="AA282" i="1"/>
  <c r="U282" i="1"/>
  <c r="P282" i="1"/>
  <c r="BP281" i="1"/>
  <c r="BO281" i="1"/>
  <c r="BK281" i="1"/>
  <c r="BA281" i="1"/>
  <c r="AS281" i="1"/>
  <c r="AG281" i="1"/>
  <c r="AH281" i="1" s="1"/>
  <c r="AD281" i="1"/>
  <c r="AE281" i="1" s="1"/>
  <c r="AB281" i="1"/>
  <c r="AC281" i="1" s="1"/>
  <c r="AA281" i="1"/>
  <c r="U281" i="1"/>
  <c r="BP280" i="1"/>
  <c r="BO280" i="1"/>
  <c r="BK280" i="1"/>
  <c r="BA280" i="1"/>
  <c r="BB280" i="1" s="1"/>
  <c r="AS280" i="1"/>
  <c r="AG280" i="1"/>
  <c r="AH280" i="1" s="1"/>
  <c r="AD280" i="1"/>
  <c r="AE280" i="1" s="1"/>
  <c r="AB280" i="1"/>
  <c r="AC280" i="1" s="1"/>
  <c r="AA280" i="1"/>
  <c r="U280" i="1"/>
  <c r="P280" i="1"/>
  <c r="BP279" i="1"/>
  <c r="BO279" i="1"/>
  <c r="BK279" i="1"/>
  <c r="BB279" i="1"/>
  <c r="BA279" i="1"/>
  <c r="BN279" i="1" s="1"/>
  <c r="AS279" i="1"/>
  <c r="AG279" i="1"/>
  <c r="AH279" i="1" s="1"/>
  <c r="AD279" i="1"/>
  <c r="AE279" i="1" s="1"/>
  <c r="AB279" i="1"/>
  <c r="AC279" i="1" s="1"/>
  <c r="AA279" i="1"/>
  <c r="U279" i="1"/>
  <c r="P279" i="1"/>
  <c r="BP278" i="1"/>
  <c r="BO278" i="1"/>
  <c r="BK278" i="1"/>
  <c r="BA278" i="1"/>
  <c r="BN278" i="1" s="1"/>
  <c r="AS278" i="1"/>
  <c r="AG278" i="1"/>
  <c r="AH278" i="1" s="1"/>
  <c r="AD278" i="1"/>
  <c r="AE278" i="1" s="1"/>
  <c r="AB278" i="1"/>
  <c r="AC278" i="1" s="1"/>
  <c r="AA278" i="1"/>
  <c r="U278" i="1"/>
  <c r="P278" i="1"/>
  <c r="BP277" i="1"/>
  <c r="BO277" i="1"/>
  <c r="BN277" i="1"/>
  <c r="BK277" i="1"/>
  <c r="BB277" i="1"/>
  <c r="BA277" i="1"/>
  <c r="AS277" i="1"/>
  <c r="AG277" i="1"/>
  <c r="AH277" i="1" s="1"/>
  <c r="AD277" i="1"/>
  <c r="AE277" i="1" s="1"/>
  <c r="AB277" i="1"/>
  <c r="AC277" i="1" s="1"/>
  <c r="AA277" i="1"/>
  <c r="U277" i="1"/>
  <c r="P277" i="1"/>
  <c r="BP276" i="1"/>
  <c r="BO276" i="1"/>
  <c r="BK276" i="1"/>
  <c r="BA276" i="1"/>
  <c r="BN276" i="1" s="1"/>
  <c r="AS276" i="1"/>
  <c r="AG276" i="1"/>
  <c r="AH276" i="1" s="1"/>
  <c r="AD276" i="1"/>
  <c r="AE276" i="1" s="1"/>
  <c r="AB276" i="1"/>
  <c r="AC276" i="1" s="1"/>
  <c r="AA276" i="1"/>
  <c r="U276" i="1"/>
  <c r="P276" i="1"/>
  <c r="BP275" i="1"/>
  <c r="BO275" i="1"/>
  <c r="BK275" i="1"/>
  <c r="BA275" i="1"/>
  <c r="BN275" i="1" s="1"/>
  <c r="AS275" i="1"/>
  <c r="AG275" i="1"/>
  <c r="AH275" i="1" s="1"/>
  <c r="AD275" i="1"/>
  <c r="AE275" i="1" s="1"/>
  <c r="AB275" i="1"/>
  <c r="AC275" i="1" s="1"/>
  <c r="AA275" i="1"/>
  <c r="U275" i="1"/>
  <c r="P275" i="1"/>
  <c r="BP274" i="1"/>
  <c r="BO274" i="1"/>
  <c r="BK274" i="1"/>
  <c r="BA274" i="1"/>
  <c r="BB274" i="1" s="1"/>
  <c r="AS274" i="1"/>
  <c r="AG274" i="1"/>
  <c r="AH274" i="1" s="1"/>
  <c r="AD274" i="1"/>
  <c r="AE274" i="1" s="1"/>
  <c r="AB274" i="1"/>
  <c r="AC274" i="1" s="1"/>
  <c r="AA274" i="1"/>
  <c r="U274" i="1"/>
  <c r="P274" i="1"/>
  <c r="BP273" i="1"/>
  <c r="BO273" i="1"/>
  <c r="BK273" i="1"/>
  <c r="BA273" i="1"/>
  <c r="BN273" i="1" s="1"/>
  <c r="AS273" i="1"/>
  <c r="AG273" i="1"/>
  <c r="AH273" i="1" s="1"/>
  <c r="AD273" i="1"/>
  <c r="AE273" i="1" s="1"/>
  <c r="AB273" i="1"/>
  <c r="AC273" i="1" s="1"/>
  <c r="AA273" i="1"/>
  <c r="U273" i="1"/>
  <c r="P273" i="1"/>
  <c r="BP272" i="1"/>
  <c r="BO272" i="1"/>
  <c r="BK272" i="1"/>
  <c r="BA272" i="1"/>
  <c r="BN272" i="1" s="1"/>
  <c r="AS272" i="1"/>
  <c r="AG272" i="1"/>
  <c r="AH272" i="1" s="1"/>
  <c r="AD272" i="1"/>
  <c r="AE272" i="1" s="1"/>
  <c r="AB272" i="1"/>
  <c r="AC272" i="1" s="1"/>
  <c r="AA272" i="1"/>
  <c r="U272" i="1"/>
  <c r="P272" i="1"/>
  <c r="BP271" i="1"/>
  <c r="BO271" i="1"/>
  <c r="BK271" i="1"/>
  <c r="BA271" i="1"/>
  <c r="BB271" i="1" s="1"/>
  <c r="AS271" i="1"/>
  <c r="AG271" i="1"/>
  <c r="AH271" i="1" s="1"/>
  <c r="AD271" i="1"/>
  <c r="AE271" i="1" s="1"/>
  <c r="AB271" i="1"/>
  <c r="AC271" i="1" s="1"/>
  <c r="AA271" i="1"/>
  <c r="U271" i="1"/>
  <c r="P271" i="1"/>
  <c r="BP270" i="1"/>
  <c r="BO270" i="1"/>
  <c r="BK270" i="1"/>
  <c r="BA270" i="1"/>
  <c r="BN270" i="1" s="1"/>
  <c r="AS270" i="1"/>
  <c r="AG270" i="1"/>
  <c r="AH270" i="1" s="1"/>
  <c r="AD270" i="1"/>
  <c r="AE270" i="1" s="1"/>
  <c r="AB270" i="1"/>
  <c r="AC270" i="1" s="1"/>
  <c r="AA270" i="1"/>
  <c r="U270" i="1"/>
  <c r="P270" i="1"/>
  <c r="BP269" i="1"/>
  <c r="BO269" i="1"/>
  <c r="BK269" i="1"/>
  <c r="BA269" i="1"/>
  <c r="BN269" i="1" s="1"/>
  <c r="AS269" i="1"/>
  <c r="AG269" i="1"/>
  <c r="AH269" i="1" s="1"/>
  <c r="AD269" i="1"/>
  <c r="AE269" i="1" s="1"/>
  <c r="AB269" i="1"/>
  <c r="AC269" i="1" s="1"/>
  <c r="AA269" i="1"/>
  <c r="U269" i="1"/>
  <c r="P269" i="1"/>
  <c r="BP268" i="1"/>
  <c r="BO268" i="1"/>
  <c r="BK268" i="1"/>
  <c r="BA268" i="1"/>
  <c r="BN268" i="1" s="1"/>
  <c r="AS268" i="1"/>
  <c r="AG268" i="1"/>
  <c r="AH268" i="1" s="1"/>
  <c r="AD268" i="1"/>
  <c r="AE268" i="1" s="1"/>
  <c r="AB268" i="1"/>
  <c r="AC268" i="1" s="1"/>
  <c r="AA268" i="1"/>
  <c r="U268" i="1"/>
  <c r="P268" i="1"/>
  <c r="BP267" i="1"/>
  <c r="BO267" i="1"/>
  <c r="BK267" i="1"/>
  <c r="BA267" i="1"/>
  <c r="BB267" i="1" s="1"/>
  <c r="AS267" i="1"/>
  <c r="AG267" i="1"/>
  <c r="AH267" i="1" s="1"/>
  <c r="AD267" i="1"/>
  <c r="AE267" i="1" s="1"/>
  <c r="AB267" i="1"/>
  <c r="AC267" i="1" s="1"/>
  <c r="AA267" i="1"/>
  <c r="U267" i="1"/>
  <c r="P267" i="1"/>
  <c r="BP266" i="1"/>
  <c r="BO266" i="1"/>
  <c r="BK266" i="1"/>
  <c r="BA266" i="1"/>
  <c r="BN266" i="1" s="1"/>
  <c r="AS266" i="1"/>
  <c r="AG266" i="1"/>
  <c r="AH266" i="1" s="1"/>
  <c r="AD266" i="1"/>
  <c r="AE266" i="1" s="1"/>
  <c r="AB266" i="1"/>
  <c r="AC266" i="1" s="1"/>
  <c r="AA266" i="1"/>
  <c r="U266" i="1"/>
  <c r="P266" i="1"/>
  <c r="BP265" i="1"/>
  <c r="BO265" i="1"/>
  <c r="BN265" i="1"/>
  <c r="BK265" i="1"/>
  <c r="BA265" i="1"/>
  <c r="BB265" i="1" s="1"/>
  <c r="AS265" i="1"/>
  <c r="AG265" i="1"/>
  <c r="AH265" i="1" s="1"/>
  <c r="AD265" i="1"/>
  <c r="AB265" i="1"/>
  <c r="AC265" i="1" s="1"/>
  <c r="AA265" i="1"/>
  <c r="U265" i="1"/>
  <c r="P265" i="1"/>
  <c r="BP264" i="1"/>
  <c r="BO264" i="1"/>
  <c r="BK264" i="1"/>
  <c r="BA264" i="1"/>
  <c r="AS264" i="1"/>
  <c r="AG264" i="1"/>
  <c r="AH264" i="1" s="1"/>
  <c r="AE264" i="1"/>
  <c r="AD264" i="1"/>
  <c r="O264" i="1" s="1"/>
  <c r="AB264" i="1"/>
  <c r="AC264" i="1" s="1"/>
  <c r="AA264" i="1"/>
  <c r="U264" i="1"/>
  <c r="P264" i="1"/>
  <c r="BP263" i="1"/>
  <c r="BO263" i="1"/>
  <c r="BK263" i="1"/>
  <c r="BA263" i="1"/>
  <c r="BN263" i="1" s="1"/>
  <c r="AS263" i="1"/>
  <c r="AG263" i="1"/>
  <c r="AH263" i="1" s="1"/>
  <c r="AD263" i="1"/>
  <c r="O263" i="1" s="1"/>
  <c r="AB263" i="1"/>
  <c r="AC263" i="1" s="1"/>
  <c r="AA263" i="1"/>
  <c r="U263" i="1"/>
  <c r="P263" i="1"/>
  <c r="BP262" i="1"/>
  <c r="BO262" i="1"/>
  <c r="BK262" i="1"/>
  <c r="BA262" i="1"/>
  <c r="BN262" i="1" s="1"/>
  <c r="AS262" i="1"/>
  <c r="AG262" i="1"/>
  <c r="AH262" i="1" s="1"/>
  <c r="AD262" i="1"/>
  <c r="AB262" i="1"/>
  <c r="AC262" i="1" s="1"/>
  <c r="AA262" i="1"/>
  <c r="U262" i="1"/>
  <c r="P262" i="1"/>
  <c r="BP261" i="1"/>
  <c r="BO261" i="1"/>
  <c r="BN261" i="1"/>
  <c r="BK261" i="1"/>
  <c r="BB261" i="1"/>
  <c r="BA261" i="1"/>
  <c r="AS261" i="1"/>
  <c r="AG261" i="1"/>
  <c r="AH261" i="1" s="1"/>
  <c r="AD261" i="1"/>
  <c r="AE261" i="1" s="1"/>
  <c r="AB261" i="1"/>
  <c r="AC261" i="1" s="1"/>
  <c r="AA261" i="1"/>
  <c r="U261" i="1"/>
  <c r="P261" i="1"/>
  <c r="BP260" i="1"/>
  <c r="BO260" i="1"/>
  <c r="BK260" i="1"/>
  <c r="BA260" i="1"/>
  <c r="BN260" i="1" s="1"/>
  <c r="AS260" i="1"/>
  <c r="AG260" i="1"/>
  <c r="AH260" i="1" s="1"/>
  <c r="AD260" i="1"/>
  <c r="AB260" i="1"/>
  <c r="AC260" i="1" s="1"/>
  <c r="AA260" i="1"/>
  <c r="U260" i="1"/>
  <c r="P260" i="1"/>
  <c r="BP259" i="1"/>
  <c r="BO259" i="1"/>
  <c r="BK259" i="1"/>
  <c r="BA259" i="1"/>
  <c r="BB259" i="1" s="1"/>
  <c r="AS259" i="1"/>
  <c r="AG259" i="1"/>
  <c r="AH259" i="1" s="1"/>
  <c r="AD259" i="1"/>
  <c r="O259" i="1" s="1"/>
  <c r="AB259" i="1"/>
  <c r="AC259" i="1" s="1"/>
  <c r="AA259" i="1"/>
  <c r="U259" i="1"/>
  <c r="P259" i="1"/>
  <c r="BP258" i="1"/>
  <c r="BO258" i="1"/>
  <c r="BK258" i="1"/>
  <c r="BA258" i="1"/>
  <c r="BB258" i="1" s="1"/>
  <c r="AS258" i="1"/>
  <c r="AG258" i="1"/>
  <c r="AH258" i="1" s="1"/>
  <c r="AD258" i="1"/>
  <c r="AE258" i="1" s="1"/>
  <c r="AB258" i="1"/>
  <c r="AC258" i="1" s="1"/>
  <c r="AA258" i="1"/>
  <c r="U258" i="1"/>
  <c r="BP257" i="1"/>
  <c r="BO257" i="1"/>
  <c r="BK257" i="1"/>
  <c r="BA257" i="1"/>
  <c r="BN257" i="1" s="1"/>
  <c r="AS257" i="1"/>
  <c r="AG257" i="1"/>
  <c r="AH257" i="1" s="1"/>
  <c r="AD257" i="1"/>
  <c r="O257" i="1" s="1"/>
  <c r="AC257" i="1"/>
  <c r="AB257" i="1"/>
  <c r="AA257" i="1"/>
  <c r="U257" i="1"/>
  <c r="P257" i="1"/>
  <c r="BP256" i="1"/>
  <c r="BO256" i="1"/>
  <c r="BK256" i="1"/>
  <c r="BA256" i="1"/>
  <c r="BN256" i="1" s="1"/>
  <c r="AS256" i="1"/>
  <c r="AG256" i="1"/>
  <c r="AH256" i="1" s="1"/>
  <c r="AD256" i="1"/>
  <c r="O256" i="1" s="1"/>
  <c r="AB256" i="1"/>
  <c r="AC256" i="1" s="1"/>
  <c r="AA256" i="1"/>
  <c r="U256" i="1"/>
  <c r="P256" i="1"/>
  <c r="BP255" i="1"/>
  <c r="BO255" i="1"/>
  <c r="BN255" i="1"/>
  <c r="BK255" i="1"/>
  <c r="BA255" i="1"/>
  <c r="BB255" i="1" s="1"/>
  <c r="AS255" i="1"/>
  <c r="AG255" i="1"/>
  <c r="AH255" i="1" s="1"/>
  <c r="AD255" i="1"/>
  <c r="AC255" i="1"/>
  <c r="AB255" i="1"/>
  <c r="AA255" i="1"/>
  <c r="U255" i="1"/>
  <c r="P255" i="1"/>
  <c r="BP254" i="1"/>
  <c r="BO254" i="1"/>
  <c r="BN254" i="1"/>
  <c r="BK254" i="1"/>
  <c r="BA254" i="1"/>
  <c r="BB254" i="1" s="1"/>
  <c r="AS254" i="1"/>
  <c r="AG254" i="1"/>
  <c r="AH254" i="1" s="1"/>
  <c r="AD254" i="1"/>
  <c r="AE254" i="1" s="1"/>
  <c r="AB254" i="1"/>
  <c r="AC254" i="1" s="1"/>
  <c r="AA254" i="1"/>
  <c r="U254" i="1"/>
  <c r="P254" i="1"/>
  <c r="BP253" i="1"/>
  <c r="BO253" i="1"/>
  <c r="BK253" i="1"/>
  <c r="BA253" i="1"/>
  <c r="AS253" i="1"/>
  <c r="AG253" i="1"/>
  <c r="AH253" i="1" s="1"/>
  <c r="AD253" i="1"/>
  <c r="O253" i="1" s="1"/>
  <c r="AB253" i="1"/>
  <c r="AC253" i="1" s="1"/>
  <c r="AA253" i="1"/>
  <c r="U253" i="1"/>
  <c r="P253" i="1"/>
  <c r="BP252" i="1"/>
  <c r="BO252" i="1"/>
  <c r="BK252" i="1"/>
  <c r="BA252" i="1"/>
  <c r="BN252" i="1" s="1"/>
  <c r="AS252" i="1"/>
  <c r="AG252" i="1"/>
  <c r="AH252" i="1" s="1"/>
  <c r="AD252" i="1"/>
  <c r="O252" i="1" s="1"/>
  <c r="AB252" i="1"/>
  <c r="AC252" i="1" s="1"/>
  <c r="AA252" i="1"/>
  <c r="U252" i="1"/>
  <c r="P252" i="1"/>
  <c r="BP251" i="1"/>
  <c r="BO251" i="1"/>
  <c r="BK251" i="1"/>
  <c r="BA251" i="1"/>
  <c r="BN251" i="1" s="1"/>
  <c r="AS251" i="1"/>
  <c r="AG251" i="1"/>
  <c r="AH251" i="1" s="1"/>
  <c r="AD251" i="1"/>
  <c r="O251" i="1" s="1"/>
  <c r="AB251" i="1"/>
  <c r="AC251" i="1" s="1"/>
  <c r="AA251" i="1"/>
  <c r="U251" i="1"/>
  <c r="P251" i="1"/>
  <c r="BP250" i="1"/>
  <c r="BO250" i="1"/>
  <c r="BK250" i="1"/>
  <c r="BB250" i="1"/>
  <c r="BA250" i="1"/>
  <c r="BN250" i="1" s="1"/>
  <c r="AS250" i="1"/>
  <c r="AG250" i="1"/>
  <c r="AH250" i="1" s="1"/>
  <c r="AD250" i="1"/>
  <c r="AB250" i="1"/>
  <c r="AC250" i="1" s="1"/>
  <c r="AA250" i="1"/>
  <c r="U250" i="1"/>
  <c r="P250" i="1"/>
  <c r="BP249" i="1"/>
  <c r="BO249" i="1"/>
  <c r="BK249" i="1"/>
  <c r="BA249" i="1"/>
  <c r="BN249" i="1" s="1"/>
  <c r="AS249" i="1"/>
  <c r="AG249" i="1"/>
  <c r="AH249" i="1" s="1"/>
  <c r="AD249" i="1"/>
  <c r="AE249" i="1" s="1"/>
  <c r="AC249" i="1"/>
  <c r="AB249" i="1"/>
  <c r="AA249" i="1"/>
  <c r="U249" i="1"/>
  <c r="BP248" i="1"/>
  <c r="BO248" i="1"/>
  <c r="BK248" i="1"/>
  <c r="BA248" i="1"/>
  <c r="AS248" i="1"/>
  <c r="AG248" i="1"/>
  <c r="AH248" i="1" s="1"/>
  <c r="AD248" i="1"/>
  <c r="AC248" i="1"/>
  <c r="AB248" i="1"/>
  <c r="AA248" i="1"/>
  <c r="U248" i="1"/>
  <c r="P248" i="1"/>
  <c r="BP247" i="1"/>
  <c r="BO247" i="1"/>
  <c r="BK247" i="1"/>
  <c r="BA247" i="1"/>
  <c r="BB247" i="1" s="1"/>
  <c r="AS247" i="1"/>
  <c r="AG247" i="1"/>
  <c r="AH247" i="1" s="1"/>
  <c r="AD247" i="1"/>
  <c r="O247" i="1" s="1"/>
  <c r="AB247" i="1"/>
  <c r="AC247" i="1" s="1"/>
  <c r="AA247" i="1"/>
  <c r="U247" i="1"/>
  <c r="P247" i="1"/>
  <c r="BP246" i="1"/>
  <c r="BO246" i="1"/>
  <c r="BK246" i="1"/>
  <c r="BA246" i="1"/>
  <c r="BB246" i="1" s="1"/>
  <c r="AS246" i="1"/>
  <c r="AG246" i="1"/>
  <c r="AH246" i="1" s="1"/>
  <c r="AD246" i="1"/>
  <c r="O246" i="1" s="1"/>
  <c r="AB246" i="1"/>
  <c r="AC246" i="1" s="1"/>
  <c r="AA246" i="1"/>
  <c r="U246" i="1"/>
  <c r="P246" i="1"/>
  <c r="BP245" i="1"/>
  <c r="BO245" i="1"/>
  <c r="BK245" i="1"/>
  <c r="BA245" i="1"/>
  <c r="BB245" i="1" s="1"/>
  <c r="AS245" i="1"/>
  <c r="AG245" i="1"/>
  <c r="AH245" i="1" s="1"/>
  <c r="AD245" i="1"/>
  <c r="O245" i="1" s="1"/>
  <c r="AB245" i="1"/>
  <c r="AC245" i="1" s="1"/>
  <c r="AA245" i="1"/>
  <c r="U245" i="1"/>
  <c r="P245" i="1"/>
  <c r="BP244" i="1"/>
  <c r="BO244" i="1"/>
  <c r="BK244" i="1"/>
  <c r="BA244" i="1"/>
  <c r="BN244" i="1" s="1"/>
  <c r="AS244" i="1"/>
  <c r="AG244" i="1"/>
  <c r="AH244" i="1" s="1"/>
  <c r="AD244" i="1"/>
  <c r="AE244" i="1" s="1"/>
  <c r="AB244" i="1"/>
  <c r="AC244" i="1" s="1"/>
  <c r="AA244" i="1"/>
  <c r="U244" i="1"/>
  <c r="BP243" i="1"/>
  <c r="BO243" i="1"/>
  <c r="BK243" i="1"/>
  <c r="BA243" i="1"/>
  <c r="BB243" i="1" s="1"/>
  <c r="AS243" i="1"/>
  <c r="AG243" i="1"/>
  <c r="AH243" i="1" s="1"/>
  <c r="AD243" i="1"/>
  <c r="O243" i="1" s="1"/>
  <c r="AB243" i="1"/>
  <c r="AC243" i="1" s="1"/>
  <c r="AA243" i="1"/>
  <c r="U243" i="1"/>
  <c r="P243" i="1"/>
  <c r="BP242" i="1"/>
  <c r="BO242" i="1"/>
  <c r="BK242" i="1"/>
  <c r="BA242" i="1"/>
  <c r="BN242" i="1" s="1"/>
  <c r="AS242" i="1"/>
  <c r="AG242" i="1"/>
  <c r="AH242" i="1" s="1"/>
  <c r="AD242" i="1"/>
  <c r="AB242" i="1"/>
  <c r="AC242" i="1" s="1"/>
  <c r="AA242" i="1"/>
  <c r="U242" i="1"/>
  <c r="P242" i="1"/>
  <c r="BP241" i="1"/>
  <c r="BO241" i="1"/>
  <c r="BK241" i="1"/>
  <c r="BA241" i="1"/>
  <c r="AS241" i="1"/>
  <c r="AG241" i="1"/>
  <c r="AH241" i="1" s="1"/>
  <c r="AD241" i="1"/>
  <c r="O241" i="1" s="1"/>
  <c r="AB241" i="1"/>
  <c r="AC241" i="1" s="1"/>
  <c r="AA241" i="1"/>
  <c r="U241" i="1"/>
  <c r="P241" i="1"/>
  <c r="BP240" i="1"/>
  <c r="BO240" i="1"/>
  <c r="BK240" i="1"/>
  <c r="BA240" i="1"/>
  <c r="BN240" i="1" s="1"/>
  <c r="AS240" i="1"/>
  <c r="AG240" i="1"/>
  <c r="AH240" i="1" s="1"/>
  <c r="AD240" i="1"/>
  <c r="O240" i="1" s="1"/>
  <c r="AB240" i="1"/>
  <c r="AC240" i="1" s="1"/>
  <c r="AA240" i="1"/>
  <c r="U240" i="1"/>
  <c r="P240" i="1"/>
  <c r="BP239" i="1"/>
  <c r="BO239" i="1"/>
  <c r="BK239" i="1"/>
  <c r="BA239" i="1"/>
  <c r="BN239" i="1" s="1"/>
  <c r="AS239" i="1"/>
  <c r="AG239" i="1"/>
  <c r="AH239" i="1" s="1"/>
  <c r="AD239" i="1"/>
  <c r="O239" i="1" s="1"/>
  <c r="AB239" i="1"/>
  <c r="AC239" i="1" s="1"/>
  <c r="AA239" i="1"/>
  <c r="U239" i="1"/>
  <c r="P239" i="1"/>
  <c r="BP238" i="1"/>
  <c r="BO238" i="1"/>
  <c r="BK238" i="1"/>
  <c r="BA238" i="1"/>
  <c r="AS238" i="1"/>
  <c r="AG238" i="1"/>
  <c r="AH238" i="1" s="1"/>
  <c r="AD238" i="1"/>
  <c r="AB238" i="1"/>
  <c r="AC238" i="1" s="1"/>
  <c r="AA238" i="1"/>
  <c r="U238" i="1"/>
  <c r="P238" i="1"/>
  <c r="BP237" i="1"/>
  <c r="BO237" i="1"/>
  <c r="BK237" i="1"/>
  <c r="BA237" i="1"/>
  <c r="AS237" i="1"/>
  <c r="AG237" i="1"/>
  <c r="AH237" i="1" s="1"/>
  <c r="AD237" i="1"/>
  <c r="O237" i="1" s="1"/>
  <c r="AB237" i="1"/>
  <c r="AC237" i="1" s="1"/>
  <c r="AA237" i="1"/>
  <c r="U237" i="1"/>
  <c r="P237" i="1"/>
  <c r="BP236" i="1"/>
  <c r="BO236" i="1"/>
  <c r="BK236" i="1"/>
  <c r="BA236" i="1"/>
  <c r="BN236" i="1" s="1"/>
  <c r="AS236" i="1"/>
  <c r="AG236" i="1"/>
  <c r="AH236" i="1" s="1"/>
  <c r="AD236" i="1"/>
  <c r="O236" i="1" s="1"/>
  <c r="AB236" i="1"/>
  <c r="AC236" i="1" s="1"/>
  <c r="AA236" i="1"/>
  <c r="U236" i="1"/>
  <c r="P236" i="1"/>
  <c r="BP235" i="1"/>
  <c r="BO235" i="1"/>
  <c r="BK235" i="1"/>
  <c r="BA235" i="1"/>
  <c r="BB235" i="1" s="1"/>
  <c r="AS235" i="1"/>
  <c r="AG235" i="1"/>
  <c r="AH235" i="1" s="1"/>
  <c r="AD235" i="1"/>
  <c r="O235" i="1" s="1"/>
  <c r="AB235" i="1"/>
  <c r="AC235" i="1" s="1"/>
  <c r="AA235" i="1"/>
  <c r="U235" i="1"/>
  <c r="P235" i="1"/>
  <c r="BP234" i="1"/>
  <c r="BO234" i="1"/>
  <c r="BK234" i="1"/>
  <c r="BA234" i="1"/>
  <c r="BN234" i="1" s="1"/>
  <c r="AS234" i="1"/>
  <c r="AG234" i="1"/>
  <c r="AH234" i="1" s="1"/>
  <c r="AD234" i="1"/>
  <c r="O234" i="1" s="1"/>
  <c r="AB234" i="1"/>
  <c r="AC234" i="1" s="1"/>
  <c r="AA234" i="1"/>
  <c r="U234" i="1"/>
  <c r="P234" i="1"/>
  <c r="BP233" i="1"/>
  <c r="BO233" i="1"/>
  <c r="BK233" i="1"/>
  <c r="BA233" i="1"/>
  <c r="AS233" i="1"/>
  <c r="AG233" i="1"/>
  <c r="AH233" i="1" s="1"/>
  <c r="AD233" i="1"/>
  <c r="AE233" i="1" s="1"/>
  <c r="AB233" i="1"/>
  <c r="AC233" i="1" s="1"/>
  <c r="AA233" i="1"/>
  <c r="U233" i="1"/>
  <c r="P233" i="1"/>
  <c r="BP232" i="1"/>
  <c r="BO232" i="1"/>
  <c r="BK232" i="1"/>
  <c r="BA232" i="1"/>
  <c r="BN232" i="1" s="1"/>
  <c r="AS232" i="1"/>
  <c r="AG232" i="1"/>
  <c r="AH232" i="1" s="1"/>
  <c r="AD232" i="1"/>
  <c r="O232" i="1" s="1"/>
  <c r="AB232" i="1"/>
  <c r="AC232" i="1" s="1"/>
  <c r="AA232" i="1"/>
  <c r="U232" i="1"/>
  <c r="P232" i="1"/>
  <c r="BP231" i="1"/>
  <c r="BO231" i="1"/>
  <c r="BK231" i="1"/>
  <c r="BA231" i="1"/>
  <c r="BN231" i="1" s="1"/>
  <c r="AS231" i="1"/>
  <c r="AG231" i="1"/>
  <c r="AH231" i="1" s="1"/>
  <c r="AD231" i="1"/>
  <c r="AE231" i="1" s="1"/>
  <c r="AB231" i="1"/>
  <c r="AC231" i="1" s="1"/>
  <c r="AA231" i="1"/>
  <c r="U231" i="1"/>
  <c r="P231" i="1"/>
  <c r="BP230" i="1"/>
  <c r="BO230" i="1"/>
  <c r="BK230" i="1"/>
  <c r="BA230" i="1"/>
  <c r="BN230" i="1" s="1"/>
  <c r="AS230" i="1"/>
  <c r="AG230" i="1"/>
  <c r="AH230" i="1" s="1"/>
  <c r="AD230" i="1"/>
  <c r="AB230" i="1"/>
  <c r="AC230" i="1" s="1"/>
  <c r="AA230" i="1"/>
  <c r="U230" i="1"/>
  <c r="P230" i="1"/>
  <c r="BP229" i="1"/>
  <c r="BO229" i="1"/>
  <c r="BK229" i="1"/>
  <c r="BA229" i="1"/>
  <c r="BN229" i="1" s="1"/>
  <c r="AS229" i="1"/>
  <c r="AG229" i="1"/>
  <c r="AH229" i="1" s="1"/>
  <c r="AD229" i="1"/>
  <c r="O229" i="1" s="1"/>
  <c r="AB229" i="1"/>
  <c r="AC229" i="1" s="1"/>
  <c r="AA229" i="1"/>
  <c r="U229" i="1"/>
  <c r="P229" i="1"/>
  <c r="BP228" i="1"/>
  <c r="BO228" i="1"/>
  <c r="BK228" i="1"/>
  <c r="BA228" i="1"/>
  <c r="BN228" i="1" s="1"/>
  <c r="AS228" i="1"/>
  <c r="AG228" i="1"/>
  <c r="AH228" i="1" s="1"/>
  <c r="AD228" i="1"/>
  <c r="O228" i="1" s="1"/>
  <c r="AB228" i="1"/>
  <c r="AC228" i="1" s="1"/>
  <c r="AA228" i="1"/>
  <c r="U228" i="1"/>
  <c r="P228" i="1"/>
  <c r="BP227" i="1"/>
  <c r="BO227" i="1"/>
  <c r="BK227" i="1"/>
  <c r="BA227" i="1"/>
  <c r="BB227" i="1" s="1"/>
  <c r="AS227" i="1"/>
  <c r="AG227" i="1"/>
  <c r="AH227" i="1" s="1"/>
  <c r="AD227" i="1"/>
  <c r="O227" i="1" s="1"/>
  <c r="AB227" i="1"/>
  <c r="AC227" i="1" s="1"/>
  <c r="AA227" i="1"/>
  <c r="U227" i="1"/>
  <c r="P227" i="1"/>
  <c r="BP226" i="1"/>
  <c r="BO226" i="1"/>
  <c r="BK226" i="1"/>
  <c r="BA226" i="1"/>
  <c r="BB226" i="1" s="1"/>
  <c r="AS226" i="1"/>
  <c r="AG226" i="1"/>
  <c r="AH226" i="1" s="1"/>
  <c r="AD226" i="1"/>
  <c r="O226" i="1" s="1"/>
  <c r="AB226" i="1"/>
  <c r="AC226" i="1" s="1"/>
  <c r="AA226" i="1"/>
  <c r="U226" i="1"/>
  <c r="P226" i="1"/>
  <c r="BP225" i="1"/>
  <c r="BO225" i="1"/>
  <c r="BK225" i="1"/>
  <c r="BA225" i="1"/>
  <c r="AS225" i="1"/>
  <c r="AG225" i="1"/>
  <c r="AH225" i="1" s="1"/>
  <c r="AD225" i="1"/>
  <c r="O225" i="1" s="1"/>
  <c r="AB225" i="1"/>
  <c r="AC225" i="1" s="1"/>
  <c r="AA225" i="1"/>
  <c r="U225" i="1"/>
  <c r="P225" i="1"/>
  <c r="BP224" i="1"/>
  <c r="BO224" i="1"/>
  <c r="BK224" i="1"/>
  <c r="BA224" i="1"/>
  <c r="BN224" i="1" s="1"/>
  <c r="AS224" i="1"/>
  <c r="AG224" i="1"/>
  <c r="AH224" i="1" s="1"/>
  <c r="AD224" i="1"/>
  <c r="O224" i="1" s="1"/>
  <c r="AB224" i="1"/>
  <c r="AC224" i="1" s="1"/>
  <c r="AA224" i="1"/>
  <c r="U224" i="1"/>
  <c r="P224" i="1"/>
  <c r="BP223" i="1"/>
  <c r="BO223" i="1"/>
  <c r="BK223" i="1"/>
  <c r="BA223" i="1"/>
  <c r="BN223" i="1" s="1"/>
  <c r="AS223" i="1"/>
  <c r="AG223" i="1"/>
  <c r="AH223" i="1" s="1"/>
  <c r="AD223" i="1"/>
  <c r="AE223" i="1" s="1"/>
  <c r="AB223" i="1"/>
  <c r="AC223" i="1" s="1"/>
  <c r="AA223" i="1"/>
  <c r="U223" i="1"/>
  <c r="P223" i="1"/>
  <c r="BP222" i="1"/>
  <c r="BO222" i="1"/>
  <c r="BK222" i="1"/>
  <c r="BA222" i="1"/>
  <c r="BN222" i="1" s="1"/>
  <c r="AS222" i="1"/>
  <c r="AG222" i="1"/>
  <c r="AH222" i="1" s="1"/>
  <c r="AD222" i="1"/>
  <c r="O222" i="1" s="1"/>
  <c r="AB222" i="1"/>
  <c r="AC222" i="1" s="1"/>
  <c r="AA222" i="1"/>
  <c r="U222" i="1"/>
  <c r="P222" i="1"/>
  <c r="BP221" i="1"/>
  <c r="BO221" i="1"/>
  <c r="BK221" i="1"/>
  <c r="BA221" i="1"/>
  <c r="BN221" i="1" s="1"/>
  <c r="AS221" i="1"/>
  <c r="AG221" i="1"/>
  <c r="AH221" i="1" s="1"/>
  <c r="AD221" i="1"/>
  <c r="AB221" i="1"/>
  <c r="AC221" i="1" s="1"/>
  <c r="AA221" i="1"/>
  <c r="U221" i="1"/>
  <c r="P221" i="1"/>
  <c r="BP220" i="1"/>
  <c r="BO220" i="1"/>
  <c r="BK220" i="1"/>
  <c r="BA220" i="1"/>
  <c r="BB220" i="1" s="1"/>
  <c r="AS220" i="1"/>
  <c r="AG220" i="1"/>
  <c r="AH220" i="1" s="1"/>
  <c r="AD220" i="1"/>
  <c r="O220" i="1" s="1"/>
  <c r="AB220" i="1"/>
  <c r="AC220" i="1" s="1"/>
  <c r="AA220" i="1"/>
  <c r="U220" i="1"/>
  <c r="P220" i="1"/>
  <c r="BP219" i="1"/>
  <c r="BO219" i="1"/>
  <c r="BK219" i="1"/>
  <c r="BA219" i="1"/>
  <c r="BN219" i="1" s="1"/>
  <c r="AS219" i="1"/>
  <c r="AG219" i="1"/>
  <c r="AH219" i="1" s="1"/>
  <c r="AD219" i="1"/>
  <c r="O219" i="1" s="1"/>
  <c r="AB219" i="1"/>
  <c r="AC219" i="1" s="1"/>
  <c r="AA219" i="1"/>
  <c r="U219" i="1"/>
  <c r="P219" i="1"/>
  <c r="BP218" i="1"/>
  <c r="BO218" i="1"/>
  <c r="BK218" i="1"/>
  <c r="BA218" i="1"/>
  <c r="BB218" i="1" s="1"/>
  <c r="AS218" i="1"/>
  <c r="AG218" i="1"/>
  <c r="AH218" i="1" s="1"/>
  <c r="AD218" i="1"/>
  <c r="O218" i="1" s="1"/>
  <c r="AB218" i="1"/>
  <c r="AC218" i="1" s="1"/>
  <c r="AA218" i="1"/>
  <c r="U218" i="1"/>
  <c r="P218" i="1"/>
  <c r="BP217" i="1"/>
  <c r="BO217" i="1"/>
  <c r="BK217" i="1"/>
  <c r="BA217" i="1"/>
  <c r="BN217" i="1" s="1"/>
  <c r="AS217" i="1"/>
  <c r="AG217" i="1"/>
  <c r="AH217" i="1" s="1"/>
  <c r="AD217" i="1"/>
  <c r="O217" i="1" s="1"/>
  <c r="AB217" i="1"/>
  <c r="AC217" i="1" s="1"/>
  <c r="AA217" i="1"/>
  <c r="U217" i="1"/>
  <c r="P217" i="1"/>
  <c r="BP216" i="1"/>
  <c r="BO216" i="1"/>
  <c r="BK216" i="1"/>
  <c r="BA216" i="1"/>
  <c r="AS216" i="1"/>
  <c r="AG216" i="1"/>
  <c r="AH216" i="1" s="1"/>
  <c r="AD216" i="1"/>
  <c r="O216" i="1" s="1"/>
  <c r="AB216" i="1"/>
  <c r="AC216" i="1" s="1"/>
  <c r="AA216" i="1"/>
  <c r="U216" i="1"/>
  <c r="P216" i="1"/>
  <c r="BP215" i="1"/>
  <c r="BO215" i="1"/>
  <c r="BK215" i="1"/>
  <c r="BA215" i="1"/>
  <c r="BN215" i="1" s="1"/>
  <c r="AS215" i="1"/>
  <c r="AG215" i="1"/>
  <c r="AH215" i="1" s="1"/>
  <c r="AD215" i="1"/>
  <c r="O215" i="1" s="1"/>
  <c r="AB215" i="1"/>
  <c r="AC215" i="1" s="1"/>
  <c r="AA215" i="1"/>
  <c r="U215" i="1"/>
  <c r="P215" i="1"/>
  <c r="BP214" i="1"/>
  <c r="BO214" i="1"/>
  <c r="BK214" i="1"/>
  <c r="BA214" i="1"/>
  <c r="BN214" i="1" s="1"/>
  <c r="AS214" i="1"/>
  <c r="AG214" i="1"/>
  <c r="AH214" i="1" s="1"/>
  <c r="AD214" i="1"/>
  <c r="O214" i="1" s="1"/>
  <c r="AB214" i="1"/>
  <c r="AC214" i="1" s="1"/>
  <c r="AA214" i="1"/>
  <c r="U214" i="1"/>
  <c r="P214" i="1"/>
  <c r="BP213" i="1"/>
  <c r="BO213" i="1"/>
  <c r="BK213" i="1"/>
  <c r="BA213" i="1"/>
  <c r="BN213" i="1" s="1"/>
  <c r="AS213" i="1"/>
  <c r="AG213" i="1"/>
  <c r="AH213" i="1" s="1"/>
  <c r="AD213" i="1"/>
  <c r="AB213" i="1"/>
  <c r="AC213" i="1" s="1"/>
  <c r="AA213" i="1"/>
  <c r="U213" i="1"/>
  <c r="P213" i="1"/>
  <c r="BP212" i="1"/>
  <c r="BO212" i="1"/>
  <c r="BK212" i="1"/>
  <c r="BA212" i="1"/>
  <c r="BN212" i="1" s="1"/>
  <c r="AS212" i="1"/>
  <c r="AG212" i="1"/>
  <c r="AH212" i="1" s="1"/>
  <c r="AD212" i="1"/>
  <c r="O212" i="1" s="1"/>
  <c r="AB212" i="1"/>
  <c r="AC212" i="1" s="1"/>
  <c r="AA212" i="1"/>
  <c r="U212" i="1"/>
  <c r="P212" i="1"/>
  <c r="BP211" i="1"/>
  <c r="BO211" i="1"/>
  <c r="BK211" i="1"/>
  <c r="BA211" i="1"/>
  <c r="BN211" i="1" s="1"/>
  <c r="AS211" i="1"/>
  <c r="AG211" i="1"/>
  <c r="AH211" i="1" s="1"/>
  <c r="AD211" i="1"/>
  <c r="O211" i="1" s="1"/>
  <c r="AB211" i="1"/>
  <c r="AC211" i="1" s="1"/>
  <c r="AA211" i="1"/>
  <c r="U211" i="1"/>
  <c r="P211" i="1"/>
  <c r="BP210" i="1"/>
  <c r="BO210" i="1"/>
  <c r="BK210" i="1"/>
  <c r="BA210" i="1"/>
  <c r="BB210" i="1" s="1"/>
  <c r="AS210" i="1"/>
  <c r="AG210" i="1"/>
  <c r="AH210" i="1" s="1"/>
  <c r="AD210" i="1"/>
  <c r="O210" i="1" s="1"/>
  <c r="AB210" i="1"/>
  <c r="AC210" i="1" s="1"/>
  <c r="AA210" i="1"/>
  <c r="U210" i="1"/>
  <c r="P210" i="1"/>
  <c r="BP209" i="1"/>
  <c r="BO209" i="1"/>
  <c r="BK209" i="1"/>
  <c r="BA209" i="1"/>
  <c r="BN209" i="1" s="1"/>
  <c r="AS209" i="1"/>
  <c r="AG209" i="1"/>
  <c r="AH209" i="1" s="1"/>
  <c r="AD209" i="1"/>
  <c r="AE209" i="1" s="1"/>
  <c r="AB209" i="1"/>
  <c r="AC209" i="1" s="1"/>
  <c r="AA209" i="1"/>
  <c r="U209" i="1"/>
  <c r="BP208" i="1"/>
  <c r="BO208" i="1"/>
  <c r="BK208" i="1"/>
  <c r="BA208" i="1"/>
  <c r="BB208" i="1" s="1"/>
  <c r="AS208" i="1"/>
  <c r="AG208" i="1"/>
  <c r="AH208" i="1" s="1"/>
  <c r="AD208" i="1"/>
  <c r="O208" i="1" s="1"/>
  <c r="AB208" i="1"/>
  <c r="AC208" i="1" s="1"/>
  <c r="AA208" i="1"/>
  <c r="U208" i="1"/>
  <c r="P208" i="1"/>
  <c r="BP207" i="1"/>
  <c r="BO207" i="1"/>
  <c r="BK207" i="1"/>
  <c r="BA207" i="1"/>
  <c r="AS207" i="1"/>
  <c r="AG207" i="1"/>
  <c r="AH207" i="1" s="1"/>
  <c r="AD207" i="1"/>
  <c r="O207" i="1" s="1"/>
  <c r="AB207" i="1"/>
  <c r="AC207" i="1" s="1"/>
  <c r="AA207" i="1"/>
  <c r="U207" i="1"/>
  <c r="P207" i="1"/>
  <c r="BP206" i="1"/>
  <c r="BO206" i="1"/>
  <c r="BK206" i="1"/>
  <c r="BA206" i="1"/>
  <c r="AS206" i="1"/>
  <c r="AG206" i="1"/>
  <c r="AH206" i="1" s="1"/>
  <c r="AD206" i="1"/>
  <c r="O206" i="1" s="1"/>
  <c r="AB206" i="1"/>
  <c r="AC206" i="1" s="1"/>
  <c r="AA206" i="1"/>
  <c r="U206" i="1"/>
  <c r="P206" i="1"/>
  <c r="BP205" i="1"/>
  <c r="BO205" i="1"/>
  <c r="BK205" i="1"/>
  <c r="BA205" i="1"/>
  <c r="BN205" i="1" s="1"/>
  <c r="AS205" i="1"/>
  <c r="AG205" i="1"/>
  <c r="AH205" i="1" s="1"/>
  <c r="AD205" i="1"/>
  <c r="AE205" i="1" s="1"/>
  <c r="AB205" i="1"/>
  <c r="AC205" i="1" s="1"/>
  <c r="AA205" i="1"/>
  <c r="U205" i="1"/>
  <c r="BP204" i="1"/>
  <c r="BO204" i="1"/>
  <c r="BK204" i="1"/>
  <c r="BA204" i="1"/>
  <c r="AS204" i="1"/>
  <c r="AG204" i="1"/>
  <c r="AH204" i="1" s="1"/>
  <c r="AD204" i="1"/>
  <c r="AE204" i="1" s="1"/>
  <c r="AB204" i="1"/>
  <c r="AC204" i="1" s="1"/>
  <c r="AA204" i="1"/>
  <c r="U204" i="1"/>
  <c r="BP203" i="1"/>
  <c r="BO203" i="1"/>
  <c r="BK203" i="1"/>
  <c r="BB203" i="1"/>
  <c r="BA203" i="1"/>
  <c r="BN203" i="1" s="1"/>
  <c r="AS203" i="1"/>
  <c r="AG203" i="1"/>
  <c r="AH203" i="1" s="1"/>
  <c r="AD203" i="1"/>
  <c r="O203" i="1" s="1"/>
  <c r="AB203" i="1"/>
  <c r="AC203" i="1" s="1"/>
  <c r="AA203" i="1"/>
  <c r="U203" i="1"/>
  <c r="P203" i="1"/>
  <c r="BP202" i="1"/>
  <c r="BO202" i="1"/>
  <c r="BB202" i="1"/>
  <c r="BA202" i="1"/>
  <c r="BN202" i="1" s="1"/>
  <c r="AS202" i="1"/>
  <c r="AG202" i="1"/>
  <c r="AH202" i="1" s="1"/>
  <c r="AD202" i="1"/>
  <c r="AE202" i="1" s="1"/>
  <c r="AB202" i="1"/>
  <c r="AC202" i="1" s="1"/>
  <c r="AA202" i="1"/>
  <c r="U202" i="1"/>
  <c r="BP201" i="1"/>
  <c r="BO201" i="1"/>
  <c r="BK201" i="1"/>
  <c r="BA201" i="1"/>
  <c r="BB201" i="1" s="1"/>
  <c r="AS201" i="1"/>
  <c r="AG201" i="1"/>
  <c r="AH201" i="1" s="1"/>
  <c r="AD201" i="1"/>
  <c r="O201" i="1" s="1"/>
  <c r="AB201" i="1"/>
  <c r="AC201" i="1" s="1"/>
  <c r="AA201" i="1"/>
  <c r="U201" i="1"/>
  <c r="P201" i="1"/>
  <c r="BP200" i="1"/>
  <c r="BO200" i="1"/>
  <c r="BK200" i="1"/>
  <c r="BA200" i="1"/>
  <c r="BN200" i="1" s="1"/>
  <c r="AS200" i="1"/>
  <c r="AG200" i="1"/>
  <c r="AH200" i="1" s="1"/>
  <c r="AD200" i="1"/>
  <c r="AE200" i="1" s="1"/>
  <c r="AB200" i="1"/>
  <c r="AC200" i="1" s="1"/>
  <c r="AA200" i="1"/>
  <c r="U200" i="1"/>
  <c r="BP199" i="1"/>
  <c r="BO199" i="1"/>
  <c r="BK199" i="1"/>
  <c r="BA199" i="1"/>
  <c r="BB199" i="1" s="1"/>
  <c r="AS199" i="1"/>
  <c r="AG199" i="1"/>
  <c r="AH199" i="1" s="1"/>
  <c r="AD199" i="1"/>
  <c r="O199" i="1" s="1"/>
  <c r="AB199" i="1"/>
  <c r="AC199" i="1" s="1"/>
  <c r="AA199" i="1"/>
  <c r="U199" i="1"/>
  <c r="P199" i="1"/>
  <c r="BP198" i="1"/>
  <c r="BO198" i="1"/>
  <c r="BK198" i="1"/>
  <c r="BA198" i="1"/>
  <c r="AS198" i="1"/>
  <c r="AG198" i="1"/>
  <c r="AH198" i="1" s="1"/>
  <c r="AD198" i="1"/>
  <c r="AE198" i="1" s="1"/>
  <c r="AB198" i="1"/>
  <c r="AC198" i="1" s="1"/>
  <c r="AA198" i="1"/>
  <c r="U198" i="1"/>
  <c r="P198" i="1"/>
  <c r="BP197" i="1"/>
  <c r="BO197" i="1"/>
  <c r="BK197" i="1"/>
  <c r="BA197" i="1"/>
  <c r="AS197" i="1"/>
  <c r="AG197" i="1"/>
  <c r="AH197" i="1" s="1"/>
  <c r="AD197" i="1"/>
  <c r="O197" i="1" s="1"/>
  <c r="AB197" i="1"/>
  <c r="AC197" i="1" s="1"/>
  <c r="AA197" i="1"/>
  <c r="U197" i="1"/>
  <c r="P197" i="1"/>
  <c r="BP196" i="1"/>
  <c r="BO196" i="1"/>
  <c r="BK196" i="1"/>
  <c r="BA196" i="1"/>
  <c r="BN196" i="1" s="1"/>
  <c r="AS196" i="1"/>
  <c r="AG196" i="1"/>
  <c r="AH196" i="1" s="1"/>
  <c r="AD196" i="1"/>
  <c r="O196" i="1" s="1"/>
  <c r="AB196" i="1"/>
  <c r="AC196" i="1" s="1"/>
  <c r="AA196" i="1"/>
  <c r="U196" i="1"/>
  <c r="P196" i="1"/>
  <c r="BP195" i="1"/>
  <c r="BO195" i="1"/>
  <c r="BK195" i="1"/>
  <c r="BA195" i="1"/>
  <c r="BN195" i="1" s="1"/>
  <c r="AS195" i="1"/>
  <c r="AG195" i="1"/>
  <c r="AH195" i="1" s="1"/>
  <c r="AD195" i="1"/>
  <c r="AB195" i="1"/>
  <c r="AC195" i="1" s="1"/>
  <c r="AA195" i="1"/>
  <c r="U195" i="1"/>
  <c r="P195" i="1"/>
  <c r="BP194" i="1"/>
  <c r="BO194" i="1"/>
  <c r="BK194" i="1"/>
  <c r="BA194" i="1"/>
  <c r="BN194" i="1" s="1"/>
  <c r="AS194" i="1"/>
  <c r="AG194" i="1"/>
  <c r="AH194" i="1" s="1"/>
  <c r="AD194" i="1"/>
  <c r="AB194" i="1"/>
  <c r="AC194" i="1" s="1"/>
  <c r="AA194" i="1"/>
  <c r="U194" i="1"/>
  <c r="P194" i="1"/>
  <c r="BP193" i="1"/>
  <c r="BO193" i="1"/>
  <c r="BK193" i="1"/>
  <c r="BA193" i="1"/>
  <c r="BB193" i="1" s="1"/>
  <c r="AS193" i="1"/>
  <c r="AG193" i="1"/>
  <c r="AH193" i="1" s="1"/>
  <c r="AD193" i="1"/>
  <c r="O193" i="1" s="1"/>
  <c r="AB193" i="1"/>
  <c r="AC193" i="1" s="1"/>
  <c r="AA193" i="1"/>
  <c r="U193" i="1"/>
  <c r="P193" i="1"/>
  <c r="BP192" i="1"/>
  <c r="BO192" i="1"/>
  <c r="BK192" i="1"/>
  <c r="BA192" i="1"/>
  <c r="BB192" i="1" s="1"/>
  <c r="AS192" i="1"/>
  <c r="AG192" i="1"/>
  <c r="AH192" i="1" s="1"/>
  <c r="AD192" i="1"/>
  <c r="O192" i="1" s="1"/>
  <c r="AB192" i="1"/>
  <c r="AC192" i="1" s="1"/>
  <c r="AA192" i="1"/>
  <c r="U192" i="1"/>
  <c r="P192" i="1"/>
  <c r="BP191" i="1"/>
  <c r="BO191" i="1"/>
  <c r="BK191" i="1"/>
  <c r="BA191" i="1"/>
  <c r="BB191" i="1" s="1"/>
  <c r="AS191" i="1"/>
  <c r="AG191" i="1"/>
  <c r="AH191" i="1" s="1"/>
  <c r="AD191" i="1"/>
  <c r="O191" i="1" s="1"/>
  <c r="AB191" i="1"/>
  <c r="AC191" i="1" s="1"/>
  <c r="AA191" i="1"/>
  <c r="U191" i="1"/>
  <c r="P191" i="1"/>
  <c r="BP190" i="1"/>
  <c r="BO190" i="1"/>
  <c r="BK190" i="1"/>
  <c r="BA190" i="1"/>
  <c r="BN190" i="1" s="1"/>
  <c r="AS190" i="1"/>
  <c r="AG190" i="1"/>
  <c r="AH190" i="1" s="1"/>
  <c r="AD190" i="1"/>
  <c r="O190" i="1" s="1"/>
  <c r="AB190" i="1"/>
  <c r="AC190" i="1" s="1"/>
  <c r="AA190" i="1"/>
  <c r="U190" i="1"/>
  <c r="P190" i="1"/>
  <c r="BP189" i="1"/>
  <c r="BO189" i="1"/>
  <c r="BK189" i="1"/>
  <c r="BA189" i="1"/>
  <c r="AS189" i="1"/>
  <c r="AG189" i="1"/>
  <c r="AH189" i="1" s="1"/>
  <c r="AD189" i="1"/>
  <c r="AB189" i="1"/>
  <c r="AC189" i="1" s="1"/>
  <c r="AA189" i="1"/>
  <c r="U189" i="1"/>
  <c r="P189" i="1"/>
  <c r="BP188" i="1"/>
  <c r="BO188" i="1"/>
  <c r="BK188" i="1"/>
  <c r="BA188" i="1"/>
  <c r="BN188" i="1" s="1"/>
  <c r="AS188" i="1"/>
  <c r="AG188" i="1"/>
  <c r="AH188" i="1" s="1"/>
  <c r="AD188" i="1"/>
  <c r="O188" i="1" s="1"/>
  <c r="AB188" i="1"/>
  <c r="AC188" i="1" s="1"/>
  <c r="AA188" i="1"/>
  <c r="U188" i="1"/>
  <c r="P188" i="1"/>
  <c r="BP187" i="1"/>
  <c r="BO187" i="1"/>
  <c r="BK187" i="1"/>
  <c r="BA187" i="1"/>
  <c r="BN187" i="1" s="1"/>
  <c r="AS187" i="1"/>
  <c r="AG187" i="1"/>
  <c r="AH187" i="1" s="1"/>
  <c r="AD187" i="1"/>
  <c r="AE187" i="1" s="1"/>
  <c r="AB187" i="1"/>
  <c r="AC187" i="1" s="1"/>
  <c r="AA187" i="1"/>
  <c r="U187" i="1"/>
  <c r="BP186" i="1"/>
  <c r="BO186" i="1"/>
  <c r="BK186" i="1"/>
  <c r="BA186" i="1"/>
  <c r="BN186" i="1" s="1"/>
  <c r="AS186" i="1"/>
  <c r="AG186" i="1"/>
  <c r="AH186" i="1" s="1"/>
  <c r="AD186" i="1"/>
  <c r="O186" i="1" s="1"/>
  <c r="AB186" i="1"/>
  <c r="AC186" i="1" s="1"/>
  <c r="AA186" i="1"/>
  <c r="U186" i="1"/>
  <c r="P186" i="1"/>
  <c r="BP185" i="1"/>
  <c r="BO185" i="1"/>
  <c r="BK185" i="1"/>
  <c r="BA185" i="1"/>
  <c r="BN185" i="1" s="1"/>
  <c r="AS185" i="1"/>
  <c r="AG185" i="1"/>
  <c r="AH185" i="1" s="1"/>
  <c r="AD185" i="1"/>
  <c r="AE185" i="1" s="1"/>
  <c r="AB185" i="1"/>
  <c r="AC185" i="1" s="1"/>
  <c r="AA185" i="1"/>
  <c r="U185" i="1"/>
  <c r="BP184" i="1"/>
  <c r="BO184" i="1"/>
  <c r="BK184" i="1"/>
  <c r="BA184" i="1"/>
  <c r="BN184" i="1" s="1"/>
  <c r="AS184" i="1"/>
  <c r="AG184" i="1"/>
  <c r="AH184" i="1" s="1"/>
  <c r="AD184" i="1"/>
  <c r="AE184" i="1" s="1"/>
  <c r="AB184" i="1"/>
  <c r="AC184" i="1" s="1"/>
  <c r="AA184" i="1"/>
  <c r="U184" i="1"/>
  <c r="BP183" i="1"/>
  <c r="BO183" i="1"/>
  <c r="BK183" i="1"/>
  <c r="BA183" i="1"/>
  <c r="AS183" i="1"/>
  <c r="AG183" i="1"/>
  <c r="AH183" i="1" s="1"/>
  <c r="AD183" i="1"/>
  <c r="O183" i="1" s="1"/>
  <c r="AB183" i="1"/>
  <c r="AC183" i="1" s="1"/>
  <c r="AA183" i="1"/>
  <c r="U183" i="1"/>
  <c r="P183" i="1"/>
  <c r="BP182" i="1"/>
  <c r="BO182" i="1"/>
  <c r="BK182" i="1"/>
  <c r="BA182" i="1"/>
  <c r="BN182" i="1" s="1"/>
  <c r="AS182" i="1"/>
  <c r="AG182" i="1"/>
  <c r="AH182" i="1" s="1"/>
  <c r="AD182" i="1"/>
  <c r="O182" i="1" s="1"/>
  <c r="AB182" i="1"/>
  <c r="AC182" i="1" s="1"/>
  <c r="AA182" i="1"/>
  <c r="U182" i="1"/>
  <c r="P182" i="1"/>
  <c r="BP181" i="1"/>
  <c r="BO181" i="1"/>
  <c r="BK181" i="1"/>
  <c r="BA181" i="1"/>
  <c r="BN181" i="1" s="1"/>
  <c r="AS181" i="1"/>
  <c r="AG181" i="1"/>
  <c r="AH181" i="1" s="1"/>
  <c r="AD181" i="1"/>
  <c r="O181" i="1" s="1"/>
  <c r="AB181" i="1"/>
  <c r="AC181" i="1" s="1"/>
  <c r="AA181" i="1"/>
  <c r="U181" i="1"/>
  <c r="P181" i="1"/>
  <c r="BP180" i="1"/>
  <c r="BO180" i="1"/>
  <c r="BK180" i="1"/>
  <c r="BA180" i="1"/>
  <c r="BN180" i="1" s="1"/>
  <c r="AS180" i="1"/>
  <c r="AG180" i="1"/>
  <c r="AH180" i="1" s="1"/>
  <c r="AD180" i="1"/>
  <c r="AB180" i="1"/>
  <c r="AC180" i="1" s="1"/>
  <c r="AA180" i="1"/>
  <c r="U180" i="1"/>
  <c r="P180" i="1"/>
  <c r="BP179" i="1"/>
  <c r="BO179" i="1"/>
  <c r="BK179" i="1"/>
  <c r="BA179" i="1"/>
  <c r="BN179" i="1" s="1"/>
  <c r="AS179" i="1"/>
  <c r="AG179" i="1"/>
  <c r="AH179" i="1" s="1"/>
  <c r="AD179" i="1"/>
  <c r="O179" i="1" s="1"/>
  <c r="AB179" i="1"/>
  <c r="AC179" i="1" s="1"/>
  <c r="AA179" i="1"/>
  <c r="U179" i="1"/>
  <c r="P179" i="1"/>
  <c r="BP178" i="1"/>
  <c r="BO178" i="1"/>
  <c r="BK178" i="1"/>
  <c r="BA178" i="1"/>
  <c r="BN178" i="1" s="1"/>
  <c r="AS178" i="1"/>
  <c r="AG178" i="1"/>
  <c r="AH178" i="1" s="1"/>
  <c r="AD178" i="1"/>
  <c r="O178" i="1" s="1"/>
  <c r="AB178" i="1"/>
  <c r="AC178" i="1" s="1"/>
  <c r="AA178" i="1"/>
  <c r="U178" i="1"/>
  <c r="P178" i="1"/>
  <c r="BP177" i="1"/>
  <c r="BO177" i="1"/>
  <c r="BK177" i="1"/>
  <c r="BA177" i="1"/>
  <c r="BB177" i="1" s="1"/>
  <c r="AS177" i="1"/>
  <c r="AG177" i="1"/>
  <c r="AH177" i="1" s="1"/>
  <c r="AD177" i="1"/>
  <c r="O177" i="1" s="1"/>
  <c r="AC177" i="1"/>
  <c r="AB177" i="1"/>
  <c r="AA177" i="1"/>
  <c r="U177" i="1"/>
  <c r="P177" i="1"/>
  <c r="BP176" i="1"/>
  <c r="BO176" i="1"/>
  <c r="BK176" i="1"/>
  <c r="BA176" i="1"/>
  <c r="BN176" i="1" s="1"/>
  <c r="AS176" i="1"/>
  <c r="AG176" i="1"/>
  <c r="AH176" i="1" s="1"/>
  <c r="AD176" i="1"/>
  <c r="O176" i="1" s="1"/>
  <c r="AB176" i="1"/>
  <c r="AC176" i="1" s="1"/>
  <c r="AA176" i="1"/>
  <c r="U176" i="1"/>
  <c r="P176" i="1"/>
  <c r="BP175" i="1"/>
  <c r="BO175" i="1"/>
  <c r="BK175" i="1"/>
  <c r="BA175" i="1"/>
  <c r="AS175" i="1"/>
  <c r="AG175" i="1"/>
  <c r="AH175" i="1" s="1"/>
  <c r="AD175" i="1"/>
  <c r="O175" i="1" s="1"/>
  <c r="AB175" i="1"/>
  <c r="AC175" i="1" s="1"/>
  <c r="AA175" i="1"/>
  <c r="U175" i="1"/>
  <c r="P175" i="1"/>
  <c r="BP174" i="1"/>
  <c r="BO174" i="1"/>
  <c r="BK174" i="1"/>
  <c r="BA174" i="1"/>
  <c r="BN174" i="1" s="1"/>
  <c r="AS174" i="1"/>
  <c r="AG174" i="1"/>
  <c r="AH174" i="1" s="1"/>
  <c r="AD174" i="1"/>
  <c r="O174" i="1" s="1"/>
  <c r="AB174" i="1"/>
  <c r="AC174" i="1" s="1"/>
  <c r="AA174" i="1"/>
  <c r="U174" i="1"/>
  <c r="P174" i="1"/>
  <c r="BP173" i="1"/>
  <c r="BO173" i="1"/>
  <c r="BK173" i="1"/>
  <c r="BA173" i="1"/>
  <c r="BN173" i="1" s="1"/>
  <c r="AS173" i="1"/>
  <c r="AG173" i="1"/>
  <c r="AH173" i="1" s="1"/>
  <c r="AD173" i="1"/>
  <c r="AE173" i="1" s="1"/>
  <c r="AB173" i="1"/>
  <c r="AC173" i="1" s="1"/>
  <c r="AA173" i="1"/>
  <c r="U173" i="1"/>
  <c r="BP172" i="1"/>
  <c r="BO172" i="1"/>
  <c r="BK172" i="1"/>
  <c r="BA172" i="1"/>
  <c r="BN172" i="1" s="1"/>
  <c r="AS172" i="1"/>
  <c r="AG172" i="1"/>
  <c r="AH172" i="1" s="1"/>
  <c r="AD172" i="1"/>
  <c r="O172" i="1" s="1"/>
  <c r="AB172" i="1"/>
  <c r="AC172" i="1" s="1"/>
  <c r="AA172" i="1"/>
  <c r="U172" i="1"/>
  <c r="P172" i="1"/>
  <c r="BP171" i="1"/>
  <c r="BO171" i="1"/>
  <c r="BK171" i="1"/>
  <c r="BA171" i="1"/>
  <c r="BN171" i="1" s="1"/>
  <c r="AS171" i="1"/>
  <c r="AG171" i="1"/>
  <c r="AH171" i="1" s="1"/>
  <c r="AD171" i="1"/>
  <c r="AE171" i="1" s="1"/>
  <c r="AB171" i="1"/>
  <c r="AC171" i="1" s="1"/>
  <c r="AA171" i="1"/>
  <c r="U171" i="1"/>
  <c r="BP170" i="1"/>
  <c r="BO170" i="1"/>
  <c r="BK170" i="1"/>
  <c r="BA170" i="1"/>
  <c r="BN170" i="1" s="1"/>
  <c r="AS170" i="1"/>
  <c r="AG170" i="1"/>
  <c r="AH170" i="1" s="1"/>
  <c r="AD170" i="1"/>
  <c r="O170" i="1" s="1"/>
  <c r="AB170" i="1"/>
  <c r="AC170" i="1" s="1"/>
  <c r="AA170" i="1"/>
  <c r="U170" i="1"/>
  <c r="P170" i="1"/>
  <c r="BP169" i="1"/>
  <c r="BO169" i="1"/>
  <c r="BK169" i="1"/>
  <c r="BA169" i="1"/>
  <c r="BN169" i="1" s="1"/>
  <c r="AS169" i="1"/>
  <c r="AG169" i="1"/>
  <c r="AH169" i="1" s="1"/>
  <c r="AD169" i="1"/>
  <c r="O169" i="1" s="1"/>
  <c r="AB169" i="1"/>
  <c r="AC169" i="1" s="1"/>
  <c r="AA169" i="1"/>
  <c r="U169" i="1"/>
  <c r="P169" i="1"/>
  <c r="BP168" i="1"/>
  <c r="BO168" i="1"/>
  <c r="BK168" i="1"/>
  <c r="BA168" i="1"/>
  <c r="BN168" i="1" s="1"/>
  <c r="AS168" i="1"/>
  <c r="AG168" i="1"/>
  <c r="AH168" i="1" s="1"/>
  <c r="AD168" i="1"/>
  <c r="AB168" i="1"/>
  <c r="AC168" i="1" s="1"/>
  <c r="AA168" i="1"/>
  <c r="U168" i="1"/>
  <c r="P168" i="1"/>
  <c r="BP167" i="1"/>
  <c r="BO167" i="1"/>
  <c r="BK167" i="1"/>
  <c r="BA167" i="1"/>
  <c r="BN167" i="1" s="1"/>
  <c r="AS167" i="1"/>
  <c r="AG167" i="1"/>
  <c r="AH167" i="1" s="1"/>
  <c r="AD167" i="1"/>
  <c r="AE167" i="1" s="1"/>
  <c r="AB167" i="1"/>
  <c r="AC167" i="1" s="1"/>
  <c r="AA167" i="1"/>
  <c r="U167" i="1"/>
  <c r="BP166" i="1"/>
  <c r="BO166" i="1"/>
  <c r="BN166" i="1"/>
  <c r="BK166" i="1"/>
  <c r="BA166" i="1"/>
  <c r="BB166" i="1" s="1"/>
  <c r="AS166" i="1"/>
  <c r="AG166" i="1"/>
  <c r="AH166" i="1" s="1"/>
  <c r="AD166" i="1"/>
  <c r="AB166" i="1"/>
  <c r="AC166" i="1" s="1"/>
  <c r="AA166" i="1"/>
  <c r="U166" i="1"/>
  <c r="P166" i="1"/>
  <c r="BP165" i="1"/>
  <c r="BO165" i="1"/>
  <c r="BK165" i="1"/>
  <c r="BA165" i="1"/>
  <c r="BN165" i="1" s="1"/>
  <c r="AS165" i="1"/>
  <c r="AG165" i="1"/>
  <c r="AH165" i="1" s="1"/>
  <c r="AD165" i="1"/>
  <c r="O165" i="1" s="1"/>
  <c r="AB165" i="1"/>
  <c r="AC165" i="1" s="1"/>
  <c r="AA165" i="1"/>
  <c r="U165" i="1"/>
  <c r="P165" i="1"/>
  <c r="BP164" i="1"/>
  <c r="BO164" i="1"/>
  <c r="BK164" i="1"/>
  <c r="BA164" i="1"/>
  <c r="BN164" i="1" s="1"/>
  <c r="AS164" i="1"/>
  <c r="AG164" i="1"/>
  <c r="AH164" i="1" s="1"/>
  <c r="AD164" i="1"/>
  <c r="O164" i="1" s="1"/>
  <c r="AB164" i="1"/>
  <c r="AC164" i="1" s="1"/>
  <c r="AA164" i="1"/>
  <c r="U164" i="1"/>
  <c r="P164" i="1"/>
  <c r="BP163" i="1"/>
  <c r="BO163" i="1"/>
  <c r="BK163" i="1"/>
  <c r="BA163" i="1"/>
  <c r="BB163" i="1" s="1"/>
  <c r="AS163" i="1"/>
  <c r="AG163" i="1"/>
  <c r="AH163" i="1" s="1"/>
  <c r="AD163" i="1"/>
  <c r="O163" i="1" s="1"/>
  <c r="AB163" i="1"/>
  <c r="AC163" i="1" s="1"/>
  <c r="AA163" i="1"/>
  <c r="U163" i="1"/>
  <c r="P163" i="1"/>
  <c r="BP162" i="1"/>
  <c r="BO162" i="1"/>
  <c r="BK162" i="1"/>
  <c r="BA162" i="1"/>
  <c r="BN162" i="1" s="1"/>
  <c r="AS162" i="1"/>
  <c r="AG162" i="1"/>
  <c r="AH162" i="1" s="1"/>
  <c r="AD162" i="1"/>
  <c r="AE162" i="1" s="1"/>
  <c r="AB162" i="1"/>
  <c r="AC162" i="1" s="1"/>
  <c r="AA162" i="1"/>
  <c r="U162" i="1"/>
  <c r="P162" i="1"/>
  <c r="BP161" i="1"/>
  <c r="BO161" i="1"/>
  <c r="BK161" i="1"/>
  <c r="BA161" i="1"/>
  <c r="AS161" i="1"/>
  <c r="AG161" i="1"/>
  <c r="AH161" i="1" s="1"/>
  <c r="AD161" i="1"/>
  <c r="O161" i="1" s="1"/>
  <c r="AB161" i="1"/>
  <c r="AC161" i="1" s="1"/>
  <c r="AA161" i="1"/>
  <c r="U161" i="1"/>
  <c r="P161" i="1"/>
  <c r="BP160" i="1"/>
  <c r="BO160" i="1"/>
  <c r="BK160" i="1"/>
  <c r="BA160" i="1"/>
  <c r="BN160" i="1" s="1"/>
  <c r="AS160" i="1"/>
  <c r="AG160" i="1"/>
  <c r="AH160" i="1" s="1"/>
  <c r="AD160" i="1"/>
  <c r="O160" i="1" s="1"/>
  <c r="AB160" i="1"/>
  <c r="AC160" i="1" s="1"/>
  <c r="AA160" i="1"/>
  <c r="U160" i="1"/>
  <c r="P160" i="1"/>
  <c r="BP159" i="1"/>
  <c r="BO159" i="1"/>
  <c r="BK159" i="1"/>
  <c r="BA159" i="1"/>
  <c r="BN159" i="1" s="1"/>
  <c r="AS159" i="1"/>
  <c r="AG159" i="1"/>
  <c r="AH159" i="1" s="1"/>
  <c r="AD159" i="1"/>
  <c r="O159" i="1" s="1"/>
  <c r="AB159" i="1"/>
  <c r="AC159" i="1" s="1"/>
  <c r="AA159" i="1"/>
  <c r="U159" i="1"/>
  <c r="P159" i="1"/>
  <c r="BP158" i="1"/>
  <c r="BO158" i="1"/>
  <c r="BK158" i="1"/>
  <c r="BA158" i="1"/>
  <c r="BN158" i="1" s="1"/>
  <c r="AS158" i="1"/>
  <c r="AG158" i="1"/>
  <c r="AH158" i="1" s="1"/>
  <c r="AD158" i="1"/>
  <c r="AB158" i="1"/>
  <c r="AC158" i="1" s="1"/>
  <c r="AA158" i="1"/>
  <c r="U158" i="1"/>
  <c r="P158" i="1"/>
  <c r="BP157" i="1"/>
  <c r="BO157" i="1"/>
  <c r="BK157" i="1"/>
  <c r="BA157" i="1"/>
  <c r="BB157" i="1" s="1"/>
  <c r="AS157" i="1"/>
  <c r="AG157" i="1"/>
  <c r="AH157" i="1" s="1"/>
  <c r="AD157" i="1"/>
  <c r="AE157" i="1" s="1"/>
  <c r="AB157" i="1"/>
  <c r="AC157" i="1" s="1"/>
  <c r="AA157" i="1"/>
  <c r="U157" i="1"/>
  <c r="BP156" i="1"/>
  <c r="BO156" i="1"/>
  <c r="BK156" i="1"/>
  <c r="BA156" i="1"/>
  <c r="BN156" i="1" s="1"/>
  <c r="AS156" i="1"/>
  <c r="AG156" i="1"/>
  <c r="AH156" i="1" s="1"/>
  <c r="AD156" i="1"/>
  <c r="AE156" i="1" s="1"/>
  <c r="AB156" i="1"/>
  <c r="AC156" i="1" s="1"/>
  <c r="AA156" i="1"/>
  <c r="U156" i="1"/>
  <c r="BP155" i="1"/>
  <c r="BO155" i="1"/>
  <c r="BK155" i="1"/>
  <c r="BA155" i="1"/>
  <c r="BN155" i="1" s="1"/>
  <c r="AS155" i="1"/>
  <c r="AG155" i="1"/>
  <c r="AH155" i="1" s="1"/>
  <c r="AD155" i="1"/>
  <c r="O155" i="1" s="1"/>
  <c r="AB155" i="1"/>
  <c r="AC155" i="1" s="1"/>
  <c r="AA155" i="1"/>
  <c r="U155" i="1"/>
  <c r="P155" i="1"/>
  <c r="BP154" i="1"/>
  <c r="BO154" i="1"/>
  <c r="BK154" i="1"/>
  <c r="BA154" i="1"/>
  <c r="BN154" i="1" s="1"/>
  <c r="AS154" i="1"/>
  <c r="AG154" i="1"/>
  <c r="AH154" i="1" s="1"/>
  <c r="AD154" i="1"/>
  <c r="AB154" i="1"/>
  <c r="AC154" i="1" s="1"/>
  <c r="AA154" i="1"/>
  <c r="U154" i="1"/>
  <c r="P154" i="1"/>
  <c r="BP153" i="1"/>
  <c r="BO153" i="1"/>
  <c r="BK153" i="1"/>
  <c r="BA153" i="1"/>
  <c r="BN153" i="1" s="1"/>
  <c r="AS153" i="1"/>
  <c r="AG153" i="1"/>
  <c r="AH153" i="1" s="1"/>
  <c r="AD153" i="1"/>
  <c r="O153" i="1" s="1"/>
  <c r="AB153" i="1"/>
  <c r="AC153" i="1" s="1"/>
  <c r="AA153" i="1"/>
  <c r="U153" i="1"/>
  <c r="P153" i="1"/>
  <c r="BP152" i="1"/>
  <c r="BO152" i="1"/>
  <c r="BK152" i="1"/>
  <c r="BA152" i="1"/>
  <c r="BN152" i="1" s="1"/>
  <c r="AS152" i="1"/>
  <c r="AG152" i="1"/>
  <c r="AH152" i="1" s="1"/>
  <c r="AD152" i="1"/>
  <c r="O152" i="1" s="1"/>
  <c r="AB152" i="1"/>
  <c r="AC152" i="1" s="1"/>
  <c r="AA152" i="1"/>
  <c r="U152" i="1"/>
  <c r="P152" i="1"/>
  <c r="BP151" i="1"/>
  <c r="BO151" i="1"/>
  <c r="BK151" i="1"/>
  <c r="BA151" i="1"/>
  <c r="BB151" i="1" s="1"/>
  <c r="AS151" i="1"/>
  <c r="AG151" i="1"/>
  <c r="AH151" i="1" s="1"/>
  <c r="AD151" i="1"/>
  <c r="AE151" i="1" s="1"/>
  <c r="AB151" i="1"/>
  <c r="AC151" i="1" s="1"/>
  <c r="AA151" i="1"/>
  <c r="U151" i="1"/>
  <c r="P151" i="1"/>
  <c r="BP150" i="1"/>
  <c r="BO150" i="1"/>
  <c r="BK150" i="1"/>
  <c r="BA150" i="1"/>
  <c r="BB150" i="1" s="1"/>
  <c r="AS150" i="1"/>
  <c r="AG150" i="1"/>
  <c r="AH150" i="1" s="1"/>
  <c r="AD150" i="1"/>
  <c r="O150" i="1" s="1"/>
  <c r="AB150" i="1"/>
  <c r="AC150" i="1" s="1"/>
  <c r="AA150" i="1"/>
  <c r="U150" i="1"/>
  <c r="P150" i="1"/>
  <c r="BP149" i="1"/>
  <c r="BO149" i="1"/>
  <c r="BK149" i="1"/>
  <c r="BA149" i="1"/>
  <c r="BN149" i="1" s="1"/>
  <c r="AS149" i="1"/>
  <c r="AG149" i="1"/>
  <c r="AH149" i="1" s="1"/>
  <c r="AD149" i="1"/>
  <c r="AE149" i="1" s="1"/>
  <c r="AB149" i="1"/>
  <c r="AC149" i="1" s="1"/>
  <c r="AA149" i="1"/>
  <c r="U149" i="1"/>
  <c r="P149" i="1"/>
  <c r="BP148" i="1"/>
  <c r="BO148" i="1"/>
  <c r="BK148" i="1"/>
  <c r="BA148" i="1"/>
  <c r="AS148" i="1"/>
  <c r="AG148" i="1"/>
  <c r="AH148" i="1" s="1"/>
  <c r="AD148" i="1"/>
  <c r="AE148" i="1" s="1"/>
  <c r="AB148" i="1"/>
  <c r="AC148" i="1" s="1"/>
  <c r="AA148" i="1"/>
  <c r="U148" i="1"/>
  <c r="P148" i="1"/>
  <c r="BP147" i="1"/>
  <c r="BO147" i="1"/>
  <c r="BK147" i="1"/>
  <c r="BA147" i="1"/>
  <c r="AS147" i="1"/>
  <c r="AG147" i="1"/>
  <c r="AH147" i="1" s="1"/>
  <c r="AD147" i="1"/>
  <c r="AE147" i="1" s="1"/>
  <c r="AC147" i="1"/>
  <c r="AB147" i="1"/>
  <c r="AA147" i="1"/>
  <c r="U147" i="1"/>
  <c r="P147" i="1"/>
  <c r="BP146" i="1"/>
  <c r="BO146" i="1"/>
  <c r="BK146" i="1"/>
  <c r="BA146" i="1"/>
  <c r="AS146" i="1"/>
  <c r="AG146" i="1"/>
  <c r="AH146" i="1" s="1"/>
  <c r="AD146" i="1"/>
  <c r="O146" i="1" s="1"/>
  <c r="AB146" i="1"/>
  <c r="AC146" i="1" s="1"/>
  <c r="AA146" i="1"/>
  <c r="U146" i="1"/>
  <c r="P146" i="1"/>
  <c r="BP145" i="1"/>
  <c r="BO145" i="1"/>
  <c r="BK145" i="1"/>
  <c r="BA145" i="1"/>
  <c r="BN145" i="1" s="1"/>
  <c r="AS145" i="1"/>
  <c r="AG145" i="1"/>
  <c r="AH145" i="1" s="1"/>
  <c r="AD145" i="1"/>
  <c r="AE145" i="1" s="1"/>
  <c r="AB145" i="1"/>
  <c r="AC145" i="1" s="1"/>
  <c r="AA145" i="1"/>
  <c r="U145" i="1"/>
  <c r="BP144" i="1"/>
  <c r="BO144" i="1"/>
  <c r="BK144" i="1"/>
  <c r="BA144" i="1"/>
  <c r="AS144" i="1"/>
  <c r="AG144" i="1"/>
  <c r="AH144" i="1" s="1"/>
  <c r="AD144" i="1"/>
  <c r="AE144" i="1" s="1"/>
  <c r="AB144" i="1"/>
  <c r="AC144" i="1" s="1"/>
  <c r="AA144" i="1"/>
  <c r="U144" i="1"/>
  <c r="P144" i="1"/>
  <c r="BP143" i="1"/>
  <c r="BO143" i="1"/>
  <c r="BK143" i="1"/>
  <c r="BA143" i="1"/>
  <c r="AS143" i="1"/>
  <c r="AG143" i="1"/>
  <c r="AH143" i="1" s="1"/>
  <c r="AD143" i="1"/>
  <c r="AE143" i="1" s="1"/>
  <c r="AB143" i="1"/>
  <c r="AC143" i="1" s="1"/>
  <c r="AA143" i="1"/>
  <c r="U143" i="1"/>
  <c r="P143" i="1"/>
  <c r="BP142" i="1"/>
  <c r="BO142" i="1"/>
  <c r="BK142" i="1"/>
  <c r="BA142" i="1"/>
  <c r="BN142" i="1" s="1"/>
  <c r="AS142" i="1"/>
  <c r="AG142" i="1"/>
  <c r="AH142" i="1" s="1"/>
  <c r="AD142" i="1"/>
  <c r="O142" i="1" s="1"/>
  <c r="AB142" i="1"/>
  <c r="AC142" i="1" s="1"/>
  <c r="AA142" i="1"/>
  <c r="U142" i="1"/>
  <c r="P142" i="1"/>
  <c r="BP141" i="1"/>
  <c r="BO141" i="1"/>
  <c r="BK141" i="1"/>
  <c r="BA141" i="1"/>
  <c r="BN141" i="1" s="1"/>
  <c r="AS141" i="1"/>
  <c r="AG141" i="1"/>
  <c r="AH141" i="1" s="1"/>
  <c r="AD141" i="1"/>
  <c r="AB141" i="1"/>
  <c r="AC141" i="1" s="1"/>
  <c r="AA141" i="1"/>
  <c r="U141" i="1"/>
  <c r="P141" i="1"/>
  <c r="BP140" i="1"/>
  <c r="BO140" i="1"/>
  <c r="BK140" i="1"/>
  <c r="BA140" i="1"/>
  <c r="BB140" i="1" s="1"/>
  <c r="AS140" i="1"/>
  <c r="AG140" i="1"/>
  <c r="AH140" i="1" s="1"/>
  <c r="AD140" i="1"/>
  <c r="AB140" i="1"/>
  <c r="AC140" i="1" s="1"/>
  <c r="AA140" i="1"/>
  <c r="U140" i="1"/>
  <c r="P140" i="1"/>
  <c r="BP139" i="1"/>
  <c r="BO139" i="1"/>
  <c r="BK139" i="1"/>
  <c r="BA139" i="1"/>
  <c r="BN139" i="1" s="1"/>
  <c r="AS139" i="1"/>
  <c r="AG139" i="1"/>
  <c r="AH139" i="1" s="1"/>
  <c r="AD139" i="1"/>
  <c r="O139" i="1" s="1"/>
  <c r="AB139" i="1"/>
  <c r="AC139" i="1" s="1"/>
  <c r="AA139" i="1"/>
  <c r="U139" i="1"/>
  <c r="P139" i="1"/>
  <c r="BP138" i="1"/>
  <c r="BO138" i="1"/>
  <c r="BK138" i="1"/>
  <c r="BA138" i="1"/>
  <c r="BN138" i="1" s="1"/>
  <c r="AS138" i="1"/>
  <c r="AG138" i="1"/>
  <c r="AH138" i="1" s="1"/>
  <c r="AD138" i="1"/>
  <c r="O138" i="1" s="1"/>
  <c r="AB138" i="1"/>
  <c r="AC138" i="1" s="1"/>
  <c r="AA138" i="1"/>
  <c r="U138" i="1"/>
  <c r="P138" i="1"/>
  <c r="BP137" i="1"/>
  <c r="BO137" i="1"/>
  <c r="BK137" i="1"/>
  <c r="BA137" i="1"/>
  <c r="BB137" i="1" s="1"/>
  <c r="AS137" i="1"/>
  <c r="AG137" i="1"/>
  <c r="AH137" i="1" s="1"/>
  <c r="AD137" i="1"/>
  <c r="AE137" i="1" s="1"/>
  <c r="AB137" i="1"/>
  <c r="AC137" i="1" s="1"/>
  <c r="AA137" i="1"/>
  <c r="U137" i="1"/>
  <c r="P137" i="1"/>
  <c r="BP136" i="1"/>
  <c r="BO136" i="1"/>
  <c r="BK136" i="1"/>
  <c r="BA136" i="1"/>
  <c r="BB136" i="1" s="1"/>
  <c r="AS136" i="1"/>
  <c r="AG136" i="1"/>
  <c r="AH136" i="1" s="1"/>
  <c r="AD136" i="1"/>
  <c r="O136" i="1" s="1"/>
  <c r="AB136" i="1"/>
  <c r="AC136" i="1" s="1"/>
  <c r="AA136" i="1"/>
  <c r="U136" i="1"/>
  <c r="P136" i="1"/>
  <c r="BP135" i="1"/>
  <c r="BO135" i="1"/>
  <c r="BK135" i="1"/>
  <c r="BA135" i="1"/>
  <c r="BN135" i="1" s="1"/>
  <c r="AS135" i="1"/>
  <c r="AG135" i="1"/>
  <c r="AH135" i="1" s="1"/>
  <c r="AD135" i="1"/>
  <c r="O135" i="1" s="1"/>
  <c r="AB135" i="1"/>
  <c r="AC135" i="1" s="1"/>
  <c r="AA135" i="1"/>
  <c r="U135" i="1"/>
  <c r="P135" i="1"/>
  <c r="BP134" i="1"/>
  <c r="BO134" i="1"/>
  <c r="BK134" i="1"/>
  <c r="BA134" i="1"/>
  <c r="AS134" i="1"/>
  <c r="AG134" i="1"/>
  <c r="AH134" i="1" s="1"/>
  <c r="AD134" i="1"/>
  <c r="AE134" i="1" s="1"/>
  <c r="AB134" i="1"/>
  <c r="AC134" i="1" s="1"/>
  <c r="AA134" i="1"/>
  <c r="U134" i="1"/>
  <c r="P134" i="1"/>
  <c r="BP133" i="1"/>
  <c r="BO133" i="1"/>
  <c r="BK133" i="1"/>
  <c r="BA133" i="1"/>
  <c r="AS133" i="1"/>
  <c r="AG133" i="1"/>
  <c r="AH133" i="1" s="1"/>
  <c r="AD133" i="1"/>
  <c r="O133" i="1" s="1"/>
  <c r="AB133" i="1"/>
  <c r="AC133" i="1" s="1"/>
  <c r="AA133" i="1"/>
  <c r="U133" i="1"/>
  <c r="P133" i="1"/>
  <c r="BP132" i="1"/>
  <c r="BO132" i="1"/>
  <c r="BK132" i="1"/>
  <c r="BB132" i="1"/>
  <c r="BA132" i="1"/>
  <c r="BN132" i="1" s="1"/>
  <c r="AS132" i="1"/>
  <c r="AG132" i="1"/>
  <c r="AH132" i="1" s="1"/>
  <c r="AD132" i="1"/>
  <c r="AB132" i="1"/>
  <c r="AC132" i="1" s="1"/>
  <c r="AA132" i="1"/>
  <c r="U132" i="1"/>
  <c r="P132" i="1"/>
  <c r="BP131" i="1"/>
  <c r="BO131" i="1"/>
  <c r="BK131" i="1"/>
  <c r="BA131" i="1"/>
  <c r="BN131" i="1" s="1"/>
  <c r="AS131" i="1"/>
  <c r="AG131" i="1"/>
  <c r="AH131" i="1" s="1"/>
  <c r="AD131" i="1"/>
  <c r="O131" i="1" s="1"/>
  <c r="AB131" i="1"/>
  <c r="AC131" i="1" s="1"/>
  <c r="AA131" i="1"/>
  <c r="U131" i="1"/>
  <c r="P131" i="1"/>
  <c r="BP130" i="1"/>
  <c r="BO130" i="1"/>
  <c r="BK130" i="1"/>
  <c r="BA130" i="1"/>
  <c r="BN130" i="1" s="1"/>
  <c r="AS130" i="1"/>
  <c r="AG130" i="1"/>
  <c r="AH130" i="1" s="1"/>
  <c r="AD130" i="1"/>
  <c r="AE130" i="1" s="1"/>
  <c r="AB130" i="1"/>
  <c r="AC130" i="1" s="1"/>
  <c r="AA130" i="1"/>
  <c r="U130" i="1"/>
  <c r="P130" i="1"/>
  <c r="BP129" i="1"/>
  <c r="BO129" i="1"/>
  <c r="BK129" i="1"/>
  <c r="BA129" i="1"/>
  <c r="BN129" i="1" s="1"/>
  <c r="AS129" i="1"/>
  <c r="AG129" i="1"/>
  <c r="AH129" i="1" s="1"/>
  <c r="AD129" i="1"/>
  <c r="O129" i="1" s="1"/>
  <c r="AB129" i="1"/>
  <c r="AC129" i="1" s="1"/>
  <c r="AA129" i="1"/>
  <c r="U129" i="1"/>
  <c r="P129" i="1"/>
  <c r="BP128" i="1"/>
  <c r="BO128" i="1"/>
  <c r="BK128" i="1"/>
  <c r="BA128" i="1"/>
  <c r="BN128" i="1" s="1"/>
  <c r="AS128" i="1"/>
  <c r="AG128" i="1"/>
  <c r="AH128" i="1" s="1"/>
  <c r="AD128" i="1"/>
  <c r="AE128" i="1" s="1"/>
  <c r="AB128" i="1"/>
  <c r="AC128" i="1" s="1"/>
  <c r="AA128" i="1"/>
  <c r="U128" i="1"/>
  <c r="P128" i="1"/>
  <c r="BP127" i="1"/>
  <c r="BO127" i="1"/>
  <c r="BK127" i="1"/>
  <c r="BA127" i="1"/>
  <c r="BN127" i="1" s="1"/>
  <c r="AS127" i="1"/>
  <c r="AG127" i="1"/>
  <c r="AH127" i="1" s="1"/>
  <c r="AD127" i="1"/>
  <c r="AE127" i="1" s="1"/>
  <c r="AB127" i="1"/>
  <c r="AC127" i="1" s="1"/>
  <c r="AA127" i="1"/>
  <c r="U127" i="1"/>
  <c r="P127" i="1"/>
  <c r="BP126" i="1"/>
  <c r="BO126" i="1"/>
  <c r="BK126" i="1"/>
  <c r="BA126" i="1"/>
  <c r="BN126" i="1" s="1"/>
  <c r="AS126" i="1"/>
  <c r="AG126" i="1"/>
  <c r="AH126" i="1" s="1"/>
  <c r="AD126" i="1"/>
  <c r="AE126" i="1" s="1"/>
  <c r="AB126" i="1"/>
  <c r="AC126" i="1" s="1"/>
  <c r="AA126" i="1"/>
  <c r="U126" i="1"/>
  <c r="P126" i="1"/>
  <c r="BP125" i="1"/>
  <c r="BO125" i="1"/>
  <c r="BK125" i="1"/>
  <c r="BA125" i="1"/>
  <c r="BB125" i="1" s="1"/>
  <c r="AS125" i="1"/>
  <c r="AG125" i="1"/>
  <c r="AH125" i="1" s="1"/>
  <c r="AD125" i="1"/>
  <c r="AE125" i="1" s="1"/>
  <c r="AB125" i="1"/>
  <c r="AC125" i="1" s="1"/>
  <c r="AA125" i="1"/>
  <c r="U125" i="1"/>
  <c r="P125" i="1"/>
  <c r="BP124" i="1"/>
  <c r="BO124" i="1"/>
  <c r="BK124" i="1"/>
  <c r="BA124" i="1"/>
  <c r="BN124" i="1" s="1"/>
  <c r="AS124" i="1"/>
  <c r="AG124" i="1"/>
  <c r="AH124" i="1" s="1"/>
  <c r="AD124" i="1"/>
  <c r="O124" i="1" s="1"/>
  <c r="AB124" i="1"/>
  <c r="AC124" i="1" s="1"/>
  <c r="AA124" i="1"/>
  <c r="U124" i="1"/>
  <c r="P124" i="1"/>
  <c r="BP123" i="1"/>
  <c r="BO123" i="1"/>
  <c r="BK123" i="1"/>
  <c r="BA123" i="1"/>
  <c r="AS123" i="1"/>
  <c r="AG123" i="1"/>
  <c r="AH123" i="1" s="1"/>
  <c r="AD123" i="1"/>
  <c r="O123" i="1" s="1"/>
  <c r="AB123" i="1"/>
  <c r="AC123" i="1" s="1"/>
  <c r="AA123" i="1"/>
  <c r="U123" i="1"/>
  <c r="P123" i="1"/>
  <c r="BP122" i="1"/>
  <c r="BO122" i="1"/>
  <c r="BK122" i="1"/>
  <c r="BA122" i="1"/>
  <c r="BN122" i="1" s="1"/>
  <c r="AS122" i="1"/>
  <c r="AG122" i="1"/>
  <c r="AH122" i="1" s="1"/>
  <c r="AD122" i="1"/>
  <c r="AB122" i="1"/>
  <c r="AC122" i="1" s="1"/>
  <c r="AA122" i="1"/>
  <c r="U122" i="1"/>
  <c r="P122" i="1"/>
  <c r="BP121" i="1"/>
  <c r="BO121" i="1"/>
  <c r="BK121" i="1"/>
  <c r="BA121" i="1"/>
  <c r="BN121" i="1" s="1"/>
  <c r="AS121" i="1"/>
  <c r="AG121" i="1"/>
  <c r="AH121" i="1" s="1"/>
  <c r="AD121" i="1"/>
  <c r="O121" i="1" s="1"/>
  <c r="AB121" i="1"/>
  <c r="AC121" i="1" s="1"/>
  <c r="AA121" i="1"/>
  <c r="U121" i="1"/>
  <c r="P121" i="1"/>
  <c r="BP120" i="1"/>
  <c r="BO120" i="1"/>
  <c r="BK120" i="1"/>
  <c r="BA120" i="1"/>
  <c r="BN120" i="1" s="1"/>
  <c r="AS120" i="1"/>
  <c r="AG120" i="1"/>
  <c r="AH120" i="1" s="1"/>
  <c r="AD120" i="1"/>
  <c r="AE120" i="1" s="1"/>
  <c r="AB120" i="1"/>
  <c r="AC120" i="1" s="1"/>
  <c r="AA120" i="1"/>
  <c r="U120" i="1"/>
  <c r="P120" i="1"/>
  <c r="BP119" i="1"/>
  <c r="BO119" i="1"/>
  <c r="BK119" i="1"/>
  <c r="BA119" i="1"/>
  <c r="BN119" i="1" s="1"/>
  <c r="AS119" i="1"/>
  <c r="AG119" i="1"/>
  <c r="AH119" i="1" s="1"/>
  <c r="AD119" i="1"/>
  <c r="O119" i="1" s="1"/>
  <c r="AB119" i="1"/>
  <c r="AC119" i="1" s="1"/>
  <c r="AA119" i="1"/>
  <c r="U119" i="1"/>
  <c r="P119" i="1"/>
  <c r="BP118" i="1"/>
  <c r="BO118" i="1"/>
  <c r="BK118" i="1"/>
  <c r="BA118" i="1"/>
  <c r="BB118" i="1" s="1"/>
  <c r="AS118" i="1"/>
  <c r="AG118" i="1"/>
  <c r="AH118" i="1" s="1"/>
  <c r="AD118" i="1"/>
  <c r="O118" i="1" s="1"/>
  <c r="AB118" i="1"/>
  <c r="AC118" i="1" s="1"/>
  <c r="AA118" i="1"/>
  <c r="U118" i="1"/>
  <c r="P118" i="1"/>
  <c r="BP117" i="1"/>
  <c r="BO117" i="1"/>
  <c r="BK117" i="1"/>
  <c r="BA117" i="1"/>
  <c r="BB117" i="1" s="1"/>
  <c r="AS117" i="1"/>
  <c r="AG117" i="1"/>
  <c r="AH117" i="1" s="1"/>
  <c r="AD117" i="1"/>
  <c r="O117" i="1" s="1"/>
  <c r="AC117" i="1"/>
  <c r="AB117" i="1"/>
  <c r="AA117" i="1"/>
  <c r="U117" i="1"/>
  <c r="P117" i="1"/>
  <c r="BP116" i="1"/>
  <c r="BO116" i="1"/>
  <c r="BK116" i="1"/>
  <c r="BB116" i="1"/>
  <c r="BA116" i="1"/>
  <c r="BN116" i="1" s="1"/>
  <c r="AS116" i="1"/>
  <c r="AG116" i="1"/>
  <c r="AH116" i="1" s="1"/>
  <c r="AD116" i="1"/>
  <c r="O116" i="1" s="1"/>
  <c r="AB116" i="1"/>
  <c r="AC116" i="1" s="1"/>
  <c r="AA116" i="1"/>
  <c r="U116" i="1"/>
  <c r="P116" i="1"/>
  <c r="BP115" i="1"/>
  <c r="BO115" i="1"/>
  <c r="BK115" i="1"/>
  <c r="BA115" i="1"/>
  <c r="AS115" i="1"/>
  <c r="AG115" i="1"/>
  <c r="AH115" i="1" s="1"/>
  <c r="AD115" i="1"/>
  <c r="O115" i="1" s="1"/>
  <c r="AC115" i="1"/>
  <c r="AB115" i="1"/>
  <c r="AA115" i="1"/>
  <c r="U115" i="1"/>
  <c r="P115" i="1"/>
  <c r="BP114" i="1"/>
  <c r="BO114" i="1"/>
  <c r="BK114" i="1"/>
  <c r="BA114" i="1"/>
  <c r="BN114" i="1" s="1"/>
  <c r="AS114" i="1"/>
  <c r="AG114" i="1"/>
  <c r="AH114" i="1" s="1"/>
  <c r="AD114" i="1"/>
  <c r="AE114" i="1" s="1"/>
  <c r="AB114" i="1"/>
  <c r="AC114" i="1" s="1"/>
  <c r="AA114" i="1"/>
  <c r="U114" i="1"/>
  <c r="P114" i="1"/>
  <c r="BP113" i="1"/>
  <c r="BO113" i="1"/>
  <c r="BK113" i="1"/>
  <c r="BA113" i="1"/>
  <c r="BN113" i="1" s="1"/>
  <c r="AS113" i="1"/>
  <c r="AG113" i="1"/>
  <c r="AH113" i="1" s="1"/>
  <c r="AD113" i="1"/>
  <c r="AB113" i="1"/>
  <c r="AC113" i="1" s="1"/>
  <c r="AA113" i="1"/>
  <c r="U113" i="1"/>
  <c r="P113" i="1"/>
  <c r="BP112" i="1"/>
  <c r="BO112" i="1"/>
  <c r="BK112" i="1"/>
  <c r="BA112" i="1"/>
  <c r="BN112" i="1" s="1"/>
  <c r="AS112" i="1"/>
  <c r="AG112" i="1"/>
  <c r="AH112" i="1" s="1"/>
  <c r="AD112" i="1"/>
  <c r="AE112" i="1" s="1"/>
  <c r="AB112" i="1"/>
  <c r="AC112" i="1" s="1"/>
  <c r="AA112" i="1"/>
  <c r="U112" i="1"/>
  <c r="P112" i="1"/>
  <c r="BP111" i="1"/>
  <c r="BO111" i="1"/>
  <c r="BK111" i="1"/>
  <c r="BA111" i="1"/>
  <c r="BN111" i="1" s="1"/>
  <c r="AS111" i="1"/>
  <c r="AG111" i="1"/>
  <c r="AH111" i="1" s="1"/>
  <c r="AD111" i="1"/>
  <c r="O111" i="1" s="1"/>
  <c r="AB111" i="1"/>
  <c r="AC111" i="1" s="1"/>
  <c r="AA111" i="1"/>
  <c r="U111" i="1"/>
  <c r="P111" i="1"/>
  <c r="BP110" i="1"/>
  <c r="BO110" i="1"/>
  <c r="BK110" i="1"/>
  <c r="BA110" i="1"/>
  <c r="BN110" i="1" s="1"/>
  <c r="AS110" i="1"/>
  <c r="AG110" i="1"/>
  <c r="AH110" i="1" s="1"/>
  <c r="AD110" i="1"/>
  <c r="AE110" i="1" s="1"/>
  <c r="AB110" i="1"/>
  <c r="AC110" i="1" s="1"/>
  <c r="AA110" i="1"/>
  <c r="U110" i="1"/>
  <c r="P110" i="1"/>
  <c r="BP109" i="1"/>
  <c r="BO109" i="1"/>
  <c r="BK109" i="1"/>
  <c r="BA109" i="1"/>
  <c r="BN109" i="1" s="1"/>
  <c r="AS109" i="1"/>
  <c r="AG109" i="1"/>
  <c r="AH109" i="1" s="1"/>
  <c r="AD109" i="1"/>
  <c r="O109" i="1" s="1"/>
  <c r="AB109" i="1"/>
  <c r="AC109" i="1" s="1"/>
  <c r="AA109" i="1"/>
  <c r="U109" i="1"/>
  <c r="P109" i="1"/>
  <c r="BP108" i="1"/>
  <c r="BO108" i="1"/>
  <c r="BK108" i="1"/>
  <c r="BA108" i="1"/>
  <c r="BN108" i="1" s="1"/>
  <c r="AS108" i="1"/>
  <c r="AG108" i="1"/>
  <c r="AH108" i="1" s="1"/>
  <c r="AD108" i="1"/>
  <c r="O108" i="1" s="1"/>
  <c r="AB108" i="1"/>
  <c r="AC108" i="1" s="1"/>
  <c r="AA108" i="1"/>
  <c r="U108" i="1"/>
  <c r="P108" i="1"/>
  <c r="BP107" i="1"/>
  <c r="BO107" i="1"/>
  <c r="BK107" i="1"/>
  <c r="BA107" i="1"/>
  <c r="BB107" i="1" s="1"/>
  <c r="AS107" i="1"/>
  <c r="AG107" i="1"/>
  <c r="AH107" i="1" s="1"/>
  <c r="AD107" i="1"/>
  <c r="O107" i="1" s="1"/>
  <c r="AB107" i="1"/>
  <c r="AC107" i="1" s="1"/>
  <c r="AA107" i="1"/>
  <c r="U107" i="1"/>
  <c r="P107" i="1"/>
  <c r="BP106" i="1"/>
  <c r="BO106" i="1"/>
  <c r="BK106" i="1"/>
  <c r="BB106" i="1"/>
  <c r="BA106" i="1"/>
  <c r="BN106" i="1" s="1"/>
  <c r="AS106" i="1"/>
  <c r="AG106" i="1"/>
  <c r="AH106" i="1" s="1"/>
  <c r="AD106" i="1"/>
  <c r="O106" i="1" s="1"/>
  <c r="AB106" i="1"/>
  <c r="AC106" i="1" s="1"/>
  <c r="AA106" i="1"/>
  <c r="U106" i="1"/>
  <c r="P106" i="1"/>
  <c r="BP105" i="1"/>
  <c r="BO105" i="1"/>
  <c r="BK105" i="1"/>
  <c r="BA105" i="1"/>
  <c r="AS105" i="1"/>
  <c r="AG105" i="1"/>
  <c r="AH105" i="1" s="1"/>
  <c r="AD105" i="1"/>
  <c r="O105" i="1" s="1"/>
  <c r="AB105" i="1"/>
  <c r="AC105" i="1" s="1"/>
  <c r="AA105" i="1"/>
  <c r="U105" i="1"/>
  <c r="P105" i="1"/>
  <c r="BP104" i="1"/>
  <c r="BO104" i="1"/>
  <c r="BK104" i="1"/>
  <c r="BA104" i="1"/>
  <c r="AS104" i="1"/>
  <c r="AG104" i="1"/>
  <c r="AH104" i="1" s="1"/>
  <c r="AD104" i="1"/>
  <c r="AB104" i="1"/>
  <c r="AC104" i="1" s="1"/>
  <c r="AA104" i="1"/>
  <c r="U104" i="1"/>
  <c r="P104" i="1"/>
  <c r="BP103" i="1"/>
  <c r="BO103" i="1"/>
  <c r="BK103" i="1"/>
  <c r="BA103" i="1"/>
  <c r="BN103" i="1" s="1"/>
  <c r="AS103" i="1"/>
  <c r="AG103" i="1"/>
  <c r="AH103" i="1" s="1"/>
  <c r="AD103" i="1"/>
  <c r="O103" i="1" s="1"/>
  <c r="AB103" i="1"/>
  <c r="AC103" i="1" s="1"/>
  <c r="AA103" i="1"/>
  <c r="U103" i="1"/>
  <c r="P103" i="1"/>
  <c r="BP102" i="1"/>
  <c r="BO102" i="1"/>
  <c r="BK102" i="1"/>
  <c r="BA102" i="1"/>
  <c r="BN102" i="1" s="1"/>
  <c r="AS102" i="1"/>
  <c r="AG102" i="1"/>
  <c r="AH102" i="1" s="1"/>
  <c r="AD102" i="1"/>
  <c r="AE102" i="1" s="1"/>
  <c r="AB102" i="1"/>
  <c r="AC102" i="1" s="1"/>
  <c r="AA102" i="1"/>
  <c r="U102" i="1"/>
  <c r="P102" i="1"/>
  <c r="BP101" i="1"/>
  <c r="BO101" i="1"/>
  <c r="BK101" i="1"/>
  <c r="BA101" i="1"/>
  <c r="AS101" i="1"/>
  <c r="AG101" i="1"/>
  <c r="AH101" i="1" s="1"/>
  <c r="AD101" i="1"/>
  <c r="AE101" i="1" s="1"/>
  <c r="AB101" i="1"/>
  <c r="AC101" i="1" s="1"/>
  <c r="AA101" i="1"/>
  <c r="U101" i="1"/>
  <c r="P101" i="1"/>
  <c r="BP100" i="1"/>
  <c r="BO100" i="1"/>
  <c r="BK100" i="1"/>
  <c r="BA100" i="1"/>
  <c r="BN100" i="1" s="1"/>
  <c r="AS100" i="1"/>
  <c r="AG100" i="1"/>
  <c r="AH100" i="1" s="1"/>
  <c r="AD100" i="1"/>
  <c r="O100" i="1" s="1"/>
  <c r="AB100" i="1"/>
  <c r="AC100" i="1" s="1"/>
  <c r="AA100" i="1"/>
  <c r="U100" i="1"/>
  <c r="P100" i="1"/>
  <c r="BP99" i="1"/>
  <c r="BO99" i="1"/>
  <c r="BK99" i="1"/>
  <c r="BA99" i="1"/>
  <c r="BN99" i="1" s="1"/>
  <c r="AS99" i="1"/>
  <c r="AG99" i="1"/>
  <c r="AH99" i="1" s="1"/>
  <c r="AD99" i="1"/>
  <c r="AE99" i="1" s="1"/>
  <c r="AB99" i="1"/>
  <c r="AC99" i="1" s="1"/>
  <c r="AA99" i="1"/>
  <c r="U99" i="1"/>
  <c r="P99" i="1"/>
  <c r="BP98" i="1"/>
  <c r="BO98" i="1"/>
  <c r="BK98" i="1"/>
  <c r="BA98" i="1"/>
  <c r="BN98" i="1" s="1"/>
  <c r="AS98" i="1"/>
  <c r="AG98" i="1"/>
  <c r="AH98" i="1" s="1"/>
  <c r="AD98" i="1"/>
  <c r="AE98" i="1" s="1"/>
  <c r="AB98" i="1"/>
  <c r="AC98" i="1" s="1"/>
  <c r="AA98" i="1"/>
  <c r="U98" i="1"/>
  <c r="P98" i="1"/>
  <c r="BP97" i="1"/>
  <c r="BO97" i="1"/>
  <c r="BK97" i="1"/>
  <c r="BA97" i="1"/>
  <c r="BN97" i="1" s="1"/>
  <c r="AS97" i="1"/>
  <c r="AG97" i="1"/>
  <c r="AH97" i="1" s="1"/>
  <c r="AD97" i="1"/>
  <c r="O97" i="1" s="1"/>
  <c r="AB97" i="1"/>
  <c r="AC97" i="1" s="1"/>
  <c r="AA97" i="1"/>
  <c r="U97" i="1"/>
  <c r="P97" i="1"/>
  <c r="BP96" i="1"/>
  <c r="BO96" i="1"/>
  <c r="BK96" i="1"/>
  <c r="BA96" i="1"/>
  <c r="BB96" i="1" s="1"/>
  <c r="AS96" i="1"/>
  <c r="AG96" i="1"/>
  <c r="AH96" i="1" s="1"/>
  <c r="AD96" i="1"/>
  <c r="O96" i="1" s="1"/>
  <c r="AB96" i="1"/>
  <c r="AC96" i="1" s="1"/>
  <c r="AA96" i="1"/>
  <c r="U96" i="1"/>
  <c r="P96" i="1"/>
  <c r="BP95" i="1"/>
  <c r="BO95" i="1"/>
  <c r="BK95" i="1"/>
  <c r="BA95" i="1"/>
  <c r="BN95" i="1" s="1"/>
  <c r="AS95" i="1"/>
  <c r="AG95" i="1"/>
  <c r="AH95" i="1" s="1"/>
  <c r="AD95" i="1"/>
  <c r="O95" i="1" s="1"/>
  <c r="AB95" i="1"/>
  <c r="AC95" i="1" s="1"/>
  <c r="AA95" i="1"/>
  <c r="U95" i="1"/>
  <c r="P95" i="1"/>
  <c r="BP94" i="1"/>
  <c r="BO94" i="1"/>
  <c r="BK94" i="1"/>
  <c r="BA94" i="1"/>
  <c r="AS94" i="1"/>
  <c r="AG94" i="1"/>
  <c r="AH94" i="1" s="1"/>
  <c r="AD94" i="1"/>
  <c r="O94" i="1" s="1"/>
  <c r="AB94" i="1"/>
  <c r="AC94" i="1" s="1"/>
  <c r="AA94" i="1"/>
  <c r="U94" i="1"/>
  <c r="P94" i="1"/>
  <c r="BP93" i="1"/>
  <c r="BO93" i="1"/>
  <c r="BK93" i="1"/>
  <c r="BA93" i="1"/>
  <c r="BB93" i="1" s="1"/>
  <c r="AS93" i="1"/>
  <c r="AG93" i="1"/>
  <c r="AH93" i="1" s="1"/>
  <c r="AD93" i="1"/>
  <c r="AE93" i="1" s="1"/>
  <c r="AB93" i="1"/>
  <c r="AC93" i="1" s="1"/>
  <c r="AA93" i="1"/>
  <c r="U93" i="1"/>
  <c r="P93" i="1"/>
  <c r="BP92" i="1"/>
  <c r="BO92" i="1"/>
  <c r="BK92" i="1"/>
  <c r="BA92" i="1"/>
  <c r="BN92" i="1" s="1"/>
  <c r="AS92" i="1"/>
  <c r="AG92" i="1"/>
  <c r="AH92" i="1" s="1"/>
  <c r="AD92" i="1"/>
  <c r="AE92" i="1" s="1"/>
  <c r="AB92" i="1"/>
  <c r="AC92" i="1" s="1"/>
  <c r="AA92" i="1"/>
  <c r="U92" i="1"/>
  <c r="P92" i="1"/>
  <c r="BP91" i="1"/>
  <c r="BO91" i="1"/>
  <c r="BK91" i="1"/>
  <c r="BA91" i="1"/>
  <c r="BN91" i="1" s="1"/>
  <c r="AS91" i="1"/>
  <c r="AG91" i="1"/>
  <c r="AH91" i="1" s="1"/>
  <c r="AD91" i="1"/>
  <c r="AE91" i="1" s="1"/>
  <c r="AB91" i="1"/>
  <c r="AC91" i="1" s="1"/>
  <c r="AA91" i="1"/>
  <c r="U91" i="1"/>
  <c r="P91" i="1"/>
  <c r="BP90" i="1"/>
  <c r="BO90" i="1"/>
  <c r="BK90" i="1"/>
  <c r="BA90" i="1"/>
  <c r="BN90" i="1" s="1"/>
  <c r="AS90" i="1"/>
  <c r="AG90" i="1"/>
  <c r="AH90" i="1" s="1"/>
  <c r="AD90" i="1"/>
  <c r="O90" i="1" s="1"/>
  <c r="AB90" i="1"/>
  <c r="AC90" i="1" s="1"/>
  <c r="AA90" i="1"/>
  <c r="U90" i="1"/>
  <c r="P90" i="1"/>
  <c r="BP89" i="1"/>
  <c r="BO89" i="1"/>
  <c r="BK89" i="1"/>
  <c r="BA89" i="1"/>
  <c r="BN89" i="1" s="1"/>
  <c r="AS89" i="1"/>
  <c r="AG89" i="1"/>
  <c r="AH89" i="1" s="1"/>
  <c r="AD89" i="1"/>
  <c r="AE89" i="1" s="1"/>
  <c r="AB89" i="1"/>
  <c r="AC89" i="1" s="1"/>
  <c r="AA89" i="1"/>
  <c r="U89" i="1"/>
  <c r="P89" i="1"/>
  <c r="BP88" i="1"/>
  <c r="BO88" i="1"/>
  <c r="BK88" i="1"/>
  <c r="BA88" i="1"/>
  <c r="BN88" i="1" s="1"/>
  <c r="AS88" i="1"/>
  <c r="AG88" i="1"/>
  <c r="AH88" i="1" s="1"/>
  <c r="AD88" i="1"/>
  <c r="O88" i="1" s="1"/>
  <c r="AC88" i="1"/>
  <c r="AB88" i="1"/>
  <c r="AA88" i="1"/>
  <c r="U88" i="1"/>
  <c r="P88" i="1"/>
  <c r="BP87" i="1"/>
  <c r="BO87" i="1"/>
  <c r="BN87" i="1"/>
  <c r="BK87" i="1"/>
  <c r="BA87" i="1"/>
  <c r="BB87" i="1" s="1"/>
  <c r="AS87" i="1"/>
  <c r="AG87" i="1"/>
  <c r="AH87" i="1" s="1"/>
  <c r="AD87" i="1"/>
  <c r="AE87" i="1" s="1"/>
  <c r="AB87" i="1"/>
  <c r="AC87" i="1" s="1"/>
  <c r="AA87" i="1"/>
  <c r="U87" i="1"/>
  <c r="P87" i="1"/>
  <c r="BP86" i="1"/>
  <c r="BO86" i="1"/>
  <c r="BK86" i="1"/>
  <c r="BA86" i="1"/>
  <c r="BB86" i="1" s="1"/>
  <c r="AS86" i="1"/>
  <c r="AG86" i="1"/>
  <c r="AH86" i="1" s="1"/>
  <c r="AD86" i="1"/>
  <c r="AE86" i="1" s="1"/>
  <c r="AB86" i="1"/>
  <c r="AC86" i="1" s="1"/>
  <c r="AA86" i="1"/>
  <c r="U86" i="1"/>
  <c r="P86" i="1"/>
  <c r="BP85" i="1"/>
  <c r="BO85" i="1"/>
  <c r="BK85" i="1"/>
  <c r="BA85" i="1"/>
  <c r="BN85" i="1" s="1"/>
  <c r="AS85" i="1"/>
  <c r="AG85" i="1"/>
  <c r="AH85" i="1" s="1"/>
  <c r="AD85" i="1"/>
  <c r="O85" i="1" s="1"/>
  <c r="AB85" i="1"/>
  <c r="AC85" i="1" s="1"/>
  <c r="AA85" i="1"/>
  <c r="U85" i="1"/>
  <c r="P85" i="1"/>
  <c r="BP84" i="1"/>
  <c r="BO84" i="1"/>
  <c r="BK84" i="1"/>
  <c r="BA84" i="1"/>
  <c r="BB84" i="1" s="1"/>
  <c r="AS84" i="1"/>
  <c r="AG84" i="1"/>
  <c r="AH84" i="1" s="1"/>
  <c r="AD84" i="1"/>
  <c r="O84" i="1" s="1"/>
  <c r="AB84" i="1"/>
  <c r="AC84" i="1" s="1"/>
  <c r="AA84" i="1"/>
  <c r="U84" i="1"/>
  <c r="P84" i="1"/>
  <c r="BP83" i="1"/>
  <c r="BO83" i="1"/>
  <c r="BK83" i="1"/>
  <c r="BA83" i="1"/>
  <c r="BN83" i="1" s="1"/>
  <c r="AS83" i="1"/>
  <c r="AG83" i="1"/>
  <c r="AH83" i="1" s="1"/>
  <c r="AD83" i="1"/>
  <c r="AE83" i="1" s="1"/>
  <c r="AB83" i="1"/>
  <c r="AC83" i="1" s="1"/>
  <c r="AA83" i="1"/>
  <c r="U83" i="1"/>
  <c r="P83" i="1"/>
  <c r="O83" i="1"/>
  <c r="BP82" i="1"/>
  <c r="BO82" i="1"/>
  <c r="BK82" i="1"/>
  <c r="BA82" i="1"/>
  <c r="AS82" i="1"/>
  <c r="AG82" i="1"/>
  <c r="AH82" i="1" s="1"/>
  <c r="AD82" i="1"/>
  <c r="AE82" i="1" s="1"/>
  <c r="AB82" i="1"/>
  <c r="AC82" i="1" s="1"/>
  <c r="AA82" i="1"/>
  <c r="U82" i="1"/>
  <c r="P82" i="1"/>
  <c r="BP81" i="1"/>
  <c r="BO81" i="1"/>
  <c r="BK81" i="1"/>
  <c r="BA81" i="1"/>
  <c r="AS81" i="1"/>
  <c r="AG81" i="1"/>
  <c r="AH81" i="1" s="1"/>
  <c r="AD81" i="1"/>
  <c r="AE81" i="1" s="1"/>
  <c r="AB81" i="1"/>
  <c r="AC81" i="1" s="1"/>
  <c r="AA81" i="1"/>
  <c r="U81" i="1"/>
  <c r="P81" i="1"/>
  <c r="BP80" i="1"/>
  <c r="BO80" i="1"/>
  <c r="BK80" i="1"/>
  <c r="BA80" i="1"/>
  <c r="AS80" i="1"/>
  <c r="AG80" i="1"/>
  <c r="AH80" i="1" s="1"/>
  <c r="AD80" i="1"/>
  <c r="O80" i="1" s="1"/>
  <c r="AB80" i="1"/>
  <c r="AC80" i="1" s="1"/>
  <c r="AA80" i="1"/>
  <c r="U80" i="1"/>
  <c r="P80" i="1"/>
  <c r="BP79" i="1"/>
  <c r="BO79" i="1"/>
  <c r="BK79" i="1"/>
  <c r="BA79" i="1"/>
  <c r="BN79" i="1" s="1"/>
  <c r="AS79" i="1"/>
  <c r="AG79" i="1"/>
  <c r="AH79" i="1" s="1"/>
  <c r="AD79" i="1"/>
  <c r="AE79" i="1" s="1"/>
  <c r="AB79" i="1"/>
  <c r="AC79" i="1" s="1"/>
  <c r="AA79" i="1"/>
  <c r="U79" i="1"/>
  <c r="P79" i="1"/>
  <c r="BP78" i="1"/>
  <c r="BO78" i="1"/>
  <c r="BK78" i="1"/>
  <c r="BA78" i="1"/>
  <c r="BN78" i="1" s="1"/>
  <c r="AS78" i="1"/>
  <c r="AG78" i="1"/>
  <c r="AH78" i="1" s="1"/>
  <c r="AD78" i="1"/>
  <c r="AE78" i="1" s="1"/>
  <c r="AB78" i="1"/>
  <c r="AC78" i="1" s="1"/>
  <c r="AA78" i="1"/>
  <c r="U78" i="1"/>
  <c r="P78" i="1"/>
  <c r="BP77" i="1"/>
  <c r="BO77" i="1"/>
  <c r="BK77" i="1"/>
  <c r="BA77" i="1"/>
  <c r="BN77" i="1" s="1"/>
  <c r="AS77" i="1"/>
  <c r="AG77" i="1"/>
  <c r="AH77" i="1" s="1"/>
  <c r="AD77" i="1"/>
  <c r="AE77" i="1" s="1"/>
  <c r="AB77" i="1"/>
  <c r="AC77" i="1" s="1"/>
  <c r="AA77" i="1"/>
  <c r="U77" i="1"/>
  <c r="P77" i="1"/>
  <c r="BP76" i="1"/>
  <c r="BO76" i="1"/>
  <c r="BK76" i="1"/>
  <c r="BA76" i="1"/>
  <c r="BN76" i="1" s="1"/>
  <c r="AS76" i="1"/>
  <c r="AG76" i="1"/>
  <c r="AH76" i="1" s="1"/>
  <c r="AD76" i="1"/>
  <c r="O76" i="1" s="1"/>
  <c r="AB76" i="1"/>
  <c r="AC76" i="1" s="1"/>
  <c r="AA76" i="1"/>
  <c r="U76" i="1"/>
  <c r="P76" i="1"/>
  <c r="BP75" i="1"/>
  <c r="BO75" i="1"/>
  <c r="BK75" i="1"/>
  <c r="BA75" i="1"/>
  <c r="BN75" i="1" s="1"/>
  <c r="AS75" i="1"/>
  <c r="AG75" i="1"/>
  <c r="AH75" i="1" s="1"/>
  <c r="AD75" i="1"/>
  <c r="AE75" i="1" s="1"/>
  <c r="AB75" i="1"/>
  <c r="AC75" i="1" s="1"/>
  <c r="AA75" i="1"/>
  <c r="U75" i="1"/>
  <c r="P75" i="1"/>
  <c r="BP74" i="1"/>
  <c r="BO74" i="1"/>
  <c r="BK74" i="1"/>
  <c r="BA74" i="1"/>
  <c r="BB74" i="1" s="1"/>
  <c r="AS74" i="1"/>
  <c r="AG74" i="1"/>
  <c r="AH74" i="1" s="1"/>
  <c r="AD74" i="1"/>
  <c r="O74" i="1" s="1"/>
  <c r="AC74" i="1"/>
  <c r="AB74" i="1"/>
  <c r="AA74" i="1"/>
  <c r="U74" i="1"/>
  <c r="P74" i="1"/>
  <c r="BP73" i="1"/>
  <c r="BO73" i="1"/>
  <c r="BK73" i="1"/>
  <c r="BA73" i="1"/>
  <c r="BN73" i="1" s="1"/>
  <c r="AS73" i="1"/>
  <c r="AG73" i="1"/>
  <c r="AH73" i="1" s="1"/>
  <c r="AD73" i="1"/>
  <c r="O73" i="1" s="1"/>
  <c r="AB73" i="1"/>
  <c r="AC73" i="1" s="1"/>
  <c r="AA73" i="1"/>
  <c r="U73" i="1"/>
  <c r="P73" i="1"/>
  <c r="BP72" i="1"/>
  <c r="BO72" i="1"/>
  <c r="BK72" i="1"/>
  <c r="BA72" i="1"/>
  <c r="AS72" i="1"/>
  <c r="AG72" i="1"/>
  <c r="AH72" i="1" s="1"/>
  <c r="AD72" i="1"/>
  <c r="O72" i="1" s="1"/>
  <c r="AB72" i="1"/>
  <c r="AC72" i="1" s="1"/>
  <c r="AA72" i="1"/>
  <c r="U72" i="1"/>
  <c r="P72" i="1"/>
  <c r="BP71" i="1"/>
  <c r="BO71" i="1"/>
  <c r="BK71" i="1"/>
  <c r="BA71" i="1"/>
  <c r="BN71" i="1" s="1"/>
  <c r="AS71" i="1"/>
  <c r="AG71" i="1"/>
  <c r="AH71" i="1" s="1"/>
  <c r="AD71" i="1"/>
  <c r="O71" i="1" s="1"/>
  <c r="AB71" i="1"/>
  <c r="AC71" i="1" s="1"/>
  <c r="AA71" i="1"/>
  <c r="U71" i="1"/>
  <c r="P71" i="1"/>
  <c r="BP70" i="1"/>
  <c r="BO70" i="1"/>
  <c r="BK70" i="1"/>
  <c r="BA70" i="1"/>
  <c r="AS70" i="1"/>
  <c r="AG70" i="1"/>
  <c r="AH70" i="1" s="1"/>
  <c r="AD70" i="1"/>
  <c r="AE70" i="1" s="1"/>
  <c r="AB70" i="1"/>
  <c r="AC70" i="1" s="1"/>
  <c r="AA70" i="1"/>
  <c r="U70" i="1"/>
  <c r="P70" i="1"/>
  <c r="BP69" i="1"/>
  <c r="BO69" i="1"/>
  <c r="BK69" i="1"/>
  <c r="BA69" i="1"/>
  <c r="AS69" i="1"/>
  <c r="AG69" i="1"/>
  <c r="AH69" i="1" s="1"/>
  <c r="AD69" i="1"/>
  <c r="AE69" i="1" s="1"/>
  <c r="AB69" i="1"/>
  <c r="AC69" i="1" s="1"/>
  <c r="AA69" i="1"/>
  <c r="U69" i="1"/>
  <c r="P69" i="1"/>
  <c r="BP68" i="1"/>
  <c r="BO68" i="1"/>
  <c r="BK68" i="1"/>
  <c r="BA68" i="1"/>
  <c r="AS68" i="1"/>
  <c r="AG68" i="1"/>
  <c r="AH68" i="1" s="1"/>
  <c r="AD68" i="1"/>
  <c r="O68" i="1" s="1"/>
  <c r="AB68" i="1"/>
  <c r="AC68" i="1" s="1"/>
  <c r="AA68" i="1"/>
  <c r="U68" i="1"/>
  <c r="P68" i="1"/>
  <c r="BP67" i="1"/>
  <c r="BO67" i="1"/>
  <c r="BK67" i="1"/>
  <c r="BA67" i="1"/>
  <c r="BN67" i="1" s="1"/>
  <c r="AS67" i="1"/>
  <c r="AG67" i="1"/>
  <c r="AH67" i="1" s="1"/>
  <c r="AD67" i="1"/>
  <c r="AE67" i="1" s="1"/>
  <c r="AB67" i="1"/>
  <c r="AC67" i="1" s="1"/>
  <c r="AA67" i="1"/>
  <c r="U67" i="1"/>
  <c r="P67" i="1"/>
  <c r="BP66" i="1"/>
  <c r="BO66" i="1"/>
  <c r="BK66" i="1"/>
  <c r="BA66" i="1"/>
  <c r="BN66" i="1" s="1"/>
  <c r="AS66" i="1"/>
  <c r="AG66" i="1"/>
  <c r="AH66" i="1" s="1"/>
  <c r="AD66" i="1"/>
  <c r="O66" i="1" s="1"/>
  <c r="AB66" i="1"/>
  <c r="AC66" i="1" s="1"/>
  <c r="AA66" i="1"/>
  <c r="U66" i="1"/>
  <c r="P66" i="1"/>
  <c r="BP65" i="1"/>
  <c r="BO65" i="1"/>
  <c r="BK65" i="1"/>
  <c r="BA65" i="1"/>
  <c r="BN65" i="1" s="1"/>
  <c r="AS65" i="1"/>
  <c r="AG65" i="1"/>
  <c r="AH65" i="1" s="1"/>
  <c r="AD65" i="1"/>
  <c r="AE65" i="1" s="1"/>
  <c r="AB65" i="1"/>
  <c r="AC65" i="1" s="1"/>
  <c r="AA65" i="1"/>
  <c r="U65" i="1"/>
  <c r="P65" i="1"/>
  <c r="BP64" i="1"/>
  <c r="BO64" i="1"/>
  <c r="BK64" i="1"/>
  <c r="BA64" i="1"/>
  <c r="BN64" i="1" s="1"/>
  <c r="AS64" i="1"/>
  <c r="AG64" i="1"/>
  <c r="AH64" i="1" s="1"/>
  <c r="AD64" i="1"/>
  <c r="O64" i="1" s="1"/>
  <c r="AB64" i="1"/>
  <c r="AC64" i="1" s="1"/>
  <c r="AA64" i="1"/>
  <c r="U64" i="1"/>
  <c r="P64" i="1"/>
  <c r="BP63" i="1"/>
  <c r="BO63" i="1"/>
  <c r="BK63" i="1"/>
  <c r="BA63" i="1"/>
  <c r="AS63" i="1"/>
  <c r="AG63" i="1"/>
  <c r="AH63" i="1" s="1"/>
  <c r="AD63" i="1"/>
  <c r="AE63" i="1" s="1"/>
  <c r="AB63" i="1"/>
  <c r="AC63" i="1" s="1"/>
  <c r="AA63" i="1"/>
  <c r="U63" i="1"/>
  <c r="P63" i="1"/>
  <c r="BP62" i="1"/>
  <c r="BO62" i="1"/>
  <c r="BK62" i="1"/>
  <c r="BA62" i="1"/>
  <c r="BN62" i="1" s="1"/>
  <c r="AS62" i="1"/>
  <c r="AG62" i="1"/>
  <c r="AH62" i="1" s="1"/>
  <c r="AD62" i="1"/>
  <c r="O62" i="1" s="1"/>
  <c r="AB62" i="1"/>
  <c r="AC62" i="1" s="1"/>
  <c r="AA62" i="1"/>
  <c r="U62" i="1"/>
  <c r="P62" i="1"/>
  <c r="BP61" i="1"/>
  <c r="BO61" i="1"/>
  <c r="BK61" i="1"/>
  <c r="BA61" i="1"/>
  <c r="BB61" i="1" s="1"/>
  <c r="AS61" i="1"/>
  <c r="AG61" i="1"/>
  <c r="AH61" i="1" s="1"/>
  <c r="AD61" i="1"/>
  <c r="O61" i="1" s="1"/>
  <c r="AB61" i="1"/>
  <c r="AC61" i="1" s="1"/>
  <c r="AA61" i="1"/>
  <c r="U61" i="1"/>
  <c r="P61" i="1"/>
  <c r="BP60" i="1"/>
  <c r="BO60" i="1"/>
  <c r="BK60" i="1"/>
  <c r="BA60" i="1"/>
  <c r="BN60" i="1" s="1"/>
  <c r="AS60" i="1"/>
  <c r="AG60" i="1"/>
  <c r="AH60" i="1" s="1"/>
  <c r="AD60" i="1"/>
  <c r="AE60" i="1" s="1"/>
  <c r="AB60" i="1"/>
  <c r="AC60" i="1" s="1"/>
  <c r="AA60" i="1"/>
  <c r="U60" i="1"/>
  <c r="P60" i="1"/>
  <c r="BP59" i="1"/>
  <c r="BO59" i="1"/>
  <c r="BK59" i="1"/>
  <c r="BA59" i="1"/>
  <c r="BN59" i="1" s="1"/>
  <c r="AS59" i="1"/>
  <c r="AG59" i="1"/>
  <c r="AH59" i="1" s="1"/>
  <c r="AD59" i="1"/>
  <c r="AE59" i="1" s="1"/>
  <c r="AB59" i="1"/>
  <c r="AC59" i="1" s="1"/>
  <c r="AA59" i="1"/>
  <c r="U59" i="1"/>
  <c r="P59" i="1"/>
  <c r="BP58" i="1"/>
  <c r="BO58" i="1"/>
  <c r="BK58" i="1"/>
  <c r="BA58" i="1"/>
  <c r="BN58" i="1" s="1"/>
  <c r="AS58" i="1"/>
  <c r="AG58" i="1"/>
  <c r="AH58" i="1" s="1"/>
  <c r="AD58" i="1"/>
  <c r="O58" i="1" s="1"/>
  <c r="AB58" i="1"/>
  <c r="AC58" i="1" s="1"/>
  <c r="AA58" i="1"/>
  <c r="U58" i="1"/>
  <c r="P58" i="1"/>
  <c r="BP57" i="1"/>
  <c r="BO57" i="1"/>
  <c r="BK57" i="1"/>
  <c r="BA57" i="1"/>
  <c r="AS57" i="1"/>
  <c r="AG57" i="1"/>
  <c r="AH57" i="1" s="1"/>
  <c r="AD57" i="1"/>
  <c r="O57" i="1" s="1"/>
  <c r="AB57" i="1"/>
  <c r="AC57" i="1" s="1"/>
  <c r="AA57" i="1"/>
  <c r="U57" i="1"/>
  <c r="P57" i="1"/>
  <c r="BP56" i="1"/>
  <c r="BO56" i="1"/>
  <c r="BK56" i="1"/>
  <c r="BA56" i="1"/>
  <c r="BN56" i="1" s="1"/>
  <c r="AS56" i="1"/>
  <c r="AG56" i="1"/>
  <c r="AH56" i="1" s="1"/>
  <c r="AD56" i="1"/>
  <c r="AE56" i="1" s="1"/>
  <c r="AB56" i="1"/>
  <c r="AC56" i="1" s="1"/>
  <c r="AA56" i="1"/>
  <c r="U56" i="1"/>
  <c r="P56" i="1"/>
  <c r="BP55" i="1"/>
  <c r="BO55" i="1"/>
  <c r="BK55" i="1"/>
  <c r="BA55" i="1"/>
  <c r="BN55" i="1" s="1"/>
  <c r="AS55" i="1"/>
  <c r="AG55" i="1"/>
  <c r="AH55" i="1" s="1"/>
  <c r="AD55" i="1"/>
  <c r="AE55" i="1" s="1"/>
  <c r="AB55" i="1"/>
  <c r="AC55" i="1" s="1"/>
  <c r="AA55" i="1"/>
  <c r="U55" i="1"/>
  <c r="P55" i="1"/>
  <c r="O55" i="1"/>
  <c r="BP54" i="1"/>
  <c r="BO54" i="1"/>
  <c r="BK54" i="1"/>
  <c r="BA54" i="1"/>
  <c r="AS54" i="1"/>
  <c r="AG54" i="1"/>
  <c r="AH54" i="1" s="1"/>
  <c r="AD54" i="1"/>
  <c r="AE54" i="1" s="1"/>
  <c r="AB54" i="1"/>
  <c r="AC54" i="1" s="1"/>
  <c r="AA54" i="1"/>
  <c r="U54" i="1"/>
  <c r="P54" i="1"/>
  <c r="BP53" i="1"/>
  <c r="BO53" i="1"/>
  <c r="BK53" i="1"/>
  <c r="BA53" i="1"/>
  <c r="BN53" i="1" s="1"/>
  <c r="AS53" i="1"/>
  <c r="AG53" i="1"/>
  <c r="AH53" i="1" s="1"/>
  <c r="AD53" i="1"/>
  <c r="O53" i="1" s="1"/>
  <c r="AB53" i="1"/>
  <c r="AC53" i="1" s="1"/>
  <c r="AA53" i="1"/>
  <c r="U53" i="1"/>
  <c r="P53" i="1"/>
  <c r="BP52" i="1"/>
  <c r="BO52" i="1"/>
  <c r="BK52" i="1"/>
  <c r="BA52" i="1"/>
  <c r="BN52" i="1" s="1"/>
  <c r="AS52" i="1"/>
  <c r="AG52" i="1"/>
  <c r="AH52" i="1" s="1"/>
  <c r="AD52" i="1"/>
  <c r="AE52" i="1" s="1"/>
  <c r="AB52" i="1"/>
  <c r="AC52" i="1" s="1"/>
  <c r="AA52" i="1"/>
  <c r="U52" i="1"/>
  <c r="P52" i="1"/>
  <c r="BP51" i="1"/>
  <c r="BO51" i="1"/>
  <c r="BK51" i="1"/>
  <c r="BA51" i="1"/>
  <c r="BN51" i="1" s="1"/>
  <c r="AS51" i="1"/>
  <c r="AG51" i="1"/>
  <c r="AH51" i="1" s="1"/>
  <c r="AD51" i="1"/>
  <c r="O51" i="1" s="1"/>
  <c r="AB51" i="1"/>
  <c r="AC51" i="1" s="1"/>
  <c r="AA51" i="1"/>
  <c r="U51" i="1"/>
  <c r="P51" i="1"/>
  <c r="BP50" i="1"/>
  <c r="BO50" i="1"/>
  <c r="BK50" i="1"/>
  <c r="BA50" i="1"/>
  <c r="BB50" i="1" s="1"/>
  <c r="AS50" i="1"/>
  <c r="AG50" i="1"/>
  <c r="AH50" i="1" s="1"/>
  <c r="AD50" i="1"/>
  <c r="O50" i="1" s="1"/>
  <c r="AB50" i="1"/>
  <c r="AC50" i="1" s="1"/>
  <c r="AA50" i="1"/>
  <c r="U50" i="1"/>
  <c r="P50" i="1"/>
  <c r="BP49" i="1"/>
  <c r="BO49" i="1"/>
  <c r="BK49" i="1"/>
  <c r="BA49" i="1"/>
  <c r="BN49" i="1" s="1"/>
  <c r="AS49" i="1"/>
  <c r="AG49" i="1"/>
  <c r="AH49" i="1" s="1"/>
  <c r="AD49" i="1"/>
  <c r="AE49" i="1" s="1"/>
  <c r="AB49" i="1"/>
  <c r="AC49" i="1" s="1"/>
  <c r="AA49" i="1"/>
  <c r="U49" i="1"/>
  <c r="P49" i="1"/>
  <c r="BP48" i="1"/>
  <c r="BO48" i="1"/>
  <c r="BK48" i="1"/>
  <c r="BA48" i="1"/>
  <c r="BN48" i="1" s="1"/>
  <c r="AS48" i="1"/>
  <c r="AG48" i="1"/>
  <c r="AH48" i="1" s="1"/>
  <c r="AD48" i="1"/>
  <c r="O48" i="1" s="1"/>
  <c r="AB48" i="1"/>
  <c r="AC48" i="1" s="1"/>
  <c r="AA48" i="1"/>
  <c r="U48" i="1"/>
  <c r="P48" i="1"/>
  <c r="BP47" i="1"/>
  <c r="BO47" i="1"/>
  <c r="BK47" i="1"/>
  <c r="BA47" i="1"/>
  <c r="BB47" i="1" s="1"/>
  <c r="AS47" i="1"/>
  <c r="AG47" i="1"/>
  <c r="AH47" i="1" s="1"/>
  <c r="AD47" i="1"/>
  <c r="O47" i="1" s="1"/>
  <c r="AB47" i="1"/>
  <c r="AC47" i="1" s="1"/>
  <c r="AA47" i="1"/>
  <c r="U47" i="1"/>
  <c r="P47" i="1"/>
  <c r="BP46" i="1"/>
  <c r="BO46" i="1"/>
  <c r="BK46" i="1"/>
  <c r="BA46" i="1"/>
  <c r="BN46" i="1" s="1"/>
  <c r="AS46" i="1"/>
  <c r="AG46" i="1"/>
  <c r="AH46" i="1" s="1"/>
  <c r="AD46" i="1"/>
  <c r="AE46" i="1" s="1"/>
  <c r="AB46" i="1"/>
  <c r="AC46" i="1" s="1"/>
  <c r="AA46" i="1"/>
  <c r="U46" i="1"/>
  <c r="P46" i="1"/>
  <c r="BP45" i="1"/>
  <c r="BO45" i="1"/>
  <c r="BK45" i="1"/>
  <c r="BA45" i="1"/>
  <c r="BN45" i="1" s="1"/>
  <c r="AS45" i="1"/>
  <c r="AG45" i="1"/>
  <c r="AH45" i="1" s="1"/>
  <c r="AD45" i="1"/>
  <c r="AB45" i="1"/>
  <c r="AC45" i="1" s="1"/>
  <c r="AA45" i="1"/>
  <c r="U45" i="1"/>
  <c r="P45" i="1"/>
  <c r="BP44" i="1"/>
  <c r="BO44" i="1"/>
  <c r="BK44" i="1"/>
  <c r="BA44" i="1"/>
  <c r="BN44" i="1" s="1"/>
  <c r="AS44" i="1"/>
  <c r="AG44" i="1"/>
  <c r="AH44" i="1" s="1"/>
  <c r="AD44" i="1"/>
  <c r="AE44" i="1" s="1"/>
  <c r="AB44" i="1"/>
  <c r="AC44" i="1" s="1"/>
  <c r="AA44" i="1"/>
  <c r="U44" i="1"/>
  <c r="P44" i="1"/>
  <c r="BP43" i="1"/>
  <c r="BO43" i="1"/>
  <c r="BK43" i="1"/>
  <c r="BA43" i="1"/>
  <c r="BN43" i="1" s="1"/>
  <c r="AS43" i="1"/>
  <c r="AG43" i="1"/>
  <c r="AH43" i="1" s="1"/>
  <c r="AD43" i="1"/>
  <c r="AE43" i="1" s="1"/>
  <c r="AB43" i="1"/>
  <c r="AC43" i="1" s="1"/>
  <c r="AA43" i="1"/>
  <c r="U43" i="1"/>
  <c r="P43" i="1"/>
  <c r="BP42" i="1"/>
  <c r="BO42" i="1"/>
  <c r="BK42" i="1"/>
  <c r="BA42" i="1"/>
  <c r="BN42" i="1" s="1"/>
  <c r="AS42" i="1"/>
  <c r="AG42" i="1"/>
  <c r="AH42" i="1" s="1"/>
  <c r="AD42" i="1"/>
  <c r="O42" i="1" s="1"/>
  <c r="AB42" i="1"/>
  <c r="AC42" i="1" s="1"/>
  <c r="AA42" i="1"/>
  <c r="U42" i="1"/>
  <c r="P42" i="1"/>
  <c r="BP41" i="1"/>
  <c r="BO41" i="1"/>
  <c r="BK41" i="1"/>
  <c r="BA41" i="1"/>
  <c r="BN41" i="1" s="1"/>
  <c r="AS41" i="1"/>
  <c r="AG41" i="1"/>
  <c r="AH41" i="1" s="1"/>
  <c r="AD41" i="1"/>
  <c r="O41" i="1" s="1"/>
  <c r="AB41" i="1"/>
  <c r="AC41" i="1" s="1"/>
  <c r="AA41" i="1"/>
  <c r="U41" i="1"/>
  <c r="P41" i="1"/>
  <c r="BP40" i="1"/>
  <c r="BO40" i="1"/>
  <c r="BK40" i="1"/>
  <c r="BA40" i="1"/>
  <c r="BN40" i="1" s="1"/>
  <c r="AS40" i="1"/>
  <c r="AG40" i="1"/>
  <c r="AH40" i="1" s="1"/>
  <c r="AD40" i="1"/>
  <c r="O40" i="1" s="1"/>
  <c r="AB40" i="1"/>
  <c r="AC40" i="1" s="1"/>
  <c r="AA40" i="1"/>
  <c r="U40" i="1"/>
  <c r="P40" i="1"/>
  <c r="BP39" i="1"/>
  <c r="BO39" i="1"/>
  <c r="BK39" i="1"/>
  <c r="BA39" i="1"/>
  <c r="BN39" i="1" s="1"/>
  <c r="AS39" i="1"/>
  <c r="AG39" i="1"/>
  <c r="AH39" i="1" s="1"/>
  <c r="AD39" i="1"/>
  <c r="O39" i="1" s="1"/>
  <c r="AB39" i="1"/>
  <c r="AC39" i="1" s="1"/>
  <c r="AA39" i="1"/>
  <c r="U39" i="1"/>
  <c r="P39" i="1"/>
  <c r="BP38" i="1"/>
  <c r="BO38" i="1"/>
  <c r="BK38" i="1"/>
  <c r="BA38" i="1"/>
  <c r="BB38" i="1" s="1"/>
  <c r="AS38" i="1"/>
  <c r="AG38" i="1"/>
  <c r="AH38" i="1" s="1"/>
  <c r="AD38" i="1"/>
  <c r="O38" i="1" s="1"/>
  <c r="AB38" i="1"/>
  <c r="AC38" i="1" s="1"/>
  <c r="AA38" i="1"/>
  <c r="U38" i="1"/>
  <c r="P38" i="1"/>
  <c r="BP37" i="1"/>
  <c r="BO37" i="1"/>
  <c r="BK37" i="1"/>
  <c r="BA37" i="1"/>
  <c r="BN37" i="1" s="1"/>
  <c r="AS37" i="1"/>
  <c r="AG37" i="1"/>
  <c r="AH37" i="1" s="1"/>
  <c r="AD37" i="1"/>
  <c r="O37" i="1" s="1"/>
  <c r="AB37" i="1"/>
  <c r="AC37" i="1" s="1"/>
  <c r="AA37" i="1"/>
  <c r="U37" i="1"/>
  <c r="P37" i="1"/>
  <c r="BP36" i="1"/>
  <c r="BO36" i="1"/>
  <c r="BK36" i="1"/>
  <c r="BA36" i="1"/>
  <c r="BN36" i="1" s="1"/>
  <c r="AS36" i="1"/>
  <c r="AG36" i="1"/>
  <c r="AH36" i="1" s="1"/>
  <c r="AD36" i="1"/>
  <c r="O36" i="1" s="1"/>
  <c r="AB36" i="1"/>
  <c r="AC36" i="1" s="1"/>
  <c r="AA36" i="1"/>
  <c r="U36" i="1"/>
  <c r="P36" i="1"/>
  <c r="BP35" i="1"/>
  <c r="BO35" i="1"/>
  <c r="BK35" i="1"/>
  <c r="BA35" i="1"/>
  <c r="BN35" i="1" s="1"/>
  <c r="AS35" i="1"/>
  <c r="AG35" i="1"/>
  <c r="AH35" i="1" s="1"/>
  <c r="AD35" i="1"/>
  <c r="AE35" i="1" s="1"/>
  <c r="AB35" i="1"/>
  <c r="AC35" i="1" s="1"/>
  <c r="AA35" i="1"/>
  <c r="U35" i="1"/>
  <c r="P35" i="1"/>
  <c r="BP34" i="1"/>
  <c r="BO34" i="1"/>
  <c r="BK34" i="1"/>
  <c r="BA34" i="1"/>
  <c r="BN34" i="1" s="1"/>
  <c r="AS34" i="1"/>
  <c r="AG34" i="1"/>
  <c r="AH34" i="1" s="1"/>
  <c r="AD34" i="1"/>
  <c r="O34" i="1" s="1"/>
  <c r="AB34" i="1"/>
  <c r="AC34" i="1" s="1"/>
  <c r="AA34" i="1"/>
  <c r="U34" i="1"/>
  <c r="P34" i="1"/>
  <c r="BP33" i="1"/>
  <c r="BO33" i="1"/>
  <c r="BK33" i="1"/>
  <c r="BA33" i="1"/>
  <c r="BN33" i="1" s="1"/>
  <c r="AS33" i="1"/>
  <c r="AG33" i="1"/>
  <c r="AH33" i="1" s="1"/>
  <c r="AD33" i="1"/>
  <c r="AE33" i="1" s="1"/>
  <c r="AB33" i="1"/>
  <c r="AC33" i="1" s="1"/>
  <c r="AA33" i="1"/>
  <c r="U33" i="1"/>
  <c r="P33" i="1"/>
  <c r="BP32" i="1"/>
  <c r="BO32" i="1"/>
  <c r="BK32" i="1"/>
  <c r="BA32" i="1"/>
  <c r="BN32" i="1" s="1"/>
  <c r="AS32" i="1"/>
  <c r="AG32" i="1"/>
  <c r="AH32" i="1" s="1"/>
  <c r="AD32" i="1"/>
  <c r="O32" i="1" s="1"/>
  <c r="AB32" i="1"/>
  <c r="AC32" i="1" s="1"/>
  <c r="AA32" i="1"/>
  <c r="U32" i="1"/>
  <c r="P32" i="1"/>
  <c r="BP31" i="1"/>
  <c r="BO31" i="1"/>
  <c r="BK31" i="1"/>
  <c r="BA31" i="1"/>
  <c r="BN31" i="1" s="1"/>
  <c r="AS31" i="1"/>
  <c r="AG31" i="1"/>
  <c r="AH31" i="1" s="1"/>
  <c r="AD31" i="1"/>
  <c r="AE31" i="1" s="1"/>
  <c r="AB31" i="1"/>
  <c r="AC31" i="1" s="1"/>
  <c r="AA31" i="1"/>
  <c r="U31" i="1"/>
  <c r="P31" i="1"/>
  <c r="BP30" i="1"/>
  <c r="BO30" i="1"/>
  <c r="BK30" i="1"/>
  <c r="BB30" i="1"/>
  <c r="BA30" i="1"/>
  <c r="BN30" i="1" s="1"/>
  <c r="AS30" i="1"/>
  <c r="AG30" i="1"/>
  <c r="AH30" i="1" s="1"/>
  <c r="AD30" i="1"/>
  <c r="O30" i="1" s="1"/>
  <c r="AB30" i="1"/>
  <c r="AC30" i="1" s="1"/>
  <c r="AA30" i="1"/>
  <c r="U30" i="1"/>
  <c r="P30" i="1"/>
  <c r="BP29" i="1"/>
  <c r="BO29" i="1"/>
  <c r="BK29" i="1"/>
  <c r="BA29" i="1"/>
  <c r="BN29" i="1" s="1"/>
  <c r="AS29" i="1"/>
  <c r="AG29" i="1"/>
  <c r="AH29" i="1" s="1"/>
  <c r="AD29" i="1"/>
  <c r="AE29" i="1" s="1"/>
  <c r="AC29" i="1"/>
  <c r="AB29" i="1"/>
  <c r="AA29" i="1"/>
  <c r="U29" i="1"/>
  <c r="P29" i="1"/>
  <c r="BP28" i="1"/>
  <c r="BO28" i="1"/>
  <c r="BK28" i="1"/>
  <c r="BA28" i="1"/>
  <c r="BB28" i="1" s="1"/>
  <c r="AS28" i="1"/>
  <c r="AG28" i="1"/>
  <c r="AH28" i="1" s="1"/>
  <c r="AD28" i="1"/>
  <c r="AE28" i="1" s="1"/>
  <c r="AB28" i="1"/>
  <c r="AC28" i="1" s="1"/>
  <c r="AA28" i="1"/>
  <c r="U28" i="1"/>
  <c r="P28" i="1"/>
  <c r="O28" i="1"/>
  <c r="BP27" i="1"/>
  <c r="BO27" i="1"/>
  <c r="BK27" i="1"/>
  <c r="BA27" i="1"/>
  <c r="BB27" i="1" s="1"/>
  <c r="AS27" i="1"/>
  <c r="AG27" i="1"/>
  <c r="AH27" i="1" s="1"/>
  <c r="AD27" i="1"/>
  <c r="AE27" i="1" s="1"/>
  <c r="AB27" i="1"/>
  <c r="AC27" i="1" s="1"/>
  <c r="AA27" i="1"/>
  <c r="U27" i="1"/>
  <c r="P27" i="1"/>
  <c r="BP26" i="1"/>
  <c r="BO26" i="1"/>
  <c r="BK26" i="1"/>
  <c r="BA26" i="1"/>
  <c r="AS26" i="1"/>
  <c r="AG26" i="1"/>
  <c r="AH26" i="1" s="1"/>
  <c r="AD26" i="1"/>
  <c r="AE26" i="1" s="1"/>
  <c r="AB26" i="1"/>
  <c r="AC26" i="1" s="1"/>
  <c r="AA26" i="1"/>
  <c r="U26" i="1"/>
  <c r="P26" i="1"/>
  <c r="BP25" i="1"/>
  <c r="BO25" i="1"/>
  <c r="BK25" i="1"/>
  <c r="BA25" i="1"/>
  <c r="BB25" i="1" s="1"/>
  <c r="AS25" i="1"/>
  <c r="AG25" i="1"/>
  <c r="AH25" i="1" s="1"/>
  <c r="AD25" i="1"/>
  <c r="AE25" i="1" s="1"/>
  <c r="AB25" i="1"/>
  <c r="AC25" i="1" s="1"/>
  <c r="AA25" i="1"/>
  <c r="U25" i="1"/>
  <c r="P25" i="1"/>
  <c r="BP24" i="1"/>
  <c r="BO24" i="1"/>
  <c r="BK24" i="1"/>
  <c r="BA24" i="1"/>
  <c r="BB24" i="1" s="1"/>
  <c r="AS24" i="1"/>
  <c r="AG24" i="1"/>
  <c r="AH24" i="1" s="1"/>
  <c r="AD24" i="1"/>
  <c r="O24" i="1" s="1"/>
  <c r="AB24" i="1"/>
  <c r="AC24" i="1" s="1"/>
  <c r="AA24" i="1"/>
  <c r="U24" i="1"/>
  <c r="P24" i="1"/>
  <c r="BP23" i="1"/>
  <c r="BO23" i="1"/>
  <c r="BK23" i="1"/>
  <c r="BA23" i="1"/>
  <c r="BN23" i="1" s="1"/>
  <c r="AS23" i="1"/>
  <c r="AG23" i="1"/>
  <c r="AH23" i="1" s="1"/>
  <c r="AD23" i="1"/>
  <c r="O23" i="1" s="1"/>
  <c r="AB23" i="1"/>
  <c r="AC23" i="1" s="1"/>
  <c r="AA23" i="1"/>
  <c r="U23" i="1"/>
  <c r="P23" i="1"/>
  <c r="BP22" i="1"/>
  <c r="BO22" i="1"/>
  <c r="BK22" i="1"/>
  <c r="BA22" i="1"/>
  <c r="BN22" i="1" s="1"/>
  <c r="AS22" i="1"/>
  <c r="AG22" i="1"/>
  <c r="AH22" i="1" s="1"/>
  <c r="AD22" i="1"/>
  <c r="O22" i="1" s="1"/>
  <c r="AB22" i="1"/>
  <c r="AC22" i="1" s="1"/>
  <c r="AA22" i="1"/>
  <c r="U22" i="1"/>
  <c r="P22" i="1"/>
  <c r="BP21" i="1"/>
  <c r="BO21" i="1"/>
  <c r="BK21" i="1"/>
  <c r="BA21" i="1"/>
  <c r="BN21" i="1" s="1"/>
  <c r="AS21" i="1"/>
  <c r="AG21" i="1"/>
  <c r="AH21" i="1" s="1"/>
  <c r="AD21" i="1"/>
  <c r="AE21" i="1" s="1"/>
  <c r="AB21" i="1"/>
  <c r="AC21" i="1" s="1"/>
  <c r="AA21" i="1"/>
  <c r="U21" i="1"/>
  <c r="P21" i="1"/>
  <c r="BP20" i="1"/>
  <c r="BO20" i="1"/>
  <c r="BA20" i="1"/>
  <c r="BN20" i="1" s="1"/>
  <c r="AS20" i="1"/>
  <c r="AG20" i="1"/>
  <c r="AH20" i="1" s="1"/>
  <c r="AD20" i="1"/>
  <c r="AE20" i="1" s="1"/>
  <c r="AB20" i="1"/>
  <c r="AC20" i="1" s="1"/>
  <c r="AA20" i="1"/>
  <c r="U20" i="1"/>
  <c r="P20" i="1"/>
  <c r="BP19" i="1"/>
  <c r="BO19" i="1"/>
  <c r="BK19" i="1"/>
  <c r="BA19" i="1"/>
  <c r="BN19" i="1" s="1"/>
  <c r="AS19" i="1"/>
  <c r="AG19" i="1"/>
  <c r="AH19" i="1" s="1"/>
  <c r="AD19" i="1"/>
  <c r="O19" i="1" s="1"/>
  <c r="AB19" i="1"/>
  <c r="AC19" i="1" s="1"/>
  <c r="AA19" i="1"/>
  <c r="U19" i="1"/>
  <c r="P19" i="1"/>
  <c r="BP18" i="1"/>
  <c r="BO18" i="1"/>
  <c r="BK18" i="1"/>
  <c r="BA18" i="1"/>
  <c r="BN18" i="1" s="1"/>
  <c r="AS18" i="1"/>
  <c r="AG18" i="1"/>
  <c r="AH18" i="1" s="1"/>
  <c r="AD18" i="1"/>
  <c r="AE18" i="1" s="1"/>
  <c r="AB18" i="1"/>
  <c r="AC18" i="1" s="1"/>
  <c r="AA18" i="1"/>
  <c r="U18" i="1"/>
  <c r="P18" i="1"/>
  <c r="BP17" i="1"/>
  <c r="BO17" i="1"/>
  <c r="BK17" i="1"/>
  <c r="BA17" i="1"/>
  <c r="BN17" i="1" s="1"/>
  <c r="AS17" i="1"/>
  <c r="AG17" i="1"/>
  <c r="AH17" i="1" s="1"/>
  <c r="AD17" i="1"/>
  <c r="O17" i="1" s="1"/>
  <c r="AB17" i="1"/>
  <c r="AC17" i="1" s="1"/>
  <c r="AA17" i="1"/>
  <c r="U17" i="1"/>
  <c r="P17" i="1"/>
  <c r="BP16" i="1"/>
  <c r="BO16" i="1"/>
  <c r="BK16" i="1"/>
  <c r="BA16" i="1"/>
  <c r="BN16" i="1" s="1"/>
  <c r="AS16" i="1"/>
  <c r="AG16" i="1"/>
  <c r="AH16" i="1" s="1"/>
  <c r="AD16" i="1"/>
  <c r="AE16" i="1" s="1"/>
  <c r="AB16" i="1"/>
  <c r="AC16" i="1" s="1"/>
  <c r="AA16" i="1"/>
  <c r="U16" i="1"/>
  <c r="P16" i="1"/>
  <c r="BP15" i="1"/>
  <c r="BO15" i="1"/>
  <c r="BK15" i="1"/>
  <c r="BA15" i="1"/>
  <c r="BN15" i="1" s="1"/>
  <c r="AS15" i="1"/>
  <c r="AG15" i="1"/>
  <c r="AH15" i="1" s="1"/>
  <c r="AD15" i="1"/>
  <c r="O15" i="1" s="1"/>
  <c r="AB15" i="1"/>
  <c r="AC15" i="1" s="1"/>
  <c r="AA15" i="1"/>
  <c r="U15" i="1"/>
  <c r="P15" i="1"/>
  <c r="BP14" i="1"/>
  <c r="BO14" i="1"/>
  <c r="BK14" i="1"/>
  <c r="BA14" i="1"/>
  <c r="BB14" i="1" s="1"/>
  <c r="AS14" i="1"/>
  <c r="AG14" i="1"/>
  <c r="AH14" i="1" s="1"/>
  <c r="AD14" i="1"/>
  <c r="AE14" i="1" s="1"/>
  <c r="AB14" i="1"/>
  <c r="AC14" i="1" s="1"/>
  <c r="AA14" i="1"/>
  <c r="U14" i="1"/>
  <c r="P14" i="1"/>
  <c r="BP13" i="1"/>
  <c r="BO13" i="1"/>
  <c r="BK13" i="1"/>
  <c r="BA13" i="1"/>
  <c r="BN13" i="1" s="1"/>
  <c r="AS13" i="1"/>
  <c r="AG13" i="1"/>
  <c r="AH13" i="1" s="1"/>
  <c r="AD13" i="1"/>
  <c r="AE13" i="1" s="1"/>
  <c r="AB13" i="1"/>
  <c r="AC13" i="1" s="1"/>
  <c r="AA13" i="1"/>
  <c r="U13" i="1"/>
  <c r="P13" i="1"/>
  <c r="BP12" i="1"/>
  <c r="BO12" i="1"/>
  <c r="BK12" i="1"/>
  <c r="BA12" i="1"/>
  <c r="BN12" i="1" s="1"/>
  <c r="AS12" i="1"/>
  <c r="AG12" i="1"/>
  <c r="AH12" i="1" s="1"/>
  <c r="AD12" i="1"/>
  <c r="O12" i="1" s="1"/>
  <c r="AC12" i="1"/>
  <c r="AB12" i="1"/>
  <c r="AA12" i="1"/>
  <c r="U12" i="1"/>
  <c r="P12" i="1"/>
  <c r="BP11" i="1"/>
  <c r="BO11" i="1"/>
  <c r="BK11" i="1"/>
  <c r="BA11" i="1"/>
  <c r="BB11" i="1" s="1"/>
  <c r="AS11" i="1"/>
  <c r="AG11" i="1"/>
  <c r="AH11" i="1" s="1"/>
  <c r="AD11" i="1"/>
  <c r="O11" i="1" s="1"/>
  <c r="AB11" i="1"/>
  <c r="AC11" i="1" s="1"/>
  <c r="AA11" i="1"/>
  <c r="U11" i="1"/>
  <c r="P11" i="1"/>
  <c r="BP10" i="1"/>
  <c r="BO10" i="1"/>
  <c r="BK10" i="1"/>
  <c r="BA10" i="1"/>
  <c r="BB10" i="1" s="1"/>
  <c r="AS10" i="1"/>
  <c r="AG10" i="1"/>
  <c r="AH10" i="1" s="1"/>
  <c r="AD10" i="1"/>
  <c r="O10" i="1" s="1"/>
  <c r="AB10" i="1"/>
  <c r="AC10" i="1" s="1"/>
  <c r="AA10" i="1"/>
  <c r="U10" i="1"/>
  <c r="P10" i="1"/>
  <c r="BP9" i="1"/>
  <c r="BO9" i="1"/>
  <c r="BK9" i="1"/>
  <c r="BA9" i="1"/>
  <c r="BN9" i="1" s="1"/>
  <c r="AS9" i="1"/>
  <c r="AG9" i="1"/>
  <c r="AH9" i="1" s="1"/>
  <c r="AD9" i="1"/>
  <c r="O9" i="1" s="1"/>
  <c r="AB9" i="1"/>
  <c r="AC9" i="1" s="1"/>
  <c r="AA9" i="1"/>
  <c r="U9" i="1"/>
  <c r="P9" i="1"/>
  <c r="BP8" i="1"/>
  <c r="BO8" i="1"/>
  <c r="BK8" i="1"/>
  <c r="BA8" i="1"/>
  <c r="BN8" i="1" s="1"/>
  <c r="AS8" i="1"/>
  <c r="AG8" i="1"/>
  <c r="AH8" i="1" s="1"/>
  <c r="AD8" i="1"/>
  <c r="AE8" i="1" s="1"/>
  <c r="AB8" i="1"/>
  <c r="AC8" i="1" s="1"/>
  <c r="AA8" i="1"/>
  <c r="U8" i="1"/>
  <c r="P8" i="1"/>
  <c r="BP7" i="1"/>
  <c r="BO7" i="1"/>
  <c r="BK7" i="1"/>
  <c r="BA7" i="1"/>
  <c r="BN7" i="1" s="1"/>
  <c r="AS7" i="1"/>
  <c r="AG7" i="1"/>
  <c r="AH7" i="1" s="1"/>
  <c r="AD7" i="1"/>
  <c r="AE7" i="1" s="1"/>
  <c r="AB7" i="1"/>
  <c r="AC7" i="1" s="1"/>
  <c r="AA7" i="1"/>
  <c r="U7" i="1"/>
  <c r="P7" i="1"/>
  <c r="BP6" i="1"/>
  <c r="BO6" i="1"/>
  <c r="BK6" i="1"/>
  <c r="BA6" i="1"/>
  <c r="BN6" i="1" s="1"/>
  <c r="AS6" i="1"/>
  <c r="AG6" i="1"/>
  <c r="AH6" i="1" s="1"/>
  <c r="AD6" i="1"/>
  <c r="O6" i="1" s="1"/>
  <c r="AB6" i="1"/>
  <c r="AC6" i="1" s="1"/>
  <c r="AA6" i="1"/>
  <c r="U6" i="1"/>
  <c r="P6" i="1"/>
  <c r="BP5" i="1"/>
  <c r="BO5" i="1"/>
  <c r="BK5" i="1"/>
  <c r="BA5" i="1"/>
  <c r="BN5" i="1" s="1"/>
  <c r="AS5" i="1"/>
  <c r="AG5" i="1"/>
  <c r="AH5" i="1" s="1"/>
  <c r="AD5" i="1"/>
  <c r="AE5" i="1" s="1"/>
  <c r="AB5" i="1"/>
  <c r="AC5" i="1" s="1"/>
  <c r="AA5" i="1"/>
  <c r="U5" i="1"/>
  <c r="P5" i="1"/>
  <c r="BP4" i="1"/>
  <c r="BO4" i="1"/>
  <c r="BK4" i="1"/>
  <c r="BA4" i="1"/>
  <c r="BN4" i="1" s="1"/>
  <c r="AS4" i="1"/>
  <c r="AG4" i="1"/>
  <c r="AH4" i="1" s="1"/>
  <c r="AD4" i="1"/>
  <c r="O4" i="1" s="1"/>
  <c r="AB4" i="1"/>
  <c r="AC4" i="1" s="1"/>
  <c r="AA4" i="1"/>
  <c r="U4" i="1"/>
  <c r="P4" i="1"/>
  <c r="BP3" i="1"/>
  <c r="BO3" i="1"/>
  <c r="BK3" i="1"/>
  <c r="BA3" i="1"/>
  <c r="BB3" i="1" s="1"/>
  <c r="AS3" i="1"/>
  <c r="AG3" i="1"/>
  <c r="AH3" i="1" s="1"/>
  <c r="AD3" i="1"/>
  <c r="O3" i="1" s="1"/>
  <c r="AB3" i="1"/>
  <c r="AC3" i="1" s="1"/>
  <c r="AA3" i="1"/>
  <c r="U3" i="1"/>
  <c r="P3" i="1"/>
  <c r="BP2" i="1"/>
  <c r="BO2" i="1"/>
  <c r="BK2" i="1"/>
  <c r="BA2" i="1"/>
  <c r="BB2" i="1" s="1"/>
  <c r="AS2" i="1"/>
  <c r="AG2" i="1"/>
  <c r="AH2" i="1" s="1"/>
  <c r="AD2" i="1"/>
  <c r="AE2" i="1" s="1"/>
  <c r="AB2" i="1"/>
  <c r="AC2" i="1" s="1"/>
  <c r="AA2" i="1"/>
  <c r="U2" i="1"/>
  <c r="P2" i="1"/>
  <c r="BN28" i="1" l="1"/>
  <c r="BB48" i="1"/>
  <c r="BB95" i="1"/>
  <c r="BB186" i="1"/>
  <c r="BN267" i="1"/>
  <c r="BB371" i="1"/>
  <c r="BN511" i="1"/>
  <c r="BN545" i="1"/>
  <c r="BB571" i="1"/>
  <c r="BN857" i="1"/>
  <c r="BB1035" i="1"/>
  <c r="BB1296" i="1"/>
  <c r="BB1344" i="1"/>
  <c r="BN1589" i="1"/>
  <c r="BB1887" i="1"/>
  <c r="BN1976" i="1"/>
  <c r="BB58" i="1"/>
  <c r="BN86" i="1"/>
  <c r="BB138" i="1"/>
  <c r="BB221" i="1"/>
  <c r="BB302" i="1"/>
  <c r="BB436" i="1"/>
  <c r="BB539" i="1"/>
  <c r="BB1548" i="1"/>
  <c r="BB31" i="1"/>
  <c r="BN157" i="1"/>
  <c r="BN443" i="1"/>
  <c r="BN454" i="1"/>
  <c r="BN629" i="1"/>
  <c r="BN641" i="1"/>
  <c r="BN656" i="1"/>
  <c r="BN806" i="1"/>
  <c r="BN982" i="1"/>
  <c r="BN995" i="1"/>
  <c r="BN1028" i="1"/>
  <c r="BN1043" i="1"/>
  <c r="BN1045" i="1"/>
  <c r="BN1130" i="1"/>
  <c r="BN1199" i="1"/>
  <c r="BN1234" i="1"/>
  <c r="BB1380" i="1"/>
  <c r="BN1642" i="1"/>
  <c r="BN3" i="1"/>
  <c r="BN296" i="1"/>
  <c r="BN617" i="1"/>
  <c r="BB622" i="1"/>
  <c r="BN624" i="1"/>
  <c r="BN951" i="1"/>
  <c r="BB1946" i="1"/>
  <c r="BB49" i="1"/>
  <c r="BN118" i="1"/>
  <c r="BB187" i="1"/>
  <c r="BB194" i="1"/>
  <c r="BN226" i="1"/>
  <c r="BN192" i="1"/>
  <c r="BN271" i="1"/>
  <c r="BN292" i="1"/>
  <c r="BB309" i="1"/>
  <c r="BB413" i="1"/>
  <c r="BB426" i="1"/>
  <c r="BB558" i="1"/>
  <c r="BN570" i="1"/>
  <c r="BB705" i="1"/>
  <c r="BN811" i="1"/>
  <c r="BN819" i="1"/>
  <c r="BB1053" i="1"/>
  <c r="BN1055" i="1"/>
  <c r="BN1079" i="1"/>
  <c r="BB1089" i="1"/>
  <c r="BB1172" i="1"/>
  <c r="BN1184" i="1"/>
  <c r="BB1190" i="1"/>
  <c r="BB1277" i="1"/>
  <c r="BN1281" i="1"/>
  <c r="BB1375" i="1"/>
  <c r="BN1412" i="1"/>
  <c r="BB1580" i="1"/>
  <c r="BN1608" i="1"/>
  <c r="BN1639" i="1"/>
  <c r="BN575" i="1"/>
  <c r="BN740" i="1"/>
  <c r="BN794" i="1"/>
  <c r="BN1204" i="1"/>
  <c r="BN1219" i="1"/>
  <c r="BN1225" i="1"/>
  <c r="BN1346" i="1"/>
  <c r="BB303" i="1"/>
  <c r="BB455" i="1"/>
  <c r="O496" i="1"/>
  <c r="BB528" i="1"/>
  <c r="BB660" i="1"/>
  <c r="BB1046" i="1"/>
  <c r="BB1526" i="1"/>
  <c r="BB1961" i="1"/>
  <c r="BN1142" i="1"/>
  <c r="BB1142" i="1"/>
  <c r="BB1195" i="1"/>
  <c r="BN1195" i="1"/>
  <c r="BN1256" i="1"/>
  <c r="BB1256" i="1"/>
  <c r="BB1127" i="1"/>
  <c r="BN1127" i="1"/>
  <c r="BB40" i="1"/>
  <c r="BB702" i="1"/>
  <c r="BN702" i="1"/>
  <c r="BB977" i="1"/>
  <c r="BN977" i="1"/>
  <c r="BB987" i="1"/>
  <c r="BN987" i="1"/>
  <c r="BB294" i="1"/>
  <c r="BN446" i="1"/>
  <c r="BB446" i="1"/>
  <c r="O498" i="1"/>
  <c r="AE498" i="1"/>
  <c r="O521" i="1"/>
  <c r="AE521" i="1"/>
  <c r="O542" i="1"/>
  <c r="AE542" i="1"/>
  <c r="BB602" i="1"/>
  <c r="BN602" i="1"/>
  <c r="BB776" i="1"/>
  <c r="BN776" i="1"/>
  <c r="BN846" i="1"/>
  <c r="BB846" i="1"/>
  <c r="BN1047" i="1"/>
  <c r="BB1047" i="1"/>
  <c r="BN1059" i="1"/>
  <c r="BB1059" i="1"/>
  <c r="BB1372" i="1"/>
  <c r="BN1372" i="1"/>
  <c r="BN286" i="1"/>
  <c r="BB286" i="1"/>
  <c r="BN248" i="1"/>
  <c r="BB248" i="1"/>
  <c r="BN238" i="1"/>
  <c r="BB238" i="1"/>
  <c r="BN373" i="1"/>
  <c r="BB373" i="1"/>
  <c r="BB452" i="1"/>
  <c r="BN452" i="1"/>
  <c r="BN577" i="1"/>
  <c r="BB577" i="1"/>
  <c r="BB598" i="1"/>
  <c r="BN598" i="1"/>
  <c r="BB700" i="1"/>
  <c r="BN700" i="1"/>
  <c r="BN967" i="1"/>
  <c r="BB967" i="1"/>
  <c r="BN1180" i="1"/>
  <c r="BB1180" i="1"/>
  <c r="BB237" i="1"/>
  <c r="BN237" i="1"/>
  <c r="BB638" i="1"/>
  <c r="BN638" i="1"/>
  <c r="BB1371" i="1"/>
  <c r="BN1371" i="1"/>
  <c r="BN579" i="1"/>
  <c r="BB579" i="1"/>
  <c r="BB689" i="1"/>
  <c r="BN689" i="1"/>
  <c r="BB853" i="1"/>
  <c r="BN853" i="1"/>
  <c r="BN14" i="1"/>
  <c r="BN63" i="1"/>
  <c r="BB63" i="1"/>
  <c r="O148" i="1"/>
  <c r="BB148" i="1"/>
  <c r="BN148" i="1"/>
  <c r="BN198" i="1"/>
  <c r="BB198" i="1"/>
  <c r="BN207" i="1"/>
  <c r="BB207" i="1"/>
  <c r="BN844" i="1"/>
  <c r="BB844" i="1"/>
  <c r="BN988" i="1"/>
  <c r="BB988" i="1"/>
  <c r="BN1034" i="1"/>
  <c r="BB1034" i="1"/>
  <c r="BN1151" i="1"/>
  <c r="BB1151" i="1"/>
  <c r="BN409" i="1"/>
  <c r="BB409" i="1"/>
  <c r="BN101" i="1"/>
  <c r="BB101" i="1"/>
  <c r="BB429" i="1"/>
  <c r="BN429" i="1"/>
  <c r="BN578" i="1"/>
  <c r="BB578" i="1"/>
  <c r="BN603" i="1"/>
  <c r="BB603" i="1"/>
  <c r="BB688" i="1"/>
  <c r="BN688" i="1"/>
  <c r="BN885" i="1"/>
  <c r="BB885" i="1"/>
  <c r="BB1017" i="1"/>
  <c r="BN1017" i="1"/>
  <c r="BB1048" i="1"/>
  <c r="BN1048" i="1"/>
  <c r="BB1111" i="1"/>
  <c r="BN1111" i="1"/>
  <c r="BB1159" i="1"/>
  <c r="BN1159" i="1"/>
  <c r="BN1279" i="1"/>
  <c r="BB1279" i="1"/>
  <c r="BN1367" i="1"/>
  <c r="BB1367" i="1"/>
  <c r="BN828" i="1"/>
  <c r="BB828" i="1"/>
  <c r="BB6" i="1"/>
  <c r="O262" i="1"/>
  <c r="AE262" i="1"/>
  <c r="BN366" i="1"/>
  <c r="BB366" i="1"/>
  <c r="BB613" i="1"/>
  <c r="BN613" i="1"/>
  <c r="BB640" i="1"/>
  <c r="BN640" i="1"/>
  <c r="BB830" i="1"/>
  <c r="BN830" i="1"/>
  <c r="BB942" i="1"/>
  <c r="BN942" i="1"/>
  <c r="BB952" i="1"/>
  <c r="BN952" i="1"/>
  <c r="BN1022" i="1"/>
  <c r="BB1022" i="1"/>
  <c r="BB1300" i="1"/>
  <c r="BN1300" i="1"/>
  <c r="BB1364" i="1"/>
  <c r="BN1364" i="1"/>
  <c r="BN958" i="1"/>
  <c r="BB958" i="1"/>
  <c r="BB1391" i="1"/>
  <c r="BN1391" i="1"/>
  <c r="BN1633" i="1"/>
  <c r="BB1633" i="1"/>
  <c r="BN367" i="1"/>
  <c r="BB367" i="1"/>
  <c r="BB54" i="1"/>
  <c r="BN54" i="1"/>
  <c r="BB26" i="1"/>
  <c r="BN26" i="1"/>
  <c r="BB72" i="1"/>
  <c r="BN72" i="1"/>
  <c r="BB104" i="1"/>
  <c r="BN104" i="1"/>
  <c r="BB310" i="1"/>
  <c r="BN483" i="1"/>
  <c r="BB483" i="1"/>
  <c r="BB870" i="1"/>
  <c r="BN870" i="1"/>
  <c r="BN883" i="1"/>
  <c r="BB883" i="1"/>
  <c r="BB986" i="1"/>
  <c r="BN986" i="1"/>
  <c r="BN1020" i="1"/>
  <c r="BB1020" i="1"/>
  <c r="BB1080" i="1"/>
  <c r="BN1080" i="1"/>
  <c r="BN1165" i="1"/>
  <c r="BB1165" i="1"/>
  <c r="BB1396" i="1"/>
  <c r="BN1396" i="1"/>
  <c r="BN1106" i="1"/>
  <c r="BB1106" i="1"/>
  <c r="BB1266" i="1"/>
  <c r="BN1266" i="1"/>
  <c r="BB464" i="1"/>
  <c r="BB466" i="1"/>
  <c r="BB468" i="1"/>
  <c r="BB531" i="1"/>
  <c r="BB542" i="1"/>
  <c r="BB565" i="1"/>
  <c r="BB604" i="1"/>
  <c r="BB606" i="1"/>
  <c r="BB664" i="1"/>
  <c r="BB674" i="1"/>
  <c r="BB943" i="1"/>
  <c r="BN1098" i="1"/>
  <c r="BB1098" i="1"/>
  <c r="BB1150" i="1"/>
  <c r="BB1175" i="1"/>
  <c r="BB1224" i="1"/>
  <c r="BB1236" i="1"/>
  <c r="BB1354" i="1"/>
  <c r="BB1377" i="1"/>
  <c r="BB91" i="1"/>
  <c r="BB98" i="1"/>
  <c r="BB156" i="1"/>
  <c r="BB224" i="1"/>
  <c r="BB268" i="1"/>
  <c r="BB307" i="1"/>
  <c r="BB390" i="1"/>
  <c r="BB392" i="1"/>
  <c r="BB394" i="1"/>
  <c r="BB396" i="1"/>
  <c r="BB398" i="1"/>
  <c r="BB400" i="1"/>
  <c r="BB402" i="1"/>
  <c r="BB404" i="1"/>
  <c r="BB406" i="1"/>
  <c r="BN496" i="1"/>
  <c r="BN553" i="1"/>
  <c r="BN608" i="1"/>
  <c r="BB626" i="1"/>
  <c r="BB650" i="1"/>
  <c r="BN682" i="1"/>
  <c r="BN715" i="1"/>
  <c r="BB773" i="1"/>
  <c r="BB795" i="1"/>
  <c r="BB912" i="1"/>
  <c r="BB914" i="1"/>
  <c r="BN957" i="1"/>
  <c r="BB962" i="1"/>
  <c r="BB1001" i="1"/>
  <c r="BB1049" i="1"/>
  <c r="BN1090" i="1"/>
  <c r="BB1090" i="1"/>
  <c r="BB1162" i="1"/>
  <c r="BN1162" i="1"/>
  <c r="BB1390" i="1"/>
  <c r="BB1398" i="1"/>
  <c r="BN1612" i="1"/>
  <c r="BN1661" i="1"/>
  <c r="BB1661" i="1"/>
  <c r="BB1963" i="1"/>
  <c r="BN470" i="1"/>
  <c r="BN506" i="1"/>
  <c r="BN777" i="1"/>
  <c r="BN924" i="1"/>
  <c r="BN1155" i="1"/>
  <c r="BN1285" i="1"/>
  <c r="BN1386" i="1"/>
  <c r="BB1386" i="1"/>
  <c r="BB1632" i="1"/>
  <c r="BN1632" i="1"/>
  <c r="BB1988" i="1"/>
  <c r="BB1553" i="1"/>
  <c r="BN1553" i="1"/>
  <c r="BN1609" i="1"/>
  <c r="BB1611" i="1"/>
  <c r="BN220" i="1"/>
  <c r="BN550" i="1"/>
  <c r="BN611" i="1"/>
  <c r="BB60" i="1"/>
  <c r="BB167" i="1"/>
  <c r="BB205" i="1"/>
  <c r="BB372" i="1"/>
  <c r="BB389" i="1"/>
  <c r="BB391" i="1"/>
  <c r="BB393" i="1"/>
  <c r="BB395" i="1"/>
  <c r="BB397" i="1"/>
  <c r="BB399" i="1"/>
  <c r="BB401" i="1"/>
  <c r="BB403" i="1"/>
  <c r="BB405" i="1"/>
  <c r="BB469" i="1"/>
  <c r="BB627" i="1"/>
  <c r="BB679" i="1"/>
  <c r="BB796" i="1"/>
  <c r="BB810" i="1"/>
  <c r="BB880" i="1"/>
  <c r="BB911" i="1"/>
  <c r="BB913" i="1"/>
  <c r="BN956" i="1"/>
  <c r="BB963" i="1"/>
  <c r="BB998" i="1"/>
  <c r="BB1117" i="1"/>
  <c r="BB1163" i="1"/>
  <c r="BB1384" i="1"/>
  <c r="BN1418" i="1"/>
  <c r="BN1437" i="1"/>
  <c r="BB1547" i="1"/>
  <c r="BN1547" i="1"/>
  <c r="BB1944" i="1"/>
  <c r="BB1955" i="1"/>
  <c r="BB1948" i="1"/>
  <c r="BB1979" i="1"/>
  <c r="BN1894" i="1"/>
  <c r="BN478" i="1"/>
  <c r="BB478" i="1"/>
  <c r="BB1233" i="1"/>
  <c r="BN1233" i="1"/>
  <c r="BN1385" i="1"/>
  <c r="BB1385" i="1"/>
  <c r="BB1517" i="1"/>
  <c r="BN1517" i="1"/>
  <c r="BB83" i="1"/>
  <c r="BB85" i="1"/>
  <c r="BB109" i="1"/>
  <c r="AE121" i="1"/>
  <c r="BB153" i="1"/>
  <c r="BB155" i="1"/>
  <c r="BB162" i="1"/>
  <c r="BB164" i="1"/>
  <c r="BB212" i="1"/>
  <c r="BB219" i="1"/>
  <c r="BB236" i="1"/>
  <c r="BB276" i="1"/>
  <c r="BB289" i="1"/>
  <c r="BB295" i="1"/>
  <c r="BB298" i="1"/>
  <c r="BB437" i="1"/>
  <c r="BN502" i="1"/>
  <c r="BB502" i="1"/>
  <c r="BB516" i="1"/>
  <c r="O564" i="1"/>
  <c r="AE564" i="1"/>
  <c r="AE627" i="1"/>
  <c r="O627" i="1"/>
  <c r="BN632" i="1"/>
  <c r="BB632" i="1"/>
  <c r="BB645" i="1"/>
  <c r="BN645" i="1"/>
  <c r="BN709" i="1"/>
  <c r="BB709" i="1"/>
  <c r="BN726" i="1"/>
  <c r="BB726" i="1"/>
  <c r="BB786" i="1"/>
  <c r="BN786" i="1"/>
  <c r="BB807" i="1"/>
  <c r="BN807" i="1"/>
  <c r="BN816" i="1"/>
  <c r="BB816" i="1"/>
  <c r="BB896" i="1"/>
  <c r="BN896" i="1"/>
  <c r="BN1103" i="1"/>
  <c r="BB1103" i="1"/>
  <c r="BN1136" i="1"/>
  <c r="BB1136" i="1"/>
  <c r="BN1355" i="1"/>
  <c r="BB1355" i="1"/>
  <c r="BN1359" i="1"/>
  <c r="BB1359" i="1"/>
  <c r="BN465" i="1"/>
  <c r="BB465" i="1"/>
  <c r="AE575" i="1"/>
  <c r="O575" i="1"/>
  <c r="BN583" i="1"/>
  <c r="BB583" i="1"/>
  <c r="AE584" i="1"/>
  <c r="O584" i="1"/>
  <c r="BN874" i="1"/>
  <c r="BB874" i="1"/>
  <c r="BN992" i="1"/>
  <c r="BB992" i="1"/>
  <c r="BN1210" i="1"/>
  <c r="BB1210" i="1"/>
  <c r="BN10" i="1"/>
  <c r="BB12" i="1"/>
  <c r="BN27" i="1"/>
  <c r="BB62" i="1"/>
  <c r="BN107" i="1"/>
  <c r="BB127" i="1"/>
  <c r="BB129" i="1"/>
  <c r="BB145" i="1"/>
  <c r="BN151" i="1"/>
  <c r="BB179" i="1"/>
  <c r="BN210" i="1"/>
  <c r="BN258" i="1"/>
  <c r="BB270" i="1"/>
  <c r="BN280" i="1"/>
  <c r="BN493" i="1"/>
  <c r="BB493" i="1"/>
  <c r="BN572" i="1"/>
  <c r="BB572" i="1"/>
  <c r="BN643" i="1"/>
  <c r="BB643" i="1"/>
  <c r="O649" i="1"/>
  <c r="AE649" i="1"/>
  <c r="BN696" i="1"/>
  <c r="BB696" i="1"/>
  <c r="BN721" i="1"/>
  <c r="BB721" i="1"/>
  <c r="BN754" i="1"/>
  <c r="BB754" i="1"/>
  <c r="BB789" i="1"/>
  <c r="BN789" i="1"/>
  <c r="BB858" i="1"/>
  <c r="BN858" i="1"/>
  <c r="BN983" i="1"/>
  <c r="BB983" i="1"/>
  <c r="BN990" i="1"/>
  <c r="BB990" i="1"/>
  <c r="BB1023" i="1"/>
  <c r="BN1023" i="1"/>
  <c r="BN1044" i="1"/>
  <c r="BB1044" i="1"/>
  <c r="BB1125" i="1"/>
  <c r="BN1125" i="1"/>
  <c r="BN596" i="1"/>
  <c r="BB596" i="1"/>
  <c r="BN948" i="1"/>
  <c r="BB948" i="1"/>
  <c r="BN1662" i="1"/>
  <c r="BB1662" i="1"/>
  <c r="BN140" i="1"/>
  <c r="BN177" i="1"/>
  <c r="BN193" i="1"/>
  <c r="BN274" i="1"/>
  <c r="BB381" i="1"/>
  <c r="BN381" i="1"/>
  <c r="BN459" i="1"/>
  <c r="BB459" i="1"/>
  <c r="AE551" i="1"/>
  <c r="O551" i="1"/>
  <c r="BN639" i="1"/>
  <c r="BB639" i="1"/>
  <c r="BN694" i="1"/>
  <c r="BB694" i="1"/>
  <c r="BN701" i="1"/>
  <c r="BB701" i="1"/>
  <c r="BN711" i="1"/>
  <c r="BB711" i="1"/>
  <c r="BB749" i="1"/>
  <c r="BN749" i="1"/>
  <c r="BB831" i="1"/>
  <c r="BN831" i="1"/>
  <c r="BN1026" i="1"/>
  <c r="BB1026" i="1"/>
  <c r="BN1115" i="1"/>
  <c r="BB1115" i="1"/>
  <c r="BB1160" i="1"/>
  <c r="BN1160" i="1"/>
  <c r="BN1429" i="1"/>
  <c r="BB1429" i="1"/>
  <c r="BN862" i="1"/>
  <c r="BB862" i="1"/>
  <c r="BB898" i="1"/>
  <c r="BN898" i="1"/>
  <c r="BN1148" i="1"/>
  <c r="BB1148" i="1"/>
  <c r="BN1586" i="1"/>
  <c r="BB1586" i="1"/>
  <c r="O89" i="1"/>
  <c r="AE203" i="1"/>
  <c r="BN247" i="1"/>
  <c r="BB257" i="1"/>
  <c r="BB311" i="1"/>
  <c r="BB368" i="1"/>
  <c r="BB370" i="1"/>
  <c r="BN376" i="1"/>
  <c r="BB450" i="1"/>
  <c r="BN450" i="1"/>
  <c r="BN486" i="1"/>
  <c r="BB486" i="1"/>
  <c r="BN532" i="1"/>
  <c r="BB587" i="1"/>
  <c r="BN587" i="1"/>
  <c r="BB609" i="1"/>
  <c r="BN609" i="1"/>
  <c r="BN633" i="1"/>
  <c r="BB633" i="1"/>
  <c r="BN665" i="1"/>
  <c r="BB665" i="1"/>
  <c r="BN670" i="1"/>
  <c r="BB670" i="1"/>
  <c r="BN681" i="1"/>
  <c r="BB681" i="1"/>
  <c r="BN714" i="1"/>
  <c r="BB714" i="1"/>
  <c r="BB972" i="1"/>
  <c r="BN972" i="1"/>
  <c r="BN1050" i="1"/>
  <c r="BB1050" i="1"/>
  <c r="BB1176" i="1"/>
  <c r="BN1176" i="1"/>
  <c r="BB1128" i="1"/>
  <c r="BN1128" i="1"/>
  <c r="BN1147" i="1"/>
  <c r="BB1147" i="1"/>
  <c r="BB1357" i="1"/>
  <c r="BN1357" i="1"/>
  <c r="BB1444" i="1"/>
  <c r="BN1444" i="1"/>
  <c r="BN595" i="1"/>
  <c r="BB595" i="1"/>
  <c r="BN668" i="1"/>
  <c r="BB668" i="1"/>
  <c r="BB675" i="1"/>
  <c r="BN675" i="1"/>
  <c r="BN685" i="1"/>
  <c r="BB685" i="1"/>
  <c r="BN774" i="1"/>
  <c r="BB774" i="1"/>
  <c r="BN778" i="1"/>
  <c r="BB778" i="1"/>
  <c r="BB925" i="1"/>
  <c r="BN925" i="1"/>
  <c r="BN38" i="1"/>
  <c r="BB78" i="1"/>
  <c r="BB110" i="1"/>
  <c r="BB112" i="1"/>
  <c r="BB124" i="1"/>
  <c r="BB126" i="1"/>
  <c r="BB178" i="1"/>
  <c r="O198" i="1"/>
  <c r="BB273" i="1"/>
  <c r="BN484" i="1"/>
  <c r="BB484" i="1"/>
  <c r="BB489" i="1"/>
  <c r="AE490" i="1"/>
  <c r="O490" i="1"/>
  <c r="BN712" i="1"/>
  <c r="BB712" i="1"/>
  <c r="BB895" i="1"/>
  <c r="BN895" i="1"/>
  <c r="BN996" i="1"/>
  <c r="BB996" i="1"/>
  <c r="BN1076" i="1"/>
  <c r="BB1076" i="1"/>
  <c r="BN1102" i="1"/>
  <c r="BB1102" i="1"/>
  <c r="BN1251" i="1"/>
  <c r="BB1251" i="1"/>
  <c r="BN616" i="1"/>
  <c r="BB616" i="1"/>
  <c r="BN767" i="1"/>
  <c r="BB767" i="1"/>
  <c r="BB17" i="1"/>
  <c r="BN246" i="1"/>
  <c r="BN259" i="1"/>
  <c r="BN375" i="1"/>
  <c r="BB375" i="1"/>
  <c r="BN869" i="1"/>
  <c r="BB869" i="1"/>
  <c r="BN928" i="1"/>
  <c r="BB928" i="1"/>
  <c r="BN933" i="1"/>
  <c r="BB933" i="1"/>
  <c r="BB973" i="1"/>
  <c r="BN973" i="1"/>
  <c r="BB1157" i="1"/>
  <c r="BN1157" i="1"/>
  <c r="BN1318" i="1"/>
  <c r="BB1318" i="1"/>
  <c r="BB1214" i="1"/>
  <c r="BN1214" i="1"/>
  <c r="BB593" i="1"/>
  <c r="BB599" i="1"/>
  <c r="BB618" i="1"/>
  <c r="BB666" i="1"/>
  <c r="BB692" i="1"/>
  <c r="BB744" i="1"/>
  <c r="BB752" i="1"/>
  <c r="BB801" i="1"/>
  <c r="BB822" i="1"/>
  <c r="BB850" i="1"/>
  <c r="BB1093" i="1"/>
  <c r="BB1095" i="1"/>
  <c r="BB1100" i="1"/>
  <c r="BB1145" i="1"/>
  <c r="BB1167" i="1"/>
  <c r="BB1201" i="1"/>
  <c r="BB1245" i="1"/>
  <c r="BB1248" i="1"/>
  <c r="BN1248" i="1"/>
  <c r="BB1303" i="1"/>
  <c r="BB497" i="1"/>
  <c r="AE513" i="1"/>
  <c r="BN555" i="1"/>
  <c r="BB580" i="1"/>
  <c r="AE671" i="1"/>
  <c r="BN742" i="1"/>
  <c r="BN750" i="1"/>
  <c r="BN953" i="1"/>
  <c r="BN978" i="1"/>
  <c r="BN1024" i="1"/>
  <c r="BN1158" i="1"/>
  <c r="BN1161" i="1"/>
  <c r="BB1301" i="1"/>
  <c r="BN1301" i="1"/>
  <c r="BN1468" i="1"/>
  <c r="BN1470" i="1"/>
  <c r="BB1470" i="1"/>
  <c r="BB1229" i="1"/>
  <c r="BN1229" i="1"/>
  <c r="BB1278" i="1"/>
  <c r="BN1278" i="1"/>
  <c r="BN1339" i="1"/>
  <c r="BB1339" i="1"/>
  <c r="BB1401" i="1"/>
  <c r="BN1401" i="1"/>
  <c r="BN1606" i="1"/>
  <c r="BB1606" i="1"/>
  <c r="BB1631" i="1"/>
  <c r="BN1631" i="1"/>
  <c r="BB1989" i="1"/>
  <c r="BN1989" i="1"/>
  <c r="O466" i="1"/>
  <c r="BB494" i="1"/>
  <c r="BB590" i="1"/>
  <c r="BB745" i="1"/>
  <c r="BB769" i="1"/>
  <c r="BB780" i="1"/>
  <c r="BB802" i="1"/>
  <c r="BB823" i="1"/>
  <c r="BB1094" i="1"/>
  <c r="BB1129" i="1"/>
  <c r="BB1144" i="1"/>
  <c r="BB1222" i="1"/>
  <c r="BB1252" i="1"/>
  <c r="BN1252" i="1"/>
  <c r="BN1374" i="1"/>
  <c r="BB1374" i="1"/>
  <c r="BB1387" i="1"/>
  <c r="BN1387" i="1"/>
  <c r="BN1389" i="1"/>
  <c r="BB1389" i="1"/>
  <c r="BB1510" i="1"/>
  <c r="BN1510" i="1"/>
  <c r="O553" i="1"/>
  <c r="BN588" i="1"/>
  <c r="BN1537" i="1"/>
  <c r="BB1537" i="1"/>
  <c r="BB1366" i="1"/>
  <c r="BB1381" i="1"/>
  <c r="BB1432" i="1"/>
  <c r="BB1605" i="1"/>
  <c r="BB1864" i="1"/>
  <c r="BN1912" i="1"/>
  <c r="BN1962" i="1"/>
  <c r="BB1969" i="1"/>
  <c r="BB1207" i="1"/>
  <c r="BB1289" i="1"/>
  <c r="BB1306" i="1"/>
  <c r="BN1341" i="1"/>
  <c r="BB1358" i="1"/>
  <c r="BN1360" i="1"/>
  <c r="BB1395" i="1"/>
  <c r="BB1404" i="1"/>
  <c r="BB1414" i="1"/>
  <c r="BB1449" i="1"/>
  <c r="BB1520" i="1"/>
  <c r="BB1555" i="1"/>
  <c r="BB1635" i="1"/>
  <c r="BN1957" i="1"/>
  <c r="BN1312" i="1"/>
  <c r="BN1314" i="1"/>
  <c r="BN1342" i="1"/>
  <c r="BN1477" i="1"/>
  <c r="BN1917" i="1"/>
  <c r="BB1990" i="1"/>
  <c r="AE179" i="1"/>
  <c r="O162" i="1"/>
  <c r="AE241" i="1"/>
  <c r="AE527" i="1"/>
  <c r="AE648" i="1"/>
  <c r="O653" i="1"/>
  <c r="O823" i="1"/>
  <c r="O887" i="1"/>
  <c r="O233" i="1"/>
  <c r="O493" i="1"/>
  <c r="O143" i="1"/>
  <c r="O231" i="1"/>
  <c r="AE562" i="1"/>
  <c r="O622" i="1"/>
  <c r="O660" i="1"/>
  <c r="AE672" i="1"/>
  <c r="AE50" i="1"/>
  <c r="O537" i="1"/>
  <c r="AE590" i="1"/>
  <c r="O35" i="1"/>
  <c r="AE131" i="1"/>
  <c r="AE426" i="1"/>
  <c r="O510" i="1"/>
  <c r="AE487" i="1"/>
  <c r="AE413" i="1"/>
  <c r="AE606" i="1"/>
  <c r="AE189" i="1"/>
  <c r="O189" i="1"/>
  <c r="O438" i="1"/>
  <c r="AE438" i="1"/>
  <c r="O470" i="1"/>
  <c r="AE475" i="1"/>
  <c r="O667" i="1"/>
  <c r="AE667" i="1"/>
  <c r="AE242" i="1"/>
  <c r="O242" i="1"/>
  <c r="AE505" i="1"/>
  <c r="O505" i="1"/>
  <c r="O507" i="1"/>
  <c r="AE507" i="1"/>
  <c r="AE454" i="1"/>
  <c r="O454" i="1"/>
  <c r="AE565" i="1"/>
  <c r="O565" i="1"/>
  <c r="O45" i="1"/>
  <c r="AE45" i="1"/>
  <c r="AE596" i="1"/>
  <c r="O596" i="1"/>
  <c r="O647" i="1"/>
  <c r="AE647" i="1"/>
  <c r="AE265" i="1"/>
  <c r="O265" i="1"/>
  <c r="AE255" i="1"/>
  <c r="O255" i="1"/>
  <c r="AE594" i="1"/>
  <c r="O195" i="1"/>
  <c r="AE195" i="1"/>
  <c r="O141" i="1"/>
  <c r="AE141" i="1"/>
  <c r="AE417" i="1"/>
  <c r="O417" i="1"/>
  <c r="O669" i="1"/>
  <c r="AE669" i="1"/>
  <c r="AE502" i="1"/>
  <c r="AE526" i="1"/>
  <c r="AE593" i="1"/>
  <c r="AE620" i="1"/>
  <c r="O1056" i="1"/>
  <c r="O576" i="1"/>
  <c r="AE599" i="1"/>
  <c r="AE614" i="1"/>
  <c r="O623" i="1"/>
  <c r="AE655" i="1"/>
  <c r="AE661" i="1"/>
  <c r="O895" i="1"/>
  <c r="AE1042" i="1"/>
  <c r="AE48" i="1"/>
  <c r="AE61" i="1"/>
  <c r="AE118" i="1"/>
  <c r="AE243" i="1"/>
  <c r="AE659" i="1"/>
  <c r="O659" i="1"/>
  <c r="AE23" i="1"/>
  <c r="AE64" i="1"/>
  <c r="AE116" i="1"/>
  <c r="AE117" i="1"/>
  <c r="AE146" i="1"/>
  <c r="AE155" i="1"/>
  <c r="AE159" i="1"/>
  <c r="AE161" i="1"/>
  <c r="AE197" i="1"/>
  <c r="AE218" i="1"/>
  <c r="AE511" i="1"/>
  <c r="AE558" i="1"/>
  <c r="AE569" i="1"/>
  <c r="AE68" i="1"/>
  <c r="AE111" i="1"/>
  <c r="AE178" i="1"/>
  <c r="AE190" i="1"/>
  <c r="AE251" i="1"/>
  <c r="AE253" i="1"/>
  <c r="O254" i="1"/>
  <c r="AE603" i="1"/>
  <c r="O603" i="1"/>
  <c r="AE619" i="1"/>
  <c r="O657" i="1"/>
  <c r="AE657" i="1"/>
  <c r="O18" i="1"/>
  <c r="O313" i="1"/>
  <c r="O418" i="1"/>
  <c r="O422" i="1"/>
  <c r="O481" i="1"/>
  <c r="AE481" i="1"/>
  <c r="AE616" i="1"/>
  <c r="O616" i="1"/>
  <c r="AE679" i="1"/>
  <c r="O679" i="1"/>
  <c r="AE12" i="1"/>
  <c r="AE19" i="1"/>
  <c r="AE57" i="1"/>
  <c r="AE76" i="1"/>
  <c r="AE124" i="1"/>
  <c r="AE217" i="1"/>
  <c r="AE227" i="1"/>
  <c r="AE229" i="1"/>
  <c r="AE234" i="1"/>
  <c r="O477" i="1"/>
  <c r="O501" i="1"/>
  <c r="AE501" i="1"/>
  <c r="AE3" i="1"/>
  <c r="O415" i="1"/>
  <c r="AE415" i="1"/>
  <c r="AE582" i="1"/>
  <c r="O582" i="1"/>
  <c r="O654" i="1"/>
  <c r="AE654" i="1"/>
  <c r="O8" i="1"/>
  <c r="AE62" i="1"/>
  <c r="AE239" i="1"/>
  <c r="AE520" i="1"/>
  <c r="AE613" i="1"/>
  <c r="O613" i="1"/>
  <c r="AE664" i="1"/>
  <c r="O664" i="1"/>
  <c r="O494" i="1"/>
  <c r="AE494" i="1"/>
  <c r="O1055" i="1"/>
  <c r="AE471" i="1"/>
  <c r="AE473" i="1"/>
  <c r="AE491" i="1"/>
  <c r="AE573" i="1"/>
  <c r="AE650" i="1"/>
  <c r="O896" i="1"/>
  <c r="AE1054" i="1"/>
  <c r="O612" i="1"/>
  <c r="O543" i="1"/>
  <c r="AE543" i="1"/>
  <c r="BN546" i="1"/>
  <c r="BB546" i="1"/>
  <c r="AE592" i="1"/>
  <c r="O592" i="1"/>
  <c r="BN647" i="1"/>
  <c r="BB647" i="1"/>
  <c r="BN677" i="1"/>
  <c r="BB677" i="1"/>
  <c r="O698" i="1"/>
  <c r="AE698" i="1"/>
  <c r="AE10" i="1"/>
  <c r="BB13" i="1"/>
  <c r="BN24" i="1"/>
  <c r="AE37" i="1"/>
  <c r="BB39" i="1"/>
  <c r="AE41" i="1"/>
  <c r="BB42" i="1"/>
  <c r="AE51" i="1"/>
  <c r="BB65" i="1"/>
  <c r="BB71" i="1"/>
  <c r="BB73" i="1"/>
  <c r="BN74" i="1"/>
  <c r="AE80" i="1"/>
  <c r="BB89" i="1"/>
  <c r="BN93" i="1"/>
  <c r="AE95" i="1"/>
  <c r="BB97" i="1"/>
  <c r="AE103" i="1"/>
  <c r="AE115" i="1"/>
  <c r="BB119" i="1"/>
  <c r="BB128" i="1"/>
  <c r="AE135" i="1"/>
  <c r="BB152" i="1"/>
  <c r="AE176" i="1"/>
  <c r="AE177" i="1"/>
  <c r="BB180" i="1"/>
  <c r="AE183" i="1"/>
  <c r="BB190" i="1"/>
  <c r="AE193" i="1"/>
  <c r="BN199" i="1"/>
  <c r="AE201" i="1"/>
  <c r="BN208" i="1"/>
  <c r="AE210" i="1"/>
  <c r="AE211" i="1"/>
  <c r="BB213" i="1"/>
  <c r="AE216" i="1"/>
  <c r="BN227" i="1"/>
  <c r="AE235" i="1"/>
  <c r="BB239" i="1"/>
  <c r="BB244" i="1"/>
  <c r="AE247" i="1"/>
  <c r="BB256" i="1"/>
  <c r="AE259" i="1"/>
  <c r="BB266" i="1"/>
  <c r="BB272" i="1"/>
  <c r="BB278" i="1"/>
  <c r="BB300" i="1"/>
  <c r="BB306" i="1"/>
  <c r="BN408" i="1"/>
  <c r="BB408" i="1"/>
  <c r="O425" i="1"/>
  <c r="BB425" i="1"/>
  <c r="BN425" i="1"/>
  <c r="BN430" i="1"/>
  <c r="BB430" i="1"/>
  <c r="BN434" i="1"/>
  <c r="BB434" i="1"/>
  <c r="BN512" i="1"/>
  <c r="BB512" i="1"/>
  <c r="O554" i="1"/>
  <c r="AE554" i="1"/>
  <c r="AE561" i="1"/>
  <c r="O561" i="1"/>
  <c r="BN652" i="1"/>
  <c r="BB652" i="1"/>
  <c r="BN2" i="1"/>
  <c r="O126" i="1"/>
  <c r="BN163" i="1"/>
  <c r="BN191" i="1"/>
  <c r="BN245" i="1"/>
  <c r="BN415" i="1"/>
  <c r="BB415" i="1"/>
  <c r="BN417" i="1"/>
  <c r="BB417" i="1"/>
  <c r="BN419" i="1"/>
  <c r="BB419" i="1"/>
  <c r="BN423" i="1"/>
  <c r="BB423" i="1"/>
  <c r="O424" i="1"/>
  <c r="AE424" i="1"/>
  <c r="BN456" i="1"/>
  <c r="BB456" i="1"/>
  <c r="BN462" i="1"/>
  <c r="BB462" i="1"/>
  <c r="O483" i="1"/>
  <c r="AE483" i="1"/>
  <c r="BN509" i="1"/>
  <c r="BB509" i="1"/>
  <c r="O540" i="1"/>
  <c r="AE540" i="1"/>
  <c r="BN562" i="1"/>
  <c r="BB562" i="1"/>
  <c r="AE568" i="1"/>
  <c r="O568" i="1"/>
  <c r="BN597" i="1"/>
  <c r="BB597" i="1"/>
  <c r="BN646" i="1"/>
  <c r="BB646" i="1"/>
  <c r="BB662" i="1"/>
  <c r="BN662" i="1"/>
  <c r="BN704" i="1"/>
  <c r="BB704" i="1"/>
  <c r="BB784" i="1"/>
  <c r="BN784" i="1"/>
  <c r="BB503" i="1"/>
  <c r="BN503" i="1"/>
  <c r="BN61" i="1"/>
  <c r="AE22" i="1"/>
  <c r="BB45" i="1"/>
  <c r="AE47" i="1"/>
  <c r="BB52" i="1"/>
  <c r="BB59" i="1"/>
  <c r="AE66" i="1"/>
  <c r="O67" i="1"/>
  <c r="O79" i="1"/>
  <c r="BB92" i="1"/>
  <c r="AE94" i="1"/>
  <c r="AE106" i="1"/>
  <c r="BB108" i="1"/>
  <c r="AE138" i="1"/>
  <c r="AE164" i="1"/>
  <c r="AE175" i="1"/>
  <c r="AE199" i="1"/>
  <c r="AE207" i="1"/>
  <c r="AE208" i="1"/>
  <c r="BB217" i="1"/>
  <c r="AE222" i="1"/>
  <c r="AE226" i="1"/>
  <c r="BB230" i="1"/>
  <c r="BB231" i="1"/>
  <c r="BB242" i="1"/>
  <c r="BB249" i="1"/>
  <c r="BB260" i="1"/>
  <c r="BB305" i="1"/>
  <c r="BN377" i="1"/>
  <c r="BB377" i="1"/>
  <c r="BN410" i="1"/>
  <c r="BB410" i="1"/>
  <c r="BN474" i="1"/>
  <c r="BB474" i="1"/>
  <c r="BN479" i="1"/>
  <c r="BB479" i="1"/>
  <c r="BB525" i="1"/>
  <c r="BN525" i="1"/>
  <c r="O529" i="1"/>
  <c r="AE529" i="1"/>
  <c r="BN547" i="1"/>
  <c r="BB547" i="1"/>
  <c r="BB549" i="1"/>
  <c r="BN549" i="1"/>
  <c r="BN592" i="1"/>
  <c r="BB592" i="1"/>
  <c r="BN610" i="1"/>
  <c r="BB610" i="1"/>
  <c r="BN690" i="1"/>
  <c r="BB690" i="1"/>
  <c r="BN117" i="1"/>
  <c r="O125" i="1"/>
  <c r="BN150" i="1"/>
  <c r="BN445" i="1"/>
  <c r="BB451" i="1"/>
  <c r="BN451" i="1"/>
  <c r="O535" i="1"/>
  <c r="AE535" i="1"/>
  <c r="BN569" i="1"/>
  <c r="BB569" i="1"/>
  <c r="BN589" i="1"/>
  <c r="BB589" i="1"/>
  <c r="BN676" i="1"/>
  <c r="BB676" i="1"/>
  <c r="BN11" i="1"/>
  <c r="O75" i="1"/>
  <c r="BB4" i="1"/>
  <c r="BB7" i="1"/>
  <c r="AE9" i="1"/>
  <c r="BB15" i="1"/>
  <c r="BB29" i="1"/>
  <c r="BB34" i="1"/>
  <c r="AE36" i="1"/>
  <c r="AE39" i="1"/>
  <c r="BB51" i="1"/>
  <c r="O54" i="1"/>
  <c r="AE72" i="1"/>
  <c r="AE73" i="1"/>
  <c r="BB79" i="1"/>
  <c r="AE90" i="1"/>
  <c r="BN96" i="1"/>
  <c r="BB99" i="1"/>
  <c r="BB102" i="1"/>
  <c r="AE105" i="1"/>
  <c r="AE109" i="1"/>
  <c r="BB114" i="1"/>
  <c r="AE123" i="1"/>
  <c r="BB130" i="1"/>
  <c r="BB131" i="1"/>
  <c r="AE133" i="1"/>
  <c r="BB135" i="1"/>
  <c r="BN136" i="1"/>
  <c r="BB139" i="1"/>
  <c r="BB149" i="1"/>
  <c r="AE152" i="1"/>
  <c r="BB160" i="1"/>
  <c r="AE163" i="1"/>
  <c r="BB165" i="1"/>
  <c r="AE169" i="1"/>
  <c r="BB176" i="1"/>
  <c r="AE181" i="1"/>
  <c r="AE191" i="1"/>
  <c r="BB195" i="1"/>
  <c r="BB200" i="1"/>
  <c r="AE206" i="1"/>
  <c r="BB209" i="1"/>
  <c r="BB211" i="1"/>
  <c r="AE214" i="1"/>
  <c r="BN218" i="1"/>
  <c r="AE220" i="1"/>
  <c r="BB223" i="1"/>
  <c r="AE225" i="1"/>
  <c r="BB228" i="1"/>
  <c r="BB229" i="1"/>
  <c r="BB234" i="1"/>
  <c r="AE237" i="1"/>
  <c r="BN243" i="1"/>
  <c r="AE245" i="1"/>
  <c r="BB252" i="1"/>
  <c r="AE256" i="1"/>
  <c r="BB263" i="1"/>
  <c r="BB269" i="1"/>
  <c r="BB275" i="1"/>
  <c r="BB287" i="1"/>
  <c r="BB312" i="1"/>
  <c r="BN374" i="1"/>
  <c r="BB374" i="1"/>
  <c r="BN407" i="1"/>
  <c r="BB407" i="1"/>
  <c r="BN427" i="1"/>
  <c r="BB427" i="1"/>
  <c r="BN457" i="1"/>
  <c r="BB457" i="1"/>
  <c r="BB481" i="1"/>
  <c r="BN481" i="1"/>
  <c r="AE512" i="1"/>
  <c r="O512" i="1"/>
  <c r="BN519" i="1"/>
  <c r="BB519" i="1"/>
  <c r="BB538" i="1"/>
  <c r="BN538" i="1"/>
  <c r="BN540" i="1"/>
  <c r="BB540" i="1"/>
  <c r="O546" i="1"/>
  <c r="AE546" i="1"/>
  <c r="BN561" i="1"/>
  <c r="BB561" i="1"/>
  <c r="BB563" i="1"/>
  <c r="BN563" i="1"/>
  <c r="BN605" i="1"/>
  <c r="BB605" i="1"/>
  <c r="O644" i="1"/>
  <c r="AE644" i="1"/>
  <c r="BN743" i="1"/>
  <c r="BB743" i="1"/>
  <c r="BN383" i="1"/>
  <c r="BB383" i="1"/>
  <c r="BN428" i="1"/>
  <c r="BB428" i="1"/>
  <c r="BN526" i="1"/>
  <c r="BB526" i="1"/>
  <c r="BN25" i="1"/>
  <c r="O43" i="1"/>
  <c r="BN84" i="1"/>
  <c r="O120" i="1"/>
  <c r="BB154" i="1"/>
  <c r="BB170" i="1"/>
  <c r="BB182" i="1"/>
  <c r="BN201" i="1"/>
  <c r="BB215" i="1"/>
  <c r="AE219" i="1"/>
  <c r="BN235" i="1"/>
  <c r="BB290" i="1"/>
  <c r="BN304" i="1"/>
  <c r="O416" i="1"/>
  <c r="BN418" i="1"/>
  <c r="BB418" i="1"/>
  <c r="O472" i="1"/>
  <c r="AE472" i="1"/>
  <c r="BB488" i="1"/>
  <c r="BN488" i="1"/>
  <c r="O492" i="1"/>
  <c r="AE492" i="1"/>
  <c r="O497" i="1"/>
  <c r="AE497" i="1"/>
  <c r="BN513" i="1"/>
  <c r="BB513" i="1"/>
  <c r="BB522" i="1"/>
  <c r="BN522" i="1"/>
  <c r="BB527" i="1"/>
  <c r="BN527" i="1"/>
  <c r="BN529" i="1"/>
  <c r="BB529" i="1"/>
  <c r="BB556" i="1"/>
  <c r="BN556" i="1"/>
  <c r="BN568" i="1"/>
  <c r="BB568" i="1"/>
  <c r="BN625" i="1"/>
  <c r="BB625" i="1"/>
  <c r="BN684" i="1"/>
  <c r="BB684" i="1"/>
  <c r="BN755" i="1"/>
  <c r="BB755" i="1"/>
  <c r="O46" i="1"/>
  <c r="O101" i="1"/>
  <c r="O421" i="1"/>
  <c r="AE421" i="1"/>
  <c r="O423" i="1"/>
  <c r="AE423" i="1"/>
  <c r="BB444" i="1"/>
  <c r="BN444" i="1"/>
  <c r="O467" i="1"/>
  <c r="AE467" i="1"/>
  <c r="AE474" i="1"/>
  <c r="O474" i="1"/>
  <c r="BB485" i="1"/>
  <c r="BN485" i="1"/>
  <c r="BN500" i="1"/>
  <c r="BB500" i="1"/>
  <c r="BN508" i="1"/>
  <c r="BB508" i="1"/>
  <c r="O509" i="1"/>
  <c r="AE509" i="1"/>
  <c r="BB533" i="1"/>
  <c r="BN533" i="1"/>
  <c r="O597" i="1"/>
  <c r="AE597" i="1"/>
  <c r="O600" i="1"/>
  <c r="AE600" i="1"/>
  <c r="BN653" i="1"/>
  <c r="BB653" i="1"/>
  <c r="BN691" i="1"/>
  <c r="BB691" i="1"/>
  <c r="BN720" i="1"/>
  <c r="BB720" i="1"/>
  <c r="BN854" i="1"/>
  <c r="BB854" i="1"/>
  <c r="BN889" i="1"/>
  <c r="BB889" i="1"/>
  <c r="O939" i="1"/>
  <c r="AE939" i="1"/>
  <c r="BB975" i="1"/>
  <c r="BN975" i="1"/>
  <c r="BB1189" i="1"/>
  <c r="BN1189" i="1"/>
  <c r="BB1211" i="1"/>
  <c r="BN1211" i="1"/>
  <c r="AE610" i="1"/>
  <c r="AE677" i="1"/>
  <c r="BB680" i="1"/>
  <c r="AE691" i="1"/>
  <c r="BB697" i="1"/>
  <c r="BB708" i="1"/>
  <c r="BB723" i="1"/>
  <c r="BB730" i="1"/>
  <c r="BB739" i="1"/>
  <c r="BB775" i="1"/>
  <c r="BB793" i="1"/>
  <c r="AE834" i="1"/>
  <c r="O834" i="1"/>
  <c r="BN843" i="1"/>
  <c r="BB843" i="1"/>
  <c r="BN872" i="1"/>
  <c r="BB872" i="1"/>
  <c r="BN1004" i="1"/>
  <c r="BB1004" i="1"/>
  <c r="BB1042" i="1"/>
  <c r="BN1042" i="1"/>
  <c r="O646" i="1"/>
  <c r="BN649" i="1"/>
  <c r="O652" i="1"/>
  <c r="BN655" i="1"/>
  <c r="BN673" i="1"/>
  <c r="BN768" i="1"/>
  <c r="BB809" i="1"/>
  <c r="BN809" i="1"/>
  <c r="BB827" i="1"/>
  <c r="BN827" i="1"/>
  <c r="BN845" i="1"/>
  <c r="BB845" i="1"/>
  <c r="BN847" i="1"/>
  <c r="BB847" i="1"/>
  <c r="BN849" i="1"/>
  <c r="BB849" i="1"/>
  <c r="BN851" i="1"/>
  <c r="BB851" i="1"/>
  <c r="BB856" i="1"/>
  <c r="BN856" i="1"/>
  <c r="BN861" i="1"/>
  <c r="BB861" i="1"/>
  <c r="AE893" i="1"/>
  <c r="O893" i="1"/>
  <c r="BN449" i="1"/>
  <c r="BN467" i="1"/>
  <c r="AE469" i="1"/>
  <c r="BB490" i="1"/>
  <c r="BB504" i="1"/>
  <c r="BB505" i="1"/>
  <c r="O508" i="1"/>
  <c r="BB510" i="1"/>
  <c r="AE514" i="1"/>
  <c r="AE517" i="1"/>
  <c r="BB523" i="1"/>
  <c r="BB524" i="1"/>
  <c r="BB530" i="1"/>
  <c r="BB534" i="1"/>
  <c r="BB548" i="1"/>
  <c r="AE555" i="1"/>
  <c r="AE559" i="1"/>
  <c r="AE572" i="1"/>
  <c r="AE580" i="1"/>
  <c r="BB582" i="1"/>
  <c r="AE587" i="1"/>
  <c r="BB601" i="1"/>
  <c r="AE604" i="1"/>
  <c r="AE608" i="1"/>
  <c r="BB612" i="1"/>
  <c r="BB614" i="1"/>
  <c r="BB619" i="1"/>
  <c r="BB659" i="1"/>
  <c r="BB663" i="1"/>
  <c r="AE666" i="1"/>
  <c r="BB686" i="1"/>
  <c r="AE693" i="1"/>
  <c r="BB695" i="1"/>
  <c r="BB706" i="1"/>
  <c r="BB722" i="1"/>
  <c r="BB725" i="1"/>
  <c r="BB753" i="1"/>
  <c r="BB792" i="1"/>
  <c r="O812" i="1"/>
  <c r="BB926" i="1"/>
  <c r="BN926" i="1"/>
  <c r="BN960" i="1"/>
  <c r="BB960" i="1"/>
  <c r="BB1018" i="1"/>
  <c r="BN1018" i="1"/>
  <c r="BN788" i="1"/>
  <c r="BB812" i="1"/>
  <c r="BB815" i="1"/>
  <c r="BB829" i="1"/>
  <c r="BN829" i="1"/>
  <c r="O897" i="1"/>
  <c r="AE897" i="1"/>
  <c r="BN1027" i="1"/>
  <c r="BB1027" i="1"/>
  <c r="O482" i="1"/>
  <c r="BN495" i="1"/>
  <c r="O528" i="1"/>
  <c r="BN541" i="1"/>
  <c r="BN564" i="1"/>
  <c r="BN630" i="1"/>
  <c r="BN658" i="1"/>
  <c r="BN779" i="1"/>
  <c r="BB787" i="1"/>
  <c r="BN787" i="1"/>
  <c r="BN821" i="1"/>
  <c r="BN877" i="1"/>
  <c r="BB877" i="1"/>
  <c r="O468" i="1"/>
  <c r="AE637" i="1"/>
  <c r="BB642" i="1"/>
  <c r="BB657" i="1"/>
  <c r="BB716" i="1"/>
  <c r="BB724" i="1"/>
  <c r="BB731" i="1"/>
  <c r="BB781" i="1"/>
  <c r="BN791" i="1"/>
  <c r="AE835" i="1"/>
  <c r="BN893" i="1"/>
  <c r="BB893" i="1"/>
  <c r="BN915" i="1"/>
  <c r="BB915" i="1"/>
  <c r="BN944" i="1"/>
  <c r="BB944" i="1"/>
  <c r="BB463" i="1"/>
  <c r="BB487" i="1"/>
  <c r="AE495" i="1"/>
  <c r="BN719" i="1"/>
  <c r="BN751" i="1"/>
  <c r="BB783" i="1"/>
  <c r="BN783" i="1"/>
  <c r="BN940" i="1"/>
  <c r="BB940" i="1"/>
  <c r="O894" i="1"/>
  <c r="BN927" i="1"/>
  <c r="BN930" i="1"/>
  <c r="BN938" i="1"/>
  <c r="BN989" i="1"/>
  <c r="BN1021" i="1"/>
  <c r="BB1110" i="1"/>
  <c r="BN1110" i="1"/>
  <c r="BB1174" i="1"/>
  <c r="BN1174" i="1"/>
  <c r="BB1218" i="1"/>
  <c r="BN1218" i="1"/>
  <c r="BB1276" i="1"/>
  <c r="BN1276" i="1"/>
  <c r="BB1154" i="1"/>
  <c r="BN1154" i="1"/>
  <c r="BB1238" i="1"/>
  <c r="BN1238" i="1"/>
  <c r="BB1253" i="1"/>
  <c r="BN1253" i="1"/>
  <c r="BB859" i="1"/>
  <c r="BB868" i="1"/>
  <c r="BB879" i="1"/>
  <c r="BB888" i="1"/>
  <c r="AE890" i="1"/>
  <c r="BB910" i="1"/>
  <c r="BN1193" i="1"/>
  <c r="BB1193" i="1"/>
  <c r="BN1188" i="1"/>
  <c r="BB1188" i="1"/>
  <c r="BN1209" i="1"/>
  <c r="BB1209" i="1"/>
  <c r="BB897" i="1"/>
  <c r="BB916" i="1"/>
  <c r="BB931" i="1"/>
  <c r="BB947" i="1"/>
  <c r="BN955" i="1"/>
  <c r="BB968" i="1"/>
  <c r="BN974" i="1"/>
  <c r="BN981" i="1"/>
  <c r="BB997" i="1"/>
  <c r="BB1019" i="1"/>
  <c r="BB1029" i="1"/>
  <c r="BN1097" i="1"/>
  <c r="BB1097" i="1"/>
  <c r="BN1105" i="1"/>
  <c r="BB1105" i="1"/>
  <c r="BN923" i="1"/>
  <c r="BN985" i="1"/>
  <c r="BN1247" i="1"/>
  <c r="BB1247" i="1"/>
  <c r="BN832" i="1"/>
  <c r="O888" i="1"/>
  <c r="BB890" i="1"/>
  <c r="BB899" i="1"/>
  <c r="BB949" i="1"/>
  <c r="BN954" i="1"/>
  <c r="BN976" i="1"/>
  <c r="BN980" i="1"/>
  <c r="BB1025" i="1"/>
  <c r="BN1092" i="1"/>
  <c r="BB1092" i="1"/>
  <c r="BB1194" i="1"/>
  <c r="BN1194" i="1"/>
  <c r="BB1200" i="1"/>
  <c r="BN1200" i="1"/>
  <c r="BB1208" i="1"/>
  <c r="BN1208" i="1"/>
  <c r="BB1183" i="1"/>
  <c r="BB1392" i="1"/>
  <c r="BN1392" i="1"/>
  <c r="BN1579" i="1"/>
  <c r="BB1579" i="1"/>
  <c r="BB1077" i="1"/>
  <c r="BB1083" i="1"/>
  <c r="BB1091" i="1"/>
  <c r="BB1104" i="1"/>
  <c r="BB1149" i="1"/>
  <c r="BN1153" i="1"/>
  <c r="BN1156" i="1"/>
  <c r="BN1178" i="1"/>
  <c r="BN1237" i="1"/>
  <c r="BN1400" i="1"/>
  <c r="BB1400" i="1"/>
  <c r="BN1422" i="1"/>
  <c r="BB1422" i="1"/>
  <c r="BB1081" i="1"/>
  <c r="BB1088" i="1"/>
  <c r="BB1101" i="1"/>
  <c r="BB1118" i="1"/>
  <c r="BN1121" i="1"/>
  <c r="BB1143" i="1"/>
  <c r="BB1146" i="1"/>
  <c r="O1176" i="1"/>
  <c r="BB1177" i="1"/>
  <c r="BN1182" i="1"/>
  <c r="BB1205" i="1"/>
  <c r="BB1243" i="1"/>
  <c r="BN1244" i="1"/>
  <c r="BN1259" i="1"/>
  <c r="BB1270" i="1"/>
  <c r="BN1274" i="1"/>
  <c r="BB1302" i="1"/>
  <c r="BN1311" i="1"/>
  <c r="BN1137" i="1"/>
  <c r="BB1202" i="1"/>
  <c r="BN1263" i="1"/>
  <c r="BN1288" i="1"/>
  <c r="BB1307" i="1"/>
  <c r="BN1309" i="1"/>
  <c r="BB1309" i="1"/>
  <c r="BB1343" i="1"/>
  <c r="BN1343" i="1"/>
  <c r="BN1376" i="1"/>
  <c r="BB1376" i="1"/>
  <c r="BN1601" i="1"/>
  <c r="BB1601" i="1"/>
  <c r="BN1533" i="1"/>
  <c r="BB1533" i="1"/>
  <c r="BN1590" i="1"/>
  <c r="BB1590" i="1"/>
  <c r="BB1610" i="1"/>
  <c r="BN1610" i="1"/>
  <c r="BB1304" i="1"/>
  <c r="BN1363" i="1"/>
  <c r="BB1363" i="1"/>
  <c r="BN1515" i="1"/>
  <c r="BB1515" i="1"/>
  <c r="BN1347" i="1"/>
  <c r="BB1347" i="1"/>
  <c r="BN1445" i="1"/>
  <c r="BB1445" i="1"/>
  <c r="BN1265" i="1"/>
  <c r="BB1265" i="1"/>
  <c r="BB1292" i="1"/>
  <c r="BN1292" i="1"/>
  <c r="BB1466" i="1"/>
  <c r="BN1466" i="1"/>
  <c r="BN1473" i="1"/>
  <c r="BB1473" i="1"/>
  <c r="BN1334" i="1"/>
  <c r="BN1516" i="1"/>
  <c r="BN1575" i="1"/>
  <c r="BB1323" i="1"/>
  <c r="BB1419" i="1"/>
  <c r="BB1950" i="1"/>
  <c r="BN1950" i="1"/>
  <c r="BB1482" i="1"/>
  <c r="BB1551" i="1"/>
  <c r="BN1578" i="1"/>
  <c r="BB1593" i="1"/>
  <c r="BB1596" i="1"/>
  <c r="BB1648" i="1"/>
  <c r="BB1651" i="1"/>
  <c r="BN1655" i="1"/>
  <c r="BN1940" i="1"/>
  <c r="BB1940" i="1"/>
  <c r="BN1664" i="1"/>
  <c r="BN1668" i="1"/>
  <c r="BN1675" i="1"/>
  <c r="BB1937" i="1"/>
  <c r="BN1937" i="1"/>
  <c r="BB1949" i="1"/>
  <c r="BN1949" i="1"/>
  <c r="BN1356" i="1"/>
  <c r="BB1362" i="1"/>
  <c r="BB1382" i="1"/>
  <c r="BB1394" i="1"/>
  <c r="BB1402" i="1"/>
  <c r="BN1407" i="1"/>
  <c r="BB1493" i="1"/>
  <c r="BN1546" i="1"/>
  <c r="BB1588" i="1"/>
  <c r="BN1660" i="1"/>
  <c r="BN1959" i="1"/>
  <c r="BB1959" i="1"/>
  <c r="BN1351" i="1"/>
  <c r="BN1542" i="1"/>
  <c r="BN1607" i="1"/>
  <c r="BN1650" i="1"/>
  <c r="BN2031" i="1"/>
  <c r="BB2031" i="1"/>
  <c r="BB1968" i="1"/>
  <c r="BN1972" i="1"/>
  <c r="BN1973" i="1"/>
  <c r="BN1982" i="1"/>
  <c r="BB1939" i="1"/>
  <c r="BB1966" i="1"/>
  <c r="BN1986" i="1"/>
  <c r="BB1986" i="1"/>
  <c r="AE557" i="1"/>
  <c r="O557" i="1"/>
  <c r="BB576" i="1"/>
  <c r="BN576" i="1"/>
  <c r="BN763" i="1"/>
  <c r="BB763" i="1"/>
  <c r="BB5" i="1"/>
  <c r="AE11" i="1"/>
  <c r="BB16" i="1"/>
  <c r="AE24" i="1"/>
  <c r="BB32" i="1"/>
  <c r="BB33" i="1"/>
  <c r="AE38" i="1"/>
  <c r="BB41" i="1"/>
  <c r="BB56" i="1"/>
  <c r="BN57" i="1"/>
  <c r="BB57" i="1"/>
  <c r="BN69" i="1"/>
  <c r="BB69" i="1"/>
  <c r="AE71" i="1"/>
  <c r="AE74" i="1"/>
  <c r="AE84" i="1"/>
  <c r="AE85" i="1"/>
  <c r="AE96" i="1"/>
  <c r="AE97" i="1"/>
  <c r="BB103" i="1"/>
  <c r="O104" i="1"/>
  <c r="AE104" i="1"/>
  <c r="AE107" i="1"/>
  <c r="AE108" i="1"/>
  <c r="BB113" i="1"/>
  <c r="AE119" i="1"/>
  <c r="BN147" i="1"/>
  <c r="BB147" i="1"/>
  <c r="AE153" i="1"/>
  <c r="O158" i="1"/>
  <c r="AE158" i="1"/>
  <c r="BN161" i="1"/>
  <c r="BB161" i="1"/>
  <c r="BB173" i="1"/>
  <c r="BB185" i="1"/>
  <c r="BB188" i="1"/>
  <c r="O194" i="1"/>
  <c r="AE194" i="1"/>
  <c r="BB214" i="1"/>
  <c r="AE228" i="1"/>
  <c r="BB232" i="1"/>
  <c r="O238" i="1"/>
  <c r="AE238" i="1"/>
  <c r="O248" i="1"/>
  <c r="AE248" i="1"/>
  <c r="AE257" i="1"/>
  <c r="BB262" i="1"/>
  <c r="BN282" i="1"/>
  <c r="BB282" i="1"/>
  <c r="BB288" i="1"/>
  <c r="BN475" i="1"/>
  <c r="BB475" i="1"/>
  <c r="BN498" i="1"/>
  <c r="BB498" i="1"/>
  <c r="BN517" i="1"/>
  <c r="BB517" i="1"/>
  <c r="AE534" i="1"/>
  <c r="O534" i="1"/>
  <c r="O154" i="1"/>
  <c r="AE154" i="1"/>
  <c r="BN757" i="1"/>
  <c r="BB757" i="1"/>
  <c r="BN80" i="1"/>
  <c r="BB80" i="1"/>
  <c r="O110" i="1"/>
  <c r="BN134" i="1"/>
  <c r="BB134" i="1"/>
  <c r="BN137" i="1"/>
  <c r="O140" i="1"/>
  <c r="AE140" i="1"/>
  <c r="BN143" i="1"/>
  <c r="BB143" i="1"/>
  <c r="O166" i="1"/>
  <c r="AE166" i="1"/>
  <c r="BN197" i="1"/>
  <c r="BB197" i="1"/>
  <c r="BN204" i="1"/>
  <c r="BB204" i="1"/>
  <c r="BN241" i="1"/>
  <c r="BB241" i="1"/>
  <c r="O488" i="1"/>
  <c r="AE488" i="1"/>
  <c r="BN501" i="1"/>
  <c r="BB501" i="1"/>
  <c r="BN520" i="1"/>
  <c r="BB520" i="1"/>
  <c r="O556" i="1"/>
  <c r="AE556" i="1"/>
  <c r="BB615" i="1"/>
  <c r="BN615" i="1"/>
  <c r="BN635" i="1"/>
  <c r="BB635" i="1"/>
  <c r="BN644" i="1"/>
  <c r="BB644" i="1"/>
  <c r="BN728" i="1"/>
  <c r="BB728" i="1"/>
  <c r="BN233" i="1"/>
  <c r="BB233" i="1"/>
  <c r="O427" i="1"/>
  <c r="AE427" i="1"/>
  <c r="BB21" i="1"/>
  <c r="AE30" i="1"/>
  <c r="BB35" i="1"/>
  <c r="AE40" i="1"/>
  <c r="BB43" i="1"/>
  <c r="BB44" i="1"/>
  <c r="BB46" i="1"/>
  <c r="BB53" i="1"/>
  <c r="BB55" i="1"/>
  <c r="AE58" i="1"/>
  <c r="BB67" i="1"/>
  <c r="BN68" i="1"/>
  <c r="BB68" i="1"/>
  <c r="BB88" i="1"/>
  <c r="BB90" i="1"/>
  <c r="BB100" i="1"/>
  <c r="BB122" i="1"/>
  <c r="BN123" i="1"/>
  <c r="BB123" i="1"/>
  <c r="AE129" i="1"/>
  <c r="AE139" i="1"/>
  <c r="BB142" i="1"/>
  <c r="BN146" i="1"/>
  <c r="BB146" i="1"/>
  <c r="AE150" i="1"/>
  <c r="AE165" i="1"/>
  <c r="BB168" i="1"/>
  <c r="BB169" i="1"/>
  <c r="BB172" i="1"/>
  <c r="BB181" i="1"/>
  <c r="BB184" i="1"/>
  <c r="AE192" i="1"/>
  <c r="BB196" i="1"/>
  <c r="BB222" i="1"/>
  <c r="AE236" i="1"/>
  <c r="BB240" i="1"/>
  <c r="AE246" i="1"/>
  <c r="BB251" i="1"/>
  <c r="BN281" i="1"/>
  <c r="BB281" i="1"/>
  <c r="BN285" i="1"/>
  <c r="BB285" i="1"/>
  <c r="BB313" i="1"/>
  <c r="BN315" i="1"/>
  <c r="BB315" i="1"/>
  <c r="BN317" i="1"/>
  <c r="BB317" i="1"/>
  <c r="BN319" i="1"/>
  <c r="BB319" i="1"/>
  <c r="BN321" i="1"/>
  <c r="BB321" i="1"/>
  <c r="BN323" i="1"/>
  <c r="BB323" i="1"/>
  <c r="BN325" i="1"/>
  <c r="BB325" i="1"/>
  <c r="BN327" i="1"/>
  <c r="BB327" i="1"/>
  <c r="BN329" i="1"/>
  <c r="BB329" i="1"/>
  <c r="BN331" i="1"/>
  <c r="BB331" i="1"/>
  <c r="BN333" i="1"/>
  <c r="BB333" i="1"/>
  <c r="BN335" i="1"/>
  <c r="BB335" i="1"/>
  <c r="BN337" i="1"/>
  <c r="BB337" i="1"/>
  <c r="BN339" i="1"/>
  <c r="BB339" i="1"/>
  <c r="BN341" i="1"/>
  <c r="BB341" i="1"/>
  <c r="BN343" i="1"/>
  <c r="BB343" i="1"/>
  <c r="BN345" i="1"/>
  <c r="BB345" i="1"/>
  <c r="BN347" i="1"/>
  <c r="BB347" i="1"/>
  <c r="BN349" i="1"/>
  <c r="BB349" i="1"/>
  <c r="BN351" i="1"/>
  <c r="BB351" i="1"/>
  <c r="BN353" i="1"/>
  <c r="BB353" i="1"/>
  <c r="BN355" i="1"/>
  <c r="BB355" i="1"/>
  <c r="BN357" i="1"/>
  <c r="BB357" i="1"/>
  <c r="BN359" i="1"/>
  <c r="BB359" i="1"/>
  <c r="BN361" i="1"/>
  <c r="BB361" i="1"/>
  <c r="BN363" i="1"/>
  <c r="BB363" i="1"/>
  <c r="BN365" i="1"/>
  <c r="BB365" i="1"/>
  <c r="BN387" i="1"/>
  <c r="BB387" i="1"/>
  <c r="O547" i="1"/>
  <c r="AE547" i="1"/>
  <c r="BN554" i="1"/>
  <c r="BB554" i="1"/>
  <c r="BN628" i="1"/>
  <c r="BB628" i="1"/>
  <c r="BN144" i="1"/>
  <c r="BB144" i="1"/>
  <c r="AE489" i="1"/>
  <c r="O489" i="1"/>
  <c r="BN761" i="1"/>
  <c r="BB761" i="1"/>
  <c r="BB8" i="1"/>
  <c r="AE15" i="1"/>
  <c r="BB18" i="1"/>
  <c r="BB9" i="1"/>
  <c r="BB19" i="1"/>
  <c r="O113" i="1"/>
  <c r="AE113" i="1"/>
  <c r="BN125" i="1"/>
  <c r="BN133" i="1"/>
  <c r="BB133" i="1"/>
  <c r="O213" i="1"/>
  <c r="AE213" i="1"/>
  <c r="AE411" i="1"/>
  <c r="O411" i="1"/>
  <c r="AE486" i="1"/>
  <c r="O486" i="1"/>
  <c r="O624" i="1"/>
  <c r="AE624" i="1"/>
  <c r="BN669" i="1"/>
  <c r="BB669" i="1"/>
  <c r="BN189" i="1"/>
  <c r="BB189" i="1"/>
  <c r="BB651" i="1"/>
  <c r="BN651" i="1"/>
  <c r="AE4" i="1"/>
  <c r="BB20" i="1"/>
  <c r="BB22" i="1"/>
  <c r="AE32" i="1"/>
  <c r="O5" i="1"/>
  <c r="AE6" i="1"/>
  <c r="O16" i="1"/>
  <c r="BB23" i="1"/>
  <c r="AE34" i="1"/>
  <c r="BB37" i="1"/>
  <c r="AE42" i="1"/>
  <c r="BN47" i="1"/>
  <c r="BB64" i="1"/>
  <c r="BB66" i="1"/>
  <c r="BB75" i="1"/>
  <c r="BB77" i="1"/>
  <c r="BB111" i="1"/>
  <c r="BB120" i="1"/>
  <c r="O130" i="1"/>
  <c r="AE136" i="1"/>
  <c r="BB158" i="1"/>
  <c r="BB159" i="1"/>
  <c r="BN175" i="1"/>
  <c r="BB175" i="1"/>
  <c r="BN206" i="1"/>
  <c r="BB206" i="1"/>
  <c r="AE212" i="1"/>
  <c r="BN216" i="1"/>
  <c r="BB216" i="1"/>
  <c r="BN264" i="1"/>
  <c r="BB264" i="1"/>
  <c r="BN284" i="1"/>
  <c r="BB284" i="1"/>
  <c r="BB291" i="1"/>
  <c r="BB448" i="1"/>
  <c r="BN448" i="1"/>
  <c r="BN461" i="1"/>
  <c r="BB461" i="1"/>
  <c r="O506" i="1"/>
  <c r="AE506" i="1"/>
  <c r="BB515" i="1"/>
  <c r="BN515" i="1"/>
  <c r="BN537" i="1"/>
  <c r="BB537" i="1"/>
  <c r="BB560" i="1"/>
  <c r="BN560" i="1"/>
  <c r="BN81" i="1"/>
  <c r="BB81" i="1"/>
  <c r="BN514" i="1"/>
  <c r="BB514" i="1"/>
  <c r="BN693" i="1"/>
  <c r="BB693" i="1"/>
  <c r="BN941" i="1"/>
  <c r="BB941" i="1"/>
  <c r="BN1003" i="1"/>
  <c r="BB1003" i="1"/>
  <c r="BB36" i="1"/>
  <c r="AE17" i="1"/>
  <c r="BN50" i="1"/>
  <c r="AE53" i="1"/>
  <c r="BB76" i="1"/>
  <c r="BN82" i="1"/>
  <c r="BB82" i="1"/>
  <c r="AE88" i="1"/>
  <c r="O92" i="1"/>
  <c r="BN94" i="1"/>
  <c r="BB94" i="1"/>
  <c r="AE100" i="1"/>
  <c r="BN105" i="1"/>
  <c r="BB105" i="1"/>
  <c r="BB121" i="1"/>
  <c r="O122" i="1"/>
  <c r="AE122" i="1"/>
  <c r="BB141" i="1"/>
  <c r="BB171" i="1"/>
  <c r="BB174" i="1"/>
  <c r="O180" i="1"/>
  <c r="AE180" i="1"/>
  <c r="O221" i="1"/>
  <c r="AE221" i="1"/>
  <c r="BN225" i="1"/>
  <c r="BB225" i="1"/>
  <c r="O250" i="1"/>
  <c r="AE250" i="1"/>
  <c r="O260" i="1"/>
  <c r="AE260" i="1"/>
  <c r="O428" i="1"/>
  <c r="AE428" i="1"/>
  <c r="BB476" i="1"/>
  <c r="BN476" i="1"/>
  <c r="O485" i="1"/>
  <c r="AE485" i="1"/>
  <c r="BB499" i="1"/>
  <c r="BN499" i="1"/>
  <c r="BB518" i="1"/>
  <c r="BN518" i="1"/>
  <c r="BB536" i="1"/>
  <c r="BN536" i="1"/>
  <c r="BB544" i="1"/>
  <c r="BN544" i="1"/>
  <c r="BB581" i="1"/>
  <c r="BN581" i="1"/>
  <c r="BN759" i="1"/>
  <c r="BB759" i="1"/>
  <c r="O65" i="1"/>
  <c r="O56" i="1"/>
  <c r="BN70" i="1"/>
  <c r="BB70" i="1"/>
  <c r="BN115" i="1"/>
  <c r="BB115" i="1"/>
  <c r="O132" i="1"/>
  <c r="AE132" i="1"/>
  <c r="O168" i="1"/>
  <c r="AE168" i="1"/>
  <c r="BN183" i="1"/>
  <c r="BB183" i="1"/>
  <c r="O230" i="1"/>
  <c r="AE230" i="1"/>
  <c r="BN253" i="1"/>
  <c r="BB253" i="1"/>
  <c r="BN283" i="1"/>
  <c r="BB283" i="1"/>
  <c r="BN314" i="1"/>
  <c r="BB314" i="1"/>
  <c r="BN316" i="1"/>
  <c r="BB316" i="1"/>
  <c r="BN318" i="1"/>
  <c r="BB318" i="1"/>
  <c r="BN320" i="1"/>
  <c r="BB320" i="1"/>
  <c r="BN322" i="1"/>
  <c r="BB322" i="1"/>
  <c r="BN324" i="1"/>
  <c r="BB324" i="1"/>
  <c r="BN326" i="1"/>
  <c r="BB326" i="1"/>
  <c r="BN328" i="1"/>
  <c r="BB328" i="1"/>
  <c r="BN330" i="1"/>
  <c r="BB330" i="1"/>
  <c r="BN332" i="1"/>
  <c r="BB332" i="1"/>
  <c r="BN334" i="1"/>
  <c r="BB334" i="1"/>
  <c r="BN336" i="1"/>
  <c r="BB336" i="1"/>
  <c r="BN338" i="1"/>
  <c r="BB338" i="1"/>
  <c r="BN340" i="1"/>
  <c r="BB340" i="1"/>
  <c r="BN342" i="1"/>
  <c r="BB342" i="1"/>
  <c r="BN344" i="1"/>
  <c r="BB344" i="1"/>
  <c r="BN346" i="1"/>
  <c r="BB346" i="1"/>
  <c r="BN348" i="1"/>
  <c r="BB348" i="1"/>
  <c r="BN350" i="1"/>
  <c r="BB350" i="1"/>
  <c r="BN352" i="1"/>
  <c r="BB352" i="1"/>
  <c r="BN354" i="1"/>
  <c r="BB354" i="1"/>
  <c r="BN356" i="1"/>
  <c r="BB356" i="1"/>
  <c r="BN358" i="1"/>
  <c r="BB358" i="1"/>
  <c r="BN360" i="1"/>
  <c r="BB360" i="1"/>
  <c r="BN362" i="1"/>
  <c r="BB362" i="1"/>
  <c r="BN364" i="1"/>
  <c r="BB364" i="1"/>
  <c r="BN386" i="1"/>
  <c r="BB386" i="1"/>
  <c r="BN388" i="1"/>
  <c r="BB388" i="1"/>
  <c r="O409" i="1"/>
  <c r="AE409" i="1"/>
  <c r="O419" i="1"/>
  <c r="AE419" i="1"/>
  <c r="O549" i="1"/>
  <c r="AE549" i="1"/>
  <c r="O700" i="1"/>
  <c r="AE700" i="1"/>
  <c r="O541" i="1"/>
  <c r="AE541" i="1"/>
  <c r="O578" i="1"/>
  <c r="AE578" i="1"/>
  <c r="O598" i="1"/>
  <c r="AE598" i="1"/>
  <c r="BN607" i="1"/>
  <c r="BB607" i="1"/>
  <c r="O609" i="1"/>
  <c r="AE609" i="1"/>
  <c r="BN797" i="1"/>
  <c r="BB797" i="1"/>
  <c r="BN863" i="1"/>
  <c r="BB863" i="1"/>
  <c r="BN934" i="1"/>
  <c r="BB934" i="1"/>
  <c r="AE310" i="1"/>
  <c r="BB385" i="1"/>
  <c r="AE429" i="1"/>
  <c r="BB460" i="1"/>
  <c r="BB472" i="1"/>
  <c r="BB477" i="1"/>
  <c r="AE484" i="1"/>
  <c r="AE503" i="1"/>
  <c r="AE522" i="1"/>
  <c r="AE525" i="1"/>
  <c r="AE530" i="1"/>
  <c r="O530" i="1"/>
  <c r="AE531" i="1"/>
  <c r="AE533" i="1"/>
  <c r="BB559" i="1"/>
  <c r="AE563" i="1"/>
  <c r="O571" i="1"/>
  <c r="AE571" i="1"/>
  <c r="BN585" i="1"/>
  <c r="BB585" i="1"/>
  <c r="O618" i="1"/>
  <c r="AE618" i="1"/>
  <c r="O645" i="1"/>
  <c r="AE645" i="1"/>
  <c r="BN672" i="1"/>
  <c r="BB672" i="1"/>
  <c r="O674" i="1"/>
  <c r="AE674" i="1"/>
  <c r="BN733" i="1"/>
  <c r="BB733" i="1"/>
  <c r="BN1109" i="1"/>
  <c r="BB1109" i="1"/>
  <c r="O410" i="1"/>
  <c r="BN447" i="1"/>
  <c r="BN473" i="1"/>
  <c r="AE479" i="1"/>
  <c r="O479" i="1"/>
  <c r="O504" i="1"/>
  <c r="O523" i="1"/>
  <c r="AE545" i="1"/>
  <c r="O545" i="1"/>
  <c r="BN552" i="1"/>
  <c r="BN567" i="1"/>
  <c r="BN574" i="1"/>
  <c r="AE577" i="1"/>
  <c r="O577" i="1"/>
  <c r="AE591" i="1"/>
  <c r="O591" i="1"/>
  <c r="BN600" i="1"/>
  <c r="BB600" i="1"/>
  <c r="BN621" i="1"/>
  <c r="O639" i="1"/>
  <c r="AE639" i="1"/>
  <c r="BN648" i="1"/>
  <c r="BB648" i="1"/>
  <c r="AE658" i="1"/>
  <c r="O658" i="1"/>
  <c r="BN667" i="1"/>
  <c r="BB667" i="1"/>
  <c r="AE829" i="1"/>
  <c r="O829" i="1"/>
  <c r="BN835" i="1"/>
  <c r="BB835" i="1"/>
  <c r="BN837" i="1"/>
  <c r="BB837" i="1"/>
  <c r="BN839" i="1"/>
  <c r="BB839" i="1"/>
  <c r="BN867" i="1"/>
  <c r="BB867" i="1"/>
  <c r="BN901" i="1"/>
  <c r="BB901" i="1"/>
  <c r="BN1052" i="1"/>
  <c r="BB1052" i="1"/>
  <c r="BN1085" i="1"/>
  <c r="BB1085" i="1"/>
  <c r="AE142" i="1"/>
  <c r="AE160" i="1"/>
  <c r="AE170" i="1"/>
  <c r="AE172" i="1"/>
  <c r="AE174" i="1"/>
  <c r="AE182" i="1"/>
  <c r="AE186" i="1"/>
  <c r="AE188" i="1"/>
  <c r="AE196" i="1"/>
  <c r="AE215" i="1"/>
  <c r="AE224" i="1"/>
  <c r="AE232" i="1"/>
  <c r="AE240" i="1"/>
  <c r="AE252" i="1"/>
  <c r="AE263" i="1"/>
  <c r="AE314" i="1"/>
  <c r="BB379" i="1"/>
  <c r="BB380" i="1"/>
  <c r="BB412" i="1"/>
  <c r="BB414" i="1"/>
  <c r="BB420" i="1"/>
  <c r="BB421" i="1"/>
  <c r="BB422" i="1"/>
  <c r="BB424" i="1"/>
  <c r="BB431" i="1"/>
  <c r="BB432" i="1"/>
  <c r="BB433" i="1"/>
  <c r="BB438" i="1"/>
  <c r="BB439" i="1"/>
  <c r="BB440" i="1"/>
  <c r="BB441" i="1"/>
  <c r="BB442" i="1"/>
  <c r="BB458" i="1"/>
  <c r="BB471" i="1"/>
  <c r="AE476" i="1"/>
  <c r="AE478" i="1"/>
  <c r="AE480" i="1"/>
  <c r="BB491" i="1"/>
  <c r="AE499" i="1"/>
  <c r="AE515" i="1"/>
  <c r="AE518" i="1"/>
  <c r="BB535" i="1"/>
  <c r="AE536" i="1"/>
  <c r="O536" i="1"/>
  <c r="AE538" i="1"/>
  <c r="BB551" i="1"/>
  <c r="O560" i="1"/>
  <c r="AE560" i="1"/>
  <c r="BB566" i="1"/>
  <c r="AE570" i="1"/>
  <c r="BB573" i="1"/>
  <c r="O581" i="1"/>
  <c r="AE581" i="1"/>
  <c r="BN594" i="1"/>
  <c r="BB594" i="1"/>
  <c r="AE615" i="1"/>
  <c r="O615" i="1"/>
  <c r="AE617" i="1"/>
  <c r="BB620" i="1"/>
  <c r="AE628" i="1"/>
  <c r="O628" i="1"/>
  <c r="BN634" i="1"/>
  <c r="BB634" i="1"/>
  <c r="BN636" i="1"/>
  <c r="BB636" i="1"/>
  <c r="O651" i="1"/>
  <c r="AE651" i="1"/>
  <c r="BN661" i="1"/>
  <c r="BB661" i="1"/>
  <c r="O663" i="1"/>
  <c r="AE663" i="1"/>
  <c r="AE673" i="1"/>
  <c r="BB727" i="1"/>
  <c r="BN735" i="1"/>
  <c r="BB735" i="1"/>
  <c r="BN756" i="1"/>
  <c r="BB756" i="1"/>
  <c r="BN758" i="1"/>
  <c r="BB758" i="1"/>
  <c r="BN760" i="1"/>
  <c r="BB760" i="1"/>
  <c r="BN762" i="1"/>
  <c r="BB762" i="1"/>
  <c r="BN764" i="1"/>
  <c r="BB764" i="1"/>
  <c r="BN416" i="1"/>
  <c r="BN453" i="1"/>
  <c r="BN492" i="1"/>
  <c r="O500" i="1"/>
  <c r="O516" i="1"/>
  <c r="O519" i="1"/>
  <c r="O539" i="1"/>
  <c r="BN543" i="1"/>
  <c r="AE552" i="1"/>
  <c r="O552" i="1"/>
  <c r="AE567" i="1"/>
  <c r="O567" i="1"/>
  <c r="O574" i="1"/>
  <c r="AE574" i="1"/>
  <c r="AE601" i="1"/>
  <c r="O601" i="1"/>
  <c r="O621" i="1"/>
  <c r="AE621" i="1"/>
  <c r="BN654" i="1"/>
  <c r="BB654" i="1"/>
  <c r="O656" i="1"/>
  <c r="AE656" i="1"/>
  <c r="AE668" i="1"/>
  <c r="O668" i="1"/>
  <c r="BN713" i="1"/>
  <c r="BB713" i="1"/>
  <c r="BN732" i="1"/>
  <c r="BB732" i="1"/>
  <c r="BN864" i="1"/>
  <c r="BB864" i="1"/>
  <c r="BN584" i="1"/>
  <c r="BB584" i="1"/>
  <c r="BN586" i="1"/>
  <c r="BB586" i="1"/>
  <c r="O588" i="1"/>
  <c r="AE588" i="1"/>
  <c r="AE595" i="1"/>
  <c r="O595" i="1"/>
  <c r="O611" i="1"/>
  <c r="AE611" i="1"/>
  <c r="AE662" i="1"/>
  <c r="BN671" i="1"/>
  <c r="BB671" i="1"/>
  <c r="AE678" i="1"/>
  <c r="O678" i="1"/>
  <c r="BB729" i="1"/>
  <c r="AE550" i="1"/>
  <c r="O550" i="1"/>
  <c r="BN623" i="1"/>
  <c r="BB623" i="1"/>
  <c r="O625" i="1"/>
  <c r="AE625" i="1"/>
  <c r="O701" i="1"/>
  <c r="AE701" i="1"/>
  <c r="BN734" i="1"/>
  <c r="BB734" i="1"/>
  <c r="BN836" i="1"/>
  <c r="BB836" i="1"/>
  <c r="BN838" i="1"/>
  <c r="BB838" i="1"/>
  <c r="BN840" i="1"/>
  <c r="BB840" i="1"/>
  <c r="BN882" i="1"/>
  <c r="BB882" i="1"/>
  <c r="BN887" i="1"/>
  <c r="BB887" i="1"/>
  <c r="O899" i="1"/>
  <c r="AE899" i="1"/>
  <c r="BN894" i="1"/>
  <c r="BB894" i="1"/>
  <c r="BN906" i="1"/>
  <c r="BB906" i="1"/>
  <c r="BN920" i="1"/>
  <c r="BB920" i="1"/>
  <c r="BN950" i="1"/>
  <c r="BB950" i="1"/>
  <c r="BN965" i="1"/>
  <c r="BB965" i="1"/>
  <c r="BN991" i="1"/>
  <c r="BB991" i="1"/>
  <c r="BN1032" i="1"/>
  <c r="BB1032" i="1"/>
  <c r="BB1124" i="1"/>
  <c r="BN1124" i="1"/>
  <c r="BN1131" i="1"/>
  <c r="BB1131" i="1"/>
  <c r="BN1181" i="1"/>
  <c r="BB1181" i="1"/>
  <c r="BB1186" i="1"/>
  <c r="BN1186" i="1"/>
  <c r="BB1319" i="1"/>
  <c r="BN1319" i="1"/>
  <c r="BN1333" i="1"/>
  <c r="BB1333" i="1"/>
  <c r="BN1336" i="1"/>
  <c r="BB1336" i="1"/>
  <c r="BN1378" i="1"/>
  <c r="BB1378" i="1"/>
  <c r="BB736" i="1"/>
  <c r="BB737" i="1"/>
  <c r="AE752" i="1"/>
  <c r="BB765" i="1"/>
  <c r="BB766" i="1"/>
  <c r="BB770" i="1"/>
  <c r="BB771" i="1"/>
  <c r="BB798" i="1"/>
  <c r="BB799" i="1"/>
  <c r="BB800" i="1"/>
  <c r="BB813" i="1"/>
  <c r="BB814" i="1"/>
  <c r="AE822" i="1"/>
  <c r="BB824" i="1"/>
  <c r="BB825" i="1"/>
  <c r="BB826" i="1"/>
  <c r="BB841" i="1"/>
  <c r="BB842" i="1"/>
  <c r="BB865" i="1"/>
  <c r="BB866" i="1"/>
  <c r="BB875" i="1"/>
  <c r="BB881" i="1"/>
  <c r="BB886" i="1"/>
  <c r="O891" i="1"/>
  <c r="AE891" i="1"/>
  <c r="AE898" i="1"/>
  <c r="BB900" i="1"/>
  <c r="BN903" i="1"/>
  <c r="BB903" i="1"/>
  <c r="BN917" i="1"/>
  <c r="BB917" i="1"/>
  <c r="BB1000" i="1"/>
  <c r="BN1057" i="1"/>
  <c r="BB1057" i="1"/>
  <c r="BB1082" i="1"/>
  <c r="BB1084" i="1"/>
  <c r="BN1087" i="1"/>
  <c r="BB1087" i="1"/>
  <c r="BB1116" i="1"/>
  <c r="BN876" i="1"/>
  <c r="BN908" i="1"/>
  <c r="BB908" i="1"/>
  <c r="BN922" i="1"/>
  <c r="BB922" i="1"/>
  <c r="BN946" i="1"/>
  <c r="BB946" i="1"/>
  <c r="BN1002" i="1"/>
  <c r="BB1002" i="1"/>
  <c r="BN1108" i="1"/>
  <c r="BB1108" i="1"/>
  <c r="BN905" i="1"/>
  <c r="BB905" i="1"/>
  <c r="BN919" i="1"/>
  <c r="BB919" i="1"/>
  <c r="BN964" i="1"/>
  <c r="BB964" i="1"/>
  <c r="BN1031" i="1"/>
  <c r="BB1031" i="1"/>
  <c r="BN1164" i="1"/>
  <c r="BB1164" i="1"/>
  <c r="BB687" i="1"/>
  <c r="BB698" i="1"/>
  <c r="BB699" i="1"/>
  <c r="BB717" i="1"/>
  <c r="BB718" i="1"/>
  <c r="BB746" i="1"/>
  <c r="BB747" i="1"/>
  <c r="BB748" i="1"/>
  <c r="BB782" i="1"/>
  <c r="BB803" i="1"/>
  <c r="BB804" i="1"/>
  <c r="BB805" i="1"/>
  <c r="O813" i="1"/>
  <c r="BB817" i="1"/>
  <c r="BB818" i="1"/>
  <c r="O824" i="1"/>
  <c r="BB852" i="1"/>
  <c r="BB871" i="1"/>
  <c r="BB873" i="1"/>
  <c r="AE882" i="1"/>
  <c r="AE889" i="1"/>
  <c r="BB892" i="1"/>
  <c r="BN902" i="1"/>
  <c r="BB902" i="1"/>
  <c r="BB932" i="1"/>
  <c r="BB936" i="1"/>
  <c r="BB945" i="1"/>
  <c r="BB959" i="1"/>
  <c r="BB1051" i="1"/>
  <c r="BN1086" i="1"/>
  <c r="BB1086" i="1"/>
  <c r="BN1135" i="1"/>
  <c r="BB1135" i="1"/>
  <c r="BB1196" i="1"/>
  <c r="O532" i="1"/>
  <c r="O548" i="1"/>
  <c r="O605" i="1"/>
  <c r="O665" i="1"/>
  <c r="O670" i="1"/>
  <c r="O694" i="1"/>
  <c r="O877" i="1"/>
  <c r="BB884" i="1"/>
  <c r="BN907" i="1"/>
  <c r="BB907" i="1"/>
  <c r="BN921" i="1"/>
  <c r="BB921" i="1"/>
  <c r="BN966" i="1"/>
  <c r="BB966" i="1"/>
  <c r="BN1033" i="1"/>
  <c r="BB1033" i="1"/>
  <c r="BN1099" i="1"/>
  <c r="BB1099" i="1"/>
  <c r="BN1107" i="1"/>
  <c r="BB1107" i="1"/>
  <c r="BB1120" i="1"/>
  <c r="BN1120" i="1"/>
  <c r="BN1171" i="1"/>
  <c r="BB1171" i="1"/>
  <c r="BN904" i="1"/>
  <c r="BB904" i="1"/>
  <c r="BN918" i="1"/>
  <c r="BB918" i="1"/>
  <c r="BB935" i="1"/>
  <c r="BB939" i="1"/>
  <c r="BB961" i="1"/>
  <c r="BB1030" i="1"/>
  <c r="BN1058" i="1"/>
  <c r="BB1058" i="1"/>
  <c r="BB1132" i="1"/>
  <c r="BB1168" i="1"/>
  <c r="BN1287" i="1"/>
  <c r="BB1287" i="1"/>
  <c r="BN1293" i="1"/>
  <c r="BB1293" i="1"/>
  <c r="BN1139" i="1"/>
  <c r="BB1139" i="1"/>
  <c r="BN1260" i="1"/>
  <c r="BB1260" i="1"/>
  <c r="BN1267" i="1"/>
  <c r="BB1267" i="1"/>
  <c r="BN1299" i="1"/>
  <c r="BB1299" i="1"/>
  <c r="BB1599" i="1"/>
  <c r="BN1599" i="1"/>
  <c r="BN1215" i="1"/>
  <c r="BB1215" i="1"/>
  <c r="BN1230" i="1"/>
  <c r="BB1230" i="1"/>
  <c r="BN1425" i="1"/>
  <c r="BB1425" i="1"/>
  <c r="BB969" i="1"/>
  <c r="BB970" i="1"/>
  <c r="BB971" i="1"/>
  <c r="BB993" i="1"/>
  <c r="BB1005" i="1"/>
  <c r="BB1006" i="1"/>
  <c r="BB1008" i="1"/>
  <c r="BB1009" i="1"/>
  <c r="BB1010" i="1"/>
  <c r="BB1011" i="1"/>
  <c r="BB1012" i="1"/>
  <c r="BB1013" i="1"/>
  <c r="BB1014" i="1"/>
  <c r="BB1015" i="1"/>
  <c r="BB1036" i="1"/>
  <c r="BB1037" i="1"/>
  <c r="BB1038" i="1"/>
  <c r="BB1039" i="1"/>
  <c r="AE1051" i="1"/>
  <c r="BB1054" i="1"/>
  <c r="BB1061" i="1"/>
  <c r="BB1062" i="1"/>
  <c r="BB1063" i="1"/>
  <c r="BB1064" i="1"/>
  <c r="AE1081" i="1"/>
  <c r="BB1096" i="1"/>
  <c r="BB1134" i="1"/>
  <c r="BN1141" i="1"/>
  <c r="BB1141" i="1"/>
  <c r="BN1170" i="1"/>
  <c r="BB1170" i="1"/>
  <c r="BB1185" i="1"/>
  <c r="BN1242" i="1"/>
  <c r="BB1242" i="1"/>
  <c r="BN1264" i="1"/>
  <c r="BB1264" i="1"/>
  <c r="AE892" i="1"/>
  <c r="AE901" i="1"/>
  <c r="BB994" i="1"/>
  <c r="BB1007" i="1"/>
  <c r="BB1016" i="1"/>
  <c r="AE1031" i="1"/>
  <c r="BB1040" i="1"/>
  <c r="BB1041" i="1"/>
  <c r="O1057" i="1"/>
  <c r="BB1065" i="1"/>
  <c r="BB1066" i="1"/>
  <c r="BB1067" i="1"/>
  <c r="BB1068" i="1"/>
  <c r="BB1069" i="1"/>
  <c r="BB1070" i="1"/>
  <c r="BB1071" i="1"/>
  <c r="BB1072" i="1"/>
  <c r="BB1073" i="1"/>
  <c r="BB1114" i="1"/>
  <c r="BN1119" i="1"/>
  <c r="BN1123" i="1"/>
  <c r="BN1138" i="1"/>
  <c r="BB1138" i="1"/>
  <c r="BB1166" i="1"/>
  <c r="BN1173" i="1"/>
  <c r="BB1173" i="1"/>
  <c r="BB1191" i="1"/>
  <c r="BN1249" i="1"/>
  <c r="BB1249" i="1"/>
  <c r="BN1332" i="1"/>
  <c r="BB1332" i="1"/>
  <c r="BB1348" i="1"/>
  <c r="BN1348" i="1"/>
  <c r="O1053" i="1"/>
  <c r="AE1059" i="1"/>
  <c r="BB1113" i="1"/>
  <c r="BN1212" i="1"/>
  <c r="BB1212" i="1"/>
  <c r="BN1271" i="1"/>
  <c r="BB1271" i="1"/>
  <c r="BN1122" i="1"/>
  <c r="BN1126" i="1"/>
  <c r="BN1140" i="1"/>
  <c r="BB1140" i="1"/>
  <c r="BN1152" i="1"/>
  <c r="BB1152" i="1"/>
  <c r="BN1169" i="1"/>
  <c r="BB1169" i="1"/>
  <c r="BN1226" i="1"/>
  <c r="BB1226" i="1"/>
  <c r="BB1290" i="1"/>
  <c r="BN1290" i="1"/>
  <c r="BN1483" i="1"/>
  <c r="BB1483" i="1"/>
  <c r="BN1504" i="1"/>
  <c r="BB1504" i="1"/>
  <c r="BN1433" i="1"/>
  <c r="BB1433" i="1"/>
  <c r="BN1446" i="1"/>
  <c r="BB1446" i="1"/>
  <c r="BB1595" i="1"/>
  <c r="BN1595" i="1"/>
  <c r="BB1220" i="1"/>
  <c r="BB1223" i="1"/>
  <c r="BB1235" i="1"/>
  <c r="BB1239" i="1"/>
  <c r="BB1246" i="1"/>
  <c r="BB1254" i="1"/>
  <c r="BB1257" i="1"/>
  <c r="BB1298" i="1"/>
  <c r="BB1320" i="1"/>
  <c r="BB1329" i="1"/>
  <c r="BB1331" i="1"/>
  <c r="BB1340" i="1"/>
  <c r="BB1361" i="1"/>
  <c r="BB1370" i="1"/>
  <c r="BN1495" i="1"/>
  <c r="BB1495" i="1"/>
  <c r="BN1512" i="1"/>
  <c r="BB1512" i="1"/>
  <c r="BB1591" i="1"/>
  <c r="BN1598" i="1"/>
  <c r="BB1598" i="1"/>
  <c r="BN1647" i="1"/>
  <c r="BB1647" i="1"/>
  <c r="BB1179" i="1"/>
  <c r="BB1187" i="1"/>
  <c r="BB1192" i="1"/>
  <c r="BB1197" i="1"/>
  <c r="BB1206" i="1"/>
  <c r="BB1213" i="1"/>
  <c r="BB1216" i="1"/>
  <c r="BB1227" i="1"/>
  <c r="BB1231" i="1"/>
  <c r="BB1250" i="1"/>
  <c r="BB1261" i="1"/>
  <c r="BB1268" i="1"/>
  <c r="BB1272" i="1"/>
  <c r="BB1297" i="1"/>
  <c r="BB1317" i="1"/>
  <c r="BB1321" i="1"/>
  <c r="BB1322" i="1"/>
  <c r="BB1324" i="1"/>
  <c r="BB1328" i="1"/>
  <c r="BB1330" i="1"/>
  <c r="BN1337" i="1"/>
  <c r="BB1338" i="1"/>
  <c r="BB1350" i="1"/>
  <c r="BN1352" i="1"/>
  <c r="BB1353" i="1"/>
  <c r="BN1497" i="1"/>
  <c r="BB1497" i="1"/>
  <c r="BN1514" i="1"/>
  <c r="BB1514" i="1"/>
  <c r="BN1643" i="1"/>
  <c r="BB1643" i="1"/>
  <c r="BN1438" i="1"/>
  <c r="BB1438" i="1"/>
  <c r="BN1488" i="1"/>
  <c r="BB1488" i="1"/>
  <c r="BN1594" i="1"/>
  <c r="BB1594" i="1"/>
  <c r="BB1198" i="1"/>
  <c r="BB1217" i="1"/>
  <c r="BB1221" i="1"/>
  <c r="BB1228" i="1"/>
  <c r="BB1232" i="1"/>
  <c r="BB1240" i="1"/>
  <c r="BB1255" i="1"/>
  <c r="BB1258" i="1"/>
  <c r="BB1262" i="1"/>
  <c r="BB1269" i="1"/>
  <c r="BB1273" i="1"/>
  <c r="BB1282" i="1"/>
  <c r="BN1286" i="1"/>
  <c r="BB1305" i="1"/>
  <c r="BB1308" i="1"/>
  <c r="BB1313" i="1"/>
  <c r="BN1325" i="1"/>
  <c r="BB1326" i="1"/>
  <c r="BB1349" i="1"/>
  <c r="BB1383" i="1"/>
  <c r="BB1478" i="1"/>
  <c r="BB1511" i="1"/>
  <c r="BN1597" i="1"/>
  <c r="BB1597" i="1"/>
  <c r="BB1604" i="1"/>
  <c r="BN1284" i="1"/>
  <c r="BN1310" i="1"/>
  <c r="BN1345" i="1"/>
  <c r="BB1373" i="1"/>
  <c r="BB1379" i="1"/>
  <c r="BN1531" i="1"/>
  <c r="BB1531" i="1"/>
  <c r="BN1600" i="1"/>
  <c r="BB1600" i="1"/>
  <c r="BN1566" i="1"/>
  <c r="BB1566" i="1"/>
  <c r="BB1573" i="1"/>
  <c r="BN1573" i="1"/>
  <c r="BN1654" i="1"/>
  <c r="BB1654" i="1"/>
  <c r="BN1918" i="1"/>
  <c r="BB1918" i="1"/>
  <c r="BB1421" i="1"/>
  <c r="BB1426" i="1"/>
  <c r="BB1484" i="1"/>
  <c r="BB1486" i="1"/>
  <c r="BB1489" i="1"/>
  <c r="BB1498" i="1"/>
  <c r="BB1500" i="1"/>
  <c r="BB1507" i="1"/>
  <c r="BB1530" i="1"/>
  <c r="BB1583" i="1"/>
  <c r="BB1584" i="1"/>
  <c r="BB1602" i="1"/>
  <c r="BN1641" i="1"/>
  <c r="BB1641" i="1"/>
  <c r="BN1663" i="1"/>
  <c r="BB1663" i="1"/>
  <c r="BN1674" i="1"/>
  <c r="BB1674" i="1"/>
  <c r="BN1964" i="1"/>
  <c r="BB1964" i="1"/>
  <c r="BN1657" i="1"/>
  <c r="BB1657" i="1"/>
  <c r="BB1465" i="1"/>
  <c r="BB1490" i="1"/>
  <c r="BB1501" i="1"/>
  <c r="BB1508" i="1"/>
  <c r="BB1528" i="1"/>
  <c r="BN1540" i="1"/>
  <c r="BB1541" i="1"/>
  <c r="BB1535" i="1"/>
  <c r="BN1538" i="1"/>
  <c r="BN1550" i="1"/>
  <c r="BN1577" i="1"/>
  <c r="BN1620" i="1"/>
  <c r="BB1620" i="1"/>
  <c r="BN1984" i="1"/>
  <c r="BB1984" i="1"/>
  <c r="BB1936" i="1"/>
  <c r="BB1636" i="1"/>
  <c r="BB1640" i="1"/>
  <c r="BB1644" i="1"/>
  <c r="BB1646" i="1"/>
  <c r="BB1656" i="1"/>
  <c r="BN1769" i="1"/>
  <c r="BN1890" i="1"/>
  <c r="BB1890" i="1"/>
  <c r="BB1970" i="1"/>
  <c r="BN1906" i="1"/>
  <c r="BB1906" i="1"/>
  <c r="BN1967" i="1"/>
  <c r="BB1967" i="1"/>
  <c r="BB1659" i="1"/>
  <c r="BB1983" i="1"/>
  <c r="BN1985" i="1"/>
  <c r="BB1900" i="1"/>
  <c r="BB1938" i="1"/>
  <c r="BB19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 RHSage</author>
    <author>tc={BB9186AA-BA34-46EB-A6B2-ED68D140D72D}</author>
    <author>tc={3EE26431-2EE5-4A54-BFD7-13C363A4C72F}</author>
    <author>MONCEF EL MCHIRGUI</author>
  </authors>
  <commentList>
    <comment ref="AU680" authorId="0" shapeId="0" xr:uid="{47D81921-3754-4015-9ED7-088BC56E26A9}">
      <text>
        <r>
          <rPr>
            <b/>
            <sz val="9"/>
            <color indexed="81"/>
            <rFont val="Tahoma"/>
            <family val="2"/>
          </rPr>
          <t>RH RHSage:</t>
        </r>
        <r>
          <rPr>
            <sz val="9"/>
            <color indexed="81"/>
            <rFont val="Tahoma"/>
            <family val="2"/>
          </rPr>
          <t xml:space="preserve">
4500 1er Octobre-22</t>
        </r>
      </text>
    </comment>
    <comment ref="AI1192" authorId="1" shapeId="0" xr:uid="{FBCB1B3C-5125-4291-B732-586FF715D14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Changement du 27/08/24</t>
        </r>
      </text>
    </comment>
    <comment ref="B1473" authorId="2" shapeId="0" xr:uid="{4C3477D1-164E-42C9-A5E1-5002CD45E8F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reintégration</t>
        </r>
      </text>
    </comment>
    <comment ref="AI2409" authorId="3" shapeId="0" xr:uid="{1DFB445D-B36B-4122-B04F-7F078C314254}">
      <text>
        <r>
          <rPr>
            <b/>
            <sz val="9"/>
            <color indexed="81"/>
            <rFont val="Tahoma"/>
            <family val="2"/>
          </rPr>
          <t>MONCEF EL MCHIRGUI:</t>
        </r>
        <r>
          <rPr>
            <sz val="9"/>
            <color indexed="81"/>
            <rFont val="Tahoma"/>
            <family val="2"/>
          </rPr>
          <t xml:space="preserve">
changement du 20-01-25</t>
        </r>
      </text>
    </comment>
  </commentList>
</comments>
</file>

<file path=xl/sharedStrings.xml><?xml version="1.0" encoding="utf-8"?>
<sst xmlns="http://schemas.openxmlformats.org/spreadsheetml/2006/main" count="67019" uniqueCount="10711">
  <si>
    <t>Matricule</t>
  </si>
  <si>
    <t>Civilité</t>
  </si>
  <si>
    <t>Nom et prénom</t>
  </si>
  <si>
    <t>Intitulé établissement</t>
  </si>
  <si>
    <t>Département</t>
  </si>
  <si>
    <t>Poste Occupé</t>
  </si>
  <si>
    <t>LIGNE DE PRODUCTION</t>
  </si>
  <si>
    <t>superviseur</t>
  </si>
  <si>
    <t>Poste</t>
  </si>
  <si>
    <t>TYPE DE TRAVAIL</t>
  </si>
  <si>
    <t>Catégorie SAGE FC</t>
  </si>
  <si>
    <t>Fontion/Fiche de Paie</t>
  </si>
  <si>
    <t>Date d'embauche société</t>
  </si>
  <si>
    <t>Date pour titulariser</t>
  </si>
  <si>
    <t xml:space="preserve">Nbre de Jrs restant/ECHEANCE </t>
  </si>
  <si>
    <t>Date de départ</t>
  </si>
  <si>
    <t>MOTIFS DEPART</t>
  </si>
  <si>
    <t>Type depart</t>
  </si>
  <si>
    <t>Type de contrat</t>
  </si>
  <si>
    <t>Statut</t>
  </si>
  <si>
    <t>Date début contrat CDD</t>
  </si>
  <si>
    <t>Date Fin contrat CDD</t>
  </si>
  <si>
    <t>Date début contrat CAIP</t>
  </si>
  <si>
    <t>Date Fin contrat CAIP</t>
  </si>
  <si>
    <t>1er Contrat SAGE TUNISIA</t>
  </si>
  <si>
    <t>MOIS d'embauche</t>
  </si>
  <si>
    <t>Année d'embauche</t>
  </si>
  <si>
    <t>Année Titularisation</t>
  </si>
  <si>
    <t>Ancienneté</t>
  </si>
  <si>
    <t>Tranche d'Ancienneté</t>
  </si>
  <si>
    <t>DATE DE NAISSANCE</t>
  </si>
  <si>
    <t>AGE</t>
  </si>
  <si>
    <t>Tranche d'age</t>
  </si>
  <si>
    <t>CNSS</t>
  </si>
  <si>
    <t>Clé CNSS</t>
  </si>
  <si>
    <t>CIN</t>
  </si>
  <si>
    <t>Date Délivrance CIN</t>
  </si>
  <si>
    <t>HOMME / FEMME</t>
  </si>
  <si>
    <t>Situation Familial</t>
  </si>
  <si>
    <t>N°enfant</t>
  </si>
  <si>
    <t>Niveau scolaire</t>
  </si>
  <si>
    <t xml:space="preserve">Catégorie </t>
  </si>
  <si>
    <t>Echelon</t>
  </si>
  <si>
    <t>Prochaine Date d'echelon</t>
  </si>
  <si>
    <t>Type de Salaire</t>
  </si>
  <si>
    <t>COUT/H</t>
  </si>
  <si>
    <t>RIB BANQUAIRE</t>
  </si>
  <si>
    <t>BANQUE</t>
  </si>
  <si>
    <t>RIB VIREMENT</t>
  </si>
  <si>
    <t>Vérif Nbr Rib</t>
  </si>
  <si>
    <t>ADRESSE</t>
  </si>
  <si>
    <t>COMMUNE</t>
  </si>
  <si>
    <t>CODE POSTALE</t>
  </si>
  <si>
    <t>Visite Médicale</t>
  </si>
  <si>
    <t>N° TELEPHONE</t>
  </si>
  <si>
    <t>N° TELEPHONE CONTACT FAM</t>
  </si>
  <si>
    <t>Bien da la Société</t>
  </si>
  <si>
    <t>DESTINATION</t>
  </si>
  <si>
    <t>Département Bulletin</t>
  </si>
  <si>
    <t>Level</t>
  </si>
  <si>
    <t>MONTANT</t>
  </si>
  <si>
    <t>RIB</t>
  </si>
  <si>
    <t>NOM ET PRENOM</t>
  </si>
  <si>
    <t>MATRICULE</t>
  </si>
  <si>
    <t>MOTIF OPERATION</t>
  </si>
  <si>
    <t>Monsieur</t>
  </si>
  <si>
    <t>BEN TILI  ANIS</t>
  </si>
  <si>
    <t>SAGE Tunisia</t>
  </si>
  <si>
    <t>DG</t>
  </si>
  <si>
    <t>Directeur Général</t>
  </si>
  <si>
    <t>CADRE</t>
  </si>
  <si>
    <t>Corporate</t>
  </si>
  <si>
    <t>CDI</t>
  </si>
  <si>
    <t>01</t>
  </si>
  <si>
    <t>07018159</t>
  </si>
  <si>
    <t>HOMME</t>
  </si>
  <si>
    <t>Marié(e)</t>
  </si>
  <si>
    <t>Mensuel</t>
  </si>
  <si>
    <t>-</t>
  </si>
  <si>
    <t>08</t>
  </si>
  <si>
    <t>01901</t>
  </si>
  <si>
    <t>10220004864</t>
  </si>
  <si>
    <t>03</t>
  </si>
  <si>
    <t>BIAT</t>
  </si>
  <si>
    <t>36 RUE CHEDLY KHAZNADAR EZZAHRA</t>
  </si>
  <si>
    <t>BEN AROUS</t>
  </si>
  <si>
    <t>CHERIF ABDELKARIM</t>
  </si>
  <si>
    <t>MAINTENANCE</t>
  </si>
  <si>
    <t>TECHNICIEN MAINTENANCE</t>
  </si>
  <si>
    <t>INDIRECTS</t>
  </si>
  <si>
    <t>Variable cost at standard</t>
  </si>
  <si>
    <t>démissionnaire</t>
  </si>
  <si>
    <t>04</t>
  </si>
  <si>
    <t>07001252</t>
  </si>
  <si>
    <t>Technicien Machine à coudre</t>
  </si>
  <si>
    <t>05609</t>
  </si>
  <si>
    <t>61110165622</t>
  </si>
  <si>
    <t>37</t>
  </si>
  <si>
    <t>ATB</t>
  </si>
  <si>
    <t>07 AVENUE TAIEB MHIRI RADES</t>
  </si>
  <si>
    <t>Mlle</t>
  </si>
  <si>
    <t>BARAKETI   SAFA</t>
  </si>
  <si>
    <t>LOGISTIQUE</t>
  </si>
  <si>
    <t>COORDINATRICE LOGISTIQUE</t>
  </si>
  <si>
    <t>Manufacturing Fixed</t>
  </si>
  <si>
    <t>Autre job</t>
  </si>
  <si>
    <t>05</t>
  </si>
  <si>
    <t>09912136</t>
  </si>
  <si>
    <t>FEMME</t>
  </si>
  <si>
    <t>Célibataire</t>
  </si>
  <si>
    <t>Master Professionnel en Commerce International</t>
  </si>
  <si>
    <t>00902</t>
  </si>
  <si>
    <t>08101010001</t>
  </si>
  <si>
    <t>ABC BANK</t>
  </si>
  <si>
    <t>RUE BOUCHAMMA WARDIA 4</t>
  </si>
  <si>
    <t>TUNIS</t>
  </si>
  <si>
    <t>Oui</t>
  </si>
  <si>
    <t>KHAMESSI  AHMED</t>
  </si>
  <si>
    <t>PRODUCTION</t>
  </si>
  <si>
    <t>RESPONSABLE PRODUCTION</t>
  </si>
  <si>
    <t>06</t>
  </si>
  <si>
    <t>08144319</t>
  </si>
  <si>
    <t>Technicien superieur</t>
  </si>
  <si>
    <t>11</t>
  </si>
  <si>
    <t>05700</t>
  </si>
  <si>
    <t>20532008788</t>
  </si>
  <si>
    <t>38</t>
  </si>
  <si>
    <t>UBCI</t>
  </si>
  <si>
    <t>61 RUE DES JARDINS BASSATINE</t>
  </si>
  <si>
    <t>BOUMHEL</t>
  </si>
  <si>
    <t>mlle</t>
  </si>
  <si>
    <t>CHEMENGUI  HELA</t>
  </si>
  <si>
    <t>FINANCE</t>
  </si>
  <si>
    <t/>
  </si>
  <si>
    <t>FTEITI  NIZAR</t>
  </si>
  <si>
    <t>INGENIERIE</t>
  </si>
  <si>
    <t>RESPONSABLE INGENIERIE</t>
  </si>
  <si>
    <t>Nouvelle opportinité</t>
  </si>
  <si>
    <t>07544860</t>
  </si>
  <si>
    <t>INGENIEUR GENIE TEXTILE</t>
  </si>
  <si>
    <t>60600</t>
  </si>
  <si>
    <t>01120023213</t>
  </si>
  <si>
    <t>33</t>
  </si>
  <si>
    <t>APP A5 RESIDENCE EL-MONTAZAH</t>
  </si>
  <si>
    <t>MOUROUJ 5</t>
  </si>
  <si>
    <t>BARHOUMI  BECHIR</t>
  </si>
  <si>
    <t>DIRECTS</t>
  </si>
  <si>
    <t>personnel</t>
  </si>
  <si>
    <t>FERCHICHI  NIZAR</t>
  </si>
  <si>
    <t>SUPERVISEUR DE PRODUCTION</t>
  </si>
  <si>
    <t>07</t>
  </si>
  <si>
    <t>04554692</t>
  </si>
  <si>
    <t>ATTIJARI BANK</t>
  </si>
  <si>
    <t>CITE EL FELL MOUROUJ 5</t>
  </si>
  <si>
    <t>MG MOUROUJ 6</t>
  </si>
  <si>
    <t>RIAHI TAREK</t>
  </si>
  <si>
    <t>CDD</t>
  </si>
  <si>
    <t>SOUISSI HAITHEM</t>
  </si>
  <si>
    <t>COUPE</t>
  </si>
  <si>
    <t>Coupeur</t>
  </si>
  <si>
    <t>OUVRIER SPECIALISE</t>
  </si>
  <si>
    <t xml:space="preserve">abandon de poste </t>
  </si>
  <si>
    <t>04818691</t>
  </si>
  <si>
    <t>Horaire</t>
  </si>
  <si>
    <t>04200</t>
  </si>
  <si>
    <t>00000576079</t>
  </si>
  <si>
    <t>BANQUE ZITOUNA</t>
  </si>
  <si>
    <t>35 RUE 1013 BORJ ALI RAYES</t>
  </si>
  <si>
    <t>Madame</t>
  </si>
  <si>
    <t>MARSAOUI ASMA</t>
  </si>
  <si>
    <t>09</t>
  </si>
  <si>
    <t>05454918</t>
  </si>
  <si>
    <t>MAITRISE EN INFORMATIQUE</t>
  </si>
  <si>
    <t>05701</t>
  </si>
  <si>
    <t>AMEN BANK</t>
  </si>
  <si>
    <t>8 RUE RAED BEJAOUI EZ-ZAHRA</t>
  </si>
  <si>
    <t>OK-21</t>
  </si>
  <si>
    <t>LASSOUED HEDI</t>
  </si>
  <si>
    <t>RESPONSABLE DE PRODUCTION</t>
  </si>
  <si>
    <t>05374940</t>
  </si>
  <si>
    <t>INGENIEUR</t>
  </si>
  <si>
    <t>14</t>
  </si>
  <si>
    <t>01301</t>
  </si>
  <si>
    <t>31007066821</t>
  </si>
  <si>
    <t>87</t>
  </si>
  <si>
    <t>BH</t>
  </si>
  <si>
    <t>56 RUE BARCELONE EL MOUROUJ 4</t>
  </si>
  <si>
    <t>KEFI ZAHRA</t>
  </si>
  <si>
    <t>Team leader</t>
  </si>
  <si>
    <t>Mabrourk Ben Moussa</t>
  </si>
  <si>
    <t>A</t>
  </si>
  <si>
    <t>OUVRIERE SPECIALISE</t>
  </si>
  <si>
    <t>02</t>
  </si>
  <si>
    <t>07164720</t>
  </si>
  <si>
    <t>07800</t>
  </si>
  <si>
    <t>UIB</t>
  </si>
  <si>
    <t>SIDI SALEM MORNAG</t>
  </si>
  <si>
    <t>MORNAG</t>
  </si>
  <si>
    <t>3.1</t>
  </si>
  <si>
    <t>HAMDOUNI HENDA</t>
  </si>
  <si>
    <t>07117182</t>
  </si>
  <si>
    <t>00100</t>
  </si>
  <si>
    <t>00002833028</t>
  </si>
  <si>
    <t>LA POSTE</t>
  </si>
  <si>
    <t>ZAOUIA MORNAG</t>
  </si>
  <si>
    <t>YAHYAOUI REFKA</t>
  </si>
  <si>
    <t>07142776</t>
  </si>
  <si>
    <t>07210</t>
  </si>
  <si>
    <t>41130092926</t>
  </si>
  <si>
    <t>45</t>
  </si>
  <si>
    <t>21 RUE YAMEN CITE JARDIN MORNAG</t>
  </si>
  <si>
    <t>MAHMOUDI MARIEM</t>
  </si>
  <si>
    <t>OUVRIEURE SPECIALISE</t>
  </si>
  <si>
    <t>00</t>
  </si>
  <si>
    <t>07178351</t>
  </si>
  <si>
    <t>00600</t>
  </si>
  <si>
    <t>08901287253</t>
  </si>
  <si>
    <t>BTL</t>
  </si>
  <si>
    <t>4 RUE 9022 FATHALLAH</t>
  </si>
  <si>
    <t>DRIDI MADIHA</t>
  </si>
  <si>
    <t>Couturière</t>
  </si>
  <si>
    <t>07169964</t>
  </si>
  <si>
    <t>NEFZI  HELA</t>
  </si>
  <si>
    <t>07139953</t>
  </si>
  <si>
    <t>KHLIFA RAJA</t>
  </si>
  <si>
    <t>P6 AV</t>
  </si>
  <si>
    <t>MOHAMED AMINE</t>
  </si>
  <si>
    <t>07082009</t>
  </si>
  <si>
    <t>06200</t>
  </si>
  <si>
    <t>01305013460</t>
  </si>
  <si>
    <t>BT</t>
  </si>
  <si>
    <t>7 CITE MUNICIPALITE MORNAG</t>
  </si>
  <si>
    <t>CAMPO A</t>
  </si>
  <si>
    <t>HAMMAMI SALWA</t>
  </si>
  <si>
    <t>JFU</t>
  </si>
  <si>
    <t>09456539</t>
  </si>
  <si>
    <t>17</t>
  </si>
  <si>
    <t>00002857803</t>
  </si>
  <si>
    <t>27</t>
  </si>
  <si>
    <t>7 RUE 4456 CITE SOLTANI HRAIRIA</t>
  </si>
  <si>
    <t>CITE HWASS ZAHROUNI</t>
  </si>
  <si>
    <t>1.2</t>
  </si>
  <si>
    <t>LAARIDHI SABRINE</t>
  </si>
  <si>
    <t>FORMATRICE DE PRODUCTION</t>
  </si>
  <si>
    <t xml:space="preserve">FORMATRICE </t>
  </si>
  <si>
    <t>FORMATRICE PRODUCTION</t>
  </si>
  <si>
    <t>07057169</t>
  </si>
  <si>
    <t>00300</t>
  </si>
  <si>
    <t>07140038665</t>
  </si>
  <si>
    <t>7 RUE DU CAIRE CITE ZITOUN 1</t>
  </si>
  <si>
    <t>FOUCHANA</t>
  </si>
  <si>
    <t>ARRÊT KOCHK MHAMDIA</t>
  </si>
  <si>
    <t>BEN DHAOU FAYCAL</t>
  </si>
  <si>
    <t>07077261</t>
  </si>
  <si>
    <t>00000653786</t>
  </si>
  <si>
    <t>73</t>
  </si>
  <si>
    <t>71 CITE MUNICIPALITE MORNAG</t>
  </si>
  <si>
    <t>BEN SALAH ZOUBAIR</t>
  </si>
  <si>
    <t>QUALITE</t>
  </si>
  <si>
    <t>CONTROL QUALITE</t>
  </si>
  <si>
    <t>07044878</t>
  </si>
  <si>
    <t>19 RUE 10706 CITE AVICENNE</t>
  </si>
  <si>
    <t>KHALOUI YOUSSEF</t>
  </si>
  <si>
    <t>INGENIEUR QUALITE SYSTEM &amp; FOURNISSUER</t>
  </si>
  <si>
    <t>INGENIEUR QUALITE</t>
  </si>
  <si>
    <t>09494236</t>
  </si>
  <si>
    <t>10200</t>
  </si>
  <si>
    <t>07320110488</t>
  </si>
  <si>
    <t>59</t>
  </si>
  <si>
    <t>FAKHET KAIES</t>
  </si>
  <si>
    <t>Planificateur</t>
  </si>
  <si>
    <t>09969182</t>
  </si>
  <si>
    <t>25</t>
  </si>
  <si>
    <t>16600</t>
  </si>
  <si>
    <t>00000956669</t>
  </si>
  <si>
    <t>34</t>
  </si>
  <si>
    <t>ZITOUNA BANK</t>
  </si>
  <si>
    <t>MOUROUJ 2</t>
  </si>
  <si>
    <t>BEN LAKHDHAR ABIR</t>
  </si>
  <si>
    <t>Skoda</t>
  </si>
  <si>
    <t>abdelhalim</t>
  </si>
  <si>
    <t>B</t>
  </si>
  <si>
    <t>04690451</t>
  </si>
  <si>
    <t>00002326342</t>
  </si>
  <si>
    <t>21</t>
  </si>
  <si>
    <t>28 RUE 42912 CITE 25 JUILLET</t>
  </si>
  <si>
    <t>SIDI HASSINE</t>
  </si>
  <si>
    <t>CITE 25 JUILLET SIDI HASSINE</t>
  </si>
  <si>
    <t>1.3</t>
  </si>
  <si>
    <t>FERCHICHI ARWA</t>
  </si>
  <si>
    <t>fin de contrat</t>
  </si>
  <si>
    <t>09176970</t>
  </si>
  <si>
    <t>01107011788</t>
  </si>
  <si>
    <t>3 RUE MSARA CITE KHALED IBN EL WALID</t>
  </si>
  <si>
    <t>DOUAR HICHER</t>
  </si>
  <si>
    <t>DHAOUEFI IMEN</t>
  </si>
  <si>
    <t>07384803</t>
  </si>
  <si>
    <t>01105011063</t>
  </si>
  <si>
    <t>RUE 5541 CITE ECHABEB</t>
  </si>
  <si>
    <t>TERMUNIS 56</t>
  </si>
  <si>
    <t>2.1</t>
  </si>
  <si>
    <t>FADDAOUI LEILA</t>
  </si>
  <si>
    <t>04712810</t>
  </si>
  <si>
    <t>01000</t>
  </si>
  <si>
    <t>00000078576</t>
  </si>
  <si>
    <t>WIFAK BANK</t>
  </si>
  <si>
    <t>8 RUE FAKOUSSA TUNIS</t>
  </si>
  <si>
    <t>GHAZOUANI OUMAYMA</t>
  </si>
  <si>
    <t>00002679991</t>
  </si>
  <si>
    <t>60</t>
  </si>
  <si>
    <t>70 CITE ARRAFAHA BORJ CHAKIR</t>
  </si>
  <si>
    <t>BORJ CHAKIR</t>
  </si>
  <si>
    <t>FATNASSI IMEN</t>
  </si>
  <si>
    <t>04687496</t>
  </si>
  <si>
    <t>00002871941</t>
  </si>
  <si>
    <t>68 RUE 42452 CITE EL YOSR CITE BEN YOUNESS</t>
  </si>
  <si>
    <t>MATHLOUTHI JAMILA</t>
  </si>
  <si>
    <t>04709240</t>
  </si>
  <si>
    <t>03608</t>
  </si>
  <si>
    <t>11130263058</t>
  </si>
  <si>
    <t>20</t>
  </si>
  <si>
    <t>75 RUE 4282 CITE EL FEHRI EL AGBA</t>
  </si>
  <si>
    <t>EL AGBA ABDELMOULA</t>
  </si>
  <si>
    <t>KHZEMI SARRA</t>
  </si>
  <si>
    <t>SA</t>
  </si>
  <si>
    <t>PRB Discplinaire</t>
  </si>
  <si>
    <t>60054929963</t>
  </si>
  <si>
    <t>12 RUE 4699 EZZAHROUNI</t>
  </si>
  <si>
    <t>CITE HWAS ZAHROUNI</t>
  </si>
  <si>
    <t>SLATNIA LAMIA</t>
  </si>
  <si>
    <t>07052831</t>
  </si>
  <si>
    <t>GHARBI MANEL</t>
  </si>
  <si>
    <t>ENCOUR</t>
  </si>
  <si>
    <t>08530073</t>
  </si>
  <si>
    <t>05440063014</t>
  </si>
  <si>
    <t>AVENU MARS EL-BHAYER HAMMAM SOUSSE</t>
  </si>
  <si>
    <t>SOUSSE</t>
  </si>
  <si>
    <t>NEFZI REFKA</t>
  </si>
  <si>
    <t>09181583</t>
  </si>
  <si>
    <t>08001</t>
  </si>
  <si>
    <t>CITE ERRIADH SAIDIA OUED ELLIL</t>
  </si>
  <si>
    <t>MANOUBA</t>
  </si>
  <si>
    <t>RAHMENI RIHEN</t>
  </si>
  <si>
    <t>00995151</t>
  </si>
  <si>
    <t>5 NOUVELLE CITE EL MOGREN</t>
  </si>
  <si>
    <t>ZAGHOUANE</t>
  </si>
  <si>
    <t>NAHDI SALMA</t>
  </si>
  <si>
    <t>04840497</t>
  </si>
  <si>
    <t>01107011761</t>
  </si>
  <si>
    <t>46 RUE 4277 CITE CHABBI EL AGBA</t>
  </si>
  <si>
    <t>SAYARI ZEINEB</t>
  </si>
  <si>
    <t>CP</t>
  </si>
  <si>
    <t>PRB MANAGER</t>
  </si>
  <si>
    <t>07125143</t>
  </si>
  <si>
    <t>04702</t>
  </si>
  <si>
    <t>00240017830</t>
  </si>
  <si>
    <t>LOT 34 CITE AMAL FOUCHANA</t>
  </si>
  <si>
    <t>SHILI SANA</t>
  </si>
  <si>
    <t>MANQUE CHARGE TRAVAIL</t>
  </si>
  <si>
    <t>07068674</t>
  </si>
  <si>
    <t>00000133501</t>
  </si>
  <si>
    <t>44 RUE 11119 MOUROUJ 2</t>
  </si>
  <si>
    <t>ROND POINT MOUROUJ2</t>
  </si>
  <si>
    <t>WAHABI GHOFRANE</t>
  </si>
  <si>
    <t>07208676</t>
  </si>
  <si>
    <t>10 RUE IBN EL KHATIB CITE ERRIADH</t>
  </si>
  <si>
    <t>CHEBBI ZEINEB</t>
  </si>
  <si>
    <t>MALADIE</t>
  </si>
  <si>
    <t>09192075</t>
  </si>
  <si>
    <t>01107011770</t>
  </si>
  <si>
    <t>RUE 7412 CITE KHALED IBN EL WALID</t>
  </si>
  <si>
    <t>SANHEJA</t>
  </si>
  <si>
    <t>HAMMAMI SAOUSSEN</t>
  </si>
  <si>
    <t>07169477</t>
  </si>
  <si>
    <t>00001454836</t>
  </si>
  <si>
    <t>CITE TWAHRIA MHAMDIA</t>
  </si>
  <si>
    <t>ROND POINT FOUCHANA</t>
  </si>
  <si>
    <t>ZAWANI SINDA</t>
  </si>
  <si>
    <t>09519236</t>
  </si>
  <si>
    <t>00140040708</t>
  </si>
  <si>
    <t>KLAAI HAYET</t>
  </si>
  <si>
    <t>CA</t>
  </si>
  <si>
    <t>07138152</t>
  </si>
  <si>
    <t>00002627112</t>
  </si>
  <si>
    <t>71 RUE 10321 WARDIA 4</t>
  </si>
  <si>
    <t>BEN DAHHA</t>
  </si>
  <si>
    <t>BEN TALEB  ABDELBAKI</t>
  </si>
  <si>
    <t>TECHNICIEN CAO</t>
  </si>
  <si>
    <t>09778923</t>
  </si>
  <si>
    <t>05000</t>
  </si>
  <si>
    <t>KARMIA GROMBALIA</t>
  </si>
  <si>
    <t>NABEUL</t>
  </si>
  <si>
    <t>BELGHITH  MONCEF</t>
  </si>
  <si>
    <t>MAGASINIER</t>
  </si>
  <si>
    <t>CIVP</t>
  </si>
  <si>
    <t>00002867966</t>
  </si>
  <si>
    <t>2 RUE OUSSAMA IBN ZEID CITE MED ALI</t>
  </si>
  <si>
    <t>JAYARA SIDI HASSINE</t>
  </si>
  <si>
    <t>AMRI HAMDI</t>
  </si>
  <si>
    <t>RESP COMPTA &amp; FINANCE</t>
  </si>
  <si>
    <t>Finance</t>
  </si>
  <si>
    <t>07103938</t>
  </si>
  <si>
    <t>01305</t>
  </si>
  <si>
    <t>41110097412</t>
  </si>
  <si>
    <t>55</t>
  </si>
  <si>
    <t>RUE EL FARAZDAK RESIDENCE LAYEL, BLOC V 6éme ETAGE APP 5</t>
  </si>
  <si>
    <t>L'AOUINA TUNIS</t>
  </si>
  <si>
    <t>ABDEOUI NAIMA</t>
  </si>
  <si>
    <t>Alimentatrice</t>
  </si>
  <si>
    <t>07096343</t>
  </si>
  <si>
    <t>00500</t>
  </si>
  <si>
    <t>1 RUE 9146CITE EL FATH</t>
  </si>
  <si>
    <t>CHHIBI KHAOULA</t>
  </si>
  <si>
    <t>07232329</t>
  </si>
  <si>
    <t>00240017171</t>
  </si>
  <si>
    <t>CITE MONGI SLIM MHAMDIA</t>
  </si>
  <si>
    <t>MOSQUE OMAR MHAMDIA</t>
  </si>
  <si>
    <t>GHANMI RAFIKA</t>
  </si>
  <si>
    <t>07024336</t>
  </si>
  <si>
    <t>00000550027</t>
  </si>
  <si>
    <t>77</t>
  </si>
  <si>
    <t>13 RUE 10412CITE ENNOUR</t>
  </si>
  <si>
    <t>KHALFAOUI AKRAM</t>
  </si>
  <si>
    <t>07209114</t>
  </si>
  <si>
    <t>07320104275</t>
  </si>
  <si>
    <t>163 RUE KHZAMI CITE EL WIFAK1</t>
  </si>
  <si>
    <t>NOUVELLE MEDINA</t>
  </si>
  <si>
    <t>MANAI JAMILA</t>
  </si>
  <si>
    <t>07142959</t>
  </si>
  <si>
    <t>00001496169</t>
  </si>
  <si>
    <t>22 RUE JEBAL ARAFET CITE ENNASR</t>
  </si>
  <si>
    <t>MHAMDIA</t>
  </si>
  <si>
    <t>OURI RIHAB</t>
  </si>
  <si>
    <t>12</t>
  </si>
  <si>
    <t>40600</t>
  </si>
  <si>
    <t>00002334352</t>
  </si>
  <si>
    <t>18</t>
  </si>
  <si>
    <t>26 RUE 32 EZZAHROUNI</t>
  </si>
  <si>
    <t>TRUBINAL JAYARA</t>
  </si>
  <si>
    <t>BOUGHANMI NABILA</t>
  </si>
  <si>
    <t>07082104</t>
  </si>
  <si>
    <t>01108</t>
  </si>
  <si>
    <t>87712511101</t>
  </si>
  <si>
    <t>BTE</t>
  </si>
  <si>
    <t>31 CITE BALIBORJ GHORBEL</t>
  </si>
  <si>
    <t>YASMINETTE HÔP</t>
  </si>
  <si>
    <t>ABDELLI CHAIMA</t>
  </si>
  <si>
    <t>HANACHI AMEL</t>
  </si>
  <si>
    <t>04675976</t>
  </si>
  <si>
    <t>GHDIR EL KOLLA EL AGBA</t>
  </si>
  <si>
    <t>SASSI LATIFA</t>
  </si>
  <si>
    <t>04674268</t>
  </si>
  <si>
    <t>00002883608</t>
  </si>
  <si>
    <t>5 IMPASSE 8 RUE 42355 AGBA</t>
  </si>
  <si>
    <t>EL AGBA 1</t>
  </si>
  <si>
    <t>TLICHET HANENE</t>
  </si>
  <si>
    <t>07054315</t>
  </si>
  <si>
    <t>00000</t>
  </si>
  <si>
    <t>00000535619</t>
  </si>
  <si>
    <t>84</t>
  </si>
  <si>
    <t>31 RUE 9177 CITE EL FATH</t>
  </si>
  <si>
    <t>KHDHIRI HENDA</t>
  </si>
  <si>
    <t>07004894</t>
  </si>
  <si>
    <t>04700</t>
  </si>
  <si>
    <t>00000228108</t>
  </si>
  <si>
    <t>3 RUE 9148 FATHALLAH</t>
  </si>
  <si>
    <t>MERDASSI ARBIA</t>
  </si>
  <si>
    <t>04629645</t>
  </si>
  <si>
    <t>00002864605</t>
  </si>
  <si>
    <t>13 RUE 9153 FATHALLAH</t>
  </si>
  <si>
    <t>FATHALLAH</t>
  </si>
  <si>
    <t>AOUINI SANA</t>
  </si>
  <si>
    <t>09180944</t>
  </si>
  <si>
    <t>00002883615</t>
  </si>
  <si>
    <t>94</t>
  </si>
  <si>
    <t>TBOLTECH MORNAGUIA</t>
  </si>
  <si>
    <t>TEBOLTECH</t>
  </si>
  <si>
    <t>GHAZOUANI NABIL</t>
  </si>
  <si>
    <t>SP</t>
  </si>
  <si>
    <t>08700983</t>
  </si>
  <si>
    <t>03400</t>
  </si>
  <si>
    <t>5 RUE EL HAWIDH BORJ LOUZIR</t>
  </si>
  <si>
    <t>ARIANA</t>
  </si>
  <si>
    <t>TRABELSI AMAL</t>
  </si>
  <si>
    <t>07367785</t>
  </si>
  <si>
    <t>56 RUE MATMATA CITE TAIEB MHIRI</t>
  </si>
  <si>
    <t>MORNAGUIA</t>
  </si>
  <si>
    <t>FATHALLI NEDIA</t>
  </si>
  <si>
    <t>08540517</t>
  </si>
  <si>
    <t>00000200746</t>
  </si>
  <si>
    <t>CITE EL BARID NEFZA</t>
  </si>
  <si>
    <t>BEJA</t>
  </si>
  <si>
    <t>YASMINETTE</t>
  </si>
  <si>
    <t>HAJ IBRAHIM JAMILA</t>
  </si>
  <si>
    <t>07096226</t>
  </si>
  <si>
    <t>00002883439</t>
  </si>
  <si>
    <t>6 RUE 10896 CITE AVICENNE</t>
  </si>
  <si>
    <t>AYEDI NEDRA</t>
  </si>
  <si>
    <t>04689589</t>
  </si>
  <si>
    <t>00002899963</t>
  </si>
  <si>
    <t>8 IMPASSE 1 RUE 42239 GHDIR EL GOLLA</t>
  </si>
  <si>
    <t>HRAIRIA</t>
  </si>
  <si>
    <t>JABRI RABIAA</t>
  </si>
  <si>
    <t>07349304</t>
  </si>
  <si>
    <t>30 IMPASSE 2 RUE 4267 EL AGBA</t>
  </si>
  <si>
    <t>HAGUI RAHMA</t>
  </si>
  <si>
    <t>07121929</t>
  </si>
  <si>
    <t>11818</t>
  </si>
  <si>
    <t>60023886435</t>
  </si>
  <si>
    <t>96</t>
  </si>
  <si>
    <t>32 RUE 9202 SIDI FATHALLAH</t>
  </si>
  <si>
    <t>KHALFAOUI IBTISSEM</t>
  </si>
  <si>
    <t>07350080</t>
  </si>
  <si>
    <t>00001663159</t>
  </si>
  <si>
    <t>EL MEHRINE EL BATTAN</t>
  </si>
  <si>
    <t>ABISSI  HANA</t>
  </si>
  <si>
    <t>HAGUI SABRINE</t>
  </si>
  <si>
    <t>07147695</t>
  </si>
  <si>
    <t>00000081041</t>
  </si>
  <si>
    <t>NAASSEN</t>
  </si>
  <si>
    <t>BENALI ARBIA</t>
  </si>
  <si>
    <t>04680965</t>
  </si>
  <si>
    <t>00000807644</t>
  </si>
  <si>
    <t>77 AVENU HRAIRIA EZZAHROUNI</t>
  </si>
  <si>
    <t>EZZINE FATMA</t>
  </si>
  <si>
    <t>07136057</t>
  </si>
  <si>
    <t>00002617991</t>
  </si>
  <si>
    <t>5 RUE SALEM BOUHAJEB SANHAJA</t>
  </si>
  <si>
    <t>DAAGI BOUTHAINA</t>
  </si>
  <si>
    <t>09177993</t>
  </si>
  <si>
    <t>00002892699</t>
  </si>
  <si>
    <t>Salaire  Octobre-22</t>
  </si>
  <si>
    <t>ZITOUNI SANA</t>
  </si>
  <si>
    <t>Contrôle Qualité</t>
  </si>
  <si>
    <t>Anis Sbouri</t>
  </si>
  <si>
    <t>Contrôleur Qualité</t>
  </si>
  <si>
    <t>07187325</t>
  </si>
  <si>
    <t>06806</t>
  </si>
  <si>
    <t>81007013632</t>
  </si>
  <si>
    <t>52 RUE BOKRI CITE EL FAOUZ EL MOUROUJ 5</t>
  </si>
  <si>
    <t>ZOUAOUI AMENI</t>
  </si>
  <si>
    <t>coupe</t>
  </si>
  <si>
    <t>HAITHEM SLAMA</t>
  </si>
  <si>
    <t>CHEF EQUIPE</t>
  </si>
  <si>
    <t>04728992</t>
  </si>
  <si>
    <t>10300</t>
  </si>
  <si>
    <t>07220115466</t>
  </si>
  <si>
    <t>67</t>
  </si>
  <si>
    <t>5 RUE 42450 CITE YOSR BEN YOUNESS</t>
  </si>
  <si>
    <t>SLIMEN KEHIA</t>
  </si>
  <si>
    <t>ABIDI  CHAIMA</t>
  </si>
  <si>
    <t>04803993</t>
  </si>
  <si>
    <t>00002891093</t>
  </si>
  <si>
    <t>11 RUE LA BELGUIQUE</t>
  </si>
  <si>
    <t>JRIDI NOURA</t>
  </si>
  <si>
    <t>Mariage</t>
  </si>
  <si>
    <t>08046739</t>
  </si>
  <si>
    <t>00002892963</t>
  </si>
  <si>
    <t>BOUSALAH AIN SNENE KALAAT SNEN</t>
  </si>
  <si>
    <t>LE KEF</t>
  </si>
  <si>
    <t>HEDHLI DONIA</t>
  </si>
  <si>
    <t>Auditrice</t>
  </si>
  <si>
    <t>P6 AR</t>
  </si>
  <si>
    <t>Malek harran</t>
  </si>
  <si>
    <t>09184889</t>
  </si>
  <si>
    <t>00002641811</t>
  </si>
  <si>
    <t>43</t>
  </si>
  <si>
    <t>24 RUE AMMAR IBN YASSER SANHEJA</t>
  </si>
  <si>
    <t>OUED ELLIL</t>
  </si>
  <si>
    <t>KHEMIRI  OUMAYMA</t>
  </si>
  <si>
    <t>Fire W</t>
  </si>
  <si>
    <t>00400</t>
  </si>
  <si>
    <t>50052996048</t>
  </si>
  <si>
    <t>RUE BENI ZAID EL AGBA</t>
  </si>
  <si>
    <t>HAJJI HENDA</t>
  </si>
  <si>
    <t>07732318</t>
  </si>
  <si>
    <t>RHIMET HAJEB EL AYOUN</t>
  </si>
  <si>
    <t>KAIROUAN</t>
  </si>
  <si>
    <t>REZGUI  SAMIA</t>
  </si>
  <si>
    <t>MASSOUD BRAHMI</t>
  </si>
  <si>
    <t>07207737</t>
  </si>
  <si>
    <t>00002726403</t>
  </si>
  <si>
    <t>19</t>
  </si>
  <si>
    <t>23 RUE EL IBTISSAMA MOUROUJ 2</t>
  </si>
  <si>
    <t>SLIMEN AMAL</t>
  </si>
  <si>
    <t>INGENIEUR METHODE</t>
  </si>
  <si>
    <t>19 CITE TAIEB MHIRI RAFRAF</t>
  </si>
  <si>
    <t>BIZERT</t>
  </si>
  <si>
    <t>DHIFALLAH OUMAYMA</t>
  </si>
  <si>
    <t>EL KADRI MARIEM</t>
  </si>
  <si>
    <t>04822586</t>
  </si>
  <si>
    <t>04600</t>
  </si>
  <si>
    <t>01145012402</t>
  </si>
  <si>
    <t>36</t>
  </si>
  <si>
    <t>20 RUE 4013 CITE SFAR JAYARA</t>
  </si>
  <si>
    <t>1.1</t>
  </si>
  <si>
    <t>ZOUAGHI  ASMA</t>
  </si>
  <si>
    <t>04828832</t>
  </si>
  <si>
    <t>01145012399</t>
  </si>
  <si>
    <t>8 RUE 524 JAYARA</t>
  </si>
  <si>
    <t>JAYARA</t>
  </si>
  <si>
    <t>MESTIRI  ZEINEB</t>
  </si>
  <si>
    <t>01145012410</t>
  </si>
  <si>
    <t>7 RUE MONGI BALI</t>
  </si>
  <si>
    <t>MEJRI  LATIFA</t>
  </si>
  <si>
    <t>07225146</t>
  </si>
  <si>
    <t>01800</t>
  </si>
  <si>
    <t>86105533039</t>
  </si>
  <si>
    <t>RESIDENCE TABAC AP-12 MOUROUJ 1</t>
  </si>
  <si>
    <t>MOUROUJ 1</t>
  </si>
  <si>
    <t>ABDELI MAROUEN</t>
  </si>
  <si>
    <t>06007475</t>
  </si>
  <si>
    <t>12 AVENUE  DE LA LIBERTE CITE JABEUR</t>
  </si>
  <si>
    <t>MEJRI MARIEM</t>
  </si>
  <si>
    <t>Issam Ouni</t>
  </si>
  <si>
    <t>04811183</t>
  </si>
  <si>
    <t>01145012380</t>
  </si>
  <si>
    <t>5 RUE HAB MLOUK JAYARA</t>
  </si>
  <si>
    <t>BEN AMOR  ASMA</t>
  </si>
  <si>
    <t>04804752</t>
  </si>
  <si>
    <t>01145012445</t>
  </si>
  <si>
    <t>24 RUE 42732 CITE MESTIRI JAYARA</t>
  </si>
  <si>
    <t>NASRAOUI  KHAOULA</t>
  </si>
  <si>
    <t>07420245</t>
  </si>
  <si>
    <t>00002893073</t>
  </si>
  <si>
    <t>44</t>
  </si>
  <si>
    <t>42 RUE 1675 CITE 2 MARS ETTADHAMEN</t>
  </si>
  <si>
    <t>SIDI ALI HATTAB</t>
  </si>
  <si>
    <t>FERCHICHI  CHAHIRA</t>
  </si>
  <si>
    <t>09455049</t>
  </si>
  <si>
    <t>10</t>
  </si>
  <si>
    <t>31612</t>
  </si>
  <si>
    <t>61050045788</t>
  </si>
  <si>
    <t>STB</t>
  </si>
  <si>
    <t>9 RUE 4490 CITE HAWASS HRAIRIA</t>
  </si>
  <si>
    <t>KTHIRI HAJER</t>
  </si>
  <si>
    <t>07042693</t>
  </si>
  <si>
    <t>06802</t>
  </si>
  <si>
    <t>39 RUE ESSANAWBER MOUROUJ 1</t>
  </si>
  <si>
    <t>ROND POINT SOUK MOUROUJ</t>
  </si>
  <si>
    <t>KADRI IMEN</t>
  </si>
  <si>
    <t>04810022</t>
  </si>
  <si>
    <t>01145012518</t>
  </si>
  <si>
    <t>4 RUE 42894 DIDI HASSINE</t>
  </si>
  <si>
    <t>CHEFRIDI DORSAF</t>
  </si>
  <si>
    <t>01145012437</t>
  </si>
  <si>
    <t>28</t>
  </si>
  <si>
    <t>22 RUE KHAZNADAR CITE MESTIRI</t>
  </si>
  <si>
    <t>OUESLATI RIHAB</t>
  </si>
  <si>
    <t>Panda</t>
  </si>
  <si>
    <t>FAWZI SENDESNI</t>
  </si>
  <si>
    <t>01145012453</t>
  </si>
  <si>
    <t>2 RUE BECHIR SFAR</t>
  </si>
  <si>
    <t>ZAAKARI SALMA</t>
  </si>
  <si>
    <t>00002932771</t>
  </si>
  <si>
    <t>66</t>
  </si>
  <si>
    <t>13 RUE KHAZNADAR CITE MESTIRI</t>
  </si>
  <si>
    <t>2.2</t>
  </si>
  <si>
    <t>RHIMI KHOULOUD</t>
  </si>
  <si>
    <t>IMMEGRATION A L'ETRANGER</t>
  </si>
  <si>
    <t>00002824467</t>
  </si>
  <si>
    <t>26 RUE EL TOUT CITE YASMINE JAYARA</t>
  </si>
  <si>
    <t>HAMMAMI NESRINE</t>
  </si>
  <si>
    <t>07353189</t>
  </si>
  <si>
    <t>00001374598</t>
  </si>
  <si>
    <t>58</t>
  </si>
  <si>
    <t>2 RUE ANNAJET CITE TAREK IBN ZIED</t>
  </si>
  <si>
    <t>JLASSI SANA</t>
  </si>
  <si>
    <t>09467277</t>
  </si>
  <si>
    <t>00001228113</t>
  </si>
  <si>
    <t>93</t>
  </si>
  <si>
    <t>SIDI MEDINE MJEZ EL BEB</t>
  </si>
  <si>
    <t>ROND POINT HAFSSIA</t>
  </si>
  <si>
    <t>BEN SALAH MONTASAR</t>
  </si>
  <si>
    <t>07048264</t>
  </si>
  <si>
    <t>00002681376</t>
  </si>
  <si>
    <t>9 RUE EL HADHIRI MOUROUJ 2</t>
  </si>
  <si>
    <t>FERCHICHI  SABRINE</t>
  </si>
  <si>
    <t>04822331</t>
  </si>
  <si>
    <t>00002652267</t>
  </si>
  <si>
    <t>9 RUE EL HANEN HEDI NOUIRA MGHIRET ENZEL</t>
  </si>
  <si>
    <t>SELMI  IMEN</t>
  </si>
  <si>
    <t>04713218</t>
  </si>
  <si>
    <t>Divorcée</t>
  </si>
  <si>
    <t>00002878229</t>
  </si>
  <si>
    <t>147 BLOC EL BOSTEN CITE BOUGATFA</t>
  </si>
  <si>
    <t>MAHTLI NABIHA</t>
  </si>
  <si>
    <t>04538631</t>
  </si>
  <si>
    <t>00002071986</t>
  </si>
  <si>
    <t>CITE 7 NOVEMBRE BOUROUIS</t>
  </si>
  <si>
    <t>SILIANA</t>
  </si>
  <si>
    <t>RAKROUKI NOURHEN</t>
  </si>
  <si>
    <t>04843751</t>
  </si>
  <si>
    <t>07516</t>
  </si>
  <si>
    <t>00061641155</t>
  </si>
  <si>
    <t>28 RUE YOUNEN</t>
  </si>
  <si>
    <t>JLASSI  DHEKRA</t>
  </si>
  <si>
    <t>09164518</t>
  </si>
  <si>
    <t>HMAYEM MORNAGUIA</t>
  </si>
  <si>
    <t>ARFAOUI RIM</t>
  </si>
  <si>
    <t>prb familiale</t>
  </si>
  <si>
    <t>07342648</t>
  </si>
  <si>
    <t>08102</t>
  </si>
  <si>
    <t>BOURAGBA MORNAGUIA</t>
  </si>
  <si>
    <t>HBIBI  HAYET</t>
  </si>
  <si>
    <t>07340417</t>
  </si>
  <si>
    <t>00000878397</t>
  </si>
  <si>
    <t>BIR TOUIL BORJ EL AMRI</t>
  </si>
  <si>
    <t>DRIDI NOURA</t>
  </si>
  <si>
    <t>HASNA NASRAOUI</t>
  </si>
  <si>
    <t>04662755</t>
  </si>
  <si>
    <t>00002638504</t>
  </si>
  <si>
    <t>70</t>
  </si>
  <si>
    <t>13 RUE 4273 CITE MNASIR EL AGBA</t>
  </si>
  <si>
    <t>ZAHROUNI</t>
  </si>
  <si>
    <t>SADEK NADA</t>
  </si>
  <si>
    <t>07339463</t>
  </si>
  <si>
    <t>00002891110</t>
  </si>
  <si>
    <t>16</t>
  </si>
  <si>
    <t>3 RUE EHSSEN CITE BELKHOUJA</t>
  </si>
  <si>
    <t>GARDE NATIONAL EL AGBA</t>
  </si>
  <si>
    <t>BEN NJIMA KARIMA</t>
  </si>
  <si>
    <t>Alimentatrice LIGNE</t>
  </si>
  <si>
    <t>07243897</t>
  </si>
  <si>
    <t>00002620303</t>
  </si>
  <si>
    <t>62</t>
  </si>
  <si>
    <t>GARDE NATIONAL MHAMDIA</t>
  </si>
  <si>
    <t>RAHMOUNI KHAOULA</t>
  </si>
  <si>
    <t>04742992</t>
  </si>
  <si>
    <t>00001065509</t>
  </si>
  <si>
    <t>12 RUE 11181 CITE NOZHA MOUROUJ 2</t>
  </si>
  <si>
    <t>EL MONTAZAH MOUROUJ</t>
  </si>
  <si>
    <t>SOUID KHOULOUD</t>
  </si>
  <si>
    <t>07128561</t>
  </si>
  <si>
    <t>00001242975</t>
  </si>
  <si>
    <t>6 RUE MOURITANIE CITE AMEN MHAMDIA</t>
  </si>
  <si>
    <t>CITE MED ALI</t>
  </si>
  <si>
    <t>OUECHTETI KHALIL</t>
  </si>
  <si>
    <t>07220156014</t>
  </si>
  <si>
    <t>61</t>
  </si>
  <si>
    <t>RUE FAKIH MED TAHENTI CITE KHALED IBN EL WALID</t>
  </si>
  <si>
    <t>NOUIOUI  KHALED</t>
  </si>
  <si>
    <t>07251302</t>
  </si>
  <si>
    <t>00002879467</t>
  </si>
  <si>
    <t>29 RUE ALI DOUAAGI CITE 18 JANVIER ETTADHAMEN</t>
  </si>
  <si>
    <t>MAHFOUDHI HANA</t>
  </si>
  <si>
    <t>09775615</t>
  </si>
  <si>
    <t>CITE TOUHEMI SIDI TOUMI BNI KHALED</t>
  </si>
  <si>
    <t>BOUKHRISS INTIDHAR</t>
  </si>
  <si>
    <t>ABSENCE NON JUSTIFIE</t>
  </si>
  <si>
    <t>04650319</t>
  </si>
  <si>
    <t>01145012550</t>
  </si>
  <si>
    <t>14 RUE 42586 TUNIS</t>
  </si>
  <si>
    <t>HAMMAMI  NAHED</t>
  </si>
  <si>
    <t>09161748</t>
  </si>
  <si>
    <t>00002645711</t>
  </si>
  <si>
    <t>80</t>
  </si>
  <si>
    <t>SANHEJA OUED ELLIL</t>
  </si>
  <si>
    <t>CHAAMBI DORRA</t>
  </si>
  <si>
    <t>07133858</t>
  </si>
  <si>
    <t>00002616731</t>
  </si>
  <si>
    <t>5 RUE HABIB THAMEUR MHAMDIA</t>
  </si>
  <si>
    <t>NASRI KALTHOUM</t>
  </si>
  <si>
    <t>09179420</t>
  </si>
  <si>
    <t>00002862499</t>
  </si>
  <si>
    <t>10 RUE MAAROUF ERRASSAFI OUED ELLIL</t>
  </si>
  <si>
    <t>HAMDI SARRA</t>
  </si>
  <si>
    <t>00002891953</t>
  </si>
  <si>
    <t>14 RUE ELYESS IBN ABBESS HRAIRIA</t>
  </si>
  <si>
    <t>GHDIR EL GOLLA</t>
  </si>
  <si>
    <t>EZZINE RABAA</t>
  </si>
  <si>
    <t>discipline</t>
  </si>
  <si>
    <t>04729856</t>
  </si>
  <si>
    <t>00001209828</t>
  </si>
  <si>
    <t>56</t>
  </si>
  <si>
    <t>21 CITE HASSEN BELKHOUJA</t>
  </si>
  <si>
    <t>OK-22</t>
  </si>
  <si>
    <t>JLASSI  KAOUTHER</t>
  </si>
  <si>
    <t>09172086</t>
  </si>
  <si>
    <t>00001202508</t>
  </si>
  <si>
    <t>24 RUE AKHOUAN SAFA SANHAJA OUED ELLIL</t>
  </si>
  <si>
    <t>MOUMNI SAFA</t>
  </si>
  <si>
    <t>04744840</t>
  </si>
  <si>
    <t>00131295007</t>
  </si>
  <si>
    <t>31</t>
  </si>
  <si>
    <t>18 RUE KHOTTAF CITE BASSATINE</t>
  </si>
  <si>
    <t>BEL AOUADHI SABRINE</t>
  </si>
  <si>
    <t>04830779</t>
  </si>
  <si>
    <t>03303</t>
  </si>
  <si>
    <t>14 RUE IBN NAFISS</t>
  </si>
  <si>
    <t>AKERMI AIDA</t>
  </si>
  <si>
    <t>04692305</t>
  </si>
  <si>
    <t>01145012542</t>
  </si>
  <si>
    <t>16 RUE 525 JINEN ZITOUN JAYARA</t>
  </si>
  <si>
    <t>DRIDI LAMIA</t>
  </si>
  <si>
    <t>04670667</t>
  </si>
  <si>
    <t>01145012569</t>
  </si>
  <si>
    <t>14 RUE BECHIR BEN SAFOUAN CITE ENNASIM</t>
  </si>
  <si>
    <t>YAAKOUBI  WAFA</t>
  </si>
  <si>
    <t>07198579</t>
  </si>
  <si>
    <t>00002270473</t>
  </si>
  <si>
    <t>3 RUE 10569 EL OUARDIA</t>
  </si>
  <si>
    <t>ABDELLAOUI SAMI</t>
  </si>
  <si>
    <t>RESSOURCE HUMAINE</t>
  </si>
  <si>
    <t>RESPONSABLE RESSOURCES HUMAINES</t>
  </si>
  <si>
    <t>Human Resources</t>
  </si>
  <si>
    <t>03771728</t>
  </si>
  <si>
    <t>00800</t>
  </si>
  <si>
    <t>81007039034</t>
  </si>
  <si>
    <t>14 RUE DU NIL CITE HIDHAB</t>
  </si>
  <si>
    <t>ROMDHANI YASSINE</t>
  </si>
  <si>
    <t>07363213</t>
  </si>
  <si>
    <t>00002898683</t>
  </si>
  <si>
    <t>18 RUE WALID IBN OKBA DAOUAR HICHER</t>
  </si>
  <si>
    <t>TERMINUS 56</t>
  </si>
  <si>
    <t>GABSI HAMZA</t>
  </si>
  <si>
    <t>07200134</t>
  </si>
  <si>
    <t>02222</t>
  </si>
  <si>
    <t>BTK</t>
  </si>
  <si>
    <t>7 RUE 10400 OUARDIA</t>
  </si>
  <si>
    <t>Arrêt 24</t>
  </si>
  <si>
    <t>RIAHI KHADIJA</t>
  </si>
  <si>
    <t>04697970</t>
  </si>
  <si>
    <t>00001085943</t>
  </si>
  <si>
    <t>13 RUE 4120 EZZOUHOUR</t>
  </si>
  <si>
    <t>EL AGBA 2</t>
  </si>
  <si>
    <t>BEN BRAHIM HALIMA</t>
  </si>
  <si>
    <t>07293252</t>
  </si>
  <si>
    <t>11110217606</t>
  </si>
  <si>
    <t>19 RUE YANABIAA GHDIR EL GOLLA HRAIRIA</t>
  </si>
  <si>
    <t>FERJANI IKRAM</t>
  </si>
  <si>
    <t>09508036</t>
  </si>
  <si>
    <t>00001225143</t>
  </si>
  <si>
    <t>89</t>
  </si>
  <si>
    <t>HAFSIA BORJ EL AMRI</t>
  </si>
  <si>
    <t>MAJDOUB SONIA</t>
  </si>
  <si>
    <t>06895340</t>
  </si>
  <si>
    <t>00002895168</t>
  </si>
  <si>
    <t>64</t>
  </si>
  <si>
    <t>HOUMET SIDI BANNOUR MOKNIN</t>
  </si>
  <si>
    <t>MONASTIR</t>
  </si>
  <si>
    <t>ZITOUNI SIWAR</t>
  </si>
  <si>
    <t>07701</t>
  </si>
  <si>
    <t>CITE EL OMMEL SAKIT SIDI YOUSSEF</t>
  </si>
  <si>
    <t>oui</t>
  </si>
  <si>
    <t>MOUROUJ 3</t>
  </si>
  <si>
    <t>DEHMANI AMENI</t>
  </si>
  <si>
    <t>01145012372</t>
  </si>
  <si>
    <t>2 RUE 4030 SIDI HASSINE</t>
  </si>
  <si>
    <t>ALOUI HEDDI</t>
  </si>
  <si>
    <t>09169737</t>
  </si>
  <si>
    <t>00001415091</t>
  </si>
  <si>
    <t>23</t>
  </si>
  <si>
    <t>RUE ABESSE IBN ABDELMOTTALEB EL GOBAA</t>
  </si>
  <si>
    <t>JOUINI AMIRA</t>
  </si>
  <si>
    <t>04721548</t>
  </si>
  <si>
    <t>00061836490</t>
  </si>
  <si>
    <t>29</t>
  </si>
  <si>
    <t>14 RUE 20 MARS SIDI HASSINE</t>
  </si>
  <si>
    <t>COFAT SIDI HASSINE</t>
  </si>
  <si>
    <t>MEJRI LEILA</t>
  </si>
  <si>
    <t>07166309</t>
  </si>
  <si>
    <t>22 RUE 9118 JEBAL JELOUD</t>
  </si>
  <si>
    <t>SAIDANI ARBIA</t>
  </si>
  <si>
    <t>04815585</t>
  </si>
  <si>
    <t>00001524630</t>
  </si>
  <si>
    <t>13 RUE ROMENE SIDI HASSINE</t>
  </si>
  <si>
    <t>TABOUBI NAJLA</t>
  </si>
  <si>
    <t>04668979</t>
  </si>
  <si>
    <t>04304</t>
  </si>
  <si>
    <t>4 RUE 3025 CITE HLELE</t>
  </si>
  <si>
    <t>GHAZELI</t>
  </si>
  <si>
    <t>YOUSSFI DALINDA</t>
  </si>
  <si>
    <t>04824774</t>
  </si>
  <si>
    <t>38105531196</t>
  </si>
  <si>
    <t>90</t>
  </si>
  <si>
    <t>1 IMPASSE 4267 CITE MNASRIA EL AGBA</t>
  </si>
  <si>
    <t>HABIBI EMNA</t>
  </si>
  <si>
    <t>04800987</t>
  </si>
  <si>
    <t>06501</t>
  </si>
  <si>
    <t>32 RUE 4229 CITE ELFEHRI EL AGBAA</t>
  </si>
  <si>
    <t>ZOUAGHI IKRAM</t>
  </si>
  <si>
    <t>Malek weslati</t>
  </si>
  <si>
    <t>01145011309</t>
  </si>
  <si>
    <t>8 RUE CITE EL ONS SIDI HASSINE</t>
  </si>
  <si>
    <t>SAHBANI SAMIRA</t>
  </si>
  <si>
    <t>08977825</t>
  </si>
  <si>
    <t>38105526722</t>
  </si>
  <si>
    <t>15 RUE 42590 CITE EL FEHRI EL AGBA</t>
  </si>
  <si>
    <t>SGHAIER HOUCEM</t>
  </si>
  <si>
    <t>Appolo</t>
  </si>
  <si>
    <t>APPOLO</t>
  </si>
  <si>
    <t>YOUSSEF KHALOUI</t>
  </si>
  <si>
    <t>09955419</t>
  </si>
  <si>
    <t>13500</t>
  </si>
  <si>
    <t>00000802804</t>
  </si>
  <si>
    <t>CITE DHOBAT KHAZNADAR</t>
  </si>
  <si>
    <t>BARDO</t>
  </si>
  <si>
    <t>ARTISANA</t>
  </si>
  <si>
    <t>TRABELSI SONIA</t>
  </si>
  <si>
    <t>07331158</t>
  </si>
  <si>
    <t>00002900038</t>
  </si>
  <si>
    <t>SIDI ALI HATTAB MORNAGUIA</t>
  </si>
  <si>
    <t>ARIDHI EMNA</t>
  </si>
  <si>
    <t>00002457904</t>
  </si>
  <si>
    <t>5 RUE ENNAKHIL JAYARA</t>
  </si>
  <si>
    <t>MBARKI MANEL</t>
  </si>
  <si>
    <t>02400</t>
  </si>
  <si>
    <t>00000713886</t>
  </si>
  <si>
    <t>CITE MRAD SIDI HASSINE</t>
  </si>
  <si>
    <t>MERSNI HANA</t>
  </si>
  <si>
    <t>04830006</t>
  </si>
  <si>
    <t>00062105374</t>
  </si>
  <si>
    <t>8 RUE 1110 SIDI HASSINE</t>
  </si>
  <si>
    <t>BEN MOHAMED SALWA</t>
  </si>
  <si>
    <t>Fin de contrat</t>
  </si>
  <si>
    <t>04312</t>
  </si>
  <si>
    <t>80062031596</t>
  </si>
  <si>
    <t>42</t>
  </si>
  <si>
    <t>26 RUE 4506 SOMRANE</t>
  </si>
  <si>
    <t>OUECHTATI AMIRA</t>
  </si>
  <si>
    <t>09178070</t>
  </si>
  <si>
    <t>00000704931</t>
  </si>
  <si>
    <t>CITE EL WAHA EL AGBA IMM EL WALID 3</t>
  </si>
  <si>
    <t>MIMOUNI HOUDA</t>
  </si>
  <si>
    <t>04709923</t>
  </si>
  <si>
    <t>00001413164</t>
  </si>
  <si>
    <t>81</t>
  </si>
  <si>
    <t>13 RUE EL ONS CITE HASSEN BELKHOUJA</t>
  </si>
  <si>
    <t>TOUHAMI MERIAM</t>
  </si>
  <si>
    <t>04824600</t>
  </si>
  <si>
    <t>08908</t>
  </si>
  <si>
    <t>25 RUE 4035 MALLASSINE</t>
  </si>
  <si>
    <t>EZZOUHOUR</t>
  </si>
  <si>
    <t>GHANMI NAJET</t>
  </si>
  <si>
    <t>44 RUE BERLINE MOUROUJ 5</t>
  </si>
  <si>
    <t>HANBLI MAJDI</t>
  </si>
  <si>
    <t>07221690</t>
  </si>
  <si>
    <t>00002848635</t>
  </si>
  <si>
    <t>33 RUE 9260 JBEL JELOUD</t>
  </si>
  <si>
    <t>JEBAL JELOUD</t>
  </si>
  <si>
    <t>OUN OLFA</t>
  </si>
  <si>
    <t>07159064</t>
  </si>
  <si>
    <t>12700</t>
  </si>
  <si>
    <t>00000709648</t>
  </si>
  <si>
    <t>26</t>
  </si>
  <si>
    <t>19 RUE SABRA ET CHATELLA CITE IZDIHAR</t>
  </si>
  <si>
    <t>OUESLATI IMEN</t>
  </si>
  <si>
    <t>07101954</t>
  </si>
  <si>
    <t>02700</t>
  </si>
  <si>
    <t>00000582089</t>
  </si>
  <si>
    <t>23 RUE 10410 CITE ENNOUR</t>
  </si>
  <si>
    <t>OUARDIA</t>
  </si>
  <si>
    <t>SALEM AYMEN</t>
  </si>
  <si>
    <t>faute Qualité coupe</t>
  </si>
  <si>
    <t>09955528</t>
  </si>
  <si>
    <t>03200</t>
  </si>
  <si>
    <t>00000577902</t>
  </si>
  <si>
    <t>RUE OM KALTHOUM IMM SAADA 4ETAGE APP 4</t>
  </si>
  <si>
    <t>KHAZNADAR</t>
  </si>
  <si>
    <t>AYARI SONDES</t>
  </si>
  <si>
    <t>07174766</t>
  </si>
  <si>
    <t>03000</t>
  </si>
  <si>
    <t>00825024859</t>
  </si>
  <si>
    <t>11 RUE EL MAARI CITE HACHED M4HAMDIA</t>
  </si>
  <si>
    <t>BEN AMMAR LILIA</t>
  </si>
  <si>
    <t>AP-T</t>
  </si>
  <si>
    <t>04731280</t>
  </si>
  <si>
    <t>00000176125</t>
  </si>
  <si>
    <t>13 RUE ABDALLAH IBN HABHAB</t>
  </si>
  <si>
    <t>NAFFATI YOSRA</t>
  </si>
  <si>
    <t>07172387</t>
  </si>
  <si>
    <t>00002587077</t>
  </si>
  <si>
    <t>MOSQUE ESSALEM MHAMDIA</t>
  </si>
  <si>
    <t>FERCHICHI BOUTHAINA</t>
  </si>
  <si>
    <t>07166348</t>
  </si>
  <si>
    <t>23 RUE 9182 SIDI FATHALLAH</t>
  </si>
  <si>
    <t>SAANOUN SARRA</t>
  </si>
  <si>
    <t>07138721</t>
  </si>
  <si>
    <t>00002901806</t>
  </si>
  <si>
    <t>35</t>
  </si>
  <si>
    <t>13 RUE HERGLA EL OUARDIA</t>
  </si>
  <si>
    <t>DAAGI ASMA</t>
  </si>
  <si>
    <t>09167177</t>
  </si>
  <si>
    <t>00002899337</t>
  </si>
  <si>
    <t>RUE IBN EL KAYEM EL JAWZIA SANHAJA</t>
  </si>
  <si>
    <t>BRINSI AMIRA</t>
  </si>
  <si>
    <t>04822330</t>
  </si>
  <si>
    <t>01145012879</t>
  </si>
  <si>
    <t>6 RUE 201 CITE MRAD SEDJOUMI</t>
  </si>
  <si>
    <t>BENABDALLAH AMENI</t>
  </si>
  <si>
    <t>04817308</t>
  </si>
  <si>
    <t>00002967267</t>
  </si>
  <si>
    <t>3 RUE HASSINE BOUZAIENE CITE BOUGATFA2</t>
  </si>
  <si>
    <t>JOUINI MARWA</t>
  </si>
  <si>
    <t>09185401</t>
  </si>
  <si>
    <t>00002334696</t>
  </si>
  <si>
    <t>82</t>
  </si>
  <si>
    <t>RUE HALAB CITE TAIEB MHIRI MORNAGUIA</t>
  </si>
  <si>
    <t>SAIDI RABAA</t>
  </si>
  <si>
    <t>07078245</t>
  </si>
  <si>
    <t>50600</t>
  </si>
  <si>
    <t>67121647015</t>
  </si>
  <si>
    <t>RUE DR ZOUHAIER SAFI CITE EL ATIK</t>
  </si>
  <si>
    <t>NASRI OLFA</t>
  </si>
  <si>
    <t>07072511</t>
  </si>
  <si>
    <t>00002902015</t>
  </si>
  <si>
    <t>8 RUE 10490 CITE ENNOUR KABARIA</t>
  </si>
  <si>
    <t>KABARIA</t>
  </si>
  <si>
    <t>GUESMI RAOUDHA</t>
  </si>
  <si>
    <t>07208462</t>
  </si>
  <si>
    <t>00240007729</t>
  </si>
  <si>
    <t>RUE BANI KHALED RESIDENCE KASR CITE HACHED 2</t>
  </si>
  <si>
    <t>FAIDI AMEL</t>
  </si>
  <si>
    <t>09194532</t>
  </si>
  <si>
    <t>00002900809</t>
  </si>
  <si>
    <t>34 RUE ABDELAZIZE THAALBI SANHEJA</t>
  </si>
  <si>
    <t>HAJRI NAOUEL</t>
  </si>
  <si>
    <t>00133100598</t>
  </si>
  <si>
    <t>11 RUE GHANDI SIDI HASSINE</t>
  </si>
  <si>
    <t>ABBES KHIRA</t>
  </si>
  <si>
    <t>07300428</t>
  </si>
  <si>
    <t>00001498421</t>
  </si>
  <si>
    <t>12 RUE YAHYA SOULAYMANI SANHEJA</t>
  </si>
  <si>
    <t>TALEB HASAN SAFA</t>
  </si>
  <si>
    <t>04848643</t>
  </si>
  <si>
    <t>00002838822</t>
  </si>
  <si>
    <t>36 RUE 68 EZZAHROUNI</t>
  </si>
  <si>
    <t>SAMARI KARIM</t>
  </si>
  <si>
    <t>09991742</t>
  </si>
  <si>
    <t>BTS LOGISTIQUE</t>
  </si>
  <si>
    <t>00000709276</t>
  </si>
  <si>
    <t>CITE EL MECHTEL EL AGBA</t>
  </si>
  <si>
    <t>OUED GUERIANA AGBA</t>
  </si>
  <si>
    <t>SAHLI RAHMA</t>
  </si>
  <si>
    <t>00062323365</t>
  </si>
  <si>
    <t>11 RUE BAHR EL YABANE CITE EL ONS SIDI HASSINE</t>
  </si>
  <si>
    <t>ZAIRI FARAH</t>
  </si>
  <si>
    <t>04713765</t>
  </si>
  <si>
    <t>01145012860</t>
  </si>
  <si>
    <t>68 RUE ISTANBOUL SIDI HASSINE</t>
  </si>
  <si>
    <t>CHIHAOUI WALID</t>
  </si>
  <si>
    <t>07063974</t>
  </si>
  <si>
    <t>01305005157</t>
  </si>
  <si>
    <t>CITE BIR EZZANGA EZZAOUIA MORNAG</t>
  </si>
  <si>
    <t>BEN MOHAMED FAOUZI</t>
  </si>
  <si>
    <t>07160600</t>
  </si>
  <si>
    <t>00002902576</t>
  </si>
  <si>
    <t>CITE ESSALEM MGHIRA INZEL FOUCHANA</t>
  </si>
  <si>
    <t>CITE PRIME FOUCHANA</t>
  </si>
  <si>
    <t>ATHIMNI NEILA</t>
  </si>
  <si>
    <t>07930933</t>
  </si>
  <si>
    <t>00000714978</t>
  </si>
  <si>
    <t>69</t>
  </si>
  <si>
    <t>1 RUE LA VERITE DENDEN</t>
  </si>
  <si>
    <t>DENDEN</t>
  </si>
  <si>
    <t>ELAIR KARIMA</t>
  </si>
  <si>
    <t>04711141</t>
  </si>
  <si>
    <t>50040434144</t>
  </si>
  <si>
    <t>1 IMPASSE 6 RUE 4267 EL AGBA</t>
  </si>
  <si>
    <t>YAHYAOUI AMIRA</t>
  </si>
  <si>
    <t>00002838453</t>
  </si>
  <si>
    <t>2 BIS RUE EL ISMAI SIDI HASSINE</t>
  </si>
  <si>
    <t>ARBI REFKA</t>
  </si>
  <si>
    <t>31007052345</t>
  </si>
  <si>
    <t>59 RUE 4692 CITE ESSALAMA EZZAHROUNI</t>
  </si>
  <si>
    <t>BEN BELGASEM YOSRA</t>
  </si>
  <si>
    <t>07132481</t>
  </si>
  <si>
    <t>01705583173</t>
  </si>
  <si>
    <t>8 RUE CITE EL FATH SIDI FATHALLAH</t>
  </si>
  <si>
    <t>HASNAOUI MERIAM</t>
  </si>
  <si>
    <t>04720011</t>
  </si>
  <si>
    <t>00002709601</t>
  </si>
  <si>
    <t>14 RUE STOKHOLM SIDI HASSINE</t>
  </si>
  <si>
    <t>JOUINI KHAOULA</t>
  </si>
  <si>
    <t>09179720</t>
  </si>
  <si>
    <t>00002904613</t>
  </si>
  <si>
    <t>RUE 5405 CITE KHALED IBN EL WALID</t>
  </si>
  <si>
    <t>GARNAOUI RIHAB</t>
  </si>
  <si>
    <t>06878327</t>
  </si>
  <si>
    <t>72 RUE ZEMBRA CITE ENNASR FOUCHANA</t>
  </si>
  <si>
    <t>HAMMAMI OUSSAMA</t>
  </si>
  <si>
    <t>TECHNICIEN INFORMATIQUE</t>
  </si>
  <si>
    <t>04826476</t>
  </si>
  <si>
    <t>23 RUE TOURESLI MONFLEURIE</t>
  </si>
  <si>
    <t>JENDOUBI WISSAL</t>
  </si>
  <si>
    <t>00002831038</t>
  </si>
  <si>
    <t>20 RUE 42209 GHDIR EL GOLLA HRAIRIA</t>
  </si>
  <si>
    <t>BEJAOUI KAIES</t>
  </si>
  <si>
    <t>OUVRIER COUPE</t>
  </si>
  <si>
    <t>08948206</t>
  </si>
  <si>
    <t>04301</t>
  </si>
  <si>
    <t>01121618336</t>
  </si>
  <si>
    <t>CITE BEN RHOUMA SIDI HASSINE</t>
  </si>
  <si>
    <t>MECHRGUI KHOULOUD</t>
  </si>
  <si>
    <t>04842697</t>
  </si>
  <si>
    <t>00002902226</t>
  </si>
  <si>
    <t>18 RUE 5524 CITE KHALED IBN EL WALID</t>
  </si>
  <si>
    <t>OUELHAZI ABIR</t>
  </si>
  <si>
    <t>08244808</t>
  </si>
  <si>
    <t>08901264091</t>
  </si>
  <si>
    <t>ARGOUB EZZATER MEDJEZ EL BAB</t>
  </si>
  <si>
    <t>OUERHANI MOHAMED</t>
  </si>
  <si>
    <t>04823521</t>
  </si>
  <si>
    <t>00133114643</t>
  </si>
  <si>
    <t>12 RUE 4477 CITE HWASS HRAIRIA</t>
  </si>
  <si>
    <t>ARFAOUI ANISA</t>
  </si>
  <si>
    <t>07382790</t>
  </si>
  <si>
    <t>00002903546</t>
  </si>
  <si>
    <t>RUE ABDALLAH BHIRI CITE KHALED IBN EL WALID</t>
  </si>
  <si>
    <t>KEFI AIDA</t>
  </si>
  <si>
    <t>04843471</t>
  </si>
  <si>
    <t>24</t>
  </si>
  <si>
    <t>02005</t>
  </si>
  <si>
    <t>45102531101</t>
  </si>
  <si>
    <t>1 RUE MCHIRI SIDI HASSINE</t>
  </si>
  <si>
    <t>BELAOUADHI SALIMA</t>
  </si>
  <si>
    <t>14 RUE IBN ENNAFIS CITE MISTIRI</t>
  </si>
  <si>
    <t>FERJANI FATEN</t>
  </si>
  <si>
    <t>07363002</t>
  </si>
  <si>
    <t>MSAADINE BORJ EL AMRI</t>
  </si>
  <si>
    <t>BORJ EL AMRI</t>
  </si>
  <si>
    <t>HARRABI HANENE</t>
  </si>
  <si>
    <t>09154353</t>
  </si>
  <si>
    <t>14103</t>
  </si>
  <si>
    <t>10220012874</t>
  </si>
  <si>
    <t>RUE LA MOSQUE MORNAGUIA</t>
  </si>
  <si>
    <t>SAIDANI LEILA</t>
  </si>
  <si>
    <t>04702129</t>
  </si>
  <si>
    <t>02706</t>
  </si>
  <si>
    <t>11 RUE 4685 EZZAHROUNI</t>
  </si>
  <si>
    <t>JEBALI REFKA</t>
  </si>
  <si>
    <t>04707674</t>
  </si>
  <si>
    <t>00002904104</t>
  </si>
  <si>
    <t>18 RUE 42253 GHDIR EL GOLLA EL AGBA</t>
  </si>
  <si>
    <t>KHADHRAOUI SOUMAYA</t>
  </si>
  <si>
    <t>07169123</t>
  </si>
  <si>
    <t>00002903812</t>
  </si>
  <si>
    <t>18 RUE 42444 OUED GUERIANA</t>
  </si>
  <si>
    <t>FERJANI NOURHEN</t>
  </si>
  <si>
    <t>00002657116</t>
  </si>
  <si>
    <t>6 AVENU SANHEJA OUED ELLIL</t>
  </si>
  <si>
    <t>HAMDI WAHIBA</t>
  </si>
  <si>
    <t>00002612906</t>
  </si>
  <si>
    <t>40</t>
  </si>
  <si>
    <t>9 RUE IBN EL KAYEM EL JAWZIA SANHEJA</t>
  </si>
  <si>
    <t>HMAIEM</t>
  </si>
  <si>
    <t>JEBALI KAOUTHER</t>
  </si>
  <si>
    <t>04674854</t>
  </si>
  <si>
    <t>4 RUE EL KHOTTAF KHAZNADAR</t>
  </si>
  <si>
    <t>DRIDI SOUAD</t>
  </si>
  <si>
    <t>07338799</t>
  </si>
  <si>
    <t>38105532213</t>
  </si>
  <si>
    <t>46</t>
  </si>
  <si>
    <t>54 RUE 4267 IMPASSE 05 EL AGBA</t>
  </si>
  <si>
    <t>OUELHAZI AMEL</t>
  </si>
  <si>
    <t>04820984</t>
  </si>
  <si>
    <t>00002894397</t>
  </si>
  <si>
    <t>49</t>
  </si>
  <si>
    <t>MENZEL HABIB BORJ EL AMRI</t>
  </si>
  <si>
    <t>MANZEL HABIB</t>
  </si>
  <si>
    <t>SASSI HAJER</t>
  </si>
  <si>
    <t>07064612</t>
  </si>
  <si>
    <t>07601</t>
  </si>
  <si>
    <t>EL INTILAKA</t>
  </si>
  <si>
    <t>HALAOUI IKRAM</t>
  </si>
  <si>
    <t>07373663</t>
  </si>
  <si>
    <t>00001730653</t>
  </si>
  <si>
    <t>BOUHNACH CITE EL BASSATINE</t>
  </si>
  <si>
    <t>BOUHNACH MORNAGUIA</t>
  </si>
  <si>
    <t>TAGHOUTI KAOUTHER</t>
  </si>
  <si>
    <t>09161467</t>
  </si>
  <si>
    <t>00131296973</t>
  </si>
  <si>
    <t>28 RUE KHANSA SIDI HASSINE</t>
  </si>
  <si>
    <t>BOUZIDI LOBNA</t>
  </si>
  <si>
    <t>09157125</t>
  </si>
  <si>
    <t>00002909272</t>
  </si>
  <si>
    <t>3 RUE SALEM BOUHAJEB SANHEJA</t>
  </si>
  <si>
    <t>TOUJANI AFEF</t>
  </si>
  <si>
    <t>02341630</t>
  </si>
  <si>
    <t>00002877053</t>
  </si>
  <si>
    <t>CITE FAYALA  MOUROUJ 3</t>
  </si>
  <si>
    <t>HAMMAMI LEILA</t>
  </si>
  <si>
    <t>04717883</t>
  </si>
  <si>
    <t>00002905476</t>
  </si>
  <si>
    <t>83</t>
  </si>
  <si>
    <t>11 RUE ABOU KACEM CHEBBI</t>
  </si>
  <si>
    <t>ALAYET SIHEM</t>
  </si>
  <si>
    <t>04691970</t>
  </si>
  <si>
    <t>00002905234</t>
  </si>
  <si>
    <t>4 RUE 212 CITE MRAD SEDJOUMI</t>
  </si>
  <si>
    <t>ARFAOUI HANENE</t>
  </si>
  <si>
    <t>07317577</t>
  </si>
  <si>
    <t>00002906090</t>
  </si>
  <si>
    <t>12 RUE AYOUB EL ANSARI SANHEJA</t>
  </si>
  <si>
    <t>HMISSI RADHIA</t>
  </si>
  <si>
    <t>07327693</t>
  </si>
  <si>
    <t>00002908213</t>
  </si>
  <si>
    <t>EL FAJJA MORNAGUIA</t>
  </si>
  <si>
    <t>HAMDI HAJER</t>
  </si>
  <si>
    <t>00967021</t>
  </si>
  <si>
    <t>00002906244</t>
  </si>
  <si>
    <t>RUE JEBAL BARGO BORJ CHAKIR</t>
  </si>
  <si>
    <t>MECHRGUI SAMIRA</t>
  </si>
  <si>
    <t>07278597</t>
  </si>
  <si>
    <t>00002579151</t>
  </si>
  <si>
    <t>BIR BENJIMA MORNAGUIA</t>
  </si>
  <si>
    <t>DRIDI MONIA</t>
  </si>
  <si>
    <t>07055976</t>
  </si>
  <si>
    <t>03211</t>
  </si>
  <si>
    <t>18 RUE MOHAMED 5 BEN AROUS</t>
  </si>
  <si>
    <t>MG BEN AROUS</t>
  </si>
  <si>
    <t>BENMOUSSA MABROUK</t>
  </si>
  <si>
    <t>04873881</t>
  </si>
  <si>
    <t>01500</t>
  </si>
  <si>
    <t>00000596147</t>
  </si>
  <si>
    <t>11 RUE 6246 EL OMRAN SUPERIEUR</t>
  </si>
  <si>
    <t>INTILAKA</t>
  </si>
  <si>
    <t>AYADI TAKOUA</t>
  </si>
  <si>
    <t>09188585</t>
  </si>
  <si>
    <t>09701</t>
  </si>
  <si>
    <t>7 RUE ERRAJA SANHEJA</t>
  </si>
  <si>
    <t>DHAOUADI LEILA</t>
  </si>
  <si>
    <t>encours</t>
  </si>
  <si>
    <t>07380576</t>
  </si>
  <si>
    <t>00001753521</t>
  </si>
  <si>
    <t>7 RUE ABDELMLAK IBN MAROUEN</t>
  </si>
  <si>
    <t>IBN EL HAJ HELAL SONIA</t>
  </si>
  <si>
    <t>07360494</t>
  </si>
  <si>
    <t>00002907072</t>
  </si>
  <si>
    <t>FAIDI AHLEM</t>
  </si>
  <si>
    <t>07361343</t>
  </si>
  <si>
    <t>00000933641</t>
  </si>
  <si>
    <t>RUE AKHAWEN ESSAFA SANHEJA</t>
  </si>
  <si>
    <t>HAMMAMI GHOFRANE</t>
  </si>
  <si>
    <t>00000718703</t>
  </si>
  <si>
    <t>97</t>
  </si>
  <si>
    <t>40 RUE OMAR IBN EL ASSE</t>
  </si>
  <si>
    <t>CITE TOUMIA MORNAGUIA</t>
  </si>
  <si>
    <t>IBIRI REFKA</t>
  </si>
  <si>
    <t>04830465</t>
  </si>
  <si>
    <t>01145013239</t>
  </si>
  <si>
    <t>12 RUE 42775 BIRINE</t>
  </si>
  <si>
    <t>AJILI NAJEH</t>
  </si>
  <si>
    <t>mariage</t>
  </si>
  <si>
    <t>01121622376</t>
  </si>
  <si>
    <t>10 RUE FATMA EZZAHRA</t>
  </si>
  <si>
    <t>HAMDI MANOUBIA</t>
  </si>
  <si>
    <t>04726795</t>
  </si>
  <si>
    <t>01145012976</t>
  </si>
  <si>
    <t>16 RUE BORJ BOURGUIBA JAYARA</t>
  </si>
  <si>
    <t>JEBALI MARWA</t>
  </si>
  <si>
    <t>09505929</t>
  </si>
  <si>
    <t>02511</t>
  </si>
  <si>
    <t>10031618317</t>
  </si>
  <si>
    <t>41</t>
  </si>
  <si>
    <t>RUE JERISSA CITE KHALED IBN EL WALID DAWAR HICHER</t>
  </si>
  <si>
    <t>FEZAI HADDA</t>
  </si>
  <si>
    <t>06856077</t>
  </si>
  <si>
    <t>13 RUE MEGRINE CITE EL MESK</t>
  </si>
  <si>
    <t>SANDESNI MALEK</t>
  </si>
  <si>
    <t>00002541945</t>
  </si>
  <si>
    <t>26 RUE DE SCIENCE CITE HEDI NOUIRA</t>
  </si>
  <si>
    <t>ARBI WIDED</t>
  </si>
  <si>
    <t>00001683439</t>
  </si>
  <si>
    <t>10 RUE ARABI SAOUDIT CITE EL FATH</t>
  </si>
  <si>
    <t>Salaire Sept-22</t>
  </si>
  <si>
    <t>MECHERGUI IHEB</t>
  </si>
  <si>
    <t>07244261</t>
  </si>
  <si>
    <t>00002649253</t>
  </si>
  <si>
    <t>BLOC 15 ARDH BALI NOUVELLE MEDINA 3</t>
  </si>
  <si>
    <t>BOUSIF RAKIA</t>
  </si>
  <si>
    <t>00131297242</t>
  </si>
  <si>
    <t>CITE MED ALI JAYARA</t>
  </si>
  <si>
    <t>ok-22</t>
  </si>
  <si>
    <t>BEJAOUI MONIA</t>
  </si>
  <si>
    <t>04706412</t>
  </si>
  <si>
    <t>00001033184</t>
  </si>
  <si>
    <t>23 RUE 42238 GHDIR EL GOLLA</t>
  </si>
  <si>
    <t>FERCHICHI WIDED</t>
  </si>
  <si>
    <t>09473967</t>
  </si>
  <si>
    <t>CITE MANOUBIA ZAHROUNI</t>
  </si>
  <si>
    <t>DHAOUADI SLIM</t>
  </si>
  <si>
    <t>09161741</t>
  </si>
  <si>
    <t>01718105816</t>
  </si>
  <si>
    <t>LOT 142 BEAU SEJOUR EL AGBA</t>
  </si>
  <si>
    <t>EL AGBA</t>
  </si>
  <si>
    <t>BEN ABID MOUNA</t>
  </si>
  <si>
    <t>07374073</t>
  </si>
  <si>
    <t>00001688284</t>
  </si>
  <si>
    <t>CHAABANI BASMA</t>
  </si>
  <si>
    <t>07738832</t>
  </si>
  <si>
    <t>00002912417</t>
  </si>
  <si>
    <t>26 RUE 89 CITE BOUGATFA</t>
  </si>
  <si>
    <t>MHAMDI GHOFRANE</t>
  </si>
  <si>
    <t>07236396</t>
  </si>
  <si>
    <t>63 RUE 10401 CITE ENNOUR</t>
  </si>
  <si>
    <t>SGHIRI ARBIA</t>
  </si>
  <si>
    <t>07142869</t>
  </si>
  <si>
    <t>00002552484</t>
  </si>
  <si>
    <t>13</t>
  </si>
  <si>
    <t>12 RUE 10561 CITE ENNOUR</t>
  </si>
  <si>
    <t>DRIDI AMINA</t>
  </si>
  <si>
    <t>07089311</t>
  </si>
  <si>
    <t>00002670040</t>
  </si>
  <si>
    <t>35 RUE 10112 KABARIA</t>
  </si>
  <si>
    <t>AOUADI IBTISSEM</t>
  </si>
  <si>
    <t>04730929</t>
  </si>
  <si>
    <t>00002971412</t>
  </si>
  <si>
    <t>28 RUE 42259 GHDIR EL GOLLA</t>
  </si>
  <si>
    <t>NOUIRA LEILA</t>
  </si>
  <si>
    <t>06926471</t>
  </si>
  <si>
    <t xml:space="preserve">02 RUE EL KIFAH </t>
  </si>
  <si>
    <t>TAAMALLI WIEM</t>
  </si>
  <si>
    <t>07222135</t>
  </si>
  <si>
    <t>00002538651</t>
  </si>
  <si>
    <t>24 RUE 9261 JEBAL JELOUD</t>
  </si>
  <si>
    <t>HIDRI SOUROUR</t>
  </si>
  <si>
    <t>49 RUE LA France SIDI HASSINE</t>
  </si>
  <si>
    <t>ABID OUMAYMA</t>
  </si>
  <si>
    <t>00002533766</t>
  </si>
  <si>
    <t>RUE EL ASALA SANHEJA 2 OUED ELLIL</t>
  </si>
  <si>
    <t>MEJRI MAISSA</t>
  </si>
  <si>
    <t>00002918214</t>
  </si>
  <si>
    <t>23 RUE MONCEF BAY SIDI HASSINE</t>
  </si>
  <si>
    <t>MEJRI AMENI</t>
  </si>
  <si>
    <t>04849105</t>
  </si>
  <si>
    <t>00002910328</t>
  </si>
  <si>
    <t>4 RUE ELLAYMOUN SIDI HASSINE</t>
  </si>
  <si>
    <t>MAATOUGUI RIM</t>
  </si>
  <si>
    <t>04734747</t>
  </si>
  <si>
    <t>07840094302</t>
  </si>
  <si>
    <t>9 RUE 214 CITE MRAD</t>
  </si>
  <si>
    <t>HAMDI MARWA</t>
  </si>
  <si>
    <t>04802733</t>
  </si>
  <si>
    <t>19272511101</t>
  </si>
  <si>
    <t>LOT 257 CITE SALAH BEN ALI SIDI HASSINE</t>
  </si>
  <si>
    <t>JAIDI OLFA</t>
  </si>
  <si>
    <t>04574987</t>
  </si>
  <si>
    <t>01145013050</t>
  </si>
  <si>
    <t>6 RUE EZZOUHOUR CITE MED ALI</t>
  </si>
  <si>
    <t>NAGAZI HAJER</t>
  </si>
  <si>
    <t>04830673</t>
  </si>
  <si>
    <t>00002371116</t>
  </si>
  <si>
    <t>22 RUE BAHR ECHAMEL JAYARA</t>
  </si>
  <si>
    <t>HAMMAMI YOSRA</t>
  </si>
  <si>
    <t>00002371119</t>
  </si>
  <si>
    <t>24 RUE AZIZA OTHMANA SIDI HASSINE</t>
  </si>
  <si>
    <t>ARBI ISMAHEN</t>
  </si>
  <si>
    <t>03300</t>
  </si>
  <si>
    <t>00000149734</t>
  </si>
  <si>
    <t>78</t>
  </si>
  <si>
    <t>7 RUE 42151 ZAHROUNI</t>
  </si>
  <si>
    <t>HARBAOUI MOUHEDDINE</t>
  </si>
  <si>
    <t>04832740</t>
  </si>
  <si>
    <t>20 RUE HABIB THAMER</t>
  </si>
  <si>
    <t>BOUAFIA AMIRA</t>
  </si>
  <si>
    <t>00002905287</t>
  </si>
  <si>
    <t>44 RUE 66 ZAHROUNI</t>
  </si>
  <si>
    <t>HOMRANI FOUED</t>
  </si>
  <si>
    <t>09186850</t>
  </si>
  <si>
    <t>50057368003</t>
  </si>
  <si>
    <t>74</t>
  </si>
  <si>
    <t>3 RUE EL KAMAR DENDEN</t>
  </si>
  <si>
    <t>FAIDI SAMI</t>
  </si>
  <si>
    <t>07130982</t>
  </si>
  <si>
    <t>00000970410</t>
  </si>
  <si>
    <t>11 CITE BELLAAOUAR NAASSEN</t>
  </si>
  <si>
    <t>DHIFI KHAOULA</t>
  </si>
  <si>
    <t>07208265</t>
  </si>
  <si>
    <t>14003</t>
  </si>
  <si>
    <t>10340003291</t>
  </si>
  <si>
    <t>137 BIS SAINT JACK NOUVELLE MEDINA</t>
  </si>
  <si>
    <t>GHODHBANI ZEINEB</t>
  </si>
  <si>
    <t>04843507</t>
  </si>
  <si>
    <t>00002911689</t>
  </si>
  <si>
    <t>04 RUE 3405 SIDI HASSINE</t>
  </si>
  <si>
    <t>KHEDHRI RIM</t>
  </si>
  <si>
    <t>00002915991</t>
  </si>
  <si>
    <t>3 RUE ABDALLAH IBN MASSOUD</t>
  </si>
  <si>
    <t>GABSI HAJER</t>
  </si>
  <si>
    <t>07164628</t>
  </si>
  <si>
    <t>00001248692</t>
  </si>
  <si>
    <t>CITE L'ECOLE 2 ZAOUIT MORNAG</t>
  </si>
  <si>
    <t>KHEDHRI SAOUSSEN</t>
  </si>
  <si>
    <t>07106142</t>
  </si>
  <si>
    <t>00002575929</t>
  </si>
  <si>
    <t>20 RUE 10407 CITE ENNOUR</t>
  </si>
  <si>
    <t>BEN HAJ ABDALLAH ARBIA</t>
  </si>
  <si>
    <t>07142874</t>
  </si>
  <si>
    <t>00001526946</t>
  </si>
  <si>
    <t>04 RUE 10560 CITE ENNOUR</t>
  </si>
  <si>
    <t>NAFFATI SAMEH</t>
  </si>
  <si>
    <t>04834151</t>
  </si>
  <si>
    <t>01145013174</t>
  </si>
  <si>
    <t>48</t>
  </si>
  <si>
    <t>36 RUE 42582 CITE BOUGATFA 2</t>
  </si>
  <si>
    <t>ABDI AMAL</t>
  </si>
  <si>
    <t>01105530244</t>
  </si>
  <si>
    <t>19 RUE ROME</t>
  </si>
  <si>
    <t>HLELI ABDELKADER</t>
  </si>
  <si>
    <t>00000059089</t>
  </si>
  <si>
    <t>14 RUE JERISSA SIDI HASSINE</t>
  </si>
  <si>
    <t>OUECHTATI FIRAS</t>
  </si>
  <si>
    <t>07177656</t>
  </si>
  <si>
    <t>2 AVENU LA REPUBLIQUE CITE NASSIM 2</t>
  </si>
  <si>
    <t>OUESLATI SONIA</t>
  </si>
  <si>
    <t>Ala Khaloui</t>
  </si>
  <si>
    <t>07317351</t>
  </si>
  <si>
    <t>00000727142</t>
  </si>
  <si>
    <t>14 RUE OTHMAN IBN AFFEN</t>
  </si>
  <si>
    <t>BEN BOULAID NOUR</t>
  </si>
  <si>
    <t>04675197</t>
  </si>
  <si>
    <t>00001182236</t>
  </si>
  <si>
    <t>15 RUE 4311 EZZAHROUNI</t>
  </si>
  <si>
    <t>AMDOUNI FIDAA</t>
  </si>
  <si>
    <t>09198266</t>
  </si>
  <si>
    <t>00002541806</t>
  </si>
  <si>
    <t>1 RUE AMMAR IBN YASSER SANHEJA</t>
  </si>
  <si>
    <t>JOUINI HAKIMA</t>
  </si>
  <si>
    <t>07337338</t>
  </si>
  <si>
    <t>00000873872</t>
  </si>
  <si>
    <t>HAMEDI OUMAYMA</t>
  </si>
  <si>
    <t>07236803</t>
  </si>
  <si>
    <t>00002342417</t>
  </si>
  <si>
    <t>MEKNI SAHAR</t>
  </si>
  <si>
    <t>09636495</t>
  </si>
  <si>
    <t>00002876921</t>
  </si>
  <si>
    <t>18  RUE ZARZIS CITE BORJ LOUZIR EZ-ZAHRA</t>
  </si>
  <si>
    <t>ABBASSI FADHILA</t>
  </si>
  <si>
    <t>07307787</t>
  </si>
  <si>
    <t>00001391066</t>
  </si>
  <si>
    <t>RUE 5545 CITE KHALED IBN EL WALID</t>
  </si>
  <si>
    <t>HAMDI GHADA</t>
  </si>
  <si>
    <t>04846941</t>
  </si>
  <si>
    <t>01121622683</t>
  </si>
  <si>
    <t xml:space="preserve">49 RUE PORTUGALE </t>
  </si>
  <si>
    <t>MEZLINI FATMA</t>
  </si>
  <si>
    <t>08939743</t>
  </si>
  <si>
    <t>00001907683</t>
  </si>
  <si>
    <t>KAABI MOUNA</t>
  </si>
  <si>
    <t>07362062</t>
  </si>
  <si>
    <t>RUE EL ADLA CITE TORJMAN SANHEJA</t>
  </si>
  <si>
    <t>AYADI SAOUSSEN</t>
  </si>
  <si>
    <t>07874569</t>
  </si>
  <si>
    <t>03807</t>
  </si>
  <si>
    <t>APP 116 BLOC 8 RUE 4740 HRAIRIA</t>
  </si>
  <si>
    <t>DRIDI KHIRA</t>
  </si>
  <si>
    <t>07366447</t>
  </si>
  <si>
    <t>00002333246</t>
  </si>
  <si>
    <t>BENMBAREK SAIDA</t>
  </si>
  <si>
    <t>07098620</t>
  </si>
  <si>
    <t>00002586202</t>
  </si>
  <si>
    <t>74 RUE EL-KODS CITE ENNASR NAASEN</t>
  </si>
  <si>
    <t>SABBAHI MERIAM</t>
  </si>
  <si>
    <t>07200642</t>
  </si>
  <si>
    <t>60708</t>
  </si>
  <si>
    <t>75072472788</t>
  </si>
  <si>
    <t>3 RUE AHMED TLILIL IMPASSE KRAM CITE ENNASR</t>
  </si>
  <si>
    <t>LOUATI RAHMA</t>
  </si>
  <si>
    <t>07189479</t>
  </si>
  <si>
    <t>229 RUE ARBI ZARROUK</t>
  </si>
  <si>
    <t>SALHI IMEN</t>
  </si>
  <si>
    <t>fin contrat prb santé</t>
  </si>
  <si>
    <t>05500</t>
  </si>
  <si>
    <t>00002373297</t>
  </si>
  <si>
    <t>BOU AOUD NIHED</t>
  </si>
  <si>
    <t>09766232</t>
  </si>
  <si>
    <t>00002373298</t>
  </si>
  <si>
    <t>AOUICHI SARRA</t>
  </si>
  <si>
    <t>00002916675</t>
  </si>
  <si>
    <t>01 RUE SIDI BOUROUISSE DOUAR HICHER</t>
  </si>
  <si>
    <t>SAHBENI AMAL</t>
  </si>
  <si>
    <t>04823025</t>
  </si>
  <si>
    <t>01105523205</t>
  </si>
  <si>
    <t>26 RUE IMEM RASSAA CITE BOUGATFA 2</t>
  </si>
  <si>
    <t>BOUTHOURI AHLEM</t>
  </si>
  <si>
    <t>Bel Hadj Mohamed</t>
  </si>
  <si>
    <t>07183857</t>
  </si>
  <si>
    <t>00001356437</t>
  </si>
  <si>
    <t>40 RUE EL AMIRA EL OUARDIA 4</t>
  </si>
  <si>
    <t>MESSOUD SOUAD</t>
  </si>
  <si>
    <t>00992417</t>
  </si>
  <si>
    <t>00002918965</t>
  </si>
  <si>
    <t>9 RUE ADALA CITE TORJMAN SANHEJA</t>
  </si>
  <si>
    <t>HAMDI AMENI</t>
  </si>
  <si>
    <t>00002656753</t>
  </si>
  <si>
    <t>24 RUE TAHA HASSINE SIDI HASSINE</t>
  </si>
  <si>
    <t>DABOUSSI SIHEM</t>
  </si>
  <si>
    <t>00002656574</t>
  </si>
  <si>
    <t>8 RUE IBN ROUMI SIDI HASSINE</t>
  </si>
  <si>
    <t>MAAMRI YOSRA</t>
  </si>
  <si>
    <t>09917332</t>
  </si>
  <si>
    <t>00002277467</t>
  </si>
  <si>
    <t>SNAD EL HADDAD MAKTHAR</t>
  </si>
  <si>
    <t>ABIDI RIM</t>
  </si>
  <si>
    <t>07159598</t>
  </si>
  <si>
    <t>04909</t>
  </si>
  <si>
    <t>58 RUE EL ITER CITE WIFEK NOUVELLE MEDINA</t>
  </si>
  <si>
    <t>HAMROUNI WISSAL</t>
  </si>
  <si>
    <t>07455174</t>
  </si>
  <si>
    <t>03401</t>
  </si>
  <si>
    <t>CHORFECH 1 KANTRA BIZERT</t>
  </si>
  <si>
    <t>KAABI NADIA</t>
  </si>
  <si>
    <t>Nouvelle opportunité</t>
  </si>
  <si>
    <t>00002632231</t>
  </si>
  <si>
    <t>71</t>
  </si>
  <si>
    <t>KANTRA BIZERT KALAAT ANDALOS</t>
  </si>
  <si>
    <t>PONT DE BIZERT</t>
  </si>
  <si>
    <t>KRISSAN SANA</t>
  </si>
  <si>
    <t>09792677</t>
  </si>
  <si>
    <t>00002642529</t>
  </si>
  <si>
    <t>2 RUE PALESTINE DENDEN</t>
  </si>
  <si>
    <t>TOUATI AHMED</t>
  </si>
  <si>
    <t>BAC</t>
  </si>
  <si>
    <t>01105010709</t>
  </si>
  <si>
    <t>CITE EL AMAL MANOUBA</t>
  </si>
  <si>
    <t>AMDOUNI SANA</t>
  </si>
  <si>
    <t>09186549</t>
  </si>
  <si>
    <t>00002117504</t>
  </si>
  <si>
    <t>RUE AKREMA IBN ABI JAHL</t>
  </si>
  <si>
    <t>SAKHRI OUSSAMA</t>
  </si>
  <si>
    <t>09619894</t>
  </si>
  <si>
    <t>09618</t>
  </si>
  <si>
    <t>15 RUE LE MARIN CITE TAIEB MHIRI</t>
  </si>
  <si>
    <t>RADES</t>
  </si>
  <si>
    <t>POND RADES</t>
  </si>
  <si>
    <t>BEN SALAH MONTASSAR</t>
  </si>
  <si>
    <t>mauvaise comportement</t>
  </si>
  <si>
    <t>07117376</t>
  </si>
  <si>
    <t>3ème sec</t>
  </si>
  <si>
    <t>00000591409</t>
  </si>
  <si>
    <t>KHAMAR ADHAM</t>
  </si>
  <si>
    <t>07187313</t>
  </si>
  <si>
    <t>7ème Base</t>
  </si>
  <si>
    <t>00002258534</t>
  </si>
  <si>
    <t xml:space="preserve">10 RUE H-LIF NOUVELLE MEDINA </t>
  </si>
  <si>
    <t>MHAMDI ABDESSATAR</t>
  </si>
  <si>
    <t>09195327</t>
  </si>
  <si>
    <t>00002918312</t>
  </si>
  <si>
    <t>RUE KERKANA DAOUAR HICHER</t>
  </si>
  <si>
    <t>MEZLINI INTISSAR</t>
  </si>
  <si>
    <t>09192574</t>
  </si>
  <si>
    <t>LICENCE APPLIQUE</t>
  </si>
  <si>
    <t>04515</t>
  </si>
  <si>
    <t>19 RUE ABDELMALEK BEN MAROUAN</t>
  </si>
  <si>
    <t>MEKNI FETHI</t>
  </si>
  <si>
    <t>07366169</t>
  </si>
  <si>
    <t>7 ème de base</t>
  </si>
  <si>
    <t>00002717320</t>
  </si>
  <si>
    <t>RUE 5413 CITE KHALED IBN EL WALID</t>
  </si>
  <si>
    <t>BENYOUSSEF RADHIA</t>
  </si>
  <si>
    <t>07009084</t>
  </si>
  <si>
    <t>47</t>
  </si>
  <si>
    <t>00000066066</t>
  </si>
  <si>
    <t>22 RUE 10378 EL WARDIA 6</t>
  </si>
  <si>
    <t>KHLIFI MOHAMED</t>
  </si>
  <si>
    <t>SUPERVISEUR MAINTENANCE</t>
  </si>
  <si>
    <t>07022869</t>
  </si>
  <si>
    <t>80480</t>
  </si>
  <si>
    <t>41007037396</t>
  </si>
  <si>
    <t>21 RUE ZINE EDDINE IBN EL WARDI</t>
  </si>
  <si>
    <t>4.2</t>
  </si>
  <si>
    <t>FAIDI KAMEL</t>
  </si>
  <si>
    <t>04694199</t>
  </si>
  <si>
    <t>6ème prime</t>
  </si>
  <si>
    <t>02601</t>
  </si>
  <si>
    <t>10840055817</t>
  </si>
  <si>
    <t>7 RUE JOUZOR EL KOUMOUR</t>
  </si>
  <si>
    <t>NAGGA KHADIJA</t>
  </si>
  <si>
    <t>Probléme de transport</t>
  </si>
  <si>
    <t>07202759</t>
  </si>
  <si>
    <t>BTS INFORMATIQUE</t>
  </si>
  <si>
    <t>IMM NOUR APP H1 T1 MOUROUJ</t>
  </si>
  <si>
    <t>ABED OUMAIMA</t>
  </si>
  <si>
    <t>Alimentatrice TAGLIO</t>
  </si>
  <si>
    <t>12 HEURES COUPE</t>
  </si>
  <si>
    <t>04830690</t>
  </si>
  <si>
    <t>00001612847</t>
  </si>
  <si>
    <t>IMM G APP 4 CITE EL MECHTEL</t>
  </si>
  <si>
    <t>OUERGHI MOKHTAR</t>
  </si>
  <si>
    <t>07176372</t>
  </si>
  <si>
    <t>00001694392</t>
  </si>
  <si>
    <t>10 RUE JENDOUBA SIDI MOSBAH</t>
  </si>
  <si>
    <t>SAIDI SALIM</t>
  </si>
  <si>
    <t>MANITENTIONNAIRE</t>
  </si>
  <si>
    <t>OUVRIER ORDINAIRE</t>
  </si>
  <si>
    <t>00002365087</t>
  </si>
  <si>
    <t>18 RUE 4327 ZAHROUNI</t>
  </si>
  <si>
    <t>GUENI HEDI</t>
  </si>
  <si>
    <t>titularisation</t>
  </si>
  <si>
    <t>04669081</t>
  </si>
  <si>
    <t>00002966918</t>
  </si>
  <si>
    <t>57</t>
  </si>
  <si>
    <t>13 RUE IBN ROCHD JAYARA</t>
  </si>
  <si>
    <t>BEN JEBRIL SIWAR</t>
  </si>
  <si>
    <t>CR3</t>
  </si>
  <si>
    <t>Fakhri</t>
  </si>
  <si>
    <t>07240298</t>
  </si>
  <si>
    <t>08101</t>
  </si>
  <si>
    <t>39105514947</t>
  </si>
  <si>
    <t>AVENUE 2 MARS CITE MOURIZI</t>
  </si>
  <si>
    <t>RAHALI MOUNIR</t>
  </si>
  <si>
    <t>probléme salaire</t>
  </si>
  <si>
    <t>07083248</t>
  </si>
  <si>
    <t>00002968904</t>
  </si>
  <si>
    <t>1 RUE 9180 CITE EL FATH</t>
  </si>
  <si>
    <t>BARAKET DHOUHA</t>
  </si>
  <si>
    <t>07199039</t>
  </si>
  <si>
    <t>00108</t>
  </si>
  <si>
    <t>01137191302</t>
  </si>
  <si>
    <t>31 CITE BILEL BORJ GHORBEL</t>
  </si>
  <si>
    <t>KOUKI IBTISSEM</t>
  </si>
  <si>
    <t>09195104</t>
  </si>
  <si>
    <t>00002854951</t>
  </si>
  <si>
    <t>CITE BOURAGBA</t>
  </si>
  <si>
    <t>YAHMADI AMENI</t>
  </si>
  <si>
    <t>09163493</t>
  </si>
  <si>
    <t>00001987108</t>
  </si>
  <si>
    <t>6 RUE ZINE EL ABIDINE SNOUSSI</t>
  </si>
  <si>
    <t>BEN JAAFAR AMIRA</t>
  </si>
  <si>
    <t>06883049</t>
  </si>
  <si>
    <t>01145014324</t>
  </si>
  <si>
    <t>5 RUE HAMAMA</t>
  </si>
  <si>
    <t>TALBI NAIMA</t>
  </si>
  <si>
    <t>04514113</t>
  </si>
  <si>
    <t>53594</t>
  </si>
  <si>
    <t>01735380053</t>
  </si>
  <si>
    <t>14 AVENUE ABDELAZIZ THAALBI</t>
  </si>
  <si>
    <t>CHAIEB NAIMA</t>
  </si>
  <si>
    <t>04799120</t>
  </si>
  <si>
    <t>13403</t>
  </si>
  <si>
    <t>00220000455</t>
  </si>
  <si>
    <t>5 RUE RIHANE CITE EZZOUHOUR</t>
  </si>
  <si>
    <t>OUESLATI DHEKRA</t>
  </si>
  <si>
    <t>04820973</t>
  </si>
  <si>
    <t>01712893110</t>
  </si>
  <si>
    <t>21 RUE 4490 CITE HWASS</t>
  </si>
  <si>
    <t>NOURI THOURAYA</t>
  </si>
  <si>
    <t>04529587</t>
  </si>
  <si>
    <t>00002953743</t>
  </si>
  <si>
    <t>17 RUE CITE EL FATH</t>
  </si>
  <si>
    <t>ALOUI RANIA</t>
  </si>
  <si>
    <t>07237527</t>
  </si>
  <si>
    <t>00002620307</t>
  </si>
  <si>
    <t>50</t>
  </si>
  <si>
    <t>ALAYET MHAMDIA</t>
  </si>
  <si>
    <t>LOUATI FATMA</t>
  </si>
  <si>
    <t>07112802</t>
  </si>
  <si>
    <t>01105523216</t>
  </si>
  <si>
    <t>21 RUE IBN DAOUED CITE MOHAMED ALI</t>
  </si>
  <si>
    <t>KAABI IMEN</t>
  </si>
  <si>
    <t>09172795</t>
  </si>
  <si>
    <t>00002969736</t>
  </si>
  <si>
    <t>6 RUE L'EGALITE SANHEJA</t>
  </si>
  <si>
    <t>MZAHDIA HEDIA</t>
  </si>
  <si>
    <t>APT</t>
  </si>
  <si>
    <t>Délocalisation</t>
  </si>
  <si>
    <t>04711883</t>
  </si>
  <si>
    <t>50300</t>
  </si>
  <si>
    <t>73121650262</t>
  </si>
  <si>
    <t>22</t>
  </si>
  <si>
    <t>3 RUE 4708 HRAIRIA</t>
  </si>
  <si>
    <t>SAGHROUN LATIFA</t>
  </si>
  <si>
    <t>06905537</t>
  </si>
  <si>
    <t>01145014332</t>
  </si>
  <si>
    <t>25 RUE 3032 IMP 1</t>
  </si>
  <si>
    <t>CHEBBI MOHAMED AMINE</t>
  </si>
  <si>
    <t>09176837</t>
  </si>
  <si>
    <t>06206</t>
  </si>
  <si>
    <t>5 RUE ALI TRAD CITE NAJET</t>
  </si>
  <si>
    <t>YOUSSFI THOURAYA</t>
  </si>
  <si>
    <t>04749770</t>
  </si>
  <si>
    <t>01145014340</t>
  </si>
  <si>
    <t>36 RUE ABDERRAHMEN AZZEM</t>
  </si>
  <si>
    <t>DHAOUADI OLFA</t>
  </si>
  <si>
    <t>04716073</t>
  </si>
  <si>
    <t>00002875845</t>
  </si>
  <si>
    <t>10 RUE LOUZANE SIDI HASSINE</t>
  </si>
  <si>
    <t>JEBALI ARBIA</t>
  </si>
  <si>
    <t>09175625</t>
  </si>
  <si>
    <t>00001404084</t>
  </si>
  <si>
    <t>DRIDI SAMIRA</t>
  </si>
  <si>
    <t>07389159</t>
  </si>
  <si>
    <t>00003033628</t>
  </si>
  <si>
    <t>9 RUE HASSINE ZAROUK</t>
  </si>
  <si>
    <t>ZEDDINI HAIFA</t>
  </si>
  <si>
    <t>09178556</t>
  </si>
  <si>
    <t>00002969740</t>
  </si>
  <si>
    <t>30</t>
  </si>
  <si>
    <t>IMPASSE 1 RUE 1 LES JARDIN</t>
  </si>
  <si>
    <t>FEZAI MOUNA</t>
  </si>
  <si>
    <t>maladie de sa mére</t>
  </si>
  <si>
    <t>07815497</t>
  </si>
  <si>
    <t>00002968977</t>
  </si>
  <si>
    <t>88</t>
  </si>
  <si>
    <t>RUE 42358 EL AGBA</t>
  </si>
  <si>
    <t>HAMMAMI SIWAR</t>
  </si>
  <si>
    <t>07187060</t>
  </si>
  <si>
    <t>09600</t>
  </si>
  <si>
    <t>00000939109</t>
  </si>
  <si>
    <t>19 RUE NARJESS CITE LA MUNICIPALITE</t>
  </si>
  <si>
    <t>SAIDI HABIB</t>
  </si>
  <si>
    <t>APT-OPEL</t>
  </si>
  <si>
    <t>07296939</t>
  </si>
  <si>
    <t>30 RUE BARGOU DAOUAR HICHER</t>
  </si>
  <si>
    <t>SGHIRI SALWA</t>
  </si>
  <si>
    <t>07119242</t>
  </si>
  <si>
    <t>07320080490</t>
  </si>
  <si>
    <t>60 RUE 10407 CITE ENNOUR</t>
  </si>
  <si>
    <t>JLASSI AMIRA</t>
  </si>
  <si>
    <t>09169509</t>
  </si>
  <si>
    <t>00002968785</t>
  </si>
  <si>
    <t>HMAIEM MORNAGUIA</t>
  </si>
  <si>
    <t>AOUINI ASMA</t>
  </si>
  <si>
    <t>09186595</t>
  </si>
  <si>
    <t>00002971961</t>
  </si>
  <si>
    <t>CHEBBI SALSABIL</t>
  </si>
  <si>
    <t>01725159384</t>
  </si>
  <si>
    <t>CITE 18 JANVIER CITE ERRIADH</t>
  </si>
  <si>
    <t>LE SERS</t>
  </si>
  <si>
    <t>AYARI HICHEM</t>
  </si>
  <si>
    <t>01105523227</t>
  </si>
  <si>
    <t>09 RUE 3182 CITE DRID</t>
  </si>
  <si>
    <t>ATHIMNI HANENE</t>
  </si>
  <si>
    <t>00133104886</t>
  </si>
  <si>
    <t>44 RUE 73 EZZAHROUNI</t>
  </si>
  <si>
    <t>ARGOUBI NAJLA</t>
  </si>
  <si>
    <t>maladie</t>
  </si>
  <si>
    <t>50064710072</t>
  </si>
  <si>
    <t>61 RUE IBRAHIM IBN EL ABBESS</t>
  </si>
  <si>
    <t>El Agba</t>
  </si>
  <si>
    <t>TAKOUT HIBA</t>
  </si>
  <si>
    <t>07244200</t>
  </si>
  <si>
    <t>CITE HACHED MHAMDIA</t>
  </si>
  <si>
    <t>FERCHICHI RAHMA</t>
  </si>
  <si>
    <t>07216984</t>
  </si>
  <si>
    <t>01105526431</t>
  </si>
  <si>
    <t>4 RUE 10431 OUARDIA 6</t>
  </si>
  <si>
    <t>HIDOUSSI MOUNA</t>
  </si>
  <si>
    <t>02317233</t>
  </si>
  <si>
    <t>00002901399</t>
  </si>
  <si>
    <t>13 RUE 76 ZAHROUNI</t>
  </si>
  <si>
    <t>JEMAI JIHEN</t>
  </si>
  <si>
    <t>07393814</t>
  </si>
  <si>
    <t>00002628015</t>
  </si>
  <si>
    <t>11 RUE CITE SPROLS CITE KHALED IBN EL WALID</t>
  </si>
  <si>
    <t>MHAMDI SONIA</t>
  </si>
  <si>
    <t>07076606</t>
  </si>
  <si>
    <t>60200</t>
  </si>
  <si>
    <t>00735832050</t>
  </si>
  <si>
    <t>137 BUS NOUVEAU LOTISSEMENT SAINT JACK</t>
  </si>
  <si>
    <t>SOUIBI HAJER</t>
  </si>
  <si>
    <t>09177169</t>
  </si>
  <si>
    <t>00002993268</t>
  </si>
  <si>
    <t>RAS EL OUED BOUZANA</t>
  </si>
  <si>
    <t>NEFZA</t>
  </si>
  <si>
    <t>AYARI ZEINEB</t>
  </si>
  <si>
    <t>07362797</t>
  </si>
  <si>
    <t>00002968637</t>
  </si>
  <si>
    <t>CITE KHALED IBN EL WALID</t>
  </si>
  <si>
    <t>AMRI SAFA</t>
  </si>
  <si>
    <t>07194897</t>
  </si>
  <si>
    <t>IMM IBN EL JAZZAR A8C 14</t>
  </si>
  <si>
    <t>KHLIFI RANIA</t>
  </si>
  <si>
    <t>00002976517</t>
  </si>
  <si>
    <t>BIR LAKHDHAR BOUSALEM</t>
  </si>
  <si>
    <t>JENDOUBA</t>
  </si>
  <si>
    <t>ARGOUBI LAMIA</t>
  </si>
  <si>
    <t>04651793</t>
  </si>
  <si>
    <t>00000289846</t>
  </si>
  <si>
    <t>61 RUE 4282 CITE EL FEHRI</t>
  </si>
  <si>
    <t>AOUINI SAOUSSEN</t>
  </si>
  <si>
    <t>09180289</t>
  </si>
  <si>
    <t>01734131630</t>
  </si>
  <si>
    <t>RUE TEBOULTECH TEBOURBA</t>
  </si>
  <si>
    <t>MEKNI FAKHR TEJ</t>
  </si>
  <si>
    <t>08317472</t>
  </si>
  <si>
    <t>00002968055</t>
  </si>
  <si>
    <t>1 IMPASSE 2 RUE 42355</t>
  </si>
  <si>
    <t>AKILI OUMAYMA</t>
  </si>
  <si>
    <t>09175303</t>
  </si>
  <si>
    <t>10073346066</t>
  </si>
  <si>
    <t>1 RUE SIDI HALFAOUI CHEBBAOU</t>
  </si>
  <si>
    <t>RHIMI WAFA</t>
  </si>
  <si>
    <t>00002966255</t>
  </si>
  <si>
    <t>06 RUE CERISE</t>
  </si>
  <si>
    <t>MOHAMED AHLEM</t>
  </si>
  <si>
    <t>04706303</t>
  </si>
  <si>
    <t>00002961793</t>
  </si>
  <si>
    <t>CITE SLAH BALY JAYRA</t>
  </si>
  <si>
    <t>NAMOUCHI FATEN</t>
  </si>
  <si>
    <t>04800817</t>
  </si>
  <si>
    <t>01105523238</t>
  </si>
  <si>
    <t>6 RUE 164 CITE BOUGATFA 2</t>
  </si>
  <si>
    <t>SASSI WAFA</t>
  </si>
  <si>
    <t>MATERNITE</t>
  </si>
  <si>
    <t>07384293</t>
  </si>
  <si>
    <t>00002968960</t>
  </si>
  <si>
    <t>RUE EL JALA CITE ENNASR</t>
  </si>
  <si>
    <t>THABET SALMA</t>
  </si>
  <si>
    <t>Prép CAMPO</t>
  </si>
  <si>
    <t>MOHAMED MAALAOUI</t>
  </si>
  <si>
    <t>07361880</t>
  </si>
  <si>
    <t>00000817292</t>
  </si>
  <si>
    <t>RUE KAMROUN DENDEN</t>
  </si>
  <si>
    <t>CAMPO C</t>
  </si>
  <si>
    <t>BEN NASR SOUMAYA</t>
  </si>
  <si>
    <t>07284198</t>
  </si>
  <si>
    <t>00002701062</t>
  </si>
  <si>
    <t>91</t>
  </si>
  <si>
    <t>7 RUE ABESSE IBN ABDELMOTTALEB EL GOBAA</t>
  </si>
  <si>
    <t>BSIR HOUDAIBI ARBI</t>
  </si>
  <si>
    <t>09185700</t>
  </si>
  <si>
    <t>00002361099</t>
  </si>
  <si>
    <t>13 RUE EL HAMMAM CITE EL ANBAR</t>
  </si>
  <si>
    <t>JENDOUBI AMARA</t>
  </si>
  <si>
    <t>INGENIEUR INDUSTRIALISATION</t>
  </si>
  <si>
    <t>INGENIEUR GENIE INDUSTRIEL</t>
  </si>
  <si>
    <t>01810</t>
  </si>
  <si>
    <t>RESIDENSE EL YAMAMA POLARIS BLOC 3</t>
  </si>
  <si>
    <t>LASSOUED HOUCINE</t>
  </si>
  <si>
    <t>BTP</t>
  </si>
  <si>
    <t>03500</t>
  </si>
  <si>
    <t>01045005859</t>
  </si>
  <si>
    <t>03 RUE MUSTAPHA AKKAD</t>
  </si>
  <si>
    <t>SDIRI DHAOUI</t>
  </si>
  <si>
    <t>08078008</t>
  </si>
  <si>
    <t>BTS</t>
  </si>
  <si>
    <t>00001511856</t>
  </si>
  <si>
    <t>OUED EZZENA AIN MAZER</t>
  </si>
  <si>
    <t>SAKIET SIDI YOUSSEF</t>
  </si>
  <si>
    <t>JBALI MOUNA</t>
  </si>
  <si>
    <t>00002977497</t>
  </si>
  <si>
    <t>RUE JERISSA CITE CHABEB</t>
  </si>
  <si>
    <t>DAOUAR HICHER</t>
  </si>
  <si>
    <t>LACHHEB DORSAF</t>
  </si>
  <si>
    <t>09168263</t>
  </si>
  <si>
    <t>00002901596</t>
  </si>
  <si>
    <t>4 RUE MOHAMED RACHID RIDHA</t>
  </si>
  <si>
    <t>ZRIBI ZIED</t>
  </si>
  <si>
    <t>07192887</t>
  </si>
  <si>
    <t>00000493353</t>
  </si>
  <si>
    <t>106 RUE NARJESS YASMINET</t>
  </si>
  <si>
    <t xml:space="preserve">AMDOUNI YOUSSEF </t>
  </si>
  <si>
    <t>07218992</t>
  </si>
  <si>
    <t>10100</t>
  </si>
  <si>
    <t>16105587556</t>
  </si>
  <si>
    <t>CITE BILEL BORJ GHORBEL NOUVELLE MEDINA</t>
  </si>
  <si>
    <t>ATHIMNI EMNA</t>
  </si>
  <si>
    <t>condition de travail</t>
  </si>
  <si>
    <t>00002911079</t>
  </si>
  <si>
    <t>26 RUE KHALED IBN EL WALID</t>
  </si>
  <si>
    <t>ENNABLI RANIA</t>
  </si>
  <si>
    <t>09193377</t>
  </si>
  <si>
    <t>00002898914</t>
  </si>
  <si>
    <t>RUE MOADH IBN JABAL GOBAA</t>
  </si>
  <si>
    <t>GOBAA</t>
  </si>
  <si>
    <t>RIAHI WISSEM</t>
  </si>
  <si>
    <t>09189238</t>
  </si>
  <si>
    <t>00002117396</t>
  </si>
  <si>
    <t>12 RUE YOUSSEF ROUISSI GOBBAA</t>
  </si>
  <si>
    <t>BELTAIEF ZEINEB</t>
  </si>
  <si>
    <t>suite ABS &amp;comportement</t>
  </si>
  <si>
    <t>10240001615</t>
  </si>
  <si>
    <t>23 RUE 42215 GHDIR EL GOLLA</t>
  </si>
  <si>
    <t>BEN SAID NABIHA</t>
  </si>
  <si>
    <t>07297191</t>
  </si>
  <si>
    <t>20300</t>
  </si>
  <si>
    <t>00133089803</t>
  </si>
  <si>
    <t>BOURAGBA</t>
  </si>
  <si>
    <t>AOUIDETE HEDIA</t>
  </si>
  <si>
    <t>07382650</t>
  </si>
  <si>
    <t>00002382137</t>
  </si>
  <si>
    <t>19 RUE LA MOSQUE GHDIR EL GOLLA</t>
  </si>
  <si>
    <t>MEDIOUNI HAJER</t>
  </si>
  <si>
    <t>07320355</t>
  </si>
  <si>
    <t>38105537365</t>
  </si>
  <si>
    <t>26 RUE KEHINA CITE MANNAI</t>
  </si>
  <si>
    <t>SAKER SIWAR</t>
  </si>
  <si>
    <t>CONFLIT AVEC CHEF</t>
  </si>
  <si>
    <t>07499663</t>
  </si>
  <si>
    <t>00002632181</t>
  </si>
  <si>
    <t>CITE ERRIADH POND BIZERT</t>
  </si>
  <si>
    <t>KALAAT ANDALOS</t>
  </si>
  <si>
    <t>NAFFETI MOHAMED</t>
  </si>
  <si>
    <t>RESPONSABLE MAGASIN</t>
  </si>
  <si>
    <t>06425116</t>
  </si>
  <si>
    <t>00200</t>
  </si>
  <si>
    <t>00002691733</t>
  </si>
  <si>
    <t>DOUALA TEKELSA</t>
  </si>
  <si>
    <t>SASSI MAROUEN</t>
  </si>
  <si>
    <t>04816855</t>
  </si>
  <si>
    <t>38105537796</t>
  </si>
  <si>
    <t>23 RUE 4273 CITE MANASSIR</t>
  </si>
  <si>
    <t>HAMMAMI CHARFEDDINE</t>
  </si>
  <si>
    <t>09181032</t>
  </si>
  <si>
    <t>21 RUE ABDALLAH IBN ESSARAH</t>
  </si>
  <si>
    <t>RAHALI OUMAYMA</t>
  </si>
  <si>
    <t>09085473</t>
  </si>
  <si>
    <t>00000620954</t>
  </si>
  <si>
    <t>7 RUE BATTENI CITE EL FAOUZ</t>
  </si>
  <si>
    <t>MEKNI HAYKEL</t>
  </si>
  <si>
    <t>07105494</t>
  </si>
  <si>
    <t>00000618281</t>
  </si>
  <si>
    <t>36 RUE 10485 CITE ENNOUR</t>
  </si>
  <si>
    <t>PONT EL YASMINETTE</t>
  </si>
  <si>
    <t>SEBAI OUSSAMA</t>
  </si>
  <si>
    <t>Adel</t>
  </si>
  <si>
    <t>nouvelle opportunité</t>
  </si>
  <si>
    <t>04828225</t>
  </si>
  <si>
    <t>02001</t>
  </si>
  <si>
    <t>10140090271</t>
  </si>
  <si>
    <t>20 RUE 4455 CITE SOLTANI</t>
  </si>
  <si>
    <t>BEN JERBANIA SEIFEDDINE</t>
  </si>
  <si>
    <t>05514</t>
  </si>
  <si>
    <t>00078784642</t>
  </si>
  <si>
    <t xml:space="preserve">01 RUE 4280 CITE EL FEHRI </t>
  </si>
  <si>
    <t>KEKLI TALEL</t>
  </si>
  <si>
    <t>01900</t>
  </si>
  <si>
    <t>00000629845</t>
  </si>
  <si>
    <t>LOT 139 LOTISSEMENT BEAU SEJOUR</t>
  </si>
  <si>
    <t>HAFSI OMAR</t>
  </si>
  <si>
    <t>INGENIEUR GENIE MECANIQUE</t>
  </si>
  <si>
    <t>00000594608</t>
  </si>
  <si>
    <t>02 RUE 223 SIDI HASSINE</t>
  </si>
  <si>
    <t>SOLTANI HOUSSEM</t>
  </si>
  <si>
    <t>09618773</t>
  </si>
  <si>
    <t>01200</t>
  </si>
  <si>
    <t>00000837073</t>
  </si>
  <si>
    <t>11 RUE TAHER BEN ACHOUR SIDI REZUIG</t>
  </si>
  <si>
    <t>MEGRINE</t>
  </si>
  <si>
    <t>BEN JAFFEL EMNA</t>
  </si>
  <si>
    <t>04731057</t>
  </si>
  <si>
    <t>81007110581</t>
  </si>
  <si>
    <t>8 JEBAL KHAROUBA LACANIA</t>
  </si>
  <si>
    <t>LACAGNE</t>
  </si>
  <si>
    <t>HARBAOUI AHLEM</t>
  </si>
  <si>
    <t>01441158918</t>
  </si>
  <si>
    <t>56 LOTISSEMENT MERMECH IMM SOMABI</t>
  </si>
  <si>
    <t>YASMINET</t>
  </si>
  <si>
    <t>GUEBLAOUI OUSSAMA</t>
  </si>
  <si>
    <t>07193610</t>
  </si>
  <si>
    <t>06120689353</t>
  </si>
  <si>
    <t>RADES MELIANE</t>
  </si>
  <si>
    <t>MECHERGUI WAJDI</t>
  </si>
  <si>
    <t>09487321</t>
  </si>
  <si>
    <t>00002654795</t>
  </si>
  <si>
    <t>YASMINET NOUVELLE MEDINA</t>
  </si>
  <si>
    <t>GUESMI ARBI</t>
  </si>
  <si>
    <t>07084825</t>
  </si>
  <si>
    <t>00001062255</t>
  </si>
  <si>
    <t>IMM B 2 APP 2,1 Rés KORONFEL MOUROUJ 4</t>
  </si>
  <si>
    <t>MOUROUJ 4</t>
  </si>
  <si>
    <t>BEN HADJ ALI OUSSEMA</t>
  </si>
  <si>
    <t>RESPONSABLE QUALITE</t>
  </si>
  <si>
    <t>07079881</t>
  </si>
  <si>
    <t>01905</t>
  </si>
  <si>
    <t>91110180887</t>
  </si>
  <si>
    <t>3 RUE AQUABA CITE MONCEF BEY</t>
  </si>
  <si>
    <t>TLIBA MAROUEN</t>
  </si>
  <si>
    <t>APPROVISIONNEUR-COORDINATEUR LOGISTIQUE</t>
  </si>
  <si>
    <t>APPROVISONNEUR-COORDINATEUR LOGISTIQUE</t>
  </si>
  <si>
    <t>07144064</t>
  </si>
  <si>
    <t>00000208192</t>
  </si>
  <si>
    <t>32</t>
  </si>
  <si>
    <t>16 RUE SKIKDA JEBAL JELOUD</t>
  </si>
  <si>
    <t>AYEDI IBTISSEM</t>
  </si>
  <si>
    <t>13 RUE 10401 KABARIA</t>
  </si>
  <si>
    <t>IDOUDI KAMEL</t>
  </si>
  <si>
    <t>00000843111</t>
  </si>
  <si>
    <t xml:space="preserve"> 30 RUE 4235CITE BOUZAIEN</t>
  </si>
  <si>
    <t>HIDRI WAEL</t>
  </si>
  <si>
    <t>36 RUE EGYPT CITE 20 MARS</t>
  </si>
  <si>
    <t>ELHAJJEM ANOUAR</t>
  </si>
  <si>
    <t>07202024</t>
  </si>
  <si>
    <t>04501</t>
  </si>
  <si>
    <t>39 RUE ZURICK MOUROUJ 4</t>
  </si>
  <si>
    <t>09460590</t>
  </si>
  <si>
    <t>00001969775</t>
  </si>
  <si>
    <t>MOUROUJ 4 BEN AROUS</t>
  </si>
  <si>
    <t>ZAGHOUANI HELA</t>
  </si>
  <si>
    <t>00002991954</t>
  </si>
  <si>
    <t>RUE SIDI ZINE EL ABIDINE GOBAA</t>
  </si>
  <si>
    <t>ZAGHOUANI OUMAYMA</t>
  </si>
  <si>
    <t>09182649</t>
  </si>
  <si>
    <t>00002991949</t>
  </si>
  <si>
    <t>AVENUE FACULTE</t>
  </si>
  <si>
    <t>KADRI RAJA</t>
  </si>
  <si>
    <t>09194137</t>
  </si>
  <si>
    <t>00002513830</t>
  </si>
  <si>
    <t>RUE MAAROUF RASSAFI OUED ELLILE</t>
  </si>
  <si>
    <t>poursuivi des études</t>
  </si>
  <si>
    <t>35105523157</t>
  </si>
  <si>
    <t>MARCHE DE GROS</t>
  </si>
  <si>
    <t>92</t>
  </si>
  <si>
    <t>OUNI ISSAM</t>
  </si>
  <si>
    <t>07332884</t>
  </si>
  <si>
    <t>13300</t>
  </si>
  <si>
    <t>00000858244</t>
  </si>
  <si>
    <t>CITE NAJIBA JDAIDA</t>
  </si>
  <si>
    <t>AOUINI RAWAA</t>
  </si>
  <si>
    <t>APT-MCA</t>
  </si>
  <si>
    <t>04845464</t>
  </si>
  <si>
    <t>IMPASSE 1 RUE 42355 AGBA</t>
  </si>
  <si>
    <t>AISSA HAJER</t>
  </si>
  <si>
    <t>04729857</t>
  </si>
  <si>
    <t>00062788740</t>
  </si>
  <si>
    <t>11 RUE 42310 CITE EL OUARD AGBA</t>
  </si>
  <si>
    <t>TOUJANI INES</t>
  </si>
  <si>
    <t>09168991</t>
  </si>
  <si>
    <t>00001183006</t>
  </si>
  <si>
    <t>CITE ENNASR MORNAGUIA</t>
  </si>
  <si>
    <t>TOUJANI ARBI</t>
  </si>
  <si>
    <t>07106140</t>
  </si>
  <si>
    <t>00700</t>
  </si>
  <si>
    <t>00133075825</t>
  </si>
  <si>
    <t>322 RUE HASSEN IBN THABET</t>
  </si>
  <si>
    <t>ZAAGARI SARRA</t>
  </si>
  <si>
    <t>09160895</t>
  </si>
  <si>
    <t>00001474958</t>
  </si>
  <si>
    <t>RUE 5551 CITE KHALED IBN EL WALID</t>
  </si>
  <si>
    <t>FERCHICHI AMIR</t>
  </si>
  <si>
    <t>07215718</t>
  </si>
  <si>
    <t>00002234236</t>
  </si>
  <si>
    <t>ROUTE MORNAG KM 7 YASMINET</t>
  </si>
  <si>
    <t>HASNAOUI NASSIMA</t>
  </si>
  <si>
    <t>08068839</t>
  </si>
  <si>
    <t>00001497538</t>
  </si>
  <si>
    <t>4 RUE TAHER HADDAD YASMINET</t>
  </si>
  <si>
    <t>SGHAIER NIZAR</t>
  </si>
  <si>
    <t>04813493</t>
  </si>
  <si>
    <t>38105519976</t>
  </si>
  <si>
    <t>45 RUE 42216 GHDIR EL GOLLA</t>
  </si>
  <si>
    <t>DABKI YOSRI</t>
  </si>
  <si>
    <t>CHEF EQUIPE MAGASIN</t>
  </si>
  <si>
    <t>05313</t>
  </si>
  <si>
    <t>18 RUE 4492 CITE HWASS</t>
  </si>
  <si>
    <t>KCHAOU WISSEM</t>
  </si>
  <si>
    <t>09443581</t>
  </si>
  <si>
    <t xml:space="preserve">RUE MONGI BALI EL JEM </t>
  </si>
  <si>
    <t>MAHDIA</t>
  </si>
  <si>
    <t>JOUINI DHIA EL HAK</t>
  </si>
  <si>
    <t>07217806</t>
  </si>
  <si>
    <t>02711</t>
  </si>
  <si>
    <t>258 RUE ENNARJESS CITE AMAL</t>
  </si>
  <si>
    <t>enceinte</t>
  </si>
  <si>
    <t>SLITI KHAOULA</t>
  </si>
  <si>
    <t>09191024</t>
  </si>
  <si>
    <t>00002837406</t>
  </si>
  <si>
    <t>20 RUE ENNAJET CITE TAREK IBN ZIED</t>
  </si>
  <si>
    <t>NAHALI MOHAMED</t>
  </si>
  <si>
    <t>07471565</t>
  </si>
  <si>
    <t>00002517127</t>
  </si>
  <si>
    <t>63</t>
  </si>
  <si>
    <t>LE POND DU BIZERT KALAAT LANDALOUS</t>
  </si>
  <si>
    <t>MZOUGHI EYA</t>
  </si>
  <si>
    <t>00002717187</t>
  </si>
  <si>
    <t>POND BIZERT</t>
  </si>
  <si>
    <t>SALHI OUMAYMA</t>
  </si>
  <si>
    <t>07495458</t>
  </si>
  <si>
    <t>20640022383</t>
  </si>
  <si>
    <t>TRABELSI SIWAR</t>
  </si>
  <si>
    <t>07485137</t>
  </si>
  <si>
    <t>ZAOUIT MORNAG</t>
  </si>
  <si>
    <t>MAHMLI SAMIA</t>
  </si>
  <si>
    <t>07986192</t>
  </si>
  <si>
    <t>10700</t>
  </si>
  <si>
    <t>00000704756</t>
  </si>
  <si>
    <t>28 RUE MAHMOUD MATRI BORJ GHORBEL</t>
  </si>
  <si>
    <t>HAMMAMI HICHEM</t>
  </si>
  <si>
    <t>04846047</t>
  </si>
  <si>
    <t>00002376806</t>
  </si>
  <si>
    <t>12 RUE BAHR AAMAN SIDI HASSINE</t>
  </si>
  <si>
    <t>JABRI SABRINE</t>
  </si>
  <si>
    <t>07974093</t>
  </si>
  <si>
    <t>50500</t>
  </si>
  <si>
    <t>66121664617</t>
  </si>
  <si>
    <t>ZAIRI WAHIBA</t>
  </si>
  <si>
    <t>07967791</t>
  </si>
  <si>
    <t>09302</t>
  </si>
  <si>
    <t>70120004384</t>
  </si>
  <si>
    <t>MHAMDI MABROUKA</t>
  </si>
  <si>
    <t>07121328</t>
  </si>
  <si>
    <t>00000608253</t>
  </si>
  <si>
    <t>8 RUE SALAMA LACANIA</t>
  </si>
  <si>
    <t>HELEL HAYET</t>
  </si>
  <si>
    <t>probléme de poste</t>
  </si>
  <si>
    <t>05883119</t>
  </si>
  <si>
    <t>00003084170</t>
  </si>
  <si>
    <t>28 RUE 10111 OUARDIA 4</t>
  </si>
  <si>
    <t>KHAMESSI JIHEN</t>
  </si>
  <si>
    <t>07182579</t>
  </si>
  <si>
    <t>11918</t>
  </si>
  <si>
    <t>70071276414</t>
  </si>
  <si>
    <t>54</t>
  </si>
  <si>
    <t>8 RUE MAHMOUD MATRI CITE FARHAT HACHED</t>
  </si>
  <si>
    <t>ZOUAGHI MONIA</t>
  </si>
  <si>
    <t>07350399</t>
  </si>
  <si>
    <t>30820025232</t>
  </si>
  <si>
    <t>18 RUE HASSEN BELKHOUJA CITE BOUGATFA</t>
  </si>
  <si>
    <t>BENMOHAMED KHAOULA</t>
  </si>
  <si>
    <t>04830284</t>
  </si>
  <si>
    <t>05540055078</t>
  </si>
  <si>
    <t>13 RUE 4968 CITE EL FATH</t>
  </si>
  <si>
    <t>SEDJOUMI</t>
  </si>
  <si>
    <t>ABBESSI ZOUHOUR</t>
  </si>
  <si>
    <t>00002561292</t>
  </si>
  <si>
    <t>537 AVENU BARCELONE CITE ENNASSIM</t>
  </si>
  <si>
    <t>NOURI WASSIM</t>
  </si>
  <si>
    <t>TECHNICIEN CAO &amp; Méthodes</t>
  </si>
  <si>
    <t>08372600</t>
  </si>
  <si>
    <t>12502</t>
  </si>
  <si>
    <t>80920018583</t>
  </si>
  <si>
    <t>95 RUE BJEYA CITE ENNARJESS MOUROUJ 3</t>
  </si>
  <si>
    <t>BEN TILI GHASSEN</t>
  </si>
  <si>
    <t>TECHNICIEN</t>
  </si>
  <si>
    <t>09610588</t>
  </si>
  <si>
    <t>10220049418</t>
  </si>
  <si>
    <t>2 RUE HEDI JOUINI HAMMAM CHAT</t>
  </si>
  <si>
    <t>HAMMAM ECHAT</t>
  </si>
  <si>
    <t>OUERGHI SALWA</t>
  </si>
  <si>
    <t>07053724</t>
  </si>
  <si>
    <t>00001677775</t>
  </si>
  <si>
    <t>16 RUE EL JEM CITE ENNASR</t>
  </si>
  <si>
    <t>RIAHI BASMA</t>
  </si>
  <si>
    <t>00003008125</t>
  </si>
  <si>
    <t>RUE LA MERE BLANCHE</t>
  </si>
  <si>
    <t>SLITI OUHOUD</t>
  </si>
  <si>
    <t>04731170</t>
  </si>
  <si>
    <t>61130284663</t>
  </si>
  <si>
    <t>RUE 4727 IMM 26 APP 329</t>
  </si>
  <si>
    <t>KHADHRAOUI MERIAM</t>
  </si>
  <si>
    <t>00803</t>
  </si>
  <si>
    <t>40071414114</t>
  </si>
  <si>
    <t>15</t>
  </si>
  <si>
    <t>CITE ENNAOURES LE SERS</t>
  </si>
  <si>
    <t>KHAMESSI IMEN</t>
  </si>
  <si>
    <t>07094466</t>
  </si>
  <si>
    <t>00000062149</t>
  </si>
  <si>
    <t>32 RUE 10412 CITE ENNOUR</t>
  </si>
  <si>
    <t>MBARKI IMEN</t>
  </si>
  <si>
    <t>04813392</t>
  </si>
  <si>
    <t>16 RUE 4673 ZAHROUNI</t>
  </si>
  <si>
    <t>CHERIF NESRINE</t>
  </si>
  <si>
    <t>09351570</t>
  </si>
  <si>
    <t>00002923183</t>
  </si>
  <si>
    <t>RUE HABIB BOUGATFA CITE ENNAZAHA</t>
  </si>
  <si>
    <t>MAATALLAH HAMMAMI JOUDA</t>
  </si>
  <si>
    <t>07211535</t>
  </si>
  <si>
    <t>00002341256</t>
  </si>
  <si>
    <t>15 RUE 9103 JEBEL JLOUD</t>
  </si>
  <si>
    <t>MOUJAHED FAYCAL</t>
  </si>
  <si>
    <t>07582998</t>
  </si>
  <si>
    <t>18 RUE ZINE EDDINE EL WARDI</t>
  </si>
  <si>
    <t>PHARMACIE CENTRAL</t>
  </si>
  <si>
    <t>MEJRI TAKWA</t>
  </si>
  <si>
    <t>00002573707</t>
  </si>
  <si>
    <t xml:space="preserve">CITE 12 MAI </t>
  </si>
  <si>
    <t>DEHMANI</t>
  </si>
  <si>
    <t>BEJAOUI HOUDA</t>
  </si>
  <si>
    <t>07079466</t>
  </si>
  <si>
    <t>00000389781</t>
  </si>
  <si>
    <t>2 RUE 10385 OUARDIA 6</t>
  </si>
  <si>
    <t>OUNI AHLEM</t>
  </si>
  <si>
    <t>09610270</t>
  </si>
  <si>
    <t>00002591502</t>
  </si>
  <si>
    <t>OTHMANI ZAKIA</t>
  </si>
  <si>
    <t>09904860</t>
  </si>
  <si>
    <t>01714225360</t>
  </si>
  <si>
    <t>20 RUE 10058 OUARDIA 1</t>
  </si>
  <si>
    <t>HAJJAJI WIDED</t>
  </si>
  <si>
    <t>07123172</t>
  </si>
  <si>
    <t>00001674176</t>
  </si>
  <si>
    <t>78 RUE BAROUDI CITE RABTA</t>
  </si>
  <si>
    <t>HERMI SARRA</t>
  </si>
  <si>
    <t>07949423</t>
  </si>
  <si>
    <t>01102</t>
  </si>
  <si>
    <t>79652511101</t>
  </si>
  <si>
    <t>RUE HABIB BOURGUIBA</t>
  </si>
  <si>
    <t>CITE STADE</t>
  </si>
  <si>
    <t>BEN AROUS PROTECTION CIVILE</t>
  </si>
  <si>
    <t>OULHAZI HELA</t>
  </si>
  <si>
    <t>04840927</t>
  </si>
  <si>
    <t>00003095479</t>
  </si>
  <si>
    <t>18 RUE 42259 GHDIR EL GOLLA</t>
  </si>
  <si>
    <t>AGBA</t>
  </si>
  <si>
    <t>CHEFRIDI HAJER</t>
  </si>
  <si>
    <t>04696307</t>
  </si>
  <si>
    <t>00003012212</t>
  </si>
  <si>
    <t>3 IMPASSE 1 RUE 42617</t>
  </si>
  <si>
    <t>ABBESSI DHEKRA</t>
  </si>
  <si>
    <t>09609</t>
  </si>
  <si>
    <t>CITE ENNASSIM MHAMDIA</t>
  </si>
  <si>
    <t>TALBI RIHAB</t>
  </si>
  <si>
    <t>07240909</t>
  </si>
  <si>
    <t>02078</t>
  </si>
  <si>
    <t>81011289371</t>
  </si>
  <si>
    <t>ALBARAKA</t>
  </si>
  <si>
    <t>MGHIRA INZEL CITE ESSALEM</t>
  </si>
  <si>
    <t>MGHIRA INZEL</t>
  </si>
  <si>
    <t>SAEDI KAOUTHAR</t>
  </si>
  <si>
    <t>08706376</t>
  </si>
  <si>
    <t>00003012356</t>
  </si>
  <si>
    <t>23 RUE MOHAMED DHRIF</t>
  </si>
  <si>
    <t>81007144860</t>
  </si>
  <si>
    <t>JENDOUBI KHAOULA</t>
  </si>
  <si>
    <t>00003027819</t>
  </si>
  <si>
    <t>CITE MINICIPALITE MORNAG</t>
  </si>
  <si>
    <t>FERJANI CHAIMA</t>
  </si>
  <si>
    <t>09517451</t>
  </si>
  <si>
    <t>00002732524</t>
  </si>
  <si>
    <t>86</t>
  </si>
  <si>
    <t>CITE HAFSIA BORJ EL AMRI</t>
  </si>
  <si>
    <t>ABDAOUI DHEKRA</t>
  </si>
  <si>
    <t>00735831313</t>
  </si>
  <si>
    <t>22 RUE 10105 KABARIA</t>
  </si>
  <si>
    <t>FAIDI MONIA</t>
  </si>
  <si>
    <t>09199220</t>
  </si>
  <si>
    <t>01727073104</t>
  </si>
  <si>
    <t>17 RUE IKHWAN ESSAFA</t>
  </si>
  <si>
    <t>MAHMOUDI ATIKA</t>
  </si>
  <si>
    <t>04595489</t>
  </si>
  <si>
    <t>00002261498</t>
  </si>
  <si>
    <t>68</t>
  </si>
  <si>
    <t>TOUHAMI EMNA</t>
  </si>
  <si>
    <t>OUELHAZI IMEN</t>
  </si>
  <si>
    <t>00002853026</t>
  </si>
  <si>
    <t>SAEDI AIDA</t>
  </si>
  <si>
    <t>08303397</t>
  </si>
  <si>
    <t>00002689280</t>
  </si>
  <si>
    <t>2 RUE L'ARTISANA</t>
  </si>
  <si>
    <t>01712696570</t>
  </si>
  <si>
    <t>KABOUTI HEDIA</t>
  </si>
  <si>
    <t>07329875</t>
  </si>
  <si>
    <t>02600</t>
  </si>
  <si>
    <t>2 RUE SAFSAF CITE BEN YOUNES</t>
  </si>
  <si>
    <t>ARFAOUI IBTISSEM</t>
  </si>
  <si>
    <t>07435011</t>
  </si>
  <si>
    <t>00003012581</t>
  </si>
  <si>
    <t>40 RUE 42222 GHDIR EL GOLLA</t>
  </si>
  <si>
    <t>SASSI AIDA</t>
  </si>
  <si>
    <t>04688812</t>
  </si>
  <si>
    <t>00000274988</t>
  </si>
  <si>
    <t>19 RUE BACHHAMBA</t>
  </si>
  <si>
    <t>KHALOUFI SABIHA</t>
  </si>
  <si>
    <t>02288847</t>
  </si>
  <si>
    <t>00003014249</t>
  </si>
  <si>
    <t>72</t>
  </si>
  <si>
    <t>RES MOUNA APP2 BLOC 9</t>
  </si>
  <si>
    <t>HAMMAMI MOHAMED KHALIL</t>
  </si>
  <si>
    <t>07246567</t>
  </si>
  <si>
    <t>00002955751</t>
  </si>
  <si>
    <t>3 RUE SIDI SAID OUARDIA 4</t>
  </si>
  <si>
    <t>TRABELSI AFEF</t>
  </si>
  <si>
    <t>ABONDEMENT</t>
  </si>
  <si>
    <t>04805996</t>
  </si>
  <si>
    <t>00003037559</t>
  </si>
  <si>
    <t>CITE KHALED IBN EL WALID DAWAR HICHER</t>
  </si>
  <si>
    <t>MLLE</t>
  </si>
  <si>
    <t>OUECHTATI DALEL</t>
  </si>
  <si>
    <t>07353609</t>
  </si>
  <si>
    <t>00133089048</t>
  </si>
  <si>
    <t>RUE ABI EL KACEM CHANOUFI KHALED IBN EL WALID</t>
  </si>
  <si>
    <t>ARFAOUI AMENI</t>
  </si>
  <si>
    <t>09189642</t>
  </si>
  <si>
    <t>00002128088</t>
  </si>
  <si>
    <t>76</t>
  </si>
  <si>
    <t>ROUTE MEDITERANEE SANHEJA</t>
  </si>
  <si>
    <t>BEN AMMAR RAJA</t>
  </si>
  <si>
    <t>04651182</t>
  </si>
  <si>
    <t>00000726170</t>
  </si>
  <si>
    <t>7 RUE 42775 SIDI HASSINE</t>
  </si>
  <si>
    <t>11 RUE EL MAARI CITE HACHED MHAMDIA</t>
  </si>
  <si>
    <t>TRABELSI TOUMIA</t>
  </si>
  <si>
    <t>06370123</t>
  </si>
  <si>
    <t>00002659391</t>
  </si>
  <si>
    <t>RUE EL IMTIES CITE EL BASMA</t>
  </si>
  <si>
    <t>BENHAJJ MABROUK DONIA</t>
  </si>
  <si>
    <t>09880542</t>
  </si>
  <si>
    <t>00003014578</t>
  </si>
  <si>
    <t>GHRISS MENZEL TEMIM</t>
  </si>
  <si>
    <t>BEN HAMOUDA NOURA</t>
  </si>
  <si>
    <t>09937704</t>
  </si>
  <si>
    <t>00000867593</t>
  </si>
  <si>
    <t>FETISSE BOUARADA</t>
  </si>
  <si>
    <t>NEFZI MERIAM</t>
  </si>
  <si>
    <t>07394675</t>
  </si>
  <si>
    <t>00002387501</t>
  </si>
  <si>
    <t>BRINI AFEF</t>
  </si>
  <si>
    <t>07361948</t>
  </si>
  <si>
    <t>00000866010</t>
  </si>
  <si>
    <t>13 RUE MEKSIQUE SIDI HASSINE</t>
  </si>
  <si>
    <t>HAMADI CHAOUACHI HIBA</t>
  </si>
  <si>
    <t>04748726</t>
  </si>
  <si>
    <t>00001318662</t>
  </si>
  <si>
    <t>37 RUE 42359 EL AGBA</t>
  </si>
  <si>
    <t>ARBI HANENE</t>
  </si>
  <si>
    <t>vole de matiére</t>
  </si>
  <si>
    <t>04708658</t>
  </si>
  <si>
    <t>00003015586</t>
  </si>
  <si>
    <t>43 RUE 4260 ZAHROUNI</t>
  </si>
  <si>
    <t>GUENI ALI</t>
  </si>
  <si>
    <t>04629157</t>
  </si>
  <si>
    <t>00003014681</t>
  </si>
  <si>
    <t>13 RUE 42718 JAYARA</t>
  </si>
  <si>
    <t>SLIMENI FATMA</t>
  </si>
  <si>
    <t>04694267</t>
  </si>
  <si>
    <t>00002458555</t>
  </si>
  <si>
    <t>6 RUE 42660 CITE 7 MED ALI</t>
  </si>
  <si>
    <t>REZGUI FATEN</t>
  </si>
  <si>
    <t>probléme de chômage</t>
  </si>
  <si>
    <t>04728031</t>
  </si>
  <si>
    <t>01145016882</t>
  </si>
  <si>
    <t>79</t>
  </si>
  <si>
    <t>4 RUE 42535 ZAHROUNI</t>
  </si>
  <si>
    <t>ZAROUK MAKRAM</t>
  </si>
  <si>
    <t>comportement</t>
  </si>
  <si>
    <t>00000867580</t>
  </si>
  <si>
    <t>53 RUE SIDI HASSINE</t>
  </si>
  <si>
    <t>HAMDI AMEL</t>
  </si>
  <si>
    <t>01105524786</t>
  </si>
  <si>
    <t>AVENUE 15 OCTOBRE BIRINE</t>
  </si>
  <si>
    <t>SAADAOUI DHAHBIA</t>
  </si>
  <si>
    <t>07178122</t>
  </si>
  <si>
    <t>07540094092</t>
  </si>
  <si>
    <t>10 RUE JASMIN CITE KATAA 1</t>
  </si>
  <si>
    <t>HAMMEMI NADIA</t>
  </si>
  <si>
    <t>04704260</t>
  </si>
  <si>
    <t>00003015596</t>
  </si>
  <si>
    <t>19 RUE 4341 ZAHROUNI</t>
  </si>
  <si>
    <t>KOURAICHI MEHRZIA</t>
  </si>
  <si>
    <t>liste noir</t>
  </si>
  <si>
    <t>07297179</t>
  </si>
  <si>
    <t>00001217132</t>
  </si>
  <si>
    <t>RUE CHAFFAR CITE JEUNE</t>
  </si>
  <si>
    <t>TALEB LEILA</t>
  </si>
  <si>
    <t>voyage</t>
  </si>
  <si>
    <t>06437800</t>
  </si>
  <si>
    <t>00001315956</t>
  </si>
  <si>
    <t>SIDI AMEUR HAOUARIA</t>
  </si>
  <si>
    <t>BARHOUMI YOSRA</t>
  </si>
  <si>
    <t>P6</t>
  </si>
  <si>
    <t>Salah Ghraba</t>
  </si>
  <si>
    <t>Probléme avec superviseur</t>
  </si>
  <si>
    <t>01145013719</t>
  </si>
  <si>
    <t>LOT FENDRI SIDI HASSINE</t>
  </si>
  <si>
    <t>EL MAY FATMA</t>
  </si>
  <si>
    <t>04842613</t>
  </si>
  <si>
    <t>00002013584</t>
  </si>
  <si>
    <t>26 RUE HASSEN BELKHOUJA</t>
  </si>
  <si>
    <t>GUENICHI MOHAMED</t>
  </si>
  <si>
    <t>00133107648</t>
  </si>
  <si>
    <t>41 RUE LA CHINE CITE JEUNE</t>
  </si>
  <si>
    <t>BOUAZIZ LATIFA</t>
  </si>
  <si>
    <t>00002345030</t>
  </si>
  <si>
    <t>75</t>
  </si>
  <si>
    <t>CITE EL FEHRI AGBA</t>
  </si>
  <si>
    <t>FERJANI SOUMAYA</t>
  </si>
  <si>
    <t>00003016524</t>
  </si>
  <si>
    <t>28 RUE 4314 ZAHROUNI</t>
  </si>
  <si>
    <t>BANOURI MONTASSAR</t>
  </si>
  <si>
    <t>00073123630</t>
  </si>
  <si>
    <t>22 RUE MORNAGUIA</t>
  </si>
  <si>
    <t>EL HADJ LOBNA</t>
  </si>
  <si>
    <t>04577778</t>
  </si>
  <si>
    <t>01145015380</t>
  </si>
  <si>
    <t>13 RUE 4488 CITE HWASS</t>
  </si>
  <si>
    <t>07300</t>
  </si>
  <si>
    <t>00000683778</t>
  </si>
  <si>
    <t>12 RUE 4416 ZAHROUNI</t>
  </si>
  <si>
    <t>JLASSI HASSEN</t>
  </si>
  <si>
    <t>étude</t>
  </si>
  <si>
    <t>09522429</t>
  </si>
  <si>
    <t>11600</t>
  </si>
  <si>
    <t>00002387898</t>
  </si>
  <si>
    <t>TRABELSI SAIDA</t>
  </si>
  <si>
    <t>prb poste nuit</t>
  </si>
  <si>
    <t>04702441</t>
  </si>
  <si>
    <t>00078</t>
  </si>
  <si>
    <t>AL BARAKA</t>
  </si>
  <si>
    <t>23 RUE 8400 SOUIDET BELVIDEUR</t>
  </si>
  <si>
    <t>MEKNI MAISSA</t>
  </si>
  <si>
    <t>04785592</t>
  </si>
  <si>
    <t>00000759270</t>
  </si>
  <si>
    <t>9 RUE ETTATAWER KHAZNADAR</t>
  </si>
  <si>
    <t>BEJI KARIMA</t>
  </si>
  <si>
    <t>04718975</t>
  </si>
  <si>
    <t>00133121064</t>
  </si>
  <si>
    <t>CITE MOHAMED ALI RUE 307</t>
  </si>
  <si>
    <t>MARZOUKI JALILA</t>
  </si>
  <si>
    <t>08022081</t>
  </si>
  <si>
    <t>00000874327</t>
  </si>
  <si>
    <t>33 RUE SARBIA</t>
  </si>
  <si>
    <t>GOUIDER WASSILA</t>
  </si>
  <si>
    <t>06814043</t>
  </si>
  <si>
    <t>15 IMM SOUROUR APP 7 2eme 2tage</t>
  </si>
  <si>
    <t>EZZINE ASMA</t>
  </si>
  <si>
    <t>P7 AR</t>
  </si>
  <si>
    <t>FOUED HOMRANI</t>
  </si>
  <si>
    <t>04803208</t>
  </si>
  <si>
    <t>00000875861</t>
  </si>
  <si>
    <t>30 RUE 4894</t>
  </si>
  <si>
    <t>SASSI BOUTHAINA</t>
  </si>
  <si>
    <t>06435658</t>
  </si>
  <si>
    <t>00000406976</t>
  </si>
  <si>
    <t>28 RUE 4542</t>
  </si>
  <si>
    <t>TAYAHI SALWA</t>
  </si>
  <si>
    <t>04703355</t>
  </si>
  <si>
    <t>00003018689</t>
  </si>
  <si>
    <t>14 RUE SANAWBER CITE BENYOUNES</t>
  </si>
  <si>
    <t>FARHANI OLFA</t>
  </si>
  <si>
    <t>04711806</t>
  </si>
  <si>
    <t>VEUFE</t>
  </si>
  <si>
    <t>30840009381</t>
  </si>
  <si>
    <t>6 IMP 4976 CITE EL FATH</t>
  </si>
  <si>
    <t>BOUTHOURI SAFA</t>
  </si>
  <si>
    <t>07243152</t>
  </si>
  <si>
    <t>00002608525</t>
  </si>
  <si>
    <t>13 RUE EL AMRA IMP 2 CITE ENNOUR</t>
  </si>
  <si>
    <t>EZZINE IMED</t>
  </si>
  <si>
    <t>07550288</t>
  </si>
  <si>
    <t>00000593164</t>
  </si>
  <si>
    <t>3 RUE ESSAADA CITE EL AMAL</t>
  </si>
  <si>
    <t>MLIKI MARWA</t>
  </si>
  <si>
    <t>09181953</t>
  </si>
  <si>
    <t>00003019511</t>
  </si>
  <si>
    <t>3 RUE CHAAL GOBAA</t>
  </si>
  <si>
    <t>GHARBI OLFA</t>
  </si>
  <si>
    <t>04692352</t>
  </si>
  <si>
    <t>00003020085</t>
  </si>
  <si>
    <t>31 RUE 4280 CITE EL FEHRI</t>
  </si>
  <si>
    <t>HKIRI TAJA</t>
  </si>
  <si>
    <t>09194819</t>
  </si>
  <si>
    <t>00002699141</t>
  </si>
  <si>
    <t>RUE EL OULOUM SANHEJA</t>
  </si>
  <si>
    <t>NAMOUCHI SAFA</t>
  </si>
  <si>
    <t>50072951791</t>
  </si>
  <si>
    <t>13 RUE 4267 AGBA</t>
  </si>
  <si>
    <t>BOUMAIZA MARWA</t>
  </si>
  <si>
    <t>00002575623</t>
  </si>
  <si>
    <t>17 RUE 4692 ZAHROUNI</t>
  </si>
  <si>
    <t>FERKA 17</t>
  </si>
  <si>
    <t>DERBEL OLFA</t>
  </si>
  <si>
    <t>07095536</t>
  </si>
  <si>
    <t>00002624735</t>
  </si>
  <si>
    <t>3 RUE GABES CITE LES JARDINS</t>
  </si>
  <si>
    <t>OUSJI SIHEM</t>
  </si>
  <si>
    <t>07349803</t>
  </si>
  <si>
    <t>00002388488</t>
  </si>
  <si>
    <t>RUE DE L'EVACUATION CITE ENNASR</t>
  </si>
  <si>
    <t>BELHECHMI ZOUHAIRA</t>
  </si>
  <si>
    <t>08010252</t>
  </si>
  <si>
    <t>00003020365</t>
  </si>
  <si>
    <t>14 RUE 42357 AGBA</t>
  </si>
  <si>
    <t>TABOUBI DHEKRA</t>
  </si>
  <si>
    <t>09156853</t>
  </si>
  <si>
    <t>00000184715</t>
  </si>
  <si>
    <t>32 RUE RAISIN CITE LES ORONGE</t>
  </si>
  <si>
    <t>HAOUACHI BAHIA</t>
  </si>
  <si>
    <t>07083418</t>
  </si>
  <si>
    <t>00001396479</t>
  </si>
  <si>
    <t>1 RUE BOUTHADI OUARDIA 5</t>
  </si>
  <si>
    <t>SAADI KHOULOUD</t>
  </si>
  <si>
    <t>80073266553</t>
  </si>
  <si>
    <t>21 RUE 4692 ZAHROUNI</t>
  </si>
  <si>
    <t>DHIB RANIA</t>
  </si>
  <si>
    <t>00003023450</t>
  </si>
  <si>
    <t>05 RUE 4474 CITE HWASS</t>
  </si>
  <si>
    <t>ARBI SOUKAINA</t>
  </si>
  <si>
    <t>04529112</t>
  </si>
  <si>
    <t>23105524344</t>
  </si>
  <si>
    <t>CITE EL MECHTEL AGBA</t>
  </si>
  <si>
    <t>CHIHAOUI NADIA</t>
  </si>
  <si>
    <t>04817284</t>
  </si>
  <si>
    <t>00002459874</t>
  </si>
  <si>
    <t>05 RUE NAKHIL JAYARA</t>
  </si>
  <si>
    <t>NAGHMOUCHI KHANSA</t>
  </si>
  <si>
    <t>04681853</t>
  </si>
  <si>
    <t>02008</t>
  </si>
  <si>
    <t>42972531101</t>
  </si>
  <si>
    <t>7 RUE 4673 ZAHROUNI</t>
  </si>
  <si>
    <t>HABBACHI MERIAM</t>
  </si>
  <si>
    <t>07356831</t>
  </si>
  <si>
    <t>387 CITE KHALED IBN EL WALID</t>
  </si>
  <si>
    <t>DAWAR HICHER</t>
  </si>
  <si>
    <t>HABIBI SIHEM</t>
  </si>
  <si>
    <t>FAYCEL</t>
  </si>
  <si>
    <t>04655445</t>
  </si>
  <si>
    <t>13822</t>
  </si>
  <si>
    <t>00062782230</t>
  </si>
  <si>
    <t>16 RUE 4240 ZAHROUNI</t>
  </si>
  <si>
    <t>NAFFETI OLFA</t>
  </si>
  <si>
    <t>FIN DE CONTRAT</t>
  </si>
  <si>
    <t>01145015452</t>
  </si>
  <si>
    <t>ISSAOUI AIDA</t>
  </si>
  <si>
    <t>40107</t>
  </si>
  <si>
    <t>50073253478</t>
  </si>
  <si>
    <t>22 RUE 4010 CITE TRADE MALLASSINE</t>
  </si>
  <si>
    <t>MALLASSINE</t>
  </si>
  <si>
    <t>TRABELSI HAYET</t>
  </si>
  <si>
    <t>04701851</t>
  </si>
  <si>
    <t>00003039574</t>
  </si>
  <si>
    <t>12 RUE OUES MOUSSA CITE EL ONS</t>
  </si>
  <si>
    <t>52</t>
  </si>
  <si>
    <t>ARBI NABILA</t>
  </si>
  <si>
    <t>Safa</t>
  </si>
  <si>
    <t>08089688</t>
  </si>
  <si>
    <t>00133122562</t>
  </si>
  <si>
    <t>10 RUE IBN ZAYDOUN CITE MED ALI</t>
  </si>
  <si>
    <t>MOUMNI CHAIMA</t>
  </si>
  <si>
    <t>04841880</t>
  </si>
  <si>
    <t>00133108661</t>
  </si>
  <si>
    <t>2 RUE IBN JABIR</t>
  </si>
  <si>
    <t>SOUIHI MOUFIDA</t>
  </si>
  <si>
    <t>départ à la retraite</t>
  </si>
  <si>
    <t>07013879</t>
  </si>
  <si>
    <t>00000617040</t>
  </si>
  <si>
    <t>RUE 18 JANVIER CITE SAADA</t>
  </si>
  <si>
    <t>00073389660</t>
  </si>
  <si>
    <t>BEN BOUMAIZA LEILA</t>
  </si>
  <si>
    <t>07352859</t>
  </si>
  <si>
    <t>00003024035</t>
  </si>
  <si>
    <t>ZIDI YOSRA</t>
  </si>
  <si>
    <t>09180045</t>
  </si>
  <si>
    <t>00002661191</t>
  </si>
  <si>
    <t>1 RUE YOUSSEF IBN TECHFINE DAOUAR HICHER</t>
  </si>
  <si>
    <t>AYARI DHEKRA</t>
  </si>
  <si>
    <t>09181817</t>
  </si>
  <si>
    <t>TAHOUNA MORNAGUIA</t>
  </si>
  <si>
    <t>DRIDI FATMA</t>
  </si>
  <si>
    <t>07366720</t>
  </si>
  <si>
    <t>00001668797</t>
  </si>
  <si>
    <t>TALBI KARIMA</t>
  </si>
  <si>
    <t>04537010</t>
  </si>
  <si>
    <t>MEJRI MERIAM</t>
  </si>
  <si>
    <t>10 RUE 4233 ZAHROUNI</t>
  </si>
  <si>
    <t>BILEL INTISSAR</t>
  </si>
  <si>
    <t>09940527</t>
  </si>
  <si>
    <t>CITE KORBI ZAHROUNI</t>
  </si>
  <si>
    <t>BOUSLIMI MARWA</t>
  </si>
  <si>
    <t>04842067</t>
  </si>
  <si>
    <t>02907</t>
  </si>
  <si>
    <t>11130148038</t>
  </si>
  <si>
    <t>15 RUE 4280 CITE EL FEHRI</t>
  </si>
  <si>
    <t>RIAHI FATEN</t>
  </si>
  <si>
    <t>04825011</t>
  </si>
  <si>
    <t>21 RUE 76 ZAHROUNI</t>
  </si>
  <si>
    <t>MECHENI YOSRA</t>
  </si>
  <si>
    <t>08831679</t>
  </si>
  <si>
    <t>CITE EL AMEL</t>
  </si>
  <si>
    <t>BARANI RYM</t>
  </si>
  <si>
    <t>01145013352</t>
  </si>
  <si>
    <t>1 BUS RUE IBN ROCHD CITE MED ALI</t>
  </si>
  <si>
    <t>AKROUTI AMAL</t>
  </si>
  <si>
    <t>MARIAGE</t>
  </si>
  <si>
    <t>01145013360</t>
  </si>
  <si>
    <t>7 RUE SAKR CITE BASSATINE</t>
  </si>
  <si>
    <t>HICHRI RYM</t>
  </si>
  <si>
    <t>07314407</t>
  </si>
  <si>
    <t>01105011861</t>
  </si>
  <si>
    <t>24 RUE HAB MLOUK</t>
  </si>
  <si>
    <t>LOUATI ISMAHEN</t>
  </si>
  <si>
    <t>07275297</t>
  </si>
  <si>
    <t>00133108033</t>
  </si>
  <si>
    <t>RUE TAIEB MHIRI</t>
  </si>
  <si>
    <t>DRIDI MAHDI</t>
  </si>
  <si>
    <t>malaDIE</t>
  </si>
  <si>
    <t>04720486</t>
  </si>
  <si>
    <t>00000877900</t>
  </si>
  <si>
    <t>ABIDI SOUHAIEL</t>
  </si>
  <si>
    <t>07094103</t>
  </si>
  <si>
    <t>38105535552</t>
  </si>
  <si>
    <t>16 RUE ALI BEN GHDHAHEM</t>
  </si>
  <si>
    <t>OUNI NAZIHA</t>
  </si>
  <si>
    <t>Probléme familiale</t>
  </si>
  <si>
    <t>04714354</t>
  </si>
  <si>
    <t>00003025073</t>
  </si>
  <si>
    <t>95</t>
  </si>
  <si>
    <t>45 RUE 42686 CITE ENNASR</t>
  </si>
  <si>
    <t>DHOUIBI DHOUHA</t>
  </si>
  <si>
    <t>07289835</t>
  </si>
  <si>
    <t>09101</t>
  </si>
  <si>
    <t>49105509665</t>
  </si>
  <si>
    <t>OUERGHEMI RADHIA</t>
  </si>
  <si>
    <t>07292736</t>
  </si>
  <si>
    <t>00900</t>
  </si>
  <si>
    <t>24 RUE ABOULKACEM CHEBBI</t>
  </si>
  <si>
    <t>AZIZI HABIBA</t>
  </si>
  <si>
    <t>09522252</t>
  </si>
  <si>
    <t>BORJ EL KHALSI BORJ EL AMRI</t>
  </si>
  <si>
    <t>MISSAOUI RABIAA</t>
  </si>
  <si>
    <t>04835203</t>
  </si>
  <si>
    <t>00002202654</t>
  </si>
  <si>
    <t>3 RUE MOHAMED SALAH MAHDI</t>
  </si>
  <si>
    <t>RIAHI JAWIDA</t>
  </si>
  <si>
    <t>04521231</t>
  </si>
  <si>
    <t>10220004286</t>
  </si>
  <si>
    <t>MORNAGUIA ROUTE HMAIEM</t>
  </si>
  <si>
    <t>GHARBI HAJER</t>
  </si>
  <si>
    <t>40 RUE 81 ZAHROUNI</t>
  </si>
  <si>
    <t>NOUACHRI AMENI</t>
  </si>
  <si>
    <t>04849946</t>
  </si>
  <si>
    <t>00000984311</t>
  </si>
  <si>
    <t>4 RUE 4680 ZAHROUNI</t>
  </si>
  <si>
    <t>DALLAI MOUNA</t>
  </si>
  <si>
    <t>08528434</t>
  </si>
  <si>
    <t>00001751502</t>
  </si>
  <si>
    <t>ZEDDINI ADEL</t>
  </si>
  <si>
    <t>04662550</t>
  </si>
  <si>
    <t>4 RUE 4484 CITE HWASS HRAIRIA</t>
  </si>
  <si>
    <t>HAMLAOUI TAYMAR</t>
  </si>
  <si>
    <t>00003032136</t>
  </si>
  <si>
    <t>17 RUE 4433 ZAHROUNI</t>
  </si>
  <si>
    <t>HBIBI RAHMA</t>
  </si>
  <si>
    <t>00002974885</t>
  </si>
  <si>
    <t>KSAR HADID SIDI ALI HATTAB</t>
  </si>
  <si>
    <t>IBRAHEM ASMA</t>
  </si>
  <si>
    <t>09510729</t>
  </si>
  <si>
    <t>00003029157</t>
  </si>
  <si>
    <t>65</t>
  </si>
  <si>
    <t>JLASSI MERIAM</t>
  </si>
  <si>
    <t>00002389516</t>
  </si>
  <si>
    <t>18 RUE 83 CITE BOUGATFA</t>
  </si>
  <si>
    <t>HERGLI ALI</t>
  </si>
  <si>
    <t>08536849</t>
  </si>
  <si>
    <t>05305</t>
  </si>
  <si>
    <t>RUE DE L'ENVIRONNEMENT TESTOUR</t>
  </si>
  <si>
    <t>SALAH NIDHAL</t>
  </si>
  <si>
    <t>06224233</t>
  </si>
  <si>
    <t>03232</t>
  </si>
  <si>
    <t>RESIDENCE RAYHAN 1 BLOC D MOUROUJ 1</t>
  </si>
  <si>
    <t>OUELHAZI HOUSSEM</t>
  </si>
  <si>
    <t>familale</t>
  </si>
  <si>
    <t>00000955725</t>
  </si>
  <si>
    <t>53</t>
  </si>
  <si>
    <t>RUE ILE DE GALITE SIDI HASSINE</t>
  </si>
  <si>
    <t>HACHANI MEHREZ</t>
  </si>
  <si>
    <t>09194148</t>
  </si>
  <si>
    <t>00003026688</t>
  </si>
  <si>
    <t>RUE ZOUBAIER IBN EL AWEM</t>
  </si>
  <si>
    <t>NASRAOUI HASNA</t>
  </si>
  <si>
    <t>07138841</t>
  </si>
  <si>
    <t>03800</t>
  </si>
  <si>
    <t>01065003453</t>
  </si>
  <si>
    <t>80 RUE DE CHECHENE MOUROUJ 3</t>
  </si>
  <si>
    <t>FERCHICHI ACHRAF</t>
  </si>
  <si>
    <t>00054624721</t>
  </si>
  <si>
    <t>5 RUE SARWEL CITE LES JASMINS</t>
  </si>
  <si>
    <t>MASMOUDI FETHI</t>
  </si>
  <si>
    <t>04847937</t>
  </si>
  <si>
    <t>90104</t>
  </si>
  <si>
    <t>11 RUE EZZINIA KHAZNADAR</t>
  </si>
  <si>
    <t>DARAOUI MOHAMED AMINE</t>
  </si>
  <si>
    <t>00685034131</t>
  </si>
  <si>
    <t>RUE 5549 CITE KHALED IBN EL WALID</t>
  </si>
  <si>
    <t>00002390566</t>
  </si>
  <si>
    <t>HAMED SAIDA</t>
  </si>
  <si>
    <t>09180563</t>
  </si>
  <si>
    <t>00001400933</t>
  </si>
  <si>
    <t>7 RUE IBN HAZEM ANDOULSSI</t>
  </si>
  <si>
    <t>AZZOUNI ABDELKARIM</t>
  </si>
  <si>
    <t>INGENIEUR PROCESS</t>
  </si>
  <si>
    <t>07086699</t>
  </si>
  <si>
    <t>00000593956</t>
  </si>
  <si>
    <t>72 RUE HARAMEIN CHERIFEIN</t>
  </si>
  <si>
    <t>RHIMI WASSIM</t>
  </si>
  <si>
    <t>FUMER DANS LES VESTIAIRES</t>
  </si>
  <si>
    <t>00003033666</t>
  </si>
  <si>
    <t>40 RUE 42540 ZAHROUNI</t>
  </si>
  <si>
    <t>HCHAICHI CHEDLIA</t>
  </si>
  <si>
    <t>07340712</t>
  </si>
  <si>
    <t>01726663251</t>
  </si>
  <si>
    <t>IMM 90 APP 3,0 MANOUBA</t>
  </si>
  <si>
    <t>MAROUANI AHMED</t>
  </si>
  <si>
    <t>WIRE</t>
  </si>
  <si>
    <t>00003033403</t>
  </si>
  <si>
    <t>26 RUE 4433 ZAHROUNI</t>
  </si>
  <si>
    <t>HAMMAMI MOETEZ</t>
  </si>
  <si>
    <t>00002963877</t>
  </si>
  <si>
    <t>GRIATTE MEDJEZ EL BEB</t>
  </si>
  <si>
    <t>BORJ ENNOUR</t>
  </si>
  <si>
    <t>NEFZI HAIKEL</t>
  </si>
  <si>
    <t>00002646256</t>
  </si>
  <si>
    <t>HAMDI RADHIA</t>
  </si>
  <si>
    <t>04713047</t>
  </si>
  <si>
    <t>30840007338</t>
  </si>
  <si>
    <t>28/03/2023+31-03-23</t>
  </si>
  <si>
    <t>KHAMESSI ISMAHEN</t>
  </si>
  <si>
    <t>05420233</t>
  </si>
  <si>
    <t>73121646108</t>
  </si>
  <si>
    <t>CITE MESTIRI JAYARA</t>
  </si>
  <si>
    <t>FATNASSI ELYESS</t>
  </si>
  <si>
    <t>00002540476</t>
  </si>
  <si>
    <t>TRABELSI HAMZA</t>
  </si>
  <si>
    <t>00003035335</t>
  </si>
  <si>
    <t>MKADEM HELA</t>
  </si>
  <si>
    <t>08493360</t>
  </si>
  <si>
    <t>04504</t>
  </si>
  <si>
    <t>BH Bank</t>
  </si>
  <si>
    <t>28 RUE EL KHANSAA DENDEN</t>
  </si>
  <si>
    <t>SAMAALI WASSIM</t>
  </si>
  <si>
    <t>00404</t>
  </si>
  <si>
    <t>7 RUE NORVEG SIDI HASSINE</t>
  </si>
  <si>
    <t>00003531171</t>
  </si>
  <si>
    <t>AKROUCH MOHAMED AZIZ</t>
  </si>
  <si>
    <t>28 RUE 42435 CITE CHEBBI</t>
  </si>
  <si>
    <t>KHLIFI AMENI</t>
  </si>
  <si>
    <t>07184765</t>
  </si>
  <si>
    <t>00000062150</t>
  </si>
  <si>
    <t>9 RUE FARHAT HACHED</t>
  </si>
  <si>
    <t>ESSAOUDI LEILA</t>
  </si>
  <si>
    <t>04677897</t>
  </si>
  <si>
    <t>01723852113</t>
  </si>
  <si>
    <t>14 RUE 4007 EZZOUHOUR</t>
  </si>
  <si>
    <t>CHEBBI AMEL</t>
  </si>
  <si>
    <t>09175636</t>
  </si>
  <si>
    <t>00003035489</t>
  </si>
  <si>
    <t>9 RUE YAHYA SLIMENI SANHEJA</t>
  </si>
  <si>
    <t>JARARI KHALIL</t>
  </si>
  <si>
    <t>00002933760</t>
  </si>
  <si>
    <t>4 RUE EL WARCHET MORNAGUIA</t>
  </si>
  <si>
    <t>YAHYAOUI HAITHEM</t>
  </si>
  <si>
    <t>01121621339</t>
  </si>
  <si>
    <t>6 RUE IBN BADISS CITE MESTIRI</t>
  </si>
  <si>
    <t>BOUANI KHALIL</t>
  </si>
  <si>
    <t>09199633</t>
  </si>
  <si>
    <t>07240120512</t>
  </si>
  <si>
    <t>73 RUE EL OUALID BEN OKBA DAOUAR HICHER</t>
  </si>
  <si>
    <t>BEJAOUI ADEL</t>
  </si>
  <si>
    <t>04830970</t>
  </si>
  <si>
    <t>00002846591</t>
  </si>
  <si>
    <t>13 RUE 42355 AGBA</t>
  </si>
  <si>
    <t>ZAGHDOUDI AMINA</t>
  </si>
  <si>
    <t>50074113689</t>
  </si>
  <si>
    <t>9 RUE 42021 CITE ESSALAMA ZAHROUNI</t>
  </si>
  <si>
    <t>MEZNI HEND</t>
  </si>
  <si>
    <t>07997200</t>
  </si>
  <si>
    <t>50074113341</t>
  </si>
  <si>
    <t>162 RUE EL AFGHANI KHAZNADAR</t>
  </si>
  <si>
    <t>ZAHMOUL SANA</t>
  </si>
  <si>
    <t>07159786</t>
  </si>
  <si>
    <t>01735800993</t>
  </si>
  <si>
    <t>85</t>
  </si>
  <si>
    <t>RUE 14 JANVIER CITE EL BASMA</t>
  </si>
  <si>
    <t>RIAHI SAADIA</t>
  </si>
  <si>
    <t>08536308</t>
  </si>
  <si>
    <t>00001053041</t>
  </si>
  <si>
    <t>RUE TOULAIHA GHDIR EL GOLLA</t>
  </si>
  <si>
    <t>ZIDANI KAOUTHAR</t>
  </si>
  <si>
    <t>07371716</t>
  </si>
  <si>
    <t>00001016673</t>
  </si>
  <si>
    <t>BORJ ENNOUR BORJ EL AAMRI</t>
  </si>
  <si>
    <t>FAIDI MERIAM</t>
  </si>
  <si>
    <t>04823185</t>
  </si>
  <si>
    <t>00000898900</t>
  </si>
  <si>
    <t>3 RUE SOLIMAN JEDDI MALLASSINE</t>
  </si>
  <si>
    <t>SAOUDI MABROUKA</t>
  </si>
  <si>
    <t>08583246</t>
  </si>
  <si>
    <t>00133109893</t>
  </si>
  <si>
    <t>16 CITE BETTOUMI SIDI HASSINE</t>
  </si>
  <si>
    <t>HEDHLI AMEL</t>
  </si>
  <si>
    <t>09168798</t>
  </si>
  <si>
    <t>11208</t>
  </si>
  <si>
    <t>90047025341</t>
  </si>
  <si>
    <t>48 RUE MOKHTAR LAGHMANI SANHEJA</t>
  </si>
  <si>
    <t>ROMDHANI AHLEM</t>
  </si>
  <si>
    <t>07329456</t>
  </si>
  <si>
    <t>00002676138</t>
  </si>
  <si>
    <t>CITE ENNASSIM SAIDA</t>
  </si>
  <si>
    <t>CHEBBAOU</t>
  </si>
  <si>
    <t>RIAHI DALILA</t>
  </si>
  <si>
    <t>09189150</t>
  </si>
  <si>
    <t>00003039757</t>
  </si>
  <si>
    <t>CITE EL BOSTEN 1 BJAOUA CHEBBAOU</t>
  </si>
  <si>
    <t>BEN AMOR ABDELKARIM</t>
  </si>
  <si>
    <t>RESPONSABLE LOGISTIQUE</t>
  </si>
  <si>
    <t>08819627</t>
  </si>
  <si>
    <t>01700</t>
  </si>
  <si>
    <t>00000014532</t>
  </si>
  <si>
    <t>71  RUE D'ALGER EL MOUROUJ 3</t>
  </si>
  <si>
    <t>BEN SALEM NADIA</t>
  </si>
  <si>
    <t>09193779</t>
  </si>
  <si>
    <t>00002934710</t>
  </si>
  <si>
    <t>5 RUE SILIANA CITE EL OUARD CHEBBAOU</t>
  </si>
  <si>
    <t>ARFAOUI OLFA</t>
  </si>
  <si>
    <t>07316235</t>
  </si>
  <si>
    <t>00003040623</t>
  </si>
  <si>
    <t>HAJJI CHEDI</t>
  </si>
  <si>
    <t>00003040621</t>
  </si>
  <si>
    <t>OUNI WALID</t>
  </si>
  <si>
    <t>04838078</t>
  </si>
  <si>
    <t>00003040890</t>
  </si>
  <si>
    <t>47 RUE IMEM BOKRI SIDI HASSINE</t>
  </si>
  <si>
    <t>MEJRI MOHAMED HABIB</t>
  </si>
  <si>
    <t>00003043833</t>
  </si>
  <si>
    <t>4 RUE 4430 ZAHROUNI</t>
  </si>
  <si>
    <t>HARRAN MOHAMED MALEK</t>
  </si>
  <si>
    <t>09624832</t>
  </si>
  <si>
    <t>80880</t>
  </si>
  <si>
    <t>81007093859</t>
  </si>
  <si>
    <t>4 BUS RUE EL IKHOUA HAFOUZ H-LIF</t>
  </si>
  <si>
    <t>HAMMAMI IBTISSEM</t>
  </si>
  <si>
    <t>04814494</t>
  </si>
  <si>
    <t>00003045677</t>
  </si>
  <si>
    <t>BORJ CHAKIR SIDI HASSINE</t>
  </si>
  <si>
    <t>OUESLATI MAHA</t>
  </si>
  <si>
    <t>00003041455</t>
  </si>
  <si>
    <t>34 RUE EL BANAFSEJ SIDI HASSINE</t>
  </si>
  <si>
    <t>JLASSI FAKHRI</t>
  </si>
  <si>
    <t>04823320</t>
  </si>
  <si>
    <t>80055739734</t>
  </si>
  <si>
    <t>7 BIS RUE 4039 MALLASSINE</t>
  </si>
  <si>
    <t>MANNAI HEDIA</t>
  </si>
  <si>
    <t>07899111</t>
  </si>
  <si>
    <t>01 IMPAS 14 RUE 4457 EZZAHROUNI</t>
  </si>
  <si>
    <t>BEN HAMOUDA INES</t>
  </si>
  <si>
    <t>09172625</t>
  </si>
  <si>
    <t>23105524833</t>
  </si>
  <si>
    <t>27 AVENU 2 MARS 1934 MANOUBA</t>
  </si>
  <si>
    <t>MOUJAHED AMENI</t>
  </si>
  <si>
    <t>09188565</t>
  </si>
  <si>
    <t>00003042575</t>
  </si>
  <si>
    <t>KHAMESSI MOHAMED HABIB</t>
  </si>
  <si>
    <t>00003042898</t>
  </si>
  <si>
    <t>28 RUE MONASTIR DENDEN</t>
  </si>
  <si>
    <t>ZAGHDOUDI CHAIMA</t>
  </si>
  <si>
    <t>00003042184</t>
  </si>
  <si>
    <t>23 RUE 4692 ZAHROUNI</t>
  </si>
  <si>
    <t>BARRANI MERIAM</t>
  </si>
  <si>
    <t>38105539496</t>
  </si>
  <si>
    <t>1 BIS RUE IBN ROCHD JAYARA SIDI HASSINE</t>
  </si>
  <si>
    <t>HEDI CHAIMA</t>
  </si>
  <si>
    <t>07240010</t>
  </si>
  <si>
    <t>00003045090</t>
  </si>
  <si>
    <t>RUE BAYREM TOUNSI CITE AMRI FOUCHANA</t>
  </si>
  <si>
    <t>TAYECHI IKRAM</t>
  </si>
  <si>
    <t>09193173</t>
  </si>
  <si>
    <t>00002703710</t>
  </si>
  <si>
    <t>RUA ASMA BENT BAKR SANHEJA</t>
  </si>
  <si>
    <t>MATRI MAROUEN</t>
  </si>
  <si>
    <t>OUVRIE COUPE</t>
  </si>
  <si>
    <t>09193094</t>
  </si>
  <si>
    <t>06615</t>
  </si>
  <si>
    <t>25 RUE DIMACHK DENDEN</t>
  </si>
  <si>
    <t>OUESLATI AFIF</t>
  </si>
  <si>
    <t>00003044824</t>
  </si>
  <si>
    <t>CHERIF MALEK</t>
  </si>
  <si>
    <t>00000924922</t>
  </si>
  <si>
    <t>5 RUE 4285 CITE EL FEHRI AGBA</t>
  </si>
  <si>
    <t>MRABTI FAIEZ</t>
  </si>
  <si>
    <t>FATIGUE</t>
  </si>
  <si>
    <t>04846799</t>
  </si>
  <si>
    <t>00002722877</t>
  </si>
  <si>
    <t>3 RUE CHRIFA MESADI CITE BOUGATFA2</t>
  </si>
  <si>
    <t>MEKNI NAZIHA</t>
  </si>
  <si>
    <t>07322894</t>
  </si>
  <si>
    <t>00002911937</t>
  </si>
  <si>
    <t>31 RUE OM KALTHOUM DAOUAR HICHER</t>
  </si>
  <si>
    <t>ZRIBI WIEM</t>
  </si>
  <si>
    <t>07199281</t>
  </si>
  <si>
    <t>00001742681</t>
  </si>
  <si>
    <t>13 RUE MOHAMED ALI</t>
  </si>
  <si>
    <t>00000309646</t>
  </si>
  <si>
    <t>ROMANI SALMA</t>
  </si>
  <si>
    <t>04833574</t>
  </si>
  <si>
    <t>00003035660</t>
  </si>
  <si>
    <t>42RUE 4282 CITE EL FEHRI EL AGBA</t>
  </si>
  <si>
    <t>DAAGI RANIA</t>
  </si>
  <si>
    <t>09188267</t>
  </si>
  <si>
    <t>00002661016</t>
  </si>
  <si>
    <t>RUE IBN EL KAIEM JAOUZIA SANHEJA</t>
  </si>
  <si>
    <t>09425288</t>
  </si>
  <si>
    <t>61110136248</t>
  </si>
  <si>
    <t>76 AVENUE HRAIRIA EZZOUHOUR</t>
  </si>
  <si>
    <t>CHAABI SANA</t>
  </si>
  <si>
    <t>09164331</t>
  </si>
  <si>
    <t>SANIA  DE FARIDA DENDEN</t>
  </si>
  <si>
    <t>OUERTATANI SAMIHA</t>
  </si>
  <si>
    <t>04802147</t>
  </si>
  <si>
    <t>7 RUE 4676 EZZAHROUNI</t>
  </si>
  <si>
    <t>ZOUAOUI ASMA</t>
  </si>
  <si>
    <t>Approvisionneur</t>
  </si>
  <si>
    <t>93105579991</t>
  </si>
  <si>
    <t>5 RUE ELLOUF BLANC CITE EL YOSR CITE BEN YOUNES</t>
  </si>
  <si>
    <t>KHEMIRI EMNA</t>
  </si>
  <si>
    <t>38105541792</t>
  </si>
  <si>
    <t>18 RUE BANI ZAID CITE LA SANTE</t>
  </si>
  <si>
    <t>AOUINI KHOULOUD</t>
  </si>
  <si>
    <t>00003055441</t>
  </si>
  <si>
    <t>TEBOLTECH MORNAGUIA</t>
  </si>
  <si>
    <t>NAHDI MAHER</t>
  </si>
  <si>
    <t>00000924901</t>
  </si>
  <si>
    <t>37 RUE 4280 CITE EL FEHRI</t>
  </si>
  <si>
    <t>DHAOUADI AMAL</t>
  </si>
  <si>
    <t>04842929</t>
  </si>
  <si>
    <t>01121622707</t>
  </si>
  <si>
    <t>39</t>
  </si>
  <si>
    <t>30 RUE HABIB BOUGATFA SIDI HASSINE</t>
  </si>
  <si>
    <t>NSIRI ZOUBEIR</t>
  </si>
  <si>
    <t>04703357</t>
  </si>
  <si>
    <t>00000647332</t>
  </si>
  <si>
    <t>57 RUE 42216 GHDIR EL GOLLA</t>
  </si>
  <si>
    <t>MAGHRAOUI ALA</t>
  </si>
  <si>
    <t>09192548</t>
  </si>
  <si>
    <t>00002660585</t>
  </si>
  <si>
    <t>LOT 44 RUE 3706 DAOUAR HICHER</t>
  </si>
  <si>
    <t>ABDI AWATEF</t>
  </si>
  <si>
    <t>00133135774</t>
  </si>
  <si>
    <t>10 IMP RUE SAAD ZAAGHLOUL</t>
  </si>
  <si>
    <t>COORDINATEUR LOGISTIQUE</t>
  </si>
  <si>
    <t>coordinateur logistique</t>
  </si>
  <si>
    <t>07227188</t>
  </si>
  <si>
    <t>EZZAOUIA MORNEG</t>
  </si>
  <si>
    <t>BOUAZIZ CHAIMA</t>
  </si>
  <si>
    <t>00003061308</t>
  </si>
  <si>
    <t>67 RUE LA REPUBLIQUE CITE TAIEB MHIRI</t>
  </si>
  <si>
    <t>MORNAGUUIA</t>
  </si>
  <si>
    <t>AMRI SABRINE</t>
  </si>
  <si>
    <t>Afif</t>
  </si>
  <si>
    <t>PROBLEME FAMILIALE</t>
  </si>
  <si>
    <t>01723851099</t>
  </si>
  <si>
    <t>24 RUA HASSEN BELKHOUJA CITE BOUGATFA</t>
  </si>
  <si>
    <t>NASRAOUI OLFA</t>
  </si>
  <si>
    <t>07092646</t>
  </si>
  <si>
    <t>35105504663</t>
  </si>
  <si>
    <t>153 RUE 1090 OUARDIA 4</t>
  </si>
  <si>
    <t>04717239</t>
  </si>
  <si>
    <t>01145016157</t>
  </si>
  <si>
    <t>14 RUE 4890 SIDI HASSINE</t>
  </si>
  <si>
    <t>TARHOUNI FATEN</t>
  </si>
  <si>
    <t>04716927</t>
  </si>
  <si>
    <t>01145016122</t>
  </si>
  <si>
    <t>12 RUE 42716 SIDI HASSINE</t>
  </si>
  <si>
    <t>ZAAGARI AMENI</t>
  </si>
  <si>
    <t>00003065960</t>
  </si>
  <si>
    <t>54 RUE SAAD ZAGHLOUL CITE MESTIRI</t>
  </si>
  <si>
    <t>TOUJANI SOUMAYA</t>
  </si>
  <si>
    <t>07341343</t>
  </si>
  <si>
    <t>01742359900</t>
  </si>
  <si>
    <t>12 RUE FARHAT HACHED CITE HEDHILI</t>
  </si>
  <si>
    <t>BOUSELMI SANA</t>
  </si>
  <si>
    <t>07333012</t>
  </si>
  <si>
    <t>00075525592</t>
  </si>
  <si>
    <t>11 CITE BOUZAIEN ZAHROUNI</t>
  </si>
  <si>
    <t>FADHLAOUI AFEF</t>
  </si>
  <si>
    <t>07359695</t>
  </si>
  <si>
    <t>00003062418</t>
  </si>
  <si>
    <t>RUE KAAB IBN MALEK SANHEJA</t>
  </si>
  <si>
    <t>KAYEL HANENE</t>
  </si>
  <si>
    <t>07309457</t>
  </si>
  <si>
    <t>12310</t>
  </si>
  <si>
    <t>80166000035</t>
  </si>
  <si>
    <t>BNA</t>
  </si>
  <si>
    <t>MAHMOUDI SOUMAYA</t>
  </si>
  <si>
    <t>09920239</t>
  </si>
  <si>
    <t>20055879134</t>
  </si>
  <si>
    <t>RUE 1547 CITE 18 JANVIER ETTADHAMEN</t>
  </si>
  <si>
    <t>HOMRANI AMINA</t>
  </si>
  <si>
    <t>04729502</t>
  </si>
  <si>
    <t>00002395363</t>
  </si>
  <si>
    <t>24 RUE 4663 ZAHROUNI</t>
  </si>
  <si>
    <t>HEZZI ZEINEB</t>
  </si>
  <si>
    <t>07925219</t>
  </si>
  <si>
    <t>01105526782</t>
  </si>
  <si>
    <t>GHRIBI MALEK</t>
  </si>
  <si>
    <t>00003050377</t>
  </si>
  <si>
    <t>MEJRI CHIHEB</t>
  </si>
  <si>
    <t>AUTRE JOB</t>
  </si>
  <si>
    <t>09187581</t>
  </si>
  <si>
    <t>00002912369</t>
  </si>
  <si>
    <t>RUE YOUSSEF ROUISSI GOBBAA</t>
  </si>
  <si>
    <t>JLASSI ARBI</t>
  </si>
  <si>
    <t>22121684955</t>
  </si>
  <si>
    <t>CHANOUFI OTHMAN</t>
  </si>
  <si>
    <t>07244664</t>
  </si>
  <si>
    <t>00002668743</t>
  </si>
  <si>
    <t>395 VILLAGE BADR MHAMDIA</t>
  </si>
  <si>
    <t>RIAHI EYA</t>
  </si>
  <si>
    <t>38105543254</t>
  </si>
  <si>
    <t>IMP 2 11 RUE 42500 HRAIRIA</t>
  </si>
  <si>
    <t>KHSIB NAOUEL</t>
  </si>
  <si>
    <t>09523881</t>
  </si>
  <si>
    <t>00003053966</t>
  </si>
  <si>
    <t>CITE INTILAKA BORJ EL AMRI</t>
  </si>
  <si>
    <t>CHAMI ZIED</t>
  </si>
  <si>
    <t>07103170</t>
  </si>
  <si>
    <t>00001058893</t>
  </si>
  <si>
    <t>176 RUE AMMEUR JLASSI</t>
  </si>
  <si>
    <t>ZARAI ABDELHALIM</t>
  </si>
  <si>
    <t>05975870</t>
  </si>
  <si>
    <t>81007116816</t>
  </si>
  <si>
    <t>RUE ABDELGHANI ZAOUIT SOUSSE</t>
  </si>
  <si>
    <t>ARBI SALSABIL</t>
  </si>
  <si>
    <t>CHEF DE PROJET</t>
  </si>
  <si>
    <t>08940941</t>
  </si>
  <si>
    <t>04100</t>
  </si>
  <si>
    <t>00002243185</t>
  </si>
  <si>
    <t>RUE SALAH EDDINE AYOUBI</t>
  </si>
  <si>
    <t>MENZEL BOURGUIBA</t>
  </si>
  <si>
    <t>SEBTI AHMED</t>
  </si>
  <si>
    <t>06968827</t>
  </si>
  <si>
    <t>50200</t>
  </si>
  <si>
    <t>00175002790</t>
  </si>
  <si>
    <t>CITE L'HÔPITALBEN AROUS</t>
  </si>
  <si>
    <t>SAAFI BOUTHAINA</t>
  </si>
  <si>
    <t>20640021395</t>
  </si>
  <si>
    <t>PONT DE BIZERT KALLAT ANDALOS</t>
  </si>
  <si>
    <t>KAABI HASSEN</t>
  </si>
  <si>
    <t>07467255</t>
  </si>
  <si>
    <t>10600</t>
  </si>
  <si>
    <t>31105814619</t>
  </si>
  <si>
    <t>DRIDI ISLEM</t>
  </si>
  <si>
    <t>20620026250</t>
  </si>
  <si>
    <t>KAABI MERIAM</t>
  </si>
  <si>
    <t>66121667592</t>
  </si>
  <si>
    <t>NASRAOUI HAJER</t>
  </si>
  <si>
    <t>04804439</t>
  </si>
  <si>
    <t>07115722707</t>
  </si>
  <si>
    <t xml:space="preserve">TAKASIM NOZHA ROUTE EL ATTAR </t>
  </si>
  <si>
    <t>SAADI AMEL</t>
  </si>
  <si>
    <t>04639987</t>
  </si>
  <si>
    <t>25 RUE 4721 HRAIRIA</t>
  </si>
  <si>
    <t>HZAMI ABDELHAK</t>
  </si>
  <si>
    <t>07488603</t>
  </si>
  <si>
    <t>66105826491</t>
  </si>
  <si>
    <t>KHDHIRI OUMAYMA</t>
  </si>
  <si>
    <t>20600</t>
  </si>
  <si>
    <t>00002943942</t>
  </si>
  <si>
    <t>9 RUE SAAD IBN ABI WAKKAS</t>
  </si>
  <si>
    <t>HANAFI HOUSSEMEDDINE</t>
  </si>
  <si>
    <t>07480378</t>
  </si>
  <si>
    <t>11109</t>
  </si>
  <si>
    <t>30053227591</t>
  </si>
  <si>
    <t>EL MBARKA SIDI THABET</t>
  </si>
  <si>
    <t>SIDI THABET</t>
  </si>
  <si>
    <t>HAMROUNI GHAILEN</t>
  </si>
  <si>
    <t>07452189</t>
  </si>
  <si>
    <t>30053602918</t>
  </si>
  <si>
    <t>MBARKA SIDI THABET</t>
  </si>
  <si>
    <t>KHARROUBI AMAL</t>
  </si>
  <si>
    <t>00000875191</t>
  </si>
  <si>
    <t>10 RUE 4776 CITE EZZOUHOUR</t>
  </si>
  <si>
    <t>DRIDI SAMAR</t>
  </si>
  <si>
    <t>00002740482</t>
  </si>
  <si>
    <t>HAMDI IMEN</t>
  </si>
  <si>
    <t>04722537</t>
  </si>
  <si>
    <t>00003084798</t>
  </si>
  <si>
    <t>10 RUE 4457 CITE SOLTANI ZAHROUNI</t>
  </si>
  <si>
    <t>HAMMAMI MOHAMED AZIZ</t>
  </si>
  <si>
    <t>00003083307</t>
  </si>
  <si>
    <t>1 RUE SALEM BOUHAJEB SANHEJA</t>
  </si>
  <si>
    <t>DOGHMAN AYOUB</t>
  </si>
  <si>
    <t>16 RUE 6911 CITE INTILAKA</t>
  </si>
  <si>
    <t>HEDHLI IMED</t>
  </si>
  <si>
    <t>09174415</t>
  </si>
  <si>
    <t>00001992448</t>
  </si>
  <si>
    <t>RUE OTHMAN IBN AFFAN SANHEJA</t>
  </si>
  <si>
    <t>RIAHI HADIL</t>
  </si>
  <si>
    <t>09527998</t>
  </si>
  <si>
    <t>00003080881</t>
  </si>
  <si>
    <t>4 RUE TAHER BEN ACHOUR CITE EL BASATINE</t>
  </si>
  <si>
    <t>BEJAOUI HAMZA</t>
  </si>
  <si>
    <t>prb absence</t>
  </si>
  <si>
    <t>07458018</t>
  </si>
  <si>
    <t>30058424565</t>
  </si>
  <si>
    <t>CITE EZZOUHOUR SIDI THABET</t>
  </si>
  <si>
    <t>MAGHRAOUI HASSEN</t>
  </si>
  <si>
    <t>09190576</t>
  </si>
  <si>
    <t>00003083255</t>
  </si>
  <si>
    <t>RUE DAGHBAJI CITE 20 MARS MORNAGUIA</t>
  </si>
  <si>
    <t>AYARI MOHAMED</t>
  </si>
  <si>
    <t>01105527718</t>
  </si>
  <si>
    <t>58 RUE KOBRESS SIDI HASSINE</t>
  </si>
  <si>
    <t>KRAIDI MERIEM</t>
  </si>
  <si>
    <t>07268267</t>
  </si>
  <si>
    <t>00003062235</t>
  </si>
  <si>
    <t>19 RUE 1648 CITE 18 JANVIER ETTADHAMEN</t>
  </si>
  <si>
    <t>KHLIFI AMEL</t>
  </si>
  <si>
    <t>08944101</t>
  </si>
  <si>
    <t>00003086529</t>
  </si>
  <si>
    <t>FOYER ZAHROUNI</t>
  </si>
  <si>
    <t>OUESLATI HAYET</t>
  </si>
  <si>
    <t>07270875</t>
  </si>
  <si>
    <t>00002614302</t>
  </si>
  <si>
    <t>74 LOTISSEMENT EL MAJD CHEBBAOU</t>
  </si>
  <si>
    <t>CITE EL OUARD CHEBBAOU</t>
  </si>
  <si>
    <t>ZAROUK SIWAR</t>
  </si>
  <si>
    <t>00003087644</t>
  </si>
  <si>
    <t>34 RUE ENNESSRINE CITE YASMINE JAYAR</t>
  </si>
  <si>
    <t>FATNASSI DALINDA</t>
  </si>
  <si>
    <t>probleme avec son chef d'équipe</t>
  </si>
  <si>
    <t>09488577</t>
  </si>
  <si>
    <t>00001639513</t>
  </si>
  <si>
    <t>OMAR EL MOKHTAR</t>
  </si>
  <si>
    <t>MHAMDI WAHIDA</t>
  </si>
  <si>
    <t>08234287</t>
  </si>
  <si>
    <t>00003086054</t>
  </si>
  <si>
    <t>50 RUE IKHOUAN ESSAFA SANHEJA</t>
  </si>
  <si>
    <t>OUED ELLILE</t>
  </si>
  <si>
    <t>ARFAOUI KARIMA</t>
  </si>
  <si>
    <t>07371838</t>
  </si>
  <si>
    <t>00003085780</t>
  </si>
  <si>
    <t>11 RUE MOKHTHAR GHMINI</t>
  </si>
  <si>
    <t>KHALFAOUI MERIAM</t>
  </si>
  <si>
    <t>00000953974</t>
  </si>
  <si>
    <t>16 RUE 71 ZAHROUNI</t>
  </si>
  <si>
    <t>CHERIF CHEDLIA</t>
  </si>
  <si>
    <t>non califier</t>
  </si>
  <si>
    <t>09913915</t>
  </si>
  <si>
    <t>61054756788</t>
  </si>
  <si>
    <t>HABACHI MERIAM</t>
  </si>
  <si>
    <t>09192691</t>
  </si>
  <si>
    <t>11130304080</t>
  </si>
  <si>
    <t>42 RUE 3 AOUT CITE EL HAMAMA</t>
  </si>
  <si>
    <t>GHALI IMEN</t>
  </si>
  <si>
    <t>04691263</t>
  </si>
  <si>
    <t>00003085564</t>
  </si>
  <si>
    <t>6 RUE 42716 CITE MED ALI JAYARA</t>
  </si>
  <si>
    <t>DRIDI SAIIDA</t>
  </si>
  <si>
    <t>07263913</t>
  </si>
  <si>
    <t>00002249615</t>
  </si>
  <si>
    <t>CITE BIR BENJIMA MORNAGUIA</t>
  </si>
  <si>
    <t>MABROUK OLFA</t>
  </si>
  <si>
    <t>07334069</t>
  </si>
  <si>
    <t>50061912176</t>
  </si>
  <si>
    <t>5 RUE ASAAD IBN EL FOURAT DENDEN</t>
  </si>
  <si>
    <t>TAGHOUTI NABIHA</t>
  </si>
  <si>
    <t>09452113</t>
  </si>
  <si>
    <t>00002529508</t>
  </si>
  <si>
    <t>SIDI AMOR MANOUBA</t>
  </si>
  <si>
    <t>02007</t>
  </si>
  <si>
    <t>34072511101</t>
  </si>
  <si>
    <t>RUE ETTAHRIR CITE MANOUBIA</t>
  </si>
  <si>
    <t>BEN DAHA</t>
  </si>
  <si>
    <t>TRIBINAL JAYARA</t>
  </si>
  <si>
    <t>SMIDA HAYET</t>
  </si>
  <si>
    <t>09399053</t>
  </si>
  <si>
    <t>00002109606</t>
  </si>
  <si>
    <t>19 RUE 4675 ZAHROUNI</t>
  </si>
  <si>
    <t>KHIARI NADIA</t>
  </si>
  <si>
    <t>04774899</t>
  </si>
  <si>
    <t>00003043420</t>
  </si>
  <si>
    <t>13 RUE EL IKLIL NOUVELLE MEDINA</t>
  </si>
  <si>
    <t>MONSIEUR</t>
  </si>
  <si>
    <t>MLIKI OUSSAMA</t>
  </si>
  <si>
    <t>09192269</t>
  </si>
  <si>
    <t>00003085877</t>
  </si>
  <si>
    <t>RUE ASSAAD IBN ZARRAA GOBBAA</t>
  </si>
  <si>
    <t>BOUSELMI HALIMA</t>
  </si>
  <si>
    <t>04689587</t>
  </si>
  <si>
    <t>23105525825</t>
  </si>
  <si>
    <t>9 RUE EL WIFAK HASSEN BELKHOUJA</t>
  </si>
  <si>
    <t>HBIBI MOHAMED AZIZ</t>
  </si>
  <si>
    <t>00000953619</t>
  </si>
  <si>
    <t>19 RUE 4277 CITE CHEBBI AGBA</t>
  </si>
  <si>
    <t>SEBAI MOUSSA</t>
  </si>
  <si>
    <t>00000953626</t>
  </si>
  <si>
    <t>5 IMPASSE 6 RUE 4282 CITE EL FEHRI AGBA</t>
  </si>
  <si>
    <t>SASSI YOUSSEF</t>
  </si>
  <si>
    <t>00000953614</t>
  </si>
  <si>
    <t>7 RUE 4283 CITE EL FEHRI AGBA</t>
  </si>
  <si>
    <t>BOUALI KHALIL</t>
  </si>
  <si>
    <t>08901808059</t>
  </si>
  <si>
    <t>18 RUE 4279 CITE CHABAB AGBA</t>
  </si>
  <si>
    <t>MEDIOUNI MARWA</t>
  </si>
  <si>
    <t>07159747</t>
  </si>
  <si>
    <t>10320001691</t>
  </si>
  <si>
    <t>10 RUE SOCRATE YASMINETTE</t>
  </si>
  <si>
    <t>BEN ZARROUK MOUNA</t>
  </si>
  <si>
    <t>09161780</t>
  </si>
  <si>
    <t>00003086638</t>
  </si>
  <si>
    <t>BEJAOUI 1 CITE ENNOUR SAIIDA</t>
  </si>
  <si>
    <t>JEDAIDA</t>
  </si>
  <si>
    <t>MERDASSI HABIBA</t>
  </si>
  <si>
    <t>07280470</t>
  </si>
  <si>
    <t>00002977062</t>
  </si>
  <si>
    <t>ERRIADH SAIDAA MANOUBA</t>
  </si>
  <si>
    <t>MOUSSI EMNA</t>
  </si>
  <si>
    <t>formation</t>
  </si>
  <si>
    <t>38105536964</t>
  </si>
  <si>
    <t>RUE IBN GARDEN CITE LE JEUNES DAOUR HICHER</t>
  </si>
  <si>
    <t>DHAOUAFLI IBTISSEM</t>
  </si>
  <si>
    <t>00000953354</t>
  </si>
  <si>
    <t>RESIDENCE WALID 2 L 73</t>
  </si>
  <si>
    <t>KOHLI HADHEMI</t>
  </si>
  <si>
    <t>01105527729</t>
  </si>
  <si>
    <t>7 RUE EL HODHED CITE LES JASMIN</t>
  </si>
  <si>
    <t>JOUINI WIEM</t>
  </si>
  <si>
    <t>38105524828</t>
  </si>
  <si>
    <t>8 RUE EL KARAMA KHAZNADAR</t>
  </si>
  <si>
    <t>NSIRA MONIA</t>
  </si>
  <si>
    <t>07325264</t>
  </si>
  <si>
    <t>03907</t>
  </si>
  <si>
    <t>71110220906</t>
  </si>
  <si>
    <t>14 RUE LES ILES EL KOUMOUR</t>
  </si>
  <si>
    <t>TAYECHI ABIR</t>
  </si>
  <si>
    <t>09183671</t>
  </si>
  <si>
    <t>00002578744</t>
  </si>
  <si>
    <t>19 RUE MAAROUF RSAIFI</t>
  </si>
  <si>
    <t>KSAR SAID</t>
  </si>
  <si>
    <t>JELASSI LEILA</t>
  </si>
  <si>
    <t>07260274</t>
  </si>
  <si>
    <t>00003087355</t>
  </si>
  <si>
    <t>JELASSI OUSSAMA</t>
  </si>
  <si>
    <t>Superviseur Logistique</t>
  </si>
  <si>
    <t>00061585808</t>
  </si>
  <si>
    <t>27 RUE CITE HWASS HRAIRIA</t>
  </si>
  <si>
    <t>AYEDI ICHRAF</t>
  </si>
  <si>
    <t>arrêt de contrat</t>
  </si>
  <si>
    <t>00003086190</t>
  </si>
  <si>
    <t>RIHANI HABIB</t>
  </si>
  <si>
    <t>08511839</t>
  </si>
  <si>
    <t>00001289465</t>
  </si>
  <si>
    <t>25 RUE L'ARTISANA KHAZNADAR</t>
  </si>
  <si>
    <t>DACHRAOUI AMENI</t>
  </si>
  <si>
    <t>00002743364</t>
  </si>
  <si>
    <t>MRAYHI NAOUEL</t>
  </si>
  <si>
    <t>04842121</t>
  </si>
  <si>
    <t>01145016637</t>
  </si>
  <si>
    <t>20 RUE SAAD ZAGHLOUL</t>
  </si>
  <si>
    <t>07383598</t>
  </si>
  <si>
    <t>01735378925</t>
  </si>
  <si>
    <t>51</t>
  </si>
  <si>
    <t>RUE EL HATTAB BEN EL MONDHER</t>
  </si>
  <si>
    <t>HAMDI ZIED</t>
  </si>
  <si>
    <t>07115002</t>
  </si>
  <si>
    <t>00003087151</t>
  </si>
  <si>
    <t>ERRISALA MORNAG</t>
  </si>
  <si>
    <t>FATNASSI MOHAMED ALI</t>
  </si>
  <si>
    <t>07381808</t>
  </si>
  <si>
    <t>01600</t>
  </si>
  <si>
    <t>78105832583</t>
  </si>
  <si>
    <t>1 RUE EL JEMM CHEBBAOU OUED ELLIL</t>
  </si>
  <si>
    <t>BEN ZARROUK KAOUTHAR</t>
  </si>
  <si>
    <t>09183678</t>
  </si>
  <si>
    <t>00003017037</t>
  </si>
  <si>
    <t>MLIKI AHLEM</t>
  </si>
  <si>
    <t>07334804</t>
  </si>
  <si>
    <t>00001058459</t>
  </si>
  <si>
    <t>CITE EL HIDAIA JEDAIDA</t>
  </si>
  <si>
    <t>SELLAMI HAJER</t>
  </si>
  <si>
    <t>04849952</t>
  </si>
  <si>
    <t>00001382242</t>
  </si>
  <si>
    <t>1 RUE IMPASS 42541 ZAHROUNI</t>
  </si>
  <si>
    <t>00003094924</t>
  </si>
  <si>
    <t>MARZOUKI OLFA</t>
  </si>
  <si>
    <t>04691471</t>
  </si>
  <si>
    <t>30840003138</t>
  </si>
  <si>
    <t>10 RUE EL ONS CITE BOURCHADA</t>
  </si>
  <si>
    <t>14/03/2023+24/10/23</t>
  </si>
  <si>
    <t>FERJANI ACHRAF</t>
  </si>
  <si>
    <t>09531951</t>
  </si>
  <si>
    <t>00003092889</t>
  </si>
  <si>
    <t>MHAMDI RAHMA</t>
  </si>
  <si>
    <t>00000956950</t>
  </si>
  <si>
    <t>3 RUE KHEMAIES HAJRI CITE TRABELSI</t>
  </si>
  <si>
    <t>AOUINI AMIRA</t>
  </si>
  <si>
    <t>07786436</t>
  </si>
  <si>
    <t>01728777349</t>
  </si>
  <si>
    <t>11 RUE SIDI ALI AZZOUZ</t>
  </si>
  <si>
    <t>23105525632</t>
  </si>
  <si>
    <t>SAFA JABER</t>
  </si>
  <si>
    <t>00000803339</t>
  </si>
  <si>
    <t>RIAHI MOUNA</t>
  </si>
  <si>
    <t>07370690</t>
  </si>
  <si>
    <t>00001042816</t>
  </si>
  <si>
    <t>RUE AHMED TLILI EL FAJJA</t>
  </si>
  <si>
    <t>FEJJA</t>
  </si>
  <si>
    <t>BEN GUAROUACH BASSEM</t>
  </si>
  <si>
    <t>09190170</t>
  </si>
  <si>
    <t>50064908759</t>
  </si>
  <si>
    <t>RUE OUSSAMA BEN ZID EL GOBBAA</t>
  </si>
  <si>
    <t>TOUJANI AMAL</t>
  </si>
  <si>
    <t>09197079</t>
  </si>
  <si>
    <t>38105545125</t>
  </si>
  <si>
    <t>59 RUE EL JALAA CITE ENNASR</t>
  </si>
  <si>
    <t>ATIGUI ZEINEB</t>
  </si>
  <si>
    <t>09019523</t>
  </si>
  <si>
    <t>00002963168</t>
  </si>
  <si>
    <t>16 RUE 42238 GHDIR EL GOLLA</t>
  </si>
  <si>
    <t>KAABI TAYSIR</t>
  </si>
  <si>
    <t>00003205719</t>
  </si>
  <si>
    <t>DRIDI OUMAYMA</t>
  </si>
  <si>
    <t>07488060</t>
  </si>
  <si>
    <t>00003094360</t>
  </si>
  <si>
    <t>AMDOUNI AMAL</t>
  </si>
  <si>
    <t>38105535007</t>
  </si>
  <si>
    <t>05 RUE  4283 CITE EL FEHRI EL AGBA</t>
  </si>
  <si>
    <t>BEN NASR SAWSEN</t>
  </si>
  <si>
    <t>00002958077</t>
  </si>
  <si>
    <t>IMM A APP 24 CITE EL MECHTEL</t>
  </si>
  <si>
    <t>MASSOUD ABIR</t>
  </si>
  <si>
    <t>50070858592</t>
  </si>
  <si>
    <t>28 RUE KALMA CITE FRACHICH</t>
  </si>
  <si>
    <t>MEKNASSI RANIA</t>
  </si>
  <si>
    <t>00003094604</t>
  </si>
  <si>
    <t>136 RUE 42439 CITE BEN YOUNESS</t>
  </si>
  <si>
    <t>BALTI WAHID</t>
  </si>
  <si>
    <t>CAMPO</t>
  </si>
  <si>
    <t>problème salaire</t>
  </si>
  <si>
    <t>04717044</t>
  </si>
  <si>
    <t>00133114512</t>
  </si>
  <si>
    <t>CHEKER CHOKRI</t>
  </si>
  <si>
    <t>11302</t>
  </si>
  <si>
    <t>80320016013</t>
  </si>
  <si>
    <t>CITE IBN KHALDOUN</t>
  </si>
  <si>
    <t>BEN SALEM SEIF</t>
  </si>
  <si>
    <t>09199946</t>
  </si>
  <si>
    <t>00003098724</t>
  </si>
  <si>
    <t>5 RUE SELIANA CITE EL OUARD CHEBBAOU</t>
  </si>
  <si>
    <t>AMDOUNI ALI</t>
  </si>
  <si>
    <t>00003248320</t>
  </si>
  <si>
    <t>5 RUE 4283 CITE EL FEHRI</t>
  </si>
  <si>
    <t>TOUATI MOHAMED SALAH</t>
  </si>
  <si>
    <t>31/012/2017</t>
  </si>
  <si>
    <t>08201</t>
  </si>
  <si>
    <t>40105530363</t>
  </si>
  <si>
    <t>37 RUE 4156 SOMRANE</t>
  </si>
  <si>
    <t>ZOUHOUR</t>
  </si>
  <si>
    <t>KHELIFI MAROUAN</t>
  </si>
  <si>
    <t>04848536</t>
  </si>
  <si>
    <t>11110174122</t>
  </si>
  <si>
    <t>39 RUE 4431 CITE EL KORBI</t>
  </si>
  <si>
    <t>KOURAICHI HASSEN</t>
  </si>
  <si>
    <t>00002851584</t>
  </si>
  <si>
    <t>16 RUE 4278CITE EL FEHRI</t>
  </si>
  <si>
    <t>MANSOUR NOURA</t>
  </si>
  <si>
    <t>RESP PLANIFICATION &amp; APPROVISIONNEMENT</t>
  </si>
  <si>
    <t>08023563</t>
  </si>
  <si>
    <t>04308</t>
  </si>
  <si>
    <t>31110111274</t>
  </si>
  <si>
    <t>23 RUE IBN KHALDOUN</t>
  </si>
  <si>
    <t>OUESLATI YOUSSEF</t>
  </si>
  <si>
    <t>09532294</t>
  </si>
  <si>
    <t>00003099367</t>
  </si>
  <si>
    <t>CITE HIDAIA JEDAIDA</t>
  </si>
  <si>
    <t>DHIEB MOHAMED</t>
  </si>
  <si>
    <t>Slama Haithem</t>
  </si>
  <si>
    <t>50075950808</t>
  </si>
  <si>
    <t>88 RUE 4098 SOMRANE TUNIS</t>
  </si>
  <si>
    <t>SOMRANE</t>
  </si>
  <si>
    <t>CHELBI FETHI</t>
  </si>
  <si>
    <t>08274557</t>
  </si>
  <si>
    <t>60022951487</t>
  </si>
  <si>
    <t>41 AVENUE ABOULKACEM CHEBBI</t>
  </si>
  <si>
    <t>JEBALI RAJA</t>
  </si>
  <si>
    <t>04803538</t>
  </si>
  <si>
    <t>11110174223</t>
  </si>
  <si>
    <t>1 RUE 4284 CITE EL FEHRI</t>
  </si>
  <si>
    <t>BEN ESIFI ABDERAHMENE</t>
  </si>
  <si>
    <t>04838754</t>
  </si>
  <si>
    <t>5 RUE 42330 CITE EL FEHRI</t>
  </si>
  <si>
    <t>RIAHI HANENE</t>
  </si>
  <si>
    <t>08732917</t>
  </si>
  <si>
    <t>00003099283</t>
  </si>
  <si>
    <t>14 RUE MOKHTAR LOGHMANI KHAZNADAR</t>
  </si>
  <si>
    <t>JELASSI NEJI</t>
  </si>
  <si>
    <t>08344048</t>
  </si>
  <si>
    <t>00003103188</t>
  </si>
  <si>
    <t>2 RUE BORTALHIDER KSAR SAID</t>
  </si>
  <si>
    <t>MANSOURI MOUFIDA</t>
  </si>
  <si>
    <t>07029279</t>
  </si>
  <si>
    <t>14203</t>
  </si>
  <si>
    <t>10420013123</t>
  </si>
  <si>
    <t>9 RUE L'INDEPENDANCE CITE EL HANA</t>
  </si>
  <si>
    <t>MANSOURI OMEZZINE</t>
  </si>
  <si>
    <t>07055081</t>
  </si>
  <si>
    <t>31007033161</t>
  </si>
  <si>
    <t>TOUHAMI MOHAMED ALI</t>
  </si>
  <si>
    <t>00220010647</t>
  </si>
  <si>
    <t>OTHMAN IMEN</t>
  </si>
  <si>
    <t>00003015134</t>
  </si>
  <si>
    <t>JOUINI NARJES</t>
  </si>
  <si>
    <t>38105543992</t>
  </si>
  <si>
    <t>AIN DAFFALI TIBAR</t>
  </si>
  <si>
    <t>DAAGI OUMAYMA</t>
  </si>
  <si>
    <t>Specialist flux coupe</t>
  </si>
  <si>
    <t>00003089287</t>
  </si>
  <si>
    <t>42 RUE MOKHTAR LAGHMANI</t>
  </si>
  <si>
    <t>RMILA ISMAIL</t>
  </si>
  <si>
    <t>09996154</t>
  </si>
  <si>
    <t>80100</t>
  </si>
  <si>
    <t>00002868427</t>
  </si>
  <si>
    <t>ETALH NORD BELKHIR</t>
  </si>
  <si>
    <t>GAFSA</t>
  </si>
  <si>
    <t>MOUMNI KARIMA</t>
  </si>
  <si>
    <t>07317870</t>
  </si>
  <si>
    <t>90043632983</t>
  </si>
  <si>
    <t>22 CITE BENNASR GOBBAA OUED ELLIL</t>
  </si>
  <si>
    <t>OUERGHI KAIES</t>
  </si>
  <si>
    <t>04743925</t>
  </si>
  <si>
    <t>42682511101</t>
  </si>
  <si>
    <t>13 RUE 526 JAYARA</t>
  </si>
  <si>
    <t>HBIBI MAHER</t>
  </si>
  <si>
    <t>00076871193</t>
  </si>
  <si>
    <t>4 RUE 4423 ZAHROUNI</t>
  </si>
  <si>
    <t>ARFAOUI RABIAA</t>
  </si>
  <si>
    <t>Maladie de son fils</t>
  </si>
  <si>
    <t>09164733</t>
  </si>
  <si>
    <t>01007468914</t>
  </si>
  <si>
    <t>5 RUE OUM KALTHOUM DAOUAR HICHER</t>
  </si>
  <si>
    <t>JEBALI KHOULOUD</t>
  </si>
  <si>
    <t>00003115070</t>
  </si>
  <si>
    <t>1 RUE MOHAMED ALI AKID</t>
  </si>
  <si>
    <t>MANAI ALAEDDINE</t>
  </si>
  <si>
    <t>04811343</t>
  </si>
  <si>
    <t>00002132417</t>
  </si>
  <si>
    <t>25 RUE ETAT UNIS</t>
  </si>
  <si>
    <t>DAAGI AKRAM</t>
  </si>
  <si>
    <t>00003102256</t>
  </si>
  <si>
    <t>SALLAMI MOHAMED LAMJED</t>
  </si>
  <si>
    <t>00002989611</t>
  </si>
  <si>
    <t>00240005437</t>
  </si>
  <si>
    <t>8 RUE IBN NAFISS</t>
  </si>
  <si>
    <t>JEBALI ALA</t>
  </si>
  <si>
    <t>09528468</t>
  </si>
  <si>
    <t>00003101371</t>
  </si>
  <si>
    <t>ROUIJEL JEDAIDA</t>
  </si>
  <si>
    <t>MLOUKI RAYEN</t>
  </si>
  <si>
    <t>09528523</t>
  </si>
  <si>
    <t>00003101359</t>
  </si>
  <si>
    <t>CITE ERRIADH JEDAIDA</t>
  </si>
  <si>
    <t>NAIMI AKRAM</t>
  </si>
  <si>
    <t>07420728</t>
  </si>
  <si>
    <t>73121652019</t>
  </si>
  <si>
    <t>RUE 50 EL BASSATINE CITE ENNASR</t>
  </si>
  <si>
    <t>MNIHLA</t>
  </si>
  <si>
    <t>MAHOUACHI AMEL</t>
  </si>
  <si>
    <t>04721519</t>
  </si>
  <si>
    <t>00002635812</t>
  </si>
  <si>
    <t>16 RUE 913 FATHALLAH</t>
  </si>
  <si>
    <t>MECHRGUI SALIM</t>
  </si>
  <si>
    <t>01107</t>
  </si>
  <si>
    <t>45312531101</t>
  </si>
  <si>
    <t>MCHARGUA OUECHTATA NEFZA</t>
  </si>
  <si>
    <t>OUNI NESRINE</t>
  </si>
  <si>
    <t>07148040</t>
  </si>
  <si>
    <t>81011518101</t>
  </si>
  <si>
    <t>CITE KHOUAJA FOUCHANA</t>
  </si>
  <si>
    <t>BEN BOUTERAA RYM</t>
  </si>
  <si>
    <t>07089338</t>
  </si>
  <si>
    <t>06401</t>
  </si>
  <si>
    <t>01110184737</t>
  </si>
  <si>
    <t xml:space="preserve">117 RUE HEDI CHAKER CITE EL AMRI </t>
  </si>
  <si>
    <t>MENDILI NIDHAL</t>
  </si>
  <si>
    <t>09530380</t>
  </si>
  <si>
    <t>00003102604</t>
  </si>
  <si>
    <t>CITE EL HIDAYA JEDAIDA</t>
  </si>
  <si>
    <t>JEBALI AREM</t>
  </si>
  <si>
    <t>04697321</t>
  </si>
  <si>
    <t>00000967424</t>
  </si>
  <si>
    <t>30 RUE MALLASSINE</t>
  </si>
  <si>
    <t>SALHI WAJDA</t>
  </si>
  <si>
    <t>07481011</t>
  </si>
  <si>
    <t>66105826811</t>
  </si>
  <si>
    <t>AYARI ABDELHAFIDH</t>
  </si>
  <si>
    <t>07273670</t>
  </si>
  <si>
    <t>00133066657</t>
  </si>
  <si>
    <t>131 NOGRA CITE ETTADHAMEN</t>
  </si>
  <si>
    <t>NOGRA</t>
  </si>
  <si>
    <t>BENALI HOUSSEM</t>
  </si>
  <si>
    <t>09448437</t>
  </si>
  <si>
    <t>11802</t>
  </si>
  <si>
    <t>80620016120</t>
  </si>
  <si>
    <t>RUE LA MARSA CHEBBA</t>
  </si>
  <si>
    <t>MEHDIA</t>
  </si>
  <si>
    <t>familiale</t>
  </si>
  <si>
    <t>50062527601</t>
  </si>
  <si>
    <t>GHARBI CHERIFA</t>
  </si>
  <si>
    <t>05674367</t>
  </si>
  <si>
    <t>00003364669</t>
  </si>
  <si>
    <t xml:space="preserve">14 RUE 4288 CITE EL FEHRI </t>
  </si>
  <si>
    <t>ABIDI KAOUTHAR</t>
  </si>
  <si>
    <t>04780063</t>
  </si>
  <si>
    <t>07602</t>
  </si>
  <si>
    <t>30320041150</t>
  </si>
  <si>
    <t>15 RUE 6909 CITE INTILAKA</t>
  </si>
  <si>
    <t>FATHALLAH LILIA</t>
  </si>
  <si>
    <t>04670506</t>
  </si>
  <si>
    <t>30320041169</t>
  </si>
  <si>
    <t>2 RUE 6901 CITE INTILAKA</t>
  </si>
  <si>
    <t>HAMDI MERIAM</t>
  </si>
  <si>
    <t>04653785</t>
  </si>
  <si>
    <t>30320041142</t>
  </si>
  <si>
    <t>8 RUE 4875 SEDJOUMI</t>
  </si>
  <si>
    <t>MEJRI RAHMA</t>
  </si>
  <si>
    <t>01145016912</t>
  </si>
  <si>
    <t>19 RUE NEFEFTA BAB SOUIKA</t>
  </si>
  <si>
    <t>HCHAICHI KHADIJA</t>
  </si>
  <si>
    <t>07325122</t>
  </si>
  <si>
    <t>01726663269</t>
  </si>
  <si>
    <t>CITE ENNAJAH MALLASSINE</t>
  </si>
  <si>
    <t>CHERIGUI AIDA</t>
  </si>
  <si>
    <t>07379189</t>
  </si>
  <si>
    <t>71101007320</t>
  </si>
  <si>
    <t>8 RUE ABOULBAKA RANDI</t>
  </si>
  <si>
    <t>suite non retour matérnité</t>
  </si>
  <si>
    <t>BEJAOUA</t>
  </si>
  <si>
    <t>90701</t>
  </si>
  <si>
    <t>dicipline</t>
  </si>
  <si>
    <t>HENI KHAOULA</t>
  </si>
  <si>
    <t>09157477</t>
  </si>
  <si>
    <t>30840033576</t>
  </si>
  <si>
    <t>7 RUE SAAD IBN ABI ELWAKKASS</t>
  </si>
  <si>
    <t>SOUDANI MOHAMED AMINE</t>
  </si>
  <si>
    <t>00003011591</t>
  </si>
  <si>
    <t>10 RUE MGHIRA IBN CHOOLA</t>
  </si>
  <si>
    <t>MLIK DORSAF</t>
  </si>
  <si>
    <t>00000974561</t>
  </si>
  <si>
    <t>11 RUE 42260 CITE EL KHAROUBA</t>
  </si>
  <si>
    <t>04845379</t>
  </si>
  <si>
    <t>00000974547</t>
  </si>
  <si>
    <t>7 RUE 42260 CITE EL KHAROUBA</t>
  </si>
  <si>
    <t>OURABI WAHIDA</t>
  </si>
  <si>
    <t>07846058</t>
  </si>
  <si>
    <t>00000975091</t>
  </si>
  <si>
    <t>3 RUE 115 CITE BOUGATFA2</t>
  </si>
  <si>
    <t>MAGHRAOUI MARWA</t>
  </si>
  <si>
    <t>conflit avec son chef</t>
  </si>
  <si>
    <t>04810351</t>
  </si>
  <si>
    <t>00003289995</t>
  </si>
  <si>
    <t>25 RUE 42535 ZAHROUNI</t>
  </si>
  <si>
    <t>BENABDELAZIZ MOHAMED ACHREF</t>
  </si>
  <si>
    <t>07151643</t>
  </si>
  <si>
    <t>02120</t>
  </si>
  <si>
    <t>21206106001</t>
  </si>
  <si>
    <t>QNB</t>
  </si>
  <si>
    <t>RES IBN ZAYDOUN IMM10 APP2-4</t>
  </si>
  <si>
    <t>JABRI CHOKRI</t>
  </si>
  <si>
    <t>09194567</t>
  </si>
  <si>
    <t>00002621735</t>
  </si>
  <si>
    <t>BEJAOUI WIDED</t>
  </si>
  <si>
    <t>09519497</t>
  </si>
  <si>
    <t>00002527528</t>
  </si>
  <si>
    <t>SAIDI MOHAMED</t>
  </si>
  <si>
    <t>04675762</t>
  </si>
  <si>
    <t>81011102411</t>
  </si>
  <si>
    <t>44 RUE MOUSCOU CITE EL FATH</t>
  </si>
  <si>
    <t>KHEDHER AMEL</t>
  </si>
  <si>
    <t>07729872</t>
  </si>
  <si>
    <t>00003121180</t>
  </si>
  <si>
    <t>CITE EL HIDHAB FOUCHANA</t>
  </si>
  <si>
    <t>CHAOUCH MOHAMED FIRAS</t>
  </si>
  <si>
    <t>00003041737</t>
  </si>
  <si>
    <t>5 RUE 4279 CITE CHABBI</t>
  </si>
  <si>
    <t>AREM AYMEN</t>
  </si>
  <si>
    <t>07159999</t>
  </si>
  <si>
    <t>00000149426</t>
  </si>
  <si>
    <t>2 RUE KRONFEL MOUROUJ 3</t>
  </si>
  <si>
    <t>BEN ABBESS AWATEF</t>
  </si>
  <si>
    <t>07333242</t>
  </si>
  <si>
    <t>00003107980</t>
  </si>
  <si>
    <t>RUE WALID BEN OKBA DAOUAR HICHER</t>
  </si>
  <si>
    <t>JEBALI GHOFRANE</t>
  </si>
  <si>
    <t>01145014049</t>
  </si>
  <si>
    <t>19 RUE ENNAKHIL CITE YASMINET</t>
  </si>
  <si>
    <t>ARFAOUI MANOUBIA</t>
  </si>
  <si>
    <t>07314225</t>
  </si>
  <si>
    <t>00001006788</t>
  </si>
  <si>
    <t>RUE MOHAMED ALI HAMMICITE KHALED IBN WALID</t>
  </si>
  <si>
    <t>JEBALI NAJET</t>
  </si>
  <si>
    <t>07346202</t>
  </si>
  <si>
    <t>93105579037</t>
  </si>
  <si>
    <t>2 RUE 1569 CITE 18 JANVIERTADHAMEN</t>
  </si>
  <si>
    <t>MEJRI SAMI</t>
  </si>
  <si>
    <t>00002863311</t>
  </si>
  <si>
    <t>26 RUE 4294 CITE EL FEHRI</t>
  </si>
  <si>
    <t>JEBALI MERIAM</t>
  </si>
  <si>
    <t>07370610</t>
  </si>
  <si>
    <t>00003106734</t>
  </si>
  <si>
    <t>15 RUE KAAB IBN MALEK SANHEJA</t>
  </si>
  <si>
    <t>CHOUIKHI NADIA</t>
  </si>
  <si>
    <t>TRAVAIL DE NUIT</t>
  </si>
  <si>
    <t>09194296</t>
  </si>
  <si>
    <t>55105510087</t>
  </si>
  <si>
    <t>2 RUE ZINE EL ABIDINE SNOUSSI</t>
  </si>
  <si>
    <t>ASKRI MARWEN</t>
  </si>
  <si>
    <t>DEMISSIONNAIRE</t>
  </si>
  <si>
    <t>09172976</t>
  </si>
  <si>
    <t>00003111555</t>
  </si>
  <si>
    <t>31 RUE DOCTEUR SAFFI</t>
  </si>
  <si>
    <t>HAMMAMI SAMEH</t>
  </si>
  <si>
    <t>Ismail</t>
  </si>
  <si>
    <t>38105537058</t>
  </si>
  <si>
    <t>BIR EL EUCH GEBOLLAT</t>
  </si>
  <si>
    <t>TWAY HELA</t>
  </si>
  <si>
    <t>00002961159</t>
  </si>
  <si>
    <t>5 RUE LA VERITE DENDEN</t>
  </si>
  <si>
    <t>SASSI CHAIMA</t>
  </si>
  <si>
    <t>09186625</t>
  </si>
  <si>
    <t>61055626788</t>
  </si>
  <si>
    <t>14 RUE EL ENVIRONNEMENT ZAHROUNI</t>
  </si>
  <si>
    <t>RIAHI ZOHRA</t>
  </si>
  <si>
    <t>04696700</t>
  </si>
  <si>
    <t>07840089546</t>
  </si>
  <si>
    <t>5 IMPASS 3 RUE 4457 CITE SOLTANI</t>
  </si>
  <si>
    <t>RAHMANI HAJER</t>
  </si>
  <si>
    <t>00002244016</t>
  </si>
  <si>
    <t>AOULED RAHMA EZZAOUIA BAZINA</t>
  </si>
  <si>
    <t>AMDOUNI KHALED</t>
  </si>
  <si>
    <t>07392819</t>
  </si>
  <si>
    <t>00003110268</t>
  </si>
  <si>
    <t>RUE ASSAD IBN ZARAR GOBAA</t>
  </si>
  <si>
    <t>MHAMDI ANIS</t>
  </si>
  <si>
    <t>07097988</t>
  </si>
  <si>
    <t>00001711546</t>
  </si>
  <si>
    <t>6  RUE 10521 OUARDIA 5</t>
  </si>
  <si>
    <t>BOUDHIAFI FAKHREDDINE</t>
  </si>
  <si>
    <t>19203008788</t>
  </si>
  <si>
    <t>RUE 2016 ENNASR 2 MNIHLA</t>
  </si>
  <si>
    <t>BEN DAHMEN HAMZA</t>
  </si>
  <si>
    <t>09434055</t>
  </si>
  <si>
    <t>38105546333</t>
  </si>
  <si>
    <t>64 TYPE GB RESIDENCE DALIA</t>
  </si>
  <si>
    <t>MANAI MEHREZ</t>
  </si>
  <si>
    <t>00003110902</t>
  </si>
  <si>
    <t>2 RUE ABOU AYOUB EL ANSARI</t>
  </si>
  <si>
    <t>AKERMI AHMED</t>
  </si>
  <si>
    <t>00003111194</t>
  </si>
  <si>
    <t>36 RUE 4279 CITE LA JENEUSSE</t>
  </si>
  <si>
    <t>AOUINI AHLEM</t>
  </si>
  <si>
    <t>38105539258</t>
  </si>
  <si>
    <t>8 RUE 42391 CITE EL MECHTEL</t>
  </si>
  <si>
    <t>SAADI WIEM</t>
  </si>
  <si>
    <t>prb accident</t>
  </si>
  <si>
    <t>00000981155</t>
  </si>
  <si>
    <t>SAIDI LAMJED</t>
  </si>
  <si>
    <t>ERP MASTER DATA</t>
  </si>
  <si>
    <t>00003097798</t>
  </si>
  <si>
    <t>BLOC B5 APP 50 RDC P2 FELL3</t>
  </si>
  <si>
    <t>MANAI LEILA</t>
  </si>
  <si>
    <t>07299216</t>
  </si>
  <si>
    <t>01727157378</t>
  </si>
  <si>
    <t>HAJRI NAJOUA</t>
  </si>
  <si>
    <t>07308213</t>
  </si>
  <si>
    <t>00003112082</t>
  </si>
  <si>
    <t>HAMMAMI RAFIA</t>
  </si>
  <si>
    <t>07379607</t>
  </si>
  <si>
    <t>07220131844</t>
  </si>
  <si>
    <t>HMAIMEM MORNAGUIA</t>
  </si>
  <si>
    <t>ARBI LAMIA</t>
  </si>
  <si>
    <t>08023664</t>
  </si>
  <si>
    <t>00133137632</t>
  </si>
  <si>
    <t>10 RUE IBN ZAIDOUN CITE MED ALI</t>
  </si>
  <si>
    <t>BADROUNI RAYEN</t>
  </si>
  <si>
    <t>00003112779</t>
  </si>
  <si>
    <t>KHALED IBN EL WALID</t>
  </si>
  <si>
    <t>KRIFI WAJDEN</t>
  </si>
  <si>
    <t>09935791</t>
  </si>
  <si>
    <t>38105541554</t>
  </si>
  <si>
    <t>AIN ZRIGA GAAFOUR</t>
  </si>
  <si>
    <t>SELIANA</t>
  </si>
  <si>
    <t>SAIDI SAID</t>
  </si>
  <si>
    <t>09532213</t>
  </si>
  <si>
    <t>00003119031</t>
  </si>
  <si>
    <t>RUE MONGI SLIM BATTAN</t>
  </si>
  <si>
    <t>JABRI FATMA</t>
  </si>
  <si>
    <t>prb personnel</t>
  </si>
  <si>
    <t>07304467</t>
  </si>
  <si>
    <t>93105577462</t>
  </si>
  <si>
    <t>RUE OUTIK DAOUAR HICHER</t>
  </si>
  <si>
    <t>OUECHTATI HAYET</t>
  </si>
  <si>
    <t>07258659</t>
  </si>
  <si>
    <t>07220109482</t>
  </si>
  <si>
    <t>RUE ZITOUNA DAOUAR HICHER</t>
  </si>
  <si>
    <t>ARIBI NAJLA</t>
  </si>
  <si>
    <t>04675239</t>
  </si>
  <si>
    <t>00002402426</t>
  </si>
  <si>
    <t>23 RUE 4667 CITE JLASS ZAHROUNI</t>
  </si>
  <si>
    <t>00728991</t>
  </si>
  <si>
    <t>00003122024</t>
  </si>
  <si>
    <t>CITE EL OUARD OUED ELLIL</t>
  </si>
  <si>
    <t>BOUALI ISLEM</t>
  </si>
  <si>
    <t>00002990131</t>
  </si>
  <si>
    <t>THOUABTIA MAHDI</t>
  </si>
  <si>
    <t>00003115037</t>
  </si>
  <si>
    <t>40 RUE 4283 CITE EL FEHRI AGBA</t>
  </si>
  <si>
    <t>TAHENTI SOUMAYA</t>
  </si>
  <si>
    <t>04710782</t>
  </si>
  <si>
    <t>00000958094</t>
  </si>
  <si>
    <t>8 RUE MOSAB IBN AMIR GOUBAA</t>
  </si>
  <si>
    <t>AGARBAOUI BASMA</t>
  </si>
  <si>
    <t>00001417242</t>
  </si>
  <si>
    <t>28 RUE AKKOUDA CITE LA JEUNESS</t>
  </si>
  <si>
    <t>DAOUR HICHER</t>
  </si>
  <si>
    <t>MEJRI KAOUTHAR</t>
  </si>
  <si>
    <t>07306421</t>
  </si>
  <si>
    <t>00003113562</t>
  </si>
  <si>
    <t xml:space="preserve">RUE MOHAMED RACHED RIDHA </t>
  </si>
  <si>
    <t>GHARBI AHLEM</t>
  </si>
  <si>
    <t>04657598</t>
  </si>
  <si>
    <t>handicapé</t>
  </si>
  <si>
    <t>00001027527</t>
  </si>
  <si>
    <t>62 RUE 4418 ZAHROUNI</t>
  </si>
  <si>
    <t>OUERTANI SELMA</t>
  </si>
  <si>
    <t>00003115198</t>
  </si>
  <si>
    <t>32 RUE BILEL IBN YAHYA GHDIR EL GOLLA</t>
  </si>
  <si>
    <t>JEBARI MOHAMED ALI</t>
  </si>
  <si>
    <t>00952137</t>
  </si>
  <si>
    <t>00002654753</t>
  </si>
  <si>
    <t>CITE LA NOUVELLE MATEUR JEDAIDA</t>
  </si>
  <si>
    <t>04660019</t>
  </si>
  <si>
    <t>00003114712</t>
  </si>
  <si>
    <t>7 RUE 42541 ZAHROUNI</t>
  </si>
  <si>
    <t>NEFZI SAMIRA</t>
  </si>
  <si>
    <t>07359444</t>
  </si>
  <si>
    <t>00001105937</t>
  </si>
  <si>
    <t>12 RUE ABOULBAKA RANDI</t>
  </si>
  <si>
    <t>THABET WALID</t>
  </si>
  <si>
    <t>09167533</t>
  </si>
  <si>
    <t>00001295866</t>
  </si>
  <si>
    <t>6 RUE ZAIR DENDEN</t>
  </si>
  <si>
    <t>ARFAOUI SOUMAYA</t>
  </si>
  <si>
    <t>04686218</t>
  </si>
  <si>
    <t>00001192959</t>
  </si>
  <si>
    <t>21 RUE 42539 ZAHROUNI</t>
  </si>
  <si>
    <t>BEN KACEM WASSIM</t>
  </si>
  <si>
    <t>00685031906</t>
  </si>
  <si>
    <t>8 RUE ESSAFA CITE HASSEN BELKHOUJA</t>
  </si>
  <si>
    <t>ARFAOUI SIRINE</t>
  </si>
  <si>
    <t>00002962847</t>
  </si>
  <si>
    <t>4 IMPASSE SAIDA MANOUBIA</t>
  </si>
  <si>
    <t>GOBBAA</t>
  </si>
  <si>
    <t>GHANMI ANISSA</t>
  </si>
  <si>
    <t>07359732</t>
  </si>
  <si>
    <t>07220125950</t>
  </si>
  <si>
    <t>RUE 7418 CITE KHALED IBN EL WALID</t>
  </si>
  <si>
    <t>HAMMAMI HAYET</t>
  </si>
  <si>
    <t>risque maladie prof</t>
  </si>
  <si>
    <t>07327475</t>
  </si>
  <si>
    <t>00003223639</t>
  </si>
  <si>
    <t>RUE ABDALLAH IBN ABI SARH SANHEJA</t>
  </si>
  <si>
    <t>LACHHEB HENI</t>
  </si>
  <si>
    <t>00003118791</t>
  </si>
  <si>
    <t>CITE EL EZDIHAR BJAOUA</t>
  </si>
  <si>
    <t>JENDOUBI FAOUZI</t>
  </si>
  <si>
    <t>07270285</t>
  </si>
  <si>
    <t>01735378909</t>
  </si>
  <si>
    <t>RUE ABDELAZIZ THAALBI</t>
  </si>
  <si>
    <t>DAKHLAOUI BOUTHAINA</t>
  </si>
  <si>
    <t>00003117819</t>
  </si>
  <si>
    <t>AIN KSIBA KSOUR</t>
  </si>
  <si>
    <t>JABRI SAFA</t>
  </si>
  <si>
    <t>07974016</t>
  </si>
  <si>
    <t>00002564442</t>
  </si>
  <si>
    <t>AYEDI SAMI</t>
  </si>
  <si>
    <t>09491280</t>
  </si>
  <si>
    <t>40001</t>
  </si>
  <si>
    <t>10101110969</t>
  </si>
  <si>
    <t>792 RUE KSAR BARDO</t>
  </si>
  <si>
    <t>SLITI NAJET</t>
  </si>
  <si>
    <t>04719049</t>
  </si>
  <si>
    <t>38105547085</t>
  </si>
  <si>
    <t>12 RUE 4973 SEDJOUMI</t>
  </si>
  <si>
    <t>HAMRAOUI OLFA</t>
  </si>
  <si>
    <t>07285427</t>
  </si>
  <si>
    <t>00001434962</t>
  </si>
  <si>
    <t>RUE 4312 DOUAR HICHER</t>
  </si>
  <si>
    <t>HAMRAOUI SALWA</t>
  </si>
  <si>
    <t>07347422</t>
  </si>
  <si>
    <t>00002934790</t>
  </si>
  <si>
    <t>RUE SIDI ALI BEN NASR DOUAR HICHER</t>
  </si>
  <si>
    <t>HIDRI MOHAMED AMINE</t>
  </si>
  <si>
    <t>Voyage à l'étranger</t>
  </si>
  <si>
    <t>38105547029</t>
  </si>
  <si>
    <t xml:space="preserve">35 RUE 4492 CITE HWASS </t>
  </si>
  <si>
    <t>BEJI BILEL</t>
  </si>
  <si>
    <t>38105547030</t>
  </si>
  <si>
    <t>RUE 4664 CITE JLASS</t>
  </si>
  <si>
    <t>MOUHBI KHALIL</t>
  </si>
  <si>
    <t>07971839</t>
  </si>
  <si>
    <t>09200</t>
  </si>
  <si>
    <t>00000905113</t>
  </si>
  <si>
    <t>BORJ BOUGHORBEL</t>
  </si>
  <si>
    <t>HOPITAL YASMINET</t>
  </si>
  <si>
    <t>GHRABA SALAH</t>
  </si>
  <si>
    <t>00980562</t>
  </si>
  <si>
    <t>00002989564</t>
  </si>
  <si>
    <t>29 CITE SNIT ZAGHOUAN</t>
  </si>
  <si>
    <t>ZAGHOUAN</t>
  </si>
  <si>
    <t>KHALOUI ALA EDDINE</t>
  </si>
  <si>
    <t>10320009420</t>
  </si>
  <si>
    <t xml:space="preserve">EL AFAREG HAMMAM SAYALA </t>
  </si>
  <si>
    <t>TLILI IMEN</t>
  </si>
  <si>
    <t>RESPONSABLE APPROVISIONNEMENT</t>
  </si>
  <si>
    <t>06217120</t>
  </si>
  <si>
    <t>10400</t>
  </si>
  <si>
    <t>00002412314</t>
  </si>
  <si>
    <t>11RUE IFRIKIA MOUROUJ 3</t>
  </si>
  <si>
    <t>KHEMIRI AMIR</t>
  </si>
  <si>
    <t>09189897</t>
  </si>
  <si>
    <t>91110352289</t>
  </si>
  <si>
    <t>RUE EL WALID IBN OKBA DAOUAR HICHER</t>
  </si>
  <si>
    <t>GUESMI SOFIEN</t>
  </si>
  <si>
    <t>04810134</t>
  </si>
  <si>
    <t>00001206057</t>
  </si>
  <si>
    <t>MGHIRA INZEL FOUCHANA</t>
  </si>
  <si>
    <t>HAMDI MOHAMED ALI</t>
  </si>
  <si>
    <t>07225854</t>
  </si>
  <si>
    <t>51007126436</t>
  </si>
  <si>
    <t>9 RUE CITE ENNOUR</t>
  </si>
  <si>
    <t>TRABELSI HANENE</t>
  </si>
  <si>
    <t>07389396</t>
  </si>
  <si>
    <t>01720917265</t>
  </si>
  <si>
    <t>CITE PALESTINE TEBOURBA</t>
  </si>
  <si>
    <t>TEBOURBA</t>
  </si>
  <si>
    <t>MEJRI NAJET</t>
  </si>
  <si>
    <t>00373491</t>
  </si>
  <si>
    <t>23105502895</t>
  </si>
  <si>
    <t>38 RUE MALLOUZA</t>
  </si>
  <si>
    <t>HAMMAMI NAJIA</t>
  </si>
  <si>
    <t>04729192</t>
  </si>
  <si>
    <t>00002831061</t>
  </si>
  <si>
    <t>BEN YEMNA NOUR EL HOUDA</t>
  </si>
  <si>
    <t>00003134465</t>
  </si>
  <si>
    <t>50 RUE ABDALLAH BEN MOUSSA</t>
  </si>
  <si>
    <t>AOUINI SIRINE</t>
  </si>
  <si>
    <t>00003131612</t>
  </si>
  <si>
    <t>KSAR HDID BASATINE  MORNAGUIA</t>
  </si>
  <si>
    <t>MASTOURI NADA</t>
  </si>
  <si>
    <t>61054905788</t>
  </si>
  <si>
    <t>BEN KRAIEM JOUDA</t>
  </si>
  <si>
    <t>07312907</t>
  </si>
  <si>
    <t>55105527399</t>
  </si>
  <si>
    <t>CITE ENASSIME ESSAIDA</t>
  </si>
  <si>
    <t>HMISSI RAFIKA</t>
  </si>
  <si>
    <t>09512214</t>
  </si>
  <si>
    <t>00001619163</t>
  </si>
  <si>
    <t>RUE EL OWARD CITE INTILAKA</t>
  </si>
  <si>
    <t>BARHOUMI IMEN</t>
  </si>
  <si>
    <t>00001694268</t>
  </si>
  <si>
    <t>CITE EL MAKTAA 2 MHAMDIA</t>
  </si>
  <si>
    <t>BEN SALEM KHOULOUD</t>
  </si>
  <si>
    <t>00001008148</t>
  </si>
  <si>
    <t>ATIA JAOUIDA</t>
  </si>
  <si>
    <t>00287270</t>
  </si>
  <si>
    <t>01105529576</t>
  </si>
  <si>
    <t>RUE ABOU ABASSI CITE 20 MARS</t>
  </si>
  <si>
    <t>BEJAOUI BOUTHAINA</t>
  </si>
  <si>
    <t>03507</t>
  </si>
  <si>
    <t>51110176579</t>
  </si>
  <si>
    <t>11 RUE IMEM BOUKRI</t>
  </si>
  <si>
    <t>DAAGI LAMIA</t>
  </si>
  <si>
    <t>performance</t>
  </si>
  <si>
    <t>09182872</t>
  </si>
  <si>
    <t>00003133204</t>
  </si>
  <si>
    <t>1 RUE YAHYA SLIMENI SANHEJA</t>
  </si>
  <si>
    <t>AZZABI INES</t>
  </si>
  <si>
    <t>poste de nuit</t>
  </si>
  <si>
    <t>01725632661</t>
  </si>
  <si>
    <t>MEHREZ OUMAYMA</t>
  </si>
  <si>
    <t>09855144</t>
  </si>
  <si>
    <t>01741108803</t>
  </si>
  <si>
    <t>RUE MOHAMED ALI KACEM DAR CHAABAN FEHRI</t>
  </si>
  <si>
    <t>DRIDI ZOUHOUR</t>
  </si>
  <si>
    <t>04662187</t>
  </si>
  <si>
    <t>00003134620</t>
  </si>
  <si>
    <t xml:space="preserve">CITE INTILAKA </t>
  </si>
  <si>
    <t>MEZLINI INES</t>
  </si>
  <si>
    <t>09180336</t>
  </si>
  <si>
    <t>00003135515</t>
  </si>
  <si>
    <t>14 RUE ASMA BENT ABI BAKR SANHEJA</t>
  </si>
  <si>
    <t>SAADI YASMINE</t>
  </si>
  <si>
    <t>00003136348</t>
  </si>
  <si>
    <t>17 CITE ESSAADA KHAZNADAR</t>
  </si>
  <si>
    <t>BEN KHMISS AMAL</t>
  </si>
  <si>
    <t>00002974857</t>
  </si>
  <si>
    <t>RIHANI EMNA</t>
  </si>
  <si>
    <t>04832519</t>
  </si>
  <si>
    <t>41007132569</t>
  </si>
  <si>
    <t>30 RUE 4035 MALLASSINE</t>
  </si>
  <si>
    <t>MEJRI MARWA</t>
  </si>
  <si>
    <t>38105534797</t>
  </si>
  <si>
    <t>15 RUE EL KHANSAA</t>
  </si>
  <si>
    <t>NAFOUTI EYA</t>
  </si>
  <si>
    <t>01741097089</t>
  </si>
  <si>
    <t>RUE 20 MARS CITE EL WARD CHEBBAOU</t>
  </si>
  <si>
    <t>BANANI ZEINEB</t>
  </si>
  <si>
    <t>07298120</t>
  </si>
  <si>
    <t>55105527366</t>
  </si>
  <si>
    <t>23 RUE HAB LEMLOUK</t>
  </si>
  <si>
    <t>HLEL EYA</t>
  </si>
  <si>
    <t>00000417105</t>
  </si>
  <si>
    <t>5 RUE YARMOUK CITE IBN MANSOUR</t>
  </si>
  <si>
    <t>DRIDI HAJER</t>
  </si>
  <si>
    <t>09164381</t>
  </si>
  <si>
    <t>00003137289</t>
  </si>
  <si>
    <t>7 RUE FLYES SANHEJA</t>
  </si>
  <si>
    <t>OUED ELLLIL</t>
  </si>
  <si>
    <t>FERCHICHI LATIFA</t>
  </si>
  <si>
    <t>04644161</t>
  </si>
  <si>
    <t>00003038993</t>
  </si>
  <si>
    <t>4 RUE SOUK EL ASR</t>
  </si>
  <si>
    <t>JOUINI SAMIRA</t>
  </si>
  <si>
    <t>04623976</t>
  </si>
  <si>
    <t>00002945728</t>
  </si>
  <si>
    <t>RUE 523 JAYARA</t>
  </si>
  <si>
    <t>SASSI KAOUTHAR</t>
  </si>
  <si>
    <t>09191522</t>
  </si>
  <si>
    <t>SAIIDA MANOUBA</t>
  </si>
  <si>
    <t>SAIIDA BEJAOUA</t>
  </si>
  <si>
    <t>17001000000304458356</t>
  </si>
  <si>
    <t>AOUINI TAYSIR</t>
  </si>
  <si>
    <t>coupeur</t>
  </si>
  <si>
    <t>travail par poste</t>
  </si>
  <si>
    <t>00003136886</t>
  </si>
  <si>
    <t>NAHDI WASSIM</t>
  </si>
  <si>
    <t>TECHNICIEN MACHINE A COUDRE</t>
  </si>
  <si>
    <t>00003081618</t>
  </si>
  <si>
    <t>IMM AAHD JADID 23 DAOUAR HICHER</t>
  </si>
  <si>
    <t>BACCOUCHE AMANI</t>
  </si>
  <si>
    <t>AMELIORATION CONTENUE</t>
  </si>
  <si>
    <t>09449448</t>
  </si>
  <si>
    <t>00000932327</t>
  </si>
  <si>
    <t>RUE RTT CITE BEN YOUNES AGBA</t>
  </si>
  <si>
    <t>KOUDHAI MERIAM</t>
  </si>
  <si>
    <t>CHARGE CAO</t>
  </si>
  <si>
    <t>09198977</t>
  </si>
  <si>
    <t>00003108013</t>
  </si>
  <si>
    <t xml:space="preserve">CITE ENNOUR SAIDA </t>
  </si>
  <si>
    <t>CHEBBI AIDA</t>
  </si>
  <si>
    <t>00287260</t>
  </si>
  <si>
    <t>00003136103</t>
  </si>
  <si>
    <t>18 AVENU HABIB BOURGUIBA</t>
  </si>
  <si>
    <t>KHALFET LATIFA</t>
  </si>
  <si>
    <t>07297272</t>
  </si>
  <si>
    <t>00002515327</t>
  </si>
  <si>
    <t>RUE ALI DOUAGI 18 JANVIER</t>
  </si>
  <si>
    <t>ETTADHAMEN</t>
  </si>
  <si>
    <t>MHADHBI HAJER</t>
  </si>
  <si>
    <t>04720739</t>
  </si>
  <si>
    <t>00131063223</t>
  </si>
  <si>
    <t>RUE 42500 ZAHROUNI</t>
  </si>
  <si>
    <t>WEDERNI SAMIA</t>
  </si>
  <si>
    <t>04767525</t>
  </si>
  <si>
    <t>00003136104</t>
  </si>
  <si>
    <t>6 RUE ANDALOSI DENDEN</t>
  </si>
  <si>
    <t>HAFIEN NAJOUA</t>
  </si>
  <si>
    <t>07326763</t>
  </si>
  <si>
    <t>00002545239</t>
  </si>
  <si>
    <t>RUE BACHIR DHAOUI ZAHROUNI</t>
  </si>
  <si>
    <t>KHALLAFI EYA</t>
  </si>
  <si>
    <t>probléme travail dimanche</t>
  </si>
  <si>
    <t>38121616358</t>
  </si>
  <si>
    <t>43 RUE 42356 AGBA</t>
  </si>
  <si>
    <t>GHAOUARI SONIA</t>
  </si>
  <si>
    <t>07314267</t>
  </si>
  <si>
    <t>00003136394</t>
  </si>
  <si>
    <t>RUE 2413  RUE ISMAHEN DAOUAR HICHER</t>
  </si>
  <si>
    <t>ZERGUINI SALWA</t>
  </si>
  <si>
    <t>04770132</t>
  </si>
  <si>
    <t>00003136102</t>
  </si>
  <si>
    <t>10 RUE TATAOUER KHAZNADAR</t>
  </si>
  <si>
    <t>SASSI ZOHRA</t>
  </si>
  <si>
    <t>07304616</t>
  </si>
  <si>
    <t>06040991954</t>
  </si>
  <si>
    <t>5 RUE 42529 CITE HWASS</t>
  </si>
  <si>
    <t>MEZNI IHEB</t>
  </si>
  <si>
    <t>04845202</t>
  </si>
  <si>
    <t>00003149294</t>
  </si>
  <si>
    <t>25 RUE 4337 ZAHROUNI</t>
  </si>
  <si>
    <t>SEBAI ESSIA</t>
  </si>
  <si>
    <t>09155036</t>
  </si>
  <si>
    <t>00003135378</t>
  </si>
  <si>
    <t>CITE ENNASSER MORNAGUIA</t>
  </si>
  <si>
    <t>NEFZI CHAIMA</t>
  </si>
  <si>
    <t>rendement</t>
  </si>
  <si>
    <t>07435779</t>
  </si>
  <si>
    <t>00003216917</t>
  </si>
  <si>
    <t>RHIMI RIMEH</t>
  </si>
  <si>
    <t>00002965664</t>
  </si>
  <si>
    <t>16 RUE RAISIN CITE YASSMINE</t>
  </si>
  <si>
    <t>FERJANI IMEN</t>
  </si>
  <si>
    <t xml:space="preserve">Anis Mejri </t>
  </si>
  <si>
    <t>09506554</t>
  </si>
  <si>
    <t>02000</t>
  </si>
  <si>
    <t>00001256229</t>
  </si>
  <si>
    <t>20 RUE HAMMA CITE EL INTILAKA</t>
  </si>
  <si>
    <t>CAMPO B</t>
  </si>
  <si>
    <t>RHIMI MALEK</t>
  </si>
  <si>
    <t>00002405801</t>
  </si>
  <si>
    <t>10 RUE JASMIN CITE LES JASMIN</t>
  </si>
  <si>
    <t>DHAMBRI REFKA</t>
  </si>
  <si>
    <t>09500562</t>
  </si>
  <si>
    <t>00001418240</t>
  </si>
  <si>
    <t>TALOULI HANENE</t>
  </si>
  <si>
    <t>04709181</t>
  </si>
  <si>
    <t>01121626232</t>
  </si>
  <si>
    <t>38 RUE 4876 SEDJOUMI</t>
  </si>
  <si>
    <t>MAALAOUI ARBIA</t>
  </si>
  <si>
    <t>00003149213</t>
  </si>
  <si>
    <t>60 RUE ABDALLAH IBN MOUSSA</t>
  </si>
  <si>
    <t>RIAHI SONIA</t>
  </si>
  <si>
    <t>00078544442</t>
  </si>
  <si>
    <t>91 RUE 4321 ZAHROUNI</t>
  </si>
  <si>
    <t>ABOUAB KHOULOUD</t>
  </si>
  <si>
    <t>MALDIE</t>
  </si>
  <si>
    <t>04839573</t>
  </si>
  <si>
    <t>61130187663</t>
  </si>
  <si>
    <t>7 RUE 4720 EZZOUHOUR</t>
  </si>
  <si>
    <t>MATHLOUTHI AMIRA</t>
  </si>
  <si>
    <t>En maternité</t>
  </si>
  <si>
    <t>09839265</t>
  </si>
  <si>
    <t>55105527651</t>
  </si>
  <si>
    <t>BOUDRIA DAOUAR HICHER</t>
  </si>
  <si>
    <t>BEN SAAD WALID</t>
  </si>
  <si>
    <t>04678118</t>
  </si>
  <si>
    <t>00003164754</t>
  </si>
  <si>
    <t>BLOC 6 BEN MAHMOUD</t>
  </si>
  <si>
    <t>BOUHALI IMEN</t>
  </si>
  <si>
    <t>probléme de discipline</t>
  </si>
  <si>
    <t>00002950628</t>
  </si>
  <si>
    <t>4 RUE ZAIED IBN HARETH SANHEJA</t>
  </si>
  <si>
    <t>GHAZOUANI NADA</t>
  </si>
  <si>
    <t>INGENIEUR FLYX LOGISTIQUE</t>
  </si>
  <si>
    <t>07958254</t>
  </si>
  <si>
    <t>06300</t>
  </si>
  <si>
    <t>00001153663</t>
  </si>
  <si>
    <t>RUE IBN JAZZAR FERNANA</t>
  </si>
  <si>
    <t>BOUKHRIS RAOUDHA</t>
  </si>
  <si>
    <t>00942497</t>
  </si>
  <si>
    <t>00003138715</t>
  </si>
  <si>
    <t>166 KARIET BADR</t>
  </si>
  <si>
    <t>RACHI MANAR</t>
  </si>
  <si>
    <t>38105548157</t>
  </si>
  <si>
    <t>39 RUE 42243 BEAU SEJOUR BEN YOUNESS</t>
  </si>
  <si>
    <t>SASSI INTISSAR</t>
  </si>
  <si>
    <t>05175460</t>
  </si>
  <si>
    <t>00001391941</t>
  </si>
  <si>
    <t>49 RUE GAFSA CITE EL WIFAK</t>
  </si>
  <si>
    <t>ARFAOUI MERIAM</t>
  </si>
  <si>
    <t>00003155841</t>
  </si>
  <si>
    <t>32 RUE EL FEL CITE JASMIN JAYAR</t>
  </si>
  <si>
    <t>JELASSI DORRA</t>
  </si>
  <si>
    <t>09511154</t>
  </si>
  <si>
    <t>00002643389</t>
  </si>
  <si>
    <t>JEDAIDA MANOUBA</t>
  </si>
  <si>
    <t>OUNI IBTISSEM</t>
  </si>
  <si>
    <t>00002830278</t>
  </si>
  <si>
    <t>2 RUE GAMMARTH CITE 25 JUILLET</t>
  </si>
  <si>
    <t>KLAI AHMED</t>
  </si>
  <si>
    <t>00002329022</t>
  </si>
  <si>
    <t>10 RUE 42142 ZAHROUNI</t>
  </si>
  <si>
    <t>ATTAFI WAEL</t>
  </si>
  <si>
    <t>00002904343</t>
  </si>
  <si>
    <t>62 RUE ABDALLAH BEN MOUSSA</t>
  </si>
  <si>
    <t>ZOGHLAMI WAEL</t>
  </si>
  <si>
    <t>09180318</t>
  </si>
  <si>
    <t>00002979864</t>
  </si>
  <si>
    <t>1 RUE ISSAM IBN OMAR GOBAA</t>
  </si>
  <si>
    <t>JELASSI IBTIHEL</t>
  </si>
  <si>
    <t>00003150093</t>
  </si>
  <si>
    <t>57 AVENU HABIB BOURGUIBA</t>
  </si>
  <si>
    <t>TRABELSI ZAHRA</t>
  </si>
  <si>
    <t>07104607</t>
  </si>
  <si>
    <t>00002636986</t>
  </si>
  <si>
    <t>ISMAIL HAIFA</t>
  </si>
  <si>
    <t>07238175</t>
  </si>
  <si>
    <t>00002891070</t>
  </si>
  <si>
    <t>27 RUE AMRO IBN ABDELAZIZ</t>
  </si>
  <si>
    <t>JELASSI NOURHEN</t>
  </si>
  <si>
    <t>Maladie</t>
  </si>
  <si>
    <t>09191571</t>
  </si>
  <si>
    <t>00003162346</t>
  </si>
  <si>
    <t>BEJAOUI IMED</t>
  </si>
  <si>
    <t>07351057</t>
  </si>
  <si>
    <t>00003152211</t>
  </si>
  <si>
    <t>OUED KHEMISS TEBOURBA</t>
  </si>
  <si>
    <t>BENABDALLAH HIBA</t>
  </si>
  <si>
    <t>00003155261</t>
  </si>
  <si>
    <t>7 IMPASSE 2 RUE 4267 AGBA</t>
  </si>
  <si>
    <t>ABDELLI SARRA</t>
  </si>
  <si>
    <t>09457699</t>
  </si>
  <si>
    <t>00003201091</t>
  </si>
  <si>
    <t>4 RUE 5536 DAOUAR HICHER</t>
  </si>
  <si>
    <t>ABBESSI SAMIA</t>
  </si>
  <si>
    <t>prép CAMPO</t>
  </si>
  <si>
    <t>climat de travail</t>
  </si>
  <si>
    <t>07275418</t>
  </si>
  <si>
    <t>00000055710</t>
  </si>
  <si>
    <t>53 RUE WAHRAN CITE ETTADHAMEN</t>
  </si>
  <si>
    <t>BEN NAJI ZAYNEB</t>
  </si>
  <si>
    <t>00003153156</t>
  </si>
  <si>
    <t>20 RUE IBN JOUBIR SIDI HASSINE</t>
  </si>
  <si>
    <t>BEN NAJI RAOUIA</t>
  </si>
  <si>
    <t>00073600264</t>
  </si>
  <si>
    <t>FERCHICHI HAJER</t>
  </si>
  <si>
    <t>38105548306</t>
  </si>
  <si>
    <t>CITE BETARCHA MORNAGUIA</t>
  </si>
  <si>
    <t>GHARNOUKI HAYET</t>
  </si>
  <si>
    <t>07119013</t>
  </si>
  <si>
    <t>11130171276</t>
  </si>
  <si>
    <t>A PP 12 CITE SPROLS MANOUBA CENTRE</t>
  </si>
  <si>
    <t>TAYARI ZOHRA</t>
  </si>
  <si>
    <t>07317040</t>
  </si>
  <si>
    <t>00002406964</t>
  </si>
  <si>
    <t>MATHLOUTHI MABROUKA</t>
  </si>
  <si>
    <t>07329786</t>
  </si>
  <si>
    <t>00003154417</t>
  </si>
  <si>
    <t>3 RUE  HEDI SAIDI CITE EL OUARD 2</t>
  </si>
  <si>
    <t>BELKAHLA NAJLA</t>
  </si>
  <si>
    <t>07289663</t>
  </si>
  <si>
    <t>11130285993</t>
  </si>
  <si>
    <t>36 RUE MELOUZA DENDEN</t>
  </si>
  <si>
    <t>SAIDI CHAFIA</t>
  </si>
  <si>
    <t>05220180</t>
  </si>
  <si>
    <t>00002521928</t>
  </si>
  <si>
    <t>36  RUE FARHAT HACHED CITE INTILAKA</t>
  </si>
  <si>
    <t>BORJ AL AMRI</t>
  </si>
  <si>
    <t>BEJAOUI HALIMA</t>
  </si>
  <si>
    <t>07390122</t>
  </si>
  <si>
    <t>55105527775</t>
  </si>
  <si>
    <t>9 RUE 20 MARS CITE EL OUARD</t>
  </si>
  <si>
    <t>HERMI RAJA</t>
  </si>
  <si>
    <t>00003154940</t>
  </si>
  <si>
    <t>4 RUE EL OUALA GOBAA</t>
  </si>
  <si>
    <t>RIAHI SAMIA</t>
  </si>
  <si>
    <t>07318041</t>
  </si>
  <si>
    <t>00003154001</t>
  </si>
  <si>
    <t>4 RUE EL FERDAOUS CITE EL OUARD</t>
  </si>
  <si>
    <t>KHCHINI HOUDA</t>
  </si>
  <si>
    <t>07784369</t>
  </si>
  <si>
    <t>03111</t>
  </si>
  <si>
    <t>7 RUE 42460 CITE EL FEHRI</t>
  </si>
  <si>
    <t>HBIBI LATIFA</t>
  </si>
  <si>
    <t>05234069</t>
  </si>
  <si>
    <t>49105511994</t>
  </si>
  <si>
    <t>ROUTE NATIONAL  N° 5 MORNAGUIA</t>
  </si>
  <si>
    <t>DRIDI BILEL</t>
  </si>
  <si>
    <t>07457555</t>
  </si>
  <si>
    <t>66121667810</t>
  </si>
  <si>
    <t>DRIDI EYA</t>
  </si>
  <si>
    <t>09522879</t>
  </si>
  <si>
    <t>00003060209</t>
  </si>
  <si>
    <t>CITE MAASRA ZAHRA JEDAIDA</t>
  </si>
  <si>
    <t>TRABELSI SAMIA</t>
  </si>
  <si>
    <t>07276035</t>
  </si>
  <si>
    <t>00003152564</t>
  </si>
  <si>
    <t>BEJAOUA 2 SIDI THABET</t>
  </si>
  <si>
    <t>BEN ABDESSALEM SONIA</t>
  </si>
  <si>
    <t>07027708</t>
  </si>
  <si>
    <t>07340086036</t>
  </si>
  <si>
    <t>2 RUE ENNASIJ</t>
  </si>
  <si>
    <t>PROTECTION CIVILE</t>
  </si>
  <si>
    <t>07332304</t>
  </si>
  <si>
    <t>00003153446</t>
  </si>
  <si>
    <t>9 RUE IMEM BAYDHAOUI SANHEJA</t>
  </si>
  <si>
    <t>DHOUIOUI SOUAD</t>
  </si>
  <si>
    <t>08941000</t>
  </si>
  <si>
    <t>00001016534</t>
  </si>
  <si>
    <t>MANAI LINDA</t>
  </si>
  <si>
    <t>04000</t>
  </si>
  <si>
    <t>58105829408</t>
  </si>
  <si>
    <t>01722013824</t>
  </si>
  <si>
    <t>RUE ABDERRAFIA SIDI HASSINE</t>
  </si>
  <si>
    <t>HAFSAOUI MARWA</t>
  </si>
  <si>
    <t>00003152417</t>
  </si>
  <si>
    <t>CITE KORBI DENDEN</t>
  </si>
  <si>
    <t>HANACHI AROUA</t>
  </si>
  <si>
    <t>00078917432</t>
  </si>
  <si>
    <t>44 RUE BULGHARI SIDI HASSINE</t>
  </si>
  <si>
    <t>BEN AMOR AMIRA</t>
  </si>
  <si>
    <t>00003156459</t>
  </si>
  <si>
    <t>37 RUE 73 CITE BOUGATFA 1 ZAHROUNI</t>
  </si>
  <si>
    <t>OUERGHI NOURHEN</t>
  </si>
  <si>
    <t>00003156067</t>
  </si>
  <si>
    <t>RUE EL MANARA CITE ENNASR GOBBAA</t>
  </si>
  <si>
    <t>ZIOUDI HOUDA</t>
  </si>
  <si>
    <t>08943900</t>
  </si>
  <si>
    <t>10900</t>
  </si>
  <si>
    <t>00695010640</t>
  </si>
  <si>
    <t>36 RUE ASMA BENT ABI BAKR SANHEJA</t>
  </si>
  <si>
    <t>HAMMAMI RAHMA</t>
  </si>
  <si>
    <t>00003354184</t>
  </si>
  <si>
    <t>RUE 42210 GHDIR EL GOLLA HRAIRIA</t>
  </si>
  <si>
    <t>OURI NASRALLAH</t>
  </si>
  <si>
    <t>72652511101</t>
  </si>
  <si>
    <t>13 RUE HASSEN BELKHOUJA CITE BOUGATFA 2</t>
  </si>
  <si>
    <t>MERAI NEDRA</t>
  </si>
  <si>
    <t>07285946</t>
  </si>
  <si>
    <t>80940000788</t>
  </si>
  <si>
    <t>15 RUE HARRACHE DENDEN</t>
  </si>
  <si>
    <t>JAOUADI JIHENE</t>
  </si>
  <si>
    <t>50078943263</t>
  </si>
  <si>
    <t>HAMMAMI MERIAM</t>
  </si>
  <si>
    <t>00003154519</t>
  </si>
  <si>
    <t>09 RUE IBN HAZEM EL ANDOLSI SANHEJA</t>
  </si>
  <si>
    <t>OUECHTATI OUMAYMA</t>
  </si>
  <si>
    <t>09197184</t>
  </si>
  <si>
    <t>00003154539</t>
  </si>
  <si>
    <t>RUE ABOUDHAR EL GHAFFARI CITE TORJMEN</t>
  </si>
  <si>
    <t>HAMMAMI HOUDA</t>
  </si>
  <si>
    <t>04812173</t>
  </si>
  <si>
    <t>01735503621</t>
  </si>
  <si>
    <t>11 RUE 4431 ZAHROUNI</t>
  </si>
  <si>
    <t>MELKI EYA</t>
  </si>
  <si>
    <t>38105534457</t>
  </si>
  <si>
    <t>RUE HOUCINE DAY IMPASS 6 EL AGBA</t>
  </si>
  <si>
    <t>LAKHEL HADIR</t>
  </si>
  <si>
    <t>00003155030</t>
  </si>
  <si>
    <t>01 RUE 4284 CITE EL FEHRI AGBA</t>
  </si>
  <si>
    <t>HARRABI MARWA</t>
  </si>
  <si>
    <t>09171850</t>
  </si>
  <si>
    <t>00131255795</t>
  </si>
  <si>
    <t>RUE ENNOUR MORNAGUIA</t>
  </si>
  <si>
    <t>NABLI NAOUEL</t>
  </si>
  <si>
    <t>09193376</t>
  </si>
  <si>
    <t>00002530029</t>
  </si>
  <si>
    <t>ABASSI AMAL</t>
  </si>
  <si>
    <t>09603012</t>
  </si>
  <si>
    <t>05614</t>
  </si>
  <si>
    <t>10077074268</t>
  </si>
  <si>
    <t>155 RUE 4164 MALASSINE</t>
  </si>
  <si>
    <t>CITE EZZOUHOUR</t>
  </si>
  <si>
    <t>RHAIEM WIEM</t>
  </si>
  <si>
    <t>00003160494</t>
  </si>
  <si>
    <t>3 RUE LE SOLEIL CITE TAREK IBN ZIED</t>
  </si>
  <si>
    <t>JEBALI WASSIM</t>
  </si>
  <si>
    <t>stress</t>
  </si>
  <si>
    <t>00002954281</t>
  </si>
  <si>
    <t>RUE ZAID IBN EL HARETH SANHEJA</t>
  </si>
  <si>
    <t>KHALOUFI ROUWAYDA</t>
  </si>
  <si>
    <t>00003160845</t>
  </si>
  <si>
    <t>CITE NASSIM SAIDA OUED ELLIL</t>
  </si>
  <si>
    <t>SAIDA</t>
  </si>
  <si>
    <t>JBALI IMEN</t>
  </si>
  <si>
    <t>04561243</t>
  </si>
  <si>
    <t>00002896539</t>
  </si>
  <si>
    <t>MEFTAH FATHIA</t>
  </si>
  <si>
    <t>07341014</t>
  </si>
  <si>
    <t>00002408310</t>
  </si>
  <si>
    <t>OTHMANI YAMNA</t>
  </si>
  <si>
    <t>Probleme Chomage technique</t>
  </si>
  <si>
    <t>04644163</t>
  </si>
  <si>
    <t>80079107132</t>
  </si>
  <si>
    <t>16 RUE LE CAIRE SEDJOUMI</t>
  </si>
  <si>
    <t>AMDOUNI NAJLA</t>
  </si>
  <si>
    <t>07349103</t>
  </si>
  <si>
    <t>00133145120</t>
  </si>
  <si>
    <t>78 AVENU HASSEN BELKHOUJA CHEBBAOU</t>
  </si>
  <si>
    <t>AKERMI SAFIA</t>
  </si>
  <si>
    <t>07311903</t>
  </si>
  <si>
    <t>38105548442</t>
  </si>
  <si>
    <t>2 CITE EL FEHRI LOT 91 EL AGBA</t>
  </si>
  <si>
    <t>fatigue</t>
  </si>
  <si>
    <t>07334202</t>
  </si>
  <si>
    <t>00000840557</t>
  </si>
  <si>
    <t>RUE MAHMOUD BAROUDI SANHAJA</t>
  </si>
  <si>
    <t>CHAIEB CHAIMA</t>
  </si>
  <si>
    <t>00003161842</t>
  </si>
  <si>
    <t>2 RUE MOURITANIA CITE RAOUDHA</t>
  </si>
  <si>
    <t>SAIDA CITE ENNASSIM</t>
  </si>
  <si>
    <t>SOUDA NAIMA</t>
  </si>
  <si>
    <t>07284263</t>
  </si>
  <si>
    <t>00003122266</t>
  </si>
  <si>
    <t>04 RUE 4335 CITE LA JEUNESSE DAOUAR HICHER</t>
  </si>
  <si>
    <t>MOUSSI ABIR</t>
  </si>
  <si>
    <t>09199392</t>
  </si>
  <si>
    <t>00002737896</t>
  </si>
  <si>
    <t>RUE BIR EL HAFAI CITE LA JEUNESSE DAOUR HICHER</t>
  </si>
  <si>
    <t>BEN AICHA TAKOUA</t>
  </si>
  <si>
    <t>00003157231</t>
  </si>
  <si>
    <t>CITE INTILAKA ROUTE DE BIZERT</t>
  </si>
  <si>
    <t>BOUBAKER SARRA</t>
  </si>
  <si>
    <t>01710</t>
  </si>
  <si>
    <t>30079041935</t>
  </si>
  <si>
    <t xml:space="preserve">06 RUE 3061 CITE HLELE </t>
  </si>
  <si>
    <t>CITE HLEL</t>
  </si>
  <si>
    <t>DRIDI SIWAR</t>
  </si>
  <si>
    <t>09402</t>
  </si>
  <si>
    <t>70440016399</t>
  </si>
  <si>
    <t>1 RUE 3047 CITE HLEL</t>
  </si>
  <si>
    <t>SHILI RADHIA</t>
  </si>
  <si>
    <t>07321367</t>
  </si>
  <si>
    <t>00002407554</t>
  </si>
  <si>
    <t>RUE 4302 CITE LA JEUNESSE DAOUAR HICHER</t>
  </si>
  <si>
    <t>NASRI MALEK</t>
  </si>
  <si>
    <t>00003114607</t>
  </si>
  <si>
    <t>22 RUE LES JASMIN JAYARA</t>
  </si>
  <si>
    <t>MEHRZI OLFA</t>
  </si>
  <si>
    <t>04680236</t>
  </si>
  <si>
    <t>16400</t>
  </si>
  <si>
    <t>00001019920</t>
  </si>
  <si>
    <t>GHDIR EL GOLLA EL AGBA2</t>
  </si>
  <si>
    <t>MENSI MOUNA</t>
  </si>
  <si>
    <t>prb enfant</t>
  </si>
  <si>
    <t>09906411</t>
  </si>
  <si>
    <t>00001315698</t>
  </si>
  <si>
    <t>RESIDENCE MAYA 3 CITE AMAL</t>
  </si>
  <si>
    <t>RAHALI SARRA</t>
  </si>
  <si>
    <t>00000873263</t>
  </si>
  <si>
    <t>1 RUE 42541 ZAHROUNI</t>
  </si>
  <si>
    <t>KLAI TAKOUA</t>
  </si>
  <si>
    <t>07440069830</t>
  </si>
  <si>
    <t>02 RUE 4361 ZAHROUNI</t>
  </si>
  <si>
    <t>SALEM HAMIDA</t>
  </si>
  <si>
    <t>00002649587</t>
  </si>
  <si>
    <t>18 RUE IBN JOUBAIER JAYAR</t>
  </si>
  <si>
    <t>ALOUI SIRINE</t>
  </si>
  <si>
    <t>00003160580</t>
  </si>
  <si>
    <t>CITE ENNASSIM SAIDA OUED ELLIL</t>
  </si>
  <si>
    <t>MOUALHI RIHAB</t>
  </si>
  <si>
    <t>Etude</t>
  </si>
  <si>
    <t>00001022591</t>
  </si>
  <si>
    <t>19 RUE 42230 GHDIR EL GOLLA</t>
  </si>
  <si>
    <t>MEZLINI AMENI</t>
  </si>
  <si>
    <t>66121667241</t>
  </si>
  <si>
    <t>CITE 15 OCTOBRE POND DE BIZERT</t>
  </si>
  <si>
    <t>AYARI ONS</t>
  </si>
  <si>
    <t>00003159901</t>
  </si>
  <si>
    <t>TRABELSI FATMA</t>
  </si>
  <si>
    <t>04839688</t>
  </si>
  <si>
    <t>10240043602</t>
  </si>
  <si>
    <t>RUE SIDI ABDELJALIL BIRINE</t>
  </si>
  <si>
    <t>MENDILI SOFIENE</t>
  </si>
  <si>
    <t>09505847</t>
  </si>
  <si>
    <t>00003160910</t>
  </si>
  <si>
    <t>BIR ZITOUN TEBOURBA</t>
  </si>
  <si>
    <t>RUE OUED MOUSSA JAYARA</t>
  </si>
  <si>
    <t>ALOUANE ADEL</t>
  </si>
  <si>
    <t>08859241</t>
  </si>
  <si>
    <t>80920021983</t>
  </si>
  <si>
    <t>40 RUE 42357 EL AGBA</t>
  </si>
  <si>
    <t>00003159444</t>
  </si>
  <si>
    <t>NAOUI HALIMA</t>
  </si>
  <si>
    <t>07326592</t>
  </si>
  <si>
    <t>00003158438</t>
  </si>
  <si>
    <t>ARFAOUI ESSIA</t>
  </si>
  <si>
    <t>07750687</t>
  </si>
  <si>
    <t>01105013775</t>
  </si>
  <si>
    <t>14 RUE GAFSA CITE  SAID</t>
  </si>
  <si>
    <t>BANANI CHOKRI</t>
  </si>
  <si>
    <t>09096303</t>
  </si>
  <si>
    <t>00001025192</t>
  </si>
  <si>
    <t>RUE 42252 GHDIR EL GOLLA</t>
  </si>
  <si>
    <t>JLASSI HAMDI</t>
  </si>
  <si>
    <t>04845893</t>
  </si>
  <si>
    <t>00003159843</t>
  </si>
  <si>
    <t>RUE AIN ASKER SIDI HASSINE</t>
  </si>
  <si>
    <t>ABDELKEFI SIRINE</t>
  </si>
  <si>
    <t>04849705</t>
  </si>
  <si>
    <t>00002370900</t>
  </si>
  <si>
    <t>23 RUE ABOUABDALLAH MAKRI CITE FOLA</t>
  </si>
  <si>
    <t>EL AGBA OUED GUERIANA</t>
  </si>
  <si>
    <t>MADHIOUB ZEINEB</t>
  </si>
  <si>
    <t>LANCEMENT DE SON PROJET</t>
  </si>
  <si>
    <t>08320548</t>
  </si>
  <si>
    <t>30320038745</t>
  </si>
  <si>
    <t>76 IMEM BAYDHAOUI KSAR SAID</t>
  </si>
  <si>
    <t>SAHBANI MERIAM</t>
  </si>
  <si>
    <t>09187883</t>
  </si>
  <si>
    <t>00003162067</t>
  </si>
  <si>
    <t>OUED DABBAGH CITE LA JENEUSSE DAOUAR HICHER</t>
  </si>
  <si>
    <t>ROUKHAMI OMAR</t>
  </si>
  <si>
    <t>00003165513</t>
  </si>
  <si>
    <t>17 RUE AIN MELLITI JAYAR</t>
  </si>
  <si>
    <t>HAGUI NAJOUA</t>
  </si>
  <si>
    <t>07166432</t>
  </si>
  <si>
    <t>01715561565</t>
  </si>
  <si>
    <t>6 RUE GABES CITE ENNASR NAASSEN</t>
  </si>
  <si>
    <t xml:space="preserve">38 rue Bejaoua </t>
  </si>
  <si>
    <t>Manouba</t>
  </si>
  <si>
    <t>Teborba</t>
  </si>
  <si>
    <t>NEFZI MOURAD</t>
  </si>
  <si>
    <t>07333481</t>
  </si>
  <si>
    <t>00003160403</t>
  </si>
  <si>
    <t>CITE RIMEL TEBOURBA</t>
  </si>
  <si>
    <t>61130261526</t>
  </si>
  <si>
    <t>TAYECHI MEHRZIA</t>
  </si>
  <si>
    <t>07303012</t>
  </si>
  <si>
    <t>38105549014</t>
  </si>
  <si>
    <t>TAJINI HAMDI</t>
  </si>
  <si>
    <t>09520961</t>
  </si>
  <si>
    <t>00003108604</t>
  </si>
  <si>
    <t>GOMRIANE TEBOURBA</t>
  </si>
  <si>
    <t>JERIDI IBTISSEM</t>
  </si>
  <si>
    <t>09513106</t>
  </si>
  <si>
    <t>12102</t>
  </si>
  <si>
    <t>90520012581</t>
  </si>
  <si>
    <t>ROMDHANE KAOUTHER</t>
  </si>
  <si>
    <t>06915097</t>
  </si>
  <si>
    <t>38105548624</t>
  </si>
  <si>
    <t xml:space="preserve">9 RUE BEN YOUNES </t>
  </si>
  <si>
    <t>BAGHOURI BASMA</t>
  </si>
  <si>
    <t>07480612</t>
  </si>
  <si>
    <t>38105548522</t>
  </si>
  <si>
    <t xml:space="preserve">4 RUE 6284 MEDINA FADHLA </t>
  </si>
  <si>
    <t>ZEDDINI EMNA</t>
  </si>
  <si>
    <t>09182824</t>
  </si>
  <si>
    <t>00003078342</t>
  </si>
  <si>
    <t>06 RUE 4415 ZAHROUNI</t>
  </si>
  <si>
    <t>MASTOURI SARRA</t>
  </si>
  <si>
    <t>PERSONNEL</t>
  </si>
  <si>
    <t>09484994</t>
  </si>
  <si>
    <t>38105521749</t>
  </si>
  <si>
    <t>17 RUE TAJNA CITE 20 MARS</t>
  </si>
  <si>
    <t>MBAREK FAOUZIA</t>
  </si>
  <si>
    <t>maladie de sa fille</t>
  </si>
  <si>
    <t>08750124</t>
  </si>
  <si>
    <t>00001024873</t>
  </si>
  <si>
    <t>26 RUE 33005 SIDI HASSINE</t>
  </si>
  <si>
    <t>BOULAABI DONIA</t>
  </si>
  <si>
    <t>04839312</t>
  </si>
  <si>
    <t>00000755372</t>
  </si>
  <si>
    <t>4 RUE CHAABAN BHOURI CITE GAAFOURI</t>
  </si>
  <si>
    <t>HAMMAMI DHEKRA</t>
  </si>
  <si>
    <t>09162332</t>
  </si>
  <si>
    <t>00001700389</t>
  </si>
  <si>
    <t>SALLAMI AMAL</t>
  </si>
  <si>
    <t>00003057297</t>
  </si>
  <si>
    <t>10220012890</t>
  </si>
  <si>
    <t>RACHI YOSRA</t>
  </si>
  <si>
    <t>09979944</t>
  </si>
  <si>
    <t>00002904853</t>
  </si>
  <si>
    <t>RESIDENCE BEAU SEJOUR EL AGBA</t>
  </si>
  <si>
    <t>BEN RABEH WAHIDA</t>
  </si>
  <si>
    <t>07372074</t>
  </si>
  <si>
    <t>00001030804</t>
  </si>
  <si>
    <t>HAMRAOUI MOHAMED</t>
  </si>
  <si>
    <t>09485073</t>
  </si>
  <si>
    <t>00002377027</t>
  </si>
  <si>
    <t>RUE BENIN CITE JEUNESSE DAOUAR HICHER</t>
  </si>
  <si>
    <t>3.2</t>
  </si>
  <si>
    <t>SLAMA HAITHEM</t>
  </si>
  <si>
    <t>RESPONSABLE COUPE</t>
  </si>
  <si>
    <t>06394292</t>
  </si>
  <si>
    <t>30000</t>
  </si>
  <si>
    <t>00002175241</t>
  </si>
  <si>
    <t>08 PLACE ENNOUR DAR CHAABEN EL FEHRI</t>
  </si>
  <si>
    <t>BOUJEMAI MOHAMED RABIE</t>
  </si>
  <si>
    <t>07155933</t>
  </si>
  <si>
    <t>10420004736</t>
  </si>
  <si>
    <t>CITE EL HANA MHAMDIA</t>
  </si>
  <si>
    <t>SAMAALI WEJDEN</t>
  </si>
  <si>
    <t>APPROVISIONNEUR LOGISTIQUE</t>
  </si>
  <si>
    <t>APPROVISONNEUR LOGISTIQUE</t>
  </si>
  <si>
    <t>00002956147</t>
  </si>
  <si>
    <t>50 RUE IRAQ CITE ETTADHAMEN</t>
  </si>
  <si>
    <t>HAMRAOUI AMAL</t>
  </si>
  <si>
    <t>01105530802</t>
  </si>
  <si>
    <t>4 RUE BAHR CHAMEL</t>
  </si>
  <si>
    <t>DHAOUADI HABIBA</t>
  </si>
  <si>
    <t>07381036</t>
  </si>
  <si>
    <t>01723836140</t>
  </si>
  <si>
    <t>RUE ABDERRAHMEN AZZEM JAYAR</t>
  </si>
  <si>
    <t>BOUTHOURI IMEN</t>
  </si>
  <si>
    <t>00003048670</t>
  </si>
  <si>
    <t>40 RUE EL AMRA OUARDIA 6</t>
  </si>
  <si>
    <t>ARFAOUI BASMA</t>
  </si>
  <si>
    <t>07313323</t>
  </si>
  <si>
    <t>11500</t>
  </si>
  <si>
    <t>00002410744</t>
  </si>
  <si>
    <t>CITE KHALED IBN EL WALIDDAOUAR HICHER</t>
  </si>
  <si>
    <t>CHEBBI OLFA</t>
  </si>
  <si>
    <t>07378600</t>
  </si>
  <si>
    <t>05413</t>
  </si>
  <si>
    <t>90039574132</t>
  </si>
  <si>
    <t>1 RUE EL FOUZDAK MANOUBA</t>
  </si>
  <si>
    <t>BOUZIDI SAMIRA</t>
  </si>
  <si>
    <t>00953040</t>
  </si>
  <si>
    <t>00000881162</t>
  </si>
  <si>
    <t>HAMMAMI MOUNA</t>
  </si>
  <si>
    <t>04693150</t>
  </si>
  <si>
    <t>50079586913</t>
  </si>
  <si>
    <t>12 RUE 42440 CITE EZZARDI CITE BEN YOUNES</t>
  </si>
  <si>
    <t>NEFZI TAKOUA</t>
  </si>
  <si>
    <t>09182632</t>
  </si>
  <si>
    <t>00002661113</t>
  </si>
  <si>
    <t>RUE HATTAB IBN MONDHER SANHEJA</t>
  </si>
  <si>
    <t>00003076768</t>
  </si>
  <si>
    <t>TOUATI NESRINE</t>
  </si>
  <si>
    <t>communication</t>
  </si>
  <si>
    <t>00002949119</t>
  </si>
  <si>
    <t>97 RUE EL WARD CITE EL AMAL</t>
  </si>
  <si>
    <t>AMDOUNI KOUKI THOURAYA</t>
  </si>
  <si>
    <t>familliale</t>
  </si>
  <si>
    <t>09161906</t>
  </si>
  <si>
    <t>00003169251</t>
  </si>
  <si>
    <t>GRAMI HAJER</t>
  </si>
  <si>
    <t>04689699</t>
  </si>
  <si>
    <t>02013973627</t>
  </si>
  <si>
    <t>4 RUE 42423 ZAHROUNI</t>
  </si>
  <si>
    <t>MAHMOUDI YOSRA</t>
  </si>
  <si>
    <t>07235551</t>
  </si>
  <si>
    <t>00002993891</t>
  </si>
  <si>
    <t>103 CITE EL KOUROUM MORNAG</t>
  </si>
  <si>
    <t>OUESLATI HELA</t>
  </si>
  <si>
    <t>07326076</t>
  </si>
  <si>
    <t>00002738398</t>
  </si>
  <si>
    <t>HLELI RANIA</t>
  </si>
  <si>
    <t>00001041448</t>
  </si>
  <si>
    <t>23 RUE UROGOUAI SIDI HASSINE</t>
  </si>
  <si>
    <t>ROMDHANI HANEN</t>
  </si>
  <si>
    <t>07337831</t>
  </si>
  <si>
    <t>00003170523</t>
  </si>
  <si>
    <t>RUE SAID OGBANI CITE KHALED IBN EL WALID</t>
  </si>
  <si>
    <t>SASSI NADA</t>
  </si>
  <si>
    <t>00003169869</t>
  </si>
  <si>
    <t>64 ROUTE DE BIZERT CITE INTILAKA</t>
  </si>
  <si>
    <t>AMDOUNI AWATEF</t>
  </si>
  <si>
    <t>08509906</t>
  </si>
  <si>
    <t>00003172094</t>
  </si>
  <si>
    <t>9 RUE 42201 GHDIR EL GOLLA HRAIRIA</t>
  </si>
  <si>
    <t>JEBALI EMNA</t>
  </si>
  <si>
    <t>04821248</t>
  </si>
  <si>
    <t>50079632345</t>
  </si>
  <si>
    <t>53 G DIAR BEN MAHMOUD EL AGBA</t>
  </si>
  <si>
    <t>HERMI NAJOUA</t>
  </si>
  <si>
    <t>07908005</t>
  </si>
  <si>
    <t>01743271807</t>
  </si>
  <si>
    <t>RUE EL OUALA CITE BENNASR GOBBAA</t>
  </si>
  <si>
    <t>MEJRI RYM</t>
  </si>
  <si>
    <t>00003175026</t>
  </si>
  <si>
    <t>CITE 56 ERRIADH ZOUNEF SAIDA</t>
  </si>
  <si>
    <t>NSIBI HAFSIA</t>
  </si>
  <si>
    <t>faurecia</t>
  </si>
  <si>
    <t>07097640</t>
  </si>
  <si>
    <t>00001140560</t>
  </si>
  <si>
    <t>35 RUE BATNA JEBAL JELOUD</t>
  </si>
  <si>
    <t>AOUIMRI FAYCAL</t>
  </si>
  <si>
    <t>08969341</t>
  </si>
  <si>
    <t>93105581877</t>
  </si>
  <si>
    <t>GHASSANA ROUAHA BAZINA</t>
  </si>
  <si>
    <t>3.3</t>
  </si>
  <si>
    <t>CHEBBI WISSEM</t>
  </si>
  <si>
    <t>09199760</t>
  </si>
  <si>
    <t>90037288735</t>
  </si>
  <si>
    <t>19 RUE ENNASR CITE HASSEN BELKHOUJA</t>
  </si>
  <si>
    <t>HEDHLI INES</t>
  </si>
  <si>
    <t>00002829505</t>
  </si>
  <si>
    <t>01 RUE HATTAB BEN MONDHER SANHEJA</t>
  </si>
  <si>
    <t>SENDESNI FAOUZI</t>
  </si>
  <si>
    <t>07094412</t>
  </si>
  <si>
    <t>00001046930</t>
  </si>
  <si>
    <t>CITE EZZITOUN 2 MHAMDIA</t>
  </si>
  <si>
    <t>TRABELSI SAFA</t>
  </si>
  <si>
    <t>08993459</t>
  </si>
  <si>
    <t>30900</t>
  </si>
  <si>
    <t>00820025229</t>
  </si>
  <si>
    <t>CITE HIDHAB OUTIK BIZERT</t>
  </si>
  <si>
    <t>BEN JEMAI FARAH</t>
  </si>
  <si>
    <t>38105550000</t>
  </si>
  <si>
    <t>45 RUE 4418 ZAHROUNI</t>
  </si>
  <si>
    <t>00002411861</t>
  </si>
  <si>
    <t>14 RUE 4890 SIDI HASSINE SEDJOUMI</t>
  </si>
  <si>
    <t>BOUGOUSSA SAMIHA</t>
  </si>
  <si>
    <t>04705094</t>
  </si>
  <si>
    <t>00001052356</t>
  </si>
  <si>
    <t>11 RUE HABIB BOUGATFA SIDI HASSINE</t>
  </si>
  <si>
    <t>TOUIHRI SIHEM</t>
  </si>
  <si>
    <t>07779506</t>
  </si>
  <si>
    <t>00003183032</t>
  </si>
  <si>
    <t>5 RUE 4127 EZZOUHOUR TUNIS</t>
  </si>
  <si>
    <t>MEJRI REBAH</t>
  </si>
  <si>
    <t>07170504</t>
  </si>
  <si>
    <t>00001088799</t>
  </si>
  <si>
    <t>30 RUE 11061 CITE AVICENNE</t>
  </si>
  <si>
    <t>CHTIOUI FETHIA</t>
  </si>
  <si>
    <t>07297032</t>
  </si>
  <si>
    <t>55105528756</t>
  </si>
  <si>
    <t>RUE ABID IBN JARRAH DAOUAR HICHER</t>
  </si>
  <si>
    <t>MARZOUKI BASMA</t>
  </si>
  <si>
    <t>04723599</t>
  </si>
  <si>
    <t>20100</t>
  </si>
  <si>
    <t>35105817965</t>
  </si>
  <si>
    <t>43 RUE MOHAMED ZITOUN CITE LES MARTHURES</t>
  </si>
  <si>
    <t>13 AOUT</t>
  </si>
  <si>
    <t>MOUALHI MOHAMED AMINE</t>
  </si>
  <si>
    <t>09194527</t>
  </si>
  <si>
    <t>01105830032</t>
  </si>
  <si>
    <t>BENMEDDEB SAMAR</t>
  </si>
  <si>
    <t>09887322</t>
  </si>
  <si>
    <t>40077841286</t>
  </si>
  <si>
    <t>DHAOUI KHOULOUD</t>
  </si>
  <si>
    <t>probleme de transport</t>
  </si>
  <si>
    <t>01712317458</t>
  </si>
  <si>
    <t>29 RUE 6408 CITE KHALED IBN EL WALID</t>
  </si>
  <si>
    <t>CHEBBI WAHIDA</t>
  </si>
  <si>
    <t>07359866</t>
  </si>
  <si>
    <t>00002989840</t>
  </si>
  <si>
    <t>SLIMEN KAHIA</t>
  </si>
  <si>
    <t>BEN KHLIFA YOSR</t>
  </si>
  <si>
    <t>00002981221</t>
  </si>
  <si>
    <t>3 IMPASS 2 RUE 4422 ZAHROUNI</t>
  </si>
  <si>
    <t>38105536500</t>
  </si>
  <si>
    <t>ZARAI NOURA</t>
  </si>
  <si>
    <t>07094741</t>
  </si>
  <si>
    <t>40200</t>
  </si>
  <si>
    <t>55121668539</t>
  </si>
  <si>
    <t>YASMINET BEN AROUS</t>
  </si>
  <si>
    <t>MOUSSI HAMIDA</t>
  </si>
  <si>
    <t>07331637</t>
  </si>
  <si>
    <t>00000710283</t>
  </si>
  <si>
    <t>SAIDA JEDAIDA</t>
  </si>
  <si>
    <t>REBAII SONDOS</t>
  </si>
  <si>
    <t>04741098</t>
  </si>
  <si>
    <t>00003183530</t>
  </si>
  <si>
    <t>14 RUE 4273 CITE MNASSIR EL AGBA</t>
  </si>
  <si>
    <t>NEFZI MAHA</t>
  </si>
  <si>
    <t>01720899026</t>
  </si>
  <si>
    <t>TEKAYA ZEINEB</t>
  </si>
  <si>
    <t>00003184214</t>
  </si>
  <si>
    <t>05 RUE ALLALA FESSI CITE EL OUARD</t>
  </si>
  <si>
    <t>SAKR LARA</t>
  </si>
  <si>
    <t>09523657</t>
  </si>
  <si>
    <t>00003035237</t>
  </si>
  <si>
    <t>AMDOUNI LEILA</t>
  </si>
  <si>
    <t>07345049</t>
  </si>
  <si>
    <t>00003122307</t>
  </si>
  <si>
    <t>RUE 4318 DOUAR HICHER</t>
  </si>
  <si>
    <t>JEBALI KAOUTHAR</t>
  </si>
  <si>
    <t>00001218781</t>
  </si>
  <si>
    <t>JEBALI DHEKRA</t>
  </si>
  <si>
    <t>09173187</t>
  </si>
  <si>
    <t>00002159073</t>
  </si>
  <si>
    <t>18 RUE ABDERRAHMEN IBN AOUF SANHEJA</t>
  </si>
  <si>
    <t>JELASSI OUMAYMA</t>
  </si>
  <si>
    <t>OUVRIERE COUPE</t>
  </si>
  <si>
    <t>09511253</t>
  </si>
  <si>
    <t>00002578798</t>
  </si>
  <si>
    <t>DRISSI LATIFA</t>
  </si>
  <si>
    <t>11110231447</t>
  </si>
  <si>
    <t>NAJAR AMIRA</t>
  </si>
  <si>
    <t>11110231346</t>
  </si>
  <si>
    <t>MEJRI ZEINEB</t>
  </si>
  <si>
    <t>09188347</t>
  </si>
  <si>
    <t>01712266291</t>
  </si>
  <si>
    <t>RUE MUSTAPHA BEN JANNET SANHEJA</t>
  </si>
  <si>
    <t>SGHAIER GHOFRANE</t>
  </si>
  <si>
    <t>15 RUE OTHMAN IBN AFFAN SIDI HASSINE</t>
  </si>
  <si>
    <t>OUERTANI HANENE</t>
  </si>
  <si>
    <t>07079332</t>
  </si>
  <si>
    <t>80075960997</t>
  </si>
  <si>
    <t>LOTISSEMENT 104 ABIR CITE 20 MARS</t>
  </si>
  <si>
    <t>TBOURSSKI FATMA</t>
  </si>
  <si>
    <t>01718011089</t>
  </si>
  <si>
    <t>IMM B 6 APP1 2eme ETAGE  CITE MECHTEL</t>
  </si>
  <si>
    <t>KHANTOURI EMNA</t>
  </si>
  <si>
    <t>probléme personnel</t>
  </si>
  <si>
    <t>07382226</t>
  </si>
  <si>
    <t>00003183107</t>
  </si>
  <si>
    <t>RUE TBOURSSEK DOUAR HICHER</t>
  </si>
  <si>
    <t>CHLAGOU ISLEM</t>
  </si>
  <si>
    <t>10500</t>
  </si>
  <si>
    <t>00255005537</t>
  </si>
  <si>
    <t>RUE 4730 CITE KHALED IBN EL OUALID</t>
  </si>
  <si>
    <t>GHIDHAOUI EYA</t>
  </si>
  <si>
    <t>00002867701</t>
  </si>
  <si>
    <t>SIDI SAAD MORNAG</t>
  </si>
  <si>
    <t>HAMMAMI YASSMINE</t>
  </si>
  <si>
    <t>00003153033</t>
  </si>
  <si>
    <t>4 RUE 4416 ZAHROUNI</t>
  </si>
  <si>
    <t>JELASSI AMENI</t>
  </si>
  <si>
    <t>09502900</t>
  </si>
  <si>
    <t>49105512102</t>
  </si>
  <si>
    <t>4 RUE ERRIADH CITE TAIEB MHIRI</t>
  </si>
  <si>
    <t>MEJRI FOURAT</t>
  </si>
  <si>
    <t>28844008788</t>
  </si>
  <si>
    <t>3 RUE BELLARIJIA CITE EL ONS JAYARA</t>
  </si>
  <si>
    <t>BEN MANSOUR MOHAMED AZIZ</t>
  </si>
  <si>
    <t>Agression de son collègue</t>
  </si>
  <si>
    <t>00003184676</t>
  </si>
  <si>
    <t>41 RUE 4282 CITE EL FEHRI AGBA</t>
  </si>
  <si>
    <t>LOUMERI AFIF</t>
  </si>
  <si>
    <t>00969982</t>
  </si>
  <si>
    <t>04412</t>
  </si>
  <si>
    <t>21 RUE DE L'INDEPENDENCE</t>
  </si>
  <si>
    <t>BENNOURI AMENI</t>
  </si>
  <si>
    <t>07356774</t>
  </si>
  <si>
    <t>01743243665</t>
  </si>
  <si>
    <t>55 RUE D'ALGER BORJ EL AMRI</t>
  </si>
  <si>
    <t>MADAHI NAOUA</t>
  </si>
  <si>
    <t>09151790</t>
  </si>
  <si>
    <t>00001391014</t>
  </si>
  <si>
    <t>RUE 7415 CITE KHALED IBN EL WALID</t>
  </si>
  <si>
    <t>OUANSSI NOURA</t>
  </si>
  <si>
    <t>09152016</t>
  </si>
  <si>
    <t>01725045591</t>
  </si>
  <si>
    <t>RUE SKHIRA DOUAR HICHER</t>
  </si>
  <si>
    <t>ROMDHANI HAYET</t>
  </si>
  <si>
    <t>05233508</t>
  </si>
  <si>
    <t>00003189241</t>
  </si>
  <si>
    <t>AVENU LA LIBERTE RUE SIDI BOUCHOUCHA</t>
  </si>
  <si>
    <t>MOUSSI MERIAM</t>
  </si>
  <si>
    <t>04743023</t>
  </si>
  <si>
    <t>00003188064</t>
  </si>
  <si>
    <t>42 RUE 4143 SOMRANE</t>
  </si>
  <si>
    <t>GHAZGHAZI AMINA</t>
  </si>
  <si>
    <t>00002863824</t>
  </si>
  <si>
    <t>RUE KANDAR DOUAR HICHER</t>
  </si>
  <si>
    <t>RIAHI NESSRINE</t>
  </si>
  <si>
    <t>09806855</t>
  </si>
  <si>
    <t>00003194035</t>
  </si>
  <si>
    <t>HAFSSIA BORJ EL AMRI</t>
  </si>
  <si>
    <t>BOUZID IMEN</t>
  </si>
  <si>
    <t>09173421</t>
  </si>
  <si>
    <t>01735402139</t>
  </si>
  <si>
    <t>NAFATI YOSRA</t>
  </si>
  <si>
    <t>AVENU 20 MARS MORNAGUIA</t>
  </si>
  <si>
    <t>GUITNI HELA</t>
  </si>
  <si>
    <t>09085169</t>
  </si>
  <si>
    <t>00002018844</t>
  </si>
  <si>
    <t>20 RUE KELIBIA MOUROUJ 5</t>
  </si>
  <si>
    <t>GHAZOUANI NADRA</t>
  </si>
  <si>
    <t>07293292</t>
  </si>
  <si>
    <t>00003188449</t>
  </si>
  <si>
    <t>HANACHI NESSRINE</t>
  </si>
  <si>
    <t>00003191420</t>
  </si>
  <si>
    <t>78 RUE FADHEL BEN ACHOUR SIDI HASSINE</t>
  </si>
  <si>
    <t>BEN SALEM AIDA</t>
  </si>
  <si>
    <t>07303634</t>
  </si>
  <si>
    <t>AKERMI MOUNA</t>
  </si>
  <si>
    <t>07352564</t>
  </si>
  <si>
    <t>01727148013</t>
  </si>
  <si>
    <t>RUE  4727 CITE KHALED IBN EL WALID</t>
  </si>
  <si>
    <t>ZOMMITI SOUAD</t>
  </si>
  <si>
    <t>LOTISSEMENT FENDRI SIDI HASSINE</t>
  </si>
  <si>
    <t>MARZOUKI HASNA</t>
  </si>
  <si>
    <t>04704478</t>
  </si>
  <si>
    <t>00000827609</t>
  </si>
  <si>
    <t>21 RUE 10760 OUARDIA 1</t>
  </si>
  <si>
    <t>DRIDI YASSINE</t>
  </si>
  <si>
    <t>00002413323</t>
  </si>
  <si>
    <t>MAHDAOUI INTIDHAR</t>
  </si>
  <si>
    <t>07088713</t>
  </si>
  <si>
    <t>00001055576</t>
  </si>
  <si>
    <t>APP A-A IMMOBILIER EL WALID EL WAHA</t>
  </si>
  <si>
    <t>MASTOURI SANA</t>
  </si>
  <si>
    <t>06413917</t>
  </si>
  <si>
    <t>06506</t>
  </si>
  <si>
    <t>51007002229</t>
  </si>
  <si>
    <t>12 RUE ENNAJET CHEBBAOU OUED ELLIL</t>
  </si>
  <si>
    <t>FAIDI NOURA</t>
  </si>
  <si>
    <t>CSL</t>
  </si>
  <si>
    <t>00002888770</t>
  </si>
  <si>
    <t>RUE IBN EL KAYEM JAOUZIA SANHEJA</t>
  </si>
  <si>
    <t>JELAILI TAKOUA</t>
  </si>
  <si>
    <t>01712317441</t>
  </si>
  <si>
    <t>RUE MAKTARICE DOUAR HICHER</t>
  </si>
  <si>
    <t>NAHDI RIHAB</t>
  </si>
  <si>
    <t>00003192261</t>
  </si>
  <si>
    <t>01 RUE 4287 CITE FEHRI EL AGBA</t>
  </si>
  <si>
    <t>AMMOURI ESSIA</t>
  </si>
  <si>
    <t>09183738</t>
  </si>
  <si>
    <t>55105529259</t>
  </si>
  <si>
    <t>HAMRAOUI BASMA</t>
  </si>
  <si>
    <t>RESSOURCES HUMAINES</t>
  </si>
  <si>
    <t>08740192</t>
  </si>
  <si>
    <t>MENSUEL</t>
  </si>
  <si>
    <t>01007482743</t>
  </si>
  <si>
    <t xml:space="preserve">BLOC 35 APP335 RCD CITE EL HADIKA 2 </t>
  </si>
  <si>
    <t>TAHRIR</t>
  </si>
  <si>
    <t>EL MCHIRGUI MONCEF</t>
  </si>
  <si>
    <t>HR MANAGER</t>
  </si>
  <si>
    <t>05889495</t>
  </si>
  <si>
    <t>03700</t>
  </si>
  <si>
    <t>00000141266</t>
  </si>
  <si>
    <t>8 rue la mouette Mourouj 2</t>
  </si>
  <si>
    <t>Mourouj 2</t>
  </si>
  <si>
    <t>MADAME</t>
  </si>
  <si>
    <t>BEN TAYEB IMEN</t>
  </si>
  <si>
    <t>09459438</t>
  </si>
  <si>
    <t>00001008234</t>
  </si>
  <si>
    <t>GRICH BORJ ENNOUR - BORJ EL AMRI</t>
  </si>
  <si>
    <t>GHRAYRI SAMEH</t>
  </si>
  <si>
    <t>07174072</t>
  </si>
  <si>
    <t>00001140925</t>
  </si>
  <si>
    <t>RUE SELAMA CITE MUNICIPALITE MORNEG BEN AROUS</t>
  </si>
  <si>
    <t>KHIARI AMEL</t>
  </si>
  <si>
    <t>04845542</t>
  </si>
  <si>
    <t>01743274538</t>
  </si>
  <si>
    <t>33 RUE 02 MARS MANOUBA</t>
  </si>
  <si>
    <t>CHAOUARI SLIM</t>
  </si>
  <si>
    <t>01010</t>
  </si>
  <si>
    <t>22200867498</t>
  </si>
  <si>
    <t>12 RUE 61462 RAS TABYA TUNIS</t>
  </si>
  <si>
    <t>WAFI RAMI</t>
  </si>
  <si>
    <t>31007049581</t>
  </si>
  <si>
    <t xml:space="preserve">32 RUE ALAIN  SAVARY SIDI HESSINE </t>
  </si>
  <si>
    <t>ROMDHANI WAHIDA</t>
  </si>
  <si>
    <t>04679980</t>
  </si>
  <si>
    <t>00080860968</t>
  </si>
  <si>
    <t>02 RUE 4486 CITE HOUASSE</t>
  </si>
  <si>
    <t>ZOMMITI SALWA</t>
  </si>
  <si>
    <t>00002868297</t>
  </si>
  <si>
    <t>RUE SOKRATI 42706 SIDI HESSINE SIJOUMI</t>
  </si>
  <si>
    <t>NAFOUTI NIDHAL</t>
  </si>
  <si>
    <t>17467085</t>
  </si>
  <si>
    <t>09199529</t>
  </si>
  <si>
    <t>hOMME</t>
  </si>
  <si>
    <t>20100821103</t>
  </si>
  <si>
    <t>CITE EL WARD 2 CHABBAOU OUED ELIL MANOUBA</t>
  </si>
  <si>
    <t>GHANMI KAWTHER</t>
  </si>
  <si>
    <t>35152511101</t>
  </si>
  <si>
    <t>07 RUE BELLARIJIA JAYARA SIDI HESSINE</t>
  </si>
  <si>
    <t>DHAOUADI KHOULOUD</t>
  </si>
  <si>
    <t>09194836</t>
  </si>
  <si>
    <t>10240009411</t>
  </si>
  <si>
    <t>BOUHANECH MORNAGUIA MANOUBA</t>
  </si>
  <si>
    <t xml:space="preserve">AOUINI HENDA </t>
  </si>
  <si>
    <t>09170771</t>
  </si>
  <si>
    <t>00000273164</t>
  </si>
  <si>
    <t>KSAR HADID MORNAGUIA</t>
  </si>
  <si>
    <t xml:space="preserve">MANOUBA </t>
  </si>
  <si>
    <t>NEFZI SIHEM</t>
  </si>
  <si>
    <t>05685581</t>
  </si>
  <si>
    <t>01743301968</t>
  </si>
  <si>
    <t>TCHAKA ARABE MAJOUR MATEUR</t>
  </si>
  <si>
    <t xml:space="preserve">BIZERTE </t>
  </si>
  <si>
    <t>MATEUR</t>
  </si>
  <si>
    <t>BEN ALAYET RYM</t>
  </si>
  <si>
    <t>12752810</t>
  </si>
  <si>
    <t>07113112</t>
  </si>
  <si>
    <t>00003215160</t>
  </si>
  <si>
    <t>AVENUE HABIB BOURGUIBA MORNAG</t>
  </si>
  <si>
    <t>ABDELLI MARYEM</t>
  </si>
  <si>
    <t>04731945</t>
  </si>
  <si>
    <t>00003216348</t>
  </si>
  <si>
    <t xml:space="preserve">RUE Italie SIDI HSSIN </t>
  </si>
  <si>
    <t xml:space="preserve">TUNIS </t>
  </si>
  <si>
    <t xml:space="preserve">BALLOUMI NAIMA </t>
  </si>
  <si>
    <t>12341201</t>
  </si>
  <si>
    <t>07316301</t>
  </si>
  <si>
    <t xml:space="preserve">RUE 4735 KHALED IBN WALID </t>
  </si>
  <si>
    <t>NASRI SAMIA</t>
  </si>
  <si>
    <t>07393422</t>
  </si>
  <si>
    <t>00002733768</t>
  </si>
  <si>
    <t xml:space="preserve">03 RUE TATAOUINE HAY ETTADHAMEN </t>
  </si>
  <si>
    <t>AMARA SAMIA</t>
  </si>
  <si>
    <t>07390501</t>
  </si>
  <si>
    <t>00001267437</t>
  </si>
  <si>
    <t>BORJ NOUR BORJ EL AMRI</t>
  </si>
  <si>
    <t xml:space="preserve">ABDERRAHMEN HAJER </t>
  </si>
  <si>
    <t>04699249</t>
  </si>
  <si>
    <t>00002931887</t>
  </si>
  <si>
    <t xml:space="preserve">33 AVENUE 25 JUILLET SIDI HSSIN </t>
  </si>
  <si>
    <t xml:space="preserve">WARTENI SAMIA </t>
  </si>
  <si>
    <t>07354005</t>
  </si>
  <si>
    <t>00003216271</t>
  </si>
  <si>
    <t>MSAADIN BORJ EL AMRI</t>
  </si>
  <si>
    <t>RAZKI OLFA</t>
  </si>
  <si>
    <t>07333156</t>
  </si>
  <si>
    <t>00003215202</t>
  </si>
  <si>
    <t xml:space="preserve">RUE 5507 DAWAR HICHER </t>
  </si>
  <si>
    <t xml:space="preserve">ARIANA </t>
  </si>
  <si>
    <t>DAOUAR HICHIR</t>
  </si>
  <si>
    <t>ELAMIRI SARRA</t>
  </si>
  <si>
    <t>09176785</t>
  </si>
  <si>
    <t>00002147848</t>
  </si>
  <si>
    <t>CITE ENNASSIM SAIDA MANOUBA</t>
  </si>
  <si>
    <t>MEDOURI AMIRA</t>
  </si>
  <si>
    <t>maldie</t>
  </si>
  <si>
    <t>09193879</t>
  </si>
  <si>
    <t>00002972695</t>
  </si>
  <si>
    <t xml:space="preserve">CITE BASSATINE MORNAGUIA </t>
  </si>
  <si>
    <t>ABID RAGHBA</t>
  </si>
  <si>
    <t>09169100</t>
  </si>
  <si>
    <t>00081050668</t>
  </si>
  <si>
    <t xml:space="preserve">RUE JAWHER SKILI DAOUAR HICHER </t>
  </si>
  <si>
    <t>BOUSSIDA AMINA</t>
  </si>
  <si>
    <t>09179873</t>
  </si>
  <si>
    <t>00003115695</t>
  </si>
  <si>
    <t>RUE EL HAKIM MOHAMED EL KASSAB OUED ELIL</t>
  </si>
  <si>
    <t>MELKI SAIDA</t>
  </si>
  <si>
    <t>probléme de santé</t>
  </si>
  <si>
    <t>11491615</t>
  </si>
  <si>
    <t>07025103</t>
  </si>
  <si>
    <t>07 RUE RABAA EL ADAWIYA YASMINET BEN AROUS</t>
  </si>
  <si>
    <t>ABDELLAOUI IBTISSEM</t>
  </si>
  <si>
    <t>14200</t>
  </si>
  <si>
    <t>00001058789</t>
  </si>
  <si>
    <t xml:space="preserve">N° 23 RUE 9 AVRIL CITE ENAJET CHEBBAOUE OUED ELIL </t>
  </si>
  <si>
    <t>MANAI HELA</t>
  </si>
  <si>
    <t>08098283</t>
  </si>
  <si>
    <t>00002343399</t>
  </si>
  <si>
    <t>ZAGHDOUDI SIHEM</t>
  </si>
  <si>
    <t>variable cost at standard</t>
  </si>
  <si>
    <t>CAIP</t>
  </si>
  <si>
    <t>09159275</t>
  </si>
  <si>
    <t>00003214663</t>
  </si>
  <si>
    <t xml:space="preserve">CITE EL WARD 3 WAD ELILL </t>
  </si>
  <si>
    <t>HAJJI BOUTHAYNA</t>
  </si>
  <si>
    <t>00001247758</t>
  </si>
  <si>
    <t>omrane supérieur</t>
  </si>
  <si>
    <t>Tunis</t>
  </si>
  <si>
    <t>GHANMI GHOFRANE</t>
  </si>
  <si>
    <t>00002831655</t>
  </si>
  <si>
    <t>34 RUE IRAN SIDI HESSINE TUNIS</t>
  </si>
  <si>
    <t>JEBALI SIWAR</t>
  </si>
  <si>
    <t>01145017943</t>
  </si>
  <si>
    <t>03 RUE KORENFIL CITE YASMINE SIDI HESSINE</t>
  </si>
  <si>
    <t>BEJAOUI MALEK</t>
  </si>
  <si>
    <t>00003215846</t>
  </si>
  <si>
    <t>MEJRI GHOFRAN</t>
  </si>
  <si>
    <t>00003215887</t>
  </si>
  <si>
    <t>SIDI HSSINE</t>
  </si>
  <si>
    <t>MEJRI MOUNA</t>
  </si>
  <si>
    <t>09833847</t>
  </si>
  <si>
    <t>00003219336</t>
  </si>
  <si>
    <t>BIR TOUIL BORJ EL AMRI MANOUBA</t>
  </si>
  <si>
    <t>ARAFA MOHAMED AMINE</t>
  </si>
  <si>
    <t>MANAGER QUALITE</t>
  </si>
  <si>
    <t>04730460</t>
  </si>
  <si>
    <t>07120028400</t>
  </si>
  <si>
    <t>Mourouj 3</t>
  </si>
  <si>
    <t>TRABELSI NABIL</t>
  </si>
  <si>
    <t>00002416911</t>
  </si>
  <si>
    <t>SIDI MEDINE MJEZ EL BAB BEJA</t>
  </si>
  <si>
    <t>SIDI MEDIEN</t>
  </si>
  <si>
    <t>JELASSI KHAWLA</t>
  </si>
  <si>
    <t>09197394</t>
  </si>
  <si>
    <t>00003220741</t>
  </si>
  <si>
    <t>RUE KAMROUN CITE 20 MARS KEBILI MORNAGUIA</t>
  </si>
  <si>
    <t>DAAJI ABIR</t>
  </si>
  <si>
    <t>01712257811</t>
  </si>
  <si>
    <t>MAANOUBA</t>
  </si>
  <si>
    <t>AOUINI NADIA</t>
  </si>
  <si>
    <t>Sihem</t>
  </si>
  <si>
    <t>07962712</t>
  </si>
  <si>
    <t>38105547609</t>
  </si>
  <si>
    <t>RUE BACH HAMBA 50 DENDEN</t>
  </si>
  <si>
    <t>BEN SAID GHADA</t>
  </si>
  <si>
    <t>00002697563</t>
  </si>
  <si>
    <t xml:space="preserve">226  RUE 3001 SAIDA </t>
  </si>
  <si>
    <t>FARHANI MARIEM</t>
  </si>
  <si>
    <t>09198813</t>
  </si>
  <si>
    <t>00002399207</t>
  </si>
  <si>
    <t xml:space="preserve">21 RUE DE REPUBLIQUE  MORNAGUIA </t>
  </si>
  <si>
    <t>BEJAOUI KHAOULA</t>
  </si>
  <si>
    <t>14357831</t>
  </si>
  <si>
    <t>00003220881</t>
  </si>
  <si>
    <t>53 rue mhamdia chebaou wed ellil</t>
  </si>
  <si>
    <t>MIMOUNI IMEN</t>
  </si>
  <si>
    <t>probléme CIVP</t>
  </si>
  <si>
    <t>00003220627</t>
  </si>
  <si>
    <t>Jayarra sidi hssine</t>
  </si>
  <si>
    <t>HERMI SAFIA</t>
  </si>
  <si>
    <t>09184878</t>
  </si>
  <si>
    <t>02014033991</t>
  </si>
  <si>
    <t xml:space="preserve">EZZEHRA 1124 JEDAIDA </t>
  </si>
  <si>
    <t>madame</t>
  </si>
  <si>
    <t>ABDELLAOUI MOUNA</t>
  </si>
  <si>
    <t>alimentatrice</t>
  </si>
  <si>
    <t>09528733</t>
  </si>
  <si>
    <t>00002393306</t>
  </si>
  <si>
    <t>BORJ ENNOUR EL MSAADINE</t>
  </si>
  <si>
    <t>HAMMAMI CHAIMA</t>
  </si>
  <si>
    <t>09521319</t>
  </si>
  <si>
    <t>00003009589</t>
  </si>
  <si>
    <t>BORJ ENNOUR BORJ EL AMRI</t>
  </si>
  <si>
    <t>FKIRI AMAL</t>
  </si>
  <si>
    <t>07966918</t>
  </si>
  <si>
    <t>38105520893</t>
  </si>
  <si>
    <t>CITE EL SALAMA ZAHROUNI</t>
  </si>
  <si>
    <t xml:space="preserve">JDAIDA ANCIENNE RUE DE MOSQUE </t>
  </si>
  <si>
    <t>MSAADIYA AMAL</t>
  </si>
  <si>
    <t>01714298482</t>
  </si>
  <si>
    <t>AL AGBA</t>
  </si>
  <si>
    <t>SILITI ADEL</t>
  </si>
  <si>
    <t>08515497</t>
  </si>
  <si>
    <t>TRAII DALILA</t>
  </si>
  <si>
    <t>02313880</t>
  </si>
  <si>
    <t>00003221150</t>
  </si>
  <si>
    <t xml:space="preserve">RUE ISMAIL MANSOUR DAOUAR HICHER </t>
  </si>
  <si>
    <t>JELAILI EMNA</t>
  </si>
  <si>
    <t>08 RUE DE  L'IMPREMERIE ZONE INDUSTRILLE  DOUAR HICHER</t>
  </si>
  <si>
    <t>ROMDHANI HEDIA</t>
  </si>
  <si>
    <t>09153505</t>
  </si>
  <si>
    <t>00000153861</t>
  </si>
  <si>
    <t>CITE ENNASSIM TEBORBA</t>
  </si>
  <si>
    <t>TRABELSI GHASSEN</t>
  </si>
  <si>
    <t>IT</t>
  </si>
  <si>
    <t>INGENIEUR IT</t>
  </si>
  <si>
    <t>05949061</t>
  </si>
  <si>
    <t>02110</t>
  </si>
  <si>
    <t>70077243715</t>
  </si>
  <si>
    <t>82 CITE MOUSSEL RESIDENCE PARCK</t>
  </si>
  <si>
    <t>SAYARI KHAIRI</t>
  </si>
  <si>
    <t>Manager LOGISTIQUE</t>
  </si>
  <si>
    <t>16048488</t>
  </si>
  <si>
    <t>08525738</t>
  </si>
  <si>
    <t>01602</t>
  </si>
  <si>
    <t>75542511101</t>
  </si>
  <si>
    <t>17rue TAHER KHEMIRI</t>
  </si>
  <si>
    <t>CITE MESTIRI 5 JAYARA SIDI HESSINE</t>
  </si>
  <si>
    <t>17191480</t>
  </si>
  <si>
    <t xml:space="preserve">03 RUE MOSTAFA EL AKKAD DENDEN </t>
  </si>
  <si>
    <t>OMRANI DHOUHA</t>
  </si>
  <si>
    <t>12976805</t>
  </si>
  <si>
    <t>08952335</t>
  </si>
  <si>
    <t>00003226336</t>
  </si>
  <si>
    <t>CITE IBN GHNIA BATAN TEBOURBA</t>
  </si>
  <si>
    <t>BEN REMTANA OUMEIMA</t>
  </si>
  <si>
    <t>04836520</t>
  </si>
  <si>
    <t>00275039080</t>
  </si>
  <si>
    <t>06 RUE 4680 ZAHROUNI TUNIS</t>
  </si>
  <si>
    <t>BELGACEM DORSAF</t>
  </si>
  <si>
    <t>selon son chef  elle a un prob de dicipline</t>
  </si>
  <si>
    <t>00003222807</t>
  </si>
  <si>
    <t>02 RUE AHMED KHABTHENI DAOUAR HICHER</t>
  </si>
  <si>
    <t>AOUADI SONIA</t>
  </si>
  <si>
    <t>04658339</t>
  </si>
  <si>
    <t>00002417576</t>
  </si>
  <si>
    <t xml:space="preserve">31 RUE 30 CITE SALAMA ZAHROUNI </t>
  </si>
  <si>
    <t>12301585</t>
  </si>
  <si>
    <t>00029579</t>
  </si>
  <si>
    <t>MEJRI DONIA</t>
  </si>
  <si>
    <t>16808208</t>
  </si>
  <si>
    <t>00001091741</t>
  </si>
  <si>
    <t>CITE EL WAHA AGBA</t>
  </si>
  <si>
    <t>HAMMAMI SAMAR</t>
  </si>
  <si>
    <t>04836953</t>
  </si>
  <si>
    <t>00003131971</t>
  </si>
  <si>
    <t>SIDI HESSINE SIJOUMI</t>
  </si>
  <si>
    <t>LABIEDH OMAR</t>
  </si>
  <si>
    <t>NOUVELLE OPPORTUNITE</t>
  </si>
  <si>
    <t>09523530</t>
  </si>
  <si>
    <t>00003153495</t>
  </si>
  <si>
    <t xml:space="preserve">BORJ ENNOUR BORJ EL AMRI </t>
  </si>
  <si>
    <t>CHAOUCH HAJER</t>
  </si>
  <si>
    <t>00002893726</t>
  </si>
  <si>
    <t>RUE HAMIDA HAMMAMI CITE SOLTANI ZAHROUNI</t>
  </si>
  <si>
    <t>ABBES MOUNA</t>
  </si>
  <si>
    <t>09511471</t>
  </si>
  <si>
    <t>38105516820</t>
  </si>
  <si>
    <t>KAABI OUMEIMA</t>
  </si>
  <si>
    <t>etude</t>
  </si>
  <si>
    <t>07484720</t>
  </si>
  <si>
    <t>00003222921</t>
  </si>
  <si>
    <t>PONT BIZERTE</t>
  </si>
  <si>
    <t>00003224346</t>
  </si>
  <si>
    <t>RUE EL WAFA CITE EL KOUROUM MORNEG BEN AROUS</t>
  </si>
  <si>
    <t>AMDOUNI  ROMDHANI NOURA</t>
  </si>
  <si>
    <t>07262436</t>
  </si>
  <si>
    <t>00003076769</t>
  </si>
  <si>
    <t xml:space="preserve">RUE 6411 CITE KHALED IBN EL WALID </t>
  </si>
  <si>
    <t>CHOUAIBI RIM</t>
  </si>
  <si>
    <t>11663378</t>
  </si>
  <si>
    <t>38105551616</t>
  </si>
  <si>
    <t>LOT 159 DIAR BEN MAHMOUD  EL AGBA TUNIS</t>
  </si>
  <si>
    <t>SALLAMI CHAIMA</t>
  </si>
  <si>
    <t>INGENIEUR QUALITE PROJET/ CLIENT</t>
  </si>
  <si>
    <t>07976640</t>
  </si>
  <si>
    <t>12419</t>
  </si>
  <si>
    <t>10050449040</t>
  </si>
  <si>
    <t>51 RUE OUANES BEN TORKI BORJ LOUZIR</t>
  </si>
  <si>
    <t>14357377</t>
  </si>
  <si>
    <t>JELASSI SIHEM</t>
  </si>
  <si>
    <t>07296521</t>
  </si>
  <si>
    <t>00001008956</t>
  </si>
  <si>
    <t>HAMMAMI NAIMA</t>
  </si>
  <si>
    <t>07296281</t>
  </si>
  <si>
    <t>00001205254</t>
  </si>
  <si>
    <t>56 RUE  DE LA REPUBLIQUE  MORNAGUIA</t>
  </si>
  <si>
    <t>DHOUIFI LAILA</t>
  </si>
  <si>
    <t>04669891</t>
  </si>
  <si>
    <t>13 RUE MONGI SLIM MORNAGUIA</t>
  </si>
  <si>
    <t>BOUTHOURI FATMA</t>
  </si>
  <si>
    <t>07042260</t>
  </si>
  <si>
    <t>CITE EZZOUHOUR 4  TUNIS</t>
  </si>
  <si>
    <t>EZOUHOUR</t>
  </si>
  <si>
    <t>JOUINI RAFIAA</t>
  </si>
  <si>
    <t>04651085</t>
  </si>
  <si>
    <t>00003203658</t>
  </si>
  <si>
    <t>JRIDI  SALOUA</t>
  </si>
  <si>
    <t>07292755</t>
  </si>
  <si>
    <t>00003229999</t>
  </si>
  <si>
    <t xml:space="preserve">RUE HABIB BOURGUIBA OUED ELIL </t>
  </si>
  <si>
    <t>FARHATI HANENE</t>
  </si>
  <si>
    <t>07086334</t>
  </si>
  <si>
    <t>00121648931</t>
  </si>
  <si>
    <t>OUARDIA 6 1510447 KABARIA</t>
  </si>
  <si>
    <t>BEN AMOR CHAIMA</t>
  </si>
  <si>
    <t>pression</t>
  </si>
  <si>
    <t>14360924</t>
  </si>
  <si>
    <t>GHDHAOUNIA MORNAGUIA</t>
  </si>
  <si>
    <t>JELLASSI SAIDA</t>
  </si>
  <si>
    <t>09521922</t>
  </si>
  <si>
    <t>00003080965</t>
  </si>
  <si>
    <t>HANNECHI SIHEM</t>
  </si>
  <si>
    <t>07353787</t>
  </si>
  <si>
    <t>00003226949</t>
  </si>
  <si>
    <t>RUE MOHADH IBN JABBAL GOBBAA OUED ELLIL</t>
  </si>
  <si>
    <t>JEBRI KAOUTHAR</t>
  </si>
  <si>
    <t>07359833</t>
  </si>
  <si>
    <t>00003226934</t>
  </si>
  <si>
    <t>12 RUE ZOUBEIR IBN EL AOUEM GOBBAA OUED ELLIL</t>
  </si>
  <si>
    <t>GHAZOUANI DALEL</t>
  </si>
  <si>
    <t>07877050</t>
  </si>
  <si>
    <t>7 EME</t>
  </si>
  <si>
    <t xml:space="preserve">CITE ESALAMA ZAHROUNI </t>
  </si>
  <si>
    <t>BOUTHOURI BOUTHEINA</t>
  </si>
  <si>
    <t>07154627</t>
  </si>
  <si>
    <t>00001253486</t>
  </si>
  <si>
    <t>55 Rue Bir Mchergua</t>
  </si>
  <si>
    <t>El Wardia</t>
  </si>
  <si>
    <t>EL WARDIYA</t>
  </si>
  <si>
    <t>KAMMOUN KAOUTHER</t>
  </si>
  <si>
    <t>00003173199</t>
  </si>
  <si>
    <t>GUIZANI SOFIEN</t>
  </si>
  <si>
    <t>conflit avec collègue</t>
  </si>
  <si>
    <t>01105530573</t>
  </si>
  <si>
    <t>BRINSI ROUKAIA</t>
  </si>
  <si>
    <t>07761006</t>
  </si>
  <si>
    <t>RUE ASSAD IBN KOUAIB ZAHROUNI</t>
  </si>
  <si>
    <t>DRIDI HANEM</t>
  </si>
  <si>
    <t>probléme avec collégue</t>
  </si>
  <si>
    <t>08958179</t>
  </si>
  <si>
    <t>ZARROUK OLFA</t>
  </si>
  <si>
    <t>07319124</t>
  </si>
  <si>
    <t>20002</t>
  </si>
  <si>
    <t>ARAB TUNISIEN BANK</t>
  </si>
  <si>
    <t>26 RUE ENNAJET CITE ENNAJET CHEBBAOU OUED ELIL</t>
  </si>
  <si>
    <t>ABIDI RANIA</t>
  </si>
  <si>
    <t>00002578418</t>
  </si>
  <si>
    <t>09 RUE SIDI BOUROUIS DOUAR HICHER</t>
  </si>
  <si>
    <t>HANNECHI SAIDA</t>
  </si>
  <si>
    <t>07295095</t>
  </si>
  <si>
    <t xml:space="preserve">12 RUE 194 CITE ENASR MNIHLA </t>
  </si>
  <si>
    <t>CHAABENI SABRINE</t>
  </si>
  <si>
    <t>ALA KHALOUI</t>
  </si>
  <si>
    <t>07190336</t>
  </si>
  <si>
    <t xml:space="preserve">CITE BACH HAMBA JEBAL JELOUD </t>
  </si>
  <si>
    <t>CHAABENI CHAYMA</t>
  </si>
  <si>
    <t>07186021</t>
  </si>
  <si>
    <t>JLASSI NOURA</t>
  </si>
  <si>
    <t>09151942</t>
  </si>
  <si>
    <t>00003194314</t>
  </si>
  <si>
    <t>HAY HAFSEYA BORJ EL AMRI</t>
  </si>
  <si>
    <t>BJEOUI RAWDHA</t>
  </si>
  <si>
    <t>04669103</t>
  </si>
  <si>
    <t>11 RUE 4722 HRAIRIA CITE EZZOUHOUR</t>
  </si>
  <si>
    <t>BEN OTHMEN HANEN</t>
  </si>
  <si>
    <t>01714298524</t>
  </si>
  <si>
    <t>25 JUILLET CITE ENASR MORNAGUIA</t>
  </si>
  <si>
    <t>BADROUNI HADIL</t>
  </si>
  <si>
    <t>retour à son ancien poste</t>
  </si>
  <si>
    <t>00003230134</t>
  </si>
  <si>
    <t>CITE EL HIDHAB FOUCHENA MHAMDIA</t>
  </si>
  <si>
    <t>MEHMLI AZZA</t>
  </si>
  <si>
    <t xml:space="preserve">YASSMINET BEN AROUS </t>
  </si>
  <si>
    <t xml:space="preserve">YASSMINET </t>
  </si>
  <si>
    <t>retour au ancien employeur</t>
  </si>
  <si>
    <t>07312074</t>
  </si>
  <si>
    <t>00002866530</t>
  </si>
  <si>
    <t>SELLIMI KHAOULA</t>
  </si>
  <si>
    <t>07434470</t>
  </si>
  <si>
    <t>01742398999</t>
  </si>
  <si>
    <t>INTILAKA ARIANA</t>
  </si>
  <si>
    <t>KOUKI SAMIA</t>
  </si>
  <si>
    <t>04673939</t>
  </si>
  <si>
    <t>00003237594</t>
  </si>
  <si>
    <t>ZAAGARI NAJLA</t>
  </si>
  <si>
    <t>04833231</t>
  </si>
  <si>
    <t>00002903100</t>
  </si>
  <si>
    <t>CITE EL MESTIRI JEYARA SIDI HESSINE</t>
  </si>
  <si>
    <t>JEYARA</t>
  </si>
  <si>
    <t>KHELIFI TESNIM</t>
  </si>
  <si>
    <t>00003147895</t>
  </si>
  <si>
    <t>29 RUE MOHAMED EL KHAMISS BEN AROUS</t>
  </si>
  <si>
    <t>HESSINE MAROUA</t>
  </si>
  <si>
    <t>RUE EL KODES CITE NASR NAASSEN BEN AROUS</t>
  </si>
  <si>
    <t>ROMDHANI SAOUSSEN</t>
  </si>
  <si>
    <t>07425221</t>
  </si>
  <si>
    <t>Divorcé</t>
  </si>
  <si>
    <t>00002577267</t>
  </si>
  <si>
    <t>20 RUE 1640 CITE 2 MARS ETTADHAMEN</t>
  </si>
  <si>
    <t xml:space="preserve">SENJAK EL MEDINA EL JADIDA </t>
  </si>
  <si>
    <t>EL MADINA EL JADIDA</t>
  </si>
  <si>
    <t>SAIDI MAROUA</t>
  </si>
  <si>
    <t>probléme travail par shift</t>
  </si>
  <si>
    <t>09176880</t>
  </si>
  <si>
    <t>00003231752</t>
  </si>
  <si>
    <t>21 RUE AHMED IBN TOUMERT DAOUAR HICHER</t>
  </si>
  <si>
    <t>ARFAOUI NEDRA</t>
  </si>
  <si>
    <t>09196580</t>
  </si>
  <si>
    <t>00003231854</t>
  </si>
  <si>
    <t>RUE NADHEM EL GHAZELI DAOUAR HICHER</t>
  </si>
  <si>
    <t>MARWANI LEILA</t>
  </si>
  <si>
    <t>07056264</t>
  </si>
  <si>
    <t>00003234514</t>
  </si>
  <si>
    <t xml:space="preserve">RUE EL THIKA EL AGBA </t>
  </si>
  <si>
    <t>RAHMOUNI HOURIYA</t>
  </si>
  <si>
    <t>02787167</t>
  </si>
  <si>
    <t>00003234014</t>
  </si>
  <si>
    <t>07 RUE EL JADAWEL CITE EL ONES SIDI HESSINE</t>
  </si>
  <si>
    <t>TAHRI FAYCEL</t>
  </si>
  <si>
    <t>07025233</t>
  </si>
  <si>
    <t>00003231546</t>
  </si>
  <si>
    <t>12 RUE LAMTA EL OUERDIA 4</t>
  </si>
  <si>
    <t>RIAHI LOBNA</t>
  </si>
  <si>
    <t>04703154</t>
  </si>
  <si>
    <t>00003233693</t>
  </si>
  <si>
    <t>CITE BOUGATFA 1 RUE 76 N° 21 ZAHROUNI</t>
  </si>
  <si>
    <t>TAHER WAHIB</t>
  </si>
  <si>
    <t>nouvelle oportinité</t>
  </si>
  <si>
    <t>Homme</t>
  </si>
  <si>
    <t>16105598622</t>
  </si>
  <si>
    <t>BORJ LOUIZIR ARIANA</t>
  </si>
  <si>
    <t>FATNASSI RIADH</t>
  </si>
  <si>
    <t>09196475</t>
  </si>
  <si>
    <t>00003233244</t>
  </si>
  <si>
    <t>BOUHNECH MORNAGUIA</t>
  </si>
  <si>
    <t>JLASSI MARWA</t>
  </si>
  <si>
    <t>07150744</t>
  </si>
  <si>
    <t>61007009121</t>
  </si>
  <si>
    <t>RUE LYCEE  WALID MECHLAOUI MORNEG</t>
  </si>
  <si>
    <t>MORNEG</t>
  </si>
  <si>
    <t>ARRABI SOUHAILA</t>
  </si>
  <si>
    <t>07128018</t>
  </si>
  <si>
    <t>00003235592</t>
  </si>
  <si>
    <t>HAMDI NABIHA</t>
  </si>
  <si>
    <t xml:space="preserve">non respect </t>
  </si>
  <si>
    <t>07045983</t>
  </si>
  <si>
    <t>00003234132</t>
  </si>
  <si>
    <t>33 RUE DAR BIDHA CITE SIDI HESSINE</t>
  </si>
  <si>
    <t>BENNOUR AHLEM</t>
  </si>
  <si>
    <t>00002843933</t>
  </si>
  <si>
    <t>MAGASIN GENERAL DENDEN</t>
  </si>
  <si>
    <t>MEDINI REFKA</t>
  </si>
  <si>
    <t>09186747</t>
  </si>
  <si>
    <t>00002890790</t>
  </si>
  <si>
    <t xml:space="preserve">RUE 4740 CITE KHALED IBN EL WALID </t>
  </si>
  <si>
    <t>suite braquage en route</t>
  </si>
  <si>
    <t>MARCHE GROS MOUROUJ 3</t>
  </si>
  <si>
    <t>AYACHI HADIA</t>
  </si>
  <si>
    <t>07373273</t>
  </si>
  <si>
    <t>00001305185</t>
  </si>
  <si>
    <t>RUE 4735 CITE KHALED IBN WALID</t>
  </si>
  <si>
    <t>MOUMNI EYA</t>
  </si>
  <si>
    <t>09915204</t>
  </si>
  <si>
    <t>00002579885</t>
  </si>
  <si>
    <t>JAYARA SIDI HESSINE</t>
  </si>
  <si>
    <t>09516184</t>
  </si>
  <si>
    <t>01725471359</t>
  </si>
  <si>
    <t>CITE ENNASSIM TEBOURBA</t>
  </si>
  <si>
    <t>MOUSSI OUMAYMA</t>
  </si>
  <si>
    <t>09193826</t>
  </si>
  <si>
    <t>00003237043</t>
  </si>
  <si>
    <t xml:space="preserve">CITE ENNASSIM SAAIDIA </t>
  </si>
  <si>
    <t>SAAIDA</t>
  </si>
  <si>
    <t>BEN ABAA HANENE</t>
  </si>
  <si>
    <t>04642048</t>
  </si>
  <si>
    <t>80166000084</t>
  </si>
  <si>
    <t xml:space="preserve">04 RUE 4427 ZAHROUNI </t>
  </si>
  <si>
    <t>RAZKI AMIRA</t>
  </si>
  <si>
    <t>07374699</t>
  </si>
  <si>
    <t>00002094386</t>
  </si>
  <si>
    <t>RUE AHMED KHABTHENI DOUAR HICHER</t>
  </si>
  <si>
    <t>BEN OTHMEN TAKWA</t>
  </si>
  <si>
    <t>09180338</t>
  </si>
  <si>
    <t>01713651038</t>
  </si>
  <si>
    <t>20 MARS MORNAGUIA</t>
  </si>
  <si>
    <t>MLIKI LOBNA</t>
  </si>
  <si>
    <t>09198388</t>
  </si>
  <si>
    <t>00003237690</t>
  </si>
  <si>
    <t>RUE CHAAL N°3 CITE EL KOUCHA GOBAA</t>
  </si>
  <si>
    <t>LANDOLSI CHAHIRA</t>
  </si>
  <si>
    <t>00695011620</t>
  </si>
  <si>
    <t xml:space="preserve">RUE CHOABA GOBAA </t>
  </si>
  <si>
    <t>NAFFATI SALHA</t>
  </si>
  <si>
    <t>07394484</t>
  </si>
  <si>
    <t>00002687396</t>
  </si>
  <si>
    <t>BIR TWIL BORJ EL AMRI</t>
  </si>
  <si>
    <t>DRIDI LATIFA</t>
  </si>
  <si>
    <t>07366174</t>
  </si>
  <si>
    <t>00003240843</t>
  </si>
  <si>
    <t>SANHEJA OUED ELIL</t>
  </si>
  <si>
    <t xml:space="preserve">TAYARI NAWRES </t>
  </si>
  <si>
    <t>00003238178</t>
  </si>
  <si>
    <t>AVENUE HABIB BORGUIBA OUED-LYL</t>
  </si>
  <si>
    <t>HEBIBI AHLEM</t>
  </si>
  <si>
    <t>04692350</t>
  </si>
  <si>
    <t>00001003855</t>
  </si>
  <si>
    <t>64 CITE ENASR BORJ EL AMRI</t>
  </si>
  <si>
    <t>KACHROUD LAMIA</t>
  </si>
  <si>
    <t>05231950</t>
  </si>
  <si>
    <t>00002027790</t>
  </si>
  <si>
    <t>PONT BIZERTE ARIANA</t>
  </si>
  <si>
    <t>AZZEBI SABIHA</t>
  </si>
  <si>
    <t>07257452</t>
  </si>
  <si>
    <t xml:space="preserve">CITE ENNASSIM SAIDA </t>
  </si>
  <si>
    <t>JELASSI KHOULOUD</t>
  </si>
  <si>
    <t>Superviseur production</t>
  </si>
  <si>
    <t>04849551</t>
  </si>
  <si>
    <t>00002616234</t>
  </si>
  <si>
    <t>4 RUE MANOUBI JARJAR SIDI HSSINE</t>
  </si>
  <si>
    <t>FERCHICHI ATEF</t>
  </si>
  <si>
    <t>DAAGI AMAL</t>
  </si>
  <si>
    <t>01712291794</t>
  </si>
  <si>
    <t>BEN SALAH RIM</t>
  </si>
  <si>
    <t>01741137075</t>
  </si>
  <si>
    <t xml:space="preserve">CITE EL MESTIRI SIDI HESSINE </t>
  </si>
  <si>
    <t>HOSNI SONIA</t>
  </si>
  <si>
    <t>04848943</t>
  </si>
  <si>
    <t>00003104887</t>
  </si>
  <si>
    <t>CITE BOUGUATFA ZAHROUNI</t>
  </si>
  <si>
    <t>AOUINI IMEN</t>
  </si>
  <si>
    <t>09515568</t>
  </si>
  <si>
    <t>03307</t>
  </si>
  <si>
    <t>MG DENDEN</t>
  </si>
  <si>
    <t>TRABELSI RAKIA</t>
  </si>
  <si>
    <t>09175938</t>
  </si>
  <si>
    <t>01743271534</t>
  </si>
  <si>
    <t>BEN DHIF ABDERAHMEN</t>
  </si>
  <si>
    <t>00003064924</t>
  </si>
  <si>
    <t>CITE EL OUERD CHEBBAOU OUED ELIL</t>
  </si>
  <si>
    <t>BOUAZIZ NAWEL</t>
  </si>
  <si>
    <t>06866069</t>
  </si>
  <si>
    <t>01712209598</t>
  </si>
  <si>
    <t>KHAMESSI MOUNIRA</t>
  </si>
  <si>
    <t>07278429</t>
  </si>
  <si>
    <t>00003244400</t>
  </si>
  <si>
    <t>NEFZI KHOULOUD</t>
  </si>
  <si>
    <t>09193957</t>
  </si>
  <si>
    <t>00002703718</t>
  </si>
  <si>
    <t>GOBAA OUED LYL</t>
  </si>
  <si>
    <t>DRIDI AICHA</t>
  </si>
  <si>
    <t>07382895</t>
  </si>
  <si>
    <t>00003083705</t>
  </si>
  <si>
    <t>GHANMI AMIRA</t>
  </si>
  <si>
    <t>09161135</t>
  </si>
  <si>
    <t>BORJ EL AMRI BORJ ENNOUR</t>
  </si>
  <si>
    <t>FAIDI AFEF</t>
  </si>
  <si>
    <t>Contrôle qualité</t>
  </si>
  <si>
    <t>00002645453</t>
  </si>
  <si>
    <t>EL MAY NOURHEN</t>
  </si>
  <si>
    <t>00003245493</t>
  </si>
  <si>
    <t>BEN AISSA HAMIDA</t>
  </si>
  <si>
    <t>07138052</t>
  </si>
  <si>
    <t>00003013566</t>
  </si>
  <si>
    <t xml:space="preserve">RUE MAHMOUD EL MATRI CITE FOUCHENA </t>
  </si>
  <si>
    <t>OUNI HEDIA</t>
  </si>
  <si>
    <t>05233549</t>
  </si>
  <si>
    <t>00001115937</t>
  </si>
  <si>
    <t xml:space="preserve">28 RUE 4489 CITE HWASS </t>
  </si>
  <si>
    <t>ABDELKAFI SIRINE</t>
  </si>
  <si>
    <t>CITE EL FOLLA EL AGBA</t>
  </si>
  <si>
    <t>FATNASSI NAWEL</t>
  </si>
  <si>
    <t>probleme shift  nuit</t>
  </si>
  <si>
    <t>07383265</t>
  </si>
  <si>
    <t>00001113987</t>
  </si>
  <si>
    <t>COLLEGE CHEBBI MORNAGUIA</t>
  </si>
  <si>
    <t>SGHAIER FATEN</t>
  </si>
  <si>
    <t>07364438</t>
  </si>
  <si>
    <t>00002907913</t>
  </si>
  <si>
    <t>SIDI EL BACHIR GOBAA</t>
  </si>
  <si>
    <t>IBN BOUHOULI HAJER</t>
  </si>
  <si>
    <t>08431866</t>
  </si>
  <si>
    <t>00003242057</t>
  </si>
  <si>
    <t>MANSOURI SAMEH</t>
  </si>
  <si>
    <t>triche</t>
  </si>
  <si>
    <t>07359099</t>
  </si>
  <si>
    <t>10081874299</t>
  </si>
  <si>
    <t>RIADH SAIDA TEBOURBA</t>
  </si>
  <si>
    <t>GARMOUDA ARBIA</t>
  </si>
  <si>
    <t>09603116</t>
  </si>
  <si>
    <t xml:space="preserve">OUARDIA 4 </t>
  </si>
  <si>
    <t>LACHEB YOSRA</t>
  </si>
  <si>
    <t>09180681</t>
  </si>
  <si>
    <t>00003246421</t>
  </si>
  <si>
    <t>LACHEB DORSAF</t>
  </si>
  <si>
    <t>HABIBI SAMIA</t>
  </si>
  <si>
    <t>07349518</t>
  </si>
  <si>
    <t>00003249062</t>
  </si>
  <si>
    <t>20 MARS EL GRIAAT</t>
  </si>
  <si>
    <t>GRIAAT</t>
  </si>
  <si>
    <t>JELASSI HANEN</t>
  </si>
  <si>
    <t>07362220</t>
  </si>
  <si>
    <t>00003242695</t>
  </si>
  <si>
    <t>CHAABENI EMNA</t>
  </si>
  <si>
    <t>07248078</t>
  </si>
  <si>
    <t>00003193437</t>
  </si>
  <si>
    <t>MAGASIN GENERAL MHAMDIA</t>
  </si>
  <si>
    <t>LTIFI IMEN</t>
  </si>
  <si>
    <t>03 RUE FOURAT ABIDI ZAHROUNI</t>
  </si>
  <si>
    <t>JEBALI SONIA</t>
  </si>
  <si>
    <t>probléme de transport</t>
  </si>
  <si>
    <t>02335256</t>
  </si>
  <si>
    <t>00000709515</t>
  </si>
  <si>
    <t xml:space="preserve">CITE BEN HASSIN MEDJEZ </t>
  </si>
  <si>
    <t>MEDJEZ EL BEB</t>
  </si>
  <si>
    <t>25 600 149</t>
  </si>
  <si>
    <t>MEDJEZ EL BAB</t>
  </si>
  <si>
    <t>BOUKARI RAKIA</t>
  </si>
  <si>
    <t>02298427</t>
  </si>
  <si>
    <t>00000837502</t>
  </si>
  <si>
    <t xml:space="preserve">OUED ZARGA TESTOUR </t>
  </si>
  <si>
    <t>97 796 061</t>
  </si>
  <si>
    <t>TESTOUR</t>
  </si>
  <si>
    <t>HARBAOUI FATMA</t>
  </si>
  <si>
    <t>02315583</t>
  </si>
  <si>
    <t>00000940838</t>
  </si>
  <si>
    <t xml:space="preserve">RUE HADI CHAKER MEDJEZ </t>
  </si>
  <si>
    <t>95 066 229</t>
  </si>
  <si>
    <t>99 827 952</t>
  </si>
  <si>
    <t>BEN HSAN CYRINE</t>
  </si>
  <si>
    <t>14274499</t>
  </si>
  <si>
    <t>00002603095</t>
  </si>
  <si>
    <t>CITE JALASIA EL ARGOUB MEDJEZ</t>
  </si>
  <si>
    <t>21 340 335</t>
  </si>
  <si>
    <t>28 029 744</t>
  </si>
  <si>
    <t>SAADAOUI SAÏDA</t>
  </si>
  <si>
    <t>07000668</t>
  </si>
  <si>
    <t>08901237493</t>
  </si>
  <si>
    <t>BLT</t>
  </si>
  <si>
    <t>10410 CITE ENNOUR KABARIA</t>
  </si>
  <si>
    <t>50 526 375</t>
  </si>
  <si>
    <t>54 524 655</t>
  </si>
  <si>
    <t>AOUADI HAIFA</t>
  </si>
  <si>
    <t>09471951</t>
  </si>
  <si>
    <t>00001237841</t>
  </si>
  <si>
    <t xml:space="preserve">JEDIDI MEDJEZ </t>
  </si>
  <si>
    <t>25 345 572</t>
  </si>
  <si>
    <t>96 411 050</t>
  </si>
  <si>
    <t>DAAGI WIDED</t>
  </si>
  <si>
    <t>09456287</t>
  </si>
  <si>
    <t>00000906109</t>
  </si>
  <si>
    <t>CITE EL BEHI MEDJEZ</t>
  </si>
  <si>
    <t>21 389 009</t>
  </si>
  <si>
    <t>22 931 253</t>
  </si>
  <si>
    <t>MATOUSSI SOUMAYA</t>
  </si>
  <si>
    <t>probleme avec hasna</t>
  </si>
  <si>
    <t>09482078</t>
  </si>
  <si>
    <t>00001650687</t>
  </si>
  <si>
    <t>24 543 028</t>
  </si>
  <si>
    <t>24 908 563</t>
  </si>
  <si>
    <t>TRABELSI ARBIA</t>
  </si>
  <si>
    <t>transport</t>
  </si>
  <si>
    <t>09496193</t>
  </si>
  <si>
    <t>00002226270</t>
  </si>
  <si>
    <t xml:space="preserve">CITE EL FARDAWS MEDJEZ </t>
  </si>
  <si>
    <t>26 639 892</t>
  </si>
  <si>
    <t>24 200 571</t>
  </si>
  <si>
    <t>AMDOUNI KHAWLA</t>
  </si>
  <si>
    <t>09499676</t>
  </si>
  <si>
    <t>00002226261</t>
  </si>
  <si>
    <t>CITE JALASIA  MEDJEZ</t>
  </si>
  <si>
    <t>50 679 310</t>
  </si>
  <si>
    <t>58 306 181</t>
  </si>
  <si>
    <t>HAMMAMI LATIFA</t>
  </si>
  <si>
    <t>08526437</t>
  </si>
  <si>
    <t>00001295723</t>
  </si>
  <si>
    <t>BARAKET EL YAJOUR MEDJEZ</t>
  </si>
  <si>
    <t>28 449 095</t>
  </si>
  <si>
    <t xml:space="preserve">28 033 424 </t>
  </si>
  <si>
    <t>TRABELSI RIADH</t>
  </si>
  <si>
    <t>P7</t>
  </si>
  <si>
    <t>08538553</t>
  </si>
  <si>
    <t>00165026090</t>
  </si>
  <si>
    <t>BANQUE DE TUNISIE</t>
  </si>
  <si>
    <t>CITE EL BAHRAYN MEDJEZ</t>
  </si>
  <si>
    <t xml:space="preserve">20 613 770 </t>
  </si>
  <si>
    <t>24 069 699</t>
  </si>
  <si>
    <t>ABOUEB KHOULOUD</t>
  </si>
  <si>
    <t xml:space="preserve">HRAIRIA </t>
  </si>
  <si>
    <t>95 610 280</t>
  </si>
  <si>
    <t>97 687 439</t>
  </si>
  <si>
    <t xml:space="preserve">TRABELSI MOHAMED </t>
  </si>
  <si>
    <t>02279346</t>
  </si>
  <si>
    <t>EL MALEHA MEDJEZ</t>
  </si>
  <si>
    <t>25 818 516</t>
  </si>
  <si>
    <t>52 575 958</t>
  </si>
  <si>
    <t>DAAGI WAHID</t>
  </si>
  <si>
    <t>09470498</t>
  </si>
  <si>
    <t>00001303212</t>
  </si>
  <si>
    <t>EL HERI MEDJEZ</t>
  </si>
  <si>
    <t>27 597 984</t>
  </si>
  <si>
    <t>24 267 366</t>
  </si>
  <si>
    <t>TRABELSI SLEH</t>
  </si>
  <si>
    <t>09454088</t>
  </si>
  <si>
    <t>00001232336</t>
  </si>
  <si>
    <t>23 225 103</t>
  </si>
  <si>
    <t>28 780 739</t>
  </si>
  <si>
    <t>CITE FAYELA MOUROUJ 3</t>
  </si>
  <si>
    <t>97 774 620</t>
  </si>
  <si>
    <t>97 759 240</t>
  </si>
  <si>
    <t>MELKI AMAL</t>
  </si>
  <si>
    <t>08548824</t>
  </si>
  <si>
    <t>00003243605</t>
  </si>
  <si>
    <t>CITE LA JEUNESSE DAOUAR HICHER</t>
  </si>
  <si>
    <t>MADIOUNI EMNA</t>
  </si>
  <si>
    <t>decipline</t>
  </si>
  <si>
    <t>00002561546</t>
  </si>
  <si>
    <t>JABRI SENDA</t>
  </si>
  <si>
    <t>58105831544</t>
  </si>
  <si>
    <t xml:space="preserve">RUE 23 CITE ETTADHAMEN </t>
  </si>
  <si>
    <t>METOUI SAMIRA</t>
  </si>
  <si>
    <t>07279077</t>
  </si>
  <si>
    <t>00003248718</t>
  </si>
  <si>
    <t xml:space="preserve">CITE 20 MARS MORNAGUIA </t>
  </si>
  <si>
    <t>YEFERNI RANIA</t>
  </si>
  <si>
    <t>07380989</t>
  </si>
  <si>
    <t>00003243627</t>
  </si>
  <si>
    <t xml:space="preserve">EL HBIBIYA BOUHNECH </t>
  </si>
  <si>
    <t>BOUHNECH</t>
  </si>
  <si>
    <t>KOUKI RIM</t>
  </si>
  <si>
    <t>04730324</t>
  </si>
  <si>
    <t>00000971102</t>
  </si>
  <si>
    <t>15 RUE 69 ZAHROUNI TUNIS</t>
  </si>
  <si>
    <t>25/04/2023 /10-05-23/10-07-23</t>
  </si>
  <si>
    <t>DARDOURI MAHER</t>
  </si>
  <si>
    <t>00002420171</t>
  </si>
  <si>
    <t>CITE NOZHA KAALA KOUBRA</t>
  </si>
  <si>
    <t>OTHMANI BOULBABA</t>
  </si>
  <si>
    <t>05899279</t>
  </si>
  <si>
    <t>06220102228</t>
  </si>
  <si>
    <t>6RUE KOUFA MANSOURA</t>
  </si>
  <si>
    <t>JELASSI HAMIDA</t>
  </si>
  <si>
    <t>09161307</t>
  </si>
  <si>
    <t>00001778116</t>
  </si>
  <si>
    <t>KSAR HDID MORNAGUIA</t>
  </si>
  <si>
    <t>28/03/2023- 10-07-23</t>
  </si>
  <si>
    <t>BOUTHOURI DALEL</t>
  </si>
  <si>
    <t>07229102</t>
  </si>
  <si>
    <t>00003223344</t>
  </si>
  <si>
    <t>17 RUE 10492 KABARIA</t>
  </si>
  <si>
    <t>TRABELSI IMEN</t>
  </si>
  <si>
    <t>14366252</t>
  </si>
  <si>
    <t>00002901538</t>
  </si>
  <si>
    <t>BEN ROMDHANE HICHEM</t>
  </si>
  <si>
    <t>Contrôleur de Gestion</t>
  </si>
  <si>
    <t>07395799</t>
  </si>
  <si>
    <t>00001028432</t>
  </si>
  <si>
    <t>2 RUE TAHER HADED CITE BASATINE MORNAGUIA</t>
  </si>
  <si>
    <t>MATHLOUTHI SOUMAYA</t>
  </si>
  <si>
    <t>09188833</t>
  </si>
  <si>
    <t>00002824584</t>
  </si>
  <si>
    <t>MERSNI HAKIMA</t>
  </si>
  <si>
    <t>05190337</t>
  </si>
  <si>
    <t>00003203452</t>
  </si>
  <si>
    <t>30 RUE 42359 EL AGBA SUPERIEUR</t>
  </si>
  <si>
    <t>RIABI SIRINE</t>
  </si>
  <si>
    <t>07249252</t>
  </si>
  <si>
    <t>00003252420</t>
  </si>
  <si>
    <t>CHAAOURIA SAMEH</t>
  </si>
  <si>
    <t>07414007</t>
  </si>
  <si>
    <t>00003246073</t>
  </si>
  <si>
    <t>CITE BASSATINE MNIHLA</t>
  </si>
  <si>
    <t>HMIDI HIBA</t>
  </si>
  <si>
    <t>11664737</t>
  </si>
  <si>
    <t>00002961857</t>
  </si>
  <si>
    <t xml:space="preserve">17 RUE 42214 GHDIR EL GOLLA HRAIRIA </t>
  </si>
  <si>
    <t>FERCHICHI SABRINE</t>
  </si>
  <si>
    <t>probléme salaire enveronnement</t>
  </si>
  <si>
    <t>00003099350</t>
  </si>
  <si>
    <t>FOUCHENA MHAMDIA</t>
  </si>
  <si>
    <t>JAZIRI MOHAMED</t>
  </si>
  <si>
    <t>08725785</t>
  </si>
  <si>
    <t>00002422091</t>
  </si>
  <si>
    <t>INTILAKA TUNIS</t>
  </si>
  <si>
    <t xml:space="preserve">1 IMPASS 2 RUE 42355 EL AGBA </t>
  </si>
  <si>
    <t>HARAM MARWA</t>
  </si>
  <si>
    <t>04598737</t>
  </si>
  <si>
    <t>KOUKI GHADA</t>
  </si>
  <si>
    <t>ambiance au travail</t>
  </si>
  <si>
    <t>04840601</t>
  </si>
  <si>
    <t>01147024106</t>
  </si>
  <si>
    <t>15 RUE CITE BOUGATFA ZAHROUNI</t>
  </si>
  <si>
    <t>KOUKI OUMEIMA</t>
  </si>
  <si>
    <t>13006312</t>
  </si>
  <si>
    <t>00002944607</t>
  </si>
  <si>
    <t xml:space="preserve">20 MARS RUE AJMEN SIDI HESSINE </t>
  </si>
  <si>
    <t>ROUISSI CHAIMA</t>
  </si>
  <si>
    <t>13008800</t>
  </si>
  <si>
    <t>38105529163</t>
  </si>
  <si>
    <t xml:space="preserve">ZAHROUNI </t>
  </si>
  <si>
    <t>HAMMAMI ABDERAHMEN</t>
  </si>
  <si>
    <t>07197163</t>
  </si>
  <si>
    <t>01105014895</t>
  </si>
  <si>
    <t xml:space="preserve">05 RUE 10211 KABARIA </t>
  </si>
  <si>
    <t>REBII DORSAF</t>
  </si>
  <si>
    <t>11660548</t>
  </si>
  <si>
    <t>00003249035</t>
  </si>
  <si>
    <t>EL AGBA TUNIS</t>
  </si>
  <si>
    <t>HABIBI RAHMA</t>
  </si>
  <si>
    <t>07393600</t>
  </si>
  <si>
    <t>38105552153</t>
  </si>
  <si>
    <t>DENDEN MANOUBA</t>
  </si>
  <si>
    <t>MANAI NAZIHA</t>
  </si>
  <si>
    <t>04631970</t>
  </si>
  <si>
    <t>DIVORCE</t>
  </si>
  <si>
    <t>00003249818</t>
  </si>
  <si>
    <t>BEN ZAYID HOUDA</t>
  </si>
  <si>
    <t>07316083</t>
  </si>
  <si>
    <t>00001010776</t>
  </si>
  <si>
    <t>GHDIR GOLLA EL AGBA</t>
  </si>
  <si>
    <t>EL IRMANI EZZEDDINE</t>
  </si>
  <si>
    <t>Personnel</t>
  </si>
  <si>
    <t>07262795</t>
  </si>
  <si>
    <t>22 RUE DAR BIDHA MANOUBA</t>
  </si>
  <si>
    <t>JOUINI ASMA</t>
  </si>
  <si>
    <t>07371122</t>
  </si>
  <si>
    <t>07220122144</t>
  </si>
  <si>
    <t>GOBAA OUED ELIL</t>
  </si>
  <si>
    <t>MOUAZI RAFIKA</t>
  </si>
  <si>
    <t>07291173</t>
  </si>
  <si>
    <t>DIAR BEN MAHMOUD EL AGBA</t>
  </si>
  <si>
    <t>NASRAOUI SOFIEN</t>
  </si>
  <si>
    <t>COORDINATEUR PRODUCTION</t>
  </si>
  <si>
    <t>07085781</t>
  </si>
  <si>
    <t>04713</t>
  </si>
  <si>
    <t>27 RUE OMAR IBN ABDELAZIZ CITE HEDHLI NAASSEN</t>
  </si>
  <si>
    <t>BEN AMARA SLIM</t>
  </si>
  <si>
    <t>09514737</t>
  </si>
  <si>
    <t>00002422316</t>
  </si>
  <si>
    <t>AHMED MOUFIDA</t>
  </si>
  <si>
    <t>retour ancien emploi</t>
  </si>
  <si>
    <t>00937769</t>
  </si>
  <si>
    <t>00002366283</t>
  </si>
  <si>
    <t>NEFZI SALOUHA</t>
  </si>
  <si>
    <t>07278592</t>
  </si>
  <si>
    <t>00003217394</t>
  </si>
  <si>
    <t>CITE KHALED IBN EL WALID OUED ELIL</t>
  </si>
  <si>
    <t>DRIDI SOFIEN</t>
  </si>
  <si>
    <t>07151501</t>
  </si>
  <si>
    <t>06302</t>
  </si>
  <si>
    <t>MORNEG BEN AROUS</t>
  </si>
  <si>
    <t>HAMDI HIBA</t>
  </si>
  <si>
    <t>ISSAM OUNI</t>
  </si>
  <si>
    <t>11671501</t>
  </si>
  <si>
    <t>BARAGE GHDIR GOLLA</t>
  </si>
  <si>
    <t>GHRAIRI SAHAR</t>
  </si>
  <si>
    <t>09621533</t>
  </si>
  <si>
    <t>00002014766</t>
  </si>
  <si>
    <t>CHELA MORNEG</t>
  </si>
  <si>
    <t>BOUCHRIT MOHAMED</t>
  </si>
  <si>
    <t>07158667</t>
  </si>
  <si>
    <t>00002952471</t>
  </si>
  <si>
    <t xml:space="preserve">CITE RESSALA MORNEG </t>
  </si>
  <si>
    <t>AIDI RAFIKA</t>
  </si>
  <si>
    <t>08551052</t>
  </si>
  <si>
    <t>00003250291</t>
  </si>
  <si>
    <t>HAMDI RAFIKA</t>
  </si>
  <si>
    <t>11683390</t>
  </si>
  <si>
    <t xml:space="preserve">BIRINE SIDI HESSINE </t>
  </si>
  <si>
    <t>TRABELSI SOUMAYA</t>
  </si>
  <si>
    <t>09470622</t>
  </si>
  <si>
    <t>00001101962</t>
  </si>
  <si>
    <t>TESTOUR MJEZ EL BAB</t>
  </si>
  <si>
    <t>FERCHICHI MARIEM</t>
  </si>
  <si>
    <t>11660187</t>
  </si>
  <si>
    <t>00003250445</t>
  </si>
  <si>
    <t>25 JUILLET SIDI HESSINE</t>
  </si>
  <si>
    <t>KASDAOUI HOUDA</t>
  </si>
  <si>
    <t>08020752</t>
  </si>
  <si>
    <t>00002828310</t>
  </si>
  <si>
    <t xml:space="preserve">SIDI HESSINE </t>
  </si>
  <si>
    <t>JMAII CHAIMA</t>
  </si>
  <si>
    <t>11671093</t>
  </si>
  <si>
    <t>00003049210</t>
  </si>
  <si>
    <t>23 RUE SOLIDARITE ABDALLAH SIDI HESSINE</t>
  </si>
  <si>
    <t>GARI AMEL</t>
  </si>
  <si>
    <t>04788402</t>
  </si>
  <si>
    <t>01735654309</t>
  </si>
  <si>
    <t>TRABELSI FATEN</t>
  </si>
  <si>
    <t>07344161</t>
  </si>
  <si>
    <t>00003251028</t>
  </si>
  <si>
    <t>ROMDHANI CHAIMA</t>
  </si>
  <si>
    <t>07187355</t>
  </si>
  <si>
    <t>51317072691</t>
  </si>
  <si>
    <t xml:space="preserve">CITE IBN SINA OUARDIA </t>
  </si>
  <si>
    <t>OUARDIYA</t>
  </si>
  <si>
    <t>ZAYENI ARBIA</t>
  </si>
  <si>
    <t>13012851</t>
  </si>
  <si>
    <t>00001123825</t>
  </si>
  <si>
    <t>CITE EZZHOUR 4</t>
  </si>
  <si>
    <t>CHERNI MOHAMED AMINE</t>
  </si>
  <si>
    <t>07107</t>
  </si>
  <si>
    <t>SIDI MTIR TEJROUINE</t>
  </si>
  <si>
    <t>KEF</t>
  </si>
  <si>
    <t>ATHIMNI FADHILA</t>
  </si>
  <si>
    <t>07799569</t>
  </si>
  <si>
    <t>BEN DAHHA SIDI HESSINE</t>
  </si>
  <si>
    <t>AOUIDETTE HADIA</t>
  </si>
  <si>
    <t>démenagement</t>
  </si>
  <si>
    <t>01712278577</t>
  </si>
  <si>
    <t>GHDIR EL GOLLA BARRAGE</t>
  </si>
  <si>
    <t>SALLEMI CHAIMA</t>
  </si>
  <si>
    <t>12691377</t>
  </si>
  <si>
    <t>BARDO CENTRE TUNIS</t>
  </si>
  <si>
    <t>BRAHMI OLFA</t>
  </si>
  <si>
    <t>07301501</t>
  </si>
  <si>
    <t>00003251209</t>
  </si>
  <si>
    <t xml:space="preserve">RUE IBN EL FOURAT GOBAA </t>
  </si>
  <si>
    <t>GHANMI FEYZA</t>
  </si>
  <si>
    <t>07364857</t>
  </si>
  <si>
    <t>00003253219</t>
  </si>
  <si>
    <t>BORJ CHAKIR SIDI HESSINE</t>
  </si>
  <si>
    <t>MNAJJA AMEL</t>
  </si>
  <si>
    <t>défaut intégration</t>
  </si>
  <si>
    <t>07325416</t>
  </si>
  <si>
    <t>00003251322</t>
  </si>
  <si>
    <t>BALHOUENE MOHAMED FEDI</t>
  </si>
  <si>
    <t>retour à son ancien emploi</t>
  </si>
  <si>
    <t>13002274</t>
  </si>
  <si>
    <t>RUE EL KHELSSA CITE SOLTANE ZAHROUNI</t>
  </si>
  <si>
    <t>HABBECHI FEYZA</t>
  </si>
  <si>
    <t>11654499</t>
  </si>
  <si>
    <t>21 RUE FARES HAMDANI SIDI HSSINE</t>
  </si>
  <si>
    <t>ISMAIL ASMA</t>
  </si>
  <si>
    <t>04839629</t>
  </si>
  <si>
    <t>80082389115</t>
  </si>
  <si>
    <t>CITE SALEMA ZAHROUNI</t>
  </si>
  <si>
    <t>LOUATI SABRINE</t>
  </si>
  <si>
    <t>04833586</t>
  </si>
  <si>
    <t>00002392376</t>
  </si>
  <si>
    <t>20 MARS SIDI HESSINE</t>
  </si>
  <si>
    <t>SAADALLAH IMEN</t>
  </si>
  <si>
    <t>probléme familiale</t>
  </si>
  <si>
    <t>08336143</t>
  </si>
  <si>
    <t>00080051022</t>
  </si>
  <si>
    <t>AOUINI KARIMA</t>
  </si>
  <si>
    <t>elle vise le poste contrôle</t>
  </si>
  <si>
    <t>04695131</t>
  </si>
  <si>
    <t>00001393918</t>
  </si>
  <si>
    <t>CITE BEN YOUNES EL AGBA</t>
  </si>
  <si>
    <t>BEN AMARA HAFSIA</t>
  </si>
  <si>
    <t>04713610</t>
  </si>
  <si>
    <t>00002421955</t>
  </si>
  <si>
    <t>CITE BOUZAINE ZAHROUNI</t>
  </si>
  <si>
    <t xml:space="preserve">TRABELSI SIWAR </t>
  </si>
  <si>
    <t>00003276299</t>
  </si>
  <si>
    <t xml:space="preserve">PONT DE BIZERTE KAALET INDLOS </t>
  </si>
  <si>
    <t>Ariana</t>
  </si>
  <si>
    <t>JELASSI AMEL</t>
  </si>
  <si>
    <t>04801754</t>
  </si>
  <si>
    <t>01121624781</t>
  </si>
  <si>
    <t xml:space="preserve">SIDI HSSINE </t>
  </si>
  <si>
    <t>AYEDI YOSRA</t>
  </si>
  <si>
    <t>11652229</t>
  </si>
  <si>
    <t>00002676949</t>
  </si>
  <si>
    <t>OUERGHI MOUTIAA</t>
  </si>
  <si>
    <t>13040601</t>
  </si>
  <si>
    <t>18 RUE 4423 ZAHROUNI</t>
  </si>
  <si>
    <t>AOUINI LAMIA</t>
  </si>
  <si>
    <t>07272454</t>
  </si>
  <si>
    <t>00003066055</t>
  </si>
  <si>
    <t>DABOUSSI SALMA</t>
  </si>
  <si>
    <t xml:space="preserve">probleme de poste </t>
  </si>
  <si>
    <t>08744862</t>
  </si>
  <si>
    <t>GUESMI ZOHRA</t>
  </si>
  <si>
    <t>07298661</t>
  </si>
  <si>
    <t>01743295293</t>
  </si>
  <si>
    <t>12 RUE NAKHIL CITE INTILAKA BORJ EL AMRI</t>
  </si>
  <si>
    <t>MAIT HLIMA</t>
  </si>
  <si>
    <t>04664116</t>
  </si>
  <si>
    <t>00003101774</t>
  </si>
  <si>
    <t>CITE ZOUHOUR 4</t>
  </si>
  <si>
    <t>DRIDI HOUDA</t>
  </si>
  <si>
    <t>07295196</t>
  </si>
  <si>
    <t xml:space="preserve">RUE OUSSAMA IBN ZAYD GOBAA </t>
  </si>
  <si>
    <t>DRIDI AHLEM</t>
  </si>
  <si>
    <t>ETUDE</t>
  </si>
  <si>
    <t>14500951</t>
  </si>
  <si>
    <t>00003256346</t>
  </si>
  <si>
    <t>ARBI NAHLA</t>
  </si>
  <si>
    <t>13612191</t>
  </si>
  <si>
    <t>00002448805</t>
  </si>
  <si>
    <t>CITE MRAD SIDI HESSINE</t>
  </si>
  <si>
    <t>Training Specialist</t>
  </si>
  <si>
    <t>2 eme contrat</t>
  </si>
  <si>
    <t>07235488</t>
  </si>
  <si>
    <t>00003252801</t>
  </si>
  <si>
    <t>NAASSEN BEN AROUS</t>
  </si>
  <si>
    <t>Ben arous</t>
  </si>
  <si>
    <t>JELASSI NOURA</t>
  </si>
  <si>
    <t>09157046</t>
  </si>
  <si>
    <t>00001750948</t>
  </si>
  <si>
    <t xml:space="preserve">FRINECH BORJ ENNOUR </t>
  </si>
  <si>
    <t>Elwelhezi hala</t>
  </si>
  <si>
    <t xml:space="preserve">GHDIR GOLLA AGBA </t>
  </si>
  <si>
    <t>09523364</t>
  </si>
  <si>
    <t>00003277837</t>
  </si>
  <si>
    <t>HAFSIYA BORJ EL AMRI</t>
  </si>
  <si>
    <t>JELASSI HAJER</t>
  </si>
  <si>
    <t>09525064</t>
  </si>
  <si>
    <t>00002929329</t>
  </si>
  <si>
    <t>JELASSI MARIEM</t>
  </si>
  <si>
    <t>09528359</t>
  </si>
  <si>
    <t>00002891402</t>
  </si>
  <si>
    <t>HAMMAMI HELA</t>
  </si>
  <si>
    <t>JIT Operator</t>
  </si>
  <si>
    <t>Abdennaceur</t>
  </si>
  <si>
    <t>09525928</t>
  </si>
  <si>
    <t>00003255779</t>
  </si>
  <si>
    <t>AOUINI DORSAF</t>
  </si>
  <si>
    <t>intégration</t>
  </si>
  <si>
    <t>04705816</t>
  </si>
  <si>
    <t>42 IMPASS 6 RUE 4267 EL AGBA</t>
  </si>
  <si>
    <t xml:space="preserve">KHMIRI SIWAR </t>
  </si>
  <si>
    <t>Probléme de poste</t>
  </si>
  <si>
    <t>04847452</t>
  </si>
  <si>
    <t>00063176036</t>
  </si>
  <si>
    <t>09 rue 4033 MALLASSIN TUNIS</t>
  </si>
  <si>
    <t>JABRANE HASSAN</t>
  </si>
  <si>
    <t>14364915</t>
  </si>
  <si>
    <t>00003277028</t>
  </si>
  <si>
    <t>CITE EL BASSATINE MORNAGUIA</t>
  </si>
  <si>
    <t>SGHIRI AMEL</t>
  </si>
  <si>
    <t>07130511</t>
  </si>
  <si>
    <t>00003254812</t>
  </si>
  <si>
    <t>WARDIWA 6 TUNIS</t>
  </si>
  <si>
    <t>BELHIJJA IMEN</t>
  </si>
  <si>
    <t>04706397</t>
  </si>
  <si>
    <t>BOURAGBA MORNAGUI</t>
  </si>
  <si>
    <t>ZAKRAOUI BASMA</t>
  </si>
  <si>
    <t>Départ sans info</t>
  </si>
  <si>
    <t>04686140</t>
  </si>
  <si>
    <t>ZAHROUNI TUNIS</t>
  </si>
  <si>
    <t>ERRIHANI GHOFRANE</t>
  </si>
  <si>
    <t>11656304</t>
  </si>
  <si>
    <t>00002856710</t>
  </si>
  <si>
    <t xml:space="preserve">21 RUE SOKRAT SIDI HSSIN </t>
  </si>
  <si>
    <t>CHERNI NAWEL</t>
  </si>
  <si>
    <t>09184713</t>
  </si>
  <si>
    <t>38105552288</t>
  </si>
  <si>
    <t>CITE NASSIM ESSAIDA MANOUBA</t>
  </si>
  <si>
    <t>JOUINI SABRINE</t>
  </si>
  <si>
    <t>problème de poste</t>
  </si>
  <si>
    <t>09184877</t>
  </si>
  <si>
    <t>01743301646</t>
  </si>
  <si>
    <t>GOBAA MANOUBA</t>
  </si>
  <si>
    <t>FERJANI SAIDA</t>
  </si>
  <si>
    <t>07265111</t>
  </si>
  <si>
    <t>00003254872</t>
  </si>
  <si>
    <t>CITE ENNASSIM SAIIDA JEDAIDA</t>
  </si>
  <si>
    <t>AMARA OM EZZINE</t>
  </si>
  <si>
    <t>probléme avec Team Leader</t>
  </si>
  <si>
    <t>08540402</t>
  </si>
  <si>
    <t>00000746474</t>
  </si>
  <si>
    <t xml:space="preserve">CITE SADIKA MORNAGUIA </t>
  </si>
  <si>
    <t>DRIDI WEJDENE</t>
  </si>
  <si>
    <t>10024086</t>
  </si>
  <si>
    <t>00001063832</t>
  </si>
  <si>
    <t>HOUIJI RIM</t>
  </si>
  <si>
    <t>04831622</t>
  </si>
  <si>
    <t>00003276092</t>
  </si>
  <si>
    <t xml:space="preserve">ABDELMOULA EL AGBA </t>
  </si>
  <si>
    <t>KEFI AZIZ</t>
  </si>
  <si>
    <t>OPERATRICE SUR MACHINE AUTOMATIQUE</t>
  </si>
  <si>
    <t>14272530</t>
  </si>
  <si>
    <t>00002573092</t>
  </si>
  <si>
    <t xml:space="preserve">GRIAAT BORJ EL AMRI </t>
  </si>
  <si>
    <t>AYARI CHOKRI</t>
  </si>
  <si>
    <t>08997900</t>
  </si>
  <si>
    <t>80055873418</t>
  </si>
  <si>
    <t>EL WARDIYA 1</t>
  </si>
  <si>
    <t>NEFZI GHASSEN</t>
  </si>
  <si>
    <t>09523850</t>
  </si>
  <si>
    <t>EZAHRA JDAIDA MANOUBA</t>
  </si>
  <si>
    <t>HDHILI AHLEM</t>
  </si>
  <si>
    <t>11666042</t>
  </si>
  <si>
    <t>15 RUE 42246 GHSIR EL GOLLA EL AGBA</t>
  </si>
  <si>
    <t>OUISSI AMIRA</t>
  </si>
  <si>
    <t>04719604</t>
  </si>
  <si>
    <t>BODRIA DAOUAR HICHER MANOUBA</t>
  </si>
  <si>
    <t>MARAA MOHAMED</t>
  </si>
  <si>
    <t>07219280</t>
  </si>
  <si>
    <t>00002737561</t>
  </si>
  <si>
    <t>CITE ESKEN BEN AROUS</t>
  </si>
  <si>
    <t>IFAOUI NAIMA</t>
  </si>
  <si>
    <t>07733750</t>
  </si>
  <si>
    <t>00001409493</t>
  </si>
  <si>
    <t>DRIDI ILHEM</t>
  </si>
  <si>
    <t>09507915</t>
  </si>
  <si>
    <t>divorcé</t>
  </si>
  <si>
    <t>00002700154</t>
  </si>
  <si>
    <t>NAFFATI HABIBA</t>
  </si>
  <si>
    <t>09156656</t>
  </si>
  <si>
    <t>10083009233</t>
  </si>
  <si>
    <t xml:space="preserve">RUE ABOU AYOUB EL ANSARI SANHEJA </t>
  </si>
  <si>
    <t>ARAARI MONIA</t>
  </si>
  <si>
    <t>04653530</t>
  </si>
  <si>
    <t>00003278475</t>
  </si>
  <si>
    <t xml:space="preserve">EL AGBA SUPERIEUR </t>
  </si>
  <si>
    <t>ELKOURI KAWTHER</t>
  </si>
  <si>
    <t>08513595</t>
  </si>
  <si>
    <t>EJJAYARA SIDI HSSIN</t>
  </si>
  <si>
    <t>HBIBI AMEL</t>
  </si>
  <si>
    <t>09507187</t>
  </si>
  <si>
    <t>00003136037</t>
  </si>
  <si>
    <t>MANAI ASMA</t>
  </si>
  <si>
    <t>09199082</t>
  </si>
  <si>
    <t>00003278255</t>
  </si>
  <si>
    <t>SANHEJA OUED ELIL MANOUBA</t>
  </si>
  <si>
    <t>HANACHI RAWDHA</t>
  </si>
  <si>
    <t>persinnel</t>
  </si>
  <si>
    <t>05692508</t>
  </si>
  <si>
    <t>00001115932</t>
  </si>
  <si>
    <t>20 MARS SIDI HSSIN</t>
  </si>
  <si>
    <t>AZZABI ABIR</t>
  </si>
  <si>
    <t>09490414</t>
  </si>
  <si>
    <t>00001785379</t>
  </si>
  <si>
    <t>HAMMAMI MARWA</t>
  </si>
  <si>
    <t>10007738</t>
  </si>
  <si>
    <t>00003277808</t>
  </si>
  <si>
    <t xml:space="preserve">BORJ EL AAMRI </t>
  </si>
  <si>
    <t>HAMDI SAIDA</t>
  </si>
  <si>
    <t>PANDA</t>
  </si>
  <si>
    <t>04726135</t>
  </si>
  <si>
    <t>00002869983</t>
  </si>
  <si>
    <t>BATTAN TBORBA</t>
  </si>
  <si>
    <t>MELKI AFEF</t>
  </si>
  <si>
    <t>08035072</t>
  </si>
  <si>
    <t>00003257128</t>
  </si>
  <si>
    <t>CITE HACHED 2 MHAMDIA BEN AROUS</t>
  </si>
  <si>
    <t>GHARRAS SOUMAYA</t>
  </si>
  <si>
    <t>14352143</t>
  </si>
  <si>
    <t>00002905839</t>
  </si>
  <si>
    <t>MEDDEB AYMEN</t>
  </si>
  <si>
    <t>RESPONSABLE MAINTENANCE</t>
  </si>
  <si>
    <t>06404197</t>
  </si>
  <si>
    <t>01978</t>
  </si>
  <si>
    <t>81011772171</t>
  </si>
  <si>
    <t>HADDED AMEL</t>
  </si>
  <si>
    <t>06400468</t>
  </si>
  <si>
    <t>00805</t>
  </si>
  <si>
    <t>00101109325</t>
  </si>
  <si>
    <t>CITE IBNOU ZOHR MANOUBA</t>
  </si>
  <si>
    <t>KASDAOUI MONIA</t>
  </si>
  <si>
    <t>08021539</t>
  </si>
  <si>
    <t>00001096360</t>
  </si>
  <si>
    <t>04 RUE 4801 CITE EZZOUHOUR</t>
  </si>
  <si>
    <t>MAKNI SALOUHA</t>
  </si>
  <si>
    <t>02323680</t>
  </si>
  <si>
    <t>00000324741</t>
  </si>
  <si>
    <t>1 RUE 4408 ZAHROUNI TUNIS</t>
  </si>
  <si>
    <t>HADOUDI CHADIA</t>
  </si>
  <si>
    <t>11663503</t>
  </si>
  <si>
    <t>00003272473</t>
  </si>
  <si>
    <t>GHDIR EL GOLLA EL AGBA</t>
  </si>
  <si>
    <t>CHEBBI ICHRAK</t>
  </si>
  <si>
    <t>07212740</t>
  </si>
  <si>
    <t>00003257205</t>
  </si>
  <si>
    <t>CITE ENNOUR KABARIYA</t>
  </si>
  <si>
    <t>SOFIEN  NASRAOUI</t>
  </si>
  <si>
    <t>07377572</t>
  </si>
  <si>
    <t>00000730759</t>
  </si>
  <si>
    <t>CITE NASIM SAIDA</t>
  </si>
  <si>
    <t>problème de badge</t>
  </si>
  <si>
    <t>13007485</t>
  </si>
  <si>
    <t xml:space="preserve">EZZAHROUNI </t>
  </si>
  <si>
    <t>TEBBINI OLFA</t>
  </si>
  <si>
    <t>07967886</t>
  </si>
  <si>
    <t>00002407423</t>
  </si>
  <si>
    <t>NEFZI DORSAF</t>
  </si>
  <si>
    <t>07413449</t>
  </si>
  <si>
    <t>00003275272</t>
  </si>
  <si>
    <t>CITE ENNASSIM SAIDA JEDAIDA</t>
  </si>
  <si>
    <t>ALI SIHEM</t>
  </si>
  <si>
    <t>07363859</t>
  </si>
  <si>
    <t>00003275801</t>
  </si>
  <si>
    <t>SANHAJA WED ELLIL</t>
  </si>
  <si>
    <t>OUSJI AYA</t>
  </si>
  <si>
    <t>14663498</t>
  </si>
  <si>
    <t>LOUATI ABIR</t>
  </si>
  <si>
    <t>07197050</t>
  </si>
  <si>
    <t>00003441673</t>
  </si>
  <si>
    <t>ZARRIM FATEN</t>
  </si>
  <si>
    <t>04840634</t>
  </si>
  <si>
    <t>65161246788</t>
  </si>
  <si>
    <t>KHAZNADAR BARDO</t>
  </si>
  <si>
    <t>KASDALLI HANEN</t>
  </si>
  <si>
    <t>qualité de travail</t>
  </si>
  <si>
    <t>04677809</t>
  </si>
  <si>
    <t>00003277184</t>
  </si>
  <si>
    <t>AGBA ABD LMOULA</t>
  </si>
  <si>
    <t>ABD EL MOULA</t>
  </si>
  <si>
    <t>TRABELSI NAJLA</t>
  </si>
  <si>
    <t>04800591</t>
  </si>
  <si>
    <t>00002735240</t>
  </si>
  <si>
    <t>CITE ENNOUR EL AGBA</t>
  </si>
  <si>
    <t>SAOUASSI KHAWLA</t>
  </si>
  <si>
    <t>04811693</t>
  </si>
  <si>
    <t>00001530584</t>
  </si>
  <si>
    <t xml:space="preserve">42 RUE 4261 ZAHROUNI </t>
  </si>
  <si>
    <t>ZAGHDOUDI AHLEM</t>
  </si>
  <si>
    <t>07371630</t>
  </si>
  <si>
    <t>00003276723</t>
  </si>
  <si>
    <t>MOUSSI IKRAM</t>
  </si>
  <si>
    <t>14362863</t>
  </si>
  <si>
    <t>00003277262</t>
  </si>
  <si>
    <t>NASRI DORSAF</t>
  </si>
  <si>
    <t>04693094</t>
  </si>
  <si>
    <t>80076023902</t>
  </si>
  <si>
    <t>CITE ENNAKHIL ZAHROUNI</t>
  </si>
  <si>
    <t>KHEMIRI SOUAD</t>
  </si>
  <si>
    <t>07308842</t>
  </si>
  <si>
    <t>00002726696</t>
  </si>
  <si>
    <t>MENDILI AKIL</t>
  </si>
  <si>
    <t>09523342</t>
  </si>
  <si>
    <t>00003251169</t>
  </si>
  <si>
    <t>CITE EL HEDAYA JEDAIDA</t>
  </si>
  <si>
    <t>JDAIDA</t>
  </si>
  <si>
    <t xml:space="preserve">MBARKA SIDI THEBET </t>
  </si>
  <si>
    <t>YOSSRA BOUAALEG</t>
  </si>
  <si>
    <t>07459784</t>
  </si>
  <si>
    <t xml:space="preserve"> CITE NASIM SAIDA</t>
  </si>
  <si>
    <t>elle a désisté</t>
  </si>
  <si>
    <t>SANHAJA OUED ELLIL</t>
  </si>
  <si>
    <t>JEBALI RIM</t>
  </si>
  <si>
    <t>04651797</t>
  </si>
  <si>
    <t>00003282190</t>
  </si>
  <si>
    <t>FERCHICHI RABII</t>
  </si>
  <si>
    <t>07436631</t>
  </si>
  <si>
    <t>HOSNI SAMIA</t>
  </si>
  <si>
    <t>02283790</t>
  </si>
  <si>
    <t>00003284475</t>
  </si>
  <si>
    <t>GHARBI LAMIA</t>
  </si>
  <si>
    <t>07336776</t>
  </si>
  <si>
    <t>00002898371</t>
  </si>
  <si>
    <t xml:space="preserve"> CITE RIADH JDAIDA</t>
  </si>
  <si>
    <t>ELWERTENI ARBIA</t>
  </si>
  <si>
    <t>09172554</t>
  </si>
  <si>
    <t>00003279516</t>
  </si>
  <si>
    <t>CITE CHABAW WED ELLIL</t>
  </si>
  <si>
    <t>WED ELLIL</t>
  </si>
  <si>
    <t>ESSAADAWI MARWA</t>
  </si>
  <si>
    <t>08525800</t>
  </si>
  <si>
    <t>00000595911</t>
  </si>
  <si>
    <t>CITE FAZAA MJEZ L BEB</t>
  </si>
  <si>
    <t>MJEZ EL BAB</t>
  </si>
  <si>
    <t>ELAARFAWI HOUWAYDA</t>
  </si>
  <si>
    <t>07343608</t>
  </si>
  <si>
    <t>07115</t>
  </si>
  <si>
    <t>60082740564</t>
  </si>
  <si>
    <t>CITE ETADHAMEN NOGRA</t>
  </si>
  <si>
    <t>GUESMI KHALED</t>
  </si>
  <si>
    <t>07811968</t>
  </si>
  <si>
    <t>SELAYMIA EL HMAYDIA TBARKA</t>
  </si>
  <si>
    <t>BAHRI AHMED</t>
  </si>
  <si>
    <t>retour à son ancien employeur</t>
  </si>
  <si>
    <t>08395372</t>
  </si>
  <si>
    <t xml:space="preserve">53 CITE ZOHAIER SEFI </t>
  </si>
  <si>
    <t>ARBI YASSINE</t>
  </si>
  <si>
    <t>14360275</t>
  </si>
  <si>
    <t>00003081436</t>
  </si>
  <si>
    <t>08 RUE SYRIA DENDEN</t>
  </si>
  <si>
    <t>DANDEN</t>
  </si>
  <si>
    <t>DHAKAR OUMAIMA</t>
  </si>
  <si>
    <t>13025706</t>
  </si>
  <si>
    <t>01105015080</t>
  </si>
  <si>
    <t>CITE FOURAT  NWEHA AGBA</t>
  </si>
  <si>
    <t>ELKHLIFI KHALIL</t>
  </si>
  <si>
    <t>07221128</t>
  </si>
  <si>
    <t>00003288558</t>
  </si>
  <si>
    <t>EL MADINA  JADIDA</t>
  </si>
  <si>
    <t>MADINA EL JADIDA</t>
  </si>
  <si>
    <t>TRABELSI HOUDA</t>
  </si>
  <si>
    <t>09466494</t>
  </si>
  <si>
    <t>00001183150</t>
  </si>
  <si>
    <t xml:space="preserve"> 20 MARS EL GRIAAT </t>
  </si>
  <si>
    <t>NASRI YOSSRA</t>
  </si>
  <si>
    <t>07232049</t>
  </si>
  <si>
    <t>00002905757</t>
  </si>
  <si>
    <t>EL WARDIYA 6</t>
  </si>
  <si>
    <t>JLASSI FAIZA</t>
  </si>
  <si>
    <t>07347882</t>
  </si>
  <si>
    <t>00003282505</t>
  </si>
  <si>
    <t>CITE NASSIM SAIDA</t>
  </si>
  <si>
    <t>NEFZI SOUMAYA</t>
  </si>
  <si>
    <t xml:space="preserve">problème poste </t>
  </si>
  <si>
    <t>14350292</t>
  </si>
  <si>
    <t>CITE NASSR MORNAGIA</t>
  </si>
  <si>
    <t>ETTAJINI SAMIA</t>
  </si>
  <si>
    <t>07460954</t>
  </si>
  <si>
    <t xml:space="preserve">GHDIR L GOLA </t>
  </si>
  <si>
    <t>OUERHENI IKRAM</t>
  </si>
  <si>
    <t>14361702</t>
  </si>
  <si>
    <t>50082984808</t>
  </si>
  <si>
    <t xml:space="preserve">DOUAR HICHER </t>
  </si>
  <si>
    <t>DOUAR HICHIR</t>
  </si>
  <si>
    <t>HMILA BADER EDDINE</t>
  </si>
  <si>
    <t>PROBLEME DE POSTE</t>
  </si>
  <si>
    <t>04815733</t>
  </si>
  <si>
    <t>ATTAFI AZA</t>
  </si>
  <si>
    <t>07243263</t>
  </si>
  <si>
    <t>00003084931</t>
  </si>
  <si>
    <t>NASSEN</t>
  </si>
  <si>
    <t>RAHMENI SONDES</t>
  </si>
  <si>
    <t>14351523</t>
  </si>
  <si>
    <t>00003283057</t>
  </si>
  <si>
    <t>MAHMOUDI JAMILA</t>
  </si>
  <si>
    <t>07322179</t>
  </si>
  <si>
    <t>00002424624</t>
  </si>
  <si>
    <t xml:space="preserve">BOUHNACH MORNAGUIA </t>
  </si>
  <si>
    <t>BOUJBIRA AHLEM</t>
  </si>
  <si>
    <t>08507510</t>
  </si>
  <si>
    <t>07400</t>
  </si>
  <si>
    <t>23444008788</t>
  </si>
  <si>
    <t xml:space="preserve">JEDIDI MJAZ EL BEB </t>
  </si>
  <si>
    <t>MEDJAZ EL BAB</t>
  </si>
  <si>
    <t>JOUINI OLFA</t>
  </si>
  <si>
    <t>07330181</t>
  </si>
  <si>
    <t>00003282515</t>
  </si>
  <si>
    <t>AMDOUNI NOURA</t>
  </si>
  <si>
    <t>07362317</t>
  </si>
  <si>
    <t>00003282510</t>
  </si>
  <si>
    <t>AOUINI SAMEH</t>
  </si>
  <si>
    <t>retour au etude</t>
  </si>
  <si>
    <t>14358672</t>
  </si>
  <si>
    <t>00002981480</t>
  </si>
  <si>
    <t>BESDOURI ZEINEB</t>
  </si>
  <si>
    <t>06055267</t>
  </si>
  <si>
    <t>WEDERNI MANEL</t>
  </si>
  <si>
    <t>04836751</t>
  </si>
  <si>
    <t>LAKTI MARWA</t>
  </si>
  <si>
    <t>07994414</t>
  </si>
  <si>
    <t>01105533345</t>
  </si>
  <si>
    <t>NAFFETI WAHIBA</t>
  </si>
  <si>
    <t>AFIF</t>
  </si>
  <si>
    <t>démenagement à sousse</t>
  </si>
  <si>
    <t>04526153</t>
  </si>
  <si>
    <t>00003284855</t>
  </si>
  <si>
    <t>RUE IBN KHALDOUN MORNAGUIA</t>
  </si>
  <si>
    <t>MEKNI KHALIL</t>
  </si>
  <si>
    <t>13023537</t>
  </si>
  <si>
    <t>00002386537</t>
  </si>
  <si>
    <t xml:space="preserve">11 RUE 4650 ZAHROUNI </t>
  </si>
  <si>
    <t>TRABELSI HAMDI</t>
  </si>
  <si>
    <t>probleme de poste</t>
  </si>
  <si>
    <t>09494310</t>
  </si>
  <si>
    <t>00165026040</t>
  </si>
  <si>
    <t>CITE DE LA GOVERNORAT MJEZ EL BAB</t>
  </si>
  <si>
    <t>SABAI LATIFA</t>
  </si>
  <si>
    <t>07274491</t>
  </si>
  <si>
    <t>00003284315</t>
  </si>
  <si>
    <t xml:space="preserve">RESIDENCE EL ANDALOUS MORNAGUIA </t>
  </si>
  <si>
    <t>HABIBI RANIA</t>
  </si>
  <si>
    <t>13001695</t>
  </si>
  <si>
    <t>00003288664</t>
  </si>
  <si>
    <t>KAABI THOURAYA</t>
  </si>
  <si>
    <t>07272884</t>
  </si>
  <si>
    <t>REKHAMI HAMIDA</t>
  </si>
  <si>
    <t>07377254</t>
  </si>
  <si>
    <t>00003285291</t>
  </si>
  <si>
    <t>HAMMAMI ABIR</t>
  </si>
  <si>
    <t>08538130</t>
  </si>
  <si>
    <t>00001057715</t>
  </si>
  <si>
    <t>SALLEMI GHOFRANE</t>
  </si>
  <si>
    <t>11665686</t>
  </si>
  <si>
    <t>00001057438</t>
  </si>
  <si>
    <t>SIDI HESSINE TUNIS</t>
  </si>
  <si>
    <t>OUINI AHLEM</t>
  </si>
  <si>
    <t>P74</t>
  </si>
  <si>
    <t>CITE ENNOUR KABARIA</t>
  </si>
  <si>
    <t>CHEWELI INES</t>
  </si>
  <si>
    <t>07878428</t>
  </si>
  <si>
    <t>01743307304</t>
  </si>
  <si>
    <t>BRAHMI MASSOUD</t>
  </si>
  <si>
    <t>09961972</t>
  </si>
  <si>
    <t xml:space="preserve">HOMME </t>
  </si>
  <si>
    <t>41 RUE DHAHAB KRAM OUEST  TUNIS</t>
  </si>
  <si>
    <t>11651265</t>
  </si>
  <si>
    <t>00000178014</t>
  </si>
  <si>
    <t>CITE TOUMIYA MORNAGUIA</t>
  </si>
  <si>
    <t>GHAZOUANI AYOUB</t>
  </si>
  <si>
    <t>14365359</t>
  </si>
  <si>
    <t>00003288010</t>
  </si>
  <si>
    <t>EBEN AYED WASSIM</t>
  </si>
  <si>
    <t>13029629</t>
  </si>
  <si>
    <t>01713823389</t>
  </si>
  <si>
    <t xml:space="preserve">CITE EZZOUHOUR </t>
  </si>
  <si>
    <t>CHELBI FATHI</t>
  </si>
  <si>
    <t>RESPONSABLE  INGENIERIE</t>
  </si>
  <si>
    <t xml:space="preserve">CITE HEDI NOUIRA </t>
  </si>
  <si>
    <t>OUERHANI JIHENE</t>
  </si>
  <si>
    <t>07919892</t>
  </si>
  <si>
    <t>03503</t>
  </si>
  <si>
    <t>te khezama Boussalem</t>
  </si>
  <si>
    <t>Boussalem</t>
  </si>
  <si>
    <t>DAKHLAOUI BOUTHEINA</t>
  </si>
  <si>
    <t>13646586</t>
  </si>
  <si>
    <t>11 RUE HARRACH DENDEN MANOUBA</t>
  </si>
  <si>
    <t>Denden</t>
  </si>
  <si>
    <t xml:space="preserve">KHYARI NOURCHEN </t>
  </si>
  <si>
    <t>14367104</t>
  </si>
  <si>
    <t>CITE ESSAADA MORNAGIA</t>
  </si>
  <si>
    <t xml:space="preserve">DENDEN </t>
  </si>
  <si>
    <t>LOUATI OUMEYMA</t>
  </si>
  <si>
    <t>11669097</t>
  </si>
  <si>
    <t>00003086694</t>
  </si>
  <si>
    <t>VILLA 110 RESIDENCE DALIA EL WAHA EL AGBA TUNIS</t>
  </si>
  <si>
    <t>BEN ROMDHANE BAHA</t>
  </si>
  <si>
    <t>09197973</t>
  </si>
  <si>
    <t>00003289290</t>
  </si>
  <si>
    <t>02 RUE TAHER HADDAD CITE EL BASSATINE MORNAGUIA</t>
  </si>
  <si>
    <t>GHANMI SAFA</t>
  </si>
  <si>
    <t>14364948</t>
  </si>
  <si>
    <t>01712291893</t>
  </si>
  <si>
    <t>CHABBAOU OUED ELIL MANOUBA</t>
  </si>
  <si>
    <t>MATTIA ANGELO</t>
  </si>
  <si>
    <t>COORDINATEUR QUALITE</t>
  </si>
  <si>
    <t>00002024821</t>
  </si>
  <si>
    <t>GHARBI GAIDI ABDERAZEK</t>
  </si>
  <si>
    <t>08734553</t>
  </si>
  <si>
    <t>20700</t>
  </si>
  <si>
    <t>00002261220</t>
  </si>
  <si>
    <t xml:space="preserve">18 RUE MOHAMED SNOUSSI CITE ETTAHRIR </t>
  </si>
  <si>
    <t>ETTAHRIR</t>
  </si>
  <si>
    <t>OUNI RIDHA</t>
  </si>
  <si>
    <t>09483492</t>
  </si>
  <si>
    <t>00002988259</t>
  </si>
  <si>
    <t xml:space="preserve">SIDI MEDINE MJEZ EL BAB </t>
  </si>
  <si>
    <t>MJEZ EL BEB</t>
  </si>
  <si>
    <t>DAKHLAOUI WISSAL</t>
  </si>
  <si>
    <t>13617965</t>
  </si>
  <si>
    <t>00003099186</t>
  </si>
  <si>
    <t>14358552</t>
  </si>
  <si>
    <t>00003113888</t>
  </si>
  <si>
    <t>RHIMI YATHREB</t>
  </si>
  <si>
    <t>14352793</t>
  </si>
  <si>
    <t>05 RUE SOUKRA DENDEN MANOUBA</t>
  </si>
  <si>
    <t>NAMMOUCHI BASMA</t>
  </si>
  <si>
    <t>07272889</t>
  </si>
  <si>
    <t>00001169070</t>
  </si>
  <si>
    <t xml:space="preserve">RUE EL JAMAA GHDIR EL GOLLA </t>
  </si>
  <si>
    <t>TRABELSI AMEL</t>
  </si>
  <si>
    <t>probléme creche des enfants</t>
  </si>
  <si>
    <t>MECHERGI NIDHAL</t>
  </si>
  <si>
    <t>14258492</t>
  </si>
  <si>
    <t>YASSMINET</t>
  </si>
  <si>
    <t>WECHTETI ARWA</t>
  </si>
  <si>
    <t>09490310</t>
  </si>
  <si>
    <t>00001706838</t>
  </si>
  <si>
    <t>JLASSI HAJER</t>
  </si>
  <si>
    <t>04715663</t>
  </si>
  <si>
    <t>00003300797</t>
  </si>
  <si>
    <t>BOUDHRAA NAWEL</t>
  </si>
  <si>
    <t>07332592</t>
  </si>
  <si>
    <t>00003302918</t>
  </si>
  <si>
    <t>AOUINI AMEL</t>
  </si>
  <si>
    <t>07072387</t>
  </si>
  <si>
    <t>00003302296</t>
  </si>
  <si>
    <t>SALLOUHI NAJWA</t>
  </si>
  <si>
    <t>08516211</t>
  </si>
  <si>
    <t>00003302731</t>
  </si>
  <si>
    <t>JLASSI AHLEM</t>
  </si>
  <si>
    <t>07325533</t>
  </si>
  <si>
    <t>00002427486</t>
  </si>
  <si>
    <t>EL FAJJA MORNAGIA</t>
  </si>
  <si>
    <t>EL MEJRI MARIEM</t>
  </si>
  <si>
    <t>13004199</t>
  </si>
  <si>
    <t>00001169788</t>
  </si>
  <si>
    <t>EZZAHROUNI</t>
  </si>
  <si>
    <t>KHEDHER MOUNA</t>
  </si>
  <si>
    <t>04672814</t>
  </si>
  <si>
    <t>00003302279</t>
  </si>
  <si>
    <t xml:space="preserve">01 RUE EL HAKEM IBN THEBET EZOUHOUR 5 </t>
  </si>
  <si>
    <t>AYARI HAJER</t>
  </si>
  <si>
    <t>ACOMPAGNEMENT</t>
  </si>
  <si>
    <t>07115250</t>
  </si>
  <si>
    <t>01105015492</t>
  </si>
  <si>
    <t xml:space="preserve">12 RUE OTHMEN EL KAAK DENDEN </t>
  </si>
  <si>
    <t>OUESLATI NABIHA</t>
  </si>
  <si>
    <t>05658140</t>
  </si>
  <si>
    <t>00001364685</t>
  </si>
  <si>
    <t>BEJAOUA OUED ELIL</t>
  </si>
  <si>
    <t>MEJRI RADHIA</t>
  </si>
  <si>
    <t>07307247</t>
  </si>
  <si>
    <t xml:space="preserve">CITE EZOUHOUR 1 SOMRANE </t>
  </si>
  <si>
    <t>00966113</t>
  </si>
  <si>
    <t>00002541398</t>
  </si>
  <si>
    <t>GRIAAT  ARRET 44 MANOUBA</t>
  </si>
  <si>
    <t>CHARGUI WAAD</t>
  </si>
  <si>
    <t>09195832</t>
  </si>
  <si>
    <t>00003304588</t>
  </si>
  <si>
    <t>RUE KONDAR DAOUAR HICHER</t>
  </si>
  <si>
    <t>AOUADI HLIMA</t>
  </si>
  <si>
    <t xml:space="preserve">rendement </t>
  </si>
  <si>
    <t>08033107</t>
  </si>
  <si>
    <t>00003304929</t>
  </si>
  <si>
    <t>CITE ETTADHAMEN</t>
  </si>
  <si>
    <t>HAMMAMI BASMA</t>
  </si>
  <si>
    <t>08908652</t>
  </si>
  <si>
    <t>07115691498</t>
  </si>
  <si>
    <t xml:space="preserve">GHDIR EL GOLLA </t>
  </si>
  <si>
    <t>BAKOUCHI ARBIA</t>
  </si>
  <si>
    <t>07368883</t>
  </si>
  <si>
    <t>00000875303</t>
  </si>
  <si>
    <t>CITE TAOUFIK BORJ EL AMRI</t>
  </si>
  <si>
    <t>KHEZAMI NOURHENE</t>
  </si>
  <si>
    <t>11684510</t>
  </si>
  <si>
    <t>00003304829</t>
  </si>
  <si>
    <t>MECHERGUI CHAIMA</t>
  </si>
  <si>
    <t>12377320</t>
  </si>
  <si>
    <t>RUE EL MARJAA BORJ CHAKIR</t>
  </si>
  <si>
    <t>RIAHI YOSRA</t>
  </si>
  <si>
    <t>14270971</t>
  </si>
  <si>
    <t>01715586737</t>
  </si>
  <si>
    <t>CITE BOUZAYENE KHAZNADAR BARDO</t>
  </si>
  <si>
    <t>KHEDHRI KARIMA</t>
  </si>
  <si>
    <t>proléme de poste</t>
  </si>
  <si>
    <t>13020930</t>
  </si>
  <si>
    <t>00001179355</t>
  </si>
  <si>
    <t xml:space="preserve">CITE BOUZAYENE ZAHROUNI </t>
  </si>
  <si>
    <t>HOMRANI MARIEM</t>
  </si>
  <si>
    <t>07385462</t>
  </si>
  <si>
    <t>00003311922</t>
  </si>
  <si>
    <t>DOUAR HICHER MANOUBA</t>
  </si>
  <si>
    <t>probleme salaire</t>
  </si>
  <si>
    <t>07427090</t>
  </si>
  <si>
    <t>01743274918</t>
  </si>
  <si>
    <t>AMDOUNI KHAOULA</t>
  </si>
  <si>
    <t>14357487</t>
  </si>
  <si>
    <t>00002923306</t>
  </si>
  <si>
    <t>GHARBI AMENI</t>
  </si>
  <si>
    <t>11666111</t>
  </si>
  <si>
    <t>00003305444</t>
  </si>
  <si>
    <t>GHARBI MOLKA</t>
  </si>
  <si>
    <t>11674306</t>
  </si>
  <si>
    <t>00003305434</t>
  </si>
  <si>
    <t>AZIZI ICHRAK</t>
  </si>
  <si>
    <t>09522254</t>
  </si>
  <si>
    <t>IBRAHMIA GHADA</t>
  </si>
  <si>
    <t>11669135</t>
  </si>
  <si>
    <t>01715631475</t>
  </si>
  <si>
    <t>09510757</t>
  </si>
  <si>
    <t>00003019155</t>
  </si>
  <si>
    <t>CITE NAJEH TEBORBA</t>
  </si>
  <si>
    <t>TEBORBA</t>
  </si>
  <si>
    <t>MERDASSI FADHILA</t>
  </si>
  <si>
    <t>07289386</t>
  </si>
  <si>
    <t>00003304969</t>
  </si>
  <si>
    <t>25 JUILLET SIDI HSSINE</t>
  </si>
  <si>
    <t>BEN TALEB MEJDA</t>
  </si>
  <si>
    <t>07226358</t>
  </si>
  <si>
    <t>ESHILI SONIA</t>
  </si>
  <si>
    <t>04742720</t>
  </si>
  <si>
    <t>MADFII SLIM</t>
  </si>
  <si>
    <t>07202563</t>
  </si>
  <si>
    <t>07320115099</t>
  </si>
  <si>
    <t>CITE IBN SINA 2</t>
  </si>
  <si>
    <t>GHANDOURI SAMIA</t>
  </si>
  <si>
    <t>Chômage technique</t>
  </si>
  <si>
    <t>07322762</t>
  </si>
  <si>
    <t>00002428283</t>
  </si>
  <si>
    <t>CHAIBI AMEL</t>
  </si>
  <si>
    <t>07434057</t>
  </si>
  <si>
    <t>00003305012</t>
  </si>
  <si>
    <t>DORAII RIM</t>
  </si>
  <si>
    <t>08317037</t>
  </si>
  <si>
    <t>01714220437</t>
  </si>
  <si>
    <t>02 RUE TAOUISS CITE EL WIFAK KHAZNADAR</t>
  </si>
  <si>
    <t>00003316482</t>
  </si>
  <si>
    <t>30 RUE 4035 MALLESSINE TUNIS</t>
  </si>
  <si>
    <t>MALASSINE</t>
  </si>
  <si>
    <t>MKAIDI YOSRA</t>
  </si>
  <si>
    <t>11650599</t>
  </si>
  <si>
    <t>00002577732</t>
  </si>
  <si>
    <t>04 RUE 4363 ZAHROUNI TUNIS</t>
  </si>
  <si>
    <t>CHALOUATI NOURHENE</t>
  </si>
  <si>
    <t>14361099</t>
  </si>
  <si>
    <t>NASRI NOURHENE</t>
  </si>
  <si>
    <t>travail de nuit</t>
  </si>
  <si>
    <t>14370504</t>
  </si>
  <si>
    <t>00003229381</t>
  </si>
  <si>
    <t>07 RUE ASSEM BEN THEBET DOUAR HICHER</t>
  </si>
  <si>
    <t>JEBALI SAFA</t>
  </si>
  <si>
    <t>09935625</t>
  </si>
  <si>
    <t>00003119090</t>
  </si>
  <si>
    <t xml:space="preserve">CITE ETTAHRIR SUPERIEUR INTILAKA </t>
  </si>
  <si>
    <t>ABIDI JIHENE</t>
  </si>
  <si>
    <t>13635295</t>
  </si>
  <si>
    <t>CITE BOUZEYENE DENDEN</t>
  </si>
  <si>
    <t>FTITI RADHIA</t>
  </si>
  <si>
    <t>11990089</t>
  </si>
  <si>
    <t>00003025412</t>
  </si>
  <si>
    <t>SOUDENI RANIA</t>
  </si>
  <si>
    <t>09532109</t>
  </si>
  <si>
    <t>00131306007</t>
  </si>
  <si>
    <t>BORJ ENNOUR BORJ AL AMRI</t>
  </si>
  <si>
    <t>CHOUCHENE WAHIDA</t>
  </si>
  <si>
    <t>08018057</t>
  </si>
  <si>
    <t>08901289086</t>
  </si>
  <si>
    <t>YASSMINET BEN AROUS</t>
  </si>
  <si>
    <t>NASRI SANA</t>
  </si>
  <si>
    <t>probleme d'integration</t>
  </si>
  <si>
    <t>07398721</t>
  </si>
  <si>
    <t>10 RUE 10387 OUARDIA 6 TUNIS</t>
  </si>
  <si>
    <t>KHEMIRI AKREM</t>
  </si>
  <si>
    <t>COUPEUR</t>
  </si>
  <si>
    <t>11664480</t>
  </si>
  <si>
    <t>00003016301</t>
  </si>
  <si>
    <t>KHELIFI ASMA</t>
  </si>
  <si>
    <t>09168326</t>
  </si>
  <si>
    <t>STITI JASSER</t>
  </si>
  <si>
    <t>14373011</t>
  </si>
  <si>
    <t>00001182959</t>
  </si>
  <si>
    <t>SEGNI FIRAS</t>
  </si>
  <si>
    <t>probléme de dicipline</t>
  </si>
  <si>
    <t>14266239</t>
  </si>
  <si>
    <t>00003133887</t>
  </si>
  <si>
    <t>28 RUE 608 ZAHROUNI TUNIS</t>
  </si>
  <si>
    <t>WEILI SEIF EDDINE</t>
  </si>
  <si>
    <t>Conflit avec chef d'équipe</t>
  </si>
  <si>
    <t>13003579</t>
  </si>
  <si>
    <t>00003308249</t>
  </si>
  <si>
    <t>KHIARI WIEM</t>
  </si>
  <si>
    <t>14360499</t>
  </si>
  <si>
    <t>MORNAGUIA MANOUBA</t>
  </si>
  <si>
    <t>OUEDERNI SAFOUENE</t>
  </si>
  <si>
    <t>13242103</t>
  </si>
  <si>
    <t>00002902426</t>
  </si>
  <si>
    <t>BEN JERBANIA SAHAR</t>
  </si>
  <si>
    <t>11665405</t>
  </si>
  <si>
    <t>00003311040</t>
  </si>
  <si>
    <t>01 RUE 4280 CITE FEHRI EL AGBA TUNIS</t>
  </si>
  <si>
    <t>KARTELLI SAOUSSEN</t>
  </si>
  <si>
    <t>INTEGRATION</t>
  </si>
  <si>
    <t>12677337</t>
  </si>
  <si>
    <t>AYARI FATMA</t>
  </si>
  <si>
    <t>07362822</t>
  </si>
  <si>
    <t>00133130133</t>
  </si>
  <si>
    <t>CITE TAHOUNA MORNAGUIA</t>
  </si>
  <si>
    <t>ABAYDI THALJA</t>
  </si>
  <si>
    <t>08598908</t>
  </si>
  <si>
    <t>00000177700</t>
  </si>
  <si>
    <t>HAMDI ZEINEB</t>
  </si>
  <si>
    <t>11682317</t>
  </si>
  <si>
    <t>00003311509</t>
  </si>
  <si>
    <t>MAAOUI MARWEN</t>
  </si>
  <si>
    <t>13604589</t>
  </si>
  <si>
    <t>00002159721</t>
  </si>
  <si>
    <t>12 RUE SIDI ABDELJALIL BERINE SIDI HASSINE</t>
  </si>
  <si>
    <t>JABRI NABILA</t>
  </si>
  <si>
    <t>07949056</t>
  </si>
  <si>
    <t>BIZERTE</t>
  </si>
  <si>
    <t>TAGHOUTI KAWTHER</t>
  </si>
  <si>
    <t>BOUGASSA ABDALLAH</t>
  </si>
  <si>
    <t>07203801</t>
  </si>
  <si>
    <t>00003312872</t>
  </si>
  <si>
    <t>CITE EL MALAAB BEN AROUS</t>
  </si>
  <si>
    <t>AOUIDI REFKA</t>
  </si>
  <si>
    <t>09461907</t>
  </si>
  <si>
    <t>Biat</t>
  </si>
  <si>
    <t>MOUELHI LEILA</t>
  </si>
  <si>
    <t>ABS</t>
  </si>
  <si>
    <t>04771345</t>
  </si>
  <si>
    <t>00002981196</t>
  </si>
  <si>
    <t>KHEDHRI MOUNA</t>
  </si>
  <si>
    <t>04689321</t>
  </si>
  <si>
    <t>00003312120</t>
  </si>
  <si>
    <t>MANAI HANEN</t>
  </si>
  <si>
    <t>02335757</t>
  </si>
  <si>
    <t>00003120499</t>
  </si>
  <si>
    <t>MEJRI LATIFA</t>
  </si>
  <si>
    <t>00003300375</t>
  </si>
  <si>
    <t>RESIDENCE BIROUNI MOUROUJ</t>
  </si>
  <si>
    <t>MOUROUJ</t>
  </si>
  <si>
    <t>BEN RHOUMA BELHSSEN</t>
  </si>
  <si>
    <t>07052728</t>
  </si>
  <si>
    <t>00003315319</t>
  </si>
  <si>
    <t>TAGOURTI RADHWA</t>
  </si>
  <si>
    <t>08967529</t>
  </si>
  <si>
    <t>DHAOUADI INSAF</t>
  </si>
  <si>
    <t>04699483</t>
  </si>
  <si>
    <t>00000935951</t>
  </si>
  <si>
    <t>KRIMI AROUSSIA</t>
  </si>
  <si>
    <t>07395550</t>
  </si>
  <si>
    <t>00003311507</t>
  </si>
  <si>
    <t>CITE EL OUERD OUED ELLIL</t>
  </si>
  <si>
    <t>MLIKI BCHIRA</t>
  </si>
  <si>
    <t>07368566</t>
  </si>
  <si>
    <t>00003311339</t>
  </si>
  <si>
    <t>MAALAOUI MOHAMED</t>
  </si>
  <si>
    <t>08983553</t>
  </si>
  <si>
    <t>EL HAMIL SAJNAN</t>
  </si>
  <si>
    <t>probléme d'intégration</t>
  </si>
  <si>
    <t>09160473</t>
  </si>
  <si>
    <t>00000880067</t>
  </si>
  <si>
    <t>NASRI MALEKE</t>
  </si>
  <si>
    <t>11663800</t>
  </si>
  <si>
    <t>09167408</t>
  </si>
  <si>
    <t>OTHMANI OLFA</t>
  </si>
  <si>
    <t>04712648</t>
  </si>
  <si>
    <t>00003311956</t>
  </si>
  <si>
    <t>KLAI AMEL</t>
  </si>
  <si>
    <t>13615623</t>
  </si>
  <si>
    <t>00002457154</t>
  </si>
  <si>
    <t>KHEMILI HANEN</t>
  </si>
  <si>
    <t>07278439</t>
  </si>
  <si>
    <t>AOUINI SAFA</t>
  </si>
  <si>
    <t>09534644</t>
  </si>
  <si>
    <t>00003312239</t>
  </si>
  <si>
    <t>SIDI ALI HATTAB MORNAGUIA MANOUBA</t>
  </si>
  <si>
    <t>KOUKI KAWTHER</t>
  </si>
  <si>
    <t>02312888</t>
  </si>
  <si>
    <t>00001180426</t>
  </si>
  <si>
    <t>AYARI CHAIMA</t>
  </si>
  <si>
    <t>13019388</t>
  </si>
  <si>
    <t>01741095380</t>
  </si>
  <si>
    <t>ABIDI MONIA</t>
  </si>
  <si>
    <t>04636443</t>
  </si>
  <si>
    <t>00133132409</t>
  </si>
  <si>
    <t>MEJRI ANIS</t>
  </si>
  <si>
    <t xml:space="preserve">ARRET 24 KABARIA </t>
  </si>
  <si>
    <t>BOULAARASS RANIA</t>
  </si>
  <si>
    <t>14363150</t>
  </si>
  <si>
    <t>00002972624</t>
  </si>
  <si>
    <t>BIR BEN JIMA MORNAGUIA MANOUBA</t>
  </si>
  <si>
    <t>SELLITI ABIR</t>
  </si>
  <si>
    <t>09514030</t>
  </si>
  <si>
    <t>00003312075</t>
  </si>
  <si>
    <t>KSAR SAID 2 CITE ETTAHRIR</t>
  </si>
  <si>
    <t>ROUBI ABLA</t>
  </si>
  <si>
    <t>09534018</t>
  </si>
  <si>
    <t>00003312182</t>
  </si>
  <si>
    <t>SOLTANI ISLEM</t>
  </si>
  <si>
    <t>13004392</t>
  </si>
  <si>
    <t>01743275055</t>
  </si>
  <si>
    <t>CITE EL FEHRI EL AGBA TUNIS</t>
  </si>
  <si>
    <t>ASKRI HENDA</t>
  </si>
  <si>
    <t>09197874</t>
  </si>
  <si>
    <t>00002867402</t>
  </si>
  <si>
    <t>DAOUAR HICHER MANOUBA</t>
  </si>
  <si>
    <t>MARZOUKI MARWA</t>
  </si>
  <si>
    <t>07971753</t>
  </si>
  <si>
    <t>01720924022</t>
  </si>
  <si>
    <t>ISMAIL FADI</t>
  </si>
  <si>
    <t>14369280</t>
  </si>
  <si>
    <t>00003029254</t>
  </si>
  <si>
    <t>KHALFALLAH HAYET</t>
  </si>
  <si>
    <t>05171557</t>
  </si>
  <si>
    <t>00003314383</t>
  </si>
  <si>
    <t>ROUBI  ABIR</t>
  </si>
  <si>
    <t>14352096</t>
  </si>
  <si>
    <t>00003312389</t>
  </si>
  <si>
    <t>EL MORNAGIA</t>
  </si>
  <si>
    <t>AOUINI SAWSEN</t>
  </si>
  <si>
    <t>14352682</t>
  </si>
  <si>
    <t>BEN TALEB SARRA</t>
  </si>
  <si>
    <t>09187483</t>
  </si>
  <si>
    <t>EL MOZZI MOLKA</t>
  </si>
  <si>
    <t>11667665</t>
  </si>
  <si>
    <t>00003154211</t>
  </si>
  <si>
    <t>BEN SAID SIHEM</t>
  </si>
  <si>
    <t>04951220</t>
  </si>
  <si>
    <t>00003311160</t>
  </si>
  <si>
    <t>HARRAGHI LATIFA</t>
  </si>
  <si>
    <t>07377197</t>
  </si>
  <si>
    <t>00001184037</t>
  </si>
  <si>
    <t>HABIBI MAROUA</t>
  </si>
  <si>
    <t>09515436</t>
  </si>
  <si>
    <t>00002861117</t>
  </si>
  <si>
    <t>AOUINI WAFA</t>
  </si>
  <si>
    <t>09183984</t>
  </si>
  <si>
    <t>00003314941</t>
  </si>
  <si>
    <t>KSSAR HDID MORNAGUIA</t>
  </si>
  <si>
    <t>HAMMAMI SIHEM</t>
  </si>
  <si>
    <t>09506782</t>
  </si>
  <si>
    <t>00003218711</t>
  </si>
  <si>
    <t>ADHIMINI HANEN</t>
  </si>
  <si>
    <t>13015050</t>
  </si>
  <si>
    <t>04843263</t>
  </si>
  <si>
    <t>00002457449</t>
  </si>
  <si>
    <t>nouvelle oppotunité</t>
  </si>
  <si>
    <t>FOUCHENA BEN AROUS</t>
  </si>
  <si>
    <t>OUERGHI FATMA</t>
  </si>
  <si>
    <t>04669842</t>
  </si>
  <si>
    <t>MECHTEL EL AGBA TUNIS</t>
  </si>
  <si>
    <t>AJMI RANIA</t>
  </si>
  <si>
    <t>07183377</t>
  </si>
  <si>
    <t>00002131025</t>
  </si>
  <si>
    <t>MEJRI HANENE</t>
  </si>
  <si>
    <t>07292426</t>
  </si>
  <si>
    <t>06002</t>
  </si>
  <si>
    <t>AKERMI RABIAA</t>
  </si>
  <si>
    <t>09155586</t>
  </si>
  <si>
    <t>00003069888</t>
  </si>
  <si>
    <t>TBALTICH EL MORNAGUIA</t>
  </si>
  <si>
    <t>MRAIDI AHMED</t>
  </si>
  <si>
    <t>07293115</t>
  </si>
  <si>
    <t>02800</t>
  </si>
  <si>
    <t>00033033281</t>
  </si>
  <si>
    <t>KODHAI KAOUTHER</t>
  </si>
  <si>
    <t>07338292</t>
  </si>
  <si>
    <t>00001285128</t>
  </si>
  <si>
    <t>CITE ENNAJET JDAIDA TEBORBA</t>
  </si>
  <si>
    <t>KODHAI ZEINEB</t>
  </si>
  <si>
    <t>07355352</t>
  </si>
  <si>
    <t>00002555332</t>
  </si>
  <si>
    <t>ABIDI HAYET</t>
  </si>
  <si>
    <t>07350003</t>
  </si>
  <si>
    <t>00002913522</t>
  </si>
  <si>
    <t>CHOUIGUI TEBORBA</t>
  </si>
  <si>
    <t>REJAB HANENE</t>
  </si>
  <si>
    <t>07392187</t>
  </si>
  <si>
    <t>00002975438</t>
  </si>
  <si>
    <t>BATTAN TEBORBA</t>
  </si>
  <si>
    <t>HMAIDI SAOUSSEN</t>
  </si>
  <si>
    <t>06908157</t>
  </si>
  <si>
    <t>00003326609</t>
  </si>
  <si>
    <t>MEJRI IBTISSEM</t>
  </si>
  <si>
    <t>09505495</t>
  </si>
  <si>
    <t>00002917646</t>
  </si>
  <si>
    <t>CITE PALESTINE TEBORBA</t>
  </si>
  <si>
    <t>HAMMAMI REBEH</t>
  </si>
  <si>
    <t>07280930</t>
  </si>
  <si>
    <t>00002431397</t>
  </si>
  <si>
    <t>HAFSAOUI HABIBA</t>
  </si>
  <si>
    <t>12732031</t>
  </si>
  <si>
    <t>00003203757</t>
  </si>
  <si>
    <t>TEHENTI MARIEM</t>
  </si>
  <si>
    <t>04835179</t>
  </si>
  <si>
    <t>00001189237</t>
  </si>
  <si>
    <t>CITE EZZOUHOUR 5 TUNIS</t>
  </si>
  <si>
    <t>AOUINI SIHEM</t>
  </si>
  <si>
    <t>09178727</t>
  </si>
  <si>
    <t>00003007562</t>
  </si>
  <si>
    <t>CITE ENNASSIM SAIDA TEBORBA</t>
  </si>
  <si>
    <t>ABIDI KAOUTHER</t>
  </si>
  <si>
    <t>07293069</t>
  </si>
  <si>
    <t>00002902553</t>
  </si>
  <si>
    <t>ROUTE CHWIGUI TEBORBA</t>
  </si>
  <si>
    <t>MESBAHI INTISSAR</t>
  </si>
  <si>
    <t>14267785</t>
  </si>
  <si>
    <t>00002909032</t>
  </si>
  <si>
    <t>HABIBI FATMA</t>
  </si>
  <si>
    <t>07390012</t>
  </si>
  <si>
    <t>00003318509</t>
  </si>
  <si>
    <t>OUESLATI MOHAMED MALEK</t>
  </si>
  <si>
    <t>11401513</t>
  </si>
  <si>
    <t>07207</t>
  </si>
  <si>
    <t>CITE HAMMAM GHAR EL MELH</t>
  </si>
  <si>
    <t>FRAIJI RAWDHA</t>
  </si>
  <si>
    <t>probléme integration</t>
  </si>
  <si>
    <t>07272205</t>
  </si>
  <si>
    <t>00002738816</t>
  </si>
  <si>
    <t xml:space="preserve">CHABAW WED ELLIL </t>
  </si>
  <si>
    <t>BERBANA SONIA</t>
  </si>
  <si>
    <t>07308423</t>
  </si>
  <si>
    <t>01714296619</t>
  </si>
  <si>
    <t>CITE ENNAJEH OUED ELLIL MANOUBA</t>
  </si>
  <si>
    <t>JABRI SANA</t>
  </si>
  <si>
    <t>Med Ali</t>
  </si>
  <si>
    <t>09169897</t>
  </si>
  <si>
    <t>00003209292</t>
  </si>
  <si>
    <t xml:space="preserve">BOURAGBA MORNAGUIA </t>
  </si>
  <si>
    <t>04539265</t>
  </si>
  <si>
    <t>marié</t>
  </si>
  <si>
    <t>04105871107</t>
  </si>
  <si>
    <t>CHAAOUANI HENDA</t>
  </si>
  <si>
    <t>07322081</t>
  </si>
  <si>
    <t>00003318393</t>
  </si>
  <si>
    <t>CITE ENNAJET CHEBAOU MANOUBA</t>
  </si>
  <si>
    <t>NEFZI SARRA</t>
  </si>
  <si>
    <t>09514697</t>
  </si>
  <si>
    <t>00002967396</t>
  </si>
  <si>
    <t>FERCHICHI HAIFA</t>
  </si>
  <si>
    <t>07334017</t>
  </si>
  <si>
    <t>00003320829</t>
  </si>
  <si>
    <t>HAMMAMI RIHAB</t>
  </si>
  <si>
    <t>11660322</t>
  </si>
  <si>
    <t>00003003348</t>
  </si>
  <si>
    <t>MASSOUDI AMIRA</t>
  </si>
  <si>
    <t>07349672</t>
  </si>
  <si>
    <t>01714296288</t>
  </si>
  <si>
    <t>OUED ELLIL MANOUBA</t>
  </si>
  <si>
    <t>AJIMI OUMEYMA</t>
  </si>
  <si>
    <t>07217377</t>
  </si>
  <si>
    <t>00002655990</t>
  </si>
  <si>
    <t>CITE EL KOUROUM MORNAG</t>
  </si>
  <si>
    <t xml:space="preserve">NEFZI SEIF EDDINE </t>
  </si>
  <si>
    <t>14271443</t>
  </si>
  <si>
    <t>01714298458</t>
  </si>
  <si>
    <t>JEDAIDA TEBORBA</t>
  </si>
  <si>
    <t>ZAAGARI AYA</t>
  </si>
  <si>
    <t>INFERMIERE</t>
  </si>
  <si>
    <t>14367922</t>
  </si>
  <si>
    <t>01713788640</t>
  </si>
  <si>
    <t>KASSAAOUI FEDIA</t>
  </si>
  <si>
    <t>14363617</t>
  </si>
  <si>
    <t>MADHI ATEF</t>
  </si>
  <si>
    <t>04673070</t>
  </si>
  <si>
    <t>00001402045</t>
  </si>
  <si>
    <t>17 RUE 4525 HRAIRIA TUNIS</t>
  </si>
  <si>
    <t>JENDOUBI NOUR</t>
  </si>
  <si>
    <t>09533856</t>
  </si>
  <si>
    <t>00003328271</t>
  </si>
  <si>
    <t>Jedaida</t>
  </si>
  <si>
    <t>BOUROGAA CHEDI</t>
  </si>
  <si>
    <t>11665616</t>
  </si>
  <si>
    <t>00001039889</t>
  </si>
  <si>
    <t>JELASSI SABRINE</t>
  </si>
  <si>
    <t>14362330</t>
  </si>
  <si>
    <t>01714296734</t>
  </si>
  <si>
    <t>ZELFANI SANA</t>
  </si>
  <si>
    <t>07133128</t>
  </si>
  <si>
    <t>00003005248</t>
  </si>
  <si>
    <t>MOUROUJ 2 BEN AROUS</t>
  </si>
  <si>
    <t>BEN YAHYA  AHLEM</t>
  </si>
  <si>
    <t>07297759</t>
  </si>
  <si>
    <t>00002364730</t>
  </si>
  <si>
    <t>BIR ZITOUN TEBORBA MANOUBA</t>
  </si>
  <si>
    <t>HEDHLI NEZIHA</t>
  </si>
  <si>
    <t>05666349</t>
  </si>
  <si>
    <t>00003080153</t>
  </si>
  <si>
    <t>TEBORBA MANOUBA</t>
  </si>
  <si>
    <t>00000929536</t>
  </si>
  <si>
    <t>DELLAI SAMAR</t>
  </si>
  <si>
    <t>14258750</t>
  </si>
  <si>
    <t>01735531820</t>
  </si>
  <si>
    <t>BEN AMIRA SARRA</t>
  </si>
  <si>
    <t>07235951</t>
  </si>
  <si>
    <t>00002870738</t>
  </si>
  <si>
    <t>CITE HACHED 2 MHAMDIA</t>
  </si>
  <si>
    <t>KHABTHENI HENDA</t>
  </si>
  <si>
    <t>09496016</t>
  </si>
  <si>
    <t>EL YASMINETTE BEN AROUS</t>
  </si>
  <si>
    <t>SOUIDI AMENI</t>
  </si>
  <si>
    <t>11870579</t>
  </si>
  <si>
    <t>00345019537</t>
  </si>
  <si>
    <t>BARRAGE HRAIRIA TUNIS</t>
  </si>
  <si>
    <t>BEHRI BOCHRA</t>
  </si>
  <si>
    <t>09492029</t>
  </si>
  <si>
    <t>00002853929</t>
  </si>
  <si>
    <t>KHAZNADAR BARDO TUNIS</t>
  </si>
  <si>
    <t>HABIBI OUMEYMA</t>
  </si>
  <si>
    <t>09522466</t>
  </si>
  <si>
    <t>MEJRI MONIA</t>
  </si>
  <si>
    <t>salaire</t>
  </si>
  <si>
    <t>07327197</t>
  </si>
  <si>
    <t>00003325805</t>
  </si>
  <si>
    <t>GANOUATI HANEN</t>
  </si>
  <si>
    <t>07086851</t>
  </si>
  <si>
    <t>00000687443</t>
  </si>
  <si>
    <t>CITE MOHAMED ALI OUARDIA</t>
  </si>
  <si>
    <t>GUEBSI HAJER</t>
  </si>
  <si>
    <t>CITE EL MADRASSA 2 MORNAG</t>
  </si>
  <si>
    <t>SKHIRI SONDES</t>
  </si>
  <si>
    <t>07979674</t>
  </si>
  <si>
    <t>00002737023</t>
  </si>
  <si>
    <t>RIAHI WIEM</t>
  </si>
  <si>
    <t>14650576</t>
  </si>
  <si>
    <t>00002697202</t>
  </si>
  <si>
    <t>CHEBEDDA RUE FARHAT HACHED NAASSEN</t>
  </si>
  <si>
    <t>FERCHICHI HAMZA</t>
  </si>
  <si>
    <t>14658261</t>
  </si>
  <si>
    <t>00825027653</t>
  </si>
  <si>
    <t>RIAHI WIFAK</t>
  </si>
  <si>
    <t>14657813</t>
  </si>
  <si>
    <t>00002960679</t>
  </si>
  <si>
    <t>08704123</t>
  </si>
  <si>
    <t>00001183266</t>
  </si>
  <si>
    <t>CITE EL WARD CHEBBAOU MANOUBA</t>
  </si>
  <si>
    <t>KEFI FATEN</t>
  </si>
  <si>
    <t>04548428</t>
  </si>
  <si>
    <t>00003083428</t>
  </si>
  <si>
    <t>JENDOUBI MOHAMED</t>
  </si>
  <si>
    <t>07267122</t>
  </si>
  <si>
    <t>00003325643</t>
  </si>
  <si>
    <t>ADJMI ABDENNACEUR</t>
  </si>
  <si>
    <t>08667947</t>
  </si>
  <si>
    <t>RUE DHAHBI BLOC 5 BORJ LOUZIR ARIANA</t>
  </si>
  <si>
    <t>BACH RAIES NABILA</t>
  </si>
  <si>
    <t>04641329</t>
  </si>
  <si>
    <t>RUE 4726 CITE EZOUHOUR TUNIS</t>
  </si>
  <si>
    <t>DIOUANI SONDES</t>
  </si>
  <si>
    <t>07383413</t>
  </si>
  <si>
    <t>01007462787</t>
  </si>
  <si>
    <t>AL JAMI HENDA</t>
  </si>
  <si>
    <t>04727600</t>
  </si>
  <si>
    <t>00133132233</t>
  </si>
  <si>
    <t>CITE ESSALAMA ZAHROUNI TUNIS</t>
  </si>
  <si>
    <t>57 RUE 42216 GHDIR EL GOLLA TUNIS</t>
  </si>
  <si>
    <t>HARRABI EYA</t>
  </si>
  <si>
    <t>07247753</t>
  </si>
  <si>
    <t>00002836895</t>
  </si>
  <si>
    <t>CITE EL AMAL 1 FOUCHENA BEN AROUS</t>
  </si>
  <si>
    <t>BALLOUMI SIHEM</t>
  </si>
  <si>
    <t>conflit avec superviseur</t>
  </si>
  <si>
    <t>07384238</t>
  </si>
  <si>
    <t>01733981688</t>
  </si>
  <si>
    <t>A-P6 AV</t>
  </si>
  <si>
    <t>GHARBI SALMA</t>
  </si>
  <si>
    <t>14350690</t>
  </si>
  <si>
    <t>00003338721</t>
  </si>
  <si>
    <t xml:space="preserve">CITE ENNASSIM SAIDA JEDAIDA </t>
  </si>
  <si>
    <t>AJMI EYA</t>
  </si>
  <si>
    <t>14351417</t>
  </si>
  <si>
    <t>CITE ENNASSIR MORNAGUIA</t>
  </si>
  <si>
    <t>JELASSI YASSINE</t>
  </si>
  <si>
    <t>14364189</t>
  </si>
  <si>
    <t>00002432855</t>
  </si>
  <si>
    <t>HAMMAMI AHMED</t>
  </si>
  <si>
    <t>04842591</t>
  </si>
  <si>
    <t>HARRAGHI SOUHIR</t>
  </si>
  <si>
    <t>11655885</t>
  </si>
  <si>
    <t>MAAFI AMAL</t>
  </si>
  <si>
    <t>11652994</t>
  </si>
  <si>
    <t xml:space="preserve">JOUINI MONCEF </t>
  </si>
  <si>
    <t>09167677</t>
  </si>
  <si>
    <t>00003332602</t>
  </si>
  <si>
    <t>GOBAA OUED ELLIL MANOUBA</t>
  </si>
  <si>
    <t>RAJHI MARIEM</t>
  </si>
  <si>
    <t>14362934</t>
  </si>
  <si>
    <t>00003105957</t>
  </si>
  <si>
    <t>GHAOUARI MAROUA</t>
  </si>
  <si>
    <t>09166904</t>
  </si>
  <si>
    <t>05040138481</t>
  </si>
  <si>
    <t>CHEBBI FATMA</t>
  </si>
  <si>
    <t>04818955</t>
  </si>
  <si>
    <t xml:space="preserve">07 RUE SAOUDI SIDI HESSINE </t>
  </si>
  <si>
    <t>BEN TEKHYAT OLFA</t>
  </si>
  <si>
    <t>04727335</t>
  </si>
  <si>
    <t xml:space="preserve">20 MARS SIJOUMI </t>
  </si>
  <si>
    <t>BALAHOUAN MOHAMED FEDI</t>
  </si>
  <si>
    <t>FERJENI RIM</t>
  </si>
  <si>
    <t>07365751</t>
  </si>
  <si>
    <t>00003334821</t>
  </si>
  <si>
    <t>ARFA SALOUA</t>
  </si>
  <si>
    <t>04774920</t>
  </si>
  <si>
    <t>00003244092</t>
  </si>
  <si>
    <t>CITE EL ANDALOUS MORNAGUIA</t>
  </si>
  <si>
    <t>SELMANI SARRA</t>
  </si>
  <si>
    <t>11677171</t>
  </si>
  <si>
    <t>00003067274</t>
  </si>
  <si>
    <t>KAROUI CHAFIA</t>
  </si>
  <si>
    <t>02577523</t>
  </si>
  <si>
    <t>RESIDENCE EL WALID 1 MANOUBA</t>
  </si>
  <si>
    <t>HAJRI EMNA</t>
  </si>
  <si>
    <t>07388867</t>
  </si>
  <si>
    <t>00000254249</t>
  </si>
  <si>
    <t>MEJRI SAMEH</t>
  </si>
  <si>
    <t>07323482</t>
  </si>
  <si>
    <t>00003333690</t>
  </si>
  <si>
    <t>CITE EL BASSATINE TEBORBA</t>
  </si>
  <si>
    <t>BEN AMMAR RIM</t>
  </si>
  <si>
    <t>08343920</t>
  </si>
  <si>
    <t>00003130839</t>
  </si>
  <si>
    <t>OMRANE SUPERIEUR TUNIS</t>
  </si>
  <si>
    <t>TRABELSI HABIBA</t>
  </si>
  <si>
    <t>07331065</t>
  </si>
  <si>
    <t>00001195705</t>
  </si>
  <si>
    <t>KHALED IBN EL OUALID MANOUBA</t>
  </si>
  <si>
    <t>ZARAA WALA</t>
  </si>
  <si>
    <t>11457384</t>
  </si>
  <si>
    <t>00003102038</t>
  </si>
  <si>
    <t>JEBALI THOURAYA</t>
  </si>
  <si>
    <t>07324222</t>
  </si>
  <si>
    <t>00001221348</t>
  </si>
  <si>
    <t xml:space="preserve">CITE SOUWAYAH TEBORBA </t>
  </si>
  <si>
    <t>RIAHI MOUNIRA</t>
  </si>
  <si>
    <t>02311612</t>
  </si>
  <si>
    <t>00003065958</t>
  </si>
  <si>
    <t>GRIAAT SIDI MEDINE BEJA</t>
  </si>
  <si>
    <t>ATTAFI ABIR</t>
  </si>
  <si>
    <t>07221570</t>
  </si>
  <si>
    <t>06140276594</t>
  </si>
  <si>
    <t>MBARKI SOUAD</t>
  </si>
  <si>
    <t>07978000</t>
  </si>
  <si>
    <t>00003075677</t>
  </si>
  <si>
    <t>07372213</t>
  </si>
  <si>
    <t>00003333740</t>
  </si>
  <si>
    <t>BALLOUMI AYMEN</t>
  </si>
  <si>
    <t>07395762</t>
  </si>
  <si>
    <t>00003338265</t>
  </si>
  <si>
    <t>-COUPE</t>
  </si>
  <si>
    <t>NASRI YOSRA</t>
  </si>
  <si>
    <t>14356930</t>
  </si>
  <si>
    <t>00003334611</t>
  </si>
  <si>
    <t>GHERYANI RAOUYA</t>
  </si>
  <si>
    <t>07458204</t>
  </si>
  <si>
    <t>00002894337</t>
  </si>
  <si>
    <t>SASSI SOUHAYLA</t>
  </si>
  <si>
    <t>04688719</t>
  </si>
  <si>
    <t>00003334281</t>
  </si>
  <si>
    <t>SLAMA BASMA</t>
  </si>
  <si>
    <t>préssion</t>
  </si>
  <si>
    <t>04830326</t>
  </si>
  <si>
    <t>00003334442</t>
  </si>
  <si>
    <t>OUERGHI MOHAMED AMINE</t>
  </si>
  <si>
    <t>04831311</t>
  </si>
  <si>
    <t>00002974698</t>
  </si>
  <si>
    <t>GHDIR EL GOLLA HRAIRIA TUNIS</t>
  </si>
  <si>
    <t>BOUGHANMI HANA</t>
  </si>
  <si>
    <t>07068505</t>
  </si>
  <si>
    <t>00000615803</t>
  </si>
  <si>
    <t xml:space="preserve">CITE CHAABENE MHAMDIA BEN AROUS </t>
  </si>
  <si>
    <t>12694474</t>
  </si>
  <si>
    <t>A-965</t>
  </si>
  <si>
    <t>ROUISSI SALOUA</t>
  </si>
  <si>
    <t>04656836</t>
  </si>
  <si>
    <t>00003334754</t>
  </si>
  <si>
    <t>BEN TAHER ONES</t>
  </si>
  <si>
    <t>competence</t>
  </si>
  <si>
    <t>11685977</t>
  </si>
  <si>
    <t>01720913447</t>
  </si>
  <si>
    <t>SGHAIER KAMEL</t>
  </si>
  <si>
    <t>P6 CAMPO</t>
  </si>
  <si>
    <t>09638521</t>
  </si>
  <si>
    <t>03100</t>
  </si>
  <si>
    <t>00001195342</t>
  </si>
  <si>
    <t>GHANMI NESRINE</t>
  </si>
  <si>
    <t>14357515</t>
  </si>
  <si>
    <t>01712259775</t>
  </si>
  <si>
    <t>CITE KHALED IBN EL WALID MANOUBA</t>
  </si>
  <si>
    <t>HAMMAMI AMENI</t>
  </si>
  <si>
    <t>09170285</t>
  </si>
  <si>
    <t>00002311211</t>
  </si>
  <si>
    <t>SELLIMI HATEM</t>
  </si>
  <si>
    <t>Problème de rendement</t>
  </si>
  <si>
    <t>07104240</t>
  </si>
  <si>
    <t>01305003820</t>
  </si>
  <si>
    <t>MORNAG BEN AROUS</t>
  </si>
  <si>
    <t>TRABELSI SAMIRA</t>
  </si>
  <si>
    <t>07339853</t>
  </si>
  <si>
    <t>00003338567</t>
  </si>
  <si>
    <t>BORJ AL AMRI MANOUBA</t>
  </si>
  <si>
    <t>MONSER LASSAAD</t>
  </si>
  <si>
    <t>07110738</t>
  </si>
  <si>
    <t>JOUINI EYA</t>
  </si>
  <si>
    <t>14369553</t>
  </si>
  <si>
    <t>01725511311</t>
  </si>
  <si>
    <t>SANHEJA OUED ELLIL MANOUBA</t>
  </si>
  <si>
    <t>RIAHI SAFA</t>
  </si>
  <si>
    <t>09178921</t>
  </si>
  <si>
    <t>00003337732</t>
  </si>
  <si>
    <t>HAMMAMI HENDA</t>
  </si>
  <si>
    <t>04532318</t>
  </si>
  <si>
    <t>00002433849</t>
  </si>
  <si>
    <t>RUE 42512 N°1 ZAHROUNI</t>
  </si>
  <si>
    <t>WASLI ABIR</t>
  </si>
  <si>
    <t>12379796</t>
  </si>
  <si>
    <t>00003228386</t>
  </si>
  <si>
    <t>EL AGBA MANOUBA</t>
  </si>
  <si>
    <t>RAHALI IBTIHEL</t>
  </si>
  <si>
    <t>13638915</t>
  </si>
  <si>
    <t xml:space="preserve">AIDI MONIA </t>
  </si>
  <si>
    <t>09194003</t>
  </si>
  <si>
    <t>00002657147</t>
  </si>
  <si>
    <t>-CAMPO</t>
  </si>
  <si>
    <t>BEJAOUI MARAM</t>
  </si>
  <si>
    <t>11676176</t>
  </si>
  <si>
    <t>00003338578</t>
  </si>
  <si>
    <t>conflit avec son collégue</t>
  </si>
  <si>
    <t>09199270</t>
  </si>
  <si>
    <t>00002378779</t>
  </si>
  <si>
    <t>DAAJI EYA</t>
  </si>
  <si>
    <t>14371477</t>
  </si>
  <si>
    <t>01720900535</t>
  </si>
  <si>
    <t>BEN SAAD NESRINE</t>
  </si>
  <si>
    <t>11678990</t>
  </si>
  <si>
    <t>00003338585</t>
  </si>
  <si>
    <t>CITE MECHTEL EL AGBA</t>
  </si>
  <si>
    <t>BEJAOUI SAMAR</t>
  </si>
  <si>
    <t>14372085</t>
  </si>
  <si>
    <t>01712257621</t>
  </si>
  <si>
    <t>HLEL CHAIMA</t>
  </si>
  <si>
    <t>14371080</t>
  </si>
  <si>
    <t>01720899943</t>
  </si>
  <si>
    <t>AOUINI ARIJ</t>
  </si>
  <si>
    <t>09522967</t>
  </si>
  <si>
    <t>00003338371</t>
  </si>
  <si>
    <t>HOUIMLI YOSRA</t>
  </si>
  <si>
    <t>07395658</t>
  </si>
  <si>
    <t>00002433401</t>
  </si>
  <si>
    <t>GARSI SALOUA</t>
  </si>
  <si>
    <t>07347683</t>
  </si>
  <si>
    <t>00133129816</t>
  </si>
  <si>
    <t>CITE EL YASSMINE MORNAGUIA</t>
  </si>
  <si>
    <t>SEDIRI ABIR</t>
  </si>
  <si>
    <t>12353925</t>
  </si>
  <si>
    <t>00002973936</t>
  </si>
  <si>
    <t>CHALBI AHLEM</t>
  </si>
  <si>
    <t>11663912</t>
  </si>
  <si>
    <t>JAYARA SIDI HESSINE TUNIS</t>
  </si>
  <si>
    <t>FATNASSI KHAOULA</t>
  </si>
  <si>
    <t>04748874</t>
  </si>
  <si>
    <t>01720790100</t>
  </si>
  <si>
    <t>CITE BEN YOUNES EL AGBA TUNIS</t>
  </si>
  <si>
    <t>MHAMDI OMAR</t>
  </si>
  <si>
    <t>07233254</t>
  </si>
  <si>
    <t>CITE EL ESKAN BEN AROUS</t>
  </si>
  <si>
    <t>SLII MARIEM</t>
  </si>
  <si>
    <t>14265085</t>
  </si>
  <si>
    <t>00003338840</t>
  </si>
  <si>
    <t>MAJOULI AFIFA</t>
  </si>
  <si>
    <t>07363660</t>
  </si>
  <si>
    <t>RUE 02 MARS MANOUBA</t>
  </si>
  <si>
    <t>KOUKI FAROUK</t>
  </si>
  <si>
    <t>07820104</t>
  </si>
  <si>
    <t>00277012782</t>
  </si>
  <si>
    <t>ELTIFI MONIA</t>
  </si>
  <si>
    <t>07268644</t>
  </si>
  <si>
    <t>00001205951</t>
  </si>
  <si>
    <t>FERCHICHI KAOUTHER</t>
  </si>
  <si>
    <t>07303619</t>
  </si>
  <si>
    <t>00003340245</t>
  </si>
  <si>
    <t xml:space="preserve">CITE EL JOMHOURIA MNIHLA </t>
  </si>
  <si>
    <t>FERCHICHI LEILA</t>
  </si>
  <si>
    <t>08520056</t>
  </si>
  <si>
    <t>00001128439</t>
  </si>
  <si>
    <t>HOSNI LEILA</t>
  </si>
  <si>
    <t>04818482</t>
  </si>
  <si>
    <t>01720790126</t>
  </si>
  <si>
    <t>CITE EL MHIRI EL AGBA TUNIS</t>
  </si>
  <si>
    <t>SOUISSI SALMA</t>
  </si>
  <si>
    <t>04805806</t>
  </si>
  <si>
    <t>09121670405</t>
  </si>
  <si>
    <t>JELASSI ICHRAK</t>
  </si>
  <si>
    <t>04826367</t>
  </si>
  <si>
    <t>09105813148</t>
  </si>
  <si>
    <t xml:space="preserve">ZAHROUNI TUNIS </t>
  </si>
  <si>
    <t>CHAOUALI AHLEM</t>
  </si>
  <si>
    <t>07998500</t>
  </si>
  <si>
    <t>00003338547</t>
  </si>
  <si>
    <t>ALOUI MOUNA</t>
  </si>
  <si>
    <t>07928367</t>
  </si>
  <si>
    <t>01720822077</t>
  </si>
  <si>
    <t xml:space="preserve"> AL ACHI DHEKRA</t>
  </si>
  <si>
    <t>04832691</t>
  </si>
  <si>
    <t>00001199039</t>
  </si>
  <si>
    <t>6 BIS RUE 4417 ZAHROUNI TUNIS</t>
  </si>
  <si>
    <t>DRIDI MOUNA</t>
  </si>
  <si>
    <t>07331309</t>
  </si>
  <si>
    <t>0101105086</t>
  </si>
  <si>
    <t>SAHRAOUI HAMIDA</t>
  </si>
  <si>
    <t>07300523</t>
  </si>
  <si>
    <t>00003338220</t>
  </si>
  <si>
    <t xml:space="preserve">CITE MOULDI HACHENA JEDAIDA </t>
  </si>
  <si>
    <t>MESBAH KHITEM</t>
  </si>
  <si>
    <t>Faurcia</t>
  </si>
  <si>
    <t>07102836</t>
  </si>
  <si>
    <t>00002095665</t>
  </si>
  <si>
    <t>7 RTUE 10468 WARDIA 6</t>
  </si>
  <si>
    <t>CHEBI SIHAM</t>
  </si>
  <si>
    <t>07098267</t>
  </si>
  <si>
    <t>00002679024</t>
  </si>
  <si>
    <t>7 RUE MONGI BALI LA NOUVELLE MEDINA</t>
  </si>
  <si>
    <t>BEJAOUI CHEDLIA</t>
  </si>
  <si>
    <t>08384502</t>
  </si>
  <si>
    <t>00003338309</t>
  </si>
  <si>
    <t>CITE IBN BADIS DOUAAR HICHER</t>
  </si>
  <si>
    <t>DORII AKRI</t>
  </si>
  <si>
    <t>07276599</t>
  </si>
  <si>
    <t>00003338327</t>
  </si>
  <si>
    <t>03 RUE SALEH BEN YOUSSEF DOUAR HICHER</t>
  </si>
  <si>
    <t>REBAII HAIFA</t>
  </si>
  <si>
    <t>09501390</t>
  </si>
  <si>
    <t>00001616338</t>
  </si>
  <si>
    <t>HAMDI CHAIMA</t>
  </si>
  <si>
    <t>09518902</t>
  </si>
  <si>
    <t>00003338241</t>
  </si>
  <si>
    <t>10 RUE 4233 CITE ZOUHOUR 4</t>
  </si>
  <si>
    <t>AMDOUNI HASNA</t>
  </si>
  <si>
    <t>04664030</t>
  </si>
  <si>
    <t>12 RUE 4407 ZAHROUNI</t>
  </si>
  <si>
    <t>MAY HANEN</t>
  </si>
  <si>
    <t>07390488</t>
  </si>
  <si>
    <t>00003126132</t>
  </si>
  <si>
    <t>CITE HIDAYA JEDAIDA</t>
  </si>
  <si>
    <t>OUESLATI SAMIRA</t>
  </si>
  <si>
    <t>04718681</t>
  </si>
  <si>
    <t>00003069181</t>
  </si>
  <si>
    <t>33 RUE 73 ZAHROUNI</t>
  </si>
  <si>
    <t>HAMDI LEILA</t>
  </si>
  <si>
    <t>04715417</t>
  </si>
  <si>
    <t>00001198953</t>
  </si>
  <si>
    <t>HIDOUSSI WASSILA</t>
  </si>
  <si>
    <t>07341085</t>
  </si>
  <si>
    <t>00003338713</t>
  </si>
  <si>
    <t>BIR ZITOUN TEBORBA</t>
  </si>
  <si>
    <t>ZOUARI ACHREF</t>
  </si>
  <si>
    <t>04810364</t>
  </si>
  <si>
    <t>01720786363</t>
  </si>
  <si>
    <t>EZZOUHOUR TUNIS</t>
  </si>
  <si>
    <t>BOUTHOURI CHAIMA</t>
  </si>
  <si>
    <t>12706207</t>
  </si>
  <si>
    <t>00000082824</t>
  </si>
  <si>
    <t>wifak bank</t>
  </si>
  <si>
    <t>OUARDIA 6 TUNIS</t>
  </si>
  <si>
    <t>NEFZI AZIZA</t>
  </si>
  <si>
    <t>09500016</t>
  </si>
  <si>
    <t>00001096033</t>
  </si>
  <si>
    <t>SIDI THEBET ARIANA</t>
  </si>
  <si>
    <t>HADDAJI SOUAD</t>
  </si>
  <si>
    <t>05894005</t>
  </si>
  <si>
    <t>00002958116</t>
  </si>
  <si>
    <t>NASRALLI SABRINE</t>
  </si>
  <si>
    <t>07467580</t>
  </si>
  <si>
    <t>07200</t>
  </si>
  <si>
    <t>00002354014</t>
  </si>
  <si>
    <t>CITE EL OUARD CHEBBAOU OUED ELLIL</t>
  </si>
  <si>
    <t>BARRANI MONTASSAR</t>
  </si>
  <si>
    <t>04748506</t>
  </si>
  <si>
    <t>01720777792</t>
  </si>
  <si>
    <t>CITE ZAHROUNI TUNIS</t>
  </si>
  <si>
    <t>GOROUACHI MARWA</t>
  </si>
  <si>
    <t>04736080</t>
  </si>
  <si>
    <t>00002879888</t>
  </si>
  <si>
    <t>MONFLEURY TUNIS</t>
  </si>
  <si>
    <t>MLIKI BASMA</t>
  </si>
  <si>
    <t>07361633</t>
  </si>
  <si>
    <t>00000151771</t>
  </si>
  <si>
    <t>CITE ENNAJET JEDAIDA</t>
  </si>
  <si>
    <t>ZAGHOUANI HENDA</t>
  </si>
  <si>
    <t>05689145</t>
  </si>
  <si>
    <t>00002433578</t>
  </si>
  <si>
    <t>CITE HWAS EL AGBA</t>
  </si>
  <si>
    <t>CHAALI INTISSAR</t>
  </si>
  <si>
    <t>09523811</t>
  </si>
  <si>
    <t>00002920368</t>
  </si>
  <si>
    <t>EZZAHRA JEDAIDA MANOUBA</t>
  </si>
  <si>
    <t>HASNAOUI AWATEF</t>
  </si>
  <si>
    <t>07351864</t>
  </si>
  <si>
    <t>00003315728</t>
  </si>
  <si>
    <t>OUERGHI AKILA</t>
  </si>
  <si>
    <t>07252699</t>
  </si>
  <si>
    <t>01742731421</t>
  </si>
  <si>
    <t>CHEBBI HAIFA</t>
  </si>
  <si>
    <t>09489209</t>
  </si>
  <si>
    <t>02102</t>
  </si>
  <si>
    <t>TBS</t>
  </si>
  <si>
    <t>07323353</t>
  </si>
  <si>
    <t>00003339071</t>
  </si>
  <si>
    <t>HMAIEM MORNAGUIA MANOUBA</t>
  </si>
  <si>
    <t>MANAI IMEN</t>
  </si>
  <si>
    <t>09642004</t>
  </si>
  <si>
    <t>00000863652</t>
  </si>
  <si>
    <t>CITE SAADA MHAMDIA</t>
  </si>
  <si>
    <t>JELASSI SANA</t>
  </si>
  <si>
    <t>voyage à l'étranger</t>
  </si>
  <si>
    <t>09172812</t>
  </si>
  <si>
    <t>00001523525</t>
  </si>
  <si>
    <t>RUE DOCTEUR SEFI CITE TAEIB MHIRI MORNAGUIA</t>
  </si>
  <si>
    <t>AMDOUNI SIHEM</t>
  </si>
  <si>
    <t>04791043</t>
  </si>
  <si>
    <t>00217016924</t>
  </si>
  <si>
    <t>02 RUE FARHAT HACHED MORNEG</t>
  </si>
  <si>
    <t>NEFZI AYA</t>
  </si>
  <si>
    <t>14367019</t>
  </si>
  <si>
    <t>01720899992</t>
  </si>
  <si>
    <t>TRABELSI RIM</t>
  </si>
  <si>
    <t>02335276</t>
  </si>
  <si>
    <t>00003339035</t>
  </si>
  <si>
    <t>GRIAAT BEJA</t>
  </si>
  <si>
    <t>JNEIH MOUNIRA</t>
  </si>
  <si>
    <t>07053742</t>
  </si>
  <si>
    <t>06140279453</t>
  </si>
  <si>
    <t>35 RUE SANHEJA BEN AROUS</t>
  </si>
  <si>
    <t>JEBRI MOUFIDA</t>
  </si>
  <si>
    <t>conflit avce Mariem</t>
  </si>
  <si>
    <t>04673719</t>
  </si>
  <si>
    <t>07740153760</t>
  </si>
  <si>
    <t xml:space="preserve">33 RUE GHDIR EL GOLA </t>
  </si>
  <si>
    <t>HAMMAMI KHAOULA</t>
  </si>
  <si>
    <t>09512251</t>
  </si>
  <si>
    <t>00003339442</t>
  </si>
  <si>
    <t xml:space="preserve">MESSADINE BORJ AL AMRI </t>
  </si>
  <si>
    <t>MAHMOUDI MEHREZ</t>
  </si>
  <si>
    <t>07209867</t>
  </si>
  <si>
    <t>00002124985</t>
  </si>
  <si>
    <t>TERRE DE TENICH CITE SAADA MHAMDIA</t>
  </si>
  <si>
    <t>A-P6 AR</t>
  </si>
  <si>
    <t>KAABI KHAOULA</t>
  </si>
  <si>
    <t>09181785</t>
  </si>
  <si>
    <t>00003340117</t>
  </si>
  <si>
    <t>11 RUE EQUITE SANHAJA OUED ELLIL</t>
  </si>
  <si>
    <t>SEDERI RANIA</t>
  </si>
  <si>
    <t>07997156</t>
  </si>
  <si>
    <t>00003171451</t>
  </si>
  <si>
    <t>WESLETI NAJET</t>
  </si>
  <si>
    <t>04621786</t>
  </si>
  <si>
    <t>ROMDHANI HAFIDHA</t>
  </si>
  <si>
    <t>08509974</t>
  </si>
  <si>
    <t>00003340866</t>
  </si>
  <si>
    <t>BEN HAMDEN ARBIA</t>
  </si>
  <si>
    <t>04592871</t>
  </si>
  <si>
    <t>00003340861</t>
  </si>
  <si>
    <t>MARZOUKI YASMINE</t>
  </si>
  <si>
    <t>04544978</t>
  </si>
  <si>
    <t>Moumni Seifeddine</t>
  </si>
  <si>
    <t>INVENTORISTE</t>
  </si>
  <si>
    <t>1 er contrat</t>
  </si>
  <si>
    <t>00003342762</t>
  </si>
  <si>
    <t>BEN ROMDHANE BALSIM</t>
  </si>
  <si>
    <t>00003316643</t>
  </si>
  <si>
    <t>-P6</t>
  </si>
  <si>
    <t>FERCHICHI BOCHRA</t>
  </si>
  <si>
    <t>HR ADMINISTRATION</t>
  </si>
  <si>
    <t>nouvelle opportunté</t>
  </si>
  <si>
    <t>11656646</t>
  </si>
  <si>
    <t>09809</t>
  </si>
  <si>
    <t>6 RUE HOUCINE DEY EL AGBA TUNIS</t>
  </si>
  <si>
    <t>AYADI Haifa</t>
  </si>
  <si>
    <t>07985422</t>
  </si>
  <si>
    <t>00001215296</t>
  </si>
  <si>
    <t>14354832</t>
  </si>
  <si>
    <t>00003354204</t>
  </si>
  <si>
    <t>KOUKI TAKWA</t>
  </si>
  <si>
    <t>14275603</t>
  </si>
  <si>
    <t>01720924618</t>
  </si>
  <si>
    <t>MLIKI FOUED</t>
  </si>
  <si>
    <t>Ordonnanceur coupe</t>
  </si>
  <si>
    <t>09517690</t>
  </si>
  <si>
    <t>00002426636</t>
  </si>
  <si>
    <t>ALAYA MAKREM</t>
  </si>
  <si>
    <t>Plannificateur</t>
  </si>
  <si>
    <t>09401798</t>
  </si>
  <si>
    <t>07320110690</t>
  </si>
  <si>
    <t>HAMDI ZAINEB</t>
  </si>
  <si>
    <t>14360999</t>
  </si>
  <si>
    <t>00001216628</t>
  </si>
  <si>
    <t>16 RUE IRAN DENDEN</t>
  </si>
  <si>
    <t>AOUINI RAFIA</t>
  </si>
  <si>
    <t>07309160</t>
  </si>
  <si>
    <t>00000973942</t>
  </si>
  <si>
    <t>QUARTIER BOURAGBA MORNAGUIA</t>
  </si>
  <si>
    <t>THEMRI MOUNA</t>
  </si>
  <si>
    <t>11356534</t>
  </si>
  <si>
    <t>TERMINUS 56 MANOUBA</t>
  </si>
  <si>
    <t>MESBAH SAIDA</t>
  </si>
  <si>
    <t>04702335</t>
  </si>
  <si>
    <t>00001133912</t>
  </si>
  <si>
    <t>RUE 4406 ZAHROUNI TUNIS</t>
  </si>
  <si>
    <t>AYARI SIHEM</t>
  </si>
  <si>
    <t>05698103</t>
  </si>
  <si>
    <t>00003358835</t>
  </si>
  <si>
    <t>AMOR ELMOKHTAR SIDI HESSINE</t>
  </si>
  <si>
    <t>07334212</t>
  </si>
  <si>
    <t>MOUSSI RABIA</t>
  </si>
  <si>
    <t>08516497</t>
  </si>
  <si>
    <t>00001219654</t>
  </si>
  <si>
    <t>QUARTIER KHALED IBN WALID</t>
  </si>
  <si>
    <t>ARFAOUI SAMIA</t>
  </si>
  <si>
    <t>07375591</t>
  </si>
  <si>
    <t>00003359389</t>
  </si>
  <si>
    <t>MHAMDI HANEN</t>
  </si>
  <si>
    <t>04690868</t>
  </si>
  <si>
    <t>00001253193</t>
  </si>
  <si>
    <t>EL DENDEN</t>
  </si>
  <si>
    <t>DRIDI SAMEH</t>
  </si>
  <si>
    <t>opération</t>
  </si>
  <si>
    <t>07326472</t>
  </si>
  <si>
    <t>00003358729</t>
  </si>
  <si>
    <t>QUARTIER AL NASIM SAIDIA</t>
  </si>
  <si>
    <t>FATNASSI OLFA</t>
  </si>
  <si>
    <t>09188984</t>
  </si>
  <si>
    <t>00002737872</t>
  </si>
  <si>
    <t>JLASSI IMENE</t>
  </si>
  <si>
    <t>07355686</t>
  </si>
  <si>
    <t>00000627866</t>
  </si>
  <si>
    <t>QUARTIER EL NOUR SAIDIA MANOUBA</t>
  </si>
  <si>
    <t>GHRAYRI MARIEM</t>
  </si>
  <si>
    <t>07350054</t>
  </si>
  <si>
    <t>QUARTIER NAJET AL JADIDA MANOUBA</t>
  </si>
  <si>
    <t>NAHDI SAMIA</t>
  </si>
  <si>
    <t>07292733</t>
  </si>
  <si>
    <t>00002549842</t>
  </si>
  <si>
    <t>EL MESAADIN BORJ EL AMRI</t>
  </si>
  <si>
    <t>ALOUI ZAINEB</t>
  </si>
  <si>
    <t>13452218</t>
  </si>
  <si>
    <t>00003358872</t>
  </si>
  <si>
    <t>CITE BEN YOUNES</t>
  </si>
  <si>
    <t>JABRI SAMIA</t>
  </si>
  <si>
    <t>07314763</t>
  </si>
  <si>
    <t>00003358736</t>
  </si>
  <si>
    <t>EL JEDAYDA</t>
  </si>
  <si>
    <t>BEN KHLIFA ARBIA</t>
  </si>
  <si>
    <t>04841380</t>
  </si>
  <si>
    <t>00003302782</t>
  </si>
  <si>
    <t>BEN ALI KABIL</t>
  </si>
  <si>
    <t>04847321</t>
  </si>
  <si>
    <t>01712170063</t>
  </si>
  <si>
    <t>TABOUBI HACHANI HENDA</t>
  </si>
  <si>
    <t>07279266</t>
  </si>
  <si>
    <t>00003358883</t>
  </si>
  <si>
    <t>CITE EL JEMAA SAIDA</t>
  </si>
  <si>
    <t>WECHTETI SABRINE</t>
  </si>
  <si>
    <t>09509482</t>
  </si>
  <si>
    <t>00002918999</t>
  </si>
  <si>
    <t>FERJANI MARWA</t>
  </si>
  <si>
    <t>13023460</t>
  </si>
  <si>
    <t>00002435828</t>
  </si>
  <si>
    <t>SAHRAOUI AOUATEF</t>
  </si>
  <si>
    <t>09524626</t>
  </si>
  <si>
    <t>00003358745</t>
  </si>
  <si>
    <t>CITE TRABELSI JDAIDA</t>
  </si>
  <si>
    <t>ESSID RADHIA</t>
  </si>
  <si>
    <t>04720067</t>
  </si>
  <si>
    <t>00003358842</t>
  </si>
  <si>
    <t>FOUCHENA</t>
  </si>
  <si>
    <t>ARBI ABDELWAHID</t>
  </si>
  <si>
    <t>13624322</t>
  </si>
  <si>
    <t>00003359495</t>
  </si>
  <si>
    <t>JEBALI IMENE</t>
  </si>
  <si>
    <t>07356516</t>
  </si>
  <si>
    <t>00001689650</t>
  </si>
  <si>
    <t>CITE NASSIM TEBORBA</t>
  </si>
  <si>
    <t>BOUSELMI MOEZ</t>
  </si>
  <si>
    <t>Technicien CAO</t>
  </si>
  <si>
    <t>11657123</t>
  </si>
  <si>
    <t>00003294361</t>
  </si>
  <si>
    <t>GHDIR EL GOLA</t>
  </si>
  <si>
    <t>TRABELSI AFIFA</t>
  </si>
  <si>
    <t>02328776</t>
  </si>
  <si>
    <t>00001258345</t>
  </si>
  <si>
    <t>SIDI MEDIEN MEDJEZ EL BAB</t>
  </si>
  <si>
    <t>AMRI MONDHER</t>
  </si>
  <si>
    <t>09166544</t>
  </si>
  <si>
    <t>00003358871</t>
  </si>
  <si>
    <t xml:space="preserve">CITE BASATINE MORNAGUIA </t>
  </si>
  <si>
    <t>CHEMKHI SIWAR</t>
  </si>
  <si>
    <t>13015023</t>
  </si>
  <si>
    <t>WESLETI BASSEM</t>
  </si>
  <si>
    <t>04832887</t>
  </si>
  <si>
    <t>01715601536</t>
  </si>
  <si>
    <t>JAMAI AFEF</t>
  </si>
  <si>
    <t>12360290</t>
  </si>
  <si>
    <t>01720913736</t>
  </si>
  <si>
    <t>SELLEMI AHLEM</t>
  </si>
  <si>
    <t>04847108</t>
  </si>
  <si>
    <t>00002957504</t>
  </si>
  <si>
    <t>SIDI HASSINE TUNIS</t>
  </si>
  <si>
    <t>LEFI IBTISSEM</t>
  </si>
  <si>
    <t>07471250</t>
  </si>
  <si>
    <t>01423389895</t>
  </si>
  <si>
    <t>CITE BASATINE MNIHLA ARIANA</t>
  </si>
  <si>
    <t>GHAZWENI HADIL</t>
  </si>
  <si>
    <t>11666322</t>
  </si>
  <si>
    <t>00003484676</t>
  </si>
  <si>
    <t>GUESMI SAIDA</t>
  </si>
  <si>
    <t>09225223</t>
  </si>
  <si>
    <t>38105553656</t>
  </si>
  <si>
    <t xml:space="preserve">CITE MECHTEL HRAIRIA </t>
  </si>
  <si>
    <t>DHIFALLAH NISRINE</t>
  </si>
  <si>
    <t>09526072</t>
  </si>
  <si>
    <t>00002909749</t>
  </si>
  <si>
    <t>BORJ EL AMRI MANOUBA</t>
  </si>
  <si>
    <t>DRIDI MARIEM</t>
  </si>
  <si>
    <t>11659765</t>
  </si>
  <si>
    <t>WESLETI RANIA</t>
  </si>
  <si>
    <t>problème d'intégration</t>
  </si>
  <si>
    <t>11661483</t>
  </si>
  <si>
    <t>01105529021</t>
  </si>
  <si>
    <t>SIJOUMI SIDI HASSINE</t>
  </si>
  <si>
    <t>CHIHI CHAIMA</t>
  </si>
  <si>
    <t>04839331</t>
  </si>
  <si>
    <t>CHAIBNI CHAIMA</t>
  </si>
  <si>
    <t>07945284</t>
  </si>
  <si>
    <t>00002318262</t>
  </si>
  <si>
    <t>SDIRI DORSAF</t>
  </si>
  <si>
    <t>04682796</t>
  </si>
  <si>
    <t>00000686468</t>
  </si>
  <si>
    <t>BALDI OUMAIMA</t>
  </si>
  <si>
    <t>13021857</t>
  </si>
  <si>
    <t>07840098936</t>
  </si>
  <si>
    <t>HAMMAMI AMAL</t>
  </si>
  <si>
    <t>11670706</t>
  </si>
  <si>
    <t>MHAMDI YOSRA</t>
  </si>
  <si>
    <t>11657242</t>
  </si>
  <si>
    <t>00003362197</t>
  </si>
  <si>
    <t>BOUGATFA SIDI HASSINE</t>
  </si>
  <si>
    <t>JLASSI TAKWA</t>
  </si>
  <si>
    <t>14353280</t>
  </si>
  <si>
    <t>00003359585</t>
  </si>
  <si>
    <t xml:space="preserve">OUED GUERIENA </t>
  </si>
  <si>
    <t>OUERTANI JASSER</t>
  </si>
  <si>
    <t>09525486</t>
  </si>
  <si>
    <t>00003358930</t>
  </si>
  <si>
    <t>ATHIMNI ZEINEB</t>
  </si>
  <si>
    <t>14368612</t>
  </si>
  <si>
    <t>00001220727</t>
  </si>
  <si>
    <t xml:space="preserve">EL DENDEN </t>
  </si>
  <si>
    <t>GUECHI DONIA</t>
  </si>
  <si>
    <t>maladie de sa mère</t>
  </si>
  <si>
    <t>SASSI MOHAMED</t>
  </si>
  <si>
    <t>04706007</t>
  </si>
  <si>
    <t>mensuel</t>
  </si>
  <si>
    <t>00003359974</t>
  </si>
  <si>
    <t>AOUADI RAHMA</t>
  </si>
  <si>
    <t>07181384</t>
  </si>
  <si>
    <t>00003360520</t>
  </si>
  <si>
    <t xml:space="preserve">CITE ENNOUR KABARIA </t>
  </si>
  <si>
    <t>Mini Bus Terminus 56 eq A</t>
  </si>
  <si>
    <t>KHACHEB WAJDI</t>
  </si>
  <si>
    <t>09178872</t>
  </si>
  <si>
    <t>00003449455</t>
  </si>
  <si>
    <t>NEFZI FATEN</t>
  </si>
  <si>
    <t>09182825</t>
  </si>
  <si>
    <t>00002874770</t>
  </si>
  <si>
    <t>ATHIMNI HANEN</t>
  </si>
  <si>
    <t>07993182</t>
  </si>
  <si>
    <t>00002947624</t>
  </si>
  <si>
    <t>AMDOUNI SARRA</t>
  </si>
  <si>
    <t>04822524</t>
  </si>
  <si>
    <t>05840008640</t>
  </si>
  <si>
    <t>ANDOLSI LATIFA</t>
  </si>
  <si>
    <t>14351599</t>
  </si>
  <si>
    <t>01145018460</t>
  </si>
  <si>
    <t>CHAALI SANA</t>
  </si>
  <si>
    <t>09521647</t>
  </si>
  <si>
    <t>00002923624</t>
  </si>
  <si>
    <t>JOUINI KHOULOUD</t>
  </si>
  <si>
    <t>11664409</t>
  </si>
  <si>
    <t>ZAIER ALAEDDINE</t>
  </si>
  <si>
    <t>13019888</t>
  </si>
  <si>
    <t>00003159892</t>
  </si>
  <si>
    <t>17 RUE ZAHROUNI 4409 TUNIS</t>
  </si>
  <si>
    <t>SMAALI SOUFIA</t>
  </si>
  <si>
    <t>08044556</t>
  </si>
  <si>
    <t>00001028631</t>
  </si>
  <si>
    <t>RIAHI ARIJ</t>
  </si>
  <si>
    <t>13013646</t>
  </si>
  <si>
    <t>MATHLOUTHI MOHAMED ALI</t>
  </si>
  <si>
    <t>09175968</t>
  </si>
  <si>
    <t>00002875801</t>
  </si>
  <si>
    <t>dOUAR HICHER MANOUBA</t>
  </si>
  <si>
    <t>04802144</t>
  </si>
  <si>
    <t>00003367792</t>
  </si>
  <si>
    <t>BARKAOUI ABIR</t>
  </si>
  <si>
    <t>12350009</t>
  </si>
  <si>
    <t>Bac +2 Comptabilité</t>
  </si>
  <si>
    <t>00002578657</t>
  </si>
  <si>
    <t>DEROUICHE RAHMA</t>
  </si>
  <si>
    <t>13020790</t>
  </si>
  <si>
    <t>BTP  Comptabilité</t>
  </si>
  <si>
    <t>00003333239</t>
  </si>
  <si>
    <t>MANAI SAMAR</t>
  </si>
  <si>
    <t>14374177</t>
  </si>
  <si>
    <t>Bac  eco</t>
  </si>
  <si>
    <t>00003421315</t>
  </si>
  <si>
    <t>ATHIMNI IMEN</t>
  </si>
  <si>
    <t>Aide soignante</t>
  </si>
  <si>
    <t>07480597</t>
  </si>
  <si>
    <t>00002974876</t>
  </si>
  <si>
    <t>SALLEMI RANIA</t>
  </si>
  <si>
    <t>07992288</t>
  </si>
  <si>
    <t>master infotronique</t>
  </si>
  <si>
    <t>00001225343</t>
  </si>
  <si>
    <t>SALEM LAILA</t>
  </si>
  <si>
    <t>09269490</t>
  </si>
  <si>
    <t>1 ére secondaire</t>
  </si>
  <si>
    <t>00002828694</t>
  </si>
  <si>
    <t>CITTE FATEH JEBAL JLOUD</t>
  </si>
  <si>
    <t>MADYOUNI BOUTHEINA</t>
  </si>
  <si>
    <t>04702821</t>
  </si>
  <si>
    <t>9 éme</t>
  </si>
  <si>
    <t>00000882940</t>
  </si>
  <si>
    <t>AJENI  MERIEM</t>
  </si>
  <si>
    <t>04544715</t>
  </si>
  <si>
    <t>5 éme secondaire</t>
  </si>
  <si>
    <t>00000913596</t>
  </si>
  <si>
    <t>CITE IBN SINA</t>
  </si>
  <si>
    <t>IBN SINA</t>
  </si>
  <si>
    <t>WESLETI HAMED</t>
  </si>
  <si>
    <t>13661895</t>
  </si>
  <si>
    <t>00003366804</t>
  </si>
  <si>
    <t xml:space="preserve">HAMMAMI RIHAB </t>
  </si>
  <si>
    <t>09519784</t>
  </si>
  <si>
    <t>master info-gestion</t>
  </si>
  <si>
    <t>00003051760</t>
  </si>
  <si>
    <t xml:space="preserve">BORJ EL AMRI </t>
  </si>
  <si>
    <t>JENDOUBI YASSINE</t>
  </si>
  <si>
    <t>11665167</t>
  </si>
  <si>
    <t xml:space="preserve">TAYARI ALI </t>
  </si>
  <si>
    <t>14371211</t>
  </si>
  <si>
    <t>2 éme</t>
  </si>
  <si>
    <t>00003367193</t>
  </si>
  <si>
    <t xml:space="preserve">OUED ELIL </t>
  </si>
  <si>
    <t>OUESLETI TAKWA</t>
  </si>
  <si>
    <t>13641391</t>
  </si>
  <si>
    <t>master prof en génie de l'environnement</t>
  </si>
  <si>
    <t>00003366814</t>
  </si>
  <si>
    <t>ALOUI MANEL</t>
  </si>
  <si>
    <t>13644824</t>
  </si>
  <si>
    <t>00003315002</t>
  </si>
  <si>
    <t>BEGHOURI MARIEM</t>
  </si>
  <si>
    <t>12378521</t>
  </si>
  <si>
    <t>Bac lettre</t>
  </si>
  <si>
    <t>00003299395</t>
  </si>
  <si>
    <t>CHERNI HANEN</t>
  </si>
  <si>
    <t>07359922</t>
  </si>
  <si>
    <t>00003368229</t>
  </si>
  <si>
    <t>CITE ERRIADH ESSAIDA</t>
  </si>
  <si>
    <t>EDDABJI HAZAR</t>
  </si>
  <si>
    <t>11660677</t>
  </si>
  <si>
    <t>00003421333</t>
  </si>
  <si>
    <t>JANDOUBI SOUAD</t>
  </si>
  <si>
    <t>12364451</t>
  </si>
  <si>
    <t>00001003503</t>
  </si>
  <si>
    <t>CHAHBI SANA</t>
  </si>
  <si>
    <t>04823029</t>
  </si>
  <si>
    <t>7 éme</t>
  </si>
  <si>
    <t>00002964442</t>
  </si>
  <si>
    <t>CITE EZZOUHOUR 3</t>
  </si>
  <si>
    <t>SEBAI ARIJ</t>
  </si>
  <si>
    <t>11808108</t>
  </si>
  <si>
    <t>Bac éco</t>
  </si>
  <si>
    <t>00003427213</t>
  </si>
  <si>
    <t>RUE ERAHMA MANOUBA</t>
  </si>
  <si>
    <t>14372420</t>
  </si>
  <si>
    <t>JABRI RIHAB</t>
  </si>
  <si>
    <t>09193962</t>
  </si>
  <si>
    <t>00003426586</t>
  </si>
  <si>
    <t>CITE EL WARD OUED LIL</t>
  </si>
  <si>
    <t>JRIDI OUMAIMA</t>
  </si>
  <si>
    <t>12367384</t>
  </si>
  <si>
    <t>Bac</t>
  </si>
  <si>
    <t>01713787568</t>
  </si>
  <si>
    <t>HIDRI RAED</t>
  </si>
  <si>
    <t>Technicien Amélioration Continue</t>
  </si>
  <si>
    <t>13620938</t>
  </si>
  <si>
    <t>4 éme</t>
  </si>
  <si>
    <t>00003368444</t>
  </si>
  <si>
    <t>MHAMDIA BEN AROUS</t>
  </si>
  <si>
    <t>MATMATI NOUR</t>
  </si>
  <si>
    <t>11668450</t>
  </si>
  <si>
    <t>SALLEMI NESRINE</t>
  </si>
  <si>
    <t>11660485</t>
  </si>
  <si>
    <t>4 éme eco</t>
  </si>
  <si>
    <t>00001064984</t>
  </si>
  <si>
    <t>NAHDI ASMA</t>
  </si>
  <si>
    <t>11667121</t>
  </si>
  <si>
    <t>Bac +2</t>
  </si>
  <si>
    <t>00001000848</t>
  </si>
  <si>
    <t>BEN MABROUK SABRINE</t>
  </si>
  <si>
    <t>09493243</t>
  </si>
  <si>
    <t xml:space="preserve">bac +3 réseau informaique </t>
  </si>
  <si>
    <t>49105514777</t>
  </si>
  <si>
    <t>NEFZI WASSIM</t>
  </si>
  <si>
    <t>14352626</t>
  </si>
  <si>
    <t>bac +3 génie électrique</t>
  </si>
  <si>
    <t>01720925904</t>
  </si>
  <si>
    <t>YAZIDI YOSRA</t>
  </si>
  <si>
    <t>04812837</t>
  </si>
  <si>
    <t>licence en anglais</t>
  </si>
  <si>
    <t>MECHERGUI AMEL</t>
  </si>
  <si>
    <t>14366477</t>
  </si>
  <si>
    <t>BTP TEXTILE</t>
  </si>
  <si>
    <t>00003240992</t>
  </si>
  <si>
    <t>SECTION MANOUBA</t>
  </si>
  <si>
    <t>MAAZAOUI JIHENE</t>
  </si>
  <si>
    <t>11662110</t>
  </si>
  <si>
    <t>00003301184</t>
  </si>
  <si>
    <t>CITE SOLTANI HRAIRIA</t>
  </si>
  <si>
    <t>WAHBI ZAINEB</t>
  </si>
  <si>
    <t>14277303</t>
  </si>
  <si>
    <t>01720918172</t>
  </si>
  <si>
    <t>DAHMANI EYA</t>
  </si>
  <si>
    <t>11662708</t>
  </si>
  <si>
    <t>HAZEM OUSSEMA</t>
  </si>
  <si>
    <t>09862022</t>
  </si>
  <si>
    <t>SASSI MARIEM</t>
  </si>
  <si>
    <t>00378907</t>
  </si>
  <si>
    <t>KHEMIRI YASSMINE</t>
  </si>
  <si>
    <t xml:space="preserve">problème  de poste </t>
  </si>
  <si>
    <t>monté sur la machine</t>
  </si>
  <si>
    <t>14365774</t>
  </si>
  <si>
    <t>3 eme</t>
  </si>
  <si>
    <t>00003099284</t>
  </si>
  <si>
    <t>BOUANI SOULAIMA</t>
  </si>
  <si>
    <t>07967421</t>
  </si>
  <si>
    <t>CITE INTILAKA</t>
  </si>
  <si>
    <t>TOUATI MOUNA</t>
  </si>
  <si>
    <t>07920637</t>
  </si>
  <si>
    <t>00131217836</t>
  </si>
  <si>
    <t>BEN AMMAR AMIRA</t>
  </si>
  <si>
    <t>13009359</t>
  </si>
  <si>
    <t>bac +2 qualité</t>
  </si>
  <si>
    <t>00003196171</t>
  </si>
  <si>
    <t>EL FALLAH SARRA</t>
  </si>
  <si>
    <t>04929081</t>
  </si>
  <si>
    <t>bac +3</t>
  </si>
  <si>
    <t>00002176592</t>
  </si>
  <si>
    <t xml:space="preserve">BARCELONE </t>
  </si>
  <si>
    <t>HABIBI MOUNA</t>
  </si>
  <si>
    <t>07342386</t>
  </si>
  <si>
    <t>BEN MASSOUD BOCHRA</t>
  </si>
  <si>
    <t>08531877</t>
  </si>
  <si>
    <t>6 éme primaire</t>
  </si>
  <si>
    <t>00000873621</t>
  </si>
  <si>
    <t>ARFAOUI WASSIM</t>
  </si>
  <si>
    <t>11666935</t>
  </si>
  <si>
    <t>bac info</t>
  </si>
  <si>
    <t>30840029285</t>
  </si>
  <si>
    <t>SLITI MOUNNA</t>
  </si>
  <si>
    <t>04830178</t>
  </si>
  <si>
    <t>bac +2</t>
  </si>
  <si>
    <t>00003189955</t>
  </si>
  <si>
    <t>MANAI SAMEH</t>
  </si>
  <si>
    <t>09152916</t>
  </si>
  <si>
    <t>00002182603</t>
  </si>
  <si>
    <t>KHOUALDI NESRINE</t>
  </si>
  <si>
    <t>11663328</t>
  </si>
  <si>
    <t>3éme</t>
  </si>
  <si>
    <t>00001051880</t>
  </si>
  <si>
    <t xml:space="preserve">EL AGBA </t>
  </si>
  <si>
    <t>LAKHDER EMNA</t>
  </si>
  <si>
    <t>11657733</t>
  </si>
  <si>
    <t>bac</t>
  </si>
  <si>
    <t>00003423293</t>
  </si>
  <si>
    <t>RIAHI MENYAR</t>
  </si>
  <si>
    <t>11683012</t>
  </si>
  <si>
    <t>BEN LAKHDHER HIBA</t>
  </si>
  <si>
    <t>conflit avec chef d'équipe</t>
  </si>
  <si>
    <t>04823082</t>
  </si>
  <si>
    <t>8éme</t>
  </si>
  <si>
    <t>00003423299</t>
  </si>
  <si>
    <t>CHERNI RANIM</t>
  </si>
  <si>
    <t>13031844</t>
  </si>
  <si>
    <t>00003348816</t>
  </si>
  <si>
    <t>BOUGHDIRI SAFA</t>
  </si>
  <si>
    <t>13027736</t>
  </si>
  <si>
    <t>EJJEY HADIL</t>
  </si>
  <si>
    <t>14369875</t>
  </si>
  <si>
    <t>BTP comptabilité</t>
  </si>
  <si>
    <t>CITE BOUSETIN MANOUBA</t>
  </si>
  <si>
    <t>BEN FADHEL HANEN</t>
  </si>
  <si>
    <t>14365816</t>
  </si>
  <si>
    <t>BAC ECO</t>
  </si>
  <si>
    <t>09352136</t>
  </si>
  <si>
    <t>00003160620</t>
  </si>
  <si>
    <t>NAHDI HOUNAIDA</t>
  </si>
  <si>
    <t>11665473</t>
  </si>
  <si>
    <t>EL ATTAR SIDI HASSINE</t>
  </si>
  <si>
    <t>AKERMI SIHEM</t>
  </si>
  <si>
    <t>07341020</t>
  </si>
  <si>
    <t>SLIMENE KEHYA MANOUBA</t>
  </si>
  <si>
    <t>SLIMEN KEHYA</t>
  </si>
  <si>
    <t>BEJAOUI SAMIHA</t>
  </si>
  <si>
    <t>07360472</t>
  </si>
  <si>
    <t>8 éme</t>
  </si>
  <si>
    <t>00003423774</t>
  </si>
  <si>
    <t>EL JEDAYDA ZEHRA</t>
  </si>
  <si>
    <t>JEDAYDA</t>
  </si>
  <si>
    <t>JAIIDI HAYET</t>
  </si>
  <si>
    <t>04529130</t>
  </si>
  <si>
    <t>00003423930</t>
  </si>
  <si>
    <t xml:space="preserve">EL JEDAYDA </t>
  </si>
  <si>
    <t>OUNI LEILA</t>
  </si>
  <si>
    <t>05231342</t>
  </si>
  <si>
    <t>3 éme secondaire</t>
  </si>
  <si>
    <t>00003424959</t>
  </si>
  <si>
    <t>BEJAOUA SIDI THABET</t>
  </si>
  <si>
    <t>CHERNI NABILA</t>
  </si>
  <si>
    <t>07323604</t>
  </si>
  <si>
    <t>CITE NASSIM SAIIDA JEDAIDA</t>
  </si>
  <si>
    <t>DRIDI YAMINA</t>
  </si>
  <si>
    <t>07281889</t>
  </si>
  <si>
    <t>CITE RIADH SAIIDA JEDAIDA</t>
  </si>
  <si>
    <t>TAKA DORSAF</t>
  </si>
  <si>
    <t>07985073</t>
  </si>
  <si>
    <t>Bac économie</t>
  </si>
  <si>
    <t>00978</t>
  </si>
  <si>
    <t>BARAKA BANQUE</t>
  </si>
  <si>
    <t>BOUGATFA NADIA</t>
  </si>
  <si>
    <t>00299242</t>
  </si>
  <si>
    <t>6ème année primaire</t>
  </si>
  <si>
    <t>07363086</t>
  </si>
  <si>
    <t>00002963504</t>
  </si>
  <si>
    <t>CITE SALEMA CHOUAT JEDAYDA</t>
  </si>
  <si>
    <t>HAMMAMI SANA</t>
  </si>
  <si>
    <t>07339293</t>
  </si>
  <si>
    <t>Baccalauréat économie</t>
  </si>
  <si>
    <t>00000941679</t>
  </si>
  <si>
    <t>CITE BASATIN MORNAGUIA</t>
  </si>
  <si>
    <t>BEN ARBI SONIA</t>
  </si>
  <si>
    <t>07335818</t>
  </si>
  <si>
    <t>00003425792</t>
  </si>
  <si>
    <t>CHEBAOU OUED LIL</t>
  </si>
  <si>
    <t>OUED ELIL</t>
  </si>
  <si>
    <t>DHOUADI SONIA</t>
  </si>
  <si>
    <t>07308910</t>
  </si>
  <si>
    <t>00002711025</t>
  </si>
  <si>
    <t>DHAOUADI AHLEM</t>
  </si>
  <si>
    <t>07396094</t>
  </si>
  <si>
    <t>00003426348</t>
  </si>
  <si>
    <t>CHAALI SAHAR</t>
  </si>
  <si>
    <t>09531247</t>
  </si>
  <si>
    <t>2année sécondaire</t>
  </si>
  <si>
    <t>00003068641</t>
  </si>
  <si>
    <t>ZEHRA TEBORBA</t>
  </si>
  <si>
    <t>HAMMAMI OUMAYMA</t>
  </si>
  <si>
    <t>13020822</t>
  </si>
  <si>
    <t>BTS en automatisme et informatique industrielle</t>
  </si>
  <si>
    <t>00001234191</t>
  </si>
  <si>
    <t>MOKRANI FARAH</t>
  </si>
  <si>
    <t>11675229</t>
  </si>
  <si>
    <t>00003426367</t>
  </si>
  <si>
    <t xml:space="preserve">BORJ CHAKIR </t>
  </si>
  <si>
    <t>DRIDI HENDA</t>
  </si>
  <si>
    <t>07324059</t>
  </si>
  <si>
    <t>7ème année</t>
  </si>
  <si>
    <t>00001231710</t>
  </si>
  <si>
    <t>SANHEJA OUED LIL</t>
  </si>
  <si>
    <t>BOUTHOURI AICHA</t>
  </si>
  <si>
    <t>13039332</t>
  </si>
  <si>
    <t>1ère année sécondaire</t>
  </si>
  <si>
    <t>QUARTIER AL NOUR</t>
  </si>
  <si>
    <t>CITE ENNOUR</t>
  </si>
  <si>
    <t>KASMI HAILA</t>
  </si>
  <si>
    <t>07385810</t>
  </si>
  <si>
    <t>00001367253</t>
  </si>
  <si>
    <t>DAAJI GHOFRANE</t>
  </si>
  <si>
    <t>09530481</t>
  </si>
  <si>
    <t>8ème année</t>
  </si>
  <si>
    <t>00002997000</t>
  </si>
  <si>
    <t>CITE HIDEYA JEDAYDA</t>
  </si>
  <si>
    <t>BEN AMOR KARIM</t>
  </si>
  <si>
    <t>07232174</t>
  </si>
  <si>
    <t>3ème année technique</t>
  </si>
  <si>
    <t>02105595240</t>
  </si>
  <si>
    <t xml:space="preserve">CITE RABTA MEDINA JADIDA </t>
  </si>
  <si>
    <t xml:space="preserve">SAIDI HANEN </t>
  </si>
  <si>
    <t>07079374</t>
  </si>
  <si>
    <t>05240075271</t>
  </si>
  <si>
    <t>CITE SALEM MORNEG</t>
  </si>
  <si>
    <t>AOUINI RTIBA</t>
  </si>
  <si>
    <t>07353044</t>
  </si>
  <si>
    <t>KHIARI ASMA</t>
  </si>
  <si>
    <t>09198113</t>
  </si>
  <si>
    <t>00002580000</t>
  </si>
  <si>
    <t>MAY CHAIMA</t>
  </si>
  <si>
    <t>09528358</t>
  </si>
  <si>
    <t>00002826873</t>
  </si>
  <si>
    <t>KEFI KARIMA</t>
  </si>
  <si>
    <t>08057086</t>
  </si>
  <si>
    <t>01720917232</t>
  </si>
  <si>
    <t>AYARI HASNA</t>
  </si>
  <si>
    <t>05156598</t>
  </si>
  <si>
    <t>01402</t>
  </si>
  <si>
    <t>Bank ABC</t>
  </si>
  <si>
    <t>ROUIHEM FATMA</t>
  </si>
  <si>
    <t>04711483</t>
  </si>
  <si>
    <t>00002438738</t>
  </si>
  <si>
    <t>SAOUDI LATIFA</t>
  </si>
  <si>
    <t>07598488</t>
  </si>
  <si>
    <t>00002253384</t>
  </si>
  <si>
    <t>JEBAL JLOUD</t>
  </si>
  <si>
    <t>GHANJETI OLFA</t>
  </si>
  <si>
    <t>13637045</t>
  </si>
  <si>
    <t>00002941120</t>
  </si>
  <si>
    <t>SAIDI ALIA</t>
  </si>
  <si>
    <t>Démenagement</t>
  </si>
  <si>
    <t>07583383</t>
  </si>
  <si>
    <t>00002505819</t>
  </si>
  <si>
    <t>SLIMANI SONIA</t>
  </si>
  <si>
    <t>07357717</t>
  </si>
  <si>
    <t>08901964301</t>
  </si>
  <si>
    <t>JEMAII KAOUTHER</t>
  </si>
  <si>
    <t>07392945</t>
  </si>
  <si>
    <t>00002266244</t>
  </si>
  <si>
    <t>JENDOUBI SABRI</t>
  </si>
  <si>
    <t>14660805</t>
  </si>
  <si>
    <t>00002998327</t>
  </si>
  <si>
    <t>OUARDIA 6</t>
  </si>
  <si>
    <t>05154549</t>
  </si>
  <si>
    <t>00002235179</t>
  </si>
  <si>
    <t>HAMMAMI MAHERZIA</t>
  </si>
  <si>
    <t>08500937</t>
  </si>
  <si>
    <t>00003426685</t>
  </si>
  <si>
    <t>GRIAT MEJEZ EL BAB</t>
  </si>
  <si>
    <t>BEJAOUI KAOUTHER</t>
  </si>
  <si>
    <t>04787754</t>
  </si>
  <si>
    <t>5ème année primaire</t>
  </si>
  <si>
    <t>00003426619</t>
  </si>
  <si>
    <t>RIAHI AHLEM</t>
  </si>
  <si>
    <t>07312145</t>
  </si>
  <si>
    <t>00000980126</t>
  </si>
  <si>
    <t>SAAFI HAYET</t>
  </si>
  <si>
    <t>09156032</t>
  </si>
  <si>
    <t>00000987530</t>
  </si>
  <si>
    <t>HALOUI EYA</t>
  </si>
  <si>
    <t>11674073</t>
  </si>
  <si>
    <t>9ème année</t>
  </si>
  <si>
    <t>FERSI DONIA</t>
  </si>
  <si>
    <t>08990161</t>
  </si>
  <si>
    <t>00002902388</t>
  </si>
  <si>
    <t>PONT DE BIZERTE</t>
  </si>
  <si>
    <t>FERCHICHI ABIR</t>
  </si>
  <si>
    <t>07237790</t>
  </si>
  <si>
    <t>00002614492</t>
  </si>
  <si>
    <t>CITE NOUR KABARIA</t>
  </si>
  <si>
    <t>BEN AHMED HAJER</t>
  </si>
  <si>
    <t>07179563</t>
  </si>
  <si>
    <t xml:space="preserve">KABARIA </t>
  </si>
  <si>
    <t>AKERMI NAZIHA</t>
  </si>
  <si>
    <t>07273903</t>
  </si>
  <si>
    <t>00003152264</t>
  </si>
  <si>
    <t>BEDHIEF SOUAD</t>
  </si>
  <si>
    <t>04532940</t>
  </si>
  <si>
    <t>00003428134</t>
  </si>
  <si>
    <t>BEN AYED ABIR</t>
  </si>
  <si>
    <t>13012120</t>
  </si>
  <si>
    <t xml:space="preserve">Baccalauréat </t>
  </si>
  <si>
    <t>00002687997</t>
  </si>
  <si>
    <t xml:space="preserve">CITE ZOUHOUR </t>
  </si>
  <si>
    <t>14520223</t>
  </si>
  <si>
    <t>00003427596</t>
  </si>
  <si>
    <t>CITE TADHAMEN</t>
  </si>
  <si>
    <t>NOUIRA IMENE</t>
  </si>
  <si>
    <t>07107339</t>
  </si>
  <si>
    <t>01721017172</t>
  </si>
  <si>
    <t>SAOUDI MOUBARKA</t>
  </si>
  <si>
    <t>07638752</t>
  </si>
  <si>
    <t>00003135228</t>
  </si>
  <si>
    <t>TOUATI MARIEM</t>
  </si>
  <si>
    <t>13007200</t>
  </si>
  <si>
    <t>Baccalauréat + FORMATION aide-soignante</t>
  </si>
  <si>
    <t>00002931779</t>
  </si>
  <si>
    <t>FATNASSI DALANDA</t>
  </si>
  <si>
    <t>BEJI MANEL</t>
  </si>
  <si>
    <t>04849957</t>
  </si>
  <si>
    <t>JOUINI ARIJ</t>
  </si>
  <si>
    <t>11676483</t>
  </si>
  <si>
    <t>3ème année sécondaire</t>
  </si>
  <si>
    <t>01721177703</t>
  </si>
  <si>
    <t>KACHROUD HADIR</t>
  </si>
  <si>
    <t>matérnité</t>
  </si>
  <si>
    <t>13042325</t>
  </si>
  <si>
    <t>00002425857</t>
  </si>
  <si>
    <t>OUNI NOURA</t>
  </si>
  <si>
    <t>07303344</t>
  </si>
  <si>
    <t>00001631621</t>
  </si>
  <si>
    <t>11679710</t>
  </si>
  <si>
    <t>00002440058</t>
  </si>
  <si>
    <t>AMIRI SOUAD</t>
  </si>
  <si>
    <t>05184321</t>
  </si>
  <si>
    <t>01712719448</t>
  </si>
  <si>
    <t>CITE SALEM MGHIRA</t>
  </si>
  <si>
    <t>TALBI YOSRA</t>
  </si>
  <si>
    <t>09923722</t>
  </si>
  <si>
    <t>Licence fondamentale en SC informatique</t>
  </si>
  <si>
    <t>00001260190</t>
  </si>
  <si>
    <t>BARAJ EL AGBA</t>
  </si>
  <si>
    <t>HAMMAMI KARIMA</t>
  </si>
  <si>
    <t>09529141</t>
  </si>
  <si>
    <t>00003086273</t>
  </si>
  <si>
    <t>ESSGHAIER OMAR</t>
  </si>
  <si>
    <t>06227179</t>
  </si>
  <si>
    <t>Licence fondamentale en ECONOMIE</t>
  </si>
  <si>
    <t>01722045750</t>
  </si>
  <si>
    <t>EL AFASS MANOUBA</t>
  </si>
  <si>
    <t>MEJRI SINDA</t>
  </si>
  <si>
    <t>13013459</t>
  </si>
  <si>
    <t>Formation informatique appliqué à la gestion</t>
  </si>
  <si>
    <t>00003107418</t>
  </si>
  <si>
    <t>HASNAOUI NOURA</t>
  </si>
  <si>
    <t>07330868</t>
  </si>
  <si>
    <t>00003432904</t>
  </si>
  <si>
    <t>DRIDI YOSSRA</t>
  </si>
  <si>
    <t>problème de communication de son chef</t>
  </si>
  <si>
    <t>09196071</t>
  </si>
  <si>
    <t>00003227197</t>
  </si>
  <si>
    <t>JLASSI RANIA</t>
  </si>
  <si>
    <t>13006083</t>
  </si>
  <si>
    <t>00003433233</t>
  </si>
  <si>
    <t>GUESMI AFEF</t>
  </si>
  <si>
    <t>11653056</t>
  </si>
  <si>
    <t>Baccalauréat + BTS</t>
  </si>
  <si>
    <t>BOUGHDIRI CHAIMA</t>
  </si>
  <si>
    <t>09178763</t>
  </si>
  <si>
    <t>MORNAGUIA CITE NASR</t>
  </si>
  <si>
    <t>YAAKOUB MOHAMED</t>
  </si>
  <si>
    <t>05949183</t>
  </si>
  <si>
    <t>Licence en informatique industrielle</t>
  </si>
  <si>
    <t>00001222290</t>
  </si>
  <si>
    <t>BARDO TUNIS</t>
  </si>
  <si>
    <t>NOURI ABIR</t>
  </si>
  <si>
    <t>11671029</t>
  </si>
  <si>
    <t>Baccalauréat + BTP</t>
  </si>
  <si>
    <t>09509341</t>
  </si>
  <si>
    <t>BAC+3</t>
  </si>
  <si>
    <t>00002345161</t>
  </si>
  <si>
    <t>SOUWAII SAMIA</t>
  </si>
  <si>
    <t>08460883</t>
  </si>
  <si>
    <t xml:space="preserve">HMAIEM MORNAGUIA </t>
  </si>
  <si>
    <t>MAROUANI CHAIMA</t>
  </si>
  <si>
    <t>08740427</t>
  </si>
  <si>
    <t>00001677537</t>
  </si>
  <si>
    <t>ABID AMENI</t>
  </si>
  <si>
    <t>14369420</t>
  </si>
  <si>
    <t>00003022509</t>
  </si>
  <si>
    <t>MEJRI DORRA</t>
  </si>
  <si>
    <t>09178992</t>
  </si>
  <si>
    <t>ARIBI MAHA</t>
  </si>
  <si>
    <t>09162131</t>
  </si>
  <si>
    <t>00001151040</t>
  </si>
  <si>
    <t>BERINISSI HAYET</t>
  </si>
  <si>
    <t>02328329</t>
  </si>
  <si>
    <t>00255003577</t>
  </si>
  <si>
    <t>ROUINE FATMA</t>
  </si>
  <si>
    <t>08709544</t>
  </si>
  <si>
    <t>BAC +2</t>
  </si>
  <si>
    <t>00003229895</t>
  </si>
  <si>
    <t>ARBI KHADIJA</t>
  </si>
  <si>
    <t>04684490</t>
  </si>
  <si>
    <t>00003429458</t>
  </si>
  <si>
    <t>RAHMANI SANA</t>
  </si>
  <si>
    <t>07104017</t>
  </si>
  <si>
    <t>01305008105</t>
  </si>
  <si>
    <t>CENTRE BEN AROUS</t>
  </si>
  <si>
    <t>07225440</t>
  </si>
  <si>
    <t>01715601544</t>
  </si>
  <si>
    <t>MEFTAHI HASNA</t>
  </si>
  <si>
    <t>07962733</t>
  </si>
  <si>
    <t>BEN RHOUMA HABIBA</t>
  </si>
  <si>
    <t>07408773</t>
  </si>
  <si>
    <t>01721010052</t>
  </si>
  <si>
    <t>ZOUHOUR 1</t>
  </si>
  <si>
    <t>SAYAH MARIEM</t>
  </si>
  <si>
    <t>04840197</t>
  </si>
  <si>
    <t>07000</t>
  </si>
  <si>
    <t>00000834600</t>
  </si>
  <si>
    <t>MHAMDI ICHRAK</t>
  </si>
  <si>
    <t>07208745</t>
  </si>
  <si>
    <t>00002094236</t>
  </si>
  <si>
    <t>IBN SINA KABARIA</t>
  </si>
  <si>
    <t>KASSAAOUI IBTISSEM</t>
  </si>
  <si>
    <t>14356250</t>
  </si>
  <si>
    <t>00001241951</t>
  </si>
  <si>
    <t>BEN MILED WAFA</t>
  </si>
  <si>
    <t>09796556</t>
  </si>
  <si>
    <t>DRIDI OUMEYMA</t>
  </si>
  <si>
    <t>14652061</t>
  </si>
  <si>
    <t>00001234630</t>
  </si>
  <si>
    <t>HARZI SANA</t>
  </si>
  <si>
    <t>07824622</t>
  </si>
  <si>
    <t>LA NOUVELLE MEDINA BEN AROUS</t>
  </si>
  <si>
    <t>ARFAOUI RIDHA</t>
  </si>
  <si>
    <t>04834837</t>
  </si>
  <si>
    <t>9EME +FORMATION</t>
  </si>
  <si>
    <t>01720924311</t>
  </si>
  <si>
    <t>TALBI NOURA</t>
  </si>
  <si>
    <t>05654011</t>
  </si>
  <si>
    <t>6 ème année primaire</t>
  </si>
  <si>
    <t>01743317287</t>
  </si>
  <si>
    <t xml:space="preserve">KSAR SAID 2 </t>
  </si>
  <si>
    <t>BEN DAALI LEILA</t>
  </si>
  <si>
    <t>07263207</t>
  </si>
  <si>
    <t>00000774294</t>
  </si>
  <si>
    <t xml:space="preserve">SIDI THEBET </t>
  </si>
  <si>
    <t>BOUABDALLAH NOUR HANA</t>
  </si>
  <si>
    <t>14265847</t>
  </si>
  <si>
    <t>00001175573</t>
  </si>
  <si>
    <t>BOUSSIF MOUNA</t>
  </si>
  <si>
    <t>11669980</t>
  </si>
  <si>
    <t>FOUZAII RAMZI</t>
  </si>
  <si>
    <t>13003739</t>
  </si>
  <si>
    <t>01712695549</t>
  </si>
  <si>
    <t>BEDOUI SAMIRA</t>
  </si>
  <si>
    <t>09498166</t>
  </si>
  <si>
    <t>01735654879</t>
  </si>
  <si>
    <t>YOUSSEF HANENE</t>
  </si>
  <si>
    <t>04698407</t>
  </si>
  <si>
    <t>00003435184</t>
  </si>
  <si>
    <t>AOUINI FATMA</t>
  </si>
  <si>
    <t>09510210</t>
  </si>
  <si>
    <t>00003431004</t>
  </si>
  <si>
    <t xml:space="preserve">JEDAYDA QUARTIER TAIEB MEHIRI </t>
  </si>
  <si>
    <t>MOUMNI FATEN</t>
  </si>
  <si>
    <t>11659764</t>
  </si>
  <si>
    <t>Bac +3</t>
  </si>
  <si>
    <t>BOUKHRISS OUMAIMA</t>
  </si>
  <si>
    <t>07215379</t>
  </si>
  <si>
    <t>08901314374</t>
  </si>
  <si>
    <t>14357236</t>
  </si>
  <si>
    <t>01714297633</t>
  </si>
  <si>
    <t>RICHAOUI NAHLA</t>
  </si>
  <si>
    <t>13627779</t>
  </si>
  <si>
    <t>2ème année sécondaire</t>
  </si>
  <si>
    <t>00000057394</t>
  </si>
  <si>
    <t>SALMI SAMAH</t>
  </si>
  <si>
    <t>07584702</t>
  </si>
  <si>
    <t>MEDINA JADIDA</t>
  </si>
  <si>
    <t>ALOUI RAHMA</t>
  </si>
  <si>
    <t>07982362</t>
  </si>
  <si>
    <t>Licence en langue anglaise</t>
  </si>
  <si>
    <t>01105008488</t>
  </si>
  <si>
    <t>MAHMOUD HOUDA</t>
  </si>
  <si>
    <t>05174282</t>
  </si>
  <si>
    <t>00003117487</t>
  </si>
  <si>
    <t>BEN SALAH MAROUA</t>
  </si>
  <si>
    <t>09351314</t>
  </si>
  <si>
    <t>Baccalauréat + BTS en gestion d'informatique</t>
  </si>
  <si>
    <t>00003436869</t>
  </si>
  <si>
    <t>DJOBI NAWRESS</t>
  </si>
  <si>
    <t>11660678</t>
  </si>
  <si>
    <t>2éme</t>
  </si>
  <si>
    <t>00002956931</t>
  </si>
  <si>
    <t>Technicien Transport</t>
  </si>
  <si>
    <t>14355277</t>
  </si>
  <si>
    <t>Licence en sciences économique</t>
  </si>
  <si>
    <t>00001235967</t>
  </si>
  <si>
    <t>deNDEN</t>
  </si>
  <si>
    <t xml:space="preserve">         </t>
  </si>
  <si>
    <t>04709630</t>
  </si>
  <si>
    <t>14363613</t>
  </si>
  <si>
    <t>HOSNI SAFA</t>
  </si>
  <si>
    <t>08953787</t>
  </si>
  <si>
    <t>00002861581</t>
  </si>
  <si>
    <t>JENDOUBI SAOUSSEN</t>
  </si>
  <si>
    <t>TEMPS</t>
  </si>
  <si>
    <t>07332138</t>
  </si>
  <si>
    <t>00002610980</t>
  </si>
  <si>
    <t>TORKHANI MAROUA</t>
  </si>
  <si>
    <t>09930326</t>
  </si>
  <si>
    <t>01714297625</t>
  </si>
  <si>
    <t>SALHI CHOUROUK</t>
  </si>
  <si>
    <t>07217588</t>
  </si>
  <si>
    <t>01720919485</t>
  </si>
  <si>
    <t>HABIBI RAOUDHA</t>
  </si>
  <si>
    <t>09504104</t>
  </si>
  <si>
    <t>BAC +1</t>
  </si>
  <si>
    <t>00001277227</t>
  </si>
  <si>
    <t>ARAAR EMNA</t>
  </si>
  <si>
    <t>14367341</t>
  </si>
  <si>
    <t>00003276260</t>
  </si>
  <si>
    <t>09179391</t>
  </si>
  <si>
    <t>00002388054</t>
  </si>
  <si>
    <t>RUE TAYEB MHIRI SAIIDA MANOUBA</t>
  </si>
  <si>
    <t>FAZAII WASSILA</t>
  </si>
  <si>
    <t>04807641</t>
  </si>
  <si>
    <t>00003433027</t>
  </si>
  <si>
    <t>JENDOUBI AMAL</t>
  </si>
  <si>
    <t>maladie de sa mere</t>
  </si>
  <si>
    <t>09525225</t>
  </si>
  <si>
    <t>00003007285</t>
  </si>
  <si>
    <t>JEDAYDA TEBORBA</t>
  </si>
  <si>
    <t>DRIDI SAMIA</t>
  </si>
  <si>
    <t>07319035</t>
  </si>
  <si>
    <t>00003432893</t>
  </si>
  <si>
    <t>CHIHANI NAJET</t>
  </si>
  <si>
    <t>07632847</t>
  </si>
  <si>
    <t>01729171500</t>
  </si>
  <si>
    <t>ABID WAHIDA</t>
  </si>
  <si>
    <t>00983164</t>
  </si>
  <si>
    <t>00000862695</t>
  </si>
  <si>
    <t>KOUKI AHLEM</t>
  </si>
  <si>
    <t>13006913</t>
  </si>
  <si>
    <t>Baccalauréat +2 formation comptabilité</t>
  </si>
  <si>
    <t>00002969757</t>
  </si>
  <si>
    <t>GHAZI NEDIA</t>
  </si>
  <si>
    <t>04699030</t>
  </si>
  <si>
    <t>Baccalauréat +2</t>
  </si>
  <si>
    <t>00001241258</t>
  </si>
  <si>
    <t>TARIFI IMENE</t>
  </si>
  <si>
    <t>08128175</t>
  </si>
  <si>
    <t>00001259809</t>
  </si>
  <si>
    <t>OUED LIL</t>
  </si>
  <si>
    <t>BOUANI ARBIA</t>
  </si>
  <si>
    <t>11672145</t>
  </si>
  <si>
    <t>00003254414</t>
  </si>
  <si>
    <t>OUNISSI WAFA</t>
  </si>
  <si>
    <t>04849637</t>
  </si>
  <si>
    <t>01740910929</t>
  </si>
  <si>
    <t>GARAMI BASSMA</t>
  </si>
  <si>
    <t>07330693</t>
  </si>
  <si>
    <t>SAYARI MANEL</t>
  </si>
  <si>
    <t>07389650</t>
  </si>
  <si>
    <t>00002997724</t>
  </si>
  <si>
    <t>JALLALI WAHIBA</t>
  </si>
  <si>
    <t>04816582</t>
  </si>
  <si>
    <t>01145013875</t>
  </si>
  <si>
    <t>HABECHI SALIMA</t>
  </si>
  <si>
    <t>09477425</t>
  </si>
  <si>
    <t>12/07/22022</t>
  </si>
  <si>
    <t>Baccalauréat + BTS en comptabilité finance</t>
  </si>
  <si>
    <t>06040014100</t>
  </si>
  <si>
    <t>13 AOUT TUNIS</t>
  </si>
  <si>
    <t>HAMMAMI BILEL</t>
  </si>
  <si>
    <t>07371818</t>
  </si>
  <si>
    <t>01720924824</t>
  </si>
  <si>
    <t>OUNI WAJDI</t>
  </si>
  <si>
    <t>09534275</t>
  </si>
  <si>
    <t>00003293088</t>
  </si>
  <si>
    <t>HAMDI AMIRA</t>
  </si>
  <si>
    <t>04718102</t>
  </si>
  <si>
    <t>01105515207</t>
  </si>
  <si>
    <t>BIRINE</t>
  </si>
  <si>
    <t>MANAI MOLKA</t>
  </si>
  <si>
    <t>14376000</t>
  </si>
  <si>
    <t>00003436857</t>
  </si>
  <si>
    <t>REFAOUI MARIEM</t>
  </si>
  <si>
    <t>13001698</t>
  </si>
  <si>
    <t>Technicien sup. en électronique industrielle</t>
  </si>
  <si>
    <t>KAMAIRI MARIEM</t>
  </si>
  <si>
    <t>04721009</t>
  </si>
  <si>
    <t>GHOZZI ASSIA</t>
  </si>
  <si>
    <t>09461610</t>
  </si>
  <si>
    <t>00002379817</t>
  </si>
  <si>
    <t>NEJI TAHA</t>
  </si>
  <si>
    <t>04112</t>
  </si>
  <si>
    <t>JRIDI MARIEM</t>
  </si>
  <si>
    <t>11676685</t>
  </si>
  <si>
    <t>MAROUKI RIM</t>
  </si>
  <si>
    <t>04747931</t>
  </si>
  <si>
    <t>00002707389</t>
  </si>
  <si>
    <t>SOUILHI BASMA</t>
  </si>
  <si>
    <t>TRANSPORT</t>
  </si>
  <si>
    <t>09190922</t>
  </si>
  <si>
    <t>MEJRI SAFA</t>
  </si>
  <si>
    <t>04848175</t>
  </si>
  <si>
    <t>00002604776</t>
  </si>
  <si>
    <t>2 RUE HABIB BOU GATTFA SIDI HSSINE</t>
  </si>
  <si>
    <t>GHABRI RAWYA</t>
  </si>
  <si>
    <t>14373486</t>
  </si>
  <si>
    <t>00003439982</t>
  </si>
  <si>
    <t>ELTAIFI AZIZ</t>
  </si>
  <si>
    <t>11672312</t>
  </si>
  <si>
    <t>00002913641</t>
  </si>
  <si>
    <t>SEBAI HELA</t>
  </si>
  <si>
    <t>07533035</t>
  </si>
  <si>
    <t>00003438446</t>
  </si>
  <si>
    <t>DRISSI HEDI</t>
  </si>
  <si>
    <t>04688176</t>
  </si>
  <si>
    <t>BEN AMAR MONTASSAR</t>
  </si>
  <si>
    <t>04811453</t>
  </si>
  <si>
    <t>NSIBI CHAIMA</t>
  </si>
  <si>
    <t>11665418</t>
  </si>
  <si>
    <t>00003440309</t>
  </si>
  <si>
    <t>ESSMIN SAFA</t>
  </si>
  <si>
    <t>07452585</t>
  </si>
  <si>
    <t>00001256440</t>
  </si>
  <si>
    <t>ARIFI SALIMA</t>
  </si>
  <si>
    <t>09159623</t>
  </si>
  <si>
    <t>01720922117</t>
  </si>
  <si>
    <t>BOUKESRA MOHAMED AMINE</t>
  </si>
  <si>
    <t>14750297</t>
  </si>
  <si>
    <t>03707</t>
  </si>
  <si>
    <t>81130297664</t>
  </si>
  <si>
    <t>TEKIKI CHOUROUK</t>
  </si>
  <si>
    <t>13006872</t>
  </si>
  <si>
    <t>00003202457</t>
  </si>
  <si>
    <t>HRAIRIA AGBA</t>
  </si>
  <si>
    <t>JEMAII MARIEM</t>
  </si>
  <si>
    <t>04842136</t>
  </si>
  <si>
    <t>00002191941</t>
  </si>
  <si>
    <t>SAMTI CHAIMA</t>
  </si>
  <si>
    <t>13024663</t>
  </si>
  <si>
    <t>80084548882</t>
  </si>
  <si>
    <t>LASSOUAD SARRA</t>
  </si>
  <si>
    <t>13025423</t>
  </si>
  <si>
    <t>BEN HAMMOUDA HANEN</t>
  </si>
  <si>
    <t>07349708</t>
  </si>
  <si>
    <t>00000997806</t>
  </si>
  <si>
    <t>BOREJ EL AMRI</t>
  </si>
  <si>
    <t>ZAGHDOUDI MOUNA</t>
  </si>
  <si>
    <t>09165359</t>
  </si>
  <si>
    <t>MASTER</t>
  </si>
  <si>
    <t>00002167059</t>
  </si>
  <si>
    <t xml:space="preserve">GOBAA </t>
  </si>
  <si>
    <t>YAHYAOUI IBTISSEM</t>
  </si>
  <si>
    <t>13615244</t>
  </si>
  <si>
    <t>01105534746</t>
  </si>
  <si>
    <t>BOUZAYENI SIWAR</t>
  </si>
  <si>
    <t>14654538</t>
  </si>
  <si>
    <t>00000103564</t>
  </si>
  <si>
    <t>BEN SADOK SARRA</t>
  </si>
  <si>
    <t>probléme de travail par poste</t>
  </si>
  <si>
    <t>08325674</t>
  </si>
  <si>
    <t>07720130364</t>
  </si>
  <si>
    <t>CITE TAHRIR</t>
  </si>
  <si>
    <t>BABOURI AHLEM</t>
  </si>
  <si>
    <t>08131989</t>
  </si>
  <si>
    <t>00000791613</t>
  </si>
  <si>
    <t>DELILI BASSMA</t>
  </si>
  <si>
    <t>09526677</t>
  </si>
  <si>
    <t>00002669560</t>
  </si>
  <si>
    <t>13006337</t>
  </si>
  <si>
    <t>38105552982</t>
  </si>
  <si>
    <t>KHALDI NADER</t>
  </si>
  <si>
    <t>07202540</t>
  </si>
  <si>
    <t>00000821598</t>
  </si>
  <si>
    <t>BEN CHAABEN SALSABIL</t>
  </si>
  <si>
    <t>11678252</t>
  </si>
  <si>
    <t>00003440626</t>
  </si>
  <si>
    <t>JEBALI AHLEM</t>
  </si>
  <si>
    <t>07063886</t>
  </si>
  <si>
    <t>00003440554</t>
  </si>
  <si>
    <t>WERTANI SAMIA</t>
  </si>
  <si>
    <t>07305580</t>
  </si>
  <si>
    <t>00003442725</t>
  </si>
  <si>
    <t xml:space="preserve">BOU HNACH </t>
  </si>
  <si>
    <t>BOU HNACH</t>
  </si>
  <si>
    <t>TRABELSI YEMNA</t>
  </si>
  <si>
    <t>09509484</t>
  </si>
  <si>
    <t>00001252398</t>
  </si>
  <si>
    <t>ZOUNEFA JEDAIDA</t>
  </si>
  <si>
    <t>BELHAJ MOHAMED</t>
  </si>
  <si>
    <t>06192259</t>
  </si>
  <si>
    <t>00001245229</t>
  </si>
  <si>
    <t>CHAOUACHI RAWYA</t>
  </si>
  <si>
    <t>09160620</t>
  </si>
  <si>
    <t>00003023216</t>
  </si>
  <si>
    <t>GUIZENI AIDA</t>
  </si>
  <si>
    <t>05567320</t>
  </si>
  <si>
    <t>Formation couture</t>
  </si>
  <si>
    <t>00131329664</t>
  </si>
  <si>
    <t>60 RUE LAKHBIYET OUARDIA 4 TUNIS</t>
  </si>
  <si>
    <t>BEN SAID MONDHER</t>
  </si>
  <si>
    <t>05413599</t>
  </si>
  <si>
    <t>00002894327</t>
  </si>
  <si>
    <t>DAAJI HEDIA</t>
  </si>
  <si>
    <t>09505634</t>
  </si>
  <si>
    <t>00002549016</t>
  </si>
  <si>
    <t>13639493</t>
  </si>
  <si>
    <t>RIAHI INES</t>
  </si>
  <si>
    <t>09502369</t>
  </si>
  <si>
    <t>00000967478</t>
  </si>
  <si>
    <t>ARGOUBI MOHAMED ALI</t>
  </si>
  <si>
    <t>08317359</t>
  </si>
  <si>
    <t>00002441193</t>
  </si>
  <si>
    <t xml:space="preserve">JLASSI JAWEHER </t>
  </si>
  <si>
    <t>11678855</t>
  </si>
  <si>
    <t>DRIDI KARIMA</t>
  </si>
  <si>
    <t>07360344</t>
  </si>
  <si>
    <t>00003441084</t>
  </si>
  <si>
    <t>DRIDI SIRINE</t>
  </si>
  <si>
    <t>07237650</t>
  </si>
  <si>
    <t>00002655211</t>
  </si>
  <si>
    <t>JALLOUL MAISSA</t>
  </si>
  <si>
    <t>07182210</t>
  </si>
  <si>
    <t>00002552253</t>
  </si>
  <si>
    <t>MEJRI SABRINE</t>
  </si>
  <si>
    <t>14366032</t>
  </si>
  <si>
    <t>00003442297</t>
  </si>
  <si>
    <t>BETAHER AMENI</t>
  </si>
  <si>
    <t>07446199</t>
  </si>
  <si>
    <t>00002594820</t>
  </si>
  <si>
    <t>CITE BASSATIN MNIHLA</t>
  </si>
  <si>
    <t>MASSOUDI MANEL</t>
  </si>
  <si>
    <t>09500654</t>
  </si>
  <si>
    <t>00003441386</t>
  </si>
  <si>
    <t>MEKNI WAEL</t>
  </si>
  <si>
    <t>09184219</t>
  </si>
  <si>
    <t>00003445380</t>
  </si>
  <si>
    <t>BOHNAECH MORNAGUIA</t>
  </si>
  <si>
    <t>OUNI CHAIMA</t>
  </si>
  <si>
    <t>10005102</t>
  </si>
  <si>
    <t>00003440962</t>
  </si>
  <si>
    <t>BEN CHAOUECH ASMA</t>
  </si>
  <si>
    <t>07096730</t>
  </si>
  <si>
    <t>TABOUBI ARBIA</t>
  </si>
  <si>
    <t>07321234</t>
  </si>
  <si>
    <t>00003089317</t>
  </si>
  <si>
    <t xml:space="preserve">MEDINA JEDIDA </t>
  </si>
  <si>
    <t>DHAOUADI AMEL</t>
  </si>
  <si>
    <t>TAYACHI SAMIRA</t>
  </si>
  <si>
    <t>07326973</t>
  </si>
  <si>
    <t>00003441422</t>
  </si>
  <si>
    <t>BATAN</t>
  </si>
  <si>
    <t>TRABELSI SOUAD</t>
  </si>
  <si>
    <t>07310100</t>
  </si>
  <si>
    <t>5ème année sécondaire</t>
  </si>
  <si>
    <t>NEFZI SAMAR</t>
  </si>
  <si>
    <t>gadre enfant</t>
  </si>
  <si>
    <t>09474877</t>
  </si>
  <si>
    <t>00003443387</t>
  </si>
  <si>
    <t>BORJ EL AMRI HAFSIYA</t>
  </si>
  <si>
    <t>11659375</t>
  </si>
  <si>
    <t>01712726179</t>
  </si>
  <si>
    <t>BEN ARFA AFEF</t>
  </si>
  <si>
    <t>04712468</t>
  </si>
  <si>
    <t>00003446885</t>
  </si>
  <si>
    <t>YAHMEDI ZEINEB</t>
  </si>
  <si>
    <t>04825379</t>
  </si>
  <si>
    <t>00002321929</t>
  </si>
  <si>
    <t>05 RUE SEPT ABAR ZAHROUNI TUNIS</t>
  </si>
  <si>
    <t>AKROUTI HADIL</t>
  </si>
  <si>
    <t>11677433</t>
  </si>
  <si>
    <t>00003441896</t>
  </si>
  <si>
    <t>MAGHRAOUI MONJIA</t>
  </si>
  <si>
    <t>07807725</t>
  </si>
  <si>
    <t>5 ème année primaire</t>
  </si>
  <si>
    <t>00003324995</t>
  </si>
  <si>
    <t>RHOUMA BASMA</t>
  </si>
  <si>
    <t>07076425</t>
  </si>
  <si>
    <t>Bougassa samiha</t>
  </si>
  <si>
    <t>29/07/20219</t>
  </si>
  <si>
    <t>00003441906</t>
  </si>
  <si>
    <t>11 RUE Habib bougatfa sidi hssine</t>
  </si>
  <si>
    <t>RAHMENI KHAWLA</t>
  </si>
  <si>
    <t>28/04/1987</t>
  </si>
  <si>
    <t>09462235</t>
  </si>
  <si>
    <t>18/09/2012</t>
  </si>
  <si>
    <t>00003181349</t>
  </si>
  <si>
    <t xml:space="preserve">SAIDA RUE NASSIM TEBORBA </t>
  </si>
  <si>
    <t>GNICHI WEJDEN</t>
  </si>
  <si>
    <t>11639437</t>
  </si>
  <si>
    <t>01722029093</t>
  </si>
  <si>
    <t>MASSOUDI WAFA</t>
  </si>
  <si>
    <t>14361583</t>
  </si>
  <si>
    <t>00002846761</t>
  </si>
  <si>
    <t>MIGHRI NAIMA</t>
  </si>
  <si>
    <t>09497831</t>
  </si>
  <si>
    <t>00002646417</t>
  </si>
  <si>
    <t>SAKOUHI SAFA</t>
  </si>
  <si>
    <t>13003657</t>
  </si>
  <si>
    <t>00003059385</t>
  </si>
  <si>
    <t>CITE MECHTEL AGBA</t>
  </si>
  <si>
    <t>JEMAII SARRA</t>
  </si>
  <si>
    <t>12356438</t>
  </si>
  <si>
    <t>01712173273</t>
  </si>
  <si>
    <t>MAHBOULI MARIEM</t>
  </si>
  <si>
    <t>07061479</t>
  </si>
  <si>
    <t>00002571876</t>
  </si>
  <si>
    <t>CITE DES JARDINS MORNEG</t>
  </si>
  <si>
    <t>HAMMAMI RADHIA</t>
  </si>
  <si>
    <t>Accompagnement</t>
  </si>
  <si>
    <t>07056910</t>
  </si>
  <si>
    <t>00003443190</t>
  </si>
  <si>
    <t>OUARDIA 4</t>
  </si>
  <si>
    <t>ARFAOUI LAMIA</t>
  </si>
  <si>
    <t>07353664</t>
  </si>
  <si>
    <t>00003443015</t>
  </si>
  <si>
    <t>QUARTIER NAJET JEDAIDA</t>
  </si>
  <si>
    <t>DHAOUI WIEM</t>
  </si>
  <si>
    <t>14/03/2002</t>
  </si>
  <si>
    <t>14373750</t>
  </si>
  <si>
    <t>19/07/2022</t>
  </si>
  <si>
    <t>00003305776</t>
  </si>
  <si>
    <t>RUE 6408 CITE KHALED EBEN ELWALID DOUAR HICHER</t>
  </si>
  <si>
    <t>OUESLETI OUMAIMA</t>
  </si>
  <si>
    <t>11662407</t>
  </si>
  <si>
    <t>00001253524</t>
  </si>
  <si>
    <t xml:space="preserve">41 RUE CITE BEN YOUNES </t>
  </si>
  <si>
    <t>AYADA MARWA</t>
  </si>
  <si>
    <t>09636406</t>
  </si>
  <si>
    <t>BAC+2</t>
  </si>
  <si>
    <t>07840132123</t>
  </si>
  <si>
    <t>CITE ENNAJEH MALLASSINE TUNIS</t>
  </si>
  <si>
    <t>HAMMAMI NAZIHA</t>
  </si>
  <si>
    <t>09506549</t>
  </si>
  <si>
    <t>00001656332</t>
  </si>
  <si>
    <t>CITE NAJET JEDAIDA</t>
  </si>
  <si>
    <t>MEJRI HABIBA</t>
  </si>
  <si>
    <t>04648118</t>
  </si>
  <si>
    <t>14364941</t>
  </si>
  <si>
    <t>00003240956</t>
  </si>
  <si>
    <t>OUED ELIL GOBAA</t>
  </si>
  <si>
    <t>SEBAI ILYESS</t>
  </si>
  <si>
    <t>14270339</t>
  </si>
  <si>
    <t>05320036030</t>
  </si>
  <si>
    <t>SIDI HASSINE 20 MARS</t>
  </si>
  <si>
    <t>GUIZENI KAOUTHER</t>
  </si>
  <si>
    <t>07429266</t>
  </si>
  <si>
    <t>00003442930</t>
  </si>
  <si>
    <t>CHAOUAT CITE CHAABI</t>
  </si>
  <si>
    <t>FERJANI HOUDA</t>
  </si>
  <si>
    <t>09156770</t>
  </si>
  <si>
    <t>00003442999</t>
  </si>
  <si>
    <t>ZEHRA JEDAIDA</t>
  </si>
  <si>
    <t>MEBARKI RAFIKA</t>
  </si>
  <si>
    <t>07728393</t>
  </si>
  <si>
    <t>00003071990</t>
  </si>
  <si>
    <t>FATHI SOUAD</t>
  </si>
  <si>
    <t>04639178</t>
  </si>
  <si>
    <t>00003444543</t>
  </si>
  <si>
    <t>ZAHROUNI BOUGATFA</t>
  </si>
  <si>
    <t>LOUATI MOHAMED</t>
  </si>
  <si>
    <t>07008689</t>
  </si>
  <si>
    <t>4 ème année primaire</t>
  </si>
  <si>
    <t>00002959871</t>
  </si>
  <si>
    <t>CITE DOUKALI MORNEG</t>
  </si>
  <si>
    <t>OUESLETI HADIL</t>
  </si>
  <si>
    <t>07231980</t>
  </si>
  <si>
    <t>5 RUE EKLILA MEDINA JEDIDA</t>
  </si>
  <si>
    <t>07067248</t>
  </si>
  <si>
    <t>6 EME</t>
  </si>
  <si>
    <t>00003443053</t>
  </si>
  <si>
    <t>26 RUE 10443 OUARDIA 6</t>
  </si>
  <si>
    <t>ELLAFI MONIA</t>
  </si>
  <si>
    <t>06822125</t>
  </si>
  <si>
    <t>3 eme secondaire</t>
  </si>
  <si>
    <t>08901283158</t>
  </si>
  <si>
    <t>RUE TAHER BEN ACHOUR YASMINET BEN AROUS</t>
  </si>
  <si>
    <t>SASSI AMENI</t>
  </si>
  <si>
    <t>04808505</t>
  </si>
  <si>
    <t>08 RUE 4418 ZAHROUNI TUNIS</t>
  </si>
  <si>
    <t xml:space="preserve">MADOURI EZZEDDINE </t>
  </si>
  <si>
    <t>07292483</t>
  </si>
  <si>
    <t>00003443354</t>
  </si>
  <si>
    <t>CITE EL BASSATINE MNIHLA</t>
  </si>
  <si>
    <t>DHIFLI KHOULOUD</t>
  </si>
  <si>
    <t>04846809</t>
  </si>
  <si>
    <t>00002092735</t>
  </si>
  <si>
    <t>08 RUE 4238 ZAHROUNI TUNIS</t>
  </si>
  <si>
    <t>HAMMAMI MAYSSA</t>
  </si>
  <si>
    <t>14293704</t>
  </si>
  <si>
    <t>1 eme secondaire</t>
  </si>
  <si>
    <t>00003256876</t>
  </si>
  <si>
    <t>MOUELHI BASMA</t>
  </si>
  <si>
    <t>05210365</t>
  </si>
  <si>
    <t>07240099840</t>
  </si>
  <si>
    <t>CITE BOUSTIL EL AGBA</t>
  </si>
  <si>
    <t>DRIDI OMAR</t>
  </si>
  <si>
    <t>14753494</t>
  </si>
  <si>
    <t>00003443349</t>
  </si>
  <si>
    <t>22 CITE SOUISSI KHAZNADAR TUNIS</t>
  </si>
  <si>
    <t>NAFETI OLFA</t>
  </si>
  <si>
    <t>14458968</t>
  </si>
  <si>
    <t>ARBI RANIA</t>
  </si>
  <si>
    <t>13635929</t>
  </si>
  <si>
    <t>01720912993</t>
  </si>
  <si>
    <t>BELGACEM ACHREF</t>
  </si>
  <si>
    <t>11657411</t>
  </si>
  <si>
    <t>9 RUE VIOLET SIDI HESSINE TUNIS</t>
  </si>
  <si>
    <t>SELMI HAFEDH</t>
  </si>
  <si>
    <t>04739660</t>
  </si>
  <si>
    <t>00001118687</t>
  </si>
  <si>
    <t>MERABET OUARDA</t>
  </si>
  <si>
    <t>1672188</t>
  </si>
  <si>
    <t>01712173349</t>
  </si>
  <si>
    <t>CHIHI ABRAR</t>
  </si>
  <si>
    <t>11667500</t>
  </si>
  <si>
    <t>53 RUE SALAH AZEIZ JAYARA SIDI HESSINE</t>
  </si>
  <si>
    <t>DRIDI HIBA</t>
  </si>
  <si>
    <t>11473606</t>
  </si>
  <si>
    <t>1ere secondaire</t>
  </si>
  <si>
    <t>00002441592</t>
  </si>
  <si>
    <t>BORJ   AL AMRI BORJ ENNOUR</t>
  </si>
  <si>
    <t>JELASSI CHAIMA</t>
  </si>
  <si>
    <t>07190446</t>
  </si>
  <si>
    <t>09 RUE AIKAD MOUROUJ 4 BEN AROUS</t>
  </si>
  <si>
    <t>AYADA ZEINEB</t>
  </si>
  <si>
    <t>13023334</t>
  </si>
  <si>
    <t>07840098944</t>
  </si>
  <si>
    <t>CITE SALAMA ZAHROUNI TUNIS</t>
  </si>
  <si>
    <t>11672094</t>
  </si>
  <si>
    <t>00003446182</t>
  </si>
  <si>
    <t>05 IMPASSE 2 RUE 42355 EL AGBA TUNIS</t>
  </si>
  <si>
    <t>BAKOUCHI NABIHA</t>
  </si>
  <si>
    <t>07730038</t>
  </si>
  <si>
    <t>00001102113</t>
  </si>
  <si>
    <t>NOUIGUI FATMA</t>
  </si>
  <si>
    <t>09526840</t>
  </si>
  <si>
    <t>00003038588</t>
  </si>
  <si>
    <t>MEZOUGHI FATMA</t>
  </si>
  <si>
    <t>14766638</t>
  </si>
  <si>
    <t xml:space="preserve">05 IMPASSE EL EFFA KHAZNADAR </t>
  </si>
  <si>
    <t>AZZEBI IBTIHEL</t>
  </si>
  <si>
    <t>Education</t>
  </si>
  <si>
    <t>14357231</t>
  </si>
  <si>
    <t>01733981944</t>
  </si>
  <si>
    <t xml:space="preserve">29 IMPASSE HABIB THAMEUR CHEBBAOU OUED ELIL </t>
  </si>
  <si>
    <t>JEMAII ICHRAK</t>
  </si>
  <si>
    <t>13478717</t>
  </si>
  <si>
    <t>00003101950</t>
  </si>
  <si>
    <t>ARFA AMEL</t>
  </si>
  <si>
    <t>11889410</t>
  </si>
  <si>
    <t>Licence en agroalimentaire</t>
  </si>
  <si>
    <t>00003445156</t>
  </si>
  <si>
    <t>La poste</t>
  </si>
  <si>
    <t>AOUINI RIM</t>
  </si>
  <si>
    <t>11659780</t>
  </si>
  <si>
    <t>00003447328</t>
  </si>
  <si>
    <t>AGBA TUNIS</t>
  </si>
  <si>
    <t>DRIDI MOHAMED RAYEN</t>
  </si>
  <si>
    <t>13035207</t>
  </si>
  <si>
    <t>11 RUE 4240 ZAHROUNI TUNIS</t>
  </si>
  <si>
    <t>BEN ARFA SANA</t>
  </si>
  <si>
    <t>09932510</t>
  </si>
  <si>
    <t>BAC+1</t>
  </si>
  <si>
    <t>00002637253</t>
  </si>
  <si>
    <t>OUED GUERYENA EL AGBA TUNIS</t>
  </si>
  <si>
    <t>BEN EL HADJ ALI ABIR</t>
  </si>
  <si>
    <t>09850863</t>
  </si>
  <si>
    <t>06406</t>
  </si>
  <si>
    <t>CITE EL INTILAKA ARIANA</t>
  </si>
  <si>
    <t>SAIDI KHADIJA</t>
  </si>
  <si>
    <t>02794569</t>
  </si>
  <si>
    <t>BAC LETTRE</t>
  </si>
  <si>
    <t>00002675557</t>
  </si>
  <si>
    <t>11 RUE 9081 DJEBEL JLOUD</t>
  </si>
  <si>
    <t>MHADHBI MOHAMED HAMZA</t>
  </si>
  <si>
    <t>07208319</t>
  </si>
  <si>
    <t>9 EME</t>
  </si>
  <si>
    <t>1 RUE ZOUBAIR IBN AOUEM CITE RIADH FOUCHANA</t>
  </si>
  <si>
    <t>KHAMMESSI MAROUA</t>
  </si>
  <si>
    <t>maladie de son fils</t>
  </si>
  <si>
    <t>07141438</t>
  </si>
  <si>
    <t>2EME secondaire</t>
  </si>
  <si>
    <t>00001263068</t>
  </si>
  <si>
    <t>13 AOUT OUARDIA 1 TUNIS</t>
  </si>
  <si>
    <t>TRABELSI MAISSA</t>
  </si>
  <si>
    <t>Probléme 3 POSTE</t>
  </si>
  <si>
    <t>14370112</t>
  </si>
  <si>
    <t>00002409920</t>
  </si>
  <si>
    <t>SANHAJA OUED LIL</t>
  </si>
  <si>
    <t>HAMLAJI INTIDHAR</t>
  </si>
  <si>
    <t>14455652</t>
  </si>
  <si>
    <t>00002441970</t>
  </si>
  <si>
    <t>TAIEB EL MHIRI MORNAGUIA</t>
  </si>
  <si>
    <t>KEDDIDI KARIM</t>
  </si>
  <si>
    <t>04817359</t>
  </si>
  <si>
    <t>06020399188</t>
  </si>
  <si>
    <t>26 RUE 10054 OUARDIA 1 TUNIS</t>
  </si>
  <si>
    <t>SAIDI SIRINE</t>
  </si>
  <si>
    <t>14365071</t>
  </si>
  <si>
    <t>03 RUE HEKAR DENDEN MANOUBA</t>
  </si>
  <si>
    <t>OUERGHI SAFA</t>
  </si>
  <si>
    <t>14362668</t>
  </si>
  <si>
    <t>02023336039</t>
  </si>
  <si>
    <t>RUE ETTADHAMEN CITE ENASR GOBAA MANOUBA</t>
  </si>
  <si>
    <t>HEMAL LEILA</t>
  </si>
  <si>
    <t>00954537</t>
  </si>
  <si>
    <t>9 EME + FORMATION COUTURE</t>
  </si>
  <si>
    <t>00000049664</t>
  </si>
  <si>
    <t>HAMMAMI MALIKA</t>
  </si>
  <si>
    <t>09161466</t>
  </si>
  <si>
    <t>00001484887</t>
  </si>
  <si>
    <t>GRIAAT BORJ EL AMRI</t>
  </si>
  <si>
    <t>BOU ALI AMAL</t>
  </si>
  <si>
    <t>14357107</t>
  </si>
  <si>
    <t>01712722418</t>
  </si>
  <si>
    <t>RUE ZOUHAIER IBN KAIS GOBAA</t>
  </si>
  <si>
    <t>BRAHMI ISLEM</t>
  </si>
  <si>
    <t>14365638</t>
  </si>
  <si>
    <t>BAC+ FORMATION INFO</t>
  </si>
  <si>
    <t>00003069743</t>
  </si>
  <si>
    <t>CITE KHALED IBN EL OUALID DOUAR HICHER</t>
  </si>
  <si>
    <t>GUESMI EYA</t>
  </si>
  <si>
    <t>14365885</t>
  </si>
  <si>
    <t>00001147235</t>
  </si>
  <si>
    <t>04681597</t>
  </si>
  <si>
    <t>2 eme secondaire</t>
  </si>
  <si>
    <t>00003451704</t>
  </si>
  <si>
    <t>NOUNI BACHIR</t>
  </si>
  <si>
    <t>14366777</t>
  </si>
  <si>
    <t>5 RUE MOSTAGHANMI DENDEN MANOUBA</t>
  </si>
  <si>
    <t>BEN GHDIRA DALENDA</t>
  </si>
  <si>
    <t>changement de poste</t>
  </si>
  <si>
    <t>14352936</t>
  </si>
  <si>
    <t>2ere secondaire</t>
  </si>
  <si>
    <t>EL ABED OUSSEMA</t>
  </si>
  <si>
    <t>09172464</t>
  </si>
  <si>
    <t>3eme secondaire</t>
  </si>
  <si>
    <t>00003248908</t>
  </si>
  <si>
    <t>GASSOUMI MALEK FARAH</t>
  </si>
  <si>
    <t>12701407</t>
  </si>
  <si>
    <t xml:space="preserve">7 ème année </t>
  </si>
  <si>
    <t>00002701765</t>
  </si>
  <si>
    <t>ANIS SBOURI</t>
  </si>
  <si>
    <t>09845406</t>
  </si>
  <si>
    <t>00320074592</t>
  </si>
  <si>
    <t xml:space="preserve">TURKI GROMBALIA </t>
  </si>
  <si>
    <t>BEJAOUI KHOULOUD</t>
  </si>
  <si>
    <t>07353415</t>
  </si>
  <si>
    <t>00001420801</t>
  </si>
  <si>
    <t>ATTEBI MALEKE</t>
  </si>
  <si>
    <t>04711719</t>
  </si>
  <si>
    <t xml:space="preserve">8 ème année </t>
  </si>
  <si>
    <t>00003449487</t>
  </si>
  <si>
    <t xml:space="preserve">1 RUE 42385 CITE MECHTEL HRAIRIA </t>
  </si>
  <si>
    <t>TRABELSI NADIA</t>
  </si>
  <si>
    <t>07360920</t>
  </si>
  <si>
    <t>00003450430</t>
  </si>
  <si>
    <t>ARGOUB ROUMI TEBORBA</t>
  </si>
  <si>
    <t>BEN ARFA MALEKE</t>
  </si>
  <si>
    <t>09949486</t>
  </si>
  <si>
    <t>00003446497</t>
  </si>
  <si>
    <t>BEN ABDALLAH SIRINE</t>
  </si>
  <si>
    <t>14354552</t>
  </si>
  <si>
    <t>Baccalauréat + Diplôme aide-soignate</t>
  </si>
  <si>
    <t>00002928440</t>
  </si>
  <si>
    <t>07 RUE MARAKECG CITE NAJET OUED ELIL</t>
  </si>
  <si>
    <t>RIHANI AMENI</t>
  </si>
  <si>
    <t>09199807</t>
  </si>
  <si>
    <t>RUE HOUCINE BOUZAYEN DENDEN</t>
  </si>
  <si>
    <t>TRABELSI WAFA</t>
  </si>
  <si>
    <t>02331704</t>
  </si>
  <si>
    <t>00000970796</t>
  </si>
  <si>
    <t xml:space="preserve">QUARTIER EL HIDAYA JEDAIDA </t>
  </si>
  <si>
    <t>MANAI DALANDA</t>
  </si>
  <si>
    <t>04817802</t>
  </si>
  <si>
    <t>SELMI WISSAL</t>
  </si>
  <si>
    <t>13645240</t>
  </si>
  <si>
    <t>05840020640</t>
  </si>
  <si>
    <t>TOUJENI CHAIMA</t>
  </si>
  <si>
    <t>07969944</t>
  </si>
  <si>
    <t>00002323143</t>
  </si>
  <si>
    <t>AOUADI NAJLA</t>
  </si>
  <si>
    <t>Intégration</t>
  </si>
  <si>
    <t>04727814</t>
  </si>
  <si>
    <t>HABLANI MOHAMED ALI</t>
  </si>
  <si>
    <t>07282472</t>
  </si>
  <si>
    <t>00001259752</t>
  </si>
  <si>
    <t>15 CITE 3 AOUT DENDEN</t>
  </si>
  <si>
    <t>SAKHRI MOHAMED</t>
  </si>
  <si>
    <t>13023006</t>
  </si>
  <si>
    <t>05301</t>
  </si>
  <si>
    <t>09 RUE 4576 CITE ZOUHOUR</t>
  </si>
  <si>
    <t>KHEMIRI KAOUTHER</t>
  </si>
  <si>
    <t>07751771</t>
  </si>
  <si>
    <t>20 MARS SIDI HASSINE</t>
  </si>
  <si>
    <t>DHEHBI FEDI</t>
  </si>
  <si>
    <t>11672134</t>
  </si>
  <si>
    <t>21 RUE GHABOUN SIDI HASSINE</t>
  </si>
  <si>
    <t>CHAHBENI MALIKA</t>
  </si>
  <si>
    <t>09185622</t>
  </si>
  <si>
    <t>00001093328</t>
  </si>
  <si>
    <t>10 rue GHANA DENDEN</t>
  </si>
  <si>
    <t>HICHRI NESRINE</t>
  </si>
  <si>
    <t>07379676</t>
  </si>
  <si>
    <t>Baccalauréat +2 ans formation info de gestion</t>
  </si>
  <si>
    <t>06620160065</t>
  </si>
  <si>
    <t>08 RUE HEDI SAIDI DENDEN</t>
  </si>
  <si>
    <t>ABIDI SOUMAYA</t>
  </si>
  <si>
    <t>04835758</t>
  </si>
  <si>
    <t>00003447029</t>
  </si>
  <si>
    <t>29 RUE 4672 ZAHROUNI TUNIS</t>
  </si>
  <si>
    <t>ABIDI ASMA</t>
  </si>
  <si>
    <t>12351212</t>
  </si>
  <si>
    <t>Baccalauréat</t>
  </si>
  <si>
    <t>00003447765</t>
  </si>
  <si>
    <t>13 RUE 4273 EL AGBA</t>
  </si>
  <si>
    <t>KHALFAOUI YASSMINE</t>
  </si>
  <si>
    <t>13642901</t>
  </si>
  <si>
    <t xml:space="preserve">Baccalauréat+ Formation maintenance industrielle </t>
  </si>
  <si>
    <t>19 RUE 9054 JEBAL JLOUD</t>
  </si>
  <si>
    <t>MENASRIA TAKOUA</t>
  </si>
  <si>
    <t>Problème d'intégration</t>
  </si>
  <si>
    <t>14369088</t>
  </si>
  <si>
    <t>00002410554</t>
  </si>
  <si>
    <t xml:space="preserve">RUE HAJJEJ BEN YOUSSEF DOUAR HICHER </t>
  </si>
  <si>
    <t>RIAHI SABRINE</t>
  </si>
  <si>
    <t>13013457</t>
  </si>
  <si>
    <t>00001258216</t>
  </si>
  <si>
    <t>10 RUE 4429 ZAHROUNI</t>
  </si>
  <si>
    <t>HAFSI ACHREF</t>
  </si>
  <si>
    <t>07214065</t>
  </si>
  <si>
    <t>00002184962</t>
  </si>
  <si>
    <t xml:space="preserve">15 RUE 10416 CITE NOUR </t>
  </si>
  <si>
    <t>BEN ALIA SAMEH</t>
  </si>
  <si>
    <t>13648061</t>
  </si>
  <si>
    <t>Baccalauréat + formation info de gestion</t>
  </si>
  <si>
    <t>SAMTI KAOUTHER</t>
  </si>
  <si>
    <t>04662958</t>
  </si>
  <si>
    <t>00003447802</t>
  </si>
  <si>
    <t>65 RUE 4692 ZAHROUNI</t>
  </si>
  <si>
    <t>MESALMI BOUTHEINA</t>
  </si>
  <si>
    <t>12355794</t>
  </si>
  <si>
    <t>01722013618</t>
  </si>
  <si>
    <t>HASSINE SONIA</t>
  </si>
  <si>
    <t>13005129</t>
  </si>
  <si>
    <t>00003485513</t>
  </si>
  <si>
    <t>3 RUE ALAIN SAVARY SIDI HASSINE</t>
  </si>
  <si>
    <t>BAHLI LATIFA</t>
  </si>
  <si>
    <t>13039729</t>
  </si>
  <si>
    <t>00003447975</t>
  </si>
  <si>
    <t>13 RUE MOHAMED SAYELA ZAHROUNI</t>
  </si>
  <si>
    <t>SRAYRI OUMAIMA</t>
  </si>
  <si>
    <t>11677163</t>
  </si>
  <si>
    <t>Baccalauréat+ Formation d'informatique de fabrication</t>
  </si>
  <si>
    <t>00003448014</t>
  </si>
  <si>
    <t>08 RUE 42366 CITE MECHTEL HRAIRIA</t>
  </si>
  <si>
    <t>KETHIRI FATEN</t>
  </si>
  <si>
    <t>08523295</t>
  </si>
  <si>
    <t>00003448191</t>
  </si>
  <si>
    <t>57 RUE NAZEHA MEGRINE</t>
  </si>
  <si>
    <t>JENDOUBI LEILA</t>
  </si>
  <si>
    <t>09159672</t>
  </si>
  <si>
    <t>00000034501</t>
  </si>
  <si>
    <t>CITE NACEUR CHAOUAT JEDAIDA</t>
  </si>
  <si>
    <t>HEDHILI NOUR HOUDA</t>
  </si>
  <si>
    <t>11671755</t>
  </si>
  <si>
    <t>4ème année primaire+ Formation couture</t>
  </si>
  <si>
    <t>15 RUE 42246 GHDIR EL GOLLA EL AGBA</t>
  </si>
  <si>
    <t>MASTOURI NABIL</t>
  </si>
  <si>
    <t>07254032</t>
  </si>
  <si>
    <t>00003450282</t>
  </si>
  <si>
    <t>08 RUE HAJEB EL AYOUN CITE CHABEB DOUAR HICHER</t>
  </si>
  <si>
    <t>JABARI TAREK</t>
  </si>
  <si>
    <t>07350537</t>
  </si>
  <si>
    <t>QUARTIER MEHAJER TEBORBA</t>
  </si>
  <si>
    <t>AKARI NOURA</t>
  </si>
  <si>
    <t>07361227</t>
  </si>
  <si>
    <t>00003449959</t>
  </si>
  <si>
    <t>CITE RIADH PONT DE BIZERTE</t>
  </si>
  <si>
    <t>DRIDI MALEKE</t>
  </si>
  <si>
    <t>11399062</t>
  </si>
  <si>
    <t>1ère année sécondaire+ Formation couture</t>
  </si>
  <si>
    <t>00002582280</t>
  </si>
  <si>
    <t xml:space="preserve">DRIDI ABIR </t>
  </si>
  <si>
    <t>11436000</t>
  </si>
  <si>
    <t>00000755592</t>
  </si>
  <si>
    <t>OUECHTETI DHIA</t>
  </si>
  <si>
    <t>11673480</t>
  </si>
  <si>
    <t>14 RUE 4129 JAYARA SIDI HASSINE</t>
  </si>
  <si>
    <t>TRABELSI RABIA</t>
  </si>
  <si>
    <t>07363792</t>
  </si>
  <si>
    <t>01741065136</t>
  </si>
  <si>
    <t>AOUINI NESRINE</t>
  </si>
  <si>
    <t>09190135</t>
  </si>
  <si>
    <t>9ème année + Formation couture</t>
  </si>
  <si>
    <t>00003450096</t>
  </si>
  <si>
    <t>KESAR HADID MORNAGUIA</t>
  </si>
  <si>
    <t>RIHANI MARIEM</t>
  </si>
  <si>
    <t>13029587</t>
  </si>
  <si>
    <t>00003015503</t>
  </si>
  <si>
    <t xml:space="preserve">8 RUE 4764 EZZOUHOUR </t>
  </si>
  <si>
    <t>RIAHI YOMNA</t>
  </si>
  <si>
    <t>14532869</t>
  </si>
  <si>
    <t>00003449865</t>
  </si>
  <si>
    <t>QUARTIER ENNASIM PONT DE BIZERTE KALAATE AL ANDALOUSS</t>
  </si>
  <si>
    <t>DRIDI FTIMA</t>
  </si>
  <si>
    <t>14511342</t>
  </si>
  <si>
    <t>00003346643</t>
  </si>
  <si>
    <t>PONT DE BIZERTE KALAATE AL ANDALOUSS</t>
  </si>
  <si>
    <t>BOUGHALMI YOSRA</t>
  </si>
  <si>
    <t>09153442</t>
  </si>
  <si>
    <t>Baccalauréat+ BTS en production electronique</t>
  </si>
  <si>
    <t>01734105089</t>
  </si>
  <si>
    <t>OUED GUERYENA DENDEN</t>
  </si>
  <si>
    <t>KHAMESSI KAOUTHER</t>
  </si>
  <si>
    <t>04642061</t>
  </si>
  <si>
    <t>00002445692</t>
  </si>
  <si>
    <t>4 RUE TARCHICH ZAHROUNI</t>
  </si>
  <si>
    <t xml:space="preserve">SOLTANI RIHEM </t>
  </si>
  <si>
    <t>14514241</t>
  </si>
  <si>
    <t>01722064488</t>
  </si>
  <si>
    <t>JEBALI NAOUEL</t>
  </si>
  <si>
    <t>07431014</t>
  </si>
  <si>
    <t>00003216222</t>
  </si>
  <si>
    <t>09 RUE JERJISS CITE TADHAMEN</t>
  </si>
  <si>
    <t>KHEMIRI BASMA</t>
  </si>
  <si>
    <t>04663876</t>
  </si>
  <si>
    <t>00000051312</t>
  </si>
  <si>
    <t>RUE PHILIPINE N°10 SIDI HESSINE</t>
  </si>
  <si>
    <t>BEN ABDELWAHID KHALED</t>
  </si>
  <si>
    <t>09197459</t>
  </si>
  <si>
    <t>Baccalauréat+ Formation mécanique</t>
  </si>
  <si>
    <t>00002840945</t>
  </si>
  <si>
    <t>KAABI AMAL</t>
  </si>
  <si>
    <t>14544452</t>
  </si>
  <si>
    <t>00003453253</t>
  </si>
  <si>
    <t>SOULI LATIFA</t>
  </si>
  <si>
    <t>07257394</t>
  </si>
  <si>
    <t>6ème année sécondaire</t>
  </si>
  <si>
    <t>00003450488</t>
  </si>
  <si>
    <t>RIAHI NADA</t>
  </si>
  <si>
    <t>14280298</t>
  </si>
  <si>
    <t>00003154219</t>
  </si>
  <si>
    <t>SOUAWAH FATMA</t>
  </si>
  <si>
    <t>07432835</t>
  </si>
  <si>
    <t>00001261476</t>
  </si>
  <si>
    <t xml:space="preserve">CITE NASSIM SAIDA </t>
  </si>
  <si>
    <t>CITE SAIDA</t>
  </si>
  <si>
    <t>SEBAII HOUSSEM</t>
  </si>
  <si>
    <t>14256394</t>
  </si>
  <si>
    <t>00003087567</t>
  </si>
  <si>
    <t xml:space="preserve">AGBA </t>
  </si>
  <si>
    <t>ECHI OUMAIMA</t>
  </si>
  <si>
    <t>14364376</t>
  </si>
  <si>
    <t>00003362029</t>
  </si>
  <si>
    <t>RUE 4738 QUARTIER KHALED ABOU WALID</t>
  </si>
  <si>
    <t>ASKRI OUMAIMA</t>
  </si>
  <si>
    <t>12362772</t>
  </si>
  <si>
    <t>Baccalauréat+3</t>
  </si>
  <si>
    <t>00003455750</t>
  </si>
  <si>
    <t>RUE CHAGHALIA TERMINUS 56</t>
  </si>
  <si>
    <t>MANAI AWATEF</t>
  </si>
  <si>
    <t>04813896</t>
  </si>
  <si>
    <t>00003450404</t>
  </si>
  <si>
    <t>25 RUE LES NATIONS UNIES SIDI HESSINE TUNIS</t>
  </si>
  <si>
    <t>AOUINI OMAR</t>
  </si>
  <si>
    <t>14366522</t>
  </si>
  <si>
    <t>00003451816</t>
  </si>
  <si>
    <t>MEGHIRBI KARIMA</t>
  </si>
  <si>
    <t>11651056</t>
  </si>
  <si>
    <t>Baccalauréat libre</t>
  </si>
  <si>
    <t>RUE 4489 CITE HOUASS HRAIRIA</t>
  </si>
  <si>
    <t>BEN AMAR SAMEH</t>
  </si>
  <si>
    <t>07301903</t>
  </si>
  <si>
    <t xml:space="preserve">RUE ALI DOUAGI DOUAR HICHER </t>
  </si>
  <si>
    <t>RIAHI RADHIA</t>
  </si>
  <si>
    <t>07301992</t>
  </si>
  <si>
    <t>00003427380</t>
  </si>
  <si>
    <t>7 RUE SILIANA QUARTIER EL OUARED CHEBBAOU OUED ELIL</t>
  </si>
  <si>
    <t>TOUNSI EMNA</t>
  </si>
  <si>
    <t>14368425</t>
  </si>
  <si>
    <t>2ème secondaire</t>
  </si>
  <si>
    <t>00003128974</t>
  </si>
  <si>
    <t>RUE IBN BADISS DOUAR HICHER</t>
  </si>
  <si>
    <t>HAMMAMI LABIB</t>
  </si>
  <si>
    <t>ADEL</t>
  </si>
  <si>
    <t>09189116</t>
  </si>
  <si>
    <t>2ème secondaire+Mécanique BTP</t>
  </si>
  <si>
    <t>20 MARS KEBLI MORNAGUIA</t>
  </si>
  <si>
    <t>ABIDLI MEHREZ</t>
  </si>
  <si>
    <t>09188145</t>
  </si>
  <si>
    <t>Baccalauréat+BTP</t>
  </si>
  <si>
    <t>RUE OMRANE IBN KHATAB CITE NACEUR MORNAGUIA</t>
  </si>
  <si>
    <t>FATFOUTA NEDIA</t>
  </si>
  <si>
    <t>07326683</t>
  </si>
  <si>
    <t>02018148175</t>
  </si>
  <si>
    <t xml:space="preserve">CITE NASSIM 3 TEBORBA </t>
  </si>
  <si>
    <t>BENHISSI AMEL</t>
  </si>
  <si>
    <t>12716725</t>
  </si>
  <si>
    <t>00003124675</t>
  </si>
  <si>
    <t>CITE TAREK IBN ZIED MORNAGUIA</t>
  </si>
  <si>
    <t>7 ème année primaire</t>
  </si>
  <si>
    <t>5 RUE SILIANA CITE EL OUARD OUED ELIL MANOUBA</t>
  </si>
  <si>
    <t>LAABIDI MAHA</t>
  </si>
  <si>
    <t>07999438</t>
  </si>
  <si>
    <t>MASTER DROIT</t>
  </si>
  <si>
    <t>01722017304</t>
  </si>
  <si>
    <t>CITE EZZOUHOUR  TUNIS</t>
  </si>
  <si>
    <t>MGHIRBI KAMILIA</t>
  </si>
  <si>
    <t>04849675</t>
  </si>
  <si>
    <t>4 RUE 4489 CITE HWASS HRAIRIA TUNIS</t>
  </si>
  <si>
    <t>MOKAADI RABII</t>
  </si>
  <si>
    <t>09530232</t>
  </si>
  <si>
    <t>9eme année</t>
  </si>
  <si>
    <t>00003451009</t>
  </si>
  <si>
    <t>CITE EL HEDAYA EL JEDAIDA MANOUBA</t>
  </si>
  <si>
    <t>MANSOURI OM EZZINE</t>
  </si>
  <si>
    <t>00003451254</t>
  </si>
  <si>
    <t>TERRE CHAABENE MHAMDIA BEN AROUS</t>
  </si>
  <si>
    <t>RAHMOUNI DHOUHA</t>
  </si>
  <si>
    <t>14767726</t>
  </si>
  <si>
    <t>00003046124</t>
  </si>
  <si>
    <t xml:space="preserve">02 RUE 20 MARS BARDO </t>
  </si>
  <si>
    <t xml:space="preserve">BEDRI MANEL </t>
  </si>
  <si>
    <t>11662748</t>
  </si>
  <si>
    <t>BAC + FORMATION</t>
  </si>
  <si>
    <t>BENHISSI WIDED</t>
  </si>
  <si>
    <t>12679658</t>
  </si>
  <si>
    <t>Baccalauréat+1</t>
  </si>
  <si>
    <t>00003451082</t>
  </si>
  <si>
    <t>QUARTIER TAREK BEN ZIED MORNAGUIA</t>
  </si>
  <si>
    <t>MEJAHED LATIFA</t>
  </si>
  <si>
    <t>04657695</t>
  </si>
  <si>
    <t>00003451551</t>
  </si>
  <si>
    <t>3 RUE 4498 CITE HOUASS HRAIRIA</t>
  </si>
  <si>
    <t>SAKOUHI HAYET</t>
  </si>
  <si>
    <t>07817724</t>
  </si>
  <si>
    <t>00003451087</t>
  </si>
  <si>
    <t>CITE OUARED 2 CHEBBAOU OUED ELIL</t>
  </si>
  <si>
    <t>04847736</t>
  </si>
  <si>
    <t>7ème année+ Formation couture</t>
  </si>
  <si>
    <t>00003138573</t>
  </si>
  <si>
    <t>CITE SALEM CHAOUAT TEBORBA</t>
  </si>
  <si>
    <t>liste noire</t>
  </si>
  <si>
    <t>08545510</t>
  </si>
  <si>
    <t>00003452898</t>
  </si>
  <si>
    <t>QUARTIER KHALED IBN WALID DOUAR HICHER</t>
  </si>
  <si>
    <t>HARAGHI SOUMAYA</t>
  </si>
  <si>
    <t>04828107</t>
  </si>
  <si>
    <t>Baccalauréat+Formation méthode de fabrication</t>
  </si>
  <si>
    <t>00002995859</t>
  </si>
  <si>
    <t>MARZOUKI AYOUB</t>
  </si>
  <si>
    <t>13007455</t>
  </si>
  <si>
    <t>01105524128</t>
  </si>
  <si>
    <t xml:space="preserve">12 RUE PAKISTAN SIDI HASSINE </t>
  </si>
  <si>
    <t>JABARI AIDA</t>
  </si>
  <si>
    <t>13630960</t>
  </si>
  <si>
    <t>Baccalauréat+</t>
  </si>
  <si>
    <t>00002938202</t>
  </si>
  <si>
    <t xml:space="preserve">KOBET NHASS </t>
  </si>
  <si>
    <t>DRIDI MOHSEN</t>
  </si>
  <si>
    <t>07254823</t>
  </si>
  <si>
    <t>00001198163</t>
  </si>
  <si>
    <t>CITE 18 JANVIER TADHAMEN</t>
  </si>
  <si>
    <t>AYECHI MAKREM</t>
  </si>
  <si>
    <t>04653976</t>
  </si>
  <si>
    <t>00003451459</t>
  </si>
  <si>
    <t xml:space="preserve">37 RUE 4510 CITE EZZOUHOUR </t>
  </si>
  <si>
    <t>CHAABENI SARRA</t>
  </si>
  <si>
    <t>11656130</t>
  </si>
  <si>
    <t>01107009244</t>
  </si>
  <si>
    <t>37 RUE 4466 CITE HOUASS HRAIRIA</t>
  </si>
  <si>
    <t>DRIDI BAYA</t>
  </si>
  <si>
    <t>04658099</t>
  </si>
  <si>
    <t>01743317865</t>
  </si>
  <si>
    <t>RUE 42355 EL AGBA</t>
  </si>
  <si>
    <t>NEFZI SAMEH</t>
  </si>
  <si>
    <t>07333033</t>
  </si>
  <si>
    <t>00001614011</t>
  </si>
  <si>
    <t>DOUAR HICHER TERMINUS 56</t>
  </si>
  <si>
    <t>HAMROUNI NEDRA</t>
  </si>
  <si>
    <t>confilit avec son chef</t>
  </si>
  <si>
    <t>07336663</t>
  </si>
  <si>
    <t>00003452214</t>
  </si>
  <si>
    <t>BEN GHEYADHA CHEDIA</t>
  </si>
  <si>
    <t>CONFLIT AVEC SON CHEF</t>
  </si>
  <si>
    <t>07360531</t>
  </si>
  <si>
    <t>00003336279</t>
  </si>
  <si>
    <t xml:space="preserve">PONT DE BIZERTE </t>
  </si>
  <si>
    <t>ISSAOUI MARIEM</t>
  </si>
  <si>
    <t>13262971</t>
  </si>
  <si>
    <t>8ème année+ Formation couture</t>
  </si>
  <si>
    <t>00002682889</t>
  </si>
  <si>
    <t>OUERGHI FATHIA</t>
  </si>
  <si>
    <t>03799860</t>
  </si>
  <si>
    <t>00002377727</t>
  </si>
  <si>
    <t>KHEMIRI AOUATEF</t>
  </si>
  <si>
    <t>07314974</t>
  </si>
  <si>
    <t>00002442330</t>
  </si>
  <si>
    <t>KHARBOUCH JIHENE</t>
  </si>
  <si>
    <t>07128326</t>
  </si>
  <si>
    <t>00000963922</t>
  </si>
  <si>
    <t>SIDI SAAD MORNEG</t>
  </si>
  <si>
    <t>BAHRI ASMA</t>
  </si>
  <si>
    <t>14253379</t>
  </si>
  <si>
    <t>9ème année+ BTP</t>
  </si>
  <si>
    <t>00002234765</t>
  </si>
  <si>
    <t>BOUKHADRA MARWEN</t>
  </si>
  <si>
    <t>09936900</t>
  </si>
  <si>
    <t>60059776757</t>
  </si>
  <si>
    <t>BORJ LOUZIR</t>
  </si>
  <si>
    <t>BORJ OUZIR</t>
  </si>
  <si>
    <t>YAHYAOUI LEILA</t>
  </si>
  <si>
    <t>Transport</t>
  </si>
  <si>
    <t>07288536</t>
  </si>
  <si>
    <t>00003457461</t>
  </si>
  <si>
    <t>1 RUE 1613 CITE TADHAMEN</t>
  </si>
  <si>
    <t>KHEDHRI NAJOUA</t>
  </si>
  <si>
    <t>07059388</t>
  </si>
  <si>
    <t>00003361764</t>
  </si>
  <si>
    <t>35 RUE 10407 CITE NOUR KABARIA</t>
  </si>
  <si>
    <t>TOUNSI CHAIMA</t>
  </si>
  <si>
    <t>09185306</t>
  </si>
  <si>
    <t>00003431960</t>
  </si>
  <si>
    <t>TOUIL HIBA</t>
  </si>
  <si>
    <t>14537213</t>
  </si>
  <si>
    <t>00002424943</t>
  </si>
  <si>
    <t>NEFZI HABIB</t>
  </si>
  <si>
    <t xml:space="preserve">problème de capacité et de rythme  </t>
  </si>
  <si>
    <t>07276967</t>
  </si>
  <si>
    <t>00002379826</t>
  </si>
  <si>
    <t>RUE 5525 DOUAR HICHER</t>
  </si>
  <si>
    <t>ZEDINI FATHIA</t>
  </si>
  <si>
    <t>07325635</t>
  </si>
  <si>
    <t>00003453030</t>
  </si>
  <si>
    <t xml:space="preserve">CITE EL WARED OUED ELIL </t>
  </si>
  <si>
    <t>KOUASMI NEDIA</t>
  </si>
  <si>
    <t>07363298</t>
  </si>
  <si>
    <t>00001501333</t>
  </si>
  <si>
    <t>CITE 15 OCTOBRE BASSATIN 3 MNIHLA</t>
  </si>
  <si>
    <t>BEN KOUIDER SAIDA</t>
  </si>
  <si>
    <t>07289205</t>
  </si>
  <si>
    <t>00002900612</t>
  </si>
  <si>
    <t xml:space="preserve">CITE EL WARED CHEBBAOU OUED ELIL </t>
  </si>
  <si>
    <t>MEBARKI BILEL</t>
  </si>
  <si>
    <t>07151875</t>
  </si>
  <si>
    <t>14 RUE 10394 OUARDIA 6</t>
  </si>
  <si>
    <t>SAIDENI OLFA</t>
  </si>
  <si>
    <t>07121725</t>
  </si>
  <si>
    <t>00003072800</t>
  </si>
  <si>
    <t>26 RUE 10412 CITE NOUR KABARIA</t>
  </si>
  <si>
    <t>ABESSI HAYET</t>
  </si>
  <si>
    <t>07081029</t>
  </si>
  <si>
    <t>00003362420</t>
  </si>
  <si>
    <t>9 RUE 10513 OUARDIA 5</t>
  </si>
  <si>
    <t>GHOUL SALHA</t>
  </si>
  <si>
    <t>07284814</t>
  </si>
  <si>
    <t>00003453578</t>
  </si>
  <si>
    <t xml:space="preserve">CITE EL MADRASA CHAOUAT </t>
  </si>
  <si>
    <t>CHAOUAT</t>
  </si>
  <si>
    <t>TABOUBI LEILA</t>
  </si>
  <si>
    <t>04689148</t>
  </si>
  <si>
    <t>00003454679</t>
  </si>
  <si>
    <t>AMIRI AHLEM</t>
  </si>
  <si>
    <t>05915533</t>
  </si>
  <si>
    <t>CITE MESTIRI JAYARA SIDI HASSINE</t>
  </si>
  <si>
    <t>BOUTHOURI OUMAIMA</t>
  </si>
  <si>
    <t>12686697</t>
  </si>
  <si>
    <t>Baccalauréat+Formation BTP+BTS</t>
  </si>
  <si>
    <t>01740568114</t>
  </si>
  <si>
    <t>SENGRI HAITHEM</t>
  </si>
  <si>
    <t>00996307</t>
  </si>
  <si>
    <t>00001261202</t>
  </si>
  <si>
    <t>BATAN TEBORBA</t>
  </si>
  <si>
    <t>CHALOUATI NESRINE</t>
  </si>
  <si>
    <t>11651252</t>
  </si>
  <si>
    <t>20 RUE KHEMAIS HAJRI SIDI HASSINE</t>
  </si>
  <si>
    <t>KHLIFI AMAL</t>
  </si>
  <si>
    <t>07928456</t>
  </si>
  <si>
    <t>00002106738</t>
  </si>
  <si>
    <t>SIDI HASSINE JAYARA</t>
  </si>
  <si>
    <t>NEFZI HEDIA</t>
  </si>
  <si>
    <t>07321967</t>
  </si>
  <si>
    <t>08/09/19997</t>
  </si>
  <si>
    <t>00002326026</t>
  </si>
  <si>
    <t>NEFZI ILHEM</t>
  </si>
  <si>
    <t>07316064</t>
  </si>
  <si>
    <t>09/01/19997</t>
  </si>
  <si>
    <t>00003454438</t>
  </si>
  <si>
    <t>ISSAOUI ASMA</t>
  </si>
  <si>
    <t>13262980</t>
  </si>
  <si>
    <t>00002534673</t>
  </si>
  <si>
    <t>DRIDI KHALIL</t>
  </si>
  <si>
    <t>09520165</t>
  </si>
  <si>
    <t>00003454695</t>
  </si>
  <si>
    <t>AKERMI HEJER</t>
  </si>
  <si>
    <t>04527276</t>
  </si>
  <si>
    <t>00003454367</t>
  </si>
  <si>
    <t>ARGOUBI HANENE</t>
  </si>
  <si>
    <t>07078378</t>
  </si>
  <si>
    <t>00002741652</t>
  </si>
  <si>
    <t xml:space="preserve">CITE RABTA MEDINA JEDIDA </t>
  </si>
  <si>
    <t>MAALAOUI FADHEL</t>
  </si>
  <si>
    <t>09507365</t>
  </si>
  <si>
    <t>00003454670</t>
  </si>
  <si>
    <t>QUARTIER HIDAYA JEDAIDA</t>
  </si>
  <si>
    <t>HKIRI BALKIS</t>
  </si>
  <si>
    <t>appolo</t>
  </si>
  <si>
    <t>14357637</t>
  </si>
  <si>
    <t>Baccalauréat science</t>
  </si>
  <si>
    <t>01714296528</t>
  </si>
  <si>
    <t>HABBOUBI OUMEIMA</t>
  </si>
  <si>
    <t>09518261</t>
  </si>
  <si>
    <t>00003455291</t>
  </si>
  <si>
    <t>CITE BEN GHNIA BATTAN MANOUBA</t>
  </si>
  <si>
    <t>ZERAII AIDA</t>
  </si>
  <si>
    <t>07034150</t>
  </si>
  <si>
    <t>04040189849</t>
  </si>
  <si>
    <t>OUNI ASMA</t>
  </si>
  <si>
    <t>09947898</t>
  </si>
  <si>
    <t>Baccalauréat+2</t>
  </si>
  <si>
    <t>00003300998</t>
  </si>
  <si>
    <t>CITE NAKHIL ZAHROUNI</t>
  </si>
  <si>
    <t>OURIMI FATHIA</t>
  </si>
  <si>
    <t>07360836</t>
  </si>
  <si>
    <t>00001104355</t>
  </si>
  <si>
    <t xml:space="preserve">10 RUE TAYEB MOUTANABI OUED LIL </t>
  </si>
  <si>
    <t>HAMMAMI RACHIDA</t>
  </si>
  <si>
    <t>07305067</t>
  </si>
  <si>
    <t>00002644092</t>
  </si>
  <si>
    <t>HABACHI IMENE</t>
  </si>
  <si>
    <t>07374611</t>
  </si>
  <si>
    <t>00001649166</t>
  </si>
  <si>
    <t>CITE KHALED IBN EL OUALID TERMINUS 56</t>
  </si>
  <si>
    <t>DRIDI HAYET</t>
  </si>
  <si>
    <t>07389264</t>
  </si>
  <si>
    <t>00001438070</t>
  </si>
  <si>
    <t>09198138</t>
  </si>
  <si>
    <t>00002954772</t>
  </si>
  <si>
    <t>BENI OMAR CHAIMA</t>
  </si>
  <si>
    <t>07959042</t>
  </si>
  <si>
    <t>BTS EN COMMERCRE INTERNATIONAL</t>
  </si>
  <si>
    <t>RUE SAID IBN ZID GOBAA</t>
  </si>
  <si>
    <t>OUERGHI HEDIA</t>
  </si>
  <si>
    <t>04668019</t>
  </si>
  <si>
    <t>00402</t>
  </si>
  <si>
    <t>8 RUE TAHER MEJRI SIDI HASSINE</t>
  </si>
  <si>
    <t>MERABET MOHAMED IHEB</t>
  </si>
  <si>
    <t>13019433</t>
  </si>
  <si>
    <t>Baccalauréat+ BTP multémidia informatique</t>
  </si>
  <si>
    <t>06 RUE 4359 ZAHROUNI</t>
  </si>
  <si>
    <t>CHIHA HADDA</t>
  </si>
  <si>
    <t>07691164</t>
  </si>
  <si>
    <t>00003485810</t>
  </si>
  <si>
    <t>00003077997</t>
  </si>
  <si>
    <t>05 RUE EL EFFA KHAZNADAR</t>
  </si>
  <si>
    <t>TORKHANI NARJES</t>
  </si>
  <si>
    <t>07393048</t>
  </si>
  <si>
    <t>00003025611</t>
  </si>
  <si>
    <t>11 RUE RAJA SANHEJA OUED ELIL</t>
  </si>
  <si>
    <t>HOSNI CHAIMA</t>
  </si>
  <si>
    <t>12353734</t>
  </si>
  <si>
    <t>01741141044</t>
  </si>
  <si>
    <t>OUED GUERIENA DENDEN</t>
  </si>
  <si>
    <t>HAMMAMI MARAM</t>
  </si>
  <si>
    <t>09532986</t>
  </si>
  <si>
    <t>00003462860</t>
  </si>
  <si>
    <t xml:space="preserve">GHOUL NEILA </t>
  </si>
  <si>
    <t>07309655</t>
  </si>
  <si>
    <t>00002898530</t>
  </si>
  <si>
    <t xml:space="preserve">RUE HBIB BORGUIBA JEDAIDA </t>
  </si>
  <si>
    <t>OUECHTETI RIHAB</t>
  </si>
  <si>
    <t>07483004</t>
  </si>
  <si>
    <t xml:space="preserve">10 RUE 1116 CITE TADHAMEN </t>
  </si>
  <si>
    <t>GHANMI ABIR</t>
  </si>
  <si>
    <t>11650630</t>
  </si>
  <si>
    <t>9ème année+Formation couture</t>
  </si>
  <si>
    <t>00001029068</t>
  </si>
  <si>
    <t>HAJJI NOUR EL HOUDA</t>
  </si>
  <si>
    <t>11670853</t>
  </si>
  <si>
    <t>Licence en comptabilité</t>
  </si>
  <si>
    <t>00003461696</t>
  </si>
  <si>
    <t>03 RUE 4498 CITE HOUASS HRAIRIA</t>
  </si>
  <si>
    <t>FARHANI SOUAD</t>
  </si>
  <si>
    <t>05216592</t>
  </si>
  <si>
    <t>00003110729</t>
  </si>
  <si>
    <t xml:space="preserve">RUE 8046 DOUAR HICHER </t>
  </si>
  <si>
    <t>JAOUADI HANENE</t>
  </si>
  <si>
    <t>07364272</t>
  </si>
  <si>
    <t>00003458286</t>
  </si>
  <si>
    <t>RUE RAJA SANHEJA OUED LIL</t>
  </si>
  <si>
    <t>HABACHI LAMIA</t>
  </si>
  <si>
    <t>07273581</t>
  </si>
  <si>
    <t>BOU HNACH MORNAGUIA</t>
  </si>
  <si>
    <t>JELASSI NADIA</t>
  </si>
  <si>
    <t>07340322</t>
  </si>
  <si>
    <t>00000979642</t>
  </si>
  <si>
    <t>CIYE ENNASER MORNAGUIA</t>
  </si>
  <si>
    <t>MARDASSI YOSRA</t>
  </si>
  <si>
    <t>11658832</t>
  </si>
  <si>
    <t>35 RUE TANAGHEM CITE BEN YOUNESS EL AGBA</t>
  </si>
  <si>
    <t>SAYARI INESS</t>
  </si>
  <si>
    <t>garde enfant</t>
  </si>
  <si>
    <t>09450060</t>
  </si>
  <si>
    <t>00000199001</t>
  </si>
  <si>
    <t>ZERAII TOUZER</t>
  </si>
  <si>
    <t>07085471</t>
  </si>
  <si>
    <t>Baccalauréat+Formation couture</t>
  </si>
  <si>
    <t>00000853124</t>
  </si>
  <si>
    <t xml:space="preserve">10 RUE 9120 JEBAL JLOUD </t>
  </si>
  <si>
    <t>BEJAOUI FAOUZIA</t>
  </si>
  <si>
    <t>05643053</t>
  </si>
  <si>
    <t xml:space="preserve">GOBAA OUED LIL </t>
  </si>
  <si>
    <t>DAAGI OUMAIMA</t>
  </si>
  <si>
    <t>09937385</t>
  </si>
  <si>
    <t>Baccalauréat+1+Formation styliste</t>
  </si>
  <si>
    <t>00002847668</t>
  </si>
  <si>
    <t>RUE NAKHIL ZAHROUNI</t>
  </si>
  <si>
    <t>HERMI OLFA</t>
  </si>
  <si>
    <t>14356451</t>
  </si>
  <si>
    <t>Licence en gestion</t>
  </si>
  <si>
    <t>01714297252</t>
  </si>
  <si>
    <t>ROMDHANI INTISSAR</t>
  </si>
  <si>
    <t>14363044</t>
  </si>
  <si>
    <t>01713789614</t>
  </si>
  <si>
    <t xml:space="preserve">RUE OM AYMEN GOBAA OUED LIL </t>
  </si>
  <si>
    <t>BOUBAKER LEILA</t>
  </si>
  <si>
    <t>07168786</t>
  </si>
  <si>
    <t>00002621157</t>
  </si>
  <si>
    <t>CITE BOUGATFA NAASSEN</t>
  </si>
  <si>
    <t>TIZAOUI HATEM</t>
  </si>
  <si>
    <t>09507123</t>
  </si>
  <si>
    <t>00002608346</t>
  </si>
  <si>
    <t xml:space="preserve">QUARTIER AL HIDAYA JEDAIDA </t>
  </si>
  <si>
    <t>HADDAD CHAIMA</t>
  </si>
  <si>
    <t>13029375</t>
  </si>
  <si>
    <t>CITE BOUGATFA ZAHROUNI</t>
  </si>
  <si>
    <t>ABIDI AKILA</t>
  </si>
  <si>
    <t>09917075</t>
  </si>
  <si>
    <t>Licence appliquée en gestion electronique</t>
  </si>
  <si>
    <t>00002372386</t>
  </si>
  <si>
    <t>LABOUDI AROUA</t>
  </si>
  <si>
    <t>14364512</t>
  </si>
  <si>
    <t>Licence appliquée en comptabilité</t>
  </si>
  <si>
    <t>00003293390</t>
  </si>
  <si>
    <t>21 RUE KAYEN CITE JASMINE CHEBBAOU OUED ELIL</t>
  </si>
  <si>
    <t>TRABELSI HAIFA</t>
  </si>
  <si>
    <t>09799880</t>
  </si>
  <si>
    <t>Licence appliiquée en documentation</t>
  </si>
  <si>
    <t>00003291444</t>
  </si>
  <si>
    <t>7 RUE AHMED BOULIMEN CHEBBAOU OUED ELIL</t>
  </si>
  <si>
    <t>MEJRI DALEL</t>
  </si>
  <si>
    <t>14351369</t>
  </si>
  <si>
    <t>00003286009</t>
  </si>
  <si>
    <t xml:space="preserve">24 RUE FAOUEZ IBN KHATAB GOBAA </t>
  </si>
  <si>
    <t>GANOUNI ADEM</t>
  </si>
  <si>
    <t>11668393</t>
  </si>
  <si>
    <t>00003459531</t>
  </si>
  <si>
    <t>52 RUE ZOUHOUR JAYARA SIDI HASSINE</t>
  </si>
  <si>
    <t>NAHDI HINDA</t>
  </si>
  <si>
    <t>04646143</t>
  </si>
  <si>
    <t>7 ème année + Formation couture</t>
  </si>
  <si>
    <t>08901346748</t>
  </si>
  <si>
    <t>JEBALI HALIMA</t>
  </si>
  <si>
    <t>07371643</t>
  </si>
  <si>
    <t>00003461163</t>
  </si>
  <si>
    <t>CITE BASSATIN BOU HNACH MORNAGUIA</t>
  </si>
  <si>
    <t>HAMMAMI MAHA</t>
  </si>
  <si>
    <t>11664321</t>
  </si>
  <si>
    <t>00002972948</t>
  </si>
  <si>
    <t>52 RUE 4855 SIDI HASSINE</t>
  </si>
  <si>
    <t>OUERTANI MANNA</t>
  </si>
  <si>
    <t>07393936</t>
  </si>
  <si>
    <t>6 ème année primaire + Formation couture</t>
  </si>
  <si>
    <t>01720920178</t>
  </si>
  <si>
    <t>MANZEL HABIB BORJ EL AMRI</t>
  </si>
  <si>
    <t>HAMMAMI MERIEM</t>
  </si>
  <si>
    <t>14361511</t>
  </si>
  <si>
    <t>Baccalauréat+BTS Comptabilité</t>
  </si>
  <si>
    <t>09 RUE IBN AL HAZEM SANHRJA OUED ELIL</t>
  </si>
  <si>
    <t>JELAILI AZZA</t>
  </si>
  <si>
    <t>07359459</t>
  </si>
  <si>
    <t>00003459458</t>
  </si>
  <si>
    <t>OUELHEZI WISSAL</t>
  </si>
  <si>
    <t>11666890</t>
  </si>
  <si>
    <t>Baccalauréat+BTP en informatique de gestion</t>
  </si>
  <si>
    <t>00003459524</t>
  </si>
  <si>
    <t>04 RUE 42206 GHDIR EL GOLLA HRAIRIA</t>
  </si>
  <si>
    <t>JEBALI FERIEL</t>
  </si>
  <si>
    <t>13028487</t>
  </si>
  <si>
    <t>00003423321</t>
  </si>
  <si>
    <t>13 RUE 4735 HRAIRIA</t>
  </si>
  <si>
    <t>DAKHLAOUI NABIHA</t>
  </si>
  <si>
    <t>07025215</t>
  </si>
  <si>
    <t xml:space="preserve">6 ème année primaire </t>
  </si>
  <si>
    <t>00002530094</t>
  </si>
  <si>
    <t>18 RUE ZOUHOUR MOUROUJ 1</t>
  </si>
  <si>
    <t>KHEDHRI MERVET</t>
  </si>
  <si>
    <t>07160561</t>
  </si>
  <si>
    <t xml:space="preserve">7 ème année primaire </t>
  </si>
  <si>
    <t>01724505041</t>
  </si>
  <si>
    <t>BEN ALI SONIA</t>
  </si>
  <si>
    <t>04692494</t>
  </si>
  <si>
    <t xml:space="preserve">4 ème année primaire </t>
  </si>
  <si>
    <t>00001193947</t>
  </si>
  <si>
    <t>RUE 164 CITE BOUGATFA 2 SIDI HESSINE TUNIS</t>
  </si>
  <si>
    <t>CHOUCHEN GHOFRANE</t>
  </si>
  <si>
    <t>09416725</t>
  </si>
  <si>
    <t>01722068653</t>
  </si>
  <si>
    <t>CITE RIADH ZOUNEF JEDAIDA</t>
  </si>
  <si>
    <t>MANAI MONIA</t>
  </si>
  <si>
    <t>cas décé</t>
  </si>
  <si>
    <t>07251397</t>
  </si>
  <si>
    <t>AYOUBI CHIRAZ</t>
  </si>
  <si>
    <t>14547073</t>
  </si>
  <si>
    <t>00003463351</t>
  </si>
  <si>
    <t>CITE BASSATIN 3 MNIHLA</t>
  </si>
  <si>
    <t>08540618</t>
  </si>
  <si>
    <t>00003465230</t>
  </si>
  <si>
    <t>SIDI MADIEN MEJEZ EL BEB</t>
  </si>
  <si>
    <t>KAABI CHAIMA</t>
  </si>
  <si>
    <t>09198216</t>
  </si>
  <si>
    <t>00002902000</t>
  </si>
  <si>
    <t>23 RUE KADHI IBN ABDERAHMEN QUARTIER KHALED IBN EL WALID</t>
  </si>
  <si>
    <t>MELITI MAISSA</t>
  </si>
  <si>
    <t>11665558</t>
  </si>
  <si>
    <t>00003463757</t>
  </si>
  <si>
    <t>BORJ CHEKIR SIDI HASSINE</t>
  </si>
  <si>
    <t>AMIRI SARRA</t>
  </si>
  <si>
    <t>00001222885</t>
  </si>
  <si>
    <t>NAJAHI FAOUZIA</t>
  </si>
  <si>
    <t>07269795</t>
  </si>
  <si>
    <t>00003356288</t>
  </si>
  <si>
    <t>QUARTIER HACHED 2 MHAMDIA</t>
  </si>
  <si>
    <t>AKARI MAROUA</t>
  </si>
  <si>
    <t>09175209</t>
  </si>
  <si>
    <t>BaccalauréaT</t>
  </si>
  <si>
    <t>15000</t>
  </si>
  <si>
    <t>00001283771</t>
  </si>
  <si>
    <t>RUE BIR HAKIM TEBORBA MANOUBA</t>
  </si>
  <si>
    <t>MEJRI ALTAF</t>
  </si>
  <si>
    <t>11660544</t>
  </si>
  <si>
    <t>BAC + FORMATION AIDE SOIGNANTE</t>
  </si>
  <si>
    <t>BLOC A APPT 32 CITE EL MECHTEL EL AGBA</t>
  </si>
  <si>
    <t>KHOUALDI MOUNA</t>
  </si>
  <si>
    <t>12367287</t>
  </si>
  <si>
    <t>Baccalauréat+Formation assistante de direction</t>
  </si>
  <si>
    <t>01412011260</t>
  </si>
  <si>
    <t>HAOUAT RANIA</t>
  </si>
  <si>
    <t>BTP informatique de gestion</t>
  </si>
  <si>
    <t>00001283397</t>
  </si>
  <si>
    <t>16 RUE ABOU KACEM CHEBI DENDEN</t>
  </si>
  <si>
    <t>JEBALI NOUR</t>
  </si>
  <si>
    <t>11685108</t>
  </si>
  <si>
    <t>00003469662</t>
  </si>
  <si>
    <t>13 RUE BADER BORJ CHAKIR SIDI HESSINE</t>
  </si>
  <si>
    <t>SAIDANI RIHAB</t>
  </si>
  <si>
    <t>11439494</t>
  </si>
  <si>
    <t>00003469484</t>
  </si>
  <si>
    <t>BEB EL KHADRA TUNIS</t>
  </si>
  <si>
    <t>BEB EL KHADHRA</t>
  </si>
  <si>
    <t>HAMRAOUI OUMAIMA</t>
  </si>
  <si>
    <t>09009692</t>
  </si>
  <si>
    <t>11 CITE LE RADIO BEN YOUNES</t>
  </si>
  <si>
    <t>OUJI OUMAIMA</t>
  </si>
  <si>
    <t>07990999</t>
  </si>
  <si>
    <t>00003424005</t>
  </si>
  <si>
    <t>NAFETI WALA</t>
  </si>
  <si>
    <t>11673017</t>
  </si>
  <si>
    <t xml:space="preserve">BAC </t>
  </si>
  <si>
    <t>01105535181</t>
  </si>
  <si>
    <t>57 RUE FERNANA SIDI HSSINE</t>
  </si>
  <si>
    <t>BELHACHMI HAKIMA</t>
  </si>
  <si>
    <t>08026014</t>
  </si>
  <si>
    <t>Baccalauréat+3 Licence en traduction</t>
  </si>
  <si>
    <t>00000397203</t>
  </si>
  <si>
    <t xml:space="preserve">14 RUE 42357 AGBA </t>
  </si>
  <si>
    <t>HAMDI AMAL</t>
  </si>
  <si>
    <t>07976957</t>
  </si>
  <si>
    <t>Baccalauréat+3 Licence en agroalimentaire</t>
  </si>
  <si>
    <t>00003215066</t>
  </si>
  <si>
    <t>NOGRA INTILAKA</t>
  </si>
  <si>
    <t>YAHMDI SAMIA</t>
  </si>
  <si>
    <t>04692277</t>
  </si>
  <si>
    <t xml:space="preserve">BAC + FORMATION BTS en informatique industrielle  </t>
  </si>
  <si>
    <t>ROMDHANI NADA</t>
  </si>
  <si>
    <t>11960497</t>
  </si>
  <si>
    <t>Ingénieur génie textile</t>
  </si>
  <si>
    <t>60500</t>
  </si>
  <si>
    <t>01020138587</t>
  </si>
  <si>
    <t>RESIDENCE IBN JAZAR MOUROUJ 1 BEN AROUS</t>
  </si>
  <si>
    <t>TOUJANI RAWDHA</t>
  </si>
  <si>
    <t>07944983</t>
  </si>
  <si>
    <t>00001980317</t>
  </si>
  <si>
    <t>DRISSI SARRA</t>
  </si>
  <si>
    <t>04849174</t>
  </si>
  <si>
    <t>BAC +FORMATION CAISSIER</t>
  </si>
  <si>
    <t>00003214465</t>
  </si>
  <si>
    <t xml:space="preserve">25 RUE 4492 CITE HOUASS ZAHROUNI  </t>
  </si>
  <si>
    <t>TRABELSSI HANA</t>
  </si>
  <si>
    <t>14770015</t>
  </si>
  <si>
    <t>BAC +FORMATION TRANSITE</t>
  </si>
  <si>
    <t>00001168541</t>
  </si>
  <si>
    <t>BEN ABDALLAH ASMA</t>
  </si>
  <si>
    <t>09520255</t>
  </si>
  <si>
    <t>BAC+3 LISENCE EN ECONOMIE</t>
  </si>
  <si>
    <t>00003477279</t>
  </si>
  <si>
    <t xml:space="preserve">TEBOURBA </t>
  </si>
  <si>
    <t xml:space="preserve">JRIDI MARIEM </t>
  </si>
  <si>
    <t>00003238359</t>
  </si>
  <si>
    <t>01 RUE IMAM CHAFAI SIDI HSSINE</t>
  </si>
  <si>
    <t>SGHAIER RAYEN</t>
  </si>
  <si>
    <t>13025709</t>
  </si>
  <si>
    <t>00003441727</t>
  </si>
  <si>
    <t>35 RUE BOUGATFA 4648 ZAHROUNI</t>
  </si>
  <si>
    <t>OUNI AWATEF</t>
  </si>
  <si>
    <t>14367322</t>
  </si>
  <si>
    <t>00003292731</t>
  </si>
  <si>
    <t xml:space="preserve">DAOUAR EL BEY </t>
  </si>
  <si>
    <t>MANAI SABRINE</t>
  </si>
  <si>
    <t>14362909</t>
  </si>
  <si>
    <t>00003293035</t>
  </si>
  <si>
    <t>RUE EL KHALIJ HAY ENNASSR GOBEAA</t>
  </si>
  <si>
    <t>14358818</t>
  </si>
  <si>
    <t>01422907713</t>
  </si>
  <si>
    <t>30 RUE SENEGAL DEN DEN</t>
  </si>
  <si>
    <t>SELLMI WAED</t>
  </si>
  <si>
    <t>11666957</t>
  </si>
  <si>
    <t>BAC+BTP FORMALITE DOUANIERE</t>
  </si>
  <si>
    <t>00003165106</t>
  </si>
  <si>
    <t xml:space="preserve">47 RUE 4484 CITE HOUASS HRAIRIA </t>
  </si>
  <si>
    <t>JLASSI KHAOULA</t>
  </si>
  <si>
    <t>09182756</t>
  </si>
  <si>
    <t>00002935279</t>
  </si>
  <si>
    <t>MELKI MARWA</t>
  </si>
  <si>
    <t>14259237</t>
  </si>
  <si>
    <t>BAC + BTP informatique de gestion</t>
  </si>
  <si>
    <t>00002339916</t>
  </si>
  <si>
    <t>FATNASSI HALIMA</t>
  </si>
  <si>
    <t>09518180</t>
  </si>
  <si>
    <t>00002711015</t>
  </si>
  <si>
    <t>JOUINI GHOFRANE</t>
  </si>
  <si>
    <t>14374703</t>
  </si>
  <si>
    <t>01743271542</t>
  </si>
  <si>
    <t>RUE ABU BAKER SANHEJA</t>
  </si>
  <si>
    <t>ARBI EYA</t>
  </si>
  <si>
    <t>13032192</t>
  </si>
  <si>
    <t>BAC+FORMATION AIDE SOIGNATE</t>
  </si>
  <si>
    <t>00001237386</t>
  </si>
  <si>
    <t>90 RUE 4692 EZZAHROUNI</t>
  </si>
  <si>
    <t>NOURI RABIA</t>
  </si>
  <si>
    <t>14292388</t>
  </si>
  <si>
    <t>00003472611</t>
  </si>
  <si>
    <t>OUED GIRIANA</t>
  </si>
  <si>
    <t>REZGUI HOUDA</t>
  </si>
  <si>
    <t>09190088</t>
  </si>
  <si>
    <t>BAC+BTP AGENT DE FABRICATION TEXTIL</t>
  </si>
  <si>
    <t>RUE HACHEM TEMIMI CITE KHALED IBN WALID</t>
  </si>
  <si>
    <t>14/06/2023</t>
  </si>
  <si>
    <t xml:space="preserve">BAC+LICENCE EN GESTION DE LA SANTE SECURITE ET ENVIRONNEMENT                                                                                                                                                                            </t>
  </si>
  <si>
    <t>KAABI SIRINE</t>
  </si>
  <si>
    <t>14366847</t>
  </si>
  <si>
    <t>BAC+BTP INFORMATIQUE DE GESTION</t>
  </si>
  <si>
    <t>00003337885</t>
  </si>
  <si>
    <t>RUE MOUADH IBN JABAL GOBEA</t>
  </si>
  <si>
    <t>BEN HMIDA OLFA</t>
  </si>
  <si>
    <t>09394410</t>
  </si>
  <si>
    <t>BAC+5 Fiscalité d'entreprise</t>
  </si>
  <si>
    <t>00002543988</t>
  </si>
  <si>
    <t>HBIBI SALWA</t>
  </si>
  <si>
    <t>07296289</t>
  </si>
  <si>
    <t>8éme année</t>
  </si>
  <si>
    <t>JDAIDA ZEHRA</t>
  </si>
  <si>
    <t>FARHANI WISSEM</t>
  </si>
  <si>
    <t>13031917</t>
  </si>
  <si>
    <t>00003478993</t>
  </si>
  <si>
    <t>RUE 6 CITE BOUGATFA  EZZAHROUNI</t>
  </si>
  <si>
    <t>HAMAMI MALEK</t>
  </si>
  <si>
    <t>09530398</t>
  </si>
  <si>
    <t>00003326503</t>
  </si>
  <si>
    <t>BOURAGBA MORNAGIA</t>
  </si>
  <si>
    <t xml:space="preserve"> BALGHOUTHI IITIDEL</t>
  </si>
  <si>
    <t>08034684</t>
  </si>
  <si>
    <t>00003480668</t>
  </si>
  <si>
    <t xml:space="preserve">CITE BEN YOUNESS </t>
  </si>
  <si>
    <t>BEN MABROUK RIM</t>
  </si>
  <si>
    <t>07322361</t>
  </si>
  <si>
    <t xml:space="preserve">6 éme Année </t>
  </si>
  <si>
    <t>00003246227</t>
  </si>
  <si>
    <t>AMDOUNI HAJER</t>
  </si>
  <si>
    <t>04770233</t>
  </si>
  <si>
    <t xml:space="preserve">9 éme Année </t>
  </si>
  <si>
    <t>00000592508</t>
  </si>
  <si>
    <t>14 RUE 4634 EZZAHROUNI</t>
  </si>
  <si>
    <t>KHALOUI ISLEM</t>
  </si>
  <si>
    <t>14372224</t>
  </si>
  <si>
    <t>00003448974</t>
  </si>
  <si>
    <t>ZEMEMI HAJER</t>
  </si>
  <si>
    <t>14367896</t>
  </si>
  <si>
    <t>00003479573</t>
  </si>
  <si>
    <t>FATNASSI KAOUTHER</t>
  </si>
  <si>
    <t>09180167</t>
  </si>
  <si>
    <t>07115691191</t>
  </si>
  <si>
    <t>HAMAMI MOUNA</t>
  </si>
  <si>
    <t>13005206</t>
  </si>
  <si>
    <t>00003479415</t>
  </si>
  <si>
    <t>25 RUE OMAR IBN ASI SIDI HSSINE</t>
  </si>
  <si>
    <t>EL BANENI ISLEM</t>
  </si>
  <si>
    <t>14374338</t>
  </si>
  <si>
    <t>00002449044</t>
  </si>
  <si>
    <t>06 RUE SENIA BEN ABDALLAH</t>
  </si>
  <si>
    <t>ARABI ZAHWA</t>
  </si>
  <si>
    <t>04527817</t>
  </si>
  <si>
    <t>06706</t>
  </si>
  <si>
    <t>MOUNA FAZI</t>
  </si>
  <si>
    <t>SAFA</t>
  </si>
  <si>
    <t>00003484278</t>
  </si>
  <si>
    <t xml:space="preserve">CITE EL SAHA </t>
  </si>
  <si>
    <t>ABIDI HANENE</t>
  </si>
  <si>
    <t>07073327</t>
  </si>
  <si>
    <t>2 éme Année Secondaire</t>
  </si>
  <si>
    <t>00003482582</t>
  </si>
  <si>
    <t>RUE NSSIM EL MOUROUJ 2</t>
  </si>
  <si>
    <t>KHALOUI INTISSAR</t>
  </si>
  <si>
    <t>07488312</t>
  </si>
  <si>
    <t>BAC+ BTS COMMERCE INTERNATIONNAL</t>
  </si>
  <si>
    <t>01721187470</t>
  </si>
  <si>
    <t xml:space="preserve">SANHEJA OUED ELIL </t>
  </si>
  <si>
    <t>HOUIMLI AHLEM</t>
  </si>
  <si>
    <t>04733620</t>
  </si>
  <si>
    <t>00000077563</t>
  </si>
  <si>
    <t xml:space="preserve">13 RUE 42369 CITE EL MECHTEL </t>
  </si>
  <si>
    <t>HOUIMLI RIM</t>
  </si>
  <si>
    <t>04638459</t>
  </si>
  <si>
    <t>00003479914</t>
  </si>
  <si>
    <t>13 RUE 42369 CITE EL MECHTEL HRAIRIA</t>
  </si>
  <si>
    <t>MAAMOURI TAKWA</t>
  </si>
  <si>
    <t>11659791</t>
  </si>
  <si>
    <t>00003061147</t>
  </si>
  <si>
    <t>10 CITE HAMEM CHAT RUE KHDHERI SIDI HSSINE</t>
  </si>
  <si>
    <t>ABBASSI MANEL</t>
  </si>
  <si>
    <t>14279481</t>
  </si>
  <si>
    <t>BAC LETTRE +1 ITALIEN</t>
  </si>
  <si>
    <t>00003483385</t>
  </si>
  <si>
    <t>GOBAAA OUED ELLIL MANOUBA</t>
  </si>
  <si>
    <t>ELHAMDI ISLEM</t>
  </si>
  <si>
    <t>14366419</t>
  </si>
  <si>
    <t>00003295811</t>
  </si>
  <si>
    <t>EL MORNAGUIA</t>
  </si>
  <si>
    <t>DRIDI AOUATEF</t>
  </si>
  <si>
    <t>04648557</t>
  </si>
  <si>
    <t>9éme anneé</t>
  </si>
  <si>
    <t>06820091882</t>
  </si>
  <si>
    <t>CITE MESTIRI SIDI HSSINE</t>
  </si>
  <si>
    <t>JOUINI HANENE</t>
  </si>
  <si>
    <t>09503652</t>
  </si>
  <si>
    <t>00002432235</t>
  </si>
  <si>
    <t>SIDI ALI HATTAB MORNAGIA</t>
  </si>
  <si>
    <t>11650121</t>
  </si>
  <si>
    <t>BAC BTP</t>
  </si>
  <si>
    <t>08500</t>
  </si>
  <si>
    <t>00001015645</t>
  </si>
  <si>
    <t xml:space="preserve">5 RUE OUED MALEG CITE ANDALOUS JAYARA SIDI HSSINE </t>
  </si>
  <si>
    <t>ATTAFI FARAH</t>
  </si>
  <si>
    <t>Wire</t>
  </si>
  <si>
    <t>MABROUK BEN MOUSSA</t>
  </si>
  <si>
    <t>13031587</t>
  </si>
  <si>
    <t>8 EME</t>
  </si>
  <si>
    <t>00003125139</t>
  </si>
  <si>
    <t>RUE 50 N°25 ZAHROUNI</t>
  </si>
  <si>
    <t>MEJRI RANIA</t>
  </si>
  <si>
    <t>14365658</t>
  </si>
  <si>
    <t>2ème science</t>
  </si>
  <si>
    <t>00002991336</t>
  </si>
  <si>
    <t>05 RUE HASSEN BEN MARWEN CITE KHALED BEN WALID MANOUBA</t>
  </si>
  <si>
    <t>ABIDI SAJA</t>
  </si>
  <si>
    <t>14663136</t>
  </si>
  <si>
    <t>FORMATION BTP</t>
  </si>
  <si>
    <t>00001299822</t>
  </si>
  <si>
    <t xml:space="preserve">YASMINET BEN AROUS </t>
  </si>
  <si>
    <t>AOUMRI HANEN</t>
  </si>
  <si>
    <t>07353859</t>
  </si>
  <si>
    <t>00002900457</t>
  </si>
  <si>
    <t>CITE NASSIM  TEBORBA</t>
  </si>
  <si>
    <t>MEJRI BRAHIM</t>
  </si>
  <si>
    <t>04846295</t>
  </si>
  <si>
    <t>00002999745</t>
  </si>
  <si>
    <t>13 RUE HAMDA BEL KHOUJA BEB SUIKA</t>
  </si>
  <si>
    <t>BEB SUIKA</t>
  </si>
  <si>
    <t>JAFELI FAIZA</t>
  </si>
  <si>
    <t>09709497</t>
  </si>
  <si>
    <t>00003077431</t>
  </si>
  <si>
    <t>EL HAOUAMI ZINA</t>
  </si>
  <si>
    <t>04704412</t>
  </si>
  <si>
    <t>01105531781</t>
  </si>
  <si>
    <t>CITE MOURAD SIDI HSSINE</t>
  </si>
  <si>
    <t>GUESMI HANEN</t>
  </si>
  <si>
    <t>12360393</t>
  </si>
  <si>
    <t>01720924055</t>
  </si>
  <si>
    <t xml:space="preserve">DEN DEN </t>
  </si>
  <si>
    <t>CHIHI ASMA</t>
  </si>
  <si>
    <t>14278808</t>
  </si>
  <si>
    <t>BAC+3 LISENCE GENIE TEXTILE</t>
  </si>
  <si>
    <t>00003480688</t>
  </si>
  <si>
    <t>SLIMEN KEHYA MANOUBA</t>
  </si>
  <si>
    <t>KHMISSI MALEK</t>
  </si>
  <si>
    <t>12355679</t>
  </si>
  <si>
    <t>10140096156</t>
  </si>
  <si>
    <t>HAMDI ARIJ</t>
  </si>
  <si>
    <t>14369096</t>
  </si>
  <si>
    <t>00003038177</t>
  </si>
  <si>
    <t>RUE MANFALOUTI CITE ENASSER MORNAGIA</t>
  </si>
  <si>
    <t xml:space="preserve">SGHAIER HANEN </t>
  </si>
  <si>
    <t>07325519</t>
  </si>
  <si>
    <t>3 éme Année Secondaire</t>
  </si>
  <si>
    <t>00003481121</t>
  </si>
  <si>
    <t>RUE 5540 DOUAR HICHER</t>
  </si>
  <si>
    <t>BOUTHOURI IKRAM</t>
  </si>
  <si>
    <t>07243363</t>
  </si>
  <si>
    <t xml:space="preserve">BAC+BTP </t>
  </si>
  <si>
    <t>00002911644</t>
  </si>
  <si>
    <t xml:space="preserve">69 RUE MCHERGA </t>
  </si>
  <si>
    <t>BADER GHOFRANE</t>
  </si>
  <si>
    <t>13644863</t>
  </si>
  <si>
    <t xml:space="preserve">OUNI WAJDI </t>
  </si>
  <si>
    <t xml:space="preserve">RUE INTILAKA BORJ EL AMRI </t>
  </si>
  <si>
    <t>FAIDI ABIR</t>
  </si>
  <si>
    <t>14368911</t>
  </si>
  <si>
    <t>01714296643</t>
  </si>
  <si>
    <t>AOUINI TAYSSIR</t>
  </si>
  <si>
    <t>HAJRI ACHREF</t>
  </si>
  <si>
    <t>10833821</t>
  </si>
  <si>
    <t>BAC+FORMATION</t>
  </si>
  <si>
    <t>00003484741</t>
  </si>
  <si>
    <t>SIDI JABER MCHERGUA MORNAGUIA</t>
  </si>
  <si>
    <t>RAJHI JAWAHER</t>
  </si>
  <si>
    <t>09198781</t>
  </si>
  <si>
    <t>BAC+ LISENCE GENIE CHIMIQUE</t>
  </si>
  <si>
    <t>00002967683</t>
  </si>
  <si>
    <t>CITE 20 MARS MORNAGUIA</t>
  </si>
  <si>
    <t>FATNASSI SOUMAYA</t>
  </si>
  <si>
    <t>09185324</t>
  </si>
  <si>
    <t>1 ére Année+Formation Systéme De Sécurité et D'alarme</t>
  </si>
  <si>
    <t xml:space="preserve">RUE IIN DRAHEM DOUAR HICHER </t>
  </si>
  <si>
    <t>SAYARI AHLEM</t>
  </si>
  <si>
    <t>09177486</t>
  </si>
  <si>
    <t xml:space="preserve">CAP formation couture </t>
  </si>
  <si>
    <t>01720921010</t>
  </si>
  <si>
    <t>84 RUE 9 AVRIL GOBAA MANOUBA</t>
  </si>
  <si>
    <t>ARFAOUI MARWA</t>
  </si>
  <si>
    <t>09169909</t>
  </si>
  <si>
    <t xml:space="preserve">1 ère Année Secondaire + Formation Couture </t>
  </si>
  <si>
    <t>00003223504</t>
  </si>
  <si>
    <t xml:space="preserve">RUE 1306 DOUAR HICHER </t>
  </si>
  <si>
    <t>TAYACHI RIHAB</t>
  </si>
  <si>
    <t>07383590</t>
  </si>
  <si>
    <t>9 éme Année+Formation Couture</t>
  </si>
  <si>
    <t>00003485985</t>
  </si>
  <si>
    <t>CITE ENNASSER N°56 EL BATAN TEBEOURBA</t>
  </si>
  <si>
    <t>HABACHI SAIIDA</t>
  </si>
  <si>
    <t>07280860</t>
  </si>
  <si>
    <t>00003065911</t>
  </si>
  <si>
    <t>EZZEHRA JDAIDA</t>
  </si>
  <si>
    <t>DHAOUEDI HAJER</t>
  </si>
  <si>
    <t>04731722</t>
  </si>
  <si>
    <t>00000268163</t>
  </si>
  <si>
    <t>36 RUE NESRINE CITE YASMINE JAYARA SIDI HASSINE</t>
  </si>
  <si>
    <t>Jayara</t>
  </si>
  <si>
    <t>JBELI RAWDHA</t>
  </si>
  <si>
    <t>09520281</t>
  </si>
  <si>
    <t>7 éme Année</t>
  </si>
  <si>
    <t>00003029865</t>
  </si>
  <si>
    <t>ARGOUB EROUMI TEBEOURBA</t>
  </si>
  <si>
    <t>GHARBI HAYET</t>
  </si>
  <si>
    <t>07286551</t>
  </si>
  <si>
    <t>00003490796</t>
  </si>
  <si>
    <t>TEBOURBA MALLASIN</t>
  </si>
  <si>
    <t>JLASSI AMENI</t>
  </si>
  <si>
    <t>09521568</t>
  </si>
  <si>
    <t>00002643366</t>
  </si>
  <si>
    <t>BOUKARI FAOUZIA</t>
  </si>
  <si>
    <t>07293359</t>
  </si>
  <si>
    <t>00002963661</t>
  </si>
  <si>
    <t>CITE PALESTINE TEBEOURBA</t>
  </si>
  <si>
    <t>11652711</t>
  </si>
  <si>
    <t>8 éme Année</t>
  </si>
  <si>
    <t>00003486262</t>
  </si>
  <si>
    <t>23 RUE MONCEF BEY SIDI HASSINE</t>
  </si>
  <si>
    <t>sidi HASSINE</t>
  </si>
  <si>
    <t>CHAKRAOUI FATMA</t>
  </si>
  <si>
    <t>07375886</t>
  </si>
  <si>
    <t>00002919027</t>
  </si>
  <si>
    <t>3 RUE ZOUBEIR IBN AOUEM GOBEAA</t>
  </si>
  <si>
    <t>ARFAOUI AHLEM</t>
  </si>
  <si>
    <t>09167363</t>
  </si>
  <si>
    <t>1 ère Année +Formation Couture</t>
  </si>
  <si>
    <t>00001251418</t>
  </si>
  <si>
    <t>CITE BEN NASSER GOBEAA</t>
  </si>
  <si>
    <t>TRABELSSI AZIZA</t>
  </si>
  <si>
    <t>07398086</t>
  </si>
  <si>
    <t>6 éme Année +Formation Couture</t>
  </si>
  <si>
    <t>36105836992</t>
  </si>
  <si>
    <t>CITE NAJET JDAIDA</t>
  </si>
  <si>
    <t>DRIDI KHAWLA</t>
  </si>
  <si>
    <t>09160459</t>
  </si>
  <si>
    <t>CITE MOULDI JDAIDA</t>
  </si>
  <si>
    <t>JBELI MOUNIRA</t>
  </si>
  <si>
    <t>07270361</t>
  </si>
  <si>
    <t>01722072267</t>
  </si>
  <si>
    <t xml:space="preserve">CITE HIDEYA JDAIDA </t>
  </si>
  <si>
    <t>NEFZI NOUR EL HOUDA</t>
  </si>
  <si>
    <t>11672958</t>
  </si>
  <si>
    <t>9 éme Année</t>
  </si>
  <si>
    <t>00003025716</t>
  </si>
  <si>
    <t>RUE 42416 CITE IDHEAA EL AGBA</t>
  </si>
  <si>
    <t>Agba</t>
  </si>
  <si>
    <t>OUNI HANENE</t>
  </si>
  <si>
    <t>09522541</t>
  </si>
  <si>
    <t>00002452763</t>
  </si>
  <si>
    <t>ARFAOUI OUMAIMA</t>
  </si>
  <si>
    <t>14366925</t>
  </si>
  <si>
    <t>BTP EN MAINTENANCE DES MACHINES MICRO-INFORMATIQUE</t>
  </si>
  <si>
    <t>00003077958</t>
  </si>
  <si>
    <t xml:space="preserve">13 RUE 6702 CITE KHALED IBN WALID </t>
  </si>
  <si>
    <t>BARAKETI NOURHEN</t>
  </si>
  <si>
    <t>11653887</t>
  </si>
  <si>
    <t>00003547371</t>
  </si>
  <si>
    <t>11653835</t>
  </si>
  <si>
    <t>KBELI MAHDIA</t>
  </si>
  <si>
    <t>04683531</t>
  </si>
  <si>
    <t>00002628554</t>
  </si>
  <si>
    <t>4 RUE CITE ALI GHARBI</t>
  </si>
  <si>
    <t>AYARI NAIMA</t>
  </si>
  <si>
    <t>07298609</t>
  </si>
  <si>
    <t>5 éme Année</t>
  </si>
  <si>
    <t>00003240314</t>
  </si>
  <si>
    <t>SLITI LAILA</t>
  </si>
  <si>
    <t>04659358</t>
  </si>
  <si>
    <t>SIDI HASSINE SIJOUMI CITE EL FATEH</t>
  </si>
  <si>
    <t>BJEOUI AFIFA</t>
  </si>
  <si>
    <t>07273868</t>
  </si>
  <si>
    <t>00003488238</t>
  </si>
  <si>
    <t>CITE EJEMAA BTAN</t>
  </si>
  <si>
    <t>MEJRI MALEK</t>
  </si>
  <si>
    <t>14373537</t>
  </si>
  <si>
    <t>01743271518</t>
  </si>
  <si>
    <t>HAGUI NAJWA</t>
  </si>
  <si>
    <t>07115694237</t>
  </si>
  <si>
    <t>6 RUE CITE ENNASSER NAASEN</t>
  </si>
  <si>
    <t>NEFZI NOURHEN</t>
  </si>
  <si>
    <t>09523285</t>
  </si>
  <si>
    <t>00002534868</t>
  </si>
  <si>
    <t>CITE BEN GHNEYA EL BTAN</t>
  </si>
  <si>
    <t>DRIDI IMAD</t>
  </si>
  <si>
    <t>11670771</t>
  </si>
  <si>
    <t xml:space="preserve">BAC+BTP AUTOMATISME ET INFORMATIQUE INDUSTRIELLE </t>
  </si>
  <si>
    <t>00003105121</t>
  </si>
  <si>
    <t xml:space="preserve">EL AGBA TUNIS </t>
  </si>
  <si>
    <t>RIAHI ALAEDDINE</t>
  </si>
  <si>
    <t>11659408</t>
  </si>
  <si>
    <t>9 éme Année +CAP ELECTRICITE DE BATIMENT+BTP ELECTRONIQUE INDUSTRIELLE</t>
  </si>
  <si>
    <t>00000891279</t>
  </si>
  <si>
    <t xml:space="preserve">11 RUE ZIED ALLAH SIDI HASSINE </t>
  </si>
  <si>
    <t>MLIK MOHAMED ALI</t>
  </si>
  <si>
    <t>11652171</t>
  </si>
  <si>
    <t>00003004682</t>
  </si>
  <si>
    <t>11 RUE 42260 CITE ELKHAROUBA EL AGBA</t>
  </si>
  <si>
    <t>TRABELSSI JAMEL EDDINE</t>
  </si>
  <si>
    <t>09531574</t>
  </si>
  <si>
    <t>9 éme Année + Formation Styliste</t>
  </si>
  <si>
    <t>00003488273</t>
  </si>
  <si>
    <t>CITE BASATINE MORNAGUIA</t>
  </si>
  <si>
    <t>KHEDHER HANENE</t>
  </si>
  <si>
    <t>07830560</t>
  </si>
  <si>
    <t xml:space="preserve">RUE 46 CITE EL SALLEMA EZAHROUNI </t>
  </si>
  <si>
    <t>BARKA MOHAMED AZIZ</t>
  </si>
  <si>
    <t>14330402</t>
  </si>
  <si>
    <t>Technicien en comptabilité</t>
  </si>
  <si>
    <t>00093424125</t>
  </si>
  <si>
    <t>EL AIR FATMA</t>
  </si>
  <si>
    <t>04663565</t>
  </si>
  <si>
    <t>KADRI SONIA</t>
  </si>
  <si>
    <t>07812785</t>
  </si>
  <si>
    <t>6 éme Année</t>
  </si>
  <si>
    <t>ABDELAOUI YASMINE</t>
  </si>
  <si>
    <t>07236743</t>
  </si>
  <si>
    <t>1 ère Année</t>
  </si>
  <si>
    <t>01743118271</t>
  </si>
  <si>
    <t>270 CITE EL AMAL FOUCHENA BEN AROUS</t>
  </si>
  <si>
    <t>JBELI ACHREF</t>
  </si>
  <si>
    <t>09536790</t>
  </si>
  <si>
    <t>00003491329</t>
  </si>
  <si>
    <t>DRIDI OUMAIMA</t>
  </si>
  <si>
    <t>14374911</t>
  </si>
  <si>
    <t>00003328685</t>
  </si>
  <si>
    <t>RUE IBN CHADED CITE 20 MARS MORNAGUIA</t>
  </si>
  <si>
    <t>14351348</t>
  </si>
  <si>
    <t>00003064841</t>
  </si>
  <si>
    <t>GHDIR EL GOLLA HRAIRIA</t>
  </si>
  <si>
    <t>CHEBI TAKWA</t>
  </si>
  <si>
    <t>14260050</t>
  </si>
  <si>
    <t>00002855092</t>
  </si>
  <si>
    <t>30 RUE 42150 EZZAHROUNI</t>
  </si>
  <si>
    <t>HANECHI MAKREM</t>
  </si>
  <si>
    <t>04777001</t>
  </si>
  <si>
    <t>00002452879</t>
  </si>
  <si>
    <t>KSSAR SAID</t>
  </si>
  <si>
    <t>BEN ARBIA SAMIA</t>
  </si>
  <si>
    <t>04718897</t>
  </si>
  <si>
    <t>BAC+FORMATION MODELISTE</t>
  </si>
  <si>
    <t>10120122010</t>
  </si>
  <si>
    <t>CITE EZZOUHOUR 4</t>
  </si>
  <si>
    <t>11 RUE ABU KACEM CHEBBI SIDI HASSINE</t>
  </si>
  <si>
    <t>MELLITI DORSAF</t>
  </si>
  <si>
    <t>07156112</t>
  </si>
  <si>
    <t>BAC+3  Sécurité sanitaire</t>
  </si>
  <si>
    <t xml:space="preserve">21 RUE ZINE EDDINE OUARDI NOUVELLE MEDINA </t>
  </si>
  <si>
    <t>BEN FADHILA MARWA</t>
  </si>
  <si>
    <t>13011910</t>
  </si>
  <si>
    <t>00003493075</t>
  </si>
  <si>
    <t>RUE MOUADH IBN JABAL DOUAR HICHER</t>
  </si>
  <si>
    <t>MANAI MARWA</t>
  </si>
  <si>
    <t>09198868</t>
  </si>
  <si>
    <t>01714298839</t>
  </si>
  <si>
    <t xml:space="preserve">RUE EL TADHAMEN CITE EL NASSER </t>
  </si>
  <si>
    <t>TADHAMEN</t>
  </si>
  <si>
    <t>AWLED ALI SOULAIMA</t>
  </si>
  <si>
    <t>07173616</t>
  </si>
  <si>
    <t>00001590028</t>
  </si>
  <si>
    <t>8 RUE EL FATEH CITE EL NASSIM</t>
  </si>
  <si>
    <t>CITE NASSIM</t>
  </si>
  <si>
    <t>GHARRASS CHAIMA</t>
  </si>
  <si>
    <t>14356735</t>
  </si>
  <si>
    <t>00003496232</t>
  </si>
  <si>
    <t>LOT N°8 CITE TORJMENE SANHEJA</t>
  </si>
  <si>
    <t>JEMAI AIDA</t>
  </si>
  <si>
    <t>07940869</t>
  </si>
  <si>
    <t xml:space="preserve">BAC+LICENCE EN GEOGRAPHIE URBAINE                                                                                                                                                                           </t>
  </si>
  <si>
    <t>00001133019</t>
  </si>
  <si>
    <t>BAHLOULI DALANDA</t>
  </si>
  <si>
    <t>11409533</t>
  </si>
  <si>
    <t>BAC+FORMATION COUTURE</t>
  </si>
  <si>
    <t>00002566257</t>
  </si>
  <si>
    <t>JOUINI AMENI</t>
  </si>
  <si>
    <t>13007162</t>
  </si>
  <si>
    <t>00003359333</t>
  </si>
  <si>
    <t>JBELI DARINE</t>
  </si>
  <si>
    <t>04574402</t>
  </si>
  <si>
    <t>9 ème Année</t>
  </si>
  <si>
    <t>01722072580</t>
  </si>
  <si>
    <t>Terminus 56</t>
  </si>
  <si>
    <t>JLASSI HANEN</t>
  </si>
  <si>
    <t>07056932</t>
  </si>
  <si>
    <t>6 ème Année</t>
  </si>
  <si>
    <t>00002927590</t>
  </si>
  <si>
    <t xml:space="preserve">RUE SALAH EDDINE EL AYOUBI CITE EL ATIK EL MHAMDIA </t>
  </si>
  <si>
    <t>JBELI HELA</t>
  </si>
  <si>
    <t>14372336</t>
  </si>
  <si>
    <t>1 ère Année Secondaire +Formation Couture</t>
  </si>
  <si>
    <t>00003498157</t>
  </si>
  <si>
    <t>LEILA NASRALLI</t>
  </si>
  <si>
    <t>07281745</t>
  </si>
  <si>
    <t>00003497724</t>
  </si>
  <si>
    <t>CITE SNIT JDAIDA</t>
  </si>
  <si>
    <t>BEN AMER ISLEM</t>
  </si>
  <si>
    <t>11678317</t>
  </si>
  <si>
    <t>00003500439</t>
  </si>
  <si>
    <t>HAMAMI SABRINE</t>
  </si>
  <si>
    <t>09504025</t>
  </si>
  <si>
    <t>00003500222</t>
  </si>
  <si>
    <t>TARDAOUI  NADIA</t>
  </si>
  <si>
    <t>07370680</t>
  </si>
  <si>
    <t>6 éme Année+ Formation Couture</t>
  </si>
  <si>
    <t>00001526491</t>
  </si>
  <si>
    <t>GHARBI HEDIA</t>
  </si>
  <si>
    <t>04657688</t>
  </si>
  <si>
    <t>00001027264</t>
  </si>
  <si>
    <t>20 RUE 4414 ZAHROUNI</t>
  </si>
  <si>
    <t>RIAHI DHOUHA</t>
  </si>
  <si>
    <t>09188057</t>
  </si>
  <si>
    <t>11200</t>
  </si>
  <si>
    <t>MORNAGUIA HMAIEM</t>
  </si>
  <si>
    <t>JBELI DORA</t>
  </si>
  <si>
    <t>07209804</t>
  </si>
  <si>
    <t>NAASSEN CHBEDDA</t>
  </si>
  <si>
    <t>07250588</t>
  </si>
  <si>
    <t>00001455908</t>
  </si>
  <si>
    <t>NAIMI FATHIA</t>
  </si>
  <si>
    <t>04823882</t>
  </si>
  <si>
    <t>01722013162</t>
  </si>
  <si>
    <t>18 RUE 4276 EL AGBA</t>
  </si>
  <si>
    <t>07045938</t>
  </si>
  <si>
    <t xml:space="preserve">3 éme Année </t>
  </si>
  <si>
    <t>00003497734</t>
  </si>
  <si>
    <t>CITE BELTOUMI SIJOUMI</t>
  </si>
  <si>
    <t>42 RUE CITE IBN WALID N 42 OUED ELIL</t>
  </si>
  <si>
    <t>09457787</t>
  </si>
  <si>
    <t>3 éme Année</t>
  </si>
  <si>
    <t>00001270970</t>
  </si>
  <si>
    <t>24 RUE 10415 CITE ENNOUR</t>
  </si>
  <si>
    <t>HOUIMLI ZMORDA</t>
  </si>
  <si>
    <t>07369436</t>
  </si>
  <si>
    <t>00003499889</t>
  </si>
  <si>
    <t>CITE SOUIH TEBEOURBA</t>
  </si>
  <si>
    <t>DHIFI DHOUHA</t>
  </si>
  <si>
    <t>07131677</t>
  </si>
  <si>
    <t>7 éme Année+ Formation Couture</t>
  </si>
  <si>
    <t>00003092838</t>
  </si>
  <si>
    <t>4 RUE 9147 SIDI FATEH ALLAH</t>
  </si>
  <si>
    <t>Probléme d'intégration</t>
  </si>
  <si>
    <t>00003501056</t>
  </si>
  <si>
    <t>ABIDLI NAZIHA</t>
  </si>
  <si>
    <t>09157178</t>
  </si>
  <si>
    <t>01727148732</t>
  </si>
  <si>
    <t>BOUSETIN AL AGBA</t>
  </si>
  <si>
    <t>TRABELSSI MOHAMED</t>
  </si>
  <si>
    <t>07366781</t>
  </si>
  <si>
    <t>00003451399</t>
  </si>
  <si>
    <t>CITE EL HAFSSIA BORJ EL AMRI</t>
  </si>
  <si>
    <t>JOUINI NOURA</t>
  </si>
  <si>
    <t>04686127</t>
  </si>
  <si>
    <t>00002455027</t>
  </si>
  <si>
    <t>CITE ESALEMA ZAHROUNI</t>
  </si>
  <si>
    <t>RAZKI MAROUA</t>
  </si>
  <si>
    <t>04730175</t>
  </si>
  <si>
    <t>7 éme Année Formation Couture</t>
  </si>
  <si>
    <t>00002454994</t>
  </si>
  <si>
    <t>RUE 69 BOUGATFA ZAHROUNI</t>
  </si>
  <si>
    <t>07289443</t>
  </si>
  <si>
    <t>00003500224</t>
  </si>
  <si>
    <t>LAMOUCHI LINDA</t>
  </si>
  <si>
    <t>14366943</t>
  </si>
  <si>
    <t>BAC+BTP Douanière</t>
  </si>
  <si>
    <t>00003448332</t>
  </si>
  <si>
    <t>12 RUE AMILCAR CHEBAOU OUED ELIL</t>
  </si>
  <si>
    <t>LAMOUCHI FERIEL</t>
  </si>
  <si>
    <t>14373738</t>
  </si>
  <si>
    <t>01743289171</t>
  </si>
  <si>
    <t>DRIDI FATEN</t>
  </si>
  <si>
    <t>07335386</t>
  </si>
  <si>
    <t>00003508827</t>
  </si>
  <si>
    <t>SAAIDA TEBEOURBA</t>
  </si>
  <si>
    <t>ARFAOUI DORSAF</t>
  </si>
  <si>
    <t>14454838</t>
  </si>
  <si>
    <t>BTS EN L'INDUSTRIE DE TEXTILE</t>
  </si>
  <si>
    <t>00003429962</t>
  </si>
  <si>
    <t>CITE ETADHAMEN</t>
  </si>
  <si>
    <t xml:space="preserve">NSIRI HAJER </t>
  </si>
  <si>
    <t>13032536</t>
  </si>
  <si>
    <t>00003509870</t>
  </si>
  <si>
    <t>18 RUE 4680 ZAHROUNI</t>
  </si>
  <si>
    <t>OUERGHI TAYSSIR</t>
  </si>
  <si>
    <t>14539746</t>
  </si>
  <si>
    <t>1 ère Année  Secondaire</t>
  </si>
  <si>
    <t>00003458857</t>
  </si>
  <si>
    <t>JLASSI HASSNA</t>
  </si>
  <si>
    <t>09514538</t>
  </si>
  <si>
    <t>00002724090</t>
  </si>
  <si>
    <t>TRABELSSI IMEN</t>
  </si>
  <si>
    <t>DAAJI FAKHRI</t>
  </si>
  <si>
    <t>09521685</t>
  </si>
  <si>
    <t>1 ére Année</t>
  </si>
  <si>
    <t>00002671743</t>
  </si>
  <si>
    <t>GUESSMI MOUFIDA</t>
  </si>
  <si>
    <t>11620362</t>
  </si>
  <si>
    <t>38105555469</t>
  </si>
  <si>
    <t>CITE EL MECHTELEL AGBA</t>
  </si>
  <si>
    <t>BOUGUERA FATMA</t>
  </si>
  <si>
    <t>11836027</t>
  </si>
  <si>
    <t>00001321313</t>
  </si>
  <si>
    <t>OUERTANI NOUR</t>
  </si>
  <si>
    <t>09529207</t>
  </si>
  <si>
    <t>BAC+BTS EN INFORMATIQUE</t>
  </si>
  <si>
    <t>00003182187</t>
  </si>
  <si>
    <t>OUERTANI HOUSSEM</t>
  </si>
  <si>
    <t>09524517</t>
  </si>
  <si>
    <t>9 éme Année +Formtion CAP</t>
  </si>
  <si>
    <t>00002830571</t>
  </si>
  <si>
    <t>BAYARI MERIEM</t>
  </si>
  <si>
    <t>11678599</t>
  </si>
  <si>
    <t>1 ére Année Secondaire</t>
  </si>
  <si>
    <t>00003238950</t>
  </si>
  <si>
    <t>JLASSI EYA</t>
  </si>
  <si>
    <t>11659414</t>
  </si>
  <si>
    <t>00002551406</t>
  </si>
  <si>
    <t>ZIDI AMIRA</t>
  </si>
  <si>
    <t>14268095</t>
  </si>
  <si>
    <t>00002939300</t>
  </si>
  <si>
    <t>CITE ITILAKA ETADHAMEN</t>
  </si>
  <si>
    <t>MHAMEDI REFKA</t>
  </si>
  <si>
    <t>09191954</t>
  </si>
  <si>
    <t xml:space="preserve">7 éme Année </t>
  </si>
  <si>
    <t>00133066888</t>
  </si>
  <si>
    <t>RUE HEDI CHAKER CITE CHABEB DOUAR HICHER</t>
  </si>
  <si>
    <t>EL EDRASSA NOUR EL HOUDA</t>
  </si>
  <si>
    <t>maldie de sa mére</t>
  </si>
  <si>
    <t>14511880</t>
  </si>
  <si>
    <t xml:space="preserve">1 ère Année </t>
  </si>
  <si>
    <t>00003501858</t>
  </si>
  <si>
    <t xml:space="preserve">19 RUE 1623 CITE 02 MARS ETADHAMEN </t>
  </si>
  <si>
    <t>JABRI RAJA</t>
  </si>
  <si>
    <t>07428657</t>
  </si>
  <si>
    <t>00001453126</t>
  </si>
  <si>
    <t xml:space="preserve">16 RUE HAFEDH IBRAHIM CITE 18 ETADHAMEN </t>
  </si>
  <si>
    <t>BEN SALAH TAOUFIK</t>
  </si>
  <si>
    <t>04812401</t>
  </si>
  <si>
    <t>00002989914</t>
  </si>
  <si>
    <t>RUE 42253 CITE JABRI  BARAJ EL  AGBA</t>
  </si>
  <si>
    <t xml:space="preserve">NEFZI RANIA </t>
  </si>
  <si>
    <t>14362266</t>
  </si>
  <si>
    <t>00003047532</t>
  </si>
  <si>
    <t>SNHEJA</t>
  </si>
  <si>
    <t xml:space="preserve">CHEBBI SIWAR </t>
  </si>
  <si>
    <t>14358636</t>
  </si>
  <si>
    <t>BAC+BTP En Formalités Douanière</t>
  </si>
  <si>
    <t>00003421384</t>
  </si>
  <si>
    <t xml:space="preserve">40 CITE HASSEN BEL KHOUDJA BOUCETTIN </t>
  </si>
  <si>
    <t xml:space="preserve">HAMOUDA DHEKRA </t>
  </si>
  <si>
    <t>09190440</t>
  </si>
  <si>
    <t>00002830595</t>
  </si>
  <si>
    <t>KHAZRI DHOUHA</t>
  </si>
  <si>
    <t>11678614</t>
  </si>
  <si>
    <t>00003295523</t>
  </si>
  <si>
    <t>BOUKHILI NADIA</t>
  </si>
  <si>
    <t>07990019</t>
  </si>
  <si>
    <t>BAC+Licence En Electricité Industrielle</t>
  </si>
  <si>
    <t>40300</t>
  </si>
  <si>
    <t>HANNECHI AMANI</t>
  </si>
  <si>
    <t>11678844</t>
  </si>
  <si>
    <t>00001261431</t>
  </si>
  <si>
    <t xml:space="preserve">RUE THABET IBN DAHDEH  GHDIR EL GOLA BEN YOUNESS </t>
  </si>
  <si>
    <t>RAJBI BOCHRA</t>
  </si>
  <si>
    <t>08941833</t>
  </si>
  <si>
    <t>BAC+ 1 ère Année Faculté</t>
  </si>
  <si>
    <t>01734058874</t>
  </si>
  <si>
    <t>SASSI YOSSRA</t>
  </si>
  <si>
    <t>11669140</t>
  </si>
  <si>
    <t>33 RUE 4267 EL AGBA</t>
  </si>
  <si>
    <t>FERJANI SABRINE</t>
  </si>
  <si>
    <t>11374759</t>
  </si>
  <si>
    <t>BAC+Liscence En Giologie</t>
  </si>
  <si>
    <t>00002627664</t>
  </si>
  <si>
    <t xml:space="preserve">ARFAOUI NAIIM </t>
  </si>
  <si>
    <t>13035041</t>
  </si>
  <si>
    <t xml:space="preserve">BAC+Formation Accelérée </t>
  </si>
  <si>
    <t>80089029854</t>
  </si>
  <si>
    <t>MECHERGUI ACHREF</t>
  </si>
  <si>
    <t>14663993</t>
  </si>
  <si>
    <t>15 CITE BALI NOUVELLE MEDINA BEN AROUS</t>
  </si>
  <si>
    <t>AMDOUNI AIDA</t>
  </si>
  <si>
    <t>07365346</t>
  </si>
  <si>
    <t>BAC+BTS En Comptabilité et Finance</t>
  </si>
  <si>
    <t>TEBEOURBA</t>
  </si>
  <si>
    <t xml:space="preserve">JLASSI NESRINE </t>
  </si>
  <si>
    <t>09531263</t>
  </si>
  <si>
    <t>BAC+Formation En Assistance Medicale Et Administrative</t>
  </si>
  <si>
    <t>00003067975</t>
  </si>
  <si>
    <t xml:space="preserve">BORJ ENNOUR </t>
  </si>
  <si>
    <t>ABD EL KEFI HAMZA</t>
  </si>
  <si>
    <t>14374350</t>
  </si>
  <si>
    <t>07115700018</t>
  </si>
  <si>
    <t>KAABI NADA</t>
  </si>
  <si>
    <t>14377475</t>
  </si>
  <si>
    <t>01720925672</t>
  </si>
  <si>
    <t>GOBEAA</t>
  </si>
  <si>
    <t xml:space="preserve">MENDILI AMAL </t>
  </si>
  <si>
    <t>maladdie</t>
  </si>
  <si>
    <t>11383105</t>
  </si>
  <si>
    <t>00133081184</t>
  </si>
  <si>
    <t>HAMMAMI FATMA</t>
  </si>
  <si>
    <t>11660148</t>
  </si>
  <si>
    <t>00003000318</t>
  </si>
  <si>
    <t>JABRANE MALEK</t>
  </si>
  <si>
    <t>14373446</t>
  </si>
  <si>
    <t>01426576662</t>
  </si>
  <si>
    <t xml:space="preserve">GOBEAA </t>
  </si>
  <si>
    <t>MANNOUBA</t>
  </si>
  <si>
    <t>GHARBI NOUR</t>
  </si>
  <si>
    <t>14501471</t>
  </si>
  <si>
    <t>BAC+3  COMPTABILITE</t>
  </si>
  <si>
    <t>00003512020</t>
  </si>
  <si>
    <t xml:space="preserve">05 RUE CHERYENE CITE ETTADHAMEN </t>
  </si>
  <si>
    <t>DRIDI ZEINEB</t>
  </si>
  <si>
    <t>Technicien Méthode</t>
  </si>
  <si>
    <t>09519748</t>
  </si>
  <si>
    <t>BAC + Diplôme National De Licence Appliquée En Technologie De L'informatique et Télécommunication</t>
  </si>
  <si>
    <t>00003325030</t>
  </si>
  <si>
    <t xml:space="preserve">FATNASSI MOHAMED ALI </t>
  </si>
  <si>
    <t>Agent Polyvalent</t>
  </si>
  <si>
    <t>RUE EL JEM CITE BOUZID CHABAOUI OUED ELLIL</t>
  </si>
  <si>
    <t>BEN SALAH WEJDENE</t>
  </si>
  <si>
    <t>14501476</t>
  </si>
  <si>
    <t>BAC+ FORMARION AIDE SOIGNANTE</t>
  </si>
  <si>
    <t>00003200661</t>
  </si>
  <si>
    <t xml:space="preserve">RUE AFFA N°168 CITE 2 MARS ETTADHAMEN </t>
  </si>
  <si>
    <t>SLITI MAHA</t>
  </si>
  <si>
    <t>07494177</t>
  </si>
  <si>
    <t>Technicien professionnel en conception de vêtements</t>
  </si>
  <si>
    <t>00003094409</t>
  </si>
  <si>
    <t>NAHDI OUMAIMA</t>
  </si>
  <si>
    <t>11665278</t>
  </si>
  <si>
    <t>BAC+Licence En Design Produit</t>
  </si>
  <si>
    <t>07115700778</t>
  </si>
  <si>
    <t>RAHMANI NOURA</t>
  </si>
  <si>
    <t>04647603</t>
  </si>
  <si>
    <t xml:space="preserve">2 éme Année </t>
  </si>
  <si>
    <t>00002456031</t>
  </si>
  <si>
    <t>CITE BOUGATFA  RUE 7 N° 72 ZAHROUNI</t>
  </si>
  <si>
    <t>BOUGATFA</t>
  </si>
  <si>
    <t>KEFI IBTISSEM</t>
  </si>
  <si>
    <t>04706551</t>
  </si>
  <si>
    <t>3 éme Année+Formation Couture</t>
  </si>
  <si>
    <t>00002456033</t>
  </si>
  <si>
    <t>HAMMAMI JAMILA</t>
  </si>
  <si>
    <t>07334795</t>
  </si>
  <si>
    <t>01105517305</t>
  </si>
  <si>
    <t>ATHIMNI OMAR</t>
  </si>
  <si>
    <t>13003786</t>
  </si>
  <si>
    <t>00003512166</t>
  </si>
  <si>
    <t xml:space="preserve">18 RUE 42214 GHDIR EL GOLLA HRAIRIA </t>
  </si>
  <si>
    <t xml:space="preserve">OUANESS HEDIA </t>
  </si>
  <si>
    <t>04742464</t>
  </si>
  <si>
    <t>01713786578</t>
  </si>
  <si>
    <t>KHADHRANI WAFA</t>
  </si>
  <si>
    <t>13000514</t>
  </si>
  <si>
    <t>00003508160</t>
  </si>
  <si>
    <t>19 RUE MAAOUIA  SIDI HASSINE</t>
  </si>
  <si>
    <t>KHAZAMI HOUYEM</t>
  </si>
  <si>
    <t>02315998</t>
  </si>
  <si>
    <t>00000880033</t>
  </si>
  <si>
    <t>MAY MOUFIDA</t>
  </si>
  <si>
    <t>07363697</t>
  </si>
  <si>
    <t>01725690842</t>
  </si>
  <si>
    <t>RAHMANI SONIA</t>
  </si>
  <si>
    <t>02318686</t>
  </si>
  <si>
    <t>00003508049</t>
  </si>
  <si>
    <t>15  RUE 81 ZAHROUNI TUNIS</t>
  </si>
  <si>
    <t>DHAMBRI MOHAMED AMINE</t>
  </si>
  <si>
    <t>09528820</t>
  </si>
  <si>
    <t>1 ère Année secondaire</t>
  </si>
  <si>
    <t>00003173422</t>
  </si>
  <si>
    <t>CITE EL INTILAKA BORJ EL AMRI</t>
  </si>
  <si>
    <t>SEBII FAOUZIA</t>
  </si>
  <si>
    <t>04673821</t>
  </si>
  <si>
    <t>00003509849</t>
  </si>
  <si>
    <t>TRABELSSI JAMILA</t>
  </si>
  <si>
    <t>07356179</t>
  </si>
  <si>
    <t>00002455996</t>
  </si>
  <si>
    <t>FATNASSI SIRINE</t>
  </si>
  <si>
    <t>09193968</t>
  </si>
  <si>
    <t>8 éme Année+BTP</t>
  </si>
  <si>
    <t>00003510595</t>
  </si>
  <si>
    <t>EL FAJA</t>
  </si>
  <si>
    <t>HBIBI ZOHRA</t>
  </si>
  <si>
    <t>07303452</t>
  </si>
  <si>
    <t>00003508164</t>
  </si>
  <si>
    <t>SIDI MADIEN MEJEZ</t>
  </si>
  <si>
    <t>13001505</t>
  </si>
  <si>
    <t>00002456050</t>
  </si>
  <si>
    <t xml:space="preserve">SASSI HAJER </t>
  </si>
  <si>
    <t>Divorcé(e)</t>
  </si>
  <si>
    <t>1 ère Année+Formation Couture</t>
  </si>
  <si>
    <t xml:space="preserve">CITE MAJLESS NAASSEN </t>
  </si>
  <si>
    <t>ACHOURI IMEN</t>
  </si>
  <si>
    <t>09171813</t>
  </si>
  <si>
    <t>BAC+Technicienne en Systéme Eléctrique</t>
  </si>
  <si>
    <t>00003516078</t>
  </si>
  <si>
    <t>03 RUE 4304  ZAHROUNI TUNIS</t>
  </si>
  <si>
    <t>ACHOURI RIHAB</t>
  </si>
  <si>
    <t>14352020</t>
  </si>
  <si>
    <t>BAC+Formation En comptabilité</t>
  </si>
  <si>
    <t>00003078133</t>
  </si>
  <si>
    <t>03 RUE MAKTHAR DOUAR HICHER</t>
  </si>
  <si>
    <t>AYEDI IMEN</t>
  </si>
  <si>
    <t>07869822</t>
  </si>
  <si>
    <t xml:space="preserve">BAC+BTP Hotelerie </t>
  </si>
  <si>
    <t>00001327239</t>
  </si>
  <si>
    <t>IISSAOUI AMIRA</t>
  </si>
  <si>
    <t>04840418</t>
  </si>
  <si>
    <t>00240002918</t>
  </si>
  <si>
    <t xml:space="preserve"> RUE 4819 CITE ZOUHOUR 3</t>
  </si>
  <si>
    <t>MZOUGHI AMAL</t>
  </si>
  <si>
    <t>11665631</t>
  </si>
  <si>
    <t>01743280097</t>
  </si>
  <si>
    <t>29 RUE 42252 GHDIR EL GOLLA EL AGBA</t>
  </si>
  <si>
    <t>AOUINI ATEF</t>
  </si>
  <si>
    <t>14353097</t>
  </si>
  <si>
    <t>9 ème</t>
  </si>
  <si>
    <t>00002885144</t>
  </si>
  <si>
    <t>KSAR HADID MORNAGUIA MANOUBA</t>
  </si>
  <si>
    <t>TAMELA AHLEM</t>
  </si>
  <si>
    <t>04704180</t>
  </si>
  <si>
    <t>SLITI MARIEM</t>
  </si>
  <si>
    <t>04849780</t>
  </si>
  <si>
    <t>00000881324</t>
  </si>
  <si>
    <t>06 RUE 42160 ZAHROUNI</t>
  </si>
  <si>
    <t>OUNI MAROUA</t>
  </si>
  <si>
    <t>'08</t>
  </si>
  <si>
    <t>07877829</t>
  </si>
  <si>
    <t>00001476483</t>
  </si>
  <si>
    <t>BARGAOUI NAOURESS</t>
  </si>
  <si>
    <t>14459440</t>
  </si>
  <si>
    <t>MEJRI RIM</t>
  </si>
  <si>
    <t>07327269</t>
  </si>
  <si>
    <t>MCHEGUI AMAL</t>
  </si>
  <si>
    <t>11672814</t>
  </si>
  <si>
    <t>00003514375</t>
  </si>
  <si>
    <t>21 RUE 42250 GHDIR EL GOLLA EL AGBA</t>
  </si>
  <si>
    <t>MANJLI SOULAIMA</t>
  </si>
  <si>
    <t>accompagnement</t>
  </si>
  <si>
    <t>07997273</t>
  </si>
  <si>
    <t>00002858520</t>
  </si>
  <si>
    <t>KERCHAOUI LATIFA</t>
  </si>
  <si>
    <t>14761041</t>
  </si>
  <si>
    <t>BAC+BTS EN CONFECTION TEXTILE</t>
  </si>
  <si>
    <t>CITE KHADHRA</t>
  </si>
  <si>
    <t>HENOUN HANENE</t>
  </si>
  <si>
    <t>04815402</t>
  </si>
  <si>
    <t>BEN ABDALLAH AWATEF</t>
  </si>
  <si>
    <t>08713716</t>
  </si>
  <si>
    <t>63 RUE 42216 GHDIR EL GOLLA</t>
  </si>
  <si>
    <t>TRABELSSI SEIF EDDINE</t>
  </si>
  <si>
    <t>13008730</t>
  </si>
  <si>
    <t>Marié</t>
  </si>
  <si>
    <t>00003515540</t>
  </si>
  <si>
    <t>MAROUANI MOUNA</t>
  </si>
  <si>
    <t>04743214</t>
  </si>
  <si>
    <t>01105535658</t>
  </si>
  <si>
    <t>TRABELSSI BAYA</t>
  </si>
  <si>
    <t>07359384</t>
  </si>
  <si>
    <t>00001333703</t>
  </si>
  <si>
    <t>SNOUSSI EMNA</t>
  </si>
  <si>
    <t>11683705</t>
  </si>
  <si>
    <t>01145019369</t>
  </si>
  <si>
    <t>CITE EL YASMINE SIDI HESSINE TUNIS</t>
  </si>
  <si>
    <t>WISSEM NAFTI</t>
  </si>
  <si>
    <t>11661105</t>
  </si>
  <si>
    <t>38105555641</t>
  </si>
  <si>
    <t>27 RUE NAKHIL CITE YASMINE JAYARA</t>
  </si>
  <si>
    <t>FERCHICHI MAROUA</t>
  </si>
  <si>
    <t>13631506</t>
  </si>
  <si>
    <t>00003567593</t>
  </si>
  <si>
    <t>RJIBI CHAIMA</t>
  </si>
  <si>
    <t>14364314</t>
  </si>
  <si>
    <t>BAC+FORMALITE DOUANIERE</t>
  </si>
  <si>
    <t>01713789077</t>
  </si>
  <si>
    <t>BJAOUA OUED ELLIL</t>
  </si>
  <si>
    <t>HSAINIA MANOUBIA</t>
  </si>
  <si>
    <t>04572396</t>
  </si>
  <si>
    <t>4 éme Année</t>
  </si>
  <si>
    <t>01743307494</t>
  </si>
  <si>
    <t>RUE 42250 GHDIR EL GOLLA EL AGBA</t>
  </si>
  <si>
    <t>BEN HMIDA MOUNIRA</t>
  </si>
  <si>
    <t>08448173</t>
  </si>
  <si>
    <t>00003515057</t>
  </si>
  <si>
    <t>BAHRI RAHMA</t>
  </si>
  <si>
    <t>manque du respect de son collegue</t>
  </si>
  <si>
    <t>14379676</t>
  </si>
  <si>
    <t>00003516602</t>
  </si>
  <si>
    <t>ARFAOUI MOUNIRA</t>
  </si>
  <si>
    <t>07336610</t>
  </si>
  <si>
    <t>00003520986</t>
  </si>
  <si>
    <t>EL FADHLIA OUARDA</t>
  </si>
  <si>
    <t>07292461</t>
  </si>
  <si>
    <t>00002673252</t>
  </si>
  <si>
    <t>RUE UTIQUE DOUAR HICHER</t>
  </si>
  <si>
    <t>HBIBI SAIIDA</t>
  </si>
  <si>
    <t>09508515</t>
  </si>
  <si>
    <t>00003516252</t>
  </si>
  <si>
    <t>RIAHI RAFIKA</t>
  </si>
  <si>
    <t>07318578</t>
  </si>
  <si>
    <t>00003515539</t>
  </si>
  <si>
    <t>MBAREK DORSAF</t>
  </si>
  <si>
    <t>14362157</t>
  </si>
  <si>
    <t>00003032042</t>
  </si>
  <si>
    <t>RUE MOUADH IBN JABAL DAOUAR HICHER</t>
  </si>
  <si>
    <t>BOUKADI MONIA</t>
  </si>
  <si>
    <t>13224474</t>
  </si>
  <si>
    <t>BAC+Licence En Agroalimentaire</t>
  </si>
  <si>
    <t>00002529002</t>
  </si>
  <si>
    <t>BJEOUI GHOFRANE</t>
  </si>
  <si>
    <t>09196995</t>
  </si>
  <si>
    <t>00002557755</t>
  </si>
  <si>
    <t>ABID AZIZA</t>
  </si>
  <si>
    <t>13042492</t>
  </si>
  <si>
    <t>01728795937</t>
  </si>
  <si>
    <t>BOUTHOURI SALSBIL</t>
  </si>
  <si>
    <t>11669240</t>
  </si>
  <si>
    <t>23 RUE ALI DOUAAJI CITE MESTIRI SIDI HASSINE</t>
  </si>
  <si>
    <t>10017496</t>
  </si>
  <si>
    <t>MEKNI SONIA</t>
  </si>
  <si>
    <t>14354891</t>
  </si>
  <si>
    <t>BAC+BTS En Comptabilité</t>
  </si>
  <si>
    <t>09105599507</t>
  </si>
  <si>
    <t>RIAHI KARIMA</t>
  </si>
  <si>
    <t>11677240</t>
  </si>
  <si>
    <t>BAC+Formation Aide Soignante</t>
  </si>
  <si>
    <t>00003516357</t>
  </si>
  <si>
    <t>12 RUE 4267 EL AGBA</t>
  </si>
  <si>
    <t>KAROUI IMEN</t>
  </si>
  <si>
    <t>07402029</t>
  </si>
  <si>
    <t>BAC+Licence En Confection Textile</t>
  </si>
  <si>
    <t>00000454681</t>
  </si>
  <si>
    <t xml:space="preserve"> JINEN MANOUBA </t>
  </si>
  <si>
    <t>KHAZAMI MARIEM</t>
  </si>
  <si>
    <t>09530399</t>
  </si>
  <si>
    <t>BAC+Formation Haute Couture</t>
  </si>
  <si>
    <t>00003516298</t>
  </si>
  <si>
    <t>NEFZI FATMA</t>
  </si>
  <si>
    <t>11670551</t>
  </si>
  <si>
    <t>00003427914</t>
  </si>
  <si>
    <t>31 RUE 42215 GHDIR EL GOLLA HRAIRIA</t>
  </si>
  <si>
    <t>ABID DHOUHA</t>
  </si>
  <si>
    <t>14350406</t>
  </si>
  <si>
    <t>BAC+Formation En Assitance Médicale</t>
  </si>
  <si>
    <t>00002841528</t>
  </si>
  <si>
    <t>HAOUAMI CHEDLIA</t>
  </si>
  <si>
    <t>04526269</t>
  </si>
  <si>
    <t>01105513563</t>
  </si>
  <si>
    <t>EL MAY SAFIA</t>
  </si>
  <si>
    <t>07447957</t>
  </si>
  <si>
    <t>BAC+licence En Sciences De L'informatique</t>
  </si>
  <si>
    <t>00002269825</t>
  </si>
  <si>
    <t>RUE FARHAT HACHED CITE 2 MARS ETTADHAMEN</t>
  </si>
  <si>
    <t>KRIFI JIHENE</t>
  </si>
  <si>
    <t>09932643</t>
  </si>
  <si>
    <t>BAC+Formation En Informatique De Gestion</t>
  </si>
  <si>
    <t>00002341893</t>
  </si>
  <si>
    <t>KRIFI OUEJDEN</t>
  </si>
  <si>
    <t>BAC+BTS EN Confection Textile</t>
  </si>
  <si>
    <t>00001314941</t>
  </si>
  <si>
    <t>EL BLILI HELA</t>
  </si>
  <si>
    <t>08541727</t>
  </si>
  <si>
    <t>00000208825</t>
  </si>
  <si>
    <t>TOUATI INES</t>
  </si>
  <si>
    <t>04838862</t>
  </si>
  <si>
    <t>00001337113</t>
  </si>
  <si>
    <t>24 RUE 4536 CITE ZOUHOUR</t>
  </si>
  <si>
    <t>MAGHRAOUI MOHAMED</t>
  </si>
  <si>
    <t>09197487</t>
  </si>
  <si>
    <t>00003518951</t>
  </si>
  <si>
    <t>AAYESSI NABIL</t>
  </si>
  <si>
    <t>07262063</t>
  </si>
  <si>
    <t>00003521379</t>
  </si>
  <si>
    <t>AYARI SALAH</t>
  </si>
  <si>
    <t>09166711</t>
  </si>
  <si>
    <t>00255010212</t>
  </si>
  <si>
    <t>ROMDHANI HOUSSEM EDDINE</t>
  </si>
  <si>
    <t>08736115</t>
  </si>
  <si>
    <t>BAC+Licence Fondamental Langue Littérature Et Civilisations</t>
  </si>
  <si>
    <t>02014617553</t>
  </si>
  <si>
    <t>CITE ETTAHRIR BARDO</t>
  </si>
  <si>
    <t>MIMOUNI RAHMA</t>
  </si>
  <si>
    <t>14357056</t>
  </si>
  <si>
    <t>00003068888</t>
  </si>
  <si>
    <t>BARAKETI INES</t>
  </si>
  <si>
    <t>11621180</t>
  </si>
  <si>
    <t xml:space="preserve"> </t>
  </si>
  <si>
    <t>BAC+Licence En Ingénierie Mécatronique</t>
  </si>
  <si>
    <t>EL ABIEDH IBTIHEL</t>
  </si>
  <si>
    <t>14367853</t>
  </si>
  <si>
    <t>00003421392</t>
  </si>
  <si>
    <t>PLANIFICATRICE</t>
  </si>
  <si>
    <t>Diplôme National D'Ingenieur</t>
  </si>
  <si>
    <t>20 MARS BARDO</t>
  </si>
  <si>
    <t>CHEBBI KHOULOUD</t>
  </si>
  <si>
    <t>14266350</t>
  </si>
  <si>
    <t>Certificat National d'Ingénieur en Génie Textile</t>
  </si>
  <si>
    <t>90320010959</t>
  </si>
  <si>
    <t>BEN HMIDA BILEL</t>
  </si>
  <si>
    <t>COMPTABLE</t>
  </si>
  <si>
    <t>09786723</t>
  </si>
  <si>
    <t>30305</t>
  </si>
  <si>
    <t>RUE AGHADIR OUEST DAR CHAABENE FEHRI NABEUL</t>
  </si>
  <si>
    <t>LAABIDI HICHEM</t>
  </si>
  <si>
    <t>04841673</t>
  </si>
  <si>
    <t>Attijari bank</t>
  </si>
  <si>
    <t>05 RUE 4213 EZOUHOUR TUNIS</t>
  </si>
  <si>
    <t>MASTOURI MOHAMED TEJ EDDINE</t>
  </si>
  <si>
    <t>07199956</t>
  </si>
  <si>
    <t>00000066431</t>
  </si>
  <si>
    <t>163 RUE FADHEL BEN ACHOUR YASMINET NOUVELLE MEDINA</t>
  </si>
  <si>
    <t>BAHRI MAROUA</t>
  </si>
  <si>
    <t>09164039</t>
  </si>
  <si>
    <t>Technicienne En Laboratoire D'analyse Médicale</t>
  </si>
  <si>
    <t>CHEBBI CHIHEB</t>
  </si>
  <si>
    <t>09496482</t>
  </si>
  <si>
    <t>SDIRI AWATEF</t>
  </si>
  <si>
    <t>TECHNICIENNE MAINTENANCE</t>
  </si>
  <si>
    <t>07489397</t>
  </si>
  <si>
    <t>BAC+BTP EN MAINTENANCE INDUSTRIELLE</t>
  </si>
  <si>
    <t>08511</t>
  </si>
  <si>
    <t xml:space="preserve">18 IMPASS MASSOUDI SOKRA </t>
  </si>
  <si>
    <t>BEL ARBI FERES</t>
  </si>
  <si>
    <t>14373561</t>
  </si>
  <si>
    <t>00003537304</t>
  </si>
  <si>
    <t>CITE JASMINE OUED ELIL</t>
  </si>
  <si>
    <t>HOUIJI NAOUARA</t>
  </si>
  <si>
    <t>05653216</t>
  </si>
  <si>
    <t>00000888486</t>
  </si>
  <si>
    <t>JELASSI JIHENE</t>
  </si>
  <si>
    <t>07377970</t>
  </si>
  <si>
    <t>MELITI SANA</t>
  </si>
  <si>
    <t>04806029</t>
  </si>
  <si>
    <t>00003020216</t>
  </si>
  <si>
    <t>BERINE SIDI HASSINE</t>
  </si>
  <si>
    <t>09516296</t>
  </si>
  <si>
    <t>REZGUI HAZBRI RIM</t>
  </si>
  <si>
    <t>04716318</t>
  </si>
  <si>
    <t>SAHLI WALID</t>
  </si>
  <si>
    <t>09843527</t>
  </si>
  <si>
    <t>BAC+Certificat National En génie Mécanique</t>
  </si>
  <si>
    <t>04613</t>
  </si>
  <si>
    <t>06 RUE AHMED RAMI MENZEL TMIM NABEUL</t>
  </si>
  <si>
    <t>00002923959</t>
  </si>
  <si>
    <t>SHILI ANISSA</t>
  </si>
  <si>
    <t>07323726</t>
  </si>
  <si>
    <t>00001389859</t>
  </si>
  <si>
    <t>BJEOUI HOUDA</t>
  </si>
  <si>
    <t>HADJ OUARDA</t>
  </si>
  <si>
    <t>04706976</t>
  </si>
  <si>
    <t>01105018880</t>
  </si>
  <si>
    <t>AMDOUNI SAIIDA</t>
  </si>
  <si>
    <t>07793895</t>
  </si>
  <si>
    <t>00003544548</t>
  </si>
  <si>
    <t>BEN NASSER SAOUSSEN</t>
  </si>
  <si>
    <t>09417298</t>
  </si>
  <si>
    <t>38105556053</t>
  </si>
  <si>
    <t>CHERNI JOUMANA</t>
  </si>
  <si>
    <t>13044264</t>
  </si>
  <si>
    <t>00003334558</t>
  </si>
  <si>
    <t>CHERNI ASMA</t>
  </si>
  <si>
    <t>13031838</t>
  </si>
  <si>
    <t>00003063023</t>
  </si>
  <si>
    <t>BEN BOULIID NOUR</t>
  </si>
  <si>
    <t>KAABI RADHIA</t>
  </si>
  <si>
    <t>07261139</t>
  </si>
  <si>
    <t>00133140461</t>
  </si>
  <si>
    <t>LAZZEM KHOULOUD</t>
  </si>
  <si>
    <t>11661933</t>
  </si>
  <si>
    <t>00002640336</t>
  </si>
  <si>
    <t xml:space="preserve">BERINE </t>
  </si>
  <si>
    <t>TRABELSSI ALE</t>
  </si>
  <si>
    <t>11682986</t>
  </si>
  <si>
    <t>00003242093</t>
  </si>
  <si>
    <t>BEN HAJ SALAH HASNA</t>
  </si>
  <si>
    <t>06333627</t>
  </si>
  <si>
    <t>00002462424</t>
  </si>
  <si>
    <t>NASRALLI HAYET</t>
  </si>
  <si>
    <t>05225716</t>
  </si>
  <si>
    <t>00131232208</t>
  </si>
  <si>
    <t>RIAHI MADIHA</t>
  </si>
  <si>
    <t>09166590</t>
  </si>
  <si>
    <t>00003547739</t>
  </si>
  <si>
    <t>RIAHI LEILA</t>
  </si>
  <si>
    <t>04632046</t>
  </si>
  <si>
    <t>Veuve</t>
  </si>
  <si>
    <t>00000057199</t>
  </si>
  <si>
    <t>MAGHRAOUI MAROUA</t>
  </si>
  <si>
    <t xml:space="preserve">DHOUAIFI LEILA </t>
  </si>
  <si>
    <t>DRIDI LOBNA</t>
  </si>
  <si>
    <t>09190458</t>
  </si>
  <si>
    <t>00002682312</t>
  </si>
  <si>
    <t>GHODHBEN CHAIMA</t>
  </si>
  <si>
    <t>11661833</t>
  </si>
  <si>
    <t>00002978228</t>
  </si>
  <si>
    <t>SELMI TAREK</t>
  </si>
  <si>
    <t>Technicien machine à coudre</t>
  </si>
  <si>
    <t>08966348</t>
  </si>
  <si>
    <t>07816</t>
  </si>
  <si>
    <t>BIZERTE JOUMINE</t>
  </si>
  <si>
    <t>HBIBI ISLEM</t>
  </si>
  <si>
    <t>09188443</t>
  </si>
  <si>
    <t>BAC+Formation Couture</t>
  </si>
  <si>
    <t>10220022063</t>
  </si>
  <si>
    <t>HANNACHI LATIFA</t>
  </si>
  <si>
    <t>07262458</t>
  </si>
  <si>
    <t>01729173936</t>
  </si>
  <si>
    <t>ZITOUNI NAZIHA</t>
  </si>
  <si>
    <t>04808917</t>
  </si>
  <si>
    <t>00003547322</t>
  </si>
  <si>
    <t>TRABELSSI LINA</t>
  </si>
  <si>
    <t>11682982</t>
  </si>
  <si>
    <t>00003241634</t>
  </si>
  <si>
    <t>RUE SIDI ZINE BIRINE SIDI HASSINE</t>
  </si>
  <si>
    <t>OUHICHI SABEH</t>
  </si>
  <si>
    <t>07298023</t>
  </si>
  <si>
    <t>00977021170</t>
  </si>
  <si>
    <t>CHEBAOU OUED ELIL</t>
  </si>
  <si>
    <t>BACCOUCHE SONIA</t>
  </si>
  <si>
    <t>06791760</t>
  </si>
  <si>
    <t>01740577552</t>
  </si>
  <si>
    <t>HERMI SAFA</t>
  </si>
  <si>
    <t>09181641</t>
  </si>
  <si>
    <t>01729170957</t>
  </si>
  <si>
    <t>HAMMAMI YAMINA</t>
  </si>
  <si>
    <t>02332325</t>
  </si>
  <si>
    <t>00002463497</t>
  </si>
  <si>
    <t>OUANESS SAMIA</t>
  </si>
  <si>
    <t>07250547</t>
  </si>
  <si>
    <t>6 éme Année+Formation Couture</t>
  </si>
  <si>
    <t>KLIDI SANA</t>
  </si>
  <si>
    <t>12689030</t>
  </si>
  <si>
    <t>BAC+1 ère Année Mastére En Espagnol</t>
  </si>
  <si>
    <t>2éme secondaire</t>
  </si>
  <si>
    <t>AABIDLI GHASSEN</t>
  </si>
  <si>
    <t>14525639</t>
  </si>
  <si>
    <t>BAC+BTS EN FABRICATION DES CHAUSSURES</t>
  </si>
  <si>
    <t>BEN MOHAMED WIDED</t>
  </si>
  <si>
    <t>04711236</t>
  </si>
  <si>
    <t>00000662361</t>
  </si>
  <si>
    <t>AAOUINI AAJMIA</t>
  </si>
  <si>
    <t>07296098</t>
  </si>
  <si>
    <t>2 éme Année+FORMATION COUTURE</t>
  </si>
  <si>
    <t>00003546626</t>
  </si>
  <si>
    <t xml:space="preserve"> JEDAIDA</t>
  </si>
  <si>
    <t>LOUATI NAOURESS</t>
  </si>
  <si>
    <t>11688847</t>
  </si>
  <si>
    <t>ABDALLAH KAOUTHER</t>
  </si>
  <si>
    <t>07051836</t>
  </si>
  <si>
    <t>04668940</t>
  </si>
  <si>
    <t>7 éme Année+FORMATION COUTURE</t>
  </si>
  <si>
    <t>00001391236</t>
  </si>
  <si>
    <t>AYECHI SONIA</t>
  </si>
  <si>
    <t>07278109</t>
  </si>
  <si>
    <t>00003547253</t>
  </si>
  <si>
    <t>AMDOUNI THOURAYA</t>
  </si>
  <si>
    <t>07362066</t>
  </si>
  <si>
    <t>01729170908</t>
  </si>
  <si>
    <t xml:space="preserve">SANHEJA OUED ELLIL </t>
  </si>
  <si>
    <t>HANNACHI SIHEM</t>
  </si>
  <si>
    <t>04633095</t>
  </si>
  <si>
    <t>2 éme Année</t>
  </si>
  <si>
    <t>00003546826</t>
  </si>
  <si>
    <t>HBIBI SAMAR</t>
  </si>
  <si>
    <t>09533818</t>
  </si>
  <si>
    <t>00003133730</t>
  </si>
  <si>
    <t>BEN KHEDHER MOUNA</t>
  </si>
  <si>
    <t>09153459</t>
  </si>
  <si>
    <t>BAC+BTS EN TELECOMMUNICATION</t>
  </si>
  <si>
    <t>00001388859</t>
  </si>
  <si>
    <t xml:space="preserve">EZZEHRA  JEDAIDA </t>
  </si>
  <si>
    <t>HAMMAMI SALIHA</t>
  </si>
  <si>
    <t>02320336</t>
  </si>
  <si>
    <t>7éme Année</t>
  </si>
  <si>
    <t>00003546549</t>
  </si>
  <si>
    <t>GRIAAT MJEZ EL BEB  BEJA</t>
  </si>
  <si>
    <t>SALLEMI KAOUTHER</t>
  </si>
  <si>
    <t>04646518</t>
  </si>
  <si>
    <t>31007055612</t>
  </si>
  <si>
    <t xml:space="preserve">BH </t>
  </si>
  <si>
    <t>TOUJANI CHAIMA</t>
  </si>
  <si>
    <t>14526534</t>
  </si>
  <si>
    <t>9 éme Année+BTP EN FABRICATION DE L'HABILLEMENT</t>
  </si>
  <si>
    <t>00003547948</t>
  </si>
  <si>
    <t>11664741</t>
  </si>
  <si>
    <t>00001264602</t>
  </si>
  <si>
    <t>ALOUI MOHAMED AMINE</t>
  </si>
  <si>
    <t>12814181</t>
  </si>
  <si>
    <t>BAC+Diplôme National D'ingénierie En Génie Industriel</t>
  </si>
  <si>
    <t>50401</t>
  </si>
  <si>
    <t>SGHAIER ASMA</t>
  </si>
  <si>
    <t>07102542</t>
  </si>
  <si>
    <t>00000910586</t>
  </si>
  <si>
    <t>SAADAOUI SAIIDA</t>
  </si>
  <si>
    <t>BAC ANCIEN REGIME+FORMATION COUTURE</t>
  </si>
  <si>
    <t>07296371</t>
  </si>
  <si>
    <t>05640041970</t>
  </si>
  <si>
    <t>GUESMI FATMA</t>
  </si>
  <si>
    <t>04727590</t>
  </si>
  <si>
    <t>00003302261</t>
  </si>
  <si>
    <t>JBELI JAMILA</t>
  </si>
  <si>
    <t>04640355</t>
  </si>
  <si>
    <t>00003546274</t>
  </si>
  <si>
    <t>BALDI HANEN</t>
  </si>
  <si>
    <t>07842810</t>
  </si>
  <si>
    <t>00002231906</t>
  </si>
  <si>
    <t>ZAHROUNI MALLASINE</t>
  </si>
  <si>
    <t>MARZOUKI SONIA</t>
  </si>
  <si>
    <t>02304059</t>
  </si>
  <si>
    <t>01728799491</t>
  </si>
  <si>
    <t>BOUGHANMI IMEN</t>
  </si>
  <si>
    <t>04723674</t>
  </si>
  <si>
    <t>00000924394</t>
  </si>
  <si>
    <t>MILI FAIZA</t>
  </si>
  <si>
    <t>13009537</t>
  </si>
  <si>
    <t>00001387495</t>
  </si>
  <si>
    <t xml:space="preserve">HOSNI LEILA </t>
  </si>
  <si>
    <t>04775627</t>
  </si>
  <si>
    <t xml:space="preserve"> KSAR SAID</t>
  </si>
  <si>
    <t>BEN SALEM NAIMA</t>
  </si>
  <si>
    <t>08794507</t>
  </si>
  <si>
    <t>00001388463</t>
  </si>
  <si>
    <t>NAIIMI AIDA</t>
  </si>
  <si>
    <t>04730580</t>
  </si>
  <si>
    <t>00003569912</t>
  </si>
  <si>
    <t>SLITI LATIFA</t>
  </si>
  <si>
    <t>07338072</t>
  </si>
  <si>
    <t>00001008526</t>
  </si>
  <si>
    <t>DHAOUEDI SALOUA</t>
  </si>
  <si>
    <t>07276947</t>
  </si>
  <si>
    <t>00003547069</t>
  </si>
  <si>
    <t>CITE EL WARD  CHABBAOU OUED ELIL</t>
  </si>
  <si>
    <t>GHAMRI SOUAD</t>
  </si>
  <si>
    <t>07311734</t>
  </si>
  <si>
    <t>00003546665</t>
  </si>
  <si>
    <t>00003546861</t>
  </si>
  <si>
    <t>AJBOUNI MALEK</t>
  </si>
  <si>
    <t>14369520</t>
  </si>
  <si>
    <t>BAC+Formation En comptabilité D'entreprise</t>
  </si>
  <si>
    <t>00133143364</t>
  </si>
  <si>
    <t>CITE KHALED IBN WALID</t>
  </si>
  <si>
    <t>BARAKETI SABRINE</t>
  </si>
  <si>
    <t>07187249</t>
  </si>
  <si>
    <t>00002062159</t>
  </si>
  <si>
    <t>CITE ROMENA  NOUVELLE MEDINA</t>
  </si>
  <si>
    <t>BNAHMED JIHENE</t>
  </si>
  <si>
    <t>09752928</t>
  </si>
  <si>
    <t>09800</t>
  </si>
  <si>
    <t>00001248421</t>
  </si>
  <si>
    <t>SAIDANI MAROUA</t>
  </si>
  <si>
    <t>08965185</t>
  </si>
  <si>
    <t>8 éme Année+FORMATION COUTURE</t>
  </si>
  <si>
    <t>FAZII RIM</t>
  </si>
  <si>
    <t>09500703</t>
  </si>
  <si>
    <t>00000969179</t>
  </si>
  <si>
    <t xml:space="preserve"> NOUVELLE MEDINA BEN AROUS</t>
  </si>
  <si>
    <t xml:space="preserve">BEN AIFA EMNA </t>
  </si>
  <si>
    <t>11670012</t>
  </si>
  <si>
    <t>00003334274</t>
  </si>
  <si>
    <t xml:space="preserve">CHEFI HANEN </t>
  </si>
  <si>
    <t>07404606</t>
  </si>
  <si>
    <t>00003548630</t>
  </si>
  <si>
    <t>ZEDINI AIDA</t>
  </si>
  <si>
    <t>07384259</t>
  </si>
  <si>
    <t>00002463701</t>
  </si>
  <si>
    <t>BEN IBRAHIM HALIMA</t>
  </si>
  <si>
    <t>00131332729</t>
  </si>
  <si>
    <t>LAABIDI FAOUZIA</t>
  </si>
  <si>
    <t>04776786</t>
  </si>
  <si>
    <t xml:space="preserve">CHANOUFI FATIMA </t>
  </si>
  <si>
    <t>07256422</t>
  </si>
  <si>
    <t>00002384045</t>
  </si>
  <si>
    <t>BEN ABDALLAH FARAH</t>
  </si>
  <si>
    <t>14775784</t>
  </si>
  <si>
    <t>BAC+BTP EN INFORMATIQUE DE GESTION</t>
  </si>
  <si>
    <t>00975022447</t>
  </si>
  <si>
    <t>MANSOUR MOHAMED AYMEN</t>
  </si>
  <si>
    <t>06437992</t>
  </si>
  <si>
    <t>BAC+Certificat En Gestion des entreprises</t>
  </si>
  <si>
    <t>02100</t>
  </si>
  <si>
    <t>RUE IRRIHANE NABEUL</t>
  </si>
  <si>
    <t>OUESLATI DALINDA</t>
  </si>
  <si>
    <t>04637180</t>
  </si>
  <si>
    <t>00003548589</t>
  </si>
  <si>
    <t>CHAIBI ANIS</t>
  </si>
  <si>
    <t>04703671</t>
  </si>
  <si>
    <t>00001342548</t>
  </si>
  <si>
    <t>SIDI HASSINE SIJOUMI</t>
  </si>
  <si>
    <t>NASRALLI LEILA</t>
  </si>
  <si>
    <t>BEN MOHAMED IBTISSEM</t>
  </si>
  <si>
    <t>07339545</t>
  </si>
  <si>
    <t>00003549406</t>
  </si>
  <si>
    <t>OUNI FATMA</t>
  </si>
  <si>
    <t>07335682</t>
  </si>
  <si>
    <t>00003229540</t>
  </si>
  <si>
    <t>ACHOURI HANEN</t>
  </si>
  <si>
    <t>04691821</t>
  </si>
  <si>
    <t>00001392026</t>
  </si>
  <si>
    <t>KASMI RAOUAA</t>
  </si>
  <si>
    <t>11658226</t>
  </si>
  <si>
    <t>00002998654</t>
  </si>
  <si>
    <t>MASGHOUNI HAJER</t>
  </si>
  <si>
    <t>07309421</t>
  </si>
  <si>
    <t>BAKAR HABIBA</t>
  </si>
  <si>
    <t>04825451</t>
  </si>
  <si>
    <t>00002243845</t>
  </si>
  <si>
    <t>FERJANI MARIEM</t>
  </si>
  <si>
    <t>07391609</t>
  </si>
  <si>
    <t xml:space="preserve">BAC+Formation En Informatique </t>
  </si>
  <si>
    <t>00003571509</t>
  </si>
  <si>
    <t>NEFZI ABDELMAJID</t>
  </si>
  <si>
    <t>08542958</t>
  </si>
  <si>
    <t>00002843870</t>
  </si>
  <si>
    <t>BALDI AOUATEF</t>
  </si>
  <si>
    <t>13014447</t>
  </si>
  <si>
    <t>00002844359</t>
  </si>
  <si>
    <t>DRIDI SONIA</t>
  </si>
  <si>
    <t>05235430</t>
  </si>
  <si>
    <t>MAAROUFI AKED</t>
  </si>
  <si>
    <t>07796818</t>
  </si>
  <si>
    <t>BAC+BTS EN AUTOMATISME ET  INFORMATIQUE INDUSTRIELLE</t>
  </si>
  <si>
    <t>02525</t>
  </si>
  <si>
    <t xml:space="preserve">13 RUE EL BANIA EL MOUROUJ 4 </t>
  </si>
  <si>
    <t xml:space="preserve">OUERTANI MOHAMED ARBI </t>
  </si>
  <si>
    <t>07219087</t>
  </si>
  <si>
    <t>01722016413</t>
  </si>
  <si>
    <t>DHAHBI TAKOUA</t>
  </si>
  <si>
    <t>14369862</t>
  </si>
  <si>
    <t>BAC+BTP EN BIOLOGIE</t>
  </si>
  <si>
    <t>00003550007</t>
  </si>
  <si>
    <t>MZOUGHI ASMA</t>
  </si>
  <si>
    <t>09176813</t>
  </si>
  <si>
    <t>BAC+BTP EN ELECTRONIQUE INDUSTRIELLE</t>
  </si>
  <si>
    <t>00002929481</t>
  </si>
  <si>
    <t>RAHALI SOUMAYA</t>
  </si>
  <si>
    <t>08599417</t>
  </si>
  <si>
    <t>BAC+2 éme Année Mastére</t>
  </si>
  <si>
    <t>00001393215</t>
  </si>
  <si>
    <t>BOUALI SIRINE</t>
  </si>
  <si>
    <t>09524298</t>
  </si>
  <si>
    <t>BAC+BTS</t>
  </si>
  <si>
    <t>00002427873</t>
  </si>
  <si>
    <t>BOUALI DHEKRA</t>
  </si>
  <si>
    <t>09520126</t>
  </si>
  <si>
    <t>BAC+BTS Comptabilité</t>
  </si>
  <si>
    <t>00002951838</t>
  </si>
  <si>
    <t>NEFZI RIHAB</t>
  </si>
  <si>
    <t>09517575</t>
  </si>
  <si>
    <t>00003550067</t>
  </si>
  <si>
    <t>CHEBBI SOUMAYA</t>
  </si>
  <si>
    <t>09184663</t>
  </si>
  <si>
    <t>01720921648</t>
  </si>
  <si>
    <t>KRIR MAHA</t>
  </si>
  <si>
    <t>04842568</t>
  </si>
  <si>
    <t>BAC+LISCENCE EN DEVELOPEMENT</t>
  </si>
  <si>
    <t>01729333910</t>
  </si>
  <si>
    <t>RAJHI ONS</t>
  </si>
  <si>
    <t>11666776</t>
  </si>
  <si>
    <t>BAC+BTS EN TECHNIQUE BANCAIRE</t>
  </si>
  <si>
    <t>80101100295</t>
  </si>
  <si>
    <t>OTHMANI GHAITH</t>
  </si>
  <si>
    <t>11668057</t>
  </si>
  <si>
    <t>00003567558</t>
  </si>
  <si>
    <t>MECHRGUI AROUA</t>
  </si>
  <si>
    <t>14367218</t>
  </si>
  <si>
    <t>00003070245</t>
  </si>
  <si>
    <t>MELLITI HOUDA</t>
  </si>
  <si>
    <t>07175390</t>
  </si>
  <si>
    <t>BAC+BTP COMMERCE ET DISTRIBUTION</t>
  </si>
  <si>
    <t>KHEDHRI NOURCHEN</t>
  </si>
  <si>
    <t>11659389</t>
  </si>
  <si>
    <t>BAC+BTS AIDE SOIGNANTE</t>
  </si>
  <si>
    <t>KHMIRI NOURCHEN</t>
  </si>
  <si>
    <t>Contractuel</t>
  </si>
  <si>
    <t>11690623</t>
  </si>
  <si>
    <t>BOUMAIZA RIM</t>
  </si>
  <si>
    <t>00286264</t>
  </si>
  <si>
    <t>02320690</t>
  </si>
  <si>
    <t>SOUAOUA EMNA</t>
  </si>
  <si>
    <t>07499913</t>
  </si>
  <si>
    <t>BAC+LICENCE GENIE MECANIQUE</t>
  </si>
  <si>
    <t>TOUAITI SAMIA</t>
  </si>
  <si>
    <t>07884935</t>
  </si>
  <si>
    <t>JBELI OUMAIMA</t>
  </si>
  <si>
    <t>11656250</t>
  </si>
  <si>
    <t>DARAJI SIWAR</t>
  </si>
  <si>
    <t>13032308</t>
  </si>
  <si>
    <t>BAC+BTP EN PILOTAGE SYSTÈME PRODUCTIVE</t>
  </si>
  <si>
    <t xml:space="preserve"> MALLESSINE TUNIS</t>
  </si>
  <si>
    <t>FAOUZI SEDNESSI</t>
  </si>
  <si>
    <t>07364430</t>
  </si>
  <si>
    <t>BEN REBAH JANET</t>
  </si>
  <si>
    <t>07313745</t>
  </si>
  <si>
    <t>HABIBI SOUMAYA</t>
  </si>
  <si>
    <t>08546520</t>
  </si>
  <si>
    <t>MELKI LEILA</t>
  </si>
  <si>
    <t>04676619</t>
  </si>
  <si>
    <t>ALOUI FATEN</t>
  </si>
  <si>
    <t>08528578</t>
  </si>
  <si>
    <t>NEFZI DALINDA</t>
  </si>
  <si>
    <t>07332372</t>
  </si>
  <si>
    <t>MOUSSI LAMIA</t>
  </si>
  <si>
    <t>09181529</t>
  </si>
  <si>
    <t>BEL HAJ BOUTHEINA</t>
  </si>
  <si>
    <t>07760390</t>
  </si>
  <si>
    <t>JABRI JAMILA</t>
  </si>
  <si>
    <t>04654663</t>
  </si>
  <si>
    <t>HAMMAMI SOUAD</t>
  </si>
  <si>
    <t>07317102</t>
  </si>
  <si>
    <t>LAKTI WAFA</t>
  </si>
  <si>
    <t>13008529</t>
  </si>
  <si>
    <t>BAC+LISCENCE EN GESTION D'ENTREPRISE</t>
  </si>
  <si>
    <t>BEN BEKIR AMAL</t>
  </si>
  <si>
    <t>04839448</t>
  </si>
  <si>
    <t>BOUALEG MOUNA</t>
  </si>
  <si>
    <t>11667674</t>
  </si>
  <si>
    <t>ZEDINI WISSEM</t>
  </si>
  <si>
    <t>07210100</t>
  </si>
  <si>
    <t xml:space="preserve">01 RUE 10415  CITE NOUR </t>
  </si>
  <si>
    <t>MARZOUKI BASSMA</t>
  </si>
  <si>
    <t>BOUIINIA HOUSSEM</t>
  </si>
  <si>
    <t>09179528</t>
  </si>
  <si>
    <t xml:space="preserve">RIAHI HANEN </t>
  </si>
  <si>
    <t>04676079</t>
  </si>
  <si>
    <t>ARBI KAMEL</t>
  </si>
  <si>
    <t>07491698</t>
  </si>
  <si>
    <t>JBELI MOHAMED AZIZ</t>
  </si>
  <si>
    <t>11678975</t>
  </si>
  <si>
    <t>1 ère Année+Formation Elevateur Eléctrique</t>
  </si>
  <si>
    <t>MEKNI TOUJENI CHEDLI</t>
  </si>
  <si>
    <t>07064862</t>
  </si>
  <si>
    <t>BAC+Diplôme universitaire en sciences et technologies</t>
  </si>
  <si>
    <t>GASSOUMI MOHAMED</t>
  </si>
  <si>
    <t>12625826</t>
  </si>
  <si>
    <t>BAC+Diplôme national d'ingénieur en mécanique</t>
  </si>
  <si>
    <t>MHAMEDI WAHIDA</t>
  </si>
  <si>
    <t>02774838</t>
  </si>
  <si>
    <t>AZOUZI MOHAMED AZIZ</t>
  </si>
  <si>
    <t>14365918</t>
  </si>
  <si>
    <t>ABIDI GHOFRANE</t>
  </si>
  <si>
    <t>13025012</t>
  </si>
  <si>
    <t>MOUELHI HOUYEM</t>
  </si>
  <si>
    <t>13027864</t>
  </si>
  <si>
    <t>Actif/Inactif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</si>
</sst>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0"/>
    <numFmt numFmtId="166" formatCode="00000"/>
    <numFmt numFmtId="167" formatCode="00000000000"/>
    <numFmt numFmtId="168" formatCode="0.000"/>
    <numFmt numFmtId="170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1"/>
      <color theme="1"/>
      <name val="Book Antiqua"/>
      <family val="1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0EE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2E6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189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quotePrefix="1"/>
    <xf numFmtId="1" fontId="7" fillId="0" borderId="0" xfId="0" applyNumberFormat="1" applyFont="1" applyAlignment="1">
      <alignment horizontal="center"/>
    </xf>
    <xf numFmtId="14" fontId="8" fillId="5" borderId="0" xfId="0" quotePrefix="1" applyNumberFormat="1" applyFont="1" applyFill="1" applyAlignment="1">
      <alignment horizontal="left"/>
    </xf>
    <xf numFmtId="0" fontId="8" fillId="5" borderId="0" xfId="0" applyFont="1" applyFill="1" applyAlignment="1">
      <alignment horizontal="center"/>
    </xf>
    <xf numFmtId="165" fontId="8" fillId="0" borderId="0" xfId="0" quotePrefix="1" applyNumberFormat="1" applyFont="1" applyAlignment="1">
      <alignment horizontal="left"/>
    </xf>
    <xf numFmtId="166" fontId="8" fillId="0" borderId="0" xfId="0" quotePrefix="1" applyNumberFormat="1" applyFont="1" applyAlignment="1">
      <alignment horizontal="left"/>
    </xf>
    <xf numFmtId="167" fontId="8" fillId="0" borderId="0" xfId="0" quotePrefix="1" applyNumberFormat="1" applyFont="1" applyAlignment="1">
      <alignment horizontal="left"/>
    </xf>
    <xf numFmtId="49" fontId="2" fillId="6" borderId="2" xfId="2" applyNumberFormat="1" applyFill="1" applyBorder="1" applyProtection="1">
      <protection locked="0"/>
    </xf>
    <xf numFmtId="1" fontId="7" fillId="7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left"/>
    </xf>
    <xf numFmtId="1" fontId="7" fillId="5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168" fontId="2" fillId="8" borderId="1" xfId="2" applyNumberFormat="1" applyFill="1" applyProtection="1">
      <protection locked="0"/>
    </xf>
    <xf numFmtId="49" fontId="2" fillId="6" borderId="1" xfId="2" applyNumberFormat="1" applyFill="1" applyProtection="1">
      <protection locked="0"/>
    </xf>
    <xf numFmtId="49" fontId="2" fillId="8" borderId="1" xfId="2" applyNumberFormat="1" applyFill="1" applyProtection="1">
      <protection locked="0"/>
    </xf>
    <xf numFmtId="49" fontId="2" fillId="8" borderId="3" xfId="2" applyNumberFormat="1" applyFill="1" applyBorder="1" applyProtection="1">
      <protection locked="0"/>
    </xf>
    <xf numFmtId="165" fontId="8" fillId="5" borderId="0" xfId="0" quotePrefix="1" applyNumberFormat="1" applyFont="1" applyFill="1" applyAlignment="1">
      <alignment horizontal="left"/>
    </xf>
    <xf numFmtId="166" fontId="8" fillId="5" borderId="0" xfId="0" quotePrefix="1" applyNumberFormat="1" applyFont="1" applyFill="1" applyAlignment="1">
      <alignment horizontal="left"/>
    </xf>
    <xf numFmtId="0" fontId="0" fillId="7" borderId="0" xfId="0" applyFill="1"/>
    <xf numFmtId="3" fontId="7" fillId="0" borderId="0" xfId="0" applyNumberFormat="1" applyFont="1" applyAlignment="1">
      <alignment horizontal="center"/>
    </xf>
    <xf numFmtId="14" fontId="0" fillId="0" borderId="0" xfId="0" applyNumberFormat="1"/>
    <xf numFmtId="49" fontId="2" fillId="8" borderId="0" xfId="2" applyNumberFormat="1" applyFill="1" applyBorder="1" applyProtection="1">
      <protection locked="0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164" fontId="7" fillId="0" borderId="0" xfId="0" quotePrefix="1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43" fontId="7" fillId="0" borderId="0" xfId="1" applyFont="1" applyAlignment="1">
      <alignment horizontal="center"/>
    </xf>
    <xf numFmtId="3" fontId="9" fillId="10" borderId="0" xfId="0" applyNumberFormat="1" applyFont="1" applyFill="1" applyAlignment="1">
      <alignment horizontal="center"/>
    </xf>
    <xf numFmtId="1" fontId="7" fillId="10" borderId="0" xfId="0" applyNumberFormat="1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8" fillId="0" borderId="0" xfId="0" applyFont="1"/>
    <xf numFmtId="0" fontId="8" fillId="10" borderId="0" xfId="0" applyFont="1" applyFill="1" applyAlignment="1">
      <alignment horizontal="center"/>
    </xf>
    <xf numFmtId="14" fontId="7" fillId="11" borderId="0" xfId="0" applyNumberFormat="1" applyFont="1" applyFill="1" applyAlignment="1">
      <alignment horizontal="center"/>
    </xf>
    <xf numFmtId="170" fontId="7" fillId="0" borderId="0" xfId="1" applyNumberFormat="1" applyFont="1" applyAlignment="1">
      <alignment horizontal="center"/>
    </xf>
    <xf numFmtId="14" fontId="7" fillId="12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17" fontId="7" fillId="0" borderId="0" xfId="0" applyNumberFormat="1" applyFont="1" applyAlignment="1">
      <alignment horizontal="center"/>
    </xf>
    <xf numFmtId="168" fontId="2" fillId="14" borderId="1" xfId="2" applyNumberFormat="1" applyFill="1" applyProtection="1">
      <protection locked="0"/>
    </xf>
    <xf numFmtId="1" fontId="9" fillId="0" borderId="0" xfId="0" applyNumberFormat="1" applyFont="1" applyAlignment="1">
      <alignment horizontal="center"/>
    </xf>
    <xf numFmtId="0" fontId="6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14" fontId="10" fillId="14" borderId="0" xfId="0" applyNumberFormat="1" applyFont="1" applyFill="1" applyAlignment="1">
      <alignment horizontal="center"/>
    </xf>
    <xf numFmtId="14" fontId="7" fillId="15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14" fontId="7" fillId="14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1" fillId="0" borderId="5" xfId="0" applyFont="1" applyBorder="1" applyAlignment="1">
      <alignment horizontal="left"/>
    </xf>
    <xf numFmtId="165" fontId="8" fillId="10" borderId="0" xfId="0" applyNumberFormat="1" applyFont="1" applyFill="1" applyAlignment="1">
      <alignment horizontal="center"/>
    </xf>
    <xf numFmtId="0" fontId="0" fillId="5" borderId="0" xfId="0" applyFill="1"/>
    <xf numFmtId="0" fontId="12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0" fillId="12" borderId="0" xfId="0" applyFill="1"/>
    <xf numFmtId="0" fontId="8" fillId="12" borderId="0" xfId="0" applyFont="1" applyFill="1" applyAlignment="1">
      <alignment horizontal="center"/>
    </xf>
    <xf numFmtId="1" fontId="7" fillId="12" borderId="0" xfId="0" applyNumberFormat="1" applyFont="1" applyFill="1" applyAlignment="1">
      <alignment horizontal="center"/>
    </xf>
    <xf numFmtId="165" fontId="8" fillId="12" borderId="0" xfId="0" quotePrefix="1" applyNumberFormat="1" applyFont="1" applyFill="1" applyAlignment="1">
      <alignment horizontal="left"/>
    </xf>
    <xf numFmtId="166" fontId="8" fillId="12" borderId="0" xfId="0" quotePrefix="1" applyNumberFormat="1" applyFont="1" applyFill="1" applyAlignment="1">
      <alignment horizontal="left"/>
    </xf>
    <xf numFmtId="167" fontId="8" fillId="12" borderId="0" xfId="0" quotePrefix="1" applyNumberFormat="1" applyFont="1" applyFill="1" applyAlignment="1">
      <alignment horizontal="left"/>
    </xf>
    <xf numFmtId="49" fontId="2" fillId="12" borderId="2" xfId="2" applyNumberFormat="1" applyFill="1" applyBorder="1" applyProtection="1">
      <protection locked="0"/>
    </xf>
    <xf numFmtId="1" fontId="7" fillId="12" borderId="0" xfId="0" applyNumberFormat="1" applyFont="1" applyFill="1" applyAlignment="1">
      <alignment horizontal="left"/>
    </xf>
    <xf numFmtId="3" fontId="7" fillId="12" borderId="0" xfId="0" applyNumberFormat="1" applyFont="1" applyFill="1" applyAlignment="1">
      <alignment horizontal="center"/>
    </xf>
    <xf numFmtId="168" fontId="2" fillId="12" borderId="1" xfId="2" applyNumberFormat="1" applyFill="1" applyProtection="1">
      <protection locked="0"/>
    </xf>
    <xf numFmtId="49" fontId="2" fillId="12" borderId="1" xfId="2" applyNumberFormat="1" applyFill="1" applyProtection="1">
      <protection locked="0"/>
    </xf>
    <xf numFmtId="49" fontId="2" fillId="12" borderId="3" xfId="2" applyNumberFormat="1" applyFill="1" applyBorder="1" applyProtection="1">
      <protection locked="0"/>
    </xf>
    <xf numFmtId="0" fontId="1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4" fontId="7" fillId="10" borderId="0" xfId="0" applyNumberFormat="1" applyFont="1" applyFill="1" applyAlignment="1">
      <alignment horizontal="center"/>
    </xf>
    <xf numFmtId="0" fontId="0" fillId="10" borderId="0" xfId="0" applyFill="1"/>
    <xf numFmtId="165" fontId="8" fillId="10" borderId="0" xfId="0" quotePrefix="1" applyNumberFormat="1" applyFont="1" applyFill="1" applyAlignment="1">
      <alignment horizontal="left"/>
    </xf>
    <xf numFmtId="166" fontId="8" fillId="10" borderId="0" xfId="0" quotePrefix="1" applyNumberFormat="1" applyFont="1" applyFill="1" applyAlignment="1">
      <alignment horizontal="left"/>
    </xf>
    <xf numFmtId="167" fontId="8" fillId="10" borderId="0" xfId="0" quotePrefix="1" applyNumberFormat="1" applyFont="1" applyFill="1" applyAlignment="1">
      <alignment horizontal="left"/>
    </xf>
    <xf numFmtId="49" fontId="2" fillId="10" borderId="2" xfId="2" applyNumberFormat="1" applyFill="1" applyBorder="1" applyProtection="1">
      <protection locked="0"/>
    </xf>
    <xf numFmtId="1" fontId="7" fillId="10" borderId="0" xfId="0" applyNumberFormat="1" applyFont="1" applyFill="1" applyAlignment="1">
      <alignment horizontal="left"/>
    </xf>
    <xf numFmtId="3" fontId="7" fillId="10" borderId="0" xfId="0" applyNumberFormat="1" applyFont="1" applyFill="1" applyAlignment="1">
      <alignment horizontal="center"/>
    </xf>
    <xf numFmtId="168" fontId="2" fillId="10" borderId="1" xfId="2" applyNumberFormat="1" applyFill="1" applyProtection="1">
      <protection locked="0"/>
    </xf>
    <xf numFmtId="49" fontId="2" fillId="10" borderId="1" xfId="2" applyNumberFormat="1" applyFill="1" applyProtection="1">
      <protection locked="0"/>
    </xf>
    <xf numFmtId="49" fontId="2" fillId="10" borderId="3" xfId="2" applyNumberFormat="1" applyFill="1" applyBorder="1" applyProtection="1">
      <protection locked="0"/>
    </xf>
    <xf numFmtId="0" fontId="8" fillId="7" borderId="0" xfId="0" applyFont="1" applyFill="1" applyAlignment="1">
      <alignment horizontal="center"/>
    </xf>
    <xf numFmtId="0" fontId="12" fillId="0" borderId="0" xfId="0" applyFont="1"/>
    <xf numFmtId="43" fontId="0" fillId="0" borderId="0" xfId="1" applyFont="1"/>
    <xf numFmtId="0" fontId="7" fillId="1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1" fontId="7" fillId="17" borderId="0" xfId="0" applyNumberFormat="1" applyFont="1" applyFill="1" applyAlignment="1">
      <alignment horizontal="center"/>
    </xf>
    <xf numFmtId="0" fontId="0" fillId="10" borderId="0" xfId="0" quotePrefix="1" applyFill="1"/>
    <xf numFmtId="14" fontId="8" fillId="0" borderId="0" xfId="0" quotePrefix="1" applyNumberFormat="1" applyFont="1" applyAlignment="1">
      <alignment horizontal="left"/>
    </xf>
    <xf numFmtId="49" fontId="2" fillId="0" borderId="2" xfId="2" applyNumberFormat="1" applyFill="1" applyBorder="1" applyProtection="1">
      <protection locked="0"/>
    </xf>
    <xf numFmtId="168" fontId="2" fillId="0" borderId="1" xfId="2" applyNumberFormat="1" applyFill="1" applyProtection="1">
      <protection locked="0"/>
    </xf>
    <xf numFmtId="49" fontId="2" fillId="0" borderId="1" xfId="2" applyNumberFormat="1" applyFill="1" applyProtection="1">
      <protection locked="0"/>
    </xf>
    <xf numFmtId="49" fontId="2" fillId="0" borderId="3" xfId="2" applyNumberFormat="1" applyFill="1" applyBorder="1" applyProtection="1">
      <protection locked="0"/>
    </xf>
    <xf numFmtId="0" fontId="8" fillId="0" borderId="0" xfId="0" quotePrefix="1" applyFont="1" applyAlignment="1">
      <alignment horizontal="center"/>
    </xf>
    <xf numFmtId="14" fontId="7" fillId="7" borderId="0" xfId="0" applyNumberFormat="1" applyFont="1" applyFill="1" applyAlignment="1">
      <alignment horizontal="center"/>
    </xf>
    <xf numFmtId="14" fontId="8" fillId="10" borderId="0" xfId="0" quotePrefix="1" applyNumberFormat="1" applyFont="1" applyFill="1" applyAlignment="1">
      <alignment horizontal="left"/>
    </xf>
    <xf numFmtId="0" fontId="7" fillId="18" borderId="0" xfId="0" applyFont="1" applyFill="1" applyAlignment="1">
      <alignment horizontal="center"/>
    </xf>
    <xf numFmtId="43" fontId="0" fillId="16" borderId="0" xfId="1" applyFont="1" applyFill="1"/>
    <xf numFmtId="0" fontId="0" fillId="7" borderId="0" xfId="0" quotePrefix="1" applyFill="1"/>
    <xf numFmtId="165" fontId="8" fillId="7" borderId="0" xfId="0" quotePrefix="1" applyNumberFormat="1" applyFont="1" applyFill="1" applyAlignment="1">
      <alignment horizontal="left"/>
    </xf>
    <xf numFmtId="166" fontId="8" fillId="7" borderId="0" xfId="0" quotePrefix="1" applyNumberFormat="1" applyFont="1" applyFill="1" applyAlignment="1">
      <alignment horizontal="left"/>
    </xf>
    <xf numFmtId="167" fontId="8" fillId="7" borderId="0" xfId="0" quotePrefix="1" applyNumberFormat="1" applyFont="1" applyFill="1" applyAlignment="1">
      <alignment horizontal="left"/>
    </xf>
    <xf numFmtId="49" fontId="2" fillId="7" borderId="2" xfId="2" applyNumberFormat="1" applyFill="1" applyBorder="1" applyProtection="1">
      <protection locked="0"/>
    </xf>
    <xf numFmtId="1" fontId="7" fillId="7" borderId="0" xfId="0" applyNumberFormat="1" applyFont="1" applyFill="1" applyAlignment="1">
      <alignment horizontal="left"/>
    </xf>
    <xf numFmtId="3" fontId="7" fillId="7" borderId="0" xfId="0" applyNumberFormat="1" applyFont="1" applyFill="1" applyAlignment="1">
      <alignment horizontal="center"/>
    </xf>
    <xf numFmtId="168" fontId="2" fillId="7" borderId="1" xfId="2" applyNumberFormat="1" applyFill="1" applyProtection="1">
      <protection locked="0"/>
    </xf>
    <xf numFmtId="49" fontId="2" fillId="7" borderId="1" xfId="2" applyNumberFormat="1" applyFill="1" applyProtection="1">
      <protection locked="0"/>
    </xf>
    <xf numFmtId="49" fontId="2" fillId="7" borderId="3" xfId="2" applyNumberFormat="1" applyFill="1" applyBorder="1" applyProtection="1">
      <protection locked="0"/>
    </xf>
    <xf numFmtId="164" fontId="7" fillId="10" borderId="0" xfId="0" quotePrefix="1" applyNumberFormat="1" applyFont="1" applyFill="1" applyAlignment="1">
      <alignment horizontal="center"/>
    </xf>
    <xf numFmtId="1" fontId="14" fillId="0" borderId="0" xfId="0" applyNumberFormat="1" applyFont="1" applyAlignment="1">
      <alignment horizontal="center"/>
    </xf>
    <xf numFmtId="0" fontId="0" fillId="16" borderId="0" xfId="0" applyFill="1"/>
    <xf numFmtId="0" fontId="15" fillId="0" borderId="5" xfId="0" applyFont="1" applyBorder="1"/>
    <xf numFmtId="0" fontId="12" fillId="5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4" fillId="0" borderId="0" xfId="0" applyFont="1" applyAlignment="1">
      <alignment horizontal="center" vertical="center"/>
    </xf>
    <xf numFmtId="14" fontId="12" fillId="5" borderId="0" xfId="0" applyNumberFormat="1" applyFont="1" applyFill="1"/>
    <xf numFmtId="14" fontId="12" fillId="0" borderId="0" xfId="0" applyNumberFormat="1" applyFont="1"/>
    <xf numFmtId="0" fontId="14" fillId="5" borderId="0" xfId="0" applyFont="1" applyFill="1" applyAlignment="1">
      <alignment horizontal="center"/>
    </xf>
    <xf numFmtId="14" fontId="12" fillId="19" borderId="0" xfId="0" applyNumberFormat="1" applyFont="1" applyFill="1"/>
    <xf numFmtId="0" fontId="12" fillId="5" borderId="0" xfId="0" applyFont="1" applyFill="1"/>
    <xf numFmtId="0" fontId="12" fillId="5" borderId="0" xfId="0" quotePrefix="1" applyFont="1" applyFill="1"/>
    <xf numFmtId="49" fontId="12" fillId="0" borderId="0" xfId="0" applyNumberFormat="1" applyFont="1"/>
    <xf numFmtId="168" fontId="12" fillId="5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6" fillId="7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14" fontId="12" fillId="5" borderId="0" xfId="0" applyNumberFormat="1" applyFont="1" applyFill="1" applyAlignment="1">
      <alignment horizontal="center"/>
    </xf>
    <xf numFmtId="49" fontId="12" fillId="5" borderId="0" xfId="0" applyNumberFormat="1" applyFont="1" applyFill="1"/>
    <xf numFmtId="1" fontId="14" fillId="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4" fillId="0" borderId="0" xfId="0" applyFont="1"/>
    <xf numFmtId="170" fontId="8" fillId="5" borderId="0" xfId="1" quotePrefix="1" applyNumberFormat="1" applyFont="1" applyFill="1" applyAlignment="1">
      <alignment horizontal="left"/>
    </xf>
    <xf numFmtId="43" fontId="8" fillId="0" borderId="0" xfId="1" quotePrefix="1" applyFont="1" applyAlignment="1">
      <alignment horizontal="left"/>
    </xf>
    <xf numFmtId="14" fontId="12" fillId="20" borderId="0" xfId="0" applyNumberFormat="1" applyFont="1" applyFill="1"/>
    <xf numFmtId="0" fontId="12" fillId="20" borderId="0" xfId="0" applyFont="1" applyFill="1"/>
    <xf numFmtId="0" fontId="12" fillId="21" borderId="0" xfId="0" applyFont="1" applyFill="1" applyAlignment="1">
      <alignment horizontal="center"/>
    </xf>
    <xf numFmtId="0" fontId="12" fillId="21" borderId="0" xfId="0" applyFont="1" applyFill="1"/>
    <xf numFmtId="0" fontId="14" fillId="21" borderId="0" xfId="0" applyFont="1" applyFill="1" applyAlignment="1">
      <alignment horizontal="center"/>
    </xf>
    <xf numFmtId="0" fontId="14" fillId="21" borderId="0" xfId="0" applyFont="1" applyFill="1"/>
    <xf numFmtId="0" fontId="14" fillId="21" borderId="0" xfId="0" applyFont="1" applyFill="1" applyAlignment="1">
      <alignment horizontal="center" vertical="center"/>
    </xf>
    <xf numFmtId="14" fontId="12" fillId="21" borderId="0" xfId="0" applyNumberFormat="1" applyFont="1" applyFill="1"/>
    <xf numFmtId="14" fontId="12" fillId="21" borderId="0" xfId="0" applyNumberFormat="1" applyFont="1" applyFill="1" applyAlignment="1">
      <alignment horizontal="center"/>
    </xf>
    <xf numFmtId="49" fontId="12" fillId="21" borderId="0" xfId="0" applyNumberFormat="1" applyFont="1" applyFill="1"/>
    <xf numFmtId="1" fontId="14" fillId="21" borderId="0" xfId="0" applyNumberFormat="1" applyFont="1" applyFill="1" applyAlignment="1">
      <alignment horizontal="center"/>
    </xf>
    <xf numFmtId="168" fontId="12" fillId="21" borderId="0" xfId="0" applyNumberFormat="1" applyFont="1" applyFill="1" applyAlignment="1">
      <alignment horizontal="center"/>
    </xf>
    <xf numFmtId="0" fontId="12" fillId="21" borderId="0" xfId="0" applyFont="1" applyFill="1" applyAlignment="1">
      <alignment horizontal="left" vertical="center"/>
    </xf>
    <xf numFmtId="49" fontId="12" fillId="21" borderId="0" xfId="0" applyNumberFormat="1" applyFont="1" applyFill="1" applyAlignment="1">
      <alignment horizontal="center"/>
    </xf>
    <xf numFmtId="0" fontId="12" fillId="21" borderId="0" xfId="0" quotePrefix="1" applyFont="1" applyFill="1"/>
    <xf numFmtId="49" fontId="12" fillId="0" borderId="0" xfId="0" applyNumberFormat="1" applyFont="1" applyAlignment="1">
      <alignment horizontal="center"/>
    </xf>
    <xf numFmtId="0" fontId="12" fillId="0" borderId="0" xfId="0" quotePrefix="1" applyFont="1"/>
    <xf numFmtId="14" fontId="12" fillId="22" borderId="0" xfId="0" applyNumberFormat="1" applyFont="1" applyFill="1"/>
    <xf numFmtId="14" fontId="12" fillId="10" borderId="0" xfId="0" applyNumberFormat="1" applyFont="1" applyFill="1"/>
    <xf numFmtId="14" fontId="12" fillId="23" borderId="0" xfId="0" applyNumberFormat="1" applyFont="1" applyFill="1"/>
    <xf numFmtId="0" fontId="1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24" borderId="0" xfId="0" applyNumberFormat="1" applyFont="1" applyFill="1"/>
    <xf numFmtId="14" fontId="12" fillId="8" borderId="0" xfId="0" applyNumberFormat="1" applyFont="1" applyFill="1"/>
    <xf numFmtId="0" fontId="16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0" fillId="9" borderId="0" xfId="0" applyFill="1"/>
    <xf numFmtId="0" fontId="0" fillId="9" borderId="0" xfId="0" quotePrefix="1" applyFill="1"/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49" fontId="12" fillId="5" borderId="0" xfId="0" applyNumberFormat="1" applyFont="1" applyFill="1" applyAlignment="1">
      <alignment horizontal="center"/>
    </xf>
    <xf numFmtId="14" fontId="14" fillId="21" borderId="0" xfId="0" applyNumberFormat="1" applyFont="1" applyFill="1"/>
    <xf numFmtId="49" fontId="12" fillId="0" borderId="0" xfId="0" quotePrefix="1" applyNumberFormat="1" applyFont="1" applyAlignment="1">
      <alignment horizontal="center"/>
    </xf>
    <xf numFmtId="164" fontId="1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10" borderId="0" xfId="0" applyFont="1" applyFill="1" applyAlignment="1">
      <alignment horizontal="center" vertical="center" wrapText="1"/>
    </xf>
  </cellXfs>
  <cellStyles count="3">
    <cellStyle name="Comma" xfId="1" builtinId="3"/>
    <cellStyle name="Input" xfId="2" builtinId="20"/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ONTRAT\contrat%2031-01-2025\renouvellement%2031-01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ase%20de%20donn&#233;es%20HR\BASE%20DE%20DONNEE%20RH%2003-2025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titulaire"/>
      <sheetName val="QUALITE"/>
      <sheetName val="PRODUCTION"/>
      <sheetName val="LOGISTIQUE"/>
      <sheetName val="COUPE"/>
      <sheetName val="Feuil1"/>
    </sheetNames>
    <sheetDataSet>
      <sheetData sheetId="0">
        <row r="1">
          <cell r="A1" t="str">
            <v>Matricule</v>
          </cell>
          <cell r="B1" t="str">
            <v>Civilité</v>
          </cell>
          <cell r="C1" t="str">
            <v>Nom et prénom</v>
          </cell>
          <cell r="D1" t="str">
            <v>Intitulé établissement</v>
          </cell>
          <cell r="E1" t="str">
            <v>Département</v>
          </cell>
          <cell r="F1" t="str">
            <v>Poste Occupé</v>
          </cell>
          <cell r="G1" t="str">
            <v>LIGNE DE PRODUCTION</v>
          </cell>
          <cell r="H1" t="str">
            <v>superviseur</v>
          </cell>
          <cell r="I1" t="str">
            <v>Poste</v>
          </cell>
          <cell r="J1" t="str">
            <v>TYPE DE TRAVAIL</v>
          </cell>
          <cell r="K1" t="str">
            <v>Date d'embauche société</v>
          </cell>
          <cell r="L1" t="str">
            <v>Date pour titulariser</v>
          </cell>
          <cell r="M1" t="str">
            <v xml:space="preserve">Nbre de Jrs restant/ECHEANCE </v>
          </cell>
          <cell r="N1" t="str">
            <v>Type de contrat</v>
          </cell>
          <cell r="O1" t="str">
            <v>Statut</v>
          </cell>
          <cell r="P1" t="str">
            <v>Date début contrat CDD</v>
          </cell>
          <cell r="Q1" t="str">
            <v>Date Fin contrat CDD</v>
          </cell>
        </row>
        <row r="2">
          <cell r="A2">
            <v>446</v>
          </cell>
          <cell r="B2" t="str">
            <v>Mlle</v>
          </cell>
          <cell r="C2" t="str">
            <v>KHADHRAOUI MERIAM</v>
          </cell>
          <cell r="D2" t="str">
            <v>SAGE Tunisia</v>
          </cell>
          <cell r="E2" t="str">
            <v>PRODUCTION</v>
          </cell>
          <cell r="F2" t="str">
            <v>Couturière</v>
          </cell>
          <cell r="G2">
            <v>520</v>
          </cell>
          <cell r="H2" t="str">
            <v>Mabrourk Ben Moussa</v>
          </cell>
          <cell r="I2" t="str">
            <v>A</v>
          </cell>
          <cell r="J2" t="str">
            <v>DIRECTS</v>
          </cell>
          <cell r="K2">
            <v>44247</v>
          </cell>
          <cell r="M2">
            <v>9</v>
          </cell>
          <cell r="N2" t="str">
            <v>CDD</v>
          </cell>
          <cell r="O2" t="str">
            <v>Contractuel</v>
          </cell>
          <cell r="P2">
            <v>45689</v>
          </cell>
          <cell r="Q2">
            <v>45716</v>
          </cell>
        </row>
        <row r="3">
          <cell r="A3">
            <v>469</v>
          </cell>
          <cell r="B3" t="str">
            <v>Mlle</v>
          </cell>
          <cell r="C3" t="str">
            <v>FAIDI MONIA</v>
          </cell>
          <cell r="D3" t="str">
            <v>SAGE Tunisia</v>
          </cell>
          <cell r="E3" t="str">
            <v>PRODUCTION</v>
          </cell>
          <cell r="F3" t="str">
            <v>Alimentatrice</v>
          </cell>
          <cell r="G3">
            <v>520</v>
          </cell>
          <cell r="H3" t="str">
            <v>Mabrourk Ben Moussa</v>
          </cell>
          <cell r="I3" t="str">
            <v>A</v>
          </cell>
          <cell r="J3" t="str">
            <v>DIRECTS</v>
          </cell>
          <cell r="K3">
            <v>44264</v>
          </cell>
          <cell r="L3" t="str">
            <v/>
          </cell>
          <cell r="M3">
            <v>9</v>
          </cell>
          <cell r="N3" t="str">
            <v>CDD</v>
          </cell>
          <cell r="O3" t="str">
            <v>Contractuel</v>
          </cell>
          <cell r="P3">
            <v>45689</v>
          </cell>
          <cell r="Q3">
            <v>45716</v>
          </cell>
        </row>
        <row r="4">
          <cell r="A4">
            <v>474</v>
          </cell>
          <cell r="B4" t="str">
            <v>Madame</v>
          </cell>
          <cell r="C4" t="str">
            <v>FAIDI AHLEM</v>
          </cell>
          <cell r="D4" t="str">
            <v>SAGE Tunisia</v>
          </cell>
          <cell r="E4" t="str">
            <v>PRODUCTION</v>
          </cell>
          <cell r="F4" t="str">
            <v>Couturière</v>
          </cell>
          <cell r="G4">
            <v>520</v>
          </cell>
          <cell r="H4" t="str">
            <v>Mabrourk Ben Moussa</v>
          </cell>
          <cell r="I4" t="str">
            <v>A</v>
          </cell>
          <cell r="J4" t="str">
            <v>DIRECTS</v>
          </cell>
          <cell r="K4">
            <v>44264</v>
          </cell>
          <cell r="L4" t="str">
            <v/>
          </cell>
          <cell r="M4">
            <v>9</v>
          </cell>
          <cell r="N4" t="str">
            <v>CDD</v>
          </cell>
          <cell r="O4" t="str">
            <v>Contractuel</v>
          </cell>
          <cell r="P4">
            <v>45689</v>
          </cell>
          <cell r="Q4">
            <v>45716</v>
          </cell>
        </row>
        <row r="5">
          <cell r="A5">
            <v>528</v>
          </cell>
          <cell r="B5" t="str">
            <v>Madame</v>
          </cell>
          <cell r="C5" t="str">
            <v>DERBEL OLFA</v>
          </cell>
          <cell r="D5" t="str">
            <v>SAGE Tunisia</v>
          </cell>
          <cell r="E5" t="str">
            <v>PRODUCTION</v>
          </cell>
          <cell r="F5" t="str">
            <v>Couturière</v>
          </cell>
          <cell r="G5">
            <v>520</v>
          </cell>
          <cell r="H5" t="str">
            <v>Mabrourk Ben Moussa</v>
          </cell>
          <cell r="I5" t="str">
            <v>A</v>
          </cell>
          <cell r="J5" t="str">
            <v>DIRECTS</v>
          </cell>
          <cell r="K5">
            <v>44287</v>
          </cell>
          <cell r="L5" t="str">
            <v/>
          </cell>
          <cell r="M5">
            <v>9</v>
          </cell>
          <cell r="N5" t="str">
            <v>CDD</v>
          </cell>
          <cell r="O5" t="str">
            <v>Contractuel</v>
          </cell>
          <cell r="P5">
            <v>45689</v>
          </cell>
          <cell r="Q5">
            <v>45716</v>
          </cell>
        </row>
        <row r="6">
          <cell r="A6">
            <v>529</v>
          </cell>
          <cell r="B6" t="str">
            <v>Madame</v>
          </cell>
          <cell r="C6" t="str">
            <v>OUSJI SIHEM</v>
          </cell>
          <cell r="D6" t="str">
            <v>SAGE Tunisia</v>
          </cell>
          <cell r="E6" t="str">
            <v>PRODUCTION</v>
          </cell>
          <cell r="F6" t="str">
            <v>Couturière</v>
          </cell>
          <cell r="G6">
            <v>520</v>
          </cell>
          <cell r="H6" t="str">
            <v>Mabrourk Ben Moussa</v>
          </cell>
          <cell r="I6" t="str">
            <v>A</v>
          </cell>
          <cell r="J6" t="str">
            <v>DIRECTS</v>
          </cell>
          <cell r="K6">
            <v>44287</v>
          </cell>
          <cell r="L6" t="str">
            <v/>
          </cell>
          <cell r="M6">
            <v>9</v>
          </cell>
          <cell r="N6" t="str">
            <v>CDD</v>
          </cell>
          <cell r="O6" t="str">
            <v>Contractuel</v>
          </cell>
          <cell r="P6">
            <v>45689</v>
          </cell>
          <cell r="Q6">
            <v>45716</v>
          </cell>
        </row>
        <row r="7">
          <cell r="A7">
            <v>537</v>
          </cell>
          <cell r="B7" t="str">
            <v>Madame</v>
          </cell>
          <cell r="C7" t="str">
            <v>NAGHMOUCHI KHANSA</v>
          </cell>
          <cell r="D7" t="str">
            <v>SAGE Tunisia</v>
          </cell>
          <cell r="E7" t="str">
            <v>PRODUCTION</v>
          </cell>
          <cell r="F7" t="str">
            <v>Couturière</v>
          </cell>
          <cell r="G7">
            <v>520</v>
          </cell>
          <cell r="H7" t="str">
            <v>Mabrourk Ben Moussa</v>
          </cell>
          <cell r="I7" t="str">
            <v>A</v>
          </cell>
          <cell r="J7" t="str">
            <v>DIRECTS</v>
          </cell>
          <cell r="K7">
            <v>44287</v>
          </cell>
          <cell r="L7" t="str">
            <v/>
          </cell>
          <cell r="M7">
            <v>9</v>
          </cell>
          <cell r="N7" t="str">
            <v>CDD</v>
          </cell>
          <cell r="O7" t="str">
            <v>Contractuel</v>
          </cell>
          <cell r="P7">
            <v>45689</v>
          </cell>
          <cell r="Q7">
            <v>45716</v>
          </cell>
        </row>
        <row r="8">
          <cell r="A8">
            <v>551</v>
          </cell>
          <cell r="B8" t="str">
            <v>Madame</v>
          </cell>
          <cell r="C8" t="str">
            <v>DRIDI FATMA</v>
          </cell>
          <cell r="D8" t="str">
            <v>SAGE Tunisia</v>
          </cell>
          <cell r="E8" t="str">
            <v>PRODUCTION</v>
          </cell>
          <cell r="F8" t="str">
            <v>Couturière</v>
          </cell>
          <cell r="G8">
            <v>520</v>
          </cell>
          <cell r="H8" t="str">
            <v>Mabrourk Ben Moussa</v>
          </cell>
          <cell r="I8" t="str">
            <v>A</v>
          </cell>
          <cell r="J8" t="str">
            <v>DIRECTS</v>
          </cell>
          <cell r="K8">
            <v>44302</v>
          </cell>
          <cell r="L8" t="str">
            <v/>
          </cell>
          <cell r="M8">
            <v>9</v>
          </cell>
          <cell r="N8" t="str">
            <v>CDD</v>
          </cell>
          <cell r="O8" t="str">
            <v>Contractuel</v>
          </cell>
          <cell r="P8">
            <v>45689</v>
          </cell>
          <cell r="Q8">
            <v>45716</v>
          </cell>
        </row>
        <row r="9">
          <cell r="A9">
            <v>566</v>
          </cell>
          <cell r="B9" t="str">
            <v>Madame</v>
          </cell>
          <cell r="C9" t="str">
            <v>OUERGHEMI RADHIA</v>
          </cell>
          <cell r="D9" t="str">
            <v>SAGE Tunisia</v>
          </cell>
          <cell r="E9" t="str">
            <v>PRODUCTION</v>
          </cell>
          <cell r="F9" t="str">
            <v>Couturière</v>
          </cell>
          <cell r="G9">
            <v>520</v>
          </cell>
          <cell r="H9" t="str">
            <v>Mabrourk Ben Moussa</v>
          </cell>
          <cell r="I9" t="str">
            <v>A</v>
          </cell>
          <cell r="J9" t="str">
            <v>DIRECTS</v>
          </cell>
          <cell r="K9">
            <v>44305</v>
          </cell>
          <cell r="L9" t="str">
            <v/>
          </cell>
          <cell r="M9">
            <v>9</v>
          </cell>
          <cell r="N9" t="str">
            <v>CDD</v>
          </cell>
          <cell r="O9" t="str">
            <v>Contractuel</v>
          </cell>
          <cell r="P9">
            <v>45689</v>
          </cell>
          <cell r="Q9">
            <v>45716</v>
          </cell>
        </row>
        <row r="10">
          <cell r="A10">
            <v>583</v>
          </cell>
          <cell r="B10" t="str">
            <v>Monsieur</v>
          </cell>
          <cell r="C10" t="str">
            <v>FERCHICHI ACHRAF</v>
          </cell>
          <cell r="D10" t="str">
            <v>SAGE Tunisia</v>
          </cell>
          <cell r="E10" t="str">
            <v>PRODUCTION</v>
          </cell>
          <cell r="F10" t="str">
            <v>Contrôle Qualité</v>
          </cell>
          <cell r="G10">
            <v>520</v>
          </cell>
          <cell r="H10" t="str">
            <v>Mabrourk Ben Moussa</v>
          </cell>
          <cell r="I10" t="str">
            <v>A</v>
          </cell>
          <cell r="J10" t="str">
            <v>INDIRECTS</v>
          </cell>
          <cell r="K10">
            <v>44333</v>
          </cell>
          <cell r="L10" t="str">
            <v/>
          </cell>
          <cell r="M10">
            <v>9</v>
          </cell>
          <cell r="N10" t="str">
            <v>CDD</v>
          </cell>
          <cell r="O10" t="str">
            <v>Contractuel</v>
          </cell>
          <cell r="P10">
            <v>45689</v>
          </cell>
          <cell r="Q10">
            <v>45716</v>
          </cell>
        </row>
        <row r="11">
          <cell r="A11">
            <v>633</v>
          </cell>
          <cell r="B11" t="str">
            <v>Mlle</v>
          </cell>
          <cell r="C11" t="str">
            <v>ZAGHDOUDI CHAIMA</v>
          </cell>
          <cell r="D11" t="str">
            <v>SAGE Tunisia</v>
          </cell>
          <cell r="E11" t="str">
            <v>PRODUCTION</v>
          </cell>
          <cell r="F11" t="str">
            <v>Contrôle Qualité</v>
          </cell>
          <cell r="G11">
            <v>520</v>
          </cell>
          <cell r="H11" t="str">
            <v>Mabrourk Ben Moussa</v>
          </cell>
          <cell r="I11" t="str">
            <v>A</v>
          </cell>
          <cell r="J11" t="str">
            <v>INDIRECTS</v>
          </cell>
          <cell r="K11">
            <v>44390</v>
          </cell>
          <cell r="M11">
            <v>9</v>
          </cell>
          <cell r="N11" t="str">
            <v>CDD</v>
          </cell>
          <cell r="O11" t="str">
            <v>Contractuel</v>
          </cell>
          <cell r="P11">
            <v>45689</v>
          </cell>
          <cell r="Q11">
            <v>45716</v>
          </cell>
        </row>
        <row r="12">
          <cell r="A12">
            <v>686</v>
          </cell>
          <cell r="B12" t="str">
            <v>Mlle</v>
          </cell>
          <cell r="C12" t="str">
            <v>DRIDI ISLEM</v>
          </cell>
          <cell r="D12" t="str">
            <v>SAGE Tunisia</v>
          </cell>
          <cell r="E12" t="str">
            <v>PRODUCTION</v>
          </cell>
          <cell r="F12" t="str">
            <v>Couturière</v>
          </cell>
          <cell r="G12">
            <v>520</v>
          </cell>
          <cell r="H12" t="str">
            <v>Mabrourk Ben Moussa</v>
          </cell>
          <cell r="I12" t="str">
            <v>A</v>
          </cell>
          <cell r="J12" t="str">
            <v>DIRECTS</v>
          </cell>
          <cell r="K12">
            <v>44502</v>
          </cell>
          <cell r="M12">
            <v>9</v>
          </cell>
          <cell r="N12" t="str">
            <v>CDD</v>
          </cell>
          <cell r="O12" t="str">
            <v>Contractuel</v>
          </cell>
          <cell r="P12">
            <v>45689</v>
          </cell>
          <cell r="Q12">
            <v>45716</v>
          </cell>
        </row>
        <row r="13">
          <cell r="A13">
            <v>694</v>
          </cell>
          <cell r="B13" t="str">
            <v>Monsieur</v>
          </cell>
          <cell r="C13" t="str">
            <v>HANAFI HOUSSEMEDDINE</v>
          </cell>
          <cell r="D13" t="str">
            <v>SAGE Tunisia</v>
          </cell>
          <cell r="E13" t="str">
            <v>PRODUCTION</v>
          </cell>
          <cell r="F13" t="str">
            <v>Couturière</v>
          </cell>
          <cell r="G13">
            <v>520</v>
          </cell>
          <cell r="H13" t="str">
            <v>Mabrourk Ben Moussa</v>
          </cell>
          <cell r="I13" t="str">
            <v>A</v>
          </cell>
          <cell r="J13" t="str">
            <v>DIRECTS</v>
          </cell>
          <cell r="K13">
            <v>44508</v>
          </cell>
          <cell r="L13" t="str">
            <v/>
          </cell>
          <cell r="M13">
            <v>9</v>
          </cell>
          <cell r="N13" t="str">
            <v>CDD</v>
          </cell>
          <cell r="O13" t="str">
            <v>Contractuel</v>
          </cell>
          <cell r="P13">
            <v>45689</v>
          </cell>
          <cell r="Q13">
            <v>45716</v>
          </cell>
        </row>
        <row r="14">
          <cell r="A14">
            <v>715</v>
          </cell>
          <cell r="B14" t="str">
            <v>Mlle</v>
          </cell>
          <cell r="C14" t="str">
            <v>KHALFAOUI MERIAM</v>
          </cell>
          <cell r="D14" t="str">
            <v>SAGE Tunisia</v>
          </cell>
          <cell r="E14" t="str">
            <v>PRODUCTION</v>
          </cell>
          <cell r="F14" t="str">
            <v>Couturière</v>
          </cell>
          <cell r="G14">
            <v>520</v>
          </cell>
          <cell r="H14" t="str">
            <v>Mabrourk Ben Moussa</v>
          </cell>
          <cell r="I14" t="str">
            <v>A</v>
          </cell>
          <cell r="J14" t="str">
            <v>DIRECTS</v>
          </cell>
          <cell r="K14">
            <v>44529</v>
          </cell>
          <cell r="M14">
            <v>9</v>
          </cell>
          <cell r="N14" t="str">
            <v>CDD</v>
          </cell>
          <cell r="O14" t="str">
            <v>Contractuel</v>
          </cell>
          <cell r="P14">
            <v>45689</v>
          </cell>
          <cell r="Q14">
            <v>45716</v>
          </cell>
        </row>
        <row r="15">
          <cell r="A15">
            <v>717</v>
          </cell>
          <cell r="B15" t="str">
            <v>Madame</v>
          </cell>
          <cell r="C15" t="str">
            <v>HABACHI MERIAM</v>
          </cell>
          <cell r="D15" t="str">
            <v>SAGE Tunisia</v>
          </cell>
          <cell r="E15" t="str">
            <v>PRODUCTION</v>
          </cell>
          <cell r="F15" t="str">
            <v>Couturière</v>
          </cell>
          <cell r="G15">
            <v>520</v>
          </cell>
          <cell r="H15" t="str">
            <v>Mabrourk Ben Moussa</v>
          </cell>
          <cell r="I15" t="str">
            <v>A</v>
          </cell>
          <cell r="J15" t="str">
            <v>DIRECTS</v>
          </cell>
          <cell r="K15">
            <v>44522</v>
          </cell>
          <cell r="M15">
            <v>9</v>
          </cell>
          <cell r="N15" t="str">
            <v>CDD</v>
          </cell>
          <cell r="O15" t="str">
            <v>Contractuel</v>
          </cell>
          <cell r="P15">
            <v>45689</v>
          </cell>
          <cell r="Q15">
            <v>45716</v>
          </cell>
        </row>
        <row r="16">
          <cell r="A16">
            <v>739</v>
          </cell>
          <cell r="B16" t="str">
            <v>Mlle</v>
          </cell>
          <cell r="C16" t="str">
            <v>NSIRA MONIA</v>
          </cell>
          <cell r="D16" t="str">
            <v>SAGE Tunisia</v>
          </cell>
          <cell r="E16" t="str">
            <v>PRODUCTION</v>
          </cell>
          <cell r="F16" t="str">
            <v>Team leader</v>
          </cell>
          <cell r="G16">
            <v>520</v>
          </cell>
          <cell r="H16" t="str">
            <v>Mabrourk Ben Moussa</v>
          </cell>
          <cell r="I16" t="str">
            <v>A</v>
          </cell>
          <cell r="J16" t="str">
            <v>INDIRECTS</v>
          </cell>
          <cell r="K16">
            <v>44526</v>
          </cell>
          <cell r="M16">
            <v>9</v>
          </cell>
          <cell r="N16" t="str">
            <v>CDD</v>
          </cell>
          <cell r="O16" t="str">
            <v>Contractuel</v>
          </cell>
          <cell r="P16">
            <v>45689</v>
          </cell>
          <cell r="Q16">
            <v>45777</v>
          </cell>
        </row>
        <row r="17">
          <cell r="A17">
            <v>798</v>
          </cell>
          <cell r="B17" t="str">
            <v>Monsieur</v>
          </cell>
          <cell r="C17" t="str">
            <v>DAAGI AKRAM</v>
          </cell>
          <cell r="D17" t="str">
            <v>SAGE Tunisia</v>
          </cell>
          <cell r="E17" t="str">
            <v>PRODUCTION</v>
          </cell>
          <cell r="F17" t="str">
            <v>CAMPO</v>
          </cell>
          <cell r="G17">
            <v>520</v>
          </cell>
          <cell r="H17" t="str">
            <v>Mabrourk Ben Moussa</v>
          </cell>
          <cell r="I17" t="str">
            <v>A</v>
          </cell>
          <cell r="J17" t="str">
            <v>DIRECTS</v>
          </cell>
          <cell r="K17">
            <v>44579</v>
          </cell>
          <cell r="M17">
            <v>9</v>
          </cell>
          <cell r="N17" t="str">
            <v>CDD</v>
          </cell>
          <cell r="O17" t="str">
            <v>Contractuel</v>
          </cell>
          <cell r="P17">
            <v>45689</v>
          </cell>
          <cell r="Q17">
            <v>45716</v>
          </cell>
        </row>
        <row r="18">
          <cell r="A18">
            <v>828</v>
          </cell>
          <cell r="B18" t="str">
            <v>Mlle</v>
          </cell>
          <cell r="C18" t="str">
            <v>MLIK DORSAF</v>
          </cell>
          <cell r="D18" t="str">
            <v>SAGE Tunisia</v>
          </cell>
          <cell r="E18" t="str">
            <v>PRODUCTION</v>
          </cell>
          <cell r="F18" t="str">
            <v>Couturière</v>
          </cell>
          <cell r="G18">
            <v>520</v>
          </cell>
          <cell r="H18" t="str">
            <v>Mabrourk Ben Moussa</v>
          </cell>
          <cell r="I18" t="str">
            <v>A</v>
          </cell>
          <cell r="J18" t="str">
            <v>DIRECTS</v>
          </cell>
          <cell r="K18">
            <v>44588</v>
          </cell>
          <cell r="M18">
            <v>9</v>
          </cell>
          <cell r="N18" t="str">
            <v>CDD</v>
          </cell>
          <cell r="O18" t="str">
            <v>Contractuel</v>
          </cell>
          <cell r="P18">
            <v>45689</v>
          </cell>
          <cell r="Q18">
            <v>45747</v>
          </cell>
        </row>
        <row r="19">
          <cell r="A19">
            <v>903</v>
          </cell>
          <cell r="B19" t="str">
            <v>Monsieur</v>
          </cell>
          <cell r="C19" t="str">
            <v>MOUHBI KHALIL</v>
          </cell>
          <cell r="D19" t="str">
            <v>SAGE Tunisia</v>
          </cell>
          <cell r="E19" t="str">
            <v>PRODUCTION</v>
          </cell>
          <cell r="F19" t="str">
            <v>WIRE</v>
          </cell>
          <cell r="G19">
            <v>520</v>
          </cell>
          <cell r="H19" t="str">
            <v>Mabrourk Ben Moussa</v>
          </cell>
          <cell r="I19" t="str">
            <v>A</v>
          </cell>
          <cell r="J19" t="str">
            <v>DIRECTS</v>
          </cell>
          <cell r="K19">
            <v>44651</v>
          </cell>
          <cell r="M19">
            <v>9</v>
          </cell>
          <cell r="N19" t="str">
            <v>CDD</v>
          </cell>
          <cell r="O19" t="str">
            <v>Contractuel</v>
          </cell>
          <cell r="P19">
            <v>45689</v>
          </cell>
          <cell r="Q19">
            <v>45716</v>
          </cell>
        </row>
        <row r="20">
          <cell r="A20">
            <v>994</v>
          </cell>
          <cell r="B20" t="str">
            <v>Madame</v>
          </cell>
          <cell r="C20" t="str">
            <v>HERMI RAJA</v>
          </cell>
          <cell r="D20" t="str">
            <v>SAGE Tunisia</v>
          </cell>
          <cell r="E20" t="str">
            <v>PRODUCTION</v>
          </cell>
          <cell r="F20" t="str">
            <v>Couturière</v>
          </cell>
          <cell r="G20">
            <v>520</v>
          </cell>
          <cell r="H20" t="str">
            <v>Mabrourk Ben Moussa</v>
          </cell>
          <cell r="I20" t="str">
            <v>A</v>
          </cell>
          <cell r="J20" t="str">
            <v>DIRECTS</v>
          </cell>
          <cell r="K20">
            <v>44732</v>
          </cell>
          <cell r="M20">
            <v>9</v>
          </cell>
          <cell r="N20" t="str">
            <v>CDD</v>
          </cell>
          <cell r="O20" t="str">
            <v>Contractuel</v>
          </cell>
          <cell r="P20">
            <v>45689</v>
          </cell>
          <cell r="Q20">
            <v>45747</v>
          </cell>
        </row>
        <row r="21">
          <cell r="A21">
            <v>1038</v>
          </cell>
          <cell r="B21" t="str">
            <v>Mlle</v>
          </cell>
          <cell r="C21" t="str">
            <v>DRIDI SIWAR</v>
          </cell>
          <cell r="D21" t="str">
            <v>SAGE Tunisia</v>
          </cell>
          <cell r="E21" t="str">
            <v>PRODUCTION</v>
          </cell>
          <cell r="F21" t="str">
            <v>Alimentatrice</v>
          </cell>
          <cell r="G21">
            <v>520</v>
          </cell>
          <cell r="H21" t="str">
            <v>Mabrourk Ben Moussa</v>
          </cell>
          <cell r="I21" t="str">
            <v>A</v>
          </cell>
          <cell r="J21" t="str">
            <v>DIRECTS</v>
          </cell>
          <cell r="K21">
            <v>44746</v>
          </cell>
          <cell r="M21">
            <v>9</v>
          </cell>
          <cell r="N21" t="str">
            <v>CDD</v>
          </cell>
          <cell r="O21" t="str">
            <v>Contractuel</v>
          </cell>
          <cell r="P21">
            <v>45689</v>
          </cell>
          <cell r="Q21">
            <v>45747</v>
          </cell>
        </row>
        <row r="22">
          <cell r="A22">
            <v>1305</v>
          </cell>
          <cell r="B22" t="str">
            <v>Madame</v>
          </cell>
          <cell r="C22" t="str">
            <v>ARRABI SOUHAILA</v>
          </cell>
          <cell r="D22" t="str">
            <v>SAGE Tunisia</v>
          </cell>
          <cell r="E22" t="str">
            <v>PRODUCTION</v>
          </cell>
          <cell r="F22" t="str">
            <v>Couturière</v>
          </cell>
          <cell r="G22">
            <v>520</v>
          </cell>
          <cell r="H22" t="str">
            <v>Mabrourk Ben Moussa</v>
          </cell>
          <cell r="I22" t="str">
            <v>A</v>
          </cell>
          <cell r="J22" t="str">
            <v>DIRECTS</v>
          </cell>
          <cell r="K22">
            <v>44978</v>
          </cell>
          <cell r="L22"/>
          <cell r="M22">
            <v>9</v>
          </cell>
          <cell r="N22" t="str">
            <v>CDD</v>
          </cell>
          <cell r="O22" t="str">
            <v>Contractuel</v>
          </cell>
          <cell r="P22">
            <v>45689</v>
          </cell>
          <cell r="Q22">
            <v>45747</v>
          </cell>
        </row>
        <row r="23">
          <cell r="A23">
            <v>1330</v>
          </cell>
          <cell r="B23" t="str">
            <v>Mlle</v>
          </cell>
          <cell r="C23" t="str">
            <v>DAAGI AMAL</v>
          </cell>
          <cell r="D23" t="str">
            <v>SAGE Tunisia</v>
          </cell>
          <cell r="E23" t="str">
            <v>PRODUCTION</v>
          </cell>
          <cell r="F23" t="str">
            <v>WIRE</v>
          </cell>
          <cell r="G23">
            <v>520</v>
          </cell>
          <cell r="H23" t="str">
            <v>Mabrourk Ben Moussa</v>
          </cell>
          <cell r="I23" t="str">
            <v>A</v>
          </cell>
          <cell r="J23" t="str">
            <v>DIRECTS</v>
          </cell>
          <cell r="K23">
            <v>44993</v>
          </cell>
          <cell r="M23">
            <v>9</v>
          </cell>
          <cell r="N23" t="str">
            <v>CDD</v>
          </cell>
          <cell r="O23" t="str">
            <v>Contractuel</v>
          </cell>
          <cell r="P23">
            <v>45689</v>
          </cell>
          <cell r="Q23">
            <v>45716</v>
          </cell>
        </row>
        <row r="24">
          <cell r="A24">
            <v>1375</v>
          </cell>
          <cell r="B24" t="str">
            <v>Madame</v>
          </cell>
          <cell r="C24" t="str">
            <v>MELKI AMAL</v>
          </cell>
          <cell r="D24" t="str">
            <v>SAGE Tunisia</v>
          </cell>
          <cell r="E24" t="str">
            <v>PRODUCTION</v>
          </cell>
          <cell r="F24" t="str">
            <v>Couturière</v>
          </cell>
          <cell r="G24">
            <v>520</v>
          </cell>
          <cell r="H24" t="str">
            <v>Mabrourk Ben Moussa</v>
          </cell>
          <cell r="I24" t="str">
            <v>A</v>
          </cell>
          <cell r="J24" t="str">
            <v>DIRECTS</v>
          </cell>
          <cell r="K24">
            <v>45002</v>
          </cell>
          <cell r="M24">
            <v>9</v>
          </cell>
          <cell r="N24" t="str">
            <v>CDD</v>
          </cell>
          <cell r="O24" t="str">
            <v>Contractuel</v>
          </cell>
          <cell r="P24">
            <v>45689</v>
          </cell>
          <cell r="Q24">
            <v>45747</v>
          </cell>
        </row>
        <row r="25">
          <cell r="A25">
            <v>2640</v>
          </cell>
          <cell r="B25" t="str">
            <v>Madame</v>
          </cell>
          <cell r="C25" t="str">
            <v>BAHLOULI DALANDA</v>
          </cell>
          <cell r="D25" t="str">
            <v>SAGE Tunisia</v>
          </cell>
          <cell r="E25" t="str">
            <v>PRODUCTION</v>
          </cell>
          <cell r="F25" t="str">
            <v>Contrôle Qualité</v>
          </cell>
          <cell r="G25">
            <v>520</v>
          </cell>
          <cell r="H25" t="str">
            <v>Mabrourk Ben Moussa</v>
          </cell>
          <cell r="I25" t="str">
            <v>A</v>
          </cell>
          <cell r="J25" t="str">
            <v>INDIRECTS</v>
          </cell>
          <cell r="K25">
            <v>45568</v>
          </cell>
          <cell r="L25"/>
          <cell r="M25">
            <v>9</v>
          </cell>
          <cell r="N25" t="str">
            <v>CDD</v>
          </cell>
          <cell r="O25" t="str">
            <v>Contractuel</v>
          </cell>
          <cell r="P25">
            <v>45689</v>
          </cell>
          <cell r="Q25">
            <v>45716</v>
          </cell>
        </row>
        <row r="26">
          <cell r="A26">
            <v>2641</v>
          </cell>
          <cell r="B26" t="str">
            <v>Madame</v>
          </cell>
          <cell r="C26" t="str">
            <v>JOUINI AMENI</v>
          </cell>
          <cell r="D26" t="str">
            <v>SAGE Tunisia</v>
          </cell>
          <cell r="E26" t="str">
            <v>PRODUCTION</v>
          </cell>
          <cell r="F26" t="str">
            <v>Contrôle Qualité</v>
          </cell>
          <cell r="G26">
            <v>520</v>
          </cell>
          <cell r="H26" t="str">
            <v>Mabrourk Ben Moussa</v>
          </cell>
          <cell r="I26" t="str">
            <v>A</v>
          </cell>
          <cell r="J26" t="str">
            <v>INDIRECTS</v>
          </cell>
          <cell r="K26">
            <v>45568</v>
          </cell>
          <cell r="L26"/>
          <cell r="M26">
            <v>9</v>
          </cell>
          <cell r="N26" t="str">
            <v>CDD</v>
          </cell>
          <cell r="O26" t="str">
            <v>Contractuel</v>
          </cell>
          <cell r="P26">
            <v>45689</v>
          </cell>
          <cell r="Q26">
            <v>45716</v>
          </cell>
        </row>
        <row r="27">
          <cell r="A27">
            <v>493</v>
          </cell>
          <cell r="B27" t="str">
            <v>Madame</v>
          </cell>
          <cell r="C27" t="str">
            <v>SLIMENI FATMA</v>
          </cell>
          <cell r="D27" t="str">
            <v>SAGE Tunisia</v>
          </cell>
          <cell r="E27" t="str">
            <v>PRODUCTION</v>
          </cell>
          <cell r="F27" t="str">
            <v>Couturière</v>
          </cell>
          <cell r="G27">
            <v>560</v>
          </cell>
          <cell r="H27" t="str">
            <v>Mabrourk Ben Moussa</v>
          </cell>
          <cell r="I27" t="str">
            <v>A</v>
          </cell>
          <cell r="J27" t="str">
            <v>DIRECTS</v>
          </cell>
          <cell r="K27">
            <v>44271</v>
          </cell>
          <cell r="L27" t="str">
            <v/>
          </cell>
          <cell r="M27">
            <v>9</v>
          </cell>
          <cell r="N27" t="str">
            <v>CDD</v>
          </cell>
          <cell r="O27" t="str">
            <v>Contractuel</v>
          </cell>
          <cell r="P27">
            <v>45689</v>
          </cell>
          <cell r="Q27">
            <v>45716</v>
          </cell>
        </row>
        <row r="28">
          <cell r="A28">
            <v>526</v>
          </cell>
          <cell r="B28" t="str">
            <v>Mlle</v>
          </cell>
          <cell r="C28" t="str">
            <v>NAMOUCHI SAFA</v>
          </cell>
          <cell r="D28" t="str">
            <v>SAGE Tunisia</v>
          </cell>
          <cell r="E28" t="str">
            <v>PRODUCTION</v>
          </cell>
          <cell r="F28" t="str">
            <v>Contrôle Qualité</v>
          </cell>
          <cell r="G28">
            <v>560</v>
          </cell>
          <cell r="H28" t="str">
            <v>Mabrourk Ben Moussa</v>
          </cell>
          <cell r="I28" t="str">
            <v>A</v>
          </cell>
          <cell r="J28" t="str">
            <v>INDIRECTS</v>
          </cell>
          <cell r="K28">
            <v>44286</v>
          </cell>
          <cell r="L28" t="str">
            <v/>
          </cell>
          <cell r="M28">
            <v>9</v>
          </cell>
          <cell r="N28" t="str">
            <v>CDD</v>
          </cell>
          <cell r="O28" t="str">
            <v>Contractuel</v>
          </cell>
          <cell r="P28">
            <v>45689</v>
          </cell>
          <cell r="Q28">
            <v>45716</v>
          </cell>
        </row>
        <row r="29">
          <cell r="A29">
            <v>533</v>
          </cell>
          <cell r="B29" t="str">
            <v>Mlle</v>
          </cell>
          <cell r="C29" t="str">
            <v>SAADI KHOULOUD</v>
          </cell>
          <cell r="D29" t="str">
            <v>SAGE Tunisia</v>
          </cell>
          <cell r="E29" t="str">
            <v>PRODUCTION</v>
          </cell>
          <cell r="F29" t="str">
            <v>Couturière</v>
          </cell>
          <cell r="G29">
            <v>560</v>
          </cell>
          <cell r="H29" t="str">
            <v>Mabrourk Ben Moussa</v>
          </cell>
          <cell r="I29" t="str">
            <v>A</v>
          </cell>
          <cell r="J29" t="str">
            <v>DIRECTS</v>
          </cell>
          <cell r="K29">
            <v>44287</v>
          </cell>
          <cell r="L29" t="str">
            <v/>
          </cell>
          <cell r="M29">
            <v>9</v>
          </cell>
          <cell r="N29" t="str">
            <v>CDD</v>
          </cell>
          <cell r="O29" t="str">
            <v>Contractuel</v>
          </cell>
          <cell r="P29">
            <v>45689</v>
          </cell>
          <cell r="Q29">
            <v>45716</v>
          </cell>
        </row>
        <row r="30">
          <cell r="A30">
            <v>541</v>
          </cell>
          <cell r="B30" t="str">
            <v>Mlle</v>
          </cell>
          <cell r="C30" t="str">
            <v>ISSAOUI AIDA</v>
          </cell>
          <cell r="D30" t="str">
            <v>SAGE Tunisia</v>
          </cell>
          <cell r="E30" t="str">
            <v>PRODUCTION</v>
          </cell>
          <cell r="F30" t="str">
            <v>Couturière</v>
          </cell>
          <cell r="G30">
            <v>560</v>
          </cell>
          <cell r="H30" t="str">
            <v>Mabrourk Ben Moussa</v>
          </cell>
          <cell r="I30" t="str">
            <v>A</v>
          </cell>
          <cell r="J30" t="str">
            <v>DIRECTS</v>
          </cell>
          <cell r="K30">
            <v>44293</v>
          </cell>
          <cell r="L30" t="str">
            <v/>
          </cell>
          <cell r="M30">
            <v>9</v>
          </cell>
          <cell r="N30" t="str">
            <v>CDD</v>
          </cell>
          <cell r="O30" t="str">
            <v>Contractuel</v>
          </cell>
          <cell r="P30">
            <v>45689</v>
          </cell>
          <cell r="Q30">
            <v>45716</v>
          </cell>
        </row>
        <row r="31">
          <cell r="A31">
            <v>548</v>
          </cell>
          <cell r="B31" t="str">
            <v>Madame</v>
          </cell>
          <cell r="C31" t="str">
            <v>BEN BOUMAIZA LEILA</v>
          </cell>
          <cell r="D31" t="str">
            <v>SAGE Tunisia</v>
          </cell>
          <cell r="E31" t="str">
            <v>PRODUCTION</v>
          </cell>
          <cell r="F31" t="str">
            <v>Couturière</v>
          </cell>
          <cell r="G31">
            <v>560</v>
          </cell>
          <cell r="H31" t="str">
            <v>Mabrourk Ben Moussa</v>
          </cell>
          <cell r="I31" t="str">
            <v>A</v>
          </cell>
          <cell r="J31" t="str">
            <v>DIRECTS</v>
          </cell>
          <cell r="K31">
            <v>44302</v>
          </cell>
          <cell r="L31" t="str">
            <v/>
          </cell>
          <cell r="M31">
            <v>9</v>
          </cell>
          <cell r="N31" t="str">
            <v>CDD</v>
          </cell>
          <cell r="O31" t="str">
            <v>Contractuel</v>
          </cell>
          <cell r="P31">
            <v>45689</v>
          </cell>
          <cell r="Q31">
            <v>45716</v>
          </cell>
        </row>
        <row r="32">
          <cell r="A32">
            <v>590</v>
          </cell>
          <cell r="B32" t="str">
            <v>Mlle</v>
          </cell>
          <cell r="C32" t="str">
            <v>HCHAICHI CHEDLIA</v>
          </cell>
          <cell r="D32" t="str">
            <v>SAGE Tunisia</v>
          </cell>
          <cell r="E32" t="str">
            <v>PRODUCTION</v>
          </cell>
          <cell r="F32" t="str">
            <v>Couturière</v>
          </cell>
          <cell r="G32">
            <v>560</v>
          </cell>
          <cell r="H32" t="str">
            <v>Mabrourk Ben Moussa</v>
          </cell>
          <cell r="I32" t="str">
            <v>A</v>
          </cell>
          <cell r="J32" t="str">
            <v>DIRECTS</v>
          </cell>
          <cell r="K32">
            <v>44350</v>
          </cell>
          <cell r="L32" t="str">
            <v/>
          </cell>
          <cell r="M32">
            <v>9</v>
          </cell>
          <cell r="N32" t="str">
            <v>CDD</v>
          </cell>
          <cell r="O32" t="str">
            <v>Contractuel</v>
          </cell>
          <cell r="P32">
            <v>45689</v>
          </cell>
          <cell r="Q32">
            <v>45716</v>
          </cell>
        </row>
        <row r="33">
          <cell r="A33">
            <v>600</v>
          </cell>
          <cell r="B33" t="str">
            <v>Madame</v>
          </cell>
          <cell r="C33" t="str">
            <v>DAAGI ASMA</v>
          </cell>
          <cell r="D33" t="str">
            <v>SAGE Tunisia</v>
          </cell>
          <cell r="E33" t="str">
            <v>PRODUCTION</v>
          </cell>
          <cell r="F33" t="str">
            <v>Couturière</v>
          </cell>
          <cell r="G33">
            <v>560</v>
          </cell>
          <cell r="H33" t="str">
            <v>Mabrourk Ben Moussa</v>
          </cell>
          <cell r="I33" t="str">
            <v>A</v>
          </cell>
          <cell r="J33" t="str">
            <v>DIRECTS</v>
          </cell>
          <cell r="K33">
            <v>44355</v>
          </cell>
          <cell r="L33" t="str">
            <v/>
          </cell>
          <cell r="M33">
            <v>9</v>
          </cell>
          <cell r="N33" t="str">
            <v>CDD</v>
          </cell>
          <cell r="O33" t="str">
            <v>Contractuel</v>
          </cell>
          <cell r="P33">
            <v>45689</v>
          </cell>
          <cell r="Q33">
            <v>45716</v>
          </cell>
        </row>
        <row r="34">
          <cell r="A34">
            <v>721</v>
          </cell>
          <cell r="B34" t="str">
            <v>Madame</v>
          </cell>
          <cell r="C34" t="str">
            <v>TAGHOUTI NABIHA</v>
          </cell>
          <cell r="D34" t="str">
            <v>SAGE Tunisia</v>
          </cell>
          <cell r="E34" t="str">
            <v>PRODUCTION</v>
          </cell>
          <cell r="F34" t="str">
            <v>Couturière</v>
          </cell>
          <cell r="G34">
            <v>560</v>
          </cell>
          <cell r="H34" t="str">
            <v>Mabrourk Ben Moussa</v>
          </cell>
          <cell r="I34" t="str">
            <v>A</v>
          </cell>
          <cell r="J34" t="str">
            <v>DIRECTS</v>
          </cell>
          <cell r="K34">
            <v>44522</v>
          </cell>
          <cell r="M34">
            <v>9</v>
          </cell>
          <cell r="N34" t="str">
            <v>CDD</v>
          </cell>
          <cell r="O34" t="str">
            <v>Contractuel</v>
          </cell>
          <cell r="P34">
            <v>45689</v>
          </cell>
          <cell r="Q34">
            <v>45716</v>
          </cell>
        </row>
        <row r="35">
          <cell r="A35">
            <v>842</v>
          </cell>
          <cell r="B35" t="str">
            <v>Madame</v>
          </cell>
          <cell r="C35" t="str">
            <v>JEBALI GHOFRANE</v>
          </cell>
          <cell r="D35" t="str">
            <v>SAGE Tunisia</v>
          </cell>
          <cell r="E35" t="str">
            <v>PRODUCTION</v>
          </cell>
          <cell r="F35" t="str">
            <v>Couturière</v>
          </cell>
          <cell r="G35">
            <v>560</v>
          </cell>
          <cell r="H35" t="str">
            <v>Mabrourk Ben Moussa</v>
          </cell>
          <cell r="I35" t="str">
            <v>A</v>
          </cell>
          <cell r="J35" t="str">
            <v>DIRECTS</v>
          </cell>
          <cell r="K35">
            <v>44600</v>
          </cell>
          <cell r="M35">
            <v>9</v>
          </cell>
          <cell r="N35" t="str">
            <v>CDD</v>
          </cell>
          <cell r="O35" t="str">
            <v>Contractuel</v>
          </cell>
          <cell r="P35">
            <v>45689</v>
          </cell>
          <cell r="Q35">
            <v>45747</v>
          </cell>
        </row>
        <row r="36">
          <cell r="A36">
            <v>846</v>
          </cell>
          <cell r="B36" t="str">
            <v>Madame</v>
          </cell>
          <cell r="C36" t="str">
            <v>JEBALI MERIAM</v>
          </cell>
          <cell r="D36" t="str">
            <v>SAGE Tunisia</v>
          </cell>
          <cell r="E36" t="str">
            <v>PRODUCTION</v>
          </cell>
          <cell r="F36" t="str">
            <v>Couturière</v>
          </cell>
          <cell r="G36">
            <v>560</v>
          </cell>
          <cell r="H36" t="str">
            <v>Mabrourk Ben Moussa</v>
          </cell>
          <cell r="I36" t="str">
            <v>A</v>
          </cell>
          <cell r="J36" t="str">
            <v>DIRECTS</v>
          </cell>
          <cell r="K36">
            <v>44600</v>
          </cell>
          <cell r="M36">
            <v>9</v>
          </cell>
          <cell r="N36" t="str">
            <v>CDD</v>
          </cell>
          <cell r="O36" t="str">
            <v>Contractuel</v>
          </cell>
          <cell r="P36">
            <v>45689</v>
          </cell>
          <cell r="Q36">
            <v>45747</v>
          </cell>
        </row>
        <row r="37">
          <cell r="A37">
            <v>924</v>
          </cell>
          <cell r="B37" t="str">
            <v>Mlle</v>
          </cell>
          <cell r="C37" t="str">
            <v>MEHREZ OUMAYMA</v>
          </cell>
          <cell r="D37" t="str">
            <v>SAGE Tunisia</v>
          </cell>
          <cell r="E37" t="str">
            <v>PRODUCTION</v>
          </cell>
          <cell r="F37" t="str">
            <v>Contrôle Qualité</v>
          </cell>
          <cell r="G37">
            <v>560</v>
          </cell>
          <cell r="H37" t="str">
            <v>Mabrourk Ben Moussa</v>
          </cell>
          <cell r="I37" t="str">
            <v>A</v>
          </cell>
          <cell r="J37" t="str">
            <v>INDIRECTS</v>
          </cell>
          <cell r="K37">
            <v>44697</v>
          </cell>
          <cell r="M37">
            <v>9</v>
          </cell>
          <cell r="N37" t="str">
            <v>CDD</v>
          </cell>
          <cell r="O37" t="str">
            <v>Contractuel</v>
          </cell>
          <cell r="P37">
            <v>45689</v>
          </cell>
          <cell r="Q37">
            <v>45747</v>
          </cell>
        </row>
        <row r="38">
          <cell r="A38">
            <v>926</v>
          </cell>
          <cell r="B38" t="str">
            <v>Madame</v>
          </cell>
          <cell r="C38" t="str">
            <v>MEZLINI INES</v>
          </cell>
          <cell r="D38" t="str">
            <v>SAGE Tunisia</v>
          </cell>
          <cell r="E38" t="str">
            <v>PRODUCTION</v>
          </cell>
          <cell r="F38" t="str">
            <v>Couturière</v>
          </cell>
          <cell r="G38">
            <v>560</v>
          </cell>
          <cell r="H38" t="str">
            <v>Mabrourk Ben Moussa</v>
          </cell>
          <cell r="I38" t="str">
            <v>A</v>
          </cell>
          <cell r="J38" t="str">
            <v>DIRECTS</v>
          </cell>
          <cell r="K38">
            <v>44698</v>
          </cell>
          <cell r="M38">
            <v>9</v>
          </cell>
          <cell r="N38" t="str">
            <v>CDD</v>
          </cell>
          <cell r="O38" t="str">
            <v>Contractuel</v>
          </cell>
          <cell r="P38">
            <v>45689</v>
          </cell>
          <cell r="Q38">
            <v>45747</v>
          </cell>
        </row>
        <row r="39">
          <cell r="A39">
            <v>933</v>
          </cell>
          <cell r="B39" t="str">
            <v>Madame</v>
          </cell>
          <cell r="C39" t="str">
            <v>BANANI ZEINEB</v>
          </cell>
          <cell r="D39" t="str">
            <v>SAGE Tunisia</v>
          </cell>
          <cell r="E39" t="str">
            <v>PRODUCTION</v>
          </cell>
          <cell r="F39" t="str">
            <v>Couturière</v>
          </cell>
          <cell r="G39">
            <v>560</v>
          </cell>
          <cell r="H39" t="str">
            <v>Mabrourk Ben Moussa</v>
          </cell>
          <cell r="I39" t="str">
            <v>A</v>
          </cell>
          <cell r="J39" t="str">
            <v>DIRECTS</v>
          </cell>
          <cell r="K39">
            <v>44700</v>
          </cell>
          <cell r="M39">
            <v>9</v>
          </cell>
          <cell r="N39" t="str">
            <v>CDD</v>
          </cell>
          <cell r="O39" t="str">
            <v>Contractuel</v>
          </cell>
          <cell r="P39">
            <v>45689</v>
          </cell>
          <cell r="Q39">
            <v>45747</v>
          </cell>
        </row>
        <row r="40">
          <cell r="A40">
            <v>992</v>
          </cell>
          <cell r="B40" t="str">
            <v>Madame</v>
          </cell>
          <cell r="C40" t="str">
            <v>SAIDI CHAFIA</v>
          </cell>
          <cell r="D40" t="str">
            <v>SAGE Tunisia</v>
          </cell>
          <cell r="E40" t="str">
            <v>PRODUCTION</v>
          </cell>
          <cell r="F40" t="str">
            <v>Couturière</v>
          </cell>
          <cell r="G40">
            <v>560</v>
          </cell>
          <cell r="H40" t="str">
            <v>Mabrourk Ben Moussa</v>
          </cell>
          <cell r="I40" t="str">
            <v>A</v>
          </cell>
          <cell r="J40" t="str">
            <v>DIRECTS</v>
          </cell>
          <cell r="K40">
            <v>44734</v>
          </cell>
          <cell r="M40">
            <v>9</v>
          </cell>
          <cell r="N40" t="str">
            <v>CDD</v>
          </cell>
          <cell r="O40" t="str">
            <v>Contractuel</v>
          </cell>
          <cell r="P40">
            <v>45689</v>
          </cell>
          <cell r="Q40">
            <v>45747</v>
          </cell>
        </row>
        <row r="41">
          <cell r="A41">
            <v>1128</v>
          </cell>
          <cell r="B41" t="str">
            <v>Mlle</v>
          </cell>
          <cell r="C41" t="str">
            <v>BEN KHLIFA YOSR</v>
          </cell>
          <cell r="D41" t="str">
            <v>SAGE Tunisia</v>
          </cell>
          <cell r="E41" t="str">
            <v>PRODUCTION</v>
          </cell>
          <cell r="F41" t="str">
            <v>Alimentatrice</v>
          </cell>
          <cell r="G41">
            <v>560</v>
          </cell>
          <cell r="H41" t="str">
            <v>Mabrourk Ben Moussa</v>
          </cell>
          <cell r="I41" t="str">
            <v>A</v>
          </cell>
          <cell r="J41" t="str">
            <v>DIRECTS</v>
          </cell>
          <cell r="K41">
            <v>44827</v>
          </cell>
          <cell r="L41"/>
          <cell r="M41">
            <v>9</v>
          </cell>
          <cell r="N41" t="str">
            <v>CDD</v>
          </cell>
          <cell r="O41" t="str">
            <v>Contractuel</v>
          </cell>
          <cell r="P41">
            <v>45689</v>
          </cell>
          <cell r="Q41">
            <v>45747</v>
          </cell>
        </row>
        <row r="42">
          <cell r="A42">
            <v>1338</v>
          </cell>
          <cell r="B42" t="str">
            <v>Madame</v>
          </cell>
          <cell r="C42" t="str">
            <v>KHAMESSI MOUNIRA</v>
          </cell>
          <cell r="D42" t="str">
            <v>SAGE Tunisia</v>
          </cell>
          <cell r="E42" t="str">
            <v>PRODUCTION</v>
          </cell>
          <cell r="F42" t="str">
            <v>Couturière</v>
          </cell>
          <cell r="G42">
            <v>560</v>
          </cell>
          <cell r="H42" t="str">
            <v>Mabrourk Ben Moussa</v>
          </cell>
          <cell r="I42" t="str">
            <v>A</v>
          </cell>
          <cell r="J42" t="str">
            <v>DIRECTS</v>
          </cell>
          <cell r="K42">
            <v>44995</v>
          </cell>
          <cell r="M42">
            <v>9</v>
          </cell>
          <cell r="N42" t="str">
            <v>CDD</v>
          </cell>
          <cell r="O42" t="str">
            <v>Contractuel</v>
          </cell>
          <cell r="P42">
            <v>45689</v>
          </cell>
          <cell r="Q42">
            <v>45747</v>
          </cell>
        </row>
        <row r="43">
          <cell r="A43">
            <v>1395</v>
          </cell>
          <cell r="B43" t="str">
            <v>Madame</v>
          </cell>
          <cell r="C43" t="str">
            <v>MEKNI FAKHR TEJ</v>
          </cell>
          <cell r="D43" t="str">
            <v>SAGE Tunisia</v>
          </cell>
          <cell r="E43" t="str">
            <v>PRODUCTION</v>
          </cell>
          <cell r="F43" t="str">
            <v>Couturière</v>
          </cell>
          <cell r="G43">
            <v>560</v>
          </cell>
          <cell r="H43" t="str">
            <v>Mabrourk Ben Moussa</v>
          </cell>
          <cell r="I43" t="str">
            <v>A</v>
          </cell>
          <cell r="J43" t="str">
            <v>DIRECTS</v>
          </cell>
          <cell r="K43">
            <v>45019</v>
          </cell>
          <cell r="M43">
            <v>9</v>
          </cell>
          <cell r="N43" t="str">
            <v>CDD</v>
          </cell>
          <cell r="O43" t="str">
            <v>Contractuel</v>
          </cell>
          <cell r="P43">
            <v>45689</v>
          </cell>
          <cell r="Q43">
            <v>45747</v>
          </cell>
        </row>
        <row r="44">
          <cell r="A44">
            <v>1696</v>
          </cell>
          <cell r="B44" t="str">
            <v>Mlle</v>
          </cell>
          <cell r="C44" t="str">
            <v>HAFSAOUI HABIBA</v>
          </cell>
          <cell r="D44" t="str">
            <v>SAGE Tunisia</v>
          </cell>
          <cell r="E44" t="str">
            <v>PRODUCTION</v>
          </cell>
          <cell r="F44" t="str">
            <v>Alimentatrice</v>
          </cell>
          <cell r="G44">
            <v>560</v>
          </cell>
          <cell r="H44" t="str">
            <v>Mabrourk Ben Moussa</v>
          </cell>
          <cell r="I44" t="str">
            <v>A</v>
          </cell>
          <cell r="J44" t="str">
            <v>DIRECTS</v>
          </cell>
          <cell r="K44">
            <v>45204</v>
          </cell>
          <cell r="M44">
            <v>9</v>
          </cell>
          <cell r="N44" t="str">
            <v>CDD</v>
          </cell>
          <cell r="O44" t="str">
            <v>Contractuel</v>
          </cell>
          <cell r="P44">
            <v>45689</v>
          </cell>
          <cell r="Q44">
            <v>45747</v>
          </cell>
        </row>
        <row r="45">
          <cell r="A45">
            <v>887</v>
          </cell>
          <cell r="B45" t="str">
            <v>Madame</v>
          </cell>
          <cell r="C45" t="str">
            <v>ARFAOUI SOUMAYA</v>
          </cell>
          <cell r="D45" t="str">
            <v>SAGE Tunisia</v>
          </cell>
          <cell r="E45" t="str">
            <v>QUALITE</v>
          </cell>
          <cell r="F45" t="str">
            <v>Appolo</v>
          </cell>
          <cell r="G45" t="str">
            <v>APPOLO</v>
          </cell>
          <cell r="H45" t="str">
            <v>YOUSSEF KHALOUI</v>
          </cell>
          <cell r="I45" t="str">
            <v>A</v>
          </cell>
          <cell r="J45" t="str">
            <v>INDIRECTS</v>
          </cell>
          <cell r="K45">
            <v>44622</v>
          </cell>
          <cell r="M45">
            <v>9</v>
          </cell>
          <cell r="N45" t="str">
            <v>CDD</v>
          </cell>
          <cell r="O45" t="str">
            <v>Contractuel</v>
          </cell>
          <cell r="P45">
            <v>45689</v>
          </cell>
          <cell r="Q45">
            <v>45777</v>
          </cell>
        </row>
        <row r="46">
          <cell r="A46">
            <v>2453</v>
          </cell>
          <cell r="B46" t="str">
            <v>Madame</v>
          </cell>
          <cell r="C46" t="str">
            <v>HKIRI BALKIS</v>
          </cell>
          <cell r="D46" t="str">
            <v>SAGE Tunisia</v>
          </cell>
          <cell r="E46" t="str">
            <v>QUALITE</v>
          </cell>
          <cell r="F46" t="str">
            <v>appolo</v>
          </cell>
          <cell r="G46" t="str">
            <v>APPOLO</v>
          </cell>
          <cell r="H46" t="str">
            <v>YOUSSEF KHALOUI</v>
          </cell>
          <cell r="I46" t="str">
            <v>A</v>
          </cell>
          <cell r="J46" t="str">
            <v>INDIRECTS</v>
          </cell>
          <cell r="K46">
            <v>45441</v>
          </cell>
          <cell r="L46"/>
          <cell r="M46">
            <v>9</v>
          </cell>
          <cell r="N46" t="str">
            <v>CDD</v>
          </cell>
          <cell r="O46" t="str">
            <v>Contractuel</v>
          </cell>
          <cell r="P46">
            <v>45689</v>
          </cell>
          <cell r="Q46">
            <v>45777</v>
          </cell>
        </row>
        <row r="47">
          <cell r="A47">
            <v>430</v>
          </cell>
          <cell r="B47" t="str">
            <v>Mlle</v>
          </cell>
          <cell r="C47" t="str">
            <v>MAHMLI SAMIA</v>
          </cell>
          <cell r="D47" t="str">
            <v>SAGE Tunisia</v>
          </cell>
          <cell r="E47" t="str">
            <v>PRODUCTION</v>
          </cell>
          <cell r="F47" t="str">
            <v>Contrôle Qualité</v>
          </cell>
          <cell r="G47" t="str">
            <v>JFU</v>
          </cell>
          <cell r="H47" t="str">
            <v>Mabrourk Ben Moussa</v>
          </cell>
          <cell r="I47" t="str">
            <v>A</v>
          </cell>
          <cell r="J47" t="str">
            <v>INDIRECTS</v>
          </cell>
          <cell r="K47">
            <v>44231</v>
          </cell>
          <cell r="M47">
            <v>9</v>
          </cell>
          <cell r="N47" t="str">
            <v>CDD</v>
          </cell>
          <cell r="O47" t="str">
            <v>Contractuel</v>
          </cell>
          <cell r="P47">
            <v>45689</v>
          </cell>
          <cell r="Q47">
            <v>45716</v>
          </cell>
        </row>
        <row r="48">
          <cell r="A48">
            <v>609</v>
          </cell>
          <cell r="B48" t="str">
            <v>Mlle</v>
          </cell>
          <cell r="C48" t="str">
            <v>ZAGHDOUDI AMINA</v>
          </cell>
          <cell r="D48" t="str">
            <v>SAGE Tunisia</v>
          </cell>
          <cell r="E48" t="str">
            <v>PRODUCTION</v>
          </cell>
          <cell r="F48" t="str">
            <v>Contrôle Qualité</v>
          </cell>
          <cell r="G48" t="str">
            <v>JFU</v>
          </cell>
          <cell r="H48" t="str">
            <v>Mabrourk Ben Moussa</v>
          </cell>
          <cell r="I48" t="str">
            <v>A</v>
          </cell>
          <cell r="J48" t="str">
            <v>INDIRECTS</v>
          </cell>
          <cell r="K48">
            <v>44365</v>
          </cell>
          <cell r="L48" t="str">
            <v/>
          </cell>
          <cell r="M48">
            <v>9</v>
          </cell>
          <cell r="N48" t="str">
            <v>CDD</v>
          </cell>
          <cell r="O48" t="str">
            <v>Contractuel</v>
          </cell>
          <cell r="P48">
            <v>45689</v>
          </cell>
          <cell r="Q48">
            <v>45716</v>
          </cell>
        </row>
        <row r="49">
          <cell r="A49">
            <v>727</v>
          </cell>
          <cell r="B49" t="str">
            <v>Mlle</v>
          </cell>
          <cell r="C49" t="str">
            <v>BOUSELMI HALIMA</v>
          </cell>
          <cell r="D49" t="str">
            <v>SAGE Tunisia</v>
          </cell>
          <cell r="E49" t="str">
            <v>PRODUCTION</v>
          </cell>
          <cell r="F49" t="str">
            <v>Couturière</v>
          </cell>
          <cell r="G49" t="str">
            <v>JFU</v>
          </cell>
          <cell r="H49" t="str">
            <v>Mabrourk Ben Moussa</v>
          </cell>
          <cell r="I49" t="str">
            <v>A</v>
          </cell>
          <cell r="J49" t="str">
            <v>DIRECTS</v>
          </cell>
          <cell r="K49">
            <v>44523</v>
          </cell>
          <cell r="M49">
            <v>9</v>
          </cell>
          <cell r="N49" t="str">
            <v>CDD</v>
          </cell>
          <cell r="O49" t="str">
            <v>Contractuel</v>
          </cell>
          <cell r="P49">
            <v>45689</v>
          </cell>
          <cell r="Q49">
            <v>45716</v>
          </cell>
        </row>
        <row r="50">
          <cell r="A50">
            <v>765</v>
          </cell>
          <cell r="B50" t="str">
            <v>Mlle</v>
          </cell>
          <cell r="C50" t="str">
            <v>DRIDI OUMAYMA</v>
          </cell>
          <cell r="D50" t="str">
            <v>SAGE Tunisia</v>
          </cell>
          <cell r="E50" t="str">
            <v>PRODUCTION</v>
          </cell>
          <cell r="F50" t="str">
            <v>Alimentatrice</v>
          </cell>
          <cell r="G50" t="str">
            <v>JFU</v>
          </cell>
          <cell r="H50" t="str">
            <v>Mabrourk Ben Moussa</v>
          </cell>
          <cell r="I50" t="str">
            <v>A</v>
          </cell>
          <cell r="J50" t="str">
            <v>DIRECTS</v>
          </cell>
          <cell r="K50">
            <v>44547</v>
          </cell>
          <cell r="M50">
            <v>9</v>
          </cell>
          <cell r="N50" t="str">
            <v>CDD</v>
          </cell>
          <cell r="O50" t="str">
            <v>Contractuel</v>
          </cell>
          <cell r="P50">
            <v>45689</v>
          </cell>
          <cell r="Q50">
            <v>45716</v>
          </cell>
        </row>
        <row r="51">
          <cell r="A51">
            <v>821</v>
          </cell>
          <cell r="B51" t="str">
            <v>Madame</v>
          </cell>
          <cell r="C51" t="str">
            <v>DHAOUADI LEILA</v>
          </cell>
          <cell r="D51" t="str">
            <v>SAGE Tunisia</v>
          </cell>
          <cell r="E51" t="str">
            <v>PRODUCTION</v>
          </cell>
          <cell r="F51" t="str">
            <v>Team leader</v>
          </cell>
          <cell r="G51" t="str">
            <v>JFU</v>
          </cell>
          <cell r="H51" t="str">
            <v>Mabrourk Ben Moussa</v>
          </cell>
          <cell r="I51" t="str">
            <v>A</v>
          </cell>
          <cell r="J51" t="str">
            <v>INDIRECTS</v>
          </cell>
          <cell r="K51">
            <v>44585</v>
          </cell>
          <cell r="M51">
            <v>9</v>
          </cell>
          <cell r="N51" t="str">
            <v>CDD</v>
          </cell>
          <cell r="O51" t="str">
            <v>Contractuel</v>
          </cell>
          <cell r="P51">
            <v>45689</v>
          </cell>
          <cell r="Q51">
            <v>45777</v>
          </cell>
        </row>
        <row r="52">
          <cell r="A52">
            <v>844</v>
          </cell>
          <cell r="B52" t="str">
            <v>Madame</v>
          </cell>
          <cell r="C52" t="str">
            <v>JEBALI NAJET</v>
          </cell>
          <cell r="D52" t="str">
            <v>SAGE Tunisia</v>
          </cell>
          <cell r="E52" t="str">
            <v>PRODUCTION</v>
          </cell>
          <cell r="F52" t="str">
            <v>Couturière</v>
          </cell>
          <cell r="G52" t="str">
            <v>JFU</v>
          </cell>
          <cell r="H52" t="str">
            <v>Mabrourk Ben Moussa</v>
          </cell>
          <cell r="I52" t="str">
            <v>A</v>
          </cell>
          <cell r="J52" t="str">
            <v>DIRECTS</v>
          </cell>
          <cell r="K52">
            <v>44600</v>
          </cell>
          <cell r="M52">
            <v>9</v>
          </cell>
          <cell r="N52" t="str">
            <v>CDD</v>
          </cell>
          <cell r="O52" t="str">
            <v>Contractuel</v>
          </cell>
          <cell r="P52">
            <v>45689</v>
          </cell>
          <cell r="Q52">
            <v>45747</v>
          </cell>
        </row>
        <row r="53">
          <cell r="A53">
            <v>866</v>
          </cell>
          <cell r="B53" t="str">
            <v>Madame</v>
          </cell>
          <cell r="C53" t="str">
            <v>ARBI LAMIA</v>
          </cell>
          <cell r="D53" t="str">
            <v>SAGE Tunisia</v>
          </cell>
          <cell r="E53" t="str">
            <v>PRODUCTION</v>
          </cell>
          <cell r="F53" t="str">
            <v>Couturière</v>
          </cell>
          <cell r="G53" t="str">
            <v>JFU</v>
          </cell>
          <cell r="H53" t="str">
            <v>Mabrourk Ben Moussa</v>
          </cell>
          <cell r="I53" t="str">
            <v>A</v>
          </cell>
          <cell r="J53" t="str">
            <v>DIRECTS</v>
          </cell>
          <cell r="K53">
            <v>44616</v>
          </cell>
          <cell r="M53">
            <v>9</v>
          </cell>
          <cell r="N53" t="str">
            <v>CDD</v>
          </cell>
          <cell r="O53" t="str">
            <v>Contractuel</v>
          </cell>
          <cell r="P53">
            <v>45689</v>
          </cell>
          <cell r="Q53">
            <v>45747</v>
          </cell>
        </row>
        <row r="54">
          <cell r="A54">
            <v>1035</v>
          </cell>
          <cell r="B54" t="str">
            <v>Madame</v>
          </cell>
          <cell r="C54" t="str">
            <v>MOUSSI ABIR</v>
          </cell>
          <cell r="D54" t="str">
            <v>SAGE Tunisia</v>
          </cell>
          <cell r="E54" t="str">
            <v>PRODUCTION</v>
          </cell>
          <cell r="F54" t="str">
            <v>Couturière</v>
          </cell>
          <cell r="G54" t="str">
            <v>JFU</v>
          </cell>
          <cell r="H54" t="str">
            <v>Mabrourk Ben Moussa</v>
          </cell>
          <cell r="I54" t="str">
            <v>A</v>
          </cell>
          <cell r="J54" t="str">
            <v>DIRECTS</v>
          </cell>
          <cell r="K54">
            <v>44746</v>
          </cell>
          <cell r="M54">
            <v>9</v>
          </cell>
          <cell r="N54" t="str">
            <v>CDD</v>
          </cell>
          <cell r="O54" t="str">
            <v>Contractuel</v>
          </cell>
          <cell r="P54">
            <v>45689</v>
          </cell>
          <cell r="Q54">
            <v>45747</v>
          </cell>
        </row>
        <row r="55">
          <cell r="A55">
            <v>1164</v>
          </cell>
          <cell r="B55" t="str">
            <v>Madame</v>
          </cell>
          <cell r="C55" t="str">
            <v>GHAZOUANI NADRA</v>
          </cell>
          <cell r="D55" t="str">
            <v>SAGE Tunisia</v>
          </cell>
          <cell r="E55" t="str">
            <v>PRODUCTION</v>
          </cell>
          <cell r="F55" t="str">
            <v>Couturière</v>
          </cell>
          <cell r="G55" t="str">
            <v>JFU</v>
          </cell>
          <cell r="H55" t="str">
            <v>Mabrourk Ben Moussa</v>
          </cell>
          <cell r="I55" t="str">
            <v>A</v>
          </cell>
          <cell r="J55" t="str">
            <v>DIRECTS</v>
          </cell>
          <cell r="K55">
            <v>44845</v>
          </cell>
          <cell r="L55"/>
          <cell r="M55">
            <v>9</v>
          </cell>
          <cell r="N55" t="str">
            <v>CDD</v>
          </cell>
          <cell r="O55" t="str">
            <v>Contractuel</v>
          </cell>
          <cell r="P55">
            <v>45689</v>
          </cell>
          <cell r="Q55">
            <v>45747</v>
          </cell>
        </row>
        <row r="56">
          <cell r="A56">
            <v>1167</v>
          </cell>
          <cell r="B56" t="str">
            <v>Madame</v>
          </cell>
          <cell r="C56" t="str">
            <v>AKERMI MOUNA</v>
          </cell>
          <cell r="D56" t="str">
            <v>SAGE Tunisia</v>
          </cell>
          <cell r="E56" t="str">
            <v>PRODUCTION</v>
          </cell>
          <cell r="F56" t="str">
            <v>Couturière</v>
          </cell>
          <cell r="G56" t="str">
            <v>JFU</v>
          </cell>
          <cell r="H56" t="str">
            <v>Mabrourk Ben Moussa</v>
          </cell>
          <cell r="I56" t="str">
            <v>A</v>
          </cell>
          <cell r="J56" t="str">
            <v>DIRECTS</v>
          </cell>
          <cell r="K56">
            <v>44845</v>
          </cell>
          <cell r="L56"/>
          <cell r="M56">
            <v>9</v>
          </cell>
          <cell r="N56" t="str">
            <v>CDD</v>
          </cell>
          <cell r="O56" t="str">
            <v>Contractuel</v>
          </cell>
          <cell r="P56">
            <v>45689</v>
          </cell>
          <cell r="Q56">
            <v>45747</v>
          </cell>
        </row>
        <row r="57">
          <cell r="A57">
            <v>1245</v>
          </cell>
          <cell r="B57" t="str">
            <v>Madame</v>
          </cell>
          <cell r="C57" t="str">
            <v>HAMMAMI SAMAR</v>
          </cell>
          <cell r="D57" t="str">
            <v>SAGE Tunisia</v>
          </cell>
          <cell r="E57" t="str">
            <v>PRODUCTION</v>
          </cell>
          <cell r="F57" t="str">
            <v>Couturière</v>
          </cell>
          <cell r="G57" t="str">
            <v>JFU</v>
          </cell>
          <cell r="H57" t="str">
            <v>Mabrourk Ben Moussa</v>
          </cell>
          <cell r="I57" t="str">
            <v>A</v>
          </cell>
          <cell r="J57" t="str">
            <v>DIRECTS</v>
          </cell>
          <cell r="K57">
            <v>44945</v>
          </cell>
          <cell r="L57"/>
          <cell r="M57">
            <v>9</v>
          </cell>
          <cell r="N57" t="str">
            <v>CDD</v>
          </cell>
          <cell r="O57" t="str">
            <v>Contractuel</v>
          </cell>
          <cell r="P57">
            <v>45689</v>
          </cell>
          <cell r="Q57">
            <v>45747</v>
          </cell>
        </row>
        <row r="58">
          <cell r="A58">
            <v>1340</v>
          </cell>
          <cell r="B58" t="str">
            <v>Madame</v>
          </cell>
          <cell r="C58" t="str">
            <v>DRIDI AICHA</v>
          </cell>
          <cell r="D58" t="str">
            <v>SAGE Tunisia</v>
          </cell>
          <cell r="E58" t="str">
            <v>PRODUCTION</v>
          </cell>
          <cell r="F58" t="str">
            <v>Couturière</v>
          </cell>
          <cell r="G58" t="str">
            <v>JFU</v>
          </cell>
          <cell r="H58" t="str">
            <v>Mabrourk Ben Moussa</v>
          </cell>
          <cell r="I58" t="str">
            <v>A</v>
          </cell>
          <cell r="J58" t="str">
            <v>DIRECTS</v>
          </cell>
          <cell r="K58">
            <v>45000</v>
          </cell>
          <cell r="M58">
            <v>9</v>
          </cell>
          <cell r="N58" t="str">
            <v>CDD</v>
          </cell>
          <cell r="O58" t="str">
            <v>Contractuel</v>
          </cell>
          <cell r="P58">
            <v>45689</v>
          </cell>
          <cell r="Q58">
            <v>45747</v>
          </cell>
        </row>
        <row r="59">
          <cell r="A59">
            <v>1517</v>
          </cell>
          <cell r="B59" t="str">
            <v>Monsieur</v>
          </cell>
          <cell r="C59" t="str">
            <v>FERCHICHI RABII</v>
          </cell>
          <cell r="D59" t="str">
            <v>SAGE Tunisia</v>
          </cell>
          <cell r="E59" t="str">
            <v>PRODUCTION</v>
          </cell>
          <cell r="F59" t="str">
            <v>Couturière</v>
          </cell>
          <cell r="G59" t="str">
            <v>JFU</v>
          </cell>
          <cell r="H59" t="str">
            <v>Mabrourk Ben Moussa</v>
          </cell>
          <cell r="I59" t="str">
            <v>A</v>
          </cell>
          <cell r="J59" t="str">
            <v>DIRECTS</v>
          </cell>
          <cell r="K59">
            <v>45078</v>
          </cell>
          <cell r="M59">
            <v>9</v>
          </cell>
          <cell r="N59" t="str">
            <v>CDD</v>
          </cell>
          <cell r="O59" t="str">
            <v>Contractuel</v>
          </cell>
          <cell r="P59">
            <v>45689</v>
          </cell>
          <cell r="Q59">
            <v>45747</v>
          </cell>
        </row>
        <row r="60">
          <cell r="A60">
            <v>687</v>
          </cell>
          <cell r="B60" t="str">
            <v>Mlle</v>
          </cell>
          <cell r="C60" t="str">
            <v>KAABI MERIAM</v>
          </cell>
          <cell r="D60" t="str">
            <v>SAGE Tunisia</v>
          </cell>
          <cell r="E60" t="str">
            <v>PRODUCTION</v>
          </cell>
          <cell r="F60" t="str">
            <v>Couturière</v>
          </cell>
          <cell r="G60" t="str">
            <v>P6 AR</v>
          </cell>
          <cell r="H60" t="str">
            <v>Bel Hadj Mohamed</v>
          </cell>
          <cell r="I60" t="str">
            <v>A</v>
          </cell>
          <cell r="J60" t="str">
            <v>DIRECTS</v>
          </cell>
          <cell r="K60">
            <v>44502</v>
          </cell>
          <cell r="M60">
            <v>9</v>
          </cell>
          <cell r="N60" t="str">
            <v>CDD</v>
          </cell>
          <cell r="O60" t="str">
            <v>Contractuel</v>
          </cell>
          <cell r="P60">
            <v>45689</v>
          </cell>
          <cell r="Q60">
            <v>45716</v>
          </cell>
        </row>
        <row r="61">
          <cell r="A61">
            <v>714</v>
          </cell>
          <cell r="B61" t="str">
            <v>Madame</v>
          </cell>
          <cell r="C61" t="str">
            <v>ARFAOUI KARIMA</v>
          </cell>
          <cell r="D61" t="str">
            <v>SAGE Tunisia</v>
          </cell>
          <cell r="E61" t="str">
            <v>PRODUCTION</v>
          </cell>
          <cell r="F61" t="str">
            <v>Couturière</v>
          </cell>
          <cell r="G61" t="str">
            <v>P6 AR</v>
          </cell>
          <cell r="H61" t="str">
            <v>Bel Hadj Mohamed</v>
          </cell>
          <cell r="I61" t="str">
            <v>A</v>
          </cell>
          <cell r="J61" t="str">
            <v>DIRECTS</v>
          </cell>
          <cell r="K61">
            <v>44522</v>
          </cell>
          <cell r="M61">
            <v>9</v>
          </cell>
          <cell r="N61" t="str">
            <v>CDD</v>
          </cell>
          <cell r="O61" t="str">
            <v>Contractuel</v>
          </cell>
          <cell r="P61">
            <v>45689</v>
          </cell>
          <cell r="Q61">
            <v>45716</v>
          </cell>
        </row>
        <row r="62">
          <cell r="A62">
            <v>1176</v>
          </cell>
          <cell r="B62" t="str">
            <v>Mlle</v>
          </cell>
          <cell r="C62" t="str">
            <v>NAHDI RIHAB</v>
          </cell>
          <cell r="D62" t="str">
            <v>SAGE Tunisia</v>
          </cell>
          <cell r="E62" t="str">
            <v>PRODUCTION</v>
          </cell>
          <cell r="F62" t="str">
            <v>Contrôle Qualité</v>
          </cell>
          <cell r="G62" t="str">
            <v>P6 AR</v>
          </cell>
          <cell r="H62" t="str">
            <v>Bel Hadj Mohamed</v>
          </cell>
          <cell r="I62" t="str">
            <v>A</v>
          </cell>
          <cell r="J62" t="str">
            <v>INDIRECTS</v>
          </cell>
          <cell r="K62">
            <v>44854</v>
          </cell>
          <cell r="L62"/>
          <cell r="M62">
            <v>9</v>
          </cell>
          <cell r="N62" t="str">
            <v>CDD</v>
          </cell>
          <cell r="O62" t="str">
            <v>Contractuel</v>
          </cell>
          <cell r="P62">
            <v>45689</v>
          </cell>
          <cell r="Q62">
            <v>45747</v>
          </cell>
        </row>
        <row r="63">
          <cell r="A63">
            <v>1259</v>
          </cell>
          <cell r="B63" t="str">
            <v>Madame</v>
          </cell>
          <cell r="C63" t="str">
            <v>BOUTHOURI FATMA</v>
          </cell>
          <cell r="D63" t="str">
            <v>SAGE Tunisia</v>
          </cell>
          <cell r="E63" t="str">
            <v>PRODUCTION</v>
          </cell>
          <cell r="F63" t="str">
            <v>Couturière</v>
          </cell>
          <cell r="G63" t="str">
            <v>P6 AR</v>
          </cell>
          <cell r="H63" t="str">
            <v>Bel Hadj Mohamed</v>
          </cell>
          <cell r="I63" t="str">
            <v>A</v>
          </cell>
          <cell r="J63" t="str">
            <v>DIRECTS</v>
          </cell>
          <cell r="K63">
            <v>44957</v>
          </cell>
          <cell r="L63"/>
          <cell r="M63">
            <v>9</v>
          </cell>
          <cell r="N63" t="str">
            <v>CDD</v>
          </cell>
          <cell r="O63" t="str">
            <v>Contractuel</v>
          </cell>
          <cell r="P63">
            <v>45689</v>
          </cell>
          <cell r="Q63">
            <v>45747</v>
          </cell>
        </row>
        <row r="64">
          <cell r="A64">
            <v>1285</v>
          </cell>
          <cell r="B64" t="str">
            <v>Madame</v>
          </cell>
          <cell r="C64" t="str">
            <v>BARHOUMI YOSRA</v>
          </cell>
          <cell r="D64" t="str">
            <v>SAGE Tunisia</v>
          </cell>
          <cell r="E64" t="str">
            <v>PRODUCTION</v>
          </cell>
          <cell r="F64" t="str">
            <v>Team leader</v>
          </cell>
          <cell r="G64" t="str">
            <v>P6 AR</v>
          </cell>
          <cell r="H64" t="str">
            <v>Bel Hadj Mohamed</v>
          </cell>
          <cell r="I64" t="str">
            <v>A</v>
          </cell>
          <cell r="J64" t="str">
            <v>INDIRECTS</v>
          </cell>
          <cell r="K64">
            <v>44965</v>
          </cell>
          <cell r="L64"/>
          <cell r="M64">
            <v>9</v>
          </cell>
          <cell r="N64" t="str">
            <v>CDD</v>
          </cell>
          <cell r="O64" t="str">
            <v>Contractuel</v>
          </cell>
          <cell r="P64">
            <v>45689</v>
          </cell>
          <cell r="Q64">
            <v>45777</v>
          </cell>
        </row>
        <row r="65">
          <cell r="A65">
            <v>1467</v>
          </cell>
          <cell r="B65" t="str">
            <v>Madame</v>
          </cell>
          <cell r="C65" t="str">
            <v>FERJANI SAIDA</v>
          </cell>
          <cell r="D65" t="str">
            <v>SAGE Tunisia</v>
          </cell>
          <cell r="E65" t="str">
            <v>PRODUCTION</v>
          </cell>
          <cell r="F65" t="str">
            <v>Couturière</v>
          </cell>
          <cell r="G65" t="str">
            <v>P6 AR</v>
          </cell>
          <cell r="H65" t="str">
            <v>Bel Hadj Mohamed</v>
          </cell>
          <cell r="I65" t="str">
            <v>A</v>
          </cell>
          <cell r="J65" t="str">
            <v>DIRECTS</v>
          </cell>
          <cell r="K65">
            <v>45055</v>
          </cell>
          <cell r="M65">
            <v>9</v>
          </cell>
          <cell r="N65" t="str">
            <v>CDD</v>
          </cell>
          <cell r="O65" t="str">
            <v>Contractuel</v>
          </cell>
          <cell r="P65">
            <v>45689</v>
          </cell>
          <cell r="Q65">
            <v>45747</v>
          </cell>
        </row>
        <row r="66">
          <cell r="A66">
            <v>1480</v>
          </cell>
          <cell r="B66" t="str">
            <v>Madame</v>
          </cell>
          <cell r="C66" t="str">
            <v>ARAARI MONIA</v>
          </cell>
          <cell r="D66" t="str">
            <v>SAGE Tunisia</v>
          </cell>
          <cell r="E66" t="str">
            <v>PRODUCTION</v>
          </cell>
          <cell r="F66" t="str">
            <v>Couturière</v>
          </cell>
          <cell r="G66" t="str">
            <v>P6 AR</v>
          </cell>
          <cell r="H66" t="str">
            <v>Bel Hadj Mohamed</v>
          </cell>
          <cell r="I66" t="str">
            <v>A</v>
          </cell>
          <cell r="J66" t="str">
            <v>DIRECTS</v>
          </cell>
          <cell r="K66">
            <v>45056</v>
          </cell>
          <cell r="M66">
            <v>9</v>
          </cell>
          <cell r="N66" t="str">
            <v>CDD</v>
          </cell>
          <cell r="O66" t="str">
            <v>Contractuel</v>
          </cell>
          <cell r="P66">
            <v>45689</v>
          </cell>
          <cell r="Q66">
            <v>45747</v>
          </cell>
        </row>
        <row r="67">
          <cell r="A67">
            <v>1499</v>
          </cell>
          <cell r="B67" t="str">
            <v>Madame</v>
          </cell>
          <cell r="C67" t="str">
            <v>NEFZI DORSAF</v>
          </cell>
          <cell r="D67" t="str">
            <v>SAGE Tunisia</v>
          </cell>
          <cell r="E67" t="str">
            <v>PRODUCTION</v>
          </cell>
          <cell r="F67" t="str">
            <v>Couturière</v>
          </cell>
          <cell r="G67" t="str">
            <v>P6 AR</v>
          </cell>
          <cell r="H67" t="str">
            <v>Bel Hadj Mohamed</v>
          </cell>
          <cell r="I67" t="str">
            <v>A</v>
          </cell>
          <cell r="J67" t="str">
            <v>DIRECTS</v>
          </cell>
          <cell r="K67">
            <v>45064</v>
          </cell>
          <cell r="M67">
            <v>9</v>
          </cell>
          <cell r="N67" t="str">
            <v>CDD</v>
          </cell>
          <cell r="O67" t="str">
            <v>Contractuel</v>
          </cell>
          <cell r="P67">
            <v>45689</v>
          </cell>
          <cell r="Q67">
            <v>45747</v>
          </cell>
        </row>
        <row r="68">
          <cell r="A68">
            <v>1674</v>
          </cell>
          <cell r="B68" t="str">
            <v>Mlle</v>
          </cell>
          <cell r="C68" t="str">
            <v>EL MOZZI MOLKA</v>
          </cell>
          <cell r="D68" t="str">
            <v>SAGE Tunisia</v>
          </cell>
          <cell r="E68" t="str">
            <v>PRODUCTION</v>
          </cell>
          <cell r="F68" t="str">
            <v>Contrôle qualité</v>
          </cell>
          <cell r="G68" t="str">
            <v>P6 AR</v>
          </cell>
          <cell r="H68" t="str">
            <v>Bel Hadj Mohamed</v>
          </cell>
          <cell r="I68" t="str">
            <v>A</v>
          </cell>
          <cell r="J68" t="str">
            <v>INDIRECTS</v>
          </cell>
          <cell r="K68">
            <v>45191</v>
          </cell>
          <cell r="M68">
            <v>9</v>
          </cell>
          <cell r="N68" t="str">
            <v>CDD</v>
          </cell>
          <cell r="O68" t="str">
            <v>Contractuel</v>
          </cell>
          <cell r="P68">
            <v>45689</v>
          </cell>
          <cell r="Q68">
            <v>45747</v>
          </cell>
        </row>
        <row r="69">
          <cell r="A69">
            <v>1679</v>
          </cell>
          <cell r="B69" t="str">
            <v>Madame</v>
          </cell>
          <cell r="C69" t="str">
            <v>HAMMAMI SIHEM</v>
          </cell>
          <cell r="D69" t="str">
            <v>SAGE Tunisia</v>
          </cell>
          <cell r="E69" t="str">
            <v>PRODUCTION</v>
          </cell>
          <cell r="F69" t="str">
            <v>Couturière</v>
          </cell>
          <cell r="G69" t="str">
            <v>P6 AR</v>
          </cell>
          <cell r="H69" t="str">
            <v>Bel Hadj Mohamed</v>
          </cell>
          <cell r="I69" t="str">
            <v>A</v>
          </cell>
          <cell r="J69" t="str">
            <v>DIRECTS</v>
          </cell>
          <cell r="K69">
            <v>45204</v>
          </cell>
          <cell r="M69">
            <v>9</v>
          </cell>
          <cell r="N69" t="str">
            <v>CDD</v>
          </cell>
          <cell r="O69" t="str">
            <v>Contractuel</v>
          </cell>
          <cell r="P69">
            <v>45689</v>
          </cell>
          <cell r="Q69">
            <v>45747</v>
          </cell>
        </row>
        <row r="70">
          <cell r="A70">
            <v>1680</v>
          </cell>
          <cell r="B70" t="str">
            <v>Madame</v>
          </cell>
          <cell r="C70" t="str">
            <v>ADHIMINI HANEN</v>
          </cell>
          <cell r="D70" t="str">
            <v>SAGE Tunisia</v>
          </cell>
          <cell r="E70" t="str">
            <v>PRODUCTION</v>
          </cell>
          <cell r="F70" t="str">
            <v>Couturière</v>
          </cell>
          <cell r="G70" t="str">
            <v>P6 AR</v>
          </cell>
          <cell r="H70" t="str">
            <v>Bel Hadj Mohamed</v>
          </cell>
          <cell r="I70" t="str">
            <v>A</v>
          </cell>
          <cell r="J70" t="str">
            <v>DIRECTS</v>
          </cell>
          <cell r="K70">
            <v>45204</v>
          </cell>
          <cell r="M70">
            <v>9</v>
          </cell>
          <cell r="N70" t="str">
            <v>CDD</v>
          </cell>
          <cell r="O70" t="str">
            <v>Contractuel</v>
          </cell>
          <cell r="P70">
            <v>45689</v>
          </cell>
          <cell r="Q70">
            <v>45747</v>
          </cell>
        </row>
        <row r="71">
          <cell r="A71">
            <v>1683</v>
          </cell>
          <cell r="B71" t="str">
            <v>Madame</v>
          </cell>
          <cell r="C71" t="str">
            <v>OUERGHI FATMA</v>
          </cell>
          <cell r="D71" t="str">
            <v>SAGE Tunisia</v>
          </cell>
          <cell r="E71" t="str">
            <v>PRODUCTION</v>
          </cell>
          <cell r="F71" t="str">
            <v>Couturière</v>
          </cell>
          <cell r="G71" t="str">
            <v>P6 AR</v>
          </cell>
          <cell r="H71" t="str">
            <v>Bel Hadj Mohamed</v>
          </cell>
          <cell r="I71" t="str">
            <v>A</v>
          </cell>
          <cell r="J71" t="str">
            <v>DIRECTS</v>
          </cell>
          <cell r="K71">
            <v>45204</v>
          </cell>
          <cell r="M71">
            <v>9</v>
          </cell>
          <cell r="N71" t="str">
            <v>CDD</v>
          </cell>
          <cell r="O71" t="str">
            <v>Contractuel</v>
          </cell>
          <cell r="P71">
            <v>45689</v>
          </cell>
          <cell r="Q71">
            <v>45747</v>
          </cell>
        </row>
        <row r="72">
          <cell r="A72">
            <v>1685</v>
          </cell>
          <cell r="B72" t="str">
            <v>Madame</v>
          </cell>
          <cell r="C72" t="str">
            <v>MEJRI HANENE</v>
          </cell>
          <cell r="D72" t="str">
            <v>SAGE Tunisia</v>
          </cell>
          <cell r="E72" t="str">
            <v>PRODUCTION</v>
          </cell>
          <cell r="F72" t="str">
            <v>Couturière</v>
          </cell>
          <cell r="G72" t="str">
            <v>P6 AR</v>
          </cell>
          <cell r="H72" t="str">
            <v>Bel Hadj Mohamed</v>
          </cell>
          <cell r="I72" t="str">
            <v>A</v>
          </cell>
          <cell r="J72" t="str">
            <v>DIRECTS</v>
          </cell>
          <cell r="K72">
            <v>45204</v>
          </cell>
          <cell r="M72">
            <v>9</v>
          </cell>
          <cell r="N72" t="str">
            <v>CDD</v>
          </cell>
          <cell r="O72" t="str">
            <v>Contractuel</v>
          </cell>
          <cell r="P72">
            <v>45689</v>
          </cell>
          <cell r="Q72">
            <v>45747</v>
          </cell>
        </row>
        <row r="73">
          <cell r="A73">
            <v>1686</v>
          </cell>
          <cell r="B73" t="str">
            <v>Madame</v>
          </cell>
          <cell r="C73" t="str">
            <v>AKERMI RABIAA</v>
          </cell>
          <cell r="D73" t="str">
            <v>SAGE Tunisia</v>
          </cell>
          <cell r="E73" t="str">
            <v>PRODUCTION</v>
          </cell>
          <cell r="F73" t="str">
            <v>Couturière</v>
          </cell>
          <cell r="G73" t="str">
            <v>P6 AR</v>
          </cell>
          <cell r="H73" t="str">
            <v>Bel Hadj Mohamed</v>
          </cell>
          <cell r="I73" t="str">
            <v>A</v>
          </cell>
          <cell r="J73" t="str">
            <v>DIRECTS</v>
          </cell>
          <cell r="K73">
            <v>45204</v>
          </cell>
          <cell r="M73">
            <v>9</v>
          </cell>
          <cell r="N73" t="str">
            <v>CDD</v>
          </cell>
          <cell r="O73" t="str">
            <v>Contractuel</v>
          </cell>
          <cell r="P73">
            <v>45689</v>
          </cell>
          <cell r="Q73">
            <v>45747</v>
          </cell>
        </row>
        <row r="74">
          <cell r="A74">
            <v>1691</v>
          </cell>
          <cell r="B74" t="str">
            <v>Madame</v>
          </cell>
          <cell r="C74" t="str">
            <v>ABIDI HAYET</v>
          </cell>
          <cell r="D74" t="str">
            <v>SAGE Tunisia</v>
          </cell>
          <cell r="E74" t="str">
            <v>PRODUCTION</v>
          </cell>
          <cell r="F74" t="str">
            <v>Couturière</v>
          </cell>
          <cell r="G74" t="str">
            <v>P6 AR</v>
          </cell>
          <cell r="H74" t="str">
            <v>Bel Hadj Mohamed</v>
          </cell>
          <cell r="I74" t="str">
            <v>A</v>
          </cell>
          <cell r="J74" t="str">
            <v>DIRECTS</v>
          </cell>
          <cell r="K74">
            <v>45204</v>
          </cell>
          <cell r="M74">
            <v>9</v>
          </cell>
          <cell r="N74" t="str">
            <v>CDD</v>
          </cell>
          <cell r="O74" t="str">
            <v>Contractuel</v>
          </cell>
          <cell r="P74">
            <v>45689</v>
          </cell>
          <cell r="Q74">
            <v>45747</v>
          </cell>
        </row>
        <row r="75">
          <cell r="A75">
            <v>1692</v>
          </cell>
          <cell r="B75" t="str">
            <v>Madame</v>
          </cell>
          <cell r="C75" t="str">
            <v>REJAB HANENE</v>
          </cell>
          <cell r="D75" t="str">
            <v>SAGE Tunisia</v>
          </cell>
          <cell r="E75" t="str">
            <v>PRODUCTION</v>
          </cell>
          <cell r="F75" t="str">
            <v>Couturière</v>
          </cell>
          <cell r="G75" t="str">
            <v>P6 AR</v>
          </cell>
          <cell r="H75" t="str">
            <v>Bel Hadj Mohamed</v>
          </cell>
          <cell r="I75" t="str">
            <v>A</v>
          </cell>
          <cell r="J75" t="str">
            <v>DIRECTS</v>
          </cell>
          <cell r="K75">
            <v>45204</v>
          </cell>
          <cell r="M75">
            <v>9</v>
          </cell>
          <cell r="N75" t="str">
            <v>CDD</v>
          </cell>
          <cell r="O75" t="str">
            <v>Contractuel</v>
          </cell>
          <cell r="P75">
            <v>45689</v>
          </cell>
          <cell r="Q75">
            <v>45747</v>
          </cell>
        </row>
        <row r="76">
          <cell r="A76">
            <v>1694</v>
          </cell>
          <cell r="B76" t="str">
            <v>Madame</v>
          </cell>
          <cell r="C76" t="str">
            <v>MEJRI IBTISSEM</v>
          </cell>
          <cell r="D76" t="str">
            <v>SAGE Tunisia</v>
          </cell>
          <cell r="E76" t="str">
            <v>PRODUCTION</v>
          </cell>
          <cell r="F76" t="str">
            <v>Couturière</v>
          </cell>
          <cell r="G76" t="str">
            <v>P6 AR</v>
          </cell>
          <cell r="H76" t="str">
            <v>Bel Hadj Mohamed</v>
          </cell>
          <cell r="I76" t="str">
            <v>A</v>
          </cell>
          <cell r="J76" t="str">
            <v>DIRECTS</v>
          </cell>
          <cell r="K76">
            <v>45204</v>
          </cell>
          <cell r="M76">
            <v>9</v>
          </cell>
          <cell r="N76" t="str">
            <v>CDD</v>
          </cell>
          <cell r="O76" t="str">
            <v>Contractuel</v>
          </cell>
          <cell r="P76">
            <v>45689</v>
          </cell>
          <cell r="Q76">
            <v>45747</v>
          </cell>
        </row>
        <row r="77">
          <cell r="A77">
            <v>1695</v>
          </cell>
          <cell r="B77" t="str">
            <v>Madame</v>
          </cell>
          <cell r="C77" t="str">
            <v>HAMMAMI REBEH</v>
          </cell>
          <cell r="D77" t="str">
            <v>SAGE Tunisia</v>
          </cell>
          <cell r="E77" t="str">
            <v>PRODUCTION</v>
          </cell>
          <cell r="F77" t="str">
            <v>Couturière</v>
          </cell>
          <cell r="G77" t="str">
            <v>P6 AR</v>
          </cell>
          <cell r="H77" t="str">
            <v>Bel Hadj Mohamed</v>
          </cell>
          <cell r="I77" t="str">
            <v>A</v>
          </cell>
          <cell r="J77" t="str">
            <v>DIRECTS</v>
          </cell>
          <cell r="K77">
            <v>45204</v>
          </cell>
          <cell r="M77">
            <v>9</v>
          </cell>
          <cell r="N77" t="str">
            <v>CDD</v>
          </cell>
          <cell r="O77" t="str">
            <v>Contractuel</v>
          </cell>
          <cell r="P77">
            <v>45689</v>
          </cell>
          <cell r="Q77">
            <v>45747</v>
          </cell>
        </row>
        <row r="78">
          <cell r="A78">
            <v>1697</v>
          </cell>
          <cell r="B78" t="str">
            <v>Madame</v>
          </cell>
          <cell r="C78" t="str">
            <v>TEHENTI MARIEM</v>
          </cell>
          <cell r="D78" t="str">
            <v>SAGE Tunisia</v>
          </cell>
          <cell r="E78" t="str">
            <v>PRODUCTION</v>
          </cell>
          <cell r="F78" t="str">
            <v>Couturière</v>
          </cell>
          <cell r="G78" t="str">
            <v>P6 AR</v>
          </cell>
          <cell r="H78" t="str">
            <v>Bel Hadj Mohamed</v>
          </cell>
          <cell r="I78" t="str">
            <v>A</v>
          </cell>
          <cell r="J78" t="str">
            <v>DIRECTS</v>
          </cell>
          <cell r="K78">
            <v>45204</v>
          </cell>
          <cell r="M78">
            <v>9</v>
          </cell>
          <cell r="N78" t="str">
            <v>CDD</v>
          </cell>
          <cell r="O78" t="str">
            <v>Contractuel</v>
          </cell>
          <cell r="P78">
            <v>45689</v>
          </cell>
          <cell r="Q78">
            <v>45747</v>
          </cell>
        </row>
        <row r="79">
          <cell r="A79">
            <v>1701</v>
          </cell>
          <cell r="B79" t="str">
            <v>Madame</v>
          </cell>
          <cell r="C79" t="str">
            <v>HABIBI FATMA</v>
          </cell>
          <cell r="D79" t="str">
            <v>SAGE Tunisia</v>
          </cell>
          <cell r="E79" t="str">
            <v>PRODUCTION</v>
          </cell>
          <cell r="F79" t="str">
            <v>Couturière</v>
          </cell>
          <cell r="G79" t="str">
            <v>P6 AR</v>
          </cell>
          <cell r="H79" t="str">
            <v>Bel Hadj Mohamed</v>
          </cell>
          <cell r="I79" t="str">
            <v>A</v>
          </cell>
          <cell r="J79" t="str">
            <v>DIRECTS</v>
          </cell>
          <cell r="K79">
            <v>45204</v>
          </cell>
          <cell r="M79">
            <v>9</v>
          </cell>
          <cell r="N79" t="str">
            <v>CDD</v>
          </cell>
          <cell r="O79" t="str">
            <v>Contractuel</v>
          </cell>
          <cell r="P79">
            <v>45689</v>
          </cell>
          <cell r="Q79">
            <v>45747</v>
          </cell>
        </row>
        <row r="80">
          <cell r="A80">
            <v>1704</v>
          </cell>
          <cell r="B80" t="str">
            <v>Madame</v>
          </cell>
          <cell r="C80" t="str">
            <v>BERBANA SONIA</v>
          </cell>
          <cell r="D80" t="str">
            <v>SAGE Tunisia</v>
          </cell>
          <cell r="E80" t="str">
            <v>PRODUCTION</v>
          </cell>
          <cell r="F80" t="str">
            <v>Couturière</v>
          </cell>
          <cell r="G80" t="str">
            <v>P6 AR</v>
          </cell>
          <cell r="H80" t="str">
            <v>Bel Hadj Mohamed</v>
          </cell>
          <cell r="I80" t="str">
            <v>A</v>
          </cell>
          <cell r="J80" t="str">
            <v>DIRECTS</v>
          </cell>
          <cell r="K80">
            <v>45204</v>
          </cell>
          <cell r="M80">
            <v>9</v>
          </cell>
          <cell r="N80" t="str">
            <v>CDD</v>
          </cell>
          <cell r="O80" t="str">
            <v>Contractuel</v>
          </cell>
          <cell r="P80">
            <v>45689</v>
          </cell>
          <cell r="Q80">
            <v>45747</v>
          </cell>
        </row>
        <row r="81">
          <cell r="A81">
            <v>1707</v>
          </cell>
          <cell r="B81" t="str">
            <v>Madame</v>
          </cell>
          <cell r="C81" t="str">
            <v>CHAAOUANI HENDA</v>
          </cell>
          <cell r="D81" t="str">
            <v>SAGE Tunisia</v>
          </cell>
          <cell r="E81" t="str">
            <v>PRODUCTION</v>
          </cell>
          <cell r="F81" t="str">
            <v>Couturière</v>
          </cell>
          <cell r="G81" t="str">
            <v>P6 AR</v>
          </cell>
          <cell r="H81" t="str">
            <v>Bel Hadj Mohamed</v>
          </cell>
          <cell r="I81" t="str">
            <v>A</v>
          </cell>
          <cell r="J81" t="str">
            <v>DIRECTS</v>
          </cell>
          <cell r="K81">
            <v>45205</v>
          </cell>
          <cell r="M81">
            <v>9</v>
          </cell>
          <cell r="N81" t="str">
            <v>CDD</v>
          </cell>
          <cell r="O81" t="str">
            <v>Contractuel</v>
          </cell>
          <cell r="P81">
            <v>45689</v>
          </cell>
          <cell r="Q81">
            <v>45747</v>
          </cell>
        </row>
        <row r="82">
          <cell r="A82">
            <v>1713</v>
          </cell>
          <cell r="B82" t="str">
            <v>Mlle</v>
          </cell>
          <cell r="C82" t="str">
            <v>AJIMI OUMEYMA</v>
          </cell>
          <cell r="D82" t="str">
            <v>SAGE Tunisia</v>
          </cell>
          <cell r="E82" t="str">
            <v>PRODUCTION</v>
          </cell>
          <cell r="F82" t="str">
            <v>Couturière</v>
          </cell>
          <cell r="G82" t="str">
            <v>P6 AR</v>
          </cell>
          <cell r="H82" t="str">
            <v>Bel Hadj Mohamed</v>
          </cell>
          <cell r="I82" t="str">
            <v>A</v>
          </cell>
          <cell r="J82" t="str">
            <v>DIRECTS</v>
          </cell>
          <cell r="K82">
            <v>45209</v>
          </cell>
          <cell r="M82">
            <v>9</v>
          </cell>
          <cell r="N82" t="str">
            <v>CDD</v>
          </cell>
          <cell r="O82" t="str">
            <v>Contractuel</v>
          </cell>
          <cell r="P82">
            <v>45689</v>
          </cell>
          <cell r="Q82">
            <v>45747</v>
          </cell>
        </row>
        <row r="83">
          <cell r="A83">
            <v>1793</v>
          </cell>
          <cell r="B83" t="str">
            <v>Madame</v>
          </cell>
          <cell r="C83" t="str">
            <v>HAMMAMI HENDA</v>
          </cell>
          <cell r="D83" t="str">
            <v>SAGE Tunisia</v>
          </cell>
          <cell r="E83" t="str">
            <v>PRODUCTION</v>
          </cell>
          <cell r="F83" t="str">
            <v>Couturière</v>
          </cell>
          <cell r="G83" t="str">
            <v>P6 AR</v>
          </cell>
          <cell r="H83" t="str">
            <v>Bel Hadj Mohamed</v>
          </cell>
          <cell r="I83" t="str">
            <v>A</v>
          </cell>
          <cell r="J83" t="str">
            <v>DIRECTS</v>
          </cell>
          <cell r="K83">
            <v>45259</v>
          </cell>
          <cell r="M83">
            <v>9</v>
          </cell>
          <cell r="N83" t="str">
            <v>CDD</v>
          </cell>
          <cell r="O83" t="str">
            <v>Contractuel</v>
          </cell>
          <cell r="P83">
            <v>45689</v>
          </cell>
          <cell r="Q83">
            <v>45747</v>
          </cell>
        </row>
        <row r="84">
          <cell r="A84">
            <v>1805</v>
          </cell>
          <cell r="B84" t="str">
            <v>Madame</v>
          </cell>
          <cell r="C84" t="str">
            <v>GARSI SALOUA</v>
          </cell>
          <cell r="D84" t="str">
            <v>SAGE Tunisia</v>
          </cell>
          <cell r="E84" t="str">
            <v>PRODUCTION</v>
          </cell>
          <cell r="F84" t="str">
            <v>Contrôle qualité</v>
          </cell>
          <cell r="G84" t="str">
            <v>P6 AR</v>
          </cell>
          <cell r="H84" t="str">
            <v>Bel Hadj Mohamed</v>
          </cell>
          <cell r="I84" t="str">
            <v>A</v>
          </cell>
          <cell r="J84" t="str">
            <v>INDIRECTS</v>
          </cell>
          <cell r="K84">
            <v>45257</v>
          </cell>
          <cell r="M84">
            <v>9</v>
          </cell>
          <cell r="N84" t="str">
            <v>CDD</v>
          </cell>
          <cell r="O84" t="str">
            <v>Contractuel</v>
          </cell>
          <cell r="P84">
            <v>45689</v>
          </cell>
          <cell r="Q84">
            <v>45747</v>
          </cell>
        </row>
        <row r="85">
          <cell r="A85">
            <v>1811</v>
          </cell>
          <cell r="B85" t="str">
            <v>Mlle</v>
          </cell>
          <cell r="C85" t="str">
            <v>MAJOULI AFIFA</v>
          </cell>
          <cell r="D85" t="str">
            <v>SAGE Tunisia</v>
          </cell>
          <cell r="E85" t="str">
            <v>PRODUCTION</v>
          </cell>
          <cell r="F85" t="str">
            <v>Couturière</v>
          </cell>
          <cell r="G85" t="str">
            <v>P6 AR</v>
          </cell>
          <cell r="H85" t="str">
            <v>Bel Hadj Mohamed</v>
          </cell>
          <cell r="I85" t="str">
            <v>A</v>
          </cell>
          <cell r="J85" t="str">
            <v>DIRECTS</v>
          </cell>
          <cell r="K85">
            <v>45257</v>
          </cell>
          <cell r="M85">
            <v>9</v>
          </cell>
          <cell r="N85" t="str">
            <v>CDD</v>
          </cell>
          <cell r="O85" t="str">
            <v>Contractuel</v>
          </cell>
          <cell r="P85">
            <v>45689</v>
          </cell>
          <cell r="Q85">
            <v>45747</v>
          </cell>
        </row>
        <row r="86">
          <cell r="A86">
            <v>1815</v>
          </cell>
          <cell r="B86" t="str">
            <v>Madame</v>
          </cell>
          <cell r="C86" t="str">
            <v>FERCHICHI LEILA</v>
          </cell>
          <cell r="D86" t="str">
            <v>SAGE Tunisia</v>
          </cell>
          <cell r="E86" t="str">
            <v>PRODUCTION</v>
          </cell>
          <cell r="F86" t="str">
            <v>Couturière</v>
          </cell>
          <cell r="G86" t="str">
            <v>P6 AR</v>
          </cell>
          <cell r="H86" t="str">
            <v>Bel Hadj Mohamed</v>
          </cell>
          <cell r="I86" t="str">
            <v>A</v>
          </cell>
          <cell r="J86" t="str">
            <v>DIRECTS</v>
          </cell>
          <cell r="K86">
            <v>45257</v>
          </cell>
          <cell r="M86">
            <v>9</v>
          </cell>
          <cell r="N86" t="str">
            <v>CDD</v>
          </cell>
          <cell r="O86" t="str">
            <v>Contractuel</v>
          </cell>
          <cell r="P86">
            <v>45689</v>
          </cell>
          <cell r="Q86">
            <v>45747</v>
          </cell>
        </row>
        <row r="87">
          <cell r="A87">
            <v>1818</v>
          </cell>
          <cell r="B87" t="str">
            <v>Mlle</v>
          </cell>
          <cell r="C87" t="str">
            <v>JELASSI ICHRAK</v>
          </cell>
          <cell r="D87" t="str">
            <v>SAGE Tunisia</v>
          </cell>
          <cell r="E87" t="str">
            <v>PRODUCTION</v>
          </cell>
          <cell r="F87" t="str">
            <v>Couturière</v>
          </cell>
          <cell r="G87" t="str">
            <v>P6 AR</v>
          </cell>
          <cell r="H87" t="str">
            <v>Bel Hadj Mohamed</v>
          </cell>
          <cell r="I87" t="str">
            <v>A</v>
          </cell>
          <cell r="J87" t="str">
            <v>DIRECTS</v>
          </cell>
          <cell r="K87">
            <v>45257</v>
          </cell>
          <cell r="M87">
            <v>9</v>
          </cell>
          <cell r="N87" t="str">
            <v>CDD</v>
          </cell>
          <cell r="O87" t="str">
            <v>Contractuel</v>
          </cell>
          <cell r="P87">
            <v>45689</v>
          </cell>
          <cell r="Q87">
            <v>45747</v>
          </cell>
        </row>
        <row r="88">
          <cell r="A88">
            <v>1832</v>
          </cell>
          <cell r="B88" t="str">
            <v>Madame</v>
          </cell>
          <cell r="C88" t="str">
            <v>MAY HANEN</v>
          </cell>
          <cell r="D88" t="str">
            <v>SAGE Tunisia</v>
          </cell>
          <cell r="E88" t="str">
            <v>PRODUCTION</v>
          </cell>
          <cell r="F88" t="str">
            <v>Couturière</v>
          </cell>
          <cell r="G88" t="str">
            <v>P6 AR</v>
          </cell>
          <cell r="H88" t="str">
            <v>Bel Hadj Mohamed</v>
          </cell>
          <cell r="I88" t="str">
            <v>A</v>
          </cell>
          <cell r="J88" t="str">
            <v>DIRECTS</v>
          </cell>
          <cell r="K88">
            <v>45257</v>
          </cell>
          <cell r="M88">
            <v>9</v>
          </cell>
          <cell r="N88" t="str">
            <v>CDD</v>
          </cell>
          <cell r="O88" t="str">
            <v>Contractuel</v>
          </cell>
          <cell r="P88">
            <v>45689</v>
          </cell>
          <cell r="Q88">
            <v>45747</v>
          </cell>
        </row>
        <row r="89">
          <cell r="A89">
            <v>1833</v>
          </cell>
          <cell r="B89" t="str">
            <v>Madame</v>
          </cell>
          <cell r="C89" t="str">
            <v>OUESLATI SAMIRA</v>
          </cell>
          <cell r="D89" t="str">
            <v>SAGE Tunisia</v>
          </cell>
          <cell r="E89" t="str">
            <v>PRODUCTION</v>
          </cell>
          <cell r="F89" t="str">
            <v>Alimentatrice</v>
          </cell>
          <cell r="G89" t="str">
            <v>P6 AR</v>
          </cell>
          <cell r="H89" t="str">
            <v>Bel Hadj Mohamed</v>
          </cell>
          <cell r="I89" t="str">
            <v>A</v>
          </cell>
          <cell r="J89" t="str">
            <v>DIRECTS</v>
          </cell>
          <cell r="K89">
            <v>45257</v>
          </cell>
          <cell r="M89">
            <v>9</v>
          </cell>
          <cell r="N89" t="str">
            <v>CDD</v>
          </cell>
          <cell r="O89" t="str">
            <v>Contractuel</v>
          </cell>
          <cell r="P89">
            <v>45689</v>
          </cell>
          <cell r="Q89">
            <v>45747</v>
          </cell>
        </row>
        <row r="90">
          <cell r="A90">
            <v>1835</v>
          </cell>
          <cell r="B90" t="str">
            <v>Mlle</v>
          </cell>
          <cell r="C90" t="str">
            <v>HIDOUSSI WASSILA</v>
          </cell>
          <cell r="D90" t="str">
            <v>SAGE Tunisia</v>
          </cell>
          <cell r="E90" t="str">
            <v>PRODUCTION</v>
          </cell>
          <cell r="F90" t="str">
            <v>Couturière</v>
          </cell>
          <cell r="G90" t="str">
            <v>P6 AR</v>
          </cell>
          <cell r="H90" t="str">
            <v>Bel Hadj Mohamed</v>
          </cell>
          <cell r="I90" t="str">
            <v>A</v>
          </cell>
          <cell r="J90" t="str">
            <v>DIRECTS</v>
          </cell>
          <cell r="K90">
            <v>45258</v>
          </cell>
          <cell r="M90">
            <v>9</v>
          </cell>
          <cell r="N90" t="str">
            <v>CDD</v>
          </cell>
          <cell r="O90" t="str">
            <v>Contractuel</v>
          </cell>
          <cell r="P90">
            <v>45689</v>
          </cell>
          <cell r="Q90">
            <v>45747</v>
          </cell>
        </row>
        <row r="91">
          <cell r="A91">
            <v>1841</v>
          </cell>
          <cell r="B91" t="str">
            <v>Monsieur</v>
          </cell>
          <cell r="C91" t="str">
            <v>BARRANI MONTASSAR</v>
          </cell>
          <cell r="D91" t="str">
            <v>SAGE Tunisia</v>
          </cell>
          <cell r="E91" t="str">
            <v>PRODUCTION</v>
          </cell>
          <cell r="F91" t="str">
            <v>Couturière</v>
          </cell>
          <cell r="G91" t="str">
            <v>P6 AR</v>
          </cell>
          <cell r="H91" t="str">
            <v>Bel Hadj Mohamed</v>
          </cell>
          <cell r="I91" t="str">
            <v>A</v>
          </cell>
          <cell r="J91" t="str">
            <v>DIRECTS</v>
          </cell>
          <cell r="K91">
            <v>45258</v>
          </cell>
          <cell r="M91">
            <v>9</v>
          </cell>
          <cell r="N91" t="str">
            <v>CDD</v>
          </cell>
          <cell r="O91" t="str">
            <v>Contractuel</v>
          </cell>
          <cell r="P91">
            <v>45689</v>
          </cell>
          <cell r="Q91">
            <v>45747</v>
          </cell>
        </row>
        <row r="92">
          <cell r="A92">
            <v>1844</v>
          </cell>
          <cell r="B92" t="str">
            <v>Madame</v>
          </cell>
          <cell r="C92" t="str">
            <v>ZAGHOUANI HENDA</v>
          </cell>
          <cell r="D92" t="str">
            <v>SAGE Tunisia</v>
          </cell>
          <cell r="E92" t="str">
            <v>PRODUCTION</v>
          </cell>
          <cell r="F92" t="str">
            <v>Couturière</v>
          </cell>
          <cell r="G92" t="str">
            <v>P6 AR</v>
          </cell>
          <cell r="H92" t="str">
            <v>Bel Hadj Mohamed</v>
          </cell>
          <cell r="I92" t="str">
            <v>A</v>
          </cell>
          <cell r="J92" t="str">
            <v>DIRECTS</v>
          </cell>
          <cell r="K92">
            <v>45258</v>
          </cell>
          <cell r="M92">
            <v>9</v>
          </cell>
          <cell r="N92" t="str">
            <v>CDD</v>
          </cell>
          <cell r="O92" t="str">
            <v>Contractuel</v>
          </cell>
          <cell r="P92">
            <v>45689</v>
          </cell>
          <cell r="Q92">
            <v>45747</v>
          </cell>
        </row>
        <row r="93">
          <cell r="A93">
            <v>1845</v>
          </cell>
          <cell r="B93" t="str">
            <v>Madame</v>
          </cell>
          <cell r="C93" t="str">
            <v>CHAALI INTISSAR</v>
          </cell>
          <cell r="D93" t="str">
            <v>SAGE Tunisia</v>
          </cell>
          <cell r="E93" t="str">
            <v>PRODUCTION</v>
          </cell>
          <cell r="F93" t="str">
            <v>Couturière</v>
          </cell>
          <cell r="G93" t="str">
            <v>P6 AR</v>
          </cell>
          <cell r="H93" t="str">
            <v>Bel Hadj Mohamed</v>
          </cell>
          <cell r="I93" t="str">
            <v>A</v>
          </cell>
          <cell r="J93" t="str">
            <v>DIRECTS</v>
          </cell>
          <cell r="K93">
            <v>45258</v>
          </cell>
          <cell r="M93">
            <v>9</v>
          </cell>
          <cell r="N93" t="str">
            <v>CDD</v>
          </cell>
          <cell r="O93" t="str">
            <v>Contractuel</v>
          </cell>
          <cell r="P93">
            <v>45689</v>
          </cell>
          <cell r="Q93">
            <v>45747</v>
          </cell>
        </row>
        <row r="94">
          <cell r="A94">
            <v>1852</v>
          </cell>
          <cell r="B94" t="str">
            <v>Madame</v>
          </cell>
          <cell r="C94" t="str">
            <v>AMDOUNI SIHEM</v>
          </cell>
          <cell r="D94" t="str">
            <v>SAGE Tunisia</v>
          </cell>
          <cell r="E94" t="str">
            <v>PRODUCTION</v>
          </cell>
          <cell r="F94" t="str">
            <v>Couturière</v>
          </cell>
          <cell r="G94" t="str">
            <v>P6 AR</v>
          </cell>
          <cell r="H94" t="str">
            <v>Bel Hadj Mohamed</v>
          </cell>
          <cell r="I94" t="str">
            <v>A</v>
          </cell>
          <cell r="J94" t="str">
            <v>DIRECTS</v>
          </cell>
          <cell r="K94">
            <v>45258</v>
          </cell>
          <cell r="M94">
            <v>9</v>
          </cell>
          <cell r="N94" t="str">
            <v>CDD</v>
          </cell>
          <cell r="O94" t="str">
            <v>Contractuel</v>
          </cell>
          <cell r="P94">
            <v>45689</v>
          </cell>
          <cell r="Q94">
            <v>45747</v>
          </cell>
        </row>
        <row r="95">
          <cell r="A95">
            <v>1853</v>
          </cell>
          <cell r="B95" t="str">
            <v>Mlle</v>
          </cell>
          <cell r="C95" t="str">
            <v>NEFZI AYA</v>
          </cell>
          <cell r="D95" t="str">
            <v>SAGE Tunisia</v>
          </cell>
          <cell r="E95" t="str">
            <v>PRODUCTION</v>
          </cell>
          <cell r="F95" t="str">
            <v>Couturière</v>
          </cell>
          <cell r="G95" t="str">
            <v>P6 AR</v>
          </cell>
          <cell r="H95" t="str">
            <v>Bel Hadj Mohamed</v>
          </cell>
          <cell r="I95" t="str">
            <v>A</v>
          </cell>
          <cell r="J95" t="str">
            <v>DIRECTS</v>
          </cell>
          <cell r="K95">
            <v>45258</v>
          </cell>
          <cell r="M95">
            <v>9</v>
          </cell>
          <cell r="N95" t="str">
            <v>CDD</v>
          </cell>
          <cell r="O95" t="str">
            <v>Contractuel</v>
          </cell>
          <cell r="P95">
            <v>45689</v>
          </cell>
          <cell r="Q95">
            <v>45747</v>
          </cell>
        </row>
        <row r="96">
          <cell r="A96">
            <v>1857</v>
          </cell>
          <cell r="B96" t="str">
            <v>Mlle</v>
          </cell>
          <cell r="C96" t="str">
            <v>MAHMOUDI YOSRA</v>
          </cell>
          <cell r="D96" t="str">
            <v>SAGE Tunisia</v>
          </cell>
          <cell r="E96" t="str">
            <v>PRODUCTION</v>
          </cell>
          <cell r="F96" t="str">
            <v>Couturière</v>
          </cell>
          <cell r="G96" t="str">
            <v>P6 AR</v>
          </cell>
          <cell r="H96" t="str">
            <v>Bel Hadj Mohamed</v>
          </cell>
          <cell r="I96" t="str">
            <v>A</v>
          </cell>
          <cell r="J96" t="str">
            <v>DIRECTS</v>
          </cell>
          <cell r="K96">
            <v>45258</v>
          </cell>
          <cell r="M96">
            <v>9</v>
          </cell>
          <cell r="N96" t="str">
            <v>CDD</v>
          </cell>
          <cell r="O96" t="str">
            <v>Contractuel</v>
          </cell>
          <cell r="P96">
            <v>45689</v>
          </cell>
          <cell r="Q96">
            <v>45747</v>
          </cell>
        </row>
        <row r="97">
          <cell r="A97">
            <v>1858</v>
          </cell>
          <cell r="B97" t="str">
            <v>Mlle</v>
          </cell>
          <cell r="C97" t="str">
            <v>HAMMAMI KHAOULA</v>
          </cell>
          <cell r="D97" t="str">
            <v>SAGE Tunisia</v>
          </cell>
          <cell r="E97" t="str">
            <v>PRODUCTION</v>
          </cell>
          <cell r="F97" t="str">
            <v>Couturière</v>
          </cell>
          <cell r="G97" t="str">
            <v>P6 AR</v>
          </cell>
          <cell r="H97" t="str">
            <v>Bel Hadj Mohamed</v>
          </cell>
          <cell r="I97" t="str">
            <v>A</v>
          </cell>
          <cell r="J97" t="str">
            <v>DIRECTS</v>
          </cell>
          <cell r="K97">
            <v>45259</v>
          </cell>
          <cell r="M97">
            <v>9</v>
          </cell>
          <cell r="N97" t="str">
            <v>CDD</v>
          </cell>
          <cell r="O97" t="str">
            <v>Contractuel</v>
          </cell>
          <cell r="P97">
            <v>45689</v>
          </cell>
          <cell r="Q97">
            <v>45747</v>
          </cell>
        </row>
        <row r="98">
          <cell r="A98">
            <v>1860</v>
          </cell>
          <cell r="B98" t="str">
            <v>Madame</v>
          </cell>
          <cell r="C98" t="str">
            <v>KAABI KHAOULA</v>
          </cell>
          <cell r="D98" t="str">
            <v>SAGE Tunisia</v>
          </cell>
          <cell r="E98" t="str">
            <v>PRODUCTION</v>
          </cell>
          <cell r="F98" t="str">
            <v>Couturière</v>
          </cell>
          <cell r="G98" t="str">
            <v>P6 AR</v>
          </cell>
          <cell r="H98" t="str">
            <v>Bel Hadj Mohamed</v>
          </cell>
          <cell r="I98" t="str">
            <v>A</v>
          </cell>
          <cell r="J98" t="str">
            <v>DIRECTS</v>
          </cell>
          <cell r="K98">
            <v>45260</v>
          </cell>
          <cell r="M98">
            <v>9</v>
          </cell>
          <cell r="N98" t="str">
            <v>CDD</v>
          </cell>
          <cell r="O98" t="str">
            <v>Contractuel</v>
          </cell>
          <cell r="P98">
            <v>45689</v>
          </cell>
          <cell r="Q98">
            <v>45747</v>
          </cell>
        </row>
        <row r="99">
          <cell r="A99">
            <v>1863</v>
          </cell>
          <cell r="B99" t="str">
            <v>Madame</v>
          </cell>
          <cell r="C99" t="str">
            <v>ROMDHANI HAFIDHA</v>
          </cell>
          <cell r="D99" t="str">
            <v>SAGE Tunisia</v>
          </cell>
          <cell r="E99" t="str">
            <v>PRODUCTION</v>
          </cell>
          <cell r="F99" t="str">
            <v>Couturière</v>
          </cell>
          <cell r="G99" t="str">
            <v>P6 AR</v>
          </cell>
          <cell r="H99" t="str">
            <v>Bel Hadj Mohamed</v>
          </cell>
          <cell r="I99" t="str">
            <v>A</v>
          </cell>
          <cell r="J99" t="str">
            <v>DIRECTS</v>
          </cell>
          <cell r="K99">
            <v>45260</v>
          </cell>
          <cell r="M99">
            <v>9</v>
          </cell>
          <cell r="N99" t="str">
            <v>CDD</v>
          </cell>
          <cell r="O99" t="str">
            <v>Contractuel</v>
          </cell>
          <cell r="P99">
            <v>45689</v>
          </cell>
          <cell r="Q99">
            <v>45747</v>
          </cell>
        </row>
        <row r="100">
          <cell r="A100">
            <v>1864</v>
          </cell>
          <cell r="B100" t="str">
            <v>Madame</v>
          </cell>
          <cell r="C100" t="str">
            <v>BEN HAMDEN ARBIA</v>
          </cell>
          <cell r="D100" t="str">
            <v>SAGE Tunisia</v>
          </cell>
          <cell r="E100" t="str">
            <v>PRODUCTION</v>
          </cell>
          <cell r="F100" t="str">
            <v>Couturière</v>
          </cell>
          <cell r="G100" t="str">
            <v>P6 AR</v>
          </cell>
          <cell r="H100" t="str">
            <v>Bel Hadj Mohamed</v>
          </cell>
          <cell r="I100" t="str">
            <v>A</v>
          </cell>
          <cell r="J100" t="str">
            <v>DIRECTS</v>
          </cell>
          <cell r="K100">
            <v>45260</v>
          </cell>
          <cell r="M100">
            <v>9</v>
          </cell>
          <cell r="N100" t="str">
            <v>CDD</v>
          </cell>
          <cell r="O100" t="str">
            <v>Contractuel</v>
          </cell>
          <cell r="P100">
            <v>45689</v>
          </cell>
          <cell r="Q100">
            <v>45747</v>
          </cell>
        </row>
        <row r="101">
          <cell r="A101">
            <v>1872</v>
          </cell>
          <cell r="B101" t="str">
            <v>Mlle</v>
          </cell>
          <cell r="C101" t="str">
            <v>KOUKI TAKWA</v>
          </cell>
          <cell r="D101" t="str">
            <v>SAGE Tunisia</v>
          </cell>
          <cell r="E101" t="str">
            <v>PRODUCTION</v>
          </cell>
          <cell r="F101" t="str">
            <v>Contrôle qualité</v>
          </cell>
          <cell r="G101" t="str">
            <v>P6 AR</v>
          </cell>
          <cell r="H101" t="str">
            <v>Bel Hadj Mohamed</v>
          </cell>
          <cell r="I101" t="str">
            <v>A</v>
          </cell>
          <cell r="J101" t="str">
            <v>INDIRECTS</v>
          </cell>
          <cell r="K101">
            <v>45295</v>
          </cell>
          <cell r="M101">
            <v>9</v>
          </cell>
          <cell r="N101" t="str">
            <v>CDD</v>
          </cell>
          <cell r="O101" t="str">
            <v>Contractuel</v>
          </cell>
          <cell r="P101">
            <v>45689</v>
          </cell>
          <cell r="Q101">
            <v>45747</v>
          </cell>
        </row>
        <row r="102">
          <cell r="A102">
            <v>1876</v>
          </cell>
          <cell r="B102" t="str">
            <v>Madame</v>
          </cell>
          <cell r="C102" t="str">
            <v>AOUINI RAFIA</v>
          </cell>
          <cell r="D102" t="str">
            <v>SAGE Tunisia</v>
          </cell>
          <cell r="E102" t="str">
            <v>PRODUCTION</v>
          </cell>
          <cell r="F102" t="str">
            <v>Couturière</v>
          </cell>
          <cell r="G102" t="str">
            <v>P6 AR</v>
          </cell>
          <cell r="H102" t="str">
            <v>Bel Hadj Mohamed</v>
          </cell>
          <cell r="I102" t="str">
            <v>A</v>
          </cell>
          <cell r="J102" t="str">
            <v>DIRECTS</v>
          </cell>
          <cell r="K102">
            <v>45299</v>
          </cell>
          <cell r="M102">
            <v>9</v>
          </cell>
          <cell r="N102" t="str">
            <v>CDD</v>
          </cell>
          <cell r="O102" t="str">
            <v>Contractuel</v>
          </cell>
          <cell r="P102">
            <v>45689</v>
          </cell>
          <cell r="Q102">
            <v>45747</v>
          </cell>
        </row>
        <row r="103">
          <cell r="A103">
            <v>1878</v>
          </cell>
          <cell r="B103" t="str">
            <v>Madame</v>
          </cell>
          <cell r="C103" t="str">
            <v>MESBAH SAIDA</v>
          </cell>
          <cell r="D103" t="str">
            <v>SAGE Tunisia</v>
          </cell>
          <cell r="E103" t="str">
            <v>PRODUCTION</v>
          </cell>
          <cell r="F103" t="str">
            <v>Couturière</v>
          </cell>
          <cell r="G103" t="str">
            <v>P6 AR</v>
          </cell>
          <cell r="H103" t="str">
            <v>Bel Hadj Mohamed</v>
          </cell>
          <cell r="I103" t="str">
            <v>A</v>
          </cell>
          <cell r="J103" t="str">
            <v>DIRECTS</v>
          </cell>
          <cell r="K103">
            <v>45306</v>
          </cell>
          <cell r="M103">
            <v>9</v>
          </cell>
          <cell r="N103" t="str">
            <v>CDD</v>
          </cell>
          <cell r="O103" t="str">
            <v>Contractuel</v>
          </cell>
          <cell r="P103">
            <v>45689</v>
          </cell>
          <cell r="Q103">
            <v>45747</v>
          </cell>
        </row>
        <row r="104">
          <cell r="A104">
            <v>1879</v>
          </cell>
          <cell r="B104" t="str">
            <v>Madame</v>
          </cell>
          <cell r="C104" t="str">
            <v>AYARI SIHEM</v>
          </cell>
          <cell r="D104" t="str">
            <v>SAGE Tunisia</v>
          </cell>
          <cell r="E104" t="str">
            <v>PRODUCTION</v>
          </cell>
          <cell r="F104" t="str">
            <v>Couturière</v>
          </cell>
          <cell r="G104" t="str">
            <v>P6 AR</v>
          </cell>
          <cell r="H104" t="str">
            <v>Bel Hadj Mohamed</v>
          </cell>
          <cell r="I104" t="str">
            <v>A</v>
          </cell>
          <cell r="J104" t="str">
            <v>DIRECTS</v>
          </cell>
          <cell r="K104">
            <v>45306</v>
          </cell>
          <cell r="M104">
            <v>9</v>
          </cell>
          <cell r="N104" t="str">
            <v>CDD</v>
          </cell>
          <cell r="O104" t="str">
            <v>Contractuel</v>
          </cell>
          <cell r="P104">
            <v>45689</v>
          </cell>
          <cell r="Q104">
            <v>45747</v>
          </cell>
        </row>
        <row r="105">
          <cell r="A105">
            <v>1894</v>
          </cell>
          <cell r="B105" t="str">
            <v>Madame</v>
          </cell>
          <cell r="C105" t="str">
            <v>TABOUBI HACHANI HENDA</v>
          </cell>
          <cell r="D105" t="str">
            <v>SAGE Tunisia</v>
          </cell>
          <cell r="E105" t="str">
            <v>PRODUCTION</v>
          </cell>
          <cell r="F105" t="str">
            <v>Couturière</v>
          </cell>
          <cell r="G105" t="str">
            <v>P6 AR</v>
          </cell>
          <cell r="H105" t="str">
            <v>Bel Hadj Mohamed</v>
          </cell>
          <cell r="I105" t="str">
            <v>A</v>
          </cell>
          <cell r="J105" t="str">
            <v>DIRECTS</v>
          </cell>
          <cell r="K105">
            <v>45306</v>
          </cell>
          <cell r="M105">
            <v>9</v>
          </cell>
          <cell r="N105" t="str">
            <v>CDD</v>
          </cell>
          <cell r="O105" t="str">
            <v>Contractuel</v>
          </cell>
          <cell r="P105">
            <v>45689</v>
          </cell>
          <cell r="Q105">
            <v>45747</v>
          </cell>
        </row>
        <row r="106">
          <cell r="A106">
            <v>1954</v>
          </cell>
          <cell r="B106" t="str">
            <v>Madame</v>
          </cell>
          <cell r="C106" t="str">
            <v>EDDABJI HAZAR</v>
          </cell>
          <cell r="D106" t="str">
            <v>SAGE Tunisia</v>
          </cell>
          <cell r="E106" t="str">
            <v>PRODUCTION</v>
          </cell>
          <cell r="F106" t="str">
            <v>Couturière</v>
          </cell>
          <cell r="G106" t="str">
            <v>P6 AR</v>
          </cell>
          <cell r="H106" t="str">
            <v>Bel Hadj Mohamed</v>
          </cell>
          <cell r="I106" t="str">
            <v>A</v>
          </cell>
          <cell r="J106" t="str">
            <v>DIRECTS</v>
          </cell>
          <cell r="K106">
            <v>45335</v>
          </cell>
          <cell r="M106">
            <v>9</v>
          </cell>
          <cell r="N106" t="str">
            <v>CDD</v>
          </cell>
          <cell r="O106" t="str">
            <v>Contractuel</v>
          </cell>
          <cell r="P106">
            <v>45689</v>
          </cell>
          <cell r="Q106">
            <v>45716</v>
          </cell>
        </row>
        <row r="107">
          <cell r="A107">
            <v>1995</v>
          </cell>
          <cell r="B107" t="str">
            <v>Madame</v>
          </cell>
          <cell r="C107" t="str">
            <v>BEJAOUI SAMIHA</v>
          </cell>
          <cell r="D107" t="str">
            <v>SAGE Tunisia</v>
          </cell>
          <cell r="E107" t="str">
            <v>PRODUCTION</v>
          </cell>
          <cell r="F107" t="str">
            <v>Couturière</v>
          </cell>
          <cell r="G107" t="str">
            <v>P6 AR</v>
          </cell>
          <cell r="H107" t="str">
            <v>Bel Hadj Mohamed</v>
          </cell>
          <cell r="I107" t="str">
            <v>A</v>
          </cell>
          <cell r="J107" t="str">
            <v>DIRECTS</v>
          </cell>
          <cell r="K107">
            <v>45343</v>
          </cell>
          <cell r="M107">
            <v>9</v>
          </cell>
          <cell r="N107" t="str">
            <v>CDD</v>
          </cell>
          <cell r="O107" t="str">
            <v>Contractuel</v>
          </cell>
          <cell r="P107">
            <v>45689</v>
          </cell>
          <cell r="Q107">
            <v>45716</v>
          </cell>
        </row>
        <row r="108">
          <cell r="A108">
            <v>1996</v>
          </cell>
          <cell r="B108" t="str">
            <v>Madame</v>
          </cell>
          <cell r="C108" t="str">
            <v>JAIIDI HAYET</v>
          </cell>
          <cell r="D108" t="str">
            <v>SAGE Tunisia</v>
          </cell>
          <cell r="E108" t="str">
            <v>PRODUCTION</v>
          </cell>
          <cell r="F108" t="str">
            <v>Couturière</v>
          </cell>
          <cell r="G108" t="str">
            <v>P6 AR</v>
          </cell>
          <cell r="H108" t="str">
            <v>Bel Hadj Mohamed</v>
          </cell>
          <cell r="I108" t="str">
            <v>A</v>
          </cell>
          <cell r="J108" t="str">
            <v>DIRECTS</v>
          </cell>
          <cell r="K108">
            <v>45343</v>
          </cell>
          <cell r="M108">
            <v>9</v>
          </cell>
          <cell r="N108" t="str">
            <v>CDD</v>
          </cell>
          <cell r="O108" t="str">
            <v>Contractuel</v>
          </cell>
          <cell r="P108">
            <v>45689</v>
          </cell>
          <cell r="Q108">
            <v>45716</v>
          </cell>
        </row>
        <row r="109">
          <cell r="A109">
            <v>2228</v>
          </cell>
          <cell r="B109" t="str">
            <v>Madame</v>
          </cell>
          <cell r="C109" t="str">
            <v>GUIZENI AIDA</v>
          </cell>
          <cell r="D109" t="str">
            <v>SAGE Tunisia</v>
          </cell>
          <cell r="E109" t="str">
            <v>PRODUCTION</v>
          </cell>
          <cell r="F109" t="str">
            <v>Couturière</v>
          </cell>
          <cell r="G109" t="str">
            <v>P6 AR</v>
          </cell>
          <cell r="H109" t="str">
            <v>Bel Hadj Mohamed</v>
          </cell>
          <cell r="I109" t="str">
            <v>A</v>
          </cell>
          <cell r="J109" t="str">
            <v>DIRECTS</v>
          </cell>
          <cell r="K109">
            <v>45404</v>
          </cell>
          <cell r="L109"/>
          <cell r="M109">
            <v>9</v>
          </cell>
          <cell r="N109" t="str">
            <v>CDD</v>
          </cell>
          <cell r="O109" t="str">
            <v>Contractuel</v>
          </cell>
          <cell r="P109">
            <v>45689</v>
          </cell>
          <cell r="Q109">
            <v>45716</v>
          </cell>
        </row>
        <row r="110">
          <cell r="A110">
            <v>2263</v>
          </cell>
          <cell r="B110" t="str">
            <v>Madame</v>
          </cell>
          <cell r="C110" t="str">
            <v>MAHBOULI MARIEM</v>
          </cell>
          <cell r="D110" t="str">
            <v>SAGE Tunisia</v>
          </cell>
          <cell r="E110" t="str">
            <v>PRODUCTION</v>
          </cell>
          <cell r="F110" t="str">
            <v>Couturière</v>
          </cell>
          <cell r="G110" t="str">
            <v>P6 AR</v>
          </cell>
          <cell r="H110" t="str">
            <v>Bel Hadj Mohamed</v>
          </cell>
          <cell r="I110" t="str">
            <v>A</v>
          </cell>
          <cell r="J110" t="str">
            <v>DIRECTS</v>
          </cell>
          <cell r="K110">
            <v>45404</v>
          </cell>
          <cell r="M110">
            <v>9</v>
          </cell>
          <cell r="N110" t="str">
            <v>CDD</v>
          </cell>
          <cell r="O110" t="str">
            <v>Contractuel</v>
          </cell>
          <cell r="P110">
            <v>45689</v>
          </cell>
          <cell r="Q110">
            <v>45716</v>
          </cell>
        </row>
        <row r="111">
          <cell r="A111">
            <v>2265</v>
          </cell>
          <cell r="B111" t="str">
            <v>Madame</v>
          </cell>
          <cell r="C111" t="str">
            <v>ARFAOUI LAMIA</v>
          </cell>
          <cell r="D111" t="str">
            <v>SAGE Tunisia</v>
          </cell>
          <cell r="E111" t="str">
            <v>PRODUCTION</v>
          </cell>
          <cell r="F111" t="str">
            <v>Couturière</v>
          </cell>
          <cell r="G111" t="str">
            <v>P6 AR</v>
          </cell>
          <cell r="H111" t="str">
            <v>Bel Hadj Mohamed</v>
          </cell>
          <cell r="I111" t="str">
            <v>A</v>
          </cell>
          <cell r="J111" t="str">
            <v>DIRECTS</v>
          </cell>
          <cell r="K111">
            <v>45404</v>
          </cell>
          <cell r="M111">
            <v>9</v>
          </cell>
          <cell r="N111" t="str">
            <v>CDD</v>
          </cell>
          <cell r="O111" t="str">
            <v>Contractuel</v>
          </cell>
          <cell r="P111">
            <v>45689</v>
          </cell>
          <cell r="Q111">
            <v>45716</v>
          </cell>
        </row>
        <row r="112">
          <cell r="A112">
            <v>2275</v>
          </cell>
          <cell r="B112" t="str">
            <v>Madame</v>
          </cell>
          <cell r="C112" t="str">
            <v>FERJANI HOUDA</v>
          </cell>
          <cell r="D112" t="str">
            <v>SAGE Tunisia</v>
          </cell>
          <cell r="E112" t="str">
            <v>PRODUCTION</v>
          </cell>
          <cell r="F112" t="str">
            <v>Alimentatrice</v>
          </cell>
          <cell r="G112" t="str">
            <v>P6 AR</v>
          </cell>
          <cell r="H112" t="str">
            <v>Bel Hadj Mohamed</v>
          </cell>
          <cell r="I112" t="str">
            <v>A</v>
          </cell>
          <cell r="J112" t="str">
            <v>DIRECTS</v>
          </cell>
          <cell r="K112">
            <v>45405</v>
          </cell>
          <cell r="M112">
            <v>9</v>
          </cell>
          <cell r="N112" t="str">
            <v>CDD</v>
          </cell>
          <cell r="O112" t="str">
            <v>Contractuel</v>
          </cell>
          <cell r="P112">
            <v>45689</v>
          </cell>
          <cell r="Q112">
            <v>45716</v>
          </cell>
        </row>
        <row r="113">
          <cell r="A113">
            <v>2303</v>
          </cell>
          <cell r="B113" t="str">
            <v>Madame</v>
          </cell>
          <cell r="C113" t="str">
            <v>ARFA AMEL</v>
          </cell>
          <cell r="D113" t="str">
            <v>SAGE Tunisia</v>
          </cell>
          <cell r="E113" t="str">
            <v>PRODUCTION</v>
          </cell>
          <cell r="F113" t="str">
            <v>Contrôle Qualité</v>
          </cell>
          <cell r="G113" t="str">
            <v>P6 AR</v>
          </cell>
          <cell r="H113" t="str">
            <v>Bel Hadj Mohamed</v>
          </cell>
          <cell r="I113" t="str">
            <v>A</v>
          </cell>
          <cell r="J113" t="str">
            <v>INDIRECTS</v>
          </cell>
          <cell r="K113">
            <v>45409</v>
          </cell>
          <cell r="M113">
            <v>9</v>
          </cell>
          <cell r="N113" t="str">
            <v>CDD</v>
          </cell>
          <cell r="O113" t="str">
            <v>Contractuel</v>
          </cell>
          <cell r="P113">
            <v>45689</v>
          </cell>
          <cell r="Q113">
            <v>45716</v>
          </cell>
        </row>
        <row r="114">
          <cell r="A114">
            <v>2306</v>
          </cell>
          <cell r="B114" t="str">
            <v>Madame</v>
          </cell>
          <cell r="C114" t="str">
            <v>BEN ARFA SANA</v>
          </cell>
          <cell r="D114" t="str">
            <v>SAGE Tunisia</v>
          </cell>
          <cell r="E114" t="str">
            <v>PRODUCTION</v>
          </cell>
          <cell r="F114" t="str">
            <v>Alimentatrice</v>
          </cell>
          <cell r="G114" t="str">
            <v>P6 AR</v>
          </cell>
          <cell r="H114" t="str">
            <v>Bel Hadj Mohamed</v>
          </cell>
          <cell r="I114" t="str">
            <v>A</v>
          </cell>
          <cell r="J114" t="str">
            <v>DIRECTS</v>
          </cell>
          <cell r="K114">
            <v>45414</v>
          </cell>
          <cell r="M114">
            <v>9</v>
          </cell>
          <cell r="N114" t="str">
            <v>CDD</v>
          </cell>
          <cell r="O114" t="str">
            <v>Contractuel</v>
          </cell>
          <cell r="P114">
            <v>45689</v>
          </cell>
          <cell r="Q114">
            <v>45716</v>
          </cell>
        </row>
        <row r="115">
          <cell r="A115">
            <v>2499</v>
          </cell>
          <cell r="B115" t="str">
            <v>Madame</v>
          </cell>
          <cell r="C115" t="str">
            <v>OUELHEZI WISSAL</v>
          </cell>
          <cell r="D115" t="str">
            <v>SAGE Tunisia</v>
          </cell>
          <cell r="E115" t="str">
            <v>QUALITE</v>
          </cell>
          <cell r="F115" t="str">
            <v>CSL</v>
          </cell>
          <cell r="G115" t="str">
            <v>P6 AR</v>
          </cell>
          <cell r="H115" t="str">
            <v>Malek weslati</v>
          </cell>
          <cell r="I115" t="str">
            <v>A</v>
          </cell>
          <cell r="J115" t="str">
            <v>INDIRECTS</v>
          </cell>
          <cell r="K115">
            <v>45455</v>
          </cell>
          <cell r="M115">
            <v>9</v>
          </cell>
          <cell r="N115" t="str">
            <v>CDD</v>
          </cell>
          <cell r="O115" t="str">
            <v>Contractuel</v>
          </cell>
          <cell r="P115">
            <v>45689</v>
          </cell>
          <cell r="Q115">
            <v>45716</v>
          </cell>
        </row>
        <row r="116">
          <cell r="A116">
            <v>2514</v>
          </cell>
          <cell r="B116" t="str">
            <v>Madame</v>
          </cell>
          <cell r="C116" t="str">
            <v>AKARI MAROUA</v>
          </cell>
          <cell r="D116" t="str">
            <v>SAGE Tunisia</v>
          </cell>
          <cell r="E116" t="str">
            <v>PRODUCTION</v>
          </cell>
          <cell r="F116" t="str">
            <v>Contrôle Qualité</v>
          </cell>
          <cell r="G116" t="str">
            <v>P6 AR</v>
          </cell>
          <cell r="H116" t="str">
            <v>Bel Hadj Mohamed</v>
          </cell>
          <cell r="I116" t="str">
            <v>A</v>
          </cell>
          <cell r="J116" t="str">
            <v>INDIRECTS</v>
          </cell>
          <cell r="K116">
            <v>45488</v>
          </cell>
          <cell r="M116">
            <v>9</v>
          </cell>
          <cell r="N116" t="str">
            <v>CDD</v>
          </cell>
          <cell r="O116" t="str">
            <v>Contractuel</v>
          </cell>
          <cell r="P116">
            <v>45689</v>
          </cell>
          <cell r="Q116">
            <v>45716</v>
          </cell>
        </row>
        <row r="117">
          <cell r="A117">
            <v>2576</v>
          </cell>
          <cell r="B117" t="str">
            <v>Madame</v>
          </cell>
          <cell r="C117" t="str">
            <v>EL HAOUAMI ZINA</v>
          </cell>
          <cell r="D117" t="str">
            <v>SAGE Tunisia</v>
          </cell>
          <cell r="E117" t="str">
            <v>PRODUCTION</v>
          </cell>
          <cell r="F117" t="str">
            <v>Couturière</v>
          </cell>
          <cell r="G117" t="str">
            <v>P6 AR</v>
          </cell>
          <cell r="H117" t="str">
            <v>Bel Hadj Mohamed</v>
          </cell>
          <cell r="I117" t="str">
            <v>A</v>
          </cell>
          <cell r="J117" t="str">
            <v>DIRECTS</v>
          </cell>
          <cell r="K117">
            <v>45530</v>
          </cell>
          <cell r="L117"/>
          <cell r="M117">
            <v>9</v>
          </cell>
          <cell r="N117" t="str">
            <v>CDD</v>
          </cell>
          <cell r="O117" t="str">
            <v>Contractuel</v>
          </cell>
          <cell r="P117">
            <v>45689</v>
          </cell>
          <cell r="Q117">
            <v>45716</v>
          </cell>
        </row>
        <row r="118">
          <cell r="A118">
            <v>2582</v>
          </cell>
          <cell r="B118" t="str">
            <v>Madame</v>
          </cell>
          <cell r="C118" t="str">
            <v>BOUTHOURI IKRAM</v>
          </cell>
          <cell r="D118" t="str">
            <v>SAGE Tunisia</v>
          </cell>
          <cell r="E118" t="str">
            <v>PRODUCTION</v>
          </cell>
          <cell r="F118" t="str">
            <v>Contrôle Qualité</v>
          </cell>
          <cell r="G118" t="str">
            <v>P6 AR</v>
          </cell>
          <cell r="H118" t="str">
            <v>Bel Hadj Mohamed</v>
          </cell>
          <cell r="I118" t="str">
            <v>A</v>
          </cell>
          <cell r="J118" t="str">
            <v>INDIRECTS</v>
          </cell>
          <cell r="K118">
            <v>45532</v>
          </cell>
          <cell r="L118"/>
          <cell r="M118">
            <v>9</v>
          </cell>
          <cell r="N118" t="str">
            <v>CDD</v>
          </cell>
          <cell r="O118" t="str">
            <v>Contractuel</v>
          </cell>
          <cell r="P118">
            <v>45689</v>
          </cell>
          <cell r="Q118">
            <v>45716</v>
          </cell>
        </row>
        <row r="119">
          <cell r="A119">
            <v>2630</v>
          </cell>
          <cell r="B119" t="str">
            <v>Madame</v>
          </cell>
          <cell r="C119" t="str">
            <v>CHEBI TAKWA</v>
          </cell>
          <cell r="D119" t="str">
            <v>SAGE Tunisia</v>
          </cell>
          <cell r="E119" t="str">
            <v>QUALITE</v>
          </cell>
          <cell r="F119" t="str">
            <v>CSL</v>
          </cell>
          <cell r="G119" t="str">
            <v>P6 AR</v>
          </cell>
          <cell r="H119" t="str">
            <v>Malek weslati</v>
          </cell>
          <cell r="I119" t="str">
            <v>A</v>
          </cell>
          <cell r="J119" t="str">
            <v>INDIRECTS</v>
          </cell>
          <cell r="K119">
            <v>45552</v>
          </cell>
          <cell r="L119"/>
          <cell r="M119">
            <v>9</v>
          </cell>
          <cell r="N119" t="str">
            <v>CDD</v>
          </cell>
          <cell r="O119" t="str">
            <v>Contractuel</v>
          </cell>
          <cell r="P119">
            <v>45689</v>
          </cell>
          <cell r="Q119">
            <v>45716</v>
          </cell>
        </row>
        <row r="120">
          <cell r="A120">
            <v>2633</v>
          </cell>
          <cell r="B120" t="str">
            <v>Madame</v>
          </cell>
          <cell r="C120" t="str">
            <v>HAMMAMI LEILA</v>
          </cell>
          <cell r="D120" t="str">
            <v>SAGE Tunisia</v>
          </cell>
          <cell r="E120" t="str">
            <v>PRODUCTION</v>
          </cell>
          <cell r="F120" t="str">
            <v>Couturière</v>
          </cell>
          <cell r="G120" t="str">
            <v>P6 AR</v>
          </cell>
          <cell r="H120" t="str">
            <v>Bel Hadj Mohamed</v>
          </cell>
          <cell r="I120" t="str">
            <v>A</v>
          </cell>
          <cell r="J120" t="str">
            <v>DIRECTS</v>
          </cell>
          <cell r="K120">
            <v>45552</v>
          </cell>
          <cell r="L120"/>
          <cell r="M120">
            <v>9</v>
          </cell>
          <cell r="N120" t="str">
            <v>CDD</v>
          </cell>
          <cell r="O120" t="str">
            <v>Contractuel</v>
          </cell>
          <cell r="P120">
            <v>45689</v>
          </cell>
          <cell r="Q120">
            <v>45716</v>
          </cell>
        </row>
        <row r="121">
          <cell r="A121">
            <v>2634</v>
          </cell>
          <cell r="B121" t="str">
            <v>Madame</v>
          </cell>
          <cell r="C121" t="str">
            <v>MELLITI DORSAF</v>
          </cell>
          <cell r="D121" t="str">
            <v>SAGE Tunisia</v>
          </cell>
          <cell r="E121" t="str">
            <v>QUALITE</v>
          </cell>
          <cell r="F121" t="str">
            <v>Fire W</v>
          </cell>
          <cell r="G121" t="str">
            <v>P6 AR</v>
          </cell>
          <cell r="H121" t="str">
            <v>Malek weslati</v>
          </cell>
          <cell r="I121" t="str">
            <v>A</v>
          </cell>
          <cell r="J121" t="str">
            <v>INDIRECTS</v>
          </cell>
          <cell r="K121">
            <v>45559</v>
          </cell>
          <cell r="L121"/>
          <cell r="M121">
            <v>9</v>
          </cell>
          <cell r="N121" t="str">
            <v>CDD</v>
          </cell>
          <cell r="O121" t="str">
            <v>Contractuel</v>
          </cell>
          <cell r="P121">
            <v>45689</v>
          </cell>
          <cell r="Q121">
            <v>45747</v>
          </cell>
        </row>
        <row r="122">
          <cell r="A122">
            <v>2649</v>
          </cell>
          <cell r="B122" t="str">
            <v>Madame</v>
          </cell>
          <cell r="C122" t="str">
            <v>GHARBI HEDIA</v>
          </cell>
          <cell r="D122" t="str">
            <v>SAGE Tunisia</v>
          </cell>
          <cell r="E122" t="str">
            <v>PRODUCTION</v>
          </cell>
          <cell r="F122" t="str">
            <v>Couturière</v>
          </cell>
          <cell r="G122" t="str">
            <v>P6 AR</v>
          </cell>
          <cell r="H122" t="str">
            <v>Bel Hadj Mohamed</v>
          </cell>
          <cell r="I122" t="str">
            <v>A</v>
          </cell>
          <cell r="J122" t="str">
            <v>DIRECTS</v>
          </cell>
          <cell r="K122">
            <v>45572</v>
          </cell>
          <cell r="L122"/>
          <cell r="M122">
            <v>9</v>
          </cell>
          <cell r="N122" t="str">
            <v>CDD</v>
          </cell>
          <cell r="O122" t="str">
            <v>Contractuel</v>
          </cell>
          <cell r="P122">
            <v>45689</v>
          </cell>
          <cell r="Q122">
            <v>45716</v>
          </cell>
        </row>
        <row r="123">
          <cell r="A123">
            <v>2698</v>
          </cell>
          <cell r="B123" t="str">
            <v>Madame</v>
          </cell>
          <cell r="C123" t="str">
            <v>AMDOUNI AIDA</v>
          </cell>
          <cell r="D123" t="str">
            <v>SAGE Tunisia</v>
          </cell>
          <cell r="E123" t="str">
            <v>QUALITE</v>
          </cell>
          <cell r="F123" t="str">
            <v>CSL</v>
          </cell>
          <cell r="G123" t="str">
            <v>P6 AR</v>
          </cell>
          <cell r="H123" t="str">
            <v>Malek weslati</v>
          </cell>
          <cell r="I123" t="str">
            <v>A</v>
          </cell>
          <cell r="J123" t="str">
            <v>INDIRECTS</v>
          </cell>
          <cell r="K123">
            <v>45582</v>
          </cell>
          <cell r="L123"/>
          <cell r="M123">
            <v>9</v>
          </cell>
          <cell r="N123" t="str">
            <v>CDD</v>
          </cell>
          <cell r="O123" t="str">
            <v>Contractuel</v>
          </cell>
          <cell r="P123">
            <v>45689</v>
          </cell>
          <cell r="Q123">
            <v>45716</v>
          </cell>
        </row>
        <row r="124">
          <cell r="A124">
            <v>2714</v>
          </cell>
          <cell r="B124" t="str">
            <v>Madame</v>
          </cell>
          <cell r="C124" t="str">
            <v>HAMMAMI JAMILA</v>
          </cell>
          <cell r="D124" t="str">
            <v>SAGE Tunisia</v>
          </cell>
          <cell r="E124" t="str">
            <v>PRODUCTION</v>
          </cell>
          <cell r="F124" t="str">
            <v>Couturière</v>
          </cell>
          <cell r="G124" t="str">
            <v>P6 AR</v>
          </cell>
          <cell r="H124" t="str">
            <v>Bel Hadj Mohamed</v>
          </cell>
          <cell r="I124" t="str">
            <v>A</v>
          </cell>
          <cell r="J124" t="str">
            <v>DIRECTS</v>
          </cell>
          <cell r="K124">
            <v>45590</v>
          </cell>
          <cell r="L124"/>
          <cell r="M124">
            <v>9</v>
          </cell>
          <cell r="N124" t="str">
            <v>CDD</v>
          </cell>
          <cell r="O124" t="str">
            <v>Contractuel</v>
          </cell>
          <cell r="P124">
            <v>45689</v>
          </cell>
          <cell r="Q124">
            <v>45716</v>
          </cell>
        </row>
        <row r="125">
          <cell r="A125">
            <v>2724</v>
          </cell>
          <cell r="B125" t="str">
            <v>Madame</v>
          </cell>
          <cell r="C125" t="str">
            <v>FATNASSI SIRINE</v>
          </cell>
          <cell r="D125" t="str">
            <v>SAGE Tunisia</v>
          </cell>
          <cell r="E125" t="str">
            <v>PRODUCTION</v>
          </cell>
          <cell r="F125" t="str">
            <v>Couturière</v>
          </cell>
          <cell r="G125" t="str">
            <v>P6 AR</v>
          </cell>
          <cell r="H125" t="str">
            <v>Bel Hadj Mohamed</v>
          </cell>
          <cell r="I125" t="str">
            <v>A</v>
          </cell>
          <cell r="J125" t="str">
            <v>DIRECTS</v>
          </cell>
          <cell r="K125">
            <v>45590</v>
          </cell>
          <cell r="L125"/>
          <cell r="M125">
            <v>9</v>
          </cell>
          <cell r="N125" t="str">
            <v>CDD</v>
          </cell>
          <cell r="O125" t="str">
            <v>Contractuel</v>
          </cell>
          <cell r="P125">
            <v>45689</v>
          </cell>
          <cell r="Q125">
            <v>45716</v>
          </cell>
        </row>
        <row r="126">
          <cell r="A126">
            <v>2736</v>
          </cell>
          <cell r="B126" t="str">
            <v>Madame</v>
          </cell>
          <cell r="C126" t="str">
            <v>OUNI MAROUA</v>
          </cell>
          <cell r="D126" t="str">
            <v>SAGE Tunisia</v>
          </cell>
          <cell r="E126" t="str">
            <v>QUALITE</v>
          </cell>
          <cell r="F126" t="str">
            <v>Fire W</v>
          </cell>
          <cell r="G126" t="str">
            <v>P6 AR</v>
          </cell>
          <cell r="H126" t="str">
            <v>Malek weslati</v>
          </cell>
          <cell r="I126" t="str">
            <v>A</v>
          </cell>
          <cell r="J126" t="str">
            <v>INDIRECTS</v>
          </cell>
          <cell r="K126">
            <v>45604</v>
          </cell>
          <cell r="L126"/>
          <cell r="M126">
            <v>9</v>
          </cell>
          <cell r="N126" t="str">
            <v>CDD</v>
          </cell>
          <cell r="O126" t="str">
            <v>Contractuel</v>
          </cell>
          <cell r="P126">
            <v>45689</v>
          </cell>
          <cell r="Q126">
            <v>45716</v>
          </cell>
        </row>
        <row r="127">
          <cell r="A127">
            <v>470</v>
          </cell>
          <cell r="B127" t="str">
            <v>Madame</v>
          </cell>
          <cell r="C127" t="str">
            <v>MAHMOUDI ATIKA</v>
          </cell>
          <cell r="D127" t="str">
            <v>SAGE Tunisia</v>
          </cell>
          <cell r="E127" t="str">
            <v>PRODUCTION</v>
          </cell>
          <cell r="F127" t="str">
            <v>Alimentatrice</v>
          </cell>
          <cell r="G127" t="str">
            <v>P6 AV</v>
          </cell>
          <cell r="H127" t="str">
            <v>EL KADRI MARIEM</v>
          </cell>
          <cell r="I127" t="str">
            <v>A</v>
          </cell>
          <cell r="J127" t="str">
            <v>DIRECTS</v>
          </cell>
          <cell r="K127">
            <v>44264</v>
          </cell>
          <cell r="L127" t="str">
            <v/>
          </cell>
          <cell r="M127">
            <v>9</v>
          </cell>
          <cell r="N127" t="str">
            <v>CDD</v>
          </cell>
          <cell r="O127" t="str">
            <v>Contractuel</v>
          </cell>
          <cell r="P127">
            <v>45689</v>
          </cell>
          <cell r="Q127">
            <v>45716</v>
          </cell>
        </row>
        <row r="128">
          <cell r="A128">
            <v>479</v>
          </cell>
          <cell r="B128" t="str">
            <v>Monsieur</v>
          </cell>
          <cell r="C128" t="str">
            <v>HAMMAMI MOHAMED KHALIL</v>
          </cell>
          <cell r="D128" t="str">
            <v>SAGE Tunisia</v>
          </cell>
          <cell r="E128" t="str">
            <v>PRODUCTION</v>
          </cell>
          <cell r="F128" t="str">
            <v>Couturière</v>
          </cell>
          <cell r="G128" t="str">
            <v>P6 AV</v>
          </cell>
          <cell r="H128" t="str">
            <v>EL KADRI MARIEM</v>
          </cell>
          <cell r="I128" t="str">
            <v>A</v>
          </cell>
          <cell r="J128" t="str">
            <v>DIRECTS</v>
          </cell>
          <cell r="K128">
            <v>44265</v>
          </cell>
          <cell r="L128" t="str">
            <v/>
          </cell>
          <cell r="M128">
            <v>9</v>
          </cell>
          <cell r="N128" t="str">
            <v>CDD</v>
          </cell>
          <cell r="O128" t="str">
            <v>Contractuel</v>
          </cell>
          <cell r="P128">
            <v>45689</v>
          </cell>
          <cell r="Q128">
            <v>45716</v>
          </cell>
        </row>
        <row r="129">
          <cell r="A129">
            <v>530</v>
          </cell>
          <cell r="B129" t="str">
            <v>Madame</v>
          </cell>
          <cell r="C129" t="str">
            <v>BELHECHMI ZOUHAIRA</v>
          </cell>
          <cell r="D129" t="str">
            <v>SAGE Tunisia</v>
          </cell>
          <cell r="E129" t="str">
            <v>PRODUCTION</v>
          </cell>
          <cell r="F129" t="str">
            <v>Couturière</v>
          </cell>
          <cell r="G129" t="str">
            <v>P6 AV</v>
          </cell>
          <cell r="H129" t="str">
            <v>Anis Sbouri</v>
          </cell>
          <cell r="I129" t="str">
            <v>A</v>
          </cell>
          <cell r="J129" t="str">
            <v>DIRECTS</v>
          </cell>
          <cell r="K129">
            <v>44287</v>
          </cell>
          <cell r="L129" t="str">
            <v/>
          </cell>
          <cell r="M129">
            <v>9</v>
          </cell>
          <cell r="N129" t="str">
            <v>CDD</v>
          </cell>
          <cell r="O129" t="str">
            <v>Contractuel</v>
          </cell>
          <cell r="P129">
            <v>45689</v>
          </cell>
          <cell r="Q129">
            <v>45716</v>
          </cell>
        </row>
        <row r="130">
          <cell r="A130">
            <v>613</v>
          </cell>
          <cell r="B130" t="str">
            <v>Mlle</v>
          </cell>
          <cell r="C130" t="str">
            <v>ZIDANI KAOUTHAR</v>
          </cell>
          <cell r="D130" t="str">
            <v>SAGE Tunisia</v>
          </cell>
          <cell r="E130" t="str">
            <v>PRODUCTION</v>
          </cell>
          <cell r="F130" t="str">
            <v>Couturière</v>
          </cell>
          <cell r="G130" t="str">
            <v>P6 AV</v>
          </cell>
          <cell r="H130" t="str">
            <v>EL KADRI MARIEM</v>
          </cell>
          <cell r="I130" t="str">
            <v>A</v>
          </cell>
          <cell r="J130" t="str">
            <v>DIRECTS</v>
          </cell>
          <cell r="K130">
            <v>44368</v>
          </cell>
          <cell r="L130" t="str">
            <v/>
          </cell>
          <cell r="M130">
            <v>9</v>
          </cell>
          <cell r="N130" t="str">
            <v>CDD</v>
          </cell>
          <cell r="O130" t="str">
            <v>Contractuel</v>
          </cell>
          <cell r="P130">
            <v>45689</v>
          </cell>
          <cell r="Q130">
            <v>45716</v>
          </cell>
        </row>
        <row r="131">
          <cell r="A131">
            <v>614</v>
          </cell>
          <cell r="B131" t="str">
            <v>Mlle</v>
          </cell>
          <cell r="C131" t="str">
            <v>FAIDI MERIAM</v>
          </cell>
          <cell r="D131" t="str">
            <v>SAGE Tunisia</v>
          </cell>
          <cell r="E131" t="str">
            <v>PRODUCTION</v>
          </cell>
          <cell r="F131" t="str">
            <v>Couturière</v>
          </cell>
          <cell r="G131" t="str">
            <v>P6 AV</v>
          </cell>
          <cell r="H131" t="str">
            <v>EL KADRI MARIEM</v>
          </cell>
          <cell r="I131" t="str">
            <v>A</v>
          </cell>
          <cell r="J131" t="str">
            <v>DIRECTS</v>
          </cell>
          <cell r="K131">
            <v>44368</v>
          </cell>
          <cell r="L131" t="str">
            <v/>
          </cell>
          <cell r="M131">
            <v>9</v>
          </cell>
          <cell r="N131" t="str">
            <v>CDD</v>
          </cell>
          <cell r="O131" t="str">
            <v>Contractuel</v>
          </cell>
          <cell r="P131">
            <v>45689</v>
          </cell>
          <cell r="Q131">
            <v>45716</v>
          </cell>
        </row>
        <row r="132">
          <cell r="A132">
            <v>630</v>
          </cell>
          <cell r="B132" t="str">
            <v>Mlle</v>
          </cell>
          <cell r="C132" t="str">
            <v>BEN HAMOUDA INES</v>
          </cell>
          <cell r="D132" t="str">
            <v>SAGE Tunisia</v>
          </cell>
          <cell r="E132" t="str">
            <v>PRODUCTION</v>
          </cell>
          <cell r="F132" t="str">
            <v>Couturière</v>
          </cell>
          <cell r="G132" t="str">
            <v>P6 AV</v>
          </cell>
          <cell r="H132" t="str">
            <v>EL KADRI MARIEM</v>
          </cell>
          <cell r="I132" t="str">
            <v>A</v>
          </cell>
          <cell r="J132" t="str">
            <v>DIRECTS</v>
          </cell>
          <cell r="K132">
            <v>44389</v>
          </cell>
          <cell r="M132">
            <v>9</v>
          </cell>
          <cell r="N132" t="str">
            <v>CDD</v>
          </cell>
          <cell r="O132" t="str">
            <v>Contractuel</v>
          </cell>
          <cell r="P132">
            <v>45689</v>
          </cell>
          <cell r="Q132">
            <v>45716</v>
          </cell>
        </row>
        <row r="133">
          <cell r="A133">
            <v>688</v>
          </cell>
          <cell r="B133" t="str">
            <v>Madame</v>
          </cell>
          <cell r="C133" t="str">
            <v>NASRAOUI HAJER</v>
          </cell>
          <cell r="D133" t="str">
            <v>SAGE Tunisia</v>
          </cell>
          <cell r="E133" t="str">
            <v>PRODUCTION</v>
          </cell>
          <cell r="F133" t="str">
            <v>Couturière</v>
          </cell>
          <cell r="G133" t="str">
            <v>P6 AV</v>
          </cell>
          <cell r="H133" t="str">
            <v>EL KADRI MARIEM</v>
          </cell>
          <cell r="I133" t="str">
            <v>A</v>
          </cell>
          <cell r="J133" t="str">
            <v>DIRECTS</v>
          </cell>
          <cell r="K133">
            <v>44508</v>
          </cell>
          <cell r="M133">
            <v>9</v>
          </cell>
          <cell r="N133" t="str">
            <v>CDD</v>
          </cell>
          <cell r="O133" t="str">
            <v>Contractuel</v>
          </cell>
          <cell r="P133">
            <v>45689</v>
          </cell>
          <cell r="Q133">
            <v>45716</v>
          </cell>
        </row>
        <row r="134">
          <cell r="A134">
            <v>773</v>
          </cell>
          <cell r="B134" t="str">
            <v>Monsieur</v>
          </cell>
          <cell r="C134" t="str">
            <v>AMDOUNI ALI</v>
          </cell>
          <cell r="D134" t="str">
            <v>SAGE Tunisia</v>
          </cell>
          <cell r="E134" t="str">
            <v>PRODUCTION</v>
          </cell>
          <cell r="F134" t="str">
            <v>WIRE</v>
          </cell>
          <cell r="G134" t="str">
            <v>P6 AV</v>
          </cell>
          <cell r="H134" t="str">
            <v>Anis Sbouri</v>
          </cell>
          <cell r="I134" t="str">
            <v>A</v>
          </cell>
          <cell r="J134" t="str">
            <v>DIRECTS</v>
          </cell>
          <cell r="K134">
            <v>44560</v>
          </cell>
          <cell r="M134">
            <v>9</v>
          </cell>
          <cell r="N134" t="str">
            <v>CDD</v>
          </cell>
          <cell r="O134" t="str">
            <v>Contractuel</v>
          </cell>
          <cell r="P134">
            <v>45689</v>
          </cell>
          <cell r="Q134">
            <v>45716</v>
          </cell>
        </row>
        <row r="135">
          <cell r="A135">
            <v>792</v>
          </cell>
          <cell r="B135" t="str">
            <v>Madame</v>
          </cell>
          <cell r="C135" t="str">
            <v>MOUMNI KARIMA</v>
          </cell>
          <cell r="D135" t="str">
            <v>SAGE Tunisia</v>
          </cell>
          <cell r="E135" t="str">
            <v>PRODUCTION</v>
          </cell>
          <cell r="F135" t="str">
            <v>Couturière</v>
          </cell>
          <cell r="G135" t="str">
            <v>P6 AV</v>
          </cell>
          <cell r="H135" t="str">
            <v>Anis Sbouri</v>
          </cell>
          <cell r="I135" t="str">
            <v>A</v>
          </cell>
          <cell r="J135" t="str">
            <v>DIRECTS</v>
          </cell>
          <cell r="K135">
            <v>44578</v>
          </cell>
          <cell r="M135">
            <v>9</v>
          </cell>
          <cell r="N135" t="str">
            <v>CDD</v>
          </cell>
          <cell r="O135" t="str">
            <v>Contractuel</v>
          </cell>
          <cell r="P135">
            <v>45689</v>
          </cell>
          <cell r="Q135">
            <v>45716</v>
          </cell>
        </row>
        <row r="136">
          <cell r="A136">
            <v>804</v>
          </cell>
          <cell r="B136" t="str">
            <v>Mlle</v>
          </cell>
          <cell r="C136" t="str">
            <v>MAHOUACHI AMEL</v>
          </cell>
          <cell r="D136" t="str">
            <v>SAGE Tunisia</v>
          </cell>
          <cell r="E136" t="str">
            <v>PRODUCTION</v>
          </cell>
          <cell r="F136" t="str">
            <v>Couturière</v>
          </cell>
          <cell r="G136" t="str">
            <v>P6 AV</v>
          </cell>
          <cell r="H136" t="str">
            <v>EL KADRI MARIEM</v>
          </cell>
          <cell r="I136" t="str">
            <v>A</v>
          </cell>
          <cell r="J136" t="str">
            <v>DIRECTS</v>
          </cell>
          <cell r="K136">
            <v>44580</v>
          </cell>
          <cell r="M136">
            <v>9</v>
          </cell>
          <cell r="N136" t="str">
            <v>CDD</v>
          </cell>
          <cell r="O136" t="str">
            <v>Contractuel</v>
          </cell>
          <cell r="P136">
            <v>45689</v>
          </cell>
          <cell r="Q136">
            <v>45716</v>
          </cell>
        </row>
        <row r="137">
          <cell r="A137">
            <v>825</v>
          </cell>
          <cell r="B137" t="str">
            <v>Madame</v>
          </cell>
          <cell r="C137" t="str">
            <v>ABBES KHIRA</v>
          </cell>
          <cell r="D137" t="str">
            <v>SAGE Tunisia</v>
          </cell>
          <cell r="E137" t="str">
            <v>PRODUCTION</v>
          </cell>
          <cell r="F137" t="str">
            <v>Couturière</v>
          </cell>
          <cell r="G137" t="str">
            <v>P6 AV</v>
          </cell>
          <cell r="H137" t="str">
            <v>Anis Sbouri</v>
          </cell>
          <cell r="I137" t="str">
            <v>A</v>
          </cell>
          <cell r="J137" t="str">
            <v>DIRECTS</v>
          </cell>
          <cell r="K137">
            <v>44580</v>
          </cell>
          <cell r="L137" t="str">
            <v/>
          </cell>
          <cell r="M137">
            <v>9</v>
          </cell>
          <cell r="N137" t="str">
            <v>CDD</v>
          </cell>
          <cell r="O137" t="str">
            <v>Contractuel</v>
          </cell>
          <cell r="P137">
            <v>45689</v>
          </cell>
          <cell r="Q137">
            <v>45716</v>
          </cell>
        </row>
        <row r="138">
          <cell r="A138">
            <v>878</v>
          </cell>
          <cell r="B138" t="str">
            <v>Madame</v>
          </cell>
          <cell r="C138" t="str">
            <v>FAIDI AMEL</v>
          </cell>
          <cell r="D138" t="str">
            <v>SAGE Tunisia</v>
          </cell>
          <cell r="E138" t="str">
            <v>PRODUCTION</v>
          </cell>
          <cell r="F138" t="str">
            <v>Team leader</v>
          </cell>
          <cell r="G138" t="str">
            <v>P6 AV</v>
          </cell>
          <cell r="H138" t="str">
            <v>Anis Sbouri</v>
          </cell>
          <cell r="I138" t="str">
            <v>A</v>
          </cell>
          <cell r="J138" t="str">
            <v>INDIRECTS</v>
          </cell>
          <cell r="K138">
            <v>44629</v>
          </cell>
          <cell r="L138" t="str">
            <v/>
          </cell>
          <cell r="M138">
            <v>9</v>
          </cell>
          <cell r="N138" t="str">
            <v>CDD</v>
          </cell>
          <cell r="O138" t="str">
            <v>Contractuel</v>
          </cell>
          <cell r="P138">
            <v>45689</v>
          </cell>
          <cell r="Q138">
            <v>45777</v>
          </cell>
        </row>
        <row r="139">
          <cell r="A139">
            <v>970</v>
          </cell>
          <cell r="B139" t="str">
            <v>Madame</v>
          </cell>
          <cell r="C139" t="str">
            <v>SASSI INTISSAR</v>
          </cell>
          <cell r="D139" t="str">
            <v>SAGE Tunisia</v>
          </cell>
          <cell r="E139" t="str">
            <v>PRODUCTION</v>
          </cell>
          <cell r="F139" t="str">
            <v>Couturière</v>
          </cell>
          <cell r="G139" t="str">
            <v>P6 AV</v>
          </cell>
          <cell r="H139" t="str">
            <v>EL KADRI MARIEM</v>
          </cell>
          <cell r="I139" t="str">
            <v>A</v>
          </cell>
          <cell r="J139" t="str">
            <v>DIRECTS</v>
          </cell>
          <cell r="K139">
            <v>44714</v>
          </cell>
          <cell r="M139">
            <v>9</v>
          </cell>
          <cell r="N139" t="str">
            <v>CDD</v>
          </cell>
          <cell r="O139" t="str">
            <v>Contractuel</v>
          </cell>
          <cell r="P139">
            <v>45689</v>
          </cell>
          <cell r="Q139">
            <v>45747</v>
          </cell>
        </row>
        <row r="140">
          <cell r="A140">
            <v>998</v>
          </cell>
          <cell r="B140" t="str">
            <v>Monsieur</v>
          </cell>
          <cell r="C140" t="str">
            <v>DRIDI BILEL</v>
          </cell>
          <cell r="D140" t="str">
            <v>SAGE Tunisia</v>
          </cell>
          <cell r="E140" t="str">
            <v>PRODUCTION</v>
          </cell>
          <cell r="F140" t="str">
            <v>Couturière</v>
          </cell>
          <cell r="G140" t="str">
            <v>P6 AV</v>
          </cell>
          <cell r="H140" t="str">
            <v>EL KADRI MARIEM</v>
          </cell>
          <cell r="I140" t="str">
            <v>A</v>
          </cell>
          <cell r="J140" t="str">
            <v>DIRECTS</v>
          </cell>
          <cell r="K140">
            <v>44741</v>
          </cell>
          <cell r="M140">
            <v>9</v>
          </cell>
          <cell r="N140" t="str">
            <v>CDD</v>
          </cell>
          <cell r="O140" t="str">
            <v>Contractuel</v>
          </cell>
          <cell r="P140">
            <v>45689</v>
          </cell>
          <cell r="Q140">
            <v>45747</v>
          </cell>
        </row>
        <row r="141">
          <cell r="A141">
            <v>1030</v>
          </cell>
          <cell r="B141" t="str">
            <v>Madame</v>
          </cell>
          <cell r="C141" t="str">
            <v>AKERMI SAFIA</v>
          </cell>
          <cell r="D141" t="str">
            <v>SAGE Tunisia</v>
          </cell>
          <cell r="E141" t="str">
            <v>PRODUCTION</v>
          </cell>
          <cell r="F141" t="str">
            <v>Couturière</v>
          </cell>
          <cell r="G141" t="str">
            <v>P6 AV</v>
          </cell>
          <cell r="H141" t="str">
            <v>Anis Sbouri</v>
          </cell>
          <cell r="I141" t="str">
            <v>A</v>
          </cell>
          <cell r="J141" t="str">
            <v>DIRECTS</v>
          </cell>
          <cell r="K141">
            <v>44746</v>
          </cell>
          <cell r="M141">
            <v>9</v>
          </cell>
          <cell r="N141" t="str">
            <v>CDD</v>
          </cell>
          <cell r="O141" t="str">
            <v>Contractuel</v>
          </cell>
          <cell r="P141">
            <v>45689</v>
          </cell>
          <cell r="Q141">
            <v>45747</v>
          </cell>
        </row>
        <row r="142">
          <cell r="A142">
            <v>1050</v>
          </cell>
          <cell r="B142" t="str">
            <v>Madame</v>
          </cell>
          <cell r="C142" t="str">
            <v>TRABELSI FATMA</v>
          </cell>
          <cell r="D142" t="str">
            <v>SAGE Tunisia</v>
          </cell>
          <cell r="E142" t="str">
            <v>PRODUCTION</v>
          </cell>
          <cell r="F142" t="str">
            <v>Couturière</v>
          </cell>
          <cell r="G142" t="str">
            <v>P6 AV</v>
          </cell>
          <cell r="H142" t="str">
            <v>EL KADRI MARIEM</v>
          </cell>
          <cell r="I142" t="str">
            <v>A</v>
          </cell>
          <cell r="J142" t="str">
            <v>DIRECTS</v>
          </cell>
          <cell r="K142">
            <v>44748</v>
          </cell>
          <cell r="M142">
            <v>9</v>
          </cell>
          <cell r="N142" t="str">
            <v>CDD</v>
          </cell>
          <cell r="O142" t="str">
            <v>Contractuel</v>
          </cell>
          <cell r="P142">
            <v>45689</v>
          </cell>
          <cell r="Q142">
            <v>45747</v>
          </cell>
        </row>
        <row r="143">
          <cell r="A143">
            <v>1058</v>
          </cell>
          <cell r="B143" t="str">
            <v>Monsieur</v>
          </cell>
          <cell r="C143" t="str">
            <v>JLASSI HAMDI</v>
          </cell>
          <cell r="D143" t="str">
            <v>SAGE Tunisia</v>
          </cell>
          <cell r="E143" t="str">
            <v>PRODUCTION</v>
          </cell>
          <cell r="F143" t="str">
            <v>WIRE</v>
          </cell>
          <cell r="G143" t="str">
            <v>P6 AV</v>
          </cell>
          <cell r="H143" t="str">
            <v>EL KADRI MARIEM</v>
          </cell>
          <cell r="I143" t="str">
            <v>A</v>
          </cell>
          <cell r="J143" t="str">
            <v>DIRECTS</v>
          </cell>
          <cell r="K143">
            <v>44755</v>
          </cell>
          <cell r="L143" t="str">
            <v/>
          </cell>
          <cell r="M143">
            <v>9</v>
          </cell>
          <cell r="N143" t="str">
            <v>CDD</v>
          </cell>
          <cell r="O143" t="str">
            <v>Contractuel</v>
          </cell>
          <cell r="P143">
            <v>45689</v>
          </cell>
          <cell r="Q143">
            <v>45716</v>
          </cell>
        </row>
        <row r="144">
          <cell r="A144">
            <v>1076</v>
          </cell>
          <cell r="B144" t="str">
            <v>Madame</v>
          </cell>
          <cell r="C144" t="str">
            <v>ZEDDINI EMNA</v>
          </cell>
          <cell r="D144" t="str">
            <v>SAGE Tunisia</v>
          </cell>
          <cell r="E144" t="str">
            <v>PRODUCTION</v>
          </cell>
          <cell r="F144" t="str">
            <v>Couturière</v>
          </cell>
          <cell r="G144" t="str">
            <v>P6 AV</v>
          </cell>
          <cell r="H144" t="str">
            <v>Anis Sbouri</v>
          </cell>
          <cell r="I144" t="str">
            <v>A</v>
          </cell>
          <cell r="J144" t="str">
            <v>DIRECTS</v>
          </cell>
          <cell r="K144">
            <v>44762</v>
          </cell>
          <cell r="M144">
            <v>9</v>
          </cell>
          <cell r="N144" t="str">
            <v>CDD</v>
          </cell>
          <cell r="O144" t="str">
            <v>Contractuel</v>
          </cell>
          <cell r="P144">
            <v>45689</v>
          </cell>
          <cell r="Q144">
            <v>45747</v>
          </cell>
        </row>
        <row r="145">
          <cell r="A145">
            <v>1132</v>
          </cell>
          <cell r="B145" t="str">
            <v>Madame</v>
          </cell>
          <cell r="C145" t="str">
            <v>REBAII SONDOS</v>
          </cell>
          <cell r="D145" t="str">
            <v>SAGE Tunisia</v>
          </cell>
          <cell r="E145" t="str">
            <v>PRODUCTION</v>
          </cell>
          <cell r="F145" t="str">
            <v>Couturière</v>
          </cell>
          <cell r="G145" t="str">
            <v>P6 AV</v>
          </cell>
          <cell r="H145" t="str">
            <v>EL KADRI MARIEM</v>
          </cell>
          <cell r="I145" t="str">
            <v>A</v>
          </cell>
          <cell r="J145" t="str">
            <v>DIRECTS</v>
          </cell>
          <cell r="K145">
            <v>44830</v>
          </cell>
          <cell r="L145"/>
          <cell r="M145">
            <v>9</v>
          </cell>
          <cell r="N145" t="str">
            <v>CDD</v>
          </cell>
          <cell r="O145" t="str">
            <v>Contractuel</v>
          </cell>
          <cell r="P145">
            <v>45689</v>
          </cell>
          <cell r="Q145">
            <v>45747</v>
          </cell>
        </row>
        <row r="146">
          <cell r="A146">
            <v>1165</v>
          </cell>
          <cell r="B146" t="str">
            <v>Madame</v>
          </cell>
          <cell r="C146" t="str">
            <v>HANACHI NESSRINE</v>
          </cell>
          <cell r="D146" t="str">
            <v>SAGE Tunisia</v>
          </cell>
          <cell r="E146" t="str">
            <v>PRODUCTION</v>
          </cell>
          <cell r="F146" t="str">
            <v>Couturière</v>
          </cell>
          <cell r="G146" t="str">
            <v>P6 AV</v>
          </cell>
          <cell r="H146" t="str">
            <v>Anis Sbouri</v>
          </cell>
          <cell r="I146" t="str">
            <v>A</v>
          </cell>
          <cell r="J146" t="str">
            <v>DIRECTS</v>
          </cell>
          <cell r="K146">
            <v>44845</v>
          </cell>
          <cell r="L146"/>
          <cell r="M146">
            <v>9</v>
          </cell>
          <cell r="N146" t="str">
            <v>CDD</v>
          </cell>
          <cell r="O146" t="str">
            <v>Contractuel</v>
          </cell>
          <cell r="P146">
            <v>45689</v>
          </cell>
          <cell r="Q146">
            <v>45747</v>
          </cell>
        </row>
        <row r="147">
          <cell r="A147">
            <v>1173</v>
          </cell>
          <cell r="B147" t="str">
            <v>Madame</v>
          </cell>
          <cell r="C147" t="str">
            <v>FAIDI NOURA</v>
          </cell>
          <cell r="D147" t="str">
            <v>SAGE Tunisia</v>
          </cell>
          <cell r="E147" t="str">
            <v>QUALITE</v>
          </cell>
          <cell r="F147" t="str">
            <v>Fire W</v>
          </cell>
          <cell r="G147" t="str">
            <v>P6 AV</v>
          </cell>
          <cell r="H147" t="str">
            <v>Malek weslati</v>
          </cell>
          <cell r="I147" t="str">
            <v>A</v>
          </cell>
          <cell r="J147" t="str">
            <v>INDIRECTS</v>
          </cell>
          <cell r="K147">
            <v>44853</v>
          </cell>
          <cell r="L147"/>
          <cell r="M147">
            <v>9</v>
          </cell>
          <cell r="N147" t="str">
            <v>CDD</v>
          </cell>
          <cell r="O147" t="str">
            <v>Contractuel</v>
          </cell>
          <cell r="P147">
            <v>45689</v>
          </cell>
          <cell r="Q147">
            <v>45716</v>
          </cell>
        </row>
        <row r="148">
          <cell r="A148">
            <v>1211</v>
          </cell>
          <cell r="B148" t="str">
            <v>Mlle</v>
          </cell>
          <cell r="C148" t="str">
            <v>JEBALI SIWAR</v>
          </cell>
          <cell r="D148" t="str">
            <v>SAGE Tunisia</v>
          </cell>
          <cell r="E148" t="str">
            <v>PRODUCTION</v>
          </cell>
          <cell r="F148" t="str">
            <v>Couturière</v>
          </cell>
          <cell r="G148" t="str">
            <v>P6 AV</v>
          </cell>
          <cell r="H148" t="str">
            <v>Anis Sbouri</v>
          </cell>
          <cell r="I148" t="str">
            <v>A</v>
          </cell>
          <cell r="J148" t="str">
            <v>DIRECTS</v>
          </cell>
          <cell r="K148">
            <v>44922</v>
          </cell>
          <cell r="L148"/>
          <cell r="M148">
            <v>9</v>
          </cell>
          <cell r="N148" t="str">
            <v>CDD</v>
          </cell>
          <cell r="O148" t="str">
            <v>Contractuel</v>
          </cell>
          <cell r="P148">
            <v>45689</v>
          </cell>
          <cell r="Q148">
            <v>45747</v>
          </cell>
        </row>
        <row r="149">
          <cell r="A149">
            <v>1217</v>
          </cell>
          <cell r="B149" t="str">
            <v>Madame</v>
          </cell>
          <cell r="C149" t="str">
            <v>JELASSI KHAWLA</v>
          </cell>
          <cell r="D149" t="str">
            <v>SAGE Tunisia</v>
          </cell>
          <cell r="E149" t="str">
            <v>PRODUCTION</v>
          </cell>
          <cell r="F149" t="str">
            <v>prép CAMPO</v>
          </cell>
          <cell r="G149" t="str">
            <v>P6 AV</v>
          </cell>
          <cell r="H149" t="str">
            <v>MOHAMED AMINE</v>
          </cell>
          <cell r="I149" t="str">
            <v>A</v>
          </cell>
          <cell r="J149" t="str">
            <v>DIRECTS</v>
          </cell>
          <cell r="K149">
            <v>44939</v>
          </cell>
          <cell r="L149"/>
          <cell r="M149">
            <v>9</v>
          </cell>
          <cell r="N149" t="str">
            <v>CDD</v>
          </cell>
          <cell r="O149" t="str">
            <v>Contractuel</v>
          </cell>
          <cell r="P149">
            <v>45689</v>
          </cell>
          <cell r="Q149">
            <v>45747</v>
          </cell>
        </row>
        <row r="150">
          <cell r="A150">
            <v>1311</v>
          </cell>
          <cell r="B150" t="str">
            <v>Madame</v>
          </cell>
          <cell r="C150" t="str">
            <v>MOUMNI EYA</v>
          </cell>
          <cell r="D150" t="str">
            <v>SAGE Tunisia</v>
          </cell>
          <cell r="E150" t="str">
            <v>PRODUCTION</v>
          </cell>
          <cell r="F150" t="str">
            <v>Couturière</v>
          </cell>
          <cell r="G150" t="str">
            <v>P6 AV</v>
          </cell>
          <cell r="H150" t="str">
            <v>EL KADRI MARIEM</v>
          </cell>
          <cell r="I150" t="str">
            <v>A</v>
          </cell>
          <cell r="J150" t="str">
            <v>DIRECTS</v>
          </cell>
          <cell r="K150">
            <v>44980</v>
          </cell>
          <cell r="L150"/>
          <cell r="M150">
            <v>9</v>
          </cell>
          <cell r="N150" t="str">
            <v>CDD</v>
          </cell>
          <cell r="O150" t="str">
            <v>Contractuel</v>
          </cell>
          <cell r="P150">
            <v>45689</v>
          </cell>
          <cell r="Q150">
            <v>45747</v>
          </cell>
        </row>
        <row r="151">
          <cell r="A151">
            <v>1431</v>
          </cell>
          <cell r="B151" t="str">
            <v>Madame</v>
          </cell>
          <cell r="C151" t="str">
            <v>GHANMI FEYZA</v>
          </cell>
          <cell r="D151" t="str">
            <v>SAGE Tunisia</v>
          </cell>
          <cell r="E151" t="str">
            <v>PRODUCTION</v>
          </cell>
          <cell r="F151" t="str">
            <v>Couturière</v>
          </cell>
          <cell r="G151" t="str">
            <v>P6 AV</v>
          </cell>
          <cell r="H151" t="str">
            <v>Anis Sbouri</v>
          </cell>
          <cell r="I151" t="str">
            <v>A</v>
          </cell>
          <cell r="J151" t="str">
            <v>DIRECTS</v>
          </cell>
          <cell r="K151">
            <v>45042</v>
          </cell>
          <cell r="M151">
            <v>9</v>
          </cell>
          <cell r="N151" t="str">
            <v>CDD</v>
          </cell>
          <cell r="O151" t="str">
            <v>Contractuel</v>
          </cell>
          <cell r="P151">
            <v>45689</v>
          </cell>
          <cell r="Q151">
            <v>45747</v>
          </cell>
        </row>
        <row r="152">
          <cell r="A152">
            <v>1440</v>
          </cell>
          <cell r="B152" t="str">
            <v>Madame</v>
          </cell>
          <cell r="C152" t="str">
            <v xml:space="preserve">TRABELSI SIWAR </v>
          </cell>
          <cell r="D152" t="str">
            <v>SAGE Tunisia</v>
          </cell>
          <cell r="E152" t="str">
            <v>PRODUCTION</v>
          </cell>
          <cell r="F152" t="str">
            <v>Couturière</v>
          </cell>
          <cell r="G152" t="str">
            <v>P6 AV</v>
          </cell>
          <cell r="H152" t="str">
            <v>EL KADRI MARIEM</v>
          </cell>
          <cell r="I152" t="str">
            <v>A</v>
          </cell>
          <cell r="J152" t="str">
            <v>DIRECTS</v>
          </cell>
          <cell r="K152">
            <v>45068</v>
          </cell>
          <cell r="M152">
            <v>9</v>
          </cell>
          <cell r="N152" t="str">
            <v>CDD</v>
          </cell>
          <cell r="O152" t="str">
            <v>Contractuel</v>
          </cell>
          <cell r="P152">
            <v>45689</v>
          </cell>
          <cell r="Q152">
            <v>45747</v>
          </cell>
        </row>
        <row r="153">
          <cell r="A153">
            <v>1454</v>
          </cell>
          <cell r="B153" t="str">
            <v>Madame</v>
          </cell>
          <cell r="C153" t="str">
            <v>HAMMAMI CHAIMA</v>
          </cell>
          <cell r="D153" t="str">
            <v>SAGE Tunisia</v>
          </cell>
          <cell r="E153" t="str">
            <v>PRODUCTION</v>
          </cell>
          <cell r="F153" t="str">
            <v>WIRE</v>
          </cell>
          <cell r="G153" t="str">
            <v>P6 AV</v>
          </cell>
          <cell r="H153" t="str">
            <v>EL KADRI MARIEM</v>
          </cell>
          <cell r="I153" t="str">
            <v>A</v>
          </cell>
          <cell r="J153" t="str">
            <v>DIRECTS</v>
          </cell>
          <cell r="K153">
            <v>45050</v>
          </cell>
          <cell r="M153">
            <v>9</v>
          </cell>
          <cell r="N153" t="str">
            <v>CDD</v>
          </cell>
          <cell r="O153" t="str">
            <v>Contractuel</v>
          </cell>
          <cell r="P153">
            <v>45689</v>
          </cell>
          <cell r="Q153">
            <v>45716</v>
          </cell>
        </row>
        <row r="154">
          <cell r="A154">
            <v>1492</v>
          </cell>
          <cell r="B154" t="str">
            <v>Madame</v>
          </cell>
          <cell r="C154" t="str">
            <v>KASDAOUI MONIA</v>
          </cell>
          <cell r="D154" t="str">
            <v>SAGE Tunisia</v>
          </cell>
          <cell r="E154" t="str">
            <v>PRODUCTION</v>
          </cell>
          <cell r="F154" t="str">
            <v>Couturière</v>
          </cell>
          <cell r="G154" t="str">
            <v>P6 AV</v>
          </cell>
          <cell r="H154" t="str">
            <v>EL KADRI MARIEM</v>
          </cell>
          <cell r="I154" t="str">
            <v>A</v>
          </cell>
          <cell r="J154" t="str">
            <v>DIRECTS</v>
          </cell>
          <cell r="K154">
            <v>45062</v>
          </cell>
          <cell r="M154">
            <v>9</v>
          </cell>
          <cell r="N154" t="str">
            <v>CDD</v>
          </cell>
          <cell r="O154" t="str">
            <v>Contractuel</v>
          </cell>
          <cell r="P154">
            <v>45689</v>
          </cell>
          <cell r="Q154">
            <v>45747</v>
          </cell>
        </row>
        <row r="155">
          <cell r="A155">
            <v>1510</v>
          </cell>
          <cell r="B155" t="str">
            <v>Madame</v>
          </cell>
          <cell r="C155" t="str">
            <v>NASRI DORSAF</v>
          </cell>
          <cell r="D155" t="str">
            <v>SAGE Tunisia</v>
          </cell>
          <cell r="E155" t="str">
            <v>PRODUCTION</v>
          </cell>
          <cell r="F155" t="str">
            <v>Couturière</v>
          </cell>
          <cell r="G155" t="str">
            <v>P6 AV</v>
          </cell>
          <cell r="H155" t="str">
            <v>EL KADRI MARIEM</v>
          </cell>
          <cell r="I155" t="str">
            <v>A</v>
          </cell>
          <cell r="J155" t="str">
            <v>DIRECTS</v>
          </cell>
          <cell r="K155">
            <v>45071</v>
          </cell>
          <cell r="M155">
            <v>9</v>
          </cell>
          <cell r="N155" t="str">
            <v>CDD</v>
          </cell>
          <cell r="O155" t="str">
            <v>Contractuel</v>
          </cell>
          <cell r="P155">
            <v>45689</v>
          </cell>
          <cell r="Q155">
            <v>45747</v>
          </cell>
        </row>
        <row r="156">
          <cell r="A156">
            <v>1529</v>
          </cell>
          <cell r="B156" t="str">
            <v>Madame</v>
          </cell>
          <cell r="C156" t="str">
            <v>NASRI YOSSRA</v>
          </cell>
          <cell r="D156" t="str">
            <v>SAGE Tunisia</v>
          </cell>
          <cell r="E156" t="str">
            <v>PRODUCTION</v>
          </cell>
          <cell r="F156" t="str">
            <v>Contrôle qualité</v>
          </cell>
          <cell r="G156" t="str">
            <v>P6 AV</v>
          </cell>
          <cell r="H156" t="str">
            <v>EL KADRI MARIEM</v>
          </cell>
          <cell r="I156" t="str">
            <v>A</v>
          </cell>
          <cell r="J156" t="str">
            <v>INDIRECTS</v>
          </cell>
          <cell r="K156">
            <v>45083</v>
          </cell>
          <cell r="M156">
            <v>9</v>
          </cell>
          <cell r="N156" t="str">
            <v>CDD</v>
          </cell>
          <cell r="O156" t="str">
            <v>Contractuel</v>
          </cell>
          <cell r="P156">
            <v>45689</v>
          </cell>
          <cell r="Q156">
            <v>45747</v>
          </cell>
        </row>
        <row r="157">
          <cell r="A157">
            <v>1553</v>
          </cell>
          <cell r="B157" t="str">
            <v>Mlle</v>
          </cell>
          <cell r="C157" t="str">
            <v>SALLEMI GHOFRANE</v>
          </cell>
          <cell r="D157" t="str">
            <v>SAGE Tunisia</v>
          </cell>
          <cell r="E157" t="str">
            <v>PRODUCTION</v>
          </cell>
          <cell r="F157" t="str">
            <v>Couturière</v>
          </cell>
          <cell r="G157" t="str">
            <v>P6 AV</v>
          </cell>
          <cell r="H157" t="str">
            <v>EL KADRI MARIEM</v>
          </cell>
          <cell r="I157" t="str">
            <v>A</v>
          </cell>
          <cell r="J157" t="str">
            <v>DIRECTS</v>
          </cell>
          <cell r="K157">
            <v>45091</v>
          </cell>
          <cell r="M157">
            <v>9</v>
          </cell>
          <cell r="N157" t="str">
            <v>CDD</v>
          </cell>
          <cell r="O157" t="str">
            <v>Contractuel</v>
          </cell>
          <cell r="P157">
            <v>45689</v>
          </cell>
          <cell r="Q157">
            <v>45747</v>
          </cell>
        </row>
        <row r="158">
          <cell r="A158">
            <v>1637</v>
          </cell>
          <cell r="B158" t="str">
            <v>Mlle</v>
          </cell>
          <cell r="C158" t="str">
            <v>JABRI NABILA</v>
          </cell>
          <cell r="D158" t="str">
            <v>SAGE Tunisia</v>
          </cell>
          <cell r="E158" t="str">
            <v>PRODUCTION</v>
          </cell>
          <cell r="F158" t="str">
            <v>Couturière</v>
          </cell>
          <cell r="G158" t="str">
            <v>P6 AV</v>
          </cell>
          <cell r="H158" t="str">
            <v>Anis Sbouri</v>
          </cell>
          <cell r="I158" t="str">
            <v>A</v>
          </cell>
          <cell r="J158" t="str">
            <v>DIRECTS</v>
          </cell>
          <cell r="K158">
            <v>45183</v>
          </cell>
          <cell r="M158">
            <v>9</v>
          </cell>
          <cell r="N158" t="str">
            <v>CDD</v>
          </cell>
          <cell r="O158" t="str">
            <v>Contractuel</v>
          </cell>
          <cell r="P158">
            <v>45689</v>
          </cell>
          <cell r="Q158">
            <v>45747</v>
          </cell>
        </row>
        <row r="159">
          <cell r="A159">
            <v>1655</v>
          </cell>
          <cell r="B159" t="str">
            <v>Madame</v>
          </cell>
          <cell r="C159" t="str">
            <v>OTHMANI OLFA</v>
          </cell>
          <cell r="D159" t="str">
            <v>SAGE Tunisia</v>
          </cell>
          <cell r="E159" t="str">
            <v>PRODUCTION</v>
          </cell>
          <cell r="F159" t="str">
            <v>Couturière</v>
          </cell>
          <cell r="G159" t="str">
            <v>P6 AV</v>
          </cell>
          <cell r="H159" t="str">
            <v>EL KADRI MARIEM</v>
          </cell>
          <cell r="I159" t="str">
            <v>A</v>
          </cell>
          <cell r="J159" t="str">
            <v>DIRECTS</v>
          </cell>
          <cell r="K159">
            <v>45189</v>
          </cell>
          <cell r="M159">
            <v>9</v>
          </cell>
          <cell r="N159" t="str">
            <v>CDD</v>
          </cell>
          <cell r="O159" t="str">
            <v>Contractuel</v>
          </cell>
          <cell r="P159">
            <v>45689</v>
          </cell>
          <cell r="Q159">
            <v>45747</v>
          </cell>
        </row>
        <row r="160">
          <cell r="A160">
            <v>1681</v>
          </cell>
          <cell r="B160" t="str">
            <v>Mlle</v>
          </cell>
          <cell r="C160" t="str">
            <v>ABDELLI CHAIMA</v>
          </cell>
          <cell r="D160" t="str">
            <v>SAGE Tunisia</v>
          </cell>
          <cell r="E160" t="str">
            <v>PRODUCTION</v>
          </cell>
          <cell r="F160" t="str">
            <v>Couturière</v>
          </cell>
          <cell r="G160" t="str">
            <v>P6 AV</v>
          </cell>
          <cell r="H160" t="str">
            <v>EL KADRI MARIEM</v>
          </cell>
          <cell r="I160" t="str">
            <v>A</v>
          </cell>
          <cell r="J160" t="str">
            <v>DIRECTS</v>
          </cell>
          <cell r="K160">
            <v>45204</v>
          </cell>
          <cell r="M160">
            <v>9</v>
          </cell>
          <cell r="N160" t="str">
            <v>CDD</v>
          </cell>
          <cell r="O160" t="str">
            <v>Contractuel</v>
          </cell>
          <cell r="P160">
            <v>45689</v>
          </cell>
          <cell r="Q160">
            <v>45747</v>
          </cell>
        </row>
        <row r="161">
          <cell r="A161">
            <v>1735</v>
          </cell>
          <cell r="B161" t="str">
            <v>Mlle</v>
          </cell>
          <cell r="C161" t="str">
            <v>SKHIRI SONDES</v>
          </cell>
          <cell r="D161" t="str">
            <v>SAGE Tunisia</v>
          </cell>
          <cell r="E161" t="str">
            <v>PRODUCTION</v>
          </cell>
          <cell r="F161" t="str">
            <v>Couturière</v>
          </cell>
          <cell r="G161" t="str">
            <v>P6 AV</v>
          </cell>
          <cell r="H161" t="str">
            <v>Anis Sbouri</v>
          </cell>
          <cell r="I161" t="str">
            <v>A</v>
          </cell>
          <cell r="J161" t="str">
            <v>DIRECTS</v>
          </cell>
          <cell r="K161">
            <v>45223</v>
          </cell>
          <cell r="M161">
            <v>9</v>
          </cell>
          <cell r="N161" t="str">
            <v>CDD</v>
          </cell>
          <cell r="O161" t="str">
            <v>Contractuel</v>
          </cell>
          <cell r="P161">
            <v>45689</v>
          </cell>
          <cell r="Q161">
            <v>45747</v>
          </cell>
        </row>
        <row r="162">
          <cell r="A162">
            <v>1736</v>
          </cell>
          <cell r="B162" t="str">
            <v>Mlle</v>
          </cell>
          <cell r="C162" t="str">
            <v>RIAHI WIEM</v>
          </cell>
          <cell r="D162" t="str">
            <v>SAGE Tunisia</v>
          </cell>
          <cell r="E162" t="str">
            <v>PRODUCTION</v>
          </cell>
          <cell r="F162" t="str">
            <v>Couturière</v>
          </cell>
          <cell r="G162" t="str">
            <v>P6 AV</v>
          </cell>
          <cell r="H162" t="str">
            <v>EL KADRI MARIEM</v>
          </cell>
          <cell r="I162" t="str">
            <v>A</v>
          </cell>
          <cell r="J162" t="str">
            <v>DIRECTS</v>
          </cell>
          <cell r="K162">
            <v>45223</v>
          </cell>
          <cell r="M162">
            <v>9</v>
          </cell>
          <cell r="N162" t="str">
            <v>CDD</v>
          </cell>
          <cell r="O162" t="str">
            <v>Contractuel</v>
          </cell>
          <cell r="P162">
            <v>45689</v>
          </cell>
          <cell r="Q162">
            <v>45747</v>
          </cell>
        </row>
        <row r="163">
          <cell r="A163">
            <v>1738</v>
          </cell>
          <cell r="B163" t="str">
            <v>Mlle</v>
          </cell>
          <cell r="C163" t="str">
            <v>RIAHI WIFAK</v>
          </cell>
          <cell r="D163" t="str">
            <v>SAGE Tunisia</v>
          </cell>
          <cell r="E163" t="str">
            <v>PRODUCTION</v>
          </cell>
          <cell r="F163" t="str">
            <v>Couturière</v>
          </cell>
          <cell r="G163" t="str">
            <v>P6 AV</v>
          </cell>
          <cell r="H163" t="str">
            <v>EL KADRI MARIEM</v>
          </cell>
          <cell r="I163" t="str">
            <v>A</v>
          </cell>
          <cell r="J163" t="str">
            <v>DIRECTS</v>
          </cell>
          <cell r="K163">
            <v>45223</v>
          </cell>
          <cell r="M163">
            <v>9</v>
          </cell>
          <cell r="N163" t="str">
            <v>CDD</v>
          </cell>
          <cell r="O163" t="str">
            <v>Contractuel</v>
          </cell>
          <cell r="P163">
            <v>45689</v>
          </cell>
          <cell r="Q163">
            <v>45747</v>
          </cell>
        </row>
        <row r="164">
          <cell r="A164">
            <v>1739</v>
          </cell>
          <cell r="B164" t="str">
            <v>Madame</v>
          </cell>
          <cell r="C164" t="str">
            <v>AYARI ZEINEB</v>
          </cell>
          <cell r="D164" t="str">
            <v>SAGE Tunisia</v>
          </cell>
          <cell r="E164" t="str">
            <v>PRODUCTION</v>
          </cell>
          <cell r="F164" t="str">
            <v>Couturière</v>
          </cell>
          <cell r="G164" t="str">
            <v>P6 AV</v>
          </cell>
          <cell r="H164" t="str">
            <v>EL KADRI MARIEM</v>
          </cell>
          <cell r="I164" t="str">
            <v>A</v>
          </cell>
          <cell r="J164" t="str">
            <v>DIRECTS</v>
          </cell>
          <cell r="K164">
            <v>45223</v>
          </cell>
          <cell r="M164">
            <v>9</v>
          </cell>
          <cell r="N164" t="str">
            <v>CDD</v>
          </cell>
          <cell r="O164" t="str">
            <v>Contractuel</v>
          </cell>
          <cell r="P164">
            <v>45689</v>
          </cell>
          <cell r="Q164">
            <v>45747</v>
          </cell>
        </row>
        <row r="165">
          <cell r="A165">
            <v>1740</v>
          </cell>
          <cell r="B165" t="str">
            <v>Madame</v>
          </cell>
          <cell r="C165" t="str">
            <v>KEFI FATEN</v>
          </cell>
          <cell r="D165" t="str">
            <v>SAGE Tunisia</v>
          </cell>
          <cell r="E165" t="str">
            <v>PRODUCTION</v>
          </cell>
          <cell r="F165" t="str">
            <v>Couturière</v>
          </cell>
          <cell r="G165" t="str">
            <v>P6 AV</v>
          </cell>
          <cell r="H165" t="str">
            <v>EL KADRI MARIEM</v>
          </cell>
          <cell r="I165" t="str">
            <v>A</v>
          </cell>
          <cell r="J165" t="str">
            <v>DIRECTS</v>
          </cell>
          <cell r="K165">
            <v>45223</v>
          </cell>
          <cell r="M165">
            <v>9</v>
          </cell>
          <cell r="N165" t="str">
            <v>CDD</v>
          </cell>
          <cell r="O165" t="str">
            <v>Contractuel</v>
          </cell>
          <cell r="P165">
            <v>45689</v>
          </cell>
          <cell r="Q165">
            <v>45747</v>
          </cell>
        </row>
        <row r="166">
          <cell r="A166">
            <v>1743</v>
          </cell>
          <cell r="B166" t="str">
            <v>Madame</v>
          </cell>
          <cell r="C166" t="str">
            <v>BACH RAIES NABILA</v>
          </cell>
          <cell r="D166" t="str">
            <v>SAGE Tunisia</v>
          </cell>
          <cell r="E166" t="str">
            <v>PRODUCTION</v>
          </cell>
          <cell r="F166" t="str">
            <v>Couturière</v>
          </cell>
          <cell r="G166" t="str">
            <v>P6 AV</v>
          </cell>
          <cell r="H166" t="str">
            <v>EL KADRI MARIEM</v>
          </cell>
          <cell r="I166" t="str">
            <v>A</v>
          </cell>
          <cell r="J166" t="str">
            <v>DIRECTS</v>
          </cell>
          <cell r="K166">
            <v>45223</v>
          </cell>
          <cell r="M166">
            <v>9</v>
          </cell>
          <cell r="N166" t="str">
            <v>CDD</v>
          </cell>
          <cell r="O166" t="str">
            <v>Contractuel</v>
          </cell>
          <cell r="P166">
            <v>45689</v>
          </cell>
          <cell r="Q166">
            <v>45747</v>
          </cell>
        </row>
        <row r="167">
          <cell r="A167">
            <v>1744</v>
          </cell>
          <cell r="B167" t="str">
            <v>Mlle</v>
          </cell>
          <cell r="C167" t="str">
            <v>DIOUANI SONDES</v>
          </cell>
          <cell r="D167" t="str">
            <v>SAGE Tunisia</v>
          </cell>
          <cell r="E167" t="str">
            <v>PRODUCTION</v>
          </cell>
          <cell r="F167" t="str">
            <v>Couturière</v>
          </cell>
          <cell r="G167" t="str">
            <v>P6 AV</v>
          </cell>
          <cell r="H167" t="str">
            <v>EL KADRI MARIEM</v>
          </cell>
          <cell r="I167" t="str">
            <v>A</v>
          </cell>
          <cell r="J167" t="str">
            <v>DIRECTS</v>
          </cell>
          <cell r="K167">
            <v>45224</v>
          </cell>
          <cell r="M167">
            <v>9</v>
          </cell>
          <cell r="N167" t="str">
            <v>CDD</v>
          </cell>
          <cell r="O167" t="str">
            <v>Contractuel</v>
          </cell>
          <cell r="P167">
            <v>45689</v>
          </cell>
          <cell r="Q167">
            <v>45747</v>
          </cell>
        </row>
        <row r="168">
          <cell r="A168">
            <v>1754</v>
          </cell>
          <cell r="B168" t="str">
            <v>Mlle</v>
          </cell>
          <cell r="C168" t="str">
            <v>MAAFI AMAL</v>
          </cell>
          <cell r="D168" t="str">
            <v>SAGE Tunisia</v>
          </cell>
          <cell r="E168" t="str">
            <v>PRODUCTION</v>
          </cell>
          <cell r="F168" t="str">
            <v>Contrôle qualité</v>
          </cell>
          <cell r="G168" t="str">
            <v>P6 AV</v>
          </cell>
          <cell r="H168" t="str">
            <v>EL KADRI MARIEM</v>
          </cell>
          <cell r="I168" t="str">
            <v>A</v>
          </cell>
          <cell r="J168" t="str">
            <v>INDIRECTS</v>
          </cell>
          <cell r="K168">
            <v>45243</v>
          </cell>
          <cell r="M168">
            <v>9</v>
          </cell>
          <cell r="N168" t="str">
            <v>CDD</v>
          </cell>
          <cell r="O168" t="str">
            <v>Contractuel</v>
          </cell>
          <cell r="P168">
            <v>45689</v>
          </cell>
          <cell r="Q168">
            <v>45747</v>
          </cell>
        </row>
        <row r="169">
          <cell r="A169">
            <v>1758</v>
          </cell>
          <cell r="B169" t="str">
            <v>Mlle</v>
          </cell>
          <cell r="C169" t="str">
            <v>CHEBBI FATMA</v>
          </cell>
          <cell r="D169" t="str">
            <v>SAGE Tunisia</v>
          </cell>
          <cell r="E169" t="str">
            <v>PRODUCTION</v>
          </cell>
          <cell r="F169" t="str">
            <v>Couturière</v>
          </cell>
          <cell r="G169" t="str">
            <v>P6 AV</v>
          </cell>
          <cell r="H169" t="str">
            <v>Anis Sbouri</v>
          </cell>
          <cell r="I169" t="str">
            <v>A</v>
          </cell>
          <cell r="J169" t="str">
            <v>DIRECTS</v>
          </cell>
          <cell r="K169">
            <v>45246</v>
          </cell>
          <cell r="M169">
            <v>9</v>
          </cell>
          <cell r="N169" t="str">
            <v>CDD</v>
          </cell>
          <cell r="O169" t="str">
            <v>Contractuel</v>
          </cell>
          <cell r="P169">
            <v>45689</v>
          </cell>
          <cell r="Q169">
            <v>45747</v>
          </cell>
        </row>
        <row r="170">
          <cell r="A170">
            <v>1759</v>
          </cell>
          <cell r="B170" t="str">
            <v>Madame</v>
          </cell>
          <cell r="C170" t="str">
            <v>BEN TEKHYAT OLFA</v>
          </cell>
          <cell r="D170" t="str">
            <v>SAGE Tunisia</v>
          </cell>
          <cell r="E170" t="str">
            <v>PRODUCTION</v>
          </cell>
          <cell r="F170" t="str">
            <v>Couturière</v>
          </cell>
          <cell r="G170" t="str">
            <v>P6 AV</v>
          </cell>
          <cell r="H170" t="str">
            <v>Anis Sbouri</v>
          </cell>
          <cell r="I170" t="str">
            <v>A</v>
          </cell>
          <cell r="J170" t="str">
            <v>DIRECTS</v>
          </cell>
          <cell r="K170">
            <v>45246</v>
          </cell>
          <cell r="M170">
            <v>9</v>
          </cell>
          <cell r="N170" t="str">
            <v>CDD</v>
          </cell>
          <cell r="O170" t="str">
            <v>Contractuel</v>
          </cell>
          <cell r="P170">
            <v>45689</v>
          </cell>
          <cell r="Q170">
            <v>45747</v>
          </cell>
        </row>
        <row r="171">
          <cell r="A171">
            <v>1760</v>
          </cell>
          <cell r="B171" t="str">
            <v>Monsieur</v>
          </cell>
          <cell r="C171" t="str">
            <v>BALAHOUAN MOHAMED FEDI</v>
          </cell>
          <cell r="D171" t="str">
            <v>SAGE Tunisia</v>
          </cell>
          <cell r="E171" t="str">
            <v>PRODUCTION</v>
          </cell>
          <cell r="F171" t="str">
            <v>Couturière</v>
          </cell>
          <cell r="G171" t="str">
            <v>P6 AV</v>
          </cell>
          <cell r="H171" t="str">
            <v>Anis Sbouri</v>
          </cell>
          <cell r="I171" t="str">
            <v>A</v>
          </cell>
          <cell r="J171" t="str">
            <v>DIRECTS</v>
          </cell>
          <cell r="K171">
            <v>45246</v>
          </cell>
          <cell r="M171">
            <v>9</v>
          </cell>
          <cell r="N171" t="str">
            <v>CDD</v>
          </cell>
          <cell r="O171" t="str">
            <v>Contractuel</v>
          </cell>
          <cell r="P171">
            <v>45689</v>
          </cell>
          <cell r="Q171">
            <v>45747</v>
          </cell>
        </row>
        <row r="172">
          <cell r="A172">
            <v>1761</v>
          </cell>
          <cell r="B172" t="str">
            <v>Madame</v>
          </cell>
          <cell r="C172" t="str">
            <v>FERJENI RIM</v>
          </cell>
          <cell r="D172" t="str">
            <v>SAGE Tunisia</v>
          </cell>
          <cell r="E172" t="str">
            <v>PRODUCTION</v>
          </cell>
          <cell r="F172" t="str">
            <v>Couturière</v>
          </cell>
          <cell r="G172" t="str">
            <v>P6 AV</v>
          </cell>
          <cell r="H172" t="str">
            <v>Anis Sbouri</v>
          </cell>
          <cell r="I172" t="str">
            <v>A</v>
          </cell>
          <cell r="J172" t="str">
            <v>DIRECTS</v>
          </cell>
          <cell r="K172">
            <v>45246</v>
          </cell>
          <cell r="M172">
            <v>9</v>
          </cell>
          <cell r="N172" t="str">
            <v>CDD</v>
          </cell>
          <cell r="O172" t="str">
            <v>Contractuel</v>
          </cell>
          <cell r="P172">
            <v>45689</v>
          </cell>
          <cell r="Q172">
            <v>45747</v>
          </cell>
        </row>
        <row r="173">
          <cell r="A173">
            <v>1763</v>
          </cell>
          <cell r="B173" t="str">
            <v>Mlle</v>
          </cell>
          <cell r="C173" t="str">
            <v>SELMANI SARRA</v>
          </cell>
          <cell r="D173" t="str">
            <v>SAGE Tunisia</v>
          </cell>
          <cell r="E173" t="str">
            <v>PRODUCTION</v>
          </cell>
          <cell r="F173" t="str">
            <v>Couturière</v>
          </cell>
          <cell r="G173" t="str">
            <v>P6 AV</v>
          </cell>
          <cell r="H173" t="str">
            <v>Anis Sbouri</v>
          </cell>
          <cell r="I173" t="str">
            <v>A</v>
          </cell>
          <cell r="J173" t="str">
            <v>DIRECTS</v>
          </cell>
          <cell r="K173">
            <v>45246</v>
          </cell>
          <cell r="M173">
            <v>9</v>
          </cell>
          <cell r="N173" t="str">
            <v>CDD</v>
          </cell>
          <cell r="O173" t="str">
            <v>Contractuel</v>
          </cell>
          <cell r="P173">
            <v>45689</v>
          </cell>
          <cell r="Q173">
            <v>45747</v>
          </cell>
        </row>
        <row r="174">
          <cell r="A174">
            <v>1764</v>
          </cell>
          <cell r="B174" t="str">
            <v>Madame</v>
          </cell>
          <cell r="C174" t="str">
            <v>KAROUI CHAFIA</v>
          </cell>
          <cell r="D174" t="str">
            <v>SAGE Tunisia</v>
          </cell>
          <cell r="E174" t="str">
            <v>PRODUCTION</v>
          </cell>
          <cell r="F174" t="str">
            <v>Couturière</v>
          </cell>
          <cell r="G174" t="str">
            <v>P6 AV</v>
          </cell>
          <cell r="H174" t="str">
            <v>Anis Sbouri</v>
          </cell>
          <cell r="I174" t="str">
            <v>A</v>
          </cell>
          <cell r="J174" t="str">
            <v>DIRECTS</v>
          </cell>
          <cell r="K174">
            <v>45246</v>
          </cell>
          <cell r="M174">
            <v>9</v>
          </cell>
          <cell r="N174" t="str">
            <v>CDD</v>
          </cell>
          <cell r="O174" t="str">
            <v>Contractuel</v>
          </cell>
          <cell r="P174">
            <v>45689</v>
          </cell>
          <cell r="Q174">
            <v>45747</v>
          </cell>
        </row>
        <row r="175">
          <cell r="A175">
            <v>1765</v>
          </cell>
          <cell r="B175" t="str">
            <v>Madame</v>
          </cell>
          <cell r="C175" t="str">
            <v>HAJRI EMNA</v>
          </cell>
          <cell r="D175" t="str">
            <v>SAGE Tunisia</v>
          </cell>
          <cell r="E175" t="str">
            <v>PRODUCTION</v>
          </cell>
          <cell r="F175" t="str">
            <v>Couturière</v>
          </cell>
          <cell r="G175" t="str">
            <v>P6 AV</v>
          </cell>
          <cell r="H175" t="str">
            <v>Anis Sbouri</v>
          </cell>
          <cell r="I175" t="str">
            <v>A</v>
          </cell>
          <cell r="J175" t="str">
            <v>DIRECTS</v>
          </cell>
          <cell r="K175">
            <v>45246</v>
          </cell>
          <cell r="M175">
            <v>9</v>
          </cell>
          <cell r="N175" t="str">
            <v>CDD</v>
          </cell>
          <cell r="O175" t="str">
            <v>Contractuel</v>
          </cell>
          <cell r="P175">
            <v>45689</v>
          </cell>
          <cell r="Q175">
            <v>45747</v>
          </cell>
        </row>
        <row r="176">
          <cell r="A176">
            <v>1766</v>
          </cell>
          <cell r="B176" t="str">
            <v>Madame</v>
          </cell>
          <cell r="C176" t="str">
            <v>MEJRI SAMEH</v>
          </cell>
          <cell r="D176" t="str">
            <v>SAGE Tunisia</v>
          </cell>
          <cell r="E176" t="str">
            <v>PRODUCTION</v>
          </cell>
          <cell r="F176" t="str">
            <v>Couturière</v>
          </cell>
          <cell r="G176" t="str">
            <v>P6 AV</v>
          </cell>
          <cell r="H176" t="str">
            <v>Anis Sbouri</v>
          </cell>
          <cell r="I176" t="str">
            <v>A</v>
          </cell>
          <cell r="J176" t="str">
            <v>DIRECTS</v>
          </cell>
          <cell r="K176">
            <v>45246</v>
          </cell>
          <cell r="M176">
            <v>9</v>
          </cell>
          <cell r="N176" t="str">
            <v>CDD</v>
          </cell>
          <cell r="O176" t="str">
            <v>Contractuel</v>
          </cell>
          <cell r="P176">
            <v>45689</v>
          </cell>
          <cell r="Q176">
            <v>45747</v>
          </cell>
        </row>
        <row r="177">
          <cell r="A177">
            <v>1770</v>
          </cell>
          <cell r="B177" t="str">
            <v>Madame</v>
          </cell>
          <cell r="C177" t="str">
            <v>JEBALI THOURAYA</v>
          </cell>
          <cell r="D177" t="str">
            <v>SAGE Tunisia</v>
          </cell>
          <cell r="E177" t="str">
            <v>PRODUCTION</v>
          </cell>
          <cell r="F177" t="str">
            <v>Couturière</v>
          </cell>
          <cell r="G177" t="str">
            <v>P6 AV</v>
          </cell>
          <cell r="H177" t="str">
            <v>Anis Sbouri</v>
          </cell>
          <cell r="I177" t="str">
            <v>A</v>
          </cell>
          <cell r="J177" t="str">
            <v>DIRECTS</v>
          </cell>
          <cell r="K177">
            <v>45246</v>
          </cell>
          <cell r="M177">
            <v>9</v>
          </cell>
          <cell r="N177" t="str">
            <v>CDD</v>
          </cell>
          <cell r="O177" t="str">
            <v>Contractuel</v>
          </cell>
          <cell r="P177">
            <v>45689</v>
          </cell>
          <cell r="Q177">
            <v>45747</v>
          </cell>
        </row>
        <row r="178">
          <cell r="A178">
            <v>1777</v>
          </cell>
          <cell r="B178" t="str">
            <v>Madame</v>
          </cell>
          <cell r="C178" t="str">
            <v>GHERYANI RAOUYA</v>
          </cell>
          <cell r="D178" t="str">
            <v>SAGE Tunisia</v>
          </cell>
          <cell r="E178" t="str">
            <v>PRODUCTION</v>
          </cell>
          <cell r="F178" t="str">
            <v>Couturière</v>
          </cell>
          <cell r="G178" t="str">
            <v>P6 AV</v>
          </cell>
          <cell r="H178" t="str">
            <v>Anis Sbouri</v>
          </cell>
          <cell r="I178" t="str">
            <v>A</v>
          </cell>
          <cell r="J178" t="str">
            <v>DIRECTS</v>
          </cell>
          <cell r="K178">
            <v>45246</v>
          </cell>
          <cell r="M178">
            <v>9</v>
          </cell>
          <cell r="N178" t="str">
            <v>CDD</v>
          </cell>
          <cell r="O178" t="str">
            <v>Contractuel</v>
          </cell>
          <cell r="P178">
            <v>45689</v>
          </cell>
          <cell r="Q178">
            <v>45747</v>
          </cell>
        </row>
        <row r="179">
          <cell r="A179">
            <v>1778</v>
          </cell>
          <cell r="B179" t="str">
            <v>Madame</v>
          </cell>
          <cell r="C179" t="str">
            <v>SASSI SOUHAYLA</v>
          </cell>
          <cell r="D179" t="str">
            <v>SAGE Tunisia</v>
          </cell>
          <cell r="E179" t="str">
            <v>PRODUCTION</v>
          </cell>
          <cell r="F179" t="str">
            <v>Couturière</v>
          </cell>
          <cell r="G179" t="str">
            <v>P6 AV</v>
          </cell>
          <cell r="H179" t="str">
            <v>EL KADRI MARIEM</v>
          </cell>
          <cell r="I179" t="str">
            <v>A</v>
          </cell>
          <cell r="J179" t="str">
            <v>DIRECTS</v>
          </cell>
          <cell r="K179">
            <v>45244</v>
          </cell>
          <cell r="M179">
            <v>9</v>
          </cell>
          <cell r="N179" t="str">
            <v>CDD</v>
          </cell>
          <cell r="O179" t="str">
            <v>Contractuel</v>
          </cell>
          <cell r="P179">
            <v>45689</v>
          </cell>
          <cell r="Q179">
            <v>45747</v>
          </cell>
        </row>
        <row r="180">
          <cell r="A180">
            <v>1781</v>
          </cell>
          <cell r="B180" t="str">
            <v>Madame</v>
          </cell>
          <cell r="C180" t="str">
            <v>BOUGHANMI HANA</v>
          </cell>
          <cell r="D180" t="str">
            <v>SAGE Tunisia</v>
          </cell>
          <cell r="E180" t="str">
            <v>PRODUCTION</v>
          </cell>
          <cell r="F180" t="str">
            <v>Couturière</v>
          </cell>
          <cell r="G180" t="str">
            <v>P6 AV</v>
          </cell>
          <cell r="H180" t="str">
            <v>Anis Sbouri</v>
          </cell>
          <cell r="I180" t="str">
            <v>A</v>
          </cell>
          <cell r="J180" t="str">
            <v>DIRECTS</v>
          </cell>
          <cell r="K180">
            <v>45246</v>
          </cell>
          <cell r="M180">
            <v>9</v>
          </cell>
          <cell r="N180" t="str">
            <v>CDD</v>
          </cell>
          <cell r="O180" t="str">
            <v>Contractuel</v>
          </cell>
          <cell r="P180">
            <v>45689</v>
          </cell>
          <cell r="Q180">
            <v>45747</v>
          </cell>
        </row>
        <row r="181">
          <cell r="A181">
            <v>1783</v>
          </cell>
          <cell r="B181" t="str">
            <v>Madame</v>
          </cell>
          <cell r="C181" t="str">
            <v>ROUISSI SALOUA</v>
          </cell>
          <cell r="D181" t="str">
            <v>SAGE Tunisia</v>
          </cell>
          <cell r="E181" t="str">
            <v>PRODUCTION</v>
          </cell>
          <cell r="F181" t="str">
            <v>Couturière</v>
          </cell>
          <cell r="G181" t="str">
            <v>P6 AV</v>
          </cell>
          <cell r="H181" t="str">
            <v>Anis Sbouri</v>
          </cell>
          <cell r="I181" t="str">
            <v>A</v>
          </cell>
          <cell r="J181" t="str">
            <v>DIRECTS</v>
          </cell>
          <cell r="K181">
            <v>45246</v>
          </cell>
          <cell r="M181">
            <v>9</v>
          </cell>
          <cell r="N181" t="str">
            <v>CDD</v>
          </cell>
          <cell r="O181" t="str">
            <v>Contractuel</v>
          </cell>
          <cell r="P181">
            <v>45689</v>
          </cell>
          <cell r="Q181">
            <v>45747</v>
          </cell>
        </row>
        <row r="182">
          <cell r="A182">
            <v>1786</v>
          </cell>
          <cell r="B182" t="str">
            <v>Mlle</v>
          </cell>
          <cell r="C182" t="str">
            <v>GHANMI NESRINE</v>
          </cell>
          <cell r="D182" t="str">
            <v>SAGE Tunisia</v>
          </cell>
          <cell r="E182" t="str">
            <v>PRODUCTION</v>
          </cell>
          <cell r="F182" t="str">
            <v>Couturière</v>
          </cell>
          <cell r="G182" t="str">
            <v>P6 AV</v>
          </cell>
          <cell r="H182" t="str">
            <v>Anis Sbouri</v>
          </cell>
          <cell r="I182" t="str">
            <v>A</v>
          </cell>
          <cell r="J182" t="str">
            <v>DIRECTS</v>
          </cell>
          <cell r="K182">
            <v>45248</v>
          </cell>
          <cell r="M182">
            <v>9</v>
          </cell>
          <cell r="N182" t="str">
            <v>CDD</v>
          </cell>
          <cell r="O182" t="str">
            <v>Contractuel</v>
          </cell>
          <cell r="P182">
            <v>45689</v>
          </cell>
          <cell r="Q182">
            <v>45747</v>
          </cell>
        </row>
        <row r="183">
          <cell r="A183">
            <v>1806</v>
          </cell>
          <cell r="B183" t="str">
            <v>Mlle</v>
          </cell>
          <cell r="C183" t="str">
            <v>SEDIRI ABIR</v>
          </cell>
          <cell r="D183" t="str">
            <v>SAGE Tunisia</v>
          </cell>
          <cell r="E183" t="str">
            <v>QUALITE</v>
          </cell>
          <cell r="F183" t="str">
            <v>Fire W</v>
          </cell>
          <cell r="G183" t="str">
            <v>P6 AV</v>
          </cell>
          <cell r="H183" t="str">
            <v>Malek weslati</v>
          </cell>
          <cell r="I183" t="str">
            <v>A</v>
          </cell>
          <cell r="J183" t="str">
            <v>INDIRECTS</v>
          </cell>
          <cell r="K183">
            <v>45257</v>
          </cell>
          <cell r="M183">
            <v>9</v>
          </cell>
          <cell r="N183" t="str">
            <v>CDD</v>
          </cell>
          <cell r="O183" t="str">
            <v>Contractuel</v>
          </cell>
          <cell r="P183">
            <v>45689</v>
          </cell>
          <cell r="Q183">
            <v>45777</v>
          </cell>
        </row>
        <row r="184">
          <cell r="A184">
            <v>1817</v>
          </cell>
          <cell r="B184" t="str">
            <v>Madame</v>
          </cell>
          <cell r="C184" t="str">
            <v>SOUISSI SALMA</v>
          </cell>
          <cell r="D184" t="str">
            <v>SAGE Tunisia</v>
          </cell>
          <cell r="E184" t="str">
            <v>PRODUCTION</v>
          </cell>
          <cell r="F184" t="str">
            <v>Couturière</v>
          </cell>
          <cell r="G184" t="str">
            <v>P6 AV</v>
          </cell>
          <cell r="H184" t="str">
            <v>EL KADRI MARIEM</v>
          </cell>
          <cell r="I184" t="str">
            <v>A</v>
          </cell>
          <cell r="J184" t="str">
            <v>DIRECTS</v>
          </cell>
          <cell r="K184">
            <v>45257</v>
          </cell>
          <cell r="M184">
            <v>9</v>
          </cell>
          <cell r="N184" t="str">
            <v>CDD</v>
          </cell>
          <cell r="O184" t="str">
            <v>Contractuel</v>
          </cell>
          <cell r="P184">
            <v>45689</v>
          </cell>
          <cell r="Q184">
            <v>45747</v>
          </cell>
        </row>
        <row r="185">
          <cell r="A185">
            <v>1822</v>
          </cell>
          <cell r="B185" t="str">
            <v>Madame</v>
          </cell>
          <cell r="C185" t="str">
            <v>DRIDI MOUNA</v>
          </cell>
          <cell r="D185" t="str">
            <v>SAGE Tunisia</v>
          </cell>
          <cell r="E185" t="str">
            <v>PRODUCTION</v>
          </cell>
          <cell r="F185" t="str">
            <v>Couturière</v>
          </cell>
          <cell r="G185" t="str">
            <v>P6 AV</v>
          </cell>
          <cell r="H185" t="str">
            <v>EL KADRI MARIEM</v>
          </cell>
          <cell r="I185" t="str">
            <v>A</v>
          </cell>
          <cell r="J185" t="str">
            <v>DIRECTS</v>
          </cell>
          <cell r="K185">
            <v>45257</v>
          </cell>
          <cell r="M185">
            <v>9</v>
          </cell>
          <cell r="N185" t="str">
            <v>CDD</v>
          </cell>
          <cell r="O185" t="str">
            <v>Contractuel</v>
          </cell>
          <cell r="P185">
            <v>45689</v>
          </cell>
          <cell r="Q185">
            <v>45747</v>
          </cell>
        </row>
        <row r="186">
          <cell r="A186">
            <v>1823</v>
          </cell>
          <cell r="B186" t="str">
            <v>Madame</v>
          </cell>
          <cell r="C186" t="str">
            <v>SAHRAOUI HAMIDA</v>
          </cell>
          <cell r="D186" t="str">
            <v>SAGE Tunisia</v>
          </cell>
          <cell r="E186" t="str">
            <v>PRODUCTION</v>
          </cell>
          <cell r="F186" t="str">
            <v>Couturière</v>
          </cell>
          <cell r="G186" t="str">
            <v>P6 AV</v>
          </cell>
          <cell r="H186" t="str">
            <v>EL KADRI MARIEM</v>
          </cell>
          <cell r="I186" t="str">
            <v>A</v>
          </cell>
          <cell r="J186" t="str">
            <v>DIRECTS</v>
          </cell>
          <cell r="K186">
            <v>45257</v>
          </cell>
          <cell r="M186">
            <v>9</v>
          </cell>
          <cell r="N186" t="str">
            <v>CDD</v>
          </cell>
          <cell r="O186" t="str">
            <v>Contractuel</v>
          </cell>
          <cell r="P186">
            <v>45689</v>
          </cell>
          <cell r="Q186">
            <v>45747</v>
          </cell>
        </row>
        <row r="187">
          <cell r="A187">
            <v>1828</v>
          </cell>
          <cell r="B187" t="str">
            <v>Madame</v>
          </cell>
          <cell r="C187" t="str">
            <v>REBAII HAIFA</v>
          </cell>
          <cell r="D187" t="str">
            <v>SAGE Tunisia</v>
          </cell>
          <cell r="E187" t="str">
            <v>PRODUCTION</v>
          </cell>
          <cell r="F187" t="str">
            <v>Couturière</v>
          </cell>
          <cell r="G187" t="str">
            <v>P6 AV</v>
          </cell>
          <cell r="H187" t="str">
            <v>EL KADRI MARIEM</v>
          </cell>
          <cell r="I187" t="str">
            <v>A</v>
          </cell>
          <cell r="J187" t="str">
            <v>DIRECTS</v>
          </cell>
          <cell r="K187">
            <v>45257</v>
          </cell>
          <cell r="M187">
            <v>9</v>
          </cell>
          <cell r="N187" t="str">
            <v>CDD</v>
          </cell>
          <cell r="O187" t="str">
            <v>Contractuel</v>
          </cell>
          <cell r="P187">
            <v>45689</v>
          </cell>
          <cell r="Q187">
            <v>45747</v>
          </cell>
        </row>
        <row r="188">
          <cell r="A188">
            <v>1900</v>
          </cell>
          <cell r="B188" t="str">
            <v>Madame</v>
          </cell>
          <cell r="C188" t="str">
            <v>JEBALI IMENE</v>
          </cell>
          <cell r="D188" t="str">
            <v>SAGE Tunisia</v>
          </cell>
          <cell r="E188" t="str">
            <v>PRODUCTION</v>
          </cell>
          <cell r="F188" t="str">
            <v>Couturière</v>
          </cell>
          <cell r="G188" t="str">
            <v>P6 AV</v>
          </cell>
          <cell r="H188" t="str">
            <v>EL KADRI MARIEM</v>
          </cell>
          <cell r="I188" t="str">
            <v>A</v>
          </cell>
          <cell r="J188" t="str">
            <v>DIRECTS</v>
          </cell>
          <cell r="K188">
            <v>45306</v>
          </cell>
          <cell r="M188">
            <v>9</v>
          </cell>
          <cell r="N188" t="str">
            <v>CDD</v>
          </cell>
          <cell r="O188" t="str">
            <v>Contractuel</v>
          </cell>
          <cell r="P188">
            <v>45689</v>
          </cell>
          <cell r="Q188">
            <v>45747</v>
          </cell>
        </row>
        <row r="189">
          <cell r="A189">
            <v>1934</v>
          </cell>
          <cell r="B189" t="str">
            <v>Madame</v>
          </cell>
          <cell r="C189" t="str">
            <v>SMAALI SOUFIA</v>
          </cell>
          <cell r="D189" t="str">
            <v>SAGE Tunisia</v>
          </cell>
          <cell r="E189" t="str">
            <v>PRODUCTION</v>
          </cell>
          <cell r="F189" t="str">
            <v>Contrôle qualité</v>
          </cell>
          <cell r="G189" t="str">
            <v>P6 AV</v>
          </cell>
          <cell r="H189" t="str">
            <v>EL KADRI MARIEM</v>
          </cell>
          <cell r="I189" t="str">
            <v>A</v>
          </cell>
          <cell r="J189" t="str">
            <v>INDIRECTS</v>
          </cell>
          <cell r="K189">
            <v>45316</v>
          </cell>
          <cell r="M189">
            <v>9</v>
          </cell>
          <cell r="N189" t="str">
            <v>CDD</v>
          </cell>
          <cell r="O189" t="str">
            <v>Contractuel</v>
          </cell>
          <cell r="P189">
            <v>45689</v>
          </cell>
          <cell r="Q189">
            <v>45716</v>
          </cell>
        </row>
        <row r="190">
          <cell r="A190">
            <v>1997</v>
          </cell>
          <cell r="B190" t="str">
            <v>Madame</v>
          </cell>
          <cell r="C190" t="str">
            <v>OUNI LEILA</v>
          </cell>
          <cell r="D190" t="str">
            <v>SAGE Tunisia</v>
          </cell>
          <cell r="E190" t="str">
            <v>PRODUCTION</v>
          </cell>
          <cell r="F190" t="str">
            <v>Couturière</v>
          </cell>
          <cell r="G190" t="str">
            <v>P6 AV</v>
          </cell>
          <cell r="H190" t="str">
            <v>Anis Sbouri</v>
          </cell>
          <cell r="I190" t="str">
            <v>A</v>
          </cell>
          <cell r="J190" t="str">
            <v>DIRECTS</v>
          </cell>
          <cell r="K190">
            <v>45344</v>
          </cell>
          <cell r="M190">
            <v>9</v>
          </cell>
          <cell r="N190" t="str">
            <v>CDD</v>
          </cell>
          <cell r="O190" t="str">
            <v>Contractuel</v>
          </cell>
          <cell r="P190">
            <v>45689</v>
          </cell>
          <cell r="Q190">
            <v>45716</v>
          </cell>
        </row>
        <row r="191">
          <cell r="A191">
            <v>2061</v>
          </cell>
          <cell r="B191" t="str">
            <v>Madame</v>
          </cell>
          <cell r="C191" t="str">
            <v>HAMMAMI SANA</v>
          </cell>
          <cell r="D191" t="str">
            <v>SAGE Tunisia</v>
          </cell>
          <cell r="E191" t="str">
            <v>PRODUCTION</v>
          </cell>
          <cell r="F191" t="str">
            <v>Couturière</v>
          </cell>
          <cell r="G191" t="str">
            <v>P6 AV</v>
          </cell>
          <cell r="H191" t="str">
            <v>Anis Sbouri</v>
          </cell>
          <cell r="I191" t="str">
            <v>A</v>
          </cell>
          <cell r="J191" t="str">
            <v>DIRECTS</v>
          </cell>
          <cell r="K191">
            <v>45348</v>
          </cell>
          <cell r="M191">
            <v>9</v>
          </cell>
          <cell r="N191" t="str">
            <v>CDD</v>
          </cell>
          <cell r="O191" t="str">
            <v>Contractuel</v>
          </cell>
          <cell r="P191">
            <v>45689</v>
          </cell>
          <cell r="Q191">
            <v>45716</v>
          </cell>
        </row>
        <row r="192">
          <cell r="A192">
            <v>2067</v>
          </cell>
          <cell r="B192" t="str">
            <v>Madame</v>
          </cell>
          <cell r="C192" t="str">
            <v>MOKRANI FARAH</v>
          </cell>
          <cell r="D192" t="str">
            <v>SAGE Tunisia</v>
          </cell>
          <cell r="E192" t="str">
            <v>PRODUCTION</v>
          </cell>
          <cell r="F192" t="str">
            <v>Couturière</v>
          </cell>
          <cell r="G192" t="str">
            <v>P6 AV</v>
          </cell>
          <cell r="H192" t="str">
            <v>EL KADRI MARIEM</v>
          </cell>
          <cell r="I192" t="str">
            <v>A</v>
          </cell>
          <cell r="J192" t="str">
            <v>DIRECTS</v>
          </cell>
          <cell r="K192">
            <v>45348</v>
          </cell>
          <cell r="M192">
            <v>9</v>
          </cell>
          <cell r="N192" t="str">
            <v>CDD</v>
          </cell>
          <cell r="O192" t="str">
            <v>Contractuel</v>
          </cell>
          <cell r="P192">
            <v>45689</v>
          </cell>
          <cell r="Q192">
            <v>45716</v>
          </cell>
        </row>
        <row r="193">
          <cell r="A193">
            <v>2076</v>
          </cell>
          <cell r="B193" t="str">
            <v>Madame</v>
          </cell>
          <cell r="C193" t="str">
            <v>MAY CHAIMA</v>
          </cell>
          <cell r="D193" t="str">
            <v>SAGE Tunisia</v>
          </cell>
          <cell r="E193" t="str">
            <v>PRODUCTION</v>
          </cell>
          <cell r="F193" t="str">
            <v>Couturière</v>
          </cell>
          <cell r="G193" t="str">
            <v>P6 AV</v>
          </cell>
          <cell r="H193" t="str">
            <v>EL KADRI MARIEM</v>
          </cell>
          <cell r="I193" t="str">
            <v>A</v>
          </cell>
          <cell r="J193" t="str">
            <v>DIRECTS</v>
          </cell>
          <cell r="K193">
            <v>45349</v>
          </cell>
          <cell r="M193">
            <v>9</v>
          </cell>
          <cell r="N193" t="str">
            <v>CDD</v>
          </cell>
          <cell r="O193" t="str">
            <v>Contractuel</v>
          </cell>
          <cell r="P193">
            <v>45689</v>
          </cell>
          <cell r="Q193">
            <v>45716</v>
          </cell>
        </row>
        <row r="194">
          <cell r="A194">
            <v>2077</v>
          </cell>
          <cell r="B194" t="str">
            <v>Madame</v>
          </cell>
          <cell r="C194" t="str">
            <v>KEFI KARIMA</v>
          </cell>
          <cell r="D194" t="str">
            <v>SAGE Tunisia</v>
          </cell>
          <cell r="E194" t="str">
            <v>PRODUCTION</v>
          </cell>
          <cell r="F194" t="str">
            <v>Couturière</v>
          </cell>
          <cell r="G194" t="str">
            <v>P6 AV</v>
          </cell>
          <cell r="H194" t="str">
            <v>EL KADRI MARIEM</v>
          </cell>
          <cell r="I194" t="str">
            <v>A</v>
          </cell>
          <cell r="J194" t="str">
            <v>DIRECTS</v>
          </cell>
          <cell r="K194">
            <v>45349</v>
          </cell>
          <cell r="M194">
            <v>9</v>
          </cell>
          <cell r="N194" t="str">
            <v>CDD</v>
          </cell>
          <cell r="O194" t="str">
            <v>Contractuel</v>
          </cell>
          <cell r="P194">
            <v>45689</v>
          </cell>
          <cell r="Q194">
            <v>45716</v>
          </cell>
        </row>
        <row r="195">
          <cell r="A195">
            <v>2078</v>
          </cell>
          <cell r="B195" t="str">
            <v>Madame</v>
          </cell>
          <cell r="C195" t="str">
            <v>AYARI HASNA</v>
          </cell>
          <cell r="D195" t="str">
            <v>SAGE Tunisia</v>
          </cell>
          <cell r="E195" t="str">
            <v>PRODUCTION</v>
          </cell>
          <cell r="F195" t="str">
            <v>Couturière</v>
          </cell>
          <cell r="G195" t="str">
            <v>P6 AV</v>
          </cell>
          <cell r="H195" t="str">
            <v>EL KADRI MARIEM</v>
          </cell>
          <cell r="I195" t="str">
            <v>A</v>
          </cell>
          <cell r="J195" t="str">
            <v>DIRECTS</v>
          </cell>
          <cell r="K195">
            <v>45349</v>
          </cell>
          <cell r="M195">
            <v>9</v>
          </cell>
          <cell r="N195" t="str">
            <v>CDD</v>
          </cell>
          <cell r="O195" t="str">
            <v>Contractuel</v>
          </cell>
          <cell r="P195">
            <v>45689</v>
          </cell>
          <cell r="Q195">
            <v>45716</v>
          </cell>
        </row>
        <row r="196">
          <cell r="A196">
            <v>2079</v>
          </cell>
          <cell r="B196" t="str">
            <v>Madame</v>
          </cell>
          <cell r="C196" t="str">
            <v>ROUIHEM FATMA</v>
          </cell>
          <cell r="D196" t="str">
            <v>SAGE Tunisia</v>
          </cell>
          <cell r="E196" t="str">
            <v>PRODUCTION</v>
          </cell>
          <cell r="F196" t="str">
            <v>Couturière</v>
          </cell>
          <cell r="G196" t="str">
            <v>P6 AV</v>
          </cell>
          <cell r="H196" t="str">
            <v>EL KADRI MARIEM</v>
          </cell>
          <cell r="I196" t="str">
            <v>A</v>
          </cell>
          <cell r="J196" t="str">
            <v>DIRECTS</v>
          </cell>
          <cell r="K196">
            <v>45349</v>
          </cell>
          <cell r="M196">
            <v>9</v>
          </cell>
          <cell r="N196" t="str">
            <v>CDD</v>
          </cell>
          <cell r="O196" t="str">
            <v>Contractuel</v>
          </cell>
          <cell r="P196">
            <v>45689</v>
          </cell>
          <cell r="Q196">
            <v>45716</v>
          </cell>
        </row>
        <row r="197">
          <cell r="A197">
            <v>2086</v>
          </cell>
          <cell r="B197" t="str">
            <v>Madame</v>
          </cell>
          <cell r="C197" t="str">
            <v>HAMDI ZEINEB</v>
          </cell>
          <cell r="D197" t="str">
            <v>SAGE Tunisia</v>
          </cell>
          <cell r="E197" t="str">
            <v>PRODUCTION</v>
          </cell>
          <cell r="F197" t="str">
            <v>Couturière</v>
          </cell>
          <cell r="G197" t="str">
            <v>P6 AV</v>
          </cell>
          <cell r="H197" t="str">
            <v>Anis Sbouri</v>
          </cell>
          <cell r="I197" t="str">
            <v>A</v>
          </cell>
          <cell r="J197" t="str">
            <v>DIRECTS</v>
          </cell>
          <cell r="K197">
            <v>45350</v>
          </cell>
          <cell r="M197">
            <v>9</v>
          </cell>
          <cell r="N197" t="str">
            <v>CDD</v>
          </cell>
          <cell r="O197" t="str">
            <v>Contractuel</v>
          </cell>
          <cell r="P197">
            <v>45689</v>
          </cell>
          <cell r="Q197">
            <v>45716</v>
          </cell>
        </row>
        <row r="198">
          <cell r="A198">
            <v>2092</v>
          </cell>
          <cell r="B198" t="str">
            <v>Madame</v>
          </cell>
          <cell r="C198" t="str">
            <v>FERSI DONIA</v>
          </cell>
          <cell r="D198" t="str">
            <v>SAGE Tunisia</v>
          </cell>
          <cell r="E198" t="str">
            <v>PRODUCTION</v>
          </cell>
          <cell r="F198" t="str">
            <v>Couturière</v>
          </cell>
          <cell r="G198" t="str">
            <v>P6 AV</v>
          </cell>
          <cell r="H198" t="str">
            <v>Anis Sbouri</v>
          </cell>
          <cell r="I198" t="str">
            <v>A</v>
          </cell>
          <cell r="J198" t="str">
            <v>DIRECTS</v>
          </cell>
          <cell r="K198">
            <v>45350</v>
          </cell>
          <cell r="M198">
            <v>9</v>
          </cell>
          <cell r="N198" t="str">
            <v>CDD</v>
          </cell>
          <cell r="O198" t="str">
            <v>Contractuel</v>
          </cell>
          <cell r="P198">
            <v>45689</v>
          </cell>
          <cell r="Q198">
            <v>45716</v>
          </cell>
        </row>
        <row r="199">
          <cell r="A199">
            <v>2104</v>
          </cell>
          <cell r="B199" t="str">
            <v>Madame</v>
          </cell>
          <cell r="C199" t="str">
            <v>JOUINI ARIJ</v>
          </cell>
          <cell r="D199" t="str">
            <v>SAGE Tunisia</v>
          </cell>
          <cell r="E199" t="str">
            <v>PRODUCTION</v>
          </cell>
          <cell r="F199" t="str">
            <v>Alimentatrice</v>
          </cell>
          <cell r="G199" t="str">
            <v>P6 AV</v>
          </cell>
          <cell r="H199" t="str">
            <v>Anis Sbouri</v>
          </cell>
          <cell r="I199" t="str">
            <v>A</v>
          </cell>
          <cell r="J199" t="str">
            <v>DIRECTS</v>
          </cell>
          <cell r="K199">
            <v>45351</v>
          </cell>
          <cell r="M199">
            <v>9</v>
          </cell>
          <cell r="N199" t="str">
            <v>CDD</v>
          </cell>
          <cell r="O199" t="str">
            <v>Contractuel</v>
          </cell>
          <cell r="P199">
            <v>45689</v>
          </cell>
          <cell r="Q199">
            <v>45716</v>
          </cell>
        </row>
        <row r="200">
          <cell r="A200">
            <v>2130</v>
          </cell>
          <cell r="B200" t="str">
            <v>Madame</v>
          </cell>
          <cell r="C200" t="str">
            <v>ARBI KHADIJA</v>
          </cell>
          <cell r="D200" t="str">
            <v>SAGE Tunisia</v>
          </cell>
          <cell r="E200" t="str">
            <v>PRODUCTION</v>
          </cell>
          <cell r="F200" t="str">
            <v>Couturière</v>
          </cell>
          <cell r="G200" t="str">
            <v>P6 AV</v>
          </cell>
          <cell r="H200" t="str">
            <v>Anis Sbouri</v>
          </cell>
          <cell r="I200" t="str">
            <v>A</v>
          </cell>
          <cell r="J200" t="str">
            <v>DIRECTS</v>
          </cell>
          <cell r="K200">
            <v>45356</v>
          </cell>
          <cell r="M200">
            <v>9</v>
          </cell>
          <cell r="N200" t="str">
            <v>CDD</v>
          </cell>
          <cell r="O200" t="str">
            <v>Contractuel</v>
          </cell>
          <cell r="P200">
            <v>45689</v>
          </cell>
          <cell r="Q200">
            <v>45716</v>
          </cell>
        </row>
        <row r="201">
          <cell r="A201">
            <v>2210</v>
          </cell>
          <cell r="B201" t="str">
            <v>Madame</v>
          </cell>
          <cell r="C201" t="str">
            <v>JEMAII MARIEM</v>
          </cell>
          <cell r="D201" t="str">
            <v>SAGE Tunisia</v>
          </cell>
          <cell r="E201" t="str">
            <v>PRODUCTION</v>
          </cell>
          <cell r="F201" t="str">
            <v>Contrôle Qualité</v>
          </cell>
          <cell r="G201" t="str">
            <v>P6 AV</v>
          </cell>
          <cell r="H201" t="str">
            <v>Anis Sbouri</v>
          </cell>
          <cell r="I201" t="str">
            <v>A</v>
          </cell>
          <cell r="J201" t="str">
            <v>INDIRECTS</v>
          </cell>
          <cell r="K201">
            <v>45398</v>
          </cell>
          <cell r="M201">
            <v>9</v>
          </cell>
          <cell r="N201" t="str">
            <v>CDD</v>
          </cell>
          <cell r="O201" t="str">
            <v>Contractuel</v>
          </cell>
          <cell r="P201">
            <v>45689</v>
          </cell>
          <cell r="Q201">
            <v>45716</v>
          </cell>
        </row>
        <row r="202">
          <cell r="A202">
            <v>2277</v>
          </cell>
          <cell r="B202" t="str">
            <v>Madame</v>
          </cell>
          <cell r="C202" t="str">
            <v>FATHI SOUAD</v>
          </cell>
          <cell r="D202" t="str">
            <v>SAGE Tunisia</v>
          </cell>
          <cell r="E202" t="str">
            <v>PRODUCTION</v>
          </cell>
          <cell r="F202" t="str">
            <v>Couturière</v>
          </cell>
          <cell r="G202" t="str">
            <v>P6 AV</v>
          </cell>
          <cell r="H202" t="str">
            <v>EL KADRI MARIEM</v>
          </cell>
          <cell r="I202" t="str">
            <v>A</v>
          </cell>
          <cell r="J202" t="str">
            <v>DIRECTS</v>
          </cell>
          <cell r="K202">
            <v>45405</v>
          </cell>
          <cell r="M202">
            <v>9</v>
          </cell>
          <cell r="N202" t="str">
            <v>CDD</v>
          </cell>
          <cell r="O202" t="str">
            <v>Contractuel</v>
          </cell>
          <cell r="P202">
            <v>45689</v>
          </cell>
          <cell r="Q202">
            <v>45716</v>
          </cell>
        </row>
        <row r="203">
          <cell r="A203">
            <v>2278</v>
          </cell>
          <cell r="B203" t="str">
            <v>Monsieur</v>
          </cell>
          <cell r="C203" t="str">
            <v>LOUATI MOHAMED</v>
          </cell>
          <cell r="D203" t="str">
            <v>SAGE Tunisia</v>
          </cell>
          <cell r="E203" t="str">
            <v>PRODUCTION</v>
          </cell>
          <cell r="F203" t="str">
            <v>Couturière</v>
          </cell>
          <cell r="G203" t="str">
            <v>P6 AV</v>
          </cell>
          <cell r="H203" t="str">
            <v>EL KADRI MARIEM</v>
          </cell>
          <cell r="I203" t="str">
            <v>A</v>
          </cell>
          <cell r="J203" t="str">
            <v>DIRECTS</v>
          </cell>
          <cell r="K203">
            <v>45405</v>
          </cell>
          <cell r="M203">
            <v>9</v>
          </cell>
          <cell r="N203" t="str">
            <v>CDD</v>
          </cell>
          <cell r="O203" t="str">
            <v>Contractuel</v>
          </cell>
          <cell r="P203">
            <v>45689</v>
          </cell>
          <cell r="Q203">
            <v>45716</v>
          </cell>
        </row>
        <row r="204">
          <cell r="A204">
            <v>2280</v>
          </cell>
          <cell r="B204" t="str">
            <v>Madame</v>
          </cell>
          <cell r="C204" t="str">
            <v>FERCHICHI ABIR</v>
          </cell>
          <cell r="D204" t="str">
            <v>SAGE Tunisia</v>
          </cell>
          <cell r="E204" t="str">
            <v>PRODUCTION</v>
          </cell>
          <cell r="F204" t="str">
            <v>Couturière</v>
          </cell>
          <cell r="G204" t="str">
            <v>P6 AV</v>
          </cell>
          <cell r="H204" t="str">
            <v>Anis Sbouri</v>
          </cell>
          <cell r="I204" t="str">
            <v>A</v>
          </cell>
          <cell r="J204" t="str">
            <v>DIRECTS</v>
          </cell>
          <cell r="K204">
            <v>45405</v>
          </cell>
          <cell r="M204">
            <v>9</v>
          </cell>
          <cell r="N204" t="str">
            <v>CDD</v>
          </cell>
          <cell r="O204" t="str">
            <v>Contractuel</v>
          </cell>
          <cell r="P204">
            <v>45689</v>
          </cell>
          <cell r="Q204">
            <v>45716</v>
          </cell>
        </row>
        <row r="205">
          <cell r="A205">
            <v>2294</v>
          </cell>
          <cell r="B205" t="str">
            <v>Madame</v>
          </cell>
          <cell r="C205" t="str">
            <v>DRIDI HIBA</v>
          </cell>
          <cell r="D205" t="str">
            <v>SAGE Tunisia</v>
          </cell>
          <cell r="E205" t="str">
            <v>PRODUCTION</v>
          </cell>
          <cell r="F205" t="str">
            <v>Alimentatrice</v>
          </cell>
          <cell r="G205" t="str">
            <v>P6 AV</v>
          </cell>
          <cell r="H205" t="str">
            <v>EL KADRI MARIEM</v>
          </cell>
          <cell r="I205" t="str">
            <v>A</v>
          </cell>
          <cell r="J205" t="str">
            <v>DIRECTS</v>
          </cell>
          <cell r="K205">
            <v>45407</v>
          </cell>
          <cell r="M205">
            <v>9</v>
          </cell>
          <cell r="N205" t="str">
            <v>CDD</v>
          </cell>
          <cell r="O205" t="str">
            <v>Contractuel</v>
          </cell>
          <cell r="P205">
            <v>45689</v>
          </cell>
          <cell r="Q205">
            <v>45716</v>
          </cell>
        </row>
        <row r="206">
          <cell r="A206">
            <v>2302</v>
          </cell>
          <cell r="B206" t="str">
            <v>Madame</v>
          </cell>
          <cell r="C206" t="str">
            <v>JEMAII ICHRAK</v>
          </cell>
          <cell r="D206" t="str">
            <v>SAGE Tunisia</v>
          </cell>
          <cell r="E206" t="str">
            <v>PRODUCTION</v>
          </cell>
          <cell r="F206" t="str">
            <v>Contrôle Qualité</v>
          </cell>
          <cell r="G206" t="str">
            <v>P6 AV</v>
          </cell>
          <cell r="H206" t="str">
            <v>EL KADRI MARIEM</v>
          </cell>
          <cell r="I206" t="str">
            <v>A</v>
          </cell>
          <cell r="J206" t="str">
            <v>INDIRECTS</v>
          </cell>
          <cell r="K206">
            <v>45408</v>
          </cell>
          <cell r="M206">
            <v>9</v>
          </cell>
          <cell r="N206" t="str">
            <v>CDD</v>
          </cell>
          <cell r="O206" t="str">
            <v>Contractuel</v>
          </cell>
          <cell r="P206">
            <v>45689</v>
          </cell>
          <cell r="Q206">
            <v>45716</v>
          </cell>
        </row>
        <row r="207">
          <cell r="A207">
            <v>2316</v>
          </cell>
          <cell r="B207" t="str">
            <v>Madame</v>
          </cell>
          <cell r="C207" t="str">
            <v>HEMAL LEILA</v>
          </cell>
          <cell r="D207" t="str">
            <v>SAGE Tunisia</v>
          </cell>
          <cell r="E207" t="str">
            <v>PRODUCTION</v>
          </cell>
          <cell r="F207" t="str">
            <v>Couturière</v>
          </cell>
          <cell r="G207" t="str">
            <v>P6 AV</v>
          </cell>
          <cell r="H207" t="str">
            <v>EL KADRI MARIEM</v>
          </cell>
          <cell r="I207" t="str">
            <v>A</v>
          </cell>
          <cell r="J207" t="str">
            <v>DIRECTS</v>
          </cell>
          <cell r="K207">
            <v>45414</v>
          </cell>
          <cell r="M207">
            <v>9</v>
          </cell>
          <cell r="N207" t="str">
            <v>CDD</v>
          </cell>
          <cell r="O207" t="str">
            <v>Contractuel</v>
          </cell>
          <cell r="P207">
            <v>45689</v>
          </cell>
          <cell r="Q207">
            <v>45716</v>
          </cell>
        </row>
        <row r="208">
          <cell r="A208">
            <v>2321</v>
          </cell>
          <cell r="B208" t="str">
            <v>Madame</v>
          </cell>
          <cell r="C208" t="str">
            <v>AOUINI AMEL</v>
          </cell>
          <cell r="D208" t="str">
            <v>SAGE Tunisia</v>
          </cell>
          <cell r="E208" t="str">
            <v>PRODUCTION</v>
          </cell>
          <cell r="F208" t="str">
            <v>Couturière</v>
          </cell>
          <cell r="G208" t="str">
            <v>P6 AV</v>
          </cell>
          <cell r="H208" t="str">
            <v>Anis Sbouri</v>
          </cell>
          <cell r="I208" t="str">
            <v>A</v>
          </cell>
          <cell r="J208" t="str">
            <v>DIRECTS</v>
          </cell>
          <cell r="K208">
            <v>45415</v>
          </cell>
          <cell r="M208">
            <v>9</v>
          </cell>
          <cell r="N208" t="str">
            <v>CDD</v>
          </cell>
          <cell r="O208" t="str">
            <v>Contractuel</v>
          </cell>
          <cell r="P208">
            <v>45689</v>
          </cell>
          <cell r="Q208">
            <v>45716</v>
          </cell>
        </row>
        <row r="209">
          <cell r="A209">
            <v>2329</v>
          </cell>
          <cell r="B209" t="str">
            <v>Madame</v>
          </cell>
          <cell r="C209" t="str">
            <v>ATTEBI MALEKE</v>
          </cell>
          <cell r="D209" t="str">
            <v>SAGE Tunisia</v>
          </cell>
          <cell r="E209" t="str">
            <v>PRODUCTION</v>
          </cell>
          <cell r="F209" t="str">
            <v>Couturière</v>
          </cell>
          <cell r="G209" t="str">
            <v>P6 AV</v>
          </cell>
          <cell r="H209" t="str">
            <v>Anis Sbouri</v>
          </cell>
          <cell r="I209" t="str">
            <v>A</v>
          </cell>
          <cell r="J209" t="str">
            <v>DIRECTS</v>
          </cell>
          <cell r="K209">
            <v>45425</v>
          </cell>
          <cell r="M209">
            <v>9</v>
          </cell>
          <cell r="N209" t="str">
            <v>CDD</v>
          </cell>
          <cell r="O209" t="str">
            <v>Contractuel</v>
          </cell>
          <cell r="P209">
            <v>45689</v>
          </cell>
          <cell r="Q209">
            <v>45716</v>
          </cell>
        </row>
        <row r="210">
          <cell r="A210">
            <v>2332</v>
          </cell>
          <cell r="B210" t="str">
            <v>Madame</v>
          </cell>
          <cell r="C210" t="str">
            <v>KAABI THOURAYA</v>
          </cell>
          <cell r="D210" t="str">
            <v>SAGE Tunisia</v>
          </cell>
          <cell r="E210" t="str">
            <v>PRODUCTION</v>
          </cell>
          <cell r="F210" t="str">
            <v>Couturière</v>
          </cell>
          <cell r="G210" t="str">
            <v>P6 AV</v>
          </cell>
          <cell r="H210" t="str">
            <v>Anis Sbouri</v>
          </cell>
          <cell r="I210" t="str">
            <v>A</v>
          </cell>
          <cell r="J210" t="str">
            <v>DIRECTS</v>
          </cell>
          <cell r="K210">
            <v>45426</v>
          </cell>
          <cell r="M210">
            <v>9</v>
          </cell>
          <cell r="N210" t="str">
            <v>CDD</v>
          </cell>
          <cell r="O210" t="str">
            <v>Contractuel</v>
          </cell>
          <cell r="P210">
            <v>45689</v>
          </cell>
          <cell r="Q210">
            <v>45716</v>
          </cell>
        </row>
        <row r="211">
          <cell r="A211">
            <v>2340</v>
          </cell>
          <cell r="B211" t="str">
            <v>Monsieur</v>
          </cell>
          <cell r="C211" t="str">
            <v>HABLANI MOHAMED ALI</v>
          </cell>
          <cell r="D211" t="str">
            <v>SAGE Tunisia</v>
          </cell>
          <cell r="E211" t="str">
            <v>PRODUCTION</v>
          </cell>
          <cell r="F211" t="str">
            <v>Couturière</v>
          </cell>
          <cell r="G211" t="str">
            <v>P6 AV</v>
          </cell>
          <cell r="H211" t="str">
            <v>Anis Sbouri</v>
          </cell>
          <cell r="I211" t="str">
            <v>A</v>
          </cell>
          <cell r="J211" t="str">
            <v>DIRECTS</v>
          </cell>
          <cell r="K211">
            <v>45416</v>
          </cell>
          <cell r="M211">
            <v>9</v>
          </cell>
          <cell r="N211" t="str">
            <v>CDD</v>
          </cell>
          <cell r="O211" t="str">
            <v>Contractuel</v>
          </cell>
          <cell r="P211">
            <v>45689</v>
          </cell>
          <cell r="Q211">
            <v>45716</v>
          </cell>
        </row>
        <row r="212">
          <cell r="A212">
            <v>2356</v>
          </cell>
          <cell r="B212" t="str">
            <v>Madame</v>
          </cell>
          <cell r="C212" t="str">
            <v>SAMTI KAOUTHER</v>
          </cell>
          <cell r="D212" t="str">
            <v>SAGE Tunisia</v>
          </cell>
          <cell r="E212" t="str">
            <v>PRODUCTION</v>
          </cell>
          <cell r="F212" t="str">
            <v>Couturière</v>
          </cell>
          <cell r="G212" t="str">
            <v>P6 AV</v>
          </cell>
          <cell r="H212" t="str">
            <v>EL KADRI MARIEM</v>
          </cell>
          <cell r="I212" t="str">
            <v>A</v>
          </cell>
          <cell r="J212" t="str">
            <v>DIRECTS</v>
          </cell>
          <cell r="K212">
            <v>45419</v>
          </cell>
          <cell r="M212">
            <v>9</v>
          </cell>
          <cell r="N212" t="str">
            <v>CDD</v>
          </cell>
          <cell r="O212" t="str">
            <v>Contractuel</v>
          </cell>
          <cell r="P212">
            <v>45689</v>
          </cell>
          <cell r="Q212">
            <v>45716</v>
          </cell>
        </row>
        <row r="213">
          <cell r="A213">
            <v>2358</v>
          </cell>
          <cell r="B213" t="str">
            <v>Madame</v>
          </cell>
          <cell r="C213" t="str">
            <v>HASSINE SONIA</v>
          </cell>
          <cell r="D213" t="str">
            <v>SAGE Tunisia</v>
          </cell>
          <cell r="E213" t="str">
            <v>PRODUCTION</v>
          </cell>
          <cell r="F213" t="str">
            <v>Couturière</v>
          </cell>
          <cell r="G213" t="str">
            <v>P6 AV</v>
          </cell>
          <cell r="H213" t="str">
            <v>EL KADRI MARIEM</v>
          </cell>
          <cell r="I213" t="str">
            <v>A</v>
          </cell>
          <cell r="J213" t="str">
            <v>DIRECTS</v>
          </cell>
          <cell r="K213">
            <v>45420</v>
          </cell>
          <cell r="M213">
            <v>9</v>
          </cell>
          <cell r="N213" t="str">
            <v>CDD</v>
          </cell>
          <cell r="O213" t="str">
            <v>Contractuel</v>
          </cell>
          <cell r="P213">
            <v>45689</v>
          </cell>
          <cell r="Q213">
            <v>45716</v>
          </cell>
        </row>
        <row r="214">
          <cell r="A214">
            <v>2362</v>
          </cell>
          <cell r="B214" t="str">
            <v>Madame</v>
          </cell>
          <cell r="C214" t="str">
            <v>JENDOUBI LEILA</v>
          </cell>
          <cell r="D214" t="str">
            <v>SAGE Tunisia</v>
          </cell>
          <cell r="E214" t="str">
            <v>PRODUCTION</v>
          </cell>
          <cell r="F214" t="str">
            <v>Couturière</v>
          </cell>
          <cell r="G214" t="str">
            <v>P6 AV</v>
          </cell>
          <cell r="H214" t="str">
            <v>EL KADRI MARIEM</v>
          </cell>
          <cell r="I214" t="str">
            <v>A</v>
          </cell>
          <cell r="J214" t="str">
            <v>DIRECTS</v>
          </cell>
          <cell r="K214">
            <v>45420</v>
          </cell>
          <cell r="M214">
            <v>9</v>
          </cell>
          <cell r="N214" t="str">
            <v>CDD</v>
          </cell>
          <cell r="O214" t="str">
            <v>Contractuel</v>
          </cell>
          <cell r="P214">
            <v>45689</v>
          </cell>
          <cell r="Q214">
            <v>45716</v>
          </cell>
        </row>
        <row r="215">
          <cell r="A215">
            <v>2363</v>
          </cell>
          <cell r="B215" t="str">
            <v>Madame</v>
          </cell>
          <cell r="C215" t="str">
            <v>HEDHILI NOUR HOUDA</v>
          </cell>
          <cell r="D215" t="str">
            <v>SAGE Tunisia</v>
          </cell>
          <cell r="E215" t="str">
            <v>PRODUCTION</v>
          </cell>
          <cell r="F215" t="str">
            <v>Couturière</v>
          </cell>
          <cell r="G215" t="str">
            <v>P6 AV</v>
          </cell>
          <cell r="H215" t="str">
            <v>EL KADRI MARIEM</v>
          </cell>
          <cell r="I215" t="str">
            <v>A</v>
          </cell>
          <cell r="J215" t="str">
            <v>DIRECTS</v>
          </cell>
          <cell r="K215">
            <v>45420</v>
          </cell>
          <cell r="M215">
            <v>9</v>
          </cell>
          <cell r="N215" t="str">
            <v>CDD</v>
          </cell>
          <cell r="O215" t="str">
            <v>Contractuel</v>
          </cell>
          <cell r="P215">
            <v>45689</v>
          </cell>
          <cell r="Q215">
            <v>45716</v>
          </cell>
        </row>
        <row r="216">
          <cell r="A216">
            <v>2384</v>
          </cell>
          <cell r="B216" t="str">
            <v>Madame</v>
          </cell>
          <cell r="C216" t="str">
            <v>RIAHI NADA</v>
          </cell>
          <cell r="D216" t="str">
            <v>SAGE Tunisia</v>
          </cell>
          <cell r="E216" t="str">
            <v>PRODUCTION</v>
          </cell>
          <cell r="F216" t="str">
            <v>Couturière</v>
          </cell>
          <cell r="G216" t="str">
            <v>P6 AV</v>
          </cell>
          <cell r="H216" t="str">
            <v>Anis Sbouri</v>
          </cell>
          <cell r="I216" t="str">
            <v>A</v>
          </cell>
          <cell r="J216" t="str">
            <v>DIRECTS</v>
          </cell>
          <cell r="K216">
            <v>45427</v>
          </cell>
          <cell r="M216">
            <v>9</v>
          </cell>
          <cell r="N216" t="str">
            <v>CDD</v>
          </cell>
          <cell r="O216" t="str">
            <v>Contractuel</v>
          </cell>
          <cell r="P216">
            <v>45689</v>
          </cell>
          <cell r="Q216">
            <v>45716</v>
          </cell>
        </row>
        <row r="217">
          <cell r="A217">
            <v>2462</v>
          </cell>
          <cell r="B217" t="str">
            <v>Madame</v>
          </cell>
          <cell r="C217" t="str">
            <v>BENI OMAR CHAIMA</v>
          </cell>
          <cell r="D217" t="str">
            <v>SAGE Tunisia</v>
          </cell>
          <cell r="E217" t="str">
            <v>QUALITE</v>
          </cell>
          <cell r="F217" t="str">
            <v>CSL</v>
          </cell>
          <cell r="G217" t="str">
            <v>P6 AV</v>
          </cell>
          <cell r="H217" t="str">
            <v>Malek weslati</v>
          </cell>
          <cell r="I217" t="str">
            <v>A</v>
          </cell>
          <cell r="J217" t="str">
            <v>INDIRECTS</v>
          </cell>
          <cell r="K217">
            <v>45446</v>
          </cell>
          <cell r="L217"/>
          <cell r="M217">
            <v>9</v>
          </cell>
          <cell r="N217" t="str">
            <v>CDD</v>
          </cell>
          <cell r="O217" t="str">
            <v>Contractuel</v>
          </cell>
          <cell r="P217">
            <v>45689</v>
          </cell>
          <cell r="Q217">
            <v>45716</v>
          </cell>
        </row>
        <row r="218">
          <cell r="A218">
            <v>2477</v>
          </cell>
          <cell r="B218" t="str">
            <v>Madame</v>
          </cell>
          <cell r="C218" t="str">
            <v>JELASSI NADIA</v>
          </cell>
          <cell r="D218" t="str">
            <v>SAGE Tunisia</v>
          </cell>
          <cell r="E218" t="str">
            <v>PRODUCTION</v>
          </cell>
          <cell r="F218" t="str">
            <v>Couturière</v>
          </cell>
          <cell r="G218" t="str">
            <v>P6 AV</v>
          </cell>
          <cell r="H218" t="str">
            <v>Anis Sbouri</v>
          </cell>
          <cell r="I218" t="str">
            <v>A</v>
          </cell>
          <cell r="J218" t="str">
            <v>DIRECTS</v>
          </cell>
          <cell r="K218">
            <v>45449</v>
          </cell>
          <cell r="M218">
            <v>9</v>
          </cell>
          <cell r="N218" t="str">
            <v>CDD</v>
          </cell>
          <cell r="O218" t="str">
            <v>Contractuel</v>
          </cell>
          <cell r="P218">
            <v>45689</v>
          </cell>
          <cell r="Q218">
            <v>45716</v>
          </cell>
        </row>
        <row r="219">
          <cell r="A219">
            <v>2480</v>
          </cell>
          <cell r="B219" t="str">
            <v>Madame</v>
          </cell>
          <cell r="C219" t="str">
            <v>ZERAII TOUZER</v>
          </cell>
          <cell r="D219" t="str">
            <v>SAGE Tunisia</v>
          </cell>
          <cell r="E219" t="str">
            <v>PRODUCTION</v>
          </cell>
          <cell r="F219" t="str">
            <v>Couturière</v>
          </cell>
          <cell r="G219" t="str">
            <v>P6 AV</v>
          </cell>
          <cell r="H219" t="str">
            <v>EL KADRI MARIEM</v>
          </cell>
          <cell r="I219" t="str">
            <v>A</v>
          </cell>
          <cell r="J219" t="str">
            <v>DIRECTS</v>
          </cell>
          <cell r="K219">
            <v>45450</v>
          </cell>
          <cell r="M219">
            <v>9</v>
          </cell>
          <cell r="N219" t="str">
            <v>CDD</v>
          </cell>
          <cell r="O219" t="str">
            <v>Contractuel</v>
          </cell>
          <cell r="P219">
            <v>45689</v>
          </cell>
          <cell r="Q219">
            <v>45716</v>
          </cell>
        </row>
        <row r="220">
          <cell r="A220">
            <v>2515</v>
          </cell>
          <cell r="B220" t="str">
            <v>Madame</v>
          </cell>
          <cell r="C220" t="str">
            <v>MEJRI ALTAF</v>
          </cell>
          <cell r="D220" t="str">
            <v>SAGE Tunisia</v>
          </cell>
          <cell r="E220" t="str">
            <v>PRODUCTION</v>
          </cell>
          <cell r="F220" t="str">
            <v>Contrôle Qualité</v>
          </cell>
          <cell r="G220" t="str">
            <v>P6 AV</v>
          </cell>
          <cell r="H220" t="str">
            <v>EL KADRI MARIEM</v>
          </cell>
          <cell r="I220" t="str">
            <v>A</v>
          </cell>
          <cell r="J220" t="str">
            <v>INDIRECTS</v>
          </cell>
          <cell r="K220">
            <v>45488</v>
          </cell>
          <cell r="M220">
            <v>9</v>
          </cell>
          <cell r="N220" t="str">
            <v>CDD</v>
          </cell>
          <cell r="O220" t="str">
            <v>Contractuel</v>
          </cell>
          <cell r="P220">
            <v>45689</v>
          </cell>
          <cell r="Q220">
            <v>45716</v>
          </cell>
        </row>
        <row r="221">
          <cell r="A221">
            <v>2516</v>
          </cell>
          <cell r="B221" t="str">
            <v>Madame</v>
          </cell>
          <cell r="C221" t="str">
            <v>KHOUALDI MOUNA</v>
          </cell>
          <cell r="D221" t="str">
            <v>SAGE Tunisia</v>
          </cell>
          <cell r="E221" t="str">
            <v>PRODUCTION</v>
          </cell>
          <cell r="F221" t="str">
            <v>Contrôle Qualité</v>
          </cell>
          <cell r="G221" t="str">
            <v>P6 AV</v>
          </cell>
          <cell r="H221" t="str">
            <v>EL KADRI MARIEM</v>
          </cell>
          <cell r="I221" t="str">
            <v>A</v>
          </cell>
          <cell r="J221" t="str">
            <v>INDIRECTS</v>
          </cell>
          <cell r="K221">
            <v>45489</v>
          </cell>
          <cell r="M221">
            <v>9</v>
          </cell>
          <cell r="N221" t="str">
            <v>CDD</v>
          </cell>
          <cell r="O221" t="str">
            <v>Contractuel</v>
          </cell>
          <cell r="P221">
            <v>45689</v>
          </cell>
          <cell r="Q221">
            <v>45716</v>
          </cell>
        </row>
        <row r="222">
          <cell r="A222">
            <v>2518</v>
          </cell>
          <cell r="B222" t="str">
            <v>Madame</v>
          </cell>
          <cell r="C222" t="str">
            <v>JEBALI NOUR</v>
          </cell>
          <cell r="D222" t="str">
            <v>SAGE Tunisia</v>
          </cell>
          <cell r="E222" t="str">
            <v>PRODUCTION</v>
          </cell>
          <cell r="F222" t="str">
            <v>Contrôle Qualité</v>
          </cell>
          <cell r="G222" t="str">
            <v>P6 AV</v>
          </cell>
          <cell r="H222" t="str">
            <v>EL KADRI MARIEM</v>
          </cell>
          <cell r="I222" t="str">
            <v>A</v>
          </cell>
          <cell r="J222" t="str">
            <v>INDIRECTS</v>
          </cell>
          <cell r="K222">
            <v>45491</v>
          </cell>
          <cell r="M222">
            <v>9</v>
          </cell>
          <cell r="N222" t="str">
            <v>CDD</v>
          </cell>
          <cell r="O222" t="str">
            <v>Contractuel</v>
          </cell>
          <cell r="P222">
            <v>45689</v>
          </cell>
          <cell r="Q222">
            <v>45716</v>
          </cell>
        </row>
        <row r="223">
          <cell r="A223">
            <v>2520</v>
          </cell>
          <cell r="B223" t="str">
            <v>Madame</v>
          </cell>
          <cell r="C223" t="str">
            <v>HAMRAOUI OUMAIMA</v>
          </cell>
          <cell r="D223" t="str">
            <v>SAGE Tunisia</v>
          </cell>
          <cell r="E223" t="str">
            <v>QUALITE</v>
          </cell>
          <cell r="F223" t="str">
            <v>Fire W</v>
          </cell>
          <cell r="G223" t="str">
            <v>P6 AV</v>
          </cell>
          <cell r="H223" t="str">
            <v>Malek weslati</v>
          </cell>
          <cell r="I223" t="str">
            <v>A</v>
          </cell>
          <cell r="J223" t="str">
            <v>INDIRECTS</v>
          </cell>
          <cell r="K223">
            <v>45527</v>
          </cell>
          <cell r="M223">
            <v>9</v>
          </cell>
          <cell r="N223" t="str">
            <v>CDD</v>
          </cell>
          <cell r="O223" t="str">
            <v>Contractuel</v>
          </cell>
          <cell r="P223">
            <v>45689</v>
          </cell>
          <cell r="Q223">
            <v>45777</v>
          </cell>
        </row>
        <row r="224">
          <cell r="A224">
            <v>2537</v>
          </cell>
          <cell r="B224" t="str">
            <v>Madame</v>
          </cell>
          <cell r="C224" t="str">
            <v>JLASSI KHAOULA</v>
          </cell>
          <cell r="D224" t="str">
            <v>SAGE Tunisia</v>
          </cell>
          <cell r="E224" t="str">
            <v>PRODUCTION</v>
          </cell>
          <cell r="F224" t="str">
            <v>Contrôle Qualité</v>
          </cell>
          <cell r="G224" t="str">
            <v>P6 AV</v>
          </cell>
          <cell r="H224" t="str">
            <v>ANIS SBOURI</v>
          </cell>
          <cell r="I224" t="str">
            <v>A</v>
          </cell>
          <cell r="J224" t="str">
            <v>INDIRECTS</v>
          </cell>
          <cell r="K224">
            <v>45523</v>
          </cell>
          <cell r="M224">
            <v>9</v>
          </cell>
          <cell r="N224" t="str">
            <v>CDD</v>
          </cell>
          <cell r="O224" t="str">
            <v>Contractuel</v>
          </cell>
          <cell r="P224">
            <v>45689</v>
          </cell>
          <cell r="Q224">
            <v>45716</v>
          </cell>
        </row>
        <row r="225">
          <cell r="A225">
            <v>2561</v>
          </cell>
          <cell r="B225" t="str">
            <v>Madame</v>
          </cell>
          <cell r="C225" t="str">
            <v>KHALOUI INTISSAR</v>
          </cell>
          <cell r="D225" t="str">
            <v>SAGE Tunisia</v>
          </cell>
          <cell r="E225" t="str">
            <v>QUALITE</v>
          </cell>
          <cell r="F225" t="str">
            <v>Fire W</v>
          </cell>
          <cell r="G225" t="str">
            <v>P6 AV</v>
          </cell>
          <cell r="H225" t="str">
            <v>Malek weslati</v>
          </cell>
          <cell r="I225" t="str">
            <v>A</v>
          </cell>
          <cell r="J225" t="str">
            <v>INDIRECTS</v>
          </cell>
          <cell r="K225">
            <v>45526</v>
          </cell>
          <cell r="M225">
            <v>9</v>
          </cell>
          <cell r="N225" t="str">
            <v>CDD</v>
          </cell>
          <cell r="O225" t="str">
            <v>Contractuel</v>
          </cell>
          <cell r="P225">
            <v>45689</v>
          </cell>
          <cell r="Q225">
            <v>45747</v>
          </cell>
        </row>
        <row r="226">
          <cell r="A226">
            <v>2589</v>
          </cell>
          <cell r="B226" t="str">
            <v>Madame</v>
          </cell>
          <cell r="C226" t="str">
            <v>FATNASSI SOUMAYA</v>
          </cell>
          <cell r="D226" t="str">
            <v>SAGE Tunisia</v>
          </cell>
          <cell r="E226" t="str">
            <v>PRODUCTION</v>
          </cell>
          <cell r="F226" t="str">
            <v>Alimentatrice</v>
          </cell>
          <cell r="G226" t="str">
            <v>P6 AV</v>
          </cell>
          <cell r="H226" t="str">
            <v>EL KADRI MARIEM</v>
          </cell>
          <cell r="I226" t="str">
            <v>A</v>
          </cell>
          <cell r="J226" t="str">
            <v>DIRECTS</v>
          </cell>
          <cell r="K226">
            <v>45542</v>
          </cell>
          <cell r="L226"/>
          <cell r="M226">
            <v>9</v>
          </cell>
          <cell r="N226" t="str">
            <v>CDD</v>
          </cell>
          <cell r="O226" t="str">
            <v>Contractuel</v>
          </cell>
          <cell r="P226">
            <v>45689</v>
          </cell>
          <cell r="Q226">
            <v>45716</v>
          </cell>
        </row>
        <row r="227">
          <cell r="A227">
            <v>2590</v>
          </cell>
          <cell r="B227" t="str">
            <v>Madame</v>
          </cell>
          <cell r="C227" t="str">
            <v>SAYARI AHLEM</v>
          </cell>
          <cell r="D227" t="str">
            <v>SAGE Tunisia</v>
          </cell>
          <cell r="E227" t="str">
            <v>PRODUCTION</v>
          </cell>
          <cell r="F227" t="str">
            <v>Couturière</v>
          </cell>
          <cell r="G227" t="str">
            <v>P6 AV</v>
          </cell>
          <cell r="H227" t="str">
            <v>ANIS SBOURI</v>
          </cell>
          <cell r="I227" t="str">
            <v>A</v>
          </cell>
          <cell r="J227" t="str">
            <v>DIRECTS</v>
          </cell>
          <cell r="K227">
            <v>45544</v>
          </cell>
          <cell r="L227"/>
          <cell r="M227">
            <v>9</v>
          </cell>
          <cell r="N227" t="str">
            <v>CDD</v>
          </cell>
          <cell r="O227" t="str">
            <v>Contractuel</v>
          </cell>
          <cell r="P227">
            <v>45689</v>
          </cell>
          <cell r="Q227">
            <v>45716</v>
          </cell>
        </row>
        <row r="228">
          <cell r="A228">
            <v>2592</v>
          </cell>
          <cell r="B228" t="str">
            <v>Madame</v>
          </cell>
          <cell r="C228" t="str">
            <v>TAYACHI RIHAB</v>
          </cell>
          <cell r="D228" t="str">
            <v>SAGE Tunisia</v>
          </cell>
          <cell r="E228" t="str">
            <v>PRODUCTION</v>
          </cell>
          <cell r="F228" t="str">
            <v>Couturière</v>
          </cell>
          <cell r="G228" t="str">
            <v>P6 AV</v>
          </cell>
          <cell r="H228" t="str">
            <v>ANIS SBOURI</v>
          </cell>
          <cell r="I228" t="str">
            <v>A</v>
          </cell>
          <cell r="J228" t="str">
            <v>DIRECTS</v>
          </cell>
          <cell r="K228">
            <v>45545</v>
          </cell>
          <cell r="L228"/>
          <cell r="M228">
            <v>9</v>
          </cell>
          <cell r="N228" t="str">
            <v>CDD</v>
          </cell>
          <cell r="O228" t="str">
            <v>Contractuel</v>
          </cell>
          <cell r="P228">
            <v>45689</v>
          </cell>
          <cell r="Q228">
            <v>45716</v>
          </cell>
        </row>
        <row r="229">
          <cell r="A229">
            <v>2593</v>
          </cell>
          <cell r="B229" t="str">
            <v>Madame</v>
          </cell>
          <cell r="C229" t="str">
            <v>HABACHI SAIIDA</v>
          </cell>
          <cell r="D229" t="str">
            <v>SAGE Tunisia</v>
          </cell>
          <cell r="E229" t="str">
            <v>PRODUCTION</v>
          </cell>
          <cell r="F229" t="str">
            <v>Couturière</v>
          </cell>
          <cell r="G229" t="str">
            <v>P6 AV</v>
          </cell>
          <cell r="H229" t="str">
            <v>ANIS SBOURI</v>
          </cell>
          <cell r="I229" t="str">
            <v>A</v>
          </cell>
          <cell r="J229" t="str">
            <v>DIRECTS</v>
          </cell>
          <cell r="K229">
            <v>45545</v>
          </cell>
          <cell r="L229"/>
          <cell r="M229">
            <v>9</v>
          </cell>
          <cell r="N229" t="str">
            <v>CDD</v>
          </cell>
          <cell r="O229" t="str">
            <v>Contractuel</v>
          </cell>
          <cell r="P229">
            <v>45689</v>
          </cell>
          <cell r="Q229">
            <v>45716</v>
          </cell>
        </row>
        <row r="230">
          <cell r="A230">
            <v>2595</v>
          </cell>
          <cell r="B230" t="str">
            <v>Madame</v>
          </cell>
          <cell r="C230" t="str">
            <v>JBELI RAWDHA</v>
          </cell>
          <cell r="D230" t="str">
            <v>SAGE Tunisia</v>
          </cell>
          <cell r="E230" t="str">
            <v>PRODUCTION</v>
          </cell>
          <cell r="F230" t="str">
            <v>Couturière</v>
          </cell>
          <cell r="G230" t="str">
            <v>P6 AV</v>
          </cell>
          <cell r="H230" t="str">
            <v>EL KADRI MARIEM</v>
          </cell>
          <cell r="I230" t="str">
            <v>A</v>
          </cell>
          <cell r="J230" t="str">
            <v>DIRECTS</v>
          </cell>
          <cell r="K230">
            <v>45545</v>
          </cell>
          <cell r="L230"/>
          <cell r="M230">
            <v>9</v>
          </cell>
          <cell r="N230" t="str">
            <v>CDD</v>
          </cell>
          <cell r="O230" t="str">
            <v>Contractuel</v>
          </cell>
          <cell r="P230">
            <v>45689</v>
          </cell>
          <cell r="Q230">
            <v>45716</v>
          </cell>
        </row>
        <row r="231">
          <cell r="A231">
            <v>2596</v>
          </cell>
          <cell r="B231" t="str">
            <v>Madame</v>
          </cell>
          <cell r="C231" t="str">
            <v>GHARBI HAYET</v>
          </cell>
          <cell r="D231" t="str">
            <v>SAGE Tunisia</v>
          </cell>
          <cell r="E231" t="str">
            <v>PRODUCTION</v>
          </cell>
          <cell r="F231" t="str">
            <v>Couturière</v>
          </cell>
          <cell r="G231" t="str">
            <v>P6 AV</v>
          </cell>
          <cell r="H231" t="str">
            <v>EL KADRI MARIEM</v>
          </cell>
          <cell r="I231" t="str">
            <v>A</v>
          </cell>
          <cell r="J231" t="str">
            <v>DIRECTS</v>
          </cell>
          <cell r="K231">
            <v>45545</v>
          </cell>
          <cell r="L231"/>
          <cell r="M231">
            <v>9</v>
          </cell>
          <cell r="N231" t="str">
            <v>CDD</v>
          </cell>
          <cell r="O231" t="str">
            <v>Contractuel</v>
          </cell>
          <cell r="P231">
            <v>45689</v>
          </cell>
          <cell r="Q231">
            <v>45716</v>
          </cell>
        </row>
        <row r="232">
          <cell r="A232">
            <v>2598</v>
          </cell>
          <cell r="B232" t="str">
            <v>Madame</v>
          </cell>
          <cell r="C232" t="str">
            <v>BOUKARI FAOUZIA</v>
          </cell>
          <cell r="D232" t="str">
            <v>SAGE Tunisia</v>
          </cell>
          <cell r="E232" t="str">
            <v>PRODUCTION</v>
          </cell>
          <cell r="F232" t="str">
            <v>Couturière</v>
          </cell>
          <cell r="G232" t="str">
            <v>P6 AV</v>
          </cell>
          <cell r="H232" t="str">
            <v>EL KADRI MARIEM</v>
          </cell>
          <cell r="I232" t="str">
            <v>A</v>
          </cell>
          <cell r="J232" t="str">
            <v>DIRECTS</v>
          </cell>
          <cell r="K232">
            <v>45546</v>
          </cell>
          <cell r="L232"/>
          <cell r="M232">
            <v>9</v>
          </cell>
          <cell r="N232" t="str">
            <v>CDD</v>
          </cell>
          <cell r="O232" t="str">
            <v>Contractuel</v>
          </cell>
          <cell r="P232">
            <v>45689</v>
          </cell>
          <cell r="Q232">
            <v>45716</v>
          </cell>
        </row>
        <row r="233">
          <cell r="A233">
            <v>2611</v>
          </cell>
          <cell r="B233" t="str">
            <v>Madame</v>
          </cell>
          <cell r="C233" t="str">
            <v>AYARI NAIMA</v>
          </cell>
          <cell r="D233" t="str">
            <v>SAGE Tunisia</v>
          </cell>
          <cell r="E233" t="str">
            <v>PRODUCTION</v>
          </cell>
          <cell r="F233" t="str">
            <v>Couturière</v>
          </cell>
          <cell r="G233" t="str">
            <v>P6 AV</v>
          </cell>
          <cell r="H233" t="str">
            <v>EL KADRI MARIEM</v>
          </cell>
          <cell r="I233" t="str">
            <v>A</v>
          </cell>
          <cell r="J233" t="str">
            <v>DIRECTS</v>
          </cell>
          <cell r="K233">
            <v>45547</v>
          </cell>
          <cell r="L233"/>
          <cell r="M233">
            <v>9</v>
          </cell>
          <cell r="N233" t="str">
            <v>CDD</v>
          </cell>
          <cell r="O233" t="str">
            <v>Contractuel</v>
          </cell>
          <cell r="P233">
            <v>45689</v>
          </cell>
          <cell r="Q233">
            <v>45716</v>
          </cell>
        </row>
        <row r="234">
          <cell r="A234">
            <v>2646</v>
          </cell>
          <cell r="B234" t="str">
            <v>Madame</v>
          </cell>
          <cell r="C234" t="str">
            <v>BEN AMER ISLEM</v>
          </cell>
          <cell r="D234" t="str">
            <v>SAGE Tunisia</v>
          </cell>
          <cell r="E234" t="str">
            <v>PRODUCTION</v>
          </cell>
          <cell r="F234" t="str">
            <v>Couturière</v>
          </cell>
          <cell r="G234" t="str">
            <v>P6 AV</v>
          </cell>
          <cell r="H234" t="str">
            <v>ANIS SBOURI</v>
          </cell>
          <cell r="I234" t="str">
            <v>A</v>
          </cell>
          <cell r="J234" t="str">
            <v>DIRECTS</v>
          </cell>
          <cell r="K234">
            <v>45575</v>
          </cell>
          <cell r="L234"/>
          <cell r="M234">
            <v>9</v>
          </cell>
          <cell r="N234" t="str">
            <v>CDD</v>
          </cell>
          <cell r="O234" t="str">
            <v>Contractuel</v>
          </cell>
          <cell r="P234">
            <v>45689</v>
          </cell>
          <cell r="Q234">
            <v>45716</v>
          </cell>
        </row>
        <row r="235">
          <cell r="A235">
            <v>2647</v>
          </cell>
          <cell r="B235" t="str">
            <v>Madame</v>
          </cell>
          <cell r="C235" t="str">
            <v>HAMAMI SABRINE</v>
          </cell>
          <cell r="D235" t="str">
            <v>SAGE Tunisia</v>
          </cell>
          <cell r="E235" t="str">
            <v>PRODUCTION</v>
          </cell>
          <cell r="F235" t="str">
            <v>Couturière</v>
          </cell>
          <cell r="G235" t="str">
            <v>P6 AV</v>
          </cell>
          <cell r="H235" t="str">
            <v>ANIS SBOURI</v>
          </cell>
          <cell r="I235" t="str">
            <v>A</v>
          </cell>
          <cell r="J235" t="str">
            <v>DIRECTS</v>
          </cell>
          <cell r="K235">
            <v>45575</v>
          </cell>
          <cell r="L235"/>
          <cell r="M235">
            <v>9</v>
          </cell>
          <cell r="N235" t="str">
            <v>CDD</v>
          </cell>
          <cell r="O235" t="str">
            <v>Contractuel</v>
          </cell>
          <cell r="P235">
            <v>45689</v>
          </cell>
          <cell r="Q235">
            <v>45716</v>
          </cell>
        </row>
        <row r="236">
          <cell r="A236">
            <v>2661</v>
          </cell>
          <cell r="B236" t="str">
            <v>Madame</v>
          </cell>
          <cell r="C236" t="str">
            <v>ABIDLI NAZIHA</v>
          </cell>
          <cell r="D236" t="str">
            <v>SAGE Tunisia</v>
          </cell>
          <cell r="E236" t="str">
            <v>PRODUCTION</v>
          </cell>
          <cell r="F236" t="str">
            <v>Couturière</v>
          </cell>
          <cell r="G236" t="str">
            <v>P6 AV</v>
          </cell>
          <cell r="H236" t="str">
            <v>ANIS SBOURI</v>
          </cell>
          <cell r="I236" t="str">
            <v>A</v>
          </cell>
          <cell r="J236" t="str">
            <v>DIRECTS</v>
          </cell>
          <cell r="K236">
            <v>45575</v>
          </cell>
          <cell r="L236"/>
          <cell r="M236">
            <v>9</v>
          </cell>
          <cell r="N236" t="str">
            <v>CDD</v>
          </cell>
          <cell r="O236" t="str">
            <v>Contractuel</v>
          </cell>
          <cell r="P236">
            <v>45689</v>
          </cell>
          <cell r="Q236">
            <v>45716</v>
          </cell>
        </row>
        <row r="237">
          <cell r="A237">
            <v>2664</v>
          </cell>
          <cell r="B237" t="str">
            <v>Madame</v>
          </cell>
          <cell r="C237" t="str">
            <v>RAZKI MAROUA</v>
          </cell>
          <cell r="D237" t="str">
            <v>SAGE Tunisia</v>
          </cell>
          <cell r="E237" t="str">
            <v>PRODUCTION</v>
          </cell>
          <cell r="F237" t="str">
            <v>Couturière</v>
          </cell>
          <cell r="G237" t="str">
            <v>P6 AV</v>
          </cell>
          <cell r="H237" t="str">
            <v>EL KADRI MARIEM</v>
          </cell>
          <cell r="I237" t="str">
            <v>A</v>
          </cell>
          <cell r="J237" t="str">
            <v>DIRECTS</v>
          </cell>
          <cell r="K237">
            <v>45575</v>
          </cell>
          <cell r="L237"/>
          <cell r="M237">
            <v>9</v>
          </cell>
          <cell r="N237" t="str">
            <v>CDD</v>
          </cell>
          <cell r="O237" t="str">
            <v>Contractuel</v>
          </cell>
          <cell r="P237">
            <v>45689</v>
          </cell>
          <cell r="Q237">
            <v>45716</v>
          </cell>
        </row>
        <row r="238">
          <cell r="A238">
            <v>2665</v>
          </cell>
          <cell r="B238" t="str">
            <v>Madame</v>
          </cell>
          <cell r="C238" t="str">
            <v>HAMMAMI HOUDA</v>
          </cell>
          <cell r="D238" t="str">
            <v>SAGE Tunisia</v>
          </cell>
          <cell r="E238" t="str">
            <v>PRODUCTION</v>
          </cell>
          <cell r="F238" t="str">
            <v>Couturière</v>
          </cell>
          <cell r="G238" t="str">
            <v>P6 AV</v>
          </cell>
          <cell r="H238" t="str">
            <v>EL KADRI MARIEM</v>
          </cell>
          <cell r="I238" t="str">
            <v>A</v>
          </cell>
          <cell r="J238" t="str">
            <v>DIRECTS</v>
          </cell>
          <cell r="K238">
            <v>45575</v>
          </cell>
          <cell r="L238"/>
          <cell r="M238">
            <v>9</v>
          </cell>
          <cell r="N238" t="str">
            <v>CDD</v>
          </cell>
          <cell r="O238" t="str">
            <v>Contractuel</v>
          </cell>
          <cell r="P238">
            <v>45689</v>
          </cell>
          <cell r="Q238">
            <v>45716</v>
          </cell>
        </row>
        <row r="239">
          <cell r="A239">
            <v>2668</v>
          </cell>
          <cell r="B239" t="str">
            <v>Madame</v>
          </cell>
          <cell r="C239" t="str">
            <v>DRIDI FATEN</v>
          </cell>
          <cell r="D239" t="str">
            <v>SAGE Tunisia</v>
          </cell>
          <cell r="E239" t="str">
            <v>PRODUCTION</v>
          </cell>
          <cell r="F239" t="str">
            <v>Couturière</v>
          </cell>
          <cell r="G239" t="str">
            <v>P6 AV</v>
          </cell>
          <cell r="H239" t="str">
            <v>EL KADRI MARIEM</v>
          </cell>
          <cell r="I239" t="str">
            <v>A</v>
          </cell>
          <cell r="J239" t="str">
            <v>DIRECTS</v>
          </cell>
          <cell r="K239">
            <v>45575</v>
          </cell>
          <cell r="L239"/>
          <cell r="M239">
            <v>9</v>
          </cell>
          <cell r="N239" t="str">
            <v>CDD</v>
          </cell>
          <cell r="O239" t="str">
            <v>Contractuel</v>
          </cell>
          <cell r="P239">
            <v>45689</v>
          </cell>
          <cell r="Q239">
            <v>45716</v>
          </cell>
        </row>
        <row r="240">
          <cell r="A240">
            <v>2677</v>
          </cell>
          <cell r="B240" t="str">
            <v>Madame</v>
          </cell>
          <cell r="C240" t="str">
            <v>BOUGUERA FATMA</v>
          </cell>
          <cell r="D240" t="str">
            <v>SAGE Tunisia</v>
          </cell>
          <cell r="E240" t="str">
            <v>PRODUCTION</v>
          </cell>
          <cell r="F240" t="str">
            <v>Couturière</v>
          </cell>
          <cell r="G240" t="str">
            <v>P6 AV</v>
          </cell>
          <cell r="H240" t="str">
            <v>EL KADRI MARIEM</v>
          </cell>
          <cell r="I240" t="str">
            <v>A</v>
          </cell>
          <cell r="J240" t="str">
            <v>DIRECTS</v>
          </cell>
          <cell r="K240">
            <v>45575</v>
          </cell>
          <cell r="L240"/>
          <cell r="M240">
            <v>9</v>
          </cell>
          <cell r="N240" t="str">
            <v>CDD</v>
          </cell>
          <cell r="O240" t="str">
            <v>Contractuel</v>
          </cell>
          <cell r="P240">
            <v>45689</v>
          </cell>
          <cell r="Q240">
            <v>45716</v>
          </cell>
        </row>
        <row r="241">
          <cell r="A241">
            <v>2709</v>
          </cell>
          <cell r="B241" t="str">
            <v>Madame</v>
          </cell>
          <cell r="C241" t="str">
            <v>SLITI MAHA</v>
          </cell>
          <cell r="D241" t="str">
            <v>SAGE Tunisia</v>
          </cell>
          <cell r="E241" t="str">
            <v>PRODUCTION</v>
          </cell>
          <cell r="F241" t="str">
            <v>Contrôle Qualité</v>
          </cell>
          <cell r="G241" t="str">
            <v>P6 AV</v>
          </cell>
          <cell r="H241" t="str">
            <v>ANIS SBOURI</v>
          </cell>
          <cell r="I241" t="str">
            <v>A</v>
          </cell>
          <cell r="J241" t="str">
            <v>INDIRECTS</v>
          </cell>
          <cell r="K241">
            <v>45590</v>
          </cell>
          <cell r="L241"/>
          <cell r="M241">
            <v>9</v>
          </cell>
          <cell r="N241" t="str">
            <v>CDD</v>
          </cell>
          <cell r="O241" t="str">
            <v>Contractuel</v>
          </cell>
          <cell r="P241">
            <v>45689</v>
          </cell>
          <cell r="Q241">
            <v>45716</v>
          </cell>
        </row>
        <row r="242">
          <cell r="A242">
            <v>2711</v>
          </cell>
          <cell r="B242" t="str">
            <v>Madame</v>
          </cell>
          <cell r="C242" t="str">
            <v>RAHMANI NOURA</v>
          </cell>
          <cell r="D242" t="str">
            <v>SAGE Tunisia</v>
          </cell>
          <cell r="E242" t="str">
            <v>PRODUCTION</v>
          </cell>
          <cell r="F242" t="str">
            <v>Couturière</v>
          </cell>
          <cell r="G242" t="str">
            <v>P6 AV</v>
          </cell>
          <cell r="H242" t="str">
            <v>EL KADRI MARIEM</v>
          </cell>
          <cell r="I242" t="str">
            <v>A</v>
          </cell>
          <cell r="J242" t="str">
            <v>DIRECTS</v>
          </cell>
          <cell r="K242">
            <v>45590</v>
          </cell>
          <cell r="L242"/>
          <cell r="M242">
            <v>9</v>
          </cell>
          <cell r="N242" t="str">
            <v>CDD</v>
          </cell>
          <cell r="O242" t="str">
            <v>Contractuel</v>
          </cell>
          <cell r="P242">
            <v>45689</v>
          </cell>
          <cell r="Q242">
            <v>45716</v>
          </cell>
        </row>
        <row r="243">
          <cell r="A243">
            <v>2742</v>
          </cell>
          <cell r="B243" t="str">
            <v>Madame</v>
          </cell>
          <cell r="C243" t="str">
            <v>HENOUN HANENE</v>
          </cell>
          <cell r="D243" t="str">
            <v>SAGE Tunisia</v>
          </cell>
          <cell r="E243" t="str">
            <v>PRODUCTION</v>
          </cell>
          <cell r="F243" t="str">
            <v>Contrôle qualité</v>
          </cell>
          <cell r="G243" t="str">
            <v>P6 AV</v>
          </cell>
          <cell r="H243" t="str">
            <v>MOHAMED MAALAOUI</v>
          </cell>
          <cell r="I243" t="str">
            <v>A</v>
          </cell>
          <cell r="J243" t="str">
            <v>INDIRECTS</v>
          </cell>
          <cell r="K243">
            <v>45608</v>
          </cell>
          <cell r="L243"/>
          <cell r="M243">
            <v>9</v>
          </cell>
          <cell r="N243" t="str">
            <v>CDD</v>
          </cell>
          <cell r="O243" t="str">
            <v>Contractuel</v>
          </cell>
          <cell r="P243">
            <v>45689</v>
          </cell>
          <cell r="Q243">
            <v>45716</v>
          </cell>
        </row>
        <row r="244">
          <cell r="A244">
            <v>2748</v>
          </cell>
          <cell r="B244" t="str">
            <v>Monsieur</v>
          </cell>
          <cell r="C244" t="str">
            <v>WISSEM NAFTI</v>
          </cell>
          <cell r="D244" t="str">
            <v>SAGE Tunisia</v>
          </cell>
          <cell r="E244" t="str">
            <v>PRODUCTION</v>
          </cell>
          <cell r="F244" t="str">
            <v>Couturière</v>
          </cell>
          <cell r="G244" t="str">
            <v>P6 AV</v>
          </cell>
          <cell r="H244" t="str">
            <v>ANIS SBOURI</v>
          </cell>
          <cell r="I244" t="str">
            <v>A</v>
          </cell>
          <cell r="J244" t="str">
            <v>DIRECTS</v>
          </cell>
          <cell r="K244">
            <v>45608</v>
          </cell>
          <cell r="L244"/>
          <cell r="M244">
            <v>9</v>
          </cell>
          <cell r="N244" t="str">
            <v>CDD</v>
          </cell>
          <cell r="O244" t="str">
            <v>Contractuel</v>
          </cell>
          <cell r="P244">
            <v>45689</v>
          </cell>
          <cell r="Q244">
            <v>45716</v>
          </cell>
        </row>
        <row r="245">
          <cell r="A245">
            <v>2752</v>
          </cell>
          <cell r="B245" t="str">
            <v>Madame</v>
          </cell>
          <cell r="C245" t="str">
            <v>BEN HMIDA MOUNIRA</v>
          </cell>
          <cell r="D245" t="str">
            <v>SAGE Tunisia</v>
          </cell>
          <cell r="E245" t="str">
            <v>PRODUCTION</v>
          </cell>
          <cell r="F245" t="str">
            <v>Couturière</v>
          </cell>
          <cell r="G245" t="str">
            <v>P6 AV</v>
          </cell>
          <cell r="H245" t="str">
            <v>ANIS SBOURI</v>
          </cell>
          <cell r="I245" t="str">
            <v>A</v>
          </cell>
          <cell r="J245" t="str">
            <v>DIRECTS</v>
          </cell>
          <cell r="K245">
            <v>45608</v>
          </cell>
          <cell r="L245"/>
          <cell r="M245">
            <v>9</v>
          </cell>
          <cell r="N245" t="str">
            <v>CDD</v>
          </cell>
          <cell r="O245" t="str">
            <v>Contractuel</v>
          </cell>
          <cell r="P245">
            <v>45689</v>
          </cell>
          <cell r="Q245">
            <v>45716</v>
          </cell>
        </row>
        <row r="246">
          <cell r="A246">
            <v>2755</v>
          </cell>
          <cell r="B246" t="str">
            <v>Madame</v>
          </cell>
          <cell r="C246" t="str">
            <v>EL FADHLIA OUARDA</v>
          </cell>
          <cell r="D246" t="str">
            <v>SAGE Tunisia</v>
          </cell>
          <cell r="E246" t="str">
            <v>PRODUCTION</v>
          </cell>
          <cell r="F246" t="str">
            <v>Couturière</v>
          </cell>
          <cell r="G246" t="str">
            <v>P6 AV</v>
          </cell>
          <cell r="H246" t="str">
            <v>ANIS SBOURI</v>
          </cell>
          <cell r="I246" t="str">
            <v>A</v>
          </cell>
          <cell r="J246" t="str">
            <v>DIRECTS</v>
          </cell>
          <cell r="K246">
            <v>45608</v>
          </cell>
          <cell r="L246"/>
          <cell r="M246">
            <v>9</v>
          </cell>
          <cell r="N246" t="str">
            <v>CDD</v>
          </cell>
          <cell r="O246" t="str">
            <v>Contractuel</v>
          </cell>
          <cell r="P246">
            <v>45689</v>
          </cell>
          <cell r="Q246">
            <v>45716</v>
          </cell>
        </row>
        <row r="247">
          <cell r="A247">
            <v>2757</v>
          </cell>
          <cell r="B247" t="str">
            <v>Madame</v>
          </cell>
          <cell r="C247" t="str">
            <v>RIAHI RAFIKA</v>
          </cell>
          <cell r="D247" t="str">
            <v>SAGE Tunisia</v>
          </cell>
          <cell r="E247" t="str">
            <v>PRODUCTION</v>
          </cell>
          <cell r="F247" t="str">
            <v>Couturière</v>
          </cell>
          <cell r="G247" t="str">
            <v>P6 AV</v>
          </cell>
          <cell r="H247" t="str">
            <v>ANIS SBOURI</v>
          </cell>
          <cell r="I247" t="str">
            <v>A</v>
          </cell>
          <cell r="J247" t="str">
            <v>DIRECTS</v>
          </cell>
          <cell r="K247">
            <v>45608</v>
          </cell>
          <cell r="L247"/>
          <cell r="M247">
            <v>9</v>
          </cell>
          <cell r="N247" t="str">
            <v>CDD</v>
          </cell>
          <cell r="O247" t="str">
            <v>Contractuel</v>
          </cell>
          <cell r="P247">
            <v>45689</v>
          </cell>
          <cell r="Q247">
            <v>45716</v>
          </cell>
        </row>
        <row r="248">
          <cell r="A248">
            <v>2758</v>
          </cell>
          <cell r="B248" t="str">
            <v>Madame</v>
          </cell>
          <cell r="C248" t="str">
            <v>MBAREK DORSAF</v>
          </cell>
          <cell r="D248" t="str">
            <v>SAGE Tunisia</v>
          </cell>
          <cell r="E248" t="str">
            <v>PRODUCTION</v>
          </cell>
          <cell r="F248" t="str">
            <v>Contrôle qualité</v>
          </cell>
          <cell r="G248" t="str">
            <v>P6 AV</v>
          </cell>
          <cell r="H248" t="str">
            <v>ANIS SBOURI</v>
          </cell>
          <cell r="I248" t="str">
            <v>A</v>
          </cell>
          <cell r="J248" t="str">
            <v>INDIRECTS</v>
          </cell>
          <cell r="K248">
            <v>45610</v>
          </cell>
          <cell r="L248"/>
          <cell r="M248">
            <v>9</v>
          </cell>
          <cell r="N248" t="str">
            <v>CDD</v>
          </cell>
          <cell r="O248" t="str">
            <v>Contractuel</v>
          </cell>
          <cell r="P248">
            <v>45689</v>
          </cell>
          <cell r="Q248">
            <v>45716</v>
          </cell>
        </row>
        <row r="249">
          <cell r="A249">
            <v>2759</v>
          </cell>
          <cell r="B249" t="str">
            <v>Madame</v>
          </cell>
          <cell r="C249" t="str">
            <v>BOUKADI MONIA</v>
          </cell>
          <cell r="D249" t="str">
            <v>SAGE Tunisia</v>
          </cell>
          <cell r="E249" t="str">
            <v>QUALITE</v>
          </cell>
          <cell r="F249" t="str">
            <v>Fire W</v>
          </cell>
          <cell r="G249" t="str">
            <v>P6 AV</v>
          </cell>
          <cell r="H249" t="str">
            <v>Malek weslati</v>
          </cell>
          <cell r="I249" t="str">
            <v>A</v>
          </cell>
          <cell r="J249" t="str">
            <v>INDIRECTS</v>
          </cell>
          <cell r="K249">
            <v>45610</v>
          </cell>
          <cell r="L249"/>
          <cell r="M249">
            <v>9</v>
          </cell>
          <cell r="N249" t="str">
            <v>CDD</v>
          </cell>
          <cell r="O249" t="str">
            <v>Contractuel</v>
          </cell>
          <cell r="P249">
            <v>45689</v>
          </cell>
          <cell r="Q249">
            <v>45747</v>
          </cell>
        </row>
        <row r="250">
          <cell r="A250">
            <v>2764</v>
          </cell>
          <cell r="B250" t="str">
            <v>Madame</v>
          </cell>
          <cell r="C250" t="str">
            <v>MEKNI SONIA</v>
          </cell>
          <cell r="D250" t="str">
            <v>SAGE Tunisia</v>
          </cell>
          <cell r="E250" t="str">
            <v>PRODUCTION</v>
          </cell>
          <cell r="F250" t="str">
            <v>Contrôle qualité</v>
          </cell>
          <cell r="G250" t="str">
            <v>P6 AV</v>
          </cell>
          <cell r="H250" t="str">
            <v>ANIS SBOURI</v>
          </cell>
          <cell r="I250" t="str">
            <v>A</v>
          </cell>
          <cell r="J250" t="str">
            <v>INDIRECTS</v>
          </cell>
          <cell r="K250">
            <v>45611</v>
          </cell>
          <cell r="L250"/>
          <cell r="M250">
            <v>9</v>
          </cell>
          <cell r="N250" t="str">
            <v>CDD</v>
          </cell>
          <cell r="O250" t="str">
            <v>Contractuel</v>
          </cell>
          <cell r="P250">
            <v>45689</v>
          </cell>
          <cell r="Q250">
            <v>45716</v>
          </cell>
        </row>
        <row r="251">
          <cell r="A251">
            <v>2766</v>
          </cell>
          <cell r="B251" t="str">
            <v>Madame</v>
          </cell>
          <cell r="C251" t="str">
            <v>KAROUI IMEN</v>
          </cell>
          <cell r="D251" t="str">
            <v>SAGE Tunisia</v>
          </cell>
          <cell r="E251" t="str">
            <v>PRODUCTION</v>
          </cell>
          <cell r="F251" t="str">
            <v>Contrôle qualité</v>
          </cell>
          <cell r="G251" t="str">
            <v>P6 AV</v>
          </cell>
          <cell r="H251" t="str">
            <v>EL KADRI MARIEM</v>
          </cell>
          <cell r="I251" t="str">
            <v>A</v>
          </cell>
          <cell r="J251" t="str">
            <v>INDIRECTS</v>
          </cell>
          <cell r="K251">
            <v>45611</v>
          </cell>
          <cell r="L251"/>
          <cell r="M251">
            <v>9</v>
          </cell>
          <cell r="N251" t="str">
            <v>CDD</v>
          </cell>
          <cell r="O251" t="str">
            <v>Contractuel</v>
          </cell>
          <cell r="P251">
            <v>45689</v>
          </cell>
          <cell r="Q251">
            <v>45716</v>
          </cell>
        </row>
        <row r="252">
          <cell r="A252">
            <v>517</v>
          </cell>
          <cell r="B252" t="str">
            <v>Mlle</v>
          </cell>
          <cell r="C252" t="str">
            <v>EZZINE ASMA</v>
          </cell>
          <cell r="D252" t="str">
            <v>SAGE Tunisia</v>
          </cell>
          <cell r="E252" t="str">
            <v>PRODUCTION</v>
          </cell>
          <cell r="F252" t="str">
            <v>Team leader</v>
          </cell>
          <cell r="G252" t="str">
            <v>P7 AR</v>
          </cell>
          <cell r="H252" t="str">
            <v>FOUED HOMRANI</v>
          </cell>
          <cell r="I252" t="str">
            <v>A</v>
          </cell>
          <cell r="J252" t="str">
            <v>INDIRECTS</v>
          </cell>
          <cell r="K252">
            <v>44285</v>
          </cell>
          <cell r="L252" t="str">
            <v/>
          </cell>
          <cell r="M252">
            <v>9</v>
          </cell>
          <cell r="N252" t="str">
            <v>CDD</v>
          </cell>
          <cell r="O252" t="str">
            <v>Contractuel</v>
          </cell>
          <cell r="P252">
            <v>45689</v>
          </cell>
          <cell r="Q252">
            <v>45777</v>
          </cell>
        </row>
        <row r="253">
          <cell r="A253">
            <v>535</v>
          </cell>
          <cell r="B253" t="str">
            <v>Madame</v>
          </cell>
          <cell r="C253" t="str">
            <v>ARBI SOUKAINA</v>
          </cell>
          <cell r="D253" t="str">
            <v>SAGE Tunisia</v>
          </cell>
          <cell r="E253" t="str">
            <v>PRODUCTION</v>
          </cell>
          <cell r="F253" t="str">
            <v>Couturière</v>
          </cell>
          <cell r="G253" t="str">
            <v>P7 AR</v>
          </cell>
          <cell r="H253" t="str">
            <v>FOUED HOMRANI</v>
          </cell>
          <cell r="I253" t="str">
            <v>A</v>
          </cell>
          <cell r="J253" t="str">
            <v>DIRECTS</v>
          </cell>
          <cell r="K253">
            <v>44287</v>
          </cell>
          <cell r="L253" t="str">
            <v/>
          </cell>
          <cell r="M253">
            <v>9</v>
          </cell>
          <cell r="N253" t="str">
            <v>CDD</v>
          </cell>
          <cell r="O253" t="str">
            <v>Contractuel</v>
          </cell>
          <cell r="P253">
            <v>45689</v>
          </cell>
          <cell r="Q253">
            <v>45716</v>
          </cell>
        </row>
        <row r="254">
          <cell r="A254">
            <v>544</v>
          </cell>
          <cell r="B254" t="str">
            <v>Mlle</v>
          </cell>
          <cell r="C254" t="str">
            <v>ARBI NABILA</v>
          </cell>
          <cell r="D254" t="str">
            <v>SAGE Tunisia</v>
          </cell>
          <cell r="E254" t="str">
            <v>PRODUCTION</v>
          </cell>
          <cell r="F254" t="str">
            <v>Couturière</v>
          </cell>
          <cell r="G254" t="str">
            <v>P7 AR</v>
          </cell>
          <cell r="H254" t="str">
            <v>Safa</v>
          </cell>
          <cell r="I254" t="str">
            <v>A</v>
          </cell>
          <cell r="J254" t="str">
            <v>DIRECTS</v>
          </cell>
          <cell r="K254">
            <v>44293</v>
          </cell>
          <cell r="L254" t="str">
            <v/>
          </cell>
          <cell r="M254">
            <v>9</v>
          </cell>
          <cell r="N254" t="str">
            <v>CDD</v>
          </cell>
          <cell r="O254" t="str">
            <v>Contractuel</v>
          </cell>
          <cell r="P254">
            <v>45689</v>
          </cell>
          <cell r="Q254">
            <v>45716</v>
          </cell>
        </row>
        <row r="255">
          <cell r="A255">
            <v>547</v>
          </cell>
          <cell r="B255" t="str">
            <v>Madame</v>
          </cell>
          <cell r="C255" t="str">
            <v>HAJRI NAOUEL</v>
          </cell>
          <cell r="D255" t="str">
            <v>SAGE Tunisia</v>
          </cell>
          <cell r="E255" t="str">
            <v>PRODUCTION</v>
          </cell>
          <cell r="F255" t="str">
            <v>Couturière</v>
          </cell>
          <cell r="G255" t="str">
            <v>P7 AR</v>
          </cell>
          <cell r="H255" t="str">
            <v>FOUED HOMRANI</v>
          </cell>
          <cell r="I255" t="str">
            <v>A</v>
          </cell>
          <cell r="J255" t="str">
            <v>DIRECTS</v>
          </cell>
          <cell r="K255">
            <v>44298</v>
          </cell>
          <cell r="L255" t="str">
            <v/>
          </cell>
          <cell r="M255">
            <v>9</v>
          </cell>
          <cell r="N255" t="str">
            <v>CDD</v>
          </cell>
          <cell r="O255" t="str">
            <v>Contractuel</v>
          </cell>
          <cell r="P255">
            <v>45689</v>
          </cell>
          <cell r="Q255">
            <v>45716</v>
          </cell>
        </row>
        <row r="256">
          <cell r="A256">
            <v>569</v>
          </cell>
          <cell r="B256" t="str">
            <v>Madame</v>
          </cell>
          <cell r="C256" t="str">
            <v>RIAHI JAWIDA</v>
          </cell>
          <cell r="D256" t="str">
            <v>SAGE Tunisia</v>
          </cell>
          <cell r="E256" t="str">
            <v>PRODUCTION</v>
          </cell>
          <cell r="F256" t="str">
            <v>Couturière</v>
          </cell>
          <cell r="G256" t="str">
            <v>P7 AR</v>
          </cell>
          <cell r="H256" t="str">
            <v>Safa</v>
          </cell>
          <cell r="I256" t="str">
            <v>A</v>
          </cell>
          <cell r="J256" t="str">
            <v>DIRECTS</v>
          </cell>
          <cell r="K256">
            <v>44306</v>
          </cell>
          <cell r="L256" t="str">
            <v/>
          </cell>
          <cell r="M256">
            <v>9</v>
          </cell>
          <cell r="N256" t="str">
            <v>CDD</v>
          </cell>
          <cell r="O256" t="str">
            <v>Contractuel</v>
          </cell>
          <cell r="P256">
            <v>45689</v>
          </cell>
          <cell r="Q256">
            <v>45716</v>
          </cell>
        </row>
        <row r="257">
          <cell r="A257">
            <v>631</v>
          </cell>
          <cell r="B257" t="str">
            <v>Mlle</v>
          </cell>
          <cell r="C257" t="str">
            <v>MOUJAHED AMENI</v>
          </cell>
          <cell r="D257" t="str">
            <v>SAGE Tunisia</v>
          </cell>
          <cell r="E257" t="str">
            <v>PRODUCTION</v>
          </cell>
          <cell r="F257" t="str">
            <v>Couturière</v>
          </cell>
          <cell r="G257" t="str">
            <v>P7 AR</v>
          </cell>
          <cell r="H257" t="str">
            <v>FOUED HOMRANI</v>
          </cell>
          <cell r="I257" t="str">
            <v>A</v>
          </cell>
          <cell r="J257" t="str">
            <v>DIRECTS</v>
          </cell>
          <cell r="K257">
            <v>44389</v>
          </cell>
          <cell r="M257">
            <v>9</v>
          </cell>
          <cell r="N257" t="str">
            <v>CDD</v>
          </cell>
          <cell r="O257" t="str">
            <v>Contractuel</v>
          </cell>
          <cell r="P257">
            <v>45689</v>
          </cell>
          <cell r="Q257">
            <v>45716</v>
          </cell>
        </row>
        <row r="258">
          <cell r="A258">
            <v>658</v>
          </cell>
          <cell r="B258" t="str">
            <v>Mlle</v>
          </cell>
          <cell r="C258" t="str">
            <v>ABDI AWATEF</v>
          </cell>
          <cell r="D258" t="str">
            <v>SAGE Tunisia</v>
          </cell>
          <cell r="E258" t="str">
            <v>PRODUCTION</v>
          </cell>
          <cell r="F258" t="str">
            <v>Contrôle Qualité</v>
          </cell>
          <cell r="G258" t="str">
            <v>P7 AR</v>
          </cell>
          <cell r="H258" t="str">
            <v>Safa</v>
          </cell>
          <cell r="I258" t="str">
            <v>A</v>
          </cell>
          <cell r="J258" t="str">
            <v>INDIRECTS</v>
          </cell>
          <cell r="K258">
            <v>44454</v>
          </cell>
          <cell r="L258" t="str">
            <v/>
          </cell>
          <cell r="M258">
            <v>9</v>
          </cell>
          <cell r="N258" t="str">
            <v>CDD</v>
          </cell>
          <cell r="O258" t="str">
            <v>Contractuel</v>
          </cell>
          <cell r="P258">
            <v>45689</v>
          </cell>
          <cell r="Q258">
            <v>45716</v>
          </cell>
        </row>
        <row r="259">
          <cell r="A259">
            <v>684</v>
          </cell>
          <cell r="B259" t="str">
            <v>Mlle</v>
          </cell>
          <cell r="C259" t="str">
            <v>SAAFI BOUTHAINA</v>
          </cell>
          <cell r="D259" t="str">
            <v>SAGE Tunisia</v>
          </cell>
          <cell r="E259" t="str">
            <v>PRODUCTION</v>
          </cell>
          <cell r="F259" t="str">
            <v>Team leader</v>
          </cell>
          <cell r="G259" t="str">
            <v>P7 AR</v>
          </cell>
          <cell r="H259" t="str">
            <v>FOUED HOMRANI</v>
          </cell>
          <cell r="I259" t="str">
            <v>A</v>
          </cell>
          <cell r="J259" t="str">
            <v>INDIRECTS</v>
          </cell>
          <cell r="K259">
            <v>44502</v>
          </cell>
          <cell r="M259">
            <v>9</v>
          </cell>
          <cell r="N259" t="str">
            <v>CDD</v>
          </cell>
          <cell r="O259" t="str">
            <v>Contractuel</v>
          </cell>
          <cell r="P259">
            <v>45689</v>
          </cell>
          <cell r="Q259">
            <v>45777</v>
          </cell>
        </row>
        <row r="260">
          <cell r="A260">
            <v>698</v>
          </cell>
          <cell r="B260" t="str">
            <v>Madame</v>
          </cell>
          <cell r="C260" t="str">
            <v>HAMDI IMEN</v>
          </cell>
          <cell r="D260" t="str">
            <v>SAGE Tunisia</v>
          </cell>
          <cell r="E260" t="str">
            <v>PRODUCTION</v>
          </cell>
          <cell r="F260" t="str">
            <v>Couturière</v>
          </cell>
          <cell r="G260" t="str">
            <v>P7 AR</v>
          </cell>
          <cell r="H260" t="str">
            <v>FOUED HOMRANI</v>
          </cell>
          <cell r="I260" t="str">
            <v>A</v>
          </cell>
          <cell r="J260" t="str">
            <v>DIRECTS</v>
          </cell>
          <cell r="K260">
            <v>44510</v>
          </cell>
          <cell r="L260" t="str">
            <v/>
          </cell>
          <cell r="M260">
            <v>9</v>
          </cell>
          <cell r="N260" t="str">
            <v>CDD</v>
          </cell>
          <cell r="O260" t="str">
            <v>Contractuel</v>
          </cell>
          <cell r="P260">
            <v>45689</v>
          </cell>
          <cell r="Q260">
            <v>45716</v>
          </cell>
        </row>
        <row r="261">
          <cell r="A261">
            <v>720</v>
          </cell>
          <cell r="B261" t="str">
            <v>Madame</v>
          </cell>
          <cell r="C261" t="str">
            <v>MABROUK OLFA</v>
          </cell>
          <cell r="D261" t="str">
            <v>SAGE Tunisia</v>
          </cell>
          <cell r="E261" t="str">
            <v>PRODUCTION</v>
          </cell>
          <cell r="F261" t="str">
            <v>Couturière</v>
          </cell>
          <cell r="G261" t="str">
            <v>P7 AR</v>
          </cell>
          <cell r="H261" t="str">
            <v>FOUED HOMRANI</v>
          </cell>
          <cell r="I261" t="str">
            <v>A</v>
          </cell>
          <cell r="J261" t="str">
            <v>DIRECTS</v>
          </cell>
          <cell r="K261">
            <v>44522</v>
          </cell>
          <cell r="M261">
            <v>9</v>
          </cell>
          <cell r="N261" t="str">
            <v>CDD</v>
          </cell>
          <cell r="O261" t="str">
            <v>Contractuel</v>
          </cell>
          <cell r="P261">
            <v>45689</v>
          </cell>
          <cell r="Q261">
            <v>45716</v>
          </cell>
        </row>
        <row r="262">
          <cell r="A262">
            <v>814</v>
          </cell>
          <cell r="B262" t="str">
            <v>Madame</v>
          </cell>
          <cell r="C262" t="str">
            <v>GHARBI CHERIFA</v>
          </cell>
          <cell r="D262" t="str">
            <v>SAGE Tunisia</v>
          </cell>
          <cell r="E262" t="str">
            <v>PRODUCTION</v>
          </cell>
          <cell r="F262" t="str">
            <v>Couturière</v>
          </cell>
          <cell r="G262" t="str">
            <v>P7 AR</v>
          </cell>
          <cell r="H262" t="str">
            <v>FOUED HOMRANI</v>
          </cell>
          <cell r="I262" t="str">
            <v>A</v>
          </cell>
          <cell r="J262" t="str">
            <v>DIRECTS</v>
          </cell>
          <cell r="K262">
            <v>44582</v>
          </cell>
          <cell r="L262" t="str">
            <v/>
          </cell>
          <cell r="M262">
            <v>9</v>
          </cell>
          <cell r="N262" t="str">
            <v>CDD</v>
          </cell>
          <cell r="O262" t="str">
            <v>Contractuel</v>
          </cell>
          <cell r="P262">
            <v>45689</v>
          </cell>
          <cell r="Q262">
            <v>45716</v>
          </cell>
        </row>
        <row r="263">
          <cell r="A263">
            <v>820</v>
          </cell>
          <cell r="B263" t="str">
            <v>Madame</v>
          </cell>
          <cell r="C263" t="str">
            <v>CHERIGUI AIDA</v>
          </cell>
          <cell r="D263" t="str">
            <v>SAGE Tunisia</v>
          </cell>
          <cell r="E263" t="str">
            <v>PRODUCTION</v>
          </cell>
          <cell r="F263" t="str">
            <v>Couturière</v>
          </cell>
          <cell r="G263" t="str">
            <v>P7 AR</v>
          </cell>
          <cell r="H263" t="str">
            <v>FOUED HOMRANI</v>
          </cell>
          <cell r="I263" t="str">
            <v>A</v>
          </cell>
          <cell r="J263" t="str">
            <v>DIRECTS</v>
          </cell>
          <cell r="K263">
            <v>44583</v>
          </cell>
          <cell r="M263">
            <v>9</v>
          </cell>
          <cell r="N263" t="str">
            <v>CDD</v>
          </cell>
          <cell r="O263" t="str">
            <v>Contractuel</v>
          </cell>
          <cell r="P263">
            <v>45689</v>
          </cell>
          <cell r="Q263">
            <v>45747</v>
          </cell>
        </row>
        <row r="264">
          <cell r="A264">
            <v>829</v>
          </cell>
          <cell r="B264" t="str">
            <v>Madame</v>
          </cell>
          <cell r="C264" t="str">
            <v>AMRI SABRINE</v>
          </cell>
          <cell r="D264" t="str">
            <v>SAGE Tunisia</v>
          </cell>
          <cell r="E264" t="str">
            <v>PRODUCTION</v>
          </cell>
          <cell r="F264" t="str">
            <v>Couturière</v>
          </cell>
          <cell r="G264" t="str">
            <v>P7 AR</v>
          </cell>
          <cell r="H264" t="str">
            <v>Safa</v>
          </cell>
          <cell r="I264" t="str">
            <v>A</v>
          </cell>
          <cell r="J264" t="str">
            <v>DIRECTS</v>
          </cell>
          <cell r="K264">
            <v>44588</v>
          </cell>
          <cell r="M264">
            <v>9</v>
          </cell>
          <cell r="N264" t="str">
            <v>CDD</v>
          </cell>
          <cell r="O264" t="str">
            <v>Contractuel</v>
          </cell>
          <cell r="P264">
            <v>45689</v>
          </cell>
          <cell r="Q264">
            <v>45747</v>
          </cell>
        </row>
        <row r="265">
          <cell r="A265">
            <v>877</v>
          </cell>
          <cell r="B265" t="str">
            <v>Madame</v>
          </cell>
          <cell r="C265" t="str">
            <v>TAHENTI SOUMAYA</v>
          </cell>
          <cell r="D265" t="str">
            <v>SAGE Tunisia</v>
          </cell>
          <cell r="E265" t="str">
            <v>PRODUCTION</v>
          </cell>
          <cell r="F265" t="str">
            <v>Couturière</v>
          </cell>
          <cell r="G265" t="str">
            <v>P7 AR</v>
          </cell>
          <cell r="H265" t="str">
            <v>FOUED HOMRANI</v>
          </cell>
          <cell r="I265" t="str">
            <v>A</v>
          </cell>
          <cell r="J265" t="str">
            <v>DIRECTS</v>
          </cell>
          <cell r="K265">
            <v>44621</v>
          </cell>
          <cell r="M265">
            <v>9</v>
          </cell>
          <cell r="N265" t="str">
            <v>CDD</v>
          </cell>
          <cell r="O265" t="str">
            <v>Contractuel</v>
          </cell>
          <cell r="P265">
            <v>45689</v>
          </cell>
          <cell r="Q265">
            <v>45747</v>
          </cell>
        </row>
        <row r="266">
          <cell r="A266">
            <v>881</v>
          </cell>
          <cell r="B266" t="str">
            <v>Madame</v>
          </cell>
          <cell r="C266" t="str">
            <v>GHARBI AHLEM</v>
          </cell>
          <cell r="D266" t="str">
            <v>SAGE Tunisia</v>
          </cell>
          <cell r="E266" t="str">
            <v>PRODUCTION</v>
          </cell>
          <cell r="F266" t="str">
            <v>Couturière</v>
          </cell>
          <cell r="G266" t="str">
            <v>P7 AR</v>
          </cell>
          <cell r="H266" t="str">
            <v>Safa</v>
          </cell>
          <cell r="I266" t="str">
            <v>A</v>
          </cell>
          <cell r="J266" t="str">
            <v>DIRECTS</v>
          </cell>
          <cell r="K266">
            <v>44621</v>
          </cell>
          <cell r="M266">
            <v>9</v>
          </cell>
          <cell r="N266" t="str">
            <v>CDD</v>
          </cell>
          <cell r="O266" t="str">
            <v>Contractuel</v>
          </cell>
          <cell r="P266">
            <v>45689</v>
          </cell>
          <cell r="Q266">
            <v>45747</v>
          </cell>
        </row>
        <row r="267">
          <cell r="A267">
            <v>918</v>
          </cell>
          <cell r="B267" t="str">
            <v>Madame</v>
          </cell>
          <cell r="C267" t="str">
            <v>BARHOUMI IMEN</v>
          </cell>
          <cell r="D267" t="str">
            <v>SAGE Tunisia</v>
          </cell>
          <cell r="E267" t="str">
            <v>PRODUCTION</v>
          </cell>
          <cell r="F267" t="str">
            <v>Alimentatrice</v>
          </cell>
          <cell r="G267" t="str">
            <v>P7 AR</v>
          </cell>
          <cell r="H267" t="str">
            <v>Safa</v>
          </cell>
          <cell r="I267" t="str">
            <v>A</v>
          </cell>
          <cell r="J267" t="str">
            <v>DIRECTS</v>
          </cell>
          <cell r="K267">
            <v>44694</v>
          </cell>
          <cell r="M267">
            <v>9</v>
          </cell>
          <cell r="N267" t="str">
            <v>CDD</v>
          </cell>
          <cell r="O267" t="str">
            <v>Contractuel</v>
          </cell>
          <cell r="P267">
            <v>45689</v>
          </cell>
          <cell r="Q267">
            <v>45747</v>
          </cell>
        </row>
        <row r="268">
          <cell r="A268">
            <v>989</v>
          </cell>
          <cell r="B268" t="str">
            <v>Madame</v>
          </cell>
          <cell r="C268" t="str">
            <v>TAYARI ZOHRA</v>
          </cell>
          <cell r="D268" t="str">
            <v>SAGE Tunisia</v>
          </cell>
          <cell r="E268" t="str">
            <v>PRODUCTION</v>
          </cell>
          <cell r="F268" t="str">
            <v>Couturière</v>
          </cell>
          <cell r="G268" t="str">
            <v>P7 AR</v>
          </cell>
          <cell r="H268" t="str">
            <v>Safa</v>
          </cell>
          <cell r="I268" t="str">
            <v>A</v>
          </cell>
          <cell r="J268" t="str">
            <v>DIRECTS</v>
          </cell>
          <cell r="K268">
            <v>44732</v>
          </cell>
          <cell r="M268">
            <v>9</v>
          </cell>
          <cell r="N268" t="str">
            <v>CDD</v>
          </cell>
          <cell r="O268" t="str">
            <v>Contractuel</v>
          </cell>
          <cell r="P268">
            <v>45689</v>
          </cell>
          <cell r="Q268">
            <v>45747</v>
          </cell>
        </row>
        <row r="269">
          <cell r="A269">
            <v>991</v>
          </cell>
          <cell r="B269" t="str">
            <v>Madame</v>
          </cell>
          <cell r="C269" t="str">
            <v>BELKAHLA NAJLA</v>
          </cell>
          <cell r="D269" t="str">
            <v>SAGE Tunisia</v>
          </cell>
          <cell r="E269" t="str">
            <v>PRODUCTION</v>
          </cell>
          <cell r="F269" t="str">
            <v>Couturière</v>
          </cell>
          <cell r="G269" t="str">
            <v>P7 AR</v>
          </cell>
          <cell r="H269" t="str">
            <v>Safa</v>
          </cell>
          <cell r="I269" t="str">
            <v>A</v>
          </cell>
          <cell r="J269" t="str">
            <v>DIRECTS</v>
          </cell>
          <cell r="K269">
            <v>44732</v>
          </cell>
          <cell r="M269">
            <v>9</v>
          </cell>
          <cell r="N269" t="str">
            <v>CDD</v>
          </cell>
          <cell r="O269" t="str">
            <v>Contractuel</v>
          </cell>
          <cell r="P269">
            <v>45689</v>
          </cell>
          <cell r="Q269">
            <v>45747</v>
          </cell>
        </row>
        <row r="270">
          <cell r="A270">
            <v>993</v>
          </cell>
          <cell r="B270" t="str">
            <v>Madame</v>
          </cell>
          <cell r="C270" t="str">
            <v>BEJAOUI HALIMA</v>
          </cell>
          <cell r="D270" t="str">
            <v>SAGE Tunisia</v>
          </cell>
          <cell r="E270" t="str">
            <v>PRODUCTION</v>
          </cell>
          <cell r="F270" t="str">
            <v>Team leader</v>
          </cell>
          <cell r="G270" t="str">
            <v>P7 AR</v>
          </cell>
          <cell r="H270" t="str">
            <v>Safa</v>
          </cell>
          <cell r="I270" t="str">
            <v>A</v>
          </cell>
          <cell r="J270" t="str">
            <v>INDIRECTS</v>
          </cell>
          <cell r="K270">
            <v>44732</v>
          </cell>
          <cell r="M270">
            <v>9</v>
          </cell>
          <cell r="N270" t="str">
            <v>CDD</v>
          </cell>
          <cell r="O270" t="str">
            <v>Contractuel</v>
          </cell>
          <cell r="P270">
            <v>45689</v>
          </cell>
          <cell r="Q270">
            <v>45777</v>
          </cell>
        </row>
        <row r="271">
          <cell r="A271">
            <v>996</v>
          </cell>
          <cell r="B271" t="str">
            <v>Mlle</v>
          </cell>
          <cell r="C271" t="str">
            <v>KHCHINI HOUDA</v>
          </cell>
          <cell r="D271" t="str">
            <v>SAGE Tunisia</v>
          </cell>
          <cell r="E271" t="str">
            <v>PRODUCTION</v>
          </cell>
          <cell r="F271" t="str">
            <v>Couturière</v>
          </cell>
          <cell r="G271" t="str">
            <v>P7 AR</v>
          </cell>
          <cell r="H271" t="str">
            <v>Safa</v>
          </cell>
          <cell r="I271" t="str">
            <v>A</v>
          </cell>
          <cell r="J271" t="str">
            <v>DIRECTS</v>
          </cell>
          <cell r="K271">
            <v>44732</v>
          </cell>
          <cell r="M271">
            <v>9</v>
          </cell>
          <cell r="N271" t="str">
            <v>CDD</v>
          </cell>
          <cell r="O271" t="str">
            <v>Contractuel</v>
          </cell>
          <cell r="P271">
            <v>45689</v>
          </cell>
          <cell r="Q271">
            <v>45747</v>
          </cell>
        </row>
        <row r="272">
          <cell r="A272">
            <v>1003</v>
          </cell>
          <cell r="B272" t="str">
            <v>Madame</v>
          </cell>
          <cell r="C272" t="str">
            <v>DHOUIOUI SOUAD</v>
          </cell>
          <cell r="D272" t="str">
            <v>SAGE Tunisia</v>
          </cell>
          <cell r="E272" t="str">
            <v>PRODUCTION</v>
          </cell>
          <cell r="F272" t="str">
            <v>Couturière</v>
          </cell>
          <cell r="G272" t="str">
            <v>P7 AR</v>
          </cell>
          <cell r="H272" t="str">
            <v>Safa</v>
          </cell>
          <cell r="I272" t="str">
            <v>A</v>
          </cell>
          <cell r="J272" t="str">
            <v>DIRECTS</v>
          </cell>
          <cell r="K272">
            <v>44733</v>
          </cell>
          <cell r="M272">
            <v>9</v>
          </cell>
          <cell r="N272" t="str">
            <v>CDD</v>
          </cell>
          <cell r="O272" t="str">
            <v>Contractuel</v>
          </cell>
          <cell r="P272">
            <v>45689</v>
          </cell>
          <cell r="Q272">
            <v>45747</v>
          </cell>
        </row>
        <row r="273">
          <cell r="A273">
            <v>1044</v>
          </cell>
          <cell r="B273" t="str">
            <v>Mlle</v>
          </cell>
          <cell r="C273" t="str">
            <v>KLAI TAKOUA</v>
          </cell>
          <cell r="D273" t="str">
            <v>SAGE Tunisia</v>
          </cell>
          <cell r="E273" t="str">
            <v>PRODUCTION</v>
          </cell>
          <cell r="F273" t="str">
            <v>Couturière</v>
          </cell>
          <cell r="G273" t="str">
            <v>P7 AR</v>
          </cell>
          <cell r="H273" t="str">
            <v>FOUED HOMRANI</v>
          </cell>
          <cell r="I273" t="str">
            <v>A</v>
          </cell>
          <cell r="J273" t="str">
            <v>DIRECTS</v>
          </cell>
          <cell r="K273">
            <v>44747</v>
          </cell>
          <cell r="M273">
            <v>9</v>
          </cell>
          <cell r="N273" t="str">
            <v>CDD</v>
          </cell>
          <cell r="O273" t="str">
            <v>Contractuel</v>
          </cell>
          <cell r="P273">
            <v>45689</v>
          </cell>
          <cell r="Q273">
            <v>45747</v>
          </cell>
        </row>
        <row r="274">
          <cell r="A274">
            <v>1066</v>
          </cell>
          <cell r="B274" t="str">
            <v>Madame</v>
          </cell>
          <cell r="C274" t="str">
            <v>MESSOUD SOUAD</v>
          </cell>
          <cell r="D274" t="str">
            <v>SAGE Tunisia</v>
          </cell>
          <cell r="E274" t="str">
            <v>PRODUCTION</v>
          </cell>
          <cell r="F274" t="str">
            <v>Couturière</v>
          </cell>
          <cell r="G274" t="str">
            <v>P7 AR</v>
          </cell>
          <cell r="H274" t="str">
            <v>Safa</v>
          </cell>
          <cell r="I274" t="str">
            <v>A</v>
          </cell>
          <cell r="J274" t="str">
            <v>DIRECTS</v>
          </cell>
          <cell r="K274">
            <v>44756</v>
          </cell>
          <cell r="M274">
            <v>9</v>
          </cell>
          <cell r="N274" t="str">
            <v>CDD</v>
          </cell>
          <cell r="O274" t="str">
            <v>Contractuel</v>
          </cell>
          <cell r="P274">
            <v>45689</v>
          </cell>
          <cell r="Q274">
            <v>45747</v>
          </cell>
        </row>
        <row r="275">
          <cell r="A275">
            <v>1101</v>
          </cell>
          <cell r="B275" t="str">
            <v>Madame</v>
          </cell>
          <cell r="C275" t="str">
            <v>GRAMI HAJER</v>
          </cell>
          <cell r="D275" t="str">
            <v>SAGE Tunisia</v>
          </cell>
          <cell r="E275" t="str">
            <v>PRODUCTION</v>
          </cell>
          <cell r="F275" t="str">
            <v>Couturière</v>
          </cell>
          <cell r="G275" t="str">
            <v>P7 AR</v>
          </cell>
          <cell r="H275" t="str">
            <v>Safa</v>
          </cell>
          <cell r="I275" t="str">
            <v>A</v>
          </cell>
          <cell r="J275" t="str">
            <v>DIRECTS</v>
          </cell>
          <cell r="K275">
            <v>44797</v>
          </cell>
          <cell r="L275"/>
          <cell r="M275">
            <v>9</v>
          </cell>
          <cell r="N275" t="str">
            <v>CDD</v>
          </cell>
          <cell r="O275" t="str">
            <v>Contractuel</v>
          </cell>
          <cell r="P275">
            <v>45689</v>
          </cell>
          <cell r="Q275">
            <v>45747</v>
          </cell>
        </row>
        <row r="276">
          <cell r="A276">
            <v>1114</v>
          </cell>
          <cell r="B276" t="str">
            <v>Mlle</v>
          </cell>
          <cell r="C276" t="str">
            <v>HEDHLI INES</v>
          </cell>
          <cell r="D276" t="str">
            <v>SAGE Tunisia</v>
          </cell>
          <cell r="E276" t="str">
            <v>QUALITE</v>
          </cell>
          <cell r="F276" t="str">
            <v>Fire W</v>
          </cell>
          <cell r="G276" t="str">
            <v>P7 AR</v>
          </cell>
          <cell r="H276" t="str">
            <v>Malek weslati</v>
          </cell>
          <cell r="I276" t="str">
            <v>A</v>
          </cell>
          <cell r="J276" t="str">
            <v>INDIRECTS</v>
          </cell>
          <cell r="K276">
            <v>44820</v>
          </cell>
          <cell r="L276"/>
          <cell r="M276">
            <v>9</v>
          </cell>
          <cell r="N276" t="str">
            <v>CDD</v>
          </cell>
          <cell r="O276" t="str">
            <v>Contractuel</v>
          </cell>
          <cell r="P276">
            <v>45689</v>
          </cell>
          <cell r="Q276">
            <v>45777</v>
          </cell>
        </row>
        <row r="277">
          <cell r="A277">
            <v>1260</v>
          </cell>
          <cell r="B277" t="str">
            <v>Madame</v>
          </cell>
          <cell r="C277" t="str">
            <v>JOUINI RAFIAA</v>
          </cell>
          <cell r="D277" t="str">
            <v>SAGE Tunisia</v>
          </cell>
          <cell r="E277" t="str">
            <v>PRODUCTION</v>
          </cell>
          <cell r="F277" t="str">
            <v>Couturière</v>
          </cell>
          <cell r="G277" t="str">
            <v>P7 AR</v>
          </cell>
          <cell r="H277" t="str">
            <v>FOUED HOMRANI</v>
          </cell>
          <cell r="I277" t="str">
            <v>A</v>
          </cell>
          <cell r="J277" t="str">
            <v>DIRECTS</v>
          </cell>
          <cell r="K277">
            <v>44957</v>
          </cell>
          <cell r="L277"/>
          <cell r="M277">
            <v>9</v>
          </cell>
          <cell r="N277" t="str">
            <v>CDD</v>
          </cell>
          <cell r="O277" t="str">
            <v>Contractuel</v>
          </cell>
          <cell r="P277">
            <v>45689</v>
          </cell>
          <cell r="Q277">
            <v>45747</v>
          </cell>
        </row>
        <row r="278">
          <cell r="A278">
            <v>1265</v>
          </cell>
          <cell r="B278" t="str">
            <v>Madame</v>
          </cell>
          <cell r="C278" t="str">
            <v>HANNECHI SIHEM</v>
          </cell>
          <cell r="D278" t="str">
            <v>SAGE Tunisia</v>
          </cell>
          <cell r="E278" t="str">
            <v>PRODUCTION</v>
          </cell>
          <cell r="F278" t="str">
            <v>Couturière</v>
          </cell>
          <cell r="G278" t="str">
            <v>P7 AR</v>
          </cell>
          <cell r="H278" t="str">
            <v>FOUED HOMRANI</v>
          </cell>
          <cell r="I278" t="str">
            <v>A</v>
          </cell>
          <cell r="J278" t="str">
            <v>DIRECTS</v>
          </cell>
          <cell r="K278">
            <v>44957</v>
          </cell>
          <cell r="L278"/>
          <cell r="M278">
            <v>9</v>
          </cell>
          <cell r="N278" t="str">
            <v>CDD</v>
          </cell>
          <cell r="O278" t="str">
            <v>Contractuel</v>
          </cell>
          <cell r="P278">
            <v>45689</v>
          </cell>
          <cell r="Q278">
            <v>45747</v>
          </cell>
        </row>
        <row r="279">
          <cell r="A279">
            <v>1274</v>
          </cell>
          <cell r="B279" t="str">
            <v>Madame</v>
          </cell>
          <cell r="C279" t="str">
            <v>ZARROUK OLFA</v>
          </cell>
          <cell r="D279" t="str">
            <v>SAGE Tunisia</v>
          </cell>
          <cell r="E279" t="str">
            <v>PRODUCTION</v>
          </cell>
          <cell r="F279" t="str">
            <v>Couturière</v>
          </cell>
          <cell r="G279" t="str">
            <v>P7 AR</v>
          </cell>
          <cell r="H279" t="str">
            <v>FOUED HOMRANI</v>
          </cell>
          <cell r="I279" t="str">
            <v>A</v>
          </cell>
          <cell r="J279" t="str">
            <v>DIRECTS</v>
          </cell>
          <cell r="K279">
            <v>44964</v>
          </cell>
          <cell r="L279" t="str">
            <v/>
          </cell>
          <cell r="M279">
            <v>9</v>
          </cell>
          <cell r="N279" t="str">
            <v>CDD</v>
          </cell>
          <cell r="O279" t="str">
            <v>Contractuel</v>
          </cell>
          <cell r="P279">
            <v>45689</v>
          </cell>
          <cell r="Q279">
            <v>45747</v>
          </cell>
        </row>
        <row r="280">
          <cell r="A280">
            <v>1281</v>
          </cell>
          <cell r="B280" t="str">
            <v>Madame</v>
          </cell>
          <cell r="C280" t="str">
            <v>JLASSI NOURA</v>
          </cell>
          <cell r="D280" t="str">
            <v>SAGE Tunisia</v>
          </cell>
          <cell r="E280" t="str">
            <v>PRODUCTION</v>
          </cell>
          <cell r="F280" t="str">
            <v>Couturière</v>
          </cell>
          <cell r="G280" t="str">
            <v>P7 AR</v>
          </cell>
          <cell r="H280" t="str">
            <v>Safa</v>
          </cell>
          <cell r="I280" t="str">
            <v>A</v>
          </cell>
          <cell r="J280" t="str">
            <v>DIRECTS</v>
          </cell>
          <cell r="K280">
            <v>44966</v>
          </cell>
          <cell r="L280"/>
          <cell r="M280">
            <v>9</v>
          </cell>
          <cell r="N280" t="str">
            <v>CDD</v>
          </cell>
          <cell r="O280" t="str">
            <v>Contractuel</v>
          </cell>
          <cell r="P280">
            <v>45689</v>
          </cell>
          <cell r="Q280">
            <v>45747</v>
          </cell>
        </row>
        <row r="281">
          <cell r="A281">
            <v>1316</v>
          </cell>
          <cell r="B281" t="str">
            <v>Madame</v>
          </cell>
          <cell r="C281" t="str">
            <v>BEN OTHMEN TAKWA</v>
          </cell>
          <cell r="D281" t="str">
            <v>SAGE Tunisia</v>
          </cell>
          <cell r="E281" t="str">
            <v>PRODUCTION</v>
          </cell>
          <cell r="F281" t="str">
            <v>Couturière</v>
          </cell>
          <cell r="G281" t="str">
            <v>P7 AR</v>
          </cell>
          <cell r="H281" t="str">
            <v>FOUED HOMRANI</v>
          </cell>
          <cell r="I281" t="str">
            <v>A</v>
          </cell>
          <cell r="J281" t="str">
            <v>DIRECTS</v>
          </cell>
          <cell r="K281">
            <v>44982</v>
          </cell>
          <cell r="L281"/>
          <cell r="M281">
            <v>9</v>
          </cell>
          <cell r="N281" t="str">
            <v>CDD</v>
          </cell>
          <cell r="O281" t="str">
            <v>Contractuel</v>
          </cell>
          <cell r="P281">
            <v>45689</v>
          </cell>
          <cell r="Q281">
            <v>45747</v>
          </cell>
        </row>
        <row r="282">
          <cell r="A282">
            <v>1332</v>
          </cell>
          <cell r="B282" t="str">
            <v>Mlle</v>
          </cell>
          <cell r="C282" t="str">
            <v>BEN SALAH RIM</v>
          </cell>
          <cell r="D282" t="str">
            <v>SAGE Tunisia</v>
          </cell>
          <cell r="E282" t="str">
            <v>PRODUCTION</v>
          </cell>
          <cell r="F282" t="str">
            <v>Alimentatrice</v>
          </cell>
          <cell r="G282" t="str">
            <v>P7 AR</v>
          </cell>
          <cell r="H282" t="str">
            <v>Safa</v>
          </cell>
          <cell r="I282" t="str">
            <v>A</v>
          </cell>
          <cell r="J282" t="str">
            <v>DIRECTS</v>
          </cell>
          <cell r="K282">
            <v>44994</v>
          </cell>
          <cell r="M282">
            <v>9</v>
          </cell>
          <cell r="N282" t="str">
            <v>CDD</v>
          </cell>
          <cell r="O282" t="str">
            <v>Contractuel</v>
          </cell>
          <cell r="P282">
            <v>45689</v>
          </cell>
          <cell r="Q282">
            <v>45747</v>
          </cell>
        </row>
        <row r="283">
          <cell r="A283">
            <v>1352</v>
          </cell>
          <cell r="B283" t="str">
            <v>Madame</v>
          </cell>
          <cell r="C283" t="str">
            <v>LACHEB YOSRA</v>
          </cell>
          <cell r="D283" t="str">
            <v>SAGE Tunisia</v>
          </cell>
          <cell r="E283" t="str">
            <v>PRODUCTION</v>
          </cell>
          <cell r="F283" t="str">
            <v>Couturière</v>
          </cell>
          <cell r="G283" t="str">
            <v>P7 AR</v>
          </cell>
          <cell r="H283" t="str">
            <v>FOUED HOMRANI</v>
          </cell>
          <cell r="I283" t="str">
            <v>A</v>
          </cell>
          <cell r="J283" t="str">
            <v>DIRECTS</v>
          </cell>
          <cell r="K283">
            <v>45006</v>
          </cell>
          <cell r="M283">
            <v>9</v>
          </cell>
          <cell r="N283" t="str">
            <v>CDD</v>
          </cell>
          <cell r="O283" t="str">
            <v>Contractuel</v>
          </cell>
          <cell r="P283">
            <v>45689</v>
          </cell>
          <cell r="Q283">
            <v>45747</v>
          </cell>
        </row>
        <row r="284">
          <cell r="A284">
            <v>1389</v>
          </cell>
          <cell r="B284" t="str">
            <v>Madame</v>
          </cell>
          <cell r="C284" t="str">
            <v>MERSNI HAKIMA</v>
          </cell>
          <cell r="D284" t="str">
            <v>SAGE Tunisia</v>
          </cell>
          <cell r="E284" t="str">
            <v>PRODUCTION</v>
          </cell>
          <cell r="F284" t="str">
            <v>Couturière</v>
          </cell>
          <cell r="G284" t="str">
            <v>P7 AR</v>
          </cell>
          <cell r="H284" t="str">
            <v>Safa</v>
          </cell>
          <cell r="I284" t="str">
            <v>A</v>
          </cell>
          <cell r="J284" t="str">
            <v>DIRECTS</v>
          </cell>
          <cell r="K284">
            <v>45019</v>
          </cell>
          <cell r="M284">
            <v>9</v>
          </cell>
          <cell r="N284" t="str">
            <v>CDD</v>
          </cell>
          <cell r="O284" t="str">
            <v>Contractuel</v>
          </cell>
          <cell r="P284">
            <v>45689</v>
          </cell>
          <cell r="Q284">
            <v>45747</v>
          </cell>
        </row>
        <row r="285">
          <cell r="A285">
            <v>1423</v>
          </cell>
          <cell r="B285" t="str">
            <v>Madame</v>
          </cell>
          <cell r="C285" t="str">
            <v>TRABELSI FATEN</v>
          </cell>
          <cell r="D285" t="str">
            <v>SAGE Tunisia</v>
          </cell>
          <cell r="E285" t="str">
            <v>PRODUCTION</v>
          </cell>
          <cell r="F285" t="str">
            <v>Couturière</v>
          </cell>
          <cell r="G285" t="str">
            <v>P7 AR</v>
          </cell>
          <cell r="H285" t="str">
            <v>FOUED HOMRANI</v>
          </cell>
          <cell r="I285" t="str">
            <v>A</v>
          </cell>
          <cell r="J285" t="str">
            <v>DIRECTS</v>
          </cell>
          <cell r="K285">
            <v>45040</v>
          </cell>
          <cell r="M285">
            <v>9</v>
          </cell>
          <cell r="N285" t="str">
            <v>CDD</v>
          </cell>
          <cell r="O285" t="str">
            <v>Contractuel</v>
          </cell>
          <cell r="P285">
            <v>45689</v>
          </cell>
          <cell r="Q285">
            <v>45747</v>
          </cell>
        </row>
        <row r="286">
          <cell r="A286">
            <v>1446</v>
          </cell>
          <cell r="B286" t="str">
            <v>Madame</v>
          </cell>
          <cell r="C286" t="str">
            <v>GUESMI ZOHRA</v>
          </cell>
          <cell r="D286" t="str">
            <v>SAGE Tunisia</v>
          </cell>
          <cell r="E286" t="str">
            <v>PRODUCTION</v>
          </cell>
          <cell r="F286" t="str">
            <v>Couturière</v>
          </cell>
          <cell r="G286" t="str">
            <v>P7 AR</v>
          </cell>
          <cell r="H286" t="str">
            <v>Safa</v>
          </cell>
          <cell r="I286" t="str">
            <v>A</v>
          </cell>
          <cell r="J286" t="str">
            <v>DIRECTS</v>
          </cell>
          <cell r="K286">
            <v>45049</v>
          </cell>
          <cell r="M286">
            <v>9</v>
          </cell>
          <cell r="N286" t="str">
            <v>CDD</v>
          </cell>
          <cell r="O286" t="str">
            <v>Contractuel</v>
          </cell>
          <cell r="P286">
            <v>45689</v>
          </cell>
          <cell r="Q286">
            <v>45747</v>
          </cell>
        </row>
        <row r="287">
          <cell r="A287">
            <v>1488</v>
          </cell>
          <cell r="B287" t="str">
            <v>Madame</v>
          </cell>
          <cell r="C287" t="str">
            <v>MELKI AFEF</v>
          </cell>
          <cell r="D287" t="str">
            <v>SAGE Tunisia</v>
          </cell>
          <cell r="E287" t="str">
            <v>PRODUCTION</v>
          </cell>
          <cell r="F287" t="str">
            <v>Couturière</v>
          </cell>
          <cell r="G287" t="str">
            <v>P7 AR</v>
          </cell>
          <cell r="H287" t="str">
            <v>Safa</v>
          </cell>
          <cell r="I287" t="str">
            <v>A</v>
          </cell>
          <cell r="J287" t="str">
            <v>DIRECTS</v>
          </cell>
          <cell r="K287">
            <v>45061</v>
          </cell>
          <cell r="M287">
            <v>9</v>
          </cell>
          <cell r="N287" t="str">
            <v>CDD</v>
          </cell>
          <cell r="O287" t="str">
            <v>Contractuel</v>
          </cell>
          <cell r="P287">
            <v>45689</v>
          </cell>
          <cell r="Q287">
            <v>45747</v>
          </cell>
        </row>
        <row r="288">
          <cell r="A288">
            <v>1511</v>
          </cell>
          <cell r="B288" t="str">
            <v>Madame</v>
          </cell>
          <cell r="C288" t="str">
            <v>KHEMIRI SOUAD</v>
          </cell>
          <cell r="D288" t="str">
            <v>SAGE Tunisia</v>
          </cell>
          <cell r="E288" t="str">
            <v>PRODUCTION</v>
          </cell>
          <cell r="F288" t="str">
            <v>Couturière</v>
          </cell>
          <cell r="G288" t="str">
            <v>P7 AR</v>
          </cell>
          <cell r="H288" t="str">
            <v>Safa</v>
          </cell>
          <cell r="I288" t="str">
            <v>A</v>
          </cell>
          <cell r="J288" t="str">
            <v>DIRECTS</v>
          </cell>
          <cell r="K288">
            <v>45070</v>
          </cell>
          <cell r="M288">
            <v>9</v>
          </cell>
          <cell r="N288" t="str">
            <v>CDD</v>
          </cell>
          <cell r="O288" t="str">
            <v>Contractuel</v>
          </cell>
          <cell r="P288">
            <v>45689</v>
          </cell>
          <cell r="Q288">
            <v>45747</v>
          </cell>
        </row>
        <row r="289">
          <cell r="A289">
            <v>1705</v>
          </cell>
          <cell r="B289" t="str">
            <v>Mlle</v>
          </cell>
          <cell r="C289" t="str">
            <v>JABRI SANA</v>
          </cell>
          <cell r="D289" t="str">
            <v>SAGE Tunisia</v>
          </cell>
          <cell r="E289" t="str">
            <v>QUALITE</v>
          </cell>
          <cell r="F289" t="str">
            <v>CSL</v>
          </cell>
          <cell r="G289" t="str">
            <v>P7 AR</v>
          </cell>
          <cell r="H289" t="str">
            <v>Malek weslati</v>
          </cell>
          <cell r="I289" t="str">
            <v>A</v>
          </cell>
          <cell r="J289" t="str">
            <v>INDIRECTS</v>
          </cell>
          <cell r="K289">
            <v>45205</v>
          </cell>
          <cell r="M289">
            <v>9</v>
          </cell>
          <cell r="N289" t="str">
            <v>CDD</v>
          </cell>
          <cell r="O289" t="str">
            <v>Contractuel</v>
          </cell>
          <cell r="P289">
            <v>45689</v>
          </cell>
          <cell r="Q289">
            <v>45747</v>
          </cell>
        </row>
        <row r="290">
          <cell r="A290">
            <v>1880</v>
          </cell>
          <cell r="B290" t="str">
            <v>Madame</v>
          </cell>
          <cell r="C290" t="str">
            <v>BEJAOUI HOUDA</v>
          </cell>
          <cell r="D290" t="str">
            <v>SAGE Tunisia</v>
          </cell>
          <cell r="E290" t="str">
            <v>PRODUCTION</v>
          </cell>
          <cell r="F290" t="str">
            <v>Couturière</v>
          </cell>
          <cell r="G290" t="str">
            <v>P7 AR</v>
          </cell>
          <cell r="H290" t="str">
            <v>Safa</v>
          </cell>
          <cell r="I290" t="str">
            <v>A</v>
          </cell>
          <cell r="J290" t="str">
            <v>DIRECTS</v>
          </cell>
          <cell r="K290">
            <v>45306</v>
          </cell>
          <cell r="M290">
            <v>9</v>
          </cell>
          <cell r="N290" t="str">
            <v>CDD</v>
          </cell>
          <cell r="O290" t="str">
            <v>Contractuel</v>
          </cell>
          <cell r="P290">
            <v>45689</v>
          </cell>
          <cell r="Q290">
            <v>45747</v>
          </cell>
        </row>
        <row r="291">
          <cell r="A291">
            <v>1882</v>
          </cell>
          <cell r="B291" t="str">
            <v>Madame</v>
          </cell>
          <cell r="C291" t="str">
            <v>ARFAOUI SAMIA</v>
          </cell>
          <cell r="D291" t="str">
            <v>SAGE Tunisia</v>
          </cell>
          <cell r="E291" t="str">
            <v>PRODUCTION</v>
          </cell>
          <cell r="F291" t="str">
            <v>Couturière</v>
          </cell>
          <cell r="G291" t="str">
            <v>P7 AR</v>
          </cell>
          <cell r="H291" t="str">
            <v>Safa</v>
          </cell>
          <cell r="I291" t="str">
            <v>A</v>
          </cell>
          <cell r="J291" t="str">
            <v>DIRECTS</v>
          </cell>
          <cell r="K291">
            <v>45306</v>
          </cell>
          <cell r="M291">
            <v>9</v>
          </cell>
          <cell r="N291" t="str">
            <v>CDD</v>
          </cell>
          <cell r="O291" t="str">
            <v>Contractuel</v>
          </cell>
          <cell r="P291">
            <v>45689</v>
          </cell>
          <cell r="Q291">
            <v>45747</v>
          </cell>
        </row>
        <row r="292">
          <cell r="A292">
            <v>1883</v>
          </cell>
          <cell r="B292" t="str">
            <v>Madame</v>
          </cell>
          <cell r="C292" t="str">
            <v>MHAMDI HANEN</v>
          </cell>
          <cell r="D292" t="str">
            <v>SAGE Tunisia</v>
          </cell>
          <cell r="E292" t="str">
            <v>PRODUCTION</v>
          </cell>
          <cell r="F292" t="str">
            <v>Couturière</v>
          </cell>
          <cell r="G292" t="str">
            <v>P7 AR</v>
          </cell>
          <cell r="H292" t="str">
            <v>Safa</v>
          </cell>
          <cell r="I292" t="str">
            <v>A</v>
          </cell>
          <cell r="J292" t="str">
            <v>DIRECTS</v>
          </cell>
          <cell r="K292">
            <v>45306</v>
          </cell>
          <cell r="M292">
            <v>9</v>
          </cell>
          <cell r="N292" t="str">
            <v>CDD</v>
          </cell>
          <cell r="O292" t="str">
            <v>Contractuel</v>
          </cell>
          <cell r="P292">
            <v>45689</v>
          </cell>
          <cell r="Q292">
            <v>45747</v>
          </cell>
        </row>
        <row r="293">
          <cell r="A293">
            <v>1886</v>
          </cell>
          <cell r="B293" t="str">
            <v>Madame</v>
          </cell>
          <cell r="C293" t="str">
            <v>FATNASSI OLFA</v>
          </cell>
          <cell r="D293" t="str">
            <v>SAGE Tunisia</v>
          </cell>
          <cell r="E293" t="str">
            <v>PRODUCTION</v>
          </cell>
          <cell r="F293" t="str">
            <v>Couturière</v>
          </cell>
          <cell r="G293" t="str">
            <v>P7 AR</v>
          </cell>
          <cell r="H293" t="str">
            <v>Safa</v>
          </cell>
          <cell r="I293" t="str">
            <v>A</v>
          </cell>
          <cell r="J293" t="str">
            <v>DIRECTS</v>
          </cell>
          <cell r="K293">
            <v>45306</v>
          </cell>
          <cell r="M293">
            <v>9</v>
          </cell>
          <cell r="N293" t="str">
            <v>CDD</v>
          </cell>
          <cell r="O293" t="str">
            <v>Contractuel</v>
          </cell>
          <cell r="P293">
            <v>45689</v>
          </cell>
          <cell r="Q293">
            <v>45747</v>
          </cell>
        </row>
        <row r="294">
          <cell r="A294">
            <v>1887</v>
          </cell>
          <cell r="B294" t="str">
            <v>Madame</v>
          </cell>
          <cell r="C294" t="str">
            <v>JLASSI IMENE</v>
          </cell>
          <cell r="D294" t="str">
            <v>SAGE Tunisia</v>
          </cell>
          <cell r="E294" t="str">
            <v>PRODUCTION</v>
          </cell>
          <cell r="F294" t="str">
            <v>Couturière</v>
          </cell>
          <cell r="G294" t="str">
            <v>P7 AR</v>
          </cell>
          <cell r="H294" t="str">
            <v>Safa</v>
          </cell>
          <cell r="I294" t="str">
            <v>A</v>
          </cell>
          <cell r="J294" t="str">
            <v>DIRECTS</v>
          </cell>
          <cell r="K294">
            <v>45306</v>
          </cell>
          <cell r="M294">
            <v>9</v>
          </cell>
          <cell r="N294" t="str">
            <v>CDD</v>
          </cell>
          <cell r="O294" t="str">
            <v>Contractuel</v>
          </cell>
          <cell r="P294">
            <v>45689</v>
          </cell>
          <cell r="Q294">
            <v>45747</v>
          </cell>
        </row>
        <row r="295">
          <cell r="A295">
            <v>1888</v>
          </cell>
          <cell r="B295" t="str">
            <v>Madame</v>
          </cell>
          <cell r="C295" t="str">
            <v>GHRAYRI MARIEM</v>
          </cell>
          <cell r="D295" t="str">
            <v>SAGE Tunisia</v>
          </cell>
          <cell r="E295" t="str">
            <v>PRODUCTION</v>
          </cell>
          <cell r="F295" t="str">
            <v>Couturière</v>
          </cell>
          <cell r="G295" t="str">
            <v>P7 AR</v>
          </cell>
          <cell r="H295" t="str">
            <v>Safa</v>
          </cell>
          <cell r="I295" t="str">
            <v>A</v>
          </cell>
          <cell r="J295" t="str">
            <v>DIRECTS</v>
          </cell>
          <cell r="K295">
            <v>45306</v>
          </cell>
          <cell r="M295">
            <v>9</v>
          </cell>
          <cell r="N295" t="str">
            <v>CDD</v>
          </cell>
          <cell r="O295" t="str">
            <v>Contractuel</v>
          </cell>
          <cell r="P295">
            <v>45689</v>
          </cell>
          <cell r="Q295">
            <v>45747</v>
          </cell>
        </row>
        <row r="296">
          <cell r="A296">
            <v>1891</v>
          </cell>
          <cell r="B296" t="str">
            <v>Madame</v>
          </cell>
          <cell r="C296" t="str">
            <v>JABRI SAMIA</v>
          </cell>
          <cell r="D296" t="str">
            <v>SAGE Tunisia</v>
          </cell>
          <cell r="E296" t="str">
            <v>PRODUCTION</v>
          </cell>
          <cell r="F296" t="str">
            <v>Couturière</v>
          </cell>
          <cell r="G296" t="str">
            <v>P7 AR</v>
          </cell>
          <cell r="H296" t="str">
            <v>Safa</v>
          </cell>
          <cell r="I296" t="str">
            <v>A</v>
          </cell>
          <cell r="J296" t="str">
            <v>DIRECTS</v>
          </cell>
          <cell r="K296">
            <v>45306</v>
          </cell>
          <cell r="M296">
            <v>9</v>
          </cell>
          <cell r="N296" t="str">
            <v>CDD</v>
          </cell>
          <cell r="O296" t="str">
            <v>Contractuel</v>
          </cell>
          <cell r="P296">
            <v>45689</v>
          </cell>
          <cell r="Q296">
            <v>45747</v>
          </cell>
        </row>
        <row r="297">
          <cell r="A297">
            <v>1932</v>
          </cell>
          <cell r="B297" t="str">
            <v>Madame</v>
          </cell>
          <cell r="C297" t="str">
            <v>JOUINI KHOULOUD</v>
          </cell>
          <cell r="D297" t="str">
            <v>SAGE Tunisia</v>
          </cell>
          <cell r="E297" t="str">
            <v>PRODUCTION</v>
          </cell>
          <cell r="F297" t="str">
            <v>Contrôle qualité</v>
          </cell>
          <cell r="G297" t="str">
            <v>P7 AR</v>
          </cell>
          <cell r="H297" t="str">
            <v>FOUED HOMRANI</v>
          </cell>
          <cell r="I297" t="str">
            <v>A</v>
          </cell>
          <cell r="J297" t="str">
            <v>INDIRECTS</v>
          </cell>
          <cell r="K297">
            <v>45314</v>
          </cell>
          <cell r="M297">
            <v>9</v>
          </cell>
          <cell r="N297" t="str">
            <v>CDD</v>
          </cell>
          <cell r="O297" t="str">
            <v>Contractuel</v>
          </cell>
          <cell r="P297">
            <v>45689</v>
          </cell>
          <cell r="Q297">
            <v>45716</v>
          </cell>
        </row>
        <row r="298">
          <cell r="A298">
            <v>1950</v>
          </cell>
          <cell r="B298" t="str">
            <v>Madame</v>
          </cell>
          <cell r="C298" t="str">
            <v>OUESLETI TAKWA</v>
          </cell>
          <cell r="D298" t="str">
            <v>SAGE Tunisia</v>
          </cell>
          <cell r="E298" t="str">
            <v>PRODUCTION</v>
          </cell>
          <cell r="F298" t="str">
            <v>Contrôle qualité</v>
          </cell>
          <cell r="G298" t="str">
            <v>P7 AR</v>
          </cell>
          <cell r="H298" t="str">
            <v>Safa</v>
          </cell>
          <cell r="I298" t="str">
            <v>A</v>
          </cell>
          <cell r="J298" t="str">
            <v>INDIRECTS</v>
          </cell>
          <cell r="K298">
            <v>45330</v>
          </cell>
          <cell r="M298">
            <v>9</v>
          </cell>
          <cell r="N298" t="str">
            <v>CDD</v>
          </cell>
          <cell r="O298" t="str">
            <v>Contractuel</v>
          </cell>
          <cell r="P298">
            <v>45689</v>
          </cell>
          <cell r="Q298">
            <v>45716</v>
          </cell>
        </row>
        <row r="299">
          <cell r="A299">
            <v>2127</v>
          </cell>
          <cell r="B299" t="str">
            <v>Madame</v>
          </cell>
          <cell r="C299" t="str">
            <v>ARIBI MAHA</v>
          </cell>
          <cell r="D299" t="str">
            <v>SAGE Tunisia</v>
          </cell>
          <cell r="E299" t="str">
            <v>PRODUCTION</v>
          </cell>
          <cell r="F299" t="str">
            <v>Couturière</v>
          </cell>
          <cell r="G299" t="str">
            <v>P7 AR</v>
          </cell>
          <cell r="H299" t="str">
            <v>Safa</v>
          </cell>
          <cell r="I299" t="str">
            <v>A</v>
          </cell>
          <cell r="J299" t="str">
            <v>DIRECTS</v>
          </cell>
          <cell r="K299">
            <v>45356</v>
          </cell>
          <cell r="M299">
            <v>9</v>
          </cell>
          <cell r="N299" t="str">
            <v>CDD</v>
          </cell>
          <cell r="O299" t="str">
            <v>Contractuel</v>
          </cell>
          <cell r="P299">
            <v>45689</v>
          </cell>
          <cell r="Q299">
            <v>45716</v>
          </cell>
        </row>
        <row r="300">
          <cell r="A300">
            <v>2128</v>
          </cell>
          <cell r="B300" t="str">
            <v>Madame</v>
          </cell>
          <cell r="C300" t="str">
            <v>BERINISSI HAYET</v>
          </cell>
          <cell r="D300" t="str">
            <v>SAGE Tunisia</v>
          </cell>
          <cell r="E300" t="str">
            <v>PRODUCTION</v>
          </cell>
          <cell r="F300" t="str">
            <v>Couturière</v>
          </cell>
          <cell r="G300" t="str">
            <v>P7 AR</v>
          </cell>
          <cell r="H300" t="str">
            <v>Safa</v>
          </cell>
          <cell r="I300" t="str">
            <v>A</v>
          </cell>
          <cell r="J300" t="str">
            <v>DIRECTS</v>
          </cell>
          <cell r="K300">
            <v>45356</v>
          </cell>
          <cell r="M300">
            <v>9</v>
          </cell>
          <cell r="N300" t="str">
            <v>CDD</v>
          </cell>
          <cell r="O300" t="str">
            <v>Contractuel</v>
          </cell>
          <cell r="P300">
            <v>45689</v>
          </cell>
          <cell r="Q300">
            <v>45716</v>
          </cell>
        </row>
        <row r="301">
          <cell r="A301">
            <v>2143</v>
          </cell>
          <cell r="B301" t="str">
            <v>Madame</v>
          </cell>
          <cell r="C301" t="str">
            <v>TALBI NOURA</v>
          </cell>
          <cell r="D301" t="str">
            <v>SAGE Tunisia</v>
          </cell>
          <cell r="E301" t="str">
            <v>PRODUCTION</v>
          </cell>
          <cell r="F301" t="str">
            <v>Couturière</v>
          </cell>
          <cell r="G301" t="str">
            <v>P7 AR</v>
          </cell>
          <cell r="H301" t="str">
            <v>Safa</v>
          </cell>
          <cell r="I301" t="str">
            <v>A</v>
          </cell>
          <cell r="J301" t="str">
            <v>DIRECTS</v>
          </cell>
          <cell r="K301">
            <v>45358</v>
          </cell>
          <cell r="M301">
            <v>9</v>
          </cell>
          <cell r="N301" t="str">
            <v>CDD</v>
          </cell>
          <cell r="O301" t="str">
            <v>Contractuel</v>
          </cell>
          <cell r="P301">
            <v>45689</v>
          </cell>
          <cell r="Q301">
            <v>45716</v>
          </cell>
        </row>
        <row r="302">
          <cell r="A302">
            <v>2145</v>
          </cell>
          <cell r="B302" t="str">
            <v>Madame</v>
          </cell>
          <cell r="C302" t="str">
            <v>BEN DAALI LEILA</v>
          </cell>
          <cell r="D302" t="str">
            <v>SAGE Tunisia</v>
          </cell>
          <cell r="E302" t="str">
            <v>PRODUCTION</v>
          </cell>
          <cell r="F302" t="str">
            <v>Couturière</v>
          </cell>
          <cell r="G302" t="str">
            <v>P7 AR</v>
          </cell>
          <cell r="H302" t="str">
            <v>FOUED HOMRANI</v>
          </cell>
          <cell r="I302" t="str">
            <v>A</v>
          </cell>
          <cell r="J302" t="str">
            <v>DIRECTS</v>
          </cell>
          <cell r="K302">
            <v>45358</v>
          </cell>
          <cell r="M302">
            <v>9</v>
          </cell>
          <cell r="N302" t="str">
            <v>CDD</v>
          </cell>
          <cell r="O302" t="str">
            <v>Contractuel</v>
          </cell>
          <cell r="P302">
            <v>45689</v>
          </cell>
          <cell r="Q302">
            <v>45716</v>
          </cell>
        </row>
        <row r="303">
          <cell r="A303">
            <v>2148</v>
          </cell>
          <cell r="B303" t="str">
            <v>Monsieur</v>
          </cell>
          <cell r="C303" t="str">
            <v>FOUZAII RAMZI</v>
          </cell>
          <cell r="D303" t="str">
            <v>SAGE Tunisia</v>
          </cell>
          <cell r="E303" t="str">
            <v>PRODUCTION</v>
          </cell>
          <cell r="F303" t="str">
            <v>Couturière</v>
          </cell>
          <cell r="G303" t="str">
            <v>P7 AR</v>
          </cell>
          <cell r="H303" t="str">
            <v>FOUED HOMRANI</v>
          </cell>
          <cell r="I303" t="str">
            <v>A</v>
          </cell>
          <cell r="J303" t="str">
            <v>DIRECTS</v>
          </cell>
          <cell r="K303">
            <v>45369</v>
          </cell>
          <cell r="M303">
            <v>9</v>
          </cell>
          <cell r="N303" t="str">
            <v>CDD</v>
          </cell>
          <cell r="O303" t="str">
            <v>Contractuel</v>
          </cell>
          <cell r="P303">
            <v>45689</v>
          </cell>
          <cell r="Q303">
            <v>45716</v>
          </cell>
        </row>
        <row r="304">
          <cell r="A304">
            <v>2150</v>
          </cell>
          <cell r="B304" t="str">
            <v>Madame</v>
          </cell>
          <cell r="C304" t="str">
            <v>YOUSSEF HANENE</v>
          </cell>
          <cell r="D304" t="str">
            <v>SAGE Tunisia</v>
          </cell>
          <cell r="E304" t="str">
            <v>PRODUCTION</v>
          </cell>
          <cell r="F304" t="str">
            <v>Couturière</v>
          </cell>
          <cell r="G304" t="str">
            <v>P7 AR</v>
          </cell>
          <cell r="H304" t="str">
            <v>FOUED HOMRANI</v>
          </cell>
          <cell r="I304" t="str">
            <v>A</v>
          </cell>
          <cell r="J304" t="str">
            <v>DIRECTS</v>
          </cell>
          <cell r="K304">
            <v>45360</v>
          </cell>
          <cell r="M304">
            <v>9</v>
          </cell>
          <cell r="N304" t="str">
            <v>CDD</v>
          </cell>
          <cell r="O304" t="str">
            <v>Contractuel</v>
          </cell>
          <cell r="P304">
            <v>45689</v>
          </cell>
          <cell r="Q304">
            <v>45716</v>
          </cell>
        </row>
        <row r="305">
          <cell r="A305">
            <v>2151</v>
          </cell>
          <cell r="B305" t="str">
            <v>Madame</v>
          </cell>
          <cell r="C305" t="str">
            <v>AOUINI FATMA</v>
          </cell>
          <cell r="D305" t="str">
            <v>SAGE Tunisia</v>
          </cell>
          <cell r="E305" t="str">
            <v>PRODUCTION</v>
          </cell>
          <cell r="F305" t="str">
            <v>Couturière</v>
          </cell>
          <cell r="G305" t="str">
            <v>P7 AR</v>
          </cell>
          <cell r="H305" t="str">
            <v>FOUED HOMRANI</v>
          </cell>
          <cell r="I305" t="str">
            <v>A</v>
          </cell>
          <cell r="J305" t="str">
            <v>DIRECTS</v>
          </cell>
          <cell r="K305">
            <v>45360</v>
          </cell>
          <cell r="M305">
            <v>9</v>
          </cell>
          <cell r="N305" t="str">
            <v>CDD</v>
          </cell>
          <cell r="O305" t="str">
            <v>Contractuel</v>
          </cell>
          <cell r="P305">
            <v>45689</v>
          </cell>
          <cell r="Q305">
            <v>45716</v>
          </cell>
        </row>
        <row r="306">
          <cell r="A306">
            <v>2154</v>
          </cell>
          <cell r="B306" t="str">
            <v>Madame</v>
          </cell>
          <cell r="C306" t="str">
            <v>AOUICHI SARRA</v>
          </cell>
          <cell r="D306" t="str">
            <v>SAGE Tunisia</v>
          </cell>
          <cell r="E306" t="str">
            <v>PRODUCTION</v>
          </cell>
          <cell r="F306" t="str">
            <v>Couturière</v>
          </cell>
          <cell r="G306" t="str">
            <v>P7 AR</v>
          </cell>
          <cell r="H306" t="str">
            <v>Safa</v>
          </cell>
          <cell r="I306" t="str">
            <v>A</v>
          </cell>
          <cell r="J306" t="str">
            <v>DIRECTS</v>
          </cell>
          <cell r="K306">
            <v>45369</v>
          </cell>
          <cell r="M306">
            <v>9</v>
          </cell>
          <cell r="N306" t="str">
            <v>CDD</v>
          </cell>
          <cell r="O306" t="str">
            <v>Contractuel</v>
          </cell>
          <cell r="P306">
            <v>45689</v>
          </cell>
          <cell r="Q306">
            <v>45716</v>
          </cell>
        </row>
        <row r="307">
          <cell r="A307">
            <v>2155</v>
          </cell>
          <cell r="B307" t="str">
            <v>Madame</v>
          </cell>
          <cell r="C307" t="str">
            <v>RICHAOUI NAHLA</v>
          </cell>
          <cell r="D307" t="str">
            <v>SAGE Tunisia</v>
          </cell>
          <cell r="E307" t="str">
            <v>PRODUCTION</v>
          </cell>
          <cell r="F307" t="str">
            <v>Couturière</v>
          </cell>
          <cell r="G307" t="str">
            <v>P7 AR</v>
          </cell>
          <cell r="H307" t="str">
            <v>FOUED HOMRANI</v>
          </cell>
          <cell r="I307" t="str">
            <v>A</v>
          </cell>
          <cell r="J307" t="str">
            <v>DIRECTS</v>
          </cell>
          <cell r="K307">
            <v>45360</v>
          </cell>
          <cell r="M307">
            <v>9</v>
          </cell>
          <cell r="N307" t="str">
            <v>CDD</v>
          </cell>
          <cell r="O307" t="str">
            <v>Contractuel</v>
          </cell>
          <cell r="P307">
            <v>45689</v>
          </cell>
          <cell r="Q307">
            <v>45716</v>
          </cell>
        </row>
        <row r="308">
          <cell r="A308">
            <v>2168</v>
          </cell>
          <cell r="B308" t="str">
            <v>Madame</v>
          </cell>
          <cell r="C308" t="str">
            <v>SALHI CHOUROUK</v>
          </cell>
          <cell r="D308" t="str">
            <v>SAGE Tunisia</v>
          </cell>
          <cell r="E308" t="str">
            <v>PRODUCTION</v>
          </cell>
          <cell r="F308" t="str">
            <v>Couturière</v>
          </cell>
          <cell r="G308" t="str">
            <v>P7 AR</v>
          </cell>
          <cell r="H308" t="str">
            <v>FOUED HOMRANI</v>
          </cell>
          <cell r="I308" t="str">
            <v>A</v>
          </cell>
          <cell r="J308" t="str">
            <v>DIRECTS</v>
          </cell>
          <cell r="K308">
            <v>45369</v>
          </cell>
          <cell r="M308">
            <v>9</v>
          </cell>
          <cell r="N308" t="str">
            <v>CDD</v>
          </cell>
          <cell r="O308" t="str">
            <v>Contractuel</v>
          </cell>
          <cell r="P308">
            <v>45689</v>
          </cell>
          <cell r="Q308">
            <v>45716</v>
          </cell>
        </row>
        <row r="309">
          <cell r="A309">
            <v>2172</v>
          </cell>
          <cell r="B309" t="str">
            <v>Madame</v>
          </cell>
          <cell r="C309" t="str">
            <v>FAZAII WASSILA</v>
          </cell>
          <cell r="D309" t="str">
            <v>SAGE Tunisia</v>
          </cell>
          <cell r="E309" t="str">
            <v>PRODUCTION</v>
          </cell>
          <cell r="F309" t="str">
            <v>Couturière</v>
          </cell>
          <cell r="G309" t="str">
            <v>P7 AR</v>
          </cell>
          <cell r="H309" t="str">
            <v>FOUED HOMRANI</v>
          </cell>
          <cell r="I309" t="str">
            <v>A</v>
          </cell>
          <cell r="J309" t="str">
            <v>DIRECTS</v>
          </cell>
          <cell r="K309">
            <v>45369</v>
          </cell>
          <cell r="M309">
            <v>9</v>
          </cell>
          <cell r="N309" t="str">
            <v>CDD</v>
          </cell>
          <cell r="O309" t="str">
            <v>Contractuel</v>
          </cell>
          <cell r="P309">
            <v>45689</v>
          </cell>
          <cell r="Q309">
            <v>45716</v>
          </cell>
        </row>
        <row r="310">
          <cell r="A310">
            <v>2185</v>
          </cell>
          <cell r="B310" t="str">
            <v>Madame</v>
          </cell>
          <cell r="C310" t="str">
            <v>JALLALI WAHIBA</v>
          </cell>
          <cell r="D310" t="str">
            <v>SAGE Tunisia</v>
          </cell>
          <cell r="E310" t="str">
            <v>PRODUCTION</v>
          </cell>
          <cell r="F310" t="str">
            <v>Contrôle Qualité</v>
          </cell>
          <cell r="G310" t="str">
            <v>P7 AR</v>
          </cell>
          <cell r="H310" t="str">
            <v>Safa</v>
          </cell>
          <cell r="I310" t="str">
            <v>A</v>
          </cell>
          <cell r="J310" t="str">
            <v>INDIRECTS</v>
          </cell>
          <cell r="K310">
            <v>45372</v>
          </cell>
          <cell r="M310">
            <v>9</v>
          </cell>
          <cell r="N310" t="str">
            <v>CDD</v>
          </cell>
          <cell r="O310" t="str">
            <v>Contractuel</v>
          </cell>
          <cell r="P310">
            <v>45689</v>
          </cell>
          <cell r="Q310">
            <v>45716</v>
          </cell>
        </row>
        <row r="311">
          <cell r="A311">
            <v>2192</v>
          </cell>
          <cell r="B311" t="str">
            <v>Madame</v>
          </cell>
          <cell r="C311" t="str">
            <v>REFAOUI MARIEM</v>
          </cell>
          <cell r="D311" t="str">
            <v>SAGE Tunisia</v>
          </cell>
          <cell r="E311" t="str">
            <v>PRODUCTION</v>
          </cell>
          <cell r="F311" t="str">
            <v>Contrôle Qualité</v>
          </cell>
          <cell r="G311" t="str">
            <v>P7 AR</v>
          </cell>
          <cell r="H311" t="str">
            <v>FOUED HOMRANI</v>
          </cell>
          <cell r="I311" t="str">
            <v>A</v>
          </cell>
          <cell r="J311" t="str">
            <v>INDIRECTS</v>
          </cell>
          <cell r="K311">
            <v>45376</v>
          </cell>
          <cell r="M311">
            <v>9</v>
          </cell>
          <cell r="N311" t="str">
            <v>CDD</v>
          </cell>
          <cell r="O311" t="str">
            <v>Contractuel</v>
          </cell>
          <cell r="P311">
            <v>45689</v>
          </cell>
          <cell r="Q311">
            <v>45716</v>
          </cell>
        </row>
        <row r="312">
          <cell r="A312">
            <v>2194</v>
          </cell>
          <cell r="B312" t="str">
            <v>Madame</v>
          </cell>
          <cell r="C312" t="str">
            <v>GHOZZI ASSIA</v>
          </cell>
          <cell r="D312" t="str">
            <v>SAGE Tunisia</v>
          </cell>
          <cell r="E312" t="str">
            <v>PRODUCTION</v>
          </cell>
          <cell r="F312" t="str">
            <v>Couturière</v>
          </cell>
          <cell r="G312" t="str">
            <v>P7 AR</v>
          </cell>
          <cell r="H312" t="str">
            <v>FOUED HOMRANI</v>
          </cell>
          <cell r="I312" t="str">
            <v>A</v>
          </cell>
          <cell r="J312" t="str">
            <v>DIRECTS</v>
          </cell>
          <cell r="K312">
            <v>45376</v>
          </cell>
          <cell r="M312">
            <v>9</v>
          </cell>
          <cell r="N312" t="str">
            <v>CDD</v>
          </cell>
          <cell r="O312" t="str">
            <v>Contractuel</v>
          </cell>
          <cell r="P312">
            <v>45689</v>
          </cell>
          <cell r="Q312">
            <v>45716</v>
          </cell>
        </row>
        <row r="313">
          <cell r="A313">
            <v>2202</v>
          </cell>
          <cell r="B313" t="str">
            <v>Madame</v>
          </cell>
          <cell r="C313" t="str">
            <v>SEBAI HELA</v>
          </cell>
          <cell r="D313" t="str">
            <v>SAGE Tunisia</v>
          </cell>
          <cell r="E313" t="str">
            <v>PRODUCTION</v>
          </cell>
          <cell r="F313" t="str">
            <v>Couturière</v>
          </cell>
          <cell r="G313" t="str">
            <v>P7 AR</v>
          </cell>
          <cell r="H313" t="str">
            <v>FOUED HOMRANI</v>
          </cell>
          <cell r="I313" t="str">
            <v>A</v>
          </cell>
          <cell r="J313" t="str">
            <v>DIRECTS</v>
          </cell>
          <cell r="K313">
            <v>45398</v>
          </cell>
          <cell r="M313">
            <v>9</v>
          </cell>
          <cell r="N313" t="str">
            <v>CDD</v>
          </cell>
          <cell r="O313" t="str">
            <v>Contractuel</v>
          </cell>
          <cell r="P313">
            <v>45689</v>
          </cell>
          <cell r="Q313">
            <v>45716</v>
          </cell>
        </row>
        <row r="314">
          <cell r="A314">
            <v>2211</v>
          </cell>
          <cell r="B314" t="str">
            <v>Madame</v>
          </cell>
          <cell r="C314" t="str">
            <v>SAMTI CHAIMA</v>
          </cell>
          <cell r="D314" t="str">
            <v>SAGE Tunisia</v>
          </cell>
          <cell r="E314" t="str">
            <v>PRODUCTION</v>
          </cell>
          <cell r="F314" t="str">
            <v>Contrôle Qualité</v>
          </cell>
          <cell r="G314" t="str">
            <v>P7 AR</v>
          </cell>
          <cell r="H314" t="str">
            <v>Safa</v>
          </cell>
          <cell r="I314" t="str">
            <v>A</v>
          </cell>
          <cell r="J314" t="str">
            <v>INDIRECTS</v>
          </cell>
          <cell r="K314">
            <v>45398</v>
          </cell>
          <cell r="M314">
            <v>9</v>
          </cell>
          <cell r="N314" t="str">
            <v>CDD</v>
          </cell>
          <cell r="O314" t="str">
            <v>Contractuel</v>
          </cell>
          <cell r="P314">
            <v>45689</v>
          </cell>
          <cell r="Q314">
            <v>45716</v>
          </cell>
        </row>
        <row r="315">
          <cell r="A315">
            <v>2214</v>
          </cell>
          <cell r="B315" t="str">
            <v>Madame</v>
          </cell>
          <cell r="C315" t="str">
            <v>ZAGHDOUDI MOUNA</v>
          </cell>
          <cell r="D315" t="str">
            <v>SAGE Tunisia</v>
          </cell>
          <cell r="E315" t="str">
            <v>PRODUCTION</v>
          </cell>
          <cell r="F315" t="str">
            <v>Contrôle Qualité</v>
          </cell>
          <cell r="G315" t="str">
            <v>P7 AR</v>
          </cell>
          <cell r="H315" t="str">
            <v>Safa</v>
          </cell>
          <cell r="I315" t="str">
            <v>A</v>
          </cell>
          <cell r="J315" t="str">
            <v>INDIRECTS</v>
          </cell>
          <cell r="K315">
            <v>45398</v>
          </cell>
          <cell r="M315">
            <v>9</v>
          </cell>
          <cell r="N315" t="str">
            <v>CDD</v>
          </cell>
          <cell r="O315" t="str">
            <v>Contractuel</v>
          </cell>
          <cell r="P315">
            <v>45689</v>
          </cell>
          <cell r="Q315">
            <v>45716</v>
          </cell>
        </row>
        <row r="316">
          <cell r="A316">
            <v>2239</v>
          </cell>
          <cell r="B316" t="str">
            <v>Madame</v>
          </cell>
          <cell r="C316" t="str">
            <v>MEJRI SABRINE</v>
          </cell>
          <cell r="D316" t="str">
            <v>SAGE Tunisia</v>
          </cell>
          <cell r="E316" t="str">
            <v>PRODUCTION</v>
          </cell>
          <cell r="F316" t="str">
            <v>Alimentatrice</v>
          </cell>
          <cell r="G316" t="str">
            <v>P7 AR</v>
          </cell>
          <cell r="H316" t="str">
            <v>FOUED HOMRANI</v>
          </cell>
          <cell r="I316" t="str">
            <v>A</v>
          </cell>
          <cell r="J316" t="str">
            <v>DIRECTS</v>
          </cell>
          <cell r="K316">
            <v>45402</v>
          </cell>
          <cell r="L316"/>
          <cell r="M316">
            <v>9</v>
          </cell>
          <cell r="N316" t="str">
            <v>CDD</v>
          </cell>
          <cell r="O316" t="str">
            <v>Contractuel</v>
          </cell>
          <cell r="P316">
            <v>45689</v>
          </cell>
          <cell r="Q316">
            <v>45716</v>
          </cell>
        </row>
        <row r="317">
          <cell r="A317">
            <v>2260</v>
          </cell>
          <cell r="B317" t="str">
            <v>Madame</v>
          </cell>
          <cell r="C317" t="str">
            <v>MIGHRI NAIMA</v>
          </cell>
          <cell r="D317" t="str">
            <v>SAGE Tunisia</v>
          </cell>
          <cell r="E317" t="str">
            <v>PRODUCTION</v>
          </cell>
          <cell r="F317" t="str">
            <v>Couturière</v>
          </cell>
          <cell r="G317" t="str">
            <v>P7 AR</v>
          </cell>
          <cell r="H317" t="str">
            <v>FOUED HOMRANI</v>
          </cell>
          <cell r="I317" t="str">
            <v>A</v>
          </cell>
          <cell r="J317" t="str">
            <v>DIRECTS</v>
          </cell>
          <cell r="K317">
            <v>45402</v>
          </cell>
          <cell r="M317">
            <v>9</v>
          </cell>
          <cell r="N317" t="str">
            <v>CDD</v>
          </cell>
          <cell r="O317" t="str">
            <v>Contractuel</v>
          </cell>
          <cell r="P317">
            <v>45689</v>
          </cell>
          <cell r="Q317">
            <v>45716</v>
          </cell>
        </row>
        <row r="318">
          <cell r="A318">
            <v>2383</v>
          </cell>
          <cell r="B318" t="str">
            <v>Madame</v>
          </cell>
          <cell r="C318" t="str">
            <v>SOULI LATIFA</v>
          </cell>
          <cell r="D318" t="str">
            <v>SAGE Tunisia</v>
          </cell>
          <cell r="E318" t="str">
            <v>PRODUCTION</v>
          </cell>
          <cell r="F318" t="str">
            <v>Couturière</v>
          </cell>
          <cell r="G318" t="str">
            <v>P7 AR</v>
          </cell>
          <cell r="H318" t="str">
            <v>Safa</v>
          </cell>
          <cell r="I318" t="str">
            <v>A</v>
          </cell>
          <cell r="J318" t="str">
            <v>DIRECTS</v>
          </cell>
          <cell r="K318">
            <v>45427</v>
          </cell>
          <cell r="M318">
            <v>9</v>
          </cell>
          <cell r="N318" t="str">
            <v>CDD</v>
          </cell>
          <cell r="O318" t="str">
            <v>Contractuel</v>
          </cell>
          <cell r="P318">
            <v>45689</v>
          </cell>
          <cell r="Q318">
            <v>45716</v>
          </cell>
        </row>
        <row r="319">
          <cell r="A319">
            <v>2406</v>
          </cell>
          <cell r="B319" t="str">
            <v>Madame</v>
          </cell>
          <cell r="C319" t="str">
            <v>BENHISSI WIDED</v>
          </cell>
          <cell r="D319" t="str">
            <v>SAGE Tunisia</v>
          </cell>
          <cell r="E319" t="str">
            <v>PRODUCTION</v>
          </cell>
          <cell r="F319" t="str">
            <v>Alimentatrice</v>
          </cell>
          <cell r="G319" t="str">
            <v>P7 AR</v>
          </cell>
          <cell r="H319" t="str">
            <v>FOUED HOMRANI</v>
          </cell>
          <cell r="I319" t="str">
            <v>A</v>
          </cell>
          <cell r="J319" t="str">
            <v>DIRECTS</v>
          </cell>
          <cell r="K319">
            <v>45428</v>
          </cell>
          <cell r="L319"/>
          <cell r="M319">
            <v>9</v>
          </cell>
          <cell r="N319" t="str">
            <v>CDD</v>
          </cell>
          <cell r="O319" t="str">
            <v>Contractuel</v>
          </cell>
          <cell r="P319">
            <v>45689</v>
          </cell>
          <cell r="Q319">
            <v>45716</v>
          </cell>
        </row>
        <row r="320">
          <cell r="A320">
            <v>2415</v>
          </cell>
          <cell r="B320" t="str">
            <v>Monsieur</v>
          </cell>
          <cell r="C320" t="str">
            <v>DRIDI MOHSEN</v>
          </cell>
          <cell r="D320" t="str">
            <v>SAGE Tunisia</v>
          </cell>
          <cell r="E320" t="str">
            <v>PRODUCTION</v>
          </cell>
          <cell r="F320" t="str">
            <v>Couturière</v>
          </cell>
          <cell r="G320" t="str">
            <v>P7 AR</v>
          </cell>
          <cell r="H320" t="str">
            <v>FOUED HOMRANI</v>
          </cell>
          <cell r="I320" t="str">
            <v>A</v>
          </cell>
          <cell r="J320" t="str">
            <v>DIRECTS</v>
          </cell>
          <cell r="K320">
            <v>45429</v>
          </cell>
          <cell r="L320"/>
          <cell r="M320">
            <v>9</v>
          </cell>
          <cell r="N320" t="str">
            <v>CDD</v>
          </cell>
          <cell r="O320" t="str">
            <v>Contractuel</v>
          </cell>
          <cell r="P320">
            <v>45689</v>
          </cell>
          <cell r="Q320">
            <v>45716</v>
          </cell>
        </row>
        <row r="321">
          <cell r="A321">
            <v>2418</v>
          </cell>
          <cell r="B321" t="str">
            <v>Madame</v>
          </cell>
          <cell r="C321" t="str">
            <v>DRIDI BAYA</v>
          </cell>
          <cell r="D321" t="str">
            <v>SAGE Tunisia</v>
          </cell>
          <cell r="E321" t="str">
            <v>PRODUCTION</v>
          </cell>
          <cell r="F321" t="str">
            <v>Couturière</v>
          </cell>
          <cell r="G321" t="str">
            <v>P7 AR</v>
          </cell>
          <cell r="H321" t="str">
            <v>FOUED HOMRANI</v>
          </cell>
          <cell r="I321" t="str">
            <v>A</v>
          </cell>
          <cell r="J321" t="str">
            <v>DIRECTS</v>
          </cell>
          <cell r="K321">
            <v>45433</v>
          </cell>
          <cell r="L321"/>
          <cell r="M321">
            <v>9</v>
          </cell>
          <cell r="N321" t="str">
            <v>CDD</v>
          </cell>
          <cell r="O321" t="str">
            <v>Contractuel</v>
          </cell>
          <cell r="P321">
            <v>45689</v>
          </cell>
          <cell r="Q321">
            <v>45716</v>
          </cell>
        </row>
        <row r="322">
          <cell r="A322">
            <v>2419</v>
          </cell>
          <cell r="B322" t="str">
            <v>Madame</v>
          </cell>
          <cell r="C322" t="str">
            <v>NEFZI SAMEH</v>
          </cell>
          <cell r="D322" t="str">
            <v>SAGE Tunisia</v>
          </cell>
          <cell r="E322" t="str">
            <v>PRODUCTION</v>
          </cell>
          <cell r="F322" t="str">
            <v>Couturière</v>
          </cell>
          <cell r="G322" t="str">
            <v>P7 AR</v>
          </cell>
          <cell r="H322" t="str">
            <v>FOUED HOMRANI</v>
          </cell>
          <cell r="I322" t="str">
            <v>A</v>
          </cell>
          <cell r="J322" t="str">
            <v>DIRECTS</v>
          </cell>
          <cell r="K322">
            <v>45433</v>
          </cell>
          <cell r="L322"/>
          <cell r="M322">
            <v>9</v>
          </cell>
          <cell r="N322" t="str">
            <v>CDD</v>
          </cell>
          <cell r="O322" t="str">
            <v>Contractuel</v>
          </cell>
          <cell r="P322">
            <v>45689</v>
          </cell>
          <cell r="Q322">
            <v>45716</v>
          </cell>
        </row>
        <row r="323">
          <cell r="A323">
            <v>2424</v>
          </cell>
          <cell r="B323" t="str">
            <v>Madame</v>
          </cell>
          <cell r="C323" t="str">
            <v>KHEMIRI AOUATEF</v>
          </cell>
          <cell r="D323" t="str">
            <v>SAGE Tunisia</v>
          </cell>
          <cell r="E323" t="str">
            <v>PRODUCTION</v>
          </cell>
          <cell r="F323" t="str">
            <v>Couturière</v>
          </cell>
          <cell r="G323" t="str">
            <v>P7 AR</v>
          </cell>
          <cell r="H323" t="str">
            <v>FOUED HOMRANI</v>
          </cell>
          <cell r="I323" t="str">
            <v>A</v>
          </cell>
          <cell r="J323" t="str">
            <v>DIRECTS</v>
          </cell>
          <cell r="K323">
            <v>45433</v>
          </cell>
          <cell r="L323"/>
          <cell r="M323">
            <v>9</v>
          </cell>
          <cell r="N323" t="str">
            <v>CDD</v>
          </cell>
          <cell r="O323" t="str">
            <v>Contractuel</v>
          </cell>
          <cell r="P323">
            <v>45689</v>
          </cell>
          <cell r="Q323">
            <v>45716</v>
          </cell>
        </row>
        <row r="324">
          <cell r="A324">
            <v>2434</v>
          </cell>
          <cell r="B324" t="str">
            <v>Madame</v>
          </cell>
          <cell r="C324" t="str">
            <v>KOUASMI NEDIA</v>
          </cell>
          <cell r="D324" t="str">
            <v>SAGE Tunisia</v>
          </cell>
          <cell r="E324" t="str">
            <v>PRODUCTION</v>
          </cell>
          <cell r="F324" t="str">
            <v>Couturière</v>
          </cell>
          <cell r="G324" t="str">
            <v>P7 AR</v>
          </cell>
          <cell r="H324" t="str">
            <v>Safa</v>
          </cell>
          <cell r="I324" t="str">
            <v>A</v>
          </cell>
          <cell r="J324" t="str">
            <v>DIRECTS</v>
          </cell>
          <cell r="K324">
            <v>45436</v>
          </cell>
          <cell r="L324"/>
          <cell r="M324">
            <v>9</v>
          </cell>
          <cell r="N324" t="str">
            <v>CDD</v>
          </cell>
          <cell r="O324" t="str">
            <v>Contractuel</v>
          </cell>
          <cell r="P324">
            <v>45689</v>
          </cell>
          <cell r="Q324">
            <v>45716</v>
          </cell>
        </row>
        <row r="325">
          <cell r="A325">
            <v>2495</v>
          </cell>
          <cell r="B325" t="str">
            <v>Madame</v>
          </cell>
          <cell r="C325" t="str">
            <v>HAMMAMI MAHA</v>
          </cell>
          <cell r="D325" t="str">
            <v>SAGE Tunisia</v>
          </cell>
          <cell r="E325" t="str">
            <v>PRODUCTION</v>
          </cell>
          <cell r="F325" t="str">
            <v>Couturière</v>
          </cell>
          <cell r="G325" t="str">
            <v>P7 AR</v>
          </cell>
          <cell r="H325" t="str">
            <v>Safa</v>
          </cell>
          <cell r="I325" t="str">
            <v>A</v>
          </cell>
          <cell r="J325" t="str">
            <v>DIRECTS</v>
          </cell>
          <cell r="K325">
            <v>45454</v>
          </cell>
          <cell r="M325">
            <v>9</v>
          </cell>
          <cell r="N325" t="str">
            <v>CDD</v>
          </cell>
          <cell r="O325" t="str">
            <v>Contractuel</v>
          </cell>
          <cell r="P325">
            <v>45689</v>
          </cell>
          <cell r="Q325">
            <v>45716</v>
          </cell>
        </row>
        <row r="326">
          <cell r="A326">
            <v>2513</v>
          </cell>
          <cell r="B326" t="str">
            <v>Madame</v>
          </cell>
          <cell r="C326" t="str">
            <v>MANAI JAMILA</v>
          </cell>
          <cell r="D326" t="str">
            <v>SAGE Tunisia</v>
          </cell>
          <cell r="E326" t="str">
            <v>PRODUCTION</v>
          </cell>
          <cell r="F326" t="str">
            <v>Couturière</v>
          </cell>
          <cell r="G326" t="str">
            <v>P7 AR</v>
          </cell>
          <cell r="H326" t="str">
            <v>FOUED HOMRANI</v>
          </cell>
          <cell r="I326" t="str">
            <v>A</v>
          </cell>
          <cell r="J326" t="str">
            <v>DIRECTS</v>
          </cell>
          <cell r="K326">
            <v>45471</v>
          </cell>
          <cell r="M326">
            <v>9</v>
          </cell>
          <cell r="N326" t="str">
            <v>CDD</v>
          </cell>
          <cell r="O326" t="str">
            <v>Contractuel</v>
          </cell>
          <cell r="P326">
            <v>45689</v>
          </cell>
          <cell r="Q326">
            <v>45716</v>
          </cell>
        </row>
        <row r="327">
          <cell r="A327">
            <v>2539</v>
          </cell>
          <cell r="B327" t="str">
            <v>Madame</v>
          </cell>
          <cell r="C327" t="str">
            <v>FATNASSI HALIMA</v>
          </cell>
          <cell r="D327" t="str">
            <v>SAGE Tunisia</v>
          </cell>
          <cell r="E327" t="str">
            <v>QUALITE</v>
          </cell>
          <cell r="F327" t="str">
            <v>Fire W</v>
          </cell>
          <cell r="G327" t="str">
            <v>P7 AR</v>
          </cell>
          <cell r="H327" t="str">
            <v>Malek weslati</v>
          </cell>
          <cell r="I327" t="str">
            <v>A</v>
          </cell>
          <cell r="J327" t="str">
            <v>INDIRECTS</v>
          </cell>
          <cell r="K327">
            <v>45523</v>
          </cell>
          <cell r="M327">
            <v>9</v>
          </cell>
          <cell r="N327" t="str">
            <v>CDD</v>
          </cell>
          <cell r="O327" t="str">
            <v>Contractuel</v>
          </cell>
          <cell r="P327">
            <v>45689</v>
          </cell>
          <cell r="Q327">
            <v>45747</v>
          </cell>
        </row>
        <row r="328">
          <cell r="A328">
            <v>2559</v>
          </cell>
          <cell r="B328" t="str">
            <v>Madame</v>
          </cell>
          <cell r="C328" t="str">
            <v>MOUNA FAZI</v>
          </cell>
          <cell r="D328" t="str">
            <v>SAGE Tunisia</v>
          </cell>
          <cell r="E328" t="str">
            <v>PRODUCTION</v>
          </cell>
          <cell r="F328" t="str">
            <v>Couturière</v>
          </cell>
          <cell r="G328" t="str">
            <v>P7 AR</v>
          </cell>
          <cell r="H328" t="str">
            <v>SAFA</v>
          </cell>
          <cell r="I328" t="str">
            <v>A</v>
          </cell>
          <cell r="J328" t="str">
            <v>DIRECTS</v>
          </cell>
          <cell r="K328">
            <v>45526</v>
          </cell>
          <cell r="M328">
            <v>9</v>
          </cell>
          <cell r="N328" t="str">
            <v>CDD</v>
          </cell>
          <cell r="O328" t="str">
            <v>Contractuel</v>
          </cell>
          <cell r="P328">
            <v>45689</v>
          </cell>
          <cell r="Q328">
            <v>45716</v>
          </cell>
        </row>
        <row r="329">
          <cell r="A329">
            <v>2604</v>
          </cell>
          <cell r="B329" t="str">
            <v>Madame</v>
          </cell>
          <cell r="C329" t="str">
            <v>JBELI MOUNIRA</v>
          </cell>
          <cell r="D329" t="str">
            <v>SAGE Tunisia</v>
          </cell>
          <cell r="E329" t="str">
            <v>PRODUCTION</v>
          </cell>
          <cell r="F329" t="str">
            <v>Couturière</v>
          </cell>
          <cell r="G329" t="str">
            <v>P7 AR</v>
          </cell>
          <cell r="H329" t="str">
            <v>SAFA</v>
          </cell>
          <cell r="I329" t="str">
            <v>A</v>
          </cell>
          <cell r="J329" t="str">
            <v>DIRECTS</v>
          </cell>
          <cell r="K329">
            <v>45551</v>
          </cell>
          <cell r="L329"/>
          <cell r="M329">
            <v>9</v>
          </cell>
          <cell r="N329" t="str">
            <v>CDD</v>
          </cell>
          <cell r="O329" t="str">
            <v>Contractuel</v>
          </cell>
          <cell r="P329">
            <v>45689</v>
          </cell>
          <cell r="Q329">
            <v>45716</v>
          </cell>
        </row>
        <row r="330">
          <cell r="A330">
            <v>2609</v>
          </cell>
          <cell r="B330" t="str">
            <v>Madame</v>
          </cell>
          <cell r="C330" t="str">
            <v>RHIMI WAFA</v>
          </cell>
          <cell r="D330" t="str">
            <v>SAGE Tunisia</v>
          </cell>
          <cell r="E330" t="str">
            <v>PRODUCTION</v>
          </cell>
          <cell r="F330" t="str">
            <v>Couturière</v>
          </cell>
          <cell r="G330" t="str">
            <v>P7 AR</v>
          </cell>
          <cell r="H330" t="str">
            <v>SAFA</v>
          </cell>
          <cell r="I330" t="str">
            <v>A</v>
          </cell>
          <cell r="J330" t="str">
            <v>DIRECTS</v>
          </cell>
          <cell r="K330">
            <v>45548</v>
          </cell>
          <cell r="L330"/>
          <cell r="M330">
            <v>9</v>
          </cell>
          <cell r="N330" t="str">
            <v>CDD</v>
          </cell>
          <cell r="O330" t="str">
            <v>Contractuel</v>
          </cell>
          <cell r="P330">
            <v>45689</v>
          </cell>
          <cell r="Q330">
            <v>45716</v>
          </cell>
        </row>
        <row r="331">
          <cell r="A331">
            <v>2615</v>
          </cell>
          <cell r="B331" t="str">
            <v>Madame</v>
          </cell>
          <cell r="C331" t="str">
            <v>HAGUI NAJWA</v>
          </cell>
          <cell r="D331" t="str">
            <v>SAGE Tunisia</v>
          </cell>
          <cell r="E331" t="str">
            <v>PRODUCTION</v>
          </cell>
          <cell r="F331" t="str">
            <v>Couturière</v>
          </cell>
          <cell r="G331" t="str">
            <v>P7 AR</v>
          </cell>
          <cell r="H331" t="str">
            <v>SAFA</v>
          </cell>
          <cell r="I331" t="str">
            <v>A</v>
          </cell>
          <cell r="J331" t="str">
            <v>DIRECTS</v>
          </cell>
          <cell r="K331">
            <v>45548</v>
          </cell>
          <cell r="L331"/>
          <cell r="M331">
            <v>9</v>
          </cell>
          <cell r="N331" t="str">
            <v>CDD</v>
          </cell>
          <cell r="O331" t="str">
            <v>Contractuel</v>
          </cell>
          <cell r="P331">
            <v>45689</v>
          </cell>
          <cell r="Q331">
            <v>45716</v>
          </cell>
        </row>
        <row r="332">
          <cell r="A332">
            <v>2624</v>
          </cell>
          <cell r="B332" t="str">
            <v>Madame</v>
          </cell>
          <cell r="C332" t="str">
            <v>EL AIR FATMA</v>
          </cell>
          <cell r="D332" t="str">
            <v>SAGE Tunisia</v>
          </cell>
          <cell r="E332" t="str">
            <v>PRODUCTION</v>
          </cell>
          <cell r="F332" t="str">
            <v>Couturière</v>
          </cell>
          <cell r="G332" t="str">
            <v>P7 AR</v>
          </cell>
          <cell r="H332" t="str">
            <v>SAFA</v>
          </cell>
          <cell r="I332" t="str">
            <v>A</v>
          </cell>
          <cell r="J332" t="str">
            <v>DIRECTS</v>
          </cell>
          <cell r="K332">
            <v>45551</v>
          </cell>
          <cell r="L332"/>
          <cell r="M332">
            <v>9</v>
          </cell>
          <cell r="N332" t="str">
            <v>CDD</v>
          </cell>
          <cell r="O332" t="str">
            <v>Contractuel</v>
          </cell>
          <cell r="P332">
            <v>45689</v>
          </cell>
          <cell r="Q332">
            <v>45716</v>
          </cell>
        </row>
        <row r="333">
          <cell r="A333">
            <v>2628</v>
          </cell>
          <cell r="B333" t="str">
            <v>Madame</v>
          </cell>
          <cell r="C333" t="str">
            <v>DRIDI OUMAIMA</v>
          </cell>
          <cell r="D333" t="str">
            <v>SAGE Tunisia</v>
          </cell>
          <cell r="E333" t="str">
            <v>PRODUCTION</v>
          </cell>
          <cell r="F333" t="str">
            <v>Contrôle Qualité</v>
          </cell>
          <cell r="G333" t="str">
            <v>P7 AR</v>
          </cell>
          <cell r="H333" t="str">
            <v>SAFA</v>
          </cell>
          <cell r="I333" t="str">
            <v>A</v>
          </cell>
          <cell r="J333" t="str">
            <v>INDIRECTS</v>
          </cell>
          <cell r="K333">
            <v>45552</v>
          </cell>
          <cell r="L333"/>
          <cell r="M333">
            <v>9</v>
          </cell>
          <cell r="N333" t="str">
            <v>CDD</v>
          </cell>
          <cell r="O333" t="str">
            <v>Contractuel</v>
          </cell>
          <cell r="P333">
            <v>45689</v>
          </cell>
          <cell r="Q333">
            <v>45716</v>
          </cell>
        </row>
        <row r="334">
          <cell r="A334">
            <v>2632</v>
          </cell>
          <cell r="B334" t="str">
            <v>Madame</v>
          </cell>
          <cell r="C334" t="str">
            <v>BEN ARBIA SAMIA</v>
          </cell>
          <cell r="D334" t="str">
            <v>SAGE Tunisia</v>
          </cell>
          <cell r="E334" t="str">
            <v>PRODUCTION</v>
          </cell>
          <cell r="F334" t="str">
            <v>Contrôle Qualité</v>
          </cell>
          <cell r="G334" t="str">
            <v>P7 AR</v>
          </cell>
          <cell r="H334" t="str">
            <v>FOUED HOMRANI</v>
          </cell>
          <cell r="I334" t="str">
            <v>A</v>
          </cell>
          <cell r="J334" t="str">
            <v>INDIRECTS</v>
          </cell>
          <cell r="K334">
            <v>45552</v>
          </cell>
          <cell r="L334"/>
          <cell r="M334">
            <v>9</v>
          </cell>
          <cell r="N334" t="str">
            <v>CDD</v>
          </cell>
          <cell r="O334" t="str">
            <v>Contractuel</v>
          </cell>
          <cell r="P334">
            <v>45689</v>
          </cell>
          <cell r="Q334">
            <v>45716</v>
          </cell>
        </row>
        <row r="335">
          <cell r="A335">
            <v>2667</v>
          </cell>
          <cell r="B335" t="str">
            <v>Madame</v>
          </cell>
          <cell r="C335" t="str">
            <v>LAMOUCHI FERIEL</v>
          </cell>
          <cell r="D335" t="str">
            <v>SAGE Tunisia</v>
          </cell>
          <cell r="E335" t="str">
            <v>PRODUCTION</v>
          </cell>
          <cell r="F335" t="str">
            <v>Contrôle Qualité</v>
          </cell>
          <cell r="G335" t="str">
            <v>P7 AR</v>
          </cell>
          <cell r="H335" t="str">
            <v>SAFA</v>
          </cell>
          <cell r="I335" t="str">
            <v>A</v>
          </cell>
          <cell r="J335" t="str">
            <v>INDIRECTS</v>
          </cell>
          <cell r="K335">
            <v>45575</v>
          </cell>
          <cell r="L335"/>
          <cell r="M335">
            <v>9</v>
          </cell>
          <cell r="N335" t="str">
            <v>CDD</v>
          </cell>
          <cell r="O335" t="str">
            <v>Contractuel</v>
          </cell>
          <cell r="P335">
            <v>45689</v>
          </cell>
          <cell r="Q335">
            <v>45716</v>
          </cell>
        </row>
        <row r="336">
          <cell r="A336">
            <v>2670</v>
          </cell>
          <cell r="B336" t="str">
            <v>Madame</v>
          </cell>
          <cell r="C336" t="str">
            <v xml:space="preserve">NSIRI HAJER </v>
          </cell>
          <cell r="D336" t="str">
            <v>SAGE Tunisia</v>
          </cell>
          <cell r="E336" t="str">
            <v>PRODUCTION</v>
          </cell>
          <cell r="F336" t="str">
            <v>Contrôle Qualité</v>
          </cell>
          <cell r="G336" t="str">
            <v>P7 AR</v>
          </cell>
          <cell r="H336" t="str">
            <v>FOUED HOMRANI</v>
          </cell>
          <cell r="I336" t="str">
            <v>A</v>
          </cell>
          <cell r="J336" t="str">
            <v>INDIRECTS</v>
          </cell>
          <cell r="K336">
            <v>45575</v>
          </cell>
          <cell r="L336"/>
          <cell r="M336">
            <v>9</v>
          </cell>
          <cell r="N336" t="str">
            <v>CDD</v>
          </cell>
          <cell r="O336" t="str">
            <v>Contractuel</v>
          </cell>
          <cell r="P336">
            <v>45689</v>
          </cell>
          <cell r="Q336">
            <v>45716</v>
          </cell>
        </row>
        <row r="337">
          <cell r="A337">
            <v>2693</v>
          </cell>
          <cell r="B337" t="str">
            <v>Madame</v>
          </cell>
          <cell r="C337" t="str">
            <v>RAJBI BOCHRA</v>
          </cell>
          <cell r="D337" t="str">
            <v>SAGE Tunisia</v>
          </cell>
          <cell r="E337" t="str">
            <v>PRODUCTION</v>
          </cell>
          <cell r="F337" t="str">
            <v>Contrôle Qualité</v>
          </cell>
          <cell r="G337" t="str">
            <v>P7 AR</v>
          </cell>
          <cell r="H337" t="str">
            <v>FOUED HOMRANI</v>
          </cell>
          <cell r="I337" t="str">
            <v>A</v>
          </cell>
          <cell r="J337" t="str">
            <v>INDIRECTS</v>
          </cell>
          <cell r="K337">
            <v>45581</v>
          </cell>
          <cell r="L337"/>
          <cell r="M337">
            <v>9</v>
          </cell>
          <cell r="N337" t="str">
            <v>CDD</v>
          </cell>
          <cell r="O337" t="str">
            <v>Contractuel</v>
          </cell>
          <cell r="P337">
            <v>45689</v>
          </cell>
          <cell r="Q337">
            <v>45716</v>
          </cell>
        </row>
        <row r="338">
          <cell r="A338">
            <v>2703</v>
          </cell>
          <cell r="B338" t="str">
            <v>Madame</v>
          </cell>
          <cell r="C338" t="str">
            <v>HAMMAMI FATMA</v>
          </cell>
          <cell r="D338" t="str">
            <v>SAGE Tunisia</v>
          </cell>
          <cell r="E338" t="str">
            <v>QUALITE</v>
          </cell>
          <cell r="F338" t="str">
            <v>Fire W</v>
          </cell>
          <cell r="G338" t="str">
            <v>P7 AR</v>
          </cell>
          <cell r="H338" t="str">
            <v>Malek weslati</v>
          </cell>
          <cell r="I338" t="str">
            <v>A</v>
          </cell>
          <cell r="J338" t="str">
            <v>INDIRECTS</v>
          </cell>
          <cell r="K338">
            <v>45582</v>
          </cell>
          <cell r="L338"/>
          <cell r="M338">
            <v>9</v>
          </cell>
          <cell r="N338" t="str">
            <v>CDD</v>
          </cell>
          <cell r="O338" t="str">
            <v>Contractuel</v>
          </cell>
          <cell r="P338">
            <v>45689</v>
          </cell>
          <cell r="Q338">
            <v>45777</v>
          </cell>
        </row>
        <row r="339">
          <cell r="A339">
            <v>2722</v>
          </cell>
          <cell r="B339" t="str">
            <v>Madame</v>
          </cell>
          <cell r="C339" t="str">
            <v>SEBII FAOUZIA</v>
          </cell>
          <cell r="D339" t="str">
            <v>SAGE Tunisia</v>
          </cell>
          <cell r="E339" t="str">
            <v>PRODUCTION</v>
          </cell>
          <cell r="F339" t="str">
            <v>Couturière</v>
          </cell>
          <cell r="G339" t="str">
            <v>P7 AR</v>
          </cell>
          <cell r="H339" t="str">
            <v>SAFA</v>
          </cell>
          <cell r="I339" t="str">
            <v>A</v>
          </cell>
          <cell r="J339" t="str">
            <v>DIRECTS</v>
          </cell>
          <cell r="K339">
            <v>45590</v>
          </cell>
          <cell r="L339"/>
          <cell r="M339">
            <v>9</v>
          </cell>
          <cell r="N339" t="str">
            <v>CDD</v>
          </cell>
          <cell r="O339" t="str">
            <v>Contractuel</v>
          </cell>
          <cell r="P339">
            <v>45689</v>
          </cell>
          <cell r="Q339">
            <v>45716</v>
          </cell>
        </row>
        <row r="340">
          <cell r="A340">
            <v>2750</v>
          </cell>
          <cell r="B340" t="str">
            <v>Madame</v>
          </cell>
          <cell r="C340" t="str">
            <v>RJIBI CHAIMA</v>
          </cell>
          <cell r="D340" t="str">
            <v>SAGE Tunisia</v>
          </cell>
          <cell r="E340" t="str">
            <v>QUALITE</v>
          </cell>
          <cell r="F340" t="str">
            <v>CSL</v>
          </cell>
          <cell r="G340" t="str">
            <v>P7 AR</v>
          </cell>
          <cell r="H340" t="str">
            <v>Malek weslati</v>
          </cell>
          <cell r="I340" t="str">
            <v>A</v>
          </cell>
          <cell r="J340" t="str">
            <v>INDIRECTS</v>
          </cell>
          <cell r="K340">
            <v>45610</v>
          </cell>
          <cell r="L340"/>
          <cell r="M340">
            <v>9</v>
          </cell>
          <cell r="N340" t="str">
            <v>CDD</v>
          </cell>
          <cell r="O340" t="str">
            <v>Contractuel</v>
          </cell>
          <cell r="P340">
            <v>45689</v>
          </cell>
          <cell r="Q340">
            <v>45716</v>
          </cell>
        </row>
        <row r="341">
          <cell r="A341">
            <v>2754</v>
          </cell>
          <cell r="B341" t="str">
            <v>Madame</v>
          </cell>
          <cell r="C341" t="str">
            <v>ARFAOUI MOUNIRA</v>
          </cell>
          <cell r="D341" t="str">
            <v>SAGE Tunisia</v>
          </cell>
          <cell r="E341" t="str">
            <v>PRODUCTION</v>
          </cell>
          <cell r="F341" t="str">
            <v>Couturière</v>
          </cell>
          <cell r="G341" t="str">
            <v>P7 AR</v>
          </cell>
          <cell r="H341" t="str">
            <v>FOUED HOMRANI</v>
          </cell>
          <cell r="I341" t="str">
            <v>A</v>
          </cell>
          <cell r="J341" t="str">
            <v>DIRECTS</v>
          </cell>
          <cell r="K341">
            <v>45608</v>
          </cell>
          <cell r="L341"/>
          <cell r="M341">
            <v>9</v>
          </cell>
          <cell r="N341" t="str">
            <v>CDD</v>
          </cell>
          <cell r="O341" t="str">
            <v>Contractuel</v>
          </cell>
          <cell r="P341">
            <v>45689</v>
          </cell>
          <cell r="Q341">
            <v>45716</v>
          </cell>
        </row>
        <row r="342">
          <cell r="A342">
            <v>2762</v>
          </cell>
          <cell r="B342" t="str">
            <v>Madame</v>
          </cell>
          <cell r="C342" t="str">
            <v>BOUTHOURI SALSBIL</v>
          </cell>
          <cell r="D342" t="str">
            <v>SAGE Tunisia</v>
          </cell>
          <cell r="E342" t="str">
            <v>PRODUCTION</v>
          </cell>
          <cell r="F342" t="str">
            <v>Couturière</v>
          </cell>
          <cell r="G342" t="str">
            <v>P7 AR</v>
          </cell>
          <cell r="H342" t="str">
            <v>FOUED HOMRANI</v>
          </cell>
          <cell r="I342" t="str">
            <v>A</v>
          </cell>
          <cell r="J342" t="str">
            <v>DIRECTS</v>
          </cell>
          <cell r="K342">
            <v>45609</v>
          </cell>
          <cell r="L342"/>
          <cell r="M342">
            <v>9</v>
          </cell>
          <cell r="N342" t="str">
            <v>CDD</v>
          </cell>
          <cell r="O342" t="str">
            <v>Contractuel</v>
          </cell>
          <cell r="P342">
            <v>45689</v>
          </cell>
          <cell r="Q342">
            <v>45716</v>
          </cell>
        </row>
        <row r="343">
          <cell r="A343">
            <v>2767</v>
          </cell>
          <cell r="B343" t="str">
            <v>Madame</v>
          </cell>
          <cell r="C343" t="str">
            <v>KHAZAMI MARIEM</v>
          </cell>
          <cell r="D343" t="str">
            <v>SAGE Tunisia</v>
          </cell>
          <cell r="E343" t="str">
            <v>PRODUCTION</v>
          </cell>
          <cell r="F343" t="str">
            <v>Contrôle qualité</v>
          </cell>
          <cell r="G343" t="str">
            <v>P7 AR</v>
          </cell>
          <cell r="H343" t="str">
            <v>SAFA</v>
          </cell>
          <cell r="I343" t="str">
            <v>A</v>
          </cell>
          <cell r="J343" t="str">
            <v>INDIRECTS</v>
          </cell>
          <cell r="K343">
            <v>45611</v>
          </cell>
          <cell r="L343"/>
          <cell r="M343">
            <v>9</v>
          </cell>
          <cell r="N343" t="str">
            <v>CDD</v>
          </cell>
          <cell r="O343" t="str">
            <v>Contractuel</v>
          </cell>
          <cell r="P343">
            <v>45689</v>
          </cell>
          <cell r="Q343">
            <v>45716</v>
          </cell>
        </row>
        <row r="344">
          <cell r="A344">
            <v>2771</v>
          </cell>
          <cell r="B344" t="str">
            <v>Madame</v>
          </cell>
          <cell r="C344" t="str">
            <v>EL MAY SAFIA</v>
          </cell>
          <cell r="D344" t="str">
            <v>SAGE Tunisia</v>
          </cell>
          <cell r="E344" t="str">
            <v>QUALITE</v>
          </cell>
          <cell r="F344" t="str">
            <v>Fire W</v>
          </cell>
          <cell r="G344" t="str">
            <v>P7 AR</v>
          </cell>
          <cell r="H344" t="str">
            <v>Malek weslati</v>
          </cell>
          <cell r="I344" t="str">
            <v>A</v>
          </cell>
          <cell r="J344" t="str">
            <v>INDIRECTS</v>
          </cell>
          <cell r="K344">
            <v>45612</v>
          </cell>
          <cell r="L344"/>
          <cell r="M344">
            <v>9</v>
          </cell>
          <cell r="N344" t="str">
            <v>CDD</v>
          </cell>
          <cell r="O344" t="str">
            <v>Contractuel</v>
          </cell>
          <cell r="P344">
            <v>45689</v>
          </cell>
          <cell r="Q344">
            <v>45716</v>
          </cell>
        </row>
        <row r="345">
          <cell r="A345">
            <v>427</v>
          </cell>
          <cell r="B345" t="str">
            <v>Mlle</v>
          </cell>
          <cell r="C345" t="str">
            <v>SALHI OUMAYMA</v>
          </cell>
          <cell r="D345" t="str">
            <v>SAGE Tunisia</v>
          </cell>
          <cell r="E345" t="str">
            <v>PRODUCTION</v>
          </cell>
          <cell r="F345" t="str">
            <v>Couturière</v>
          </cell>
          <cell r="G345" t="str">
            <v>Panda</v>
          </cell>
          <cell r="H345" t="str">
            <v>HASNA NASRAOUI</v>
          </cell>
          <cell r="I345" t="str">
            <v>A</v>
          </cell>
          <cell r="J345" t="str">
            <v>DIRECTS</v>
          </cell>
          <cell r="K345">
            <v>44228</v>
          </cell>
          <cell r="L345" t="str">
            <v/>
          </cell>
          <cell r="M345">
            <v>9</v>
          </cell>
          <cell r="N345" t="str">
            <v>CDD</v>
          </cell>
          <cell r="O345" t="str">
            <v>Contractuel</v>
          </cell>
          <cell r="P345">
            <v>45689</v>
          </cell>
          <cell r="Q345">
            <v>45716</v>
          </cell>
        </row>
        <row r="346">
          <cell r="A346">
            <v>433</v>
          </cell>
          <cell r="B346" t="str">
            <v>Madame</v>
          </cell>
          <cell r="C346" t="str">
            <v>ZAIRI WAHIBA</v>
          </cell>
          <cell r="D346" t="str">
            <v>SAGE Tunisia</v>
          </cell>
          <cell r="E346" t="str">
            <v>PRODUCTION</v>
          </cell>
          <cell r="F346" t="str">
            <v>Couturière</v>
          </cell>
          <cell r="G346" t="str">
            <v>Panda</v>
          </cell>
          <cell r="H346" t="str">
            <v>HASNA NASRAOUI</v>
          </cell>
          <cell r="I346" t="str">
            <v>A</v>
          </cell>
          <cell r="J346" t="str">
            <v>DIRECTS</v>
          </cell>
          <cell r="K346">
            <v>44235</v>
          </cell>
          <cell r="M346">
            <v>9</v>
          </cell>
          <cell r="N346" t="str">
            <v>CDD</v>
          </cell>
          <cell r="O346" t="str">
            <v>Contractuel</v>
          </cell>
          <cell r="P346">
            <v>45689</v>
          </cell>
          <cell r="Q346">
            <v>45716</v>
          </cell>
        </row>
        <row r="347">
          <cell r="A347">
            <v>476</v>
          </cell>
          <cell r="B347" t="str">
            <v>Madame</v>
          </cell>
          <cell r="C347" t="str">
            <v>ARFAOUI IBTISSEM</v>
          </cell>
          <cell r="D347" t="str">
            <v>SAGE Tunisia</v>
          </cell>
          <cell r="E347" t="str">
            <v>PRODUCTION</v>
          </cell>
          <cell r="F347" t="str">
            <v>Team leader</v>
          </cell>
          <cell r="G347" t="str">
            <v>Panda</v>
          </cell>
          <cell r="H347" t="str">
            <v>HASNA NASRAOUI</v>
          </cell>
          <cell r="I347" t="str">
            <v>A</v>
          </cell>
          <cell r="J347" t="str">
            <v>INDIRECTS</v>
          </cell>
          <cell r="K347">
            <v>44264</v>
          </cell>
          <cell r="L347" t="str">
            <v/>
          </cell>
          <cell r="M347">
            <v>9</v>
          </cell>
          <cell r="N347" t="str">
            <v>CDD</v>
          </cell>
          <cell r="O347" t="str">
            <v>Contractuel</v>
          </cell>
          <cell r="P347">
            <v>45689</v>
          </cell>
          <cell r="Q347">
            <v>45777</v>
          </cell>
        </row>
        <row r="348">
          <cell r="A348">
            <v>487</v>
          </cell>
          <cell r="B348" t="str">
            <v>Mlle</v>
          </cell>
          <cell r="C348" t="str">
            <v>BEN HAMOUDA NOURA</v>
          </cell>
          <cell r="D348" t="str">
            <v>SAGE Tunisia</v>
          </cell>
          <cell r="E348" t="str">
            <v>PRODUCTION</v>
          </cell>
          <cell r="F348" t="str">
            <v>Couturière</v>
          </cell>
          <cell r="G348" t="str">
            <v>Panda</v>
          </cell>
          <cell r="H348" t="str">
            <v>HASNA NASRAOUI</v>
          </cell>
          <cell r="I348" t="str">
            <v>A</v>
          </cell>
          <cell r="J348" t="str">
            <v>DIRECTS</v>
          </cell>
          <cell r="K348">
            <v>44271</v>
          </cell>
          <cell r="L348" t="str">
            <v/>
          </cell>
          <cell r="M348">
            <v>9</v>
          </cell>
          <cell r="N348" t="str">
            <v>CDD</v>
          </cell>
          <cell r="O348" t="str">
            <v>Contractuel</v>
          </cell>
          <cell r="P348">
            <v>45689</v>
          </cell>
          <cell r="Q348">
            <v>45716</v>
          </cell>
        </row>
        <row r="349">
          <cell r="A349">
            <v>532</v>
          </cell>
          <cell r="B349" t="str">
            <v>Madame</v>
          </cell>
          <cell r="C349" t="str">
            <v>HAOUACHI BAHIA</v>
          </cell>
          <cell r="D349" t="str">
            <v>SAGE Tunisia</v>
          </cell>
          <cell r="E349" t="str">
            <v>PRODUCTION</v>
          </cell>
          <cell r="F349" t="str">
            <v>Couturière</v>
          </cell>
          <cell r="G349" t="str">
            <v>Panda</v>
          </cell>
          <cell r="H349" t="str">
            <v>HASNA NASRAOUI</v>
          </cell>
          <cell r="I349" t="str">
            <v>A</v>
          </cell>
          <cell r="J349" t="str">
            <v>DIRECTS</v>
          </cell>
          <cell r="K349">
            <v>44287</v>
          </cell>
          <cell r="L349" t="str">
            <v/>
          </cell>
          <cell r="M349">
            <v>9</v>
          </cell>
          <cell r="N349" t="str">
            <v>CDD</v>
          </cell>
          <cell r="O349" t="str">
            <v>Contractuel</v>
          </cell>
          <cell r="P349">
            <v>45689</v>
          </cell>
          <cell r="Q349">
            <v>45716</v>
          </cell>
        </row>
        <row r="350">
          <cell r="A350">
            <v>621</v>
          </cell>
          <cell r="B350" t="str">
            <v>Madame</v>
          </cell>
          <cell r="C350" t="str">
            <v>ARFAOUI OLFA</v>
          </cell>
          <cell r="D350" t="str">
            <v>SAGE Tunisia</v>
          </cell>
          <cell r="E350" t="str">
            <v>PRODUCTION</v>
          </cell>
          <cell r="F350" t="str">
            <v>Couturière</v>
          </cell>
          <cell r="G350" t="str">
            <v>Panda</v>
          </cell>
          <cell r="H350" t="str">
            <v>HASNA NASRAOUI</v>
          </cell>
          <cell r="I350" t="str">
            <v>A</v>
          </cell>
          <cell r="J350" t="str">
            <v>DIRECTS</v>
          </cell>
          <cell r="K350">
            <v>44378</v>
          </cell>
          <cell r="L350" t="str">
            <v/>
          </cell>
          <cell r="M350">
            <v>9</v>
          </cell>
          <cell r="N350" t="str">
            <v>CDD</v>
          </cell>
          <cell r="O350" t="str">
            <v>Contractuel</v>
          </cell>
          <cell r="P350">
            <v>45689</v>
          </cell>
          <cell r="Q350">
            <v>45716</v>
          </cell>
        </row>
        <row r="351">
          <cell r="A351">
            <v>628</v>
          </cell>
          <cell r="B351" t="str">
            <v>Monsieur</v>
          </cell>
          <cell r="C351" t="str">
            <v>JLASSI FAKHRI</v>
          </cell>
          <cell r="D351" t="str">
            <v>SAGE Tunisia</v>
          </cell>
          <cell r="E351" t="str">
            <v>PRODUCTION</v>
          </cell>
          <cell r="F351" t="str">
            <v>Couturière</v>
          </cell>
          <cell r="G351" t="str">
            <v>Panda</v>
          </cell>
          <cell r="H351" t="str">
            <v>HASNA NASRAOUI</v>
          </cell>
          <cell r="I351" t="str">
            <v>A</v>
          </cell>
          <cell r="J351" t="str">
            <v>DIRECTS</v>
          </cell>
          <cell r="K351">
            <v>44389</v>
          </cell>
          <cell r="M351">
            <v>9</v>
          </cell>
          <cell r="N351" t="str">
            <v>CDD</v>
          </cell>
          <cell r="O351" t="str">
            <v>Contractuel</v>
          </cell>
          <cell r="P351">
            <v>45689</v>
          </cell>
          <cell r="Q351">
            <v>45716</v>
          </cell>
        </row>
        <row r="352">
          <cell r="A352">
            <v>650</v>
          </cell>
          <cell r="B352" t="str">
            <v>Madame</v>
          </cell>
          <cell r="C352" t="str">
            <v>OUERTATANI SAMIHA</v>
          </cell>
          <cell r="D352" t="str">
            <v>SAGE Tunisia</v>
          </cell>
          <cell r="E352" t="str">
            <v>PRODUCTION</v>
          </cell>
          <cell r="F352" t="str">
            <v>Couturière</v>
          </cell>
          <cell r="G352" t="str">
            <v>Panda</v>
          </cell>
          <cell r="H352" t="str">
            <v>HASNA NASRAOUI</v>
          </cell>
          <cell r="I352" t="str">
            <v>A</v>
          </cell>
          <cell r="J352" t="str">
            <v>DIRECTS</v>
          </cell>
          <cell r="K352">
            <v>44434</v>
          </cell>
          <cell r="L352" t="str">
            <v/>
          </cell>
          <cell r="M352">
            <v>9</v>
          </cell>
          <cell r="N352" t="str">
            <v>CDD</v>
          </cell>
          <cell r="O352" t="str">
            <v>Contractuel</v>
          </cell>
          <cell r="P352">
            <v>45689</v>
          </cell>
          <cell r="Q352">
            <v>45716</v>
          </cell>
        </row>
        <row r="353">
          <cell r="A353">
            <v>670</v>
          </cell>
          <cell r="B353" t="str">
            <v>Mlle</v>
          </cell>
          <cell r="C353" t="str">
            <v>MAHMOUDI SOUMAYA</v>
          </cell>
          <cell r="D353" t="str">
            <v>SAGE Tunisia</v>
          </cell>
          <cell r="E353" t="str">
            <v>QUALITE</v>
          </cell>
          <cell r="F353" t="str">
            <v>Fire W</v>
          </cell>
          <cell r="G353" t="str">
            <v>Panda</v>
          </cell>
          <cell r="H353" t="str">
            <v>Fakhri</v>
          </cell>
          <cell r="I353" t="str">
            <v>A</v>
          </cell>
          <cell r="J353" t="str">
            <v>INDIRECTS</v>
          </cell>
          <cell r="K353">
            <v>44459</v>
          </cell>
          <cell r="L353" t="str">
            <v/>
          </cell>
          <cell r="M353">
            <v>9</v>
          </cell>
          <cell r="N353" t="str">
            <v>CDD</v>
          </cell>
          <cell r="O353" t="str">
            <v>Contractuel</v>
          </cell>
          <cell r="P353">
            <v>45689</v>
          </cell>
          <cell r="Q353">
            <v>45777</v>
          </cell>
        </row>
        <row r="354">
          <cell r="A354">
            <v>718</v>
          </cell>
          <cell r="B354" t="str">
            <v>Madame</v>
          </cell>
          <cell r="C354" t="str">
            <v>GHALI IMEN</v>
          </cell>
          <cell r="D354" t="str">
            <v>SAGE Tunisia</v>
          </cell>
          <cell r="E354" t="str">
            <v>PRODUCTION</v>
          </cell>
          <cell r="F354" t="str">
            <v>Couturière</v>
          </cell>
          <cell r="G354" t="str">
            <v>Panda</v>
          </cell>
          <cell r="H354" t="str">
            <v>HASNA NASRAOUI</v>
          </cell>
          <cell r="I354" t="str">
            <v>A</v>
          </cell>
          <cell r="J354" t="str">
            <v>DIRECTS</v>
          </cell>
          <cell r="K354">
            <v>44522</v>
          </cell>
          <cell r="M354">
            <v>9</v>
          </cell>
          <cell r="N354" t="str">
            <v>CDD</v>
          </cell>
          <cell r="O354" t="str">
            <v>Contractuel</v>
          </cell>
          <cell r="P354">
            <v>45689</v>
          </cell>
          <cell r="Q354">
            <v>45716</v>
          </cell>
        </row>
        <row r="355">
          <cell r="A355">
            <v>747</v>
          </cell>
          <cell r="B355" t="str">
            <v>Mlle</v>
          </cell>
          <cell r="C355" t="str">
            <v>ARFAOUI OLFA</v>
          </cell>
          <cell r="D355" t="str">
            <v>SAGE Tunisia</v>
          </cell>
          <cell r="E355" t="str">
            <v>PRODUCTION</v>
          </cell>
          <cell r="F355" t="str">
            <v>Couturière</v>
          </cell>
          <cell r="G355" t="str">
            <v>Panda</v>
          </cell>
          <cell r="H355" t="str">
            <v>HASNA NASRAOUI</v>
          </cell>
          <cell r="I355" t="str">
            <v>A</v>
          </cell>
          <cell r="J355" t="str">
            <v>DIRECTS</v>
          </cell>
          <cell r="K355">
            <v>44531</v>
          </cell>
          <cell r="M355">
            <v>9</v>
          </cell>
          <cell r="N355" t="str">
            <v>CDD</v>
          </cell>
          <cell r="O355" t="str">
            <v>Contractuel</v>
          </cell>
          <cell r="P355">
            <v>45689</v>
          </cell>
          <cell r="Q355">
            <v>45716</v>
          </cell>
        </row>
        <row r="356">
          <cell r="A356">
            <v>819</v>
          </cell>
          <cell r="B356" t="str">
            <v>Madame</v>
          </cell>
          <cell r="C356" t="str">
            <v>HCHAICHI KHADIJA</v>
          </cell>
          <cell r="D356" t="str">
            <v>SAGE Tunisia</v>
          </cell>
          <cell r="E356" t="str">
            <v>PRODUCTION</v>
          </cell>
          <cell r="F356" t="str">
            <v>Couturière</v>
          </cell>
          <cell r="G356" t="str">
            <v>Panda</v>
          </cell>
          <cell r="H356" t="str">
            <v>HASNA NASRAOUI</v>
          </cell>
          <cell r="I356" t="str">
            <v>A</v>
          </cell>
          <cell r="J356" t="str">
            <v>DIRECTS</v>
          </cell>
          <cell r="K356">
            <v>44583</v>
          </cell>
          <cell r="M356">
            <v>9</v>
          </cell>
          <cell r="N356" t="str">
            <v>CDD</v>
          </cell>
          <cell r="O356" t="str">
            <v>Contractuel</v>
          </cell>
          <cell r="P356">
            <v>45689</v>
          </cell>
          <cell r="Q356">
            <v>45747</v>
          </cell>
        </row>
        <row r="357">
          <cell r="A357">
            <v>863</v>
          </cell>
          <cell r="B357" t="str">
            <v>Madame</v>
          </cell>
          <cell r="C357" t="str">
            <v>MANAI LEILA</v>
          </cell>
          <cell r="D357" t="str">
            <v>SAGE Tunisia</v>
          </cell>
          <cell r="E357" t="str">
            <v>PRODUCTION</v>
          </cell>
          <cell r="F357" t="str">
            <v>Couturière</v>
          </cell>
          <cell r="G357" t="str">
            <v>Panda</v>
          </cell>
          <cell r="H357" t="str">
            <v>HASNA NASRAOUI</v>
          </cell>
          <cell r="I357" t="str">
            <v>A</v>
          </cell>
          <cell r="J357" t="str">
            <v>DIRECTS</v>
          </cell>
          <cell r="K357">
            <v>44614</v>
          </cell>
          <cell r="M357">
            <v>9</v>
          </cell>
          <cell r="N357" t="str">
            <v>CDD</v>
          </cell>
          <cell r="O357" t="str">
            <v>Contractuel</v>
          </cell>
          <cell r="P357">
            <v>45689</v>
          </cell>
          <cell r="Q357">
            <v>45747</v>
          </cell>
        </row>
        <row r="358">
          <cell r="A358">
            <v>864</v>
          </cell>
          <cell r="B358" t="str">
            <v>Madame</v>
          </cell>
          <cell r="C358" t="str">
            <v>HAJRI NAJOUA</v>
          </cell>
          <cell r="D358" t="str">
            <v>SAGE Tunisia</v>
          </cell>
          <cell r="E358" t="str">
            <v>PRODUCTION</v>
          </cell>
          <cell r="F358" t="str">
            <v>Couturière</v>
          </cell>
          <cell r="G358" t="str">
            <v>Panda</v>
          </cell>
          <cell r="H358" t="str">
            <v>HASNA NASRAOUI</v>
          </cell>
          <cell r="I358" t="str">
            <v>A</v>
          </cell>
          <cell r="J358" t="str">
            <v>DIRECTS</v>
          </cell>
          <cell r="K358">
            <v>44614</v>
          </cell>
          <cell r="M358">
            <v>9</v>
          </cell>
          <cell r="N358" t="str">
            <v>CDD</v>
          </cell>
          <cell r="O358" t="str">
            <v>Contractuel</v>
          </cell>
          <cell r="P358">
            <v>45689</v>
          </cell>
          <cell r="Q358">
            <v>45747</v>
          </cell>
        </row>
        <row r="359">
          <cell r="A359">
            <v>874</v>
          </cell>
          <cell r="B359" t="str">
            <v>Madame</v>
          </cell>
          <cell r="C359" t="str">
            <v>ARFAOUI HANENE</v>
          </cell>
          <cell r="D359" t="str">
            <v>SAGE Tunisia</v>
          </cell>
          <cell r="E359" t="str">
            <v>PRODUCTION</v>
          </cell>
          <cell r="F359" t="str">
            <v>Couturière</v>
          </cell>
          <cell r="G359" t="str">
            <v>Panda</v>
          </cell>
          <cell r="H359" t="str">
            <v>HASNA NASRAOUI</v>
          </cell>
          <cell r="I359" t="str">
            <v>A</v>
          </cell>
          <cell r="J359" t="str">
            <v>DIRECTS</v>
          </cell>
          <cell r="K359">
            <v>44621</v>
          </cell>
          <cell r="M359">
            <v>9</v>
          </cell>
          <cell r="N359" t="str">
            <v>CDD</v>
          </cell>
          <cell r="O359" t="str">
            <v>Contractuel</v>
          </cell>
          <cell r="P359">
            <v>45689</v>
          </cell>
          <cell r="Q359">
            <v>45747</v>
          </cell>
        </row>
        <row r="360">
          <cell r="A360">
            <v>884</v>
          </cell>
          <cell r="B360" t="str">
            <v>Madame</v>
          </cell>
          <cell r="C360" t="str">
            <v>BOUAZIZ LATIFA</v>
          </cell>
          <cell r="D360" t="str">
            <v>SAGE Tunisia</v>
          </cell>
          <cell r="E360" t="str">
            <v>PRODUCTION</v>
          </cell>
          <cell r="F360" t="str">
            <v>Couturière</v>
          </cell>
          <cell r="G360" t="str">
            <v>Panda</v>
          </cell>
          <cell r="H360" t="str">
            <v>HASNA NASRAOUI</v>
          </cell>
          <cell r="I360" t="str">
            <v>A</v>
          </cell>
          <cell r="J360" t="str">
            <v>DIRECTS</v>
          </cell>
          <cell r="K360">
            <v>44621</v>
          </cell>
          <cell r="M360">
            <v>9</v>
          </cell>
          <cell r="N360" t="str">
            <v>CDD</v>
          </cell>
          <cell r="O360" t="str">
            <v>Contractuel</v>
          </cell>
          <cell r="P360">
            <v>45689</v>
          </cell>
          <cell r="Q360">
            <v>45747</v>
          </cell>
        </row>
        <row r="361">
          <cell r="A361">
            <v>1005</v>
          </cell>
          <cell r="B361" t="str">
            <v>Mlle</v>
          </cell>
          <cell r="C361" t="str">
            <v>BOUTHOURI SAFA</v>
          </cell>
          <cell r="D361" t="str">
            <v>SAGE Tunisia</v>
          </cell>
          <cell r="E361" t="str">
            <v>PRODUCTION</v>
          </cell>
          <cell r="F361" t="str">
            <v>Couturière</v>
          </cell>
          <cell r="G361" t="str">
            <v>Panda</v>
          </cell>
          <cell r="H361" t="str">
            <v>HASNA NASRAOUI</v>
          </cell>
          <cell r="I361" t="str">
            <v>A</v>
          </cell>
          <cell r="J361" t="str">
            <v>DIRECTS</v>
          </cell>
          <cell r="K361">
            <v>44733</v>
          </cell>
          <cell r="M361">
            <v>9</v>
          </cell>
          <cell r="N361" t="str">
            <v>CDD</v>
          </cell>
          <cell r="O361" t="str">
            <v>Contractuel</v>
          </cell>
          <cell r="P361">
            <v>45689</v>
          </cell>
          <cell r="Q361">
            <v>45747</v>
          </cell>
        </row>
        <row r="362">
          <cell r="A362">
            <v>1020</v>
          </cell>
          <cell r="B362" t="str">
            <v>Madame</v>
          </cell>
          <cell r="C362" t="str">
            <v>HARRABI MARWA</v>
          </cell>
          <cell r="D362" t="str">
            <v>SAGE Tunisia</v>
          </cell>
          <cell r="E362" t="str">
            <v>PRODUCTION</v>
          </cell>
          <cell r="F362" t="str">
            <v>WIRE</v>
          </cell>
          <cell r="G362" t="str">
            <v>Panda</v>
          </cell>
          <cell r="H362" t="str">
            <v>HASNA NASRAOUI</v>
          </cell>
          <cell r="I362" t="str">
            <v>A</v>
          </cell>
          <cell r="J362" t="str">
            <v>DIRECTS</v>
          </cell>
          <cell r="K362">
            <v>44739</v>
          </cell>
          <cell r="M362">
            <v>9</v>
          </cell>
          <cell r="N362" t="str">
            <v>CDD</v>
          </cell>
          <cell r="O362" t="str">
            <v>Contractuel</v>
          </cell>
          <cell r="P362">
            <v>45689</v>
          </cell>
          <cell r="Q362">
            <v>45716</v>
          </cell>
        </row>
        <row r="363">
          <cell r="A363">
            <v>1041</v>
          </cell>
          <cell r="B363" t="str">
            <v>Madame</v>
          </cell>
          <cell r="C363" t="str">
            <v>MEHRZI OLFA</v>
          </cell>
          <cell r="D363" t="str">
            <v>SAGE Tunisia</v>
          </cell>
          <cell r="E363" t="str">
            <v>PRODUCTION</v>
          </cell>
          <cell r="F363" t="str">
            <v>Couturière</v>
          </cell>
          <cell r="G363" t="str">
            <v>Panda</v>
          </cell>
          <cell r="H363" t="str">
            <v>HASNA NASRAOUI</v>
          </cell>
          <cell r="I363" t="str">
            <v>A</v>
          </cell>
          <cell r="J363" t="str">
            <v>DIRECTS</v>
          </cell>
          <cell r="K363">
            <v>44747</v>
          </cell>
          <cell r="M363">
            <v>9</v>
          </cell>
          <cell r="N363" t="str">
            <v>CDD</v>
          </cell>
          <cell r="O363" t="str">
            <v>Contractuel</v>
          </cell>
          <cell r="P363">
            <v>45689</v>
          </cell>
          <cell r="Q363">
            <v>45747</v>
          </cell>
        </row>
        <row r="364">
          <cell r="A364">
            <v>1135</v>
          </cell>
          <cell r="B364" t="str">
            <v>Madame</v>
          </cell>
          <cell r="C364" t="str">
            <v>SAKR LARA</v>
          </cell>
          <cell r="D364" t="str">
            <v>SAGE Tunisia</v>
          </cell>
          <cell r="E364" t="str">
            <v>PRODUCTION</v>
          </cell>
          <cell r="F364" t="str">
            <v>Team leader</v>
          </cell>
          <cell r="G364" t="str">
            <v>Panda</v>
          </cell>
          <cell r="H364" t="str">
            <v>HASNA NASRAOUI</v>
          </cell>
          <cell r="I364" t="str">
            <v>A</v>
          </cell>
          <cell r="J364" t="str">
            <v>INDIRECTS</v>
          </cell>
          <cell r="K364">
            <v>44830</v>
          </cell>
          <cell r="L364"/>
          <cell r="M364">
            <v>9</v>
          </cell>
          <cell r="N364" t="str">
            <v>CDD</v>
          </cell>
          <cell r="O364" t="str">
            <v>Contractuel</v>
          </cell>
          <cell r="P364">
            <v>45689</v>
          </cell>
          <cell r="Q364">
            <v>45777</v>
          </cell>
        </row>
        <row r="365">
          <cell r="A365">
            <v>1154</v>
          </cell>
          <cell r="B365" t="str">
            <v>Mlle</v>
          </cell>
          <cell r="C365" t="str">
            <v>BENNOURI AMENI</v>
          </cell>
          <cell r="D365" t="str">
            <v>SAGE Tunisia</v>
          </cell>
          <cell r="E365" t="str">
            <v>PRODUCTION</v>
          </cell>
          <cell r="F365" t="str">
            <v>Couturière</v>
          </cell>
          <cell r="G365" t="str">
            <v>Panda</v>
          </cell>
          <cell r="H365" t="str">
            <v>HASNA NASRAOUI</v>
          </cell>
          <cell r="I365" t="str">
            <v>A</v>
          </cell>
          <cell r="J365" t="str">
            <v>DIRECTS</v>
          </cell>
          <cell r="K365">
            <v>44837</v>
          </cell>
          <cell r="L365"/>
          <cell r="M365">
            <v>9</v>
          </cell>
          <cell r="N365" t="str">
            <v>CDD</v>
          </cell>
          <cell r="O365" t="str">
            <v>Contractuel</v>
          </cell>
          <cell r="P365">
            <v>45689</v>
          </cell>
          <cell r="Q365">
            <v>45747</v>
          </cell>
        </row>
        <row r="366">
          <cell r="A366">
            <v>1160</v>
          </cell>
          <cell r="B366" t="str">
            <v>Madame</v>
          </cell>
          <cell r="C366" t="str">
            <v>RIAHI NESSRINE</v>
          </cell>
          <cell r="D366" t="str">
            <v>SAGE Tunisia</v>
          </cell>
          <cell r="E366" t="str">
            <v>PRODUCTION</v>
          </cell>
          <cell r="F366" t="str">
            <v>WIRE</v>
          </cell>
          <cell r="G366" t="str">
            <v>Panda</v>
          </cell>
          <cell r="H366" t="str">
            <v>HASNA NASRAOUI</v>
          </cell>
          <cell r="I366" t="str">
            <v>A</v>
          </cell>
          <cell r="J366" t="str">
            <v>DIRECTS</v>
          </cell>
          <cell r="K366">
            <v>44844</v>
          </cell>
          <cell r="L366"/>
          <cell r="M366">
            <v>9</v>
          </cell>
          <cell r="N366" t="str">
            <v>CDD</v>
          </cell>
          <cell r="O366" t="str">
            <v>Contractuel</v>
          </cell>
          <cell r="P366">
            <v>45689</v>
          </cell>
          <cell r="Q366">
            <v>45716</v>
          </cell>
        </row>
        <row r="367">
          <cell r="A367">
            <v>1218</v>
          </cell>
          <cell r="B367" t="str">
            <v>Mlle</v>
          </cell>
          <cell r="C367" t="str">
            <v>DAAJI ABIR</v>
          </cell>
          <cell r="D367" t="str">
            <v>SAGE Tunisia</v>
          </cell>
          <cell r="E367" t="str">
            <v>PRODUCTION</v>
          </cell>
          <cell r="F367" t="str">
            <v>WIRE</v>
          </cell>
          <cell r="G367" t="str">
            <v>Panda</v>
          </cell>
          <cell r="H367" t="str">
            <v>HASNA NASRAOUI</v>
          </cell>
          <cell r="I367" t="str">
            <v>A</v>
          </cell>
          <cell r="J367" t="str">
            <v>DIRECTS</v>
          </cell>
          <cell r="K367">
            <v>44943</v>
          </cell>
          <cell r="L367"/>
          <cell r="M367">
            <v>9</v>
          </cell>
          <cell r="N367" t="str">
            <v>CDD</v>
          </cell>
          <cell r="O367" t="str">
            <v>Contractuel</v>
          </cell>
          <cell r="P367">
            <v>45689</v>
          </cell>
          <cell r="Q367">
            <v>45716</v>
          </cell>
        </row>
        <row r="368">
          <cell r="A368">
            <v>1227</v>
          </cell>
          <cell r="B368" t="str">
            <v>Mlle</v>
          </cell>
          <cell r="C368" t="str">
            <v>FKIRI AMAL</v>
          </cell>
          <cell r="D368" t="str">
            <v>SAGE Tunisia</v>
          </cell>
          <cell r="E368" t="str">
            <v>PRODUCTION</v>
          </cell>
          <cell r="F368" t="str">
            <v>Contrôle Qualité</v>
          </cell>
          <cell r="G368" t="str">
            <v>Panda</v>
          </cell>
          <cell r="H368" t="str">
            <v>HASNA NASRAOUI</v>
          </cell>
          <cell r="I368" t="str">
            <v>A</v>
          </cell>
          <cell r="J368" t="str">
            <v>INDIRECTS</v>
          </cell>
          <cell r="K368">
            <v>44940</v>
          </cell>
          <cell r="L368"/>
          <cell r="M368">
            <v>9</v>
          </cell>
          <cell r="N368" t="str">
            <v>CDD</v>
          </cell>
          <cell r="O368" t="str">
            <v>Contractuel</v>
          </cell>
          <cell r="P368">
            <v>45689</v>
          </cell>
          <cell r="Q368">
            <v>45747</v>
          </cell>
        </row>
        <row r="369">
          <cell r="A369">
            <v>1242</v>
          </cell>
          <cell r="B369" t="str">
            <v>Madame</v>
          </cell>
          <cell r="C369" t="str">
            <v>AOUADI SONIA</v>
          </cell>
          <cell r="D369" t="str">
            <v>SAGE Tunisia</v>
          </cell>
          <cell r="E369" t="str">
            <v>PRODUCTION</v>
          </cell>
          <cell r="F369" t="str">
            <v>Couturière</v>
          </cell>
          <cell r="G369" t="str">
            <v>Panda</v>
          </cell>
          <cell r="H369" t="str">
            <v>HASNA NASRAOUI</v>
          </cell>
          <cell r="I369" t="str">
            <v>A</v>
          </cell>
          <cell r="J369" t="str">
            <v>DIRECTS</v>
          </cell>
          <cell r="K369">
            <v>44946</v>
          </cell>
          <cell r="L369"/>
          <cell r="M369">
            <v>9</v>
          </cell>
          <cell r="N369" t="str">
            <v>CDD</v>
          </cell>
          <cell r="O369" t="str">
            <v>Contractuel</v>
          </cell>
          <cell r="P369">
            <v>45689</v>
          </cell>
          <cell r="Q369">
            <v>45747</v>
          </cell>
        </row>
        <row r="370">
          <cell r="A370">
            <v>1251</v>
          </cell>
          <cell r="B370" t="str">
            <v>Madame</v>
          </cell>
          <cell r="C370" t="str">
            <v>AMDOUNI  ROMDHANI NOURA</v>
          </cell>
          <cell r="D370" t="str">
            <v>SAGE Tunisia</v>
          </cell>
          <cell r="E370" t="str">
            <v>PRODUCTION</v>
          </cell>
          <cell r="F370" t="str">
            <v>Couturière</v>
          </cell>
          <cell r="G370" t="str">
            <v>Panda</v>
          </cell>
          <cell r="H370" t="str">
            <v>HASNA NASRAOUI</v>
          </cell>
          <cell r="I370" t="str">
            <v>A</v>
          </cell>
          <cell r="J370" t="str">
            <v>DIRECTS</v>
          </cell>
          <cell r="K370">
            <v>44949</v>
          </cell>
          <cell r="L370"/>
          <cell r="M370">
            <v>9</v>
          </cell>
          <cell r="N370" t="str">
            <v>CDD</v>
          </cell>
          <cell r="O370" t="str">
            <v>Contractuel</v>
          </cell>
          <cell r="P370">
            <v>45689</v>
          </cell>
          <cell r="Q370">
            <v>45747</v>
          </cell>
        </row>
        <row r="371">
          <cell r="A371">
            <v>1257</v>
          </cell>
          <cell r="B371" t="str">
            <v>Madame</v>
          </cell>
          <cell r="C371" t="str">
            <v>HAMMAMI NAIMA</v>
          </cell>
          <cell r="D371" t="str">
            <v>SAGE Tunisia</v>
          </cell>
          <cell r="E371" t="str">
            <v>PRODUCTION</v>
          </cell>
          <cell r="F371" t="str">
            <v>Couturière</v>
          </cell>
          <cell r="G371" t="str">
            <v>Panda</v>
          </cell>
          <cell r="H371" t="str">
            <v>HASNA NASRAOUI</v>
          </cell>
          <cell r="I371" t="str">
            <v>A</v>
          </cell>
          <cell r="J371" t="str">
            <v>DIRECTS</v>
          </cell>
          <cell r="K371">
            <v>44956</v>
          </cell>
          <cell r="L371"/>
          <cell r="M371">
            <v>9</v>
          </cell>
          <cell r="N371" t="str">
            <v>CDD</v>
          </cell>
          <cell r="O371" t="str">
            <v>Contractuel</v>
          </cell>
          <cell r="P371">
            <v>45689</v>
          </cell>
          <cell r="Q371">
            <v>45747</v>
          </cell>
        </row>
        <row r="372">
          <cell r="A372">
            <v>1266</v>
          </cell>
          <cell r="B372" t="str">
            <v>Madame</v>
          </cell>
          <cell r="C372" t="str">
            <v>JEBRI KAOUTHAR</v>
          </cell>
          <cell r="D372" t="str">
            <v>SAGE Tunisia</v>
          </cell>
          <cell r="E372" t="str">
            <v>PRODUCTION</v>
          </cell>
          <cell r="F372" t="str">
            <v>Couturière</v>
          </cell>
          <cell r="G372" t="str">
            <v>Panda</v>
          </cell>
          <cell r="H372" t="str">
            <v>HASNA NASRAOUI</v>
          </cell>
          <cell r="I372" t="str">
            <v>A</v>
          </cell>
          <cell r="J372" t="str">
            <v>DIRECTS</v>
          </cell>
          <cell r="K372">
            <v>44957</v>
          </cell>
          <cell r="L372"/>
          <cell r="M372">
            <v>9</v>
          </cell>
          <cell r="N372" t="str">
            <v>CDD</v>
          </cell>
          <cell r="O372" t="str">
            <v>Contractuel</v>
          </cell>
          <cell r="P372">
            <v>45689</v>
          </cell>
          <cell r="Q372">
            <v>45747</v>
          </cell>
        </row>
        <row r="373">
          <cell r="A373">
            <v>1337</v>
          </cell>
          <cell r="B373" t="str">
            <v>Madame</v>
          </cell>
          <cell r="C373" t="str">
            <v>BOUAZIZ NAWEL</v>
          </cell>
          <cell r="D373" t="str">
            <v>SAGE Tunisia</v>
          </cell>
          <cell r="E373" t="str">
            <v>PRODUCTION</v>
          </cell>
          <cell r="F373" t="str">
            <v>Couturière</v>
          </cell>
          <cell r="G373" t="str">
            <v>Panda</v>
          </cell>
          <cell r="H373" t="str">
            <v>HASNA NASRAOUI</v>
          </cell>
          <cell r="I373" t="str">
            <v>A</v>
          </cell>
          <cell r="J373" t="str">
            <v>DIRECTS</v>
          </cell>
          <cell r="K373">
            <v>44995</v>
          </cell>
          <cell r="M373">
            <v>9</v>
          </cell>
          <cell r="N373" t="str">
            <v>CDD</v>
          </cell>
          <cell r="O373" t="str">
            <v>Contractuel</v>
          </cell>
          <cell r="P373">
            <v>45689</v>
          </cell>
          <cell r="Q373">
            <v>45747</v>
          </cell>
        </row>
        <row r="374">
          <cell r="A374">
            <v>1377</v>
          </cell>
          <cell r="B374" t="str">
            <v>Mlle</v>
          </cell>
          <cell r="C374" t="str">
            <v>JABRI SENDA</v>
          </cell>
          <cell r="D374" t="str">
            <v>SAGE Tunisia</v>
          </cell>
          <cell r="E374" t="str">
            <v>PRODUCTION</v>
          </cell>
          <cell r="F374" t="str">
            <v>Contrôle qualité</v>
          </cell>
          <cell r="G374" t="str">
            <v>Panda</v>
          </cell>
          <cell r="H374" t="str">
            <v>HASNA NASRAOUI</v>
          </cell>
          <cell r="I374" t="str">
            <v>A</v>
          </cell>
          <cell r="J374" t="str">
            <v>INDIRECTS</v>
          </cell>
          <cell r="K374">
            <v>45003</v>
          </cell>
          <cell r="M374">
            <v>9</v>
          </cell>
          <cell r="N374" t="str">
            <v>CDD</v>
          </cell>
          <cell r="O374" t="str">
            <v>Contractuel</v>
          </cell>
          <cell r="P374">
            <v>45689</v>
          </cell>
          <cell r="Q374">
            <v>45747</v>
          </cell>
        </row>
        <row r="375">
          <cell r="A375">
            <v>1402</v>
          </cell>
          <cell r="B375" t="str">
            <v>Madame</v>
          </cell>
          <cell r="C375" t="str">
            <v>HABIBI RAHMA</v>
          </cell>
          <cell r="D375" t="str">
            <v>SAGE Tunisia</v>
          </cell>
          <cell r="E375" t="str">
            <v>PRODUCTION</v>
          </cell>
          <cell r="F375" t="str">
            <v>Couturière</v>
          </cell>
          <cell r="G375" t="str">
            <v>Panda</v>
          </cell>
          <cell r="H375" t="str">
            <v>HASNA NASRAOUI</v>
          </cell>
          <cell r="I375" t="str">
            <v>A</v>
          </cell>
          <cell r="J375" t="str">
            <v>DIRECTS</v>
          </cell>
          <cell r="K375">
            <v>45024</v>
          </cell>
          <cell r="M375">
            <v>9</v>
          </cell>
          <cell r="N375" t="str">
            <v>CDD</v>
          </cell>
          <cell r="O375" t="str">
            <v>Contractuel</v>
          </cell>
          <cell r="P375">
            <v>45689</v>
          </cell>
          <cell r="Q375">
            <v>45747</v>
          </cell>
        </row>
        <row r="376">
          <cell r="A376">
            <v>1447</v>
          </cell>
          <cell r="B376" t="str">
            <v>Madame</v>
          </cell>
          <cell r="C376" t="str">
            <v>MAIT HLIMA</v>
          </cell>
          <cell r="D376" t="str">
            <v>SAGE Tunisia</v>
          </cell>
          <cell r="E376" t="str">
            <v>PRODUCTION</v>
          </cell>
          <cell r="F376" t="str">
            <v>Couturière</v>
          </cell>
          <cell r="G376" t="str">
            <v>Panda</v>
          </cell>
          <cell r="H376" t="str">
            <v>HASNA NASRAOUI</v>
          </cell>
          <cell r="I376" t="str">
            <v>A</v>
          </cell>
          <cell r="J376" t="str">
            <v>DIRECTS</v>
          </cell>
          <cell r="K376">
            <v>45049</v>
          </cell>
          <cell r="M376">
            <v>9</v>
          </cell>
          <cell r="N376" t="str">
            <v>CDD</v>
          </cell>
          <cell r="O376" t="str">
            <v>Contractuel</v>
          </cell>
          <cell r="P376">
            <v>45689</v>
          </cell>
          <cell r="Q376">
            <v>45747</v>
          </cell>
        </row>
        <row r="377">
          <cell r="A377">
            <v>1516</v>
          </cell>
          <cell r="B377" t="str">
            <v>Madame</v>
          </cell>
          <cell r="C377" t="str">
            <v>JEBALI RIM</v>
          </cell>
          <cell r="D377" t="str">
            <v>SAGE Tunisia</v>
          </cell>
          <cell r="E377" t="str">
            <v>PRODUCTION</v>
          </cell>
          <cell r="F377" t="str">
            <v>Couturière</v>
          </cell>
          <cell r="G377" t="str">
            <v>Panda</v>
          </cell>
          <cell r="H377" t="str">
            <v>HASNA NASRAOUI</v>
          </cell>
          <cell r="I377" t="str">
            <v>A</v>
          </cell>
          <cell r="J377" t="str">
            <v>DIRECTS</v>
          </cell>
          <cell r="K377">
            <v>45078</v>
          </cell>
          <cell r="M377">
            <v>9</v>
          </cell>
          <cell r="N377" t="str">
            <v>CDD</v>
          </cell>
          <cell r="O377" t="str">
            <v>Contractuel</v>
          </cell>
          <cell r="P377">
            <v>45689</v>
          </cell>
          <cell r="Q377">
            <v>45747</v>
          </cell>
        </row>
        <row r="378">
          <cell r="A378">
            <v>1522</v>
          </cell>
          <cell r="B378" t="str">
            <v>Madame</v>
          </cell>
          <cell r="C378" t="str">
            <v>ELAARFAWI HOUWAYDA</v>
          </cell>
          <cell r="D378" t="str">
            <v>SAGE Tunisia</v>
          </cell>
          <cell r="E378" t="str">
            <v>PRODUCTION</v>
          </cell>
          <cell r="F378" t="str">
            <v>Couturière</v>
          </cell>
          <cell r="G378" t="str">
            <v>Panda</v>
          </cell>
          <cell r="H378" t="str">
            <v>HASNA NASRAOUI</v>
          </cell>
          <cell r="I378" t="str">
            <v>A</v>
          </cell>
          <cell r="J378" t="str">
            <v>DIRECTS</v>
          </cell>
          <cell r="K378">
            <v>45078</v>
          </cell>
          <cell r="M378">
            <v>9</v>
          </cell>
          <cell r="N378" t="str">
            <v>CDD</v>
          </cell>
          <cell r="O378" t="str">
            <v>Contractuel</v>
          </cell>
          <cell r="P378">
            <v>45689</v>
          </cell>
          <cell r="Q378">
            <v>45747</v>
          </cell>
        </row>
        <row r="379">
          <cell r="A379">
            <v>1555</v>
          </cell>
          <cell r="B379" t="str">
            <v>Madame</v>
          </cell>
          <cell r="C379" t="str">
            <v>CHEWELI INES</v>
          </cell>
          <cell r="D379" t="str">
            <v>SAGE Tunisia</v>
          </cell>
          <cell r="E379" t="str">
            <v>PRODUCTION</v>
          </cell>
          <cell r="F379" t="str">
            <v>Couturière</v>
          </cell>
          <cell r="G379" t="str">
            <v>Panda</v>
          </cell>
          <cell r="H379" t="str">
            <v>HASNA NASRAOUI</v>
          </cell>
          <cell r="I379" t="str">
            <v>A</v>
          </cell>
          <cell r="J379" t="str">
            <v>DIRECTS</v>
          </cell>
          <cell r="K379">
            <v>45092</v>
          </cell>
          <cell r="M379">
            <v>9</v>
          </cell>
          <cell r="N379" t="str">
            <v>CDD</v>
          </cell>
          <cell r="O379" t="str">
            <v>Contractuel</v>
          </cell>
          <cell r="P379">
            <v>45689</v>
          </cell>
          <cell r="Q379">
            <v>45747</v>
          </cell>
        </row>
        <row r="380">
          <cell r="A380">
            <v>1614</v>
          </cell>
          <cell r="B380" t="str">
            <v>Madame</v>
          </cell>
          <cell r="C380" t="str">
            <v>JEBALI AREM</v>
          </cell>
          <cell r="D380" t="str">
            <v>SAGE Tunisia</v>
          </cell>
          <cell r="E380" t="str">
            <v>PRODUCTION</v>
          </cell>
          <cell r="F380" t="str">
            <v>Team leader</v>
          </cell>
          <cell r="G380" t="str">
            <v>Panda</v>
          </cell>
          <cell r="H380" t="str">
            <v>HASNA NASRAOUI</v>
          </cell>
          <cell r="I380" t="str">
            <v>A</v>
          </cell>
          <cell r="J380" t="str">
            <v>INDIRECTS</v>
          </cell>
          <cell r="K380">
            <v>45173</v>
          </cell>
          <cell r="M380">
            <v>9</v>
          </cell>
          <cell r="N380" t="str">
            <v>CDD</v>
          </cell>
          <cell r="O380" t="str">
            <v>Contractuel</v>
          </cell>
          <cell r="P380">
            <v>45689</v>
          </cell>
          <cell r="Q380">
            <v>45777</v>
          </cell>
        </row>
        <row r="381">
          <cell r="A381">
            <v>1621</v>
          </cell>
          <cell r="B381" t="str">
            <v>Mlle</v>
          </cell>
          <cell r="C381" t="str">
            <v>SOUDENI RANIA</v>
          </cell>
          <cell r="D381" t="str">
            <v>SAGE Tunisia</v>
          </cell>
          <cell r="E381" t="str">
            <v>PRODUCTION</v>
          </cell>
          <cell r="F381" t="str">
            <v>Alimentatrice</v>
          </cell>
          <cell r="G381" t="str">
            <v>Panda</v>
          </cell>
          <cell r="H381" t="str">
            <v>HASNA NASRAOUI</v>
          </cell>
          <cell r="I381" t="str">
            <v>A</v>
          </cell>
          <cell r="J381" t="str">
            <v>DIRECTS</v>
          </cell>
          <cell r="K381">
            <v>45177</v>
          </cell>
          <cell r="M381">
            <v>9</v>
          </cell>
          <cell r="N381" t="str">
            <v>CDD</v>
          </cell>
          <cell r="O381" t="str">
            <v>Contractuel</v>
          </cell>
          <cell r="P381">
            <v>45689</v>
          </cell>
          <cell r="Q381">
            <v>45747</v>
          </cell>
        </row>
        <row r="382">
          <cell r="A382">
            <v>1622</v>
          </cell>
          <cell r="B382" t="str">
            <v>Madame</v>
          </cell>
          <cell r="C382" t="str">
            <v>CHOUCHENE WAHIDA</v>
          </cell>
          <cell r="D382" t="str">
            <v>SAGE Tunisia</v>
          </cell>
          <cell r="E382" t="str">
            <v>PRODUCTION</v>
          </cell>
          <cell r="F382" t="str">
            <v>Couturière</v>
          </cell>
          <cell r="G382" t="str">
            <v>Panda</v>
          </cell>
          <cell r="H382" t="str">
            <v>HASNA NASRAOUI</v>
          </cell>
          <cell r="I382" t="str">
            <v>A</v>
          </cell>
          <cell r="J382" t="str">
            <v>DIRECTS</v>
          </cell>
          <cell r="K382">
            <v>45180</v>
          </cell>
          <cell r="M382">
            <v>9</v>
          </cell>
          <cell r="N382" t="str">
            <v>CDD</v>
          </cell>
          <cell r="O382" t="str">
            <v>Contractuel</v>
          </cell>
          <cell r="P382">
            <v>45689</v>
          </cell>
          <cell r="Q382">
            <v>45747</v>
          </cell>
        </row>
        <row r="383">
          <cell r="A383">
            <v>1638</v>
          </cell>
          <cell r="B383" t="str">
            <v>Mlle</v>
          </cell>
          <cell r="C383" t="str">
            <v>JABRI SAFA</v>
          </cell>
          <cell r="D383" t="str">
            <v>SAGE Tunisia</v>
          </cell>
          <cell r="E383" t="str">
            <v>PRODUCTION</v>
          </cell>
          <cell r="F383" t="str">
            <v>Couturière</v>
          </cell>
          <cell r="G383" t="str">
            <v>Panda</v>
          </cell>
          <cell r="H383" t="str">
            <v>HASNA NASRAOUI</v>
          </cell>
          <cell r="I383" t="str">
            <v>A</v>
          </cell>
          <cell r="J383" t="str">
            <v>DIRECTS</v>
          </cell>
          <cell r="K383">
            <v>45183</v>
          </cell>
          <cell r="M383">
            <v>9</v>
          </cell>
          <cell r="N383" t="str">
            <v>CDD</v>
          </cell>
          <cell r="O383" t="str">
            <v>Contractuel</v>
          </cell>
          <cell r="P383">
            <v>45689</v>
          </cell>
          <cell r="Q383">
            <v>45747</v>
          </cell>
        </row>
        <row r="384">
          <cell r="A384">
            <v>1656</v>
          </cell>
          <cell r="B384" t="str">
            <v>Madame</v>
          </cell>
          <cell r="C384" t="str">
            <v>KLAI AMEL</v>
          </cell>
          <cell r="D384" t="str">
            <v>SAGE Tunisia</v>
          </cell>
          <cell r="E384" t="str">
            <v>PRODUCTION</v>
          </cell>
          <cell r="F384" t="str">
            <v>Couturière</v>
          </cell>
          <cell r="G384" t="str">
            <v>Panda</v>
          </cell>
          <cell r="H384" t="str">
            <v>HASNA NASRAOUI</v>
          </cell>
          <cell r="I384" t="str">
            <v>A</v>
          </cell>
          <cell r="J384" t="str">
            <v>DIRECTS</v>
          </cell>
          <cell r="K384">
            <v>45190</v>
          </cell>
          <cell r="M384">
            <v>9</v>
          </cell>
          <cell r="N384" t="str">
            <v>CDD</v>
          </cell>
          <cell r="O384" t="str">
            <v>Contractuel</v>
          </cell>
          <cell r="P384">
            <v>45689</v>
          </cell>
          <cell r="Q384">
            <v>45747</v>
          </cell>
        </row>
        <row r="385">
          <cell r="A385">
            <v>1668</v>
          </cell>
          <cell r="B385" t="str">
            <v>Mlle</v>
          </cell>
          <cell r="C385" t="str">
            <v>MARZOUKI MARWA</v>
          </cell>
          <cell r="D385" t="str">
            <v>SAGE Tunisia</v>
          </cell>
          <cell r="E385" t="str">
            <v>PRODUCTION</v>
          </cell>
          <cell r="F385" t="str">
            <v>Contrôle qualité</v>
          </cell>
          <cell r="G385" t="str">
            <v>Panda</v>
          </cell>
          <cell r="H385" t="str">
            <v>HASNA NASRAOUI</v>
          </cell>
          <cell r="I385" t="str">
            <v>A</v>
          </cell>
          <cell r="J385" t="str">
            <v>INDIRECTS</v>
          </cell>
          <cell r="K385">
            <v>45190</v>
          </cell>
          <cell r="M385">
            <v>9</v>
          </cell>
          <cell r="N385" t="str">
            <v>CDD</v>
          </cell>
          <cell r="O385" t="str">
            <v>Contractuel</v>
          </cell>
          <cell r="P385">
            <v>45689</v>
          </cell>
          <cell r="Q385">
            <v>45747</v>
          </cell>
        </row>
        <row r="386">
          <cell r="A386">
            <v>1723</v>
          </cell>
          <cell r="B386" t="str">
            <v>Madame</v>
          </cell>
          <cell r="C386" t="str">
            <v>BEN YAHYA  AHLEM</v>
          </cell>
          <cell r="D386" t="str">
            <v>SAGE Tunisia</v>
          </cell>
          <cell r="E386" t="str">
            <v>PRODUCTION</v>
          </cell>
          <cell r="F386" t="str">
            <v>Couturière</v>
          </cell>
          <cell r="G386" t="str">
            <v>Panda</v>
          </cell>
          <cell r="H386" t="str">
            <v>HASNA NASRAOUI</v>
          </cell>
          <cell r="I386" t="str">
            <v>A</v>
          </cell>
          <cell r="J386" t="str">
            <v>DIRECTS</v>
          </cell>
          <cell r="K386">
            <v>45217</v>
          </cell>
          <cell r="M386">
            <v>9</v>
          </cell>
          <cell r="N386" t="str">
            <v>CDD</v>
          </cell>
          <cell r="O386" t="str">
            <v>Contractuel</v>
          </cell>
          <cell r="P386">
            <v>45689</v>
          </cell>
          <cell r="Q386">
            <v>45747</v>
          </cell>
        </row>
        <row r="387">
          <cell r="A387">
            <v>1724</v>
          </cell>
          <cell r="B387" t="str">
            <v>Madame</v>
          </cell>
          <cell r="C387" t="str">
            <v>HEDHLI NEZIHA</v>
          </cell>
          <cell r="D387" t="str">
            <v>SAGE Tunisia</v>
          </cell>
          <cell r="E387" t="str">
            <v>PRODUCTION</v>
          </cell>
          <cell r="F387" t="str">
            <v>Couturière</v>
          </cell>
          <cell r="G387" t="str">
            <v>Panda</v>
          </cell>
          <cell r="H387" t="str">
            <v>HASNA NASRAOUI</v>
          </cell>
          <cell r="I387" t="str">
            <v>A</v>
          </cell>
          <cell r="J387" t="str">
            <v>DIRECTS</v>
          </cell>
          <cell r="K387">
            <v>45217</v>
          </cell>
          <cell r="M387">
            <v>9</v>
          </cell>
          <cell r="N387" t="str">
            <v>CDD</v>
          </cell>
          <cell r="O387" t="str">
            <v>Contractuel</v>
          </cell>
          <cell r="P387">
            <v>45689</v>
          </cell>
          <cell r="Q387">
            <v>45747</v>
          </cell>
        </row>
        <row r="388">
          <cell r="A388">
            <v>1907</v>
          </cell>
          <cell r="B388" t="str">
            <v>Madame</v>
          </cell>
          <cell r="C388" t="str">
            <v>SELLEMI AHLEM</v>
          </cell>
          <cell r="D388" t="str">
            <v>SAGE Tunisia</v>
          </cell>
          <cell r="E388" t="str">
            <v>PRODUCTION</v>
          </cell>
          <cell r="F388" t="str">
            <v>Contrôle qualité</v>
          </cell>
          <cell r="G388" t="str">
            <v>Panda</v>
          </cell>
          <cell r="H388" t="str">
            <v>HASNA NASRAOUI</v>
          </cell>
          <cell r="I388" t="str">
            <v>A</v>
          </cell>
          <cell r="J388" t="str">
            <v>INDIRECTS</v>
          </cell>
          <cell r="K388">
            <v>45306</v>
          </cell>
          <cell r="M388">
            <v>9</v>
          </cell>
          <cell r="N388" t="str">
            <v>CDD</v>
          </cell>
          <cell r="O388" t="str">
            <v>Contractuel</v>
          </cell>
          <cell r="P388">
            <v>45689</v>
          </cell>
          <cell r="Q388">
            <v>45747</v>
          </cell>
        </row>
        <row r="389">
          <cell r="A389">
            <v>1994</v>
          </cell>
          <cell r="B389" t="str">
            <v>Madame</v>
          </cell>
          <cell r="C389" t="str">
            <v>AKERMI SIHEM</v>
          </cell>
          <cell r="D389" t="str">
            <v>SAGE Tunisia</v>
          </cell>
          <cell r="E389" t="str">
            <v>PRODUCTION</v>
          </cell>
          <cell r="F389" t="str">
            <v>Couturière</v>
          </cell>
          <cell r="G389" t="str">
            <v>Panda</v>
          </cell>
          <cell r="H389" t="str">
            <v>HASNA NASRAOUI</v>
          </cell>
          <cell r="I389" t="str">
            <v>A</v>
          </cell>
          <cell r="J389" t="str">
            <v>DIRECTS</v>
          </cell>
          <cell r="K389">
            <v>45343</v>
          </cell>
          <cell r="M389">
            <v>9</v>
          </cell>
          <cell r="N389" t="str">
            <v>CDD</v>
          </cell>
          <cell r="O389" t="str">
            <v>Contractuel</v>
          </cell>
          <cell r="P389">
            <v>45689</v>
          </cell>
          <cell r="Q389">
            <v>45716</v>
          </cell>
        </row>
        <row r="390">
          <cell r="A390">
            <v>2071</v>
          </cell>
          <cell r="B390" t="str">
            <v>Madame</v>
          </cell>
          <cell r="C390" t="str">
            <v>DAAJI GHOFRANE</v>
          </cell>
          <cell r="D390" t="str">
            <v>SAGE Tunisia</v>
          </cell>
          <cell r="E390" t="str">
            <v>PRODUCTION</v>
          </cell>
          <cell r="F390" t="str">
            <v>Couturière</v>
          </cell>
          <cell r="G390" t="str">
            <v>Panda</v>
          </cell>
          <cell r="H390" t="str">
            <v>HASNA NASRAOUI</v>
          </cell>
          <cell r="I390" t="str">
            <v>A</v>
          </cell>
          <cell r="J390" t="str">
            <v>DIRECTS</v>
          </cell>
          <cell r="K390">
            <v>45349</v>
          </cell>
          <cell r="M390">
            <v>9</v>
          </cell>
          <cell r="N390" t="str">
            <v>CDD</v>
          </cell>
          <cell r="O390" t="str">
            <v>Contractuel</v>
          </cell>
          <cell r="P390">
            <v>45689</v>
          </cell>
          <cell r="Q390">
            <v>45716</v>
          </cell>
        </row>
        <row r="391">
          <cell r="A391">
            <v>2181</v>
          </cell>
          <cell r="B391" t="str">
            <v>Madame</v>
          </cell>
          <cell r="C391" t="str">
            <v>BOUANI ARBIA</v>
          </cell>
          <cell r="D391" t="str">
            <v>SAGE Tunisia</v>
          </cell>
          <cell r="E391" t="str">
            <v>PRODUCTION</v>
          </cell>
          <cell r="F391" t="str">
            <v>Contrôle qualité</v>
          </cell>
          <cell r="G391" t="str">
            <v>Panda</v>
          </cell>
          <cell r="H391" t="str">
            <v>HASNA NASRAOUI</v>
          </cell>
          <cell r="I391" t="str">
            <v>A</v>
          </cell>
          <cell r="J391" t="str">
            <v>INDIRECTS</v>
          </cell>
          <cell r="K391">
            <v>45372</v>
          </cell>
          <cell r="M391">
            <v>9</v>
          </cell>
          <cell r="N391" t="str">
            <v>CDD</v>
          </cell>
          <cell r="O391" t="str">
            <v>Contractuel</v>
          </cell>
          <cell r="P391">
            <v>45689</v>
          </cell>
          <cell r="Q391">
            <v>45716</v>
          </cell>
        </row>
        <row r="392">
          <cell r="A392">
            <v>2267</v>
          </cell>
          <cell r="B392" t="str">
            <v>Madame</v>
          </cell>
          <cell r="C392" t="str">
            <v>OUESLETI OUMAIMA</v>
          </cell>
          <cell r="D392" t="str">
            <v>SAGE Tunisia</v>
          </cell>
          <cell r="E392" t="str">
            <v>PRODUCTION</v>
          </cell>
          <cell r="F392" t="str">
            <v>Couturière</v>
          </cell>
          <cell r="G392" t="str">
            <v>Panda</v>
          </cell>
          <cell r="H392" t="str">
            <v>HASNA NASRAOUI</v>
          </cell>
          <cell r="I392" t="str">
            <v>A</v>
          </cell>
          <cell r="J392" t="str">
            <v>DIRECTS</v>
          </cell>
          <cell r="K392">
            <v>45405</v>
          </cell>
          <cell r="M392">
            <v>9</v>
          </cell>
          <cell r="N392" t="str">
            <v>CDD</v>
          </cell>
          <cell r="O392" t="str">
            <v>Contractuel</v>
          </cell>
          <cell r="P392">
            <v>45689</v>
          </cell>
          <cell r="Q392">
            <v>45716</v>
          </cell>
        </row>
        <row r="393">
          <cell r="A393">
            <v>2372</v>
          </cell>
          <cell r="B393" t="str">
            <v>Madame</v>
          </cell>
          <cell r="C393" t="str">
            <v>AOUINI NESRINE</v>
          </cell>
          <cell r="D393" t="str">
            <v>SAGE Tunisia</v>
          </cell>
          <cell r="E393" t="str">
            <v>PRODUCTION</v>
          </cell>
          <cell r="F393" t="str">
            <v>Couturière</v>
          </cell>
          <cell r="G393" t="str">
            <v>Panda</v>
          </cell>
          <cell r="H393" t="str">
            <v>HASNA NASRAOUI</v>
          </cell>
          <cell r="I393" t="str">
            <v>A</v>
          </cell>
          <cell r="J393" t="str">
            <v>DIRECTS</v>
          </cell>
          <cell r="K393">
            <v>45426</v>
          </cell>
          <cell r="M393">
            <v>9</v>
          </cell>
          <cell r="N393" t="str">
            <v>CDD</v>
          </cell>
          <cell r="O393" t="str">
            <v>Contractuel</v>
          </cell>
          <cell r="P393">
            <v>45689</v>
          </cell>
          <cell r="Q393">
            <v>45716</v>
          </cell>
        </row>
        <row r="394">
          <cell r="A394">
            <v>2622</v>
          </cell>
          <cell r="B394" t="str">
            <v>Madame</v>
          </cell>
          <cell r="C394" t="str">
            <v>KHEDHER HANENE</v>
          </cell>
          <cell r="D394" t="str">
            <v>SAGE Tunisia</v>
          </cell>
          <cell r="E394" t="str">
            <v>PRODUCTION</v>
          </cell>
          <cell r="F394" t="str">
            <v>Couturière</v>
          </cell>
          <cell r="G394" t="str">
            <v>Panda</v>
          </cell>
          <cell r="H394" t="str">
            <v>HASNA NASRAOUI</v>
          </cell>
          <cell r="I394" t="str">
            <v>A</v>
          </cell>
          <cell r="J394" t="str">
            <v>DIRECTS</v>
          </cell>
          <cell r="K394">
            <v>45551</v>
          </cell>
          <cell r="L394"/>
          <cell r="M394">
            <v>9</v>
          </cell>
          <cell r="N394" t="str">
            <v>CDD</v>
          </cell>
          <cell r="O394" t="str">
            <v>Contractuel</v>
          </cell>
          <cell r="P394">
            <v>45689</v>
          </cell>
          <cell r="Q394">
            <v>45716</v>
          </cell>
        </row>
        <row r="395">
          <cell r="A395">
            <v>2625</v>
          </cell>
          <cell r="B395" t="str">
            <v>Madame</v>
          </cell>
          <cell r="C395" t="str">
            <v>KADRI SONIA</v>
          </cell>
          <cell r="D395" t="str">
            <v>SAGE Tunisia</v>
          </cell>
          <cell r="E395" t="str">
            <v>PRODUCTION</v>
          </cell>
          <cell r="F395" t="str">
            <v>Couturière</v>
          </cell>
          <cell r="G395" t="str">
            <v>Panda</v>
          </cell>
          <cell r="H395" t="str">
            <v>HASNA NASRAOUI</v>
          </cell>
          <cell r="I395" t="str">
            <v>A</v>
          </cell>
          <cell r="J395" t="str">
            <v>DIRECTS</v>
          </cell>
          <cell r="K395">
            <v>45551</v>
          </cell>
          <cell r="L395"/>
          <cell r="M395">
            <v>9</v>
          </cell>
          <cell r="N395" t="str">
            <v>CDD</v>
          </cell>
          <cell r="O395" t="str">
            <v>Contractuel</v>
          </cell>
          <cell r="P395">
            <v>45689</v>
          </cell>
          <cell r="Q395">
            <v>45716</v>
          </cell>
        </row>
        <row r="396">
          <cell r="A396">
            <v>2763</v>
          </cell>
          <cell r="B396" t="str">
            <v>Madame</v>
          </cell>
          <cell r="C396" t="str">
            <v>ABDELLAOUI IBTISSEM</v>
          </cell>
          <cell r="D396" t="str">
            <v>SAGE Tunisia</v>
          </cell>
          <cell r="E396" t="str">
            <v>PRODUCTION</v>
          </cell>
          <cell r="F396" t="str">
            <v>Contrôle qualité</v>
          </cell>
          <cell r="G396" t="str">
            <v>Panda</v>
          </cell>
          <cell r="H396" t="str">
            <v>HASNA NASRAOUI</v>
          </cell>
          <cell r="I396" t="str">
            <v>A</v>
          </cell>
          <cell r="J396" t="str">
            <v>INDIRECTS</v>
          </cell>
          <cell r="K396">
            <v>45610</v>
          </cell>
          <cell r="L396"/>
          <cell r="M396">
            <v>9</v>
          </cell>
          <cell r="N396" t="str">
            <v>CDD</v>
          </cell>
          <cell r="O396" t="str">
            <v>Contractuel</v>
          </cell>
          <cell r="P396">
            <v>45689</v>
          </cell>
          <cell r="Q396">
            <v>45716</v>
          </cell>
        </row>
        <row r="397">
          <cell r="A397">
            <v>478</v>
          </cell>
          <cell r="B397" t="str">
            <v>Madame</v>
          </cell>
          <cell r="C397" t="str">
            <v>KHALOUFI SABIHA</v>
          </cell>
          <cell r="D397" t="str">
            <v>SAGE Tunisia</v>
          </cell>
          <cell r="E397" t="str">
            <v>PRODUCTION</v>
          </cell>
          <cell r="F397" t="str">
            <v>Couturière</v>
          </cell>
          <cell r="G397">
            <v>965</v>
          </cell>
          <cell r="H397" t="str">
            <v>abdelhalim</v>
          </cell>
          <cell r="I397" t="str">
            <v>B</v>
          </cell>
          <cell r="J397" t="str">
            <v>DIRECTS</v>
          </cell>
          <cell r="K397">
            <v>44265</v>
          </cell>
          <cell r="L397" t="str">
            <v/>
          </cell>
          <cell r="M397">
            <v>9</v>
          </cell>
          <cell r="N397" t="str">
            <v>CDD</v>
          </cell>
          <cell r="O397" t="str">
            <v>Contractuel</v>
          </cell>
          <cell r="P397">
            <v>45689</v>
          </cell>
          <cell r="Q397">
            <v>45716</v>
          </cell>
        </row>
        <row r="398">
          <cell r="A398">
            <v>615</v>
          </cell>
          <cell r="B398" t="str">
            <v>Madame</v>
          </cell>
          <cell r="C398" t="str">
            <v>SAOUDI MABROUKA</v>
          </cell>
          <cell r="D398" t="str">
            <v>SAGE Tunisia</v>
          </cell>
          <cell r="E398" t="str">
            <v>PRODUCTION</v>
          </cell>
          <cell r="F398" t="str">
            <v>Couturière</v>
          </cell>
          <cell r="G398">
            <v>965</v>
          </cell>
          <cell r="H398" t="str">
            <v>abdelhalim</v>
          </cell>
          <cell r="I398" t="str">
            <v>B</v>
          </cell>
          <cell r="J398" t="str">
            <v>DIRECTS</v>
          </cell>
          <cell r="K398">
            <v>44368</v>
          </cell>
          <cell r="L398" t="str">
            <v/>
          </cell>
          <cell r="M398">
            <v>9</v>
          </cell>
          <cell r="N398" t="str">
            <v>CDD</v>
          </cell>
          <cell r="O398" t="str">
            <v>Contractuel</v>
          </cell>
          <cell r="P398">
            <v>45689</v>
          </cell>
          <cell r="Q398">
            <v>45716</v>
          </cell>
        </row>
        <row r="399">
          <cell r="A399">
            <v>664</v>
          </cell>
          <cell r="B399" t="str">
            <v>Madame</v>
          </cell>
          <cell r="C399" t="str">
            <v>TARHOUNI FATEN</v>
          </cell>
          <cell r="D399" t="str">
            <v>SAGE Tunisia</v>
          </cell>
          <cell r="E399" t="str">
            <v>PRODUCTION</v>
          </cell>
          <cell r="F399" t="str">
            <v>Team leader</v>
          </cell>
          <cell r="G399">
            <v>965</v>
          </cell>
          <cell r="H399" t="str">
            <v>abdelhalim</v>
          </cell>
          <cell r="I399" t="str">
            <v>B</v>
          </cell>
          <cell r="J399" t="str">
            <v>INDIRECTS</v>
          </cell>
          <cell r="K399">
            <v>44459</v>
          </cell>
          <cell r="L399" t="str">
            <v/>
          </cell>
          <cell r="M399">
            <v>9</v>
          </cell>
          <cell r="N399" t="str">
            <v>CDD</v>
          </cell>
          <cell r="O399" t="str">
            <v>Contractuel</v>
          </cell>
          <cell r="P399">
            <v>45689</v>
          </cell>
          <cell r="Q399">
            <v>45777</v>
          </cell>
        </row>
        <row r="400">
          <cell r="A400">
            <v>668</v>
          </cell>
          <cell r="B400" t="str">
            <v>Mlle</v>
          </cell>
          <cell r="C400" t="str">
            <v>FADHLAOUI AFEF</v>
          </cell>
          <cell r="D400" t="str">
            <v>SAGE Tunisia</v>
          </cell>
          <cell r="E400" t="str">
            <v>PRODUCTION</v>
          </cell>
          <cell r="F400" t="str">
            <v>Couturière</v>
          </cell>
          <cell r="G400">
            <v>965</v>
          </cell>
          <cell r="H400" t="str">
            <v>abdelhalim</v>
          </cell>
          <cell r="I400" t="str">
            <v>B</v>
          </cell>
          <cell r="J400" t="str">
            <v>DIRECTS</v>
          </cell>
          <cell r="K400">
            <v>44459</v>
          </cell>
          <cell r="L400" t="str">
            <v/>
          </cell>
          <cell r="M400">
            <v>9</v>
          </cell>
          <cell r="N400" t="str">
            <v>CDD</v>
          </cell>
          <cell r="O400" t="str">
            <v>Contractuel</v>
          </cell>
          <cell r="P400">
            <v>45689</v>
          </cell>
          <cell r="Q400">
            <v>45716</v>
          </cell>
        </row>
        <row r="401">
          <cell r="A401">
            <v>669</v>
          </cell>
          <cell r="B401" t="str">
            <v>Madame</v>
          </cell>
          <cell r="C401" t="str">
            <v>KAYEL HANENE</v>
          </cell>
          <cell r="D401" t="str">
            <v>SAGE Tunisia</v>
          </cell>
          <cell r="E401" t="str">
            <v>PRODUCTION</v>
          </cell>
          <cell r="F401" t="str">
            <v>Couturière</v>
          </cell>
          <cell r="G401">
            <v>965</v>
          </cell>
          <cell r="H401" t="str">
            <v>abdelhalim</v>
          </cell>
          <cell r="I401" t="str">
            <v>B</v>
          </cell>
          <cell r="J401" t="str">
            <v>DIRECTS</v>
          </cell>
          <cell r="K401">
            <v>44459</v>
          </cell>
          <cell r="L401" t="str">
            <v/>
          </cell>
          <cell r="M401">
            <v>9</v>
          </cell>
          <cell r="N401" t="str">
            <v>CDD</v>
          </cell>
          <cell r="O401" t="str">
            <v>Contractuel</v>
          </cell>
          <cell r="P401">
            <v>45689</v>
          </cell>
          <cell r="Q401">
            <v>45716</v>
          </cell>
        </row>
        <row r="402">
          <cell r="A402">
            <v>678</v>
          </cell>
          <cell r="B402" t="str">
            <v>Mlle</v>
          </cell>
          <cell r="C402" t="str">
            <v>KHSIB NAOUEL</v>
          </cell>
          <cell r="D402" t="str">
            <v>SAGE Tunisia</v>
          </cell>
          <cell r="E402" t="str">
            <v>PRODUCTION</v>
          </cell>
          <cell r="F402" t="str">
            <v>Contrôle Qualité</v>
          </cell>
          <cell r="G402">
            <v>965</v>
          </cell>
          <cell r="H402" t="str">
            <v>abdelhalim</v>
          </cell>
          <cell r="I402" t="str">
            <v>B</v>
          </cell>
          <cell r="J402" t="str">
            <v>INDIRECTS</v>
          </cell>
          <cell r="K402">
            <v>44471</v>
          </cell>
          <cell r="L402" t="str">
            <v/>
          </cell>
          <cell r="M402">
            <v>9</v>
          </cell>
          <cell r="N402" t="str">
            <v>CDD</v>
          </cell>
          <cell r="O402" t="str">
            <v>Contractuel</v>
          </cell>
          <cell r="P402">
            <v>45689</v>
          </cell>
          <cell r="Q402">
            <v>45716</v>
          </cell>
        </row>
        <row r="403">
          <cell r="A403">
            <v>757</v>
          </cell>
          <cell r="B403" t="str">
            <v>Madame</v>
          </cell>
          <cell r="C403" t="str">
            <v>AOUINI AMIRA</v>
          </cell>
          <cell r="D403" t="str">
            <v>SAGE Tunisia</v>
          </cell>
          <cell r="E403" t="str">
            <v>PRODUCTION</v>
          </cell>
          <cell r="F403" t="str">
            <v>Couturière</v>
          </cell>
          <cell r="G403">
            <v>965</v>
          </cell>
          <cell r="H403" t="str">
            <v>abdelhalim</v>
          </cell>
          <cell r="I403" t="str">
            <v>B</v>
          </cell>
          <cell r="J403" t="str">
            <v>DIRECTS</v>
          </cell>
          <cell r="K403">
            <v>44540</v>
          </cell>
          <cell r="M403">
            <v>9</v>
          </cell>
          <cell r="N403" t="str">
            <v>CDD</v>
          </cell>
          <cell r="O403" t="str">
            <v>Contractuel</v>
          </cell>
          <cell r="P403">
            <v>45689</v>
          </cell>
          <cell r="Q403">
            <v>45716</v>
          </cell>
        </row>
        <row r="404">
          <cell r="A404">
            <v>781</v>
          </cell>
          <cell r="B404" t="str">
            <v>Madame</v>
          </cell>
          <cell r="C404" t="str">
            <v>JEBALI RAJA</v>
          </cell>
          <cell r="D404" t="str">
            <v>SAGE Tunisia</v>
          </cell>
          <cell r="E404" t="str">
            <v>PRODUCTION</v>
          </cell>
          <cell r="F404" t="str">
            <v>Couturière</v>
          </cell>
          <cell r="G404">
            <v>965</v>
          </cell>
          <cell r="H404" t="str">
            <v>abdelhalim</v>
          </cell>
          <cell r="I404" t="str">
            <v>B</v>
          </cell>
          <cell r="J404" t="str">
            <v>DIRECTS</v>
          </cell>
          <cell r="K404">
            <v>44573</v>
          </cell>
          <cell r="M404">
            <v>9</v>
          </cell>
          <cell r="N404" t="str">
            <v>CDD</v>
          </cell>
          <cell r="O404" t="str">
            <v>Contractuel</v>
          </cell>
          <cell r="P404">
            <v>45689</v>
          </cell>
          <cell r="Q404">
            <v>45716</v>
          </cell>
        </row>
        <row r="405">
          <cell r="A405">
            <v>796</v>
          </cell>
          <cell r="B405" t="str">
            <v>Mlle</v>
          </cell>
          <cell r="C405" t="str">
            <v>JEBALI KHOULOUD</v>
          </cell>
          <cell r="D405" t="str">
            <v>SAGE Tunisia</v>
          </cell>
          <cell r="E405" t="str">
            <v>PRODUCTION</v>
          </cell>
          <cell r="F405" t="str">
            <v>Couturière</v>
          </cell>
          <cell r="G405">
            <v>965</v>
          </cell>
          <cell r="H405" t="str">
            <v>abdelhalim</v>
          </cell>
          <cell r="I405" t="str">
            <v>B</v>
          </cell>
          <cell r="J405" t="str">
            <v>DIRECTS</v>
          </cell>
          <cell r="K405">
            <v>44579</v>
          </cell>
          <cell r="M405">
            <v>9</v>
          </cell>
          <cell r="N405" t="str">
            <v>CDD</v>
          </cell>
          <cell r="O405" t="str">
            <v>Contractuel</v>
          </cell>
          <cell r="P405">
            <v>45689</v>
          </cell>
          <cell r="Q405">
            <v>45716</v>
          </cell>
        </row>
        <row r="406">
          <cell r="A406">
            <v>803</v>
          </cell>
          <cell r="B406" t="str">
            <v>Monsieur</v>
          </cell>
          <cell r="C406" t="str">
            <v>NAIMI AKRAM</v>
          </cell>
          <cell r="D406" t="str">
            <v>SAGE Tunisia</v>
          </cell>
          <cell r="E406" t="str">
            <v>PRODUCTION</v>
          </cell>
          <cell r="F406" t="str">
            <v>Couturière</v>
          </cell>
          <cell r="G406">
            <v>965</v>
          </cell>
          <cell r="H406" t="str">
            <v>abdelhalim</v>
          </cell>
          <cell r="I406" t="str">
            <v>B</v>
          </cell>
          <cell r="J406" t="str">
            <v>DIRECTS</v>
          </cell>
          <cell r="K406">
            <v>44580</v>
          </cell>
          <cell r="M406">
            <v>9</v>
          </cell>
          <cell r="N406" t="str">
            <v>CDD</v>
          </cell>
          <cell r="O406" t="str">
            <v>Contractuel</v>
          </cell>
          <cell r="P406">
            <v>45689</v>
          </cell>
          <cell r="Q406">
            <v>45716</v>
          </cell>
        </row>
        <row r="407">
          <cell r="A407">
            <v>807</v>
          </cell>
          <cell r="B407" t="str">
            <v>Madame</v>
          </cell>
          <cell r="C407" t="str">
            <v>BEN BOUTERAA RYM</v>
          </cell>
          <cell r="D407" t="str">
            <v>SAGE Tunisia</v>
          </cell>
          <cell r="E407" t="str">
            <v>PRODUCTION</v>
          </cell>
          <cell r="F407" t="str">
            <v>Team leader</v>
          </cell>
          <cell r="G407">
            <v>965</v>
          </cell>
          <cell r="H407" t="str">
            <v>abdelhalim</v>
          </cell>
          <cell r="I407" t="str">
            <v>B</v>
          </cell>
          <cell r="J407" t="str">
            <v>INDIRECTS</v>
          </cell>
          <cell r="K407">
            <v>44581</v>
          </cell>
          <cell r="M407">
            <v>9</v>
          </cell>
          <cell r="N407" t="str">
            <v>CDD</v>
          </cell>
          <cell r="O407" t="str">
            <v>Contractuel</v>
          </cell>
          <cell r="P407">
            <v>45689</v>
          </cell>
          <cell r="Q407">
            <v>45777</v>
          </cell>
        </row>
        <row r="408">
          <cell r="A408">
            <v>853</v>
          </cell>
          <cell r="B408" t="str">
            <v>Mlle</v>
          </cell>
          <cell r="C408" t="str">
            <v>RAHMANI HAJER</v>
          </cell>
          <cell r="D408" t="str">
            <v>SAGE Tunisia</v>
          </cell>
          <cell r="E408" t="str">
            <v>PRODUCTION</v>
          </cell>
          <cell r="F408" t="str">
            <v>Couturière</v>
          </cell>
          <cell r="G408">
            <v>965</v>
          </cell>
          <cell r="H408" t="str">
            <v>abdelhalim</v>
          </cell>
          <cell r="I408" t="str">
            <v>B</v>
          </cell>
          <cell r="J408" t="str">
            <v>DIRECTS</v>
          </cell>
          <cell r="K408">
            <v>44607</v>
          </cell>
          <cell r="M408">
            <v>9</v>
          </cell>
          <cell r="N408" t="str">
            <v>CDD</v>
          </cell>
          <cell r="O408" t="str">
            <v>Contractuel</v>
          </cell>
          <cell r="P408">
            <v>45689</v>
          </cell>
          <cell r="Q408">
            <v>45747</v>
          </cell>
        </row>
        <row r="409">
          <cell r="A409">
            <v>928</v>
          </cell>
          <cell r="B409" t="str">
            <v>Mlle</v>
          </cell>
          <cell r="C409" t="str">
            <v>SAADI YASMINE</v>
          </cell>
          <cell r="D409" t="str">
            <v>SAGE Tunisia</v>
          </cell>
          <cell r="E409" t="str">
            <v>PRODUCTION</v>
          </cell>
          <cell r="F409" t="str">
            <v>Couturière</v>
          </cell>
          <cell r="G409">
            <v>965</v>
          </cell>
          <cell r="H409" t="str">
            <v>abdelhalim</v>
          </cell>
          <cell r="I409" t="str">
            <v>B</v>
          </cell>
          <cell r="J409" t="str">
            <v>DIRECTS</v>
          </cell>
          <cell r="K409">
            <v>44698</v>
          </cell>
          <cell r="M409">
            <v>9</v>
          </cell>
          <cell r="N409" t="str">
            <v>CDD</v>
          </cell>
          <cell r="O409" t="str">
            <v>Contractuel</v>
          </cell>
          <cell r="P409">
            <v>45689</v>
          </cell>
          <cell r="Q409">
            <v>45747</v>
          </cell>
        </row>
        <row r="410">
          <cell r="A410">
            <v>948</v>
          </cell>
          <cell r="B410" t="str">
            <v>Madame</v>
          </cell>
          <cell r="C410" t="str">
            <v>HAFIEN NAJOUA</v>
          </cell>
          <cell r="D410" t="str">
            <v>SAGE Tunisia</v>
          </cell>
          <cell r="E410" t="str">
            <v>PRODUCTION</v>
          </cell>
          <cell r="F410" t="str">
            <v>Couturière</v>
          </cell>
          <cell r="G410">
            <v>965</v>
          </cell>
          <cell r="H410" t="str">
            <v>abdelhalim</v>
          </cell>
          <cell r="I410" t="str">
            <v>B</v>
          </cell>
          <cell r="J410" t="str">
            <v>DIRECTS</v>
          </cell>
          <cell r="K410">
            <v>44713</v>
          </cell>
          <cell r="M410">
            <v>9</v>
          </cell>
          <cell r="N410" t="str">
            <v>CDD</v>
          </cell>
          <cell r="O410" t="str">
            <v>Contractuel</v>
          </cell>
          <cell r="P410">
            <v>45689</v>
          </cell>
          <cell r="Q410">
            <v>45747</v>
          </cell>
        </row>
        <row r="411">
          <cell r="A411">
            <v>951</v>
          </cell>
          <cell r="B411" t="str">
            <v>Madame</v>
          </cell>
          <cell r="C411" t="str">
            <v>ZERGUINI SALWA</v>
          </cell>
          <cell r="D411" t="str">
            <v>SAGE Tunisia</v>
          </cell>
          <cell r="E411" t="str">
            <v>PRODUCTION</v>
          </cell>
          <cell r="F411" t="str">
            <v>Couturière</v>
          </cell>
          <cell r="G411">
            <v>965</v>
          </cell>
          <cell r="H411" t="str">
            <v>abdelhalim</v>
          </cell>
          <cell r="I411" t="str">
            <v>B</v>
          </cell>
          <cell r="J411" t="str">
            <v>DIRECTS</v>
          </cell>
          <cell r="K411">
            <v>44713</v>
          </cell>
          <cell r="M411">
            <v>9</v>
          </cell>
          <cell r="N411" t="str">
            <v>CDD</v>
          </cell>
          <cell r="O411" t="str">
            <v>Contractuel</v>
          </cell>
          <cell r="P411">
            <v>45689</v>
          </cell>
          <cell r="Q411">
            <v>45747</v>
          </cell>
        </row>
        <row r="412">
          <cell r="A412">
            <v>952</v>
          </cell>
          <cell r="B412" t="str">
            <v>Madame</v>
          </cell>
          <cell r="C412" t="str">
            <v>SASSI ZOHRA</v>
          </cell>
          <cell r="D412" t="str">
            <v>SAGE Tunisia</v>
          </cell>
          <cell r="E412" t="str">
            <v>PRODUCTION</v>
          </cell>
          <cell r="F412" t="str">
            <v>Couturière</v>
          </cell>
          <cell r="G412">
            <v>965</v>
          </cell>
          <cell r="H412" t="str">
            <v>abdelhalim</v>
          </cell>
          <cell r="I412" t="str">
            <v>B</v>
          </cell>
          <cell r="J412" t="str">
            <v>DIRECTS</v>
          </cell>
          <cell r="K412">
            <v>44713</v>
          </cell>
          <cell r="M412">
            <v>9</v>
          </cell>
          <cell r="N412" t="str">
            <v>CDD</v>
          </cell>
          <cell r="O412" t="str">
            <v>Contractuel</v>
          </cell>
          <cell r="P412">
            <v>45689</v>
          </cell>
          <cell r="Q412">
            <v>45747</v>
          </cell>
        </row>
        <row r="413">
          <cell r="A413">
            <v>959</v>
          </cell>
          <cell r="B413" t="str">
            <v>Madame</v>
          </cell>
          <cell r="C413" t="str">
            <v>DHAMBRI REFKA</v>
          </cell>
          <cell r="D413" t="str">
            <v>SAGE Tunisia</v>
          </cell>
          <cell r="E413" t="str">
            <v>PRODUCTION</v>
          </cell>
          <cell r="F413" t="str">
            <v>Couturière</v>
          </cell>
          <cell r="G413">
            <v>965</v>
          </cell>
          <cell r="H413" t="str">
            <v>abdelhalim</v>
          </cell>
          <cell r="I413" t="str">
            <v>B</v>
          </cell>
          <cell r="J413" t="str">
            <v>DIRECTS</v>
          </cell>
          <cell r="K413">
            <v>44713</v>
          </cell>
          <cell r="M413">
            <v>9</v>
          </cell>
          <cell r="N413" t="str">
            <v>CDD</v>
          </cell>
          <cell r="O413" t="str">
            <v>Contractuel</v>
          </cell>
          <cell r="P413">
            <v>45689</v>
          </cell>
          <cell r="Q413">
            <v>45747</v>
          </cell>
        </row>
        <row r="414">
          <cell r="A414">
            <v>960</v>
          </cell>
          <cell r="B414" t="str">
            <v>Madame</v>
          </cell>
          <cell r="C414" t="str">
            <v>TALOULI HANENE</v>
          </cell>
          <cell r="D414" t="str">
            <v>SAGE Tunisia</v>
          </cell>
          <cell r="E414" t="str">
            <v>PRODUCTION</v>
          </cell>
          <cell r="F414" t="str">
            <v>Couturière</v>
          </cell>
          <cell r="G414">
            <v>965</v>
          </cell>
          <cell r="H414" t="str">
            <v>abdelhalim</v>
          </cell>
          <cell r="I414" t="str">
            <v>B</v>
          </cell>
          <cell r="J414" t="str">
            <v>DIRECTS</v>
          </cell>
          <cell r="K414">
            <v>44713</v>
          </cell>
          <cell r="M414">
            <v>9</v>
          </cell>
          <cell r="N414" t="str">
            <v>CDD</v>
          </cell>
          <cell r="O414" t="str">
            <v>Contractuel</v>
          </cell>
          <cell r="P414">
            <v>45689</v>
          </cell>
          <cell r="Q414">
            <v>45747</v>
          </cell>
        </row>
        <row r="415">
          <cell r="A415">
            <v>962</v>
          </cell>
          <cell r="B415" t="str">
            <v>Mlle</v>
          </cell>
          <cell r="C415" t="str">
            <v>RIAHI SONIA</v>
          </cell>
          <cell r="D415" t="str">
            <v>SAGE Tunisia</v>
          </cell>
          <cell r="E415" t="str">
            <v>PRODUCTION</v>
          </cell>
          <cell r="F415" t="str">
            <v>Couturière</v>
          </cell>
          <cell r="G415">
            <v>965</v>
          </cell>
          <cell r="H415" t="str">
            <v>abdelhalim</v>
          </cell>
          <cell r="I415" t="str">
            <v>B</v>
          </cell>
          <cell r="J415" t="str">
            <v>DIRECTS</v>
          </cell>
          <cell r="K415">
            <v>44713</v>
          </cell>
          <cell r="M415">
            <v>9</v>
          </cell>
          <cell r="N415" t="str">
            <v>CDD</v>
          </cell>
          <cell r="O415" t="str">
            <v>Contractuel</v>
          </cell>
          <cell r="P415">
            <v>45689</v>
          </cell>
          <cell r="Q415">
            <v>45747</v>
          </cell>
        </row>
        <row r="416">
          <cell r="A416">
            <v>965</v>
          </cell>
          <cell r="B416" t="str">
            <v>Monsieur</v>
          </cell>
          <cell r="C416" t="str">
            <v>BEN SAAD WALID</v>
          </cell>
          <cell r="D416" t="str">
            <v>SAGE Tunisia</v>
          </cell>
          <cell r="E416" t="str">
            <v>PRODUCTION</v>
          </cell>
          <cell r="F416" t="str">
            <v>Couturière</v>
          </cell>
          <cell r="G416">
            <v>965</v>
          </cell>
          <cell r="H416" t="str">
            <v>abdelhalim</v>
          </cell>
          <cell r="I416" t="str">
            <v>B</v>
          </cell>
          <cell r="J416" t="str">
            <v>DIRECTS</v>
          </cell>
          <cell r="K416">
            <v>44713</v>
          </cell>
          <cell r="M416">
            <v>9</v>
          </cell>
          <cell r="N416" t="str">
            <v>CDD</v>
          </cell>
          <cell r="O416" t="str">
            <v>Contractuel</v>
          </cell>
          <cell r="P416">
            <v>45689</v>
          </cell>
          <cell r="Q416">
            <v>45747</v>
          </cell>
        </row>
        <row r="417">
          <cell r="A417">
            <v>968</v>
          </cell>
          <cell r="B417" t="str">
            <v>Madame</v>
          </cell>
          <cell r="C417" t="str">
            <v>BOUKHRIS RAOUDHA</v>
          </cell>
          <cell r="D417" t="str">
            <v>SAGE Tunisia</v>
          </cell>
          <cell r="E417" t="str">
            <v>PRODUCTION</v>
          </cell>
          <cell r="F417" t="str">
            <v>Couturière</v>
          </cell>
          <cell r="G417">
            <v>965</v>
          </cell>
          <cell r="H417" t="str">
            <v>abdelhalim</v>
          </cell>
          <cell r="I417" t="str">
            <v>B</v>
          </cell>
          <cell r="J417" t="str">
            <v>DIRECTS</v>
          </cell>
          <cell r="K417">
            <v>44713</v>
          </cell>
          <cell r="M417">
            <v>9</v>
          </cell>
          <cell r="N417" t="str">
            <v>CDD</v>
          </cell>
          <cell r="O417" t="str">
            <v>Contractuel</v>
          </cell>
          <cell r="P417">
            <v>45689</v>
          </cell>
          <cell r="Q417">
            <v>45747</v>
          </cell>
        </row>
        <row r="418">
          <cell r="A418">
            <v>1018</v>
          </cell>
          <cell r="B418" t="str">
            <v>Mlle</v>
          </cell>
          <cell r="C418" t="str">
            <v>MELKI EYA</v>
          </cell>
          <cell r="D418" t="str">
            <v>SAGE Tunisia</v>
          </cell>
          <cell r="E418" t="str">
            <v>PRODUCTION</v>
          </cell>
          <cell r="F418" t="str">
            <v>Contrôle Qualité</v>
          </cell>
          <cell r="G418">
            <v>965</v>
          </cell>
          <cell r="H418" t="str">
            <v>abdelhalim</v>
          </cell>
          <cell r="I418" t="str">
            <v>B</v>
          </cell>
          <cell r="J418" t="str">
            <v>INDIRECTS</v>
          </cell>
          <cell r="K418">
            <v>44739</v>
          </cell>
          <cell r="M418">
            <v>9</v>
          </cell>
          <cell r="N418" t="str">
            <v>CDD</v>
          </cell>
          <cell r="O418" t="str">
            <v>Contractuel</v>
          </cell>
          <cell r="P418">
            <v>45689</v>
          </cell>
          <cell r="Q418">
            <v>45747</v>
          </cell>
        </row>
        <row r="419">
          <cell r="A419">
            <v>1054</v>
          </cell>
          <cell r="B419" t="str">
            <v>Madame</v>
          </cell>
          <cell r="C419" t="str">
            <v>HAGUI SABRINE</v>
          </cell>
          <cell r="D419" t="str">
            <v>SAGE Tunisia</v>
          </cell>
          <cell r="E419" t="str">
            <v>PRODUCTION</v>
          </cell>
          <cell r="F419" t="str">
            <v>Couturière</v>
          </cell>
          <cell r="G419">
            <v>965</v>
          </cell>
          <cell r="H419" t="str">
            <v>abdelhalim</v>
          </cell>
          <cell r="I419" t="str">
            <v>B</v>
          </cell>
          <cell r="J419" t="str">
            <v>DIRECTS</v>
          </cell>
          <cell r="K419">
            <v>44754</v>
          </cell>
          <cell r="L419" t="str">
            <v/>
          </cell>
          <cell r="M419">
            <v>9</v>
          </cell>
          <cell r="N419" t="str">
            <v>CDD</v>
          </cell>
          <cell r="O419" t="str">
            <v>Contractuel</v>
          </cell>
          <cell r="P419">
            <v>45689</v>
          </cell>
          <cell r="Q419">
            <v>45747</v>
          </cell>
        </row>
        <row r="420">
          <cell r="A420">
            <v>1120</v>
          </cell>
          <cell r="B420" t="str">
            <v>Madame</v>
          </cell>
          <cell r="C420" t="str">
            <v>TOUIHRI SIHEM</v>
          </cell>
          <cell r="D420" t="str">
            <v>SAGE Tunisia</v>
          </cell>
          <cell r="E420" t="str">
            <v>PRODUCTION</v>
          </cell>
          <cell r="F420" t="str">
            <v>Couturière</v>
          </cell>
          <cell r="G420">
            <v>965</v>
          </cell>
          <cell r="H420" t="str">
            <v>abdelhalim</v>
          </cell>
          <cell r="I420" t="str">
            <v>B</v>
          </cell>
          <cell r="J420" t="str">
            <v>DIRECTS</v>
          </cell>
          <cell r="K420">
            <v>44825</v>
          </cell>
          <cell r="L420"/>
          <cell r="M420">
            <v>9</v>
          </cell>
          <cell r="N420" t="str">
            <v>CDD</v>
          </cell>
          <cell r="O420" t="str">
            <v>Contractuel</v>
          </cell>
          <cell r="P420">
            <v>45689</v>
          </cell>
          <cell r="Q420">
            <v>45747</v>
          </cell>
        </row>
        <row r="421">
          <cell r="A421">
            <v>1267</v>
          </cell>
          <cell r="B421" t="str">
            <v>Madame</v>
          </cell>
          <cell r="C421" t="str">
            <v>GHAZOUANI DALEL</v>
          </cell>
          <cell r="D421" t="str">
            <v>SAGE Tunisia</v>
          </cell>
          <cell r="E421" t="str">
            <v>PRODUCTION</v>
          </cell>
          <cell r="F421" t="str">
            <v>Couturière</v>
          </cell>
          <cell r="G421">
            <v>965</v>
          </cell>
          <cell r="H421" t="str">
            <v>abdelhalim</v>
          </cell>
          <cell r="I421" t="str">
            <v>B</v>
          </cell>
          <cell r="J421" t="str">
            <v>DIRECTS</v>
          </cell>
          <cell r="K421">
            <v>44957</v>
          </cell>
          <cell r="L421"/>
          <cell r="M421">
            <v>9</v>
          </cell>
          <cell r="N421" t="str">
            <v>CDD</v>
          </cell>
          <cell r="O421" t="str">
            <v>Contractuel</v>
          </cell>
          <cell r="P421">
            <v>45689</v>
          </cell>
          <cell r="Q421">
            <v>45747</v>
          </cell>
        </row>
        <row r="422">
          <cell r="A422">
            <v>1295</v>
          </cell>
          <cell r="B422" t="str">
            <v>Madame</v>
          </cell>
          <cell r="C422" t="str">
            <v>MHAMDI SONIA</v>
          </cell>
          <cell r="D422" t="str">
            <v>SAGE Tunisia</v>
          </cell>
          <cell r="E422" t="str">
            <v>PRODUCTION</v>
          </cell>
          <cell r="F422" t="str">
            <v>Couturière</v>
          </cell>
          <cell r="G422">
            <v>965</v>
          </cell>
          <cell r="H422" t="str">
            <v>abdelhalim</v>
          </cell>
          <cell r="I422" t="str">
            <v>B</v>
          </cell>
          <cell r="J422" t="str">
            <v>DIRECTS</v>
          </cell>
          <cell r="K422">
            <v>44972</v>
          </cell>
          <cell r="L422"/>
          <cell r="M422">
            <v>9</v>
          </cell>
          <cell r="N422" t="str">
            <v>CDD</v>
          </cell>
          <cell r="O422" t="str">
            <v>Contractuel</v>
          </cell>
          <cell r="P422">
            <v>45689</v>
          </cell>
          <cell r="Q422">
            <v>45747</v>
          </cell>
        </row>
        <row r="423">
          <cell r="A423">
            <v>1312</v>
          </cell>
          <cell r="B423" t="str">
            <v>Mlle</v>
          </cell>
          <cell r="C423" t="str">
            <v>NEFZI SIHEM</v>
          </cell>
          <cell r="D423" t="str">
            <v>SAGE Tunisia</v>
          </cell>
          <cell r="E423" t="str">
            <v>PRODUCTION</v>
          </cell>
          <cell r="F423" t="str">
            <v>Couturière</v>
          </cell>
          <cell r="G423">
            <v>965</v>
          </cell>
          <cell r="H423" t="str">
            <v>abdelhalim</v>
          </cell>
          <cell r="I423" t="str">
            <v>B</v>
          </cell>
          <cell r="J423" t="str">
            <v>DIRECTS</v>
          </cell>
          <cell r="K423">
            <v>44980</v>
          </cell>
          <cell r="L423"/>
          <cell r="M423">
            <v>9</v>
          </cell>
          <cell r="N423" t="str">
            <v>CDD</v>
          </cell>
          <cell r="O423" t="str">
            <v>Contractuel</v>
          </cell>
          <cell r="P423">
            <v>45689</v>
          </cell>
          <cell r="Q423">
            <v>45747</v>
          </cell>
        </row>
        <row r="424">
          <cell r="A424">
            <v>1313</v>
          </cell>
          <cell r="B424" t="str">
            <v>Mlle</v>
          </cell>
          <cell r="C424" t="str">
            <v>MOUSSI OUMAYMA</v>
          </cell>
          <cell r="D424" t="str">
            <v>SAGE Tunisia</v>
          </cell>
          <cell r="E424" t="str">
            <v>PRODUCTION</v>
          </cell>
          <cell r="F424" t="str">
            <v>Couturière</v>
          </cell>
          <cell r="G424">
            <v>965</v>
          </cell>
          <cell r="H424" t="str">
            <v>abdelhalim</v>
          </cell>
          <cell r="I424" t="str">
            <v>B</v>
          </cell>
          <cell r="J424" t="str">
            <v>DIRECTS</v>
          </cell>
          <cell r="K424">
            <v>44987</v>
          </cell>
          <cell r="L424"/>
          <cell r="M424">
            <v>9</v>
          </cell>
          <cell r="N424" t="str">
            <v>CDD</v>
          </cell>
          <cell r="O424" t="str">
            <v>Contractuel</v>
          </cell>
          <cell r="P424">
            <v>45689</v>
          </cell>
          <cell r="Q424">
            <v>45747</v>
          </cell>
        </row>
        <row r="425">
          <cell r="A425">
            <v>1322</v>
          </cell>
          <cell r="B425" t="str">
            <v>Madame</v>
          </cell>
          <cell r="C425" t="str">
            <v>HEBIBI AHLEM</v>
          </cell>
          <cell r="D425" t="str">
            <v>SAGE Tunisia</v>
          </cell>
          <cell r="E425" t="str">
            <v>PRODUCTION</v>
          </cell>
          <cell r="F425" t="str">
            <v>Couturière</v>
          </cell>
          <cell r="G425">
            <v>965</v>
          </cell>
          <cell r="H425" t="str">
            <v>abdelhalim</v>
          </cell>
          <cell r="I425" t="str">
            <v>B</v>
          </cell>
          <cell r="J425" t="str">
            <v>DIRECTS</v>
          </cell>
          <cell r="K425">
            <v>44987</v>
          </cell>
          <cell r="L425"/>
          <cell r="M425">
            <v>9</v>
          </cell>
          <cell r="N425" t="str">
            <v>CDD</v>
          </cell>
          <cell r="O425" t="str">
            <v>Contractuel</v>
          </cell>
          <cell r="P425">
            <v>45689</v>
          </cell>
          <cell r="Q425">
            <v>45747</v>
          </cell>
        </row>
        <row r="426">
          <cell r="A426">
            <v>1343</v>
          </cell>
          <cell r="B426" t="str">
            <v>Mlle</v>
          </cell>
          <cell r="C426" t="str">
            <v>EL MAY NOURHEN</v>
          </cell>
          <cell r="D426" t="str">
            <v>SAGE Tunisia</v>
          </cell>
          <cell r="E426" t="str">
            <v>PRODUCTION</v>
          </cell>
          <cell r="F426" t="str">
            <v>Alimentatrice</v>
          </cell>
          <cell r="G426">
            <v>965</v>
          </cell>
          <cell r="H426" t="str">
            <v>abdelhalim</v>
          </cell>
          <cell r="I426" t="str">
            <v>B</v>
          </cell>
          <cell r="J426" t="str">
            <v>DIRECTS</v>
          </cell>
          <cell r="K426">
            <v>44998</v>
          </cell>
          <cell r="M426">
            <v>9</v>
          </cell>
          <cell r="N426" t="str">
            <v>CDD</v>
          </cell>
          <cell r="O426" t="str">
            <v>Contractuel</v>
          </cell>
          <cell r="P426">
            <v>45689</v>
          </cell>
          <cell r="Q426">
            <v>45747</v>
          </cell>
        </row>
        <row r="427">
          <cell r="A427">
            <v>1404</v>
          </cell>
          <cell r="B427" t="str">
            <v>Madame</v>
          </cell>
          <cell r="C427" t="str">
            <v>BEN ZAYID HOUDA</v>
          </cell>
          <cell r="D427" t="str">
            <v>SAGE Tunisia</v>
          </cell>
          <cell r="E427" t="str">
            <v>PRODUCTION</v>
          </cell>
          <cell r="F427" t="str">
            <v>Couturière</v>
          </cell>
          <cell r="G427">
            <v>965</v>
          </cell>
          <cell r="H427" t="str">
            <v>abdelhalim</v>
          </cell>
          <cell r="I427" t="str">
            <v>B</v>
          </cell>
          <cell r="J427" t="str">
            <v>DIRECTS</v>
          </cell>
          <cell r="K427">
            <v>45027</v>
          </cell>
          <cell r="M427">
            <v>9</v>
          </cell>
          <cell r="N427" t="str">
            <v>CDD</v>
          </cell>
          <cell r="O427" t="str">
            <v>Contractuel</v>
          </cell>
          <cell r="P427">
            <v>45689</v>
          </cell>
          <cell r="Q427">
            <v>45747</v>
          </cell>
        </row>
        <row r="428">
          <cell r="A428">
            <v>1406</v>
          </cell>
          <cell r="B428" t="str">
            <v>Madame</v>
          </cell>
          <cell r="C428" t="str">
            <v>JOUINI ASMA</v>
          </cell>
          <cell r="D428" t="str">
            <v>SAGE Tunisia</v>
          </cell>
          <cell r="E428" t="str">
            <v>PRODUCTION</v>
          </cell>
          <cell r="F428" t="str">
            <v>Couturière</v>
          </cell>
          <cell r="G428">
            <v>965</v>
          </cell>
          <cell r="H428" t="str">
            <v>abdelhalim</v>
          </cell>
          <cell r="I428" t="str">
            <v>B</v>
          </cell>
          <cell r="J428" t="str">
            <v>DIRECTS</v>
          </cell>
          <cell r="K428">
            <v>45027</v>
          </cell>
          <cell r="M428">
            <v>9</v>
          </cell>
          <cell r="N428" t="str">
            <v>CDD</v>
          </cell>
          <cell r="O428" t="str">
            <v>Contractuel</v>
          </cell>
          <cell r="P428">
            <v>45689</v>
          </cell>
          <cell r="Q428">
            <v>45747</v>
          </cell>
        </row>
        <row r="429">
          <cell r="A429">
            <v>1416</v>
          </cell>
          <cell r="B429" t="str">
            <v>Madame</v>
          </cell>
          <cell r="C429" t="str">
            <v>AIDI RAFIKA</v>
          </cell>
          <cell r="D429" t="str">
            <v>SAGE Tunisia</v>
          </cell>
          <cell r="E429" t="str">
            <v>PRODUCTION</v>
          </cell>
          <cell r="F429" t="str">
            <v>Couturière</v>
          </cell>
          <cell r="G429">
            <v>965</v>
          </cell>
          <cell r="H429" t="str">
            <v>abdelhalim</v>
          </cell>
          <cell r="I429" t="str">
            <v>B</v>
          </cell>
          <cell r="J429" t="str">
            <v>DIRECTS</v>
          </cell>
          <cell r="K429">
            <v>45040</v>
          </cell>
          <cell r="M429">
            <v>9</v>
          </cell>
          <cell r="N429" t="str">
            <v>CDD</v>
          </cell>
          <cell r="O429" t="str">
            <v>Contractuel</v>
          </cell>
          <cell r="P429">
            <v>45689</v>
          </cell>
          <cell r="Q429">
            <v>45747</v>
          </cell>
        </row>
        <row r="430">
          <cell r="A430">
            <v>1469</v>
          </cell>
          <cell r="B430" t="str">
            <v>Mlle</v>
          </cell>
          <cell r="C430" t="str">
            <v>DRIDI WEJDENE</v>
          </cell>
          <cell r="D430" t="str">
            <v>SAGE Tunisia</v>
          </cell>
          <cell r="E430" t="str">
            <v>PRODUCTION</v>
          </cell>
          <cell r="F430" t="str">
            <v>Alimentatrice</v>
          </cell>
          <cell r="G430">
            <v>965</v>
          </cell>
          <cell r="H430" t="str">
            <v>abdelhalim</v>
          </cell>
          <cell r="I430" t="str">
            <v>B</v>
          </cell>
          <cell r="J430" t="str">
            <v>DIRECTS</v>
          </cell>
          <cell r="K430">
            <v>45055</v>
          </cell>
          <cell r="M430">
            <v>9</v>
          </cell>
          <cell r="N430" t="str">
            <v>CDD</v>
          </cell>
          <cell r="O430" t="str">
            <v>Contractuel</v>
          </cell>
          <cell r="P430">
            <v>45689</v>
          </cell>
          <cell r="Q430">
            <v>45747</v>
          </cell>
        </row>
        <row r="431">
          <cell r="A431">
            <v>1470</v>
          </cell>
          <cell r="B431" t="str">
            <v>Madame</v>
          </cell>
          <cell r="C431" t="str">
            <v>HOUIJI RIM</v>
          </cell>
          <cell r="D431" t="str">
            <v>SAGE Tunisia</v>
          </cell>
          <cell r="E431" t="str">
            <v>PRODUCTION</v>
          </cell>
          <cell r="F431" t="str">
            <v>Couturière</v>
          </cell>
          <cell r="G431">
            <v>965</v>
          </cell>
          <cell r="H431" t="str">
            <v>abdelhalim</v>
          </cell>
          <cell r="I431" t="str">
            <v>B</v>
          </cell>
          <cell r="J431" t="str">
            <v>DIRECTS</v>
          </cell>
          <cell r="K431">
            <v>45055</v>
          </cell>
          <cell r="M431">
            <v>9</v>
          </cell>
          <cell r="N431" t="str">
            <v>CDD</v>
          </cell>
          <cell r="O431" t="str">
            <v>Contractuel</v>
          </cell>
          <cell r="P431">
            <v>45689</v>
          </cell>
          <cell r="Q431">
            <v>45747</v>
          </cell>
        </row>
        <row r="432">
          <cell r="A432">
            <v>1486</v>
          </cell>
          <cell r="B432" t="str">
            <v>Mlle</v>
          </cell>
          <cell r="C432" t="str">
            <v>HAMMAMI MARWA</v>
          </cell>
          <cell r="D432" t="str">
            <v>SAGE Tunisia</v>
          </cell>
          <cell r="E432" t="str">
            <v>PRODUCTION</v>
          </cell>
          <cell r="F432" t="str">
            <v>Couturière</v>
          </cell>
          <cell r="G432">
            <v>965</v>
          </cell>
          <cell r="H432" t="str">
            <v>abdelhalim</v>
          </cell>
          <cell r="I432" t="str">
            <v>B</v>
          </cell>
          <cell r="J432" t="str">
            <v>DIRECTS</v>
          </cell>
          <cell r="K432">
            <v>45059</v>
          </cell>
          <cell r="M432">
            <v>9</v>
          </cell>
          <cell r="N432" t="str">
            <v>CDD</v>
          </cell>
          <cell r="O432" t="str">
            <v>Contractuel</v>
          </cell>
          <cell r="P432">
            <v>45689</v>
          </cell>
          <cell r="Q432">
            <v>45747</v>
          </cell>
        </row>
        <row r="433">
          <cell r="A433">
            <v>1503</v>
          </cell>
          <cell r="B433" t="str">
            <v>Mlle</v>
          </cell>
          <cell r="C433" t="str">
            <v>ZARRIM FATEN</v>
          </cell>
          <cell r="D433" t="str">
            <v>SAGE Tunisia</v>
          </cell>
          <cell r="E433" t="str">
            <v>PRODUCTION</v>
          </cell>
          <cell r="F433" t="str">
            <v>Couturière</v>
          </cell>
          <cell r="G433">
            <v>965</v>
          </cell>
          <cell r="H433" t="str">
            <v>abdelhalim</v>
          </cell>
          <cell r="I433" t="str">
            <v>B</v>
          </cell>
          <cell r="J433" t="str">
            <v>DIRECTS</v>
          </cell>
          <cell r="K433">
            <v>45065</v>
          </cell>
          <cell r="M433">
            <v>9</v>
          </cell>
          <cell r="N433" t="str">
            <v>CDD</v>
          </cell>
          <cell r="O433" t="str">
            <v>Contractuel</v>
          </cell>
          <cell r="P433">
            <v>45689</v>
          </cell>
          <cell r="Q433">
            <v>45747</v>
          </cell>
        </row>
        <row r="434">
          <cell r="A434">
            <v>1518</v>
          </cell>
          <cell r="B434" t="str">
            <v>Madame</v>
          </cell>
          <cell r="C434" t="str">
            <v>HOSNI SAMIA</v>
          </cell>
          <cell r="D434" t="str">
            <v>SAGE Tunisia</v>
          </cell>
          <cell r="E434" t="str">
            <v>PRODUCTION</v>
          </cell>
          <cell r="F434" t="str">
            <v>Couturière</v>
          </cell>
          <cell r="G434">
            <v>965</v>
          </cell>
          <cell r="H434" t="str">
            <v>abdelhalim</v>
          </cell>
          <cell r="I434" t="str">
            <v>B</v>
          </cell>
          <cell r="J434" t="str">
            <v>DIRECTS</v>
          </cell>
          <cell r="K434">
            <v>45079</v>
          </cell>
          <cell r="M434">
            <v>9</v>
          </cell>
          <cell r="N434" t="str">
            <v>CDD</v>
          </cell>
          <cell r="O434" t="str">
            <v>Contractuel</v>
          </cell>
          <cell r="P434">
            <v>45689</v>
          </cell>
          <cell r="Q434">
            <v>45747</v>
          </cell>
        </row>
        <row r="435">
          <cell r="A435">
            <v>1645</v>
          </cell>
          <cell r="B435" t="str">
            <v>Mlle</v>
          </cell>
          <cell r="C435" t="str">
            <v>MEJRI LATIFA</v>
          </cell>
          <cell r="D435" t="str">
            <v>SAGE Tunisia</v>
          </cell>
          <cell r="E435" t="str">
            <v>PRODUCTION</v>
          </cell>
          <cell r="F435" t="str">
            <v>Couturière</v>
          </cell>
          <cell r="G435">
            <v>965</v>
          </cell>
          <cell r="H435" t="str">
            <v>abdelhalim</v>
          </cell>
          <cell r="I435" t="str">
            <v>B</v>
          </cell>
          <cell r="J435" t="str">
            <v>DIRECTS</v>
          </cell>
          <cell r="K435">
            <v>45184</v>
          </cell>
          <cell r="M435">
            <v>9</v>
          </cell>
          <cell r="N435" t="str">
            <v>CDD</v>
          </cell>
          <cell r="O435" t="str">
            <v>Contractuel</v>
          </cell>
          <cell r="P435">
            <v>45689</v>
          </cell>
          <cell r="Q435">
            <v>45747</v>
          </cell>
        </row>
        <row r="436">
          <cell r="A436">
            <v>2708</v>
          </cell>
          <cell r="B436" t="str">
            <v>Madame</v>
          </cell>
          <cell r="C436" t="str">
            <v>BEN SALAH WEJDENE</v>
          </cell>
          <cell r="D436" t="str">
            <v>SAGE Tunisia</v>
          </cell>
          <cell r="E436" t="str">
            <v>QUALITE</v>
          </cell>
          <cell r="F436" t="str">
            <v>Contrôle Qualité</v>
          </cell>
          <cell r="G436">
            <v>965</v>
          </cell>
          <cell r="H436" t="str">
            <v>Ismail</v>
          </cell>
          <cell r="I436" t="str">
            <v>B</v>
          </cell>
          <cell r="J436" t="str">
            <v>INDIRECTS</v>
          </cell>
          <cell r="K436">
            <v>45588</v>
          </cell>
          <cell r="L436"/>
          <cell r="M436">
            <v>9</v>
          </cell>
          <cell r="N436" t="str">
            <v>CDD</v>
          </cell>
          <cell r="O436" t="str">
            <v>Contractuel</v>
          </cell>
          <cell r="P436">
            <v>45689</v>
          </cell>
          <cell r="Q436">
            <v>45716</v>
          </cell>
        </row>
        <row r="437">
          <cell r="A437">
            <v>2770</v>
          </cell>
          <cell r="B437" t="str">
            <v>Madame</v>
          </cell>
          <cell r="C437" t="str">
            <v>HAOUAMI CHEDLIA</v>
          </cell>
          <cell r="D437" t="str">
            <v>SAGE Tunisia</v>
          </cell>
          <cell r="E437" t="str">
            <v>PRODUCTION</v>
          </cell>
          <cell r="F437" t="str">
            <v>Couturière</v>
          </cell>
          <cell r="G437">
            <v>965</v>
          </cell>
          <cell r="H437" t="str">
            <v>abdelhalim</v>
          </cell>
          <cell r="I437" t="str">
            <v>B</v>
          </cell>
          <cell r="J437" t="str">
            <v>DIRECTS</v>
          </cell>
          <cell r="K437">
            <v>45611</v>
          </cell>
          <cell r="L437"/>
          <cell r="M437">
            <v>9</v>
          </cell>
          <cell r="N437" t="str">
            <v>CDD</v>
          </cell>
          <cell r="O437" t="str">
            <v>Contractuel</v>
          </cell>
          <cell r="P437">
            <v>45689</v>
          </cell>
          <cell r="Q437">
            <v>45716</v>
          </cell>
        </row>
        <row r="438">
          <cell r="A438">
            <v>768</v>
          </cell>
          <cell r="B438" t="str">
            <v>Mlle</v>
          </cell>
          <cell r="C438" t="str">
            <v>MASSOUD ABIR</v>
          </cell>
          <cell r="D438" t="str">
            <v>SAGE Tunisia</v>
          </cell>
          <cell r="E438" t="str">
            <v>QUALITE</v>
          </cell>
          <cell r="F438" t="str">
            <v>Appolo</v>
          </cell>
          <cell r="G438" t="str">
            <v>APPOLO</v>
          </cell>
          <cell r="H438" t="str">
            <v>YOUSSEF KHALOUI</v>
          </cell>
          <cell r="I438" t="str">
            <v>B</v>
          </cell>
          <cell r="J438" t="str">
            <v>INDIRECTS</v>
          </cell>
          <cell r="K438">
            <v>44550</v>
          </cell>
          <cell r="M438">
            <v>9</v>
          </cell>
          <cell r="N438" t="str">
            <v>CDD</v>
          </cell>
          <cell r="O438" t="str">
            <v>Contractuel</v>
          </cell>
          <cell r="P438">
            <v>45689</v>
          </cell>
          <cell r="Q438">
            <v>45777</v>
          </cell>
        </row>
        <row r="439">
          <cell r="A439">
            <v>1348</v>
          </cell>
          <cell r="B439" t="str">
            <v>Madame</v>
          </cell>
          <cell r="C439" t="str">
            <v>SGHAIER FATEN</v>
          </cell>
          <cell r="D439" t="str">
            <v>SAGE Tunisia</v>
          </cell>
          <cell r="E439" t="str">
            <v>PRODUCTION</v>
          </cell>
          <cell r="F439" t="str">
            <v>Team leader</v>
          </cell>
          <cell r="G439" t="str">
            <v>P6 AR</v>
          </cell>
          <cell r="H439" t="str">
            <v>MASSOUD BRAHMI</v>
          </cell>
          <cell r="I439" t="str">
            <v>B</v>
          </cell>
          <cell r="J439" t="str">
            <v>INDIRECTS</v>
          </cell>
          <cell r="K439">
            <v>45006</v>
          </cell>
          <cell r="M439">
            <v>9</v>
          </cell>
          <cell r="N439" t="str">
            <v>CDD</v>
          </cell>
          <cell r="O439" t="str">
            <v>Contractuel</v>
          </cell>
          <cell r="P439">
            <v>45689</v>
          </cell>
          <cell r="Q439">
            <v>45777</v>
          </cell>
        </row>
        <row r="440">
          <cell r="A440">
            <v>1355</v>
          </cell>
          <cell r="B440" t="str">
            <v>Madame</v>
          </cell>
          <cell r="C440" t="str">
            <v>JELASSI HANEN</v>
          </cell>
          <cell r="D440" t="str">
            <v>SAGE Tunisia</v>
          </cell>
          <cell r="E440" t="str">
            <v>PRODUCTION</v>
          </cell>
          <cell r="F440" t="str">
            <v>Team leader</v>
          </cell>
          <cell r="G440" t="str">
            <v>P6 AR</v>
          </cell>
          <cell r="H440" t="str">
            <v>MASSOUD BRAHMI</v>
          </cell>
          <cell r="I440" t="str">
            <v>B</v>
          </cell>
          <cell r="J440" t="str">
            <v>INDIRECTS</v>
          </cell>
          <cell r="K440">
            <v>45006</v>
          </cell>
          <cell r="M440">
            <v>9</v>
          </cell>
          <cell r="N440" t="str">
            <v>CDD</v>
          </cell>
          <cell r="O440" t="str">
            <v>Contractuel</v>
          </cell>
          <cell r="P440">
            <v>45689</v>
          </cell>
          <cell r="Q440">
            <v>45777</v>
          </cell>
        </row>
        <row r="441">
          <cell r="A441">
            <v>1379</v>
          </cell>
          <cell r="B441" t="str">
            <v>Madame</v>
          </cell>
          <cell r="C441" t="str">
            <v>YEFERNI RANIA</v>
          </cell>
          <cell r="D441" t="str">
            <v>SAGE Tunisia</v>
          </cell>
          <cell r="E441" t="str">
            <v>PRODUCTION</v>
          </cell>
          <cell r="F441" t="str">
            <v>Couturière</v>
          </cell>
          <cell r="G441" t="str">
            <v>P6 AR</v>
          </cell>
          <cell r="H441" t="str">
            <v>MASSOUD BRAHMI</v>
          </cell>
          <cell r="I441" t="str">
            <v>B</v>
          </cell>
          <cell r="J441" t="str">
            <v>DIRECTS</v>
          </cell>
          <cell r="K441">
            <v>45006</v>
          </cell>
          <cell r="M441">
            <v>9</v>
          </cell>
          <cell r="N441" t="str">
            <v>CDD</v>
          </cell>
          <cell r="O441" t="str">
            <v>Contractuel</v>
          </cell>
          <cell r="P441">
            <v>45689</v>
          </cell>
          <cell r="Q441">
            <v>45747</v>
          </cell>
        </row>
        <row r="442">
          <cell r="A442">
            <v>1427</v>
          </cell>
          <cell r="B442" t="str">
            <v>Madame</v>
          </cell>
          <cell r="C442" t="str">
            <v>ATHIMNI FADHILA</v>
          </cell>
          <cell r="D442" t="str">
            <v>SAGE Tunisia</v>
          </cell>
          <cell r="E442" t="str">
            <v>PRODUCTION</v>
          </cell>
          <cell r="F442" t="str">
            <v>Couturière</v>
          </cell>
          <cell r="G442" t="str">
            <v>P6 AR</v>
          </cell>
          <cell r="H442" t="str">
            <v>MASSOUD BRAHMI</v>
          </cell>
          <cell r="I442" t="str">
            <v>B</v>
          </cell>
          <cell r="J442" t="str">
            <v>DIRECTS</v>
          </cell>
          <cell r="K442">
            <v>45041</v>
          </cell>
          <cell r="M442">
            <v>9</v>
          </cell>
          <cell r="N442" t="str">
            <v>CDD</v>
          </cell>
          <cell r="O442" t="str">
            <v>Contractuel</v>
          </cell>
          <cell r="P442">
            <v>45689</v>
          </cell>
          <cell r="Q442">
            <v>45747</v>
          </cell>
        </row>
        <row r="443">
          <cell r="A443">
            <v>1455</v>
          </cell>
          <cell r="B443" t="str">
            <v>Mlle</v>
          </cell>
          <cell r="C443" t="str">
            <v>JELASSI HAJER</v>
          </cell>
          <cell r="D443" t="str">
            <v>SAGE Tunisia</v>
          </cell>
          <cell r="E443" t="str">
            <v>PRODUCTION</v>
          </cell>
          <cell r="F443" t="str">
            <v>Alimentatrice</v>
          </cell>
          <cell r="G443" t="str">
            <v>P6 AR</v>
          </cell>
          <cell r="H443" t="str">
            <v>MASSOUD BRAHMI</v>
          </cell>
          <cell r="I443" t="str">
            <v>B</v>
          </cell>
          <cell r="J443" t="str">
            <v>DIRECTS</v>
          </cell>
          <cell r="K443">
            <v>45050</v>
          </cell>
          <cell r="M443">
            <v>9</v>
          </cell>
          <cell r="N443" t="str">
            <v>CDD</v>
          </cell>
          <cell r="O443" t="str">
            <v>Contractuel</v>
          </cell>
          <cell r="P443">
            <v>45689</v>
          </cell>
          <cell r="Q443">
            <v>45747</v>
          </cell>
        </row>
        <row r="444">
          <cell r="A444">
            <v>1519</v>
          </cell>
          <cell r="B444" t="str">
            <v>Madame</v>
          </cell>
          <cell r="C444" t="str">
            <v>GHARBI LAMIA</v>
          </cell>
          <cell r="D444" t="str">
            <v>SAGE Tunisia</v>
          </cell>
          <cell r="E444" t="str">
            <v>PRODUCTION</v>
          </cell>
          <cell r="F444" t="str">
            <v>Couturière</v>
          </cell>
          <cell r="G444" t="str">
            <v>P6 AR</v>
          </cell>
          <cell r="H444" t="str">
            <v>MASSOUD BRAHMI</v>
          </cell>
          <cell r="I444" t="str">
            <v>B</v>
          </cell>
          <cell r="J444" t="str">
            <v>DIRECTS</v>
          </cell>
          <cell r="K444">
            <v>45078</v>
          </cell>
          <cell r="M444">
            <v>9</v>
          </cell>
          <cell r="N444" t="str">
            <v>CDD</v>
          </cell>
          <cell r="O444" t="str">
            <v>Contractuel</v>
          </cell>
          <cell r="P444">
            <v>45689</v>
          </cell>
          <cell r="Q444">
            <v>45747</v>
          </cell>
        </row>
        <row r="445">
          <cell r="A445">
            <v>1535</v>
          </cell>
          <cell r="B445" t="str">
            <v>Mlle</v>
          </cell>
          <cell r="C445" t="str">
            <v>ATTAFI AZA</v>
          </cell>
          <cell r="D445" t="str">
            <v>SAGE Tunisia</v>
          </cell>
          <cell r="E445" t="str">
            <v>PRODUCTION</v>
          </cell>
          <cell r="F445" t="str">
            <v>Couturière</v>
          </cell>
          <cell r="G445" t="str">
            <v>P6 AR</v>
          </cell>
          <cell r="H445" t="str">
            <v>MASSOUD BRAHMI</v>
          </cell>
          <cell r="I445" t="str">
            <v>B</v>
          </cell>
          <cell r="J445" t="str">
            <v>DIRECTS</v>
          </cell>
          <cell r="K445">
            <v>45086</v>
          </cell>
          <cell r="M445">
            <v>9</v>
          </cell>
          <cell r="N445" t="str">
            <v>CDD</v>
          </cell>
          <cell r="O445" t="str">
            <v>Contractuel</v>
          </cell>
          <cell r="P445">
            <v>45689</v>
          </cell>
          <cell r="Q445">
            <v>45747</v>
          </cell>
        </row>
        <row r="446">
          <cell r="A446">
            <v>1539</v>
          </cell>
          <cell r="B446" t="str">
            <v>Madame</v>
          </cell>
          <cell r="C446" t="str">
            <v>JOUINI OLFA</v>
          </cell>
          <cell r="D446" t="str">
            <v>SAGE Tunisia</v>
          </cell>
          <cell r="E446" t="str">
            <v>PRODUCTION</v>
          </cell>
          <cell r="F446" t="str">
            <v>Couturière</v>
          </cell>
          <cell r="G446" t="str">
            <v>P6 AR</v>
          </cell>
          <cell r="H446" t="str">
            <v>MASSOUD BRAHMI</v>
          </cell>
          <cell r="I446" t="str">
            <v>B</v>
          </cell>
          <cell r="J446" t="str">
            <v>DIRECTS</v>
          </cell>
          <cell r="K446">
            <v>45086</v>
          </cell>
          <cell r="M446">
            <v>9</v>
          </cell>
          <cell r="N446" t="str">
            <v>CDD</v>
          </cell>
          <cell r="O446" t="str">
            <v>Contractuel</v>
          </cell>
          <cell r="P446">
            <v>45689</v>
          </cell>
          <cell r="Q446">
            <v>45747</v>
          </cell>
        </row>
        <row r="447">
          <cell r="A447">
            <v>1540</v>
          </cell>
          <cell r="B447" t="str">
            <v>Madame</v>
          </cell>
          <cell r="C447" t="str">
            <v>AMDOUNI NOURA</v>
          </cell>
          <cell r="D447" t="str">
            <v>SAGE Tunisia</v>
          </cell>
          <cell r="E447" t="str">
            <v>PRODUCTION</v>
          </cell>
          <cell r="F447" t="str">
            <v>Couturière</v>
          </cell>
          <cell r="G447" t="str">
            <v>P6 AR</v>
          </cell>
          <cell r="H447" t="str">
            <v>MASSOUD BRAHMI</v>
          </cell>
          <cell r="I447" t="str">
            <v>B</v>
          </cell>
          <cell r="J447" t="str">
            <v>DIRECTS</v>
          </cell>
          <cell r="K447">
            <v>45086</v>
          </cell>
          <cell r="M447">
            <v>9</v>
          </cell>
          <cell r="N447" t="str">
            <v>CDD</v>
          </cell>
          <cell r="O447" t="str">
            <v>Contractuel</v>
          </cell>
          <cell r="P447">
            <v>45689</v>
          </cell>
          <cell r="Q447">
            <v>45747</v>
          </cell>
        </row>
        <row r="448">
          <cell r="A448">
            <v>1542</v>
          </cell>
          <cell r="B448" t="str">
            <v>Madame</v>
          </cell>
          <cell r="C448" t="str">
            <v>BESDOURI ZEINEB</v>
          </cell>
          <cell r="D448" t="str">
            <v>SAGE Tunisia</v>
          </cell>
          <cell r="E448" t="str">
            <v>PRODUCTION</v>
          </cell>
          <cell r="F448" t="str">
            <v>Couturière</v>
          </cell>
          <cell r="G448" t="str">
            <v>P6 AR</v>
          </cell>
          <cell r="H448" t="str">
            <v>MASSOUD BRAHMI</v>
          </cell>
          <cell r="I448" t="str">
            <v>B</v>
          </cell>
          <cell r="J448" t="str">
            <v>DIRECTS</v>
          </cell>
          <cell r="K448">
            <v>45087</v>
          </cell>
          <cell r="M448">
            <v>9</v>
          </cell>
          <cell r="N448" t="str">
            <v>CDD</v>
          </cell>
          <cell r="O448" t="str">
            <v>Contractuel</v>
          </cell>
          <cell r="P448">
            <v>45689</v>
          </cell>
          <cell r="Q448">
            <v>45747</v>
          </cell>
        </row>
        <row r="449">
          <cell r="A449">
            <v>1543</v>
          </cell>
          <cell r="B449" t="str">
            <v>Madame</v>
          </cell>
          <cell r="C449" t="str">
            <v>WEDERNI MANEL</v>
          </cell>
          <cell r="D449" t="str">
            <v>SAGE Tunisia</v>
          </cell>
          <cell r="E449" t="str">
            <v>PRODUCTION</v>
          </cell>
          <cell r="F449" t="str">
            <v>Couturière</v>
          </cell>
          <cell r="G449" t="str">
            <v>P6 AR</v>
          </cell>
          <cell r="H449" t="str">
            <v>MASSOUD BRAHMI</v>
          </cell>
          <cell r="I449" t="str">
            <v>B</v>
          </cell>
          <cell r="J449" t="str">
            <v>DIRECTS</v>
          </cell>
          <cell r="K449">
            <v>45087</v>
          </cell>
          <cell r="M449">
            <v>9</v>
          </cell>
          <cell r="N449" t="str">
            <v>CDD</v>
          </cell>
          <cell r="O449" t="str">
            <v>Contractuel</v>
          </cell>
          <cell r="P449">
            <v>45689</v>
          </cell>
          <cell r="Q449">
            <v>45747</v>
          </cell>
        </row>
        <row r="450">
          <cell r="A450">
            <v>1544</v>
          </cell>
          <cell r="B450" t="str">
            <v>Mlle</v>
          </cell>
          <cell r="C450" t="str">
            <v>LAKTI MARWA</v>
          </cell>
          <cell r="D450" t="str">
            <v>SAGE Tunisia</v>
          </cell>
          <cell r="E450" t="str">
            <v>PRODUCTION</v>
          </cell>
          <cell r="F450" t="str">
            <v>Couturière</v>
          </cell>
          <cell r="G450" t="str">
            <v>P6 AR</v>
          </cell>
          <cell r="H450" t="str">
            <v>MASSOUD BRAHMI</v>
          </cell>
          <cell r="I450" t="str">
            <v>B</v>
          </cell>
          <cell r="J450" t="str">
            <v>DIRECTS</v>
          </cell>
          <cell r="K450">
            <v>45087</v>
          </cell>
          <cell r="M450">
            <v>9</v>
          </cell>
          <cell r="N450" t="str">
            <v>CDD</v>
          </cell>
          <cell r="O450" t="str">
            <v>Contractuel</v>
          </cell>
          <cell r="P450">
            <v>45689</v>
          </cell>
          <cell r="Q450">
            <v>45747</v>
          </cell>
        </row>
        <row r="451">
          <cell r="A451">
            <v>1579</v>
          </cell>
          <cell r="B451" t="str">
            <v>Madame</v>
          </cell>
          <cell r="C451" t="str">
            <v>JLASSI HAJER</v>
          </cell>
          <cell r="D451" t="str">
            <v>SAGE Tunisia</v>
          </cell>
          <cell r="E451" t="str">
            <v>PRODUCTION</v>
          </cell>
          <cell r="F451" t="str">
            <v>Couturière</v>
          </cell>
          <cell r="G451" t="str">
            <v>P6 AR</v>
          </cell>
          <cell r="H451" t="str">
            <v>MASSOUD BRAHMI</v>
          </cell>
          <cell r="I451" t="str">
            <v>B</v>
          </cell>
          <cell r="J451" t="str">
            <v>DIRECTS</v>
          </cell>
          <cell r="K451">
            <v>45159</v>
          </cell>
          <cell r="M451">
            <v>9</v>
          </cell>
          <cell r="N451" t="str">
            <v>CDD</v>
          </cell>
          <cell r="O451" t="str">
            <v>Contractuel</v>
          </cell>
          <cell r="P451">
            <v>45689</v>
          </cell>
          <cell r="Q451">
            <v>45747</v>
          </cell>
        </row>
        <row r="452">
          <cell r="A452">
            <v>1580</v>
          </cell>
          <cell r="B452" t="str">
            <v>Madame</v>
          </cell>
          <cell r="C452" t="str">
            <v>BOUDHRAA NAWEL</v>
          </cell>
          <cell r="D452" t="str">
            <v>SAGE Tunisia</v>
          </cell>
          <cell r="E452" t="str">
            <v>PRODUCTION</v>
          </cell>
          <cell r="F452" t="str">
            <v>Couturière</v>
          </cell>
          <cell r="G452" t="str">
            <v>P6 AR</v>
          </cell>
          <cell r="H452" t="str">
            <v>MASSOUD BRAHMI</v>
          </cell>
          <cell r="I452" t="str">
            <v>B</v>
          </cell>
          <cell r="J452" t="str">
            <v>DIRECTS</v>
          </cell>
          <cell r="K452">
            <v>45157</v>
          </cell>
          <cell r="M452">
            <v>9</v>
          </cell>
          <cell r="N452" t="str">
            <v>CDD</v>
          </cell>
          <cell r="O452" t="str">
            <v>Contractuel</v>
          </cell>
          <cell r="P452">
            <v>45689</v>
          </cell>
          <cell r="Q452">
            <v>45747</v>
          </cell>
        </row>
        <row r="453">
          <cell r="A453">
            <v>1581</v>
          </cell>
          <cell r="B453" t="str">
            <v>Madame</v>
          </cell>
          <cell r="C453" t="str">
            <v>AOUINI AMEL</v>
          </cell>
          <cell r="D453" t="str">
            <v>SAGE Tunisia</v>
          </cell>
          <cell r="E453" t="str">
            <v>PRODUCTION</v>
          </cell>
          <cell r="F453" t="str">
            <v>Couturière</v>
          </cell>
          <cell r="G453" t="str">
            <v>P6 AR</v>
          </cell>
          <cell r="H453" t="str">
            <v>MASSOUD BRAHMI</v>
          </cell>
          <cell r="I453" t="str">
            <v>B</v>
          </cell>
          <cell r="J453" t="str">
            <v>DIRECTS</v>
          </cell>
          <cell r="K453">
            <v>45157</v>
          </cell>
          <cell r="M453">
            <v>9</v>
          </cell>
          <cell r="N453" t="str">
            <v>CDD</v>
          </cell>
          <cell r="O453" t="str">
            <v>Contractuel</v>
          </cell>
          <cell r="P453">
            <v>45689</v>
          </cell>
          <cell r="Q453">
            <v>45747</v>
          </cell>
        </row>
        <row r="454">
          <cell r="A454">
            <v>1588</v>
          </cell>
          <cell r="B454" t="str">
            <v>Madame</v>
          </cell>
          <cell r="C454" t="str">
            <v>MEJRI RADHIA</v>
          </cell>
          <cell r="D454" t="str">
            <v>SAGE Tunisia</v>
          </cell>
          <cell r="E454" t="str">
            <v>PRODUCTION</v>
          </cell>
          <cell r="F454" t="str">
            <v>Couturière</v>
          </cell>
          <cell r="G454" t="str">
            <v>P6 AR</v>
          </cell>
          <cell r="H454" t="str">
            <v>MASSOUD BRAHMI</v>
          </cell>
          <cell r="I454" t="str">
            <v>B</v>
          </cell>
          <cell r="J454" t="str">
            <v>DIRECTS</v>
          </cell>
          <cell r="K454">
            <v>45162</v>
          </cell>
          <cell r="M454">
            <v>9</v>
          </cell>
          <cell r="N454" t="str">
            <v>CDD</v>
          </cell>
          <cell r="O454" t="str">
            <v>Contractuel</v>
          </cell>
          <cell r="P454">
            <v>45689</v>
          </cell>
          <cell r="Q454">
            <v>45747</v>
          </cell>
        </row>
        <row r="455">
          <cell r="A455">
            <v>1590</v>
          </cell>
          <cell r="B455" t="str">
            <v>Madame</v>
          </cell>
          <cell r="C455" t="str">
            <v>CHARGUI WAAD</v>
          </cell>
          <cell r="D455" t="str">
            <v>SAGE Tunisia</v>
          </cell>
          <cell r="E455" t="str">
            <v>PRODUCTION</v>
          </cell>
          <cell r="F455" t="str">
            <v>Couturière</v>
          </cell>
          <cell r="G455" t="str">
            <v>P6 AR</v>
          </cell>
          <cell r="H455" t="str">
            <v>MASSOUD BRAHMI</v>
          </cell>
          <cell r="I455" t="str">
            <v>B</v>
          </cell>
          <cell r="J455" t="str">
            <v>DIRECTS</v>
          </cell>
          <cell r="K455">
            <v>45173</v>
          </cell>
          <cell r="M455">
            <v>9</v>
          </cell>
          <cell r="N455" t="str">
            <v>CDD</v>
          </cell>
          <cell r="O455" t="str">
            <v>Contractuel</v>
          </cell>
          <cell r="P455">
            <v>45689</v>
          </cell>
          <cell r="Q455">
            <v>45747</v>
          </cell>
        </row>
        <row r="456">
          <cell r="A456">
            <v>1592</v>
          </cell>
          <cell r="B456" t="str">
            <v>Madame</v>
          </cell>
          <cell r="C456" t="str">
            <v>HAMMAMI BASMA</v>
          </cell>
          <cell r="D456" t="str">
            <v>SAGE Tunisia</v>
          </cell>
          <cell r="E456" t="str">
            <v>PRODUCTION</v>
          </cell>
          <cell r="F456" t="str">
            <v>Couturière</v>
          </cell>
          <cell r="G456" t="str">
            <v>P6 AR</v>
          </cell>
          <cell r="H456" t="str">
            <v>MASSOUD BRAHMI</v>
          </cell>
          <cell r="I456" t="str">
            <v>B</v>
          </cell>
          <cell r="J456" t="str">
            <v>DIRECTS</v>
          </cell>
          <cell r="K456">
            <v>45173</v>
          </cell>
          <cell r="M456">
            <v>9</v>
          </cell>
          <cell r="N456" t="str">
            <v>CDD</v>
          </cell>
          <cell r="O456" t="str">
            <v>Contractuel</v>
          </cell>
          <cell r="P456">
            <v>45689</v>
          </cell>
          <cell r="Q456">
            <v>45747</v>
          </cell>
        </row>
        <row r="457">
          <cell r="A457">
            <v>1594</v>
          </cell>
          <cell r="B457" t="str">
            <v>MLLE</v>
          </cell>
          <cell r="C457" t="str">
            <v>KHEZAMI NOURHENE</v>
          </cell>
          <cell r="D457" t="str">
            <v>SAGE Tunisia</v>
          </cell>
          <cell r="E457" t="str">
            <v>PRODUCTION</v>
          </cell>
          <cell r="F457" t="str">
            <v>Couturière</v>
          </cell>
          <cell r="G457" t="str">
            <v>P6 AR</v>
          </cell>
          <cell r="H457" t="str">
            <v>MASSOUD BRAHMI</v>
          </cell>
          <cell r="I457" t="str">
            <v>B</v>
          </cell>
          <cell r="J457" t="str">
            <v>DIRECTS</v>
          </cell>
          <cell r="K457">
            <v>45173</v>
          </cell>
          <cell r="M457">
            <v>9</v>
          </cell>
          <cell r="N457" t="str">
            <v>CDD</v>
          </cell>
          <cell r="O457" t="str">
            <v>Contractuel</v>
          </cell>
          <cell r="P457">
            <v>45689</v>
          </cell>
          <cell r="Q457">
            <v>45747</v>
          </cell>
        </row>
        <row r="458">
          <cell r="A458">
            <v>1595</v>
          </cell>
          <cell r="B458" t="str">
            <v>MLLE</v>
          </cell>
          <cell r="C458" t="str">
            <v>MECHERGUI CHAIMA</v>
          </cell>
          <cell r="D458" t="str">
            <v>SAGE Tunisia</v>
          </cell>
          <cell r="E458" t="str">
            <v>PRODUCTION</v>
          </cell>
          <cell r="F458" t="str">
            <v>Couturière</v>
          </cell>
          <cell r="G458" t="str">
            <v>P6 AR</v>
          </cell>
          <cell r="H458" t="str">
            <v>MASSOUD BRAHMI</v>
          </cell>
          <cell r="I458" t="str">
            <v>B</v>
          </cell>
          <cell r="J458" t="str">
            <v>DIRECTS</v>
          </cell>
          <cell r="K458">
            <v>45173</v>
          </cell>
          <cell r="M458">
            <v>9</v>
          </cell>
          <cell r="N458" t="str">
            <v>CDD</v>
          </cell>
          <cell r="O458" t="str">
            <v>Contractuel</v>
          </cell>
          <cell r="P458">
            <v>45689</v>
          </cell>
          <cell r="Q458">
            <v>45747</v>
          </cell>
        </row>
        <row r="459">
          <cell r="A459">
            <v>1601</v>
          </cell>
          <cell r="B459" t="str">
            <v>MLLE</v>
          </cell>
          <cell r="C459" t="str">
            <v>AMDOUNI KHAOULA</v>
          </cell>
          <cell r="D459" t="str">
            <v>SAGE Tunisia</v>
          </cell>
          <cell r="E459" t="str">
            <v>PRODUCTION</v>
          </cell>
          <cell r="F459" t="str">
            <v>Couturière</v>
          </cell>
          <cell r="G459" t="str">
            <v>P6 AR</v>
          </cell>
          <cell r="H459" t="str">
            <v>MASSOUD BRAHMI</v>
          </cell>
          <cell r="I459" t="str">
            <v>B</v>
          </cell>
          <cell r="J459" t="str">
            <v>DIRECTS</v>
          </cell>
          <cell r="K459">
            <v>45173</v>
          </cell>
          <cell r="M459">
            <v>9</v>
          </cell>
          <cell r="N459" t="str">
            <v>CDD</v>
          </cell>
          <cell r="O459" t="str">
            <v>Contractuel</v>
          </cell>
          <cell r="P459">
            <v>45689</v>
          </cell>
          <cell r="Q459">
            <v>45747</v>
          </cell>
        </row>
        <row r="460">
          <cell r="A460">
            <v>1602</v>
          </cell>
          <cell r="B460" t="str">
            <v>MLLE</v>
          </cell>
          <cell r="C460" t="str">
            <v>GHARBI AMENI</v>
          </cell>
          <cell r="D460" t="str">
            <v>SAGE Tunisia</v>
          </cell>
          <cell r="E460" t="str">
            <v>PRODUCTION</v>
          </cell>
          <cell r="F460" t="str">
            <v>Couturière</v>
          </cell>
          <cell r="G460" t="str">
            <v>P6 AR</v>
          </cell>
          <cell r="H460" t="str">
            <v>MASSOUD BRAHMI</v>
          </cell>
          <cell r="I460" t="str">
            <v>B</v>
          </cell>
          <cell r="J460" t="str">
            <v>DIRECTS</v>
          </cell>
          <cell r="K460">
            <v>45173</v>
          </cell>
          <cell r="M460">
            <v>9</v>
          </cell>
          <cell r="N460" t="str">
            <v>CDD</v>
          </cell>
          <cell r="O460" t="str">
            <v>Contractuel</v>
          </cell>
          <cell r="P460">
            <v>45689</v>
          </cell>
          <cell r="Q460">
            <v>45747</v>
          </cell>
        </row>
        <row r="461">
          <cell r="A461">
            <v>1603</v>
          </cell>
          <cell r="B461" t="str">
            <v>MLLE</v>
          </cell>
          <cell r="C461" t="str">
            <v>GHARBI MOLKA</v>
          </cell>
          <cell r="D461" t="str">
            <v>SAGE Tunisia</v>
          </cell>
          <cell r="E461" t="str">
            <v>PRODUCTION</v>
          </cell>
          <cell r="F461" t="str">
            <v>Couturière</v>
          </cell>
          <cell r="G461" t="str">
            <v>P6 AR</v>
          </cell>
          <cell r="H461" t="str">
            <v>MASSOUD BRAHMI</v>
          </cell>
          <cell r="I461" t="str">
            <v>B</v>
          </cell>
          <cell r="J461" t="str">
            <v>DIRECTS</v>
          </cell>
          <cell r="K461">
            <v>45173</v>
          </cell>
          <cell r="M461">
            <v>9</v>
          </cell>
          <cell r="N461" t="str">
            <v>CDD</v>
          </cell>
          <cell r="O461" t="str">
            <v>Contractuel</v>
          </cell>
          <cell r="P461">
            <v>45689</v>
          </cell>
          <cell r="Q461">
            <v>45747</v>
          </cell>
        </row>
        <row r="462">
          <cell r="A462">
            <v>1606</v>
          </cell>
          <cell r="B462" t="str">
            <v>Madame</v>
          </cell>
          <cell r="C462" t="str">
            <v>NEFZI REFKA</v>
          </cell>
          <cell r="D462" t="str">
            <v>SAGE Tunisia</v>
          </cell>
          <cell r="E462" t="str">
            <v>PRODUCTION</v>
          </cell>
          <cell r="F462" t="str">
            <v>Couturière</v>
          </cell>
          <cell r="G462" t="str">
            <v>P6 AR</v>
          </cell>
          <cell r="H462" t="str">
            <v>MASSOUD BRAHMI</v>
          </cell>
          <cell r="I462" t="str">
            <v>B</v>
          </cell>
          <cell r="J462" t="str">
            <v>DIRECTS</v>
          </cell>
          <cell r="K462">
            <v>45173</v>
          </cell>
          <cell r="M462">
            <v>9</v>
          </cell>
          <cell r="N462" t="str">
            <v>CDD</v>
          </cell>
          <cell r="O462" t="str">
            <v>Contractuel</v>
          </cell>
          <cell r="P462">
            <v>45689</v>
          </cell>
          <cell r="Q462">
            <v>45747</v>
          </cell>
        </row>
        <row r="463">
          <cell r="A463">
            <v>1608</v>
          </cell>
          <cell r="B463" t="str">
            <v>Madame</v>
          </cell>
          <cell r="C463" t="str">
            <v>BEN TALEB MEJDA</v>
          </cell>
          <cell r="D463" t="str">
            <v>SAGE Tunisia</v>
          </cell>
          <cell r="E463" t="str">
            <v>PRODUCTION</v>
          </cell>
          <cell r="F463" t="str">
            <v>Couturière</v>
          </cell>
          <cell r="G463" t="str">
            <v>P6 AR</v>
          </cell>
          <cell r="H463" t="str">
            <v>MASSOUD BRAHMI</v>
          </cell>
          <cell r="I463" t="str">
            <v>B</v>
          </cell>
          <cell r="J463" t="str">
            <v>DIRECTS</v>
          </cell>
          <cell r="K463">
            <v>45173</v>
          </cell>
          <cell r="M463">
            <v>9</v>
          </cell>
          <cell r="N463" t="str">
            <v>CDD</v>
          </cell>
          <cell r="O463" t="str">
            <v>Contractuel</v>
          </cell>
          <cell r="P463">
            <v>45689</v>
          </cell>
          <cell r="Q463">
            <v>45747</v>
          </cell>
        </row>
        <row r="464">
          <cell r="A464">
            <v>1609</v>
          </cell>
          <cell r="B464" t="str">
            <v>Madame</v>
          </cell>
          <cell r="C464" t="str">
            <v>ESHILI SONIA</v>
          </cell>
          <cell r="D464" t="str">
            <v>SAGE Tunisia</v>
          </cell>
          <cell r="E464" t="str">
            <v>PRODUCTION</v>
          </cell>
          <cell r="F464" t="str">
            <v>Couturière</v>
          </cell>
          <cell r="G464" t="str">
            <v>P6 AR</v>
          </cell>
          <cell r="H464" t="str">
            <v>MASSOUD BRAHMI</v>
          </cell>
          <cell r="I464" t="str">
            <v>B</v>
          </cell>
          <cell r="J464" t="str">
            <v>DIRECTS</v>
          </cell>
          <cell r="K464">
            <v>45173</v>
          </cell>
          <cell r="M464">
            <v>9</v>
          </cell>
          <cell r="N464" t="str">
            <v>CDD</v>
          </cell>
          <cell r="O464" t="str">
            <v>Contractuel</v>
          </cell>
          <cell r="P464">
            <v>45689</v>
          </cell>
          <cell r="Q464">
            <v>45747</v>
          </cell>
        </row>
        <row r="465">
          <cell r="A465">
            <v>1613</v>
          </cell>
          <cell r="B465" t="str">
            <v>Madame</v>
          </cell>
          <cell r="C465" t="str">
            <v>DORAII RIM</v>
          </cell>
          <cell r="D465" t="str">
            <v>SAGE Tunisia</v>
          </cell>
          <cell r="E465" t="str">
            <v>PRODUCTION</v>
          </cell>
          <cell r="F465" t="str">
            <v>Couturière</v>
          </cell>
          <cell r="G465" t="str">
            <v>P6 AR</v>
          </cell>
          <cell r="H465" t="str">
            <v>MASSOUD BRAHMI</v>
          </cell>
          <cell r="I465" t="str">
            <v>B</v>
          </cell>
          <cell r="J465" t="str">
            <v>DIRECTS</v>
          </cell>
          <cell r="K465">
            <v>45170</v>
          </cell>
          <cell r="M465">
            <v>9</v>
          </cell>
          <cell r="N465" t="str">
            <v>CDD</v>
          </cell>
          <cell r="O465" t="str">
            <v>Contractuel</v>
          </cell>
          <cell r="P465">
            <v>45689</v>
          </cell>
          <cell r="Q465">
            <v>45747</v>
          </cell>
        </row>
        <row r="466">
          <cell r="A466">
            <v>1620</v>
          </cell>
          <cell r="B466" t="str">
            <v>Mlle</v>
          </cell>
          <cell r="C466" t="str">
            <v>FTITI RADHIA</v>
          </cell>
          <cell r="D466" t="str">
            <v>SAGE Tunisia</v>
          </cell>
          <cell r="E466" t="str">
            <v>PRODUCTION</v>
          </cell>
          <cell r="F466" t="str">
            <v>Alimentatrice</v>
          </cell>
          <cell r="G466" t="str">
            <v>P6 AR</v>
          </cell>
          <cell r="H466" t="str">
            <v>MASSOUD BRAHMI</v>
          </cell>
          <cell r="I466" t="str">
            <v>B</v>
          </cell>
          <cell r="J466" t="str">
            <v>DIRECTS</v>
          </cell>
          <cell r="K466">
            <v>45175</v>
          </cell>
          <cell r="M466">
            <v>9</v>
          </cell>
          <cell r="N466" t="str">
            <v>CDD</v>
          </cell>
          <cell r="O466" t="str">
            <v>Contractuel</v>
          </cell>
          <cell r="P466">
            <v>45689</v>
          </cell>
          <cell r="Q466">
            <v>45747</v>
          </cell>
        </row>
        <row r="467">
          <cell r="A467">
            <v>1635</v>
          </cell>
          <cell r="B467" t="str">
            <v>Mlle</v>
          </cell>
          <cell r="C467" t="str">
            <v>HAMDI ZEINEB</v>
          </cell>
          <cell r="D467" t="str">
            <v>SAGE Tunisia</v>
          </cell>
          <cell r="E467" t="str">
            <v>PRODUCTION</v>
          </cell>
          <cell r="F467" t="str">
            <v>Alimentatrice</v>
          </cell>
          <cell r="G467" t="str">
            <v>P6 AR</v>
          </cell>
          <cell r="H467" t="str">
            <v>MASSOUD BRAHMI</v>
          </cell>
          <cell r="I467" t="str">
            <v>B</v>
          </cell>
          <cell r="J467" t="str">
            <v>DIRECTS</v>
          </cell>
          <cell r="K467">
            <v>45182</v>
          </cell>
          <cell r="M467">
            <v>9</v>
          </cell>
          <cell r="N467" t="str">
            <v>CDD</v>
          </cell>
          <cell r="O467" t="str">
            <v>Contractuel</v>
          </cell>
          <cell r="P467">
            <v>45689</v>
          </cell>
          <cell r="Q467">
            <v>45747</v>
          </cell>
        </row>
        <row r="468">
          <cell r="A468">
            <v>1643</v>
          </cell>
          <cell r="B468" t="str">
            <v>Madame</v>
          </cell>
          <cell r="C468" t="str">
            <v>KHEDHRI MOUNA</v>
          </cell>
          <cell r="D468" t="str">
            <v>SAGE Tunisia</v>
          </cell>
          <cell r="E468" t="str">
            <v>PRODUCTION</v>
          </cell>
          <cell r="F468" t="str">
            <v>Couturière</v>
          </cell>
          <cell r="G468" t="str">
            <v>P6 AR</v>
          </cell>
          <cell r="H468" t="str">
            <v>MASSOUD BRAHMI</v>
          </cell>
          <cell r="I468" t="str">
            <v>B</v>
          </cell>
          <cell r="J468" t="str">
            <v>DIRECTS</v>
          </cell>
          <cell r="K468">
            <v>45184</v>
          </cell>
          <cell r="M468">
            <v>9</v>
          </cell>
          <cell r="N468" t="str">
            <v>CDD</v>
          </cell>
          <cell r="O468" t="str">
            <v>Contractuel</v>
          </cell>
          <cell r="P468">
            <v>45689</v>
          </cell>
          <cell r="Q468">
            <v>45747</v>
          </cell>
        </row>
        <row r="469">
          <cell r="A469">
            <v>1646</v>
          </cell>
          <cell r="B469" t="str">
            <v>Monsieur</v>
          </cell>
          <cell r="C469" t="str">
            <v>BEN RHOUMA BELHSSEN</v>
          </cell>
          <cell r="D469" t="str">
            <v>SAGE Tunisia</v>
          </cell>
          <cell r="E469" t="str">
            <v>PRODUCTION</v>
          </cell>
          <cell r="F469" t="str">
            <v>Couturière</v>
          </cell>
          <cell r="G469" t="str">
            <v>P6 AR</v>
          </cell>
          <cell r="H469" t="str">
            <v>MASSOUD BRAHMI</v>
          </cell>
          <cell r="I469" t="str">
            <v>B</v>
          </cell>
          <cell r="J469" t="str">
            <v>DIRECTS</v>
          </cell>
          <cell r="K469">
            <v>45188</v>
          </cell>
          <cell r="M469">
            <v>9</v>
          </cell>
          <cell r="N469" t="str">
            <v>CDD</v>
          </cell>
          <cell r="O469" t="str">
            <v>Contractuel</v>
          </cell>
          <cell r="P469">
            <v>45689</v>
          </cell>
          <cell r="Q469">
            <v>45747</v>
          </cell>
        </row>
        <row r="470">
          <cell r="A470">
            <v>1648</v>
          </cell>
          <cell r="B470" t="str">
            <v>Mlle</v>
          </cell>
          <cell r="C470" t="str">
            <v>DHAOUADI INSAF</v>
          </cell>
          <cell r="D470" t="str">
            <v>SAGE Tunisia</v>
          </cell>
          <cell r="E470" t="str">
            <v>PRODUCTION</v>
          </cell>
          <cell r="F470" t="str">
            <v>Couturière</v>
          </cell>
          <cell r="G470" t="str">
            <v>P6 AR</v>
          </cell>
          <cell r="H470" t="str">
            <v>MASSOUD BRAHMI</v>
          </cell>
          <cell r="I470" t="str">
            <v>B</v>
          </cell>
          <cell r="J470" t="str">
            <v>DIRECTS</v>
          </cell>
          <cell r="K470">
            <v>45189</v>
          </cell>
          <cell r="M470">
            <v>9</v>
          </cell>
          <cell r="N470" t="str">
            <v>CDD</v>
          </cell>
          <cell r="O470" t="str">
            <v>Contractuel</v>
          </cell>
          <cell r="P470">
            <v>45689</v>
          </cell>
          <cell r="Q470">
            <v>45747</v>
          </cell>
        </row>
        <row r="471">
          <cell r="A471">
            <v>1649</v>
          </cell>
          <cell r="B471" t="str">
            <v>Madame</v>
          </cell>
          <cell r="C471" t="str">
            <v>KRIMI AROUSSIA</v>
          </cell>
          <cell r="D471" t="str">
            <v>SAGE Tunisia</v>
          </cell>
          <cell r="E471" t="str">
            <v>PRODUCTION</v>
          </cell>
          <cell r="F471" t="str">
            <v>Couturière</v>
          </cell>
          <cell r="G471" t="str">
            <v>P6 AR</v>
          </cell>
          <cell r="H471" t="str">
            <v>MASSOUD BRAHMI</v>
          </cell>
          <cell r="I471" t="str">
            <v>B</v>
          </cell>
          <cell r="J471" t="str">
            <v>DIRECTS</v>
          </cell>
          <cell r="K471">
            <v>45189</v>
          </cell>
          <cell r="M471">
            <v>9</v>
          </cell>
          <cell r="N471" t="str">
            <v>CDD</v>
          </cell>
          <cell r="O471" t="str">
            <v>Contractuel</v>
          </cell>
          <cell r="P471">
            <v>45689</v>
          </cell>
          <cell r="Q471">
            <v>45747</v>
          </cell>
        </row>
        <row r="472">
          <cell r="A472">
            <v>1650</v>
          </cell>
          <cell r="B472" t="str">
            <v>Madame</v>
          </cell>
          <cell r="C472" t="str">
            <v>MLIKI BCHIRA</v>
          </cell>
          <cell r="D472" t="str">
            <v>SAGE Tunisia</v>
          </cell>
          <cell r="E472" t="str">
            <v>PRODUCTION</v>
          </cell>
          <cell r="F472" t="str">
            <v>Couturière</v>
          </cell>
          <cell r="G472" t="str">
            <v>P6 AR</v>
          </cell>
          <cell r="H472" t="str">
            <v>MASSOUD BRAHMI</v>
          </cell>
          <cell r="I472" t="str">
            <v>B</v>
          </cell>
          <cell r="J472" t="str">
            <v>DIRECTS</v>
          </cell>
          <cell r="K472">
            <v>45189</v>
          </cell>
          <cell r="M472">
            <v>9</v>
          </cell>
          <cell r="N472" t="str">
            <v>CDD</v>
          </cell>
          <cell r="O472" t="str">
            <v>Contractuel</v>
          </cell>
          <cell r="P472">
            <v>45689</v>
          </cell>
          <cell r="Q472">
            <v>45747</v>
          </cell>
        </row>
        <row r="473">
          <cell r="A473">
            <v>1728</v>
          </cell>
          <cell r="B473" t="str">
            <v>Mlle</v>
          </cell>
          <cell r="C473" t="str">
            <v>KHABTHENI HENDA</v>
          </cell>
          <cell r="D473" t="str">
            <v>SAGE Tunisia</v>
          </cell>
          <cell r="E473" t="str">
            <v>PRODUCTION</v>
          </cell>
          <cell r="F473" t="str">
            <v>Couturière</v>
          </cell>
          <cell r="G473" t="str">
            <v>P6 AR</v>
          </cell>
          <cell r="H473" t="str">
            <v>MASSOUD BRAHMI</v>
          </cell>
          <cell r="I473" t="str">
            <v>B</v>
          </cell>
          <cell r="J473" t="str">
            <v>DIRECTS</v>
          </cell>
          <cell r="K473">
            <v>45223</v>
          </cell>
          <cell r="M473">
            <v>9</v>
          </cell>
          <cell r="N473" t="str">
            <v>CDD</v>
          </cell>
          <cell r="O473" t="str">
            <v>Contractuel</v>
          </cell>
          <cell r="P473">
            <v>45689</v>
          </cell>
          <cell r="Q473">
            <v>45747</v>
          </cell>
        </row>
        <row r="474">
          <cell r="A474">
            <v>1729</v>
          </cell>
          <cell r="B474" t="str">
            <v>Madame</v>
          </cell>
          <cell r="C474" t="str">
            <v>SOUIDI AMENI</v>
          </cell>
          <cell r="D474" t="str">
            <v>SAGE Tunisia</v>
          </cell>
          <cell r="E474" t="str">
            <v>PRODUCTION</v>
          </cell>
          <cell r="F474" t="str">
            <v>Contrôle qualité</v>
          </cell>
          <cell r="G474" t="str">
            <v>P6 AR</v>
          </cell>
          <cell r="H474" t="str">
            <v>MASSOUD BRAHMI</v>
          </cell>
          <cell r="I474" t="str">
            <v>B</v>
          </cell>
          <cell r="J474" t="str">
            <v>INDIRECTS</v>
          </cell>
          <cell r="K474">
            <v>45223</v>
          </cell>
          <cell r="M474">
            <v>9</v>
          </cell>
          <cell r="N474" t="str">
            <v>CDD</v>
          </cell>
          <cell r="O474" t="str">
            <v>Contractuel</v>
          </cell>
          <cell r="P474">
            <v>45689</v>
          </cell>
          <cell r="Q474">
            <v>45747</v>
          </cell>
        </row>
        <row r="475">
          <cell r="A475">
            <v>1837</v>
          </cell>
          <cell r="B475" t="str">
            <v>Mlle</v>
          </cell>
          <cell r="C475" t="str">
            <v>BOUTHOURI CHAIMA</v>
          </cell>
          <cell r="D475" t="str">
            <v>SAGE Tunisia</v>
          </cell>
          <cell r="E475" t="str">
            <v>PRODUCTION</v>
          </cell>
          <cell r="F475" t="str">
            <v>Couturière</v>
          </cell>
          <cell r="G475" t="str">
            <v>P6 AR</v>
          </cell>
          <cell r="H475" t="str">
            <v>MASSOUD BRAHMI</v>
          </cell>
          <cell r="I475" t="str">
            <v>B</v>
          </cell>
          <cell r="J475" t="str">
            <v>DIRECTS</v>
          </cell>
          <cell r="K475">
            <v>45258</v>
          </cell>
          <cell r="M475">
            <v>9</v>
          </cell>
          <cell r="N475" t="str">
            <v>CDD</v>
          </cell>
          <cell r="O475" t="str">
            <v>Contractuel</v>
          </cell>
          <cell r="P475">
            <v>45689</v>
          </cell>
          <cell r="Q475">
            <v>45747</v>
          </cell>
        </row>
        <row r="476">
          <cell r="A476">
            <v>1938</v>
          </cell>
          <cell r="B476" t="str">
            <v>Madame</v>
          </cell>
          <cell r="C476" t="str">
            <v>BARKAOUI ABIR</v>
          </cell>
          <cell r="D476" t="str">
            <v>SAGE Tunisia</v>
          </cell>
          <cell r="E476" t="str">
            <v>PRODUCTION</v>
          </cell>
          <cell r="F476" t="str">
            <v>Contrôle qualité</v>
          </cell>
          <cell r="G476" t="str">
            <v>P6 AR</v>
          </cell>
          <cell r="H476" t="str">
            <v>MASSOUD BRAHMI</v>
          </cell>
          <cell r="I476" t="str">
            <v>B</v>
          </cell>
          <cell r="J476" t="str">
            <v>INDIRECTS</v>
          </cell>
          <cell r="K476">
            <v>45323</v>
          </cell>
          <cell r="M476">
            <v>9</v>
          </cell>
          <cell r="N476" t="str">
            <v>CDD</v>
          </cell>
          <cell r="O476" t="str">
            <v>Contractuel</v>
          </cell>
          <cell r="P476">
            <v>45689</v>
          </cell>
          <cell r="Q476">
            <v>45716</v>
          </cell>
        </row>
        <row r="477">
          <cell r="A477">
            <v>1943</v>
          </cell>
          <cell r="B477" t="str">
            <v>Madame</v>
          </cell>
          <cell r="C477" t="str">
            <v>SALEM LAILA</v>
          </cell>
          <cell r="D477" t="str">
            <v>SAGE Tunisia</v>
          </cell>
          <cell r="E477" t="str">
            <v>PRODUCTION</v>
          </cell>
          <cell r="F477" t="str">
            <v>Couturière</v>
          </cell>
          <cell r="G477" t="str">
            <v>P6 AR</v>
          </cell>
          <cell r="H477" t="str">
            <v>MASSOUD BRAHMI</v>
          </cell>
          <cell r="I477" t="str">
            <v>B</v>
          </cell>
          <cell r="J477" t="str">
            <v>DIRECTS</v>
          </cell>
          <cell r="K477">
            <v>45327</v>
          </cell>
          <cell r="M477">
            <v>9</v>
          </cell>
          <cell r="N477" t="str">
            <v>CDD</v>
          </cell>
          <cell r="O477" t="str">
            <v>Contractuel</v>
          </cell>
          <cell r="P477">
            <v>45689</v>
          </cell>
          <cell r="Q477">
            <v>45716</v>
          </cell>
        </row>
        <row r="478">
          <cell r="A478">
            <v>1944</v>
          </cell>
          <cell r="B478" t="str">
            <v>Madame</v>
          </cell>
          <cell r="C478" t="str">
            <v>MADYOUNI BOUTHEINA</v>
          </cell>
          <cell r="D478" t="str">
            <v>SAGE Tunisia</v>
          </cell>
          <cell r="E478" t="str">
            <v>PRODUCTION</v>
          </cell>
          <cell r="F478" t="str">
            <v>Couturière</v>
          </cell>
          <cell r="G478" t="str">
            <v>P6 AR</v>
          </cell>
          <cell r="H478" t="str">
            <v>MASSOUD BRAHMI</v>
          </cell>
          <cell r="I478" t="str">
            <v>B</v>
          </cell>
          <cell r="J478" t="str">
            <v>DIRECTS</v>
          </cell>
          <cell r="K478">
            <v>45327</v>
          </cell>
          <cell r="M478">
            <v>9</v>
          </cell>
          <cell r="N478" t="str">
            <v>CDD</v>
          </cell>
          <cell r="O478" t="str">
            <v>Contractuel</v>
          </cell>
          <cell r="P478">
            <v>45689</v>
          </cell>
          <cell r="Q478">
            <v>45716</v>
          </cell>
        </row>
        <row r="479">
          <cell r="A479">
            <v>1945</v>
          </cell>
          <cell r="B479" t="str">
            <v>Madame</v>
          </cell>
          <cell r="C479" t="str">
            <v>AJENI  MERIEM</v>
          </cell>
          <cell r="D479" t="str">
            <v>SAGE Tunisia</v>
          </cell>
          <cell r="E479" t="str">
            <v>PRODUCTION</v>
          </cell>
          <cell r="F479" t="str">
            <v>Couturière</v>
          </cell>
          <cell r="G479" t="str">
            <v>P6 AR</v>
          </cell>
          <cell r="H479" t="str">
            <v>MASSOUD BRAHMI</v>
          </cell>
          <cell r="I479" t="str">
            <v>B</v>
          </cell>
          <cell r="J479" t="str">
            <v>DIRECTS</v>
          </cell>
          <cell r="K479">
            <v>45327</v>
          </cell>
          <cell r="M479">
            <v>9</v>
          </cell>
          <cell r="N479" t="str">
            <v>CDD</v>
          </cell>
          <cell r="O479" t="str">
            <v>Contractuel</v>
          </cell>
          <cell r="P479">
            <v>45689</v>
          </cell>
          <cell r="Q479">
            <v>45716</v>
          </cell>
        </row>
        <row r="480">
          <cell r="A480">
            <v>1977</v>
          </cell>
          <cell r="B480" t="str">
            <v>Madame</v>
          </cell>
          <cell r="C480" t="str">
            <v>BEN AMMAR AMIRA</v>
          </cell>
          <cell r="D480" t="str">
            <v>SAGE Tunisia</v>
          </cell>
          <cell r="E480" t="str">
            <v>PRODUCTION</v>
          </cell>
          <cell r="F480" t="str">
            <v>Contrôle qualité</v>
          </cell>
          <cell r="G480" t="str">
            <v>P6 AR</v>
          </cell>
          <cell r="H480" t="str">
            <v>MASSOUD BRAHMI</v>
          </cell>
          <cell r="I480" t="str">
            <v>B</v>
          </cell>
          <cell r="J480" t="str">
            <v>INDIRECTS</v>
          </cell>
          <cell r="K480">
            <v>45341</v>
          </cell>
          <cell r="M480">
            <v>9</v>
          </cell>
          <cell r="N480" t="str">
            <v>CDD</v>
          </cell>
          <cell r="O480" t="str">
            <v>Contractuel</v>
          </cell>
          <cell r="P480">
            <v>45689</v>
          </cell>
          <cell r="Q480">
            <v>45716</v>
          </cell>
        </row>
        <row r="481">
          <cell r="A481">
            <v>1978</v>
          </cell>
          <cell r="B481" t="str">
            <v>Madame</v>
          </cell>
          <cell r="C481" t="str">
            <v>EL FALLAH SARRA</v>
          </cell>
          <cell r="D481" t="str">
            <v>SAGE Tunisia</v>
          </cell>
          <cell r="E481" t="str">
            <v>PRODUCTION</v>
          </cell>
          <cell r="F481" t="str">
            <v>Contrôle qualité</v>
          </cell>
          <cell r="G481" t="str">
            <v>P6 AR</v>
          </cell>
          <cell r="H481" t="str">
            <v>MASSOUD BRAHMI</v>
          </cell>
          <cell r="I481" t="str">
            <v>B</v>
          </cell>
          <cell r="J481" t="str">
            <v>INDIRECTS</v>
          </cell>
          <cell r="K481">
            <v>45341</v>
          </cell>
          <cell r="M481">
            <v>9</v>
          </cell>
          <cell r="N481" t="str">
            <v>CDD</v>
          </cell>
          <cell r="O481" t="str">
            <v>Contractuel</v>
          </cell>
          <cell r="P481">
            <v>45689</v>
          </cell>
          <cell r="Q481">
            <v>45716</v>
          </cell>
        </row>
        <row r="482">
          <cell r="A482">
            <v>2001</v>
          </cell>
          <cell r="B482" t="str">
            <v>Madame</v>
          </cell>
          <cell r="C482" t="str">
            <v>BOUGATFA NADIA</v>
          </cell>
          <cell r="D482" t="str">
            <v>SAGE Tunisia</v>
          </cell>
          <cell r="E482" t="str">
            <v>PRODUCTION</v>
          </cell>
          <cell r="F482" t="str">
            <v>Prép CAMPO</v>
          </cell>
          <cell r="G482" t="str">
            <v>P6 AR</v>
          </cell>
          <cell r="H482" t="str">
            <v>FAWZI SENDESNI</v>
          </cell>
          <cell r="I482" t="str">
            <v>B</v>
          </cell>
          <cell r="J482" t="str">
            <v>DIRECTS</v>
          </cell>
          <cell r="K482">
            <v>45348</v>
          </cell>
          <cell r="M482">
            <v>9</v>
          </cell>
          <cell r="N482" t="str">
            <v>CDD</v>
          </cell>
          <cell r="O482" t="str">
            <v>Contractuel</v>
          </cell>
          <cell r="P482">
            <v>45689</v>
          </cell>
          <cell r="Q482">
            <v>45716</v>
          </cell>
        </row>
        <row r="483">
          <cell r="A483">
            <v>2114</v>
          </cell>
          <cell r="B483" t="str">
            <v>Madame</v>
          </cell>
          <cell r="C483" t="str">
            <v>HASNAOUI NOURA</v>
          </cell>
          <cell r="D483" t="str">
            <v>SAGE Tunisia</v>
          </cell>
          <cell r="E483" t="str">
            <v>PRODUCTION</v>
          </cell>
          <cell r="F483" t="str">
            <v>Couturière</v>
          </cell>
          <cell r="G483" t="str">
            <v>P6 AR</v>
          </cell>
          <cell r="H483" t="str">
            <v>MASSOUD BRAHMI</v>
          </cell>
          <cell r="I483" t="str">
            <v>B</v>
          </cell>
          <cell r="J483" t="str">
            <v>DIRECTS</v>
          </cell>
          <cell r="K483">
            <v>45369</v>
          </cell>
          <cell r="M483">
            <v>9</v>
          </cell>
          <cell r="N483" t="str">
            <v>CDD</v>
          </cell>
          <cell r="O483" t="str">
            <v>Contractuel</v>
          </cell>
          <cell r="P483">
            <v>45689</v>
          </cell>
          <cell r="Q483">
            <v>45716</v>
          </cell>
        </row>
        <row r="484">
          <cell r="A484">
            <v>2121</v>
          </cell>
          <cell r="B484" t="str">
            <v>Madame</v>
          </cell>
          <cell r="C484" t="str">
            <v>HAMMAMI RAHMA</v>
          </cell>
          <cell r="D484" t="str">
            <v>SAGE Tunisia</v>
          </cell>
          <cell r="E484" t="str">
            <v>PRODUCTION</v>
          </cell>
          <cell r="F484" t="str">
            <v>Contrôle qualité</v>
          </cell>
          <cell r="G484" t="str">
            <v>P6 AR</v>
          </cell>
          <cell r="H484" t="str">
            <v>MASSOUD BRAHMI</v>
          </cell>
          <cell r="I484" t="str">
            <v>B</v>
          </cell>
          <cell r="J484" t="str">
            <v>INDIRECTS</v>
          </cell>
          <cell r="K484">
            <v>45353</v>
          </cell>
          <cell r="M484">
            <v>9</v>
          </cell>
          <cell r="N484" t="str">
            <v>CDD</v>
          </cell>
          <cell r="O484" t="str">
            <v>Contractuel</v>
          </cell>
          <cell r="P484">
            <v>45689</v>
          </cell>
          <cell r="Q484">
            <v>45716</v>
          </cell>
        </row>
        <row r="485">
          <cell r="A485">
            <v>2174</v>
          </cell>
          <cell r="B485" t="str">
            <v>Madame</v>
          </cell>
          <cell r="C485" t="str">
            <v>DRIDI SAMIA</v>
          </cell>
          <cell r="D485" t="str">
            <v>SAGE Tunisia</v>
          </cell>
          <cell r="E485" t="str">
            <v>PRODUCTION</v>
          </cell>
          <cell r="F485" t="str">
            <v>Couturière</v>
          </cell>
          <cell r="G485" t="str">
            <v>P6 AR</v>
          </cell>
          <cell r="H485" t="str">
            <v>MASSOUD BRAHMI</v>
          </cell>
          <cell r="I485" t="str">
            <v>B</v>
          </cell>
          <cell r="J485" t="str">
            <v>DIRECTS</v>
          </cell>
          <cell r="K485">
            <v>45369</v>
          </cell>
          <cell r="M485">
            <v>9</v>
          </cell>
          <cell r="N485" t="str">
            <v>CDD</v>
          </cell>
          <cell r="O485" t="str">
            <v>Contractuel</v>
          </cell>
          <cell r="P485">
            <v>45689</v>
          </cell>
          <cell r="Q485">
            <v>45716</v>
          </cell>
        </row>
        <row r="486">
          <cell r="A486">
            <v>2175</v>
          </cell>
          <cell r="B486" t="str">
            <v>Madame</v>
          </cell>
          <cell r="C486" t="str">
            <v>HASNAOUI NASSIMA</v>
          </cell>
          <cell r="D486" t="str">
            <v>SAGE Tunisia</v>
          </cell>
          <cell r="E486" t="str">
            <v>PRODUCTION</v>
          </cell>
          <cell r="F486" t="str">
            <v>Couturière</v>
          </cell>
          <cell r="G486" t="str">
            <v>P6 AR</v>
          </cell>
          <cell r="H486" t="str">
            <v>MASSOUD BRAHMI</v>
          </cell>
          <cell r="I486" t="str">
            <v>B</v>
          </cell>
          <cell r="J486" t="str">
            <v>DIRECTS</v>
          </cell>
          <cell r="K486">
            <v>45369</v>
          </cell>
          <cell r="M486">
            <v>9</v>
          </cell>
          <cell r="N486" t="str">
            <v>CDD</v>
          </cell>
          <cell r="O486" t="str">
            <v>Contractuel</v>
          </cell>
          <cell r="P486">
            <v>45689</v>
          </cell>
          <cell r="Q486">
            <v>45716</v>
          </cell>
        </row>
        <row r="487">
          <cell r="A487">
            <v>2176</v>
          </cell>
          <cell r="B487" t="str">
            <v>Madame</v>
          </cell>
          <cell r="C487" t="str">
            <v>CHIHANI NAJET</v>
          </cell>
          <cell r="D487" t="str">
            <v>SAGE Tunisia</v>
          </cell>
          <cell r="E487" t="str">
            <v>PRODUCTION</v>
          </cell>
          <cell r="F487" t="str">
            <v>Couturière</v>
          </cell>
          <cell r="G487" t="str">
            <v>P6 AR</v>
          </cell>
          <cell r="H487" t="str">
            <v>MASSOUD BRAHMI</v>
          </cell>
          <cell r="I487" t="str">
            <v>B</v>
          </cell>
          <cell r="J487" t="str">
            <v>DIRECTS</v>
          </cell>
          <cell r="K487">
            <v>45369</v>
          </cell>
          <cell r="M487">
            <v>9</v>
          </cell>
          <cell r="N487" t="str">
            <v>CDD</v>
          </cell>
          <cell r="O487" t="str">
            <v>Contractuel</v>
          </cell>
          <cell r="P487">
            <v>45689</v>
          </cell>
          <cell r="Q487">
            <v>45716</v>
          </cell>
        </row>
        <row r="488">
          <cell r="A488">
            <v>2177</v>
          </cell>
          <cell r="B488" t="str">
            <v>Madame</v>
          </cell>
          <cell r="C488" t="str">
            <v>ABID WAHIDA</v>
          </cell>
          <cell r="D488" t="str">
            <v>SAGE Tunisia</v>
          </cell>
          <cell r="E488" t="str">
            <v>PRODUCTION</v>
          </cell>
          <cell r="F488" t="str">
            <v>Couturière</v>
          </cell>
          <cell r="G488" t="str">
            <v>P6 AR</v>
          </cell>
          <cell r="H488" t="str">
            <v>MASSOUD BRAHMI</v>
          </cell>
          <cell r="I488" t="str">
            <v>B</v>
          </cell>
          <cell r="J488" t="str">
            <v>DIRECTS</v>
          </cell>
          <cell r="K488">
            <v>45369</v>
          </cell>
          <cell r="M488">
            <v>9</v>
          </cell>
          <cell r="N488" t="str">
            <v>CDD</v>
          </cell>
          <cell r="O488" t="str">
            <v>Contractuel</v>
          </cell>
          <cell r="P488">
            <v>45689</v>
          </cell>
          <cell r="Q488">
            <v>45716</v>
          </cell>
        </row>
        <row r="489">
          <cell r="A489">
            <v>2237</v>
          </cell>
          <cell r="B489" t="str">
            <v>Madame</v>
          </cell>
          <cell r="C489" t="str">
            <v>DRIDI SIRINE</v>
          </cell>
          <cell r="D489" t="str">
            <v>SAGE Tunisia</v>
          </cell>
          <cell r="E489" t="str">
            <v>PRODUCTION</v>
          </cell>
          <cell r="F489" t="str">
            <v>Couturière</v>
          </cell>
          <cell r="G489" t="str">
            <v>P6 AR</v>
          </cell>
          <cell r="H489" t="str">
            <v>MASSOUD BRAHMI</v>
          </cell>
          <cell r="I489" t="str">
            <v>B</v>
          </cell>
          <cell r="J489" t="str">
            <v>DIRECTS</v>
          </cell>
          <cell r="K489">
            <v>45399</v>
          </cell>
          <cell r="M489">
            <v>9</v>
          </cell>
          <cell r="N489" t="str">
            <v>CDD</v>
          </cell>
          <cell r="O489" t="str">
            <v>Contractuel</v>
          </cell>
          <cell r="P489">
            <v>45689</v>
          </cell>
          <cell r="Q489">
            <v>45716</v>
          </cell>
        </row>
        <row r="490">
          <cell r="A490">
            <v>2255</v>
          </cell>
          <cell r="B490" t="str">
            <v>Madame</v>
          </cell>
          <cell r="C490" t="str">
            <v>RHOUMA BASMA</v>
          </cell>
          <cell r="D490" t="str">
            <v>SAGE Tunisia</v>
          </cell>
          <cell r="E490" t="str">
            <v>PRODUCTION</v>
          </cell>
          <cell r="F490" t="str">
            <v>Couturière</v>
          </cell>
          <cell r="G490" t="str">
            <v>P6 AR</v>
          </cell>
          <cell r="H490" t="str">
            <v>MASSOUD BRAHMI</v>
          </cell>
          <cell r="I490" t="str">
            <v>B</v>
          </cell>
          <cell r="J490" t="str">
            <v>DIRECTS</v>
          </cell>
          <cell r="K490">
            <v>45400</v>
          </cell>
          <cell r="M490">
            <v>9</v>
          </cell>
          <cell r="N490" t="str">
            <v>CDD</v>
          </cell>
          <cell r="O490" t="str">
            <v>Contractuel</v>
          </cell>
          <cell r="P490">
            <v>45689</v>
          </cell>
          <cell r="Q490">
            <v>45716</v>
          </cell>
        </row>
        <row r="491">
          <cell r="A491">
            <v>2373</v>
          </cell>
          <cell r="B491" t="str">
            <v>Madame</v>
          </cell>
          <cell r="C491" t="str">
            <v>RIHANI MARIEM</v>
          </cell>
          <cell r="D491" t="str">
            <v>SAGE Tunisia</v>
          </cell>
          <cell r="E491" t="str">
            <v>PRODUCTION</v>
          </cell>
          <cell r="F491" t="str">
            <v>Contrôle Qualité</v>
          </cell>
          <cell r="G491" t="str">
            <v>P6 AR</v>
          </cell>
          <cell r="H491" t="str">
            <v>MASSOUD BRAHMI</v>
          </cell>
          <cell r="I491" t="str">
            <v>B</v>
          </cell>
          <cell r="J491" t="str">
            <v>INDIRECTS</v>
          </cell>
          <cell r="K491">
            <v>45426</v>
          </cell>
          <cell r="M491">
            <v>9</v>
          </cell>
          <cell r="N491" t="str">
            <v>CDD</v>
          </cell>
          <cell r="O491" t="str">
            <v>Contractuel</v>
          </cell>
          <cell r="P491">
            <v>45689</v>
          </cell>
          <cell r="Q491">
            <v>45716</v>
          </cell>
        </row>
        <row r="492">
          <cell r="A492">
            <v>2379</v>
          </cell>
          <cell r="B492" t="str">
            <v>Madame</v>
          </cell>
          <cell r="C492" t="str">
            <v>JEBALI NAOUEL</v>
          </cell>
          <cell r="D492" t="str">
            <v>SAGE Tunisia</v>
          </cell>
          <cell r="E492" t="str">
            <v>PRODUCTION</v>
          </cell>
          <cell r="F492" t="str">
            <v>Couturière</v>
          </cell>
          <cell r="G492" t="str">
            <v>P6 AR</v>
          </cell>
          <cell r="H492" t="str">
            <v>MASSOUD BRAHMI</v>
          </cell>
          <cell r="I492" t="str">
            <v>B</v>
          </cell>
          <cell r="J492" t="str">
            <v>DIRECTS</v>
          </cell>
          <cell r="K492">
            <v>45426</v>
          </cell>
          <cell r="M492">
            <v>9</v>
          </cell>
          <cell r="N492" t="str">
            <v>CDD</v>
          </cell>
          <cell r="O492" t="str">
            <v>Contractuel</v>
          </cell>
          <cell r="P492">
            <v>45689</v>
          </cell>
          <cell r="Q492">
            <v>45716</v>
          </cell>
        </row>
        <row r="493">
          <cell r="A493">
            <v>2443</v>
          </cell>
          <cell r="B493" t="str">
            <v>Monsieur</v>
          </cell>
          <cell r="C493" t="str">
            <v>SENGRI HAITHEM</v>
          </cell>
          <cell r="D493" t="str">
            <v>SAGE Tunisia</v>
          </cell>
          <cell r="E493" t="str">
            <v>PRODUCTION</v>
          </cell>
          <cell r="F493" t="str">
            <v>Couturière</v>
          </cell>
          <cell r="G493" t="str">
            <v>P6 AR</v>
          </cell>
          <cell r="H493" t="str">
            <v>MASSOUD BRAHMI</v>
          </cell>
          <cell r="I493" t="str">
            <v>B</v>
          </cell>
          <cell r="J493" t="str">
            <v>DIRECTS</v>
          </cell>
          <cell r="K493">
            <v>45439</v>
          </cell>
          <cell r="L493"/>
          <cell r="M493">
            <v>9</v>
          </cell>
          <cell r="N493" t="str">
            <v>CDD</v>
          </cell>
          <cell r="O493" t="str">
            <v>Contractuel</v>
          </cell>
          <cell r="P493">
            <v>45689</v>
          </cell>
          <cell r="Q493">
            <v>45716</v>
          </cell>
        </row>
        <row r="494">
          <cell r="A494">
            <v>2456</v>
          </cell>
          <cell r="B494" t="str">
            <v>Madame</v>
          </cell>
          <cell r="C494" t="str">
            <v>OUNI ASMA</v>
          </cell>
          <cell r="D494" t="str">
            <v>SAGE Tunisia</v>
          </cell>
          <cell r="E494" t="str">
            <v>PRODUCTION</v>
          </cell>
          <cell r="F494" t="str">
            <v>Contrôle Qualité</v>
          </cell>
          <cell r="G494" t="str">
            <v>P6 AR</v>
          </cell>
          <cell r="H494" t="str">
            <v>MASSOUD BRAHMI</v>
          </cell>
          <cell r="I494" t="str">
            <v>B</v>
          </cell>
          <cell r="J494" t="str">
            <v>INDIRECTS</v>
          </cell>
          <cell r="K494">
            <v>45446</v>
          </cell>
          <cell r="M494">
            <v>9</v>
          </cell>
          <cell r="N494" t="str">
            <v>CDD</v>
          </cell>
          <cell r="O494" t="str">
            <v>Contractuel</v>
          </cell>
          <cell r="P494">
            <v>45689</v>
          </cell>
          <cell r="Q494">
            <v>45716</v>
          </cell>
        </row>
        <row r="495">
          <cell r="A495">
            <v>2481</v>
          </cell>
          <cell r="B495" t="str">
            <v>Madame</v>
          </cell>
          <cell r="C495" t="str">
            <v>BEJAOUI FAOUZIA</v>
          </cell>
          <cell r="D495" t="str">
            <v>SAGE Tunisia</v>
          </cell>
          <cell r="E495" t="str">
            <v>PRODUCTION</v>
          </cell>
          <cell r="F495" t="str">
            <v>Couturière</v>
          </cell>
          <cell r="G495" t="str">
            <v>P6 AR</v>
          </cell>
          <cell r="H495" t="str">
            <v>MASSOUD BRAHMI</v>
          </cell>
          <cell r="I495" t="str">
            <v>B</v>
          </cell>
          <cell r="J495" t="str">
            <v>DIRECTS</v>
          </cell>
          <cell r="K495">
            <v>45450</v>
          </cell>
          <cell r="M495">
            <v>9</v>
          </cell>
          <cell r="N495" t="str">
            <v>CDD</v>
          </cell>
          <cell r="O495" t="str">
            <v>Contractuel</v>
          </cell>
          <cell r="P495">
            <v>45689</v>
          </cell>
          <cell r="Q495">
            <v>45716</v>
          </cell>
        </row>
        <row r="496">
          <cell r="A496">
            <v>2565</v>
          </cell>
          <cell r="B496" t="str">
            <v>Madame</v>
          </cell>
          <cell r="C496" t="str">
            <v>ABBASSI MANEL</v>
          </cell>
          <cell r="D496" t="str">
            <v>SAGE Tunisia</v>
          </cell>
          <cell r="E496" t="str">
            <v>QUALITE</v>
          </cell>
          <cell r="F496" t="str">
            <v>Fire W</v>
          </cell>
          <cell r="G496" t="str">
            <v>P6 AR</v>
          </cell>
          <cell r="H496" t="str">
            <v>Malek harran</v>
          </cell>
          <cell r="I496" t="str">
            <v>B</v>
          </cell>
          <cell r="J496" t="str">
            <v>INDIRECTS</v>
          </cell>
          <cell r="K496">
            <v>45530</v>
          </cell>
          <cell r="L496"/>
          <cell r="M496">
            <v>9</v>
          </cell>
          <cell r="N496" t="str">
            <v>CDD</v>
          </cell>
          <cell r="O496" t="str">
            <v>Contractuel</v>
          </cell>
          <cell r="P496">
            <v>45689</v>
          </cell>
          <cell r="Q496">
            <v>45777</v>
          </cell>
        </row>
        <row r="497">
          <cell r="A497">
            <v>2579</v>
          </cell>
          <cell r="B497" t="str">
            <v>Madame</v>
          </cell>
          <cell r="C497" t="str">
            <v>KHMISSI MALEK</v>
          </cell>
          <cell r="D497" t="str">
            <v>SAGE Tunisia</v>
          </cell>
          <cell r="E497" t="str">
            <v>QUALITE</v>
          </cell>
          <cell r="F497" t="str">
            <v>Fire W</v>
          </cell>
          <cell r="G497" t="str">
            <v>P6 AR</v>
          </cell>
          <cell r="H497" t="str">
            <v>Malek harran</v>
          </cell>
          <cell r="I497" t="str">
            <v>B</v>
          </cell>
          <cell r="J497" t="str">
            <v>INDIRECTS</v>
          </cell>
          <cell r="K497">
            <v>45531</v>
          </cell>
          <cell r="L497"/>
          <cell r="M497">
            <v>9</v>
          </cell>
          <cell r="N497" t="str">
            <v>CDD</v>
          </cell>
          <cell r="O497" t="str">
            <v>Contractuel</v>
          </cell>
          <cell r="P497">
            <v>45689</v>
          </cell>
          <cell r="Q497">
            <v>45747</v>
          </cell>
        </row>
        <row r="498">
          <cell r="A498">
            <v>2581</v>
          </cell>
          <cell r="B498" t="str">
            <v>Madame</v>
          </cell>
          <cell r="C498" t="str">
            <v xml:space="preserve">SGHAIER HANEN </v>
          </cell>
          <cell r="D498" t="str">
            <v>SAGE Tunisia</v>
          </cell>
          <cell r="E498" t="str">
            <v>PRODUCTION</v>
          </cell>
          <cell r="F498" t="str">
            <v>Couturière</v>
          </cell>
          <cell r="G498" t="str">
            <v>P6 AR</v>
          </cell>
          <cell r="H498" t="str">
            <v>MASSOUD BRAHMI</v>
          </cell>
          <cell r="I498" t="str">
            <v>B</v>
          </cell>
          <cell r="J498" t="str">
            <v>DIRECTS</v>
          </cell>
          <cell r="K498">
            <v>45532</v>
          </cell>
          <cell r="L498"/>
          <cell r="M498">
            <v>9</v>
          </cell>
          <cell r="N498" t="str">
            <v>CDD</v>
          </cell>
          <cell r="O498" t="str">
            <v>Contractuel</v>
          </cell>
          <cell r="P498">
            <v>45689</v>
          </cell>
          <cell r="Q498">
            <v>45716</v>
          </cell>
        </row>
        <row r="499">
          <cell r="A499">
            <v>2606</v>
          </cell>
          <cell r="B499" t="str">
            <v>Madame</v>
          </cell>
          <cell r="C499" t="str">
            <v>OUNI HANENE</v>
          </cell>
          <cell r="D499" t="str">
            <v>SAGE Tunisia</v>
          </cell>
          <cell r="E499" t="str">
            <v>QUALITE</v>
          </cell>
          <cell r="F499" t="str">
            <v>CSL</v>
          </cell>
          <cell r="G499" t="str">
            <v>P6 AR</v>
          </cell>
          <cell r="H499" t="str">
            <v>Malek harran</v>
          </cell>
          <cell r="I499" t="str">
            <v>B</v>
          </cell>
          <cell r="J499" t="str">
            <v>INDIRECTS</v>
          </cell>
          <cell r="K499">
            <v>45551</v>
          </cell>
          <cell r="L499"/>
          <cell r="M499">
            <v>9</v>
          </cell>
          <cell r="N499" t="str">
            <v>CDD</v>
          </cell>
          <cell r="O499" t="str">
            <v>Contractuel</v>
          </cell>
          <cell r="P499">
            <v>45689</v>
          </cell>
          <cell r="Q499">
            <v>45716</v>
          </cell>
        </row>
        <row r="500">
          <cell r="A500">
            <v>2657</v>
          </cell>
          <cell r="B500" t="str">
            <v>Madame</v>
          </cell>
          <cell r="C500" t="str">
            <v>NEFZI SIHEM</v>
          </cell>
          <cell r="D500" t="str">
            <v>SAGE Tunisia</v>
          </cell>
          <cell r="E500" t="str">
            <v>PRODUCTION</v>
          </cell>
          <cell r="F500" t="str">
            <v>Couturière</v>
          </cell>
          <cell r="G500" t="str">
            <v>P6 AR</v>
          </cell>
          <cell r="H500" t="str">
            <v>MASSOUD BRAHMI</v>
          </cell>
          <cell r="I500" t="str">
            <v>B</v>
          </cell>
          <cell r="J500" t="str">
            <v>DIRECTS</v>
          </cell>
          <cell r="K500">
            <v>45575</v>
          </cell>
          <cell r="L500"/>
          <cell r="M500">
            <v>9</v>
          </cell>
          <cell r="N500" t="str">
            <v>CDD</v>
          </cell>
          <cell r="O500" t="str">
            <v>Contractuel</v>
          </cell>
          <cell r="P500">
            <v>45689</v>
          </cell>
          <cell r="Q500">
            <v>45716</v>
          </cell>
        </row>
        <row r="501">
          <cell r="A501">
            <v>2659</v>
          </cell>
          <cell r="B501" t="str">
            <v>Madame</v>
          </cell>
          <cell r="C501" t="str">
            <v>DHIFI DHOUHA</v>
          </cell>
          <cell r="D501" t="str">
            <v>SAGE Tunisia</v>
          </cell>
          <cell r="E501" t="str">
            <v>PRODUCTION</v>
          </cell>
          <cell r="F501" t="str">
            <v>Couturière</v>
          </cell>
          <cell r="G501" t="str">
            <v>P6 AR</v>
          </cell>
          <cell r="H501" t="str">
            <v>MASSOUD BRAHMI</v>
          </cell>
          <cell r="I501" t="str">
            <v>B</v>
          </cell>
          <cell r="J501" t="str">
            <v>DIRECTS</v>
          </cell>
          <cell r="K501">
            <v>45575</v>
          </cell>
          <cell r="L501"/>
          <cell r="M501">
            <v>9</v>
          </cell>
          <cell r="N501" t="str">
            <v>CDD</v>
          </cell>
          <cell r="O501" t="str">
            <v>Contractuel</v>
          </cell>
          <cell r="P501">
            <v>45689</v>
          </cell>
          <cell r="Q501">
            <v>45716</v>
          </cell>
        </row>
        <row r="502">
          <cell r="A502">
            <v>2695</v>
          </cell>
          <cell r="B502" t="str">
            <v>Madame</v>
          </cell>
          <cell r="C502" t="str">
            <v>FERJANI SABRINE</v>
          </cell>
          <cell r="D502" t="str">
            <v>SAGE Tunisia</v>
          </cell>
          <cell r="E502" t="str">
            <v>QUALITE</v>
          </cell>
          <cell r="F502" t="str">
            <v>CSL</v>
          </cell>
          <cell r="G502" t="str">
            <v>P6 AR</v>
          </cell>
          <cell r="H502" t="str">
            <v>Malek harran</v>
          </cell>
          <cell r="I502" t="str">
            <v>B</v>
          </cell>
          <cell r="J502" t="str">
            <v>INDIRECTS</v>
          </cell>
          <cell r="K502">
            <v>45581</v>
          </cell>
          <cell r="L502"/>
          <cell r="M502">
            <v>9</v>
          </cell>
          <cell r="N502" t="str">
            <v>CDD</v>
          </cell>
          <cell r="O502" t="str">
            <v>Contractuel</v>
          </cell>
          <cell r="P502">
            <v>45689</v>
          </cell>
          <cell r="Q502">
            <v>45716</v>
          </cell>
        </row>
        <row r="503">
          <cell r="A503">
            <v>2729</v>
          </cell>
          <cell r="B503" t="str">
            <v>Madame</v>
          </cell>
          <cell r="C503" t="str">
            <v>ACHOURI RIHAB</v>
          </cell>
          <cell r="D503" t="str">
            <v>SAGE Tunisia</v>
          </cell>
          <cell r="E503" t="str">
            <v>PRODUCTION</v>
          </cell>
          <cell r="F503" t="str">
            <v>Contrôle qualité</v>
          </cell>
          <cell r="G503" t="str">
            <v>P6 AR</v>
          </cell>
          <cell r="H503" t="str">
            <v>MASSOUD BRAHMI</v>
          </cell>
          <cell r="I503" t="str">
            <v>B</v>
          </cell>
          <cell r="J503" t="str">
            <v>INDIRECTS</v>
          </cell>
          <cell r="K503">
            <v>45600</v>
          </cell>
          <cell r="L503"/>
          <cell r="M503">
            <v>9</v>
          </cell>
          <cell r="N503" t="str">
            <v>CDD</v>
          </cell>
          <cell r="O503" t="str">
            <v>Contractuel</v>
          </cell>
          <cell r="P503">
            <v>45689</v>
          </cell>
          <cell r="Q503">
            <v>45716</v>
          </cell>
        </row>
        <row r="504">
          <cell r="A504">
            <v>2735</v>
          </cell>
          <cell r="B504" t="str">
            <v>Madame</v>
          </cell>
          <cell r="C504" t="str">
            <v>SLITI MARIEM</v>
          </cell>
          <cell r="D504" t="str">
            <v>SAGE Tunisia</v>
          </cell>
          <cell r="E504" t="str">
            <v>QUALITE</v>
          </cell>
          <cell r="F504" t="str">
            <v>Fire W</v>
          </cell>
          <cell r="G504" t="str">
            <v>P6 AR</v>
          </cell>
          <cell r="H504" t="str">
            <v>Malek harran</v>
          </cell>
          <cell r="I504" t="str">
            <v>B</v>
          </cell>
          <cell r="J504" t="str">
            <v>INDIRECTS</v>
          </cell>
          <cell r="K504">
            <v>45603</v>
          </cell>
          <cell r="L504"/>
          <cell r="M504">
            <v>9</v>
          </cell>
          <cell r="N504" t="str">
            <v>CDD</v>
          </cell>
          <cell r="O504" t="str">
            <v>Contractuel</v>
          </cell>
          <cell r="P504">
            <v>45689</v>
          </cell>
          <cell r="Q504">
            <v>45747</v>
          </cell>
        </row>
        <row r="505">
          <cell r="A505">
            <v>2773</v>
          </cell>
          <cell r="B505" t="str">
            <v>Madame</v>
          </cell>
          <cell r="C505" t="str">
            <v>KRIFI OUEJDEN</v>
          </cell>
          <cell r="D505" t="str">
            <v>SAGE Tunisia</v>
          </cell>
          <cell r="E505" t="str">
            <v>PRODUCTION</v>
          </cell>
          <cell r="F505" t="str">
            <v>Contrôle qualité</v>
          </cell>
          <cell r="G505" t="str">
            <v>P6 AR</v>
          </cell>
          <cell r="H505" t="str">
            <v>MASSOUD BRAHMI</v>
          </cell>
          <cell r="I505" t="str">
            <v>B</v>
          </cell>
          <cell r="J505" t="str">
            <v>INDIRECTS</v>
          </cell>
          <cell r="K505">
            <v>45616</v>
          </cell>
          <cell r="L505"/>
          <cell r="M505">
            <v>9</v>
          </cell>
          <cell r="N505" t="str">
            <v>CDD</v>
          </cell>
          <cell r="O505" t="str">
            <v>Contractuel</v>
          </cell>
          <cell r="P505">
            <v>45689</v>
          </cell>
          <cell r="Q505">
            <v>45716</v>
          </cell>
        </row>
        <row r="506">
          <cell r="A506">
            <v>445</v>
          </cell>
          <cell r="B506" t="str">
            <v>Mlle</v>
          </cell>
          <cell r="C506" t="str">
            <v>SLITI OUHOUD</v>
          </cell>
          <cell r="D506" t="str">
            <v>SAGE Tunisia</v>
          </cell>
          <cell r="E506" t="str">
            <v>PRODUCTION</v>
          </cell>
          <cell r="F506" t="str">
            <v>Couturière</v>
          </cell>
          <cell r="G506" t="str">
            <v>P6 AV</v>
          </cell>
          <cell r="H506" t="str">
            <v>Issam Ouni</v>
          </cell>
          <cell r="I506" t="str">
            <v>B</v>
          </cell>
          <cell r="J506" t="str">
            <v>DIRECTS</v>
          </cell>
          <cell r="K506">
            <v>44247</v>
          </cell>
          <cell r="M506">
            <v>9</v>
          </cell>
          <cell r="N506" t="str">
            <v>CDD</v>
          </cell>
          <cell r="O506" t="str">
            <v>Contractuel</v>
          </cell>
          <cell r="P506">
            <v>45689</v>
          </cell>
          <cell r="Q506">
            <v>45716</v>
          </cell>
        </row>
        <row r="507">
          <cell r="A507">
            <v>456</v>
          </cell>
          <cell r="B507" t="str">
            <v>Mlle</v>
          </cell>
          <cell r="C507" t="str">
            <v>OTHMANI ZAKIA</v>
          </cell>
          <cell r="D507" t="str">
            <v>SAGE Tunisia</v>
          </cell>
          <cell r="E507" t="str">
            <v>PRODUCTION</v>
          </cell>
          <cell r="F507" t="str">
            <v>Couturière</v>
          </cell>
          <cell r="G507" t="str">
            <v>P6 AV</v>
          </cell>
          <cell r="H507" t="str">
            <v>Issam Ouni</v>
          </cell>
          <cell r="I507" t="str">
            <v>B</v>
          </cell>
          <cell r="J507" t="str">
            <v>DIRECTS</v>
          </cell>
          <cell r="K507">
            <v>44260</v>
          </cell>
          <cell r="M507">
            <v>9</v>
          </cell>
          <cell r="N507" t="str">
            <v>CDD</v>
          </cell>
          <cell r="O507" t="str">
            <v>Contractuel</v>
          </cell>
          <cell r="P507">
            <v>45689</v>
          </cell>
          <cell r="Q507">
            <v>45716</v>
          </cell>
        </row>
        <row r="508">
          <cell r="A508">
            <v>525</v>
          </cell>
          <cell r="B508" t="str">
            <v>Mlle</v>
          </cell>
          <cell r="C508" t="str">
            <v>HKIRI TAJA</v>
          </cell>
          <cell r="D508" t="str">
            <v>SAGE Tunisia</v>
          </cell>
          <cell r="E508" t="str">
            <v>PRODUCTION</v>
          </cell>
          <cell r="F508" t="str">
            <v>Contrôle Qualité</v>
          </cell>
          <cell r="G508" t="str">
            <v>P6 AV</v>
          </cell>
          <cell r="H508" t="str">
            <v>Issam Ouni</v>
          </cell>
          <cell r="I508" t="str">
            <v>B</v>
          </cell>
          <cell r="J508" t="str">
            <v>INDIRECTS</v>
          </cell>
          <cell r="K508">
            <v>44285</v>
          </cell>
          <cell r="L508" t="str">
            <v/>
          </cell>
          <cell r="M508">
            <v>9</v>
          </cell>
          <cell r="N508" t="str">
            <v>CDD</v>
          </cell>
          <cell r="O508" t="str">
            <v>Contractuel</v>
          </cell>
          <cell r="P508">
            <v>45689</v>
          </cell>
          <cell r="Q508">
            <v>45716</v>
          </cell>
        </row>
        <row r="509">
          <cell r="A509">
            <v>549</v>
          </cell>
          <cell r="B509" t="str">
            <v>Madame</v>
          </cell>
          <cell r="C509" t="str">
            <v>ZIDI YOSRA</v>
          </cell>
          <cell r="D509" t="str">
            <v>SAGE Tunisia</v>
          </cell>
          <cell r="E509" t="str">
            <v>PRODUCTION</v>
          </cell>
          <cell r="F509" t="str">
            <v>Couturière</v>
          </cell>
          <cell r="G509" t="str">
            <v>P6 AV</v>
          </cell>
          <cell r="H509" t="str">
            <v>Issam Ouni</v>
          </cell>
          <cell r="I509" t="str">
            <v>B</v>
          </cell>
          <cell r="J509" t="str">
            <v>DIRECTS</v>
          </cell>
          <cell r="K509">
            <v>44302</v>
          </cell>
          <cell r="L509" t="str">
            <v/>
          </cell>
          <cell r="M509">
            <v>9</v>
          </cell>
          <cell r="N509" t="str">
            <v>CDD</v>
          </cell>
          <cell r="O509" t="str">
            <v>Contractuel</v>
          </cell>
          <cell r="P509">
            <v>45689</v>
          </cell>
          <cell r="Q509">
            <v>45716</v>
          </cell>
        </row>
        <row r="510">
          <cell r="A510">
            <v>575</v>
          </cell>
          <cell r="B510" t="str">
            <v>Mlle</v>
          </cell>
          <cell r="C510" t="str">
            <v>HBIBI RAHMA</v>
          </cell>
          <cell r="D510" t="str">
            <v>SAGE Tunisia</v>
          </cell>
          <cell r="E510" t="str">
            <v>PRODUCTION</v>
          </cell>
          <cell r="F510" t="str">
            <v>Couturière</v>
          </cell>
          <cell r="G510" t="str">
            <v>P6 AV</v>
          </cell>
          <cell r="H510" t="str">
            <v>Issam Ouni</v>
          </cell>
          <cell r="I510" t="str">
            <v>B</v>
          </cell>
          <cell r="J510" t="str">
            <v>DIRECTS</v>
          </cell>
          <cell r="K510">
            <v>44319</v>
          </cell>
          <cell r="L510" t="str">
            <v/>
          </cell>
          <cell r="M510">
            <v>9</v>
          </cell>
          <cell r="N510" t="str">
            <v>CDD</v>
          </cell>
          <cell r="O510" t="str">
            <v>Contractuel</v>
          </cell>
          <cell r="P510">
            <v>45689</v>
          </cell>
          <cell r="Q510">
            <v>45716</v>
          </cell>
        </row>
        <row r="511">
          <cell r="A511">
            <v>598</v>
          </cell>
          <cell r="B511" t="str">
            <v>Madame</v>
          </cell>
          <cell r="C511" t="str">
            <v>MKADEM HELA</v>
          </cell>
          <cell r="D511" t="str">
            <v>SAGE Tunisia</v>
          </cell>
          <cell r="E511" t="str">
            <v>PRODUCTION</v>
          </cell>
          <cell r="F511" t="str">
            <v>Couturière</v>
          </cell>
          <cell r="G511" t="str">
            <v>P6 AV</v>
          </cell>
          <cell r="H511" t="str">
            <v>Issam Ouni</v>
          </cell>
          <cell r="I511" t="str">
            <v>B</v>
          </cell>
          <cell r="J511" t="str">
            <v>DIRECTS</v>
          </cell>
          <cell r="K511">
            <v>44354</v>
          </cell>
          <cell r="L511" t="str">
            <v/>
          </cell>
          <cell r="M511">
            <v>9</v>
          </cell>
          <cell r="N511" t="str">
            <v>CDD</v>
          </cell>
          <cell r="O511" t="str">
            <v>Contractuel</v>
          </cell>
          <cell r="P511">
            <v>45689</v>
          </cell>
          <cell r="Q511">
            <v>45716</v>
          </cell>
        </row>
        <row r="512">
          <cell r="A512">
            <v>611</v>
          </cell>
          <cell r="B512" t="str">
            <v>Madame</v>
          </cell>
          <cell r="C512" t="str">
            <v>ZAHMOUL SANA</v>
          </cell>
          <cell r="D512" t="str">
            <v>SAGE Tunisia</v>
          </cell>
          <cell r="E512" t="str">
            <v>PRODUCTION</v>
          </cell>
          <cell r="F512" t="str">
            <v>Couturière</v>
          </cell>
          <cell r="G512" t="str">
            <v>P6 AV</v>
          </cell>
          <cell r="H512" t="str">
            <v>Issam Ouni</v>
          </cell>
          <cell r="I512" t="str">
            <v>B</v>
          </cell>
          <cell r="J512" t="str">
            <v>DIRECTS</v>
          </cell>
          <cell r="K512">
            <v>44368</v>
          </cell>
          <cell r="L512" t="str">
            <v/>
          </cell>
          <cell r="M512">
            <v>9</v>
          </cell>
          <cell r="N512" t="str">
            <v>CDD</v>
          </cell>
          <cell r="O512" t="str">
            <v>Contractuel</v>
          </cell>
          <cell r="P512">
            <v>45689</v>
          </cell>
          <cell r="Q512">
            <v>45716</v>
          </cell>
        </row>
        <row r="513">
          <cell r="A513">
            <v>612</v>
          </cell>
          <cell r="B513" t="str">
            <v>Madame</v>
          </cell>
          <cell r="C513" t="str">
            <v>RIAHI SAADIA</v>
          </cell>
          <cell r="D513" t="str">
            <v>SAGE Tunisia</v>
          </cell>
          <cell r="E513" t="str">
            <v>PRODUCTION</v>
          </cell>
          <cell r="F513" t="str">
            <v>Couturière</v>
          </cell>
          <cell r="G513" t="str">
            <v>P6 AV</v>
          </cell>
          <cell r="H513" t="str">
            <v>Issam Ouni</v>
          </cell>
          <cell r="I513" t="str">
            <v>B</v>
          </cell>
          <cell r="J513" t="str">
            <v>DIRECTS</v>
          </cell>
          <cell r="K513">
            <v>44368</v>
          </cell>
          <cell r="L513" t="str">
            <v/>
          </cell>
          <cell r="M513">
            <v>9</v>
          </cell>
          <cell r="N513" t="str">
            <v>CDD</v>
          </cell>
          <cell r="O513" t="str">
            <v>Contractuel</v>
          </cell>
          <cell r="P513">
            <v>45689</v>
          </cell>
          <cell r="Q513">
            <v>45716</v>
          </cell>
        </row>
        <row r="514">
          <cell r="A514">
            <v>616</v>
          </cell>
          <cell r="B514" t="str">
            <v>Mlle</v>
          </cell>
          <cell r="C514" t="str">
            <v>HEDHLI AMEL</v>
          </cell>
          <cell r="D514" t="str">
            <v>SAGE Tunisia</v>
          </cell>
          <cell r="E514" t="str">
            <v>PRODUCTION</v>
          </cell>
          <cell r="F514" t="str">
            <v>Couturière</v>
          </cell>
          <cell r="G514" t="str">
            <v>P6 AV</v>
          </cell>
          <cell r="H514" t="str">
            <v>Issam Ouni</v>
          </cell>
          <cell r="I514" t="str">
            <v>B</v>
          </cell>
          <cell r="J514" t="str">
            <v>DIRECTS</v>
          </cell>
          <cell r="K514">
            <v>44368</v>
          </cell>
          <cell r="L514" t="str">
            <v/>
          </cell>
          <cell r="M514">
            <v>9</v>
          </cell>
          <cell r="N514" t="str">
            <v>CDD</v>
          </cell>
          <cell r="O514" t="str">
            <v>Contractuel</v>
          </cell>
          <cell r="P514">
            <v>45689</v>
          </cell>
          <cell r="Q514">
            <v>45716</v>
          </cell>
        </row>
        <row r="515">
          <cell r="A515">
            <v>641</v>
          </cell>
          <cell r="B515" t="str">
            <v>Madame</v>
          </cell>
          <cell r="C515" t="str">
            <v>MEKNI NAZIHA</v>
          </cell>
          <cell r="D515" t="str">
            <v>SAGE Tunisia</v>
          </cell>
          <cell r="E515" t="str">
            <v>PRODUCTION</v>
          </cell>
          <cell r="F515" t="str">
            <v>Couturière</v>
          </cell>
          <cell r="G515" t="str">
            <v>P6 AV</v>
          </cell>
          <cell r="H515" t="str">
            <v>Issam Ouni</v>
          </cell>
          <cell r="I515" t="str">
            <v>B</v>
          </cell>
          <cell r="J515" t="str">
            <v>DIRECTS</v>
          </cell>
          <cell r="K515">
            <v>44404</v>
          </cell>
          <cell r="M515">
            <v>9</v>
          </cell>
          <cell r="N515" t="str">
            <v>CDD</v>
          </cell>
          <cell r="O515" t="str">
            <v>Contractuel</v>
          </cell>
          <cell r="P515">
            <v>45689</v>
          </cell>
          <cell r="Q515">
            <v>45716</v>
          </cell>
        </row>
        <row r="516">
          <cell r="A516">
            <v>689</v>
          </cell>
          <cell r="B516" t="str">
            <v>Madame</v>
          </cell>
          <cell r="C516" t="str">
            <v>SAADI AMEL</v>
          </cell>
          <cell r="D516" t="str">
            <v>SAGE Tunisia</v>
          </cell>
          <cell r="E516" t="str">
            <v>PRODUCTION</v>
          </cell>
          <cell r="F516" t="str">
            <v>Couturière</v>
          </cell>
          <cell r="G516" t="str">
            <v>P6 AV</v>
          </cell>
          <cell r="H516" t="str">
            <v>Issam Ouni</v>
          </cell>
          <cell r="I516" t="str">
            <v>B</v>
          </cell>
          <cell r="J516" t="str">
            <v>DIRECTS</v>
          </cell>
          <cell r="K516">
            <v>44502</v>
          </cell>
          <cell r="M516">
            <v>9</v>
          </cell>
          <cell r="N516" t="str">
            <v>CDD</v>
          </cell>
          <cell r="O516" t="str">
            <v>Contractuel</v>
          </cell>
          <cell r="P516">
            <v>45689</v>
          </cell>
          <cell r="Q516">
            <v>45716</v>
          </cell>
        </row>
        <row r="517">
          <cell r="A517">
            <v>712</v>
          </cell>
          <cell r="B517" t="str">
            <v>Madame</v>
          </cell>
          <cell r="C517" t="str">
            <v>IBN EL HAJ HELAL SONIA</v>
          </cell>
          <cell r="D517" t="str">
            <v>SAGE Tunisia</v>
          </cell>
          <cell r="E517" t="str">
            <v>PRODUCTION</v>
          </cell>
          <cell r="F517" t="str">
            <v>Couturière</v>
          </cell>
          <cell r="G517" t="str">
            <v>P6 AV</v>
          </cell>
          <cell r="H517" t="str">
            <v>Issam Ouni</v>
          </cell>
          <cell r="I517" t="str">
            <v>B</v>
          </cell>
          <cell r="J517" t="str">
            <v>DIRECTS</v>
          </cell>
          <cell r="K517">
            <v>44522</v>
          </cell>
          <cell r="M517">
            <v>9</v>
          </cell>
          <cell r="N517" t="str">
            <v>CDD</v>
          </cell>
          <cell r="O517" t="str">
            <v>Contractuel</v>
          </cell>
          <cell r="P517">
            <v>45689</v>
          </cell>
          <cell r="Q517">
            <v>45716</v>
          </cell>
        </row>
        <row r="518">
          <cell r="A518">
            <v>713</v>
          </cell>
          <cell r="B518" t="str">
            <v>Madame</v>
          </cell>
          <cell r="C518" t="str">
            <v>MHAMDI WAHIDA</v>
          </cell>
          <cell r="D518" t="str">
            <v>SAGE Tunisia</v>
          </cell>
          <cell r="E518" t="str">
            <v>PRODUCTION</v>
          </cell>
          <cell r="F518" t="str">
            <v>Couturière</v>
          </cell>
          <cell r="G518" t="str">
            <v>P6 AV</v>
          </cell>
          <cell r="H518" t="str">
            <v>Issam Ouni</v>
          </cell>
          <cell r="I518" t="str">
            <v>B</v>
          </cell>
          <cell r="J518" t="str">
            <v>DIRECTS</v>
          </cell>
          <cell r="K518">
            <v>44522</v>
          </cell>
          <cell r="M518">
            <v>9</v>
          </cell>
          <cell r="N518" t="str">
            <v>CDD</v>
          </cell>
          <cell r="O518" t="str">
            <v>Contractuel</v>
          </cell>
          <cell r="P518">
            <v>45689</v>
          </cell>
          <cell r="Q518">
            <v>45716</v>
          </cell>
        </row>
        <row r="519">
          <cell r="A519">
            <v>723</v>
          </cell>
          <cell r="B519" t="str">
            <v>Madame</v>
          </cell>
          <cell r="C519" t="str">
            <v>SMIDA HAYET</v>
          </cell>
          <cell r="D519" t="str">
            <v>SAGE Tunisia</v>
          </cell>
          <cell r="E519" t="str">
            <v>PRODUCTION</v>
          </cell>
          <cell r="F519" t="str">
            <v>Couturière</v>
          </cell>
          <cell r="G519" t="str">
            <v>P6 AV</v>
          </cell>
          <cell r="H519" t="str">
            <v>Issam Ouni</v>
          </cell>
          <cell r="I519" t="str">
            <v>B</v>
          </cell>
          <cell r="J519" t="str">
            <v>DIRECTS</v>
          </cell>
          <cell r="K519">
            <v>44523</v>
          </cell>
          <cell r="M519">
            <v>9</v>
          </cell>
          <cell r="N519" t="str">
            <v>CDD</v>
          </cell>
          <cell r="O519" t="str">
            <v>Contractuel</v>
          </cell>
          <cell r="P519">
            <v>45689</v>
          </cell>
          <cell r="Q519">
            <v>45716</v>
          </cell>
        </row>
        <row r="520">
          <cell r="A520">
            <v>733</v>
          </cell>
          <cell r="B520" t="str">
            <v>Madame</v>
          </cell>
          <cell r="C520" t="str">
            <v>BEN ZARROUK MOUNA</v>
          </cell>
          <cell r="D520" t="str">
            <v>SAGE Tunisia</v>
          </cell>
          <cell r="E520" t="str">
            <v>PRODUCTION</v>
          </cell>
          <cell r="F520" t="str">
            <v>Team leader</v>
          </cell>
          <cell r="G520" t="str">
            <v>P6 AV</v>
          </cell>
          <cell r="H520" t="str">
            <v>Issam Ouni</v>
          </cell>
          <cell r="I520" t="str">
            <v>B</v>
          </cell>
          <cell r="J520" t="str">
            <v>INDIRECTS</v>
          </cell>
          <cell r="K520">
            <v>44525</v>
          </cell>
          <cell r="M520">
            <v>9</v>
          </cell>
          <cell r="N520" t="str">
            <v>CDD</v>
          </cell>
          <cell r="O520" t="str">
            <v>Contractuel</v>
          </cell>
          <cell r="P520">
            <v>45689</v>
          </cell>
          <cell r="Q520">
            <v>45777</v>
          </cell>
        </row>
        <row r="521">
          <cell r="A521">
            <v>750</v>
          </cell>
          <cell r="B521" t="str">
            <v>Madame</v>
          </cell>
          <cell r="C521" t="str">
            <v>BEN ZARROUK KAOUTHAR</v>
          </cell>
          <cell r="D521" t="str">
            <v>SAGE Tunisia</v>
          </cell>
          <cell r="E521" t="str">
            <v>PRODUCTION</v>
          </cell>
          <cell r="F521" t="str">
            <v>Team leader</v>
          </cell>
          <cell r="G521" t="str">
            <v>P6 AV</v>
          </cell>
          <cell r="H521" t="str">
            <v>Issam Ouni</v>
          </cell>
          <cell r="I521" t="str">
            <v>B</v>
          </cell>
          <cell r="J521" t="str">
            <v>INDIRECTS</v>
          </cell>
          <cell r="K521">
            <v>44532</v>
          </cell>
          <cell r="M521">
            <v>9</v>
          </cell>
          <cell r="N521" t="str">
            <v>CDD</v>
          </cell>
          <cell r="O521" t="str">
            <v>Contractuel</v>
          </cell>
          <cell r="P521">
            <v>45689</v>
          </cell>
          <cell r="Q521">
            <v>45777</v>
          </cell>
        </row>
        <row r="522">
          <cell r="A522">
            <v>766</v>
          </cell>
          <cell r="B522" t="str">
            <v>Mlle</v>
          </cell>
          <cell r="C522" t="str">
            <v>AMDOUNI AMAL</v>
          </cell>
          <cell r="D522" t="str">
            <v>SAGE Tunisia</v>
          </cell>
          <cell r="E522" t="str">
            <v>PRODUCTION</v>
          </cell>
          <cell r="F522" t="str">
            <v>Alimentatrice</v>
          </cell>
          <cell r="G522" t="str">
            <v>P6 AV</v>
          </cell>
          <cell r="H522" t="str">
            <v>Issam Ouni</v>
          </cell>
          <cell r="I522" t="str">
            <v>B</v>
          </cell>
          <cell r="J522" t="str">
            <v>DIRECTS</v>
          </cell>
          <cell r="K522">
            <v>44547</v>
          </cell>
          <cell r="M522">
            <v>9</v>
          </cell>
          <cell r="N522" t="str">
            <v>CDD</v>
          </cell>
          <cell r="O522" t="str">
            <v>Contractuel</v>
          </cell>
          <cell r="P522">
            <v>45689</v>
          </cell>
          <cell r="Q522">
            <v>45716</v>
          </cell>
        </row>
        <row r="523">
          <cell r="A523">
            <v>783</v>
          </cell>
          <cell r="B523" t="str">
            <v>Mlle</v>
          </cell>
          <cell r="C523" t="str">
            <v>RIAHI HANENE</v>
          </cell>
          <cell r="D523" t="str">
            <v>SAGE Tunisia</v>
          </cell>
          <cell r="E523" t="str">
            <v>PRODUCTION</v>
          </cell>
          <cell r="F523" t="str">
            <v>Couturière</v>
          </cell>
          <cell r="G523" t="str">
            <v>P6 AV</v>
          </cell>
          <cell r="H523" t="str">
            <v>Issam Ouni</v>
          </cell>
          <cell r="I523" t="str">
            <v>B</v>
          </cell>
          <cell r="J523" t="str">
            <v>DIRECTS</v>
          </cell>
          <cell r="K523">
            <v>44572</v>
          </cell>
          <cell r="M523">
            <v>9</v>
          </cell>
          <cell r="N523" t="str">
            <v>CDD</v>
          </cell>
          <cell r="O523" t="str">
            <v>Contractuel</v>
          </cell>
          <cell r="P523">
            <v>45689</v>
          </cell>
          <cell r="Q523">
            <v>45716</v>
          </cell>
        </row>
        <row r="524">
          <cell r="A524">
            <v>802</v>
          </cell>
          <cell r="B524" t="str">
            <v>Monsieur</v>
          </cell>
          <cell r="C524" t="str">
            <v>MLOUKI RAYEN</v>
          </cell>
          <cell r="D524" t="str">
            <v>SAGE Tunisia</v>
          </cell>
          <cell r="E524" t="str">
            <v>PRODUCTION</v>
          </cell>
          <cell r="F524" t="str">
            <v>Couturière</v>
          </cell>
          <cell r="G524" t="str">
            <v>P6 AV</v>
          </cell>
          <cell r="H524" t="str">
            <v>Issam Ouni</v>
          </cell>
          <cell r="I524" t="str">
            <v>B</v>
          </cell>
          <cell r="J524" t="str">
            <v>DIRECTS</v>
          </cell>
          <cell r="K524">
            <v>44580</v>
          </cell>
          <cell r="M524">
            <v>9</v>
          </cell>
          <cell r="N524" t="str">
            <v>CDD</v>
          </cell>
          <cell r="O524" t="str">
            <v>Contractuel</v>
          </cell>
          <cell r="P524">
            <v>45689</v>
          </cell>
          <cell r="Q524">
            <v>45716</v>
          </cell>
        </row>
        <row r="525">
          <cell r="A525">
            <v>816</v>
          </cell>
          <cell r="B525" t="str">
            <v>Madame</v>
          </cell>
          <cell r="C525" t="str">
            <v>FATHALLAH LILIA</v>
          </cell>
          <cell r="D525" t="str">
            <v>SAGE Tunisia</v>
          </cell>
          <cell r="E525" t="str">
            <v>PRODUCTION</v>
          </cell>
          <cell r="F525" t="str">
            <v>Couturière</v>
          </cell>
          <cell r="G525" t="str">
            <v>P6 AV</v>
          </cell>
          <cell r="H525" t="str">
            <v>Issam Ouni</v>
          </cell>
          <cell r="I525" t="str">
            <v>B</v>
          </cell>
          <cell r="J525" t="str">
            <v>DIRECTS</v>
          </cell>
          <cell r="K525">
            <v>44583</v>
          </cell>
          <cell r="M525">
            <v>9</v>
          </cell>
          <cell r="N525" t="str">
            <v>CDD</v>
          </cell>
          <cell r="O525" t="str">
            <v>Contractuel</v>
          </cell>
          <cell r="P525">
            <v>45689</v>
          </cell>
          <cell r="Q525">
            <v>45747</v>
          </cell>
        </row>
        <row r="526">
          <cell r="A526">
            <v>875</v>
          </cell>
          <cell r="B526" t="str">
            <v>Mlle</v>
          </cell>
          <cell r="C526" t="str">
            <v>BOUALI ISLEM</v>
          </cell>
          <cell r="D526" t="str">
            <v>SAGE Tunisia</v>
          </cell>
          <cell r="E526" t="str">
            <v>PRODUCTION</v>
          </cell>
          <cell r="F526" t="str">
            <v>Couturière</v>
          </cell>
          <cell r="G526" t="str">
            <v>P6 AV</v>
          </cell>
          <cell r="H526" t="str">
            <v>Issam Ouni</v>
          </cell>
          <cell r="I526" t="str">
            <v>B</v>
          </cell>
          <cell r="J526" t="str">
            <v>DIRECTS</v>
          </cell>
          <cell r="K526">
            <v>44621</v>
          </cell>
          <cell r="M526">
            <v>9</v>
          </cell>
          <cell r="N526" t="str">
            <v>CDD</v>
          </cell>
          <cell r="O526" t="str">
            <v>Contractuel</v>
          </cell>
          <cell r="P526">
            <v>45689</v>
          </cell>
          <cell r="Q526">
            <v>45747</v>
          </cell>
        </row>
        <row r="527">
          <cell r="A527">
            <v>889</v>
          </cell>
          <cell r="B527" t="str">
            <v>Mlle</v>
          </cell>
          <cell r="C527" t="str">
            <v>ARFAOUI SIRINE</v>
          </cell>
          <cell r="D527" t="str">
            <v>SAGE Tunisia</v>
          </cell>
          <cell r="E527" t="str">
            <v>PRODUCTION</v>
          </cell>
          <cell r="F527" t="str">
            <v>Couturière</v>
          </cell>
          <cell r="G527" t="str">
            <v>P6 AV</v>
          </cell>
          <cell r="H527" t="str">
            <v>Issam Ouni</v>
          </cell>
          <cell r="I527" t="str">
            <v>B</v>
          </cell>
          <cell r="J527" t="str">
            <v>DIRECTS</v>
          </cell>
          <cell r="K527">
            <v>44629</v>
          </cell>
          <cell r="L527" t="str">
            <v/>
          </cell>
          <cell r="M527">
            <v>9</v>
          </cell>
          <cell r="N527" t="str">
            <v>CDD</v>
          </cell>
          <cell r="O527" t="str">
            <v>Contractuel</v>
          </cell>
          <cell r="P527">
            <v>45689</v>
          </cell>
          <cell r="Q527">
            <v>45747</v>
          </cell>
        </row>
        <row r="528">
          <cell r="A528">
            <v>980</v>
          </cell>
          <cell r="B528" t="str">
            <v>Mlle</v>
          </cell>
          <cell r="C528" t="str">
            <v>JELASSI NOURHEN</v>
          </cell>
          <cell r="D528" t="str">
            <v>SAGE Tunisia</v>
          </cell>
          <cell r="E528" t="str">
            <v>PRODUCTION</v>
          </cell>
          <cell r="F528" t="str">
            <v>Couturière</v>
          </cell>
          <cell r="G528" t="str">
            <v>P6 AV</v>
          </cell>
          <cell r="H528" t="str">
            <v>Issam Ouni</v>
          </cell>
          <cell r="I528" t="str">
            <v>B</v>
          </cell>
          <cell r="J528" t="str">
            <v>DIRECTS</v>
          </cell>
          <cell r="K528">
            <v>44725</v>
          </cell>
          <cell r="M528">
            <v>9</v>
          </cell>
          <cell r="N528" t="str">
            <v>CDD</v>
          </cell>
          <cell r="O528" t="str">
            <v>Contractuel</v>
          </cell>
          <cell r="P528">
            <v>45689</v>
          </cell>
          <cell r="Q528">
            <v>45747</v>
          </cell>
        </row>
        <row r="529">
          <cell r="A529">
            <v>1021</v>
          </cell>
          <cell r="B529" t="str">
            <v>Mlle</v>
          </cell>
          <cell r="C529" t="str">
            <v>NABLI NAOUEL</v>
          </cell>
          <cell r="D529" t="str">
            <v>SAGE Tunisia</v>
          </cell>
          <cell r="E529" t="str">
            <v>PRODUCTION</v>
          </cell>
          <cell r="F529" t="str">
            <v>Alimentatrice</v>
          </cell>
          <cell r="G529" t="str">
            <v>P6 AV</v>
          </cell>
          <cell r="H529" t="str">
            <v>Issam Ouni</v>
          </cell>
          <cell r="I529" t="str">
            <v>B</v>
          </cell>
          <cell r="J529" t="str">
            <v>DIRECTS</v>
          </cell>
          <cell r="K529">
            <v>44739</v>
          </cell>
          <cell r="M529">
            <v>9</v>
          </cell>
          <cell r="N529" t="str">
            <v>CDD</v>
          </cell>
          <cell r="O529" t="str">
            <v>Contractuel</v>
          </cell>
          <cell r="P529">
            <v>45689</v>
          </cell>
          <cell r="Q529">
            <v>45747</v>
          </cell>
        </row>
        <row r="530">
          <cell r="A530">
            <v>1075</v>
          </cell>
          <cell r="B530" t="str">
            <v>Madame</v>
          </cell>
          <cell r="C530" t="str">
            <v>BAGHOURI BASMA</v>
          </cell>
          <cell r="D530" t="str">
            <v>SAGE Tunisia</v>
          </cell>
          <cell r="E530" t="str">
            <v>PRODUCTION</v>
          </cell>
          <cell r="F530" t="str">
            <v>Couturière</v>
          </cell>
          <cell r="G530" t="str">
            <v>P6 AV</v>
          </cell>
          <cell r="H530" t="str">
            <v>Issam Ouni</v>
          </cell>
          <cell r="I530" t="str">
            <v>B</v>
          </cell>
          <cell r="J530" t="str">
            <v>DIRECTS</v>
          </cell>
          <cell r="K530">
            <v>44762</v>
          </cell>
          <cell r="M530">
            <v>9</v>
          </cell>
          <cell r="N530" t="str">
            <v>CDD</v>
          </cell>
          <cell r="O530" t="str">
            <v>Contractuel</v>
          </cell>
          <cell r="P530">
            <v>45689</v>
          </cell>
          <cell r="Q530">
            <v>45747</v>
          </cell>
        </row>
        <row r="531">
          <cell r="A531">
            <v>1081</v>
          </cell>
          <cell r="B531" t="str">
            <v>Mlle</v>
          </cell>
          <cell r="C531" t="str">
            <v>SALLAMI AMAL</v>
          </cell>
          <cell r="D531" t="str">
            <v>SAGE Tunisia</v>
          </cell>
          <cell r="E531" t="str">
            <v>PRODUCTION</v>
          </cell>
          <cell r="F531" t="str">
            <v>Contrôle Qualité</v>
          </cell>
          <cell r="G531" t="str">
            <v>P6 AV</v>
          </cell>
          <cell r="H531" t="str">
            <v>Issam Ouni</v>
          </cell>
          <cell r="I531" t="str">
            <v>B</v>
          </cell>
          <cell r="J531" t="str">
            <v>INDIRECTS</v>
          </cell>
          <cell r="K531">
            <v>44768</v>
          </cell>
          <cell r="M531">
            <v>9</v>
          </cell>
          <cell r="N531" t="str">
            <v>CDD</v>
          </cell>
          <cell r="O531" t="str">
            <v>Contractuel</v>
          </cell>
          <cell r="P531">
            <v>45689</v>
          </cell>
          <cell r="Q531">
            <v>45747</v>
          </cell>
        </row>
        <row r="532">
          <cell r="A532">
            <v>1130</v>
          </cell>
          <cell r="B532" t="str">
            <v>Madame</v>
          </cell>
          <cell r="C532" t="str">
            <v>ZARAI NOURA</v>
          </cell>
          <cell r="D532" t="str">
            <v>SAGE Tunisia</v>
          </cell>
          <cell r="E532" t="str">
            <v>PRODUCTION</v>
          </cell>
          <cell r="F532" t="str">
            <v>Couturière</v>
          </cell>
          <cell r="G532" t="str">
            <v>P6 AV</v>
          </cell>
          <cell r="H532" t="str">
            <v>Issam Ouni</v>
          </cell>
          <cell r="I532" t="str">
            <v>B</v>
          </cell>
          <cell r="J532" t="str">
            <v>DIRECTS</v>
          </cell>
          <cell r="K532">
            <v>44828</v>
          </cell>
          <cell r="L532"/>
          <cell r="M532">
            <v>9</v>
          </cell>
          <cell r="N532" t="str">
            <v>CDD</v>
          </cell>
          <cell r="O532" t="str">
            <v>Contractuel</v>
          </cell>
          <cell r="P532">
            <v>45689</v>
          </cell>
          <cell r="Q532">
            <v>45747</v>
          </cell>
        </row>
        <row r="533">
          <cell r="A533">
            <v>1143</v>
          </cell>
          <cell r="B533" t="str">
            <v>Mlle</v>
          </cell>
          <cell r="C533" t="str">
            <v>SGHAIER GHOFRANE</v>
          </cell>
          <cell r="D533" t="str">
            <v>SAGE Tunisia</v>
          </cell>
          <cell r="E533" t="str">
            <v>PRODUCTION</v>
          </cell>
          <cell r="F533" t="str">
            <v>WIRE</v>
          </cell>
          <cell r="G533" t="str">
            <v>P6 AV</v>
          </cell>
          <cell r="H533" t="str">
            <v>Issam Ouni</v>
          </cell>
          <cell r="I533" t="str">
            <v>B</v>
          </cell>
          <cell r="J533" t="str">
            <v>DIRECTS</v>
          </cell>
          <cell r="K533">
            <v>44833</v>
          </cell>
          <cell r="L533"/>
          <cell r="M533">
            <v>9</v>
          </cell>
          <cell r="N533" t="str">
            <v>CDD</v>
          </cell>
          <cell r="O533" t="str">
            <v>Contractuel</v>
          </cell>
          <cell r="P533">
            <v>45689</v>
          </cell>
          <cell r="Q533">
            <v>45716</v>
          </cell>
        </row>
        <row r="534">
          <cell r="A534">
            <v>1268</v>
          </cell>
          <cell r="B534" t="str">
            <v>Madame</v>
          </cell>
          <cell r="C534" t="str">
            <v>BOUTHOURI BOUTHEINA</v>
          </cell>
          <cell r="D534" t="str">
            <v>SAGE Tunisia</v>
          </cell>
          <cell r="E534" t="str">
            <v>PRODUCTION</v>
          </cell>
          <cell r="F534" t="str">
            <v>Couturière</v>
          </cell>
          <cell r="G534" t="str">
            <v>P6 AV</v>
          </cell>
          <cell r="H534" t="str">
            <v>Issam Ouni</v>
          </cell>
          <cell r="I534" t="str">
            <v>B</v>
          </cell>
          <cell r="J534" t="str">
            <v>DIRECTS</v>
          </cell>
          <cell r="K534">
            <v>44958</v>
          </cell>
          <cell r="L534"/>
          <cell r="M534">
            <v>9</v>
          </cell>
          <cell r="N534" t="str">
            <v>CDD</v>
          </cell>
          <cell r="O534" t="str">
            <v>Contractuel</v>
          </cell>
          <cell r="P534">
            <v>45689</v>
          </cell>
          <cell r="Q534">
            <v>45747</v>
          </cell>
        </row>
        <row r="535">
          <cell r="A535">
            <v>1290</v>
          </cell>
          <cell r="B535" t="str">
            <v>Madame</v>
          </cell>
          <cell r="C535" t="str">
            <v>KOUKI SAMIA</v>
          </cell>
          <cell r="D535" t="str">
            <v>SAGE Tunisia</v>
          </cell>
          <cell r="E535" t="str">
            <v>PRODUCTION</v>
          </cell>
          <cell r="F535" t="str">
            <v>Couturière</v>
          </cell>
          <cell r="G535" t="str">
            <v>P6 AV</v>
          </cell>
          <cell r="H535" t="str">
            <v>Issam Ouni</v>
          </cell>
          <cell r="I535" t="str">
            <v>B</v>
          </cell>
          <cell r="J535" t="str">
            <v>DIRECTS</v>
          </cell>
          <cell r="K535">
            <v>44971</v>
          </cell>
          <cell r="L535"/>
          <cell r="M535">
            <v>9</v>
          </cell>
          <cell r="N535" t="str">
            <v>CDD</v>
          </cell>
          <cell r="O535" t="str">
            <v>Contractuel</v>
          </cell>
          <cell r="P535">
            <v>45689</v>
          </cell>
          <cell r="Q535">
            <v>45747</v>
          </cell>
        </row>
        <row r="536">
          <cell r="A536">
            <v>1301</v>
          </cell>
          <cell r="B536" t="str">
            <v>Madame</v>
          </cell>
          <cell r="C536" t="str">
            <v>RIAHI LOBNA</v>
          </cell>
          <cell r="D536" t="str">
            <v>SAGE Tunisia</v>
          </cell>
          <cell r="E536" t="str">
            <v>PRODUCTION</v>
          </cell>
          <cell r="F536" t="str">
            <v>Couturière</v>
          </cell>
          <cell r="G536" t="str">
            <v>P6 AV</v>
          </cell>
          <cell r="H536" t="str">
            <v>Issam Ouni</v>
          </cell>
          <cell r="I536" t="str">
            <v>B</v>
          </cell>
          <cell r="J536" t="str">
            <v>DIRECTS</v>
          </cell>
          <cell r="K536">
            <v>44973</v>
          </cell>
          <cell r="L536"/>
          <cell r="M536">
            <v>9</v>
          </cell>
          <cell r="N536" t="str">
            <v>CDD</v>
          </cell>
          <cell r="O536" t="str">
            <v>Contractuel</v>
          </cell>
          <cell r="P536">
            <v>45689</v>
          </cell>
          <cell r="Q536">
            <v>45747</v>
          </cell>
        </row>
        <row r="537">
          <cell r="A537">
            <v>1315</v>
          </cell>
          <cell r="B537" t="str">
            <v>Mlle</v>
          </cell>
          <cell r="C537" t="str">
            <v>RAZKI AMIRA</v>
          </cell>
          <cell r="D537" t="str">
            <v>SAGE Tunisia</v>
          </cell>
          <cell r="E537" t="str">
            <v>PRODUCTION</v>
          </cell>
          <cell r="F537" t="str">
            <v>Couturière</v>
          </cell>
          <cell r="G537" t="str">
            <v>P6 AV</v>
          </cell>
          <cell r="H537" t="str">
            <v>Issam Ouni</v>
          </cell>
          <cell r="I537" t="str">
            <v>B</v>
          </cell>
          <cell r="J537" t="str">
            <v>DIRECTS</v>
          </cell>
          <cell r="K537">
            <v>44981</v>
          </cell>
          <cell r="L537"/>
          <cell r="M537">
            <v>9</v>
          </cell>
          <cell r="N537" t="str">
            <v>CDD</v>
          </cell>
          <cell r="O537" t="str">
            <v>Contractuel</v>
          </cell>
          <cell r="P537">
            <v>45689</v>
          </cell>
          <cell r="Q537">
            <v>45747</v>
          </cell>
        </row>
        <row r="538">
          <cell r="A538">
            <v>1323</v>
          </cell>
          <cell r="B538" t="str">
            <v>Mlle</v>
          </cell>
          <cell r="C538" t="str">
            <v>ZAROUK SIWAR</v>
          </cell>
          <cell r="D538" t="str">
            <v>SAGE Tunisia</v>
          </cell>
          <cell r="E538" t="str">
            <v>PRODUCTION</v>
          </cell>
          <cell r="F538" t="str">
            <v>Couturière</v>
          </cell>
          <cell r="G538" t="str">
            <v>P6 AV</v>
          </cell>
          <cell r="H538" t="str">
            <v>Issam Ouni</v>
          </cell>
          <cell r="I538" t="str">
            <v>B</v>
          </cell>
          <cell r="J538" t="str">
            <v>DIRECTS</v>
          </cell>
          <cell r="K538">
            <v>44988</v>
          </cell>
          <cell r="L538"/>
          <cell r="M538">
            <v>9</v>
          </cell>
          <cell r="N538" t="str">
            <v>CDD</v>
          </cell>
          <cell r="O538" t="str">
            <v>Contractuel</v>
          </cell>
          <cell r="P538">
            <v>45689</v>
          </cell>
          <cell r="Q538">
            <v>45747</v>
          </cell>
        </row>
        <row r="539">
          <cell r="A539">
            <v>1403</v>
          </cell>
          <cell r="B539" t="str">
            <v>Madame</v>
          </cell>
          <cell r="C539" t="str">
            <v>MANAI NAZIHA</v>
          </cell>
          <cell r="D539" t="str">
            <v>SAGE Tunisia</v>
          </cell>
          <cell r="E539" t="str">
            <v>PRODUCTION</v>
          </cell>
          <cell r="F539" t="str">
            <v>Couturière</v>
          </cell>
          <cell r="G539" t="str">
            <v>P6 AV</v>
          </cell>
          <cell r="H539" t="str">
            <v>Issam Ouni</v>
          </cell>
          <cell r="I539" t="str">
            <v>B</v>
          </cell>
          <cell r="J539" t="str">
            <v>DIRECTS</v>
          </cell>
          <cell r="K539">
            <v>45027</v>
          </cell>
          <cell r="M539">
            <v>9</v>
          </cell>
          <cell r="N539" t="str">
            <v>CDD</v>
          </cell>
          <cell r="O539" t="str">
            <v>Contractuel</v>
          </cell>
          <cell r="P539">
            <v>45689</v>
          </cell>
          <cell r="Q539">
            <v>45747</v>
          </cell>
        </row>
        <row r="540">
          <cell r="A540">
            <v>1439</v>
          </cell>
          <cell r="B540" t="str">
            <v>Madame</v>
          </cell>
          <cell r="C540" t="str">
            <v>BEN AMARA HAFSIA</v>
          </cell>
          <cell r="D540" t="str">
            <v>SAGE Tunisia</v>
          </cell>
          <cell r="E540" t="str">
            <v>PRODUCTION</v>
          </cell>
          <cell r="F540" t="str">
            <v>Couturière</v>
          </cell>
          <cell r="G540" t="str">
            <v>P6 AV</v>
          </cell>
          <cell r="H540" t="str">
            <v>Issam Ouni</v>
          </cell>
          <cell r="I540" t="str">
            <v>B</v>
          </cell>
          <cell r="J540" t="str">
            <v>DIRECTS</v>
          </cell>
          <cell r="K540">
            <v>45048</v>
          </cell>
          <cell r="M540">
            <v>9</v>
          </cell>
          <cell r="N540" t="str">
            <v>CDD</v>
          </cell>
          <cell r="O540" t="str">
            <v>Contractuel</v>
          </cell>
          <cell r="P540">
            <v>45689</v>
          </cell>
          <cell r="Q540">
            <v>45747</v>
          </cell>
        </row>
        <row r="541">
          <cell r="A541">
            <v>1507</v>
          </cell>
          <cell r="B541" t="str">
            <v>Madame</v>
          </cell>
          <cell r="C541" t="str">
            <v>ZAGHDOUDI AHLEM</v>
          </cell>
          <cell r="D541" t="str">
            <v>SAGE Tunisia</v>
          </cell>
          <cell r="E541" t="str">
            <v>PRODUCTION</v>
          </cell>
          <cell r="F541" t="str">
            <v>Couturière</v>
          </cell>
          <cell r="G541" t="str">
            <v>P6 AV</v>
          </cell>
          <cell r="H541" t="str">
            <v>ISSAM OUNI</v>
          </cell>
          <cell r="I541" t="str">
            <v>B</v>
          </cell>
          <cell r="J541" t="str">
            <v>DIRECTS</v>
          </cell>
          <cell r="K541">
            <v>45070</v>
          </cell>
          <cell r="M541">
            <v>9</v>
          </cell>
          <cell r="N541" t="str">
            <v>CDD</v>
          </cell>
          <cell r="O541" t="str">
            <v>Contractuel</v>
          </cell>
          <cell r="P541">
            <v>45689</v>
          </cell>
          <cell r="Q541">
            <v>45747</v>
          </cell>
        </row>
        <row r="542">
          <cell r="A542">
            <v>1528</v>
          </cell>
          <cell r="B542" t="str">
            <v>Madame</v>
          </cell>
          <cell r="C542" t="str">
            <v>TRABELSI HOUDA</v>
          </cell>
          <cell r="D542" t="str">
            <v>SAGE Tunisia</v>
          </cell>
          <cell r="E542" t="str">
            <v>PRODUCTION</v>
          </cell>
          <cell r="F542" t="str">
            <v>Couturière</v>
          </cell>
          <cell r="G542" t="str">
            <v>P6 AV</v>
          </cell>
          <cell r="H542" t="str">
            <v>ISSAM OUNI</v>
          </cell>
          <cell r="I542" t="str">
            <v>B</v>
          </cell>
          <cell r="J542" t="str">
            <v>DIRECTS</v>
          </cell>
          <cell r="K542">
            <v>45083</v>
          </cell>
          <cell r="M542">
            <v>9</v>
          </cell>
          <cell r="N542" t="str">
            <v>CDD</v>
          </cell>
          <cell r="O542" t="str">
            <v>Contractuel</v>
          </cell>
          <cell r="P542">
            <v>45689</v>
          </cell>
          <cell r="Q542">
            <v>45747</v>
          </cell>
        </row>
        <row r="543">
          <cell r="A543">
            <v>1573</v>
          </cell>
          <cell r="B543" t="str">
            <v>MLLE</v>
          </cell>
          <cell r="C543" t="str">
            <v>HAMMAMI GHOFRANE</v>
          </cell>
          <cell r="D543" t="str">
            <v>SAGE Tunisia</v>
          </cell>
          <cell r="E543" t="str">
            <v>PRODUCTION</v>
          </cell>
          <cell r="F543" t="str">
            <v>Contrôle qualité</v>
          </cell>
          <cell r="G543" t="str">
            <v>P6 AV</v>
          </cell>
          <cell r="H543" t="str">
            <v>ISSAM OUNI</v>
          </cell>
          <cell r="I543" t="str">
            <v>B</v>
          </cell>
          <cell r="J543" t="str">
            <v>INDIRECTS</v>
          </cell>
          <cell r="K543">
            <v>45153</v>
          </cell>
          <cell r="M543">
            <v>9</v>
          </cell>
          <cell r="N543" t="str">
            <v>CDD</v>
          </cell>
          <cell r="O543" t="str">
            <v>Contractuel</v>
          </cell>
          <cell r="P543">
            <v>45689</v>
          </cell>
          <cell r="Q543">
            <v>45747</v>
          </cell>
        </row>
        <row r="544">
          <cell r="A544">
            <v>1612</v>
          </cell>
          <cell r="B544" t="str">
            <v>Madame</v>
          </cell>
          <cell r="C544" t="str">
            <v>CHAIBI AMEL</v>
          </cell>
          <cell r="D544" t="str">
            <v>SAGE Tunisia</v>
          </cell>
          <cell r="E544" t="str">
            <v>PRODUCTION</v>
          </cell>
          <cell r="F544" t="str">
            <v>Couturière</v>
          </cell>
          <cell r="G544" t="str">
            <v>P6 AV</v>
          </cell>
          <cell r="H544" t="str">
            <v>Issam Ouni</v>
          </cell>
          <cell r="I544" t="str">
            <v>B</v>
          </cell>
          <cell r="J544" t="str">
            <v>DIRECTS</v>
          </cell>
          <cell r="K544">
            <v>45173</v>
          </cell>
          <cell r="M544">
            <v>9</v>
          </cell>
          <cell r="N544" t="str">
            <v>CDD</v>
          </cell>
          <cell r="O544" t="str">
            <v>Contractuel</v>
          </cell>
          <cell r="P544">
            <v>45689</v>
          </cell>
          <cell r="Q544">
            <v>45747</v>
          </cell>
        </row>
        <row r="545">
          <cell r="A545">
            <v>1615</v>
          </cell>
          <cell r="B545" t="str">
            <v>Madame</v>
          </cell>
          <cell r="C545" t="str">
            <v>MKAIDI YOSRA</v>
          </cell>
          <cell r="D545" t="str">
            <v>SAGE Tunisia</v>
          </cell>
          <cell r="E545" t="str">
            <v>PRODUCTION</v>
          </cell>
          <cell r="F545" t="str">
            <v>Contrôle qualité</v>
          </cell>
          <cell r="G545" t="str">
            <v>P6 AV</v>
          </cell>
          <cell r="H545" t="str">
            <v>ISSAM OUNI</v>
          </cell>
          <cell r="I545" t="str">
            <v>B</v>
          </cell>
          <cell r="J545" t="str">
            <v>INDIRECTS</v>
          </cell>
          <cell r="K545">
            <v>45174</v>
          </cell>
          <cell r="M545">
            <v>9</v>
          </cell>
          <cell r="N545" t="str">
            <v>CDD</v>
          </cell>
          <cell r="O545" t="str">
            <v>Contractuel</v>
          </cell>
          <cell r="P545">
            <v>45689</v>
          </cell>
          <cell r="Q545">
            <v>45747</v>
          </cell>
        </row>
        <row r="546">
          <cell r="A546">
            <v>1644</v>
          </cell>
          <cell r="B546" t="str">
            <v>Madame</v>
          </cell>
          <cell r="C546" t="str">
            <v>MANAI HANEN</v>
          </cell>
          <cell r="D546" t="str">
            <v>SAGE Tunisia</v>
          </cell>
          <cell r="E546" t="str">
            <v>PRODUCTION</v>
          </cell>
          <cell r="F546" t="str">
            <v>Couturière</v>
          </cell>
          <cell r="G546" t="str">
            <v>P6 AV</v>
          </cell>
          <cell r="H546" t="str">
            <v>Issam Ouni</v>
          </cell>
          <cell r="I546" t="str">
            <v>B</v>
          </cell>
          <cell r="J546" t="str">
            <v>DIRECTS</v>
          </cell>
          <cell r="K546">
            <v>45187</v>
          </cell>
          <cell r="M546">
            <v>9</v>
          </cell>
          <cell r="N546" t="str">
            <v>CDD</v>
          </cell>
          <cell r="O546" t="str">
            <v>Contractuel</v>
          </cell>
          <cell r="P546">
            <v>45689</v>
          </cell>
          <cell r="Q546">
            <v>45747</v>
          </cell>
        </row>
        <row r="547">
          <cell r="A547">
            <v>1661</v>
          </cell>
          <cell r="B547" t="str">
            <v>Madame</v>
          </cell>
          <cell r="C547" t="str">
            <v>ABIDI MONIA</v>
          </cell>
          <cell r="D547" t="str">
            <v>SAGE Tunisia</v>
          </cell>
          <cell r="E547" t="str">
            <v>PRODUCTION</v>
          </cell>
          <cell r="F547" t="str">
            <v>Couturière</v>
          </cell>
          <cell r="G547" t="str">
            <v>P6 AV</v>
          </cell>
          <cell r="H547" t="str">
            <v>Issam Ouni</v>
          </cell>
          <cell r="I547" t="str">
            <v>B</v>
          </cell>
          <cell r="J547" t="str">
            <v>DIRECTS</v>
          </cell>
          <cell r="K547">
            <v>45190</v>
          </cell>
          <cell r="M547">
            <v>9</v>
          </cell>
          <cell r="N547" t="str">
            <v>CDD</v>
          </cell>
          <cell r="O547" t="str">
            <v>Contractuel</v>
          </cell>
          <cell r="P547">
            <v>45689</v>
          </cell>
          <cell r="Q547">
            <v>45747</v>
          </cell>
        </row>
        <row r="548">
          <cell r="A548">
            <v>1665</v>
          </cell>
          <cell r="B548" t="str">
            <v>Mlle</v>
          </cell>
          <cell r="C548" t="str">
            <v>ROUBI ABLA</v>
          </cell>
          <cell r="D548" t="str">
            <v>SAGE Tunisia</v>
          </cell>
          <cell r="E548" t="str">
            <v>PRODUCTION</v>
          </cell>
          <cell r="F548" t="str">
            <v>Couturière</v>
          </cell>
          <cell r="G548" t="str">
            <v>P6 AV</v>
          </cell>
          <cell r="H548" t="str">
            <v>Issam Ouni</v>
          </cell>
          <cell r="I548" t="str">
            <v>B</v>
          </cell>
          <cell r="J548" t="str">
            <v>DIRECTS</v>
          </cell>
          <cell r="K548">
            <v>45190</v>
          </cell>
          <cell r="M548">
            <v>9</v>
          </cell>
          <cell r="N548" t="str">
            <v>CDD</v>
          </cell>
          <cell r="O548" t="str">
            <v>Contractuel</v>
          </cell>
          <cell r="P548">
            <v>45689</v>
          </cell>
          <cell r="Q548">
            <v>45747</v>
          </cell>
        </row>
        <row r="549">
          <cell r="A549">
            <v>1676</v>
          </cell>
          <cell r="B549" t="str">
            <v>Madame</v>
          </cell>
          <cell r="C549" t="str">
            <v>HARRAGHI LATIFA</v>
          </cell>
          <cell r="D549" t="str">
            <v>SAGE Tunisia</v>
          </cell>
          <cell r="E549" t="str">
            <v>PRODUCTION</v>
          </cell>
          <cell r="F549" t="str">
            <v>Couturière</v>
          </cell>
          <cell r="G549" t="str">
            <v>P6 AV</v>
          </cell>
          <cell r="H549" t="str">
            <v>Issam Ouni</v>
          </cell>
          <cell r="I549" t="str">
            <v>B</v>
          </cell>
          <cell r="J549" t="str">
            <v>DIRECTS</v>
          </cell>
          <cell r="K549">
            <v>45197</v>
          </cell>
          <cell r="M549">
            <v>9</v>
          </cell>
          <cell r="N549" t="str">
            <v>CDD</v>
          </cell>
          <cell r="O549" t="str">
            <v>Contractuel</v>
          </cell>
          <cell r="P549">
            <v>45689</v>
          </cell>
          <cell r="Q549">
            <v>45747</v>
          </cell>
        </row>
        <row r="550">
          <cell r="A550">
            <v>1678</v>
          </cell>
          <cell r="B550" t="str">
            <v>Madame</v>
          </cell>
          <cell r="C550" t="str">
            <v>AOUINI WAFA</v>
          </cell>
          <cell r="D550" t="str">
            <v>SAGE Tunisia</v>
          </cell>
          <cell r="E550" t="str">
            <v>PRODUCTION</v>
          </cell>
          <cell r="F550" t="str">
            <v>Couturière</v>
          </cell>
          <cell r="G550" t="str">
            <v>P6 AV</v>
          </cell>
          <cell r="H550" t="str">
            <v>Issam Ouni</v>
          </cell>
          <cell r="I550" t="str">
            <v>B</v>
          </cell>
          <cell r="J550" t="str">
            <v>DIRECTS</v>
          </cell>
          <cell r="K550">
            <v>45201</v>
          </cell>
          <cell r="M550">
            <v>9</v>
          </cell>
          <cell r="N550" t="str">
            <v>CDD</v>
          </cell>
          <cell r="O550" t="str">
            <v>Contractuel</v>
          </cell>
          <cell r="P550">
            <v>45689</v>
          </cell>
          <cell r="Q550">
            <v>45747</v>
          </cell>
        </row>
        <row r="551">
          <cell r="A551">
            <v>1808</v>
          </cell>
          <cell r="B551" t="str">
            <v>Madame</v>
          </cell>
          <cell r="C551" t="str">
            <v>FATNASSI KHAOULA</v>
          </cell>
          <cell r="D551" t="str">
            <v>SAGE Tunisia</v>
          </cell>
          <cell r="E551" t="str">
            <v>PRODUCTION</v>
          </cell>
          <cell r="F551" t="str">
            <v>Couturière</v>
          </cell>
          <cell r="G551" t="str">
            <v>P6 AV</v>
          </cell>
          <cell r="H551" t="str">
            <v>Issam Ouni</v>
          </cell>
          <cell r="I551" t="str">
            <v>B</v>
          </cell>
          <cell r="J551" t="str">
            <v>DIRECTS</v>
          </cell>
          <cell r="K551">
            <v>45257</v>
          </cell>
          <cell r="M551">
            <v>9</v>
          </cell>
          <cell r="N551" t="str">
            <v>CDD</v>
          </cell>
          <cell r="O551" t="str">
            <v>Contractuel</v>
          </cell>
          <cell r="P551">
            <v>45689</v>
          </cell>
          <cell r="Q551">
            <v>45747</v>
          </cell>
        </row>
        <row r="552">
          <cell r="A552">
            <v>1814</v>
          </cell>
          <cell r="B552" t="str">
            <v>Madame</v>
          </cell>
          <cell r="C552" t="str">
            <v>FERCHICHI KAOUTHER</v>
          </cell>
          <cell r="D552" t="str">
            <v>SAGE Tunisia</v>
          </cell>
          <cell r="E552" t="str">
            <v>PRODUCTION</v>
          </cell>
          <cell r="F552" t="str">
            <v>Couturière</v>
          </cell>
          <cell r="G552" t="str">
            <v>P6 AV</v>
          </cell>
          <cell r="H552" t="str">
            <v>Issam Ouni</v>
          </cell>
          <cell r="I552" t="str">
            <v>B</v>
          </cell>
          <cell r="J552" t="str">
            <v>DIRECTS</v>
          </cell>
          <cell r="K552">
            <v>45257</v>
          </cell>
          <cell r="M552">
            <v>9</v>
          </cell>
          <cell r="N552" t="str">
            <v>CDD</v>
          </cell>
          <cell r="O552" t="str">
            <v>Contractuel</v>
          </cell>
          <cell r="P552">
            <v>45689</v>
          </cell>
          <cell r="Q552">
            <v>45747</v>
          </cell>
        </row>
        <row r="553">
          <cell r="A553">
            <v>1819</v>
          </cell>
          <cell r="B553" t="str">
            <v>Mlle</v>
          </cell>
          <cell r="C553" t="str">
            <v>CHAOUALI AHLEM</v>
          </cell>
          <cell r="D553" t="str">
            <v>SAGE Tunisia</v>
          </cell>
          <cell r="E553" t="str">
            <v>PRODUCTION</v>
          </cell>
          <cell r="F553" t="str">
            <v>Couturière</v>
          </cell>
          <cell r="G553" t="str">
            <v>P6 AV</v>
          </cell>
          <cell r="H553" t="str">
            <v>Issam Ouni</v>
          </cell>
          <cell r="I553" t="str">
            <v>B</v>
          </cell>
          <cell r="J553" t="str">
            <v>DIRECTS</v>
          </cell>
          <cell r="K553">
            <v>45257</v>
          </cell>
          <cell r="M553">
            <v>9</v>
          </cell>
          <cell r="N553" t="str">
            <v>CDD</v>
          </cell>
          <cell r="O553" t="str">
            <v>Contractuel</v>
          </cell>
          <cell r="P553">
            <v>45689</v>
          </cell>
          <cell r="Q553">
            <v>45747</v>
          </cell>
        </row>
        <row r="554">
          <cell r="A554">
            <v>1821</v>
          </cell>
          <cell r="B554" t="str">
            <v>Madame</v>
          </cell>
          <cell r="C554" t="str">
            <v xml:space="preserve"> AL ACHI DHEKRA</v>
          </cell>
          <cell r="D554" t="str">
            <v>SAGE Tunisia</v>
          </cell>
          <cell r="E554" t="str">
            <v>PRODUCTION</v>
          </cell>
          <cell r="F554" t="str">
            <v>Couturière</v>
          </cell>
          <cell r="G554" t="str">
            <v>P6 AV</v>
          </cell>
          <cell r="H554" t="str">
            <v>Issam Ouni</v>
          </cell>
          <cell r="I554" t="str">
            <v>B</v>
          </cell>
          <cell r="J554" t="str">
            <v>DIRECTS</v>
          </cell>
          <cell r="K554">
            <v>45257</v>
          </cell>
          <cell r="M554">
            <v>9</v>
          </cell>
          <cell r="N554" t="str">
            <v>CDD</v>
          </cell>
          <cell r="O554" t="str">
            <v>Contractuel</v>
          </cell>
          <cell r="P554">
            <v>45689</v>
          </cell>
          <cell r="Q554">
            <v>45747</v>
          </cell>
        </row>
        <row r="555">
          <cell r="A555">
            <v>1827</v>
          </cell>
          <cell r="B555" t="str">
            <v>Madame</v>
          </cell>
          <cell r="C555" t="str">
            <v>DORII AKRI</v>
          </cell>
          <cell r="D555" t="str">
            <v>SAGE Tunisia</v>
          </cell>
          <cell r="E555" t="str">
            <v>PRODUCTION</v>
          </cell>
          <cell r="F555" t="str">
            <v>Couturière</v>
          </cell>
          <cell r="G555" t="str">
            <v>P6 AV</v>
          </cell>
          <cell r="H555" t="str">
            <v>Issam Ouni</v>
          </cell>
          <cell r="I555" t="str">
            <v>B</v>
          </cell>
          <cell r="J555" t="str">
            <v>DIRECTS</v>
          </cell>
          <cell r="K555">
            <v>45257</v>
          </cell>
          <cell r="M555">
            <v>9</v>
          </cell>
          <cell r="N555" t="str">
            <v>CDD</v>
          </cell>
          <cell r="O555" t="str">
            <v>Contractuel</v>
          </cell>
          <cell r="P555">
            <v>45689</v>
          </cell>
          <cell r="Q555">
            <v>45747</v>
          </cell>
        </row>
        <row r="556">
          <cell r="A556">
            <v>1829</v>
          </cell>
          <cell r="B556" t="str">
            <v>Madame</v>
          </cell>
          <cell r="C556" t="str">
            <v>HAMDI CHAIMA</v>
          </cell>
          <cell r="D556" t="str">
            <v>SAGE Tunisia</v>
          </cell>
          <cell r="E556" t="str">
            <v>PRODUCTION</v>
          </cell>
          <cell r="F556" t="str">
            <v>Couturière</v>
          </cell>
          <cell r="G556" t="str">
            <v>P6 AV</v>
          </cell>
          <cell r="H556" t="str">
            <v>Issam Ouni</v>
          </cell>
          <cell r="I556" t="str">
            <v>B</v>
          </cell>
          <cell r="J556" t="str">
            <v>DIRECTS</v>
          </cell>
          <cell r="K556">
            <v>45257</v>
          </cell>
          <cell r="M556">
            <v>9</v>
          </cell>
          <cell r="N556" t="str">
            <v>CDD</v>
          </cell>
          <cell r="O556" t="str">
            <v>Contractuel</v>
          </cell>
          <cell r="P556">
            <v>45689</v>
          </cell>
          <cell r="Q556">
            <v>45747</v>
          </cell>
        </row>
        <row r="557">
          <cell r="A557">
            <v>1831</v>
          </cell>
          <cell r="B557" t="str">
            <v>Madame</v>
          </cell>
          <cell r="C557" t="str">
            <v>AMDOUNI HASNA</v>
          </cell>
          <cell r="D557" t="str">
            <v>SAGE Tunisia</v>
          </cell>
          <cell r="E557" t="str">
            <v>PRODUCTION</v>
          </cell>
          <cell r="F557" t="str">
            <v>Couturière</v>
          </cell>
          <cell r="G557" t="str">
            <v>P6 AV</v>
          </cell>
          <cell r="H557" t="str">
            <v>Issam Ouni</v>
          </cell>
          <cell r="I557" t="str">
            <v>B</v>
          </cell>
          <cell r="J557" t="str">
            <v>DIRECTS</v>
          </cell>
          <cell r="K557">
            <v>45257</v>
          </cell>
          <cell r="M557">
            <v>9</v>
          </cell>
          <cell r="N557" t="str">
            <v>CDD</v>
          </cell>
          <cell r="O557" t="str">
            <v>Contractuel</v>
          </cell>
          <cell r="P557">
            <v>45689</v>
          </cell>
          <cell r="Q557">
            <v>45747</v>
          </cell>
        </row>
        <row r="558">
          <cell r="A558">
            <v>1834</v>
          </cell>
          <cell r="B558" t="str">
            <v>Madame</v>
          </cell>
          <cell r="C558" t="str">
            <v>HAMDI LEILA</v>
          </cell>
          <cell r="D558" t="str">
            <v>SAGE Tunisia</v>
          </cell>
          <cell r="E558" t="str">
            <v>PRODUCTION</v>
          </cell>
          <cell r="F558" t="str">
            <v>Couturière</v>
          </cell>
          <cell r="G558" t="str">
            <v>P6 AV</v>
          </cell>
          <cell r="H558" t="str">
            <v>Issam Ouni</v>
          </cell>
          <cell r="I558" t="str">
            <v>B</v>
          </cell>
          <cell r="J558" t="str">
            <v>DIRECTS</v>
          </cell>
          <cell r="K558">
            <v>45257</v>
          </cell>
          <cell r="M558">
            <v>9</v>
          </cell>
          <cell r="N558" t="str">
            <v>CDD</v>
          </cell>
          <cell r="O558" t="str">
            <v>Contractuel</v>
          </cell>
          <cell r="P558">
            <v>45689</v>
          </cell>
          <cell r="Q558">
            <v>45747</v>
          </cell>
        </row>
        <row r="559">
          <cell r="A559">
            <v>1847</v>
          </cell>
          <cell r="B559" t="str">
            <v>Madame</v>
          </cell>
          <cell r="C559" t="str">
            <v>OUERGHI AKILA</v>
          </cell>
          <cell r="D559" t="str">
            <v>SAGE Tunisia</v>
          </cell>
          <cell r="E559" t="str">
            <v>PRODUCTION</v>
          </cell>
          <cell r="F559" t="str">
            <v>Couturière</v>
          </cell>
          <cell r="G559" t="str">
            <v>P6 AV</v>
          </cell>
          <cell r="H559" t="str">
            <v>Issam Ouni</v>
          </cell>
          <cell r="I559" t="str">
            <v>B</v>
          </cell>
          <cell r="J559" t="str">
            <v>DIRECTS</v>
          </cell>
          <cell r="K559">
            <v>45258</v>
          </cell>
          <cell r="M559">
            <v>9</v>
          </cell>
          <cell r="N559" t="str">
            <v>CDD</v>
          </cell>
          <cell r="O559" t="str">
            <v>Contractuel</v>
          </cell>
          <cell r="P559">
            <v>45689</v>
          </cell>
          <cell r="Q559">
            <v>45747</v>
          </cell>
        </row>
        <row r="560">
          <cell r="A560">
            <v>1931</v>
          </cell>
          <cell r="B560" t="str">
            <v>Madame</v>
          </cell>
          <cell r="C560" t="str">
            <v>CHAALI SANA</v>
          </cell>
          <cell r="D560" t="str">
            <v>SAGE Tunisia</v>
          </cell>
          <cell r="E560" t="str">
            <v>PRODUCTION</v>
          </cell>
          <cell r="F560" t="str">
            <v>Couturière</v>
          </cell>
          <cell r="G560" t="str">
            <v>P6 AV</v>
          </cell>
          <cell r="H560" t="str">
            <v>ISSAM OUNI</v>
          </cell>
          <cell r="I560" t="str">
            <v>B</v>
          </cell>
          <cell r="J560" t="str">
            <v>DIRECTS</v>
          </cell>
          <cell r="K560">
            <v>45314</v>
          </cell>
          <cell r="M560">
            <v>9</v>
          </cell>
          <cell r="N560" t="str">
            <v>CDD</v>
          </cell>
          <cell r="O560" t="str">
            <v>Contractuel</v>
          </cell>
          <cell r="P560">
            <v>45689</v>
          </cell>
          <cell r="Q560">
            <v>45716</v>
          </cell>
        </row>
        <row r="561">
          <cell r="A561">
            <v>2065</v>
          </cell>
          <cell r="B561" t="str">
            <v>Madame</v>
          </cell>
          <cell r="C561" t="str">
            <v>CHAALI SAHAR</v>
          </cell>
          <cell r="D561" t="str">
            <v>SAGE Tunisia</v>
          </cell>
          <cell r="E561" t="str">
            <v>PRODUCTION</v>
          </cell>
          <cell r="F561" t="str">
            <v>Couturière</v>
          </cell>
          <cell r="G561" t="str">
            <v>P6 AV</v>
          </cell>
          <cell r="H561" t="str">
            <v>ISSAM OUNI</v>
          </cell>
          <cell r="I561" t="str">
            <v>B</v>
          </cell>
          <cell r="J561" t="str">
            <v>DIRECTS</v>
          </cell>
          <cell r="K561">
            <v>45348</v>
          </cell>
          <cell r="M561">
            <v>9</v>
          </cell>
          <cell r="N561" t="str">
            <v>CDD</v>
          </cell>
          <cell r="O561" t="str">
            <v>Contractuel</v>
          </cell>
          <cell r="P561">
            <v>45689</v>
          </cell>
          <cell r="Q561">
            <v>45716</v>
          </cell>
        </row>
        <row r="562">
          <cell r="A562">
            <v>2068</v>
          </cell>
          <cell r="B562" t="str">
            <v>Madame</v>
          </cell>
          <cell r="C562" t="str">
            <v>DRIDI HENDA</v>
          </cell>
          <cell r="D562" t="str">
            <v>SAGE Tunisia</v>
          </cell>
          <cell r="E562" t="str">
            <v>PRODUCTION</v>
          </cell>
          <cell r="F562" t="str">
            <v>Couturière</v>
          </cell>
          <cell r="G562" t="str">
            <v>P6 AV</v>
          </cell>
          <cell r="H562" t="str">
            <v>ISSAM OUNI</v>
          </cell>
          <cell r="I562" t="str">
            <v>B</v>
          </cell>
          <cell r="J562" t="str">
            <v>DIRECTS</v>
          </cell>
          <cell r="K562">
            <v>45348</v>
          </cell>
          <cell r="M562">
            <v>9</v>
          </cell>
          <cell r="N562" t="str">
            <v>CDD</v>
          </cell>
          <cell r="O562" t="str">
            <v>Contractuel</v>
          </cell>
          <cell r="P562">
            <v>45689</v>
          </cell>
          <cell r="Q562">
            <v>45716</v>
          </cell>
        </row>
        <row r="563">
          <cell r="A563">
            <v>2083</v>
          </cell>
          <cell r="B563" t="str">
            <v>Madame</v>
          </cell>
          <cell r="C563" t="str">
            <v>SLIMANI SONIA</v>
          </cell>
          <cell r="D563" t="str">
            <v>SAGE Tunisia</v>
          </cell>
          <cell r="E563" t="str">
            <v>PRODUCTION</v>
          </cell>
          <cell r="F563" t="str">
            <v>Couturière</v>
          </cell>
          <cell r="G563" t="str">
            <v>P6 AV</v>
          </cell>
          <cell r="H563" t="str">
            <v>ISSAM OUNI</v>
          </cell>
          <cell r="I563" t="str">
            <v>B</v>
          </cell>
          <cell r="J563" t="str">
            <v>DIRECTS</v>
          </cell>
          <cell r="K563">
            <v>45349</v>
          </cell>
          <cell r="M563">
            <v>9</v>
          </cell>
          <cell r="N563" t="str">
            <v>CDD</v>
          </cell>
          <cell r="O563" t="str">
            <v>Contractuel</v>
          </cell>
          <cell r="P563">
            <v>45689</v>
          </cell>
          <cell r="Q563">
            <v>45716</v>
          </cell>
        </row>
        <row r="564">
          <cell r="A564">
            <v>2084</v>
          </cell>
          <cell r="B564" t="str">
            <v>Madame</v>
          </cell>
          <cell r="C564" t="str">
            <v>JEMAII KAOUTHER</v>
          </cell>
          <cell r="D564" t="str">
            <v>SAGE Tunisia</v>
          </cell>
          <cell r="E564" t="str">
            <v>PRODUCTION</v>
          </cell>
          <cell r="F564" t="str">
            <v>Couturière</v>
          </cell>
          <cell r="G564" t="str">
            <v>P6 AV</v>
          </cell>
          <cell r="H564" t="str">
            <v>ISSAM OUNI</v>
          </cell>
          <cell r="I564" t="str">
            <v>B</v>
          </cell>
          <cell r="J564" t="str">
            <v>DIRECTS</v>
          </cell>
          <cell r="K564">
            <v>45349</v>
          </cell>
          <cell r="M564">
            <v>9</v>
          </cell>
          <cell r="N564" t="str">
            <v>CDD</v>
          </cell>
          <cell r="O564" t="str">
            <v>Contractuel</v>
          </cell>
          <cell r="P564">
            <v>45689</v>
          </cell>
          <cell r="Q564">
            <v>45716</v>
          </cell>
        </row>
        <row r="565">
          <cell r="A565">
            <v>2089</v>
          </cell>
          <cell r="B565" t="str">
            <v>Madame</v>
          </cell>
          <cell r="C565" t="str">
            <v>RIAHI AHLEM</v>
          </cell>
          <cell r="D565" t="str">
            <v>SAGE Tunisia</v>
          </cell>
          <cell r="E565" t="str">
            <v>PRODUCTION</v>
          </cell>
          <cell r="F565" t="str">
            <v>Couturière</v>
          </cell>
          <cell r="G565" t="str">
            <v>P6 AV</v>
          </cell>
          <cell r="H565" t="str">
            <v>ISSAM OUNI</v>
          </cell>
          <cell r="I565" t="str">
            <v>B</v>
          </cell>
          <cell r="J565" t="str">
            <v>DIRECTS</v>
          </cell>
          <cell r="K565">
            <v>45350</v>
          </cell>
          <cell r="M565">
            <v>9</v>
          </cell>
          <cell r="N565" t="str">
            <v>CDD</v>
          </cell>
          <cell r="O565" t="str">
            <v>Contractuel</v>
          </cell>
          <cell r="P565">
            <v>45689</v>
          </cell>
          <cell r="Q565">
            <v>45716</v>
          </cell>
        </row>
        <row r="566">
          <cell r="A566">
            <v>2090</v>
          </cell>
          <cell r="B566" t="str">
            <v>Madame</v>
          </cell>
          <cell r="C566" t="str">
            <v>SAAFI HAYET</v>
          </cell>
          <cell r="D566" t="str">
            <v>SAGE Tunisia</v>
          </cell>
          <cell r="E566" t="str">
            <v>PRODUCTION</v>
          </cell>
          <cell r="F566" t="str">
            <v>Couturière</v>
          </cell>
          <cell r="G566" t="str">
            <v>P6 AV</v>
          </cell>
          <cell r="H566" t="str">
            <v>ISSAM OUNI</v>
          </cell>
          <cell r="I566" t="str">
            <v>B</v>
          </cell>
          <cell r="J566" t="str">
            <v>DIRECTS</v>
          </cell>
          <cell r="K566">
            <v>45350</v>
          </cell>
          <cell r="M566">
            <v>9</v>
          </cell>
          <cell r="N566" t="str">
            <v>CDD</v>
          </cell>
          <cell r="O566" t="str">
            <v>Contractuel</v>
          </cell>
          <cell r="P566">
            <v>45689</v>
          </cell>
          <cell r="Q566">
            <v>45716</v>
          </cell>
        </row>
        <row r="567">
          <cell r="A567">
            <v>2096</v>
          </cell>
          <cell r="B567" t="str">
            <v>Madame</v>
          </cell>
          <cell r="C567" t="str">
            <v>BEDHIEF SOUAD</v>
          </cell>
          <cell r="D567" t="str">
            <v>SAGE Tunisia</v>
          </cell>
          <cell r="E567" t="str">
            <v>PRODUCTION</v>
          </cell>
          <cell r="F567" t="str">
            <v>Couturière</v>
          </cell>
          <cell r="G567" t="str">
            <v>P6 AV</v>
          </cell>
          <cell r="H567" t="str">
            <v>ISSAM OUNI</v>
          </cell>
          <cell r="I567" t="str">
            <v>B</v>
          </cell>
          <cell r="J567" t="str">
            <v>DIRECTS</v>
          </cell>
          <cell r="K567">
            <v>45350</v>
          </cell>
          <cell r="M567">
            <v>9</v>
          </cell>
          <cell r="N567" t="str">
            <v>CDD</v>
          </cell>
          <cell r="O567" t="str">
            <v>Contractuel</v>
          </cell>
          <cell r="P567">
            <v>45689</v>
          </cell>
          <cell r="Q567">
            <v>45716</v>
          </cell>
        </row>
        <row r="568">
          <cell r="A568">
            <v>2102</v>
          </cell>
          <cell r="B568" t="str">
            <v>Madame</v>
          </cell>
          <cell r="C568" t="str">
            <v>FATNASSI DALANDA</v>
          </cell>
          <cell r="D568" t="str">
            <v>SAGE Tunisia</v>
          </cell>
          <cell r="E568" t="str">
            <v>PRODUCTION</v>
          </cell>
          <cell r="F568" t="str">
            <v>Couturière</v>
          </cell>
          <cell r="G568" t="str">
            <v>P6 AV</v>
          </cell>
          <cell r="H568" t="str">
            <v>ISSAM OUNI</v>
          </cell>
          <cell r="I568" t="str">
            <v>B</v>
          </cell>
          <cell r="J568" t="str">
            <v>DIRECTS</v>
          </cell>
          <cell r="K568">
            <v>45351</v>
          </cell>
          <cell r="M568">
            <v>9</v>
          </cell>
          <cell r="N568" t="str">
            <v>CDD</v>
          </cell>
          <cell r="O568" t="str">
            <v>Contractuel</v>
          </cell>
          <cell r="P568">
            <v>45689</v>
          </cell>
          <cell r="Q568">
            <v>45716</v>
          </cell>
        </row>
        <row r="569">
          <cell r="A569">
            <v>2103</v>
          </cell>
          <cell r="B569" t="str">
            <v>Madame</v>
          </cell>
          <cell r="C569" t="str">
            <v>BEJI MANEL</v>
          </cell>
          <cell r="D569" t="str">
            <v>SAGE Tunisia</v>
          </cell>
          <cell r="E569" t="str">
            <v>PRODUCTION</v>
          </cell>
          <cell r="F569" t="str">
            <v>WIRE</v>
          </cell>
          <cell r="G569" t="str">
            <v>P6 AV</v>
          </cell>
          <cell r="H569" t="str">
            <v>Issam Ouni</v>
          </cell>
          <cell r="I569" t="str">
            <v>B</v>
          </cell>
          <cell r="J569" t="str">
            <v>DIRECTS</v>
          </cell>
          <cell r="K569">
            <v>45351</v>
          </cell>
          <cell r="M569">
            <v>9</v>
          </cell>
          <cell r="N569" t="str">
            <v>CDD</v>
          </cell>
          <cell r="O569" t="str">
            <v>Contractuel</v>
          </cell>
          <cell r="P569">
            <v>45689</v>
          </cell>
          <cell r="Q569">
            <v>45716</v>
          </cell>
        </row>
        <row r="570">
          <cell r="A570">
            <v>2106</v>
          </cell>
          <cell r="B570" t="str">
            <v>Madame</v>
          </cell>
          <cell r="C570" t="str">
            <v>OUNI NOURA</v>
          </cell>
          <cell r="D570" t="str">
            <v>SAGE Tunisia</v>
          </cell>
          <cell r="E570" t="str">
            <v>PRODUCTION</v>
          </cell>
          <cell r="F570" t="str">
            <v>Couturière</v>
          </cell>
          <cell r="G570" t="str">
            <v>P6 AV</v>
          </cell>
          <cell r="H570" t="str">
            <v>ISSAM OUNI</v>
          </cell>
          <cell r="I570" t="str">
            <v>B</v>
          </cell>
          <cell r="J570" t="str">
            <v>DIRECTS</v>
          </cell>
          <cell r="K570">
            <v>45351</v>
          </cell>
          <cell r="M570">
            <v>9</v>
          </cell>
          <cell r="N570" t="str">
            <v>CDD</v>
          </cell>
          <cell r="O570" t="str">
            <v>Contractuel</v>
          </cell>
          <cell r="P570">
            <v>45689</v>
          </cell>
          <cell r="Q570">
            <v>45716</v>
          </cell>
        </row>
        <row r="571">
          <cell r="A571">
            <v>2111</v>
          </cell>
          <cell r="B571" t="str">
            <v>Madame</v>
          </cell>
          <cell r="C571" t="str">
            <v>HAMMAMI KARIMA</v>
          </cell>
          <cell r="D571" t="str">
            <v>SAGE Tunisia</v>
          </cell>
          <cell r="E571" t="str">
            <v>PRODUCTION</v>
          </cell>
          <cell r="F571" t="str">
            <v>Couturière</v>
          </cell>
          <cell r="G571" t="str">
            <v>P6 AV</v>
          </cell>
          <cell r="H571" t="str">
            <v>ISSAM OUNI</v>
          </cell>
          <cell r="I571" t="str">
            <v>B</v>
          </cell>
          <cell r="J571" t="str">
            <v>DIRECTS</v>
          </cell>
          <cell r="K571">
            <v>45351</v>
          </cell>
          <cell r="M571">
            <v>9</v>
          </cell>
          <cell r="N571" t="str">
            <v>CDD</v>
          </cell>
          <cell r="O571" t="str">
            <v>Contractuel</v>
          </cell>
          <cell r="P571">
            <v>45689</v>
          </cell>
          <cell r="Q571">
            <v>45716</v>
          </cell>
        </row>
        <row r="572">
          <cell r="A572">
            <v>2118</v>
          </cell>
          <cell r="B572" t="str">
            <v>Madame</v>
          </cell>
          <cell r="C572" t="str">
            <v>BOUGHDIRI CHAIMA</v>
          </cell>
          <cell r="D572" t="str">
            <v>SAGE Tunisia</v>
          </cell>
          <cell r="E572" t="str">
            <v>PRODUCTION</v>
          </cell>
          <cell r="F572" t="str">
            <v>Contrôle qualité</v>
          </cell>
          <cell r="G572" t="str">
            <v>P6 AV</v>
          </cell>
          <cell r="H572" t="str">
            <v>ISSAM OUNI</v>
          </cell>
          <cell r="I572" t="str">
            <v>B</v>
          </cell>
          <cell r="J572" t="str">
            <v>INDIRECTS</v>
          </cell>
          <cell r="K572">
            <v>45352</v>
          </cell>
          <cell r="M572">
            <v>9</v>
          </cell>
          <cell r="N572" t="str">
            <v>CDD</v>
          </cell>
          <cell r="O572" t="str">
            <v>Contractuel</v>
          </cell>
          <cell r="P572">
            <v>45689</v>
          </cell>
          <cell r="Q572">
            <v>45716</v>
          </cell>
        </row>
        <row r="573">
          <cell r="A573">
            <v>2144</v>
          </cell>
          <cell r="B573" t="str">
            <v>Madame</v>
          </cell>
          <cell r="C573" t="str">
            <v>SELLITI ABIR</v>
          </cell>
          <cell r="D573" t="str">
            <v>SAGE Tunisia</v>
          </cell>
          <cell r="E573" t="str">
            <v>PRODUCTION</v>
          </cell>
          <cell r="F573" t="str">
            <v>Couturière</v>
          </cell>
          <cell r="G573" t="str">
            <v>P6 AV</v>
          </cell>
          <cell r="H573" t="str">
            <v>Issam Ouni</v>
          </cell>
          <cell r="I573" t="str">
            <v>B</v>
          </cell>
          <cell r="J573" t="str">
            <v>DIRECTS</v>
          </cell>
          <cell r="K573">
            <v>45358</v>
          </cell>
          <cell r="M573">
            <v>9</v>
          </cell>
          <cell r="N573" t="str">
            <v>CDD</v>
          </cell>
          <cell r="O573" t="str">
            <v>Contractuel</v>
          </cell>
          <cell r="P573">
            <v>45689</v>
          </cell>
          <cell r="Q573">
            <v>45716</v>
          </cell>
        </row>
        <row r="574">
          <cell r="A574">
            <v>2149</v>
          </cell>
          <cell r="B574" t="str">
            <v>Madame</v>
          </cell>
          <cell r="C574" t="str">
            <v>BEDOUI SAMIRA</v>
          </cell>
          <cell r="D574" t="str">
            <v>SAGE Tunisia</v>
          </cell>
          <cell r="E574" t="str">
            <v>PRODUCTION</v>
          </cell>
          <cell r="F574" t="str">
            <v>Couturière</v>
          </cell>
          <cell r="G574" t="str">
            <v>P6 AV</v>
          </cell>
          <cell r="H574" t="str">
            <v>Issam Ouni</v>
          </cell>
          <cell r="I574" t="str">
            <v>B</v>
          </cell>
          <cell r="J574" t="str">
            <v>DIRECTS</v>
          </cell>
          <cell r="K574">
            <v>45358</v>
          </cell>
          <cell r="M574">
            <v>9</v>
          </cell>
          <cell r="N574" t="str">
            <v>CDD</v>
          </cell>
          <cell r="O574" t="str">
            <v>Contractuel</v>
          </cell>
          <cell r="P574">
            <v>45689</v>
          </cell>
          <cell r="Q574">
            <v>45716</v>
          </cell>
        </row>
        <row r="575">
          <cell r="A575">
            <v>2157</v>
          </cell>
          <cell r="B575" t="str">
            <v>Madame</v>
          </cell>
          <cell r="C575" t="str">
            <v>ALOUI RAHMA</v>
          </cell>
          <cell r="D575" t="str">
            <v>SAGE Tunisia</v>
          </cell>
          <cell r="E575" t="str">
            <v>PRODUCTION</v>
          </cell>
          <cell r="F575" t="str">
            <v>Contrôle qualité</v>
          </cell>
          <cell r="G575" t="str">
            <v>P6 AV</v>
          </cell>
          <cell r="H575" t="str">
            <v>ISSAM OUNI</v>
          </cell>
          <cell r="I575" t="str">
            <v>B</v>
          </cell>
          <cell r="J575" t="str">
            <v>INDIRECTS</v>
          </cell>
          <cell r="K575">
            <v>45360</v>
          </cell>
          <cell r="M575">
            <v>9</v>
          </cell>
          <cell r="N575" t="str">
            <v>CDD</v>
          </cell>
          <cell r="O575" t="str">
            <v>Contractuel</v>
          </cell>
          <cell r="P575">
            <v>45689</v>
          </cell>
          <cell r="Q575">
            <v>45716</v>
          </cell>
        </row>
        <row r="576">
          <cell r="A576">
            <v>2186</v>
          </cell>
          <cell r="B576" t="str">
            <v>Madame</v>
          </cell>
          <cell r="C576" t="str">
            <v>HABECHI SALIMA</v>
          </cell>
          <cell r="D576" t="str">
            <v>SAGE Tunisia</v>
          </cell>
          <cell r="E576" t="str">
            <v>PRODUCTION</v>
          </cell>
          <cell r="F576" t="str">
            <v>Contrôle Qualité</v>
          </cell>
          <cell r="G576" t="str">
            <v>P6 AV</v>
          </cell>
          <cell r="H576" t="str">
            <v>ISSAM OUNI</v>
          </cell>
          <cell r="I576" t="str">
            <v>B</v>
          </cell>
          <cell r="J576" t="str">
            <v>INDIRECTS</v>
          </cell>
          <cell r="K576">
            <v>45372</v>
          </cell>
          <cell r="M576">
            <v>9</v>
          </cell>
          <cell r="N576" t="str">
            <v>CDD</v>
          </cell>
          <cell r="O576" t="str">
            <v>Contractuel</v>
          </cell>
          <cell r="P576">
            <v>45689</v>
          </cell>
          <cell r="Q576">
            <v>45716</v>
          </cell>
        </row>
        <row r="577">
          <cell r="A577">
            <v>2191</v>
          </cell>
          <cell r="B577" t="str">
            <v>Madame</v>
          </cell>
          <cell r="C577" t="str">
            <v>MANAI MOLKA</v>
          </cell>
          <cell r="D577" t="str">
            <v>SAGE Tunisia</v>
          </cell>
          <cell r="E577" t="str">
            <v>PRODUCTION</v>
          </cell>
          <cell r="F577" t="str">
            <v>Alimentatrice</v>
          </cell>
          <cell r="G577" t="str">
            <v>P6 AV</v>
          </cell>
          <cell r="H577" t="str">
            <v>ISSAM OUNI</v>
          </cell>
          <cell r="I577" t="str">
            <v>B</v>
          </cell>
          <cell r="J577" t="str">
            <v>DIRECTS</v>
          </cell>
          <cell r="K577">
            <v>45373</v>
          </cell>
          <cell r="M577">
            <v>9</v>
          </cell>
          <cell r="N577" t="str">
            <v>CDD</v>
          </cell>
          <cell r="O577" t="str">
            <v>Contractuel</v>
          </cell>
          <cell r="P577">
            <v>45689</v>
          </cell>
          <cell r="Q577">
            <v>45716</v>
          </cell>
        </row>
        <row r="578">
          <cell r="A578">
            <v>2246</v>
          </cell>
          <cell r="B578" t="str">
            <v>Madame</v>
          </cell>
          <cell r="C578" t="str">
            <v>DHAOUADI AMEL</v>
          </cell>
          <cell r="D578" t="str">
            <v>SAGE Tunisia</v>
          </cell>
          <cell r="E578" t="str">
            <v>PRODUCTION</v>
          </cell>
          <cell r="F578" t="str">
            <v>Couturière</v>
          </cell>
          <cell r="G578" t="str">
            <v>P6 AV</v>
          </cell>
          <cell r="H578" t="str">
            <v>ISSAM OUNI</v>
          </cell>
          <cell r="I578" t="str">
            <v>B</v>
          </cell>
          <cell r="J578" t="str">
            <v>DIRECTS</v>
          </cell>
          <cell r="K578">
            <v>45399</v>
          </cell>
          <cell r="M578">
            <v>9</v>
          </cell>
          <cell r="N578" t="str">
            <v>CDD</v>
          </cell>
          <cell r="O578" t="str">
            <v>Contractuel</v>
          </cell>
          <cell r="P578">
            <v>45689</v>
          </cell>
          <cell r="Q578">
            <v>45716</v>
          </cell>
        </row>
        <row r="579">
          <cell r="A579">
            <v>2268</v>
          </cell>
          <cell r="B579" t="str">
            <v>Madame</v>
          </cell>
          <cell r="C579" t="str">
            <v>MEJRI MARIEM</v>
          </cell>
          <cell r="D579" t="str">
            <v>SAGE Tunisia</v>
          </cell>
          <cell r="E579" t="str">
            <v>PRODUCTION</v>
          </cell>
          <cell r="F579" t="str">
            <v>Couturière</v>
          </cell>
          <cell r="G579" t="str">
            <v>P6 AV</v>
          </cell>
          <cell r="H579" t="str">
            <v>ISSAM OUNI</v>
          </cell>
          <cell r="I579" t="str">
            <v>B</v>
          </cell>
          <cell r="J579" t="str">
            <v>DIRECTS</v>
          </cell>
          <cell r="K579">
            <v>45405</v>
          </cell>
          <cell r="M579">
            <v>9</v>
          </cell>
          <cell r="N579" t="str">
            <v>CDD</v>
          </cell>
          <cell r="O579" t="str">
            <v>Contractuel</v>
          </cell>
          <cell r="P579">
            <v>45689</v>
          </cell>
          <cell r="Q579">
            <v>45716</v>
          </cell>
        </row>
        <row r="580">
          <cell r="A580">
            <v>2283</v>
          </cell>
          <cell r="B580" t="str">
            <v>Monsieur</v>
          </cell>
          <cell r="C580" t="str">
            <v xml:space="preserve">MADOURI EZZEDDINE </v>
          </cell>
          <cell r="D580" t="str">
            <v>SAGE Tunisia</v>
          </cell>
          <cell r="E580" t="str">
            <v>PRODUCTION</v>
          </cell>
          <cell r="F580" t="str">
            <v>Couturière</v>
          </cell>
          <cell r="G580" t="str">
            <v>P6 AV</v>
          </cell>
          <cell r="H580" t="str">
            <v>ISSAM OUNI</v>
          </cell>
          <cell r="I580" t="str">
            <v>B</v>
          </cell>
          <cell r="J580" t="str">
            <v>DIRECTS</v>
          </cell>
          <cell r="K580">
            <v>45406</v>
          </cell>
          <cell r="M580">
            <v>9</v>
          </cell>
          <cell r="N580" t="str">
            <v>CDD</v>
          </cell>
          <cell r="O580" t="str">
            <v>Contractuel</v>
          </cell>
          <cell r="P580">
            <v>45689</v>
          </cell>
          <cell r="Q580">
            <v>45716</v>
          </cell>
        </row>
        <row r="581">
          <cell r="A581">
            <v>2286</v>
          </cell>
          <cell r="B581" t="str">
            <v>Madame</v>
          </cell>
          <cell r="C581" t="str">
            <v>MOUELHI BASMA</v>
          </cell>
          <cell r="D581" t="str">
            <v>SAGE Tunisia</v>
          </cell>
          <cell r="E581" t="str">
            <v>PRODUCTION</v>
          </cell>
          <cell r="F581" t="str">
            <v>Couturière</v>
          </cell>
          <cell r="G581" t="str">
            <v>P6 AV</v>
          </cell>
          <cell r="H581" t="str">
            <v>ISSAM OUNI</v>
          </cell>
          <cell r="I581" t="str">
            <v>B</v>
          </cell>
          <cell r="J581" t="str">
            <v>DIRECTS</v>
          </cell>
          <cell r="K581">
            <v>45406</v>
          </cell>
          <cell r="M581">
            <v>9</v>
          </cell>
          <cell r="N581" t="str">
            <v>CDD</v>
          </cell>
          <cell r="O581" t="str">
            <v>Contractuel</v>
          </cell>
          <cell r="P581">
            <v>45689</v>
          </cell>
          <cell r="Q581">
            <v>45716</v>
          </cell>
        </row>
        <row r="582">
          <cell r="A582">
            <v>2295</v>
          </cell>
          <cell r="B582" t="str">
            <v>Madame</v>
          </cell>
          <cell r="C582" t="str">
            <v>JELASSI CHAIMA</v>
          </cell>
          <cell r="D582" t="str">
            <v>SAGE Tunisia</v>
          </cell>
          <cell r="E582" t="str">
            <v>QUALITE</v>
          </cell>
          <cell r="F582" t="str">
            <v>CSL</v>
          </cell>
          <cell r="G582" t="str">
            <v>P6 AV</v>
          </cell>
          <cell r="H582" t="str">
            <v>Malek harran</v>
          </cell>
          <cell r="I582" t="str">
            <v>B</v>
          </cell>
          <cell r="J582" t="str">
            <v>INDIRECTS</v>
          </cell>
          <cell r="K582">
            <v>45407</v>
          </cell>
          <cell r="M582">
            <v>9</v>
          </cell>
          <cell r="N582" t="str">
            <v>CDD</v>
          </cell>
          <cell r="O582" t="str">
            <v>Contractuel</v>
          </cell>
          <cell r="P582">
            <v>45689</v>
          </cell>
          <cell r="Q582">
            <v>45716</v>
          </cell>
        </row>
        <row r="583">
          <cell r="A583">
            <v>2317</v>
          </cell>
          <cell r="B583" t="str">
            <v>Madame</v>
          </cell>
          <cell r="C583" t="str">
            <v>HAMMAMI MALIKA</v>
          </cell>
          <cell r="D583" t="str">
            <v>SAGE Tunisia</v>
          </cell>
          <cell r="E583" t="str">
            <v>PRODUCTION</v>
          </cell>
          <cell r="F583" t="str">
            <v>Couturière</v>
          </cell>
          <cell r="G583" t="str">
            <v>P6 AV</v>
          </cell>
          <cell r="H583" t="str">
            <v>ISSAM OUNI</v>
          </cell>
          <cell r="I583" t="str">
            <v>B</v>
          </cell>
          <cell r="J583" t="str">
            <v>DIRECTS</v>
          </cell>
          <cell r="K583">
            <v>45414</v>
          </cell>
          <cell r="M583">
            <v>9</v>
          </cell>
          <cell r="N583" t="str">
            <v>CDD</v>
          </cell>
          <cell r="O583" t="str">
            <v>Contractuel</v>
          </cell>
          <cell r="P583">
            <v>45689</v>
          </cell>
          <cell r="Q583">
            <v>45716</v>
          </cell>
        </row>
        <row r="584">
          <cell r="A584">
            <v>2318</v>
          </cell>
          <cell r="B584" t="str">
            <v>Madame</v>
          </cell>
          <cell r="C584" t="str">
            <v>BOU ALI AMAL</v>
          </cell>
          <cell r="D584" t="str">
            <v>SAGE Tunisia</v>
          </cell>
          <cell r="E584" t="str">
            <v>PRODUCTION</v>
          </cell>
          <cell r="F584" t="str">
            <v>Alimentatrice</v>
          </cell>
          <cell r="G584" t="str">
            <v>P6 AV</v>
          </cell>
          <cell r="H584" t="str">
            <v>ISSAM OUNI</v>
          </cell>
          <cell r="I584" t="str">
            <v>B</v>
          </cell>
          <cell r="J584" t="str">
            <v>DIRECTS</v>
          </cell>
          <cell r="K584">
            <v>45421</v>
          </cell>
          <cell r="M584">
            <v>9</v>
          </cell>
          <cell r="N584" t="str">
            <v>CDD</v>
          </cell>
          <cell r="O584" t="str">
            <v>Contractuel</v>
          </cell>
          <cell r="P584">
            <v>45689</v>
          </cell>
          <cell r="Q584">
            <v>45716</v>
          </cell>
        </row>
        <row r="585">
          <cell r="A585">
            <v>2325</v>
          </cell>
          <cell r="B585" t="str">
            <v>Madame</v>
          </cell>
          <cell r="C585" t="str">
            <v>GASSOUMI MALEK FARAH</v>
          </cell>
          <cell r="D585" t="str">
            <v>SAGE Tunisia</v>
          </cell>
          <cell r="E585" t="str">
            <v>PRODUCTION</v>
          </cell>
          <cell r="F585" t="str">
            <v>Couturière</v>
          </cell>
          <cell r="G585" t="str">
            <v>P6 AV</v>
          </cell>
          <cell r="H585" t="str">
            <v>ISSAM OUNI</v>
          </cell>
          <cell r="I585" t="str">
            <v>B</v>
          </cell>
          <cell r="J585" t="str">
            <v>DIRECTS</v>
          </cell>
          <cell r="K585">
            <v>45414</v>
          </cell>
          <cell r="M585">
            <v>9</v>
          </cell>
          <cell r="N585" t="str">
            <v>CDD</v>
          </cell>
          <cell r="O585" t="str">
            <v>Contractuel</v>
          </cell>
          <cell r="P585">
            <v>45689</v>
          </cell>
          <cell r="Q585">
            <v>45716</v>
          </cell>
        </row>
        <row r="586">
          <cell r="A586">
            <v>2330</v>
          </cell>
          <cell r="B586" t="str">
            <v>Madame</v>
          </cell>
          <cell r="C586" t="str">
            <v>TRABELSI NADIA</v>
          </cell>
          <cell r="D586" t="str">
            <v>SAGE Tunisia</v>
          </cell>
          <cell r="E586" t="str">
            <v>PRODUCTION</v>
          </cell>
          <cell r="F586" t="str">
            <v>Couturière</v>
          </cell>
          <cell r="G586" t="str">
            <v>P6 AV</v>
          </cell>
          <cell r="H586" t="str">
            <v>ISSAM OUNI</v>
          </cell>
          <cell r="I586" t="str">
            <v>B</v>
          </cell>
          <cell r="J586" t="str">
            <v>DIRECTS</v>
          </cell>
          <cell r="K586">
            <v>45427</v>
          </cell>
          <cell r="M586">
            <v>9</v>
          </cell>
          <cell r="N586" t="str">
            <v>CDD</v>
          </cell>
          <cell r="O586" t="str">
            <v>Contractuel</v>
          </cell>
          <cell r="P586">
            <v>45689</v>
          </cell>
          <cell r="Q586">
            <v>45716</v>
          </cell>
        </row>
        <row r="587">
          <cell r="A587">
            <v>2342</v>
          </cell>
          <cell r="B587" t="str">
            <v>Madame</v>
          </cell>
          <cell r="C587" t="str">
            <v>KHEMIRI KAOUTHER</v>
          </cell>
          <cell r="D587" t="str">
            <v>SAGE Tunisia</v>
          </cell>
          <cell r="E587" t="str">
            <v>PRODUCTION</v>
          </cell>
          <cell r="F587" t="str">
            <v>Couturière</v>
          </cell>
          <cell r="G587" t="str">
            <v>P6 AV</v>
          </cell>
          <cell r="H587" t="str">
            <v>ISSAM OUNI</v>
          </cell>
          <cell r="I587" t="str">
            <v>B</v>
          </cell>
          <cell r="J587" t="str">
            <v>DIRECTS</v>
          </cell>
          <cell r="K587">
            <v>45415</v>
          </cell>
          <cell r="M587">
            <v>9</v>
          </cell>
          <cell r="N587" t="str">
            <v>CDD</v>
          </cell>
          <cell r="O587" t="str">
            <v>Contractuel</v>
          </cell>
          <cell r="P587">
            <v>45689</v>
          </cell>
          <cell r="Q587">
            <v>45716</v>
          </cell>
        </row>
        <row r="588">
          <cell r="A588">
            <v>2350</v>
          </cell>
          <cell r="B588" t="str">
            <v>Madame</v>
          </cell>
          <cell r="C588" t="str">
            <v>HAMDOUNI HENDA</v>
          </cell>
          <cell r="D588" t="str">
            <v>SAGE Tunisia</v>
          </cell>
          <cell r="E588" t="str">
            <v>PRODUCTION</v>
          </cell>
          <cell r="F588" t="str">
            <v>Couturière</v>
          </cell>
          <cell r="G588" t="str">
            <v>P6 AV</v>
          </cell>
          <cell r="H588" t="str">
            <v>ISSAM OUNI</v>
          </cell>
          <cell r="I588" t="str">
            <v>B</v>
          </cell>
          <cell r="J588" t="str">
            <v>DIRECTS</v>
          </cell>
          <cell r="K588">
            <v>45421</v>
          </cell>
          <cell r="M588">
            <v>9</v>
          </cell>
          <cell r="N588" t="str">
            <v>CDD</v>
          </cell>
          <cell r="O588" t="str">
            <v>Contractuel</v>
          </cell>
          <cell r="P588">
            <v>45689</v>
          </cell>
          <cell r="Q588">
            <v>45716</v>
          </cell>
        </row>
        <row r="589">
          <cell r="A589">
            <v>2359</v>
          </cell>
          <cell r="B589" t="str">
            <v>Madame</v>
          </cell>
          <cell r="C589" t="str">
            <v>BAHLI LATIFA</v>
          </cell>
          <cell r="D589" t="str">
            <v>SAGE Tunisia</v>
          </cell>
          <cell r="E589" t="str">
            <v>PRODUCTION</v>
          </cell>
          <cell r="F589" t="str">
            <v>Couturière</v>
          </cell>
          <cell r="G589" t="str">
            <v>P6 AV</v>
          </cell>
          <cell r="H589" t="str">
            <v>ISSAM OUNI</v>
          </cell>
          <cell r="I589" t="str">
            <v>B</v>
          </cell>
          <cell r="J589" t="str">
            <v>DIRECTS</v>
          </cell>
          <cell r="K589">
            <v>45420</v>
          </cell>
          <cell r="M589">
            <v>9</v>
          </cell>
          <cell r="N589" t="str">
            <v>CDD</v>
          </cell>
          <cell r="O589" t="str">
            <v>Contractuel</v>
          </cell>
          <cell r="P589">
            <v>45689</v>
          </cell>
          <cell r="Q589">
            <v>45716</v>
          </cell>
        </row>
        <row r="590">
          <cell r="A590">
            <v>2367</v>
          </cell>
          <cell r="B590" t="str">
            <v>Madame</v>
          </cell>
          <cell r="C590" t="str">
            <v>DRIDI MALEKE</v>
          </cell>
          <cell r="D590" t="str">
            <v>SAGE Tunisia</v>
          </cell>
          <cell r="E590" t="str">
            <v>PRODUCTION</v>
          </cell>
          <cell r="F590" t="str">
            <v>Couturière</v>
          </cell>
          <cell r="G590" t="str">
            <v>P6 AV</v>
          </cell>
          <cell r="H590" t="str">
            <v>ISSAM OUNI</v>
          </cell>
          <cell r="I590" t="str">
            <v>B</v>
          </cell>
          <cell r="J590" t="str">
            <v>DIRECTS</v>
          </cell>
          <cell r="K590">
            <v>45421</v>
          </cell>
          <cell r="M590">
            <v>9</v>
          </cell>
          <cell r="N590" t="str">
            <v>CDD</v>
          </cell>
          <cell r="O590" t="str">
            <v>Contractuel</v>
          </cell>
          <cell r="P590">
            <v>45689</v>
          </cell>
          <cell r="Q590">
            <v>45716</v>
          </cell>
        </row>
        <row r="591">
          <cell r="A591">
            <v>2368</v>
          </cell>
          <cell r="B591" t="str">
            <v>Madame</v>
          </cell>
          <cell r="C591" t="str">
            <v xml:space="preserve">DRIDI ABIR </v>
          </cell>
          <cell r="D591" t="str">
            <v>SAGE Tunisia</v>
          </cell>
          <cell r="E591" t="str">
            <v>PRODUCTION</v>
          </cell>
          <cell r="F591" t="str">
            <v>Couturière</v>
          </cell>
          <cell r="G591" t="str">
            <v>P6 AV</v>
          </cell>
          <cell r="H591" t="str">
            <v>ISSAM OUNI</v>
          </cell>
          <cell r="I591" t="str">
            <v>B</v>
          </cell>
          <cell r="J591" t="str">
            <v>DIRECTS</v>
          </cell>
          <cell r="K591">
            <v>45421</v>
          </cell>
          <cell r="M591">
            <v>9</v>
          </cell>
          <cell r="N591" t="str">
            <v>CDD</v>
          </cell>
          <cell r="O591" t="str">
            <v>Contractuel</v>
          </cell>
          <cell r="P591">
            <v>45689</v>
          </cell>
          <cell r="Q591">
            <v>45716</v>
          </cell>
        </row>
        <row r="592">
          <cell r="A592">
            <v>2388</v>
          </cell>
          <cell r="B592" t="str">
            <v>Madame</v>
          </cell>
          <cell r="C592" t="str">
            <v>ASKRI OUMAIMA</v>
          </cell>
          <cell r="D592" t="str">
            <v>SAGE Tunisia</v>
          </cell>
          <cell r="E592" t="str">
            <v>PRODUCTION</v>
          </cell>
          <cell r="F592" t="str">
            <v>Contrôle Qualité</v>
          </cell>
          <cell r="G592" t="str">
            <v>P6 AV</v>
          </cell>
          <cell r="H592" t="str">
            <v>ISSAM OUNI</v>
          </cell>
          <cell r="I592" t="str">
            <v>B</v>
          </cell>
          <cell r="J592" t="str">
            <v>INDIRECTS</v>
          </cell>
          <cell r="K592">
            <v>45427</v>
          </cell>
          <cell r="M592">
            <v>9</v>
          </cell>
          <cell r="N592" t="str">
            <v>CDD</v>
          </cell>
          <cell r="O592" t="str">
            <v>Contractuel</v>
          </cell>
          <cell r="P592">
            <v>45689</v>
          </cell>
          <cell r="Q592">
            <v>45716</v>
          </cell>
        </row>
        <row r="593">
          <cell r="A593">
            <v>2476</v>
          </cell>
          <cell r="B593" t="str">
            <v>Madame</v>
          </cell>
          <cell r="C593" t="str">
            <v>HABACHI LAMIA</v>
          </cell>
          <cell r="D593" t="str">
            <v>SAGE Tunisia</v>
          </cell>
          <cell r="E593" t="str">
            <v>PRODUCTION</v>
          </cell>
          <cell r="F593" t="str">
            <v>Couturière</v>
          </cell>
          <cell r="G593" t="str">
            <v>P6 AV</v>
          </cell>
          <cell r="H593" t="str">
            <v>ISSAM OUNI</v>
          </cell>
          <cell r="I593" t="str">
            <v>B</v>
          </cell>
          <cell r="J593" t="str">
            <v>DIRECTS</v>
          </cell>
          <cell r="K593">
            <v>45449</v>
          </cell>
          <cell r="M593">
            <v>9</v>
          </cell>
          <cell r="N593" t="str">
            <v>CDD</v>
          </cell>
          <cell r="O593" t="str">
            <v>Contractuel</v>
          </cell>
          <cell r="P593">
            <v>45689</v>
          </cell>
          <cell r="Q593">
            <v>45716</v>
          </cell>
        </row>
        <row r="594">
          <cell r="A594">
            <v>2522</v>
          </cell>
          <cell r="B594" t="str">
            <v>Madame</v>
          </cell>
          <cell r="C594" t="str">
            <v>NAFETI WALA</v>
          </cell>
          <cell r="D594" t="str">
            <v>SAGE Tunisia</v>
          </cell>
          <cell r="E594" t="str">
            <v>PRODUCTION</v>
          </cell>
          <cell r="F594" t="str">
            <v>Contrôle Qualité</v>
          </cell>
          <cell r="G594" t="str">
            <v>P6 AV</v>
          </cell>
          <cell r="H594" t="str">
            <v>ISSAM OUNI</v>
          </cell>
          <cell r="I594" t="str">
            <v>B</v>
          </cell>
          <cell r="J594" t="str">
            <v>INDIRECTS</v>
          </cell>
          <cell r="K594">
            <v>45527</v>
          </cell>
          <cell r="M594">
            <v>9</v>
          </cell>
          <cell r="N594" t="str">
            <v>CDD</v>
          </cell>
          <cell r="O594" t="str">
            <v>Contractuel</v>
          </cell>
          <cell r="P594">
            <v>45689</v>
          </cell>
          <cell r="Q594">
            <v>45716</v>
          </cell>
        </row>
        <row r="595">
          <cell r="A595">
            <v>2570</v>
          </cell>
          <cell r="B595" t="str">
            <v>Madame</v>
          </cell>
          <cell r="C595" t="str">
            <v>ATTAFI FARAH</v>
          </cell>
          <cell r="D595" t="str">
            <v>SAGE Tunisia</v>
          </cell>
          <cell r="E595" t="str">
            <v>PRODUCTION</v>
          </cell>
          <cell r="F595" t="str">
            <v>Prép CAMPO</v>
          </cell>
          <cell r="G595" t="str">
            <v>P6 AV</v>
          </cell>
          <cell r="H595" t="str">
            <v xml:space="preserve">Anis Mejri </v>
          </cell>
          <cell r="I595" t="str">
            <v>B</v>
          </cell>
          <cell r="J595" t="str">
            <v>DIRECTS</v>
          </cell>
          <cell r="K595">
            <v>45527</v>
          </cell>
          <cell r="L595"/>
          <cell r="M595">
            <v>9</v>
          </cell>
          <cell r="N595" t="str">
            <v>CDD</v>
          </cell>
          <cell r="O595" t="str">
            <v>Contractuel</v>
          </cell>
          <cell r="P595">
            <v>45689</v>
          </cell>
          <cell r="Q595">
            <v>45716</v>
          </cell>
        </row>
        <row r="596">
          <cell r="A596">
            <v>2571</v>
          </cell>
          <cell r="B596" t="str">
            <v>Madame</v>
          </cell>
          <cell r="C596" t="str">
            <v>MEJRI RANIA</v>
          </cell>
          <cell r="D596" t="str">
            <v>SAGE Tunisia</v>
          </cell>
          <cell r="E596" t="str">
            <v>PRODUCTION</v>
          </cell>
          <cell r="F596" t="str">
            <v>Couturière</v>
          </cell>
          <cell r="G596" t="str">
            <v>P6 AV</v>
          </cell>
          <cell r="H596" t="str">
            <v>Issam Ouni</v>
          </cell>
          <cell r="I596" t="str">
            <v>B</v>
          </cell>
          <cell r="J596" t="str">
            <v>DIRECTS</v>
          </cell>
          <cell r="K596">
            <v>45527</v>
          </cell>
          <cell r="L596"/>
          <cell r="M596">
            <v>9</v>
          </cell>
          <cell r="N596" t="str">
            <v>CDD</v>
          </cell>
          <cell r="O596" t="str">
            <v>Contractuel</v>
          </cell>
          <cell r="P596">
            <v>45689</v>
          </cell>
          <cell r="Q596">
            <v>45716</v>
          </cell>
        </row>
        <row r="597">
          <cell r="A597">
            <v>2572</v>
          </cell>
          <cell r="B597" t="str">
            <v>Madame</v>
          </cell>
          <cell r="C597" t="str">
            <v>ABIDI SAJA</v>
          </cell>
          <cell r="D597" t="str">
            <v>SAGE Tunisia</v>
          </cell>
          <cell r="E597" t="str">
            <v>PRODUCTION</v>
          </cell>
          <cell r="F597" t="str">
            <v>Alimentatrice</v>
          </cell>
          <cell r="G597" t="str">
            <v>P6 AV</v>
          </cell>
          <cell r="H597" t="str">
            <v>ISSAM OUNI</v>
          </cell>
          <cell r="I597" t="str">
            <v>B</v>
          </cell>
          <cell r="J597" t="str">
            <v>DIRECTS</v>
          </cell>
          <cell r="K597">
            <v>45527</v>
          </cell>
          <cell r="L597"/>
          <cell r="M597">
            <v>9</v>
          </cell>
          <cell r="N597" t="str">
            <v>CDD</v>
          </cell>
          <cell r="O597" t="str">
            <v>Contractuel</v>
          </cell>
          <cell r="P597">
            <v>45689</v>
          </cell>
          <cell r="Q597">
            <v>45716</v>
          </cell>
        </row>
        <row r="598">
          <cell r="A598">
            <v>2575</v>
          </cell>
          <cell r="B598" t="str">
            <v>Madame</v>
          </cell>
          <cell r="C598" t="str">
            <v>JAFELI FAIZA</v>
          </cell>
          <cell r="D598" t="str">
            <v>SAGE Tunisia</v>
          </cell>
          <cell r="E598" t="str">
            <v>QUALITE</v>
          </cell>
          <cell r="F598" t="str">
            <v>Fire W</v>
          </cell>
          <cell r="G598" t="str">
            <v>P6 AV</v>
          </cell>
          <cell r="H598" t="str">
            <v>Malek harran</v>
          </cell>
          <cell r="I598" t="str">
            <v>B</v>
          </cell>
          <cell r="J598" t="str">
            <v>INDIRECTS</v>
          </cell>
          <cell r="K598">
            <v>45530</v>
          </cell>
          <cell r="L598"/>
          <cell r="M598">
            <v>9</v>
          </cell>
          <cell r="N598" t="str">
            <v>CDD</v>
          </cell>
          <cell r="O598" t="str">
            <v>Contractuel</v>
          </cell>
          <cell r="P598">
            <v>45689</v>
          </cell>
          <cell r="Q598">
            <v>45777</v>
          </cell>
        </row>
        <row r="599">
          <cell r="A599">
            <v>2600</v>
          </cell>
          <cell r="B599" t="str">
            <v>Madame</v>
          </cell>
          <cell r="C599" t="str">
            <v>CHAKRAOUI FATMA</v>
          </cell>
          <cell r="D599" t="str">
            <v>SAGE Tunisia</v>
          </cell>
          <cell r="E599" t="str">
            <v>PRODUCTION</v>
          </cell>
          <cell r="F599" t="str">
            <v>Couturière</v>
          </cell>
          <cell r="G599" t="str">
            <v>P6 AV</v>
          </cell>
          <cell r="H599" t="str">
            <v>ISSAM OUNI</v>
          </cell>
          <cell r="I599" t="str">
            <v>B</v>
          </cell>
          <cell r="J599" t="str">
            <v>DIRECTS</v>
          </cell>
          <cell r="K599">
            <v>45547</v>
          </cell>
          <cell r="L599"/>
          <cell r="M599">
            <v>9</v>
          </cell>
          <cell r="N599" t="str">
            <v>CDD</v>
          </cell>
          <cell r="O599" t="str">
            <v>Contractuel</v>
          </cell>
          <cell r="P599">
            <v>45689</v>
          </cell>
          <cell r="Q599">
            <v>45716</v>
          </cell>
        </row>
        <row r="600">
          <cell r="A600">
            <v>2601</v>
          </cell>
          <cell r="B600" t="str">
            <v>Madame</v>
          </cell>
          <cell r="C600" t="str">
            <v>ARFAOUI AHLEM</v>
          </cell>
          <cell r="D600" t="str">
            <v>SAGE Tunisia</v>
          </cell>
          <cell r="E600" t="str">
            <v>PRODUCTION</v>
          </cell>
          <cell r="F600" t="str">
            <v>Couturière</v>
          </cell>
          <cell r="G600" t="str">
            <v>P6 AV</v>
          </cell>
          <cell r="H600" t="str">
            <v>ISSAM OUNI</v>
          </cell>
          <cell r="I600" t="str">
            <v>B</v>
          </cell>
          <cell r="J600" t="str">
            <v>DIRECTS</v>
          </cell>
          <cell r="K600">
            <v>45547</v>
          </cell>
          <cell r="L600"/>
          <cell r="M600">
            <v>9</v>
          </cell>
          <cell r="N600" t="str">
            <v>CDD</v>
          </cell>
          <cell r="O600" t="str">
            <v>Contractuel</v>
          </cell>
          <cell r="P600">
            <v>45689</v>
          </cell>
          <cell r="Q600">
            <v>45716</v>
          </cell>
        </row>
        <row r="601">
          <cell r="A601">
            <v>2602</v>
          </cell>
          <cell r="B601" t="str">
            <v>Madame</v>
          </cell>
          <cell r="C601" t="str">
            <v>TRABELSSI AZIZA</v>
          </cell>
          <cell r="D601" t="str">
            <v>SAGE Tunisia</v>
          </cell>
          <cell r="E601" t="str">
            <v>PRODUCTION</v>
          </cell>
          <cell r="F601" t="str">
            <v>Couturière</v>
          </cell>
          <cell r="G601" t="str">
            <v>P6 AV</v>
          </cell>
          <cell r="H601" t="str">
            <v>ISSAM OUNI</v>
          </cell>
          <cell r="I601" t="str">
            <v>B</v>
          </cell>
          <cell r="J601" t="str">
            <v>DIRECTS</v>
          </cell>
          <cell r="K601">
            <v>45547</v>
          </cell>
          <cell r="L601"/>
          <cell r="M601">
            <v>9</v>
          </cell>
          <cell r="N601" t="str">
            <v>CDD</v>
          </cell>
          <cell r="O601" t="str">
            <v>Contractuel</v>
          </cell>
          <cell r="P601">
            <v>45689</v>
          </cell>
          <cell r="Q601">
            <v>45716</v>
          </cell>
        </row>
        <row r="602">
          <cell r="A602">
            <v>2603</v>
          </cell>
          <cell r="B602" t="str">
            <v>Madame</v>
          </cell>
          <cell r="C602" t="str">
            <v>DRIDI KHAWLA</v>
          </cell>
          <cell r="D602" t="str">
            <v>SAGE Tunisia</v>
          </cell>
          <cell r="E602" t="str">
            <v>PRODUCTION</v>
          </cell>
          <cell r="F602" t="str">
            <v>Couturière</v>
          </cell>
          <cell r="G602" t="str">
            <v>P6 AV</v>
          </cell>
          <cell r="H602" t="str">
            <v>ISSAM OUNI</v>
          </cell>
          <cell r="I602" t="str">
            <v>B</v>
          </cell>
          <cell r="J602" t="str">
            <v>DIRECTS</v>
          </cell>
          <cell r="K602">
            <v>45547</v>
          </cell>
          <cell r="L602"/>
          <cell r="M602">
            <v>9</v>
          </cell>
          <cell r="N602" t="str">
            <v>CDD</v>
          </cell>
          <cell r="O602" t="str">
            <v>Contractuel</v>
          </cell>
          <cell r="P602">
            <v>45689</v>
          </cell>
          <cell r="Q602">
            <v>45716</v>
          </cell>
        </row>
        <row r="603">
          <cell r="A603">
            <v>2612</v>
          </cell>
          <cell r="B603" t="str">
            <v>Madame</v>
          </cell>
          <cell r="C603" t="str">
            <v>SLITI LAILA</v>
          </cell>
          <cell r="D603" t="str">
            <v>SAGE Tunisia</v>
          </cell>
          <cell r="E603" t="str">
            <v>PRODUCTION</v>
          </cell>
          <cell r="F603" t="str">
            <v>Prép CAMPO</v>
          </cell>
          <cell r="G603" t="str">
            <v>P6 AV</v>
          </cell>
          <cell r="H603" t="str">
            <v xml:space="preserve">Anis Mejri </v>
          </cell>
          <cell r="I603" t="str">
            <v>B</v>
          </cell>
          <cell r="J603" t="str">
            <v>DIRECTS</v>
          </cell>
          <cell r="K603">
            <v>45548</v>
          </cell>
          <cell r="L603"/>
          <cell r="M603">
            <v>9</v>
          </cell>
          <cell r="N603" t="str">
            <v>CDD</v>
          </cell>
          <cell r="O603" t="str">
            <v>Contractuel</v>
          </cell>
          <cell r="P603">
            <v>45689</v>
          </cell>
          <cell r="Q603">
            <v>45716</v>
          </cell>
        </row>
        <row r="604">
          <cell r="A604">
            <v>2626</v>
          </cell>
          <cell r="B604" t="str">
            <v>Madame</v>
          </cell>
          <cell r="C604" t="str">
            <v>ABDELAOUI YASMINE</v>
          </cell>
          <cell r="D604" t="str">
            <v>SAGE Tunisia</v>
          </cell>
          <cell r="E604" t="str">
            <v>PRODUCTION</v>
          </cell>
          <cell r="F604" t="str">
            <v>Couturière</v>
          </cell>
          <cell r="G604" t="str">
            <v>P6 AV</v>
          </cell>
          <cell r="H604" t="str">
            <v>ISSAM OUNI</v>
          </cell>
          <cell r="I604" t="str">
            <v>B</v>
          </cell>
          <cell r="J604" t="str">
            <v>DIRECTS</v>
          </cell>
          <cell r="K604">
            <v>45551</v>
          </cell>
          <cell r="L604"/>
          <cell r="M604">
            <v>9</v>
          </cell>
          <cell r="N604" t="str">
            <v>CDD</v>
          </cell>
          <cell r="O604" t="str">
            <v>Contractuel</v>
          </cell>
          <cell r="P604">
            <v>45689</v>
          </cell>
          <cell r="Q604">
            <v>45716</v>
          </cell>
        </row>
        <row r="605">
          <cell r="A605">
            <v>2642</v>
          </cell>
          <cell r="B605" t="str">
            <v>Madame</v>
          </cell>
          <cell r="C605" t="str">
            <v>JBELI DARINE</v>
          </cell>
          <cell r="D605" t="str">
            <v>SAGE Tunisia</v>
          </cell>
          <cell r="E605" t="str">
            <v>PRODUCTION</v>
          </cell>
          <cell r="F605" t="str">
            <v>Couturière</v>
          </cell>
          <cell r="G605" t="str">
            <v>P6 AV</v>
          </cell>
          <cell r="H605" t="str">
            <v>ISSAM OUNI</v>
          </cell>
          <cell r="I605" t="str">
            <v>B</v>
          </cell>
          <cell r="J605" t="str">
            <v>DIRECTS</v>
          </cell>
          <cell r="K605">
            <v>45572</v>
          </cell>
          <cell r="L605"/>
          <cell r="M605">
            <v>9</v>
          </cell>
          <cell r="N605" t="str">
            <v>CDD</v>
          </cell>
          <cell r="O605" t="str">
            <v>Contractuel</v>
          </cell>
          <cell r="P605">
            <v>45689</v>
          </cell>
          <cell r="Q605">
            <v>45716</v>
          </cell>
        </row>
        <row r="606">
          <cell r="A606">
            <v>2656</v>
          </cell>
          <cell r="B606" t="str">
            <v>Madame</v>
          </cell>
          <cell r="C606" t="str">
            <v>MOUSSI HAMIDA</v>
          </cell>
          <cell r="D606" t="str">
            <v>SAGE Tunisia</v>
          </cell>
          <cell r="E606" t="str">
            <v>PRODUCTION</v>
          </cell>
          <cell r="F606" t="str">
            <v>Couturière</v>
          </cell>
          <cell r="G606" t="str">
            <v>P6 AV</v>
          </cell>
          <cell r="H606" t="str">
            <v>ISSAM OUNI</v>
          </cell>
          <cell r="I606" t="str">
            <v>B</v>
          </cell>
          <cell r="J606" t="str">
            <v>DIRECTS</v>
          </cell>
          <cell r="K606">
            <v>45572</v>
          </cell>
          <cell r="L606"/>
          <cell r="M606">
            <v>9</v>
          </cell>
          <cell r="N606" t="str">
            <v>CDD</v>
          </cell>
          <cell r="O606" t="str">
            <v>Contractuel</v>
          </cell>
          <cell r="P606">
            <v>45689</v>
          </cell>
          <cell r="Q606">
            <v>45716</v>
          </cell>
        </row>
        <row r="607">
          <cell r="A607">
            <v>2673</v>
          </cell>
          <cell r="B607" t="str">
            <v>Madame</v>
          </cell>
          <cell r="C607" t="str">
            <v>TRABELSSI IMEN</v>
          </cell>
          <cell r="D607" t="str">
            <v>SAGE Tunisia</v>
          </cell>
          <cell r="E607" t="str">
            <v>PRODUCTION</v>
          </cell>
          <cell r="F607" t="str">
            <v>Couturière</v>
          </cell>
          <cell r="G607" t="str">
            <v>P6 AV</v>
          </cell>
          <cell r="H607" t="str">
            <v>ISSAM OUNI</v>
          </cell>
          <cell r="I607" t="str">
            <v>B</v>
          </cell>
          <cell r="J607" t="str">
            <v>DIRECTS</v>
          </cell>
          <cell r="K607">
            <v>45575</v>
          </cell>
          <cell r="L607"/>
          <cell r="M607">
            <v>9</v>
          </cell>
          <cell r="N607" t="str">
            <v>CDD</v>
          </cell>
          <cell r="O607" t="str">
            <v>Contractuel</v>
          </cell>
          <cell r="P607">
            <v>45689</v>
          </cell>
          <cell r="Q607">
            <v>45716</v>
          </cell>
        </row>
        <row r="608">
          <cell r="A608">
            <v>2713</v>
          </cell>
          <cell r="B608" t="str">
            <v>Madame</v>
          </cell>
          <cell r="C608" t="str">
            <v>NEFZI SOUMAYA</v>
          </cell>
          <cell r="D608" t="str">
            <v>SAGE Tunisia</v>
          </cell>
          <cell r="E608" t="str">
            <v>PRODUCTION</v>
          </cell>
          <cell r="F608" t="str">
            <v>Couturière</v>
          </cell>
          <cell r="G608" t="str">
            <v>P6 AV</v>
          </cell>
          <cell r="H608" t="str">
            <v>ISSAM OUNI</v>
          </cell>
          <cell r="I608" t="str">
            <v>B</v>
          </cell>
          <cell r="J608" t="str">
            <v>DIRECTS</v>
          </cell>
          <cell r="K608">
            <v>45590</v>
          </cell>
          <cell r="L608"/>
          <cell r="M608">
            <v>9</v>
          </cell>
          <cell r="N608" t="str">
            <v>CDD</v>
          </cell>
          <cell r="O608" t="str">
            <v>Contractuel</v>
          </cell>
          <cell r="P608">
            <v>45689</v>
          </cell>
          <cell r="Q608">
            <v>45716</v>
          </cell>
        </row>
        <row r="609">
          <cell r="A609">
            <v>2717</v>
          </cell>
          <cell r="B609" t="str">
            <v>Madame</v>
          </cell>
          <cell r="C609" t="str">
            <v>KHADHRANI WAFA</v>
          </cell>
          <cell r="D609" t="str">
            <v>SAGE Tunisia</v>
          </cell>
          <cell r="E609" t="str">
            <v>PRODUCTION</v>
          </cell>
          <cell r="F609" t="str">
            <v>Couturière</v>
          </cell>
          <cell r="G609" t="str">
            <v>P6 AV</v>
          </cell>
          <cell r="H609" t="str">
            <v>ISSAM OUNI</v>
          </cell>
          <cell r="I609" t="str">
            <v>B</v>
          </cell>
          <cell r="J609" t="str">
            <v>DIRECTS</v>
          </cell>
          <cell r="K609">
            <v>45590</v>
          </cell>
          <cell r="L609"/>
          <cell r="M609">
            <v>9</v>
          </cell>
          <cell r="N609" t="str">
            <v>CDD</v>
          </cell>
          <cell r="O609" t="str">
            <v>Contractuel</v>
          </cell>
          <cell r="P609">
            <v>45689</v>
          </cell>
          <cell r="Q609">
            <v>45716</v>
          </cell>
        </row>
        <row r="610">
          <cell r="A610">
            <v>2718</v>
          </cell>
          <cell r="B610" t="str">
            <v>Madame</v>
          </cell>
          <cell r="C610" t="str">
            <v>KHAZAMI HOUYEM</v>
          </cell>
          <cell r="D610" t="str">
            <v>SAGE Tunisia</v>
          </cell>
          <cell r="E610" t="str">
            <v>PRODUCTION</v>
          </cell>
          <cell r="F610" t="str">
            <v>Couturière</v>
          </cell>
          <cell r="G610" t="str">
            <v>P6 AV</v>
          </cell>
          <cell r="H610" t="str">
            <v>ISSAM OUNI</v>
          </cell>
          <cell r="I610" t="str">
            <v>B</v>
          </cell>
          <cell r="J610" t="str">
            <v>DIRECTS</v>
          </cell>
          <cell r="K610">
            <v>45591</v>
          </cell>
          <cell r="L610"/>
          <cell r="M610">
            <v>9</v>
          </cell>
          <cell r="N610" t="str">
            <v>CDD</v>
          </cell>
          <cell r="O610" t="str">
            <v>Contractuel</v>
          </cell>
          <cell r="P610">
            <v>45689</v>
          </cell>
          <cell r="Q610">
            <v>45716</v>
          </cell>
        </row>
        <row r="611">
          <cell r="A611">
            <v>2719</v>
          </cell>
          <cell r="B611" t="str">
            <v>Madame</v>
          </cell>
          <cell r="C611" t="str">
            <v>MAY MOUFIDA</v>
          </cell>
          <cell r="D611" t="str">
            <v>SAGE Tunisia</v>
          </cell>
          <cell r="E611" t="str">
            <v>PRODUCTION</v>
          </cell>
          <cell r="F611" t="str">
            <v>Couturière</v>
          </cell>
          <cell r="G611" t="str">
            <v>P6 AV</v>
          </cell>
          <cell r="H611" t="str">
            <v>ISSAM OUNI</v>
          </cell>
          <cell r="I611" t="str">
            <v>B</v>
          </cell>
          <cell r="J611" t="str">
            <v>DIRECTS</v>
          </cell>
          <cell r="K611">
            <v>45590</v>
          </cell>
          <cell r="L611"/>
          <cell r="M611">
            <v>9</v>
          </cell>
          <cell r="N611" t="str">
            <v>CDD</v>
          </cell>
          <cell r="O611" t="str">
            <v>Contractuel</v>
          </cell>
          <cell r="P611">
            <v>45689</v>
          </cell>
          <cell r="Q611">
            <v>45716</v>
          </cell>
        </row>
        <row r="612">
          <cell r="A612">
            <v>2720</v>
          </cell>
          <cell r="B612" t="str">
            <v>Madame</v>
          </cell>
          <cell r="C612" t="str">
            <v>RAHMANI SONIA</v>
          </cell>
          <cell r="D612" t="str">
            <v>SAGE Tunisia</v>
          </cell>
          <cell r="E612" t="str">
            <v>PRODUCTION</v>
          </cell>
          <cell r="F612" t="str">
            <v>Couturière</v>
          </cell>
          <cell r="G612" t="str">
            <v>P6 AV</v>
          </cell>
          <cell r="H612" t="str">
            <v>ISSAM OUNI</v>
          </cell>
          <cell r="I612" t="str">
            <v>B</v>
          </cell>
          <cell r="J612" t="str">
            <v>DIRECTS</v>
          </cell>
          <cell r="K612">
            <v>45590</v>
          </cell>
          <cell r="L612"/>
          <cell r="M612">
            <v>9</v>
          </cell>
          <cell r="N612" t="str">
            <v>CDD</v>
          </cell>
          <cell r="O612" t="str">
            <v>Contractuel</v>
          </cell>
          <cell r="P612">
            <v>45689</v>
          </cell>
          <cell r="Q612">
            <v>45716</v>
          </cell>
        </row>
        <row r="613">
          <cell r="A613">
            <v>2723</v>
          </cell>
          <cell r="B613" t="str">
            <v>Madame</v>
          </cell>
          <cell r="C613" t="str">
            <v>TRABELSSI JAMILA</v>
          </cell>
          <cell r="D613" t="str">
            <v>SAGE Tunisia</v>
          </cell>
          <cell r="E613" t="str">
            <v>PRODUCTION</v>
          </cell>
          <cell r="F613" t="str">
            <v>Couturière</v>
          </cell>
          <cell r="G613" t="str">
            <v>P6 AV</v>
          </cell>
          <cell r="H613" t="str">
            <v>ISSAM OUNI</v>
          </cell>
          <cell r="I613" t="str">
            <v>B</v>
          </cell>
          <cell r="J613" t="str">
            <v>DIRECTS</v>
          </cell>
          <cell r="K613">
            <v>45590</v>
          </cell>
          <cell r="L613"/>
          <cell r="M613">
            <v>9</v>
          </cell>
          <cell r="N613" t="str">
            <v>CDD</v>
          </cell>
          <cell r="O613" t="str">
            <v>Contractuel</v>
          </cell>
          <cell r="P613">
            <v>45689</v>
          </cell>
          <cell r="Q613">
            <v>45716</v>
          </cell>
        </row>
        <row r="614">
          <cell r="A614">
            <v>2725</v>
          </cell>
          <cell r="B614" t="str">
            <v>Madame</v>
          </cell>
          <cell r="C614" t="str">
            <v>HBIBI ZOHRA</v>
          </cell>
          <cell r="D614" t="str">
            <v>SAGE Tunisia</v>
          </cell>
          <cell r="E614" t="str">
            <v>PRODUCTION</v>
          </cell>
          <cell r="F614" t="str">
            <v>Couturière</v>
          </cell>
          <cell r="G614" t="str">
            <v>P6 AV</v>
          </cell>
          <cell r="H614" t="str">
            <v>ISSAM OUNI</v>
          </cell>
          <cell r="I614" t="str">
            <v>B</v>
          </cell>
          <cell r="J614" t="str">
            <v>DIRECTS</v>
          </cell>
          <cell r="K614">
            <v>45591</v>
          </cell>
          <cell r="L614"/>
          <cell r="M614">
            <v>9</v>
          </cell>
          <cell r="N614" t="str">
            <v>CDD</v>
          </cell>
          <cell r="O614" t="str">
            <v>Contractuel</v>
          </cell>
          <cell r="P614">
            <v>45689</v>
          </cell>
          <cell r="Q614">
            <v>45716</v>
          </cell>
        </row>
        <row r="615">
          <cell r="A615">
            <v>2726</v>
          </cell>
          <cell r="B615" t="str">
            <v>Madame</v>
          </cell>
          <cell r="C615" t="str">
            <v>YAHYAOUI AMIRA</v>
          </cell>
          <cell r="D615" t="str">
            <v>SAGE Tunisia</v>
          </cell>
          <cell r="E615" t="str">
            <v>PRODUCTION</v>
          </cell>
          <cell r="F615" t="str">
            <v>Couturière</v>
          </cell>
          <cell r="G615" t="str">
            <v>P6 AV</v>
          </cell>
          <cell r="H615" t="str">
            <v>ISSAM OUNI</v>
          </cell>
          <cell r="I615" t="str">
            <v>B</v>
          </cell>
          <cell r="J615" t="str">
            <v>DIRECTS</v>
          </cell>
          <cell r="K615">
            <v>45590</v>
          </cell>
          <cell r="L615"/>
          <cell r="M615">
            <v>9</v>
          </cell>
          <cell r="N615" t="str">
            <v>CDD</v>
          </cell>
          <cell r="O615" t="str">
            <v>Contractuel</v>
          </cell>
          <cell r="P615">
            <v>45689</v>
          </cell>
          <cell r="Q615">
            <v>45716</v>
          </cell>
        </row>
        <row r="616">
          <cell r="A616">
            <v>2728</v>
          </cell>
          <cell r="B616" t="str">
            <v>Madame</v>
          </cell>
          <cell r="C616" t="str">
            <v>ACHOURI IMEN</v>
          </cell>
          <cell r="D616" t="str">
            <v>SAGE Tunisia</v>
          </cell>
          <cell r="E616" t="str">
            <v>PRODUCTION</v>
          </cell>
          <cell r="F616" t="str">
            <v>Contrôle qualité</v>
          </cell>
          <cell r="G616" t="str">
            <v>P6 AV</v>
          </cell>
          <cell r="H616" t="str">
            <v>ISSAM OUNI</v>
          </cell>
          <cell r="I616" t="str">
            <v>B</v>
          </cell>
          <cell r="J616" t="str">
            <v>INDIRECTS</v>
          </cell>
          <cell r="K616">
            <v>45600</v>
          </cell>
          <cell r="L616"/>
          <cell r="M616">
            <v>9</v>
          </cell>
          <cell r="N616" t="str">
            <v>CDD</v>
          </cell>
          <cell r="O616" t="str">
            <v>Contractuel</v>
          </cell>
          <cell r="P616">
            <v>45689</v>
          </cell>
          <cell r="Q616">
            <v>45716</v>
          </cell>
        </row>
        <row r="617">
          <cell r="A617">
            <v>2731</v>
          </cell>
          <cell r="B617" t="str">
            <v>Madame</v>
          </cell>
          <cell r="C617" t="str">
            <v>IISSAOUI AMIRA</v>
          </cell>
          <cell r="D617" t="str">
            <v>SAGE Tunisia</v>
          </cell>
          <cell r="E617" t="str">
            <v>QUALITE</v>
          </cell>
          <cell r="F617" t="str">
            <v>Fire W</v>
          </cell>
          <cell r="G617" t="str">
            <v>P6 AV</v>
          </cell>
          <cell r="H617" t="str">
            <v>Malek harran</v>
          </cell>
          <cell r="I617" t="str">
            <v>B</v>
          </cell>
          <cell r="J617" t="str">
            <v>INDIRECTS</v>
          </cell>
          <cell r="K617">
            <v>45600</v>
          </cell>
          <cell r="L617"/>
          <cell r="M617">
            <v>9</v>
          </cell>
          <cell r="N617" t="str">
            <v>CDD</v>
          </cell>
          <cell r="O617" t="str">
            <v>Contractuel</v>
          </cell>
          <cell r="P617">
            <v>45689</v>
          </cell>
          <cell r="Q617">
            <v>45716</v>
          </cell>
        </row>
        <row r="618">
          <cell r="A618">
            <v>2743</v>
          </cell>
          <cell r="B618" t="str">
            <v>Madame</v>
          </cell>
          <cell r="C618" t="str">
            <v>BEN ABDALLAH AWATEF</v>
          </cell>
          <cell r="D618" t="str">
            <v>SAGE Tunisia</v>
          </cell>
          <cell r="E618" t="str">
            <v>PRODUCTION</v>
          </cell>
          <cell r="F618" t="str">
            <v>Couturière</v>
          </cell>
          <cell r="G618" t="str">
            <v>P6 AV</v>
          </cell>
          <cell r="H618" t="str">
            <v>ISSAM OUNI</v>
          </cell>
          <cell r="I618" t="str">
            <v>B</v>
          </cell>
          <cell r="J618" t="str">
            <v>DIRECTS</v>
          </cell>
          <cell r="K618">
            <v>45608</v>
          </cell>
          <cell r="L618"/>
          <cell r="M618">
            <v>9</v>
          </cell>
          <cell r="N618" t="str">
            <v>CDD</v>
          </cell>
          <cell r="O618" t="str">
            <v>Contractuel</v>
          </cell>
          <cell r="P618">
            <v>45689</v>
          </cell>
          <cell r="Q618">
            <v>45716</v>
          </cell>
        </row>
        <row r="619">
          <cell r="A619">
            <v>2744</v>
          </cell>
          <cell r="B619" t="str">
            <v>Monsieur</v>
          </cell>
          <cell r="C619" t="str">
            <v>TRABELSSI SEIF EDDINE</v>
          </cell>
          <cell r="D619" t="str">
            <v>SAGE Tunisia</v>
          </cell>
          <cell r="E619" t="str">
            <v>PRODUCTION</v>
          </cell>
          <cell r="F619" t="str">
            <v>Couturière</v>
          </cell>
          <cell r="G619" t="str">
            <v>P6 AV</v>
          </cell>
          <cell r="H619" t="str">
            <v>ISSAM OUNI</v>
          </cell>
          <cell r="I619" t="str">
            <v>B</v>
          </cell>
          <cell r="J619" t="str">
            <v>DIRECTS</v>
          </cell>
          <cell r="K619">
            <v>45608</v>
          </cell>
          <cell r="L619"/>
          <cell r="M619">
            <v>9</v>
          </cell>
          <cell r="N619" t="str">
            <v>CDD</v>
          </cell>
          <cell r="O619" t="str">
            <v>Contractuel</v>
          </cell>
          <cell r="P619">
            <v>45689</v>
          </cell>
          <cell r="Q619">
            <v>45716</v>
          </cell>
        </row>
        <row r="620">
          <cell r="A620">
            <v>2745</v>
          </cell>
          <cell r="B620" t="str">
            <v>Madame</v>
          </cell>
          <cell r="C620" t="str">
            <v>MAROUANI MOUNA</v>
          </cell>
          <cell r="D620" t="str">
            <v>SAGE Tunisia</v>
          </cell>
          <cell r="E620" t="str">
            <v>PRODUCTION</v>
          </cell>
          <cell r="F620" t="str">
            <v>Couturière</v>
          </cell>
          <cell r="G620" t="str">
            <v>P6 AV</v>
          </cell>
          <cell r="H620" t="str">
            <v>ISSAM OUNI</v>
          </cell>
          <cell r="I620" t="str">
            <v>B</v>
          </cell>
          <cell r="J620" t="str">
            <v>DIRECTS</v>
          </cell>
          <cell r="K620">
            <v>45608</v>
          </cell>
          <cell r="L620"/>
          <cell r="M620">
            <v>9</v>
          </cell>
          <cell r="N620" t="str">
            <v>CDD</v>
          </cell>
          <cell r="O620" t="str">
            <v>Contractuel</v>
          </cell>
          <cell r="P620">
            <v>45689</v>
          </cell>
          <cell r="Q620">
            <v>45716</v>
          </cell>
        </row>
        <row r="621">
          <cell r="A621">
            <v>2746</v>
          </cell>
          <cell r="B621" t="str">
            <v>Madame</v>
          </cell>
          <cell r="C621" t="str">
            <v>TRABELSSI BAYA</v>
          </cell>
          <cell r="D621" t="str">
            <v>SAGE Tunisia</v>
          </cell>
          <cell r="E621" t="str">
            <v>PRODUCTION</v>
          </cell>
          <cell r="F621" t="str">
            <v>Couturière</v>
          </cell>
          <cell r="G621" t="str">
            <v>P6 AV</v>
          </cell>
          <cell r="H621" t="str">
            <v>ISSAM OUNI</v>
          </cell>
          <cell r="I621" t="str">
            <v>B</v>
          </cell>
          <cell r="J621" t="str">
            <v>DIRECTS</v>
          </cell>
          <cell r="K621">
            <v>45608</v>
          </cell>
          <cell r="L621"/>
          <cell r="M621">
            <v>9</v>
          </cell>
          <cell r="N621" t="str">
            <v>CDD</v>
          </cell>
          <cell r="O621" t="str">
            <v>Contractuel</v>
          </cell>
          <cell r="P621">
            <v>45689</v>
          </cell>
          <cell r="Q621">
            <v>45716</v>
          </cell>
        </row>
        <row r="622">
          <cell r="A622">
            <v>2747</v>
          </cell>
          <cell r="B622" t="str">
            <v>Madame</v>
          </cell>
          <cell r="C622" t="str">
            <v>SNOUSSI EMNA</v>
          </cell>
          <cell r="D622" t="str">
            <v>SAGE Tunisia</v>
          </cell>
          <cell r="E622" t="str">
            <v>PRODUCTION</v>
          </cell>
          <cell r="F622" t="str">
            <v>Couturière</v>
          </cell>
          <cell r="G622" t="str">
            <v>P6 AV</v>
          </cell>
          <cell r="H622" t="str">
            <v>ISSAM OUNI</v>
          </cell>
          <cell r="I622" t="str">
            <v>B</v>
          </cell>
          <cell r="J622" t="str">
            <v>DIRECTS</v>
          </cell>
          <cell r="K622">
            <v>45608</v>
          </cell>
          <cell r="L622"/>
          <cell r="M622">
            <v>9</v>
          </cell>
          <cell r="N622" t="str">
            <v>CDD</v>
          </cell>
          <cell r="O622" t="str">
            <v>Contractuel</v>
          </cell>
          <cell r="P622">
            <v>45689</v>
          </cell>
          <cell r="Q622">
            <v>45716</v>
          </cell>
        </row>
        <row r="623">
          <cell r="A623">
            <v>2749</v>
          </cell>
          <cell r="B623" t="str">
            <v>Madame</v>
          </cell>
          <cell r="C623" t="str">
            <v>FERCHICHI MAROUA</v>
          </cell>
          <cell r="D623" t="str">
            <v>SAGE Tunisia</v>
          </cell>
          <cell r="E623" t="str">
            <v>PRODUCTION</v>
          </cell>
          <cell r="F623" t="str">
            <v>Couturière</v>
          </cell>
          <cell r="G623" t="str">
            <v>P6 AV</v>
          </cell>
          <cell r="H623" t="str">
            <v>ISSAM OUNI</v>
          </cell>
          <cell r="I623" t="str">
            <v>B</v>
          </cell>
          <cell r="J623" t="str">
            <v>DIRECTS</v>
          </cell>
          <cell r="K623">
            <v>45608</v>
          </cell>
          <cell r="L623"/>
          <cell r="M623">
            <v>9</v>
          </cell>
          <cell r="N623" t="str">
            <v>CDD</v>
          </cell>
          <cell r="O623" t="str">
            <v>Contractuel</v>
          </cell>
          <cell r="P623">
            <v>45689</v>
          </cell>
          <cell r="Q623">
            <v>45716</v>
          </cell>
        </row>
        <row r="624">
          <cell r="A624">
            <v>2751</v>
          </cell>
          <cell r="B624" t="str">
            <v>Madame</v>
          </cell>
          <cell r="C624" t="str">
            <v>HSAINIA MANOUBIA</v>
          </cell>
          <cell r="D624" t="str">
            <v>SAGE Tunisia</v>
          </cell>
          <cell r="E624" t="str">
            <v>PRODUCTION</v>
          </cell>
          <cell r="F624" t="str">
            <v>Couturière</v>
          </cell>
          <cell r="G624" t="str">
            <v>P6 AV</v>
          </cell>
          <cell r="H624" t="str">
            <v>ISSAM OUNI</v>
          </cell>
          <cell r="I624" t="str">
            <v>B</v>
          </cell>
          <cell r="J624" t="str">
            <v>DIRECTS</v>
          </cell>
          <cell r="K624">
            <v>45608</v>
          </cell>
          <cell r="L624"/>
          <cell r="M624">
            <v>9</v>
          </cell>
          <cell r="N624" t="str">
            <v>CDD</v>
          </cell>
          <cell r="O624" t="str">
            <v>Contractuel</v>
          </cell>
          <cell r="P624">
            <v>45689</v>
          </cell>
          <cell r="Q624">
            <v>45716</v>
          </cell>
        </row>
        <row r="625">
          <cell r="A625">
            <v>2772</v>
          </cell>
          <cell r="B625" t="str">
            <v>Madame</v>
          </cell>
          <cell r="C625" t="str">
            <v>KRIFI JIHENE</v>
          </cell>
          <cell r="D625" t="str">
            <v>SAGE Tunisia</v>
          </cell>
          <cell r="E625" t="str">
            <v>PRODUCTION</v>
          </cell>
          <cell r="F625" t="str">
            <v>Contrôle qualité</v>
          </cell>
          <cell r="G625" t="str">
            <v>P6 AV</v>
          </cell>
          <cell r="H625" t="str">
            <v>ISSAM OUNI</v>
          </cell>
          <cell r="I625" t="str">
            <v>B</v>
          </cell>
          <cell r="J625" t="str">
            <v>INDIRECTS</v>
          </cell>
          <cell r="K625">
            <v>45616</v>
          </cell>
          <cell r="L625"/>
          <cell r="M625">
            <v>9</v>
          </cell>
          <cell r="N625" t="str">
            <v>CDD</v>
          </cell>
          <cell r="O625" t="str">
            <v>Contractuel</v>
          </cell>
          <cell r="P625">
            <v>45689</v>
          </cell>
          <cell r="Q625">
            <v>45716</v>
          </cell>
        </row>
        <row r="626">
          <cell r="A626">
            <v>2774</v>
          </cell>
          <cell r="B626" t="str">
            <v>Madame</v>
          </cell>
          <cell r="C626" t="str">
            <v>EL BLILI HELA</v>
          </cell>
          <cell r="D626" t="str">
            <v>SAGE Tunisia</v>
          </cell>
          <cell r="E626" t="str">
            <v>PRODUCTION</v>
          </cell>
          <cell r="F626" t="str">
            <v>Contrôle qualité</v>
          </cell>
          <cell r="G626" t="str">
            <v>P6 AV</v>
          </cell>
          <cell r="H626" t="str">
            <v>ISSAM OUNI</v>
          </cell>
          <cell r="I626" t="str">
            <v>B</v>
          </cell>
          <cell r="J626" t="str">
            <v>INDIRECTS</v>
          </cell>
          <cell r="K626">
            <v>45616</v>
          </cell>
          <cell r="L626"/>
          <cell r="M626">
            <v>9</v>
          </cell>
          <cell r="N626" t="str">
            <v>CDD</v>
          </cell>
          <cell r="O626" t="str">
            <v>Contractuel</v>
          </cell>
          <cell r="P626">
            <v>45689</v>
          </cell>
          <cell r="Q626">
            <v>45716</v>
          </cell>
        </row>
        <row r="627">
          <cell r="A627">
            <v>524</v>
          </cell>
          <cell r="B627" t="str">
            <v>Madame</v>
          </cell>
          <cell r="C627" t="str">
            <v>GHARBI OLFA</v>
          </cell>
          <cell r="D627" t="str">
            <v>SAGE Tunisia</v>
          </cell>
          <cell r="E627" t="str">
            <v>PRODUCTION</v>
          </cell>
          <cell r="F627" t="str">
            <v>Couturière</v>
          </cell>
          <cell r="G627" t="str">
            <v>P7 AR</v>
          </cell>
          <cell r="H627" t="str">
            <v>FAYCEL</v>
          </cell>
          <cell r="I627" t="str">
            <v>B</v>
          </cell>
          <cell r="J627" t="str">
            <v>DIRECTS</v>
          </cell>
          <cell r="K627">
            <v>44285</v>
          </cell>
          <cell r="L627" t="str">
            <v/>
          </cell>
          <cell r="M627">
            <v>9</v>
          </cell>
          <cell r="N627" t="str">
            <v>CDD</v>
          </cell>
          <cell r="O627" t="str">
            <v>Contractuel</v>
          </cell>
          <cell r="P627">
            <v>45689</v>
          </cell>
          <cell r="Q627">
            <v>45716</v>
          </cell>
        </row>
        <row r="628">
          <cell r="A628">
            <v>784</v>
          </cell>
          <cell r="B628" t="str">
            <v>Monsieur</v>
          </cell>
          <cell r="C628" t="str">
            <v>JELASSI NEJI</v>
          </cell>
          <cell r="D628" t="str">
            <v>SAGE Tunisia</v>
          </cell>
          <cell r="E628" t="str">
            <v>PRODUCTION</v>
          </cell>
          <cell r="F628" t="str">
            <v>Couturière</v>
          </cell>
          <cell r="G628" t="str">
            <v>P7 AR</v>
          </cell>
          <cell r="H628" t="str">
            <v>FAYCEL</v>
          </cell>
          <cell r="I628" t="str">
            <v>B</v>
          </cell>
          <cell r="J628" t="str">
            <v>DIRECTS</v>
          </cell>
          <cell r="K628">
            <v>44580</v>
          </cell>
          <cell r="M628">
            <v>9</v>
          </cell>
          <cell r="N628" t="str">
            <v>CDD</v>
          </cell>
          <cell r="O628" t="str">
            <v>Contractuel</v>
          </cell>
          <cell r="P628">
            <v>45689</v>
          </cell>
          <cell r="Q628">
            <v>45716</v>
          </cell>
        </row>
        <row r="629">
          <cell r="A629">
            <v>995</v>
          </cell>
          <cell r="B629" t="str">
            <v>Madame</v>
          </cell>
          <cell r="C629" t="str">
            <v>RIAHI SAMIA</v>
          </cell>
          <cell r="D629" t="str">
            <v>SAGE Tunisia</v>
          </cell>
          <cell r="E629" t="str">
            <v>PRODUCTION</v>
          </cell>
          <cell r="F629" t="str">
            <v>Couturière</v>
          </cell>
          <cell r="G629" t="str">
            <v>P7 AR</v>
          </cell>
          <cell r="H629" t="str">
            <v>FAYCEL</v>
          </cell>
          <cell r="I629" t="str">
            <v>B</v>
          </cell>
          <cell r="J629" t="str">
            <v>DIRECTS</v>
          </cell>
          <cell r="K629">
            <v>44732</v>
          </cell>
          <cell r="M629">
            <v>9</v>
          </cell>
          <cell r="N629" t="str">
            <v>CDD</v>
          </cell>
          <cell r="O629" t="str">
            <v>Contractuel</v>
          </cell>
          <cell r="P629">
            <v>45689</v>
          </cell>
          <cell r="Q629">
            <v>45747</v>
          </cell>
        </row>
        <row r="630">
          <cell r="A630">
            <v>997</v>
          </cell>
          <cell r="B630" t="str">
            <v>Madame</v>
          </cell>
          <cell r="C630" t="str">
            <v>HBIBI LATIFA</v>
          </cell>
          <cell r="D630" t="str">
            <v>SAGE Tunisia</v>
          </cell>
          <cell r="E630" t="str">
            <v>PRODUCTION</v>
          </cell>
          <cell r="F630" t="str">
            <v>Couturière</v>
          </cell>
          <cell r="G630" t="str">
            <v>P7 AR</v>
          </cell>
          <cell r="H630" t="str">
            <v>FAYCEL</v>
          </cell>
          <cell r="I630" t="str">
            <v>B</v>
          </cell>
          <cell r="J630" t="str">
            <v>DIRECTS</v>
          </cell>
          <cell r="K630">
            <v>44732</v>
          </cell>
          <cell r="M630">
            <v>9</v>
          </cell>
          <cell r="N630" t="str">
            <v>CDD</v>
          </cell>
          <cell r="O630" t="str">
            <v>Contractuel</v>
          </cell>
          <cell r="P630">
            <v>45689</v>
          </cell>
          <cell r="Q630">
            <v>45747</v>
          </cell>
        </row>
        <row r="631">
          <cell r="A631">
            <v>1001</v>
          </cell>
          <cell r="B631" t="str">
            <v>Madame</v>
          </cell>
          <cell r="C631" t="str">
            <v>BEN ABDESSALEM SONIA</v>
          </cell>
          <cell r="D631" t="str">
            <v>SAGE Tunisia</v>
          </cell>
          <cell r="E631" t="str">
            <v>PRODUCTION</v>
          </cell>
          <cell r="F631" t="str">
            <v>Couturière</v>
          </cell>
          <cell r="G631" t="str">
            <v>P7 AR</v>
          </cell>
          <cell r="H631" t="str">
            <v>FAYCEL</v>
          </cell>
          <cell r="I631" t="str">
            <v>B</v>
          </cell>
          <cell r="J631" t="str">
            <v>DIRECTS</v>
          </cell>
          <cell r="K631">
            <v>44732</v>
          </cell>
          <cell r="M631">
            <v>9</v>
          </cell>
          <cell r="N631" t="str">
            <v>CDD</v>
          </cell>
          <cell r="O631" t="str">
            <v>Contractuel</v>
          </cell>
          <cell r="P631">
            <v>45689</v>
          </cell>
          <cell r="Q631">
            <v>45747</v>
          </cell>
        </row>
        <row r="632">
          <cell r="A632">
            <v>1062</v>
          </cell>
          <cell r="B632" t="str">
            <v>Madame</v>
          </cell>
          <cell r="C632" t="str">
            <v>SAHBANI MERIAM</v>
          </cell>
          <cell r="D632" t="str">
            <v>SAGE Tunisia</v>
          </cell>
          <cell r="E632" t="str">
            <v>PRODUCTION</v>
          </cell>
          <cell r="F632" t="str">
            <v>Team leader</v>
          </cell>
          <cell r="G632" t="str">
            <v>P7 AR</v>
          </cell>
          <cell r="H632" t="str">
            <v>FAYCEL</v>
          </cell>
          <cell r="I632" t="str">
            <v>B</v>
          </cell>
          <cell r="J632" t="str">
            <v>INDIRECTS</v>
          </cell>
          <cell r="K632">
            <v>44761</v>
          </cell>
          <cell r="M632">
            <v>9</v>
          </cell>
          <cell r="N632" t="str">
            <v>CDD</v>
          </cell>
          <cell r="O632" t="str">
            <v>Contractuel</v>
          </cell>
          <cell r="P632">
            <v>45689</v>
          </cell>
          <cell r="Q632">
            <v>45777</v>
          </cell>
        </row>
        <row r="633">
          <cell r="A633">
            <v>1107</v>
          </cell>
          <cell r="B633" t="str">
            <v>Madame</v>
          </cell>
          <cell r="C633" t="str">
            <v>AMDOUNI AWATEF</v>
          </cell>
          <cell r="D633" t="str">
            <v>SAGE Tunisia</v>
          </cell>
          <cell r="E633" t="str">
            <v>PRODUCTION</v>
          </cell>
          <cell r="F633" t="str">
            <v>Team leader</v>
          </cell>
          <cell r="G633" t="str">
            <v>P7 AR</v>
          </cell>
          <cell r="H633" t="str">
            <v>FAYCEL</v>
          </cell>
          <cell r="I633" t="str">
            <v>B</v>
          </cell>
          <cell r="J633" t="str">
            <v>INDIRECTS</v>
          </cell>
          <cell r="K633">
            <v>44799</v>
          </cell>
          <cell r="M633">
            <v>9</v>
          </cell>
          <cell r="N633" t="str">
            <v>CDD</v>
          </cell>
          <cell r="O633" t="str">
            <v>Contractuel</v>
          </cell>
          <cell r="P633">
            <v>45689</v>
          </cell>
          <cell r="Q633">
            <v>45777</v>
          </cell>
        </row>
        <row r="634">
          <cell r="A634">
            <v>1291</v>
          </cell>
          <cell r="B634" t="str">
            <v>Madame</v>
          </cell>
          <cell r="C634" t="str">
            <v>ZAAGARI NAJLA</v>
          </cell>
          <cell r="D634" t="str">
            <v>SAGE Tunisia</v>
          </cell>
          <cell r="E634" t="str">
            <v>PRODUCTION</v>
          </cell>
          <cell r="F634" t="str">
            <v>Alimentatrice</v>
          </cell>
          <cell r="G634" t="str">
            <v>P7 AR</v>
          </cell>
          <cell r="H634" t="str">
            <v>FAYCEL</v>
          </cell>
          <cell r="I634" t="str">
            <v>B</v>
          </cell>
          <cell r="J634" t="str">
            <v>DIRECTS</v>
          </cell>
          <cell r="K634">
            <v>44970</v>
          </cell>
          <cell r="L634"/>
          <cell r="M634">
            <v>9</v>
          </cell>
          <cell r="N634" t="str">
            <v>CDD</v>
          </cell>
          <cell r="O634" t="str">
            <v>Contractuel</v>
          </cell>
          <cell r="P634">
            <v>45689</v>
          </cell>
          <cell r="Q634">
            <v>45747</v>
          </cell>
        </row>
        <row r="635">
          <cell r="A635">
            <v>1307</v>
          </cell>
          <cell r="B635" t="str">
            <v>Madame</v>
          </cell>
          <cell r="C635" t="str">
            <v>BENNOUR AHLEM</v>
          </cell>
          <cell r="D635" t="str">
            <v>SAGE Tunisia</v>
          </cell>
          <cell r="E635" t="str">
            <v>PRODUCTION</v>
          </cell>
          <cell r="F635" t="str">
            <v>Alimentatrice</v>
          </cell>
          <cell r="G635" t="str">
            <v>P7 AR</v>
          </cell>
          <cell r="H635" t="str">
            <v>FAYCEL</v>
          </cell>
          <cell r="I635" t="str">
            <v>B</v>
          </cell>
          <cell r="J635" t="str">
            <v>DIRECTS</v>
          </cell>
          <cell r="K635">
            <v>44979</v>
          </cell>
          <cell r="L635"/>
          <cell r="M635">
            <v>9</v>
          </cell>
          <cell r="N635" t="str">
            <v>CDD</v>
          </cell>
          <cell r="O635" t="str">
            <v>Contractuel</v>
          </cell>
          <cell r="P635">
            <v>45689</v>
          </cell>
          <cell r="Q635">
            <v>45747</v>
          </cell>
        </row>
        <row r="636">
          <cell r="A636">
            <v>1383</v>
          </cell>
          <cell r="B636" t="str">
            <v>Mlle</v>
          </cell>
          <cell r="C636" t="str">
            <v>JELASSI HAMIDA</v>
          </cell>
          <cell r="D636" t="str">
            <v>SAGE Tunisia</v>
          </cell>
          <cell r="E636" t="str">
            <v>PRODUCTION</v>
          </cell>
          <cell r="F636" t="str">
            <v>Contrôle qualité</v>
          </cell>
          <cell r="G636" t="str">
            <v>P7 AR</v>
          </cell>
          <cell r="H636" t="str">
            <v>FAYCEL</v>
          </cell>
          <cell r="I636" t="str">
            <v>B</v>
          </cell>
          <cell r="J636" t="str">
            <v>INDIRECTS</v>
          </cell>
          <cell r="K636">
            <v>45013</v>
          </cell>
          <cell r="L636"/>
          <cell r="M636">
            <v>9</v>
          </cell>
          <cell r="N636" t="str">
            <v>CDD</v>
          </cell>
          <cell r="O636" t="str">
            <v>Contractuel</v>
          </cell>
          <cell r="P636">
            <v>45689</v>
          </cell>
          <cell r="Q636">
            <v>45747</v>
          </cell>
        </row>
        <row r="637">
          <cell r="A637">
            <v>1384</v>
          </cell>
          <cell r="B637" t="str">
            <v>Madame</v>
          </cell>
          <cell r="C637" t="str">
            <v>ARFAOUI AMENI</v>
          </cell>
          <cell r="D637" t="str">
            <v>SAGE Tunisia</v>
          </cell>
          <cell r="E637" t="str">
            <v>PRODUCTION</v>
          </cell>
          <cell r="F637" t="str">
            <v>Couturière</v>
          </cell>
          <cell r="G637" t="str">
            <v>P7 AR</v>
          </cell>
          <cell r="H637" t="str">
            <v>FAYCEL</v>
          </cell>
          <cell r="I637" t="str">
            <v>B</v>
          </cell>
          <cell r="J637" t="str">
            <v>DIRECTS</v>
          </cell>
          <cell r="K637">
            <v>45013</v>
          </cell>
          <cell r="M637">
            <v>9</v>
          </cell>
          <cell r="N637" t="str">
            <v>CDD</v>
          </cell>
          <cell r="O637" t="str">
            <v>Contractuel</v>
          </cell>
          <cell r="P637">
            <v>45689</v>
          </cell>
          <cell r="Q637">
            <v>45747</v>
          </cell>
        </row>
        <row r="638">
          <cell r="A638">
            <v>1605</v>
          </cell>
          <cell r="B638" t="str">
            <v>Mlle</v>
          </cell>
          <cell r="C638" t="str">
            <v>IBRAHMIA GHADA</v>
          </cell>
          <cell r="D638" t="str">
            <v>SAGE Tunisia</v>
          </cell>
          <cell r="E638" t="str">
            <v>PRODUCTION</v>
          </cell>
          <cell r="F638" t="str">
            <v>Contrôle qualité</v>
          </cell>
          <cell r="G638" t="str">
            <v>P7 AR</v>
          </cell>
          <cell r="H638" t="str">
            <v>FAYCEL</v>
          </cell>
          <cell r="I638" t="str">
            <v>B</v>
          </cell>
          <cell r="J638" t="str">
            <v>INDIRECTS</v>
          </cell>
          <cell r="K638">
            <v>45173</v>
          </cell>
          <cell r="M638">
            <v>9</v>
          </cell>
          <cell r="N638" t="str">
            <v>CDD</v>
          </cell>
          <cell r="O638" t="str">
            <v>Contractuel</v>
          </cell>
          <cell r="P638">
            <v>45689</v>
          </cell>
          <cell r="Q638">
            <v>45747</v>
          </cell>
        </row>
        <row r="639">
          <cell r="A639">
            <v>1902</v>
          </cell>
          <cell r="B639" t="str">
            <v>Madame</v>
          </cell>
          <cell r="C639" t="str">
            <v>TRABELSI AFIFA</v>
          </cell>
          <cell r="D639" t="str">
            <v>SAGE Tunisia</v>
          </cell>
          <cell r="E639" t="str">
            <v>PRODUCTION</v>
          </cell>
          <cell r="F639" t="str">
            <v>Couturière</v>
          </cell>
          <cell r="G639" t="str">
            <v>P7 AR</v>
          </cell>
          <cell r="H639" t="str">
            <v>FAYCEL</v>
          </cell>
          <cell r="I639" t="str">
            <v>B</v>
          </cell>
          <cell r="J639" t="str">
            <v>DIRECTS</v>
          </cell>
          <cell r="K639">
            <v>45308</v>
          </cell>
          <cell r="M639">
            <v>9</v>
          </cell>
          <cell r="N639" t="str">
            <v>CDD</v>
          </cell>
          <cell r="O639" t="str">
            <v>Contractuel</v>
          </cell>
          <cell r="P639">
            <v>45689</v>
          </cell>
          <cell r="Q639">
            <v>45747</v>
          </cell>
        </row>
        <row r="640">
          <cell r="A640">
            <v>2216</v>
          </cell>
          <cell r="B640" t="str">
            <v>Madame</v>
          </cell>
          <cell r="C640" t="str">
            <v>BOUZAYENI SIWAR</v>
          </cell>
          <cell r="D640" t="str">
            <v>SAGE Tunisia</v>
          </cell>
          <cell r="E640" t="str">
            <v>PRODUCTION</v>
          </cell>
          <cell r="F640" t="str">
            <v>Couturière</v>
          </cell>
          <cell r="G640" t="str">
            <v>P7 AR</v>
          </cell>
          <cell r="H640" t="str">
            <v>FAYCEL</v>
          </cell>
          <cell r="I640" t="str">
            <v>B</v>
          </cell>
          <cell r="J640" t="str">
            <v>DIRECTS</v>
          </cell>
          <cell r="K640">
            <v>45399</v>
          </cell>
          <cell r="M640">
            <v>9</v>
          </cell>
          <cell r="N640" t="str">
            <v>CDD</v>
          </cell>
          <cell r="O640" t="str">
            <v>Contractuel</v>
          </cell>
          <cell r="P640">
            <v>45689</v>
          </cell>
          <cell r="Q640">
            <v>45716</v>
          </cell>
        </row>
        <row r="641">
          <cell r="A641">
            <v>2220</v>
          </cell>
          <cell r="B641" t="str">
            <v>Madame</v>
          </cell>
          <cell r="C641" t="str">
            <v>HAMDI SARRA</v>
          </cell>
          <cell r="D641" t="str">
            <v>SAGE Tunisia</v>
          </cell>
          <cell r="E641" t="str">
            <v>PRODUCTION</v>
          </cell>
          <cell r="F641" t="str">
            <v>Couturière</v>
          </cell>
          <cell r="G641" t="str">
            <v>P7 AR</v>
          </cell>
          <cell r="H641" t="str">
            <v>FAYCEL</v>
          </cell>
          <cell r="I641" t="str">
            <v>B</v>
          </cell>
          <cell r="J641" t="str">
            <v>DIRECTS</v>
          </cell>
          <cell r="K641">
            <v>45399</v>
          </cell>
          <cell r="M641">
            <v>9</v>
          </cell>
          <cell r="N641" t="str">
            <v>CDD</v>
          </cell>
          <cell r="O641" t="str">
            <v>Contractuel</v>
          </cell>
          <cell r="P641">
            <v>45689</v>
          </cell>
          <cell r="Q641">
            <v>45716</v>
          </cell>
        </row>
        <row r="642">
          <cell r="A642">
            <v>2222</v>
          </cell>
          <cell r="B642" t="str">
            <v>Madame</v>
          </cell>
          <cell r="C642" t="str">
            <v>BEN CHAABEN SALSABIL</v>
          </cell>
          <cell r="D642" t="str">
            <v>SAGE Tunisia</v>
          </cell>
          <cell r="E642" t="str">
            <v>PRODUCTION</v>
          </cell>
          <cell r="F642" t="str">
            <v>Couturière</v>
          </cell>
          <cell r="G642" t="str">
            <v>P7 AR</v>
          </cell>
          <cell r="H642" t="str">
            <v>FAYCEL</v>
          </cell>
          <cell r="I642" t="str">
            <v>B</v>
          </cell>
          <cell r="J642" t="str">
            <v>DIRECTS</v>
          </cell>
          <cell r="K642">
            <v>45399</v>
          </cell>
          <cell r="M642">
            <v>9</v>
          </cell>
          <cell r="N642" t="str">
            <v>CDD</v>
          </cell>
          <cell r="O642" t="str">
            <v>Contractuel</v>
          </cell>
          <cell r="P642">
            <v>45689</v>
          </cell>
          <cell r="Q642">
            <v>45716</v>
          </cell>
        </row>
        <row r="643">
          <cell r="A643">
            <v>2223</v>
          </cell>
          <cell r="B643" t="str">
            <v>Madame</v>
          </cell>
          <cell r="C643" t="str">
            <v>JEBALI AHLEM</v>
          </cell>
          <cell r="D643" t="str">
            <v>SAGE Tunisia</v>
          </cell>
          <cell r="E643" t="str">
            <v>PRODUCTION</v>
          </cell>
          <cell r="F643" t="str">
            <v>Couturière</v>
          </cell>
          <cell r="G643" t="str">
            <v>P7 AR</v>
          </cell>
          <cell r="H643" t="str">
            <v>FAYCEL</v>
          </cell>
          <cell r="I643" t="str">
            <v>B</v>
          </cell>
          <cell r="J643" t="str">
            <v>DIRECTS</v>
          </cell>
          <cell r="K643">
            <v>45399</v>
          </cell>
          <cell r="M643">
            <v>9</v>
          </cell>
          <cell r="N643" t="str">
            <v>CDD</v>
          </cell>
          <cell r="O643" t="str">
            <v>Contractuel</v>
          </cell>
          <cell r="P643">
            <v>45689</v>
          </cell>
          <cell r="Q643">
            <v>45716</v>
          </cell>
        </row>
        <row r="644">
          <cell r="A644">
            <v>2224</v>
          </cell>
          <cell r="B644" t="str">
            <v>Madame</v>
          </cell>
          <cell r="C644" t="str">
            <v>WERTANI SAMIA</v>
          </cell>
          <cell r="D644" t="str">
            <v>SAGE Tunisia</v>
          </cell>
          <cell r="E644" t="str">
            <v>PRODUCTION</v>
          </cell>
          <cell r="F644" t="str">
            <v>Couturière</v>
          </cell>
          <cell r="G644" t="str">
            <v>P7 AR</v>
          </cell>
          <cell r="H644" t="str">
            <v>FAYCEL</v>
          </cell>
          <cell r="I644" t="str">
            <v>B</v>
          </cell>
          <cell r="J644" t="str">
            <v>DIRECTS</v>
          </cell>
          <cell r="K644">
            <v>45398</v>
          </cell>
          <cell r="M644">
            <v>9</v>
          </cell>
          <cell r="N644" t="str">
            <v>CDD</v>
          </cell>
          <cell r="O644" t="str">
            <v>Contractuel</v>
          </cell>
          <cell r="P644">
            <v>45689</v>
          </cell>
          <cell r="Q644">
            <v>45716</v>
          </cell>
        </row>
        <row r="645">
          <cell r="A645">
            <v>2225</v>
          </cell>
          <cell r="B645" t="str">
            <v>Madame</v>
          </cell>
          <cell r="C645" t="str">
            <v>TRABELSI YEMNA</v>
          </cell>
          <cell r="D645" t="str">
            <v>SAGE Tunisia</v>
          </cell>
          <cell r="E645" t="str">
            <v>PRODUCTION</v>
          </cell>
          <cell r="F645" t="str">
            <v>Couturière</v>
          </cell>
          <cell r="G645" t="str">
            <v>P7 AR</v>
          </cell>
          <cell r="H645" t="str">
            <v>FAYCEL</v>
          </cell>
          <cell r="I645" t="str">
            <v>B</v>
          </cell>
          <cell r="J645" t="str">
            <v>DIRECTS</v>
          </cell>
          <cell r="K645">
            <v>45399</v>
          </cell>
          <cell r="M645">
            <v>9</v>
          </cell>
          <cell r="N645" t="str">
            <v>CDD</v>
          </cell>
          <cell r="O645" t="str">
            <v>Contractuel</v>
          </cell>
          <cell r="P645">
            <v>45689</v>
          </cell>
          <cell r="Q645">
            <v>45716</v>
          </cell>
        </row>
        <row r="646">
          <cell r="A646">
            <v>2227</v>
          </cell>
          <cell r="B646" t="str">
            <v>Madame</v>
          </cell>
          <cell r="C646" t="str">
            <v>CHAOUACHI RAWYA</v>
          </cell>
          <cell r="D646" t="str">
            <v>SAGE Tunisia</v>
          </cell>
          <cell r="E646" t="str">
            <v>PRODUCTION</v>
          </cell>
          <cell r="F646" t="str">
            <v>Couturière</v>
          </cell>
          <cell r="G646" t="str">
            <v>P7 AR</v>
          </cell>
          <cell r="H646" t="str">
            <v>FAYCEL</v>
          </cell>
          <cell r="I646" t="str">
            <v>B</v>
          </cell>
          <cell r="J646" t="str">
            <v>DIRECTS</v>
          </cell>
          <cell r="K646">
            <v>45399</v>
          </cell>
          <cell r="M646">
            <v>9</v>
          </cell>
          <cell r="N646" t="str">
            <v>CDD</v>
          </cell>
          <cell r="O646" t="str">
            <v>Contractuel</v>
          </cell>
          <cell r="P646">
            <v>45689</v>
          </cell>
          <cell r="Q646">
            <v>45716</v>
          </cell>
        </row>
        <row r="647">
          <cell r="A647">
            <v>2233</v>
          </cell>
          <cell r="B647" t="str">
            <v>Madame</v>
          </cell>
          <cell r="C647" t="str">
            <v>RIAHI INES</v>
          </cell>
          <cell r="D647" t="str">
            <v>SAGE Tunisia</v>
          </cell>
          <cell r="E647" t="str">
            <v>PRODUCTION</v>
          </cell>
          <cell r="F647" t="str">
            <v>Couturière</v>
          </cell>
          <cell r="G647" t="str">
            <v>P7 AR</v>
          </cell>
          <cell r="H647" t="str">
            <v>FAYCEL</v>
          </cell>
          <cell r="I647" t="str">
            <v>B</v>
          </cell>
          <cell r="J647" t="str">
            <v>DIRECTS</v>
          </cell>
          <cell r="K647">
            <v>45399</v>
          </cell>
          <cell r="M647">
            <v>9</v>
          </cell>
          <cell r="N647" t="str">
            <v>CDD</v>
          </cell>
          <cell r="O647" t="str">
            <v>Contractuel</v>
          </cell>
          <cell r="P647">
            <v>45689</v>
          </cell>
          <cell r="Q647">
            <v>45716</v>
          </cell>
        </row>
        <row r="648">
          <cell r="A648">
            <v>2234</v>
          </cell>
          <cell r="B648" t="str">
            <v>Monsieur</v>
          </cell>
          <cell r="C648" t="str">
            <v>ARGOUBI MOHAMED ALI</v>
          </cell>
          <cell r="D648" t="str">
            <v>SAGE Tunisia</v>
          </cell>
          <cell r="E648" t="str">
            <v>PRODUCTION</v>
          </cell>
          <cell r="F648" t="str">
            <v>Couturière</v>
          </cell>
          <cell r="G648" t="str">
            <v>P7 AR</v>
          </cell>
          <cell r="H648" t="str">
            <v>FAYCEL</v>
          </cell>
          <cell r="I648" t="str">
            <v>B</v>
          </cell>
          <cell r="J648" t="str">
            <v>DIRECTS</v>
          </cell>
          <cell r="K648">
            <v>45399</v>
          </cell>
          <cell r="M648">
            <v>9</v>
          </cell>
          <cell r="N648" t="str">
            <v>CDD</v>
          </cell>
          <cell r="O648" t="str">
            <v>Contractuel</v>
          </cell>
          <cell r="P648">
            <v>45689</v>
          </cell>
          <cell r="Q648">
            <v>45716</v>
          </cell>
        </row>
        <row r="649">
          <cell r="A649">
            <v>2236</v>
          </cell>
          <cell r="B649" t="str">
            <v>Madame</v>
          </cell>
          <cell r="C649" t="str">
            <v>DRIDI KARIMA</v>
          </cell>
          <cell r="D649" t="str">
            <v>SAGE Tunisia</v>
          </cell>
          <cell r="E649" t="str">
            <v>PRODUCTION</v>
          </cell>
          <cell r="F649" t="str">
            <v>Couturière</v>
          </cell>
          <cell r="G649" t="str">
            <v>P7 AR</v>
          </cell>
          <cell r="H649" t="str">
            <v>FAYCEL</v>
          </cell>
          <cell r="I649" t="str">
            <v>B</v>
          </cell>
          <cell r="J649" t="str">
            <v>DIRECTS</v>
          </cell>
          <cell r="K649">
            <v>45399</v>
          </cell>
          <cell r="L649"/>
          <cell r="M649">
            <v>9</v>
          </cell>
          <cell r="N649" t="str">
            <v>CDD</v>
          </cell>
          <cell r="O649" t="str">
            <v>Contractuel</v>
          </cell>
          <cell r="P649">
            <v>45689</v>
          </cell>
          <cell r="Q649">
            <v>45716</v>
          </cell>
        </row>
        <row r="650">
          <cell r="A650">
            <v>2241</v>
          </cell>
          <cell r="B650" t="str">
            <v>Madame</v>
          </cell>
          <cell r="C650" t="str">
            <v>MASSOUDI MANEL</v>
          </cell>
          <cell r="D650" t="str">
            <v>SAGE Tunisia</v>
          </cell>
          <cell r="E650" t="str">
            <v>PRODUCTION</v>
          </cell>
          <cell r="F650" t="str">
            <v>Couturière</v>
          </cell>
          <cell r="G650" t="str">
            <v>P7 AR</v>
          </cell>
          <cell r="H650" t="str">
            <v>FAYCEL</v>
          </cell>
          <cell r="I650" t="str">
            <v>B</v>
          </cell>
          <cell r="J650" t="str">
            <v>DIRECTS</v>
          </cell>
          <cell r="K650">
            <v>45399</v>
          </cell>
          <cell r="M650">
            <v>9</v>
          </cell>
          <cell r="N650" t="str">
            <v>CDD</v>
          </cell>
          <cell r="O650" t="str">
            <v>Contractuel</v>
          </cell>
          <cell r="P650">
            <v>45689</v>
          </cell>
          <cell r="Q650">
            <v>45716</v>
          </cell>
        </row>
        <row r="651">
          <cell r="A651">
            <v>2243</v>
          </cell>
          <cell r="B651" t="str">
            <v>Madame</v>
          </cell>
          <cell r="C651" t="str">
            <v>OUNI CHAIMA</v>
          </cell>
          <cell r="D651" t="str">
            <v>SAGE Tunisia</v>
          </cell>
          <cell r="E651" t="str">
            <v>PRODUCTION</v>
          </cell>
          <cell r="F651" t="str">
            <v>Couturière</v>
          </cell>
          <cell r="G651" t="str">
            <v>P7 AR</v>
          </cell>
          <cell r="H651" t="str">
            <v>FAYCEL</v>
          </cell>
          <cell r="I651" t="str">
            <v>B</v>
          </cell>
          <cell r="J651" t="str">
            <v>DIRECTS</v>
          </cell>
          <cell r="K651">
            <v>45399</v>
          </cell>
          <cell r="M651">
            <v>9</v>
          </cell>
          <cell r="N651" t="str">
            <v>CDD</v>
          </cell>
          <cell r="O651" t="str">
            <v>Contractuel</v>
          </cell>
          <cell r="P651">
            <v>45689</v>
          </cell>
          <cell r="Q651">
            <v>45716</v>
          </cell>
        </row>
        <row r="652">
          <cell r="A652">
            <v>2245</v>
          </cell>
          <cell r="B652" t="str">
            <v>Madame</v>
          </cell>
          <cell r="C652" t="str">
            <v>TABOUBI ARBIA</v>
          </cell>
          <cell r="D652" t="str">
            <v>SAGE Tunisia</v>
          </cell>
          <cell r="E652" t="str">
            <v>PRODUCTION</v>
          </cell>
          <cell r="F652" t="str">
            <v>Couturière</v>
          </cell>
          <cell r="G652" t="str">
            <v>P7 AR</v>
          </cell>
          <cell r="H652" t="str">
            <v>FAYCEL</v>
          </cell>
          <cell r="I652" t="str">
            <v>B</v>
          </cell>
          <cell r="J652" t="str">
            <v>DIRECTS</v>
          </cell>
          <cell r="K652">
            <v>45399</v>
          </cell>
          <cell r="M652">
            <v>9</v>
          </cell>
          <cell r="N652" t="str">
            <v>CDD</v>
          </cell>
          <cell r="O652" t="str">
            <v>Contractuel</v>
          </cell>
          <cell r="P652">
            <v>45689</v>
          </cell>
          <cell r="Q652">
            <v>45716</v>
          </cell>
        </row>
        <row r="653">
          <cell r="A653">
            <v>2247</v>
          </cell>
          <cell r="B653" t="str">
            <v>Madame</v>
          </cell>
          <cell r="C653" t="str">
            <v>TAYACHI SAMIRA</v>
          </cell>
          <cell r="D653" t="str">
            <v>SAGE Tunisia</v>
          </cell>
          <cell r="E653" t="str">
            <v>PRODUCTION</v>
          </cell>
          <cell r="F653" t="str">
            <v>Couturière</v>
          </cell>
          <cell r="G653" t="str">
            <v>P7 AR</v>
          </cell>
          <cell r="H653" t="str">
            <v>FAYCEL</v>
          </cell>
          <cell r="I653" t="str">
            <v>B</v>
          </cell>
          <cell r="J653" t="str">
            <v>DIRECTS</v>
          </cell>
          <cell r="K653">
            <v>45399</v>
          </cell>
          <cell r="M653">
            <v>9</v>
          </cell>
          <cell r="N653" t="str">
            <v>CDD</v>
          </cell>
          <cell r="O653" t="str">
            <v>Contractuel</v>
          </cell>
          <cell r="P653">
            <v>45689</v>
          </cell>
          <cell r="Q653">
            <v>45716</v>
          </cell>
        </row>
        <row r="654">
          <cell r="A654">
            <v>2248</v>
          </cell>
          <cell r="B654" t="str">
            <v>Madame</v>
          </cell>
          <cell r="C654" t="str">
            <v>TRABELSI SOUAD</v>
          </cell>
          <cell r="D654" t="str">
            <v>SAGE Tunisia</v>
          </cell>
          <cell r="E654" t="str">
            <v>PRODUCTION</v>
          </cell>
          <cell r="F654" t="str">
            <v>Couturière</v>
          </cell>
          <cell r="G654" t="str">
            <v>P7 AR</v>
          </cell>
          <cell r="H654" t="str">
            <v>FAYCEL</v>
          </cell>
          <cell r="I654" t="str">
            <v>B</v>
          </cell>
          <cell r="J654" t="str">
            <v>DIRECTS</v>
          </cell>
          <cell r="K654">
            <v>45399</v>
          </cell>
          <cell r="M654">
            <v>9</v>
          </cell>
          <cell r="N654" t="str">
            <v>CDD</v>
          </cell>
          <cell r="O654" t="str">
            <v>Contractuel</v>
          </cell>
          <cell r="P654">
            <v>45689</v>
          </cell>
          <cell r="Q654">
            <v>45716</v>
          </cell>
        </row>
        <row r="655">
          <cell r="A655">
            <v>2251</v>
          </cell>
          <cell r="B655" t="str">
            <v>Madame</v>
          </cell>
          <cell r="C655" t="str">
            <v>BEN ARFA AFEF</v>
          </cell>
          <cell r="D655" t="str">
            <v>SAGE Tunisia</v>
          </cell>
          <cell r="E655" t="str">
            <v>PRODUCTION</v>
          </cell>
          <cell r="F655" t="str">
            <v>Couturière</v>
          </cell>
          <cell r="G655" t="str">
            <v>P7 AR</v>
          </cell>
          <cell r="H655" t="str">
            <v>FAYCEL</v>
          </cell>
          <cell r="I655" t="str">
            <v>B</v>
          </cell>
          <cell r="J655" t="str">
            <v>DIRECTS</v>
          </cell>
          <cell r="K655">
            <v>45399</v>
          </cell>
          <cell r="M655">
            <v>9</v>
          </cell>
          <cell r="N655" t="str">
            <v>CDD</v>
          </cell>
          <cell r="O655" t="str">
            <v>Contractuel</v>
          </cell>
          <cell r="P655">
            <v>45689</v>
          </cell>
          <cell r="Q655">
            <v>45716</v>
          </cell>
        </row>
        <row r="656">
          <cell r="A656">
            <v>2253</v>
          </cell>
          <cell r="B656" t="str">
            <v>Madame</v>
          </cell>
          <cell r="C656" t="str">
            <v>AKROUTI HADIL</v>
          </cell>
          <cell r="D656" t="str">
            <v>SAGE Tunisia</v>
          </cell>
          <cell r="E656" t="str">
            <v>PRODUCTION</v>
          </cell>
          <cell r="F656" t="str">
            <v>Couturière</v>
          </cell>
          <cell r="G656" t="str">
            <v>P7 AR</v>
          </cell>
          <cell r="H656" t="str">
            <v>FAYCEL</v>
          </cell>
          <cell r="I656" t="str">
            <v>B</v>
          </cell>
          <cell r="J656" t="str">
            <v>DIRECTS</v>
          </cell>
          <cell r="K656">
            <v>45401</v>
          </cell>
          <cell r="M656">
            <v>9</v>
          </cell>
          <cell r="N656" t="str">
            <v>CDD</v>
          </cell>
          <cell r="O656" t="str">
            <v>Contractuel</v>
          </cell>
          <cell r="P656">
            <v>45689</v>
          </cell>
          <cell r="Q656">
            <v>45716</v>
          </cell>
        </row>
        <row r="657">
          <cell r="A657">
            <v>2254</v>
          </cell>
          <cell r="B657" t="str">
            <v>Madame</v>
          </cell>
          <cell r="C657" t="str">
            <v>MAGHRAOUI MONJIA</v>
          </cell>
          <cell r="D657" t="str">
            <v>SAGE Tunisia</v>
          </cell>
          <cell r="E657" t="str">
            <v>PRODUCTION</v>
          </cell>
          <cell r="F657" t="str">
            <v>Couturière</v>
          </cell>
          <cell r="G657" t="str">
            <v>P7 AR</v>
          </cell>
          <cell r="H657" t="str">
            <v>FAYCEL</v>
          </cell>
          <cell r="I657" t="str">
            <v>B</v>
          </cell>
          <cell r="J657" t="str">
            <v>DIRECTS</v>
          </cell>
          <cell r="K657">
            <v>45400</v>
          </cell>
          <cell r="M657">
            <v>9</v>
          </cell>
          <cell r="N657" t="str">
            <v>CDD</v>
          </cell>
          <cell r="O657" t="str">
            <v>Contractuel</v>
          </cell>
          <cell r="P657">
            <v>45689</v>
          </cell>
          <cell r="Q657">
            <v>45716</v>
          </cell>
        </row>
        <row r="658">
          <cell r="A658">
            <v>2256</v>
          </cell>
          <cell r="B658" t="str">
            <v>Madame</v>
          </cell>
          <cell r="C658" t="str">
            <v>Bougassa samiha</v>
          </cell>
          <cell r="D658" t="str">
            <v>SAGE Tunisia</v>
          </cell>
          <cell r="E658" t="str">
            <v>PRODUCTION</v>
          </cell>
          <cell r="F658" t="str">
            <v>Couturière</v>
          </cell>
          <cell r="G658" t="str">
            <v>P7 AR</v>
          </cell>
          <cell r="H658" t="str">
            <v>FAYCEL</v>
          </cell>
          <cell r="I658" t="str">
            <v>B</v>
          </cell>
          <cell r="J658" t="str">
            <v>DIRECTS</v>
          </cell>
          <cell r="K658">
            <v>45401</v>
          </cell>
          <cell r="M658">
            <v>9</v>
          </cell>
          <cell r="N658" t="str">
            <v>CDD</v>
          </cell>
          <cell r="O658" t="str">
            <v>Contractuel</v>
          </cell>
          <cell r="P658">
            <v>45689</v>
          </cell>
          <cell r="Q658">
            <v>45716</v>
          </cell>
        </row>
        <row r="659">
          <cell r="A659">
            <v>2258</v>
          </cell>
          <cell r="B659" t="str">
            <v>Madame</v>
          </cell>
          <cell r="C659" t="str">
            <v>GNICHI WEJDEN</v>
          </cell>
          <cell r="D659" t="str">
            <v>SAGE Tunisia</v>
          </cell>
          <cell r="E659" t="str">
            <v>PRODUCTION</v>
          </cell>
          <cell r="F659" t="str">
            <v>Couturière</v>
          </cell>
          <cell r="G659" t="str">
            <v>P7 AR</v>
          </cell>
          <cell r="H659" t="str">
            <v>FAYCEL</v>
          </cell>
          <cell r="I659" t="str">
            <v>B</v>
          </cell>
          <cell r="J659" t="str">
            <v>DIRECTS</v>
          </cell>
          <cell r="K659">
            <v>45401</v>
          </cell>
          <cell r="M659">
            <v>9</v>
          </cell>
          <cell r="N659" t="str">
            <v>CDD</v>
          </cell>
          <cell r="O659" t="str">
            <v>Contractuel</v>
          </cell>
          <cell r="P659">
            <v>45689</v>
          </cell>
          <cell r="Q659">
            <v>45716</v>
          </cell>
        </row>
        <row r="660">
          <cell r="A660">
            <v>2266</v>
          </cell>
          <cell r="B660" t="str">
            <v>Madame</v>
          </cell>
          <cell r="C660" t="str">
            <v>DHAOUI WIEM</v>
          </cell>
          <cell r="D660" t="str">
            <v>SAGE Tunisia</v>
          </cell>
          <cell r="E660" t="str">
            <v>PRODUCTION</v>
          </cell>
          <cell r="F660" t="str">
            <v>Alimentatrice</v>
          </cell>
          <cell r="G660" t="str">
            <v>P7 AR</v>
          </cell>
          <cell r="H660" t="str">
            <v>FAYCEL</v>
          </cell>
          <cell r="I660" t="str">
            <v>B</v>
          </cell>
          <cell r="J660" t="str">
            <v>DIRECTS</v>
          </cell>
          <cell r="K660">
            <v>45404</v>
          </cell>
          <cell r="M660">
            <v>9</v>
          </cell>
          <cell r="N660" t="str">
            <v>CDD</v>
          </cell>
          <cell r="O660" t="str">
            <v>Contractuel</v>
          </cell>
          <cell r="P660">
            <v>45689</v>
          </cell>
          <cell r="Q660">
            <v>45716</v>
          </cell>
        </row>
        <row r="661">
          <cell r="A661">
            <v>2272</v>
          </cell>
          <cell r="B661" t="str">
            <v>Madame</v>
          </cell>
          <cell r="C661" t="str">
            <v>HAMMAMI YASSMINE</v>
          </cell>
          <cell r="D661" t="str">
            <v>SAGE Tunisia</v>
          </cell>
          <cell r="E661" t="str">
            <v>PRODUCTION</v>
          </cell>
          <cell r="F661" t="str">
            <v>Couturière</v>
          </cell>
          <cell r="G661" t="str">
            <v>P7 AR</v>
          </cell>
          <cell r="H661" t="str">
            <v>FAYCEL</v>
          </cell>
          <cell r="I661" t="str">
            <v>B</v>
          </cell>
          <cell r="J661" t="str">
            <v>DIRECTS</v>
          </cell>
          <cell r="K661">
            <v>45405</v>
          </cell>
          <cell r="M661">
            <v>9</v>
          </cell>
          <cell r="N661" t="str">
            <v>CDD</v>
          </cell>
          <cell r="O661" t="str">
            <v>Contractuel</v>
          </cell>
          <cell r="P661">
            <v>45689</v>
          </cell>
          <cell r="Q661">
            <v>45716</v>
          </cell>
        </row>
        <row r="662">
          <cell r="A662">
            <v>2298</v>
          </cell>
          <cell r="B662" t="str">
            <v>Madame</v>
          </cell>
          <cell r="C662" t="str">
            <v>BAKOUCHI NABIHA</v>
          </cell>
          <cell r="D662" t="str">
            <v>SAGE Tunisia</v>
          </cell>
          <cell r="E662" t="str">
            <v>QUALITE</v>
          </cell>
          <cell r="F662" t="str">
            <v>Fire W</v>
          </cell>
          <cell r="G662" t="str">
            <v>P7 AR</v>
          </cell>
          <cell r="H662" t="str">
            <v>Malek harran</v>
          </cell>
          <cell r="I662" t="str">
            <v>B</v>
          </cell>
          <cell r="J662" t="str">
            <v>INDIRECTS</v>
          </cell>
          <cell r="K662">
            <v>45407</v>
          </cell>
          <cell r="M662">
            <v>9</v>
          </cell>
          <cell r="N662" t="str">
            <v>CDD</v>
          </cell>
          <cell r="O662" t="str">
            <v>Contractuel</v>
          </cell>
          <cell r="P662">
            <v>45689</v>
          </cell>
          <cell r="Q662">
            <v>45747</v>
          </cell>
        </row>
        <row r="663">
          <cell r="A663">
            <v>2299</v>
          </cell>
          <cell r="B663" t="str">
            <v>Madame</v>
          </cell>
          <cell r="C663" t="str">
            <v>NOUIGUI FATMA</v>
          </cell>
          <cell r="D663" t="str">
            <v>SAGE Tunisia</v>
          </cell>
          <cell r="E663" t="str">
            <v>PRODUCTION</v>
          </cell>
          <cell r="F663" t="str">
            <v>Alimentatrice</v>
          </cell>
          <cell r="G663" t="str">
            <v>P7 AR</v>
          </cell>
          <cell r="H663" t="str">
            <v>FAYCEL</v>
          </cell>
          <cell r="I663" t="str">
            <v>B</v>
          </cell>
          <cell r="J663" t="str">
            <v>DIRECTS</v>
          </cell>
          <cell r="K663">
            <v>45408</v>
          </cell>
          <cell r="M663">
            <v>9</v>
          </cell>
          <cell r="N663" t="str">
            <v>CDD</v>
          </cell>
          <cell r="O663" t="str">
            <v>Contractuel</v>
          </cell>
          <cell r="P663">
            <v>45689</v>
          </cell>
          <cell r="Q663">
            <v>45716</v>
          </cell>
        </row>
        <row r="664">
          <cell r="A664">
            <v>2371</v>
          </cell>
          <cell r="B664" t="str">
            <v>Madame</v>
          </cell>
          <cell r="C664" t="str">
            <v>TRABELSI RABIA</v>
          </cell>
          <cell r="D664" t="str">
            <v>SAGE Tunisia</v>
          </cell>
          <cell r="E664" t="str">
            <v>PRODUCTION</v>
          </cell>
          <cell r="F664" t="str">
            <v>Couturière</v>
          </cell>
          <cell r="G664" t="str">
            <v>P7 AR</v>
          </cell>
          <cell r="H664" t="str">
            <v>FAYCEL</v>
          </cell>
          <cell r="I664" t="str">
            <v>B</v>
          </cell>
          <cell r="J664" t="str">
            <v>DIRECTS</v>
          </cell>
          <cell r="K664">
            <v>45422</v>
          </cell>
          <cell r="M664">
            <v>9</v>
          </cell>
          <cell r="N664" t="str">
            <v>CDD</v>
          </cell>
          <cell r="O664" t="str">
            <v>Contractuel</v>
          </cell>
          <cell r="P664">
            <v>45689</v>
          </cell>
          <cell r="Q664">
            <v>45716</v>
          </cell>
        </row>
        <row r="665">
          <cell r="A665">
            <v>2400</v>
          </cell>
          <cell r="B665" t="str">
            <v>Madame</v>
          </cell>
          <cell r="C665" t="str">
            <v>LAABIDI MAHA</v>
          </cell>
          <cell r="D665" t="str">
            <v>SAGE Tunisia</v>
          </cell>
          <cell r="E665" t="str">
            <v>PRODUCTION</v>
          </cell>
          <cell r="F665" t="str">
            <v>Contrôle Qualité</v>
          </cell>
          <cell r="G665" t="str">
            <v>P7 AR</v>
          </cell>
          <cell r="H665" t="str">
            <v>FAYCEL</v>
          </cell>
          <cell r="I665" t="str">
            <v>B</v>
          </cell>
          <cell r="J665" t="str">
            <v>INDIRECTS</v>
          </cell>
          <cell r="K665">
            <v>45428</v>
          </cell>
          <cell r="L665"/>
          <cell r="M665">
            <v>9</v>
          </cell>
          <cell r="N665" t="str">
            <v>CDD</v>
          </cell>
          <cell r="O665" t="str">
            <v>Contractuel</v>
          </cell>
          <cell r="P665">
            <v>45689</v>
          </cell>
          <cell r="Q665">
            <v>45716</v>
          </cell>
        </row>
        <row r="666">
          <cell r="A666">
            <v>2407</v>
          </cell>
          <cell r="B666" t="str">
            <v>Madame</v>
          </cell>
          <cell r="C666" t="str">
            <v>MEJAHED LATIFA</v>
          </cell>
          <cell r="D666" t="str">
            <v>SAGE Tunisia</v>
          </cell>
          <cell r="E666" t="str">
            <v>PRODUCTION</v>
          </cell>
          <cell r="F666" t="str">
            <v>Couturière</v>
          </cell>
          <cell r="G666" t="str">
            <v>P7 AR</v>
          </cell>
          <cell r="H666" t="str">
            <v>FAYCEL</v>
          </cell>
          <cell r="I666" t="str">
            <v>B</v>
          </cell>
          <cell r="J666" t="str">
            <v>DIRECTS</v>
          </cell>
          <cell r="K666">
            <v>45428</v>
          </cell>
          <cell r="M666">
            <v>9</v>
          </cell>
          <cell r="N666" t="str">
            <v>CDD</v>
          </cell>
          <cell r="O666" t="str">
            <v>Contractuel</v>
          </cell>
          <cell r="P666">
            <v>45689</v>
          </cell>
          <cell r="Q666">
            <v>45716</v>
          </cell>
        </row>
        <row r="667">
          <cell r="A667">
            <v>2408</v>
          </cell>
          <cell r="B667" t="str">
            <v>Madame</v>
          </cell>
          <cell r="C667" t="str">
            <v>SAKOUHI HAYET</v>
          </cell>
          <cell r="D667" t="str">
            <v>SAGE Tunisia</v>
          </cell>
          <cell r="E667" t="str">
            <v>PRODUCTION</v>
          </cell>
          <cell r="F667" t="str">
            <v>Couturière</v>
          </cell>
          <cell r="G667" t="str">
            <v>P7 AR</v>
          </cell>
          <cell r="H667" t="str">
            <v>FAYCEL</v>
          </cell>
          <cell r="I667" t="str">
            <v>B</v>
          </cell>
          <cell r="J667" t="str">
            <v>DIRECTS</v>
          </cell>
          <cell r="K667">
            <v>45428</v>
          </cell>
          <cell r="M667">
            <v>9</v>
          </cell>
          <cell r="N667" t="str">
            <v>CDD</v>
          </cell>
          <cell r="O667" t="str">
            <v>Contractuel</v>
          </cell>
          <cell r="P667">
            <v>45689</v>
          </cell>
          <cell r="Q667">
            <v>45716</v>
          </cell>
        </row>
        <row r="668">
          <cell r="A668">
            <v>2416</v>
          </cell>
          <cell r="B668" t="str">
            <v>Monsieur</v>
          </cell>
          <cell r="C668" t="str">
            <v>AYECHI MAKREM</v>
          </cell>
          <cell r="D668" t="str">
            <v>SAGE Tunisia</v>
          </cell>
          <cell r="E668" t="str">
            <v>PRODUCTION</v>
          </cell>
          <cell r="F668" t="str">
            <v>Couturière</v>
          </cell>
          <cell r="G668" t="str">
            <v>P7 AR</v>
          </cell>
          <cell r="H668" t="str">
            <v>FAYCEL</v>
          </cell>
          <cell r="I668" t="str">
            <v>B</v>
          </cell>
          <cell r="J668" t="str">
            <v>DIRECTS</v>
          </cell>
          <cell r="K668">
            <v>45429</v>
          </cell>
          <cell r="L668"/>
          <cell r="M668">
            <v>9</v>
          </cell>
          <cell r="N668" t="str">
            <v>CDD</v>
          </cell>
          <cell r="O668" t="str">
            <v>Contractuel</v>
          </cell>
          <cell r="P668">
            <v>45689</v>
          </cell>
          <cell r="Q668">
            <v>45716</v>
          </cell>
        </row>
        <row r="669">
          <cell r="A669">
            <v>2422</v>
          </cell>
          <cell r="B669" t="str">
            <v>Madame</v>
          </cell>
          <cell r="C669" t="str">
            <v>ISSAOUI MARIEM</v>
          </cell>
          <cell r="D669" t="str">
            <v>SAGE Tunisia</v>
          </cell>
          <cell r="E669" t="str">
            <v>PRODUCTION</v>
          </cell>
          <cell r="F669" t="str">
            <v>Couturière</v>
          </cell>
          <cell r="G669" t="str">
            <v>P7 AR</v>
          </cell>
          <cell r="H669" t="str">
            <v>FAYCEL</v>
          </cell>
          <cell r="I669" t="str">
            <v>B</v>
          </cell>
          <cell r="J669" t="str">
            <v>DIRECTS</v>
          </cell>
          <cell r="K669">
            <v>45433</v>
          </cell>
          <cell r="L669"/>
          <cell r="M669">
            <v>9</v>
          </cell>
          <cell r="N669" t="str">
            <v>CDD</v>
          </cell>
          <cell r="O669" t="str">
            <v>Contractuel</v>
          </cell>
          <cell r="P669">
            <v>45689</v>
          </cell>
          <cell r="Q669">
            <v>45716</v>
          </cell>
        </row>
        <row r="670">
          <cell r="A670">
            <v>2429</v>
          </cell>
          <cell r="B670" t="str">
            <v>Madame</v>
          </cell>
          <cell r="C670" t="str">
            <v>KHEDHRI NAJOUA</v>
          </cell>
          <cell r="D670" t="str">
            <v>SAGE Tunisia</v>
          </cell>
          <cell r="E670" t="str">
            <v>PRODUCTION</v>
          </cell>
          <cell r="F670" t="str">
            <v>Couturière</v>
          </cell>
          <cell r="G670" t="str">
            <v>P7 AR</v>
          </cell>
          <cell r="H670" t="str">
            <v>FAYCEL</v>
          </cell>
          <cell r="I670" t="str">
            <v>B</v>
          </cell>
          <cell r="J670" t="str">
            <v>DIRECTS</v>
          </cell>
          <cell r="K670">
            <v>45434</v>
          </cell>
          <cell r="L670"/>
          <cell r="M670">
            <v>9</v>
          </cell>
          <cell r="N670" t="str">
            <v>CDD</v>
          </cell>
          <cell r="O670" t="str">
            <v>Contractuel</v>
          </cell>
          <cell r="P670">
            <v>45689</v>
          </cell>
          <cell r="Q670">
            <v>45716</v>
          </cell>
        </row>
        <row r="671">
          <cell r="A671">
            <v>2435</v>
          </cell>
          <cell r="B671" t="str">
            <v>Madame</v>
          </cell>
          <cell r="C671" t="str">
            <v>BEN KOUIDER SAIDA</v>
          </cell>
          <cell r="D671" t="str">
            <v>SAGE Tunisia</v>
          </cell>
          <cell r="E671" t="str">
            <v>PRODUCTION</v>
          </cell>
          <cell r="F671" t="str">
            <v>Couturière</v>
          </cell>
          <cell r="G671" t="str">
            <v>P7 AR</v>
          </cell>
          <cell r="H671" t="str">
            <v>FAYCEL</v>
          </cell>
          <cell r="I671" t="str">
            <v>B</v>
          </cell>
          <cell r="J671" t="str">
            <v>DIRECTS</v>
          </cell>
          <cell r="K671">
            <v>45435</v>
          </cell>
          <cell r="L671"/>
          <cell r="M671">
            <v>9</v>
          </cell>
          <cell r="N671" t="str">
            <v>CDD</v>
          </cell>
          <cell r="O671" t="str">
            <v>Contractuel</v>
          </cell>
          <cell r="P671">
            <v>45689</v>
          </cell>
          <cell r="Q671">
            <v>45716</v>
          </cell>
        </row>
        <row r="672">
          <cell r="A672">
            <v>2436</v>
          </cell>
          <cell r="B672" t="str">
            <v>Madame</v>
          </cell>
          <cell r="C672" t="str">
            <v>MEBARKI BILEL</v>
          </cell>
          <cell r="D672" t="str">
            <v>SAGE Tunisia</v>
          </cell>
          <cell r="E672" t="str">
            <v>PRODUCTION</v>
          </cell>
          <cell r="F672" t="str">
            <v>Couturière</v>
          </cell>
          <cell r="G672" t="str">
            <v>P7 AR</v>
          </cell>
          <cell r="H672" t="str">
            <v>FAYCEL</v>
          </cell>
          <cell r="I672" t="str">
            <v>B</v>
          </cell>
          <cell r="J672" t="str">
            <v>DIRECTS</v>
          </cell>
          <cell r="K672">
            <v>45439</v>
          </cell>
          <cell r="L672"/>
          <cell r="M672">
            <v>9</v>
          </cell>
          <cell r="N672" t="str">
            <v>CDD</v>
          </cell>
          <cell r="O672" t="str">
            <v>Contractuel</v>
          </cell>
          <cell r="P672">
            <v>45689</v>
          </cell>
          <cell r="Q672">
            <v>45716</v>
          </cell>
        </row>
        <row r="673">
          <cell r="A673">
            <v>2438</v>
          </cell>
          <cell r="B673" t="str">
            <v>Madame</v>
          </cell>
          <cell r="C673" t="str">
            <v>ABESSI HAYET</v>
          </cell>
          <cell r="D673" t="str">
            <v>SAGE Tunisia</v>
          </cell>
          <cell r="E673" t="str">
            <v>PRODUCTION</v>
          </cell>
          <cell r="F673" t="str">
            <v>Couturière</v>
          </cell>
          <cell r="G673" t="str">
            <v>P7 AR</v>
          </cell>
          <cell r="H673" t="str">
            <v>FAYCEL</v>
          </cell>
          <cell r="I673" t="str">
            <v>B</v>
          </cell>
          <cell r="J673" t="str">
            <v>DIRECTS</v>
          </cell>
          <cell r="K673">
            <v>45436</v>
          </cell>
          <cell r="L673"/>
          <cell r="M673">
            <v>9</v>
          </cell>
          <cell r="N673" t="str">
            <v>CDD</v>
          </cell>
          <cell r="O673" t="str">
            <v>Contractuel</v>
          </cell>
          <cell r="P673">
            <v>45689</v>
          </cell>
          <cell r="Q673">
            <v>45716</v>
          </cell>
        </row>
        <row r="674">
          <cell r="A674">
            <v>2439</v>
          </cell>
          <cell r="B674" t="str">
            <v>Madame</v>
          </cell>
          <cell r="C674" t="str">
            <v>GHOUL SALHA</v>
          </cell>
          <cell r="D674" t="str">
            <v>SAGE Tunisia</v>
          </cell>
          <cell r="E674" t="str">
            <v>PRODUCTION</v>
          </cell>
          <cell r="F674" t="str">
            <v>Couturière</v>
          </cell>
          <cell r="G674" t="str">
            <v>P7 AR</v>
          </cell>
          <cell r="H674" t="str">
            <v>FAYCEL</v>
          </cell>
          <cell r="I674" t="str">
            <v>B</v>
          </cell>
          <cell r="J674" t="str">
            <v>DIRECTS</v>
          </cell>
          <cell r="K674">
            <v>45436</v>
          </cell>
          <cell r="L674"/>
          <cell r="M674">
            <v>9</v>
          </cell>
          <cell r="N674" t="str">
            <v>CDD</v>
          </cell>
          <cell r="O674" t="str">
            <v>Contractuel</v>
          </cell>
          <cell r="P674">
            <v>45689</v>
          </cell>
          <cell r="Q674">
            <v>45716</v>
          </cell>
        </row>
        <row r="675">
          <cell r="A675">
            <v>2440</v>
          </cell>
          <cell r="B675" t="str">
            <v>Madame</v>
          </cell>
          <cell r="C675" t="str">
            <v>TABOUBI LEILA</v>
          </cell>
          <cell r="D675" t="str">
            <v>SAGE Tunisia</v>
          </cell>
          <cell r="E675" t="str">
            <v>PRODUCTION</v>
          </cell>
          <cell r="F675" t="str">
            <v>Couturière</v>
          </cell>
          <cell r="G675" t="str">
            <v>P7 AR</v>
          </cell>
          <cell r="H675" t="str">
            <v>FAYCEL</v>
          </cell>
          <cell r="I675" t="str">
            <v>B</v>
          </cell>
          <cell r="J675" t="str">
            <v>DIRECTS</v>
          </cell>
          <cell r="K675">
            <v>45439</v>
          </cell>
          <cell r="L675"/>
          <cell r="M675">
            <v>9</v>
          </cell>
          <cell r="N675" t="str">
            <v>CDD</v>
          </cell>
          <cell r="O675" t="str">
            <v>Contractuel</v>
          </cell>
          <cell r="P675">
            <v>45689</v>
          </cell>
          <cell r="Q675">
            <v>45716</v>
          </cell>
        </row>
        <row r="676">
          <cell r="A676">
            <v>2441</v>
          </cell>
          <cell r="B676" t="str">
            <v>Madame</v>
          </cell>
          <cell r="C676" t="str">
            <v>AMIRI AHLEM</v>
          </cell>
          <cell r="D676" t="str">
            <v>SAGE Tunisia</v>
          </cell>
          <cell r="E676" t="str">
            <v>PRODUCTION</v>
          </cell>
          <cell r="F676" t="str">
            <v>Contrôle Qualité</v>
          </cell>
          <cell r="G676" t="str">
            <v>P7 AR</v>
          </cell>
          <cell r="H676" t="str">
            <v>FAYCEL</v>
          </cell>
          <cell r="I676" t="str">
            <v>B</v>
          </cell>
          <cell r="J676" t="str">
            <v>INDIRECTS</v>
          </cell>
          <cell r="K676">
            <v>45439</v>
          </cell>
          <cell r="L676"/>
          <cell r="M676">
            <v>9</v>
          </cell>
          <cell r="N676" t="str">
            <v>CDD</v>
          </cell>
          <cell r="O676" t="str">
            <v>Contractuel</v>
          </cell>
          <cell r="P676">
            <v>45689</v>
          </cell>
          <cell r="Q676">
            <v>45716</v>
          </cell>
        </row>
        <row r="677">
          <cell r="A677">
            <v>2445</v>
          </cell>
          <cell r="B677" t="str">
            <v>Madame</v>
          </cell>
          <cell r="C677" t="str">
            <v>KHLIFI AMAL</v>
          </cell>
          <cell r="D677" t="str">
            <v>SAGE Tunisia</v>
          </cell>
          <cell r="E677" t="str">
            <v>PRODUCTION</v>
          </cell>
          <cell r="F677" t="str">
            <v>Couturière</v>
          </cell>
          <cell r="G677" t="str">
            <v>P7 AR</v>
          </cell>
          <cell r="H677" t="str">
            <v>FAYCEL</v>
          </cell>
          <cell r="I677" t="str">
            <v>B</v>
          </cell>
          <cell r="J677" t="str">
            <v>DIRECTS</v>
          </cell>
          <cell r="K677">
            <v>45440</v>
          </cell>
          <cell r="L677"/>
          <cell r="M677">
            <v>9</v>
          </cell>
          <cell r="N677" t="str">
            <v>CDD</v>
          </cell>
          <cell r="O677" t="str">
            <v>Contractuel</v>
          </cell>
          <cell r="P677">
            <v>45689</v>
          </cell>
          <cell r="Q677">
            <v>45716</v>
          </cell>
        </row>
        <row r="678">
          <cell r="A678">
            <v>2446</v>
          </cell>
          <cell r="B678" t="str">
            <v>Madame</v>
          </cell>
          <cell r="C678" t="str">
            <v>NEFZI HEDIA</v>
          </cell>
          <cell r="D678" t="str">
            <v>SAGE Tunisia</v>
          </cell>
          <cell r="E678" t="str">
            <v>PRODUCTION</v>
          </cell>
          <cell r="F678" t="str">
            <v>Couturière</v>
          </cell>
          <cell r="G678" t="str">
            <v>P7 AR</v>
          </cell>
          <cell r="H678" t="str">
            <v>FAYCEL</v>
          </cell>
          <cell r="I678" t="str">
            <v>B</v>
          </cell>
          <cell r="J678" t="str">
            <v>DIRECTS</v>
          </cell>
          <cell r="K678">
            <v>45440</v>
          </cell>
          <cell r="L678"/>
          <cell r="M678">
            <v>9</v>
          </cell>
          <cell r="N678" t="str">
            <v>CDD</v>
          </cell>
          <cell r="O678" t="str">
            <v>Contractuel</v>
          </cell>
          <cell r="P678">
            <v>45689</v>
          </cell>
          <cell r="Q678">
            <v>45716</v>
          </cell>
        </row>
        <row r="679">
          <cell r="A679">
            <v>2447</v>
          </cell>
          <cell r="B679" t="str">
            <v>Madame</v>
          </cell>
          <cell r="C679" t="str">
            <v>NEFZI ILHEM</v>
          </cell>
          <cell r="D679" t="str">
            <v>SAGE Tunisia</v>
          </cell>
          <cell r="E679" t="str">
            <v>PRODUCTION</v>
          </cell>
          <cell r="F679" t="str">
            <v>Couturière</v>
          </cell>
          <cell r="G679" t="str">
            <v>P7 AR</v>
          </cell>
          <cell r="H679" t="str">
            <v>FAYCEL</v>
          </cell>
          <cell r="I679" t="str">
            <v>B</v>
          </cell>
          <cell r="J679" t="str">
            <v>DIRECTS</v>
          </cell>
          <cell r="K679">
            <v>45440</v>
          </cell>
          <cell r="L679"/>
          <cell r="M679">
            <v>9</v>
          </cell>
          <cell r="N679" t="str">
            <v>CDD</v>
          </cell>
          <cell r="O679" t="str">
            <v>Contractuel</v>
          </cell>
          <cell r="P679">
            <v>45689</v>
          </cell>
          <cell r="Q679">
            <v>45716</v>
          </cell>
        </row>
        <row r="680">
          <cell r="A680">
            <v>2450</v>
          </cell>
          <cell r="B680" t="str">
            <v>Madame</v>
          </cell>
          <cell r="C680" t="str">
            <v>AKERMI HEJER</v>
          </cell>
          <cell r="D680" t="str">
            <v>SAGE Tunisia</v>
          </cell>
          <cell r="E680" t="str">
            <v>PRODUCTION</v>
          </cell>
          <cell r="F680" t="str">
            <v>Couturière</v>
          </cell>
          <cell r="G680" t="str">
            <v>P7 AR</v>
          </cell>
          <cell r="H680" t="str">
            <v>FAYCEL</v>
          </cell>
          <cell r="I680" t="str">
            <v>B</v>
          </cell>
          <cell r="J680" t="str">
            <v>DIRECTS</v>
          </cell>
          <cell r="K680">
            <v>45440</v>
          </cell>
          <cell r="L680"/>
          <cell r="M680">
            <v>9</v>
          </cell>
          <cell r="N680" t="str">
            <v>CDD</v>
          </cell>
          <cell r="O680" t="str">
            <v>Contractuel</v>
          </cell>
          <cell r="P680">
            <v>45689</v>
          </cell>
          <cell r="Q680">
            <v>45716</v>
          </cell>
        </row>
        <row r="681">
          <cell r="A681">
            <v>2454</v>
          </cell>
          <cell r="B681" t="str">
            <v>Madame</v>
          </cell>
          <cell r="C681" t="str">
            <v>HABBOUBI OUMEIMA</v>
          </cell>
          <cell r="D681" t="str">
            <v>SAGE Tunisia</v>
          </cell>
          <cell r="E681" t="str">
            <v>PRODUCTION</v>
          </cell>
          <cell r="F681" t="str">
            <v>Couturière</v>
          </cell>
          <cell r="G681" t="str">
            <v>P7 AR</v>
          </cell>
          <cell r="H681" t="str">
            <v>FAYCEL</v>
          </cell>
          <cell r="I681" t="str">
            <v>B</v>
          </cell>
          <cell r="J681" t="str">
            <v>DIRECTS</v>
          </cell>
          <cell r="K681">
            <v>45441</v>
          </cell>
          <cell r="L681"/>
          <cell r="M681">
            <v>9</v>
          </cell>
          <cell r="N681" t="str">
            <v>CDD</v>
          </cell>
          <cell r="O681" t="str">
            <v>Contractuel</v>
          </cell>
          <cell r="P681">
            <v>45689</v>
          </cell>
          <cell r="Q681">
            <v>45716</v>
          </cell>
        </row>
        <row r="682">
          <cell r="A682">
            <v>2458</v>
          </cell>
          <cell r="B682" t="str">
            <v>Madame</v>
          </cell>
          <cell r="C682" t="str">
            <v>HAMMAMI RACHIDA</v>
          </cell>
          <cell r="D682" t="str">
            <v>SAGE Tunisia</v>
          </cell>
          <cell r="E682" t="str">
            <v>PRODUCTION</v>
          </cell>
          <cell r="F682" t="str">
            <v>Couturière</v>
          </cell>
          <cell r="G682" t="str">
            <v>P7 AR</v>
          </cell>
          <cell r="H682" t="str">
            <v>FAYCEL</v>
          </cell>
          <cell r="I682" t="str">
            <v>B</v>
          </cell>
          <cell r="J682" t="str">
            <v>DIRECTS</v>
          </cell>
          <cell r="K682">
            <v>45446</v>
          </cell>
          <cell r="L682"/>
          <cell r="M682">
            <v>9</v>
          </cell>
          <cell r="N682" t="str">
            <v>CDD</v>
          </cell>
          <cell r="O682" t="str">
            <v>Contractuel</v>
          </cell>
          <cell r="P682">
            <v>45689</v>
          </cell>
          <cell r="Q682">
            <v>45716</v>
          </cell>
        </row>
        <row r="683">
          <cell r="A683">
            <v>2459</v>
          </cell>
          <cell r="B683" t="str">
            <v>Madame</v>
          </cell>
          <cell r="C683" t="str">
            <v>HABACHI IMENE</v>
          </cell>
          <cell r="D683" t="str">
            <v>SAGE Tunisia</v>
          </cell>
          <cell r="E683" t="str">
            <v>PRODUCTION</v>
          </cell>
          <cell r="F683" t="str">
            <v>Couturière</v>
          </cell>
          <cell r="G683" t="str">
            <v>P7 AR</v>
          </cell>
          <cell r="H683" t="str">
            <v>FAYCEL</v>
          </cell>
          <cell r="I683" t="str">
            <v>B</v>
          </cell>
          <cell r="J683" t="str">
            <v>DIRECTS</v>
          </cell>
          <cell r="K683">
            <v>45446</v>
          </cell>
          <cell r="L683"/>
          <cell r="M683">
            <v>9</v>
          </cell>
          <cell r="N683" t="str">
            <v>CDD</v>
          </cell>
          <cell r="O683" t="str">
            <v>Contractuel</v>
          </cell>
          <cell r="P683">
            <v>45689</v>
          </cell>
          <cell r="Q683">
            <v>45716</v>
          </cell>
        </row>
        <row r="684">
          <cell r="A684">
            <v>2460</v>
          </cell>
          <cell r="B684" t="str">
            <v>Madame</v>
          </cell>
          <cell r="C684" t="str">
            <v>DRIDI HAYET</v>
          </cell>
          <cell r="D684" t="str">
            <v>SAGE Tunisia</v>
          </cell>
          <cell r="E684" t="str">
            <v>PRODUCTION</v>
          </cell>
          <cell r="F684" t="str">
            <v>Couturière</v>
          </cell>
          <cell r="G684" t="str">
            <v>P7 AR</v>
          </cell>
          <cell r="H684" t="str">
            <v>FAYCEL</v>
          </cell>
          <cell r="I684" t="str">
            <v>B</v>
          </cell>
          <cell r="J684" t="str">
            <v>DIRECTS</v>
          </cell>
          <cell r="K684">
            <v>45446</v>
          </cell>
          <cell r="L684"/>
          <cell r="M684">
            <v>9</v>
          </cell>
          <cell r="N684" t="str">
            <v>CDD</v>
          </cell>
          <cell r="O684" t="str">
            <v>Contractuel</v>
          </cell>
          <cell r="P684">
            <v>45689</v>
          </cell>
          <cell r="Q684">
            <v>45716</v>
          </cell>
        </row>
        <row r="685">
          <cell r="A685">
            <v>2463</v>
          </cell>
          <cell r="B685" t="str">
            <v>Madame</v>
          </cell>
          <cell r="C685" t="str">
            <v>OUERGHI HEDIA</v>
          </cell>
          <cell r="D685" t="str">
            <v>SAGE Tunisia</v>
          </cell>
          <cell r="E685" t="str">
            <v>PRODUCTION</v>
          </cell>
          <cell r="F685" t="str">
            <v>Couturière</v>
          </cell>
          <cell r="G685" t="str">
            <v>P7 AR</v>
          </cell>
          <cell r="H685" t="str">
            <v>FAYCEL</v>
          </cell>
          <cell r="I685" t="str">
            <v>B</v>
          </cell>
          <cell r="J685" t="str">
            <v>DIRECTS</v>
          </cell>
          <cell r="K685">
            <v>45446</v>
          </cell>
          <cell r="L685"/>
          <cell r="M685">
            <v>9</v>
          </cell>
          <cell r="N685" t="str">
            <v>CDD</v>
          </cell>
          <cell r="O685" t="str">
            <v>Contractuel</v>
          </cell>
          <cell r="P685">
            <v>45689</v>
          </cell>
          <cell r="Q685">
            <v>45716</v>
          </cell>
        </row>
        <row r="686">
          <cell r="A686">
            <v>2465</v>
          </cell>
          <cell r="B686" t="str">
            <v>Madame</v>
          </cell>
          <cell r="C686" t="str">
            <v>CHIHA HADDA</v>
          </cell>
          <cell r="D686" t="str">
            <v>SAGE Tunisia</v>
          </cell>
          <cell r="E686" t="str">
            <v>PRODUCTION</v>
          </cell>
          <cell r="F686" t="str">
            <v>Couturière</v>
          </cell>
          <cell r="G686" t="str">
            <v>P7 AR</v>
          </cell>
          <cell r="H686" t="str">
            <v>FAYCEL</v>
          </cell>
          <cell r="I686" t="str">
            <v>B</v>
          </cell>
          <cell r="J686" t="str">
            <v>DIRECTS</v>
          </cell>
          <cell r="K686">
            <v>45447</v>
          </cell>
          <cell r="L686"/>
          <cell r="M686">
            <v>9</v>
          </cell>
          <cell r="N686" t="str">
            <v>CDD</v>
          </cell>
          <cell r="O686" t="str">
            <v>Contractuel</v>
          </cell>
          <cell r="P686">
            <v>45689</v>
          </cell>
          <cell r="Q686">
            <v>45716</v>
          </cell>
        </row>
        <row r="687">
          <cell r="A687">
            <v>2466</v>
          </cell>
          <cell r="B687" t="str">
            <v>Madame</v>
          </cell>
          <cell r="C687" t="str">
            <v>MEZOUGHI FATMA</v>
          </cell>
          <cell r="D687" t="str">
            <v>SAGE Tunisia</v>
          </cell>
          <cell r="E687" t="str">
            <v>PRODUCTION</v>
          </cell>
          <cell r="F687" t="str">
            <v>Couturière</v>
          </cell>
          <cell r="G687" t="str">
            <v>P7 AR</v>
          </cell>
          <cell r="H687" t="str">
            <v>FAYCEL</v>
          </cell>
          <cell r="I687" t="str">
            <v>B</v>
          </cell>
          <cell r="J687" t="str">
            <v>DIRECTS</v>
          </cell>
          <cell r="K687">
            <v>45447</v>
          </cell>
          <cell r="L687"/>
          <cell r="M687">
            <v>9</v>
          </cell>
          <cell r="N687" t="str">
            <v>CDD</v>
          </cell>
          <cell r="O687" t="str">
            <v>Contractuel</v>
          </cell>
          <cell r="P687">
            <v>45689</v>
          </cell>
          <cell r="Q687">
            <v>45716</v>
          </cell>
        </row>
        <row r="688">
          <cell r="A688">
            <v>2467</v>
          </cell>
          <cell r="B688" t="str">
            <v>Madame</v>
          </cell>
          <cell r="C688" t="str">
            <v>TORKHANI NARJES</v>
          </cell>
          <cell r="D688" t="str">
            <v>SAGE Tunisia</v>
          </cell>
          <cell r="E688" t="str">
            <v>PRODUCTION</v>
          </cell>
          <cell r="F688" t="str">
            <v>Couturière</v>
          </cell>
          <cell r="G688" t="str">
            <v>P7 AR</v>
          </cell>
          <cell r="H688" t="str">
            <v>FAYCEL</v>
          </cell>
          <cell r="I688" t="str">
            <v>B</v>
          </cell>
          <cell r="J688" t="str">
            <v>DIRECTS</v>
          </cell>
          <cell r="K688">
            <v>45447</v>
          </cell>
          <cell r="L688"/>
          <cell r="M688">
            <v>9</v>
          </cell>
          <cell r="N688" t="str">
            <v>CDD</v>
          </cell>
          <cell r="O688" t="str">
            <v>Contractuel</v>
          </cell>
          <cell r="P688">
            <v>45689</v>
          </cell>
          <cell r="Q688">
            <v>45716</v>
          </cell>
        </row>
        <row r="689">
          <cell r="A689">
            <v>2469</v>
          </cell>
          <cell r="B689" t="str">
            <v>Madame</v>
          </cell>
          <cell r="C689" t="str">
            <v>HAMMAMI MARAM</v>
          </cell>
          <cell r="D689" t="str">
            <v>SAGE Tunisia</v>
          </cell>
          <cell r="E689" t="str">
            <v>PRODUCTION</v>
          </cell>
          <cell r="F689" t="str">
            <v>Couturière</v>
          </cell>
          <cell r="G689" t="str">
            <v>P7 AR</v>
          </cell>
          <cell r="H689" t="str">
            <v>FAYCEL</v>
          </cell>
          <cell r="I689" t="str">
            <v>B</v>
          </cell>
          <cell r="J689" t="str">
            <v>DIRECTS</v>
          </cell>
          <cell r="K689">
            <v>45448</v>
          </cell>
          <cell r="M689">
            <v>9</v>
          </cell>
          <cell r="N689" t="str">
            <v>CDD</v>
          </cell>
          <cell r="O689" t="str">
            <v>Contractuel</v>
          </cell>
          <cell r="P689">
            <v>45689</v>
          </cell>
          <cell r="Q689">
            <v>45716</v>
          </cell>
        </row>
        <row r="690">
          <cell r="A690">
            <v>2470</v>
          </cell>
          <cell r="B690" t="str">
            <v>Madame</v>
          </cell>
          <cell r="C690" t="str">
            <v xml:space="preserve">GHOUL NEILA </v>
          </cell>
          <cell r="D690" t="str">
            <v>SAGE Tunisia</v>
          </cell>
          <cell r="E690" t="str">
            <v>PRODUCTION</v>
          </cell>
          <cell r="F690" t="str">
            <v>Couturière</v>
          </cell>
          <cell r="G690" t="str">
            <v>P7 AR</v>
          </cell>
          <cell r="H690" t="str">
            <v>FAYCEL</v>
          </cell>
          <cell r="I690" t="str">
            <v>B</v>
          </cell>
          <cell r="J690" t="str">
            <v>DIRECTS</v>
          </cell>
          <cell r="K690">
            <v>45448</v>
          </cell>
          <cell r="M690">
            <v>9</v>
          </cell>
          <cell r="N690" t="str">
            <v>CDD</v>
          </cell>
          <cell r="O690" t="str">
            <v>Contractuel</v>
          </cell>
          <cell r="P690">
            <v>45689</v>
          </cell>
          <cell r="Q690">
            <v>45716</v>
          </cell>
        </row>
        <row r="691">
          <cell r="A691">
            <v>2471</v>
          </cell>
          <cell r="B691" t="str">
            <v>Madame</v>
          </cell>
          <cell r="C691" t="str">
            <v>OUECHTETI RIHAB</v>
          </cell>
          <cell r="D691" t="str">
            <v>SAGE Tunisia</v>
          </cell>
          <cell r="E691" t="str">
            <v>PRODUCTION</v>
          </cell>
          <cell r="F691" t="str">
            <v>Couturière</v>
          </cell>
          <cell r="G691" t="str">
            <v>P7 AR</v>
          </cell>
          <cell r="H691" t="str">
            <v>FAYCEL</v>
          </cell>
          <cell r="I691" t="str">
            <v>B</v>
          </cell>
          <cell r="J691" t="str">
            <v>DIRECTS</v>
          </cell>
          <cell r="K691">
            <v>45448</v>
          </cell>
          <cell r="M691">
            <v>9</v>
          </cell>
          <cell r="N691" t="str">
            <v>CDD</v>
          </cell>
          <cell r="O691" t="str">
            <v>Contractuel</v>
          </cell>
          <cell r="P691">
            <v>45689</v>
          </cell>
          <cell r="Q691">
            <v>45716</v>
          </cell>
        </row>
        <row r="692">
          <cell r="A692">
            <v>2472</v>
          </cell>
          <cell r="B692" t="str">
            <v>Madame</v>
          </cell>
          <cell r="C692" t="str">
            <v>GHANMI ABIR</v>
          </cell>
          <cell r="D692" t="str">
            <v>SAGE Tunisia</v>
          </cell>
          <cell r="E692" t="str">
            <v>PRODUCTION</v>
          </cell>
          <cell r="F692" t="str">
            <v>Couturière</v>
          </cell>
          <cell r="G692" t="str">
            <v>P7 AR</v>
          </cell>
          <cell r="H692" t="str">
            <v>FAYCEL</v>
          </cell>
          <cell r="I692" t="str">
            <v>B</v>
          </cell>
          <cell r="J692" t="str">
            <v>DIRECTS</v>
          </cell>
          <cell r="K692">
            <v>45448</v>
          </cell>
          <cell r="M692">
            <v>9</v>
          </cell>
          <cell r="N692" t="str">
            <v>CDD</v>
          </cell>
          <cell r="O692" t="str">
            <v>Contractuel</v>
          </cell>
          <cell r="P692">
            <v>45689</v>
          </cell>
          <cell r="Q692">
            <v>45716</v>
          </cell>
        </row>
        <row r="693">
          <cell r="A693">
            <v>2491</v>
          </cell>
          <cell r="B693" t="str">
            <v>Madame</v>
          </cell>
          <cell r="C693" t="str">
            <v>MEJRI DALEL</v>
          </cell>
          <cell r="D693" t="str">
            <v>SAGE Tunisia</v>
          </cell>
          <cell r="E693" t="str">
            <v>QUALITE</v>
          </cell>
          <cell r="F693" t="str">
            <v>CSL</v>
          </cell>
          <cell r="G693" t="str">
            <v>P7 AR</v>
          </cell>
          <cell r="H693" t="str">
            <v>Malek harran</v>
          </cell>
          <cell r="I693" t="str">
            <v>B</v>
          </cell>
          <cell r="J693" t="str">
            <v>INDIRECTS</v>
          </cell>
          <cell r="K693">
            <v>45451</v>
          </cell>
          <cell r="M693">
            <v>9</v>
          </cell>
          <cell r="N693" t="str">
            <v>CDD</v>
          </cell>
          <cell r="O693" t="str">
            <v>Contractuel</v>
          </cell>
          <cell r="P693">
            <v>45689</v>
          </cell>
          <cell r="Q693">
            <v>45716</v>
          </cell>
        </row>
        <row r="694">
          <cell r="A694">
            <v>2501</v>
          </cell>
          <cell r="B694" t="str">
            <v>Madame</v>
          </cell>
          <cell r="C694" t="str">
            <v>DAKHLAOUI NABIHA</v>
          </cell>
          <cell r="D694" t="str">
            <v>SAGE Tunisia</v>
          </cell>
          <cell r="E694" t="str">
            <v>PRODUCTION</v>
          </cell>
          <cell r="F694" t="str">
            <v>Couturière</v>
          </cell>
          <cell r="G694" t="str">
            <v>P7 AR</v>
          </cell>
          <cell r="H694" t="str">
            <v>FAYCEL</v>
          </cell>
          <cell r="I694" t="str">
            <v>B</v>
          </cell>
          <cell r="J694" t="str">
            <v>DIRECTS</v>
          </cell>
          <cell r="K694">
            <v>45462</v>
          </cell>
          <cell r="M694">
            <v>9</v>
          </cell>
          <cell r="N694" t="str">
            <v>CDD</v>
          </cell>
          <cell r="O694" t="str">
            <v>Contractuel</v>
          </cell>
          <cell r="P694">
            <v>45689</v>
          </cell>
          <cell r="Q694">
            <v>45716</v>
          </cell>
        </row>
        <row r="695">
          <cell r="A695">
            <v>2502</v>
          </cell>
          <cell r="B695" t="str">
            <v>Madame</v>
          </cell>
          <cell r="C695" t="str">
            <v>KHEDHRI MERVET</v>
          </cell>
          <cell r="D695" t="str">
            <v>SAGE Tunisia</v>
          </cell>
          <cell r="E695" t="str">
            <v>PRODUCTION</v>
          </cell>
          <cell r="F695" t="str">
            <v>Couturière</v>
          </cell>
          <cell r="G695" t="str">
            <v>P7 AR</v>
          </cell>
          <cell r="H695" t="str">
            <v>FAYCEL</v>
          </cell>
          <cell r="I695" t="str">
            <v>B</v>
          </cell>
          <cell r="J695" t="str">
            <v>DIRECTS</v>
          </cell>
          <cell r="K695">
            <v>45462</v>
          </cell>
          <cell r="M695">
            <v>9</v>
          </cell>
          <cell r="N695" t="str">
            <v>CDD</v>
          </cell>
          <cell r="O695" t="str">
            <v>Contractuel</v>
          </cell>
          <cell r="P695">
            <v>45689</v>
          </cell>
          <cell r="Q695">
            <v>45716</v>
          </cell>
        </row>
        <row r="696">
          <cell r="A696">
            <v>2503</v>
          </cell>
          <cell r="B696" t="str">
            <v>Madame</v>
          </cell>
          <cell r="C696" t="str">
            <v>BEN ALI SONIA</v>
          </cell>
          <cell r="D696" t="str">
            <v>SAGE Tunisia</v>
          </cell>
          <cell r="E696" t="str">
            <v>PRODUCTION</v>
          </cell>
          <cell r="F696" t="str">
            <v>Couturière</v>
          </cell>
          <cell r="G696" t="str">
            <v>P7 AR</v>
          </cell>
          <cell r="H696" t="str">
            <v>FAYCEL</v>
          </cell>
          <cell r="I696" t="str">
            <v>B</v>
          </cell>
          <cell r="J696" t="str">
            <v>DIRECTS</v>
          </cell>
          <cell r="K696">
            <v>45463</v>
          </cell>
          <cell r="M696">
            <v>9</v>
          </cell>
          <cell r="N696" t="str">
            <v>CDD</v>
          </cell>
          <cell r="O696" t="str">
            <v>Contractuel</v>
          </cell>
          <cell r="P696">
            <v>45689</v>
          </cell>
          <cell r="Q696">
            <v>45716</v>
          </cell>
        </row>
        <row r="697">
          <cell r="A697">
            <v>2504</v>
          </cell>
          <cell r="B697" t="str">
            <v>Madame</v>
          </cell>
          <cell r="C697" t="str">
            <v>CHOUCHEN GHOFRANE</v>
          </cell>
          <cell r="D697" t="str">
            <v>SAGE Tunisia</v>
          </cell>
          <cell r="E697" t="str">
            <v>PRODUCTION</v>
          </cell>
          <cell r="F697" t="str">
            <v>Couturière</v>
          </cell>
          <cell r="G697" t="str">
            <v>P7 AR</v>
          </cell>
          <cell r="H697" t="str">
            <v>FAYCEL</v>
          </cell>
          <cell r="I697" t="str">
            <v>B</v>
          </cell>
          <cell r="J697" t="str">
            <v>DIRECTS</v>
          </cell>
          <cell r="K697">
            <v>45464</v>
          </cell>
          <cell r="M697">
            <v>9</v>
          </cell>
          <cell r="N697" t="str">
            <v>CDD</v>
          </cell>
          <cell r="O697" t="str">
            <v>Contractuel</v>
          </cell>
          <cell r="P697">
            <v>45689</v>
          </cell>
          <cell r="Q697">
            <v>45716</v>
          </cell>
        </row>
        <row r="698">
          <cell r="A698">
            <v>2506</v>
          </cell>
          <cell r="B698" t="str">
            <v>Madame</v>
          </cell>
          <cell r="C698" t="str">
            <v>AYOUBI CHIRAZ</v>
          </cell>
          <cell r="D698" t="str">
            <v>SAGE Tunisia</v>
          </cell>
          <cell r="E698" t="str">
            <v>PRODUCTION</v>
          </cell>
          <cell r="F698" t="str">
            <v>Couturière</v>
          </cell>
          <cell r="G698" t="str">
            <v>P7 AR</v>
          </cell>
          <cell r="H698" t="str">
            <v>FAYCEL</v>
          </cell>
          <cell r="I698" t="str">
            <v>B</v>
          </cell>
          <cell r="J698" t="str">
            <v>DIRECTS</v>
          </cell>
          <cell r="K698">
            <v>45464</v>
          </cell>
          <cell r="M698">
            <v>9</v>
          </cell>
          <cell r="N698" t="str">
            <v>CDD</v>
          </cell>
          <cell r="O698" t="str">
            <v>Contractuel</v>
          </cell>
          <cell r="P698">
            <v>45689</v>
          </cell>
          <cell r="Q698">
            <v>45716</v>
          </cell>
        </row>
        <row r="699">
          <cell r="A699">
            <v>2507</v>
          </cell>
          <cell r="B699" t="str">
            <v>Madame</v>
          </cell>
          <cell r="C699" t="str">
            <v>DRIDI AHLEM</v>
          </cell>
          <cell r="D699" t="str">
            <v>SAGE Tunisia</v>
          </cell>
          <cell r="E699" t="str">
            <v>PRODUCTION</v>
          </cell>
          <cell r="F699" t="str">
            <v>Couturière</v>
          </cell>
          <cell r="G699" t="str">
            <v>P7 AR</v>
          </cell>
          <cell r="H699" t="str">
            <v>FAYCEL</v>
          </cell>
          <cell r="I699" t="str">
            <v>B</v>
          </cell>
          <cell r="J699" t="str">
            <v>DIRECTS</v>
          </cell>
          <cell r="K699">
            <v>45467</v>
          </cell>
          <cell r="M699">
            <v>9</v>
          </cell>
          <cell r="N699" t="str">
            <v>CDD</v>
          </cell>
          <cell r="O699" t="str">
            <v>Contractuel</v>
          </cell>
          <cell r="P699">
            <v>45689</v>
          </cell>
          <cell r="Q699">
            <v>45716</v>
          </cell>
        </row>
        <row r="700">
          <cell r="A700">
            <v>2524</v>
          </cell>
          <cell r="B700" t="str">
            <v>Madame</v>
          </cell>
          <cell r="C700" t="str">
            <v>HAMDI AMAL</v>
          </cell>
          <cell r="D700" t="str">
            <v>SAGE Tunisia</v>
          </cell>
          <cell r="E700" t="str">
            <v>PRODUCTION</v>
          </cell>
          <cell r="F700" t="str">
            <v>Contrôle Qualité</v>
          </cell>
          <cell r="G700" t="str">
            <v>P7 AR</v>
          </cell>
          <cell r="H700" t="str">
            <v>FAYCEL</v>
          </cell>
          <cell r="I700" t="str">
            <v>B</v>
          </cell>
          <cell r="J700" t="str">
            <v>INDIRECTS</v>
          </cell>
          <cell r="K700">
            <v>45496</v>
          </cell>
          <cell r="M700">
            <v>9</v>
          </cell>
          <cell r="N700" t="str">
            <v>CDD</v>
          </cell>
          <cell r="O700" t="str">
            <v>Contractuel</v>
          </cell>
          <cell r="P700">
            <v>45689</v>
          </cell>
          <cell r="Q700">
            <v>45716</v>
          </cell>
        </row>
        <row r="701">
          <cell r="A701">
            <v>2527</v>
          </cell>
          <cell r="B701" t="str">
            <v>Madame</v>
          </cell>
          <cell r="C701" t="str">
            <v>TOUJANI RAWDHA</v>
          </cell>
          <cell r="D701" t="str">
            <v>SAGE Tunisia</v>
          </cell>
          <cell r="E701" t="str">
            <v>PRODUCTION</v>
          </cell>
          <cell r="F701" t="str">
            <v>Contrôle Qualité</v>
          </cell>
          <cell r="G701" t="str">
            <v>P7 AR</v>
          </cell>
          <cell r="H701" t="str">
            <v>FAYCEL</v>
          </cell>
          <cell r="I701" t="str">
            <v>B</v>
          </cell>
          <cell r="J701" t="str">
            <v>INDIRECTS</v>
          </cell>
          <cell r="K701">
            <v>45497</v>
          </cell>
          <cell r="M701">
            <v>9</v>
          </cell>
          <cell r="N701" t="str">
            <v>CDD</v>
          </cell>
          <cell r="O701" t="str">
            <v>Contractuel</v>
          </cell>
          <cell r="P701">
            <v>45689</v>
          </cell>
          <cell r="Q701">
            <v>45716</v>
          </cell>
        </row>
        <row r="702">
          <cell r="A702">
            <v>2551</v>
          </cell>
          <cell r="B702" t="str">
            <v>Madame</v>
          </cell>
          <cell r="C702" t="str">
            <v>BEN MABROUK RIM</v>
          </cell>
          <cell r="D702" t="str">
            <v>SAGE Tunisia</v>
          </cell>
          <cell r="E702" t="str">
            <v>PRODUCTION</v>
          </cell>
          <cell r="F702" t="str">
            <v>Couturière</v>
          </cell>
          <cell r="G702" t="str">
            <v>P7 AR</v>
          </cell>
          <cell r="H702" t="str">
            <v>FAYCEL</v>
          </cell>
          <cell r="I702" t="str">
            <v>B</v>
          </cell>
          <cell r="J702" t="str">
            <v>DIRECTS</v>
          </cell>
          <cell r="K702">
            <v>45526</v>
          </cell>
          <cell r="M702">
            <v>9</v>
          </cell>
          <cell r="N702" t="str">
            <v>CDD</v>
          </cell>
          <cell r="O702" t="str">
            <v>Contractuel</v>
          </cell>
          <cell r="P702">
            <v>45689</v>
          </cell>
          <cell r="Q702">
            <v>45716</v>
          </cell>
        </row>
        <row r="703">
          <cell r="A703">
            <v>2556</v>
          </cell>
          <cell r="B703" t="str">
            <v>Madame</v>
          </cell>
          <cell r="C703" t="str">
            <v>HAMAMI MOUNA</v>
          </cell>
          <cell r="D703" t="str">
            <v>SAGE Tunisia</v>
          </cell>
          <cell r="E703" t="str">
            <v>PRODUCTION</v>
          </cell>
          <cell r="F703" t="str">
            <v>Couturière</v>
          </cell>
          <cell r="G703" t="str">
            <v>P7 AR</v>
          </cell>
          <cell r="H703" t="str">
            <v>FAYCEL</v>
          </cell>
          <cell r="I703" t="str">
            <v>B</v>
          </cell>
          <cell r="J703" t="str">
            <v>DIRECTS</v>
          </cell>
          <cell r="K703">
            <v>45526</v>
          </cell>
          <cell r="M703">
            <v>9</v>
          </cell>
          <cell r="N703" t="str">
            <v>CDD</v>
          </cell>
          <cell r="O703" t="str">
            <v>Contractuel</v>
          </cell>
          <cell r="P703">
            <v>45689</v>
          </cell>
          <cell r="Q703">
            <v>45716</v>
          </cell>
        </row>
        <row r="704">
          <cell r="A704">
            <v>2560</v>
          </cell>
          <cell r="B704" t="str">
            <v>Madame</v>
          </cell>
          <cell r="C704" t="str">
            <v>ABIDI HANENE</v>
          </cell>
          <cell r="D704" t="str">
            <v>SAGE Tunisia</v>
          </cell>
          <cell r="E704" t="str">
            <v>PRODUCTION</v>
          </cell>
          <cell r="F704" t="str">
            <v>Couturière</v>
          </cell>
          <cell r="G704" t="str">
            <v>P7 AR</v>
          </cell>
          <cell r="H704" t="str">
            <v>FAYCEL</v>
          </cell>
          <cell r="I704" t="str">
            <v>B</v>
          </cell>
          <cell r="J704" t="str">
            <v>DIRECTS</v>
          </cell>
          <cell r="K704">
            <v>45527</v>
          </cell>
          <cell r="M704">
            <v>9</v>
          </cell>
          <cell r="N704" t="str">
            <v>CDD</v>
          </cell>
          <cell r="O704" t="str">
            <v>Contractuel</v>
          </cell>
          <cell r="P704">
            <v>45689</v>
          </cell>
          <cell r="Q704">
            <v>45716</v>
          </cell>
        </row>
        <row r="705">
          <cell r="A705">
            <v>2563</v>
          </cell>
          <cell r="B705" t="str">
            <v>Madame</v>
          </cell>
          <cell r="C705" t="str">
            <v>HOUIMLI RIM</v>
          </cell>
          <cell r="D705" t="str">
            <v>SAGE Tunisia</v>
          </cell>
          <cell r="E705" t="str">
            <v>PRODUCTION</v>
          </cell>
          <cell r="F705" t="str">
            <v>Couturière</v>
          </cell>
          <cell r="G705" t="str">
            <v>P7 AR</v>
          </cell>
          <cell r="H705" t="str">
            <v>FAYCEL</v>
          </cell>
          <cell r="I705" t="str">
            <v>B</v>
          </cell>
          <cell r="J705" t="str">
            <v>DIRECTS</v>
          </cell>
          <cell r="K705">
            <v>45526</v>
          </cell>
          <cell r="L705"/>
          <cell r="M705">
            <v>9</v>
          </cell>
          <cell r="N705" t="str">
            <v>CDD</v>
          </cell>
          <cell r="O705" t="str">
            <v>Contractuel</v>
          </cell>
          <cell r="P705">
            <v>45689</v>
          </cell>
          <cell r="Q705">
            <v>45716</v>
          </cell>
        </row>
        <row r="706">
          <cell r="A706">
            <v>2567</v>
          </cell>
          <cell r="B706" t="str">
            <v>Madame</v>
          </cell>
          <cell r="C706" t="str">
            <v>DRIDI AOUATEF</v>
          </cell>
          <cell r="D706" t="str">
            <v>SAGE Tunisia</v>
          </cell>
          <cell r="E706" t="str">
            <v>PRODUCTION</v>
          </cell>
          <cell r="F706" t="str">
            <v>Couturière</v>
          </cell>
          <cell r="G706" t="str">
            <v>P7 AR</v>
          </cell>
          <cell r="H706" t="str">
            <v>FAYCEL</v>
          </cell>
          <cell r="I706" t="str">
            <v>B</v>
          </cell>
          <cell r="J706" t="str">
            <v>DIRECTS</v>
          </cell>
          <cell r="K706">
            <v>45526</v>
          </cell>
          <cell r="L706"/>
          <cell r="M706">
            <v>9</v>
          </cell>
          <cell r="N706" t="str">
            <v>CDD</v>
          </cell>
          <cell r="O706" t="str">
            <v>Contractuel</v>
          </cell>
          <cell r="P706">
            <v>45689</v>
          </cell>
          <cell r="Q706">
            <v>45716</v>
          </cell>
        </row>
        <row r="707">
          <cell r="A707">
            <v>2608</v>
          </cell>
          <cell r="B707" t="str">
            <v>Madame</v>
          </cell>
          <cell r="C707" t="str">
            <v>BARAKETI NOURHEN</v>
          </cell>
          <cell r="D707" t="str">
            <v>SAGE Tunisia</v>
          </cell>
          <cell r="E707" t="str">
            <v>PRODUCTION</v>
          </cell>
          <cell r="F707" t="str">
            <v>Couturière</v>
          </cell>
          <cell r="G707" t="str">
            <v>P7 AR</v>
          </cell>
          <cell r="H707" t="str">
            <v>FAYCEL</v>
          </cell>
          <cell r="I707" t="str">
            <v>B</v>
          </cell>
          <cell r="J707" t="str">
            <v>DIRECTS</v>
          </cell>
          <cell r="K707">
            <v>45547</v>
          </cell>
          <cell r="L707"/>
          <cell r="M707">
            <v>9</v>
          </cell>
          <cell r="N707" t="str">
            <v>CDD</v>
          </cell>
          <cell r="O707" t="str">
            <v>Contractuel</v>
          </cell>
          <cell r="P707">
            <v>45689</v>
          </cell>
          <cell r="Q707">
            <v>45716</v>
          </cell>
        </row>
        <row r="708">
          <cell r="A708">
            <v>2635</v>
          </cell>
          <cell r="B708" t="str">
            <v>Madame</v>
          </cell>
          <cell r="C708" t="str">
            <v>BEN FADHILA MARWA</v>
          </cell>
          <cell r="D708" t="str">
            <v>SAGE Tunisia</v>
          </cell>
          <cell r="E708" t="str">
            <v>PRODUCTION</v>
          </cell>
          <cell r="F708" t="str">
            <v>Contrôle Qualité</v>
          </cell>
          <cell r="G708" t="str">
            <v>P7 AR</v>
          </cell>
          <cell r="H708" t="str">
            <v>FAYCEL</v>
          </cell>
          <cell r="I708" t="str">
            <v>B</v>
          </cell>
          <cell r="J708" t="str">
            <v>INDIRECTS</v>
          </cell>
          <cell r="K708">
            <v>45561</v>
          </cell>
          <cell r="L708"/>
          <cell r="M708">
            <v>9</v>
          </cell>
          <cell r="N708" t="str">
            <v>CDD</v>
          </cell>
          <cell r="O708" t="str">
            <v>Contractuel</v>
          </cell>
          <cell r="P708">
            <v>45689</v>
          </cell>
          <cell r="Q708">
            <v>45716</v>
          </cell>
        </row>
        <row r="709">
          <cell r="A709">
            <v>2638</v>
          </cell>
          <cell r="B709" t="str">
            <v>Madame</v>
          </cell>
          <cell r="C709" t="str">
            <v>GHARRASS CHAIMA</v>
          </cell>
          <cell r="D709" t="str">
            <v>SAGE Tunisia</v>
          </cell>
          <cell r="E709" t="str">
            <v>QUALITE</v>
          </cell>
          <cell r="F709" t="str">
            <v>CSL</v>
          </cell>
          <cell r="G709" t="str">
            <v>P7 AR</v>
          </cell>
          <cell r="H709" t="str">
            <v>Malek harran</v>
          </cell>
          <cell r="I709" t="str">
            <v>B</v>
          </cell>
          <cell r="J709" t="str">
            <v>INDIRECTS</v>
          </cell>
          <cell r="K709">
            <v>45567</v>
          </cell>
          <cell r="L709"/>
          <cell r="M709">
            <v>9</v>
          </cell>
          <cell r="N709" t="str">
            <v>CDD</v>
          </cell>
          <cell r="O709" t="str">
            <v>Contractuel</v>
          </cell>
          <cell r="P709">
            <v>45689</v>
          </cell>
          <cell r="Q709">
            <v>45716</v>
          </cell>
        </row>
        <row r="710">
          <cell r="A710">
            <v>2653</v>
          </cell>
          <cell r="B710" t="str">
            <v>Madame</v>
          </cell>
          <cell r="C710" t="str">
            <v>NAIMI FATHIA</v>
          </cell>
          <cell r="D710" t="str">
            <v>SAGE Tunisia</v>
          </cell>
          <cell r="E710" t="str">
            <v>PRODUCTION</v>
          </cell>
          <cell r="F710" t="str">
            <v>Couturière</v>
          </cell>
          <cell r="G710" t="str">
            <v>P7 AR</v>
          </cell>
          <cell r="H710" t="str">
            <v>FAYCEL</v>
          </cell>
          <cell r="I710" t="str">
            <v>B</v>
          </cell>
          <cell r="J710" t="str">
            <v>DIRECTS</v>
          </cell>
          <cell r="K710">
            <v>45572</v>
          </cell>
          <cell r="L710"/>
          <cell r="M710">
            <v>9</v>
          </cell>
          <cell r="N710" t="str">
            <v>CDD</v>
          </cell>
          <cell r="O710" t="str">
            <v>Contractuel</v>
          </cell>
          <cell r="P710">
            <v>45689</v>
          </cell>
          <cell r="Q710">
            <v>45716</v>
          </cell>
        </row>
        <row r="711">
          <cell r="A711">
            <v>2672</v>
          </cell>
          <cell r="B711" t="str">
            <v>Madame</v>
          </cell>
          <cell r="C711" t="str">
            <v>JLASSI HASSNA</v>
          </cell>
          <cell r="D711" t="str">
            <v>SAGE Tunisia</v>
          </cell>
          <cell r="E711" t="str">
            <v>PRODUCTION</v>
          </cell>
          <cell r="F711" t="str">
            <v>Contrôle Qualité</v>
          </cell>
          <cell r="G711" t="str">
            <v>P7 AR</v>
          </cell>
          <cell r="H711" t="str">
            <v>FAYCEL</v>
          </cell>
          <cell r="I711" t="str">
            <v>B</v>
          </cell>
          <cell r="J711" t="str">
            <v>INDIRECTS</v>
          </cell>
          <cell r="K711">
            <v>45575</v>
          </cell>
          <cell r="L711"/>
          <cell r="M711">
            <v>9</v>
          </cell>
          <cell r="N711" t="str">
            <v>CDD</v>
          </cell>
          <cell r="O711" t="str">
            <v>Contractuel</v>
          </cell>
          <cell r="P711">
            <v>45689</v>
          </cell>
          <cell r="Q711">
            <v>45716</v>
          </cell>
        </row>
        <row r="712">
          <cell r="A712">
            <v>2686</v>
          </cell>
          <cell r="B712" t="str">
            <v>Monsieur</v>
          </cell>
          <cell r="C712" t="str">
            <v>BEN SALAH TAOUFIK</v>
          </cell>
          <cell r="D712" t="str">
            <v>SAGE Tunisia</v>
          </cell>
          <cell r="E712" t="str">
            <v>PRODUCTION</v>
          </cell>
          <cell r="F712" t="str">
            <v>Couturière</v>
          </cell>
          <cell r="G712" t="str">
            <v>P7 AR</v>
          </cell>
          <cell r="H712" t="str">
            <v>FAYCEL</v>
          </cell>
          <cell r="I712" t="str">
            <v>B</v>
          </cell>
          <cell r="J712" t="str">
            <v>DIRECTS</v>
          </cell>
          <cell r="K712">
            <v>45580</v>
          </cell>
          <cell r="L712"/>
          <cell r="M712">
            <v>9</v>
          </cell>
          <cell r="N712" t="str">
            <v>CDD</v>
          </cell>
          <cell r="O712" t="str">
            <v>Contractuel</v>
          </cell>
          <cell r="P712">
            <v>45689</v>
          </cell>
          <cell r="Q712">
            <v>45716</v>
          </cell>
        </row>
        <row r="713">
          <cell r="A713">
            <v>2691</v>
          </cell>
          <cell r="B713" t="str">
            <v>Madame</v>
          </cell>
          <cell r="C713" t="str">
            <v>BOUKHILI NADIA</v>
          </cell>
          <cell r="D713" t="str">
            <v>SAGE Tunisia</v>
          </cell>
          <cell r="E713" t="str">
            <v>PRODUCTION</v>
          </cell>
          <cell r="F713" t="str">
            <v>Contrôle Qualité</v>
          </cell>
          <cell r="G713" t="str">
            <v>P7 AR</v>
          </cell>
          <cell r="H713" t="str">
            <v>FAYCEL</v>
          </cell>
          <cell r="I713" t="str">
            <v>B</v>
          </cell>
          <cell r="J713" t="str">
            <v>INDIRECTS</v>
          </cell>
          <cell r="K713">
            <v>45586</v>
          </cell>
          <cell r="L713"/>
          <cell r="M713">
            <v>9</v>
          </cell>
          <cell r="N713" t="str">
            <v>CDD</v>
          </cell>
          <cell r="O713" t="str">
            <v>Contractuel</v>
          </cell>
          <cell r="P713">
            <v>45689</v>
          </cell>
          <cell r="Q713">
            <v>45716</v>
          </cell>
        </row>
        <row r="714">
          <cell r="A714">
            <v>2699</v>
          </cell>
          <cell r="B714" t="str">
            <v>Madame</v>
          </cell>
          <cell r="C714" t="str">
            <v xml:space="preserve">JLASSI NESRINE </v>
          </cell>
          <cell r="D714" t="str">
            <v>SAGE Tunisia</v>
          </cell>
          <cell r="E714" t="str">
            <v>QUALITE</v>
          </cell>
          <cell r="F714" t="str">
            <v>CSL</v>
          </cell>
          <cell r="G714" t="str">
            <v>P7 AR</v>
          </cell>
          <cell r="H714" t="str">
            <v>Malek harran</v>
          </cell>
          <cell r="I714" t="str">
            <v>B</v>
          </cell>
          <cell r="J714" t="str">
            <v>INDIRECTS</v>
          </cell>
          <cell r="K714">
            <v>45582</v>
          </cell>
          <cell r="L714"/>
          <cell r="M714">
            <v>9</v>
          </cell>
          <cell r="N714" t="str">
            <v>CDD</v>
          </cell>
          <cell r="O714" t="str">
            <v>Contractuel</v>
          </cell>
          <cell r="P714">
            <v>45689</v>
          </cell>
          <cell r="Q714">
            <v>45716</v>
          </cell>
        </row>
        <row r="715">
          <cell r="A715">
            <v>2710</v>
          </cell>
          <cell r="B715" t="str">
            <v>Madame</v>
          </cell>
          <cell r="C715" t="str">
            <v>NAHDI OUMAIMA</v>
          </cell>
          <cell r="D715" t="str">
            <v>SAGE Tunisia</v>
          </cell>
          <cell r="E715" t="str">
            <v>QUALITE</v>
          </cell>
          <cell r="F715" t="str">
            <v>Fire W</v>
          </cell>
          <cell r="G715" t="str">
            <v>P7 AR</v>
          </cell>
          <cell r="H715" t="str">
            <v>Malek harran</v>
          </cell>
          <cell r="I715" t="str">
            <v>B</v>
          </cell>
          <cell r="J715" t="str">
            <v>INDIRECTS</v>
          </cell>
          <cell r="K715">
            <v>45590</v>
          </cell>
          <cell r="L715"/>
          <cell r="M715">
            <v>9</v>
          </cell>
          <cell r="N715" t="str">
            <v>CDD</v>
          </cell>
          <cell r="O715" t="str">
            <v>Contractuel</v>
          </cell>
          <cell r="P715">
            <v>45689</v>
          </cell>
          <cell r="Q715">
            <v>45747</v>
          </cell>
        </row>
        <row r="716">
          <cell r="A716">
            <v>2730</v>
          </cell>
          <cell r="B716" t="str">
            <v>Madame</v>
          </cell>
          <cell r="C716" t="str">
            <v>AYEDI IMEN</v>
          </cell>
          <cell r="D716" t="str">
            <v>SAGE Tunisia</v>
          </cell>
          <cell r="E716" t="str">
            <v>PRODUCTION</v>
          </cell>
          <cell r="F716" t="str">
            <v>Contrôle qualité</v>
          </cell>
          <cell r="G716" t="str">
            <v>P7 AR</v>
          </cell>
          <cell r="H716" t="str">
            <v>FAYCEL</v>
          </cell>
          <cell r="I716" t="str">
            <v>B</v>
          </cell>
          <cell r="J716" t="str">
            <v>INDIRECTS</v>
          </cell>
          <cell r="K716">
            <v>45600</v>
          </cell>
          <cell r="L716"/>
          <cell r="M716">
            <v>9</v>
          </cell>
          <cell r="N716" t="str">
            <v>CDD</v>
          </cell>
          <cell r="O716" t="str">
            <v>Contractuel</v>
          </cell>
          <cell r="P716">
            <v>45689</v>
          </cell>
          <cell r="Q716">
            <v>45716</v>
          </cell>
        </row>
        <row r="717">
          <cell r="A717">
            <v>2732</v>
          </cell>
          <cell r="B717" t="str">
            <v>Madame</v>
          </cell>
          <cell r="C717" t="str">
            <v>MZOUGHI AMAL</v>
          </cell>
          <cell r="D717" t="str">
            <v>SAGE Tunisia</v>
          </cell>
          <cell r="E717" t="str">
            <v>PRODUCTION</v>
          </cell>
          <cell r="F717" t="str">
            <v>Contrôle qualité</v>
          </cell>
          <cell r="G717" t="str">
            <v>P7 AR</v>
          </cell>
          <cell r="H717" t="str">
            <v>FAYCEL</v>
          </cell>
          <cell r="I717" t="str">
            <v>B</v>
          </cell>
          <cell r="J717" t="str">
            <v>INDIRECTS</v>
          </cell>
          <cell r="K717">
            <v>45602</v>
          </cell>
          <cell r="L717"/>
          <cell r="M717">
            <v>9</v>
          </cell>
          <cell r="N717" t="str">
            <v>CDD</v>
          </cell>
          <cell r="O717" t="str">
            <v>Contractuel</v>
          </cell>
          <cell r="P717">
            <v>45689</v>
          </cell>
          <cell r="Q717">
            <v>45716</v>
          </cell>
        </row>
        <row r="718">
          <cell r="A718">
            <v>2737</v>
          </cell>
          <cell r="B718" t="str">
            <v>Madame</v>
          </cell>
          <cell r="C718" t="str">
            <v>BARGAOUI NAOURESS</v>
          </cell>
          <cell r="D718" t="str">
            <v>SAGE Tunisia</v>
          </cell>
          <cell r="E718" t="str">
            <v>PRODUCTION</v>
          </cell>
          <cell r="F718" t="str">
            <v>Contrôle qualité</v>
          </cell>
          <cell r="G718" t="str">
            <v>P7 AR</v>
          </cell>
          <cell r="H718" t="str">
            <v>FAYCEL</v>
          </cell>
          <cell r="I718" t="str">
            <v>B</v>
          </cell>
          <cell r="J718" t="str">
            <v>INDIRECTS</v>
          </cell>
          <cell r="K718">
            <v>45605</v>
          </cell>
          <cell r="L718"/>
          <cell r="M718">
            <v>9</v>
          </cell>
          <cell r="N718" t="str">
            <v>CDD</v>
          </cell>
          <cell r="O718" t="str">
            <v>Contractuel</v>
          </cell>
          <cell r="P718">
            <v>45689</v>
          </cell>
          <cell r="Q718">
            <v>45716</v>
          </cell>
        </row>
        <row r="719">
          <cell r="A719">
            <v>2738</v>
          </cell>
          <cell r="B719" t="str">
            <v>Madame</v>
          </cell>
          <cell r="C719" t="str">
            <v>MEJRI RIM</v>
          </cell>
          <cell r="D719" t="str">
            <v>SAGE Tunisia</v>
          </cell>
          <cell r="E719" t="str">
            <v>PRODUCTION</v>
          </cell>
          <cell r="F719" t="str">
            <v>Contrôle qualité</v>
          </cell>
          <cell r="G719" t="str">
            <v>P7 AR</v>
          </cell>
          <cell r="H719" t="str">
            <v>FAYCEL</v>
          </cell>
          <cell r="I719" t="str">
            <v>B</v>
          </cell>
          <cell r="J719" t="str">
            <v>INDIRECTS</v>
          </cell>
          <cell r="K719">
            <v>45605</v>
          </cell>
          <cell r="L719"/>
          <cell r="M719">
            <v>9</v>
          </cell>
          <cell r="N719" t="str">
            <v>CDD</v>
          </cell>
          <cell r="O719" t="str">
            <v>Contractuel</v>
          </cell>
          <cell r="P719">
            <v>45689</v>
          </cell>
          <cell r="Q719">
            <v>45716</v>
          </cell>
        </row>
        <row r="720">
          <cell r="A720">
            <v>2739</v>
          </cell>
          <cell r="B720" t="str">
            <v>Madame</v>
          </cell>
          <cell r="C720" t="str">
            <v>MCHEGUI AMAL</v>
          </cell>
          <cell r="D720" t="str">
            <v>SAGE Tunisia</v>
          </cell>
          <cell r="E720" t="str">
            <v>PRODUCTION</v>
          </cell>
          <cell r="F720" t="str">
            <v>Contrôle qualité</v>
          </cell>
          <cell r="G720" t="str">
            <v>P7 AR</v>
          </cell>
          <cell r="H720" t="str">
            <v>FAYCEL</v>
          </cell>
          <cell r="I720" t="str">
            <v>B</v>
          </cell>
          <cell r="J720" t="str">
            <v>INDIRECTS</v>
          </cell>
          <cell r="K720">
            <v>45605</v>
          </cell>
          <cell r="L720"/>
          <cell r="M720">
            <v>9</v>
          </cell>
          <cell r="N720" t="str">
            <v>CDD</v>
          </cell>
          <cell r="O720" t="str">
            <v>Contractuel</v>
          </cell>
          <cell r="P720">
            <v>45689</v>
          </cell>
          <cell r="Q720">
            <v>45716</v>
          </cell>
        </row>
        <row r="721">
          <cell r="A721">
            <v>2775</v>
          </cell>
          <cell r="B721" t="str">
            <v>Madame</v>
          </cell>
          <cell r="C721" t="str">
            <v>TOUATI INES</v>
          </cell>
          <cell r="D721" t="str">
            <v>SAGE Tunisia</v>
          </cell>
          <cell r="E721" t="str">
            <v>QUALITE</v>
          </cell>
          <cell r="F721" t="str">
            <v>Fire W</v>
          </cell>
          <cell r="G721" t="str">
            <v>P7 AR</v>
          </cell>
          <cell r="H721" t="str">
            <v>Malek harran</v>
          </cell>
          <cell r="I721" t="str">
            <v>B</v>
          </cell>
          <cell r="J721" t="str">
            <v>INDIRECTS</v>
          </cell>
          <cell r="K721">
            <v>45616</v>
          </cell>
          <cell r="L721"/>
          <cell r="M721">
            <v>9</v>
          </cell>
          <cell r="N721" t="str">
            <v>CDD</v>
          </cell>
          <cell r="O721" t="str">
            <v>Contractuel</v>
          </cell>
          <cell r="P721">
            <v>45689</v>
          </cell>
          <cell r="Q721">
            <v>45716</v>
          </cell>
        </row>
        <row r="722">
          <cell r="A722">
            <v>531</v>
          </cell>
          <cell r="B722" t="str">
            <v>Mlle</v>
          </cell>
          <cell r="C722" t="str">
            <v>TABOUBI DHEKRA</v>
          </cell>
          <cell r="D722" t="str">
            <v>SAGE Tunisia</v>
          </cell>
          <cell r="E722" t="str">
            <v>PRODUCTION</v>
          </cell>
          <cell r="F722" t="str">
            <v>Alimentatrice</v>
          </cell>
          <cell r="G722" t="str">
            <v>Panda</v>
          </cell>
          <cell r="H722" t="str">
            <v>FAWZI SENDESNI</v>
          </cell>
          <cell r="I722" t="str">
            <v>B</v>
          </cell>
          <cell r="J722" t="str">
            <v>DIRECTS</v>
          </cell>
          <cell r="K722">
            <v>44287</v>
          </cell>
          <cell r="L722" t="str">
            <v/>
          </cell>
          <cell r="M722">
            <v>9</v>
          </cell>
          <cell r="N722" t="str">
            <v>CDD</v>
          </cell>
          <cell r="O722" t="str">
            <v>Contractuel</v>
          </cell>
          <cell r="P722">
            <v>45689</v>
          </cell>
          <cell r="Q722">
            <v>45716</v>
          </cell>
        </row>
        <row r="723">
          <cell r="A723">
            <v>536</v>
          </cell>
          <cell r="B723" t="str">
            <v>Madame</v>
          </cell>
          <cell r="C723" t="str">
            <v>CHIHAOUI NADIA</v>
          </cell>
          <cell r="D723" t="str">
            <v>SAGE Tunisia</v>
          </cell>
          <cell r="E723" t="str">
            <v>PRODUCTION</v>
          </cell>
          <cell r="F723" t="str">
            <v>Couturière</v>
          </cell>
          <cell r="G723" t="str">
            <v>Panda</v>
          </cell>
          <cell r="H723" t="str">
            <v>FAWZI SENDESNI</v>
          </cell>
          <cell r="I723" t="str">
            <v>B</v>
          </cell>
          <cell r="J723" t="str">
            <v>DIRECTS</v>
          </cell>
          <cell r="K723">
            <v>44287</v>
          </cell>
          <cell r="L723" t="str">
            <v/>
          </cell>
          <cell r="M723">
            <v>9</v>
          </cell>
          <cell r="N723" t="str">
            <v>CDD</v>
          </cell>
          <cell r="O723" t="str">
            <v>Contractuel</v>
          </cell>
          <cell r="P723">
            <v>45689</v>
          </cell>
          <cell r="Q723">
            <v>45716</v>
          </cell>
        </row>
        <row r="724">
          <cell r="A724">
            <v>665</v>
          </cell>
          <cell r="B724" t="str">
            <v>Mlle</v>
          </cell>
          <cell r="C724" t="str">
            <v>ZAAGARI AMENI</v>
          </cell>
          <cell r="D724" t="str">
            <v>SAGE Tunisia</v>
          </cell>
          <cell r="E724" t="str">
            <v>PRODUCTION</v>
          </cell>
          <cell r="F724" t="str">
            <v>Couturière</v>
          </cell>
          <cell r="G724" t="str">
            <v>Panda</v>
          </cell>
          <cell r="H724" t="str">
            <v>FAWZI SENDESNI</v>
          </cell>
          <cell r="I724" t="str">
            <v>B</v>
          </cell>
          <cell r="J724" t="str">
            <v>DIRECTS</v>
          </cell>
          <cell r="K724">
            <v>44459</v>
          </cell>
          <cell r="L724" t="str">
            <v/>
          </cell>
          <cell r="M724">
            <v>9</v>
          </cell>
          <cell r="N724" t="str">
            <v>CDD</v>
          </cell>
          <cell r="O724" t="str">
            <v>Contractuel</v>
          </cell>
          <cell r="P724">
            <v>45689</v>
          </cell>
          <cell r="Q724">
            <v>45716</v>
          </cell>
        </row>
        <row r="725">
          <cell r="A725">
            <v>754</v>
          </cell>
          <cell r="B725" t="str">
            <v>Madame</v>
          </cell>
          <cell r="C725" t="str">
            <v>MARZOUKI OLFA</v>
          </cell>
          <cell r="D725" t="str">
            <v>SAGE Tunisia</v>
          </cell>
          <cell r="E725" t="str">
            <v>PRODUCTION</v>
          </cell>
          <cell r="F725" t="str">
            <v>Couturière</v>
          </cell>
          <cell r="G725" t="str">
            <v>Panda</v>
          </cell>
          <cell r="H725" t="str">
            <v>FAWZI SENDESNI</v>
          </cell>
          <cell r="I725" t="str">
            <v>B</v>
          </cell>
          <cell r="J725" t="str">
            <v>DIRECTS</v>
          </cell>
          <cell r="K725">
            <v>44544</v>
          </cell>
          <cell r="M725">
            <v>9</v>
          </cell>
          <cell r="N725" t="str">
            <v>CDD</v>
          </cell>
          <cell r="O725" t="str">
            <v>Contractuel</v>
          </cell>
          <cell r="P725">
            <v>45689</v>
          </cell>
          <cell r="Q725">
            <v>45716</v>
          </cell>
        </row>
        <row r="726">
          <cell r="A726">
            <v>799</v>
          </cell>
          <cell r="B726" t="str">
            <v>Monsieur</v>
          </cell>
          <cell r="C726" t="str">
            <v>SALLAMI MOHAMED LAMJED</v>
          </cell>
          <cell r="D726" t="str">
            <v>SAGE Tunisia</v>
          </cell>
          <cell r="E726" t="str">
            <v>PRODUCTION</v>
          </cell>
          <cell r="F726" t="str">
            <v>WIRE</v>
          </cell>
          <cell r="G726" t="str">
            <v>Panda</v>
          </cell>
          <cell r="H726" t="str">
            <v>FAWZI SENDESNI</v>
          </cell>
          <cell r="I726" t="str">
            <v>B</v>
          </cell>
          <cell r="J726" t="str">
            <v>DIRECTS</v>
          </cell>
          <cell r="K726">
            <v>44580</v>
          </cell>
          <cell r="M726">
            <v>9</v>
          </cell>
          <cell r="N726" t="str">
            <v>CDD</v>
          </cell>
          <cell r="O726" t="str">
            <v>Contractuel</v>
          </cell>
          <cell r="P726">
            <v>45689</v>
          </cell>
          <cell r="Q726">
            <v>45716</v>
          </cell>
        </row>
        <row r="727">
          <cell r="A727">
            <v>811</v>
          </cell>
          <cell r="B727" t="str">
            <v>Monsieur</v>
          </cell>
          <cell r="C727" t="str">
            <v>AYARI ABDELHAFIDH</v>
          </cell>
          <cell r="D727" t="str">
            <v>SAGE Tunisia</v>
          </cell>
          <cell r="E727" t="str">
            <v>PRODUCTION</v>
          </cell>
          <cell r="F727" t="str">
            <v>Couturière</v>
          </cell>
          <cell r="G727" t="str">
            <v>Panda</v>
          </cell>
          <cell r="H727" t="str">
            <v>FAWZI SENDESNI</v>
          </cell>
          <cell r="I727" t="str">
            <v>B</v>
          </cell>
          <cell r="J727" t="str">
            <v>DIRECTS</v>
          </cell>
          <cell r="K727">
            <v>44581</v>
          </cell>
          <cell r="M727">
            <v>9</v>
          </cell>
          <cell r="N727" t="str">
            <v>CDD</v>
          </cell>
          <cell r="O727" t="str">
            <v>Contractuel</v>
          </cell>
          <cell r="P727">
            <v>45689</v>
          </cell>
          <cell r="Q727">
            <v>45716</v>
          </cell>
        </row>
        <row r="728">
          <cell r="A728">
            <v>817</v>
          </cell>
          <cell r="B728" t="str">
            <v>Madame</v>
          </cell>
          <cell r="C728" t="str">
            <v>HAMDI MERIAM</v>
          </cell>
          <cell r="D728" t="str">
            <v>SAGE Tunisia</v>
          </cell>
          <cell r="E728" t="str">
            <v>PRODUCTION</v>
          </cell>
          <cell r="F728" t="str">
            <v>Couturière</v>
          </cell>
          <cell r="G728" t="str">
            <v>Panda</v>
          </cell>
          <cell r="H728" t="str">
            <v>FAWZI SENDESNI</v>
          </cell>
          <cell r="I728" t="str">
            <v>B</v>
          </cell>
          <cell r="J728" t="str">
            <v>DIRECTS</v>
          </cell>
          <cell r="K728">
            <v>44583</v>
          </cell>
          <cell r="M728">
            <v>9</v>
          </cell>
          <cell r="N728" t="str">
            <v>CDD</v>
          </cell>
          <cell r="O728" t="str">
            <v>Contractuel</v>
          </cell>
          <cell r="P728">
            <v>45689</v>
          </cell>
          <cell r="Q728">
            <v>45747</v>
          </cell>
        </row>
        <row r="729">
          <cell r="A729">
            <v>830</v>
          </cell>
          <cell r="B729" t="str">
            <v>Madame</v>
          </cell>
          <cell r="C729" t="str">
            <v>ARFAOUI HANENE</v>
          </cell>
          <cell r="D729" t="str">
            <v>SAGE Tunisia</v>
          </cell>
          <cell r="E729" t="str">
            <v>PRODUCTION</v>
          </cell>
          <cell r="F729" t="str">
            <v>Couturière</v>
          </cell>
          <cell r="G729" t="str">
            <v>Panda</v>
          </cell>
          <cell r="H729" t="str">
            <v>FAWZI SENDESNI</v>
          </cell>
          <cell r="I729" t="str">
            <v>B</v>
          </cell>
          <cell r="J729" t="str">
            <v>DIRECTS</v>
          </cell>
          <cell r="K729">
            <v>44588</v>
          </cell>
          <cell r="L729" t="str">
            <v/>
          </cell>
          <cell r="M729">
            <v>9</v>
          </cell>
          <cell r="N729" t="str">
            <v>CDD</v>
          </cell>
          <cell r="O729" t="str">
            <v>Contractuel</v>
          </cell>
          <cell r="P729">
            <v>45689</v>
          </cell>
          <cell r="Q729">
            <v>45747</v>
          </cell>
        </row>
        <row r="730">
          <cell r="A730">
            <v>910</v>
          </cell>
          <cell r="B730" t="str">
            <v>Mlle</v>
          </cell>
          <cell r="C730" t="str">
            <v>TRABELSI HANENE</v>
          </cell>
          <cell r="D730" t="str">
            <v>SAGE Tunisia</v>
          </cell>
          <cell r="E730" t="str">
            <v>PRODUCTION</v>
          </cell>
          <cell r="F730" t="str">
            <v>Couturière</v>
          </cell>
          <cell r="G730" t="str">
            <v>Panda</v>
          </cell>
          <cell r="H730" t="str">
            <v>FAWZI SENDESNI</v>
          </cell>
          <cell r="I730" t="str">
            <v>B</v>
          </cell>
          <cell r="J730" t="str">
            <v>DIRECTS</v>
          </cell>
          <cell r="K730">
            <v>44692</v>
          </cell>
          <cell r="M730">
            <v>9</v>
          </cell>
          <cell r="N730" t="str">
            <v>CDD</v>
          </cell>
          <cell r="O730" t="str">
            <v>Contractuel</v>
          </cell>
          <cell r="P730">
            <v>45689</v>
          </cell>
          <cell r="Q730">
            <v>45747</v>
          </cell>
        </row>
        <row r="731">
          <cell r="A731">
            <v>947</v>
          </cell>
          <cell r="B731" t="str">
            <v>Madame</v>
          </cell>
          <cell r="C731" t="str">
            <v>WEDERNI SAMIA</v>
          </cell>
          <cell r="D731" t="str">
            <v>SAGE Tunisia</v>
          </cell>
          <cell r="E731" t="str">
            <v>PRODUCTION</v>
          </cell>
          <cell r="F731" t="str">
            <v>Couturière</v>
          </cell>
          <cell r="G731" t="str">
            <v>Panda</v>
          </cell>
          <cell r="H731" t="str">
            <v>FAWZI SENDESNI</v>
          </cell>
          <cell r="I731" t="str">
            <v>B</v>
          </cell>
          <cell r="J731" t="str">
            <v>DIRECTS</v>
          </cell>
          <cell r="K731">
            <v>44713</v>
          </cell>
          <cell r="M731">
            <v>9</v>
          </cell>
          <cell r="N731" t="str">
            <v>CDD</v>
          </cell>
          <cell r="O731" t="str">
            <v>Contractuel</v>
          </cell>
          <cell r="P731">
            <v>45689</v>
          </cell>
          <cell r="Q731">
            <v>45747</v>
          </cell>
        </row>
        <row r="732">
          <cell r="A732">
            <v>954</v>
          </cell>
          <cell r="B732" t="str">
            <v>Madame</v>
          </cell>
          <cell r="C732" t="str">
            <v>SEBAI ESSIA</v>
          </cell>
          <cell r="D732" t="str">
            <v>SAGE Tunisia</v>
          </cell>
          <cell r="E732" t="str">
            <v>PRODUCTION</v>
          </cell>
          <cell r="F732" t="str">
            <v>Couturière</v>
          </cell>
          <cell r="G732" t="str">
            <v>Panda</v>
          </cell>
          <cell r="H732" t="str">
            <v>FAWZI SENDESNI</v>
          </cell>
          <cell r="I732" t="str">
            <v>B</v>
          </cell>
          <cell r="J732" t="str">
            <v>DIRECTS</v>
          </cell>
          <cell r="K732">
            <v>44713</v>
          </cell>
          <cell r="M732">
            <v>9</v>
          </cell>
          <cell r="N732" t="str">
            <v>CDD</v>
          </cell>
          <cell r="O732" t="str">
            <v>Contractuel</v>
          </cell>
          <cell r="P732">
            <v>45689</v>
          </cell>
          <cell r="Q732">
            <v>45747</v>
          </cell>
        </row>
        <row r="733">
          <cell r="A733">
            <v>973</v>
          </cell>
          <cell r="B733" t="str">
            <v>Mlle</v>
          </cell>
          <cell r="C733" t="str">
            <v>OUNI IBTISSEM</v>
          </cell>
          <cell r="D733" t="str">
            <v>SAGE Tunisia</v>
          </cell>
          <cell r="E733" t="str">
            <v>PRODUCTION</v>
          </cell>
          <cell r="F733" t="str">
            <v>Couturière</v>
          </cell>
          <cell r="G733" t="str">
            <v>Panda</v>
          </cell>
          <cell r="H733" t="str">
            <v>FAWZI SENDESNI</v>
          </cell>
          <cell r="I733" t="str">
            <v>B</v>
          </cell>
          <cell r="J733" t="str">
            <v>DIRECTS</v>
          </cell>
          <cell r="K733">
            <v>44723</v>
          </cell>
          <cell r="M733">
            <v>9</v>
          </cell>
          <cell r="N733" t="str">
            <v>CDD</v>
          </cell>
          <cell r="O733" t="str">
            <v>Contractuel</v>
          </cell>
          <cell r="P733">
            <v>45689</v>
          </cell>
          <cell r="Q733">
            <v>45747</v>
          </cell>
        </row>
        <row r="734">
          <cell r="A734">
            <v>990</v>
          </cell>
          <cell r="B734" t="str">
            <v>Madame</v>
          </cell>
          <cell r="C734" t="str">
            <v>MATHLOUTHI MABROUKA</v>
          </cell>
          <cell r="D734" t="str">
            <v>SAGE Tunisia</v>
          </cell>
          <cell r="E734" t="str">
            <v>PRODUCTION</v>
          </cell>
          <cell r="F734" t="str">
            <v>Couturière</v>
          </cell>
          <cell r="G734" t="str">
            <v>Panda</v>
          </cell>
          <cell r="H734" t="str">
            <v>FAWZI SENDESNI</v>
          </cell>
          <cell r="I734" t="str">
            <v>B</v>
          </cell>
          <cell r="J734" t="str">
            <v>DIRECTS</v>
          </cell>
          <cell r="K734">
            <v>44732</v>
          </cell>
          <cell r="M734">
            <v>9</v>
          </cell>
          <cell r="N734" t="str">
            <v>CDD</v>
          </cell>
          <cell r="O734" t="str">
            <v>Contractuel</v>
          </cell>
          <cell r="P734">
            <v>45689</v>
          </cell>
          <cell r="Q734">
            <v>45747</v>
          </cell>
        </row>
        <row r="735">
          <cell r="A735">
            <v>1006</v>
          </cell>
          <cell r="B735" t="str">
            <v>Mlle</v>
          </cell>
          <cell r="C735" t="str">
            <v>HAFSAOUI MARWA</v>
          </cell>
          <cell r="D735" t="str">
            <v>SAGE Tunisia</v>
          </cell>
          <cell r="E735" t="str">
            <v>QUALITE</v>
          </cell>
          <cell r="F735" t="str">
            <v>Fire W</v>
          </cell>
          <cell r="G735" t="str">
            <v>Panda</v>
          </cell>
          <cell r="H735" t="str">
            <v>Ismail</v>
          </cell>
          <cell r="I735" t="str">
            <v>B</v>
          </cell>
          <cell r="J735" t="str">
            <v>INDIRECTS</v>
          </cell>
          <cell r="K735">
            <v>44734</v>
          </cell>
          <cell r="M735">
            <v>9</v>
          </cell>
          <cell r="N735" t="str">
            <v>CDD</v>
          </cell>
          <cell r="O735" t="str">
            <v>Contractuel</v>
          </cell>
          <cell r="P735">
            <v>45689</v>
          </cell>
          <cell r="Q735">
            <v>45716</v>
          </cell>
        </row>
        <row r="736">
          <cell r="A736">
            <v>1017</v>
          </cell>
          <cell r="B736" t="str">
            <v>Madame</v>
          </cell>
          <cell r="C736" t="str">
            <v>HAMMAMI HOUDA</v>
          </cell>
          <cell r="D736" t="str">
            <v>SAGE Tunisia</v>
          </cell>
          <cell r="E736" t="str">
            <v>PRODUCTION</v>
          </cell>
          <cell r="F736" t="str">
            <v>Couturière</v>
          </cell>
          <cell r="G736" t="str">
            <v>Panda</v>
          </cell>
          <cell r="H736" t="str">
            <v>FAWZI SENDESNI</v>
          </cell>
          <cell r="I736" t="str">
            <v>B</v>
          </cell>
          <cell r="J736" t="str">
            <v>DIRECTS</v>
          </cell>
          <cell r="K736">
            <v>44739</v>
          </cell>
          <cell r="M736">
            <v>9</v>
          </cell>
          <cell r="N736" t="str">
            <v>CDD</v>
          </cell>
          <cell r="O736" t="str">
            <v>Contractuel</v>
          </cell>
          <cell r="P736">
            <v>45689</v>
          </cell>
          <cell r="Q736">
            <v>45747</v>
          </cell>
        </row>
        <row r="737">
          <cell r="A737">
            <v>1109</v>
          </cell>
          <cell r="B737" t="str">
            <v>Mlle</v>
          </cell>
          <cell r="C737" t="str">
            <v>HERMI NAJOUA</v>
          </cell>
          <cell r="D737" t="str">
            <v>SAGE Tunisia</v>
          </cell>
          <cell r="E737" t="str">
            <v>PRODUCTION</v>
          </cell>
          <cell r="F737" t="str">
            <v>Couturière</v>
          </cell>
          <cell r="G737" t="str">
            <v>Panda</v>
          </cell>
          <cell r="H737" t="str">
            <v>FAWZI SENDESNI</v>
          </cell>
          <cell r="I737" t="str">
            <v>B</v>
          </cell>
          <cell r="J737" t="str">
            <v>DIRECTS</v>
          </cell>
          <cell r="K737">
            <v>44799</v>
          </cell>
          <cell r="L737"/>
          <cell r="M737">
            <v>9</v>
          </cell>
          <cell r="N737" t="str">
            <v>CDD</v>
          </cell>
          <cell r="O737" t="str">
            <v>Contractuel</v>
          </cell>
          <cell r="P737">
            <v>45689</v>
          </cell>
          <cell r="Q737">
            <v>45747</v>
          </cell>
        </row>
        <row r="738">
          <cell r="A738">
            <v>1133</v>
          </cell>
          <cell r="B738" t="str">
            <v>Mlle</v>
          </cell>
          <cell r="C738" t="str">
            <v>NEFZI MAHA</v>
          </cell>
          <cell r="D738" t="str">
            <v>SAGE Tunisia</v>
          </cell>
          <cell r="E738" t="str">
            <v>PRODUCTION</v>
          </cell>
          <cell r="F738" t="str">
            <v>Couturière</v>
          </cell>
          <cell r="G738" t="str">
            <v>Panda</v>
          </cell>
          <cell r="H738" t="str">
            <v>FAWZI SENDESNI</v>
          </cell>
          <cell r="I738" t="str">
            <v>B</v>
          </cell>
          <cell r="J738" t="str">
            <v>DIRECTS</v>
          </cell>
          <cell r="K738">
            <v>44830</v>
          </cell>
          <cell r="L738"/>
          <cell r="M738">
            <v>9</v>
          </cell>
          <cell r="N738" t="str">
            <v>CDD</v>
          </cell>
          <cell r="O738" t="str">
            <v>Contractuel</v>
          </cell>
          <cell r="P738">
            <v>45689</v>
          </cell>
          <cell r="Q738">
            <v>45747</v>
          </cell>
        </row>
        <row r="739">
          <cell r="A739">
            <v>1177</v>
          </cell>
          <cell r="B739" t="str">
            <v>Mlle</v>
          </cell>
          <cell r="C739" t="str">
            <v>AMMOURI ESSIA</v>
          </cell>
          <cell r="D739" t="str">
            <v>SAGE Tunisia</v>
          </cell>
          <cell r="E739" t="str">
            <v>PRODUCTION</v>
          </cell>
          <cell r="F739" t="str">
            <v>Contrôle Qualité</v>
          </cell>
          <cell r="G739" t="str">
            <v>Panda</v>
          </cell>
          <cell r="H739" t="str">
            <v>FAWZI SENDESNI</v>
          </cell>
          <cell r="I739" t="str">
            <v>B</v>
          </cell>
          <cell r="J739" t="str">
            <v>INDIRECTS</v>
          </cell>
          <cell r="K739">
            <v>44854</v>
          </cell>
          <cell r="L739"/>
          <cell r="M739">
            <v>9</v>
          </cell>
          <cell r="N739" t="str">
            <v>CDD</v>
          </cell>
          <cell r="O739" t="str">
            <v>Contractuel</v>
          </cell>
          <cell r="P739">
            <v>45689</v>
          </cell>
          <cell r="Q739">
            <v>45747</v>
          </cell>
        </row>
        <row r="740">
          <cell r="A740">
            <v>1191</v>
          </cell>
          <cell r="B740" t="str">
            <v>Mlle</v>
          </cell>
          <cell r="C740" t="str">
            <v xml:space="preserve">AOUINI HENDA </v>
          </cell>
          <cell r="D740" t="str">
            <v>SAGE Tunisia</v>
          </cell>
          <cell r="E740" t="str">
            <v>PRODUCTION</v>
          </cell>
          <cell r="F740" t="str">
            <v>Couturière</v>
          </cell>
          <cell r="G740" t="str">
            <v>Panda</v>
          </cell>
          <cell r="H740" t="str">
            <v>FAWZI SENDESNI</v>
          </cell>
          <cell r="I740" t="str">
            <v>B</v>
          </cell>
          <cell r="J740" t="str">
            <v>DIRECTS</v>
          </cell>
          <cell r="K740">
            <v>44915</v>
          </cell>
          <cell r="L740"/>
          <cell r="M740">
            <v>9</v>
          </cell>
          <cell r="N740" t="str">
            <v>CDD</v>
          </cell>
          <cell r="O740" t="str">
            <v>Contractuel</v>
          </cell>
          <cell r="P740">
            <v>45689</v>
          </cell>
          <cell r="Q740">
            <v>45747</v>
          </cell>
        </row>
        <row r="741">
          <cell r="A741">
            <v>1192</v>
          </cell>
          <cell r="B741" t="str">
            <v>Madame</v>
          </cell>
          <cell r="C741" t="str">
            <v>NEFZI SIHEM</v>
          </cell>
          <cell r="D741" t="str">
            <v>SAGE Tunisia</v>
          </cell>
          <cell r="E741" t="str">
            <v>PRODUCTION</v>
          </cell>
          <cell r="F741" t="str">
            <v>Couturière</v>
          </cell>
          <cell r="G741" t="str">
            <v>Panda</v>
          </cell>
          <cell r="H741" t="str">
            <v>FAWZI SENDESNI</v>
          </cell>
          <cell r="I741" t="str">
            <v>B</v>
          </cell>
          <cell r="J741" t="str">
            <v>DIRECTS</v>
          </cell>
          <cell r="K741">
            <v>44915</v>
          </cell>
          <cell r="L741"/>
          <cell r="M741">
            <v>9</v>
          </cell>
          <cell r="N741" t="str">
            <v>CDD</v>
          </cell>
          <cell r="O741" t="str">
            <v>Contractuel</v>
          </cell>
          <cell r="P741">
            <v>45689</v>
          </cell>
          <cell r="Q741">
            <v>45747</v>
          </cell>
        </row>
        <row r="742">
          <cell r="A742">
            <v>1194</v>
          </cell>
          <cell r="B742" t="str">
            <v>Mlle</v>
          </cell>
          <cell r="C742" t="str">
            <v>ABDELLI MARYEM</v>
          </cell>
          <cell r="D742" t="str">
            <v>SAGE Tunisia</v>
          </cell>
          <cell r="E742" t="str">
            <v>PRODUCTION</v>
          </cell>
          <cell r="F742" t="str">
            <v>Couturière</v>
          </cell>
          <cell r="G742" t="str">
            <v>Panda</v>
          </cell>
          <cell r="H742" t="str">
            <v>FAWZI SENDESNI</v>
          </cell>
          <cell r="I742" t="str">
            <v>B</v>
          </cell>
          <cell r="J742" t="str">
            <v>DIRECTS</v>
          </cell>
          <cell r="K742">
            <v>44915</v>
          </cell>
          <cell r="L742"/>
          <cell r="M742">
            <v>9</v>
          </cell>
          <cell r="N742" t="str">
            <v>CDD</v>
          </cell>
          <cell r="O742" t="str">
            <v>Contractuel</v>
          </cell>
          <cell r="P742">
            <v>45689</v>
          </cell>
          <cell r="Q742">
            <v>45747</v>
          </cell>
        </row>
        <row r="743">
          <cell r="A743">
            <v>1196</v>
          </cell>
          <cell r="B743" t="str">
            <v>Madame</v>
          </cell>
          <cell r="C743" t="str">
            <v>NASRI SAMIA</v>
          </cell>
          <cell r="D743" t="str">
            <v>SAGE Tunisia</v>
          </cell>
          <cell r="E743" t="str">
            <v>PRODUCTION</v>
          </cell>
          <cell r="F743" t="str">
            <v>Team leader</v>
          </cell>
          <cell r="G743" t="str">
            <v>Panda</v>
          </cell>
          <cell r="H743" t="str">
            <v>FAWZI SENDESNI</v>
          </cell>
          <cell r="I743" t="str">
            <v>B</v>
          </cell>
          <cell r="J743" t="str">
            <v>INDIRECTS</v>
          </cell>
          <cell r="K743">
            <v>44915</v>
          </cell>
          <cell r="L743"/>
          <cell r="M743">
            <v>9</v>
          </cell>
          <cell r="N743" t="str">
            <v>CDD</v>
          </cell>
          <cell r="O743" t="str">
            <v>Contractuel</v>
          </cell>
          <cell r="P743">
            <v>45689</v>
          </cell>
          <cell r="Q743">
            <v>45777</v>
          </cell>
        </row>
        <row r="744">
          <cell r="A744">
            <v>1198</v>
          </cell>
          <cell r="B744" t="str">
            <v>Madame</v>
          </cell>
          <cell r="C744" t="str">
            <v xml:space="preserve">ABDERRAHMEN HAJER </v>
          </cell>
          <cell r="D744" t="str">
            <v>SAGE Tunisia</v>
          </cell>
          <cell r="E744" t="str">
            <v>PRODUCTION</v>
          </cell>
          <cell r="F744" t="str">
            <v>Couturière</v>
          </cell>
          <cell r="G744" t="str">
            <v>Panda</v>
          </cell>
          <cell r="H744" t="str">
            <v>FAWZI SENDESNI</v>
          </cell>
          <cell r="I744" t="str">
            <v>B</v>
          </cell>
          <cell r="J744" t="str">
            <v>DIRECTS</v>
          </cell>
          <cell r="K744">
            <v>44915</v>
          </cell>
          <cell r="L744"/>
          <cell r="M744">
            <v>9</v>
          </cell>
          <cell r="N744" t="str">
            <v>CDD</v>
          </cell>
          <cell r="O744" t="str">
            <v>Contractuel</v>
          </cell>
          <cell r="P744">
            <v>45689</v>
          </cell>
          <cell r="Q744">
            <v>45747</v>
          </cell>
        </row>
        <row r="745">
          <cell r="A745">
            <v>1199</v>
          </cell>
          <cell r="B745" t="str">
            <v>Madame</v>
          </cell>
          <cell r="C745" t="str">
            <v xml:space="preserve">WARTENI SAMIA </v>
          </cell>
          <cell r="D745" t="str">
            <v>SAGE Tunisia</v>
          </cell>
          <cell r="E745" t="str">
            <v>PRODUCTION</v>
          </cell>
          <cell r="F745" t="str">
            <v>Couturière</v>
          </cell>
          <cell r="G745" t="str">
            <v>Panda</v>
          </cell>
          <cell r="H745" t="str">
            <v>FAWZI SENDESNI</v>
          </cell>
          <cell r="I745" t="str">
            <v>B</v>
          </cell>
          <cell r="J745" t="str">
            <v>DIRECTS</v>
          </cell>
          <cell r="K745">
            <v>44915</v>
          </cell>
          <cell r="L745"/>
          <cell r="M745">
            <v>9</v>
          </cell>
          <cell r="N745" t="str">
            <v>CDD</v>
          </cell>
          <cell r="O745" t="str">
            <v>Contractuel</v>
          </cell>
          <cell r="P745">
            <v>45689</v>
          </cell>
          <cell r="Q745">
            <v>45747</v>
          </cell>
        </row>
        <row r="746">
          <cell r="A746">
            <v>1200</v>
          </cell>
          <cell r="B746" t="str">
            <v>Mlle</v>
          </cell>
          <cell r="C746" t="str">
            <v>RAZKI OLFA</v>
          </cell>
          <cell r="D746" t="str">
            <v>SAGE Tunisia</v>
          </cell>
          <cell r="E746" t="str">
            <v>PRODUCTION</v>
          </cell>
          <cell r="F746" t="str">
            <v>Couturière</v>
          </cell>
          <cell r="G746" t="str">
            <v>Panda</v>
          </cell>
          <cell r="H746" t="str">
            <v>FAWZI SENDESNI</v>
          </cell>
          <cell r="I746" t="str">
            <v>B</v>
          </cell>
          <cell r="J746" t="str">
            <v>DIRECTS</v>
          </cell>
          <cell r="K746">
            <v>44915</v>
          </cell>
          <cell r="L746"/>
          <cell r="M746">
            <v>9</v>
          </cell>
          <cell r="N746" t="str">
            <v>CDD</v>
          </cell>
          <cell r="O746" t="str">
            <v>Contractuel</v>
          </cell>
          <cell r="P746">
            <v>45689</v>
          </cell>
          <cell r="Q746">
            <v>45747</v>
          </cell>
        </row>
        <row r="747">
          <cell r="A747">
            <v>1213</v>
          </cell>
          <cell r="B747" t="str">
            <v>Mlle</v>
          </cell>
          <cell r="C747" t="str">
            <v>MEJRI GHOFRAN</v>
          </cell>
          <cell r="D747" t="str">
            <v>SAGE Tunisia</v>
          </cell>
          <cell r="E747" t="str">
            <v>PRODUCTION</v>
          </cell>
          <cell r="F747" t="str">
            <v>Contrôle Qualité</v>
          </cell>
          <cell r="G747" t="str">
            <v>Panda</v>
          </cell>
          <cell r="H747" t="str">
            <v>FAWZI SENDESNI</v>
          </cell>
          <cell r="I747" t="str">
            <v>B</v>
          </cell>
          <cell r="J747" t="str">
            <v>INDIRECTS</v>
          </cell>
          <cell r="K747">
            <v>44923</v>
          </cell>
          <cell r="L747"/>
          <cell r="M747">
            <v>9</v>
          </cell>
          <cell r="N747" t="str">
            <v>CDD</v>
          </cell>
          <cell r="O747" t="str">
            <v>Contractuel</v>
          </cell>
          <cell r="P747">
            <v>45689</v>
          </cell>
          <cell r="Q747">
            <v>45747</v>
          </cell>
        </row>
        <row r="748">
          <cell r="A748">
            <v>1214</v>
          </cell>
          <cell r="B748" t="str">
            <v>Madame</v>
          </cell>
          <cell r="C748" t="str">
            <v>MEJRI MOUNA</v>
          </cell>
          <cell r="D748" t="str">
            <v>SAGE Tunisia</v>
          </cell>
          <cell r="E748" t="str">
            <v>PRODUCTION</v>
          </cell>
          <cell r="F748" t="str">
            <v>WIRE</v>
          </cell>
          <cell r="G748" t="str">
            <v>Panda</v>
          </cell>
          <cell r="H748" t="str">
            <v>FAWZI SENDESNI</v>
          </cell>
          <cell r="I748" t="str">
            <v>B</v>
          </cell>
          <cell r="J748" t="str">
            <v>DIRECTS</v>
          </cell>
          <cell r="K748">
            <v>44936</v>
          </cell>
          <cell r="L748"/>
          <cell r="M748">
            <v>9</v>
          </cell>
          <cell r="N748" t="str">
            <v>CDD</v>
          </cell>
          <cell r="O748" t="str">
            <v>Contractuel</v>
          </cell>
          <cell r="P748">
            <v>45689</v>
          </cell>
          <cell r="Q748">
            <v>45716</v>
          </cell>
        </row>
        <row r="749">
          <cell r="A749">
            <v>1224</v>
          </cell>
          <cell r="B749" t="str">
            <v>Madame</v>
          </cell>
          <cell r="C749" t="str">
            <v>HERMI SAFIA</v>
          </cell>
          <cell r="D749" t="str">
            <v>SAGE Tunisia</v>
          </cell>
          <cell r="E749" t="str">
            <v>PRODUCTION</v>
          </cell>
          <cell r="F749" t="str">
            <v>WIRE</v>
          </cell>
          <cell r="G749" t="str">
            <v>Panda</v>
          </cell>
          <cell r="H749" t="str">
            <v>FAWZI SENDESNI</v>
          </cell>
          <cell r="I749" t="str">
            <v>B</v>
          </cell>
          <cell r="J749" t="str">
            <v>DIRECTS</v>
          </cell>
          <cell r="K749">
            <v>44939</v>
          </cell>
          <cell r="L749"/>
          <cell r="M749">
            <v>9</v>
          </cell>
          <cell r="N749" t="str">
            <v>CDD</v>
          </cell>
          <cell r="O749" t="str">
            <v>Contractuel</v>
          </cell>
          <cell r="P749">
            <v>45689</v>
          </cell>
          <cell r="Q749">
            <v>45716</v>
          </cell>
        </row>
        <row r="750">
          <cell r="A750">
            <v>1294</v>
          </cell>
          <cell r="B750" t="str">
            <v>Madame</v>
          </cell>
          <cell r="C750" t="str">
            <v>ROMDHANI SAOUSSEN</v>
          </cell>
          <cell r="D750" t="str">
            <v>SAGE Tunisia</v>
          </cell>
          <cell r="E750" t="str">
            <v>PRODUCTION</v>
          </cell>
          <cell r="F750" t="str">
            <v>Couturière</v>
          </cell>
          <cell r="G750" t="str">
            <v>Panda</v>
          </cell>
          <cell r="H750" t="str">
            <v>FAWZI SENDESNI</v>
          </cell>
          <cell r="I750" t="str">
            <v>B</v>
          </cell>
          <cell r="J750" t="str">
            <v>DIRECTS</v>
          </cell>
          <cell r="K750">
            <v>44972</v>
          </cell>
          <cell r="L750"/>
          <cell r="M750">
            <v>9</v>
          </cell>
          <cell r="N750" t="str">
            <v>CDD</v>
          </cell>
          <cell r="O750" t="str">
            <v>Contractuel</v>
          </cell>
          <cell r="P750">
            <v>45689</v>
          </cell>
          <cell r="Q750">
            <v>45747</v>
          </cell>
        </row>
        <row r="751">
          <cell r="A751">
            <v>1334</v>
          </cell>
          <cell r="B751" t="str">
            <v>Madame</v>
          </cell>
          <cell r="C751" t="str">
            <v>AOUINI IMEN</v>
          </cell>
          <cell r="D751" t="str">
            <v>SAGE Tunisia</v>
          </cell>
          <cell r="E751" t="str">
            <v>PRODUCTION</v>
          </cell>
          <cell r="F751" t="str">
            <v>Couturière</v>
          </cell>
          <cell r="G751" t="str">
            <v>Panda</v>
          </cell>
          <cell r="H751" t="str">
            <v>FAWZI SENDESNI</v>
          </cell>
          <cell r="I751" t="str">
            <v>B</v>
          </cell>
          <cell r="J751" t="str">
            <v>DIRECTS</v>
          </cell>
          <cell r="K751">
            <v>44995</v>
          </cell>
          <cell r="M751">
            <v>9</v>
          </cell>
          <cell r="N751" t="str">
            <v>CDD</v>
          </cell>
          <cell r="O751" t="str">
            <v>Contractuel</v>
          </cell>
          <cell r="P751">
            <v>45689</v>
          </cell>
          <cell r="Q751">
            <v>45747</v>
          </cell>
        </row>
        <row r="752">
          <cell r="A752">
            <v>1339</v>
          </cell>
          <cell r="B752" t="str">
            <v>Mlle</v>
          </cell>
          <cell r="C752" t="str">
            <v>NEFZI KHOULOUD</v>
          </cell>
          <cell r="D752" t="str">
            <v>SAGE Tunisia</v>
          </cell>
          <cell r="E752" t="str">
            <v>PRODUCTION</v>
          </cell>
          <cell r="F752" t="str">
            <v>Couturière</v>
          </cell>
          <cell r="G752" t="str">
            <v>Panda</v>
          </cell>
          <cell r="H752" t="str">
            <v>FAWZI SENDESNI</v>
          </cell>
          <cell r="I752" t="str">
            <v>B</v>
          </cell>
          <cell r="J752" t="str">
            <v>DIRECTS</v>
          </cell>
          <cell r="K752">
            <v>44995</v>
          </cell>
          <cell r="M752">
            <v>9</v>
          </cell>
          <cell r="N752" t="str">
            <v>CDD</v>
          </cell>
          <cell r="O752" t="str">
            <v>Contractuel</v>
          </cell>
          <cell r="P752">
            <v>45689</v>
          </cell>
          <cell r="Q752">
            <v>45747</v>
          </cell>
        </row>
        <row r="753">
          <cell r="A753">
            <v>1342</v>
          </cell>
          <cell r="B753" t="str">
            <v>Madame</v>
          </cell>
          <cell r="C753" t="str">
            <v>FAIDI AFEF</v>
          </cell>
          <cell r="D753" t="str">
            <v>SAGE Tunisia</v>
          </cell>
          <cell r="E753" t="str">
            <v>PRODUCTION</v>
          </cell>
          <cell r="F753" t="str">
            <v>Contrôle qualité</v>
          </cell>
          <cell r="G753" t="str">
            <v>Panda</v>
          </cell>
          <cell r="H753" t="str">
            <v>FAWZI SENDESNI</v>
          </cell>
          <cell r="I753" t="str">
            <v>B</v>
          </cell>
          <cell r="J753" t="str">
            <v>INDIRECTS</v>
          </cell>
          <cell r="K753">
            <v>44996</v>
          </cell>
          <cell r="M753">
            <v>9</v>
          </cell>
          <cell r="N753" t="str">
            <v>CDD</v>
          </cell>
          <cell r="O753" t="str">
            <v>Contractuel</v>
          </cell>
          <cell r="P753">
            <v>45689</v>
          </cell>
          <cell r="Q753">
            <v>45747</v>
          </cell>
        </row>
        <row r="754">
          <cell r="A754">
            <v>1354</v>
          </cell>
          <cell r="B754" t="str">
            <v>Madame</v>
          </cell>
          <cell r="C754" t="str">
            <v>HABIBI SAMIA</v>
          </cell>
          <cell r="D754" t="str">
            <v>SAGE Tunisia</v>
          </cell>
          <cell r="E754" t="str">
            <v>PRODUCTION</v>
          </cell>
          <cell r="F754" t="str">
            <v>Couturière</v>
          </cell>
          <cell r="G754" t="str">
            <v>Panda</v>
          </cell>
          <cell r="H754" t="str">
            <v>FAWZI SENDESNI</v>
          </cell>
          <cell r="I754" t="str">
            <v>B</v>
          </cell>
          <cell r="J754" t="str">
            <v>DIRECTS</v>
          </cell>
          <cell r="K754">
            <v>45012</v>
          </cell>
          <cell r="M754">
            <v>9</v>
          </cell>
          <cell r="N754" t="str">
            <v>CDD</v>
          </cell>
          <cell r="O754" t="str">
            <v>Contractuel</v>
          </cell>
          <cell r="P754">
            <v>45689</v>
          </cell>
          <cell r="Q754">
            <v>45747</v>
          </cell>
        </row>
        <row r="755">
          <cell r="A755">
            <v>1357</v>
          </cell>
          <cell r="B755" t="str">
            <v>Mlle</v>
          </cell>
          <cell r="C755" t="str">
            <v>LTIFI IMEN</v>
          </cell>
          <cell r="D755" t="str">
            <v>SAGE Tunisia</v>
          </cell>
          <cell r="E755" t="str">
            <v>PRODUCTION</v>
          </cell>
          <cell r="F755" t="str">
            <v>Alimentatrice</v>
          </cell>
          <cell r="G755" t="str">
            <v>Panda</v>
          </cell>
          <cell r="H755" t="str">
            <v>FAWZI SENDESNI</v>
          </cell>
          <cell r="I755" t="str">
            <v>B</v>
          </cell>
          <cell r="J755" t="str">
            <v>DIRECTS</v>
          </cell>
          <cell r="K755">
            <v>45000</v>
          </cell>
          <cell r="M755">
            <v>9</v>
          </cell>
          <cell r="N755" t="str">
            <v>CDD</v>
          </cell>
          <cell r="O755" t="str">
            <v>Contractuel</v>
          </cell>
          <cell r="P755">
            <v>45689</v>
          </cell>
          <cell r="Q755">
            <v>45747</v>
          </cell>
        </row>
        <row r="756">
          <cell r="A756">
            <v>1391</v>
          </cell>
          <cell r="B756" t="str">
            <v>Madame</v>
          </cell>
          <cell r="C756" t="str">
            <v>CHAAOURIA SAMEH</v>
          </cell>
          <cell r="D756" t="str">
            <v>SAGE Tunisia</v>
          </cell>
          <cell r="E756" t="str">
            <v>PRODUCTION</v>
          </cell>
          <cell r="F756" t="str">
            <v>Couturière</v>
          </cell>
          <cell r="G756" t="str">
            <v>Panda</v>
          </cell>
          <cell r="H756" t="str">
            <v>FAWZI SENDESNI</v>
          </cell>
          <cell r="I756" t="str">
            <v>B</v>
          </cell>
          <cell r="J756" t="str">
            <v>DIRECTS</v>
          </cell>
          <cell r="K756">
            <v>45017</v>
          </cell>
          <cell r="M756">
            <v>9</v>
          </cell>
          <cell r="N756" t="str">
            <v>CDD</v>
          </cell>
          <cell r="O756" t="str">
            <v>Contractuel</v>
          </cell>
          <cell r="P756">
            <v>45689</v>
          </cell>
          <cell r="Q756">
            <v>45747</v>
          </cell>
        </row>
        <row r="757">
          <cell r="A757">
            <v>1434</v>
          </cell>
          <cell r="B757" t="str">
            <v>Mlle</v>
          </cell>
          <cell r="C757" t="str">
            <v>HABBECHI FEYZA</v>
          </cell>
          <cell r="D757" t="str">
            <v>SAGE Tunisia</v>
          </cell>
          <cell r="E757" t="str">
            <v>PRODUCTION</v>
          </cell>
          <cell r="F757" t="str">
            <v>Couturière</v>
          </cell>
          <cell r="G757" t="str">
            <v>Panda</v>
          </cell>
          <cell r="H757" t="str">
            <v>FAWZI SENDESNI</v>
          </cell>
          <cell r="I757" t="str">
            <v>B</v>
          </cell>
          <cell r="J757" t="str">
            <v>DIRECTS</v>
          </cell>
          <cell r="K757">
            <v>45045</v>
          </cell>
          <cell r="M757">
            <v>9</v>
          </cell>
          <cell r="N757" t="str">
            <v>CDD</v>
          </cell>
          <cell r="O757" t="str">
            <v>Contractuel</v>
          </cell>
          <cell r="P757">
            <v>45689</v>
          </cell>
          <cell r="Q757">
            <v>45747</v>
          </cell>
        </row>
        <row r="758">
          <cell r="A758">
            <v>1441</v>
          </cell>
          <cell r="B758" t="str">
            <v>Madame</v>
          </cell>
          <cell r="C758" t="str">
            <v>JELASSI AMEL</v>
          </cell>
          <cell r="D758" t="str">
            <v>SAGE Tunisia</v>
          </cell>
          <cell r="E758" t="str">
            <v>PRODUCTION</v>
          </cell>
          <cell r="F758" t="str">
            <v>Contrôle qualité</v>
          </cell>
          <cell r="G758" t="str">
            <v>Panda</v>
          </cell>
          <cell r="H758" t="str">
            <v>FAWZI SENDESNI</v>
          </cell>
          <cell r="I758" t="str">
            <v>B</v>
          </cell>
          <cell r="J758" t="str">
            <v>INDIRECTS</v>
          </cell>
          <cell r="K758">
            <v>45048</v>
          </cell>
          <cell r="M758">
            <v>9</v>
          </cell>
          <cell r="N758" t="str">
            <v>CDD</v>
          </cell>
          <cell r="O758" t="str">
            <v>Contractuel</v>
          </cell>
          <cell r="P758">
            <v>45689</v>
          </cell>
          <cell r="Q758">
            <v>45747</v>
          </cell>
        </row>
        <row r="759">
          <cell r="A759">
            <v>1448</v>
          </cell>
          <cell r="B759" t="str">
            <v>Madame</v>
          </cell>
          <cell r="C759" t="str">
            <v>DRIDI HOUDA</v>
          </cell>
          <cell r="D759" t="str">
            <v>SAGE Tunisia</v>
          </cell>
          <cell r="E759" t="str">
            <v>PRODUCTION</v>
          </cell>
          <cell r="F759" t="str">
            <v>Couturière</v>
          </cell>
          <cell r="G759" t="str">
            <v>Panda</v>
          </cell>
          <cell r="H759" t="str">
            <v>FAWZI SENDESNI</v>
          </cell>
          <cell r="I759" t="str">
            <v>B</v>
          </cell>
          <cell r="J759" t="str">
            <v>DIRECTS</v>
          </cell>
          <cell r="K759">
            <v>45049</v>
          </cell>
          <cell r="M759">
            <v>9</v>
          </cell>
          <cell r="N759" t="str">
            <v>CDD</v>
          </cell>
          <cell r="O759" t="str">
            <v>Contractuel</v>
          </cell>
          <cell r="P759">
            <v>45689</v>
          </cell>
          <cell r="Q759">
            <v>45747</v>
          </cell>
        </row>
        <row r="760">
          <cell r="A760">
            <v>1450</v>
          </cell>
          <cell r="B760" t="str">
            <v>Mlle</v>
          </cell>
          <cell r="C760" t="str">
            <v>ARBI NAHLA</v>
          </cell>
          <cell r="D760" t="str">
            <v>SAGE Tunisia</v>
          </cell>
          <cell r="E760" t="str">
            <v>PRODUCTION</v>
          </cell>
          <cell r="F760" t="str">
            <v>WIRE</v>
          </cell>
          <cell r="G760" t="str">
            <v>Panda</v>
          </cell>
          <cell r="H760" t="str">
            <v>FAWZI SENDESNI</v>
          </cell>
          <cell r="I760" t="str">
            <v>B</v>
          </cell>
          <cell r="J760" t="str">
            <v>DIRECTS</v>
          </cell>
          <cell r="K760">
            <v>45049</v>
          </cell>
          <cell r="M760">
            <v>9</v>
          </cell>
          <cell r="N760" t="str">
            <v>CDD</v>
          </cell>
          <cell r="O760" t="str">
            <v>Contractuel</v>
          </cell>
          <cell r="P760">
            <v>45689</v>
          </cell>
          <cell r="Q760">
            <v>45716</v>
          </cell>
        </row>
        <row r="761">
          <cell r="A761">
            <v>1474</v>
          </cell>
          <cell r="B761" t="str">
            <v>Mlle</v>
          </cell>
          <cell r="C761" t="str">
            <v>HDHILI AHLEM</v>
          </cell>
          <cell r="D761" t="str">
            <v>SAGE Tunisia</v>
          </cell>
          <cell r="E761" t="str">
            <v>PRODUCTION</v>
          </cell>
          <cell r="F761" t="str">
            <v>WIRE</v>
          </cell>
          <cell r="G761" t="str">
            <v>Panda</v>
          </cell>
          <cell r="H761" t="str">
            <v>FAWZI SENDESNI</v>
          </cell>
          <cell r="I761" t="str">
            <v>B</v>
          </cell>
          <cell r="J761" t="str">
            <v>DIRECTS</v>
          </cell>
          <cell r="K761">
            <v>45056</v>
          </cell>
          <cell r="M761">
            <v>9</v>
          </cell>
          <cell r="N761" t="str">
            <v>CDD</v>
          </cell>
          <cell r="O761" t="str">
            <v>Contractuel</v>
          </cell>
          <cell r="P761">
            <v>45689</v>
          </cell>
          <cell r="Q761">
            <v>45716</v>
          </cell>
        </row>
        <row r="762">
          <cell r="A762">
            <v>1485</v>
          </cell>
          <cell r="B762" t="str">
            <v>Madame</v>
          </cell>
          <cell r="C762" t="str">
            <v>AZZABI ABIR</v>
          </cell>
          <cell r="D762" t="str">
            <v>SAGE Tunisia</v>
          </cell>
          <cell r="E762" t="str">
            <v>PRODUCTION</v>
          </cell>
          <cell r="F762" t="str">
            <v>Couturière</v>
          </cell>
          <cell r="G762" t="str">
            <v>Panda</v>
          </cell>
          <cell r="H762" t="str">
            <v>FAWZI SENDESNI</v>
          </cell>
          <cell r="I762" t="str">
            <v>B</v>
          </cell>
          <cell r="J762" t="str">
            <v>DIRECTS</v>
          </cell>
          <cell r="K762">
            <v>45059</v>
          </cell>
          <cell r="M762">
            <v>9</v>
          </cell>
          <cell r="N762" t="str">
            <v>CDD</v>
          </cell>
          <cell r="O762" t="str">
            <v>Contractuel</v>
          </cell>
          <cell r="P762">
            <v>45689</v>
          </cell>
          <cell r="Q762">
            <v>45747</v>
          </cell>
        </row>
        <row r="763">
          <cell r="A763">
            <v>1530</v>
          </cell>
          <cell r="B763" t="str">
            <v>Madame</v>
          </cell>
          <cell r="C763" t="str">
            <v>JLASSI FAIZA</v>
          </cell>
          <cell r="D763" t="str">
            <v>SAGE Tunisia</v>
          </cell>
          <cell r="E763" t="str">
            <v>PRODUCTION</v>
          </cell>
          <cell r="F763" t="str">
            <v>Couturière</v>
          </cell>
          <cell r="G763" t="str">
            <v>Panda</v>
          </cell>
          <cell r="H763" t="str">
            <v>FAWZI SENDESNI</v>
          </cell>
          <cell r="I763" t="str">
            <v>B</v>
          </cell>
          <cell r="J763" t="str">
            <v>DIRECTS</v>
          </cell>
          <cell r="K763">
            <v>45083</v>
          </cell>
          <cell r="M763">
            <v>9</v>
          </cell>
          <cell r="N763" t="str">
            <v>CDD</v>
          </cell>
          <cell r="O763" t="str">
            <v>Contractuel</v>
          </cell>
          <cell r="P763">
            <v>45689</v>
          </cell>
          <cell r="Q763">
            <v>45747</v>
          </cell>
        </row>
        <row r="764">
          <cell r="A764">
            <v>1568</v>
          </cell>
          <cell r="B764" t="str">
            <v>Madame</v>
          </cell>
          <cell r="C764" t="str">
            <v>BOUZIDI LOBNA</v>
          </cell>
          <cell r="D764" t="str">
            <v>SAGE Tunisia</v>
          </cell>
          <cell r="E764" t="str">
            <v>PRODUCTION</v>
          </cell>
          <cell r="F764" t="str">
            <v>Couturière</v>
          </cell>
          <cell r="G764" t="str">
            <v>Panda</v>
          </cell>
          <cell r="H764" t="str">
            <v>FAWZI SENDESNI</v>
          </cell>
          <cell r="I764" t="str">
            <v>B</v>
          </cell>
          <cell r="J764" t="str">
            <v>DIRECTS</v>
          </cell>
          <cell r="K764">
            <v>45110</v>
          </cell>
          <cell r="M764">
            <v>9</v>
          </cell>
          <cell r="N764" t="str">
            <v>CDD</v>
          </cell>
          <cell r="O764" t="str">
            <v>Contractuel</v>
          </cell>
          <cell r="P764">
            <v>45689</v>
          </cell>
          <cell r="Q764">
            <v>45747</v>
          </cell>
        </row>
        <row r="765">
          <cell r="A765">
            <v>1711</v>
          </cell>
          <cell r="B765" t="str">
            <v>Mlle</v>
          </cell>
          <cell r="C765" t="str">
            <v>HAMMAMI RIHAB</v>
          </cell>
          <cell r="D765" t="str">
            <v>SAGE Tunisia</v>
          </cell>
          <cell r="E765" t="str">
            <v>PRODUCTION</v>
          </cell>
          <cell r="F765" t="str">
            <v>Contrôle qualité</v>
          </cell>
          <cell r="G765" t="str">
            <v>Panda</v>
          </cell>
          <cell r="H765" t="str">
            <v>FAWZI SENDESNI</v>
          </cell>
          <cell r="I765" t="str">
            <v>B</v>
          </cell>
          <cell r="J765" t="str">
            <v>INDIRECTS</v>
          </cell>
          <cell r="K765">
            <v>45208</v>
          </cell>
          <cell r="M765">
            <v>9</v>
          </cell>
          <cell r="N765" t="str">
            <v>CDD</v>
          </cell>
          <cell r="O765" t="str">
            <v>Contractuel</v>
          </cell>
          <cell r="P765">
            <v>45689</v>
          </cell>
          <cell r="Q765">
            <v>45747</v>
          </cell>
        </row>
        <row r="766">
          <cell r="A766">
            <v>1771</v>
          </cell>
          <cell r="B766" t="str">
            <v>Madame</v>
          </cell>
          <cell r="C766" t="str">
            <v>RIAHI MOUNIRA</v>
          </cell>
          <cell r="D766" t="str">
            <v>SAGE Tunisia</v>
          </cell>
          <cell r="E766" t="str">
            <v>PRODUCTION</v>
          </cell>
          <cell r="F766" t="str">
            <v>Couturière</v>
          </cell>
          <cell r="G766" t="str">
            <v>Panda</v>
          </cell>
          <cell r="H766" t="str">
            <v>FAWZI SENDESNI</v>
          </cell>
          <cell r="I766" t="str">
            <v>B</v>
          </cell>
          <cell r="J766" t="str">
            <v>DIRECTS</v>
          </cell>
          <cell r="K766">
            <v>45246</v>
          </cell>
          <cell r="M766">
            <v>9</v>
          </cell>
          <cell r="N766" t="str">
            <v>CDD</v>
          </cell>
          <cell r="O766" t="str">
            <v>Contractuel</v>
          </cell>
          <cell r="P766">
            <v>45689</v>
          </cell>
          <cell r="Q766">
            <v>45747</v>
          </cell>
        </row>
        <row r="767">
          <cell r="A767">
            <v>1889</v>
          </cell>
          <cell r="B767" t="str">
            <v>Madame</v>
          </cell>
          <cell r="C767" t="str">
            <v>NAHDI SAMIA</v>
          </cell>
          <cell r="D767" t="str">
            <v>SAGE Tunisia</v>
          </cell>
          <cell r="E767" t="str">
            <v>PRODUCTION</v>
          </cell>
          <cell r="F767" t="str">
            <v>Couturière</v>
          </cell>
          <cell r="G767" t="str">
            <v>Panda</v>
          </cell>
          <cell r="H767" t="str">
            <v>FAWZI SENDESNI</v>
          </cell>
          <cell r="I767" t="str">
            <v>B</v>
          </cell>
          <cell r="J767" t="str">
            <v>DIRECTS</v>
          </cell>
          <cell r="K767">
            <v>45306</v>
          </cell>
          <cell r="M767">
            <v>9</v>
          </cell>
          <cell r="N767" t="str">
            <v>CDD</v>
          </cell>
          <cell r="O767" t="str">
            <v>Contractuel</v>
          </cell>
          <cell r="P767">
            <v>45689</v>
          </cell>
          <cell r="Q767">
            <v>45747</v>
          </cell>
        </row>
        <row r="768">
          <cell r="A768">
            <v>1999</v>
          </cell>
          <cell r="B768" t="str">
            <v>Madame</v>
          </cell>
          <cell r="C768" t="str">
            <v>DRIDI YAMINA</v>
          </cell>
          <cell r="D768" t="str">
            <v>SAGE Tunisia</v>
          </cell>
          <cell r="E768" t="str">
            <v>PRODUCTION</v>
          </cell>
          <cell r="F768" t="str">
            <v>Couturière</v>
          </cell>
          <cell r="G768" t="str">
            <v>Panda</v>
          </cell>
          <cell r="H768" t="str">
            <v>FAWZI SENDESNI</v>
          </cell>
          <cell r="I768" t="str">
            <v>B</v>
          </cell>
          <cell r="J768" t="str">
            <v>DIRECTS</v>
          </cell>
          <cell r="K768">
            <v>45344</v>
          </cell>
          <cell r="M768">
            <v>9</v>
          </cell>
          <cell r="N768" t="str">
            <v>CDD</v>
          </cell>
          <cell r="O768" t="str">
            <v>Contractuel</v>
          </cell>
          <cell r="P768">
            <v>45689</v>
          </cell>
          <cell r="Q768">
            <v>45716</v>
          </cell>
        </row>
        <row r="769">
          <cell r="A769">
            <v>2073</v>
          </cell>
          <cell r="B769" t="str">
            <v>Madame</v>
          </cell>
          <cell r="C769" t="str">
            <v xml:space="preserve">SAIDI HANEN </v>
          </cell>
          <cell r="D769" t="str">
            <v>SAGE Tunisia</v>
          </cell>
          <cell r="E769" t="str">
            <v>PRODUCTION</v>
          </cell>
          <cell r="F769" t="str">
            <v>Couturière</v>
          </cell>
          <cell r="G769" t="str">
            <v>Panda</v>
          </cell>
          <cell r="H769" t="str">
            <v>FAWZI SENDESNI</v>
          </cell>
          <cell r="I769" t="str">
            <v>B</v>
          </cell>
          <cell r="J769" t="str">
            <v>DIRECTS</v>
          </cell>
          <cell r="K769">
            <v>45348</v>
          </cell>
          <cell r="M769">
            <v>9</v>
          </cell>
          <cell r="N769" t="str">
            <v>CDD</v>
          </cell>
          <cell r="O769" t="str">
            <v>Contractuel</v>
          </cell>
          <cell r="P769">
            <v>45689</v>
          </cell>
          <cell r="Q769">
            <v>45716</v>
          </cell>
        </row>
        <row r="770">
          <cell r="A770">
            <v>2108</v>
          </cell>
          <cell r="B770" t="str">
            <v>Madame</v>
          </cell>
          <cell r="C770" t="str">
            <v>AMIRI SOUAD</v>
          </cell>
          <cell r="D770" t="str">
            <v>SAGE Tunisia</v>
          </cell>
          <cell r="E770" t="str">
            <v>PRODUCTION</v>
          </cell>
          <cell r="F770" t="str">
            <v>Couturière</v>
          </cell>
          <cell r="G770" t="str">
            <v>Panda</v>
          </cell>
          <cell r="H770" t="str">
            <v>FAWZI SENDESNI</v>
          </cell>
          <cell r="I770" t="str">
            <v>B</v>
          </cell>
          <cell r="J770" t="str">
            <v>DIRECTS</v>
          </cell>
          <cell r="K770">
            <v>45351</v>
          </cell>
          <cell r="M770">
            <v>9</v>
          </cell>
          <cell r="N770" t="str">
            <v>CDD</v>
          </cell>
          <cell r="O770" t="str">
            <v>Contractuel</v>
          </cell>
          <cell r="P770">
            <v>45689</v>
          </cell>
          <cell r="Q770">
            <v>45716</v>
          </cell>
        </row>
        <row r="771">
          <cell r="A771">
            <v>2116</v>
          </cell>
          <cell r="B771" t="str">
            <v>Madame</v>
          </cell>
          <cell r="C771" t="str">
            <v>JLASSI RANIA</v>
          </cell>
          <cell r="D771" t="str">
            <v>SAGE Tunisia</v>
          </cell>
          <cell r="E771" t="str">
            <v>PRODUCTION</v>
          </cell>
          <cell r="F771" t="str">
            <v>Couturière</v>
          </cell>
          <cell r="G771" t="str">
            <v>Panda</v>
          </cell>
          <cell r="H771" t="str">
            <v>FAWZI SENDESNI</v>
          </cell>
          <cell r="I771" t="str">
            <v>B</v>
          </cell>
          <cell r="J771" t="str">
            <v>DIRECTS</v>
          </cell>
          <cell r="K771">
            <v>45352</v>
          </cell>
          <cell r="M771">
            <v>9</v>
          </cell>
          <cell r="N771" t="str">
            <v>CDD</v>
          </cell>
          <cell r="O771" t="str">
            <v>Contractuel</v>
          </cell>
          <cell r="P771">
            <v>45689</v>
          </cell>
          <cell r="Q771">
            <v>45716</v>
          </cell>
        </row>
        <row r="772">
          <cell r="A772">
            <v>2146</v>
          </cell>
          <cell r="B772" t="str">
            <v>Madame</v>
          </cell>
          <cell r="C772" t="str">
            <v>BOUABDALLAH NOUR HANA</v>
          </cell>
          <cell r="D772" t="str">
            <v>SAGE Tunisia</v>
          </cell>
          <cell r="E772" t="str">
            <v>PRODUCTION</v>
          </cell>
          <cell r="F772" t="str">
            <v>WIRE</v>
          </cell>
          <cell r="G772" t="str">
            <v>Panda</v>
          </cell>
          <cell r="H772" t="str">
            <v>FAWZI SENDESNI</v>
          </cell>
          <cell r="I772" t="str">
            <v>B</v>
          </cell>
          <cell r="J772" t="str">
            <v>DIRECTS</v>
          </cell>
          <cell r="K772">
            <v>45366</v>
          </cell>
          <cell r="M772">
            <v>9</v>
          </cell>
          <cell r="N772" t="str">
            <v>CDD</v>
          </cell>
          <cell r="O772" t="str">
            <v>Contractuel</v>
          </cell>
          <cell r="P772">
            <v>45689</v>
          </cell>
          <cell r="Q772">
            <v>45716</v>
          </cell>
        </row>
        <row r="773">
          <cell r="A773">
            <v>2156</v>
          </cell>
          <cell r="B773" t="str">
            <v>Madame</v>
          </cell>
          <cell r="C773" t="str">
            <v>SALMI SAMAH</v>
          </cell>
          <cell r="D773" t="str">
            <v>SAGE Tunisia</v>
          </cell>
          <cell r="E773" t="str">
            <v>PRODUCTION</v>
          </cell>
          <cell r="F773" t="str">
            <v>Couturière</v>
          </cell>
          <cell r="G773" t="str">
            <v>Panda</v>
          </cell>
          <cell r="H773" t="str">
            <v>FAWZI SENDESNI</v>
          </cell>
          <cell r="I773" t="str">
            <v>B</v>
          </cell>
          <cell r="J773" t="str">
            <v>DIRECTS</v>
          </cell>
          <cell r="K773">
            <v>45360</v>
          </cell>
          <cell r="M773">
            <v>9</v>
          </cell>
          <cell r="N773" t="str">
            <v>CDD</v>
          </cell>
          <cell r="O773" t="str">
            <v>Contractuel</v>
          </cell>
          <cell r="P773">
            <v>45689</v>
          </cell>
          <cell r="Q773">
            <v>45716</v>
          </cell>
        </row>
        <row r="774">
          <cell r="A774">
            <v>2259</v>
          </cell>
          <cell r="B774" t="str">
            <v>Madame</v>
          </cell>
          <cell r="C774" t="str">
            <v>MASSOUDI WAFA</v>
          </cell>
          <cell r="D774" t="str">
            <v>SAGE Tunisia</v>
          </cell>
          <cell r="E774" t="str">
            <v>PRODUCTION</v>
          </cell>
          <cell r="F774" t="str">
            <v>Contrôle Qualité</v>
          </cell>
          <cell r="G774" t="str">
            <v>Panda</v>
          </cell>
          <cell r="H774" t="str">
            <v>FAWZI SENDESNI</v>
          </cell>
          <cell r="I774" t="str">
            <v>B</v>
          </cell>
          <cell r="J774" t="str">
            <v>INDIRECTS</v>
          </cell>
          <cell r="K774">
            <v>45402</v>
          </cell>
          <cell r="M774">
            <v>9</v>
          </cell>
          <cell r="N774" t="str">
            <v>CDD</v>
          </cell>
          <cell r="O774" t="str">
            <v>Contractuel</v>
          </cell>
          <cell r="P774">
            <v>45689</v>
          </cell>
          <cell r="Q774">
            <v>45716</v>
          </cell>
        </row>
        <row r="775">
          <cell r="A775">
            <v>2475</v>
          </cell>
          <cell r="B775" t="str">
            <v>Madame</v>
          </cell>
          <cell r="C775" t="str">
            <v>JAOUADI HANENE</v>
          </cell>
          <cell r="D775" t="str">
            <v>SAGE Tunisia</v>
          </cell>
          <cell r="E775" t="str">
            <v>PRODUCTION</v>
          </cell>
          <cell r="F775" t="str">
            <v>Couturière</v>
          </cell>
          <cell r="G775" t="str">
            <v>Panda</v>
          </cell>
          <cell r="H775" t="str">
            <v>FAWZI SENDESNI</v>
          </cell>
          <cell r="I775" t="str">
            <v>B</v>
          </cell>
          <cell r="J775" t="str">
            <v>DIRECTS</v>
          </cell>
          <cell r="K775">
            <v>45450</v>
          </cell>
          <cell r="M775">
            <v>9</v>
          </cell>
          <cell r="N775" t="str">
            <v>CDD</v>
          </cell>
          <cell r="O775" t="str">
            <v>Contractuel</v>
          </cell>
          <cell r="P775">
            <v>45689</v>
          </cell>
          <cell r="Q775">
            <v>45716</v>
          </cell>
        </row>
        <row r="776">
          <cell r="A776">
            <v>2510</v>
          </cell>
          <cell r="B776" t="str">
            <v>Madame</v>
          </cell>
          <cell r="C776" t="str">
            <v>HABIBI RANIA</v>
          </cell>
          <cell r="D776" t="str">
            <v>SAGE Tunisia</v>
          </cell>
          <cell r="E776" t="str">
            <v>PRODUCTION</v>
          </cell>
          <cell r="F776" t="str">
            <v>Couturière</v>
          </cell>
          <cell r="G776" t="str">
            <v>Panda</v>
          </cell>
          <cell r="H776" t="str">
            <v>FAWZI SENDESNI</v>
          </cell>
          <cell r="I776" t="str">
            <v>B</v>
          </cell>
          <cell r="J776" t="str">
            <v>DIRECTS</v>
          </cell>
          <cell r="K776">
            <v>45468</v>
          </cell>
          <cell r="M776">
            <v>9</v>
          </cell>
          <cell r="N776" t="str">
            <v>CDD</v>
          </cell>
          <cell r="O776" t="str">
            <v>Contractuel</v>
          </cell>
          <cell r="P776">
            <v>45689</v>
          </cell>
          <cell r="Q776">
            <v>45716</v>
          </cell>
        </row>
        <row r="777">
          <cell r="A777">
            <v>2652</v>
          </cell>
          <cell r="B777" t="str">
            <v>Madame</v>
          </cell>
          <cell r="C777" t="str">
            <v>AYARI FATMA</v>
          </cell>
          <cell r="D777" t="str">
            <v>SAGE Tunisia</v>
          </cell>
          <cell r="E777" t="str">
            <v>PRODUCTION</v>
          </cell>
          <cell r="F777" t="str">
            <v>Couturière</v>
          </cell>
          <cell r="G777" t="str">
            <v>Panda</v>
          </cell>
          <cell r="H777" t="str">
            <v>FAWZI SENDESNI</v>
          </cell>
          <cell r="I777" t="str">
            <v>B</v>
          </cell>
          <cell r="J777" t="str">
            <v>DIRECTS</v>
          </cell>
          <cell r="K777">
            <v>45572</v>
          </cell>
          <cell r="L777"/>
          <cell r="M777">
            <v>9</v>
          </cell>
          <cell r="N777" t="str">
            <v>CDD</v>
          </cell>
          <cell r="O777" t="str">
            <v>Contractuel</v>
          </cell>
          <cell r="P777">
            <v>45689</v>
          </cell>
          <cell r="Q777">
            <v>45716</v>
          </cell>
        </row>
        <row r="778">
          <cell r="A778">
            <v>2654</v>
          </cell>
          <cell r="B778" t="str">
            <v>Madame</v>
          </cell>
          <cell r="C778" t="str">
            <v>HAMDI NABIHA</v>
          </cell>
          <cell r="D778" t="str">
            <v>SAGE Tunisia</v>
          </cell>
          <cell r="E778" t="str">
            <v>PRODUCTION</v>
          </cell>
          <cell r="F778" t="str">
            <v>Couturière</v>
          </cell>
          <cell r="G778" t="str">
            <v>Panda</v>
          </cell>
          <cell r="H778" t="str">
            <v>FAWZI SENDESNI</v>
          </cell>
          <cell r="I778" t="str">
            <v>B</v>
          </cell>
          <cell r="J778" t="str">
            <v>DIRECTS</v>
          </cell>
          <cell r="K778">
            <v>45572</v>
          </cell>
          <cell r="L778"/>
          <cell r="M778">
            <v>9</v>
          </cell>
          <cell r="N778" t="str">
            <v>CDD</v>
          </cell>
          <cell r="O778" t="str">
            <v>Contractuel</v>
          </cell>
          <cell r="P778">
            <v>45689</v>
          </cell>
          <cell r="Q778">
            <v>45716</v>
          </cell>
        </row>
        <row r="779">
          <cell r="A779">
            <v>2655</v>
          </cell>
          <cell r="B779" t="str">
            <v>Madame</v>
          </cell>
          <cell r="C779" t="str">
            <v>MOUELHI LEILA</v>
          </cell>
          <cell r="D779" t="str">
            <v>SAGE Tunisia</v>
          </cell>
          <cell r="E779" t="str">
            <v>PRODUCTION</v>
          </cell>
          <cell r="F779" t="str">
            <v>Couturière</v>
          </cell>
          <cell r="G779" t="str">
            <v>Panda</v>
          </cell>
          <cell r="H779" t="str">
            <v>FAWZI SENDESNI</v>
          </cell>
          <cell r="I779" t="str">
            <v>B</v>
          </cell>
          <cell r="J779" t="str">
            <v>DIRECTS</v>
          </cell>
          <cell r="K779">
            <v>45572</v>
          </cell>
          <cell r="L779"/>
          <cell r="M779">
            <v>9</v>
          </cell>
          <cell r="N779" t="str">
            <v>CDD</v>
          </cell>
          <cell r="O779" t="str">
            <v>Contractuel</v>
          </cell>
          <cell r="P779">
            <v>45689</v>
          </cell>
          <cell r="Q779">
            <v>45716</v>
          </cell>
        </row>
        <row r="780">
          <cell r="A780">
            <v>594</v>
          </cell>
          <cell r="B780" t="str">
            <v>Madame</v>
          </cell>
          <cell r="C780" t="str">
            <v>HAMDI RADHIA</v>
          </cell>
          <cell r="D780" t="str">
            <v>SAGE Tunisia</v>
          </cell>
          <cell r="E780" t="str">
            <v>PRODUCTION</v>
          </cell>
          <cell r="F780" t="str">
            <v>Couturière</v>
          </cell>
          <cell r="G780" t="str">
            <v>Skoda</v>
          </cell>
          <cell r="H780" t="str">
            <v>abdelhalim</v>
          </cell>
          <cell r="I780" t="str">
            <v>B</v>
          </cell>
          <cell r="J780" t="str">
            <v>DIRECTS</v>
          </cell>
          <cell r="K780">
            <v>44350</v>
          </cell>
          <cell r="L780" t="str">
            <v/>
          </cell>
          <cell r="M780">
            <v>9</v>
          </cell>
          <cell r="N780" t="str">
            <v>CDD</v>
          </cell>
          <cell r="O780" t="str">
            <v>Contractuel</v>
          </cell>
          <cell r="P780">
            <v>45689</v>
          </cell>
          <cell r="Q780">
            <v>45716</v>
          </cell>
        </row>
        <row r="781">
          <cell r="A781">
            <v>604</v>
          </cell>
          <cell r="B781" t="str">
            <v>Mlle</v>
          </cell>
          <cell r="C781" t="str">
            <v>CHEBBI AMEL</v>
          </cell>
          <cell r="D781" t="str">
            <v>SAGE Tunisia</v>
          </cell>
          <cell r="E781" t="str">
            <v>QUALITE</v>
          </cell>
          <cell r="F781" t="str">
            <v>Fire W</v>
          </cell>
          <cell r="G781" t="str">
            <v>Skoda</v>
          </cell>
          <cell r="H781" t="str">
            <v>Fakhri</v>
          </cell>
          <cell r="I781" t="str">
            <v>B</v>
          </cell>
          <cell r="J781" t="str">
            <v>INDIRECTS</v>
          </cell>
          <cell r="K781">
            <v>44362</v>
          </cell>
          <cell r="L781" t="str">
            <v/>
          </cell>
          <cell r="M781">
            <v>9</v>
          </cell>
          <cell r="N781" t="str">
            <v>CDD</v>
          </cell>
          <cell r="O781" t="str">
            <v>Contractuel</v>
          </cell>
          <cell r="P781">
            <v>45689</v>
          </cell>
          <cell r="Q781">
            <v>45777</v>
          </cell>
        </row>
        <row r="782">
          <cell r="A782">
            <v>983</v>
          </cell>
          <cell r="B782" t="str">
            <v>Mlle</v>
          </cell>
          <cell r="C782" t="str">
            <v>ABDELLI SARRA</v>
          </cell>
          <cell r="D782" t="str">
            <v>SAGE Tunisia</v>
          </cell>
          <cell r="E782" t="str">
            <v>PRODUCTION</v>
          </cell>
          <cell r="F782" t="str">
            <v>Couturière</v>
          </cell>
          <cell r="G782" t="str">
            <v>Skoda</v>
          </cell>
          <cell r="H782" t="str">
            <v>abdelhalim</v>
          </cell>
          <cell r="I782" t="str">
            <v>B</v>
          </cell>
          <cell r="J782" t="str">
            <v>DIRECTS</v>
          </cell>
          <cell r="K782">
            <v>44732</v>
          </cell>
          <cell r="M782">
            <v>9</v>
          </cell>
          <cell r="N782" t="str">
            <v>CDD</v>
          </cell>
          <cell r="O782" t="str">
            <v>Contractuel</v>
          </cell>
          <cell r="P782">
            <v>45689</v>
          </cell>
          <cell r="Q782">
            <v>45747</v>
          </cell>
        </row>
        <row r="783">
          <cell r="A783">
            <v>1056</v>
          </cell>
          <cell r="B783" t="str">
            <v>Mlle</v>
          </cell>
          <cell r="C783" t="str">
            <v>ARFAOUI ESSIA</v>
          </cell>
          <cell r="D783" t="str">
            <v>SAGE Tunisia</v>
          </cell>
          <cell r="E783" t="str">
            <v>PRODUCTION</v>
          </cell>
          <cell r="F783" t="str">
            <v>Couturière</v>
          </cell>
          <cell r="G783" t="str">
            <v>Skoda</v>
          </cell>
          <cell r="H783" t="str">
            <v>abdelhalim</v>
          </cell>
          <cell r="I783" t="str">
            <v>B</v>
          </cell>
          <cell r="J783" t="str">
            <v>DIRECTS</v>
          </cell>
          <cell r="K783">
            <v>44755</v>
          </cell>
          <cell r="L783" t="str">
            <v/>
          </cell>
          <cell r="M783">
            <v>9</v>
          </cell>
          <cell r="N783" t="str">
            <v>CDD</v>
          </cell>
          <cell r="O783" t="str">
            <v>Contractuel</v>
          </cell>
          <cell r="P783">
            <v>45689</v>
          </cell>
          <cell r="Q783">
            <v>45747</v>
          </cell>
        </row>
        <row r="784">
          <cell r="A784">
            <v>1057</v>
          </cell>
          <cell r="B784" t="str">
            <v>Monsieur</v>
          </cell>
          <cell r="C784" t="str">
            <v>BANANI CHOKRI</v>
          </cell>
          <cell r="D784" t="str">
            <v>SAGE Tunisia</v>
          </cell>
          <cell r="E784" t="str">
            <v>PRODUCTION</v>
          </cell>
          <cell r="F784" t="str">
            <v>Couturière</v>
          </cell>
          <cell r="G784" t="str">
            <v>Skoda</v>
          </cell>
          <cell r="H784" t="str">
            <v>abdelhalim</v>
          </cell>
          <cell r="I784" t="str">
            <v>B</v>
          </cell>
          <cell r="J784" t="str">
            <v>DIRECTS</v>
          </cell>
          <cell r="K784">
            <v>44755</v>
          </cell>
          <cell r="L784" t="str">
            <v/>
          </cell>
          <cell r="M784">
            <v>9</v>
          </cell>
          <cell r="N784" t="str">
            <v>CDD</v>
          </cell>
          <cell r="O784" t="str">
            <v>Contractuel</v>
          </cell>
          <cell r="P784">
            <v>45689</v>
          </cell>
          <cell r="Q784">
            <v>45747</v>
          </cell>
        </row>
        <row r="785">
          <cell r="A785">
            <v>1344</v>
          </cell>
          <cell r="B785" t="str">
            <v>Madame</v>
          </cell>
          <cell r="C785" t="str">
            <v>BEN AISSA HAMIDA</v>
          </cell>
          <cell r="D785" t="str">
            <v>SAGE Tunisia</v>
          </cell>
          <cell r="E785" t="str">
            <v>PRODUCTION</v>
          </cell>
          <cell r="F785" t="str">
            <v>Couturière</v>
          </cell>
          <cell r="G785" t="str">
            <v>Skoda</v>
          </cell>
          <cell r="H785" t="str">
            <v>abdelhalim</v>
          </cell>
          <cell r="I785" t="str">
            <v>B</v>
          </cell>
          <cell r="J785" t="str">
            <v>DIRECTS</v>
          </cell>
          <cell r="K785">
            <v>44998</v>
          </cell>
          <cell r="M785">
            <v>9</v>
          </cell>
          <cell r="N785" t="str">
            <v>CDD</v>
          </cell>
          <cell r="O785" t="str">
            <v>Contractuel</v>
          </cell>
          <cell r="P785">
            <v>45689</v>
          </cell>
          <cell r="Q785">
            <v>45747</v>
          </cell>
        </row>
        <row r="786">
          <cell r="A786">
            <v>1435</v>
          </cell>
          <cell r="B786" t="str">
            <v>Madame</v>
          </cell>
          <cell r="C786" t="str">
            <v>ISMAIL ASMA</v>
          </cell>
          <cell r="D786" t="str">
            <v>SAGE Tunisia</v>
          </cell>
          <cell r="E786" t="str">
            <v>PRODUCTION</v>
          </cell>
          <cell r="F786" t="str">
            <v>Couturière</v>
          </cell>
          <cell r="G786" t="str">
            <v>Skoda</v>
          </cell>
          <cell r="H786" t="str">
            <v>abdelhalim</v>
          </cell>
          <cell r="I786" t="str">
            <v>B</v>
          </cell>
          <cell r="J786" t="str">
            <v>DIRECTS</v>
          </cell>
          <cell r="K786">
            <v>45043</v>
          </cell>
          <cell r="M786">
            <v>9</v>
          </cell>
          <cell r="N786" t="str">
            <v>CDD</v>
          </cell>
          <cell r="O786" t="str">
            <v>Contractuel</v>
          </cell>
          <cell r="P786">
            <v>45689</v>
          </cell>
          <cell r="Q786">
            <v>45747</v>
          </cell>
        </row>
        <row r="787">
          <cell r="A787">
            <v>1444</v>
          </cell>
          <cell r="B787" t="str">
            <v>Mlle</v>
          </cell>
          <cell r="C787" t="str">
            <v>AOUINI LAMIA</v>
          </cell>
          <cell r="D787" t="str">
            <v>SAGE Tunisia</v>
          </cell>
          <cell r="E787" t="str">
            <v>PRODUCTION</v>
          </cell>
          <cell r="F787" t="str">
            <v>Couturière</v>
          </cell>
          <cell r="G787" t="str">
            <v>Skoda</v>
          </cell>
          <cell r="H787" t="str">
            <v>abdelhalim</v>
          </cell>
          <cell r="I787" t="str">
            <v>B</v>
          </cell>
          <cell r="J787" t="str">
            <v>DIRECTS</v>
          </cell>
          <cell r="K787">
            <v>45049</v>
          </cell>
          <cell r="M787">
            <v>9</v>
          </cell>
          <cell r="N787" t="str">
            <v>CDD</v>
          </cell>
          <cell r="O787" t="str">
            <v>Contractuel</v>
          </cell>
          <cell r="P787">
            <v>45689</v>
          </cell>
          <cell r="Q787">
            <v>45747</v>
          </cell>
        </row>
        <row r="788">
          <cell r="A788">
            <v>1502</v>
          </cell>
          <cell r="B788" t="str">
            <v>Mlle</v>
          </cell>
          <cell r="C788" t="str">
            <v>LOUATI ABIR</v>
          </cell>
          <cell r="D788" t="str">
            <v>SAGE Tunisia</v>
          </cell>
          <cell r="E788" t="str">
            <v>PRODUCTION</v>
          </cell>
          <cell r="F788" t="str">
            <v>Couturière</v>
          </cell>
          <cell r="G788" t="str">
            <v>Skoda</v>
          </cell>
          <cell r="H788" t="str">
            <v>abdelhalim</v>
          </cell>
          <cell r="I788" t="str">
            <v>B</v>
          </cell>
          <cell r="J788" t="str">
            <v>DIRECTS</v>
          </cell>
          <cell r="K788">
            <v>45065</v>
          </cell>
          <cell r="M788">
            <v>9</v>
          </cell>
          <cell r="N788" t="str">
            <v>CDD</v>
          </cell>
          <cell r="O788" t="str">
            <v>Contractuel</v>
          </cell>
          <cell r="P788">
            <v>45689</v>
          </cell>
          <cell r="Q788">
            <v>45747</v>
          </cell>
        </row>
        <row r="789">
          <cell r="A789">
            <v>1578</v>
          </cell>
          <cell r="B789" t="str">
            <v>Madame</v>
          </cell>
          <cell r="C789" t="str">
            <v>WECHTETI ARWA</v>
          </cell>
          <cell r="D789" t="str">
            <v>SAGE Tunisia</v>
          </cell>
          <cell r="E789" t="str">
            <v>PRODUCTION</v>
          </cell>
          <cell r="F789" t="str">
            <v>Alimentatrice</v>
          </cell>
          <cell r="G789" t="str">
            <v>Skoda</v>
          </cell>
          <cell r="H789" t="str">
            <v>abdelhalim</v>
          </cell>
          <cell r="I789" t="str">
            <v>B</v>
          </cell>
          <cell r="J789" t="str">
            <v>DIRECTS</v>
          </cell>
          <cell r="K789">
            <v>45156</v>
          </cell>
          <cell r="M789">
            <v>9</v>
          </cell>
          <cell r="N789" t="str">
            <v>CDD</v>
          </cell>
          <cell r="O789" t="str">
            <v>Contractuel</v>
          </cell>
          <cell r="P789">
            <v>45689</v>
          </cell>
          <cell r="Q789">
            <v>45747</v>
          </cell>
        </row>
        <row r="790">
          <cell r="A790">
            <v>2189</v>
          </cell>
          <cell r="B790" t="str">
            <v>Monsieur</v>
          </cell>
          <cell r="C790" t="str">
            <v>TRABELSI RIADH</v>
          </cell>
          <cell r="D790" t="str">
            <v>SAGE Tunisia</v>
          </cell>
          <cell r="E790" t="str">
            <v>PRODUCTION</v>
          </cell>
          <cell r="F790" t="str">
            <v>Couturière</v>
          </cell>
          <cell r="G790" t="str">
            <v>Skoda</v>
          </cell>
          <cell r="H790" t="str">
            <v>abdelhalim</v>
          </cell>
          <cell r="I790" t="str">
            <v>B</v>
          </cell>
          <cell r="J790" t="str">
            <v>DIRECTS</v>
          </cell>
          <cell r="K790">
            <v>45373</v>
          </cell>
          <cell r="M790">
            <v>9</v>
          </cell>
          <cell r="N790" t="str">
            <v>CDD</v>
          </cell>
          <cell r="O790" t="str">
            <v>Contractuel</v>
          </cell>
          <cell r="P790">
            <v>45689</v>
          </cell>
          <cell r="Q790">
            <v>45716</v>
          </cell>
        </row>
        <row r="791">
          <cell r="A791">
            <v>2540</v>
          </cell>
          <cell r="B791" t="str">
            <v>Madame</v>
          </cell>
          <cell r="C791" t="str">
            <v>JOUINI GHOFRANE</v>
          </cell>
          <cell r="D791" t="str">
            <v>SAGE Tunisia</v>
          </cell>
          <cell r="E791" t="str">
            <v>QUALITE</v>
          </cell>
          <cell r="F791" t="str">
            <v>Contrôle Qualité</v>
          </cell>
          <cell r="G791" t="str">
            <v>Skoda</v>
          </cell>
          <cell r="H791" t="str">
            <v>Fakhri</v>
          </cell>
          <cell r="I791" t="str">
            <v>B</v>
          </cell>
          <cell r="J791" t="str">
            <v>INDIRECTS</v>
          </cell>
          <cell r="K791">
            <v>45524</v>
          </cell>
          <cell r="M791">
            <v>9</v>
          </cell>
          <cell r="N791" t="str">
            <v>CDD</v>
          </cell>
          <cell r="O791" t="str">
            <v>Contractuel</v>
          </cell>
          <cell r="P791">
            <v>45689</v>
          </cell>
          <cell r="Q791">
            <v>45747</v>
          </cell>
        </row>
        <row r="792">
          <cell r="A792">
            <v>539</v>
          </cell>
          <cell r="B792" t="str">
            <v>Mlle</v>
          </cell>
          <cell r="C792" t="str">
            <v>HABIBI SIHEM</v>
          </cell>
          <cell r="D792" t="str">
            <v>SAGE Tunisia</v>
          </cell>
          <cell r="E792" t="str">
            <v>PRODUCTION</v>
          </cell>
          <cell r="F792" t="str">
            <v>Prép CAMPO</v>
          </cell>
          <cell r="G792" t="str">
            <v>P7 AR</v>
          </cell>
          <cell r="H792" t="str">
            <v>Safa</v>
          </cell>
          <cell r="I792" t="str">
            <v>A</v>
          </cell>
          <cell r="J792" t="str">
            <v>DIRECTS</v>
          </cell>
          <cell r="K792">
            <v>44287</v>
          </cell>
          <cell r="L792" t="str">
            <v/>
          </cell>
          <cell r="M792">
            <v>9</v>
          </cell>
          <cell r="N792" t="str">
            <v>CDD</v>
          </cell>
          <cell r="O792" t="str">
            <v>Contractuel</v>
          </cell>
          <cell r="P792">
            <v>45689</v>
          </cell>
          <cell r="Q792">
            <v>45716</v>
          </cell>
        </row>
        <row r="793">
          <cell r="A793">
            <v>627</v>
          </cell>
          <cell r="B793" t="str">
            <v>Mlle</v>
          </cell>
          <cell r="C793" t="str">
            <v>OUESLATI MAHA</v>
          </cell>
          <cell r="D793" t="str">
            <v>SAGE Tunisia</v>
          </cell>
          <cell r="E793" t="str">
            <v>PRODUCTION</v>
          </cell>
          <cell r="F793" t="str">
            <v>Contrôle Qualité</v>
          </cell>
          <cell r="G793" t="str">
            <v>P6 AV</v>
          </cell>
          <cell r="H793" t="str">
            <v>MOHAMED AMINE</v>
          </cell>
          <cell r="I793" t="str">
            <v>A</v>
          </cell>
          <cell r="J793" t="str">
            <v>INDIRECTS</v>
          </cell>
          <cell r="K793">
            <v>44385</v>
          </cell>
          <cell r="L793" t="str">
            <v/>
          </cell>
          <cell r="M793">
            <v>9</v>
          </cell>
          <cell r="N793" t="str">
            <v>CDD</v>
          </cell>
          <cell r="O793" t="str">
            <v>Contractuel</v>
          </cell>
          <cell r="P793">
            <v>45689</v>
          </cell>
          <cell r="Q793">
            <v>45716</v>
          </cell>
        </row>
        <row r="794">
          <cell r="A794">
            <v>671</v>
          </cell>
          <cell r="B794" t="str">
            <v>Madame</v>
          </cell>
          <cell r="C794" t="str">
            <v>HOMRANI AMINA</v>
          </cell>
          <cell r="D794" t="str">
            <v>SAGE Tunisia</v>
          </cell>
          <cell r="E794" t="str">
            <v>PRODUCTION</v>
          </cell>
          <cell r="F794" t="str">
            <v>Prép CAMPO</v>
          </cell>
          <cell r="G794" t="str">
            <v>P6 AR</v>
          </cell>
          <cell r="H794" t="str">
            <v>MOHAMED AMINE</v>
          </cell>
          <cell r="I794" t="str">
            <v>A</v>
          </cell>
          <cell r="J794" t="str">
            <v>DIRECTS</v>
          </cell>
          <cell r="K794">
            <v>44459</v>
          </cell>
          <cell r="L794" t="str">
            <v/>
          </cell>
          <cell r="M794">
            <v>9</v>
          </cell>
          <cell r="N794" t="str">
            <v>CDD</v>
          </cell>
          <cell r="O794" t="str">
            <v>Contractuel</v>
          </cell>
          <cell r="P794">
            <v>45689</v>
          </cell>
          <cell r="Q794">
            <v>45716</v>
          </cell>
        </row>
        <row r="795">
          <cell r="A795">
            <v>859</v>
          </cell>
          <cell r="B795" t="str">
            <v>Monsieur</v>
          </cell>
          <cell r="C795" t="str">
            <v>AKERMI AHMED</v>
          </cell>
          <cell r="D795" t="str">
            <v>SAGE Tunisia</v>
          </cell>
          <cell r="E795" t="str">
            <v>PRODUCTION</v>
          </cell>
          <cell r="F795" t="str">
            <v>Prép CAMPO</v>
          </cell>
          <cell r="G795" t="str">
            <v>P6 AR</v>
          </cell>
          <cell r="H795" t="str">
            <v>MOHAMED AMINE</v>
          </cell>
          <cell r="I795" t="str">
            <v>A</v>
          </cell>
          <cell r="J795" t="str">
            <v>DIRECTS</v>
          </cell>
          <cell r="K795">
            <v>44610</v>
          </cell>
          <cell r="M795">
            <v>9</v>
          </cell>
          <cell r="N795" t="str">
            <v>CDD</v>
          </cell>
          <cell r="O795" t="str">
            <v>Contractuel</v>
          </cell>
          <cell r="P795">
            <v>45689</v>
          </cell>
          <cell r="Q795">
            <v>45747</v>
          </cell>
        </row>
        <row r="796">
          <cell r="A796">
            <v>984</v>
          </cell>
          <cell r="B796" t="str">
            <v>Madame</v>
          </cell>
          <cell r="C796" t="str">
            <v>ABBESSI SAMIA</v>
          </cell>
          <cell r="D796" t="str">
            <v>SAGE Tunisia</v>
          </cell>
          <cell r="E796" t="str">
            <v>PRODUCTION</v>
          </cell>
          <cell r="F796" t="str">
            <v>prép CAMPO</v>
          </cell>
          <cell r="G796" t="str">
            <v>P7 AR</v>
          </cell>
          <cell r="H796" t="str">
            <v>Safa</v>
          </cell>
          <cell r="I796" t="str">
            <v>A</v>
          </cell>
          <cell r="J796" t="str">
            <v>DIRECTS</v>
          </cell>
          <cell r="K796">
            <v>44732</v>
          </cell>
          <cell r="M796">
            <v>9</v>
          </cell>
          <cell r="N796" t="str">
            <v>CDD</v>
          </cell>
          <cell r="O796" t="str">
            <v>Contractuel</v>
          </cell>
          <cell r="P796">
            <v>45689</v>
          </cell>
          <cell r="Q796">
            <v>45747</v>
          </cell>
        </row>
        <row r="797">
          <cell r="A797">
            <v>1097</v>
          </cell>
          <cell r="B797" t="str">
            <v>Madame</v>
          </cell>
          <cell r="C797" t="str">
            <v>NEFZI TAKOUA</v>
          </cell>
          <cell r="D797" t="str">
            <v>SAGE Tunisia</v>
          </cell>
          <cell r="E797" t="str">
            <v>PRODUCTION</v>
          </cell>
          <cell r="F797" t="str">
            <v>Alimentatrice</v>
          </cell>
          <cell r="G797" t="str">
            <v>P6 AV</v>
          </cell>
          <cell r="H797" t="str">
            <v>MOHAMED AMINE</v>
          </cell>
          <cell r="I797" t="str">
            <v>A</v>
          </cell>
          <cell r="J797" t="str">
            <v>DIRECTS</v>
          </cell>
          <cell r="K797">
            <v>44796</v>
          </cell>
          <cell r="L797"/>
          <cell r="M797">
            <v>9</v>
          </cell>
          <cell r="N797" t="str">
            <v>CDD</v>
          </cell>
          <cell r="O797" t="str">
            <v>Contractuel</v>
          </cell>
          <cell r="P797">
            <v>45689</v>
          </cell>
          <cell r="Q797">
            <v>45747</v>
          </cell>
        </row>
        <row r="798">
          <cell r="A798">
            <v>1420</v>
          </cell>
          <cell r="B798" t="str">
            <v>Madame</v>
          </cell>
          <cell r="C798" t="str">
            <v>KASDAOUI HOUDA</v>
          </cell>
          <cell r="D798" t="str">
            <v>SAGE Tunisia</v>
          </cell>
          <cell r="E798" t="str">
            <v>PRODUCTION</v>
          </cell>
          <cell r="F798" t="str">
            <v>Prép CAMPO</v>
          </cell>
          <cell r="G798" t="str">
            <v>P7 AR</v>
          </cell>
          <cell r="H798" t="str">
            <v>Safa</v>
          </cell>
          <cell r="I798" t="str">
            <v>A</v>
          </cell>
          <cell r="J798" t="str">
            <v>DIRECTS</v>
          </cell>
          <cell r="K798">
            <v>45045</v>
          </cell>
          <cell r="M798">
            <v>9</v>
          </cell>
          <cell r="N798" t="str">
            <v>CDD</v>
          </cell>
          <cell r="O798" t="str">
            <v>Contractuel</v>
          </cell>
          <cell r="P798">
            <v>45689</v>
          </cell>
          <cell r="Q798">
            <v>45747</v>
          </cell>
        </row>
        <row r="799">
          <cell r="A799">
            <v>1495</v>
          </cell>
          <cell r="B799" t="str">
            <v>Mlle</v>
          </cell>
          <cell r="C799" t="str">
            <v>CHEBBI ICHRAK</v>
          </cell>
          <cell r="D799" t="str">
            <v>SAGE Tunisia</v>
          </cell>
          <cell r="E799" t="str">
            <v>PRODUCTION</v>
          </cell>
          <cell r="F799" t="str">
            <v>Prép CAMPO</v>
          </cell>
          <cell r="G799" t="str">
            <v>P6 AR</v>
          </cell>
          <cell r="H799" t="str">
            <v>MOHAMED AMINE</v>
          </cell>
          <cell r="I799" t="str">
            <v>A</v>
          </cell>
          <cell r="J799" t="str">
            <v>DIRECTS</v>
          </cell>
          <cell r="K799">
            <v>45062</v>
          </cell>
          <cell r="M799">
            <v>9</v>
          </cell>
          <cell r="N799" t="str">
            <v>CDD</v>
          </cell>
          <cell r="O799" t="str">
            <v>Contractuel</v>
          </cell>
          <cell r="P799">
            <v>45689</v>
          </cell>
          <cell r="Q799">
            <v>45747</v>
          </cell>
        </row>
        <row r="800">
          <cell r="A800">
            <v>1636</v>
          </cell>
          <cell r="B800" t="str">
            <v>Monsieur</v>
          </cell>
          <cell r="C800" t="str">
            <v>MAAOUI MARWEN</v>
          </cell>
          <cell r="D800" t="str">
            <v>SAGE Tunisia</v>
          </cell>
          <cell r="E800" t="str">
            <v>PRODUCTION</v>
          </cell>
          <cell r="F800" t="str">
            <v>Team leader</v>
          </cell>
          <cell r="G800" t="str">
            <v>P6 AR</v>
          </cell>
          <cell r="H800" t="str">
            <v>MOHAMED AMINE</v>
          </cell>
          <cell r="I800" t="str">
            <v>A</v>
          </cell>
          <cell r="J800" t="str">
            <v>INDIRECTS</v>
          </cell>
          <cell r="K800">
            <v>45183</v>
          </cell>
          <cell r="M800">
            <v>9</v>
          </cell>
          <cell r="N800" t="str">
            <v>CDD</v>
          </cell>
          <cell r="O800" t="str">
            <v>Contractuel</v>
          </cell>
          <cell r="P800">
            <v>45689</v>
          </cell>
          <cell r="Q800">
            <v>45777</v>
          </cell>
        </row>
        <row r="801">
          <cell r="A801">
            <v>1751</v>
          </cell>
          <cell r="B801" t="str">
            <v>Monsieur</v>
          </cell>
          <cell r="C801" t="str">
            <v>JELASSI YASSINE</v>
          </cell>
          <cell r="D801" t="str">
            <v>SAGE Tunisia</v>
          </cell>
          <cell r="E801" t="str">
            <v>PRODUCTION</v>
          </cell>
          <cell r="F801" t="str">
            <v>CAMPO</v>
          </cell>
          <cell r="G801" t="str">
            <v>P6 AV</v>
          </cell>
          <cell r="H801" t="str">
            <v>MOHAMED AMINE</v>
          </cell>
          <cell r="I801" t="str">
            <v>A</v>
          </cell>
          <cell r="J801" t="str">
            <v>DIRECTS</v>
          </cell>
          <cell r="K801">
            <v>45240</v>
          </cell>
          <cell r="M801">
            <v>9</v>
          </cell>
          <cell r="N801" t="str">
            <v>CDD</v>
          </cell>
          <cell r="O801" t="str">
            <v>Contractuel</v>
          </cell>
          <cell r="P801">
            <v>45689</v>
          </cell>
          <cell r="Q801">
            <v>45747</v>
          </cell>
        </row>
        <row r="802">
          <cell r="A802">
            <v>1792</v>
          </cell>
          <cell r="B802" t="str">
            <v>Mlle</v>
          </cell>
          <cell r="C802" t="str">
            <v>RIAHI SAFA</v>
          </cell>
          <cell r="D802" t="str">
            <v>SAGE Tunisia</v>
          </cell>
          <cell r="E802" t="str">
            <v>PRODUCTION</v>
          </cell>
          <cell r="F802" t="str">
            <v>Prép CAMPO</v>
          </cell>
          <cell r="G802" t="str">
            <v>P7 AR</v>
          </cell>
          <cell r="H802" t="str">
            <v>MOHAMED AMINE</v>
          </cell>
          <cell r="I802" t="str">
            <v>A</v>
          </cell>
          <cell r="J802" t="str">
            <v>DIRECTS</v>
          </cell>
          <cell r="K802">
            <v>45254</v>
          </cell>
          <cell r="M802">
            <v>9</v>
          </cell>
          <cell r="N802" t="str">
            <v>CDD</v>
          </cell>
          <cell r="O802" t="str">
            <v>Contractuel</v>
          </cell>
          <cell r="P802">
            <v>45689</v>
          </cell>
          <cell r="Q802">
            <v>45747</v>
          </cell>
        </row>
        <row r="803">
          <cell r="A803">
            <v>1794</v>
          </cell>
          <cell r="B803" t="str">
            <v>Mlle</v>
          </cell>
          <cell r="C803" t="str">
            <v>WASLI ABIR</v>
          </cell>
          <cell r="D803" t="str">
            <v>SAGE Tunisia</v>
          </cell>
          <cell r="E803" t="str">
            <v>PRODUCTION</v>
          </cell>
          <cell r="F803" t="str">
            <v>CAMPO</v>
          </cell>
          <cell r="G803" t="str">
            <v>P7 AR</v>
          </cell>
          <cell r="H803" t="str">
            <v>MOHAMED AMINE</v>
          </cell>
          <cell r="I803" t="str">
            <v>A</v>
          </cell>
          <cell r="J803" t="str">
            <v>DIRECTS</v>
          </cell>
          <cell r="K803">
            <v>45254</v>
          </cell>
          <cell r="M803">
            <v>9</v>
          </cell>
          <cell r="N803" t="str">
            <v>CDD</v>
          </cell>
          <cell r="O803" t="str">
            <v>Contractuel</v>
          </cell>
          <cell r="P803">
            <v>45689</v>
          </cell>
          <cell r="Q803">
            <v>45747</v>
          </cell>
        </row>
        <row r="804">
          <cell r="A804">
            <v>1799</v>
          </cell>
          <cell r="B804" t="str">
            <v>Mlle</v>
          </cell>
          <cell r="C804" t="str">
            <v>DAAJI EYA</v>
          </cell>
          <cell r="D804" t="str">
            <v>SAGE Tunisia</v>
          </cell>
          <cell r="E804" t="str">
            <v>PRODUCTION</v>
          </cell>
          <cell r="F804" t="str">
            <v>Prép CAMPO</v>
          </cell>
          <cell r="G804" t="str">
            <v>P6 AR</v>
          </cell>
          <cell r="H804" t="str">
            <v>MOHAMED AMINE</v>
          </cell>
          <cell r="I804" t="str">
            <v>A</v>
          </cell>
          <cell r="J804" t="str">
            <v>DIRECTS</v>
          </cell>
          <cell r="K804">
            <v>45254</v>
          </cell>
          <cell r="M804">
            <v>9</v>
          </cell>
          <cell r="N804" t="str">
            <v>CDD</v>
          </cell>
          <cell r="O804" t="str">
            <v>Contractuel</v>
          </cell>
          <cell r="P804">
            <v>45689</v>
          </cell>
          <cell r="Q804">
            <v>45747</v>
          </cell>
        </row>
        <row r="805">
          <cell r="A805">
            <v>1801</v>
          </cell>
          <cell r="B805" t="str">
            <v>Mlle</v>
          </cell>
          <cell r="C805" t="str">
            <v>BEJAOUI SAMAR</v>
          </cell>
          <cell r="D805" t="str">
            <v>SAGE Tunisia</v>
          </cell>
          <cell r="E805" t="str">
            <v>PRODUCTION</v>
          </cell>
          <cell r="F805" t="str">
            <v>Prép CAMPO</v>
          </cell>
          <cell r="G805" t="str">
            <v>P6 AR</v>
          </cell>
          <cell r="H805" t="str">
            <v>MOHAMED AMINE</v>
          </cell>
          <cell r="I805" t="str">
            <v>A</v>
          </cell>
          <cell r="J805" t="str">
            <v>DIRECTS</v>
          </cell>
          <cell r="K805">
            <v>45254</v>
          </cell>
          <cell r="M805">
            <v>9</v>
          </cell>
          <cell r="N805" t="str">
            <v>CDD</v>
          </cell>
          <cell r="O805" t="str">
            <v>Contractuel</v>
          </cell>
          <cell r="P805">
            <v>45689</v>
          </cell>
          <cell r="Q805">
            <v>45747</v>
          </cell>
        </row>
        <row r="806">
          <cell r="A806">
            <v>1802</v>
          </cell>
          <cell r="B806" t="str">
            <v>Mlle</v>
          </cell>
          <cell r="C806" t="str">
            <v>HLEL CHAIMA</v>
          </cell>
          <cell r="D806" t="str">
            <v>SAGE Tunisia</v>
          </cell>
          <cell r="E806" t="str">
            <v>PRODUCTION</v>
          </cell>
          <cell r="F806" t="str">
            <v>Prép CAMPO</v>
          </cell>
          <cell r="G806" t="str">
            <v>P6 AR</v>
          </cell>
          <cell r="H806" t="str">
            <v>MOHAMED AMINE</v>
          </cell>
          <cell r="I806" t="str">
            <v>A</v>
          </cell>
          <cell r="J806" t="str">
            <v>DIRECTS</v>
          </cell>
          <cell r="K806">
            <v>45254</v>
          </cell>
          <cell r="M806">
            <v>9</v>
          </cell>
          <cell r="N806" t="str">
            <v>CDD</v>
          </cell>
          <cell r="O806" t="str">
            <v>Contractuel</v>
          </cell>
          <cell r="P806">
            <v>45689</v>
          </cell>
          <cell r="Q806">
            <v>45747</v>
          </cell>
        </row>
        <row r="807">
          <cell r="A807">
            <v>1813</v>
          </cell>
          <cell r="B807" t="str">
            <v>Madame</v>
          </cell>
          <cell r="C807" t="str">
            <v>ELTIFI MONIA</v>
          </cell>
          <cell r="D807" t="str">
            <v>SAGE Tunisia</v>
          </cell>
          <cell r="E807" t="str">
            <v>PRODUCTION</v>
          </cell>
          <cell r="F807" t="str">
            <v>prép CAMPO</v>
          </cell>
          <cell r="G807" t="str">
            <v>P6 AV</v>
          </cell>
          <cell r="H807" t="str">
            <v>MOHAMED AMINE</v>
          </cell>
          <cell r="I807" t="str">
            <v>A</v>
          </cell>
          <cell r="J807" t="str">
            <v>DIRECTS</v>
          </cell>
          <cell r="K807">
            <v>45257</v>
          </cell>
          <cell r="M807">
            <v>9</v>
          </cell>
          <cell r="N807" t="str">
            <v>CDD</v>
          </cell>
          <cell r="O807" t="str">
            <v>Contractuel</v>
          </cell>
          <cell r="P807">
            <v>45689</v>
          </cell>
          <cell r="Q807">
            <v>45747</v>
          </cell>
        </row>
        <row r="808">
          <cell r="A808">
            <v>1892</v>
          </cell>
          <cell r="B808" t="str">
            <v>Madame</v>
          </cell>
          <cell r="C808" t="str">
            <v>BEN KHLIFA ARBIA</v>
          </cell>
          <cell r="D808" t="str">
            <v>SAGE Tunisia</v>
          </cell>
          <cell r="E808" t="str">
            <v>PRODUCTION</v>
          </cell>
          <cell r="F808" t="str">
            <v>Prép CAMPO</v>
          </cell>
          <cell r="G808" t="str">
            <v>P6 AV</v>
          </cell>
          <cell r="H808" t="str">
            <v>MOHAMED AMINE</v>
          </cell>
          <cell r="I808" t="str">
            <v>A</v>
          </cell>
          <cell r="J808" t="str">
            <v>DIRECTS</v>
          </cell>
          <cell r="K808">
            <v>45306</v>
          </cell>
          <cell r="M808">
            <v>9</v>
          </cell>
          <cell r="N808" t="str">
            <v>CDD</v>
          </cell>
          <cell r="O808" t="str">
            <v>Contractuel</v>
          </cell>
          <cell r="P808">
            <v>45689</v>
          </cell>
          <cell r="Q808">
            <v>45747</v>
          </cell>
        </row>
        <row r="809">
          <cell r="A809">
            <v>1899</v>
          </cell>
          <cell r="B809" t="str">
            <v>Monsieur</v>
          </cell>
          <cell r="C809" t="str">
            <v>ARBI ABDELWAHID</v>
          </cell>
          <cell r="D809" t="str">
            <v>SAGE Tunisia</v>
          </cell>
          <cell r="E809" t="str">
            <v>PRODUCTION</v>
          </cell>
          <cell r="F809" t="str">
            <v>Prép CAMPO</v>
          </cell>
          <cell r="G809" t="str">
            <v>P6 AR</v>
          </cell>
          <cell r="H809" t="str">
            <v>MOHAMED AMINE</v>
          </cell>
          <cell r="I809" t="str">
            <v>A</v>
          </cell>
          <cell r="J809" t="str">
            <v>DIRECTS</v>
          </cell>
          <cell r="K809">
            <v>45306</v>
          </cell>
          <cell r="M809">
            <v>9</v>
          </cell>
          <cell r="N809" t="str">
            <v>CDD</v>
          </cell>
          <cell r="O809" t="str">
            <v>Contractuel</v>
          </cell>
          <cell r="P809">
            <v>45689</v>
          </cell>
          <cell r="Q809">
            <v>45747</v>
          </cell>
        </row>
        <row r="810">
          <cell r="A810">
            <v>1909</v>
          </cell>
          <cell r="B810" t="str">
            <v>Madame</v>
          </cell>
          <cell r="C810" t="str">
            <v>GHAZWENI HADIL</v>
          </cell>
          <cell r="D810" t="str">
            <v>SAGE Tunisia</v>
          </cell>
          <cell r="E810" t="str">
            <v>PRODUCTION</v>
          </cell>
          <cell r="F810" t="str">
            <v>Prép CAMPO</v>
          </cell>
          <cell r="G810" t="str">
            <v>P6 AR</v>
          </cell>
          <cell r="H810" t="str">
            <v>MOHAMED AMINE</v>
          </cell>
          <cell r="I810" t="str">
            <v>A</v>
          </cell>
          <cell r="J810" t="str">
            <v>DIRECTS</v>
          </cell>
          <cell r="K810">
            <v>45306</v>
          </cell>
          <cell r="M810">
            <v>9</v>
          </cell>
          <cell r="N810" t="str">
            <v>CDD</v>
          </cell>
          <cell r="O810" t="str">
            <v>Contractuel</v>
          </cell>
          <cell r="P810">
            <v>45689</v>
          </cell>
          <cell r="Q810">
            <v>45747</v>
          </cell>
        </row>
        <row r="811">
          <cell r="A811">
            <v>1915</v>
          </cell>
          <cell r="B811" t="str">
            <v>Madame</v>
          </cell>
          <cell r="C811" t="str">
            <v>CHAIBNI CHAIMA</v>
          </cell>
          <cell r="D811" t="str">
            <v>SAGE Tunisia</v>
          </cell>
          <cell r="E811" t="str">
            <v>PRODUCTION</v>
          </cell>
          <cell r="F811" t="str">
            <v>CAMPO</v>
          </cell>
          <cell r="G811" t="str">
            <v>P6 AV</v>
          </cell>
          <cell r="H811" t="str">
            <v>MOHAMED AMINE</v>
          </cell>
          <cell r="I811" t="str">
            <v>A</v>
          </cell>
          <cell r="J811" t="str">
            <v>DIRECTS</v>
          </cell>
          <cell r="K811">
            <v>45306</v>
          </cell>
          <cell r="M811">
            <v>9</v>
          </cell>
          <cell r="N811" t="str">
            <v>CDD</v>
          </cell>
          <cell r="O811" t="str">
            <v>Contractuel</v>
          </cell>
          <cell r="P811">
            <v>45689</v>
          </cell>
          <cell r="Q811">
            <v>45747</v>
          </cell>
        </row>
        <row r="812">
          <cell r="A812">
            <v>1939</v>
          </cell>
          <cell r="B812" t="str">
            <v>Madame</v>
          </cell>
          <cell r="C812" t="str">
            <v>DEROUICHE RAHMA</v>
          </cell>
          <cell r="D812" t="str">
            <v>SAGE Tunisia</v>
          </cell>
          <cell r="E812" t="str">
            <v>PRODUCTION</v>
          </cell>
          <cell r="F812" t="str">
            <v>Prép CAMPO</v>
          </cell>
          <cell r="G812" t="str">
            <v>P6 AV</v>
          </cell>
          <cell r="H812" t="str">
            <v>MOHAMED AMINE</v>
          </cell>
          <cell r="I812" t="str">
            <v>A</v>
          </cell>
          <cell r="J812" t="str">
            <v>DIRECTS</v>
          </cell>
          <cell r="K812">
            <v>45335</v>
          </cell>
          <cell r="M812">
            <v>9</v>
          </cell>
          <cell r="N812" t="str">
            <v>CDD</v>
          </cell>
          <cell r="O812" t="str">
            <v>Contractuel</v>
          </cell>
          <cell r="P812">
            <v>45689</v>
          </cell>
          <cell r="Q812">
            <v>45716</v>
          </cell>
        </row>
        <row r="813">
          <cell r="A813">
            <v>1960</v>
          </cell>
          <cell r="B813" t="str">
            <v>Madame</v>
          </cell>
          <cell r="C813" t="str">
            <v>JRIDI OUMAIMA</v>
          </cell>
          <cell r="D813" t="str">
            <v>SAGE Tunisia</v>
          </cell>
          <cell r="E813" t="str">
            <v>PRODUCTION</v>
          </cell>
          <cell r="F813" t="str">
            <v>Prép CAMPO</v>
          </cell>
          <cell r="G813" t="str">
            <v>P6 AR</v>
          </cell>
          <cell r="H813" t="str">
            <v>MOHAMED AMINE</v>
          </cell>
          <cell r="I813" t="str">
            <v>A</v>
          </cell>
          <cell r="J813" t="str">
            <v>DIRECTS</v>
          </cell>
          <cell r="K813">
            <v>45336</v>
          </cell>
          <cell r="M813">
            <v>9</v>
          </cell>
          <cell r="N813" t="str">
            <v>CDD</v>
          </cell>
          <cell r="O813" t="str">
            <v>Contractuel</v>
          </cell>
          <cell r="P813">
            <v>45689</v>
          </cell>
          <cell r="Q813">
            <v>45716</v>
          </cell>
        </row>
        <row r="814">
          <cell r="A814">
            <v>1962</v>
          </cell>
          <cell r="B814" t="str">
            <v>Madame</v>
          </cell>
          <cell r="C814" t="str">
            <v>MATMATI NOUR</v>
          </cell>
          <cell r="D814" t="str">
            <v>SAGE Tunisia</v>
          </cell>
          <cell r="E814" t="str">
            <v>PRODUCTION</v>
          </cell>
          <cell r="F814" t="str">
            <v>Alimentatrice</v>
          </cell>
          <cell r="G814" t="str">
            <v>P6 AR</v>
          </cell>
          <cell r="H814" t="str">
            <v>MOHAMED AMINE</v>
          </cell>
          <cell r="I814" t="str">
            <v>A</v>
          </cell>
          <cell r="J814" t="str">
            <v>DIRECTS</v>
          </cell>
          <cell r="K814">
            <v>45336</v>
          </cell>
          <cell r="M814">
            <v>9</v>
          </cell>
          <cell r="N814" t="str">
            <v>CDD</v>
          </cell>
          <cell r="O814" t="str">
            <v>Contractuel</v>
          </cell>
          <cell r="P814">
            <v>45689</v>
          </cell>
          <cell r="Q814">
            <v>45716</v>
          </cell>
        </row>
        <row r="815">
          <cell r="A815">
            <v>1965</v>
          </cell>
          <cell r="B815" t="str">
            <v>Madame</v>
          </cell>
          <cell r="C815" t="str">
            <v>BEN MABROUK SABRINE</v>
          </cell>
          <cell r="D815" t="str">
            <v>SAGE Tunisia</v>
          </cell>
          <cell r="E815" t="str">
            <v>PRODUCTION</v>
          </cell>
          <cell r="F815" t="str">
            <v>CAMPO</v>
          </cell>
          <cell r="G815" t="str">
            <v>P6 AV</v>
          </cell>
          <cell r="H815" t="str">
            <v>MOHAMED AMINE</v>
          </cell>
          <cell r="I815" t="str">
            <v>A</v>
          </cell>
          <cell r="J815" t="str">
            <v>DIRECTS</v>
          </cell>
          <cell r="K815">
            <v>45336</v>
          </cell>
          <cell r="M815">
            <v>9</v>
          </cell>
          <cell r="N815" t="str">
            <v>CDD</v>
          </cell>
          <cell r="O815" t="str">
            <v>Contractuel</v>
          </cell>
          <cell r="P815">
            <v>45689</v>
          </cell>
          <cell r="Q815">
            <v>45716</v>
          </cell>
        </row>
        <row r="816">
          <cell r="A816">
            <v>1966</v>
          </cell>
          <cell r="B816" t="str">
            <v>Monsieur</v>
          </cell>
          <cell r="C816" t="str">
            <v>NEFZI WASSIM</v>
          </cell>
          <cell r="D816" t="str">
            <v>SAGE Tunisia</v>
          </cell>
          <cell r="E816" t="str">
            <v>PRODUCTION</v>
          </cell>
          <cell r="F816" t="str">
            <v>CAMPO</v>
          </cell>
          <cell r="G816" t="str">
            <v>P7 AR</v>
          </cell>
          <cell r="H816" t="str">
            <v>MOHAMED AMINE</v>
          </cell>
          <cell r="I816" t="str">
            <v>A</v>
          </cell>
          <cell r="J816" t="str">
            <v>DIRECTS</v>
          </cell>
          <cell r="K816">
            <v>45336</v>
          </cell>
          <cell r="M816">
            <v>9</v>
          </cell>
          <cell r="N816" t="str">
            <v>CDD</v>
          </cell>
          <cell r="O816" t="str">
            <v>Contractuel</v>
          </cell>
          <cell r="P816">
            <v>45689</v>
          </cell>
          <cell r="Q816">
            <v>45716</v>
          </cell>
        </row>
        <row r="817">
          <cell r="A817">
            <v>1967</v>
          </cell>
          <cell r="B817" t="str">
            <v>Madame</v>
          </cell>
          <cell r="C817" t="str">
            <v>YAZIDI YOSRA</v>
          </cell>
          <cell r="D817" t="str">
            <v>SAGE Tunisia</v>
          </cell>
          <cell r="E817" t="str">
            <v>PRODUCTION</v>
          </cell>
          <cell r="F817" t="str">
            <v>CAMPO</v>
          </cell>
          <cell r="G817" t="str">
            <v>P6 AV</v>
          </cell>
          <cell r="H817" t="str">
            <v>MOHAMED AMINE</v>
          </cell>
          <cell r="I817" t="str">
            <v>A</v>
          </cell>
          <cell r="J817" t="str">
            <v>DIRECTS</v>
          </cell>
          <cell r="K817">
            <v>45336</v>
          </cell>
          <cell r="M817">
            <v>9</v>
          </cell>
          <cell r="N817" t="str">
            <v>CDD</v>
          </cell>
          <cell r="O817" t="str">
            <v>Contractuel</v>
          </cell>
          <cell r="P817">
            <v>45689</v>
          </cell>
          <cell r="Q817">
            <v>45716</v>
          </cell>
        </row>
        <row r="818">
          <cell r="A818">
            <v>1968</v>
          </cell>
          <cell r="B818" t="str">
            <v>Madame</v>
          </cell>
          <cell r="C818" t="str">
            <v>MECHERGUI AMEL</v>
          </cell>
          <cell r="D818" t="str">
            <v>SAGE Tunisia</v>
          </cell>
          <cell r="E818" t="str">
            <v>PRODUCTION</v>
          </cell>
          <cell r="F818" t="str">
            <v>Prép CAMPO</v>
          </cell>
          <cell r="G818" t="str">
            <v>P6 AR</v>
          </cell>
          <cell r="H818" t="str">
            <v>MOHAMED AMINE</v>
          </cell>
          <cell r="I818" t="str">
            <v>A</v>
          </cell>
          <cell r="J818" t="str">
            <v>DIRECTS</v>
          </cell>
          <cell r="K818">
            <v>45337</v>
          </cell>
          <cell r="M818">
            <v>9</v>
          </cell>
          <cell r="N818" t="str">
            <v>CDD</v>
          </cell>
          <cell r="O818" t="str">
            <v>Contractuel</v>
          </cell>
          <cell r="P818">
            <v>45689</v>
          </cell>
          <cell r="Q818">
            <v>45716</v>
          </cell>
        </row>
        <row r="819">
          <cell r="A819">
            <v>1972</v>
          </cell>
          <cell r="B819" t="str">
            <v>Monsieur</v>
          </cell>
          <cell r="C819" t="str">
            <v>HAZEM OUSSEMA</v>
          </cell>
          <cell r="D819" t="str">
            <v>SAGE Tunisia</v>
          </cell>
          <cell r="E819" t="str">
            <v>PRODUCTION</v>
          </cell>
          <cell r="F819" t="str">
            <v>CAMPO</v>
          </cell>
          <cell r="G819" t="str">
            <v>P6 AR</v>
          </cell>
          <cell r="H819" t="str">
            <v>MOHAMED AMINE</v>
          </cell>
          <cell r="I819" t="str">
            <v>A</v>
          </cell>
          <cell r="J819" t="str">
            <v>DIRECTS</v>
          </cell>
          <cell r="K819">
            <v>45337</v>
          </cell>
          <cell r="M819">
            <v>9</v>
          </cell>
          <cell r="N819" t="str">
            <v>CDD</v>
          </cell>
          <cell r="O819" t="str">
            <v>Contractuel</v>
          </cell>
          <cell r="P819">
            <v>45689</v>
          </cell>
          <cell r="Q819">
            <v>45716</v>
          </cell>
        </row>
        <row r="820">
          <cell r="A820">
            <v>1986</v>
          </cell>
          <cell r="B820" t="str">
            <v>Madame</v>
          </cell>
          <cell r="C820" t="str">
            <v>RIAHI MENYAR</v>
          </cell>
          <cell r="D820" t="str">
            <v>SAGE Tunisia</v>
          </cell>
          <cell r="E820" t="str">
            <v>PRODUCTION</v>
          </cell>
          <cell r="F820" t="str">
            <v>CAMPO</v>
          </cell>
          <cell r="G820" t="str">
            <v>P6 AR</v>
          </cell>
          <cell r="H820" t="str">
            <v>MOHAMED AMINE</v>
          </cell>
          <cell r="I820" t="str">
            <v>A</v>
          </cell>
          <cell r="J820" t="str">
            <v>DIRECTS</v>
          </cell>
          <cell r="K820">
            <v>45342</v>
          </cell>
          <cell r="M820">
            <v>9</v>
          </cell>
          <cell r="N820" t="str">
            <v>CDD</v>
          </cell>
          <cell r="O820" t="str">
            <v>Contractuel</v>
          </cell>
          <cell r="P820">
            <v>45689</v>
          </cell>
          <cell r="Q820">
            <v>45716</v>
          </cell>
        </row>
        <row r="821">
          <cell r="A821">
            <v>1991</v>
          </cell>
          <cell r="B821" t="str">
            <v>Madame</v>
          </cell>
          <cell r="C821" t="str">
            <v>BEN FADHEL HANEN</v>
          </cell>
          <cell r="D821" t="str">
            <v>SAGE Tunisia</v>
          </cell>
          <cell r="E821" t="str">
            <v>PRODUCTION</v>
          </cell>
          <cell r="F821" t="str">
            <v>CAMPO</v>
          </cell>
          <cell r="G821" t="str">
            <v>P6 AV</v>
          </cell>
          <cell r="H821" t="str">
            <v>MOHAMED AMINE</v>
          </cell>
          <cell r="I821" t="str">
            <v>A</v>
          </cell>
          <cell r="J821" t="str">
            <v>DIRECTS</v>
          </cell>
          <cell r="K821">
            <v>45342</v>
          </cell>
          <cell r="M821">
            <v>9</v>
          </cell>
          <cell r="N821" t="str">
            <v>CDD</v>
          </cell>
          <cell r="O821" t="str">
            <v>Contractuel</v>
          </cell>
          <cell r="P821">
            <v>45689</v>
          </cell>
          <cell r="Q821">
            <v>45716</v>
          </cell>
        </row>
        <row r="822">
          <cell r="A822">
            <v>2179</v>
          </cell>
          <cell r="B822" t="str">
            <v>Madame</v>
          </cell>
          <cell r="C822" t="str">
            <v>GHAZI NEDIA</v>
          </cell>
          <cell r="D822" t="str">
            <v>SAGE Tunisia</v>
          </cell>
          <cell r="E822" t="str">
            <v>PRODUCTION</v>
          </cell>
          <cell r="F822" t="str">
            <v>Contrôle qualité</v>
          </cell>
          <cell r="G822" t="str">
            <v>P6 AV</v>
          </cell>
          <cell r="H822" t="str">
            <v>MOHAMED AMINE</v>
          </cell>
          <cell r="I822" t="str">
            <v>A</v>
          </cell>
          <cell r="J822" t="str">
            <v>INDIRECTS</v>
          </cell>
          <cell r="K822">
            <v>45370</v>
          </cell>
          <cell r="M822">
            <v>9</v>
          </cell>
          <cell r="N822" t="str">
            <v>CDD</v>
          </cell>
          <cell r="O822" t="str">
            <v>Contractuel</v>
          </cell>
          <cell r="P822">
            <v>45689</v>
          </cell>
          <cell r="Q822">
            <v>45716</v>
          </cell>
        </row>
        <row r="823">
          <cell r="A823">
            <v>2292</v>
          </cell>
          <cell r="B823" t="str">
            <v>Madame</v>
          </cell>
          <cell r="C823" t="str">
            <v>MERABET OUARDA</v>
          </cell>
          <cell r="D823" t="str">
            <v>SAGE Tunisia</v>
          </cell>
          <cell r="E823" t="str">
            <v>PRODUCTION</v>
          </cell>
          <cell r="F823" t="str">
            <v>Prép CAMPO</v>
          </cell>
          <cell r="G823" t="str">
            <v>P6 AR</v>
          </cell>
          <cell r="H823" t="str">
            <v>MOHAMED AMINE</v>
          </cell>
          <cell r="I823" t="str">
            <v>A</v>
          </cell>
          <cell r="J823" t="str">
            <v>DIRECTS</v>
          </cell>
          <cell r="K823">
            <v>45407</v>
          </cell>
          <cell r="M823">
            <v>9</v>
          </cell>
          <cell r="N823" t="str">
            <v>CDD</v>
          </cell>
          <cell r="O823" t="str">
            <v>Contractuel</v>
          </cell>
          <cell r="P823">
            <v>45689</v>
          </cell>
          <cell r="Q823">
            <v>45716</v>
          </cell>
        </row>
        <row r="824">
          <cell r="A824">
            <v>2304</v>
          </cell>
          <cell r="B824" t="str">
            <v>Madame</v>
          </cell>
          <cell r="C824" t="str">
            <v>AOUINI RIM</v>
          </cell>
          <cell r="D824" t="str">
            <v>SAGE Tunisia</v>
          </cell>
          <cell r="E824" t="str">
            <v>PRODUCTION</v>
          </cell>
          <cell r="F824" t="str">
            <v>Prép CAMPO</v>
          </cell>
          <cell r="G824" t="str">
            <v>P6 AR</v>
          </cell>
          <cell r="H824" t="str">
            <v>MOHAMED AMINE</v>
          </cell>
          <cell r="I824" t="str">
            <v>A</v>
          </cell>
          <cell r="J824" t="str">
            <v>DIRECTS</v>
          </cell>
          <cell r="K824">
            <v>45414</v>
          </cell>
          <cell r="M824">
            <v>9</v>
          </cell>
          <cell r="N824" t="str">
            <v>CDD</v>
          </cell>
          <cell r="O824" t="str">
            <v>Contractuel</v>
          </cell>
          <cell r="P824">
            <v>45689</v>
          </cell>
          <cell r="Q824">
            <v>45716</v>
          </cell>
        </row>
        <row r="825">
          <cell r="A825">
            <v>2305</v>
          </cell>
          <cell r="B825" t="str">
            <v>Monsieur</v>
          </cell>
          <cell r="C825" t="str">
            <v>DRIDI MOHAMED RAYEN</v>
          </cell>
          <cell r="D825" t="str">
            <v>SAGE Tunisia</v>
          </cell>
          <cell r="E825" t="str">
            <v>PRODUCTION</v>
          </cell>
          <cell r="F825" t="str">
            <v>CAMPO</v>
          </cell>
          <cell r="G825" t="str">
            <v>P6 AV</v>
          </cell>
          <cell r="H825" t="str">
            <v>MOHAMED AMINE</v>
          </cell>
          <cell r="I825" t="str">
            <v>A</v>
          </cell>
          <cell r="J825" t="str">
            <v>DIRECTS</v>
          </cell>
          <cell r="K825">
            <v>45414</v>
          </cell>
          <cell r="M825">
            <v>9</v>
          </cell>
          <cell r="N825" t="str">
            <v>CDD</v>
          </cell>
          <cell r="O825" t="str">
            <v>Contractuel</v>
          </cell>
          <cell r="P825">
            <v>45689</v>
          </cell>
          <cell r="Q825">
            <v>45716</v>
          </cell>
        </row>
        <row r="826">
          <cell r="A826">
            <v>2313</v>
          </cell>
          <cell r="B826" t="str">
            <v>Monsieur</v>
          </cell>
          <cell r="C826" t="str">
            <v>KEDDIDI KARIM</v>
          </cell>
          <cell r="D826" t="str">
            <v>SAGE Tunisia</v>
          </cell>
          <cell r="E826" t="str">
            <v>PRODUCTION</v>
          </cell>
          <cell r="F826" t="str">
            <v>Prép CAMPO</v>
          </cell>
          <cell r="G826" t="str">
            <v>P7 AR</v>
          </cell>
          <cell r="H826" t="str">
            <v>FOUED HOMRANI</v>
          </cell>
          <cell r="I826" t="str">
            <v>A</v>
          </cell>
          <cell r="J826" t="str">
            <v>DIRECTS</v>
          </cell>
          <cell r="K826">
            <v>45414</v>
          </cell>
          <cell r="M826">
            <v>9</v>
          </cell>
          <cell r="N826" t="str">
            <v>CDD</v>
          </cell>
          <cell r="O826" t="str">
            <v>Contractuel</v>
          </cell>
          <cell r="P826">
            <v>45689</v>
          </cell>
          <cell r="Q826">
            <v>45716</v>
          </cell>
        </row>
        <row r="827">
          <cell r="A827">
            <v>2336</v>
          </cell>
          <cell r="B827" t="str">
            <v>Madame</v>
          </cell>
          <cell r="C827" t="str">
            <v>MANAI DALANDA</v>
          </cell>
          <cell r="D827" t="str">
            <v>SAGE Tunisia</v>
          </cell>
          <cell r="E827" t="str">
            <v>PRODUCTION</v>
          </cell>
          <cell r="F827" t="str">
            <v>CAMPO</v>
          </cell>
          <cell r="G827" t="str">
            <v>P6 AR</v>
          </cell>
          <cell r="H827" t="str">
            <v>MOHAMED AMINE</v>
          </cell>
          <cell r="I827" t="str">
            <v>A</v>
          </cell>
          <cell r="J827" t="str">
            <v>DIRECTS</v>
          </cell>
          <cell r="K827">
            <v>45415</v>
          </cell>
          <cell r="M827">
            <v>9</v>
          </cell>
          <cell r="N827" t="str">
            <v>CDD</v>
          </cell>
          <cell r="O827" t="str">
            <v>Contractuel</v>
          </cell>
          <cell r="P827">
            <v>45689</v>
          </cell>
          <cell r="Q827">
            <v>45716</v>
          </cell>
        </row>
        <row r="828">
          <cell r="A828">
            <v>2385</v>
          </cell>
          <cell r="B828" t="str">
            <v>Madame</v>
          </cell>
          <cell r="C828" t="str">
            <v>SOUAWAH FATMA</v>
          </cell>
          <cell r="D828" t="str">
            <v>SAGE Tunisia</v>
          </cell>
          <cell r="E828" t="str">
            <v>PRODUCTION</v>
          </cell>
          <cell r="F828" t="str">
            <v>Prép CAMPO</v>
          </cell>
          <cell r="G828" t="str">
            <v>P7 AR</v>
          </cell>
          <cell r="H828" t="str">
            <v>Safa</v>
          </cell>
          <cell r="I828" t="str">
            <v>A</v>
          </cell>
          <cell r="J828" t="str">
            <v>DIRECTS</v>
          </cell>
          <cell r="K828">
            <v>45427</v>
          </cell>
          <cell r="M828">
            <v>9</v>
          </cell>
          <cell r="N828" t="str">
            <v>CDD</v>
          </cell>
          <cell r="O828" t="str">
            <v>Contractuel</v>
          </cell>
          <cell r="P828">
            <v>45689</v>
          </cell>
          <cell r="Q828">
            <v>45716</v>
          </cell>
        </row>
        <row r="829">
          <cell r="A829">
            <v>2692</v>
          </cell>
          <cell r="B829" t="str">
            <v>Madame</v>
          </cell>
          <cell r="C829" t="str">
            <v>HANNECHI AMANI</v>
          </cell>
          <cell r="D829" t="str">
            <v>SAGE Tunisia</v>
          </cell>
          <cell r="E829" t="str">
            <v>PRODUCTION</v>
          </cell>
          <cell r="F829" t="str">
            <v>CAMPO</v>
          </cell>
          <cell r="G829" t="str">
            <v>P6 AR</v>
          </cell>
          <cell r="H829" t="str">
            <v>MOHAMED AMINE</v>
          </cell>
          <cell r="I829" t="str">
            <v>A</v>
          </cell>
          <cell r="J829" t="str">
            <v>DIRECTS</v>
          </cell>
          <cell r="K829">
            <v>45581</v>
          </cell>
          <cell r="L829"/>
          <cell r="M829">
            <v>9</v>
          </cell>
          <cell r="N829" t="str">
            <v>CDD</v>
          </cell>
          <cell r="O829" t="str">
            <v>Contractuel</v>
          </cell>
          <cell r="P829">
            <v>45689</v>
          </cell>
          <cell r="Q829">
            <v>45716</v>
          </cell>
        </row>
        <row r="830">
          <cell r="A830">
            <v>957</v>
          </cell>
          <cell r="B830" t="str">
            <v>Madame</v>
          </cell>
          <cell r="C830" t="str">
            <v>FERJANI IMEN</v>
          </cell>
          <cell r="D830" t="str">
            <v>SAGE Tunisia</v>
          </cell>
          <cell r="E830" t="str">
            <v>PRODUCTION</v>
          </cell>
          <cell r="F830" t="str">
            <v>CAMPO</v>
          </cell>
          <cell r="G830" t="str">
            <v>P6 AR</v>
          </cell>
          <cell r="H830" t="str">
            <v xml:space="preserve">Anis Mejri </v>
          </cell>
          <cell r="I830" t="str">
            <v>B</v>
          </cell>
          <cell r="J830" t="str">
            <v>DIRECTS</v>
          </cell>
          <cell r="K830">
            <v>44713</v>
          </cell>
          <cell r="M830">
            <v>9</v>
          </cell>
          <cell r="N830" t="str">
            <v>CDD</v>
          </cell>
          <cell r="O830" t="str">
            <v>Contractuel</v>
          </cell>
          <cell r="P830">
            <v>45689</v>
          </cell>
          <cell r="Q830">
            <v>45747</v>
          </cell>
        </row>
        <row r="831">
          <cell r="A831">
            <v>987</v>
          </cell>
          <cell r="B831" t="str">
            <v>Mlle</v>
          </cell>
          <cell r="C831" t="str">
            <v>FERCHICHI HAJER</v>
          </cell>
          <cell r="D831" t="str">
            <v>SAGE Tunisia</v>
          </cell>
          <cell r="E831" t="str">
            <v>PRODUCTION</v>
          </cell>
          <cell r="F831" t="str">
            <v>prép CAMPO</v>
          </cell>
          <cell r="G831" t="str">
            <v>P6 AR</v>
          </cell>
          <cell r="H831" t="str">
            <v xml:space="preserve">Anis Mejri </v>
          </cell>
          <cell r="I831" t="str">
            <v>B</v>
          </cell>
          <cell r="J831" t="str">
            <v>DIRECTS</v>
          </cell>
          <cell r="K831">
            <v>44732</v>
          </cell>
          <cell r="M831">
            <v>9</v>
          </cell>
          <cell r="N831" t="str">
            <v>CDD</v>
          </cell>
          <cell r="O831" t="str">
            <v>Contractuel</v>
          </cell>
          <cell r="P831">
            <v>45689</v>
          </cell>
          <cell r="Q831">
            <v>45747</v>
          </cell>
        </row>
        <row r="832">
          <cell r="A832">
            <v>1008</v>
          </cell>
          <cell r="B832" t="str">
            <v>Mlle</v>
          </cell>
          <cell r="C832" t="str">
            <v>BEN AMOR AMIRA</v>
          </cell>
          <cell r="D832" t="str">
            <v>SAGE Tunisia</v>
          </cell>
          <cell r="E832" t="str">
            <v>PRODUCTION</v>
          </cell>
          <cell r="F832" t="str">
            <v>CAMPO</v>
          </cell>
          <cell r="G832" t="str">
            <v>P6 AV</v>
          </cell>
          <cell r="H832" t="str">
            <v xml:space="preserve">Anis Mejri </v>
          </cell>
          <cell r="I832" t="str">
            <v>B</v>
          </cell>
          <cell r="J832" t="str">
            <v>DIRECTS</v>
          </cell>
          <cell r="K832">
            <v>44737</v>
          </cell>
          <cell r="M832">
            <v>9</v>
          </cell>
          <cell r="N832" t="str">
            <v>CDD</v>
          </cell>
          <cell r="O832" t="str">
            <v>Contractuel</v>
          </cell>
          <cell r="P832">
            <v>45689</v>
          </cell>
          <cell r="Q832">
            <v>45747</v>
          </cell>
        </row>
        <row r="833">
          <cell r="A833">
            <v>1421</v>
          </cell>
          <cell r="B833" t="str">
            <v>Mlle</v>
          </cell>
          <cell r="C833" t="str">
            <v>JMAII CHAIMA</v>
          </cell>
          <cell r="D833" t="str">
            <v>SAGE Tunisia</v>
          </cell>
          <cell r="E833" t="str">
            <v>PRODUCTION</v>
          </cell>
          <cell r="F833" t="str">
            <v>CAMPO</v>
          </cell>
          <cell r="G833" t="str">
            <v>P6 AR</v>
          </cell>
          <cell r="H833" t="str">
            <v xml:space="preserve">Anis Mejri </v>
          </cell>
          <cell r="I833" t="str">
            <v>B</v>
          </cell>
          <cell r="J833" t="str">
            <v>DIRECTS</v>
          </cell>
          <cell r="K833">
            <v>45034</v>
          </cell>
          <cell r="M833">
            <v>9</v>
          </cell>
          <cell r="N833" t="str">
            <v>CDD</v>
          </cell>
          <cell r="O833" t="str">
            <v>Contractuel</v>
          </cell>
          <cell r="P833">
            <v>45689</v>
          </cell>
          <cell r="Q833">
            <v>45747</v>
          </cell>
        </row>
        <row r="834">
          <cell r="A834">
            <v>1472</v>
          </cell>
          <cell r="B834" t="str">
            <v>Monsieur</v>
          </cell>
          <cell r="C834" t="str">
            <v>AYARI CHOKRI</v>
          </cell>
          <cell r="D834" t="str">
            <v>SAGE Tunisia</v>
          </cell>
          <cell r="E834" t="str">
            <v>PRODUCTION</v>
          </cell>
          <cell r="F834" t="str">
            <v>Prép CAMPO</v>
          </cell>
          <cell r="G834" t="str">
            <v>P6 AV</v>
          </cell>
          <cell r="H834" t="str">
            <v xml:space="preserve">Anis Mejri </v>
          </cell>
          <cell r="I834" t="str">
            <v>B</v>
          </cell>
          <cell r="J834" t="str">
            <v>DIRECTS</v>
          </cell>
          <cell r="K834">
            <v>45055</v>
          </cell>
          <cell r="M834">
            <v>9</v>
          </cell>
          <cell r="N834" t="str">
            <v>CDD</v>
          </cell>
          <cell r="O834" t="str">
            <v>Contractuel</v>
          </cell>
          <cell r="P834">
            <v>45689</v>
          </cell>
          <cell r="Q834">
            <v>45747</v>
          </cell>
        </row>
        <row r="835">
          <cell r="A835">
            <v>1558</v>
          </cell>
          <cell r="B835" t="str">
            <v>Monsieur</v>
          </cell>
          <cell r="C835" t="str">
            <v>GHAZOUANI AYOUB</v>
          </cell>
          <cell r="D835" t="str">
            <v>SAGE Tunisia</v>
          </cell>
          <cell r="E835" t="str">
            <v>PRODUCTION</v>
          </cell>
          <cell r="F835" t="str">
            <v>CAMPO</v>
          </cell>
          <cell r="G835" t="str">
            <v>P7 AR</v>
          </cell>
          <cell r="H835" t="str">
            <v xml:space="preserve">Anis Mejri </v>
          </cell>
          <cell r="I835" t="str">
            <v>B</v>
          </cell>
          <cell r="J835" t="str">
            <v>DIRECTS</v>
          </cell>
          <cell r="K835">
            <v>45111</v>
          </cell>
          <cell r="M835">
            <v>9</v>
          </cell>
          <cell r="N835" t="str">
            <v>CDD</v>
          </cell>
          <cell r="O835" t="str">
            <v>Contractuel</v>
          </cell>
          <cell r="P835">
            <v>45689</v>
          </cell>
          <cell r="Q835">
            <v>45747</v>
          </cell>
        </row>
        <row r="836">
          <cell r="A836">
            <v>1582</v>
          </cell>
          <cell r="B836" t="str">
            <v>Madame</v>
          </cell>
          <cell r="C836" t="str">
            <v>SALLOUHI NAJWA</v>
          </cell>
          <cell r="D836" t="str">
            <v>SAGE Tunisia</v>
          </cell>
          <cell r="E836" t="str">
            <v>PRODUCTION</v>
          </cell>
          <cell r="F836" t="str">
            <v>Prép CAMPO</v>
          </cell>
          <cell r="G836" t="str">
            <v>P6 AR</v>
          </cell>
          <cell r="H836" t="str">
            <v xml:space="preserve">Anis Mejri </v>
          </cell>
          <cell r="I836" t="str">
            <v>B</v>
          </cell>
          <cell r="J836" t="str">
            <v>DIRECTS</v>
          </cell>
          <cell r="K836">
            <v>45156</v>
          </cell>
          <cell r="M836">
            <v>9</v>
          </cell>
          <cell r="N836" t="str">
            <v>CDD</v>
          </cell>
          <cell r="O836" t="str">
            <v>Contractuel</v>
          </cell>
          <cell r="P836">
            <v>45689</v>
          </cell>
          <cell r="Q836">
            <v>45747</v>
          </cell>
        </row>
        <row r="837">
          <cell r="A837">
            <v>1653</v>
          </cell>
          <cell r="B837" t="str">
            <v>Mlle</v>
          </cell>
          <cell r="C837" t="str">
            <v>NASRI MALEKE</v>
          </cell>
          <cell r="D837" t="str">
            <v>SAGE Tunisia</v>
          </cell>
          <cell r="E837" t="str">
            <v>PRODUCTION</v>
          </cell>
          <cell r="F837" t="str">
            <v>CAMPO</v>
          </cell>
          <cell r="G837" t="str">
            <v>P7 AR</v>
          </cell>
          <cell r="H837" t="str">
            <v xml:space="preserve">Anis Mejri </v>
          </cell>
          <cell r="I837" t="str">
            <v>B</v>
          </cell>
          <cell r="J837" t="str">
            <v>DIRECTS</v>
          </cell>
          <cell r="K837">
            <v>45189</v>
          </cell>
          <cell r="L837"/>
          <cell r="M837">
            <v>9</v>
          </cell>
          <cell r="N837" t="str">
            <v>CDD</v>
          </cell>
          <cell r="O837" t="str">
            <v>Contractuel</v>
          </cell>
          <cell r="P837">
            <v>45689</v>
          </cell>
          <cell r="Q837">
            <v>45747</v>
          </cell>
        </row>
        <row r="838">
          <cell r="A838">
            <v>1659</v>
          </cell>
          <cell r="B838" t="str">
            <v>Madame</v>
          </cell>
          <cell r="C838" t="str">
            <v>KOUKI KAWTHER</v>
          </cell>
          <cell r="D838" t="str">
            <v>SAGE Tunisia</v>
          </cell>
          <cell r="E838" t="str">
            <v>PRODUCTION</v>
          </cell>
          <cell r="F838" t="str">
            <v>Prép CAMPO</v>
          </cell>
          <cell r="G838" t="str">
            <v>P6 AR</v>
          </cell>
          <cell r="H838" t="str">
            <v>Safa</v>
          </cell>
          <cell r="I838" t="str">
            <v>B</v>
          </cell>
          <cell r="J838" t="str">
            <v>DIRECTS</v>
          </cell>
          <cell r="K838">
            <v>45190</v>
          </cell>
          <cell r="M838">
            <v>9</v>
          </cell>
          <cell r="N838" t="str">
            <v>CDD</v>
          </cell>
          <cell r="O838" t="str">
            <v>Contractuel</v>
          </cell>
          <cell r="P838">
            <v>45689</v>
          </cell>
          <cell r="Q838">
            <v>45747</v>
          </cell>
        </row>
        <row r="839">
          <cell r="A839">
            <v>1663</v>
          </cell>
          <cell r="B839" t="str">
            <v>Mlle</v>
          </cell>
          <cell r="C839" t="str">
            <v>BOULAARASS RANIA</v>
          </cell>
          <cell r="D839" t="str">
            <v>SAGE Tunisia</v>
          </cell>
          <cell r="E839" t="str">
            <v>PRODUCTION</v>
          </cell>
          <cell r="F839" t="str">
            <v>CAMPO</v>
          </cell>
          <cell r="G839" t="str">
            <v>P6 AR</v>
          </cell>
          <cell r="H839" t="str">
            <v xml:space="preserve">Anis Mejri </v>
          </cell>
          <cell r="I839" t="str">
            <v>B</v>
          </cell>
          <cell r="J839" t="str">
            <v>DIRECTS</v>
          </cell>
          <cell r="K839">
            <v>45190</v>
          </cell>
          <cell r="M839">
            <v>9</v>
          </cell>
          <cell r="N839" t="str">
            <v>CDD</v>
          </cell>
          <cell r="O839" t="str">
            <v>Contractuel</v>
          </cell>
          <cell r="P839">
            <v>45689</v>
          </cell>
          <cell r="Q839">
            <v>45747</v>
          </cell>
        </row>
        <row r="840">
          <cell r="A840">
            <v>1733</v>
          </cell>
          <cell r="B840" t="str">
            <v>Madame</v>
          </cell>
          <cell r="C840" t="str">
            <v>GANOUATI HANEN</v>
          </cell>
          <cell r="D840" t="str">
            <v>SAGE Tunisia</v>
          </cell>
          <cell r="E840" t="str">
            <v>PRODUCTION</v>
          </cell>
          <cell r="F840" t="str">
            <v>Contrôle qualité</v>
          </cell>
          <cell r="G840" t="str">
            <v>P6 AV</v>
          </cell>
          <cell r="H840" t="str">
            <v xml:space="preserve">Anis Mejri </v>
          </cell>
          <cell r="I840" t="str">
            <v>B</v>
          </cell>
          <cell r="J840" t="str">
            <v>INDIRECTS</v>
          </cell>
          <cell r="K840">
            <v>45223</v>
          </cell>
          <cell r="M840">
            <v>9</v>
          </cell>
          <cell r="N840" t="str">
            <v>CDD</v>
          </cell>
          <cell r="O840" t="str">
            <v>Contractuel</v>
          </cell>
          <cell r="P840">
            <v>45689</v>
          </cell>
          <cell r="Q840">
            <v>45747</v>
          </cell>
        </row>
        <row r="841">
          <cell r="A841">
            <v>1750</v>
          </cell>
          <cell r="B841" t="str">
            <v>Mlle</v>
          </cell>
          <cell r="C841" t="str">
            <v>AJMI EYA</v>
          </cell>
          <cell r="D841" t="str">
            <v>SAGE Tunisia</v>
          </cell>
          <cell r="E841" t="str">
            <v>PRODUCTION</v>
          </cell>
          <cell r="F841" t="str">
            <v>CAMPO</v>
          </cell>
          <cell r="G841" t="str">
            <v>P6 AR</v>
          </cell>
          <cell r="H841" t="str">
            <v xml:space="preserve">Anis Mejri </v>
          </cell>
          <cell r="I841" t="str">
            <v>B</v>
          </cell>
          <cell r="J841" t="str">
            <v>DIRECTS</v>
          </cell>
          <cell r="K841">
            <v>45240</v>
          </cell>
          <cell r="M841">
            <v>9</v>
          </cell>
          <cell r="N841" t="str">
            <v>CDD</v>
          </cell>
          <cell r="O841" t="str">
            <v>Contractuel</v>
          </cell>
          <cell r="P841">
            <v>45689</v>
          </cell>
          <cell r="Q841">
            <v>45747</v>
          </cell>
        </row>
        <row r="842">
          <cell r="A842">
            <v>1756</v>
          </cell>
          <cell r="B842" t="str">
            <v>Madame</v>
          </cell>
          <cell r="C842" t="str">
            <v>RAJHI MARIEM</v>
          </cell>
          <cell r="D842" t="str">
            <v>SAGE Tunisia</v>
          </cell>
          <cell r="E842" t="str">
            <v>PRODUCTION</v>
          </cell>
          <cell r="F842" t="str">
            <v>CAMPO</v>
          </cell>
          <cell r="G842" t="str">
            <v>P6 AR</v>
          </cell>
          <cell r="H842" t="str">
            <v xml:space="preserve">Anis Mejri </v>
          </cell>
          <cell r="I842" t="str">
            <v>B</v>
          </cell>
          <cell r="J842" t="str">
            <v>DIRECTS</v>
          </cell>
          <cell r="K842">
            <v>45241</v>
          </cell>
          <cell r="M842">
            <v>9</v>
          </cell>
          <cell r="N842" t="str">
            <v>CDD</v>
          </cell>
          <cell r="O842" t="str">
            <v>Contractuel</v>
          </cell>
          <cell r="P842">
            <v>45689</v>
          </cell>
          <cell r="Q842">
            <v>45747</v>
          </cell>
        </row>
        <row r="843">
          <cell r="A843">
            <v>1757</v>
          </cell>
          <cell r="B843" t="str">
            <v>Mlle</v>
          </cell>
          <cell r="C843" t="str">
            <v>GHAOUARI MAROUA</v>
          </cell>
          <cell r="D843" t="str">
            <v>SAGE Tunisia</v>
          </cell>
          <cell r="E843" t="str">
            <v>PRODUCTION</v>
          </cell>
          <cell r="F843" t="str">
            <v>CAMPO</v>
          </cell>
          <cell r="G843" t="str">
            <v>P6 AV</v>
          </cell>
          <cell r="H843" t="str">
            <v>Issam Ouni</v>
          </cell>
          <cell r="I843" t="str">
            <v>B</v>
          </cell>
          <cell r="J843" t="str">
            <v>DIRECTS</v>
          </cell>
          <cell r="K843">
            <v>45240</v>
          </cell>
          <cell r="M843">
            <v>9</v>
          </cell>
          <cell r="N843" t="str">
            <v>CDD</v>
          </cell>
          <cell r="O843" t="str">
            <v>Contractuel</v>
          </cell>
          <cell r="P843">
            <v>45689</v>
          </cell>
          <cell r="Q843">
            <v>45747</v>
          </cell>
        </row>
        <row r="844">
          <cell r="A844">
            <v>1797</v>
          </cell>
          <cell r="B844" t="str">
            <v>Mlle</v>
          </cell>
          <cell r="C844" t="str">
            <v>BEJAOUI MARAM</v>
          </cell>
          <cell r="D844" t="str">
            <v>SAGE Tunisia</v>
          </cell>
          <cell r="E844" t="str">
            <v>PRODUCTION</v>
          </cell>
          <cell r="F844" t="str">
            <v>CAMPO</v>
          </cell>
          <cell r="G844" t="str">
            <v>P7 AR</v>
          </cell>
          <cell r="H844" t="str">
            <v>FAYCEL</v>
          </cell>
          <cell r="I844" t="str">
            <v>B</v>
          </cell>
          <cell r="J844" t="str">
            <v>DIRECTS</v>
          </cell>
          <cell r="K844">
            <v>45254</v>
          </cell>
          <cell r="M844">
            <v>9</v>
          </cell>
          <cell r="N844" t="str">
            <v>CDD</v>
          </cell>
          <cell r="O844" t="str">
            <v>Contractuel</v>
          </cell>
          <cell r="P844">
            <v>45689</v>
          </cell>
          <cell r="Q844">
            <v>45747</v>
          </cell>
        </row>
        <row r="845">
          <cell r="A845">
            <v>1816</v>
          </cell>
          <cell r="B845" t="str">
            <v>Madame</v>
          </cell>
          <cell r="C845" t="str">
            <v>HOSNI LEILA</v>
          </cell>
          <cell r="D845" t="str">
            <v>SAGE Tunisia</v>
          </cell>
          <cell r="E845" t="str">
            <v>PRODUCTION</v>
          </cell>
          <cell r="F845" t="str">
            <v>Prép CAMPO</v>
          </cell>
          <cell r="G845" t="str">
            <v>P6 AR</v>
          </cell>
          <cell r="H845" t="str">
            <v xml:space="preserve">Anis Mejri </v>
          </cell>
          <cell r="I845" t="str">
            <v>B</v>
          </cell>
          <cell r="J845" t="str">
            <v>DIRECTS</v>
          </cell>
          <cell r="K845">
            <v>45257</v>
          </cell>
          <cell r="M845">
            <v>9</v>
          </cell>
          <cell r="N845" t="str">
            <v>CDD</v>
          </cell>
          <cell r="O845" t="str">
            <v>Contractuel</v>
          </cell>
          <cell r="P845">
            <v>45689</v>
          </cell>
          <cell r="Q845">
            <v>45747</v>
          </cell>
        </row>
        <row r="846">
          <cell r="A846">
            <v>1914</v>
          </cell>
          <cell r="B846" t="str">
            <v>Madame</v>
          </cell>
          <cell r="C846" t="str">
            <v>CHIHI CHAIMA</v>
          </cell>
          <cell r="D846" t="str">
            <v>SAGE Tunisia</v>
          </cell>
          <cell r="E846" t="str">
            <v>PRODUCTION</v>
          </cell>
          <cell r="F846" t="str">
            <v>CAMPO</v>
          </cell>
          <cell r="G846" t="str">
            <v>P6 AR</v>
          </cell>
          <cell r="H846" t="str">
            <v xml:space="preserve">Anis Mejri </v>
          </cell>
          <cell r="I846" t="str">
            <v>B</v>
          </cell>
          <cell r="J846" t="str">
            <v>DIRECTS</v>
          </cell>
          <cell r="K846">
            <v>45307</v>
          </cell>
          <cell r="M846">
            <v>9</v>
          </cell>
          <cell r="N846" t="str">
            <v>CDD</v>
          </cell>
          <cell r="O846" t="str">
            <v>Contractuel</v>
          </cell>
          <cell r="P846">
            <v>45689</v>
          </cell>
          <cell r="Q846">
            <v>45747</v>
          </cell>
        </row>
        <row r="847">
          <cell r="A847">
            <v>1916</v>
          </cell>
          <cell r="B847" t="str">
            <v>Madame</v>
          </cell>
          <cell r="C847" t="str">
            <v>SDIRI DORSAF</v>
          </cell>
          <cell r="D847" t="str">
            <v>SAGE Tunisia</v>
          </cell>
          <cell r="E847" t="str">
            <v>PRODUCTION</v>
          </cell>
          <cell r="F847" t="str">
            <v>CAMPO</v>
          </cell>
          <cell r="G847" t="str">
            <v>P6 AR</v>
          </cell>
          <cell r="H847" t="str">
            <v xml:space="preserve">Anis Mejri </v>
          </cell>
          <cell r="I847" t="str">
            <v>B</v>
          </cell>
          <cell r="J847" t="str">
            <v>DIRECTS</v>
          </cell>
          <cell r="K847">
            <v>45307</v>
          </cell>
          <cell r="M847">
            <v>9</v>
          </cell>
          <cell r="N847" t="str">
            <v>CDD</v>
          </cell>
          <cell r="O847" t="str">
            <v>Contractuel</v>
          </cell>
          <cell r="P847">
            <v>45689</v>
          </cell>
          <cell r="Q847">
            <v>45747</v>
          </cell>
        </row>
        <row r="848">
          <cell r="A848">
            <v>1917</v>
          </cell>
          <cell r="B848" t="str">
            <v>Madame</v>
          </cell>
          <cell r="C848" t="str">
            <v>BALDI OUMAIMA</v>
          </cell>
          <cell r="D848" t="str">
            <v>SAGE Tunisia</v>
          </cell>
          <cell r="E848" t="str">
            <v>PRODUCTION</v>
          </cell>
          <cell r="F848" t="str">
            <v>CAMPO</v>
          </cell>
          <cell r="G848" t="str">
            <v>P6 AR</v>
          </cell>
          <cell r="H848" t="str">
            <v xml:space="preserve">Anis Mejri </v>
          </cell>
          <cell r="I848" t="str">
            <v>B</v>
          </cell>
          <cell r="J848" t="str">
            <v>DIRECTS</v>
          </cell>
          <cell r="K848">
            <v>45307</v>
          </cell>
          <cell r="M848">
            <v>9</v>
          </cell>
          <cell r="N848" t="str">
            <v>CDD</v>
          </cell>
          <cell r="O848" t="str">
            <v>Contractuel</v>
          </cell>
          <cell r="P848">
            <v>45689</v>
          </cell>
          <cell r="Q848">
            <v>45747</v>
          </cell>
        </row>
        <row r="849">
          <cell r="A849">
            <v>1920</v>
          </cell>
          <cell r="B849" t="str">
            <v>Madame</v>
          </cell>
          <cell r="C849" t="str">
            <v>JLASSI TAKWA</v>
          </cell>
          <cell r="D849" t="str">
            <v>SAGE Tunisia</v>
          </cell>
          <cell r="E849" t="str">
            <v>PRODUCTION</v>
          </cell>
          <cell r="F849" t="str">
            <v>CAMPO</v>
          </cell>
          <cell r="G849" t="str">
            <v>P6 AR</v>
          </cell>
          <cell r="H849" t="str">
            <v xml:space="preserve">Anis Mejri </v>
          </cell>
          <cell r="I849" t="str">
            <v>B</v>
          </cell>
          <cell r="J849" t="str">
            <v>DIRECTS</v>
          </cell>
          <cell r="K849">
            <v>45307</v>
          </cell>
          <cell r="M849">
            <v>9</v>
          </cell>
          <cell r="N849" t="str">
            <v>CDD</v>
          </cell>
          <cell r="O849" t="str">
            <v>Contractuel</v>
          </cell>
          <cell r="P849">
            <v>45689</v>
          </cell>
          <cell r="Q849">
            <v>45747</v>
          </cell>
        </row>
        <row r="850">
          <cell r="A850">
            <v>1958</v>
          </cell>
          <cell r="B850" t="str">
            <v>Madame</v>
          </cell>
          <cell r="C850" t="str">
            <v>DHAOUI KHOULOUD</v>
          </cell>
          <cell r="D850" t="str">
            <v>SAGE Tunisia</v>
          </cell>
          <cell r="E850" t="str">
            <v>PRODUCTION</v>
          </cell>
          <cell r="F850" t="str">
            <v>Prép CAMPO</v>
          </cell>
          <cell r="G850" t="str">
            <v>P6 AR</v>
          </cell>
          <cell r="H850" t="str">
            <v xml:space="preserve">Anis Mejri </v>
          </cell>
          <cell r="I850" t="str">
            <v>B</v>
          </cell>
          <cell r="J850" t="str">
            <v>DIRECTS</v>
          </cell>
          <cell r="K850">
            <v>45335</v>
          </cell>
          <cell r="M850">
            <v>9</v>
          </cell>
          <cell r="N850" t="str">
            <v>CDD</v>
          </cell>
          <cell r="O850" t="str">
            <v>Contractuel</v>
          </cell>
          <cell r="P850">
            <v>45689</v>
          </cell>
          <cell r="Q850">
            <v>45716</v>
          </cell>
        </row>
        <row r="851">
          <cell r="A851">
            <v>1959</v>
          </cell>
          <cell r="B851" t="str">
            <v>Madame</v>
          </cell>
          <cell r="C851" t="str">
            <v>JABRI RIHAB</v>
          </cell>
          <cell r="D851" t="str">
            <v>SAGE Tunisia</v>
          </cell>
          <cell r="E851" t="str">
            <v>PRODUCTION</v>
          </cell>
          <cell r="F851" t="str">
            <v>Prép CAMPO</v>
          </cell>
          <cell r="G851" t="str">
            <v>P6 AV</v>
          </cell>
          <cell r="H851" t="str">
            <v xml:space="preserve">Anis Mejri </v>
          </cell>
          <cell r="I851" t="str">
            <v>B</v>
          </cell>
          <cell r="J851" t="str">
            <v>DIRECTS</v>
          </cell>
          <cell r="K851">
            <v>45336</v>
          </cell>
          <cell r="M851">
            <v>9</v>
          </cell>
          <cell r="N851" t="str">
            <v>CDD</v>
          </cell>
          <cell r="O851" t="str">
            <v>Contractuel</v>
          </cell>
          <cell r="P851">
            <v>45689</v>
          </cell>
          <cell r="Q851">
            <v>45716</v>
          </cell>
        </row>
        <row r="852">
          <cell r="A852">
            <v>1963</v>
          </cell>
          <cell r="B852" t="str">
            <v>Madame</v>
          </cell>
          <cell r="C852" t="str">
            <v>SALLEMI NESRINE</v>
          </cell>
          <cell r="D852" t="str">
            <v>SAGE Tunisia</v>
          </cell>
          <cell r="E852" t="str">
            <v>PRODUCTION</v>
          </cell>
          <cell r="F852" t="str">
            <v>CAMPO</v>
          </cell>
          <cell r="G852" t="str">
            <v>P6 AR</v>
          </cell>
          <cell r="H852" t="str">
            <v xml:space="preserve">Anis Mejri </v>
          </cell>
          <cell r="I852" t="str">
            <v>B</v>
          </cell>
          <cell r="J852" t="str">
            <v>DIRECTS</v>
          </cell>
          <cell r="K852">
            <v>45336</v>
          </cell>
          <cell r="M852">
            <v>9</v>
          </cell>
          <cell r="N852" t="str">
            <v>CDD</v>
          </cell>
          <cell r="O852" t="str">
            <v>Contractuel</v>
          </cell>
          <cell r="P852">
            <v>45689</v>
          </cell>
          <cell r="Q852">
            <v>45716</v>
          </cell>
        </row>
        <row r="853">
          <cell r="A853">
            <v>1964</v>
          </cell>
          <cell r="B853" t="str">
            <v>Madame</v>
          </cell>
          <cell r="C853" t="str">
            <v>NAHDI ASMA</v>
          </cell>
          <cell r="D853" t="str">
            <v>SAGE Tunisia</v>
          </cell>
          <cell r="E853" t="str">
            <v>PRODUCTION</v>
          </cell>
          <cell r="F853" t="str">
            <v>Alimentatrice</v>
          </cell>
          <cell r="G853" t="str">
            <v>P6 AR</v>
          </cell>
          <cell r="H853" t="str">
            <v xml:space="preserve">Anis Mejri </v>
          </cell>
          <cell r="I853" t="str">
            <v>B</v>
          </cell>
          <cell r="J853" t="str">
            <v>DIRECTS</v>
          </cell>
          <cell r="K853">
            <v>45336</v>
          </cell>
          <cell r="M853">
            <v>9</v>
          </cell>
          <cell r="N853" t="str">
            <v>CDD</v>
          </cell>
          <cell r="O853" t="str">
            <v>Contractuel</v>
          </cell>
          <cell r="P853">
            <v>45689</v>
          </cell>
          <cell r="Q853">
            <v>45716</v>
          </cell>
        </row>
        <row r="854">
          <cell r="A854">
            <v>1969</v>
          </cell>
          <cell r="B854" t="str">
            <v>Madame</v>
          </cell>
          <cell r="C854" t="str">
            <v>MAAZAOUI JIHENE</v>
          </cell>
          <cell r="D854" t="str">
            <v>SAGE Tunisia</v>
          </cell>
          <cell r="E854" t="str">
            <v>PRODUCTION</v>
          </cell>
          <cell r="F854" t="str">
            <v>CAMPO</v>
          </cell>
          <cell r="G854" t="str">
            <v>P6 AV</v>
          </cell>
          <cell r="H854" t="str">
            <v>Issam Ouni</v>
          </cell>
          <cell r="I854" t="str">
            <v>B</v>
          </cell>
          <cell r="J854" t="str">
            <v>DIRECTS</v>
          </cell>
          <cell r="K854">
            <v>45337</v>
          </cell>
          <cell r="M854">
            <v>9</v>
          </cell>
          <cell r="N854" t="str">
            <v>CDD</v>
          </cell>
          <cell r="O854" t="str">
            <v>Contractuel</v>
          </cell>
          <cell r="P854">
            <v>45689</v>
          </cell>
          <cell r="Q854">
            <v>45716</v>
          </cell>
        </row>
        <row r="855">
          <cell r="A855">
            <v>1970</v>
          </cell>
          <cell r="B855" t="str">
            <v>Madame</v>
          </cell>
          <cell r="C855" t="str">
            <v>WAHBI ZAINEB</v>
          </cell>
          <cell r="D855" t="str">
            <v>SAGE Tunisia</v>
          </cell>
          <cell r="E855" t="str">
            <v>PRODUCTION</v>
          </cell>
          <cell r="F855" t="str">
            <v>Prép CAMPO</v>
          </cell>
          <cell r="G855" t="str">
            <v>P6 AR</v>
          </cell>
          <cell r="H855" t="str">
            <v xml:space="preserve">Anis Mejri </v>
          </cell>
          <cell r="I855" t="str">
            <v>B</v>
          </cell>
          <cell r="J855" t="str">
            <v>DIRECTS</v>
          </cell>
          <cell r="K855">
            <v>45337</v>
          </cell>
          <cell r="M855">
            <v>9</v>
          </cell>
          <cell r="N855" t="str">
            <v>CDD</v>
          </cell>
          <cell r="O855" t="str">
            <v>Contractuel</v>
          </cell>
          <cell r="P855">
            <v>45689</v>
          </cell>
          <cell r="Q855">
            <v>45716</v>
          </cell>
        </row>
        <row r="856">
          <cell r="A856">
            <v>2075</v>
          </cell>
          <cell r="B856" t="str">
            <v>Madame</v>
          </cell>
          <cell r="C856" t="str">
            <v>KHIARI ASMA</v>
          </cell>
          <cell r="D856" t="str">
            <v>SAGE Tunisia</v>
          </cell>
          <cell r="E856" t="str">
            <v>PRODUCTION</v>
          </cell>
          <cell r="F856" t="str">
            <v>Prép CAMPO</v>
          </cell>
          <cell r="G856" t="str">
            <v>P7 AR</v>
          </cell>
          <cell r="H856" t="str">
            <v>FOUED HOMRANI</v>
          </cell>
          <cell r="I856" t="str">
            <v>A</v>
          </cell>
          <cell r="J856" t="str">
            <v>DIRECTS</v>
          </cell>
          <cell r="K856">
            <v>45348</v>
          </cell>
          <cell r="M856">
            <v>9</v>
          </cell>
          <cell r="N856" t="str">
            <v>CDD</v>
          </cell>
          <cell r="O856" t="str">
            <v>Contractuel</v>
          </cell>
          <cell r="P856">
            <v>45689</v>
          </cell>
          <cell r="Q856">
            <v>45716</v>
          </cell>
        </row>
        <row r="857">
          <cell r="A857">
            <v>2182</v>
          </cell>
          <cell r="B857" t="str">
            <v>Madame</v>
          </cell>
          <cell r="C857" t="str">
            <v>OUNISSI WAFA</v>
          </cell>
          <cell r="D857" t="str">
            <v>SAGE Tunisia</v>
          </cell>
          <cell r="E857" t="str">
            <v>PRODUCTION</v>
          </cell>
          <cell r="F857" t="str">
            <v>Contrôle qualité</v>
          </cell>
          <cell r="G857" t="str">
            <v>P6 AV</v>
          </cell>
          <cell r="H857" t="str">
            <v xml:space="preserve">Anis Mejri </v>
          </cell>
          <cell r="I857" t="str">
            <v>B</v>
          </cell>
          <cell r="J857" t="str">
            <v>INDIRECTS</v>
          </cell>
          <cell r="K857">
            <v>45372</v>
          </cell>
          <cell r="M857">
            <v>9</v>
          </cell>
          <cell r="N857" t="str">
            <v>CDD</v>
          </cell>
          <cell r="O857" t="str">
            <v>Contractuel</v>
          </cell>
          <cell r="P857">
            <v>45689</v>
          </cell>
          <cell r="Q857">
            <v>45716</v>
          </cell>
        </row>
        <row r="858">
          <cell r="A858">
            <v>2261</v>
          </cell>
          <cell r="B858" t="str">
            <v>Madame</v>
          </cell>
          <cell r="C858" t="str">
            <v>SAKOUHI SAFA</v>
          </cell>
          <cell r="D858" t="str">
            <v>SAGE Tunisia</v>
          </cell>
          <cell r="E858" t="str">
            <v>PRODUCTION</v>
          </cell>
          <cell r="F858" t="str">
            <v>CAMPO</v>
          </cell>
          <cell r="G858" t="str">
            <v>P7 AR</v>
          </cell>
          <cell r="H858" t="str">
            <v xml:space="preserve">Anis Mejri </v>
          </cell>
          <cell r="I858" t="str">
            <v>B</v>
          </cell>
          <cell r="J858" t="str">
            <v>DIRECTS</v>
          </cell>
          <cell r="K858">
            <v>45404</v>
          </cell>
          <cell r="M858">
            <v>9</v>
          </cell>
          <cell r="N858" t="str">
            <v>CDD</v>
          </cell>
          <cell r="O858" t="str">
            <v>Contractuel</v>
          </cell>
          <cell r="P858">
            <v>45689</v>
          </cell>
          <cell r="Q858">
            <v>45716</v>
          </cell>
        </row>
        <row r="859">
          <cell r="A859">
            <v>2287</v>
          </cell>
          <cell r="B859" t="str">
            <v>Monsieur</v>
          </cell>
          <cell r="C859" t="str">
            <v>DRIDI OMAR</v>
          </cell>
          <cell r="D859" t="str">
            <v>SAGE Tunisia</v>
          </cell>
          <cell r="E859" t="str">
            <v>PRODUCTION</v>
          </cell>
          <cell r="F859" t="str">
            <v>CAMPO</v>
          </cell>
          <cell r="G859" t="str">
            <v>P6 AV</v>
          </cell>
          <cell r="H859" t="str">
            <v xml:space="preserve">Anis Mejri </v>
          </cell>
          <cell r="I859" t="str">
            <v>B</v>
          </cell>
          <cell r="J859" t="str">
            <v>DIRECTS</v>
          </cell>
          <cell r="K859">
            <v>45406</v>
          </cell>
          <cell r="M859">
            <v>9</v>
          </cell>
          <cell r="N859" t="str">
            <v>CDD</v>
          </cell>
          <cell r="O859" t="str">
            <v>Contractuel</v>
          </cell>
          <cell r="P859">
            <v>45689</v>
          </cell>
          <cell r="Q859">
            <v>45716</v>
          </cell>
        </row>
        <row r="860">
          <cell r="A860">
            <v>2378</v>
          </cell>
          <cell r="B860" t="str">
            <v>Madame</v>
          </cell>
          <cell r="C860" t="str">
            <v xml:space="preserve">SOLTANI RIHEM </v>
          </cell>
          <cell r="D860" t="str">
            <v>SAGE Tunisia</v>
          </cell>
          <cell r="E860" t="str">
            <v>PRODUCTION</v>
          </cell>
          <cell r="F860" t="str">
            <v>Prép CAMPO</v>
          </cell>
          <cell r="G860" t="str">
            <v>P6 AR</v>
          </cell>
          <cell r="H860" t="str">
            <v xml:space="preserve">Anis Mejri </v>
          </cell>
          <cell r="I860" t="str">
            <v>B</v>
          </cell>
          <cell r="J860" t="str">
            <v>DIRECTS</v>
          </cell>
          <cell r="K860">
            <v>45427</v>
          </cell>
          <cell r="M860">
            <v>9</v>
          </cell>
          <cell r="N860" t="str">
            <v>CDD</v>
          </cell>
          <cell r="O860" t="str">
            <v>Contractuel</v>
          </cell>
          <cell r="P860">
            <v>45689</v>
          </cell>
          <cell r="Q860">
            <v>45716</v>
          </cell>
        </row>
        <row r="861">
          <cell r="A861">
            <v>2468</v>
          </cell>
          <cell r="B861" t="str">
            <v>Madame</v>
          </cell>
          <cell r="C861" t="str">
            <v>HOSNI CHAIMA</v>
          </cell>
          <cell r="D861" t="str">
            <v>SAGE Tunisia</v>
          </cell>
          <cell r="E861" t="str">
            <v>PRODUCTION</v>
          </cell>
          <cell r="F861" t="str">
            <v>Prép CAMPO</v>
          </cell>
          <cell r="G861" t="str">
            <v>P7 AR</v>
          </cell>
          <cell r="H861" t="str">
            <v>Safa</v>
          </cell>
          <cell r="I861" t="str">
            <v>B</v>
          </cell>
          <cell r="J861" t="str">
            <v>DIRECTS</v>
          </cell>
          <cell r="K861">
            <v>45448</v>
          </cell>
          <cell r="L861"/>
          <cell r="M861">
            <v>9</v>
          </cell>
          <cell r="N861" t="str">
            <v>CDD</v>
          </cell>
          <cell r="O861" t="str">
            <v>Contractuel</v>
          </cell>
          <cell r="P861">
            <v>45689</v>
          </cell>
          <cell r="Q861">
            <v>45716</v>
          </cell>
        </row>
        <row r="862">
          <cell r="A862">
            <v>2521</v>
          </cell>
          <cell r="B862" t="str">
            <v>Madame</v>
          </cell>
          <cell r="C862" t="str">
            <v>OUJI OUMAIMA</v>
          </cell>
          <cell r="D862" t="str">
            <v>SAGE Tunisia</v>
          </cell>
          <cell r="E862" t="str">
            <v>PRODUCTION</v>
          </cell>
          <cell r="F862" t="str">
            <v>Prép CAMPO</v>
          </cell>
          <cell r="G862" t="str">
            <v>P6 AV</v>
          </cell>
          <cell r="H862" t="str">
            <v>Issam Ouni</v>
          </cell>
          <cell r="I862" t="str">
            <v>B</v>
          </cell>
          <cell r="J862" t="str">
            <v>DIRECTS</v>
          </cell>
          <cell r="K862">
            <v>45527</v>
          </cell>
          <cell r="M862">
            <v>9</v>
          </cell>
          <cell r="N862" t="str">
            <v>CDD</v>
          </cell>
          <cell r="O862" t="str">
            <v>Contractuel</v>
          </cell>
          <cell r="P862">
            <v>45689</v>
          </cell>
          <cell r="Q862">
            <v>45716</v>
          </cell>
        </row>
        <row r="863">
          <cell r="A863">
            <v>2547</v>
          </cell>
          <cell r="B863" t="str">
            <v>Madame</v>
          </cell>
          <cell r="C863" t="str">
            <v>HBIBI SALWA</v>
          </cell>
          <cell r="D863" t="str">
            <v>SAGE Tunisia</v>
          </cell>
          <cell r="E863" t="str">
            <v>PRODUCTION</v>
          </cell>
          <cell r="F863" t="str">
            <v>Prép CAMPO</v>
          </cell>
          <cell r="G863" t="str">
            <v>P6 AR</v>
          </cell>
          <cell r="H863" t="str">
            <v xml:space="preserve">Anis Mejri </v>
          </cell>
          <cell r="I863" t="str">
            <v>B</v>
          </cell>
          <cell r="J863" t="str">
            <v>DIRECTS</v>
          </cell>
          <cell r="K863">
            <v>45527</v>
          </cell>
          <cell r="M863">
            <v>9</v>
          </cell>
          <cell r="N863" t="str">
            <v>CDD</v>
          </cell>
          <cell r="O863" t="str">
            <v>Contractuel</v>
          </cell>
          <cell r="P863">
            <v>45689</v>
          </cell>
          <cell r="Q863">
            <v>45716</v>
          </cell>
        </row>
        <row r="864">
          <cell r="A864">
            <v>2553</v>
          </cell>
          <cell r="B864" t="str">
            <v>Madame</v>
          </cell>
          <cell r="C864" t="str">
            <v>KHALOUI ISLEM</v>
          </cell>
          <cell r="D864" t="str">
            <v>SAGE Tunisia</v>
          </cell>
          <cell r="E864" t="str">
            <v>PRODUCTION</v>
          </cell>
          <cell r="F864" t="str">
            <v>CAMPO</v>
          </cell>
          <cell r="G864" t="str">
            <v>P6 AR</v>
          </cell>
          <cell r="H864" t="str">
            <v xml:space="preserve">Anis Mejri </v>
          </cell>
          <cell r="I864" t="str">
            <v>B</v>
          </cell>
          <cell r="J864" t="str">
            <v>DIRECTS</v>
          </cell>
          <cell r="K864">
            <v>45526</v>
          </cell>
          <cell r="M864">
            <v>9</v>
          </cell>
          <cell r="N864" t="str">
            <v>CDD</v>
          </cell>
          <cell r="O864" t="str">
            <v>Contractuel</v>
          </cell>
          <cell r="P864">
            <v>45689</v>
          </cell>
          <cell r="Q864">
            <v>45716</v>
          </cell>
        </row>
        <row r="865">
          <cell r="A865">
            <v>2594</v>
          </cell>
          <cell r="B865" t="str">
            <v>Madame</v>
          </cell>
          <cell r="C865" t="str">
            <v>DHAOUEDI HAJER</v>
          </cell>
          <cell r="D865" t="str">
            <v>SAGE Tunisia</v>
          </cell>
          <cell r="E865" t="str">
            <v>PRODUCTION</v>
          </cell>
          <cell r="F865" t="str">
            <v>Contrôle Qualité</v>
          </cell>
          <cell r="G865" t="str">
            <v>P6 AV</v>
          </cell>
          <cell r="H865" t="str">
            <v xml:space="preserve">Anis Mejri </v>
          </cell>
          <cell r="I865" t="str">
            <v>B</v>
          </cell>
          <cell r="J865" t="str">
            <v>INDIRECTS</v>
          </cell>
          <cell r="K865">
            <v>45545</v>
          </cell>
          <cell r="L865"/>
          <cell r="M865">
            <v>9</v>
          </cell>
          <cell r="N865" t="str">
            <v>CDD</v>
          </cell>
          <cell r="O865" t="str">
            <v>Contractuel</v>
          </cell>
          <cell r="P865">
            <v>45689</v>
          </cell>
          <cell r="Q865">
            <v>45716</v>
          </cell>
        </row>
        <row r="866">
          <cell r="A866">
            <v>2614</v>
          </cell>
          <cell r="B866" t="str">
            <v>Madame</v>
          </cell>
          <cell r="C866" t="str">
            <v>MEJRI MALEK</v>
          </cell>
          <cell r="D866" t="str">
            <v>SAGE Tunisia</v>
          </cell>
          <cell r="E866" t="str">
            <v>PRODUCTION</v>
          </cell>
          <cell r="F866" t="str">
            <v>CAMPO</v>
          </cell>
          <cell r="G866" t="str">
            <v>P6 AV</v>
          </cell>
          <cell r="H866" t="str">
            <v xml:space="preserve">Anis Mejri </v>
          </cell>
          <cell r="I866" t="str">
            <v>B</v>
          </cell>
          <cell r="J866" t="str">
            <v>DIRECTS</v>
          </cell>
          <cell r="K866">
            <v>45549</v>
          </cell>
          <cell r="L866"/>
          <cell r="M866">
            <v>9</v>
          </cell>
          <cell r="N866" t="str">
            <v>CDD</v>
          </cell>
          <cell r="O866" t="str">
            <v>Contractuel</v>
          </cell>
          <cell r="P866">
            <v>45689</v>
          </cell>
          <cell r="Q866">
            <v>45716</v>
          </cell>
        </row>
        <row r="867">
          <cell r="A867">
            <v>2671</v>
          </cell>
          <cell r="B867" t="str">
            <v>Madame</v>
          </cell>
          <cell r="C867" t="str">
            <v>OUERGHI TAYSSIR</v>
          </cell>
          <cell r="D867" t="str">
            <v>SAGE Tunisia</v>
          </cell>
          <cell r="E867" t="str">
            <v>PRODUCTION</v>
          </cell>
          <cell r="F867" t="str">
            <v>CAMPO</v>
          </cell>
          <cell r="G867" t="str">
            <v>P6 AV</v>
          </cell>
          <cell r="H867" t="str">
            <v>SAFA</v>
          </cell>
          <cell r="I867" t="str">
            <v>B</v>
          </cell>
          <cell r="J867" t="str">
            <v>DIRECTS</v>
          </cell>
          <cell r="K867">
            <v>45577</v>
          </cell>
          <cell r="L867"/>
          <cell r="M867">
            <v>9</v>
          </cell>
          <cell r="N867" t="str">
            <v>CDD</v>
          </cell>
          <cell r="O867" t="str">
            <v>Contractuel</v>
          </cell>
          <cell r="P867">
            <v>45689</v>
          </cell>
          <cell r="Q867">
            <v>45716</v>
          </cell>
        </row>
        <row r="868">
          <cell r="A868">
            <v>2676</v>
          </cell>
          <cell r="B868" t="str">
            <v>Madame</v>
          </cell>
          <cell r="C868" t="str">
            <v>GUESSMI MOUFIDA</v>
          </cell>
          <cell r="D868" t="str">
            <v>SAGE Tunisia</v>
          </cell>
          <cell r="E868" t="str">
            <v>PRODUCTION</v>
          </cell>
          <cell r="F868" t="str">
            <v>Prép CAMPO</v>
          </cell>
          <cell r="G868" t="str">
            <v>P7 AR</v>
          </cell>
          <cell r="H868" t="str">
            <v xml:space="preserve">Anis Mejri </v>
          </cell>
          <cell r="I868" t="str">
            <v>B</v>
          </cell>
          <cell r="J868" t="str">
            <v>DIRECTS</v>
          </cell>
          <cell r="K868">
            <v>45577</v>
          </cell>
          <cell r="L868"/>
          <cell r="M868">
            <v>9</v>
          </cell>
          <cell r="N868" t="str">
            <v>CDD</v>
          </cell>
          <cell r="O868" t="str">
            <v>Contractuel</v>
          </cell>
          <cell r="P868">
            <v>45689</v>
          </cell>
          <cell r="Q868">
            <v>45716</v>
          </cell>
        </row>
        <row r="869">
          <cell r="A869">
            <v>2682</v>
          </cell>
          <cell r="B869" t="str">
            <v>Madame</v>
          </cell>
          <cell r="C869" t="str">
            <v>ZIDI AMIRA</v>
          </cell>
          <cell r="D869" t="str">
            <v>SAGE Tunisia</v>
          </cell>
          <cell r="E869" t="str">
            <v>PRODUCTION</v>
          </cell>
          <cell r="F869" t="str">
            <v>Prép CAMPO</v>
          </cell>
          <cell r="G869" t="str">
            <v>P6 AV</v>
          </cell>
          <cell r="H869" t="str">
            <v xml:space="preserve">Anis Mejri </v>
          </cell>
          <cell r="I869" t="str">
            <v>B</v>
          </cell>
          <cell r="J869" t="str">
            <v>DIRECTS</v>
          </cell>
          <cell r="K869">
            <v>45577</v>
          </cell>
          <cell r="L869"/>
          <cell r="M869">
            <v>9</v>
          </cell>
          <cell r="N869" t="str">
            <v>CDD</v>
          </cell>
          <cell r="O869" t="str">
            <v>Contractuel</v>
          </cell>
          <cell r="P869">
            <v>45689</v>
          </cell>
          <cell r="Q869">
            <v>45716</v>
          </cell>
        </row>
        <row r="870">
          <cell r="A870">
            <v>2683</v>
          </cell>
          <cell r="B870" t="str">
            <v>Madame</v>
          </cell>
          <cell r="C870" t="str">
            <v>MHAMEDI REFKA</v>
          </cell>
          <cell r="D870" t="str">
            <v>SAGE Tunisia</v>
          </cell>
          <cell r="E870" t="str">
            <v>PRODUCTION</v>
          </cell>
          <cell r="F870" t="str">
            <v>Prép CAMPO</v>
          </cell>
          <cell r="G870" t="str">
            <v>P6 AR</v>
          </cell>
          <cell r="H870" t="str">
            <v xml:space="preserve">Anis Mejri </v>
          </cell>
          <cell r="I870" t="str">
            <v>B</v>
          </cell>
          <cell r="J870" t="str">
            <v>DIRECTS</v>
          </cell>
          <cell r="K870">
            <v>45577</v>
          </cell>
          <cell r="L870"/>
          <cell r="M870">
            <v>9</v>
          </cell>
          <cell r="N870" t="str">
            <v>CDD</v>
          </cell>
          <cell r="O870" t="str">
            <v>Contractuel</v>
          </cell>
          <cell r="P870">
            <v>45689</v>
          </cell>
          <cell r="Q870">
            <v>45716</v>
          </cell>
        </row>
        <row r="871">
          <cell r="A871">
            <v>2685</v>
          </cell>
          <cell r="B871" t="str">
            <v>Madame</v>
          </cell>
          <cell r="C871" t="str">
            <v>JABRI RAJA</v>
          </cell>
          <cell r="D871" t="str">
            <v>SAGE Tunisia</v>
          </cell>
          <cell r="E871" t="str">
            <v>PRODUCTION</v>
          </cell>
          <cell r="F871" t="str">
            <v>Prép CAMPO</v>
          </cell>
          <cell r="G871" t="str">
            <v>P6 AR</v>
          </cell>
          <cell r="H871" t="str">
            <v xml:space="preserve">Anis Mejri </v>
          </cell>
          <cell r="I871" t="str">
            <v>B</v>
          </cell>
          <cell r="J871" t="str">
            <v>DIRECTS</v>
          </cell>
          <cell r="K871">
            <v>45577</v>
          </cell>
          <cell r="L871"/>
          <cell r="M871">
            <v>9</v>
          </cell>
          <cell r="N871" t="str">
            <v>CDD</v>
          </cell>
          <cell r="O871" t="str">
            <v>Contractuel</v>
          </cell>
          <cell r="P871">
            <v>45689</v>
          </cell>
          <cell r="Q871">
            <v>45716</v>
          </cell>
        </row>
        <row r="872">
          <cell r="A872">
            <v>2701</v>
          </cell>
          <cell r="B872" t="str">
            <v>Madame</v>
          </cell>
          <cell r="C872" t="str">
            <v>KAABI NADA</v>
          </cell>
          <cell r="D872" t="str">
            <v>SAGE Tunisia</v>
          </cell>
          <cell r="E872" t="str">
            <v>PRODUCTION</v>
          </cell>
          <cell r="F872" t="str">
            <v>CAMPO</v>
          </cell>
          <cell r="G872" t="str">
            <v>P6 AV</v>
          </cell>
          <cell r="H872" t="str">
            <v xml:space="preserve">Anis Mejri </v>
          </cell>
          <cell r="I872" t="str">
            <v>B</v>
          </cell>
          <cell r="J872" t="str">
            <v>DIRECTS</v>
          </cell>
          <cell r="K872">
            <v>45582</v>
          </cell>
          <cell r="L872"/>
          <cell r="M872">
            <v>9</v>
          </cell>
          <cell r="N872" t="str">
            <v>CDD</v>
          </cell>
          <cell r="O872" t="str">
            <v>Contractuel</v>
          </cell>
          <cell r="P872">
            <v>45689</v>
          </cell>
          <cell r="Q872">
            <v>45716</v>
          </cell>
        </row>
        <row r="873">
          <cell r="A873">
            <v>2702</v>
          </cell>
          <cell r="B873" t="str">
            <v>Madame</v>
          </cell>
          <cell r="C873" t="str">
            <v xml:space="preserve">MENDILI AMAL </v>
          </cell>
          <cell r="D873" t="str">
            <v>SAGE Tunisia</v>
          </cell>
          <cell r="E873" t="str">
            <v>PRODUCTION</v>
          </cell>
          <cell r="F873" t="str">
            <v>CAMPO</v>
          </cell>
          <cell r="G873" t="str">
            <v>P6 AV</v>
          </cell>
          <cell r="H873" t="str">
            <v xml:space="preserve">Anis Mejri </v>
          </cell>
          <cell r="I873" t="str">
            <v>B</v>
          </cell>
          <cell r="J873" t="str">
            <v>DIRECTS</v>
          </cell>
          <cell r="K873">
            <v>45582</v>
          </cell>
          <cell r="L873"/>
          <cell r="M873">
            <v>9</v>
          </cell>
          <cell r="N873" t="str">
            <v>CDD</v>
          </cell>
          <cell r="O873" t="str">
            <v>Contractuel</v>
          </cell>
          <cell r="P873">
            <v>45689</v>
          </cell>
          <cell r="Q873">
            <v>45716</v>
          </cell>
        </row>
        <row r="874">
          <cell r="A874">
            <v>2778</v>
          </cell>
          <cell r="B874" t="str">
            <v>Monsieur</v>
          </cell>
          <cell r="C874" t="str">
            <v>AYARI SALAH</v>
          </cell>
          <cell r="D874" t="str">
            <v>SAGE Tunisia</v>
          </cell>
          <cell r="E874" t="str">
            <v>PRODUCTION</v>
          </cell>
          <cell r="F874" t="str">
            <v>Couturière</v>
          </cell>
          <cell r="G874" t="str">
            <v>P6 AV</v>
          </cell>
          <cell r="H874" t="str">
            <v xml:space="preserve">Anis Mejri </v>
          </cell>
          <cell r="I874" t="str">
            <v>B</v>
          </cell>
          <cell r="J874" t="str">
            <v>DIRECTS</v>
          </cell>
          <cell r="K874">
            <v>45628</v>
          </cell>
          <cell r="L874"/>
          <cell r="M874">
            <v>9</v>
          </cell>
          <cell r="N874" t="str">
            <v>CDD</v>
          </cell>
          <cell r="O874" t="str">
            <v>Contractuel</v>
          </cell>
          <cell r="P874">
            <v>45689</v>
          </cell>
          <cell r="Q874">
            <v>45716</v>
          </cell>
        </row>
        <row r="875">
          <cell r="A875">
            <v>534</v>
          </cell>
          <cell r="B875" t="str">
            <v>Mlle</v>
          </cell>
          <cell r="C875" t="str">
            <v>DHIB RANIA</v>
          </cell>
          <cell r="D875" t="str">
            <v>SAGE Tunisia</v>
          </cell>
          <cell r="E875" t="str">
            <v>PRODUCTION</v>
          </cell>
          <cell r="F875" t="str">
            <v>Prép CAMPO</v>
          </cell>
          <cell r="G875" t="str">
            <v>P6 AV</v>
          </cell>
          <cell r="H875" t="str">
            <v>MOHAMED MAALAOUI</v>
          </cell>
          <cell r="I875" t="str">
            <v>B</v>
          </cell>
          <cell r="J875" t="str">
            <v>DIRECTS</v>
          </cell>
          <cell r="K875">
            <v>44287</v>
          </cell>
          <cell r="L875" t="str">
            <v/>
          </cell>
          <cell r="M875">
            <v>9</v>
          </cell>
          <cell r="N875" t="str">
            <v>CDD</v>
          </cell>
          <cell r="O875" t="str">
            <v>Contractuel</v>
          </cell>
          <cell r="P875">
            <v>45689</v>
          </cell>
          <cell r="Q875">
            <v>45716</v>
          </cell>
        </row>
        <row r="876">
          <cell r="A876">
            <v>576</v>
          </cell>
          <cell r="B876" t="str">
            <v>Mlle</v>
          </cell>
          <cell r="C876" t="str">
            <v>IBRAHEM ASMA</v>
          </cell>
          <cell r="D876" t="str">
            <v>SAGE Tunisia</v>
          </cell>
          <cell r="E876" t="str">
            <v>PRODUCTION</v>
          </cell>
          <cell r="F876" t="str">
            <v>Prép CAMPO</v>
          </cell>
          <cell r="G876" t="str">
            <v>P6 AR</v>
          </cell>
          <cell r="H876" t="str">
            <v>MOHAMED MAALAOUI</v>
          </cell>
          <cell r="I876" t="str">
            <v>B</v>
          </cell>
          <cell r="J876" t="str">
            <v>DIRECTS</v>
          </cell>
          <cell r="K876">
            <v>44319</v>
          </cell>
          <cell r="L876" t="str">
            <v/>
          </cell>
          <cell r="M876">
            <v>9</v>
          </cell>
          <cell r="N876" t="str">
            <v>CDD</v>
          </cell>
          <cell r="O876" t="str">
            <v>Contractuel</v>
          </cell>
          <cell r="P876">
            <v>45689</v>
          </cell>
          <cell r="Q876">
            <v>45716</v>
          </cell>
        </row>
        <row r="877">
          <cell r="A877">
            <v>818</v>
          </cell>
          <cell r="B877" t="str">
            <v>Mlle</v>
          </cell>
          <cell r="C877" t="str">
            <v>MEJRI RAHMA</v>
          </cell>
          <cell r="D877" t="str">
            <v>SAGE Tunisia</v>
          </cell>
          <cell r="E877" t="str">
            <v>PRODUCTION</v>
          </cell>
          <cell r="F877" t="str">
            <v>Alimentatrice</v>
          </cell>
          <cell r="G877" t="str">
            <v>P6 AV</v>
          </cell>
          <cell r="H877" t="str">
            <v>MOHAMED MAALAOUI</v>
          </cell>
          <cell r="I877" t="str">
            <v>A</v>
          </cell>
          <cell r="J877" t="str">
            <v>DIRECTS</v>
          </cell>
          <cell r="K877">
            <v>44583</v>
          </cell>
          <cell r="M877">
            <v>9</v>
          </cell>
          <cell r="N877" t="str">
            <v>CDD</v>
          </cell>
          <cell r="O877" t="str">
            <v>Contractuel</v>
          </cell>
          <cell r="P877">
            <v>45689</v>
          </cell>
          <cell r="Q877">
            <v>45747</v>
          </cell>
        </row>
        <row r="878">
          <cell r="A878">
            <v>1037</v>
          </cell>
          <cell r="B878" t="str">
            <v>Mlle</v>
          </cell>
          <cell r="C878" t="str">
            <v>BOUBAKER SARRA</v>
          </cell>
          <cell r="D878" t="str">
            <v>SAGE Tunisia</v>
          </cell>
          <cell r="E878" t="str">
            <v>PRODUCTION</v>
          </cell>
          <cell r="F878" t="str">
            <v>prép CAMPO</v>
          </cell>
          <cell r="G878" t="str">
            <v>P6 AR</v>
          </cell>
          <cell r="H878" t="str">
            <v>MOHAMED MAALAOUI</v>
          </cell>
          <cell r="I878" t="str">
            <v>A</v>
          </cell>
          <cell r="J878" t="str">
            <v>DIRECTS</v>
          </cell>
          <cell r="K878">
            <v>44746</v>
          </cell>
          <cell r="M878">
            <v>9</v>
          </cell>
          <cell r="N878" t="str">
            <v>CDD</v>
          </cell>
          <cell r="O878" t="str">
            <v>Contractuel</v>
          </cell>
          <cell r="P878">
            <v>45689</v>
          </cell>
          <cell r="Q878">
            <v>45747</v>
          </cell>
        </row>
        <row r="879">
          <cell r="A879">
            <v>1341</v>
          </cell>
          <cell r="B879" t="str">
            <v>Madame</v>
          </cell>
          <cell r="C879" t="str">
            <v>GHANMI AMIRA</v>
          </cell>
          <cell r="D879" t="str">
            <v>SAGE Tunisia</v>
          </cell>
          <cell r="E879" t="str">
            <v>PRODUCTION</v>
          </cell>
          <cell r="F879" t="str">
            <v>Alimentatrice</v>
          </cell>
          <cell r="G879" t="str">
            <v>P6 AV</v>
          </cell>
          <cell r="H879" t="str">
            <v>MOHAMED MAALAOUI</v>
          </cell>
          <cell r="I879" t="str">
            <v>B</v>
          </cell>
          <cell r="J879" t="str">
            <v>DIRECTS</v>
          </cell>
          <cell r="K879">
            <v>44996</v>
          </cell>
          <cell r="M879">
            <v>9</v>
          </cell>
          <cell r="N879" t="str">
            <v>CDD</v>
          </cell>
          <cell r="O879" t="str">
            <v>Contractuel</v>
          </cell>
          <cell r="P879">
            <v>45689</v>
          </cell>
          <cell r="Q879">
            <v>45747</v>
          </cell>
        </row>
        <row r="880">
          <cell r="A880">
            <v>1401</v>
          </cell>
          <cell r="B880" t="str">
            <v>Mlle</v>
          </cell>
          <cell r="C880" t="str">
            <v>REBII DORSAF</v>
          </cell>
          <cell r="D880" t="str">
            <v>SAGE Tunisia</v>
          </cell>
          <cell r="E880" t="str">
            <v>PRODUCTION</v>
          </cell>
          <cell r="F880" t="str">
            <v>Prép CAMPO</v>
          </cell>
          <cell r="G880" t="str">
            <v>P6 AV</v>
          </cell>
          <cell r="H880" t="str">
            <v>MOHAMED MAALAOUI</v>
          </cell>
          <cell r="I880" t="str">
            <v>A</v>
          </cell>
          <cell r="J880" t="str">
            <v>DIRECTS</v>
          </cell>
          <cell r="K880">
            <v>45024</v>
          </cell>
          <cell r="M880">
            <v>9</v>
          </cell>
          <cell r="N880" t="str">
            <v>CDD</v>
          </cell>
          <cell r="O880" t="str">
            <v>Contractuel</v>
          </cell>
          <cell r="P880">
            <v>45689</v>
          </cell>
          <cell r="Q880">
            <v>45747</v>
          </cell>
        </row>
        <row r="881">
          <cell r="A881">
            <v>1527</v>
          </cell>
          <cell r="B881" t="str">
            <v>Monsieur</v>
          </cell>
          <cell r="C881" t="str">
            <v>ELKHLIFI KHALIL</v>
          </cell>
          <cell r="D881" t="str">
            <v>SAGE Tunisia</v>
          </cell>
          <cell r="E881" t="str">
            <v>PRODUCTION</v>
          </cell>
          <cell r="F881" t="str">
            <v>CAMPO</v>
          </cell>
          <cell r="G881" t="str">
            <v>P6 AR</v>
          </cell>
          <cell r="H881" t="str">
            <v>MOHAMED MAALAOUI</v>
          </cell>
          <cell r="I881" t="str">
            <v>A</v>
          </cell>
          <cell r="J881" t="str">
            <v>DIRECTS</v>
          </cell>
          <cell r="K881">
            <v>45082</v>
          </cell>
          <cell r="M881">
            <v>9</v>
          </cell>
          <cell r="N881" t="str">
            <v>CDD</v>
          </cell>
          <cell r="O881" t="str">
            <v>Contractuel</v>
          </cell>
          <cell r="P881">
            <v>45689</v>
          </cell>
          <cell r="Q881">
            <v>45747</v>
          </cell>
        </row>
        <row r="882">
          <cell r="A882">
            <v>1687</v>
          </cell>
          <cell r="B882" t="str">
            <v>Monsieur</v>
          </cell>
          <cell r="C882" t="str">
            <v>MRAIDI AHMED</v>
          </cell>
          <cell r="D882" t="str">
            <v>SAGE Tunisia</v>
          </cell>
          <cell r="E882" t="str">
            <v>PRODUCTION</v>
          </cell>
          <cell r="F882" t="str">
            <v>prép CAMPO</v>
          </cell>
          <cell r="G882" t="str">
            <v>P6 AR</v>
          </cell>
          <cell r="H882" t="str">
            <v>MOHAMED MAALAOUI</v>
          </cell>
          <cell r="I882" t="str">
            <v>A</v>
          </cell>
          <cell r="J882" t="str">
            <v>DIRECTS</v>
          </cell>
          <cell r="K882">
            <v>45209</v>
          </cell>
          <cell r="M882">
            <v>9</v>
          </cell>
          <cell r="N882" t="str">
            <v>CDD</v>
          </cell>
          <cell r="O882" t="str">
            <v>Contractuel</v>
          </cell>
          <cell r="P882">
            <v>45689</v>
          </cell>
          <cell r="Q882">
            <v>45747</v>
          </cell>
        </row>
        <row r="883">
          <cell r="A883">
            <v>1714</v>
          </cell>
          <cell r="B883" t="str">
            <v>Monsieur</v>
          </cell>
          <cell r="C883" t="str">
            <v>FERCHICHI AMIR</v>
          </cell>
          <cell r="D883" t="str">
            <v>SAGE Tunisia</v>
          </cell>
          <cell r="E883" t="str">
            <v>PRODUCTION</v>
          </cell>
          <cell r="F883" t="str">
            <v>CAMPO</v>
          </cell>
          <cell r="G883" t="str">
            <v>P6 AR</v>
          </cell>
          <cell r="H883" t="str">
            <v>MOHAMED MAALAOUI</v>
          </cell>
          <cell r="I883" t="str">
            <v>B</v>
          </cell>
          <cell r="J883" t="str">
            <v>DIRECTS</v>
          </cell>
          <cell r="K883">
            <v>45211</v>
          </cell>
          <cell r="M883">
            <v>9</v>
          </cell>
          <cell r="N883" t="str">
            <v>CDD</v>
          </cell>
          <cell r="O883" t="str">
            <v>Contractuel</v>
          </cell>
          <cell r="P883">
            <v>45689</v>
          </cell>
          <cell r="Q883">
            <v>45747</v>
          </cell>
        </row>
        <row r="884">
          <cell r="A884">
            <v>1752</v>
          </cell>
          <cell r="B884" t="str">
            <v>Monsieur</v>
          </cell>
          <cell r="C884" t="str">
            <v>HAMMAMI AHMED</v>
          </cell>
          <cell r="D884" t="str">
            <v>SAGE Tunisia</v>
          </cell>
          <cell r="E884" t="str">
            <v>PRODUCTION</v>
          </cell>
          <cell r="F884" t="str">
            <v>CAMPO</v>
          </cell>
          <cell r="G884" t="str">
            <v>P6 AR</v>
          </cell>
          <cell r="H884" t="str">
            <v>MOHAMED MAALAOUI</v>
          </cell>
          <cell r="I884" t="str">
            <v>B</v>
          </cell>
          <cell r="J884" t="str">
            <v>DIRECTS</v>
          </cell>
          <cell r="K884">
            <v>45240</v>
          </cell>
          <cell r="M884">
            <v>9</v>
          </cell>
          <cell r="N884" t="str">
            <v>CDD</v>
          </cell>
          <cell r="O884" t="str">
            <v>Contractuel</v>
          </cell>
          <cell r="P884">
            <v>45689</v>
          </cell>
          <cell r="Q884">
            <v>45747</v>
          </cell>
        </row>
        <row r="885">
          <cell r="A885">
            <v>1836</v>
          </cell>
          <cell r="B885" t="str">
            <v>Monsieur</v>
          </cell>
          <cell r="C885" t="str">
            <v>ZOUARI ACHREF</v>
          </cell>
          <cell r="D885" t="str">
            <v>SAGE Tunisia</v>
          </cell>
          <cell r="E885" t="str">
            <v>PRODUCTION</v>
          </cell>
          <cell r="F885" t="str">
            <v>Prép CAMPO</v>
          </cell>
          <cell r="G885" t="str">
            <v>P6 AR</v>
          </cell>
          <cell r="H885" t="str">
            <v>MOHAMED MAALAOUI</v>
          </cell>
          <cell r="I885" t="str">
            <v>A</v>
          </cell>
          <cell r="J885" t="str">
            <v>DIRECTS</v>
          </cell>
          <cell r="K885">
            <v>45258</v>
          </cell>
          <cell r="M885">
            <v>9</v>
          </cell>
          <cell r="N885" t="str">
            <v>CDD</v>
          </cell>
          <cell r="O885" t="str">
            <v>Contractuel</v>
          </cell>
          <cell r="P885">
            <v>45689</v>
          </cell>
          <cell r="Q885">
            <v>45747</v>
          </cell>
        </row>
        <row r="886">
          <cell r="A886">
            <v>1942</v>
          </cell>
          <cell r="B886" t="str">
            <v>Madame</v>
          </cell>
          <cell r="C886" t="str">
            <v>SALLEMI RANIA</v>
          </cell>
          <cell r="D886" t="str">
            <v>SAGE Tunisia</v>
          </cell>
          <cell r="E886" t="str">
            <v>PRODUCTION</v>
          </cell>
          <cell r="F886" t="str">
            <v>Contrôle qualité</v>
          </cell>
          <cell r="G886" t="str">
            <v>P6 AV</v>
          </cell>
          <cell r="H886" t="str">
            <v>MOHAMED MAALAOUI</v>
          </cell>
          <cell r="I886" t="str">
            <v>B</v>
          </cell>
          <cell r="J886" t="str">
            <v>INDIRECTS</v>
          </cell>
          <cell r="K886">
            <v>45324</v>
          </cell>
          <cell r="M886">
            <v>9</v>
          </cell>
          <cell r="N886" t="str">
            <v>CDD</v>
          </cell>
          <cell r="O886" t="str">
            <v>Contractuel</v>
          </cell>
          <cell r="P886">
            <v>45689</v>
          </cell>
          <cell r="Q886">
            <v>45716</v>
          </cell>
        </row>
        <row r="887">
          <cell r="A887">
            <v>1993</v>
          </cell>
          <cell r="B887" t="str">
            <v>Madame</v>
          </cell>
          <cell r="C887" t="str">
            <v>NAHDI HOUNAIDA</v>
          </cell>
          <cell r="D887" t="str">
            <v>SAGE Tunisia</v>
          </cell>
          <cell r="E887" t="str">
            <v>PRODUCTION</v>
          </cell>
          <cell r="F887" t="str">
            <v>Prép CAMPO</v>
          </cell>
          <cell r="G887" t="str">
            <v>P6 AR</v>
          </cell>
          <cell r="H887" t="str">
            <v>MOHAMED MAALAOUI</v>
          </cell>
          <cell r="I887" t="str">
            <v>B</v>
          </cell>
          <cell r="J887" t="str">
            <v>DIRECTS</v>
          </cell>
          <cell r="K887">
            <v>45343</v>
          </cell>
          <cell r="M887">
            <v>9</v>
          </cell>
          <cell r="N887" t="str">
            <v>CDD</v>
          </cell>
          <cell r="O887" t="str">
            <v>Contractuel</v>
          </cell>
          <cell r="P887">
            <v>45689</v>
          </cell>
          <cell r="Q887">
            <v>45716</v>
          </cell>
        </row>
        <row r="888">
          <cell r="A888">
            <v>2109</v>
          </cell>
          <cell r="B888" t="str">
            <v>Madame</v>
          </cell>
          <cell r="C888" t="str">
            <v>TALBI YOSRA</v>
          </cell>
          <cell r="D888" t="str">
            <v>SAGE Tunisia</v>
          </cell>
          <cell r="E888" t="str">
            <v>PRODUCTION</v>
          </cell>
          <cell r="F888" t="str">
            <v>Contrôle qualité</v>
          </cell>
          <cell r="G888" t="str">
            <v>P6 AV</v>
          </cell>
          <cell r="H888" t="str">
            <v>MOHAMED MAALAOUI</v>
          </cell>
          <cell r="I888" t="str">
            <v>B</v>
          </cell>
          <cell r="J888" t="str">
            <v>INDIRECTS</v>
          </cell>
          <cell r="K888">
            <v>45351</v>
          </cell>
          <cell r="M888">
            <v>9</v>
          </cell>
          <cell r="N888" t="str">
            <v>CDD</v>
          </cell>
          <cell r="O888" t="str">
            <v>Contractuel</v>
          </cell>
          <cell r="P888">
            <v>45689</v>
          </cell>
          <cell r="Q888">
            <v>45716</v>
          </cell>
        </row>
        <row r="889">
          <cell r="A889">
            <v>2135</v>
          </cell>
          <cell r="B889" t="str">
            <v>Madame</v>
          </cell>
          <cell r="C889" t="str">
            <v>BEN RHOUMA HABIBA</v>
          </cell>
          <cell r="D889" t="str">
            <v>SAGE Tunisia</v>
          </cell>
          <cell r="E889" t="str">
            <v>PRODUCTION</v>
          </cell>
          <cell r="F889" t="str">
            <v>CAMPO</v>
          </cell>
          <cell r="G889" t="str">
            <v>P6 AV</v>
          </cell>
          <cell r="H889" t="str">
            <v>MOHAMED MAALAOUI</v>
          </cell>
          <cell r="I889" t="str">
            <v>A</v>
          </cell>
          <cell r="J889" t="str">
            <v>DIRECTS</v>
          </cell>
          <cell r="K889">
            <v>45356</v>
          </cell>
          <cell r="M889">
            <v>9</v>
          </cell>
          <cell r="N889" t="str">
            <v>CDD</v>
          </cell>
          <cell r="O889" t="str">
            <v>Contractuel</v>
          </cell>
          <cell r="P889">
            <v>45689</v>
          </cell>
          <cell r="Q889">
            <v>45716</v>
          </cell>
        </row>
        <row r="890">
          <cell r="A890">
            <v>2147</v>
          </cell>
          <cell r="B890" t="str">
            <v>Madame</v>
          </cell>
          <cell r="C890" t="str">
            <v>BOUSSIF MOUNA</v>
          </cell>
          <cell r="D890" t="str">
            <v>SAGE Tunisia</v>
          </cell>
          <cell r="E890" t="str">
            <v>PRODUCTION</v>
          </cell>
          <cell r="F890" t="str">
            <v>Prép CAMPO</v>
          </cell>
          <cell r="G890" t="str">
            <v>P7 AR</v>
          </cell>
          <cell r="H890" t="str">
            <v>MOHAMED MAALAOUI</v>
          </cell>
          <cell r="I890" t="str">
            <v>A</v>
          </cell>
          <cell r="J890" t="str">
            <v>DIRECTS</v>
          </cell>
          <cell r="K890">
            <v>45358</v>
          </cell>
          <cell r="M890">
            <v>9</v>
          </cell>
          <cell r="N890" t="str">
            <v>CDD</v>
          </cell>
          <cell r="O890" t="str">
            <v>Contractuel</v>
          </cell>
          <cell r="P890">
            <v>45689</v>
          </cell>
          <cell r="Q890">
            <v>45716</v>
          </cell>
        </row>
        <row r="891">
          <cell r="A891">
            <v>2180</v>
          </cell>
          <cell r="B891" t="str">
            <v>Madame</v>
          </cell>
          <cell r="C891" t="str">
            <v>TARIFI IMENE</v>
          </cell>
          <cell r="D891" t="str">
            <v>SAGE Tunisia</v>
          </cell>
          <cell r="E891" t="str">
            <v>PRODUCTION</v>
          </cell>
          <cell r="F891" t="str">
            <v>Prép CAMPO</v>
          </cell>
          <cell r="G891" t="str">
            <v>P7 AR</v>
          </cell>
          <cell r="H891" t="str">
            <v>FOUED HOMRANI</v>
          </cell>
          <cell r="I891" t="str">
            <v>A</v>
          </cell>
          <cell r="J891" t="str">
            <v>DIRECTS</v>
          </cell>
          <cell r="K891">
            <v>45372</v>
          </cell>
          <cell r="M891">
            <v>9</v>
          </cell>
          <cell r="N891" t="str">
            <v>CDD</v>
          </cell>
          <cell r="O891" t="str">
            <v>Contractuel</v>
          </cell>
          <cell r="P891">
            <v>45689</v>
          </cell>
          <cell r="Q891">
            <v>45716</v>
          </cell>
        </row>
        <row r="892">
          <cell r="A892">
            <v>2273</v>
          </cell>
          <cell r="B892" t="str">
            <v>Monsieur</v>
          </cell>
          <cell r="C892" t="str">
            <v>SEBAI ILYESS</v>
          </cell>
          <cell r="D892" t="str">
            <v>SAGE Tunisia</v>
          </cell>
          <cell r="E892" t="str">
            <v>PRODUCTION</v>
          </cell>
          <cell r="F892" t="str">
            <v>CAMPO</v>
          </cell>
          <cell r="G892" t="str">
            <v>P7 AR</v>
          </cell>
          <cell r="H892" t="str">
            <v>MOHAMED MAALAOUI</v>
          </cell>
          <cell r="I892" t="str">
            <v>B</v>
          </cell>
          <cell r="J892" t="str">
            <v>DIRECTS</v>
          </cell>
          <cell r="K892">
            <v>45406</v>
          </cell>
          <cell r="M892">
            <v>9</v>
          </cell>
          <cell r="N892" t="str">
            <v>CDD</v>
          </cell>
          <cell r="O892" t="str">
            <v>Contractuel</v>
          </cell>
          <cell r="P892">
            <v>45689</v>
          </cell>
          <cell r="Q892">
            <v>45716</v>
          </cell>
        </row>
        <row r="893">
          <cell r="A893">
            <v>2288</v>
          </cell>
          <cell r="B893" t="str">
            <v>Madame</v>
          </cell>
          <cell r="C893" t="str">
            <v>NAFETI OLFA</v>
          </cell>
          <cell r="D893" t="str">
            <v>SAGE Tunisia</v>
          </cell>
          <cell r="E893" t="str">
            <v>PRODUCTION</v>
          </cell>
          <cell r="F893" t="str">
            <v>Prép CAMPO</v>
          </cell>
          <cell r="G893" t="str">
            <v>P6 AR</v>
          </cell>
          <cell r="H893" t="str">
            <v>MOHAMED MAALAOUI</v>
          </cell>
          <cell r="I893" t="str">
            <v>B</v>
          </cell>
          <cell r="J893" t="str">
            <v>DIRECTS</v>
          </cell>
          <cell r="K893">
            <v>45406</v>
          </cell>
          <cell r="M893">
            <v>9</v>
          </cell>
          <cell r="N893" t="str">
            <v>CDD</v>
          </cell>
          <cell r="O893" t="str">
            <v>Contractuel</v>
          </cell>
          <cell r="P893">
            <v>45689</v>
          </cell>
          <cell r="Q893">
            <v>45716</v>
          </cell>
        </row>
        <row r="894">
          <cell r="A894">
            <v>2289</v>
          </cell>
          <cell r="B894" t="str">
            <v>Madame</v>
          </cell>
          <cell r="C894" t="str">
            <v>ARBI RANIA</v>
          </cell>
          <cell r="D894" t="str">
            <v>SAGE Tunisia</v>
          </cell>
          <cell r="E894" t="str">
            <v>PRODUCTION</v>
          </cell>
          <cell r="F894" t="str">
            <v>Prép CAMPO</v>
          </cell>
          <cell r="G894" t="str">
            <v>P6 AR</v>
          </cell>
          <cell r="H894" t="str">
            <v>MOHAMED MAALAOUI</v>
          </cell>
          <cell r="I894" t="str">
            <v>A</v>
          </cell>
          <cell r="J894" t="str">
            <v>DIRECTS</v>
          </cell>
          <cell r="K894">
            <v>45406</v>
          </cell>
          <cell r="M894">
            <v>9</v>
          </cell>
          <cell r="N894" t="str">
            <v>CDD</v>
          </cell>
          <cell r="O894" t="str">
            <v>Contractuel</v>
          </cell>
          <cell r="P894">
            <v>45689</v>
          </cell>
          <cell r="Q894">
            <v>45716</v>
          </cell>
        </row>
        <row r="895">
          <cell r="A895">
            <v>2290</v>
          </cell>
          <cell r="B895" t="str">
            <v>Monsieur</v>
          </cell>
          <cell r="C895" t="str">
            <v>BELGACEM ACHREF</v>
          </cell>
          <cell r="D895" t="str">
            <v>SAGE Tunisia</v>
          </cell>
          <cell r="E895" t="str">
            <v>PRODUCTION</v>
          </cell>
          <cell r="F895" t="str">
            <v>CAMPO</v>
          </cell>
          <cell r="G895" t="str">
            <v>P6 AV</v>
          </cell>
          <cell r="H895" t="str">
            <v>MOHAMED MAALAOUI</v>
          </cell>
          <cell r="I895" t="str">
            <v>B</v>
          </cell>
          <cell r="J895" t="str">
            <v>DIRECTS</v>
          </cell>
          <cell r="K895">
            <v>45406</v>
          </cell>
          <cell r="M895">
            <v>9</v>
          </cell>
          <cell r="N895" t="str">
            <v>CDD</v>
          </cell>
          <cell r="O895" t="str">
            <v>Contractuel</v>
          </cell>
          <cell r="P895">
            <v>45689</v>
          </cell>
          <cell r="Q895">
            <v>45716</v>
          </cell>
        </row>
        <row r="896">
          <cell r="A896">
            <v>2314</v>
          </cell>
          <cell r="B896" t="str">
            <v>Madame</v>
          </cell>
          <cell r="C896" t="str">
            <v>SAIDI SIRINE</v>
          </cell>
          <cell r="D896" t="str">
            <v>SAGE Tunisia</v>
          </cell>
          <cell r="E896" t="str">
            <v>PRODUCTION</v>
          </cell>
          <cell r="F896" t="str">
            <v>CAMPO</v>
          </cell>
          <cell r="G896" t="str">
            <v>P6 AR</v>
          </cell>
          <cell r="H896" t="str">
            <v>MOHAMED MAALAOUI</v>
          </cell>
          <cell r="I896" t="str">
            <v>B</v>
          </cell>
          <cell r="J896" t="str">
            <v>DIRECTS</v>
          </cell>
          <cell r="K896">
            <v>45415</v>
          </cell>
          <cell r="M896">
            <v>9</v>
          </cell>
          <cell r="N896" t="str">
            <v>CDD</v>
          </cell>
          <cell r="O896" t="str">
            <v>Contractuel</v>
          </cell>
          <cell r="P896">
            <v>45689</v>
          </cell>
          <cell r="Q896">
            <v>45716</v>
          </cell>
        </row>
        <row r="897">
          <cell r="A897">
            <v>2315</v>
          </cell>
          <cell r="B897" t="str">
            <v>Madame</v>
          </cell>
          <cell r="C897" t="str">
            <v>OUERGHI SAFA</v>
          </cell>
          <cell r="D897" t="str">
            <v>SAGE Tunisia</v>
          </cell>
          <cell r="E897" t="str">
            <v>PRODUCTION</v>
          </cell>
          <cell r="F897" t="str">
            <v>CAMPO</v>
          </cell>
          <cell r="G897" t="str">
            <v>P6 AR</v>
          </cell>
          <cell r="H897" t="str">
            <v>MOHAMED MAALAOUI</v>
          </cell>
          <cell r="I897" t="str">
            <v>B</v>
          </cell>
          <cell r="J897" t="str">
            <v>DIRECTS</v>
          </cell>
          <cell r="K897">
            <v>45414</v>
          </cell>
          <cell r="M897">
            <v>9</v>
          </cell>
          <cell r="N897" t="str">
            <v>CDD</v>
          </cell>
          <cell r="O897" t="str">
            <v>Contractuel</v>
          </cell>
          <cell r="P897">
            <v>45689</v>
          </cell>
          <cell r="Q897">
            <v>45716</v>
          </cell>
        </row>
        <row r="898">
          <cell r="A898">
            <v>2338</v>
          </cell>
          <cell r="B898" t="str">
            <v>Madame</v>
          </cell>
          <cell r="C898" t="str">
            <v>TOUJENI CHAIMA</v>
          </cell>
          <cell r="D898" t="str">
            <v>SAGE Tunisia</v>
          </cell>
          <cell r="E898" t="str">
            <v>PRODUCTION</v>
          </cell>
          <cell r="F898" t="str">
            <v>CAMPO</v>
          </cell>
          <cell r="G898" t="str">
            <v>P6 AR</v>
          </cell>
          <cell r="H898" t="str">
            <v>MOHAMED MAALAOUI</v>
          </cell>
          <cell r="I898" t="str">
            <v>B</v>
          </cell>
          <cell r="J898" t="str">
            <v>DIRECTS</v>
          </cell>
          <cell r="K898">
            <v>45415</v>
          </cell>
          <cell r="M898">
            <v>9</v>
          </cell>
          <cell r="N898" t="str">
            <v>CDD</v>
          </cell>
          <cell r="O898" t="str">
            <v>Contractuel</v>
          </cell>
          <cell r="P898">
            <v>45689</v>
          </cell>
          <cell r="Q898">
            <v>45716</v>
          </cell>
        </row>
        <row r="899">
          <cell r="A899">
            <v>2541</v>
          </cell>
          <cell r="B899" t="str">
            <v>Madame</v>
          </cell>
          <cell r="C899" t="str">
            <v>ARBI EYA</v>
          </cell>
          <cell r="D899" t="str">
            <v>SAGE Tunisia</v>
          </cell>
          <cell r="E899" t="str">
            <v>PRODUCTION</v>
          </cell>
          <cell r="F899" t="str">
            <v>Prép CAMPO</v>
          </cell>
          <cell r="G899" t="str">
            <v>P6 AR</v>
          </cell>
          <cell r="H899" t="str">
            <v>MOHAMED MAALAOUI</v>
          </cell>
          <cell r="I899" t="str">
            <v>A</v>
          </cell>
          <cell r="J899" t="str">
            <v>DIRECTS</v>
          </cell>
          <cell r="K899">
            <v>45524</v>
          </cell>
          <cell r="M899">
            <v>9</v>
          </cell>
          <cell r="N899" t="str">
            <v>CDD</v>
          </cell>
          <cell r="O899" t="str">
            <v>Contractuel</v>
          </cell>
          <cell r="P899">
            <v>45689</v>
          </cell>
          <cell r="Q899">
            <v>45716</v>
          </cell>
        </row>
        <row r="900">
          <cell r="A900">
            <v>2542</v>
          </cell>
          <cell r="B900" t="str">
            <v>Madame</v>
          </cell>
          <cell r="C900" t="str">
            <v>NOURI RABIA</v>
          </cell>
          <cell r="D900" t="str">
            <v>SAGE Tunisia</v>
          </cell>
          <cell r="E900" t="str">
            <v>PRODUCTION</v>
          </cell>
          <cell r="F900" t="str">
            <v>Prép CAMPO</v>
          </cell>
          <cell r="G900" t="str">
            <v>P6 AR</v>
          </cell>
          <cell r="H900" t="str">
            <v>MOHAMED MAALAOUI</v>
          </cell>
          <cell r="I900" t="str">
            <v>A</v>
          </cell>
          <cell r="J900" t="str">
            <v>DIRECTS</v>
          </cell>
          <cell r="K900">
            <v>45524</v>
          </cell>
          <cell r="M900">
            <v>9</v>
          </cell>
          <cell r="N900" t="str">
            <v>CDD</v>
          </cell>
          <cell r="O900" t="str">
            <v>Contractuel</v>
          </cell>
          <cell r="P900">
            <v>45689</v>
          </cell>
          <cell r="Q900">
            <v>45716</v>
          </cell>
        </row>
        <row r="901">
          <cell r="A901">
            <v>2574</v>
          </cell>
          <cell r="B901" t="str">
            <v>Monsieur</v>
          </cell>
          <cell r="C901" t="str">
            <v>MEJRI BRAHIM</v>
          </cell>
          <cell r="D901" t="str">
            <v>SAGE Tunisia</v>
          </cell>
          <cell r="E901" t="str">
            <v>PRODUCTION</v>
          </cell>
          <cell r="F901" t="str">
            <v>Prép CAMPO</v>
          </cell>
          <cell r="G901" t="str">
            <v>P7 AR</v>
          </cell>
          <cell r="H901" t="str">
            <v>MOHAMED MAALAOUI</v>
          </cell>
          <cell r="I901" t="str">
            <v>B</v>
          </cell>
          <cell r="J901" t="str">
            <v>DIRECTS</v>
          </cell>
          <cell r="K901">
            <v>45527</v>
          </cell>
          <cell r="M901">
            <v>9</v>
          </cell>
          <cell r="N901" t="str">
            <v>CDD</v>
          </cell>
          <cell r="O901" t="str">
            <v>Contractuel</v>
          </cell>
          <cell r="P901">
            <v>45689</v>
          </cell>
          <cell r="Q901">
            <v>45716</v>
          </cell>
        </row>
        <row r="902">
          <cell r="A902">
            <v>2605</v>
          </cell>
          <cell r="B902" t="str">
            <v>Madame</v>
          </cell>
          <cell r="C902" t="str">
            <v>NEFZI NOUR EL HOUDA</v>
          </cell>
          <cell r="D902" t="str">
            <v>SAGE Tunisia</v>
          </cell>
          <cell r="E902" t="str">
            <v>PRODUCTION</v>
          </cell>
          <cell r="F902" t="str">
            <v>Prép CAMPO</v>
          </cell>
          <cell r="G902" t="str">
            <v>P6 AV</v>
          </cell>
          <cell r="H902" t="str">
            <v>MOHAMED MAALAOUI</v>
          </cell>
          <cell r="I902" t="str">
            <v>B</v>
          </cell>
          <cell r="J902" t="str">
            <v>DIRECTS</v>
          </cell>
          <cell r="K902">
            <v>45547</v>
          </cell>
          <cell r="L902"/>
          <cell r="M902">
            <v>9</v>
          </cell>
          <cell r="N902" t="str">
            <v>CDD</v>
          </cell>
          <cell r="O902" t="str">
            <v>Contractuel</v>
          </cell>
          <cell r="P902">
            <v>45689</v>
          </cell>
          <cell r="Q902">
            <v>45716</v>
          </cell>
        </row>
        <row r="903">
          <cell r="A903">
            <v>2618</v>
          </cell>
          <cell r="B903" t="str">
            <v>Monsieur</v>
          </cell>
          <cell r="C903" t="str">
            <v>RIAHI ALAEDDINE</v>
          </cell>
          <cell r="D903" t="str">
            <v>SAGE Tunisia</v>
          </cell>
          <cell r="E903" t="str">
            <v>PRODUCTION</v>
          </cell>
          <cell r="F903" t="str">
            <v>CAMPO</v>
          </cell>
          <cell r="G903" t="str">
            <v>P6 AV</v>
          </cell>
          <cell r="H903" t="str">
            <v>MOHAMED MAALAOUI</v>
          </cell>
          <cell r="I903" t="str">
            <v>B</v>
          </cell>
          <cell r="J903" t="str">
            <v>DIRECTS</v>
          </cell>
          <cell r="K903">
            <v>45555</v>
          </cell>
          <cell r="L903"/>
          <cell r="M903">
            <v>9</v>
          </cell>
          <cell r="N903" t="str">
            <v>CDD</v>
          </cell>
          <cell r="O903" t="str">
            <v>Contractuel</v>
          </cell>
          <cell r="P903">
            <v>45689</v>
          </cell>
          <cell r="Q903">
            <v>45716</v>
          </cell>
        </row>
        <row r="904">
          <cell r="A904">
            <v>2644</v>
          </cell>
          <cell r="B904" t="str">
            <v>Madame</v>
          </cell>
          <cell r="C904" t="str">
            <v>JBELI HELA</v>
          </cell>
          <cell r="D904" t="str">
            <v>SAGE Tunisia</v>
          </cell>
          <cell r="E904" t="str">
            <v>PRODUCTION</v>
          </cell>
          <cell r="F904" t="str">
            <v>Prép CAMPO</v>
          </cell>
          <cell r="G904" t="str">
            <v>P6 AR</v>
          </cell>
          <cell r="H904" t="str">
            <v>MOHAMED MAALAOUI</v>
          </cell>
          <cell r="I904" t="str">
            <v>A</v>
          </cell>
          <cell r="J904" t="str">
            <v>DIRECTS</v>
          </cell>
          <cell r="K904">
            <v>45572</v>
          </cell>
          <cell r="L904"/>
          <cell r="M904">
            <v>9</v>
          </cell>
          <cell r="N904" t="str">
            <v>CDD</v>
          </cell>
          <cell r="O904" t="str">
            <v>Contractuel</v>
          </cell>
          <cell r="P904">
            <v>45689</v>
          </cell>
          <cell r="Q904">
            <v>45716</v>
          </cell>
        </row>
        <row r="905">
          <cell r="A905">
            <v>2679</v>
          </cell>
          <cell r="B905" t="str">
            <v>Monsieur</v>
          </cell>
          <cell r="C905" t="str">
            <v>OUERTANI HOUSSEM</v>
          </cell>
          <cell r="D905" t="str">
            <v>SAGE Tunisia</v>
          </cell>
          <cell r="E905" t="str">
            <v>PRODUCTION</v>
          </cell>
          <cell r="F905" t="str">
            <v>CAMPO</v>
          </cell>
          <cell r="G905" t="str">
            <v>P6 AV</v>
          </cell>
          <cell r="H905" t="str">
            <v>MOHAMED MAALAOUI</v>
          </cell>
          <cell r="I905" t="str">
            <v>A</v>
          </cell>
          <cell r="J905" t="str">
            <v>DIRECTS</v>
          </cell>
          <cell r="K905">
            <v>45576</v>
          </cell>
          <cell r="L905"/>
          <cell r="M905">
            <v>9</v>
          </cell>
          <cell r="N905" t="str">
            <v>CDD</v>
          </cell>
          <cell r="O905" t="str">
            <v>Contractuel</v>
          </cell>
          <cell r="P905">
            <v>45689</v>
          </cell>
          <cell r="Q905">
            <v>45716</v>
          </cell>
        </row>
        <row r="906">
          <cell r="A906">
            <v>2680</v>
          </cell>
          <cell r="B906" t="str">
            <v>Madame</v>
          </cell>
          <cell r="C906" t="str">
            <v>BAYARI MERIEM</v>
          </cell>
          <cell r="D906" t="str">
            <v>SAGE Tunisia</v>
          </cell>
          <cell r="E906" t="str">
            <v>PRODUCTION</v>
          </cell>
          <cell r="F906" t="str">
            <v>CAMPO</v>
          </cell>
          <cell r="G906" t="str">
            <v>P6 AV</v>
          </cell>
          <cell r="H906" t="str">
            <v>MOHAMED MAALAOUI</v>
          </cell>
          <cell r="I906" t="str">
            <v>A</v>
          </cell>
          <cell r="J906" t="str">
            <v>DIRECTS</v>
          </cell>
          <cell r="K906">
            <v>45576</v>
          </cell>
          <cell r="L906"/>
          <cell r="M906">
            <v>9</v>
          </cell>
          <cell r="N906" t="str">
            <v>CDD</v>
          </cell>
          <cell r="O906" t="str">
            <v>Contractuel</v>
          </cell>
          <cell r="P906">
            <v>45689</v>
          </cell>
          <cell r="Q906">
            <v>45716</v>
          </cell>
        </row>
        <row r="907">
          <cell r="A907">
            <v>2681</v>
          </cell>
          <cell r="B907" t="str">
            <v>Madame</v>
          </cell>
          <cell r="C907" t="str">
            <v>JLASSI EYA</v>
          </cell>
          <cell r="D907" t="str">
            <v>SAGE Tunisia</v>
          </cell>
          <cell r="E907" t="str">
            <v>PRODUCTION</v>
          </cell>
          <cell r="F907" t="str">
            <v>Prép CAMPO</v>
          </cell>
          <cell r="G907" t="str">
            <v>P6 AV</v>
          </cell>
          <cell r="H907" t="str">
            <v>MOHAMED MAALAOUI</v>
          </cell>
          <cell r="I907" t="str">
            <v>B</v>
          </cell>
          <cell r="J907" t="str">
            <v>DIRECTS</v>
          </cell>
          <cell r="K907">
            <v>45576</v>
          </cell>
          <cell r="L907"/>
          <cell r="M907">
            <v>9</v>
          </cell>
          <cell r="N907" t="str">
            <v>CDD</v>
          </cell>
          <cell r="O907" t="str">
            <v>Contractuel</v>
          </cell>
          <cell r="P907">
            <v>45689</v>
          </cell>
          <cell r="Q907">
            <v>45716</v>
          </cell>
        </row>
        <row r="908">
          <cell r="A908">
            <v>2687</v>
          </cell>
          <cell r="B908" t="str">
            <v>Madame</v>
          </cell>
          <cell r="C908" t="str">
            <v xml:space="preserve">NEFZI RANIA </v>
          </cell>
          <cell r="D908" t="str">
            <v>SAGE Tunisia</v>
          </cell>
          <cell r="E908" t="str">
            <v>PRODUCTION</v>
          </cell>
          <cell r="F908" t="str">
            <v>CAMPO</v>
          </cell>
          <cell r="G908" t="str">
            <v>P6 AV</v>
          </cell>
          <cell r="H908" t="str">
            <v>MOHAMED MAALAOUI</v>
          </cell>
          <cell r="I908" t="str">
            <v>A</v>
          </cell>
          <cell r="J908" t="str">
            <v>DIRECTS</v>
          </cell>
          <cell r="K908">
            <v>45577</v>
          </cell>
          <cell r="L908"/>
          <cell r="M908">
            <v>9</v>
          </cell>
          <cell r="N908" t="str">
            <v>CDD</v>
          </cell>
          <cell r="O908" t="str">
            <v>Contractuel</v>
          </cell>
          <cell r="P908">
            <v>45689</v>
          </cell>
          <cell r="Q908">
            <v>45716</v>
          </cell>
        </row>
        <row r="909">
          <cell r="A909">
            <v>2688</v>
          </cell>
          <cell r="B909" t="str">
            <v>Madame</v>
          </cell>
          <cell r="C909" t="str">
            <v xml:space="preserve">CHEBBI SIWAR </v>
          </cell>
          <cell r="D909" t="str">
            <v>SAGE Tunisia</v>
          </cell>
          <cell r="E909" t="str">
            <v>PRODUCTION</v>
          </cell>
          <cell r="F909" t="str">
            <v>CAMPO</v>
          </cell>
          <cell r="G909" t="str">
            <v>P6 AV</v>
          </cell>
          <cell r="H909" t="str">
            <v>MOHAMED MAALAOUI</v>
          </cell>
          <cell r="I909" t="str">
            <v>B</v>
          </cell>
          <cell r="J909" t="str">
            <v>DIRECTS</v>
          </cell>
          <cell r="K909">
            <v>45577</v>
          </cell>
          <cell r="L909"/>
          <cell r="M909">
            <v>9</v>
          </cell>
          <cell r="N909" t="str">
            <v>CDD</v>
          </cell>
          <cell r="O909" t="str">
            <v>Contractuel</v>
          </cell>
          <cell r="P909">
            <v>45689</v>
          </cell>
          <cell r="Q909">
            <v>45716</v>
          </cell>
        </row>
        <row r="910">
          <cell r="A910">
            <v>2689</v>
          </cell>
          <cell r="B910" t="str">
            <v>Madame</v>
          </cell>
          <cell r="C910" t="str">
            <v xml:space="preserve">HAMOUDA DHEKRA </v>
          </cell>
          <cell r="D910" t="str">
            <v>SAGE Tunisia</v>
          </cell>
          <cell r="E910" t="str">
            <v>PRODUCTION</v>
          </cell>
          <cell r="F910" t="str">
            <v>CAMPO</v>
          </cell>
          <cell r="G910" t="str">
            <v>P6 AV</v>
          </cell>
          <cell r="H910" t="str">
            <v>MOHAMED MAALAOUI</v>
          </cell>
          <cell r="I910" t="str">
            <v>A</v>
          </cell>
          <cell r="J910" t="str">
            <v>DIRECTS</v>
          </cell>
          <cell r="K910">
            <v>45577</v>
          </cell>
          <cell r="L910"/>
          <cell r="M910">
            <v>9</v>
          </cell>
          <cell r="N910" t="str">
            <v>CDD</v>
          </cell>
          <cell r="O910" t="str">
            <v>Contractuel</v>
          </cell>
          <cell r="P910">
            <v>45689</v>
          </cell>
          <cell r="Q910">
            <v>45716</v>
          </cell>
        </row>
        <row r="911">
          <cell r="A911">
            <v>2760</v>
          </cell>
          <cell r="B911" t="str">
            <v>Madame</v>
          </cell>
          <cell r="C911" t="str">
            <v>BJEOUI GHOFRANE</v>
          </cell>
          <cell r="D911" t="str">
            <v>SAGE Tunisia</v>
          </cell>
          <cell r="E911" t="str">
            <v>PRODUCTION</v>
          </cell>
          <cell r="F911" t="str">
            <v>Prép CAMPO</v>
          </cell>
          <cell r="G911" t="str">
            <v>P6 AR</v>
          </cell>
          <cell r="H911" t="str">
            <v>MOHAMED MAALAOUI</v>
          </cell>
          <cell r="I911" t="str">
            <v>B</v>
          </cell>
          <cell r="J911" t="str">
            <v>DIRECTS</v>
          </cell>
          <cell r="K911">
            <v>45610</v>
          </cell>
          <cell r="L911"/>
          <cell r="M911">
            <v>9</v>
          </cell>
          <cell r="N911" t="str">
            <v>CDD</v>
          </cell>
          <cell r="O911" t="str">
            <v>Contractuel</v>
          </cell>
          <cell r="P911">
            <v>45689</v>
          </cell>
          <cell r="Q911">
            <v>45716</v>
          </cell>
        </row>
        <row r="912">
          <cell r="A912">
            <v>2761</v>
          </cell>
          <cell r="B912" t="str">
            <v>Madame</v>
          </cell>
          <cell r="C912" t="str">
            <v>ABID AZIZA</v>
          </cell>
          <cell r="D912" t="str">
            <v>SAGE Tunisia</v>
          </cell>
          <cell r="E912" t="str">
            <v>PRODUCTION</v>
          </cell>
          <cell r="F912" t="str">
            <v>Prép CAMPO</v>
          </cell>
          <cell r="G912" t="str">
            <v>P6 AV</v>
          </cell>
          <cell r="H912" t="str">
            <v>MOHAMED MAALAOUI</v>
          </cell>
          <cell r="I912" t="str">
            <v>B</v>
          </cell>
          <cell r="J912" t="str">
            <v>DIRECTS</v>
          </cell>
          <cell r="K912">
            <v>45610</v>
          </cell>
          <cell r="L912"/>
          <cell r="M912">
            <v>9</v>
          </cell>
          <cell r="N912" t="str">
            <v>CDD</v>
          </cell>
          <cell r="O912" t="str">
            <v>Contractuel</v>
          </cell>
          <cell r="P912">
            <v>45689</v>
          </cell>
          <cell r="Q912">
            <v>45716</v>
          </cell>
        </row>
        <row r="913">
          <cell r="A913">
            <v>2777</v>
          </cell>
          <cell r="B913" t="str">
            <v>Monsieur</v>
          </cell>
          <cell r="C913" t="str">
            <v>AAYESSI NABIL</v>
          </cell>
          <cell r="D913" t="str">
            <v>SAGE Tunisia</v>
          </cell>
          <cell r="E913" t="str">
            <v>PRODUCTION</v>
          </cell>
          <cell r="F913" t="str">
            <v>Couturière</v>
          </cell>
          <cell r="G913" t="str">
            <v>P6 AR</v>
          </cell>
          <cell r="H913" t="str">
            <v>MOHAMED MAALAOUI</v>
          </cell>
          <cell r="I913" t="str">
            <v>A</v>
          </cell>
          <cell r="J913" t="str">
            <v>DIRECTS</v>
          </cell>
          <cell r="K913">
            <v>45628</v>
          </cell>
          <cell r="L913"/>
          <cell r="M913">
            <v>9</v>
          </cell>
          <cell r="N913" t="str">
            <v>CDD</v>
          </cell>
          <cell r="O913" t="str">
            <v>Contractuel</v>
          </cell>
          <cell r="P913">
            <v>45689</v>
          </cell>
          <cell r="Q913">
            <v>45716</v>
          </cell>
        </row>
        <row r="914">
          <cell r="A914">
            <v>1139</v>
          </cell>
          <cell r="B914" t="str">
            <v>Madame</v>
          </cell>
          <cell r="C914" t="str">
            <v>JELASSI OUMAYMA</v>
          </cell>
          <cell r="D914" t="str">
            <v>SAGE Tunisia</v>
          </cell>
          <cell r="E914" t="str">
            <v>COUPE</v>
          </cell>
          <cell r="F914" t="str">
            <v>Alimentatrice</v>
          </cell>
          <cell r="G914" t="str">
            <v>coupe</v>
          </cell>
          <cell r="H914" t="str">
            <v>HAITHEM SLAMA</v>
          </cell>
          <cell r="I914"/>
          <cell r="J914" t="str">
            <v>DIRECTS</v>
          </cell>
          <cell r="K914">
            <v>44833</v>
          </cell>
          <cell r="L914"/>
          <cell r="M914">
            <v>9</v>
          </cell>
          <cell r="N914" t="str">
            <v>CDD</v>
          </cell>
          <cell r="O914" t="str">
            <v>Contractuel</v>
          </cell>
          <cell r="P914">
            <v>45689</v>
          </cell>
          <cell r="Q914">
            <v>45716</v>
          </cell>
        </row>
        <row r="915">
          <cell r="A915">
            <v>1170</v>
          </cell>
          <cell r="B915" t="str">
            <v>Monsieur</v>
          </cell>
          <cell r="C915" t="str">
            <v>DRIDI YASSINE</v>
          </cell>
          <cell r="D915" t="str">
            <v>SAGE Tunisia</v>
          </cell>
          <cell r="E915" t="str">
            <v>COUPE</v>
          </cell>
          <cell r="F915" t="str">
            <v>Coupeur</v>
          </cell>
          <cell r="G915" t="str">
            <v>coupe</v>
          </cell>
          <cell r="H915" t="str">
            <v>HAITHEM SLAMA</v>
          </cell>
          <cell r="I915"/>
          <cell r="J915" t="str">
            <v>DIRECTS</v>
          </cell>
          <cell r="K915">
            <v>44852</v>
          </cell>
          <cell r="L915"/>
          <cell r="M915">
            <v>9</v>
          </cell>
          <cell r="N915" t="str">
            <v>CDD</v>
          </cell>
          <cell r="O915" t="str">
            <v>Contractuel</v>
          </cell>
          <cell r="P915">
            <v>45689</v>
          </cell>
          <cell r="Q915">
            <v>45716</v>
          </cell>
        </row>
        <row r="916">
          <cell r="A916">
            <v>1174</v>
          </cell>
          <cell r="B916" t="str">
            <v>Mlle</v>
          </cell>
          <cell r="C916" t="str">
            <v>JELAILI TAKOUA</v>
          </cell>
          <cell r="D916" t="str">
            <v>SAGE Tunisia</v>
          </cell>
          <cell r="E916" t="str">
            <v>COUPE</v>
          </cell>
          <cell r="F916" t="str">
            <v>Alimentatrice</v>
          </cell>
          <cell r="G916" t="str">
            <v>coupe</v>
          </cell>
          <cell r="H916" t="str">
            <v>HAITHEM SLAMA</v>
          </cell>
          <cell r="I916"/>
          <cell r="J916" t="str">
            <v>DIRECTS</v>
          </cell>
          <cell r="K916">
            <v>44853</v>
          </cell>
          <cell r="L916"/>
          <cell r="M916">
            <v>9</v>
          </cell>
          <cell r="N916" t="str">
            <v>CDD</v>
          </cell>
          <cell r="O916" t="str">
            <v>Contractuel</v>
          </cell>
          <cell r="P916">
            <v>45689</v>
          </cell>
          <cell r="Q916">
            <v>45716</v>
          </cell>
        </row>
        <row r="917">
          <cell r="A917">
            <v>1216</v>
          </cell>
          <cell r="B917" t="str">
            <v>Monsieur</v>
          </cell>
          <cell r="C917" t="str">
            <v>TRABELSI NABIL</v>
          </cell>
          <cell r="D917" t="str">
            <v>SAGE Tunisia</v>
          </cell>
          <cell r="E917" t="str">
            <v>COUPE</v>
          </cell>
          <cell r="F917" t="str">
            <v>Coupeur</v>
          </cell>
          <cell r="G917" t="str">
            <v>coupe</v>
          </cell>
          <cell r="H917" t="str">
            <v>HAITHEM SLAMA</v>
          </cell>
          <cell r="I917"/>
          <cell r="J917" t="str">
            <v>DIRECTS</v>
          </cell>
          <cell r="K917">
            <v>44938</v>
          </cell>
          <cell r="L917"/>
          <cell r="M917">
            <v>9</v>
          </cell>
          <cell r="N917" t="str">
            <v>CDD</v>
          </cell>
          <cell r="O917" t="str">
            <v>Contractuel</v>
          </cell>
          <cell r="P917">
            <v>45689</v>
          </cell>
          <cell r="Q917">
            <v>45716</v>
          </cell>
        </row>
        <row r="918">
          <cell r="A918">
            <v>1464</v>
          </cell>
          <cell r="B918" t="str">
            <v>Mlle</v>
          </cell>
          <cell r="C918" t="str">
            <v>ERRIHANI GHOFRANE</v>
          </cell>
          <cell r="D918" t="str">
            <v>SAGE Tunisia</v>
          </cell>
          <cell r="E918" t="str">
            <v>COUPE</v>
          </cell>
          <cell r="F918" t="str">
            <v>Coupeur</v>
          </cell>
          <cell r="G918" t="str">
            <v>COUPE</v>
          </cell>
          <cell r="H918" t="str">
            <v>HAITHEM SLAMA</v>
          </cell>
          <cell r="I918"/>
          <cell r="J918" t="str">
            <v>DIRECTS</v>
          </cell>
          <cell r="K918">
            <v>45052</v>
          </cell>
          <cell r="M918">
            <v>9</v>
          </cell>
          <cell r="N918" t="str">
            <v>CDD</v>
          </cell>
          <cell r="O918" t="str">
            <v>Contractuel</v>
          </cell>
          <cell r="P918">
            <v>45689</v>
          </cell>
          <cell r="Q918">
            <v>45716</v>
          </cell>
        </row>
        <row r="919">
          <cell r="A919">
            <v>1624</v>
          </cell>
          <cell r="B919" t="str">
            <v>Monsieur</v>
          </cell>
          <cell r="C919" t="str">
            <v>KHEMIRI AKREM</v>
          </cell>
          <cell r="D919" t="str">
            <v>SAGE Tunisia</v>
          </cell>
          <cell r="E919" t="str">
            <v>COUPE</v>
          </cell>
          <cell r="F919" t="str">
            <v>COUPEUR</v>
          </cell>
          <cell r="G919" t="str">
            <v>COUPE</v>
          </cell>
          <cell r="H919" t="str">
            <v>HAITHEM SLAMA</v>
          </cell>
          <cell r="I919"/>
          <cell r="J919" t="str">
            <v>DIRECTS</v>
          </cell>
          <cell r="K919">
            <v>45180</v>
          </cell>
          <cell r="M919">
            <v>9</v>
          </cell>
          <cell r="N919" t="str">
            <v>CDD</v>
          </cell>
          <cell r="O919" t="str">
            <v>Contractuel</v>
          </cell>
          <cell r="P919">
            <v>45689</v>
          </cell>
          <cell r="Q919">
            <v>45716</v>
          </cell>
        </row>
        <row r="920">
          <cell r="A920">
            <v>1626</v>
          </cell>
          <cell r="B920" t="str">
            <v>Monsieur</v>
          </cell>
          <cell r="C920" t="str">
            <v>STITI JASSER</v>
          </cell>
          <cell r="D920" t="str">
            <v>SAGE Tunisia</v>
          </cell>
          <cell r="E920" t="str">
            <v>COUPE</v>
          </cell>
          <cell r="F920" t="str">
            <v>COUPEUR</v>
          </cell>
          <cell r="G920" t="str">
            <v>COUPE</v>
          </cell>
          <cell r="H920" t="str">
            <v>HAITHEM SLAMA</v>
          </cell>
          <cell r="I920"/>
          <cell r="J920" t="str">
            <v>DIRECTS</v>
          </cell>
          <cell r="K920">
            <v>45181</v>
          </cell>
          <cell r="M920">
            <v>9</v>
          </cell>
          <cell r="N920" t="str">
            <v>CDD</v>
          </cell>
          <cell r="O920" t="str">
            <v>Contractuel</v>
          </cell>
          <cell r="P920">
            <v>45689</v>
          </cell>
          <cell r="Q920">
            <v>45716</v>
          </cell>
        </row>
        <row r="921">
          <cell r="A921">
            <v>1629</v>
          </cell>
          <cell r="B921" t="str">
            <v>Mlle</v>
          </cell>
          <cell r="C921" t="str">
            <v>KHIARI WIEM</v>
          </cell>
          <cell r="D921" t="str">
            <v>SAGE Tunisia</v>
          </cell>
          <cell r="E921" t="str">
            <v>COUPE</v>
          </cell>
          <cell r="F921" t="str">
            <v>COUPEUR</v>
          </cell>
          <cell r="G921" t="str">
            <v>COUPE</v>
          </cell>
          <cell r="H921" t="str">
            <v>HAITHEM SLAMA</v>
          </cell>
          <cell r="I921"/>
          <cell r="J921" t="str">
            <v>DIRECTS</v>
          </cell>
          <cell r="K921">
            <v>45181</v>
          </cell>
          <cell r="M921">
            <v>9</v>
          </cell>
          <cell r="N921" t="str">
            <v>CDD</v>
          </cell>
          <cell r="O921" t="str">
            <v>Contractuel</v>
          </cell>
          <cell r="P921">
            <v>45689</v>
          </cell>
          <cell r="Q921">
            <v>45716</v>
          </cell>
        </row>
        <row r="922">
          <cell r="A922">
            <v>1631</v>
          </cell>
          <cell r="B922" t="str">
            <v>Mlle</v>
          </cell>
          <cell r="C922" t="str">
            <v>BEN JERBANIA SAHAR</v>
          </cell>
          <cell r="D922" t="str">
            <v>SAGE Tunisia</v>
          </cell>
          <cell r="E922" t="str">
            <v>COUPE</v>
          </cell>
          <cell r="F922" t="str">
            <v>COUPEUR</v>
          </cell>
          <cell r="G922" t="str">
            <v>COUPE</v>
          </cell>
          <cell r="H922" t="str">
            <v>HAITHEM SLAMA</v>
          </cell>
          <cell r="I922"/>
          <cell r="J922" t="str">
            <v>DIRECTS</v>
          </cell>
          <cell r="K922">
            <v>45181</v>
          </cell>
          <cell r="M922">
            <v>9</v>
          </cell>
          <cell r="N922" t="str">
            <v>CDD</v>
          </cell>
          <cell r="O922" t="str">
            <v>Contractuel</v>
          </cell>
          <cell r="P922">
            <v>45689</v>
          </cell>
          <cell r="Q922">
            <v>45716</v>
          </cell>
        </row>
        <row r="923">
          <cell r="A923">
            <v>1660</v>
          </cell>
          <cell r="B923" t="str">
            <v>Mlle</v>
          </cell>
          <cell r="C923" t="str">
            <v>AYARI CHAIMA</v>
          </cell>
          <cell r="D923" t="str">
            <v>SAGE Tunisia</v>
          </cell>
          <cell r="E923" t="str">
            <v>COUPE</v>
          </cell>
          <cell r="F923" t="str">
            <v>COUPEUR</v>
          </cell>
          <cell r="G923" t="str">
            <v>COUPE</v>
          </cell>
          <cell r="H923" t="str">
            <v>HAITHEM SLAMA</v>
          </cell>
          <cell r="I923"/>
          <cell r="J923" t="str">
            <v>DIRECTS</v>
          </cell>
          <cell r="K923">
            <v>45190</v>
          </cell>
          <cell r="M923">
            <v>9</v>
          </cell>
          <cell r="N923" t="str">
            <v>CDD</v>
          </cell>
          <cell r="O923" t="str">
            <v>Contractuel</v>
          </cell>
          <cell r="P923">
            <v>45689</v>
          </cell>
          <cell r="Q923">
            <v>45716</v>
          </cell>
        </row>
        <row r="924">
          <cell r="A924">
            <v>1671</v>
          </cell>
          <cell r="B924" t="str">
            <v>Mlle</v>
          </cell>
          <cell r="C924" t="str">
            <v>ROUBI  ABIR</v>
          </cell>
          <cell r="D924" t="str">
            <v>SAGE Tunisia</v>
          </cell>
          <cell r="E924" t="str">
            <v>COUPE</v>
          </cell>
          <cell r="F924" t="str">
            <v>COUPEUR</v>
          </cell>
          <cell r="G924" t="str">
            <v>COUPE</v>
          </cell>
          <cell r="H924" t="str">
            <v>HAITHEM SLAMA</v>
          </cell>
          <cell r="I924"/>
          <cell r="J924" t="str">
            <v>DIRECTS</v>
          </cell>
          <cell r="K924">
            <v>45191</v>
          </cell>
          <cell r="M924">
            <v>9</v>
          </cell>
          <cell r="N924" t="str">
            <v>CDD</v>
          </cell>
          <cell r="O924" t="str">
            <v>Contractuel</v>
          </cell>
          <cell r="P924">
            <v>45689</v>
          </cell>
          <cell r="Q924">
            <v>45716</v>
          </cell>
        </row>
        <row r="925">
          <cell r="A925">
            <v>1672</v>
          </cell>
          <cell r="B925" t="str">
            <v>Mlle</v>
          </cell>
          <cell r="C925" t="str">
            <v>AOUINI SAWSEN</v>
          </cell>
          <cell r="D925" t="str">
            <v>SAGE Tunisia</v>
          </cell>
          <cell r="E925" t="str">
            <v>COUPE</v>
          </cell>
          <cell r="F925" t="str">
            <v>COUPEUR</v>
          </cell>
          <cell r="G925" t="str">
            <v>COUPE</v>
          </cell>
          <cell r="H925" t="str">
            <v>HAITHEM SLAMA</v>
          </cell>
          <cell r="I925"/>
          <cell r="J925" t="str">
            <v>DIRECTS</v>
          </cell>
          <cell r="K925">
            <v>45191</v>
          </cell>
          <cell r="M925">
            <v>9</v>
          </cell>
          <cell r="N925" t="str">
            <v>CDD</v>
          </cell>
          <cell r="O925" t="str">
            <v>Contractuel</v>
          </cell>
          <cell r="P925">
            <v>45689</v>
          </cell>
          <cell r="Q925">
            <v>45716</v>
          </cell>
        </row>
        <row r="926">
          <cell r="A926">
            <v>1717</v>
          </cell>
          <cell r="B926" t="str">
            <v>Madame</v>
          </cell>
          <cell r="C926" t="str">
            <v>KASSAAOUI FEDIA</v>
          </cell>
          <cell r="D926" t="str">
            <v>SAGE Tunisia</v>
          </cell>
          <cell r="E926" t="str">
            <v>COUPE</v>
          </cell>
          <cell r="F926" t="str">
            <v>COUPEUR</v>
          </cell>
          <cell r="G926" t="str">
            <v>COUPE</v>
          </cell>
          <cell r="H926" t="str">
            <v>HAITHEM SLAMA</v>
          </cell>
          <cell r="I926"/>
          <cell r="J926" t="str">
            <v>DIRECTS</v>
          </cell>
          <cell r="K926">
            <v>45215</v>
          </cell>
          <cell r="M926">
            <v>9</v>
          </cell>
          <cell r="N926" t="str">
            <v>CDD</v>
          </cell>
          <cell r="O926" t="str">
            <v>Contractuel</v>
          </cell>
          <cell r="P926">
            <v>45689</v>
          </cell>
          <cell r="Q926">
            <v>45716</v>
          </cell>
        </row>
        <row r="927">
          <cell r="A927">
            <v>1718</v>
          </cell>
          <cell r="B927" t="str">
            <v>Monsieur</v>
          </cell>
          <cell r="C927" t="str">
            <v>MADHI ATEF</v>
          </cell>
          <cell r="D927" t="str">
            <v>SAGE Tunisia</v>
          </cell>
          <cell r="E927" t="str">
            <v>COUPE</v>
          </cell>
          <cell r="F927" t="str">
            <v>COUPEUR</v>
          </cell>
          <cell r="G927" t="str">
            <v>COUPE</v>
          </cell>
          <cell r="H927" t="str">
            <v>HAITHEM SLAMA</v>
          </cell>
          <cell r="I927"/>
          <cell r="J927" t="str">
            <v>DIRECTS</v>
          </cell>
          <cell r="K927">
            <v>45216</v>
          </cell>
          <cell r="M927">
            <v>9</v>
          </cell>
          <cell r="N927" t="str">
            <v>CDD</v>
          </cell>
          <cell r="O927" t="str">
            <v>Contractuel</v>
          </cell>
          <cell r="P927">
            <v>45689</v>
          </cell>
          <cell r="Q927">
            <v>45716</v>
          </cell>
        </row>
        <row r="928">
          <cell r="A928">
            <v>1719</v>
          </cell>
          <cell r="B928" t="str">
            <v>Mlle</v>
          </cell>
          <cell r="C928" t="str">
            <v>JENDOUBI NOUR</v>
          </cell>
          <cell r="D928" t="str">
            <v>SAGE Tunisia</v>
          </cell>
          <cell r="E928" t="str">
            <v>COUPE</v>
          </cell>
          <cell r="F928" t="str">
            <v>COUPEUR</v>
          </cell>
          <cell r="G928" t="str">
            <v>COUPE</v>
          </cell>
          <cell r="H928" t="str">
            <v>HAITHEM SLAMA</v>
          </cell>
          <cell r="I928"/>
          <cell r="J928" t="str">
            <v>DIRECTS</v>
          </cell>
          <cell r="K928">
            <v>45216</v>
          </cell>
          <cell r="M928">
            <v>9</v>
          </cell>
          <cell r="N928" t="str">
            <v>CDD</v>
          </cell>
          <cell r="O928" t="str">
            <v>Contractuel</v>
          </cell>
          <cell r="P928">
            <v>45689</v>
          </cell>
          <cell r="Q928">
            <v>45716</v>
          </cell>
        </row>
        <row r="929">
          <cell r="A929">
            <v>1741</v>
          </cell>
          <cell r="B929" t="str">
            <v>Monsieur</v>
          </cell>
          <cell r="C929" t="str">
            <v>JENDOUBI MOHAMED</v>
          </cell>
          <cell r="D929" t="str">
            <v>SAGE Tunisia</v>
          </cell>
          <cell r="E929" t="str">
            <v>COUPE</v>
          </cell>
          <cell r="F929" t="str">
            <v>COUPEUR</v>
          </cell>
          <cell r="G929" t="str">
            <v>COUPE</v>
          </cell>
          <cell r="H929" t="str">
            <v>HAITHEM SLAMA</v>
          </cell>
          <cell r="I929"/>
          <cell r="J929" t="str">
            <v>DIRECTS</v>
          </cell>
          <cell r="K929">
            <v>45223</v>
          </cell>
          <cell r="M929">
            <v>9</v>
          </cell>
          <cell r="N929" t="str">
            <v>CDD</v>
          </cell>
          <cell r="O929" t="str">
            <v>Contractuel</v>
          </cell>
          <cell r="P929">
            <v>45689</v>
          </cell>
          <cell r="Q929">
            <v>45716</v>
          </cell>
        </row>
        <row r="930">
          <cell r="A930">
            <v>1789</v>
          </cell>
          <cell r="B930" t="str">
            <v>Mlle</v>
          </cell>
          <cell r="C930" t="str">
            <v>TRABELSI SAMIRA</v>
          </cell>
          <cell r="D930" t="str">
            <v>SAGE Tunisia</v>
          </cell>
          <cell r="E930" t="str">
            <v>COUPE</v>
          </cell>
          <cell r="F930" t="str">
            <v>COUPEUR</v>
          </cell>
          <cell r="G930" t="str">
            <v>COUPE</v>
          </cell>
          <cell r="H930" t="str">
            <v>HAITHEM SLAMA</v>
          </cell>
          <cell r="I930"/>
          <cell r="J930" t="str">
            <v>DIRECTS</v>
          </cell>
          <cell r="K930">
            <v>45251</v>
          </cell>
          <cell r="M930">
            <v>9</v>
          </cell>
          <cell r="N930" t="str">
            <v>CDD</v>
          </cell>
          <cell r="O930" t="str">
            <v>Contractuel</v>
          </cell>
          <cell r="P930">
            <v>45689</v>
          </cell>
          <cell r="Q930">
            <v>45716</v>
          </cell>
        </row>
        <row r="931">
          <cell r="A931">
            <v>1791</v>
          </cell>
          <cell r="B931" t="str">
            <v>Mlle</v>
          </cell>
          <cell r="C931" t="str">
            <v>JOUINI EYA</v>
          </cell>
          <cell r="D931" t="str">
            <v>SAGE Tunisia</v>
          </cell>
          <cell r="E931" t="str">
            <v>COUPE</v>
          </cell>
          <cell r="F931" t="str">
            <v>COUPEUR</v>
          </cell>
          <cell r="G931" t="str">
            <v>COUPE</v>
          </cell>
          <cell r="H931" t="str">
            <v>HAITHEM SLAMA</v>
          </cell>
          <cell r="I931"/>
          <cell r="J931" t="str">
            <v>DIRECTS</v>
          </cell>
          <cell r="K931">
            <v>45253</v>
          </cell>
          <cell r="M931">
            <v>9</v>
          </cell>
          <cell r="N931" t="str">
            <v>CDD</v>
          </cell>
          <cell r="O931" t="str">
            <v>Contractuel</v>
          </cell>
          <cell r="P931">
            <v>45689</v>
          </cell>
          <cell r="Q931">
            <v>45716</v>
          </cell>
        </row>
        <row r="932">
          <cell r="A932">
            <v>1875</v>
          </cell>
          <cell r="B932" t="str">
            <v>Mlle</v>
          </cell>
          <cell r="C932" t="str">
            <v>HAMDI ZAINEB</v>
          </cell>
          <cell r="D932" t="str">
            <v>SAGE Tunisia</v>
          </cell>
          <cell r="E932" t="str">
            <v>COUPE</v>
          </cell>
          <cell r="F932" t="str">
            <v>COUPEUR</v>
          </cell>
          <cell r="G932" t="str">
            <v>COUPE</v>
          </cell>
          <cell r="H932" t="str">
            <v>HAITHEM SLAMA</v>
          </cell>
          <cell r="I932"/>
          <cell r="J932" t="str">
            <v>DIRECTS</v>
          </cell>
          <cell r="K932">
            <v>45295</v>
          </cell>
          <cell r="M932">
            <v>9</v>
          </cell>
          <cell r="N932" t="str">
            <v>CDD</v>
          </cell>
          <cell r="O932" t="str">
            <v>Contractuel</v>
          </cell>
          <cell r="P932">
            <v>45689</v>
          </cell>
          <cell r="Q932">
            <v>45716</v>
          </cell>
        </row>
        <row r="933">
          <cell r="A933">
            <v>1904</v>
          </cell>
          <cell r="B933" t="str">
            <v>Madame</v>
          </cell>
          <cell r="C933" t="str">
            <v>CHEMKHI SIWAR</v>
          </cell>
          <cell r="D933" t="str">
            <v>SAGE Tunisia</v>
          </cell>
          <cell r="E933" t="str">
            <v>COUPE</v>
          </cell>
          <cell r="F933" t="str">
            <v>COUPEUR</v>
          </cell>
          <cell r="G933" t="str">
            <v>COUPE</v>
          </cell>
          <cell r="H933" t="str">
            <v>HAITHEM SLAMA</v>
          </cell>
          <cell r="I933"/>
          <cell r="J933" t="str">
            <v>DIRECTS</v>
          </cell>
          <cell r="K933">
            <v>45306</v>
          </cell>
          <cell r="M933">
            <v>9</v>
          </cell>
          <cell r="N933" t="str">
            <v>CDD</v>
          </cell>
          <cell r="O933" t="str">
            <v>Contractuel</v>
          </cell>
          <cell r="P933">
            <v>45689</v>
          </cell>
          <cell r="Q933">
            <v>45716</v>
          </cell>
        </row>
        <row r="934">
          <cell r="A934">
            <v>1905</v>
          </cell>
          <cell r="B934" t="str">
            <v>Monsieur</v>
          </cell>
          <cell r="C934" t="str">
            <v>WESLETI BASSEM</v>
          </cell>
          <cell r="D934" t="str">
            <v>SAGE Tunisia</v>
          </cell>
          <cell r="E934" t="str">
            <v>COUPE</v>
          </cell>
          <cell r="F934" t="str">
            <v>COUPEUR</v>
          </cell>
          <cell r="G934" t="str">
            <v>COUPE</v>
          </cell>
          <cell r="H934" t="str">
            <v>HAITHEM SLAMA</v>
          </cell>
          <cell r="I934"/>
          <cell r="J934" t="str">
            <v>DIRECTS</v>
          </cell>
          <cell r="K934">
            <v>45306</v>
          </cell>
          <cell r="M934">
            <v>9</v>
          </cell>
          <cell r="N934" t="str">
            <v>CDD</v>
          </cell>
          <cell r="O934" t="str">
            <v>Contractuel</v>
          </cell>
          <cell r="P934">
            <v>45689</v>
          </cell>
          <cell r="Q934">
            <v>45716</v>
          </cell>
        </row>
        <row r="935">
          <cell r="A935">
            <v>1910</v>
          </cell>
          <cell r="B935" t="str">
            <v>Madame</v>
          </cell>
          <cell r="C935" t="str">
            <v>GUESMI SAIDA</v>
          </cell>
          <cell r="D935" t="str">
            <v>SAGE Tunisia</v>
          </cell>
          <cell r="E935" t="str">
            <v>COUPE</v>
          </cell>
          <cell r="F935" t="str">
            <v>COUPEUR</v>
          </cell>
          <cell r="G935" t="str">
            <v>COUPE</v>
          </cell>
          <cell r="H935" t="str">
            <v>HAITHEM SLAMA</v>
          </cell>
          <cell r="I935"/>
          <cell r="J935" t="str">
            <v>DIRECTS</v>
          </cell>
          <cell r="K935">
            <v>45307</v>
          </cell>
          <cell r="M935">
            <v>9</v>
          </cell>
          <cell r="N935" t="str">
            <v>CDD</v>
          </cell>
          <cell r="O935" t="str">
            <v>Contractuel</v>
          </cell>
          <cell r="P935">
            <v>45689</v>
          </cell>
          <cell r="Q935">
            <v>45716</v>
          </cell>
        </row>
        <row r="936">
          <cell r="A936">
            <v>1926</v>
          </cell>
          <cell r="B936" t="str">
            <v>Monsieur</v>
          </cell>
          <cell r="C936" t="str">
            <v>KHACHEB WAJDI</v>
          </cell>
          <cell r="D936" t="str">
            <v>SAGE Tunisia</v>
          </cell>
          <cell r="E936" t="str">
            <v>COUPE</v>
          </cell>
          <cell r="F936" t="str">
            <v>COUPEUR</v>
          </cell>
          <cell r="G936" t="str">
            <v>COUPE</v>
          </cell>
          <cell r="H936" t="str">
            <v>HAITHEM SLAMA</v>
          </cell>
          <cell r="I936"/>
          <cell r="J936" t="str">
            <v>DIRECTS</v>
          </cell>
          <cell r="K936">
            <v>45310</v>
          </cell>
          <cell r="M936">
            <v>9</v>
          </cell>
          <cell r="N936" t="str">
            <v>CDD</v>
          </cell>
          <cell r="O936" t="str">
            <v>Contractuel</v>
          </cell>
          <cell r="P936">
            <v>45689</v>
          </cell>
          <cell r="Q936">
            <v>45716</v>
          </cell>
        </row>
        <row r="937">
          <cell r="A937">
            <v>1946</v>
          </cell>
          <cell r="B937" t="str">
            <v>Monsieur</v>
          </cell>
          <cell r="C937" t="str">
            <v>WESLETI HAMED</v>
          </cell>
          <cell r="D937" t="str">
            <v>SAGE Tunisia</v>
          </cell>
          <cell r="E937" t="str">
            <v>COUPE</v>
          </cell>
          <cell r="F937" t="str">
            <v>COUPEUR</v>
          </cell>
          <cell r="G937" t="str">
            <v>COUPE</v>
          </cell>
          <cell r="H937" t="str">
            <v>HAITHEM SLAMA</v>
          </cell>
          <cell r="I937"/>
          <cell r="J937" t="str">
            <v>DIRECTS</v>
          </cell>
          <cell r="K937">
            <v>45330</v>
          </cell>
          <cell r="M937">
            <v>9</v>
          </cell>
          <cell r="N937" t="str">
            <v>CDD</v>
          </cell>
          <cell r="O937" t="str">
            <v>Contractuel</v>
          </cell>
          <cell r="P937">
            <v>45689</v>
          </cell>
          <cell r="Q937">
            <v>45716</v>
          </cell>
        </row>
        <row r="938">
          <cell r="A938">
            <v>1948</v>
          </cell>
          <cell r="B938" t="str">
            <v>Monsieur</v>
          </cell>
          <cell r="C938" t="str">
            <v>JENDOUBI YASSINE</v>
          </cell>
          <cell r="D938" t="str">
            <v>SAGE Tunisia</v>
          </cell>
          <cell r="E938" t="str">
            <v>COUPE</v>
          </cell>
          <cell r="F938" t="str">
            <v>COUPEUR</v>
          </cell>
          <cell r="G938" t="str">
            <v>COUPE</v>
          </cell>
          <cell r="H938" t="str">
            <v>HAITHEM SLAMA</v>
          </cell>
          <cell r="I938"/>
          <cell r="J938" t="str">
            <v>DIRECTS</v>
          </cell>
          <cell r="K938">
            <v>45329</v>
          </cell>
          <cell r="M938">
            <v>9</v>
          </cell>
          <cell r="N938" t="str">
            <v>CDD</v>
          </cell>
          <cell r="O938" t="str">
            <v>Contractuel</v>
          </cell>
          <cell r="P938">
            <v>45689</v>
          </cell>
          <cell r="Q938">
            <v>45716</v>
          </cell>
        </row>
        <row r="939">
          <cell r="A939">
            <v>1949</v>
          </cell>
          <cell r="B939" t="str">
            <v>Monsieur</v>
          </cell>
          <cell r="C939" t="str">
            <v xml:space="preserve">TAYARI ALI </v>
          </cell>
          <cell r="D939" t="str">
            <v>SAGE Tunisia</v>
          </cell>
          <cell r="E939" t="str">
            <v>COUPE</v>
          </cell>
          <cell r="F939" t="str">
            <v>COUPEUR</v>
          </cell>
          <cell r="G939" t="str">
            <v>COUPE</v>
          </cell>
          <cell r="H939" t="str">
            <v>HAITHEM SLAMA</v>
          </cell>
          <cell r="I939"/>
          <cell r="J939" t="str">
            <v>DIRECTS</v>
          </cell>
          <cell r="K939">
            <v>45330</v>
          </cell>
          <cell r="M939">
            <v>9</v>
          </cell>
          <cell r="N939" t="str">
            <v>CDD</v>
          </cell>
          <cell r="O939" t="str">
            <v>Contractuel</v>
          </cell>
          <cell r="P939">
            <v>45689</v>
          </cell>
          <cell r="Q939">
            <v>45716</v>
          </cell>
        </row>
        <row r="940">
          <cell r="A940">
            <v>1951</v>
          </cell>
          <cell r="B940" t="str">
            <v>Madame</v>
          </cell>
          <cell r="C940" t="str">
            <v>ALOUI MANEL</v>
          </cell>
          <cell r="D940" t="str">
            <v>SAGE Tunisia</v>
          </cell>
          <cell r="E940" t="str">
            <v>COUPE</v>
          </cell>
          <cell r="F940" t="str">
            <v>COUPEUR</v>
          </cell>
          <cell r="G940" t="str">
            <v>COUPE</v>
          </cell>
          <cell r="H940" t="str">
            <v>HAITHEM SLAMA</v>
          </cell>
          <cell r="I940"/>
          <cell r="J940" t="str">
            <v>DIRECTS</v>
          </cell>
          <cell r="K940">
            <v>45334</v>
          </cell>
          <cell r="M940">
            <v>9</v>
          </cell>
          <cell r="N940" t="str">
            <v>CDD</v>
          </cell>
          <cell r="O940" t="str">
            <v>Contractuel</v>
          </cell>
          <cell r="P940">
            <v>45689</v>
          </cell>
          <cell r="Q940">
            <v>45716</v>
          </cell>
        </row>
        <row r="941">
          <cell r="A941">
            <v>1975</v>
          </cell>
          <cell r="B941" t="str">
            <v>Madame</v>
          </cell>
          <cell r="C941" t="str">
            <v>BOUANI SOULAIMA</v>
          </cell>
          <cell r="D941" t="str">
            <v>SAGE Tunisia</v>
          </cell>
          <cell r="E941" t="str">
            <v>COUPE</v>
          </cell>
          <cell r="F941" t="str">
            <v>COUPEUR</v>
          </cell>
          <cell r="G941" t="str">
            <v>COUPE</v>
          </cell>
          <cell r="H941" t="str">
            <v>HAITHEM SLAMA</v>
          </cell>
          <cell r="I941"/>
          <cell r="J941" t="str">
            <v>DIRECTS</v>
          </cell>
          <cell r="K941">
            <v>45338</v>
          </cell>
          <cell r="M941">
            <v>9</v>
          </cell>
          <cell r="N941" t="str">
            <v>CDD</v>
          </cell>
          <cell r="O941" t="str">
            <v>Contractuel</v>
          </cell>
          <cell r="P941">
            <v>45689</v>
          </cell>
          <cell r="Q941">
            <v>45716</v>
          </cell>
        </row>
        <row r="942">
          <cell r="A942">
            <v>1983</v>
          </cell>
          <cell r="B942" t="str">
            <v>Madame</v>
          </cell>
          <cell r="C942" t="str">
            <v>MANAI SAMEH</v>
          </cell>
          <cell r="D942" t="str">
            <v>SAGE Tunisia</v>
          </cell>
          <cell r="E942" t="str">
            <v>COUPE</v>
          </cell>
          <cell r="F942" t="str">
            <v>COUPEUR</v>
          </cell>
          <cell r="G942" t="str">
            <v>COUPE</v>
          </cell>
          <cell r="H942" t="str">
            <v>HAITHEM SLAMA</v>
          </cell>
          <cell r="I942"/>
          <cell r="J942" t="str">
            <v>DIRECTS</v>
          </cell>
          <cell r="K942">
            <v>45341</v>
          </cell>
          <cell r="M942">
            <v>9</v>
          </cell>
          <cell r="N942" t="str">
            <v>CDD</v>
          </cell>
          <cell r="O942" t="str">
            <v>Contractuel</v>
          </cell>
          <cell r="P942">
            <v>45689</v>
          </cell>
          <cell r="Q942">
            <v>45716</v>
          </cell>
        </row>
        <row r="943">
          <cell r="A943">
            <v>1988</v>
          </cell>
          <cell r="B943" t="str">
            <v>Madame</v>
          </cell>
          <cell r="C943" t="str">
            <v>CHERNI RANIM</v>
          </cell>
          <cell r="D943" t="str">
            <v>SAGE Tunisia</v>
          </cell>
          <cell r="E943" t="str">
            <v>COUPE</v>
          </cell>
          <cell r="F943" t="str">
            <v>COUPEUR</v>
          </cell>
          <cell r="G943" t="str">
            <v>COUPE</v>
          </cell>
          <cell r="H943" t="str">
            <v>HAITHEM SLAMA</v>
          </cell>
          <cell r="I943"/>
          <cell r="J943" t="str">
            <v>DIRECTS</v>
          </cell>
          <cell r="K943">
            <v>45342</v>
          </cell>
          <cell r="M943">
            <v>9</v>
          </cell>
          <cell r="N943" t="str">
            <v>CDD</v>
          </cell>
          <cell r="O943" t="str">
            <v>Contractuel</v>
          </cell>
          <cell r="P943">
            <v>45689</v>
          </cell>
          <cell r="Q943">
            <v>45716</v>
          </cell>
        </row>
        <row r="944">
          <cell r="A944">
            <v>1990</v>
          </cell>
          <cell r="B944" t="str">
            <v>Madame</v>
          </cell>
          <cell r="C944" t="str">
            <v>EJJEY HADIL</v>
          </cell>
          <cell r="D944" t="str">
            <v>SAGE Tunisia</v>
          </cell>
          <cell r="E944" t="str">
            <v>COUPE</v>
          </cell>
          <cell r="F944" t="str">
            <v>COUPEUR</v>
          </cell>
          <cell r="G944" t="str">
            <v>COUPE</v>
          </cell>
          <cell r="H944" t="str">
            <v>HAITHEM SLAMA</v>
          </cell>
          <cell r="I944"/>
          <cell r="J944" t="str">
            <v>DIRECTS</v>
          </cell>
          <cell r="K944">
            <v>45342</v>
          </cell>
          <cell r="M944">
            <v>9</v>
          </cell>
          <cell r="N944" t="str">
            <v>CDD</v>
          </cell>
          <cell r="O944" t="str">
            <v>Contractuel</v>
          </cell>
          <cell r="P944">
            <v>45689</v>
          </cell>
          <cell r="Q944">
            <v>45716</v>
          </cell>
        </row>
        <row r="945">
          <cell r="A945">
            <v>2091</v>
          </cell>
          <cell r="B945" t="str">
            <v>Madame</v>
          </cell>
          <cell r="C945" t="str">
            <v>HALOUI EYA</v>
          </cell>
          <cell r="D945" t="str">
            <v>SAGE Tunisia</v>
          </cell>
          <cell r="E945" t="str">
            <v>COUPE</v>
          </cell>
          <cell r="F945" t="str">
            <v>COUPEUR</v>
          </cell>
          <cell r="G945" t="str">
            <v>COUPE</v>
          </cell>
          <cell r="H945" t="str">
            <v>HAITHEM SLAMA</v>
          </cell>
          <cell r="I945"/>
          <cell r="J945" t="str">
            <v>DIRECTS</v>
          </cell>
          <cell r="K945">
            <v>45350</v>
          </cell>
          <cell r="M945">
            <v>9</v>
          </cell>
          <cell r="N945" t="str">
            <v>CDD</v>
          </cell>
          <cell r="O945" t="str">
            <v>Contractuel</v>
          </cell>
          <cell r="P945">
            <v>45689</v>
          </cell>
          <cell r="Q945">
            <v>45716</v>
          </cell>
        </row>
        <row r="946">
          <cell r="A946">
            <v>2107</v>
          </cell>
          <cell r="B946" t="str">
            <v>Monsieur</v>
          </cell>
          <cell r="C946" t="str">
            <v>OURI NASRALLAH</v>
          </cell>
          <cell r="D946" t="str">
            <v>SAGE Tunisia</v>
          </cell>
          <cell r="E946" t="str">
            <v>COUPE</v>
          </cell>
          <cell r="F946" t="str">
            <v>COUPEUR</v>
          </cell>
          <cell r="G946" t="str">
            <v>COUPE</v>
          </cell>
          <cell r="H946" t="str">
            <v>HAITHEM SLAMA</v>
          </cell>
          <cell r="I946"/>
          <cell r="J946" t="str">
            <v>DIRECTS</v>
          </cell>
          <cell r="K946">
            <v>45351</v>
          </cell>
          <cell r="M946">
            <v>9</v>
          </cell>
          <cell r="N946" t="str">
            <v>CDD</v>
          </cell>
          <cell r="O946" t="str">
            <v>Contractuel</v>
          </cell>
          <cell r="P946">
            <v>45689</v>
          </cell>
          <cell r="Q946">
            <v>45716</v>
          </cell>
        </row>
        <row r="947">
          <cell r="A947">
            <v>2125</v>
          </cell>
          <cell r="B947" t="str">
            <v>Madame</v>
          </cell>
          <cell r="C947" t="str">
            <v>ABID AMENI</v>
          </cell>
          <cell r="D947" t="str">
            <v>SAGE Tunisia</v>
          </cell>
          <cell r="E947" t="str">
            <v>COUPE</v>
          </cell>
          <cell r="F947" t="str">
            <v>COUPEUR</v>
          </cell>
          <cell r="G947" t="str">
            <v>COUPE</v>
          </cell>
          <cell r="H947" t="str">
            <v>HAITHEM SLAMA</v>
          </cell>
          <cell r="I947"/>
          <cell r="J947" t="str">
            <v>DIRECTS</v>
          </cell>
          <cell r="K947">
            <v>45355</v>
          </cell>
          <cell r="M947">
            <v>9</v>
          </cell>
          <cell r="N947" t="str">
            <v>CDD</v>
          </cell>
          <cell r="O947" t="str">
            <v>Contractuel</v>
          </cell>
          <cell r="P947">
            <v>45689</v>
          </cell>
          <cell r="Q947">
            <v>45716</v>
          </cell>
        </row>
        <row r="948">
          <cell r="A948">
            <v>2133</v>
          </cell>
          <cell r="B948" t="str">
            <v>Madame</v>
          </cell>
          <cell r="C948" t="str">
            <v>HAMMAMI RAHMA</v>
          </cell>
          <cell r="D948" t="str">
            <v>SAGE Tunisia</v>
          </cell>
          <cell r="E948" t="str">
            <v>COUPE</v>
          </cell>
          <cell r="F948" t="str">
            <v>COUPEUR</v>
          </cell>
          <cell r="G948" t="str">
            <v>COUPE</v>
          </cell>
          <cell r="H948" t="str">
            <v>HAITHEM SLAMA</v>
          </cell>
          <cell r="I948"/>
          <cell r="J948" t="str">
            <v>DIRECTS</v>
          </cell>
          <cell r="K948">
            <v>45356</v>
          </cell>
          <cell r="M948">
            <v>9</v>
          </cell>
          <cell r="N948" t="str">
            <v>CDD</v>
          </cell>
          <cell r="O948" t="str">
            <v>Contractuel</v>
          </cell>
          <cell r="P948">
            <v>45689</v>
          </cell>
          <cell r="Q948">
            <v>45716</v>
          </cell>
        </row>
        <row r="949">
          <cell r="A949">
            <v>2138</v>
          </cell>
          <cell r="B949" t="str">
            <v>Madame</v>
          </cell>
          <cell r="C949" t="str">
            <v>KASSAAOUI IBTISSEM</v>
          </cell>
          <cell r="D949" t="str">
            <v>SAGE Tunisia</v>
          </cell>
          <cell r="E949" t="str">
            <v>COUPE</v>
          </cell>
          <cell r="F949" t="str">
            <v>COUPEUR</v>
          </cell>
          <cell r="G949" t="str">
            <v>COUPE</v>
          </cell>
          <cell r="H949" t="str">
            <v>HAITHEM SLAMA</v>
          </cell>
          <cell r="I949"/>
          <cell r="J949" t="str">
            <v>DIRECTS</v>
          </cell>
          <cell r="K949">
            <v>45357</v>
          </cell>
          <cell r="M949">
            <v>9</v>
          </cell>
          <cell r="N949" t="str">
            <v>CDD</v>
          </cell>
          <cell r="O949" t="str">
            <v>Contractuel</v>
          </cell>
          <cell r="P949">
            <v>45689</v>
          </cell>
          <cell r="Q949">
            <v>45716</v>
          </cell>
        </row>
        <row r="950">
          <cell r="A950">
            <v>2142</v>
          </cell>
          <cell r="B950" t="str">
            <v>Monsieur</v>
          </cell>
          <cell r="C950" t="str">
            <v>ARFAOUI RIDHA</v>
          </cell>
          <cell r="D950" t="str">
            <v>SAGE Tunisia</v>
          </cell>
          <cell r="E950" t="str">
            <v>COUPE</v>
          </cell>
          <cell r="F950" t="str">
            <v>COUPEUR</v>
          </cell>
          <cell r="G950" t="str">
            <v>COUPE</v>
          </cell>
          <cell r="H950" t="str">
            <v>HAITHEM SLAMA</v>
          </cell>
          <cell r="I950"/>
          <cell r="J950" t="str">
            <v>DIRECTS</v>
          </cell>
          <cell r="K950">
            <v>45357</v>
          </cell>
          <cell r="M950">
            <v>9</v>
          </cell>
          <cell r="N950" t="str">
            <v>CDD</v>
          </cell>
          <cell r="O950" t="str">
            <v>Contractuel</v>
          </cell>
          <cell r="P950">
            <v>45689</v>
          </cell>
          <cell r="Q950">
            <v>45716</v>
          </cell>
        </row>
        <row r="951">
          <cell r="A951">
            <v>2201</v>
          </cell>
          <cell r="B951" t="str">
            <v>Monsieur</v>
          </cell>
          <cell r="C951" t="str">
            <v>ELTAIFI AZIZ</v>
          </cell>
          <cell r="D951" t="str">
            <v>SAGE Tunisia</v>
          </cell>
          <cell r="E951" t="str">
            <v>COUPE</v>
          </cell>
          <cell r="F951" t="str">
            <v>COUPEUR</v>
          </cell>
          <cell r="G951" t="str">
            <v>COUPE</v>
          </cell>
          <cell r="H951" t="str">
            <v>HAITHEM SLAMA</v>
          </cell>
          <cell r="I951"/>
          <cell r="J951" t="str">
            <v>DIRECTS</v>
          </cell>
          <cell r="K951">
            <v>45397</v>
          </cell>
          <cell r="M951">
            <v>9</v>
          </cell>
          <cell r="N951" t="str">
            <v>CDD</v>
          </cell>
          <cell r="O951" t="str">
            <v>Contractuel</v>
          </cell>
          <cell r="P951">
            <v>45689</v>
          </cell>
          <cell r="Q951">
            <v>45716</v>
          </cell>
        </row>
        <row r="952">
          <cell r="A952">
            <v>2203</v>
          </cell>
          <cell r="B952" t="str">
            <v>Monsieur</v>
          </cell>
          <cell r="C952" t="str">
            <v>DRISSI HEDI</v>
          </cell>
          <cell r="D952" t="str">
            <v>SAGE Tunisia</v>
          </cell>
          <cell r="E952" t="str">
            <v>COUPE</v>
          </cell>
          <cell r="F952" t="str">
            <v>COUPEUR</v>
          </cell>
          <cell r="G952" t="str">
            <v>COUPE</v>
          </cell>
          <cell r="H952" t="str">
            <v>HAITHEM SLAMA</v>
          </cell>
          <cell r="J952" t="str">
            <v>DIRECTS</v>
          </cell>
          <cell r="K952">
            <v>45397</v>
          </cell>
          <cell r="M952">
            <v>9</v>
          </cell>
          <cell r="N952" t="str">
            <v>CDD</v>
          </cell>
          <cell r="O952" t="str">
            <v>Contractuel</v>
          </cell>
          <cell r="P952">
            <v>45689</v>
          </cell>
          <cell r="Q952">
            <v>45716</v>
          </cell>
        </row>
        <row r="953">
          <cell r="A953">
            <v>2282</v>
          </cell>
          <cell r="B953" t="str">
            <v>Madame</v>
          </cell>
          <cell r="C953" t="str">
            <v>SASSI AMENI</v>
          </cell>
          <cell r="D953" t="str">
            <v>SAGE Tunisia</v>
          </cell>
          <cell r="E953" t="str">
            <v>COUPE</v>
          </cell>
          <cell r="F953" t="str">
            <v>COUPEUR</v>
          </cell>
          <cell r="G953" t="str">
            <v>COUPE</v>
          </cell>
          <cell r="H953" t="str">
            <v>HAITHEM SLAMA</v>
          </cell>
          <cell r="I953"/>
          <cell r="J953" t="str">
            <v>DIRECTS</v>
          </cell>
          <cell r="K953">
            <v>45409</v>
          </cell>
          <cell r="M953">
            <v>9</v>
          </cell>
          <cell r="N953" t="str">
            <v>CDD</v>
          </cell>
          <cell r="O953" t="str">
            <v>Contractuel</v>
          </cell>
          <cell r="P953">
            <v>45689</v>
          </cell>
          <cell r="Q953">
            <v>45716</v>
          </cell>
        </row>
        <row r="954">
          <cell r="A954">
            <v>2391</v>
          </cell>
          <cell r="B954" t="str">
            <v>Madame</v>
          </cell>
          <cell r="C954" t="str">
            <v>MEGHIRBI KARIMA</v>
          </cell>
          <cell r="D954" t="str">
            <v>SAGE Tunisia</v>
          </cell>
          <cell r="E954" t="str">
            <v>COUPE</v>
          </cell>
          <cell r="F954" t="str">
            <v>COUPEUR</v>
          </cell>
          <cell r="G954" t="str">
            <v>COUPE</v>
          </cell>
          <cell r="H954" t="str">
            <v>HAITHEM SLAMA</v>
          </cell>
          <cell r="I954"/>
          <cell r="J954" t="str">
            <v>DIRECTS</v>
          </cell>
          <cell r="K954">
            <v>45427</v>
          </cell>
          <cell r="M954">
            <v>9</v>
          </cell>
          <cell r="N954" t="str">
            <v>CDD</v>
          </cell>
          <cell r="O954" t="str">
            <v>Contractuel</v>
          </cell>
          <cell r="P954">
            <v>45689</v>
          </cell>
          <cell r="Q954">
            <v>45716</v>
          </cell>
        </row>
        <row r="955">
          <cell r="A955">
            <v>2404</v>
          </cell>
          <cell r="B955" t="str">
            <v>Madame</v>
          </cell>
          <cell r="C955" t="str">
            <v>RAHMOUNI DHOUHA</v>
          </cell>
          <cell r="D955" t="str">
            <v>SAGE Tunisia</v>
          </cell>
          <cell r="E955" t="str">
            <v>COUPE</v>
          </cell>
          <cell r="F955" t="str">
            <v>COUPEUR</v>
          </cell>
          <cell r="G955" t="str">
            <v>COUPE</v>
          </cell>
          <cell r="H955" t="str">
            <v>HAITHEM SLAMA</v>
          </cell>
          <cell r="I955"/>
          <cell r="J955" t="str">
            <v>DIRECTS</v>
          </cell>
          <cell r="K955">
            <v>45428</v>
          </cell>
          <cell r="L955"/>
          <cell r="M955">
            <v>9</v>
          </cell>
          <cell r="N955" t="str">
            <v>CDD</v>
          </cell>
          <cell r="O955" t="str">
            <v>Contractuel</v>
          </cell>
          <cell r="P955">
            <v>45689</v>
          </cell>
          <cell r="Q955">
            <v>45716</v>
          </cell>
        </row>
        <row r="956">
          <cell r="A956">
            <v>2412</v>
          </cell>
          <cell r="B956" t="str">
            <v>Madame</v>
          </cell>
          <cell r="C956" t="str">
            <v>HARAGHI SOUMAYA</v>
          </cell>
          <cell r="D956" t="str">
            <v>SAGE Tunisia</v>
          </cell>
          <cell r="E956" t="str">
            <v>COUPE</v>
          </cell>
          <cell r="F956" t="str">
            <v>COUPEUR</v>
          </cell>
          <cell r="G956" t="str">
            <v>COUPE</v>
          </cell>
          <cell r="H956" t="str">
            <v>HAITHEM SLAMA</v>
          </cell>
          <cell r="I956"/>
          <cell r="J956" t="str">
            <v>DIRECTS</v>
          </cell>
          <cell r="K956">
            <v>45429</v>
          </cell>
          <cell r="L956"/>
          <cell r="M956">
            <v>9</v>
          </cell>
          <cell r="N956" t="str">
            <v>CDD</v>
          </cell>
          <cell r="O956" t="str">
            <v>Contractuel</v>
          </cell>
          <cell r="P956">
            <v>45689</v>
          </cell>
          <cell r="Q956">
            <v>45716</v>
          </cell>
        </row>
        <row r="957">
          <cell r="A957">
            <v>2464</v>
          </cell>
          <cell r="B957" t="str">
            <v>Monsieur</v>
          </cell>
          <cell r="C957" t="str">
            <v>MERABET MOHAMED IHEB</v>
          </cell>
          <cell r="D957" t="str">
            <v>SAGE Tunisia</v>
          </cell>
          <cell r="E957" t="str">
            <v>COUPE</v>
          </cell>
          <cell r="F957" t="str">
            <v>COUPEUR</v>
          </cell>
          <cell r="G957" t="str">
            <v>COUPE</v>
          </cell>
          <cell r="H957" t="str">
            <v>HAITHEM SLAMA</v>
          </cell>
          <cell r="I957"/>
          <cell r="J957" t="str">
            <v>DIRECTS</v>
          </cell>
          <cell r="K957">
            <v>45447</v>
          </cell>
          <cell r="L957"/>
          <cell r="M957">
            <v>9</v>
          </cell>
          <cell r="N957" t="str">
            <v>CDD</v>
          </cell>
          <cell r="O957" t="str">
            <v>Contractuel</v>
          </cell>
          <cell r="P957">
            <v>45689</v>
          </cell>
          <cell r="Q957">
            <v>45716</v>
          </cell>
        </row>
        <row r="958">
          <cell r="A958">
            <v>2486</v>
          </cell>
          <cell r="B958" t="str">
            <v>Monsieur</v>
          </cell>
          <cell r="C958" t="str">
            <v>TIZAOUI HATEM</v>
          </cell>
          <cell r="D958" t="str">
            <v>SAGE Tunisia</v>
          </cell>
          <cell r="E958" t="str">
            <v>COUPE</v>
          </cell>
          <cell r="F958" t="str">
            <v>COUPEUR</v>
          </cell>
          <cell r="G958" t="str">
            <v>COUPE</v>
          </cell>
          <cell r="H958" t="str">
            <v>HAITHEM SLAMA</v>
          </cell>
          <cell r="J958" t="str">
            <v>DIRECTS</v>
          </cell>
          <cell r="K958">
            <v>45450</v>
          </cell>
          <cell r="M958">
            <v>9</v>
          </cell>
          <cell r="N958" t="str">
            <v>CDD</v>
          </cell>
          <cell r="O958" t="str">
            <v>Contractuel</v>
          </cell>
          <cell r="P958">
            <v>45689</v>
          </cell>
          <cell r="Q958">
            <v>45716</v>
          </cell>
        </row>
        <row r="959">
          <cell r="A959">
            <v>2494</v>
          </cell>
          <cell r="B959" t="str">
            <v>Madame</v>
          </cell>
          <cell r="C959" t="str">
            <v>JEBALI HALIMA</v>
          </cell>
          <cell r="D959" t="str">
            <v>SAGE Tunisia</v>
          </cell>
          <cell r="E959" t="str">
            <v>COUPE</v>
          </cell>
          <cell r="F959" t="str">
            <v>COUPEUR</v>
          </cell>
          <cell r="G959" t="str">
            <v>COUPE</v>
          </cell>
          <cell r="H959" t="str">
            <v>HAITHEM SLAMA</v>
          </cell>
          <cell r="J959" t="str">
            <v>DIRECTS</v>
          </cell>
          <cell r="K959">
            <v>45453</v>
          </cell>
          <cell r="M959">
            <v>9</v>
          </cell>
          <cell r="N959" t="str">
            <v>CDD</v>
          </cell>
          <cell r="O959" t="str">
            <v>Contractuel</v>
          </cell>
          <cell r="P959">
            <v>45689</v>
          </cell>
          <cell r="Q959">
            <v>45716</v>
          </cell>
        </row>
        <row r="960">
          <cell r="A960">
            <v>2509</v>
          </cell>
          <cell r="B960" t="str">
            <v>Madame</v>
          </cell>
          <cell r="C960" t="str">
            <v>MELITI MAISSA</v>
          </cell>
          <cell r="D960" t="str">
            <v>SAGE Tunisia</v>
          </cell>
          <cell r="E960" t="str">
            <v>COUPE</v>
          </cell>
          <cell r="F960" t="str">
            <v>COUPEUR</v>
          </cell>
          <cell r="G960" t="str">
            <v>COUPE</v>
          </cell>
          <cell r="H960" t="str">
            <v>HAITHEM SLAMA</v>
          </cell>
          <cell r="J960" t="str">
            <v>DIRECTS</v>
          </cell>
          <cell r="K960">
            <v>45468</v>
          </cell>
          <cell r="M960">
            <v>9</v>
          </cell>
          <cell r="N960" t="str">
            <v>CDD</v>
          </cell>
          <cell r="O960" t="str">
            <v>Contractuel</v>
          </cell>
          <cell r="P960">
            <v>45689</v>
          </cell>
          <cell r="Q960">
            <v>45716</v>
          </cell>
        </row>
        <row r="961">
          <cell r="A961">
            <v>2550</v>
          </cell>
          <cell r="B961" t="str">
            <v>Madame</v>
          </cell>
          <cell r="C961" t="str">
            <v xml:space="preserve"> BALGHOUTHI IITIDEL</v>
          </cell>
          <cell r="D961" t="str">
            <v>SAGE Tunisia</v>
          </cell>
          <cell r="E961" t="str">
            <v>COUPE</v>
          </cell>
          <cell r="F961" t="str">
            <v>COUPEUR</v>
          </cell>
          <cell r="G961" t="str">
            <v>COUPE</v>
          </cell>
          <cell r="H961" t="str">
            <v>HAITHEM SLAMA</v>
          </cell>
          <cell r="I961"/>
          <cell r="J961" t="str">
            <v>DIRECTS</v>
          </cell>
          <cell r="K961">
            <v>45531</v>
          </cell>
          <cell r="M961">
            <v>9</v>
          </cell>
          <cell r="N961" t="str">
            <v>CDD</v>
          </cell>
          <cell r="O961" t="str">
            <v>Contractuel</v>
          </cell>
          <cell r="P961">
            <v>45689</v>
          </cell>
          <cell r="Q961">
            <v>45716</v>
          </cell>
        </row>
        <row r="962">
          <cell r="A962">
            <v>2568</v>
          </cell>
          <cell r="B962" t="str">
            <v>Madame</v>
          </cell>
          <cell r="C962" t="str">
            <v>JOUINI HANENE</v>
          </cell>
          <cell r="D962" t="str">
            <v>SAGE Tunisia</v>
          </cell>
          <cell r="E962" t="str">
            <v>COUPE</v>
          </cell>
          <cell r="F962" t="str">
            <v>COUPEUR</v>
          </cell>
          <cell r="G962" t="str">
            <v>COUPE</v>
          </cell>
          <cell r="H962" t="str">
            <v>HAITHEM SLAMA</v>
          </cell>
          <cell r="I962"/>
          <cell r="J962" t="str">
            <v>DIRECTS</v>
          </cell>
          <cell r="K962">
            <v>45530</v>
          </cell>
          <cell r="L962"/>
          <cell r="M962">
            <v>9</v>
          </cell>
          <cell r="N962" t="str">
            <v>CDD</v>
          </cell>
          <cell r="O962" t="str">
            <v>Contractuel</v>
          </cell>
          <cell r="P962">
            <v>45689</v>
          </cell>
          <cell r="Q962">
            <v>45716</v>
          </cell>
        </row>
        <row r="963">
          <cell r="A963">
            <v>2585</v>
          </cell>
          <cell r="B963" t="str">
            <v>Madame</v>
          </cell>
          <cell r="C963" t="str">
            <v>FAIDI ABIR</v>
          </cell>
          <cell r="D963" t="str">
            <v>SAGE Tunisia</v>
          </cell>
          <cell r="E963" t="str">
            <v>COUPE</v>
          </cell>
          <cell r="F963" t="str">
            <v>COUPEUR</v>
          </cell>
          <cell r="G963" t="str">
            <v>COUPE</v>
          </cell>
          <cell r="H963" t="str">
            <v>HAITHEM SLAMA</v>
          </cell>
          <cell r="I963"/>
          <cell r="J963" t="str">
            <v>DIRECTS</v>
          </cell>
          <cell r="K963">
            <v>45540</v>
          </cell>
          <cell r="L963"/>
          <cell r="M963">
            <v>9</v>
          </cell>
          <cell r="N963" t="str">
            <v>CDD</v>
          </cell>
          <cell r="O963" t="str">
            <v>Contractuel</v>
          </cell>
          <cell r="P963">
            <v>45689</v>
          </cell>
          <cell r="Q963">
            <v>45716</v>
          </cell>
        </row>
        <row r="964">
          <cell r="A964">
            <v>2586</v>
          </cell>
          <cell r="B964" t="str">
            <v>Madame</v>
          </cell>
          <cell r="C964" t="str">
            <v>AOUINI TAYSSIR</v>
          </cell>
          <cell r="D964" t="str">
            <v>SAGE Tunisia</v>
          </cell>
          <cell r="E964" t="str">
            <v>COUPE</v>
          </cell>
          <cell r="F964" t="str">
            <v>COUPEUR</v>
          </cell>
          <cell r="G964" t="str">
            <v>COUPE</v>
          </cell>
          <cell r="H964" t="str">
            <v>HAITHEM SLAMA</v>
          </cell>
          <cell r="I964"/>
          <cell r="J964" t="str">
            <v>DIRECTS</v>
          </cell>
          <cell r="K964">
            <v>45540</v>
          </cell>
          <cell r="L964"/>
          <cell r="M964">
            <v>9</v>
          </cell>
          <cell r="N964" t="str">
            <v>CDD</v>
          </cell>
          <cell r="O964" t="str">
            <v>Contractuel</v>
          </cell>
          <cell r="P964">
            <v>45689</v>
          </cell>
          <cell r="Q964">
            <v>45716</v>
          </cell>
        </row>
        <row r="965">
          <cell r="A965">
            <v>2587</v>
          </cell>
          <cell r="B965" t="str">
            <v>Monsieur</v>
          </cell>
          <cell r="C965" t="str">
            <v>HAJRI ACHREF</v>
          </cell>
          <cell r="D965" t="str">
            <v>SAGE Tunisia</v>
          </cell>
          <cell r="E965" t="str">
            <v>COUPE</v>
          </cell>
          <cell r="F965" t="str">
            <v>COUPEUR</v>
          </cell>
          <cell r="G965" t="str">
            <v>COUPE</v>
          </cell>
          <cell r="H965" t="str">
            <v>HAITHEM SLAMA</v>
          </cell>
          <cell r="I965"/>
          <cell r="J965" t="str">
            <v>DIRECTS</v>
          </cell>
          <cell r="K965">
            <v>45541</v>
          </cell>
          <cell r="L965"/>
          <cell r="M965">
            <v>9</v>
          </cell>
          <cell r="N965" t="str">
            <v>CDD</v>
          </cell>
          <cell r="O965" t="str">
            <v>Contractuel</v>
          </cell>
          <cell r="P965">
            <v>45689</v>
          </cell>
          <cell r="Q965">
            <v>45716</v>
          </cell>
        </row>
        <row r="966">
          <cell r="A966">
            <v>2631</v>
          </cell>
          <cell r="B966" t="str">
            <v>Monsieur</v>
          </cell>
          <cell r="C966" t="str">
            <v>HANECHI MAKREM</v>
          </cell>
          <cell r="D966" t="str">
            <v>SAGE Tunisia</v>
          </cell>
          <cell r="E966" t="str">
            <v>COUPE</v>
          </cell>
          <cell r="F966" t="str">
            <v>COUPEUR</v>
          </cell>
          <cell r="G966" t="str">
            <v>COUPE</v>
          </cell>
          <cell r="H966" t="str">
            <v>HAITHEM SLAMA</v>
          </cell>
          <cell r="I966"/>
          <cell r="J966" t="str">
            <v>DIRECTS</v>
          </cell>
          <cell r="K966">
            <v>45552</v>
          </cell>
          <cell r="L966"/>
          <cell r="M966">
            <v>9</v>
          </cell>
          <cell r="N966" t="str">
            <v>CDD</v>
          </cell>
          <cell r="O966" t="str">
            <v>Contractuel</v>
          </cell>
          <cell r="P966">
            <v>45689</v>
          </cell>
          <cell r="Q966">
            <v>45716</v>
          </cell>
        </row>
        <row r="967">
          <cell r="A967">
            <v>2776</v>
          </cell>
          <cell r="B967" t="str">
            <v>Monsieur</v>
          </cell>
          <cell r="C967" t="str">
            <v>MAGHRAOUI MOHAMED</v>
          </cell>
          <cell r="D967" t="str">
            <v>SAGE Tunisia</v>
          </cell>
          <cell r="E967" t="str">
            <v>PRODUCTION</v>
          </cell>
          <cell r="F967" t="str">
            <v>COUPEUR</v>
          </cell>
          <cell r="G967" t="str">
            <v>COUPE</v>
          </cell>
          <cell r="H967" t="str">
            <v>HAITHEM SLAMA</v>
          </cell>
          <cell r="I967"/>
          <cell r="J967" t="str">
            <v>DIRECTS</v>
          </cell>
          <cell r="K967">
            <v>45618</v>
          </cell>
          <cell r="L967"/>
          <cell r="M967">
            <v>9</v>
          </cell>
          <cell r="N967" t="str">
            <v>CDD</v>
          </cell>
          <cell r="O967" t="str">
            <v>Contractuel</v>
          </cell>
          <cell r="P967">
            <v>45689</v>
          </cell>
          <cell r="Q967">
            <v>45716</v>
          </cell>
        </row>
        <row r="968">
          <cell r="A968">
            <v>744</v>
          </cell>
          <cell r="B968" t="str">
            <v>Monsieur</v>
          </cell>
          <cell r="C968" t="str">
            <v>RIHANI HABIB</v>
          </cell>
          <cell r="D968" t="str">
            <v>SAGE Tunisia</v>
          </cell>
          <cell r="E968" t="str">
            <v>LOGISTIQUE</v>
          </cell>
          <cell r="F968" t="str">
            <v>MANITENTIONNAIRE</v>
          </cell>
          <cell r="G968" t="str">
            <v>LOGISTIQUE</v>
          </cell>
          <cell r="H968" t="str">
            <v>Adel</v>
          </cell>
          <cell r="I968"/>
          <cell r="J968" t="str">
            <v>INDIRECTS</v>
          </cell>
          <cell r="K968">
            <v>44530</v>
          </cell>
          <cell r="M968">
            <v>9</v>
          </cell>
          <cell r="N968" t="str">
            <v>CDD</v>
          </cell>
          <cell r="O968" t="str">
            <v>Contractuel</v>
          </cell>
          <cell r="P968">
            <v>45689</v>
          </cell>
          <cell r="Q968">
            <v>45777</v>
          </cell>
        </row>
        <row r="969">
          <cell r="A969">
            <v>834</v>
          </cell>
          <cell r="B969" t="str">
            <v>Monsieur</v>
          </cell>
          <cell r="C969" t="str">
            <v>JABRI CHOKRI</v>
          </cell>
          <cell r="D969" t="str">
            <v>SAGE Tunisia</v>
          </cell>
          <cell r="E969" t="str">
            <v>LOGISTIQUE</v>
          </cell>
          <cell r="F969" t="str">
            <v>MANITENTIONNAIRE</v>
          </cell>
          <cell r="G969" t="str">
            <v>LOGISTIQUE</v>
          </cell>
          <cell r="H969" t="str">
            <v>Adel</v>
          </cell>
          <cell r="I969"/>
          <cell r="J969" t="str">
            <v>INDIRECTS</v>
          </cell>
          <cell r="K969">
            <v>44592</v>
          </cell>
          <cell r="M969">
            <v>9</v>
          </cell>
          <cell r="N969" t="str">
            <v>CDD</v>
          </cell>
          <cell r="O969" t="str">
            <v>Contractuel</v>
          </cell>
          <cell r="P969">
            <v>45689</v>
          </cell>
          <cell r="Q969">
            <v>45777</v>
          </cell>
        </row>
        <row r="970">
          <cell r="A970">
            <v>854</v>
          </cell>
          <cell r="B970" t="str">
            <v>Monsieur</v>
          </cell>
          <cell r="C970" t="str">
            <v>AMDOUNI KHALED</v>
          </cell>
          <cell r="D970" t="str">
            <v>SAGE Tunisia</v>
          </cell>
          <cell r="E970" t="str">
            <v>LOGISTIQUE</v>
          </cell>
          <cell r="F970" t="str">
            <v>MANITENTIONNAIRE</v>
          </cell>
          <cell r="G970" t="str">
            <v>LOGISTIQUE</v>
          </cell>
          <cell r="H970" t="str">
            <v>Adel</v>
          </cell>
          <cell r="I970"/>
          <cell r="J970" t="str">
            <v>INDIRECTS</v>
          </cell>
          <cell r="K970">
            <v>44607</v>
          </cell>
          <cell r="M970">
            <v>9</v>
          </cell>
          <cell r="N970" t="str">
            <v>CDD</v>
          </cell>
          <cell r="O970" t="str">
            <v>Contractuel</v>
          </cell>
          <cell r="P970">
            <v>45689</v>
          </cell>
          <cell r="Q970">
            <v>45777</v>
          </cell>
        </row>
        <row r="971">
          <cell r="A971">
            <v>855</v>
          </cell>
          <cell r="B971" t="str">
            <v>Monsieur</v>
          </cell>
          <cell r="C971" t="str">
            <v>MHAMDI ANIS</v>
          </cell>
          <cell r="D971" t="str">
            <v>SAGE Tunisia</v>
          </cell>
          <cell r="E971" t="str">
            <v>LOGISTIQUE</v>
          </cell>
          <cell r="F971" t="str">
            <v>MANITENTIONNAIRE</v>
          </cell>
          <cell r="G971" t="str">
            <v>LOGISTIQUE</v>
          </cell>
          <cell r="H971" t="str">
            <v>Adel</v>
          </cell>
          <cell r="I971"/>
          <cell r="J971" t="str">
            <v>INDIRECTS</v>
          </cell>
          <cell r="K971">
            <v>44607</v>
          </cell>
          <cell r="M971">
            <v>9</v>
          </cell>
          <cell r="N971" t="str">
            <v>CDD</v>
          </cell>
          <cell r="O971" t="str">
            <v>Contractuel</v>
          </cell>
          <cell r="P971">
            <v>45689</v>
          </cell>
          <cell r="Q971">
            <v>45777</v>
          </cell>
        </row>
        <row r="972">
          <cell r="A972">
            <v>1303</v>
          </cell>
          <cell r="B972" t="str">
            <v>Monsieur</v>
          </cell>
          <cell r="C972" t="str">
            <v>FATNASSI RIADH</v>
          </cell>
          <cell r="D972" t="str">
            <v>SAGE Tunisia</v>
          </cell>
          <cell r="E972" t="str">
            <v>LOGISTIQUE</v>
          </cell>
          <cell r="F972" t="str">
            <v>MANITENTIONNAIRE</v>
          </cell>
          <cell r="G972" t="str">
            <v>LOGISTIQUE</v>
          </cell>
          <cell r="H972" t="str">
            <v>Adel</v>
          </cell>
          <cell r="I972"/>
          <cell r="J972" t="str">
            <v>INDIRECTS</v>
          </cell>
          <cell r="K972">
            <v>44977</v>
          </cell>
          <cell r="L972"/>
          <cell r="M972">
            <v>9</v>
          </cell>
          <cell r="N972" t="str">
            <v>CDD</v>
          </cell>
          <cell r="O972" t="str">
            <v>Contractuel</v>
          </cell>
          <cell r="P972">
            <v>45689</v>
          </cell>
          <cell r="Q972">
            <v>45777</v>
          </cell>
        </row>
        <row r="973">
          <cell r="A973">
            <v>2780</v>
          </cell>
          <cell r="B973" t="str">
            <v>Madame</v>
          </cell>
          <cell r="C973" t="str">
            <v>MIMOUNI RAHMA</v>
          </cell>
          <cell r="D973" t="str">
            <v>SAGE Tunisia</v>
          </cell>
          <cell r="E973" t="str">
            <v>PRODUCTION</v>
          </cell>
          <cell r="F973" t="str">
            <v>Contrôle qualité</v>
          </cell>
          <cell r="G973" t="str">
            <v>P6 AV</v>
          </cell>
          <cell r="H973" t="str">
            <v>ISSAM OUNI</v>
          </cell>
          <cell r="I973" t="str">
            <v>B</v>
          </cell>
          <cell r="J973" t="str">
            <v>INDIRECTS</v>
          </cell>
          <cell r="K973">
            <v>45629</v>
          </cell>
          <cell r="L973"/>
          <cell r="M973">
            <v>9</v>
          </cell>
          <cell r="N973" t="str">
            <v>CDD</v>
          </cell>
          <cell r="O973" t="str">
            <v>Contractuel</v>
          </cell>
          <cell r="P973">
            <v>45689</v>
          </cell>
          <cell r="Q973">
            <v>45716</v>
          </cell>
        </row>
        <row r="974">
          <cell r="A974">
            <v>2782</v>
          </cell>
          <cell r="B974" t="str">
            <v>Madame</v>
          </cell>
          <cell r="C974" t="str">
            <v>EL ABIEDH IBTIHEL</v>
          </cell>
          <cell r="D974" t="str">
            <v>SAGE Tunisia</v>
          </cell>
          <cell r="E974" t="str">
            <v>QUALITE</v>
          </cell>
          <cell r="F974" t="str">
            <v>CSL</v>
          </cell>
          <cell r="G974" t="str">
            <v>P6 AV</v>
          </cell>
          <cell r="H974" t="str">
            <v>Malek harran</v>
          </cell>
          <cell r="I974" t="str">
            <v>B</v>
          </cell>
          <cell r="J974" t="str">
            <v>INDIRECTS</v>
          </cell>
          <cell r="K974">
            <v>45630</v>
          </cell>
          <cell r="L974"/>
          <cell r="M974">
            <v>9</v>
          </cell>
          <cell r="N974" t="str">
            <v>CDD</v>
          </cell>
          <cell r="O974" t="str">
            <v>Contractuel</v>
          </cell>
          <cell r="P974">
            <v>45689</v>
          </cell>
          <cell r="Q974">
            <v>45716</v>
          </cell>
        </row>
        <row r="975">
          <cell r="A975">
            <v>2788</v>
          </cell>
          <cell r="B975" t="str">
            <v>Madame</v>
          </cell>
          <cell r="C975" t="str">
            <v>DRIDI SAMIA</v>
          </cell>
          <cell r="D975" t="str">
            <v>SAGE Tunisia</v>
          </cell>
          <cell r="E975" t="str">
            <v>PRODUCTION</v>
          </cell>
          <cell r="F975" t="str">
            <v>Contrôle qualité</v>
          </cell>
          <cell r="G975" t="str">
            <v>P6 AV</v>
          </cell>
          <cell r="H975" t="str">
            <v>ISSAM OUNI</v>
          </cell>
          <cell r="I975" t="str">
            <v>B</v>
          </cell>
          <cell r="J975" t="str">
            <v>INDIRECTS</v>
          </cell>
          <cell r="K975">
            <v>45664</v>
          </cell>
          <cell r="L975"/>
          <cell r="M975">
            <v>9</v>
          </cell>
          <cell r="N975" t="str">
            <v>CDD</v>
          </cell>
          <cell r="O975" t="str">
            <v>Contractuel</v>
          </cell>
          <cell r="P975">
            <v>45689</v>
          </cell>
          <cell r="Q975">
            <v>45716</v>
          </cell>
        </row>
        <row r="976">
          <cell r="A976">
            <v>2789</v>
          </cell>
          <cell r="B976" t="str">
            <v>Madame</v>
          </cell>
          <cell r="C976" t="str">
            <v>BAHRI MAROUA</v>
          </cell>
          <cell r="D976" t="str">
            <v>SAGE Tunisia</v>
          </cell>
          <cell r="E976" t="str">
            <v>PRODUCTION</v>
          </cell>
          <cell r="F976" t="str">
            <v>Contrôle qualité</v>
          </cell>
          <cell r="G976" t="str">
            <v>P6 AV</v>
          </cell>
          <cell r="H976" t="str">
            <v>ISSAM OUNI</v>
          </cell>
          <cell r="I976" t="str">
            <v>B</v>
          </cell>
          <cell r="J976" t="str">
            <v>INDIRECTS</v>
          </cell>
          <cell r="K976">
            <v>45665</v>
          </cell>
          <cell r="L976"/>
          <cell r="M976">
            <v>9</v>
          </cell>
          <cell r="N976" t="str">
            <v>CDD</v>
          </cell>
          <cell r="O976" t="str">
            <v>Contractuel</v>
          </cell>
          <cell r="P976">
            <v>45689</v>
          </cell>
          <cell r="Q976">
            <v>45716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D"/>
      <sheetName val="absentéisme jour"/>
      <sheetName val="Organico"/>
      <sheetName val="HC par projet"/>
      <sheetName val="P6 &amp;P7"/>
      <sheetName val="cadre"/>
      <sheetName val="Feuil11"/>
      <sheetName val="Feuil6"/>
      <sheetName val="TCD organico1"/>
      <sheetName val="contact cadre"/>
      <sheetName val="RH"/>
      <sheetName val="Feuil35"/>
      <sheetName val="Feuil5"/>
      <sheetName val="transfert panda"/>
      <sheetName val="Feuil4"/>
      <sheetName val="Qualité"/>
      <sheetName val="transfert W29"/>
      <sheetName val="Feuil2"/>
      <sheetName val="Feuil1"/>
      <sheetName val="965 A"/>
      <sheetName val="liste Vestiaire 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Matricule</v>
          </cell>
          <cell r="C1" t="str">
            <v>Civilité</v>
          </cell>
          <cell r="D1" t="str">
            <v>Nom et prénom</v>
          </cell>
          <cell r="E1" t="str">
            <v>Intitulé établissement</v>
          </cell>
          <cell r="F1" t="str">
            <v>Département</v>
          </cell>
          <cell r="G1" t="str">
            <v>Poste Occupé</v>
          </cell>
          <cell r="H1" t="str">
            <v>LIGNE DE PRODUCTION</v>
          </cell>
          <cell r="I1" t="str">
            <v>superviseur</v>
          </cell>
          <cell r="J1" t="str">
            <v>Poste</v>
          </cell>
          <cell r="K1" t="str">
            <v>TYPE DE TRAVAIL</v>
          </cell>
          <cell r="L1" t="str">
            <v>Catégorie SAGE FC</v>
          </cell>
          <cell r="M1" t="str">
            <v>Fontion/Fiche de Paie</v>
          </cell>
          <cell r="N1" t="str">
            <v>Date d'embauche société</v>
          </cell>
          <cell r="O1" t="str">
            <v>Date pour titulariser</v>
          </cell>
          <cell r="P1" t="str">
            <v xml:space="preserve">Nbre de Jrs restant/ECHEANCE </v>
          </cell>
          <cell r="Q1" t="str">
            <v>Date de départ</v>
          </cell>
          <cell r="R1" t="str">
            <v>MOTIFS DEPART</v>
          </cell>
          <cell r="S1" t="str">
            <v>Type depart</v>
          </cell>
          <cell r="T1" t="str">
            <v>Type de contrat</v>
          </cell>
          <cell r="U1" t="str">
            <v>Statut</v>
          </cell>
          <cell r="V1" t="str">
            <v>Date début contrat CDD</v>
          </cell>
          <cell r="W1" t="str">
            <v>Date Fin contrat CDD</v>
          </cell>
          <cell r="X1" t="str">
            <v>Date début contrat CAIP</v>
          </cell>
          <cell r="Y1" t="str">
            <v>Date Fin contrat CAIP</v>
          </cell>
          <cell r="Z1" t="str">
            <v>1er Contrat SAGE TUNISIA</v>
          </cell>
          <cell r="AA1" t="str">
            <v>MOIS d'embauche</v>
          </cell>
          <cell r="AB1" t="str">
            <v>Année d'embauche</v>
          </cell>
          <cell r="AC1" t="str">
            <v>Année Titularisation</v>
          </cell>
          <cell r="AD1" t="str">
            <v>Ancienneté</v>
          </cell>
          <cell r="AE1" t="str">
            <v>Tranche d'Ancienneté</v>
          </cell>
          <cell r="AF1" t="str">
            <v>DATE DE NAISSANCE</v>
          </cell>
          <cell r="AG1" t="str">
            <v>AGE</v>
          </cell>
          <cell r="AH1" t="str">
            <v>Tranche d'age</v>
          </cell>
          <cell r="AI1" t="str">
            <v>CNSS</v>
          </cell>
          <cell r="AJ1" t="str">
            <v>Clé CNSS</v>
          </cell>
          <cell r="AK1" t="str">
            <v>CIN</v>
          </cell>
          <cell r="AL1" t="str">
            <v>Date Délivrance CIN</v>
          </cell>
          <cell r="AM1" t="str">
            <v>HOMME / FEMME</v>
          </cell>
          <cell r="AN1" t="str">
            <v>Situation Familial</v>
          </cell>
          <cell r="AO1" t="str">
            <v>N°enfant</v>
          </cell>
          <cell r="AP1" t="str">
            <v>Niveau scolaire</v>
          </cell>
          <cell r="AQ1" t="str">
            <v xml:space="preserve">Catégorie </v>
          </cell>
          <cell r="AR1" t="str">
            <v>Echelon</v>
          </cell>
          <cell r="AS1" t="str">
            <v>Prochaine Date d'echelon</v>
          </cell>
          <cell r="AT1" t="str">
            <v>Type de Salaire</v>
          </cell>
          <cell r="AU1" t="str">
            <v>COUT/H</v>
          </cell>
          <cell r="AV1" t="str">
            <v>RIB BANQUAIRE</v>
          </cell>
          <cell r="AZ1" t="str">
            <v>BANQUE</v>
          </cell>
          <cell r="BA1" t="str">
            <v>RIB VIREMENT</v>
          </cell>
          <cell r="BB1" t="str">
            <v>Vérif Nbr Rib</v>
          </cell>
          <cell r="BC1" t="str">
            <v>ADRESSE</v>
          </cell>
          <cell r="BD1" t="str">
            <v>COMMUNE</v>
          </cell>
          <cell r="BE1" t="str">
            <v>CODE POSTALE</v>
          </cell>
          <cell r="BF1" t="str">
            <v>Visite Médicale</v>
          </cell>
          <cell r="BG1" t="str">
            <v>N° TELEPHONE</v>
          </cell>
          <cell r="BH1" t="str">
            <v>N° TELEPHONE CONTACT FAM</v>
          </cell>
          <cell r="BI1" t="str">
            <v>Bien da la Société</v>
          </cell>
          <cell r="BJ1" t="str">
            <v>DESTINATION</v>
          </cell>
          <cell r="BK1" t="str">
            <v>Département Bulletin</v>
          </cell>
          <cell r="BL1" t="str">
            <v>Level</v>
          </cell>
          <cell r="BM1" t="str">
            <v>MONTANT</v>
          </cell>
          <cell r="BN1" t="str">
            <v>RIB</v>
          </cell>
          <cell r="BO1" t="str">
            <v>NOM ET PRENOM</v>
          </cell>
          <cell r="BP1" t="str">
            <v>MATRICULE</v>
          </cell>
          <cell r="BQ1" t="str">
            <v>MOTIF OPERATION</v>
          </cell>
          <cell r="BR1" t="str">
            <v>bus</v>
          </cell>
          <cell r="BS1" t="str">
            <v>commentaire</v>
          </cell>
          <cell r="BT1" t="str">
            <v>Affectation Vestiaire</v>
          </cell>
          <cell r="BV1" t="str">
            <v>LIGNE</v>
          </cell>
        </row>
        <row r="2">
          <cell r="B2">
            <v>1</v>
          </cell>
          <cell r="C2" t="str">
            <v>Monsieur</v>
          </cell>
          <cell r="D2" t="str">
            <v>BEN TILI  ANIS</v>
          </cell>
          <cell r="E2" t="str">
            <v>SAGE Tunisia</v>
          </cell>
          <cell r="F2" t="str">
            <v>DG</v>
          </cell>
          <cell r="G2" t="str">
            <v>Directeur Général</v>
          </cell>
          <cell r="K2" t="str">
            <v>CADRE</v>
          </cell>
          <cell r="L2" t="str">
            <v>Corporate</v>
          </cell>
          <cell r="M2" t="str">
            <v>Directeur Général</v>
          </cell>
          <cell r="N2">
            <v>43525</v>
          </cell>
          <cell r="P2" t="str">
            <v/>
          </cell>
          <cell r="T2" t="str">
            <v>CDI</v>
          </cell>
          <cell r="U2" t="str">
            <v>Titulaire</v>
          </cell>
          <cell r="AA2">
            <v>3</v>
          </cell>
          <cell r="AB2">
            <v>2019</v>
          </cell>
          <cell r="AC2">
            <v>2023</v>
          </cell>
          <cell r="AD2">
            <v>6.0138888888888893</v>
          </cell>
          <cell r="AE2" t="str">
            <v>&gt; 4</v>
          </cell>
          <cell r="AF2">
            <v>26665</v>
          </cell>
          <cell r="AG2">
            <v>52.210958904109589</v>
          </cell>
          <cell r="AH2" t="str">
            <v>&gt;45&lt; 55</v>
          </cell>
          <cell r="AI2">
            <v>11757928</v>
          </cell>
          <cell r="AJ2" t="str">
            <v>01</v>
          </cell>
          <cell r="AK2" t="str">
            <v>07018159</v>
          </cell>
          <cell r="AL2">
            <v>42996</v>
          </cell>
          <cell r="AM2" t="str">
            <v>HOMME</v>
          </cell>
          <cell r="AN2" t="str">
            <v>Marié(e)</v>
          </cell>
          <cell r="AO2">
            <v>3</v>
          </cell>
          <cell r="AQ2">
            <v>17</v>
          </cell>
          <cell r="AR2">
            <v>4</v>
          </cell>
          <cell r="AS2">
            <v>44986</v>
          </cell>
          <cell r="AT2" t="str">
            <v>Mensuel</v>
          </cell>
          <cell r="AU2" t="str">
            <v>-</v>
          </cell>
          <cell r="AV2" t="str">
            <v>08</v>
          </cell>
          <cell r="AW2" t="str">
            <v>01901</v>
          </cell>
          <cell r="AX2" t="str">
            <v>10220004864</v>
          </cell>
          <cell r="AY2" t="str">
            <v>03</v>
          </cell>
          <cell r="AZ2" t="str">
            <v>BIAT</v>
          </cell>
          <cell r="BA2" t="str">
            <v>08019011022000486403</v>
          </cell>
          <cell r="BB2">
            <v>20</v>
          </cell>
          <cell r="BC2" t="str">
            <v>36 RUE CHEDLY KHAZNADAR EZZAHRA</v>
          </cell>
          <cell r="BD2" t="str">
            <v>BEN AROUS</v>
          </cell>
          <cell r="BI2">
            <v>29028877</v>
          </cell>
          <cell r="BK2" t="str">
            <v>CADRE</v>
          </cell>
          <cell r="BN2" t="str">
            <v>08019011022000486403</v>
          </cell>
          <cell r="BO2" t="str">
            <v>BEN TILI  ANIS</v>
          </cell>
          <cell r="BP2">
            <v>1</v>
          </cell>
          <cell r="BR2" t="e">
            <v>#N/A</v>
          </cell>
          <cell r="BU2" t="str">
            <v>si</v>
          </cell>
        </row>
        <row r="3">
          <cell r="B3">
            <v>2</v>
          </cell>
          <cell r="C3" t="str">
            <v>Monsieur</v>
          </cell>
          <cell r="D3" t="str">
            <v>CHERIF ABDELKARIM</v>
          </cell>
          <cell r="E3" t="str">
            <v>SAGE Tunisia</v>
          </cell>
          <cell r="F3" t="str">
            <v>MAINTENANCE</v>
          </cell>
          <cell r="G3" t="str">
            <v>TECHNICIEN MAINTENANCE</v>
          </cell>
          <cell r="K3" t="str">
            <v>INDIRECTS</v>
          </cell>
          <cell r="L3" t="str">
            <v>Variable cost at standard</v>
          </cell>
          <cell r="M3" t="str">
            <v>TECHNICIEN MAINTENANCE</v>
          </cell>
          <cell r="N3">
            <v>43647</v>
          </cell>
          <cell r="O3" t="str">
            <v/>
          </cell>
          <cell r="P3" t="str">
            <v/>
          </cell>
          <cell r="Q3">
            <v>45107</v>
          </cell>
          <cell r="R3" t="str">
            <v>démissionnaire</v>
          </cell>
          <cell r="T3" t="str">
            <v>CDI</v>
          </cell>
          <cell r="U3" t="str">
            <v>Titulaire</v>
          </cell>
          <cell r="Z3">
            <v>43647</v>
          </cell>
          <cell r="AA3">
            <v>7</v>
          </cell>
          <cell r="AB3">
            <v>2019</v>
          </cell>
          <cell r="AC3">
            <v>2023</v>
          </cell>
          <cell r="AD3">
            <v>5.6805555555555554</v>
          </cell>
          <cell r="AE3" t="str">
            <v>&gt; 4</v>
          </cell>
          <cell r="AF3">
            <v>27065</v>
          </cell>
          <cell r="AG3">
            <v>51.115068493150687</v>
          </cell>
          <cell r="AH3" t="str">
            <v>&gt;45&lt; 55</v>
          </cell>
          <cell r="AI3">
            <v>12301137</v>
          </cell>
          <cell r="AJ3" t="str">
            <v>04</v>
          </cell>
          <cell r="AK3" t="str">
            <v>07001252</v>
          </cell>
          <cell r="AL3">
            <v>40512</v>
          </cell>
          <cell r="AM3" t="str">
            <v>HOMME</v>
          </cell>
          <cell r="AN3" t="str">
            <v>Marié(e)</v>
          </cell>
          <cell r="AO3">
            <v>2</v>
          </cell>
          <cell r="AP3" t="str">
            <v>Technicien Machine à coudre</v>
          </cell>
          <cell r="AR3">
            <v>3</v>
          </cell>
          <cell r="AS3">
            <v>44742.75</v>
          </cell>
          <cell r="AT3" t="str">
            <v>Mensuel</v>
          </cell>
          <cell r="AU3" t="str">
            <v>-</v>
          </cell>
          <cell r="AV3" t="str">
            <v>01</v>
          </cell>
          <cell r="AW3" t="str">
            <v>05609</v>
          </cell>
          <cell r="AX3" t="str">
            <v>61110165622</v>
          </cell>
          <cell r="AY3" t="str">
            <v>37</v>
          </cell>
          <cell r="AZ3" t="str">
            <v>ATB</v>
          </cell>
          <cell r="BA3" t="str">
            <v>01056096111016562237</v>
          </cell>
          <cell r="BB3">
            <v>20</v>
          </cell>
          <cell r="BC3" t="str">
            <v>07 AVENUE TAIEB MHIRI RADES</v>
          </cell>
          <cell r="BD3" t="str">
            <v>BEN AROUS</v>
          </cell>
          <cell r="BE3">
            <v>2040</v>
          </cell>
          <cell r="BF3">
            <v>45083</v>
          </cell>
          <cell r="BG3">
            <v>98139384</v>
          </cell>
          <cell r="BH3">
            <v>23134635</v>
          </cell>
          <cell r="BI3">
            <v>98139384</v>
          </cell>
          <cell r="BK3" t="str">
            <v>-</v>
          </cell>
          <cell r="BN3" t="str">
            <v>01056096111016562237</v>
          </cell>
          <cell r="BO3" t="str">
            <v>CHERIF ABDELKARIM</v>
          </cell>
          <cell r="BP3">
            <v>2</v>
          </cell>
          <cell r="BR3" t="e">
            <v>#N/A</v>
          </cell>
          <cell r="BU3" t="str">
            <v>Non-Actif</v>
          </cell>
        </row>
        <row r="4">
          <cell r="B4">
            <v>3</v>
          </cell>
          <cell r="C4" t="str">
            <v>Mlle</v>
          </cell>
          <cell r="D4" t="str">
            <v>BARAKETI   SAFA</v>
          </cell>
          <cell r="E4" t="str">
            <v>SAGE Tunisia</v>
          </cell>
          <cell r="F4" t="str">
            <v>LOGISTIQUE</v>
          </cell>
          <cell r="G4" t="str">
            <v>COORDINATRICE LOGISTIQUE</v>
          </cell>
          <cell r="K4" t="str">
            <v>CADRE</v>
          </cell>
          <cell r="L4" t="str">
            <v>Manufacturing Fixed</v>
          </cell>
          <cell r="M4" t="str">
            <v>COORDINATRICE LOGISTIQUE</v>
          </cell>
          <cell r="N4">
            <v>43652</v>
          </cell>
          <cell r="O4" t="str">
            <v/>
          </cell>
          <cell r="P4" t="str">
            <v/>
          </cell>
          <cell r="Q4">
            <v>44255</v>
          </cell>
          <cell r="R4" t="str">
            <v>Autre job</v>
          </cell>
          <cell r="T4" t="str">
            <v>CDI</v>
          </cell>
          <cell r="U4" t="str">
            <v>Titulaire</v>
          </cell>
          <cell r="Z4">
            <v>43652</v>
          </cell>
          <cell r="AA4">
            <v>7</v>
          </cell>
          <cell r="AB4">
            <v>2019</v>
          </cell>
          <cell r="AC4">
            <v>2023</v>
          </cell>
          <cell r="AD4">
            <v>5.666666666666667</v>
          </cell>
          <cell r="AE4" t="str">
            <v>&gt; 4</v>
          </cell>
          <cell r="AF4">
            <v>33491</v>
          </cell>
          <cell r="AG4">
            <v>33.509589041095893</v>
          </cell>
          <cell r="AH4" t="str">
            <v>&gt;25&lt; 35</v>
          </cell>
          <cell r="AI4">
            <v>16802394</v>
          </cell>
          <cell r="AJ4" t="str">
            <v>05</v>
          </cell>
          <cell r="AK4" t="str">
            <v>09912136</v>
          </cell>
          <cell r="AL4">
            <v>42796</v>
          </cell>
          <cell r="AM4" t="str">
            <v>FEMME</v>
          </cell>
          <cell r="AN4" t="str">
            <v>Célibataire</v>
          </cell>
          <cell r="AP4" t="str">
            <v>Master Professionnel en Commerce International</v>
          </cell>
          <cell r="AR4">
            <v>2</v>
          </cell>
          <cell r="AS4">
            <v>44382.5</v>
          </cell>
          <cell r="AT4" t="str">
            <v>Mensuel</v>
          </cell>
          <cell r="AU4" t="str">
            <v>-</v>
          </cell>
          <cell r="AV4">
            <v>28</v>
          </cell>
          <cell r="AW4" t="str">
            <v>00902</v>
          </cell>
          <cell r="AX4" t="str">
            <v>08101010001</v>
          </cell>
          <cell r="AY4">
            <v>74</v>
          </cell>
          <cell r="AZ4" t="str">
            <v>ABC BANK</v>
          </cell>
          <cell r="BA4" t="str">
            <v>28009020810101000174</v>
          </cell>
          <cell r="BB4">
            <v>20</v>
          </cell>
          <cell r="BC4" t="str">
            <v>RUE BOUCHAMMA WARDIA 4</v>
          </cell>
          <cell r="BD4" t="str">
            <v>TUNIS</v>
          </cell>
          <cell r="BF4" t="str">
            <v>Oui</v>
          </cell>
          <cell r="BG4">
            <v>98139380</v>
          </cell>
          <cell r="BK4" t="str">
            <v>CADRE</v>
          </cell>
          <cell r="BN4" t="str">
            <v>28009020810101000174</v>
          </cell>
          <cell r="BO4" t="str">
            <v>BARAKETI   SAFA</v>
          </cell>
          <cell r="BP4">
            <v>3</v>
          </cell>
          <cell r="BU4" t="str">
            <v>Non-Actif</v>
          </cell>
        </row>
        <row r="5">
          <cell r="B5">
            <v>4</v>
          </cell>
          <cell r="C5" t="str">
            <v>Monsieur</v>
          </cell>
          <cell r="D5" t="str">
            <v>KHAMESSI  AHMED</v>
          </cell>
          <cell r="E5" t="str">
            <v>SAGE Tunisia</v>
          </cell>
          <cell r="F5" t="str">
            <v>PRODUCTION</v>
          </cell>
          <cell r="G5" t="str">
            <v>RESPONSABLE PRODUCTION</v>
          </cell>
          <cell r="K5" t="str">
            <v>CADRE</v>
          </cell>
          <cell r="L5" t="str">
            <v>Variable cost at standard</v>
          </cell>
          <cell r="M5" t="str">
            <v>RESPONSABLE PRODUCTION</v>
          </cell>
          <cell r="N5">
            <v>43661</v>
          </cell>
          <cell r="O5" t="str">
            <v/>
          </cell>
          <cell r="P5" t="str">
            <v/>
          </cell>
          <cell r="Q5">
            <v>44781</v>
          </cell>
          <cell r="R5" t="str">
            <v>démissionnaire</v>
          </cell>
          <cell r="T5" t="str">
            <v>CDI</v>
          </cell>
          <cell r="U5" t="str">
            <v>Titulaire</v>
          </cell>
          <cell r="Z5">
            <v>43661</v>
          </cell>
          <cell r="AA5">
            <v>7</v>
          </cell>
          <cell r="AB5">
            <v>2019</v>
          </cell>
          <cell r="AC5">
            <v>2023</v>
          </cell>
          <cell r="AD5">
            <v>5.6416666666666666</v>
          </cell>
          <cell r="AE5" t="str">
            <v>&gt; 4</v>
          </cell>
          <cell r="AF5">
            <v>30581</v>
          </cell>
          <cell r="AG5">
            <v>41.482191780821921</v>
          </cell>
          <cell r="AH5" t="str">
            <v>&gt;35&lt; 45</v>
          </cell>
          <cell r="AI5">
            <v>16091955</v>
          </cell>
          <cell r="AJ5" t="str">
            <v>06</v>
          </cell>
          <cell r="AK5" t="str">
            <v>08144319</v>
          </cell>
          <cell r="AL5">
            <v>43210</v>
          </cell>
          <cell r="AM5" t="str">
            <v>HOMME</v>
          </cell>
          <cell r="AN5" t="str">
            <v>Marié(e)</v>
          </cell>
          <cell r="AO5">
            <v>2</v>
          </cell>
          <cell r="AP5" t="str">
            <v>Technicien superieur</v>
          </cell>
          <cell r="AR5">
            <v>3</v>
          </cell>
          <cell r="AS5">
            <v>44756.75</v>
          </cell>
          <cell r="AT5" t="str">
            <v>Mensuel</v>
          </cell>
          <cell r="AU5" t="str">
            <v>-</v>
          </cell>
          <cell r="AV5" t="str">
            <v>11</v>
          </cell>
          <cell r="AW5" t="str">
            <v>05700</v>
          </cell>
          <cell r="AX5" t="str">
            <v>20532008788</v>
          </cell>
          <cell r="AY5" t="str">
            <v>38</v>
          </cell>
          <cell r="AZ5" t="str">
            <v>UBCI</v>
          </cell>
          <cell r="BA5" t="str">
            <v>11057002053200878838</v>
          </cell>
          <cell r="BB5">
            <v>20</v>
          </cell>
          <cell r="BC5" t="str">
            <v>61 RUE DES JARDINS BASSATINE</v>
          </cell>
          <cell r="BD5" t="str">
            <v>BOUMHEL</v>
          </cell>
          <cell r="BE5">
            <v>2097</v>
          </cell>
          <cell r="BG5">
            <v>98139386</v>
          </cell>
          <cell r="BK5" t="str">
            <v>CADRE</v>
          </cell>
          <cell r="BN5" t="str">
            <v>11057002053200878838</v>
          </cell>
          <cell r="BO5" t="str">
            <v>KHAMESSI  AHMED</v>
          </cell>
          <cell r="BP5">
            <v>4</v>
          </cell>
          <cell r="BU5" t="str">
            <v>Non-Actif</v>
          </cell>
        </row>
        <row r="6">
          <cell r="B6">
            <v>5</v>
          </cell>
          <cell r="C6" t="str">
            <v>mlle</v>
          </cell>
          <cell r="D6" t="str">
            <v>CHEMENGUI  HELA</v>
          </cell>
          <cell r="E6" t="str">
            <v>SAGE Tunisia</v>
          </cell>
          <cell r="F6" t="str">
            <v>FINANCE</v>
          </cell>
          <cell r="G6">
            <v>0</v>
          </cell>
          <cell r="K6" t="str">
            <v>CADRE</v>
          </cell>
          <cell r="L6" t="str">
            <v>Variable cost at standard</v>
          </cell>
          <cell r="N6">
            <v>43661</v>
          </cell>
          <cell r="O6" t="str">
            <v/>
          </cell>
          <cell r="P6" t="str">
            <v/>
          </cell>
          <cell r="U6" t="str">
            <v>Contractuel</v>
          </cell>
          <cell r="AA6">
            <v>7</v>
          </cell>
          <cell r="AB6">
            <v>2019</v>
          </cell>
          <cell r="AC6">
            <v>2023</v>
          </cell>
          <cell r="AD6">
            <v>5.6416666666666666</v>
          </cell>
          <cell r="AE6" t="str">
            <v>&gt; 4</v>
          </cell>
          <cell r="AG6">
            <v>125.26575342465753</v>
          </cell>
          <cell r="AH6" t="str">
            <v>&gt; 55</v>
          </cell>
          <cell r="AN6" t="str">
            <v>Célibataire</v>
          </cell>
          <cell r="AS6">
            <v>43661</v>
          </cell>
          <cell r="AT6" t="str">
            <v>Mensuel</v>
          </cell>
          <cell r="AX6" t="str">
            <v/>
          </cell>
          <cell r="BA6" t="str">
            <v/>
          </cell>
          <cell r="BB6">
            <v>0</v>
          </cell>
          <cell r="BK6" t="str">
            <v>CADRE</v>
          </cell>
          <cell r="BN6" t="str">
            <v/>
          </cell>
          <cell r="BO6" t="str">
            <v>CHEMENGUI  HELA</v>
          </cell>
          <cell r="BP6">
            <v>5</v>
          </cell>
          <cell r="BU6" t="str">
            <v>Non-Actif</v>
          </cell>
        </row>
        <row r="7">
          <cell r="B7">
            <v>6</v>
          </cell>
          <cell r="C7" t="str">
            <v>Monsieur</v>
          </cell>
          <cell r="D7" t="str">
            <v>FTEITI  NIZAR</v>
          </cell>
          <cell r="E7" t="str">
            <v>SAGE Tunisia</v>
          </cell>
          <cell r="F7" t="str">
            <v>INGENIERIE</v>
          </cell>
          <cell r="G7" t="str">
            <v>RESPONSABLE INGENIERIE</v>
          </cell>
          <cell r="K7" t="str">
            <v>CADRE</v>
          </cell>
          <cell r="L7" t="str">
            <v>Variable cost at standard</v>
          </cell>
          <cell r="M7" t="str">
            <v>RESPONSABLE INGENIERIE</v>
          </cell>
          <cell r="N7">
            <v>43668</v>
          </cell>
          <cell r="P7" t="str">
            <v/>
          </cell>
          <cell r="Q7">
            <v>45052</v>
          </cell>
          <cell r="R7" t="str">
            <v>Nouvelle opportinité</v>
          </cell>
          <cell r="T7" t="str">
            <v>CDI</v>
          </cell>
          <cell r="U7" t="str">
            <v>Titulaire</v>
          </cell>
          <cell r="Z7">
            <v>43668</v>
          </cell>
          <cell r="AA7">
            <v>7</v>
          </cell>
          <cell r="AB7">
            <v>2019</v>
          </cell>
          <cell r="AC7">
            <v>2023</v>
          </cell>
          <cell r="AD7">
            <v>5.6222222222222218</v>
          </cell>
          <cell r="AE7" t="str">
            <v>&gt; 4</v>
          </cell>
          <cell r="AF7">
            <v>28357</v>
          </cell>
          <cell r="AG7">
            <v>47.575342465753423</v>
          </cell>
          <cell r="AH7" t="str">
            <v>&gt;45&lt; 55</v>
          </cell>
          <cell r="AI7">
            <v>12932063</v>
          </cell>
          <cell r="AJ7" t="str">
            <v>04</v>
          </cell>
          <cell r="AK7" t="str">
            <v>07544860</v>
          </cell>
          <cell r="AL7">
            <v>38618</v>
          </cell>
          <cell r="AM7" t="str">
            <v>HOMME</v>
          </cell>
          <cell r="AN7" t="str">
            <v>Marié(e)</v>
          </cell>
          <cell r="AO7">
            <v>2</v>
          </cell>
          <cell r="AP7" t="str">
            <v>INGENIEUR GENIE TEXTILE</v>
          </cell>
          <cell r="AR7">
            <v>3</v>
          </cell>
          <cell r="AS7">
            <v>44763.75</v>
          </cell>
          <cell r="AT7" t="str">
            <v>Mensuel</v>
          </cell>
          <cell r="AU7" t="str">
            <v>-</v>
          </cell>
          <cell r="AV7" t="str">
            <v>08</v>
          </cell>
          <cell r="AW7" t="str">
            <v>60600</v>
          </cell>
          <cell r="AX7" t="str">
            <v>01120023213</v>
          </cell>
          <cell r="AY7" t="str">
            <v>33</v>
          </cell>
          <cell r="AZ7" t="str">
            <v>BIAT</v>
          </cell>
          <cell r="BA7" t="str">
            <v>08606000112002321333</v>
          </cell>
          <cell r="BB7">
            <v>20</v>
          </cell>
          <cell r="BC7" t="str">
            <v>APP A5 RESIDENCE EL-MONTAZAH</v>
          </cell>
          <cell r="BD7" t="str">
            <v>MOUROUJ 5</v>
          </cell>
          <cell r="BE7">
            <v>2074</v>
          </cell>
          <cell r="BG7">
            <v>98139382</v>
          </cell>
          <cell r="BI7">
            <v>98139382</v>
          </cell>
          <cell r="BK7" t="str">
            <v>CADRE</v>
          </cell>
          <cell r="BN7" t="str">
            <v>08606000112002321333</v>
          </cell>
          <cell r="BO7" t="str">
            <v>FTEITI  NIZAR</v>
          </cell>
          <cell r="BP7">
            <v>6</v>
          </cell>
          <cell r="BR7" t="e">
            <v>#N/A</v>
          </cell>
          <cell r="BU7" t="str">
            <v>Non-Actif</v>
          </cell>
        </row>
        <row r="8">
          <cell r="B8">
            <v>7</v>
          </cell>
          <cell r="C8" t="str">
            <v>mlle</v>
          </cell>
          <cell r="D8" t="str">
            <v>BARHOUMI  BECHIR</v>
          </cell>
          <cell r="E8" t="str">
            <v>SAGE Tunisia</v>
          </cell>
          <cell r="F8" t="str">
            <v>PRODUCTION</v>
          </cell>
          <cell r="G8">
            <v>0</v>
          </cell>
          <cell r="K8" t="str">
            <v>DIRECTS</v>
          </cell>
          <cell r="L8" t="str">
            <v>Variable cost at standard</v>
          </cell>
          <cell r="N8">
            <v>43661</v>
          </cell>
          <cell r="O8" t="str">
            <v/>
          </cell>
          <cell r="P8" t="str">
            <v/>
          </cell>
          <cell r="Q8">
            <v>43715</v>
          </cell>
          <cell r="R8" t="str">
            <v>personnel</v>
          </cell>
          <cell r="U8" t="str">
            <v>Contractuel</v>
          </cell>
          <cell r="AA8">
            <v>7</v>
          </cell>
          <cell r="AB8">
            <v>2019</v>
          </cell>
          <cell r="AC8">
            <v>2023</v>
          </cell>
          <cell r="AD8">
            <v>5.6416666666666666</v>
          </cell>
          <cell r="AE8" t="str">
            <v>&gt; 4</v>
          </cell>
          <cell r="AG8">
            <v>125.26575342465753</v>
          </cell>
          <cell r="AH8" t="str">
            <v>&gt; 55</v>
          </cell>
          <cell r="AN8" t="str">
            <v>Célibataire</v>
          </cell>
          <cell r="AS8">
            <v>43661</v>
          </cell>
          <cell r="AT8" t="str">
            <v>Mensuel</v>
          </cell>
          <cell r="AX8" t="str">
            <v/>
          </cell>
          <cell r="BA8" t="str">
            <v/>
          </cell>
          <cell r="BB8">
            <v>0</v>
          </cell>
          <cell r="BK8" t="str">
            <v>-</v>
          </cell>
          <cell r="BN8" t="str">
            <v/>
          </cell>
          <cell r="BO8" t="str">
            <v>BARHOUMI  BECHIR</v>
          </cell>
          <cell r="BP8">
            <v>7</v>
          </cell>
          <cell r="BU8" t="str">
            <v>Non-Actif</v>
          </cell>
        </row>
        <row r="9">
          <cell r="B9">
            <v>8</v>
          </cell>
          <cell r="C9" t="str">
            <v>Monsieur</v>
          </cell>
          <cell r="D9" t="str">
            <v>FERCHICHI  NIZAR</v>
          </cell>
          <cell r="E9" t="str">
            <v>SAGE Tunisia</v>
          </cell>
          <cell r="F9" t="str">
            <v>PRODUCTION</v>
          </cell>
          <cell r="G9" t="str">
            <v>SUPERVISEUR DE PRODUCTION</v>
          </cell>
          <cell r="K9" t="str">
            <v>CADRE</v>
          </cell>
          <cell r="L9" t="str">
            <v>Variable cost at standard</v>
          </cell>
          <cell r="M9" t="str">
            <v>SUPERVISEUR DE PRODUCTION</v>
          </cell>
          <cell r="N9">
            <v>43678</v>
          </cell>
          <cell r="O9" t="str">
            <v/>
          </cell>
          <cell r="P9" t="str">
            <v/>
          </cell>
          <cell r="Q9">
            <v>44338</v>
          </cell>
          <cell r="R9" t="str">
            <v>démissionnaire</v>
          </cell>
          <cell r="T9" t="str">
            <v>CDI</v>
          </cell>
          <cell r="U9" t="str">
            <v>Titulaire</v>
          </cell>
          <cell r="Z9">
            <v>43678</v>
          </cell>
          <cell r="AA9">
            <v>8</v>
          </cell>
          <cell r="AB9">
            <v>2019</v>
          </cell>
          <cell r="AC9">
            <v>2023</v>
          </cell>
          <cell r="AD9">
            <v>5.5972222222222223</v>
          </cell>
          <cell r="AE9" t="str">
            <v>&gt; 4</v>
          </cell>
          <cell r="AF9">
            <v>30117</v>
          </cell>
          <cell r="AG9">
            <v>42.753424657534246</v>
          </cell>
          <cell r="AH9" t="str">
            <v>&gt;35&lt; 45</v>
          </cell>
          <cell r="AI9">
            <v>16414412</v>
          </cell>
          <cell r="AJ9" t="str">
            <v>07</v>
          </cell>
          <cell r="AK9" t="str">
            <v>04554692</v>
          </cell>
          <cell r="AL9">
            <v>36740</v>
          </cell>
          <cell r="AM9" t="str">
            <v>HOMME</v>
          </cell>
          <cell r="AN9" t="str">
            <v>Marié(e)</v>
          </cell>
          <cell r="AO9">
            <v>1</v>
          </cell>
          <cell r="AR9">
            <v>2</v>
          </cell>
          <cell r="AS9">
            <v>44408.5</v>
          </cell>
          <cell r="AT9" t="str">
            <v>Mensuel</v>
          </cell>
          <cell r="AU9" t="str">
            <v>-</v>
          </cell>
          <cell r="AV9" t="str">
            <v>04</v>
          </cell>
          <cell r="AW9">
            <v>11818</v>
          </cell>
          <cell r="AX9">
            <v>60023026941</v>
          </cell>
          <cell r="AY9">
            <v>27</v>
          </cell>
          <cell r="AZ9" t="str">
            <v>ATTIJARI BANK</v>
          </cell>
          <cell r="BA9" t="str">
            <v>04118186002302694127</v>
          </cell>
          <cell r="BB9">
            <v>20</v>
          </cell>
          <cell r="BC9" t="str">
            <v>CITE EL FELL MOUROUJ 5</v>
          </cell>
          <cell r="BD9" t="str">
            <v>BEN AROUS</v>
          </cell>
          <cell r="BG9">
            <v>98139387</v>
          </cell>
          <cell r="BJ9" t="str">
            <v>MG MOUROUJ 6</v>
          </cell>
          <cell r="BK9" t="str">
            <v>CADRE</v>
          </cell>
          <cell r="BN9" t="str">
            <v>04118186002302694127</v>
          </cell>
          <cell r="BO9" t="str">
            <v>FERCHICHI  NIZAR</v>
          </cell>
          <cell r="BP9">
            <v>8</v>
          </cell>
          <cell r="BU9" t="str">
            <v>Non-Actif</v>
          </cell>
        </row>
        <row r="10">
          <cell r="B10">
            <v>9</v>
          </cell>
          <cell r="C10" t="str">
            <v>mlle</v>
          </cell>
          <cell r="D10" t="str">
            <v>RIAHI TAREK</v>
          </cell>
          <cell r="E10" t="str">
            <v>SAGE Tunisia</v>
          </cell>
          <cell r="F10" t="str">
            <v>PRODUCTION</v>
          </cell>
          <cell r="G10">
            <v>0</v>
          </cell>
          <cell r="K10" t="str">
            <v>DIRECTS</v>
          </cell>
          <cell r="L10" t="str">
            <v>Variable cost at standard</v>
          </cell>
          <cell r="N10">
            <v>43692</v>
          </cell>
          <cell r="O10" t="str">
            <v>OK</v>
          </cell>
          <cell r="P10" t="str">
            <v/>
          </cell>
          <cell r="Q10">
            <v>43741</v>
          </cell>
          <cell r="R10" t="str">
            <v>personnel</v>
          </cell>
          <cell r="T10" t="str">
            <v>CDD</v>
          </cell>
          <cell r="U10" t="str">
            <v>Contractuel</v>
          </cell>
          <cell r="AA10">
            <v>8</v>
          </cell>
          <cell r="AB10">
            <v>2019</v>
          </cell>
          <cell r="AC10">
            <v>2023</v>
          </cell>
          <cell r="AD10">
            <v>5.5583333333333336</v>
          </cell>
          <cell r="AE10" t="str">
            <v>&gt; 4</v>
          </cell>
          <cell r="AG10">
            <v>125.26575342465753</v>
          </cell>
          <cell r="AH10" t="str">
            <v>&gt; 55</v>
          </cell>
          <cell r="AN10" t="str">
            <v>Célibataire</v>
          </cell>
          <cell r="AS10">
            <v>43692</v>
          </cell>
          <cell r="AT10" t="str">
            <v>Mensuel</v>
          </cell>
          <cell r="AX10" t="str">
            <v/>
          </cell>
          <cell r="BA10" t="str">
            <v/>
          </cell>
          <cell r="BB10">
            <v>0</v>
          </cell>
          <cell r="BK10" t="str">
            <v>-</v>
          </cell>
          <cell r="BN10" t="str">
            <v/>
          </cell>
          <cell r="BO10" t="str">
            <v>RIAHI TAREK</v>
          </cell>
          <cell r="BP10">
            <v>9</v>
          </cell>
          <cell r="BU10" t="str">
            <v>Non-Actif</v>
          </cell>
        </row>
        <row r="11">
          <cell r="B11">
            <v>10</v>
          </cell>
          <cell r="C11" t="str">
            <v>Monsieur</v>
          </cell>
          <cell r="D11" t="str">
            <v>SOUISSI HAITHEM</v>
          </cell>
          <cell r="E11" t="str">
            <v>SAGE Tunisia</v>
          </cell>
          <cell r="F11" t="str">
            <v>COUPE</v>
          </cell>
          <cell r="G11" t="str">
            <v>Coupeur</v>
          </cell>
          <cell r="K11" t="str">
            <v>DIRECTS</v>
          </cell>
          <cell r="L11" t="str">
            <v>Variable cost at standard</v>
          </cell>
          <cell r="M11" t="str">
            <v>OUVRIER SPECIALISE</v>
          </cell>
          <cell r="N11">
            <v>43706</v>
          </cell>
          <cell r="O11" t="str">
            <v>OK</v>
          </cell>
          <cell r="P11">
            <v>-1833</v>
          </cell>
          <cell r="Q11">
            <v>43867</v>
          </cell>
          <cell r="R11" t="str">
            <v xml:space="preserve">abandon de poste </v>
          </cell>
          <cell r="T11" t="str">
            <v>CDD</v>
          </cell>
          <cell r="U11" t="str">
            <v>Contractuel</v>
          </cell>
          <cell r="W11">
            <v>43889</v>
          </cell>
          <cell r="Z11">
            <v>43706</v>
          </cell>
          <cell r="AA11">
            <v>8</v>
          </cell>
          <cell r="AB11">
            <v>2019</v>
          </cell>
          <cell r="AC11">
            <v>2023</v>
          </cell>
          <cell r="AD11">
            <v>5.5194444444444448</v>
          </cell>
          <cell r="AE11" t="str">
            <v>&gt; 4</v>
          </cell>
          <cell r="AF11">
            <v>33544</v>
          </cell>
          <cell r="AG11">
            <v>33.364383561643834</v>
          </cell>
          <cell r="AH11" t="str">
            <v>&gt;25&lt; 35</v>
          </cell>
          <cell r="AI11">
            <v>16414892</v>
          </cell>
          <cell r="AJ11" t="str">
            <v>06</v>
          </cell>
          <cell r="AK11" t="str">
            <v>04818691</v>
          </cell>
          <cell r="AL11">
            <v>39576</v>
          </cell>
          <cell r="AM11" t="str">
            <v>HOMME</v>
          </cell>
          <cell r="AN11" t="str">
            <v>Célibataire</v>
          </cell>
          <cell r="AQ11">
            <v>3</v>
          </cell>
          <cell r="AR11">
            <v>1</v>
          </cell>
          <cell r="AS11">
            <v>44071.25</v>
          </cell>
          <cell r="AT11" t="str">
            <v>Horaire</v>
          </cell>
          <cell r="AU11">
            <v>3.2549999999999999</v>
          </cell>
          <cell r="AV11">
            <v>25</v>
          </cell>
          <cell r="AW11" t="str">
            <v>04200</v>
          </cell>
          <cell r="AX11" t="str">
            <v>00000576079</v>
          </cell>
          <cell r="AY11">
            <v>68</v>
          </cell>
          <cell r="AZ11" t="str">
            <v>BANQUE ZITOUNA</v>
          </cell>
          <cell r="BA11" t="str">
            <v>25042000000057607968</v>
          </cell>
          <cell r="BB11">
            <v>20</v>
          </cell>
          <cell r="BC11" t="str">
            <v>35 RUE 1013 BORJ ALI RAYES</v>
          </cell>
          <cell r="BD11" t="str">
            <v>TUNIS</v>
          </cell>
          <cell r="BK11" t="str">
            <v>-</v>
          </cell>
          <cell r="BN11" t="str">
            <v>25042000000057607968</v>
          </cell>
          <cell r="BO11" t="str">
            <v>SOUISSI HAITHEM</v>
          </cell>
          <cell r="BP11">
            <v>10</v>
          </cell>
          <cell r="BU11" t="str">
            <v>Non-Actif</v>
          </cell>
        </row>
        <row r="12">
          <cell r="B12">
            <v>11</v>
          </cell>
          <cell r="C12" t="str">
            <v>Madame</v>
          </cell>
          <cell r="D12" t="str">
            <v>MARSAOUI ASMA</v>
          </cell>
          <cell r="E12" t="str">
            <v>SAGE Tunisia</v>
          </cell>
          <cell r="F12" t="str">
            <v>LOGISTIQUE</v>
          </cell>
          <cell r="G12" t="str">
            <v>COORDINATRICE LOGISTIQUE</v>
          </cell>
          <cell r="K12" t="str">
            <v>CADRE</v>
          </cell>
          <cell r="L12" t="str">
            <v>Variable cost at standard</v>
          </cell>
          <cell r="M12" t="str">
            <v>COORDINATRICE LOGISTIQUE</v>
          </cell>
          <cell r="N12">
            <v>43731</v>
          </cell>
          <cell r="O12" t="str">
            <v/>
          </cell>
          <cell r="P12" t="str">
            <v/>
          </cell>
          <cell r="Q12">
            <v>44477</v>
          </cell>
          <cell r="R12" t="str">
            <v>Autre job</v>
          </cell>
          <cell r="T12" t="str">
            <v>CDI</v>
          </cell>
          <cell r="U12" t="str">
            <v>Titulaire</v>
          </cell>
          <cell r="Z12">
            <v>43731</v>
          </cell>
          <cell r="AA12">
            <v>9</v>
          </cell>
          <cell r="AB12">
            <v>2019</v>
          </cell>
          <cell r="AC12">
            <v>2023</v>
          </cell>
          <cell r="AD12">
            <v>5.4527777777777775</v>
          </cell>
          <cell r="AE12" t="str">
            <v>&gt; 4</v>
          </cell>
          <cell r="AF12">
            <v>30644</v>
          </cell>
          <cell r="AG12">
            <v>41.30958904109589</v>
          </cell>
          <cell r="AH12" t="str">
            <v>&gt;35&lt; 45</v>
          </cell>
          <cell r="AI12">
            <v>12751013</v>
          </cell>
          <cell r="AJ12" t="str">
            <v>09</v>
          </cell>
          <cell r="AK12" t="str">
            <v>05454918</v>
          </cell>
          <cell r="AL12">
            <v>42776</v>
          </cell>
          <cell r="AM12" t="str">
            <v>FEMME</v>
          </cell>
          <cell r="AN12" t="str">
            <v>Marié(e)</v>
          </cell>
          <cell r="AO12">
            <v>2</v>
          </cell>
          <cell r="AP12" t="str">
            <v>MAITRISE EN INFORMATIQUE</v>
          </cell>
          <cell r="AR12">
            <v>2</v>
          </cell>
          <cell r="AS12">
            <v>44461.5</v>
          </cell>
          <cell r="AT12" t="str">
            <v>Mensuel</v>
          </cell>
          <cell r="AU12" t="str">
            <v>-</v>
          </cell>
          <cell r="AV12" t="str">
            <v>07</v>
          </cell>
          <cell r="AW12" t="str">
            <v>05701</v>
          </cell>
          <cell r="AX12">
            <v>15105505415</v>
          </cell>
          <cell r="AY12">
            <v>13</v>
          </cell>
          <cell r="AZ12" t="str">
            <v>AMEN BANK</v>
          </cell>
          <cell r="BA12" t="str">
            <v>07057011510550541513</v>
          </cell>
          <cell r="BB12">
            <v>20</v>
          </cell>
          <cell r="BC12" t="str">
            <v>8 RUE RAED BEJAOUI EZ-ZAHRA</v>
          </cell>
          <cell r="BD12" t="str">
            <v>BEN AROUS</v>
          </cell>
          <cell r="BE12">
            <v>2065</v>
          </cell>
          <cell r="BF12" t="str">
            <v>OK-21</v>
          </cell>
          <cell r="BG12">
            <v>98139381</v>
          </cell>
          <cell r="BI12">
            <v>98139381</v>
          </cell>
          <cell r="BK12" t="str">
            <v>CADRE</v>
          </cell>
          <cell r="BN12" t="str">
            <v>07057011510550541513</v>
          </cell>
          <cell r="BO12" t="str">
            <v>MARSAOUI ASMA</v>
          </cell>
          <cell r="BP12">
            <v>11</v>
          </cell>
          <cell r="BU12" t="str">
            <v>Non-Actif</v>
          </cell>
        </row>
        <row r="13">
          <cell r="B13">
            <v>12</v>
          </cell>
          <cell r="C13" t="str">
            <v>Monsieur</v>
          </cell>
          <cell r="D13" t="str">
            <v>LASSOUED HEDI</v>
          </cell>
          <cell r="E13" t="str">
            <v>SAGE Tunisia</v>
          </cell>
          <cell r="F13" t="str">
            <v>PRODUCTION</v>
          </cell>
          <cell r="G13" t="str">
            <v>RESPONSABLE DE PRODUCTION</v>
          </cell>
          <cell r="K13" t="str">
            <v>CADRE</v>
          </cell>
          <cell r="L13" t="str">
            <v>Variable cost at standard</v>
          </cell>
          <cell r="M13" t="str">
            <v>RESPONSABLE DE PRODUCTION</v>
          </cell>
          <cell r="N13">
            <v>43647</v>
          </cell>
          <cell r="P13" t="str">
            <v/>
          </cell>
          <cell r="T13" t="str">
            <v>CDI</v>
          </cell>
          <cell r="U13" t="str">
            <v>Titulaire</v>
          </cell>
          <cell r="Z13">
            <v>43647</v>
          </cell>
          <cell r="AA13">
            <v>7</v>
          </cell>
          <cell r="AB13">
            <v>2019</v>
          </cell>
          <cell r="AC13">
            <v>2023</v>
          </cell>
          <cell r="AD13">
            <v>5.6805555555555554</v>
          </cell>
          <cell r="AE13" t="str">
            <v>&gt; 4</v>
          </cell>
          <cell r="AF13">
            <v>28557</v>
          </cell>
          <cell r="AG13">
            <v>47.027397260273972</v>
          </cell>
          <cell r="AH13" t="str">
            <v>&gt;45&lt; 55</v>
          </cell>
          <cell r="AI13">
            <v>12692777</v>
          </cell>
          <cell r="AJ13" t="str">
            <v>01</v>
          </cell>
          <cell r="AK13" t="str">
            <v>05374940</v>
          </cell>
          <cell r="AL13">
            <v>41219</v>
          </cell>
          <cell r="AM13" t="str">
            <v>HOMME</v>
          </cell>
          <cell r="AN13" t="str">
            <v>Marié(e)</v>
          </cell>
          <cell r="AO13">
            <v>2</v>
          </cell>
          <cell r="AP13" t="str">
            <v>INGENIEUR</v>
          </cell>
          <cell r="AQ13">
            <v>17</v>
          </cell>
          <cell r="AR13">
            <v>3</v>
          </cell>
          <cell r="AS13">
            <v>44742.75</v>
          </cell>
          <cell r="AT13" t="str">
            <v>Mensuel</v>
          </cell>
          <cell r="AU13" t="str">
            <v>-</v>
          </cell>
          <cell r="AV13" t="str">
            <v>14</v>
          </cell>
          <cell r="AW13" t="str">
            <v>01301</v>
          </cell>
          <cell r="AX13" t="str">
            <v>31007066821</v>
          </cell>
          <cell r="AY13" t="str">
            <v>87</v>
          </cell>
          <cell r="AZ13" t="str">
            <v>BH</v>
          </cell>
          <cell r="BA13" t="str">
            <v>14013013100706682187</v>
          </cell>
          <cell r="BB13">
            <v>20</v>
          </cell>
          <cell r="BC13" t="str">
            <v>56 RUE BARCELONE EL MOUROUJ 4</v>
          </cell>
          <cell r="BD13" t="str">
            <v>BEN AROUS</v>
          </cell>
          <cell r="BG13">
            <v>98139385</v>
          </cell>
          <cell r="BI13">
            <v>98139385</v>
          </cell>
          <cell r="BK13" t="str">
            <v>CADRE</v>
          </cell>
          <cell r="BN13" t="str">
            <v>14013013100706682187</v>
          </cell>
          <cell r="BO13" t="str">
            <v>LASSOUED HEDI</v>
          </cell>
          <cell r="BP13">
            <v>12</v>
          </cell>
          <cell r="BR13" t="e">
            <v>#N/A</v>
          </cell>
          <cell r="BU13" t="str">
            <v>si</v>
          </cell>
        </row>
        <row r="14">
          <cell r="B14">
            <v>13</v>
          </cell>
          <cell r="C14" t="str">
            <v>Madame</v>
          </cell>
          <cell r="D14" t="str">
            <v>KEFI ZAHRA</v>
          </cell>
          <cell r="E14" t="str">
            <v>SAGE Tunisia</v>
          </cell>
          <cell r="F14" t="str">
            <v>PRODUCTION</v>
          </cell>
          <cell r="G14" t="str">
            <v>Team leader</v>
          </cell>
          <cell r="H14">
            <v>560</v>
          </cell>
          <cell r="I14" t="str">
            <v>Mabrourk Ben Moussa</v>
          </cell>
          <cell r="J14" t="str">
            <v>A</v>
          </cell>
          <cell r="K14" t="str">
            <v>INDIRECTS</v>
          </cell>
          <cell r="L14" t="str">
            <v>Variable cost at standard</v>
          </cell>
          <cell r="M14" t="str">
            <v>OUVRIERE SPECIALISE</v>
          </cell>
          <cell r="N14">
            <v>43710</v>
          </cell>
          <cell r="O14">
            <v>45167</v>
          </cell>
          <cell r="P14" t="str">
            <v/>
          </cell>
          <cell r="T14" t="str">
            <v>CDI</v>
          </cell>
          <cell r="U14" t="str">
            <v>Titulaire</v>
          </cell>
          <cell r="V14">
            <v>45167</v>
          </cell>
          <cell r="Z14">
            <v>43710</v>
          </cell>
          <cell r="AA14">
            <v>9</v>
          </cell>
          <cell r="AB14">
            <v>2019</v>
          </cell>
          <cell r="AC14">
            <v>2023</v>
          </cell>
          <cell r="AD14">
            <v>5.5111111111111111</v>
          </cell>
          <cell r="AE14" t="str">
            <v>&gt; 4</v>
          </cell>
          <cell r="AF14">
            <v>33270</v>
          </cell>
          <cell r="AG14">
            <v>34.115068493150687</v>
          </cell>
          <cell r="AH14" t="str">
            <v>&gt;25&lt; 35</v>
          </cell>
          <cell r="AI14">
            <v>14144941</v>
          </cell>
          <cell r="AJ14" t="str">
            <v>02</v>
          </cell>
          <cell r="AK14" t="str">
            <v>07164720</v>
          </cell>
          <cell r="AL14">
            <v>39347</v>
          </cell>
          <cell r="AM14" t="str">
            <v>FEMME</v>
          </cell>
          <cell r="AN14" t="str">
            <v>Marié(e)</v>
          </cell>
          <cell r="AO14">
            <v>2</v>
          </cell>
          <cell r="AQ14">
            <v>5</v>
          </cell>
          <cell r="AR14">
            <v>3</v>
          </cell>
          <cell r="AS14">
            <v>44805.75</v>
          </cell>
          <cell r="AT14" t="str">
            <v>Horaire</v>
          </cell>
          <cell r="AU14">
            <v>3.383</v>
          </cell>
          <cell r="AV14">
            <v>11</v>
          </cell>
          <cell r="AW14" t="str">
            <v>07800</v>
          </cell>
          <cell r="AX14">
            <v>24480008788</v>
          </cell>
          <cell r="AY14">
            <v>84</v>
          </cell>
          <cell r="AZ14" t="str">
            <v>UIB</v>
          </cell>
          <cell r="BA14" t="str">
            <v>11078002448000878884</v>
          </cell>
          <cell r="BB14">
            <v>20</v>
          </cell>
          <cell r="BC14" t="str">
            <v>SIDI SALEM MORNAG</v>
          </cell>
          <cell r="BD14" t="str">
            <v>BEN AROUS</v>
          </cell>
          <cell r="BG14">
            <v>53739056</v>
          </cell>
          <cell r="BJ14" t="str">
            <v>MORNAG</v>
          </cell>
          <cell r="BK14" t="str">
            <v>A-560</v>
          </cell>
          <cell r="BL14" t="str">
            <v>3.1</v>
          </cell>
          <cell r="BN14" t="str">
            <v>11078002448000878884</v>
          </cell>
          <cell r="BO14" t="str">
            <v>KEFI ZAHRA</v>
          </cell>
          <cell r="BP14">
            <v>13</v>
          </cell>
          <cell r="BR14" t="e">
            <v>#N/A</v>
          </cell>
          <cell r="BT14">
            <v>805</v>
          </cell>
          <cell r="BU14" t="str">
            <v>si</v>
          </cell>
          <cell r="BV14" t="str">
            <v>560 A SA</v>
          </cell>
        </row>
        <row r="15">
          <cell r="B15">
            <v>14</v>
          </cell>
          <cell r="C15" t="str">
            <v>Madame</v>
          </cell>
          <cell r="D15" t="str">
            <v>HAMDOUNI HENDA</v>
          </cell>
          <cell r="E15" t="str">
            <v>SAGE Tunisia</v>
          </cell>
          <cell r="F15" t="str">
            <v>PRODUCTION</v>
          </cell>
          <cell r="G15" t="str">
            <v>Team leader</v>
          </cell>
          <cell r="K15" t="str">
            <v>INDIRECTS</v>
          </cell>
          <cell r="L15" t="str">
            <v>Variable cost at standard</v>
          </cell>
          <cell r="M15" t="str">
            <v>OUVRIERE SPECIALISE</v>
          </cell>
          <cell r="N15">
            <v>43710</v>
          </cell>
          <cell r="O15" t="str">
            <v>OK</v>
          </cell>
          <cell r="P15">
            <v>-1740</v>
          </cell>
          <cell r="Q15">
            <v>43952</v>
          </cell>
          <cell r="R15" t="str">
            <v xml:space="preserve">abandon de poste </v>
          </cell>
          <cell r="T15" t="str">
            <v>CDD</v>
          </cell>
          <cell r="U15" t="str">
            <v>Contractuel</v>
          </cell>
          <cell r="V15">
            <v>43891</v>
          </cell>
          <cell r="W15">
            <v>43982</v>
          </cell>
          <cell r="Z15">
            <v>43710</v>
          </cell>
          <cell r="AA15">
            <v>9</v>
          </cell>
          <cell r="AB15">
            <v>2019</v>
          </cell>
          <cell r="AC15">
            <v>2023</v>
          </cell>
          <cell r="AD15">
            <v>5.5111111111111111</v>
          </cell>
          <cell r="AE15" t="str">
            <v>&gt; 4</v>
          </cell>
          <cell r="AF15">
            <v>30632</v>
          </cell>
          <cell r="AG15">
            <v>41.342465753424655</v>
          </cell>
          <cell r="AH15" t="str">
            <v>&gt;35&lt; 45</v>
          </cell>
          <cell r="AI15">
            <v>16028655</v>
          </cell>
          <cell r="AJ15" t="str">
            <v>01</v>
          </cell>
          <cell r="AK15" t="str">
            <v>07117182</v>
          </cell>
          <cell r="AL15">
            <v>40239</v>
          </cell>
          <cell r="AM15" t="str">
            <v>FEMME</v>
          </cell>
          <cell r="AN15" t="str">
            <v>Marié(e)</v>
          </cell>
          <cell r="AO15">
            <v>3</v>
          </cell>
          <cell r="AQ15">
            <v>3</v>
          </cell>
          <cell r="AR15">
            <v>1</v>
          </cell>
          <cell r="AS15">
            <v>44075.25</v>
          </cell>
          <cell r="AT15" t="str">
            <v>Horaire</v>
          </cell>
          <cell r="AU15">
            <v>3.2549999999999999</v>
          </cell>
          <cell r="AV15">
            <v>17</v>
          </cell>
          <cell r="AW15" t="str">
            <v>00100</v>
          </cell>
          <cell r="AX15" t="str">
            <v>00002833028</v>
          </cell>
          <cell r="AY15">
            <v>50</v>
          </cell>
          <cell r="AZ15" t="str">
            <v>LA POSTE</v>
          </cell>
          <cell r="BA15" t="str">
            <v>17001000000283302850</v>
          </cell>
          <cell r="BB15">
            <v>20</v>
          </cell>
          <cell r="BC15" t="str">
            <v>ZAOUIA MORNAG</v>
          </cell>
          <cell r="BD15" t="str">
            <v>BEN AROUS</v>
          </cell>
          <cell r="BG15">
            <v>22187993</v>
          </cell>
          <cell r="BJ15" t="str">
            <v>MORNAG</v>
          </cell>
          <cell r="BK15" t="str">
            <v>-</v>
          </cell>
          <cell r="BN15" t="str">
            <v>17001000000283302850</v>
          </cell>
          <cell r="BO15" t="str">
            <v>HAMDOUNI HENDA</v>
          </cell>
          <cell r="BP15">
            <v>14</v>
          </cell>
          <cell r="BU15" t="str">
            <v>Non-Actif</v>
          </cell>
        </row>
        <row r="16">
          <cell r="B16">
            <v>15</v>
          </cell>
          <cell r="C16" t="str">
            <v>Madame</v>
          </cell>
          <cell r="D16" t="str">
            <v>YAHYAOUI REFKA</v>
          </cell>
          <cell r="E16" t="str">
            <v>SAGE Tunisia</v>
          </cell>
          <cell r="F16" t="str">
            <v>PRODUCTION</v>
          </cell>
          <cell r="G16" t="str">
            <v>Team leader</v>
          </cell>
          <cell r="H16">
            <v>560</v>
          </cell>
          <cell r="J16" t="str">
            <v>A</v>
          </cell>
          <cell r="K16" t="str">
            <v>INDIRECTS</v>
          </cell>
          <cell r="L16" t="str">
            <v>Variable cost at standard</v>
          </cell>
          <cell r="M16" t="str">
            <v>OUVRIERE SPECIALISE</v>
          </cell>
          <cell r="N16">
            <v>43710</v>
          </cell>
          <cell r="O16" t="str">
            <v>OK</v>
          </cell>
          <cell r="P16">
            <v>-676</v>
          </cell>
          <cell r="Q16">
            <v>44971</v>
          </cell>
          <cell r="R16" t="str">
            <v>démissionnaire</v>
          </cell>
          <cell r="T16" t="str">
            <v>CDD</v>
          </cell>
          <cell r="U16" t="str">
            <v>Contractuel</v>
          </cell>
          <cell r="V16">
            <v>44958</v>
          </cell>
          <cell r="W16">
            <v>45046</v>
          </cell>
          <cell r="Z16">
            <v>43710</v>
          </cell>
          <cell r="AA16">
            <v>9</v>
          </cell>
          <cell r="AB16">
            <v>2019</v>
          </cell>
          <cell r="AC16">
            <v>2023</v>
          </cell>
          <cell r="AD16">
            <v>5.5111111111111111</v>
          </cell>
          <cell r="AE16" t="str">
            <v>&gt; 4</v>
          </cell>
          <cell r="AF16">
            <v>32259</v>
          </cell>
          <cell r="AG16">
            <v>36.884931506849313</v>
          </cell>
          <cell r="AH16" t="str">
            <v>&gt;35&lt; 45</v>
          </cell>
          <cell r="AI16">
            <v>16233631</v>
          </cell>
          <cell r="AJ16" t="str">
            <v>06</v>
          </cell>
          <cell r="AK16" t="str">
            <v>07142776</v>
          </cell>
          <cell r="AL16">
            <v>40771</v>
          </cell>
          <cell r="AM16" t="str">
            <v>FEMME</v>
          </cell>
          <cell r="AN16" t="str">
            <v>Marié(e)</v>
          </cell>
          <cell r="AO16">
            <v>2</v>
          </cell>
          <cell r="AQ16">
            <v>3</v>
          </cell>
          <cell r="AR16">
            <v>3</v>
          </cell>
          <cell r="AS16">
            <v>44805.75</v>
          </cell>
          <cell r="AT16" t="str">
            <v>Horaire</v>
          </cell>
          <cell r="AU16">
            <v>3.383</v>
          </cell>
          <cell r="AV16" t="str">
            <v>01</v>
          </cell>
          <cell r="AW16" t="str">
            <v>07210</v>
          </cell>
          <cell r="AX16" t="str">
            <v>41130092926</v>
          </cell>
          <cell r="AY16" t="str">
            <v>45</v>
          </cell>
          <cell r="AZ16" t="str">
            <v>ATB</v>
          </cell>
          <cell r="BA16" t="str">
            <v>01072104113009292645</v>
          </cell>
          <cell r="BB16">
            <v>20</v>
          </cell>
          <cell r="BC16" t="str">
            <v>21 RUE YAMEN CITE JARDIN MORNAG</v>
          </cell>
          <cell r="BD16" t="str">
            <v>BEN AROUS</v>
          </cell>
          <cell r="BG16">
            <v>24780157</v>
          </cell>
          <cell r="BH16">
            <v>24451799</v>
          </cell>
          <cell r="BJ16" t="str">
            <v>MORNAG</v>
          </cell>
          <cell r="BK16" t="str">
            <v>A-560</v>
          </cell>
          <cell r="BN16" t="str">
            <v>01072104113009292645</v>
          </cell>
          <cell r="BO16" t="str">
            <v>YAHYAOUI REFKA</v>
          </cell>
          <cell r="BP16">
            <v>15</v>
          </cell>
          <cell r="BR16" t="e">
            <v>#REF!</v>
          </cell>
          <cell r="BU16" t="str">
            <v>Non-Actif</v>
          </cell>
        </row>
        <row r="17">
          <cell r="B17">
            <v>16</v>
          </cell>
          <cell r="C17" t="str">
            <v>Mlle</v>
          </cell>
          <cell r="D17" t="str">
            <v>MAHMOUDI MARIEM</v>
          </cell>
          <cell r="E17" t="str">
            <v>SAGE Tunisia</v>
          </cell>
          <cell r="F17" t="str">
            <v>PRODUCTION</v>
          </cell>
          <cell r="G17" t="str">
            <v>Team leader</v>
          </cell>
          <cell r="K17" t="str">
            <v>INDIRECTS</v>
          </cell>
          <cell r="L17" t="str">
            <v>Variable cost at standard</v>
          </cell>
          <cell r="M17" t="str">
            <v>OUVRIEURE SPECIALISE</v>
          </cell>
          <cell r="N17">
            <v>43710</v>
          </cell>
          <cell r="O17" t="str">
            <v>OK</v>
          </cell>
          <cell r="P17">
            <v>-1833</v>
          </cell>
          <cell r="Q17">
            <v>43867</v>
          </cell>
          <cell r="R17" t="str">
            <v xml:space="preserve">abandon de poste </v>
          </cell>
          <cell r="T17" t="str">
            <v>CDD</v>
          </cell>
          <cell r="U17" t="str">
            <v>Contractuel</v>
          </cell>
          <cell r="W17">
            <v>43889</v>
          </cell>
          <cell r="Z17">
            <v>43710</v>
          </cell>
          <cell r="AA17">
            <v>9</v>
          </cell>
          <cell r="AB17">
            <v>2019</v>
          </cell>
          <cell r="AC17">
            <v>2023</v>
          </cell>
          <cell r="AD17">
            <v>5.5111111111111111</v>
          </cell>
          <cell r="AE17" t="str">
            <v>&gt; 4</v>
          </cell>
          <cell r="AF17">
            <v>32913</v>
          </cell>
          <cell r="AG17">
            <v>35.093150684931508</v>
          </cell>
          <cell r="AH17" t="str">
            <v>&gt;35&lt; 45</v>
          </cell>
          <cell r="AI17">
            <v>16371551</v>
          </cell>
          <cell r="AJ17" t="str">
            <v>00</v>
          </cell>
          <cell r="AK17" t="str">
            <v>07178351</v>
          </cell>
          <cell r="AL17">
            <v>42931</v>
          </cell>
          <cell r="AM17" t="str">
            <v>FEMME</v>
          </cell>
          <cell r="AN17" t="str">
            <v>Célibataire</v>
          </cell>
          <cell r="AQ17">
            <v>3</v>
          </cell>
          <cell r="AR17">
            <v>1</v>
          </cell>
          <cell r="AS17">
            <v>44075.25</v>
          </cell>
          <cell r="AT17" t="str">
            <v>Horaire</v>
          </cell>
          <cell r="AU17">
            <v>3.2549999999999999</v>
          </cell>
          <cell r="AV17">
            <v>26</v>
          </cell>
          <cell r="AW17" t="str">
            <v>00600</v>
          </cell>
          <cell r="AX17" t="str">
            <v>08901287253</v>
          </cell>
          <cell r="AY17">
            <v>44</v>
          </cell>
          <cell r="AZ17" t="str">
            <v>BTL</v>
          </cell>
          <cell r="BA17" t="str">
            <v>26006000890128725344</v>
          </cell>
          <cell r="BB17">
            <v>20</v>
          </cell>
          <cell r="BC17" t="str">
            <v>4 RUE 9022 FATHALLAH</v>
          </cell>
          <cell r="BD17" t="str">
            <v>TUNIS</v>
          </cell>
          <cell r="BK17" t="str">
            <v>-</v>
          </cell>
          <cell r="BN17" t="str">
            <v>26006000890128725344</v>
          </cell>
          <cell r="BO17" t="str">
            <v>MAHMOUDI MARIEM</v>
          </cell>
          <cell r="BP17">
            <v>16</v>
          </cell>
          <cell r="BU17" t="str">
            <v>Non-Actif</v>
          </cell>
        </row>
        <row r="18">
          <cell r="B18">
            <v>17</v>
          </cell>
          <cell r="C18" t="str">
            <v>Mlle</v>
          </cell>
          <cell r="D18" t="str">
            <v>DRIDI MADIHA</v>
          </cell>
          <cell r="E18" t="str">
            <v>SAGE Tunisia</v>
          </cell>
          <cell r="F18" t="str">
            <v>PRODUCTION</v>
          </cell>
          <cell r="G18" t="str">
            <v>Couturière</v>
          </cell>
          <cell r="K18" t="str">
            <v>DIRECTS</v>
          </cell>
          <cell r="L18" t="str">
            <v>Variable cost at standard</v>
          </cell>
          <cell r="M18" t="str">
            <v>OUVRIEURE SPECIALISE</v>
          </cell>
          <cell r="N18">
            <v>43710</v>
          </cell>
          <cell r="O18" t="str">
            <v>OK</v>
          </cell>
          <cell r="P18">
            <v>-1922</v>
          </cell>
          <cell r="Q18">
            <v>43747</v>
          </cell>
          <cell r="T18" t="str">
            <v>CDD</v>
          </cell>
          <cell r="U18" t="str">
            <v>Contractuel</v>
          </cell>
          <cell r="W18">
            <v>43800</v>
          </cell>
          <cell r="Z18">
            <v>43710</v>
          </cell>
          <cell r="AA18">
            <v>9</v>
          </cell>
          <cell r="AB18">
            <v>2019</v>
          </cell>
          <cell r="AC18">
            <v>2023</v>
          </cell>
          <cell r="AD18">
            <v>5.5111111111111111</v>
          </cell>
          <cell r="AE18" t="str">
            <v>&gt; 4</v>
          </cell>
          <cell r="AF18">
            <v>32894</v>
          </cell>
          <cell r="AG18">
            <v>35.145205479452052</v>
          </cell>
          <cell r="AH18" t="str">
            <v>&gt;35&lt; 45</v>
          </cell>
          <cell r="AI18">
            <v>16231457</v>
          </cell>
          <cell r="AJ18" t="str">
            <v>01</v>
          </cell>
          <cell r="AK18" t="str">
            <v>07169964</v>
          </cell>
          <cell r="AL18">
            <v>39625</v>
          </cell>
          <cell r="AM18" t="str">
            <v>FEMME</v>
          </cell>
          <cell r="AN18" t="str">
            <v>Célibataire</v>
          </cell>
          <cell r="AS18">
            <v>43710</v>
          </cell>
          <cell r="AT18" t="str">
            <v>Mensuel</v>
          </cell>
          <cell r="AX18" t="str">
            <v/>
          </cell>
          <cell r="BA18" t="str">
            <v/>
          </cell>
          <cell r="BB18">
            <v>0</v>
          </cell>
          <cell r="BK18" t="str">
            <v>-</v>
          </cell>
          <cell r="BN18" t="str">
            <v/>
          </cell>
          <cell r="BO18" t="str">
            <v>DRIDI MADIHA</v>
          </cell>
          <cell r="BP18">
            <v>17</v>
          </cell>
          <cell r="BU18" t="str">
            <v>Non-Actif</v>
          </cell>
        </row>
        <row r="19">
          <cell r="B19">
            <v>18</v>
          </cell>
          <cell r="C19" t="str">
            <v>Madame</v>
          </cell>
          <cell r="D19" t="str">
            <v>NEFZI  HELA</v>
          </cell>
          <cell r="E19" t="str">
            <v>SAGE Tunisia</v>
          </cell>
          <cell r="F19" t="str">
            <v>PRODUCTION</v>
          </cell>
          <cell r="G19" t="str">
            <v>Couturière</v>
          </cell>
          <cell r="K19" t="str">
            <v>DIRECTS</v>
          </cell>
          <cell r="L19" t="str">
            <v>Variable cost at standard</v>
          </cell>
          <cell r="M19" t="str">
            <v>OUVRIEURE SPECIALISE</v>
          </cell>
          <cell r="N19">
            <v>43710</v>
          </cell>
          <cell r="O19" t="str">
            <v>OK</v>
          </cell>
          <cell r="P19">
            <v>-1922</v>
          </cell>
          <cell r="Q19">
            <v>43739</v>
          </cell>
          <cell r="T19" t="str">
            <v>CDD</v>
          </cell>
          <cell r="U19" t="str">
            <v>Contractuel</v>
          </cell>
          <cell r="V19">
            <v>43710</v>
          </cell>
          <cell r="W19">
            <v>43800</v>
          </cell>
          <cell r="Z19">
            <v>43710</v>
          </cell>
          <cell r="AA19">
            <v>9</v>
          </cell>
          <cell r="AB19">
            <v>2019</v>
          </cell>
          <cell r="AC19">
            <v>2023</v>
          </cell>
          <cell r="AD19">
            <v>5.5111111111111111</v>
          </cell>
          <cell r="AE19" t="str">
            <v>&gt; 4</v>
          </cell>
          <cell r="AF19">
            <v>31913</v>
          </cell>
          <cell r="AG19">
            <v>37.832876712328769</v>
          </cell>
          <cell r="AH19" t="str">
            <v>&gt;35&lt; 45</v>
          </cell>
          <cell r="AK19" t="str">
            <v>07139953</v>
          </cell>
          <cell r="AL19">
            <v>40731</v>
          </cell>
          <cell r="AM19" t="str">
            <v>FEMME</v>
          </cell>
          <cell r="AN19" t="str">
            <v>Marié(e)</v>
          </cell>
          <cell r="AS19">
            <v>43710</v>
          </cell>
          <cell r="AT19" t="str">
            <v>Mensuel</v>
          </cell>
          <cell r="AX19" t="str">
            <v/>
          </cell>
          <cell r="BA19" t="str">
            <v/>
          </cell>
          <cell r="BB19">
            <v>0</v>
          </cell>
          <cell r="BK19" t="str">
            <v>-</v>
          </cell>
          <cell r="BN19" t="str">
            <v/>
          </cell>
          <cell r="BO19" t="str">
            <v>NEFZI  HELA</v>
          </cell>
          <cell r="BP19">
            <v>18</v>
          </cell>
          <cell r="BU19" t="str">
            <v>Non-Actif</v>
          </cell>
        </row>
        <row r="20">
          <cell r="B20">
            <v>19</v>
          </cell>
          <cell r="C20" t="str">
            <v>Madame</v>
          </cell>
          <cell r="D20" t="str">
            <v>KHLIFA RAJA</v>
          </cell>
          <cell r="E20" t="str">
            <v>SAGE Tunisia</v>
          </cell>
          <cell r="F20" t="str">
            <v>PRODUCTION</v>
          </cell>
          <cell r="G20" t="str">
            <v>Team leader</v>
          </cell>
          <cell r="H20" t="str">
            <v>P6 AV</v>
          </cell>
          <cell r="I20" t="str">
            <v>MOHAMED AMINE</v>
          </cell>
          <cell r="J20" t="str">
            <v>A</v>
          </cell>
          <cell r="K20" t="str">
            <v>INDIRECTS</v>
          </cell>
          <cell r="L20" t="str">
            <v>Variable cost at standard</v>
          </cell>
          <cell r="M20" t="str">
            <v>OUVRIERE SPECIALISE</v>
          </cell>
          <cell r="N20">
            <v>43710</v>
          </cell>
          <cell r="O20">
            <v>45167</v>
          </cell>
          <cell r="P20" t="str">
            <v/>
          </cell>
          <cell r="T20" t="str">
            <v>CDI</v>
          </cell>
          <cell r="U20" t="str">
            <v>Titulaire</v>
          </cell>
          <cell r="V20">
            <v>45167</v>
          </cell>
          <cell r="Z20">
            <v>43710</v>
          </cell>
          <cell r="AA20">
            <v>9</v>
          </cell>
          <cell r="AB20">
            <v>2019</v>
          </cell>
          <cell r="AC20">
            <v>2023</v>
          </cell>
          <cell r="AD20">
            <v>5.5111111111111111</v>
          </cell>
          <cell r="AE20" t="str">
            <v>&gt; 4</v>
          </cell>
          <cell r="AF20">
            <v>30176</v>
          </cell>
          <cell r="AG20">
            <v>42.591780821917808</v>
          </cell>
          <cell r="AH20" t="str">
            <v>&gt;35&lt; 45</v>
          </cell>
          <cell r="AI20">
            <v>12504793</v>
          </cell>
          <cell r="AJ20" t="str">
            <v>08</v>
          </cell>
          <cell r="AK20" t="str">
            <v>07082009</v>
          </cell>
          <cell r="AL20">
            <v>36306</v>
          </cell>
          <cell r="AM20" t="str">
            <v>FEMME</v>
          </cell>
          <cell r="AN20" t="str">
            <v>Marié(e)</v>
          </cell>
          <cell r="AO20">
            <v>4</v>
          </cell>
          <cell r="AQ20">
            <v>5</v>
          </cell>
          <cell r="AR20">
            <v>3</v>
          </cell>
          <cell r="AS20">
            <v>44805.75</v>
          </cell>
          <cell r="AT20" t="str">
            <v>Horaire</v>
          </cell>
          <cell r="AU20">
            <v>3.383</v>
          </cell>
          <cell r="AV20" t="str">
            <v>05</v>
          </cell>
          <cell r="AW20" t="str">
            <v>06200</v>
          </cell>
          <cell r="AX20" t="str">
            <v>01305013460</v>
          </cell>
          <cell r="AY20">
            <v>60</v>
          </cell>
          <cell r="AZ20" t="str">
            <v>BT</v>
          </cell>
          <cell r="BA20" t="str">
            <v>05062000130501346060</v>
          </cell>
          <cell r="BB20">
            <v>20</v>
          </cell>
          <cell r="BC20" t="str">
            <v>7 CITE MUNICIPALITE MORNAG</v>
          </cell>
          <cell r="BD20" t="str">
            <v>BEN AROUS</v>
          </cell>
          <cell r="BF20">
            <v>45006</v>
          </cell>
          <cell r="BG20">
            <v>51016986</v>
          </cell>
          <cell r="BJ20" t="str">
            <v>MORNAG</v>
          </cell>
          <cell r="BK20" t="str">
            <v>CAMPO A</v>
          </cell>
          <cell r="BL20" t="str">
            <v>3.1</v>
          </cell>
          <cell r="BN20" t="str">
            <v>05062000130501346060</v>
          </cell>
          <cell r="BO20" t="str">
            <v>KHLIFA RAJA</v>
          </cell>
          <cell r="BP20">
            <v>19</v>
          </cell>
          <cell r="BR20" t="e">
            <v>#N/A</v>
          </cell>
          <cell r="BT20">
            <v>1089</v>
          </cell>
          <cell r="BU20" t="str">
            <v>si</v>
          </cell>
          <cell r="BV20" t="str">
            <v>P6 AV A PREP CAMPO</v>
          </cell>
        </row>
        <row r="21">
          <cell r="B21">
            <v>20</v>
          </cell>
          <cell r="C21" t="str">
            <v>Madame</v>
          </cell>
          <cell r="D21" t="str">
            <v>HAMMAMI SALWA</v>
          </cell>
          <cell r="E21" t="str">
            <v>SAGE Tunisia</v>
          </cell>
          <cell r="F21" t="str">
            <v>PRODUCTION</v>
          </cell>
          <cell r="G21" t="str">
            <v>Couturière</v>
          </cell>
          <cell r="H21" t="str">
            <v>JFU</v>
          </cell>
          <cell r="I21" t="str">
            <v>Mabrourk Ben Moussa</v>
          </cell>
          <cell r="J21" t="str">
            <v>A</v>
          </cell>
          <cell r="K21" t="str">
            <v>DIRECTS</v>
          </cell>
          <cell r="L21" t="str">
            <v>Variable cost at standard</v>
          </cell>
          <cell r="M21" t="str">
            <v>OUVRIERE SPECIALISE</v>
          </cell>
          <cell r="N21">
            <v>43710</v>
          </cell>
          <cell r="O21">
            <v>45167</v>
          </cell>
          <cell r="P21" t="str">
            <v/>
          </cell>
          <cell r="T21" t="str">
            <v>CDI</v>
          </cell>
          <cell r="U21" t="str">
            <v>Titulaire</v>
          </cell>
          <cell r="V21">
            <v>45167</v>
          </cell>
          <cell r="Z21">
            <v>43710</v>
          </cell>
          <cell r="AA21">
            <v>9</v>
          </cell>
          <cell r="AB21">
            <v>2019</v>
          </cell>
          <cell r="AC21">
            <v>2023</v>
          </cell>
          <cell r="AD21">
            <v>5.5111111111111111</v>
          </cell>
          <cell r="AE21" t="str">
            <v>&gt; 4</v>
          </cell>
          <cell r="AF21">
            <v>31846</v>
          </cell>
          <cell r="AG21">
            <v>38.016438356164386</v>
          </cell>
          <cell r="AH21" t="str">
            <v>&gt;35&lt; 45</v>
          </cell>
          <cell r="AI21">
            <v>16487550</v>
          </cell>
          <cell r="AJ21" t="str">
            <v>05</v>
          </cell>
          <cell r="AK21" t="str">
            <v>09456539</v>
          </cell>
          <cell r="AL21">
            <v>41607</v>
          </cell>
          <cell r="AM21" t="str">
            <v>FEMME</v>
          </cell>
          <cell r="AN21" t="str">
            <v>Marié(e)</v>
          </cell>
          <cell r="AO21">
            <v>2</v>
          </cell>
          <cell r="AQ21">
            <v>3</v>
          </cell>
          <cell r="AR21">
            <v>3</v>
          </cell>
          <cell r="AS21">
            <v>44805.75</v>
          </cell>
          <cell r="AT21" t="str">
            <v>Horaire</v>
          </cell>
          <cell r="AU21">
            <v>3.383</v>
          </cell>
          <cell r="AV21" t="str">
            <v>17</v>
          </cell>
          <cell r="AW21" t="str">
            <v>00100</v>
          </cell>
          <cell r="AX21" t="str">
            <v>00002857803</v>
          </cell>
          <cell r="AY21" t="str">
            <v>27</v>
          </cell>
          <cell r="AZ21" t="str">
            <v>LA POSTE</v>
          </cell>
          <cell r="BA21" t="str">
            <v>17001000000285780327</v>
          </cell>
          <cell r="BB21">
            <v>20</v>
          </cell>
          <cell r="BC21" t="str">
            <v>7 RUE 4456 CITE SOLTANI HRAIRIA</v>
          </cell>
          <cell r="BD21" t="str">
            <v>TUNIS</v>
          </cell>
          <cell r="BG21">
            <v>52446260</v>
          </cell>
          <cell r="BH21">
            <v>52901742</v>
          </cell>
          <cell r="BJ21" t="str">
            <v>CITE HWASS ZAHROUNI</v>
          </cell>
          <cell r="BK21" t="str">
            <v>A-JFU</v>
          </cell>
          <cell r="BL21" t="str">
            <v>1.2</v>
          </cell>
          <cell r="BN21" t="str">
            <v>17001000000285780327</v>
          </cell>
          <cell r="BO21" t="str">
            <v>HAMMAMI SALWA</v>
          </cell>
          <cell r="BP21">
            <v>20</v>
          </cell>
          <cell r="BR21" t="e">
            <v>#N/A</v>
          </cell>
          <cell r="BT21">
            <v>807</v>
          </cell>
          <cell r="BU21" t="str">
            <v>si</v>
          </cell>
          <cell r="BV21" t="str">
            <v>560 A SA</v>
          </cell>
        </row>
        <row r="22">
          <cell r="B22">
            <v>21</v>
          </cell>
          <cell r="C22" t="str">
            <v>Madame</v>
          </cell>
          <cell r="D22" t="str">
            <v>LAARIDHI SABRINE</v>
          </cell>
          <cell r="E22" t="str">
            <v>SAGE Tunisia</v>
          </cell>
          <cell r="F22" t="str">
            <v>PRODUCTION</v>
          </cell>
          <cell r="G22" t="str">
            <v>FORMATRICE DE PRODUCTION</v>
          </cell>
          <cell r="H22" t="str">
            <v xml:space="preserve">FORMATRICE </v>
          </cell>
          <cell r="K22" t="str">
            <v>INDIRECTS</v>
          </cell>
          <cell r="L22" t="str">
            <v>Manufacturing Fixed</v>
          </cell>
          <cell r="M22" t="str">
            <v>FORMATRICE PRODUCTION</v>
          </cell>
          <cell r="N22">
            <v>43710</v>
          </cell>
          <cell r="O22" t="str">
            <v/>
          </cell>
          <cell r="P22" t="str">
            <v/>
          </cell>
          <cell r="T22" t="str">
            <v>CDI</v>
          </cell>
          <cell r="U22" t="str">
            <v>Titulaire</v>
          </cell>
          <cell r="Z22">
            <v>43710</v>
          </cell>
          <cell r="AA22">
            <v>9</v>
          </cell>
          <cell r="AB22">
            <v>2019</v>
          </cell>
          <cell r="AC22">
            <v>2023</v>
          </cell>
          <cell r="AD22">
            <v>5.5111111111111111</v>
          </cell>
          <cell r="AE22" t="str">
            <v>&gt; 4</v>
          </cell>
          <cell r="AF22">
            <v>28707</v>
          </cell>
          <cell r="AG22">
            <v>46.61643835616438</v>
          </cell>
          <cell r="AH22" t="str">
            <v>&gt;45&lt; 55</v>
          </cell>
          <cell r="AI22">
            <v>11798405</v>
          </cell>
          <cell r="AJ22" t="str">
            <v>07</v>
          </cell>
          <cell r="AK22" t="str">
            <v>07057169</v>
          </cell>
          <cell r="AL22">
            <v>39795</v>
          </cell>
          <cell r="AM22" t="str">
            <v>FEMME</v>
          </cell>
          <cell r="AN22" t="str">
            <v>Marié(e)</v>
          </cell>
          <cell r="AO22">
            <v>2</v>
          </cell>
          <cell r="AQ22">
            <v>6</v>
          </cell>
          <cell r="AR22">
            <v>3</v>
          </cell>
          <cell r="AS22">
            <v>44805.75</v>
          </cell>
          <cell r="AT22" t="str">
            <v>Mensuel</v>
          </cell>
          <cell r="AU22" t="str">
            <v>-</v>
          </cell>
          <cell r="AV22" t="str">
            <v>08</v>
          </cell>
          <cell r="AW22" t="str">
            <v>00300</v>
          </cell>
          <cell r="AX22" t="str">
            <v>07140038665</v>
          </cell>
          <cell r="AY22" t="str">
            <v>17</v>
          </cell>
          <cell r="AZ22" t="str">
            <v>BIAT</v>
          </cell>
          <cell r="BA22" t="str">
            <v>08003000714003866517</v>
          </cell>
          <cell r="BB22">
            <v>20</v>
          </cell>
          <cell r="BC22" t="str">
            <v>7 RUE DU CAIRE CITE ZITOUN 1</v>
          </cell>
          <cell r="BD22" t="str">
            <v>FOUCHANA</v>
          </cell>
          <cell r="BE22">
            <v>2082</v>
          </cell>
          <cell r="BG22">
            <v>25022895</v>
          </cell>
          <cell r="BJ22" t="str">
            <v>ARRÊT KOCHK MHAMDIA</v>
          </cell>
          <cell r="BK22" t="str">
            <v xml:space="preserve">-FORMATRICE </v>
          </cell>
          <cell r="BN22" t="str">
            <v>08003000714003866517</v>
          </cell>
          <cell r="BO22" t="str">
            <v>LAARIDHI SABRINE</v>
          </cell>
          <cell r="BP22">
            <v>21</v>
          </cell>
          <cell r="BR22" t="e">
            <v>#N/A</v>
          </cell>
          <cell r="BU22" t="str">
            <v>si</v>
          </cell>
          <cell r="BV22" t="str">
            <v xml:space="preserve">FORMATRICE </v>
          </cell>
        </row>
        <row r="23">
          <cell r="B23">
            <v>22</v>
          </cell>
          <cell r="C23" t="str">
            <v>Monsieur</v>
          </cell>
          <cell r="D23" t="str">
            <v>BEN DHAOU FAYCAL</v>
          </cell>
          <cell r="E23" t="str">
            <v>SAGE Tunisia</v>
          </cell>
          <cell r="F23" t="str">
            <v>PRODUCTION</v>
          </cell>
          <cell r="G23" t="str">
            <v>Team leader</v>
          </cell>
          <cell r="H23">
            <v>560</v>
          </cell>
          <cell r="J23" t="str">
            <v>A</v>
          </cell>
          <cell r="K23" t="str">
            <v>INDIRECTS</v>
          </cell>
          <cell r="L23" t="str">
            <v>Variable cost at standard</v>
          </cell>
          <cell r="M23" t="str">
            <v>OUVRIER SPECIALISE</v>
          </cell>
          <cell r="N23">
            <v>43710</v>
          </cell>
          <cell r="O23" t="str">
            <v>OK</v>
          </cell>
          <cell r="P23">
            <v>-1130</v>
          </cell>
          <cell r="Q23">
            <v>44592</v>
          </cell>
          <cell r="R23" t="str">
            <v>Autre job</v>
          </cell>
          <cell r="T23" t="str">
            <v>CDD</v>
          </cell>
          <cell r="U23" t="str">
            <v>Contractuel</v>
          </cell>
          <cell r="V23">
            <v>44440</v>
          </cell>
          <cell r="W23">
            <v>44592</v>
          </cell>
          <cell r="Z23">
            <v>43710</v>
          </cell>
          <cell r="AA23">
            <v>9</v>
          </cell>
          <cell r="AB23">
            <v>2019</v>
          </cell>
          <cell r="AC23">
            <v>2023</v>
          </cell>
          <cell r="AD23">
            <v>5.5111111111111111</v>
          </cell>
          <cell r="AE23" t="str">
            <v>&gt; 4</v>
          </cell>
          <cell r="AF23">
            <v>29945</v>
          </cell>
          <cell r="AG23">
            <v>43.224657534246575</v>
          </cell>
          <cell r="AH23" t="str">
            <v>&gt;35&lt; 45</v>
          </cell>
          <cell r="AI23">
            <v>52502141</v>
          </cell>
          <cell r="AJ23" t="str">
            <v>02</v>
          </cell>
          <cell r="AK23" t="str">
            <v>07077261</v>
          </cell>
          <cell r="AL23">
            <v>43509</v>
          </cell>
          <cell r="AM23" t="str">
            <v>HOMME</v>
          </cell>
          <cell r="AN23" t="str">
            <v>Marié(e)</v>
          </cell>
          <cell r="AQ23">
            <v>3</v>
          </cell>
          <cell r="AR23">
            <v>2</v>
          </cell>
          <cell r="AS23">
            <v>44440.5</v>
          </cell>
          <cell r="AT23" t="str">
            <v>Horaire</v>
          </cell>
          <cell r="AU23">
            <v>3.2549999999999999</v>
          </cell>
          <cell r="AV23" t="str">
            <v>17</v>
          </cell>
          <cell r="AW23" t="str">
            <v>00100</v>
          </cell>
          <cell r="AX23" t="str">
            <v>00000653786</v>
          </cell>
          <cell r="AY23" t="str">
            <v>73</v>
          </cell>
          <cell r="AZ23" t="str">
            <v>LA POSTE</v>
          </cell>
          <cell r="BA23" t="str">
            <v>17001000000065378673</v>
          </cell>
          <cell r="BB23">
            <v>20</v>
          </cell>
          <cell r="BC23" t="str">
            <v>71 CITE MUNICIPALITE MORNAG</v>
          </cell>
          <cell r="BD23" t="str">
            <v>BEN AROUS</v>
          </cell>
          <cell r="BF23" t="str">
            <v>Oui</v>
          </cell>
          <cell r="BG23">
            <v>96147524</v>
          </cell>
          <cell r="BJ23" t="str">
            <v>MORNAG</v>
          </cell>
          <cell r="BK23" t="str">
            <v>A-560</v>
          </cell>
          <cell r="BN23" t="str">
            <v>17001000000065378673</v>
          </cell>
          <cell r="BO23" t="str">
            <v>BEN DHAOU FAYCAL</v>
          </cell>
          <cell r="BP23">
            <v>22</v>
          </cell>
          <cell r="BU23" t="str">
            <v>Non-Actif</v>
          </cell>
        </row>
        <row r="24">
          <cell r="B24">
            <v>23</v>
          </cell>
          <cell r="C24" t="str">
            <v>Monsieur</v>
          </cell>
          <cell r="D24" t="str">
            <v>BEN SALAH ZOUBAIR</v>
          </cell>
          <cell r="E24" t="str">
            <v>SAGE Tunisia</v>
          </cell>
          <cell r="F24" t="str">
            <v>QUALITE</v>
          </cell>
          <cell r="G24" t="str">
            <v>Couturière</v>
          </cell>
          <cell r="K24" t="str">
            <v>DIRECTS</v>
          </cell>
          <cell r="L24" t="str">
            <v>Variable cost at standard</v>
          </cell>
          <cell r="M24" t="str">
            <v>CONTROL QUALITE</v>
          </cell>
          <cell r="N24">
            <v>43718</v>
          </cell>
          <cell r="O24" t="str">
            <v>OK</v>
          </cell>
          <cell r="P24">
            <v>-1823</v>
          </cell>
          <cell r="Q24">
            <v>43822</v>
          </cell>
          <cell r="T24" t="str">
            <v>CDD</v>
          </cell>
          <cell r="U24" t="str">
            <v>Contractuel</v>
          </cell>
          <cell r="V24">
            <v>43809</v>
          </cell>
          <cell r="W24">
            <v>43899</v>
          </cell>
          <cell r="Z24">
            <v>43718</v>
          </cell>
          <cell r="AA24">
            <v>9</v>
          </cell>
          <cell r="AB24">
            <v>2019</v>
          </cell>
          <cell r="AC24">
            <v>2023</v>
          </cell>
          <cell r="AD24">
            <v>5.4888888888888889</v>
          </cell>
          <cell r="AE24" t="str">
            <v>&gt; 4</v>
          </cell>
          <cell r="AF24">
            <v>28646</v>
          </cell>
          <cell r="AG24">
            <v>46.783561643835618</v>
          </cell>
          <cell r="AH24" t="str">
            <v>&gt;45&lt; 55</v>
          </cell>
          <cell r="AI24">
            <v>12726293</v>
          </cell>
          <cell r="AJ24" t="str">
            <v>02</v>
          </cell>
          <cell r="AK24" t="str">
            <v>07044878</v>
          </cell>
          <cell r="AL24">
            <v>41368</v>
          </cell>
          <cell r="AM24" t="str">
            <v>HOMME</v>
          </cell>
          <cell r="AN24" t="str">
            <v>Célibataire</v>
          </cell>
          <cell r="AS24">
            <v>43718</v>
          </cell>
          <cell r="AT24" t="str">
            <v>Mensuel</v>
          </cell>
          <cell r="AX24" t="str">
            <v/>
          </cell>
          <cell r="BA24" t="str">
            <v/>
          </cell>
          <cell r="BB24">
            <v>0</v>
          </cell>
          <cell r="BC24" t="str">
            <v>19 RUE 10706 CITE AVICENNE</v>
          </cell>
          <cell r="BD24" t="str">
            <v>TUNIS</v>
          </cell>
          <cell r="BK24" t="str">
            <v>-</v>
          </cell>
          <cell r="BN24" t="str">
            <v/>
          </cell>
          <cell r="BO24" t="str">
            <v>BEN SALAH ZOUBAIR</v>
          </cell>
          <cell r="BP24">
            <v>23</v>
          </cell>
          <cell r="BU24" t="str">
            <v>Non-Actif</v>
          </cell>
        </row>
        <row r="25">
          <cell r="B25">
            <v>24</v>
          </cell>
          <cell r="C25" t="str">
            <v>Monsieur</v>
          </cell>
          <cell r="D25" t="str">
            <v>KHALOUI YOUSSEF</v>
          </cell>
          <cell r="E25" t="str">
            <v>SAGE Tunisia</v>
          </cell>
          <cell r="F25" t="str">
            <v>QUALITE</v>
          </cell>
          <cell r="G25" t="str">
            <v>INGENIEUR QUALITE SYSTEM &amp; FOURNISSUER</v>
          </cell>
          <cell r="K25" t="str">
            <v>CADRE</v>
          </cell>
          <cell r="L25" t="str">
            <v>Manufacturing Fixed</v>
          </cell>
          <cell r="M25" t="str">
            <v>INGENIEUR QUALITE</v>
          </cell>
          <cell r="N25">
            <v>43719</v>
          </cell>
          <cell r="P25" t="str">
            <v/>
          </cell>
          <cell r="T25" t="str">
            <v>CDI</v>
          </cell>
          <cell r="U25" t="str">
            <v>Titulaire</v>
          </cell>
          <cell r="X25">
            <v>43911</v>
          </cell>
          <cell r="Y25">
            <v>44275</v>
          </cell>
          <cell r="Z25">
            <v>44276</v>
          </cell>
          <cell r="AA25">
            <v>9</v>
          </cell>
          <cell r="AB25">
            <v>2019</v>
          </cell>
          <cell r="AC25">
            <v>2023</v>
          </cell>
          <cell r="AD25">
            <v>5.4861111111111107</v>
          </cell>
          <cell r="AE25" t="str">
            <v>&gt; 4</v>
          </cell>
          <cell r="AF25">
            <v>34187</v>
          </cell>
          <cell r="AG25">
            <v>31.602739726027398</v>
          </cell>
          <cell r="AH25" t="str">
            <v>&gt;25&lt; 35</v>
          </cell>
          <cell r="AI25">
            <v>17461169</v>
          </cell>
          <cell r="AJ25" t="str">
            <v>02</v>
          </cell>
          <cell r="AK25" t="str">
            <v>09494236</v>
          </cell>
          <cell r="AL25">
            <v>40842</v>
          </cell>
          <cell r="AM25" t="str">
            <v>HOMME</v>
          </cell>
          <cell r="AN25" t="str">
            <v>Célibataire</v>
          </cell>
          <cell r="AP25" t="str">
            <v>INGENIEUR</v>
          </cell>
          <cell r="AQ25">
            <v>15</v>
          </cell>
          <cell r="AR25">
            <v>3</v>
          </cell>
          <cell r="AS25">
            <v>44814.75</v>
          </cell>
          <cell r="AT25" t="str">
            <v>Mensuel</v>
          </cell>
          <cell r="AU25">
            <v>1900</v>
          </cell>
          <cell r="AV25" t="str">
            <v>08</v>
          </cell>
          <cell r="AW25" t="str">
            <v>10200</v>
          </cell>
          <cell r="AX25" t="str">
            <v>07320110488</v>
          </cell>
          <cell r="AY25" t="str">
            <v>59</v>
          </cell>
          <cell r="AZ25" t="str">
            <v>BIAT</v>
          </cell>
          <cell r="BA25" t="str">
            <v>08102000732011048859</v>
          </cell>
          <cell r="BB25">
            <v>20</v>
          </cell>
          <cell r="BC25" t="str">
            <v>BEN AROUS</v>
          </cell>
          <cell r="BF25">
            <v>45083</v>
          </cell>
          <cell r="BG25">
            <v>52301905</v>
          </cell>
          <cell r="BI25">
            <v>98137109</v>
          </cell>
          <cell r="BK25" t="str">
            <v>CADRE</v>
          </cell>
          <cell r="BN25" t="str">
            <v>08102000732011048859</v>
          </cell>
          <cell r="BO25" t="str">
            <v>KHALOUI YOUSSEF</v>
          </cell>
          <cell r="BP25">
            <v>24</v>
          </cell>
          <cell r="BR25" t="e">
            <v>#N/A</v>
          </cell>
          <cell r="BU25" t="str">
            <v>si</v>
          </cell>
        </row>
        <row r="26">
          <cell r="B26">
            <v>25</v>
          </cell>
          <cell r="C26" t="str">
            <v>Monsieur</v>
          </cell>
          <cell r="D26" t="str">
            <v>FAKHET KAIES</v>
          </cell>
          <cell r="E26" t="str">
            <v>SAGE Tunisia</v>
          </cell>
          <cell r="F26" t="str">
            <v>LOGISTIQUE</v>
          </cell>
          <cell r="G26" t="str">
            <v>Planificateur</v>
          </cell>
          <cell r="K26" t="str">
            <v>CADRE</v>
          </cell>
          <cell r="L26" t="str">
            <v>Manufacturing Fixed</v>
          </cell>
          <cell r="M26" t="str">
            <v>Planificateur</v>
          </cell>
          <cell r="N26">
            <v>43719</v>
          </cell>
          <cell r="P26" t="str">
            <v/>
          </cell>
          <cell r="Q26">
            <v>45213</v>
          </cell>
          <cell r="R26" t="str">
            <v>Nouvelle opportinité</v>
          </cell>
          <cell r="T26" t="str">
            <v>CDI</v>
          </cell>
          <cell r="U26" t="str">
            <v>Titulaire</v>
          </cell>
          <cell r="X26">
            <v>43770</v>
          </cell>
          <cell r="Y26">
            <v>44135</v>
          </cell>
          <cell r="Z26">
            <v>44136</v>
          </cell>
          <cell r="AA26">
            <v>9</v>
          </cell>
          <cell r="AB26">
            <v>2019</v>
          </cell>
          <cell r="AC26">
            <v>2023</v>
          </cell>
          <cell r="AD26">
            <v>5.4861111111111107</v>
          </cell>
          <cell r="AE26" t="str">
            <v>&gt; 4</v>
          </cell>
          <cell r="AF26">
            <v>34684</v>
          </cell>
          <cell r="AG26">
            <v>30.241095890410961</v>
          </cell>
          <cell r="AH26" t="str">
            <v>&gt;25&lt; 35</v>
          </cell>
          <cell r="AI26">
            <v>17460375</v>
          </cell>
          <cell r="AJ26" t="str">
            <v>04</v>
          </cell>
          <cell r="AK26" t="str">
            <v>09969182</v>
          </cell>
          <cell r="AL26">
            <v>40238</v>
          </cell>
          <cell r="AM26" t="str">
            <v>HOMME</v>
          </cell>
          <cell r="AN26" t="str">
            <v>Célibataire</v>
          </cell>
          <cell r="AP26" t="str">
            <v>INGENIEUR</v>
          </cell>
          <cell r="AR26">
            <v>3</v>
          </cell>
          <cell r="AS26">
            <v>44814.75</v>
          </cell>
          <cell r="AT26" t="str">
            <v>Mensuel</v>
          </cell>
          <cell r="AU26">
            <v>1900</v>
          </cell>
          <cell r="AV26" t="str">
            <v>25</v>
          </cell>
          <cell r="AW26" t="str">
            <v>16600</v>
          </cell>
          <cell r="AX26" t="str">
            <v>00000956669</v>
          </cell>
          <cell r="AY26" t="str">
            <v>34</v>
          </cell>
          <cell r="AZ26" t="str">
            <v>ZITOUNA BANK</v>
          </cell>
          <cell r="BA26" t="str">
            <v>25166000000095666934</v>
          </cell>
          <cell r="BB26">
            <v>20</v>
          </cell>
          <cell r="BC26" t="str">
            <v>MOUROUJ 2</v>
          </cell>
          <cell r="BD26" t="str">
            <v>BEN AROUS</v>
          </cell>
          <cell r="BG26">
            <v>25836690</v>
          </cell>
          <cell r="BI26">
            <v>98137110</v>
          </cell>
          <cell r="BK26" t="str">
            <v>CADRE</v>
          </cell>
          <cell r="BN26" t="str">
            <v>25166000000095666934</v>
          </cell>
          <cell r="BO26" t="str">
            <v>FAKHET KAIES</v>
          </cell>
          <cell r="BP26">
            <v>25</v>
          </cell>
          <cell r="BR26" t="e">
            <v>#N/A</v>
          </cell>
          <cell r="BU26" t="str">
            <v>Non-Actif</v>
          </cell>
        </row>
        <row r="27">
          <cell r="B27">
            <v>26</v>
          </cell>
          <cell r="C27" t="str">
            <v>Madame</v>
          </cell>
          <cell r="D27" t="str">
            <v>BEN LAKHDHAR ABIR</v>
          </cell>
          <cell r="E27" t="str">
            <v>SAGE Tunisia</v>
          </cell>
          <cell r="F27" t="str">
            <v>PRODUCTION</v>
          </cell>
          <cell r="G27" t="str">
            <v>Couturière</v>
          </cell>
          <cell r="H27" t="str">
            <v>Skoda</v>
          </cell>
          <cell r="I27" t="str">
            <v>abdelhalim</v>
          </cell>
          <cell r="J27" t="str">
            <v>B</v>
          </cell>
          <cell r="K27" t="str">
            <v>DIRECTS</v>
          </cell>
          <cell r="L27" t="str">
            <v>Variable cost at standard</v>
          </cell>
          <cell r="M27" t="str">
            <v>OUVRIERE SPECIALISE</v>
          </cell>
          <cell r="N27">
            <v>43745</v>
          </cell>
          <cell r="O27">
            <v>45167</v>
          </cell>
          <cell r="P27" t="str">
            <v/>
          </cell>
          <cell r="T27" t="str">
            <v>CDI</v>
          </cell>
          <cell r="U27" t="str">
            <v>Titulaire</v>
          </cell>
          <cell r="V27">
            <v>45167</v>
          </cell>
          <cell r="Z27">
            <v>43745</v>
          </cell>
          <cell r="AA27">
            <v>10</v>
          </cell>
          <cell r="AB27">
            <v>2019</v>
          </cell>
          <cell r="AC27">
            <v>2023</v>
          </cell>
          <cell r="AD27">
            <v>5.4138888888888888</v>
          </cell>
          <cell r="AE27" t="str">
            <v>&gt; 4</v>
          </cell>
          <cell r="AF27">
            <v>28603</v>
          </cell>
          <cell r="AG27">
            <v>46.901369863013699</v>
          </cell>
          <cell r="AH27" t="str">
            <v>&gt;45&lt; 55</v>
          </cell>
          <cell r="AI27">
            <v>12353912</v>
          </cell>
          <cell r="AJ27" t="str">
            <v>06</v>
          </cell>
          <cell r="AK27" t="str">
            <v>04690451</v>
          </cell>
          <cell r="AL27">
            <v>36006</v>
          </cell>
          <cell r="AM27" t="str">
            <v>FEMME</v>
          </cell>
          <cell r="AN27" t="str">
            <v>Marié(e)</v>
          </cell>
          <cell r="AQ27">
            <v>3</v>
          </cell>
          <cell r="AR27">
            <v>3</v>
          </cell>
          <cell r="AS27">
            <v>44840.75</v>
          </cell>
          <cell r="AT27" t="str">
            <v>Horaire</v>
          </cell>
          <cell r="AU27">
            <v>3.383</v>
          </cell>
          <cell r="AV27" t="str">
            <v>17</v>
          </cell>
          <cell r="AW27" t="str">
            <v>00100</v>
          </cell>
          <cell r="AX27" t="str">
            <v>00002326342</v>
          </cell>
          <cell r="AY27" t="str">
            <v>21</v>
          </cell>
          <cell r="AZ27" t="str">
            <v>LA POSTE</v>
          </cell>
          <cell r="BA27" t="str">
            <v>17001000000232634221</v>
          </cell>
          <cell r="BB27">
            <v>20</v>
          </cell>
          <cell r="BC27" t="str">
            <v>28 RUE 42912 CITE 25 JUILLET</v>
          </cell>
          <cell r="BD27" t="str">
            <v>SIDI HASSINE</v>
          </cell>
          <cell r="BE27">
            <v>1095</v>
          </cell>
          <cell r="BF27">
            <v>45230</v>
          </cell>
          <cell r="BG27">
            <v>20670658</v>
          </cell>
          <cell r="BH27">
            <v>50719027</v>
          </cell>
          <cell r="BJ27" t="str">
            <v>CITE 25 JUILLET SIDI HASSINE</v>
          </cell>
          <cell r="BK27" t="str">
            <v>B-Skoda</v>
          </cell>
          <cell r="BL27" t="str">
            <v>1.3</v>
          </cell>
          <cell r="BN27" t="str">
            <v>17001000000232634221</v>
          </cell>
          <cell r="BO27" t="str">
            <v>BEN LAKHDHAR ABIR</v>
          </cell>
          <cell r="BP27">
            <v>26</v>
          </cell>
          <cell r="BR27" t="e">
            <v>#N/A</v>
          </cell>
          <cell r="BT27">
            <v>289</v>
          </cell>
          <cell r="BU27" t="str">
            <v>si</v>
          </cell>
          <cell r="BV27" t="str">
            <v>P6</v>
          </cell>
        </row>
        <row r="28">
          <cell r="B28">
            <v>27</v>
          </cell>
          <cell r="C28" t="str">
            <v>Mlle</v>
          </cell>
          <cell r="D28" t="str">
            <v>FERCHICHI ARWA</v>
          </cell>
          <cell r="E28" t="str">
            <v>SAGE Tunisia</v>
          </cell>
          <cell r="F28" t="str">
            <v>PRODUCTION</v>
          </cell>
          <cell r="G28" t="str">
            <v>Couturière</v>
          </cell>
          <cell r="K28" t="str">
            <v>DIRECTS</v>
          </cell>
          <cell r="L28" t="str">
            <v>Variable cost at standard</v>
          </cell>
          <cell r="M28" t="str">
            <v>OUVRIEURE SPECIALISE</v>
          </cell>
          <cell r="N28">
            <v>43752</v>
          </cell>
          <cell r="O28" t="str">
            <v>OK</v>
          </cell>
          <cell r="P28">
            <v>-1861</v>
          </cell>
          <cell r="Q28">
            <v>43848</v>
          </cell>
          <cell r="R28" t="str">
            <v>fin de contrat</v>
          </cell>
          <cell r="T28" t="str">
            <v>CDD</v>
          </cell>
          <cell r="U28" t="str">
            <v>Contractuel</v>
          </cell>
          <cell r="V28">
            <v>43831</v>
          </cell>
          <cell r="W28">
            <v>43861</v>
          </cell>
          <cell r="Z28">
            <v>43752</v>
          </cell>
          <cell r="AA28">
            <v>10</v>
          </cell>
          <cell r="AB28">
            <v>2019</v>
          </cell>
          <cell r="AC28">
            <v>2023</v>
          </cell>
          <cell r="AD28">
            <v>5.3944444444444448</v>
          </cell>
          <cell r="AE28" t="str">
            <v>&gt; 4</v>
          </cell>
          <cell r="AF28">
            <v>33059</v>
          </cell>
          <cell r="AG28">
            <v>34.69315068493151</v>
          </cell>
          <cell r="AH28" t="str">
            <v>&gt;25&lt; 35</v>
          </cell>
          <cell r="AI28">
            <v>16927339</v>
          </cell>
          <cell r="AJ28" t="str">
            <v>08</v>
          </cell>
          <cell r="AK28" t="str">
            <v>09176970</v>
          </cell>
          <cell r="AL28">
            <v>39905</v>
          </cell>
          <cell r="AM28" t="str">
            <v>FEMME</v>
          </cell>
          <cell r="AN28" t="str">
            <v>Célibataire</v>
          </cell>
          <cell r="AQ28">
            <v>3</v>
          </cell>
          <cell r="AR28">
            <v>1</v>
          </cell>
          <cell r="AS28">
            <v>44117.25</v>
          </cell>
          <cell r="AT28" t="str">
            <v>Horaire</v>
          </cell>
          <cell r="AU28">
            <v>3.2549999999999999</v>
          </cell>
          <cell r="AV28" t="str">
            <v>05</v>
          </cell>
          <cell r="AW28" t="str">
            <v>04200</v>
          </cell>
          <cell r="AX28" t="str">
            <v>01107011788</v>
          </cell>
          <cell r="AY28">
            <v>92</v>
          </cell>
          <cell r="AZ28" t="str">
            <v>BT</v>
          </cell>
          <cell r="BA28" t="str">
            <v>05042000110701178892</v>
          </cell>
          <cell r="BB28">
            <v>20</v>
          </cell>
          <cell r="BC28" t="str">
            <v>3 RUE MSARA CITE KHALED IBN EL WALID</v>
          </cell>
          <cell r="BD28" t="str">
            <v>DOUAR HICHER</v>
          </cell>
          <cell r="BE28">
            <v>2086</v>
          </cell>
          <cell r="BK28" t="str">
            <v>-</v>
          </cell>
          <cell r="BN28" t="str">
            <v>05042000110701178892</v>
          </cell>
          <cell r="BO28" t="str">
            <v>FERCHICHI ARWA</v>
          </cell>
          <cell r="BP28">
            <v>27</v>
          </cell>
          <cell r="BU28" t="str">
            <v>Non-Actif</v>
          </cell>
        </row>
        <row r="29">
          <cell r="B29">
            <v>28</v>
          </cell>
          <cell r="C29" t="str">
            <v>Mlle</v>
          </cell>
          <cell r="D29" t="str">
            <v>DHAOUEFI IMEN</v>
          </cell>
          <cell r="E29" t="str">
            <v>SAGE Tunisia</v>
          </cell>
          <cell r="F29" t="str">
            <v>PRODUCTION</v>
          </cell>
          <cell r="G29" t="str">
            <v>Couturière</v>
          </cell>
          <cell r="H29">
            <v>520</v>
          </cell>
          <cell r="I29" t="str">
            <v>Mabrourk Ben Moussa</v>
          </cell>
          <cell r="J29" t="str">
            <v>A</v>
          </cell>
          <cell r="K29" t="str">
            <v>DIRECTS</v>
          </cell>
          <cell r="L29" t="str">
            <v>Variable cost at standard</v>
          </cell>
          <cell r="M29" t="str">
            <v>OUVRIERE SPECIALISE</v>
          </cell>
          <cell r="N29">
            <v>43752</v>
          </cell>
          <cell r="O29">
            <v>45199</v>
          </cell>
          <cell r="P29" t="str">
            <v/>
          </cell>
          <cell r="T29" t="str">
            <v>CDI</v>
          </cell>
          <cell r="U29" t="str">
            <v>Titulaire</v>
          </cell>
          <cell r="V29">
            <v>45170</v>
          </cell>
          <cell r="Z29">
            <v>43752</v>
          </cell>
          <cell r="AA29">
            <v>10</v>
          </cell>
          <cell r="AB29">
            <v>2019</v>
          </cell>
          <cell r="AC29">
            <v>2023</v>
          </cell>
          <cell r="AD29">
            <v>5.3944444444444448</v>
          </cell>
          <cell r="AE29" t="str">
            <v>&gt; 4</v>
          </cell>
          <cell r="AF29">
            <v>31587</v>
          </cell>
          <cell r="AG29">
            <v>38.726027397260275</v>
          </cell>
          <cell r="AH29" t="str">
            <v>&gt;35&lt; 45</v>
          </cell>
          <cell r="AI29">
            <v>12664530</v>
          </cell>
          <cell r="AJ29" t="str">
            <v>08</v>
          </cell>
          <cell r="AK29" t="str">
            <v>07384803</v>
          </cell>
          <cell r="AL29">
            <v>37601</v>
          </cell>
          <cell r="AM29" t="str">
            <v>FEMME</v>
          </cell>
          <cell r="AN29" t="str">
            <v>Célibataire</v>
          </cell>
          <cell r="AQ29">
            <v>3</v>
          </cell>
          <cell r="AR29">
            <v>3</v>
          </cell>
          <cell r="AS29">
            <v>44847.75</v>
          </cell>
          <cell r="AT29" t="str">
            <v>Horaire</v>
          </cell>
          <cell r="AU29">
            <v>3.383</v>
          </cell>
          <cell r="AV29" t="str">
            <v>05</v>
          </cell>
          <cell r="AW29" t="str">
            <v>04200</v>
          </cell>
          <cell r="AX29" t="str">
            <v>01105011063</v>
          </cell>
          <cell r="AY29" t="str">
            <v>04</v>
          </cell>
          <cell r="AZ29" t="str">
            <v>BT</v>
          </cell>
          <cell r="BA29" t="str">
            <v>05042000110501106304</v>
          </cell>
          <cell r="BB29">
            <v>20</v>
          </cell>
          <cell r="BC29" t="str">
            <v>RUE 5541 CITE ECHABEB</v>
          </cell>
          <cell r="BD29" t="str">
            <v>DOUAR HICHER</v>
          </cell>
          <cell r="BE29">
            <v>2086</v>
          </cell>
          <cell r="BG29">
            <v>25121793</v>
          </cell>
          <cell r="BH29">
            <v>53321258</v>
          </cell>
          <cell r="BJ29" t="str">
            <v>TERMUNIS 56</v>
          </cell>
          <cell r="BK29" t="str">
            <v>A-520</v>
          </cell>
          <cell r="BL29" t="str">
            <v>2.1</v>
          </cell>
          <cell r="BN29" t="str">
            <v>05042000110501106304</v>
          </cell>
          <cell r="BO29" t="str">
            <v>DHAOUEFI IMEN</v>
          </cell>
          <cell r="BP29">
            <v>28</v>
          </cell>
          <cell r="BR29" t="e">
            <v>#N/A</v>
          </cell>
          <cell r="BT29">
            <v>880</v>
          </cell>
          <cell r="BU29" t="str">
            <v>si</v>
          </cell>
          <cell r="BV29" t="str">
            <v>520 A CA</v>
          </cell>
        </row>
        <row r="30">
          <cell r="B30">
            <v>29</v>
          </cell>
          <cell r="C30" t="str">
            <v>Mlle</v>
          </cell>
          <cell r="D30" t="str">
            <v>FADDAOUI LEILA</v>
          </cell>
          <cell r="E30" t="str">
            <v>SAGE Tunisia</v>
          </cell>
          <cell r="F30" t="str">
            <v>PRODUCTION</v>
          </cell>
          <cell r="G30" t="str">
            <v>Couturière</v>
          </cell>
          <cell r="K30" t="str">
            <v>DIRECTS</v>
          </cell>
          <cell r="L30" t="str">
            <v>Variable cost at standard</v>
          </cell>
          <cell r="M30" t="str">
            <v>OUVRIEURE SPECIALISE</v>
          </cell>
          <cell r="N30">
            <v>43745</v>
          </cell>
          <cell r="O30" t="str">
            <v>OK</v>
          </cell>
          <cell r="P30">
            <v>-1832</v>
          </cell>
          <cell r="Q30">
            <v>43865</v>
          </cell>
          <cell r="R30" t="str">
            <v xml:space="preserve">abandon de poste </v>
          </cell>
          <cell r="T30" t="str">
            <v>CDD</v>
          </cell>
          <cell r="U30" t="str">
            <v>Contractuel</v>
          </cell>
          <cell r="V30">
            <v>43862</v>
          </cell>
          <cell r="W30">
            <v>43890</v>
          </cell>
          <cell r="Z30">
            <v>43745</v>
          </cell>
          <cell r="AA30">
            <v>10</v>
          </cell>
          <cell r="AB30">
            <v>2019</v>
          </cell>
          <cell r="AC30">
            <v>2023</v>
          </cell>
          <cell r="AD30">
            <v>5.4138888888888888</v>
          </cell>
          <cell r="AE30" t="str">
            <v>&gt; 4</v>
          </cell>
          <cell r="AF30">
            <v>29905</v>
          </cell>
          <cell r="AG30">
            <v>43.334246575342469</v>
          </cell>
          <cell r="AH30" t="str">
            <v>&gt;35&lt; 45</v>
          </cell>
          <cell r="AI30">
            <v>12494243</v>
          </cell>
          <cell r="AJ30" t="str">
            <v>08</v>
          </cell>
          <cell r="AK30" t="str">
            <v>04712810</v>
          </cell>
          <cell r="AL30">
            <v>36993</v>
          </cell>
          <cell r="AM30" t="str">
            <v>FEMME</v>
          </cell>
          <cell r="AN30" t="str">
            <v>Célibataire</v>
          </cell>
          <cell r="AQ30">
            <v>3</v>
          </cell>
          <cell r="AR30">
            <v>1</v>
          </cell>
          <cell r="AS30">
            <v>44110.25</v>
          </cell>
          <cell r="AT30" t="str">
            <v>Horaire</v>
          </cell>
          <cell r="AU30">
            <v>3.2549999999999999</v>
          </cell>
          <cell r="AV30">
            <v>47</v>
          </cell>
          <cell r="AW30" t="str">
            <v>01000</v>
          </cell>
          <cell r="AX30" t="str">
            <v>00000078576</v>
          </cell>
          <cell r="AY30" t="str">
            <v>05</v>
          </cell>
          <cell r="AZ30" t="str">
            <v>WIFAK BANK</v>
          </cell>
          <cell r="BA30" t="str">
            <v>47010000000007857605</v>
          </cell>
          <cell r="BB30">
            <v>20</v>
          </cell>
          <cell r="BC30" t="str">
            <v>8 RUE FAKOUSSA TUNIS</v>
          </cell>
          <cell r="BK30" t="str">
            <v>-</v>
          </cell>
          <cell r="BN30" t="str">
            <v>47010000000007857605</v>
          </cell>
          <cell r="BO30" t="str">
            <v>FADDAOUI LEILA</v>
          </cell>
          <cell r="BP30">
            <v>29</v>
          </cell>
          <cell r="BU30" t="str">
            <v>Non-Actif</v>
          </cell>
        </row>
        <row r="31">
          <cell r="B31">
            <v>30</v>
          </cell>
          <cell r="C31" t="str">
            <v>Mlle</v>
          </cell>
          <cell r="D31" t="str">
            <v>GHAZOUANI OUMAYMA</v>
          </cell>
          <cell r="E31" t="str">
            <v>SAGE Tunisia</v>
          </cell>
          <cell r="F31" t="str">
            <v>PRODUCTION</v>
          </cell>
          <cell r="G31" t="str">
            <v>Couturière</v>
          </cell>
          <cell r="H31">
            <v>560</v>
          </cell>
          <cell r="I31" t="str">
            <v>Mabrourk Ben Moussa</v>
          </cell>
          <cell r="J31" t="str">
            <v>A</v>
          </cell>
          <cell r="K31" t="str">
            <v>DIRECTS</v>
          </cell>
          <cell r="L31" t="str">
            <v>Variable cost at standard</v>
          </cell>
          <cell r="M31" t="str">
            <v>OUVRIERE SPECIALISE</v>
          </cell>
          <cell r="N31">
            <v>43749</v>
          </cell>
          <cell r="O31">
            <v>45199</v>
          </cell>
          <cell r="P31" t="str">
            <v/>
          </cell>
          <cell r="T31" t="str">
            <v>CDI</v>
          </cell>
          <cell r="U31" t="str">
            <v>Titulaire</v>
          </cell>
          <cell r="V31">
            <v>45170</v>
          </cell>
          <cell r="Z31">
            <v>43749</v>
          </cell>
          <cell r="AA31">
            <v>10</v>
          </cell>
          <cell r="AB31">
            <v>2019</v>
          </cell>
          <cell r="AC31">
            <v>2023</v>
          </cell>
          <cell r="AD31">
            <v>5.4027777777777777</v>
          </cell>
          <cell r="AE31" t="str">
            <v>&gt; 4</v>
          </cell>
          <cell r="AF31">
            <v>35740</v>
          </cell>
          <cell r="AG31">
            <v>27.347945205479451</v>
          </cell>
          <cell r="AH31" t="str">
            <v>&gt;25&lt; 35</v>
          </cell>
          <cell r="AI31">
            <v>17284179</v>
          </cell>
          <cell r="AJ31" t="str">
            <v>06</v>
          </cell>
          <cell r="AK31">
            <v>11657383</v>
          </cell>
          <cell r="AL31">
            <v>42299</v>
          </cell>
          <cell r="AM31" t="str">
            <v>FEMME</v>
          </cell>
          <cell r="AN31" t="str">
            <v>Célibataire</v>
          </cell>
          <cell r="AQ31">
            <v>3</v>
          </cell>
          <cell r="AR31">
            <v>3</v>
          </cell>
          <cell r="AS31">
            <v>44844.75</v>
          </cell>
          <cell r="AT31" t="str">
            <v>Horaire</v>
          </cell>
          <cell r="AU31">
            <v>3.383</v>
          </cell>
          <cell r="AV31" t="str">
            <v>17</v>
          </cell>
          <cell r="AW31" t="str">
            <v>00100</v>
          </cell>
          <cell r="AX31" t="str">
            <v>00002679991</v>
          </cell>
          <cell r="AY31" t="str">
            <v>60</v>
          </cell>
          <cell r="AZ31" t="str">
            <v>LA POSTE</v>
          </cell>
          <cell r="BA31" t="str">
            <v>17001000000267999160</v>
          </cell>
          <cell r="BB31">
            <v>20</v>
          </cell>
          <cell r="BC31" t="str">
            <v>70 CITE ARRAFAHA BORJ CHAKIR</v>
          </cell>
          <cell r="BD31" t="str">
            <v>SIDI HASSINE</v>
          </cell>
          <cell r="BE31">
            <v>1095</v>
          </cell>
          <cell r="BG31">
            <v>52340190</v>
          </cell>
          <cell r="BH31">
            <v>28190397</v>
          </cell>
          <cell r="BJ31" t="str">
            <v>BORJ CHAKIR</v>
          </cell>
          <cell r="BK31" t="str">
            <v>A-560</v>
          </cell>
          <cell r="BL31" t="str">
            <v>2.1</v>
          </cell>
          <cell r="BN31" t="str">
            <v>17001000000267999160</v>
          </cell>
          <cell r="BO31" t="str">
            <v>GHAZOUANI OUMAYMA</v>
          </cell>
          <cell r="BP31">
            <v>30</v>
          </cell>
          <cell r="BR31" t="e">
            <v>#N/A</v>
          </cell>
          <cell r="BT31">
            <v>808</v>
          </cell>
          <cell r="BU31" t="str">
            <v>si</v>
          </cell>
          <cell r="BV31" t="str">
            <v>560 A SA</v>
          </cell>
        </row>
        <row r="32">
          <cell r="B32">
            <v>31</v>
          </cell>
          <cell r="C32" t="str">
            <v>Madame</v>
          </cell>
          <cell r="D32" t="str">
            <v>FATNASSI IMEN</v>
          </cell>
          <cell r="E32" t="str">
            <v>SAGE Tunisia</v>
          </cell>
          <cell r="F32" t="str">
            <v>PRODUCTION</v>
          </cell>
          <cell r="G32" t="str">
            <v>Couturière</v>
          </cell>
          <cell r="K32" t="str">
            <v>DIRECTS</v>
          </cell>
          <cell r="L32" t="str">
            <v>Variable cost at standard</v>
          </cell>
          <cell r="M32" t="str">
            <v>OUVRIEURE SPECIALISE</v>
          </cell>
          <cell r="N32">
            <v>43752</v>
          </cell>
          <cell r="O32" t="str">
            <v>OK</v>
          </cell>
          <cell r="P32">
            <v>-1833</v>
          </cell>
          <cell r="Q32">
            <v>43860</v>
          </cell>
          <cell r="R32" t="str">
            <v xml:space="preserve">abandon de poste </v>
          </cell>
          <cell r="T32" t="str">
            <v>CDD</v>
          </cell>
          <cell r="U32" t="str">
            <v>Contractuel</v>
          </cell>
          <cell r="V32">
            <v>43801</v>
          </cell>
          <cell r="W32">
            <v>43889</v>
          </cell>
          <cell r="Z32">
            <v>43752</v>
          </cell>
          <cell r="AA32">
            <v>10</v>
          </cell>
          <cell r="AB32">
            <v>2019</v>
          </cell>
          <cell r="AC32">
            <v>2023</v>
          </cell>
          <cell r="AD32">
            <v>5.3944444444444448</v>
          </cell>
          <cell r="AE32" t="str">
            <v>&gt; 4</v>
          </cell>
          <cell r="AF32">
            <v>30162</v>
          </cell>
          <cell r="AG32">
            <v>42.630136986301373</v>
          </cell>
          <cell r="AH32" t="str">
            <v>&gt;35&lt; 45</v>
          </cell>
          <cell r="AI32">
            <v>12516730</v>
          </cell>
          <cell r="AJ32" t="str">
            <v>08</v>
          </cell>
          <cell r="AK32" t="str">
            <v>04687496</v>
          </cell>
          <cell r="AL32">
            <v>43480</v>
          </cell>
          <cell r="AM32" t="str">
            <v>FEMME</v>
          </cell>
          <cell r="AN32" t="str">
            <v>Marié(e)</v>
          </cell>
          <cell r="AQ32">
            <v>3</v>
          </cell>
          <cell r="AR32">
            <v>1</v>
          </cell>
          <cell r="AS32">
            <v>44117.25</v>
          </cell>
          <cell r="AT32" t="str">
            <v>Horaire</v>
          </cell>
          <cell r="AU32">
            <v>3.2549999999999999</v>
          </cell>
          <cell r="AV32">
            <v>17</v>
          </cell>
          <cell r="AW32" t="str">
            <v>00100</v>
          </cell>
          <cell r="AX32" t="str">
            <v>00002871941</v>
          </cell>
          <cell r="AY32" t="str">
            <v>02</v>
          </cell>
          <cell r="AZ32" t="str">
            <v>LA POSTE</v>
          </cell>
          <cell r="BA32" t="str">
            <v>17001000000287194102</v>
          </cell>
          <cell r="BB32">
            <v>20</v>
          </cell>
          <cell r="BC32" t="str">
            <v>68 RUE 42452 CITE EL YOSR CITE BEN YOUNESS</v>
          </cell>
          <cell r="BD32" t="str">
            <v>TUNIS</v>
          </cell>
          <cell r="BG32">
            <v>21664406</v>
          </cell>
          <cell r="BK32" t="str">
            <v>-</v>
          </cell>
          <cell r="BN32" t="str">
            <v>17001000000287194102</v>
          </cell>
          <cell r="BO32" t="str">
            <v>FATNASSI IMEN</v>
          </cell>
          <cell r="BP32">
            <v>31</v>
          </cell>
          <cell r="BU32" t="str">
            <v>Non-Actif</v>
          </cell>
        </row>
        <row r="33">
          <cell r="B33">
            <v>32</v>
          </cell>
          <cell r="C33" t="str">
            <v>Madame</v>
          </cell>
          <cell r="D33" t="str">
            <v>MATHLOUTHI JAMILA</v>
          </cell>
          <cell r="E33" t="str">
            <v>SAGE Tunisia</v>
          </cell>
          <cell r="F33" t="str">
            <v>PRODUCTION</v>
          </cell>
          <cell r="G33" t="str">
            <v>Couturière</v>
          </cell>
          <cell r="H33">
            <v>560</v>
          </cell>
          <cell r="I33" t="str">
            <v>Mabrourk Ben Moussa</v>
          </cell>
          <cell r="J33" t="str">
            <v>A</v>
          </cell>
          <cell r="K33" t="str">
            <v>DIRECTS</v>
          </cell>
          <cell r="L33" t="str">
            <v>Variable cost at standard</v>
          </cell>
          <cell r="M33" t="str">
            <v>OUVRIERE SPECIALISE</v>
          </cell>
          <cell r="N33">
            <v>43749</v>
          </cell>
          <cell r="O33">
            <v>45167</v>
          </cell>
          <cell r="P33" t="str">
            <v/>
          </cell>
          <cell r="T33" t="str">
            <v>CDI</v>
          </cell>
          <cell r="U33" t="str">
            <v>Titulaire</v>
          </cell>
          <cell r="V33">
            <v>45167</v>
          </cell>
          <cell r="Z33">
            <v>43749</v>
          </cell>
          <cell r="AA33">
            <v>10</v>
          </cell>
          <cell r="AB33">
            <v>2019</v>
          </cell>
          <cell r="AC33">
            <v>2023</v>
          </cell>
          <cell r="AD33">
            <v>5.4027777777777777</v>
          </cell>
          <cell r="AE33" t="str">
            <v>&gt; 4</v>
          </cell>
          <cell r="AF33">
            <v>29602</v>
          </cell>
          <cell r="AG33">
            <v>44.164383561643838</v>
          </cell>
          <cell r="AH33" t="str">
            <v>&gt;35&lt; 45</v>
          </cell>
          <cell r="AI33">
            <v>12660608</v>
          </cell>
          <cell r="AJ33" t="str">
            <v>03</v>
          </cell>
          <cell r="AK33" t="str">
            <v>04709240</v>
          </cell>
          <cell r="AL33">
            <v>36809</v>
          </cell>
          <cell r="AM33" t="str">
            <v>FEMME</v>
          </cell>
          <cell r="AN33" t="str">
            <v>Marié(e)</v>
          </cell>
          <cell r="AO33">
            <v>2</v>
          </cell>
          <cell r="AQ33">
            <v>3</v>
          </cell>
          <cell r="AR33">
            <v>3</v>
          </cell>
          <cell r="AS33">
            <v>44844.75</v>
          </cell>
          <cell r="AT33" t="str">
            <v>Horaire</v>
          </cell>
          <cell r="AU33">
            <v>3.383</v>
          </cell>
          <cell r="AV33" t="str">
            <v>01</v>
          </cell>
          <cell r="AW33" t="str">
            <v>03608</v>
          </cell>
          <cell r="AX33" t="str">
            <v>11130263058</v>
          </cell>
          <cell r="AY33" t="str">
            <v>20</v>
          </cell>
          <cell r="AZ33" t="str">
            <v>ATB</v>
          </cell>
          <cell r="BA33" t="str">
            <v>01036081113026305820</v>
          </cell>
          <cell r="BB33">
            <v>20</v>
          </cell>
          <cell r="BC33" t="str">
            <v>75 RUE 4282 CITE EL FEHRI EL AGBA</v>
          </cell>
          <cell r="BD33" t="str">
            <v>TUNIS</v>
          </cell>
          <cell r="BG33">
            <v>22159218</v>
          </cell>
          <cell r="BJ33" t="str">
            <v>EL AGBA ABDELMOULA</v>
          </cell>
          <cell r="BK33" t="str">
            <v>A-560</v>
          </cell>
          <cell r="BL33" t="str">
            <v>2.1</v>
          </cell>
          <cell r="BN33" t="str">
            <v>01036081113026305820</v>
          </cell>
          <cell r="BO33" t="str">
            <v>MATHLOUTHI JAMILA</v>
          </cell>
          <cell r="BP33">
            <v>32</v>
          </cell>
          <cell r="BR33" t="e">
            <v>#N/A</v>
          </cell>
          <cell r="BT33">
            <v>809</v>
          </cell>
          <cell r="BU33" t="str">
            <v>si</v>
          </cell>
          <cell r="BV33" t="str">
            <v>560 A SA</v>
          </cell>
        </row>
        <row r="34">
          <cell r="B34">
            <v>33</v>
          </cell>
          <cell r="C34" t="str">
            <v>Mlle</v>
          </cell>
          <cell r="D34" t="str">
            <v>KHZEMI SARRA</v>
          </cell>
          <cell r="E34" t="str">
            <v>SAGE Tunisia</v>
          </cell>
          <cell r="F34" t="str">
            <v>PRODUCTION</v>
          </cell>
          <cell r="G34" t="str">
            <v>Couturière</v>
          </cell>
          <cell r="H34" t="str">
            <v>SA</v>
          </cell>
          <cell r="J34" t="str">
            <v>A</v>
          </cell>
          <cell r="K34" t="str">
            <v>DIRECTS</v>
          </cell>
          <cell r="L34" t="str">
            <v>Variable cost at standard</v>
          </cell>
          <cell r="M34" t="str">
            <v>OUVRIERE SPECIALISE</v>
          </cell>
          <cell r="N34">
            <v>43749</v>
          </cell>
          <cell r="O34" t="str">
            <v>OK</v>
          </cell>
          <cell r="P34">
            <v>-1345</v>
          </cell>
          <cell r="Q34">
            <v>44345</v>
          </cell>
          <cell r="R34" t="str">
            <v>PRB Discplinaire</v>
          </cell>
          <cell r="T34" t="str">
            <v>CDD</v>
          </cell>
          <cell r="U34" t="str">
            <v>Contractuel</v>
          </cell>
          <cell r="V34">
            <v>44317</v>
          </cell>
          <cell r="W34">
            <v>44377</v>
          </cell>
          <cell r="Z34">
            <v>43749</v>
          </cell>
          <cell r="AA34">
            <v>10</v>
          </cell>
          <cell r="AB34">
            <v>2019</v>
          </cell>
          <cell r="AC34">
            <v>2023</v>
          </cell>
          <cell r="AD34">
            <v>5.4027777777777777</v>
          </cell>
          <cell r="AE34" t="str">
            <v>&gt; 4</v>
          </cell>
          <cell r="AF34">
            <v>35892</v>
          </cell>
          <cell r="AG34">
            <v>26.931506849315067</v>
          </cell>
          <cell r="AH34" t="str">
            <v>&gt;25&lt; 35</v>
          </cell>
          <cell r="AI34">
            <v>17212272</v>
          </cell>
          <cell r="AJ34" t="str">
            <v>03</v>
          </cell>
          <cell r="AK34">
            <v>13023259</v>
          </cell>
          <cell r="AL34">
            <v>43131</v>
          </cell>
          <cell r="AM34" t="str">
            <v>FEMME</v>
          </cell>
          <cell r="AN34" t="str">
            <v>Célibataire</v>
          </cell>
          <cell r="AQ34">
            <v>3</v>
          </cell>
          <cell r="AR34">
            <v>2</v>
          </cell>
          <cell r="AS34">
            <v>44479.5</v>
          </cell>
          <cell r="AT34" t="str">
            <v>Horaire</v>
          </cell>
          <cell r="AU34">
            <v>3.2549999999999999</v>
          </cell>
          <cell r="AV34" t="str">
            <v>04</v>
          </cell>
          <cell r="AW34">
            <v>11818</v>
          </cell>
          <cell r="AX34" t="str">
            <v>60054929963</v>
          </cell>
          <cell r="AY34">
            <v>85</v>
          </cell>
          <cell r="AZ34" t="str">
            <v>ATTIJARI BANK</v>
          </cell>
          <cell r="BA34" t="str">
            <v>04118186005492996385</v>
          </cell>
          <cell r="BB34">
            <v>20</v>
          </cell>
          <cell r="BC34" t="str">
            <v>12 RUE 4699 EZZAHROUNI</v>
          </cell>
          <cell r="BD34" t="str">
            <v>TUNIS</v>
          </cell>
          <cell r="BF34" t="str">
            <v>Oui</v>
          </cell>
          <cell r="BG34">
            <v>58141551</v>
          </cell>
          <cell r="BH34">
            <v>94289377</v>
          </cell>
          <cell r="BJ34" t="str">
            <v>CITE HWAS ZAHROUNI</v>
          </cell>
          <cell r="BK34" t="str">
            <v>A-SA</v>
          </cell>
          <cell r="BN34" t="str">
            <v>04118186005492996385</v>
          </cell>
          <cell r="BO34" t="str">
            <v>KHZEMI SARRA</v>
          </cell>
          <cell r="BP34">
            <v>33</v>
          </cell>
          <cell r="BU34" t="str">
            <v>Non-Actif</v>
          </cell>
        </row>
        <row r="35">
          <cell r="B35">
            <v>34</v>
          </cell>
          <cell r="C35" t="str">
            <v>Madame</v>
          </cell>
          <cell r="D35" t="str">
            <v>SLATNIA LAMIA</v>
          </cell>
          <cell r="E35" t="str">
            <v>SAGE Tunisia</v>
          </cell>
          <cell r="F35" t="str">
            <v>PRODUCTION</v>
          </cell>
          <cell r="G35" t="str">
            <v>Couturière</v>
          </cell>
          <cell r="K35" t="str">
            <v>DIRECTS</v>
          </cell>
          <cell r="L35" t="str">
            <v>Variable cost at standard</v>
          </cell>
          <cell r="M35" t="str">
            <v>OUVRIEURE SPECIALISE</v>
          </cell>
          <cell r="N35">
            <v>43752</v>
          </cell>
          <cell r="O35" t="str">
            <v>OK</v>
          </cell>
          <cell r="P35">
            <v>-1923</v>
          </cell>
          <cell r="Q35">
            <v>43776</v>
          </cell>
          <cell r="T35" t="str">
            <v>CDD</v>
          </cell>
          <cell r="U35" t="str">
            <v>Contractuel</v>
          </cell>
          <cell r="V35">
            <v>43752</v>
          </cell>
          <cell r="W35">
            <v>43799</v>
          </cell>
          <cell r="Z35">
            <v>43752</v>
          </cell>
          <cell r="AA35">
            <v>10</v>
          </cell>
          <cell r="AB35">
            <v>2019</v>
          </cell>
          <cell r="AC35">
            <v>2023</v>
          </cell>
          <cell r="AD35">
            <v>5.3944444444444448</v>
          </cell>
          <cell r="AE35" t="str">
            <v>&gt; 4</v>
          </cell>
          <cell r="AF35">
            <v>28544</v>
          </cell>
          <cell r="AG35">
            <v>47.063013698630137</v>
          </cell>
          <cell r="AH35" t="str">
            <v>&gt;45&lt; 55</v>
          </cell>
          <cell r="AI35">
            <v>12881229</v>
          </cell>
          <cell r="AJ35" t="str">
            <v>04</v>
          </cell>
          <cell r="AK35" t="str">
            <v>07052831</v>
          </cell>
          <cell r="AL35">
            <v>36292</v>
          </cell>
          <cell r="AM35" t="str">
            <v>FEMME</v>
          </cell>
          <cell r="AN35" t="str">
            <v>Marié(e)</v>
          </cell>
          <cell r="AS35">
            <v>43752</v>
          </cell>
          <cell r="AT35" t="str">
            <v>Mensuel</v>
          </cell>
          <cell r="AU35">
            <v>3.2549999999999999</v>
          </cell>
          <cell r="AX35" t="str">
            <v/>
          </cell>
          <cell r="BA35" t="str">
            <v/>
          </cell>
          <cell r="BB35">
            <v>0</v>
          </cell>
          <cell r="BK35" t="str">
            <v>-</v>
          </cell>
          <cell r="BN35" t="str">
            <v/>
          </cell>
          <cell r="BO35" t="str">
            <v>SLATNIA LAMIA</v>
          </cell>
          <cell r="BP35">
            <v>34</v>
          </cell>
          <cell r="BU35" t="str">
            <v>Non-Actif</v>
          </cell>
        </row>
        <row r="36">
          <cell r="B36">
            <v>35</v>
          </cell>
          <cell r="C36" t="str">
            <v>Madame</v>
          </cell>
          <cell r="D36" t="str">
            <v>GHARBI MANEL</v>
          </cell>
          <cell r="E36" t="str">
            <v>SAGE Tunisia</v>
          </cell>
          <cell r="F36" t="str">
            <v>PRODUCTION</v>
          </cell>
          <cell r="G36" t="str">
            <v>Couturière</v>
          </cell>
          <cell r="K36" t="str">
            <v>DIRECTS</v>
          </cell>
          <cell r="L36" t="str">
            <v>Variable cost at standard</v>
          </cell>
          <cell r="M36" t="str">
            <v>OUVRIEURE SPECIALISE</v>
          </cell>
          <cell r="N36">
            <v>43752</v>
          </cell>
          <cell r="O36" t="str">
            <v>OK</v>
          </cell>
          <cell r="P36">
            <v>-1832</v>
          </cell>
          <cell r="Q36">
            <v>43866</v>
          </cell>
          <cell r="R36" t="str">
            <v>démissionnaire</v>
          </cell>
          <cell r="T36" t="str">
            <v>CDD</v>
          </cell>
          <cell r="U36" t="str">
            <v>Contractuel</v>
          </cell>
          <cell r="V36">
            <v>43862</v>
          </cell>
          <cell r="W36">
            <v>43890</v>
          </cell>
          <cell r="Z36">
            <v>43752</v>
          </cell>
          <cell r="AA36">
            <v>10</v>
          </cell>
          <cell r="AB36">
            <v>2019</v>
          </cell>
          <cell r="AC36">
            <v>2023</v>
          </cell>
          <cell r="AD36">
            <v>5.3944444444444448</v>
          </cell>
          <cell r="AE36" t="str">
            <v>&gt; 4</v>
          </cell>
          <cell r="AF36">
            <v>31257</v>
          </cell>
          <cell r="AG36">
            <v>39.630136986301373</v>
          </cell>
          <cell r="AH36" t="str">
            <v>&gt;35&lt; 45</v>
          </cell>
          <cell r="AI36" t="str">
            <v>ENCOUR</v>
          </cell>
          <cell r="AK36" t="str">
            <v>08530073</v>
          </cell>
          <cell r="AL36">
            <v>41932</v>
          </cell>
          <cell r="AM36" t="str">
            <v>FEMME</v>
          </cell>
          <cell r="AN36" t="str">
            <v>Marié(e)</v>
          </cell>
          <cell r="AQ36">
            <v>3</v>
          </cell>
          <cell r="AR36">
            <v>1</v>
          </cell>
          <cell r="AS36">
            <v>44117.25</v>
          </cell>
          <cell r="AT36" t="str">
            <v>Horaire</v>
          </cell>
          <cell r="AU36">
            <v>3.2549999999999999</v>
          </cell>
          <cell r="AV36" t="str">
            <v>08</v>
          </cell>
          <cell r="AW36">
            <v>90000</v>
          </cell>
          <cell r="AX36" t="str">
            <v>05440063014</v>
          </cell>
          <cell r="AY36">
            <v>55</v>
          </cell>
          <cell r="AZ36" t="str">
            <v>BIAT</v>
          </cell>
          <cell r="BA36" t="str">
            <v>08900000544006301455</v>
          </cell>
          <cell r="BB36">
            <v>20</v>
          </cell>
          <cell r="BC36" t="str">
            <v>AVENU MARS EL-BHAYER HAMMAM SOUSSE</v>
          </cell>
          <cell r="BD36" t="str">
            <v>SOUSSE</v>
          </cell>
          <cell r="BK36" t="str">
            <v>-</v>
          </cell>
          <cell r="BN36" t="str">
            <v>08900000544006301455</v>
          </cell>
          <cell r="BO36" t="str">
            <v>GHARBI MANEL</v>
          </cell>
          <cell r="BP36">
            <v>35</v>
          </cell>
          <cell r="BU36" t="str">
            <v>Non-Actif</v>
          </cell>
        </row>
        <row r="37">
          <cell r="B37">
            <v>36</v>
          </cell>
          <cell r="C37" t="str">
            <v>Mlle</v>
          </cell>
          <cell r="D37" t="str">
            <v>NEFZI REFKA</v>
          </cell>
          <cell r="E37" t="str">
            <v>SAGE Tunisia</v>
          </cell>
          <cell r="F37" t="str">
            <v>PRODUCTION</v>
          </cell>
          <cell r="G37" t="str">
            <v>Couturière</v>
          </cell>
          <cell r="K37" t="str">
            <v>DIRECTS</v>
          </cell>
          <cell r="L37" t="str">
            <v>Variable cost at standard</v>
          </cell>
          <cell r="M37" t="str">
            <v>OUVRIEURE SPECIALISE</v>
          </cell>
          <cell r="N37">
            <v>43749</v>
          </cell>
          <cell r="O37" t="str">
            <v>OK</v>
          </cell>
          <cell r="P37">
            <v>-1861</v>
          </cell>
          <cell r="Q37">
            <v>43861</v>
          </cell>
          <cell r="R37" t="str">
            <v>fin de contrat</v>
          </cell>
          <cell r="T37" t="str">
            <v>CDD</v>
          </cell>
          <cell r="U37" t="str">
            <v>Contractuel</v>
          </cell>
          <cell r="V37">
            <v>43832</v>
          </cell>
          <cell r="W37">
            <v>43861</v>
          </cell>
          <cell r="Z37">
            <v>43749</v>
          </cell>
          <cell r="AA37">
            <v>10</v>
          </cell>
          <cell r="AB37">
            <v>2019</v>
          </cell>
          <cell r="AC37">
            <v>2023</v>
          </cell>
          <cell r="AD37">
            <v>5.4027777777777777</v>
          </cell>
          <cell r="AE37" t="str">
            <v>&gt; 4</v>
          </cell>
          <cell r="AF37">
            <v>33525</v>
          </cell>
          <cell r="AG37">
            <v>33.416438356164385</v>
          </cell>
          <cell r="AH37" t="str">
            <v>&gt;25&lt; 35</v>
          </cell>
          <cell r="AI37">
            <v>16259593</v>
          </cell>
          <cell r="AJ37" t="str">
            <v>07</v>
          </cell>
          <cell r="AK37" t="str">
            <v>09181583</v>
          </cell>
          <cell r="AL37">
            <v>40318</v>
          </cell>
          <cell r="AM37" t="str">
            <v>FEMME</v>
          </cell>
          <cell r="AN37" t="str">
            <v>Célibataire</v>
          </cell>
          <cell r="AQ37">
            <v>3</v>
          </cell>
          <cell r="AR37">
            <v>1</v>
          </cell>
          <cell r="AS37">
            <v>44114.25</v>
          </cell>
          <cell r="AT37" t="str">
            <v>Horaire</v>
          </cell>
          <cell r="AU37">
            <v>3.2549999999999999</v>
          </cell>
          <cell r="AV37" t="str">
            <v>07</v>
          </cell>
          <cell r="AW37" t="str">
            <v>08001</v>
          </cell>
          <cell r="AX37">
            <v>38105530104</v>
          </cell>
          <cell r="AY37">
            <v>68</v>
          </cell>
          <cell r="AZ37" t="str">
            <v>AMEN BANK</v>
          </cell>
          <cell r="BA37" t="str">
            <v>07080013810553010468</v>
          </cell>
          <cell r="BB37">
            <v>20</v>
          </cell>
          <cell r="BC37" t="str">
            <v>CITE ERRIADH SAIDIA OUED ELLIL</v>
          </cell>
          <cell r="BD37" t="str">
            <v>MANOUBA</v>
          </cell>
          <cell r="BK37" t="str">
            <v>-</v>
          </cell>
          <cell r="BN37" t="str">
            <v>07080013810553010468</v>
          </cell>
          <cell r="BO37" t="str">
            <v>NEFZI REFKA</v>
          </cell>
          <cell r="BP37">
            <v>36</v>
          </cell>
          <cell r="BU37" t="str">
            <v>Non-Actif</v>
          </cell>
        </row>
        <row r="38">
          <cell r="B38">
            <v>37</v>
          </cell>
          <cell r="C38" t="str">
            <v>Mlle</v>
          </cell>
          <cell r="D38" t="str">
            <v>RAHMENI RIHEN</v>
          </cell>
          <cell r="E38" t="str">
            <v>SAGE Tunisia</v>
          </cell>
          <cell r="F38" t="str">
            <v>PRODUCTION</v>
          </cell>
          <cell r="G38" t="str">
            <v>Couturière</v>
          </cell>
          <cell r="K38" t="str">
            <v>DIRECTS</v>
          </cell>
          <cell r="L38" t="str">
            <v>Variable cost at standard</v>
          </cell>
          <cell r="M38" t="str">
            <v>OUVRIEURE SPECIALISE</v>
          </cell>
          <cell r="N38">
            <v>43749</v>
          </cell>
          <cell r="O38" t="str">
            <v>OK</v>
          </cell>
          <cell r="P38">
            <v>-1861</v>
          </cell>
          <cell r="Q38">
            <v>43826</v>
          </cell>
          <cell r="T38" t="str">
            <v>CDD</v>
          </cell>
          <cell r="U38" t="str">
            <v>Contractuel</v>
          </cell>
          <cell r="V38">
            <v>43831</v>
          </cell>
          <cell r="W38">
            <v>43861</v>
          </cell>
          <cell r="Z38">
            <v>43749</v>
          </cell>
          <cell r="AA38">
            <v>10</v>
          </cell>
          <cell r="AB38">
            <v>2019</v>
          </cell>
          <cell r="AC38">
            <v>2023</v>
          </cell>
          <cell r="AD38">
            <v>5.4027777777777777</v>
          </cell>
          <cell r="AE38" t="str">
            <v>&gt; 4</v>
          </cell>
          <cell r="AF38">
            <v>32901</v>
          </cell>
          <cell r="AG38">
            <v>35.126027397260273</v>
          </cell>
          <cell r="AH38" t="str">
            <v>&gt;35&lt; 45</v>
          </cell>
          <cell r="AI38">
            <v>16021338</v>
          </cell>
          <cell r="AJ38" t="str">
            <v>01</v>
          </cell>
          <cell r="AK38" t="str">
            <v>00995151</v>
          </cell>
          <cell r="AL38">
            <v>39259</v>
          </cell>
          <cell r="AM38" t="str">
            <v>FEMME</v>
          </cell>
          <cell r="AN38" t="str">
            <v>Célibataire</v>
          </cell>
          <cell r="AQ38">
            <v>3</v>
          </cell>
          <cell r="AR38">
            <v>1</v>
          </cell>
          <cell r="AS38">
            <v>44114.25</v>
          </cell>
          <cell r="AT38" t="str">
            <v>Horaire</v>
          </cell>
          <cell r="AU38">
            <v>3.2549999999999999</v>
          </cell>
          <cell r="AV38" t="str">
            <v>04</v>
          </cell>
          <cell r="AW38">
            <v>11818</v>
          </cell>
          <cell r="AX38">
            <v>60034544585</v>
          </cell>
          <cell r="AY38">
            <v>47</v>
          </cell>
          <cell r="AZ38" t="str">
            <v>ATTIJARI BANK</v>
          </cell>
          <cell r="BA38" t="str">
            <v>04118186003454458547</v>
          </cell>
          <cell r="BB38">
            <v>20</v>
          </cell>
          <cell r="BC38" t="str">
            <v>5 NOUVELLE CITE EL MOGREN</v>
          </cell>
          <cell r="BD38" t="str">
            <v>ZAGHOUANE</v>
          </cell>
          <cell r="BK38" t="str">
            <v>-</v>
          </cell>
          <cell r="BN38" t="str">
            <v>04118186003454458547</v>
          </cell>
          <cell r="BO38" t="str">
            <v>RAHMENI RIHEN</v>
          </cell>
          <cell r="BP38">
            <v>37</v>
          </cell>
          <cell r="BU38" t="str">
            <v>Non-Actif</v>
          </cell>
        </row>
        <row r="39">
          <cell r="B39">
            <v>38</v>
          </cell>
          <cell r="C39" t="str">
            <v>Mlle</v>
          </cell>
          <cell r="D39" t="str">
            <v>NAHDI SALMA</v>
          </cell>
          <cell r="E39" t="str">
            <v>SAGE Tunisia</v>
          </cell>
          <cell r="F39" t="str">
            <v>PRODUCTION</v>
          </cell>
          <cell r="G39" t="str">
            <v>Couturière</v>
          </cell>
          <cell r="K39" t="str">
            <v>DIRECTS</v>
          </cell>
          <cell r="L39" t="str">
            <v>Variable cost at standard</v>
          </cell>
          <cell r="M39" t="str">
            <v>OUVRIEURE SPECIALISE</v>
          </cell>
          <cell r="N39">
            <v>43752</v>
          </cell>
          <cell r="O39" t="str">
            <v>OK</v>
          </cell>
          <cell r="P39">
            <v>-1861</v>
          </cell>
          <cell r="Q39">
            <v>43861</v>
          </cell>
          <cell r="R39" t="str">
            <v>fin de contrat</v>
          </cell>
          <cell r="T39" t="str">
            <v>CDD</v>
          </cell>
          <cell r="U39" t="str">
            <v>Contractuel</v>
          </cell>
          <cell r="V39">
            <v>43831</v>
          </cell>
          <cell r="W39">
            <v>43861</v>
          </cell>
          <cell r="Z39">
            <v>43752</v>
          </cell>
          <cell r="AA39">
            <v>10</v>
          </cell>
          <cell r="AB39">
            <v>2019</v>
          </cell>
          <cell r="AC39">
            <v>2023</v>
          </cell>
          <cell r="AD39">
            <v>5.3944444444444448</v>
          </cell>
          <cell r="AE39" t="str">
            <v>&gt; 4</v>
          </cell>
          <cell r="AF39">
            <v>34388</v>
          </cell>
          <cell r="AG39">
            <v>31.052054794520547</v>
          </cell>
          <cell r="AH39" t="str">
            <v>&gt;25&lt; 35</v>
          </cell>
          <cell r="AI39">
            <v>16927467</v>
          </cell>
          <cell r="AJ39" t="str">
            <v>02</v>
          </cell>
          <cell r="AK39" t="str">
            <v>04840497</v>
          </cell>
          <cell r="AL39">
            <v>40726</v>
          </cell>
          <cell r="AM39" t="str">
            <v>FEMME</v>
          </cell>
          <cell r="AN39" t="str">
            <v>Célibataire</v>
          </cell>
          <cell r="AQ39">
            <v>3</v>
          </cell>
          <cell r="AR39">
            <v>1</v>
          </cell>
          <cell r="AS39">
            <v>44117.25</v>
          </cell>
          <cell r="AT39" t="str">
            <v>Horaire</v>
          </cell>
          <cell r="AU39">
            <v>3.2549999999999999</v>
          </cell>
          <cell r="AV39" t="str">
            <v>05</v>
          </cell>
          <cell r="AW39" t="str">
            <v>04200</v>
          </cell>
          <cell r="AX39" t="str">
            <v>01107011761</v>
          </cell>
          <cell r="AY39">
            <v>76</v>
          </cell>
          <cell r="AZ39" t="str">
            <v>BT</v>
          </cell>
          <cell r="BA39" t="str">
            <v>05042000110701176176</v>
          </cell>
          <cell r="BB39">
            <v>20</v>
          </cell>
          <cell r="BC39" t="str">
            <v>46 RUE 4277 CITE CHABBI EL AGBA</v>
          </cell>
          <cell r="BD39" t="str">
            <v>TUNIS</v>
          </cell>
          <cell r="BK39" t="str">
            <v>-</v>
          </cell>
          <cell r="BN39" t="str">
            <v>05042000110701176176</v>
          </cell>
          <cell r="BO39" t="str">
            <v>NAHDI SALMA</v>
          </cell>
          <cell r="BP39">
            <v>38</v>
          </cell>
          <cell r="BU39" t="str">
            <v>Non-Actif</v>
          </cell>
        </row>
        <row r="40">
          <cell r="B40">
            <v>39</v>
          </cell>
          <cell r="C40" t="str">
            <v>Mlle</v>
          </cell>
          <cell r="D40" t="str">
            <v>SAYARI ZEINEB</v>
          </cell>
          <cell r="E40" t="str">
            <v>SAGE Tunisia</v>
          </cell>
          <cell r="F40" t="str">
            <v>PRODUCTION</v>
          </cell>
          <cell r="G40" t="str">
            <v>Couturière</v>
          </cell>
          <cell r="H40" t="str">
            <v>CP</v>
          </cell>
          <cell r="J40" t="str">
            <v>A</v>
          </cell>
          <cell r="K40" t="str">
            <v>DIRECTS</v>
          </cell>
          <cell r="L40" t="str">
            <v>Variable cost at standard</v>
          </cell>
          <cell r="M40" t="str">
            <v>OUVRIERE SPECIALISE</v>
          </cell>
          <cell r="N40">
            <v>43752</v>
          </cell>
          <cell r="O40" t="str">
            <v>OK</v>
          </cell>
          <cell r="P40">
            <v>-1283</v>
          </cell>
          <cell r="Q40">
            <v>44411</v>
          </cell>
          <cell r="R40" t="str">
            <v>PRB MANAGER</v>
          </cell>
          <cell r="T40" t="str">
            <v>CDD</v>
          </cell>
          <cell r="U40" t="str">
            <v>Contractuel</v>
          </cell>
          <cell r="V40">
            <v>44378</v>
          </cell>
          <cell r="W40">
            <v>44439</v>
          </cell>
          <cell r="Z40">
            <v>43752</v>
          </cell>
          <cell r="AA40">
            <v>10</v>
          </cell>
          <cell r="AB40">
            <v>2019</v>
          </cell>
          <cell r="AC40">
            <v>2023</v>
          </cell>
          <cell r="AD40">
            <v>5.3944444444444448</v>
          </cell>
          <cell r="AE40" t="str">
            <v>&gt; 4</v>
          </cell>
          <cell r="AF40">
            <v>32060</v>
          </cell>
          <cell r="AG40">
            <v>37.43013698630137</v>
          </cell>
          <cell r="AH40" t="str">
            <v>&gt;35&lt; 45</v>
          </cell>
          <cell r="AI40">
            <v>12880557</v>
          </cell>
          <cell r="AJ40" t="str">
            <v>08</v>
          </cell>
          <cell r="AK40" t="str">
            <v>07125143</v>
          </cell>
          <cell r="AL40">
            <v>43169</v>
          </cell>
          <cell r="AM40" t="str">
            <v>FEMME</v>
          </cell>
          <cell r="AN40" t="str">
            <v>Célibataire</v>
          </cell>
          <cell r="AQ40">
            <v>3</v>
          </cell>
          <cell r="AR40">
            <v>2</v>
          </cell>
          <cell r="AS40">
            <v>44482.5</v>
          </cell>
          <cell r="AT40" t="str">
            <v>Horaire</v>
          </cell>
          <cell r="AU40">
            <v>3.2549999999999999</v>
          </cell>
          <cell r="AV40" t="str">
            <v>08</v>
          </cell>
          <cell r="AW40" t="str">
            <v>04702</v>
          </cell>
          <cell r="AX40" t="str">
            <v>00240017830</v>
          </cell>
          <cell r="AY40">
            <v>67</v>
          </cell>
          <cell r="AZ40" t="str">
            <v>BIAT</v>
          </cell>
          <cell r="BA40" t="str">
            <v>08047020024001783067</v>
          </cell>
          <cell r="BB40">
            <v>20</v>
          </cell>
          <cell r="BC40" t="str">
            <v>LOT 34 CITE AMAL FOUCHANA</v>
          </cell>
          <cell r="BD40" t="str">
            <v>BEN AROUS</v>
          </cell>
          <cell r="BE40">
            <v>2082</v>
          </cell>
          <cell r="BF40" t="str">
            <v>Oui</v>
          </cell>
          <cell r="BG40">
            <v>58277542</v>
          </cell>
          <cell r="BJ40" t="str">
            <v>FOUCHANA</v>
          </cell>
          <cell r="BK40" t="str">
            <v>A-CP</v>
          </cell>
          <cell r="BN40" t="str">
            <v>08047020024001783067</v>
          </cell>
          <cell r="BO40" t="str">
            <v>SAYARI ZEINEB</v>
          </cell>
          <cell r="BP40">
            <v>39</v>
          </cell>
          <cell r="BU40" t="str">
            <v>Non-Actif</v>
          </cell>
        </row>
        <row r="41">
          <cell r="B41">
            <v>40</v>
          </cell>
          <cell r="C41" t="str">
            <v>Madame</v>
          </cell>
          <cell r="D41" t="str">
            <v>SHILI SANA</v>
          </cell>
          <cell r="E41" t="str">
            <v>SAGE Tunisia</v>
          </cell>
          <cell r="F41" t="str">
            <v>PRODUCTION</v>
          </cell>
          <cell r="G41" t="str">
            <v>Couturière</v>
          </cell>
          <cell r="H41" t="str">
            <v>CP</v>
          </cell>
          <cell r="K41" t="str">
            <v>DIRECTS</v>
          </cell>
          <cell r="L41" t="str">
            <v>Variable cost at standard</v>
          </cell>
          <cell r="M41" t="str">
            <v>OUVRIERE SPECIALISE</v>
          </cell>
          <cell r="N41">
            <v>43749</v>
          </cell>
          <cell r="O41" t="str">
            <v>OK</v>
          </cell>
          <cell r="P41">
            <v>-1771</v>
          </cell>
          <cell r="Q41">
            <v>43952</v>
          </cell>
          <cell r="R41" t="str">
            <v>MANQUE CHARGE TRAVAIL</v>
          </cell>
          <cell r="T41" t="str">
            <v>CDD</v>
          </cell>
          <cell r="U41" t="str">
            <v>Contractuel</v>
          </cell>
          <cell r="V41">
            <v>43922</v>
          </cell>
          <cell r="W41">
            <v>43951</v>
          </cell>
          <cell r="Z41">
            <v>43749</v>
          </cell>
          <cell r="AA41">
            <v>10</v>
          </cell>
          <cell r="AB41">
            <v>2019</v>
          </cell>
          <cell r="AC41">
            <v>2023</v>
          </cell>
          <cell r="AD41">
            <v>5.4027777777777777</v>
          </cell>
          <cell r="AE41" t="str">
            <v>&gt; 4</v>
          </cell>
          <cell r="AF41">
            <v>28891</v>
          </cell>
          <cell r="AG41">
            <v>46.112328767123287</v>
          </cell>
          <cell r="AH41" t="str">
            <v>&gt;45&lt; 55</v>
          </cell>
          <cell r="AI41">
            <v>12530173</v>
          </cell>
          <cell r="AJ41" t="str">
            <v>03</v>
          </cell>
          <cell r="AK41" t="str">
            <v>07068674</v>
          </cell>
          <cell r="AL41">
            <v>43132</v>
          </cell>
          <cell r="AM41" t="str">
            <v>FEMME</v>
          </cell>
          <cell r="AN41" t="str">
            <v>Marié(e)</v>
          </cell>
          <cell r="AO41">
            <v>1</v>
          </cell>
          <cell r="AQ41">
            <v>3</v>
          </cell>
          <cell r="AR41">
            <v>1</v>
          </cell>
          <cell r="AS41">
            <v>44114.25</v>
          </cell>
          <cell r="AT41" t="str">
            <v>Horaire</v>
          </cell>
          <cell r="AU41">
            <v>3.2549999999999999</v>
          </cell>
          <cell r="AV41">
            <v>17</v>
          </cell>
          <cell r="AW41" t="str">
            <v>00100</v>
          </cell>
          <cell r="AX41" t="str">
            <v>00000133501</v>
          </cell>
          <cell r="AY41" t="str">
            <v>04</v>
          </cell>
          <cell r="AZ41" t="str">
            <v>LA POSTE</v>
          </cell>
          <cell r="BA41" t="str">
            <v>17001000000013350104</v>
          </cell>
          <cell r="BB41">
            <v>20</v>
          </cell>
          <cell r="BC41" t="str">
            <v>44 RUE 11119 MOUROUJ 2</v>
          </cell>
          <cell r="BD41" t="str">
            <v>TUNIS</v>
          </cell>
          <cell r="BG41">
            <v>26153361</v>
          </cell>
          <cell r="BJ41" t="str">
            <v>ROND POINT MOUROUJ2</v>
          </cell>
          <cell r="BK41" t="str">
            <v>-CP</v>
          </cell>
          <cell r="BN41" t="str">
            <v>17001000000013350104</v>
          </cell>
          <cell r="BO41" t="str">
            <v>SHILI SANA</v>
          </cell>
          <cell r="BP41">
            <v>40</v>
          </cell>
          <cell r="BU41" t="str">
            <v>Non-Actif</v>
          </cell>
        </row>
        <row r="42">
          <cell r="B42">
            <v>41</v>
          </cell>
          <cell r="C42" t="str">
            <v>Mlle</v>
          </cell>
          <cell r="D42" t="str">
            <v>WAHABI GHOFRANE</v>
          </cell>
          <cell r="E42" t="str">
            <v>SAGE Tunisia</v>
          </cell>
          <cell r="F42" t="str">
            <v>PRODUCTION</v>
          </cell>
          <cell r="G42" t="str">
            <v>Couturière</v>
          </cell>
          <cell r="K42" t="str">
            <v>DIRECTS</v>
          </cell>
          <cell r="L42" t="str">
            <v>Variable cost at standard</v>
          </cell>
          <cell r="M42" t="str">
            <v>OUVRIEURE SPECIALISE</v>
          </cell>
          <cell r="N42">
            <v>43749</v>
          </cell>
          <cell r="O42" t="str">
            <v>OK</v>
          </cell>
          <cell r="P42">
            <v>-1801</v>
          </cell>
          <cell r="Q42">
            <v>43859</v>
          </cell>
          <cell r="R42" t="str">
            <v>fin de contrat</v>
          </cell>
          <cell r="T42" t="str">
            <v>CDD</v>
          </cell>
          <cell r="U42" t="str">
            <v>Contractuel</v>
          </cell>
          <cell r="V42">
            <v>43862</v>
          </cell>
          <cell r="W42">
            <v>43921</v>
          </cell>
          <cell r="Z42">
            <v>43749</v>
          </cell>
          <cell r="AA42">
            <v>10</v>
          </cell>
          <cell r="AB42">
            <v>2019</v>
          </cell>
          <cell r="AC42">
            <v>2023</v>
          </cell>
          <cell r="AD42">
            <v>5.4027777777777777</v>
          </cell>
          <cell r="AE42" t="str">
            <v>&gt; 4</v>
          </cell>
          <cell r="AF42">
            <v>35391</v>
          </cell>
          <cell r="AG42">
            <v>28.304109589041097</v>
          </cell>
          <cell r="AH42" t="str">
            <v>&gt;25&lt; 35</v>
          </cell>
          <cell r="AI42">
            <v>16868916</v>
          </cell>
          <cell r="AJ42" t="str">
            <v>05</v>
          </cell>
          <cell r="AK42" t="str">
            <v>07208676</v>
          </cell>
          <cell r="AL42">
            <v>41334</v>
          </cell>
          <cell r="AM42" t="str">
            <v>FEMME</v>
          </cell>
          <cell r="AN42" t="str">
            <v>Célibataire</v>
          </cell>
          <cell r="AQ42">
            <v>3</v>
          </cell>
          <cell r="AR42">
            <v>1</v>
          </cell>
          <cell r="AS42">
            <v>44114.25</v>
          </cell>
          <cell r="AT42" t="str">
            <v>Horaire</v>
          </cell>
          <cell r="AU42">
            <v>3.2549999999999999</v>
          </cell>
          <cell r="AV42" t="str">
            <v>08</v>
          </cell>
          <cell r="AW42">
            <v>14201</v>
          </cell>
          <cell r="AX42">
            <v>30440006395</v>
          </cell>
          <cell r="AY42">
            <v>58</v>
          </cell>
          <cell r="AZ42" t="str">
            <v>BIAT</v>
          </cell>
          <cell r="BA42" t="str">
            <v>08142013044000639558</v>
          </cell>
          <cell r="BB42">
            <v>20</v>
          </cell>
          <cell r="BC42" t="str">
            <v>10 RUE IBN EL KHATIB CITE ERRIADH</v>
          </cell>
          <cell r="BD42" t="str">
            <v>FOUCHANA</v>
          </cell>
          <cell r="BK42" t="str">
            <v>-</v>
          </cell>
          <cell r="BN42" t="str">
            <v>08142013044000639558</v>
          </cell>
          <cell r="BO42" t="str">
            <v>WAHABI GHOFRANE</v>
          </cell>
          <cell r="BP42">
            <v>41</v>
          </cell>
          <cell r="BU42" t="str">
            <v>Non-Actif</v>
          </cell>
        </row>
        <row r="43">
          <cell r="B43">
            <v>42</v>
          </cell>
          <cell r="C43" t="str">
            <v>Mlle</v>
          </cell>
          <cell r="D43" t="str">
            <v>CHEBBI ZEINEB</v>
          </cell>
          <cell r="E43" t="str">
            <v>SAGE Tunisia</v>
          </cell>
          <cell r="F43" t="str">
            <v>PRODUCTION</v>
          </cell>
          <cell r="G43" t="str">
            <v>Couturière</v>
          </cell>
          <cell r="H43">
            <v>560</v>
          </cell>
          <cell r="J43" t="str">
            <v>A</v>
          </cell>
          <cell r="K43" t="str">
            <v>DIRECTS</v>
          </cell>
          <cell r="L43" t="str">
            <v>Variable cost at standard</v>
          </cell>
          <cell r="M43" t="str">
            <v>OUVRIERE SPECIALISE</v>
          </cell>
          <cell r="N43">
            <v>43749</v>
          </cell>
          <cell r="O43" t="str">
            <v>OK</v>
          </cell>
          <cell r="P43">
            <v>-1161</v>
          </cell>
          <cell r="Q43">
            <v>44509</v>
          </cell>
          <cell r="R43" t="str">
            <v>MALADIE</v>
          </cell>
          <cell r="T43" t="str">
            <v>CDD</v>
          </cell>
          <cell r="U43" t="str">
            <v>Contractuel</v>
          </cell>
          <cell r="V43">
            <v>44501</v>
          </cell>
          <cell r="W43">
            <v>44561</v>
          </cell>
          <cell r="Z43">
            <v>43749</v>
          </cell>
          <cell r="AA43">
            <v>10</v>
          </cell>
          <cell r="AB43">
            <v>2019</v>
          </cell>
          <cell r="AC43">
            <v>2023</v>
          </cell>
          <cell r="AD43">
            <v>5.4027777777777777</v>
          </cell>
          <cell r="AE43" t="str">
            <v>&gt; 4</v>
          </cell>
          <cell r="AF43">
            <v>35091</v>
          </cell>
          <cell r="AG43">
            <v>29.126027397260273</v>
          </cell>
          <cell r="AH43" t="str">
            <v>&gt;25&lt; 35</v>
          </cell>
          <cell r="AI43">
            <v>16867401</v>
          </cell>
          <cell r="AJ43" t="str">
            <v>09</v>
          </cell>
          <cell r="AK43" t="str">
            <v>09192075</v>
          </cell>
          <cell r="AL43">
            <v>41180</v>
          </cell>
          <cell r="AM43" t="str">
            <v>FEMME</v>
          </cell>
          <cell r="AN43" t="str">
            <v>Célibataire</v>
          </cell>
          <cell r="AQ43">
            <v>3</v>
          </cell>
          <cell r="AR43">
            <v>2</v>
          </cell>
          <cell r="AS43">
            <v>44479.5</v>
          </cell>
          <cell r="AT43" t="str">
            <v>Horaire</v>
          </cell>
          <cell r="AU43">
            <v>3.2549999999999999</v>
          </cell>
          <cell r="AV43" t="str">
            <v>05</v>
          </cell>
          <cell r="AW43" t="str">
            <v>04200</v>
          </cell>
          <cell r="AX43" t="str">
            <v>01107011770</v>
          </cell>
          <cell r="AY43">
            <v>49</v>
          </cell>
          <cell r="AZ43" t="str">
            <v>BT</v>
          </cell>
          <cell r="BA43" t="str">
            <v>05042000110701177049</v>
          </cell>
          <cell r="BB43">
            <v>20</v>
          </cell>
          <cell r="BC43" t="str">
            <v>RUE 7412 CITE KHALED IBN EL WALID</v>
          </cell>
          <cell r="BD43" t="str">
            <v>MANOUBA</v>
          </cell>
          <cell r="BG43">
            <v>22826355</v>
          </cell>
          <cell r="BJ43" t="str">
            <v>SANHEJA</v>
          </cell>
          <cell r="BK43" t="str">
            <v>A-560</v>
          </cell>
          <cell r="BN43" t="str">
            <v>05042000110701177049</v>
          </cell>
          <cell r="BO43" t="str">
            <v>CHEBBI ZEINEB</v>
          </cell>
          <cell r="BP43">
            <v>42</v>
          </cell>
          <cell r="BU43" t="str">
            <v>Non-Actif</v>
          </cell>
        </row>
        <row r="44">
          <cell r="B44">
            <v>43</v>
          </cell>
          <cell r="C44" t="str">
            <v>Madame</v>
          </cell>
          <cell r="D44" t="str">
            <v>HAMMAMI SAOUSSEN</v>
          </cell>
          <cell r="E44" t="str">
            <v>SAGE Tunisia</v>
          </cell>
          <cell r="F44" t="str">
            <v>PRODUCTION</v>
          </cell>
          <cell r="G44" t="str">
            <v>FORMATRICE DE PRODUCTION</v>
          </cell>
          <cell r="H44" t="str">
            <v xml:space="preserve">FORMATRICE </v>
          </cell>
          <cell r="K44" t="str">
            <v>INDIRECTS</v>
          </cell>
          <cell r="L44" t="str">
            <v>Variable cost at standard</v>
          </cell>
          <cell r="M44" t="str">
            <v>OUVRIERE SPECIALISE</v>
          </cell>
          <cell r="N44">
            <v>43752</v>
          </cell>
          <cell r="O44">
            <v>45198</v>
          </cell>
          <cell r="P44" t="str">
            <v/>
          </cell>
          <cell r="T44" t="str">
            <v>CDI</v>
          </cell>
          <cell r="U44" t="str">
            <v>Titulaire</v>
          </cell>
          <cell r="V44">
            <v>45167</v>
          </cell>
          <cell r="Z44">
            <v>43752</v>
          </cell>
          <cell r="AA44">
            <v>10</v>
          </cell>
          <cell r="AB44">
            <v>2019</v>
          </cell>
          <cell r="AC44">
            <v>2023</v>
          </cell>
          <cell r="AD44">
            <v>5.3944444444444448</v>
          </cell>
          <cell r="AE44" t="str">
            <v>&gt; 4</v>
          </cell>
          <cell r="AF44">
            <v>32787</v>
          </cell>
          <cell r="AG44">
            <v>35.438356164383563</v>
          </cell>
          <cell r="AH44" t="str">
            <v>&gt;35&lt; 45</v>
          </cell>
          <cell r="AI44">
            <v>16688336</v>
          </cell>
          <cell r="AJ44" t="str">
            <v>09</v>
          </cell>
          <cell r="AK44" t="str">
            <v>07169477</v>
          </cell>
          <cell r="AL44">
            <v>43420</v>
          </cell>
          <cell r="AM44" t="str">
            <v>FEMME</v>
          </cell>
          <cell r="AN44" t="str">
            <v>Marié(e)</v>
          </cell>
          <cell r="AQ44">
            <v>6</v>
          </cell>
          <cell r="AR44">
            <v>3</v>
          </cell>
          <cell r="AS44">
            <v>44847.75</v>
          </cell>
          <cell r="AT44" t="str">
            <v>Horaire</v>
          </cell>
          <cell r="AU44">
            <v>3.383</v>
          </cell>
          <cell r="AV44" t="str">
            <v>17</v>
          </cell>
          <cell r="AW44" t="str">
            <v>00100</v>
          </cell>
          <cell r="AX44" t="str">
            <v>00001454836</v>
          </cell>
          <cell r="AY44" t="str">
            <v>01</v>
          </cell>
          <cell r="AZ44" t="str">
            <v>LA POSTE</v>
          </cell>
          <cell r="BA44" t="str">
            <v>17001000000145483601</v>
          </cell>
          <cell r="BB44">
            <v>20</v>
          </cell>
          <cell r="BC44" t="str">
            <v>CITE TWAHRIA MHAMDIA</v>
          </cell>
          <cell r="BD44" t="str">
            <v>BEN AROUS</v>
          </cell>
          <cell r="BE44">
            <v>1145</v>
          </cell>
          <cell r="BF44">
            <v>45230</v>
          </cell>
          <cell r="BG44">
            <v>93879678</v>
          </cell>
          <cell r="BH44">
            <v>97762930</v>
          </cell>
          <cell r="BJ44" t="str">
            <v>ROND POINT FOUCHANA</v>
          </cell>
          <cell r="BK44" t="str">
            <v xml:space="preserve">-FORMATRICE </v>
          </cell>
          <cell r="BL44" t="str">
            <v>3.1</v>
          </cell>
          <cell r="BN44" t="str">
            <v>17001000000145483601</v>
          </cell>
          <cell r="BO44" t="str">
            <v>HAMMAMI SAOUSSEN</v>
          </cell>
          <cell r="BP44">
            <v>43</v>
          </cell>
          <cell r="BR44" t="e">
            <v>#N/A</v>
          </cell>
          <cell r="BS44" t="str">
            <v>date de promotion 18-09-23</v>
          </cell>
          <cell r="BT44">
            <v>481</v>
          </cell>
          <cell r="BU44" t="str">
            <v>si</v>
          </cell>
          <cell r="BV44" t="str">
            <v xml:space="preserve">FORMATRICE </v>
          </cell>
        </row>
        <row r="45">
          <cell r="B45">
            <v>44</v>
          </cell>
          <cell r="C45" t="str">
            <v>Mlle</v>
          </cell>
          <cell r="D45" t="str">
            <v>ZAWANI SINDA</v>
          </cell>
          <cell r="E45" t="str">
            <v>SAGE Tunisia</v>
          </cell>
          <cell r="F45" t="str">
            <v>PRODUCTION</v>
          </cell>
          <cell r="G45" t="str">
            <v>Couturière</v>
          </cell>
          <cell r="K45" t="str">
            <v>DIRECTS</v>
          </cell>
          <cell r="L45" t="str">
            <v>Variable cost at standard</v>
          </cell>
          <cell r="M45" t="str">
            <v>OUVRIEURE SPECIALISE</v>
          </cell>
          <cell r="N45">
            <v>43752</v>
          </cell>
          <cell r="O45" t="str">
            <v>OK</v>
          </cell>
          <cell r="P45">
            <v>-1892</v>
          </cell>
          <cell r="Q45">
            <v>43813</v>
          </cell>
          <cell r="T45" t="str">
            <v>CDD</v>
          </cell>
          <cell r="U45" t="str">
            <v>Contractuel</v>
          </cell>
          <cell r="V45">
            <v>43801</v>
          </cell>
          <cell r="W45">
            <v>43830</v>
          </cell>
          <cell r="Z45">
            <v>43752</v>
          </cell>
          <cell r="AA45">
            <v>10</v>
          </cell>
          <cell r="AB45">
            <v>2019</v>
          </cell>
          <cell r="AC45">
            <v>2023</v>
          </cell>
          <cell r="AD45">
            <v>5.3944444444444448</v>
          </cell>
          <cell r="AE45" t="str">
            <v>&gt; 4</v>
          </cell>
          <cell r="AF45">
            <v>35491</v>
          </cell>
          <cell r="AG45">
            <v>28.030136986301368</v>
          </cell>
          <cell r="AH45" t="str">
            <v>&gt;25&lt; 35</v>
          </cell>
          <cell r="AK45" t="str">
            <v>09519236</v>
          </cell>
          <cell r="AL45">
            <v>41708</v>
          </cell>
          <cell r="AM45" t="str">
            <v>FEMME</v>
          </cell>
          <cell r="AN45" t="str">
            <v>Célibataire</v>
          </cell>
          <cell r="AS45">
            <v>43752</v>
          </cell>
          <cell r="AT45" t="str">
            <v>Horaire</v>
          </cell>
          <cell r="AU45">
            <v>3.2549999999999999</v>
          </cell>
          <cell r="AV45" t="str">
            <v>08</v>
          </cell>
          <cell r="AW45">
            <v>90701</v>
          </cell>
          <cell r="AX45" t="str">
            <v>00140040708</v>
          </cell>
          <cell r="AY45">
            <v>79</v>
          </cell>
          <cell r="AZ45" t="str">
            <v>BIAT</v>
          </cell>
          <cell r="BA45" t="str">
            <v>08907010014004070879</v>
          </cell>
          <cell r="BB45">
            <v>20</v>
          </cell>
          <cell r="BK45" t="str">
            <v>-</v>
          </cell>
          <cell r="BN45" t="str">
            <v>08907010014004070879</v>
          </cell>
          <cell r="BO45" t="str">
            <v>ZAWANI SINDA</v>
          </cell>
          <cell r="BP45">
            <v>44</v>
          </cell>
          <cell r="BU45" t="str">
            <v>Non-Actif</v>
          </cell>
        </row>
        <row r="46">
          <cell r="B46">
            <v>45</v>
          </cell>
          <cell r="C46" t="str">
            <v>Madame</v>
          </cell>
          <cell r="D46" t="str">
            <v>KLAAI HAYET</v>
          </cell>
          <cell r="E46" t="str">
            <v>SAGE Tunisia</v>
          </cell>
          <cell r="F46" t="str">
            <v>PRODUCTION</v>
          </cell>
          <cell r="G46" t="str">
            <v>Couturière</v>
          </cell>
          <cell r="H46" t="str">
            <v>CA</v>
          </cell>
          <cell r="J46" t="str">
            <v>A</v>
          </cell>
          <cell r="K46" t="str">
            <v>DIRECTS</v>
          </cell>
          <cell r="L46" t="str">
            <v>Variable cost at standard</v>
          </cell>
          <cell r="M46" t="str">
            <v>OUVRIERE SPECIALISE</v>
          </cell>
          <cell r="N46">
            <v>43752</v>
          </cell>
          <cell r="O46" t="str">
            <v>OK</v>
          </cell>
          <cell r="P46">
            <v>-1345</v>
          </cell>
          <cell r="Q46">
            <v>44340</v>
          </cell>
          <cell r="R46" t="str">
            <v xml:space="preserve">abandon de poste </v>
          </cell>
          <cell r="T46" t="str">
            <v>CDD</v>
          </cell>
          <cell r="U46" t="str">
            <v>Contractuel</v>
          </cell>
          <cell r="V46">
            <v>44317</v>
          </cell>
          <cell r="W46">
            <v>44377</v>
          </cell>
          <cell r="Z46">
            <v>43752</v>
          </cell>
          <cell r="AA46">
            <v>10</v>
          </cell>
          <cell r="AB46">
            <v>2019</v>
          </cell>
          <cell r="AC46">
            <v>2023</v>
          </cell>
          <cell r="AD46">
            <v>5.3944444444444448</v>
          </cell>
          <cell r="AE46" t="str">
            <v>&gt; 4</v>
          </cell>
          <cell r="AF46">
            <v>31570</v>
          </cell>
          <cell r="AG46">
            <v>38.772602739726025</v>
          </cell>
          <cell r="AH46" t="str">
            <v>&gt;35&lt; 45</v>
          </cell>
          <cell r="AI46">
            <v>16026207</v>
          </cell>
          <cell r="AJ46" t="str">
            <v>08</v>
          </cell>
          <cell r="AK46" t="str">
            <v>07138152</v>
          </cell>
          <cell r="AL46">
            <v>38271</v>
          </cell>
          <cell r="AM46" t="str">
            <v>FEMME</v>
          </cell>
          <cell r="AN46" t="str">
            <v>Marié(e)</v>
          </cell>
          <cell r="AO46">
            <v>2</v>
          </cell>
          <cell r="AQ46">
            <v>3</v>
          </cell>
          <cell r="AR46">
            <v>2</v>
          </cell>
          <cell r="AS46">
            <v>44482.5</v>
          </cell>
          <cell r="AT46" t="str">
            <v>Horaire</v>
          </cell>
          <cell r="AU46">
            <v>3.2549999999999999</v>
          </cell>
          <cell r="AV46">
            <v>17</v>
          </cell>
          <cell r="AW46" t="str">
            <v>00100</v>
          </cell>
          <cell r="AX46" t="str">
            <v>00002627112</v>
          </cell>
          <cell r="AY46" t="str">
            <v>05</v>
          </cell>
          <cell r="AZ46" t="str">
            <v>LA POSTE</v>
          </cell>
          <cell r="BA46" t="str">
            <v>17001000000262711205</v>
          </cell>
          <cell r="BB46">
            <v>20</v>
          </cell>
          <cell r="BC46" t="str">
            <v>71 RUE 10321 WARDIA 4</v>
          </cell>
          <cell r="BD46" t="str">
            <v>TUNIS</v>
          </cell>
          <cell r="BF46" t="str">
            <v>Oui</v>
          </cell>
          <cell r="BG46">
            <v>20764154</v>
          </cell>
          <cell r="BH46">
            <v>20764156</v>
          </cell>
          <cell r="BJ46" t="str">
            <v>BEN DAHHA</v>
          </cell>
          <cell r="BK46" t="str">
            <v>A-CA</v>
          </cell>
          <cell r="BN46" t="str">
            <v>17001000000262711205</v>
          </cell>
          <cell r="BO46" t="str">
            <v>KLAAI HAYET</v>
          </cell>
          <cell r="BP46">
            <v>45</v>
          </cell>
          <cell r="BU46" t="str">
            <v>Non-Actif</v>
          </cell>
        </row>
        <row r="47">
          <cell r="B47">
            <v>46</v>
          </cell>
          <cell r="C47" t="str">
            <v>Monsieur</v>
          </cell>
          <cell r="D47" t="str">
            <v>BEN TALEB  ABDELBAKI</v>
          </cell>
          <cell r="E47" t="str">
            <v>SAGE Tunisia</v>
          </cell>
          <cell r="F47" t="str">
            <v>INGENIERIE</v>
          </cell>
          <cell r="G47" t="str">
            <v>TECHNICIEN CAO</v>
          </cell>
          <cell r="K47" t="str">
            <v>CADRE</v>
          </cell>
          <cell r="L47" t="str">
            <v>Manufacturing Fixed</v>
          </cell>
          <cell r="M47" t="str">
            <v>TECHNICIEN CAO</v>
          </cell>
          <cell r="N47">
            <v>43739</v>
          </cell>
          <cell r="O47" t="str">
            <v/>
          </cell>
          <cell r="P47" t="str">
            <v/>
          </cell>
          <cell r="Q47">
            <v>44177</v>
          </cell>
          <cell r="R47" t="str">
            <v>fin de contrat</v>
          </cell>
          <cell r="T47" t="str">
            <v>CDI</v>
          </cell>
          <cell r="U47" t="str">
            <v>Titulaire</v>
          </cell>
          <cell r="Z47">
            <v>43739</v>
          </cell>
          <cell r="AA47">
            <v>10</v>
          </cell>
          <cell r="AB47">
            <v>2019</v>
          </cell>
          <cell r="AC47">
            <v>2023</v>
          </cell>
          <cell r="AD47">
            <v>5.4305555555555554</v>
          </cell>
          <cell r="AE47" t="str">
            <v>&gt; 4</v>
          </cell>
          <cell r="AF47">
            <v>33056</v>
          </cell>
          <cell r="AG47">
            <v>34.701369863013696</v>
          </cell>
          <cell r="AH47" t="str">
            <v>&gt;25&lt; 35</v>
          </cell>
          <cell r="AI47">
            <v>16641858</v>
          </cell>
          <cell r="AJ47" t="str">
            <v>06</v>
          </cell>
          <cell r="AK47" t="str">
            <v>09778923</v>
          </cell>
          <cell r="AL47">
            <v>42874</v>
          </cell>
          <cell r="AM47" t="str">
            <v>HOMME</v>
          </cell>
          <cell r="AN47" t="str">
            <v>Célibataire</v>
          </cell>
          <cell r="AR47">
            <v>2</v>
          </cell>
          <cell r="AS47">
            <v>44469.5</v>
          </cell>
          <cell r="AT47" t="str">
            <v>Mensuel</v>
          </cell>
          <cell r="AU47" t="str">
            <v>-</v>
          </cell>
          <cell r="AV47">
            <v>11</v>
          </cell>
          <cell r="AW47" t="str">
            <v>05000</v>
          </cell>
          <cell r="AX47">
            <v>22431008788</v>
          </cell>
          <cell r="AY47">
            <v>85</v>
          </cell>
          <cell r="AZ47" t="str">
            <v>UBCI</v>
          </cell>
          <cell r="BA47" t="str">
            <v>11050002243100878885</v>
          </cell>
          <cell r="BB47">
            <v>20</v>
          </cell>
          <cell r="BC47" t="str">
            <v>KARMIA GROMBALIA</v>
          </cell>
          <cell r="BD47" t="str">
            <v>NABEUL</v>
          </cell>
          <cell r="BE47">
            <v>8030</v>
          </cell>
          <cell r="BG47">
            <v>98139383</v>
          </cell>
          <cell r="BK47" t="str">
            <v>CADRE</v>
          </cell>
          <cell r="BN47" t="str">
            <v>11050002243100878885</v>
          </cell>
          <cell r="BO47" t="str">
            <v>BEN TALEB  ABDELBAKI</v>
          </cell>
          <cell r="BP47">
            <v>46</v>
          </cell>
          <cell r="BU47" t="str">
            <v>Non-Actif</v>
          </cell>
        </row>
        <row r="48">
          <cell r="B48">
            <v>47</v>
          </cell>
          <cell r="C48" t="str">
            <v>Monsieur</v>
          </cell>
          <cell r="D48" t="str">
            <v>BELGHITH  MONCEF</v>
          </cell>
          <cell r="E48" t="str">
            <v>SAGE Tunisia</v>
          </cell>
          <cell r="F48" t="str">
            <v>LOGISTIQUE</v>
          </cell>
          <cell r="G48" t="str">
            <v>MAGASINIER</v>
          </cell>
          <cell r="K48" t="str">
            <v>INDIRECTS</v>
          </cell>
          <cell r="L48" t="str">
            <v>Variable cost at standard</v>
          </cell>
          <cell r="M48" t="str">
            <v>MAGASINIER</v>
          </cell>
          <cell r="N48">
            <v>43739</v>
          </cell>
          <cell r="O48" t="str">
            <v/>
          </cell>
          <cell r="P48">
            <v>-1604</v>
          </cell>
          <cell r="Q48">
            <v>44121</v>
          </cell>
          <cell r="R48" t="str">
            <v xml:space="preserve">abandon de poste </v>
          </cell>
          <cell r="T48" t="str">
            <v>CIVP</v>
          </cell>
          <cell r="U48" t="str">
            <v>Contractuel</v>
          </cell>
          <cell r="X48">
            <v>43753</v>
          </cell>
          <cell r="Y48">
            <v>44118</v>
          </cell>
          <cell r="AA48">
            <v>10</v>
          </cell>
          <cell r="AB48">
            <v>2019</v>
          </cell>
          <cell r="AC48">
            <v>2023</v>
          </cell>
          <cell r="AD48">
            <v>5.4305555555555554</v>
          </cell>
          <cell r="AE48" t="str">
            <v>&gt; 4</v>
          </cell>
          <cell r="AF48">
            <v>34468</v>
          </cell>
          <cell r="AG48">
            <v>30.832876712328765</v>
          </cell>
          <cell r="AH48" t="str">
            <v>&gt;25&lt; 35</v>
          </cell>
          <cell r="AK48">
            <v>11653470</v>
          </cell>
          <cell r="AL48">
            <v>42718</v>
          </cell>
          <cell r="AM48" t="str">
            <v>HOMME</v>
          </cell>
          <cell r="AN48" t="str">
            <v>Célibataire</v>
          </cell>
          <cell r="AQ48">
            <v>3</v>
          </cell>
          <cell r="AR48">
            <v>1</v>
          </cell>
          <cell r="AS48">
            <v>44104.25</v>
          </cell>
          <cell r="AT48" t="str">
            <v>Horaire</v>
          </cell>
          <cell r="AU48">
            <v>1.923</v>
          </cell>
          <cell r="AV48">
            <v>17</v>
          </cell>
          <cell r="AW48" t="str">
            <v>00100</v>
          </cell>
          <cell r="AX48" t="str">
            <v>00002867966</v>
          </cell>
          <cell r="AY48">
            <v>93</v>
          </cell>
          <cell r="AZ48" t="str">
            <v>LA POSTE</v>
          </cell>
          <cell r="BA48" t="str">
            <v>17001000000286796693</v>
          </cell>
          <cell r="BB48">
            <v>20</v>
          </cell>
          <cell r="BC48" t="str">
            <v>2 RUE OUSSAMA IBN ZEID CITE MED ALI</v>
          </cell>
          <cell r="BD48" t="str">
            <v>SIDI HASSINE</v>
          </cell>
          <cell r="BE48">
            <v>1095</v>
          </cell>
          <cell r="BF48" t="str">
            <v>Oui</v>
          </cell>
          <cell r="BG48">
            <v>50542964</v>
          </cell>
          <cell r="BJ48" t="str">
            <v>JAYARA SIDI HASSINE</v>
          </cell>
          <cell r="BK48" t="str">
            <v>-</v>
          </cell>
          <cell r="BN48" t="str">
            <v>17001000000286796693</v>
          </cell>
          <cell r="BO48" t="str">
            <v>BELGHITH  MONCEF</v>
          </cell>
          <cell r="BP48">
            <v>47</v>
          </cell>
          <cell r="BU48" t="str">
            <v>Non-Actif</v>
          </cell>
        </row>
        <row r="49">
          <cell r="B49">
            <v>48</v>
          </cell>
          <cell r="C49" t="str">
            <v>Monsieur</v>
          </cell>
          <cell r="D49" t="str">
            <v>AMRI HAMDI</v>
          </cell>
          <cell r="E49" t="str">
            <v>SAGE Tunisia</v>
          </cell>
          <cell r="F49" t="str">
            <v>FINANCE</v>
          </cell>
          <cell r="G49" t="str">
            <v>RESP COMPTA &amp; FINANCE</v>
          </cell>
          <cell r="K49" t="str">
            <v>CADRE</v>
          </cell>
          <cell r="L49" t="str">
            <v>Finance</v>
          </cell>
          <cell r="M49" t="str">
            <v>RESP COMPTA &amp; FINANCE</v>
          </cell>
          <cell r="N49">
            <v>43773</v>
          </cell>
          <cell r="P49" t="str">
            <v/>
          </cell>
          <cell r="T49" t="str">
            <v>CDI</v>
          </cell>
          <cell r="U49" t="str">
            <v>Titulaire</v>
          </cell>
          <cell r="Z49">
            <v>43773</v>
          </cell>
          <cell r="AA49">
            <v>11</v>
          </cell>
          <cell r="AB49">
            <v>2019</v>
          </cell>
          <cell r="AC49">
            <v>2023</v>
          </cell>
          <cell r="AD49">
            <v>5.3388888888888886</v>
          </cell>
          <cell r="AE49" t="str">
            <v>&gt; 4</v>
          </cell>
          <cell r="AF49">
            <v>30441</v>
          </cell>
          <cell r="AG49">
            <v>41.865753424657534</v>
          </cell>
          <cell r="AH49" t="str">
            <v>&gt;35&lt; 45</v>
          </cell>
          <cell r="AI49">
            <v>16339793</v>
          </cell>
          <cell r="AJ49" t="str">
            <v>05</v>
          </cell>
          <cell r="AK49" t="str">
            <v>07103938</v>
          </cell>
          <cell r="AL49">
            <v>41813</v>
          </cell>
          <cell r="AM49" t="str">
            <v>HOMME</v>
          </cell>
          <cell r="AN49" t="str">
            <v>Marié(e)</v>
          </cell>
          <cell r="AO49">
            <v>2</v>
          </cell>
          <cell r="AQ49">
            <v>16</v>
          </cell>
          <cell r="AR49">
            <v>3</v>
          </cell>
          <cell r="AS49">
            <v>44868.75</v>
          </cell>
          <cell r="AT49" t="str">
            <v>Mensuel</v>
          </cell>
          <cell r="AU49" t="str">
            <v>-</v>
          </cell>
          <cell r="AV49" t="str">
            <v>01</v>
          </cell>
          <cell r="AW49" t="str">
            <v>01305</v>
          </cell>
          <cell r="AX49" t="str">
            <v>41110097412</v>
          </cell>
          <cell r="AY49" t="str">
            <v>55</v>
          </cell>
          <cell r="AZ49" t="str">
            <v>ATB</v>
          </cell>
          <cell r="BA49" t="str">
            <v>01013054111009741255</v>
          </cell>
          <cell r="BB49">
            <v>20</v>
          </cell>
          <cell r="BC49" t="str">
            <v>RUE EL FARAZDAK RESIDENCE LAYEL, BLOC V 6éme ETAGE APP 5</v>
          </cell>
          <cell r="BD49" t="str">
            <v>L'AOUINA TUNIS</v>
          </cell>
          <cell r="BG49">
            <v>98951452</v>
          </cell>
          <cell r="BI49">
            <v>98137116</v>
          </cell>
          <cell r="BK49" t="str">
            <v>CADRE</v>
          </cell>
          <cell r="BN49" t="str">
            <v>01013054111009741255</v>
          </cell>
          <cell r="BO49" t="str">
            <v>AMRI HAMDI</v>
          </cell>
          <cell r="BP49">
            <v>48</v>
          </cell>
          <cell r="BR49" t="e">
            <v>#N/A</v>
          </cell>
          <cell r="BU49" t="str">
            <v>si</v>
          </cell>
        </row>
        <row r="50">
          <cell r="B50">
            <v>49</v>
          </cell>
          <cell r="C50" t="str">
            <v>Mlle</v>
          </cell>
          <cell r="D50" t="str">
            <v>ABDEOUI NAIMA</v>
          </cell>
          <cell r="E50" t="str">
            <v>SAGE Tunisia</v>
          </cell>
          <cell r="F50" t="str">
            <v>PRODUCTION</v>
          </cell>
          <cell r="G50" t="str">
            <v>Alimentatrice</v>
          </cell>
          <cell r="K50" t="str">
            <v>DIRECTS</v>
          </cell>
          <cell r="L50" t="str">
            <v>Variable cost at standard</v>
          </cell>
          <cell r="M50" t="str">
            <v>OUVRIEURE SPECIALISE</v>
          </cell>
          <cell r="N50">
            <v>43777</v>
          </cell>
          <cell r="O50" t="str">
            <v>OK</v>
          </cell>
          <cell r="P50">
            <v>-1861</v>
          </cell>
          <cell r="Q50">
            <v>43836</v>
          </cell>
          <cell r="R50" t="str">
            <v>fin de contrat</v>
          </cell>
          <cell r="T50" t="str">
            <v>CDD</v>
          </cell>
          <cell r="U50" t="str">
            <v>Contractuel</v>
          </cell>
          <cell r="V50">
            <v>43831</v>
          </cell>
          <cell r="W50">
            <v>43861</v>
          </cell>
          <cell r="Z50">
            <v>43777</v>
          </cell>
          <cell r="AA50">
            <v>11</v>
          </cell>
          <cell r="AB50">
            <v>2019</v>
          </cell>
          <cell r="AC50">
            <v>2023</v>
          </cell>
          <cell r="AD50">
            <v>5.3277777777777775</v>
          </cell>
          <cell r="AE50" t="str">
            <v>&gt; 4</v>
          </cell>
          <cell r="AF50">
            <v>29914</v>
          </cell>
          <cell r="AG50">
            <v>43.30958904109589</v>
          </cell>
          <cell r="AH50" t="str">
            <v>&gt;35&lt; 45</v>
          </cell>
          <cell r="AI50">
            <v>12538132</v>
          </cell>
          <cell r="AJ50" t="str">
            <v>06</v>
          </cell>
          <cell r="AK50" t="str">
            <v>07096343</v>
          </cell>
          <cell r="AL50">
            <v>43612</v>
          </cell>
          <cell r="AM50" t="str">
            <v>FEMME</v>
          </cell>
          <cell r="AN50" t="str">
            <v>Célibataire</v>
          </cell>
          <cell r="AQ50">
            <v>3</v>
          </cell>
          <cell r="AR50">
            <v>1</v>
          </cell>
          <cell r="AS50">
            <v>44142.25</v>
          </cell>
          <cell r="AT50" t="str">
            <v>Horaire</v>
          </cell>
          <cell r="AU50">
            <v>3.2549999999999999</v>
          </cell>
          <cell r="AV50">
            <v>14</v>
          </cell>
          <cell r="AW50" t="str">
            <v>00500</v>
          </cell>
          <cell r="AX50">
            <v>51007106578</v>
          </cell>
          <cell r="AY50">
            <v>13</v>
          </cell>
          <cell r="AZ50" t="str">
            <v>BH</v>
          </cell>
          <cell r="BA50" t="str">
            <v>14005005100710657813</v>
          </cell>
          <cell r="BB50">
            <v>20</v>
          </cell>
          <cell r="BC50" t="str">
            <v>1 RUE 9146CITE EL FATH</v>
          </cell>
          <cell r="BD50" t="str">
            <v>TUNIS</v>
          </cell>
          <cell r="BK50" t="str">
            <v>-</v>
          </cell>
          <cell r="BN50" t="str">
            <v>14005005100710657813</v>
          </cell>
          <cell r="BO50" t="str">
            <v>ABDEOUI NAIMA</v>
          </cell>
          <cell r="BP50">
            <v>49</v>
          </cell>
          <cell r="BU50" t="str">
            <v>Non-Actif</v>
          </cell>
        </row>
        <row r="51">
          <cell r="B51">
            <v>50</v>
          </cell>
          <cell r="C51" t="str">
            <v>Mlle</v>
          </cell>
          <cell r="D51" t="str">
            <v>CHHIBI KHAOULA</v>
          </cell>
          <cell r="E51" t="str">
            <v>SAGE Tunisia</v>
          </cell>
          <cell r="F51" t="str">
            <v>PRODUCTION</v>
          </cell>
          <cell r="G51" t="str">
            <v>Couturière</v>
          </cell>
          <cell r="H51">
            <v>965</v>
          </cell>
          <cell r="J51" t="str">
            <v>B</v>
          </cell>
          <cell r="K51" t="str">
            <v>DIRECTS</v>
          </cell>
          <cell r="L51" t="str">
            <v>Variable cost at standard</v>
          </cell>
          <cell r="M51" t="str">
            <v>OUVRIERE SPECIALISE</v>
          </cell>
          <cell r="N51">
            <v>43775</v>
          </cell>
          <cell r="O51" t="str">
            <v>OK</v>
          </cell>
          <cell r="P51">
            <v>-1041</v>
          </cell>
          <cell r="Q51">
            <v>44657</v>
          </cell>
          <cell r="R51" t="str">
            <v>Autre job</v>
          </cell>
          <cell r="T51" t="str">
            <v>CDD</v>
          </cell>
          <cell r="U51" t="str">
            <v>Contractuel</v>
          </cell>
          <cell r="V51">
            <v>44621</v>
          </cell>
          <cell r="W51">
            <v>44681</v>
          </cell>
          <cell r="Z51">
            <v>43775</v>
          </cell>
          <cell r="AA51">
            <v>11</v>
          </cell>
          <cell r="AB51">
            <v>2019</v>
          </cell>
          <cell r="AC51">
            <v>2023</v>
          </cell>
          <cell r="AD51">
            <v>5.333333333333333</v>
          </cell>
          <cell r="AE51" t="str">
            <v>&gt; 4</v>
          </cell>
          <cell r="AF51">
            <v>36535</v>
          </cell>
          <cell r="AG51">
            <v>25.169863013698631</v>
          </cell>
          <cell r="AH51" t="str">
            <v>&gt;25&lt; 35</v>
          </cell>
          <cell r="AI51">
            <v>17105239</v>
          </cell>
          <cell r="AJ51" t="str">
            <v>01</v>
          </cell>
          <cell r="AK51" t="str">
            <v>07232329</v>
          </cell>
          <cell r="AL51">
            <v>42524</v>
          </cell>
          <cell r="AM51" t="str">
            <v>FEMME</v>
          </cell>
          <cell r="AN51" t="str">
            <v>Célibataire</v>
          </cell>
          <cell r="AQ51">
            <v>3</v>
          </cell>
          <cell r="AR51">
            <v>2</v>
          </cell>
          <cell r="AS51">
            <v>44505.5</v>
          </cell>
          <cell r="AT51" t="str">
            <v>Horaire</v>
          </cell>
          <cell r="AU51">
            <v>3.2549999999999999</v>
          </cell>
          <cell r="AV51" t="str">
            <v>08</v>
          </cell>
          <cell r="AW51" t="str">
            <v>04702</v>
          </cell>
          <cell r="AX51" t="str">
            <v>00240017171</v>
          </cell>
          <cell r="AY51" t="str">
            <v>07</v>
          </cell>
          <cell r="AZ51" t="str">
            <v>BIAT</v>
          </cell>
          <cell r="BA51" t="str">
            <v>08047020024001717107</v>
          </cell>
          <cell r="BB51">
            <v>20</v>
          </cell>
          <cell r="BC51" t="str">
            <v>CITE MONGI SLIM MHAMDIA</v>
          </cell>
          <cell r="BD51" t="str">
            <v>BEN AROUS</v>
          </cell>
          <cell r="BE51">
            <v>1145</v>
          </cell>
          <cell r="BF51" t="str">
            <v>Oui</v>
          </cell>
          <cell r="BG51">
            <v>58178785</v>
          </cell>
          <cell r="BJ51" t="str">
            <v>MOSQUE OMAR MHAMDIA</v>
          </cell>
          <cell r="BK51" t="str">
            <v>B-965</v>
          </cell>
          <cell r="BN51" t="str">
            <v>08047020024001717107</v>
          </cell>
          <cell r="BO51" t="str">
            <v>CHHIBI KHAOULA</v>
          </cell>
          <cell r="BP51">
            <v>50</v>
          </cell>
          <cell r="BU51" t="str">
            <v>Non-Actif</v>
          </cell>
        </row>
        <row r="52">
          <cell r="B52">
            <v>51</v>
          </cell>
          <cell r="C52" t="str">
            <v>Madame</v>
          </cell>
          <cell r="D52" t="str">
            <v>GHANMI RAFIKA</v>
          </cell>
          <cell r="E52" t="str">
            <v>SAGE Tunisia</v>
          </cell>
          <cell r="F52" t="str">
            <v>PRODUCTION</v>
          </cell>
          <cell r="G52" t="str">
            <v>Couturière</v>
          </cell>
          <cell r="H52" t="str">
            <v>JFU</v>
          </cell>
          <cell r="I52" t="str">
            <v>Mabrourk Ben Moussa</v>
          </cell>
          <cell r="J52" t="str">
            <v>A</v>
          </cell>
          <cell r="K52" t="str">
            <v>DIRECTS</v>
          </cell>
          <cell r="L52" t="str">
            <v>Variable cost at standard</v>
          </cell>
          <cell r="M52" t="str">
            <v>OUVRIERE SPECIALISE</v>
          </cell>
          <cell r="N52">
            <v>43775</v>
          </cell>
          <cell r="O52">
            <v>45167</v>
          </cell>
          <cell r="P52" t="str">
            <v/>
          </cell>
          <cell r="T52" t="str">
            <v>CDI</v>
          </cell>
          <cell r="U52" t="str">
            <v>Titulaire</v>
          </cell>
          <cell r="V52">
            <v>45167</v>
          </cell>
          <cell r="Z52">
            <v>43775</v>
          </cell>
          <cell r="AA52">
            <v>11</v>
          </cell>
          <cell r="AB52">
            <v>2019</v>
          </cell>
          <cell r="AC52">
            <v>2023</v>
          </cell>
          <cell r="AD52">
            <v>5.333333333333333</v>
          </cell>
          <cell r="AE52" t="str">
            <v>&gt; 4</v>
          </cell>
          <cell r="AF52">
            <v>27039</v>
          </cell>
          <cell r="AG52">
            <v>51.186301369863017</v>
          </cell>
          <cell r="AH52" t="str">
            <v>&gt;45&lt; 55</v>
          </cell>
          <cell r="AI52">
            <v>12301307</v>
          </cell>
          <cell r="AJ52" t="str">
            <v>08</v>
          </cell>
          <cell r="AK52" t="str">
            <v>07024336</v>
          </cell>
          <cell r="AL52">
            <v>36615</v>
          </cell>
          <cell r="AM52" t="str">
            <v>FEMME</v>
          </cell>
          <cell r="AN52" t="str">
            <v>Marié(e)</v>
          </cell>
          <cell r="AO52">
            <v>3</v>
          </cell>
          <cell r="AQ52">
            <v>3</v>
          </cell>
          <cell r="AR52">
            <v>3</v>
          </cell>
          <cell r="AS52">
            <v>44870.75</v>
          </cell>
          <cell r="AT52" t="str">
            <v>Horaire</v>
          </cell>
          <cell r="AU52">
            <v>3.383</v>
          </cell>
          <cell r="AV52" t="str">
            <v>17</v>
          </cell>
          <cell r="AW52" t="str">
            <v>00100</v>
          </cell>
          <cell r="AX52" t="str">
            <v>00000550027</v>
          </cell>
          <cell r="AY52" t="str">
            <v>77</v>
          </cell>
          <cell r="AZ52" t="str">
            <v>LA POSTE</v>
          </cell>
          <cell r="BA52" t="str">
            <v>17001000000055002777</v>
          </cell>
          <cell r="BB52">
            <v>20</v>
          </cell>
          <cell r="BC52" t="str">
            <v>13 RUE 10412CITE ENNOUR</v>
          </cell>
          <cell r="BD52" t="str">
            <v>TUNIS</v>
          </cell>
          <cell r="BG52">
            <v>92480110</v>
          </cell>
          <cell r="BH52">
            <v>23018432</v>
          </cell>
          <cell r="BJ52" t="str">
            <v>ARRÊT KOCHK MHAMDIA</v>
          </cell>
          <cell r="BK52" t="str">
            <v>A-JFU</v>
          </cell>
          <cell r="BL52" t="str">
            <v>1.3</v>
          </cell>
          <cell r="BN52" t="str">
            <v>17001000000055002777</v>
          </cell>
          <cell r="BO52" t="str">
            <v>GHANMI RAFIKA</v>
          </cell>
          <cell r="BP52">
            <v>51</v>
          </cell>
          <cell r="BR52" t="e">
            <v>#N/A</v>
          </cell>
          <cell r="BT52">
            <v>810</v>
          </cell>
          <cell r="BU52" t="str">
            <v>si</v>
          </cell>
          <cell r="BV52" t="str">
            <v>560 A SP</v>
          </cell>
        </row>
        <row r="53">
          <cell r="B53">
            <v>52</v>
          </cell>
          <cell r="C53" t="str">
            <v>Monsieur</v>
          </cell>
          <cell r="D53" t="str">
            <v>KHALFAOUI AKRAM</v>
          </cell>
          <cell r="E53" t="str">
            <v>SAGE Tunisia</v>
          </cell>
          <cell r="F53" t="str">
            <v>PRODUCTION</v>
          </cell>
          <cell r="G53" t="str">
            <v>Couturière</v>
          </cell>
          <cell r="K53" t="str">
            <v>DIRECTS</v>
          </cell>
          <cell r="L53" t="str">
            <v>Variable cost at standard</v>
          </cell>
          <cell r="M53" t="str">
            <v>OUVRIER SPECIALISE</v>
          </cell>
          <cell r="N53">
            <v>43775</v>
          </cell>
          <cell r="O53" t="str">
            <v>OK</v>
          </cell>
          <cell r="P53">
            <v>-1892</v>
          </cell>
          <cell r="Q53">
            <v>43798</v>
          </cell>
          <cell r="T53" t="str">
            <v>CDD</v>
          </cell>
          <cell r="U53" t="str">
            <v>Contractuel</v>
          </cell>
          <cell r="V53">
            <v>43800</v>
          </cell>
          <cell r="W53">
            <v>43830</v>
          </cell>
          <cell r="Z53">
            <v>43775</v>
          </cell>
          <cell r="AA53">
            <v>11</v>
          </cell>
          <cell r="AB53">
            <v>2019</v>
          </cell>
          <cell r="AC53">
            <v>2023</v>
          </cell>
          <cell r="AD53">
            <v>5.333333333333333</v>
          </cell>
          <cell r="AE53" t="str">
            <v>&gt; 4</v>
          </cell>
          <cell r="AF53">
            <v>34210</v>
          </cell>
          <cell r="AG53">
            <v>31.539726027397261</v>
          </cell>
          <cell r="AH53" t="str">
            <v>&gt;25&lt; 35</v>
          </cell>
          <cell r="AI53">
            <v>16951188</v>
          </cell>
          <cell r="AJ53" t="str">
            <v>00</v>
          </cell>
          <cell r="AK53" t="str">
            <v>07209114</v>
          </cell>
          <cell r="AL53">
            <v>41316</v>
          </cell>
          <cell r="AM53" t="str">
            <v>HOMME</v>
          </cell>
          <cell r="AN53" t="str">
            <v>Célibataire</v>
          </cell>
          <cell r="AS53">
            <v>43775</v>
          </cell>
          <cell r="AT53" t="str">
            <v>Mensuel</v>
          </cell>
          <cell r="AU53">
            <v>3.2549999999999999</v>
          </cell>
          <cell r="AV53" t="str">
            <v>08</v>
          </cell>
          <cell r="AW53">
            <v>10200</v>
          </cell>
          <cell r="AX53" t="str">
            <v>07320104275</v>
          </cell>
          <cell r="AY53">
            <v>74</v>
          </cell>
          <cell r="AZ53" t="str">
            <v>BIAT</v>
          </cell>
          <cell r="BA53" t="str">
            <v>08102000732010427574</v>
          </cell>
          <cell r="BB53">
            <v>20</v>
          </cell>
          <cell r="BC53" t="str">
            <v>163 RUE KHZAMI CITE EL WIFAK1</v>
          </cell>
          <cell r="BD53" t="str">
            <v>NOUVELLE MEDINA</v>
          </cell>
          <cell r="BK53" t="str">
            <v>-</v>
          </cell>
          <cell r="BN53" t="str">
            <v>08102000732010427574</v>
          </cell>
          <cell r="BO53" t="str">
            <v>KHALFAOUI AKRAM</v>
          </cell>
          <cell r="BP53">
            <v>52</v>
          </cell>
          <cell r="BU53" t="str">
            <v>Non-Actif</v>
          </cell>
        </row>
        <row r="54">
          <cell r="B54">
            <v>53</v>
          </cell>
          <cell r="C54" t="str">
            <v>Madame</v>
          </cell>
          <cell r="D54" t="str">
            <v>MANAI JAMILA</v>
          </cell>
          <cell r="E54" t="str">
            <v>SAGE Tunisia</v>
          </cell>
          <cell r="F54" t="str">
            <v>PRODUCTION</v>
          </cell>
          <cell r="G54" t="str">
            <v>Couturière</v>
          </cell>
          <cell r="H54" t="str">
            <v>SA</v>
          </cell>
          <cell r="K54" t="str">
            <v>DIRECTS</v>
          </cell>
          <cell r="L54" t="str">
            <v>Variable cost at standard</v>
          </cell>
          <cell r="M54" t="str">
            <v>OUVRIERE SPECIALISE</v>
          </cell>
          <cell r="N54">
            <v>43775</v>
          </cell>
          <cell r="O54" t="str">
            <v>OK</v>
          </cell>
          <cell r="P54">
            <v>-1740</v>
          </cell>
          <cell r="Q54">
            <v>44012</v>
          </cell>
          <cell r="R54" t="str">
            <v>MANQUE CHARGE TRAVAIL</v>
          </cell>
          <cell r="T54" t="str">
            <v>CDD</v>
          </cell>
          <cell r="U54" t="str">
            <v>Contractuel</v>
          </cell>
          <cell r="V54">
            <v>43952</v>
          </cell>
          <cell r="W54">
            <v>43982</v>
          </cell>
          <cell r="Z54">
            <v>43775</v>
          </cell>
          <cell r="AA54">
            <v>11</v>
          </cell>
          <cell r="AB54">
            <v>2019</v>
          </cell>
          <cell r="AC54">
            <v>2023</v>
          </cell>
          <cell r="AD54">
            <v>5.333333333333333</v>
          </cell>
          <cell r="AE54" t="str">
            <v>&gt; 4</v>
          </cell>
          <cell r="AF54">
            <v>31026</v>
          </cell>
          <cell r="AG54">
            <v>40.263013698630139</v>
          </cell>
          <cell r="AH54" t="str">
            <v>&gt;35&lt; 45</v>
          </cell>
          <cell r="AI54">
            <v>12882136</v>
          </cell>
          <cell r="AJ54" t="str">
            <v>04</v>
          </cell>
          <cell r="AK54" t="str">
            <v>07142959</v>
          </cell>
          <cell r="AL54">
            <v>42942</v>
          </cell>
          <cell r="AM54" t="str">
            <v>FEMME</v>
          </cell>
          <cell r="AN54" t="str">
            <v>Marié(e)</v>
          </cell>
          <cell r="AO54">
            <v>1</v>
          </cell>
          <cell r="AQ54">
            <v>3</v>
          </cell>
          <cell r="AR54">
            <v>1</v>
          </cell>
          <cell r="AS54">
            <v>44140.25</v>
          </cell>
          <cell r="AT54" t="str">
            <v>Horaire</v>
          </cell>
          <cell r="AU54">
            <v>3.2549999999999999</v>
          </cell>
          <cell r="AV54">
            <v>17</v>
          </cell>
          <cell r="AW54" t="str">
            <v>00100</v>
          </cell>
          <cell r="AX54" t="str">
            <v>00001496169</v>
          </cell>
          <cell r="AY54">
            <v>65</v>
          </cell>
          <cell r="AZ54" t="str">
            <v>LA POSTE</v>
          </cell>
          <cell r="BA54" t="str">
            <v>17001000000149616965</v>
          </cell>
          <cell r="BB54">
            <v>20</v>
          </cell>
          <cell r="BC54" t="str">
            <v>22 RUE JEBAL ARAFET CITE ENNASR</v>
          </cell>
          <cell r="BD54" t="str">
            <v>MHAMDIA</v>
          </cell>
          <cell r="BE54">
            <v>1145</v>
          </cell>
          <cell r="BG54">
            <v>27422859</v>
          </cell>
          <cell r="BH54">
            <v>24234238</v>
          </cell>
          <cell r="BJ54" t="str">
            <v>MOSQUE OMAR MHAMDIA</v>
          </cell>
          <cell r="BK54" t="str">
            <v>-SA</v>
          </cell>
          <cell r="BN54" t="str">
            <v>17001000000149616965</v>
          </cell>
          <cell r="BO54" t="str">
            <v>MANAI JAMILA</v>
          </cell>
          <cell r="BP54">
            <v>53</v>
          </cell>
          <cell r="BU54" t="str">
            <v>Non-Actif</v>
          </cell>
        </row>
        <row r="55">
          <cell r="B55">
            <v>54</v>
          </cell>
          <cell r="C55" t="str">
            <v>Mlle</v>
          </cell>
          <cell r="D55" t="str">
            <v>OURI RIHAB</v>
          </cell>
          <cell r="E55" t="str">
            <v>SAGE Tunisia</v>
          </cell>
          <cell r="F55" t="str">
            <v>PRODUCTION</v>
          </cell>
          <cell r="G55" t="str">
            <v>Couturière</v>
          </cell>
          <cell r="H55">
            <v>560</v>
          </cell>
          <cell r="J55" t="str">
            <v>B</v>
          </cell>
          <cell r="K55" t="str">
            <v>DIRECTS</v>
          </cell>
          <cell r="L55" t="str">
            <v>Variable cost at standard</v>
          </cell>
          <cell r="M55" t="str">
            <v>OUVRIERE SPECIALISE</v>
          </cell>
          <cell r="N55">
            <v>43777</v>
          </cell>
          <cell r="O55" t="str">
            <v>OK</v>
          </cell>
          <cell r="P55">
            <v>-796</v>
          </cell>
          <cell r="Q55">
            <v>44869</v>
          </cell>
          <cell r="R55" t="str">
            <v>démissionnaire</v>
          </cell>
          <cell r="T55" t="str">
            <v>CDD</v>
          </cell>
          <cell r="U55" t="str">
            <v>Contractuel</v>
          </cell>
          <cell r="V55">
            <v>44866</v>
          </cell>
          <cell r="W55">
            <v>44926</v>
          </cell>
          <cell r="Z55">
            <v>43777</v>
          </cell>
          <cell r="AA55">
            <v>11</v>
          </cell>
          <cell r="AB55">
            <v>2019</v>
          </cell>
          <cell r="AC55">
            <v>2023</v>
          </cell>
          <cell r="AD55">
            <v>5.3277777777777775</v>
          </cell>
          <cell r="AE55" t="str">
            <v>&gt; 4</v>
          </cell>
          <cell r="AF55">
            <v>35560</v>
          </cell>
          <cell r="AG55">
            <v>27.841095890410958</v>
          </cell>
          <cell r="AH55" t="str">
            <v>&gt;25&lt; 35</v>
          </cell>
          <cell r="AI55">
            <v>16796877</v>
          </cell>
          <cell r="AJ55" t="str">
            <v>05</v>
          </cell>
          <cell r="AK55">
            <v>13007485</v>
          </cell>
          <cell r="AL55">
            <v>43210</v>
          </cell>
          <cell r="AM55" t="str">
            <v>FEMME</v>
          </cell>
          <cell r="AN55" t="str">
            <v>Célibataire</v>
          </cell>
          <cell r="AQ55">
            <v>3</v>
          </cell>
          <cell r="AR55">
            <v>3</v>
          </cell>
          <cell r="AS55">
            <v>44872.75</v>
          </cell>
          <cell r="AT55" t="str">
            <v>Horaire</v>
          </cell>
          <cell r="AU55">
            <v>3.383</v>
          </cell>
          <cell r="AV55" t="str">
            <v>12</v>
          </cell>
          <cell r="AW55" t="str">
            <v>40600</v>
          </cell>
          <cell r="AX55" t="str">
            <v>00002334352</v>
          </cell>
          <cell r="AY55" t="str">
            <v>18</v>
          </cell>
          <cell r="AZ55" t="str">
            <v>UIB</v>
          </cell>
          <cell r="BA55" t="str">
            <v>12406000000233435218</v>
          </cell>
          <cell r="BB55">
            <v>20</v>
          </cell>
          <cell r="BC55" t="str">
            <v>26 RUE 32 EZZAHROUNI</v>
          </cell>
          <cell r="BD55" t="str">
            <v>TUNIS</v>
          </cell>
          <cell r="BF55" t="str">
            <v>Oui</v>
          </cell>
          <cell r="BG55">
            <v>56126378</v>
          </cell>
          <cell r="BJ55" t="str">
            <v>TRUBINAL JAYARA</v>
          </cell>
          <cell r="BK55" t="str">
            <v>B-560</v>
          </cell>
          <cell r="BN55" t="str">
            <v>12406000000233435218</v>
          </cell>
          <cell r="BO55" t="str">
            <v>OURI RIHAB</v>
          </cell>
          <cell r="BP55">
            <v>54</v>
          </cell>
          <cell r="BR55" t="e">
            <v>#REF!</v>
          </cell>
          <cell r="BU55" t="str">
            <v>Non-Actif</v>
          </cell>
        </row>
        <row r="56">
          <cell r="B56">
            <v>55</v>
          </cell>
          <cell r="C56" t="str">
            <v>Madame</v>
          </cell>
          <cell r="D56" t="str">
            <v>BOUGHANMI NABILA</v>
          </cell>
          <cell r="E56" t="str">
            <v>SAGE Tunisia</v>
          </cell>
          <cell r="F56" t="str">
            <v>PRODUCTION</v>
          </cell>
          <cell r="G56" t="str">
            <v>FORMATRICE DE PRODUCTION</v>
          </cell>
          <cell r="H56" t="str">
            <v xml:space="preserve">FORMATRICE </v>
          </cell>
          <cell r="K56" t="str">
            <v>INDIRECTS</v>
          </cell>
          <cell r="L56" t="str">
            <v>Manufacturing Fixed</v>
          </cell>
          <cell r="M56" t="str">
            <v>FORMATRICE DE PRODUCTION</v>
          </cell>
          <cell r="N56">
            <v>43777</v>
          </cell>
          <cell r="O56" t="str">
            <v/>
          </cell>
          <cell r="P56" t="str">
            <v/>
          </cell>
          <cell r="T56" t="str">
            <v>CDI</v>
          </cell>
          <cell r="U56" t="str">
            <v>Titulaire</v>
          </cell>
          <cell r="Z56">
            <v>43777</v>
          </cell>
          <cell r="AA56">
            <v>11</v>
          </cell>
          <cell r="AB56">
            <v>2019</v>
          </cell>
          <cell r="AC56">
            <v>2023</v>
          </cell>
          <cell r="AD56">
            <v>5.3277777777777775</v>
          </cell>
          <cell r="AE56" t="str">
            <v>&gt; 4</v>
          </cell>
          <cell r="AF56">
            <v>27124</v>
          </cell>
          <cell r="AG56">
            <v>50.953424657534249</v>
          </cell>
          <cell r="AH56" t="str">
            <v>&gt;45&lt; 55</v>
          </cell>
          <cell r="AI56">
            <v>11710420</v>
          </cell>
          <cell r="AJ56" t="str">
            <v>03</v>
          </cell>
          <cell r="AK56" t="str">
            <v>07082104</v>
          </cell>
          <cell r="AL56">
            <v>40838</v>
          </cell>
          <cell r="AM56" t="str">
            <v>FEMME</v>
          </cell>
          <cell r="AN56" t="str">
            <v>Marié(e)</v>
          </cell>
          <cell r="AO56">
            <v>3</v>
          </cell>
          <cell r="AQ56">
            <v>6</v>
          </cell>
          <cell r="AR56">
            <v>3</v>
          </cell>
          <cell r="AS56">
            <v>44872.75</v>
          </cell>
          <cell r="AT56" t="str">
            <v>Horaire</v>
          </cell>
          <cell r="AU56">
            <v>3.383</v>
          </cell>
          <cell r="AV56">
            <v>24</v>
          </cell>
          <cell r="AW56" t="str">
            <v>01108</v>
          </cell>
          <cell r="AX56" t="str">
            <v>87712511101</v>
          </cell>
          <cell r="AY56">
            <v>34</v>
          </cell>
          <cell r="AZ56" t="str">
            <v>BTE</v>
          </cell>
          <cell r="BA56" t="str">
            <v>24011088771251110134</v>
          </cell>
          <cell r="BB56">
            <v>20</v>
          </cell>
          <cell r="BC56" t="str">
            <v>31 CITE BALIBORJ GHORBEL</v>
          </cell>
          <cell r="BD56" t="str">
            <v>NOUVELLE MEDINA</v>
          </cell>
          <cell r="BF56">
            <v>45153</v>
          </cell>
          <cell r="BG56">
            <v>94942682</v>
          </cell>
          <cell r="BJ56" t="str">
            <v>YASMINETTE HÔP</v>
          </cell>
          <cell r="BK56" t="str">
            <v xml:space="preserve">-FORMATRICE </v>
          </cell>
          <cell r="BN56" t="str">
            <v>24011088771251110134</v>
          </cell>
          <cell r="BO56" t="str">
            <v>BOUGHANMI NABILA</v>
          </cell>
          <cell r="BP56">
            <v>55</v>
          </cell>
          <cell r="BR56" t="e">
            <v>#N/A</v>
          </cell>
          <cell r="BU56" t="str">
            <v>si</v>
          </cell>
          <cell r="BV56" t="str">
            <v xml:space="preserve">FORMATRICE </v>
          </cell>
        </row>
        <row r="57">
          <cell r="B57">
            <v>56</v>
          </cell>
          <cell r="C57" t="str">
            <v>mlle</v>
          </cell>
          <cell r="D57" t="str">
            <v>ABDELLI CHAIMA</v>
          </cell>
          <cell r="E57" t="str">
            <v>SAGE Tunisia</v>
          </cell>
          <cell r="G57" t="str">
            <v>Couturière</v>
          </cell>
          <cell r="K57" t="str">
            <v>DIRECTS</v>
          </cell>
          <cell r="L57" t="str">
            <v>Variable cost at standard</v>
          </cell>
          <cell r="N57">
            <v>43777</v>
          </cell>
          <cell r="O57" t="str">
            <v/>
          </cell>
          <cell r="P57" t="str">
            <v/>
          </cell>
          <cell r="Q57">
            <v>43784</v>
          </cell>
          <cell r="U57" t="str">
            <v>Contractuel</v>
          </cell>
          <cell r="AA57">
            <v>11</v>
          </cell>
          <cell r="AB57">
            <v>2019</v>
          </cell>
          <cell r="AC57">
            <v>2023</v>
          </cell>
          <cell r="AD57">
            <v>5.3277777777777775</v>
          </cell>
          <cell r="AE57" t="str">
            <v>&gt; 4</v>
          </cell>
          <cell r="AG57">
            <v>125.26575342465753</v>
          </cell>
          <cell r="AH57" t="str">
            <v>&gt; 55</v>
          </cell>
          <cell r="AM57" t="str">
            <v>FEMME</v>
          </cell>
          <cell r="AN57" t="str">
            <v>Célibataire</v>
          </cell>
          <cell r="AS57">
            <v>43777</v>
          </cell>
          <cell r="AT57" t="str">
            <v>Mensuel</v>
          </cell>
          <cell r="AU57">
            <v>3.2549999999999999</v>
          </cell>
          <cell r="AX57" t="str">
            <v/>
          </cell>
          <cell r="BA57" t="str">
            <v/>
          </cell>
          <cell r="BB57">
            <v>0</v>
          </cell>
          <cell r="BK57" t="str">
            <v>-</v>
          </cell>
          <cell r="BN57" t="str">
            <v/>
          </cell>
          <cell r="BO57" t="str">
            <v>ABDELLI CHAIMA</v>
          </cell>
          <cell r="BP57">
            <v>56</v>
          </cell>
          <cell r="BU57" t="str">
            <v>Non-Actif</v>
          </cell>
        </row>
        <row r="58">
          <cell r="B58">
            <v>57</v>
          </cell>
          <cell r="C58" t="str">
            <v>Madame</v>
          </cell>
          <cell r="D58" t="str">
            <v>HANACHI AMEL</v>
          </cell>
          <cell r="E58" t="str">
            <v>SAGE Tunisia</v>
          </cell>
          <cell r="F58" t="str">
            <v>PRODUCTION</v>
          </cell>
          <cell r="G58" t="str">
            <v>Couturière</v>
          </cell>
          <cell r="K58" t="str">
            <v>DIRECTS</v>
          </cell>
          <cell r="L58" t="str">
            <v>Variable cost at standard</v>
          </cell>
          <cell r="M58" t="str">
            <v>OUVRIEURE SPECIALISE</v>
          </cell>
          <cell r="N58">
            <v>43780</v>
          </cell>
          <cell r="O58" t="str">
            <v>OK</v>
          </cell>
          <cell r="P58">
            <v>-1892</v>
          </cell>
          <cell r="Q58">
            <v>43820</v>
          </cell>
          <cell r="T58" t="str">
            <v>CDD</v>
          </cell>
          <cell r="U58" t="str">
            <v>Contractuel</v>
          </cell>
          <cell r="V58">
            <v>43780</v>
          </cell>
          <cell r="W58">
            <v>43830</v>
          </cell>
          <cell r="Z58">
            <v>43780</v>
          </cell>
          <cell r="AA58">
            <v>11</v>
          </cell>
          <cell r="AB58">
            <v>2019</v>
          </cell>
          <cell r="AC58">
            <v>2023</v>
          </cell>
          <cell r="AD58">
            <v>5.3194444444444446</v>
          </cell>
          <cell r="AE58" t="str">
            <v>&gt; 4</v>
          </cell>
          <cell r="AF58">
            <v>28232</v>
          </cell>
          <cell r="AG58">
            <v>47.917808219178085</v>
          </cell>
          <cell r="AH58" t="str">
            <v>&gt;45&lt; 55</v>
          </cell>
          <cell r="AI58">
            <v>12380814</v>
          </cell>
          <cell r="AJ58" t="str">
            <v>08</v>
          </cell>
          <cell r="AK58" t="str">
            <v>04675976</v>
          </cell>
          <cell r="AL58">
            <v>39228</v>
          </cell>
          <cell r="AM58" t="str">
            <v>FEMME</v>
          </cell>
          <cell r="AN58" t="str">
            <v>Marié(e)</v>
          </cell>
          <cell r="AS58">
            <v>43780</v>
          </cell>
          <cell r="AT58" t="str">
            <v>Horaire</v>
          </cell>
          <cell r="AU58">
            <v>3.2549999999999999</v>
          </cell>
          <cell r="AV58" t="str">
            <v>07</v>
          </cell>
          <cell r="AW58" t="str">
            <v>08001</v>
          </cell>
          <cell r="AX58">
            <v>38105530308</v>
          </cell>
          <cell r="AY58">
            <v>38</v>
          </cell>
          <cell r="AZ58" t="str">
            <v>AMEN BANK</v>
          </cell>
          <cell r="BA58" t="str">
            <v>07080013810553030838</v>
          </cell>
          <cell r="BB58">
            <v>20</v>
          </cell>
          <cell r="BC58" t="str">
            <v>GHDIR EL KOLLA EL AGBA</v>
          </cell>
          <cell r="BD58" t="str">
            <v>TUNIS</v>
          </cell>
          <cell r="BK58" t="str">
            <v>-</v>
          </cell>
          <cell r="BN58" t="str">
            <v>07080013810553030838</v>
          </cell>
          <cell r="BO58" t="str">
            <v>HANACHI AMEL</v>
          </cell>
          <cell r="BP58">
            <v>57</v>
          </cell>
          <cell r="BU58" t="str">
            <v>Non-Actif</v>
          </cell>
        </row>
        <row r="59">
          <cell r="B59">
            <v>58</v>
          </cell>
          <cell r="C59" t="str">
            <v>Madame</v>
          </cell>
          <cell r="D59" t="str">
            <v>SASSI LATIFA</v>
          </cell>
          <cell r="E59" t="str">
            <v>SAGE Tunisia</v>
          </cell>
          <cell r="F59" t="str">
            <v>PRODUCTION</v>
          </cell>
          <cell r="G59" t="str">
            <v>Couturière</v>
          </cell>
          <cell r="H59" t="str">
            <v>Skoda</v>
          </cell>
          <cell r="I59" t="str">
            <v>abdelhalim</v>
          </cell>
          <cell r="J59" t="str">
            <v>B</v>
          </cell>
          <cell r="K59" t="str">
            <v>DIRECTS</v>
          </cell>
          <cell r="L59" t="str">
            <v>Variable cost at standard</v>
          </cell>
          <cell r="M59" t="str">
            <v>OUVRIERE SPECIALISE</v>
          </cell>
          <cell r="N59">
            <v>43780</v>
          </cell>
          <cell r="O59">
            <v>45229</v>
          </cell>
          <cell r="P59" t="str">
            <v/>
          </cell>
          <cell r="T59" t="str">
            <v>CDI</v>
          </cell>
          <cell r="U59" t="str">
            <v>Titulaire</v>
          </cell>
          <cell r="V59">
            <v>45200</v>
          </cell>
          <cell r="Z59">
            <v>43780</v>
          </cell>
          <cell r="AA59">
            <v>11</v>
          </cell>
          <cell r="AB59">
            <v>2019</v>
          </cell>
          <cell r="AC59">
            <v>2023</v>
          </cell>
          <cell r="AD59">
            <v>5.3194444444444446</v>
          </cell>
          <cell r="AE59" t="str">
            <v>&gt; 4</v>
          </cell>
          <cell r="AF59">
            <v>27989</v>
          </cell>
          <cell r="AG59">
            <v>48.583561643835615</v>
          </cell>
          <cell r="AH59" t="str">
            <v>&gt;45&lt; 55</v>
          </cell>
          <cell r="AI59">
            <v>12361070</v>
          </cell>
          <cell r="AJ59" t="str">
            <v>07</v>
          </cell>
          <cell r="AK59" t="str">
            <v>04674268</v>
          </cell>
          <cell r="AL59">
            <v>41339</v>
          </cell>
          <cell r="AM59" t="str">
            <v>FEMME</v>
          </cell>
          <cell r="AN59" t="str">
            <v>Marié(e)</v>
          </cell>
          <cell r="AO59">
            <v>1</v>
          </cell>
          <cell r="AQ59">
            <v>3</v>
          </cell>
          <cell r="AR59">
            <v>3</v>
          </cell>
          <cell r="AS59">
            <v>44875.75</v>
          </cell>
          <cell r="AT59" t="str">
            <v>Horaire</v>
          </cell>
          <cell r="AU59">
            <v>3.383</v>
          </cell>
          <cell r="AV59" t="str">
            <v>17</v>
          </cell>
          <cell r="AW59" t="str">
            <v>00100</v>
          </cell>
          <cell r="AX59" t="str">
            <v>00002883608</v>
          </cell>
          <cell r="AY59" t="str">
            <v>18</v>
          </cell>
          <cell r="AZ59" t="str">
            <v>LA POSTE</v>
          </cell>
          <cell r="BA59" t="str">
            <v>17001000000288360818</v>
          </cell>
          <cell r="BB59">
            <v>20</v>
          </cell>
          <cell r="BC59" t="str">
            <v>5 IMPASSE 8 RUE 42355 AGBA</v>
          </cell>
          <cell r="BD59" t="str">
            <v>TUNIS</v>
          </cell>
          <cell r="BG59">
            <v>20095232</v>
          </cell>
          <cell r="BJ59" t="str">
            <v>EL AGBA 1</v>
          </cell>
          <cell r="BK59" t="str">
            <v>B-Skoda</v>
          </cell>
          <cell r="BL59" t="str">
            <v>2.1</v>
          </cell>
          <cell r="BN59" t="str">
            <v>17001000000288360818</v>
          </cell>
          <cell r="BO59" t="str">
            <v>SASSI LATIFA</v>
          </cell>
          <cell r="BP59">
            <v>58</v>
          </cell>
          <cell r="BR59" t="e">
            <v>#N/A</v>
          </cell>
          <cell r="BT59">
            <v>290</v>
          </cell>
          <cell r="BU59" t="str">
            <v>si</v>
          </cell>
          <cell r="BV59" t="str">
            <v>P6</v>
          </cell>
        </row>
        <row r="60">
          <cell r="B60">
            <v>59</v>
          </cell>
          <cell r="C60" t="str">
            <v>Madame</v>
          </cell>
          <cell r="D60" t="str">
            <v>TLICHET HANENE</v>
          </cell>
          <cell r="E60" t="str">
            <v>SAGE Tunisia</v>
          </cell>
          <cell r="F60" t="str">
            <v>PRODUCTION</v>
          </cell>
          <cell r="G60" t="str">
            <v>Couturière</v>
          </cell>
          <cell r="H60">
            <v>560</v>
          </cell>
          <cell r="I60" t="str">
            <v>Mabrourk Ben Moussa</v>
          </cell>
          <cell r="J60" t="str">
            <v>A</v>
          </cell>
          <cell r="K60" t="str">
            <v>DIRECTS</v>
          </cell>
          <cell r="L60" t="str">
            <v>Variable cost at standard</v>
          </cell>
          <cell r="M60" t="str">
            <v>OUVRIERE SPECIALISE</v>
          </cell>
          <cell r="N60">
            <v>43780</v>
          </cell>
          <cell r="O60">
            <v>45167</v>
          </cell>
          <cell r="P60" t="str">
            <v/>
          </cell>
          <cell r="T60" t="str">
            <v>CDI</v>
          </cell>
          <cell r="U60" t="str">
            <v>Titulaire</v>
          </cell>
          <cell r="V60">
            <v>45167</v>
          </cell>
          <cell r="Z60">
            <v>43780</v>
          </cell>
          <cell r="AA60">
            <v>11</v>
          </cell>
          <cell r="AB60">
            <v>2019</v>
          </cell>
          <cell r="AC60">
            <v>2023</v>
          </cell>
          <cell r="AD60">
            <v>5.3194444444444446</v>
          </cell>
          <cell r="AE60" t="str">
            <v>&gt; 4</v>
          </cell>
          <cell r="AF60">
            <v>28830</v>
          </cell>
          <cell r="AG60">
            <v>46.279452054794518</v>
          </cell>
          <cell r="AH60" t="str">
            <v>&gt;45&lt; 55</v>
          </cell>
          <cell r="AI60">
            <v>12301766</v>
          </cell>
          <cell r="AJ60" t="str">
            <v>02</v>
          </cell>
          <cell r="AK60" t="str">
            <v>07054315</v>
          </cell>
          <cell r="AL60">
            <v>37044</v>
          </cell>
          <cell r="AM60" t="str">
            <v>FEMME</v>
          </cell>
          <cell r="AN60" t="str">
            <v>Marié(e)</v>
          </cell>
          <cell r="AQ60">
            <v>3</v>
          </cell>
          <cell r="AR60">
            <v>3</v>
          </cell>
          <cell r="AS60">
            <v>44875.75</v>
          </cell>
          <cell r="AT60" t="str">
            <v>Horaire</v>
          </cell>
          <cell r="AU60">
            <v>3.383</v>
          </cell>
          <cell r="AV60" t="str">
            <v>17</v>
          </cell>
          <cell r="AW60" t="str">
            <v>00000</v>
          </cell>
          <cell r="AX60" t="str">
            <v>00000535619</v>
          </cell>
          <cell r="AY60" t="str">
            <v>84</v>
          </cell>
          <cell r="AZ60" t="str">
            <v>LA POSTE</v>
          </cell>
          <cell r="BA60" t="str">
            <v>17000000000053561984</v>
          </cell>
          <cell r="BB60">
            <v>20</v>
          </cell>
          <cell r="BC60" t="str">
            <v>31 RUE 9177 CITE EL FATH</v>
          </cell>
          <cell r="BD60" t="str">
            <v>TUNIS</v>
          </cell>
          <cell r="BG60">
            <v>28890091</v>
          </cell>
          <cell r="BJ60" t="str">
            <v>YASMINETTE HÔP</v>
          </cell>
          <cell r="BK60" t="str">
            <v>A-560</v>
          </cell>
          <cell r="BL60" t="str">
            <v>1.3</v>
          </cell>
          <cell r="BN60" t="str">
            <v>17000000000053561984</v>
          </cell>
          <cell r="BO60" t="str">
            <v>TLICHET HANENE</v>
          </cell>
          <cell r="BP60">
            <v>59</v>
          </cell>
          <cell r="BR60" t="e">
            <v>#N/A</v>
          </cell>
          <cell r="BT60">
            <v>811</v>
          </cell>
          <cell r="BU60" t="str">
            <v>si</v>
          </cell>
          <cell r="BV60" t="str">
            <v>560 A CA</v>
          </cell>
        </row>
        <row r="61">
          <cell r="B61">
            <v>60</v>
          </cell>
          <cell r="C61" t="str">
            <v>Madame</v>
          </cell>
          <cell r="D61" t="str">
            <v>KHDHIRI HENDA</v>
          </cell>
          <cell r="E61" t="str">
            <v>SAGE Tunisia</v>
          </cell>
          <cell r="F61" t="str">
            <v>PRODUCTION</v>
          </cell>
          <cell r="G61" t="str">
            <v>Couturière</v>
          </cell>
          <cell r="K61" t="str">
            <v>DIRECTS</v>
          </cell>
          <cell r="L61" t="str">
            <v>Variable cost at standard</v>
          </cell>
          <cell r="M61" t="str">
            <v>OUVRIEURE SPECIALISE</v>
          </cell>
          <cell r="N61">
            <v>43780</v>
          </cell>
          <cell r="O61" t="str">
            <v>OK</v>
          </cell>
          <cell r="P61">
            <v>-1892</v>
          </cell>
          <cell r="Q61">
            <v>43799</v>
          </cell>
          <cell r="T61" t="str">
            <v>CDD</v>
          </cell>
          <cell r="U61" t="str">
            <v>Contractuel</v>
          </cell>
          <cell r="V61">
            <v>43780</v>
          </cell>
          <cell r="W61">
            <v>43830</v>
          </cell>
          <cell r="Z61">
            <v>43780</v>
          </cell>
          <cell r="AA61">
            <v>11</v>
          </cell>
          <cell r="AB61">
            <v>2019</v>
          </cell>
          <cell r="AC61">
            <v>2023</v>
          </cell>
          <cell r="AD61">
            <v>5.3194444444444446</v>
          </cell>
          <cell r="AE61" t="str">
            <v>&gt; 4</v>
          </cell>
          <cell r="AF61">
            <v>27558</v>
          </cell>
          <cell r="AG61">
            <v>49.764383561643832</v>
          </cell>
          <cell r="AH61" t="str">
            <v>&gt;45&lt; 55</v>
          </cell>
          <cell r="AI61">
            <v>11790475</v>
          </cell>
          <cell r="AJ61" t="str">
            <v>09</v>
          </cell>
          <cell r="AK61" t="str">
            <v>07004894</v>
          </cell>
          <cell r="AL61">
            <v>41172</v>
          </cell>
          <cell r="AM61" t="str">
            <v>FEMME</v>
          </cell>
          <cell r="AN61" t="str">
            <v>Marié(e)</v>
          </cell>
          <cell r="AS61">
            <v>43780</v>
          </cell>
          <cell r="AT61" t="str">
            <v>Mensuel</v>
          </cell>
          <cell r="AU61">
            <v>3.2549999999999999</v>
          </cell>
          <cell r="AV61">
            <v>25</v>
          </cell>
          <cell r="AW61" t="str">
            <v>04700</v>
          </cell>
          <cell r="AX61" t="str">
            <v>00000228108</v>
          </cell>
          <cell r="AY61">
            <v>36</v>
          </cell>
          <cell r="AZ61" t="str">
            <v>ZITOUNA BANK</v>
          </cell>
          <cell r="BA61" t="str">
            <v>25047000000022810836</v>
          </cell>
          <cell r="BB61">
            <v>20</v>
          </cell>
          <cell r="BC61" t="str">
            <v>3 RUE 9148 FATHALLAH</v>
          </cell>
          <cell r="BD61" t="str">
            <v>TUNIS</v>
          </cell>
          <cell r="BK61" t="str">
            <v>-</v>
          </cell>
          <cell r="BN61" t="str">
            <v>25047000000022810836</v>
          </cell>
          <cell r="BO61" t="str">
            <v>KHDHIRI HENDA</v>
          </cell>
          <cell r="BP61">
            <v>60</v>
          </cell>
          <cell r="BU61" t="str">
            <v>Non-Actif</v>
          </cell>
        </row>
        <row r="62">
          <cell r="B62">
            <v>61</v>
          </cell>
          <cell r="C62" t="str">
            <v>Madame</v>
          </cell>
          <cell r="D62" t="str">
            <v>MERDASSI ARBIA</v>
          </cell>
          <cell r="E62" t="str">
            <v>SAGE Tunisia</v>
          </cell>
          <cell r="F62" t="str">
            <v>PRODUCTION</v>
          </cell>
          <cell r="G62" t="str">
            <v>Couturière</v>
          </cell>
          <cell r="H62" t="str">
            <v>CA</v>
          </cell>
          <cell r="K62" t="str">
            <v>DIRECTS</v>
          </cell>
          <cell r="L62" t="str">
            <v>Variable cost at standard</v>
          </cell>
          <cell r="M62" t="str">
            <v>OUVRIERE SPECIALISE</v>
          </cell>
          <cell r="N62">
            <v>43780</v>
          </cell>
          <cell r="O62" t="str">
            <v>OK</v>
          </cell>
          <cell r="P62">
            <v>-1557</v>
          </cell>
          <cell r="Q62">
            <v>44148</v>
          </cell>
          <cell r="R62" t="str">
            <v>fin de contrat</v>
          </cell>
          <cell r="T62" t="str">
            <v>CDD</v>
          </cell>
          <cell r="U62" t="str">
            <v>Contractuel</v>
          </cell>
          <cell r="V62">
            <v>44105</v>
          </cell>
          <cell r="W62">
            <v>44165</v>
          </cell>
          <cell r="Z62">
            <v>43780</v>
          </cell>
          <cell r="AA62">
            <v>11</v>
          </cell>
          <cell r="AB62">
            <v>2019</v>
          </cell>
          <cell r="AC62">
            <v>2023</v>
          </cell>
          <cell r="AD62">
            <v>5.3194444444444446</v>
          </cell>
          <cell r="AE62" t="str">
            <v>&gt; 4</v>
          </cell>
          <cell r="AF62">
            <v>26543</v>
          </cell>
          <cell r="AG62">
            <v>52.545205479452058</v>
          </cell>
          <cell r="AH62" t="str">
            <v>&gt;45&lt; 55</v>
          </cell>
          <cell r="AI62">
            <v>11377124</v>
          </cell>
          <cell r="AJ62" t="str">
            <v>00</v>
          </cell>
          <cell r="AK62" t="str">
            <v>04629645</v>
          </cell>
          <cell r="AL62">
            <v>42254</v>
          </cell>
          <cell r="AM62" t="str">
            <v>FEMME</v>
          </cell>
          <cell r="AN62" t="str">
            <v>Marié(e)</v>
          </cell>
          <cell r="AO62">
            <v>3</v>
          </cell>
          <cell r="AQ62">
            <v>3</v>
          </cell>
          <cell r="AR62">
            <v>1</v>
          </cell>
          <cell r="AS62">
            <v>44145.25</v>
          </cell>
          <cell r="AT62" t="str">
            <v>Horaire</v>
          </cell>
          <cell r="AU62">
            <v>3.2549999999999999</v>
          </cell>
          <cell r="AV62">
            <v>17</v>
          </cell>
          <cell r="AW62" t="str">
            <v>00100</v>
          </cell>
          <cell r="AX62" t="str">
            <v>00002864605</v>
          </cell>
          <cell r="AY62">
            <v>88</v>
          </cell>
          <cell r="AZ62" t="str">
            <v>LA POSTE</v>
          </cell>
          <cell r="BA62" t="str">
            <v>17001000000286460588</v>
          </cell>
          <cell r="BB62">
            <v>20</v>
          </cell>
          <cell r="BC62" t="str">
            <v>13 RUE 9153 FATHALLAH</v>
          </cell>
          <cell r="BD62" t="str">
            <v>TUNIS</v>
          </cell>
          <cell r="BF62" t="str">
            <v>Oui</v>
          </cell>
          <cell r="BG62">
            <v>23319231</v>
          </cell>
          <cell r="BH62">
            <v>97426081</v>
          </cell>
          <cell r="BJ62" t="str">
            <v>FATHALLAH</v>
          </cell>
          <cell r="BK62" t="str">
            <v>-CA</v>
          </cell>
          <cell r="BN62" t="str">
            <v>17001000000286460588</v>
          </cell>
          <cell r="BO62" t="str">
            <v>MERDASSI ARBIA</v>
          </cell>
          <cell r="BP62">
            <v>61</v>
          </cell>
          <cell r="BU62" t="str">
            <v>Non-Actif</v>
          </cell>
        </row>
        <row r="63">
          <cell r="B63">
            <v>62</v>
          </cell>
          <cell r="C63" t="str">
            <v>Mlle</v>
          </cell>
          <cell r="D63" t="str">
            <v>AOUINI SANA</v>
          </cell>
          <cell r="E63" t="str">
            <v>SAGE Tunisia</v>
          </cell>
          <cell r="F63" t="str">
            <v>PRODUCTION</v>
          </cell>
          <cell r="G63" t="str">
            <v>Couturière</v>
          </cell>
          <cell r="H63">
            <v>560</v>
          </cell>
          <cell r="I63" t="str">
            <v>Mabrourk Ben Moussa</v>
          </cell>
          <cell r="J63" t="str">
            <v>A</v>
          </cell>
          <cell r="K63" t="str">
            <v>DIRECTS</v>
          </cell>
          <cell r="L63" t="str">
            <v>Variable cost at standard</v>
          </cell>
          <cell r="M63" t="str">
            <v>OUVRIERE SPECIALISE</v>
          </cell>
          <cell r="N63">
            <v>43780</v>
          </cell>
          <cell r="O63">
            <v>45167</v>
          </cell>
          <cell r="P63" t="str">
            <v/>
          </cell>
          <cell r="T63" t="str">
            <v>CDI</v>
          </cell>
          <cell r="U63" t="str">
            <v>Titulaire</v>
          </cell>
          <cell r="V63">
            <v>45167</v>
          </cell>
          <cell r="Z63">
            <v>43780</v>
          </cell>
          <cell r="AA63">
            <v>11</v>
          </cell>
          <cell r="AB63">
            <v>2019</v>
          </cell>
          <cell r="AC63">
            <v>2023</v>
          </cell>
          <cell r="AD63">
            <v>5.3194444444444446</v>
          </cell>
          <cell r="AE63" t="str">
            <v>&gt; 4</v>
          </cell>
          <cell r="AF63">
            <v>32709</v>
          </cell>
          <cell r="AG63">
            <v>35.652054794520545</v>
          </cell>
          <cell r="AH63" t="str">
            <v>&gt;35&lt; 45</v>
          </cell>
          <cell r="AI63">
            <v>16443735</v>
          </cell>
          <cell r="AJ63" t="str">
            <v>06</v>
          </cell>
          <cell r="AK63" t="str">
            <v>09180944</v>
          </cell>
          <cell r="AL63">
            <v>40252</v>
          </cell>
          <cell r="AM63" t="str">
            <v>FEMME</v>
          </cell>
          <cell r="AN63" t="str">
            <v>Célibataire</v>
          </cell>
          <cell r="AQ63">
            <v>3</v>
          </cell>
          <cell r="AR63">
            <v>3</v>
          </cell>
          <cell r="AS63">
            <v>44875.75</v>
          </cell>
          <cell r="AT63" t="str">
            <v>Horaire</v>
          </cell>
          <cell r="AU63">
            <v>3.383</v>
          </cell>
          <cell r="AV63" t="str">
            <v>17</v>
          </cell>
          <cell r="AW63" t="str">
            <v>00100</v>
          </cell>
          <cell r="AX63" t="str">
            <v>00002883615</v>
          </cell>
          <cell r="AY63" t="str">
            <v>94</v>
          </cell>
          <cell r="AZ63" t="str">
            <v>LA POSTE</v>
          </cell>
          <cell r="BA63" t="str">
            <v>17001000000288361594</v>
          </cell>
          <cell r="BB63">
            <v>20</v>
          </cell>
          <cell r="BC63" t="str">
            <v>TBOLTECH MORNAGUIA</v>
          </cell>
          <cell r="BD63" t="str">
            <v>MANOUBA</v>
          </cell>
          <cell r="BF63">
            <v>45117</v>
          </cell>
          <cell r="BG63">
            <v>54542402</v>
          </cell>
          <cell r="BJ63" t="str">
            <v>TEBOLTECH</v>
          </cell>
          <cell r="BK63" t="str">
            <v>A-560</v>
          </cell>
          <cell r="BL63" t="str">
            <v>2.1</v>
          </cell>
          <cell r="BN63" t="str">
            <v>17001000000288361594</v>
          </cell>
          <cell r="BO63" t="str">
            <v>AOUINI SANA</v>
          </cell>
          <cell r="BP63">
            <v>62</v>
          </cell>
          <cell r="BR63" t="e">
            <v>#N/A</v>
          </cell>
          <cell r="BT63">
            <v>812</v>
          </cell>
          <cell r="BU63" t="str">
            <v>si</v>
          </cell>
          <cell r="BV63" t="str">
            <v>560 A SA</v>
          </cell>
        </row>
        <row r="64">
          <cell r="B64">
            <v>63</v>
          </cell>
          <cell r="C64" t="str">
            <v>Monsieur</v>
          </cell>
          <cell r="D64" t="str">
            <v>GHAZOUANI NABIL</v>
          </cell>
          <cell r="E64" t="str">
            <v>SAGE Tunisia</v>
          </cell>
          <cell r="F64" t="str">
            <v>PRODUCTION</v>
          </cell>
          <cell r="G64" t="str">
            <v>Couturière</v>
          </cell>
          <cell r="H64" t="str">
            <v>SP</v>
          </cell>
          <cell r="K64" t="str">
            <v>DIRECTS</v>
          </cell>
          <cell r="L64" t="str">
            <v>Variable cost at standard</v>
          </cell>
          <cell r="M64" t="str">
            <v>OUVRIER SPECIALISE</v>
          </cell>
          <cell r="N64">
            <v>43780</v>
          </cell>
          <cell r="O64" t="str">
            <v>OK</v>
          </cell>
          <cell r="P64">
            <v>-1801</v>
          </cell>
          <cell r="Q64">
            <v>43901</v>
          </cell>
          <cell r="R64" t="str">
            <v>démissionnaire</v>
          </cell>
          <cell r="T64" t="str">
            <v>CDD</v>
          </cell>
          <cell r="U64" t="str">
            <v>Contractuel</v>
          </cell>
          <cell r="V64">
            <v>43891</v>
          </cell>
          <cell r="W64">
            <v>43921</v>
          </cell>
          <cell r="Z64">
            <v>43780</v>
          </cell>
          <cell r="AA64">
            <v>11</v>
          </cell>
          <cell r="AB64">
            <v>2019</v>
          </cell>
          <cell r="AC64">
            <v>2023</v>
          </cell>
          <cell r="AD64">
            <v>5.3194444444444446</v>
          </cell>
          <cell r="AE64" t="str">
            <v>&gt; 4</v>
          </cell>
          <cell r="AF64">
            <v>31211</v>
          </cell>
          <cell r="AG64">
            <v>39.756164383561647</v>
          </cell>
          <cell r="AH64" t="str">
            <v>&gt;35&lt; 45</v>
          </cell>
          <cell r="AI64">
            <v>16234960</v>
          </cell>
          <cell r="AJ64" t="str">
            <v>05</v>
          </cell>
          <cell r="AK64" t="str">
            <v>08700983</v>
          </cell>
          <cell r="AL64">
            <v>37154</v>
          </cell>
          <cell r="AM64" t="str">
            <v>HOMME</v>
          </cell>
          <cell r="AN64" t="str">
            <v>Marié(e)</v>
          </cell>
          <cell r="AO64">
            <v>1</v>
          </cell>
          <cell r="AQ64">
            <v>3</v>
          </cell>
          <cell r="AR64">
            <v>1</v>
          </cell>
          <cell r="AS64">
            <v>44145.25</v>
          </cell>
          <cell r="AT64" t="str">
            <v>Horaire</v>
          </cell>
          <cell r="AU64">
            <v>3.2549999999999999</v>
          </cell>
          <cell r="AV64">
            <v>11</v>
          </cell>
          <cell r="AW64" t="str">
            <v>03400</v>
          </cell>
          <cell r="AX64">
            <v>23941008788</v>
          </cell>
          <cell r="AY64">
            <v>36</v>
          </cell>
          <cell r="AZ64" t="str">
            <v>UBCI</v>
          </cell>
          <cell r="BA64" t="str">
            <v>11034002394100878836</v>
          </cell>
          <cell r="BB64">
            <v>20</v>
          </cell>
          <cell r="BC64" t="str">
            <v>5 RUE EL HAWIDH BORJ LOUZIR</v>
          </cell>
          <cell r="BD64" t="str">
            <v>ARIANA</v>
          </cell>
          <cell r="BG64">
            <v>20286396</v>
          </cell>
          <cell r="BH64">
            <v>29095825</v>
          </cell>
          <cell r="BK64" t="str">
            <v>-SP</v>
          </cell>
          <cell r="BN64" t="str">
            <v>11034002394100878836</v>
          </cell>
          <cell r="BO64" t="str">
            <v>GHAZOUANI NABIL</v>
          </cell>
          <cell r="BP64">
            <v>63</v>
          </cell>
          <cell r="BU64" t="str">
            <v>Non-Actif</v>
          </cell>
        </row>
        <row r="65">
          <cell r="B65">
            <v>64</v>
          </cell>
          <cell r="C65" t="str">
            <v>Madame</v>
          </cell>
          <cell r="D65" t="str">
            <v>TRABELSI AMAL</v>
          </cell>
          <cell r="E65" t="str">
            <v>SAGE Tunisia</v>
          </cell>
          <cell r="F65" t="str">
            <v>PRODUCTION</v>
          </cell>
          <cell r="G65" t="str">
            <v>Couturière</v>
          </cell>
          <cell r="K65" t="str">
            <v>DIRECTS</v>
          </cell>
          <cell r="L65" t="str">
            <v>Variable cost at standard</v>
          </cell>
          <cell r="M65" t="str">
            <v>OUVRIEURE SPECIALISE</v>
          </cell>
          <cell r="N65">
            <v>43780</v>
          </cell>
          <cell r="O65" t="str">
            <v>OK</v>
          </cell>
          <cell r="P65">
            <v>-1861</v>
          </cell>
          <cell r="Q65">
            <v>43858</v>
          </cell>
          <cell r="R65" t="str">
            <v>fin de contrat</v>
          </cell>
          <cell r="T65" t="str">
            <v>CDD</v>
          </cell>
          <cell r="U65" t="str">
            <v>Contractuel</v>
          </cell>
          <cell r="V65">
            <v>43832</v>
          </cell>
          <cell r="W65">
            <v>43861</v>
          </cell>
          <cell r="Z65">
            <v>43780</v>
          </cell>
          <cell r="AA65">
            <v>11</v>
          </cell>
          <cell r="AB65">
            <v>2019</v>
          </cell>
          <cell r="AC65">
            <v>2023</v>
          </cell>
          <cell r="AD65">
            <v>5.3194444444444446</v>
          </cell>
          <cell r="AE65" t="str">
            <v>&gt; 4</v>
          </cell>
          <cell r="AF65">
            <v>30712</v>
          </cell>
          <cell r="AG65">
            <v>41.123287671232873</v>
          </cell>
          <cell r="AH65" t="str">
            <v>&gt;35&lt; 45</v>
          </cell>
          <cell r="AI65">
            <v>1628027102</v>
          </cell>
          <cell r="AK65" t="str">
            <v>07367785</v>
          </cell>
          <cell r="AL65">
            <v>43117</v>
          </cell>
          <cell r="AM65" t="str">
            <v>FEMME</v>
          </cell>
          <cell r="AN65" t="str">
            <v>Marié(e)</v>
          </cell>
          <cell r="AO65">
            <v>2</v>
          </cell>
          <cell r="AQ65">
            <v>3</v>
          </cell>
          <cell r="AR65">
            <v>1</v>
          </cell>
          <cell r="AS65">
            <v>44145.25</v>
          </cell>
          <cell r="AT65" t="str">
            <v>Horaire</v>
          </cell>
          <cell r="AU65">
            <v>3.2549999999999999</v>
          </cell>
          <cell r="AV65" t="str">
            <v>07</v>
          </cell>
          <cell r="AW65" t="str">
            <v>08001</v>
          </cell>
          <cell r="AX65">
            <v>38105530386</v>
          </cell>
          <cell r="AY65">
            <v>95</v>
          </cell>
          <cell r="AZ65" t="str">
            <v>AMEN BANK</v>
          </cell>
          <cell r="BA65" t="str">
            <v>07080013810553038695</v>
          </cell>
          <cell r="BB65">
            <v>20</v>
          </cell>
          <cell r="BC65" t="str">
            <v>56 RUE MATMATA CITE TAIEB MHIRI</v>
          </cell>
          <cell r="BD65" t="str">
            <v>MORNAGUIA</v>
          </cell>
          <cell r="BG65">
            <v>99297574</v>
          </cell>
          <cell r="BK65" t="str">
            <v>-</v>
          </cell>
          <cell r="BN65" t="str">
            <v>07080013810553038695</v>
          </cell>
          <cell r="BO65" t="str">
            <v>TRABELSI AMAL</v>
          </cell>
          <cell r="BP65">
            <v>64</v>
          </cell>
          <cell r="BR65" t="str">
            <v>PRB PAR POSTE</v>
          </cell>
          <cell r="BU65" t="str">
            <v>Non-Actif</v>
          </cell>
        </row>
        <row r="66">
          <cell r="B66">
            <v>65</v>
          </cell>
          <cell r="C66" t="str">
            <v>Madame</v>
          </cell>
          <cell r="D66" t="str">
            <v>FATHALLI NEDIA</v>
          </cell>
          <cell r="E66" t="str">
            <v>SAGE Tunisia</v>
          </cell>
          <cell r="F66" t="str">
            <v>PRODUCTION</v>
          </cell>
          <cell r="G66" t="str">
            <v>Couturière</v>
          </cell>
          <cell r="H66" t="str">
            <v>SA</v>
          </cell>
          <cell r="J66" t="str">
            <v>A</v>
          </cell>
          <cell r="K66" t="str">
            <v>DIRECTS</v>
          </cell>
          <cell r="L66" t="str">
            <v>Variable cost at standard</v>
          </cell>
          <cell r="M66" t="str">
            <v>OUVRIERE SPECIALISE</v>
          </cell>
          <cell r="N66">
            <v>43780</v>
          </cell>
          <cell r="O66" t="str">
            <v>OK</v>
          </cell>
          <cell r="P66">
            <v>-1345</v>
          </cell>
          <cell r="Q66">
            <v>44345</v>
          </cell>
          <cell r="R66" t="str">
            <v>PRB Discplinaire</v>
          </cell>
          <cell r="T66" t="str">
            <v>CDD</v>
          </cell>
          <cell r="U66" t="str">
            <v>Contractuel</v>
          </cell>
          <cell r="V66">
            <v>44317</v>
          </cell>
          <cell r="W66">
            <v>44377</v>
          </cell>
          <cell r="Z66">
            <v>43780</v>
          </cell>
          <cell r="AA66">
            <v>11</v>
          </cell>
          <cell r="AB66">
            <v>2019</v>
          </cell>
          <cell r="AC66">
            <v>2023</v>
          </cell>
          <cell r="AD66">
            <v>5.3194444444444446</v>
          </cell>
          <cell r="AE66" t="str">
            <v>&gt; 4</v>
          </cell>
          <cell r="AF66">
            <v>30776</v>
          </cell>
          <cell r="AG66">
            <v>40.947945205479449</v>
          </cell>
          <cell r="AH66" t="str">
            <v>&gt;35&lt; 45</v>
          </cell>
          <cell r="AI66">
            <v>16132799</v>
          </cell>
          <cell r="AJ66" t="str">
            <v>08</v>
          </cell>
          <cell r="AK66" t="str">
            <v>08540517</v>
          </cell>
          <cell r="AL66">
            <v>38094</v>
          </cell>
          <cell r="AM66" t="str">
            <v>FEMME</v>
          </cell>
          <cell r="AN66" t="str">
            <v>Marié(e)</v>
          </cell>
          <cell r="AQ66">
            <v>3</v>
          </cell>
          <cell r="AR66">
            <v>2</v>
          </cell>
          <cell r="AS66">
            <v>44510.5</v>
          </cell>
          <cell r="AT66" t="str">
            <v>Horaire</v>
          </cell>
          <cell r="AU66">
            <v>3.2549999999999999</v>
          </cell>
          <cell r="AV66">
            <v>17</v>
          </cell>
          <cell r="AW66">
            <v>20600</v>
          </cell>
          <cell r="AX66" t="str">
            <v>00000200746</v>
          </cell>
          <cell r="AY66">
            <v>19</v>
          </cell>
          <cell r="AZ66" t="str">
            <v>LA POSTE</v>
          </cell>
          <cell r="BA66" t="str">
            <v>17206000000020074619</v>
          </cell>
          <cell r="BB66">
            <v>20</v>
          </cell>
          <cell r="BC66" t="str">
            <v>CITE EL BARID NEFZA</v>
          </cell>
          <cell r="BD66" t="str">
            <v>BEJA</v>
          </cell>
          <cell r="BF66" t="str">
            <v>Oui</v>
          </cell>
          <cell r="BG66">
            <v>99005806</v>
          </cell>
          <cell r="BH66">
            <v>95577759</v>
          </cell>
          <cell r="BJ66" t="str">
            <v>YASMINETTE</v>
          </cell>
          <cell r="BK66" t="str">
            <v>A-SA</v>
          </cell>
          <cell r="BN66" t="str">
            <v>17206000000020074619</v>
          </cell>
          <cell r="BO66" t="str">
            <v>FATHALLI NEDIA</v>
          </cell>
          <cell r="BP66">
            <v>65</v>
          </cell>
          <cell r="BR66" t="str">
            <v>NON POUR INTEGRATION</v>
          </cell>
          <cell r="BU66" t="str">
            <v>Non-Actif</v>
          </cell>
        </row>
        <row r="67">
          <cell r="B67">
            <v>66</v>
          </cell>
          <cell r="C67" t="str">
            <v>Madame</v>
          </cell>
          <cell r="D67" t="str">
            <v>HAJ IBRAHIM JAMILA</v>
          </cell>
          <cell r="E67" t="str">
            <v>SAGE Tunisia</v>
          </cell>
          <cell r="F67" t="str">
            <v>PRODUCTION</v>
          </cell>
          <cell r="G67" t="str">
            <v>Couturière</v>
          </cell>
          <cell r="H67" t="str">
            <v>SP</v>
          </cell>
          <cell r="J67" t="str">
            <v>A</v>
          </cell>
          <cell r="K67" t="str">
            <v>DIRECTS</v>
          </cell>
          <cell r="L67" t="str">
            <v>Variable cost at standard</v>
          </cell>
          <cell r="M67" t="str">
            <v>OUVRIERE SPECIALISE</v>
          </cell>
          <cell r="N67">
            <v>43780</v>
          </cell>
          <cell r="O67" t="str">
            <v>OK</v>
          </cell>
          <cell r="P67">
            <v>-1406</v>
          </cell>
          <cell r="Q67">
            <v>44261</v>
          </cell>
          <cell r="R67" t="str">
            <v xml:space="preserve">abandon de poste </v>
          </cell>
          <cell r="T67" t="str">
            <v>CDD</v>
          </cell>
          <cell r="U67" t="str">
            <v>Contractuel</v>
          </cell>
          <cell r="V67">
            <v>44256</v>
          </cell>
          <cell r="W67">
            <v>44316</v>
          </cell>
          <cell r="Z67">
            <v>43780</v>
          </cell>
          <cell r="AA67">
            <v>11</v>
          </cell>
          <cell r="AB67">
            <v>2019</v>
          </cell>
          <cell r="AC67">
            <v>2023</v>
          </cell>
          <cell r="AD67">
            <v>5.3194444444444446</v>
          </cell>
          <cell r="AE67" t="str">
            <v>&gt; 4</v>
          </cell>
          <cell r="AF67">
            <v>30701</v>
          </cell>
          <cell r="AG67">
            <v>41.153424657534245</v>
          </cell>
          <cell r="AH67" t="str">
            <v>&gt;35&lt; 45</v>
          </cell>
          <cell r="AI67">
            <v>16800349</v>
          </cell>
          <cell r="AJ67" t="str">
            <v>05</v>
          </cell>
          <cell r="AK67" t="str">
            <v>07096226</v>
          </cell>
          <cell r="AL67">
            <v>39618</v>
          </cell>
          <cell r="AM67" t="str">
            <v>FEMME</v>
          </cell>
          <cell r="AN67" t="str">
            <v>Marié(e)</v>
          </cell>
          <cell r="AO67">
            <v>2</v>
          </cell>
          <cell r="AQ67">
            <v>3</v>
          </cell>
          <cell r="AR67">
            <v>2</v>
          </cell>
          <cell r="AS67">
            <v>44510.5</v>
          </cell>
          <cell r="AT67" t="str">
            <v>Horaire</v>
          </cell>
          <cell r="AU67">
            <v>3.2549999999999999</v>
          </cell>
          <cell r="AV67">
            <v>17</v>
          </cell>
          <cell r="AW67" t="str">
            <v>00100</v>
          </cell>
          <cell r="AX67" t="str">
            <v>00002883439</v>
          </cell>
          <cell r="AY67">
            <v>40</v>
          </cell>
          <cell r="AZ67" t="str">
            <v>LA POSTE</v>
          </cell>
          <cell r="BA67" t="str">
            <v>17001000000288343940</v>
          </cell>
          <cell r="BB67">
            <v>20</v>
          </cell>
          <cell r="BC67" t="str">
            <v>6 RUE 10896 CITE AVICENNE</v>
          </cell>
          <cell r="BD67" t="str">
            <v>TUNIS</v>
          </cell>
          <cell r="BF67" t="str">
            <v>Oui</v>
          </cell>
          <cell r="BG67">
            <v>22176359</v>
          </cell>
          <cell r="BJ67" t="str">
            <v>FATHALLAH</v>
          </cell>
          <cell r="BK67" t="str">
            <v>A-SP</v>
          </cell>
          <cell r="BN67" t="str">
            <v>17001000000288343940</v>
          </cell>
          <cell r="BO67" t="str">
            <v>HAJ IBRAHIM JAMILA</v>
          </cell>
          <cell r="BP67">
            <v>66</v>
          </cell>
          <cell r="BU67" t="str">
            <v>Non-Actif</v>
          </cell>
        </row>
        <row r="68">
          <cell r="B68">
            <v>67</v>
          </cell>
          <cell r="C68" t="str">
            <v>Mlle</v>
          </cell>
          <cell r="D68" t="str">
            <v>AYEDI NEDRA</v>
          </cell>
          <cell r="E68" t="str">
            <v>SAGE Tunisia</v>
          </cell>
          <cell r="F68" t="str">
            <v>PRODUCTION</v>
          </cell>
          <cell r="G68" t="str">
            <v>Couturière</v>
          </cell>
          <cell r="H68" t="str">
            <v>SA</v>
          </cell>
          <cell r="K68" t="str">
            <v>DIRECTS</v>
          </cell>
          <cell r="L68" t="str">
            <v>Variable cost at standard</v>
          </cell>
          <cell r="M68" t="str">
            <v>OUVRIERE SPECIALISE</v>
          </cell>
          <cell r="N68">
            <v>43780</v>
          </cell>
          <cell r="O68" t="str">
            <v>OK</v>
          </cell>
          <cell r="P68">
            <v>-1557</v>
          </cell>
          <cell r="Q68">
            <v>44147</v>
          </cell>
          <cell r="R68" t="str">
            <v xml:space="preserve">abandon de poste </v>
          </cell>
          <cell r="T68" t="str">
            <v>CDD</v>
          </cell>
          <cell r="U68" t="str">
            <v>Contractuel</v>
          </cell>
          <cell r="V68">
            <v>44105</v>
          </cell>
          <cell r="W68">
            <v>44165</v>
          </cell>
          <cell r="Z68">
            <v>43780</v>
          </cell>
          <cell r="AA68">
            <v>11</v>
          </cell>
          <cell r="AB68">
            <v>2019</v>
          </cell>
          <cell r="AC68">
            <v>2023</v>
          </cell>
          <cell r="AD68">
            <v>5.3194444444444446</v>
          </cell>
          <cell r="AE68" t="str">
            <v>&gt; 4</v>
          </cell>
          <cell r="AF68">
            <v>27935</v>
          </cell>
          <cell r="AG68">
            <v>48.731506849315068</v>
          </cell>
          <cell r="AH68" t="str">
            <v>&gt;45&lt; 55</v>
          </cell>
          <cell r="AI68">
            <v>12662183</v>
          </cell>
          <cell r="AJ68" t="str">
            <v>02</v>
          </cell>
          <cell r="AK68" t="str">
            <v>04689589</v>
          </cell>
          <cell r="AL68">
            <v>36438</v>
          </cell>
          <cell r="AM68" t="str">
            <v>FEMME</v>
          </cell>
          <cell r="AN68" t="str">
            <v>Célibataire</v>
          </cell>
          <cell r="AQ68">
            <v>3</v>
          </cell>
          <cell r="AR68">
            <v>1</v>
          </cell>
          <cell r="AS68">
            <v>44145.25</v>
          </cell>
          <cell r="AT68" t="str">
            <v>Horaire</v>
          </cell>
          <cell r="AU68">
            <v>3.2549999999999999</v>
          </cell>
          <cell r="AV68">
            <v>17</v>
          </cell>
          <cell r="AW68" t="str">
            <v>00100</v>
          </cell>
          <cell r="AX68" t="str">
            <v>00002899963</v>
          </cell>
          <cell r="AY68">
            <v>35</v>
          </cell>
          <cell r="AZ68" t="str">
            <v>LA POSTE</v>
          </cell>
          <cell r="BA68" t="str">
            <v>17001000000289996335</v>
          </cell>
          <cell r="BB68">
            <v>20</v>
          </cell>
          <cell r="BC68" t="str">
            <v>8 IMPASSE 1 RUE 42239 GHDIR EL GOLLA</v>
          </cell>
          <cell r="BD68" t="str">
            <v>HRAIRIA</v>
          </cell>
          <cell r="BF68" t="str">
            <v>Oui</v>
          </cell>
          <cell r="BG68">
            <v>22554183</v>
          </cell>
          <cell r="BJ68" t="str">
            <v>MORNAGUIA</v>
          </cell>
          <cell r="BK68" t="str">
            <v>-SA</v>
          </cell>
          <cell r="BN68" t="str">
            <v>17001000000289996335</v>
          </cell>
          <cell r="BO68" t="str">
            <v>AYEDI NEDRA</v>
          </cell>
          <cell r="BP68">
            <v>67</v>
          </cell>
          <cell r="BU68" t="str">
            <v>Non-Actif</v>
          </cell>
        </row>
        <row r="69">
          <cell r="B69">
            <v>68</v>
          </cell>
          <cell r="C69" t="str">
            <v>Madame</v>
          </cell>
          <cell r="D69" t="str">
            <v>JABRI RABIAA</v>
          </cell>
          <cell r="E69" t="str">
            <v>SAGE Tunisia</v>
          </cell>
          <cell r="F69" t="str">
            <v>PRODUCTION</v>
          </cell>
          <cell r="G69" t="str">
            <v>Couturière</v>
          </cell>
          <cell r="H69">
            <v>560</v>
          </cell>
          <cell r="I69" t="str">
            <v>Mabrourk Ben Moussa</v>
          </cell>
          <cell r="J69" t="str">
            <v>A</v>
          </cell>
          <cell r="K69" t="str">
            <v>DIRECTS</v>
          </cell>
          <cell r="L69" t="str">
            <v>Variable cost at standard</v>
          </cell>
          <cell r="M69" t="str">
            <v>OUVRIERE SPECIALISE</v>
          </cell>
          <cell r="N69">
            <v>43781</v>
          </cell>
          <cell r="O69">
            <v>45167</v>
          </cell>
          <cell r="P69" t="str">
            <v/>
          </cell>
          <cell r="T69" t="str">
            <v>CDI</v>
          </cell>
          <cell r="U69" t="str">
            <v>Titulaire</v>
          </cell>
          <cell r="V69">
            <v>45167</v>
          </cell>
          <cell r="Z69">
            <v>43781</v>
          </cell>
          <cell r="AA69">
            <v>11</v>
          </cell>
          <cell r="AB69">
            <v>2019</v>
          </cell>
          <cell r="AC69">
            <v>2023</v>
          </cell>
          <cell r="AD69">
            <v>5.3166666666666664</v>
          </cell>
          <cell r="AE69" t="str">
            <v>&gt; 4</v>
          </cell>
          <cell r="AF69">
            <v>30005</v>
          </cell>
          <cell r="AG69">
            <v>43.060273972602737</v>
          </cell>
          <cell r="AH69" t="str">
            <v>&gt;35&lt; 45</v>
          </cell>
          <cell r="AI69">
            <v>12384208</v>
          </cell>
          <cell r="AJ69" t="str">
            <v>04</v>
          </cell>
          <cell r="AK69" t="str">
            <v>07349304</v>
          </cell>
          <cell r="AL69">
            <v>40303</v>
          </cell>
          <cell r="AM69" t="str">
            <v>FEMME</v>
          </cell>
          <cell r="AN69" t="str">
            <v>Marié(e)</v>
          </cell>
          <cell r="AO69">
            <v>2</v>
          </cell>
          <cell r="AQ69">
            <v>3</v>
          </cell>
          <cell r="AR69">
            <v>3</v>
          </cell>
          <cell r="AS69">
            <v>44876.75</v>
          </cell>
          <cell r="AT69" t="str">
            <v>Horaire</v>
          </cell>
          <cell r="AU69">
            <v>3.383</v>
          </cell>
          <cell r="AV69" t="str">
            <v>01</v>
          </cell>
          <cell r="AW69" t="str">
            <v>03608</v>
          </cell>
          <cell r="AX69">
            <v>11110243672</v>
          </cell>
          <cell r="AY69">
            <v>46</v>
          </cell>
          <cell r="AZ69" t="str">
            <v>ATB</v>
          </cell>
          <cell r="BA69" t="str">
            <v>01036081111024367246</v>
          </cell>
          <cell r="BB69">
            <v>20</v>
          </cell>
          <cell r="BC69" t="str">
            <v>30 IMPASSE 2 RUE 4267 EL AGBA</v>
          </cell>
          <cell r="BD69" t="str">
            <v>TUNIS</v>
          </cell>
          <cell r="BG69">
            <v>50814134</v>
          </cell>
          <cell r="BH69">
            <v>22086494</v>
          </cell>
          <cell r="BJ69" t="str">
            <v>EL AGBA ABDELMOULA</v>
          </cell>
          <cell r="BK69" t="str">
            <v>A-560</v>
          </cell>
          <cell r="BL69" t="str">
            <v>2.1</v>
          </cell>
          <cell r="BN69" t="str">
            <v>01036081111024367246</v>
          </cell>
          <cell r="BO69" t="str">
            <v>JABRI RABIAA</v>
          </cell>
          <cell r="BP69">
            <v>68</v>
          </cell>
          <cell r="BR69" t="e">
            <v>#N/A</v>
          </cell>
          <cell r="BT69">
            <v>813</v>
          </cell>
          <cell r="BU69" t="str">
            <v>si</v>
          </cell>
          <cell r="BV69" t="str">
            <v>560 A CP</v>
          </cell>
        </row>
        <row r="70">
          <cell r="B70">
            <v>69</v>
          </cell>
          <cell r="C70" t="str">
            <v>Madame</v>
          </cell>
          <cell r="D70" t="str">
            <v>HAGUI RAHMA</v>
          </cell>
          <cell r="E70" t="str">
            <v>SAGE Tunisia</v>
          </cell>
          <cell r="F70" t="str">
            <v>PRODUCTION</v>
          </cell>
          <cell r="G70" t="str">
            <v>Couturière</v>
          </cell>
          <cell r="H70">
            <v>560</v>
          </cell>
          <cell r="I70" t="str">
            <v>Mabrourk Ben Moussa</v>
          </cell>
          <cell r="J70" t="str">
            <v>A</v>
          </cell>
          <cell r="K70" t="str">
            <v>DIRECTS</v>
          </cell>
          <cell r="L70" t="str">
            <v>Variable cost at standard</v>
          </cell>
          <cell r="M70" t="str">
            <v>OUVRIERE SPECIALISE</v>
          </cell>
          <cell r="N70">
            <v>43782</v>
          </cell>
          <cell r="O70">
            <v>45167</v>
          </cell>
          <cell r="P70" t="str">
            <v/>
          </cell>
          <cell r="T70" t="str">
            <v>CDI</v>
          </cell>
          <cell r="U70" t="str">
            <v>Titulaire</v>
          </cell>
          <cell r="V70">
            <v>45167</v>
          </cell>
          <cell r="Z70">
            <v>43782</v>
          </cell>
          <cell r="AA70">
            <v>11</v>
          </cell>
          <cell r="AB70">
            <v>2019</v>
          </cell>
          <cell r="AC70">
            <v>2023</v>
          </cell>
          <cell r="AD70">
            <v>5.3138888888888891</v>
          </cell>
          <cell r="AE70" t="str">
            <v>&gt; 4</v>
          </cell>
          <cell r="AF70">
            <v>31881</v>
          </cell>
          <cell r="AG70">
            <v>37.920547945205477</v>
          </cell>
          <cell r="AH70" t="str">
            <v>&gt;35&lt; 45</v>
          </cell>
          <cell r="AI70">
            <v>12934909</v>
          </cell>
          <cell r="AJ70" t="str">
            <v>08</v>
          </cell>
          <cell r="AK70" t="str">
            <v>07121929</v>
          </cell>
          <cell r="AL70">
            <v>40065</v>
          </cell>
          <cell r="AM70" t="str">
            <v>FEMME</v>
          </cell>
          <cell r="AN70" t="str">
            <v>Marié(e)</v>
          </cell>
          <cell r="AO70">
            <v>3</v>
          </cell>
          <cell r="AQ70">
            <v>3</v>
          </cell>
          <cell r="AR70">
            <v>3</v>
          </cell>
          <cell r="AS70">
            <v>44877.75</v>
          </cell>
          <cell r="AT70" t="str">
            <v>Horaire</v>
          </cell>
          <cell r="AU70">
            <v>3.383</v>
          </cell>
          <cell r="AV70" t="str">
            <v>04</v>
          </cell>
          <cell r="AW70" t="str">
            <v>11818</v>
          </cell>
          <cell r="AX70" t="str">
            <v>60023886435</v>
          </cell>
          <cell r="AY70" t="str">
            <v>96</v>
          </cell>
          <cell r="AZ70" t="str">
            <v>ATTIJARI BANK</v>
          </cell>
          <cell r="BA70" t="str">
            <v>04118186002388643596</v>
          </cell>
          <cell r="BB70">
            <v>20</v>
          </cell>
          <cell r="BC70" t="str">
            <v>32 RUE 9202 SIDI FATHALLAH</v>
          </cell>
          <cell r="BD70" t="str">
            <v>TUNIS</v>
          </cell>
          <cell r="BG70">
            <v>21302215</v>
          </cell>
          <cell r="BJ70" t="str">
            <v>FATHALLAH</v>
          </cell>
          <cell r="BK70" t="str">
            <v>A-560</v>
          </cell>
          <cell r="BL70" t="str">
            <v>2.1</v>
          </cell>
          <cell r="BN70" t="str">
            <v>04118186002388643596</v>
          </cell>
          <cell r="BO70" t="str">
            <v>HAGUI RAHMA</v>
          </cell>
          <cell r="BP70">
            <v>69</v>
          </cell>
          <cell r="BR70" t="e">
            <v>#N/A</v>
          </cell>
          <cell r="BT70">
            <v>814</v>
          </cell>
          <cell r="BU70" t="str">
            <v>si</v>
          </cell>
          <cell r="BV70" t="str">
            <v>560 A SP</v>
          </cell>
        </row>
        <row r="71">
          <cell r="B71">
            <v>70</v>
          </cell>
          <cell r="C71" t="str">
            <v>Mlle</v>
          </cell>
          <cell r="D71" t="str">
            <v>KHALFAOUI IBTISSEM</v>
          </cell>
          <cell r="E71" t="str">
            <v>SAGE Tunisia</v>
          </cell>
          <cell r="F71" t="str">
            <v>PRODUCTION</v>
          </cell>
          <cell r="G71" t="str">
            <v>Couturière</v>
          </cell>
          <cell r="K71" t="str">
            <v>DIRECTS</v>
          </cell>
          <cell r="L71" t="str">
            <v>Variable cost at standard</v>
          </cell>
          <cell r="M71" t="str">
            <v>OUVRIEURE SPECIALISE</v>
          </cell>
          <cell r="N71">
            <v>43781</v>
          </cell>
          <cell r="O71" t="str">
            <v>OK</v>
          </cell>
          <cell r="P71">
            <v>-1892</v>
          </cell>
          <cell r="Q71">
            <v>43813</v>
          </cell>
          <cell r="T71" t="str">
            <v>CDD</v>
          </cell>
          <cell r="U71" t="str">
            <v>Contractuel</v>
          </cell>
          <cell r="V71">
            <v>43781</v>
          </cell>
          <cell r="W71">
            <v>43830</v>
          </cell>
          <cell r="Z71">
            <v>43781</v>
          </cell>
          <cell r="AA71">
            <v>11</v>
          </cell>
          <cell r="AB71">
            <v>2019</v>
          </cell>
          <cell r="AC71">
            <v>2023</v>
          </cell>
          <cell r="AD71">
            <v>5.3166666666666664</v>
          </cell>
          <cell r="AE71" t="str">
            <v>&gt; 4</v>
          </cell>
          <cell r="AF71">
            <v>31120</v>
          </cell>
          <cell r="AG71">
            <v>40.005479452054793</v>
          </cell>
          <cell r="AH71" t="str">
            <v>&gt;35&lt; 45</v>
          </cell>
          <cell r="AI71">
            <v>16443612</v>
          </cell>
          <cell r="AJ71" t="str">
            <v>04</v>
          </cell>
          <cell r="AK71" t="str">
            <v>07350080</v>
          </cell>
          <cell r="AL71">
            <v>43038</v>
          </cell>
          <cell r="AM71" t="str">
            <v>FEMME</v>
          </cell>
          <cell r="AN71" t="str">
            <v>Célibataire</v>
          </cell>
          <cell r="AS71">
            <v>43781</v>
          </cell>
          <cell r="AT71" t="str">
            <v>Mensuel</v>
          </cell>
          <cell r="AU71">
            <v>3.2549999999999999</v>
          </cell>
          <cell r="AV71">
            <v>17</v>
          </cell>
          <cell r="AW71" t="str">
            <v>00100</v>
          </cell>
          <cell r="AX71" t="str">
            <v>00001663159</v>
          </cell>
          <cell r="AY71" t="str">
            <v>03</v>
          </cell>
          <cell r="AZ71" t="str">
            <v>LA POSTE</v>
          </cell>
          <cell r="BA71" t="str">
            <v>17001000000166315903</v>
          </cell>
          <cell r="BB71">
            <v>20</v>
          </cell>
          <cell r="BC71" t="str">
            <v>EL MEHRINE EL BATTAN</v>
          </cell>
          <cell r="BD71" t="str">
            <v>MANOUBA</v>
          </cell>
          <cell r="BK71" t="str">
            <v>-</v>
          </cell>
          <cell r="BN71" t="str">
            <v>17001000000166315903</v>
          </cell>
          <cell r="BO71" t="str">
            <v>KHALFAOUI IBTISSEM</v>
          </cell>
          <cell r="BP71">
            <v>70</v>
          </cell>
          <cell r="BU71" t="str">
            <v>Non-Actif</v>
          </cell>
        </row>
        <row r="72">
          <cell r="B72">
            <v>71</v>
          </cell>
          <cell r="C72" t="str">
            <v>mlle</v>
          </cell>
          <cell r="D72" t="str">
            <v>ABISSI  HANA</v>
          </cell>
          <cell r="E72" t="str">
            <v>SAGE Tunisia</v>
          </cell>
          <cell r="G72" t="str">
            <v>Couturière</v>
          </cell>
          <cell r="K72" t="str">
            <v>DIRECTS</v>
          </cell>
          <cell r="L72" t="str">
            <v>Variable cost at standard</v>
          </cell>
          <cell r="N72">
            <v>43783</v>
          </cell>
          <cell r="O72" t="str">
            <v/>
          </cell>
          <cell r="P72" t="str">
            <v/>
          </cell>
          <cell r="Q72">
            <v>43784</v>
          </cell>
          <cell r="U72" t="str">
            <v>Contractuel</v>
          </cell>
          <cell r="AA72">
            <v>11</v>
          </cell>
          <cell r="AB72">
            <v>2019</v>
          </cell>
          <cell r="AC72">
            <v>2023</v>
          </cell>
          <cell r="AD72">
            <v>5.3111111111111109</v>
          </cell>
          <cell r="AE72" t="str">
            <v>&gt; 4</v>
          </cell>
          <cell r="AG72">
            <v>125.26575342465753</v>
          </cell>
          <cell r="AH72" t="str">
            <v>&gt; 55</v>
          </cell>
          <cell r="AN72" t="str">
            <v>Célibataire</v>
          </cell>
          <cell r="AS72">
            <v>43783</v>
          </cell>
          <cell r="AT72" t="str">
            <v>Mensuel</v>
          </cell>
          <cell r="AU72">
            <v>3.2549999999999999</v>
          </cell>
          <cell r="AX72" t="str">
            <v/>
          </cell>
          <cell r="BA72" t="str">
            <v/>
          </cell>
          <cell r="BB72">
            <v>0</v>
          </cell>
          <cell r="BK72" t="str">
            <v>-</v>
          </cell>
          <cell r="BN72" t="str">
            <v/>
          </cell>
          <cell r="BO72" t="str">
            <v>ABISSI  HANA</v>
          </cell>
          <cell r="BP72">
            <v>71</v>
          </cell>
          <cell r="BU72" t="str">
            <v>Non-Actif</v>
          </cell>
        </row>
        <row r="73">
          <cell r="B73">
            <v>72</v>
          </cell>
          <cell r="C73" t="str">
            <v>Mlle</v>
          </cell>
          <cell r="D73" t="str">
            <v>HAGUI SABRINE</v>
          </cell>
          <cell r="E73" t="str">
            <v>SAGE Tunisia</v>
          </cell>
          <cell r="F73" t="str">
            <v>PRODUCTION</v>
          </cell>
          <cell r="G73" t="str">
            <v>Couturière</v>
          </cell>
          <cell r="K73" t="str">
            <v>DIRECTS</v>
          </cell>
          <cell r="L73" t="str">
            <v>Variable cost at standard</v>
          </cell>
          <cell r="M73" t="str">
            <v>OUVRIEURE SPECIALISE</v>
          </cell>
          <cell r="N73">
            <v>43783</v>
          </cell>
          <cell r="O73" t="str">
            <v>OK</v>
          </cell>
          <cell r="P73">
            <v>-1892</v>
          </cell>
          <cell r="Q73">
            <v>43805</v>
          </cell>
          <cell r="T73" t="str">
            <v>CDD</v>
          </cell>
          <cell r="U73" t="str">
            <v>Contractuel</v>
          </cell>
          <cell r="V73">
            <v>43783</v>
          </cell>
          <cell r="W73">
            <v>43830</v>
          </cell>
          <cell r="Z73">
            <v>43783</v>
          </cell>
          <cell r="AA73">
            <v>11</v>
          </cell>
          <cell r="AB73">
            <v>2019</v>
          </cell>
          <cell r="AC73">
            <v>2023</v>
          </cell>
          <cell r="AD73">
            <v>5.3111111111111109</v>
          </cell>
          <cell r="AE73" t="str">
            <v>&gt; 4</v>
          </cell>
          <cell r="AF73">
            <v>31860</v>
          </cell>
          <cell r="AG73">
            <v>37.978082191780821</v>
          </cell>
          <cell r="AH73" t="str">
            <v>&gt;35&lt; 45</v>
          </cell>
          <cell r="AI73">
            <v>16185161</v>
          </cell>
          <cell r="AJ73" t="str">
            <v>06</v>
          </cell>
          <cell r="AK73" t="str">
            <v>07147695</v>
          </cell>
          <cell r="AL73">
            <v>39883</v>
          </cell>
          <cell r="AM73" t="str">
            <v>FEMME</v>
          </cell>
          <cell r="AN73" t="str">
            <v>Célibataire</v>
          </cell>
          <cell r="AS73">
            <v>43783</v>
          </cell>
          <cell r="AT73" t="str">
            <v>Mensuel</v>
          </cell>
          <cell r="AU73">
            <v>3.2549999999999999</v>
          </cell>
          <cell r="AV73">
            <v>47</v>
          </cell>
          <cell r="AW73" t="str">
            <v>00100</v>
          </cell>
          <cell r="AX73" t="str">
            <v>00000081041</v>
          </cell>
          <cell r="AY73">
            <v>79</v>
          </cell>
          <cell r="AZ73" t="str">
            <v>WIFAK BANK</v>
          </cell>
          <cell r="BA73" t="str">
            <v>47001000000008104179</v>
          </cell>
          <cell r="BB73">
            <v>20</v>
          </cell>
          <cell r="BC73" t="str">
            <v>32 RUE 9202 SIDI FATHALLAH</v>
          </cell>
          <cell r="BF73">
            <v>45163</v>
          </cell>
          <cell r="BG73">
            <v>40109947</v>
          </cell>
          <cell r="BJ73" t="str">
            <v>NAASSEN</v>
          </cell>
          <cell r="BK73" t="str">
            <v>-</v>
          </cell>
          <cell r="BN73" t="str">
            <v>47001000000008104179</v>
          </cell>
          <cell r="BO73" t="str">
            <v>HAGUI SABRINE</v>
          </cell>
          <cell r="BP73">
            <v>72</v>
          </cell>
          <cell r="BU73" t="str">
            <v>Non-Actif</v>
          </cell>
        </row>
        <row r="74">
          <cell r="B74">
            <v>73</v>
          </cell>
          <cell r="C74" t="str">
            <v>Madame</v>
          </cell>
          <cell r="D74" t="str">
            <v>BENALI ARBIA</v>
          </cell>
          <cell r="E74" t="str">
            <v>SAGE Tunisia</v>
          </cell>
          <cell r="F74" t="str">
            <v>PRODUCTION</v>
          </cell>
          <cell r="G74" t="str">
            <v>Couturière</v>
          </cell>
          <cell r="K74" t="str">
            <v>DIRECTS</v>
          </cell>
          <cell r="L74" t="str">
            <v>Variable cost at standard</v>
          </cell>
          <cell r="M74" t="str">
            <v>OUVRIERE SPECIALISE</v>
          </cell>
          <cell r="N74">
            <v>43784</v>
          </cell>
          <cell r="O74" t="str">
            <v>OK</v>
          </cell>
          <cell r="P74">
            <v>-1832</v>
          </cell>
          <cell r="Q74">
            <v>43873</v>
          </cell>
          <cell r="R74" t="str">
            <v xml:space="preserve">abandon de poste </v>
          </cell>
          <cell r="T74" t="str">
            <v>CDD</v>
          </cell>
          <cell r="U74" t="str">
            <v>Contractuel</v>
          </cell>
          <cell r="V74">
            <v>43862</v>
          </cell>
          <cell r="W74">
            <v>43890</v>
          </cell>
          <cell r="Z74">
            <v>43782</v>
          </cell>
          <cell r="AA74">
            <v>11</v>
          </cell>
          <cell r="AB74">
            <v>2019</v>
          </cell>
          <cell r="AC74">
            <v>2023</v>
          </cell>
          <cell r="AD74">
            <v>5.3083333333333336</v>
          </cell>
          <cell r="AE74" t="str">
            <v>&gt; 4</v>
          </cell>
          <cell r="AF74">
            <v>29301</v>
          </cell>
          <cell r="AG74">
            <v>44.989041095890414</v>
          </cell>
          <cell r="AH74" t="str">
            <v>&gt;35&lt; 45</v>
          </cell>
          <cell r="AI74">
            <v>12513915</v>
          </cell>
          <cell r="AJ74" t="str">
            <v>02</v>
          </cell>
          <cell r="AK74" t="str">
            <v>04680965</v>
          </cell>
          <cell r="AL74">
            <v>43220</v>
          </cell>
          <cell r="AM74" t="str">
            <v>FEMME</v>
          </cell>
          <cell r="AN74" t="str">
            <v>Marié(e)</v>
          </cell>
          <cell r="AO74">
            <v>3</v>
          </cell>
          <cell r="AQ74">
            <v>3</v>
          </cell>
          <cell r="AR74">
            <v>1</v>
          </cell>
          <cell r="AS74">
            <v>44149.25</v>
          </cell>
          <cell r="AT74" t="str">
            <v>Horaire</v>
          </cell>
          <cell r="AU74">
            <v>3.2549999999999999</v>
          </cell>
          <cell r="AV74">
            <v>17</v>
          </cell>
          <cell r="AW74" t="str">
            <v>00100</v>
          </cell>
          <cell r="AX74" t="str">
            <v>00000807644</v>
          </cell>
          <cell r="AY74">
            <v>25</v>
          </cell>
          <cell r="AZ74" t="str">
            <v>LA POSTE</v>
          </cell>
          <cell r="BA74" t="str">
            <v>17001000000080764425</v>
          </cell>
          <cell r="BB74">
            <v>20</v>
          </cell>
          <cell r="BC74" t="str">
            <v>77 AVENU HRAIRIA EZZAHROUNI</v>
          </cell>
          <cell r="BD74" t="str">
            <v>TUNIS</v>
          </cell>
          <cell r="BK74" t="str">
            <v>-</v>
          </cell>
          <cell r="BN74" t="str">
            <v>17001000000080764425</v>
          </cell>
          <cell r="BO74" t="str">
            <v>BENALI ARBIA</v>
          </cell>
          <cell r="BP74">
            <v>73</v>
          </cell>
          <cell r="BU74" t="str">
            <v>Non-Actif</v>
          </cell>
        </row>
        <row r="75">
          <cell r="B75">
            <v>74</v>
          </cell>
          <cell r="C75" t="str">
            <v>Madame</v>
          </cell>
          <cell r="D75" t="str">
            <v>EZZINE FATMA</v>
          </cell>
          <cell r="E75" t="str">
            <v>SAGE Tunisia</v>
          </cell>
          <cell r="F75" t="str">
            <v>PRODUCTION</v>
          </cell>
          <cell r="G75" t="str">
            <v>Team leader</v>
          </cell>
          <cell r="K75" t="str">
            <v>INDIRECTS</v>
          </cell>
          <cell r="L75" t="str">
            <v>Variable cost at standard</v>
          </cell>
          <cell r="M75" t="str">
            <v>OUVRIERE SPECIALISE</v>
          </cell>
          <cell r="N75">
            <v>43788</v>
          </cell>
          <cell r="O75" t="str">
            <v>OK</v>
          </cell>
          <cell r="P75">
            <v>-1740</v>
          </cell>
          <cell r="Q75">
            <v>43962</v>
          </cell>
          <cell r="R75" t="str">
            <v xml:space="preserve">abandon de poste </v>
          </cell>
          <cell r="T75" t="str">
            <v>CDD</v>
          </cell>
          <cell r="U75" t="str">
            <v>Contractuel</v>
          </cell>
          <cell r="V75">
            <v>43891</v>
          </cell>
          <cell r="W75">
            <v>43982</v>
          </cell>
          <cell r="Z75">
            <v>43788</v>
          </cell>
          <cell r="AA75">
            <v>11</v>
          </cell>
          <cell r="AB75">
            <v>2019</v>
          </cell>
          <cell r="AC75">
            <v>2023</v>
          </cell>
          <cell r="AD75">
            <v>5.2972222222222225</v>
          </cell>
          <cell r="AE75" t="str">
            <v>&gt; 4</v>
          </cell>
          <cell r="AF75">
            <v>30977</v>
          </cell>
          <cell r="AG75">
            <v>40.397260273972606</v>
          </cell>
          <cell r="AH75" t="str">
            <v>&gt;35&lt; 45</v>
          </cell>
          <cell r="AI75">
            <v>16027133</v>
          </cell>
          <cell r="AJ75" t="str">
            <v>05</v>
          </cell>
          <cell r="AK75" t="str">
            <v>07136057</v>
          </cell>
          <cell r="AL75">
            <v>38236</v>
          </cell>
          <cell r="AM75" t="str">
            <v>FEMME</v>
          </cell>
          <cell r="AN75" t="str">
            <v>Marié(e)</v>
          </cell>
          <cell r="AO75">
            <v>1</v>
          </cell>
          <cell r="AQ75">
            <v>3</v>
          </cell>
          <cell r="AR75">
            <v>1</v>
          </cell>
          <cell r="AS75">
            <v>44153.25</v>
          </cell>
          <cell r="AT75" t="str">
            <v>Horaire</v>
          </cell>
          <cell r="AU75">
            <v>3.2549999999999999</v>
          </cell>
          <cell r="AV75">
            <v>17</v>
          </cell>
          <cell r="AW75" t="str">
            <v>00100</v>
          </cell>
          <cell r="AX75" t="str">
            <v>00002617991</v>
          </cell>
          <cell r="AY75">
            <v>14</v>
          </cell>
          <cell r="AZ75" t="str">
            <v>LA POSTE</v>
          </cell>
          <cell r="BA75" t="str">
            <v>17001000000261799114</v>
          </cell>
          <cell r="BB75">
            <v>20</v>
          </cell>
          <cell r="BC75" t="str">
            <v>5 RUE SALEM BOUHAJEB SANHAJA</v>
          </cell>
          <cell r="BD75" t="str">
            <v>TUNIS</v>
          </cell>
          <cell r="BG75">
            <v>54271201</v>
          </cell>
          <cell r="BJ75" t="str">
            <v>MOSQUE OMAR MHAMDIA</v>
          </cell>
          <cell r="BK75" t="str">
            <v>-</v>
          </cell>
          <cell r="BN75" t="str">
            <v>17001000000261799114</v>
          </cell>
          <cell r="BO75" t="str">
            <v>EZZINE FATMA</v>
          </cell>
          <cell r="BP75">
            <v>74</v>
          </cell>
          <cell r="BU75" t="str">
            <v>Non-Actif</v>
          </cell>
        </row>
        <row r="76">
          <cell r="B76">
            <v>75</v>
          </cell>
          <cell r="C76" t="str">
            <v>Mlle</v>
          </cell>
          <cell r="D76" t="str">
            <v>DAAGI BOUTHAINA</v>
          </cell>
          <cell r="E76" t="str">
            <v>SAGE Tunisia</v>
          </cell>
          <cell r="F76" t="str">
            <v>PRODUCTION</v>
          </cell>
          <cell r="G76" t="str">
            <v>Couturière</v>
          </cell>
          <cell r="H76">
            <v>560</v>
          </cell>
          <cell r="J76" t="str">
            <v>A</v>
          </cell>
          <cell r="K76" t="str">
            <v>DIRECTS</v>
          </cell>
          <cell r="L76" t="str">
            <v>Variable cost at standard</v>
          </cell>
          <cell r="M76" t="str">
            <v>OUVRIERE SPECIALISE</v>
          </cell>
          <cell r="N76">
            <v>43788</v>
          </cell>
          <cell r="O76" t="str">
            <v>OK</v>
          </cell>
          <cell r="P76">
            <v>-796</v>
          </cell>
          <cell r="Q76">
            <v>44835</v>
          </cell>
          <cell r="R76" t="str">
            <v xml:space="preserve">abandon de poste </v>
          </cell>
          <cell r="T76" t="str">
            <v>CDD</v>
          </cell>
          <cell r="U76" t="str">
            <v>Contractuel</v>
          </cell>
          <cell r="V76">
            <v>44866</v>
          </cell>
          <cell r="W76">
            <v>44926</v>
          </cell>
          <cell r="Z76">
            <v>43788</v>
          </cell>
          <cell r="AA76">
            <v>11</v>
          </cell>
          <cell r="AB76">
            <v>2019</v>
          </cell>
          <cell r="AC76">
            <v>2023</v>
          </cell>
          <cell r="AD76">
            <v>5.2972222222222225</v>
          </cell>
          <cell r="AE76" t="str">
            <v>&gt; 4</v>
          </cell>
          <cell r="AF76">
            <v>33041</v>
          </cell>
          <cell r="AG76">
            <v>34.742465753424661</v>
          </cell>
          <cell r="AH76" t="str">
            <v>&gt;25&lt; 35</v>
          </cell>
          <cell r="AI76">
            <v>16280754</v>
          </cell>
          <cell r="AJ76" t="str">
            <v>08</v>
          </cell>
          <cell r="AK76" t="str">
            <v>09177993</v>
          </cell>
          <cell r="AL76">
            <v>42121</v>
          </cell>
          <cell r="AM76" t="str">
            <v>FEMME</v>
          </cell>
          <cell r="AN76" t="str">
            <v>Célibataire</v>
          </cell>
          <cell r="AQ76">
            <v>3</v>
          </cell>
          <cell r="AR76">
            <v>3</v>
          </cell>
          <cell r="AS76">
            <v>44883.75</v>
          </cell>
          <cell r="AT76" t="str">
            <v>Horaire</v>
          </cell>
          <cell r="AU76">
            <v>3.383</v>
          </cell>
          <cell r="AV76" t="str">
            <v>17</v>
          </cell>
          <cell r="AW76" t="str">
            <v>00100</v>
          </cell>
          <cell r="AX76" t="str">
            <v>00002892699</v>
          </cell>
          <cell r="AY76" t="str">
            <v>02</v>
          </cell>
          <cell r="AZ76" t="str">
            <v>LA POSTE</v>
          </cell>
          <cell r="BA76" t="str">
            <v>17001000000289269902</v>
          </cell>
          <cell r="BB76">
            <v>20</v>
          </cell>
          <cell r="BC76" t="str">
            <v>5 RUE SALEM BOUHAJEB SANHAJA</v>
          </cell>
          <cell r="BF76" t="str">
            <v>Oui</v>
          </cell>
          <cell r="BG76">
            <v>22457589</v>
          </cell>
          <cell r="BJ76" t="str">
            <v>SANHEJA</v>
          </cell>
          <cell r="BK76" t="str">
            <v>A-560</v>
          </cell>
          <cell r="BM76">
            <v>241.65100000000001</v>
          </cell>
          <cell r="BN76" t="str">
            <v>17001000000289269902</v>
          </cell>
          <cell r="BO76" t="str">
            <v>DAAGI BOUTHAINA</v>
          </cell>
          <cell r="BP76">
            <v>75</v>
          </cell>
          <cell r="BQ76" t="str">
            <v>Salaire  Octobre-22</v>
          </cell>
          <cell r="BU76" t="str">
            <v>Non-Actif</v>
          </cell>
        </row>
        <row r="77">
          <cell r="B77">
            <v>76</v>
          </cell>
          <cell r="C77" t="str">
            <v>Mlle</v>
          </cell>
          <cell r="D77" t="str">
            <v>ZITOUNI SANA</v>
          </cell>
          <cell r="E77" t="str">
            <v>SAGE Tunisia</v>
          </cell>
          <cell r="F77" t="str">
            <v>PRODUCTION</v>
          </cell>
          <cell r="G77" t="str">
            <v>Contrôle Qualité</v>
          </cell>
          <cell r="H77" t="str">
            <v>P6 AV</v>
          </cell>
          <cell r="I77" t="str">
            <v>Anis Sbouri</v>
          </cell>
          <cell r="J77" t="str">
            <v>A</v>
          </cell>
          <cell r="K77" t="str">
            <v>INDIRECTS</v>
          </cell>
          <cell r="L77" t="str">
            <v>Variable cost at standard</v>
          </cell>
          <cell r="M77" t="str">
            <v>Contrôleur Qualité</v>
          </cell>
          <cell r="N77">
            <v>43770</v>
          </cell>
          <cell r="O77">
            <v>45167</v>
          </cell>
          <cell r="P77" t="str">
            <v/>
          </cell>
          <cell r="T77" t="str">
            <v>CDI</v>
          </cell>
          <cell r="U77" t="str">
            <v>Titulaire</v>
          </cell>
          <cell r="V77">
            <v>45167</v>
          </cell>
          <cell r="Z77">
            <v>43770</v>
          </cell>
          <cell r="AA77">
            <v>11</v>
          </cell>
          <cell r="AB77">
            <v>2019</v>
          </cell>
          <cell r="AC77">
            <v>2023</v>
          </cell>
          <cell r="AD77">
            <v>5.3472222222222223</v>
          </cell>
          <cell r="AE77" t="str">
            <v>&gt; 4</v>
          </cell>
          <cell r="AF77">
            <v>33965</v>
          </cell>
          <cell r="AG77">
            <v>32.210958904109589</v>
          </cell>
          <cell r="AH77" t="str">
            <v>&gt;25&lt; 35</v>
          </cell>
          <cell r="AI77">
            <v>16405945</v>
          </cell>
          <cell r="AJ77" t="str">
            <v>01</v>
          </cell>
          <cell r="AK77" t="str">
            <v>07187325</v>
          </cell>
          <cell r="AL77">
            <v>40364</v>
          </cell>
          <cell r="AM77" t="str">
            <v>FEMME</v>
          </cell>
          <cell r="AN77" t="str">
            <v>Célibataire</v>
          </cell>
          <cell r="AQ77">
            <v>3</v>
          </cell>
          <cell r="AR77">
            <v>3</v>
          </cell>
          <cell r="AS77">
            <v>44865.75</v>
          </cell>
          <cell r="AT77" t="str">
            <v>Horaire</v>
          </cell>
          <cell r="AU77">
            <v>3.383</v>
          </cell>
          <cell r="AV77" t="str">
            <v>14</v>
          </cell>
          <cell r="AW77" t="str">
            <v>06806</v>
          </cell>
          <cell r="AX77" t="str">
            <v>81007013632</v>
          </cell>
          <cell r="AY77" t="str">
            <v>05</v>
          </cell>
          <cell r="AZ77" t="str">
            <v>BH</v>
          </cell>
          <cell r="BA77" t="str">
            <v>14068068100701363205</v>
          </cell>
          <cell r="BB77">
            <v>20</v>
          </cell>
          <cell r="BC77" t="str">
            <v>52 RUE BOKRI CITE EL FAOUZ EL MOUROUJ 5</v>
          </cell>
          <cell r="BD77" t="str">
            <v>BEN AROUS</v>
          </cell>
          <cell r="BG77">
            <v>94295066</v>
          </cell>
          <cell r="BJ77" t="str">
            <v>MG MOUROUJ 6</v>
          </cell>
          <cell r="BK77" t="str">
            <v>A-P6 AV</v>
          </cell>
          <cell r="BL77" t="str">
            <v>1.3</v>
          </cell>
          <cell r="BN77" t="str">
            <v>14068068100701363205</v>
          </cell>
          <cell r="BO77" t="str">
            <v>ZITOUNI SANA</v>
          </cell>
          <cell r="BP77">
            <v>76</v>
          </cell>
          <cell r="BR77" t="e">
            <v>#N/A</v>
          </cell>
          <cell r="BT77">
            <v>713</v>
          </cell>
          <cell r="BU77" t="str">
            <v>si</v>
          </cell>
          <cell r="BV77" t="str">
            <v>139 A CA</v>
          </cell>
        </row>
        <row r="78">
          <cell r="B78">
            <v>77</v>
          </cell>
          <cell r="C78" t="str">
            <v>Mlle</v>
          </cell>
          <cell r="D78" t="str">
            <v>ZOUAOUI AMENI</v>
          </cell>
          <cell r="E78" t="str">
            <v>SAGE Tunisia</v>
          </cell>
          <cell r="F78" t="str">
            <v>COUPE</v>
          </cell>
          <cell r="G78" t="str">
            <v>Team leader</v>
          </cell>
          <cell r="H78" t="str">
            <v>coupe</v>
          </cell>
          <cell r="I78" t="str">
            <v>HAITHEM SLAMA</v>
          </cell>
          <cell r="K78" t="str">
            <v>INDIRECTS</v>
          </cell>
          <cell r="L78" t="str">
            <v>Variable cost at standard</v>
          </cell>
          <cell r="M78" t="str">
            <v>CHEF EQUIPE</v>
          </cell>
          <cell r="N78">
            <v>43813</v>
          </cell>
          <cell r="O78">
            <v>45167</v>
          </cell>
          <cell r="P78" t="str">
            <v/>
          </cell>
          <cell r="T78" t="str">
            <v>CDI</v>
          </cell>
          <cell r="U78" t="str">
            <v>Titulaire</v>
          </cell>
          <cell r="V78">
            <v>45167</v>
          </cell>
          <cell r="Z78">
            <v>43813</v>
          </cell>
          <cell r="AA78">
            <v>12</v>
          </cell>
          <cell r="AB78">
            <v>2019</v>
          </cell>
          <cell r="AC78">
            <v>2023</v>
          </cell>
          <cell r="AD78">
            <v>5.2277777777777779</v>
          </cell>
          <cell r="AE78" t="str">
            <v>&gt; 4</v>
          </cell>
          <cell r="AF78">
            <v>31141</v>
          </cell>
          <cell r="AG78">
            <v>39.947945205479449</v>
          </cell>
          <cell r="AH78" t="str">
            <v>&gt;35&lt; 45</v>
          </cell>
          <cell r="AI78">
            <v>12666498</v>
          </cell>
          <cell r="AJ78" t="str">
            <v>03</v>
          </cell>
          <cell r="AK78" t="str">
            <v>04728992</v>
          </cell>
          <cell r="AL78">
            <v>43414</v>
          </cell>
          <cell r="AM78" t="str">
            <v>FEMME</v>
          </cell>
          <cell r="AN78" t="str">
            <v>Célibataire</v>
          </cell>
          <cell r="AQ78">
            <v>5</v>
          </cell>
          <cell r="AR78">
            <v>3</v>
          </cell>
          <cell r="AS78">
            <v>44908.75</v>
          </cell>
          <cell r="AT78" t="str">
            <v>Horaire</v>
          </cell>
          <cell r="AU78">
            <v>3.3210000000000002</v>
          </cell>
          <cell r="AV78" t="str">
            <v>08</v>
          </cell>
          <cell r="AW78" t="str">
            <v>10300</v>
          </cell>
          <cell r="AX78" t="str">
            <v>07220115466</v>
          </cell>
          <cell r="AY78" t="str">
            <v>67</v>
          </cell>
          <cell r="AZ78" t="str">
            <v>BIAT</v>
          </cell>
          <cell r="BA78" t="str">
            <v>08103000722011546667</v>
          </cell>
          <cell r="BB78">
            <v>20</v>
          </cell>
          <cell r="BC78" t="str">
            <v>5 RUE 42450 CITE YOSR BEN YOUNESS</v>
          </cell>
          <cell r="BD78" t="str">
            <v>HRAIRIA</v>
          </cell>
          <cell r="BG78">
            <v>20484702</v>
          </cell>
          <cell r="BJ78" t="str">
            <v>SLIMEN KEHIA</v>
          </cell>
          <cell r="BK78" t="str">
            <v>-coupe</v>
          </cell>
          <cell r="BL78" t="str">
            <v>3.1</v>
          </cell>
          <cell r="BN78" t="str">
            <v>08103000722011546667</v>
          </cell>
          <cell r="BO78" t="str">
            <v>ZOUAOUI AMENI</v>
          </cell>
          <cell r="BP78">
            <v>77</v>
          </cell>
          <cell r="BR78" t="e">
            <v>#N/A</v>
          </cell>
          <cell r="BT78">
            <v>938</v>
          </cell>
          <cell r="BU78" t="str">
            <v>si</v>
          </cell>
          <cell r="BV78" t="str">
            <v>coupe</v>
          </cell>
        </row>
        <row r="79">
          <cell r="B79">
            <v>78</v>
          </cell>
          <cell r="C79" t="str">
            <v>Madame</v>
          </cell>
          <cell r="D79" t="str">
            <v>ABIDI  CHAIMA</v>
          </cell>
          <cell r="E79" t="str">
            <v>SAGE Tunisia</v>
          </cell>
          <cell r="F79" t="str">
            <v>PRODUCTION</v>
          </cell>
          <cell r="G79" t="str">
            <v>Couturière</v>
          </cell>
          <cell r="H79" t="str">
            <v>CP</v>
          </cell>
          <cell r="J79" t="str">
            <v>A</v>
          </cell>
          <cell r="K79" t="str">
            <v>DIRECTS</v>
          </cell>
          <cell r="L79" t="str">
            <v>Variable cost at standard</v>
          </cell>
          <cell r="M79" t="str">
            <v>OUVRIERE SPECIALISE</v>
          </cell>
          <cell r="N79">
            <v>43805</v>
          </cell>
          <cell r="O79" t="str">
            <v>OK</v>
          </cell>
          <cell r="P79">
            <v>-1467</v>
          </cell>
          <cell r="Q79">
            <v>44201</v>
          </cell>
          <cell r="R79" t="str">
            <v xml:space="preserve">abandon de poste </v>
          </cell>
          <cell r="T79" t="str">
            <v>CDD</v>
          </cell>
          <cell r="U79" t="str">
            <v>Contractuel</v>
          </cell>
          <cell r="V79">
            <v>44197</v>
          </cell>
          <cell r="W79">
            <v>44255</v>
          </cell>
          <cell r="Z79">
            <v>43806</v>
          </cell>
          <cell r="AA79">
            <v>12</v>
          </cell>
          <cell r="AB79">
            <v>2019</v>
          </cell>
          <cell r="AC79">
            <v>2023</v>
          </cell>
          <cell r="AD79">
            <v>5.25</v>
          </cell>
          <cell r="AE79" t="str">
            <v>&gt; 4</v>
          </cell>
          <cell r="AF79">
            <v>32727</v>
          </cell>
          <cell r="AG79">
            <v>35.602739726027394</v>
          </cell>
          <cell r="AH79" t="str">
            <v>&gt;35&lt; 45</v>
          </cell>
          <cell r="AI79">
            <v>12984143</v>
          </cell>
          <cell r="AJ79" t="str">
            <v>09</v>
          </cell>
          <cell r="AK79" t="str">
            <v>04803993</v>
          </cell>
          <cell r="AL79">
            <v>41703</v>
          </cell>
          <cell r="AM79" t="str">
            <v>FEMME</v>
          </cell>
          <cell r="AN79" t="str">
            <v>Marié(e)</v>
          </cell>
          <cell r="AO79">
            <v>2</v>
          </cell>
          <cell r="AQ79">
            <v>3</v>
          </cell>
          <cell r="AR79">
            <v>2</v>
          </cell>
          <cell r="AS79">
            <v>44535.5</v>
          </cell>
          <cell r="AT79" t="str">
            <v>Horaire</v>
          </cell>
          <cell r="AU79">
            <v>3.1930000000000001</v>
          </cell>
          <cell r="AV79">
            <v>17</v>
          </cell>
          <cell r="AW79" t="str">
            <v>00100</v>
          </cell>
          <cell r="AX79" t="str">
            <v>00002891093</v>
          </cell>
          <cell r="AY79">
            <v>67</v>
          </cell>
          <cell r="AZ79" t="str">
            <v>LA POSTE</v>
          </cell>
          <cell r="BA79" t="str">
            <v>17001000000289109367</v>
          </cell>
          <cell r="BB79">
            <v>20</v>
          </cell>
          <cell r="BC79" t="str">
            <v>11 RUE LA BELGUIQUE</v>
          </cell>
          <cell r="BD79" t="str">
            <v>SIDI HASSINE</v>
          </cell>
          <cell r="BE79">
            <v>1095</v>
          </cell>
          <cell r="BG79">
            <v>54265241</v>
          </cell>
          <cell r="BJ79" t="str">
            <v>SIDI HASSINE</v>
          </cell>
          <cell r="BK79" t="str">
            <v>A-CP</v>
          </cell>
          <cell r="BN79" t="str">
            <v>17001000000289109367</v>
          </cell>
          <cell r="BO79" t="str">
            <v>ABIDI  CHAIMA</v>
          </cell>
          <cell r="BP79">
            <v>78</v>
          </cell>
          <cell r="BR79" t="str">
            <v>A RAPPELER LE 13/07</v>
          </cell>
          <cell r="BU79" t="str">
            <v>Non-Actif</v>
          </cell>
        </row>
        <row r="80">
          <cell r="B80">
            <v>79</v>
          </cell>
          <cell r="C80" t="str">
            <v>Mlle</v>
          </cell>
          <cell r="D80" t="str">
            <v>JRIDI NOURA</v>
          </cell>
          <cell r="E80" t="str">
            <v>SAGE Tunisia</v>
          </cell>
          <cell r="F80" t="str">
            <v>PRODUCTION</v>
          </cell>
          <cell r="G80" t="str">
            <v>Couturière</v>
          </cell>
          <cell r="H80">
            <v>560</v>
          </cell>
          <cell r="I80" t="str">
            <v>Mabrourk Ben Moussa</v>
          </cell>
          <cell r="J80" t="str">
            <v>A</v>
          </cell>
          <cell r="K80" t="str">
            <v>DIRECTS</v>
          </cell>
          <cell r="L80" t="str">
            <v>Variable cost at standard</v>
          </cell>
          <cell r="M80" t="str">
            <v>OUVRIERE SPECIALISE</v>
          </cell>
          <cell r="N80">
            <v>43805</v>
          </cell>
          <cell r="O80" t="str">
            <v>OK</v>
          </cell>
          <cell r="P80">
            <v>-553</v>
          </cell>
          <cell r="Q80">
            <v>45139</v>
          </cell>
          <cell r="R80" t="str">
            <v>Mariage</v>
          </cell>
          <cell r="T80" t="str">
            <v>CDD</v>
          </cell>
          <cell r="U80" t="str">
            <v>Contractuel</v>
          </cell>
          <cell r="V80">
            <v>45139</v>
          </cell>
          <cell r="W80">
            <v>45169</v>
          </cell>
          <cell r="Z80">
            <v>43806</v>
          </cell>
          <cell r="AA80">
            <v>12</v>
          </cell>
          <cell r="AB80">
            <v>2019</v>
          </cell>
          <cell r="AC80">
            <v>2023</v>
          </cell>
          <cell r="AD80">
            <v>5.25</v>
          </cell>
          <cell r="AE80" t="str">
            <v>&gt; 4</v>
          </cell>
          <cell r="AF80">
            <v>29661</v>
          </cell>
          <cell r="AG80">
            <v>44.0027397260274</v>
          </cell>
          <cell r="AH80" t="str">
            <v>&gt;35&lt; 45</v>
          </cell>
          <cell r="AI80">
            <v>16443168</v>
          </cell>
          <cell r="AJ80" t="str">
            <v>02</v>
          </cell>
          <cell r="AK80" t="str">
            <v>08046739</v>
          </cell>
          <cell r="AL80">
            <v>36773</v>
          </cell>
          <cell r="AM80" t="str">
            <v>FEMME</v>
          </cell>
          <cell r="AN80" t="str">
            <v>Célibataire</v>
          </cell>
          <cell r="AQ80">
            <v>3</v>
          </cell>
          <cell r="AR80">
            <v>3</v>
          </cell>
          <cell r="AS80">
            <v>44900.75</v>
          </cell>
          <cell r="AT80" t="str">
            <v>Horaire</v>
          </cell>
          <cell r="AU80">
            <v>3.383</v>
          </cell>
          <cell r="AV80" t="str">
            <v>17</v>
          </cell>
          <cell r="AW80">
            <v>20600</v>
          </cell>
          <cell r="AX80" t="str">
            <v>00002892963</v>
          </cell>
          <cell r="AY80" t="str">
            <v>73</v>
          </cell>
          <cell r="AZ80" t="str">
            <v>LA POSTE</v>
          </cell>
          <cell r="BA80" t="str">
            <v>17206000000289296373</v>
          </cell>
          <cell r="BB80">
            <v>20</v>
          </cell>
          <cell r="BC80" t="str">
            <v>BOUSALAH AIN SNENE KALAAT SNEN</v>
          </cell>
          <cell r="BD80" t="str">
            <v>LE KEF</v>
          </cell>
          <cell r="BG80">
            <v>20977870</v>
          </cell>
          <cell r="BJ80" t="str">
            <v>SIDI HASSINE</v>
          </cell>
          <cell r="BK80" t="str">
            <v>A-560</v>
          </cell>
          <cell r="BL80" t="str">
            <v>1.3</v>
          </cell>
          <cell r="BN80" t="str">
            <v>17206000000289296373</v>
          </cell>
          <cell r="BO80" t="str">
            <v>JRIDI NOURA</v>
          </cell>
          <cell r="BP80">
            <v>79</v>
          </cell>
          <cell r="BR80" t="e">
            <v>#N/A</v>
          </cell>
          <cell r="BU80" t="str">
            <v>Non-Actif</v>
          </cell>
        </row>
        <row r="81">
          <cell r="B81">
            <v>80</v>
          </cell>
          <cell r="C81" t="str">
            <v>Mlle</v>
          </cell>
          <cell r="D81" t="str">
            <v>HEDHLI DONIA</v>
          </cell>
          <cell r="E81" t="str">
            <v>SAGE Tunisia</v>
          </cell>
          <cell r="F81" t="str">
            <v>QUALITE</v>
          </cell>
          <cell r="G81" t="str">
            <v>Auditrice</v>
          </cell>
          <cell r="H81" t="str">
            <v>P6 AR</v>
          </cell>
          <cell r="I81" t="str">
            <v>Malek harran</v>
          </cell>
          <cell r="J81" t="str">
            <v>B</v>
          </cell>
          <cell r="K81" t="str">
            <v>INDIRECTS</v>
          </cell>
          <cell r="L81" t="str">
            <v>Variable cost at standard</v>
          </cell>
          <cell r="M81" t="str">
            <v>Contrôleur Qualité</v>
          </cell>
          <cell r="N81">
            <v>43784</v>
          </cell>
          <cell r="O81">
            <v>45167</v>
          </cell>
          <cell r="P81" t="str">
            <v/>
          </cell>
          <cell r="T81" t="str">
            <v>CDI</v>
          </cell>
          <cell r="U81" t="str">
            <v>Titulaire</v>
          </cell>
          <cell r="V81">
            <v>45167</v>
          </cell>
          <cell r="X81">
            <v>43800</v>
          </cell>
          <cell r="Y81">
            <v>44062</v>
          </cell>
          <cell r="Z81">
            <v>44075</v>
          </cell>
          <cell r="AA81">
            <v>11</v>
          </cell>
          <cell r="AB81">
            <v>2019</v>
          </cell>
          <cell r="AC81">
            <v>2023</v>
          </cell>
          <cell r="AD81">
            <v>5.3083333333333336</v>
          </cell>
          <cell r="AE81" t="str">
            <v>&gt; 4</v>
          </cell>
          <cell r="AF81">
            <v>33951</v>
          </cell>
          <cell r="AG81">
            <v>32.249315068493154</v>
          </cell>
          <cell r="AH81" t="str">
            <v>&gt;25&lt; 35</v>
          </cell>
          <cell r="AI81">
            <v>17284892</v>
          </cell>
          <cell r="AJ81" t="str">
            <v>02</v>
          </cell>
          <cell r="AK81" t="str">
            <v>09184889</v>
          </cell>
          <cell r="AL81">
            <v>42850</v>
          </cell>
          <cell r="AM81" t="str">
            <v>FEMME</v>
          </cell>
          <cell r="AN81" t="str">
            <v>Célibataire</v>
          </cell>
          <cell r="AQ81">
            <v>3</v>
          </cell>
          <cell r="AR81">
            <v>3</v>
          </cell>
          <cell r="AS81">
            <v>44879.75</v>
          </cell>
          <cell r="AT81" t="str">
            <v>Horaire</v>
          </cell>
          <cell r="AU81">
            <v>3.3210000000000002</v>
          </cell>
          <cell r="AV81" t="str">
            <v>17</v>
          </cell>
          <cell r="AW81" t="str">
            <v>00100</v>
          </cell>
          <cell r="AX81" t="str">
            <v>00002641811</v>
          </cell>
          <cell r="AY81" t="str">
            <v>43</v>
          </cell>
          <cell r="AZ81" t="str">
            <v>LA POSTE</v>
          </cell>
          <cell r="BA81" t="str">
            <v>17001000000264181143</v>
          </cell>
          <cell r="BB81">
            <v>20</v>
          </cell>
          <cell r="BC81" t="str">
            <v>24 RUE AMMAR IBN YASSER SANHEJA</v>
          </cell>
          <cell r="BD81" t="str">
            <v>OUED ELLIL</v>
          </cell>
          <cell r="BE81">
            <v>2021</v>
          </cell>
          <cell r="BF81">
            <v>44971</v>
          </cell>
          <cell r="BG81">
            <v>28317396</v>
          </cell>
          <cell r="BJ81" t="str">
            <v>SANHEJA</v>
          </cell>
          <cell r="BK81" t="str">
            <v>B-P6 AR</v>
          </cell>
          <cell r="BL81" t="str">
            <v>2.1</v>
          </cell>
          <cell r="BN81" t="str">
            <v>17001000000264181143</v>
          </cell>
          <cell r="BO81" t="str">
            <v>HEDHLI DONIA</v>
          </cell>
          <cell r="BP81">
            <v>80</v>
          </cell>
          <cell r="BR81" t="e">
            <v>#N/A</v>
          </cell>
          <cell r="BS81" t="str">
            <v>promotion le 15/05/24</v>
          </cell>
          <cell r="BT81">
            <v>200</v>
          </cell>
          <cell r="BU81" t="str">
            <v>si</v>
          </cell>
          <cell r="BV81" t="str">
            <v>FW</v>
          </cell>
        </row>
        <row r="82">
          <cell r="B82">
            <v>81</v>
          </cell>
          <cell r="C82" t="str">
            <v>Mlle</v>
          </cell>
          <cell r="D82" t="str">
            <v>KHEMIRI  OUMAYMA</v>
          </cell>
          <cell r="E82" t="str">
            <v>SAGE Tunisia</v>
          </cell>
          <cell r="F82" t="str">
            <v>QUALITE</v>
          </cell>
          <cell r="G82" t="str">
            <v>Fire W</v>
          </cell>
          <cell r="H82" t="str">
            <v>P6 AV</v>
          </cell>
          <cell r="I82" t="str">
            <v>Malek harran</v>
          </cell>
          <cell r="J82" t="str">
            <v>B</v>
          </cell>
          <cell r="K82" t="str">
            <v>INDIRECTS</v>
          </cell>
          <cell r="L82" t="str">
            <v>Variable cost at standard</v>
          </cell>
          <cell r="M82" t="str">
            <v>Contrôleur Qualité</v>
          </cell>
          <cell r="N82">
            <v>43788</v>
          </cell>
          <cell r="O82">
            <v>45167</v>
          </cell>
          <cell r="P82" t="str">
            <v/>
          </cell>
          <cell r="Q82">
            <v>45443</v>
          </cell>
          <cell r="R82" t="str">
            <v>personnel</v>
          </cell>
          <cell r="T82" t="str">
            <v>CDI</v>
          </cell>
          <cell r="U82" t="str">
            <v>Titulaire</v>
          </cell>
          <cell r="V82">
            <v>45167</v>
          </cell>
          <cell r="X82">
            <v>43800</v>
          </cell>
          <cell r="Y82">
            <v>43972</v>
          </cell>
          <cell r="Z82">
            <v>43973</v>
          </cell>
          <cell r="AA82">
            <v>11</v>
          </cell>
          <cell r="AB82">
            <v>2019</v>
          </cell>
          <cell r="AC82">
            <v>2023</v>
          </cell>
          <cell r="AD82">
            <v>5.2972222222222225</v>
          </cell>
          <cell r="AE82" t="str">
            <v>&gt; 4</v>
          </cell>
          <cell r="AF82">
            <v>34875</v>
          </cell>
          <cell r="AG82">
            <v>29.717808219178082</v>
          </cell>
          <cell r="AH82" t="str">
            <v>&gt;25&lt; 35</v>
          </cell>
          <cell r="AI82">
            <v>17284563</v>
          </cell>
          <cell r="AJ82" t="str">
            <v>00</v>
          </cell>
          <cell r="AK82">
            <v>14253391</v>
          </cell>
          <cell r="AL82">
            <v>41460</v>
          </cell>
          <cell r="AM82" t="str">
            <v>FEMME</v>
          </cell>
          <cell r="AN82" t="str">
            <v>Célibataire</v>
          </cell>
          <cell r="AQ82">
            <v>3</v>
          </cell>
          <cell r="AR82">
            <v>3</v>
          </cell>
          <cell r="AS82">
            <v>44883.75</v>
          </cell>
          <cell r="AT82" t="str">
            <v>Horaire</v>
          </cell>
          <cell r="AU82">
            <v>3.3210000000000002</v>
          </cell>
          <cell r="AV82" t="str">
            <v>04</v>
          </cell>
          <cell r="AW82" t="str">
            <v>00400</v>
          </cell>
          <cell r="AX82" t="str">
            <v>50052996048</v>
          </cell>
          <cell r="AY82" t="str">
            <v>84</v>
          </cell>
          <cell r="AZ82" t="str">
            <v>ATTIJARI BANK</v>
          </cell>
          <cell r="BA82" t="str">
            <v>04004005005299604884</v>
          </cell>
          <cell r="BB82">
            <v>20</v>
          </cell>
          <cell r="BC82" t="str">
            <v>RUE BENI ZAID EL AGBA</v>
          </cell>
          <cell r="BD82" t="str">
            <v>TUNIS</v>
          </cell>
          <cell r="BG82">
            <v>96856740</v>
          </cell>
          <cell r="BJ82" t="str">
            <v>EL AGBA 1</v>
          </cell>
          <cell r="BK82" t="str">
            <v>B-P6 AV</v>
          </cell>
          <cell r="BL82" t="str">
            <v>2.1</v>
          </cell>
          <cell r="BN82" t="str">
            <v>04004005005299604884</v>
          </cell>
          <cell r="BO82" t="str">
            <v>KHEMIRI  OUMAYMA</v>
          </cell>
          <cell r="BP82">
            <v>81</v>
          </cell>
          <cell r="BR82" t="e">
            <v>#N/A</v>
          </cell>
          <cell r="BU82" t="str">
            <v>Non-Actif</v>
          </cell>
          <cell r="BV82" t="str">
            <v>FW</v>
          </cell>
        </row>
        <row r="83">
          <cell r="B83">
            <v>82</v>
          </cell>
          <cell r="C83" t="str">
            <v>Mlle</v>
          </cell>
          <cell r="D83" t="str">
            <v>HAJJI HENDA</v>
          </cell>
          <cell r="E83" t="str">
            <v>SAGE Tunisia</v>
          </cell>
          <cell r="F83" t="str">
            <v>QUALITE</v>
          </cell>
          <cell r="G83" t="str">
            <v>Contrôle Qualité</v>
          </cell>
          <cell r="K83" t="str">
            <v>INDIRECTS</v>
          </cell>
          <cell r="L83" t="str">
            <v>Variable cost at standard</v>
          </cell>
          <cell r="M83" t="str">
            <v>OUVRIERE SPECIALISE</v>
          </cell>
          <cell r="N83">
            <v>43808</v>
          </cell>
          <cell r="O83" t="str">
            <v>OK</v>
          </cell>
          <cell r="P83">
            <v>-1801</v>
          </cell>
          <cell r="Q83">
            <v>43900</v>
          </cell>
          <cell r="R83" t="str">
            <v xml:space="preserve">abandon de poste </v>
          </cell>
          <cell r="T83" t="str">
            <v>CDD</v>
          </cell>
          <cell r="U83" t="str">
            <v>Contractuel</v>
          </cell>
          <cell r="V83">
            <v>43891</v>
          </cell>
          <cell r="W83">
            <v>43921</v>
          </cell>
          <cell r="Z83">
            <v>43808</v>
          </cell>
          <cell r="AA83">
            <v>12</v>
          </cell>
          <cell r="AB83">
            <v>2019</v>
          </cell>
          <cell r="AC83">
            <v>2023</v>
          </cell>
          <cell r="AD83">
            <v>5.2416666666666663</v>
          </cell>
          <cell r="AE83" t="str">
            <v>&gt; 4</v>
          </cell>
          <cell r="AF83">
            <v>32890</v>
          </cell>
          <cell r="AG83">
            <v>35.156164383561645</v>
          </cell>
          <cell r="AH83" t="str">
            <v>&gt;35&lt; 45</v>
          </cell>
          <cell r="AI83">
            <v>17269458</v>
          </cell>
          <cell r="AJ83" t="str">
            <v>09</v>
          </cell>
          <cell r="AK83" t="str">
            <v>07732318</v>
          </cell>
          <cell r="AL83">
            <v>39357</v>
          </cell>
          <cell r="AM83" t="str">
            <v>FEMME</v>
          </cell>
          <cell r="AN83" t="str">
            <v>Célibataire</v>
          </cell>
          <cell r="AQ83">
            <v>3</v>
          </cell>
          <cell r="AR83">
            <v>1</v>
          </cell>
          <cell r="AS83">
            <v>44173.25</v>
          </cell>
          <cell r="AT83" t="str">
            <v>Horaire</v>
          </cell>
          <cell r="AU83">
            <v>3.2549999999999999</v>
          </cell>
          <cell r="AV83" t="str">
            <v>07</v>
          </cell>
          <cell r="AW83">
            <v>20100</v>
          </cell>
          <cell r="AX83">
            <v>35121678268</v>
          </cell>
          <cell r="AY83">
            <v>12</v>
          </cell>
          <cell r="AZ83" t="str">
            <v>AMEN BANK</v>
          </cell>
          <cell r="BA83" t="str">
            <v>07201003512167826812</v>
          </cell>
          <cell r="BB83">
            <v>20</v>
          </cell>
          <cell r="BC83" t="str">
            <v>RHIMET HAJEB EL AYOUN</v>
          </cell>
          <cell r="BD83" t="str">
            <v>KAIROUAN</v>
          </cell>
          <cell r="BK83" t="str">
            <v>-</v>
          </cell>
          <cell r="BN83" t="str">
            <v>07201003512167826812</v>
          </cell>
          <cell r="BO83" t="str">
            <v>HAJJI HENDA</v>
          </cell>
          <cell r="BP83">
            <v>82</v>
          </cell>
          <cell r="BU83" t="str">
            <v>Non-Actif</v>
          </cell>
        </row>
        <row r="84">
          <cell r="B84">
            <v>83</v>
          </cell>
          <cell r="C84" t="str">
            <v>Mlle</v>
          </cell>
          <cell r="D84" t="str">
            <v>REZGUI  SAMIA</v>
          </cell>
          <cell r="E84" t="str">
            <v>SAGE Tunisia</v>
          </cell>
          <cell r="F84" t="str">
            <v>PRODUCTION</v>
          </cell>
          <cell r="G84" t="str">
            <v>Contrôle Qualité</v>
          </cell>
          <cell r="H84" t="str">
            <v>P6 AR</v>
          </cell>
          <cell r="I84" t="str">
            <v>MASSOUD BRAHMI</v>
          </cell>
          <cell r="J84" t="str">
            <v>B</v>
          </cell>
          <cell r="K84" t="str">
            <v>INDIRECTS</v>
          </cell>
          <cell r="L84" t="str">
            <v>Variable cost at standard</v>
          </cell>
          <cell r="M84" t="str">
            <v>Contrôleur Qualité</v>
          </cell>
          <cell r="N84">
            <v>43808</v>
          </cell>
          <cell r="O84" t="str">
            <v>OK</v>
          </cell>
          <cell r="P84">
            <v>-553</v>
          </cell>
          <cell r="Q84">
            <v>45169</v>
          </cell>
          <cell r="R84" t="str">
            <v>fin de contrat</v>
          </cell>
          <cell r="T84" t="str">
            <v>CDD</v>
          </cell>
          <cell r="U84" t="str">
            <v>Contractuel</v>
          </cell>
          <cell r="V84">
            <v>45139</v>
          </cell>
          <cell r="W84">
            <v>45169</v>
          </cell>
          <cell r="Z84">
            <v>43808</v>
          </cell>
          <cell r="AA84">
            <v>12</v>
          </cell>
          <cell r="AB84">
            <v>2019</v>
          </cell>
          <cell r="AC84">
            <v>2023</v>
          </cell>
          <cell r="AD84">
            <v>5.2416666666666663</v>
          </cell>
          <cell r="AE84" t="str">
            <v>&gt; 4</v>
          </cell>
          <cell r="AF84">
            <v>34131</v>
          </cell>
          <cell r="AG84">
            <v>31.756164383561643</v>
          </cell>
          <cell r="AH84" t="str">
            <v>&gt;25&lt; 35</v>
          </cell>
          <cell r="AI84">
            <v>17284915</v>
          </cell>
          <cell r="AJ84" t="str">
            <v>05</v>
          </cell>
          <cell r="AK84" t="str">
            <v>07207737</v>
          </cell>
          <cell r="AL84">
            <v>41221</v>
          </cell>
          <cell r="AM84" t="str">
            <v>FEMME</v>
          </cell>
          <cell r="AN84" t="str">
            <v>Célibataire</v>
          </cell>
          <cell r="AQ84">
            <v>3</v>
          </cell>
          <cell r="AR84">
            <v>3</v>
          </cell>
          <cell r="AS84">
            <v>44903.75</v>
          </cell>
          <cell r="AT84" t="str">
            <v>Horaire</v>
          </cell>
          <cell r="AU84">
            <v>3.383</v>
          </cell>
          <cell r="AV84" t="str">
            <v>17</v>
          </cell>
          <cell r="AW84" t="str">
            <v>00100</v>
          </cell>
          <cell r="AX84" t="str">
            <v>00002726403</v>
          </cell>
          <cell r="AY84" t="str">
            <v>19</v>
          </cell>
          <cell r="AZ84" t="str">
            <v>LA POSTE</v>
          </cell>
          <cell r="BA84" t="str">
            <v>17001000000272640319</v>
          </cell>
          <cell r="BB84">
            <v>20</v>
          </cell>
          <cell r="BC84" t="str">
            <v>23 RUE EL IBTISSAMA MOUROUJ 2</v>
          </cell>
          <cell r="BD84" t="str">
            <v>TUNIS</v>
          </cell>
          <cell r="BF84">
            <v>44971</v>
          </cell>
          <cell r="BG84">
            <v>25126180</v>
          </cell>
          <cell r="BJ84" t="str">
            <v>ROND POINT MOUROUJ2</v>
          </cell>
          <cell r="BK84" t="str">
            <v>B-P6 AR</v>
          </cell>
          <cell r="BL84" t="str">
            <v>1.3</v>
          </cell>
          <cell r="BN84" t="str">
            <v>17001000000272640319</v>
          </cell>
          <cell r="BO84" t="str">
            <v>REZGUI  SAMIA</v>
          </cell>
          <cell r="BP84">
            <v>83</v>
          </cell>
          <cell r="BR84" t="e">
            <v>#N/A</v>
          </cell>
          <cell r="BU84" t="str">
            <v>Non-Actif</v>
          </cell>
        </row>
        <row r="85">
          <cell r="B85">
            <v>84</v>
          </cell>
          <cell r="C85" t="str">
            <v>Mlle</v>
          </cell>
          <cell r="D85" t="str">
            <v>SLIMEN AMAL</v>
          </cell>
          <cell r="E85" t="str">
            <v>SAGE Tunisia</v>
          </cell>
          <cell r="F85" t="str">
            <v>INGENIERIE</v>
          </cell>
          <cell r="G85" t="str">
            <v>INGENIEUR METHODE</v>
          </cell>
          <cell r="K85" t="str">
            <v>INDIRECTS</v>
          </cell>
          <cell r="L85" t="str">
            <v>Variable cost at standard</v>
          </cell>
          <cell r="M85" t="str">
            <v>INGENIEUR METHODE</v>
          </cell>
          <cell r="N85">
            <v>43808</v>
          </cell>
          <cell r="O85" t="str">
            <v/>
          </cell>
          <cell r="P85">
            <v>-1549</v>
          </cell>
          <cell r="Q85">
            <v>43851</v>
          </cell>
          <cell r="R85" t="str">
            <v>fin de contrat</v>
          </cell>
          <cell r="T85" t="str">
            <v>CIVP</v>
          </cell>
          <cell r="U85" t="str">
            <v>Contractuel</v>
          </cell>
          <cell r="X85">
            <v>43808</v>
          </cell>
          <cell r="Y85">
            <v>44173</v>
          </cell>
          <cell r="AA85">
            <v>12</v>
          </cell>
          <cell r="AB85">
            <v>2019</v>
          </cell>
          <cell r="AC85">
            <v>2023</v>
          </cell>
          <cell r="AD85">
            <v>5.2416666666666663</v>
          </cell>
          <cell r="AE85" t="str">
            <v>&gt; 4</v>
          </cell>
          <cell r="AF85">
            <v>34414</v>
          </cell>
          <cell r="AG85">
            <v>30.980821917808218</v>
          </cell>
          <cell r="AH85" t="str">
            <v>&gt;25&lt; 35</v>
          </cell>
          <cell r="AK85">
            <v>11373045</v>
          </cell>
          <cell r="AL85">
            <v>42367</v>
          </cell>
          <cell r="AM85" t="str">
            <v>FEMME</v>
          </cell>
          <cell r="AN85" t="str">
            <v>Célibataire</v>
          </cell>
          <cell r="AR85">
            <v>1</v>
          </cell>
          <cell r="AS85">
            <v>44173.25</v>
          </cell>
          <cell r="AT85" t="str">
            <v>Mensuel</v>
          </cell>
          <cell r="AU85">
            <v>800</v>
          </cell>
          <cell r="AV85">
            <v>14</v>
          </cell>
          <cell r="AW85">
            <v>80580</v>
          </cell>
          <cell r="AX85">
            <v>51007044161</v>
          </cell>
          <cell r="AY85" t="str">
            <v>05</v>
          </cell>
          <cell r="AZ85" t="str">
            <v>BH</v>
          </cell>
          <cell r="BA85" t="str">
            <v>14805805100704416105</v>
          </cell>
          <cell r="BB85">
            <v>20</v>
          </cell>
          <cell r="BC85" t="str">
            <v>19 CITE TAIEB MHIRI RAFRAF</v>
          </cell>
          <cell r="BD85" t="str">
            <v>BIZERT</v>
          </cell>
          <cell r="BK85" t="str">
            <v>-</v>
          </cell>
          <cell r="BN85" t="str">
            <v>14805805100704416105</v>
          </cell>
          <cell r="BO85" t="str">
            <v>SLIMEN AMAL</v>
          </cell>
          <cell r="BP85">
            <v>84</v>
          </cell>
          <cell r="BU85" t="str">
            <v>Non-Actif</v>
          </cell>
        </row>
        <row r="86">
          <cell r="B86">
            <v>85</v>
          </cell>
          <cell r="C86" t="str">
            <v>Mlle</v>
          </cell>
          <cell r="D86" t="str">
            <v>DHIFALLAH OUMAYMA</v>
          </cell>
          <cell r="E86" t="str">
            <v>SAGE Tunisia</v>
          </cell>
          <cell r="F86" t="str">
            <v>PRODUCTION</v>
          </cell>
          <cell r="G86" t="str">
            <v>Couturière</v>
          </cell>
          <cell r="H86" t="str">
            <v>P6 AV</v>
          </cell>
          <cell r="I86" t="str">
            <v>EL KADRI MARIEM</v>
          </cell>
          <cell r="J86" t="str">
            <v>A</v>
          </cell>
          <cell r="K86" t="str">
            <v>DIRECTS</v>
          </cell>
          <cell r="L86" t="str">
            <v>Variable cost at standard</v>
          </cell>
          <cell r="M86" t="str">
            <v>OUVRIERE SPECIALISE</v>
          </cell>
          <cell r="N86">
            <v>43813</v>
          </cell>
          <cell r="O86">
            <v>45260</v>
          </cell>
          <cell r="P86" t="str">
            <v/>
          </cell>
          <cell r="T86" t="str">
            <v>CDI</v>
          </cell>
          <cell r="U86" t="str">
            <v>Titulaire</v>
          </cell>
          <cell r="V86">
            <v>45261</v>
          </cell>
          <cell r="Z86">
            <v>43813</v>
          </cell>
          <cell r="AA86">
            <v>12</v>
          </cell>
          <cell r="AB86">
            <v>2019</v>
          </cell>
          <cell r="AC86">
            <v>2023</v>
          </cell>
          <cell r="AD86">
            <v>5.2277777777777779</v>
          </cell>
          <cell r="AE86" t="str">
            <v>&gt; 4</v>
          </cell>
          <cell r="AF86">
            <v>33831</v>
          </cell>
          <cell r="AG86">
            <v>32.578082191780823</v>
          </cell>
          <cell r="AH86" t="str">
            <v>&gt;25&lt; 35</v>
          </cell>
          <cell r="AI86">
            <v>16628049</v>
          </cell>
          <cell r="AJ86" t="str">
            <v>03</v>
          </cell>
          <cell r="AK86" t="str">
            <v>04822586</v>
          </cell>
          <cell r="AL86">
            <v>39724</v>
          </cell>
          <cell r="AM86" t="str">
            <v>FEMME</v>
          </cell>
          <cell r="AN86" t="str">
            <v>Célibataire</v>
          </cell>
          <cell r="AQ86">
            <v>3</v>
          </cell>
          <cell r="AR86">
            <v>3</v>
          </cell>
          <cell r="AS86">
            <v>44908.75</v>
          </cell>
          <cell r="AT86" t="str">
            <v>Horaire</v>
          </cell>
          <cell r="AU86">
            <v>3.3210000000000002</v>
          </cell>
          <cell r="AV86" t="str">
            <v>05</v>
          </cell>
          <cell r="AW86" t="str">
            <v>04600</v>
          </cell>
          <cell r="AX86" t="str">
            <v>01145012402</v>
          </cell>
          <cell r="AY86" t="str">
            <v>36</v>
          </cell>
          <cell r="AZ86" t="str">
            <v>BT</v>
          </cell>
          <cell r="BA86" t="str">
            <v>05046000114501240236</v>
          </cell>
          <cell r="BB86">
            <v>20</v>
          </cell>
          <cell r="BC86" t="str">
            <v>20 RUE 4013 CITE SFAR JAYARA</v>
          </cell>
          <cell r="BD86" t="str">
            <v>SIDI HASSINE</v>
          </cell>
          <cell r="BE86">
            <v>1095</v>
          </cell>
          <cell r="BF86">
            <v>44971</v>
          </cell>
          <cell r="BG86">
            <v>25933161</v>
          </cell>
          <cell r="BJ86" t="str">
            <v>JAYARA SIDI HASSINE</v>
          </cell>
          <cell r="BK86" t="str">
            <v>A-P6 AV</v>
          </cell>
          <cell r="BL86" t="str">
            <v>1.1</v>
          </cell>
          <cell r="BN86" t="str">
            <v>05046000114501240236</v>
          </cell>
          <cell r="BO86" t="str">
            <v>DHIFALLAH OUMAYMA</v>
          </cell>
          <cell r="BP86">
            <v>85</v>
          </cell>
          <cell r="BR86" t="e">
            <v>#N/A</v>
          </cell>
          <cell r="BT86">
            <v>297</v>
          </cell>
          <cell r="BU86" t="str">
            <v>si</v>
          </cell>
          <cell r="BV86" t="str">
            <v>P6 AV A SA</v>
          </cell>
        </row>
        <row r="87">
          <cell r="B87">
            <v>86</v>
          </cell>
          <cell r="C87" t="str">
            <v>Mlle</v>
          </cell>
          <cell r="D87" t="str">
            <v>ZOUAGHI  ASMA</v>
          </cell>
          <cell r="E87" t="str">
            <v>SAGE Tunisia</v>
          </cell>
          <cell r="F87" t="str">
            <v>PRODUCTION</v>
          </cell>
          <cell r="G87" t="str">
            <v>Couturière</v>
          </cell>
          <cell r="H87">
            <v>560</v>
          </cell>
          <cell r="I87" t="str">
            <v>Mabrourk Ben Moussa</v>
          </cell>
          <cell r="J87" t="str">
            <v>A</v>
          </cell>
          <cell r="K87" t="str">
            <v>DIRECTS</v>
          </cell>
          <cell r="L87" t="str">
            <v>Variable cost at standard</v>
          </cell>
          <cell r="M87" t="str">
            <v>OUVRIERE SPECIALISE</v>
          </cell>
          <cell r="N87">
            <v>43813</v>
          </cell>
          <cell r="O87">
            <v>45260</v>
          </cell>
          <cell r="P87" t="str">
            <v/>
          </cell>
          <cell r="T87" t="str">
            <v>CDI</v>
          </cell>
          <cell r="U87" t="str">
            <v>Titulaire</v>
          </cell>
          <cell r="V87">
            <v>45261</v>
          </cell>
          <cell r="Z87">
            <v>43813</v>
          </cell>
          <cell r="AA87">
            <v>12</v>
          </cell>
          <cell r="AB87">
            <v>2019</v>
          </cell>
          <cell r="AC87">
            <v>2023</v>
          </cell>
          <cell r="AD87">
            <v>5.2277777777777779</v>
          </cell>
          <cell r="AE87" t="str">
            <v>&gt; 4</v>
          </cell>
          <cell r="AF87">
            <v>33404</v>
          </cell>
          <cell r="AG87">
            <v>33.747945205479454</v>
          </cell>
          <cell r="AH87" t="str">
            <v>&gt;25&lt; 35</v>
          </cell>
          <cell r="AI87">
            <v>16443748</v>
          </cell>
          <cell r="AJ87" t="str">
            <v>01</v>
          </cell>
          <cell r="AK87" t="str">
            <v>04828832</v>
          </cell>
          <cell r="AL87">
            <v>40063</v>
          </cell>
          <cell r="AM87" t="str">
            <v>FEMME</v>
          </cell>
          <cell r="AN87" t="str">
            <v>Célibataire</v>
          </cell>
          <cell r="AQ87">
            <v>3</v>
          </cell>
          <cell r="AR87">
            <v>3</v>
          </cell>
          <cell r="AS87">
            <v>44908.75</v>
          </cell>
          <cell r="AT87" t="str">
            <v>Horaire</v>
          </cell>
          <cell r="AU87">
            <v>3.3210000000000002</v>
          </cell>
          <cell r="AV87" t="str">
            <v>05</v>
          </cell>
          <cell r="AW87" t="str">
            <v>04600</v>
          </cell>
          <cell r="AX87" t="str">
            <v>01145012399</v>
          </cell>
          <cell r="AY87" t="str">
            <v>45</v>
          </cell>
          <cell r="AZ87" t="str">
            <v>BT</v>
          </cell>
          <cell r="BA87" t="str">
            <v>05046000114501239945</v>
          </cell>
          <cell r="BB87">
            <v>20</v>
          </cell>
          <cell r="BC87" t="str">
            <v>8 RUE 524 JAYARA</v>
          </cell>
          <cell r="BD87" t="str">
            <v>SIDI HASSINE</v>
          </cell>
          <cell r="BE87">
            <v>1095</v>
          </cell>
          <cell r="BG87">
            <v>25540374</v>
          </cell>
          <cell r="BH87">
            <v>27847485</v>
          </cell>
          <cell r="BJ87" t="str">
            <v>JAYARA</v>
          </cell>
          <cell r="BK87" t="str">
            <v>A-560</v>
          </cell>
          <cell r="BL87" t="str">
            <v>1.3</v>
          </cell>
          <cell r="BN87" t="str">
            <v>05046000114501239945</v>
          </cell>
          <cell r="BO87" t="str">
            <v>ZOUAGHI  ASMA</v>
          </cell>
          <cell r="BP87">
            <v>86</v>
          </cell>
          <cell r="BR87" t="e">
            <v>#N/A</v>
          </cell>
          <cell r="BT87">
            <v>816</v>
          </cell>
          <cell r="BU87" t="str">
            <v>si</v>
          </cell>
          <cell r="BV87" t="str">
            <v>560 A SA</v>
          </cell>
        </row>
        <row r="88">
          <cell r="B88">
            <v>87</v>
          </cell>
          <cell r="C88" t="str">
            <v>Mlle</v>
          </cell>
          <cell r="D88" t="str">
            <v>MESTIRI  ZEINEB</v>
          </cell>
          <cell r="E88" t="str">
            <v>SAGE Tunisia</v>
          </cell>
          <cell r="F88" t="str">
            <v>PRODUCTION</v>
          </cell>
          <cell r="G88" t="str">
            <v>Couturière</v>
          </cell>
          <cell r="H88">
            <v>560</v>
          </cell>
          <cell r="J88" t="str">
            <v>A</v>
          </cell>
          <cell r="K88" t="str">
            <v>DIRECTS</v>
          </cell>
          <cell r="L88" t="str">
            <v>Variable cost at standard</v>
          </cell>
          <cell r="M88" t="str">
            <v>OUVRIERE SPECIALISE</v>
          </cell>
          <cell r="N88">
            <v>43813</v>
          </cell>
          <cell r="O88" t="str">
            <v>OK</v>
          </cell>
          <cell r="P88">
            <v>-1102</v>
          </cell>
          <cell r="Q88">
            <v>44562</v>
          </cell>
          <cell r="R88" t="str">
            <v xml:space="preserve">abandon de poste </v>
          </cell>
          <cell r="T88" t="str">
            <v>CDD</v>
          </cell>
          <cell r="U88" t="str">
            <v>Contractuel</v>
          </cell>
          <cell r="V88">
            <v>44562</v>
          </cell>
          <cell r="W88">
            <v>44620</v>
          </cell>
          <cell r="Z88">
            <v>43813</v>
          </cell>
          <cell r="AA88">
            <v>12</v>
          </cell>
          <cell r="AB88">
            <v>2019</v>
          </cell>
          <cell r="AC88">
            <v>2023</v>
          </cell>
          <cell r="AD88">
            <v>5.2277777777777779</v>
          </cell>
          <cell r="AE88" t="str">
            <v>&gt; 4</v>
          </cell>
          <cell r="AF88">
            <v>35591</v>
          </cell>
          <cell r="AG88">
            <v>27.756164383561643</v>
          </cell>
          <cell r="AH88" t="str">
            <v>&gt;25&lt; 35</v>
          </cell>
          <cell r="AI88">
            <v>16797129</v>
          </cell>
          <cell r="AJ88" t="str">
            <v>09</v>
          </cell>
          <cell r="AK88">
            <v>11652261</v>
          </cell>
          <cell r="AL88">
            <v>41816</v>
          </cell>
          <cell r="AM88" t="str">
            <v>FEMME</v>
          </cell>
          <cell r="AN88" t="str">
            <v>Célibataire</v>
          </cell>
          <cell r="AQ88">
            <v>3</v>
          </cell>
          <cell r="AR88">
            <v>2</v>
          </cell>
          <cell r="AS88">
            <v>44543.5</v>
          </cell>
          <cell r="AT88" t="str">
            <v>Horaire</v>
          </cell>
          <cell r="AU88">
            <v>3.1930000000000001</v>
          </cell>
          <cell r="AV88" t="str">
            <v>05</v>
          </cell>
          <cell r="AW88" t="str">
            <v>04600</v>
          </cell>
          <cell r="AX88" t="str">
            <v>01145012410</v>
          </cell>
          <cell r="AY88" t="str">
            <v>12</v>
          </cell>
          <cell r="AZ88" t="str">
            <v>BT</v>
          </cell>
          <cell r="BA88" t="str">
            <v>05046000114501241012</v>
          </cell>
          <cell r="BB88">
            <v>20</v>
          </cell>
          <cell r="BC88" t="str">
            <v>7 RUE MONGI BALI</v>
          </cell>
          <cell r="BD88" t="str">
            <v>SIDI HASSINE</v>
          </cell>
          <cell r="BE88">
            <v>1095</v>
          </cell>
          <cell r="BF88" t="str">
            <v>OK-21</v>
          </cell>
          <cell r="BG88">
            <v>52349937</v>
          </cell>
          <cell r="BJ88" t="str">
            <v>JAYARA SIDI HASSINE</v>
          </cell>
          <cell r="BK88" t="str">
            <v>A-560</v>
          </cell>
          <cell r="BN88" t="str">
            <v>05046000114501241012</v>
          </cell>
          <cell r="BO88" t="str">
            <v>MESTIRI  ZEINEB</v>
          </cell>
          <cell r="BP88">
            <v>87</v>
          </cell>
          <cell r="BU88" t="str">
            <v>Non-Actif</v>
          </cell>
        </row>
        <row r="89">
          <cell r="B89">
            <v>88</v>
          </cell>
          <cell r="C89" t="str">
            <v>Mlle</v>
          </cell>
          <cell r="D89" t="str">
            <v>MEJRI  LATIFA</v>
          </cell>
          <cell r="E89" t="str">
            <v>SAGE Tunisia</v>
          </cell>
          <cell r="F89" t="str">
            <v>PRODUCTION</v>
          </cell>
          <cell r="G89" t="str">
            <v>Couturière</v>
          </cell>
          <cell r="H89">
            <v>560</v>
          </cell>
          <cell r="J89" t="str">
            <v>A</v>
          </cell>
          <cell r="K89" t="str">
            <v>DIRECTS</v>
          </cell>
          <cell r="L89" t="str">
            <v>Variable cost at standard</v>
          </cell>
          <cell r="M89" t="str">
            <v>OUVRIERE SPECIALISE</v>
          </cell>
          <cell r="N89">
            <v>43813</v>
          </cell>
          <cell r="O89" t="str">
            <v>OK</v>
          </cell>
          <cell r="P89">
            <v>-1102</v>
          </cell>
          <cell r="Q89">
            <v>44589</v>
          </cell>
          <cell r="R89" t="str">
            <v xml:space="preserve">abandon de poste </v>
          </cell>
          <cell r="T89" t="str">
            <v>CDD</v>
          </cell>
          <cell r="U89" t="str">
            <v>Contractuel</v>
          </cell>
          <cell r="V89">
            <v>44562</v>
          </cell>
          <cell r="W89">
            <v>44620</v>
          </cell>
          <cell r="Z89">
            <v>43813</v>
          </cell>
          <cell r="AA89">
            <v>12</v>
          </cell>
          <cell r="AB89">
            <v>2019</v>
          </cell>
          <cell r="AC89">
            <v>2023</v>
          </cell>
          <cell r="AD89">
            <v>5.2277777777777779</v>
          </cell>
          <cell r="AE89" t="str">
            <v>&gt; 4</v>
          </cell>
          <cell r="AF89">
            <v>35459</v>
          </cell>
          <cell r="AG89">
            <v>28.117808219178084</v>
          </cell>
          <cell r="AH89" t="str">
            <v>&gt;25&lt; 35</v>
          </cell>
          <cell r="AI89">
            <v>17284062</v>
          </cell>
          <cell r="AJ89" t="str">
            <v>06</v>
          </cell>
          <cell r="AK89" t="str">
            <v>07225146</v>
          </cell>
          <cell r="AL89">
            <v>42137</v>
          </cell>
          <cell r="AM89" t="str">
            <v>FEMME</v>
          </cell>
          <cell r="AN89" t="str">
            <v>Célibataire</v>
          </cell>
          <cell r="AQ89">
            <v>3</v>
          </cell>
          <cell r="AR89">
            <v>2</v>
          </cell>
          <cell r="AS89">
            <v>44543.5</v>
          </cell>
          <cell r="AT89" t="str">
            <v>Horaire</v>
          </cell>
          <cell r="AU89">
            <v>3.1930000000000001</v>
          </cell>
          <cell r="AV89" t="str">
            <v>07</v>
          </cell>
          <cell r="AW89" t="str">
            <v>01800</v>
          </cell>
          <cell r="AX89" t="str">
            <v>86105533039</v>
          </cell>
          <cell r="AY89" t="str">
            <v>36</v>
          </cell>
          <cell r="AZ89" t="str">
            <v>AMEN BANK</v>
          </cell>
          <cell r="BA89" t="str">
            <v>07018008610553303936</v>
          </cell>
          <cell r="BB89">
            <v>20</v>
          </cell>
          <cell r="BC89" t="str">
            <v>RESIDENCE TABAC AP-12 MOUROUJ 1</v>
          </cell>
          <cell r="BD89" t="str">
            <v>BEN AROUS</v>
          </cell>
          <cell r="BF89" t="str">
            <v>Oui</v>
          </cell>
          <cell r="BG89">
            <v>54121263</v>
          </cell>
          <cell r="BJ89" t="str">
            <v>MOUROUJ 1</v>
          </cell>
          <cell r="BK89" t="str">
            <v>A-560</v>
          </cell>
          <cell r="BN89" t="str">
            <v>07018008610553303936</v>
          </cell>
          <cell r="BO89" t="str">
            <v>MEJRI  LATIFA</v>
          </cell>
          <cell r="BP89">
            <v>88</v>
          </cell>
          <cell r="BR89" t="str">
            <v>EN POSTE REFUS DE RETOURE A SAGE</v>
          </cell>
          <cell r="BU89" t="str">
            <v>Non-Actif</v>
          </cell>
        </row>
        <row r="90">
          <cell r="B90">
            <v>89</v>
          </cell>
          <cell r="C90" t="str">
            <v>Monsieur</v>
          </cell>
          <cell r="D90" t="str">
            <v>ABDELI MAROUEN</v>
          </cell>
          <cell r="E90" t="str">
            <v>SAGE Tunisia</v>
          </cell>
          <cell r="F90" t="str">
            <v>PRODUCTION</v>
          </cell>
          <cell r="G90" t="str">
            <v>SUPERVISEUR DE PRODUCTION</v>
          </cell>
          <cell r="K90" t="str">
            <v>CADRE</v>
          </cell>
          <cell r="L90" t="str">
            <v>Manufacturing Fixed</v>
          </cell>
          <cell r="M90" t="str">
            <v>SUPERVISEUR DE PRODUCTION</v>
          </cell>
          <cell r="N90">
            <v>43816</v>
          </cell>
          <cell r="O90" t="str">
            <v/>
          </cell>
          <cell r="P90" t="str">
            <v/>
          </cell>
          <cell r="Q90">
            <v>43922</v>
          </cell>
          <cell r="R90" t="str">
            <v>fin de contrat</v>
          </cell>
          <cell r="T90" t="str">
            <v>CDI</v>
          </cell>
          <cell r="U90" t="str">
            <v>Titulaire</v>
          </cell>
          <cell r="Z90">
            <v>43816</v>
          </cell>
          <cell r="AA90">
            <v>12</v>
          </cell>
          <cell r="AB90">
            <v>2019</v>
          </cell>
          <cell r="AC90">
            <v>2023</v>
          </cell>
          <cell r="AD90">
            <v>5.2194444444444441</v>
          </cell>
          <cell r="AE90" t="str">
            <v>&gt; 4</v>
          </cell>
          <cell r="AF90">
            <v>28880</v>
          </cell>
          <cell r="AG90">
            <v>46.142465753424659</v>
          </cell>
          <cell r="AH90" t="str">
            <v>&gt;45&lt; 55</v>
          </cell>
          <cell r="AI90">
            <v>16187155</v>
          </cell>
          <cell r="AJ90" t="str">
            <v>00</v>
          </cell>
          <cell r="AK90" t="str">
            <v>06007475</v>
          </cell>
          <cell r="AL90">
            <v>41376</v>
          </cell>
          <cell r="AM90" t="str">
            <v>HOMME</v>
          </cell>
          <cell r="AN90" t="str">
            <v>Célibataire</v>
          </cell>
          <cell r="AR90">
            <v>1</v>
          </cell>
          <cell r="AS90">
            <v>44181.25</v>
          </cell>
          <cell r="AT90" t="str">
            <v>Mensuel</v>
          </cell>
          <cell r="AU90" t="str">
            <v>-</v>
          </cell>
          <cell r="AV90" t="str">
            <v>04</v>
          </cell>
          <cell r="AW90">
            <v>11818</v>
          </cell>
          <cell r="AX90">
            <v>60022015002</v>
          </cell>
          <cell r="AY90">
            <v>35</v>
          </cell>
          <cell r="AZ90" t="str">
            <v>ATTIJARI BANK</v>
          </cell>
          <cell r="BA90" t="str">
            <v>04118186002201500235</v>
          </cell>
          <cell r="BB90">
            <v>20</v>
          </cell>
          <cell r="BC90" t="str">
            <v>12 AVENUE  DE LA LIBERTE CITE JABEUR</v>
          </cell>
          <cell r="BD90" t="str">
            <v>MORNAG</v>
          </cell>
          <cell r="BE90">
            <v>2090</v>
          </cell>
          <cell r="BG90">
            <v>97686901</v>
          </cell>
          <cell r="BK90" t="str">
            <v>CADRE</v>
          </cell>
          <cell r="BN90" t="str">
            <v>04118186002201500235</v>
          </cell>
          <cell r="BO90" t="str">
            <v>ABDELI MAROUEN</v>
          </cell>
          <cell r="BP90">
            <v>89</v>
          </cell>
          <cell r="BU90" t="str">
            <v>Non-Actif</v>
          </cell>
        </row>
        <row r="91">
          <cell r="B91">
            <v>90</v>
          </cell>
          <cell r="C91" t="str">
            <v>Madame</v>
          </cell>
          <cell r="D91" t="str">
            <v>MEJRI MARIEM</v>
          </cell>
          <cell r="E91" t="str">
            <v>SAGE Tunisia</v>
          </cell>
          <cell r="F91" t="str">
            <v>PRODUCTION</v>
          </cell>
          <cell r="G91" t="str">
            <v>Team leader</v>
          </cell>
          <cell r="H91" t="str">
            <v>P6 AV</v>
          </cell>
          <cell r="I91" t="str">
            <v>Issam Ouni</v>
          </cell>
          <cell r="J91" t="str">
            <v>B</v>
          </cell>
          <cell r="K91" t="str">
            <v>INDIRECTS</v>
          </cell>
          <cell r="L91" t="str">
            <v>Variable cost at standard</v>
          </cell>
          <cell r="M91" t="str">
            <v>OUVRIERE SPECIALISE</v>
          </cell>
          <cell r="N91">
            <v>43813</v>
          </cell>
          <cell r="O91">
            <v>45260</v>
          </cell>
          <cell r="P91" t="str">
            <v/>
          </cell>
          <cell r="T91" t="str">
            <v>CDI</v>
          </cell>
          <cell r="U91" t="str">
            <v>Titulaire</v>
          </cell>
          <cell r="V91">
            <v>45261</v>
          </cell>
          <cell r="Z91">
            <v>43813</v>
          </cell>
          <cell r="AA91">
            <v>12</v>
          </cell>
          <cell r="AB91">
            <v>2019</v>
          </cell>
          <cell r="AC91">
            <v>2023</v>
          </cell>
          <cell r="AD91">
            <v>5.2277777777777779</v>
          </cell>
          <cell r="AE91" t="str">
            <v>&gt; 4</v>
          </cell>
          <cell r="AF91">
            <v>32893</v>
          </cell>
          <cell r="AG91">
            <v>35.147945205479452</v>
          </cell>
          <cell r="AH91" t="str">
            <v>&gt;35&lt; 45</v>
          </cell>
          <cell r="AI91">
            <v>16403462</v>
          </cell>
          <cell r="AJ91" t="str">
            <v>09</v>
          </cell>
          <cell r="AK91" t="str">
            <v>04811183</v>
          </cell>
          <cell r="AL91">
            <v>43483</v>
          </cell>
          <cell r="AM91" t="str">
            <v>FEMME</v>
          </cell>
          <cell r="AN91" t="str">
            <v>Marié(e)</v>
          </cell>
          <cell r="AO91">
            <v>3</v>
          </cell>
          <cell r="AQ91">
            <v>5</v>
          </cell>
          <cell r="AR91">
            <v>3</v>
          </cell>
          <cell r="AS91">
            <v>44908.75</v>
          </cell>
          <cell r="AT91" t="str">
            <v>Horaire</v>
          </cell>
          <cell r="AU91">
            <v>3.3210000000000002</v>
          </cell>
          <cell r="AV91" t="str">
            <v>05</v>
          </cell>
          <cell r="AW91" t="str">
            <v>04600</v>
          </cell>
          <cell r="AX91" t="str">
            <v>01145012380</v>
          </cell>
          <cell r="AY91" t="str">
            <v>05</v>
          </cell>
          <cell r="AZ91" t="str">
            <v>BT</v>
          </cell>
          <cell r="BA91" t="str">
            <v>05046000114501238005</v>
          </cell>
          <cell r="BB91">
            <v>20</v>
          </cell>
          <cell r="BC91" t="str">
            <v>5 RUE HAB MLOUK JAYARA</v>
          </cell>
          <cell r="BD91" t="str">
            <v>SIDI HASSINE</v>
          </cell>
          <cell r="BE91">
            <v>1095</v>
          </cell>
          <cell r="BF91">
            <v>44971</v>
          </cell>
          <cell r="BG91">
            <v>58653563</v>
          </cell>
          <cell r="BJ91" t="str">
            <v>JAYARA</v>
          </cell>
          <cell r="BK91" t="str">
            <v>B-P6 AV</v>
          </cell>
          <cell r="BL91" t="str">
            <v>3.1</v>
          </cell>
          <cell r="BN91" t="str">
            <v>05046000114501238005</v>
          </cell>
          <cell r="BO91" t="str">
            <v>MEJRI MARIEM</v>
          </cell>
          <cell r="BP91">
            <v>90</v>
          </cell>
          <cell r="BR91" t="e">
            <v>#N/A</v>
          </cell>
          <cell r="BS91" t="str">
            <v>Disqualification le 17-03-23</v>
          </cell>
          <cell r="BT91">
            <v>192</v>
          </cell>
          <cell r="BU91" t="str">
            <v>si</v>
          </cell>
          <cell r="BV91" t="str">
            <v>P6 AV B CA</v>
          </cell>
        </row>
        <row r="92">
          <cell r="B92">
            <v>91</v>
          </cell>
          <cell r="C92" t="str">
            <v>Madame</v>
          </cell>
          <cell r="D92" t="str">
            <v>BEN AMOR  ASMA</v>
          </cell>
          <cell r="E92" t="str">
            <v>SAGE Tunisia</v>
          </cell>
          <cell r="F92" t="str">
            <v>PRODUCTION</v>
          </cell>
          <cell r="G92" t="str">
            <v>Couturière</v>
          </cell>
          <cell r="H92">
            <v>560</v>
          </cell>
          <cell r="J92" t="str">
            <v>A</v>
          </cell>
          <cell r="K92" t="str">
            <v>DIRECTS</v>
          </cell>
          <cell r="L92" t="str">
            <v>Variable cost at standard</v>
          </cell>
          <cell r="M92" t="str">
            <v>OUVRIERE SPECIALISE</v>
          </cell>
          <cell r="N92">
            <v>43813</v>
          </cell>
          <cell r="O92" t="str">
            <v>OK</v>
          </cell>
          <cell r="P92">
            <v>-980</v>
          </cell>
          <cell r="Q92">
            <v>44700</v>
          </cell>
          <cell r="R92" t="str">
            <v>démissionnaire</v>
          </cell>
          <cell r="T92" t="str">
            <v>CDD</v>
          </cell>
          <cell r="U92" t="str">
            <v>Contractuel</v>
          </cell>
          <cell r="V92">
            <v>44682</v>
          </cell>
          <cell r="W92">
            <v>44742</v>
          </cell>
          <cell r="Z92">
            <v>43813</v>
          </cell>
          <cell r="AA92">
            <v>12</v>
          </cell>
          <cell r="AB92">
            <v>2019</v>
          </cell>
          <cell r="AC92">
            <v>2023</v>
          </cell>
          <cell r="AD92">
            <v>5.2277777777777779</v>
          </cell>
          <cell r="AE92" t="str">
            <v>&gt; 4</v>
          </cell>
          <cell r="AF92">
            <v>32744</v>
          </cell>
          <cell r="AG92">
            <v>35.556164383561644</v>
          </cell>
          <cell r="AH92" t="str">
            <v>&gt;35&lt; 45</v>
          </cell>
          <cell r="AI92">
            <v>12983181</v>
          </cell>
          <cell r="AJ92" t="str">
            <v>04</v>
          </cell>
          <cell r="AK92" t="str">
            <v>04804752</v>
          </cell>
          <cell r="AL92">
            <v>38861</v>
          </cell>
          <cell r="AM92" t="str">
            <v>FEMME</v>
          </cell>
          <cell r="AN92" t="str">
            <v>Marié(e)</v>
          </cell>
          <cell r="AO92">
            <v>1</v>
          </cell>
          <cell r="AQ92">
            <v>3</v>
          </cell>
          <cell r="AR92">
            <v>2</v>
          </cell>
          <cell r="AS92">
            <v>44543.5</v>
          </cell>
          <cell r="AT92" t="str">
            <v>Horaire</v>
          </cell>
          <cell r="AU92">
            <v>3.1930000000000001</v>
          </cell>
          <cell r="AV92" t="str">
            <v>05</v>
          </cell>
          <cell r="AW92" t="str">
            <v>04600</v>
          </cell>
          <cell r="AX92" t="str">
            <v>01145012445</v>
          </cell>
          <cell r="AY92" t="str">
            <v>04</v>
          </cell>
          <cell r="AZ92" t="str">
            <v>BT</v>
          </cell>
          <cell r="BA92" t="str">
            <v>05046000114501244504</v>
          </cell>
          <cell r="BB92">
            <v>20</v>
          </cell>
          <cell r="BC92" t="str">
            <v>24 RUE 42732 CITE MESTIRI JAYARA</v>
          </cell>
          <cell r="BD92" t="str">
            <v>SIDI HASSINE</v>
          </cell>
          <cell r="BE92">
            <v>1095</v>
          </cell>
          <cell r="BF92" t="str">
            <v>Oui</v>
          </cell>
          <cell r="BG92">
            <v>58099850</v>
          </cell>
          <cell r="BJ92" t="str">
            <v>JAYARA SIDI HASSINE</v>
          </cell>
          <cell r="BK92" t="str">
            <v>A-560</v>
          </cell>
          <cell r="BN92" t="str">
            <v>05046000114501244504</v>
          </cell>
          <cell r="BO92" t="str">
            <v>BEN AMOR  ASMA</v>
          </cell>
          <cell r="BP92">
            <v>91</v>
          </cell>
          <cell r="BU92" t="str">
            <v>Non-Actif</v>
          </cell>
        </row>
        <row r="93">
          <cell r="B93">
            <v>92</v>
          </cell>
          <cell r="C93" t="str">
            <v>Madame</v>
          </cell>
          <cell r="D93" t="str">
            <v>NASRAOUI  KHAOULA</v>
          </cell>
          <cell r="E93" t="str">
            <v>SAGE Tunisia</v>
          </cell>
          <cell r="F93" t="str">
            <v>PRODUCTION</v>
          </cell>
          <cell r="G93" t="str">
            <v>Couturière</v>
          </cell>
          <cell r="H93" t="str">
            <v>P6 AV</v>
          </cell>
          <cell r="I93" t="str">
            <v>EL KADRI MARIEM</v>
          </cell>
          <cell r="J93" t="str">
            <v>A</v>
          </cell>
          <cell r="K93" t="str">
            <v>DIRECTS</v>
          </cell>
          <cell r="L93" t="str">
            <v>Variable cost at standard</v>
          </cell>
          <cell r="M93" t="str">
            <v>OUVRIERE SPECIALISE</v>
          </cell>
          <cell r="N93">
            <v>43813</v>
          </cell>
          <cell r="O93">
            <v>45167</v>
          </cell>
          <cell r="P93" t="str">
            <v/>
          </cell>
          <cell r="T93" t="str">
            <v>CDI</v>
          </cell>
          <cell r="U93" t="str">
            <v>Titulaire</v>
          </cell>
          <cell r="V93">
            <v>45167</v>
          </cell>
          <cell r="Z93">
            <v>43813</v>
          </cell>
          <cell r="AA93">
            <v>12</v>
          </cell>
          <cell r="AB93">
            <v>2019</v>
          </cell>
          <cell r="AC93">
            <v>2023</v>
          </cell>
          <cell r="AD93">
            <v>5.2277777777777779</v>
          </cell>
          <cell r="AE93" t="str">
            <v>&gt; 4</v>
          </cell>
          <cell r="AF93">
            <v>32643</v>
          </cell>
          <cell r="AG93">
            <v>35.832876712328769</v>
          </cell>
          <cell r="AH93" t="str">
            <v>&gt;35&lt; 45</v>
          </cell>
          <cell r="AI93">
            <v>16066162</v>
          </cell>
          <cell r="AJ93" t="str">
            <v>07</v>
          </cell>
          <cell r="AK93" t="str">
            <v>07420245</v>
          </cell>
          <cell r="AL93">
            <v>39157</v>
          </cell>
          <cell r="AM93" t="str">
            <v>FEMME</v>
          </cell>
          <cell r="AN93" t="str">
            <v>Marié(e)</v>
          </cell>
          <cell r="AQ93">
            <v>3</v>
          </cell>
          <cell r="AR93">
            <v>3</v>
          </cell>
          <cell r="AS93">
            <v>44908.75</v>
          </cell>
          <cell r="AT93" t="str">
            <v>Horaire</v>
          </cell>
          <cell r="AU93">
            <v>3.3210000000000002</v>
          </cell>
          <cell r="AV93" t="str">
            <v>17</v>
          </cell>
          <cell r="AW93" t="str">
            <v>00100</v>
          </cell>
          <cell r="AX93" t="str">
            <v>00002893073</v>
          </cell>
          <cell r="AY93" t="str">
            <v>44</v>
          </cell>
          <cell r="AZ93" t="str">
            <v>LA POSTE</v>
          </cell>
          <cell r="BA93" t="str">
            <v>17001000000289307344</v>
          </cell>
          <cell r="BB93">
            <v>20</v>
          </cell>
          <cell r="BC93" t="str">
            <v>42 RUE 1675 CITE 2 MARS ETTADHAMEN</v>
          </cell>
          <cell r="BD93" t="str">
            <v>ARIANA</v>
          </cell>
          <cell r="BG93">
            <v>97170705</v>
          </cell>
          <cell r="BJ93" t="str">
            <v>SIDI ALI HATTAB</v>
          </cell>
          <cell r="BK93" t="str">
            <v>A-P6 AV</v>
          </cell>
          <cell r="BL93" t="str">
            <v>2.1</v>
          </cell>
          <cell r="BN93" t="str">
            <v>17001000000289307344</v>
          </cell>
          <cell r="BO93" t="str">
            <v>NASRAOUI  KHAOULA</v>
          </cell>
          <cell r="BP93">
            <v>92</v>
          </cell>
          <cell r="BR93" t="e">
            <v>#N/A</v>
          </cell>
          <cell r="BT93">
            <v>299</v>
          </cell>
          <cell r="BU93" t="str">
            <v>si</v>
          </cell>
          <cell r="BV93" t="str">
            <v>P6 AV A SA</v>
          </cell>
        </row>
        <row r="94">
          <cell r="B94">
            <v>93</v>
          </cell>
          <cell r="C94" t="str">
            <v>Mlle</v>
          </cell>
          <cell r="D94" t="str">
            <v>FERCHICHI  CHAHIRA</v>
          </cell>
          <cell r="E94" t="str">
            <v>SAGE Tunisia</v>
          </cell>
          <cell r="F94" t="str">
            <v>PRODUCTION</v>
          </cell>
          <cell r="G94" t="str">
            <v>Couturière</v>
          </cell>
          <cell r="H94">
            <v>560</v>
          </cell>
          <cell r="J94" t="str">
            <v>A</v>
          </cell>
          <cell r="K94" t="str">
            <v>DIRECTS</v>
          </cell>
          <cell r="L94" t="str">
            <v>Variable cost at standard</v>
          </cell>
          <cell r="M94" t="str">
            <v>OUVRIERE SPECIALISE</v>
          </cell>
          <cell r="N94">
            <v>43813</v>
          </cell>
          <cell r="O94" t="str">
            <v>OK</v>
          </cell>
          <cell r="P94">
            <v>-1102</v>
          </cell>
          <cell r="Q94">
            <v>44600</v>
          </cell>
          <cell r="R94" t="str">
            <v xml:space="preserve">abandon de poste </v>
          </cell>
          <cell r="T94" t="str">
            <v>CDD</v>
          </cell>
          <cell r="U94" t="str">
            <v>Contractuel</v>
          </cell>
          <cell r="V94">
            <v>44562</v>
          </cell>
          <cell r="W94">
            <v>44620</v>
          </cell>
          <cell r="Z94">
            <v>43813</v>
          </cell>
          <cell r="AA94">
            <v>12</v>
          </cell>
          <cell r="AB94">
            <v>2019</v>
          </cell>
          <cell r="AC94">
            <v>2023</v>
          </cell>
          <cell r="AD94">
            <v>5.2277777777777779</v>
          </cell>
          <cell r="AE94" t="str">
            <v>&gt; 4</v>
          </cell>
          <cell r="AF94">
            <v>32205</v>
          </cell>
          <cell r="AG94">
            <v>37.032876712328765</v>
          </cell>
          <cell r="AH94" t="str">
            <v>&gt;35&lt; 45</v>
          </cell>
          <cell r="AI94">
            <v>16255104</v>
          </cell>
          <cell r="AJ94" t="str">
            <v>07</v>
          </cell>
          <cell r="AK94" t="str">
            <v>09455049</v>
          </cell>
          <cell r="AL94">
            <v>39951</v>
          </cell>
          <cell r="AM94" t="str">
            <v>FEMME</v>
          </cell>
          <cell r="AN94" t="str">
            <v>Célibataire</v>
          </cell>
          <cell r="AQ94">
            <v>3</v>
          </cell>
          <cell r="AR94">
            <v>2</v>
          </cell>
          <cell r="AS94">
            <v>44543.5</v>
          </cell>
          <cell r="AT94" t="str">
            <v>Horaire</v>
          </cell>
          <cell r="AU94">
            <v>3.1930000000000001</v>
          </cell>
          <cell r="AV94" t="str">
            <v>10</v>
          </cell>
          <cell r="AW94" t="str">
            <v>31612</v>
          </cell>
          <cell r="AX94" t="str">
            <v>61050045788</v>
          </cell>
          <cell r="AY94" t="str">
            <v>34</v>
          </cell>
          <cell r="AZ94" t="str">
            <v>STB</v>
          </cell>
          <cell r="BA94" t="str">
            <v>10316126105004578834</v>
          </cell>
          <cell r="BB94">
            <v>20</v>
          </cell>
          <cell r="BC94" t="str">
            <v>9 RUE 4490 CITE HAWASS HRAIRIA</v>
          </cell>
          <cell r="BD94" t="str">
            <v>TUNIS</v>
          </cell>
          <cell r="BF94" t="str">
            <v>Oui</v>
          </cell>
          <cell r="BG94">
            <v>29769177</v>
          </cell>
          <cell r="BJ94" t="str">
            <v>CITE HWASS ZAHROUNI</v>
          </cell>
          <cell r="BK94" t="str">
            <v>A-560</v>
          </cell>
          <cell r="BN94" t="str">
            <v>10316126105004578834</v>
          </cell>
          <cell r="BO94" t="str">
            <v>FERCHICHI  CHAHIRA</v>
          </cell>
          <cell r="BP94">
            <v>93</v>
          </cell>
          <cell r="BU94" t="str">
            <v>Non-Actif</v>
          </cell>
        </row>
        <row r="95">
          <cell r="B95">
            <v>94</v>
          </cell>
          <cell r="C95" t="str">
            <v>Mlle</v>
          </cell>
          <cell r="D95" t="str">
            <v>KTHIRI HAJER</v>
          </cell>
          <cell r="E95" t="str">
            <v>SAGE Tunisia</v>
          </cell>
          <cell r="F95" t="str">
            <v>PRODUCTION</v>
          </cell>
          <cell r="G95" t="str">
            <v>Couturière</v>
          </cell>
          <cell r="H95" t="str">
            <v>CP</v>
          </cell>
          <cell r="K95" t="str">
            <v>DIRECTS</v>
          </cell>
          <cell r="L95" t="str">
            <v>Variable cost at standard</v>
          </cell>
          <cell r="M95" t="str">
            <v>OUVRIERE SPECIALISE</v>
          </cell>
          <cell r="N95">
            <v>43813</v>
          </cell>
          <cell r="O95" t="str">
            <v>OK</v>
          </cell>
          <cell r="P95">
            <v>-1618</v>
          </cell>
          <cell r="Q95">
            <v>44077</v>
          </cell>
          <cell r="R95" t="str">
            <v>fin de contrat</v>
          </cell>
          <cell r="T95" t="str">
            <v>CDD</v>
          </cell>
          <cell r="U95" t="str">
            <v>Contractuel</v>
          </cell>
          <cell r="V95">
            <v>44075</v>
          </cell>
          <cell r="W95">
            <v>44104</v>
          </cell>
          <cell r="Z95">
            <v>43813</v>
          </cell>
          <cell r="AA95">
            <v>12</v>
          </cell>
          <cell r="AB95">
            <v>2019</v>
          </cell>
          <cell r="AC95">
            <v>2023</v>
          </cell>
          <cell r="AD95">
            <v>5.2277777777777779</v>
          </cell>
          <cell r="AE95" t="str">
            <v>&gt; 4</v>
          </cell>
          <cell r="AF95">
            <v>27470</v>
          </cell>
          <cell r="AG95">
            <v>50.005479452054793</v>
          </cell>
          <cell r="AH95" t="str">
            <v>&gt;45&lt; 55</v>
          </cell>
          <cell r="AI95">
            <v>12531959</v>
          </cell>
          <cell r="AJ95" t="str">
            <v>01</v>
          </cell>
          <cell r="AK95" t="str">
            <v>07042693</v>
          </cell>
          <cell r="AL95">
            <v>43482</v>
          </cell>
          <cell r="AM95" t="str">
            <v>FEMME</v>
          </cell>
          <cell r="AN95" t="str">
            <v>Célibataire</v>
          </cell>
          <cell r="AQ95">
            <v>3</v>
          </cell>
          <cell r="AR95">
            <v>1</v>
          </cell>
          <cell r="AS95">
            <v>44178.25</v>
          </cell>
          <cell r="AT95" t="str">
            <v>Horaire</v>
          </cell>
          <cell r="AU95">
            <v>3.1930000000000001</v>
          </cell>
          <cell r="AV95" t="str">
            <v>08</v>
          </cell>
          <cell r="AW95" t="str">
            <v>06802</v>
          </cell>
          <cell r="AX95">
            <v>20340046153</v>
          </cell>
          <cell r="AY95">
            <v>43</v>
          </cell>
          <cell r="AZ95" t="str">
            <v>BIAT</v>
          </cell>
          <cell r="BA95" t="str">
            <v>08068022034004615343</v>
          </cell>
          <cell r="BB95">
            <v>20</v>
          </cell>
          <cell r="BC95" t="str">
            <v>39 RUE ESSANAWBER MOUROUJ 1</v>
          </cell>
          <cell r="BD95" t="str">
            <v>BEN AROUS</v>
          </cell>
          <cell r="BG95">
            <v>50111236</v>
          </cell>
          <cell r="BJ95" t="str">
            <v>ROND POINT SOUK MOUROUJ</v>
          </cell>
          <cell r="BK95" t="str">
            <v>-CP</v>
          </cell>
          <cell r="BN95" t="str">
            <v>08068022034004615343</v>
          </cell>
          <cell r="BO95" t="str">
            <v>KTHIRI HAJER</v>
          </cell>
          <cell r="BP95">
            <v>94</v>
          </cell>
          <cell r="BU95" t="str">
            <v>Non-Actif</v>
          </cell>
        </row>
        <row r="96">
          <cell r="B96">
            <v>95</v>
          </cell>
          <cell r="C96" t="str">
            <v>Mlle</v>
          </cell>
          <cell r="D96" t="str">
            <v>KADRI IMEN</v>
          </cell>
          <cell r="E96" t="str">
            <v>SAGE Tunisia</v>
          </cell>
          <cell r="F96" t="str">
            <v>PRODUCTION</v>
          </cell>
          <cell r="G96" t="str">
            <v>Couturière</v>
          </cell>
          <cell r="H96" t="str">
            <v>SP</v>
          </cell>
          <cell r="J96" t="str">
            <v>A</v>
          </cell>
          <cell r="K96" t="str">
            <v>DIRECTS</v>
          </cell>
          <cell r="L96" t="str">
            <v>Variable cost at standard</v>
          </cell>
          <cell r="M96" t="str">
            <v>OUVRIERE SPECIALISE</v>
          </cell>
          <cell r="N96">
            <v>43813</v>
          </cell>
          <cell r="O96" t="str">
            <v>OK</v>
          </cell>
          <cell r="P96">
            <v>-1467</v>
          </cell>
          <cell r="Q96">
            <v>44200</v>
          </cell>
          <cell r="R96" t="str">
            <v xml:space="preserve">abandon de poste </v>
          </cell>
          <cell r="T96" t="str">
            <v>CDD</v>
          </cell>
          <cell r="U96" t="str">
            <v>Contractuel</v>
          </cell>
          <cell r="V96">
            <v>44197</v>
          </cell>
          <cell r="W96">
            <v>44255</v>
          </cell>
          <cell r="Z96">
            <v>43813</v>
          </cell>
          <cell r="AA96">
            <v>12</v>
          </cell>
          <cell r="AB96">
            <v>2019</v>
          </cell>
          <cell r="AC96">
            <v>2023</v>
          </cell>
          <cell r="AD96">
            <v>5.2277777777777779</v>
          </cell>
          <cell r="AE96" t="str">
            <v>&gt; 4</v>
          </cell>
          <cell r="AF96">
            <v>33333</v>
          </cell>
          <cell r="AG96">
            <v>33.942465753424656</v>
          </cell>
          <cell r="AH96" t="str">
            <v>&gt;25&lt; 35</v>
          </cell>
          <cell r="AI96">
            <v>16099583</v>
          </cell>
          <cell r="AJ96" t="str">
            <v>09</v>
          </cell>
          <cell r="AK96" t="str">
            <v>04810022</v>
          </cell>
          <cell r="AL96">
            <v>39097</v>
          </cell>
          <cell r="AM96" t="str">
            <v>FEMME</v>
          </cell>
          <cell r="AN96" t="str">
            <v>Célibataire</v>
          </cell>
          <cell r="AQ96">
            <v>3</v>
          </cell>
          <cell r="AR96">
            <v>2</v>
          </cell>
          <cell r="AS96">
            <v>44543.5</v>
          </cell>
          <cell r="AT96" t="str">
            <v>Horaire</v>
          </cell>
          <cell r="AU96">
            <v>3.1930000000000001</v>
          </cell>
          <cell r="AV96" t="str">
            <v>05</v>
          </cell>
          <cell r="AW96" t="str">
            <v>04600</v>
          </cell>
          <cell r="AX96" t="str">
            <v>01145012518</v>
          </cell>
          <cell r="AY96">
            <v>76</v>
          </cell>
          <cell r="AZ96" t="str">
            <v>BT</v>
          </cell>
          <cell r="BA96" t="str">
            <v>05046000114501251876</v>
          </cell>
          <cell r="BB96">
            <v>20</v>
          </cell>
          <cell r="BC96" t="str">
            <v>4 RUE 42894 DIDI HASSINE</v>
          </cell>
          <cell r="BD96" t="str">
            <v>TUNIS</v>
          </cell>
          <cell r="BF96" t="str">
            <v>Oui</v>
          </cell>
          <cell r="BG96">
            <v>52908417</v>
          </cell>
          <cell r="BJ96" t="str">
            <v>SIDI HASSINE</v>
          </cell>
          <cell r="BK96" t="str">
            <v>A-SP</v>
          </cell>
          <cell r="BN96" t="str">
            <v>05046000114501251876</v>
          </cell>
          <cell r="BO96" t="str">
            <v>KADRI IMEN</v>
          </cell>
          <cell r="BP96">
            <v>95</v>
          </cell>
          <cell r="BU96" t="str">
            <v>Non-Actif</v>
          </cell>
        </row>
        <row r="97">
          <cell r="B97">
            <v>96</v>
          </cell>
          <cell r="C97" t="str">
            <v>Mlle</v>
          </cell>
          <cell r="D97" t="str">
            <v>CHEFRIDI DORSAF</v>
          </cell>
          <cell r="E97" t="str">
            <v>SAGE Tunisia</v>
          </cell>
          <cell r="F97" t="str">
            <v>PRODUCTION</v>
          </cell>
          <cell r="G97" t="str">
            <v>Couturière</v>
          </cell>
          <cell r="H97">
            <v>560</v>
          </cell>
          <cell r="I97" t="str">
            <v>Mabrourk Ben Moussa</v>
          </cell>
          <cell r="J97" t="str">
            <v>A</v>
          </cell>
          <cell r="K97" t="str">
            <v>DIRECTS</v>
          </cell>
          <cell r="L97" t="str">
            <v>Variable cost at standard</v>
          </cell>
          <cell r="M97" t="str">
            <v>OUVRIERE SPECIALISE</v>
          </cell>
          <cell r="N97">
            <v>43813</v>
          </cell>
          <cell r="O97" t="str">
            <v>OK</v>
          </cell>
          <cell r="P97">
            <v>-553</v>
          </cell>
          <cell r="Q97">
            <v>45169</v>
          </cell>
          <cell r="R97" t="str">
            <v>fin de contrat</v>
          </cell>
          <cell r="T97" t="str">
            <v>CDD</v>
          </cell>
          <cell r="U97" t="str">
            <v>Contractuel</v>
          </cell>
          <cell r="V97">
            <v>45139</v>
          </cell>
          <cell r="W97">
            <v>45169</v>
          </cell>
          <cell r="Z97">
            <v>43813</v>
          </cell>
          <cell r="AA97">
            <v>12</v>
          </cell>
          <cell r="AB97">
            <v>2019</v>
          </cell>
          <cell r="AC97">
            <v>2023</v>
          </cell>
          <cell r="AD97">
            <v>5.2277777777777779</v>
          </cell>
          <cell r="AE97" t="str">
            <v>&gt; 4</v>
          </cell>
          <cell r="AF97">
            <v>35608</v>
          </cell>
          <cell r="AG97">
            <v>27.709589041095889</v>
          </cell>
          <cell r="AH97" t="str">
            <v>&gt;25&lt; 35</v>
          </cell>
          <cell r="AI97">
            <v>17330186</v>
          </cell>
          <cell r="AJ97" t="str">
            <v>08</v>
          </cell>
          <cell r="AK97">
            <v>11660582</v>
          </cell>
          <cell r="AL97">
            <v>42641</v>
          </cell>
          <cell r="AM97" t="str">
            <v>FEMME</v>
          </cell>
          <cell r="AN97" t="str">
            <v>Célibataire</v>
          </cell>
          <cell r="AQ97">
            <v>3</v>
          </cell>
          <cell r="AR97">
            <v>3</v>
          </cell>
          <cell r="AS97">
            <v>44908.75</v>
          </cell>
          <cell r="AT97" t="str">
            <v>Horaire</v>
          </cell>
          <cell r="AU97">
            <v>3.3210000000000002</v>
          </cell>
          <cell r="AV97" t="str">
            <v>05</v>
          </cell>
          <cell r="AW97" t="str">
            <v>04600</v>
          </cell>
          <cell r="AX97" t="str">
            <v>01145012437</v>
          </cell>
          <cell r="AY97" t="str">
            <v>28</v>
          </cell>
          <cell r="AZ97" t="str">
            <v>BT</v>
          </cell>
          <cell r="BA97" t="str">
            <v>05046000114501243728</v>
          </cell>
          <cell r="BB97">
            <v>20</v>
          </cell>
          <cell r="BC97" t="str">
            <v>22 RUE KHAZNADAR CITE MESTIRI</v>
          </cell>
          <cell r="BD97" t="str">
            <v>SIDI HASSINE</v>
          </cell>
          <cell r="BE97">
            <v>1095</v>
          </cell>
          <cell r="BG97">
            <v>21266221</v>
          </cell>
          <cell r="BJ97" t="str">
            <v>JAYARA SIDI HASSINE</v>
          </cell>
          <cell r="BK97" t="str">
            <v>A-560</v>
          </cell>
          <cell r="BL97" t="str">
            <v>1.2</v>
          </cell>
          <cell r="BN97" t="str">
            <v>05046000114501243728</v>
          </cell>
          <cell r="BO97" t="str">
            <v>CHEFRIDI DORSAF</v>
          </cell>
          <cell r="BP97">
            <v>96</v>
          </cell>
          <cell r="BR97" t="e">
            <v>#N/A</v>
          </cell>
          <cell r="BU97" t="str">
            <v>Non-Actif</v>
          </cell>
        </row>
        <row r="98">
          <cell r="B98">
            <v>97</v>
          </cell>
          <cell r="C98" t="str">
            <v>Mlle</v>
          </cell>
          <cell r="D98" t="str">
            <v>OUESLATI RIHAB</v>
          </cell>
          <cell r="E98" t="str">
            <v>SAGE Tunisia</v>
          </cell>
          <cell r="F98" t="str">
            <v>PRODUCTION</v>
          </cell>
          <cell r="G98" t="str">
            <v>Team leader</v>
          </cell>
          <cell r="H98" t="str">
            <v>Panda</v>
          </cell>
          <cell r="I98" t="str">
            <v>FAWZI SENDESNI</v>
          </cell>
          <cell r="J98" t="str">
            <v>B</v>
          </cell>
          <cell r="K98" t="str">
            <v>INDIRECTS</v>
          </cell>
          <cell r="L98" t="str">
            <v>Variable cost at standard</v>
          </cell>
          <cell r="M98" t="str">
            <v>OUVRIERE SPECIALISE</v>
          </cell>
          <cell r="N98">
            <v>43813</v>
          </cell>
          <cell r="O98">
            <v>45260</v>
          </cell>
          <cell r="P98" t="str">
            <v/>
          </cell>
          <cell r="T98" t="str">
            <v>CDI</v>
          </cell>
          <cell r="U98" t="str">
            <v>Titulaire</v>
          </cell>
          <cell r="V98">
            <v>45261</v>
          </cell>
          <cell r="Z98">
            <v>43813</v>
          </cell>
          <cell r="AA98">
            <v>12</v>
          </cell>
          <cell r="AB98">
            <v>2019</v>
          </cell>
          <cell r="AC98">
            <v>2023</v>
          </cell>
          <cell r="AD98">
            <v>5.2277777777777779</v>
          </cell>
          <cell r="AE98" t="str">
            <v>&gt; 4</v>
          </cell>
          <cell r="AF98">
            <v>35359</v>
          </cell>
          <cell r="AG98">
            <v>28.391780821917809</v>
          </cell>
          <cell r="AH98" t="str">
            <v>&gt;25&lt; 35</v>
          </cell>
          <cell r="AI98">
            <v>16797643</v>
          </cell>
          <cell r="AJ98" t="str">
            <v>06</v>
          </cell>
          <cell r="AK98">
            <v>11651632</v>
          </cell>
          <cell r="AL98">
            <v>41747</v>
          </cell>
          <cell r="AM98" t="str">
            <v>FEMME</v>
          </cell>
          <cell r="AN98" t="str">
            <v>Célibataire</v>
          </cell>
          <cell r="AQ98">
            <v>5</v>
          </cell>
          <cell r="AR98">
            <v>3</v>
          </cell>
          <cell r="AS98">
            <v>44908.75</v>
          </cell>
          <cell r="AT98" t="str">
            <v>Horaire</v>
          </cell>
          <cell r="AU98">
            <v>3.3210000000000002</v>
          </cell>
          <cell r="AV98" t="str">
            <v>05</v>
          </cell>
          <cell r="AW98" t="str">
            <v>04600</v>
          </cell>
          <cell r="AX98" t="str">
            <v>01145012453</v>
          </cell>
          <cell r="AY98" t="str">
            <v>77</v>
          </cell>
          <cell r="AZ98" t="str">
            <v>BT</v>
          </cell>
          <cell r="BA98" t="str">
            <v>05046000114501245377</v>
          </cell>
          <cell r="BB98">
            <v>20</v>
          </cell>
          <cell r="BC98" t="str">
            <v>2 RUE BECHIR SFAR</v>
          </cell>
          <cell r="BD98" t="str">
            <v>SIDI HASSINE</v>
          </cell>
          <cell r="BE98">
            <v>1095</v>
          </cell>
          <cell r="BG98">
            <v>52290513</v>
          </cell>
          <cell r="BJ98" t="str">
            <v>JAYARA SIDI HASSINE</v>
          </cell>
          <cell r="BK98" t="str">
            <v>B-Panda</v>
          </cell>
          <cell r="BL98" t="str">
            <v>3.1</v>
          </cell>
          <cell r="BN98" t="str">
            <v>05046000114501245377</v>
          </cell>
          <cell r="BO98" t="str">
            <v>OUESLATI RIHAB</v>
          </cell>
          <cell r="BP98">
            <v>97</v>
          </cell>
          <cell r="BR98" t="e">
            <v>#N/A</v>
          </cell>
          <cell r="BS98" t="str">
            <v>date de promotion le 29-05-2023</v>
          </cell>
          <cell r="BT98">
            <v>632</v>
          </cell>
          <cell r="BU98" t="str">
            <v>si</v>
          </cell>
          <cell r="BV98" t="str">
            <v>139 B SA</v>
          </cell>
        </row>
        <row r="99">
          <cell r="B99">
            <v>98</v>
          </cell>
          <cell r="C99" t="str">
            <v>Mlle</v>
          </cell>
          <cell r="D99" t="str">
            <v>ZAAKARI SALMA</v>
          </cell>
          <cell r="E99" t="str">
            <v>SAGE Tunisia</v>
          </cell>
          <cell r="F99" t="str">
            <v>PRODUCTION</v>
          </cell>
          <cell r="G99" t="str">
            <v>Couturière</v>
          </cell>
          <cell r="H99">
            <v>560</v>
          </cell>
          <cell r="I99" t="str">
            <v>Mabrourk Ben Moussa</v>
          </cell>
          <cell r="J99" t="str">
            <v>A</v>
          </cell>
          <cell r="K99" t="str">
            <v>DIRECTS</v>
          </cell>
          <cell r="L99" t="str">
            <v>Variable cost at standard</v>
          </cell>
          <cell r="M99" t="str">
            <v>OUVRIERE SPECIALISE</v>
          </cell>
          <cell r="N99">
            <v>43813</v>
          </cell>
          <cell r="O99">
            <v>45260</v>
          </cell>
          <cell r="P99" t="str">
            <v/>
          </cell>
          <cell r="T99" t="str">
            <v>CDI</v>
          </cell>
          <cell r="U99" t="str">
            <v>Titulaire</v>
          </cell>
          <cell r="V99">
            <v>45261</v>
          </cell>
          <cell r="Z99">
            <v>43813</v>
          </cell>
          <cell r="AA99">
            <v>12</v>
          </cell>
          <cell r="AB99">
            <v>2019</v>
          </cell>
          <cell r="AC99">
            <v>2023</v>
          </cell>
          <cell r="AD99">
            <v>5.2277777777777779</v>
          </cell>
          <cell r="AE99" t="str">
            <v>&gt; 4</v>
          </cell>
          <cell r="AF99">
            <v>36004</v>
          </cell>
          <cell r="AG99">
            <v>26.624657534246577</v>
          </cell>
          <cell r="AH99" t="str">
            <v>&gt;25&lt; 35</v>
          </cell>
          <cell r="AI99">
            <v>17053252</v>
          </cell>
          <cell r="AJ99" t="str">
            <v>05</v>
          </cell>
          <cell r="AK99">
            <v>11660577</v>
          </cell>
          <cell r="AL99">
            <v>42641</v>
          </cell>
          <cell r="AM99" t="str">
            <v>FEMME</v>
          </cell>
          <cell r="AN99" t="str">
            <v>Célibataire</v>
          </cell>
          <cell r="AQ99">
            <v>3</v>
          </cell>
          <cell r="AR99">
            <v>3</v>
          </cell>
          <cell r="AS99">
            <v>44908.75</v>
          </cell>
          <cell r="AT99" t="str">
            <v>Horaire</v>
          </cell>
          <cell r="AU99">
            <v>3.3210000000000002</v>
          </cell>
          <cell r="AV99" t="str">
            <v>17</v>
          </cell>
          <cell r="AW99" t="str">
            <v>00100</v>
          </cell>
          <cell r="AX99" t="str">
            <v>00002932771</v>
          </cell>
          <cell r="AY99" t="str">
            <v>66</v>
          </cell>
          <cell r="AZ99" t="str">
            <v>LA POSTE</v>
          </cell>
          <cell r="BA99" t="str">
            <v>17001000000293277166</v>
          </cell>
          <cell r="BB99">
            <v>20</v>
          </cell>
          <cell r="BC99" t="str">
            <v>13 RUE KHAZNADAR CITE MESTIRI</v>
          </cell>
          <cell r="BD99" t="str">
            <v>SIDI HASSINE</v>
          </cell>
          <cell r="BE99">
            <v>1095</v>
          </cell>
          <cell r="BG99">
            <v>24126747</v>
          </cell>
          <cell r="BJ99" t="str">
            <v>JAYARA SIDI HASSINE</v>
          </cell>
          <cell r="BK99" t="str">
            <v>A-560</v>
          </cell>
          <cell r="BL99" t="str">
            <v>2.2</v>
          </cell>
          <cell r="BN99" t="str">
            <v>17001000000293277166</v>
          </cell>
          <cell r="BO99" t="str">
            <v>ZAAKARI SALMA</v>
          </cell>
          <cell r="BP99">
            <v>98</v>
          </cell>
          <cell r="BR99" t="e">
            <v>#N/A</v>
          </cell>
          <cell r="BT99">
            <v>818</v>
          </cell>
          <cell r="BU99" t="str">
            <v>si</v>
          </cell>
          <cell r="BV99" t="str">
            <v>560 A SA</v>
          </cell>
        </row>
        <row r="100">
          <cell r="B100">
            <v>99</v>
          </cell>
          <cell r="C100" t="str">
            <v>Mlle</v>
          </cell>
          <cell r="D100" t="str">
            <v>RHIMI KHOULOUD</v>
          </cell>
          <cell r="E100" t="str">
            <v>SAGE Tunisia</v>
          </cell>
          <cell r="F100" t="str">
            <v>PRODUCTION</v>
          </cell>
          <cell r="G100" t="str">
            <v>Couturière</v>
          </cell>
          <cell r="H100">
            <v>560</v>
          </cell>
          <cell r="J100" t="str">
            <v>B</v>
          </cell>
          <cell r="K100" t="str">
            <v>DIRECTS</v>
          </cell>
          <cell r="L100" t="str">
            <v>Variable cost at standard</v>
          </cell>
          <cell r="M100" t="str">
            <v>OUVRIERE SPECIALISE</v>
          </cell>
          <cell r="N100">
            <v>43813</v>
          </cell>
          <cell r="O100" t="str">
            <v>OK</v>
          </cell>
          <cell r="P100">
            <v>-888</v>
          </cell>
          <cell r="Q100">
            <v>44774</v>
          </cell>
          <cell r="R100" t="str">
            <v>IMMEGRATION A L'ETRANGER</v>
          </cell>
          <cell r="T100" t="str">
            <v>CDD</v>
          </cell>
          <cell r="U100" t="str">
            <v>Contractuel</v>
          </cell>
          <cell r="V100">
            <v>44713</v>
          </cell>
          <cell r="W100">
            <v>44834</v>
          </cell>
          <cell r="Z100">
            <v>43813</v>
          </cell>
          <cell r="AA100">
            <v>12</v>
          </cell>
          <cell r="AB100">
            <v>2019</v>
          </cell>
          <cell r="AC100">
            <v>2023</v>
          </cell>
          <cell r="AD100">
            <v>5.2277777777777779</v>
          </cell>
          <cell r="AE100" t="str">
            <v>&gt; 4</v>
          </cell>
          <cell r="AF100">
            <v>35604</v>
          </cell>
          <cell r="AG100">
            <v>27.720547945205478</v>
          </cell>
          <cell r="AH100" t="str">
            <v>&gt;25&lt; 35</v>
          </cell>
          <cell r="AI100">
            <v>16881213</v>
          </cell>
          <cell r="AJ100" t="str">
            <v>08</v>
          </cell>
          <cell r="AK100">
            <v>11656618</v>
          </cell>
          <cell r="AL100">
            <v>42247</v>
          </cell>
          <cell r="AM100" t="str">
            <v>FEMME</v>
          </cell>
          <cell r="AN100" t="str">
            <v>Célibataire</v>
          </cell>
          <cell r="AQ100">
            <v>3</v>
          </cell>
          <cell r="AR100">
            <v>3</v>
          </cell>
          <cell r="AS100">
            <v>44908.75</v>
          </cell>
          <cell r="AT100" t="str">
            <v>Horaire</v>
          </cell>
          <cell r="AU100">
            <v>3.3210000000000002</v>
          </cell>
          <cell r="AV100" t="str">
            <v>17</v>
          </cell>
          <cell r="AW100" t="str">
            <v>00100</v>
          </cell>
          <cell r="AX100" t="str">
            <v>00002824467</v>
          </cell>
          <cell r="AY100" t="str">
            <v>28</v>
          </cell>
          <cell r="AZ100" t="str">
            <v>LA POSTE</v>
          </cell>
          <cell r="BA100" t="str">
            <v>17001000000282446728</v>
          </cell>
          <cell r="BB100">
            <v>20</v>
          </cell>
          <cell r="BC100" t="str">
            <v>26 RUE EL TOUT CITE YASMINE JAYARA</v>
          </cell>
          <cell r="BD100" t="str">
            <v>SIDI HASSINE</v>
          </cell>
          <cell r="BE100">
            <v>1095</v>
          </cell>
          <cell r="BF100" t="str">
            <v>OK-21</v>
          </cell>
          <cell r="BG100">
            <v>54518740</v>
          </cell>
          <cell r="BJ100" t="str">
            <v>JAYARA SIDI HASSINE</v>
          </cell>
          <cell r="BK100" t="str">
            <v>B-560</v>
          </cell>
          <cell r="BN100" t="str">
            <v>17001000000282446728</v>
          </cell>
          <cell r="BO100" t="str">
            <v>RHIMI KHOULOUD</v>
          </cell>
          <cell r="BP100">
            <v>99</v>
          </cell>
          <cell r="BU100" t="str">
            <v>Non-Actif</v>
          </cell>
        </row>
        <row r="101">
          <cell r="B101">
            <v>100</v>
          </cell>
          <cell r="C101" t="str">
            <v>Mlle</v>
          </cell>
          <cell r="D101" t="str">
            <v>HAMMAMI NESRINE</v>
          </cell>
          <cell r="E101" t="str">
            <v>SAGE Tunisia</v>
          </cell>
          <cell r="F101" t="str">
            <v>PRODUCTION</v>
          </cell>
          <cell r="G101" t="str">
            <v>Couturière</v>
          </cell>
          <cell r="H101">
            <v>520</v>
          </cell>
          <cell r="J101" t="str">
            <v>B</v>
          </cell>
          <cell r="K101" t="str">
            <v>DIRECTS</v>
          </cell>
          <cell r="L101" t="str">
            <v>Variable cost at standard</v>
          </cell>
          <cell r="M101" t="str">
            <v>OUVRIERE SPECIALISE</v>
          </cell>
          <cell r="N101">
            <v>43813</v>
          </cell>
          <cell r="O101" t="str">
            <v>OK</v>
          </cell>
          <cell r="P101">
            <v>-796</v>
          </cell>
          <cell r="Q101">
            <v>44841</v>
          </cell>
          <cell r="R101" t="str">
            <v>démissionnaire</v>
          </cell>
          <cell r="T101" t="str">
            <v>CDD</v>
          </cell>
          <cell r="U101" t="str">
            <v>Contractuel</v>
          </cell>
          <cell r="V101">
            <v>44835</v>
          </cell>
          <cell r="W101">
            <v>44926</v>
          </cell>
          <cell r="Z101">
            <v>43813</v>
          </cell>
          <cell r="AA101">
            <v>12</v>
          </cell>
          <cell r="AB101">
            <v>2019</v>
          </cell>
          <cell r="AC101">
            <v>2023</v>
          </cell>
          <cell r="AD101">
            <v>5.2277777777777779</v>
          </cell>
          <cell r="AE101" t="str">
            <v>&gt; 4</v>
          </cell>
          <cell r="AF101">
            <v>30318</v>
          </cell>
          <cell r="AG101">
            <v>42.202739726027396</v>
          </cell>
          <cell r="AH101" t="str">
            <v>&gt;35&lt; 45</v>
          </cell>
          <cell r="AI101">
            <v>12661981</v>
          </cell>
          <cell r="AJ101" t="str">
            <v>08</v>
          </cell>
          <cell r="AK101" t="str">
            <v>07353189</v>
          </cell>
          <cell r="AL101">
            <v>43089</v>
          </cell>
          <cell r="AM101" t="str">
            <v>FEMME</v>
          </cell>
          <cell r="AN101" t="str">
            <v>Célibataire</v>
          </cell>
          <cell r="AQ101">
            <v>3</v>
          </cell>
          <cell r="AR101">
            <v>3</v>
          </cell>
          <cell r="AS101">
            <v>44908.75</v>
          </cell>
          <cell r="AT101" t="str">
            <v>Horaire</v>
          </cell>
          <cell r="AU101">
            <v>3.3210000000000002</v>
          </cell>
          <cell r="AV101" t="str">
            <v>17</v>
          </cell>
          <cell r="AW101" t="str">
            <v>00100</v>
          </cell>
          <cell r="AX101" t="str">
            <v>00001374598</v>
          </cell>
          <cell r="AY101" t="str">
            <v>58</v>
          </cell>
          <cell r="AZ101" t="str">
            <v>LA POSTE</v>
          </cell>
          <cell r="BA101" t="str">
            <v>17001000000137459858</v>
          </cell>
          <cell r="BB101">
            <v>20</v>
          </cell>
          <cell r="BC101" t="str">
            <v>2 RUE ANNAJET CITE TAREK IBN ZIED</v>
          </cell>
          <cell r="BD101" t="str">
            <v>MORNAGUIA</v>
          </cell>
          <cell r="BF101" t="str">
            <v>OK-21</v>
          </cell>
          <cell r="BG101">
            <v>54043949</v>
          </cell>
          <cell r="BH101">
            <v>92375033</v>
          </cell>
          <cell r="BJ101" t="str">
            <v>MORNAGUIA</v>
          </cell>
          <cell r="BK101" t="str">
            <v>B-520</v>
          </cell>
          <cell r="BM101">
            <v>276.52300000000002</v>
          </cell>
          <cell r="BN101" t="str">
            <v>17001000000137459858</v>
          </cell>
          <cell r="BO101" t="str">
            <v>HAMMAMI NESRINE</v>
          </cell>
          <cell r="BP101">
            <v>100</v>
          </cell>
          <cell r="BQ101" t="str">
            <v>Salaire  Octobre-22</v>
          </cell>
          <cell r="BU101" t="str">
            <v>Non-Actif</v>
          </cell>
        </row>
        <row r="102">
          <cell r="B102">
            <v>101</v>
          </cell>
          <cell r="C102" t="str">
            <v>Mlle</v>
          </cell>
          <cell r="D102" t="str">
            <v>JLASSI SANA</v>
          </cell>
          <cell r="E102" t="str">
            <v>SAGE Tunisia</v>
          </cell>
          <cell r="F102" t="str">
            <v>PRODUCTION</v>
          </cell>
          <cell r="G102" t="str">
            <v>Couturière</v>
          </cell>
          <cell r="H102" t="str">
            <v>P6 AV</v>
          </cell>
          <cell r="I102" t="str">
            <v>Issam Ouni</v>
          </cell>
          <cell r="J102" t="str">
            <v>B</v>
          </cell>
          <cell r="K102" t="str">
            <v>DIRECTS</v>
          </cell>
          <cell r="L102" t="str">
            <v>Variable cost at standard</v>
          </cell>
          <cell r="M102" t="str">
            <v>OUVRIERE SPECIALISE</v>
          </cell>
          <cell r="N102">
            <v>43813</v>
          </cell>
          <cell r="O102">
            <v>45260</v>
          </cell>
          <cell r="P102" t="str">
            <v/>
          </cell>
          <cell r="T102" t="str">
            <v>CDI</v>
          </cell>
          <cell r="U102" t="str">
            <v>Titulaire</v>
          </cell>
          <cell r="V102">
            <v>45261</v>
          </cell>
          <cell r="Z102">
            <v>43813</v>
          </cell>
          <cell r="AA102">
            <v>12</v>
          </cell>
          <cell r="AB102">
            <v>2019</v>
          </cell>
          <cell r="AC102">
            <v>2023</v>
          </cell>
          <cell r="AD102">
            <v>5.2277777777777779</v>
          </cell>
          <cell r="AE102" t="str">
            <v>&gt; 4</v>
          </cell>
          <cell r="AF102">
            <v>32645</v>
          </cell>
          <cell r="AG102">
            <v>35.827397260273976</v>
          </cell>
          <cell r="AH102" t="str">
            <v>&gt;35&lt; 45</v>
          </cell>
          <cell r="AI102">
            <v>16441032</v>
          </cell>
          <cell r="AJ102" t="str">
            <v>00</v>
          </cell>
          <cell r="AK102" t="str">
            <v>09467277</v>
          </cell>
          <cell r="AL102">
            <v>39401</v>
          </cell>
          <cell r="AM102" t="str">
            <v>FEMME</v>
          </cell>
          <cell r="AN102" t="str">
            <v>Célibataire</v>
          </cell>
          <cell r="AQ102">
            <v>3</v>
          </cell>
          <cell r="AR102">
            <v>3</v>
          </cell>
          <cell r="AS102">
            <v>44908.75</v>
          </cell>
          <cell r="AT102" t="str">
            <v>Horaire</v>
          </cell>
          <cell r="AU102">
            <v>3.3210000000000002</v>
          </cell>
          <cell r="AV102" t="str">
            <v>17</v>
          </cell>
          <cell r="AW102">
            <v>20600</v>
          </cell>
          <cell r="AX102" t="str">
            <v>00001228113</v>
          </cell>
          <cell r="AY102" t="str">
            <v>93</v>
          </cell>
          <cell r="AZ102" t="str">
            <v>LA POSTE</v>
          </cell>
          <cell r="BA102" t="str">
            <v>17206000000122811393</v>
          </cell>
          <cell r="BB102">
            <v>20</v>
          </cell>
          <cell r="BC102" t="str">
            <v>SIDI MEDINE MJEZ EL BEB</v>
          </cell>
          <cell r="BD102" t="str">
            <v>BEJA</v>
          </cell>
          <cell r="BG102">
            <v>50913826</v>
          </cell>
          <cell r="BJ102" t="str">
            <v>ROND POINT HAFSSIA</v>
          </cell>
          <cell r="BK102" t="str">
            <v>B-P6 AV</v>
          </cell>
          <cell r="BL102" t="str">
            <v>1.2</v>
          </cell>
          <cell r="BN102" t="str">
            <v>17206000000122811393</v>
          </cell>
          <cell r="BO102" t="str">
            <v>JLASSI SANA</v>
          </cell>
          <cell r="BP102">
            <v>101</v>
          </cell>
          <cell r="BR102" t="e">
            <v>#N/A</v>
          </cell>
          <cell r="BT102">
            <v>193</v>
          </cell>
          <cell r="BU102" t="str">
            <v>si</v>
          </cell>
          <cell r="BV102" t="str">
            <v>P6 AV B CA</v>
          </cell>
        </row>
        <row r="103">
          <cell r="B103">
            <v>102</v>
          </cell>
          <cell r="C103" t="str">
            <v>Monsieur</v>
          </cell>
          <cell r="D103" t="str">
            <v>BEN SALAH MONTASAR</v>
          </cell>
          <cell r="E103" t="str">
            <v>SAGE Tunisia</v>
          </cell>
          <cell r="F103" t="str">
            <v>PRODUCTION</v>
          </cell>
          <cell r="G103" t="str">
            <v>Couturière</v>
          </cell>
          <cell r="K103" t="str">
            <v>DIRECTS</v>
          </cell>
          <cell r="L103" t="str">
            <v>Variable cost at standard</v>
          </cell>
          <cell r="M103" t="str">
            <v>OUVRIEURE SPECIALISE</v>
          </cell>
          <cell r="N103">
            <v>43813</v>
          </cell>
          <cell r="O103" t="str">
            <v>OK</v>
          </cell>
          <cell r="P103">
            <v>-1861</v>
          </cell>
          <cell r="Q103">
            <v>43834</v>
          </cell>
          <cell r="R103" t="str">
            <v>fin de contrat</v>
          </cell>
          <cell r="T103" t="str">
            <v>CDD</v>
          </cell>
          <cell r="U103" t="str">
            <v>Contractuel</v>
          </cell>
          <cell r="V103">
            <v>43832</v>
          </cell>
          <cell r="W103">
            <v>43861</v>
          </cell>
          <cell r="Z103">
            <v>43813</v>
          </cell>
          <cell r="AA103">
            <v>12</v>
          </cell>
          <cell r="AB103">
            <v>2019</v>
          </cell>
          <cell r="AC103">
            <v>2023</v>
          </cell>
          <cell r="AD103">
            <v>5.2277777777777779</v>
          </cell>
          <cell r="AE103" t="str">
            <v>&gt; 4</v>
          </cell>
          <cell r="AG103">
            <v>125.26575342465753</v>
          </cell>
          <cell r="AH103" t="str">
            <v>&gt; 55</v>
          </cell>
          <cell r="AI103">
            <v>17105919</v>
          </cell>
          <cell r="AJ103" t="str">
            <v>08</v>
          </cell>
          <cell r="AK103" t="str">
            <v>07048264</v>
          </cell>
          <cell r="AL103">
            <v>43054</v>
          </cell>
          <cell r="AM103" t="str">
            <v>HOMME</v>
          </cell>
          <cell r="AN103" t="str">
            <v>Marié(e)</v>
          </cell>
          <cell r="AO103">
            <v>2</v>
          </cell>
          <cell r="AQ103">
            <v>3</v>
          </cell>
          <cell r="AR103">
            <v>1</v>
          </cell>
          <cell r="AS103">
            <v>44178.25</v>
          </cell>
          <cell r="AT103" t="str">
            <v>Horaire</v>
          </cell>
          <cell r="AU103">
            <v>3.1930000000000001</v>
          </cell>
          <cell r="AV103">
            <v>17</v>
          </cell>
          <cell r="AW103" t="str">
            <v>00100</v>
          </cell>
          <cell r="AX103" t="str">
            <v>00002681376</v>
          </cell>
          <cell r="AY103">
            <v>76</v>
          </cell>
          <cell r="AZ103" t="str">
            <v>LA POSTE</v>
          </cell>
          <cell r="BA103" t="str">
            <v>17001000000268137676</v>
          </cell>
          <cell r="BB103">
            <v>20</v>
          </cell>
          <cell r="BC103" t="str">
            <v>9 RUE EL HADHIRI MOUROUJ 2</v>
          </cell>
          <cell r="BD103" t="str">
            <v>TUNIS</v>
          </cell>
          <cell r="BK103" t="str">
            <v>-</v>
          </cell>
          <cell r="BN103" t="str">
            <v>17001000000268137676</v>
          </cell>
          <cell r="BO103" t="str">
            <v>BEN SALAH MONTASAR</v>
          </cell>
          <cell r="BP103">
            <v>102</v>
          </cell>
          <cell r="BU103" t="str">
            <v>Non-Actif</v>
          </cell>
        </row>
        <row r="104">
          <cell r="B104">
            <v>103</v>
          </cell>
          <cell r="C104" t="str">
            <v>Mlle</v>
          </cell>
          <cell r="D104" t="str">
            <v>FERCHICHI  SABRINE</v>
          </cell>
          <cell r="E104" t="str">
            <v>SAGE Tunisia</v>
          </cell>
          <cell r="F104" t="str">
            <v>PRODUCTION</v>
          </cell>
          <cell r="G104" t="str">
            <v>Couturière</v>
          </cell>
          <cell r="K104" t="str">
            <v>DIRECTS</v>
          </cell>
          <cell r="L104" t="str">
            <v>Variable cost at standard</v>
          </cell>
          <cell r="M104" t="str">
            <v>OUVRIEURE SPECIALISE</v>
          </cell>
          <cell r="N104">
            <v>43813</v>
          </cell>
          <cell r="O104" t="str">
            <v>OK</v>
          </cell>
          <cell r="P104">
            <v>-1892</v>
          </cell>
          <cell r="Q104">
            <v>43815</v>
          </cell>
          <cell r="T104" t="str">
            <v>CDD</v>
          </cell>
          <cell r="U104" t="str">
            <v>Contractuel</v>
          </cell>
          <cell r="V104">
            <v>43813</v>
          </cell>
          <cell r="W104">
            <v>43830</v>
          </cell>
          <cell r="Z104">
            <v>43813</v>
          </cell>
          <cell r="AA104">
            <v>12</v>
          </cell>
          <cell r="AB104">
            <v>2019</v>
          </cell>
          <cell r="AC104">
            <v>2023</v>
          </cell>
          <cell r="AD104">
            <v>5.2277777777777779</v>
          </cell>
          <cell r="AE104" t="str">
            <v>&gt; 4</v>
          </cell>
          <cell r="AF104">
            <v>34050</v>
          </cell>
          <cell r="AG104">
            <v>31.978082191780821</v>
          </cell>
          <cell r="AH104" t="str">
            <v>&gt;25&lt; 35</v>
          </cell>
          <cell r="AI104">
            <v>16719616</v>
          </cell>
          <cell r="AJ104" t="str">
            <v>03</v>
          </cell>
          <cell r="AK104" t="str">
            <v>04822331</v>
          </cell>
          <cell r="AL104">
            <v>42327</v>
          </cell>
          <cell r="AM104" t="str">
            <v>FEMME</v>
          </cell>
          <cell r="AN104" t="str">
            <v>Célibataire</v>
          </cell>
          <cell r="AS104">
            <v>43813</v>
          </cell>
          <cell r="AT104" t="str">
            <v>Mensuel</v>
          </cell>
          <cell r="AU104">
            <v>3.1930000000000001</v>
          </cell>
          <cell r="AV104">
            <v>17</v>
          </cell>
          <cell r="AW104" t="str">
            <v>00100</v>
          </cell>
          <cell r="AX104" t="str">
            <v>00002652267</v>
          </cell>
          <cell r="AY104" t="str">
            <v>06</v>
          </cell>
          <cell r="AZ104" t="str">
            <v>LA POSTE</v>
          </cell>
          <cell r="BA104" t="str">
            <v>17001000000265226706</v>
          </cell>
          <cell r="BB104">
            <v>20</v>
          </cell>
          <cell r="BC104" t="str">
            <v>9 RUE EL HANEN HEDI NOUIRA MGHIRET ENZEL</v>
          </cell>
          <cell r="BD104" t="str">
            <v>SIDI HASSINE</v>
          </cell>
          <cell r="BK104" t="str">
            <v>-</v>
          </cell>
          <cell r="BN104" t="str">
            <v>17001000000265226706</v>
          </cell>
          <cell r="BO104" t="str">
            <v>FERCHICHI  SABRINE</v>
          </cell>
          <cell r="BP104">
            <v>103</v>
          </cell>
          <cell r="BU104" t="str">
            <v>Non-Actif</v>
          </cell>
        </row>
        <row r="105">
          <cell r="B105">
            <v>104</v>
          </cell>
          <cell r="C105" t="str">
            <v>Madame</v>
          </cell>
          <cell r="D105" t="str">
            <v>SELMI  IMEN</v>
          </cell>
          <cell r="E105" t="str">
            <v>SAGE Tunisia</v>
          </cell>
          <cell r="F105" t="str">
            <v>PRODUCTION</v>
          </cell>
          <cell r="G105" t="str">
            <v>Couturière</v>
          </cell>
          <cell r="H105" t="str">
            <v>SA</v>
          </cell>
          <cell r="K105" t="str">
            <v>DIRECTS</v>
          </cell>
          <cell r="L105" t="str">
            <v>Variable cost at standard</v>
          </cell>
          <cell r="M105" t="str">
            <v>OUVRIERE SPECIALISE</v>
          </cell>
          <cell r="N105">
            <v>43813</v>
          </cell>
          <cell r="O105" t="str">
            <v>OK</v>
          </cell>
          <cell r="P105">
            <v>-1801</v>
          </cell>
          <cell r="Q105">
            <v>43894</v>
          </cell>
          <cell r="R105" t="str">
            <v xml:space="preserve">abandon de poste </v>
          </cell>
          <cell r="T105" t="str">
            <v>CDD</v>
          </cell>
          <cell r="U105" t="str">
            <v>Contractuel</v>
          </cell>
          <cell r="V105">
            <v>43891</v>
          </cell>
          <cell r="W105">
            <v>43921</v>
          </cell>
          <cell r="Z105">
            <v>43813</v>
          </cell>
          <cell r="AA105">
            <v>12</v>
          </cell>
          <cell r="AB105">
            <v>2019</v>
          </cell>
          <cell r="AC105">
            <v>2023</v>
          </cell>
          <cell r="AD105">
            <v>5.2277777777777779</v>
          </cell>
          <cell r="AE105" t="str">
            <v>&gt; 4</v>
          </cell>
          <cell r="AF105">
            <v>30149</v>
          </cell>
          <cell r="AG105">
            <v>42.665753424657531</v>
          </cell>
          <cell r="AH105" t="str">
            <v>&gt;35&lt; 45</v>
          </cell>
          <cell r="AI105">
            <v>12492174</v>
          </cell>
          <cell r="AJ105" t="str">
            <v>05</v>
          </cell>
          <cell r="AK105" t="str">
            <v>04713218</v>
          </cell>
          <cell r="AL105">
            <v>43504</v>
          </cell>
          <cell r="AM105" t="str">
            <v>FEMME</v>
          </cell>
          <cell r="AN105" t="str">
            <v>Divorcée</v>
          </cell>
          <cell r="AO105">
            <v>1</v>
          </cell>
          <cell r="AQ105">
            <v>3</v>
          </cell>
          <cell r="AR105">
            <v>1</v>
          </cell>
          <cell r="AS105">
            <v>44178.25</v>
          </cell>
          <cell r="AT105" t="str">
            <v>Horaire</v>
          </cell>
          <cell r="AU105">
            <v>3.1930000000000001</v>
          </cell>
          <cell r="AV105">
            <v>17</v>
          </cell>
          <cell r="AW105" t="str">
            <v>00100</v>
          </cell>
          <cell r="AX105" t="str">
            <v>00002878229</v>
          </cell>
          <cell r="AY105">
            <v>53</v>
          </cell>
          <cell r="AZ105" t="str">
            <v>LA POSTE</v>
          </cell>
          <cell r="BA105" t="str">
            <v>17001000000287822953</v>
          </cell>
          <cell r="BB105">
            <v>20</v>
          </cell>
          <cell r="BC105" t="str">
            <v>147 BLOC EL BOSTEN CITE BOUGATFA</v>
          </cell>
          <cell r="BD105" t="str">
            <v>SIDI HASSINE</v>
          </cell>
          <cell r="BK105" t="str">
            <v>-SA</v>
          </cell>
          <cell r="BN105" t="str">
            <v>17001000000287822953</v>
          </cell>
          <cell r="BO105" t="str">
            <v>SELMI  IMEN</v>
          </cell>
          <cell r="BP105">
            <v>104</v>
          </cell>
          <cell r="BU105" t="str">
            <v>Non-Actif</v>
          </cell>
        </row>
        <row r="106">
          <cell r="B106">
            <v>105</v>
          </cell>
          <cell r="C106" t="str">
            <v>Madame</v>
          </cell>
          <cell r="D106" t="str">
            <v>MAHTLI NABIHA</v>
          </cell>
          <cell r="E106" t="str">
            <v>SAGE Tunisia</v>
          </cell>
          <cell r="F106" t="str">
            <v>PRODUCTION</v>
          </cell>
          <cell r="G106" t="str">
            <v>Couturière</v>
          </cell>
          <cell r="H106" t="str">
            <v>SP</v>
          </cell>
          <cell r="K106" t="str">
            <v>DIRECTS</v>
          </cell>
          <cell r="L106" t="str">
            <v>Variable cost at standard</v>
          </cell>
          <cell r="M106" t="str">
            <v>OUVRIERE SPECIALISE</v>
          </cell>
          <cell r="N106">
            <v>43813</v>
          </cell>
          <cell r="O106" t="str">
            <v>OK</v>
          </cell>
          <cell r="P106">
            <v>-1618</v>
          </cell>
          <cell r="Q106">
            <v>44105</v>
          </cell>
          <cell r="R106" t="str">
            <v>fin de contrat</v>
          </cell>
          <cell r="T106" t="str">
            <v>CDD</v>
          </cell>
          <cell r="U106" t="str">
            <v>Contractuel</v>
          </cell>
          <cell r="V106">
            <v>44075</v>
          </cell>
          <cell r="W106">
            <v>44104</v>
          </cell>
          <cell r="Z106">
            <v>43813</v>
          </cell>
          <cell r="AA106">
            <v>12</v>
          </cell>
          <cell r="AB106">
            <v>2019</v>
          </cell>
          <cell r="AC106">
            <v>2023</v>
          </cell>
          <cell r="AD106">
            <v>5.2277777777777779</v>
          </cell>
          <cell r="AE106" t="str">
            <v>&gt; 4</v>
          </cell>
          <cell r="AF106">
            <v>29216</v>
          </cell>
          <cell r="AG106">
            <v>45.221917808219175</v>
          </cell>
          <cell r="AH106" t="str">
            <v>&gt;45&lt; 55</v>
          </cell>
          <cell r="AI106">
            <v>16258012</v>
          </cell>
          <cell r="AJ106" t="str">
            <v>02</v>
          </cell>
          <cell r="AK106" t="str">
            <v>04538631</v>
          </cell>
          <cell r="AL106">
            <v>35968</v>
          </cell>
          <cell r="AM106" t="str">
            <v>FEMME</v>
          </cell>
          <cell r="AN106" t="str">
            <v>Marié(e)</v>
          </cell>
          <cell r="AO106">
            <v>2</v>
          </cell>
          <cell r="AQ106">
            <v>3</v>
          </cell>
          <cell r="AR106">
            <v>1</v>
          </cell>
          <cell r="AS106">
            <v>44178.25</v>
          </cell>
          <cell r="AT106" t="str">
            <v>Horaire</v>
          </cell>
          <cell r="AU106">
            <v>3.1930000000000001</v>
          </cell>
          <cell r="AV106">
            <v>17</v>
          </cell>
          <cell r="AW106" t="str">
            <v>00100</v>
          </cell>
          <cell r="AX106" t="str">
            <v>00002071986</v>
          </cell>
          <cell r="AY106">
            <v>87</v>
          </cell>
          <cell r="AZ106" t="str">
            <v>LA POSTE</v>
          </cell>
          <cell r="BA106" t="str">
            <v>17001000000207198687</v>
          </cell>
          <cell r="BB106">
            <v>20</v>
          </cell>
          <cell r="BC106" t="str">
            <v>CITE 7 NOVEMBRE BOUROUIS</v>
          </cell>
          <cell r="BD106" t="str">
            <v>SILIANA</v>
          </cell>
          <cell r="BG106">
            <v>29219984</v>
          </cell>
          <cell r="BJ106" t="str">
            <v>JAYARA SIDI HASSINE</v>
          </cell>
          <cell r="BK106" t="str">
            <v>-SP</v>
          </cell>
          <cell r="BN106" t="str">
            <v>17001000000207198687</v>
          </cell>
          <cell r="BO106" t="str">
            <v>MAHTLI NABIHA</v>
          </cell>
          <cell r="BP106">
            <v>105</v>
          </cell>
          <cell r="BU106" t="str">
            <v>Non-Actif</v>
          </cell>
        </row>
        <row r="107">
          <cell r="B107">
            <v>106</v>
          </cell>
          <cell r="C107" t="str">
            <v>Mlle</v>
          </cell>
          <cell r="D107" t="str">
            <v>RAKROUKI NOURHEN</v>
          </cell>
          <cell r="E107" t="str">
            <v>SAGE Tunisia</v>
          </cell>
          <cell r="F107" t="str">
            <v>PRODUCTION</v>
          </cell>
          <cell r="G107" t="str">
            <v>Couturière</v>
          </cell>
          <cell r="K107" t="str">
            <v>DIRECTS</v>
          </cell>
          <cell r="L107" t="str">
            <v>Variable cost at standard</v>
          </cell>
          <cell r="M107" t="str">
            <v>OUVRIEURE SPECIALISE</v>
          </cell>
          <cell r="N107">
            <v>43813</v>
          </cell>
          <cell r="O107" t="str">
            <v>OK</v>
          </cell>
          <cell r="P107">
            <v>-1892</v>
          </cell>
          <cell r="Q107">
            <v>43817</v>
          </cell>
          <cell r="T107" t="str">
            <v>CDD</v>
          </cell>
          <cell r="U107" t="str">
            <v>Contractuel</v>
          </cell>
          <cell r="V107">
            <v>43813</v>
          </cell>
          <cell r="W107">
            <v>43830</v>
          </cell>
          <cell r="Z107">
            <v>43813</v>
          </cell>
          <cell r="AA107">
            <v>12</v>
          </cell>
          <cell r="AB107">
            <v>2019</v>
          </cell>
          <cell r="AC107">
            <v>2023</v>
          </cell>
          <cell r="AD107">
            <v>5.2277777777777779</v>
          </cell>
          <cell r="AE107" t="str">
            <v>&gt; 4</v>
          </cell>
          <cell r="AF107">
            <v>33803</v>
          </cell>
          <cell r="AG107">
            <v>32.654794520547945</v>
          </cell>
          <cell r="AH107" t="str">
            <v>&gt;25&lt; 35</v>
          </cell>
          <cell r="AK107" t="str">
            <v>04843751</v>
          </cell>
          <cell r="AL107">
            <v>40835</v>
          </cell>
          <cell r="AM107" t="str">
            <v>FEMME</v>
          </cell>
          <cell r="AN107" t="str">
            <v>Célibataire</v>
          </cell>
          <cell r="AS107">
            <v>43813</v>
          </cell>
          <cell r="AT107" t="str">
            <v>Mensuel</v>
          </cell>
          <cell r="AU107">
            <v>3.1930000000000001</v>
          </cell>
          <cell r="AV107" t="str">
            <v>04</v>
          </cell>
          <cell r="AW107" t="str">
            <v>07516</v>
          </cell>
          <cell r="AX107" t="str">
            <v>00061641155</v>
          </cell>
          <cell r="AY107">
            <v>57</v>
          </cell>
          <cell r="AZ107" t="str">
            <v>ATTIJARI BANK</v>
          </cell>
          <cell r="BA107" t="str">
            <v>04075160006164115557</v>
          </cell>
          <cell r="BB107">
            <v>20</v>
          </cell>
          <cell r="BC107" t="str">
            <v>28 RUE YOUNEN</v>
          </cell>
          <cell r="BD107" t="str">
            <v>SIDI HASSINE</v>
          </cell>
          <cell r="BK107" t="str">
            <v>-</v>
          </cell>
          <cell r="BN107" t="str">
            <v>04075160006164115557</v>
          </cell>
          <cell r="BO107" t="str">
            <v>RAKROUKI NOURHEN</v>
          </cell>
          <cell r="BP107">
            <v>106</v>
          </cell>
          <cell r="BU107" t="str">
            <v>Non-Actif</v>
          </cell>
        </row>
        <row r="108">
          <cell r="B108">
            <v>107</v>
          </cell>
          <cell r="C108" t="str">
            <v>Madame</v>
          </cell>
          <cell r="D108" t="str">
            <v>JLASSI  DHEKRA</v>
          </cell>
          <cell r="E108" t="str">
            <v>SAGE Tunisia</v>
          </cell>
          <cell r="F108" t="str">
            <v>PRODUCTION</v>
          </cell>
          <cell r="G108" t="str">
            <v>Couturière</v>
          </cell>
          <cell r="H108" t="str">
            <v>CP</v>
          </cell>
          <cell r="J108" t="str">
            <v>A</v>
          </cell>
          <cell r="K108" t="str">
            <v>DIRECTS</v>
          </cell>
          <cell r="L108" t="str">
            <v>Variable cost at standard</v>
          </cell>
          <cell r="M108" t="str">
            <v>OUVRIERE SPECIALISE</v>
          </cell>
          <cell r="N108">
            <v>43813</v>
          </cell>
          <cell r="O108" t="str">
            <v>OK</v>
          </cell>
          <cell r="P108">
            <v>-1467</v>
          </cell>
          <cell r="Q108">
            <v>44215</v>
          </cell>
          <cell r="R108" t="str">
            <v xml:space="preserve">abandon de poste </v>
          </cell>
          <cell r="T108" t="str">
            <v>CDD</v>
          </cell>
          <cell r="U108" t="str">
            <v>Contractuel</v>
          </cell>
          <cell r="V108">
            <v>44197</v>
          </cell>
          <cell r="W108">
            <v>44255</v>
          </cell>
          <cell r="Z108">
            <v>43813</v>
          </cell>
          <cell r="AA108">
            <v>12</v>
          </cell>
          <cell r="AB108">
            <v>2019</v>
          </cell>
          <cell r="AC108">
            <v>2023</v>
          </cell>
          <cell r="AD108">
            <v>5.2277777777777779</v>
          </cell>
          <cell r="AE108" t="str">
            <v>&gt; 4</v>
          </cell>
          <cell r="AF108">
            <v>32615</v>
          </cell>
          <cell r="AG108">
            <v>35.909589041095892</v>
          </cell>
          <cell r="AH108" t="str">
            <v>&gt;35&lt; 45</v>
          </cell>
          <cell r="AI108">
            <v>12668231</v>
          </cell>
          <cell r="AJ108" t="str">
            <v>01</v>
          </cell>
          <cell r="AK108" t="str">
            <v>09164518</v>
          </cell>
          <cell r="AL108">
            <v>38842</v>
          </cell>
          <cell r="AM108" t="str">
            <v>FEMME</v>
          </cell>
          <cell r="AN108" t="str">
            <v>Marié(e)</v>
          </cell>
          <cell r="AO108">
            <v>2</v>
          </cell>
          <cell r="AQ108">
            <v>3</v>
          </cell>
          <cell r="AR108">
            <v>2</v>
          </cell>
          <cell r="AS108">
            <v>44543.5</v>
          </cell>
          <cell r="AT108" t="str">
            <v>Horaire</v>
          </cell>
          <cell r="AU108">
            <v>3.1930000000000001</v>
          </cell>
          <cell r="AV108" t="str">
            <v>07</v>
          </cell>
          <cell r="AW108" t="str">
            <v>08001</v>
          </cell>
          <cell r="AX108">
            <v>38105530580</v>
          </cell>
          <cell r="AY108">
            <v>95</v>
          </cell>
          <cell r="AZ108" t="str">
            <v>AMEN BANK</v>
          </cell>
          <cell r="BA108" t="str">
            <v>07080013810553058095</v>
          </cell>
          <cell r="BB108">
            <v>20</v>
          </cell>
          <cell r="BC108" t="str">
            <v>HMAYEM MORNAGUIA</v>
          </cell>
          <cell r="BD108" t="str">
            <v>MANOUBA</v>
          </cell>
          <cell r="BF108" t="str">
            <v>Oui</v>
          </cell>
          <cell r="BG108">
            <v>50167272</v>
          </cell>
          <cell r="BJ108" t="str">
            <v>MORNAGUIA</v>
          </cell>
          <cell r="BK108" t="str">
            <v>A-CP</v>
          </cell>
          <cell r="BN108" t="str">
            <v>07080013810553058095</v>
          </cell>
          <cell r="BO108" t="str">
            <v>JLASSI  DHEKRA</v>
          </cell>
          <cell r="BP108">
            <v>107</v>
          </cell>
          <cell r="BR108" t="str">
            <v>OK POUR L'INTEGRATION</v>
          </cell>
          <cell r="BU108" t="str">
            <v>Non-Actif</v>
          </cell>
        </row>
        <row r="109">
          <cell r="B109">
            <v>108</v>
          </cell>
          <cell r="C109" t="str">
            <v>Madame</v>
          </cell>
          <cell r="D109" t="str">
            <v>ARFAOUI RIM</v>
          </cell>
          <cell r="E109" t="str">
            <v>SAGE Tunisia</v>
          </cell>
          <cell r="F109" t="str">
            <v>PRODUCTION</v>
          </cell>
          <cell r="G109" t="str">
            <v>Couturière</v>
          </cell>
          <cell r="H109" t="str">
            <v>SA</v>
          </cell>
          <cell r="J109" t="str">
            <v>B</v>
          </cell>
          <cell r="K109" t="str">
            <v>DIRECTS</v>
          </cell>
          <cell r="L109" t="str">
            <v>Variable cost at standard</v>
          </cell>
          <cell r="M109" t="str">
            <v>OUVRIERE SPECIALISE</v>
          </cell>
          <cell r="N109">
            <v>43813</v>
          </cell>
          <cell r="O109" t="str">
            <v>OK</v>
          </cell>
          <cell r="P109">
            <v>-1406</v>
          </cell>
          <cell r="Q109">
            <v>44256</v>
          </cell>
          <cell r="R109" t="str">
            <v>prb familiale</v>
          </cell>
          <cell r="T109" t="str">
            <v>CDD</v>
          </cell>
          <cell r="U109" t="str">
            <v>Contractuel</v>
          </cell>
          <cell r="V109">
            <v>44256</v>
          </cell>
          <cell r="W109">
            <v>44316</v>
          </cell>
          <cell r="Z109">
            <v>43813</v>
          </cell>
          <cell r="AA109">
            <v>12</v>
          </cell>
          <cell r="AB109">
            <v>2019</v>
          </cell>
          <cell r="AC109">
            <v>2023</v>
          </cell>
          <cell r="AD109">
            <v>5.2277777777777779</v>
          </cell>
          <cell r="AE109" t="str">
            <v>&gt; 4</v>
          </cell>
          <cell r="AF109">
            <v>30123</v>
          </cell>
          <cell r="AG109">
            <v>42.736986301369861</v>
          </cell>
          <cell r="AH109" t="str">
            <v>&gt;35&lt; 45</v>
          </cell>
          <cell r="AI109">
            <v>12487062</v>
          </cell>
          <cell r="AJ109" t="str">
            <v>00</v>
          </cell>
          <cell r="AK109" t="str">
            <v>07342648</v>
          </cell>
          <cell r="AL109">
            <v>43495</v>
          </cell>
          <cell r="AM109" t="str">
            <v>FEMME</v>
          </cell>
          <cell r="AN109" t="str">
            <v>Marié(e)</v>
          </cell>
          <cell r="AO109">
            <v>3</v>
          </cell>
          <cell r="AQ109">
            <v>3</v>
          </cell>
          <cell r="AR109">
            <v>2</v>
          </cell>
          <cell r="AS109">
            <v>44543.5</v>
          </cell>
          <cell r="AT109" t="str">
            <v>Horaire</v>
          </cell>
          <cell r="AU109">
            <v>3.1930000000000001</v>
          </cell>
          <cell r="AV109" t="str">
            <v>08</v>
          </cell>
          <cell r="AW109" t="str">
            <v>08102</v>
          </cell>
          <cell r="AX109">
            <v>30840012650</v>
          </cell>
          <cell r="AY109">
            <v>53</v>
          </cell>
          <cell r="AZ109" t="str">
            <v>BIAT</v>
          </cell>
          <cell r="BA109" t="str">
            <v>08081023084001265053</v>
          </cell>
          <cell r="BB109">
            <v>20</v>
          </cell>
          <cell r="BC109" t="str">
            <v>BOURAGBA MORNAGUIA</v>
          </cell>
          <cell r="BD109" t="str">
            <v>MANOUBA</v>
          </cell>
          <cell r="BG109">
            <v>93824507</v>
          </cell>
          <cell r="BH109">
            <v>27842849</v>
          </cell>
          <cell r="BJ109" t="str">
            <v>MORNAGUIA</v>
          </cell>
          <cell r="BK109" t="str">
            <v>B-SA</v>
          </cell>
          <cell r="BN109" t="str">
            <v>08081023084001265053</v>
          </cell>
          <cell r="BO109" t="str">
            <v>ARFAOUI RIM</v>
          </cell>
          <cell r="BP109">
            <v>108</v>
          </cell>
          <cell r="BU109" t="str">
            <v>Non-Actif</v>
          </cell>
        </row>
        <row r="110">
          <cell r="B110">
            <v>109</v>
          </cell>
          <cell r="C110" t="str">
            <v>Mlle</v>
          </cell>
          <cell r="D110" t="str">
            <v>HBIBI  HAYET</v>
          </cell>
          <cell r="E110" t="str">
            <v>SAGE Tunisia</v>
          </cell>
          <cell r="F110" t="str">
            <v>PRODUCTION</v>
          </cell>
          <cell r="G110" t="str">
            <v>Couturière</v>
          </cell>
          <cell r="K110" t="str">
            <v>DIRECTS</v>
          </cell>
          <cell r="L110" t="str">
            <v>Variable cost at standard</v>
          </cell>
          <cell r="M110" t="str">
            <v>OUVRIEURE SPECIALISE</v>
          </cell>
          <cell r="N110">
            <v>43813</v>
          </cell>
          <cell r="O110" t="str">
            <v>OK</v>
          </cell>
          <cell r="P110">
            <v>-1892</v>
          </cell>
          <cell r="Q110">
            <v>43818</v>
          </cell>
          <cell r="T110" t="str">
            <v>CDD</v>
          </cell>
          <cell r="U110" t="str">
            <v>Contractuel</v>
          </cell>
          <cell r="V110">
            <v>43813</v>
          </cell>
          <cell r="W110">
            <v>43830</v>
          </cell>
          <cell r="Z110">
            <v>43813</v>
          </cell>
          <cell r="AA110">
            <v>12</v>
          </cell>
          <cell r="AB110">
            <v>2019</v>
          </cell>
          <cell r="AC110">
            <v>2023</v>
          </cell>
          <cell r="AD110">
            <v>5.2277777777777779</v>
          </cell>
          <cell r="AE110" t="str">
            <v>&gt; 4</v>
          </cell>
          <cell r="AF110">
            <v>28928</v>
          </cell>
          <cell r="AG110">
            <v>46.010958904109586</v>
          </cell>
          <cell r="AH110" t="str">
            <v>&gt;45&lt; 55</v>
          </cell>
          <cell r="AI110">
            <v>12665680</v>
          </cell>
          <cell r="AJ110" t="str">
            <v>03</v>
          </cell>
          <cell r="AK110" t="str">
            <v>07340417</v>
          </cell>
          <cell r="AL110">
            <v>36304</v>
          </cell>
          <cell r="AM110" t="str">
            <v>FEMME</v>
          </cell>
          <cell r="AN110" t="str">
            <v>Célibataire</v>
          </cell>
          <cell r="AS110">
            <v>43813</v>
          </cell>
          <cell r="AT110" t="str">
            <v>Mensuel</v>
          </cell>
          <cell r="AU110">
            <v>3.1930000000000001</v>
          </cell>
          <cell r="AV110">
            <v>17</v>
          </cell>
          <cell r="AW110" t="str">
            <v>00100</v>
          </cell>
          <cell r="AX110" t="str">
            <v>00000878397</v>
          </cell>
          <cell r="AY110" t="str">
            <v>02</v>
          </cell>
          <cell r="AZ110" t="str">
            <v>LA POSTE</v>
          </cell>
          <cell r="BA110" t="str">
            <v>17001000000087839702</v>
          </cell>
          <cell r="BB110">
            <v>20</v>
          </cell>
          <cell r="BC110" t="str">
            <v>BIR TOUIL BORJ EL AMRI</v>
          </cell>
          <cell r="BD110" t="str">
            <v>ARIANA</v>
          </cell>
          <cell r="BK110" t="str">
            <v>-</v>
          </cell>
          <cell r="BN110" t="str">
            <v>17001000000087839702</v>
          </cell>
          <cell r="BO110" t="str">
            <v>HBIBI  HAYET</v>
          </cell>
          <cell r="BP110">
            <v>109</v>
          </cell>
          <cell r="BU110" t="str">
            <v>Non-Actif</v>
          </cell>
        </row>
        <row r="111">
          <cell r="B111">
            <v>110</v>
          </cell>
          <cell r="C111" t="str">
            <v>Mlle</v>
          </cell>
          <cell r="D111" t="str">
            <v>DRIDI NOURA</v>
          </cell>
          <cell r="E111" t="str">
            <v>SAGE Tunisia</v>
          </cell>
          <cell r="F111" t="str">
            <v>PRODUCTION</v>
          </cell>
          <cell r="G111" t="str">
            <v>Couturière</v>
          </cell>
          <cell r="H111" t="str">
            <v>Panda</v>
          </cell>
          <cell r="I111" t="str">
            <v>HASNA NASRAOUI</v>
          </cell>
          <cell r="J111" t="str">
            <v>A</v>
          </cell>
          <cell r="K111" t="str">
            <v>DIRECTS</v>
          </cell>
          <cell r="L111" t="str">
            <v>Variable cost at standard</v>
          </cell>
          <cell r="M111" t="str">
            <v>OUVRIERE SPECIALISE</v>
          </cell>
          <cell r="N111">
            <v>43813</v>
          </cell>
          <cell r="O111" t="str">
            <v>OK</v>
          </cell>
          <cell r="P111">
            <v>-645</v>
          </cell>
          <cell r="Q111">
            <v>45028</v>
          </cell>
          <cell r="T111" t="str">
            <v>CDD</v>
          </cell>
          <cell r="U111" t="str">
            <v>Contractuel</v>
          </cell>
          <cell r="V111">
            <v>45017</v>
          </cell>
          <cell r="W111">
            <v>45077</v>
          </cell>
          <cell r="Z111">
            <v>43813</v>
          </cell>
          <cell r="AA111">
            <v>12</v>
          </cell>
          <cell r="AB111">
            <v>2019</v>
          </cell>
          <cell r="AC111">
            <v>2023</v>
          </cell>
          <cell r="AD111">
            <v>5.2277777777777779</v>
          </cell>
          <cell r="AE111" t="str">
            <v>&gt; 4</v>
          </cell>
          <cell r="AF111">
            <v>27604</v>
          </cell>
          <cell r="AG111">
            <v>49.638356164383559</v>
          </cell>
          <cell r="AH111" t="str">
            <v>&gt;45&lt; 55</v>
          </cell>
          <cell r="AI111">
            <v>11996942</v>
          </cell>
          <cell r="AJ111" t="str">
            <v>07</v>
          </cell>
          <cell r="AK111" t="str">
            <v>04662755</v>
          </cell>
          <cell r="AL111">
            <v>42892</v>
          </cell>
          <cell r="AM111" t="str">
            <v>FEMME</v>
          </cell>
          <cell r="AN111" t="str">
            <v>Célibataire</v>
          </cell>
          <cell r="AQ111">
            <v>3</v>
          </cell>
          <cell r="AR111">
            <v>3</v>
          </cell>
          <cell r="AS111">
            <v>44908.75</v>
          </cell>
          <cell r="AT111" t="str">
            <v>Horaire</v>
          </cell>
          <cell r="AU111">
            <v>3.3210000000000002</v>
          </cell>
          <cell r="AV111" t="str">
            <v>17</v>
          </cell>
          <cell r="AW111" t="str">
            <v>00100</v>
          </cell>
          <cell r="AX111" t="str">
            <v>00002638504</v>
          </cell>
          <cell r="AY111" t="str">
            <v>70</v>
          </cell>
          <cell r="AZ111" t="str">
            <v>LA POSTE</v>
          </cell>
          <cell r="BA111" t="str">
            <v>17001000000263850470</v>
          </cell>
          <cell r="BB111">
            <v>20</v>
          </cell>
          <cell r="BC111" t="str">
            <v>13 RUE 4273 CITE MNASIR EL AGBA</v>
          </cell>
          <cell r="BD111" t="str">
            <v>TUNIS</v>
          </cell>
          <cell r="BG111">
            <v>27077953</v>
          </cell>
          <cell r="BJ111" t="str">
            <v>ZAHROUNI</v>
          </cell>
          <cell r="BK111" t="str">
            <v>A-Panda</v>
          </cell>
          <cell r="BN111" t="str">
            <v>17001000000263850470</v>
          </cell>
          <cell r="BO111" t="str">
            <v>DRIDI NOURA</v>
          </cell>
          <cell r="BP111">
            <v>110</v>
          </cell>
          <cell r="BR111" t="e">
            <v>#N/A</v>
          </cell>
          <cell r="BU111" t="str">
            <v>Non-Actif</v>
          </cell>
        </row>
        <row r="112">
          <cell r="B112">
            <v>111</v>
          </cell>
          <cell r="C112" t="str">
            <v>Madame</v>
          </cell>
          <cell r="D112" t="str">
            <v>SADEK NADA</v>
          </cell>
          <cell r="E112" t="str">
            <v>SAGE Tunisia</v>
          </cell>
          <cell r="F112" t="str">
            <v>PRODUCTION</v>
          </cell>
          <cell r="G112" t="str">
            <v>Couturière</v>
          </cell>
          <cell r="H112" t="str">
            <v>JFU</v>
          </cell>
          <cell r="I112" t="str">
            <v>Mabrourk Ben Moussa</v>
          </cell>
          <cell r="J112" t="str">
            <v>A</v>
          </cell>
          <cell r="K112" t="str">
            <v>DIRECTS</v>
          </cell>
          <cell r="L112" t="str">
            <v>Variable cost at standard</v>
          </cell>
          <cell r="M112" t="str">
            <v>OUVRIERE SPECIALISE</v>
          </cell>
          <cell r="N112">
            <v>43813</v>
          </cell>
          <cell r="O112">
            <v>45260</v>
          </cell>
          <cell r="P112" t="str">
            <v/>
          </cell>
          <cell r="T112" t="str">
            <v>CDI</v>
          </cell>
          <cell r="U112" t="str">
            <v>Titulaire</v>
          </cell>
          <cell r="V112">
            <v>45261</v>
          </cell>
          <cell r="Z112">
            <v>43813</v>
          </cell>
          <cell r="AA112">
            <v>12</v>
          </cell>
          <cell r="AB112">
            <v>2019</v>
          </cell>
          <cell r="AC112">
            <v>2023</v>
          </cell>
          <cell r="AD112">
            <v>5.2277777777777779</v>
          </cell>
          <cell r="AE112" t="str">
            <v>&gt; 4</v>
          </cell>
          <cell r="AF112">
            <v>29893</v>
          </cell>
          <cell r="AG112">
            <v>43.367123287671234</v>
          </cell>
          <cell r="AH112" t="str">
            <v>&gt;35&lt; 45</v>
          </cell>
          <cell r="AI112">
            <v>12381959</v>
          </cell>
          <cell r="AJ112" t="str">
            <v>01</v>
          </cell>
          <cell r="AK112" t="str">
            <v>07339463</v>
          </cell>
          <cell r="AL112">
            <v>42490</v>
          </cell>
          <cell r="AM112" t="str">
            <v>FEMME</v>
          </cell>
          <cell r="AN112" t="str">
            <v>Marié(e)</v>
          </cell>
          <cell r="AO112">
            <v>2</v>
          </cell>
          <cell r="AQ112">
            <v>3</v>
          </cell>
          <cell r="AR112">
            <v>3</v>
          </cell>
          <cell r="AS112">
            <v>44908.75</v>
          </cell>
          <cell r="AT112" t="str">
            <v>Horaire</v>
          </cell>
          <cell r="AU112">
            <v>3.3210000000000002</v>
          </cell>
          <cell r="AV112" t="str">
            <v>17</v>
          </cell>
          <cell r="AW112" t="str">
            <v>00100</v>
          </cell>
          <cell r="AX112" t="str">
            <v>00002891110</v>
          </cell>
          <cell r="AY112" t="str">
            <v>16</v>
          </cell>
          <cell r="AZ112" t="str">
            <v>LA POSTE</v>
          </cell>
          <cell r="BA112" t="str">
            <v>17001000000289111016</v>
          </cell>
          <cell r="BB112">
            <v>20</v>
          </cell>
          <cell r="BC112" t="str">
            <v>3 RUE EHSSEN CITE BELKHOUJA</v>
          </cell>
          <cell r="BD112" t="str">
            <v>MANOUBA</v>
          </cell>
          <cell r="BG112">
            <v>96555548</v>
          </cell>
          <cell r="BJ112" t="str">
            <v>GARDE NATIONAL EL AGBA</v>
          </cell>
          <cell r="BK112" t="str">
            <v>A-JFU</v>
          </cell>
          <cell r="BL112" t="str">
            <v>1.1</v>
          </cell>
          <cell r="BN112" t="str">
            <v>17001000000289111016</v>
          </cell>
          <cell r="BO112" t="str">
            <v>SADEK NADA</v>
          </cell>
          <cell r="BP112">
            <v>111</v>
          </cell>
          <cell r="BR112" t="e">
            <v>#N/A</v>
          </cell>
          <cell r="BT112">
            <v>819</v>
          </cell>
          <cell r="BU112" t="str">
            <v>si</v>
          </cell>
          <cell r="BV112" t="str">
            <v>560 A SP</v>
          </cell>
        </row>
        <row r="113">
          <cell r="B113">
            <v>112</v>
          </cell>
          <cell r="C113" t="str">
            <v>Mlle</v>
          </cell>
          <cell r="D113" t="str">
            <v>BEN NJIMA KARIMA</v>
          </cell>
          <cell r="E113" t="str">
            <v>SAGE Tunisia</v>
          </cell>
          <cell r="F113" t="str">
            <v>PRODUCTION</v>
          </cell>
          <cell r="G113" t="str">
            <v>Alimentatrice LIGNE</v>
          </cell>
          <cell r="H113">
            <v>560</v>
          </cell>
          <cell r="J113" t="str">
            <v>A</v>
          </cell>
          <cell r="K113" t="str">
            <v>DIRECTS</v>
          </cell>
          <cell r="L113" t="str">
            <v>Variable cost at standard</v>
          </cell>
          <cell r="M113" t="str">
            <v>OUVRIERE SPECIALISE</v>
          </cell>
          <cell r="N113">
            <v>43813</v>
          </cell>
          <cell r="O113" t="str">
            <v>OK</v>
          </cell>
          <cell r="P113">
            <v>-1102</v>
          </cell>
          <cell r="Q113">
            <v>44590</v>
          </cell>
          <cell r="R113" t="str">
            <v xml:space="preserve">abandon de poste </v>
          </cell>
          <cell r="T113" t="str">
            <v>CDD</v>
          </cell>
          <cell r="U113" t="str">
            <v>Contractuel</v>
          </cell>
          <cell r="V113">
            <v>44562</v>
          </cell>
          <cell r="W113">
            <v>44620</v>
          </cell>
          <cell r="Z113">
            <v>43813</v>
          </cell>
          <cell r="AA113">
            <v>12</v>
          </cell>
          <cell r="AB113">
            <v>2019</v>
          </cell>
          <cell r="AC113">
            <v>2023</v>
          </cell>
          <cell r="AD113">
            <v>5.2277777777777779</v>
          </cell>
          <cell r="AE113" t="str">
            <v>&gt; 4</v>
          </cell>
          <cell r="AF113">
            <v>36359</v>
          </cell>
          <cell r="AG113">
            <v>25.652054794520549</v>
          </cell>
          <cell r="AH113" t="str">
            <v>&gt;25&lt; 35</v>
          </cell>
          <cell r="AI113">
            <v>17105433</v>
          </cell>
          <cell r="AJ113" t="str">
            <v>05</v>
          </cell>
          <cell r="AK113" t="str">
            <v>07243897</v>
          </cell>
          <cell r="AL113">
            <v>43103</v>
          </cell>
          <cell r="AM113" t="str">
            <v>FEMME</v>
          </cell>
          <cell r="AN113" t="str">
            <v>Célibataire</v>
          </cell>
          <cell r="AQ113">
            <v>3</v>
          </cell>
          <cell r="AR113">
            <v>2</v>
          </cell>
          <cell r="AS113">
            <v>44543.5</v>
          </cell>
          <cell r="AT113" t="str">
            <v>Horaire</v>
          </cell>
          <cell r="AU113">
            <v>3.1930000000000001</v>
          </cell>
          <cell r="AV113" t="str">
            <v>17</v>
          </cell>
          <cell r="AW113" t="str">
            <v>00100</v>
          </cell>
          <cell r="AX113" t="str">
            <v>00002620303</v>
          </cell>
          <cell r="AY113" t="str">
            <v>62</v>
          </cell>
          <cell r="AZ113" t="str">
            <v>LA POSTE</v>
          </cell>
          <cell r="BA113" t="str">
            <v>17001000000262030362</v>
          </cell>
          <cell r="BB113">
            <v>20</v>
          </cell>
          <cell r="BC113" t="str">
            <v>CITE MONGI SLIM MHAMDIA</v>
          </cell>
          <cell r="BD113" t="str">
            <v>BEN AROUS</v>
          </cell>
          <cell r="BE113">
            <v>1145</v>
          </cell>
          <cell r="BF113" t="str">
            <v>Oui</v>
          </cell>
          <cell r="BG113">
            <v>53386048</v>
          </cell>
          <cell r="BH113">
            <v>58939850</v>
          </cell>
          <cell r="BJ113" t="str">
            <v>GARDE NATIONAL MHAMDIA</v>
          </cell>
          <cell r="BK113" t="str">
            <v>A-560</v>
          </cell>
          <cell r="BN113" t="str">
            <v>17001000000262030362</v>
          </cell>
          <cell r="BO113" t="str">
            <v>BEN NJIMA KARIMA</v>
          </cell>
          <cell r="BP113">
            <v>112</v>
          </cell>
          <cell r="BU113" t="str">
            <v>Non-Actif</v>
          </cell>
        </row>
        <row r="114">
          <cell r="B114">
            <v>113</v>
          </cell>
          <cell r="C114" t="str">
            <v>Mlle</v>
          </cell>
          <cell r="D114" t="str">
            <v>RAHMOUNI KHAOULA</v>
          </cell>
          <cell r="E114" t="str">
            <v>SAGE Tunisia</v>
          </cell>
          <cell r="F114" t="str">
            <v>PRODUCTION</v>
          </cell>
          <cell r="G114" t="str">
            <v>Couturière</v>
          </cell>
          <cell r="H114">
            <v>560</v>
          </cell>
          <cell r="I114" t="str">
            <v>Mabrourk Ben Moussa</v>
          </cell>
          <cell r="J114" t="str">
            <v>A</v>
          </cell>
          <cell r="K114" t="str">
            <v>DIRECTS</v>
          </cell>
          <cell r="L114" t="str">
            <v>Variable cost at standard</v>
          </cell>
          <cell r="M114" t="str">
            <v>OUVRIERE SPECIALISE</v>
          </cell>
          <cell r="N114">
            <v>43818</v>
          </cell>
          <cell r="O114">
            <v>45260</v>
          </cell>
          <cell r="P114" t="str">
            <v/>
          </cell>
          <cell r="T114" t="str">
            <v>CDI</v>
          </cell>
          <cell r="U114" t="str">
            <v>Titulaire</v>
          </cell>
          <cell r="V114">
            <v>45261</v>
          </cell>
          <cell r="Z114">
            <v>43813</v>
          </cell>
          <cell r="AA114">
            <v>12</v>
          </cell>
          <cell r="AB114">
            <v>2019</v>
          </cell>
          <cell r="AC114">
            <v>2023</v>
          </cell>
          <cell r="AD114">
            <v>5.2138888888888886</v>
          </cell>
          <cell r="AE114" t="str">
            <v>&gt; 4</v>
          </cell>
          <cell r="AF114">
            <v>32760</v>
          </cell>
          <cell r="AG114">
            <v>35.512328767123286</v>
          </cell>
          <cell r="AH114" t="str">
            <v>&gt;35&lt; 45</v>
          </cell>
          <cell r="AI114">
            <v>16185098</v>
          </cell>
          <cell r="AJ114" t="str">
            <v>04</v>
          </cell>
          <cell r="AK114" t="str">
            <v>04742992</v>
          </cell>
          <cell r="AL114">
            <v>42996</v>
          </cell>
          <cell r="AM114" t="str">
            <v>FEMME</v>
          </cell>
          <cell r="AN114" t="str">
            <v>Célibataire</v>
          </cell>
          <cell r="AQ114">
            <v>3</v>
          </cell>
          <cell r="AR114">
            <v>3</v>
          </cell>
          <cell r="AS114">
            <v>44913.75</v>
          </cell>
          <cell r="AT114" t="str">
            <v>Horaire</v>
          </cell>
          <cell r="AU114">
            <v>3.3210000000000002</v>
          </cell>
          <cell r="AV114">
            <v>17</v>
          </cell>
          <cell r="AW114" t="str">
            <v>00100</v>
          </cell>
          <cell r="AX114" t="str">
            <v>00001065509</v>
          </cell>
          <cell r="AY114" t="str">
            <v>05</v>
          </cell>
          <cell r="AZ114" t="str">
            <v>LA POSTE</v>
          </cell>
          <cell r="BA114" t="str">
            <v>17001000000106550905</v>
          </cell>
          <cell r="BB114">
            <v>20</v>
          </cell>
          <cell r="BC114" t="str">
            <v>12 RUE 11181 CITE NOZHA MOUROUJ 2</v>
          </cell>
          <cell r="BD114" t="str">
            <v>TUNIS</v>
          </cell>
          <cell r="BG114">
            <v>21531762</v>
          </cell>
          <cell r="BH114">
            <v>95151601</v>
          </cell>
          <cell r="BJ114" t="str">
            <v>EL MONTAZAH MOUROUJ</v>
          </cell>
          <cell r="BK114" t="str">
            <v>A-560</v>
          </cell>
          <cell r="BL114" t="str">
            <v>2.1</v>
          </cell>
          <cell r="BN114" t="str">
            <v>17001000000106550905</v>
          </cell>
          <cell r="BO114" t="str">
            <v>RAHMOUNI KHAOULA</v>
          </cell>
          <cell r="BP114">
            <v>113</v>
          </cell>
          <cell r="BR114" t="e">
            <v>#N/A</v>
          </cell>
          <cell r="BT114">
            <v>820</v>
          </cell>
          <cell r="BU114" t="str">
            <v>si</v>
          </cell>
          <cell r="BV114" t="str">
            <v>560 A SA</v>
          </cell>
        </row>
        <row r="115">
          <cell r="B115">
            <v>114</v>
          </cell>
          <cell r="C115" t="str">
            <v>Mlle</v>
          </cell>
          <cell r="D115" t="str">
            <v>SOUID KHOULOUD</v>
          </cell>
          <cell r="E115" t="str">
            <v>SAGE Tunisia</v>
          </cell>
          <cell r="F115" t="str">
            <v>PRODUCTION</v>
          </cell>
          <cell r="G115" t="str">
            <v>Couturière</v>
          </cell>
          <cell r="H115" t="str">
            <v>SP</v>
          </cell>
          <cell r="K115" t="str">
            <v>DIRECTS</v>
          </cell>
          <cell r="L115" t="str">
            <v>Variable cost at standard</v>
          </cell>
          <cell r="M115" t="str">
            <v>OUVRIERE SPECIALISE</v>
          </cell>
          <cell r="N115">
            <v>43818</v>
          </cell>
          <cell r="O115" t="str">
            <v>OK</v>
          </cell>
          <cell r="P115">
            <v>-1740</v>
          </cell>
          <cell r="Q115">
            <v>43958</v>
          </cell>
          <cell r="R115" t="str">
            <v>démissionnaire</v>
          </cell>
          <cell r="T115" t="str">
            <v>CDD</v>
          </cell>
          <cell r="U115" t="str">
            <v>Contractuel</v>
          </cell>
          <cell r="V115">
            <v>43952</v>
          </cell>
          <cell r="W115">
            <v>43982</v>
          </cell>
          <cell r="Z115">
            <v>43813</v>
          </cell>
          <cell r="AA115">
            <v>12</v>
          </cell>
          <cell r="AB115">
            <v>2019</v>
          </cell>
          <cell r="AC115">
            <v>2023</v>
          </cell>
          <cell r="AD115">
            <v>5.2138888888888886</v>
          </cell>
          <cell r="AE115" t="str">
            <v>&gt; 4</v>
          </cell>
          <cell r="AF115">
            <v>32039</v>
          </cell>
          <cell r="AG115">
            <v>37.487671232876714</v>
          </cell>
          <cell r="AH115" t="str">
            <v>&gt;35&lt; 45</v>
          </cell>
          <cell r="AI115">
            <v>16485992</v>
          </cell>
          <cell r="AJ115" t="str">
            <v>05</v>
          </cell>
          <cell r="AK115" t="str">
            <v>07128561</v>
          </cell>
          <cell r="AL115">
            <v>41200</v>
          </cell>
          <cell r="AM115" t="str">
            <v>FEMME</v>
          </cell>
          <cell r="AN115" t="str">
            <v>Célibataire</v>
          </cell>
          <cell r="AQ115">
            <v>3</v>
          </cell>
          <cell r="AR115">
            <v>1</v>
          </cell>
          <cell r="AS115">
            <v>44183.25</v>
          </cell>
          <cell r="AT115" t="str">
            <v>Horaire</v>
          </cell>
          <cell r="AU115">
            <v>3.1930000000000001</v>
          </cell>
          <cell r="AV115">
            <v>17</v>
          </cell>
          <cell r="AW115" t="str">
            <v>00100</v>
          </cell>
          <cell r="AX115" t="str">
            <v>00001242975</v>
          </cell>
          <cell r="AY115">
            <v>40</v>
          </cell>
          <cell r="AZ115" t="str">
            <v>LA POSTE</v>
          </cell>
          <cell r="BA115" t="str">
            <v>17001000000124297540</v>
          </cell>
          <cell r="BB115">
            <v>20</v>
          </cell>
          <cell r="BC115" t="str">
            <v>6 RUE MOURITANIE CITE AMEN MHAMDIA</v>
          </cell>
          <cell r="BD115" t="str">
            <v>BEN AROUS</v>
          </cell>
          <cell r="BE115">
            <v>1145</v>
          </cell>
          <cell r="BG115">
            <v>25636671</v>
          </cell>
          <cell r="BH115">
            <v>93921305</v>
          </cell>
          <cell r="BJ115" t="str">
            <v>CITE MED ALI</v>
          </cell>
          <cell r="BK115" t="str">
            <v>-SP</v>
          </cell>
          <cell r="BN115" t="str">
            <v>17001000000124297540</v>
          </cell>
          <cell r="BO115" t="str">
            <v>SOUID KHOULOUD</v>
          </cell>
          <cell r="BP115">
            <v>114</v>
          </cell>
          <cell r="BU115" t="str">
            <v>Non-Actif</v>
          </cell>
        </row>
        <row r="116">
          <cell r="B116">
            <v>115</v>
          </cell>
          <cell r="C116" t="str">
            <v>Monsieur</v>
          </cell>
          <cell r="D116" t="str">
            <v>OUECHTETI KHALIL</v>
          </cell>
          <cell r="E116" t="str">
            <v>SAGE Tunisia</v>
          </cell>
          <cell r="F116" t="str">
            <v>COUPE</v>
          </cell>
          <cell r="G116" t="str">
            <v>Team leader</v>
          </cell>
          <cell r="K116" t="str">
            <v>INDIRECTS</v>
          </cell>
          <cell r="L116" t="str">
            <v>Variable cost at standard</v>
          </cell>
          <cell r="M116" t="str">
            <v>CHEF EQUIPE</v>
          </cell>
          <cell r="N116">
            <v>43832</v>
          </cell>
          <cell r="O116" t="str">
            <v>OK</v>
          </cell>
          <cell r="P116">
            <v>-796</v>
          </cell>
          <cell r="Q116">
            <v>44880</v>
          </cell>
          <cell r="R116" t="str">
            <v xml:space="preserve">abandon de poste </v>
          </cell>
          <cell r="T116" t="str">
            <v>CDD</v>
          </cell>
          <cell r="U116" t="str">
            <v>Contractuel</v>
          </cell>
          <cell r="V116">
            <v>44743</v>
          </cell>
          <cell r="W116">
            <v>44926</v>
          </cell>
          <cell r="X116">
            <v>43832</v>
          </cell>
          <cell r="Y116">
            <v>44197</v>
          </cell>
          <cell r="Z116">
            <v>44197</v>
          </cell>
          <cell r="AA116">
            <v>1</v>
          </cell>
          <cell r="AB116">
            <v>2020</v>
          </cell>
          <cell r="AC116">
            <v>2024</v>
          </cell>
          <cell r="AD116">
            <v>5.177777777777778</v>
          </cell>
          <cell r="AE116" t="str">
            <v>&gt; 4</v>
          </cell>
          <cell r="AF116">
            <v>35996</v>
          </cell>
          <cell r="AG116">
            <v>26.646575342465752</v>
          </cell>
          <cell r="AH116" t="str">
            <v>&gt;25&lt; 35</v>
          </cell>
          <cell r="AI116">
            <v>17442541</v>
          </cell>
          <cell r="AJ116" t="str">
            <v>01</v>
          </cell>
          <cell r="AK116">
            <v>14355962</v>
          </cell>
          <cell r="AL116">
            <v>42654</v>
          </cell>
          <cell r="AM116" t="str">
            <v>HOMME</v>
          </cell>
          <cell r="AN116" t="str">
            <v>Célibataire</v>
          </cell>
          <cell r="AQ116">
            <v>3</v>
          </cell>
          <cell r="AR116">
            <v>3</v>
          </cell>
          <cell r="AS116">
            <v>44927.75</v>
          </cell>
          <cell r="AT116" t="str">
            <v>Horaire</v>
          </cell>
          <cell r="AU116">
            <v>3.3210000000000002</v>
          </cell>
          <cell r="AV116" t="str">
            <v>08</v>
          </cell>
          <cell r="AW116" t="str">
            <v>10300</v>
          </cell>
          <cell r="AX116" t="str">
            <v>07220156014</v>
          </cell>
          <cell r="AY116" t="str">
            <v>61</v>
          </cell>
          <cell r="AZ116" t="str">
            <v>BIAT</v>
          </cell>
          <cell r="BA116" t="str">
            <v>08103000722015601461</v>
          </cell>
          <cell r="BB116">
            <v>20</v>
          </cell>
          <cell r="BC116" t="str">
            <v>RUE FAKIH MED TAHENTI CITE KHALED IBN EL WALID</v>
          </cell>
          <cell r="BD116" t="str">
            <v>MANOUBA</v>
          </cell>
          <cell r="BF116" t="str">
            <v>Oui</v>
          </cell>
          <cell r="BG116">
            <v>51592216</v>
          </cell>
          <cell r="BJ116" t="str">
            <v>TERMUNIS 56</v>
          </cell>
          <cell r="BK116" t="str">
            <v>-</v>
          </cell>
          <cell r="BN116" t="str">
            <v>08103000722015601461</v>
          </cell>
          <cell r="BO116" t="str">
            <v>OUECHTETI KHALIL</v>
          </cell>
          <cell r="BP116">
            <v>115</v>
          </cell>
          <cell r="BR116" t="e">
            <v>#REF!</v>
          </cell>
          <cell r="BU116" t="str">
            <v>Non-Actif</v>
          </cell>
        </row>
        <row r="117">
          <cell r="B117">
            <v>116</v>
          </cell>
          <cell r="C117" t="str">
            <v>Monsieur</v>
          </cell>
          <cell r="D117" t="str">
            <v>NOUIOUI  KHALED</v>
          </cell>
          <cell r="E117" t="str">
            <v>SAGE Tunisia</v>
          </cell>
          <cell r="F117" t="str">
            <v>MAINTENANCE</v>
          </cell>
          <cell r="G117" t="str">
            <v>TECHNICIEN MAINTENANCE</v>
          </cell>
          <cell r="K117" t="str">
            <v>INDIRECTS</v>
          </cell>
          <cell r="L117" t="str">
            <v>Variable cost at standard</v>
          </cell>
          <cell r="M117" t="str">
            <v>TECHNICIEN MAINTENANCE</v>
          </cell>
          <cell r="N117">
            <v>43832</v>
          </cell>
          <cell r="O117" t="str">
            <v>OK</v>
          </cell>
          <cell r="P117">
            <v>-1740</v>
          </cell>
          <cell r="Q117">
            <v>43922</v>
          </cell>
          <cell r="R117" t="str">
            <v>fin de contrat</v>
          </cell>
          <cell r="T117" t="str">
            <v>CDD</v>
          </cell>
          <cell r="U117" t="str">
            <v>Contractuel</v>
          </cell>
          <cell r="V117">
            <v>43922</v>
          </cell>
          <cell r="W117">
            <v>43982</v>
          </cell>
          <cell r="Z117">
            <v>43832</v>
          </cell>
          <cell r="AA117">
            <v>1</v>
          </cell>
          <cell r="AB117">
            <v>2020</v>
          </cell>
          <cell r="AC117">
            <v>2024</v>
          </cell>
          <cell r="AD117">
            <v>5.177777777777778</v>
          </cell>
          <cell r="AE117" t="str">
            <v>&gt; 4</v>
          </cell>
          <cell r="AF117">
            <v>27189</v>
          </cell>
          <cell r="AG117">
            <v>50.775342465753425</v>
          </cell>
          <cell r="AH117" t="str">
            <v>&gt;45&lt; 55</v>
          </cell>
          <cell r="AI117">
            <v>12210834</v>
          </cell>
          <cell r="AJ117" t="str">
            <v>03</v>
          </cell>
          <cell r="AK117" t="str">
            <v>07251302</v>
          </cell>
          <cell r="AL117">
            <v>43794</v>
          </cell>
          <cell r="AM117" t="str">
            <v>HOMME</v>
          </cell>
          <cell r="AN117" t="str">
            <v>Marié(e)</v>
          </cell>
          <cell r="AO117">
            <v>3</v>
          </cell>
          <cell r="AR117">
            <v>1</v>
          </cell>
          <cell r="AS117">
            <v>44197.25</v>
          </cell>
          <cell r="AT117" t="str">
            <v>Mensuel</v>
          </cell>
          <cell r="AV117">
            <v>17</v>
          </cell>
          <cell r="AW117" t="str">
            <v>00100</v>
          </cell>
          <cell r="AX117" t="str">
            <v>00002879467</v>
          </cell>
          <cell r="AY117">
            <v>25</v>
          </cell>
          <cell r="AZ117" t="str">
            <v>LA POSTE</v>
          </cell>
          <cell r="BA117" t="str">
            <v>17001000000287946725</v>
          </cell>
          <cell r="BB117">
            <v>20</v>
          </cell>
          <cell r="BC117" t="str">
            <v>29 RUE ALI DOUAAGI CITE 18 JANVIER ETTADHAMEN</v>
          </cell>
          <cell r="BD117" t="str">
            <v>TUNIS</v>
          </cell>
          <cell r="BE117">
            <v>2041</v>
          </cell>
          <cell r="BG117">
            <v>94425274</v>
          </cell>
          <cell r="BK117" t="str">
            <v>-</v>
          </cell>
          <cell r="BN117" t="str">
            <v>17001000000287946725</v>
          </cell>
          <cell r="BO117" t="str">
            <v>NOUIOUI  KHALED</v>
          </cell>
          <cell r="BP117">
            <v>116</v>
          </cell>
          <cell r="BU117" t="str">
            <v>Non-Actif</v>
          </cell>
        </row>
        <row r="118">
          <cell r="B118">
            <v>117</v>
          </cell>
          <cell r="C118" t="str">
            <v>Mlle</v>
          </cell>
          <cell r="D118" t="str">
            <v>MAHFOUDHI HANA</v>
          </cell>
          <cell r="E118" t="str">
            <v>SAGE Tunisia</v>
          </cell>
          <cell r="F118" t="str">
            <v>PRODUCTION</v>
          </cell>
          <cell r="G118" t="str">
            <v>Couturière</v>
          </cell>
          <cell r="K118" t="str">
            <v>DIRECTS</v>
          </cell>
          <cell r="L118" t="str">
            <v>Variable cost at standard</v>
          </cell>
          <cell r="M118" t="str">
            <v>OUVRIEURE SPECIALISE</v>
          </cell>
          <cell r="N118">
            <v>43836</v>
          </cell>
          <cell r="O118" t="str">
            <v>OK</v>
          </cell>
          <cell r="P118">
            <v>-1861</v>
          </cell>
          <cell r="Q118">
            <v>43839</v>
          </cell>
          <cell r="R118" t="str">
            <v>fin de contrat</v>
          </cell>
          <cell r="T118" t="str">
            <v>CDD</v>
          </cell>
          <cell r="U118" t="str">
            <v>Contractuel</v>
          </cell>
          <cell r="V118">
            <v>43836</v>
          </cell>
          <cell r="W118">
            <v>43861</v>
          </cell>
          <cell r="Z118">
            <v>43836</v>
          </cell>
          <cell r="AA118">
            <v>1</v>
          </cell>
          <cell r="AB118">
            <v>2020</v>
          </cell>
          <cell r="AC118">
            <v>2024</v>
          </cell>
          <cell r="AD118">
            <v>5.166666666666667</v>
          </cell>
          <cell r="AE118" t="str">
            <v>&gt; 4</v>
          </cell>
          <cell r="AF118">
            <v>33790</v>
          </cell>
          <cell r="AG118">
            <v>32.69041095890411</v>
          </cell>
          <cell r="AH118" t="str">
            <v>&gt;25&lt; 35</v>
          </cell>
          <cell r="AI118">
            <v>16417874</v>
          </cell>
          <cell r="AJ118" t="str">
            <v>01</v>
          </cell>
          <cell r="AK118" t="str">
            <v>09775615</v>
          </cell>
          <cell r="AL118">
            <v>39724</v>
          </cell>
          <cell r="AM118" t="str">
            <v>FEMME</v>
          </cell>
          <cell r="AN118" t="str">
            <v>Célibataire</v>
          </cell>
          <cell r="AQ118">
            <v>3</v>
          </cell>
          <cell r="AR118">
            <v>1</v>
          </cell>
          <cell r="AS118">
            <v>44201.25</v>
          </cell>
          <cell r="AT118" t="str">
            <v>Horaire</v>
          </cell>
          <cell r="AU118">
            <v>3.1930000000000001</v>
          </cell>
          <cell r="AV118" t="str">
            <v>01</v>
          </cell>
          <cell r="AW118">
            <v>10913</v>
          </cell>
          <cell r="AX118">
            <v>21130010919</v>
          </cell>
          <cell r="AY118">
            <v>16</v>
          </cell>
          <cell r="AZ118" t="str">
            <v>ATB</v>
          </cell>
          <cell r="BA118" t="str">
            <v>01109132113001091916</v>
          </cell>
          <cell r="BB118">
            <v>20</v>
          </cell>
          <cell r="BC118" t="str">
            <v>CITE TOUHEMI SIDI TOUMI BNI KHALED</v>
          </cell>
          <cell r="BD118" t="str">
            <v>NABEUL</v>
          </cell>
          <cell r="BK118" t="str">
            <v>-</v>
          </cell>
          <cell r="BN118" t="str">
            <v>01109132113001091916</v>
          </cell>
          <cell r="BO118" t="str">
            <v>MAHFOUDHI HANA</v>
          </cell>
          <cell r="BP118">
            <v>117</v>
          </cell>
          <cell r="BU118" t="str">
            <v>Non-Actif</v>
          </cell>
        </row>
        <row r="119">
          <cell r="B119">
            <v>118</v>
          </cell>
          <cell r="C119" t="str">
            <v>Madame</v>
          </cell>
          <cell r="D119" t="str">
            <v>BOUKHRISS INTIDHAR</v>
          </cell>
          <cell r="E119" t="str">
            <v>SAGE Tunisia</v>
          </cell>
          <cell r="F119" t="str">
            <v>PRODUCTION</v>
          </cell>
          <cell r="G119" t="str">
            <v>Couturière</v>
          </cell>
          <cell r="H119" t="str">
            <v>CA</v>
          </cell>
          <cell r="K119" t="str">
            <v>DIRECTS</v>
          </cell>
          <cell r="L119" t="str">
            <v>Variable cost at standard</v>
          </cell>
          <cell r="M119" t="str">
            <v>OUVRIERE SPECIALISE</v>
          </cell>
          <cell r="N119">
            <v>43836</v>
          </cell>
          <cell r="O119" t="str">
            <v>OK</v>
          </cell>
          <cell r="P119">
            <v>-1801</v>
          </cell>
          <cell r="Q119">
            <v>43901</v>
          </cell>
          <cell r="R119" t="str">
            <v>ABSENCE NON JUSTIFIE</v>
          </cell>
          <cell r="T119" t="str">
            <v>CDD</v>
          </cell>
          <cell r="U119" t="str">
            <v>Contractuel</v>
          </cell>
          <cell r="V119">
            <v>43862</v>
          </cell>
          <cell r="W119">
            <v>43921</v>
          </cell>
          <cell r="Z119">
            <v>43836</v>
          </cell>
          <cell r="AA119">
            <v>1</v>
          </cell>
          <cell r="AB119">
            <v>2020</v>
          </cell>
          <cell r="AC119">
            <v>2024</v>
          </cell>
          <cell r="AD119">
            <v>5.166666666666667</v>
          </cell>
          <cell r="AE119" t="str">
            <v>&gt; 4</v>
          </cell>
          <cell r="AF119">
            <v>27104</v>
          </cell>
          <cell r="AG119">
            <v>51.008219178082193</v>
          </cell>
          <cell r="AH119" t="str">
            <v>&gt;45&lt; 55</v>
          </cell>
          <cell r="AK119" t="str">
            <v>04650319</v>
          </cell>
          <cell r="AL119">
            <v>39701</v>
          </cell>
          <cell r="AM119" t="str">
            <v>FEMME</v>
          </cell>
          <cell r="AN119" t="str">
            <v>Marié(e)</v>
          </cell>
          <cell r="AQ119">
            <v>3</v>
          </cell>
          <cell r="AR119">
            <v>1</v>
          </cell>
          <cell r="AS119">
            <v>44201.25</v>
          </cell>
          <cell r="AT119" t="str">
            <v>Horaire</v>
          </cell>
          <cell r="AU119">
            <v>3.1930000000000001</v>
          </cell>
          <cell r="AV119" t="str">
            <v>05</v>
          </cell>
          <cell r="AW119" t="str">
            <v>04600</v>
          </cell>
          <cell r="AX119" t="str">
            <v>01145012550</v>
          </cell>
          <cell r="AY119">
            <v>77</v>
          </cell>
          <cell r="AZ119" t="str">
            <v>BT</v>
          </cell>
          <cell r="BA119" t="str">
            <v>05046000114501255077</v>
          </cell>
          <cell r="BB119">
            <v>20</v>
          </cell>
          <cell r="BC119" t="str">
            <v>14 RUE 42586 TUNIS</v>
          </cell>
          <cell r="BD119" t="str">
            <v>TUNIS</v>
          </cell>
          <cell r="BG119">
            <v>22395566</v>
          </cell>
          <cell r="BK119" t="str">
            <v>-CA</v>
          </cell>
          <cell r="BN119" t="str">
            <v>05046000114501255077</v>
          </cell>
          <cell r="BO119" t="str">
            <v>BOUKHRISS INTIDHAR</v>
          </cell>
          <cell r="BP119">
            <v>118</v>
          </cell>
          <cell r="BU119" t="str">
            <v>Non-Actif</v>
          </cell>
        </row>
        <row r="120">
          <cell r="B120">
            <v>119</v>
          </cell>
          <cell r="C120" t="str">
            <v>Madame</v>
          </cell>
          <cell r="D120" t="str">
            <v>HAMMAMI  NAHED</v>
          </cell>
          <cell r="E120" t="str">
            <v>SAGE Tunisia</v>
          </cell>
          <cell r="F120" t="str">
            <v>PRODUCTION</v>
          </cell>
          <cell r="G120" t="str">
            <v>Couturière</v>
          </cell>
          <cell r="H120">
            <v>520</v>
          </cell>
          <cell r="J120" t="str">
            <v>B</v>
          </cell>
          <cell r="K120" t="str">
            <v>DIRECTS</v>
          </cell>
          <cell r="L120" t="str">
            <v>Variable cost at standard</v>
          </cell>
          <cell r="M120" t="str">
            <v>OUVRIERE SPECIALISE</v>
          </cell>
          <cell r="N120">
            <v>43836</v>
          </cell>
          <cell r="O120" t="str">
            <v>OK</v>
          </cell>
          <cell r="P120">
            <v>-888</v>
          </cell>
          <cell r="Q120">
            <v>44820</v>
          </cell>
          <cell r="R120" t="str">
            <v xml:space="preserve">abandon de poste </v>
          </cell>
          <cell r="T120" t="str">
            <v>CDD</v>
          </cell>
          <cell r="U120" t="str">
            <v>Contractuel</v>
          </cell>
          <cell r="V120">
            <v>44743</v>
          </cell>
          <cell r="W120">
            <v>44834</v>
          </cell>
          <cell r="Z120">
            <v>43836</v>
          </cell>
          <cell r="AA120">
            <v>1</v>
          </cell>
          <cell r="AB120">
            <v>2020</v>
          </cell>
          <cell r="AC120">
            <v>2024</v>
          </cell>
          <cell r="AD120">
            <v>5.166666666666667</v>
          </cell>
          <cell r="AE120" t="str">
            <v>&gt; 4</v>
          </cell>
          <cell r="AF120">
            <v>31678</v>
          </cell>
          <cell r="AG120">
            <v>38.476712328767121</v>
          </cell>
          <cell r="AH120" t="str">
            <v>&gt;35&lt; 45</v>
          </cell>
          <cell r="AI120">
            <v>12667352</v>
          </cell>
          <cell r="AJ120" t="str">
            <v>06</v>
          </cell>
          <cell r="AK120" t="str">
            <v>09161748</v>
          </cell>
          <cell r="AL120">
            <v>38626</v>
          </cell>
          <cell r="AM120" t="str">
            <v>FEMME</v>
          </cell>
          <cell r="AN120" t="str">
            <v>Marié(e)</v>
          </cell>
          <cell r="AQ120">
            <v>3</v>
          </cell>
          <cell r="AR120">
            <v>3</v>
          </cell>
          <cell r="AS120">
            <v>44931.75</v>
          </cell>
          <cell r="AT120" t="str">
            <v>Horaire</v>
          </cell>
          <cell r="AU120">
            <v>3.3210000000000002</v>
          </cell>
          <cell r="AV120" t="str">
            <v>17</v>
          </cell>
          <cell r="AW120" t="str">
            <v>00100</v>
          </cell>
          <cell r="AX120" t="str">
            <v>00002645711</v>
          </cell>
          <cell r="AY120" t="str">
            <v>80</v>
          </cell>
          <cell r="AZ120" t="str">
            <v>LA POSTE</v>
          </cell>
          <cell r="BA120" t="str">
            <v>17001000000264571180</v>
          </cell>
          <cell r="BB120">
            <v>20</v>
          </cell>
          <cell r="BC120" t="str">
            <v>SANHEJA OUED ELLIL</v>
          </cell>
          <cell r="BD120" t="str">
            <v>MANOUBA</v>
          </cell>
          <cell r="BF120" t="str">
            <v>OK-21</v>
          </cell>
          <cell r="BG120">
            <v>27458481</v>
          </cell>
          <cell r="BH120">
            <v>23620505</v>
          </cell>
          <cell r="BJ120" t="str">
            <v>SANHEJA</v>
          </cell>
          <cell r="BK120" t="str">
            <v>B-520</v>
          </cell>
          <cell r="BN120" t="str">
            <v>17001000000264571180</v>
          </cell>
          <cell r="BO120" t="str">
            <v>HAMMAMI  NAHED</v>
          </cell>
          <cell r="BP120">
            <v>119</v>
          </cell>
          <cell r="BU120" t="str">
            <v>Non-Actif</v>
          </cell>
        </row>
        <row r="121">
          <cell r="B121">
            <v>120</v>
          </cell>
          <cell r="C121" t="str">
            <v>Madame</v>
          </cell>
          <cell r="D121" t="str">
            <v>CHAAMBI DORRA</v>
          </cell>
          <cell r="E121" t="str">
            <v>SAGE Tunisia</v>
          </cell>
          <cell r="F121" t="str">
            <v>PRODUCTION</v>
          </cell>
          <cell r="G121" t="str">
            <v>Couturière</v>
          </cell>
          <cell r="H121">
            <v>560</v>
          </cell>
          <cell r="I121" t="str">
            <v>Mabrourk Ben Moussa</v>
          </cell>
          <cell r="J121" t="str">
            <v>A</v>
          </cell>
          <cell r="K121" t="str">
            <v>DIRECTS</v>
          </cell>
          <cell r="L121" t="str">
            <v>Variable cost at standard</v>
          </cell>
          <cell r="M121" t="str">
            <v>OUVRIERE SPECIALISE</v>
          </cell>
          <cell r="N121">
            <v>43836</v>
          </cell>
          <cell r="O121" t="str">
            <v>OK</v>
          </cell>
          <cell r="P121">
            <v>-553</v>
          </cell>
          <cell r="Q121">
            <v>45169</v>
          </cell>
          <cell r="R121" t="str">
            <v>fin de contrat</v>
          </cell>
          <cell r="T121" t="str">
            <v>CDD</v>
          </cell>
          <cell r="U121" t="str">
            <v>Contractuel</v>
          </cell>
          <cell r="V121">
            <v>45139</v>
          </cell>
          <cell r="W121">
            <v>45169</v>
          </cell>
          <cell r="Z121">
            <v>43836</v>
          </cell>
          <cell r="AA121">
            <v>1</v>
          </cell>
          <cell r="AB121">
            <v>2020</v>
          </cell>
          <cell r="AC121">
            <v>2024</v>
          </cell>
          <cell r="AD121">
            <v>5.166666666666667</v>
          </cell>
          <cell r="AE121" t="str">
            <v>&gt; 4</v>
          </cell>
          <cell r="AF121">
            <v>31317</v>
          </cell>
          <cell r="AG121">
            <v>39.465753424657535</v>
          </cell>
          <cell r="AH121" t="str">
            <v>&gt;35&lt; 45</v>
          </cell>
          <cell r="AI121">
            <v>16952605</v>
          </cell>
          <cell r="AJ121" t="str">
            <v>03</v>
          </cell>
          <cell r="AK121" t="str">
            <v>07133858</v>
          </cell>
          <cell r="AL121">
            <v>43816</v>
          </cell>
          <cell r="AM121" t="str">
            <v>FEMME</v>
          </cell>
          <cell r="AN121" t="str">
            <v>Marié(e)</v>
          </cell>
          <cell r="AO121">
            <v>3</v>
          </cell>
          <cell r="AQ121">
            <v>3</v>
          </cell>
          <cell r="AR121">
            <v>3</v>
          </cell>
          <cell r="AS121">
            <v>44931.75</v>
          </cell>
          <cell r="AT121" t="str">
            <v>Horaire</v>
          </cell>
          <cell r="AU121">
            <v>3.3210000000000002</v>
          </cell>
          <cell r="AV121" t="str">
            <v>17</v>
          </cell>
          <cell r="AW121" t="str">
            <v>00100</v>
          </cell>
          <cell r="AX121" t="str">
            <v>00002616731</v>
          </cell>
          <cell r="AY121" t="str">
            <v>11</v>
          </cell>
          <cell r="AZ121" t="str">
            <v>LA POSTE</v>
          </cell>
          <cell r="BA121" t="str">
            <v>17001000000261673111</v>
          </cell>
          <cell r="BB121">
            <v>20</v>
          </cell>
          <cell r="BC121" t="str">
            <v>5 RUE HABIB THAMEUR MHAMDIA</v>
          </cell>
          <cell r="BD121" t="str">
            <v>BEN AROUS</v>
          </cell>
          <cell r="BE121">
            <v>1145</v>
          </cell>
          <cell r="BG121">
            <v>22076010</v>
          </cell>
          <cell r="BH121">
            <v>22076008</v>
          </cell>
          <cell r="BJ121" t="str">
            <v>MOSQUE OMAR MHAMDIA</v>
          </cell>
          <cell r="BK121" t="str">
            <v>A-560</v>
          </cell>
          <cell r="BL121" t="str">
            <v>1.3</v>
          </cell>
          <cell r="BN121" t="str">
            <v>17001000000261673111</v>
          </cell>
          <cell r="BO121" t="str">
            <v>CHAAMBI DORRA</v>
          </cell>
          <cell r="BP121">
            <v>120</v>
          </cell>
          <cell r="BR121" t="e">
            <v>#N/A</v>
          </cell>
          <cell r="BU121" t="str">
            <v>Non-Actif</v>
          </cell>
        </row>
        <row r="122">
          <cell r="B122">
            <v>121</v>
          </cell>
          <cell r="C122" t="str">
            <v>Madame</v>
          </cell>
          <cell r="D122" t="str">
            <v>NASRI KALTHOUM</v>
          </cell>
          <cell r="E122" t="str">
            <v>SAGE Tunisia</v>
          </cell>
          <cell r="F122" t="str">
            <v>PRODUCTION</v>
          </cell>
          <cell r="G122" t="str">
            <v>Couturière</v>
          </cell>
          <cell r="H122">
            <v>560</v>
          </cell>
          <cell r="I122" t="str">
            <v>Issam Ouni</v>
          </cell>
          <cell r="J122" t="str">
            <v>B</v>
          </cell>
          <cell r="K122" t="str">
            <v>DIRECTS</v>
          </cell>
          <cell r="L122" t="str">
            <v>Variable cost at standard</v>
          </cell>
          <cell r="M122" t="str">
            <v>OUVRIERE SPECIALISE</v>
          </cell>
          <cell r="N122">
            <v>43836</v>
          </cell>
          <cell r="O122" t="str">
            <v>OK</v>
          </cell>
          <cell r="P122">
            <v>-553</v>
          </cell>
          <cell r="Q122">
            <v>45170</v>
          </cell>
          <cell r="R122" t="str">
            <v>personnel</v>
          </cell>
          <cell r="T122" t="str">
            <v>CDD</v>
          </cell>
          <cell r="U122" t="str">
            <v>Contractuel</v>
          </cell>
          <cell r="V122">
            <v>45139</v>
          </cell>
          <cell r="W122">
            <v>45169</v>
          </cell>
          <cell r="Z122">
            <v>43836</v>
          </cell>
          <cell r="AA122">
            <v>1</v>
          </cell>
          <cell r="AB122">
            <v>2020</v>
          </cell>
          <cell r="AC122">
            <v>2024</v>
          </cell>
          <cell r="AD122">
            <v>5.166666666666667</v>
          </cell>
          <cell r="AE122" t="str">
            <v>&gt; 4</v>
          </cell>
          <cell r="AF122">
            <v>33119</v>
          </cell>
          <cell r="AG122">
            <v>34.528767123287672</v>
          </cell>
          <cell r="AH122" t="str">
            <v>&gt;25&lt; 35</v>
          </cell>
          <cell r="AI122">
            <v>16442471</v>
          </cell>
          <cell r="AJ122" t="str">
            <v>06</v>
          </cell>
          <cell r="AK122" t="str">
            <v>09179420</v>
          </cell>
          <cell r="AL122">
            <v>40078</v>
          </cell>
          <cell r="AM122" t="str">
            <v>FEMME</v>
          </cell>
          <cell r="AN122" t="str">
            <v>Marié(e)</v>
          </cell>
          <cell r="AO122">
            <v>1</v>
          </cell>
          <cell r="AQ122">
            <v>3</v>
          </cell>
          <cell r="AR122">
            <v>3</v>
          </cell>
          <cell r="AS122">
            <v>44931.75</v>
          </cell>
          <cell r="AT122" t="str">
            <v>Horaire</v>
          </cell>
          <cell r="AU122">
            <v>3.3210000000000002</v>
          </cell>
          <cell r="AV122" t="str">
            <v>17</v>
          </cell>
          <cell r="AW122" t="str">
            <v>00100</v>
          </cell>
          <cell r="AX122" t="str">
            <v>00002862499</v>
          </cell>
          <cell r="AY122" t="str">
            <v>04</v>
          </cell>
          <cell r="AZ122" t="str">
            <v>LA POSTE</v>
          </cell>
          <cell r="BA122" t="str">
            <v>17001000000286249904</v>
          </cell>
          <cell r="BB122">
            <v>20</v>
          </cell>
          <cell r="BC122" t="str">
            <v>10 RUE MAAROUF ERRASSAFI OUED ELLIL</v>
          </cell>
          <cell r="BD122" t="str">
            <v>MANOUBA</v>
          </cell>
          <cell r="BG122">
            <v>22432114</v>
          </cell>
          <cell r="BH122">
            <v>22184284</v>
          </cell>
          <cell r="BJ122" t="str">
            <v>SIDI ALI HATTAB</v>
          </cell>
          <cell r="BK122" t="str">
            <v>B-560</v>
          </cell>
          <cell r="BL122" t="str">
            <v>2.1</v>
          </cell>
          <cell r="BN122" t="str">
            <v>17001000000286249904</v>
          </cell>
          <cell r="BO122" t="str">
            <v>NASRI KALTHOUM</v>
          </cell>
          <cell r="BP122">
            <v>121</v>
          </cell>
          <cell r="BR122" t="e">
            <v>#N/A</v>
          </cell>
          <cell r="BU122" t="str">
            <v>Non-Actif</v>
          </cell>
        </row>
        <row r="123">
          <cell r="B123">
            <v>122</v>
          </cell>
          <cell r="C123" t="str">
            <v>Madame</v>
          </cell>
          <cell r="D123" t="str">
            <v>HAMDI SARRA</v>
          </cell>
          <cell r="E123" t="str">
            <v>SAGE Tunisia</v>
          </cell>
          <cell r="F123" t="str">
            <v>PRODUCTION</v>
          </cell>
          <cell r="G123" t="str">
            <v>Couturière</v>
          </cell>
          <cell r="H123" t="str">
            <v>CP</v>
          </cell>
          <cell r="K123" t="str">
            <v>DIRECTS</v>
          </cell>
          <cell r="L123" t="str">
            <v>Variable cost at standard</v>
          </cell>
          <cell r="M123" t="str">
            <v>OUVRIERE SPECIALISE</v>
          </cell>
          <cell r="N123">
            <v>43836</v>
          </cell>
          <cell r="O123" t="str">
            <v>OK</v>
          </cell>
          <cell r="P123">
            <v>-1618</v>
          </cell>
          <cell r="Q123">
            <v>44104</v>
          </cell>
          <cell r="R123" t="str">
            <v xml:space="preserve">abandon de poste </v>
          </cell>
          <cell r="T123" t="str">
            <v>CDD</v>
          </cell>
          <cell r="U123" t="str">
            <v>Contractuel</v>
          </cell>
          <cell r="V123">
            <v>44075</v>
          </cell>
          <cell r="W123">
            <v>44104</v>
          </cell>
          <cell r="Z123">
            <v>43836</v>
          </cell>
          <cell r="AA123">
            <v>1</v>
          </cell>
          <cell r="AB123">
            <v>2020</v>
          </cell>
          <cell r="AC123">
            <v>2024</v>
          </cell>
          <cell r="AD123">
            <v>5.166666666666667</v>
          </cell>
          <cell r="AE123" t="str">
            <v>&gt; 4</v>
          </cell>
          <cell r="AF123">
            <v>33787</v>
          </cell>
          <cell r="AG123">
            <v>32.698630136986303</v>
          </cell>
          <cell r="AH123" t="str">
            <v>&gt;25&lt; 35</v>
          </cell>
          <cell r="AI123">
            <v>17284709</v>
          </cell>
          <cell r="AJ123" t="str">
            <v>05</v>
          </cell>
          <cell r="AK123">
            <v>13006337</v>
          </cell>
          <cell r="AL123">
            <v>41519</v>
          </cell>
          <cell r="AM123" t="str">
            <v>FEMME</v>
          </cell>
          <cell r="AN123" t="str">
            <v>Marié(e)</v>
          </cell>
          <cell r="AQ123">
            <v>3</v>
          </cell>
          <cell r="AR123">
            <v>1</v>
          </cell>
          <cell r="AS123">
            <v>44201.25</v>
          </cell>
          <cell r="AT123" t="str">
            <v>Horaire</v>
          </cell>
          <cell r="AU123">
            <v>3.1930000000000001</v>
          </cell>
          <cell r="AV123">
            <v>17</v>
          </cell>
          <cell r="AW123" t="str">
            <v>00100</v>
          </cell>
          <cell r="AX123" t="str">
            <v>00002891953</v>
          </cell>
          <cell r="AY123" t="str">
            <v>09</v>
          </cell>
          <cell r="AZ123" t="str">
            <v>LA POSTE</v>
          </cell>
          <cell r="BA123" t="str">
            <v>17001000000289195309</v>
          </cell>
          <cell r="BB123">
            <v>20</v>
          </cell>
          <cell r="BC123" t="str">
            <v>14 RUE ELYESS IBN ABBESS HRAIRIA</v>
          </cell>
          <cell r="BD123" t="str">
            <v>TUNIS</v>
          </cell>
          <cell r="BG123">
            <v>92100736</v>
          </cell>
          <cell r="BJ123" t="str">
            <v>GHDIR EL GOLLA</v>
          </cell>
          <cell r="BK123" t="str">
            <v>-CP</v>
          </cell>
          <cell r="BN123" t="str">
            <v>17001000000289195309</v>
          </cell>
          <cell r="BO123" t="str">
            <v>HAMDI SARRA</v>
          </cell>
          <cell r="BP123">
            <v>122</v>
          </cell>
          <cell r="BU123" t="str">
            <v>Non-Actif</v>
          </cell>
        </row>
        <row r="124">
          <cell r="B124">
            <v>123</v>
          </cell>
          <cell r="C124" t="str">
            <v>Madame</v>
          </cell>
          <cell r="D124" t="str">
            <v>EZZINE RABAA</v>
          </cell>
          <cell r="E124" t="str">
            <v>SAGE Tunisia</v>
          </cell>
          <cell r="F124" t="str">
            <v>PRODUCTION</v>
          </cell>
          <cell r="G124" t="str">
            <v>Couturière</v>
          </cell>
          <cell r="H124">
            <v>560</v>
          </cell>
          <cell r="I124" t="str">
            <v>Mabrourk Ben Moussa</v>
          </cell>
          <cell r="J124" t="str">
            <v>A</v>
          </cell>
          <cell r="K124" t="str">
            <v>DIRECTS</v>
          </cell>
          <cell r="L124" t="str">
            <v>Variable cost at standard</v>
          </cell>
          <cell r="M124" t="str">
            <v>OUVRIERE SPECIALISE</v>
          </cell>
          <cell r="N124">
            <v>43836</v>
          </cell>
          <cell r="O124" t="str">
            <v>OK</v>
          </cell>
          <cell r="P124">
            <v>-796</v>
          </cell>
          <cell r="Q124">
            <v>44902</v>
          </cell>
          <cell r="R124" t="str">
            <v>discipline</v>
          </cell>
          <cell r="T124" t="str">
            <v>CDD</v>
          </cell>
          <cell r="U124" t="str">
            <v>Contractuel</v>
          </cell>
          <cell r="V124">
            <v>44835</v>
          </cell>
          <cell r="W124">
            <v>44926</v>
          </cell>
          <cell r="Z124">
            <v>43836</v>
          </cell>
          <cell r="AA124">
            <v>1</v>
          </cell>
          <cell r="AB124">
            <v>2020</v>
          </cell>
          <cell r="AC124">
            <v>2024</v>
          </cell>
          <cell r="AD124">
            <v>5.166666666666667</v>
          </cell>
          <cell r="AE124" t="str">
            <v>&gt; 4</v>
          </cell>
          <cell r="AF124">
            <v>31381</v>
          </cell>
          <cell r="AG124">
            <v>39.290410958904111</v>
          </cell>
          <cell r="AH124" t="str">
            <v>&gt;35&lt; 45</v>
          </cell>
          <cell r="AI124">
            <v>12787048</v>
          </cell>
          <cell r="AJ124" t="str">
            <v>02</v>
          </cell>
          <cell r="AK124" t="str">
            <v>04729856</v>
          </cell>
          <cell r="AL124">
            <v>37704</v>
          </cell>
          <cell r="AM124" t="str">
            <v>FEMME</v>
          </cell>
          <cell r="AN124" t="str">
            <v>Marié(e)</v>
          </cell>
          <cell r="AQ124">
            <v>3</v>
          </cell>
          <cell r="AR124">
            <v>3</v>
          </cell>
          <cell r="AS124">
            <v>44931.75</v>
          </cell>
          <cell r="AT124" t="str">
            <v>Horaire</v>
          </cell>
          <cell r="AU124">
            <v>3.3210000000000002</v>
          </cell>
          <cell r="AV124" t="str">
            <v>17</v>
          </cell>
          <cell r="AW124" t="str">
            <v>00100</v>
          </cell>
          <cell r="AX124" t="str">
            <v>00001209828</v>
          </cell>
          <cell r="AY124" t="str">
            <v>56</v>
          </cell>
          <cell r="AZ124" t="str">
            <v>LA POSTE</v>
          </cell>
          <cell r="BA124" t="str">
            <v>17001000000120982856</v>
          </cell>
          <cell r="BB124">
            <v>20</v>
          </cell>
          <cell r="BC124" t="str">
            <v>21 CITE HASSEN BELKHOUJA</v>
          </cell>
          <cell r="BD124" t="str">
            <v>MANOUBA</v>
          </cell>
          <cell r="BF124" t="str">
            <v>OK-22</v>
          </cell>
          <cell r="BG124">
            <v>29330346</v>
          </cell>
          <cell r="BH124">
            <v>21698180</v>
          </cell>
          <cell r="BJ124" t="str">
            <v>GARDE NATIONAL EL AGBA</v>
          </cell>
          <cell r="BK124" t="str">
            <v>A-560</v>
          </cell>
          <cell r="BN124" t="str">
            <v>17001000000120982856</v>
          </cell>
          <cell r="BO124" t="str">
            <v>EZZINE RABAA</v>
          </cell>
          <cell r="BP124">
            <v>123</v>
          </cell>
          <cell r="BR124" t="e">
            <v>#REF!</v>
          </cell>
          <cell r="BU124" t="str">
            <v>Non-Actif</v>
          </cell>
        </row>
        <row r="125">
          <cell r="B125">
            <v>124</v>
          </cell>
          <cell r="C125" t="str">
            <v>Madame</v>
          </cell>
          <cell r="D125" t="str">
            <v>JLASSI  KAOUTHER</v>
          </cell>
          <cell r="E125" t="str">
            <v>SAGE Tunisia</v>
          </cell>
          <cell r="F125" t="str">
            <v>PRODUCTION</v>
          </cell>
          <cell r="G125" t="str">
            <v>Couturière</v>
          </cell>
          <cell r="H125" t="str">
            <v>SA</v>
          </cell>
          <cell r="K125" t="str">
            <v>DIRECTS</v>
          </cell>
          <cell r="L125" t="str">
            <v>Variable cost at standard</v>
          </cell>
          <cell r="M125" t="str">
            <v>OUVRIERE SPECIALISE</v>
          </cell>
          <cell r="N125">
            <v>43836</v>
          </cell>
          <cell r="O125" t="str">
            <v>OK</v>
          </cell>
          <cell r="P125">
            <v>-1618</v>
          </cell>
          <cell r="Q125">
            <v>44099</v>
          </cell>
          <cell r="R125" t="str">
            <v xml:space="preserve">abandon de poste </v>
          </cell>
          <cell r="T125" t="str">
            <v>CDD</v>
          </cell>
          <cell r="U125" t="str">
            <v>Contractuel</v>
          </cell>
          <cell r="V125">
            <v>44075</v>
          </cell>
          <cell r="W125">
            <v>44104</v>
          </cell>
          <cell r="Z125">
            <v>43836</v>
          </cell>
          <cell r="AA125">
            <v>1</v>
          </cell>
          <cell r="AB125">
            <v>2020</v>
          </cell>
          <cell r="AC125">
            <v>2024</v>
          </cell>
          <cell r="AD125">
            <v>5.166666666666667</v>
          </cell>
          <cell r="AE125" t="str">
            <v>&gt; 4</v>
          </cell>
          <cell r="AF125">
            <v>32328</v>
          </cell>
          <cell r="AG125">
            <v>36.695890410958903</v>
          </cell>
          <cell r="AH125" t="str">
            <v>&gt;35&lt; 45</v>
          </cell>
          <cell r="AI125">
            <v>16067444</v>
          </cell>
          <cell r="AJ125" t="str">
            <v>05</v>
          </cell>
          <cell r="AK125" t="str">
            <v>09172086</v>
          </cell>
          <cell r="AL125">
            <v>32328</v>
          </cell>
          <cell r="AM125" t="str">
            <v>FEMME</v>
          </cell>
          <cell r="AN125" t="str">
            <v>Marié(e)</v>
          </cell>
          <cell r="AQ125">
            <v>3</v>
          </cell>
          <cell r="AR125">
            <v>1</v>
          </cell>
          <cell r="AS125">
            <v>44201.25</v>
          </cell>
          <cell r="AT125" t="str">
            <v>Horaire</v>
          </cell>
          <cell r="AU125">
            <v>3.1930000000000001</v>
          </cell>
          <cell r="AV125">
            <v>17</v>
          </cell>
          <cell r="AW125" t="str">
            <v>00100</v>
          </cell>
          <cell r="AX125" t="str">
            <v>00001202508</v>
          </cell>
          <cell r="AY125">
            <v>94</v>
          </cell>
          <cell r="AZ125" t="str">
            <v>LA POSTE</v>
          </cell>
          <cell r="BA125" t="str">
            <v>17001000000120250894</v>
          </cell>
          <cell r="BB125">
            <v>20</v>
          </cell>
          <cell r="BC125" t="str">
            <v>24 RUE AKHOUAN SAFA SANHAJA OUED ELLIL</v>
          </cell>
          <cell r="BD125" t="str">
            <v>MANOUBA</v>
          </cell>
          <cell r="BF125" t="str">
            <v>Oui</v>
          </cell>
          <cell r="BG125">
            <v>54696722</v>
          </cell>
          <cell r="BJ125" t="str">
            <v>SANHEJA</v>
          </cell>
          <cell r="BK125" t="str">
            <v>-SA</v>
          </cell>
          <cell r="BN125" t="str">
            <v>17001000000120250894</v>
          </cell>
          <cell r="BO125" t="str">
            <v>JLASSI  KAOUTHER</v>
          </cell>
          <cell r="BP125">
            <v>124</v>
          </cell>
          <cell r="BR125" t="str">
            <v>non pour integration</v>
          </cell>
          <cell r="BU125" t="str">
            <v>Non-Actif</v>
          </cell>
        </row>
        <row r="126">
          <cell r="B126">
            <v>125</v>
          </cell>
          <cell r="C126" t="str">
            <v>Madame</v>
          </cell>
          <cell r="D126" t="str">
            <v>MOUMNI SAFA</v>
          </cell>
          <cell r="E126" t="str">
            <v>SAGE Tunisia</v>
          </cell>
          <cell r="F126" t="str">
            <v>PRODUCTION</v>
          </cell>
          <cell r="G126" t="str">
            <v>Couturière</v>
          </cell>
          <cell r="H126">
            <v>520</v>
          </cell>
          <cell r="J126" t="str">
            <v>B</v>
          </cell>
          <cell r="K126" t="str">
            <v>DIRECTS</v>
          </cell>
          <cell r="L126" t="str">
            <v>Variable cost at standard</v>
          </cell>
          <cell r="M126" t="str">
            <v>OUVRIERE SPECIALISE</v>
          </cell>
          <cell r="N126">
            <v>43836</v>
          </cell>
          <cell r="O126" t="str">
            <v>OK</v>
          </cell>
          <cell r="P126">
            <v>-796</v>
          </cell>
          <cell r="Q126">
            <v>44841</v>
          </cell>
          <cell r="R126" t="str">
            <v>fin de contrat</v>
          </cell>
          <cell r="T126" t="str">
            <v>CDD</v>
          </cell>
          <cell r="U126" t="str">
            <v>Contractuel</v>
          </cell>
          <cell r="V126">
            <v>44835</v>
          </cell>
          <cell r="W126">
            <v>44926</v>
          </cell>
          <cell r="Z126">
            <v>43836</v>
          </cell>
          <cell r="AA126">
            <v>1</v>
          </cell>
          <cell r="AB126">
            <v>2020</v>
          </cell>
          <cell r="AC126">
            <v>2024</v>
          </cell>
          <cell r="AD126">
            <v>5.166666666666667</v>
          </cell>
          <cell r="AE126" t="str">
            <v>&gt; 4</v>
          </cell>
          <cell r="AF126">
            <v>32899</v>
          </cell>
          <cell r="AG126">
            <v>35.131506849315066</v>
          </cell>
          <cell r="AH126" t="str">
            <v>&gt;35&lt; 45</v>
          </cell>
          <cell r="AI126">
            <v>16097288</v>
          </cell>
          <cell r="AJ126" t="str">
            <v>01</v>
          </cell>
          <cell r="AK126" t="str">
            <v>04744840</v>
          </cell>
          <cell r="AL126">
            <v>43330</v>
          </cell>
          <cell r="AM126" t="str">
            <v>FEMME</v>
          </cell>
          <cell r="AN126" t="str">
            <v>Marié(e)</v>
          </cell>
          <cell r="AQ126">
            <v>3</v>
          </cell>
          <cell r="AR126">
            <v>3</v>
          </cell>
          <cell r="AS126">
            <v>44931.75</v>
          </cell>
          <cell r="AT126" t="str">
            <v>Horaire</v>
          </cell>
          <cell r="AU126">
            <v>3.3210000000000002</v>
          </cell>
          <cell r="AV126" t="str">
            <v>12</v>
          </cell>
          <cell r="AW126" t="str">
            <v>40600</v>
          </cell>
          <cell r="AX126" t="str">
            <v>00131295007</v>
          </cell>
          <cell r="AY126" t="str">
            <v>31</v>
          </cell>
          <cell r="AZ126" t="str">
            <v>UIB</v>
          </cell>
          <cell r="BA126" t="str">
            <v>12406000013129500731</v>
          </cell>
          <cell r="BB126">
            <v>20</v>
          </cell>
          <cell r="BC126" t="str">
            <v>18 RUE KHOTTAF CITE BASSATINE</v>
          </cell>
          <cell r="BD126" t="str">
            <v>SIDI HASSINE</v>
          </cell>
          <cell r="BE126">
            <v>1095</v>
          </cell>
          <cell r="BF126" t="str">
            <v>Oui</v>
          </cell>
          <cell r="BG126">
            <v>97579482</v>
          </cell>
          <cell r="BH126">
            <v>23213441</v>
          </cell>
          <cell r="BJ126" t="str">
            <v>JAYARA SIDI HASSINE</v>
          </cell>
          <cell r="BK126" t="str">
            <v>B-520</v>
          </cell>
          <cell r="BM126">
            <v>428.40699999999998</v>
          </cell>
          <cell r="BN126" t="str">
            <v>12406000013129500731</v>
          </cell>
          <cell r="BO126" t="str">
            <v>MOUMNI SAFA</v>
          </cell>
          <cell r="BP126">
            <v>125</v>
          </cell>
          <cell r="BQ126" t="str">
            <v>Salaire  Octobre-22</v>
          </cell>
          <cell r="BU126" t="str">
            <v>Non-Actif</v>
          </cell>
        </row>
        <row r="127">
          <cell r="B127">
            <v>126</v>
          </cell>
          <cell r="C127" t="str">
            <v>Mlle</v>
          </cell>
          <cell r="D127" t="str">
            <v>BEL AOUADHI SABRINE</v>
          </cell>
          <cell r="E127" t="str">
            <v>SAGE Tunisia</v>
          </cell>
          <cell r="F127" t="str">
            <v>PRODUCTION</v>
          </cell>
          <cell r="G127" t="str">
            <v>Team leader</v>
          </cell>
          <cell r="H127" t="str">
            <v>Skoda</v>
          </cell>
          <cell r="I127" t="str">
            <v>abdelhalim</v>
          </cell>
          <cell r="J127" t="str">
            <v>B</v>
          </cell>
          <cell r="K127" t="str">
            <v>INDIRECTS</v>
          </cell>
          <cell r="L127" t="str">
            <v>Variable cost at standard</v>
          </cell>
          <cell r="M127" t="str">
            <v>OUVRIERE SPECIALISE</v>
          </cell>
          <cell r="N127">
            <v>43836</v>
          </cell>
          <cell r="O127">
            <v>45167</v>
          </cell>
          <cell r="P127" t="str">
            <v/>
          </cell>
          <cell r="T127" t="str">
            <v>CDI</v>
          </cell>
          <cell r="U127" t="str">
            <v>Titulaire</v>
          </cell>
          <cell r="V127">
            <v>45167</v>
          </cell>
          <cell r="Z127">
            <v>43836</v>
          </cell>
          <cell r="AA127">
            <v>1</v>
          </cell>
          <cell r="AB127">
            <v>2020</v>
          </cell>
          <cell r="AC127">
            <v>2024</v>
          </cell>
          <cell r="AD127">
            <v>5.166666666666667</v>
          </cell>
          <cell r="AE127" t="str">
            <v>&gt; 4</v>
          </cell>
          <cell r="AF127">
            <v>33985</v>
          </cell>
          <cell r="AG127">
            <v>32.156164383561645</v>
          </cell>
          <cell r="AH127" t="str">
            <v>&gt;25&lt; 35</v>
          </cell>
          <cell r="AI127">
            <v>16259298</v>
          </cell>
          <cell r="AJ127" t="str">
            <v>05</v>
          </cell>
          <cell r="AK127" t="str">
            <v>04830779</v>
          </cell>
          <cell r="AL127">
            <v>41444</v>
          </cell>
          <cell r="AM127" t="str">
            <v>FEMME</v>
          </cell>
          <cell r="AN127" t="str">
            <v>Célibataire</v>
          </cell>
          <cell r="AQ127">
            <v>5</v>
          </cell>
          <cell r="AR127">
            <v>3</v>
          </cell>
          <cell r="AS127">
            <v>44931.75</v>
          </cell>
          <cell r="AT127" t="str">
            <v>Horaire</v>
          </cell>
          <cell r="AU127">
            <v>3.3210000000000002</v>
          </cell>
          <cell r="AV127">
            <v>14</v>
          </cell>
          <cell r="AW127" t="str">
            <v>03303</v>
          </cell>
          <cell r="AX127">
            <v>31007054188</v>
          </cell>
          <cell r="AY127" t="str">
            <v>02</v>
          </cell>
          <cell r="AZ127" t="str">
            <v>UIB</v>
          </cell>
          <cell r="BA127" t="str">
            <v>14033033100705418802</v>
          </cell>
          <cell r="BB127">
            <v>20</v>
          </cell>
          <cell r="BC127" t="str">
            <v>14 RUE IBN NAFISS</v>
          </cell>
          <cell r="BD127" t="str">
            <v>SIDI HASSINE</v>
          </cell>
          <cell r="BE127">
            <v>1095</v>
          </cell>
          <cell r="BG127">
            <v>29717432</v>
          </cell>
          <cell r="BJ127" t="str">
            <v>JAYARA SIDI HASSINE</v>
          </cell>
          <cell r="BK127" t="str">
            <v>B-Skoda</v>
          </cell>
          <cell r="BL127" t="str">
            <v>3.1</v>
          </cell>
          <cell r="BN127" t="str">
            <v>14033033100705418802</v>
          </cell>
          <cell r="BO127" t="str">
            <v>BEL AOUADHI SABRINE</v>
          </cell>
          <cell r="BP127">
            <v>126</v>
          </cell>
          <cell r="BR127" t="e">
            <v>#N/A</v>
          </cell>
          <cell r="BS127">
            <v>44959</v>
          </cell>
          <cell r="BT127">
            <v>291</v>
          </cell>
          <cell r="BU127" t="str">
            <v>si</v>
          </cell>
          <cell r="BV127" t="str">
            <v>P6</v>
          </cell>
        </row>
        <row r="128">
          <cell r="B128">
            <v>127</v>
          </cell>
          <cell r="C128" t="str">
            <v>Madame</v>
          </cell>
          <cell r="D128" t="str">
            <v>AKERMI AIDA</v>
          </cell>
          <cell r="E128" t="str">
            <v>SAGE Tunisia</v>
          </cell>
          <cell r="F128" t="str">
            <v>PRODUCTION</v>
          </cell>
          <cell r="G128" t="str">
            <v>Couturière</v>
          </cell>
          <cell r="H128" t="str">
            <v>P6 AV</v>
          </cell>
          <cell r="I128" t="str">
            <v>EL KADRI MARIEM</v>
          </cell>
          <cell r="J128" t="str">
            <v>A</v>
          </cell>
          <cell r="K128" t="str">
            <v>DIRECTS</v>
          </cell>
          <cell r="L128" t="str">
            <v>Variable cost at standard</v>
          </cell>
          <cell r="M128" t="str">
            <v>OUVRIERE SPECIALISE</v>
          </cell>
          <cell r="N128">
            <v>43836</v>
          </cell>
          <cell r="O128">
            <v>45260</v>
          </cell>
          <cell r="P128" t="str">
            <v/>
          </cell>
          <cell r="T128" t="str">
            <v>CDI</v>
          </cell>
          <cell r="U128" t="str">
            <v>Titulaire</v>
          </cell>
          <cell r="V128">
            <v>45261</v>
          </cell>
          <cell r="Z128">
            <v>43836</v>
          </cell>
          <cell r="AA128">
            <v>1</v>
          </cell>
          <cell r="AB128">
            <v>2020</v>
          </cell>
          <cell r="AC128">
            <v>2024</v>
          </cell>
          <cell r="AD128">
            <v>5.166666666666667</v>
          </cell>
          <cell r="AE128" t="str">
            <v>&gt; 4</v>
          </cell>
          <cell r="AF128">
            <v>29395</v>
          </cell>
          <cell r="AG128">
            <v>44.731506849315068</v>
          </cell>
          <cell r="AH128" t="str">
            <v>&gt;35&lt; 45</v>
          </cell>
          <cell r="AI128">
            <v>12498974</v>
          </cell>
          <cell r="AJ128" t="str">
            <v>04</v>
          </cell>
          <cell r="AK128" t="str">
            <v>04692305</v>
          </cell>
          <cell r="AL128">
            <v>43746</v>
          </cell>
          <cell r="AM128" t="str">
            <v>FEMME</v>
          </cell>
          <cell r="AN128" t="str">
            <v>Marié(e)</v>
          </cell>
          <cell r="AO128">
            <v>2</v>
          </cell>
          <cell r="AQ128">
            <v>3</v>
          </cell>
          <cell r="AR128">
            <v>3</v>
          </cell>
          <cell r="AS128">
            <v>44931.75</v>
          </cell>
          <cell r="AT128" t="str">
            <v>Horaire</v>
          </cell>
          <cell r="AU128">
            <v>3.3210000000000002</v>
          </cell>
          <cell r="AV128" t="str">
            <v>05</v>
          </cell>
          <cell r="AW128" t="str">
            <v>04600</v>
          </cell>
          <cell r="AX128" t="str">
            <v>01145012542</v>
          </cell>
          <cell r="AY128" t="str">
            <v>04</v>
          </cell>
          <cell r="AZ128" t="str">
            <v>BT</v>
          </cell>
          <cell r="BA128" t="str">
            <v>05046000114501254204</v>
          </cell>
          <cell r="BB128">
            <v>20</v>
          </cell>
          <cell r="BC128" t="str">
            <v>16 RUE 525 JINEN ZITOUN JAYARA</v>
          </cell>
          <cell r="BD128" t="str">
            <v>SIDI HASSINE</v>
          </cell>
          <cell r="BE128">
            <v>1095</v>
          </cell>
          <cell r="BG128">
            <v>52049912</v>
          </cell>
          <cell r="BJ128" t="str">
            <v>JAYARA SIDI HASSINE</v>
          </cell>
          <cell r="BK128" t="str">
            <v>A-P6 AV</v>
          </cell>
          <cell r="BL128" t="str">
            <v>2.1</v>
          </cell>
          <cell r="BN128" t="str">
            <v>05046000114501254204</v>
          </cell>
          <cell r="BO128" t="str">
            <v>AKERMI AIDA</v>
          </cell>
          <cell r="BP128">
            <v>127</v>
          </cell>
          <cell r="BR128" t="e">
            <v>#N/A</v>
          </cell>
          <cell r="BT128">
            <v>303</v>
          </cell>
          <cell r="BU128" t="str">
            <v>si</v>
          </cell>
          <cell r="BV128" t="str">
            <v>P6 AV A SA</v>
          </cell>
        </row>
        <row r="129">
          <cell r="B129">
            <v>128</v>
          </cell>
          <cell r="C129" t="str">
            <v>Madame</v>
          </cell>
          <cell r="D129" t="str">
            <v>DRIDI LAMIA</v>
          </cell>
          <cell r="E129" t="str">
            <v>SAGE Tunisia</v>
          </cell>
          <cell r="F129" t="str">
            <v>PRODUCTION</v>
          </cell>
          <cell r="G129" t="str">
            <v>Couturière</v>
          </cell>
          <cell r="H129">
            <v>560</v>
          </cell>
          <cell r="J129" t="str">
            <v>A</v>
          </cell>
          <cell r="K129" t="str">
            <v>DIRECTS</v>
          </cell>
          <cell r="L129" t="str">
            <v>Variable cost at standard</v>
          </cell>
          <cell r="M129" t="str">
            <v>OUVRIERE SPECIALISE</v>
          </cell>
          <cell r="N129">
            <v>43836</v>
          </cell>
          <cell r="O129" t="str">
            <v>OK</v>
          </cell>
          <cell r="P129">
            <v>-1161</v>
          </cell>
          <cell r="Q129">
            <v>44501</v>
          </cell>
          <cell r="R129" t="str">
            <v xml:space="preserve">abandon de poste </v>
          </cell>
          <cell r="T129" t="str">
            <v>CDD</v>
          </cell>
          <cell r="U129" t="str">
            <v>Contractuel</v>
          </cell>
          <cell r="V129">
            <v>44501</v>
          </cell>
          <cell r="W129">
            <v>44561</v>
          </cell>
          <cell r="Z129">
            <v>43836</v>
          </cell>
          <cell r="AA129">
            <v>1</v>
          </cell>
          <cell r="AB129">
            <v>2020</v>
          </cell>
          <cell r="AC129">
            <v>2024</v>
          </cell>
          <cell r="AD129">
            <v>5.166666666666667</v>
          </cell>
          <cell r="AE129" t="str">
            <v>&gt; 4</v>
          </cell>
          <cell r="AF129">
            <v>27909</v>
          </cell>
          <cell r="AG129">
            <v>48.802739726027397</v>
          </cell>
          <cell r="AH129" t="str">
            <v>&gt;45&lt; 55</v>
          </cell>
          <cell r="AI129">
            <v>11846795</v>
          </cell>
          <cell r="AJ129" t="str">
            <v>02</v>
          </cell>
          <cell r="AK129" t="str">
            <v>04670667</v>
          </cell>
          <cell r="AL129">
            <v>42614</v>
          </cell>
          <cell r="AM129" t="str">
            <v>FEMME</v>
          </cell>
          <cell r="AN129" t="str">
            <v>Marié(e)</v>
          </cell>
          <cell r="AQ129">
            <v>3</v>
          </cell>
          <cell r="AR129">
            <v>2</v>
          </cell>
          <cell r="AS129">
            <v>44566.5</v>
          </cell>
          <cell r="AT129" t="str">
            <v>Horaire</v>
          </cell>
          <cell r="AU129">
            <v>3.1930000000000001</v>
          </cell>
          <cell r="AV129" t="str">
            <v>05</v>
          </cell>
          <cell r="AW129" t="str">
            <v>04600</v>
          </cell>
          <cell r="AX129" t="str">
            <v>01145012569</v>
          </cell>
          <cell r="AY129">
            <v>20</v>
          </cell>
          <cell r="AZ129" t="str">
            <v>BT</v>
          </cell>
          <cell r="BA129" t="str">
            <v>05046000114501256920</v>
          </cell>
          <cell r="BB129">
            <v>20</v>
          </cell>
          <cell r="BC129" t="str">
            <v>14 RUE BECHIR BEN SAFOUAN CITE ENNASIM</v>
          </cell>
          <cell r="BD129" t="str">
            <v>SIDI HASSINE</v>
          </cell>
          <cell r="BE129">
            <v>1095</v>
          </cell>
          <cell r="BF129" t="str">
            <v>Oui</v>
          </cell>
          <cell r="BG129">
            <v>56557044</v>
          </cell>
          <cell r="BJ129" t="str">
            <v>SIDI HASSINE</v>
          </cell>
          <cell r="BK129" t="str">
            <v>A-560</v>
          </cell>
          <cell r="BN129" t="str">
            <v>05046000114501256920</v>
          </cell>
          <cell r="BO129" t="str">
            <v>DRIDI LAMIA</v>
          </cell>
          <cell r="BP129">
            <v>128</v>
          </cell>
          <cell r="BU129" t="str">
            <v>Non-Actif</v>
          </cell>
        </row>
        <row r="130">
          <cell r="B130">
            <v>129</v>
          </cell>
          <cell r="C130" t="str">
            <v>Madame</v>
          </cell>
          <cell r="D130" t="str">
            <v>YAAKOUBI  WAFA</v>
          </cell>
          <cell r="E130" t="str">
            <v>SAGE Tunisia</v>
          </cell>
          <cell r="F130" t="str">
            <v>PRODUCTION</v>
          </cell>
          <cell r="G130" t="str">
            <v>Couturière</v>
          </cell>
          <cell r="H130" t="str">
            <v>SA</v>
          </cell>
          <cell r="K130" t="str">
            <v>DIRECTS</v>
          </cell>
          <cell r="L130" t="str">
            <v>Variable cost at standard</v>
          </cell>
          <cell r="M130" t="str">
            <v>OUVRIERE SPECIALISE</v>
          </cell>
          <cell r="N130">
            <v>43836</v>
          </cell>
          <cell r="O130" t="str">
            <v>OK</v>
          </cell>
          <cell r="P130">
            <v>-1801</v>
          </cell>
          <cell r="Q130">
            <v>43893</v>
          </cell>
          <cell r="R130" t="str">
            <v xml:space="preserve">abandon de poste </v>
          </cell>
          <cell r="T130" t="str">
            <v>CDD</v>
          </cell>
          <cell r="U130" t="str">
            <v>Contractuel</v>
          </cell>
          <cell r="V130">
            <v>43862</v>
          </cell>
          <cell r="W130">
            <v>43921</v>
          </cell>
          <cell r="Z130">
            <v>43836</v>
          </cell>
          <cell r="AA130">
            <v>1</v>
          </cell>
          <cell r="AB130">
            <v>2020</v>
          </cell>
          <cell r="AC130">
            <v>2024</v>
          </cell>
          <cell r="AD130">
            <v>5.166666666666667</v>
          </cell>
          <cell r="AE130" t="str">
            <v>&gt; 4</v>
          </cell>
          <cell r="AF130">
            <v>34192</v>
          </cell>
          <cell r="AG130">
            <v>31.589041095890412</v>
          </cell>
          <cell r="AH130" t="str">
            <v>&gt;25&lt; 35</v>
          </cell>
          <cell r="AI130">
            <v>16601279</v>
          </cell>
          <cell r="AJ130" t="str">
            <v>01</v>
          </cell>
          <cell r="AK130" t="str">
            <v>07198579</v>
          </cell>
          <cell r="AL130">
            <v>40828</v>
          </cell>
          <cell r="AM130" t="str">
            <v>FEMME</v>
          </cell>
          <cell r="AN130" t="str">
            <v>Marié(e)</v>
          </cell>
          <cell r="AQ130">
            <v>3</v>
          </cell>
          <cell r="AR130">
            <v>1</v>
          </cell>
          <cell r="AS130">
            <v>44201.25</v>
          </cell>
          <cell r="AT130" t="str">
            <v>Horaire</v>
          </cell>
          <cell r="AU130">
            <v>3.1930000000000001</v>
          </cell>
          <cell r="AV130">
            <v>17</v>
          </cell>
          <cell r="AW130" t="str">
            <v>00100</v>
          </cell>
          <cell r="AX130" t="str">
            <v>00002270473</v>
          </cell>
          <cell r="AY130">
            <v>12</v>
          </cell>
          <cell r="AZ130" t="str">
            <v>LA POSTE</v>
          </cell>
          <cell r="BA130" t="str">
            <v>17001000000227047312</v>
          </cell>
          <cell r="BB130">
            <v>20</v>
          </cell>
          <cell r="BC130" t="str">
            <v>3 RUE 10569 EL OUARDIA</v>
          </cell>
          <cell r="BD130" t="str">
            <v>TUNIS</v>
          </cell>
          <cell r="BK130" t="str">
            <v>-SA</v>
          </cell>
          <cell r="BN130" t="str">
            <v>17001000000227047312</v>
          </cell>
          <cell r="BO130" t="str">
            <v>YAAKOUBI  WAFA</v>
          </cell>
          <cell r="BP130">
            <v>129</v>
          </cell>
          <cell r="BU130" t="str">
            <v>Non-Actif</v>
          </cell>
        </row>
        <row r="131">
          <cell r="B131">
            <v>130</v>
          </cell>
          <cell r="C131" t="str">
            <v>Monsieur</v>
          </cell>
          <cell r="D131" t="str">
            <v>ABDELLAOUI SAMI</v>
          </cell>
          <cell r="E131" t="str">
            <v>SAGE Tunisia</v>
          </cell>
          <cell r="F131" t="str">
            <v>RESSOURCE HUMAINE</v>
          </cell>
          <cell r="G131" t="str">
            <v>RESPONSABLE RESSOURCES HUMAINES</v>
          </cell>
          <cell r="K131" t="str">
            <v>CADRE</v>
          </cell>
          <cell r="L131" t="str">
            <v>Human Resources</v>
          </cell>
          <cell r="M131" t="str">
            <v>RESPONSABLE RESSOURCES HUMAINES</v>
          </cell>
          <cell r="N131">
            <v>43836</v>
          </cell>
          <cell r="O131" t="str">
            <v/>
          </cell>
          <cell r="P131" t="str">
            <v/>
          </cell>
          <cell r="Q131">
            <v>44868</v>
          </cell>
          <cell r="R131" t="str">
            <v>Nouvelle opportinité</v>
          </cell>
          <cell r="T131" t="str">
            <v>CDI</v>
          </cell>
          <cell r="U131" t="str">
            <v>Titulaire</v>
          </cell>
          <cell r="Z131">
            <v>43836</v>
          </cell>
          <cell r="AA131">
            <v>1</v>
          </cell>
          <cell r="AB131">
            <v>2020</v>
          </cell>
          <cell r="AC131">
            <v>2024</v>
          </cell>
          <cell r="AD131">
            <v>5.166666666666667</v>
          </cell>
          <cell r="AE131" t="str">
            <v>&gt; 4</v>
          </cell>
          <cell r="AF131">
            <v>25828</v>
          </cell>
          <cell r="AG131">
            <v>54.504109589041093</v>
          </cell>
          <cell r="AH131" t="str">
            <v>&gt;45&lt; 55</v>
          </cell>
          <cell r="AI131">
            <v>11603328</v>
          </cell>
          <cell r="AJ131" t="str">
            <v>03</v>
          </cell>
          <cell r="AK131" t="str">
            <v>03771728</v>
          </cell>
          <cell r="AL131">
            <v>41954</v>
          </cell>
          <cell r="AM131" t="str">
            <v>HOMME</v>
          </cell>
          <cell r="AN131" t="str">
            <v>Marié(e)</v>
          </cell>
          <cell r="AO131">
            <v>3</v>
          </cell>
          <cell r="AR131">
            <v>3</v>
          </cell>
          <cell r="AS131">
            <v>44931.75</v>
          </cell>
          <cell r="AT131" t="str">
            <v>Mensuel</v>
          </cell>
          <cell r="AV131" t="str">
            <v>14</v>
          </cell>
          <cell r="AW131" t="str">
            <v>00800</v>
          </cell>
          <cell r="AX131" t="str">
            <v>81007039034</v>
          </cell>
          <cell r="AY131" t="str">
            <v>18</v>
          </cell>
          <cell r="AZ131" t="str">
            <v>BH</v>
          </cell>
          <cell r="BA131" t="str">
            <v>14008008100703903418</v>
          </cell>
          <cell r="BB131">
            <v>20</v>
          </cell>
          <cell r="BC131" t="str">
            <v>14 RUE DU NIL CITE HIDHAB</v>
          </cell>
          <cell r="BD131" t="str">
            <v>FOUCHANA</v>
          </cell>
          <cell r="BE131">
            <v>2082</v>
          </cell>
          <cell r="BG131">
            <v>97835001</v>
          </cell>
          <cell r="BI131">
            <v>98139388</v>
          </cell>
          <cell r="BK131" t="str">
            <v>CADRE</v>
          </cell>
          <cell r="BN131" t="str">
            <v>14008008100703903418</v>
          </cell>
          <cell r="BO131" t="str">
            <v>ABDELLAOUI SAMI</v>
          </cell>
          <cell r="BP131">
            <v>130</v>
          </cell>
          <cell r="BU131" t="str">
            <v>Non-Actif</v>
          </cell>
        </row>
        <row r="132">
          <cell r="B132">
            <v>131</v>
          </cell>
          <cell r="C132" t="str">
            <v>Monsieur</v>
          </cell>
          <cell r="D132" t="str">
            <v>ROMDHANI YASSINE</v>
          </cell>
          <cell r="E132" t="str">
            <v>SAGE Tunisia</v>
          </cell>
          <cell r="F132" t="str">
            <v>PRODUCTION</v>
          </cell>
          <cell r="G132" t="str">
            <v>Couturière</v>
          </cell>
          <cell r="H132" t="str">
            <v>SA</v>
          </cell>
          <cell r="K132" t="str">
            <v>DIRECTS</v>
          </cell>
          <cell r="L132" t="str">
            <v>Variable cost at standard</v>
          </cell>
          <cell r="M132" t="str">
            <v>OUVRIER SPECIALISE</v>
          </cell>
          <cell r="N132">
            <v>43843</v>
          </cell>
          <cell r="O132" t="str">
            <v>OK</v>
          </cell>
          <cell r="P132">
            <v>-1801</v>
          </cell>
          <cell r="Q132">
            <v>43892</v>
          </cell>
          <cell r="R132" t="str">
            <v xml:space="preserve">abandon de poste </v>
          </cell>
          <cell r="T132" t="str">
            <v>CDD</v>
          </cell>
          <cell r="U132" t="str">
            <v>Contractuel</v>
          </cell>
          <cell r="V132">
            <v>43862</v>
          </cell>
          <cell r="W132">
            <v>43921</v>
          </cell>
          <cell r="Z132">
            <v>43843</v>
          </cell>
          <cell r="AA132">
            <v>1</v>
          </cell>
          <cell r="AB132">
            <v>2020</v>
          </cell>
          <cell r="AC132">
            <v>2024</v>
          </cell>
          <cell r="AD132">
            <v>5.1472222222222221</v>
          </cell>
          <cell r="AE132" t="str">
            <v>&gt; 4</v>
          </cell>
          <cell r="AF132">
            <v>30432</v>
          </cell>
          <cell r="AG132">
            <v>41.890410958904113</v>
          </cell>
          <cell r="AH132" t="str">
            <v>&gt;35&lt; 45</v>
          </cell>
          <cell r="AI132">
            <v>16066020</v>
          </cell>
          <cell r="AJ132" t="str">
            <v>09</v>
          </cell>
          <cell r="AK132" t="str">
            <v>07363213</v>
          </cell>
          <cell r="AL132">
            <v>40926</v>
          </cell>
          <cell r="AM132" t="str">
            <v>HOMME</v>
          </cell>
          <cell r="AN132" t="str">
            <v>Marié(e)</v>
          </cell>
          <cell r="AQ132">
            <v>3</v>
          </cell>
          <cell r="AR132">
            <v>1</v>
          </cell>
          <cell r="AS132">
            <v>44208.25</v>
          </cell>
          <cell r="AT132" t="str">
            <v>Horaire</v>
          </cell>
          <cell r="AU132">
            <v>3.1930000000000001</v>
          </cell>
          <cell r="AV132">
            <v>17</v>
          </cell>
          <cell r="AW132" t="str">
            <v>00100</v>
          </cell>
          <cell r="AX132" t="str">
            <v>00002898683</v>
          </cell>
          <cell r="AY132">
            <v>92</v>
          </cell>
          <cell r="AZ132" t="str">
            <v>LA POSTE</v>
          </cell>
          <cell r="BA132" t="str">
            <v>17001000000289868392</v>
          </cell>
          <cell r="BB132">
            <v>20</v>
          </cell>
          <cell r="BC132" t="str">
            <v>18 RUE WALID IBN OKBA DAOUAR HICHER</v>
          </cell>
          <cell r="BD132" t="str">
            <v>MANOUBA</v>
          </cell>
          <cell r="BG132">
            <v>29586541</v>
          </cell>
          <cell r="BH132">
            <v>28584370</v>
          </cell>
          <cell r="BJ132" t="str">
            <v>TERMINUS 56</v>
          </cell>
          <cell r="BK132" t="str">
            <v>-SA</v>
          </cell>
          <cell r="BN132" t="str">
            <v>17001000000289868392</v>
          </cell>
          <cell r="BO132" t="str">
            <v>ROMDHANI YASSINE</v>
          </cell>
          <cell r="BP132">
            <v>131</v>
          </cell>
          <cell r="BU132" t="str">
            <v>Non-Actif</v>
          </cell>
        </row>
        <row r="133">
          <cell r="B133">
            <v>132</v>
          </cell>
          <cell r="C133" t="str">
            <v>Monsieur</v>
          </cell>
          <cell r="D133" t="str">
            <v>GABSI HAMZA</v>
          </cell>
          <cell r="E133" t="str">
            <v>SAGE Tunisia</v>
          </cell>
          <cell r="F133" t="str">
            <v>PRODUCTION</v>
          </cell>
          <cell r="G133" t="str">
            <v>Couturière</v>
          </cell>
          <cell r="H133" t="str">
            <v>SA</v>
          </cell>
          <cell r="K133" t="str">
            <v>DIRECTS</v>
          </cell>
          <cell r="L133" t="str">
            <v>Variable cost at standard</v>
          </cell>
          <cell r="M133" t="str">
            <v>OUVRIER SPECIALISE</v>
          </cell>
          <cell r="N133">
            <v>43843</v>
          </cell>
          <cell r="O133" t="str">
            <v>OK</v>
          </cell>
          <cell r="P133">
            <v>-1618</v>
          </cell>
          <cell r="Q133">
            <v>44088</v>
          </cell>
          <cell r="R133" t="str">
            <v xml:space="preserve">abandon de poste </v>
          </cell>
          <cell r="T133" t="str">
            <v>CDD</v>
          </cell>
          <cell r="U133" t="str">
            <v>Contractuel</v>
          </cell>
          <cell r="V133">
            <v>44075</v>
          </cell>
          <cell r="W133">
            <v>44104</v>
          </cell>
          <cell r="Z133">
            <v>43843</v>
          </cell>
          <cell r="AA133">
            <v>1</v>
          </cell>
          <cell r="AB133">
            <v>2020</v>
          </cell>
          <cell r="AC133">
            <v>2024</v>
          </cell>
          <cell r="AD133">
            <v>5.1472222222222221</v>
          </cell>
          <cell r="AE133" t="str">
            <v>&gt; 4</v>
          </cell>
          <cell r="AF133">
            <v>34868</v>
          </cell>
          <cell r="AG133">
            <v>29.736986301369864</v>
          </cell>
          <cell r="AH133" t="str">
            <v>&gt;25&lt; 35</v>
          </cell>
          <cell r="AI133">
            <v>16540206</v>
          </cell>
          <cell r="AJ133" t="str">
            <v>09</v>
          </cell>
          <cell r="AK133" t="str">
            <v>07200134</v>
          </cell>
          <cell r="AL133">
            <v>43069</v>
          </cell>
          <cell r="AM133" t="str">
            <v>HOMME</v>
          </cell>
          <cell r="AN133" t="str">
            <v>Célibataire</v>
          </cell>
          <cell r="AQ133">
            <v>3</v>
          </cell>
          <cell r="AR133">
            <v>1</v>
          </cell>
          <cell r="AS133">
            <v>44208.25</v>
          </cell>
          <cell r="AT133" t="str">
            <v>Horaire</v>
          </cell>
          <cell r="AU133">
            <v>3.1930000000000001</v>
          </cell>
          <cell r="AV133">
            <v>20</v>
          </cell>
          <cell r="AW133" t="str">
            <v>02222</v>
          </cell>
          <cell r="AX133">
            <v>22200507496</v>
          </cell>
          <cell r="AY133">
            <v>14</v>
          </cell>
          <cell r="AZ133" t="str">
            <v>BTK</v>
          </cell>
          <cell r="BA133" t="str">
            <v>20022222220050749614</v>
          </cell>
          <cell r="BB133">
            <v>20</v>
          </cell>
          <cell r="BC133" t="str">
            <v>7 RUE 10400 OUARDIA</v>
          </cell>
          <cell r="BD133" t="str">
            <v>TUNIS</v>
          </cell>
          <cell r="BF133" t="str">
            <v>Oui</v>
          </cell>
          <cell r="BG133">
            <v>23461811</v>
          </cell>
          <cell r="BH133">
            <v>50465195</v>
          </cell>
          <cell r="BJ133" t="str">
            <v>Arrêt 24</v>
          </cell>
          <cell r="BK133" t="str">
            <v>-SA</v>
          </cell>
          <cell r="BN133" t="str">
            <v>20022222220050749614</v>
          </cell>
          <cell r="BO133" t="str">
            <v>GABSI HAMZA</v>
          </cell>
          <cell r="BP133">
            <v>132</v>
          </cell>
          <cell r="BU133" t="str">
            <v>Non-Actif</v>
          </cell>
        </row>
        <row r="134">
          <cell r="B134">
            <v>133</v>
          </cell>
          <cell r="C134" t="str">
            <v>Madame</v>
          </cell>
          <cell r="D134" t="str">
            <v>RIAHI KHADIJA</v>
          </cell>
          <cell r="E134" t="str">
            <v>SAGE Tunisia</v>
          </cell>
          <cell r="F134" t="str">
            <v>PRODUCTION</v>
          </cell>
          <cell r="G134" t="str">
            <v>Couturière</v>
          </cell>
          <cell r="H134" t="str">
            <v>JFU</v>
          </cell>
          <cell r="I134" t="str">
            <v>Mabrourk Ben Moussa</v>
          </cell>
          <cell r="J134" t="str">
            <v>A</v>
          </cell>
          <cell r="K134" t="str">
            <v>DIRECTS</v>
          </cell>
          <cell r="L134" t="str">
            <v>Variable cost at standard</v>
          </cell>
          <cell r="M134" t="str">
            <v>OUVRIERE SPECIALISE</v>
          </cell>
          <cell r="N134">
            <v>43843</v>
          </cell>
          <cell r="O134">
            <v>45260</v>
          </cell>
          <cell r="P134" t="str">
            <v/>
          </cell>
          <cell r="T134" t="str">
            <v>CDI</v>
          </cell>
          <cell r="U134" t="str">
            <v>Titulaire</v>
          </cell>
          <cell r="V134">
            <v>45261</v>
          </cell>
          <cell r="Z134">
            <v>43843</v>
          </cell>
          <cell r="AA134">
            <v>1</v>
          </cell>
          <cell r="AB134">
            <v>2020</v>
          </cell>
          <cell r="AC134">
            <v>2024</v>
          </cell>
          <cell r="AD134">
            <v>5.1472222222222221</v>
          </cell>
          <cell r="AE134" t="str">
            <v>&gt; 4</v>
          </cell>
          <cell r="AF134">
            <v>29703</v>
          </cell>
          <cell r="AG134">
            <v>43.887671232876713</v>
          </cell>
          <cell r="AH134" t="str">
            <v>&gt;35&lt; 45</v>
          </cell>
          <cell r="AI134">
            <v>12493028</v>
          </cell>
          <cell r="AJ134" t="str">
            <v>01</v>
          </cell>
          <cell r="AK134" t="str">
            <v>04697970</v>
          </cell>
          <cell r="AL134">
            <v>41565</v>
          </cell>
          <cell r="AM134" t="str">
            <v>FEMME</v>
          </cell>
          <cell r="AN134" t="str">
            <v>Marié(e)</v>
          </cell>
          <cell r="AQ134">
            <v>3</v>
          </cell>
          <cell r="AR134">
            <v>3</v>
          </cell>
          <cell r="AS134">
            <v>44938.75</v>
          </cell>
          <cell r="AT134" t="str">
            <v>Horaire</v>
          </cell>
          <cell r="AU134">
            <v>3.3210000000000002</v>
          </cell>
          <cell r="AV134" t="str">
            <v>25</v>
          </cell>
          <cell r="AW134" t="str">
            <v>16600</v>
          </cell>
          <cell r="AX134" t="str">
            <v>00001085943</v>
          </cell>
          <cell r="AY134" t="str">
            <v>18</v>
          </cell>
          <cell r="AZ134" t="str">
            <v>ZITOUNA BANK</v>
          </cell>
          <cell r="BA134" t="str">
            <v>25166000000108594318</v>
          </cell>
          <cell r="BB134">
            <v>20</v>
          </cell>
          <cell r="BC134" t="str">
            <v>13 RUE 4120 EZZOUHOUR</v>
          </cell>
          <cell r="BD134" t="str">
            <v>TUNIS</v>
          </cell>
          <cell r="BG134">
            <v>52105092</v>
          </cell>
          <cell r="BH134">
            <v>51791597</v>
          </cell>
          <cell r="BJ134" t="str">
            <v>EL AGBA 2</v>
          </cell>
          <cell r="BK134" t="str">
            <v>A-JFU</v>
          </cell>
          <cell r="BL134" t="str">
            <v>1.2</v>
          </cell>
          <cell r="BN134" t="str">
            <v>25166000000108594318</v>
          </cell>
          <cell r="BO134" t="str">
            <v>RIAHI KHADIJA</v>
          </cell>
          <cell r="BP134">
            <v>133</v>
          </cell>
          <cell r="BR134" t="e">
            <v>#N/A</v>
          </cell>
          <cell r="BT134">
            <v>822</v>
          </cell>
          <cell r="BU134" t="str">
            <v>si</v>
          </cell>
          <cell r="BV134" t="str">
            <v>560 A SP</v>
          </cell>
        </row>
        <row r="135">
          <cell r="B135">
            <v>134</v>
          </cell>
          <cell r="C135" t="str">
            <v>Madame</v>
          </cell>
          <cell r="D135" t="str">
            <v>BEN BRAHIM HALIMA</v>
          </cell>
          <cell r="E135" t="str">
            <v>SAGE Tunisia</v>
          </cell>
          <cell r="F135" t="str">
            <v>PRODUCTION</v>
          </cell>
          <cell r="G135" t="str">
            <v>Couturière</v>
          </cell>
          <cell r="H135" t="str">
            <v>Panda</v>
          </cell>
          <cell r="I135" t="str">
            <v>FAWZI SENDESNI</v>
          </cell>
          <cell r="J135" t="str">
            <v>B</v>
          </cell>
          <cell r="K135" t="str">
            <v>DIRECTS</v>
          </cell>
          <cell r="L135" t="str">
            <v>Variable cost at standard</v>
          </cell>
          <cell r="M135" t="str">
            <v>OUVRIERE SPECIALISE</v>
          </cell>
          <cell r="N135">
            <v>43843</v>
          </cell>
          <cell r="O135" t="str">
            <v>OK</v>
          </cell>
          <cell r="P135">
            <v>-462</v>
          </cell>
          <cell r="Q135">
            <v>45260</v>
          </cell>
          <cell r="R135" t="str">
            <v>fin de contrat</v>
          </cell>
          <cell r="T135" t="str">
            <v>CDD</v>
          </cell>
          <cell r="U135" t="str">
            <v>Contractuel</v>
          </cell>
          <cell r="V135">
            <v>45231</v>
          </cell>
          <cell r="W135">
            <v>45260</v>
          </cell>
          <cell r="Z135">
            <v>43843</v>
          </cell>
          <cell r="AA135">
            <v>1</v>
          </cell>
          <cell r="AB135">
            <v>2020</v>
          </cell>
          <cell r="AC135">
            <v>2024</v>
          </cell>
          <cell r="AD135">
            <v>5.1472222222222221</v>
          </cell>
          <cell r="AE135" t="str">
            <v>&gt; 4</v>
          </cell>
          <cell r="AF135">
            <v>27730</v>
          </cell>
          <cell r="AG135">
            <v>49.293150684931504</v>
          </cell>
          <cell r="AH135" t="str">
            <v>&gt;45&lt; 55</v>
          </cell>
          <cell r="AI135">
            <v>11995854</v>
          </cell>
          <cell r="AJ135" t="str">
            <v>05</v>
          </cell>
          <cell r="AK135" t="str">
            <v>07293252</v>
          </cell>
          <cell r="AL135">
            <v>42521</v>
          </cell>
          <cell r="AM135" t="str">
            <v>FEMME</v>
          </cell>
          <cell r="AN135" t="str">
            <v>Marié(e)</v>
          </cell>
          <cell r="AO135">
            <v>4</v>
          </cell>
          <cell r="AQ135">
            <v>3</v>
          </cell>
          <cell r="AR135">
            <v>3</v>
          </cell>
          <cell r="AS135">
            <v>44938.75</v>
          </cell>
          <cell r="AT135" t="str">
            <v>Horaire</v>
          </cell>
          <cell r="AU135">
            <v>3.3210000000000002</v>
          </cell>
          <cell r="AV135" t="str">
            <v>01</v>
          </cell>
          <cell r="AW135" t="str">
            <v>03608</v>
          </cell>
          <cell r="AX135" t="str">
            <v>11110217606</v>
          </cell>
          <cell r="AY135" t="str">
            <v>62</v>
          </cell>
          <cell r="AZ135" t="str">
            <v>ATB</v>
          </cell>
          <cell r="BA135" t="str">
            <v>01036081111021760662</v>
          </cell>
          <cell r="BB135">
            <v>20</v>
          </cell>
          <cell r="BC135" t="str">
            <v>19 RUE YANABIAA GHDIR EL GOLLA HRAIRIA</v>
          </cell>
          <cell r="BD135" t="str">
            <v>TUNIS</v>
          </cell>
          <cell r="BG135">
            <v>97419949</v>
          </cell>
          <cell r="BH135">
            <v>22630835</v>
          </cell>
          <cell r="BJ135" t="str">
            <v>GHDIR EL GOLLA</v>
          </cell>
          <cell r="BK135" t="str">
            <v>B-Panda</v>
          </cell>
          <cell r="BL135" t="str">
            <v>1.2</v>
          </cell>
          <cell r="BN135" t="str">
            <v>01036081111021760662</v>
          </cell>
          <cell r="BO135" t="str">
            <v>BEN BRAHIM HALIMA</v>
          </cell>
          <cell r="BP135">
            <v>134</v>
          </cell>
          <cell r="BR135" t="e">
            <v>#N/A</v>
          </cell>
          <cell r="BU135" t="str">
            <v>Non-Actif</v>
          </cell>
        </row>
        <row r="136">
          <cell r="B136">
            <v>135</v>
          </cell>
          <cell r="C136" t="str">
            <v>Mlle</v>
          </cell>
          <cell r="D136" t="str">
            <v>FERJANI IKRAM</v>
          </cell>
          <cell r="E136" t="str">
            <v>SAGE Tunisia</v>
          </cell>
          <cell r="F136" t="str">
            <v>PRODUCTION</v>
          </cell>
          <cell r="G136" t="str">
            <v>Couturière</v>
          </cell>
          <cell r="H136" t="str">
            <v>Panda</v>
          </cell>
          <cell r="I136" t="str">
            <v>FAWZI SENDESNI</v>
          </cell>
          <cell r="J136" t="str">
            <v>B</v>
          </cell>
          <cell r="K136" t="str">
            <v>DIRECTS</v>
          </cell>
          <cell r="L136" t="str">
            <v>Variable cost at standard</v>
          </cell>
          <cell r="M136" t="str">
            <v>OUVRIERE SPECIALISE</v>
          </cell>
          <cell r="N136">
            <v>43843</v>
          </cell>
          <cell r="O136" t="str">
            <v>OK</v>
          </cell>
          <cell r="P136">
            <v>-462</v>
          </cell>
          <cell r="Q136">
            <v>45260</v>
          </cell>
          <cell r="R136" t="str">
            <v>fin de contrat</v>
          </cell>
          <cell r="T136" t="str">
            <v>CDD</v>
          </cell>
          <cell r="U136" t="str">
            <v>Contractuel</v>
          </cell>
          <cell r="V136">
            <v>45231</v>
          </cell>
          <cell r="W136">
            <v>45260</v>
          </cell>
          <cell r="Z136">
            <v>43843</v>
          </cell>
          <cell r="AA136">
            <v>1</v>
          </cell>
          <cell r="AB136">
            <v>2020</v>
          </cell>
          <cell r="AC136">
            <v>2024</v>
          </cell>
          <cell r="AD136">
            <v>5.1472222222222221</v>
          </cell>
          <cell r="AE136" t="str">
            <v>&gt; 4</v>
          </cell>
          <cell r="AF136">
            <v>33954</v>
          </cell>
          <cell r="AG136">
            <v>32.241095890410961</v>
          </cell>
          <cell r="AH136" t="str">
            <v>&gt;25&lt; 35</v>
          </cell>
          <cell r="AI136">
            <v>16628517</v>
          </cell>
          <cell r="AJ136" t="str">
            <v>06</v>
          </cell>
          <cell r="AK136" t="str">
            <v>09508036</v>
          </cell>
          <cell r="AL136">
            <v>39968</v>
          </cell>
          <cell r="AM136" t="str">
            <v>FEMME</v>
          </cell>
          <cell r="AN136" t="str">
            <v>Célibataire</v>
          </cell>
          <cell r="AQ136">
            <v>3</v>
          </cell>
          <cell r="AR136">
            <v>3</v>
          </cell>
          <cell r="AS136">
            <v>44938.75</v>
          </cell>
          <cell r="AT136" t="str">
            <v>Horaire</v>
          </cell>
          <cell r="AU136">
            <v>3.3210000000000002</v>
          </cell>
          <cell r="AV136" t="str">
            <v>17</v>
          </cell>
          <cell r="AW136" t="str">
            <v>00100</v>
          </cell>
          <cell r="AX136" t="str">
            <v>00001225143</v>
          </cell>
          <cell r="AY136" t="str">
            <v>89</v>
          </cell>
          <cell r="AZ136" t="str">
            <v>LA POSTE</v>
          </cell>
          <cell r="BA136" t="str">
            <v>17001000000122514389</v>
          </cell>
          <cell r="BB136">
            <v>20</v>
          </cell>
          <cell r="BC136" t="str">
            <v>HAFSIA BORJ EL AMRI</v>
          </cell>
          <cell r="BD136" t="str">
            <v>MANOUBA</v>
          </cell>
          <cell r="BE136">
            <v>2010</v>
          </cell>
          <cell r="BG136">
            <v>93717311</v>
          </cell>
          <cell r="BH136">
            <v>96838734</v>
          </cell>
          <cell r="BJ136" t="str">
            <v>ROND POINT HAFSSIA</v>
          </cell>
          <cell r="BK136" t="str">
            <v>B-Panda</v>
          </cell>
          <cell r="BL136" t="str">
            <v>2.1</v>
          </cell>
          <cell r="BN136" t="str">
            <v>17001000000122514389</v>
          </cell>
          <cell r="BO136" t="str">
            <v>FERJANI IKRAM</v>
          </cell>
          <cell r="BP136">
            <v>135</v>
          </cell>
          <cell r="BR136" t="e">
            <v>#N/A</v>
          </cell>
          <cell r="BU136" t="str">
            <v>Non-Actif</v>
          </cell>
        </row>
        <row r="137">
          <cell r="B137">
            <v>136</v>
          </cell>
          <cell r="C137" t="str">
            <v>Madame</v>
          </cell>
          <cell r="D137" t="str">
            <v>MAJDOUB SONIA</v>
          </cell>
          <cell r="E137" t="str">
            <v>SAGE Tunisia</v>
          </cell>
          <cell r="F137" t="str">
            <v>PRODUCTION</v>
          </cell>
          <cell r="G137" t="str">
            <v>Couturière</v>
          </cell>
          <cell r="H137">
            <v>560</v>
          </cell>
          <cell r="I137" t="str">
            <v>Mabrourk Ben Moussa</v>
          </cell>
          <cell r="J137" t="str">
            <v>A</v>
          </cell>
          <cell r="K137" t="str">
            <v>DIRECTS</v>
          </cell>
          <cell r="L137" t="str">
            <v>Variable cost at standard</v>
          </cell>
          <cell r="M137" t="str">
            <v>OUVRIERE SPECIALISE</v>
          </cell>
          <cell r="N137">
            <v>43843</v>
          </cell>
          <cell r="O137">
            <v>45260</v>
          </cell>
          <cell r="P137" t="str">
            <v/>
          </cell>
          <cell r="T137" t="str">
            <v>CDI</v>
          </cell>
          <cell r="U137" t="str">
            <v>Titulaire</v>
          </cell>
          <cell r="V137">
            <v>45261</v>
          </cell>
          <cell r="Z137">
            <v>43843</v>
          </cell>
          <cell r="AA137">
            <v>1</v>
          </cell>
          <cell r="AB137">
            <v>2020</v>
          </cell>
          <cell r="AC137">
            <v>2024</v>
          </cell>
          <cell r="AD137">
            <v>5.1472222222222221</v>
          </cell>
          <cell r="AE137" t="str">
            <v>&gt; 4</v>
          </cell>
          <cell r="AF137">
            <v>32619</v>
          </cell>
          <cell r="AG137">
            <v>35.898630136986299</v>
          </cell>
          <cell r="AH137" t="str">
            <v>&gt;35&lt; 45</v>
          </cell>
          <cell r="AI137">
            <v>16183349</v>
          </cell>
          <cell r="AJ137" t="str">
            <v>06</v>
          </cell>
          <cell r="AK137" t="str">
            <v>06895340</v>
          </cell>
          <cell r="AL137">
            <v>42615</v>
          </cell>
          <cell r="AM137" t="str">
            <v>FEMME</v>
          </cell>
          <cell r="AN137" t="str">
            <v>Marié(e)</v>
          </cell>
          <cell r="AO137">
            <v>1</v>
          </cell>
          <cell r="AQ137">
            <v>3</v>
          </cell>
          <cell r="AR137">
            <v>3</v>
          </cell>
          <cell r="AS137">
            <v>44938.75</v>
          </cell>
          <cell r="AT137" t="str">
            <v>Horaire</v>
          </cell>
          <cell r="AU137">
            <v>3.3210000000000002</v>
          </cell>
          <cell r="AV137" t="str">
            <v>17</v>
          </cell>
          <cell r="AW137" t="str">
            <v>00100</v>
          </cell>
          <cell r="AX137" t="str">
            <v>00002895168</v>
          </cell>
          <cell r="AY137" t="str">
            <v>64</v>
          </cell>
          <cell r="AZ137" t="str">
            <v>LA POSTE</v>
          </cell>
          <cell r="BA137" t="str">
            <v>17001000000289516864</v>
          </cell>
          <cell r="BB137">
            <v>20</v>
          </cell>
          <cell r="BC137" t="str">
            <v>HOUMET SIDI BANNOUR MOKNIN</v>
          </cell>
          <cell r="BD137" t="str">
            <v>MONASTIR</v>
          </cell>
          <cell r="BE137">
            <v>5050</v>
          </cell>
          <cell r="BG137">
            <v>24977382</v>
          </cell>
          <cell r="BH137">
            <v>56499440</v>
          </cell>
          <cell r="BJ137" t="str">
            <v>CITE HWASS ZAHROUNI</v>
          </cell>
          <cell r="BK137" t="str">
            <v>A-560</v>
          </cell>
          <cell r="BL137" t="str">
            <v>1.3</v>
          </cell>
          <cell r="BN137" t="str">
            <v>17001000000289516864</v>
          </cell>
          <cell r="BO137" t="str">
            <v>MAJDOUB SONIA</v>
          </cell>
          <cell r="BP137">
            <v>136</v>
          </cell>
          <cell r="BR137" t="e">
            <v>#N/A</v>
          </cell>
          <cell r="BT137">
            <v>823</v>
          </cell>
          <cell r="BU137" t="str">
            <v>si</v>
          </cell>
          <cell r="BV137" t="str">
            <v>560 A SA</v>
          </cell>
        </row>
        <row r="138">
          <cell r="B138">
            <v>137</v>
          </cell>
          <cell r="C138" t="str">
            <v>Mlle</v>
          </cell>
          <cell r="D138" t="str">
            <v>ZITOUNI SIWAR</v>
          </cell>
          <cell r="E138" t="str">
            <v>SAGE Tunisia</v>
          </cell>
          <cell r="F138" t="str">
            <v>PRODUCTION</v>
          </cell>
          <cell r="G138" t="str">
            <v>Couturière</v>
          </cell>
          <cell r="H138" t="str">
            <v>SA</v>
          </cell>
          <cell r="K138" t="str">
            <v>DIRECTS</v>
          </cell>
          <cell r="L138" t="str">
            <v>Variable cost at standard</v>
          </cell>
          <cell r="M138" t="str">
            <v>OUVRIERE SPECIALISE</v>
          </cell>
          <cell r="N138">
            <v>43843</v>
          </cell>
          <cell r="O138" t="str">
            <v>OK</v>
          </cell>
          <cell r="P138">
            <v>-1710</v>
          </cell>
          <cell r="Q138">
            <v>43987</v>
          </cell>
          <cell r="R138" t="str">
            <v xml:space="preserve">abandon de poste </v>
          </cell>
          <cell r="T138" t="str">
            <v>CDD</v>
          </cell>
          <cell r="U138" t="str">
            <v>Contractuel</v>
          </cell>
          <cell r="V138">
            <v>43983</v>
          </cell>
          <cell r="W138">
            <v>44012</v>
          </cell>
          <cell r="Z138">
            <v>43843</v>
          </cell>
          <cell r="AA138">
            <v>1</v>
          </cell>
          <cell r="AB138">
            <v>2020</v>
          </cell>
          <cell r="AC138">
            <v>2024</v>
          </cell>
          <cell r="AD138">
            <v>5.1472222222222221</v>
          </cell>
          <cell r="AE138" t="str">
            <v>&gt; 4</v>
          </cell>
          <cell r="AF138">
            <v>36007</v>
          </cell>
          <cell r="AG138">
            <v>26.616438356164384</v>
          </cell>
          <cell r="AH138" t="str">
            <v>&gt;25&lt; 35</v>
          </cell>
          <cell r="AK138">
            <v>13639493</v>
          </cell>
          <cell r="AL138">
            <v>42682</v>
          </cell>
          <cell r="AM138" t="str">
            <v>FEMME</v>
          </cell>
          <cell r="AN138" t="str">
            <v>Célibataire</v>
          </cell>
          <cell r="AQ138">
            <v>3</v>
          </cell>
          <cell r="AR138">
            <v>1</v>
          </cell>
          <cell r="AS138">
            <v>44208.25</v>
          </cell>
          <cell r="AT138" t="str">
            <v>Horaire</v>
          </cell>
          <cell r="AU138">
            <v>3.1930000000000001</v>
          </cell>
          <cell r="AV138" t="str">
            <v>07</v>
          </cell>
          <cell r="AW138" t="str">
            <v>07701</v>
          </cell>
          <cell r="AX138">
            <v>35105523157</v>
          </cell>
          <cell r="AY138">
            <v>10</v>
          </cell>
          <cell r="AZ138" t="str">
            <v>AMEN BANK</v>
          </cell>
          <cell r="BA138" t="str">
            <v>07077013510552315710</v>
          </cell>
          <cell r="BB138">
            <v>20</v>
          </cell>
          <cell r="BC138" t="str">
            <v>CITE EL OMMEL SAKIT SIDI YOUSSEF</v>
          </cell>
          <cell r="BD138" t="str">
            <v>LE KEF</v>
          </cell>
          <cell r="BF138" t="str">
            <v>oui</v>
          </cell>
          <cell r="BG138">
            <v>58853899</v>
          </cell>
          <cell r="BH138">
            <v>96112346</v>
          </cell>
          <cell r="BJ138" t="str">
            <v>MOUROUJ 3</v>
          </cell>
          <cell r="BK138" t="str">
            <v>-SA</v>
          </cell>
          <cell r="BN138" t="str">
            <v>07077013510552315710</v>
          </cell>
          <cell r="BO138" t="str">
            <v>ZITOUNI SIWAR</v>
          </cell>
          <cell r="BP138">
            <v>137</v>
          </cell>
          <cell r="BU138" t="str">
            <v>Non-Actif</v>
          </cell>
        </row>
        <row r="139">
          <cell r="B139">
            <v>138</v>
          </cell>
          <cell r="C139" t="str">
            <v>Mlle</v>
          </cell>
          <cell r="D139" t="str">
            <v>DEHMANI AMENI</v>
          </cell>
          <cell r="E139" t="str">
            <v>SAGE Tunisia</v>
          </cell>
          <cell r="F139" t="str">
            <v>PRODUCTION</v>
          </cell>
          <cell r="G139" t="str">
            <v>Couturière</v>
          </cell>
          <cell r="H139">
            <v>520</v>
          </cell>
          <cell r="J139" t="str">
            <v>B</v>
          </cell>
          <cell r="K139" t="str">
            <v>DIRECTS</v>
          </cell>
          <cell r="L139" t="str">
            <v>Variable cost at standard</v>
          </cell>
          <cell r="M139" t="str">
            <v>OUVRIERE SPECIALISE</v>
          </cell>
          <cell r="N139">
            <v>43843</v>
          </cell>
          <cell r="O139" t="str">
            <v>OK</v>
          </cell>
          <cell r="P139">
            <v>-1314</v>
          </cell>
          <cell r="Q139">
            <v>44390</v>
          </cell>
          <cell r="R139" t="str">
            <v xml:space="preserve">abandon de poste </v>
          </cell>
          <cell r="T139" t="str">
            <v>CDD</v>
          </cell>
          <cell r="U139" t="str">
            <v>Contractuel</v>
          </cell>
          <cell r="V139">
            <v>44348</v>
          </cell>
          <cell r="W139">
            <v>44408</v>
          </cell>
          <cell r="Z139">
            <v>43843</v>
          </cell>
          <cell r="AA139">
            <v>1</v>
          </cell>
          <cell r="AB139">
            <v>2020</v>
          </cell>
          <cell r="AC139">
            <v>2024</v>
          </cell>
          <cell r="AD139">
            <v>5.1472222222222221</v>
          </cell>
          <cell r="AE139" t="str">
            <v>&gt; 4</v>
          </cell>
          <cell r="AF139">
            <v>35835</v>
          </cell>
          <cell r="AG139">
            <v>27.087671232876712</v>
          </cell>
          <cell r="AH139" t="str">
            <v>&gt;25&lt; 35</v>
          </cell>
          <cell r="AI139">
            <v>16882658</v>
          </cell>
          <cell r="AJ139" t="str">
            <v>08</v>
          </cell>
          <cell r="AK139">
            <v>11655966</v>
          </cell>
          <cell r="AL139">
            <v>42180</v>
          </cell>
          <cell r="AM139" t="str">
            <v>FEMME</v>
          </cell>
          <cell r="AN139" t="str">
            <v>Célibataire</v>
          </cell>
          <cell r="AQ139">
            <v>3</v>
          </cell>
          <cell r="AR139">
            <v>2</v>
          </cell>
          <cell r="AS139">
            <v>44573.5</v>
          </cell>
          <cell r="AT139" t="str">
            <v>Horaire</v>
          </cell>
          <cell r="AU139">
            <v>3.1930000000000001</v>
          </cell>
          <cell r="AV139" t="str">
            <v>05</v>
          </cell>
          <cell r="AW139" t="str">
            <v>04600</v>
          </cell>
          <cell r="AX139" t="str">
            <v>01145012372</v>
          </cell>
          <cell r="AY139">
            <v>29</v>
          </cell>
          <cell r="AZ139" t="str">
            <v>BT</v>
          </cell>
          <cell r="BA139" t="str">
            <v>05046000114501237229</v>
          </cell>
          <cell r="BB139">
            <v>20</v>
          </cell>
          <cell r="BC139" t="str">
            <v>2 RUE 4030 SIDI HASSINE</v>
          </cell>
          <cell r="BD139" t="str">
            <v>TUNIS</v>
          </cell>
          <cell r="BE139">
            <v>1095</v>
          </cell>
          <cell r="BF139" t="str">
            <v>OK-21</v>
          </cell>
          <cell r="BG139">
            <v>58838504</v>
          </cell>
          <cell r="BH139">
            <v>20249450</v>
          </cell>
          <cell r="BJ139" t="str">
            <v>JAYARA SIDI HASSINE</v>
          </cell>
          <cell r="BK139" t="str">
            <v>B-520</v>
          </cell>
          <cell r="BN139" t="str">
            <v>05046000114501237229</v>
          </cell>
          <cell r="BO139" t="str">
            <v>DEHMANI AMENI</v>
          </cell>
          <cell r="BP139">
            <v>138</v>
          </cell>
          <cell r="BR139" t="str">
            <v>A RAPPELER LE 16/07</v>
          </cell>
          <cell r="BU139" t="str">
            <v>Non-Actif</v>
          </cell>
        </row>
        <row r="140">
          <cell r="B140">
            <v>139</v>
          </cell>
          <cell r="C140" t="str">
            <v>Mlle</v>
          </cell>
          <cell r="D140" t="str">
            <v>ALOUI HEDDI</v>
          </cell>
          <cell r="E140" t="str">
            <v>SAGE Tunisia</v>
          </cell>
          <cell r="F140" t="str">
            <v>PRODUCTION</v>
          </cell>
          <cell r="G140" t="str">
            <v>Couturière</v>
          </cell>
          <cell r="H140">
            <v>560</v>
          </cell>
          <cell r="J140" t="str">
            <v>A</v>
          </cell>
          <cell r="K140" t="str">
            <v>DIRECTS</v>
          </cell>
          <cell r="L140" t="str">
            <v>Variable cost at standard</v>
          </cell>
          <cell r="M140" t="str">
            <v>OUVRIERE SPECIALISE</v>
          </cell>
          <cell r="N140">
            <v>43843</v>
          </cell>
          <cell r="O140" t="str">
            <v>OK</v>
          </cell>
          <cell r="P140">
            <v>-1102</v>
          </cell>
          <cell r="Q140">
            <v>44604</v>
          </cell>
          <cell r="R140" t="str">
            <v xml:space="preserve">abandon de poste </v>
          </cell>
          <cell r="T140" t="str">
            <v>CDD</v>
          </cell>
          <cell r="U140" t="str">
            <v>Contractuel</v>
          </cell>
          <cell r="V140">
            <v>44562</v>
          </cell>
          <cell r="W140">
            <v>44620</v>
          </cell>
          <cell r="Z140">
            <v>43843</v>
          </cell>
          <cell r="AA140">
            <v>1</v>
          </cell>
          <cell r="AB140">
            <v>2020</v>
          </cell>
          <cell r="AC140">
            <v>2024</v>
          </cell>
          <cell r="AD140">
            <v>5.1472222222222221</v>
          </cell>
          <cell r="AE140" t="str">
            <v>&gt; 4</v>
          </cell>
          <cell r="AF140">
            <v>33166</v>
          </cell>
          <cell r="AG140">
            <v>34.4</v>
          </cell>
          <cell r="AH140" t="str">
            <v>&gt;25&lt; 35</v>
          </cell>
          <cell r="AI140">
            <v>16282732</v>
          </cell>
          <cell r="AJ140" t="str">
            <v>01</v>
          </cell>
          <cell r="AK140" t="str">
            <v>09169737</v>
          </cell>
          <cell r="AL140">
            <v>39275</v>
          </cell>
          <cell r="AM140" t="str">
            <v>FEMME</v>
          </cell>
          <cell r="AN140" t="str">
            <v>Célibataire</v>
          </cell>
          <cell r="AQ140">
            <v>3</v>
          </cell>
          <cell r="AR140">
            <v>2</v>
          </cell>
          <cell r="AS140">
            <v>44573.5</v>
          </cell>
          <cell r="AT140" t="str">
            <v>Horaire</v>
          </cell>
          <cell r="AU140">
            <v>3.1930000000000001</v>
          </cell>
          <cell r="AV140" t="str">
            <v>17</v>
          </cell>
          <cell r="AW140" t="str">
            <v>00100</v>
          </cell>
          <cell r="AX140" t="str">
            <v>00001415091</v>
          </cell>
          <cell r="AY140" t="str">
            <v>23</v>
          </cell>
          <cell r="AZ140" t="str">
            <v>LA POSTE</v>
          </cell>
          <cell r="BA140" t="str">
            <v>17001000000141509123</v>
          </cell>
          <cell r="BB140">
            <v>20</v>
          </cell>
          <cell r="BC140" t="str">
            <v>RUE ABESSE IBN ABDELMOTTALEB EL GOBAA</v>
          </cell>
          <cell r="BD140" t="str">
            <v>OUED ELLIL</v>
          </cell>
          <cell r="BE140">
            <v>2021</v>
          </cell>
          <cell r="BF140" t="str">
            <v>Oui</v>
          </cell>
          <cell r="BG140">
            <v>23727577</v>
          </cell>
          <cell r="BH140">
            <v>50655460</v>
          </cell>
          <cell r="BJ140" t="str">
            <v>TERMINUS 56</v>
          </cell>
          <cell r="BK140" t="str">
            <v>A-560</v>
          </cell>
          <cell r="BN140" t="str">
            <v>17001000000141509123</v>
          </cell>
          <cell r="BO140" t="str">
            <v>ALOUI HEDDI</v>
          </cell>
          <cell r="BP140">
            <v>139</v>
          </cell>
          <cell r="BU140" t="str">
            <v>Non-Actif</v>
          </cell>
        </row>
        <row r="141">
          <cell r="B141">
            <v>140</v>
          </cell>
          <cell r="C141" t="str">
            <v>Madame</v>
          </cell>
          <cell r="D141" t="str">
            <v>JOUINI AMIRA</v>
          </cell>
          <cell r="E141" t="str">
            <v>SAGE Tunisia</v>
          </cell>
          <cell r="F141" t="str">
            <v>PRODUCTION</v>
          </cell>
          <cell r="G141" t="str">
            <v>Couturière</v>
          </cell>
          <cell r="H141">
            <v>560</v>
          </cell>
          <cell r="J141" t="str">
            <v>A</v>
          </cell>
          <cell r="K141" t="str">
            <v>DIRECTS</v>
          </cell>
          <cell r="L141" t="str">
            <v>Variable cost at standard</v>
          </cell>
          <cell r="M141" t="str">
            <v>OUVRIERE SPECIALISE</v>
          </cell>
          <cell r="N141">
            <v>43843</v>
          </cell>
          <cell r="O141" t="str">
            <v>OK</v>
          </cell>
          <cell r="P141">
            <v>-888</v>
          </cell>
          <cell r="Q141">
            <v>44743</v>
          </cell>
          <cell r="R141" t="str">
            <v>fin de contrat</v>
          </cell>
          <cell r="T141" t="str">
            <v>CDD</v>
          </cell>
          <cell r="U141" t="str">
            <v>Contractuel</v>
          </cell>
          <cell r="V141">
            <v>44743</v>
          </cell>
          <cell r="W141">
            <v>44834</v>
          </cell>
          <cell r="Z141">
            <v>43843</v>
          </cell>
          <cell r="AA141">
            <v>1</v>
          </cell>
          <cell r="AB141">
            <v>2020</v>
          </cell>
          <cell r="AC141">
            <v>2024</v>
          </cell>
          <cell r="AD141">
            <v>5.1472222222222221</v>
          </cell>
          <cell r="AE141" t="str">
            <v>&gt; 4</v>
          </cell>
          <cell r="AF141">
            <v>29850</v>
          </cell>
          <cell r="AG141">
            <v>43.484931506849314</v>
          </cell>
          <cell r="AH141" t="str">
            <v>&gt;35&lt; 45</v>
          </cell>
          <cell r="AI141">
            <v>12492834</v>
          </cell>
          <cell r="AJ141" t="str">
            <v>07</v>
          </cell>
          <cell r="AK141" t="str">
            <v>04721548</v>
          </cell>
          <cell r="AL141">
            <v>42408</v>
          </cell>
          <cell r="AM141" t="str">
            <v>FEMME</v>
          </cell>
          <cell r="AN141" t="str">
            <v>Marié(e)</v>
          </cell>
          <cell r="AO141">
            <v>4</v>
          </cell>
          <cell r="AQ141">
            <v>3</v>
          </cell>
          <cell r="AR141">
            <v>3</v>
          </cell>
          <cell r="AS141">
            <v>44938.75</v>
          </cell>
          <cell r="AT141" t="str">
            <v>Horaire</v>
          </cell>
          <cell r="AU141">
            <v>3.3210000000000002</v>
          </cell>
          <cell r="AV141" t="str">
            <v>04</v>
          </cell>
          <cell r="AW141" t="str">
            <v>07516</v>
          </cell>
          <cell r="AX141" t="str">
            <v>00061836490</v>
          </cell>
          <cell r="AY141" t="str">
            <v>29</v>
          </cell>
          <cell r="AZ141" t="str">
            <v>ATTIJARI BANK</v>
          </cell>
          <cell r="BA141" t="str">
            <v>04075160006183649029</v>
          </cell>
          <cell r="BB141">
            <v>20</v>
          </cell>
          <cell r="BC141" t="str">
            <v>14 RUE 20 MARS SIDI HASSINE</v>
          </cell>
          <cell r="BD141" t="str">
            <v>TUNIS</v>
          </cell>
          <cell r="BE141">
            <v>1095</v>
          </cell>
          <cell r="BF141" t="str">
            <v>Oui</v>
          </cell>
          <cell r="BG141">
            <v>24020536</v>
          </cell>
          <cell r="BH141">
            <v>98939862</v>
          </cell>
          <cell r="BJ141" t="str">
            <v>COFAT SIDI HASSINE</v>
          </cell>
          <cell r="BK141" t="str">
            <v>A-560</v>
          </cell>
          <cell r="BN141" t="str">
            <v>04075160006183649029</v>
          </cell>
          <cell r="BO141" t="str">
            <v>JOUINI AMIRA</v>
          </cell>
          <cell r="BP141">
            <v>140</v>
          </cell>
          <cell r="BU141" t="str">
            <v>Non-Actif</v>
          </cell>
        </row>
        <row r="142">
          <cell r="B142">
            <v>141</v>
          </cell>
          <cell r="C142" t="str">
            <v>Madame</v>
          </cell>
          <cell r="D142" t="str">
            <v>MEJRI LEILA</v>
          </cell>
          <cell r="E142" t="str">
            <v>SAGE Tunisia</v>
          </cell>
          <cell r="F142" t="str">
            <v>PRODUCTION</v>
          </cell>
          <cell r="G142" t="str">
            <v>Couturière</v>
          </cell>
          <cell r="K142" t="str">
            <v>DIRECTS</v>
          </cell>
          <cell r="L142" t="str">
            <v>Variable cost at standard</v>
          </cell>
          <cell r="M142" t="str">
            <v>OUVRIER SPECIALISE</v>
          </cell>
          <cell r="N142">
            <v>43843</v>
          </cell>
          <cell r="O142" t="str">
            <v>OK</v>
          </cell>
          <cell r="P142">
            <v>-1861</v>
          </cell>
          <cell r="Q142">
            <v>43847</v>
          </cell>
          <cell r="R142" t="str">
            <v>fin de contrat</v>
          </cell>
          <cell r="T142" t="str">
            <v>CDD</v>
          </cell>
          <cell r="U142" t="str">
            <v>Contractuel</v>
          </cell>
          <cell r="V142">
            <v>43843</v>
          </cell>
          <cell r="W142">
            <v>43861</v>
          </cell>
          <cell r="Z142">
            <v>43843</v>
          </cell>
          <cell r="AA142">
            <v>1</v>
          </cell>
          <cell r="AB142">
            <v>2020</v>
          </cell>
          <cell r="AC142">
            <v>2024</v>
          </cell>
          <cell r="AD142">
            <v>5.1472222222222221</v>
          </cell>
          <cell r="AE142" t="str">
            <v>&gt; 4</v>
          </cell>
          <cell r="AF142">
            <v>33371</v>
          </cell>
          <cell r="AG142">
            <v>33.838356164383562</v>
          </cell>
          <cell r="AH142" t="str">
            <v>&gt;25&lt; 35</v>
          </cell>
          <cell r="AI142">
            <v>16278427</v>
          </cell>
          <cell r="AJ142" t="str">
            <v>09</v>
          </cell>
          <cell r="AK142" t="str">
            <v>07166309</v>
          </cell>
          <cell r="AL142">
            <v>43711</v>
          </cell>
          <cell r="AM142" t="str">
            <v>FEMME</v>
          </cell>
          <cell r="AN142" t="str">
            <v>Marié(e)</v>
          </cell>
          <cell r="AO142">
            <v>1</v>
          </cell>
          <cell r="AQ142">
            <v>3</v>
          </cell>
          <cell r="AR142">
            <v>1</v>
          </cell>
          <cell r="AS142">
            <v>44208.25</v>
          </cell>
          <cell r="AT142" t="str">
            <v>Horaire</v>
          </cell>
          <cell r="AU142">
            <v>3.1930000000000001</v>
          </cell>
          <cell r="AV142" t="str">
            <v>01</v>
          </cell>
          <cell r="AW142" t="str">
            <v>07210</v>
          </cell>
          <cell r="AX142">
            <v>41130133847</v>
          </cell>
          <cell r="AY142">
            <v>84</v>
          </cell>
          <cell r="AZ142" t="str">
            <v>ATB</v>
          </cell>
          <cell r="BA142" t="str">
            <v>01072104113013384784</v>
          </cell>
          <cell r="BB142">
            <v>20</v>
          </cell>
          <cell r="BC142" t="str">
            <v>22 RUE 9118 JEBAL JELOUD</v>
          </cell>
          <cell r="BD142" t="str">
            <v>TUNIS</v>
          </cell>
          <cell r="BG142">
            <v>27059350</v>
          </cell>
          <cell r="BH142">
            <v>21575891</v>
          </cell>
          <cell r="BK142" t="str">
            <v>-</v>
          </cell>
          <cell r="BN142" t="str">
            <v>01072104113013384784</v>
          </cell>
          <cell r="BO142" t="str">
            <v>MEJRI LEILA</v>
          </cell>
          <cell r="BP142">
            <v>141</v>
          </cell>
          <cell r="BU142" t="str">
            <v>Non-Actif</v>
          </cell>
        </row>
        <row r="143">
          <cell r="B143">
            <v>142</v>
          </cell>
          <cell r="C143" t="str">
            <v>Madame</v>
          </cell>
          <cell r="D143" t="str">
            <v>SAIDANI ARBIA</v>
          </cell>
          <cell r="E143" t="str">
            <v>SAGE Tunisia</v>
          </cell>
          <cell r="F143" t="str">
            <v>PRODUCTION</v>
          </cell>
          <cell r="G143" t="str">
            <v>Couturière</v>
          </cell>
          <cell r="H143" t="str">
            <v>CP</v>
          </cell>
          <cell r="K143" t="str">
            <v>DIRECTS</v>
          </cell>
          <cell r="L143" t="str">
            <v>Variable cost at standard</v>
          </cell>
          <cell r="M143" t="str">
            <v>OUVRIERE SPECIALISE</v>
          </cell>
          <cell r="N143">
            <v>43843</v>
          </cell>
          <cell r="O143" t="str">
            <v>OK</v>
          </cell>
          <cell r="P143">
            <v>-1710</v>
          </cell>
          <cell r="Q143">
            <v>44012</v>
          </cell>
          <cell r="R143" t="str">
            <v>MANQUE CHARGE TRAVAIL</v>
          </cell>
          <cell r="T143" t="str">
            <v>CDD</v>
          </cell>
          <cell r="U143" t="str">
            <v>Contractuel</v>
          </cell>
          <cell r="V143">
            <v>43983</v>
          </cell>
          <cell r="W143">
            <v>44012</v>
          </cell>
          <cell r="Z143">
            <v>43843</v>
          </cell>
          <cell r="AA143">
            <v>1</v>
          </cell>
          <cell r="AB143">
            <v>2020</v>
          </cell>
          <cell r="AC143">
            <v>2024</v>
          </cell>
          <cell r="AD143">
            <v>5.1472222222222221</v>
          </cell>
          <cell r="AE143" t="str">
            <v>&gt; 4</v>
          </cell>
          <cell r="AF143">
            <v>32356</v>
          </cell>
          <cell r="AG143">
            <v>36.61917808219178</v>
          </cell>
          <cell r="AH143" t="str">
            <v>&gt;35&lt; 45</v>
          </cell>
          <cell r="AI143">
            <v>16256015</v>
          </cell>
          <cell r="AJ143" t="str">
            <v>03</v>
          </cell>
          <cell r="AK143" t="str">
            <v>04815585</v>
          </cell>
          <cell r="AL143">
            <v>41193</v>
          </cell>
          <cell r="AM143" t="str">
            <v>FEMME</v>
          </cell>
          <cell r="AN143" t="str">
            <v>Marié(e)</v>
          </cell>
          <cell r="AO143">
            <v>1</v>
          </cell>
          <cell r="AQ143">
            <v>3</v>
          </cell>
          <cell r="AR143">
            <v>1</v>
          </cell>
          <cell r="AS143">
            <v>44208.25</v>
          </cell>
          <cell r="AT143" t="str">
            <v>Horaire</v>
          </cell>
          <cell r="AU143">
            <v>3.1930000000000001</v>
          </cell>
          <cell r="AV143">
            <v>17</v>
          </cell>
          <cell r="AW143" t="str">
            <v>00100</v>
          </cell>
          <cell r="AX143" t="str">
            <v>00001524630</v>
          </cell>
          <cell r="AY143">
            <v>42</v>
          </cell>
          <cell r="AZ143" t="str">
            <v>LA POSTE</v>
          </cell>
          <cell r="BA143" t="str">
            <v>17001000000152463042</v>
          </cell>
          <cell r="BB143">
            <v>20</v>
          </cell>
          <cell r="BC143" t="str">
            <v>13 RUE ROMENE SIDI HASSINE</v>
          </cell>
          <cell r="BD143" t="str">
            <v>TUNIS</v>
          </cell>
          <cell r="BE143">
            <v>1095</v>
          </cell>
          <cell r="BG143">
            <v>58098883</v>
          </cell>
          <cell r="BH143">
            <v>58020598</v>
          </cell>
          <cell r="BJ143" t="str">
            <v>JAYARA SIDI HASSINE</v>
          </cell>
          <cell r="BK143" t="str">
            <v>-CP</v>
          </cell>
          <cell r="BN143" t="str">
            <v>17001000000152463042</v>
          </cell>
          <cell r="BO143" t="str">
            <v>SAIDANI ARBIA</v>
          </cell>
          <cell r="BP143">
            <v>142</v>
          </cell>
          <cell r="BU143" t="str">
            <v>Non-Actif</v>
          </cell>
        </row>
        <row r="144">
          <cell r="B144">
            <v>143</v>
          </cell>
          <cell r="C144" t="str">
            <v>Madame</v>
          </cell>
          <cell r="D144" t="str">
            <v>TABOUBI NAJLA</v>
          </cell>
          <cell r="E144" t="str">
            <v>SAGE Tunisia</v>
          </cell>
          <cell r="F144" t="str">
            <v>PRODUCTION</v>
          </cell>
          <cell r="G144" t="str">
            <v>Team leader</v>
          </cell>
          <cell r="H144">
            <v>965</v>
          </cell>
          <cell r="I144" t="str">
            <v>abdelhalim</v>
          </cell>
          <cell r="J144" t="str">
            <v>B</v>
          </cell>
          <cell r="K144" t="str">
            <v>INDIRECTS</v>
          </cell>
          <cell r="L144" t="str">
            <v>Variable cost at standard</v>
          </cell>
          <cell r="M144" t="str">
            <v>OUVRIERE SPECIALISE</v>
          </cell>
          <cell r="N144">
            <v>43843</v>
          </cell>
          <cell r="O144">
            <v>45260</v>
          </cell>
          <cell r="P144" t="str">
            <v/>
          </cell>
          <cell r="T144" t="str">
            <v>CDI</v>
          </cell>
          <cell r="U144" t="str">
            <v>Titulaire</v>
          </cell>
          <cell r="V144">
            <v>45261</v>
          </cell>
          <cell r="Z144">
            <v>43843</v>
          </cell>
          <cell r="AA144">
            <v>1</v>
          </cell>
          <cell r="AB144">
            <v>2020</v>
          </cell>
          <cell r="AC144">
            <v>2024</v>
          </cell>
          <cell r="AD144">
            <v>5.1472222222222221</v>
          </cell>
          <cell r="AE144" t="str">
            <v>&gt; 4</v>
          </cell>
          <cell r="AF144">
            <v>29062</v>
          </cell>
          <cell r="AG144">
            <v>45.643835616438359</v>
          </cell>
          <cell r="AH144" t="str">
            <v>&gt;45&lt; 55</v>
          </cell>
          <cell r="AI144">
            <v>12662879</v>
          </cell>
          <cell r="AJ144" t="str">
            <v>01</v>
          </cell>
          <cell r="AK144" t="str">
            <v>04668979</v>
          </cell>
          <cell r="AL144">
            <v>34967</v>
          </cell>
          <cell r="AM144" t="str">
            <v>FEMME</v>
          </cell>
          <cell r="AN144" t="str">
            <v>Marié(e)</v>
          </cell>
          <cell r="AO144">
            <v>2</v>
          </cell>
          <cell r="AQ144">
            <v>5</v>
          </cell>
          <cell r="AR144">
            <v>3</v>
          </cell>
          <cell r="AS144">
            <v>44938.75</v>
          </cell>
          <cell r="AT144" t="str">
            <v>Horaire</v>
          </cell>
          <cell r="AU144">
            <v>3.3210000000000002</v>
          </cell>
          <cell r="AV144">
            <v>14</v>
          </cell>
          <cell r="AW144" t="str">
            <v>04304</v>
          </cell>
          <cell r="AX144">
            <v>31007056354</v>
          </cell>
          <cell r="AY144">
            <v>23</v>
          </cell>
          <cell r="AZ144" t="str">
            <v>BH</v>
          </cell>
          <cell r="BA144" t="str">
            <v>14043043100705635423</v>
          </cell>
          <cell r="BB144">
            <v>20</v>
          </cell>
          <cell r="BC144" t="str">
            <v>4 RUE 3025 CITE HLELE</v>
          </cell>
          <cell r="BD144" t="str">
            <v>TUNIS</v>
          </cell>
          <cell r="BF144">
            <v>45027</v>
          </cell>
          <cell r="BG144">
            <v>58087406</v>
          </cell>
          <cell r="BH144">
            <v>27726393</v>
          </cell>
          <cell r="BJ144" t="str">
            <v>GHAZELI</v>
          </cell>
          <cell r="BK144" t="str">
            <v>B-965</v>
          </cell>
          <cell r="BL144" t="str">
            <v>3.1</v>
          </cell>
          <cell r="BN144" t="str">
            <v>14043043100705635423</v>
          </cell>
          <cell r="BO144" t="str">
            <v>TABOUBI NAJLA</v>
          </cell>
          <cell r="BP144">
            <v>143</v>
          </cell>
          <cell r="BR144" t="e">
            <v>#N/A</v>
          </cell>
          <cell r="BT144">
            <v>482</v>
          </cell>
          <cell r="BU144" t="str">
            <v>si</v>
          </cell>
          <cell r="BV144" t="str">
            <v>965 B SA</v>
          </cell>
        </row>
        <row r="145">
          <cell r="B145">
            <v>144</v>
          </cell>
          <cell r="C145" t="str">
            <v>Madame</v>
          </cell>
          <cell r="D145" t="str">
            <v>YOUSSFI DALINDA</v>
          </cell>
          <cell r="E145" t="str">
            <v>SAGE Tunisia</v>
          </cell>
          <cell r="F145" t="str">
            <v>COUPE</v>
          </cell>
          <cell r="G145" t="str">
            <v>Alimentatrice</v>
          </cell>
          <cell r="H145" t="str">
            <v>coupe</v>
          </cell>
          <cell r="I145" t="str">
            <v>HAITHEM SLAMA</v>
          </cell>
          <cell r="K145" t="str">
            <v>DIRECTS</v>
          </cell>
          <cell r="L145" t="str">
            <v>Variable cost at standard</v>
          </cell>
          <cell r="M145" t="str">
            <v>OUVRIERE SPECIALISE</v>
          </cell>
          <cell r="N145">
            <v>43843</v>
          </cell>
          <cell r="O145">
            <v>45291</v>
          </cell>
          <cell r="T145" t="str">
            <v>CDI</v>
          </cell>
          <cell r="U145" t="str">
            <v>Titulaire</v>
          </cell>
          <cell r="V145">
            <v>45231</v>
          </cell>
          <cell r="W145">
            <v>45291</v>
          </cell>
          <cell r="Z145">
            <v>43843</v>
          </cell>
          <cell r="AA145">
            <v>1</v>
          </cell>
          <cell r="AB145">
            <v>2020</v>
          </cell>
          <cell r="AC145">
            <v>2024</v>
          </cell>
          <cell r="AD145">
            <v>5.1472222222222221</v>
          </cell>
          <cell r="AE145" t="str">
            <v>&gt; 4</v>
          </cell>
          <cell r="AF145">
            <v>33642</v>
          </cell>
          <cell r="AG145">
            <v>33.095890410958901</v>
          </cell>
          <cell r="AH145" t="str">
            <v>&gt;25&lt; 35</v>
          </cell>
          <cell r="AI145">
            <v>16444661</v>
          </cell>
          <cell r="AJ145" t="str">
            <v>02</v>
          </cell>
          <cell r="AK145" t="str">
            <v>04824774</v>
          </cell>
          <cell r="AL145">
            <v>39870</v>
          </cell>
          <cell r="AM145" t="str">
            <v>FEMME</v>
          </cell>
          <cell r="AN145" t="str">
            <v>Marié(e)</v>
          </cell>
          <cell r="AO145">
            <v>2</v>
          </cell>
          <cell r="AQ145">
            <v>3</v>
          </cell>
          <cell r="AR145">
            <v>3</v>
          </cell>
          <cell r="AS145">
            <v>44938.75</v>
          </cell>
          <cell r="AT145" t="str">
            <v>Horaire</v>
          </cell>
          <cell r="AU145">
            <v>3.3210000000000002</v>
          </cell>
          <cell r="AV145" t="str">
            <v>07</v>
          </cell>
          <cell r="AW145" t="str">
            <v>08001</v>
          </cell>
          <cell r="AX145" t="str">
            <v>38105531196</v>
          </cell>
          <cell r="AY145" t="str">
            <v>90</v>
          </cell>
          <cell r="AZ145" t="str">
            <v>AMEN BANK</v>
          </cell>
          <cell r="BA145" t="str">
            <v>07080013810553119690</v>
          </cell>
          <cell r="BB145">
            <v>20</v>
          </cell>
          <cell r="BC145" t="str">
            <v>1 IMPASSE 4267 CITE MNASRIA EL AGBA</v>
          </cell>
          <cell r="BD145" t="str">
            <v>TUNIS</v>
          </cell>
          <cell r="BG145">
            <v>54767307</v>
          </cell>
          <cell r="BJ145" t="str">
            <v>EL AGBA ABDELMOULA</v>
          </cell>
          <cell r="BK145" t="str">
            <v>-coupe</v>
          </cell>
          <cell r="BL145" t="str">
            <v>1.3</v>
          </cell>
          <cell r="BN145" t="str">
            <v>07080013810553119690</v>
          </cell>
          <cell r="BO145" t="str">
            <v>YOUSSFI DALINDA</v>
          </cell>
          <cell r="BP145">
            <v>144</v>
          </cell>
          <cell r="BR145" t="e">
            <v>#N/A</v>
          </cell>
          <cell r="BT145">
            <v>939</v>
          </cell>
          <cell r="BU145" t="str">
            <v>si</v>
          </cell>
          <cell r="BV145" t="str">
            <v>coupe</v>
          </cell>
        </row>
        <row r="146">
          <cell r="B146">
            <v>145</v>
          </cell>
          <cell r="C146" t="str">
            <v>Mlle</v>
          </cell>
          <cell r="D146" t="str">
            <v>HABIBI EMNA</v>
          </cell>
          <cell r="E146" t="str">
            <v>SAGE Tunisia</v>
          </cell>
          <cell r="F146" t="str">
            <v>PRODUCTION</v>
          </cell>
          <cell r="G146" t="str">
            <v>Alimentatrice</v>
          </cell>
          <cell r="K146" t="str">
            <v>DIRECTS</v>
          </cell>
          <cell r="L146" t="str">
            <v>Variable cost at standard</v>
          </cell>
          <cell r="M146" t="str">
            <v>OUVRIER SPECIALISE</v>
          </cell>
          <cell r="N146">
            <v>43843</v>
          </cell>
          <cell r="O146" t="str">
            <v>OK</v>
          </cell>
          <cell r="P146">
            <v>-1861</v>
          </cell>
          <cell r="Q146">
            <v>43850</v>
          </cell>
          <cell r="R146" t="str">
            <v>fin de contrat</v>
          </cell>
          <cell r="T146" t="str">
            <v>CDD</v>
          </cell>
          <cell r="U146" t="str">
            <v>Contractuel</v>
          </cell>
          <cell r="V146">
            <v>43843</v>
          </cell>
          <cell r="W146">
            <v>43861</v>
          </cell>
          <cell r="Z146">
            <v>43843</v>
          </cell>
          <cell r="AA146">
            <v>1</v>
          </cell>
          <cell r="AB146">
            <v>2020</v>
          </cell>
          <cell r="AC146">
            <v>2024</v>
          </cell>
          <cell r="AD146">
            <v>5.1472222222222221</v>
          </cell>
          <cell r="AE146" t="str">
            <v>&gt; 4</v>
          </cell>
          <cell r="AF146">
            <v>31720</v>
          </cell>
          <cell r="AG146">
            <v>38.361643835616441</v>
          </cell>
          <cell r="AH146" t="str">
            <v>&gt;35&lt; 45</v>
          </cell>
          <cell r="AI146">
            <v>12983976</v>
          </cell>
          <cell r="AJ146" t="str">
            <v>03</v>
          </cell>
          <cell r="AK146" t="str">
            <v>04800987</v>
          </cell>
          <cell r="AL146">
            <v>38619</v>
          </cell>
          <cell r="AM146" t="str">
            <v>FEMME</v>
          </cell>
          <cell r="AN146" t="str">
            <v>Célibataire</v>
          </cell>
          <cell r="AQ146">
            <v>3</v>
          </cell>
          <cell r="AR146">
            <v>1</v>
          </cell>
          <cell r="AS146">
            <v>44208.25</v>
          </cell>
          <cell r="AT146" t="str">
            <v>Horaire</v>
          </cell>
          <cell r="AU146">
            <v>3.1930000000000001</v>
          </cell>
          <cell r="AV146" t="str">
            <v>07</v>
          </cell>
          <cell r="AW146" t="str">
            <v>06501</v>
          </cell>
          <cell r="AX146">
            <v>23105522008</v>
          </cell>
          <cell r="AY146">
            <v>80</v>
          </cell>
          <cell r="AZ146" t="str">
            <v>AMEN BANK</v>
          </cell>
          <cell r="BA146" t="str">
            <v>07065012310552200880</v>
          </cell>
          <cell r="BB146">
            <v>20</v>
          </cell>
          <cell r="BC146" t="str">
            <v>32 RUE 4229 CITE ELFEHRI EL AGBAA</v>
          </cell>
          <cell r="BD146" t="str">
            <v>TUNIS</v>
          </cell>
          <cell r="BG146">
            <v>24687634</v>
          </cell>
          <cell r="BH146">
            <v>50719522</v>
          </cell>
          <cell r="BK146" t="str">
            <v>-</v>
          </cell>
          <cell r="BN146" t="str">
            <v>07065012310552200880</v>
          </cell>
          <cell r="BO146" t="str">
            <v>HABIBI EMNA</v>
          </cell>
          <cell r="BP146">
            <v>145</v>
          </cell>
          <cell r="BU146" t="str">
            <v>Non-Actif</v>
          </cell>
        </row>
        <row r="147">
          <cell r="B147">
            <v>146</v>
          </cell>
          <cell r="C147" t="str">
            <v>Mlle</v>
          </cell>
          <cell r="D147" t="str">
            <v>ZOUAGHI IKRAM</v>
          </cell>
          <cell r="E147" t="str">
            <v>SAGE Tunisia</v>
          </cell>
          <cell r="F147" t="str">
            <v>QUALITE</v>
          </cell>
          <cell r="G147" t="str">
            <v>Auditrice</v>
          </cell>
          <cell r="H147" t="str">
            <v>P6 AR</v>
          </cell>
          <cell r="I147" t="str">
            <v>Malek weslati</v>
          </cell>
          <cell r="J147" t="str">
            <v>A</v>
          </cell>
          <cell r="K147" t="str">
            <v>INDIRECTS</v>
          </cell>
          <cell r="L147" t="str">
            <v>Variable cost at standard</v>
          </cell>
          <cell r="M147" t="str">
            <v>Contrôleur Qualité</v>
          </cell>
          <cell r="N147">
            <v>43843</v>
          </cell>
          <cell r="O147">
            <v>45167</v>
          </cell>
          <cell r="P147" t="str">
            <v/>
          </cell>
          <cell r="T147" t="str">
            <v>CDI</v>
          </cell>
          <cell r="U147" t="str">
            <v>Titulaire</v>
          </cell>
          <cell r="V147">
            <v>45167</v>
          </cell>
          <cell r="X147">
            <v>43832</v>
          </cell>
          <cell r="Y147">
            <v>44032</v>
          </cell>
          <cell r="Z147">
            <v>44075</v>
          </cell>
          <cell r="AA147">
            <v>1</v>
          </cell>
          <cell r="AB147">
            <v>2020</v>
          </cell>
          <cell r="AC147">
            <v>2024</v>
          </cell>
          <cell r="AD147">
            <v>5.1472222222222221</v>
          </cell>
          <cell r="AE147" t="str">
            <v>&gt; 4</v>
          </cell>
          <cell r="AF147">
            <v>35259</v>
          </cell>
          <cell r="AG147">
            <v>28.665753424657535</v>
          </cell>
          <cell r="AH147" t="str">
            <v>&gt;25&lt; 35</v>
          </cell>
          <cell r="AI147">
            <v>17231290</v>
          </cell>
          <cell r="AJ147" t="str">
            <v>01</v>
          </cell>
          <cell r="AK147">
            <v>11659935</v>
          </cell>
          <cell r="AL147">
            <v>43568</v>
          </cell>
          <cell r="AM147" t="str">
            <v>FEMME</v>
          </cell>
          <cell r="AN147" t="str">
            <v>Célibataire</v>
          </cell>
          <cell r="AQ147">
            <v>3</v>
          </cell>
          <cell r="AR147">
            <v>3</v>
          </cell>
          <cell r="AS147">
            <v>44938.75</v>
          </cell>
          <cell r="AT147" t="str">
            <v>Horaire</v>
          </cell>
          <cell r="AU147">
            <v>3.3210000000000002</v>
          </cell>
          <cell r="AV147" t="str">
            <v>05</v>
          </cell>
          <cell r="AW147" t="str">
            <v>04600</v>
          </cell>
          <cell r="AX147" t="str">
            <v>01145011309</v>
          </cell>
          <cell r="AY147" t="str">
            <v>17</v>
          </cell>
          <cell r="AZ147" t="str">
            <v>BT</v>
          </cell>
          <cell r="BA147" t="str">
            <v>05046000114501130917</v>
          </cell>
          <cell r="BB147">
            <v>20</v>
          </cell>
          <cell r="BC147" t="str">
            <v>8 RUE CITE EL ONS SIDI HASSINE</v>
          </cell>
          <cell r="BD147" t="str">
            <v>TUNIS</v>
          </cell>
          <cell r="BE147">
            <v>1095</v>
          </cell>
          <cell r="BG147">
            <v>25540374</v>
          </cell>
          <cell r="BH147">
            <v>96949475</v>
          </cell>
          <cell r="BJ147" t="str">
            <v>JAYARA SIDI HASSINE</v>
          </cell>
          <cell r="BK147" t="str">
            <v>A-P6 AR</v>
          </cell>
          <cell r="BL147" t="str">
            <v>3.1</v>
          </cell>
          <cell r="BN147" t="str">
            <v>05046000114501130917</v>
          </cell>
          <cell r="BO147" t="str">
            <v>ZOUAGHI IKRAM</v>
          </cell>
          <cell r="BP147">
            <v>146</v>
          </cell>
          <cell r="BR147" t="e">
            <v>#N/A</v>
          </cell>
          <cell r="BT147">
            <v>308</v>
          </cell>
          <cell r="BU147" t="str">
            <v>si</v>
          </cell>
          <cell r="BV147" t="str">
            <v>FW</v>
          </cell>
        </row>
        <row r="148">
          <cell r="B148">
            <v>147</v>
          </cell>
          <cell r="C148" t="str">
            <v>Madame</v>
          </cell>
          <cell r="D148" t="str">
            <v>SAHBANI SAMIRA</v>
          </cell>
          <cell r="E148" t="str">
            <v>SAGE Tunisia</v>
          </cell>
          <cell r="F148" t="str">
            <v>PRODUCTION</v>
          </cell>
          <cell r="G148" t="str">
            <v>Alimentatrice LIGNE</v>
          </cell>
          <cell r="H148">
            <v>560</v>
          </cell>
          <cell r="J148" t="str">
            <v>A</v>
          </cell>
          <cell r="K148" t="str">
            <v>DIRECTS</v>
          </cell>
          <cell r="L148" t="str">
            <v>Variable cost at standard</v>
          </cell>
          <cell r="M148" t="str">
            <v>OUVRIERE SPECIALISE</v>
          </cell>
          <cell r="N148">
            <v>43845</v>
          </cell>
          <cell r="O148" t="str">
            <v>OK</v>
          </cell>
          <cell r="P148">
            <v>-1102</v>
          </cell>
          <cell r="Q148">
            <v>44578</v>
          </cell>
          <cell r="R148" t="str">
            <v>prb familiale</v>
          </cell>
          <cell r="T148" t="str">
            <v>CDD</v>
          </cell>
          <cell r="U148" t="str">
            <v>Contractuel</v>
          </cell>
          <cell r="V148">
            <v>44562</v>
          </cell>
          <cell r="W148">
            <v>44620</v>
          </cell>
          <cell r="Z148">
            <v>43845</v>
          </cell>
          <cell r="AA148">
            <v>1</v>
          </cell>
          <cell r="AB148">
            <v>2020</v>
          </cell>
          <cell r="AC148">
            <v>2024</v>
          </cell>
          <cell r="AD148">
            <v>5.1416666666666666</v>
          </cell>
          <cell r="AE148" t="str">
            <v>&gt; 4</v>
          </cell>
          <cell r="AF148">
            <v>32334</v>
          </cell>
          <cell r="AG148">
            <v>36.679452054794524</v>
          </cell>
          <cell r="AH148" t="str">
            <v>&gt;35&lt; 45</v>
          </cell>
          <cell r="AI148">
            <v>16426581</v>
          </cell>
          <cell r="AJ148" t="str">
            <v>06</v>
          </cell>
          <cell r="AK148" t="str">
            <v>08977825</v>
          </cell>
          <cell r="AL148">
            <v>39525</v>
          </cell>
          <cell r="AM148" t="str">
            <v>FEMME</v>
          </cell>
          <cell r="AN148" t="str">
            <v>Marié(e)</v>
          </cell>
          <cell r="AO148">
            <v>2</v>
          </cell>
          <cell r="AQ148">
            <v>3</v>
          </cell>
          <cell r="AR148">
            <v>2</v>
          </cell>
          <cell r="AS148">
            <v>44575.5</v>
          </cell>
          <cell r="AT148" t="str">
            <v>Horaire</v>
          </cell>
          <cell r="AU148">
            <v>3.1930000000000001</v>
          </cell>
          <cell r="AV148" t="str">
            <v>07</v>
          </cell>
          <cell r="AW148" t="str">
            <v>08001</v>
          </cell>
          <cell r="AX148" t="str">
            <v>38105526722</v>
          </cell>
          <cell r="AY148" t="str">
            <v>29</v>
          </cell>
          <cell r="AZ148" t="str">
            <v>AMEN BANK</v>
          </cell>
          <cell r="BA148" t="str">
            <v>07080013810552672229</v>
          </cell>
          <cell r="BB148">
            <v>20</v>
          </cell>
          <cell r="BC148" t="str">
            <v>15 RUE 42590 CITE EL FEHRI EL AGBA</v>
          </cell>
          <cell r="BD148" t="str">
            <v>TUNIS</v>
          </cell>
          <cell r="BF148" t="str">
            <v>Oui</v>
          </cell>
          <cell r="BG148">
            <v>28583100</v>
          </cell>
          <cell r="BH148">
            <v>22067670</v>
          </cell>
          <cell r="BJ148" t="str">
            <v>EL AGBA ABDELMOULA</v>
          </cell>
          <cell r="BK148" t="str">
            <v>A-560</v>
          </cell>
          <cell r="BN148" t="str">
            <v>07080013810552672229</v>
          </cell>
          <cell r="BO148" t="str">
            <v>SAHBANI SAMIRA</v>
          </cell>
          <cell r="BP148">
            <v>147</v>
          </cell>
          <cell r="BU148" t="str">
            <v>Non-Actif</v>
          </cell>
        </row>
        <row r="149">
          <cell r="B149">
            <v>148</v>
          </cell>
          <cell r="C149" t="str">
            <v>Monsieur</v>
          </cell>
          <cell r="D149" t="str">
            <v>SGHAIER HOUCEM</v>
          </cell>
          <cell r="E149" t="str">
            <v>SAGE Tunisia</v>
          </cell>
          <cell r="F149" t="str">
            <v>QUALITE</v>
          </cell>
          <cell r="G149" t="str">
            <v>Appolo</v>
          </cell>
          <cell r="H149" t="str">
            <v>APPOLO</v>
          </cell>
          <cell r="I149" t="str">
            <v>YOUSSEF KHALOUI</v>
          </cell>
          <cell r="J149" t="str">
            <v>A</v>
          </cell>
          <cell r="K149" t="str">
            <v>INDIRECTS</v>
          </cell>
          <cell r="L149" t="str">
            <v>Variable cost at standard</v>
          </cell>
          <cell r="M149" t="str">
            <v>Contrôleur Qualité</v>
          </cell>
          <cell r="N149">
            <v>43846</v>
          </cell>
          <cell r="O149">
            <v>45167</v>
          </cell>
          <cell r="P149" t="str">
            <v/>
          </cell>
          <cell r="T149" t="str">
            <v>CDI</v>
          </cell>
          <cell r="U149" t="str">
            <v>Titulaire</v>
          </cell>
          <cell r="V149">
            <v>45167</v>
          </cell>
          <cell r="X149">
            <v>43845</v>
          </cell>
          <cell r="Y149">
            <v>43977</v>
          </cell>
          <cell r="Z149">
            <v>43978</v>
          </cell>
          <cell r="AA149">
            <v>1</v>
          </cell>
          <cell r="AB149">
            <v>2020</v>
          </cell>
          <cell r="AC149">
            <v>2024</v>
          </cell>
          <cell r="AD149">
            <v>5.1388888888888893</v>
          </cell>
          <cell r="AE149" t="str">
            <v>&gt; 4</v>
          </cell>
          <cell r="AF149">
            <v>33429</v>
          </cell>
          <cell r="AG149">
            <v>33.679452054794524</v>
          </cell>
          <cell r="AH149" t="str">
            <v>&gt;25&lt; 35</v>
          </cell>
          <cell r="AI149">
            <v>17284561</v>
          </cell>
          <cell r="AJ149" t="str">
            <v>02</v>
          </cell>
          <cell r="AK149" t="str">
            <v>09955419</v>
          </cell>
          <cell r="AL149">
            <v>42812</v>
          </cell>
          <cell r="AM149" t="str">
            <v>HOMME</v>
          </cell>
          <cell r="AN149" t="str">
            <v>Célibataire</v>
          </cell>
          <cell r="AQ149">
            <v>7</v>
          </cell>
          <cell r="AR149">
            <v>3</v>
          </cell>
          <cell r="AS149">
            <v>44941.75</v>
          </cell>
          <cell r="AT149" t="str">
            <v>Horaire</v>
          </cell>
          <cell r="AU149">
            <v>3.3210000000000002</v>
          </cell>
          <cell r="AV149" t="str">
            <v>25</v>
          </cell>
          <cell r="AW149" t="str">
            <v>13500</v>
          </cell>
          <cell r="AX149" t="str">
            <v>00000802804</v>
          </cell>
          <cell r="AY149" t="str">
            <v>43</v>
          </cell>
          <cell r="AZ149" t="str">
            <v>ZITOUNA BANK</v>
          </cell>
          <cell r="BA149" t="str">
            <v>25135000000080280443</v>
          </cell>
          <cell r="BB149">
            <v>20</v>
          </cell>
          <cell r="BC149" t="str">
            <v>CITE DHOBAT KHAZNADAR</v>
          </cell>
          <cell r="BD149" t="str">
            <v>BARDO</v>
          </cell>
          <cell r="BG149">
            <v>27223335</v>
          </cell>
          <cell r="BI149">
            <v>98137093</v>
          </cell>
          <cell r="BJ149" t="str">
            <v>ARTISANA</v>
          </cell>
          <cell r="BK149" t="str">
            <v>A-APPOLO</v>
          </cell>
          <cell r="BL149" t="str">
            <v>3.1</v>
          </cell>
          <cell r="BN149" t="str">
            <v>25135000000080280443</v>
          </cell>
          <cell r="BO149" t="str">
            <v>SGHAIER HOUCEM</v>
          </cell>
          <cell r="BP149">
            <v>148</v>
          </cell>
          <cell r="BR149" t="e">
            <v>#N/A</v>
          </cell>
          <cell r="BU149" t="str">
            <v>si</v>
          </cell>
          <cell r="BV149" t="str">
            <v>APPOLO</v>
          </cell>
        </row>
        <row r="150">
          <cell r="B150">
            <v>149</v>
          </cell>
          <cell r="C150" t="str">
            <v>Mlle</v>
          </cell>
          <cell r="D150" t="str">
            <v>TRABELSI SONIA</v>
          </cell>
          <cell r="E150" t="str">
            <v>SAGE Tunisia</v>
          </cell>
          <cell r="F150" t="str">
            <v>PRODUCTION</v>
          </cell>
          <cell r="G150" t="str">
            <v>Couturière</v>
          </cell>
          <cell r="H150">
            <v>560</v>
          </cell>
          <cell r="J150" t="str">
            <v>A</v>
          </cell>
          <cell r="K150" t="str">
            <v>DIRECTS</v>
          </cell>
          <cell r="L150" t="str">
            <v>Variable cost at standard</v>
          </cell>
          <cell r="M150" t="str">
            <v>OUVRIERE SPECIALISE</v>
          </cell>
          <cell r="N150">
            <v>43850</v>
          </cell>
          <cell r="O150" t="str">
            <v>OK</v>
          </cell>
          <cell r="P150">
            <v>-888</v>
          </cell>
          <cell r="Q150">
            <v>44767</v>
          </cell>
          <cell r="R150" t="str">
            <v>IMMEGRATION A L'ETRANGER</v>
          </cell>
          <cell r="T150" t="str">
            <v>CDD</v>
          </cell>
          <cell r="U150" t="str">
            <v>Contractuel</v>
          </cell>
          <cell r="V150">
            <v>44743</v>
          </cell>
          <cell r="W150">
            <v>44834</v>
          </cell>
          <cell r="Z150">
            <v>43850</v>
          </cell>
          <cell r="AA150">
            <v>1</v>
          </cell>
          <cell r="AB150">
            <v>2020</v>
          </cell>
          <cell r="AC150">
            <v>2024</v>
          </cell>
          <cell r="AD150">
            <v>5.1277777777777782</v>
          </cell>
          <cell r="AE150" t="str">
            <v>&gt; 4</v>
          </cell>
          <cell r="AF150">
            <v>29773</v>
          </cell>
          <cell r="AG150">
            <v>43.695890410958903</v>
          </cell>
          <cell r="AH150" t="str">
            <v>&gt;35&lt; 45</v>
          </cell>
          <cell r="AI150">
            <v>12516348</v>
          </cell>
          <cell r="AJ150" t="str">
            <v>02</v>
          </cell>
          <cell r="AK150" t="str">
            <v>07331158</v>
          </cell>
          <cell r="AL150">
            <v>42828</v>
          </cell>
          <cell r="AM150" t="str">
            <v>FEMME</v>
          </cell>
          <cell r="AN150" t="str">
            <v>Célibataire</v>
          </cell>
          <cell r="AQ150">
            <v>3</v>
          </cell>
          <cell r="AR150">
            <v>3</v>
          </cell>
          <cell r="AS150">
            <v>44945.75</v>
          </cell>
          <cell r="AT150" t="str">
            <v>Horaire</v>
          </cell>
          <cell r="AU150">
            <v>3.3210000000000002</v>
          </cell>
          <cell r="AV150" t="str">
            <v>17</v>
          </cell>
          <cell r="AW150" t="str">
            <v>00100</v>
          </cell>
          <cell r="AX150" t="str">
            <v>00002900038</v>
          </cell>
          <cell r="AY150" t="str">
            <v>04</v>
          </cell>
          <cell r="AZ150" t="str">
            <v>LA POSTE</v>
          </cell>
          <cell r="BA150" t="str">
            <v>17001000000290003804</v>
          </cell>
          <cell r="BB150">
            <v>20</v>
          </cell>
          <cell r="BC150" t="str">
            <v>SIDI ALI HATTAB MORNAGUIA</v>
          </cell>
          <cell r="BD150" t="str">
            <v>MANOUBA</v>
          </cell>
          <cell r="BE150">
            <v>1110</v>
          </cell>
          <cell r="BF150" t="str">
            <v>Oui</v>
          </cell>
          <cell r="BG150">
            <v>24733329</v>
          </cell>
          <cell r="BH150">
            <v>97604612</v>
          </cell>
          <cell r="BJ150" t="str">
            <v>SIDI ALI HATTAB</v>
          </cell>
          <cell r="BK150" t="str">
            <v>A-560</v>
          </cell>
          <cell r="BN150" t="str">
            <v>17001000000290003804</v>
          </cell>
          <cell r="BO150" t="str">
            <v>TRABELSI SONIA</v>
          </cell>
          <cell r="BP150">
            <v>149</v>
          </cell>
          <cell r="BU150" t="str">
            <v>Non-Actif</v>
          </cell>
        </row>
        <row r="151">
          <cell r="B151">
            <v>150</v>
          </cell>
          <cell r="C151" t="str">
            <v>Mlle</v>
          </cell>
          <cell r="D151" t="str">
            <v>ARIDHI EMNA</v>
          </cell>
          <cell r="E151" t="str">
            <v>SAGE Tunisia</v>
          </cell>
          <cell r="F151" t="str">
            <v>PRODUCTION</v>
          </cell>
          <cell r="G151" t="str">
            <v>Couturière</v>
          </cell>
          <cell r="H151">
            <v>560</v>
          </cell>
          <cell r="I151" t="str">
            <v>Mabrourk Ben Moussa</v>
          </cell>
          <cell r="J151" t="str">
            <v>A</v>
          </cell>
          <cell r="K151" t="str">
            <v>DIRECTS</v>
          </cell>
          <cell r="L151" t="str">
            <v>Variable cost at standard</v>
          </cell>
          <cell r="M151" t="str">
            <v>OUVRIERE SPECIALISE</v>
          </cell>
          <cell r="N151">
            <v>43850</v>
          </cell>
          <cell r="O151">
            <v>45260</v>
          </cell>
          <cell r="P151" t="str">
            <v/>
          </cell>
          <cell r="T151" t="str">
            <v>CDI</v>
          </cell>
          <cell r="U151" t="str">
            <v>Titulaire</v>
          </cell>
          <cell r="V151">
            <v>45261</v>
          </cell>
          <cell r="Z151">
            <v>43850</v>
          </cell>
          <cell r="AA151">
            <v>1</v>
          </cell>
          <cell r="AB151">
            <v>2020</v>
          </cell>
          <cell r="AC151">
            <v>2024</v>
          </cell>
          <cell r="AD151">
            <v>5.1277777777777782</v>
          </cell>
          <cell r="AE151" t="str">
            <v>&gt; 4</v>
          </cell>
          <cell r="AF151">
            <v>37182</v>
          </cell>
          <cell r="AG151">
            <v>23.397260273972602</v>
          </cell>
          <cell r="AH151" t="str">
            <v>&lt; 25</v>
          </cell>
          <cell r="AI151">
            <v>17284636</v>
          </cell>
          <cell r="AJ151" t="str">
            <v>03</v>
          </cell>
          <cell r="AK151">
            <v>11671571</v>
          </cell>
          <cell r="AL151">
            <v>43784</v>
          </cell>
          <cell r="AM151" t="str">
            <v>FEMME</v>
          </cell>
          <cell r="AN151" t="str">
            <v>Célibataire</v>
          </cell>
          <cell r="AQ151">
            <v>3</v>
          </cell>
          <cell r="AR151">
            <v>3</v>
          </cell>
          <cell r="AS151">
            <v>44945.75</v>
          </cell>
          <cell r="AT151" t="str">
            <v>Horaire</v>
          </cell>
          <cell r="AU151">
            <v>3.3210000000000002</v>
          </cell>
          <cell r="AV151" t="str">
            <v>12</v>
          </cell>
          <cell r="AW151" t="str">
            <v>40600</v>
          </cell>
          <cell r="AX151" t="str">
            <v>00002457904</v>
          </cell>
          <cell r="AY151" t="str">
            <v>96</v>
          </cell>
          <cell r="AZ151" t="str">
            <v>UIB</v>
          </cell>
          <cell r="BA151" t="str">
            <v>12406000000245790496</v>
          </cell>
          <cell r="BB151">
            <v>20</v>
          </cell>
          <cell r="BC151" t="str">
            <v>5 RUE ENNAKHIL JAYARA</v>
          </cell>
          <cell r="BD151" t="str">
            <v>SIDI HASSINE</v>
          </cell>
          <cell r="BE151">
            <v>1095</v>
          </cell>
          <cell r="BG151">
            <v>25287892</v>
          </cell>
          <cell r="BH151">
            <v>25249519</v>
          </cell>
          <cell r="BJ151" t="str">
            <v>JAYARA SIDI HASSINE</v>
          </cell>
          <cell r="BK151" t="str">
            <v>A-560</v>
          </cell>
          <cell r="BL151" t="str">
            <v>1.3</v>
          </cell>
          <cell r="BN151" t="str">
            <v>12406000000245790496</v>
          </cell>
          <cell r="BO151" t="str">
            <v>ARIDHI EMNA</v>
          </cell>
          <cell r="BP151">
            <v>150</v>
          </cell>
          <cell r="BR151" t="e">
            <v>#N/A</v>
          </cell>
          <cell r="BT151">
            <v>824</v>
          </cell>
          <cell r="BU151" t="str">
            <v>si</v>
          </cell>
          <cell r="BV151" t="str">
            <v>560 A SP</v>
          </cell>
        </row>
        <row r="152">
          <cell r="B152">
            <v>151</v>
          </cell>
          <cell r="C152" t="str">
            <v>Mlle</v>
          </cell>
          <cell r="D152" t="str">
            <v>MBARKI MANEL</v>
          </cell>
          <cell r="E152" t="str">
            <v>SAGE Tunisia</v>
          </cell>
          <cell r="F152" t="str">
            <v>PRODUCTION</v>
          </cell>
          <cell r="G152" t="str">
            <v>Couturière</v>
          </cell>
          <cell r="H152" t="str">
            <v>SA</v>
          </cell>
          <cell r="K152" t="str">
            <v>DIRECTS</v>
          </cell>
          <cell r="L152" t="str">
            <v>Variable cost at standard</v>
          </cell>
          <cell r="M152" t="str">
            <v>OUVRIERE SPECIALISE</v>
          </cell>
          <cell r="N152">
            <v>43850</v>
          </cell>
          <cell r="O152" t="str">
            <v>OK</v>
          </cell>
          <cell r="P152">
            <v>-1740</v>
          </cell>
          <cell r="Q152">
            <v>43982</v>
          </cell>
          <cell r="R152" t="str">
            <v>MANQUE CHARGE TRAVAIL</v>
          </cell>
          <cell r="T152" t="str">
            <v>CDD</v>
          </cell>
          <cell r="U152" t="str">
            <v>Contractuel</v>
          </cell>
          <cell r="V152">
            <v>43952</v>
          </cell>
          <cell r="W152">
            <v>43982</v>
          </cell>
          <cell r="Z152">
            <v>43850</v>
          </cell>
          <cell r="AA152">
            <v>1</v>
          </cell>
          <cell r="AB152">
            <v>2020</v>
          </cell>
          <cell r="AC152">
            <v>2024</v>
          </cell>
          <cell r="AD152">
            <v>5.1277777777777782</v>
          </cell>
          <cell r="AE152" t="str">
            <v>&gt; 4</v>
          </cell>
          <cell r="AF152">
            <v>33722</v>
          </cell>
          <cell r="AG152">
            <v>32.876712328767127</v>
          </cell>
          <cell r="AH152" t="str">
            <v>&gt;25&lt; 35</v>
          </cell>
          <cell r="AI152">
            <v>16259739</v>
          </cell>
          <cell r="AJ152" t="str">
            <v>02</v>
          </cell>
          <cell r="AK152">
            <v>13602832</v>
          </cell>
          <cell r="AL152">
            <v>39955</v>
          </cell>
          <cell r="AM152" t="str">
            <v>FEMME</v>
          </cell>
          <cell r="AN152" t="str">
            <v>Célibataire</v>
          </cell>
          <cell r="AQ152">
            <v>3</v>
          </cell>
          <cell r="AR152">
            <v>1</v>
          </cell>
          <cell r="AS152">
            <v>44215.25</v>
          </cell>
          <cell r="AT152" t="str">
            <v>Horaire</v>
          </cell>
          <cell r="AU152">
            <v>3.1930000000000001</v>
          </cell>
          <cell r="AV152">
            <v>25</v>
          </cell>
          <cell r="AW152" t="str">
            <v>02400</v>
          </cell>
          <cell r="AX152" t="str">
            <v>00000713886</v>
          </cell>
          <cell r="AY152">
            <v>95</v>
          </cell>
          <cell r="AZ152" t="str">
            <v>ZITOUNA BANK</v>
          </cell>
          <cell r="BA152" t="str">
            <v>25024000000071388695</v>
          </cell>
          <cell r="BB152">
            <v>20</v>
          </cell>
          <cell r="BC152" t="str">
            <v>CITE MRAD SIDI HASSINE</v>
          </cell>
          <cell r="BD152" t="str">
            <v>TUNIS</v>
          </cell>
          <cell r="BE152">
            <v>1095</v>
          </cell>
          <cell r="BG152">
            <v>20642631</v>
          </cell>
          <cell r="BH152">
            <v>24720413</v>
          </cell>
          <cell r="BJ152" t="str">
            <v>JAYARA SIDI HASSINE</v>
          </cell>
          <cell r="BK152" t="str">
            <v>-SA</v>
          </cell>
          <cell r="BN152" t="str">
            <v>25024000000071388695</v>
          </cell>
          <cell r="BO152" t="str">
            <v>MBARKI MANEL</v>
          </cell>
          <cell r="BP152">
            <v>151</v>
          </cell>
          <cell r="BU152" t="str">
            <v>Non-Actif</v>
          </cell>
        </row>
        <row r="153">
          <cell r="B153">
            <v>152</v>
          </cell>
          <cell r="C153" t="str">
            <v>Madame</v>
          </cell>
          <cell r="D153" t="str">
            <v>MERSNI HANA</v>
          </cell>
          <cell r="E153" t="str">
            <v>SAGE Tunisia</v>
          </cell>
          <cell r="F153" t="str">
            <v>PRODUCTION</v>
          </cell>
          <cell r="G153" t="str">
            <v>Couturière</v>
          </cell>
          <cell r="H153" t="str">
            <v>SA</v>
          </cell>
          <cell r="K153" t="str">
            <v>DIRECTS</v>
          </cell>
          <cell r="L153" t="str">
            <v>Variable cost at standard</v>
          </cell>
          <cell r="M153" t="str">
            <v>OUVRIERE SPECIALISE</v>
          </cell>
          <cell r="N153">
            <v>43850</v>
          </cell>
          <cell r="O153" t="str">
            <v>OK</v>
          </cell>
          <cell r="P153">
            <v>-1526</v>
          </cell>
          <cell r="Q153">
            <v>44191</v>
          </cell>
          <cell r="R153" t="str">
            <v>fin de contrat</v>
          </cell>
          <cell r="T153" t="str">
            <v>CDD</v>
          </cell>
          <cell r="U153" t="str">
            <v>Contractuel</v>
          </cell>
          <cell r="V153">
            <v>44166</v>
          </cell>
          <cell r="W153">
            <v>44196</v>
          </cell>
          <cell r="Z153">
            <v>43850</v>
          </cell>
          <cell r="AA153">
            <v>1</v>
          </cell>
          <cell r="AB153">
            <v>2020</v>
          </cell>
          <cell r="AC153">
            <v>2024</v>
          </cell>
          <cell r="AD153">
            <v>5.1277777777777782</v>
          </cell>
          <cell r="AE153" t="str">
            <v>&gt; 4</v>
          </cell>
          <cell r="AF153">
            <v>33982</v>
          </cell>
          <cell r="AG153">
            <v>32.164383561643838</v>
          </cell>
          <cell r="AH153" t="str">
            <v>&gt;25&lt; 35</v>
          </cell>
          <cell r="AI153">
            <v>16488910</v>
          </cell>
          <cell r="AJ153" t="str">
            <v>08</v>
          </cell>
          <cell r="AK153" t="str">
            <v>04830006</v>
          </cell>
          <cell r="AL153">
            <v>42234</v>
          </cell>
          <cell r="AM153" t="str">
            <v>FEMME</v>
          </cell>
          <cell r="AN153" t="str">
            <v>Marié(e)</v>
          </cell>
          <cell r="AO153">
            <v>1</v>
          </cell>
          <cell r="AQ153">
            <v>3</v>
          </cell>
          <cell r="AR153">
            <v>1</v>
          </cell>
          <cell r="AS153">
            <v>44215.25</v>
          </cell>
          <cell r="AT153" t="str">
            <v>Horaire</v>
          </cell>
          <cell r="AU153">
            <v>3.1930000000000001</v>
          </cell>
          <cell r="AV153" t="str">
            <v>04</v>
          </cell>
          <cell r="AW153" t="str">
            <v>07516</v>
          </cell>
          <cell r="AX153" t="str">
            <v>00062105374</v>
          </cell>
          <cell r="AY153">
            <v>29</v>
          </cell>
          <cell r="AZ153" t="str">
            <v>ATTIJARI BANK</v>
          </cell>
          <cell r="BA153" t="str">
            <v>04075160006210537429</v>
          </cell>
          <cell r="BB153">
            <v>20</v>
          </cell>
          <cell r="BC153" t="str">
            <v>8 RUE 1110 SIDI HASSINE</v>
          </cell>
          <cell r="BD153" t="str">
            <v>TUNIS</v>
          </cell>
          <cell r="BE153">
            <v>1095</v>
          </cell>
          <cell r="BG153">
            <v>21862699</v>
          </cell>
          <cell r="BH153">
            <v>25000645</v>
          </cell>
          <cell r="BJ153" t="str">
            <v>COFAT SIDI HASSINE</v>
          </cell>
          <cell r="BK153" t="str">
            <v>-SA</v>
          </cell>
          <cell r="BN153" t="str">
            <v>04075160006210537429</v>
          </cell>
          <cell r="BO153" t="str">
            <v>MERSNI HANA</v>
          </cell>
          <cell r="BP153">
            <v>152</v>
          </cell>
          <cell r="BU153" t="str">
            <v>Non-Actif</v>
          </cell>
        </row>
        <row r="154">
          <cell r="B154">
            <v>153</v>
          </cell>
          <cell r="C154" t="str">
            <v>Mlle</v>
          </cell>
          <cell r="D154" t="str">
            <v>BEN MOHAMED SALWA</v>
          </cell>
          <cell r="E154" t="str">
            <v>SAGE Tunisia</v>
          </cell>
          <cell r="F154" t="str">
            <v>PRODUCTION</v>
          </cell>
          <cell r="G154" t="str">
            <v>Couturière</v>
          </cell>
          <cell r="H154">
            <v>560</v>
          </cell>
          <cell r="I154" t="str">
            <v>Mabrourk Ben Moussa</v>
          </cell>
          <cell r="J154" t="str">
            <v>A</v>
          </cell>
          <cell r="K154" t="str">
            <v>DIRECTS</v>
          </cell>
          <cell r="L154" t="str">
            <v>Variable cost at standard</v>
          </cell>
          <cell r="M154" t="str">
            <v>OUVRIERE SPECIALISE</v>
          </cell>
          <cell r="N154">
            <v>43850</v>
          </cell>
          <cell r="O154" t="str">
            <v>OK</v>
          </cell>
          <cell r="P154">
            <v>-431</v>
          </cell>
          <cell r="Q154">
            <v>45291</v>
          </cell>
          <cell r="R154" t="str">
            <v>Fin de contrat</v>
          </cell>
          <cell r="T154" t="str">
            <v>CDD</v>
          </cell>
          <cell r="U154" t="str">
            <v>Contractuel</v>
          </cell>
          <cell r="V154">
            <v>45261</v>
          </cell>
          <cell r="W154">
            <v>45291</v>
          </cell>
          <cell r="Z154">
            <v>43850</v>
          </cell>
          <cell r="AA154">
            <v>1</v>
          </cell>
          <cell r="AB154">
            <v>2020</v>
          </cell>
          <cell r="AC154">
            <v>2024</v>
          </cell>
          <cell r="AD154">
            <v>5.1277777777777782</v>
          </cell>
          <cell r="AE154" t="str">
            <v>&gt; 4</v>
          </cell>
          <cell r="AF154">
            <v>35025</v>
          </cell>
          <cell r="AG154">
            <v>29.306849315068494</v>
          </cell>
          <cell r="AH154" t="str">
            <v>&gt;25&lt; 35</v>
          </cell>
          <cell r="AI154">
            <v>17054605</v>
          </cell>
          <cell r="AJ154" t="str">
            <v>07</v>
          </cell>
          <cell r="AK154">
            <v>13009221</v>
          </cell>
          <cell r="AL154">
            <v>41739</v>
          </cell>
          <cell r="AM154" t="str">
            <v>FEMME</v>
          </cell>
          <cell r="AN154" t="str">
            <v>Célibataire</v>
          </cell>
          <cell r="AQ154">
            <v>3</v>
          </cell>
          <cell r="AR154">
            <v>3</v>
          </cell>
          <cell r="AS154">
            <v>44945.75</v>
          </cell>
          <cell r="AT154" t="str">
            <v>Horaire</v>
          </cell>
          <cell r="AU154">
            <v>3.3210000000000002</v>
          </cell>
          <cell r="AV154" t="str">
            <v>04</v>
          </cell>
          <cell r="AW154" t="str">
            <v>04312</v>
          </cell>
          <cell r="AX154" t="str">
            <v>80062031596</v>
          </cell>
          <cell r="AY154" t="str">
            <v>42</v>
          </cell>
          <cell r="AZ154" t="str">
            <v>ATTIJARI BANK</v>
          </cell>
          <cell r="BA154" t="str">
            <v>04043128006203159642</v>
          </cell>
          <cell r="BB154">
            <v>20</v>
          </cell>
          <cell r="BC154" t="str">
            <v>26 RUE 4506 SOMRANE</v>
          </cell>
          <cell r="BD154" t="str">
            <v>TUNIS</v>
          </cell>
          <cell r="BE154">
            <v>2052</v>
          </cell>
          <cell r="BG154">
            <v>99539161</v>
          </cell>
          <cell r="BH154">
            <v>25460979</v>
          </cell>
          <cell r="BJ154" t="str">
            <v>ZAHROUNI</v>
          </cell>
          <cell r="BK154" t="str">
            <v>A-560</v>
          </cell>
          <cell r="BL154" t="str">
            <v>1.2</v>
          </cell>
          <cell r="BN154" t="str">
            <v>04043128006203159642</v>
          </cell>
          <cell r="BO154" t="str">
            <v>BEN MOHAMED SALWA</v>
          </cell>
          <cell r="BP154">
            <v>153</v>
          </cell>
          <cell r="BR154" t="e">
            <v>#N/A</v>
          </cell>
          <cell r="BU154" t="str">
            <v>Non-Actif</v>
          </cell>
        </row>
        <row r="155">
          <cell r="B155">
            <v>154</v>
          </cell>
          <cell r="C155" t="str">
            <v>Madame</v>
          </cell>
          <cell r="D155" t="str">
            <v>OUECHTATI AMIRA</v>
          </cell>
          <cell r="E155" t="str">
            <v>SAGE Tunisia</v>
          </cell>
          <cell r="F155" t="str">
            <v>PRODUCTION</v>
          </cell>
          <cell r="G155" t="str">
            <v>Couturière</v>
          </cell>
          <cell r="H155" t="str">
            <v>CP</v>
          </cell>
          <cell r="K155" t="str">
            <v>DIRECTS</v>
          </cell>
          <cell r="L155" t="str">
            <v>Variable cost at standard</v>
          </cell>
          <cell r="M155" t="str">
            <v>OUVRIERE SPECIALISE</v>
          </cell>
          <cell r="N155">
            <v>43850</v>
          </cell>
          <cell r="O155" t="str">
            <v>OK</v>
          </cell>
          <cell r="P155">
            <v>-1740</v>
          </cell>
          <cell r="Q155">
            <v>43982</v>
          </cell>
          <cell r="R155" t="str">
            <v>MANQUE CHARGE TRAVAIL</v>
          </cell>
          <cell r="T155" t="str">
            <v>CDD</v>
          </cell>
          <cell r="U155" t="str">
            <v>Contractuel</v>
          </cell>
          <cell r="V155">
            <v>43952</v>
          </cell>
          <cell r="W155">
            <v>43982</v>
          </cell>
          <cell r="Z155">
            <v>43850</v>
          </cell>
          <cell r="AA155">
            <v>1</v>
          </cell>
          <cell r="AB155">
            <v>2020</v>
          </cell>
          <cell r="AC155">
            <v>2024</v>
          </cell>
          <cell r="AD155">
            <v>5.1277777777777782</v>
          </cell>
          <cell r="AE155" t="str">
            <v>&gt; 4</v>
          </cell>
          <cell r="AF155">
            <v>33667</v>
          </cell>
          <cell r="AG155">
            <v>33.027397260273972</v>
          </cell>
          <cell r="AH155" t="str">
            <v>&gt;25&lt; 35</v>
          </cell>
          <cell r="AK155" t="str">
            <v>09178070</v>
          </cell>
          <cell r="AL155">
            <v>40000</v>
          </cell>
          <cell r="AM155" t="str">
            <v>FEMME</v>
          </cell>
          <cell r="AN155" t="str">
            <v>Marié(e)</v>
          </cell>
          <cell r="AO155">
            <v>1</v>
          </cell>
          <cell r="AQ155">
            <v>3</v>
          </cell>
          <cell r="AR155">
            <v>1</v>
          </cell>
          <cell r="AS155">
            <v>44215.25</v>
          </cell>
          <cell r="AT155" t="str">
            <v>Horaire</v>
          </cell>
          <cell r="AU155">
            <v>3.1930000000000001</v>
          </cell>
          <cell r="AV155">
            <v>25</v>
          </cell>
          <cell r="AW155">
            <v>10300</v>
          </cell>
          <cell r="AX155" t="str">
            <v>00000704931</v>
          </cell>
          <cell r="AY155">
            <v>28</v>
          </cell>
          <cell r="AZ155" t="str">
            <v>ZITOUNA BANK</v>
          </cell>
          <cell r="BA155" t="str">
            <v>25103000000070493128</v>
          </cell>
          <cell r="BB155">
            <v>20</v>
          </cell>
          <cell r="BC155" t="str">
            <v>CITE EL WAHA EL AGBA IMM EL WALID 3</v>
          </cell>
          <cell r="BD155" t="str">
            <v>TUNIS</v>
          </cell>
          <cell r="BG155">
            <v>53281326</v>
          </cell>
          <cell r="BH155">
            <v>21626803</v>
          </cell>
          <cell r="BK155" t="str">
            <v>-CP</v>
          </cell>
          <cell r="BN155" t="str">
            <v>25103000000070493128</v>
          </cell>
          <cell r="BO155" t="str">
            <v>OUECHTATI AMIRA</v>
          </cell>
          <cell r="BP155">
            <v>154</v>
          </cell>
          <cell r="BU155" t="str">
            <v>Non-Actif</v>
          </cell>
        </row>
        <row r="156">
          <cell r="B156">
            <v>155</v>
          </cell>
          <cell r="C156" t="str">
            <v>Madame</v>
          </cell>
          <cell r="D156" t="str">
            <v>MIMOUNI HOUDA</v>
          </cell>
          <cell r="E156" t="str">
            <v>SAGE Tunisia</v>
          </cell>
          <cell r="F156" t="str">
            <v>PRODUCTION</v>
          </cell>
          <cell r="G156" t="str">
            <v>Couturière</v>
          </cell>
          <cell r="H156">
            <v>560</v>
          </cell>
          <cell r="I156" t="str">
            <v>Mabrourk Ben Moussa</v>
          </cell>
          <cell r="J156" t="str">
            <v>A</v>
          </cell>
          <cell r="K156" t="str">
            <v>DIRECTS</v>
          </cell>
          <cell r="L156" t="str">
            <v>Variable cost at standard</v>
          </cell>
          <cell r="M156" t="str">
            <v>OUVRIERE SPECIALISE</v>
          </cell>
          <cell r="N156">
            <v>43850</v>
          </cell>
          <cell r="O156">
            <v>45291</v>
          </cell>
          <cell r="T156" t="str">
            <v>CDI</v>
          </cell>
          <cell r="U156" t="str">
            <v>Titulaire</v>
          </cell>
          <cell r="V156">
            <v>45261</v>
          </cell>
          <cell r="W156">
            <v>45291</v>
          </cell>
          <cell r="Z156">
            <v>43850</v>
          </cell>
          <cell r="AA156">
            <v>1</v>
          </cell>
          <cell r="AB156">
            <v>2020</v>
          </cell>
          <cell r="AC156">
            <v>2024</v>
          </cell>
          <cell r="AD156">
            <v>5.1277777777777782</v>
          </cell>
          <cell r="AE156" t="str">
            <v>&gt; 4</v>
          </cell>
          <cell r="AF156">
            <v>29650</v>
          </cell>
          <cell r="AG156">
            <v>44.032876712328765</v>
          </cell>
          <cell r="AH156" t="str">
            <v>&gt;35&lt; 45</v>
          </cell>
          <cell r="AI156">
            <v>12516675</v>
          </cell>
          <cell r="AJ156" t="str">
            <v>05</v>
          </cell>
          <cell r="AK156" t="str">
            <v>04709923</v>
          </cell>
          <cell r="AL156">
            <v>36834</v>
          </cell>
          <cell r="AM156" t="str">
            <v>FEMME</v>
          </cell>
          <cell r="AN156" t="str">
            <v>Marié(e)</v>
          </cell>
          <cell r="AO156">
            <v>2</v>
          </cell>
          <cell r="AQ156">
            <v>3</v>
          </cell>
          <cell r="AR156">
            <v>3</v>
          </cell>
          <cell r="AS156">
            <v>44945.75</v>
          </cell>
          <cell r="AT156" t="str">
            <v>Horaire</v>
          </cell>
          <cell r="AU156">
            <v>3.3210000000000002</v>
          </cell>
          <cell r="AV156" t="str">
            <v>17</v>
          </cell>
          <cell r="AW156" t="str">
            <v>00100</v>
          </cell>
          <cell r="AX156" t="str">
            <v>00001413164</v>
          </cell>
          <cell r="AY156" t="str">
            <v>81</v>
          </cell>
          <cell r="AZ156" t="str">
            <v>LA POSTE</v>
          </cell>
          <cell r="BA156" t="str">
            <v>17001000000141316481</v>
          </cell>
          <cell r="BB156">
            <v>20</v>
          </cell>
          <cell r="BC156" t="str">
            <v>13 RUE EL ONS CITE HASSEN BELKHOUJA</v>
          </cell>
          <cell r="BD156" t="str">
            <v>MANOUBA</v>
          </cell>
          <cell r="BE156">
            <v>2010</v>
          </cell>
          <cell r="BG156">
            <v>29662014</v>
          </cell>
          <cell r="BH156">
            <v>20304528</v>
          </cell>
          <cell r="BJ156" t="str">
            <v>GARDE NATIONAL EL AGBA</v>
          </cell>
          <cell r="BK156" t="str">
            <v>A-560</v>
          </cell>
          <cell r="BL156" t="str">
            <v>2.1</v>
          </cell>
          <cell r="BN156" t="str">
            <v>17001000000141316481</v>
          </cell>
          <cell r="BO156" t="str">
            <v>MIMOUNI HOUDA</v>
          </cell>
          <cell r="BP156">
            <v>155</v>
          </cell>
          <cell r="BR156" t="e">
            <v>#N/A</v>
          </cell>
          <cell r="BT156">
            <v>826</v>
          </cell>
          <cell r="BU156" t="str">
            <v>si</v>
          </cell>
          <cell r="BV156" t="str">
            <v>560 A CP</v>
          </cell>
        </row>
        <row r="157">
          <cell r="B157">
            <v>156</v>
          </cell>
          <cell r="C157" t="str">
            <v>Madame</v>
          </cell>
          <cell r="D157" t="str">
            <v>TOUHAMI MERIAM</v>
          </cell>
          <cell r="E157" t="str">
            <v>SAGE Tunisia</v>
          </cell>
          <cell r="F157" t="str">
            <v>PRODUCTION</v>
          </cell>
          <cell r="G157" t="str">
            <v>Team leader</v>
          </cell>
          <cell r="H157" t="str">
            <v>Panda</v>
          </cell>
          <cell r="I157" t="str">
            <v>FAWZI SENDESNI</v>
          </cell>
          <cell r="J157" t="str">
            <v>B</v>
          </cell>
          <cell r="K157" t="str">
            <v>INDIRECTS</v>
          </cell>
          <cell r="L157" t="str">
            <v>Variable cost at standard</v>
          </cell>
          <cell r="M157" t="str">
            <v>OUVRIERE SPECIALISE</v>
          </cell>
          <cell r="N157">
            <v>43850</v>
          </cell>
          <cell r="O157">
            <v>45291</v>
          </cell>
          <cell r="T157" t="str">
            <v>CDI</v>
          </cell>
          <cell r="U157" t="str">
            <v>Titulaire</v>
          </cell>
          <cell r="V157">
            <v>45261</v>
          </cell>
          <cell r="W157">
            <v>45291</v>
          </cell>
          <cell r="Z157">
            <v>43850</v>
          </cell>
          <cell r="AA157">
            <v>1</v>
          </cell>
          <cell r="AB157">
            <v>2020</v>
          </cell>
          <cell r="AC157">
            <v>2024</v>
          </cell>
          <cell r="AD157">
            <v>5.1277777777777782</v>
          </cell>
          <cell r="AE157" t="str">
            <v>&gt; 4</v>
          </cell>
          <cell r="AF157">
            <v>33230</v>
          </cell>
          <cell r="AG157">
            <v>34.224657534246575</v>
          </cell>
          <cell r="AH157" t="str">
            <v>&gt;25&lt; 35</v>
          </cell>
          <cell r="AI157">
            <v>16257221</v>
          </cell>
          <cell r="AJ157" t="str">
            <v>01</v>
          </cell>
          <cell r="AK157" t="str">
            <v>04824600</v>
          </cell>
          <cell r="AL157">
            <v>39855</v>
          </cell>
          <cell r="AM157" t="str">
            <v>FEMME</v>
          </cell>
          <cell r="AN157" t="str">
            <v>Marié(e)</v>
          </cell>
          <cell r="AQ157">
            <v>5</v>
          </cell>
          <cell r="AR157">
            <v>3</v>
          </cell>
          <cell r="AS157">
            <v>44945.75</v>
          </cell>
          <cell r="AT157" t="str">
            <v>Horaire</v>
          </cell>
          <cell r="AU157">
            <v>3.3210000000000002</v>
          </cell>
          <cell r="AV157">
            <v>14</v>
          </cell>
          <cell r="AW157" t="str">
            <v>08908</v>
          </cell>
          <cell r="AX157">
            <v>91007015034</v>
          </cell>
          <cell r="AY157">
            <v>12</v>
          </cell>
          <cell r="AZ157" t="str">
            <v>BH</v>
          </cell>
          <cell r="BA157" t="str">
            <v>14089089100701503412</v>
          </cell>
          <cell r="BB157">
            <v>20</v>
          </cell>
          <cell r="BC157" t="str">
            <v>25 RUE 4035 MALLASSINE</v>
          </cell>
          <cell r="BD157" t="str">
            <v>TUNIS</v>
          </cell>
          <cell r="BF157">
            <v>44999</v>
          </cell>
          <cell r="BG157">
            <v>21673708</v>
          </cell>
          <cell r="BH157">
            <v>21683599</v>
          </cell>
          <cell r="BJ157" t="str">
            <v>EZZOUHOUR</v>
          </cell>
          <cell r="BK157" t="str">
            <v>B-Panda</v>
          </cell>
          <cell r="BL157" t="str">
            <v>3.1</v>
          </cell>
          <cell r="BN157" t="str">
            <v>14089089100701503412</v>
          </cell>
          <cell r="BO157" t="str">
            <v>TOUHAMI MERIAM</v>
          </cell>
          <cell r="BP157">
            <v>156</v>
          </cell>
          <cell r="BR157">
            <v>156</v>
          </cell>
          <cell r="BT157">
            <v>635</v>
          </cell>
          <cell r="BU157" t="str">
            <v>si</v>
          </cell>
          <cell r="BV157" t="str">
            <v>139 B SP</v>
          </cell>
        </row>
        <row r="158">
          <cell r="B158">
            <v>157</v>
          </cell>
          <cell r="C158" t="str">
            <v>Mlle</v>
          </cell>
          <cell r="D158" t="str">
            <v>GHANMI NAJET</v>
          </cell>
          <cell r="E158" t="str">
            <v>SAGE Tunisia</v>
          </cell>
          <cell r="F158" t="str">
            <v>PRODUCTION</v>
          </cell>
          <cell r="G158" t="str">
            <v>Couturière</v>
          </cell>
          <cell r="H158" t="str">
            <v>CP</v>
          </cell>
          <cell r="K158" t="str">
            <v>DIRECTS</v>
          </cell>
          <cell r="L158" t="str">
            <v>Variable cost at standard</v>
          </cell>
          <cell r="M158" t="str">
            <v>OUVRIERE SPECIALISE</v>
          </cell>
          <cell r="N158">
            <v>43850</v>
          </cell>
          <cell r="O158" t="str">
            <v>OK</v>
          </cell>
          <cell r="P158">
            <v>-1557</v>
          </cell>
          <cell r="Q158">
            <v>44116</v>
          </cell>
          <cell r="R158" t="str">
            <v xml:space="preserve">abandon de poste </v>
          </cell>
          <cell r="T158" t="str">
            <v>CDD</v>
          </cell>
          <cell r="U158" t="str">
            <v>Contractuel</v>
          </cell>
          <cell r="V158">
            <v>44105</v>
          </cell>
          <cell r="W158">
            <v>44165</v>
          </cell>
          <cell r="Z158">
            <v>43850</v>
          </cell>
          <cell r="AA158">
            <v>1</v>
          </cell>
          <cell r="AB158">
            <v>2020</v>
          </cell>
          <cell r="AC158">
            <v>2024</v>
          </cell>
          <cell r="AD158">
            <v>5.1277777777777782</v>
          </cell>
          <cell r="AE158" t="str">
            <v>&gt; 4</v>
          </cell>
          <cell r="AF158">
            <v>34613</v>
          </cell>
          <cell r="AG158">
            <v>30.435616438356163</v>
          </cell>
          <cell r="AH158" t="str">
            <v>&gt;25&lt; 35</v>
          </cell>
          <cell r="AI158">
            <v>17029338</v>
          </cell>
          <cell r="AJ158" t="str">
            <v>03</v>
          </cell>
          <cell r="AK158">
            <v>11378679</v>
          </cell>
          <cell r="AL158">
            <v>41913</v>
          </cell>
          <cell r="AM158" t="str">
            <v>FEMME</v>
          </cell>
          <cell r="AN158" t="str">
            <v>Célibataire</v>
          </cell>
          <cell r="AQ158">
            <v>3</v>
          </cell>
          <cell r="AR158">
            <v>1</v>
          </cell>
          <cell r="AS158">
            <v>44215.25</v>
          </cell>
          <cell r="AT158" t="str">
            <v>Horaire</v>
          </cell>
          <cell r="AU158">
            <v>3.1930000000000001</v>
          </cell>
          <cell r="AV158" t="str">
            <v>07</v>
          </cell>
          <cell r="AW158" t="str">
            <v>01800</v>
          </cell>
          <cell r="AX158">
            <v>86105533346</v>
          </cell>
          <cell r="AY158">
            <v>85</v>
          </cell>
          <cell r="AZ158" t="str">
            <v>AMEN BANK</v>
          </cell>
          <cell r="BA158" t="str">
            <v>07018008610553334685</v>
          </cell>
          <cell r="BB158">
            <v>20</v>
          </cell>
          <cell r="BC158" t="str">
            <v>44 RUE BERLINE MOUROUJ 5</v>
          </cell>
          <cell r="BD158" t="str">
            <v>BEN AROUS</v>
          </cell>
          <cell r="BE158">
            <v>2074</v>
          </cell>
          <cell r="BF158" t="str">
            <v>Oui</v>
          </cell>
          <cell r="BG158">
            <v>55699081</v>
          </cell>
          <cell r="BH158">
            <v>97677034</v>
          </cell>
          <cell r="BJ158" t="str">
            <v>MG MOUROUJ 6</v>
          </cell>
          <cell r="BK158" t="str">
            <v>-CP</v>
          </cell>
          <cell r="BN158" t="str">
            <v>07018008610553334685</v>
          </cell>
          <cell r="BO158" t="str">
            <v>GHANMI NAJET</v>
          </cell>
          <cell r="BP158">
            <v>157</v>
          </cell>
          <cell r="BU158" t="str">
            <v>Non-Actif</v>
          </cell>
        </row>
        <row r="159">
          <cell r="B159">
            <v>158</v>
          </cell>
          <cell r="C159" t="str">
            <v>Monsieur</v>
          </cell>
          <cell r="D159" t="str">
            <v>HANBLI MAJDI</v>
          </cell>
          <cell r="E159" t="str">
            <v>SAGE Tunisia</v>
          </cell>
          <cell r="F159" t="str">
            <v>PRODUCTION</v>
          </cell>
          <cell r="G159" t="str">
            <v>Couturière</v>
          </cell>
          <cell r="H159" t="str">
            <v>CP</v>
          </cell>
          <cell r="K159" t="str">
            <v>DIRECTS</v>
          </cell>
          <cell r="L159" t="str">
            <v>Variable cost at standard</v>
          </cell>
          <cell r="M159" t="str">
            <v>OUVRIER SPECIALISE</v>
          </cell>
          <cell r="N159">
            <v>43850</v>
          </cell>
          <cell r="O159" t="str">
            <v>OK</v>
          </cell>
          <cell r="P159">
            <v>-1771</v>
          </cell>
          <cell r="Q159">
            <v>43952</v>
          </cell>
          <cell r="R159" t="str">
            <v>MANQUE CHARGE TRAVAIL</v>
          </cell>
          <cell r="T159" t="str">
            <v>CDD</v>
          </cell>
          <cell r="U159" t="str">
            <v>Contractuel</v>
          </cell>
          <cell r="V159">
            <v>43922</v>
          </cell>
          <cell r="W159">
            <v>43951</v>
          </cell>
          <cell r="Z159">
            <v>43850</v>
          </cell>
          <cell r="AA159">
            <v>1</v>
          </cell>
          <cell r="AB159">
            <v>2020</v>
          </cell>
          <cell r="AC159">
            <v>2024</v>
          </cell>
          <cell r="AD159">
            <v>5.1277777777777782</v>
          </cell>
          <cell r="AE159" t="str">
            <v>&gt; 4</v>
          </cell>
          <cell r="AF159">
            <v>36380</v>
          </cell>
          <cell r="AG159">
            <v>25.594520547945205</v>
          </cell>
          <cell r="AH159" t="str">
            <v>&gt;25&lt; 35</v>
          </cell>
          <cell r="AI159">
            <v>17372039</v>
          </cell>
          <cell r="AJ159" t="str">
            <v>09</v>
          </cell>
          <cell r="AK159" t="str">
            <v>07221690</v>
          </cell>
          <cell r="AL159">
            <v>41911</v>
          </cell>
          <cell r="AM159" t="str">
            <v>HOMME</v>
          </cell>
          <cell r="AN159" t="str">
            <v>Célibataire</v>
          </cell>
          <cell r="AQ159">
            <v>3</v>
          </cell>
          <cell r="AR159">
            <v>1</v>
          </cell>
          <cell r="AS159">
            <v>44215.25</v>
          </cell>
          <cell r="AT159" t="str">
            <v>Horaire</v>
          </cell>
          <cell r="AU159">
            <v>3.1930000000000001</v>
          </cell>
          <cell r="AV159">
            <v>17</v>
          </cell>
          <cell r="AW159" t="str">
            <v>00100</v>
          </cell>
          <cell r="AX159" t="str">
            <v>00002848635</v>
          </cell>
          <cell r="AY159">
            <v>80</v>
          </cell>
          <cell r="AZ159" t="str">
            <v>LA POSTE</v>
          </cell>
          <cell r="BA159" t="str">
            <v>17001000000284863580</v>
          </cell>
          <cell r="BB159">
            <v>20</v>
          </cell>
          <cell r="BC159" t="str">
            <v>33 RUE 9260 JBEL JELOUD</v>
          </cell>
          <cell r="BD159" t="str">
            <v>TUNIS</v>
          </cell>
          <cell r="BG159">
            <v>50338280</v>
          </cell>
          <cell r="BH159">
            <v>24722892</v>
          </cell>
          <cell r="BJ159" t="str">
            <v>JEBAL JELOUD</v>
          </cell>
          <cell r="BK159" t="str">
            <v>-CP</v>
          </cell>
          <cell r="BN159" t="str">
            <v>17001000000284863580</v>
          </cell>
          <cell r="BO159" t="str">
            <v>HANBLI MAJDI</v>
          </cell>
          <cell r="BP159">
            <v>158</v>
          </cell>
          <cell r="BU159" t="str">
            <v>Non-Actif</v>
          </cell>
        </row>
        <row r="160">
          <cell r="B160">
            <v>159</v>
          </cell>
          <cell r="C160" t="str">
            <v>Madame</v>
          </cell>
          <cell r="D160" t="str">
            <v>OUN OLFA</v>
          </cell>
          <cell r="E160" t="str">
            <v>SAGE Tunisia</v>
          </cell>
          <cell r="F160" t="str">
            <v>PRODUCTION</v>
          </cell>
          <cell r="G160" t="str">
            <v>Couturière</v>
          </cell>
          <cell r="H160">
            <v>560</v>
          </cell>
          <cell r="J160" t="str">
            <v>A</v>
          </cell>
          <cell r="K160" t="str">
            <v>DIRECTS</v>
          </cell>
          <cell r="L160" t="str">
            <v>Variable cost at standard</v>
          </cell>
          <cell r="M160" t="str">
            <v>OUVRIERE SPECIALISE</v>
          </cell>
          <cell r="N160">
            <v>43850</v>
          </cell>
          <cell r="O160" t="str">
            <v>OK</v>
          </cell>
          <cell r="P160">
            <v>-1102</v>
          </cell>
          <cell r="Q160">
            <v>44595</v>
          </cell>
          <cell r="R160" t="str">
            <v xml:space="preserve">abandon de poste </v>
          </cell>
          <cell r="T160" t="str">
            <v>CDD</v>
          </cell>
          <cell r="U160" t="str">
            <v>Contractuel</v>
          </cell>
          <cell r="V160">
            <v>44562</v>
          </cell>
          <cell r="W160">
            <v>44620</v>
          </cell>
          <cell r="Z160">
            <v>43850</v>
          </cell>
          <cell r="AA160">
            <v>1</v>
          </cell>
          <cell r="AB160">
            <v>2020</v>
          </cell>
          <cell r="AC160">
            <v>2024</v>
          </cell>
          <cell r="AD160">
            <v>5.1277777777777782</v>
          </cell>
          <cell r="AE160" t="str">
            <v>&gt; 4</v>
          </cell>
          <cell r="AF160">
            <v>33124</v>
          </cell>
          <cell r="AG160">
            <v>34.515068493150686</v>
          </cell>
          <cell r="AH160" t="str">
            <v>&gt;25&lt; 35</v>
          </cell>
          <cell r="AI160">
            <v>16278366</v>
          </cell>
          <cell r="AJ160" t="str">
            <v>02</v>
          </cell>
          <cell r="AK160" t="str">
            <v>07159064</v>
          </cell>
          <cell r="AL160">
            <v>39126</v>
          </cell>
          <cell r="AM160" t="str">
            <v>FEMME</v>
          </cell>
          <cell r="AN160" t="str">
            <v>Marié(e)</v>
          </cell>
          <cell r="AO160">
            <v>0</v>
          </cell>
          <cell r="AQ160">
            <v>3</v>
          </cell>
          <cell r="AR160">
            <v>2</v>
          </cell>
          <cell r="AS160">
            <v>44580.5</v>
          </cell>
          <cell r="AT160" t="str">
            <v>Horaire</v>
          </cell>
          <cell r="AU160">
            <v>3.1930000000000001</v>
          </cell>
          <cell r="AV160" t="str">
            <v>25</v>
          </cell>
          <cell r="AW160" t="str">
            <v>12700</v>
          </cell>
          <cell r="AX160" t="str">
            <v>00000709648</v>
          </cell>
          <cell r="AY160" t="str">
            <v>26</v>
          </cell>
          <cell r="AZ160" t="str">
            <v>ZITOUNA BANK</v>
          </cell>
          <cell r="BA160" t="str">
            <v>25127000000070964826</v>
          </cell>
          <cell r="BB160">
            <v>20</v>
          </cell>
          <cell r="BC160" t="str">
            <v>19 RUE SABRA ET CHATELLA CITE IZDIHAR</v>
          </cell>
          <cell r="BD160" t="str">
            <v>FOUCHANA</v>
          </cell>
          <cell r="BE160">
            <v>2082</v>
          </cell>
          <cell r="BF160" t="str">
            <v>Oui</v>
          </cell>
          <cell r="BG160">
            <v>22993241</v>
          </cell>
          <cell r="BH160">
            <v>22597321</v>
          </cell>
          <cell r="BJ160" t="str">
            <v>ROND POINT FOUCHANA</v>
          </cell>
          <cell r="BK160" t="str">
            <v>A-560</v>
          </cell>
          <cell r="BN160" t="str">
            <v>25127000000070964826</v>
          </cell>
          <cell r="BO160" t="str">
            <v>OUN OLFA</v>
          </cell>
          <cell r="BP160">
            <v>159</v>
          </cell>
          <cell r="BU160" t="str">
            <v>Non-Actif</v>
          </cell>
        </row>
        <row r="161">
          <cell r="B161">
            <v>160</v>
          </cell>
          <cell r="C161" t="str">
            <v>Madame</v>
          </cell>
          <cell r="D161" t="str">
            <v>OUESLATI IMEN</v>
          </cell>
          <cell r="E161" t="str">
            <v>SAGE Tunisia</v>
          </cell>
          <cell r="F161" t="str">
            <v>PRODUCTION</v>
          </cell>
          <cell r="G161" t="str">
            <v>Couturière</v>
          </cell>
          <cell r="K161" t="str">
            <v>DIRECTS</v>
          </cell>
          <cell r="L161" t="str">
            <v>Variable cost at standard</v>
          </cell>
          <cell r="M161" t="str">
            <v>OUVRIERE SPECIALISE</v>
          </cell>
          <cell r="N161">
            <v>43850</v>
          </cell>
          <cell r="O161" t="str">
            <v>OK</v>
          </cell>
          <cell r="P161">
            <v>-1832</v>
          </cell>
          <cell r="Q161">
            <v>43876</v>
          </cell>
          <cell r="R161" t="str">
            <v xml:space="preserve">abandon de poste </v>
          </cell>
          <cell r="T161" t="str">
            <v>CDD</v>
          </cell>
          <cell r="U161" t="str">
            <v>Contractuel</v>
          </cell>
          <cell r="V161">
            <v>43850</v>
          </cell>
          <cell r="W161">
            <v>43890</v>
          </cell>
          <cell r="Z161">
            <v>43850</v>
          </cell>
          <cell r="AA161">
            <v>1</v>
          </cell>
          <cell r="AB161">
            <v>2020</v>
          </cell>
          <cell r="AC161">
            <v>2024</v>
          </cell>
          <cell r="AD161">
            <v>5.1277777777777782</v>
          </cell>
          <cell r="AE161" t="str">
            <v>&gt; 4</v>
          </cell>
          <cell r="AF161">
            <v>30282</v>
          </cell>
          <cell r="AG161">
            <v>42.301369863013697</v>
          </cell>
          <cell r="AH161" t="str">
            <v>&gt;35&lt; 45</v>
          </cell>
          <cell r="AI161">
            <v>12725836</v>
          </cell>
          <cell r="AJ161" t="str">
            <v>08</v>
          </cell>
          <cell r="AK161" t="str">
            <v>07101954</v>
          </cell>
          <cell r="AL161">
            <v>43011</v>
          </cell>
          <cell r="AM161" t="str">
            <v>FEMME</v>
          </cell>
          <cell r="AN161" t="str">
            <v>Marié(e)</v>
          </cell>
          <cell r="AO161">
            <v>1</v>
          </cell>
          <cell r="AQ161">
            <v>3</v>
          </cell>
          <cell r="AR161">
            <v>1</v>
          </cell>
          <cell r="AS161">
            <v>44215.25</v>
          </cell>
          <cell r="AT161" t="str">
            <v>Horaire</v>
          </cell>
          <cell r="AU161">
            <v>3.1930000000000001</v>
          </cell>
          <cell r="AV161">
            <v>25</v>
          </cell>
          <cell r="AW161" t="str">
            <v>02700</v>
          </cell>
          <cell r="AX161" t="str">
            <v>00000582089</v>
          </cell>
          <cell r="AY161">
            <v>76</v>
          </cell>
          <cell r="AZ161" t="str">
            <v>ZITOUNA BANK</v>
          </cell>
          <cell r="BA161" t="str">
            <v>25027000000058208976</v>
          </cell>
          <cell r="BB161">
            <v>20</v>
          </cell>
          <cell r="BC161" t="str">
            <v>23 RUE 10410 CITE ENNOUR</v>
          </cell>
          <cell r="BD161" t="str">
            <v>TUNIS</v>
          </cell>
          <cell r="BE161">
            <v>2053</v>
          </cell>
          <cell r="BG161">
            <v>58877896</v>
          </cell>
          <cell r="BH161">
            <v>22295073</v>
          </cell>
          <cell r="BJ161" t="str">
            <v>OUARDIA</v>
          </cell>
          <cell r="BK161" t="str">
            <v>-</v>
          </cell>
          <cell r="BN161" t="str">
            <v>25027000000058208976</v>
          </cell>
          <cell r="BO161" t="str">
            <v>OUESLATI IMEN</v>
          </cell>
          <cell r="BP161">
            <v>160</v>
          </cell>
          <cell r="BR161" t="str">
            <v>OK POUR INTAGRATION RDV 12/07</v>
          </cell>
          <cell r="BU161" t="str">
            <v>Non-Actif</v>
          </cell>
        </row>
        <row r="162">
          <cell r="B162">
            <v>161</v>
          </cell>
          <cell r="C162" t="str">
            <v>Monsieur</v>
          </cell>
          <cell r="D162" t="str">
            <v>SALEM AYMEN</v>
          </cell>
          <cell r="E162" t="str">
            <v>SAGE Tunisia</v>
          </cell>
          <cell r="F162" t="str">
            <v>QUALITE</v>
          </cell>
          <cell r="G162" t="str">
            <v>Contrôle Qualité</v>
          </cell>
          <cell r="J162" t="str">
            <v>B</v>
          </cell>
          <cell r="K162" t="str">
            <v>INDIRECTS</v>
          </cell>
          <cell r="L162" t="str">
            <v>Variable cost at standard</v>
          </cell>
          <cell r="M162" t="str">
            <v>Contrôleur Qualité</v>
          </cell>
          <cell r="N162">
            <v>43851</v>
          </cell>
          <cell r="O162" t="str">
            <v>OK</v>
          </cell>
          <cell r="P162">
            <v>-1253</v>
          </cell>
          <cell r="Q162">
            <v>44457</v>
          </cell>
          <cell r="R162" t="str">
            <v>faute Qualité coupe</v>
          </cell>
          <cell r="T162" t="str">
            <v>CDD</v>
          </cell>
          <cell r="U162" t="str">
            <v>Contractuel</v>
          </cell>
          <cell r="V162">
            <v>44440</v>
          </cell>
          <cell r="W162">
            <v>44469</v>
          </cell>
          <cell r="X162">
            <v>43846</v>
          </cell>
          <cell r="Y162">
            <v>44165</v>
          </cell>
          <cell r="Z162">
            <v>44166</v>
          </cell>
          <cell r="AA162">
            <v>1</v>
          </cell>
          <cell r="AB162">
            <v>2020</v>
          </cell>
          <cell r="AC162">
            <v>2024</v>
          </cell>
          <cell r="AD162">
            <v>5.125</v>
          </cell>
          <cell r="AE162" t="str">
            <v>&gt; 4</v>
          </cell>
          <cell r="AF162">
            <v>33242</v>
          </cell>
          <cell r="AG162">
            <v>34.19178082191781</v>
          </cell>
          <cell r="AH162" t="str">
            <v>&gt;25&lt; 35</v>
          </cell>
          <cell r="AI162">
            <v>17460434</v>
          </cell>
          <cell r="AJ162" t="str">
            <v>03</v>
          </cell>
          <cell r="AK162" t="str">
            <v>09955528</v>
          </cell>
          <cell r="AL162">
            <v>42452</v>
          </cell>
          <cell r="AM162" t="str">
            <v>HOMME</v>
          </cell>
          <cell r="AN162" t="str">
            <v>Célibataire</v>
          </cell>
          <cell r="AR162">
            <v>2</v>
          </cell>
          <cell r="AS162">
            <v>44581.5</v>
          </cell>
          <cell r="AT162" t="str">
            <v>Horaire</v>
          </cell>
          <cell r="AU162">
            <v>3.1930000000000001</v>
          </cell>
          <cell r="AV162">
            <v>25</v>
          </cell>
          <cell r="AW162" t="str">
            <v>03200</v>
          </cell>
          <cell r="AX162" t="str">
            <v>00000577902</v>
          </cell>
          <cell r="AY162">
            <v>93</v>
          </cell>
          <cell r="AZ162" t="str">
            <v>ZITOUNA BANK</v>
          </cell>
          <cell r="BA162" t="str">
            <v>25032000000057790293</v>
          </cell>
          <cell r="BB162">
            <v>20</v>
          </cell>
          <cell r="BC162" t="str">
            <v>RUE OM KALTHOUM IMM SAADA 4ETAGE APP 4</v>
          </cell>
          <cell r="BD162" t="str">
            <v>KHAZNADAR</v>
          </cell>
          <cell r="BF162" t="str">
            <v>Oui</v>
          </cell>
          <cell r="BG162">
            <v>22353127</v>
          </cell>
          <cell r="BH162">
            <v>50081824</v>
          </cell>
          <cell r="BJ162" t="str">
            <v>ARTISANA</v>
          </cell>
          <cell r="BK162" t="str">
            <v>B-</v>
          </cell>
          <cell r="BN162" t="str">
            <v>25032000000057790293</v>
          </cell>
          <cell r="BO162" t="str">
            <v>SALEM AYMEN</v>
          </cell>
          <cell r="BP162">
            <v>161</v>
          </cell>
          <cell r="BU162" t="str">
            <v>Non-Actif</v>
          </cell>
        </row>
        <row r="163">
          <cell r="B163">
            <v>162</v>
          </cell>
          <cell r="C163" t="str">
            <v>Mlle</v>
          </cell>
          <cell r="D163" t="str">
            <v>AYARI SONDES</v>
          </cell>
          <cell r="E163" t="str">
            <v>SAGE Tunisia</v>
          </cell>
          <cell r="F163" t="str">
            <v>PRODUCTION</v>
          </cell>
          <cell r="G163" t="str">
            <v>Couturière</v>
          </cell>
          <cell r="H163" t="str">
            <v>SA</v>
          </cell>
          <cell r="K163" t="str">
            <v>DIRECTS</v>
          </cell>
          <cell r="L163" t="str">
            <v>Variable cost at standard</v>
          </cell>
          <cell r="M163" t="str">
            <v>OUVRIERE SPECIALISE</v>
          </cell>
          <cell r="N163">
            <v>43857</v>
          </cell>
          <cell r="O163" t="str">
            <v>OK</v>
          </cell>
          <cell r="P163">
            <v>-1801</v>
          </cell>
          <cell r="Q163">
            <v>43883</v>
          </cell>
          <cell r="R163" t="str">
            <v xml:space="preserve">abandon de poste </v>
          </cell>
          <cell r="T163" t="str">
            <v>CDD</v>
          </cell>
          <cell r="U163" t="str">
            <v>Contractuel</v>
          </cell>
          <cell r="V163">
            <v>43891</v>
          </cell>
          <cell r="W163">
            <v>43921</v>
          </cell>
          <cell r="Z163">
            <v>43857</v>
          </cell>
          <cell r="AA163">
            <v>1</v>
          </cell>
          <cell r="AB163">
            <v>2020</v>
          </cell>
          <cell r="AC163">
            <v>2024</v>
          </cell>
          <cell r="AD163">
            <v>5.1083333333333334</v>
          </cell>
          <cell r="AE163" t="str">
            <v>&gt; 4</v>
          </cell>
          <cell r="AF163">
            <v>33559</v>
          </cell>
          <cell r="AG163">
            <v>33.323287671232876</v>
          </cell>
          <cell r="AH163" t="str">
            <v>&gt;25&lt; 35</v>
          </cell>
          <cell r="AI163">
            <v>16388961</v>
          </cell>
          <cell r="AJ163" t="str">
            <v>08</v>
          </cell>
          <cell r="AK163" t="str">
            <v>07174766</v>
          </cell>
          <cell r="AL163">
            <v>39750</v>
          </cell>
          <cell r="AM163" t="str">
            <v>FEMME</v>
          </cell>
          <cell r="AN163" t="str">
            <v>Célibataire</v>
          </cell>
          <cell r="AQ163">
            <v>3</v>
          </cell>
          <cell r="AR163">
            <v>1</v>
          </cell>
          <cell r="AS163">
            <v>44222.25</v>
          </cell>
          <cell r="AT163" t="str">
            <v>Horaire</v>
          </cell>
          <cell r="AU163">
            <v>3.1930000000000001</v>
          </cell>
          <cell r="AV163" t="str">
            <v>05</v>
          </cell>
          <cell r="AW163" t="str">
            <v>03000</v>
          </cell>
          <cell r="AX163" t="str">
            <v>00825024859</v>
          </cell>
          <cell r="AY163">
            <v>72</v>
          </cell>
          <cell r="AZ163" t="str">
            <v>BT</v>
          </cell>
          <cell r="BA163" t="str">
            <v>05030000082502485972</v>
          </cell>
          <cell r="BB163">
            <v>20</v>
          </cell>
          <cell r="BC163" t="str">
            <v>11 RUE EL MAARI CITE HACHED M4HAMDIA</v>
          </cell>
          <cell r="BD163" t="str">
            <v>BEN AROUS</v>
          </cell>
          <cell r="BE163">
            <v>1145</v>
          </cell>
          <cell r="BG163">
            <v>22862175</v>
          </cell>
          <cell r="BH163">
            <v>96892673</v>
          </cell>
          <cell r="BK163" t="str">
            <v>-SA</v>
          </cell>
          <cell r="BN163" t="str">
            <v>05030000082502485972</v>
          </cell>
          <cell r="BO163" t="str">
            <v>AYARI SONDES</v>
          </cell>
          <cell r="BP163">
            <v>162</v>
          </cell>
          <cell r="BU163" t="str">
            <v>Non-Actif</v>
          </cell>
        </row>
        <row r="164">
          <cell r="B164">
            <v>163</v>
          </cell>
          <cell r="C164" t="str">
            <v>Madame</v>
          </cell>
          <cell r="D164" t="str">
            <v>BEN AMMAR LILIA</v>
          </cell>
          <cell r="E164" t="str">
            <v>SAGE Tunisia</v>
          </cell>
          <cell r="F164" t="str">
            <v>PRODUCTION</v>
          </cell>
          <cell r="G164" t="str">
            <v>Couturière</v>
          </cell>
          <cell r="H164" t="str">
            <v>AP-T</v>
          </cell>
          <cell r="J164" t="str">
            <v>B</v>
          </cell>
          <cell r="K164" t="str">
            <v>DIRECTS</v>
          </cell>
          <cell r="L164" t="str">
            <v>Variable cost at standard</v>
          </cell>
          <cell r="M164" t="str">
            <v>OUVRIERE SPECIALISE</v>
          </cell>
          <cell r="N164">
            <v>43857</v>
          </cell>
          <cell r="O164" t="str">
            <v>OK</v>
          </cell>
          <cell r="P164">
            <v>-1436</v>
          </cell>
          <cell r="Q164">
            <v>44275</v>
          </cell>
          <cell r="R164" t="str">
            <v xml:space="preserve">abandon de poste </v>
          </cell>
          <cell r="T164" t="str">
            <v>CDD</v>
          </cell>
          <cell r="U164" t="str">
            <v>Contractuel</v>
          </cell>
          <cell r="V164">
            <v>44228</v>
          </cell>
          <cell r="W164">
            <v>44286</v>
          </cell>
          <cell r="Z164">
            <v>43857</v>
          </cell>
          <cell r="AA164">
            <v>1</v>
          </cell>
          <cell r="AB164">
            <v>2020</v>
          </cell>
          <cell r="AC164">
            <v>2024</v>
          </cell>
          <cell r="AD164">
            <v>5.1083333333333334</v>
          </cell>
          <cell r="AE164" t="str">
            <v>&gt; 4</v>
          </cell>
          <cell r="AF164">
            <v>30587</v>
          </cell>
          <cell r="AG164">
            <v>41.465753424657535</v>
          </cell>
          <cell r="AH164" t="str">
            <v>&gt;35&lt; 45</v>
          </cell>
          <cell r="AI164">
            <v>16429034</v>
          </cell>
          <cell r="AJ164" t="str">
            <v>03</v>
          </cell>
          <cell r="AK164" t="str">
            <v>04731280</v>
          </cell>
          <cell r="AL164">
            <v>40906</v>
          </cell>
          <cell r="AM164" t="str">
            <v>FEMME</v>
          </cell>
          <cell r="AN164" t="str">
            <v>Marié(e)</v>
          </cell>
          <cell r="AO164">
            <v>2</v>
          </cell>
          <cell r="AQ164">
            <v>3</v>
          </cell>
          <cell r="AR164">
            <v>2</v>
          </cell>
          <cell r="AS164">
            <v>44587.5</v>
          </cell>
          <cell r="AT164" t="str">
            <v>Horaire</v>
          </cell>
          <cell r="AU164">
            <v>3.1930000000000001</v>
          </cell>
          <cell r="AV164">
            <v>17</v>
          </cell>
          <cell r="AW164" t="str">
            <v>00100</v>
          </cell>
          <cell r="AX164" t="str">
            <v>00000176125</v>
          </cell>
          <cell r="AY164">
            <v>75</v>
          </cell>
          <cell r="AZ164" t="str">
            <v>LA POSTE</v>
          </cell>
          <cell r="BA164" t="str">
            <v>17001000000017612575</v>
          </cell>
          <cell r="BB164">
            <v>20</v>
          </cell>
          <cell r="BC164" t="str">
            <v>13 RUE ABDALLAH IBN HABHAB</v>
          </cell>
          <cell r="BD164" t="str">
            <v>SIDI HASSINE</v>
          </cell>
          <cell r="BE164">
            <v>1095</v>
          </cell>
          <cell r="BF164" t="str">
            <v>Oui</v>
          </cell>
          <cell r="BG164">
            <v>58639987</v>
          </cell>
          <cell r="BJ164" t="str">
            <v>BEN DAHHA</v>
          </cell>
          <cell r="BK164" t="str">
            <v>B-AP-T</v>
          </cell>
          <cell r="BN164" t="str">
            <v>17001000000017612575</v>
          </cell>
          <cell r="BO164" t="str">
            <v>BEN AMMAR LILIA</v>
          </cell>
          <cell r="BP164">
            <v>163</v>
          </cell>
          <cell r="BU164" t="str">
            <v>Non-Actif</v>
          </cell>
        </row>
        <row r="165">
          <cell r="B165">
            <v>164</v>
          </cell>
          <cell r="C165" t="str">
            <v>Mlle</v>
          </cell>
          <cell r="D165" t="str">
            <v>NAFFATI YOSRA</v>
          </cell>
          <cell r="E165" t="str">
            <v>SAGE Tunisia</v>
          </cell>
          <cell r="F165" t="str">
            <v>PRODUCTION</v>
          </cell>
          <cell r="G165" t="str">
            <v>Couturière</v>
          </cell>
          <cell r="H165" t="str">
            <v>SA</v>
          </cell>
          <cell r="K165" t="str">
            <v>DIRECTS</v>
          </cell>
          <cell r="L165" t="str">
            <v>Variable cost at standard</v>
          </cell>
          <cell r="M165" t="str">
            <v>OUVRIERE SPECIALISE</v>
          </cell>
          <cell r="N165">
            <v>43857</v>
          </cell>
          <cell r="O165" t="str">
            <v>OK</v>
          </cell>
          <cell r="P165">
            <v>-1740</v>
          </cell>
          <cell r="Q165">
            <v>43982</v>
          </cell>
          <cell r="R165" t="str">
            <v>MANQUE CHARGE TRAVAIL</v>
          </cell>
          <cell r="T165" t="str">
            <v>CDD</v>
          </cell>
          <cell r="U165" t="str">
            <v>Contractuel</v>
          </cell>
          <cell r="V165">
            <v>43952</v>
          </cell>
          <cell r="W165">
            <v>43982</v>
          </cell>
          <cell r="Z165">
            <v>43857</v>
          </cell>
          <cell r="AA165">
            <v>1</v>
          </cell>
          <cell r="AB165">
            <v>2020</v>
          </cell>
          <cell r="AC165">
            <v>2024</v>
          </cell>
          <cell r="AD165">
            <v>5.1083333333333334</v>
          </cell>
          <cell r="AE165" t="str">
            <v>&gt; 4</v>
          </cell>
          <cell r="AF165">
            <v>33198</v>
          </cell>
          <cell r="AG165">
            <v>34.31232876712329</v>
          </cell>
          <cell r="AH165" t="str">
            <v>&gt;25&lt; 35</v>
          </cell>
          <cell r="AI165">
            <v>16186341</v>
          </cell>
          <cell r="AJ165" t="str">
            <v>07</v>
          </cell>
          <cell r="AK165" t="str">
            <v>07172387</v>
          </cell>
          <cell r="AL165">
            <v>39682</v>
          </cell>
          <cell r="AM165" t="str">
            <v>FEMME</v>
          </cell>
          <cell r="AN165" t="str">
            <v>Célibataire</v>
          </cell>
          <cell r="AQ165">
            <v>3</v>
          </cell>
          <cell r="AR165">
            <v>1</v>
          </cell>
          <cell r="AS165">
            <v>44222.25</v>
          </cell>
          <cell r="AT165" t="str">
            <v>Horaire</v>
          </cell>
          <cell r="AU165">
            <v>3.1930000000000001</v>
          </cell>
          <cell r="AV165">
            <v>17</v>
          </cell>
          <cell r="AW165" t="str">
            <v>00100</v>
          </cell>
          <cell r="AX165" t="str">
            <v>00002587077</v>
          </cell>
          <cell r="AY165">
            <v>24</v>
          </cell>
          <cell r="AZ165" t="str">
            <v>LA POSTE</v>
          </cell>
          <cell r="BA165" t="str">
            <v>17001000000258707724</v>
          </cell>
          <cell r="BB165">
            <v>20</v>
          </cell>
          <cell r="BC165" t="str">
            <v>CITE MONGI SLIM MHAMDIA</v>
          </cell>
          <cell r="BD165" t="str">
            <v>BEN AROUS</v>
          </cell>
          <cell r="BE165">
            <v>1145</v>
          </cell>
          <cell r="BG165">
            <v>55420507</v>
          </cell>
          <cell r="BH165">
            <v>58981452</v>
          </cell>
          <cell r="BJ165" t="str">
            <v>MOSQUE ESSALEM MHAMDIA</v>
          </cell>
          <cell r="BK165" t="str">
            <v>-SA</v>
          </cell>
          <cell r="BN165" t="str">
            <v>17001000000258707724</v>
          </cell>
          <cell r="BO165" t="str">
            <v>NAFFATI YOSRA</v>
          </cell>
          <cell r="BP165">
            <v>164</v>
          </cell>
          <cell r="BU165" t="str">
            <v>Non-Actif</v>
          </cell>
        </row>
        <row r="166">
          <cell r="B166">
            <v>165</v>
          </cell>
          <cell r="C166" t="str">
            <v>Madame</v>
          </cell>
          <cell r="D166" t="str">
            <v>FERCHICHI BOUTHAINA</v>
          </cell>
          <cell r="E166" t="str">
            <v>SAGE Tunisia</v>
          </cell>
          <cell r="F166" t="str">
            <v>PRODUCTION</v>
          </cell>
          <cell r="G166" t="str">
            <v>Couturière</v>
          </cell>
          <cell r="H166" t="str">
            <v>SP</v>
          </cell>
          <cell r="K166" t="str">
            <v>DIRECTS</v>
          </cell>
          <cell r="L166" t="str">
            <v>Variable cost at standard</v>
          </cell>
          <cell r="M166" t="str">
            <v>OUVRIERE SPECIALISE</v>
          </cell>
          <cell r="N166">
            <v>43857</v>
          </cell>
          <cell r="O166" t="str">
            <v>OK</v>
          </cell>
          <cell r="P166">
            <v>-1740</v>
          </cell>
          <cell r="Q166">
            <v>43982</v>
          </cell>
          <cell r="R166" t="str">
            <v>MANQUE CHARGE TRAVAIL</v>
          </cell>
          <cell r="T166" t="str">
            <v>CDD</v>
          </cell>
          <cell r="U166" t="str">
            <v>Contractuel</v>
          </cell>
          <cell r="V166">
            <v>43952</v>
          </cell>
          <cell r="W166">
            <v>43982</v>
          </cell>
          <cell r="Z166">
            <v>43857</v>
          </cell>
          <cell r="AA166">
            <v>1</v>
          </cell>
          <cell r="AB166">
            <v>2020</v>
          </cell>
          <cell r="AC166">
            <v>2024</v>
          </cell>
          <cell r="AD166">
            <v>5.1083333333333334</v>
          </cell>
          <cell r="AE166" t="str">
            <v>&gt; 4</v>
          </cell>
          <cell r="AF166">
            <v>32769</v>
          </cell>
          <cell r="AG166">
            <v>35.487671232876714</v>
          </cell>
          <cell r="AH166" t="str">
            <v>&gt;35&lt; 45</v>
          </cell>
          <cell r="AI166">
            <v>16233663</v>
          </cell>
          <cell r="AJ166" t="str">
            <v>07</v>
          </cell>
          <cell r="AK166" t="str">
            <v>07166348</v>
          </cell>
          <cell r="AL166">
            <v>42164</v>
          </cell>
          <cell r="AM166" t="str">
            <v>FEMME</v>
          </cell>
          <cell r="AN166" t="str">
            <v>Marié(e)</v>
          </cell>
          <cell r="AO166">
            <v>1</v>
          </cell>
          <cell r="AQ166">
            <v>3</v>
          </cell>
          <cell r="AR166">
            <v>1</v>
          </cell>
          <cell r="AS166">
            <v>44222.25</v>
          </cell>
          <cell r="AT166" t="str">
            <v>Horaire</v>
          </cell>
          <cell r="AU166">
            <v>3.1930000000000001</v>
          </cell>
          <cell r="AV166" t="str">
            <v>07</v>
          </cell>
          <cell r="AW166">
            <v>30600</v>
          </cell>
          <cell r="AX166">
            <v>63105534760</v>
          </cell>
          <cell r="AY166">
            <v>70</v>
          </cell>
          <cell r="AZ166" t="str">
            <v>AMEN BANK</v>
          </cell>
          <cell r="BA166" t="str">
            <v>07306006310553476070</v>
          </cell>
          <cell r="BB166">
            <v>20</v>
          </cell>
          <cell r="BC166" t="str">
            <v>23 RUE 9182 SIDI FATHALLAH</v>
          </cell>
          <cell r="BD166" t="str">
            <v>TUNIS</v>
          </cell>
          <cell r="BE166">
            <v>2023</v>
          </cell>
          <cell r="BG166">
            <v>93972908</v>
          </cell>
          <cell r="BH166">
            <v>96273951</v>
          </cell>
          <cell r="BJ166" t="str">
            <v>FATHALLAH</v>
          </cell>
          <cell r="BK166" t="str">
            <v>-SP</v>
          </cell>
          <cell r="BN166" t="str">
            <v>07306006310553476070</v>
          </cell>
          <cell r="BO166" t="str">
            <v>FERCHICHI BOUTHAINA</v>
          </cell>
          <cell r="BP166">
            <v>165</v>
          </cell>
          <cell r="BU166" t="str">
            <v>Non-Actif</v>
          </cell>
        </row>
        <row r="167">
          <cell r="B167">
            <v>166</v>
          </cell>
          <cell r="C167" t="str">
            <v>Madame</v>
          </cell>
          <cell r="D167" t="str">
            <v>SAANOUN SARRA</v>
          </cell>
          <cell r="E167" t="str">
            <v>SAGE Tunisia</v>
          </cell>
          <cell r="F167" t="str">
            <v>PRODUCTION</v>
          </cell>
          <cell r="G167" t="str">
            <v>Couturière</v>
          </cell>
          <cell r="H167">
            <v>965</v>
          </cell>
          <cell r="I167" t="str">
            <v>abdelhalim</v>
          </cell>
          <cell r="J167" t="str">
            <v>B</v>
          </cell>
          <cell r="K167" t="str">
            <v>DIRECTS</v>
          </cell>
          <cell r="L167" t="str">
            <v>Variable cost at standard</v>
          </cell>
          <cell r="M167" t="str">
            <v>OUVRIERE SPECIALISE</v>
          </cell>
          <cell r="N167">
            <v>43857</v>
          </cell>
          <cell r="O167">
            <v>45291</v>
          </cell>
          <cell r="T167" t="str">
            <v>CDI</v>
          </cell>
          <cell r="U167" t="str">
            <v>Titulaire</v>
          </cell>
          <cell r="V167">
            <v>45261</v>
          </cell>
          <cell r="W167">
            <v>45291</v>
          </cell>
          <cell r="Z167">
            <v>43857</v>
          </cell>
          <cell r="AA167">
            <v>1</v>
          </cell>
          <cell r="AB167">
            <v>2020</v>
          </cell>
          <cell r="AC167">
            <v>2024</v>
          </cell>
          <cell r="AD167">
            <v>5.1083333333333334</v>
          </cell>
          <cell r="AE167" t="str">
            <v>&gt; 4</v>
          </cell>
          <cell r="AF167">
            <v>30694</v>
          </cell>
          <cell r="AG167">
            <v>41.172602739726024</v>
          </cell>
          <cell r="AH167" t="str">
            <v>&gt;35&lt; 45</v>
          </cell>
          <cell r="AI167">
            <v>16025925</v>
          </cell>
          <cell r="AJ167" t="str">
            <v>01</v>
          </cell>
          <cell r="AK167" t="str">
            <v>07138721</v>
          </cell>
          <cell r="AL167">
            <v>38297</v>
          </cell>
          <cell r="AM167" t="str">
            <v>FEMME</v>
          </cell>
          <cell r="AN167" t="str">
            <v>Marié(e)</v>
          </cell>
          <cell r="AO167">
            <v>2</v>
          </cell>
          <cell r="AQ167">
            <v>3</v>
          </cell>
          <cell r="AR167">
            <v>3</v>
          </cell>
          <cell r="AS167">
            <v>44952.75</v>
          </cell>
          <cell r="AT167" t="str">
            <v>Horaire</v>
          </cell>
          <cell r="AU167">
            <v>3.3210000000000002</v>
          </cell>
          <cell r="AV167" t="str">
            <v>17</v>
          </cell>
          <cell r="AW167" t="str">
            <v>00100</v>
          </cell>
          <cell r="AX167" t="str">
            <v>00002901806</v>
          </cell>
          <cell r="AY167" t="str">
            <v>35</v>
          </cell>
          <cell r="AZ167" t="str">
            <v>LA POSTE</v>
          </cell>
          <cell r="BA167" t="str">
            <v>17001000000290180635</v>
          </cell>
          <cell r="BB167">
            <v>20</v>
          </cell>
          <cell r="BC167" t="str">
            <v>13 RUE HERGLA EL OUARDIA</v>
          </cell>
          <cell r="BD167" t="str">
            <v>TUNIS</v>
          </cell>
          <cell r="BE167">
            <v>1009</v>
          </cell>
          <cell r="BG167">
            <v>28173216</v>
          </cell>
          <cell r="BH167">
            <v>58059143</v>
          </cell>
          <cell r="BJ167" t="str">
            <v>Arrêt 24</v>
          </cell>
          <cell r="BK167" t="str">
            <v>B-965</v>
          </cell>
          <cell r="BL167" t="str">
            <v>2.1</v>
          </cell>
          <cell r="BN167" t="str">
            <v>17001000000290180635</v>
          </cell>
          <cell r="BO167" t="str">
            <v>SAANOUN SARRA</v>
          </cell>
          <cell r="BP167">
            <v>166</v>
          </cell>
          <cell r="BR167" t="e">
            <v>#N/A</v>
          </cell>
          <cell r="BT167">
            <v>483</v>
          </cell>
          <cell r="BU167" t="str">
            <v>si</v>
          </cell>
          <cell r="BV167" t="str">
            <v>965 B  CA</v>
          </cell>
        </row>
        <row r="168">
          <cell r="B168">
            <v>167</v>
          </cell>
          <cell r="C168" t="str">
            <v>Madame</v>
          </cell>
          <cell r="D168" t="str">
            <v>DAAGI ASMA</v>
          </cell>
          <cell r="E168" t="str">
            <v>SAGE Tunisia</v>
          </cell>
          <cell r="F168" t="str">
            <v>PRODUCTION</v>
          </cell>
          <cell r="G168" t="str">
            <v>Couturière</v>
          </cell>
          <cell r="H168" t="str">
            <v>CP</v>
          </cell>
          <cell r="K168" t="str">
            <v>DIRECTS</v>
          </cell>
          <cell r="L168" t="str">
            <v>Variable cost at standard</v>
          </cell>
          <cell r="M168" t="str">
            <v>OUVRIERE SPECIALISE</v>
          </cell>
          <cell r="N168">
            <v>43857</v>
          </cell>
          <cell r="O168" t="str">
            <v>OK</v>
          </cell>
          <cell r="P168">
            <v>-1618</v>
          </cell>
          <cell r="Q168">
            <v>44081</v>
          </cell>
          <cell r="R168" t="str">
            <v xml:space="preserve">abandon de poste </v>
          </cell>
          <cell r="T168" t="str">
            <v>CDD</v>
          </cell>
          <cell r="U168" t="str">
            <v>Contractuel</v>
          </cell>
          <cell r="V168">
            <v>44075</v>
          </cell>
          <cell r="W168">
            <v>44104</v>
          </cell>
          <cell r="Z168">
            <v>43857</v>
          </cell>
          <cell r="AA168">
            <v>1</v>
          </cell>
          <cell r="AB168">
            <v>2020</v>
          </cell>
          <cell r="AC168">
            <v>2024</v>
          </cell>
          <cell r="AD168">
            <v>5.1083333333333334</v>
          </cell>
          <cell r="AE168" t="str">
            <v>&gt; 4</v>
          </cell>
          <cell r="AF168">
            <v>32386</v>
          </cell>
          <cell r="AG168">
            <v>36.536986301369865</v>
          </cell>
          <cell r="AH168" t="str">
            <v>&gt;35&lt; 45</v>
          </cell>
          <cell r="AI168">
            <v>16069072</v>
          </cell>
          <cell r="AJ168" t="str">
            <v>00</v>
          </cell>
          <cell r="AK168" t="str">
            <v>09167177</v>
          </cell>
          <cell r="AL168">
            <v>39031</v>
          </cell>
          <cell r="AM168" t="str">
            <v>FEMME</v>
          </cell>
          <cell r="AN168" t="str">
            <v>Marié(e)</v>
          </cell>
          <cell r="AO168">
            <v>2</v>
          </cell>
          <cell r="AQ168">
            <v>3</v>
          </cell>
          <cell r="AR168">
            <v>1</v>
          </cell>
          <cell r="AS168">
            <v>44222.25</v>
          </cell>
          <cell r="AT168" t="str">
            <v>Horaire</v>
          </cell>
          <cell r="AU168">
            <v>3.1930000000000001</v>
          </cell>
          <cell r="AV168">
            <v>17</v>
          </cell>
          <cell r="AW168" t="str">
            <v>00100</v>
          </cell>
          <cell r="AX168" t="str">
            <v>00002899337</v>
          </cell>
          <cell r="AY168">
            <v>70</v>
          </cell>
          <cell r="AZ168" t="str">
            <v>LA POSTE</v>
          </cell>
          <cell r="BA168" t="str">
            <v>17001000000289933770</v>
          </cell>
          <cell r="BB168">
            <v>20</v>
          </cell>
          <cell r="BC168" t="str">
            <v>RUE IBN EL KAYEM EL JAWZIA SANHAJA</v>
          </cell>
          <cell r="BD168" t="str">
            <v>OUED ELLIL</v>
          </cell>
          <cell r="BE168">
            <v>2021</v>
          </cell>
          <cell r="BG168">
            <v>50860316</v>
          </cell>
          <cell r="BH168">
            <v>23805486</v>
          </cell>
          <cell r="BJ168" t="str">
            <v>SANHEJA</v>
          </cell>
          <cell r="BK168" t="str">
            <v>-CP</v>
          </cell>
          <cell r="BN168" t="str">
            <v>17001000000289933770</v>
          </cell>
          <cell r="BO168" t="str">
            <v>DAAGI ASMA</v>
          </cell>
          <cell r="BP168">
            <v>167</v>
          </cell>
          <cell r="BU168" t="str">
            <v>Non-Actif</v>
          </cell>
        </row>
        <row r="169">
          <cell r="B169">
            <v>168</v>
          </cell>
          <cell r="C169" t="str">
            <v>Mlle</v>
          </cell>
          <cell r="D169" t="str">
            <v>BRINSI AMIRA</v>
          </cell>
          <cell r="E169" t="str">
            <v>SAGE Tunisia</v>
          </cell>
          <cell r="F169" t="str">
            <v>PRODUCTION</v>
          </cell>
          <cell r="G169" t="str">
            <v>Couturière</v>
          </cell>
          <cell r="H169" t="str">
            <v>SA</v>
          </cell>
          <cell r="K169" t="str">
            <v>DIRECTS</v>
          </cell>
          <cell r="L169" t="str">
            <v>Variable cost at standard</v>
          </cell>
          <cell r="M169" t="str">
            <v>OUVRIERE SPECIALISE</v>
          </cell>
          <cell r="N169">
            <v>43857</v>
          </cell>
          <cell r="O169" t="str">
            <v>OK</v>
          </cell>
          <cell r="P169">
            <v>-1771</v>
          </cell>
          <cell r="Q169">
            <v>43952</v>
          </cell>
          <cell r="R169" t="str">
            <v>MANQUE CHARGE TRAVAIL</v>
          </cell>
          <cell r="T169" t="str">
            <v>CDD</v>
          </cell>
          <cell r="U169" t="str">
            <v>Contractuel</v>
          </cell>
          <cell r="V169">
            <v>43922</v>
          </cell>
          <cell r="W169">
            <v>43951</v>
          </cell>
          <cell r="Z169">
            <v>43857</v>
          </cell>
          <cell r="AA169">
            <v>1</v>
          </cell>
          <cell r="AB169">
            <v>2020</v>
          </cell>
          <cell r="AC169">
            <v>2024</v>
          </cell>
          <cell r="AD169">
            <v>5.1083333333333334</v>
          </cell>
          <cell r="AE169" t="str">
            <v>&gt; 4</v>
          </cell>
          <cell r="AF169">
            <v>32886</v>
          </cell>
          <cell r="AG169">
            <v>35.167123287671231</v>
          </cell>
          <cell r="AH169" t="str">
            <v>&gt;35&lt; 45</v>
          </cell>
          <cell r="AI169">
            <v>16258803</v>
          </cell>
          <cell r="AJ169" t="str">
            <v>05</v>
          </cell>
          <cell r="AK169" t="str">
            <v>04822330</v>
          </cell>
          <cell r="AL169">
            <v>39710</v>
          </cell>
          <cell r="AM169" t="str">
            <v>FEMME</v>
          </cell>
          <cell r="AN169" t="str">
            <v>Célibataire</v>
          </cell>
          <cell r="AQ169">
            <v>3</v>
          </cell>
          <cell r="AR169">
            <v>1</v>
          </cell>
          <cell r="AS169">
            <v>44222.25</v>
          </cell>
          <cell r="AT169" t="str">
            <v>Horaire</v>
          </cell>
          <cell r="AU169">
            <v>3.1930000000000001</v>
          </cell>
          <cell r="AV169" t="str">
            <v>05</v>
          </cell>
          <cell r="AW169" t="str">
            <v>04600</v>
          </cell>
          <cell r="AX169" t="str">
            <v>01145012879</v>
          </cell>
          <cell r="AY169">
            <v>60</v>
          </cell>
          <cell r="AZ169" t="str">
            <v>BT</v>
          </cell>
          <cell r="BA169" t="str">
            <v>05046000114501287960</v>
          </cell>
          <cell r="BB169">
            <v>20</v>
          </cell>
          <cell r="BC169" t="str">
            <v>6 RUE 201 CITE MRAD SEDJOUMI</v>
          </cell>
          <cell r="BD169" t="str">
            <v>SIDI HASSINE</v>
          </cell>
          <cell r="BE169">
            <v>1095</v>
          </cell>
          <cell r="BG169">
            <v>25400698</v>
          </cell>
          <cell r="BH169">
            <v>27946206</v>
          </cell>
          <cell r="BJ169" t="str">
            <v>SIDI HASSINE</v>
          </cell>
          <cell r="BK169" t="str">
            <v>-SA</v>
          </cell>
          <cell r="BN169" t="str">
            <v>05046000114501287960</v>
          </cell>
          <cell r="BO169" t="str">
            <v>BRINSI AMIRA</v>
          </cell>
          <cell r="BP169">
            <v>168</v>
          </cell>
          <cell r="BU169" t="str">
            <v>Non-Actif</v>
          </cell>
        </row>
        <row r="170">
          <cell r="B170">
            <v>169</v>
          </cell>
          <cell r="C170" t="str">
            <v>Mlle</v>
          </cell>
          <cell r="D170" t="str">
            <v>BENABDALLAH AMENI</v>
          </cell>
          <cell r="E170" t="str">
            <v>SAGE Tunisia</v>
          </cell>
          <cell r="F170" t="str">
            <v>PRODUCTION</v>
          </cell>
          <cell r="G170" t="str">
            <v>Couturière</v>
          </cell>
          <cell r="H170" t="str">
            <v>SP</v>
          </cell>
          <cell r="J170" t="str">
            <v>A</v>
          </cell>
          <cell r="K170" t="str">
            <v>DIRECTS</v>
          </cell>
          <cell r="L170" t="str">
            <v>Variable cost at standard</v>
          </cell>
          <cell r="M170" t="str">
            <v>OUVRIERE SPECIALISE</v>
          </cell>
          <cell r="N170">
            <v>43857</v>
          </cell>
          <cell r="O170" t="str">
            <v>OK</v>
          </cell>
          <cell r="P170">
            <v>-1467</v>
          </cell>
          <cell r="Q170">
            <v>44232</v>
          </cell>
          <cell r="R170" t="str">
            <v xml:space="preserve">abandon de poste </v>
          </cell>
          <cell r="T170" t="str">
            <v>CDD</v>
          </cell>
          <cell r="U170" t="str">
            <v>Contractuel</v>
          </cell>
          <cell r="V170">
            <v>44197</v>
          </cell>
          <cell r="W170">
            <v>44255</v>
          </cell>
          <cell r="Z170">
            <v>43857</v>
          </cell>
          <cell r="AA170">
            <v>1</v>
          </cell>
          <cell r="AB170">
            <v>2020</v>
          </cell>
          <cell r="AC170">
            <v>2024</v>
          </cell>
          <cell r="AD170">
            <v>5.1083333333333334</v>
          </cell>
          <cell r="AE170" t="str">
            <v>&gt; 4</v>
          </cell>
          <cell r="AF170">
            <v>33878</v>
          </cell>
          <cell r="AG170">
            <v>32.449315068493149</v>
          </cell>
          <cell r="AH170" t="str">
            <v>&gt;25&lt; 35</v>
          </cell>
          <cell r="AI170">
            <v>16539265</v>
          </cell>
          <cell r="AJ170" t="str">
            <v>09</v>
          </cell>
          <cell r="AK170" t="str">
            <v>04817308</v>
          </cell>
          <cell r="AL170">
            <v>43684</v>
          </cell>
          <cell r="AM170" t="str">
            <v>FEMME</v>
          </cell>
          <cell r="AN170" t="str">
            <v>Célibataire</v>
          </cell>
          <cell r="AQ170">
            <v>3</v>
          </cell>
          <cell r="AR170">
            <v>2</v>
          </cell>
          <cell r="AS170">
            <v>44587.5</v>
          </cell>
          <cell r="AT170" t="str">
            <v>Horaire</v>
          </cell>
          <cell r="AU170">
            <v>3.1930000000000001</v>
          </cell>
          <cell r="AV170">
            <v>17</v>
          </cell>
          <cell r="AW170" t="str">
            <v>00100</v>
          </cell>
          <cell r="AX170" t="str">
            <v>00002967267</v>
          </cell>
          <cell r="AY170">
            <v>77</v>
          </cell>
          <cell r="AZ170" t="str">
            <v>LA POSTE</v>
          </cell>
          <cell r="BA170" t="str">
            <v>17001000000296726777</v>
          </cell>
          <cell r="BB170">
            <v>20</v>
          </cell>
          <cell r="BC170" t="str">
            <v>3 RUE HASSINE BOUZAIENE CITE BOUGATFA2</v>
          </cell>
          <cell r="BD170" t="str">
            <v>SIDI HASSINE</v>
          </cell>
          <cell r="BE170">
            <v>1095</v>
          </cell>
          <cell r="BF170" t="str">
            <v>Oui</v>
          </cell>
          <cell r="BG170">
            <v>50360838</v>
          </cell>
          <cell r="BH170">
            <v>97685527</v>
          </cell>
          <cell r="BJ170" t="str">
            <v>SIDI HASSINE</v>
          </cell>
          <cell r="BK170" t="str">
            <v>A-SP</v>
          </cell>
          <cell r="BN170" t="str">
            <v>17001000000296726777</v>
          </cell>
          <cell r="BO170" t="str">
            <v>BENABDALLAH AMENI</v>
          </cell>
          <cell r="BP170">
            <v>169</v>
          </cell>
          <cell r="BR170" t="str">
            <v>OK POUR INTAGRATION RDV 12/07</v>
          </cell>
          <cell r="BU170" t="str">
            <v>Non-Actif</v>
          </cell>
        </row>
        <row r="171">
          <cell r="B171">
            <v>170</v>
          </cell>
          <cell r="C171" t="str">
            <v>Madame</v>
          </cell>
          <cell r="D171" t="str">
            <v>JOUINI MARWA</v>
          </cell>
          <cell r="E171" t="str">
            <v>SAGE Tunisia</v>
          </cell>
          <cell r="F171" t="str">
            <v>PRODUCTION</v>
          </cell>
          <cell r="G171" t="str">
            <v>Couturière</v>
          </cell>
          <cell r="H171">
            <v>560</v>
          </cell>
          <cell r="I171" t="str">
            <v>Mabrourk Ben Moussa</v>
          </cell>
          <cell r="J171" t="str">
            <v>A</v>
          </cell>
          <cell r="K171" t="str">
            <v>DIRECTS</v>
          </cell>
          <cell r="L171" t="str">
            <v>Variable cost at standard</v>
          </cell>
          <cell r="M171" t="str">
            <v>OUVRIERE SPECIALISE</v>
          </cell>
          <cell r="N171">
            <v>43857</v>
          </cell>
          <cell r="O171">
            <v>45291</v>
          </cell>
          <cell r="T171" t="str">
            <v>CDI</v>
          </cell>
          <cell r="U171" t="str">
            <v>Titulaire</v>
          </cell>
          <cell r="V171">
            <v>45261</v>
          </cell>
          <cell r="W171">
            <v>45291</v>
          </cell>
          <cell r="Z171">
            <v>43857</v>
          </cell>
          <cell r="AA171">
            <v>1</v>
          </cell>
          <cell r="AB171">
            <v>2020</v>
          </cell>
          <cell r="AC171">
            <v>2024</v>
          </cell>
          <cell r="AD171">
            <v>5.1083333333333334</v>
          </cell>
          <cell r="AE171" t="str">
            <v>&gt; 4</v>
          </cell>
          <cell r="AF171">
            <v>34338</v>
          </cell>
          <cell r="AG171">
            <v>31.18904109589041</v>
          </cell>
          <cell r="AH171" t="str">
            <v>&gt;25&lt; 35</v>
          </cell>
          <cell r="AI171">
            <v>16629649</v>
          </cell>
          <cell r="AJ171" t="str">
            <v>05</v>
          </cell>
          <cell r="AK171" t="str">
            <v>09185401</v>
          </cell>
          <cell r="AL171">
            <v>43138</v>
          </cell>
          <cell r="AM171" t="str">
            <v>FEMME</v>
          </cell>
          <cell r="AN171" t="str">
            <v>Marié(e)</v>
          </cell>
          <cell r="AQ171">
            <v>3</v>
          </cell>
          <cell r="AR171">
            <v>3</v>
          </cell>
          <cell r="AS171">
            <v>44952.75</v>
          </cell>
          <cell r="AT171" t="str">
            <v>Horaire</v>
          </cell>
          <cell r="AU171">
            <v>3.3210000000000002</v>
          </cell>
          <cell r="AV171" t="str">
            <v>17</v>
          </cell>
          <cell r="AW171" t="str">
            <v>00100</v>
          </cell>
          <cell r="AX171" t="str">
            <v>00002334696</v>
          </cell>
          <cell r="AY171" t="str">
            <v>82</v>
          </cell>
          <cell r="AZ171" t="str">
            <v>LA POSTE</v>
          </cell>
          <cell r="BA171" t="str">
            <v>17001000000233469682</v>
          </cell>
          <cell r="BB171">
            <v>20</v>
          </cell>
          <cell r="BC171" t="str">
            <v>RUE HALAB CITE TAIEB MHIRI MORNAGUIA</v>
          </cell>
          <cell r="BD171" t="str">
            <v>MANOUBA</v>
          </cell>
          <cell r="BG171">
            <v>52571966</v>
          </cell>
          <cell r="BH171">
            <v>26058092</v>
          </cell>
          <cell r="BJ171" t="str">
            <v>MORNAGUIA</v>
          </cell>
          <cell r="BK171" t="str">
            <v>A-560</v>
          </cell>
          <cell r="BL171" t="str">
            <v>2.1</v>
          </cell>
          <cell r="BN171" t="str">
            <v>17001000000233469682</v>
          </cell>
          <cell r="BO171" t="str">
            <v>JOUINI MARWA</v>
          </cell>
          <cell r="BP171">
            <v>170</v>
          </cell>
          <cell r="BR171" t="e">
            <v>#N/A</v>
          </cell>
          <cell r="BT171">
            <v>827</v>
          </cell>
          <cell r="BU171" t="str">
            <v>si</v>
          </cell>
          <cell r="BV171" t="str">
            <v>560 A SA</v>
          </cell>
        </row>
        <row r="172">
          <cell r="B172">
            <v>171</v>
          </cell>
          <cell r="C172" t="str">
            <v>Madame</v>
          </cell>
          <cell r="D172" t="str">
            <v>SAIDI RABAA</v>
          </cell>
          <cell r="E172" t="str">
            <v>SAGE Tunisia</v>
          </cell>
          <cell r="F172" t="str">
            <v>PRODUCTION</v>
          </cell>
          <cell r="G172" t="str">
            <v>Couturière</v>
          </cell>
          <cell r="H172">
            <v>560</v>
          </cell>
          <cell r="I172" t="str">
            <v>Mabrourk Ben Moussa</v>
          </cell>
          <cell r="J172" t="str">
            <v>A</v>
          </cell>
          <cell r="K172" t="str">
            <v>DIRECTS</v>
          </cell>
          <cell r="L172" t="str">
            <v>Variable cost at standard</v>
          </cell>
          <cell r="M172" t="str">
            <v>OUVRIERE SPECIALISE</v>
          </cell>
          <cell r="N172">
            <v>43857</v>
          </cell>
          <cell r="O172" t="str">
            <v>OK</v>
          </cell>
          <cell r="P172">
            <v>-431</v>
          </cell>
          <cell r="Q172">
            <v>45291</v>
          </cell>
          <cell r="R172" t="str">
            <v>Fin de contrat</v>
          </cell>
          <cell r="T172" t="str">
            <v>CDD</v>
          </cell>
          <cell r="U172" t="str">
            <v>Contractuel</v>
          </cell>
          <cell r="V172">
            <v>45261</v>
          </cell>
          <cell r="W172">
            <v>45291</v>
          </cell>
          <cell r="Z172">
            <v>43857</v>
          </cell>
          <cell r="AA172">
            <v>1</v>
          </cell>
          <cell r="AB172">
            <v>2020</v>
          </cell>
          <cell r="AC172">
            <v>2024</v>
          </cell>
          <cell r="AD172">
            <v>5.1083333333333334</v>
          </cell>
          <cell r="AE172" t="str">
            <v>&gt; 4</v>
          </cell>
          <cell r="AF172">
            <v>29901</v>
          </cell>
          <cell r="AG172">
            <v>43.345205479452055</v>
          </cell>
          <cell r="AH172" t="str">
            <v>&gt;35&lt; 45</v>
          </cell>
          <cell r="AI172">
            <v>16025480</v>
          </cell>
          <cell r="AJ172" t="str">
            <v>08</v>
          </cell>
          <cell r="AK172" t="str">
            <v>07078245</v>
          </cell>
          <cell r="AL172">
            <v>39525</v>
          </cell>
          <cell r="AM172" t="str">
            <v>FEMME</v>
          </cell>
          <cell r="AN172" t="str">
            <v>Marié(e)</v>
          </cell>
          <cell r="AQ172">
            <v>3</v>
          </cell>
          <cell r="AR172">
            <v>3</v>
          </cell>
          <cell r="AS172">
            <v>44952.75</v>
          </cell>
          <cell r="AT172" t="str">
            <v>Horaire</v>
          </cell>
          <cell r="AU172">
            <v>3.3210000000000002</v>
          </cell>
          <cell r="AV172" t="str">
            <v>07</v>
          </cell>
          <cell r="AW172" t="str">
            <v>50600</v>
          </cell>
          <cell r="AX172" t="str">
            <v>67121647015</v>
          </cell>
          <cell r="AY172" t="str">
            <v>55</v>
          </cell>
          <cell r="AZ172" t="str">
            <v>AMEN BANK</v>
          </cell>
          <cell r="BA172" t="str">
            <v>07506006712164701555</v>
          </cell>
          <cell r="BB172">
            <v>20</v>
          </cell>
          <cell r="BC172" t="str">
            <v>RUE DR ZOUHAIER SAFI CITE EL ATIK</v>
          </cell>
          <cell r="BD172" t="str">
            <v>MHAMDIA</v>
          </cell>
          <cell r="BE172">
            <v>1145</v>
          </cell>
          <cell r="BG172">
            <v>28497896</v>
          </cell>
          <cell r="BH172">
            <v>26047444</v>
          </cell>
          <cell r="BJ172" t="str">
            <v>MOSQUE OMAR MHAMDIA</v>
          </cell>
          <cell r="BK172" t="str">
            <v>A-560</v>
          </cell>
          <cell r="BL172" t="str">
            <v>1.3</v>
          </cell>
          <cell r="BN172" t="str">
            <v>07506006712164701555</v>
          </cell>
          <cell r="BO172" t="str">
            <v>SAIDI RABAA</v>
          </cell>
          <cell r="BP172">
            <v>171</v>
          </cell>
          <cell r="BR172" t="e">
            <v>#N/A</v>
          </cell>
          <cell r="BU172" t="str">
            <v>Non-Actif</v>
          </cell>
        </row>
        <row r="173">
          <cell r="B173">
            <v>172</v>
          </cell>
          <cell r="C173" t="str">
            <v>Madame</v>
          </cell>
          <cell r="D173" t="str">
            <v>NASRI OLFA</v>
          </cell>
          <cell r="E173" t="str">
            <v>SAGE Tunisia</v>
          </cell>
          <cell r="F173" t="str">
            <v>PRODUCTION</v>
          </cell>
          <cell r="G173" t="str">
            <v>Couturière</v>
          </cell>
          <cell r="H173" t="str">
            <v>P6 AV</v>
          </cell>
          <cell r="I173" t="str">
            <v>Issam Ouni</v>
          </cell>
          <cell r="J173" t="str">
            <v>B</v>
          </cell>
          <cell r="K173" t="str">
            <v>DIRECTS</v>
          </cell>
          <cell r="L173" t="str">
            <v>Variable cost at standard</v>
          </cell>
          <cell r="M173" t="str">
            <v>OUVRIERE SPECIALISE</v>
          </cell>
          <cell r="N173">
            <v>43857</v>
          </cell>
          <cell r="O173">
            <v>45291</v>
          </cell>
          <cell r="T173" t="str">
            <v>CDI</v>
          </cell>
          <cell r="U173" t="str">
            <v>Titulaire</v>
          </cell>
          <cell r="V173">
            <v>45261</v>
          </cell>
          <cell r="W173">
            <v>45291</v>
          </cell>
          <cell r="Z173">
            <v>43857</v>
          </cell>
          <cell r="AA173">
            <v>1</v>
          </cell>
          <cell r="AB173">
            <v>2020</v>
          </cell>
          <cell r="AC173">
            <v>2024</v>
          </cell>
          <cell r="AD173">
            <v>5.1083333333333334</v>
          </cell>
          <cell r="AE173" t="str">
            <v>&gt; 4</v>
          </cell>
          <cell r="AF173">
            <v>29551</v>
          </cell>
          <cell r="AG173">
            <v>44.304109589041097</v>
          </cell>
          <cell r="AH173" t="str">
            <v>&gt;35&lt; 45</v>
          </cell>
          <cell r="AI173">
            <v>12830345</v>
          </cell>
          <cell r="AJ173" t="str">
            <v>00</v>
          </cell>
          <cell r="AK173" t="str">
            <v>07072511</v>
          </cell>
          <cell r="AL173">
            <v>35942</v>
          </cell>
          <cell r="AM173" t="str">
            <v>FEMME</v>
          </cell>
          <cell r="AN173" t="str">
            <v>Marié(e)</v>
          </cell>
          <cell r="AO173">
            <v>3</v>
          </cell>
          <cell r="AQ173">
            <v>3</v>
          </cell>
          <cell r="AR173">
            <v>3</v>
          </cell>
          <cell r="AS173">
            <v>44952.75</v>
          </cell>
          <cell r="AT173" t="str">
            <v>Horaire</v>
          </cell>
          <cell r="AU173">
            <v>3.3210000000000002</v>
          </cell>
          <cell r="AV173" t="str">
            <v>17</v>
          </cell>
          <cell r="AW173" t="str">
            <v>00100</v>
          </cell>
          <cell r="AX173" t="str">
            <v>00002902015</v>
          </cell>
          <cell r="AY173" t="str">
            <v>87</v>
          </cell>
          <cell r="AZ173" t="str">
            <v>LA POSTE</v>
          </cell>
          <cell r="BA173" t="str">
            <v>17001000000290201587</v>
          </cell>
          <cell r="BB173">
            <v>20</v>
          </cell>
          <cell r="BC173" t="str">
            <v>8 RUE 10490 CITE ENNOUR KABARIA</v>
          </cell>
          <cell r="BD173" t="str">
            <v>TUNIS</v>
          </cell>
          <cell r="BE173">
            <v>2053</v>
          </cell>
          <cell r="BG173">
            <v>53806741</v>
          </cell>
          <cell r="BJ173" t="str">
            <v>KABARIA</v>
          </cell>
          <cell r="BK173" t="str">
            <v>B-P6 AV</v>
          </cell>
          <cell r="BL173" t="str">
            <v>2.1</v>
          </cell>
          <cell r="BN173" t="str">
            <v>17001000000290201587</v>
          </cell>
          <cell r="BO173" t="str">
            <v>NASRI OLFA</v>
          </cell>
          <cell r="BP173">
            <v>172</v>
          </cell>
          <cell r="BR173" t="e">
            <v>#N/A</v>
          </cell>
          <cell r="BT173">
            <v>78</v>
          </cell>
          <cell r="BU173" t="str">
            <v>si</v>
          </cell>
          <cell r="BV173" t="str">
            <v>P6 AV B SA</v>
          </cell>
        </row>
        <row r="174">
          <cell r="B174">
            <v>173</v>
          </cell>
          <cell r="C174" t="str">
            <v>Mlle</v>
          </cell>
          <cell r="D174" t="str">
            <v>GUESMI RAOUDHA</v>
          </cell>
          <cell r="E174" t="str">
            <v>SAGE Tunisia</v>
          </cell>
          <cell r="F174" t="str">
            <v>PRODUCTION</v>
          </cell>
          <cell r="G174" t="str">
            <v>Couturière</v>
          </cell>
          <cell r="H174" t="str">
            <v>SA</v>
          </cell>
          <cell r="K174" t="str">
            <v>DIRECTS</v>
          </cell>
          <cell r="L174" t="str">
            <v>Variable cost at standard</v>
          </cell>
          <cell r="M174" t="str">
            <v>OUVRIERE SPECIALISE</v>
          </cell>
          <cell r="N174">
            <v>43857</v>
          </cell>
          <cell r="O174" t="str">
            <v>OK</v>
          </cell>
          <cell r="P174">
            <v>-1740</v>
          </cell>
          <cell r="Q174">
            <v>43982</v>
          </cell>
          <cell r="R174" t="str">
            <v>MANQUE CHARGE TRAVAIL</v>
          </cell>
          <cell r="T174" t="str">
            <v>CDD</v>
          </cell>
          <cell r="U174" t="str">
            <v>Contractuel</v>
          </cell>
          <cell r="V174">
            <v>43952</v>
          </cell>
          <cell r="W174">
            <v>43982</v>
          </cell>
          <cell r="Z174">
            <v>43857</v>
          </cell>
          <cell r="AA174">
            <v>1</v>
          </cell>
          <cell r="AB174">
            <v>2020</v>
          </cell>
          <cell r="AC174">
            <v>2024</v>
          </cell>
          <cell r="AD174">
            <v>5.1083333333333334</v>
          </cell>
          <cell r="AE174" t="str">
            <v>&gt; 4</v>
          </cell>
          <cell r="AF174">
            <v>35015</v>
          </cell>
          <cell r="AG174">
            <v>29.334246575342465</v>
          </cell>
          <cell r="AH174" t="str">
            <v>&gt;25&lt; 35</v>
          </cell>
          <cell r="AI174">
            <v>16720923</v>
          </cell>
          <cell r="AJ174" t="str">
            <v>09</v>
          </cell>
          <cell r="AK174" t="str">
            <v>07208462</v>
          </cell>
          <cell r="AL174">
            <v>41261</v>
          </cell>
          <cell r="AM174" t="str">
            <v>FEMME</v>
          </cell>
          <cell r="AN174" t="str">
            <v>Célibataire</v>
          </cell>
          <cell r="AQ174">
            <v>3</v>
          </cell>
          <cell r="AR174">
            <v>1</v>
          </cell>
          <cell r="AS174">
            <v>44222.25</v>
          </cell>
          <cell r="AT174" t="str">
            <v>Horaire</v>
          </cell>
          <cell r="AU174">
            <v>3.1930000000000001</v>
          </cell>
          <cell r="AV174" t="str">
            <v>08</v>
          </cell>
          <cell r="AW174" t="str">
            <v>04702</v>
          </cell>
          <cell r="AX174" t="str">
            <v>00240007729</v>
          </cell>
          <cell r="AY174" t="str">
            <v>09</v>
          </cell>
          <cell r="AZ174" t="str">
            <v>BIAT</v>
          </cell>
          <cell r="BA174" t="str">
            <v>08047020024000772909</v>
          </cell>
          <cell r="BB174">
            <v>20</v>
          </cell>
          <cell r="BC174" t="str">
            <v>RUE BANI KHALED RESIDENCE KASR CITE HACHED 2</v>
          </cell>
          <cell r="BD174" t="str">
            <v>MHAMDIA</v>
          </cell>
          <cell r="BE174">
            <v>1145</v>
          </cell>
          <cell r="BG174">
            <v>97518004</v>
          </cell>
          <cell r="BH174">
            <v>53193526</v>
          </cell>
          <cell r="BJ174" t="str">
            <v>MOSQUE ESSALEM MHAMDIA</v>
          </cell>
          <cell r="BK174" t="str">
            <v>-SA</v>
          </cell>
          <cell r="BN174" t="str">
            <v>08047020024000772909</v>
          </cell>
          <cell r="BO174" t="str">
            <v>GUESMI RAOUDHA</v>
          </cell>
          <cell r="BP174">
            <v>173</v>
          </cell>
          <cell r="BU174" t="str">
            <v>Non-Actif</v>
          </cell>
        </row>
        <row r="175">
          <cell r="B175">
            <v>174</v>
          </cell>
          <cell r="C175" t="str">
            <v>Mlle</v>
          </cell>
          <cell r="D175" t="str">
            <v>FAIDI AMEL</v>
          </cell>
          <cell r="E175" t="str">
            <v>SAGE Tunisia</v>
          </cell>
          <cell r="F175" t="str">
            <v>PRODUCTION</v>
          </cell>
          <cell r="G175" t="str">
            <v>Couturière</v>
          </cell>
          <cell r="H175" t="str">
            <v>SA</v>
          </cell>
          <cell r="K175" t="str">
            <v>DIRECTS</v>
          </cell>
          <cell r="L175" t="str">
            <v>Variable cost at standard</v>
          </cell>
          <cell r="M175" t="str">
            <v>OUVRIERE SPECIALISE</v>
          </cell>
          <cell r="N175">
            <v>43857</v>
          </cell>
          <cell r="O175" t="str">
            <v>OK</v>
          </cell>
          <cell r="P175">
            <v>-1740</v>
          </cell>
          <cell r="Q175">
            <v>43982</v>
          </cell>
          <cell r="R175" t="str">
            <v>MANQUE CHARGE TRAVAIL</v>
          </cell>
          <cell r="T175" t="str">
            <v>CDD</v>
          </cell>
          <cell r="U175" t="str">
            <v>Contractuel</v>
          </cell>
          <cell r="V175">
            <v>43952</v>
          </cell>
          <cell r="W175">
            <v>43982</v>
          </cell>
          <cell r="Z175">
            <v>43857</v>
          </cell>
          <cell r="AA175">
            <v>1</v>
          </cell>
          <cell r="AB175">
            <v>2020</v>
          </cell>
          <cell r="AC175">
            <v>2024</v>
          </cell>
          <cell r="AD175">
            <v>5.1083333333333334</v>
          </cell>
          <cell r="AE175" t="str">
            <v>&gt; 4</v>
          </cell>
          <cell r="AF175">
            <v>34606</v>
          </cell>
          <cell r="AG175">
            <v>30.454794520547946</v>
          </cell>
          <cell r="AH175" t="str">
            <v>&gt;25&lt; 35</v>
          </cell>
          <cell r="AI175">
            <v>16880533</v>
          </cell>
          <cell r="AJ175" t="str">
            <v>03</v>
          </cell>
          <cell r="AK175" t="str">
            <v>09194532</v>
          </cell>
          <cell r="AL175">
            <v>41466</v>
          </cell>
          <cell r="AM175" t="str">
            <v>FEMME</v>
          </cell>
          <cell r="AN175" t="str">
            <v>Célibataire</v>
          </cell>
          <cell r="AQ175">
            <v>3</v>
          </cell>
          <cell r="AR175">
            <v>1</v>
          </cell>
          <cell r="AS175">
            <v>44222.25</v>
          </cell>
          <cell r="AT175" t="str">
            <v>Horaire</v>
          </cell>
          <cell r="AU175">
            <v>3.1930000000000001</v>
          </cell>
          <cell r="AV175">
            <v>17</v>
          </cell>
          <cell r="AW175" t="str">
            <v>00100</v>
          </cell>
          <cell r="AX175" t="str">
            <v>00002900809</v>
          </cell>
          <cell r="AY175">
            <v>19</v>
          </cell>
          <cell r="AZ175" t="str">
            <v>LA POSTE</v>
          </cell>
          <cell r="BA175" t="str">
            <v>17001000000290080919</v>
          </cell>
          <cell r="BB175">
            <v>20</v>
          </cell>
          <cell r="BC175" t="str">
            <v>34 RUE ABDELAZIZE THAALBI SANHEJA</v>
          </cell>
          <cell r="BD175" t="str">
            <v>OUED ELLIL</v>
          </cell>
          <cell r="BE175">
            <v>2021</v>
          </cell>
          <cell r="BG175">
            <v>23699225</v>
          </cell>
          <cell r="BH175">
            <v>21394491</v>
          </cell>
          <cell r="BJ175" t="str">
            <v>SANHEJA</v>
          </cell>
          <cell r="BK175" t="str">
            <v>-SA</v>
          </cell>
          <cell r="BN175" t="str">
            <v>17001000000290080919</v>
          </cell>
          <cell r="BO175" t="str">
            <v>FAIDI AMEL</v>
          </cell>
          <cell r="BP175">
            <v>174</v>
          </cell>
          <cell r="BU175" t="str">
            <v>Non-Actif</v>
          </cell>
        </row>
        <row r="176">
          <cell r="B176">
            <v>175</v>
          </cell>
          <cell r="C176" t="str">
            <v>Madame</v>
          </cell>
          <cell r="D176" t="str">
            <v>HAJRI NAOUEL</v>
          </cell>
          <cell r="E176" t="str">
            <v>SAGE Tunisia</v>
          </cell>
          <cell r="F176" t="str">
            <v>PRODUCTION</v>
          </cell>
          <cell r="G176" t="str">
            <v>Couturière</v>
          </cell>
          <cell r="H176" t="str">
            <v>SA</v>
          </cell>
          <cell r="K176" t="str">
            <v>DIRECTS</v>
          </cell>
          <cell r="L176" t="str">
            <v>Variable cost at standard</v>
          </cell>
          <cell r="M176" t="str">
            <v>OUVRIERE SPECIALISE</v>
          </cell>
          <cell r="N176">
            <v>43857</v>
          </cell>
          <cell r="O176" t="str">
            <v>OK</v>
          </cell>
          <cell r="P176">
            <v>-1740</v>
          </cell>
          <cell r="Q176">
            <v>43982</v>
          </cell>
          <cell r="R176" t="str">
            <v>MANQUE CHARGE TRAVAIL</v>
          </cell>
          <cell r="T176" t="str">
            <v>CDD</v>
          </cell>
          <cell r="U176" t="str">
            <v>Contractuel</v>
          </cell>
          <cell r="V176">
            <v>43952</v>
          </cell>
          <cell r="W176">
            <v>43982</v>
          </cell>
          <cell r="Z176">
            <v>43857</v>
          </cell>
          <cell r="AA176">
            <v>1</v>
          </cell>
          <cell r="AB176">
            <v>2020</v>
          </cell>
          <cell r="AC176">
            <v>2024</v>
          </cell>
          <cell r="AD176">
            <v>5.1083333333333334</v>
          </cell>
          <cell r="AE176" t="str">
            <v>&gt; 4</v>
          </cell>
          <cell r="AF176">
            <v>34497</v>
          </cell>
          <cell r="AG176">
            <v>30.753424657534246</v>
          </cell>
          <cell r="AH176" t="str">
            <v>&gt;25&lt; 35</v>
          </cell>
          <cell r="AI176">
            <v>16628051</v>
          </cell>
          <cell r="AJ176" t="str">
            <v>08</v>
          </cell>
          <cell r="AK176">
            <v>11650625</v>
          </cell>
          <cell r="AL176">
            <v>41608</v>
          </cell>
          <cell r="AM176" t="str">
            <v>FEMME</v>
          </cell>
          <cell r="AN176" t="str">
            <v>Marié(e)</v>
          </cell>
          <cell r="AO176">
            <v>2</v>
          </cell>
          <cell r="AQ176">
            <v>3</v>
          </cell>
          <cell r="AR176">
            <v>1</v>
          </cell>
          <cell r="AS176">
            <v>44222.25</v>
          </cell>
          <cell r="AT176" t="str">
            <v>Horaire</v>
          </cell>
          <cell r="AU176">
            <v>3.1930000000000001</v>
          </cell>
          <cell r="AV176">
            <v>12</v>
          </cell>
          <cell r="AW176">
            <v>40600</v>
          </cell>
          <cell r="AX176" t="str">
            <v>00133100598</v>
          </cell>
          <cell r="AY176">
            <v>29</v>
          </cell>
          <cell r="AZ176" t="str">
            <v>UIB</v>
          </cell>
          <cell r="BA176" t="str">
            <v>12406000013310059829</v>
          </cell>
          <cell r="BB176">
            <v>20</v>
          </cell>
          <cell r="BC176" t="str">
            <v>11 RUE GHANDI SIDI HASSINE</v>
          </cell>
          <cell r="BD176" t="str">
            <v>TUNIS</v>
          </cell>
          <cell r="BE176">
            <v>1095</v>
          </cell>
          <cell r="BG176">
            <v>54324413</v>
          </cell>
          <cell r="BH176">
            <v>25735919</v>
          </cell>
          <cell r="BJ176" t="str">
            <v>JAYARA SIDI HASSINE</v>
          </cell>
          <cell r="BK176" t="str">
            <v>-SA</v>
          </cell>
          <cell r="BN176" t="str">
            <v>12406000013310059829</v>
          </cell>
          <cell r="BO176" t="str">
            <v>HAJRI NAOUEL</v>
          </cell>
          <cell r="BP176">
            <v>175</v>
          </cell>
          <cell r="BU176" t="str">
            <v>Non-Actif</v>
          </cell>
        </row>
        <row r="177">
          <cell r="B177">
            <v>176</v>
          </cell>
          <cell r="C177" t="str">
            <v>Madame</v>
          </cell>
          <cell r="D177" t="str">
            <v>ABBES KHIRA</v>
          </cell>
          <cell r="E177" t="str">
            <v>SAGE Tunisia</v>
          </cell>
          <cell r="F177" t="str">
            <v>PRODUCTION</v>
          </cell>
          <cell r="G177" t="str">
            <v>Couturière</v>
          </cell>
          <cell r="H177" t="str">
            <v>AP-T</v>
          </cell>
          <cell r="K177" t="str">
            <v>DIRECTS</v>
          </cell>
          <cell r="L177" t="str">
            <v>Variable cost at standard</v>
          </cell>
          <cell r="M177" t="str">
            <v>OUVRIERE SPECIALISE</v>
          </cell>
          <cell r="N177">
            <v>43857</v>
          </cell>
          <cell r="O177" t="str">
            <v>OK</v>
          </cell>
          <cell r="P177">
            <v>-1618</v>
          </cell>
          <cell r="Q177">
            <v>44096</v>
          </cell>
          <cell r="R177" t="str">
            <v xml:space="preserve">abandon de poste </v>
          </cell>
          <cell r="T177" t="str">
            <v>CDD</v>
          </cell>
          <cell r="U177" t="str">
            <v>Contractuel</v>
          </cell>
          <cell r="V177">
            <v>44085</v>
          </cell>
          <cell r="W177">
            <v>44104</v>
          </cell>
          <cell r="Z177">
            <v>43857</v>
          </cell>
          <cell r="AA177">
            <v>1</v>
          </cell>
          <cell r="AB177">
            <v>2020</v>
          </cell>
          <cell r="AC177">
            <v>2024</v>
          </cell>
          <cell r="AD177">
            <v>5.1083333333333334</v>
          </cell>
          <cell r="AE177" t="str">
            <v>&gt; 4</v>
          </cell>
          <cell r="AF177">
            <v>28532</v>
          </cell>
          <cell r="AG177">
            <v>47.095890410958901</v>
          </cell>
          <cell r="AH177" t="str">
            <v>&gt;45&lt; 55</v>
          </cell>
          <cell r="AI177">
            <v>11996746</v>
          </cell>
          <cell r="AJ177" t="str">
            <v>05</v>
          </cell>
          <cell r="AK177" t="str">
            <v>07300428</v>
          </cell>
          <cell r="AL177">
            <v>34870</v>
          </cell>
          <cell r="AM177" t="str">
            <v>FEMME</v>
          </cell>
          <cell r="AN177" t="str">
            <v>Marié(e)</v>
          </cell>
          <cell r="AO177">
            <v>3</v>
          </cell>
          <cell r="AQ177">
            <v>3</v>
          </cell>
          <cell r="AR177">
            <v>1</v>
          </cell>
          <cell r="AS177">
            <v>44222.25</v>
          </cell>
          <cell r="AT177" t="str">
            <v>Horaire</v>
          </cell>
          <cell r="AU177">
            <v>3.1930000000000001</v>
          </cell>
          <cell r="AV177">
            <v>17</v>
          </cell>
          <cell r="AW177" t="str">
            <v>00100</v>
          </cell>
          <cell r="AX177" t="str">
            <v>00001498421</v>
          </cell>
          <cell r="AY177" t="str">
            <v>02</v>
          </cell>
          <cell r="AZ177" t="str">
            <v>LA POSTE</v>
          </cell>
          <cell r="BA177" t="str">
            <v>17001000000149842102</v>
          </cell>
          <cell r="BB177">
            <v>20</v>
          </cell>
          <cell r="BC177" t="str">
            <v>12 RUE YAHYA SOULAYMANI SANHEJA</v>
          </cell>
          <cell r="BD177" t="str">
            <v>OUED ELLIL</v>
          </cell>
          <cell r="BE177">
            <v>2021</v>
          </cell>
          <cell r="BF177" t="str">
            <v>oui</v>
          </cell>
          <cell r="BG177">
            <v>20678879</v>
          </cell>
          <cell r="BH177">
            <v>20752625</v>
          </cell>
          <cell r="BJ177" t="str">
            <v>SANHEJA</v>
          </cell>
          <cell r="BK177" t="str">
            <v>-AP-T</v>
          </cell>
          <cell r="BN177" t="str">
            <v>17001000000149842102</v>
          </cell>
          <cell r="BO177" t="str">
            <v>ABBES KHIRA</v>
          </cell>
          <cell r="BP177">
            <v>176</v>
          </cell>
          <cell r="BU177" t="str">
            <v>Non-Actif</v>
          </cell>
        </row>
        <row r="178">
          <cell r="B178">
            <v>177</v>
          </cell>
          <cell r="C178" t="str">
            <v>Mlle</v>
          </cell>
          <cell r="D178" t="str">
            <v>TALEB HASAN SAFA</v>
          </cell>
          <cell r="E178" t="str">
            <v>SAGE Tunisia</v>
          </cell>
          <cell r="F178" t="str">
            <v>QUALITE</v>
          </cell>
          <cell r="G178" t="str">
            <v>Contrôle Qualité</v>
          </cell>
          <cell r="H178">
            <v>520</v>
          </cell>
          <cell r="J178" t="str">
            <v>B</v>
          </cell>
          <cell r="K178" t="str">
            <v>INDIRECTS</v>
          </cell>
          <cell r="L178" t="str">
            <v>Variable cost at standard</v>
          </cell>
          <cell r="M178" t="str">
            <v>Contrôleur Qualité</v>
          </cell>
          <cell r="N178">
            <v>43858</v>
          </cell>
          <cell r="O178" t="str">
            <v>OK</v>
          </cell>
          <cell r="P178">
            <v>-949</v>
          </cell>
          <cell r="Q178">
            <v>44767</v>
          </cell>
          <cell r="R178" t="str">
            <v>Mariage</v>
          </cell>
          <cell r="T178" t="str">
            <v>CDD</v>
          </cell>
          <cell r="U178" t="str">
            <v>Contractuel</v>
          </cell>
          <cell r="V178">
            <v>44713</v>
          </cell>
          <cell r="W178">
            <v>44773</v>
          </cell>
          <cell r="X178">
            <v>44229</v>
          </cell>
          <cell r="Y178">
            <v>44593</v>
          </cell>
          <cell r="AA178">
            <v>1</v>
          </cell>
          <cell r="AB178">
            <v>2020</v>
          </cell>
          <cell r="AC178">
            <v>2024</v>
          </cell>
          <cell r="AD178">
            <v>5.1055555555555552</v>
          </cell>
          <cell r="AE178" t="str">
            <v>&gt; 4</v>
          </cell>
          <cell r="AF178">
            <v>34365</v>
          </cell>
          <cell r="AG178">
            <v>31.115068493150684</v>
          </cell>
          <cell r="AH178" t="str">
            <v>&gt;25&lt; 35</v>
          </cell>
          <cell r="AI178">
            <v>17372365</v>
          </cell>
          <cell r="AJ178" t="str">
            <v>03</v>
          </cell>
          <cell r="AK178" t="str">
            <v>04848643</v>
          </cell>
          <cell r="AL178">
            <v>41108</v>
          </cell>
          <cell r="AM178" t="str">
            <v>FEMME</v>
          </cell>
          <cell r="AN178" t="str">
            <v>Célibataire</v>
          </cell>
          <cell r="AQ178">
            <v>3</v>
          </cell>
          <cell r="AR178">
            <v>3</v>
          </cell>
          <cell r="AS178">
            <v>44953.75</v>
          </cell>
          <cell r="AT178" t="str">
            <v>Horaire</v>
          </cell>
          <cell r="AU178">
            <v>3.3210000000000002</v>
          </cell>
          <cell r="AV178" t="str">
            <v>17</v>
          </cell>
          <cell r="AW178" t="str">
            <v>00100</v>
          </cell>
          <cell r="AX178" t="str">
            <v>00002838822</v>
          </cell>
          <cell r="AY178" t="str">
            <v>31</v>
          </cell>
          <cell r="AZ178" t="str">
            <v>LA POSTE</v>
          </cell>
          <cell r="BA178" t="str">
            <v>17001000000283882231</v>
          </cell>
          <cell r="BB178">
            <v>20</v>
          </cell>
          <cell r="BC178" t="str">
            <v>36 RUE 68 EZZAHROUNI</v>
          </cell>
          <cell r="BD178" t="str">
            <v>TUNIS</v>
          </cell>
          <cell r="BE178">
            <v>2051</v>
          </cell>
          <cell r="BF178" t="str">
            <v>Oui</v>
          </cell>
          <cell r="BG178">
            <v>27025236</v>
          </cell>
          <cell r="BH178">
            <v>52782818</v>
          </cell>
          <cell r="BJ178" t="str">
            <v>CITE HWASS ZAHROUNI</v>
          </cell>
          <cell r="BK178" t="str">
            <v>B-520</v>
          </cell>
          <cell r="BN178" t="str">
            <v>17001000000283882231</v>
          </cell>
          <cell r="BO178" t="str">
            <v>TALEB HASAN SAFA</v>
          </cell>
          <cell r="BP178">
            <v>177</v>
          </cell>
          <cell r="BU178" t="str">
            <v>Non-Actif</v>
          </cell>
        </row>
        <row r="179">
          <cell r="B179">
            <v>178</v>
          </cell>
          <cell r="C179" t="str">
            <v>Monsieur</v>
          </cell>
          <cell r="D179" t="str">
            <v>SAMARI KARIM</v>
          </cell>
          <cell r="E179" t="str">
            <v>SAGE Tunisia</v>
          </cell>
          <cell r="F179" t="str">
            <v>LOGISTIQUE</v>
          </cell>
          <cell r="G179" t="str">
            <v>MAGASINIER</v>
          </cell>
          <cell r="K179" t="str">
            <v>INDIRECTS</v>
          </cell>
          <cell r="L179" t="str">
            <v>Variable cost at standard</v>
          </cell>
          <cell r="M179" t="str">
            <v>MAGASINIER</v>
          </cell>
          <cell r="N179">
            <v>43859</v>
          </cell>
          <cell r="O179" t="str">
            <v/>
          </cell>
          <cell r="P179">
            <v>-1129</v>
          </cell>
          <cell r="Q179">
            <v>44319</v>
          </cell>
          <cell r="R179" t="str">
            <v xml:space="preserve">abandon de poste </v>
          </cell>
          <cell r="T179" t="str">
            <v>CIVP</v>
          </cell>
          <cell r="U179" t="str">
            <v>Contractuel</v>
          </cell>
          <cell r="X179">
            <v>44229</v>
          </cell>
          <cell r="Y179">
            <v>44593</v>
          </cell>
          <cell r="AA179">
            <v>1</v>
          </cell>
          <cell r="AB179">
            <v>2020</v>
          </cell>
          <cell r="AC179">
            <v>2024</v>
          </cell>
          <cell r="AD179">
            <v>5.1027777777777779</v>
          </cell>
          <cell r="AE179" t="str">
            <v>&gt; 4</v>
          </cell>
          <cell r="AF179">
            <v>34794</v>
          </cell>
          <cell r="AG179">
            <v>29.93972602739726</v>
          </cell>
          <cell r="AH179" t="str">
            <v>&gt;25&lt; 35</v>
          </cell>
          <cell r="AK179" t="str">
            <v>09991742</v>
          </cell>
          <cell r="AL179">
            <v>43281</v>
          </cell>
          <cell r="AM179" t="str">
            <v>HOMME</v>
          </cell>
          <cell r="AN179" t="str">
            <v>Célibataire</v>
          </cell>
          <cell r="AP179" t="str">
            <v>BTS LOGISTIQUE</v>
          </cell>
          <cell r="AQ179">
            <v>3</v>
          </cell>
          <cell r="AR179">
            <v>2</v>
          </cell>
          <cell r="AS179">
            <v>44589.5</v>
          </cell>
          <cell r="AT179" t="str">
            <v>Horaire</v>
          </cell>
          <cell r="AU179">
            <v>2.1629999999999998</v>
          </cell>
          <cell r="AV179">
            <v>25</v>
          </cell>
          <cell r="AW179">
            <v>13500</v>
          </cell>
          <cell r="AX179" t="str">
            <v>00000709276</v>
          </cell>
          <cell r="AY179" t="str">
            <v>06</v>
          </cell>
          <cell r="AZ179" t="str">
            <v>ZITOUNA BANK</v>
          </cell>
          <cell r="BA179" t="str">
            <v>25135000000070927606</v>
          </cell>
          <cell r="BB179">
            <v>20</v>
          </cell>
          <cell r="BC179" t="str">
            <v>CITE EL MECHTEL EL AGBA</v>
          </cell>
          <cell r="BD179" t="str">
            <v>TUNIS</v>
          </cell>
          <cell r="BG179">
            <v>50028186</v>
          </cell>
          <cell r="BH179">
            <v>95335507</v>
          </cell>
          <cell r="BJ179" t="str">
            <v>OUED GUERIANA AGBA</v>
          </cell>
          <cell r="BK179" t="str">
            <v>-</v>
          </cell>
          <cell r="BN179" t="str">
            <v>25135000000070927606</v>
          </cell>
          <cell r="BO179" t="str">
            <v>SAMARI KARIM</v>
          </cell>
          <cell r="BP179">
            <v>178</v>
          </cell>
          <cell r="BU179" t="str">
            <v>Non-Actif</v>
          </cell>
        </row>
        <row r="180">
          <cell r="B180">
            <v>179</v>
          </cell>
          <cell r="C180" t="str">
            <v>Mlle</v>
          </cell>
          <cell r="D180" t="str">
            <v>SAHLI RAHMA</v>
          </cell>
          <cell r="E180" t="str">
            <v>SAGE Tunisia</v>
          </cell>
          <cell r="F180" t="str">
            <v>PRODUCTION</v>
          </cell>
          <cell r="G180" t="str">
            <v>Couturière</v>
          </cell>
          <cell r="H180" t="str">
            <v>SA</v>
          </cell>
          <cell r="K180" t="str">
            <v>DIRECTS</v>
          </cell>
          <cell r="L180" t="str">
            <v>Variable cost at standard</v>
          </cell>
          <cell r="M180" t="str">
            <v>OUVRIERE SPECIALISE</v>
          </cell>
          <cell r="N180">
            <v>43862</v>
          </cell>
          <cell r="O180" t="str">
            <v>OK</v>
          </cell>
          <cell r="P180">
            <v>-1740</v>
          </cell>
          <cell r="Q180">
            <v>43982</v>
          </cell>
          <cell r="R180" t="str">
            <v>MANQUE CHARGE TRAVAIL</v>
          </cell>
          <cell r="T180" t="str">
            <v>CDD</v>
          </cell>
          <cell r="U180" t="str">
            <v>Contractuel</v>
          </cell>
          <cell r="V180">
            <v>43952</v>
          </cell>
          <cell r="W180">
            <v>43982</v>
          </cell>
          <cell r="Z180">
            <v>43862</v>
          </cell>
          <cell r="AA180">
            <v>2</v>
          </cell>
          <cell r="AB180">
            <v>2020</v>
          </cell>
          <cell r="AC180">
            <v>2024</v>
          </cell>
          <cell r="AD180">
            <v>5.0972222222222223</v>
          </cell>
          <cell r="AE180" t="str">
            <v>&gt; 4</v>
          </cell>
          <cell r="AF180">
            <v>34464</v>
          </cell>
          <cell r="AG180">
            <v>30.843835616438355</v>
          </cell>
          <cell r="AH180" t="str">
            <v>&gt;25&lt; 35</v>
          </cell>
          <cell r="AI180">
            <v>17282436</v>
          </cell>
          <cell r="AJ180" t="str">
            <v>09</v>
          </cell>
          <cell r="AK180">
            <v>11668611</v>
          </cell>
          <cell r="AL180">
            <v>43448</v>
          </cell>
          <cell r="AM180" t="str">
            <v>FEMME</v>
          </cell>
          <cell r="AN180" t="str">
            <v>Célibataire</v>
          </cell>
          <cell r="AQ180">
            <v>3</v>
          </cell>
          <cell r="AR180">
            <v>1</v>
          </cell>
          <cell r="AS180">
            <v>44227.25</v>
          </cell>
          <cell r="AT180" t="str">
            <v>Horaire</v>
          </cell>
          <cell r="AU180">
            <v>3.1930000000000001</v>
          </cell>
          <cell r="AV180" t="str">
            <v>04</v>
          </cell>
          <cell r="AW180" t="str">
            <v>07516</v>
          </cell>
          <cell r="AX180" t="str">
            <v>00062323365</v>
          </cell>
          <cell r="AY180">
            <v>30</v>
          </cell>
          <cell r="AZ180" t="str">
            <v>ATTIJARI BANK</v>
          </cell>
          <cell r="BA180" t="str">
            <v>04075160006232336530</v>
          </cell>
          <cell r="BB180">
            <v>20</v>
          </cell>
          <cell r="BC180" t="str">
            <v>11 RUE BAHR EL YABANE CITE EL ONS SIDI HASSINE</v>
          </cell>
          <cell r="BD180" t="str">
            <v>TUNIS</v>
          </cell>
          <cell r="BE180">
            <v>1095</v>
          </cell>
          <cell r="BG180">
            <v>28542008</v>
          </cell>
          <cell r="BH180">
            <v>22754736</v>
          </cell>
          <cell r="BJ180" t="str">
            <v>JAYARA SIDI HASSINE</v>
          </cell>
          <cell r="BK180" t="str">
            <v>-SA</v>
          </cell>
          <cell r="BN180" t="str">
            <v>04075160006232336530</v>
          </cell>
          <cell r="BO180" t="str">
            <v>SAHLI RAHMA</v>
          </cell>
          <cell r="BP180">
            <v>179</v>
          </cell>
          <cell r="BR180" t="str">
            <v>EN ETUDE</v>
          </cell>
          <cell r="BU180" t="str">
            <v>Non-Actif</v>
          </cell>
        </row>
        <row r="181">
          <cell r="B181">
            <v>180</v>
          </cell>
          <cell r="C181" t="str">
            <v>Madame</v>
          </cell>
          <cell r="D181" t="str">
            <v>ZAIRI FARAH</v>
          </cell>
          <cell r="E181" t="str">
            <v>SAGE Tunisia</v>
          </cell>
          <cell r="F181" t="str">
            <v>PRODUCTION</v>
          </cell>
          <cell r="G181" t="str">
            <v>Couturière</v>
          </cell>
          <cell r="H181" t="str">
            <v>AP-T</v>
          </cell>
          <cell r="K181" t="str">
            <v>DIRECTS</v>
          </cell>
          <cell r="L181" t="str">
            <v>Variable cost at standard</v>
          </cell>
          <cell r="M181" t="str">
            <v>OUVRIERE SPECIALISE</v>
          </cell>
          <cell r="N181">
            <v>43862</v>
          </cell>
          <cell r="O181" t="str">
            <v>OK</v>
          </cell>
          <cell r="P181">
            <v>-1557</v>
          </cell>
          <cell r="Q181">
            <v>44140</v>
          </cell>
          <cell r="R181" t="str">
            <v xml:space="preserve">abandon de poste </v>
          </cell>
          <cell r="T181" t="str">
            <v>CDD</v>
          </cell>
          <cell r="U181" t="str">
            <v>Contractuel</v>
          </cell>
          <cell r="V181">
            <v>44105</v>
          </cell>
          <cell r="W181">
            <v>44165</v>
          </cell>
          <cell r="Z181">
            <v>43862</v>
          </cell>
          <cell r="AA181">
            <v>2</v>
          </cell>
          <cell r="AB181">
            <v>2020</v>
          </cell>
          <cell r="AC181">
            <v>2024</v>
          </cell>
          <cell r="AD181">
            <v>5.0972222222222223</v>
          </cell>
          <cell r="AE181" t="str">
            <v>&gt; 4</v>
          </cell>
          <cell r="AF181">
            <v>30775</v>
          </cell>
          <cell r="AG181">
            <v>40.950684931506849</v>
          </cell>
          <cell r="AH181" t="str">
            <v>&gt;35&lt; 45</v>
          </cell>
          <cell r="AI181">
            <v>12363546</v>
          </cell>
          <cell r="AJ181" t="str">
            <v>09</v>
          </cell>
          <cell r="AK181" t="str">
            <v>04713765</v>
          </cell>
          <cell r="AL181">
            <v>42961</v>
          </cell>
          <cell r="AM181" t="str">
            <v>FEMME</v>
          </cell>
          <cell r="AN181" t="str">
            <v>Marié(e)</v>
          </cell>
          <cell r="AO181">
            <v>2</v>
          </cell>
          <cell r="AQ181">
            <v>3</v>
          </cell>
          <cell r="AR181">
            <v>1</v>
          </cell>
          <cell r="AS181">
            <v>44227.25</v>
          </cell>
          <cell r="AT181" t="str">
            <v>Horaire</v>
          </cell>
          <cell r="AU181">
            <v>3.1930000000000001</v>
          </cell>
          <cell r="AV181" t="str">
            <v>05</v>
          </cell>
          <cell r="AW181" t="str">
            <v>04600</v>
          </cell>
          <cell r="AX181" t="str">
            <v>01145012860</v>
          </cell>
          <cell r="AY181">
            <v>20</v>
          </cell>
          <cell r="AZ181" t="str">
            <v>BT</v>
          </cell>
          <cell r="BA181" t="str">
            <v>05046000114501286020</v>
          </cell>
          <cell r="BB181">
            <v>20</v>
          </cell>
          <cell r="BC181" t="str">
            <v>68 RUE ISTANBOUL SIDI HASSINE</v>
          </cell>
          <cell r="BD181" t="str">
            <v>TUNIS</v>
          </cell>
          <cell r="BE181">
            <v>1095</v>
          </cell>
          <cell r="BF181" t="str">
            <v>Oui</v>
          </cell>
          <cell r="BG181">
            <v>26796325</v>
          </cell>
          <cell r="BH181">
            <v>22820376</v>
          </cell>
          <cell r="BJ181" t="str">
            <v>SIDI HASSINE</v>
          </cell>
          <cell r="BK181" t="str">
            <v>-AP-T</v>
          </cell>
          <cell r="BN181" t="str">
            <v>05046000114501286020</v>
          </cell>
          <cell r="BO181" t="str">
            <v>ZAIRI FARAH</v>
          </cell>
          <cell r="BP181">
            <v>180</v>
          </cell>
          <cell r="BR181" t="str">
            <v>OK POUR INTAGRATION RDV 12/07</v>
          </cell>
          <cell r="BU181" t="str">
            <v>Non-Actif</v>
          </cell>
        </row>
        <row r="182">
          <cell r="B182">
            <v>181</v>
          </cell>
          <cell r="C182" t="str">
            <v>Monsieur</v>
          </cell>
          <cell r="D182" t="str">
            <v>CHIHAOUI WALID</v>
          </cell>
          <cell r="E182" t="str">
            <v>SAGE Tunisia</v>
          </cell>
          <cell r="F182" t="str">
            <v>PRODUCTION</v>
          </cell>
          <cell r="G182" t="str">
            <v>Couturière</v>
          </cell>
          <cell r="H182" t="str">
            <v>CA</v>
          </cell>
          <cell r="K182" t="str">
            <v>DIRECTS</v>
          </cell>
          <cell r="L182" t="str">
            <v>Variable cost at standard</v>
          </cell>
          <cell r="M182" t="str">
            <v>OUVRIER SPECIALISE</v>
          </cell>
          <cell r="N182">
            <v>43862</v>
          </cell>
          <cell r="O182" t="str">
            <v>OK</v>
          </cell>
          <cell r="P182">
            <v>-1801</v>
          </cell>
          <cell r="Q182">
            <v>43890</v>
          </cell>
          <cell r="R182" t="str">
            <v>démissionnaire</v>
          </cell>
          <cell r="T182" t="str">
            <v>CDD</v>
          </cell>
          <cell r="U182" t="str">
            <v>Contractuel</v>
          </cell>
          <cell r="V182">
            <v>43891</v>
          </cell>
          <cell r="W182">
            <v>43921</v>
          </cell>
          <cell r="Z182">
            <v>43862</v>
          </cell>
          <cell r="AA182">
            <v>2</v>
          </cell>
          <cell r="AB182">
            <v>2020</v>
          </cell>
          <cell r="AC182">
            <v>2024</v>
          </cell>
          <cell r="AD182">
            <v>5.0972222222222223</v>
          </cell>
          <cell r="AE182" t="str">
            <v>&gt; 4</v>
          </cell>
          <cell r="AF182">
            <v>27720</v>
          </cell>
          <cell r="AG182">
            <v>49.320547945205476</v>
          </cell>
          <cell r="AH182" t="str">
            <v>&gt;45&lt; 55</v>
          </cell>
          <cell r="AI182">
            <v>12210715</v>
          </cell>
          <cell r="AJ182" t="str">
            <v>07</v>
          </cell>
          <cell r="AK182" t="str">
            <v>07063974</v>
          </cell>
          <cell r="AL182">
            <v>40777</v>
          </cell>
          <cell r="AM182" t="str">
            <v>HOMME</v>
          </cell>
          <cell r="AN182" t="str">
            <v>Marié(e)</v>
          </cell>
          <cell r="AO182">
            <v>2</v>
          </cell>
          <cell r="AQ182">
            <v>3</v>
          </cell>
          <cell r="AR182">
            <v>1</v>
          </cell>
          <cell r="AS182">
            <v>44227.25</v>
          </cell>
          <cell r="AT182" t="str">
            <v>Horaire</v>
          </cell>
          <cell r="AU182">
            <v>3.1930000000000001</v>
          </cell>
          <cell r="AV182" t="str">
            <v>05</v>
          </cell>
          <cell r="AW182" t="str">
            <v>06200</v>
          </cell>
          <cell r="AX182" t="str">
            <v>01305005157</v>
          </cell>
          <cell r="AY182">
            <v>40</v>
          </cell>
          <cell r="AZ182" t="str">
            <v>BT</v>
          </cell>
          <cell r="BA182" t="str">
            <v>05062000130500515740</v>
          </cell>
          <cell r="BB182">
            <v>20</v>
          </cell>
          <cell r="BC182" t="str">
            <v>CITE BIR EZZANGA EZZAOUIA MORNAG</v>
          </cell>
          <cell r="BD182" t="str">
            <v>BEN AROUS</v>
          </cell>
          <cell r="BE182">
            <v>2090</v>
          </cell>
          <cell r="BG182">
            <v>23587055</v>
          </cell>
          <cell r="BH182">
            <v>96743180</v>
          </cell>
          <cell r="BK182" t="str">
            <v>-CA</v>
          </cell>
          <cell r="BN182" t="str">
            <v>05062000130500515740</v>
          </cell>
          <cell r="BO182" t="str">
            <v>CHIHAOUI WALID</v>
          </cell>
          <cell r="BP182">
            <v>181</v>
          </cell>
          <cell r="BU182" t="str">
            <v>Non-Actif</v>
          </cell>
        </row>
        <row r="183">
          <cell r="B183">
            <v>182</v>
          </cell>
          <cell r="C183" t="str">
            <v>Monsieur</v>
          </cell>
          <cell r="D183" t="str">
            <v>BEN MOHAMED FAOUZI</v>
          </cell>
          <cell r="E183" t="str">
            <v>SAGE Tunisia</v>
          </cell>
          <cell r="F183" t="str">
            <v>PRODUCTION</v>
          </cell>
          <cell r="G183" t="str">
            <v>Couturière</v>
          </cell>
          <cell r="H183" t="str">
            <v>SA</v>
          </cell>
          <cell r="K183" t="str">
            <v>DIRECTS</v>
          </cell>
          <cell r="L183" t="str">
            <v>Variable cost at standard</v>
          </cell>
          <cell r="M183" t="str">
            <v>OUVRIER SPECIALISE</v>
          </cell>
          <cell r="N183">
            <v>43862</v>
          </cell>
          <cell r="O183" t="str">
            <v>OK</v>
          </cell>
          <cell r="P183">
            <v>-1618</v>
          </cell>
          <cell r="Q183">
            <v>44090</v>
          </cell>
          <cell r="R183" t="str">
            <v xml:space="preserve">abandon de poste </v>
          </cell>
          <cell r="T183" t="str">
            <v>CDD</v>
          </cell>
          <cell r="U183" t="str">
            <v>Contractuel</v>
          </cell>
          <cell r="V183">
            <v>44075</v>
          </cell>
          <cell r="W183">
            <v>44104</v>
          </cell>
          <cell r="Z183">
            <v>43862</v>
          </cell>
          <cell r="AA183">
            <v>2</v>
          </cell>
          <cell r="AB183">
            <v>2020</v>
          </cell>
          <cell r="AC183">
            <v>2024</v>
          </cell>
          <cell r="AD183">
            <v>5.0972222222222223</v>
          </cell>
          <cell r="AE183" t="str">
            <v>&gt; 4</v>
          </cell>
          <cell r="AF183">
            <v>32478</v>
          </cell>
          <cell r="AG183">
            <v>36.284931506849318</v>
          </cell>
          <cell r="AH183" t="str">
            <v>&gt;35&lt; 45</v>
          </cell>
          <cell r="AI183">
            <v>16802386</v>
          </cell>
          <cell r="AJ183" t="str">
            <v>05</v>
          </cell>
          <cell r="AK183" t="str">
            <v>07160600</v>
          </cell>
          <cell r="AL183">
            <v>43230</v>
          </cell>
          <cell r="AM183" t="str">
            <v>HOMME</v>
          </cell>
          <cell r="AN183" t="str">
            <v>Célibataire</v>
          </cell>
          <cell r="AQ183">
            <v>3</v>
          </cell>
          <cell r="AR183">
            <v>1</v>
          </cell>
          <cell r="AS183">
            <v>44227.25</v>
          </cell>
          <cell r="AT183" t="str">
            <v>Horaire</v>
          </cell>
          <cell r="AU183">
            <v>3.1930000000000001</v>
          </cell>
          <cell r="AV183">
            <v>17</v>
          </cell>
          <cell r="AW183" t="str">
            <v>00100</v>
          </cell>
          <cell r="AX183" t="str">
            <v>00002902576</v>
          </cell>
          <cell r="AY183">
            <v>53</v>
          </cell>
          <cell r="AZ183" t="str">
            <v>LA POSTE</v>
          </cell>
          <cell r="BA183" t="str">
            <v>17001000000290257653</v>
          </cell>
          <cell r="BB183">
            <v>20</v>
          </cell>
          <cell r="BC183" t="str">
            <v>CITE ESSALEM MGHIRA INZEL FOUCHANA</v>
          </cell>
          <cell r="BD183" t="str">
            <v>BEN AROUS</v>
          </cell>
          <cell r="BE183">
            <v>2082</v>
          </cell>
          <cell r="BF183" t="str">
            <v>Oui</v>
          </cell>
          <cell r="BG183">
            <v>24512482</v>
          </cell>
          <cell r="BH183">
            <v>21078792</v>
          </cell>
          <cell r="BJ183" t="str">
            <v>CITE PRIME FOUCHANA</v>
          </cell>
          <cell r="BK183" t="str">
            <v>-SA</v>
          </cell>
          <cell r="BN183" t="str">
            <v>17001000000290257653</v>
          </cell>
          <cell r="BO183" t="str">
            <v>BEN MOHAMED FAOUZI</v>
          </cell>
          <cell r="BP183">
            <v>182</v>
          </cell>
          <cell r="BU183" t="str">
            <v>Non-Actif</v>
          </cell>
        </row>
        <row r="184">
          <cell r="B184">
            <v>183</v>
          </cell>
          <cell r="C184" t="str">
            <v>Mlle</v>
          </cell>
          <cell r="D184" t="str">
            <v>ATHIMNI NEILA</v>
          </cell>
          <cell r="E184" t="str">
            <v>SAGE Tunisia</v>
          </cell>
          <cell r="F184" t="str">
            <v>PRODUCTION</v>
          </cell>
          <cell r="G184" t="str">
            <v>Couturière</v>
          </cell>
          <cell r="H184">
            <v>965</v>
          </cell>
          <cell r="I184" t="str">
            <v>abdelhalim</v>
          </cell>
          <cell r="J184" t="str">
            <v>B</v>
          </cell>
          <cell r="K184" t="str">
            <v>DIRECTS</v>
          </cell>
          <cell r="L184" t="str">
            <v>Variable cost at standard</v>
          </cell>
          <cell r="M184" t="str">
            <v>OUVRIERE SPECIALISE</v>
          </cell>
          <cell r="N184">
            <v>43862</v>
          </cell>
          <cell r="O184">
            <v>45291</v>
          </cell>
          <cell r="T184" t="str">
            <v>CDI</v>
          </cell>
          <cell r="U184" t="str">
            <v>Titulaire</v>
          </cell>
          <cell r="V184">
            <v>45261</v>
          </cell>
          <cell r="W184">
            <v>45291</v>
          </cell>
          <cell r="Z184">
            <v>43862</v>
          </cell>
          <cell r="AA184">
            <v>2</v>
          </cell>
          <cell r="AB184">
            <v>2020</v>
          </cell>
          <cell r="AC184">
            <v>2024</v>
          </cell>
          <cell r="AD184">
            <v>5.0972222222222223</v>
          </cell>
          <cell r="AE184" t="str">
            <v>&gt; 4</v>
          </cell>
          <cell r="AF184">
            <v>28595</v>
          </cell>
          <cell r="AG184">
            <v>46.923287671232877</v>
          </cell>
          <cell r="AH184" t="str">
            <v>&gt;45&lt; 55</v>
          </cell>
          <cell r="AI184">
            <v>16069266</v>
          </cell>
          <cell r="AJ184" t="str">
            <v>06</v>
          </cell>
          <cell r="AK184" t="str">
            <v>07930933</v>
          </cell>
          <cell r="AL184">
            <v>39729</v>
          </cell>
          <cell r="AM184" t="str">
            <v>FEMME</v>
          </cell>
          <cell r="AN184" t="str">
            <v>Célibataire</v>
          </cell>
          <cell r="AQ184">
            <v>3</v>
          </cell>
          <cell r="AR184">
            <v>3</v>
          </cell>
          <cell r="AS184">
            <v>44957.75</v>
          </cell>
          <cell r="AT184" t="str">
            <v>Horaire</v>
          </cell>
          <cell r="AU184">
            <v>3.3210000000000002</v>
          </cell>
          <cell r="AV184" t="str">
            <v>25</v>
          </cell>
          <cell r="AW184" t="str">
            <v>13500</v>
          </cell>
          <cell r="AX184" t="str">
            <v>00000714978</v>
          </cell>
          <cell r="AY184" t="str">
            <v>69</v>
          </cell>
          <cell r="AZ184" t="str">
            <v>ZITOUNA BANK</v>
          </cell>
          <cell r="BA184" t="str">
            <v>25135000000071497869</v>
          </cell>
          <cell r="BB184">
            <v>20</v>
          </cell>
          <cell r="BC184" t="str">
            <v>1 RUE LA VERITE DENDEN</v>
          </cell>
          <cell r="BD184" t="str">
            <v>MANOUBA</v>
          </cell>
          <cell r="BG184">
            <v>22595548</v>
          </cell>
          <cell r="BH184">
            <v>58663640</v>
          </cell>
          <cell r="BJ184" t="str">
            <v>DENDEN</v>
          </cell>
          <cell r="BK184" t="str">
            <v>B-965</v>
          </cell>
          <cell r="BL184" t="str">
            <v>2.1</v>
          </cell>
          <cell r="BN184" t="str">
            <v>25135000000071497869</v>
          </cell>
          <cell r="BO184" t="str">
            <v>ATHIMNI NEILA</v>
          </cell>
          <cell r="BP184">
            <v>183</v>
          </cell>
          <cell r="BR184" t="e">
            <v>#N/A</v>
          </cell>
          <cell r="BT184">
            <v>881</v>
          </cell>
          <cell r="BU184" t="str">
            <v>si</v>
          </cell>
          <cell r="BV184" t="str">
            <v>520 A CP</v>
          </cell>
        </row>
        <row r="185">
          <cell r="B185">
            <v>184</v>
          </cell>
          <cell r="C185" t="str">
            <v>Mlle</v>
          </cell>
          <cell r="D185" t="str">
            <v>ELAIR KARIMA</v>
          </cell>
          <cell r="E185" t="str">
            <v>SAGE Tunisia</v>
          </cell>
          <cell r="F185" t="str">
            <v>PRODUCTION</v>
          </cell>
          <cell r="G185" t="str">
            <v>Team leader</v>
          </cell>
          <cell r="H185">
            <v>560</v>
          </cell>
          <cell r="I185" t="str">
            <v>Mabrourk Ben Moussa</v>
          </cell>
          <cell r="J185" t="str">
            <v>A</v>
          </cell>
          <cell r="K185" t="str">
            <v>INDIRECTS</v>
          </cell>
          <cell r="L185" t="str">
            <v>Variable cost at standard</v>
          </cell>
          <cell r="M185" t="str">
            <v>OUVRIERE SPECIALISE</v>
          </cell>
          <cell r="N185">
            <v>43862</v>
          </cell>
          <cell r="O185">
            <v>45291</v>
          </cell>
          <cell r="T185" t="str">
            <v>CDI</v>
          </cell>
          <cell r="U185" t="str">
            <v>Titulaire</v>
          </cell>
          <cell r="V185">
            <v>45261</v>
          </cell>
          <cell r="W185">
            <v>45291</v>
          </cell>
          <cell r="Z185">
            <v>43862</v>
          </cell>
          <cell r="AA185">
            <v>2</v>
          </cell>
          <cell r="AB185">
            <v>2020</v>
          </cell>
          <cell r="AC185">
            <v>2024</v>
          </cell>
          <cell r="AD185">
            <v>5.0972222222222223</v>
          </cell>
          <cell r="AE185" t="str">
            <v>&gt; 4</v>
          </cell>
          <cell r="AF185">
            <v>30297</v>
          </cell>
          <cell r="AG185">
            <v>42.260273972602739</v>
          </cell>
          <cell r="AH185" t="str">
            <v>&gt;35&lt; 45</v>
          </cell>
          <cell r="AI185">
            <v>12497925</v>
          </cell>
          <cell r="AJ185" t="str">
            <v>06</v>
          </cell>
          <cell r="AK185" t="str">
            <v>04711141</v>
          </cell>
          <cell r="AL185">
            <v>40109</v>
          </cell>
          <cell r="AM185" t="str">
            <v>FEMME</v>
          </cell>
          <cell r="AN185" t="str">
            <v>Célibataire</v>
          </cell>
          <cell r="AQ185">
            <v>5</v>
          </cell>
          <cell r="AR185">
            <v>3</v>
          </cell>
          <cell r="AS185">
            <v>44957.75</v>
          </cell>
          <cell r="AT185" t="str">
            <v>Horaire</v>
          </cell>
          <cell r="AU185">
            <v>3.3210000000000002</v>
          </cell>
          <cell r="AV185" t="str">
            <v>04</v>
          </cell>
          <cell r="AW185" t="str">
            <v>00400</v>
          </cell>
          <cell r="AX185" t="str">
            <v>50040434144</v>
          </cell>
          <cell r="AY185" t="str">
            <v>35</v>
          </cell>
          <cell r="AZ185" t="str">
            <v>ATTIJARI BANK</v>
          </cell>
          <cell r="BA185" t="str">
            <v>04004005004043414435</v>
          </cell>
          <cell r="BB185">
            <v>20</v>
          </cell>
          <cell r="BC185" t="str">
            <v>1 IMPASSE 6 RUE 4267 EL AGBA</v>
          </cell>
          <cell r="BD185" t="str">
            <v>TUNIS</v>
          </cell>
          <cell r="BG185">
            <v>24904335</v>
          </cell>
          <cell r="BH185">
            <v>90233740</v>
          </cell>
          <cell r="BJ185" t="str">
            <v>EL AGBA 2</v>
          </cell>
          <cell r="BK185" t="str">
            <v>A-560</v>
          </cell>
          <cell r="BL185" t="str">
            <v>3.1</v>
          </cell>
          <cell r="BN185" t="str">
            <v>04004005004043414435</v>
          </cell>
          <cell r="BO185" t="str">
            <v>ELAIR KARIMA</v>
          </cell>
          <cell r="BP185">
            <v>184</v>
          </cell>
          <cell r="BR185" t="e">
            <v>#N/A</v>
          </cell>
          <cell r="BT185">
            <v>882</v>
          </cell>
          <cell r="BU185" t="str">
            <v>si</v>
          </cell>
          <cell r="BV185" t="str">
            <v>560 A SP</v>
          </cell>
        </row>
        <row r="186">
          <cell r="B186">
            <v>185</v>
          </cell>
          <cell r="C186" t="str">
            <v>Madame</v>
          </cell>
          <cell r="D186" t="str">
            <v>YAHYAOUI AMIRA</v>
          </cell>
          <cell r="E186" t="str">
            <v>SAGE Tunisia</v>
          </cell>
          <cell r="F186" t="str">
            <v>PRODUCTION</v>
          </cell>
          <cell r="G186" t="str">
            <v>Couturière</v>
          </cell>
          <cell r="H186" t="str">
            <v>SA</v>
          </cell>
          <cell r="K186" t="str">
            <v>DIRECTS</v>
          </cell>
          <cell r="L186" t="str">
            <v>Variable cost at standard</v>
          </cell>
          <cell r="M186" t="str">
            <v>OUVRIERE SPECIALISE</v>
          </cell>
          <cell r="N186">
            <v>43862</v>
          </cell>
          <cell r="O186" t="str">
            <v>OK</v>
          </cell>
          <cell r="P186">
            <v>-1740</v>
          </cell>
          <cell r="Q186">
            <v>43964</v>
          </cell>
          <cell r="R186" t="str">
            <v xml:space="preserve">abandon de poste </v>
          </cell>
          <cell r="T186" t="str">
            <v>CDD</v>
          </cell>
          <cell r="U186" t="str">
            <v>Contractuel</v>
          </cell>
          <cell r="V186">
            <v>43952</v>
          </cell>
          <cell r="W186">
            <v>43982</v>
          </cell>
          <cell r="Z186">
            <v>43862</v>
          </cell>
          <cell r="AA186">
            <v>2</v>
          </cell>
          <cell r="AB186">
            <v>2020</v>
          </cell>
          <cell r="AC186">
            <v>2024</v>
          </cell>
          <cell r="AD186">
            <v>5.0972222222222223</v>
          </cell>
          <cell r="AE186" t="str">
            <v>&gt; 4</v>
          </cell>
          <cell r="AF186">
            <v>34149</v>
          </cell>
          <cell r="AG186">
            <v>31.706849315068492</v>
          </cell>
          <cell r="AH186" t="str">
            <v>&gt;25&lt; 35</v>
          </cell>
          <cell r="AI186">
            <v>16539486</v>
          </cell>
          <cell r="AJ186" t="str">
            <v>02</v>
          </cell>
          <cell r="AK186">
            <v>13001505</v>
          </cell>
          <cell r="AL186">
            <v>41193</v>
          </cell>
          <cell r="AM186" t="str">
            <v>FEMME</v>
          </cell>
          <cell r="AN186" t="str">
            <v>Marié(e)</v>
          </cell>
          <cell r="AQ186">
            <v>3</v>
          </cell>
          <cell r="AR186">
            <v>1</v>
          </cell>
          <cell r="AS186">
            <v>44227.25</v>
          </cell>
          <cell r="AT186" t="str">
            <v>Horaire</v>
          </cell>
          <cell r="AU186">
            <v>3.1930000000000001</v>
          </cell>
          <cell r="AV186">
            <v>17</v>
          </cell>
          <cell r="AW186" t="str">
            <v>00100</v>
          </cell>
          <cell r="AX186" t="str">
            <v>00002838453</v>
          </cell>
          <cell r="AY186">
            <v>71</v>
          </cell>
          <cell r="AZ186" t="str">
            <v>LA POSTE</v>
          </cell>
          <cell r="BA186" t="str">
            <v>17001000000283845371</v>
          </cell>
          <cell r="BB186">
            <v>20</v>
          </cell>
          <cell r="BC186" t="str">
            <v>2 BIS RUE EL ISMAI SIDI HASSINE</v>
          </cell>
          <cell r="BD186" t="str">
            <v>TUNIS</v>
          </cell>
          <cell r="BE186">
            <v>1095</v>
          </cell>
          <cell r="BG186">
            <v>92310779</v>
          </cell>
          <cell r="BH186">
            <v>21921779</v>
          </cell>
          <cell r="BJ186" t="str">
            <v>BEN DAHHA</v>
          </cell>
          <cell r="BK186" t="str">
            <v>-SA</v>
          </cell>
          <cell r="BN186" t="str">
            <v>17001000000283845371</v>
          </cell>
          <cell r="BO186" t="str">
            <v>YAHYAOUI AMIRA</v>
          </cell>
          <cell r="BP186">
            <v>185</v>
          </cell>
          <cell r="BU186" t="str">
            <v>Non-Actif</v>
          </cell>
        </row>
        <row r="187">
          <cell r="B187">
            <v>186</v>
          </cell>
          <cell r="C187" t="str">
            <v>Madame</v>
          </cell>
          <cell r="D187" t="str">
            <v>ARBI REFKA</v>
          </cell>
          <cell r="E187" t="str">
            <v>SAGE Tunisia</v>
          </cell>
          <cell r="F187" t="str">
            <v>PRODUCTION</v>
          </cell>
          <cell r="G187" t="str">
            <v>Couturière</v>
          </cell>
          <cell r="H187" t="str">
            <v>P6 AV</v>
          </cell>
          <cell r="I187" t="str">
            <v>EL KADRI MARIEM</v>
          </cell>
          <cell r="J187" t="str">
            <v>A</v>
          </cell>
          <cell r="K187" t="str">
            <v>DIRECTS</v>
          </cell>
          <cell r="L187" t="str">
            <v>Variable cost at standard</v>
          </cell>
          <cell r="M187" t="str">
            <v>OUVRIERE SPECIALISE</v>
          </cell>
          <cell r="N187">
            <v>43862</v>
          </cell>
          <cell r="O187">
            <v>45291</v>
          </cell>
          <cell r="T187" t="str">
            <v>CDI</v>
          </cell>
          <cell r="U187" t="str">
            <v>Titulaire</v>
          </cell>
          <cell r="V187">
            <v>45261</v>
          </cell>
          <cell r="W187">
            <v>45291</v>
          </cell>
          <cell r="Z187">
            <v>43862</v>
          </cell>
          <cell r="AA187">
            <v>2</v>
          </cell>
          <cell r="AB187">
            <v>2020</v>
          </cell>
          <cell r="AC187">
            <v>2024</v>
          </cell>
          <cell r="AD187">
            <v>5.0972222222222223</v>
          </cell>
          <cell r="AE187" t="str">
            <v>&gt; 4</v>
          </cell>
          <cell r="AF187">
            <v>34840</v>
          </cell>
          <cell r="AG187">
            <v>29.813698630136987</v>
          </cell>
          <cell r="AH187" t="str">
            <v>&gt;25&lt; 35</v>
          </cell>
          <cell r="AI187">
            <v>16540852</v>
          </cell>
          <cell r="AJ187" t="str">
            <v>06</v>
          </cell>
          <cell r="AK187">
            <v>13005283</v>
          </cell>
          <cell r="AL187">
            <v>41463</v>
          </cell>
          <cell r="AM187" t="str">
            <v>FEMME</v>
          </cell>
          <cell r="AN187" t="str">
            <v>Marié(e)</v>
          </cell>
          <cell r="AQ187">
            <v>3</v>
          </cell>
          <cell r="AR187">
            <v>3</v>
          </cell>
          <cell r="AS187">
            <v>44957.75</v>
          </cell>
          <cell r="AT187" t="str">
            <v>Horaire</v>
          </cell>
          <cell r="AU187">
            <v>3.3210000000000002</v>
          </cell>
          <cell r="AV187" t="str">
            <v>14</v>
          </cell>
          <cell r="AW187" t="str">
            <v>03303</v>
          </cell>
          <cell r="AX187" t="str">
            <v>31007052345</v>
          </cell>
          <cell r="AY187" t="str">
            <v>02</v>
          </cell>
          <cell r="AZ187" t="str">
            <v>BH</v>
          </cell>
          <cell r="BA187" t="str">
            <v>14033033100705234502</v>
          </cell>
          <cell r="BB187">
            <v>20</v>
          </cell>
          <cell r="BC187" t="str">
            <v>59 RUE 4692 CITE ESSALAMA EZZAHROUNI</v>
          </cell>
          <cell r="BD187" t="str">
            <v>TUNIS</v>
          </cell>
          <cell r="BE187">
            <v>2051</v>
          </cell>
          <cell r="BG187">
            <v>95747315</v>
          </cell>
          <cell r="BH187">
            <v>22557004</v>
          </cell>
          <cell r="BJ187" t="str">
            <v>SIDI HASSINE</v>
          </cell>
          <cell r="BK187" t="str">
            <v>A-P6 AV</v>
          </cell>
          <cell r="BL187" t="str">
            <v>1.3</v>
          </cell>
          <cell r="BN187" t="str">
            <v>14033033100705234502</v>
          </cell>
          <cell r="BO187" t="str">
            <v>ARBI REFKA</v>
          </cell>
          <cell r="BP187">
            <v>186</v>
          </cell>
          <cell r="BR187" t="e">
            <v>#N/A</v>
          </cell>
          <cell r="BT187">
            <v>311</v>
          </cell>
          <cell r="BU187" t="str">
            <v>si</v>
          </cell>
          <cell r="BV187" t="str">
            <v>P6 AV A SA</v>
          </cell>
        </row>
        <row r="188">
          <cell r="B188">
            <v>187</v>
          </cell>
          <cell r="C188" t="str">
            <v>Mlle</v>
          </cell>
          <cell r="D188" t="str">
            <v>BEN BELGASEM YOSRA</v>
          </cell>
          <cell r="E188" t="str">
            <v>SAGE Tunisia</v>
          </cell>
          <cell r="F188" t="str">
            <v>PRODUCTION</v>
          </cell>
          <cell r="G188" t="str">
            <v>Couturière</v>
          </cell>
          <cell r="H188" t="str">
            <v>CP</v>
          </cell>
          <cell r="J188" t="str">
            <v>A</v>
          </cell>
          <cell r="K188" t="str">
            <v>DIRECTS</v>
          </cell>
          <cell r="L188" t="str">
            <v>Variable cost at standard</v>
          </cell>
          <cell r="M188" t="str">
            <v>OUVRIERE SPECIALISE</v>
          </cell>
          <cell r="N188">
            <v>43862</v>
          </cell>
          <cell r="O188" t="str">
            <v>OK</v>
          </cell>
          <cell r="P188">
            <v>-1406</v>
          </cell>
          <cell r="Q188">
            <v>44270</v>
          </cell>
          <cell r="R188" t="str">
            <v xml:space="preserve">abandon de poste </v>
          </cell>
          <cell r="T188" t="str">
            <v>CDD</v>
          </cell>
          <cell r="U188" t="str">
            <v>Contractuel</v>
          </cell>
          <cell r="V188">
            <v>44256</v>
          </cell>
          <cell r="W188">
            <v>44316</v>
          </cell>
          <cell r="Z188">
            <v>43862</v>
          </cell>
          <cell r="AA188">
            <v>2</v>
          </cell>
          <cell r="AB188">
            <v>2020</v>
          </cell>
          <cell r="AC188">
            <v>2024</v>
          </cell>
          <cell r="AD188">
            <v>5.0972222222222223</v>
          </cell>
          <cell r="AE188" t="str">
            <v>&gt; 4</v>
          </cell>
          <cell r="AF188">
            <v>32275</v>
          </cell>
          <cell r="AG188">
            <v>36.841095890410962</v>
          </cell>
          <cell r="AH188" t="str">
            <v>&gt;35&lt; 45</v>
          </cell>
          <cell r="AI188">
            <v>16247744</v>
          </cell>
          <cell r="AJ188" t="str">
            <v>00</v>
          </cell>
          <cell r="AK188" t="str">
            <v>07132481</v>
          </cell>
          <cell r="AL188">
            <v>38133</v>
          </cell>
          <cell r="AM188" t="str">
            <v>FEMME</v>
          </cell>
          <cell r="AN188" t="str">
            <v>Célibataire</v>
          </cell>
          <cell r="AQ188">
            <v>3</v>
          </cell>
          <cell r="AR188">
            <v>2</v>
          </cell>
          <cell r="AS188">
            <v>44592.5</v>
          </cell>
          <cell r="AT188" t="str">
            <v>Horaire</v>
          </cell>
          <cell r="AU188">
            <v>3.1930000000000001</v>
          </cell>
          <cell r="AV188">
            <v>17</v>
          </cell>
          <cell r="AW188">
            <v>53594</v>
          </cell>
          <cell r="AX188" t="str">
            <v>01705583173</v>
          </cell>
          <cell r="AY188">
            <v>61</v>
          </cell>
          <cell r="AZ188" t="str">
            <v>LA POSTE</v>
          </cell>
          <cell r="BA188" t="str">
            <v>17535940170558317361</v>
          </cell>
          <cell r="BB188">
            <v>20</v>
          </cell>
          <cell r="BC188" t="str">
            <v>8 RUE CITE EL FATH SIDI FATHALLAH</v>
          </cell>
          <cell r="BD188" t="str">
            <v>TUNIS</v>
          </cell>
          <cell r="BE188">
            <v>2023</v>
          </cell>
          <cell r="BG188">
            <v>20757179</v>
          </cell>
          <cell r="BH188">
            <v>24632985</v>
          </cell>
          <cell r="BJ188" t="str">
            <v>FATHALLAH</v>
          </cell>
          <cell r="BK188" t="str">
            <v>A-CP</v>
          </cell>
          <cell r="BN188" t="str">
            <v>17535940170558317361</v>
          </cell>
          <cell r="BO188" t="str">
            <v>BEN BELGASEM YOSRA</v>
          </cell>
          <cell r="BP188">
            <v>187</v>
          </cell>
          <cell r="BU188" t="str">
            <v>Non-Actif</v>
          </cell>
        </row>
        <row r="189">
          <cell r="B189">
            <v>188</v>
          </cell>
          <cell r="C189" t="str">
            <v>Mlle</v>
          </cell>
          <cell r="D189" t="str">
            <v>HASNAOUI MERIAM</v>
          </cell>
          <cell r="E189" t="str">
            <v>SAGE Tunisia</v>
          </cell>
          <cell r="F189" t="str">
            <v>PRODUCTION</v>
          </cell>
          <cell r="G189" t="str">
            <v>Couturière</v>
          </cell>
          <cell r="H189" t="str">
            <v>SA</v>
          </cell>
          <cell r="K189" t="str">
            <v>DIRECTS</v>
          </cell>
          <cell r="L189" t="str">
            <v>Variable cost at standard</v>
          </cell>
          <cell r="M189" t="str">
            <v>OUVRIERE SPECIALISE</v>
          </cell>
          <cell r="N189">
            <v>43862</v>
          </cell>
          <cell r="O189" t="str">
            <v>OK</v>
          </cell>
          <cell r="P189">
            <v>-1740</v>
          </cell>
          <cell r="Q189">
            <v>44012</v>
          </cell>
          <cell r="R189" t="str">
            <v>MANQUE CHARGE TRAVAIL</v>
          </cell>
          <cell r="T189" t="str">
            <v>CDD</v>
          </cell>
          <cell r="U189" t="str">
            <v>Contractuel</v>
          </cell>
          <cell r="V189">
            <v>43952</v>
          </cell>
          <cell r="W189">
            <v>43982</v>
          </cell>
          <cell r="Z189">
            <v>43862</v>
          </cell>
          <cell r="AA189">
            <v>2</v>
          </cell>
          <cell r="AB189">
            <v>2020</v>
          </cell>
          <cell r="AC189">
            <v>2024</v>
          </cell>
          <cell r="AD189">
            <v>5.0972222222222223</v>
          </cell>
          <cell r="AE189" t="str">
            <v>&gt; 4</v>
          </cell>
          <cell r="AF189">
            <v>31663</v>
          </cell>
          <cell r="AG189">
            <v>38.517808219178079</v>
          </cell>
          <cell r="AH189" t="str">
            <v>&gt;35&lt; 45</v>
          </cell>
          <cell r="AI189">
            <v>12493743</v>
          </cell>
          <cell r="AJ189" t="str">
            <v>05</v>
          </cell>
          <cell r="AK189" t="str">
            <v>04720011</v>
          </cell>
          <cell r="AL189">
            <v>40429</v>
          </cell>
          <cell r="AM189" t="str">
            <v>FEMME</v>
          </cell>
          <cell r="AN189" t="str">
            <v>Célibataire</v>
          </cell>
          <cell r="AQ189">
            <v>3</v>
          </cell>
          <cell r="AR189">
            <v>1</v>
          </cell>
          <cell r="AS189">
            <v>44227.25</v>
          </cell>
          <cell r="AT189" t="str">
            <v>Horaire</v>
          </cell>
          <cell r="AU189">
            <v>3.1930000000000001</v>
          </cell>
          <cell r="AV189">
            <v>17</v>
          </cell>
          <cell r="AW189" t="str">
            <v>00100</v>
          </cell>
          <cell r="AX189" t="str">
            <v>00002709601</v>
          </cell>
          <cell r="AY189">
            <v>82</v>
          </cell>
          <cell r="AZ189" t="str">
            <v>LA POSTE</v>
          </cell>
          <cell r="BA189" t="str">
            <v>17001000000270960182</v>
          </cell>
          <cell r="BB189">
            <v>20</v>
          </cell>
          <cell r="BC189" t="str">
            <v>14 RUE STOKHOLM SIDI HASSINE</v>
          </cell>
          <cell r="BD189" t="str">
            <v>TUNIS</v>
          </cell>
          <cell r="BE189">
            <v>2030</v>
          </cell>
          <cell r="BG189">
            <v>21203924</v>
          </cell>
          <cell r="BH189">
            <v>53243008</v>
          </cell>
          <cell r="BJ189" t="str">
            <v>SIDI HASSINE</v>
          </cell>
          <cell r="BK189" t="str">
            <v>-SA</v>
          </cell>
          <cell r="BN189" t="str">
            <v>17001000000270960182</v>
          </cell>
          <cell r="BO189" t="str">
            <v>HASNAOUI MERIAM</v>
          </cell>
          <cell r="BP189">
            <v>188</v>
          </cell>
          <cell r="BR189" t="str">
            <v>OK POUR INTAGRATION RDV 14/07</v>
          </cell>
          <cell r="BU189" t="str">
            <v>Non-Actif</v>
          </cell>
        </row>
        <row r="190">
          <cell r="B190">
            <v>189</v>
          </cell>
          <cell r="C190" t="str">
            <v>Madame</v>
          </cell>
          <cell r="D190" t="str">
            <v>JOUINI KHAOULA</v>
          </cell>
          <cell r="E190" t="str">
            <v>SAGE Tunisia</v>
          </cell>
          <cell r="F190" t="str">
            <v>PRODUCTION</v>
          </cell>
          <cell r="G190" t="str">
            <v>Couturière</v>
          </cell>
          <cell r="H190" t="str">
            <v>SA</v>
          </cell>
          <cell r="K190" t="str">
            <v>DIRECTS</v>
          </cell>
          <cell r="L190" t="str">
            <v>Variable cost at standard</v>
          </cell>
          <cell r="M190" t="str">
            <v>OUVRIERE SPECIALISE</v>
          </cell>
          <cell r="N190">
            <v>43862</v>
          </cell>
          <cell r="O190" t="str">
            <v>OK</v>
          </cell>
          <cell r="P190">
            <v>-1557</v>
          </cell>
          <cell r="Q190">
            <v>44106</v>
          </cell>
          <cell r="R190" t="str">
            <v xml:space="preserve">abandon de poste </v>
          </cell>
          <cell r="T190" t="str">
            <v>CDD</v>
          </cell>
          <cell r="U190" t="str">
            <v>Contractuel</v>
          </cell>
          <cell r="V190">
            <v>44105</v>
          </cell>
          <cell r="W190">
            <v>44165</v>
          </cell>
          <cell r="Z190">
            <v>43862</v>
          </cell>
          <cell r="AA190">
            <v>2</v>
          </cell>
          <cell r="AB190">
            <v>2020</v>
          </cell>
          <cell r="AC190">
            <v>2024</v>
          </cell>
          <cell r="AD190">
            <v>5.0972222222222223</v>
          </cell>
          <cell r="AE190" t="str">
            <v>&gt; 4</v>
          </cell>
          <cell r="AF190">
            <v>34161</v>
          </cell>
          <cell r="AG190">
            <v>31.673972602739727</v>
          </cell>
          <cell r="AH190" t="str">
            <v>&gt;25&lt; 35</v>
          </cell>
          <cell r="AI190">
            <v>16926497</v>
          </cell>
          <cell r="AJ190" t="str">
            <v>08</v>
          </cell>
          <cell r="AK190" t="str">
            <v>09179720</v>
          </cell>
          <cell r="AL190">
            <v>43542</v>
          </cell>
          <cell r="AM190" t="str">
            <v>FEMME</v>
          </cell>
          <cell r="AN190" t="str">
            <v>Marié(e)</v>
          </cell>
          <cell r="AO190">
            <v>1</v>
          </cell>
          <cell r="AQ190">
            <v>3</v>
          </cell>
          <cell r="AR190">
            <v>1</v>
          </cell>
          <cell r="AS190">
            <v>44227.25</v>
          </cell>
          <cell r="AT190" t="str">
            <v>Horaire</v>
          </cell>
          <cell r="AU190">
            <v>3.1930000000000001</v>
          </cell>
          <cell r="AV190">
            <v>17</v>
          </cell>
          <cell r="AW190" t="str">
            <v>00100</v>
          </cell>
          <cell r="AX190" t="str">
            <v>00002904613</v>
          </cell>
          <cell r="AY190">
            <v>53</v>
          </cell>
          <cell r="AZ190" t="str">
            <v>LA POSTE</v>
          </cell>
          <cell r="BA190" t="str">
            <v>17001000000290461353</v>
          </cell>
          <cell r="BB190">
            <v>20</v>
          </cell>
          <cell r="BC190" t="str">
            <v>RUE 5405 CITE KHALED IBN EL WALID</v>
          </cell>
          <cell r="BD190" t="str">
            <v>MANOUBA</v>
          </cell>
          <cell r="BG190">
            <v>52193693</v>
          </cell>
          <cell r="BH190">
            <v>22516108</v>
          </cell>
          <cell r="BJ190" t="str">
            <v>TERMINUS 56</v>
          </cell>
          <cell r="BK190" t="str">
            <v>-SA</v>
          </cell>
          <cell r="BN190" t="str">
            <v>17001000000290461353</v>
          </cell>
          <cell r="BO190" t="str">
            <v>JOUINI KHAOULA</v>
          </cell>
          <cell r="BP190">
            <v>189</v>
          </cell>
          <cell r="BR190" t="str">
            <v>OK POUR INTAGRATION RDV 12/07</v>
          </cell>
          <cell r="BU190" t="str">
            <v>Non-Actif</v>
          </cell>
        </row>
        <row r="191">
          <cell r="B191">
            <v>190</v>
          </cell>
          <cell r="C191" t="str">
            <v>Madame</v>
          </cell>
          <cell r="D191" t="str">
            <v>GARNAOUI RIHAB</v>
          </cell>
          <cell r="E191" t="str">
            <v>SAGE Tunisia</v>
          </cell>
          <cell r="F191" t="str">
            <v>PRODUCTION</v>
          </cell>
          <cell r="G191" t="str">
            <v>Couturière</v>
          </cell>
          <cell r="H191" t="str">
            <v>SA</v>
          </cell>
          <cell r="K191" t="str">
            <v>DIRECTS</v>
          </cell>
          <cell r="L191" t="str">
            <v>Variable cost at standard</v>
          </cell>
          <cell r="M191" t="str">
            <v>OUVRIERE SPECIALISE</v>
          </cell>
          <cell r="N191">
            <v>43862</v>
          </cell>
          <cell r="O191" t="str">
            <v>OK</v>
          </cell>
          <cell r="P191">
            <v>-1587</v>
          </cell>
          <cell r="Q191">
            <v>44121</v>
          </cell>
          <cell r="R191" t="str">
            <v xml:space="preserve">abandon de poste </v>
          </cell>
          <cell r="T191" t="str">
            <v>CDD</v>
          </cell>
          <cell r="U191" t="str">
            <v>Contractuel</v>
          </cell>
          <cell r="V191">
            <v>44116</v>
          </cell>
          <cell r="W191">
            <v>44135</v>
          </cell>
          <cell r="Z191">
            <v>43862</v>
          </cell>
          <cell r="AA191">
            <v>2</v>
          </cell>
          <cell r="AB191">
            <v>2020</v>
          </cell>
          <cell r="AC191">
            <v>2024</v>
          </cell>
          <cell r="AD191">
            <v>5.0972222222222223</v>
          </cell>
          <cell r="AE191" t="str">
            <v>&gt; 4</v>
          </cell>
          <cell r="AF191">
            <v>32157</v>
          </cell>
          <cell r="AG191">
            <v>37.164383561643838</v>
          </cell>
          <cell r="AH191" t="str">
            <v>&gt;35&lt; 45</v>
          </cell>
          <cell r="AI191">
            <v>12816717</v>
          </cell>
          <cell r="AJ191" t="str">
            <v>09</v>
          </cell>
          <cell r="AK191" t="str">
            <v>06878327</v>
          </cell>
          <cell r="AL191">
            <v>43129</v>
          </cell>
          <cell r="AM191" t="str">
            <v>FEMME</v>
          </cell>
          <cell r="AN191" t="str">
            <v>Marié(e)</v>
          </cell>
          <cell r="AO191">
            <v>3</v>
          </cell>
          <cell r="AQ191">
            <v>3</v>
          </cell>
          <cell r="AR191">
            <v>1</v>
          </cell>
          <cell r="AS191">
            <v>44227.25</v>
          </cell>
          <cell r="AT191" t="str">
            <v>Horaire</v>
          </cell>
          <cell r="AU191">
            <v>3.1930000000000001</v>
          </cell>
          <cell r="AV191">
            <v>10</v>
          </cell>
          <cell r="AW191">
            <v>40308</v>
          </cell>
          <cell r="AX191">
            <v>21107064788</v>
          </cell>
          <cell r="AY191">
            <v>43</v>
          </cell>
          <cell r="AZ191" t="str">
            <v>STB</v>
          </cell>
          <cell r="BA191" t="str">
            <v>10403082110706478843</v>
          </cell>
          <cell r="BB191">
            <v>20</v>
          </cell>
          <cell r="BC191" t="str">
            <v>72 RUE ZEMBRA CITE ENNASR FOUCHANA</v>
          </cell>
          <cell r="BD191" t="str">
            <v>BEN AROUS</v>
          </cell>
          <cell r="BE191">
            <v>2082</v>
          </cell>
          <cell r="BG191">
            <v>96810870</v>
          </cell>
          <cell r="BH191">
            <v>97806515</v>
          </cell>
          <cell r="BJ191" t="str">
            <v>ROND POINT FOUCHANA</v>
          </cell>
          <cell r="BK191" t="str">
            <v>-SA</v>
          </cell>
          <cell r="BN191" t="str">
            <v>10403082110706478843</v>
          </cell>
          <cell r="BO191" t="str">
            <v>GARNAOUI RIHAB</v>
          </cell>
          <cell r="BP191">
            <v>190</v>
          </cell>
          <cell r="BR191" t="str">
            <v>MALADIE</v>
          </cell>
          <cell r="BU191" t="str">
            <v>Non-Actif</v>
          </cell>
        </row>
        <row r="192">
          <cell r="B192">
            <v>191</v>
          </cell>
          <cell r="C192" t="str">
            <v>Monsieur</v>
          </cell>
          <cell r="D192" t="str">
            <v>HAMMAMI OUSSAMA</v>
          </cell>
          <cell r="E192" t="str">
            <v>SAGE Tunisia</v>
          </cell>
          <cell r="F192" t="str">
            <v>INGENIERIE</v>
          </cell>
          <cell r="G192" t="str">
            <v>TECHNICIEN INFORMATIQUE</v>
          </cell>
          <cell r="K192" t="str">
            <v>INDIRECTS</v>
          </cell>
          <cell r="L192" t="str">
            <v>Variable cost at standard</v>
          </cell>
          <cell r="M192" t="str">
            <v>TECHNICIEN INFORMATIQUE</v>
          </cell>
          <cell r="N192">
            <v>43862</v>
          </cell>
          <cell r="O192" t="str">
            <v/>
          </cell>
          <cell r="P192">
            <v>-1832</v>
          </cell>
          <cell r="Q192">
            <v>43873</v>
          </cell>
          <cell r="R192" t="str">
            <v xml:space="preserve">abandon de poste </v>
          </cell>
          <cell r="T192" t="str">
            <v>CIVP</v>
          </cell>
          <cell r="U192" t="str">
            <v>Contractuel</v>
          </cell>
          <cell r="V192">
            <v>43865</v>
          </cell>
          <cell r="W192">
            <v>43890</v>
          </cell>
          <cell r="X192">
            <v>43862</v>
          </cell>
          <cell r="Y192">
            <v>44227</v>
          </cell>
          <cell r="AA192">
            <v>2</v>
          </cell>
          <cell r="AB192">
            <v>2020</v>
          </cell>
          <cell r="AC192">
            <v>2024</v>
          </cell>
          <cell r="AD192">
            <v>5.0972222222222223</v>
          </cell>
          <cell r="AE192" t="str">
            <v>&gt; 4</v>
          </cell>
          <cell r="AF192">
            <v>34552</v>
          </cell>
          <cell r="AG192">
            <v>30.602739726027398</v>
          </cell>
          <cell r="AH192" t="str">
            <v>&gt;25&lt; 35</v>
          </cell>
          <cell r="AK192" t="str">
            <v>04826476</v>
          </cell>
          <cell r="AL192">
            <v>42366</v>
          </cell>
          <cell r="AM192" t="str">
            <v>HOMME</v>
          </cell>
          <cell r="AN192" t="str">
            <v>Célibataire</v>
          </cell>
          <cell r="AR192">
            <v>1</v>
          </cell>
          <cell r="AS192">
            <v>44227.25</v>
          </cell>
          <cell r="AT192" t="str">
            <v>Mensuel</v>
          </cell>
          <cell r="AU192">
            <v>600</v>
          </cell>
          <cell r="AV192" t="str">
            <v>04</v>
          </cell>
          <cell r="AW192">
            <v>20607</v>
          </cell>
          <cell r="AX192">
            <v>10062091244</v>
          </cell>
          <cell r="AY192">
            <v>40</v>
          </cell>
          <cell r="AZ192" t="str">
            <v>ATTIJARI BANK</v>
          </cell>
          <cell r="BA192" t="str">
            <v>04206071006209124440</v>
          </cell>
          <cell r="BB192">
            <v>20</v>
          </cell>
          <cell r="BC192" t="str">
            <v>23 RUE TOURESLI MONFLEURIE</v>
          </cell>
          <cell r="BD192" t="str">
            <v>TUNIS</v>
          </cell>
          <cell r="BG192">
            <v>58679791</v>
          </cell>
          <cell r="BH192">
            <v>27150422</v>
          </cell>
          <cell r="BK192" t="str">
            <v>-</v>
          </cell>
          <cell r="BN192" t="str">
            <v>04206071006209124440</v>
          </cell>
          <cell r="BO192" t="str">
            <v>HAMMAMI OUSSAMA</v>
          </cell>
          <cell r="BP192">
            <v>191</v>
          </cell>
          <cell r="BU192" t="str">
            <v>Non-Actif</v>
          </cell>
        </row>
        <row r="193">
          <cell r="B193">
            <v>192</v>
          </cell>
          <cell r="C193" t="str">
            <v>Mlle</v>
          </cell>
          <cell r="D193" t="str">
            <v>JENDOUBI WISSAL</v>
          </cell>
          <cell r="E193" t="str">
            <v>SAGE Tunisia</v>
          </cell>
          <cell r="F193" t="str">
            <v>QUALITE</v>
          </cell>
          <cell r="G193" t="str">
            <v>Contrôle Qualité</v>
          </cell>
          <cell r="K193" t="str">
            <v>INDIRECTS</v>
          </cell>
          <cell r="L193" t="str">
            <v>Variable cost at standard</v>
          </cell>
          <cell r="M193" t="str">
            <v>Contrôleur Qualité</v>
          </cell>
          <cell r="N193">
            <v>43862</v>
          </cell>
          <cell r="O193" t="str">
            <v/>
          </cell>
          <cell r="P193">
            <v>-1495</v>
          </cell>
          <cell r="Q193">
            <v>44075</v>
          </cell>
          <cell r="R193" t="str">
            <v>démissionnaire</v>
          </cell>
          <cell r="T193" t="str">
            <v>CIVP</v>
          </cell>
          <cell r="U193" t="str">
            <v>Contractuel</v>
          </cell>
          <cell r="X193">
            <v>43862</v>
          </cell>
          <cell r="Y193">
            <v>44227</v>
          </cell>
          <cell r="AA193">
            <v>2</v>
          </cell>
          <cell r="AB193">
            <v>2020</v>
          </cell>
          <cell r="AC193">
            <v>2024</v>
          </cell>
          <cell r="AD193">
            <v>5.0972222222222223</v>
          </cell>
          <cell r="AE193" t="str">
            <v>&gt; 4</v>
          </cell>
          <cell r="AF193">
            <v>35432</v>
          </cell>
          <cell r="AG193">
            <v>28.19178082191781</v>
          </cell>
          <cell r="AH193" t="str">
            <v>&gt;25&lt; 35</v>
          </cell>
          <cell r="AK193">
            <v>11655244</v>
          </cell>
          <cell r="AL193">
            <v>43594</v>
          </cell>
          <cell r="AM193" t="str">
            <v>FEMME</v>
          </cell>
          <cell r="AN193" t="str">
            <v>Célibataire</v>
          </cell>
          <cell r="AQ193">
            <v>3</v>
          </cell>
          <cell r="AR193">
            <v>1</v>
          </cell>
          <cell r="AS193">
            <v>44227.25</v>
          </cell>
          <cell r="AT193" t="str">
            <v>Horaire</v>
          </cell>
          <cell r="AU193">
            <v>1.923</v>
          </cell>
          <cell r="AV193">
            <v>17</v>
          </cell>
          <cell r="AW193" t="str">
            <v>00100</v>
          </cell>
          <cell r="AX193" t="str">
            <v>00002831038</v>
          </cell>
          <cell r="AY193" t="str">
            <v>06</v>
          </cell>
          <cell r="AZ193" t="str">
            <v>LA POSTE</v>
          </cell>
          <cell r="BA193" t="str">
            <v>17001000000283103806</v>
          </cell>
          <cell r="BB193">
            <v>20</v>
          </cell>
          <cell r="BC193" t="str">
            <v>20 RUE 42209 GHDIR EL GOLLA HRAIRIA</v>
          </cell>
          <cell r="BD193" t="str">
            <v>TUNIS</v>
          </cell>
          <cell r="BF193" t="str">
            <v>Oui</v>
          </cell>
          <cell r="BG193">
            <v>54297609</v>
          </cell>
          <cell r="BH193">
            <v>97021331</v>
          </cell>
          <cell r="BJ193" t="str">
            <v>GHDIR EL GOLLA</v>
          </cell>
          <cell r="BK193" t="str">
            <v>-</v>
          </cell>
          <cell r="BN193" t="str">
            <v>17001000000283103806</v>
          </cell>
          <cell r="BO193" t="str">
            <v>JENDOUBI WISSAL</v>
          </cell>
          <cell r="BP193">
            <v>192</v>
          </cell>
          <cell r="BU193" t="str">
            <v>Non-Actif</v>
          </cell>
        </row>
        <row r="194">
          <cell r="B194">
            <v>193</v>
          </cell>
          <cell r="C194" t="str">
            <v>Monsieur</v>
          </cell>
          <cell r="D194" t="str">
            <v>BEJAOUI KAIES</v>
          </cell>
          <cell r="E194" t="str">
            <v>SAGE Tunisia</v>
          </cell>
          <cell r="F194" t="str">
            <v>COUPE</v>
          </cell>
          <cell r="G194" t="str">
            <v>Coupeur</v>
          </cell>
          <cell r="K194" t="str">
            <v>DIRECTS</v>
          </cell>
          <cell r="L194" t="str">
            <v>Variable cost at standard</v>
          </cell>
          <cell r="M194" t="str">
            <v>OUVRIER COUPE</v>
          </cell>
          <cell r="N194">
            <v>43864</v>
          </cell>
          <cell r="O194" t="str">
            <v>OK</v>
          </cell>
          <cell r="P194">
            <v>-1467</v>
          </cell>
          <cell r="Q194">
            <v>44197</v>
          </cell>
          <cell r="R194" t="str">
            <v xml:space="preserve">abandon de poste </v>
          </cell>
          <cell r="T194" t="str">
            <v>CDD</v>
          </cell>
          <cell r="U194" t="str">
            <v>Contractuel</v>
          </cell>
          <cell r="V194">
            <v>44197</v>
          </cell>
          <cell r="W194">
            <v>44255</v>
          </cell>
          <cell r="X194">
            <v>43864</v>
          </cell>
          <cell r="Y194">
            <v>44229</v>
          </cell>
          <cell r="AA194">
            <v>2</v>
          </cell>
          <cell r="AB194">
            <v>2020</v>
          </cell>
          <cell r="AC194">
            <v>2024</v>
          </cell>
          <cell r="AD194">
            <v>5.0916666666666668</v>
          </cell>
          <cell r="AE194" t="str">
            <v>&gt; 4</v>
          </cell>
          <cell r="AF194">
            <v>32694</v>
          </cell>
          <cell r="AG194">
            <v>35.69315068493151</v>
          </cell>
          <cell r="AH194" t="str">
            <v>&gt;35&lt; 45</v>
          </cell>
          <cell r="AI194">
            <v>17054348</v>
          </cell>
          <cell r="AJ194" t="str">
            <v>09</v>
          </cell>
          <cell r="AK194" t="str">
            <v>08948206</v>
          </cell>
          <cell r="AL194">
            <v>38620</v>
          </cell>
          <cell r="AM194" t="str">
            <v>HOMME</v>
          </cell>
          <cell r="AN194" t="str">
            <v>Marié(e)</v>
          </cell>
          <cell r="AO194">
            <v>1</v>
          </cell>
          <cell r="AQ194">
            <v>3</v>
          </cell>
          <cell r="AR194">
            <v>1</v>
          </cell>
          <cell r="AS194">
            <v>44229.25</v>
          </cell>
          <cell r="AT194" t="str">
            <v>Horaire</v>
          </cell>
          <cell r="AU194">
            <v>3.1930000000000001</v>
          </cell>
          <cell r="AV194" t="str">
            <v>07</v>
          </cell>
          <cell r="AW194" t="str">
            <v>04301</v>
          </cell>
          <cell r="AX194" t="str">
            <v>01121618336</v>
          </cell>
          <cell r="AY194">
            <v>57</v>
          </cell>
          <cell r="AZ194" t="str">
            <v>AMEN BANK</v>
          </cell>
          <cell r="BA194" t="str">
            <v>07043010112161833657</v>
          </cell>
          <cell r="BB194">
            <v>20</v>
          </cell>
          <cell r="BC194" t="str">
            <v>CITE BEN RHOUMA SIDI HASSINE</v>
          </cell>
          <cell r="BD194" t="str">
            <v>TUNIS</v>
          </cell>
          <cell r="BE194">
            <v>1095</v>
          </cell>
          <cell r="BG194">
            <v>52349192</v>
          </cell>
          <cell r="BH194">
            <v>52349771</v>
          </cell>
          <cell r="BJ194" t="str">
            <v>SIDI HASSINE</v>
          </cell>
          <cell r="BK194" t="str">
            <v>-</v>
          </cell>
          <cell r="BN194" t="str">
            <v>07043010112161833657</v>
          </cell>
          <cell r="BO194" t="str">
            <v>BEJAOUI KAIES</v>
          </cell>
          <cell r="BP194">
            <v>193</v>
          </cell>
          <cell r="BU194" t="str">
            <v>Non-Actif</v>
          </cell>
        </row>
        <row r="195">
          <cell r="B195">
            <v>194</v>
          </cell>
          <cell r="C195" t="str">
            <v>Madame</v>
          </cell>
          <cell r="D195" t="str">
            <v>MECHRGUI KHOULOUD</v>
          </cell>
          <cell r="E195" t="str">
            <v>SAGE Tunisia</v>
          </cell>
          <cell r="F195" t="str">
            <v>PRODUCTION</v>
          </cell>
          <cell r="G195" t="str">
            <v>Alimentatrice</v>
          </cell>
          <cell r="K195" t="str">
            <v>DIRECTS</v>
          </cell>
          <cell r="L195" t="str">
            <v>Variable cost at standard</v>
          </cell>
          <cell r="M195" t="str">
            <v>OUVRIERE SPECIALISE</v>
          </cell>
          <cell r="N195">
            <v>43864</v>
          </cell>
          <cell r="O195" t="str">
            <v/>
          </cell>
          <cell r="P195" t="str">
            <v/>
          </cell>
          <cell r="Q195">
            <v>44012</v>
          </cell>
          <cell r="R195" t="str">
            <v>MANQUE CHARGE TRAVAIL</v>
          </cell>
          <cell r="T195" t="str">
            <v>CIVP</v>
          </cell>
          <cell r="U195" t="str">
            <v>Contractuel</v>
          </cell>
          <cell r="X195">
            <v>43864</v>
          </cell>
          <cell r="Y195">
            <v>44229</v>
          </cell>
          <cell r="AA195">
            <v>2</v>
          </cell>
          <cell r="AB195">
            <v>2020</v>
          </cell>
          <cell r="AC195">
            <v>2024</v>
          </cell>
          <cell r="AD195">
            <v>5.0916666666666668</v>
          </cell>
          <cell r="AE195" t="str">
            <v>&gt; 4</v>
          </cell>
          <cell r="AF195">
            <v>34942</v>
          </cell>
          <cell r="AG195">
            <v>29.534246575342465</v>
          </cell>
          <cell r="AH195" t="str">
            <v>&gt;25&lt; 35</v>
          </cell>
          <cell r="AI195">
            <v>16720927</v>
          </cell>
          <cell r="AJ195" t="str">
            <v>05</v>
          </cell>
          <cell r="AK195" t="str">
            <v>04842697</v>
          </cell>
          <cell r="AL195">
            <v>40816</v>
          </cell>
          <cell r="AM195" t="str">
            <v>FEMME</v>
          </cell>
          <cell r="AN195" t="str">
            <v>Marié(e)</v>
          </cell>
          <cell r="AO195">
            <v>1</v>
          </cell>
          <cell r="AQ195">
            <v>3</v>
          </cell>
          <cell r="AR195">
            <v>1</v>
          </cell>
          <cell r="AS195">
            <v>44229.25</v>
          </cell>
          <cell r="AT195" t="str">
            <v>Horaire</v>
          </cell>
          <cell r="AU195">
            <v>2.1629999999999998</v>
          </cell>
          <cell r="AV195">
            <v>17</v>
          </cell>
          <cell r="AW195" t="str">
            <v>00100</v>
          </cell>
          <cell r="AX195" t="str">
            <v>00002902226</v>
          </cell>
          <cell r="AY195">
            <v>36</v>
          </cell>
          <cell r="AZ195" t="str">
            <v>LA POSTE</v>
          </cell>
          <cell r="BA195" t="str">
            <v>17001000000290222636</v>
          </cell>
          <cell r="BB195">
            <v>20</v>
          </cell>
          <cell r="BC195" t="str">
            <v>18 RUE 5524 CITE KHALED IBN EL WALID</v>
          </cell>
          <cell r="BD195" t="str">
            <v>DOUAR HICHER</v>
          </cell>
          <cell r="BG195">
            <v>21066848</v>
          </cell>
          <cell r="BH195">
            <v>29010724</v>
          </cell>
          <cell r="BJ195" t="str">
            <v>TERMINUS 56</v>
          </cell>
          <cell r="BK195" t="str">
            <v>-</v>
          </cell>
          <cell r="BN195" t="str">
            <v>17001000000290222636</v>
          </cell>
          <cell r="BO195" t="str">
            <v>MECHRGUI KHOULOUD</v>
          </cell>
          <cell r="BP195">
            <v>194</v>
          </cell>
          <cell r="BU195" t="str">
            <v>Non-Actif</v>
          </cell>
        </row>
        <row r="196">
          <cell r="B196">
            <v>195</v>
          </cell>
          <cell r="C196" t="str">
            <v>Mlle</v>
          </cell>
          <cell r="D196" t="str">
            <v>OUELHAZI ABIR</v>
          </cell>
          <cell r="E196" t="str">
            <v>SAGE Tunisia</v>
          </cell>
          <cell r="F196" t="str">
            <v>PRODUCTION</v>
          </cell>
          <cell r="G196" t="str">
            <v>Couturière</v>
          </cell>
          <cell r="H196" t="str">
            <v>SA</v>
          </cell>
          <cell r="J196" t="str">
            <v>B</v>
          </cell>
          <cell r="K196" t="str">
            <v>DIRECTS</v>
          </cell>
          <cell r="L196" t="str">
            <v>Variable cost at standard</v>
          </cell>
          <cell r="M196" t="str">
            <v>OUVRIERE SPECIALISE</v>
          </cell>
          <cell r="N196">
            <v>43865</v>
          </cell>
          <cell r="O196" t="str">
            <v>OK</v>
          </cell>
          <cell r="P196">
            <v>-1436</v>
          </cell>
          <cell r="Q196">
            <v>44229</v>
          </cell>
          <cell r="R196" t="str">
            <v>Autre job</v>
          </cell>
          <cell r="T196" t="str">
            <v>CDD</v>
          </cell>
          <cell r="U196" t="str">
            <v>Contractuel</v>
          </cell>
          <cell r="V196">
            <v>44228</v>
          </cell>
          <cell r="W196">
            <v>44286</v>
          </cell>
          <cell r="Z196">
            <v>43865</v>
          </cell>
          <cell r="AA196">
            <v>2</v>
          </cell>
          <cell r="AB196">
            <v>2020</v>
          </cell>
          <cell r="AC196">
            <v>2024</v>
          </cell>
          <cell r="AD196">
            <v>5.0888888888888886</v>
          </cell>
          <cell r="AE196" t="str">
            <v>&gt; 4</v>
          </cell>
          <cell r="AF196">
            <v>27749</v>
          </cell>
          <cell r="AG196">
            <v>49.241095890410961</v>
          </cell>
          <cell r="AH196" t="str">
            <v>&gt;45&lt; 55</v>
          </cell>
          <cell r="AI196">
            <v>12592134</v>
          </cell>
          <cell r="AJ196" t="str">
            <v>01</v>
          </cell>
          <cell r="AK196" t="str">
            <v>08244808</v>
          </cell>
          <cell r="AL196">
            <v>36242</v>
          </cell>
          <cell r="AM196" t="str">
            <v>FEMME</v>
          </cell>
          <cell r="AN196" t="str">
            <v>Célibataire</v>
          </cell>
          <cell r="AQ196">
            <v>3</v>
          </cell>
          <cell r="AR196">
            <v>1</v>
          </cell>
          <cell r="AS196">
            <v>44230.25</v>
          </cell>
          <cell r="AT196" t="str">
            <v>Horaire</v>
          </cell>
          <cell r="AU196">
            <v>3.1930000000000001</v>
          </cell>
          <cell r="AV196">
            <v>26</v>
          </cell>
          <cell r="AW196" t="str">
            <v>00600</v>
          </cell>
          <cell r="AX196" t="str">
            <v>08901264091</v>
          </cell>
          <cell r="AY196">
            <v>78</v>
          </cell>
          <cell r="AZ196" t="str">
            <v>BTL</v>
          </cell>
          <cell r="BA196" t="str">
            <v>26006000890126409178</v>
          </cell>
          <cell r="BB196">
            <v>20</v>
          </cell>
          <cell r="BC196" t="str">
            <v>ARGOUB EZZATER MEDJEZ EL BAB</v>
          </cell>
          <cell r="BD196" t="str">
            <v>BEJA</v>
          </cell>
          <cell r="BE196">
            <v>9070</v>
          </cell>
          <cell r="BG196">
            <v>56129898</v>
          </cell>
          <cell r="BJ196" t="str">
            <v>DENDEN</v>
          </cell>
          <cell r="BK196" t="str">
            <v>B-SA</v>
          </cell>
          <cell r="BN196" t="str">
            <v>26006000890126409178</v>
          </cell>
          <cell r="BO196" t="str">
            <v>OUELHAZI ABIR</v>
          </cell>
          <cell r="BP196">
            <v>195</v>
          </cell>
          <cell r="BU196" t="str">
            <v>Non-Actif</v>
          </cell>
        </row>
        <row r="197">
          <cell r="B197">
            <v>196</v>
          </cell>
          <cell r="C197" t="str">
            <v>Monsieur</v>
          </cell>
          <cell r="D197" t="str">
            <v>OUERHANI MOHAMED</v>
          </cell>
          <cell r="E197" t="str">
            <v>SAGE Tunisia</v>
          </cell>
          <cell r="F197" t="str">
            <v>PRODUCTION</v>
          </cell>
          <cell r="G197" t="str">
            <v>Couturière</v>
          </cell>
          <cell r="H197">
            <v>560</v>
          </cell>
          <cell r="J197" t="str">
            <v>B</v>
          </cell>
          <cell r="K197" t="str">
            <v>DIRECTS</v>
          </cell>
          <cell r="L197" t="str">
            <v>Variable cost at standard</v>
          </cell>
          <cell r="M197" t="str">
            <v>OUVRIER SPECIALISE</v>
          </cell>
          <cell r="N197">
            <v>43865</v>
          </cell>
          <cell r="O197" t="str">
            <v>OK</v>
          </cell>
          <cell r="P197">
            <v>-888</v>
          </cell>
          <cell r="Q197">
            <v>44762</v>
          </cell>
          <cell r="R197" t="str">
            <v>IMMEGRATION A L'ETRANGER</v>
          </cell>
          <cell r="T197" t="str">
            <v>CDD</v>
          </cell>
          <cell r="U197" t="str">
            <v>Contractuel</v>
          </cell>
          <cell r="V197">
            <v>44743</v>
          </cell>
          <cell r="W197">
            <v>44834</v>
          </cell>
          <cell r="Z197">
            <v>43865</v>
          </cell>
          <cell r="AA197">
            <v>2</v>
          </cell>
          <cell r="AB197">
            <v>2020</v>
          </cell>
          <cell r="AC197">
            <v>2024</v>
          </cell>
          <cell r="AD197">
            <v>5.0888888888888886</v>
          </cell>
          <cell r="AE197" t="str">
            <v>&gt; 4</v>
          </cell>
          <cell r="AF197">
            <v>33332</v>
          </cell>
          <cell r="AG197">
            <v>33.945205479452056</v>
          </cell>
          <cell r="AH197" t="str">
            <v>&gt;25&lt; 35</v>
          </cell>
          <cell r="AI197">
            <v>17284408</v>
          </cell>
          <cell r="AJ197" t="str">
            <v>09</v>
          </cell>
          <cell r="AK197" t="str">
            <v>04823521</v>
          </cell>
          <cell r="AL197">
            <v>42346</v>
          </cell>
          <cell r="AM197" t="str">
            <v>HOMME</v>
          </cell>
          <cell r="AN197" t="str">
            <v>Célibataire</v>
          </cell>
          <cell r="AQ197">
            <v>3</v>
          </cell>
          <cell r="AR197">
            <v>3</v>
          </cell>
          <cell r="AS197">
            <v>44960.75</v>
          </cell>
          <cell r="AT197" t="str">
            <v>Horaire</v>
          </cell>
          <cell r="AU197">
            <v>3.3210000000000002</v>
          </cell>
          <cell r="AV197" t="str">
            <v>12</v>
          </cell>
          <cell r="AW197" t="str">
            <v>40600</v>
          </cell>
          <cell r="AX197" t="str">
            <v>00133114643</v>
          </cell>
          <cell r="AY197" t="str">
            <v>89</v>
          </cell>
          <cell r="AZ197" t="str">
            <v>UIB</v>
          </cell>
          <cell r="BA197" t="str">
            <v>12406000013311464389</v>
          </cell>
          <cell r="BB197">
            <v>20</v>
          </cell>
          <cell r="BC197" t="str">
            <v>12 RUE 4477 CITE HWASS HRAIRIA</v>
          </cell>
          <cell r="BD197" t="str">
            <v>TUNIS</v>
          </cell>
          <cell r="BF197" t="str">
            <v>Oui</v>
          </cell>
          <cell r="BG197">
            <v>23703023</v>
          </cell>
          <cell r="BH197">
            <v>20099252</v>
          </cell>
          <cell r="BJ197" t="str">
            <v>JAYARA SIDI HASSINE</v>
          </cell>
          <cell r="BK197" t="str">
            <v>B-560</v>
          </cell>
          <cell r="BN197" t="str">
            <v>12406000013311464389</v>
          </cell>
          <cell r="BO197" t="str">
            <v>OUERHANI MOHAMED</v>
          </cell>
          <cell r="BP197">
            <v>196</v>
          </cell>
          <cell r="BU197" t="str">
            <v>Non-Actif</v>
          </cell>
        </row>
        <row r="198">
          <cell r="B198">
            <v>197</v>
          </cell>
          <cell r="C198" t="str">
            <v>Mlle</v>
          </cell>
          <cell r="D198" t="str">
            <v>ARFAOUI ANISA</v>
          </cell>
          <cell r="E198" t="str">
            <v>SAGE Tunisia</v>
          </cell>
          <cell r="F198" t="str">
            <v>PRODUCTION</v>
          </cell>
          <cell r="G198" t="str">
            <v>Couturière</v>
          </cell>
          <cell r="K198" t="str">
            <v>DIRECTS</v>
          </cell>
          <cell r="L198" t="str">
            <v>Variable cost at standard</v>
          </cell>
          <cell r="M198" t="str">
            <v>OUVRIEURE SPECIALISE</v>
          </cell>
          <cell r="N198">
            <v>43865</v>
          </cell>
          <cell r="O198" t="str">
            <v>OK</v>
          </cell>
          <cell r="P198">
            <v>-1832</v>
          </cell>
          <cell r="Q198">
            <v>43866</v>
          </cell>
          <cell r="R198" t="str">
            <v xml:space="preserve">abandon de poste </v>
          </cell>
          <cell r="T198" t="str">
            <v>CDD</v>
          </cell>
          <cell r="U198" t="str">
            <v>Contractuel</v>
          </cell>
          <cell r="V198">
            <v>43865</v>
          </cell>
          <cell r="W198">
            <v>43890</v>
          </cell>
          <cell r="Z198">
            <v>43865</v>
          </cell>
          <cell r="AA198">
            <v>2</v>
          </cell>
          <cell r="AB198">
            <v>2020</v>
          </cell>
          <cell r="AC198">
            <v>2024</v>
          </cell>
          <cell r="AD198">
            <v>5.0888888888888886</v>
          </cell>
          <cell r="AE198" t="str">
            <v>&gt; 4</v>
          </cell>
          <cell r="AF198">
            <v>30519</v>
          </cell>
          <cell r="AG198">
            <v>41.652054794520545</v>
          </cell>
          <cell r="AH198" t="str">
            <v>&gt;35&lt; 45</v>
          </cell>
          <cell r="AI198">
            <v>12663809</v>
          </cell>
          <cell r="AJ198" t="str">
            <v>04</v>
          </cell>
          <cell r="AK198" t="str">
            <v>07382790</v>
          </cell>
          <cell r="AL198">
            <v>40756</v>
          </cell>
          <cell r="AM198" t="str">
            <v>FEMME</v>
          </cell>
          <cell r="AN198" t="str">
            <v>Célibataire</v>
          </cell>
          <cell r="AS198">
            <v>43865</v>
          </cell>
          <cell r="AT198" t="str">
            <v>Horaire</v>
          </cell>
          <cell r="AU198">
            <v>3.1930000000000001</v>
          </cell>
          <cell r="AV198">
            <v>17</v>
          </cell>
          <cell r="AW198" t="str">
            <v>00100</v>
          </cell>
          <cell r="AX198" t="str">
            <v>00002903546</v>
          </cell>
          <cell r="AY198">
            <v>53</v>
          </cell>
          <cell r="AZ198" t="str">
            <v>LA POSTE</v>
          </cell>
          <cell r="BA198" t="str">
            <v>17001000000290354653</v>
          </cell>
          <cell r="BB198">
            <v>20</v>
          </cell>
          <cell r="BC198" t="str">
            <v>RUE ABDALLAH BHIRI CITE KHALED IBN EL WALID</v>
          </cell>
          <cell r="BD198" t="str">
            <v>MANOUBA</v>
          </cell>
          <cell r="BE198">
            <v>2086</v>
          </cell>
          <cell r="BG198">
            <v>26851489</v>
          </cell>
          <cell r="BH198">
            <v>23195585</v>
          </cell>
          <cell r="BJ198" t="str">
            <v>TERMINUS 56</v>
          </cell>
          <cell r="BK198" t="str">
            <v>-</v>
          </cell>
          <cell r="BN198" t="str">
            <v>17001000000290354653</v>
          </cell>
          <cell r="BO198" t="str">
            <v>ARFAOUI ANISA</v>
          </cell>
          <cell r="BP198">
            <v>197</v>
          </cell>
          <cell r="BR198" t="str">
            <v>OK POUR INTAGRATION RDV 18/07</v>
          </cell>
          <cell r="BU198" t="str">
            <v>Non-Actif</v>
          </cell>
        </row>
        <row r="199">
          <cell r="B199">
            <v>198</v>
          </cell>
          <cell r="C199" t="str">
            <v>Mlle</v>
          </cell>
          <cell r="D199" t="str">
            <v>KEFI AIDA</v>
          </cell>
          <cell r="E199" t="str">
            <v>SAGE Tunisia</v>
          </cell>
          <cell r="F199" t="str">
            <v>PRODUCTION</v>
          </cell>
          <cell r="G199" t="str">
            <v>Couturière</v>
          </cell>
          <cell r="H199">
            <v>560</v>
          </cell>
          <cell r="J199" t="str">
            <v>A</v>
          </cell>
          <cell r="K199" t="str">
            <v>DIRECTS</v>
          </cell>
          <cell r="L199" t="str">
            <v>Variable cost at standard</v>
          </cell>
          <cell r="M199" t="str">
            <v>OUVRIERE SPECIALISE</v>
          </cell>
          <cell r="N199">
            <v>43865</v>
          </cell>
          <cell r="O199" t="str">
            <v>OK</v>
          </cell>
          <cell r="P199">
            <v>-888</v>
          </cell>
          <cell r="Q199">
            <v>44772</v>
          </cell>
          <cell r="R199" t="str">
            <v>Mariage</v>
          </cell>
          <cell r="T199" t="str">
            <v>CDD</v>
          </cell>
          <cell r="U199" t="str">
            <v>Contractuel</v>
          </cell>
          <cell r="V199">
            <v>44743</v>
          </cell>
          <cell r="W199">
            <v>44834</v>
          </cell>
          <cell r="Z199">
            <v>43865</v>
          </cell>
          <cell r="AA199">
            <v>2</v>
          </cell>
          <cell r="AB199">
            <v>2020</v>
          </cell>
          <cell r="AC199">
            <v>2024</v>
          </cell>
          <cell r="AD199">
            <v>5.0888888888888886</v>
          </cell>
          <cell r="AE199" t="str">
            <v>&gt; 4</v>
          </cell>
          <cell r="AF199">
            <v>34837</v>
          </cell>
          <cell r="AG199">
            <v>29.82191780821918</v>
          </cell>
          <cell r="AH199" t="str">
            <v>&gt;25&lt; 35</v>
          </cell>
          <cell r="AI199">
            <v>17053920</v>
          </cell>
          <cell r="AJ199" t="str">
            <v>07</v>
          </cell>
          <cell r="AK199" t="str">
            <v>04843471</v>
          </cell>
          <cell r="AL199">
            <v>40816</v>
          </cell>
          <cell r="AM199" t="str">
            <v>FEMME</v>
          </cell>
          <cell r="AN199" t="str">
            <v>Célibataire</v>
          </cell>
          <cell r="AQ199">
            <v>3</v>
          </cell>
          <cell r="AR199">
            <v>3</v>
          </cell>
          <cell r="AS199">
            <v>44960.75</v>
          </cell>
          <cell r="AT199" t="str">
            <v>Horaire</v>
          </cell>
          <cell r="AU199">
            <v>3.3210000000000002</v>
          </cell>
          <cell r="AV199" t="str">
            <v>24</v>
          </cell>
          <cell r="AW199" t="str">
            <v>02005</v>
          </cell>
          <cell r="AX199" t="str">
            <v>45102531101</v>
          </cell>
          <cell r="AY199" t="str">
            <v>61</v>
          </cell>
          <cell r="AZ199" t="str">
            <v>BTE</v>
          </cell>
          <cell r="BA199" t="str">
            <v>24020054510253110161</v>
          </cell>
          <cell r="BB199">
            <v>20</v>
          </cell>
          <cell r="BC199" t="str">
            <v>1 RUE MCHIRI SIDI HASSINE</v>
          </cell>
          <cell r="BD199" t="str">
            <v>TUNIS</v>
          </cell>
          <cell r="BE199">
            <v>1095</v>
          </cell>
          <cell r="BF199" t="str">
            <v>OK-21</v>
          </cell>
          <cell r="BG199">
            <v>24725952</v>
          </cell>
          <cell r="BH199">
            <v>52813121</v>
          </cell>
          <cell r="BJ199" t="str">
            <v>JAYARA SIDI HASSINE</v>
          </cell>
          <cell r="BK199" t="str">
            <v>A-560</v>
          </cell>
          <cell r="BN199" t="str">
            <v>24020054510253110161</v>
          </cell>
          <cell r="BO199" t="str">
            <v>KEFI AIDA</v>
          </cell>
          <cell r="BP199">
            <v>198</v>
          </cell>
          <cell r="BU199" t="str">
            <v>Non-Actif</v>
          </cell>
        </row>
        <row r="200">
          <cell r="B200">
            <v>199</v>
          </cell>
          <cell r="C200" t="str">
            <v>Mlle</v>
          </cell>
          <cell r="D200" t="str">
            <v>BELAOUADHI SALIMA</v>
          </cell>
          <cell r="E200" t="str">
            <v>SAGE Tunisia</v>
          </cell>
          <cell r="F200" t="str">
            <v>PRODUCTION</v>
          </cell>
          <cell r="G200" t="str">
            <v>Couturière</v>
          </cell>
          <cell r="H200" t="str">
            <v>Panda</v>
          </cell>
          <cell r="I200" t="str">
            <v>FAWZI SENDESNI</v>
          </cell>
          <cell r="J200" t="str">
            <v>B</v>
          </cell>
          <cell r="K200" t="str">
            <v>DIRECTS</v>
          </cell>
          <cell r="L200" t="str">
            <v>Variable cost at standard</v>
          </cell>
          <cell r="M200" t="str">
            <v>OUVRIERE SPECIALISE</v>
          </cell>
          <cell r="N200">
            <v>43865</v>
          </cell>
          <cell r="O200">
            <v>45291</v>
          </cell>
          <cell r="T200" t="str">
            <v>CDI</v>
          </cell>
          <cell r="U200" t="str">
            <v>Titulaire</v>
          </cell>
          <cell r="V200">
            <v>45261</v>
          </cell>
          <cell r="W200">
            <v>45291</v>
          </cell>
          <cell r="Z200">
            <v>43865</v>
          </cell>
          <cell r="AA200">
            <v>2</v>
          </cell>
          <cell r="AB200">
            <v>2020</v>
          </cell>
          <cell r="AC200">
            <v>2024</v>
          </cell>
          <cell r="AD200">
            <v>5.0888888888888886</v>
          </cell>
          <cell r="AE200" t="str">
            <v>&gt; 4</v>
          </cell>
          <cell r="AF200">
            <v>36842</v>
          </cell>
          <cell r="AG200">
            <v>24.328767123287673</v>
          </cell>
          <cell r="AH200" t="str">
            <v>&lt; 25</v>
          </cell>
          <cell r="AI200">
            <v>17108541</v>
          </cell>
          <cell r="AJ200" t="str">
            <v>08</v>
          </cell>
          <cell r="AK200">
            <v>11665000</v>
          </cell>
          <cell r="AL200">
            <v>43071</v>
          </cell>
          <cell r="AM200" t="str">
            <v>FEMME</v>
          </cell>
          <cell r="AN200" t="str">
            <v>Célibataire</v>
          </cell>
          <cell r="AQ200">
            <v>3</v>
          </cell>
          <cell r="AR200">
            <v>3</v>
          </cell>
          <cell r="AS200">
            <v>44960.75</v>
          </cell>
          <cell r="AT200" t="str">
            <v>Horaire</v>
          </cell>
          <cell r="AU200">
            <v>3.3210000000000002</v>
          </cell>
          <cell r="AV200">
            <v>14</v>
          </cell>
          <cell r="AW200" t="str">
            <v>03303</v>
          </cell>
          <cell r="AX200">
            <v>31007054154</v>
          </cell>
          <cell r="AY200" t="str">
            <v>07</v>
          </cell>
          <cell r="AZ200" t="str">
            <v>BH</v>
          </cell>
          <cell r="BA200" t="str">
            <v>14033033100705415407</v>
          </cell>
          <cell r="BB200">
            <v>20</v>
          </cell>
          <cell r="BC200" t="str">
            <v>14 RUE IBN ENNAFIS CITE MISTIRI</v>
          </cell>
          <cell r="BD200" t="str">
            <v>SIDI HASSINE</v>
          </cell>
          <cell r="BE200">
            <v>1095</v>
          </cell>
          <cell r="BG200">
            <v>28522750</v>
          </cell>
          <cell r="BH200">
            <v>97952960</v>
          </cell>
          <cell r="BJ200" t="str">
            <v>JAYARA SIDI HASSINE</v>
          </cell>
          <cell r="BK200" t="str">
            <v>B-Panda</v>
          </cell>
          <cell r="BL200" t="str">
            <v>1.3</v>
          </cell>
          <cell r="BN200" t="str">
            <v>14033033100705415407</v>
          </cell>
          <cell r="BO200" t="str">
            <v>BELAOUADHI SALIMA</v>
          </cell>
          <cell r="BP200">
            <v>199</v>
          </cell>
          <cell r="BR200" t="e">
            <v>#N/A</v>
          </cell>
          <cell r="BT200">
            <v>636</v>
          </cell>
          <cell r="BU200" t="str">
            <v>si</v>
          </cell>
          <cell r="BV200" t="str">
            <v>139 B CA</v>
          </cell>
        </row>
        <row r="201">
          <cell r="B201">
            <v>200</v>
          </cell>
          <cell r="C201" t="str">
            <v>Mlle</v>
          </cell>
          <cell r="D201" t="str">
            <v>FERJANI FATEN</v>
          </cell>
          <cell r="E201" t="str">
            <v>SAGE Tunisia</v>
          </cell>
          <cell r="F201" t="str">
            <v>PRODUCTION</v>
          </cell>
          <cell r="G201" t="str">
            <v>Couturière</v>
          </cell>
          <cell r="H201" t="str">
            <v>SA</v>
          </cell>
          <cell r="K201" t="str">
            <v>DIRECTS</v>
          </cell>
          <cell r="L201" t="str">
            <v>Variable cost at standard</v>
          </cell>
          <cell r="M201" t="str">
            <v>OUVRIERE SPECIALISE</v>
          </cell>
          <cell r="N201">
            <v>43865</v>
          </cell>
          <cell r="O201" t="str">
            <v>OK</v>
          </cell>
          <cell r="P201">
            <v>-1740</v>
          </cell>
          <cell r="Q201">
            <v>43982</v>
          </cell>
          <cell r="R201" t="str">
            <v>MANQUE CHARGE TRAVAIL</v>
          </cell>
          <cell r="T201" t="str">
            <v>CDD</v>
          </cell>
          <cell r="U201" t="str">
            <v>Contractuel</v>
          </cell>
          <cell r="V201">
            <v>43952</v>
          </cell>
          <cell r="W201">
            <v>43982</v>
          </cell>
          <cell r="Z201">
            <v>43865</v>
          </cell>
          <cell r="AA201">
            <v>2</v>
          </cell>
          <cell r="AB201">
            <v>2020</v>
          </cell>
          <cell r="AC201">
            <v>2024</v>
          </cell>
          <cell r="AD201">
            <v>5.0888888888888886</v>
          </cell>
          <cell r="AE201" t="str">
            <v>&gt; 4</v>
          </cell>
          <cell r="AF201">
            <v>30548</v>
          </cell>
          <cell r="AG201">
            <v>41.57260273972603</v>
          </cell>
          <cell r="AH201" t="str">
            <v>&gt;35&lt; 45</v>
          </cell>
          <cell r="AI201">
            <v>12661409</v>
          </cell>
          <cell r="AJ201" t="str">
            <v>02</v>
          </cell>
          <cell r="AK201" t="str">
            <v>07363002</v>
          </cell>
          <cell r="AL201">
            <v>36963</v>
          </cell>
          <cell r="AM201" t="str">
            <v>FEMME</v>
          </cell>
          <cell r="AN201" t="str">
            <v>Célibataire</v>
          </cell>
          <cell r="AQ201">
            <v>3</v>
          </cell>
          <cell r="AR201">
            <v>1</v>
          </cell>
          <cell r="AS201">
            <v>44230.25</v>
          </cell>
          <cell r="AT201" t="str">
            <v>Horaire</v>
          </cell>
          <cell r="AU201">
            <v>3.1930000000000001</v>
          </cell>
          <cell r="AV201" t="str">
            <v>08</v>
          </cell>
          <cell r="AW201">
            <v>14103</v>
          </cell>
          <cell r="AX201">
            <v>10220012890</v>
          </cell>
          <cell r="AY201">
            <v>87</v>
          </cell>
          <cell r="AZ201" t="str">
            <v>BIAT</v>
          </cell>
          <cell r="BA201" t="str">
            <v>08141031022001289087</v>
          </cell>
          <cell r="BB201">
            <v>20</v>
          </cell>
          <cell r="BC201" t="str">
            <v>MSAADINE BORJ EL AMRI</v>
          </cell>
          <cell r="BD201" t="str">
            <v>MANOUBA</v>
          </cell>
          <cell r="BE201">
            <v>1142</v>
          </cell>
          <cell r="BG201">
            <v>96099330</v>
          </cell>
          <cell r="BJ201" t="str">
            <v>BORJ EL AMRI</v>
          </cell>
          <cell r="BK201" t="str">
            <v>-SA</v>
          </cell>
          <cell r="BN201" t="str">
            <v>08141031022001289087</v>
          </cell>
          <cell r="BO201" t="str">
            <v>FERJANI FATEN</v>
          </cell>
          <cell r="BP201">
            <v>200</v>
          </cell>
          <cell r="BR201" t="str">
            <v>OK POUR INTAGRATION RDV 18/07</v>
          </cell>
          <cell r="BU201" t="str">
            <v>Non-Actif</v>
          </cell>
        </row>
        <row r="202">
          <cell r="B202">
            <v>201</v>
          </cell>
          <cell r="C202" t="str">
            <v>Madame</v>
          </cell>
          <cell r="D202" t="str">
            <v>HARRABI HANENE</v>
          </cell>
          <cell r="E202" t="str">
            <v>SAGE Tunisia</v>
          </cell>
          <cell r="F202" t="str">
            <v>PRODUCTION</v>
          </cell>
          <cell r="G202" t="str">
            <v>Alimentatrice</v>
          </cell>
          <cell r="H202" t="str">
            <v>P6 AV</v>
          </cell>
          <cell r="I202" t="str">
            <v>MOHAMED AMINE</v>
          </cell>
          <cell r="J202" t="str">
            <v>A</v>
          </cell>
          <cell r="K202" t="str">
            <v>DIRECTS</v>
          </cell>
          <cell r="L202" t="str">
            <v>Variable cost at standard</v>
          </cell>
          <cell r="M202" t="str">
            <v>OUVRIERE SPECIALISE</v>
          </cell>
          <cell r="N202">
            <v>43865</v>
          </cell>
          <cell r="O202">
            <v>45291</v>
          </cell>
          <cell r="T202" t="str">
            <v>CDI</v>
          </cell>
          <cell r="U202" t="str">
            <v>Titulaire</v>
          </cell>
          <cell r="V202">
            <v>45261</v>
          </cell>
          <cell r="W202">
            <v>45291</v>
          </cell>
          <cell r="Z202">
            <v>43865</v>
          </cell>
          <cell r="AA202">
            <v>2</v>
          </cell>
          <cell r="AB202">
            <v>2020</v>
          </cell>
          <cell r="AC202">
            <v>2024</v>
          </cell>
          <cell r="AD202">
            <v>5.0888888888888886</v>
          </cell>
          <cell r="AE202" t="str">
            <v>&gt; 4</v>
          </cell>
          <cell r="AF202">
            <v>30703</v>
          </cell>
          <cell r="AG202">
            <v>41.147945205479452</v>
          </cell>
          <cell r="AH202" t="str">
            <v>&gt;35&lt; 45</v>
          </cell>
          <cell r="AI202">
            <v>16026727</v>
          </cell>
          <cell r="AJ202" t="str">
            <v>09</v>
          </cell>
          <cell r="AK202" t="str">
            <v>09154353</v>
          </cell>
          <cell r="AL202">
            <v>38257</v>
          </cell>
          <cell r="AM202" t="str">
            <v>FEMME</v>
          </cell>
          <cell r="AN202" t="str">
            <v>Marié(e)</v>
          </cell>
          <cell r="AO202">
            <v>2</v>
          </cell>
          <cell r="AQ202">
            <v>3</v>
          </cell>
          <cell r="AR202">
            <v>3</v>
          </cell>
          <cell r="AS202">
            <v>44960.75</v>
          </cell>
          <cell r="AT202" t="str">
            <v>Horaire</v>
          </cell>
          <cell r="AU202">
            <v>3.3210000000000002</v>
          </cell>
          <cell r="AV202" t="str">
            <v>08</v>
          </cell>
          <cell r="AW202" t="str">
            <v>14103</v>
          </cell>
          <cell r="AX202" t="str">
            <v>10220012874</v>
          </cell>
          <cell r="AY202" t="str">
            <v>38</v>
          </cell>
          <cell r="AZ202" t="str">
            <v>BIAT</v>
          </cell>
          <cell r="BA202" t="str">
            <v>08141031022001287438</v>
          </cell>
          <cell r="BB202">
            <v>20</v>
          </cell>
          <cell r="BC202" t="str">
            <v>RUE LA MOSQUE MORNAGUIA</v>
          </cell>
          <cell r="BD202" t="str">
            <v>MORNAGUIA</v>
          </cell>
          <cell r="BE202">
            <v>1110</v>
          </cell>
          <cell r="BG202">
            <v>21558473</v>
          </cell>
          <cell r="BH202">
            <v>20465121</v>
          </cell>
          <cell r="BJ202" t="str">
            <v>MORNAGUIA</v>
          </cell>
          <cell r="BK202" t="str">
            <v>CAMPO A</v>
          </cell>
          <cell r="BL202" t="str">
            <v>1.3</v>
          </cell>
          <cell r="BN202" t="str">
            <v>08141031022001287438</v>
          </cell>
          <cell r="BO202" t="str">
            <v>HARRABI HANENE</v>
          </cell>
          <cell r="BP202">
            <v>201</v>
          </cell>
          <cell r="BR202" t="e">
            <v>#N/A</v>
          </cell>
          <cell r="BT202">
            <v>484</v>
          </cell>
          <cell r="BU202" t="str">
            <v>si</v>
          </cell>
          <cell r="BV202" t="str">
            <v>965 B  CA</v>
          </cell>
        </row>
        <row r="203">
          <cell r="B203">
            <v>202</v>
          </cell>
          <cell r="C203" t="str">
            <v>Mlle</v>
          </cell>
          <cell r="D203" t="str">
            <v>SAIDANI LEILA</v>
          </cell>
          <cell r="E203" t="str">
            <v>SAGE Tunisia</v>
          </cell>
          <cell r="F203" t="str">
            <v>PRODUCTION</v>
          </cell>
          <cell r="G203" t="str">
            <v>Couturière</v>
          </cell>
          <cell r="H203" t="str">
            <v>SA</v>
          </cell>
          <cell r="K203" t="str">
            <v>DIRECTS</v>
          </cell>
          <cell r="L203" t="str">
            <v>Variable cost at standard</v>
          </cell>
          <cell r="M203" t="str">
            <v>OUVRIERE SPECIALISE</v>
          </cell>
          <cell r="N203">
            <v>43865</v>
          </cell>
          <cell r="O203" t="str">
            <v>OK</v>
          </cell>
          <cell r="P203">
            <v>-1587</v>
          </cell>
          <cell r="Q203">
            <v>43952</v>
          </cell>
          <cell r="R203" t="str">
            <v>MANQUE CHARGE TRAVAIL</v>
          </cell>
          <cell r="T203" t="str">
            <v>CDD</v>
          </cell>
          <cell r="U203" t="str">
            <v>Contractuel</v>
          </cell>
          <cell r="V203">
            <v>44099</v>
          </cell>
          <cell r="W203">
            <v>44135</v>
          </cell>
          <cell r="Z203">
            <v>43865</v>
          </cell>
          <cell r="AA203">
            <v>2</v>
          </cell>
          <cell r="AB203">
            <v>2020</v>
          </cell>
          <cell r="AC203">
            <v>2024</v>
          </cell>
          <cell r="AD203">
            <v>5.0888888888888886</v>
          </cell>
          <cell r="AE203" t="str">
            <v>&gt; 4</v>
          </cell>
          <cell r="AF203">
            <v>29454</v>
          </cell>
          <cell r="AG203">
            <v>44.56986301369863</v>
          </cell>
          <cell r="AH203" t="str">
            <v>&gt;35&lt; 45</v>
          </cell>
          <cell r="AI203">
            <v>12481931</v>
          </cell>
          <cell r="AJ203" t="str">
            <v>02</v>
          </cell>
          <cell r="AK203" t="str">
            <v>04702129</v>
          </cell>
          <cell r="AL203">
            <v>42587</v>
          </cell>
          <cell r="AM203" t="str">
            <v>FEMME</v>
          </cell>
          <cell r="AN203" t="str">
            <v>Célibataire</v>
          </cell>
          <cell r="AQ203">
            <v>3</v>
          </cell>
          <cell r="AR203">
            <v>1</v>
          </cell>
          <cell r="AS203">
            <v>44230.25</v>
          </cell>
          <cell r="AT203" t="str">
            <v>Horaire</v>
          </cell>
          <cell r="AU203">
            <v>3.1930000000000001</v>
          </cell>
          <cell r="AV203" t="str">
            <v>01</v>
          </cell>
          <cell r="AW203" t="str">
            <v>02706</v>
          </cell>
          <cell r="AX203">
            <v>91130393196</v>
          </cell>
          <cell r="AY203">
            <v>66</v>
          </cell>
          <cell r="AZ203" t="str">
            <v>ATB</v>
          </cell>
          <cell r="BA203" t="str">
            <v>01027069113039319666</v>
          </cell>
          <cell r="BB203">
            <v>20</v>
          </cell>
          <cell r="BC203" t="str">
            <v>11 RUE 4685 EZZAHROUNI</v>
          </cell>
          <cell r="BD203" t="str">
            <v>TUNIS</v>
          </cell>
          <cell r="BE203">
            <v>2051</v>
          </cell>
          <cell r="BG203">
            <v>56086205</v>
          </cell>
          <cell r="BH203">
            <v>26420324</v>
          </cell>
          <cell r="BJ203" t="str">
            <v>ZAHROUNI</v>
          </cell>
          <cell r="BK203" t="str">
            <v>-SA</v>
          </cell>
          <cell r="BN203" t="str">
            <v>01027069113039319666</v>
          </cell>
          <cell r="BO203" t="str">
            <v>SAIDANI LEILA</v>
          </cell>
          <cell r="BP203">
            <v>202</v>
          </cell>
          <cell r="BU203" t="str">
            <v>Non-Actif</v>
          </cell>
        </row>
        <row r="204">
          <cell r="B204">
            <v>203</v>
          </cell>
          <cell r="C204" t="str">
            <v>Mlle</v>
          </cell>
          <cell r="D204" t="str">
            <v>JEBALI REFKA</v>
          </cell>
          <cell r="E204" t="str">
            <v>SAGE Tunisia</v>
          </cell>
          <cell r="F204" t="str">
            <v>PRODUCTION</v>
          </cell>
          <cell r="G204" t="str">
            <v>Couturière</v>
          </cell>
          <cell r="H204">
            <v>560</v>
          </cell>
          <cell r="I204" t="str">
            <v>Mabrourk Ben Moussa</v>
          </cell>
          <cell r="J204" t="str">
            <v>A</v>
          </cell>
          <cell r="K204" t="str">
            <v>DIRECTS</v>
          </cell>
          <cell r="L204" t="str">
            <v>Variable cost at standard</v>
          </cell>
          <cell r="M204" t="str">
            <v>OUVRIERE SPECIALISE</v>
          </cell>
          <cell r="N204">
            <v>43865</v>
          </cell>
          <cell r="O204">
            <v>45291</v>
          </cell>
          <cell r="T204" t="str">
            <v>CDI</v>
          </cell>
          <cell r="U204" t="str">
            <v>Titulaire</v>
          </cell>
          <cell r="V204">
            <v>45261</v>
          </cell>
          <cell r="W204">
            <v>45291</v>
          </cell>
          <cell r="Z204">
            <v>43865</v>
          </cell>
          <cell r="AA204">
            <v>2</v>
          </cell>
          <cell r="AB204">
            <v>2020</v>
          </cell>
          <cell r="AC204">
            <v>2024</v>
          </cell>
          <cell r="AD204">
            <v>5.0888888888888886</v>
          </cell>
          <cell r="AE204" t="str">
            <v>&gt; 4</v>
          </cell>
          <cell r="AF204">
            <v>30340</v>
          </cell>
          <cell r="AG204">
            <v>42.142465753424659</v>
          </cell>
          <cell r="AH204" t="str">
            <v>&gt;35&lt; 45</v>
          </cell>
          <cell r="AI204">
            <v>12669860</v>
          </cell>
          <cell r="AJ204" t="str">
            <v>07</v>
          </cell>
          <cell r="AK204" t="str">
            <v>04707674</v>
          </cell>
          <cell r="AL204">
            <v>36773</v>
          </cell>
          <cell r="AM204" t="str">
            <v>FEMME</v>
          </cell>
          <cell r="AN204" t="str">
            <v>Célibataire</v>
          </cell>
          <cell r="AQ204">
            <v>3</v>
          </cell>
          <cell r="AR204">
            <v>3</v>
          </cell>
          <cell r="AS204">
            <v>44960.75</v>
          </cell>
          <cell r="AT204" t="str">
            <v>Horaire</v>
          </cell>
          <cell r="AU204">
            <v>3.3210000000000002</v>
          </cell>
          <cell r="AV204" t="str">
            <v>17</v>
          </cell>
          <cell r="AW204" t="str">
            <v>00100</v>
          </cell>
          <cell r="AX204" t="str">
            <v>00002904104</v>
          </cell>
          <cell r="AY204" t="str">
            <v>28</v>
          </cell>
          <cell r="AZ204" t="str">
            <v>LA POSTE</v>
          </cell>
          <cell r="BA204" t="str">
            <v>17001000000290410428</v>
          </cell>
          <cell r="BB204">
            <v>20</v>
          </cell>
          <cell r="BC204" t="str">
            <v>18 RUE 42253 GHDIR EL GOLLA EL AGBA</v>
          </cell>
          <cell r="BD204" t="str">
            <v>MANOUBA</v>
          </cell>
          <cell r="BG204">
            <v>58883378</v>
          </cell>
          <cell r="BH204">
            <v>97022207</v>
          </cell>
          <cell r="BJ204" t="str">
            <v>MORNAGUIA</v>
          </cell>
          <cell r="BK204" t="str">
            <v>A-560</v>
          </cell>
          <cell r="BL204" t="str">
            <v>2.1</v>
          </cell>
          <cell r="BN204" t="str">
            <v>17001000000290410428</v>
          </cell>
          <cell r="BO204" t="str">
            <v>JEBALI REFKA</v>
          </cell>
          <cell r="BP204">
            <v>203</v>
          </cell>
          <cell r="BR204" t="e">
            <v>#N/A</v>
          </cell>
          <cell r="BT204">
            <v>829</v>
          </cell>
          <cell r="BU204" t="str">
            <v>si</v>
          </cell>
          <cell r="BV204" t="str">
            <v>560 A SA</v>
          </cell>
        </row>
        <row r="205">
          <cell r="B205">
            <v>204</v>
          </cell>
          <cell r="C205" t="str">
            <v>Mlle</v>
          </cell>
          <cell r="D205" t="str">
            <v>KHADHRAOUI SOUMAYA</v>
          </cell>
          <cell r="E205" t="str">
            <v>SAGE Tunisia</v>
          </cell>
          <cell r="F205" t="str">
            <v>PRODUCTION</v>
          </cell>
          <cell r="G205" t="str">
            <v>Couturière</v>
          </cell>
          <cell r="H205" t="str">
            <v>Skoda</v>
          </cell>
          <cell r="I205" t="str">
            <v>abdelhalim</v>
          </cell>
          <cell r="J205" t="str">
            <v>B</v>
          </cell>
          <cell r="K205" t="str">
            <v>DIRECTS</v>
          </cell>
          <cell r="L205" t="str">
            <v>Variable cost at standard</v>
          </cell>
          <cell r="M205" t="str">
            <v>OUVRIERE SPECIALISE</v>
          </cell>
          <cell r="N205">
            <v>43865</v>
          </cell>
          <cell r="O205">
            <v>45291</v>
          </cell>
          <cell r="T205" t="str">
            <v>CDI</v>
          </cell>
          <cell r="U205" t="str">
            <v>Titulaire</v>
          </cell>
          <cell r="V205">
            <v>45261</v>
          </cell>
          <cell r="W205">
            <v>45291</v>
          </cell>
          <cell r="Z205">
            <v>43865</v>
          </cell>
          <cell r="AA205">
            <v>2</v>
          </cell>
          <cell r="AB205">
            <v>2020</v>
          </cell>
          <cell r="AC205">
            <v>2024</v>
          </cell>
          <cell r="AD205">
            <v>5.0888888888888886</v>
          </cell>
          <cell r="AE205" t="str">
            <v>&gt; 4</v>
          </cell>
          <cell r="AF205">
            <v>33129</v>
          </cell>
          <cell r="AG205">
            <v>34.5013698630137</v>
          </cell>
          <cell r="AH205" t="str">
            <v>&gt;25&lt; 35</v>
          </cell>
          <cell r="AI205">
            <v>17127926</v>
          </cell>
          <cell r="AJ205" t="str">
            <v>03</v>
          </cell>
          <cell r="AK205" t="str">
            <v>07169123</v>
          </cell>
          <cell r="AL205">
            <v>43815</v>
          </cell>
          <cell r="AM205" t="str">
            <v>FEMME</v>
          </cell>
          <cell r="AN205" t="str">
            <v>Célibataire</v>
          </cell>
          <cell r="AQ205">
            <v>3</v>
          </cell>
          <cell r="AR205">
            <v>3</v>
          </cell>
          <cell r="AS205">
            <v>44960.75</v>
          </cell>
          <cell r="AT205" t="str">
            <v>Horaire</v>
          </cell>
          <cell r="AU205">
            <v>3.3210000000000002</v>
          </cell>
          <cell r="AV205" t="str">
            <v>17</v>
          </cell>
          <cell r="AW205" t="str">
            <v>00100</v>
          </cell>
          <cell r="AX205" t="str">
            <v>00002903812</v>
          </cell>
          <cell r="AY205" t="str">
            <v>31</v>
          </cell>
          <cell r="AZ205" t="str">
            <v>LA POSTE</v>
          </cell>
          <cell r="BA205" t="str">
            <v>17001000000290381231</v>
          </cell>
          <cell r="BB205">
            <v>20</v>
          </cell>
          <cell r="BC205" t="str">
            <v>18 RUE 42444 OUED GUERIANA</v>
          </cell>
          <cell r="BD205" t="str">
            <v>MANOUBA</v>
          </cell>
          <cell r="BE205">
            <v>2010</v>
          </cell>
          <cell r="BF205">
            <v>45013</v>
          </cell>
          <cell r="BG205">
            <v>25553660</v>
          </cell>
          <cell r="BH205">
            <v>24338377</v>
          </cell>
          <cell r="BJ205" t="str">
            <v>SLIMEN KEHIA</v>
          </cell>
          <cell r="BK205" t="str">
            <v>B-Skoda</v>
          </cell>
          <cell r="BL205" t="str">
            <v>2.1</v>
          </cell>
          <cell r="BN205" t="str">
            <v>17001000000290381231</v>
          </cell>
          <cell r="BO205" t="str">
            <v>KHADHRAOUI SOUMAYA</v>
          </cell>
          <cell r="BP205">
            <v>204</v>
          </cell>
          <cell r="BR205" t="e">
            <v>#N/A</v>
          </cell>
          <cell r="BT205">
            <v>292</v>
          </cell>
          <cell r="BU205" t="str">
            <v>si</v>
          </cell>
          <cell r="BV205" t="str">
            <v>P6</v>
          </cell>
        </row>
        <row r="206">
          <cell r="B206">
            <v>205</v>
          </cell>
          <cell r="C206" t="str">
            <v>Mlle</v>
          </cell>
          <cell r="D206" t="str">
            <v>FERJANI NOURHEN</v>
          </cell>
          <cell r="E206" t="str">
            <v>SAGE Tunisia</v>
          </cell>
          <cell r="F206" t="str">
            <v>QUALITE</v>
          </cell>
          <cell r="G206" t="str">
            <v>Contrôle Qualité</v>
          </cell>
          <cell r="K206" t="str">
            <v>INDIRECTS</v>
          </cell>
          <cell r="L206" t="str">
            <v>Variable cost at standard</v>
          </cell>
          <cell r="M206" t="str">
            <v>OUVRIERE SPECIALISE</v>
          </cell>
          <cell r="N206">
            <v>43867</v>
          </cell>
          <cell r="O206" t="str">
            <v/>
          </cell>
          <cell r="P206" t="str">
            <v/>
          </cell>
          <cell r="Q206">
            <v>43874</v>
          </cell>
          <cell r="R206" t="str">
            <v xml:space="preserve">abandon de poste </v>
          </cell>
          <cell r="T206" t="str">
            <v>CIVP</v>
          </cell>
          <cell r="U206" t="str">
            <v>Contractuel</v>
          </cell>
          <cell r="X206">
            <v>43862</v>
          </cell>
          <cell r="Y206">
            <v>44227</v>
          </cell>
          <cell r="AA206">
            <v>2</v>
          </cell>
          <cell r="AB206">
            <v>2020</v>
          </cell>
          <cell r="AC206">
            <v>2024</v>
          </cell>
          <cell r="AD206">
            <v>5.083333333333333</v>
          </cell>
          <cell r="AE206" t="str">
            <v>&gt; 4</v>
          </cell>
          <cell r="AF206">
            <v>35951</v>
          </cell>
          <cell r="AG206">
            <v>26.769863013698629</v>
          </cell>
          <cell r="AH206" t="str">
            <v>&gt;25&lt; 35</v>
          </cell>
          <cell r="AK206">
            <v>14360235</v>
          </cell>
          <cell r="AL206">
            <v>41101</v>
          </cell>
          <cell r="AM206" t="str">
            <v>FEMME</v>
          </cell>
          <cell r="AN206" t="str">
            <v>Célibataire</v>
          </cell>
          <cell r="AQ206">
            <v>3</v>
          </cell>
          <cell r="AR206">
            <v>1</v>
          </cell>
          <cell r="AS206">
            <v>44232.25</v>
          </cell>
          <cell r="AT206" t="str">
            <v>Horaire</v>
          </cell>
          <cell r="AU206">
            <v>1.923</v>
          </cell>
          <cell r="AV206">
            <v>17</v>
          </cell>
          <cell r="AW206" t="str">
            <v>00100</v>
          </cell>
          <cell r="AX206" t="str">
            <v>00002657116</v>
          </cell>
          <cell r="AY206" t="str">
            <v>09</v>
          </cell>
          <cell r="AZ206" t="str">
            <v>LA POSTE</v>
          </cell>
          <cell r="BA206" t="str">
            <v>17001000000265711609</v>
          </cell>
          <cell r="BB206">
            <v>20</v>
          </cell>
          <cell r="BC206" t="str">
            <v>6 AVENU SANHEJA OUED ELLIL</v>
          </cell>
          <cell r="BD206" t="str">
            <v>MANOUBA</v>
          </cell>
          <cell r="BE206">
            <v>2021</v>
          </cell>
          <cell r="BG206">
            <v>20218156</v>
          </cell>
          <cell r="BH206">
            <v>27518127</v>
          </cell>
          <cell r="BJ206" t="str">
            <v>SANHEJA</v>
          </cell>
          <cell r="BK206" t="str">
            <v>-</v>
          </cell>
          <cell r="BN206" t="str">
            <v>17001000000265711609</v>
          </cell>
          <cell r="BO206" t="str">
            <v>FERJANI NOURHEN</v>
          </cell>
          <cell r="BP206">
            <v>205</v>
          </cell>
          <cell r="BU206" t="str">
            <v>Non-Actif</v>
          </cell>
        </row>
        <row r="207">
          <cell r="B207">
            <v>206</v>
          </cell>
          <cell r="C207" t="str">
            <v>Mlle</v>
          </cell>
          <cell r="D207" t="str">
            <v>HAMDI WAHIBA</v>
          </cell>
          <cell r="E207" t="str">
            <v>SAGE Tunisia</v>
          </cell>
          <cell r="F207" t="str">
            <v>COUPE</v>
          </cell>
          <cell r="G207" t="str">
            <v>Alimentatrice</v>
          </cell>
          <cell r="H207" t="str">
            <v>coupe</v>
          </cell>
          <cell r="I207" t="str">
            <v>HAITHEM SLAMA</v>
          </cell>
          <cell r="K207" t="str">
            <v>DIRECTS</v>
          </cell>
          <cell r="L207" t="str">
            <v>Variable cost at standard</v>
          </cell>
          <cell r="M207" t="str">
            <v>OUVRIERE SPECIALISE</v>
          </cell>
          <cell r="N207">
            <v>43868</v>
          </cell>
          <cell r="O207" t="str">
            <v>OK</v>
          </cell>
          <cell r="P207">
            <v>-431</v>
          </cell>
          <cell r="Q207">
            <v>45291</v>
          </cell>
          <cell r="R207" t="str">
            <v>Fin de contrat</v>
          </cell>
          <cell r="T207" t="str">
            <v>CDD</v>
          </cell>
          <cell r="U207" t="str">
            <v>Contractuel</v>
          </cell>
          <cell r="V207">
            <v>45231</v>
          </cell>
          <cell r="W207">
            <v>45291</v>
          </cell>
          <cell r="X207">
            <v>43862</v>
          </cell>
          <cell r="Y207">
            <v>44227</v>
          </cell>
          <cell r="Z207">
            <v>44228</v>
          </cell>
          <cell r="AA207">
            <v>2</v>
          </cell>
          <cell r="AB207">
            <v>2020</v>
          </cell>
          <cell r="AC207">
            <v>2024</v>
          </cell>
          <cell r="AD207">
            <v>5.0805555555555557</v>
          </cell>
          <cell r="AE207" t="str">
            <v>&gt; 4</v>
          </cell>
          <cell r="AF207">
            <v>34839</v>
          </cell>
          <cell r="AG207">
            <v>29.816438356164383</v>
          </cell>
          <cell r="AH207" t="str">
            <v>&gt;25&lt; 35</v>
          </cell>
          <cell r="AI207">
            <v>17107522</v>
          </cell>
          <cell r="AJ207" t="str">
            <v>03</v>
          </cell>
          <cell r="AK207">
            <v>14350307</v>
          </cell>
          <cell r="AL207">
            <v>42098</v>
          </cell>
          <cell r="AM207" t="str">
            <v>FEMME</v>
          </cell>
          <cell r="AN207" t="str">
            <v>Célibataire</v>
          </cell>
          <cell r="AQ207">
            <v>3</v>
          </cell>
          <cell r="AR207">
            <v>3</v>
          </cell>
          <cell r="AS207">
            <v>44963.75</v>
          </cell>
          <cell r="AT207" t="str">
            <v>Horaire</v>
          </cell>
          <cell r="AU207">
            <v>3.3210000000000002</v>
          </cell>
          <cell r="AV207" t="str">
            <v>17</v>
          </cell>
          <cell r="AW207" t="str">
            <v>00100</v>
          </cell>
          <cell r="AX207" t="str">
            <v>00002612906</v>
          </cell>
          <cell r="AY207" t="str">
            <v>40</v>
          </cell>
          <cell r="AZ207" t="str">
            <v>LA POSTE</v>
          </cell>
          <cell r="BA207" t="str">
            <v>17001000000261290640</v>
          </cell>
          <cell r="BB207">
            <v>20</v>
          </cell>
          <cell r="BC207" t="str">
            <v>9 RUE IBN EL KAYEM EL JAWZIA SANHEJA</v>
          </cell>
          <cell r="BD207" t="str">
            <v>MANOUBA</v>
          </cell>
          <cell r="BE207">
            <v>2021</v>
          </cell>
          <cell r="BG207">
            <v>24838822</v>
          </cell>
          <cell r="BH207">
            <v>58520602</v>
          </cell>
          <cell r="BJ207" t="str">
            <v>HMAIEM</v>
          </cell>
          <cell r="BK207" t="str">
            <v>-coupe</v>
          </cell>
          <cell r="BL207" t="str">
            <v>1.3</v>
          </cell>
          <cell r="BN207" t="str">
            <v>17001000000261290640</v>
          </cell>
          <cell r="BO207" t="str">
            <v>HAMDI WAHIBA</v>
          </cell>
          <cell r="BP207">
            <v>206</v>
          </cell>
          <cell r="BR207" t="e">
            <v>#N/A</v>
          </cell>
          <cell r="BU207" t="str">
            <v>Non-Actif</v>
          </cell>
        </row>
        <row r="208">
          <cell r="B208">
            <v>207</v>
          </cell>
          <cell r="C208" t="str">
            <v>Madame</v>
          </cell>
          <cell r="D208" t="str">
            <v>JEBALI KAOUTHER</v>
          </cell>
          <cell r="E208" t="str">
            <v>SAGE Tunisia</v>
          </cell>
          <cell r="F208" t="str">
            <v>PRODUCTION</v>
          </cell>
          <cell r="G208" t="str">
            <v>Couturière</v>
          </cell>
          <cell r="H208" t="str">
            <v>CP</v>
          </cell>
          <cell r="K208" t="str">
            <v>DIRECTS</v>
          </cell>
          <cell r="L208" t="str">
            <v>Variable cost at standard</v>
          </cell>
          <cell r="M208" t="str">
            <v>OUVRIERE SPECIALISE</v>
          </cell>
          <cell r="N208">
            <v>43871</v>
          </cell>
          <cell r="O208" t="str">
            <v>OK</v>
          </cell>
          <cell r="P208">
            <v>-1618</v>
          </cell>
          <cell r="Q208">
            <v>44104</v>
          </cell>
          <cell r="R208" t="str">
            <v xml:space="preserve">abandon de poste </v>
          </cell>
          <cell r="T208" t="str">
            <v>CDD</v>
          </cell>
          <cell r="U208" t="str">
            <v>Contractuel</v>
          </cell>
          <cell r="V208">
            <v>44081</v>
          </cell>
          <cell r="W208">
            <v>44104</v>
          </cell>
          <cell r="Z208">
            <v>43871</v>
          </cell>
          <cell r="AA208">
            <v>2</v>
          </cell>
          <cell r="AB208">
            <v>2020</v>
          </cell>
          <cell r="AC208">
            <v>2024</v>
          </cell>
          <cell r="AD208">
            <v>5.072222222222222</v>
          </cell>
          <cell r="AE208" t="str">
            <v>&gt; 4</v>
          </cell>
          <cell r="AF208">
            <v>29241</v>
          </cell>
          <cell r="AG208">
            <v>45.153424657534245</v>
          </cell>
          <cell r="AH208" t="str">
            <v>&gt;45&lt; 55</v>
          </cell>
          <cell r="AI208">
            <v>12691901</v>
          </cell>
          <cell r="AJ208" t="str">
            <v>02</v>
          </cell>
          <cell r="AK208" t="str">
            <v>04674854</v>
          </cell>
          <cell r="AL208">
            <v>36935</v>
          </cell>
          <cell r="AM208" t="str">
            <v>FEMME</v>
          </cell>
          <cell r="AN208" t="str">
            <v>Marié(e)</v>
          </cell>
          <cell r="AO208">
            <v>4</v>
          </cell>
          <cell r="AQ208">
            <v>3</v>
          </cell>
          <cell r="AR208">
            <v>1</v>
          </cell>
          <cell r="AS208">
            <v>44236.25</v>
          </cell>
          <cell r="AT208" t="str">
            <v>Horaire</v>
          </cell>
          <cell r="AU208">
            <v>3.1930000000000001</v>
          </cell>
          <cell r="AV208" t="str">
            <v>07</v>
          </cell>
          <cell r="AW208" t="str">
            <v>06501</v>
          </cell>
          <cell r="AX208">
            <v>23105522097</v>
          </cell>
          <cell r="AY208" t="str">
            <v>07</v>
          </cell>
          <cell r="AZ208" t="str">
            <v>AMEN BANK</v>
          </cell>
          <cell r="BA208" t="str">
            <v>07065012310552209707</v>
          </cell>
          <cell r="BB208">
            <v>20</v>
          </cell>
          <cell r="BC208" t="str">
            <v>4 RUE EL KHOTTAF KHAZNADAR</v>
          </cell>
          <cell r="BD208" t="str">
            <v>MANOUBA</v>
          </cell>
          <cell r="BG208">
            <v>28631991</v>
          </cell>
          <cell r="BH208">
            <v>20661055</v>
          </cell>
          <cell r="BJ208" t="str">
            <v>KHAZNADAR</v>
          </cell>
          <cell r="BK208" t="str">
            <v>-CP</v>
          </cell>
          <cell r="BN208" t="str">
            <v>07065012310552209707</v>
          </cell>
          <cell r="BO208" t="str">
            <v>JEBALI KAOUTHER</v>
          </cell>
          <cell r="BP208">
            <v>207</v>
          </cell>
          <cell r="BU208" t="str">
            <v>Non-Actif</v>
          </cell>
        </row>
        <row r="209">
          <cell r="B209">
            <v>208</v>
          </cell>
          <cell r="C209" t="str">
            <v>Madame</v>
          </cell>
          <cell r="D209" t="str">
            <v>DRIDI SOUAD</v>
          </cell>
          <cell r="E209" t="str">
            <v>SAGE Tunisia</v>
          </cell>
          <cell r="F209" t="str">
            <v>PRODUCTION</v>
          </cell>
          <cell r="G209" t="str">
            <v>Couturière</v>
          </cell>
          <cell r="H209" t="str">
            <v>Panda</v>
          </cell>
          <cell r="I209" t="str">
            <v>HASNA NASRAOUI</v>
          </cell>
          <cell r="J209" t="str">
            <v>A</v>
          </cell>
          <cell r="K209" t="str">
            <v>DIRECTS</v>
          </cell>
          <cell r="L209" t="str">
            <v>Variable cost at standard</v>
          </cell>
          <cell r="M209" t="str">
            <v>OUVRIERE SPECIALISE</v>
          </cell>
          <cell r="N209">
            <v>43871</v>
          </cell>
          <cell r="O209">
            <v>45291</v>
          </cell>
          <cell r="T209" t="str">
            <v>CDI</v>
          </cell>
          <cell r="U209" t="str">
            <v>Titulaire</v>
          </cell>
          <cell r="V209">
            <v>45261</v>
          </cell>
          <cell r="W209">
            <v>45291</v>
          </cell>
          <cell r="Z209">
            <v>43871</v>
          </cell>
          <cell r="AA209">
            <v>2</v>
          </cell>
          <cell r="AB209">
            <v>2020</v>
          </cell>
          <cell r="AC209">
            <v>2024</v>
          </cell>
          <cell r="AD209">
            <v>5.072222222222222</v>
          </cell>
          <cell r="AE209" t="str">
            <v>&gt; 4</v>
          </cell>
          <cell r="AF209">
            <v>28686</v>
          </cell>
          <cell r="AG209">
            <v>46.673972602739724</v>
          </cell>
          <cell r="AH209" t="str">
            <v>&gt;45&lt; 55</v>
          </cell>
          <cell r="AI209">
            <v>12666161</v>
          </cell>
          <cell r="AJ209" t="str">
            <v>09</v>
          </cell>
          <cell r="AK209" t="str">
            <v>07338799</v>
          </cell>
          <cell r="AL209">
            <v>36256</v>
          </cell>
          <cell r="AM209" t="str">
            <v>FEMME</v>
          </cell>
          <cell r="AN209" t="str">
            <v>Marié(e)</v>
          </cell>
          <cell r="AO209">
            <v>2</v>
          </cell>
          <cell r="AQ209">
            <v>3</v>
          </cell>
          <cell r="AR209">
            <v>3</v>
          </cell>
          <cell r="AS209">
            <v>44966.75</v>
          </cell>
          <cell r="AT209" t="str">
            <v>Horaire</v>
          </cell>
          <cell r="AU209">
            <v>3.3210000000000002</v>
          </cell>
          <cell r="AV209" t="str">
            <v>07</v>
          </cell>
          <cell r="AW209" t="str">
            <v>08001</v>
          </cell>
          <cell r="AX209" t="str">
            <v>38105532213</v>
          </cell>
          <cell r="AY209" t="str">
            <v>46</v>
          </cell>
          <cell r="AZ209" t="str">
            <v>AMEN BANK</v>
          </cell>
          <cell r="BA209" t="str">
            <v>07080013810553221346</v>
          </cell>
          <cell r="BB209">
            <v>20</v>
          </cell>
          <cell r="BC209" t="str">
            <v>54 RUE 4267 IMPASSE 05 EL AGBA</v>
          </cell>
          <cell r="BD209" t="str">
            <v>MANOUBA</v>
          </cell>
          <cell r="BE209">
            <v>2011</v>
          </cell>
          <cell r="BG209">
            <v>22747696</v>
          </cell>
          <cell r="BJ209" t="str">
            <v>EL AGBA 1</v>
          </cell>
          <cell r="BK209" t="str">
            <v>A-Panda</v>
          </cell>
          <cell r="BL209" t="str">
            <v>1.3</v>
          </cell>
          <cell r="BN209" t="str">
            <v>07080013810553221346</v>
          </cell>
          <cell r="BO209" t="str">
            <v>DRIDI SOUAD</v>
          </cell>
          <cell r="BP209">
            <v>208</v>
          </cell>
          <cell r="BR209" t="e">
            <v>#N/A</v>
          </cell>
          <cell r="BT209">
            <v>714</v>
          </cell>
          <cell r="BU209" t="str">
            <v>si</v>
          </cell>
          <cell r="BV209" t="str">
            <v>139 A SA</v>
          </cell>
        </row>
        <row r="210">
          <cell r="B210">
            <v>209</v>
          </cell>
          <cell r="C210" t="str">
            <v>Madame</v>
          </cell>
          <cell r="D210" t="str">
            <v>OUELHAZI AMEL</v>
          </cell>
          <cell r="E210" t="str">
            <v>SAGE Tunisia</v>
          </cell>
          <cell r="F210" t="str">
            <v>PRODUCTION</v>
          </cell>
          <cell r="G210" t="str">
            <v>Couturière</v>
          </cell>
          <cell r="H210">
            <v>560</v>
          </cell>
          <cell r="I210" t="str">
            <v>Mabrourk Ben Moussa</v>
          </cell>
          <cell r="J210" t="str">
            <v>A</v>
          </cell>
          <cell r="K210" t="str">
            <v>DIRECTS</v>
          </cell>
          <cell r="L210" t="str">
            <v>Variable cost at standard</v>
          </cell>
          <cell r="M210" t="str">
            <v>OUVRIERE SPECIALISE</v>
          </cell>
          <cell r="N210">
            <v>43871</v>
          </cell>
          <cell r="O210" t="str">
            <v>OK</v>
          </cell>
          <cell r="P210">
            <v>-431</v>
          </cell>
          <cell r="Q210">
            <v>45291</v>
          </cell>
          <cell r="R210" t="str">
            <v>Fin de contrat</v>
          </cell>
          <cell r="T210" t="str">
            <v>CDD</v>
          </cell>
          <cell r="U210" t="str">
            <v>Contractuel</v>
          </cell>
          <cell r="V210">
            <v>45261</v>
          </cell>
          <cell r="W210">
            <v>45291</v>
          </cell>
          <cell r="Z210">
            <v>43871</v>
          </cell>
          <cell r="AA210">
            <v>2</v>
          </cell>
          <cell r="AB210">
            <v>2020</v>
          </cell>
          <cell r="AC210">
            <v>2024</v>
          </cell>
          <cell r="AD210">
            <v>5.072222222222222</v>
          </cell>
          <cell r="AE210" t="str">
            <v>&gt; 4</v>
          </cell>
          <cell r="AF210">
            <v>32428</v>
          </cell>
          <cell r="AG210">
            <v>36.421917808219177</v>
          </cell>
          <cell r="AH210" t="str">
            <v>&gt;35&lt; 45</v>
          </cell>
          <cell r="AI210">
            <v>16443516</v>
          </cell>
          <cell r="AJ210" t="str">
            <v>01</v>
          </cell>
          <cell r="AK210" t="str">
            <v>04820984</v>
          </cell>
          <cell r="AL210">
            <v>39686</v>
          </cell>
          <cell r="AM210" t="str">
            <v>FEMME</v>
          </cell>
          <cell r="AN210" t="str">
            <v>Marié(e)</v>
          </cell>
          <cell r="AO210">
            <v>2</v>
          </cell>
          <cell r="AQ210">
            <v>3</v>
          </cell>
          <cell r="AR210">
            <v>3</v>
          </cell>
          <cell r="AS210">
            <v>44966.75</v>
          </cell>
          <cell r="AT210" t="str">
            <v>Horaire</v>
          </cell>
          <cell r="AU210">
            <v>3.3210000000000002</v>
          </cell>
          <cell r="AV210" t="str">
            <v>17</v>
          </cell>
          <cell r="AW210" t="str">
            <v>00100</v>
          </cell>
          <cell r="AX210" t="str">
            <v>00002894397</v>
          </cell>
          <cell r="AY210" t="str">
            <v>49</v>
          </cell>
          <cell r="AZ210" t="str">
            <v>LA POSTE</v>
          </cell>
          <cell r="BA210" t="str">
            <v>17001000000289439749</v>
          </cell>
          <cell r="BB210">
            <v>20</v>
          </cell>
          <cell r="BC210" t="str">
            <v>MENZEL HABIB BORJ EL AMRI</v>
          </cell>
          <cell r="BD210" t="str">
            <v>MORNAGUIA</v>
          </cell>
          <cell r="BG210">
            <v>93355807</v>
          </cell>
          <cell r="BH210">
            <v>22018521</v>
          </cell>
          <cell r="BJ210" t="str">
            <v>MANZEL HABIB</v>
          </cell>
          <cell r="BK210" t="str">
            <v>A-560</v>
          </cell>
          <cell r="BL210" t="str">
            <v>1.3</v>
          </cell>
          <cell r="BN210" t="str">
            <v>17001000000289439749</v>
          </cell>
          <cell r="BO210" t="str">
            <v>OUELHAZI AMEL</v>
          </cell>
          <cell r="BP210">
            <v>209</v>
          </cell>
          <cell r="BR210" t="e">
            <v>#N/A</v>
          </cell>
          <cell r="BU210" t="str">
            <v>Non-Actif</v>
          </cell>
        </row>
        <row r="211">
          <cell r="B211">
            <v>210</v>
          </cell>
          <cell r="C211" t="str">
            <v>Madame</v>
          </cell>
          <cell r="D211" t="str">
            <v>SASSI HAJER</v>
          </cell>
          <cell r="E211" t="str">
            <v>SAGE Tunisia</v>
          </cell>
          <cell r="F211" t="str">
            <v>PRODUCTION</v>
          </cell>
          <cell r="G211" t="str">
            <v>Couturière</v>
          </cell>
          <cell r="H211" t="str">
            <v>CP</v>
          </cell>
          <cell r="K211" t="str">
            <v>DIRECTS</v>
          </cell>
          <cell r="L211" t="str">
            <v>Variable cost at standard</v>
          </cell>
          <cell r="M211" t="str">
            <v>OUVRIERE SPECIALISE</v>
          </cell>
          <cell r="N211">
            <v>43871</v>
          </cell>
          <cell r="O211" t="str">
            <v>OK</v>
          </cell>
          <cell r="P211">
            <v>-1618</v>
          </cell>
          <cell r="Q211">
            <v>44091</v>
          </cell>
          <cell r="R211" t="str">
            <v xml:space="preserve">abandon de poste </v>
          </cell>
          <cell r="T211" t="str">
            <v>CDD</v>
          </cell>
          <cell r="U211" t="str">
            <v>Contractuel</v>
          </cell>
          <cell r="V211">
            <v>44075</v>
          </cell>
          <cell r="W211">
            <v>44104</v>
          </cell>
          <cell r="Z211">
            <v>43871</v>
          </cell>
          <cell r="AA211">
            <v>2</v>
          </cell>
          <cell r="AB211">
            <v>2020</v>
          </cell>
          <cell r="AC211">
            <v>2024</v>
          </cell>
          <cell r="AD211">
            <v>5.072222222222222</v>
          </cell>
          <cell r="AE211" t="str">
            <v>&gt; 4</v>
          </cell>
          <cell r="AF211">
            <v>29003</v>
          </cell>
          <cell r="AG211">
            <v>45.805479452054797</v>
          </cell>
          <cell r="AH211" t="str">
            <v>&gt;45&lt; 55</v>
          </cell>
          <cell r="AI211">
            <v>12143726</v>
          </cell>
          <cell r="AJ211" t="str">
            <v>07</v>
          </cell>
          <cell r="AK211" t="str">
            <v>07064612</v>
          </cell>
          <cell r="AL211">
            <v>39157</v>
          </cell>
          <cell r="AM211" t="str">
            <v>FEMME</v>
          </cell>
          <cell r="AN211" t="str">
            <v>Marié(e)</v>
          </cell>
          <cell r="AO211">
            <v>3</v>
          </cell>
          <cell r="AQ211">
            <v>3</v>
          </cell>
          <cell r="AR211">
            <v>1</v>
          </cell>
          <cell r="AS211">
            <v>44236.25</v>
          </cell>
          <cell r="AT211" t="str">
            <v>Horaire</v>
          </cell>
          <cell r="AU211">
            <v>3.1930000000000001</v>
          </cell>
          <cell r="AV211" t="str">
            <v>07</v>
          </cell>
          <cell r="AW211" t="str">
            <v>07601</v>
          </cell>
          <cell r="AX211">
            <v>34105512060</v>
          </cell>
          <cell r="AY211">
            <v>80</v>
          </cell>
          <cell r="AZ211" t="str">
            <v>AMEN BANK</v>
          </cell>
          <cell r="BA211" t="str">
            <v>07076013410551206080</v>
          </cell>
          <cell r="BB211">
            <v>20</v>
          </cell>
          <cell r="BC211" t="str">
            <v>EL INTILAKA</v>
          </cell>
          <cell r="BG211">
            <v>53900501</v>
          </cell>
          <cell r="BH211">
            <v>52813780</v>
          </cell>
          <cell r="BJ211" t="str">
            <v>TERMINUS 56</v>
          </cell>
          <cell r="BK211" t="str">
            <v>-CP</v>
          </cell>
          <cell r="BN211" t="str">
            <v>07076013410551206080</v>
          </cell>
          <cell r="BO211" t="str">
            <v>SASSI HAJER</v>
          </cell>
          <cell r="BP211">
            <v>210</v>
          </cell>
          <cell r="BU211" t="str">
            <v>Non-Actif</v>
          </cell>
        </row>
        <row r="212">
          <cell r="B212">
            <v>211</v>
          </cell>
          <cell r="C212" t="str">
            <v>Madame</v>
          </cell>
          <cell r="D212" t="str">
            <v>HALAOUI IKRAM</v>
          </cell>
          <cell r="E212" t="str">
            <v>SAGE Tunisia</v>
          </cell>
          <cell r="F212" t="str">
            <v>PRODUCTION</v>
          </cell>
          <cell r="G212" t="str">
            <v>Couturière</v>
          </cell>
          <cell r="K212" t="str">
            <v>DIRECTS</v>
          </cell>
          <cell r="L212" t="str">
            <v>Variable cost at standard</v>
          </cell>
          <cell r="M212" t="str">
            <v>OUVRIERE SPECIALISE</v>
          </cell>
          <cell r="N212">
            <v>43871</v>
          </cell>
          <cell r="O212" t="str">
            <v>OK</v>
          </cell>
          <cell r="P212">
            <v>-1832</v>
          </cell>
          <cell r="Q212">
            <v>43872</v>
          </cell>
          <cell r="R212" t="str">
            <v xml:space="preserve">abandon de poste </v>
          </cell>
          <cell r="T212" t="str">
            <v>CDD</v>
          </cell>
          <cell r="U212" t="str">
            <v>Contractuel</v>
          </cell>
          <cell r="V212">
            <v>43871</v>
          </cell>
          <cell r="W212">
            <v>43890</v>
          </cell>
          <cell r="Z212">
            <v>43871</v>
          </cell>
          <cell r="AA212">
            <v>2</v>
          </cell>
          <cell r="AB212">
            <v>2020</v>
          </cell>
          <cell r="AC212">
            <v>2024</v>
          </cell>
          <cell r="AD212">
            <v>5.072222222222222</v>
          </cell>
          <cell r="AE212" t="str">
            <v>&gt; 4</v>
          </cell>
          <cell r="AF212">
            <v>30212</v>
          </cell>
          <cell r="AG212">
            <v>42.493150684931507</v>
          </cell>
          <cell r="AH212" t="str">
            <v>&gt;35&lt; 45</v>
          </cell>
          <cell r="AI212">
            <v>84143084</v>
          </cell>
          <cell r="AJ212" t="str">
            <v>06</v>
          </cell>
          <cell r="AK212" t="str">
            <v>07373663</v>
          </cell>
          <cell r="AL212">
            <v>37264</v>
          </cell>
          <cell r="AM212" t="str">
            <v>FEMME</v>
          </cell>
          <cell r="AN212" t="str">
            <v>Marié(e)</v>
          </cell>
          <cell r="AO212">
            <v>2</v>
          </cell>
          <cell r="AQ212">
            <v>3</v>
          </cell>
          <cell r="AR212">
            <v>1</v>
          </cell>
          <cell r="AS212">
            <v>44236.25</v>
          </cell>
          <cell r="AT212" t="str">
            <v>Horaire</v>
          </cell>
          <cell r="AU212">
            <v>3.1930000000000001</v>
          </cell>
          <cell r="AV212">
            <v>17</v>
          </cell>
          <cell r="AW212" t="str">
            <v>00100</v>
          </cell>
          <cell r="AX212" t="str">
            <v>00001730653</v>
          </cell>
          <cell r="AY212">
            <v>57</v>
          </cell>
          <cell r="AZ212" t="str">
            <v>LA POSTE</v>
          </cell>
          <cell r="BA212" t="str">
            <v>17001000000173065357</v>
          </cell>
          <cell r="BB212">
            <v>20</v>
          </cell>
          <cell r="BC212" t="str">
            <v>BOUHNACH CITE EL BASSATINE</v>
          </cell>
          <cell r="BD212" t="str">
            <v>MANOUBA</v>
          </cell>
          <cell r="BE212">
            <v>2028</v>
          </cell>
          <cell r="BG212">
            <v>97928642</v>
          </cell>
          <cell r="BJ212" t="str">
            <v>BOUHNACH MORNAGUIA</v>
          </cell>
          <cell r="BK212" t="str">
            <v>-</v>
          </cell>
          <cell r="BN212" t="str">
            <v>17001000000173065357</v>
          </cell>
          <cell r="BO212" t="str">
            <v>HALAOUI IKRAM</v>
          </cell>
          <cell r="BP212">
            <v>211</v>
          </cell>
          <cell r="BU212" t="str">
            <v>Non-Actif</v>
          </cell>
        </row>
        <row r="213">
          <cell r="B213">
            <v>212</v>
          </cell>
          <cell r="C213" t="str">
            <v>Mlle</v>
          </cell>
          <cell r="D213" t="str">
            <v>TAGHOUTI KAOUTHER</v>
          </cell>
          <cell r="E213" t="str">
            <v>SAGE Tunisia</v>
          </cell>
          <cell r="F213" t="str">
            <v>PRODUCTION</v>
          </cell>
          <cell r="G213" t="str">
            <v>Couturière</v>
          </cell>
          <cell r="H213" t="str">
            <v>CP</v>
          </cell>
          <cell r="K213" t="str">
            <v>DIRECTS</v>
          </cell>
          <cell r="L213" t="str">
            <v>Variable cost at standard</v>
          </cell>
          <cell r="M213" t="str">
            <v>OUVRIERE SPECIALISE</v>
          </cell>
          <cell r="N213">
            <v>43871</v>
          </cell>
          <cell r="O213" t="str">
            <v>OK</v>
          </cell>
          <cell r="P213">
            <v>-1740</v>
          </cell>
          <cell r="Q213">
            <v>43982</v>
          </cell>
          <cell r="R213" t="str">
            <v>MANQUE CHARGE TRAVAIL</v>
          </cell>
          <cell r="T213" t="str">
            <v>CDD</v>
          </cell>
          <cell r="U213" t="str">
            <v>Contractuel</v>
          </cell>
          <cell r="V213">
            <v>43952</v>
          </cell>
          <cell r="W213">
            <v>43982</v>
          </cell>
          <cell r="Z213">
            <v>43871</v>
          </cell>
          <cell r="AA213">
            <v>2</v>
          </cell>
          <cell r="AB213">
            <v>2020</v>
          </cell>
          <cell r="AC213">
            <v>2024</v>
          </cell>
          <cell r="AD213">
            <v>5.072222222222222</v>
          </cell>
          <cell r="AE213" t="str">
            <v>&gt; 4</v>
          </cell>
          <cell r="AF213">
            <v>31472</v>
          </cell>
          <cell r="AG213">
            <v>39.041095890410958</v>
          </cell>
          <cell r="AH213" t="str">
            <v>&gt;35&lt; 45</v>
          </cell>
          <cell r="AI213">
            <v>16069851</v>
          </cell>
          <cell r="AJ213" t="str">
            <v>07</v>
          </cell>
          <cell r="AK213" t="str">
            <v>09161467</v>
          </cell>
          <cell r="AL213">
            <v>43739</v>
          </cell>
          <cell r="AM213" t="str">
            <v>FEMME</v>
          </cell>
          <cell r="AN213" t="str">
            <v>Célibataire</v>
          </cell>
          <cell r="AQ213">
            <v>3</v>
          </cell>
          <cell r="AR213">
            <v>1</v>
          </cell>
          <cell r="AS213">
            <v>44236.25</v>
          </cell>
          <cell r="AT213" t="str">
            <v>Horaire</v>
          </cell>
          <cell r="AU213">
            <v>3.1930000000000001</v>
          </cell>
          <cell r="AV213">
            <v>12</v>
          </cell>
          <cell r="AW213">
            <v>40600</v>
          </cell>
          <cell r="AX213" t="str">
            <v>00131296973</v>
          </cell>
          <cell r="AY213">
            <v>50</v>
          </cell>
          <cell r="AZ213" t="str">
            <v>UIB</v>
          </cell>
          <cell r="BA213" t="str">
            <v>12406000013129697350</v>
          </cell>
          <cell r="BB213">
            <v>20</v>
          </cell>
          <cell r="BC213" t="str">
            <v>28 RUE KHANSA SIDI HASSINE</v>
          </cell>
          <cell r="BD213" t="str">
            <v>SIDI HASSINE</v>
          </cell>
          <cell r="BE213">
            <v>1095</v>
          </cell>
          <cell r="BG213">
            <v>54664367</v>
          </cell>
          <cell r="BJ213" t="str">
            <v>JAYARA SIDI HASSINE</v>
          </cell>
          <cell r="BK213" t="str">
            <v>-CP</v>
          </cell>
          <cell r="BN213" t="str">
            <v>12406000013129697350</v>
          </cell>
          <cell r="BO213" t="str">
            <v>TAGHOUTI KAOUTHER</v>
          </cell>
          <cell r="BP213">
            <v>212</v>
          </cell>
          <cell r="BU213" t="str">
            <v>Non-Actif</v>
          </cell>
        </row>
        <row r="214">
          <cell r="B214">
            <v>213</v>
          </cell>
          <cell r="C214" t="str">
            <v>Madame</v>
          </cell>
          <cell r="D214" t="str">
            <v>BOUZIDI LOBNA</v>
          </cell>
          <cell r="E214" t="str">
            <v>SAGE Tunisia</v>
          </cell>
          <cell r="F214" t="str">
            <v>PRODUCTION</v>
          </cell>
          <cell r="G214" t="str">
            <v>Couturière</v>
          </cell>
          <cell r="H214" t="str">
            <v>CP</v>
          </cell>
          <cell r="K214" t="str">
            <v>DIRECTS</v>
          </cell>
          <cell r="L214" t="str">
            <v>Variable cost at standard</v>
          </cell>
          <cell r="M214" t="str">
            <v>OUVRIERE SPECIALISE</v>
          </cell>
          <cell r="N214">
            <v>43871</v>
          </cell>
          <cell r="O214" t="str">
            <v>OK</v>
          </cell>
          <cell r="P214">
            <v>-1618</v>
          </cell>
          <cell r="Q214">
            <v>44097</v>
          </cell>
          <cell r="R214" t="str">
            <v xml:space="preserve">abandon de poste </v>
          </cell>
          <cell r="T214" t="str">
            <v>CDD</v>
          </cell>
          <cell r="U214" t="str">
            <v>Contractuel</v>
          </cell>
          <cell r="V214">
            <v>44075</v>
          </cell>
          <cell r="W214">
            <v>44104</v>
          </cell>
          <cell r="Z214">
            <v>43871</v>
          </cell>
          <cell r="AA214">
            <v>2</v>
          </cell>
          <cell r="AB214">
            <v>2020</v>
          </cell>
          <cell r="AC214">
            <v>2024</v>
          </cell>
          <cell r="AD214">
            <v>5.072222222222222</v>
          </cell>
          <cell r="AE214" t="str">
            <v>&gt; 4</v>
          </cell>
          <cell r="AF214">
            <v>32187</v>
          </cell>
          <cell r="AG214">
            <v>37.082191780821915</v>
          </cell>
          <cell r="AH214" t="str">
            <v>&gt;35&lt; 45</v>
          </cell>
          <cell r="AI214">
            <v>16281990</v>
          </cell>
          <cell r="AJ214" t="str">
            <v>00</v>
          </cell>
          <cell r="AK214" t="str">
            <v>09157125</v>
          </cell>
          <cell r="AL214">
            <v>38411</v>
          </cell>
          <cell r="AM214" t="str">
            <v>FEMME</v>
          </cell>
          <cell r="AN214" t="str">
            <v>Marié(e)</v>
          </cell>
          <cell r="AO214">
            <v>1</v>
          </cell>
          <cell r="AQ214">
            <v>3</v>
          </cell>
          <cell r="AR214">
            <v>1</v>
          </cell>
          <cell r="AS214">
            <v>44236.25</v>
          </cell>
          <cell r="AT214" t="str">
            <v>Horaire</v>
          </cell>
          <cell r="AU214">
            <v>3.1930000000000001</v>
          </cell>
          <cell r="AV214">
            <v>17</v>
          </cell>
          <cell r="AW214" t="str">
            <v>00100</v>
          </cell>
          <cell r="AX214" t="str">
            <v>00002909272</v>
          </cell>
          <cell r="AY214">
            <v>44</v>
          </cell>
          <cell r="AZ214" t="str">
            <v>LA POSTE</v>
          </cell>
          <cell r="BA214" t="str">
            <v>17001000000290927244</v>
          </cell>
          <cell r="BB214">
            <v>20</v>
          </cell>
          <cell r="BC214" t="str">
            <v>3 RUE SALEM BOUHAJEB SANHEJA</v>
          </cell>
          <cell r="BD214" t="str">
            <v>OUED ELLIL</v>
          </cell>
          <cell r="BE214">
            <v>2021</v>
          </cell>
          <cell r="BG214">
            <v>27994242</v>
          </cell>
          <cell r="BJ214" t="str">
            <v>SANHEJA</v>
          </cell>
          <cell r="BK214" t="str">
            <v>-CP</v>
          </cell>
          <cell r="BN214" t="str">
            <v>17001000000290927244</v>
          </cell>
          <cell r="BO214" t="str">
            <v>BOUZIDI LOBNA</v>
          </cell>
          <cell r="BP214">
            <v>213</v>
          </cell>
          <cell r="BU214" t="str">
            <v>Non-Actif</v>
          </cell>
        </row>
        <row r="215">
          <cell r="B215">
            <v>214</v>
          </cell>
          <cell r="C215" t="str">
            <v>Madame</v>
          </cell>
          <cell r="D215" t="str">
            <v>TOUJANI AFEF</v>
          </cell>
          <cell r="E215" t="str">
            <v>SAGE Tunisia</v>
          </cell>
          <cell r="F215" t="str">
            <v>PRODUCTION</v>
          </cell>
          <cell r="G215" t="str">
            <v>Couturière</v>
          </cell>
          <cell r="K215" t="str">
            <v>DIRECTS</v>
          </cell>
          <cell r="L215" t="str">
            <v>Variable cost at standard</v>
          </cell>
          <cell r="M215" t="str">
            <v>OUVRIERE SPECIALISE</v>
          </cell>
          <cell r="N215">
            <v>43871</v>
          </cell>
          <cell r="O215" t="str">
            <v>OK</v>
          </cell>
          <cell r="P215">
            <v>-1832</v>
          </cell>
          <cell r="Q215">
            <v>43872</v>
          </cell>
          <cell r="R215" t="str">
            <v xml:space="preserve">abandon de poste </v>
          </cell>
          <cell r="T215" t="str">
            <v>CDD</v>
          </cell>
          <cell r="U215" t="str">
            <v>Contractuel</v>
          </cell>
          <cell r="V215">
            <v>43871</v>
          </cell>
          <cell r="W215">
            <v>43890</v>
          </cell>
          <cell r="Z215">
            <v>43871</v>
          </cell>
          <cell r="AA215">
            <v>2</v>
          </cell>
          <cell r="AB215">
            <v>2020</v>
          </cell>
          <cell r="AC215">
            <v>2024</v>
          </cell>
          <cell r="AD215">
            <v>5.072222222222222</v>
          </cell>
          <cell r="AE215" t="str">
            <v>&gt; 4</v>
          </cell>
          <cell r="AF215">
            <v>29322</v>
          </cell>
          <cell r="AG215">
            <v>44.93150684931507</v>
          </cell>
          <cell r="AH215" t="str">
            <v>&gt;35&lt; 45</v>
          </cell>
          <cell r="AI215">
            <v>12660568</v>
          </cell>
          <cell r="AJ215" t="str">
            <v>01</v>
          </cell>
          <cell r="AK215" t="str">
            <v>02341630</v>
          </cell>
          <cell r="AL215">
            <v>41424</v>
          </cell>
          <cell r="AM215" t="str">
            <v>FEMME</v>
          </cell>
          <cell r="AN215" t="str">
            <v>Marié(e)</v>
          </cell>
          <cell r="AO215">
            <v>3</v>
          </cell>
          <cell r="AQ215">
            <v>3</v>
          </cell>
          <cell r="AR215">
            <v>1</v>
          </cell>
          <cell r="AS215">
            <v>44236.25</v>
          </cell>
          <cell r="AT215" t="str">
            <v>Horaire</v>
          </cell>
          <cell r="AU215">
            <v>3.1930000000000001</v>
          </cell>
          <cell r="AV215">
            <v>17</v>
          </cell>
          <cell r="AW215" t="str">
            <v>00100</v>
          </cell>
          <cell r="AX215" t="str">
            <v>00002877053</v>
          </cell>
          <cell r="AY215">
            <v>89</v>
          </cell>
          <cell r="AZ215" t="str">
            <v>LA POSTE</v>
          </cell>
          <cell r="BA215" t="str">
            <v>17001000000287705389</v>
          </cell>
          <cell r="BB215">
            <v>20</v>
          </cell>
          <cell r="BC215" t="str">
            <v>CITE FAYALA  MOUROUJ 3</v>
          </cell>
          <cell r="BD215" t="str">
            <v>BEN AROUS</v>
          </cell>
          <cell r="BG215">
            <v>97774620</v>
          </cell>
          <cell r="BH215">
            <v>97759240</v>
          </cell>
          <cell r="BJ215" t="str">
            <v>MOUROUJ 3</v>
          </cell>
          <cell r="BK215" t="str">
            <v>-</v>
          </cell>
          <cell r="BN215" t="str">
            <v>17001000000287705389</v>
          </cell>
          <cell r="BO215" t="str">
            <v>TOUJANI AFEF</v>
          </cell>
          <cell r="BP215">
            <v>214</v>
          </cell>
          <cell r="BU215" t="str">
            <v>Non-Actif</v>
          </cell>
        </row>
        <row r="216">
          <cell r="B216">
            <v>215</v>
          </cell>
          <cell r="C216" t="str">
            <v>Madame</v>
          </cell>
          <cell r="D216" t="str">
            <v>HAMMAMI LEILA</v>
          </cell>
          <cell r="E216" t="str">
            <v>SAGE Tunisia</v>
          </cell>
          <cell r="F216" t="str">
            <v>PRODUCTION</v>
          </cell>
          <cell r="G216" t="str">
            <v>Couturière</v>
          </cell>
          <cell r="H216">
            <v>560</v>
          </cell>
          <cell r="I216" t="str">
            <v>Mabrourk Ben Moussa</v>
          </cell>
          <cell r="J216" t="str">
            <v>A</v>
          </cell>
          <cell r="K216" t="str">
            <v>DIRECTS</v>
          </cell>
          <cell r="L216" t="str">
            <v>Variable cost at standard</v>
          </cell>
          <cell r="M216" t="str">
            <v>OUVRIERE SPECIALISE</v>
          </cell>
          <cell r="N216">
            <v>43871</v>
          </cell>
          <cell r="O216" t="str">
            <v>OK</v>
          </cell>
          <cell r="P216">
            <v>-431</v>
          </cell>
          <cell r="Q216">
            <v>45291</v>
          </cell>
          <cell r="R216" t="str">
            <v>Fin de contrat</v>
          </cell>
          <cell r="T216" t="str">
            <v>CDD</v>
          </cell>
          <cell r="U216" t="str">
            <v>Contractuel</v>
          </cell>
          <cell r="V216">
            <v>45261</v>
          </cell>
          <cell r="W216">
            <v>45291</v>
          </cell>
          <cell r="Z216">
            <v>43871</v>
          </cell>
          <cell r="AA216">
            <v>2</v>
          </cell>
          <cell r="AB216">
            <v>2020</v>
          </cell>
          <cell r="AC216">
            <v>2024</v>
          </cell>
          <cell r="AD216">
            <v>5.072222222222222</v>
          </cell>
          <cell r="AE216" t="str">
            <v>&gt; 4</v>
          </cell>
          <cell r="AF216">
            <v>30866</v>
          </cell>
          <cell r="AG216">
            <v>40.701369863013696</v>
          </cell>
          <cell r="AH216" t="str">
            <v>&gt;35&lt; 45</v>
          </cell>
          <cell r="AI216">
            <v>12758617</v>
          </cell>
          <cell r="AJ216" t="str">
            <v>04</v>
          </cell>
          <cell r="AK216" t="str">
            <v>04717883</v>
          </cell>
          <cell r="AL216">
            <v>41677</v>
          </cell>
          <cell r="AM216" t="str">
            <v>FEMME</v>
          </cell>
          <cell r="AN216" t="str">
            <v>Marié(e)</v>
          </cell>
          <cell r="AO216">
            <v>4</v>
          </cell>
          <cell r="AQ216">
            <v>3</v>
          </cell>
          <cell r="AR216">
            <v>3</v>
          </cell>
          <cell r="AS216">
            <v>44966.75</v>
          </cell>
          <cell r="AT216" t="str">
            <v>Horaire</v>
          </cell>
          <cell r="AU216">
            <v>3.3210000000000002</v>
          </cell>
          <cell r="AV216" t="str">
            <v>17</v>
          </cell>
          <cell r="AW216" t="str">
            <v>00100</v>
          </cell>
          <cell r="AX216" t="str">
            <v>00002905476</v>
          </cell>
          <cell r="AY216" t="str">
            <v>83</v>
          </cell>
          <cell r="AZ216" t="str">
            <v>LA POSTE</v>
          </cell>
          <cell r="BA216" t="str">
            <v>17001000000290547683</v>
          </cell>
          <cell r="BB216">
            <v>20</v>
          </cell>
          <cell r="BC216" t="str">
            <v>11 RUE ABOU KACEM CHEBBI</v>
          </cell>
          <cell r="BD216" t="str">
            <v>SIDI HASSINE</v>
          </cell>
          <cell r="BE216">
            <v>2030</v>
          </cell>
          <cell r="BG216">
            <v>25607597</v>
          </cell>
          <cell r="BH216">
            <v>25799302</v>
          </cell>
          <cell r="BJ216" t="str">
            <v>BEN DAHHA</v>
          </cell>
          <cell r="BK216" t="str">
            <v>A-560</v>
          </cell>
          <cell r="BL216" t="str">
            <v>1.3</v>
          </cell>
          <cell r="BN216" t="str">
            <v>17001000000290547683</v>
          </cell>
          <cell r="BO216" t="str">
            <v>HAMMAMI LEILA</v>
          </cell>
          <cell r="BP216">
            <v>215</v>
          </cell>
          <cell r="BR216" t="e">
            <v>#N/A</v>
          </cell>
          <cell r="BU216" t="str">
            <v>Non-Actif</v>
          </cell>
        </row>
        <row r="217">
          <cell r="B217">
            <v>216</v>
          </cell>
          <cell r="C217" t="str">
            <v>Mlle</v>
          </cell>
          <cell r="D217" t="str">
            <v>ALAYET SIHEM</v>
          </cell>
          <cell r="E217" t="str">
            <v>SAGE Tunisia</v>
          </cell>
          <cell r="F217" t="str">
            <v>PRODUCTION</v>
          </cell>
          <cell r="G217" t="str">
            <v>Couturière</v>
          </cell>
          <cell r="K217" t="str">
            <v>DIRECTS</v>
          </cell>
          <cell r="L217" t="str">
            <v>Variable cost at standard</v>
          </cell>
          <cell r="M217" t="str">
            <v>OUVRIERE SPECIALISE</v>
          </cell>
          <cell r="N217">
            <v>43871</v>
          </cell>
          <cell r="O217" t="str">
            <v>OK</v>
          </cell>
          <cell r="P217">
            <v>-1832</v>
          </cell>
          <cell r="Q217">
            <v>43882</v>
          </cell>
          <cell r="R217" t="str">
            <v xml:space="preserve">abandon de poste </v>
          </cell>
          <cell r="T217" t="str">
            <v>CDD</v>
          </cell>
          <cell r="U217" t="str">
            <v>Contractuel</v>
          </cell>
          <cell r="V217">
            <v>43871</v>
          </cell>
          <cell r="W217">
            <v>43890</v>
          </cell>
          <cell r="Z217">
            <v>43871</v>
          </cell>
          <cell r="AA217">
            <v>2</v>
          </cell>
          <cell r="AB217">
            <v>2020</v>
          </cell>
          <cell r="AC217">
            <v>2024</v>
          </cell>
          <cell r="AD217">
            <v>5.072222222222222</v>
          </cell>
          <cell r="AE217" t="str">
            <v>&gt; 4</v>
          </cell>
          <cell r="AF217">
            <v>28464</v>
          </cell>
          <cell r="AG217">
            <v>47.282191780821918</v>
          </cell>
          <cell r="AH217" t="str">
            <v>&gt;45&lt; 55</v>
          </cell>
          <cell r="AI217">
            <v>12281912</v>
          </cell>
          <cell r="AJ217" t="str">
            <v>09</v>
          </cell>
          <cell r="AK217" t="str">
            <v>04691970</v>
          </cell>
          <cell r="AL217">
            <v>36053</v>
          </cell>
          <cell r="AM217" t="str">
            <v>FEMME</v>
          </cell>
          <cell r="AN217" t="str">
            <v>Célibataire</v>
          </cell>
          <cell r="AQ217">
            <v>3</v>
          </cell>
          <cell r="AR217">
            <v>1</v>
          </cell>
          <cell r="AS217">
            <v>44236.25</v>
          </cell>
          <cell r="AT217" t="str">
            <v>Horaire</v>
          </cell>
          <cell r="AU217">
            <v>3.1930000000000001</v>
          </cell>
          <cell r="AV217">
            <v>17</v>
          </cell>
          <cell r="AW217" t="str">
            <v>00100</v>
          </cell>
          <cell r="AX217" t="str">
            <v>00002905234</v>
          </cell>
          <cell r="AY217">
            <v>33</v>
          </cell>
          <cell r="AZ217" t="str">
            <v>LA POSTE</v>
          </cell>
          <cell r="BA217" t="str">
            <v>17001000000290523433</v>
          </cell>
          <cell r="BB217">
            <v>20</v>
          </cell>
          <cell r="BC217" t="str">
            <v>4 RUE 212 CITE MRAD SEDJOUMI</v>
          </cell>
          <cell r="BD217" t="str">
            <v>SIDI HASSINE</v>
          </cell>
          <cell r="BG217">
            <v>23177247</v>
          </cell>
          <cell r="BH217">
            <v>21087433</v>
          </cell>
          <cell r="BJ217" t="str">
            <v>SIDI HASSINE</v>
          </cell>
          <cell r="BK217" t="str">
            <v>-</v>
          </cell>
          <cell r="BN217" t="str">
            <v>17001000000290523433</v>
          </cell>
          <cell r="BO217" t="str">
            <v>ALAYET SIHEM</v>
          </cell>
          <cell r="BP217">
            <v>216</v>
          </cell>
          <cell r="BR217" t="str">
            <v>REFUS PRB PAR POSTE</v>
          </cell>
          <cell r="BU217" t="str">
            <v>Non-Actif</v>
          </cell>
        </row>
        <row r="218">
          <cell r="B218">
            <v>217</v>
          </cell>
          <cell r="C218" t="str">
            <v>Madame</v>
          </cell>
          <cell r="D218" t="str">
            <v>ARFAOUI HANENE</v>
          </cell>
          <cell r="E218" t="str">
            <v>SAGE Tunisia</v>
          </cell>
          <cell r="F218" t="str">
            <v>PRODUCTION</v>
          </cell>
          <cell r="G218" t="str">
            <v>Couturière</v>
          </cell>
          <cell r="H218" t="str">
            <v>CP</v>
          </cell>
          <cell r="K218" t="str">
            <v>DIRECTS</v>
          </cell>
          <cell r="L218" t="str">
            <v>Variable cost at standard</v>
          </cell>
          <cell r="M218" t="str">
            <v>OUVRIERE SPECIALISE</v>
          </cell>
          <cell r="N218">
            <v>43871</v>
          </cell>
          <cell r="O218" t="str">
            <v>OK</v>
          </cell>
          <cell r="P218">
            <v>-1771</v>
          </cell>
          <cell r="Q218">
            <v>43952</v>
          </cell>
          <cell r="R218" t="str">
            <v>MANQUE CHARGE TRAVAIL</v>
          </cell>
          <cell r="T218" t="str">
            <v>CDD</v>
          </cell>
          <cell r="U218" t="str">
            <v>Contractuel</v>
          </cell>
          <cell r="V218">
            <v>43922</v>
          </cell>
          <cell r="W218">
            <v>43951</v>
          </cell>
          <cell r="Z218">
            <v>43871</v>
          </cell>
          <cell r="AA218">
            <v>2</v>
          </cell>
          <cell r="AB218">
            <v>2020</v>
          </cell>
          <cell r="AC218">
            <v>2024</v>
          </cell>
          <cell r="AD218">
            <v>5.072222222222222</v>
          </cell>
          <cell r="AE218" t="str">
            <v>&gt; 4</v>
          </cell>
          <cell r="AF218">
            <v>29099</v>
          </cell>
          <cell r="AG218">
            <v>45.542465753424658</v>
          </cell>
          <cell r="AH218" t="str">
            <v>&gt;45&lt; 55</v>
          </cell>
          <cell r="AI218">
            <v>12152587</v>
          </cell>
          <cell r="AJ218" t="str">
            <v>06</v>
          </cell>
          <cell r="AK218" t="str">
            <v>07317577</v>
          </cell>
          <cell r="AL218">
            <v>43173</v>
          </cell>
          <cell r="AM218" t="str">
            <v>FEMME</v>
          </cell>
          <cell r="AN218" t="str">
            <v>Marié(e)</v>
          </cell>
          <cell r="AO218">
            <v>3</v>
          </cell>
          <cell r="AQ218">
            <v>3</v>
          </cell>
          <cell r="AR218">
            <v>1</v>
          </cell>
          <cell r="AS218">
            <v>44236.25</v>
          </cell>
          <cell r="AT218" t="str">
            <v>Horaire</v>
          </cell>
          <cell r="AU218">
            <v>3.1930000000000001</v>
          </cell>
          <cell r="AV218">
            <v>17</v>
          </cell>
          <cell r="AW218" t="str">
            <v>00100</v>
          </cell>
          <cell r="AX218" t="str">
            <v>00002906090</v>
          </cell>
          <cell r="AY218">
            <v>84</v>
          </cell>
          <cell r="AZ218" t="str">
            <v>LA POSTE</v>
          </cell>
          <cell r="BA218" t="str">
            <v>17001000000290609084</v>
          </cell>
          <cell r="BB218">
            <v>20</v>
          </cell>
          <cell r="BC218" t="str">
            <v>12 RUE AYOUB EL ANSARI SANHEJA</v>
          </cell>
          <cell r="BD218" t="str">
            <v>MANOUBA</v>
          </cell>
          <cell r="BG218">
            <v>23293128</v>
          </cell>
          <cell r="BH218">
            <v>97440340</v>
          </cell>
          <cell r="BJ218" t="str">
            <v>SANHEJA</v>
          </cell>
          <cell r="BK218" t="str">
            <v>-CP</v>
          </cell>
          <cell r="BN218" t="str">
            <v>17001000000290609084</v>
          </cell>
          <cell r="BO218" t="str">
            <v>ARFAOUI HANENE</v>
          </cell>
          <cell r="BP218">
            <v>217</v>
          </cell>
          <cell r="BU218" t="str">
            <v>Non-Actif</v>
          </cell>
        </row>
        <row r="219">
          <cell r="B219">
            <v>218</v>
          </cell>
          <cell r="C219" t="str">
            <v>Mlle</v>
          </cell>
          <cell r="D219" t="str">
            <v>HMISSI RADHIA</v>
          </cell>
          <cell r="E219" t="str">
            <v>SAGE Tunisia</v>
          </cell>
          <cell r="F219" t="str">
            <v>PRODUCTION</v>
          </cell>
          <cell r="G219" t="str">
            <v>Couturière</v>
          </cell>
          <cell r="H219" t="str">
            <v>CP</v>
          </cell>
          <cell r="K219" t="str">
            <v>DIRECTS</v>
          </cell>
          <cell r="L219" t="str">
            <v>Variable cost at standard</v>
          </cell>
          <cell r="M219" t="str">
            <v>OUVRIERE SPECIALISE</v>
          </cell>
          <cell r="N219">
            <v>43871</v>
          </cell>
          <cell r="O219" t="str">
            <v>OK</v>
          </cell>
          <cell r="P219">
            <v>-1771</v>
          </cell>
          <cell r="Q219">
            <v>43952</v>
          </cell>
          <cell r="R219" t="str">
            <v>MANQUE CHARGE TRAVAIL</v>
          </cell>
          <cell r="T219" t="str">
            <v>CDD</v>
          </cell>
          <cell r="U219" t="str">
            <v>Contractuel</v>
          </cell>
          <cell r="V219">
            <v>43922</v>
          </cell>
          <cell r="W219">
            <v>43951</v>
          </cell>
          <cell r="Z219">
            <v>43871</v>
          </cell>
          <cell r="AA219">
            <v>2</v>
          </cell>
          <cell r="AB219">
            <v>2020</v>
          </cell>
          <cell r="AC219">
            <v>2024</v>
          </cell>
          <cell r="AD219">
            <v>5.072222222222222</v>
          </cell>
          <cell r="AE219" t="str">
            <v>&gt; 4</v>
          </cell>
          <cell r="AF219">
            <v>28532</v>
          </cell>
          <cell r="AG219">
            <v>47.095890410958901</v>
          </cell>
          <cell r="AH219" t="str">
            <v>&gt;45&lt; 55</v>
          </cell>
          <cell r="AI219">
            <v>12253020</v>
          </cell>
          <cell r="AJ219" t="str">
            <v>07</v>
          </cell>
          <cell r="AK219" t="str">
            <v>07327693</v>
          </cell>
          <cell r="AL219">
            <v>43805</v>
          </cell>
          <cell r="AM219" t="str">
            <v>FEMME</v>
          </cell>
          <cell r="AN219" t="str">
            <v>Célibataire</v>
          </cell>
          <cell r="AQ219">
            <v>3</v>
          </cell>
          <cell r="AR219">
            <v>1</v>
          </cell>
          <cell r="AS219">
            <v>44236.25</v>
          </cell>
          <cell r="AT219" t="str">
            <v>Horaire</v>
          </cell>
          <cell r="AU219">
            <v>3.1930000000000001</v>
          </cell>
          <cell r="AV219">
            <v>17</v>
          </cell>
          <cell r="AW219" t="str">
            <v>00100</v>
          </cell>
          <cell r="AX219" t="str">
            <v>00002908213</v>
          </cell>
          <cell r="AY219">
            <v>20</v>
          </cell>
          <cell r="AZ219" t="str">
            <v>LA POSTE</v>
          </cell>
          <cell r="BA219" t="str">
            <v>17001000000290821320</v>
          </cell>
          <cell r="BB219">
            <v>20</v>
          </cell>
          <cell r="BC219" t="str">
            <v>EL FAJJA MORNAGUIA</v>
          </cell>
          <cell r="BD219" t="str">
            <v>MORNAGUIA</v>
          </cell>
          <cell r="BG219">
            <v>50616199</v>
          </cell>
          <cell r="BH219">
            <v>21001242</v>
          </cell>
          <cell r="BJ219" t="str">
            <v>EL FAJJA MORNAGUIA</v>
          </cell>
          <cell r="BK219" t="str">
            <v>-CP</v>
          </cell>
          <cell r="BN219" t="str">
            <v>17001000000290821320</v>
          </cell>
          <cell r="BO219" t="str">
            <v>HMISSI RADHIA</v>
          </cell>
          <cell r="BP219">
            <v>218</v>
          </cell>
          <cell r="BU219" t="str">
            <v>Non-Actif</v>
          </cell>
        </row>
        <row r="220">
          <cell r="B220">
            <v>219</v>
          </cell>
          <cell r="C220" t="str">
            <v>Madame</v>
          </cell>
          <cell r="D220" t="str">
            <v>HAMDI HAJER</v>
          </cell>
          <cell r="E220" t="str">
            <v>SAGE Tunisia</v>
          </cell>
          <cell r="F220" t="str">
            <v>PRODUCTION</v>
          </cell>
          <cell r="G220" t="str">
            <v>Couturière</v>
          </cell>
          <cell r="K220" t="str">
            <v>DIRECTS</v>
          </cell>
          <cell r="L220" t="str">
            <v>Variable cost at standard</v>
          </cell>
          <cell r="M220" t="str">
            <v>OUVRIERE SPECIALISE</v>
          </cell>
          <cell r="N220">
            <v>43871</v>
          </cell>
          <cell r="O220" t="str">
            <v>OK</v>
          </cell>
          <cell r="P220">
            <v>-1832</v>
          </cell>
          <cell r="Q220">
            <v>43880</v>
          </cell>
          <cell r="R220" t="str">
            <v xml:space="preserve">abandon de poste </v>
          </cell>
          <cell r="T220" t="str">
            <v>CDD</v>
          </cell>
          <cell r="U220" t="str">
            <v>Contractuel</v>
          </cell>
          <cell r="V220">
            <v>43871</v>
          </cell>
          <cell r="W220">
            <v>43890</v>
          </cell>
          <cell r="Z220">
            <v>43871</v>
          </cell>
          <cell r="AA220">
            <v>2</v>
          </cell>
          <cell r="AB220">
            <v>2020</v>
          </cell>
          <cell r="AC220">
            <v>2024</v>
          </cell>
          <cell r="AD220">
            <v>5.072222222222222</v>
          </cell>
          <cell r="AE220" t="str">
            <v>&gt; 4</v>
          </cell>
          <cell r="AF220">
            <v>31030</v>
          </cell>
          <cell r="AG220">
            <v>40.252054794520546</v>
          </cell>
          <cell r="AH220" t="str">
            <v>&gt;35&lt; 45</v>
          </cell>
          <cell r="AK220" t="str">
            <v>00967021</v>
          </cell>
          <cell r="AL220">
            <v>36846</v>
          </cell>
          <cell r="AM220" t="str">
            <v>FEMME</v>
          </cell>
          <cell r="AN220" t="str">
            <v>Marié(e)</v>
          </cell>
          <cell r="AO220">
            <v>2</v>
          </cell>
          <cell r="AQ220">
            <v>3</v>
          </cell>
          <cell r="AR220">
            <v>1</v>
          </cell>
          <cell r="AS220">
            <v>44236.25</v>
          </cell>
          <cell r="AT220" t="str">
            <v>Horaire</v>
          </cell>
          <cell r="AU220">
            <v>3.1930000000000001</v>
          </cell>
          <cell r="AV220">
            <v>17</v>
          </cell>
          <cell r="AW220" t="str">
            <v>00100</v>
          </cell>
          <cell r="AX220" t="str">
            <v>00002906244</v>
          </cell>
          <cell r="AY220">
            <v>10</v>
          </cell>
          <cell r="AZ220" t="str">
            <v>LA POSTE</v>
          </cell>
          <cell r="BA220" t="str">
            <v>17001000000290624410</v>
          </cell>
          <cell r="BB220">
            <v>20</v>
          </cell>
          <cell r="BC220" t="str">
            <v>RUE JEBAL BARGO BORJ CHAKIR</v>
          </cell>
          <cell r="BD220" t="str">
            <v>SIDI HASSINE</v>
          </cell>
          <cell r="BE220">
            <v>1095</v>
          </cell>
          <cell r="BG220">
            <v>24553575</v>
          </cell>
          <cell r="BH220">
            <v>98618927</v>
          </cell>
          <cell r="BJ220" t="str">
            <v>TRUBINAL JAYARA</v>
          </cell>
          <cell r="BK220" t="str">
            <v>-</v>
          </cell>
          <cell r="BN220" t="str">
            <v>17001000000290624410</v>
          </cell>
          <cell r="BO220" t="str">
            <v>HAMDI HAJER</v>
          </cell>
          <cell r="BP220">
            <v>219</v>
          </cell>
          <cell r="BR220" t="str">
            <v>OK POUR INTAGRATION RDV 20/07</v>
          </cell>
          <cell r="BU220" t="str">
            <v>Non-Actif</v>
          </cell>
        </row>
        <row r="221">
          <cell r="B221">
            <v>220</v>
          </cell>
          <cell r="C221" t="str">
            <v>Madame</v>
          </cell>
          <cell r="D221" t="str">
            <v>MECHRGUI SAMIRA</v>
          </cell>
          <cell r="E221" t="str">
            <v>SAGE Tunisia</v>
          </cell>
          <cell r="F221" t="str">
            <v>PRODUCTION</v>
          </cell>
          <cell r="G221" t="str">
            <v>Couturière</v>
          </cell>
          <cell r="K221" t="str">
            <v>DIRECTS</v>
          </cell>
          <cell r="L221" t="str">
            <v>Variable cost at standard</v>
          </cell>
          <cell r="M221" t="str">
            <v>OUVRIERE SPECIALISE</v>
          </cell>
          <cell r="N221">
            <v>43871</v>
          </cell>
          <cell r="O221" t="str">
            <v>OK</v>
          </cell>
          <cell r="P221">
            <v>-1832</v>
          </cell>
          <cell r="Q221">
            <v>43882</v>
          </cell>
          <cell r="R221" t="str">
            <v xml:space="preserve">abandon de poste </v>
          </cell>
          <cell r="T221" t="str">
            <v>CDD</v>
          </cell>
          <cell r="U221" t="str">
            <v>Contractuel</v>
          </cell>
          <cell r="V221">
            <v>43871</v>
          </cell>
          <cell r="W221">
            <v>43890</v>
          </cell>
          <cell r="Z221">
            <v>43871</v>
          </cell>
          <cell r="AA221">
            <v>2</v>
          </cell>
          <cell r="AB221">
            <v>2020</v>
          </cell>
          <cell r="AC221">
            <v>2024</v>
          </cell>
          <cell r="AD221">
            <v>5.072222222222222</v>
          </cell>
          <cell r="AE221" t="str">
            <v>&gt; 4</v>
          </cell>
          <cell r="AF221">
            <v>27808</v>
          </cell>
          <cell r="AG221">
            <v>49.079452054794523</v>
          </cell>
          <cell r="AH221" t="str">
            <v>&gt;45&lt; 55</v>
          </cell>
          <cell r="AI221">
            <v>11621964</v>
          </cell>
          <cell r="AJ221" t="str">
            <v>04</v>
          </cell>
          <cell r="AK221" t="str">
            <v>07278597</v>
          </cell>
          <cell r="AL221">
            <v>39965</v>
          </cell>
          <cell r="AM221" t="str">
            <v>FEMME</v>
          </cell>
          <cell r="AN221" t="str">
            <v>Marié(e)</v>
          </cell>
          <cell r="AO221">
            <v>1</v>
          </cell>
          <cell r="AQ221">
            <v>3</v>
          </cell>
          <cell r="AR221">
            <v>1</v>
          </cell>
          <cell r="AS221">
            <v>44236.25</v>
          </cell>
          <cell r="AT221" t="str">
            <v>Horaire</v>
          </cell>
          <cell r="AU221">
            <v>3.1930000000000001</v>
          </cell>
          <cell r="AV221">
            <v>17</v>
          </cell>
          <cell r="AW221" t="str">
            <v>00100</v>
          </cell>
          <cell r="AX221" t="str">
            <v>00002579151</v>
          </cell>
          <cell r="AY221">
            <v>37</v>
          </cell>
          <cell r="AZ221" t="str">
            <v>LA POSTE</v>
          </cell>
          <cell r="BA221" t="str">
            <v>17001000000257915137</v>
          </cell>
          <cell r="BB221">
            <v>20</v>
          </cell>
          <cell r="BC221" t="str">
            <v>BIR BENJIMA MORNAGUIA</v>
          </cell>
          <cell r="BD221" t="str">
            <v>MANOUBA</v>
          </cell>
          <cell r="BG221">
            <v>22403453</v>
          </cell>
          <cell r="BH221">
            <v>55732455</v>
          </cell>
          <cell r="BJ221" t="str">
            <v>MORNAGUIA</v>
          </cell>
          <cell r="BK221" t="str">
            <v>-</v>
          </cell>
          <cell r="BN221" t="str">
            <v>17001000000257915137</v>
          </cell>
          <cell r="BO221" t="str">
            <v>MECHRGUI SAMIRA</v>
          </cell>
          <cell r="BP221">
            <v>220</v>
          </cell>
          <cell r="BR221" t="str">
            <v>OK POUR INTAGRATION RDV 20/07</v>
          </cell>
          <cell r="BU221" t="str">
            <v>Non-Actif</v>
          </cell>
        </row>
        <row r="222">
          <cell r="B222">
            <v>221</v>
          </cell>
          <cell r="C222" t="str">
            <v>Madame</v>
          </cell>
          <cell r="D222" t="str">
            <v>DRIDI MONIA</v>
          </cell>
          <cell r="E222" t="str">
            <v>SAGE Tunisia</v>
          </cell>
          <cell r="F222" t="str">
            <v>PRODUCTION</v>
          </cell>
          <cell r="G222" t="str">
            <v>Couturière</v>
          </cell>
          <cell r="K222" t="str">
            <v>DIRECTS</v>
          </cell>
          <cell r="L222" t="str">
            <v>Variable cost at standard</v>
          </cell>
          <cell r="M222" t="str">
            <v>OUVRIERE SPECIALISE</v>
          </cell>
          <cell r="N222">
            <v>43871</v>
          </cell>
          <cell r="O222" t="str">
            <v>OK</v>
          </cell>
          <cell r="P222">
            <v>-1832</v>
          </cell>
          <cell r="Q222">
            <v>43876</v>
          </cell>
          <cell r="R222" t="str">
            <v xml:space="preserve">abandon de poste </v>
          </cell>
          <cell r="T222" t="str">
            <v>CDD</v>
          </cell>
          <cell r="U222" t="str">
            <v>Contractuel</v>
          </cell>
          <cell r="V222">
            <v>43871</v>
          </cell>
          <cell r="W222">
            <v>43890</v>
          </cell>
          <cell r="Z222">
            <v>43871</v>
          </cell>
          <cell r="AA222">
            <v>2</v>
          </cell>
          <cell r="AB222">
            <v>2020</v>
          </cell>
          <cell r="AC222">
            <v>2024</v>
          </cell>
          <cell r="AD222">
            <v>5.072222222222222</v>
          </cell>
          <cell r="AE222" t="str">
            <v>&gt; 4</v>
          </cell>
          <cell r="AF222">
            <v>28360</v>
          </cell>
          <cell r="AG222">
            <v>47.56712328767123</v>
          </cell>
          <cell r="AH222" t="str">
            <v>&gt;45&lt; 55</v>
          </cell>
          <cell r="AI222">
            <v>12596472</v>
          </cell>
          <cell r="AJ222" t="str">
            <v>02</v>
          </cell>
          <cell r="AK222" t="str">
            <v>07055976</v>
          </cell>
          <cell r="AL222">
            <v>35221</v>
          </cell>
          <cell r="AM222" t="str">
            <v>FEMME</v>
          </cell>
          <cell r="AN222" t="str">
            <v>Marié(e)</v>
          </cell>
          <cell r="AO222">
            <v>3</v>
          </cell>
          <cell r="AQ222">
            <v>3</v>
          </cell>
          <cell r="AR222">
            <v>1</v>
          </cell>
          <cell r="AS222">
            <v>44236.25</v>
          </cell>
          <cell r="AT222" t="str">
            <v>Horaire</v>
          </cell>
          <cell r="AU222">
            <v>3.1930000000000001</v>
          </cell>
          <cell r="AV222" t="str">
            <v>04</v>
          </cell>
          <cell r="AW222" t="str">
            <v>03211</v>
          </cell>
          <cell r="AX222">
            <v>80055938500</v>
          </cell>
          <cell r="AY222">
            <v>93</v>
          </cell>
          <cell r="AZ222" t="str">
            <v>ATTIJARI BANK</v>
          </cell>
          <cell r="BA222" t="str">
            <v>04032118005593850093</v>
          </cell>
          <cell r="BB222">
            <v>20</v>
          </cell>
          <cell r="BC222" t="str">
            <v>18 RUE MOHAMED 5 BEN AROUS</v>
          </cell>
          <cell r="BD222" t="str">
            <v>BEN AROUS</v>
          </cell>
          <cell r="BG222">
            <v>22769862</v>
          </cell>
          <cell r="BH222">
            <v>24299857</v>
          </cell>
          <cell r="BJ222" t="str">
            <v>MG BEN AROUS</v>
          </cell>
          <cell r="BK222" t="str">
            <v>-</v>
          </cell>
          <cell r="BN222" t="str">
            <v>04032118005593850093</v>
          </cell>
          <cell r="BO222" t="str">
            <v>DRIDI MONIA</v>
          </cell>
          <cell r="BP222">
            <v>221</v>
          </cell>
          <cell r="BR222" t="str">
            <v>OK POUR INTAGRATION RDV 27/07</v>
          </cell>
          <cell r="BU222" t="str">
            <v>Non-Actif</v>
          </cell>
        </row>
        <row r="223">
          <cell r="B223">
            <v>222</v>
          </cell>
          <cell r="C223" t="str">
            <v>Monsieur</v>
          </cell>
          <cell r="D223" t="str">
            <v>BENMOUSSA MABROUK</v>
          </cell>
          <cell r="E223" t="str">
            <v>SAGE Tunisia</v>
          </cell>
          <cell r="F223" t="str">
            <v>PRODUCTION</v>
          </cell>
          <cell r="G223" t="str">
            <v>SUPERVISEUR DE PRODUCTION</v>
          </cell>
          <cell r="J223" t="str">
            <v>A</v>
          </cell>
          <cell r="K223" t="str">
            <v>CADRE</v>
          </cell>
          <cell r="L223" t="str">
            <v>Manufacturing Fixed</v>
          </cell>
          <cell r="M223" t="str">
            <v>SUPERVISEUR DE PRODUCTION</v>
          </cell>
          <cell r="N223">
            <v>43873</v>
          </cell>
          <cell r="P223" t="str">
            <v/>
          </cell>
          <cell r="T223" t="str">
            <v>CDI</v>
          </cell>
          <cell r="U223" t="str">
            <v>Titulaire</v>
          </cell>
          <cell r="Z223">
            <v>43873</v>
          </cell>
          <cell r="AA223">
            <v>2</v>
          </cell>
          <cell r="AB223">
            <v>2020</v>
          </cell>
          <cell r="AC223">
            <v>2024</v>
          </cell>
          <cell r="AD223">
            <v>5.0666666666666664</v>
          </cell>
          <cell r="AE223" t="str">
            <v>&gt; 4</v>
          </cell>
          <cell r="AF223">
            <v>28413</v>
          </cell>
          <cell r="AG223">
            <v>47.421917808219177</v>
          </cell>
          <cell r="AH223" t="str">
            <v>&gt;45&lt; 55</v>
          </cell>
          <cell r="AI223">
            <v>12498424</v>
          </cell>
          <cell r="AJ223" t="str">
            <v>00</v>
          </cell>
          <cell r="AK223" t="str">
            <v>04873881</v>
          </cell>
          <cell r="AL223">
            <v>39258</v>
          </cell>
          <cell r="AM223" t="str">
            <v>HOMME</v>
          </cell>
          <cell r="AN223" t="str">
            <v>Marié(e)</v>
          </cell>
          <cell r="AO223">
            <v>5</v>
          </cell>
          <cell r="AQ223">
            <v>14</v>
          </cell>
          <cell r="AR223">
            <v>3</v>
          </cell>
          <cell r="AS223">
            <v>44968.75</v>
          </cell>
          <cell r="AT223" t="str">
            <v>Mensuel</v>
          </cell>
          <cell r="AU223">
            <v>2100</v>
          </cell>
          <cell r="AV223" t="str">
            <v>25</v>
          </cell>
          <cell r="AW223" t="str">
            <v>01500</v>
          </cell>
          <cell r="AX223" t="str">
            <v>00000596147</v>
          </cell>
          <cell r="AY223" t="str">
            <v>55</v>
          </cell>
          <cell r="AZ223" t="str">
            <v>ZITOUNA BANK</v>
          </cell>
          <cell r="BA223" t="str">
            <v>25015000000059614755</v>
          </cell>
          <cell r="BB223">
            <v>20</v>
          </cell>
          <cell r="BC223" t="str">
            <v>11 RUE 6246 EL OMRAN SUPERIEUR</v>
          </cell>
          <cell r="BD223" t="str">
            <v>TUNIS</v>
          </cell>
          <cell r="BG223">
            <v>23536361</v>
          </cell>
          <cell r="BI223">
            <v>98139383</v>
          </cell>
          <cell r="BJ223" t="str">
            <v>INTILAKA</v>
          </cell>
          <cell r="BK223" t="str">
            <v>CADRE</v>
          </cell>
          <cell r="BN223" t="str">
            <v>25015000000059614755</v>
          </cell>
          <cell r="BO223" t="str">
            <v>BENMOUSSA MABROUK</v>
          </cell>
          <cell r="BP223">
            <v>222</v>
          </cell>
          <cell r="BR223" t="e">
            <v>#N/A</v>
          </cell>
          <cell r="BU223" t="str">
            <v>si</v>
          </cell>
        </row>
        <row r="224">
          <cell r="B224">
            <v>223</v>
          </cell>
          <cell r="C224" t="str">
            <v>Madame</v>
          </cell>
          <cell r="D224" t="str">
            <v>AYADI TAKOUA</v>
          </cell>
          <cell r="E224" t="str">
            <v>SAGE Tunisia</v>
          </cell>
          <cell r="F224" t="str">
            <v>PRODUCTION</v>
          </cell>
          <cell r="G224" t="str">
            <v>Couturière</v>
          </cell>
          <cell r="K224" t="str">
            <v>DIRECTS</v>
          </cell>
          <cell r="L224" t="str">
            <v>Variable cost at standard</v>
          </cell>
          <cell r="M224" t="str">
            <v>OUVRIERE SPECIALISE</v>
          </cell>
          <cell r="N224">
            <v>43878</v>
          </cell>
          <cell r="O224" t="str">
            <v>OK</v>
          </cell>
          <cell r="P224">
            <v>-1832</v>
          </cell>
          <cell r="Q224">
            <v>43881</v>
          </cell>
          <cell r="R224" t="str">
            <v xml:space="preserve">abandon de poste </v>
          </cell>
          <cell r="T224" t="str">
            <v>CDD</v>
          </cell>
          <cell r="U224" t="str">
            <v>Contractuel</v>
          </cell>
          <cell r="V224">
            <v>43878</v>
          </cell>
          <cell r="W224">
            <v>43890</v>
          </cell>
          <cell r="Z224">
            <v>43878</v>
          </cell>
          <cell r="AA224">
            <v>2</v>
          </cell>
          <cell r="AB224">
            <v>2020</v>
          </cell>
          <cell r="AC224">
            <v>2024</v>
          </cell>
          <cell r="AD224">
            <v>5.052777777777778</v>
          </cell>
          <cell r="AE224" t="str">
            <v>&gt; 4</v>
          </cell>
          <cell r="AF224">
            <v>33849</v>
          </cell>
          <cell r="AG224">
            <v>32.528767123287672</v>
          </cell>
          <cell r="AH224" t="str">
            <v>&gt;25&lt; 35</v>
          </cell>
          <cell r="AI224">
            <v>16925584</v>
          </cell>
          <cell r="AJ224" t="str">
            <v>04</v>
          </cell>
          <cell r="AK224" t="str">
            <v>09188585</v>
          </cell>
          <cell r="AL224">
            <v>40850</v>
          </cell>
          <cell r="AM224" t="str">
            <v>FEMME</v>
          </cell>
          <cell r="AN224" t="str">
            <v>Marié(e)</v>
          </cell>
          <cell r="AO224">
            <v>1</v>
          </cell>
          <cell r="AQ224">
            <v>3</v>
          </cell>
          <cell r="AR224">
            <v>1</v>
          </cell>
          <cell r="AS224">
            <v>44243.25</v>
          </cell>
          <cell r="AT224" t="str">
            <v>Horaire</v>
          </cell>
          <cell r="AU224">
            <v>3.1930000000000001</v>
          </cell>
          <cell r="AV224" t="str">
            <v>07</v>
          </cell>
          <cell r="AW224" t="str">
            <v>09701</v>
          </cell>
          <cell r="AX224">
            <v>55105500367</v>
          </cell>
          <cell r="AY224">
            <v>62</v>
          </cell>
          <cell r="AZ224" t="str">
            <v>AMEN BANK</v>
          </cell>
          <cell r="BA224" t="str">
            <v>07097015510550036762</v>
          </cell>
          <cell r="BB224">
            <v>20</v>
          </cell>
          <cell r="BC224" t="str">
            <v>7 RUE ERRAJA SANHEJA</v>
          </cell>
          <cell r="BD224" t="str">
            <v>MANOUBA</v>
          </cell>
          <cell r="BE224">
            <v>2021</v>
          </cell>
          <cell r="BG224">
            <v>29719858</v>
          </cell>
          <cell r="BH224">
            <v>28842204</v>
          </cell>
          <cell r="BJ224" t="str">
            <v>SANHEJA</v>
          </cell>
          <cell r="BK224" t="str">
            <v>-</v>
          </cell>
          <cell r="BN224" t="str">
            <v>07097015510550036762</v>
          </cell>
          <cell r="BO224" t="str">
            <v>AYADI TAKOUA</v>
          </cell>
          <cell r="BP224">
            <v>223</v>
          </cell>
          <cell r="BR224" t="str">
            <v>OK POUR INTAGRATION AOUT</v>
          </cell>
          <cell r="BU224" t="str">
            <v>Non-Actif</v>
          </cell>
        </row>
        <row r="225">
          <cell r="B225">
            <v>224</v>
          </cell>
          <cell r="C225" t="str">
            <v>Madame</v>
          </cell>
          <cell r="D225" t="str">
            <v>DHAOUADI LEILA</v>
          </cell>
          <cell r="E225" t="str">
            <v>SAGE Tunisia</v>
          </cell>
          <cell r="F225" t="str">
            <v>PRODUCTION</v>
          </cell>
          <cell r="G225" t="str">
            <v>Couturière</v>
          </cell>
          <cell r="H225" t="str">
            <v>CP</v>
          </cell>
          <cell r="K225" t="str">
            <v>DIRECTS</v>
          </cell>
          <cell r="L225" t="str">
            <v>Variable cost at standard</v>
          </cell>
          <cell r="M225" t="str">
            <v>OUVRIERE SPECIALISE</v>
          </cell>
          <cell r="N225">
            <v>43878</v>
          </cell>
          <cell r="O225" t="str">
            <v>OK</v>
          </cell>
          <cell r="P225">
            <v>-1618</v>
          </cell>
          <cell r="Q225">
            <v>43952</v>
          </cell>
          <cell r="R225" t="str">
            <v>MANQUE CHARGE TRAVAIL</v>
          </cell>
          <cell r="T225" t="str">
            <v>CDD</v>
          </cell>
          <cell r="U225" t="str">
            <v>Contractuel</v>
          </cell>
          <cell r="V225">
            <v>44084</v>
          </cell>
          <cell r="W225">
            <v>44104</v>
          </cell>
          <cell r="Z225">
            <v>43878</v>
          </cell>
          <cell r="AA225">
            <v>2</v>
          </cell>
          <cell r="AB225">
            <v>2020</v>
          </cell>
          <cell r="AC225">
            <v>2024</v>
          </cell>
          <cell r="AD225">
            <v>5.052777777777778</v>
          </cell>
          <cell r="AE225" t="str">
            <v>&gt; 4</v>
          </cell>
          <cell r="AF225">
            <v>31841</v>
          </cell>
          <cell r="AG225">
            <v>38.030136986301372</v>
          </cell>
          <cell r="AH225" t="str">
            <v>&gt;35&lt; 45</v>
          </cell>
          <cell r="AI225" t="str">
            <v>encours</v>
          </cell>
          <cell r="AK225" t="str">
            <v>07380576</v>
          </cell>
          <cell r="AL225">
            <v>37490</v>
          </cell>
          <cell r="AM225" t="str">
            <v>FEMME</v>
          </cell>
          <cell r="AN225" t="str">
            <v>Marié(e)</v>
          </cell>
          <cell r="AO225">
            <v>2</v>
          </cell>
          <cell r="AQ225">
            <v>3</v>
          </cell>
          <cell r="AR225">
            <v>1</v>
          </cell>
          <cell r="AS225">
            <v>44243.25</v>
          </cell>
          <cell r="AT225" t="str">
            <v>Horaire</v>
          </cell>
          <cell r="AU225">
            <v>3.1930000000000001</v>
          </cell>
          <cell r="AV225">
            <v>17</v>
          </cell>
          <cell r="AW225" t="str">
            <v>00100</v>
          </cell>
          <cell r="AX225" t="str">
            <v>00001753521</v>
          </cell>
          <cell r="AY225">
            <v>32</v>
          </cell>
          <cell r="AZ225" t="str">
            <v>LA POSTE</v>
          </cell>
          <cell r="BA225" t="str">
            <v>17001000000175352132</v>
          </cell>
          <cell r="BB225">
            <v>20</v>
          </cell>
          <cell r="BC225" t="str">
            <v>7 RUE ABDELMLAK IBN MAROUEN</v>
          </cell>
          <cell r="BD225" t="str">
            <v>SANHEJA</v>
          </cell>
          <cell r="BE225">
            <v>2021</v>
          </cell>
          <cell r="BG225">
            <v>97917170</v>
          </cell>
          <cell r="BH225">
            <v>26500790</v>
          </cell>
          <cell r="BJ225" t="str">
            <v>SANHEJA</v>
          </cell>
          <cell r="BK225" t="str">
            <v>-CP</v>
          </cell>
          <cell r="BN225" t="str">
            <v>17001000000175352132</v>
          </cell>
          <cell r="BO225" t="str">
            <v>DHAOUADI LEILA</v>
          </cell>
          <cell r="BP225">
            <v>224</v>
          </cell>
          <cell r="BU225" t="str">
            <v>Non-Actif</v>
          </cell>
        </row>
        <row r="226">
          <cell r="B226">
            <v>225</v>
          </cell>
          <cell r="C226" t="str">
            <v>Madame</v>
          </cell>
          <cell r="D226" t="str">
            <v>IBN EL HAJ HELAL SONIA</v>
          </cell>
          <cell r="E226" t="str">
            <v>SAGE Tunisia</v>
          </cell>
          <cell r="F226" t="str">
            <v>PRODUCTION</v>
          </cell>
          <cell r="G226" t="str">
            <v>Couturière</v>
          </cell>
          <cell r="H226" t="str">
            <v>AP-T</v>
          </cell>
          <cell r="J226" t="str">
            <v>B</v>
          </cell>
          <cell r="K226" t="str">
            <v>DIRECTS</v>
          </cell>
          <cell r="L226" t="str">
            <v>Variable cost at standard</v>
          </cell>
          <cell r="M226" t="str">
            <v>OUVRIERE SPECIALISE</v>
          </cell>
          <cell r="N226">
            <v>44119</v>
          </cell>
          <cell r="O226" t="str">
            <v>OK</v>
          </cell>
          <cell r="P226">
            <v>-1436</v>
          </cell>
          <cell r="Q226">
            <v>44274</v>
          </cell>
          <cell r="R226" t="str">
            <v>MALADIE</v>
          </cell>
          <cell r="T226" t="str">
            <v>CDD</v>
          </cell>
          <cell r="U226" t="str">
            <v>Contractuel</v>
          </cell>
          <cell r="V226">
            <v>44228</v>
          </cell>
          <cell r="W226">
            <v>44286</v>
          </cell>
          <cell r="Z226">
            <v>44119</v>
          </cell>
          <cell r="AA226">
            <v>10</v>
          </cell>
          <cell r="AB226">
            <v>2020</v>
          </cell>
          <cell r="AC226">
            <v>2024</v>
          </cell>
          <cell r="AD226">
            <v>4.3916666666666666</v>
          </cell>
          <cell r="AE226" t="str">
            <v>&gt; 4</v>
          </cell>
          <cell r="AF226">
            <v>30280</v>
          </cell>
          <cell r="AG226">
            <v>42.30684931506849</v>
          </cell>
          <cell r="AH226" t="str">
            <v>&gt;35&lt; 45</v>
          </cell>
          <cell r="AI226">
            <v>12380351</v>
          </cell>
          <cell r="AJ226" t="str">
            <v>07</v>
          </cell>
          <cell r="AK226" t="str">
            <v>07360494</v>
          </cell>
          <cell r="AL226">
            <v>36899</v>
          </cell>
          <cell r="AM226" t="str">
            <v>FEMME</v>
          </cell>
          <cell r="AN226" t="str">
            <v>Marié(e)</v>
          </cell>
          <cell r="AO226">
            <v>3</v>
          </cell>
          <cell r="AQ226">
            <v>3</v>
          </cell>
          <cell r="AR226">
            <v>1</v>
          </cell>
          <cell r="AS226">
            <v>44484.25</v>
          </cell>
          <cell r="AT226" t="str">
            <v>Horaire</v>
          </cell>
          <cell r="AU226">
            <v>3.1930000000000001</v>
          </cell>
          <cell r="AV226">
            <v>17</v>
          </cell>
          <cell r="AW226" t="str">
            <v>00100</v>
          </cell>
          <cell r="AX226" t="str">
            <v>00002907072</v>
          </cell>
          <cell r="AY226">
            <v>48</v>
          </cell>
          <cell r="AZ226" t="str">
            <v>LA POSTE</v>
          </cell>
          <cell r="BA226" t="str">
            <v>17001000000290707248</v>
          </cell>
          <cell r="BB226">
            <v>20</v>
          </cell>
          <cell r="BC226" t="str">
            <v>7 RUE ABDELMLAK IBN MAROUEN</v>
          </cell>
          <cell r="BD226" t="str">
            <v>SANHEJA</v>
          </cell>
          <cell r="BE226">
            <v>2021</v>
          </cell>
          <cell r="BG226">
            <v>27373686</v>
          </cell>
          <cell r="BH226">
            <v>20021189</v>
          </cell>
          <cell r="BJ226" t="str">
            <v>SANHEJA</v>
          </cell>
          <cell r="BK226" t="str">
            <v>B-AP-T</v>
          </cell>
          <cell r="BN226" t="str">
            <v>17001000000290707248</v>
          </cell>
          <cell r="BO226" t="str">
            <v>IBN EL HAJ HELAL SONIA</v>
          </cell>
          <cell r="BP226">
            <v>225</v>
          </cell>
          <cell r="BU226" t="str">
            <v>Non-Actif</v>
          </cell>
        </row>
        <row r="227">
          <cell r="B227">
            <v>226</v>
          </cell>
          <cell r="C227" t="str">
            <v>Madame</v>
          </cell>
          <cell r="D227" t="str">
            <v>FAIDI AHLEM</v>
          </cell>
          <cell r="E227" t="str">
            <v>SAGE Tunisia</v>
          </cell>
          <cell r="F227" t="str">
            <v>PRODUCTION</v>
          </cell>
          <cell r="G227" t="str">
            <v>Couturière</v>
          </cell>
          <cell r="H227" t="str">
            <v>SP</v>
          </cell>
          <cell r="K227" t="str">
            <v>DIRECTS</v>
          </cell>
          <cell r="L227" t="str">
            <v>Variable cost at standard</v>
          </cell>
          <cell r="M227" t="str">
            <v>OUVRIERE SPECIALISE</v>
          </cell>
          <cell r="N227">
            <v>43878</v>
          </cell>
          <cell r="O227" t="str">
            <v>OK</v>
          </cell>
          <cell r="P227">
            <v>-1771</v>
          </cell>
          <cell r="Q227">
            <v>43952</v>
          </cell>
          <cell r="R227" t="str">
            <v>MANQUE CHARGE TRAVAIL</v>
          </cell>
          <cell r="T227" t="str">
            <v>CDD</v>
          </cell>
          <cell r="U227" t="str">
            <v>Contractuel</v>
          </cell>
          <cell r="V227">
            <v>43922</v>
          </cell>
          <cell r="W227">
            <v>43951</v>
          </cell>
          <cell r="Z227">
            <v>43878</v>
          </cell>
          <cell r="AA227">
            <v>2</v>
          </cell>
          <cell r="AB227">
            <v>2020</v>
          </cell>
          <cell r="AC227">
            <v>2024</v>
          </cell>
          <cell r="AD227">
            <v>5.052777777777778</v>
          </cell>
          <cell r="AE227" t="str">
            <v>&gt; 4</v>
          </cell>
          <cell r="AF227">
            <v>30590</v>
          </cell>
          <cell r="AG227">
            <v>41.457534246575342</v>
          </cell>
          <cell r="AH227" t="str">
            <v>&gt;35&lt; 45</v>
          </cell>
          <cell r="AI227">
            <v>12691974</v>
          </cell>
          <cell r="AJ227" t="str">
            <v>04</v>
          </cell>
          <cell r="AK227" t="str">
            <v>07361343</v>
          </cell>
          <cell r="AL227">
            <v>40114</v>
          </cell>
          <cell r="AM227" t="str">
            <v>FEMME</v>
          </cell>
          <cell r="AN227" t="str">
            <v>Marié(e)</v>
          </cell>
          <cell r="AO227">
            <v>3</v>
          </cell>
          <cell r="AQ227">
            <v>3</v>
          </cell>
          <cell r="AR227">
            <v>1</v>
          </cell>
          <cell r="AS227">
            <v>44243.25</v>
          </cell>
          <cell r="AT227" t="str">
            <v>Horaire</v>
          </cell>
          <cell r="AU227">
            <v>3.1930000000000001</v>
          </cell>
          <cell r="AV227">
            <v>17</v>
          </cell>
          <cell r="AW227" t="str">
            <v>00100</v>
          </cell>
          <cell r="AX227" t="str">
            <v>00000933641</v>
          </cell>
          <cell r="AY227">
            <v>43</v>
          </cell>
          <cell r="AZ227" t="str">
            <v>LA POSTE</v>
          </cell>
          <cell r="BA227" t="str">
            <v>17001000000093364143</v>
          </cell>
          <cell r="BB227">
            <v>20</v>
          </cell>
          <cell r="BC227" t="str">
            <v>RUE AKHAWEN ESSAFA SANHEJA</v>
          </cell>
          <cell r="BD227" t="str">
            <v>MANOUBA</v>
          </cell>
          <cell r="BG227">
            <v>25283797</v>
          </cell>
          <cell r="BH227">
            <v>96428545</v>
          </cell>
          <cell r="BJ227" t="str">
            <v>SANHEJA</v>
          </cell>
          <cell r="BK227" t="str">
            <v>-SP</v>
          </cell>
          <cell r="BN227" t="str">
            <v>17001000000093364143</v>
          </cell>
          <cell r="BO227" t="str">
            <v>FAIDI AHLEM</v>
          </cell>
          <cell r="BP227">
            <v>226</v>
          </cell>
          <cell r="BU227" t="str">
            <v>Non-Actif</v>
          </cell>
        </row>
        <row r="228">
          <cell r="B228">
            <v>227</v>
          </cell>
          <cell r="C228" t="str">
            <v>Mlle</v>
          </cell>
          <cell r="D228" t="str">
            <v>HAMMAMI GHOFRANE</v>
          </cell>
          <cell r="E228" t="str">
            <v>SAGE Tunisia</v>
          </cell>
          <cell r="F228" t="str">
            <v>PRODUCTION</v>
          </cell>
          <cell r="G228" t="str">
            <v>Couturière</v>
          </cell>
          <cell r="H228">
            <v>560</v>
          </cell>
          <cell r="J228" t="str">
            <v>A</v>
          </cell>
          <cell r="K228" t="str">
            <v>DIRECTS</v>
          </cell>
          <cell r="L228" t="str">
            <v>Variable cost at standard</v>
          </cell>
          <cell r="M228" t="str">
            <v>OUVRIERE SPECIALISE</v>
          </cell>
          <cell r="N228">
            <v>43878</v>
          </cell>
          <cell r="O228" t="str">
            <v>OK</v>
          </cell>
          <cell r="P228">
            <v>-1102</v>
          </cell>
          <cell r="Q228">
            <v>44600</v>
          </cell>
          <cell r="R228" t="str">
            <v>MALADIE</v>
          </cell>
          <cell r="T228" t="str">
            <v>CDD</v>
          </cell>
          <cell r="U228" t="str">
            <v>Contractuel</v>
          </cell>
          <cell r="V228">
            <v>44562</v>
          </cell>
          <cell r="W228">
            <v>44620</v>
          </cell>
          <cell r="Z228">
            <v>43878</v>
          </cell>
          <cell r="AA228">
            <v>2</v>
          </cell>
          <cell r="AB228">
            <v>2020</v>
          </cell>
          <cell r="AC228">
            <v>2024</v>
          </cell>
          <cell r="AD228">
            <v>5.052777777777778</v>
          </cell>
          <cell r="AE228" t="str">
            <v>&gt; 4</v>
          </cell>
          <cell r="AF228">
            <v>35132</v>
          </cell>
          <cell r="AG228">
            <v>29.013698630136986</v>
          </cell>
          <cell r="AH228" t="str">
            <v>&gt;25&lt; 35</v>
          </cell>
          <cell r="AI228">
            <v>17053009</v>
          </cell>
          <cell r="AJ228" t="str">
            <v>01</v>
          </cell>
          <cell r="AK228">
            <v>11651265</v>
          </cell>
          <cell r="AL228">
            <v>41692</v>
          </cell>
          <cell r="AM228" t="str">
            <v>FEMME</v>
          </cell>
          <cell r="AN228" t="str">
            <v>Célibataire</v>
          </cell>
          <cell r="AQ228">
            <v>3</v>
          </cell>
          <cell r="AR228">
            <v>2</v>
          </cell>
          <cell r="AS228">
            <v>44608.5</v>
          </cell>
          <cell r="AT228" t="str">
            <v>Horaire</v>
          </cell>
          <cell r="AU228">
            <v>3.1930000000000001</v>
          </cell>
          <cell r="AV228" t="str">
            <v>25</v>
          </cell>
          <cell r="AW228" t="str">
            <v>02400</v>
          </cell>
          <cell r="AX228" t="str">
            <v>00000718703</v>
          </cell>
          <cell r="AY228" t="str">
            <v>97</v>
          </cell>
          <cell r="AZ228" t="str">
            <v>ZITOUNA BANK</v>
          </cell>
          <cell r="BA228" t="str">
            <v>25024000000071870397</v>
          </cell>
          <cell r="BB228">
            <v>20</v>
          </cell>
          <cell r="BC228" t="str">
            <v>40 RUE OMAR IBN EL ASSE</v>
          </cell>
          <cell r="BD228" t="str">
            <v>SIDI HASSINE</v>
          </cell>
          <cell r="BE228">
            <v>1095</v>
          </cell>
          <cell r="BF228" t="str">
            <v>Oui</v>
          </cell>
          <cell r="BG228">
            <v>27626806</v>
          </cell>
          <cell r="BH228">
            <v>24912799</v>
          </cell>
          <cell r="BJ228" t="str">
            <v>CITE TOUMIA MORNAGUIA</v>
          </cell>
          <cell r="BK228" t="str">
            <v>A-560</v>
          </cell>
          <cell r="BN228" t="str">
            <v>25024000000071870397</v>
          </cell>
          <cell r="BO228" t="str">
            <v>HAMMAMI GHOFRANE</v>
          </cell>
          <cell r="BP228">
            <v>227</v>
          </cell>
          <cell r="BU228" t="str">
            <v>Non-Actif</v>
          </cell>
        </row>
        <row r="229">
          <cell r="B229">
            <v>228</v>
          </cell>
          <cell r="C229" t="str">
            <v>Madame</v>
          </cell>
          <cell r="D229" t="str">
            <v>IBIRI REFKA</v>
          </cell>
          <cell r="E229" t="str">
            <v>SAGE Tunisia</v>
          </cell>
          <cell r="F229" t="str">
            <v>PRODUCTION</v>
          </cell>
          <cell r="G229" t="str">
            <v>Couturière</v>
          </cell>
          <cell r="H229" t="str">
            <v>SP</v>
          </cell>
          <cell r="K229" t="str">
            <v>DIRECTS</v>
          </cell>
          <cell r="L229" t="str">
            <v>Variable cost at standard</v>
          </cell>
          <cell r="M229" t="str">
            <v>OUVRIERE SPECIALISE</v>
          </cell>
          <cell r="N229">
            <v>43878</v>
          </cell>
          <cell r="O229" t="str">
            <v>OK</v>
          </cell>
          <cell r="P229">
            <v>-1771</v>
          </cell>
          <cell r="Q229">
            <v>43952</v>
          </cell>
          <cell r="R229" t="str">
            <v>MANQUE CHARGE TRAVAIL</v>
          </cell>
          <cell r="T229" t="str">
            <v>CDD</v>
          </cell>
          <cell r="U229" t="str">
            <v>Contractuel</v>
          </cell>
          <cell r="V229">
            <v>43922</v>
          </cell>
          <cell r="W229">
            <v>43951</v>
          </cell>
          <cell r="Z229">
            <v>43878</v>
          </cell>
          <cell r="AA229">
            <v>2</v>
          </cell>
          <cell r="AB229">
            <v>2020</v>
          </cell>
          <cell r="AC229">
            <v>2024</v>
          </cell>
          <cell r="AD229">
            <v>5.052777777777778</v>
          </cell>
          <cell r="AE229" t="str">
            <v>&gt; 4</v>
          </cell>
          <cell r="AF229">
            <v>33416</v>
          </cell>
          <cell r="AG229">
            <v>33.715068493150682</v>
          </cell>
          <cell r="AH229" t="str">
            <v>&gt;25&lt; 35</v>
          </cell>
          <cell r="AI229">
            <v>16304919</v>
          </cell>
          <cell r="AJ229" t="str">
            <v>08</v>
          </cell>
          <cell r="AK229" t="str">
            <v>04830465</v>
          </cell>
          <cell r="AL229">
            <v>40136</v>
          </cell>
          <cell r="AM229" t="str">
            <v>FEMME</v>
          </cell>
          <cell r="AN229" t="str">
            <v>Marié(e)</v>
          </cell>
          <cell r="AO229">
            <v>1</v>
          </cell>
          <cell r="AQ229">
            <v>3</v>
          </cell>
          <cell r="AR229">
            <v>1</v>
          </cell>
          <cell r="AS229">
            <v>44243.25</v>
          </cell>
          <cell r="AT229" t="str">
            <v>Horaire</v>
          </cell>
          <cell r="AU229">
            <v>3.1930000000000001</v>
          </cell>
          <cell r="AV229" t="str">
            <v>05</v>
          </cell>
          <cell r="AW229" t="str">
            <v>04600</v>
          </cell>
          <cell r="AX229" t="str">
            <v>01145013239</v>
          </cell>
          <cell r="AY229">
            <v>47</v>
          </cell>
          <cell r="AZ229" t="str">
            <v>BT</v>
          </cell>
          <cell r="BA229" t="str">
            <v>05046000114501323947</v>
          </cell>
          <cell r="BB229">
            <v>20</v>
          </cell>
          <cell r="BC229" t="str">
            <v>12 RUE 42775 BIRINE</v>
          </cell>
          <cell r="BD229" t="str">
            <v>SIDI HASSINE</v>
          </cell>
          <cell r="BE229">
            <v>1095</v>
          </cell>
          <cell r="BG229">
            <v>97024198</v>
          </cell>
          <cell r="BH229">
            <v>97023155</v>
          </cell>
          <cell r="BJ229" t="str">
            <v>SIDI HASSINE</v>
          </cell>
          <cell r="BK229" t="str">
            <v>-SP</v>
          </cell>
          <cell r="BN229" t="str">
            <v>05046000114501323947</v>
          </cell>
          <cell r="BO229" t="str">
            <v>IBIRI REFKA</v>
          </cell>
          <cell r="BP229">
            <v>228</v>
          </cell>
          <cell r="BR229" t="str">
            <v>OK POUR INTAGRATION RDV 14/07</v>
          </cell>
          <cell r="BU229" t="str">
            <v>Non-Actif</v>
          </cell>
        </row>
        <row r="230">
          <cell r="B230">
            <v>229</v>
          </cell>
          <cell r="C230" t="str">
            <v>Mlle</v>
          </cell>
          <cell r="D230" t="str">
            <v>AJILI NAJEH</v>
          </cell>
          <cell r="E230" t="str">
            <v>SAGE Tunisia</v>
          </cell>
          <cell r="F230" t="str">
            <v>PRODUCTION</v>
          </cell>
          <cell r="G230" t="str">
            <v>Couturière</v>
          </cell>
          <cell r="H230">
            <v>560</v>
          </cell>
          <cell r="J230" t="str">
            <v>B</v>
          </cell>
          <cell r="K230" t="str">
            <v>DIRECTS</v>
          </cell>
          <cell r="L230" t="str">
            <v>Variable cost at standard</v>
          </cell>
          <cell r="M230" t="str">
            <v>OUVRIERE SPECIALISE</v>
          </cell>
          <cell r="N230">
            <v>43878</v>
          </cell>
          <cell r="O230" t="str">
            <v>OK</v>
          </cell>
          <cell r="P230">
            <v>-949</v>
          </cell>
          <cell r="Q230">
            <v>44712</v>
          </cell>
          <cell r="R230" t="str">
            <v>personnel</v>
          </cell>
          <cell r="S230" t="str">
            <v>mariage</v>
          </cell>
          <cell r="T230" t="str">
            <v>CDD</v>
          </cell>
          <cell r="U230" t="str">
            <v>Contractuel</v>
          </cell>
          <cell r="V230">
            <v>44593</v>
          </cell>
          <cell r="W230">
            <v>44773</v>
          </cell>
          <cell r="Z230">
            <v>43878</v>
          </cell>
          <cell r="AA230">
            <v>2</v>
          </cell>
          <cell r="AB230">
            <v>2020</v>
          </cell>
          <cell r="AC230">
            <v>2024</v>
          </cell>
          <cell r="AD230">
            <v>5.052777777777778</v>
          </cell>
          <cell r="AE230" t="str">
            <v>&gt; 4</v>
          </cell>
          <cell r="AF230">
            <v>34023</v>
          </cell>
          <cell r="AG230">
            <v>32.052054794520551</v>
          </cell>
          <cell r="AH230" t="str">
            <v>&gt;25&lt; 35</v>
          </cell>
          <cell r="AI230">
            <v>16796271</v>
          </cell>
          <cell r="AJ230" t="str">
            <v>07</v>
          </cell>
          <cell r="AK230">
            <v>13002399</v>
          </cell>
          <cell r="AL230">
            <v>41243</v>
          </cell>
          <cell r="AM230" t="str">
            <v>FEMME</v>
          </cell>
          <cell r="AN230" t="str">
            <v>Célibataire</v>
          </cell>
          <cell r="AQ230">
            <v>3</v>
          </cell>
          <cell r="AR230">
            <v>2</v>
          </cell>
          <cell r="AS230">
            <v>44608.5</v>
          </cell>
          <cell r="AT230" t="str">
            <v>Horaire</v>
          </cell>
          <cell r="AU230">
            <v>3.1930000000000001</v>
          </cell>
          <cell r="AV230" t="str">
            <v>07</v>
          </cell>
          <cell r="AW230" t="str">
            <v>04301</v>
          </cell>
          <cell r="AX230" t="str">
            <v>01121622376</v>
          </cell>
          <cell r="AY230" t="str">
            <v>62</v>
          </cell>
          <cell r="AZ230" t="str">
            <v>AMEN BANK</v>
          </cell>
          <cell r="BA230" t="str">
            <v>07043010112162237662</v>
          </cell>
          <cell r="BB230">
            <v>20</v>
          </cell>
          <cell r="BC230" t="str">
            <v>10 RUE FATMA EZZAHRA</v>
          </cell>
          <cell r="BD230" t="str">
            <v>SIDI HASSINE</v>
          </cell>
          <cell r="BE230">
            <v>1095</v>
          </cell>
          <cell r="BF230" t="str">
            <v>Oui</v>
          </cell>
          <cell r="BG230">
            <v>24805227</v>
          </cell>
          <cell r="BH230">
            <v>54007785</v>
          </cell>
          <cell r="BJ230" t="str">
            <v>SIDI HASSINE</v>
          </cell>
          <cell r="BK230" t="str">
            <v>B-560</v>
          </cell>
          <cell r="BN230" t="str">
            <v>07043010112162237662</v>
          </cell>
          <cell r="BO230" t="str">
            <v>AJILI NAJEH</v>
          </cell>
          <cell r="BP230">
            <v>229</v>
          </cell>
          <cell r="BU230" t="str">
            <v>Non-Actif</v>
          </cell>
        </row>
        <row r="231">
          <cell r="B231">
            <v>230</v>
          </cell>
          <cell r="C231" t="str">
            <v>Mlle</v>
          </cell>
          <cell r="D231" t="str">
            <v>HAMDI MANOUBIA</v>
          </cell>
          <cell r="E231" t="str">
            <v>SAGE Tunisia</v>
          </cell>
          <cell r="F231" t="str">
            <v>PRODUCTION</v>
          </cell>
          <cell r="G231" t="str">
            <v>Couturière</v>
          </cell>
          <cell r="H231" t="str">
            <v>SP</v>
          </cell>
          <cell r="K231" t="str">
            <v>DIRECTS</v>
          </cell>
          <cell r="L231" t="str">
            <v>Variable cost at standard</v>
          </cell>
          <cell r="M231" t="str">
            <v>OUVRIERE SPECIALISE</v>
          </cell>
          <cell r="N231">
            <v>43878</v>
          </cell>
          <cell r="O231" t="str">
            <v>OK</v>
          </cell>
          <cell r="P231">
            <v>-1618</v>
          </cell>
          <cell r="Q231">
            <v>43981</v>
          </cell>
          <cell r="R231" t="str">
            <v>MANQUE CHARGE TRAVAIL</v>
          </cell>
          <cell r="T231" t="str">
            <v>CDD</v>
          </cell>
          <cell r="U231" t="str">
            <v>Contractuel</v>
          </cell>
          <cell r="V231">
            <v>44081</v>
          </cell>
          <cell r="W231">
            <v>44104</v>
          </cell>
          <cell r="Z231">
            <v>43878</v>
          </cell>
          <cell r="AA231">
            <v>2</v>
          </cell>
          <cell r="AB231">
            <v>2020</v>
          </cell>
          <cell r="AC231">
            <v>2024</v>
          </cell>
          <cell r="AD231">
            <v>5.052777777777778</v>
          </cell>
          <cell r="AE231" t="str">
            <v>&gt; 4</v>
          </cell>
          <cell r="AF231">
            <v>31447</v>
          </cell>
          <cell r="AG231">
            <v>39.109589041095887</v>
          </cell>
          <cell r="AH231" t="str">
            <v>&gt;35&lt; 45</v>
          </cell>
          <cell r="AI231">
            <v>12499228</v>
          </cell>
          <cell r="AJ231" t="str">
            <v>06</v>
          </cell>
          <cell r="AK231" t="str">
            <v>04726795</v>
          </cell>
          <cell r="AL231">
            <v>37522</v>
          </cell>
          <cell r="AM231" t="str">
            <v>FEMME</v>
          </cell>
          <cell r="AN231" t="str">
            <v>Célibataire</v>
          </cell>
          <cell r="AQ231">
            <v>3</v>
          </cell>
          <cell r="AR231">
            <v>1</v>
          </cell>
          <cell r="AS231">
            <v>44243.25</v>
          </cell>
          <cell r="AT231" t="str">
            <v>Horaire</v>
          </cell>
          <cell r="AU231">
            <v>3.1930000000000001</v>
          </cell>
          <cell r="AV231" t="str">
            <v>05</v>
          </cell>
          <cell r="AW231" t="str">
            <v>04600</v>
          </cell>
          <cell r="AX231" t="str">
            <v>01145012976</v>
          </cell>
          <cell r="AY231">
            <v>60</v>
          </cell>
          <cell r="AZ231" t="str">
            <v>BT</v>
          </cell>
          <cell r="BA231" t="str">
            <v>05046000114501297660</v>
          </cell>
          <cell r="BB231">
            <v>20</v>
          </cell>
          <cell r="BC231" t="str">
            <v>16 RUE BORJ BOURGUIBA JAYARA</v>
          </cell>
          <cell r="BD231" t="str">
            <v>SIDI HASSINE</v>
          </cell>
          <cell r="BE231">
            <v>1095</v>
          </cell>
          <cell r="BG231">
            <v>26750966</v>
          </cell>
          <cell r="BH231">
            <v>24140429</v>
          </cell>
          <cell r="BJ231" t="str">
            <v>JAYARA SIDI HASSINE</v>
          </cell>
          <cell r="BK231" t="str">
            <v>-SP</v>
          </cell>
          <cell r="BN231" t="str">
            <v>05046000114501297660</v>
          </cell>
          <cell r="BO231" t="str">
            <v>HAMDI MANOUBIA</v>
          </cell>
          <cell r="BP231">
            <v>230</v>
          </cell>
          <cell r="BU231" t="str">
            <v>Non-Actif</v>
          </cell>
        </row>
        <row r="232">
          <cell r="B232">
            <v>231</v>
          </cell>
          <cell r="C232" t="str">
            <v>Mlle</v>
          </cell>
          <cell r="D232" t="str">
            <v>JEBALI MARWA</v>
          </cell>
          <cell r="E232" t="str">
            <v>SAGE Tunisia</v>
          </cell>
          <cell r="F232" t="str">
            <v>PRODUCTION</v>
          </cell>
          <cell r="G232" t="str">
            <v>Couturière</v>
          </cell>
          <cell r="H232">
            <v>560</v>
          </cell>
          <cell r="J232" t="str">
            <v>A</v>
          </cell>
          <cell r="K232" t="str">
            <v>DIRECTS</v>
          </cell>
          <cell r="L232" t="str">
            <v>Variable cost at standard</v>
          </cell>
          <cell r="M232" t="str">
            <v>OUVRIERE SPECIALISE</v>
          </cell>
          <cell r="N232">
            <v>43878</v>
          </cell>
          <cell r="O232" t="str">
            <v>OK</v>
          </cell>
          <cell r="P232">
            <v>-1102</v>
          </cell>
          <cell r="Q232">
            <v>44596</v>
          </cell>
          <cell r="R232" t="str">
            <v xml:space="preserve">abandon de poste </v>
          </cell>
          <cell r="T232" t="str">
            <v>CDD</v>
          </cell>
          <cell r="U232" t="str">
            <v>Contractuel</v>
          </cell>
          <cell r="V232">
            <v>44562</v>
          </cell>
          <cell r="W232">
            <v>44620</v>
          </cell>
          <cell r="Z232">
            <v>43878</v>
          </cell>
          <cell r="AA232">
            <v>2</v>
          </cell>
          <cell r="AB232">
            <v>2020</v>
          </cell>
          <cell r="AC232">
            <v>2024</v>
          </cell>
          <cell r="AD232">
            <v>5.052777777777778</v>
          </cell>
          <cell r="AE232" t="str">
            <v>&gt; 4</v>
          </cell>
          <cell r="AF232">
            <v>32879</v>
          </cell>
          <cell r="AG232">
            <v>35.186301369863017</v>
          </cell>
          <cell r="AH232" t="str">
            <v>&gt;35&lt; 45</v>
          </cell>
          <cell r="AI232">
            <v>16068547</v>
          </cell>
          <cell r="AJ232" t="str">
            <v>09</v>
          </cell>
          <cell r="AK232" t="str">
            <v>09505929</v>
          </cell>
          <cell r="AL232">
            <v>39632</v>
          </cell>
          <cell r="AM232" t="str">
            <v>FEMME</v>
          </cell>
          <cell r="AN232" t="str">
            <v>Célibataire</v>
          </cell>
          <cell r="AQ232">
            <v>3</v>
          </cell>
          <cell r="AR232">
            <v>2</v>
          </cell>
          <cell r="AS232">
            <v>44608.5</v>
          </cell>
          <cell r="AT232" t="str">
            <v>Horaire</v>
          </cell>
          <cell r="AU232">
            <v>3.1930000000000001</v>
          </cell>
          <cell r="AV232" t="str">
            <v>04</v>
          </cell>
          <cell r="AW232" t="str">
            <v>02511</v>
          </cell>
          <cell r="AX232" t="str">
            <v>10031618317</v>
          </cell>
          <cell r="AY232" t="str">
            <v>41</v>
          </cell>
          <cell r="AZ232" t="str">
            <v>ATTIJARI BANK</v>
          </cell>
          <cell r="BA232" t="str">
            <v>04025111003161831741</v>
          </cell>
          <cell r="BB232">
            <v>20</v>
          </cell>
          <cell r="BC232" t="str">
            <v>RUE JERISSA CITE KHALED IBN EL WALID DAWAR HICHER</v>
          </cell>
          <cell r="BD232" t="str">
            <v>MANOUBA</v>
          </cell>
          <cell r="BF232" t="str">
            <v>Oui</v>
          </cell>
          <cell r="BG232">
            <v>58041186</v>
          </cell>
          <cell r="BH232">
            <v>27004618</v>
          </cell>
          <cell r="BJ232" t="str">
            <v>TERMINUS 56</v>
          </cell>
          <cell r="BK232" t="str">
            <v>A-560</v>
          </cell>
          <cell r="BN232" t="str">
            <v>04025111003161831741</v>
          </cell>
          <cell r="BO232" t="str">
            <v>JEBALI MARWA</v>
          </cell>
          <cell r="BP232">
            <v>231</v>
          </cell>
          <cell r="BR232" t="str">
            <v>non pour integration</v>
          </cell>
          <cell r="BU232" t="str">
            <v>Non-Actif</v>
          </cell>
        </row>
        <row r="233">
          <cell r="B233">
            <v>232</v>
          </cell>
          <cell r="C233" t="str">
            <v>Madame</v>
          </cell>
          <cell r="D233" t="str">
            <v>FEZAI HADDA</v>
          </cell>
          <cell r="E233" t="str">
            <v>SAGE Tunisia</v>
          </cell>
          <cell r="F233" t="str">
            <v>PRODUCTION</v>
          </cell>
          <cell r="G233" t="str">
            <v>Couturière</v>
          </cell>
          <cell r="K233" t="str">
            <v>DIRECTS</v>
          </cell>
          <cell r="L233" t="str">
            <v>Variable cost at standard</v>
          </cell>
          <cell r="M233" t="str">
            <v>OUVRIERE SPECIALISE</v>
          </cell>
          <cell r="N233">
            <v>43878</v>
          </cell>
          <cell r="O233" t="str">
            <v>OK</v>
          </cell>
          <cell r="P233">
            <v>-1832</v>
          </cell>
          <cell r="Q233">
            <v>43514</v>
          </cell>
          <cell r="R233" t="str">
            <v xml:space="preserve">abandon de poste </v>
          </cell>
          <cell r="T233" t="str">
            <v>CDD</v>
          </cell>
          <cell r="U233" t="str">
            <v>Contractuel</v>
          </cell>
          <cell r="V233">
            <v>43878</v>
          </cell>
          <cell r="W233">
            <v>43890</v>
          </cell>
          <cell r="Z233">
            <v>43878</v>
          </cell>
          <cell r="AA233">
            <v>2</v>
          </cell>
          <cell r="AB233">
            <v>2020</v>
          </cell>
          <cell r="AC233">
            <v>2024</v>
          </cell>
          <cell r="AD233">
            <v>5.052777777777778</v>
          </cell>
          <cell r="AE233" t="str">
            <v>&gt; 4</v>
          </cell>
          <cell r="AF233">
            <v>31360</v>
          </cell>
          <cell r="AG233">
            <v>39.347945205479455</v>
          </cell>
          <cell r="AH233" t="str">
            <v>&gt;35&lt; 45</v>
          </cell>
          <cell r="AI233">
            <v>12330676</v>
          </cell>
          <cell r="AJ233" t="str">
            <v>00</v>
          </cell>
          <cell r="AK233" t="str">
            <v>06856077</v>
          </cell>
          <cell r="AL233">
            <v>42167</v>
          </cell>
          <cell r="AM233" t="str">
            <v>FEMME</v>
          </cell>
          <cell r="AN233" t="str">
            <v>Marié(e)</v>
          </cell>
          <cell r="AO233">
            <v>2</v>
          </cell>
          <cell r="AQ233">
            <v>3</v>
          </cell>
          <cell r="AR233">
            <v>1</v>
          </cell>
          <cell r="AS233">
            <v>44243.25</v>
          </cell>
          <cell r="AT233" t="str">
            <v>Horaire</v>
          </cell>
          <cell r="AU233">
            <v>3.1930000000000001</v>
          </cell>
          <cell r="AV233" t="str">
            <v>08</v>
          </cell>
          <cell r="AW233">
            <v>14203</v>
          </cell>
          <cell r="AX233">
            <v>10440002608</v>
          </cell>
          <cell r="AY233">
            <v>70</v>
          </cell>
          <cell r="AZ233" t="str">
            <v>BIAT</v>
          </cell>
          <cell r="BA233" t="str">
            <v>08142031044000260870</v>
          </cell>
          <cell r="BB233">
            <v>20</v>
          </cell>
          <cell r="BC233" t="str">
            <v>13 RUE MEGRINE CITE EL MESK</v>
          </cell>
          <cell r="BD233" t="str">
            <v>FOUCHANA</v>
          </cell>
          <cell r="BG233">
            <v>99824219</v>
          </cell>
          <cell r="BH233">
            <v>97983032</v>
          </cell>
          <cell r="BJ233" t="str">
            <v>FOUCHANA</v>
          </cell>
          <cell r="BK233" t="str">
            <v>-</v>
          </cell>
          <cell r="BN233" t="str">
            <v>08142031044000260870</v>
          </cell>
          <cell r="BO233" t="str">
            <v>FEZAI HADDA</v>
          </cell>
          <cell r="BP233">
            <v>232</v>
          </cell>
          <cell r="BU233" t="str">
            <v>Non-Actif</v>
          </cell>
        </row>
        <row r="234">
          <cell r="B234">
            <v>233</v>
          </cell>
          <cell r="C234" t="str">
            <v>Mlle</v>
          </cell>
          <cell r="D234" t="str">
            <v>SANDESNI MALEK</v>
          </cell>
          <cell r="E234" t="str">
            <v>SAGE Tunisia</v>
          </cell>
          <cell r="F234" t="str">
            <v>PRODUCTION</v>
          </cell>
          <cell r="G234" t="str">
            <v>Couturière</v>
          </cell>
          <cell r="H234" t="str">
            <v>SP</v>
          </cell>
          <cell r="K234" t="str">
            <v>DIRECTS</v>
          </cell>
          <cell r="L234" t="str">
            <v>Variable cost at standard</v>
          </cell>
          <cell r="M234" t="str">
            <v>OUVRIERE SPECIALISE</v>
          </cell>
          <cell r="N234">
            <v>43878</v>
          </cell>
          <cell r="O234" t="str">
            <v>OK</v>
          </cell>
          <cell r="P234">
            <v>-1771</v>
          </cell>
          <cell r="Q234">
            <v>43952</v>
          </cell>
          <cell r="R234" t="str">
            <v>MANQUE CHARGE TRAVAIL</v>
          </cell>
          <cell r="T234" t="str">
            <v>CDD</v>
          </cell>
          <cell r="U234" t="str">
            <v>Contractuel</v>
          </cell>
          <cell r="V234">
            <v>43922</v>
          </cell>
          <cell r="W234">
            <v>43951</v>
          </cell>
          <cell r="Z234">
            <v>43878</v>
          </cell>
          <cell r="AA234">
            <v>2</v>
          </cell>
          <cell r="AB234">
            <v>2020</v>
          </cell>
          <cell r="AC234">
            <v>2024</v>
          </cell>
          <cell r="AD234">
            <v>5.052777777777778</v>
          </cell>
          <cell r="AE234" t="str">
            <v>&gt; 4</v>
          </cell>
          <cell r="AF234">
            <v>36391</v>
          </cell>
          <cell r="AG234">
            <v>25.564383561643837</v>
          </cell>
          <cell r="AH234" t="str">
            <v>&gt;25&lt; 35</v>
          </cell>
          <cell r="AI234">
            <v>16882575</v>
          </cell>
          <cell r="AJ234" t="str">
            <v>08</v>
          </cell>
          <cell r="AK234">
            <v>11660785</v>
          </cell>
          <cell r="AL234">
            <v>42661</v>
          </cell>
          <cell r="AM234" t="str">
            <v>FEMME</v>
          </cell>
          <cell r="AN234" t="str">
            <v>Célibataire</v>
          </cell>
          <cell r="AQ234">
            <v>3</v>
          </cell>
          <cell r="AR234">
            <v>1</v>
          </cell>
          <cell r="AS234">
            <v>44243.25</v>
          </cell>
          <cell r="AT234" t="str">
            <v>Horaire</v>
          </cell>
          <cell r="AU234">
            <v>3.1930000000000001</v>
          </cell>
          <cell r="AV234">
            <v>17</v>
          </cell>
          <cell r="AW234" t="str">
            <v>00100</v>
          </cell>
          <cell r="AX234" t="str">
            <v>00002541945</v>
          </cell>
          <cell r="AY234" t="str">
            <v>08</v>
          </cell>
          <cell r="AZ234" t="str">
            <v>LA POSTE</v>
          </cell>
          <cell r="BA234" t="str">
            <v>17001000000254194508</v>
          </cell>
          <cell r="BB234">
            <v>20</v>
          </cell>
          <cell r="BC234" t="str">
            <v>26 RUE DE SCIENCE CITE HEDI NOUIRA</v>
          </cell>
          <cell r="BD234" t="str">
            <v>SIDI HASSINE</v>
          </cell>
          <cell r="BE234">
            <v>1095</v>
          </cell>
          <cell r="BG234">
            <v>23008159</v>
          </cell>
          <cell r="BH234">
            <v>26681582</v>
          </cell>
          <cell r="BJ234" t="str">
            <v>SIDI HASSINE</v>
          </cell>
          <cell r="BK234" t="str">
            <v>-SP</v>
          </cell>
          <cell r="BN234" t="str">
            <v>17001000000254194508</v>
          </cell>
          <cell r="BO234" t="str">
            <v>SANDESNI MALEK</v>
          </cell>
          <cell r="BP234">
            <v>233</v>
          </cell>
          <cell r="BU234" t="str">
            <v>Non-Actif</v>
          </cell>
        </row>
        <row r="235">
          <cell r="B235">
            <v>234</v>
          </cell>
          <cell r="C235" t="str">
            <v>Mlle</v>
          </cell>
          <cell r="D235" t="str">
            <v>ARBI WIDED</v>
          </cell>
          <cell r="E235" t="str">
            <v>SAGE Tunisia</v>
          </cell>
          <cell r="F235" t="str">
            <v>PRODUCTION</v>
          </cell>
          <cell r="G235" t="str">
            <v>Couturière</v>
          </cell>
          <cell r="H235">
            <v>560</v>
          </cell>
          <cell r="J235" t="str">
            <v>A</v>
          </cell>
          <cell r="K235" t="str">
            <v>DIRECTS</v>
          </cell>
          <cell r="L235" t="str">
            <v>Variable cost at standard</v>
          </cell>
          <cell r="M235" t="str">
            <v>OUVRIERE SPECIALISE</v>
          </cell>
          <cell r="N235">
            <v>43878</v>
          </cell>
          <cell r="O235" t="str">
            <v>OK</v>
          </cell>
          <cell r="P235">
            <v>-857</v>
          </cell>
          <cell r="Q235">
            <v>44805</v>
          </cell>
          <cell r="R235" t="str">
            <v xml:space="preserve">abandon de poste </v>
          </cell>
          <cell r="T235" t="str">
            <v>CDD</v>
          </cell>
          <cell r="U235" t="str">
            <v>Contractuel</v>
          </cell>
          <cell r="V235">
            <v>44805</v>
          </cell>
          <cell r="W235">
            <v>44865</v>
          </cell>
          <cell r="Z235">
            <v>43878</v>
          </cell>
          <cell r="AA235">
            <v>2</v>
          </cell>
          <cell r="AB235">
            <v>2020</v>
          </cell>
          <cell r="AC235">
            <v>2024</v>
          </cell>
          <cell r="AD235">
            <v>5.052777777777778</v>
          </cell>
          <cell r="AE235" t="str">
            <v>&gt; 4</v>
          </cell>
          <cell r="AF235">
            <v>33421</v>
          </cell>
          <cell r="AG235">
            <v>33.701369863013696</v>
          </cell>
          <cell r="AH235" t="str">
            <v>&gt;25&lt; 35</v>
          </cell>
          <cell r="AI235">
            <v>16720004</v>
          </cell>
          <cell r="AJ235" t="str">
            <v>01</v>
          </cell>
          <cell r="AK235">
            <v>13611334</v>
          </cell>
          <cell r="AL235">
            <v>40504</v>
          </cell>
          <cell r="AM235" t="str">
            <v>FEMME</v>
          </cell>
          <cell r="AN235" t="str">
            <v>Célibataire</v>
          </cell>
          <cell r="AQ235">
            <v>3</v>
          </cell>
          <cell r="AR235">
            <v>3</v>
          </cell>
          <cell r="AS235">
            <v>44973.75</v>
          </cell>
          <cell r="AT235" t="str">
            <v>Horaire</v>
          </cell>
          <cell r="AU235">
            <v>3.3210000000000002</v>
          </cell>
          <cell r="AV235" t="str">
            <v>17</v>
          </cell>
          <cell r="AW235">
            <v>20600</v>
          </cell>
          <cell r="AX235" t="str">
            <v>00001683439</v>
          </cell>
          <cell r="AY235" t="str">
            <v>69</v>
          </cell>
          <cell r="AZ235" t="str">
            <v>LA POSTE</v>
          </cell>
          <cell r="BA235" t="str">
            <v>17206000000168343969</v>
          </cell>
          <cell r="BB235">
            <v>20</v>
          </cell>
          <cell r="BC235" t="str">
            <v>10 RUE ARABI SAOUDIT CITE EL FATH</v>
          </cell>
          <cell r="BD235" t="str">
            <v>SIDI HASSINE</v>
          </cell>
          <cell r="BE235">
            <v>1095</v>
          </cell>
          <cell r="BF235" t="str">
            <v>Oui</v>
          </cell>
          <cell r="BG235">
            <v>50161092</v>
          </cell>
          <cell r="BH235">
            <v>98634147</v>
          </cell>
          <cell r="BJ235" t="str">
            <v>SIDI HASSINE</v>
          </cell>
          <cell r="BK235" t="str">
            <v>A-560</v>
          </cell>
          <cell r="BM235">
            <v>46.09</v>
          </cell>
          <cell r="BN235" t="str">
            <v>17206000000168343969</v>
          </cell>
          <cell r="BO235" t="str">
            <v>ARBI WIDED</v>
          </cell>
          <cell r="BP235">
            <v>234</v>
          </cell>
          <cell r="BQ235" t="str">
            <v>Salaire Sept-22</v>
          </cell>
          <cell r="BU235" t="str">
            <v>Non-Actif</v>
          </cell>
        </row>
        <row r="236">
          <cell r="B236">
            <v>235</v>
          </cell>
          <cell r="C236" t="str">
            <v>Monsieur</v>
          </cell>
          <cell r="D236" t="str">
            <v>MECHERGUI IHEB</v>
          </cell>
          <cell r="E236" t="str">
            <v>SAGE Tunisia</v>
          </cell>
          <cell r="F236" t="str">
            <v>COUPE</v>
          </cell>
          <cell r="G236" t="str">
            <v>Coupeur</v>
          </cell>
          <cell r="K236" t="str">
            <v>DIRECTS</v>
          </cell>
          <cell r="L236" t="str">
            <v>Variable cost at standard</v>
          </cell>
          <cell r="M236" t="str">
            <v>OUVRIER COUPE</v>
          </cell>
          <cell r="N236">
            <v>43878</v>
          </cell>
          <cell r="O236" t="str">
            <v>OK</v>
          </cell>
          <cell r="P236">
            <v>-1436</v>
          </cell>
          <cell r="Q236">
            <v>44257</v>
          </cell>
          <cell r="R236" t="str">
            <v xml:space="preserve">abandon de poste </v>
          </cell>
          <cell r="T236" t="str">
            <v>CDD</v>
          </cell>
          <cell r="U236" t="str">
            <v>Contractuel</v>
          </cell>
          <cell r="V236">
            <v>44232</v>
          </cell>
          <cell r="W236">
            <v>44286</v>
          </cell>
          <cell r="X236">
            <v>43878</v>
          </cell>
          <cell r="Y236">
            <v>44231</v>
          </cell>
          <cell r="Z236">
            <v>44232</v>
          </cell>
          <cell r="AA236">
            <v>2</v>
          </cell>
          <cell r="AB236">
            <v>2020</v>
          </cell>
          <cell r="AC236">
            <v>2024</v>
          </cell>
          <cell r="AD236">
            <v>5.052777777777778</v>
          </cell>
          <cell r="AE236" t="str">
            <v>&gt; 4</v>
          </cell>
          <cell r="AF236">
            <v>37018</v>
          </cell>
          <cell r="AG236">
            <v>23.846575342465755</v>
          </cell>
          <cell r="AH236" t="str">
            <v>&lt; 25</v>
          </cell>
          <cell r="AK236" t="str">
            <v>07244261</v>
          </cell>
          <cell r="AL236">
            <v>43461</v>
          </cell>
          <cell r="AM236" t="str">
            <v>HOMME</v>
          </cell>
          <cell r="AN236" t="str">
            <v>Célibataire</v>
          </cell>
          <cell r="AQ236">
            <v>3</v>
          </cell>
          <cell r="AR236">
            <v>2</v>
          </cell>
          <cell r="AS236">
            <v>44608.5</v>
          </cell>
          <cell r="AT236" t="str">
            <v>Horaire</v>
          </cell>
          <cell r="AU236">
            <v>3.1930000000000001</v>
          </cell>
          <cell r="AV236">
            <v>17</v>
          </cell>
          <cell r="AW236" t="str">
            <v>00100</v>
          </cell>
          <cell r="AX236" t="str">
            <v>00002649253</v>
          </cell>
          <cell r="AY236">
            <v>27</v>
          </cell>
          <cell r="AZ236" t="str">
            <v>LA POSTE</v>
          </cell>
          <cell r="BA236" t="str">
            <v>17001000000264925327</v>
          </cell>
          <cell r="BB236">
            <v>20</v>
          </cell>
          <cell r="BC236" t="str">
            <v>BLOC 15 ARDH BALI NOUVELLE MEDINA 3</v>
          </cell>
          <cell r="BD236" t="str">
            <v>BEN AROUS</v>
          </cell>
          <cell r="BG236">
            <v>92845978</v>
          </cell>
          <cell r="BH236">
            <v>94942682</v>
          </cell>
          <cell r="BJ236" t="str">
            <v>YASMINETTE HÔP</v>
          </cell>
          <cell r="BK236" t="str">
            <v>-</v>
          </cell>
          <cell r="BN236" t="str">
            <v>17001000000264925327</v>
          </cell>
          <cell r="BO236" t="str">
            <v>MECHERGUI IHEB</v>
          </cell>
          <cell r="BP236">
            <v>235</v>
          </cell>
          <cell r="BU236" t="str">
            <v>Non-Actif</v>
          </cell>
        </row>
        <row r="237">
          <cell r="B237">
            <v>236</v>
          </cell>
          <cell r="C237" t="str">
            <v>Mlle</v>
          </cell>
          <cell r="D237" t="str">
            <v>BOUSIF RAKIA</v>
          </cell>
          <cell r="E237" t="str">
            <v>SAGE Tunisia</v>
          </cell>
          <cell r="F237" t="str">
            <v>PRODUCTION</v>
          </cell>
          <cell r="G237" t="str">
            <v>Couturière</v>
          </cell>
          <cell r="H237" t="str">
            <v>Panda</v>
          </cell>
          <cell r="I237" t="str">
            <v>FAWZI SENDESNI</v>
          </cell>
          <cell r="J237" t="str">
            <v>B</v>
          </cell>
          <cell r="K237" t="str">
            <v>DIRECTS</v>
          </cell>
          <cell r="L237" t="str">
            <v>Variable cost at standard</v>
          </cell>
          <cell r="M237" t="str">
            <v>OUVRIERE SPECIALISE</v>
          </cell>
          <cell r="N237">
            <v>43878</v>
          </cell>
          <cell r="O237" t="str">
            <v>OK</v>
          </cell>
          <cell r="P237">
            <v>-796</v>
          </cell>
          <cell r="Q237">
            <v>44926</v>
          </cell>
          <cell r="R237" t="str">
            <v>ABSENCE NON JUSTIFIE</v>
          </cell>
          <cell r="T237" t="str">
            <v>CDD</v>
          </cell>
          <cell r="U237" t="str">
            <v>Contractuel</v>
          </cell>
          <cell r="V237">
            <v>44866</v>
          </cell>
          <cell r="W237">
            <v>44926</v>
          </cell>
          <cell r="Z237">
            <v>43878</v>
          </cell>
          <cell r="AA237">
            <v>2</v>
          </cell>
          <cell r="AB237">
            <v>2020</v>
          </cell>
          <cell r="AC237">
            <v>2024</v>
          </cell>
          <cell r="AD237">
            <v>5.052777777777778</v>
          </cell>
          <cell r="AE237" t="str">
            <v>&gt; 4</v>
          </cell>
          <cell r="AF237">
            <v>37432</v>
          </cell>
          <cell r="AG237">
            <v>22.712328767123289</v>
          </cell>
          <cell r="AH237" t="str">
            <v>&lt; 25</v>
          </cell>
          <cell r="AI237">
            <v>17460242</v>
          </cell>
          <cell r="AJ237" t="str">
            <v>05</v>
          </cell>
          <cell r="AK237">
            <v>11664623</v>
          </cell>
          <cell r="AL237">
            <v>43039</v>
          </cell>
          <cell r="AM237" t="str">
            <v>FEMME</v>
          </cell>
          <cell r="AN237" t="str">
            <v>Célibataire</v>
          </cell>
          <cell r="AQ237">
            <v>3</v>
          </cell>
          <cell r="AR237">
            <v>3</v>
          </cell>
          <cell r="AS237">
            <v>44973.75</v>
          </cell>
          <cell r="AT237" t="str">
            <v>Horaire</v>
          </cell>
          <cell r="AU237">
            <v>3.3210000000000002</v>
          </cell>
          <cell r="AV237" t="str">
            <v>12</v>
          </cell>
          <cell r="AW237" t="str">
            <v>40600</v>
          </cell>
          <cell r="AX237" t="str">
            <v>00131297242</v>
          </cell>
          <cell r="AY237" t="str">
            <v>19</v>
          </cell>
          <cell r="AZ237" t="str">
            <v>UIB</v>
          </cell>
          <cell r="BA237" t="str">
            <v>12406000013129724219</v>
          </cell>
          <cell r="BB237">
            <v>20</v>
          </cell>
          <cell r="BC237" t="str">
            <v>CITE MED ALI JAYARA</v>
          </cell>
          <cell r="BD237" t="str">
            <v>SIDI HASSINE</v>
          </cell>
          <cell r="BE237">
            <v>1095</v>
          </cell>
          <cell r="BF237" t="str">
            <v>ok-22</v>
          </cell>
          <cell r="BG237">
            <v>20315005</v>
          </cell>
          <cell r="BH237">
            <v>28307133</v>
          </cell>
          <cell r="BJ237" t="str">
            <v>JAYARA SIDI HASSINE</v>
          </cell>
          <cell r="BK237" t="str">
            <v>B-Panda</v>
          </cell>
          <cell r="BN237" t="str">
            <v>12406000013129724219</v>
          </cell>
          <cell r="BO237" t="str">
            <v>BOUSIF RAKIA</v>
          </cell>
          <cell r="BP237">
            <v>236</v>
          </cell>
          <cell r="BR237" t="e">
            <v>#REF!</v>
          </cell>
          <cell r="BU237" t="str">
            <v>Non-Actif</v>
          </cell>
        </row>
        <row r="238">
          <cell r="B238">
            <v>237</v>
          </cell>
          <cell r="C238" t="str">
            <v>Madame</v>
          </cell>
          <cell r="D238" t="str">
            <v>BEJAOUI MONIA</v>
          </cell>
          <cell r="E238" t="str">
            <v>SAGE Tunisia</v>
          </cell>
          <cell r="F238" t="str">
            <v>PRODUCTION</v>
          </cell>
          <cell r="G238" t="str">
            <v>Couturière</v>
          </cell>
          <cell r="H238" t="str">
            <v>CP</v>
          </cell>
          <cell r="K238" t="str">
            <v>DIRECTS</v>
          </cell>
          <cell r="L238" t="str">
            <v>Variable cost at standard</v>
          </cell>
          <cell r="M238" t="str">
            <v>OUVRIERE SPECIALISE</v>
          </cell>
          <cell r="N238">
            <v>43878</v>
          </cell>
          <cell r="O238" t="str">
            <v>OK</v>
          </cell>
          <cell r="P238">
            <v>-1801</v>
          </cell>
          <cell r="Q238">
            <v>43886</v>
          </cell>
          <cell r="R238" t="str">
            <v xml:space="preserve">abandon de poste </v>
          </cell>
          <cell r="T238" t="str">
            <v>CDD</v>
          </cell>
          <cell r="U238" t="str">
            <v>Contractuel</v>
          </cell>
          <cell r="V238">
            <v>43891</v>
          </cell>
          <cell r="W238">
            <v>43921</v>
          </cell>
          <cell r="Z238">
            <v>43878</v>
          </cell>
          <cell r="AA238">
            <v>2</v>
          </cell>
          <cell r="AB238">
            <v>2020</v>
          </cell>
          <cell r="AC238">
            <v>2024</v>
          </cell>
          <cell r="AD238">
            <v>5.052777777777778</v>
          </cell>
          <cell r="AE238" t="str">
            <v>&gt; 4</v>
          </cell>
          <cell r="AF238">
            <v>30061</v>
          </cell>
          <cell r="AG238">
            <v>42.906849315068492</v>
          </cell>
          <cell r="AH238" t="str">
            <v>&gt;35&lt; 45</v>
          </cell>
          <cell r="AK238" t="str">
            <v>04706412</v>
          </cell>
          <cell r="AL238">
            <v>39309</v>
          </cell>
          <cell r="AM238" t="str">
            <v>FEMME</v>
          </cell>
          <cell r="AN238" t="str">
            <v>Marié(e)</v>
          </cell>
          <cell r="AO238">
            <v>2</v>
          </cell>
          <cell r="AQ238">
            <v>3</v>
          </cell>
          <cell r="AR238">
            <v>1</v>
          </cell>
          <cell r="AS238">
            <v>44243.25</v>
          </cell>
          <cell r="AT238" t="str">
            <v>Horaire</v>
          </cell>
          <cell r="AU238">
            <v>3.1930000000000001</v>
          </cell>
          <cell r="AV238">
            <v>17</v>
          </cell>
          <cell r="AW238" t="str">
            <v>00100</v>
          </cell>
          <cell r="AX238" t="str">
            <v>00001033184</v>
          </cell>
          <cell r="AY238">
            <v>77</v>
          </cell>
          <cell r="AZ238" t="str">
            <v>LA POSTE</v>
          </cell>
          <cell r="BA238" t="str">
            <v>17001000000103318477</v>
          </cell>
          <cell r="BB238">
            <v>20</v>
          </cell>
          <cell r="BC238" t="str">
            <v>23 RUE 42238 GHDIR EL GOLLA</v>
          </cell>
          <cell r="BD238" t="str">
            <v>HRAIRIA</v>
          </cell>
          <cell r="BG238">
            <v>94482619</v>
          </cell>
          <cell r="BJ238" t="str">
            <v>GHDIR EL GOLLA</v>
          </cell>
          <cell r="BK238" t="str">
            <v>-CP</v>
          </cell>
          <cell r="BN238" t="str">
            <v>17001000000103318477</v>
          </cell>
          <cell r="BO238" t="str">
            <v>BEJAOUI MONIA</v>
          </cell>
          <cell r="BP238">
            <v>237</v>
          </cell>
          <cell r="BU238" t="str">
            <v>Non-Actif</v>
          </cell>
        </row>
        <row r="239">
          <cell r="B239">
            <v>238</v>
          </cell>
          <cell r="C239" t="str">
            <v>Mlle</v>
          </cell>
          <cell r="D239" t="str">
            <v>FERCHICHI WIDED</v>
          </cell>
          <cell r="E239" t="str">
            <v>SAGE Tunisia</v>
          </cell>
          <cell r="F239" t="str">
            <v>LOGISTIQUE</v>
          </cell>
          <cell r="G239" t="str">
            <v>TECHNICIEN INFORMATIQUE</v>
          </cell>
          <cell r="K239" t="str">
            <v>INDIRECTS</v>
          </cell>
          <cell r="L239" t="str">
            <v>Manufacturing Fixed</v>
          </cell>
          <cell r="M239" t="str">
            <v>TECHNICIEN INFORMATIQUE</v>
          </cell>
          <cell r="N239">
            <v>43880</v>
          </cell>
          <cell r="O239" t="str">
            <v>OK</v>
          </cell>
          <cell r="P239">
            <v>-1467</v>
          </cell>
          <cell r="Q239">
            <v>44255</v>
          </cell>
          <cell r="R239" t="str">
            <v>Autre job</v>
          </cell>
          <cell r="T239" t="str">
            <v>CDD</v>
          </cell>
          <cell r="U239" t="str">
            <v>Contractuel</v>
          </cell>
          <cell r="V239">
            <v>44075</v>
          </cell>
          <cell r="W239">
            <v>44255</v>
          </cell>
          <cell r="Z239">
            <v>43880</v>
          </cell>
          <cell r="AA239">
            <v>2</v>
          </cell>
          <cell r="AB239">
            <v>2020</v>
          </cell>
          <cell r="AC239">
            <v>2024</v>
          </cell>
          <cell r="AD239">
            <v>5.0472222222222225</v>
          </cell>
          <cell r="AE239" t="str">
            <v>&gt; 4</v>
          </cell>
          <cell r="AF239">
            <v>33149</v>
          </cell>
          <cell r="AG239">
            <v>34.446575342465756</v>
          </cell>
          <cell r="AH239" t="str">
            <v>&gt;25&lt; 35</v>
          </cell>
          <cell r="AI239">
            <v>17047145</v>
          </cell>
          <cell r="AJ239" t="str">
            <v>08</v>
          </cell>
          <cell r="AK239" t="str">
            <v>09473967</v>
          </cell>
          <cell r="AL239">
            <v>42592</v>
          </cell>
          <cell r="AM239" t="str">
            <v>FEMME</v>
          </cell>
          <cell r="AN239" t="str">
            <v>Célibataire</v>
          </cell>
          <cell r="AR239">
            <v>2</v>
          </cell>
          <cell r="AS239">
            <v>44610.5</v>
          </cell>
          <cell r="AT239" t="str">
            <v>Mensuel</v>
          </cell>
          <cell r="AV239">
            <v>10</v>
          </cell>
          <cell r="AW239">
            <v>31612</v>
          </cell>
          <cell r="AX239">
            <v>61050985788</v>
          </cell>
          <cell r="AY239">
            <v>18</v>
          </cell>
          <cell r="AZ239" t="str">
            <v>STB</v>
          </cell>
          <cell r="BA239" t="str">
            <v>10316126105098578818</v>
          </cell>
          <cell r="BB239">
            <v>20</v>
          </cell>
          <cell r="BC239" t="str">
            <v>CITE MANOUBIA ZAHROUNI</v>
          </cell>
          <cell r="BF239" t="str">
            <v>Oui</v>
          </cell>
          <cell r="BG239">
            <v>25021051</v>
          </cell>
          <cell r="BJ239" t="str">
            <v>MHAMDIA</v>
          </cell>
          <cell r="BK239" t="str">
            <v>-</v>
          </cell>
          <cell r="BN239" t="str">
            <v>10316126105098578818</v>
          </cell>
          <cell r="BO239" t="str">
            <v>FERCHICHI WIDED</v>
          </cell>
          <cell r="BP239">
            <v>238</v>
          </cell>
          <cell r="BU239" t="str">
            <v>Non-Actif</v>
          </cell>
        </row>
        <row r="240">
          <cell r="B240">
            <v>239</v>
          </cell>
          <cell r="C240" t="str">
            <v>Monsieur</v>
          </cell>
          <cell r="D240" t="str">
            <v>DHAOUADI SLIM</v>
          </cell>
          <cell r="E240" t="str">
            <v>SAGE Tunisia</v>
          </cell>
          <cell r="F240" t="str">
            <v>COUPE</v>
          </cell>
          <cell r="G240" t="str">
            <v>Coupeur</v>
          </cell>
          <cell r="K240" t="str">
            <v>INDIRECTS</v>
          </cell>
          <cell r="L240" t="str">
            <v>Variable cost at standard</v>
          </cell>
          <cell r="M240" t="str">
            <v>OUVRIER COUPE</v>
          </cell>
          <cell r="N240">
            <v>43882</v>
          </cell>
          <cell r="O240" t="str">
            <v/>
          </cell>
          <cell r="P240" t="str">
            <v/>
          </cell>
          <cell r="Q240">
            <v>43922</v>
          </cell>
          <cell r="R240" t="str">
            <v>fin de contrat</v>
          </cell>
          <cell r="T240" t="str">
            <v>CIVP</v>
          </cell>
          <cell r="U240" t="str">
            <v>Contractuel</v>
          </cell>
          <cell r="X240">
            <v>43876</v>
          </cell>
          <cell r="Y240">
            <v>44241</v>
          </cell>
          <cell r="AA240">
            <v>2</v>
          </cell>
          <cell r="AB240">
            <v>2020</v>
          </cell>
          <cell r="AC240">
            <v>2024</v>
          </cell>
          <cell r="AD240">
            <v>5.041666666666667</v>
          </cell>
          <cell r="AE240" t="str">
            <v>&gt; 4</v>
          </cell>
          <cell r="AF240">
            <v>32796</v>
          </cell>
          <cell r="AG240">
            <v>35.413698630136984</v>
          </cell>
          <cell r="AH240" t="str">
            <v>&gt;35&lt; 45</v>
          </cell>
          <cell r="AI240">
            <v>15384905</v>
          </cell>
          <cell r="AJ240" t="str">
            <v>07</v>
          </cell>
          <cell r="AK240" t="str">
            <v>09161741</v>
          </cell>
          <cell r="AL240">
            <v>38835</v>
          </cell>
          <cell r="AM240" t="str">
            <v>HOMME</v>
          </cell>
          <cell r="AN240" t="str">
            <v>Marié(e)</v>
          </cell>
          <cell r="AO240">
            <v>1</v>
          </cell>
          <cell r="AQ240">
            <v>3</v>
          </cell>
          <cell r="AR240">
            <v>1</v>
          </cell>
          <cell r="AS240">
            <v>44247.25</v>
          </cell>
          <cell r="AT240" t="str">
            <v>Horaire</v>
          </cell>
          <cell r="AU240">
            <v>2.1629999999999998</v>
          </cell>
          <cell r="AV240">
            <v>17</v>
          </cell>
          <cell r="AW240">
            <v>53594</v>
          </cell>
          <cell r="AX240" t="str">
            <v>01718105816</v>
          </cell>
          <cell r="AY240">
            <v>38</v>
          </cell>
          <cell r="AZ240" t="str">
            <v>LA POSTE</v>
          </cell>
          <cell r="BA240" t="str">
            <v>17535940171810581638</v>
          </cell>
          <cell r="BB240">
            <v>20</v>
          </cell>
          <cell r="BC240" t="str">
            <v>LOT 142 BEAU SEJOUR EL AGBA</v>
          </cell>
          <cell r="BD240" t="str">
            <v>EL AGBA</v>
          </cell>
          <cell r="BG240">
            <v>55532029</v>
          </cell>
          <cell r="BH240">
            <v>50271809</v>
          </cell>
          <cell r="BJ240" t="str">
            <v>EL AGBA</v>
          </cell>
          <cell r="BK240" t="str">
            <v>-</v>
          </cell>
          <cell r="BN240" t="str">
            <v>17535940171810581638</v>
          </cell>
          <cell r="BO240" t="str">
            <v>DHAOUADI SLIM</v>
          </cell>
          <cell r="BP240">
            <v>239</v>
          </cell>
          <cell r="BU240" t="str">
            <v>Non-Actif</v>
          </cell>
        </row>
        <row r="241">
          <cell r="B241">
            <v>240</v>
          </cell>
          <cell r="C241" t="str">
            <v>Mlle</v>
          </cell>
          <cell r="D241" t="str">
            <v>BEN ABID MOUNA</v>
          </cell>
          <cell r="E241" t="str">
            <v>SAGE Tunisia</v>
          </cell>
          <cell r="F241" t="str">
            <v>PRODUCTION</v>
          </cell>
          <cell r="G241" t="str">
            <v>Couturière</v>
          </cell>
          <cell r="H241" t="str">
            <v>SA</v>
          </cell>
          <cell r="K241" t="str">
            <v>DIRECTS</v>
          </cell>
          <cell r="L241" t="str">
            <v>Variable cost at standard</v>
          </cell>
          <cell r="M241" t="str">
            <v>OUVRIERE SPECIALISE</v>
          </cell>
          <cell r="N241">
            <v>43885</v>
          </cell>
          <cell r="O241" t="str">
            <v>OK</v>
          </cell>
          <cell r="P241">
            <v>-1526</v>
          </cell>
          <cell r="Q241">
            <v>44151</v>
          </cell>
          <cell r="R241" t="str">
            <v>MALADIE</v>
          </cell>
          <cell r="T241" t="str">
            <v>CDD</v>
          </cell>
          <cell r="U241" t="str">
            <v>Contractuel</v>
          </cell>
          <cell r="V241">
            <v>44166</v>
          </cell>
          <cell r="W241">
            <v>44196</v>
          </cell>
          <cell r="Z241">
            <v>44138</v>
          </cell>
          <cell r="AA241">
            <v>2</v>
          </cell>
          <cell r="AB241">
            <v>2020</v>
          </cell>
          <cell r="AC241">
            <v>2024</v>
          </cell>
          <cell r="AD241">
            <v>5.0333333333333332</v>
          </cell>
          <cell r="AE241" t="str">
            <v>&gt; 4</v>
          </cell>
          <cell r="AF241">
            <v>30655</v>
          </cell>
          <cell r="AG241">
            <v>41.279452054794518</v>
          </cell>
          <cell r="AH241" t="str">
            <v>&gt;35&lt; 45</v>
          </cell>
          <cell r="AI241">
            <v>12661857</v>
          </cell>
          <cell r="AJ241" t="str">
            <v>09</v>
          </cell>
          <cell r="AK241" t="str">
            <v>07374073</v>
          </cell>
          <cell r="AL241">
            <v>37286</v>
          </cell>
          <cell r="AM241" t="str">
            <v>FEMME</v>
          </cell>
          <cell r="AN241" t="str">
            <v>Célibataire</v>
          </cell>
          <cell r="AQ241">
            <v>3</v>
          </cell>
          <cell r="AR241">
            <v>1</v>
          </cell>
          <cell r="AS241">
            <v>44250.25</v>
          </cell>
          <cell r="AT241" t="str">
            <v>Horaire</v>
          </cell>
          <cell r="AU241">
            <v>3.1930000000000001</v>
          </cell>
          <cell r="AV241">
            <v>17</v>
          </cell>
          <cell r="AW241" t="str">
            <v>00100</v>
          </cell>
          <cell r="AX241" t="str">
            <v>00001688284</v>
          </cell>
          <cell r="AY241">
            <v>94</v>
          </cell>
          <cell r="AZ241" t="str">
            <v>LA POSTE</v>
          </cell>
          <cell r="BA241" t="str">
            <v>17001000000168828494</v>
          </cell>
          <cell r="BB241">
            <v>20</v>
          </cell>
          <cell r="BC241" t="str">
            <v>SIDI ALI HATTAB MORNAGUIA</v>
          </cell>
          <cell r="BD241" t="str">
            <v>MANOUBA</v>
          </cell>
          <cell r="BE241">
            <v>1110</v>
          </cell>
          <cell r="BG241">
            <v>93398925</v>
          </cell>
          <cell r="BH241">
            <v>90570287</v>
          </cell>
          <cell r="BJ241" t="str">
            <v>SIDI ALI HATTAB</v>
          </cell>
          <cell r="BK241" t="str">
            <v>-SA</v>
          </cell>
          <cell r="BN241" t="str">
            <v>17001000000168828494</v>
          </cell>
          <cell r="BO241" t="str">
            <v>BEN ABID MOUNA</v>
          </cell>
          <cell r="BP241">
            <v>240</v>
          </cell>
          <cell r="BU241" t="str">
            <v>Non-Actif</v>
          </cell>
        </row>
        <row r="242">
          <cell r="B242">
            <v>241</v>
          </cell>
          <cell r="C242" t="str">
            <v>Madame</v>
          </cell>
          <cell r="D242" t="str">
            <v>CHAABANI BASMA</v>
          </cell>
          <cell r="E242" t="str">
            <v>SAGE Tunisia</v>
          </cell>
          <cell r="F242" t="str">
            <v>PRODUCTION</v>
          </cell>
          <cell r="G242" t="str">
            <v>Couturière</v>
          </cell>
          <cell r="H242">
            <v>560</v>
          </cell>
          <cell r="I242" t="str">
            <v>Mabrourk Ben Moussa</v>
          </cell>
          <cell r="J242" t="str">
            <v>A</v>
          </cell>
          <cell r="K242" t="str">
            <v>DIRECTS</v>
          </cell>
          <cell r="L242" t="str">
            <v>Variable cost at standard</v>
          </cell>
          <cell r="M242" t="str">
            <v>OUVRIERE SPECIALISE</v>
          </cell>
          <cell r="N242">
            <v>43885</v>
          </cell>
          <cell r="O242" t="str">
            <v>OK</v>
          </cell>
          <cell r="P242">
            <v>-706</v>
          </cell>
          <cell r="Q242">
            <v>44956</v>
          </cell>
          <cell r="R242" t="str">
            <v>personnel</v>
          </cell>
          <cell r="T242" t="str">
            <v>CDD</v>
          </cell>
          <cell r="U242" t="str">
            <v>Contractuel</v>
          </cell>
          <cell r="V242">
            <v>44927</v>
          </cell>
          <cell r="W242">
            <v>45016</v>
          </cell>
          <cell r="Z242">
            <v>43885</v>
          </cell>
          <cell r="AA242">
            <v>2</v>
          </cell>
          <cell r="AB242">
            <v>2020</v>
          </cell>
          <cell r="AC242">
            <v>2024</v>
          </cell>
          <cell r="AD242">
            <v>5.0333333333333332</v>
          </cell>
          <cell r="AE242" t="str">
            <v>&gt; 4</v>
          </cell>
          <cell r="AF242">
            <v>33059</v>
          </cell>
          <cell r="AG242">
            <v>34.69315068493151</v>
          </cell>
          <cell r="AH242" t="str">
            <v>&gt;25&lt; 35</v>
          </cell>
          <cell r="AI242">
            <v>16499025</v>
          </cell>
          <cell r="AJ242" t="str">
            <v>07</v>
          </cell>
          <cell r="AK242" t="str">
            <v>07738832</v>
          </cell>
          <cell r="AL242">
            <v>42702</v>
          </cell>
          <cell r="AM242" t="str">
            <v>FEMME</v>
          </cell>
          <cell r="AN242" t="str">
            <v>Marié(e)</v>
          </cell>
          <cell r="AQ242">
            <v>3</v>
          </cell>
          <cell r="AR242">
            <v>3</v>
          </cell>
          <cell r="AS242">
            <v>44980.75</v>
          </cell>
          <cell r="AT242" t="str">
            <v>Horaire</v>
          </cell>
          <cell r="AU242">
            <v>3.3210000000000002</v>
          </cell>
          <cell r="AV242" t="str">
            <v>17</v>
          </cell>
          <cell r="AW242" t="str">
            <v>00100</v>
          </cell>
          <cell r="AX242" t="str">
            <v>00002912417</v>
          </cell>
          <cell r="AY242" t="str">
            <v>18</v>
          </cell>
          <cell r="AZ242" t="str">
            <v>LA POSTE</v>
          </cell>
          <cell r="BA242" t="str">
            <v>17001000000291241718</v>
          </cell>
          <cell r="BB242">
            <v>20</v>
          </cell>
          <cell r="BC242" t="str">
            <v>26 RUE 89 CITE BOUGATFA</v>
          </cell>
          <cell r="BD242" t="str">
            <v>ZAHROUNI</v>
          </cell>
          <cell r="BF242" t="str">
            <v>Oui</v>
          </cell>
          <cell r="BG242">
            <v>53372679</v>
          </cell>
          <cell r="BJ242" t="str">
            <v>CITE HWASS ZAHROUNI</v>
          </cell>
          <cell r="BK242" t="str">
            <v>A-560</v>
          </cell>
          <cell r="BN242" t="str">
            <v>17001000000291241718</v>
          </cell>
          <cell r="BO242" t="str">
            <v>CHAABANI BASMA</v>
          </cell>
          <cell r="BP242">
            <v>241</v>
          </cell>
          <cell r="BR242" t="e">
            <v>#REF!</v>
          </cell>
          <cell r="BU242" t="str">
            <v>Non-Actif</v>
          </cell>
        </row>
        <row r="243">
          <cell r="B243">
            <v>242</v>
          </cell>
          <cell r="C243" t="str">
            <v>Mlle</v>
          </cell>
          <cell r="D243" t="str">
            <v>MHAMDI GHOFRANE</v>
          </cell>
          <cell r="E243" t="str">
            <v>SAGE Tunisia</v>
          </cell>
          <cell r="F243" t="str">
            <v>PRODUCTION</v>
          </cell>
          <cell r="G243" t="str">
            <v>Couturière</v>
          </cell>
          <cell r="H243">
            <v>560</v>
          </cell>
          <cell r="I243" t="str">
            <v>Mabrourk Ben Moussa</v>
          </cell>
          <cell r="J243" t="str">
            <v>A</v>
          </cell>
          <cell r="K243" t="str">
            <v>DIRECTS</v>
          </cell>
          <cell r="L243" t="str">
            <v>Variable cost at standard</v>
          </cell>
          <cell r="M243" t="str">
            <v>OUVRIERE SPECIALISE</v>
          </cell>
          <cell r="N243">
            <v>43885</v>
          </cell>
          <cell r="O243" t="str">
            <v>OK</v>
          </cell>
          <cell r="P243">
            <v>-462</v>
          </cell>
          <cell r="Q243">
            <v>45260</v>
          </cell>
          <cell r="R243" t="str">
            <v>fin de contrat</v>
          </cell>
          <cell r="T243" t="str">
            <v>CDD</v>
          </cell>
          <cell r="U243" t="str">
            <v>Contractuel</v>
          </cell>
          <cell r="V243">
            <v>45231</v>
          </cell>
          <cell r="W243">
            <v>45260</v>
          </cell>
          <cell r="Z243">
            <v>43885</v>
          </cell>
          <cell r="AA243">
            <v>2</v>
          </cell>
          <cell r="AB243">
            <v>2020</v>
          </cell>
          <cell r="AC243">
            <v>2024</v>
          </cell>
          <cell r="AD243">
            <v>5.0333333333333332</v>
          </cell>
          <cell r="AE243" t="str">
            <v>&gt; 4</v>
          </cell>
          <cell r="AF243">
            <v>36368</v>
          </cell>
          <cell r="AG243">
            <v>25.627397260273973</v>
          </cell>
          <cell r="AH243" t="str">
            <v>&gt;25&lt; 35</v>
          </cell>
          <cell r="AI243">
            <v>17013287</v>
          </cell>
          <cell r="AJ243" t="str">
            <v>08</v>
          </cell>
          <cell r="AK243" t="str">
            <v>07236396</v>
          </cell>
          <cell r="AL243">
            <v>42691</v>
          </cell>
          <cell r="AM243" t="str">
            <v>FEMME</v>
          </cell>
          <cell r="AN243" t="str">
            <v>Célibataire</v>
          </cell>
          <cell r="AQ243">
            <v>3</v>
          </cell>
          <cell r="AR243">
            <v>3</v>
          </cell>
          <cell r="AS243">
            <v>44980.75</v>
          </cell>
          <cell r="AT243" t="str">
            <v>Horaire</v>
          </cell>
          <cell r="AU243">
            <v>3.3210000000000002</v>
          </cell>
          <cell r="AV243" t="str">
            <v>07</v>
          </cell>
          <cell r="AW243">
            <v>10100</v>
          </cell>
          <cell r="AX243">
            <v>16105587454</v>
          </cell>
          <cell r="AY243">
            <v>52</v>
          </cell>
          <cell r="AZ243" t="str">
            <v>AMEN BANK</v>
          </cell>
          <cell r="BA243" t="str">
            <v>07101001610558745452</v>
          </cell>
          <cell r="BB243">
            <v>20</v>
          </cell>
          <cell r="BC243" t="str">
            <v>63 RUE 10401 CITE ENNOUR</v>
          </cell>
          <cell r="BD243" t="str">
            <v>TUNIS</v>
          </cell>
          <cell r="BG243">
            <v>58697960</v>
          </cell>
          <cell r="BH243">
            <v>21204297</v>
          </cell>
          <cell r="BJ243" t="str">
            <v>Arrêt 24</v>
          </cell>
          <cell r="BK243" t="str">
            <v>A-560</v>
          </cell>
          <cell r="BL243" t="str">
            <v>1.3</v>
          </cell>
          <cell r="BN243" t="str">
            <v>07101001610558745452</v>
          </cell>
          <cell r="BO243" t="str">
            <v>MHAMDI GHOFRANE</v>
          </cell>
          <cell r="BP243">
            <v>242</v>
          </cell>
          <cell r="BR243" t="e">
            <v>#N/A</v>
          </cell>
          <cell r="BU243" t="str">
            <v>Non-Actif</v>
          </cell>
        </row>
        <row r="244">
          <cell r="B244">
            <v>243</v>
          </cell>
          <cell r="C244" t="str">
            <v>Mlle</v>
          </cell>
          <cell r="D244" t="str">
            <v>SGHIRI ARBIA</v>
          </cell>
          <cell r="E244" t="str">
            <v>SAGE Tunisia</v>
          </cell>
          <cell r="F244" t="str">
            <v>PRODUCTION</v>
          </cell>
          <cell r="G244" t="str">
            <v>Couturière</v>
          </cell>
          <cell r="H244">
            <v>560</v>
          </cell>
          <cell r="I244" t="str">
            <v>Mabrourk Ben Moussa</v>
          </cell>
          <cell r="J244" t="str">
            <v>A</v>
          </cell>
          <cell r="K244" t="str">
            <v>DIRECTS</v>
          </cell>
          <cell r="L244" t="str">
            <v>Variable cost at standard</v>
          </cell>
          <cell r="M244" t="str">
            <v>OUVRIERE SPECIALISE</v>
          </cell>
          <cell r="N244">
            <v>43885</v>
          </cell>
          <cell r="O244">
            <v>45291</v>
          </cell>
          <cell r="T244" t="str">
            <v>CDI</v>
          </cell>
          <cell r="U244" t="str">
            <v>Titulaire</v>
          </cell>
          <cell r="V244">
            <v>45261</v>
          </cell>
          <cell r="W244">
            <v>45291</v>
          </cell>
          <cell r="Z244">
            <v>43885</v>
          </cell>
          <cell r="AA244">
            <v>2</v>
          </cell>
          <cell r="AB244">
            <v>2020</v>
          </cell>
          <cell r="AC244">
            <v>2024</v>
          </cell>
          <cell r="AD244">
            <v>5.0333333333333332</v>
          </cell>
          <cell r="AE244" t="str">
            <v>&gt; 4</v>
          </cell>
          <cell r="AF244">
            <v>30772</v>
          </cell>
          <cell r="AG244">
            <v>40.958904109589042</v>
          </cell>
          <cell r="AH244" t="str">
            <v>&gt;35&lt; 45</v>
          </cell>
          <cell r="AI244">
            <v>16108619</v>
          </cell>
          <cell r="AJ244" t="str">
            <v>06</v>
          </cell>
          <cell r="AK244" t="str">
            <v>07142869</v>
          </cell>
          <cell r="AL244">
            <v>38506</v>
          </cell>
          <cell r="AM244" t="str">
            <v>FEMME</v>
          </cell>
          <cell r="AN244" t="str">
            <v>Célibataire</v>
          </cell>
          <cell r="AQ244">
            <v>3</v>
          </cell>
          <cell r="AR244">
            <v>3</v>
          </cell>
          <cell r="AS244">
            <v>44980.75</v>
          </cell>
          <cell r="AT244" t="str">
            <v>Horaire</v>
          </cell>
          <cell r="AU244">
            <v>3.3210000000000002</v>
          </cell>
          <cell r="AV244" t="str">
            <v>17</v>
          </cell>
          <cell r="AW244" t="str">
            <v>00100</v>
          </cell>
          <cell r="AX244" t="str">
            <v>00002552484</v>
          </cell>
          <cell r="AY244" t="str">
            <v>13</v>
          </cell>
          <cell r="AZ244" t="str">
            <v>LA POSTE</v>
          </cell>
          <cell r="BA244" t="str">
            <v>17001000000255248413</v>
          </cell>
          <cell r="BB244">
            <v>20</v>
          </cell>
          <cell r="BC244" t="str">
            <v>12 RUE 10561 CITE ENNOUR</v>
          </cell>
          <cell r="BD244" t="str">
            <v>TUNIS</v>
          </cell>
          <cell r="BG244">
            <v>29295830</v>
          </cell>
          <cell r="BH244">
            <v>27510546</v>
          </cell>
          <cell r="BJ244" t="str">
            <v>Arrêt 24</v>
          </cell>
          <cell r="BK244" t="str">
            <v>A-560</v>
          </cell>
          <cell r="BL244" t="str">
            <v>2.1</v>
          </cell>
          <cell r="BN244" t="str">
            <v>17001000000255248413</v>
          </cell>
          <cell r="BO244" t="str">
            <v>SGHIRI ARBIA</v>
          </cell>
          <cell r="BP244">
            <v>243</v>
          </cell>
          <cell r="BR244" t="e">
            <v>#N/A</v>
          </cell>
          <cell r="BT244">
            <v>833</v>
          </cell>
          <cell r="BU244" t="str">
            <v>si</v>
          </cell>
          <cell r="BV244" t="str">
            <v>560 A SA</v>
          </cell>
        </row>
        <row r="245">
          <cell r="B245">
            <v>244</v>
          </cell>
          <cell r="C245" t="str">
            <v>Mlle</v>
          </cell>
          <cell r="D245" t="str">
            <v>DRIDI AMINA</v>
          </cell>
          <cell r="E245" t="str">
            <v>SAGE Tunisia</v>
          </cell>
          <cell r="F245" t="str">
            <v>PRODUCTION</v>
          </cell>
          <cell r="G245" t="str">
            <v>Couturière</v>
          </cell>
          <cell r="H245" t="str">
            <v>CA</v>
          </cell>
          <cell r="K245" t="str">
            <v>DIRECTS</v>
          </cell>
          <cell r="L245" t="str">
            <v>Variable cost at standard</v>
          </cell>
          <cell r="M245" t="str">
            <v>OUVRIERE SPECIALISE</v>
          </cell>
          <cell r="N245">
            <v>43885</v>
          </cell>
          <cell r="O245" t="str">
            <v>OK</v>
          </cell>
          <cell r="P245">
            <v>-1801</v>
          </cell>
          <cell r="Q245">
            <v>43902</v>
          </cell>
          <cell r="R245" t="str">
            <v xml:space="preserve">abandon de poste </v>
          </cell>
          <cell r="T245" t="str">
            <v>CDD</v>
          </cell>
          <cell r="U245" t="str">
            <v>Contractuel</v>
          </cell>
          <cell r="V245">
            <v>43885</v>
          </cell>
          <cell r="W245">
            <v>43921</v>
          </cell>
          <cell r="Z245">
            <v>43885</v>
          </cell>
          <cell r="AA245">
            <v>2</v>
          </cell>
          <cell r="AB245">
            <v>2020</v>
          </cell>
          <cell r="AC245">
            <v>2024</v>
          </cell>
          <cell r="AD245">
            <v>5.0333333333333332</v>
          </cell>
          <cell r="AE245" t="str">
            <v>&gt; 4</v>
          </cell>
          <cell r="AF245">
            <v>29580</v>
          </cell>
          <cell r="AG245">
            <v>44.224657534246575</v>
          </cell>
          <cell r="AH245" t="str">
            <v>&gt;35&lt; 45</v>
          </cell>
          <cell r="AI245">
            <v>12481444</v>
          </cell>
          <cell r="AJ245" t="str">
            <v>02</v>
          </cell>
          <cell r="AK245" t="str">
            <v>07089311</v>
          </cell>
          <cell r="AL245">
            <v>43305</v>
          </cell>
          <cell r="AM245" t="str">
            <v>FEMME</v>
          </cell>
          <cell r="AN245" t="str">
            <v>Célibataire</v>
          </cell>
          <cell r="AQ245">
            <v>3</v>
          </cell>
          <cell r="AR245">
            <v>1</v>
          </cell>
          <cell r="AS245">
            <v>44250.25</v>
          </cell>
          <cell r="AT245" t="str">
            <v>Horaire</v>
          </cell>
          <cell r="AU245">
            <v>3.1930000000000001</v>
          </cell>
          <cell r="AV245">
            <v>17</v>
          </cell>
          <cell r="AW245" t="str">
            <v>00100</v>
          </cell>
          <cell r="AX245" t="str">
            <v>00002670040</v>
          </cell>
          <cell r="AY245">
            <v>37</v>
          </cell>
          <cell r="AZ245" t="str">
            <v>LA POSTE</v>
          </cell>
          <cell r="BA245" t="str">
            <v>17001000000267004037</v>
          </cell>
          <cell r="BB245">
            <v>20</v>
          </cell>
          <cell r="BC245" t="str">
            <v>35 RUE 10112 KABARIA</v>
          </cell>
          <cell r="BD245" t="str">
            <v>TUNIS</v>
          </cell>
          <cell r="BE245">
            <v>2053</v>
          </cell>
          <cell r="BG245">
            <v>29875747</v>
          </cell>
          <cell r="BH245">
            <v>29176629</v>
          </cell>
          <cell r="BJ245" t="str">
            <v>Arrêt 24</v>
          </cell>
          <cell r="BK245" t="str">
            <v>-CA</v>
          </cell>
          <cell r="BN245" t="str">
            <v>17001000000267004037</v>
          </cell>
          <cell r="BO245" t="str">
            <v>DRIDI AMINA</v>
          </cell>
          <cell r="BP245">
            <v>244</v>
          </cell>
          <cell r="BR245" t="str">
            <v>OK POUR INTAGRATION RDV 14/07</v>
          </cell>
          <cell r="BU245" t="str">
            <v>Non-Actif</v>
          </cell>
        </row>
        <row r="246">
          <cell r="B246">
            <v>245</v>
          </cell>
          <cell r="C246" t="str">
            <v>Madame</v>
          </cell>
          <cell r="D246" t="str">
            <v>AOUADI IBTISSEM</v>
          </cell>
          <cell r="E246" t="str">
            <v>SAGE Tunisia</v>
          </cell>
          <cell r="F246" t="str">
            <v>PRODUCTION</v>
          </cell>
          <cell r="G246" t="str">
            <v>Couturière</v>
          </cell>
          <cell r="H246">
            <v>560</v>
          </cell>
          <cell r="I246" t="str">
            <v>Mabrourk Ben Moussa</v>
          </cell>
          <cell r="J246" t="str">
            <v>A</v>
          </cell>
          <cell r="K246" t="str">
            <v>DIRECTS</v>
          </cell>
          <cell r="L246" t="str">
            <v>Variable cost at standard</v>
          </cell>
          <cell r="M246" t="str">
            <v>OUVRIERE SPECIALISE</v>
          </cell>
          <cell r="N246">
            <v>43885</v>
          </cell>
          <cell r="O246" t="str">
            <v>OK</v>
          </cell>
          <cell r="P246">
            <v>-706</v>
          </cell>
          <cell r="Q246">
            <v>44927</v>
          </cell>
          <cell r="R246" t="str">
            <v>personnel</v>
          </cell>
          <cell r="T246" t="str">
            <v>CDD</v>
          </cell>
          <cell r="U246" t="str">
            <v>Contractuel</v>
          </cell>
          <cell r="V246">
            <v>44927</v>
          </cell>
          <cell r="W246">
            <v>45016</v>
          </cell>
          <cell r="Z246">
            <v>43885</v>
          </cell>
          <cell r="AA246">
            <v>2</v>
          </cell>
          <cell r="AB246">
            <v>2020</v>
          </cell>
          <cell r="AC246">
            <v>2024</v>
          </cell>
          <cell r="AD246">
            <v>5.0333333333333332</v>
          </cell>
          <cell r="AE246" t="str">
            <v>&gt; 4</v>
          </cell>
          <cell r="AF246">
            <v>31608</v>
          </cell>
          <cell r="AG246">
            <v>38.668493150684931</v>
          </cell>
          <cell r="AH246" t="str">
            <v>&gt;35&lt; 45</v>
          </cell>
          <cell r="AI246">
            <v>12668763</v>
          </cell>
          <cell r="AJ246" t="str">
            <v>07</v>
          </cell>
          <cell r="AK246" t="str">
            <v>04730929</v>
          </cell>
          <cell r="AL246">
            <v>40017</v>
          </cell>
          <cell r="AM246" t="str">
            <v>FEMME</v>
          </cell>
          <cell r="AN246" t="str">
            <v>Marié(e)</v>
          </cell>
          <cell r="AO246">
            <v>2</v>
          </cell>
          <cell r="AQ246">
            <v>3</v>
          </cell>
          <cell r="AR246">
            <v>3</v>
          </cell>
          <cell r="AS246">
            <v>44980.75</v>
          </cell>
          <cell r="AT246" t="str">
            <v>Horaire</v>
          </cell>
          <cell r="AU246">
            <v>3.3210000000000002</v>
          </cell>
          <cell r="AV246" t="str">
            <v>17</v>
          </cell>
          <cell r="AW246" t="str">
            <v>00100</v>
          </cell>
          <cell r="AX246" t="str">
            <v>00002971412</v>
          </cell>
          <cell r="AY246" t="str">
            <v>58</v>
          </cell>
          <cell r="AZ246" t="str">
            <v>LA POSTE</v>
          </cell>
          <cell r="BA246" t="str">
            <v>17001000000297141258</v>
          </cell>
          <cell r="BB246">
            <v>20</v>
          </cell>
          <cell r="BC246" t="str">
            <v>28 RUE 42259 GHDIR EL GOLLA</v>
          </cell>
          <cell r="BD246" t="str">
            <v>MANOUBA</v>
          </cell>
          <cell r="BF246" t="str">
            <v>Oui</v>
          </cell>
          <cell r="BG246">
            <v>56898697</v>
          </cell>
          <cell r="BJ246" t="str">
            <v>GHDIR EL GOLLA</v>
          </cell>
          <cell r="BK246" t="str">
            <v>A-560</v>
          </cell>
          <cell r="BN246" t="str">
            <v>17001000000297141258</v>
          </cell>
          <cell r="BO246" t="str">
            <v>AOUADI IBTISSEM</v>
          </cell>
          <cell r="BP246">
            <v>245</v>
          </cell>
          <cell r="BR246" t="e">
            <v>#REF!</v>
          </cell>
          <cell r="BU246" t="str">
            <v>Non-Actif</v>
          </cell>
        </row>
        <row r="247">
          <cell r="B247">
            <v>246</v>
          </cell>
          <cell r="C247" t="str">
            <v>Madame</v>
          </cell>
          <cell r="D247" t="str">
            <v>NOUIRA LEILA</v>
          </cell>
          <cell r="E247" t="str">
            <v>SAGE Tunisia</v>
          </cell>
          <cell r="F247" t="str">
            <v>PRODUCTION</v>
          </cell>
          <cell r="G247" t="str">
            <v>Couturière</v>
          </cell>
          <cell r="H247" t="str">
            <v>CP</v>
          </cell>
          <cell r="J247" t="str">
            <v>B</v>
          </cell>
          <cell r="K247" t="str">
            <v>DIRECTS</v>
          </cell>
          <cell r="L247" t="str">
            <v>Variable cost at standard</v>
          </cell>
          <cell r="M247" t="str">
            <v>OUVRIERE SPECIALISE</v>
          </cell>
          <cell r="N247">
            <v>44119</v>
          </cell>
          <cell r="O247" t="str">
            <v>OK</v>
          </cell>
          <cell r="P247">
            <v>-1375</v>
          </cell>
          <cell r="Q247">
            <v>44293</v>
          </cell>
          <cell r="R247" t="str">
            <v xml:space="preserve">abandon de poste </v>
          </cell>
          <cell r="T247" t="str">
            <v>CDD</v>
          </cell>
          <cell r="U247" t="str">
            <v>Contractuel</v>
          </cell>
          <cell r="V247">
            <v>44287</v>
          </cell>
          <cell r="W247">
            <v>44347</v>
          </cell>
          <cell r="Z247">
            <v>44119</v>
          </cell>
          <cell r="AA247">
            <v>10</v>
          </cell>
          <cell r="AB247">
            <v>2020</v>
          </cell>
          <cell r="AC247">
            <v>2024</v>
          </cell>
          <cell r="AD247">
            <v>4.3916666666666666</v>
          </cell>
          <cell r="AE247" t="str">
            <v>&gt; 4</v>
          </cell>
          <cell r="AF247">
            <v>33389</v>
          </cell>
          <cell r="AG247">
            <v>33.789041095890411</v>
          </cell>
          <cell r="AH247" t="str">
            <v>&gt;25&lt; 35</v>
          </cell>
          <cell r="AI247">
            <v>16287557</v>
          </cell>
          <cell r="AJ247" t="str">
            <v>02</v>
          </cell>
          <cell r="AK247" t="str">
            <v>06926471</v>
          </cell>
          <cell r="AL247">
            <v>42293</v>
          </cell>
          <cell r="AM247" t="str">
            <v>FEMME</v>
          </cell>
          <cell r="AN247" t="str">
            <v>Marié(e)</v>
          </cell>
          <cell r="AQ247">
            <v>3</v>
          </cell>
          <cell r="AR247">
            <v>1</v>
          </cell>
          <cell r="AS247">
            <v>44484.25</v>
          </cell>
          <cell r="AT247" t="str">
            <v>Horaire</v>
          </cell>
          <cell r="AU247">
            <v>3.1930000000000001</v>
          </cell>
          <cell r="AV247" t="str">
            <v>04</v>
          </cell>
          <cell r="AW247">
            <v>40107</v>
          </cell>
          <cell r="AX247">
            <v>50062527601</v>
          </cell>
          <cell r="AY247">
            <v>30</v>
          </cell>
          <cell r="AZ247" t="str">
            <v>ATTIJARI BANK</v>
          </cell>
          <cell r="BA247" t="str">
            <v>04401075006252760130</v>
          </cell>
          <cell r="BB247">
            <v>20</v>
          </cell>
          <cell r="BC247" t="str">
            <v xml:space="preserve">02 RUE EL KIFAH </v>
          </cell>
          <cell r="BD247" t="str">
            <v>MANOUBA</v>
          </cell>
          <cell r="BG247">
            <v>58148865</v>
          </cell>
          <cell r="BH247">
            <v>58325150</v>
          </cell>
          <cell r="BJ247" t="str">
            <v>MANOUBA</v>
          </cell>
          <cell r="BK247" t="str">
            <v>B-CP</v>
          </cell>
          <cell r="BN247" t="str">
            <v>04401075006252760130</v>
          </cell>
          <cell r="BO247" t="str">
            <v>NOUIRA LEILA</v>
          </cell>
          <cell r="BP247">
            <v>246</v>
          </cell>
          <cell r="BU247" t="str">
            <v>Non-Actif</v>
          </cell>
        </row>
        <row r="248">
          <cell r="B248">
            <v>247</v>
          </cell>
          <cell r="C248" t="str">
            <v>Mlle</v>
          </cell>
          <cell r="D248" t="str">
            <v>TAAMALLI WIEM</v>
          </cell>
          <cell r="E248" t="str">
            <v>SAGE Tunisia</v>
          </cell>
          <cell r="F248" t="str">
            <v>PRODUCTION</v>
          </cell>
          <cell r="G248" t="str">
            <v>Couturière</v>
          </cell>
          <cell r="H248" t="str">
            <v>SP</v>
          </cell>
          <cell r="K248" t="str">
            <v>DIRECTS</v>
          </cell>
          <cell r="L248" t="str">
            <v>Variable cost at standard</v>
          </cell>
          <cell r="M248" t="str">
            <v>OUVRIERE SPECIALISE</v>
          </cell>
          <cell r="N248">
            <v>43885</v>
          </cell>
          <cell r="O248" t="str">
            <v>OK</v>
          </cell>
          <cell r="P248">
            <v>-1771</v>
          </cell>
          <cell r="Q248">
            <v>43952</v>
          </cell>
          <cell r="R248" t="str">
            <v>MANQUE CHARGE TRAVAIL</v>
          </cell>
          <cell r="T248" t="str">
            <v>CDD</v>
          </cell>
          <cell r="U248" t="str">
            <v>Contractuel</v>
          </cell>
          <cell r="V248">
            <v>43922</v>
          </cell>
          <cell r="W248">
            <v>43951</v>
          </cell>
          <cell r="Z248">
            <v>43885</v>
          </cell>
          <cell r="AA248">
            <v>2</v>
          </cell>
          <cell r="AB248">
            <v>2020</v>
          </cell>
          <cell r="AC248">
            <v>2024</v>
          </cell>
          <cell r="AD248">
            <v>5.0333333333333332</v>
          </cell>
          <cell r="AE248" t="str">
            <v>&gt; 4</v>
          </cell>
          <cell r="AF248">
            <v>36057</v>
          </cell>
          <cell r="AG248">
            <v>26.479452054794521</v>
          </cell>
          <cell r="AH248" t="str">
            <v>&gt;25&lt; 35</v>
          </cell>
          <cell r="AI248">
            <v>17023652</v>
          </cell>
          <cell r="AJ248" t="str">
            <v>04</v>
          </cell>
          <cell r="AK248" t="str">
            <v>07222135</v>
          </cell>
          <cell r="AL248">
            <v>41932</v>
          </cell>
          <cell r="AM248" t="str">
            <v>FEMME</v>
          </cell>
          <cell r="AN248" t="str">
            <v>Célibataire</v>
          </cell>
          <cell r="AQ248">
            <v>3</v>
          </cell>
          <cell r="AR248">
            <v>1</v>
          </cell>
          <cell r="AS248">
            <v>44250.25</v>
          </cell>
          <cell r="AT248" t="str">
            <v>Horaire</v>
          </cell>
          <cell r="AU248">
            <v>3.1930000000000001</v>
          </cell>
          <cell r="AV248">
            <v>17</v>
          </cell>
          <cell r="AW248" t="str">
            <v>00100</v>
          </cell>
          <cell r="AX248" t="str">
            <v>00002538651</v>
          </cell>
          <cell r="AY248">
            <v>93</v>
          </cell>
          <cell r="AZ248" t="str">
            <v>LA POSTE</v>
          </cell>
          <cell r="BA248" t="str">
            <v>17001000000253865193</v>
          </cell>
          <cell r="BB248">
            <v>20</v>
          </cell>
          <cell r="BC248" t="str">
            <v>24 RUE 9261 JEBAL JELOUD</v>
          </cell>
          <cell r="BD248" t="str">
            <v>TUNIS</v>
          </cell>
          <cell r="BE248">
            <v>1015</v>
          </cell>
          <cell r="BG248">
            <v>50223447</v>
          </cell>
          <cell r="BH248">
            <v>95554451</v>
          </cell>
          <cell r="BJ248" t="str">
            <v>JEBAL JELOUD</v>
          </cell>
          <cell r="BK248" t="str">
            <v>-SP</v>
          </cell>
          <cell r="BN248" t="str">
            <v>17001000000253865193</v>
          </cell>
          <cell r="BO248" t="str">
            <v>TAAMALLI WIEM</v>
          </cell>
          <cell r="BP248">
            <v>247</v>
          </cell>
          <cell r="BR248" t="str">
            <v>REFUS PRB TRANSPORT</v>
          </cell>
          <cell r="BU248" t="str">
            <v>Non-Actif</v>
          </cell>
        </row>
        <row r="249">
          <cell r="B249">
            <v>248</v>
          </cell>
          <cell r="C249" t="str">
            <v>Mlle</v>
          </cell>
          <cell r="D249" t="str">
            <v>HIDRI SOUROUR</v>
          </cell>
          <cell r="E249" t="str">
            <v>SAGE Tunisia</v>
          </cell>
          <cell r="F249" t="str">
            <v>PRODUCTION</v>
          </cell>
          <cell r="G249" t="str">
            <v>Couturière</v>
          </cell>
          <cell r="H249" t="str">
            <v>Skoda</v>
          </cell>
          <cell r="I249" t="str">
            <v>abdelhalim</v>
          </cell>
          <cell r="J249" t="str">
            <v>B</v>
          </cell>
          <cell r="K249" t="str">
            <v>DIRECTS</v>
          </cell>
          <cell r="L249" t="str">
            <v>Variable cost at standard</v>
          </cell>
          <cell r="M249" t="str">
            <v>OUVRIERE SPECIALISE</v>
          </cell>
          <cell r="N249">
            <v>43885</v>
          </cell>
          <cell r="O249">
            <v>45291</v>
          </cell>
          <cell r="T249" t="str">
            <v>CDI</v>
          </cell>
          <cell r="U249" t="str">
            <v>Titulaire</v>
          </cell>
          <cell r="V249">
            <v>45261</v>
          </cell>
          <cell r="W249">
            <v>45291</v>
          </cell>
          <cell r="Z249">
            <v>43885</v>
          </cell>
          <cell r="AA249">
            <v>2</v>
          </cell>
          <cell r="AB249">
            <v>2020</v>
          </cell>
          <cell r="AC249">
            <v>2024</v>
          </cell>
          <cell r="AD249">
            <v>5.0333333333333332</v>
          </cell>
          <cell r="AE249" t="str">
            <v>&gt; 4</v>
          </cell>
          <cell r="AF249">
            <v>35771</v>
          </cell>
          <cell r="AG249">
            <v>27.263013698630136</v>
          </cell>
          <cell r="AH249" t="str">
            <v>&gt;25&lt; 35</v>
          </cell>
          <cell r="AI249">
            <v>16797369</v>
          </cell>
          <cell r="AJ249" t="str">
            <v>08</v>
          </cell>
          <cell r="AK249">
            <v>11654844</v>
          </cell>
          <cell r="AL249">
            <v>42031</v>
          </cell>
          <cell r="AM249" t="str">
            <v>FEMME</v>
          </cell>
          <cell r="AN249" t="str">
            <v>Célibataire</v>
          </cell>
          <cell r="AQ249">
            <v>3</v>
          </cell>
          <cell r="AR249">
            <v>3</v>
          </cell>
          <cell r="AS249">
            <v>44980.75</v>
          </cell>
          <cell r="AT249" t="str">
            <v>Horaire</v>
          </cell>
          <cell r="AU249">
            <v>3.3210000000000002</v>
          </cell>
          <cell r="AV249">
            <v>14</v>
          </cell>
          <cell r="AW249" t="str">
            <v>03303</v>
          </cell>
          <cell r="AX249">
            <v>31007053818</v>
          </cell>
          <cell r="AY249">
            <v>45</v>
          </cell>
          <cell r="AZ249" t="str">
            <v>BH</v>
          </cell>
          <cell r="BA249" t="str">
            <v>14033033100705381845</v>
          </cell>
          <cell r="BB249">
            <v>20</v>
          </cell>
          <cell r="BC249" t="str">
            <v>49 RUE LA France SIDI HASSINE</v>
          </cell>
          <cell r="BD249" t="str">
            <v>TUNIS</v>
          </cell>
          <cell r="BE249">
            <v>1095</v>
          </cell>
          <cell r="BG249">
            <v>27109278</v>
          </cell>
          <cell r="BH249">
            <v>55165843</v>
          </cell>
          <cell r="BJ249" t="str">
            <v>SIDI HASSINE</v>
          </cell>
          <cell r="BK249" t="str">
            <v>B-Skoda</v>
          </cell>
          <cell r="BL249" t="str">
            <v>2.1</v>
          </cell>
          <cell r="BN249" t="str">
            <v>14033033100705381845</v>
          </cell>
          <cell r="BO249" t="str">
            <v>HIDRI SOUROUR</v>
          </cell>
          <cell r="BP249">
            <v>248</v>
          </cell>
          <cell r="BR249" t="e">
            <v>#N/A</v>
          </cell>
          <cell r="BT249">
            <v>293</v>
          </cell>
          <cell r="BU249" t="str">
            <v>si</v>
          </cell>
          <cell r="BV249" t="str">
            <v>P6</v>
          </cell>
        </row>
        <row r="250">
          <cell r="B250">
            <v>249</v>
          </cell>
          <cell r="C250" t="str">
            <v>Mlle</v>
          </cell>
          <cell r="D250" t="str">
            <v>ABID OUMAYMA</v>
          </cell>
          <cell r="E250" t="str">
            <v>SAGE Tunisia</v>
          </cell>
          <cell r="F250" t="str">
            <v>PRODUCTION</v>
          </cell>
          <cell r="G250" t="str">
            <v>Couturière</v>
          </cell>
          <cell r="H250" t="str">
            <v>CA</v>
          </cell>
          <cell r="K250" t="str">
            <v>DIRECTS</v>
          </cell>
          <cell r="L250" t="str">
            <v>Variable cost at standard</v>
          </cell>
          <cell r="M250" t="str">
            <v>OUVRIERE SPECIALISE</v>
          </cell>
          <cell r="N250">
            <v>43885</v>
          </cell>
          <cell r="O250" t="str">
            <v>OK</v>
          </cell>
          <cell r="P250">
            <v>-1771</v>
          </cell>
          <cell r="Q250">
            <v>43952</v>
          </cell>
          <cell r="R250" t="str">
            <v>MANQUE CHARGE TRAVAIL</v>
          </cell>
          <cell r="T250" t="str">
            <v>CDD</v>
          </cell>
          <cell r="U250" t="str">
            <v>Contractuel</v>
          </cell>
          <cell r="V250">
            <v>43922</v>
          </cell>
          <cell r="W250">
            <v>43951</v>
          </cell>
          <cell r="Z250">
            <v>43885</v>
          </cell>
          <cell r="AA250">
            <v>2</v>
          </cell>
          <cell r="AB250">
            <v>2020</v>
          </cell>
          <cell r="AC250">
            <v>2024</v>
          </cell>
          <cell r="AD250">
            <v>5.0333333333333332</v>
          </cell>
          <cell r="AE250" t="str">
            <v>&gt; 4</v>
          </cell>
          <cell r="AF250">
            <v>36552</v>
          </cell>
          <cell r="AG250">
            <v>25.123287671232877</v>
          </cell>
          <cell r="AH250" t="str">
            <v>&gt;25&lt; 35</v>
          </cell>
          <cell r="AI250">
            <v>17108884</v>
          </cell>
          <cell r="AJ250" t="str">
            <v>03</v>
          </cell>
          <cell r="AK250">
            <v>14356559</v>
          </cell>
          <cell r="AL250">
            <v>42696</v>
          </cell>
          <cell r="AM250" t="str">
            <v>FEMME</v>
          </cell>
          <cell r="AN250" t="str">
            <v>Célibataire</v>
          </cell>
          <cell r="AQ250">
            <v>3</v>
          </cell>
          <cell r="AR250">
            <v>1</v>
          </cell>
          <cell r="AS250">
            <v>44250.25</v>
          </cell>
          <cell r="AT250" t="str">
            <v>Horaire</v>
          </cell>
          <cell r="AU250">
            <v>3.1930000000000001</v>
          </cell>
          <cell r="AV250">
            <v>17</v>
          </cell>
          <cell r="AW250" t="str">
            <v>00100</v>
          </cell>
          <cell r="AX250" t="str">
            <v>00002533766</v>
          </cell>
          <cell r="AY250" t="str">
            <v>04</v>
          </cell>
          <cell r="AZ250" t="str">
            <v>LA POSTE</v>
          </cell>
          <cell r="BA250" t="str">
            <v>17001000000253376604</v>
          </cell>
          <cell r="BB250">
            <v>20</v>
          </cell>
          <cell r="BC250" t="str">
            <v>RUE EL ASALA SANHEJA 2 OUED ELLIL</v>
          </cell>
          <cell r="BD250" t="str">
            <v>MANOUBA</v>
          </cell>
          <cell r="BE250">
            <v>2021</v>
          </cell>
          <cell r="BG250">
            <v>29014314</v>
          </cell>
          <cell r="BH250">
            <v>51007116</v>
          </cell>
          <cell r="BJ250" t="str">
            <v>SANHEJA</v>
          </cell>
          <cell r="BK250" t="str">
            <v>-CA</v>
          </cell>
          <cell r="BN250" t="str">
            <v>17001000000253376604</v>
          </cell>
          <cell r="BO250" t="str">
            <v>ABID OUMAYMA</v>
          </cell>
          <cell r="BP250">
            <v>249</v>
          </cell>
          <cell r="BU250" t="str">
            <v>Non-Actif</v>
          </cell>
        </row>
        <row r="251">
          <cell r="B251">
            <v>250</v>
          </cell>
          <cell r="C251" t="str">
            <v>Mlle</v>
          </cell>
          <cell r="D251" t="str">
            <v>MEJRI MAISSA</v>
          </cell>
          <cell r="E251" t="str">
            <v>SAGE Tunisia</v>
          </cell>
          <cell r="F251" t="str">
            <v>PRODUCTION</v>
          </cell>
          <cell r="G251" t="str">
            <v>Couturière</v>
          </cell>
          <cell r="H251" t="str">
            <v>CP</v>
          </cell>
          <cell r="J251" t="str">
            <v>A</v>
          </cell>
          <cell r="K251" t="str">
            <v>DIRECTS</v>
          </cell>
          <cell r="L251" t="str">
            <v>Variable cost at standard</v>
          </cell>
          <cell r="M251" t="str">
            <v>OUVRIERE SPECIALISE</v>
          </cell>
          <cell r="N251">
            <v>43885</v>
          </cell>
          <cell r="O251" t="str">
            <v>OK</v>
          </cell>
          <cell r="P251">
            <v>-1283</v>
          </cell>
          <cell r="Q251">
            <v>44379</v>
          </cell>
          <cell r="R251" t="str">
            <v xml:space="preserve">abandon de poste </v>
          </cell>
          <cell r="T251" t="str">
            <v>CDD</v>
          </cell>
          <cell r="U251" t="str">
            <v>Contractuel</v>
          </cell>
          <cell r="V251">
            <v>44378</v>
          </cell>
          <cell r="W251">
            <v>44439</v>
          </cell>
          <cell r="Z251">
            <v>43885</v>
          </cell>
          <cell r="AA251">
            <v>2</v>
          </cell>
          <cell r="AB251">
            <v>2020</v>
          </cell>
          <cell r="AC251">
            <v>2024</v>
          </cell>
          <cell r="AD251">
            <v>5.0333333333333332</v>
          </cell>
          <cell r="AE251" t="str">
            <v>&gt; 4</v>
          </cell>
          <cell r="AF251">
            <v>36193</v>
          </cell>
          <cell r="AG251">
            <v>26.106849315068494</v>
          </cell>
          <cell r="AH251" t="str">
            <v>&gt;25&lt; 35</v>
          </cell>
          <cell r="AI251">
            <v>16882659</v>
          </cell>
          <cell r="AJ251" t="str">
            <v>07</v>
          </cell>
          <cell r="AK251">
            <v>11652711</v>
          </cell>
          <cell r="AL251">
            <v>41859</v>
          </cell>
          <cell r="AM251" t="str">
            <v>FEMME</v>
          </cell>
          <cell r="AN251" t="str">
            <v>Célibataire</v>
          </cell>
          <cell r="AQ251">
            <v>3</v>
          </cell>
          <cell r="AR251">
            <v>2</v>
          </cell>
          <cell r="AS251">
            <v>44615.5</v>
          </cell>
          <cell r="AT251" t="str">
            <v>Horaire</v>
          </cell>
          <cell r="AU251">
            <v>3.1930000000000001</v>
          </cell>
          <cell r="AV251">
            <v>17</v>
          </cell>
          <cell r="AW251" t="str">
            <v>00100</v>
          </cell>
          <cell r="AX251" t="str">
            <v>00002918214</v>
          </cell>
          <cell r="AY251">
            <v>87</v>
          </cell>
          <cell r="AZ251" t="str">
            <v>LA POSTE</v>
          </cell>
          <cell r="BA251" t="str">
            <v>17001000000291821487</v>
          </cell>
          <cell r="BB251">
            <v>20</v>
          </cell>
          <cell r="BC251" t="str">
            <v>23 RUE MONCEF BAY SIDI HASSINE</v>
          </cell>
          <cell r="BD251" t="str">
            <v>TUNIS</v>
          </cell>
          <cell r="BE251">
            <v>1095</v>
          </cell>
          <cell r="BF251" t="str">
            <v>Oui</v>
          </cell>
          <cell r="BG251">
            <v>54600101</v>
          </cell>
          <cell r="BH251">
            <v>20034085</v>
          </cell>
          <cell r="BJ251" t="str">
            <v>JAYARA SIDI HASSINE</v>
          </cell>
          <cell r="BK251" t="str">
            <v>A-CP</v>
          </cell>
          <cell r="BN251" t="str">
            <v>17001000000291821487</v>
          </cell>
          <cell r="BO251" t="str">
            <v>MEJRI MAISSA</v>
          </cell>
          <cell r="BP251">
            <v>250</v>
          </cell>
          <cell r="BU251" t="str">
            <v>Non-Actif</v>
          </cell>
        </row>
        <row r="252">
          <cell r="B252">
            <v>251</v>
          </cell>
          <cell r="C252" t="str">
            <v>Madame</v>
          </cell>
          <cell r="D252" t="str">
            <v>MEJRI AMENI</v>
          </cell>
          <cell r="E252" t="str">
            <v>SAGE Tunisia</v>
          </cell>
          <cell r="F252" t="str">
            <v>PRODUCTION</v>
          </cell>
          <cell r="G252" t="str">
            <v>Couturière</v>
          </cell>
          <cell r="H252">
            <v>520</v>
          </cell>
          <cell r="J252" t="str">
            <v>B</v>
          </cell>
          <cell r="K252" t="str">
            <v>DIRECTS</v>
          </cell>
          <cell r="L252" t="str">
            <v>Variable cost at standard</v>
          </cell>
          <cell r="M252" t="str">
            <v>OUVRIERE SPECIALISE</v>
          </cell>
          <cell r="N252">
            <v>43885</v>
          </cell>
          <cell r="O252" t="str">
            <v>OK</v>
          </cell>
          <cell r="P252">
            <v>-1314</v>
          </cell>
          <cell r="Q252">
            <v>44394</v>
          </cell>
          <cell r="R252" t="str">
            <v>ABSENCE NON JUSTIFIE</v>
          </cell>
          <cell r="T252" t="str">
            <v>CDD</v>
          </cell>
          <cell r="U252" t="str">
            <v>Contractuel</v>
          </cell>
          <cell r="V252">
            <v>44348</v>
          </cell>
          <cell r="W252">
            <v>44408</v>
          </cell>
          <cell r="Z252">
            <v>43885</v>
          </cell>
          <cell r="AA252">
            <v>2</v>
          </cell>
          <cell r="AB252">
            <v>2020</v>
          </cell>
          <cell r="AC252">
            <v>2024</v>
          </cell>
          <cell r="AD252">
            <v>5.0333333333333332</v>
          </cell>
          <cell r="AE252" t="str">
            <v>&gt; 4</v>
          </cell>
          <cell r="AF252">
            <v>34507</v>
          </cell>
          <cell r="AG252">
            <v>30.726027397260275</v>
          </cell>
          <cell r="AH252" t="str">
            <v>&gt;25&lt; 35</v>
          </cell>
          <cell r="AI252">
            <v>16628914</v>
          </cell>
          <cell r="AJ252" t="str">
            <v>05</v>
          </cell>
          <cell r="AK252" t="str">
            <v>04849105</v>
          </cell>
          <cell r="AL252">
            <v>41132</v>
          </cell>
          <cell r="AM252" t="str">
            <v>FEMME</v>
          </cell>
          <cell r="AN252" t="str">
            <v>Marié(e)</v>
          </cell>
          <cell r="AO252">
            <v>1</v>
          </cell>
          <cell r="AQ252">
            <v>3</v>
          </cell>
          <cell r="AR252">
            <v>2</v>
          </cell>
          <cell r="AS252">
            <v>44615.5</v>
          </cell>
          <cell r="AT252" t="str">
            <v>Horaire</v>
          </cell>
          <cell r="AU252">
            <v>3.1930000000000001</v>
          </cell>
          <cell r="AV252">
            <v>17</v>
          </cell>
          <cell r="AW252" t="str">
            <v>00100</v>
          </cell>
          <cell r="AX252" t="str">
            <v>00002910328</v>
          </cell>
          <cell r="AY252">
            <v>77</v>
          </cell>
          <cell r="AZ252" t="str">
            <v>LA POSTE</v>
          </cell>
          <cell r="BA252" t="str">
            <v>17001000000291032877</v>
          </cell>
          <cell r="BB252">
            <v>20</v>
          </cell>
          <cell r="BC252" t="str">
            <v>4 RUE ELLAYMOUN SIDI HASSINE</v>
          </cell>
          <cell r="BD252" t="str">
            <v>TUNIS</v>
          </cell>
          <cell r="BE252">
            <v>1095</v>
          </cell>
          <cell r="BF252" t="str">
            <v>OK-21</v>
          </cell>
          <cell r="BG252">
            <v>21763650</v>
          </cell>
          <cell r="BH252">
            <v>20076067</v>
          </cell>
          <cell r="BJ252" t="str">
            <v>JAYARA SIDI HASSINE</v>
          </cell>
          <cell r="BK252" t="str">
            <v>B-520</v>
          </cell>
          <cell r="BN252" t="str">
            <v>17001000000291032877</v>
          </cell>
          <cell r="BO252" t="str">
            <v>MEJRI AMENI</v>
          </cell>
          <cell r="BP252">
            <v>251</v>
          </cell>
          <cell r="BU252" t="str">
            <v>Non-Actif</v>
          </cell>
        </row>
        <row r="253">
          <cell r="B253">
            <v>252</v>
          </cell>
          <cell r="C253" t="str">
            <v>Madame</v>
          </cell>
          <cell r="D253" t="str">
            <v>MAATOUGUI RIM</v>
          </cell>
          <cell r="E253" t="str">
            <v>SAGE Tunisia</v>
          </cell>
          <cell r="F253" t="str">
            <v>PRODUCTION</v>
          </cell>
          <cell r="G253" t="str">
            <v>Couturière</v>
          </cell>
          <cell r="H253" t="str">
            <v>AP-T</v>
          </cell>
          <cell r="K253" t="str">
            <v>DIRECTS</v>
          </cell>
          <cell r="L253" t="str">
            <v>Variable cost at standard</v>
          </cell>
          <cell r="M253" t="str">
            <v>OUVRIERE SPECIALISE</v>
          </cell>
          <cell r="N253">
            <v>43885</v>
          </cell>
          <cell r="O253" t="str">
            <v>OK</v>
          </cell>
          <cell r="P253">
            <v>-1618</v>
          </cell>
          <cell r="Q253">
            <v>44098</v>
          </cell>
          <cell r="R253" t="str">
            <v xml:space="preserve">abandon de poste </v>
          </cell>
          <cell r="T253" t="str">
            <v>CDD</v>
          </cell>
          <cell r="U253" t="str">
            <v>Contractuel</v>
          </cell>
          <cell r="V253">
            <v>44086</v>
          </cell>
          <cell r="W253">
            <v>44104</v>
          </cell>
          <cell r="Z253">
            <v>43885</v>
          </cell>
          <cell r="AA253">
            <v>2</v>
          </cell>
          <cell r="AB253">
            <v>2020</v>
          </cell>
          <cell r="AC253">
            <v>2024</v>
          </cell>
          <cell r="AD253">
            <v>5.0333333333333332</v>
          </cell>
          <cell r="AE253" t="str">
            <v>&gt; 4</v>
          </cell>
          <cell r="AF253">
            <v>31335</v>
          </cell>
          <cell r="AG253">
            <v>39.416438356164385</v>
          </cell>
          <cell r="AH253" t="str">
            <v>&gt;35&lt; 45</v>
          </cell>
          <cell r="AI253">
            <v>12497434</v>
          </cell>
          <cell r="AJ253" t="str">
            <v>00</v>
          </cell>
          <cell r="AK253" t="str">
            <v>04734747</v>
          </cell>
          <cell r="AL253">
            <v>37891</v>
          </cell>
          <cell r="AM253" t="str">
            <v>FEMME</v>
          </cell>
          <cell r="AN253" t="str">
            <v>Marié(e)</v>
          </cell>
          <cell r="AQ253">
            <v>3</v>
          </cell>
          <cell r="AR253">
            <v>1</v>
          </cell>
          <cell r="AS253">
            <v>44250.25</v>
          </cell>
          <cell r="AT253" t="str">
            <v>Horaire</v>
          </cell>
          <cell r="AU253">
            <v>3.1930000000000001</v>
          </cell>
          <cell r="AV253" t="str">
            <v>08</v>
          </cell>
          <cell r="AW253" t="str">
            <v>00100</v>
          </cell>
          <cell r="AX253" t="str">
            <v>07840094302</v>
          </cell>
          <cell r="AY253">
            <v>81</v>
          </cell>
          <cell r="AZ253" t="str">
            <v>BIAT</v>
          </cell>
          <cell r="BA253" t="str">
            <v>08001000784009430281</v>
          </cell>
          <cell r="BB253">
            <v>20</v>
          </cell>
          <cell r="BC253" t="str">
            <v>9 RUE 214 CITE MRAD</v>
          </cell>
          <cell r="BD253" t="str">
            <v>SIDI HASSINE</v>
          </cell>
          <cell r="BE253">
            <v>1095</v>
          </cell>
          <cell r="BG253">
            <v>21136879</v>
          </cell>
          <cell r="BH253">
            <v>25302123</v>
          </cell>
          <cell r="BJ253" t="str">
            <v>SIDI HASSINE</v>
          </cell>
          <cell r="BK253" t="str">
            <v>-AP-T</v>
          </cell>
          <cell r="BN253" t="str">
            <v>08001000784009430281</v>
          </cell>
          <cell r="BO253" t="str">
            <v>MAATOUGUI RIM</v>
          </cell>
          <cell r="BP253">
            <v>252</v>
          </cell>
          <cell r="BU253" t="str">
            <v>Non-Actif</v>
          </cell>
        </row>
        <row r="254">
          <cell r="B254">
            <v>253</v>
          </cell>
          <cell r="C254" t="str">
            <v>Mlle</v>
          </cell>
          <cell r="D254" t="str">
            <v>HAMDI MARWA</v>
          </cell>
          <cell r="E254" t="str">
            <v>SAGE Tunisia</v>
          </cell>
          <cell r="F254" t="str">
            <v>PRODUCTION</v>
          </cell>
          <cell r="G254" t="str">
            <v>Couturière</v>
          </cell>
          <cell r="H254" t="str">
            <v>Panda</v>
          </cell>
          <cell r="I254" t="str">
            <v>FAWZI SENDESNI</v>
          </cell>
          <cell r="J254" t="str">
            <v>B</v>
          </cell>
          <cell r="K254" t="str">
            <v>DIRECTS</v>
          </cell>
          <cell r="L254" t="str">
            <v>Variable cost at standard</v>
          </cell>
          <cell r="M254" t="str">
            <v>OUVRIERE SPECIALISE</v>
          </cell>
          <cell r="N254">
            <v>43885</v>
          </cell>
          <cell r="O254" t="str">
            <v>OK</v>
          </cell>
          <cell r="P254">
            <v>-431</v>
          </cell>
          <cell r="Q254">
            <v>45291</v>
          </cell>
          <cell r="R254" t="str">
            <v>Fin de contrat</v>
          </cell>
          <cell r="T254" t="str">
            <v>CDD</v>
          </cell>
          <cell r="U254" t="str">
            <v>Contractuel</v>
          </cell>
          <cell r="V254">
            <v>45261</v>
          </cell>
          <cell r="W254">
            <v>45291</v>
          </cell>
          <cell r="Z254">
            <v>43885</v>
          </cell>
          <cell r="AA254">
            <v>2</v>
          </cell>
          <cell r="AB254">
            <v>2020</v>
          </cell>
          <cell r="AC254">
            <v>2024</v>
          </cell>
          <cell r="AD254">
            <v>5.0333333333333332</v>
          </cell>
          <cell r="AE254" t="str">
            <v>&gt; 4</v>
          </cell>
          <cell r="AF254">
            <v>32306</v>
          </cell>
          <cell r="AG254">
            <v>36.756164383561647</v>
          </cell>
          <cell r="AH254" t="str">
            <v>&gt;35&lt; 45</v>
          </cell>
          <cell r="AI254">
            <v>16097899</v>
          </cell>
          <cell r="AJ254" t="str">
            <v>02</v>
          </cell>
          <cell r="AK254" t="str">
            <v>04802733</v>
          </cell>
          <cell r="AL254">
            <v>38722</v>
          </cell>
          <cell r="AM254" t="str">
            <v>FEMME</v>
          </cell>
          <cell r="AN254" t="str">
            <v>Célibataire</v>
          </cell>
          <cell r="AQ254">
            <v>3</v>
          </cell>
          <cell r="AR254">
            <v>3</v>
          </cell>
          <cell r="AS254">
            <v>44980.75</v>
          </cell>
          <cell r="AT254" t="str">
            <v>Horaire</v>
          </cell>
          <cell r="AU254">
            <v>3.3210000000000002</v>
          </cell>
          <cell r="AV254" t="str">
            <v>24</v>
          </cell>
          <cell r="AW254" t="str">
            <v>02005</v>
          </cell>
          <cell r="AX254" t="str">
            <v>19272511101</v>
          </cell>
          <cell r="AY254" t="str">
            <v>55</v>
          </cell>
          <cell r="AZ254" t="str">
            <v>BTE</v>
          </cell>
          <cell r="BA254" t="str">
            <v>24020051927251110155</v>
          </cell>
          <cell r="BB254">
            <v>20</v>
          </cell>
          <cell r="BC254" t="str">
            <v>LOT 257 CITE SALAH BEN ALI SIDI HASSINE</v>
          </cell>
          <cell r="BD254" t="str">
            <v>TUNIS</v>
          </cell>
          <cell r="BE254">
            <v>1095</v>
          </cell>
          <cell r="BF254">
            <v>45056</v>
          </cell>
          <cell r="BG254">
            <v>24192057</v>
          </cell>
          <cell r="BH254">
            <v>22739033</v>
          </cell>
          <cell r="BJ254" t="str">
            <v>EZZOUHOUR</v>
          </cell>
          <cell r="BK254" t="str">
            <v>B-Panda</v>
          </cell>
          <cell r="BL254" t="str">
            <v>1.3</v>
          </cell>
          <cell r="BN254" t="str">
            <v>24020051927251110155</v>
          </cell>
          <cell r="BO254" t="str">
            <v>HAMDI MARWA</v>
          </cell>
          <cell r="BP254">
            <v>253</v>
          </cell>
          <cell r="BR254" t="e">
            <v>#N/A</v>
          </cell>
          <cell r="BU254" t="str">
            <v>Non-Actif</v>
          </cell>
        </row>
        <row r="255">
          <cell r="B255">
            <v>254</v>
          </cell>
          <cell r="C255" t="str">
            <v>Madame</v>
          </cell>
          <cell r="D255" t="str">
            <v>JAIDI OLFA</v>
          </cell>
          <cell r="E255" t="str">
            <v>SAGE Tunisia</v>
          </cell>
          <cell r="F255" t="str">
            <v>PRODUCTION</v>
          </cell>
          <cell r="G255" t="str">
            <v>Couturière</v>
          </cell>
          <cell r="H255" t="str">
            <v>CA</v>
          </cell>
          <cell r="K255" t="str">
            <v>DIRECTS</v>
          </cell>
          <cell r="L255" t="str">
            <v>Variable cost at standard</v>
          </cell>
          <cell r="M255" t="str">
            <v>OUVRIERE SPECIALISE</v>
          </cell>
          <cell r="N255">
            <v>43885</v>
          </cell>
          <cell r="O255" t="str">
            <v>OK</v>
          </cell>
          <cell r="P255">
            <v>-1771</v>
          </cell>
          <cell r="Q255">
            <v>43952</v>
          </cell>
          <cell r="R255" t="str">
            <v>MANQUE CHARGE TRAVAIL</v>
          </cell>
          <cell r="T255" t="str">
            <v>CDD</v>
          </cell>
          <cell r="U255" t="str">
            <v>Contractuel</v>
          </cell>
          <cell r="V255">
            <v>43922</v>
          </cell>
          <cell r="W255">
            <v>43951</v>
          </cell>
          <cell r="Z255">
            <v>43885</v>
          </cell>
          <cell r="AA255">
            <v>2</v>
          </cell>
          <cell r="AB255">
            <v>2020</v>
          </cell>
          <cell r="AC255">
            <v>2024</v>
          </cell>
          <cell r="AD255">
            <v>5.0333333333333332</v>
          </cell>
          <cell r="AE255" t="str">
            <v>&gt; 4</v>
          </cell>
          <cell r="AF255">
            <v>30907</v>
          </cell>
          <cell r="AG255">
            <v>40.589041095890408</v>
          </cell>
          <cell r="AH255" t="str">
            <v>&gt;35&lt; 45</v>
          </cell>
          <cell r="AI255">
            <v>12953746</v>
          </cell>
          <cell r="AJ255" t="str">
            <v>05</v>
          </cell>
          <cell r="AK255" t="str">
            <v>04574987</v>
          </cell>
          <cell r="AL255">
            <v>42258</v>
          </cell>
          <cell r="AM255" t="str">
            <v>FEMME</v>
          </cell>
          <cell r="AN255" t="str">
            <v>Marié(e)</v>
          </cell>
          <cell r="AO255">
            <v>1</v>
          </cell>
          <cell r="AQ255">
            <v>3</v>
          </cell>
          <cell r="AR255">
            <v>1</v>
          </cell>
          <cell r="AS255">
            <v>44250.25</v>
          </cell>
          <cell r="AT255" t="str">
            <v>Horaire</v>
          </cell>
          <cell r="AU255">
            <v>3.1930000000000001</v>
          </cell>
          <cell r="AV255" t="str">
            <v>05</v>
          </cell>
          <cell r="AW255" t="str">
            <v>04600</v>
          </cell>
          <cell r="AX255" t="str">
            <v>01145013050</v>
          </cell>
          <cell r="AY255">
            <v>32</v>
          </cell>
          <cell r="AZ255" t="str">
            <v>BT</v>
          </cell>
          <cell r="BA255" t="str">
            <v>05046000114501305032</v>
          </cell>
          <cell r="BB255">
            <v>20</v>
          </cell>
          <cell r="BC255" t="str">
            <v>6 RUE EZZOUHOUR CITE MED ALI</v>
          </cell>
          <cell r="BD255" t="str">
            <v>SIDI HASSINE</v>
          </cell>
          <cell r="BE255">
            <v>1095</v>
          </cell>
          <cell r="BG255">
            <v>27543537</v>
          </cell>
          <cell r="BH255">
            <v>52693080</v>
          </cell>
          <cell r="BJ255" t="str">
            <v>JAYARA SIDI HASSINE</v>
          </cell>
          <cell r="BK255" t="str">
            <v>-CA</v>
          </cell>
          <cell r="BN255" t="str">
            <v>05046000114501305032</v>
          </cell>
          <cell r="BO255" t="str">
            <v>JAIDI OLFA</v>
          </cell>
          <cell r="BP255">
            <v>254</v>
          </cell>
          <cell r="BU255" t="str">
            <v>Non-Actif</v>
          </cell>
        </row>
        <row r="256">
          <cell r="B256">
            <v>255</v>
          </cell>
          <cell r="C256" t="str">
            <v>Madame</v>
          </cell>
          <cell r="D256" t="str">
            <v>NAGAZI HAJER</v>
          </cell>
          <cell r="E256" t="str">
            <v>SAGE Tunisia</v>
          </cell>
          <cell r="F256" t="str">
            <v>PRODUCTION</v>
          </cell>
          <cell r="G256" t="str">
            <v>Couturière</v>
          </cell>
          <cell r="H256" t="str">
            <v>AP-T</v>
          </cell>
          <cell r="K256" t="str">
            <v>DIRECTS</v>
          </cell>
          <cell r="L256" t="str">
            <v>Variable cost at standard</v>
          </cell>
          <cell r="M256" t="str">
            <v>OUVRIERE SPECIALISE</v>
          </cell>
          <cell r="N256">
            <v>43885</v>
          </cell>
          <cell r="O256" t="str">
            <v>OK</v>
          </cell>
          <cell r="P256">
            <v>-1557</v>
          </cell>
          <cell r="Q256">
            <v>44142</v>
          </cell>
          <cell r="R256" t="str">
            <v xml:space="preserve">abandon de poste </v>
          </cell>
          <cell r="T256" t="str">
            <v>CDD</v>
          </cell>
          <cell r="U256" t="str">
            <v>Contractuel</v>
          </cell>
          <cell r="V256">
            <v>44105</v>
          </cell>
          <cell r="W256">
            <v>44165</v>
          </cell>
          <cell r="Z256">
            <v>43885</v>
          </cell>
          <cell r="AA256">
            <v>2</v>
          </cell>
          <cell r="AB256">
            <v>2020</v>
          </cell>
          <cell r="AC256">
            <v>2024</v>
          </cell>
          <cell r="AD256">
            <v>5.0333333333333332</v>
          </cell>
          <cell r="AE256" t="str">
            <v>&gt; 4</v>
          </cell>
          <cell r="AF256">
            <v>33383</v>
          </cell>
          <cell r="AG256">
            <v>33.805479452054797</v>
          </cell>
          <cell r="AH256" t="str">
            <v>&gt;25&lt; 35</v>
          </cell>
          <cell r="AI256">
            <v>16256800</v>
          </cell>
          <cell r="AJ256" t="str">
            <v>02</v>
          </cell>
          <cell r="AK256" t="str">
            <v>04830673</v>
          </cell>
          <cell r="AL256">
            <v>43369</v>
          </cell>
          <cell r="AM256" t="str">
            <v>FEMME</v>
          </cell>
          <cell r="AN256" t="str">
            <v>Marié(e)</v>
          </cell>
          <cell r="AQ256">
            <v>3</v>
          </cell>
          <cell r="AR256">
            <v>1</v>
          </cell>
          <cell r="AS256">
            <v>44250.25</v>
          </cell>
          <cell r="AT256" t="str">
            <v>Horaire</v>
          </cell>
          <cell r="AU256">
            <v>3.1930000000000001</v>
          </cell>
          <cell r="AV256">
            <v>12</v>
          </cell>
          <cell r="AW256">
            <v>40600</v>
          </cell>
          <cell r="AX256" t="str">
            <v>00002371116</v>
          </cell>
          <cell r="AY256">
            <v>15</v>
          </cell>
          <cell r="AZ256" t="str">
            <v>UIB</v>
          </cell>
          <cell r="BA256" t="str">
            <v>12406000000237111615</v>
          </cell>
          <cell r="BB256">
            <v>20</v>
          </cell>
          <cell r="BC256" t="str">
            <v>22 RUE BAHR ECHAMEL JAYARA</v>
          </cell>
          <cell r="BD256" t="str">
            <v>TUNIS</v>
          </cell>
          <cell r="BE256">
            <v>1095</v>
          </cell>
          <cell r="BF256" t="str">
            <v>Oui</v>
          </cell>
          <cell r="BG256">
            <v>97403083</v>
          </cell>
          <cell r="BH256">
            <v>27175338</v>
          </cell>
          <cell r="BJ256" t="str">
            <v>JAYARA SIDI HASSINE</v>
          </cell>
          <cell r="BK256" t="str">
            <v>-AP-T</v>
          </cell>
          <cell r="BN256" t="str">
            <v>12406000000237111615</v>
          </cell>
          <cell r="BO256" t="str">
            <v>NAGAZI HAJER</v>
          </cell>
          <cell r="BP256">
            <v>255</v>
          </cell>
          <cell r="BU256" t="str">
            <v>Non-Actif</v>
          </cell>
        </row>
        <row r="257">
          <cell r="B257">
            <v>256</v>
          </cell>
          <cell r="C257" t="str">
            <v>Mlle</v>
          </cell>
          <cell r="D257" t="str">
            <v>HAMMAMI YOSRA</v>
          </cell>
          <cell r="E257" t="str">
            <v>SAGE Tunisia</v>
          </cell>
          <cell r="F257" t="str">
            <v>PRODUCTION</v>
          </cell>
          <cell r="G257" t="str">
            <v>Couturière</v>
          </cell>
          <cell r="H257" t="str">
            <v>CA</v>
          </cell>
          <cell r="K257" t="str">
            <v>DIRECTS</v>
          </cell>
          <cell r="L257" t="str">
            <v>Variable cost at standard</v>
          </cell>
          <cell r="M257" t="str">
            <v>OUVRIERE SPECIALISE</v>
          </cell>
          <cell r="N257">
            <v>43885</v>
          </cell>
          <cell r="O257" t="str">
            <v>OK</v>
          </cell>
          <cell r="P257">
            <v>-1771</v>
          </cell>
          <cell r="Q257">
            <v>43952</v>
          </cell>
          <cell r="R257" t="str">
            <v>MANQUE CHARGE TRAVAIL</v>
          </cell>
          <cell r="T257" t="str">
            <v>CDD</v>
          </cell>
          <cell r="U257" t="str">
            <v>Contractuel</v>
          </cell>
          <cell r="V257">
            <v>43922</v>
          </cell>
          <cell r="W257">
            <v>43951</v>
          </cell>
          <cell r="Z257">
            <v>43885</v>
          </cell>
          <cell r="AA257">
            <v>2</v>
          </cell>
          <cell r="AB257">
            <v>2020</v>
          </cell>
          <cell r="AC257">
            <v>2024</v>
          </cell>
          <cell r="AD257">
            <v>5.0333333333333332</v>
          </cell>
          <cell r="AE257" t="str">
            <v>&gt; 4</v>
          </cell>
          <cell r="AF257">
            <v>35219</v>
          </cell>
          <cell r="AG257">
            <v>28.775342465753425</v>
          </cell>
          <cell r="AH257" t="str">
            <v>&gt;25&lt; 35</v>
          </cell>
          <cell r="AI257">
            <v>16797175</v>
          </cell>
          <cell r="AJ257" t="str">
            <v>02</v>
          </cell>
          <cell r="AK257">
            <v>11654438</v>
          </cell>
          <cell r="AL257">
            <v>41968</v>
          </cell>
          <cell r="AM257" t="str">
            <v>FEMME</v>
          </cell>
          <cell r="AN257" t="str">
            <v>Célibataire</v>
          </cell>
          <cell r="AQ257">
            <v>3</v>
          </cell>
          <cell r="AR257">
            <v>1</v>
          </cell>
          <cell r="AS257">
            <v>44250.25</v>
          </cell>
          <cell r="AT257" t="str">
            <v>Horaire</v>
          </cell>
          <cell r="AU257">
            <v>3.1930000000000001</v>
          </cell>
          <cell r="AV257">
            <v>12</v>
          </cell>
          <cell r="AW257">
            <v>40600</v>
          </cell>
          <cell r="AX257" t="str">
            <v>00002371119</v>
          </cell>
          <cell r="AY257" t="str">
            <v>06</v>
          </cell>
          <cell r="AZ257" t="str">
            <v>UIB</v>
          </cell>
          <cell r="BA257" t="str">
            <v>12406000000237111906</v>
          </cell>
          <cell r="BB257">
            <v>20</v>
          </cell>
          <cell r="BC257" t="str">
            <v>24 RUE AZIZA OTHMANA SIDI HASSINE</v>
          </cell>
          <cell r="BD257" t="str">
            <v>TUNIS</v>
          </cell>
          <cell r="BE257">
            <v>1095</v>
          </cell>
          <cell r="BG257">
            <v>25178995</v>
          </cell>
          <cell r="BH257">
            <v>28574477</v>
          </cell>
          <cell r="BJ257" t="str">
            <v>JAYARA SIDI HASSINE</v>
          </cell>
          <cell r="BK257" t="str">
            <v>-CA</v>
          </cell>
          <cell r="BN257" t="str">
            <v>12406000000237111906</v>
          </cell>
          <cell r="BO257" t="str">
            <v>HAMMAMI YOSRA</v>
          </cell>
          <cell r="BP257">
            <v>256</v>
          </cell>
          <cell r="BU257" t="str">
            <v>Non-Actif</v>
          </cell>
        </row>
        <row r="258">
          <cell r="B258">
            <v>257</v>
          </cell>
          <cell r="C258" t="str">
            <v>Mlle</v>
          </cell>
          <cell r="D258" t="str">
            <v>ARBI ISMAHEN</v>
          </cell>
          <cell r="E258" t="str">
            <v>SAGE Tunisia</v>
          </cell>
          <cell r="F258" t="str">
            <v>PRODUCTION</v>
          </cell>
          <cell r="G258" t="str">
            <v>Couturière</v>
          </cell>
          <cell r="H258" t="str">
            <v>JFU</v>
          </cell>
          <cell r="I258" t="str">
            <v>Mabrourk Ben Moussa</v>
          </cell>
          <cell r="J258" t="str">
            <v>A</v>
          </cell>
          <cell r="K258" t="str">
            <v>DIRECTS</v>
          </cell>
          <cell r="L258" t="str">
            <v>Variable cost at standard</v>
          </cell>
          <cell r="M258" t="str">
            <v>OUVRIERE SPECIALISE</v>
          </cell>
          <cell r="N258">
            <v>43885</v>
          </cell>
          <cell r="O258">
            <v>45291</v>
          </cell>
          <cell r="T258" t="str">
            <v>CDI</v>
          </cell>
          <cell r="U258" t="str">
            <v>Titulaire</v>
          </cell>
          <cell r="V258">
            <v>45261</v>
          </cell>
          <cell r="W258">
            <v>45291</v>
          </cell>
          <cell r="Z258">
            <v>43885</v>
          </cell>
          <cell r="AA258">
            <v>2</v>
          </cell>
          <cell r="AB258">
            <v>2020</v>
          </cell>
          <cell r="AC258">
            <v>2024</v>
          </cell>
          <cell r="AD258">
            <v>5.0333333333333332</v>
          </cell>
          <cell r="AE258" t="str">
            <v>&gt; 4</v>
          </cell>
          <cell r="AF258">
            <v>35710</v>
          </cell>
          <cell r="AG258">
            <v>27.43013698630137</v>
          </cell>
          <cell r="AH258" t="str">
            <v>&gt;25&lt; 35</v>
          </cell>
          <cell r="AI258">
            <v>16925496</v>
          </cell>
          <cell r="AJ258" t="str">
            <v>01</v>
          </cell>
          <cell r="AK258">
            <v>13001209</v>
          </cell>
          <cell r="AL258">
            <v>41179</v>
          </cell>
          <cell r="AM258" t="str">
            <v>FEMME</v>
          </cell>
          <cell r="AN258" t="str">
            <v>Célibataire</v>
          </cell>
          <cell r="AQ258">
            <v>3</v>
          </cell>
          <cell r="AR258">
            <v>3</v>
          </cell>
          <cell r="AS258">
            <v>44980.75</v>
          </cell>
          <cell r="AT258" t="str">
            <v>Horaire</v>
          </cell>
          <cell r="AU258">
            <v>3.3210000000000002</v>
          </cell>
          <cell r="AV258" t="str">
            <v>25</v>
          </cell>
          <cell r="AW258" t="str">
            <v>03300</v>
          </cell>
          <cell r="AX258" t="str">
            <v>00000149734</v>
          </cell>
          <cell r="AY258" t="str">
            <v>78</v>
          </cell>
          <cell r="AZ258" t="str">
            <v>ZITOUNA BANK</v>
          </cell>
          <cell r="BA258" t="str">
            <v>25033000000014973478</v>
          </cell>
          <cell r="BB258">
            <v>20</v>
          </cell>
          <cell r="BC258" t="str">
            <v>7 RUE 42151 ZAHROUNI</v>
          </cell>
          <cell r="BD258" t="str">
            <v>TUNIS</v>
          </cell>
          <cell r="BG258">
            <v>20908418</v>
          </cell>
          <cell r="BH258">
            <v>56338002</v>
          </cell>
          <cell r="BJ258" t="str">
            <v>ZAHROUNI</v>
          </cell>
          <cell r="BK258" t="str">
            <v>A-JFU</v>
          </cell>
          <cell r="BL258" t="str">
            <v>1.3</v>
          </cell>
          <cell r="BN258" t="str">
            <v>25033000000014973478</v>
          </cell>
          <cell r="BO258" t="str">
            <v>ARBI ISMAHEN</v>
          </cell>
          <cell r="BP258">
            <v>257</v>
          </cell>
          <cell r="BR258" t="e">
            <v>#N/A</v>
          </cell>
          <cell r="BT258">
            <v>834</v>
          </cell>
          <cell r="BU258" t="str">
            <v>si</v>
          </cell>
          <cell r="BV258" t="str">
            <v>560 A CA</v>
          </cell>
        </row>
        <row r="259">
          <cell r="B259">
            <v>258</v>
          </cell>
          <cell r="C259" t="str">
            <v>Monsieur</v>
          </cell>
          <cell r="D259" t="str">
            <v>HARBAOUI MOUHEDDINE</v>
          </cell>
          <cell r="E259" t="str">
            <v>SAGE Tunisia</v>
          </cell>
          <cell r="F259" t="str">
            <v>COUPE</v>
          </cell>
          <cell r="G259" t="str">
            <v>Coupeur</v>
          </cell>
          <cell r="K259" t="str">
            <v>DIRECTS</v>
          </cell>
          <cell r="L259" t="str">
            <v>Variable cost at standard</v>
          </cell>
          <cell r="M259" t="str">
            <v>OUVRIER COUPE</v>
          </cell>
          <cell r="N259">
            <v>43885</v>
          </cell>
          <cell r="O259" t="str">
            <v/>
          </cell>
          <cell r="P259">
            <v>-1475</v>
          </cell>
          <cell r="Q259">
            <v>44228</v>
          </cell>
          <cell r="R259" t="str">
            <v>Autre job</v>
          </cell>
          <cell r="T259" t="str">
            <v>CIVP</v>
          </cell>
          <cell r="U259" t="str">
            <v>Contractuel</v>
          </cell>
          <cell r="X259">
            <v>43882</v>
          </cell>
          <cell r="Y259">
            <v>44247</v>
          </cell>
          <cell r="AA259">
            <v>2</v>
          </cell>
          <cell r="AB259">
            <v>2020</v>
          </cell>
          <cell r="AC259">
            <v>2024</v>
          </cell>
          <cell r="AD259">
            <v>5.0333333333333332</v>
          </cell>
          <cell r="AE259" t="str">
            <v>&gt; 4</v>
          </cell>
          <cell r="AF259">
            <v>33147</v>
          </cell>
          <cell r="AG259">
            <v>34.452054794520549</v>
          </cell>
          <cell r="AH259" t="str">
            <v>&gt;25&lt; 35</v>
          </cell>
          <cell r="AK259" t="str">
            <v>04832740</v>
          </cell>
          <cell r="AL259">
            <v>40312</v>
          </cell>
          <cell r="AM259" t="str">
            <v>HOMME</v>
          </cell>
          <cell r="AN259" t="str">
            <v>Célibataire</v>
          </cell>
          <cell r="AQ259">
            <v>3</v>
          </cell>
          <cell r="AR259">
            <v>1</v>
          </cell>
          <cell r="AS259">
            <v>44250.25</v>
          </cell>
          <cell r="AT259" t="str">
            <v>Horaire</v>
          </cell>
          <cell r="AU259">
            <v>2.1629999999999998</v>
          </cell>
          <cell r="AV259" t="str">
            <v>08</v>
          </cell>
          <cell r="AW259" t="str">
            <v>08102</v>
          </cell>
          <cell r="AX259">
            <v>30820024805</v>
          </cell>
          <cell r="AY259">
            <v>31</v>
          </cell>
          <cell r="AZ259" t="str">
            <v>BIAT</v>
          </cell>
          <cell r="BA259" t="str">
            <v>08081023082002480531</v>
          </cell>
          <cell r="BB259">
            <v>20</v>
          </cell>
          <cell r="BC259" t="str">
            <v>20 RUE HABIB THAMER</v>
          </cell>
          <cell r="BD259" t="str">
            <v>SIDI HASSINE</v>
          </cell>
          <cell r="BE259">
            <v>1095</v>
          </cell>
          <cell r="BG259">
            <v>23589257</v>
          </cell>
          <cell r="BH259">
            <v>97977756</v>
          </cell>
          <cell r="BJ259" t="str">
            <v>JAYARA SIDI HASSINE</v>
          </cell>
          <cell r="BK259" t="str">
            <v>-</v>
          </cell>
          <cell r="BN259" t="str">
            <v>08081023082002480531</v>
          </cell>
          <cell r="BO259" t="str">
            <v>HARBAOUI MOUHEDDINE</v>
          </cell>
          <cell r="BP259">
            <v>258</v>
          </cell>
          <cell r="BU259" t="str">
            <v>Non-Actif</v>
          </cell>
        </row>
        <row r="260">
          <cell r="B260">
            <v>259</v>
          </cell>
          <cell r="C260" t="str">
            <v>Mlle</v>
          </cell>
          <cell r="D260" t="str">
            <v>BOUAFIA AMIRA</v>
          </cell>
          <cell r="E260" t="str">
            <v>SAGE Tunisia</v>
          </cell>
          <cell r="F260" t="str">
            <v>PRODUCTION</v>
          </cell>
          <cell r="G260" t="str">
            <v>Alimentatrice</v>
          </cell>
          <cell r="K260" t="str">
            <v>DIRECTS</v>
          </cell>
          <cell r="L260" t="str">
            <v>Variable cost at standard</v>
          </cell>
          <cell r="M260" t="str">
            <v>OUVRIERE SPECIALISE</v>
          </cell>
          <cell r="N260">
            <v>43887</v>
          </cell>
          <cell r="O260" t="str">
            <v/>
          </cell>
          <cell r="P260" t="str">
            <v/>
          </cell>
          <cell r="Q260">
            <v>44012</v>
          </cell>
          <cell r="R260" t="str">
            <v>MANQUE CHARGE TRAVAIL</v>
          </cell>
          <cell r="T260" t="str">
            <v>CIVP</v>
          </cell>
          <cell r="U260" t="str">
            <v>Contractuel</v>
          </cell>
          <cell r="X260">
            <v>43865</v>
          </cell>
          <cell r="Y260">
            <v>44230</v>
          </cell>
          <cell r="AA260">
            <v>2</v>
          </cell>
          <cell r="AB260">
            <v>2020</v>
          </cell>
          <cell r="AC260">
            <v>2024</v>
          </cell>
          <cell r="AD260">
            <v>5.0277777777777777</v>
          </cell>
          <cell r="AE260" t="str">
            <v>&gt; 4</v>
          </cell>
          <cell r="AF260">
            <v>36476</v>
          </cell>
          <cell r="AG260">
            <v>25.331506849315069</v>
          </cell>
          <cell r="AH260" t="str">
            <v>&gt;25&lt; 35</v>
          </cell>
          <cell r="AK260">
            <v>13023155</v>
          </cell>
          <cell r="AL260">
            <v>43110</v>
          </cell>
          <cell r="AM260" t="str">
            <v>FEMME</v>
          </cell>
          <cell r="AN260" t="str">
            <v>Célibataire</v>
          </cell>
          <cell r="AQ260">
            <v>3</v>
          </cell>
          <cell r="AR260">
            <v>1</v>
          </cell>
          <cell r="AS260">
            <v>44252.25</v>
          </cell>
          <cell r="AT260" t="str">
            <v>Horaire</v>
          </cell>
          <cell r="AU260">
            <v>2.1629999999999998</v>
          </cell>
          <cell r="AV260">
            <v>17</v>
          </cell>
          <cell r="AW260" t="str">
            <v>00100</v>
          </cell>
          <cell r="AX260" t="str">
            <v>00002905287</v>
          </cell>
          <cell r="AY260">
            <v>68</v>
          </cell>
          <cell r="AZ260" t="str">
            <v>LA POSTE</v>
          </cell>
          <cell r="BA260" t="str">
            <v>17001000000290528768</v>
          </cell>
          <cell r="BB260">
            <v>20</v>
          </cell>
          <cell r="BC260" t="str">
            <v>44 RUE 66 ZAHROUNI</v>
          </cell>
          <cell r="BD260" t="str">
            <v>TUNIS</v>
          </cell>
          <cell r="BG260">
            <v>58838563</v>
          </cell>
          <cell r="BH260">
            <v>56917558</v>
          </cell>
          <cell r="BJ260" t="str">
            <v>ZAHROUNI</v>
          </cell>
          <cell r="BK260" t="str">
            <v>-</v>
          </cell>
          <cell r="BN260" t="str">
            <v>17001000000290528768</v>
          </cell>
          <cell r="BO260" t="str">
            <v>BOUAFIA AMIRA</v>
          </cell>
          <cell r="BP260">
            <v>259</v>
          </cell>
          <cell r="BU260" t="str">
            <v>Non-Actif</v>
          </cell>
        </row>
        <row r="261">
          <cell r="B261">
            <v>260</v>
          </cell>
          <cell r="C261" t="str">
            <v>Monsieur</v>
          </cell>
          <cell r="D261" t="str">
            <v>HOMRANI FOUED</v>
          </cell>
          <cell r="E261" t="str">
            <v>SAGE Tunisia</v>
          </cell>
          <cell r="F261" t="str">
            <v>QUALITE</v>
          </cell>
          <cell r="G261" t="str">
            <v>INGENIEUR QUALITE</v>
          </cell>
          <cell r="J261" t="str">
            <v>A</v>
          </cell>
          <cell r="K261" t="str">
            <v>CADRE</v>
          </cell>
          <cell r="L261" t="str">
            <v>Manufacturing Fixed</v>
          </cell>
          <cell r="M261" t="str">
            <v>INGENIEUR QUALITE</v>
          </cell>
          <cell r="N261">
            <v>43892</v>
          </cell>
          <cell r="P261" t="str">
            <v/>
          </cell>
          <cell r="Q261">
            <v>45206</v>
          </cell>
          <cell r="R261" t="str">
            <v>Nouvelle opportinité</v>
          </cell>
          <cell r="T261" t="str">
            <v>CDI</v>
          </cell>
          <cell r="U261" t="str">
            <v>Titulaire</v>
          </cell>
          <cell r="X261">
            <v>43892</v>
          </cell>
          <cell r="Y261">
            <v>44256</v>
          </cell>
          <cell r="Z261">
            <v>44256</v>
          </cell>
          <cell r="AA261">
            <v>3</v>
          </cell>
          <cell r="AB261">
            <v>2020</v>
          </cell>
          <cell r="AC261">
            <v>2024</v>
          </cell>
          <cell r="AD261">
            <v>5.0111111111111111</v>
          </cell>
          <cell r="AE261" t="str">
            <v>&gt; 4</v>
          </cell>
          <cell r="AF261">
            <v>34514</v>
          </cell>
          <cell r="AG261">
            <v>30.706849315068492</v>
          </cell>
          <cell r="AH261" t="str">
            <v>&gt;25&lt; 35</v>
          </cell>
          <cell r="AI261">
            <v>17461047</v>
          </cell>
          <cell r="AJ261" t="str">
            <v>00</v>
          </cell>
          <cell r="AK261" t="str">
            <v>09186850</v>
          </cell>
          <cell r="AL261">
            <v>43419</v>
          </cell>
          <cell r="AM261" t="str">
            <v>HOMME</v>
          </cell>
          <cell r="AN261" t="str">
            <v>Célibataire</v>
          </cell>
          <cell r="AR261">
            <v>3</v>
          </cell>
          <cell r="AS261">
            <v>44987.75</v>
          </cell>
          <cell r="AT261" t="str">
            <v>Mensuel</v>
          </cell>
          <cell r="AU261">
            <v>1500</v>
          </cell>
          <cell r="AV261" t="str">
            <v>04</v>
          </cell>
          <cell r="AW261" t="str">
            <v>00400</v>
          </cell>
          <cell r="AX261" t="str">
            <v>50057368003</v>
          </cell>
          <cell r="AY261" t="str">
            <v>74</v>
          </cell>
          <cell r="AZ261" t="str">
            <v>ATTIJARI BANK</v>
          </cell>
          <cell r="BA261" t="str">
            <v>04004005005736800374</v>
          </cell>
          <cell r="BB261">
            <v>20</v>
          </cell>
          <cell r="BC261" t="str">
            <v>3 RUE EL KAMAR DENDEN</v>
          </cell>
          <cell r="BD261" t="str">
            <v>MANOUBA</v>
          </cell>
          <cell r="BE261">
            <v>2011</v>
          </cell>
          <cell r="BF261">
            <v>44985</v>
          </cell>
          <cell r="BG261">
            <v>29109222</v>
          </cell>
          <cell r="BH261">
            <v>25016072</v>
          </cell>
          <cell r="BI261">
            <v>98137111</v>
          </cell>
          <cell r="BJ261" t="str">
            <v>DENDEN</v>
          </cell>
          <cell r="BK261" t="str">
            <v>CADRE</v>
          </cell>
          <cell r="BN261" t="str">
            <v>04004005005736800374</v>
          </cell>
          <cell r="BO261" t="str">
            <v>HOMRANI FOUED</v>
          </cell>
          <cell r="BP261">
            <v>260</v>
          </cell>
          <cell r="BR261" t="e">
            <v>#N/A</v>
          </cell>
          <cell r="BU261" t="str">
            <v>Non-Actif</v>
          </cell>
        </row>
        <row r="262">
          <cell r="B262">
            <v>261</v>
          </cell>
          <cell r="C262" t="str">
            <v>Monsieur</v>
          </cell>
          <cell r="D262" t="str">
            <v>FAIDI SAMI</v>
          </cell>
          <cell r="E262" t="str">
            <v>SAGE Tunisia</v>
          </cell>
          <cell r="F262" t="str">
            <v>PRODUCTION</v>
          </cell>
          <cell r="G262" t="str">
            <v>Couturière</v>
          </cell>
          <cell r="H262" t="str">
            <v>SA</v>
          </cell>
          <cell r="K262" t="str">
            <v>DIRECTS</v>
          </cell>
          <cell r="L262" t="str">
            <v>Variable cost at standard</v>
          </cell>
          <cell r="M262" t="str">
            <v>OUVRIER SPECIALISE</v>
          </cell>
          <cell r="N262">
            <v>43892</v>
          </cell>
          <cell r="O262" t="str">
            <v>OK</v>
          </cell>
          <cell r="P262">
            <v>-1740</v>
          </cell>
          <cell r="Q262">
            <v>43962</v>
          </cell>
          <cell r="R262" t="str">
            <v xml:space="preserve">abandon de poste </v>
          </cell>
          <cell r="T262" t="str">
            <v>CDD</v>
          </cell>
          <cell r="U262" t="str">
            <v>Contractuel</v>
          </cell>
          <cell r="V262">
            <v>43952</v>
          </cell>
          <cell r="W262">
            <v>43982</v>
          </cell>
          <cell r="Z262">
            <v>43892</v>
          </cell>
          <cell r="AA262">
            <v>3</v>
          </cell>
          <cell r="AB262">
            <v>2020</v>
          </cell>
          <cell r="AC262">
            <v>2024</v>
          </cell>
          <cell r="AD262">
            <v>5.0111111111111111</v>
          </cell>
          <cell r="AE262" t="str">
            <v>&gt; 4</v>
          </cell>
          <cell r="AF262">
            <v>31268</v>
          </cell>
          <cell r="AG262">
            <v>39.6</v>
          </cell>
          <cell r="AH262" t="str">
            <v>&gt;35&lt; 45</v>
          </cell>
          <cell r="AI262">
            <v>12932512</v>
          </cell>
          <cell r="AJ262" t="str">
            <v>01</v>
          </cell>
          <cell r="AK262" t="str">
            <v>07130982</v>
          </cell>
          <cell r="AL262">
            <v>38072</v>
          </cell>
          <cell r="AM262" t="str">
            <v>HOMME</v>
          </cell>
          <cell r="AN262" t="str">
            <v>Marié(e)</v>
          </cell>
          <cell r="AO262">
            <v>2</v>
          </cell>
          <cell r="AQ262">
            <v>3</v>
          </cell>
          <cell r="AR262">
            <v>1</v>
          </cell>
          <cell r="AS262">
            <v>44257.25</v>
          </cell>
          <cell r="AT262" t="str">
            <v>Horaire</v>
          </cell>
          <cell r="AU262">
            <v>3.1930000000000001</v>
          </cell>
          <cell r="AV262">
            <v>17</v>
          </cell>
          <cell r="AW262" t="str">
            <v>00100</v>
          </cell>
          <cell r="AX262" t="str">
            <v>00000970410</v>
          </cell>
          <cell r="AY262">
            <v>25</v>
          </cell>
          <cell r="AZ262" t="str">
            <v>LA POSTE</v>
          </cell>
          <cell r="BA262" t="str">
            <v>17001000000097041025</v>
          </cell>
          <cell r="BB262">
            <v>20</v>
          </cell>
          <cell r="BC262" t="str">
            <v>11 CITE BELLAAOUAR NAASSEN</v>
          </cell>
          <cell r="BD262" t="str">
            <v>BEN AROUS</v>
          </cell>
          <cell r="BE262">
            <v>1135</v>
          </cell>
          <cell r="BG262">
            <v>23155605</v>
          </cell>
          <cell r="BH262">
            <v>22789689</v>
          </cell>
          <cell r="BJ262" t="str">
            <v>NAASSEN</v>
          </cell>
          <cell r="BK262" t="str">
            <v>-SA</v>
          </cell>
          <cell r="BN262" t="str">
            <v>17001000000097041025</v>
          </cell>
          <cell r="BO262" t="str">
            <v>FAIDI SAMI</v>
          </cell>
          <cell r="BP262">
            <v>261</v>
          </cell>
          <cell r="BU262" t="str">
            <v>Non-Actif</v>
          </cell>
        </row>
        <row r="263">
          <cell r="B263">
            <v>262</v>
          </cell>
          <cell r="C263" t="str">
            <v>Mlle</v>
          </cell>
          <cell r="D263" t="str">
            <v>DHIFI KHAOULA</v>
          </cell>
          <cell r="E263" t="str">
            <v>SAGE Tunisia</v>
          </cell>
          <cell r="F263" t="str">
            <v>QUALITE</v>
          </cell>
          <cell r="G263" t="str">
            <v>Contrôle Qualité</v>
          </cell>
          <cell r="H263">
            <v>965</v>
          </cell>
          <cell r="J263" t="str">
            <v>B</v>
          </cell>
          <cell r="K263" t="str">
            <v>INDIRECTS</v>
          </cell>
          <cell r="L263" t="str">
            <v>Variable cost at standard</v>
          </cell>
          <cell r="M263" t="str">
            <v>Contrôleur Qualité</v>
          </cell>
          <cell r="N263">
            <v>43893</v>
          </cell>
          <cell r="O263" t="str">
            <v>OK</v>
          </cell>
          <cell r="P263">
            <v>-1102</v>
          </cell>
          <cell r="Q263">
            <v>44599</v>
          </cell>
          <cell r="R263" t="str">
            <v xml:space="preserve">abandon de poste </v>
          </cell>
          <cell r="T263" t="str">
            <v>CDD</v>
          </cell>
          <cell r="U263" t="str">
            <v>Contractuel</v>
          </cell>
          <cell r="V263">
            <v>44562</v>
          </cell>
          <cell r="W263">
            <v>44620</v>
          </cell>
          <cell r="Z263">
            <v>43893</v>
          </cell>
          <cell r="AA263">
            <v>3</v>
          </cell>
          <cell r="AB263">
            <v>2020</v>
          </cell>
          <cell r="AC263">
            <v>2024</v>
          </cell>
          <cell r="AD263">
            <v>5.0083333333333337</v>
          </cell>
          <cell r="AE263" t="str">
            <v>&gt; 4</v>
          </cell>
          <cell r="AF263">
            <v>34422</v>
          </cell>
          <cell r="AG263">
            <v>30.958904109589042</v>
          </cell>
          <cell r="AH263" t="str">
            <v>&gt;25&lt; 35</v>
          </cell>
          <cell r="AI263">
            <v>16802584</v>
          </cell>
          <cell r="AJ263" t="str">
            <v>05</v>
          </cell>
          <cell r="AK263" t="str">
            <v>07208265</v>
          </cell>
          <cell r="AL263">
            <v>43547</v>
          </cell>
          <cell r="AM263" t="str">
            <v>FEMME</v>
          </cell>
          <cell r="AN263" t="str">
            <v>Célibataire</v>
          </cell>
          <cell r="AQ263">
            <v>3</v>
          </cell>
          <cell r="AR263">
            <v>1</v>
          </cell>
          <cell r="AS263">
            <v>44258.25</v>
          </cell>
          <cell r="AT263" t="str">
            <v>Horaire</v>
          </cell>
          <cell r="AU263">
            <v>3.1930000000000001</v>
          </cell>
          <cell r="AV263" t="str">
            <v>08</v>
          </cell>
          <cell r="AW263" t="str">
            <v>14003</v>
          </cell>
          <cell r="AX263" t="str">
            <v>10340003291</v>
          </cell>
          <cell r="AY263" t="str">
            <v>03</v>
          </cell>
          <cell r="AZ263" t="str">
            <v>BIAT</v>
          </cell>
          <cell r="BA263" t="str">
            <v>08140031034000329103</v>
          </cell>
          <cell r="BB263">
            <v>20</v>
          </cell>
          <cell r="BC263" t="str">
            <v>137 BIS SAINT JACK NOUVELLE MEDINA</v>
          </cell>
          <cell r="BD263" t="str">
            <v>BEN AROUS</v>
          </cell>
          <cell r="BE263">
            <v>2063</v>
          </cell>
          <cell r="BF263" t="str">
            <v>Oui</v>
          </cell>
          <cell r="BG263">
            <v>92720115</v>
          </cell>
          <cell r="BH263">
            <v>27137350</v>
          </cell>
          <cell r="BJ263" t="str">
            <v>YASMINETTE</v>
          </cell>
          <cell r="BK263" t="str">
            <v>B-965</v>
          </cell>
          <cell r="BN263" t="str">
            <v>08140031034000329103</v>
          </cell>
          <cell r="BO263" t="str">
            <v>DHIFI KHAOULA</v>
          </cell>
          <cell r="BP263">
            <v>262</v>
          </cell>
          <cell r="BU263" t="str">
            <v>Non-Actif</v>
          </cell>
        </row>
        <row r="264">
          <cell r="B264">
            <v>263</v>
          </cell>
          <cell r="C264" t="str">
            <v>Mlle</v>
          </cell>
          <cell r="D264" t="str">
            <v>GHODHBANI ZEINEB</v>
          </cell>
          <cell r="E264" t="str">
            <v>SAGE Tunisia</v>
          </cell>
          <cell r="F264" t="str">
            <v>QUALITE</v>
          </cell>
          <cell r="G264" t="str">
            <v>Contrôle Qualité</v>
          </cell>
          <cell r="K264" t="str">
            <v>INDIRECTS</v>
          </cell>
          <cell r="L264" t="str">
            <v>Variable cost at standard</v>
          </cell>
          <cell r="M264" t="str">
            <v>Contrôleur Qualité</v>
          </cell>
          <cell r="N264">
            <v>43893</v>
          </cell>
          <cell r="O264" t="str">
            <v/>
          </cell>
          <cell r="P264">
            <v>-1466</v>
          </cell>
          <cell r="Q264">
            <v>44074</v>
          </cell>
          <cell r="R264" t="str">
            <v>fin de contrat</v>
          </cell>
          <cell r="T264" t="str">
            <v>CIVP</v>
          </cell>
          <cell r="U264" t="str">
            <v>Contractuel</v>
          </cell>
          <cell r="X264">
            <v>43892</v>
          </cell>
          <cell r="Y264">
            <v>44256</v>
          </cell>
          <cell r="AA264">
            <v>3</v>
          </cell>
          <cell r="AB264">
            <v>2020</v>
          </cell>
          <cell r="AC264">
            <v>2024</v>
          </cell>
          <cell r="AD264">
            <v>5.0083333333333337</v>
          </cell>
          <cell r="AE264" t="str">
            <v>&gt; 4</v>
          </cell>
          <cell r="AF264">
            <v>33988</v>
          </cell>
          <cell r="AG264">
            <v>32.147945205479452</v>
          </cell>
          <cell r="AH264" t="str">
            <v>&gt;25&lt; 35</v>
          </cell>
          <cell r="AK264" t="str">
            <v>04843507</v>
          </cell>
          <cell r="AL264">
            <v>42615</v>
          </cell>
          <cell r="AM264" t="str">
            <v>FEMME</v>
          </cell>
          <cell r="AN264" t="str">
            <v>Célibataire</v>
          </cell>
          <cell r="AQ264">
            <v>3</v>
          </cell>
          <cell r="AR264">
            <v>1</v>
          </cell>
          <cell r="AS264">
            <v>44258.25</v>
          </cell>
          <cell r="AT264" t="str">
            <v>Horaire</v>
          </cell>
          <cell r="AU264">
            <v>1.923</v>
          </cell>
          <cell r="AV264">
            <v>17</v>
          </cell>
          <cell r="AW264" t="str">
            <v>00100</v>
          </cell>
          <cell r="AX264" t="str">
            <v>00002911689</v>
          </cell>
          <cell r="AY264">
            <v>68</v>
          </cell>
          <cell r="AZ264" t="str">
            <v>LA POSTE</v>
          </cell>
          <cell r="BA264" t="str">
            <v>17001000000291168968</v>
          </cell>
          <cell r="BB264">
            <v>20</v>
          </cell>
          <cell r="BC264" t="str">
            <v>04 RUE 3405 SIDI HASSINE</v>
          </cell>
          <cell r="BD264" t="str">
            <v>SIDI HASSINE</v>
          </cell>
          <cell r="BE264">
            <v>1095</v>
          </cell>
          <cell r="BF264" t="str">
            <v>Oui</v>
          </cell>
          <cell r="BG264">
            <v>27966463</v>
          </cell>
          <cell r="BH264">
            <v>55043728</v>
          </cell>
          <cell r="BJ264" t="str">
            <v>BEN DAHHA</v>
          </cell>
          <cell r="BK264" t="str">
            <v>-</v>
          </cell>
          <cell r="BN264" t="str">
            <v>17001000000291168968</v>
          </cell>
          <cell r="BO264" t="str">
            <v>GHODHBANI ZEINEB</v>
          </cell>
          <cell r="BP264">
            <v>263</v>
          </cell>
          <cell r="BU264" t="str">
            <v>Non-Actif</v>
          </cell>
        </row>
        <row r="265">
          <cell r="B265">
            <v>264</v>
          </cell>
          <cell r="C265" t="str">
            <v>Madame</v>
          </cell>
          <cell r="D265" t="str">
            <v>KHEDHRI RIM</v>
          </cell>
          <cell r="E265" t="str">
            <v>SAGE Tunisia</v>
          </cell>
          <cell r="F265" t="str">
            <v>PRODUCTION</v>
          </cell>
          <cell r="G265" t="str">
            <v>Couturière</v>
          </cell>
          <cell r="H265" t="str">
            <v>AP-T</v>
          </cell>
          <cell r="J265" t="str">
            <v>B</v>
          </cell>
          <cell r="K265" t="str">
            <v>DIRECTS</v>
          </cell>
          <cell r="L265" t="str">
            <v>Variable cost at standard</v>
          </cell>
          <cell r="M265" t="str">
            <v>OUVRIERE SPECIALISE</v>
          </cell>
          <cell r="N265">
            <v>44121</v>
          </cell>
          <cell r="O265" t="str">
            <v>OK</v>
          </cell>
          <cell r="P265">
            <v>-1526</v>
          </cell>
          <cell r="Q265">
            <v>44170</v>
          </cell>
          <cell r="R265" t="str">
            <v xml:space="preserve">abandon de poste </v>
          </cell>
          <cell r="T265" t="str">
            <v>CDD</v>
          </cell>
          <cell r="U265" t="str">
            <v>Contractuel</v>
          </cell>
          <cell r="V265">
            <v>44166</v>
          </cell>
          <cell r="W265">
            <v>44196</v>
          </cell>
          <cell r="Z265">
            <v>44121</v>
          </cell>
          <cell r="AA265">
            <v>10</v>
          </cell>
          <cell r="AB265">
            <v>2020</v>
          </cell>
          <cell r="AC265">
            <v>2024</v>
          </cell>
          <cell r="AD265">
            <v>4.3861111111111111</v>
          </cell>
          <cell r="AE265" t="str">
            <v>&gt; 4</v>
          </cell>
          <cell r="AF265">
            <v>35087</v>
          </cell>
          <cell r="AG265">
            <v>29.136986301369863</v>
          </cell>
          <cell r="AH265" t="str">
            <v>&gt;25&lt; 35</v>
          </cell>
          <cell r="AI265">
            <v>17283203</v>
          </cell>
          <cell r="AJ265" t="str">
            <v>08</v>
          </cell>
          <cell r="AK265">
            <v>11651290</v>
          </cell>
          <cell r="AL265">
            <v>43111</v>
          </cell>
          <cell r="AM265" t="str">
            <v>FEMME</v>
          </cell>
          <cell r="AN265" t="str">
            <v>Marié(e)</v>
          </cell>
          <cell r="AO265">
            <v>1</v>
          </cell>
          <cell r="AQ265">
            <v>3</v>
          </cell>
          <cell r="AR265">
            <v>1</v>
          </cell>
          <cell r="AS265">
            <v>44486.25</v>
          </cell>
          <cell r="AT265" t="str">
            <v>Horaire</v>
          </cell>
          <cell r="AU265">
            <v>3.1930000000000001</v>
          </cell>
          <cell r="AV265">
            <v>17</v>
          </cell>
          <cell r="AW265" t="str">
            <v>00100</v>
          </cell>
          <cell r="AX265" t="str">
            <v>00002915991</v>
          </cell>
          <cell r="AY265">
            <v>63</v>
          </cell>
          <cell r="AZ265" t="str">
            <v>LA POSTE</v>
          </cell>
          <cell r="BA265" t="str">
            <v>17001000000291599163</v>
          </cell>
          <cell r="BB265">
            <v>20</v>
          </cell>
          <cell r="BC265" t="str">
            <v>3 RUE ABDALLAH IBN MASSOUD</v>
          </cell>
          <cell r="BD265" t="str">
            <v>SIDI HASSINE</v>
          </cell>
          <cell r="BE265">
            <v>1095</v>
          </cell>
          <cell r="BG265">
            <v>20159115</v>
          </cell>
          <cell r="BH265">
            <v>23813958</v>
          </cell>
          <cell r="BJ265" t="str">
            <v>SIDI HASSINE</v>
          </cell>
          <cell r="BK265" t="str">
            <v>B-AP-T</v>
          </cell>
          <cell r="BN265" t="str">
            <v>17001000000291599163</v>
          </cell>
          <cell r="BO265" t="str">
            <v>KHEDHRI RIM</v>
          </cell>
          <cell r="BP265">
            <v>264</v>
          </cell>
          <cell r="BR265" t="str">
            <v xml:space="preserve">OK RE-INTAGRATION </v>
          </cell>
          <cell r="BU265" t="str">
            <v>Non-Actif</v>
          </cell>
        </row>
        <row r="266">
          <cell r="B266">
            <v>265</v>
          </cell>
          <cell r="C266" t="str">
            <v>Mlle</v>
          </cell>
          <cell r="D266" t="str">
            <v>GABSI HAJER</v>
          </cell>
          <cell r="E266" t="str">
            <v>SAGE Tunisia</v>
          </cell>
          <cell r="F266" t="str">
            <v>PRODUCTION</v>
          </cell>
          <cell r="G266" t="str">
            <v>Couturière</v>
          </cell>
          <cell r="K266" t="str">
            <v>DIRECTS</v>
          </cell>
          <cell r="L266" t="str">
            <v>Variable cost at standard</v>
          </cell>
          <cell r="M266" t="str">
            <v>OUVRIERE SPECIALISE</v>
          </cell>
          <cell r="N266">
            <v>43895</v>
          </cell>
          <cell r="P266">
            <v>-1557</v>
          </cell>
          <cell r="Q266">
            <v>43981</v>
          </cell>
          <cell r="R266" t="str">
            <v>MANQUE CHARGE TRAVAIL</v>
          </cell>
          <cell r="T266" t="str">
            <v>CDD</v>
          </cell>
          <cell r="U266" t="str">
            <v>Contractuel</v>
          </cell>
          <cell r="V266">
            <v>44139</v>
          </cell>
          <cell r="W266">
            <v>44165</v>
          </cell>
          <cell r="Z266">
            <v>44139</v>
          </cell>
          <cell r="AA266">
            <v>3</v>
          </cell>
          <cell r="AB266">
            <v>2020</v>
          </cell>
          <cell r="AC266">
            <v>2024</v>
          </cell>
          <cell r="AD266">
            <v>5.0027777777777782</v>
          </cell>
          <cell r="AE266" t="str">
            <v>&gt; 4</v>
          </cell>
          <cell r="AF266">
            <v>32430</v>
          </cell>
          <cell r="AG266">
            <v>36.416438356164385</v>
          </cell>
          <cell r="AH266" t="str">
            <v>&gt;35&lt; 45</v>
          </cell>
          <cell r="AI266">
            <v>16232070</v>
          </cell>
          <cell r="AJ266" t="str">
            <v>06</v>
          </cell>
          <cell r="AK266" t="str">
            <v>07164628</v>
          </cell>
          <cell r="AL266">
            <v>39346</v>
          </cell>
          <cell r="AM266" t="str">
            <v>FEMME</v>
          </cell>
          <cell r="AN266" t="str">
            <v>Célibataire</v>
          </cell>
          <cell r="AQ266">
            <v>3</v>
          </cell>
          <cell r="AR266">
            <v>1</v>
          </cell>
          <cell r="AS266">
            <v>44260.25</v>
          </cell>
          <cell r="AT266" t="str">
            <v>Horaire</v>
          </cell>
          <cell r="AU266">
            <v>3.1930000000000001</v>
          </cell>
          <cell r="AV266">
            <v>17</v>
          </cell>
          <cell r="AW266" t="str">
            <v>00100</v>
          </cell>
          <cell r="AX266" t="str">
            <v>00001248692</v>
          </cell>
          <cell r="AY266">
            <v>58</v>
          </cell>
          <cell r="AZ266" t="str">
            <v>LA POSTE</v>
          </cell>
          <cell r="BA266" t="str">
            <v>17001000000124869258</v>
          </cell>
          <cell r="BB266">
            <v>20</v>
          </cell>
          <cell r="BC266" t="str">
            <v>CITE L'ECOLE 2 ZAOUIT MORNAG</v>
          </cell>
          <cell r="BD266" t="str">
            <v>BEN AROUS</v>
          </cell>
          <cell r="BE266">
            <v>2090</v>
          </cell>
          <cell r="BG266">
            <v>28113190</v>
          </cell>
          <cell r="BH266">
            <v>95174186</v>
          </cell>
          <cell r="BJ266" t="str">
            <v>MORNAG</v>
          </cell>
          <cell r="BK266" t="str">
            <v>-</v>
          </cell>
          <cell r="BN266" t="str">
            <v>17001000000124869258</v>
          </cell>
          <cell r="BO266" t="str">
            <v>GABSI HAJER</v>
          </cell>
          <cell r="BP266">
            <v>265</v>
          </cell>
          <cell r="BU266" t="str">
            <v>Non-Actif</v>
          </cell>
        </row>
        <row r="267">
          <cell r="B267">
            <v>266</v>
          </cell>
          <cell r="C267" t="str">
            <v>Madame</v>
          </cell>
          <cell r="D267" t="str">
            <v>KHEDHRI SAOUSSEN</v>
          </cell>
          <cell r="E267" t="str">
            <v>SAGE Tunisia</v>
          </cell>
          <cell r="F267" t="str">
            <v>PRODUCTION</v>
          </cell>
          <cell r="G267" t="str">
            <v>Couturière</v>
          </cell>
          <cell r="H267" t="str">
            <v>SP</v>
          </cell>
          <cell r="K267" t="str">
            <v>DIRECTS</v>
          </cell>
          <cell r="L267" t="str">
            <v>Variable cost at standard</v>
          </cell>
          <cell r="M267" t="str">
            <v>OUVRIERE SPECIALISE</v>
          </cell>
          <cell r="N267">
            <v>43895</v>
          </cell>
          <cell r="P267">
            <v>-1771</v>
          </cell>
          <cell r="Q267">
            <v>43952</v>
          </cell>
          <cell r="R267" t="str">
            <v>MANQUE CHARGE TRAVAIL</v>
          </cell>
          <cell r="T267" t="str">
            <v>CDD</v>
          </cell>
          <cell r="U267" t="str">
            <v>Contractuel</v>
          </cell>
          <cell r="V267">
            <v>43922</v>
          </cell>
          <cell r="W267">
            <v>43951</v>
          </cell>
          <cell r="Z267">
            <v>43895</v>
          </cell>
          <cell r="AA267">
            <v>3</v>
          </cell>
          <cell r="AB267">
            <v>2020</v>
          </cell>
          <cell r="AC267">
            <v>2024</v>
          </cell>
          <cell r="AD267">
            <v>5.0027777777777782</v>
          </cell>
          <cell r="AE267" t="str">
            <v>&gt; 4</v>
          </cell>
          <cell r="AF267">
            <v>30495</v>
          </cell>
          <cell r="AG267">
            <v>41.717808219178082</v>
          </cell>
          <cell r="AH267" t="str">
            <v>&gt;35&lt; 45</v>
          </cell>
          <cell r="AI267">
            <v>12726790</v>
          </cell>
          <cell r="AJ267" t="str">
            <v>00</v>
          </cell>
          <cell r="AK267" t="str">
            <v>07106142</v>
          </cell>
          <cell r="AL267">
            <v>42768</v>
          </cell>
          <cell r="AM267" t="str">
            <v>FEMME</v>
          </cell>
          <cell r="AN267" t="str">
            <v>Marié(e)</v>
          </cell>
          <cell r="AO267">
            <v>2</v>
          </cell>
          <cell r="AQ267">
            <v>3</v>
          </cell>
          <cell r="AR267">
            <v>1</v>
          </cell>
          <cell r="AS267">
            <v>44260.25</v>
          </cell>
          <cell r="AT267" t="str">
            <v>Horaire</v>
          </cell>
          <cell r="AU267">
            <v>3.1930000000000001</v>
          </cell>
          <cell r="AV267">
            <v>17</v>
          </cell>
          <cell r="AW267" t="str">
            <v>00100</v>
          </cell>
          <cell r="AX267" t="str">
            <v>00002575929</v>
          </cell>
          <cell r="AY267" t="str">
            <v>03</v>
          </cell>
          <cell r="AZ267" t="str">
            <v>LA POSTE</v>
          </cell>
          <cell r="BA267" t="str">
            <v>17001000000257592903</v>
          </cell>
          <cell r="BB267">
            <v>20</v>
          </cell>
          <cell r="BC267" t="str">
            <v>20 RUE 10407 CITE ENNOUR</v>
          </cell>
          <cell r="BD267" t="str">
            <v>TUNIS</v>
          </cell>
          <cell r="BE267">
            <v>2053</v>
          </cell>
          <cell r="BG267">
            <v>93325046</v>
          </cell>
          <cell r="BH267">
            <v>95169402</v>
          </cell>
          <cell r="BJ267" t="str">
            <v>Arrêt 24</v>
          </cell>
          <cell r="BK267" t="str">
            <v>-SP</v>
          </cell>
          <cell r="BN267" t="str">
            <v>17001000000257592903</v>
          </cell>
          <cell r="BO267" t="str">
            <v>KHEDHRI SAOUSSEN</v>
          </cell>
          <cell r="BP267">
            <v>266</v>
          </cell>
          <cell r="BU267" t="str">
            <v>Non-Actif</v>
          </cell>
        </row>
        <row r="268">
          <cell r="B268">
            <v>267</v>
          </cell>
          <cell r="C268" t="str">
            <v>Mlle</v>
          </cell>
          <cell r="D268" t="str">
            <v>BEN HAJ ABDALLAH ARBIA</v>
          </cell>
          <cell r="E268" t="str">
            <v>SAGE Tunisia</v>
          </cell>
          <cell r="F268" t="str">
            <v>PRODUCTION</v>
          </cell>
          <cell r="G268" t="str">
            <v>Couturière</v>
          </cell>
          <cell r="H268" t="str">
            <v>CP</v>
          </cell>
          <cell r="K268" t="str">
            <v>DIRECTS</v>
          </cell>
          <cell r="L268" t="str">
            <v>Variable cost at standard</v>
          </cell>
          <cell r="M268" t="str">
            <v>OUVRIERE SPECIALISE</v>
          </cell>
          <cell r="N268">
            <v>43895</v>
          </cell>
          <cell r="P268">
            <v>-1526</v>
          </cell>
          <cell r="Q268">
            <v>44172</v>
          </cell>
          <cell r="R268" t="str">
            <v xml:space="preserve">abandon de poste </v>
          </cell>
          <cell r="T268" t="str">
            <v>CDD</v>
          </cell>
          <cell r="U268" t="str">
            <v>Contractuel</v>
          </cell>
          <cell r="V268">
            <v>44166</v>
          </cell>
          <cell r="W268">
            <v>44196</v>
          </cell>
          <cell r="Z268">
            <v>43895</v>
          </cell>
          <cell r="AA268">
            <v>3</v>
          </cell>
          <cell r="AB268">
            <v>2020</v>
          </cell>
          <cell r="AC268">
            <v>2024</v>
          </cell>
          <cell r="AD268">
            <v>5.0027777777777782</v>
          </cell>
          <cell r="AE268" t="str">
            <v>&gt; 4</v>
          </cell>
          <cell r="AF268">
            <v>31559</v>
          </cell>
          <cell r="AG268">
            <v>38.802739726027397</v>
          </cell>
          <cell r="AH268" t="str">
            <v>&gt;35&lt; 45</v>
          </cell>
          <cell r="AI268">
            <v>12933032</v>
          </cell>
          <cell r="AJ268" t="str">
            <v>00</v>
          </cell>
          <cell r="AK268" t="str">
            <v>07142874</v>
          </cell>
          <cell r="AL268">
            <v>38506</v>
          </cell>
          <cell r="AM268" t="str">
            <v>FEMME</v>
          </cell>
          <cell r="AN268" t="str">
            <v>Célibataire</v>
          </cell>
          <cell r="AQ268">
            <v>3</v>
          </cell>
          <cell r="AR268">
            <v>1</v>
          </cell>
          <cell r="AS268">
            <v>44260.25</v>
          </cell>
          <cell r="AT268" t="str">
            <v>Horaire</v>
          </cell>
          <cell r="AU268">
            <v>3.1930000000000001</v>
          </cell>
          <cell r="AV268">
            <v>17</v>
          </cell>
          <cell r="AW268" t="str">
            <v>00100</v>
          </cell>
          <cell r="AX268" t="str">
            <v>00001526946</v>
          </cell>
          <cell r="AY268">
            <v>78</v>
          </cell>
          <cell r="AZ268" t="str">
            <v>LA POSTE</v>
          </cell>
          <cell r="BA268" t="str">
            <v>17001000000152694678</v>
          </cell>
          <cell r="BB268">
            <v>20</v>
          </cell>
          <cell r="BC268" t="str">
            <v>04 RUE 10560 CITE ENNOUR</v>
          </cell>
          <cell r="BD268" t="str">
            <v>TUNIS</v>
          </cell>
          <cell r="BE268">
            <v>2053</v>
          </cell>
          <cell r="BF268" t="str">
            <v>Oui</v>
          </cell>
          <cell r="BG268">
            <v>23938170</v>
          </cell>
          <cell r="BH268">
            <v>21782572</v>
          </cell>
          <cell r="BJ268" t="str">
            <v>Arrêt 24</v>
          </cell>
          <cell r="BK268" t="str">
            <v>-CP</v>
          </cell>
          <cell r="BN268" t="str">
            <v>17001000000152694678</v>
          </cell>
          <cell r="BO268" t="str">
            <v>BEN HAJ ABDALLAH ARBIA</v>
          </cell>
          <cell r="BP268">
            <v>267</v>
          </cell>
          <cell r="BR268" t="str">
            <v xml:space="preserve">OK RE-INTAGRATION </v>
          </cell>
          <cell r="BU268" t="str">
            <v>Non-Actif</v>
          </cell>
        </row>
        <row r="269">
          <cell r="B269">
            <v>268</v>
          </cell>
          <cell r="C269" t="str">
            <v>Madame</v>
          </cell>
          <cell r="D269" t="str">
            <v>NAFFATI SAMEH</v>
          </cell>
          <cell r="E269" t="str">
            <v>SAGE Tunisia</v>
          </cell>
          <cell r="F269" t="str">
            <v>PRODUCTION</v>
          </cell>
          <cell r="G269" t="str">
            <v>Couturière</v>
          </cell>
          <cell r="H269">
            <v>560</v>
          </cell>
          <cell r="J269" t="str">
            <v>A</v>
          </cell>
          <cell r="K269" t="str">
            <v>DIRECTS</v>
          </cell>
          <cell r="L269" t="str">
            <v>Variable cost at standard</v>
          </cell>
          <cell r="M269" t="str">
            <v>OUVRIERE SPECIALISE</v>
          </cell>
          <cell r="N269">
            <v>43895</v>
          </cell>
          <cell r="P269">
            <v>-796</v>
          </cell>
          <cell r="Q269">
            <v>44835</v>
          </cell>
          <cell r="R269" t="str">
            <v xml:space="preserve">abandon de poste </v>
          </cell>
          <cell r="T269" t="str">
            <v>CDD</v>
          </cell>
          <cell r="U269" t="str">
            <v>Contractuel</v>
          </cell>
          <cell r="V269">
            <v>44866</v>
          </cell>
          <cell r="W269">
            <v>44926</v>
          </cell>
          <cell r="Z269">
            <v>43895</v>
          </cell>
          <cell r="AA269">
            <v>3</v>
          </cell>
          <cell r="AB269">
            <v>2020</v>
          </cell>
          <cell r="AC269">
            <v>2024</v>
          </cell>
          <cell r="AD269">
            <v>5.0027777777777782</v>
          </cell>
          <cell r="AE269" t="str">
            <v>&gt; 4</v>
          </cell>
          <cell r="AF269">
            <v>33894</v>
          </cell>
          <cell r="AG269">
            <v>32.405479452054792</v>
          </cell>
          <cell r="AH269" t="str">
            <v>&gt;25&lt; 35</v>
          </cell>
          <cell r="AI269">
            <v>16257274</v>
          </cell>
          <cell r="AJ269" t="str">
            <v>07</v>
          </cell>
          <cell r="AK269" t="str">
            <v>04834151</v>
          </cell>
          <cell r="AL269">
            <v>40373</v>
          </cell>
          <cell r="AM269" t="str">
            <v>FEMME</v>
          </cell>
          <cell r="AN269" t="str">
            <v>Marié(e)</v>
          </cell>
          <cell r="AO269">
            <v>2</v>
          </cell>
          <cell r="AQ269">
            <v>3</v>
          </cell>
          <cell r="AR269">
            <v>3</v>
          </cell>
          <cell r="AS269">
            <v>44990.75</v>
          </cell>
          <cell r="AT269" t="str">
            <v>Horaire</v>
          </cell>
          <cell r="AU269">
            <v>3.3210000000000002</v>
          </cell>
          <cell r="AV269" t="str">
            <v>05</v>
          </cell>
          <cell r="AW269" t="str">
            <v>04600</v>
          </cell>
          <cell r="AX269" t="str">
            <v>01145013174</v>
          </cell>
          <cell r="AY269" t="str">
            <v>48</v>
          </cell>
          <cell r="AZ269" t="str">
            <v>BT</v>
          </cell>
          <cell r="BA269" t="str">
            <v>05046000114501317448</v>
          </cell>
          <cell r="BB269">
            <v>20</v>
          </cell>
          <cell r="BC269" t="str">
            <v>36 RUE 42582 CITE BOUGATFA 2</v>
          </cell>
          <cell r="BD269" t="str">
            <v>SIDI HASSINE</v>
          </cell>
          <cell r="BE269">
            <v>1095</v>
          </cell>
          <cell r="BF269" t="str">
            <v>Oui</v>
          </cell>
          <cell r="BG269">
            <v>58790016</v>
          </cell>
          <cell r="BH269">
            <v>58169197</v>
          </cell>
          <cell r="BJ269" t="str">
            <v>SIDI HASSINE</v>
          </cell>
          <cell r="BK269" t="str">
            <v>A-560</v>
          </cell>
          <cell r="BM269">
            <v>377.41300000000001</v>
          </cell>
          <cell r="BN269" t="str">
            <v>05046000114501317448</v>
          </cell>
          <cell r="BO269" t="str">
            <v>NAFFATI SAMEH</v>
          </cell>
          <cell r="BP269">
            <v>268</v>
          </cell>
          <cell r="BQ269" t="str">
            <v>Salaire  Octobre-22</v>
          </cell>
          <cell r="BU269" t="str">
            <v>Non-Actif</v>
          </cell>
        </row>
        <row r="270">
          <cell r="B270">
            <v>269</v>
          </cell>
          <cell r="C270" t="str">
            <v>Mlle</v>
          </cell>
          <cell r="D270" t="str">
            <v>ABDI AMAL</v>
          </cell>
          <cell r="E270" t="str">
            <v>SAGE Tunisia</v>
          </cell>
          <cell r="F270" t="str">
            <v>PRODUCTION</v>
          </cell>
          <cell r="G270" t="str">
            <v>Couturière</v>
          </cell>
          <cell r="H270">
            <v>560</v>
          </cell>
          <cell r="I270" t="str">
            <v>Mabrourk Ben Moussa</v>
          </cell>
          <cell r="J270" t="str">
            <v>A</v>
          </cell>
          <cell r="K270" t="str">
            <v>DIRECTS</v>
          </cell>
          <cell r="L270" t="str">
            <v>Variable cost at standard</v>
          </cell>
          <cell r="M270" t="str">
            <v>OUVRIERE SPECIALISE</v>
          </cell>
          <cell r="N270">
            <v>43895</v>
          </cell>
          <cell r="P270">
            <v>-431</v>
          </cell>
          <cell r="Q270">
            <v>45291</v>
          </cell>
          <cell r="R270" t="str">
            <v>Fin de contrat</v>
          </cell>
          <cell r="T270" t="str">
            <v>CDD</v>
          </cell>
          <cell r="U270" t="str">
            <v>Contractuel</v>
          </cell>
          <cell r="V270">
            <v>45261</v>
          </cell>
          <cell r="W270">
            <v>45291</v>
          </cell>
          <cell r="Z270">
            <v>43895</v>
          </cell>
          <cell r="AA270">
            <v>3</v>
          </cell>
          <cell r="AB270">
            <v>2020</v>
          </cell>
          <cell r="AC270">
            <v>2024</v>
          </cell>
          <cell r="AD270">
            <v>5.0027777777777782</v>
          </cell>
          <cell r="AE270" t="str">
            <v>&gt; 4</v>
          </cell>
          <cell r="AF270">
            <v>35660</v>
          </cell>
          <cell r="AG270">
            <v>27.567123287671233</v>
          </cell>
          <cell r="AH270" t="str">
            <v>&gt;25&lt; 35</v>
          </cell>
          <cell r="AI270">
            <v>16796862</v>
          </cell>
          <cell r="AJ270" t="str">
            <v>02</v>
          </cell>
          <cell r="AK270">
            <v>11654508</v>
          </cell>
          <cell r="AL270">
            <v>41975</v>
          </cell>
          <cell r="AM270" t="str">
            <v>FEMME</v>
          </cell>
          <cell r="AN270" t="str">
            <v>Célibataire</v>
          </cell>
          <cell r="AQ270">
            <v>3</v>
          </cell>
          <cell r="AR270">
            <v>3</v>
          </cell>
          <cell r="AS270">
            <v>44990.75</v>
          </cell>
          <cell r="AT270" t="str">
            <v>Horaire</v>
          </cell>
          <cell r="AU270">
            <v>3.3210000000000002</v>
          </cell>
          <cell r="AV270" t="str">
            <v>07</v>
          </cell>
          <cell r="AW270" t="str">
            <v>04301</v>
          </cell>
          <cell r="AX270" t="str">
            <v>01105530244</v>
          </cell>
          <cell r="AY270" t="str">
            <v>43</v>
          </cell>
          <cell r="AZ270" t="str">
            <v>AMEN BANK</v>
          </cell>
          <cell r="BA270" t="str">
            <v>07043010110553024443</v>
          </cell>
          <cell r="BB270">
            <v>20</v>
          </cell>
          <cell r="BC270" t="str">
            <v>19 RUE ROME</v>
          </cell>
          <cell r="BD270" t="str">
            <v>SIDI HASSINE</v>
          </cell>
          <cell r="BE270">
            <v>1095</v>
          </cell>
          <cell r="BG270">
            <v>28777313</v>
          </cell>
          <cell r="BH270">
            <v>24865363</v>
          </cell>
          <cell r="BJ270" t="str">
            <v>SIDI HASSINE</v>
          </cell>
          <cell r="BK270" t="str">
            <v>A-560</v>
          </cell>
          <cell r="BL270" t="str">
            <v>1.1</v>
          </cell>
          <cell r="BN270" t="str">
            <v>07043010110553024443</v>
          </cell>
          <cell r="BO270" t="str">
            <v>ABDI AMAL</v>
          </cell>
          <cell r="BP270">
            <v>269</v>
          </cell>
          <cell r="BR270" t="e">
            <v>#N/A</v>
          </cell>
          <cell r="BU270" t="str">
            <v>Non-Actif</v>
          </cell>
        </row>
        <row r="271">
          <cell r="B271">
            <v>270</v>
          </cell>
          <cell r="C271" t="str">
            <v>Monsieur</v>
          </cell>
          <cell r="D271" t="str">
            <v>HLELI ABDELKADER</v>
          </cell>
          <cell r="E271" t="str">
            <v>SAGE Tunisia</v>
          </cell>
          <cell r="F271" t="str">
            <v>PRODUCTION</v>
          </cell>
          <cell r="G271" t="str">
            <v>Couturière</v>
          </cell>
          <cell r="H271" t="str">
            <v>SA</v>
          </cell>
          <cell r="K271" t="str">
            <v>DIRECTS</v>
          </cell>
          <cell r="L271" t="str">
            <v>Variable cost at standard</v>
          </cell>
          <cell r="M271" t="str">
            <v>OUVRIERE SPECIALISE</v>
          </cell>
          <cell r="N271">
            <v>43895</v>
          </cell>
          <cell r="P271">
            <v>-1710</v>
          </cell>
          <cell r="Q271">
            <v>43983</v>
          </cell>
          <cell r="R271" t="str">
            <v xml:space="preserve">abandon de poste </v>
          </cell>
          <cell r="T271" t="str">
            <v>CDD</v>
          </cell>
          <cell r="U271" t="str">
            <v>Contractuel</v>
          </cell>
          <cell r="V271">
            <v>43983</v>
          </cell>
          <cell r="W271">
            <v>44012</v>
          </cell>
          <cell r="Z271">
            <v>43895</v>
          </cell>
          <cell r="AA271">
            <v>3</v>
          </cell>
          <cell r="AB271">
            <v>2020</v>
          </cell>
          <cell r="AC271">
            <v>2024</v>
          </cell>
          <cell r="AD271">
            <v>5.0027777777777782</v>
          </cell>
          <cell r="AE271" t="str">
            <v>&gt; 4</v>
          </cell>
          <cell r="AF271">
            <v>36207</v>
          </cell>
          <cell r="AG271">
            <v>26.068493150684933</v>
          </cell>
          <cell r="AH271" t="str">
            <v>&gt;25&lt; 35</v>
          </cell>
          <cell r="AI271">
            <v>17323004</v>
          </cell>
          <cell r="AJ271" t="str">
            <v>03</v>
          </cell>
          <cell r="AK271">
            <v>11662896</v>
          </cell>
          <cell r="AL271">
            <v>42917</v>
          </cell>
          <cell r="AM271" t="str">
            <v>HOMME</v>
          </cell>
          <cell r="AN271" t="str">
            <v>Célibataire</v>
          </cell>
          <cell r="AQ271">
            <v>3</v>
          </cell>
          <cell r="AR271">
            <v>1</v>
          </cell>
          <cell r="AS271">
            <v>44260.25</v>
          </cell>
          <cell r="AT271" t="str">
            <v>Horaire</v>
          </cell>
          <cell r="AU271">
            <v>3.1930000000000001</v>
          </cell>
          <cell r="AV271">
            <v>47</v>
          </cell>
          <cell r="AW271" t="str">
            <v>01000</v>
          </cell>
          <cell r="AX271" t="str">
            <v>00000059089</v>
          </cell>
          <cell r="AY271">
            <v>72</v>
          </cell>
          <cell r="AZ271" t="str">
            <v>WIFAK BANK</v>
          </cell>
          <cell r="BA271" t="str">
            <v>47010000000005908972</v>
          </cell>
          <cell r="BB271">
            <v>20</v>
          </cell>
          <cell r="BC271" t="str">
            <v>14 RUE JERISSA SIDI HASSINE</v>
          </cell>
          <cell r="BD271" t="str">
            <v>TUNIS</v>
          </cell>
          <cell r="BE271">
            <v>1095</v>
          </cell>
          <cell r="BF271" t="str">
            <v>Oui</v>
          </cell>
          <cell r="BG271">
            <v>94855027</v>
          </cell>
          <cell r="BH271">
            <v>21529847</v>
          </cell>
          <cell r="BJ271" t="str">
            <v>SIDI HASSINE</v>
          </cell>
          <cell r="BK271" t="str">
            <v>-SA</v>
          </cell>
          <cell r="BN271" t="str">
            <v>47010000000005908972</v>
          </cell>
          <cell r="BO271" t="str">
            <v>HLELI ABDELKADER</v>
          </cell>
          <cell r="BP271">
            <v>270</v>
          </cell>
          <cell r="BU271" t="str">
            <v>Non-Actif</v>
          </cell>
        </row>
        <row r="272">
          <cell r="B272">
            <v>271</v>
          </cell>
          <cell r="C272" t="str">
            <v>Monsieur</v>
          </cell>
          <cell r="D272" t="str">
            <v>OUECHTATI FIRAS</v>
          </cell>
          <cell r="E272" t="str">
            <v>SAGE Tunisia</v>
          </cell>
          <cell r="F272" t="str">
            <v>PRODUCTION</v>
          </cell>
          <cell r="G272" t="str">
            <v>Couturière</v>
          </cell>
          <cell r="H272" t="str">
            <v>SA</v>
          </cell>
          <cell r="K272" t="str">
            <v>DIRECTS</v>
          </cell>
          <cell r="L272" t="str">
            <v>Variable cost at standard</v>
          </cell>
          <cell r="M272" t="str">
            <v>OUVRIER SPECIALISE</v>
          </cell>
          <cell r="N272">
            <v>43895</v>
          </cell>
          <cell r="P272">
            <v>-1618</v>
          </cell>
          <cell r="Q272">
            <v>44012</v>
          </cell>
          <cell r="R272" t="str">
            <v>MANQUE CHARGE TRAVAIL</v>
          </cell>
          <cell r="T272" t="str">
            <v>CDD</v>
          </cell>
          <cell r="U272" t="str">
            <v>Contractuel</v>
          </cell>
          <cell r="V272">
            <v>44085</v>
          </cell>
          <cell r="W272">
            <v>44104</v>
          </cell>
          <cell r="Z272">
            <v>43895</v>
          </cell>
          <cell r="AA272">
            <v>3</v>
          </cell>
          <cell r="AB272">
            <v>2020</v>
          </cell>
          <cell r="AC272">
            <v>2024</v>
          </cell>
          <cell r="AD272">
            <v>5.0027777777777782</v>
          </cell>
          <cell r="AE272" t="str">
            <v>&gt; 4</v>
          </cell>
          <cell r="AF272">
            <v>33083</v>
          </cell>
          <cell r="AG272">
            <v>34.627397260273973</v>
          </cell>
          <cell r="AH272" t="str">
            <v>&gt;25&lt; 35</v>
          </cell>
          <cell r="AI272">
            <v>16638541</v>
          </cell>
          <cell r="AJ272" t="str">
            <v>05</v>
          </cell>
          <cell r="AK272" t="str">
            <v>07177656</v>
          </cell>
          <cell r="AL272">
            <v>39948</v>
          </cell>
          <cell r="AM272" t="str">
            <v>HOMME</v>
          </cell>
          <cell r="AN272" t="str">
            <v>Célibataire</v>
          </cell>
          <cell r="AQ272">
            <v>3</v>
          </cell>
          <cell r="AR272">
            <v>1</v>
          </cell>
          <cell r="AS272">
            <v>44260.25</v>
          </cell>
          <cell r="AT272" t="str">
            <v>Horaire</v>
          </cell>
          <cell r="AU272">
            <v>3.1930000000000001</v>
          </cell>
          <cell r="AV272">
            <v>14</v>
          </cell>
          <cell r="AW272" t="str">
            <v>00800</v>
          </cell>
          <cell r="AX272">
            <v>81007144860</v>
          </cell>
          <cell r="AY272">
            <v>21</v>
          </cell>
          <cell r="AZ272" t="str">
            <v>BH</v>
          </cell>
          <cell r="BA272" t="str">
            <v>14008008100714486021</v>
          </cell>
          <cell r="BB272">
            <v>20</v>
          </cell>
          <cell r="BC272" t="str">
            <v>2 AVENU LA REPUBLIQUE CITE NASSIM 2</v>
          </cell>
          <cell r="BD272" t="str">
            <v>NAASSEN</v>
          </cell>
          <cell r="BE272">
            <v>1135</v>
          </cell>
          <cell r="BF272" t="str">
            <v>Oui</v>
          </cell>
          <cell r="BG272">
            <v>50124267</v>
          </cell>
          <cell r="BH272">
            <v>90028748</v>
          </cell>
          <cell r="BJ272" t="str">
            <v>NAASSEN</v>
          </cell>
          <cell r="BK272" t="str">
            <v>-SA</v>
          </cell>
          <cell r="BN272" t="str">
            <v>14008008100714486021</v>
          </cell>
          <cell r="BO272" t="str">
            <v>OUECHTATI FIRAS</v>
          </cell>
          <cell r="BP272">
            <v>271</v>
          </cell>
          <cell r="BU272" t="str">
            <v>Non-Actif</v>
          </cell>
        </row>
        <row r="273">
          <cell r="B273">
            <v>272</v>
          </cell>
          <cell r="C273" t="str">
            <v>Madame</v>
          </cell>
          <cell r="D273" t="str">
            <v>OUESLATI SONIA</v>
          </cell>
          <cell r="E273" t="str">
            <v>SAGE Tunisia</v>
          </cell>
          <cell r="F273" t="str">
            <v>PRODUCTION</v>
          </cell>
          <cell r="G273" t="str">
            <v>Couturière</v>
          </cell>
          <cell r="H273">
            <v>965</v>
          </cell>
          <cell r="I273" t="str">
            <v>Ala Khaloui</v>
          </cell>
          <cell r="J273" t="str">
            <v>A</v>
          </cell>
          <cell r="K273" t="str">
            <v>DIRECTS</v>
          </cell>
          <cell r="L273" t="str">
            <v>Variable cost at standard</v>
          </cell>
          <cell r="M273" t="str">
            <v>OUVRIERE SPECIALISE</v>
          </cell>
          <cell r="N273">
            <v>43895</v>
          </cell>
          <cell r="P273">
            <v>-431</v>
          </cell>
          <cell r="Q273">
            <v>45291</v>
          </cell>
          <cell r="R273" t="str">
            <v>Fin de contrat</v>
          </cell>
          <cell r="T273" t="str">
            <v>CDD</v>
          </cell>
          <cell r="U273" t="str">
            <v>Contractuel</v>
          </cell>
          <cell r="V273">
            <v>45261</v>
          </cell>
          <cell r="W273">
            <v>45291</v>
          </cell>
          <cell r="Z273">
            <v>44119</v>
          </cell>
          <cell r="AA273">
            <v>3</v>
          </cell>
          <cell r="AB273">
            <v>2020</v>
          </cell>
          <cell r="AC273">
            <v>2024</v>
          </cell>
          <cell r="AD273">
            <v>5.0027777777777782</v>
          </cell>
          <cell r="AE273" t="str">
            <v>&gt; 4</v>
          </cell>
          <cell r="AF273">
            <v>28572</v>
          </cell>
          <cell r="AG273">
            <v>46.986301369863014</v>
          </cell>
          <cell r="AH273" t="str">
            <v>&gt;45&lt; 55</v>
          </cell>
          <cell r="AI273">
            <v>12154953</v>
          </cell>
          <cell r="AJ273" t="str">
            <v>08</v>
          </cell>
          <cell r="AK273" t="str">
            <v>07317351</v>
          </cell>
          <cell r="AL273">
            <v>39990</v>
          </cell>
          <cell r="AM273" t="str">
            <v>FEMME</v>
          </cell>
          <cell r="AN273" t="str">
            <v>Marié(e)</v>
          </cell>
          <cell r="AO273">
            <v>3</v>
          </cell>
          <cell r="AQ273">
            <v>3</v>
          </cell>
          <cell r="AR273">
            <v>2</v>
          </cell>
          <cell r="AS273">
            <v>44625.5</v>
          </cell>
          <cell r="AT273" t="str">
            <v>Horaire</v>
          </cell>
          <cell r="AU273">
            <v>3.3210000000000002</v>
          </cell>
          <cell r="AV273" t="str">
            <v>25</v>
          </cell>
          <cell r="AW273" t="str">
            <v>02400</v>
          </cell>
          <cell r="AX273" t="str">
            <v>00000727142</v>
          </cell>
          <cell r="AY273" t="str">
            <v>97</v>
          </cell>
          <cell r="AZ273" t="str">
            <v>ZITOUNA BANK</v>
          </cell>
          <cell r="BA273" t="str">
            <v>25024000000072714297</v>
          </cell>
          <cell r="BB273">
            <v>20</v>
          </cell>
          <cell r="BC273" t="str">
            <v>14 RUE OTHMAN IBN AFFEN</v>
          </cell>
          <cell r="BD273" t="str">
            <v>SIDI HASSINE</v>
          </cell>
          <cell r="BE273">
            <v>1095</v>
          </cell>
          <cell r="BG273">
            <v>95223816</v>
          </cell>
          <cell r="BH273">
            <v>26829248</v>
          </cell>
          <cell r="BJ273" t="str">
            <v>SIDI HASSINE</v>
          </cell>
          <cell r="BK273" t="str">
            <v>A-965</v>
          </cell>
          <cell r="BL273" t="str">
            <v>1.1</v>
          </cell>
          <cell r="BN273" t="str">
            <v>25024000000072714297</v>
          </cell>
          <cell r="BO273" t="str">
            <v>OUESLATI SONIA</v>
          </cell>
          <cell r="BP273">
            <v>272</v>
          </cell>
          <cell r="BR273" t="e">
            <v>#N/A</v>
          </cell>
          <cell r="BU273" t="str">
            <v>Non-Actif</v>
          </cell>
        </row>
        <row r="274">
          <cell r="B274">
            <v>273</v>
          </cell>
          <cell r="C274" t="str">
            <v>Madame</v>
          </cell>
          <cell r="D274" t="str">
            <v>BEN BOULAID NOUR</v>
          </cell>
          <cell r="E274" t="str">
            <v>SAGE Tunisia</v>
          </cell>
          <cell r="F274" t="str">
            <v>PRODUCTION</v>
          </cell>
          <cell r="G274" t="str">
            <v>Couturière</v>
          </cell>
          <cell r="H274" t="str">
            <v>SP</v>
          </cell>
          <cell r="K274" t="str">
            <v>DIRECTS</v>
          </cell>
          <cell r="L274" t="str">
            <v>Variable cost at standard</v>
          </cell>
          <cell r="M274" t="str">
            <v>OUVRIERE SPECIALISE</v>
          </cell>
          <cell r="N274">
            <v>43899</v>
          </cell>
          <cell r="P274">
            <v>-1771</v>
          </cell>
          <cell r="Q274">
            <v>43952</v>
          </cell>
          <cell r="R274" t="str">
            <v>MANQUE CHARGE TRAVAIL</v>
          </cell>
          <cell r="T274" t="str">
            <v>CDD</v>
          </cell>
          <cell r="U274" t="str">
            <v>Contractuel</v>
          </cell>
          <cell r="V274">
            <v>43922</v>
          </cell>
          <cell r="W274">
            <v>43951</v>
          </cell>
          <cell r="Z274">
            <v>43899</v>
          </cell>
          <cell r="AA274">
            <v>3</v>
          </cell>
          <cell r="AB274">
            <v>2020</v>
          </cell>
          <cell r="AC274">
            <v>2024</v>
          </cell>
          <cell r="AD274">
            <v>4.9916666666666663</v>
          </cell>
          <cell r="AE274" t="str">
            <v>&gt; 4</v>
          </cell>
          <cell r="AF274">
            <v>28486</v>
          </cell>
          <cell r="AG274">
            <v>47.221917808219175</v>
          </cell>
          <cell r="AH274" t="str">
            <v>&gt;45&lt; 55</v>
          </cell>
          <cell r="AI274">
            <v>12667882</v>
          </cell>
          <cell r="AJ274" t="str">
            <v>05</v>
          </cell>
          <cell r="AK274" t="str">
            <v>04675197</v>
          </cell>
          <cell r="AL274">
            <v>41992</v>
          </cell>
          <cell r="AM274" t="str">
            <v>FEMME</v>
          </cell>
          <cell r="AN274" t="str">
            <v>Marié(e)</v>
          </cell>
          <cell r="AO274">
            <v>3</v>
          </cell>
          <cell r="AQ274">
            <v>3</v>
          </cell>
          <cell r="AR274">
            <v>1</v>
          </cell>
          <cell r="AS274">
            <v>44264.25</v>
          </cell>
          <cell r="AT274" t="str">
            <v>Horaire</v>
          </cell>
          <cell r="AU274">
            <v>3.1930000000000001</v>
          </cell>
          <cell r="AV274">
            <v>17</v>
          </cell>
          <cell r="AW274" t="str">
            <v>00100</v>
          </cell>
          <cell r="AX274" t="str">
            <v>00001182236</v>
          </cell>
          <cell r="AY274">
            <v>91</v>
          </cell>
          <cell r="AZ274" t="str">
            <v>LA POSTE</v>
          </cell>
          <cell r="BA274" t="str">
            <v>17001000000118223691</v>
          </cell>
          <cell r="BB274">
            <v>20</v>
          </cell>
          <cell r="BC274" t="str">
            <v>15 RUE 4311 EZZAHROUNI</v>
          </cell>
          <cell r="BD274" t="str">
            <v>TUNIS</v>
          </cell>
          <cell r="BE274">
            <v>2051</v>
          </cell>
          <cell r="BG274">
            <v>26920833</v>
          </cell>
          <cell r="BH274">
            <v>20562231</v>
          </cell>
          <cell r="BJ274" t="str">
            <v>ZAHROUNI</v>
          </cell>
          <cell r="BK274" t="str">
            <v>-SP</v>
          </cell>
          <cell r="BN274" t="str">
            <v>17001000000118223691</v>
          </cell>
          <cell r="BO274" t="str">
            <v>BEN BOULAID NOUR</v>
          </cell>
          <cell r="BP274">
            <v>273</v>
          </cell>
          <cell r="BU274" t="str">
            <v>Non-Actif</v>
          </cell>
        </row>
        <row r="275">
          <cell r="B275">
            <v>274</v>
          </cell>
          <cell r="C275" t="str">
            <v>Mlle</v>
          </cell>
          <cell r="D275" t="str">
            <v>AMDOUNI FIDAA</v>
          </cell>
          <cell r="E275" t="str">
            <v>SAGE Tunisia</v>
          </cell>
          <cell r="F275" t="str">
            <v>QUALITE</v>
          </cell>
          <cell r="G275" t="str">
            <v>Contrôle Qualité</v>
          </cell>
          <cell r="K275" t="str">
            <v>INDIRECTS</v>
          </cell>
          <cell r="L275" t="str">
            <v>Variable cost at standard</v>
          </cell>
          <cell r="M275" t="str">
            <v>OUVRIERE SPECIALISE</v>
          </cell>
          <cell r="N275">
            <v>43899</v>
          </cell>
          <cell r="P275" t="str">
            <v/>
          </cell>
          <cell r="Q275">
            <v>43952</v>
          </cell>
          <cell r="R275" t="str">
            <v>démissionnaire</v>
          </cell>
          <cell r="T275" t="str">
            <v>CIVP</v>
          </cell>
          <cell r="U275" t="str">
            <v>Contractuel</v>
          </cell>
          <cell r="X275">
            <v>43892</v>
          </cell>
          <cell r="Y275">
            <v>44256</v>
          </cell>
          <cell r="AA275">
            <v>3</v>
          </cell>
          <cell r="AB275">
            <v>2020</v>
          </cell>
          <cell r="AC275">
            <v>2024</v>
          </cell>
          <cell r="AD275">
            <v>4.9916666666666663</v>
          </cell>
          <cell r="AE275" t="str">
            <v>&gt; 4</v>
          </cell>
          <cell r="AF275">
            <v>35258</v>
          </cell>
          <cell r="AG275">
            <v>28.668493150684931</v>
          </cell>
          <cell r="AH275" t="str">
            <v>&gt;25&lt; 35</v>
          </cell>
          <cell r="AK275" t="str">
            <v>09198266</v>
          </cell>
          <cell r="AL275">
            <v>42366</v>
          </cell>
          <cell r="AM275" t="str">
            <v>FEMME</v>
          </cell>
          <cell r="AN275" t="str">
            <v>Célibataire</v>
          </cell>
          <cell r="AQ275">
            <v>3</v>
          </cell>
          <cell r="AR275">
            <v>1</v>
          </cell>
          <cell r="AS275">
            <v>44264.25</v>
          </cell>
          <cell r="AT275" t="str">
            <v>Horaire</v>
          </cell>
          <cell r="AU275">
            <v>1.923</v>
          </cell>
          <cell r="AV275">
            <v>17</v>
          </cell>
          <cell r="AW275" t="str">
            <v>00100</v>
          </cell>
          <cell r="AX275" t="str">
            <v>00002541806</v>
          </cell>
          <cell r="AY275">
            <v>37</v>
          </cell>
          <cell r="AZ275" t="str">
            <v>LA POSTE</v>
          </cell>
          <cell r="BA275" t="str">
            <v>17001000000254180637</v>
          </cell>
          <cell r="BB275">
            <v>20</v>
          </cell>
          <cell r="BC275" t="str">
            <v>1 RUE AMMAR IBN YASSER SANHEJA</v>
          </cell>
          <cell r="BD275" t="str">
            <v>OUED ELLIL</v>
          </cell>
          <cell r="BE275">
            <v>2021</v>
          </cell>
          <cell r="BG275">
            <v>52133287</v>
          </cell>
          <cell r="BH275">
            <v>97995308</v>
          </cell>
          <cell r="BJ275" t="str">
            <v>SANHEJA</v>
          </cell>
          <cell r="BK275" t="str">
            <v>-</v>
          </cell>
          <cell r="BN275" t="str">
            <v>17001000000254180637</v>
          </cell>
          <cell r="BO275" t="str">
            <v>AMDOUNI FIDAA</v>
          </cell>
          <cell r="BP275">
            <v>274</v>
          </cell>
          <cell r="BU275" t="str">
            <v>Non-Actif</v>
          </cell>
        </row>
        <row r="276">
          <cell r="B276">
            <v>275</v>
          </cell>
          <cell r="C276" t="str">
            <v>Madame</v>
          </cell>
          <cell r="D276" t="str">
            <v>JOUINI HAKIMA</v>
          </cell>
          <cell r="E276" t="str">
            <v>SAGE Tunisia</v>
          </cell>
          <cell r="F276" t="str">
            <v>PRODUCTION</v>
          </cell>
          <cell r="G276" t="str">
            <v>Couturière</v>
          </cell>
          <cell r="H276" t="str">
            <v>SP</v>
          </cell>
          <cell r="K276" t="str">
            <v>DIRECTS</v>
          </cell>
          <cell r="L276" t="str">
            <v>Variable cost at standard</v>
          </cell>
          <cell r="M276" t="str">
            <v>OUVRIERE SPECIALISE</v>
          </cell>
          <cell r="N276">
            <v>43899</v>
          </cell>
          <cell r="P276">
            <v>-1771</v>
          </cell>
          <cell r="Q276">
            <v>43952</v>
          </cell>
          <cell r="R276" t="str">
            <v>MANQUE CHARGE TRAVAIL</v>
          </cell>
          <cell r="T276" t="str">
            <v>CDD</v>
          </cell>
          <cell r="U276" t="str">
            <v>Contractuel</v>
          </cell>
          <cell r="V276">
            <v>43922</v>
          </cell>
          <cell r="W276">
            <v>43951</v>
          </cell>
          <cell r="Z276">
            <v>43899</v>
          </cell>
          <cell r="AA276">
            <v>3</v>
          </cell>
          <cell r="AB276">
            <v>2020</v>
          </cell>
          <cell r="AC276">
            <v>2024</v>
          </cell>
          <cell r="AD276">
            <v>4.9916666666666663</v>
          </cell>
          <cell r="AE276" t="str">
            <v>&gt; 4</v>
          </cell>
          <cell r="AF276">
            <v>29283</v>
          </cell>
          <cell r="AG276">
            <v>45.038356164383565</v>
          </cell>
          <cell r="AH276" t="str">
            <v>&gt;45&lt; 55</v>
          </cell>
          <cell r="AI276">
            <v>12510449</v>
          </cell>
          <cell r="AJ276" t="str">
            <v>03</v>
          </cell>
          <cell r="AK276" t="str">
            <v>07337338</v>
          </cell>
          <cell r="AL276">
            <v>36195</v>
          </cell>
          <cell r="AM276" t="str">
            <v>FEMME</v>
          </cell>
          <cell r="AN276" t="str">
            <v>Marié(e)</v>
          </cell>
          <cell r="AO276">
            <v>1</v>
          </cell>
          <cell r="AQ276">
            <v>3</v>
          </cell>
          <cell r="AR276">
            <v>1</v>
          </cell>
          <cell r="AS276">
            <v>44264.25</v>
          </cell>
          <cell r="AT276" t="str">
            <v>Horaire</v>
          </cell>
          <cell r="AU276">
            <v>3.1930000000000001</v>
          </cell>
          <cell r="AV276">
            <v>17</v>
          </cell>
          <cell r="AW276" t="str">
            <v>00000</v>
          </cell>
          <cell r="AX276" t="str">
            <v>00000873872</v>
          </cell>
          <cell r="AY276">
            <v>42</v>
          </cell>
          <cell r="AZ276" t="str">
            <v>LA POSTE</v>
          </cell>
          <cell r="BA276" t="str">
            <v>17000000000087387242</v>
          </cell>
          <cell r="BB276">
            <v>20</v>
          </cell>
          <cell r="BC276" t="str">
            <v>RUE HALAB CITE TAIEB MHIRI MORNAGUIA</v>
          </cell>
          <cell r="BD276" t="str">
            <v>ARIANA</v>
          </cell>
          <cell r="BG276">
            <v>93929107</v>
          </cell>
          <cell r="BH276">
            <v>24848444</v>
          </cell>
          <cell r="BJ276" t="str">
            <v>MORNAGUIA</v>
          </cell>
          <cell r="BK276" t="str">
            <v>-SP</v>
          </cell>
          <cell r="BN276" t="str">
            <v>17000000000087387242</v>
          </cell>
          <cell r="BO276" t="str">
            <v>JOUINI HAKIMA</v>
          </cell>
          <cell r="BP276">
            <v>275</v>
          </cell>
          <cell r="BR276" t="str">
            <v>REFUS PRB POSTE</v>
          </cell>
          <cell r="BU276" t="str">
            <v>Non-Actif</v>
          </cell>
        </row>
        <row r="277">
          <cell r="B277">
            <v>276</v>
          </cell>
          <cell r="C277" t="str">
            <v>Mlle</v>
          </cell>
          <cell r="D277" t="str">
            <v>HAMEDI OUMAYMA</v>
          </cell>
          <cell r="E277" t="str">
            <v>SAGE Tunisia</v>
          </cell>
          <cell r="F277" t="str">
            <v>PRODUCTION</v>
          </cell>
          <cell r="G277" t="str">
            <v>Couturière</v>
          </cell>
          <cell r="H277" t="str">
            <v>AP-T</v>
          </cell>
          <cell r="J277" t="str">
            <v>B</v>
          </cell>
          <cell r="K277" t="str">
            <v>DIRECTS</v>
          </cell>
          <cell r="L277" t="str">
            <v>Variable cost at standard</v>
          </cell>
          <cell r="M277" t="str">
            <v>OUVRIERE SPECIALISE</v>
          </cell>
          <cell r="N277">
            <v>43899</v>
          </cell>
          <cell r="P277">
            <v>-1495</v>
          </cell>
          <cell r="Q277">
            <v>44211</v>
          </cell>
          <cell r="R277" t="str">
            <v xml:space="preserve">abandon de poste </v>
          </cell>
          <cell r="T277" t="str">
            <v>CDD</v>
          </cell>
          <cell r="U277" t="str">
            <v>Contractuel</v>
          </cell>
          <cell r="V277">
            <v>44197</v>
          </cell>
          <cell r="W277">
            <v>44227</v>
          </cell>
          <cell r="Z277">
            <v>43899</v>
          </cell>
          <cell r="AA277">
            <v>3</v>
          </cell>
          <cell r="AB277">
            <v>2020</v>
          </cell>
          <cell r="AC277">
            <v>2024</v>
          </cell>
          <cell r="AD277">
            <v>4.9916666666666663</v>
          </cell>
          <cell r="AE277" t="str">
            <v>&gt; 4</v>
          </cell>
          <cell r="AF277">
            <v>36681</v>
          </cell>
          <cell r="AG277">
            <v>24.769863013698629</v>
          </cell>
          <cell r="AH277" t="str">
            <v>&lt; 25</v>
          </cell>
          <cell r="AI277">
            <v>17210302</v>
          </cell>
          <cell r="AJ277" t="str">
            <v>01</v>
          </cell>
          <cell r="AK277" t="str">
            <v>07236803</v>
          </cell>
          <cell r="AL277">
            <v>42718</v>
          </cell>
          <cell r="AM277" t="str">
            <v>FEMME</v>
          </cell>
          <cell r="AN277" t="str">
            <v>Célibataire</v>
          </cell>
          <cell r="AQ277">
            <v>3</v>
          </cell>
          <cell r="AR277">
            <v>1</v>
          </cell>
          <cell r="AS277">
            <v>44264.25</v>
          </cell>
          <cell r="AT277" t="str">
            <v>Horaire</v>
          </cell>
          <cell r="AU277">
            <v>3.1930000000000001</v>
          </cell>
          <cell r="AV277">
            <v>12</v>
          </cell>
          <cell r="AW277">
            <v>40200</v>
          </cell>
          <cell r="AX277" t="str">
            <v>00002342417</v>
          </cell>
          <cell r="AY277">
            <v>59</v>
          </cell>
          <cell r="AZ277" t="str">
            <v>UIB</v>
          </cell>
          <cell r="BA277" t="str">
            <v>12402000000234241759</v>
          </cell>
          <cell r="BB277">
            <v>20</v>
          </cell>
          <cell r="BC277" t="str">
            <v>CITE MONGI SLIM MHAMDIA</v>
          </cell>
          <cell r="BD277" t="str">
            <v>BEN AROUS</v>
          </cell>
          <cell r="BE277">
            <v>1145</v>
          </cell>
          <cell r="BF277" t="str">
            <v>Oui</v>
          </cell>
          <cell r="BG277">
            <v>51876892</v>
          </cell>
          <cell r="BH277">
            <v>54435508</v>
          </cell>
          <cell r="BJ277" t="str">
            <v>MHAMDIA</v>
          </cell>
          <cell r="BK277" t="str">
            <v>B-AP-T</v>
          </cell>
          <cell r="BN277" t="str">
            <v>12402000000234241759</v>
          </cell>
          <cell r="BO277" t="str">
            <v>HAMEDI OUMAYMA</v>
          </cell>
          <cell r="BP277">
            <v>276</v>
          </cell>
          <cell r="BU277" t="str">
            <v>Non-Actif</v>
          </cell>
        </row>
        <row r="278">
          <cell r="B278">
            <v>277</v>
          </cell>
          <cell r="C278" t="str">
            <v>Mlle</v>
          </cell>
          <cell r="D278" t="str">
            <v>MEKNI SAHAR</v>
          </cell>
          <cell r="E278" t="str">
            <v>SAGE Tunisia</v>
          </cell>
          <cell r="F278" t="str">
            <v>PRODUCTION</v>
          </cell>
          <cell r="G278" t="str">
            <v>Couturière</v>
          </cell>
          <cell r="H278" t="str">
            <v>SP</v>
          </cell>
          <cell r="K278" t="str">
            <v>DIRECTS</v>
          </cell>
          <cell r="L278" t="str">
            <v>Variable cost at standard</v>
          </cell>
          <cell r="M278" t="str">
            <v>OUVRIERE SPECIALISE</v>
          </cell>
          <cell r="N278">
            <v>43899</v>
          </cell>
          <cell r="P278">
            <v>-1557</v>
          </cell>
          <cell r="Q278">
            <v>44135</v>
          </cell>
          <cell r="R278" t="str">
            <v xml:space="preserve">abandon de poste </v>
          </cell>
          <cell r="T278" t="str">
            <v>CDD</v>
          </cell>
          <cell r="U278" t="str">
            <v>Contractuel</v>
          </cell>
          <cell r="V278">
            <v>44105</v>
          </cell>
          <cell r="W278">
            <v>44165</v>
          </cell>
          <cell r="Z278">
            <v>43899</v>
          </cell>
          <cell r="AA278">
            <v>3</v>
          </cell>
          <cell r="AB278">
            <v>2020</v>
          </cell>
          <cell r="AC278">
            <v>2024</v>
          </cell>
          <cell r="AD278">
            <v>4.9916666666666663</v>
          </cell>
          <cell r="AE278" t="str">
            <v>&gt; 4</v>
          </cell>
          <cell r="AF278">
            <v>36745</v>
          </cell>
          <cell r="AG278">
            <v>24.594520547945205</v>
          </cell>
          <cell r="AH278" t="str">
            <v>&lt; 25</v>
          </cell>
          <cell r="AI278">
            <v>17284341</v>
          </cell>
          <cell r="AJ278" t="str">
            <v>09</v>
          </cell>
          <cell r="AK278" t="str">
            <v>09636495</v>
          </cell>
          <cell r="AL278">
            <v>42845</v>
          </cell>
          <cell r="AM278" t="str">
            <v>FEMME</v>
          </cell>
          <cell r="AN278" t="str">
            <v>Célibataire</v>
          </cell>
          <cell r="AQ278">
            <v>3</v>
          </cell>
          <cell r="AR278">
            <v>1</v>
          </cell>
          <cell r="AS278">
            <v>44264.25</v>
          </cell>
          <cell r="AT278" t="str">
            <v>Horaire</v>
          </cell>
          <cell r="AU278">
            <v>3.1930000000000001</v>
          </cell>
          <cell r="AV278">
            <v>17</v>
          </cell>
          <cell r="AW278" t="str">
            <v>00100</v>
          </cell>
          <cell r="AX278" t="str">
            <v>00002876921</v>
          </cell>
          <cell r="AY278">
            <v>97</v>
          </cell>
          <cell r="AZ278" t="str">
            <v>LA POSTE</v>
          </cell>
          <cell r="BA278" t="str">
            <v>17001000000287692197</v>
          </cell>
          <cell r="BB278">
            <v>20</v>
          </cell>
          <cell r="BC278" t="str">
            <v>18  RUE ZARZIS CITE BORJ LOUZIR EZ-ZAHRA</v>
          </cell>
          <cell r="BD278" t="str">
            <v>BEN AROUS</v>
          </cell>
          <cell r="BG278">
            <v>92005594</v>
          </cell>
          <cell r="BH278">
            <v>28145153</v>
          </cell>
          <cell r="BJ278" t="str">
            <v>MHAMDIA</v>
          </cell>
          <cell r="BK278" t="str">
            <v>-SP</v>
          </cell>
          <cell r="BN278" t="str">
            <v>17001000000287692197</v>
          </cell>
          <cell r="BO278" t="str">
            <v>MEKNI SAHAR</v>
          </cell>
          <cell r="BP278">
            <v>277</v>
          </cell>
          <cell r="BU278" t="str">
            <v>Non-Actif</v>
          </cell>
        </row>
        <row r="279">
          <cell r="B279">
            <v>278</v>
          </cell>
          <cell r="C279" t="str">
            <v>Madame</v>
          </cell>
          <cell r="D279" t="str">
            <v>ABBASSI FADHILA</v>
          </cell>
          <cell r="E279" t="str">
            <v>SAGE Tunisia</v>
          </cell>
          <cell r="F279" t="str">
            <v>PRODUCTION</v>
          </cell>
          <cell r="G279" t="str">
            <v>Couturière</v>
          </cell>
          <cell r="H279">
            <v>965</v>
          </cell>
          <cell r="I279" t="str">
            <v>Ala Khaloui</v>
          </cell>
          <cell r="J279" t="str">
            <v>A</v>
          </cell>
          <cell r="K279" t="str">
            <v>DIRECTS</v>
          </cell>
          <cell r="L279" t="str">
            <v>Variable cost at standard</v>
          </cell>
          <cell r="M279" t="str">
            <v>OUVRIERE SPECIALISE</v>
          </cell>
          <cell r="N279">
            <v>43899</v>
          </cell>
          <cell r="P279">
            <v>-431</v>
          </cell>
          <cell r="Q279">
            <v>45291</v>
          </cell>
          <cell r="R279" t="str">
            <v>Fin de contrat</v>
          </cell>
          <cell r="T279" t="str">
            <v>CDD</v>
          </cell>
          <cell r="U279" t="str">
            <v>Contractuel</v>
          </cell>
          <cell r="V279">
            <v>45261</v>
          </cell>
          <cell r="W279">
            <v>45291</v>
          </cell>
          <cell r="Z279">
            <v>43899</v>
          </cell>
          <cell r="AA279">
            <v>3</v>
          </cell>
          <cell r="AB279">
            <v>2020</v>
          </cell>
          <cell r="AC279">
            <v>2024</v>
          </cell>
          <cell r="AD279">
            <v>4.9916666666666663</v>
          </cell>
          <cell r="AE279" t="str">
            <v>&gt; 4</v>
          </cell>
          <cell r="AF279">
            <v>28565</v>
          </cell>
          <cell r="AG279">
            <v>47.005479452054793</v>
          </cell>
          <cell r="AH279" t="str">
            <v>&gt;45&lt; 55</v>
          </cell>
          <cell r="AI279">
            <v>12150880</v>
          </cell>
          <cell r="AJ279" t="str">
            <v>04</v>
          </cell>
          <cell r="AK279" t="str">
            <v>07307787</v>
          </cell>
          <cell r="AL279">
            <v>41106</v>
          </cell>
          <cell r="AM279" t="str">
            <v>FEMME</v>
          </cell>
          <cell r="AN279" t="str">
            <v>Marié(e)</v>
          </cell>
          <cell r="AO279">
            <v>2</v>
          </cell>
          <cell r="AQ279">
            <v>3</v>
          </cell>
          <cell r="AR279">
            <v>3</v>
          </cell>
          <cell r="AS279">
            <v>44994.75</v>
          </cell>
          <cell r="AT279" t="str">
            <v>Horaire</v>
          </cell>
          <cell r="AU279">
            <v>3.3210000000000002</v>
          </cell>
          <cell r="AV279" t="str">
            <v>17</v>
          </cell>
          <cell r="AW279" t="str">
            <v>00100</v>
          </cell>
          <cell r="AX279" t="str">
            <v>00001391066</v>
          </cell>
          <cell r="AY279" t="str">
            <v>27</v>
          </cell>
          <cell r="AZ279" t="str">
            <v>LA POSTE</v>
          </cell>
          <cell r="BA279" t="str">
            <v>17001000000139106627</v>
          </cell>
          <cell r="BB279">
            <v>20</v>
          </cell>
          <cell r="BC279" t="str">
            <v>RUE 5545 CITE KHALED IBN EL WALID</v>
          </cell>
          <cell r="BD279" t="str">
            <v>MANOUBA</v>
          </cell>
          <cell r="BE279">
            <v>2086</v>
          </cell>
          <cell r="BG279">
            <v>28162999</v>
          </cell>
          <cell r="BH279">
            <v>23730307</v>
          </cell>
          <cell r="BJ279" t="str">
            <v>TERMUNIS 56</v>
          </cell>
          <cell r="BK279" t="str">
            <v>A-965</v>
          </cell>
          <cell r="BL279" t="str">
            <v>2.1</v>
          </cell>
          <cell r="BN279" t="str">
            <v>17001000000139106627</v>
          </cell>
          <cell r="BO279" t="str">
            <v>ABBASSI FADHILA</v>
          </cell>
          <cell r="BP279">
            <v>278</v>
          </cell>
          <cell r="BR279" t="e">
            <v>#N/A</v>
          </cell>
          <cell r="BU279" t="str">
            <v>Non-Actif</v>
          </cell>
        </row>
        <row r="280">
          <cell r="B280">
            <v>279</v>
          </cell>
          <cell r="C280" t="str">
            <v>Madame</v>
          </cell>
          <cell r="D280" t="str">
            <v>HAMDI GHADA</v>
          </cell>
          <cell r="E280" t="str">
            <v>SAGE Tunisia</v>
          </cell>
          <cell r="F280" t="str">
            <v>PRODUCTION</v>
          </cell>
          <cell r="G280" t="str">
            <v>Couturière</v>
          </cell>
          <cell r="H280" t="str">
            <v>SP</v>
          </cell>
          <cell r="K280" t="str">
            <v>DIRECTS</v>
          </cell>
          <cell r="L280" t="str">
            <v>Variable cost at standard</v>
          </cell>
          <cell r="M280" t="str">
            <v>OUVRIERE SPECIALISE</v>
          </cell>
          <cell r="N280">
            <v>43899</v>
          </cell>
          <cell r="P280">
            <v>-1771</v>
          </cell>
          <cell r="Q280">
            <v>43952</v>
          </cell>
          <cell r="R280" t="str">
            <v>MANQUE CHARGE TRAVAIL</v>
          </cell>
          <cell r="T280" t="str">
            <v>CDD</v>
          </cell>
          <cell r="U280" t="str">
            <v>Contractuel</v>
          </cell>
          <cell r="V280">
            <v>43922</v>
          </cell>
          <cell r="W280">
            <v>43951</v>
          </cell>
          <cell r="Z280">
            <v>43899</v>
          </cell>
          <cell r="AA280">
            <v>3</v>
          </cell>
          <cell r="AB280">
            <v>2020</v>
          </cell>
          <cell r="AC280">
            <v>2024</v>
          </cell>
          <cell r="AD280">
            <v>4.9916666666666663</v>
          </cell>
          <cell r="AE280" t="str">
            <v>&gt; 4</v>
          </cell>
          <cell r="AF280">
            <v>35170</v>
          </cell>
          <cell r="AG280">
            <v>28.909589041095892</v>
          </cell>
          <cell r="AH280" t="str">
            <v>&gt;25&lt; 35</v>
          </cell>
          <cell r="AI280">
            <v>16540462</v>
          </cell>
          <cell r="AJ280" t="str">
            <v>08</v>
          </cell>
          <cell r="AK280" t="str">
            <v>04846941</v>
          </cell>
          <cell r="AL280">
            <v>41011</v>
          </cell>
          <cell r="AM280" t="str">
            <v>FEMME</v>
          </cell>
          <cell r="AN280" t="str">
            <v>Marié(e)</v>
          </cell>
          <cell r="AO280">
            <v>1</v>
          </cell>
          <cell r="AQ280">
            <v>3</v>
          </cell>
          <cell r="AR280">
            <v>1</v>
          </cell>
          <cell r="AS280">
            <v>44264.25</v>
          </cell>
          <cell r="AT280" t="str">
            <v>Horaire</v>
          </cell>
          <cell r="AU280">
            <v>3.1930000000000001</v>
          </cell>
          <cell r="AV280" t="str">
            <v>07</v>
          </cell>
          <cell r="AW280" t="str">
            <v>04301</v>
          </cell>
          <cell r="AX280" t="str">
            <v>01121622683</v>
          </cell>
          <cell r="AY280">
            <v>14</v>
          </cell>
          <cell r="AZ280" t="str">
            <v>AMEN BANK</v>
          </cell>
          <cell r="BA280" t="str">
            <v>07043010112162268314</v>
          </cell>
          <cell r="BB280">
            <v>20</v>
          </cell>
          <cell r="BC280" t="str">
            <v xml:space="preserve">49 RUE PORTUGALE </v>
          </cell>
          <cell r="BD280" t="str">
            <v>SIDI HASSINE</v>
          </cell>
          <cell r="BE280">
            <v>1095</v>
          </cell>
          <cell r="BG280">
            <v>21646405</v>
          </cell>
          <cell r="BH280">
            <v>58316808</v>
          </cell>
          <cell r="BJ280" t="str">
            <v>SIDI HASSINE</v>
          </cell>
          <cell r="BK280" t="str">
            <v>-SP</v>
          </cell>
          <cell r="BN280" t="str">
            <v>07043010112162268314</v>
          </cell>
          <cell r="BO280" t="str">
            <v>HAMDI GHADA</v>
          </cell>
          <cell r="BP280">
            <v>279</v>
          </cell>
          <cell r="BU280" t="str">
            <v>Non-Actif</v>
          </cell>
        </row>
        <row r="281">
          <cell r="B281">
            <v>280</v>
          </cell>
          <cell r="C281" t="str">
            <v>Madame</v>
          </cell>
          <cell r="D281" t="str">
            <v>MEZLINI FATMA</v>
          </cell>
          <cell r="E281" t="str">
            <v>SAGE Tunisia</v>
          </cell>
          <cell r="F281" t="str">
            <v>PRODUCTION</v>
          </cell>
          <cell r="G281" t="str">
            <v>Couturière</v>
          </cell>
          <cell r="H281">
            <v>560</v>
          </cell>
          <cell r="I281" t="str">
            <v>Mabrourk Ben Moussa</v>
          </cell>
          <cell r="J281" t="str">
            <v>A</v>
          </cell>
          <cell r="K281" t="str">
            <v>DIRECTS</v>
          </cell>
          <cell r="L281" t="str">
            <v>Variable cost at standard</v>
          </cell>
          <cell r="M281" t="str">
            <v>OUVRIERE SPECIALISE</v>
          </cell>
          <cell r="N281">
            <v>43899</v>
          </cell>
          <cell r="O281">
            <v>45351</v>
          </cell>
          <cell r="T281" t="str">
            <v>CDI</v>
          </cell>
          <cell r="U281" t="str">
            <v>Titulaire</v>
          </cell>
          <cell r="V281">
            <v>45261</v>
          </cell>
          <cell r="W281">
            <v>45351</v>
          </cell>
          <cell r="Z281">
            <v>44119</v>
          </cell>
          <cell r="AA281">
            <v>3</v>
          </cell>
          <cell r="AB281">
            <v>2020</v>
          </cell>
          <cell r="AC281">
            <v>2024</v>
          </cell>
          <cell r="AD281">
            <v>4.9916666666666663</v>
          </cell>
          <cell r="AE281" t="str">
            <v>&gt; 4</v>
          </cell>
          <cell r="AF281">
            <v>31204</v>
          </cell>
          <cell r="AG281">
            <v>39.775342465753425</v>
          </cell>
          <cell r="AH281" t="str">
            <v>&gt;35&lt; 45</v>
          </cell>
          <cell r="AI281">
            <v>16264610</v>
          </cell>
          <cell r="AJ281" t="str">
            <v>06</v>
          </cell>
          <cell r="AK281" t="str">
            <v>08939743</v>
          </cell>
          <cell r="AL281">
            <v>38946</v>
          </cell>
          <cell r="AM281" t="str">
            <v>FEMME</v>
          </cell>
          <cell r="AN281" t="str">
            <v>Marié(e)</v>
          </cell>
          <cell r="AO281">
            <v>2</v>
          </cell>
          <cell r="AQ281">
            <v>3</v>
          </cell>
          <cell r="AR281">
            <v>3</v>
          </cell>
          <cell r="AS281">
            <v>44994.75</v>
          </cell>
          <cell r="AT281" t="str">
            <v>Horaire</v>
          </cell>
          <cell r="AU281">
            <v>3.3210000000000002</v>
          </cell>
          <cell r="AV281" t="str">
            <v>17</v>
          </cell>
          <cell r="AW281" t="str">
            <v>00100</v>
          </cell>
          <cell r="AX281" t="str">
            <v>00001907683</v>
          </cell>
          <cell r="AY281" t="str">
            <v>42</v>
          </cell>
          <cell r="AZ281" t="str">
            <v>LA POSTE</v>
          </cell>
          <cell r="BA281" t="str">
            <v>17001000000190768342</v>
          </cell>
          <cell r="BB281">
            <v>20</v>
          </cell>
          <cell r="BC281" t="str">
            <v>SANHEJA OUED ELLIL</v>
          </cell>
          <cell r="BD281" t="str">
            <v>OUED ELLIL</v>
          </cell>
          <cell r="BE281">
            <v>2010</v>
          </cell>
          <cell r="BG281">
            <v>21873215</v>
          </cell>
          <cell r="BH281">
            <v>23904321</v>
          </cell>
          <cell r="BJ281" t="str">
            <v>SANHEJA</v>
          </cell>
          <cell r="BK281" t="str">
            <v>A-560</v>
          </cell>
          <cell r="BL281" t="str">
            <v>2.1</v>
          </cell>
          <cell r="BN281" t="str">
            <v>17001000000190768342</v>
          </cell>
          <cell r="BO281" t="str">
            <v>MEZLINI FATMA</v>
          </cell>
          <cell r="BP281">
            <v>280</v>
          </cell>
          <cell r="BR281" t="e">
            <v>#N/A</v>
          </cell>
          <cell r="BT281">
            <v>838</v>
          </cell>
          <cell r="BU281" t="str">
            <v>si</v>
          </cell>
          <cell r="BV281" t="str">
            <v>560 A CP</v>
          </cell>
        </row>
        <row r="282">
          <cell r="B282">
            <v>281</v>
          </cell>
          <cell r="C282" t="str">
            <v>Madame</v>
          </cell>
          <cell r="D282" t="str">
            <v>KAABI MOUNA</v>
          </cell>
          <cell r="E282" t="str">
            <v>SAGE Tunisia</v>
          </cell>
          <cell r="F282" t="str">
            <v>PRODUCTION</v>
          </cell>
          <cell r="G282" t="str">
            <v>Couturière</v>
          </cell>
          <cell r="H282" t="str">
            <v>AP-T</v>
          </cell>
          <cell r="J282" t="str">
            <v>B</v>
          </cell>
          <cell r="K282" t="str">
            <v>DIRECTS</v>
          </cell>
          <cell r="L282" t="str">
            <v>Variable cost at standard</v>
          </cell>
          <cell r="M282" t="str">
            <v>OUVRIERE SPECIALISE</v>
          </cell>
          <cell r="N282">
            <v>44119</v>
          </cell>
          <cell r="P282">
            <v>-1495</v>
          </cell>
          <cell r="Q282">
            <v>44197</v>
          </cell>
          <cell r="R282" t="str">
            <v xml:space="preserve">abandon de poste </v>
          </cell>
          <cell r="T282" t="str">
            <v>CDD</v>
          </cell>
          <cell r="U282" t="str">
            <v>Contractuel</v>
          </cell>
          <cell r="V282">
            <v>44197</v>
          </cell>
          <cell r="W282">
            <v>44227</v>
          </cell>
          <cell r="Z282">
            <v>44119</v>
          </cell>
          <cell r="AA282">
            <v>10</v>
          </cell>
          <cell r="AB282">
            <v>2020</v>
          </cell>
          <cell r="AC282">
            <v>2024</v>
          </cell>
          <cell r="AD282">
            <v>4.3916666666666666</v>
          </cell>
          <cell r="AE282" t="str">
            <v>&gt; 4</v>
          </cell>
          <cell r="AF282">
            <v>31195</v>
          </cell>
          <cell r="AG282">
            <v>39.799999999999997</v>
          </cell>
          <cell r="AH282" t="str">
            <v>&gt;35&lt; 45</v>
          </cell>
          <cell r="AI282">
            <v>12663510</v>
          </cell>
          <cell r="AJ282" t="str">
            <v>04</v>
          </cell>
          <cell r="AK282" t="str">
            <v>07362062</v>
          </cell>
          <cell r="AL282">
            <v>36937</v>
          </cell>
          <cell r="AM282" t="str">
            <v>FEMME</v>
          </cell>
          <cell r="AN282" t="str">
            <v>Marié(e)</v>
          </cell>
          <cell r="AO282">
            <v>3</v>
          </cell>
          <cell r="AQ282">
            <v>3</v>
          </cell>
          <cell r="AR282">
            <v>1</v>
          </cell>
          <cell r="AS282">
            <v>44484.25</v>
          </cell>
          <cell r="AT282" t="str">
            <v>Horaire</v>
          </cell>
          <cell r="AU282">
            <v>3.1930000000000001</v>
          </cell>
          <cell r="AV282" t="str">
            <v>04</v>
          </cell>
          <cell r="AW282" t="str">
            <v>02511</v>
          </cell>
          <cell r="AX282">
            <v>10062601935</v>
          </cell>
          <cell r="AY282">
            <v>19</v>
          </cell>
          <cell r="AZ282" t="str">
            <v>ATTIJARI BANK</v>
          </cell>
          <cell r="BA282" t="str">
            <v>04025111006260193519</v>
          </cell>
          <cell r="BB282">
            <v>20</v>
          </cell>
          <cell r="BC282" t="str">
            <v>RUE EL ADLA CITE TORJMAN SANHEJA</v>
          </cell>
          <cell r="BD282" t="str">
            <v>OUED ELLIL</v>
          </cell>
          <cell r="BE282">
            <v>2010</v>
          </cell>
          <cell r="BG282">
            <v>24507892</v>
          </cell>
          <cell r="BH282">
            <v>23608555</v>
          </cell>
          <cell r="BJ282" t="str">
            <v>SANHEJA</v>
          </cell>
          <cell r="BK282" t="str">
            <v>B-AP-T</v>
          </cell>
          <cell r="BN282" t="str">
            <v>04025111006260193519</v>
          </cell>
          <cell r="BO282" t="str">
            <v>KAABI MOUNA</v>
          </cell>
          <cell r="BP282">
            <v>281</v>
          </cell>
          <cell r="BU282" t="str">
            <v>Non-Actif</v>
          </cell>
        </row>
        <row r="283">
          <cell r="B283">
            <v>282</v>
          </cell>
          <cell r="C283" t="str">
            <v>Madame</v>
          </cell>
          <cell r="D283" t="str">
            <v>AYADI SAOUSSEN</v>
          </cell>
          <cell r="E283" t="str">
            <v>SAGE Tunisia</v>
          </cell>
          <cell r="F283" t="str">
            <v>PRODUCTION</v>
          </cell>
          <cell r="G283" t="str">
            <v>Couturière</v>
          </cell>
          <cell r="H283" t="str">
            <v>AP-T</v>
          </cell>
          <cell r="J283" t="str">
            <v>B</v>
          </cell>
          <cell r="K283" t="str">
            <v>DIRECTS</v>
          </cell>
          <cell r="L283" t="str">
            <v>Variable cost at standard</v>
          </cell>
          <cell r="M283" t="str">
            <v>OUVRIERE SPECIALISE</v>
          </cell>
          <cell r="N283">
            <v>43899</v>
          </cell>
          <cell r="P283">
            <v>-1526</v>
          </cell>
          <cell r="Q283">
            <v>44182</v>
          </cell>
          <cell r="R283" t="str">
            <v>fin de contrat</v>
          </cell>
          <cell r="T283" t="str">
            <v>CDD</v>
          </cell>
          <cell r="U283" t="str">
            <v>Contractuel</v>
          </cell>
          <cell r="V283">
            <v>44166</v>
          </cell>
          <cell r="W283">
            <v>44196</v>
          </cell>
          <cell r="Z283">
            <v>43899</v>
          </cell>
          <cell r="AA283">
            <v>3</v>
          </cell>
          <cell r="AB283">
            <v>2020</v>
          </cell>
          <cell r="AC283">
            <v>2024</v>
          </cell>
          <cell r="AD283">
            <v>4.9916666666666663</v>
          </cell>
          <cell r="AE283" t="str">
            <v>&gt; 4</v>
          </cell>
          <cell r="AF283">
            <v>30987</v>
          </cell>
          <cell r="AG283">
            <v>40.369863013698627</v>
          </cell>
          <cell r="AH283" t="str">
            <v>&gt;35&lt; 45</v>
          </cell>
          <cell r="AI283">
            <v>16027339</v>
          </cell>
          <cell r="AJ283" t="str">
            <v>07</v>
          </cell>
          <cell r="AK283" t="str">
            <v>07874569</v>
          </cell>
          <cell r="AL283">
            <v>38285</v>
          </cell>
          <cell r="AM283" t="str">
            <v>FEMME</v>
          </cell>
          <cell r="AN283" t="str">
            <v>Marié(e)</v>
          </cell>
          <cell r="AO283">
            <v>2</v>
          </cell>
          <cell r="AQ283">
            <v>3</v>
          </cell>
          <cell r="AR283">
            <v>1</v>
          </cell>
          <cell r="AS283">
            <v>44264.25</v>
          </cell>
          <cell r="AT283" t="str">
            <v>Horaire</v>
          </cell>
          <cell r="AU283">
            <v>3.1930000000000001</v>
          </cell>
          <cell r="AV283" t="str">
            <v>01</v>
          </cell>
          <cell r="AW283" t="str">
            <v>03807</v>
          </cell>
          <cell r="AX283">
            <v>61130261526</v>
          </cell>
          <cell r="AY283">
            <v>23</v>
          </cell>
          <cell r="AZ283" t="str">
            <v>ATB</v>
          </cell>
          <cell r="BA283" t="str">
            <v>01038076113026152623</v>
          </cell>
          <cell r="BB283">
            <v>20</v>
          </cell>
          <cell r="BC283" t="str">
            <v>APP 116 BLOC 8 RUE 4740 HRAIRIA</v>
          </cell>
          <cell r="BD283" t="str">
            <v>TUNIS</v>
          </cell>
          <cell r="BF283" t="str">
            <v>Oui</v>
          </cell>
          <cell r="BG283">
            <v>22566495</v>
          </cell>
          <cell r="BH283">
            <v>22980783</v>
          </cell>
          <cell r="BJ283" t="str">
            <v>HRAIRIA</v>
          </cell>
          <cell r="BK283" t="str">
            <v>B-AP-T</v>
          </cell>
          <cell r="BN283" t="str">
            <v>01038076113026152623</v>
          </cell>
          <cell r="BO283" t="str">
            <v>AYADI SAOUSSEN</v>
          </cell>
          <cell r="BP283">
            <v>282</v>
          </cell>
          <cell r="BR283" t="str">
            <v>OK POUR INTAGRATION RDV 16/07</v>
          </cell>
          <cell r="BU283" t="str">
            <v>Non-Actif</v>
          </cell>
        </row>
        <row r="284">
          <cell r="B284">
            <v>283</v>
          </cell>
          <cell r="C284" t="str">
            <v>Madame</v>
          </cell>
          <cell r="D284" t="str">
            <v>DRIDI KHIRA</v>
          </cell>
          <cell r="E284" t="str">
            <v>SAGE Tunisia</v>
          </cell>
          <cell r="F284" t="str">
            <v>PRODUCTION</v>
          </cell>
          <cell r="G284" t="str">
            <v>Couturière</v>
          </cell>
          <cell r="K284" t="str">
            <v>DIRECTS</v>
          </cell>
          <cell r="L284" t="str">
            <v>Variable cost at standard</v>
          </cell>
          <cell r="M284" t="str">
            <v>OUVRIERE SPECIALISE</v>
          </cell>
          <cell r="N284">
            <v>43901</v>
          </cell>
          <cell r="P284">
            <v>-1771</v>
          </cell>
          <cell r="Q284">
            <v>43952</v>
          </cell>
          <cell r="R284" t="str">
            <v>MANQUE CHARGE TRAVAIL</v>
          </cell>
          <cell r="T284" t="str">
            <v>CDD</v>
          </cell>
          <cell r="U284" t="str">
            <v>Contractuel</v>
          </cell>
          <cell r="V284">
            <v>43922</v>
          </cell>
          <cell r="W284">
            <v>43951</v>
          </cell>
          <cell r="Z284">
            <v>43901</v>
          </cell>
          <cell r="AA284">
            <v>3</v>
          </cell>
          <cell r="AB284">
            <v>2020</v>
          </cell>
          <cell r="AC284">
            <v>2024</v>
          </cell>
          <cell r="AD284">
            <v>4.9861111111111107</v>
          </cell>
          <cell r="AE284" t="str">
            <v>&gt; 4</v>
          </cell>
          <cell r="AF284">
            <v>31055</v>
          </cell>
          <cell r="AG284">
            <v>40.183561643835617</v>
          </cell>
          <cell r="AH284" t="str">
            <v>&gt;35&lt; 45</v>
          </cell>
          <cell r="AI284">
            <v>12664286</v>
          </cell>
          <cell r="AJ284" t="str">
            <v>04</v>
          </cell>
          <cell r="AK284" t="str">
            <v>07366447</v>
          </cell>
          <cell r="AL284">
            <v>37062</v>
          </cell>
          <cell r="AM284" t="str">
            <v>FEMME</v>
          </cell>
          <cell r="AN284" t="str">
            <v>Marié(e)</v>
          </cell>
          <cell r="AQ284">
            <v>3</v>
          </cell>
          <cell r="AR284">
            <v>1</v>
          </cell>
          <cell r="AS284">
            <v>44266.25</v>
          </cell>
          <cell r="AT284" t="str">
            <v>Horaire</v>
          </cell>
          <cell r="AU284">
            <v>3.1930000000000001</v>
          </cell>
          <cell r="AV284">
            <v>17</v>
          </cell>
          <cell r="AW284" t="str">
            <v>00100</v>
          </cell>
          <cell r="AX284" t="str">
            <v>00002333246</v>
          </cell>
          <cell r="AY284">
            <v>67</v>
          </cell>
          <cell r="AZ284" t="str">
            <v>LA POSTE</v>
          </cell>
          <cell r="BA284" t="str">
            <v>17001000000233324667</v>
          </cell>
          <cell r="BB284">
            <v>20</v>
          </cell>
          <cell r="BC284" t="str">
            <v>SIDI ALI HATTAB MORNAGUIA</v>
          </cell>
          <cell r="BD284" t="str">
            <v>MANOUBA</v>
          </cell>
          <cell r="BG284">
            <v>28394538</v>
          </cell>
          <cell r="BH284">
            <v>43376015</v>
          </cell>
          <cell r="BJ284" t="str">
            <v>SIDI ALI HATTAB</v>
          </cell>
          <cell r="BK284" t="str">
            <v>-</v>
          </cell>
          <cell r="BN284" t="str">
            <v>17001000000233324667</v>
          </cell>
          <cell r="BO284" t="str">
            <v>DRIDI KHIRA</v>
          </cell>
          <cell r="BP284">
            <v>283</v>
          </cell>
          <cell r="BU284" t="str">
            <v>Non-Actif</v>
          </cell>
        </row>
        <row r="285">
          <cell r="B285">
            <v>284</v>
          </cell>
          <cell r="C285" t="str">
            <v>Madame</v>
          </cell>
          <cell r="D285" t="str">
            <v>BENMBAREK SAIDA</v>
          </cell>
          <cell r="E285" t="str">
            <v>SAGE Tunisia</v>
          </cell>
          <cell r="F285" t="str">
            <v>PRODUCTION</v>
          </cell>
          <cell r="G285" t="str">
            <v>Couturière</v>
          </cell>
          <cell r="K285" t="str">
            <v>DIRECTS</v>
          </cell>
          <cell r="L285" t="str">
            <v>Variable cost at standard</v>
          </cell>
          <cell r="M285" t="str">
            <v>OUVRIERE SPECIALISE</v>
          </cell>
          <cell r="N285">
            <v>43901</v>
          </cell>
          <cell r="P285">
            <v>-1771</v>
          </cell>
          <cell r="Q285">
            <v>43952</v>
          </cell>
          <cell r="R285" t="str">
            <v>MANQUE CHARGE TRAVAIL</v>
          </cell>
          <cell r="T285" t="str">
            <v>CDD</v>
          </cell>
          <cell r="U285" t="str">
            <v>Contractuel</v>
          </cell>
          <cell r="V285">
            <v>43922</v>
          </cell>
          <cell r="W285">
            <v>43951</v>
          </cell>
          <cell r="Z285">
            <v>43901</v>
          </cell>
          <cell r="AA285">
            <v>3</v>
          </cell>
          <cell r="AB285">
            <v>2020</v>
          </cell>
          <cell r="AC285">
            <v>2024</v>
          </cell>
          <cell r="AD285">
            <v>4.9861111111111107</v>
          </cell>
          <cell r="AE285" t="str">
            <v>&gt; 4</v>
          </cell>
          <cell r="AF285">
            <v>29725</v>
          </cell>
          <cell r="AG285">
            <v>43.827397260273976</v>
          </cell>
          <cell r="AH285" t="str">
            <v>&gt;35&lt; 45</v>
          </cell>
          <cell r="AK285" t="str">
            <v>07098620</v>
          </cell>
          <cell r="AL285">
            <v>40837</v>
          </cell>
          <cell r="AM285" t="str">
            <v>FEMME</v>
          </cell>
          <cell r="AN285" t="str">
            <v>Marié(e)</v>
          </cell>
          <cell r="AO285">
            <v>2</v>
          </cell>
          <cell r="AQ285">
            <v>3</v>
          </cell>
          <cell r="AR285">
            <v>1</v>
          </cell>
          <cell r="AS285">
            <v>44266.25</v>
          </cell>
          <cell r="AT285" t="str">
            <v>Horaire</v>
          </cell>
          <cell r="AU285">
            <v>3.1930000000000001</v>
          </cell>
          <cell r="AV285">
            <v>17</v>
          </cell>
          <cell r="AW285" t="str">
            <v>00100</v>
          </cell>
          <cell r="AX285" t="str">
            <v>00002586202</v>
          </cell>
          <cell r="AY285">
            <v>30</v>
          </cell>
          <cell r="AZ285" t="str">
            <v>LA POSTE</v>
          </cell>
          <cell r="BA285" t="str">
            <v>17001000000258620230</v>
          </cell>
          <cell r="BB285">
            <v>20</v>
          </cell>
          <cell r="BC285" t="str">
            <v>74 RUE EL-KODS CITE ENNASR NAASEN</v>
          </cell>
          <cell r="BD285" t="str">
            <v>BEN AROUS</v>
          </cell>
          <cell r="BE285">
            <v>1135</v>
          </cell>
          <cell r="BG285">
            <v>20217988</v>
          </cell>
          <cell r="BH285">
            <v>92627228</v>
          </cell>
          <cell r="BJ285" t="str">
            <v>NAASSEN</v>
          </cell>
          <cell r="BK285" t="str">
            <v>-</v>
          </cell>
          <cell r="BN285" t="str">
            <v>17001000000258620230</v>
          </cell>
          <cell r="BO285" t="str">
            <v>BENMBAREK SAIDA</v>
          </cell>
          <cell r="BP285">
            <v>284</v>
          </cell>
          <cell r="BR285" t="str">
            <v>EN POSTE FAURCIA</v>
          </cell>
          <cell r="BU285" t="str">
            <v>Non-Actif</v>
          </cell>
        </row>
        <row r="286">
          <cell r="B286">
            <v>285</v>
          </cell>
          <cell r="C286" t="str">
            <v>Mlle</v>
          </cell>
          <cell r="D286" t="str">
            <v>SABBAHI MERIAM</v>
          </cell>
          <cell r="E286" t="str">
            <v>SAGE Tunisia</v>
          </cell>
          <cell r="F286" t="str">
            <v>PRODUCTION</v>
          </cell>
          <cell r="G286" t="str">
            <v>Team leader</v>
          </cell>
          <cell r="H286" t="str">
            <v>P6 AV</v>
          </cell>
          <cell r="I286" t="str">
            <v>EL KADRI MARIEM</v>
          </cell>
          <cell r="J286" t="str">
            <v>A</v>
          </cell>
          <cell r="K286" t="str">
            <v>INDIRECTS</v>
          </cell>
          <cell r="L286" t="str">
            <v>Variable cost at standard</v>
          </cell>
          <cell r="M286" t="str">
            <v>OUVRIERE SPECIALISE</v>
          </cell>
          <cell r="N286">
            <v>43901</v>
          </cell>
          <cell r="O286">
            <v>45321</v>
          </cell>
          <cell r="T286" t="str">
            <v>CDI</v>
          </cell>
          <cell r="U286" t="str">
            <v>Titulaire</v>
          </cell>
          <cell r="V286">
            <v>45231</v>
          </cell>
          <cell r="W286">
            <v>45322</v>
          </cell>
          <cell r="Z286">
            <v>43901</v>
          </cell>
          <cell r="AA286">
            <v>3</v>
          </cell>
          <cell r="AB286">
            <v>2020</v>
          </cell>
          <cell r="AC286">
            <v>2024</v>
          </cell>
          <cell r="AD286">
            <v>4.9861111111111107</v>
          </cell>
          <cell r="AE286" t="str">
            <v>&gt; 4</v>
          </cell>
          <cell r="AF286">
            <v>34315</v>
          </cell>
          <cell r="AG286">
            <v>31.252054794520546</v>
          </cell>
          <cell r="AH286" t="str">
            <v>&gt;25&lt; 35</v>
          </cell>
          <cell r="AI286">
            <v>16957437</v>
          </cell>
          <cell r="AJ286" t="str">
            <v>06</v>
          </cell>
          <cell r="AK286" t="str">
            <v>07200642</v>
          </cell>
          <cell r="AL286">
            <v>40896</v>
          </cell>
          <cell r="AM286" t="str">
            <v>FEMME</v>
          </cell>
          <cell r="AN286" t="str">
            <v>Célibataire</v>
          </cell>
          <cell r="AQ286">
            <v>5</v>
          </cell>
          <cell r="AR286">
            <v>3</v>
          </cell>
          <cell r="AS286">
            <v>44996.75</v>
          </cell>
          <cell r="AT286" t="str">
            <v>Horaire</v>
          </cell>
          <cell r="AU286">
            <v>3.3210000000000002</v>
          </cell>
          <cell r="AV286" t="str">
            <v>10</v>
          </cell>
          <cell r="AW286" t="str">
            <v>60708</v>
          </cell>
          <cell r="AX286" t="str">
            <v>75072472788</v>
          </cell>
          <cell r="AY286" t="str">
            <v>67</v>
          </cell>
          <cell r="AZ286" t="str">
            <v>STB</v>
          </cell>
          <cell r="BA286" t="str">
            <v>10607087507247278867</v>
          </cell>
          <cell r="BB286">
            <v>20</v>
          </cell>
          <cell r="BC286" t="str">
            <v>3 RUE AHMED TLILIL IMPASSE KRAM CITE ENNASR</v>
          </cell>
          <cell r="BD286" t="str">
            <v>NAASSEN</v>
          </cell>
          <cell r="BE286">
            <v>1135</v>
          </cell>
          <cell r="BG286">
            <v>21810821</v>
          </cell>
          <cell r="BJ286" t="str">
            <v>NAASSEN</v>
          </cell>
          <cell r="BK286" t="str">
            <v>A-P6 AV</v>
          </cell>
          <cell r="BL286" t="str">
            <v>3.1</v>
          </cell>
          <cell r="BN286" t="str">
            <v>10607087507247278867</v>
          </cell>
          <cell r="BO286" t="str">
            <v>SABBAHI MERIAM</v>
          </cell>
          <cell r="BP286">
            <v>285</v>
          </cell>
          <cell r="BR286" t="e">
            <v>#N/A</v>
          </cell>
          <cell r="BT286">
            <v>312</v>
          </cell>
          <cell r="BU286" t="str">
            <v>si</v>
          </cell>
          <cell r="BV286" t="str">
            <v>P6 AV A SA</v>
          </cell>
        </row>
        <row r="287">
          <cell r="B287">
            <v>286</v>
          </cell>
          <cell r="C287" t="str">
            <v>Mlle</v>
          </cell>
          <cell r="D287" t="str">
            <v>LOUATI RAHMA</v>
          </cell>
          <cell r="E287" t="str">
            <v>SAGE Tunisia</v>
          </cell>
          <cell r="F287" t="str">
            <v>QUALITE</v>
          </cell>
          <cell r="G287" t="str">
            <v>Contrôle Qualité</v>
          </cell>
          <cell r="K287" t="str">
            <v>INDIRECTS</v>
          </cell>
          <cell r="L287" t="str">
            <v>Variable cost at standard</v>
          </cell>
          <cell r="M287" t="str">
            <v>OUVRIERE SPECIALISE</v>
          </cell>
          <cell r="N287">
            <v>43901</v>
          </cell>
          <cell r="P287">
            <v>-1771</v>
          </cell>
          <cell r="Q287">
            <v>43944</v>
          </cell>
          <cell r="R287" t="str">
            <v xml:space="preserve">abandon de poste </v>
          </cell>
          <cell r="T287" t="str">
            <v>CDD</v>
          </cell>
          <cell r="U287" t="str">
            <v>Contractuel</v>
          </cell>
          <cell r="V287">
            <v>43901</v>
          </cell>
          <cell r="W287">
            <v>43951</v>
          </cell>
          <cell r="Z287">
            <v>43901</v>
          </cell>
          <cell r="AA287">
            <v>3</v>
          </cell>
          <cell r="AB287">
            <v>2020</v>
          </cell>
          <cell r="AC287">
            <v>2024</v>
          </cell>
          <cell r="AD287">
            <v>4.9861111111111107</v>
          </cell>
          <cell r="AE287" t="str">
            <v>&gt; 4</v>
          </cell>
          <cell r="AF287">
            <v>34182</v>
          </cell>
          <cell r="AG287">
            <v>31.616438356164384</v>
          </cell>
          <cell r="AH287" t="str">
            <v>&gt;25&lt; 35</v>
          </cell>
          <cell r="AI287">
            <v>17102133</v>
          </cell>
          <cell r="AJ287" t="str">
            <v>05</v>
          </cell>
          <cell r="AK287" t="str">
            <v>07189479</v>
          </cell>
          <cell r="AL287">
            <v>42317</v>
          </cell>
          <cell r="AM287" t="str">
            <v>FEMME</v>
          </cell>
          <cell r="AN287" t="str">
            <v>Célibataire</v>
          </cell>
          <cell r="AQ287">
            <v>3</v>
          </cell>
          <cell r="AR287">
            <v>1</v>
          </cell>
          <cell r="AS287">
            <v>44266.25</v>
          </cell>
          <cell r="AT287" t="str">
            <v>Horaire</v>
          </cell>
          <cell r="AU287">
            <v>3.1930000000000001</v>
          </cell>
          <cell r="AV287" t="str">
            <v>04</v>
          </cell>
          <cell r="AW287" t="str">
            <v>03211</v>
          </cell>
          <cell r="AX287">
            <v>80048892236</v>
          </cell>
          <cell r="AY287">
            <v>63</v>
          </cell>
          <cell r="AZ287" t="str">
            <v>ATTIJARI BANK</v>
          </cell>
          <cell r="BA287" t="str">
            <v>04032118004889223663</v>
          </cell>
          <cell r="BB287">
            <v>20</v>
          </cell>
          <cell r="BC287" t="str">
            <v>229 RUE ARBI ZARROUK</v>
          </cell>
          <cell r="BD287" t="str">
            <v>BEN AROUS</v>
          </cell>
          <cell r="BG287">
            <v>29237509</v>
          </cell>
          <cell r="BH287">
            <v>22067964</v>
          </cell>
          <cell r="BJ287" t="str">
            <v>MG BEN AROUS</v>
          </cell>
          <cell r="BK287" t="str">
            <v>-</v>
          </cell>
          <cell r="BN287" t="str">
            <v>04032118004889223663</v>
          </cell>
          <cell r="BO287" t="str">
            <v>LOUATI RAHMA</v>
          </cell>
          <cell r="BP287">
            <v>286</v>
          </cell>
          <cell r="BU287" t="str">
            <v>Non-Actif</v>
          </cell>
        </row>
        <row r="288">
          <cell r="B288">
            <v>287</v>
          </cell>
          <cell r="C288" t="str">
            <v>Madame</v>
          </cell>
          <cell r="D288" t="str">
            <v>SALHI IMEN</v>
          </cell>
          <cell r="E288" t="str">
            <v>SAGE Tunisia</v>
          </cell>
          <cell r="F288" t="str">
            <v>PRODUCTION</v>
          </cell>
          <cell r="G288" t="str">
            <v>Couturière</v>
          </cell>
          <cell r="H288" t="str">
            <v>SP</v>
          </cell>
          <cell r="K288" t="str">
            <v>DIRECTS</v>
          </cell>
          <cell r="L288" t="str">
            <v>Variable cost at standard</v>
          </cell>
          <cell r="M288" t="str">
            <v>OUVRIERE SPECIALISE</v>
          </cell>
          <cell r="N288">
            <v>44119</v>
          </cell>
          <cell r="P288">
            <v>-1557</v>
          </cell>
          <cell r="Q288">
            <v>44132</v>
          </cell>
          <cell r="R288" t="str">
            <v>fin contrat prb santé</v>
          </cell>
          <cell r="T288" t="str">
            <v>CDD</v>
          </cell>
          <cell r="U288" t="str">
            <v>Contractuel</v>
          </cell>
          <cell r="V288">
            <v>44119</v>
          </cell>
          <cell r="W288">
            <v>44165</v>
          </cell>
          <cell r="Z288">
            <v>44119</v>
          </cell>
          <cell r="AA288">
            <v>10</v>
          </cell>
          <cell r="AB288">
            <v>2020</v>
          </cell>
          <cell r="AC288">
            <v>2024</v>
          </cell>
          <cell r="AD288">
            <v>4.3916666666666666</v>
          </cell>
          <cell r="AE288" t="str">
            <v>&gt; 4</v>
          </cell>
          <cell r="AF288">
            <v>35753</v>
          </cell>
          <cell r="AG288">
            <v>27.312328767123287</v>
          </cell>
          <cell r="AH288" t="str">
            <v>&gt;25&lt; 35</v>
          </cell>
          <cell r="AI288">
            <v>17284340</v>
          </cell>
          <cell r="AJ288" t="str">
            <v>00</v>
          </cell>
          <cell r="AK288">
            <v>11664156</v>
          </cell>
          <cell r="AL288">
            <v>43013</v>
          </cell>
          <cell r="AM288" t="str">
            <v>FEMME</v>
          </cell>
          <cell r="AN288" t="str">
            <v>Marié(e)</v>
          </cell>
          <cell r="AQ288">
            <v>3</v>
          </cell>
          <cell r="AR288">
            <v>1</v>
          </cell>
          <cell r="AS288">
            <v>44484.25</v>
          </cell>
          <cell r="AT288" t="str">
            <v>Horaire</v>
          </cell>
          <cell r="AU288">
            <v>3.1930000000000001</v>
          </cell>
          <cell r="AV288">
            <v>12</v>
          </cell>
          <cell r="AW288" t="str">
            <v>05500</v>
          </cell>
          <cell r="AX288" t="str">
            <v>00002373297</v>
          </cell>
          <cell r="AY288">
            <v>52</v>
          </cell>
          <cell r="AZ288" t="str">
            <v>UIB</v>
          </cell>
          <cell r="BA288" t="str">
            <v>12055000000237329752</v>
          </cell>
          <cell r="BB288">
            <v>20</v>
          </cell>
          <cell r="BC288" t="str">
            <v>GHDIR EL GOLLA</v>
          </cell>
          <cell r="BD288" t="str">
            <v>MANOUBA</v>
          </cell>
          <cell r="BG288">
            <v>95959985</v>
          </cell>
          <cell r="BH288">
            <v>56384503</v>
          </cell>
          <cell r="BJ288" t="str">
            <v>GHDIR EL GOLLA</v>
          </cell>
          <cell r="BK288" t="str">
            <v>-SP</v>
          </cell>
          <cell r="BN288" t="str">
            <v>12055000000237329752</v>
          </cell>
          <cell r="BO288" t="str">
            <v>SALHI IMEN</v>
          </cell>
          <cell r="BP288">
            <v>287</v>
          </cell>
          <cell r="BU288" t="str">
            <v>Non-Actif</v>
          </cell>
        </row>
        <row r="289">
          <cell r="B289">
            <v>288</v>
          </cell>
          <cell r="C289" t="str">
            <v>Madame</v>
          </cell>
          <cell r="D289" t="str">
            <v>BOU AOUD NIHED</v>
          </cell>
          <cell r="E289" t="str">
            <v>SAGE Tunisia</v>
          </cell>
          <cell r="F289" t="str">
            <v>PRODUCTION</v>
          </cell>
          <cell r="G289" t="str">
            <v>Couturière</v>
          </cell>
          <cell r="H289">
            <v>560</v>
          </cell>
          <cell r="I289" t="str">
            <v>Mabrourk Ben Moussa</v>
          </cell>
          <cell r="J289" t="str">
            <v>A</v>
          </cell>
          <cell r="K289" t="str">
            <v>DIRECTS</v>
          </cell>
          <cell r="L289" t="str">
            <v>Variable cost at standard</v>
          </cell>
          <cell r="M289" t="str">
            <v>OUVRIERE SPECIALISE</v>
          </cell>
          <cell r="N289">
            <v>43904</v>
          </cell>
          <cell r="O289">
            <v>45351</v>
          </cell>
          <cell r="T289" t="str">
            <v>CDI</v>
          </cell>
          <cell r="U289" t="str">
            <v>Titulaire</v>
          </cell>
          <cell r="V289">
            <v>45261</v>
          </cell>
          <cell r="W289">
            <v>45351</v>
          </cell>
          <cell r="Z289">
            <v>44121</v>
          </cell>
          <cell r="AA289">
            <v>3</v>
          </cell>
          <cell r="AB289">
            <v>2020</v>
          </cell>
          <cell r="AC289">
            <v>2024</v>
          </cell>
          <cell r="AD289">
            <v>4.9777777777777779</v>
          </cell>
          <cell r="AE289" t="str">
            <v>&gt; 4</v>
          </cell>
          <cell r="AF289">
            <v>33060</v>
          </cell>
          <cell r="AG289">
            <v>34.69041095890411</v>
          </cell>
          <cell r="AH289" t="str">
            <v>&gt;25&lt; 35</v>
          </cell>
          <cell r="AI289">
            <v>16295272</v>
          </cell>
          <cell r="AJ289" t="str">
            <v>09</v>
          </cell>
          <cell r="AK289" t="str">
            <v>09766232</v>
          </cell>
          <cell r="AL289">
            <v>39498</v>
          </cell>
          <cell r="AM289" t="str">
            <v>FEMME</v>
          </cell>
          <cell r="AN289" t="str">
            <v>Marié(e)</v>
          </cell>
          <cell r="AO289">
            <v>1</v>
          </cell>
          <cell r="AQ289">
            <v>3</v>
          </cell>
          <cell r="AR289">
            <v>3</v>
          </cell>
          <cell r="AS289">
            <v>44999.75</v>
          </cell>
          <cell r="AT289" t="str">
            <v>Horaire</v>
          </cell>
          <cell r="AU289">
            <v>3.3210000000000002</v>
          </cell>
          <cell r="AV289" t="str">
            <v>12</v>
          </cell>
          <cell r="AW289" t="str">
            <v>05500</v>
          </cell>
          <cell r="AX289" t="str">
            <v>00002373298</v>
          </cell>
          <cell r="AY289" t="str">
            <v>49</v>
          </cell>
          <cell r="AZ289" t="str">
            <v>UIB</v>
          </cell>
          <cell r="BA289" t="str">
            <v>12055000000237329849</v>
          </cell>
          <cell r="BB289">
            <v>20</v>
          </cell>
          <cell r="BC289" t="str">
            <v>GHDIR EL GOLLA</v>
          </cell>
          <cell r="BD289" t="str">
            <v>MANOUBA</v>
          </cell>
          <cell r="BG289">
            <v>95937293</v>
          </cell>
          <cell r="BH289">
            <v>97989484</v>
          </cell>
          <cell r="BJ289" t="str">
            <v>GHDIR EL GOLLA</v>
          </cell>
          <cell r="BK289" t="str">
            <v>A-560</v>
          </cell>
          <cell r="BL289" t="str">
            <v>1.3</v>
          </cell>
          <cell r="BN289" t="str">
            <v>12055000000237329849</v>
          </cell>
          <cell r="BO289" t="str">
            <v>BOU AOUD NIHED</v>
          </cell>
          <cell r="BP289">
            <v>288</v>
          </cell>
          <cell r="BR289" t="e">
            <v>#N/A</v>
          </cell>
          <cell r="BT289">
            <v>839</v>
          </cell>
          <cell r="BU289" t="str">
            <v>si</v>
          </cell>
          <cell r="BV289" t="str">
            <v>560 A CA</v>
          </cell>
        </row>
        <row r="290">
          <cell r="B290">
            <v>289</v>
          </cell>
          <cell r="C290" t="str">
            <v>Mlle</v>
          </cell>
          <cell r="D290" t="str">
            <v>AOUICHI SARRA</v>
          </cell>
          <cell r="E290" t="str">
            <v>SAGE Tunisia</v>
          </cell>
          <cell r="F290" t="str">
            <v>PRODUCTION</v>
          </cell>
          <cell r="G290" t="str">
            <v>Couturière</v>
          </cell>
          <cell r="K290" t="str">
            <v>DIRECTS</v>
          </cell>
          <cell r="L290" t="str">
            <v>Variable cost at standard</v>
          </cell>
          <cell r="M290" t="str">
            <v>OUVRIERE SPECIALISE</v>
          </cell>
          <cell r="N290">
            <v>44120</v>
          </cell>
          <cell r="P290">
            <v>-1557</v>
          </cell>
          <cell r="T290" t="str">
            <v>CDD</v>
          </cell>
          <cell r="U290" t="str">
            <v>Contractuel</v>
          </cell>
          <cell r="V290">
            <v>44120</v>
          </cell>
          <cell r="W290">
            <v>44165</v>
          </cell>
          <cell r="Z290">
            <v>44120</v>
          </cell>
          <cell r="AA290">
            <v>10</v>
          </cell>
          <cell r="AB290">
            <v>2020</v>
          </cell>
          <cell r="AC290">
            <v>2024</v>
          </cell>
          <cell r="AD290">
            <v>4.3888888888888893</v>
          </cell>
          <cell r="AE290" t="str">
            <v>&gt; 4</v>
          </cell>
          <cell r="AF290">
            <v>36286</v>
          </cell>
          <cell r="AG290">
            <v>25.852054794520548</v>
          </cell>
          <cell r="AH290" t="str">
            <v>&gt;25&lt; 35</v>
          </cell>
          <cell r="AI290">
            <v>17107888</v>
          </cell>
          <cell r="AJ290" t="str">
            <v>01</v>
          </cell>
          <cell r="AK290">
            <v>14357236</v>
          </cell>
          <cell r="AL290">
            <v>42828</v>
          </cell>
          <cell r="AM290" t="str">
            <v>FEMME</v>
          </cell>
          <cell r="AN290" t="str">
            <v>Célibataire</v>
          </cell>
          <cell r="AQ290">
            <v>3</v>
          </cell>
          <cell r="AR290">
            <v>1</v>
          </cell>
          <cell r="AS290">
            <v>44485.25</v>
          </cell>
          <cell r="AT290" t="str">
            <v>Horaire</v>
          </cell>
          <cell r="AU290">
            <v>3.1930000000000001</v>
          </cell>
          <cell r="AV290">
            <v>17</v>
          </cell>
          <cell r="AW290" t="str">
            <v>00100</v>
          </cell>
          <cell r="AX290" t="str">
            <v>00002916675</v>
          </cell>
          <cell r="AY290">
            <v>48</v>
          </cell>
          <cell r="AZ290" t="str">
            <v>LA POSTE</v>
          </cell>
          <cell r="BA290" t="str">
            <v>17001000000291667548</v>
          </cell>
          <cell r="BB290">
            <v>20</v>
          </cell>
          <cell r="BC290" t="str">
            <v>01 RUE SIDI BOUROUISSE DOUAR HICHER</v>
          </cell>
          <cell r="BD290" t="str">
            <v>MANOUBA</v>
          </cell>
          <cell r="BE290">
            <v>2086</v>
          </cell>
          <cell r="BG290">
            <v>25226463</v>
          </cell>
          <cell r="BH290">
            <v>25514025</v>
          </cell>
          <cell r="BJ290" t="str">
            <v>TERMINUS 56</v>
          </cell>
          <cell r="BK290" t="str">
            <v>-</v>
          </cell>
          <cell r="BN290" t="str">
            <v>17001000000291667548</v>
          </cell>
          <cell r="BO290" t="str">
            <v>AOUICHI SARRA</v>
          </cell>
          <cell r="BP290">
            <v>289</v>
          </cell>
          <cell r="BU290" t="str">
            <v>Non-Actif</v>
          </cell>
        </row>
        <row r="291">
          <cell r="B291">
            <v>290</v>
          </cell>
          <cell r="C291" t="str">
            <v>Mlle</v>
          </cell>
          <cell r="D291" t="str">
            <v>SAHBENI AMAL</v>
          </cell>
          <cell r="E291" t="str">
            <v>SAGE Tunisia</v>
          </cell>
          <cell r="F291" t="str">
            <v>PRODUCTION</v>
          </cell>
          <cell r="G291" t="str">
            <v>Couturière</v>
          </cell>
          <cell r="H291" t="str">
            <v>AP-T</v>
          </cell>
          <cell r="J291" t="str">
            <v>A</v>
          </cell>
          <cell r="K291" t="str">
            <v>DIRECTS</v>
          </cell>
          <cell r="L291" t="str">
            <v>Variable cost at standard</v>
          </cell>
          <cell r="M291" t="str">
            <v>OUVRIERE SPECIALISE</v>
          </cell>
          <cell r="N291">
            <v>44119</v>
          </cell>
          <cell r="P291">
            <v>-1406</v>
          </cell>
          <cell r="Q291">
            <v>44273</v>
          </cell>
          <cell r="R291" t="str">
            <v xml:space="preserve">abandon de poste </v>
          </cell>
          <cell r="T291" t="str">
            <v>CDD</v>
          </cell>
          <cell r="U291" t="str">
            <v>Contractuel</v>
          </cell>
          <cell r="V291">
            <v>44256</v>
          </cell>
          <cell r="W291">
            <v>44316</v>
          </cell>
          <cell r="Z291">
            <v>44119</v>
          </cell>
          <cell r="AA291">
            <v>10</v>
          </cell>
          <cell r="AB291">
            <v>2020</v>
          </cell>
          <cell r="AC291">
            <v>2024</v>
          </cell>
          <cell r="AD291">
            <v>4.3916666666666666</v>
          </cell>
          <cell r="AE291" t="str">
            <v>&gt; 4</v>
          </cell>
          <cell r="AF291">
            <v>33349</v>
          </cell>
          <cell r="AG291">
            <v>33.898630136986299</v>
          </cell>
          <cell r="AH291" t="str">
            <v>&gt;25&lt; 35</v>
          </cell>
          <cell r="AI291">
            <v>16098664</v>
          </cell>
          <cell r="AJ291" t="str">
            <v>03</v>
          </cell>
          <cell r="AK291" t="str">
            <v>04823025</v>
          </cell>
          <cell r="AL291">
            <v>43725</v>
          </cell>
          <cell r="AM291" t="str">
            <v>FEMME</v>
          </cell>
          <cell r="AN291" t="str">
            <v>Célibataire</v>
          </cell>
          <cell r="AQ291">
            <v>3</v>
          </cell>
          <cell r="AR291">
            <v>1</v>
          </cell>
          <cell r="AS291">
            <v>44484.25</v>
          </cell>
          <cell r="AT291" t="str">
            <v>Horaire</v>
          </cell>
          <cell r="AU291">
            <v>3.1930000000000001</v>
          </cell>
          <cell r="AV291" t="str">
            <v>07</v>
          </cell>
          <cell r="AW291" t="str">
            <v>04301</v>
          </cell>
          <cell r="AX291" t="str">
            <v>01105523205</v>
          </cell>
          <cell r="AY291">
            <v>14</v>
          </cell>
          <cell r="AZ291" t="str">
            <v>AMEN BANK</v>
          </cell>
          <cell r="BA291" t="str">
            <v>07043010110552320514</v>
          </cell>
          <cell r="BB291">
            <v>20</v>
          </cell>
          <cell r="BC291" t="str">
            <v>26 RUE IMEM RASSAA CITE BOUGATFA 2</v>
          </cell>
          <cell r="BD291" t="str">
            <v>SIDI HASSINE</v>
          </cell>
          <cell r="BE291">
            <v>1095</v>
          </cell>
          <cell r="BF291" t="str">
            <v>OK-21</v>
          </cell>
          <cell r="BG291">
            <v>24552239</v>
          </cell>
          <cell r="BH291">
            <v>21504783</v>
          </cell>
          <cell r="BJ291" t="str">
            <v>TRUBINAL JAYARA</v>
          </cell>
          <cell r="BK291" t="str">
            <v>A-AP-T</v>
          </cell>
          <cell r="BN291" t="str">
            <v>07043010110552320514</v>
          </cell>
          <cell r="BO291" t="str">
            <v>SAHBENI AMAL</v>
          </cell>
          <cell r="BP291">
            <v>290</v>
          </cell>
          <cell r="BU291" t="str">
            <v>Non-Actif</v>
          </cell>
        </row>
        <row r="292">
          <cell r="B292">
            <v>291</v>
          </cell>
          <cell r="C292" t="str">
            <v>Mlle</v>
          </cell>
          <cell r="D292" t="str">
            <v>BOUTHOURI AHLEM</v>
          </cell>
          <cell r="E292" t="str">
            <v>SAGE Tunisia</v>
          </cell>
          <cell r="F292" t="str">
            <v>PRODUCTION</v>
          </cell>
          <cell r="G292" t="str">
            <v>Team leader</v>
          </cell>
          <cell r="H292" t="str">
            <v>P6 AR</v>
          </cell>
          <cell r="I292" t="str">
            <v>Bel Hadj Mohamed</v>
          </cell>
          <cell r="J292" t="str">
            <v>A</v>
          </cell>
          <cell r="K292" t="str">
            <v>INDIRECTS</v>
          </cell>
          <cell r="L292" t="str">
            <v>Variable cost at standard</v>
          </cell>
          <cell r="M292" t="str">
            <v>OUVRIERE SPECIALISE</v>
          </cell>
          <cell r="N292">
            <v>43904</v>
          </cell>
          <cell r="O292">
            <v>45291</v>
          </cell>
          <cell r="T292" t="str">
            <v>CDI</v>
          </cell>
          <cell r="U292" t="str">
            <v>Titulaire</v>
          </cell>
          <cell r="V292">
            <v>45017</v>
          </cell>
          <cell r="W292">
            <v>45291</v>
          </cell>
          <cell r="Z292">
            <v>44144</v>
          </cell>
          <cell r="AA292">
            <v>3</v>
          </cell>
          <cell r="AB292">
            <v>2020</v>
          </cell>
          <cell r="AC292">
            <v>2024</v>
          </cell>
          <cell r="AD292">
            <v>4.9777777777777779</v>
          </cell>
          <cell r="AE292" t="str">
            <v>&gt; 4</v>
          </cell>
          <cell r="AF292">
            <v>33756</v>
          </cell>
          <cell r="AG292">
            <v>32.783561643835618</v>
          </cell>
          <cell r="AH292" t="str">
            <v>&gt;25&lt; 35</v>
          </cell>
          <cell r="AI292">
            <v>16413165</v>
          </cell>
          <cell r="AJ292" t="str">
            <v>08</v>
          </cell>
          <cell r="AK292" t="str">
            <v>07183857</v>
          </cell>
          <cell r="AL292">
            <v>40189</v>
          </cell>
          <cell r="AM292" t="str">
            <v>FEMME</v>
          </cell>
          <cell r="AN292" t="str">
            <v>Célibataire</v>
          </cell>
          <cell r="AQ292">
            <v>5</v>
          </cell>
          <cell r="AR292">
            <v>3</v>
          </cell>
          <cell r="AS292">
            <v>44999.75</v>
          </cell>
          <cell r="AT292" t="str">
            <v>Horaire</v>
          </cell>
          <cell r="AU292">
            <v>3.3210000000000002</v>
          </cell>
          <cell r="AV292" t="str">
            <v>17</v>
          </cell>
          <cell r="AW292" t="str">
            <v>00100</v>
          </cell>
          <cell r="AX292" t="str">
            <v>00001356437</v>
          </cell>
          <cell r="AY292" t="str">
            <v>27</v>
          </cell>
          <cell r="AZ292" t="str">
            <v>LA POSTE</v>
          </cell>
          <cell r="BA292" t="str">
            <v>17001000000135643727</v>
          </cell>
          <cell r="BB292">
            <v>20</v>
          </cell>
          <cell r="BC292" t="str">
            <v>40 RUE EL AMIRA EL OUARDIA 4</v>
          </cell>
          <cell r="BD292" t="str">
            <v>TUNIS</v>
          </cell>
          <cell r="BG292">
            <v>54509257</v>
          </cell>
          <cell r="BH292">
            <v>54413297</v>
          </cell>
          <cell r="BJ292" t="str">
            <v>Arrêt 24</v>
          </cell>
          <cell r="BK292" t="str">
            <v>A-P6 AR</v>
          </cell>
          <cell r="BL292" t="str">
            <v>3.1</v>
          </cell>
          <cell r="BN292" t="str">
            <v>17001000000135643727</v>
          </cell>
          <cell r="BO292" t="str">
            <v>BOUTHOURI AHLEM</v>
          </cell>
          <cell r="BP292">
            <v>291</v>
          </cell>
          <cell r="BR292" t="e">
            <v>#N/A</v>
          </cell>
          <cell r="BT292">
            <v>79</v>
          </cell>
          <cell r="BU292" t="str">
            <v>si</v>
          </cell>
          <cell r="BV292" t="str">
            <v>P6 AV B SA</v>
          </cell>
        </row>
        <row r="293">
          <cell r="B293">
            <v>292</v>
          </cell>
          <cell r="C293" t="str">
            <v>Madame</v>
          </cell>
          <cell r="D293" t="str">
            <v>MESSOUD SOUAD</v>
          </cell>
          <cell r="E293" t="str">
            <v>SAGE Tunisia</v>
          </cell>
          <cell r="F293" t="str">
            <v>PRODUCTION</v>
          </cell>
          <cell r="G293" t="str">
            <v>Couturière</v>
          </cell>
          <cell r="H293" t="str">
            <v>AP-T</v>
          </cell>
          <cell r="J293" t="str">
            <v>B</v>
          </cell>
          <cell r="K293" t="str">
            <v>DIRECTS</v>
          </cell>
          <cell r="L293" t="str">
            <v>Variable cost at standard</v>
          </cell>
          <cell r="M293" t="str">
            <v>OUVRIERE SPECIALISE</v>
          </cell>
          <cell r="N293">
            <v>44119</v>
          </cell>
          <cell r="P293">
            <v>-1495</v>
          </cell>
          <cell r="Q293">
            <v>44197</v>
          </cell>
          <cell r="R293" t="str">
            <v xml:space="preserve">abandon de poste </v>
          </cell>
          <cell r="T293" t="str">
            <v>CDD</v>
          </cell>
          <cell r="U293" t="str">
            <v>Contractuel</v>
          </cell>
          <cell r="V293">
            <v>44197</v>
          </cell>
          <cell r="W293">
            <v>44227</v>
          </cell>
          <cell r="Z293">
            <v>44119</v>
          </cell>
          <cell r="AA293">
            <v>10</v>
          </cell>
          <cell r="AB293">
            <v>2020</v>
          </cell>
          <cell r="AC293">
            <v>2024</v>
          </cell>
          <cell r="AD293">
            <v>4.3916666666666666</v>
          </cell>
          <cell r="AE293" t="str">
            <v>&gt; 4</v>
          </cell>
          <cell r="AF293">
            <v>33070</v>
          </cell>
          <cell r="AG293">
            <v>34.663013698630138</v>
          </cell>
          <cell r="AH293" t="str">
            <v>&gt;25&lt; 35</v>
          </cell>
          <cell r="AI293">
            <v>16021501</v>
          </cell>
          <cell r="AJ293" t="str">
            <v>02</v>
          </cell>
          <cell r="AK293" t="str">
            <v>00992417</v>
          </cell>
          <cell r="AL293">
            <v>38988</v>
          </cell>
          <cell r="AM293" t="str">
            <v>FEMME</v>
          </cell>
          <cell r="AN293" t="str">
            <v>Marié(e)</v>
          </cell>
          <cell r="AQ293">
            <v>3</v>
          </cell>
          <cell r="AR293">
            <v>1</v>
          </cell>
          <cell r="AS293">
            <v>44484.25</v>
          </cell>
          <cell r="AT293" t="str">
            <v>Horaire</v>
          </cell>
          <cell r="AU293">
            <v>3.1930000000000001</v>
          </cell>
          <cell r="AV293">
            <v>17</v>
          </cell>
          <cell r="AW293" t="str">
            <v>00100</v>
          </cell>
          <cell r="AX293" t="str">
            <v>00002918965</v>
          </cell>
          <cell r="AY293">
            <v>65</v>
          </cell>
          <cell r="AZ293" t="str">
            <v>LA POSTE</v>
          </cell>
          <cell r="BA293" t="str">
            <v>17001000000291896565</v>
          </cell>
          <cell r="BB293">
            <v>20</v>
          </cell>
          <cell r="BC293" t="str">
            <v>9 RUE ADALA CITE TORJMAN SANHEJA</v>
          </cell>
          <cell r="BD293" t="str">
            <v>OUED ELLIL</v>
          </cell>
          <cell r="BE293">
            <v>2021</v>
          </cell>
          <cell r="BG293">
            <v>23482093</v>
          </cell>
          <cell r="BH293">
            <v>51690824</v>
          </cell>
          <cell r="BJ293" t="str">
            <v>SANHEJA</v>
          </cell>
          <cell r="BK293" t="str">
            <v>B-AP-T</v>
          </cell>
          <cell r="BN293" t="str">
            <v>17001000000291896565</v>
          </cell>
          <cell r="BO293" t="str">
            <v>MESSOUD SOUAD</v>
          </cell>
          <cell r="BP293">
            <v>292</v>
          </cell>
          <cell r="BR293" t="str">
            <v xml:space="preserve">OK RE-INTAGRATION </v>
          </cell>
          <cell r="BU293" t="str">
            <v>Non-Actif</v>
          </cell>
        </row>
        <row r="294">
          <cell r="B294">
            <v>293</v>
          </cell>
          <cell r="C294" t="str">
            <v>Mlle</v>
          </cell>
          <cell r="D294" t="str">
            <v>HAMDI AMENI</v>
          </cell>
          <cell r="E294" t="str">
            <v>SAGE Tunisia</v>
          </cell>
          <cell r="F294" t="str">
            <v>PRODUCTION</v>
          </cell>
          <cell r="G294" t="str">
            <v>Couturière</v>
          </cell>
          <cell r="H294" t="str">
            <v>CP</v>
          </cell>
          <cell r="J294" t="str">
            <v>B</v>
          </cell>
          <cell r="K294" t="str">
            <v>DIRECTS</v>
          </cell>
          <cell r="L294" t="str">
            <v>Variable cost at standard</v>
          </cell>
          <cell r="M294" t="str">
            <v>OUVRIERE SPECIALISE</v>
          </cell>
          <cell r="N294">
            <v>44119</v>
          </cell>
          <cell r="P294">
            <v>-1375</v>
          </cell>
          <cell r="Q294">
            <v>44345</v>
          </cell>
          <cell r="R294" t="str">
            <v>Mariage</v>
          </cell>
          <cell r="T294" t="str">
            <v>CDD</v>
          </cell>
          <cell r="U294" t="str">
            <v>Contractuel</v>
          </cell>
          <cell r="V294">
            <v>44287</v>
          </cell>
          <cell r="W294">
            <v>44347</v>
          </cell>
          <cell r="Z294">
            <v>44119</v>
          </cell>
          <cell r="AA294">
            <v>10</v>
          </cell>
          <cell r="AB294">
            <v>2020</v>
          </cell>
          <cell r="AC294">
            <v>2024</v>
          </cell>
          <cell r="AD294">
            <v>4.3916666666666666</v>
          </cell>
          <cell r="AE294" t="str">
            <v>&gt; 4</v>
          </cell>
          <cell r="AF294">
            <v>35640</v>
          </cell>
          <cell r="AG294">
            <v>27.621917808219177</v>
          </cell>
          <cell r="AH294" t="str">
            <v>&gt;25&lt; 35</v>
          </cell>
          <cell r="AI294">
            <v>17284339</v>
          </cell>
          <cell r="AJ294" t="str">
            <v>03</v>
          </cell>
          <cell r="AK294">
            <v>11657608</v>
          </cell>
          <cell r="AL294">
            <v>42321</v>
          </cell>
          <cell r="AM294" t="str">
            <v>FEMME</v>
          </cell>
          <cell r="AN294" t="str">
            <v>Célibataire</v>
          </cell>
          <cell r="AQ294">
            <v>3</v>
          </cell>
          <cell r="AR294">
            <v>1</v>
          </cell>
          <cell r="AS294">
            <v>44484.25</v>
          </cell>
          <cell r="AT294" t="str">
            <v>Horaire</v>
          </cell>
          <cell r="AU294">
            <v>3.1930000000000001</v>
          </cell>
          <cell r="AV294">
            <v>17</v>
          </cell>
          <cell r="AW294" t="str">
            <v>00100</v>
          </cell>
          <cell r="AX294" t="str">
            <v>00002656753</v>
          </cell>
          <cell r="AY294">
            <v>31</v>
          </cell>
          <cell r="AZ294" t="str">
            <v>LA POSTE</v>
          </cell>
          <cell r="BA294" t="str">
            <v>17001000000265675331</v>
          </cell>
          <cell r="BB294">
            <v>20</v>
          </cell>
          <cell r="BC294" t="str">
            <v>24 RUE TAHA HASSINE SIDI HASSINE</v>
          </cell>
          <cell r="BD294" t="str">
            <v>TUNIS</v>
          </cell>
          <cell r="BE294">
            <v>1095</v>
          </cell>
          <cell r="BF294" t="str">
            <v>OK-21</v>
          </cell>
          <cell r="BG294">
            <v>26915199</v>
          </cell>
          <cell r="BH294">
            <v>20040984</v>
          </cell>
          <cell r="BJ294" t="str">
            <v>JAYARA SIDI HASSINE</v>
          </cell>
          <cell r="BK294" t="str">
            <v>B-CP</v>
          </cell>
          <cell r="BN294" t="str">
            <v>17001000000265675331</v>
          </cell>
          <cell r="BO294" t="str">
            <v>HAMDI AMENI</v>
          </cell>
          <cell r="BP294">
            <v>293</v>
          </cell>
          <cell r="BU294" t="str">
            <v>Non-Actif</v>
          </cell>
        </row>
        <row r="295">
          <cell r="B295">
            <v>294</v>
          </cell>
          <cell r="C295" t="str">
            <v>Mlle</v>
          </cell>
          <cell r="D295" t="str">
            <v>DABOUSSI SIHEM</v>
          </cell>
          <cell r="E295" t="str">
            <v>SAGE Tunisia</v>
          </cell>
          <cell r="F295" t="str">
            <v>PRODUCTION</v>
          </cell>
          <cell r="G295" t="str">
            <v>Couturière</v>
          </cell>
          <cell r="K295" t="str">
            <v>DIRECTS</v>
          </cell>
          <cell r="L295" t="str">
            <v>Variable cost at standard</v>
          </cell>
          <cell r="M295" t="str">
            <v>OUVRIERE SPECIALISE</v>
          </cell>
          <cell r="N295">
            <v>43904</v>
          </cell>
          <cell r="P295">
            <v>-1771</v>
          </cell>
          <cell r="Q295">
            <v>43952</v>
          </cell>
          <cell r="R295" t="str">
            <v>MANQUE CHARGE TRAVAIL</v>
          </cell>
          <cell r="T295" t="str">
            <v>CDD</v>
          </cell>
          <cell r="U295" t="str">
            <v>Contractuel</v>
          </cell>
          <cell r="V295">
            <v>43904</v>
          </cell>
          <cell r="W295">
            <v>43951</v>
          </cell>
          <cell r="Z295">
            <v>43904</v>
          </cell>
          <cell r="AA295">
            <v>3</v>
          </cell>
          <cell r="AB295">
            <v>2020</v>
          </cell>
          <cell r="AC295">
            <v>2024</v>
          </cell>
          <cell r="AD295">
            <v>4.9777777777777779</v>
          </cell>
          <cell r="AE295" t="str">
            <v>&gt; 4</v>
          </cell>
          <cell r="AF295">
            <v>34814</v>
          </cell>
          <cell r="AG295">
            <v>29.884931506849316</v>
          </cell>
          <cell r="AH295" t="str">
            <v>&gt;25&lt; 35</v>
          </cell>
          <cell r="AI295">
            <v>17330181</v>
          </cell>
          <cell r="AJ295" t="str">
            <v>03</v>
          </cell>
          <cell r="AK295">
            <v>11656782</v>
          </cell>
          <cell r="AL295">
            <v>42255</v>
          </cell>
          <cell r="AM295" t="str">
            <v>FEMME</v>
          </cell>
          <cell r="AN295" t="str">
            <v>Célibataire</v>
          </cell>
          <cell r="AQ295">
            <v>3</v>
          </cell>
          <cell r="AR295">
            <v>1</v>
          </cell>
          <cell r="AS295">
            <v>44269.25</v>
          </cell>
          <cell r="AT295" t="str">
            <v>Horaire</v>
          </cell>
          <cell r="AU295">
            <v>3.1930000000000001</v>
          </cell>
          <cell r="AV295">
            <v>17</v>
          </cell>
          <cell r="AW295" t="str">
            <v>00100</v>
          </cell>
          <cell r="AX295" t="str">
            <v>00002656574</v>
          </cell>
          <cell r="AY295">
            <v>83</v>
          </cell>
          <cell r="AZ295" t="str">
            <v>LA POSTE</v>
          </cell>
          <cell r="BA295" t="str">
            <v>17001000000265657483</v>
          </cell>
          <cell r="BB295">
            <v>20</v>
          </cell>
          <cell r="BC295" t="str">
            <v>8 RUE IBN ROUMI SIDI HASSINE</v>
          </cell>
          <cell r="BD295" t="str">
            <v>TUNIS</v>
          </cell>
          <cell r="BE295">
            <v>1095</v>
          </cell>
          <cell r="BG295">
            <v>52044918</v>
          </cell>
          <cell r="BH295">
            <v>26516585</v>
          </cell>
          <cell r="BJ295" t="str">
            <v>JAYARA SIDI HASSINE</v>
          </cell>
          <cell r="BK295" t="str">
            <v>-</v>
          </cell>
          <cell r="BN295" t="str">
            <v>17001000000265657483</v>
          </cell>
          <cell r="BO295" t="str">
            <v>DABOUSSI SIHEM</v>
          </cell>
          <cell r="BP295">
            <v>294</v>
          </cell>
          <cell r="BU295" t="str">
            <v>Non-Actif</v>
          </cell>
        </row>
        <row r="296">
          <cell r="B296">
            <v>295</v>
          </cell>
          <cell r="C296" t="str">
            <v>Mlle</v>
          </cell>
          <cell r="D296" t="str">
            <v>MAAMRI YOSRA</v>
          </cell>
          <cell r="E296" t="str">
            <v>SAGE Tunisia</v>
          </cell>
          <cell r="F296" t="str">
            <v>PRODUCTION</v>
          </cell>
          <cell r="G296" t="str">
            <v>Couturière</v>
          </cell>
          <cell r="K296" t="str">
            <v>DIRECTS</v>
          </cell>
          <cell r="L296" t="str">
            <v>Variable cost at standard</v>
          </cell>
          <cell r="M296" t="str">
            <v>OUVRIERE SPECIALISE</v>
          </cell>
          <cell r="N296">
            <v>43906</v>
          </cell>
          <cell r="P296">
            <v>-1771</v>
          </cell>
          <cell r="Q296">
            <v>43952</v>
          </cell>
          <cell r="R296" t="str">
            <v>MANQUE CHARGE TRAVAIL</v>
          </cell>
          <cell r="T296" t="str">
            <v>CDD</v>
          </cell>
          <cell r="U296" t="str">
            <v>Contractuel</v>
          </cell>
          <cell r="V296">
            <v>43906</v>
          </cell>
          <cell r="W296">
            <v>43951</v>
          </cell>
          <cell r="Z296">
            <v>43906</v>
          </cell>
          <cell r="AA296">
            <v>3</v>
          </cell>
          <cell r="AB296">
            <v>2020</v>
          </cell>
          <cell r="AC296">
            <v>2024</v>
          </cell>
          <cell r="AD296">
            <v>4.9722222222222223</v>
          </cell>
          <cell r="AE296" t="str">
            <v>&gt; 4</v>
          </cell>
          <cell r="AF296">
            <v>33605</v>
          </cell>
          <cell r="AG296">
            <v>33.197260273972603</v>
          </cell>
          <cell r="AH296" t="str">
            <v>&gt;25&lt; 35</v>
          </cell>
          <cell r="AI296">
            <v>16828186</v>
          </cell>
          <cell r="AJ296" t="str">
            <v>02</v>
          </cell>
          <cell r="AK296" t="str">
            <v>09917332</v>
          </cell>
          <cell r="AL296">
            <v>41545</v>
          </cell>
          <cell r="AM296" t="str">
            <v>FEMME</v>
          </cell>
          <cell r="AN296" t="str">
            <v>Célibataire</v>
          </cell>
          <cell r="AQ296">
            <v>3</v>
          </cell>
          <cell r="AR296">
            <v>1</v>
          </cell>
          <cell r="AS296">
            <v>44271.25</v>
          </cell>
          <cell r="AT296" t="str">
            <v>Horaire</v>
          </cell>
          <cell r="AU296">
            <v>3.1930000000000001</v>
          </cell>
          <cell r="AV296">
            <v>17</v>
          </cell>
          <cell r="AW296">
            <v>20600</v>
          </cell>
          <cell r="AX296" t="str">
            <v>00002277467</v>
          </cell>
          <cell r="AY296">
            <v>69</v>
          </cell>
          <cell r="AZ296" t="str">
            <v>LA POSTE</v>
          </cell>
          <cell r="BA296" t="str">
            <v>17206000000227746769</v>
          </cell>
          <cell r="BB296">
            <v>20</v>
          </cell>
          <cell r="BC296" t="str">
            <v>SNAD EL HADDAD MAKTHAR</v>
          </cell>
          <cell r="BD296" t="str">
            <v>SILIANA</v>
          </cell>
          <cell r="BG296">
            <v>50944672</v>
          </cell>
          <cell r="BH296">
            <v>96101244</v>
          </cell>
          <cell r="BJ296" t="str">
            <v>YASMINETTE</v>
          </cell>
          <cell r="BK296" t="str">
            <v>-</v>
          </cell>
          <cell r="BN296" t="str">
            <v>17206000000227746769</v>
          </cell>
          <cell r="BO296" t="str">
            <v>MAAMRI YOSRA</v>
          </cell>
          <cell r="BP296">
            <v>295</v>
          </cell>
          <cell r="BU296" t="str">
            <v>Non-Actif</v>
          </cell>
        </row>
        <row r="297">
          <cell r="B297">
            <v>296</v>
          </cell>
          <cell r="C297" t="str">
            <v>Madame</v>
          </cell>
          <cell r="D297" t="str">
            <v>ABIDI RIM</v>
          </cell>
          <cell r="E297" t="str">
            <v>SAGE Tunisia</v>
          </cell>
          <cell r="F297" t="str">
            <v>PRODUCTION</v>
          </cell>
          <cell r="G297" t="str">
            <v>Couturière</v>
          </cell>
          <cell r="K297" t="str">
            <v>DIRECTS</v>
          </cell>
          <cell r="L297" t="str">
            <v>Variable cost at standard</v>
          </cell>
          <cell r="M297" t="str">
            <v>OUVRIERE SPECIALISE</v>
          </cell>
          <cell r="N297">
            <v>43906</v>
          </cell>
          <cell r="P297">
            <v>-1771</v>
          </cell>
          <cell r="Q297">
            <v>43952</v>
          </cell>
          <cell r="R297" t="str">
            <v>MANQUE CHARGE TRAVAIL</v>
          </cell>
          <cell r="T297" t="str">
            <v>CDD</v>
          </cell>
          <cell r="U297" t="str">
            <v>Contractuel</v>
          </cell>
          <cell r="V297">
            <v>43906</v>
          </cell>
          <cell r="W297">
            <v>43951</v>
          </cell>
          <cell r="Z297">
            <v>43906</v>
          </cell>
          <cell r="AA297">
            <v>3</v>
          </cell>
          <cell r="AB297">
            <v>2020</v>
          </cell>
          <cell r="AC297">
            <v>2024</v>
          </cell>
          <cell r="AD297">
            <v>4.9722222222222223</v>
          </cell>
          <cell r="AE297" t="str">
            <v>&gt; 4</v>
          </cell>
          <cell r="AF297">
            <v>33067</v>
          </cell>
          <cell r="AG297">
            <v>34.671232876712331</v>
          </cell>
          <cell r="AH297" t="str">
            <v>&gt;25&lt; 35</v>
          </cell>
          <cell r="AI297">
            <v>16027894</v>
          </cell>
          <cell r="AJ297" t="str">
            <v>04</v>
          </cell>
          <cell r="AK297" t="str">
            <v>07159598</v>
          </cell>
          <cell r="AL297">
            <v>43838</v>
          </cell>
          <cell r="AM297" t="str">
            <v>FEMME</v>
          </cell>
          <cell r="AN297" t="str">
            <v>Marié(e)</v>
          </cell>
          <cell r="AO297">
            <v>1</v>
          </cell>
          <cell r="AQ297">
            <v>3</v>
          </cell>
          <cell r="AR297">
            <v>1</v>
          </cell>
          <cell r="AS297">
            <v>44271.25</v>
          </cell>
          <cell r="AT297" t="str">
            <v>Horaire</v>
          </cell>
          <cell r="AU297">
            <v>3.1930000000000001</v>
          </cell>
          <cell r="AV297" t="str">
            <v>01</v>
          </cell>
          <cell r="AW297" t="str">
            <v>04909</v>
          </cell>
          <cell r="AX297">
            <v>11130199236</v>
          </cell>
          <cell r="AY297">
            <v>87</v>
          </cell>
          <cell r="AZ297" t="str">
            <v>ATB</v>
          </cell>
          <cell r="BA297" t="str">
            <v>01049091113019923687</v>
          </cell>
          <cell r="BB297">
            <v>20</v>
          </cell>
          <cell r="BC297" t="str">
            <v>58 RUE EL ITER CITE WIFEK NOUVELLE MEDINA</v>
          </cell>
          <cell r="BD297" t="str">
            <v>BEN AROUS</v>
          </cell>
          <cell r="BG297">
            <v>99871682</v>
          </cell>
          <cell r="BH297">
            <v>96704040</v>
          </cell>
          <cell r="BJ297" t="str">
            <v>YASMINETTE</v>
          </cell>
          <cell r="BK297" t="str">
            <v>-</v>
          </cell>
          <cell r="BN297" t="str">
            <v>01049091113019923687</v>
          </cell>
          <cell r="BO297" t="str">
            <v>ABIDI RIM</v>
          </cell>
          <cell r="BP297">
            <v>296</v>
          </cell>
          <cell r="BU297" t="str">
            <v>Non-Actif</v>
          </cell>
        </row>
        <row r="298">
          <cell r="B298">
            <v>297</v>
          </cell>
          <cell r="C298" t="str">
            <v>Mlle</v>
          </cell>
          <cell r="D298" t="str">
            <v>HAMROUNI WISSAL</v>
          </cell>
          <cell r="E298" t="str">
            <v>SAGE Tunisia</v>
          </cell>
          <cell r="F298" t="str">
            <v>PRODUCTION</v>
          </cell>
          <cell r="G298" t="str">
            <v>Team leader</v>
          </cell>
          <cell r="K298" t="str">
            <v>INDIRECTS</v>
          </cell>
          <cell r="L298" t="str">
            <v>Variable cost at standard</v>
          </cell>
          <cell r="M298" t="str">
            <v>OUVRIERE SPECIALISE</v>
          </cell>
          <cell r="N298">
            <v>43906</v>
          </cell>
          <cell r="P298">
            <v>-1679</v>
          </cell>
          <cell r="Q298">
            <v>44013</v>
          </cell>
          <cell r="R298" t="str">
            <v xml:space="preserve">abandon de poste </v>
          </cell>
          <cell r="T298" t="str">
            <v>CDD</v>
          </cell>
          <cell r="U298" t="str">
            <v>Contractuel</v>
          </cell>
          <cell r="V298">
            <v>44013</v>
          </cell>
          <cell r="W298">
            <v>44043</v>
          </cell>
          <cell r="Z298">
            <v>43906</v>
          </cell>
          <cell r="AA298">
            <v>3</v>
          </cell>
          <cell r="AB298">
            <v>2020</v>
          </cell>
          <cell r="AC298">
            <v>2024</v>
          </cell>
          <cell r="AD298">
            <v>4.9722222222222223</v>
          </cell>
          <cell r="AE298" t="str">
            <v>&gt; 4</v>
          </cell>
          <cell r="AF298">
            <v>33924</v>
          </cell>
          <cell r="AG298">
            <v>32.323287671232876</v>
          </cell>
          <cell r="AH298" t="str">
            <v>&gt;25&lt; 35</v>
          </cell>
          <cell r="AI298">
            <v>16823303</v>
          </cell>
          <cell r="AJ298" t="str">
            <v>01</v>
          </cell>
          <cell r="AK298" t="str">
            <v>07455174</v>
          </cell>
          <cell r="AL298">
            <v>43846</v>
          </cell>
          <cell r="AM298" t="str">
            <v>FEMME</v>
          </cell>
          <cell r="AN298" t="str">
            <v>Célibataire</v>
          </cell>
          <cell r="AQ298">
            <v>3</v>
          </cell>
          <cell r="AR298">
            <v>1</v>
          </cell>
          <cell r="AS298">
            <v>44271.25</v>
          </cell>
          <cell r="AT298" t="str">
            <v>Horaire</v>
          </cell>
          <cell r="AU298">
            <v>3.2549999999999999</v>
          </cell>
          <cell r="AV298" t="str">
            <v>08</v>
          </cell>
          <cell r="AW298" t="str">
            <v>03401</v>
          </cell>
          <cell r="AX298">
            <v>20620025408</v>
          </cell>
          <cell r="AY298">
            <v>15</v>
          </cell>
          <cell r="AZ298" t="str">
            <v>BIAT</v>
          </cell>
          <cell r="BA298" t="str">
            <v>08034012062002540815</v>
          </cell>
          <cell r="BB298">
            <v>20</v>
          </cell>
          <cell r="BC298" t="str">
            <v>CHORFECH 1 KANTRA BIZERT</v>
          </cell>
          <cell r="BD298" t="str">
            <v>ARIANA</v>
          </cell>
          <cell r="BF298" t="str">
            <v>Oui</v>
          </cell>
          <cell r="BG298">
            <v>25285081</v>
          </cell>
          <cell r="BH298">
            <v>99666745</v>
          </cell>
          <cell r="BK298" t="str">
            <v>-</v>
          </cell>
          <cell r="BN298" t="str">
            <v>08034012062002540815</v>
          </cell>
          <cell r="BO298" t="str">
            <v>HAMROUNI WISSAL</v>
          </cell>
          <cell r="BP298">
            <v>297</v>
          </cell>
          <cell r="BU298" t="str">
            <v>Non-Actif</v>
          </cell>
        </row>
        <row r="299">
          <cell r="B299">
            <v>298</v>
          </cell>
          <cell r="C299" t="str">
            <v>Mlle</v>
          </cell>
          <cell r="D299" t="str">
            <v>KAABI NADIA</v>
          </cell>
          <cell r="E299" t="str">
            <v>SAGE Tunisia</v>
          </cell>
          <cell r="F299" t="str">
            <v>PRODUCTION</v>
          </cell>
          <cell r="G299" t="str">
            <v>Team leader</v>
          </cell>
          <cell r="H299">
            <v>520</v>
          </cell>
          <cell r="I299" t="str">
            <v>Mabrourk Ben Moussa</v>
          </cell>
          <cell r="J299" t="str">
            <v>A</v>
          </cell>
          <cell r="K299" t="str">
            <v>INDIRECTS</v>
          </cell>
          <cell r="L299" t="str">
            <v>Variable cost at standard</v>
          </cell>
          <cell r="M299" t="str">
            <v>OUVRIERE SPECIALISE</v>
          </cell>
          <cell r="N299">
            <v>43906</v>
          </cell>
          <cell r="O299">
            <v>45321</v>
          </cell>
          <cell r="Q299">
            <v>45680</v>
          </cell>
          <cell r="R299" t="str">
            <v>Nouvelle opportunité</v>
          </cell>
          <cell r="T299" t="str">
            <v>CDI</v>
          </cell>
          <cell r="U299" t="str">
            <v>Titulaire</v>
          </cell>
          <cell r="V299">
            <v>45231</v>
          </cell>
          <cell r="W299">
            <v>45322</v>
          </cell>
          <cell r="Z299">
            <v>43906</v>
          </cell>
          <cell r="AA299">
            <v>3</v>
          </cell>
          <cell r="AB299">
            <v>2020</v>
          </cell>
          <cell r="AC299">
            <v>2024</v>
          </cell>
          <cell r="AD299">
            <v>4.9722222222222223</v>
          </cell>
          <cell r="AE299" t="str">
            <v>&gt; 4</v>
          </cell>
          <cell r="AF299">
            <v>36515</v>
          </cell>
          <cell r="AG299">
            <v>25.224657534246575</v>
          </cell>
          <cell r="AH299" t="str">
            <v>&gt;25&lt; 35</v>
          </cell>
          <cell r="AI299">
            <v>17133888</v>
          </cell>
          <cell r="AJ299" t="str">
            <v>07</v>
          </cell>
          <cell r="AK299">
            <v>14329286</v>
          </cell>
          <cell r="AL299">
            <v>43130</v>
          </cell>
          <cell r="AM299" t="str">
            <v>FEMME</v>
          </cell>
          <cell r="AN299" t="str">
            <v>Célibataire</v>
          </cell>
          <cell r="AQ299">
            <v>5</v>
          </cell>
          <cell r="AR299">
            <v>3</v>
          </cell>
          <cell r="AS299">
            <v>45001.75</v>
          </cell>
          <cell r="AT299" t="str">
            <v>Horaire</v>
          </cell>
          <cell r="AU299">
            <v>3.383</v>
          </cell>
          <cell r="AV299" t="str">
            <v>17</v>
          </cell>
          <cell r="AW299" t="str">
            <v>00100</v>
          </cell>
          <cell r="AX299" t="str">
            <v>00002632231</v>
          </cell>
          <cell r="AY299" t="str">
            <v>71</v>
          </cell>
          <cell r="AZ299" t="str">
            <v>LA POSTE</v>
          </cell>
          <cell r="BA299" t="str">
            <v>17001000000263223171</v>
          </cell>
          <cell r="BB299">
            <v>20</v>
          </cell>
          <cell r="BC299" t="str">
            <v>KANTRA BIZERT KALAAT ANDALOS</v>
          </cell>
          <cell r="BD299" t="str">
            <v>ARIANA</v>
          </cell>
          <cell r="BG299">
            <v>23978004</v>
          </cell>
          <cell r="BH299">
            <v>99820874</v>
          </cell>
          <cell r="BJ299" t="str">
            <v>PONT DE BIZERT</v>
          </cell>
          <cell r="BK299" t="str">
            <v>A-520</v>
          </cell>
          <cell r="BL299" t="str">
            <v>3.1</v>
          </cell>
          <cell r="BN299" t="str">
            <v>17001000000263223171</v>
          </cell>
          <cell r="BO299" t="str">
            <v>KAABI NADIA</v>
          </cell>
          <cell r="BP299">
            <v>298</v>
          </cell>
          <cell r="BR299" t="e">
            <v>#N/A</v>
          </cell>
          <cell r="BU299" t="str">
            <v>Non-Actif</v>
          </cell>
          <cell r="BV299" t="str">
            <v>520 A SP</v>
          </cell>
        </row>
        <row r="300">
          <cell r="B300">
            <v>299</v>
          </cell>
          <cell r="C300" t="str">
            <v>Mlle</v>
          </cell>
          <cell r="D300" t="str">
            <v>KRISSAN SANA</v>
          </cell>
          <cell r="E300" t="str">
            <v>SAGE Tunisia</v>
          </cell>
          <cell r="F300" t="str">
            <v>QUALITE</v>
          </cell>
          <cell r="G300" t="str">
            <v>Contrôle Qualité</v>
          </cell>
          <cell r="K300" t="str">
            <v>INDIRECTS</v>
          </cell>
          <cell r="L300" t="str">
            <v>Variable cost at standard</v>
          </cell>
          <cell r="M300" t="str">
            <v>Contrôleur Qualité</v>
          </cell>
          <cell r="N300">
            <v>43907</v>
          </cell>
          <cell r="P300" t="str">
            <v/>
          </cell>
          <cell r="Q300">
            <v>44007</v>
          </cell>
          <cell r="R300" t="str">
            <v>démissionnaire</v>
          </cell>
          <cell r="T300" t="str">
            <v>CIVP</v>
          </cell>
          <cell r="U300" t="str">
            <v>Contractuel</v>
          </cell>
          <cell r="X300">
            <v>43900</v>
          </cell>
          <cell r="Y300">
            <v>44048</v>
          </cell>
          <cell r="AA300">
            <v>3</v>
          </cell>
          <cell r="AB300">
            <v>2020</v>
          </cell>
          <cell r="AC300">
            <v>2024</v>
          </cell>
          <cell r="AD300">
            <v>4.9694444444444441</v>
          </cell>
          <cell r="AE300" t="str">
            <v>&gt; 4</v>
          </cell>
          <cell r="AF300">
            <v>33413</v>
          </cell>
          <cell r="AG300">
            <v>33.723287671232875</v>
          </cell>
          <cell r="AH300" t="str">
            <v>&gt;25&lt; 35</v>
          </cell>
          <cell r="AK300" t="str">
            <v>09792677</v>
          </cell>
          <cell r="AL300">
            <v>42240</v>
          </cell>
          <cell r="AM300" t="str">
            <v>FEMME</v>
          </cell>
          <cell r="AN300" t="str">
            <v>Célibataire</v>
          </cell>
          <cell r="AQ300">
            <v>3</v>
          </cell>
          <cell r="AR300">
            <v>1</v>
          </cell>
          <cell r="AS300">
            <v>44272.25</v>
          </cell>
          <cell r="AT300" t="str">
            <v>Horaire</v>
          </cell>
          <cell r="AU300">
            <v>1.923</v>
          </cell>
          <cell r="AV300">
            <v>17</v>
          </cell>
          <cell r="AW300" t="str">
            <v>00100</v>
          </cell>
          <cell r="AX300" t="str">
            <v>00002642529</v>
          </cell>
          <cell r="AY300">
            <v>23</v>
          </cell>
          <cell r="AZ300" t="str">
            <v>LA POSTE</v>
          </cell>
          <cell r="BA300" t="str">
            <v>17001000000264252923</v>
          </cell>
          <cell r="BB300">
            <v>20</v>
          </cell>
          <cell r="BC300" t="str">
            <v>2 RUE PALESTINE DENDEN</v>
          </cell>
          <cell r="BD300" t="str">
            <v>MANOUBA</v>
          </cell>
          <cell r="BF300" t="str">
            <v>Oui</v>
          </cell>
          <cell r="BG300">
            <v>99595194</v>
          </cell>
          <cell r="BH300">
            <v>94630259</v>
          </cell>
          <cell r="BJ300" t="str">
            <v>DENDEN</v>
          </cell>
          <cell r="BK300" t="str">
            <v>-</v>
          </cell>
          <cell r="BN300" t="str">
            <v>17001000000264252923</v>
          </cell>
          <cell r="BO300" t="str">
            <v>KRISSAN SANA</v>
          </cell>
          <cell r="BP300">
            <v>299</v>
          </cell>
          <cell r="BU300" t="str">
            <v>Non-Actif</v>
          </cell>
        </row>
        <row r="301">
          <cell r="B301">
            <v>300</v>
          </cell>
          <cell r="C301" t="str">
            <v>Monsieur</v>
          </cell>
          <cell r="D301" t="str">
            <v>TOUATI AHMED</v>
          </cell>
          <cell r="E301" t="str">
            <v>SAGE Tunisia</v>
          </cell>
          <cell r="F301" t="str">
            <v>QUALITE</v>
          </cell>
          <cell r="G301" t="str">
            <v>Contrôle Qualité</v>
          </cell>
          <cell r="K301" t="str">
            <v>INDIRECTS</v>
          </cell>
          <cell r="L301" t="str">
            <v>Variable cost at standard</v>
          </cell>
          <cell r="M301" t="str">
            <v>Contrôleur Qualité</v>
          </cell>
          <cell r="N301">
            <v>44076</v>
          </cell>
          <cell r="P301">
            <v>-1451</v>
          </cell>
          <cell r="Q301">
            <v>44102</v>
          </cell>
          <cell r="R301" t="str">
            <v xml:space="preserve">abandon de poste </v>
          </cell>
          <cell r="T301" t="str">
            <v>CIVP</v>
          </cell>
          <cell r="U301" t="str">
            <v>Contractuel</v>
          </cell>
          <cell r="X301">
            <v>43907</v>
          </cell>
          <cell r="Y301">
            <v>44271</v>
          </cell>
          <cell r="AA301">
            <v>9</v>
          </cell>
          <cell r="AB301">
            <v>2020</v>
          </cell>
          <cell r="AC301">
            <v>2024</v>
          </cell>
          <cell r="AD301">
            <v>4.5111111111111111</v>
          </cell>
          <cell r="AE301" t="str">
            <v>&gt; 4</v>
          </cell>
          <cell r="AF301">
            <v>35473</v>
          </cell>
          <cell r="AG301">
            <v>28.079452054794519</v>
          </cell>
          <cell r="AH301" t="str">
            <v>&gt;25&lt; 35</v>
          </cell>
          <cell r="AK301">
            <v>14262359</v>
          </cell>
          <cell r="AL301">
            <v>42102</v>
          </cell>
          <cell r="AM301" t="str">
            <v>HOMME</v>
          </cell>
          <cell r="AN301" t="str">
            <v>Célibataire</v>
          </cell>
          <cell r="AP301" t="str">
            <v>BAC</v>
          </cell>
          <cell r="AQ301">
            <v>3</v>
          </cell>
          <cell r="AR301">
            <v>1</v>
          </cell>
          <cell r="AS301">
            <v>44441.25</v>
          </cell>
          <cell r="AT301" t="str">
            <v>Horaire</v>
          </cell>
          <cell r="AU301">
            <v>2.1629999999999998</v>
          </cell>
          <cell r="AV301" t="str">
            <v>05</v>
          </cell>
          <cell r="AW301" t="str">
            <v>04200</v>
          </cell>
          <cell r="AX301" t="str">
            <v>01105010709</v>
          </cell>
          <cell r="AY301">
            <v>96</v>
          </cell>
          <cell r="AZ301" t="str">
            <v>BT</v>
          </cell>
          <cell r="BA301" t="str">
            <v>05042000110501070996</v>
          </cell>
          <cell r="BB301">
            <v>20</v>
          </cell>
          <cell r="BC301" t="str">
            <v>CITE EL AMAL MANOUBA</v>
          </cell>
          <cell r="BD301" t="str">
            <v>MANOUBA</v>
          </cell>
          <cell r="BG301">
            <v>52435067</v>
          </cell>
          <cell r="BH301">
            <v>28100913</v>
          </cell>
          <cell r="BJ301" t="str">
            <v>MANOUBA</v>
          </cell>
          <cell r="BK301" t="str">
            <v>-</v>
          </cell>
          <cell r="BN301" t="str">
            <v>05042000110501070996</v>
          </cell>
          <cell r="BO301" t="str">
            <v>TOUATI AHMED</v>
          </cell>
          <cell r="BP301">
            <v>300</v>
          </cell>
          <cell r="BU301" t="str">
            <v>Non-Actif</v>
          </cell>
        </row>
        <row r="302">
          <cell r="B302">
            <v>301</v>
          </cell>
          <cell r="C302" t="str">
            <v>Madame</v>
          </cell>
          <cell r="D302" t="str">
            <v>AMDOUNI SANA</v>
          </cell>
          <cell r="E302" t="str">
            <v>SAGE Tunisia</v>
          </cell>
          <cell r="F302" t="str">
            <v>QUALITE</v>
          </cell>
          <cell r="G302" t="str">
            <v>Contrôle Qualité</v>
          </cell>
          <cell r="H302" t="str">
            <v>Contrôle Qualité</v>
          </cell>
          <cell r="J302" t="str">
            <v>A</v>
          </cell>
          <cell r="K302" t="str">
            <v>INDIRECTS</v>
          </cell>
          <cell r="L302" t="str">
            <v>Variable cost at standard</v>
          </cell>
          <cell r="M302" t="str">
            <v>Contrôleur Qualité</v>
          </cell>
          <cell r="N302">
            <v>44088</v>
          </cell>
          <cell r="P302">
            <v>-1222</v>
          </cell>
          <cell r="Q302">
            <v>44454</v>
          </cell>
          <cell r="R302" t="str">
            <v>démissionnaire</v>
          </cell>
          <cell r="T302" t="str">
            <v>CDD</v>
          </cell>
          <cell r="U302" t="str">
            <v>Contractuel</v>
          </cell>
          <cell r="V302">
            <v>44440</v>
          </cell>
          <cell r="W302">
            <v>44500</v>
          </cell>
          <cell r="Z302">
            <v>44088</v>
          </cell>
          <cell r="AA302">
            <v>9</v>
          </cell>
          <cell r="AB302">
            <v>2020</v>
          </cell>
          <cell r="AC302">
            <v>2024</v>
          </cell>
          <cell r="AD302">
            <v>4.4777777777777779</v>
          </cell>
          <cell r="AE302" t="str">
            <v>&gt; 4</v>
          </cell>
          <cell r="AF302">
            <v>33591</v>
          </cell>
          <cell r="AG302">
            <v>33.235616438356168</v>
          </cell>
          <cell r="AH302" t="str">
            <v>&gt;25&lt; 35</v>
          </cell>
          <cell r="AI302">
            <v>16709553</v>
          </cell>
          <cell r="AJ302" t="str">
            <v>09</v>
          </cell>
          <cell r="AK302" t="str">
            <v>09186549</v>
          </cell>
          <cell r="AL302">
            <v>40728</v>
          </cell>
          <cell r="AM302" t="str">
            <v>FEMME</v>
          </cell>
          <cell r="AN302" t="str">
            <v>Marié(e)</v>
          </cell>
          <cell r="AO302">
            <v>1</v>
          </cell>
          <cell r="AP302" t="str">
            <v>BAC</v>
          </cell>
          <cell r="AQ302">
            <v>3</v>
          </cell>
          <cell r="AR302">
            <v>1</v>
          </cell>
          <cell r="AS302">
            <v>44453.25</v>
          </cell>
          <cell r="AT302" t="str">
            <v>Horaire</v>
          </cell>
          <cell r="AU302">
            <v>3.1930000000000001</v>
          </cell>
          <cell r="AV302">
            <v>17</v>
          </cell>
          <cell r="AW302" t="str">
            <v>00100</v>
          </cell>
          <cell r="AX302" t="str">
            <v>00002117504</v>
          </cell>
          <cell r="AY302">
            <v>12</v>
          </cell>
          <cell r="AZ302" t="str">
            <v>LA POSTE</v>
          </cell>
          <cell r="BA302" t="str">
            <v>17001000000211750412</v>
          </cell>
          <cell r="BB302">
            <v>20</v>
          </cell>
          <cell r="BC302" t="str">
            <v>RUE AKREMA IBN ABI JAHL</v>
          </cell>
          <cell r="BD302" t="str">
            <v>SANHEJA</v>
          </cell>
          <cell r="BE302">
            <v>2021</v>
          </cell>
          <cell r="BF302" t="str">
            <v>OK-21</v>
          </cell>
          <cell r="BG302">
            <v>26859213</v>
          </cell>
          <cell r="BH302">
            <v>29483311</v>
          </cell>
          <cell r="BJ302" t="str">
            <v>SANHEJA</v>
          </cell>
          <cell r="BK302" t="str">
            <v>A-Contrôle Qualité</v>
          </cell>
          <cell r="BN302" t="str">
            <v>17001000000211750412</v>
          </cell>
          <cell r="BO302" t="str">
            <v>AMDOUNI SANA</v>
          </cell>
          <cell r="BP302">
            <v>301</v>
          </cell>
          <cell r="BU302" t="str">
            <v>Non-Actif</v>
          </cell>
        </row>
        <row r="303">
          <cell r="B303">
            <v>302</v>
          </cell>
          <cell r="C303" t="str">
            <v>Monsieur</v>
          </cell>
          <cell r="D303" t="str">
            <v>SAKHRI OUSSAMA</v>
          </cell>
          <cell r="E303" t="str">
            <v>SAGE Tunisia</v>
          </cell>
          <cell r="F303" t="str">
            <v>QUALITE</v>
          </cell>
          <cell r="G303" t="str">
            <v>Contrôle Qualité</v>
          </cell>
          <cell r="K303" t="str">
            <v>INDIRECTS</v>
          </cell>
          <cell r="L303" t="str">
            <v>Variable cost at standard</v>
          </cell>
          <cell r="M303" t="str">
            <v>Contrôleur Qualité</v>
          </cell>
          <cell r="N303">
            <v>44090</v>
          </cell>
          <cell r="P303">
            <v>-1436</v>
          </cell>
          <cell r="Q303">
            <v>44259</v>
          </cell>
          <cell r="R303" t="str">
            <v xml:space="preserve">abandon de poste </v>
          </cell>
          <cell r="T303" t="str">
            <v>CDD</v>
          </cell>
          <cell r="U303" t="str">
            <v>Contractuel</v>
          </cell>
          <cell r="V303">
            <v>44256</v>
          </cell>
          <cell r="W303">
            <v>44286</v>
          </cell>
          <cell r="Z303">
            <v>44090</v>
          </cell>
          <cell r="AA303">
            <v>9</v>
          </cell>
          <cell r="AB303">
            <v>2020</v>
          </cell>
          <cell r="AC303">
            <v>2024</v>
          </cell>
          <cell r="AD303">
            <v>4.4722222222222223</v>
          </cell>
          <cell r="AE303" t="str">
            <v>&gt; 4</v>
          </cell>
          <cell r="AF303">
            <v>34313</v>
          </cell>
          <cell r="AG303">
            <v>31.257534246575343</v>
          </cell>
          <cell r="AH303" t="str">
            <v>&gt;25&lt; 35</v>
          </cell>
          <cell r="AI303">
            <v>17102064</v>
          </cell>
          <cell r="AJ303" t="str">
            <v>08</v>
          </cell>
          <cell r="AK303" t="str">
            <v>09619894</v>
          </cell>
          <cell r="AL303">
            <v>43042</v>
          </cell>
          <cell r="AM303" t="str">
            <v>HOMME</v>
          </cell>
          <cell r="AN303" t="str">
            <v>Célibataire</v>
          </cell>
          <cell r="AP303" t="str">
            <v>BAC</v>
          </cell>
          <cell r="AQ303">
            <v>3</v>
          </cell>
          <cell r="AR303">
            <v>1</v>
          </cell>
          <cell r="AS303">
            <v>44455.25</v>
          </cell>
          <cell r="AT303" t="str">
            <v>Horaire</v>
          </cell>
          <cell r="AU303">
            <v>3.1930000000000001</v>
          </cell>
          <cell r="AV303" t="str">
            <v>04</v>
          </cell>
          <cell r="AW303" t="str">
            <v>09618</v>
          </cell>
          <cell r="AX303">
            <v>10048092118</v>
          </cell>
          <cell r="AY303">
            <v>39</v>
          </cell>
          <cell r="AZ303" t="str">
            <v>ATTIJARI BANK</v>
          </cell>
          <cell r="BA303" t="str">
            <v>04096181004809211839</v>
          </cell>
          <cell r="BB303">
            <v>20</v>
          </cell>
          <cell r="BC303" t="str">
            <v>15 RUE LE MARIN CITE TAIEB MHIRI</v>
          </cell>
          <cell r="BD303" t="str">
            <v>RADES</v>
          </cell>
          <cell r="BE303">
            <v>2040</v>
          </cell>
          <cell r="BF303" t="str">
            <v>Oui</v>
          </cell>
          <cell r="BG303">
            <v>54737355</v>
          </cell>
          <cell r="BH303">
            <v>97302802</v>
          </cell>
          <cell r="BJ303" t="str">
            <v>POND RADES</v>
          </cell>
          <cell r="BK303" t="str">
            <v>-</v>
          </cell>
          <cell r="BN303" t="str">
            <v>04096181004809211839</v>
          </cell>
          <cell r="BO303" t="str">
            <v>SAKHRI OUSSAMA</v>
          </cell>
          <cell r="BP303">
            <v>302</v>
          </cell>
          <cell r="BU303" t="str">
            <v>Non-Actif</v>
          </cell>
        </row>
        <row r="304">
          <cell r="B304">
            <v>303</v>
          </cell>
          <cell r="C304" t="str">
            <v>Monsieur</v>
          </cell>
          <cell r="D304" t="str">
            <v>BEN SALAH MONTASSAR</v>
          </cell>
          <cell r="E304" t="str">
            <v>SAGE Tunisia</v>
          </cell>
          <cell r="F304" t="str">
            <v>PRODUCTION</v>
          </cell>
          <cell r="G304" t="str">
            <v>Couturière</v>
          </cell>
          <cell r="H304">
            <v>560</v>
          </cell>
          <cell r="J304" t="str">
            <v>A</v>
          </cell>
          <cell r="K304" t="str">
            <v>DIRECTS</v>
          </cell>
          <cell r="L304" t="str">
            <v>Variable cost at standard</v>
          </cell>
          <cell r="M304" t="str">
            <v>OUVRIER SPECIALISE</v>
          </cell>
          <cell r="N304">
            <v>44091</v>
          </cell>
          <cell r="P304">
            <v>-1161</v>
          </cell>
          <cell r="Q304">
            <v>44513</v>
          </cell>
          <cell r="R304" t="str">
            <v>mauvaise comportement</v>
          </cell>
          <cell r="T304" t="str">
            <v>CDD</v>
          </cell>
          <cell r="U304" t="str">
            <v>Contractuel</v>
          </cell>
          <cell r="V304">
            <v>44501</v>
          </cell>
          <cell r="W304">
            <v>44561</v>
          </cell>
          <cell r="Z304">
            <v>44091</v>
          </cell>
          <cell r="AA304">
            <v>9</v>
          </cell>
          <cell r="AB304">
            <v>2020</v>
          </cell>
          <cell r="AC304">
            <v>2024</v>
          </cell>
          <cell r="AD304">
            <v>4.4694444444444441</v>
          </cell>
          <cell r="AE304" t="str">
            <v>&gt; 4</v>
          </cell>
          <cell r="AF304">
            <v>31143</v>
          </cell>
          <cell r="AG304">
            <v>39.942465753424656</v>
          </cell>
          <cell r="AH304" t="str">
            <v>&gt;35&lt; 45</v>
          </cell>
          <cell r="AI304">
            <v>12726291</v>
          </cell>
          <cell r="AJ304" t="str">
            <v>04</v>
          </cell>
          <cell r="AK304" t="str">
            <v>07117376</v>
          </cell>
          <cell r="AL304">
            <v>40241</v>
          </cell>
          <cell r="AM304" t="str">
            <v>HOMME</v>
          </cell>
          <cell r="AN304" t="str">
            <v>Célibataire</v>
          </cell>
          <cell r="AP304" t="str">
            <v>3ème sec</v>
          </cell>
          <cell r="AQ304">
            <v>3</v>
          </cell>
          <cell r="AR304">
            <v>1</v>
          </cell>
          <cell r="AS304">
            <v>44456.25</v>
          </cell>
          <cell r="AT304" t="str">
            <v>Horaire</v>
          </cell>
          <cell r="AU304">
            <v>3.1930000000000001</v>
          </cell>
          <cell r="AV304">
            <v>17</v>
          </cell>
          <cell r="AW304" t="str">
            <v>00100</v>
          </cell>
          <cell r="AX304" t="str">
            <v>00000591409</v>
          </cell>
          <cell r="AY304">
            <v>91</v>
          </cell>
          <cell r="AZ304" t="str">
            <v>LA POSTE</v>
          </cell>
          <cell r="BA304" t="str">
            <v>17001000000059140991</v>
          </cell>
          <cell r="BB304">
            <v>20</v>
          </cell>
          <cell r="BC304" t="str">
            <v>19 RUE 10706 CITE AVICENNE</v>
          </cell>
          <cell r="BD304" t="str">
            <v>TUNIS</v>
          </cell>
          <cell r="BE304">
            <v>2066</v>
          </cell>
          <cell r="BF304" t="str">
            <v>Oui</v>
          </cell>
          <cell r="BG304">
            <v>94200036</v>
          </cell>
          <cell r="BH304">
            <v>50881946</v>
          </cell>
          <cell r="BJ304" t="str">
            <v>Arrêt 24</v>
          </cell>
          <cell r="BK304" t="str">
            <v>A-560</v>
          </cell>
          <cell r="BN304" t="str">
            <v>17001000000059140991</v>
          </cell>
          <cell r="BO304" t="str">
            <v>BEN SALAH MONTASSAR</v>
          </cell>
          <cell r="BP304">
            <v>303</v>
          </cell>
          <cell r="BU304" t="str">
            <v>Non-Actif</v>
          </cell>
        </row>
        <row r="305">
          <cell r="B305">
            <v>304</v>
          </cell>
          <cell r="C305" t="str">
            <v>Monsieur</v>
          </cell>
          <cell r="D305" t="str">
            <v>KHAMAR ADHAM</v>
          </cell>
          <cell r="E305" t="str">
            <v>SAGE Tunisia</v>
          </cell>
          <cell r="F305" t="str">
            <v>PRODUCTION</v>
          </cell>
          <cell r="G305" t="str">
            <v>Couturière</v>
          </cell>
          <cell r="H305" t="str">
            <v>AP-T</v>
          </cell>
          <cell r="J305" t="str">
            <v>B</v>
          </cell>
          <cell r="K305" t="str">
            <v>DIRECTS</v>
          </cell>
          <cell r="L305" t="str">
            <v>Variable cost at standard</v>
          </cell>
          <cell r="M305" t="str">
            <v>OUVRIER SPECIALISE</v>
          </cell>
          <cell r="N305">
            <v>44092</v>
          </cell>
          <cell r="P305">
            <v>-1526</v>
          </cell>
          <cell r="Q305">
            <v>44182</v>
          </cell>
          <cell r="R305" t="str">
            <v>fin de contrat</v>
          </cell>
          <cell r="T305" t="str">
            <v>CDD</v>
          </cell>
          <cell r="U305" t="str">
            <v>Contractuel</v>
          </cell>
          <cell r="V305">
            <v>44136</v>
          </cell>
          <cell r="W305">
            <v>44196</v>
          </cell>
          <cell r="Z305">
            <v>44092</v>
          </cell>
          <cell r="AA305">
            <v>9</v>
          </cell>
          <cell r="AB305">
            <v>2020</v>
          </cell>
          <cell r="AC305">
            <v>2024</v>
          </cell>
          <cell r="AD305">
            <v>4.4666666666666668</v>
          </cell>
          <cell r="AE305" t="str">
            <v>&gt; 4</v>
          </cell>
          <cell r="AF305">
            <v>32966</v>
          </cell>
          <cell r="AG305">
            <v>34.947945205479449</v>
          </cell>
          <cell r="AH305" t="str">
            <v>&gt;25&lt; 35</v>
          </cell>
          <cell r="AI305">
            <v>16426081</v>
          </cell>
          <cell r="AJ305" t="str">
            <v>01</v>
          </cell>
          <cell r="AK305" t="str">
            <v>07187313</v>
          </cell>
          <cell r="AL305">
            <v>40365</v>
          </cell>
          <cell r="AM305" t="str">
            <v>HOMME</v>
          </cell>
          <cell r="AN305" t="str">
            <v>Célibataire</v>
          </cell>
          <cell r="AP305" t="str">
            <v>7ème Base</v>
          </cell>
          <cell r="AQ305">
            <v>3</v>
          </cell>
          <cell r="AR305">
            <v>1</v>
          </cell>
          <cell r="AS305">
            <v>44457.25</v>
          </cell>
          <cell r="AT305" t="str">
            <v>Horaire</v>
          </cell>
          <cell r="AU305">
            <v>3.1930000000000001</v>
          </cell>
          <cell r="AV305">
            <v>17</v>
          </cell>
          <cell r="AW305" t="str">
            <v>00100</v>
          </cell>
          <cell r="AX305" t="str">
            <v>00002258534</v>
          </cell>
          <cell r="AY305">
            <v>36</v>
          </cell>
          <cell r="AZ305" t="str">
            <v>LA POSTE</v>
          </cell>
          <cell r="BA305" t="str">
            <v>17001000000225853436</v>
          </cell>
          <cell r="BB305">
            <v>20</v>
          </cell>
          <cell r="BC305" t="str">
            <v xml:space="preserve">10 RUE H-LIF NOUVELLE MEDINA </v>
          </cell>
          <cell r="BD305" t="str">
            <v>BEN AROUS</v>
          </cell>
          <cell r="BF305" t="str">
            <v>Oui</v>
          </cell>
          <cell r="BG305">
            <v>27529577</v>
          </cell>
          <cell r="BH305">
            <v>22402469</v>
          </cell>
          <cell r="BJ305" t="str">
            <v>YASMINETTE</v>
          </cell>
          <cell r="BK305" t="str">
            <v>B-AP-T</v>
          </cell>
          <cell r="BN305" t="str">
            <v>17001000000225853436</v>
          </cell>
          <cell r="BO305" t="str">
            <v>KHAMAR ADHAM</v>
          </cell>
          <cell r="BP305">
            <v>304</v>
          </cell>
          <cell r="BU305" t="str">
            <v>Non-Actif</v>
          </cell>
        </row>
        <row r="306">
          <cell r="B306">
            <v>305</v>
          </cell>
          <cell r="C306" t="str">
            <v>Monsieur</v>
          </cell>
          <cell r="D306" t="str">
            <v>MHAMDI ABDESSATAR</v>
          </cell>
          <cell r="E306" t="str">
            <v>SAGE Tunisia</v>
          </cell>
          <cell r="F306" t="str">
            <v>LOGISTIQUE</v>
          </cell>
          <cell r="G306" t="str">
            <v>MAGASINIER</v>
          </cell>
          <cell r="K306" t="str">
            <v>INDIRECTS</v>
          </cell>
          <cell r="L306" t="str">
            <v>Variable cost at standard</v>
          </cell>
          <cell r="M306" t="str">
            <v>OUVRIERE SPECIALISE</v>
          </cell>
          <cell r="N306">
            <v>44095</v>
          </cell>
          <cell r="P306">
            <v>-1293</v>
          </cell>
          <cell r="Q306">
            <v>44104</v>
          </cell>
          <cell r="R306" t="str">
            <v xml:space="preserve">abandon de poste </v>
          </cell>
          <cell r="T306" t="str">
            <v>CIVP</v>
          </cell>
          <cell r="U306" t="str">
            <v>Contractuel</v>
          </cell>
          <cell r="X306">
            <v>44075</v>
          </cell>
          <cell r="Y306">
            <v>44429</v>
          </cell>
          <cell r="AA306">
            <v>9</v>
          </cell>
          <cell r="AB306">
            <v>2020</v>
          </cell>
          <cell r="AC306">
            <v>2024</v>
          </cell>
          <cell r="AD306">
            <v>4.458333333333333</v>
          </cell>
          <cell r="AE306" t="str">
            <v>&gt; 4</v>
          </cell>
          <cell r="AF306">
            <v>34710</v>
          </cell>
          <cell r="AG306">
            <v>30.169863013698631</v>
          </cell>
          <cell r="AH306" t="str">
            <v>&gt;25&lt; 35</v>
          </cell>
          <cell r="AK306" t="str">
            <v>09195327</v>
          </cell>
          <cell r="AL306">
            <v>42373</v>
          </cell>
          <cell r="AM306" t="str">
            <v>HOMME</v>
          </cell>
          <cell r="AN306" t="str">
            <v>Célibataire</v>
          </cell>
          <cell r="AP306" t="str">
            <v>BTS LOGISTIQUE</v>
          </cell>
          <cell r="AQ306">
            <v>3</v>
          </cell>
          <cell r="AR306">
            <v>1</v>
          </cell>
          <cell r="AS306">
            <v>44460.25</v>
          </cell>
          <cell r="AT306" t="str">
            <v>Horaire</v>
          </cell>
          <cell r="AU306">
            <v>2.1629999999999998</v>
          </cell>
          <cell r="AV306">
            <v>17</v>
          </cell>
          <cell r="AW306" t="str">
            <v>00100</v>
          </cell>
          <cell r="AX306" t="str">
            <v>00002918312</v>
          </cell>
          <cell r="AY306">
            <v>84</v>
          </cell>
          <cell r="AZ306" t="str">
            <v>LA POSTE</v>
          </cell>
          <cell r="BA306" t="str">
            <v>17001000000291831284</v>
          </cell>
          <cell r="BB306">
            <v>20</v>
          </cell>
          <cell r="BC306" t="str">
            <v>RUE KERKANA DAOUAR HICHER</v>
          </cell>
          <cell r="BD306" t="str">
            <v>MANOUBA</v>
          </cell>
          <cell r="BG306">
            <v>52684630</v>
          </cell>
          <cell r="BH306">
            <v>28078600</v>
          </cell>
          <cell r="BJ306" t="str">
            <v>TERMINUS 56</v>
          </cell>
          <cell r="BK306" t="str">
            <v>-</v>
          </cell>
          <cell r="BN306" t="str">
            <v>17001000000291831284</v>
          </cell>
          <cell r="BO306" t="str">
            <v>MHAMDI ABDESSATAR</v>
          </cell>
          <cell r="BP306">
            <v>305</v>
          </cell>
          <cell r="BU306" t="str">
            <v>Non-Actif</v>
          </cell>
        </row>
        <row r="307">
          <cell r="B307">
            <v>306</v>
          </cell>
          <cell r="C307" t="str">
            <v>Mlle</v>
          </cell>
          <cell r="D307" t="str">
            <v>MEZLINI INTISSAR</v>
          </cell>
          <cell r="E307" t="str">
            <v>SAGE Tunisia</v>
          </cell>
          <cell r="F307" t="str">
            <v>QUALITE</v>
          </cell>
          <cell r="G307" t="str">
            <v>Contrôle Qualité</v>
          </cell>
          <cell r="K307" t="str">
            <v>INDIRECTS</v>
          </cell>
          <cell r="L307" t="str">
            <v>Variable cost at standard</v>
          </cell>
          <cell r="M307" t="str">
            <v>Contrôleur Qualité</v>
          </cell>
          <cell r="N307">
            <v>44095</v>
          </cell>
          <cell r="P307">
            <v>-1394</v>
          </cell>
          <cell r="Q307">
            <v>44359</v>
          </cell>
          <cell r="R307" t="str">
            <v>Mariage</v>
          </cell>
          <cell r="T307" t="str">
            <v>CDD</v>
          </cell>
          <cell r="U307" t="str">
            <v>Contractuel</v>
          </cell>
          <cell r="V307">
            <v>44329</v>
          </cell>
          <cell r="W307">
            <v>44359</v>
          </cell>
          <cell r="X307">
            <v>44075</v>
          </cell>
          <cell r="Y307">
            <v>44328</v>
          </cell>
          <cell r="Z307">
            <v>44329</v>
          </cell>
          <cell r="AA307">
            <v>9</v>
          </cell>
          <cell r="AB307">
            <v>2020</v>
          </cell>
          <cell r="AC307">
            <v>2024</v>
          </cell>
          <cell r="AD307">
            <v>4.458333333333333</v>
          </cell>
          <cell r="AE307" t="str">
            <v>&gt; 4</v>
          </cell>
          <cell r="AF307">
            <v>34288</v>
          </cell>
          <cell r="AG307">
            <v>31.326027397260273</v>
          </cell>
          <cell r="AH307" t="str">
            <v>&gt;25&lt; 35</v>
          </cell>
          <cell r="AK307" t="str">
            <v>09192574</v>
          </cell>
          <cell r="AL307">
            <v>41230</v>
          </cell>
          <cell r="AM307" t="str">
            <v>FEMME</v>
          </cell>
          <cell r="AN307" t="str">
            <v>Célibataire</v>
          </cell>
          <cell r="AP307" t="str">
            <v>LICENCE APPLIQUE</v>
          </cell>
          <cell r="AQ307">
            <v>3</v>
          </cell>
          <cell r="AR307">
            <v>1</v>
          </cell>
          <cell r="AS307">
            <v>44460.25</v>
          </cell>
          <cell r="AT307" t="str">
            <v>Horaire</v>
          </cell>
          <cell r="AU307">
            <v>3.1930000000000001</v>
          </cell>
          <cell r="AV307">
            <v>10</v>
          </cell>
          <cell r="AW307" t="str">
            <v>04515</v>
          </cell>
          <cell r="AX307">
            <v>80001873788</v>
          </cell>
          <cell r="AY307">
            <v>29</v>
          </cell>
          <cell r="AZ307" t="str">
            <v>STB</v>
          </cell>
          <cell r="BA307" t="str">
            <v>10045158000187378829</v>
          </cell>
          <cell r="BB307">
            <v>20</v>
          </cell>
          <cell r="BC307" t="str">
            <v>19 RUE ABDELMALEK BEN MAROUAN</v>
          </cell>
          <cell r="BD307" t="str">
            <v>SANHEJA</v>
          </cell>
          <cell r="BE307">
            <v>1126</v>
          </cell>
          <cell r="BF307" t="str">
            <v>Oui</v>
          </cell>
          <cell r="BG307">
            <v>24124757</v>
          </cell>
          <cell r="BH307">
            <v>21675472</v>
          </cell>
          <cell r="BJ307" t="str">
            <v>SANHEJA</v>
          </cell>
          <cell r="BK307" t="str">
            <v>-</v>
          </cell>
          <cell r="BN307" t="str">
            <v>10045158000187378829</v>
          </cell>
          <cell r="BO307" t="str">
            <v>MEZLINI INTISSAR</v>
          </cell>
          <cell r="BP307">
            <v>306</v>
          </cell>
          <cell r="BU307" t="str">
            <v>Non-Actif</v>
          </cell>
        </row>
        <row r="308">
          <cell r="B308">
            <v>307</v>
          </cell>
          <cell r="C308" t="str">
            <v>Monsieur</v>
          </cell>
          <cell r="D308" t="str">
            <v>MEKNI FETHI</v>
          </cell>
          <cell r="E308" t="str">
            <v>SAGE Tunisia</v>
          </cell>
          <cell r="F308" t="str">
            <v>PRODUCTION</v>
          </cell>
          <cell r="G308" t="str">
            <v>Couturière</v>
          </cell>
          <cell r="H308">
            <v>560</v>
          </cell>
          <cell r="J308" t="str">
            <v>A</v>
          </cell>
          <cell r="K308" t="str">
            <v>DIRECTS</v>
          </cell>
          <cell r="L308" t="str">
            <v>Variable cost at standard</v>
          </cell>
          <cell r="M308" t="str">
            <v>OUVRIER SPECIALISE</v>
          </cell>
          <cell r="N308">
            <v>44096</v>
          </cell>
          <cell r="P308">
            <v>-857</v>
          </cell>
          <cell r="Q308">
            <v>44841</v>
          </cell>
          <cell r="R308" t="str">
            <v xml:space="preserve">abandon de poste </v>
          </cell>
          <cell r="T308" t="str">
            <v>CDD</v>
          </cell>
          <cell r="U308" t="str">
            <v>Contractuel</v>
          </cell>
          <cell r="V308">
            <v>44805</v>
          </cell>
          <cell r="W308">
            <v>44865</v>
          </cell>
          <cell r="Z308">
            <v>44096</v>
          </cell>
          <cell r="AA308">
            <v>9</v>
          </cell>
          <cell r="AB308">
            <v>2020</v>
          </cell>
          <cell r="AC308">
            <v>2024</v>
          </cell>
          <cell r="AD308">
            <v>4.4555555555555557</v>
          </cell>
          <cell r="AE308" t="str">
            <v>&gt; 4</v>
          </cell>
          <cell r="AF308">
            <v>30753</v>
          </cell>
          <cell r="AG308">
            <v>41.010958904109586</v>
          </cell>
          <cell r="AH308" t="str">
            <v>&gt;35&lt; 45</v>
          </cell>
          <cell r="AI308">
            <v>16625269</v>
          </cell>
          <cell r="AJ308" t="str">
            <v>02</v>
          </cell>
          <cell r="AK308" t="str">
            <v>07366169</v>
          </cell>
          <cell r="AL308">
            <v>37055</v>
          </cell>
          <cell r="AM308" t="str">
            <v>HOMME</v>
          </cell>
          <cell r="AN308" t="str">
            <v>Marié(e)</v>
          </cell>
          <cell r="AO308">
            <v>1</v>
          </cell>
          <cell r="AP308" t="str">
            <v>7 ème de base</v>
          </cell>
          <cell r="AQ308">
            <v>3</v>
          </cell>
          <cell r="AR308">
            <v>2</v>
          </cell>
          <cell r="AS308">
            <v>44826.5</v>
          </cell>
          <cell r="AT308" t="str">
            <v>Horaire</v>
          </cell>
          <cell r="AU308">
            <v>3.3159999999999998</v>
          </cell>
          <cell r="AV308" t="str">
            <v>17</v>
          </cell>
          <cell r="AW308" t="str">
            <v>00100</v>
          </cell>
          <cell r="AX308" t="str">
            <v>00002717320</v>
          </cell>
          <cell r="AY308" t="str">
            <v>11</v>
          </cell>
          <cell r="AZ308" t="str">
            <v>LA POSTE</v>
          </cell>
          <cell r="BA308" t="str">
            <v>17001000000271732011</v>
          </cell>
          <cell r="BB308">
            <v>20</v>
          </cell>
          <cell r="BC308" t="str">
            <v>RUE 5413 CITE KHALED IBN EL WALID</v>
          </cell>
          <cell r="BD308" t="str">
            <v>MANOUBA</v>
          </cell>
          <cell r="BE308">
            <v>2086</v>
          </cell>
          <cell r="BG308">
            <v>23802520</v>
          </cell>
          <cell r="BH308">
            <v>58218209</v>
          </cell>
          <cell r="BJ308" t="str">
            <v>TERMUNIS 56</v>
          </cell>
          <cell r="BK308" t="str">
            <v>A-560</v>
          </cell>
          <cell r="BN308" t="str">
            <v>17001000000271732011</v>
          </cell>
          <cell r="BO308" t="str">
            <v>MEKNI FETHI</v>
          </cell>
          <cell r="BP308">
            <v>307</v>
          </cell>
          <cell r="BU308" t="str">
            <v>Non-Actif</v>
          </cell>
        </row>
        <row r="309">
          <cell r="B309">
            <v>308</v>
          </cell>
          <cell r="C309" t="str">
            <v>Madame</v>
          </cell>
          <cell r="D309" t="str">
            <v>BENYOUSSEF RADHIA</v>
          </cell>
          <cell r="E309" t="str">
            <v>SAGE Tunisia</v>
          </cell>
          <cell r="F309" t="str">
            <v>PRODUCTION</v>
          </cell>
          <cell r="G309" t="str">
            <v>Couturière</v>
          </cell>
          <cell r="H309">
            <v>560</v>
          </cell>
          <cell r="I309" t="str">
            <v>Mabrourk Ben Moussa</v>
          </cell>
          <cell r="J309" t="str">
            <v>A</v>
          </cell>
          <cell r="K309" t="str">
            <v>DIRECTS</v>
          </cell>
          <cell r="L309" t="str">
            <v>Variable cost at standard</v>
          </cell>
          <cell r="M309" t="str">
            <v>OUVRIERE SPECIALISE</v>
          </cell>
          <cell r="N309">
            <v>44102</v>
          </cell>
          <cell r="O309">
            <v>45563</v>
          </cell>
          <cell r="P309" t="str">
            <v/>
          </cell>
          <cell r="T309" t="str">
            <v>CDI</v>
          </cell>
          <cell r="U309" t="str">
            <v>Titulaire</v>
          </cell>
          <cell r="V309">
            <v>45536</v>
          </cell>
          <cell r="Z309">
            <v>44102</v>
          </cell>
          <cell r="AA309">
            <v>9</v>
          </cell>
          <cell r="AB309">
            <v>2020</v>
          </cell>
          <cell r="AC309">
            <v>2024</v>
          </cell>
          <cell r="AD309">
            <v>4.4388888888888891</v>
          </cell>
          <cell r="AE309" t="str">
            <v>&gt; 4</v>
          </cell>
          <cell r="AF309">
            <v>27134</v>
          </cell>
          <cell r="AG309">
            <v>50.926027397260277</v>
          </cell>
          <cell r="AH309" t="str">
            <v>&gt;45&lt; 55</v>
          </cell>
          <cell r="AI309">
            <v>11601938</v>
          </cell>
          <cell r="AJ309" t="str">
            <v>09</v>
          </cell>
          <cell r="AK309" t="str">
            <v>07009084</v>
          </cell>
          <cell r="AL309">
            <v>37651</v>
          </cell>
          <cell r="AM309" t="str">
            <v>FEMME</v>
          </cell>
          <cell r="AN309" t="str">
            <v>Marié(e)</v>
          </cell>
          <cell r="AO309">
            <v>4</v>
          </cell>
          <cell r="AQ309">
            <v>3</v>
          </cell>
          <cell r="AR309">
            <v>3</v>
          </cell>
          <cell r="AS309">
            <v>45197.75</v>
          </cell>
          <cell r="AT309" t="str">
            <v>Horaire</v>
          </cell>
          <cell r="AU309">
            <v>3.3210000000000002</v>
          </cell>
          <cell r="AV309" t="str">
            <v>47</v>
          </cell>
          <cell r="AW309" t="str">
            <v>01000</v>
          </cell>
          <cell r="AX309" t="str">
            <v>00000066066</v>
          </cell>
          <cell r="AY309" t="str">
            <v>93</v>
          </cell>
          <cell r="AZ309" t="str">
            <v>WIFAK BANK</v>
          </cell>
          <cell r="BA309" t="str">
            <v>47010000000006606693</v>
          </cell>
          <cell r="BB309">
            <v>20</v>
          </cell>
          <cell r="BC309" t="str">
            <v>22 RUE 10378 EL WARDIA 6</v>
          </cell>
          <cell r="BD309" t="str">
            <v>TUNIS</v>
          </cell>
          <cell r="BG309">
            <v>21899120</v>
          </cell>
          <cell r="BH309">
            <v>24499377</v>
          </cell>
          <cell r="BJ309" t="str">
            <v>YASMINETTE</v>
          </cell>
          <cell r="BK309" t="str">
            <v>A-560</v>
          </cell>
          <cell r="BL309" t="str">
            <v>2.1</v>
          </cell>
          <cell r="BN309" t="str">
            <v>47010000000006606693</v>
          </cell>
          <cell r="BO309" t="str">
            <v>BENYOUSSEF RADHIA</v>
          </cell>
          <cell r="BP309">
            <v>308</v>
          </cell>
          <cell r="BR309" t="e">
            <v>#N/A</v>
          </cell>
          <cell r="BT309">
            <v>840</v>
          </cell>
          <cell r="BU309" t="str">
            <v>si</v>
          </cell>
          <cell r="BV309" t="str">
            <v>560 A SP</v>
          </cell>
        </row>
        <row r="310">
          <cell r="B310">
            <v>309</v>
          </cell>
          <cell r="C310" t="str">
            <v>Monsieur</v>
          </cell>
          <cell r="D310" t="str">
            <v>KHLIFI MOHAMED</v>
          </cell>
          <cell r="E310" t="str">
            <v>SAGE Tunisia</v>
          </cell>
          <cell r="F310" t="str">
            <v>MAINTENANCE</v>
          </cell>
          <cell r="G310" t="str">
            <v>SUPERVISEUR MAINTENANCE</v>
          </cell>
          <cell r="H310" t="str">
            <v>MAINTENANCE</v>
          </cell>
          <cell r="K310" t="str">
            <v>INDIRECTS</v>
          </cell>
          <cell r="L310" t="str">
            <v>Variable cost at standard</v>
          </cell>
          <cell r="M310" t="str">
            <v>TECHNICIEN MAINTENANCE</v>
          </cell>
          <cell r="N310">
            <v>44102</v>
          </cell>
          <cell r="O310" t="str">
            <v/>
          </cell>
          <cell r="P310" t="str">
            <v/>
          </cell>
          <cell r="T310" t="str">
            <v>CDI</v>
          </cell>
          <cell r="U310" t="str">
            <v>Titulaire</v>
          </cell>
          <cell r="Z310">
            <v>44102</v>
          </cell>
          <cell r="AA310">
            <v>9</v>
          </cell>
          <cell r="AB310">
            <v>2020</v>
          </cell>
          <cell r="AC310">
            <v>2024</v>
          </cell>
          <cell r="AD310">
            <v>4.4388888888888891</v>
          </cell>
          <cell r="AE310" t="str">
            <v>&gt; 4</v>
          </cell>
          <cell r="AF310">
            <v>27561</v>
          </cell>
          <cell r="AG310">
            <v>49.756164383561647</v>
          </cell>
          <cell r="AH310" t="str">
            <v>&gt;45&lt; 55</v>
          </cell>
          <cell r="AI310">
            <v>12530176</v>
          </cell>
          <cell r="AJ310" t="str">
            <v>00</v>
          </cell>
          <cell r="AK310" t="str">
            <v>07022869</v>
          </cell>
          <cell r="AL310">
            <v>37027</v>
          </cell>
          <cell r="AM310" t="str">
            <v>HOMME</v>
          </cell>
          <cell r="AN310" t="str">
            <v>Marié(e)</v>
          </cell>
          <cell r="AO310">
            <v>2</v>
          </cell>
          <cell r="AP310" t="str">
            <v>Technicien Machine à coudre</v>
          </cell>
          <cell r="AQ310">
            <v>10</v>
          </cell>
          <cell r="AR310">
            <v>3</v>
          </cell>
          <cell r="AS310">
            <v>45197.75</v>
          </cell>
          <cell r="AT310" t="str">
            <v>Mensuel</v>
          </cell>
          <cell r="AU310">
            <v>1800</v>
          </cell>
          <cell r="AV310" t="str">
            <v>14</v>
          </cell>
          <cell r="AW310" t="str">
            <v>80480</v>
          </cell>
          <cell r="AX310" t="str">
            <v>41007037396</v>
          </cell>
          <cell r="AY310" t="str">
            <v>25</v>
          </cell>
          <cell r="AZ310" t="str">
            <v>BH</v>
          </cell>
          <cell r="BA310" t="str">
            <v>14804804100703739625</v>
          </cell>
          <cell r="BB310">
            <v>20</v>
          </cell>
          <cell r="BC310" t="str">
            <v>21 RUE ZINE EDDINE IBN EL WARDI</v>
          </cell>
          <cell r="BD310" t="str">
            <v>NOUVELLE MEDINA</v>
          </cell>
          <cell r="BE310">
            <v>2063</v>
          </cell>
          <cell r="BF310">
            <v>45153</v>
          </cell>
          <cell r="BG310">
            <v>56130938</v>
          </cell>
          <cell r="BI310">
            <v>98137108</v>
          </cell>
          <cell r="BJ310" t="str">
            <v>NOUVELLE MEDINA</v>
          </cell>
          <cell r="BK310" t="str">
            <v>-MAINTENANCE</v>
          </cell>
          <cell r="BL310" t="str">
            <v>4.2</v>
          </cell>
          <cell r="BN310" t="str">
            <v>14804804100703739625</v>
          </cell>
          <cell r="BO310" t="str">
            <v>KHLIFI MOHAMED</v>
          </cell>
          <cell r="BP310">
            <v>309</v>
          </cell>
          <cell r="BR310" t="e">
            <v>#N/A</v>
          </cell>
          <cell r="BU310" t="str">
            <v>si</v>
          </cell>
          <cell r="BV310" t="str">
            <v>MAINTENANCE</v>
          </cell>
        </row>
        <row r="311">
          <cell r="B311">
            <v>310</v>
          </cell>
          <cell r="C311" t="str">
            <v>Monsieur</v>
          </cell>
          <cell r="D311" t="str">
            <v>FAIDI KAMEL</v>
          </cell>
          <cell r="E311" t="str">
            <v>SAGE Tunisia</v>
          </cell>
          <cell r="F311" t="str">
            <v>PRODUCTION</v>
          </cell>
          <cell r="G311" t="str">
            <v>Couturière</v>
          </cell>
          <cell r="H311">
            <v>560</v>
          </cell>
          <cell r="J311" t="str">
            <v>B</v>
          </cell>
          <cell r="K311" t="str">
            <v>DIRECTS</v>
          </cell>
          <cell r="L311" t="str">
            <v>Variable cost at standard</v>
          </cell>
          <cell r="M311" t="str">
            <v>OUVRIER SPECIALISE</v>
          </cell>
          <cell r="N311">
            <v>44102</v>
          </cell>
          <cell r="P311">
            <v>-918</v>
          </cell>
          <cell r="Q311">
            <v>44762</v>
          </cell>
          <cell r="R311" t="str">
            <v>IMMEGRATION A L'ETRANGER</v>
          </cell>
          <cell r="T311" t="str">
            <v>CDD</v>
          </cell>
          <cell r="U311" t="str">
            <v>Contractuel</v>
          </cell>
          <cell r="V311">
            <v>44743</v>
          </cell>
          <cell r="W311">
            <v>44804</v>
          </cell>
          <cell r="Z311">
            <v>44102</v>
          </cell>
          <cell r="AA311">
            <v>9</v>
          </cell>
          <cell r="AB311">
            <v>2020</v>
          </cell>
          <cell r="AC311">
            <v>2024</v>
          </cell>
          <cell r="AD311">
            <v>4.4388888888888891</v>
          </cell>
          <cell r="AE311" t="str">
            <v>&gt; 4</v>
          </cell>
          <cell r="AF311">
            <v>28718</v>
          </cell>
          <cell r="AG311">
            <v>46.586301369863016</v>
          </cell>
          <cell r="AH311" t="str">
            <v>&gt;45&lt; 55</v>
          </cell>
          <cell r="AI311">
            <v>16178496</v>
          </cell>
          <cell r="AJ311" t="str">
            <v>07</v>
          </cell>
          <cell r="AK311" t="str">
            <v>04694199</v>
          </cell>
          <cell r="AL311">
            <v>43124</v>
          </cell>
          <cell r="AM311" t="str">
            <v>HOMME</v>
          </cell>
          <cell r="AN311" t="str">
            <v>Marié(e)</v>
          </cell>
          <cell r="AO311">
            <v>3</v>
          </cell>
          <cell r="AP311" t="str">
            <v>6ème prime</v>
          </cell>
          <cell r="AQ311">
            <v>3</v>
          </cell>
          <cell r="AR311">
            <v>2</v>
          </cell>
          <cell r="AS311">
            <v>44832.5</v>
          </cell>
          <cell r="AT311" t="str">
            <v>Horaire</v>
          </cell>
          <cell r="AU311">
            <v>3.3159999999999998</v>
          </cell>
          <cell r="AV311" t="str">
            <v>08</v>
          </cell>
          <cell r="AW311" t="str">
            <v>02601</v>
          </cell>
          <cell r="AX311" t="str">
            <v>10840055817</v>
          </cell>
          <cell r="AY311" t="str">
            <v>18</v>
          </cell>
          <cell r="AZ311" t="str">
            <v>BIAT</v>
          </cell>
          <cell r="BA311" t="str">
            <v>08026011084005581718</v>
          </cell>
          <cell r="BB311">
            <v>20</v>
          </cell>
          <cell r="BC311" t="str">
            <v>7 RUE JOUZOR EL KOUMOUR</v>
          </cell>
          <cell r="BD311" t="str">
            <v>BORJ CHAKIR</v>
          </cell>
          <cell r="BG311">
            <v>23076870</v>
          </cell>
          <cell r="BH311">
            <v>50518493</v>
          </cell>
          <cell r="BJ311" t="str">
            <v>BORJ CHAKIR</v>
          </cell>
          <cell r="BK311" t="str">
            <v>B-560</v>
          </cell>
          <cell r="BN311" t="str">
            <v>08026011084005581718</v>
          </cell>
          <cell r="BO311" t="str">
            <v>FAIDI KAMEL</v>
          </cell>
          <cell r="BP311">
            <v>310</v>
          </cell>
          <cell r="BU311" t="str">
            <v>Non-Actif</v>
          </cell>
        </row>
        <row r="312">
          <cell r="B312">
            <v>311</v>
          </cell>
          <cell r="C312" t="str">
            <v>Mlle</v>
          </cell>
          <cell r="D312" t="str">
            <v>NAGGA KHADIJA</v>
          </cell>
          <cell r="E312" t="str">
            <v>SAGE Tunisia</v>
          </cell>
          <cell r="F312" t="str">
            <v>QUALITE</v>
          </cell>
          <cell r="G312" t="str">
            <v>Contrôle Qualité</v>
          </cell>
          <cell r="K312" t="str">
            <v>INDIRECTS</v>
          </cell>
          <cell r="L312" t="str">
            <v>Variable cost at standard</v>
          </cell>
          <cell r="M312" t="str">
            <v>Contrôleur Qualité</v>
          </cell>
          <cell r="N312">
            <v>44102</v>
          </cell>
          <cell r="P312">
            <v>-1587</v>
          </cell>
          <cell r="Q312">
            <v>44130</v>
          </cell>
          <cell r="R312" t="str">
            <v>Probléme de transport</v>
          </cell>
          <cell r="T312" t="str">
            <v>CDD</v>
          </cell>
          <cell r="U312" t="str">
            <v>Contractuel</v>
          </cell>
          <cell r="V312">
            <v>44102</v>
          </cell>
          <cell r="W312">
            <v>44135</v>
          </cell>
          <cell r="Z312">
            <v>44102</v>
          </cell>
          <cell r="AA312">
            <v>9</v>
          </cell>
          <cell r="AB312">
            <v>2020</v>
          </cell>
          <cell r="AC312">
            <v>2024</v>
          </cell>
          <cell r="AD312">
            <v>4.4388888888888891</v>
          </cell>
          <cell r="AE312" t="str">
            <v>&gt; 4</v>
          </cell>
          <cell r="AF312">
            <v>34256</v>
          </cell>
          <cell r="AG312">
            <v>31.413698630136988</v>
          </cell>
          <cell r="AH312" t="str">
            <v>&gt;25&lt; 35</v>
          </cell>
          <cell r="AI312">
            <v>17128712</v>
          </cell>
          <cell r="AJ312" t="str">
            <v>09</v>
          </cell>
          <cell r="AK312" t="str">
            <v>07202759</v>
          </cell>
          <cell r="AL312">
            <v>41044</v>
          </cell>
          <cell r="AM312" t="str">
            <v>FEMME</v>
          </cell>
          <cell r="AN312" t="str">
            <v>Célibataire</v>
          </cell>
          <cell r="AP312" t="str">
            <v>BTS INFORMATIQUE</v>
          </cell>
          <cell r="AQ312">
            <v>3</v>
          </cell>
          <cell r="AR312">
            <v>1</v>
          </cell>
          <cell r="AS312">
            <v>44467.25</v>
          </cell>
          <cell r="AT312" t="str">
            <v>Horaire</v>
          </cell>
          <cell r="AU312">
            <v>3.1930000000000001</v>
          </cell>
          <cell r="AV312">
            <v>14</v>
          </cell>
          <cell r="AW312">
            <v>80780</v>
          </cell>
          <cell r="AX312">
            <v>71007126125</v>
          </cell>
          <cell r="AY312">
            <v>12</v>
          </cell>
          <cell r="AZ312" t="str">
            <v>BH</v>
          </cell>
          <cell r="BA312" t="str">
            <v>14807807100712612512</v>
          </cell>
          <cell r="BB312">
            <v>20</v>
          </cell>
          <cell r="BC312" t="str">
            <v>IMM NOUR APP H1 T1 MOUROUJ</v>
          </cell>
          <cell r="BD312" t="str">
            <v>TUNIS</v>
          </cell>
          <cell r="BE312">
            <v>1074</v>
          </cell>
          <cell r="BF312" t="str">
            <v>Oui</v>
          </cell>
          <cell r="BG312">
            <v>50727804</v>
          </cell>
          <cell r="BH312">
            <v>24729514</v>
          </cell>
          <cell r="BJ312" t="str">
            <v>MOUROUJ 2</v>
          </cell>
          <cell r="BK312" t="str">
            <v>-</v>
          </cell>
          <cell r="BN312" t="str">
            <v>14807807100712612512</v>
          </cell>
          <cell r="BO312" t="str">
            <v>NAGGA KHADIJA</v>
          </cell>
          <cell r="BP312">
            <v>311</v>
          </cell>
          <cell r="BU312" t="str">
            <v>Non-Actif</v>
          </cell>
        </row>
        <row r="313">
          <cell r="B313">
            <v>312</v>
          </cell>
          <cell r="C313" t="str">
            <v>Mlle</v>
          </cell>
          <cell r="D313" t="str">
            <v>ABED OUMAIMA</v>
          </cell>
          <cell r="E313" t="str">
            <v>SAGE Tunisia</v>
          </cell>
          <cell r="F313" t="str">
            <v>COUPE</v>
          </cell>
          <cell r="G313" t="str">
            <v>Alimentatrice TAGLIO</v>
          </cell>
          <cell r="K313" t="str">
            <v>DIRECTS</v>
          </cell>
          <cell r="L313" t="str">
            <v>Variable cost at standard</v>
          </cell>
          <cell r="M313" t="str">
            <v>OUVRIERE SPECIALISE</v>
          </cell>
          <cell r="N313">
            <v>44103</v>
          </cell>
          <cell r="O313" t="str">
            <v>OK</v>
          </cell>
          <cell r="P313">
            <v>-1526</v>
          </cell>
          <cell r="Q313">
            <v>44144</v>
          </cell>
          <cell r="R313" t="str">
            <v>12 HEURES COUPE</v>
          </cell>
          <cell r="T313" t="str">
            <v>CDD</v>
          </cell>
          <cell r="U313" t="str">
            <v>Contractuel</v>
          </cell>
          <cell r="V313">
            <v>44136</v>
          </cell>
          <cell r="W313">
            <v>44196</v>
          </cell>
          <cell r="Z313">
            <v>44103</v>
          </cell>
          <cell r="AA313">
            <v>9</v>
          </cell>
          <cell r="AB313">
            <v>2020</v>
          </cell>
          <cell r="AC313">
            <v>2024</v>
          </cell>
          <cell r="AD313">
            <v>4.4361111111111109</v>
          </cell>
          <cell r="AE313" t="str">
            <v>&gt; 4</v>
          </cell>
          <cell r="AF313">
            <v>33741</v>
          </cell>
          <cell r="AG313">
            <v>32.824657534246576</v>
          </cell>
          <cell r="AH313" t="str">
            <v>&gt;25&lt; 35</v>
          </cell>
          <cell r="AI313">
            <v>16467217</v>
          </cell>
          <cell r="AJ313" t="str">
            <v>02</v>
          </cell>
          <cell r="AK313" t="str">
            <v>04830690</v>
          </cell>
          <cell r="AL313">
            <v>40154</v>
          </cell>
          <cell r="AM313" t="str">
            <v>FEMME</v>
          </cell>
          <cell r="AN313" t="str">
            <v>Célibataire</v>
          </cell>
          <cell r="AQ313">
            <v>3</v>
          </cell>
          <cell r="AR313">
            <v>1</v>
          </cell>
          <cell r="AS313">
            <v>44468.25</v>
          </cell>
          <cell r="AT313" t="str">
            <v>Horaire</v>
          </cell>
          <cell r="AU313">
            <v>3.1930000000000001</v>
          </cell>
          <cell r="AV313">
            <v>17</v>
          </cell>
          <cell r="AW313" t="str">
            <v>00100</v>
          </cell>
          <cell r="AX313" t="str">
            <v>00001612847</v>
          </cell>
          <cell r="AY313" t="str">
            <v>07</v>
          </cell>
          <cell r="AZ313" t="str">
            <v>LA POSTE</v>
          </cell>
          <cell r="BA313" t="str">
            <v>17001000000161284707</v>
          </cell>
          <cell r="BB313">
            <v>20</v>
          </cell>
          <cell r="BC313" t="str">
            <v>IMM G APP 4 CITE EL MECHTEL</v>
          </cell>
          <cell r="BD313" t="str">
            <v>EL AGBA</v>
          </cell>
          <cell r="BG313">
            <v>20807794</v>
          </cell>
          <cell r="BH313">
            <v>27671392</v>
          </cell>
          <cell r="BJ313" t="str">
            <v>EL AGBA</v>
          </cell>
          <cell r="BK313" t="str">
            <v>-</v>
          </cell>
          <cell r="BN313" t="str">
            <v>17001000000161284707</v>
          </cell>
          <cell r="BO313" t="str">
            <v>ABED OUMAIMA</v>
          </cell>
          <cell r="BP313">
            <v>312</v>
          </cell>
          <cell r="BU313" t="str">
            <v>Non-Actif</v>
          </cell>
        </row>
        <row r="314">
          <cell r="B314">
            <v>313</v>
          </cell>
          <cell r="C314" t="str">
            <v>Monsieur</v>
          </cell>
          <cell r="D314" t="str">
            <v>OUERGHI MOKHTAR</v>
          </cell>
          <cell r="E314" t="str">
            <v>SAGE Tunisia</v>
          </cell>
          <cell r="F314" t="str">
            <v>COUPE</v>
          </cell>
          <cell r="G314" t="str">
            <v>Alimentatrice TAGLIO</v>
          </cell>
          <cell r="K314" t="str">
            <v>DIRECTS</v>
          </cell>
          <cell r="L314" t="str">
            <v>Variable cost at standard</v>
          </cell>
          <cell r="M314" t="str">
            <v>OUVRIER SPECIALISE</v>
          </cell>
          <cell r="N314">
            <v>44105</v>
          </cell>
          <cell r="O314" t="str">
            <v>OK</v>
          </cell>
          <cell r="P314">
            <v>-1526</v>
          </cell>
          <cell r="Q314">
            <v>44140</v>
          </cell>
          <cell r="R314" t="str">
            <v xml:space="preserve">abandon de poste </v>
          </cell>
          <cell r="T314" t="str">
            <v>CDD</v>
          </cell>
          <cell r="U314" t="str">
            <v>Contractuel</v>
          </cell>
          <cell r="V314">
            <v>44136</v>
          </cell>
          <cell r="W314">
            <v>44196</v>
          </cell>
          <cell r="Z314">
            <v>44105</v>
          </cell>
          <cell r="AA314">
            <v>10</v>
          </cell>
          <cell r="AB314">
            <v>2020</v>
          </cell>
          <cell r="AC314">
            <v>2024</v>
          </cell>
          <cell r="AD314">
            <v>4.4305555555555554</v>
          </cell>
          <cell r="AE314" t="str">
            <v>&gt; 4</v>
          </cell>
          <cell r="AF314">
            <v>34123</v>
          </cell>
          <cell r="AG314">
            <v>31.778082191780822</v>
          </cell>
          <cell r="AH314" t="str">
            <v>&gt;25&lt; 35</v>
          </cell>
          <cell r="AI314">
            <v>16718807</v>
          </cell>
          <cell r="AJ314" t="str">
            <v>04</v>
          </cell>
          <cell r="AK314" t="str">
            <v>07176372</v>
          </cell>
          <cell r="AL314">
            <v>39857</v>
          </cell>
          <cell r="AM314" t="str">
            <v>HOMME</v>
          </cell>
          <cell r="AN314" t="str">
            <v>Célibataire</v>
          </cell>
          <cell r="AQ314">
            <v>3</v>
          </cell>
          <cell r="AR314">
            <v>1</v>
          </cell>
          <cell r="AS314">
            <v>44470.25</v>
          </cell>
          <cell r="AT314" t="str">
            <v>Horaire</v>
          </cell>
          <cell r="AU314">
            <v>3.1930000000000001</v>
          </cell>
          <cell r="AV314">
            <v>17</v>
          </cell>
          <cell r="AW314" t="str">
            <v>00100</v>
          </cell>
          <cell r="AX314" t="str">
            <v>00001694392</v>
          </cell>
          <cell r="AY314" t="str">
            <v>06</v>
          </cell>
          <cell r="AZ314" t="str">
            <v>LA POSTE</v>
          </cell>
          <cell r="BA314" t="str">
            <v>17001000000169439206</v>
          </cell>
          <cell r="BB314">
            <v>20</v>
          </cell>
          <cell r="BC314" t="str">
            <v>10 RUE JENDOUBA SIDI MOSBAH</v>
          </cell>
          <cell r="BD314" t="str">
            <v>NOUVELLE MEDINA</v>
          </cell>
          <cell r="BF314" t="str">
            <v>Oui</v>
          </cell>
          <cell r="BG314">
            <v>99667611</v>
          </cell>
          <cell r="BH314">
            <v>56790498</v>
          </cell>
          <cell r="BJ314" t="str">
            <v>MHAMDIA</v>
          </cell>
          <cell r="BK314" t="str">
            <v>-</v>
          </cell>
          <cell r="BN314" t="str">
            <v>17001000000169439206</v>
          </cell>
          <cell r="BO314" t="str">
            <v>OUERGHI MOKHTAR</v>
          </cell>
          <cell r="BP314">
            <v>313</v>
          </cell>
          <cell r="BU314" t="str">
            <v>Non-Actif</v>
          </cell>
        </row>
        <row r="315">
          <cell r="B315">
            <v>314</v>
          </cell>
          <cell r="C315" t="str">
            <v>Monsieur</v>
          </cell>
          <cell r="D315" t="str">
            <v>SAIDI SALIM</v>
          </cell>
          <cell r="E315" t="str">
            <v>SAGE Tunisia</v>
          </cell>
          <cell r="F315" t="str">
            <v>LOGISTIQUE</v>
          </cell>
          <cell r="G315" t="str">
            <v>MANITENTIONNAIRE</v>
          </cell>
          <cell r="K315" t="str">
            <v>INDIRECTS</v>
          </cell>
          <cell r="L315" t="str">
            <v>Variable cost at standard</v>
          </cell>
          <cell r="M315" t="str">
            <v>OUVRIER ORDINAIRE</v>
          </cell>
          <cell r="N315">
            <v>44106</v>
          </cell>
          <cell r="P315">
            <v>-1557</v>
          </cell>
          <cell r="Q315">
            <v>44141</v>
          </cell>
          <cell r="R315" t="str">
            <v xml:space="preserve">abandon de poste </v>
          </cell>
          <cell r="T315" t="str">
            <v>CDD</v>
          </cell>
          <cell r="U315" t="str">
            <v>Contractuel</v>
          </cell>
          <cell r="V315">
            <v>44136</v>
          </cell>
          <cell r="W315">
            <v>44165</v>
          </cell>
          <cell r="Z315">
            <v>44106</v>
          </cell>
          <cell r="AA315">
            <v>10</v>
          </cell>
          <cell r="AB315">
            <v>2020</v>
          </cell>
          <cell r="AC315">
            <v>2024</v>
          </cell>
          <cell r="AD315">
            <v>4.427777777777778</v>
          </cell>
          <cell r="AE315" t="str">
            <v>&gt; 4</v>
          </cell>
          <cell r="AF315">
            <v>34801</v>
          </cell>
          <cell r="AG315">
            <v>29.920547945205481</v>
          </cell>
          <cell r="AH315" t="str">
            <v>&gt;25&lt; 35</v>
          </cell>
          <cell r="AK315">
            <v>13008673</v>
          </cell>
          <cell r="AL315">
            <v>41664</v>
          </cell>
          <cell r="AM315" t="str">
            <v>HOMME</v>
          </cell>
          <cell r="AN315" t="str">
            <v>Célibataire</v>
          </cell>
          <cell r="AQ315">
            <v>3</v>
          </cell>
          <cell r="AR315">
            <v>1</v>
          </cell>
          <cell r="AS315">
            <v>44471.25</v>
          </cell>
          <cell r="AT315" t="str">
            <v>Horaire</v>
          </cell>
          <cell r="AU315">
            <v>2.4990000000000001</v>
          </cell>
          <cell r="AV315">
            <v>12</v>
          </cell>
          <cell r="AW315">
            <v>40600</v>
          </cell>
          <cell r="AX315" t="str">
            <v>00002365087</v>
          </cell>
          <cell r="AY315">
            <v>60</v>
          </cell>
          <cell r="AZ315" t="str">
            <v>UIB</v>
          </cell>
          <cell r="BA315" t="str">
            <v>12406000000236508760</v>
          </cell>
          <cell r="BB315">
            <v>20</v>
          </cell>
          <cell r="BC315" t="str">
            <v>18 RUE 4327 ZAHROUNI</v>
          </cell>
          <cell r="BD315" t="str">
            <v>TUNIS</v>
          </cell>
          <cell r="BG315">
            <v>25591349</v>
          </cell>
          <cell r="BH315">
            <v>20566164</v>
          </cell>
          <cell r="BJ315" t="str">
            <v>ZAHROUNI</v>
          </cell>
          <cell r="BK315" t="str">
            <v>-</v>
          </cell>
          <cell r="BN315" t="str">
            <v>12406000000236508760</v>
          </cell>
          <cell r="BO315" t="str">
            <v>SAIDI SALIM</v>
          </cell>
          <cell r="BP315">
            <v>314</v>
          </cell>
          <cell r="BU315" t="str">
            <v>Non-Actif</v>
          </cell>
        </row>
        <row r="316">
          <cell r="B316">
            <v>315</v>
          </cell>
          <cell r="C316" t="str">
            <v>Monsieur</v>
          </cell>
          <cell r="D316" t="str">
            <v>GUENI HEDI</v>
          </cell>
          <cell r="E316" t="str">
            <v>SAGE Tunisia</v>
          </cell>
          <cell r="F316" t="str">
            <v>PRODUCTION</v>
          </cell>
          <cell r="G316" t="str">
            <v>Couturière</v>
          </cell>
          <cell r="H316" t="str">
            <v>Panda</v>
          </cell>
          <cell r="I316" t="str">
            <v>HASNA NASRAOUI</v>
          </cell>
          <cell r="J316" t="str">
            <v>A</v>
          </cell>
          <cell r="K316" t="str">
            <v>DIRECTS</v>
          </cell>
          <cell r="L316" t="str">
            <v>Variable cost at standard</v>
          </cell>
          <cell r="M316" t="str">
            <v>OUVRIER SPECIALISE</v>
          </cell>
          <cell r="N316">
            <v>44109</v>
          </cell>
          <cell r="P316">
            <v>-218</v>
          </cell>
          <cell r="Q316">
            <v>45504</v>
          </cell>
          <cell r="R316" t="str">
            <v>Fin de contrat</v>
          </cell>
          <cell r="S316" t="str">
            <v>titularisation</v>
          </cell>
          <cell r="T316" t="str">
            <v>CDD</v>
          </cell>
          <cell r="U316" t="str">
            <v>Contractuel</v>
          </cell>
          <cell r="V316">
            <v>45474</v>
          </cell>
          <cell r="W316">
            <v>45504</v>
          </cell>
          <cell r="Z316">
            <v>44109</v>
          </cell>
          <cell r="AA316">
            <v>10</v>
          </cell>
          <cell r="AB316">
            <v>2020</v>
          </cell>
          <cell r="AC316">
            <v>2024</v>
          </cell>
          <cell r="AD316">
            <v>4.4194444444444443</v>
          </cell>
          <cell r="AE316" t="str">
            <v>&gt; 4</v>
          </cell>
          <cell r="AF316">
            <v>28301</v>
          </cell>
          <cell r="AG316">
            <v>47.728767123287675</v>
          </cell>
          <cell r="AH316" t="str">
            <v>&gt;45&lt; 55</v>
          </cell>
          <cell r="AI316">
            <v>12287765</v>
          </cell>
          <cell r="AJ316" t="str">
            <v>04</v>
          </cell>
          <cell r="AK316" t="str">
            <v>04669081</v>
          </cell>
          <cell r="AL316">
            <v>42077</v>
          </cell>
          <cell r="AM316" t="str">
            <v>HOMME</v>
          </cell>
          <cell r="AN316" t="str">
            <v>Marié(e)</v>
          </cell>
          <cell r="AO316">
            <v>1</v>
          </cell>
          <cell r="AQ316">
            <v>3</v>
          </cell>
          <cell r="AR316">
            <v>3</v>
          </cell>
          <cell r="AS316">
            <v>45204.75</v>
          </cell>
          <cell r="AT316" t="str">
            <v>Horaire</v>
          </cell>
          <cell r="AU316">
            <v>3.3210000000000002</v>
          </cell>
          <cell r="AV316" t="str">
            <v>17</v>
          </cell>
          <cell r="AW316" t="str">
            <v>00100</v>
          </cell>
          <cell r="AX316" t="str">
            <v>00002966918</v>
          </cell>
          <cell r="AY316" t="str">
            <v>57</v>
          </cell>
          <cell r="AZ316" t="str">
            <v>LA POSTE</v>
          </cell>
          <cell r="BA316" t="str">
            <v>17001000000296691857</v>
          </cell>
          <cell r="BB316">
            <v>20</v>
          </cell>
          <cell r="BC316" t="str">
            <v>13 RUE IBN ROCHD JAYARA</v>
          </cell>
          <cell r="BD316" t="str">
            <v>SIDI HASSINE</v>
          </cell>
          <cell r="BE316">
            <v>2030</v>
          </cell>
          <cell r="BG316">
            <v>23185199</v>
          </cell>
          <cell r="BJ316" t="str">
            <v>JAYARA SIDI HASSINE</v>
          </cell>
          <cell r="BK316" t="str">
            <v>A-Panda</v>
          </cell>
          <cell r="BL316" t="str">
            <v>1.2</v>
          </cell>
          <cell r="BN316" t="str">
            <v>17001000000296691857</v>
          </cell>
          <cell r="BO316" t="str">
            <v>GUENI HEDI</v>
          </cell>
          <cell r="BP316">
            <v>315</v>
          </cell>
          <cell r="BR316" t="e">
            <v>#N/A</v>
          </cell>
          <cell r="BU316" t="str">
            <v>Non-Actif</v>
          </cell>
          <cell r="BV316" t="str">
            <v>139 A CA</v>
          </cell>
        </row>
        <row r="317">
          <cell r="B317">
            <v>316</v>
          </cell>
          <cell r="C317" t="str">
            <v>Mlle</v>
          </cell>
          <cell r="D317" t="str">
            <v>BEN JEBRIL SIWAR</v>
          </cell>
          <cell r="E317" t="str">
            <v>SAGE Tunisia</v>
          </cell>
          <cell r="F317" t="str">
            <v>QUALITE</v>
          </cell>
          <cell r="G317" t="str">
            <v>Fire W</v>
          </cell>
          <cell r="H317" t="str">
            <v>CR3</v>
          </cell>
          <cell r="I317" t="str">
            <v>Fakhri</v>
          </cell>
          <cell r="J317" t="str">
            <v>B</v>
          </cell>
          <cell r="K317" t="str">
            <v>INDIRECTS</v>
          </cell>
          <cell r="L317" t="str">
            <v>Variable cost at standard</v>
          </cell>
          <cell r="M317" t="str">
            <v>Contrôleur Qualité</v>
          </cell>
          <cell r="N317">
            <v>44106</v>
          </cell>
          <cell r="O317">
            <v>45565</v>
          </cell>
          <cell r="P317" t="str">
            <v/>
          </cell>
          <cell r="T317" t="str">
            <v>CDI</v>
          </cell>
          <cell r="U317" t="str">
            <v>Titulaire</v>
          </cell>
          <cell r="V317">
            <v>45536</v>
          </cell>
          <cell r="X317">
            <v>44089</v>
          </cell>
          <cell r="Y317">
            <v>44453</v>
          </cell>
          <cell r="Z317">
            <v>44454</v>
          </cell>
          <cell r="AA317">
            <v>10</v>
          </cell>
          <cell r="AB317">
            <v>2020</v>
          </cell>
          <cell r="AC317">
            <v>2024</v>
          </cell>
          <cell r="AD317">
            <v>4.427777777777778</v>
          </cell>
          <cell r="AE317" t="str">
            <v>&gt; 4</v>
          </cell>
          <cell r="AF317">
            <v>36343</v>
          </cell>
          <cell r="AG317">
            <v>25.695890410958903</v>
          </cell>
          <cell r="AH317" t="str">
            <v>&gt;25&lt; 35</v>
          </cell>
          <cell r="AI317">
            <v>17218789</v>
          </cell>
          <cell r="AJ317" t="str">
            <v>06</v>
          </cell>
          <cell r="AK317" t="str">
            <v>07240298</v>
          </cell>
          <cell r="AL317">
            <v>42962</v>
          </cell>
          <cell r="AM317" t="str">
            <v>FEMME</v>
          </cell>
          <cell r="AN317" t="str">
            <v>Célibataire</v>
          </cell>
          <cell r="AQ317">
            <v>3</v>
          </cell>
          <cell r="AR317">
            <v>3</v>
          </cell>
          <cell r="AS317">
            <v>45201.75</v>
          </cell>
          <cell r="AT317" t="str">
            <v>Horaire</v>
          </cell>
          <cell r="AU317">
            <v>3.3210000000000002</v>
          </cell>
          <cell r="AV317" t="str">
            <v>07</v>
          </cell>
          <cell r="AW317" t="str">
            <v>08101</v>
          </cell>
          <cell r="AX317" t="str">
            <v>39105514947</v>
          </cell>
          <cell r="AY317" t="str">
            <v>93</v>
          </cell>
          <cell r="AZ317" t="str">
            <v>AMEN BANK</v>
          </cell>
          <cell r="BA317" t="str">
            <v>07081013910551494793</v>
          </cell>
          <cell r="BB317">
            <v>20</v>
          </cell>
          <cell r="BC317" t="str">
            <v>AVENUE 2 MARS CITE MOURIZI</v>
          </cell>
          <cell r="BD317" t="str">
            <v>MORNAG</v>
          </cell>
          <cell r="BE317">
            <v>2090</v>
          </cell>
          <cell r="BG317">
            <v>90008317</v>
          </cell>
          <cell r="BH317">
            <v>92380500</v>
          </cell>
          <cell r="BJ317" t="str">
            <v>MORNAG</v>
          </cell>
          <cell r="BK317" t="str">
            <v>B-CR3</v>
          </cell>
          <cell r="BL317" t="str">
            <v>1.3</v>
          </cell>
          <cell r="BN317" t="str">
            <v>07081013910551494793</v>
          </cell>
          <cell r="BO317" t="str">
            <v>BEN JEBRIL SIWAR</v>
          </cell>
          <cell r="BP317">
            <v>316</v>
          </cell>
          <cell r="BR317" t="e">
            <v>#N/A</v>
          </cell>
          <cell r="BT317">
            <v>485</v>
          </cell>
          <cell r="BU317" t="str">
            <v>si</v>
          </cell>
          <cell r="BV317" t="str">
            <v>965 B SA</v>
          </cell>
        </row>
        <row r="318">
          <cell r="B318">
            <v>317</v>
          </cell>
          <cell r="C318" t="str">
            <v>Monsieur</v>
          </cell>
          <cell r="D318" t="str">
            <v>RAHALI MOUNIR</v>
          </cell>
          <cell r="E318" t="str">
            <v>SAGE Tunisia</v>
          </cell>
          <cell r="F318" t="str">
            <v>PRODUCTION</v>
          </cell>
          <cell r="G318" t="str">
            <v>Couturière</v>
          </cell>
          <cell r="H318" t="str">
            <v>SA</v>
          </cell>
          <cell r="K318" t="str">
            <v>DIRECTS</v>
          </cell>
          <cell r="L318" t="str">
            <v>Variable cost at standard</v>
          </cell>
          <cell r="M318" t="str">
            <v>OUVRIER SPECIALISE</v>
          </cell>
          <cell r="N318">
            <v>44109</v>
          </cell>
          <cell r="P318">
            <v>-1526</v>
          </cell>
          <cell r="Q318">
            <v>44173</v>
          </cell>
          <cell r="R318" t="str">
            <v>probléme salaire</v>
          </cell>
          <cell r="T318" t="str">
            <v>CDD</v>
          </cell>
          <cell r="U318" t="str">
            <v>Contractuel</v>
          </cell>
          <cell r="V318">
            <v>44136</v>
          </cell>
          <cell r="W318">
            <v>44196</v>
          </cell>
          <cell r="Z318">
            <v>44109</v>
          </cell>
          <cell r="AA318">
            <v>10</v>
          </cell>
          <cell r="AB318">
            <v>2020</v>
          </cell>
          <cell r="AC318">
            <v>2024</v>
          </cell>
          <cell r="AD318">
            <v>4.4194444444444443</v>
          </cell>
          <cell r="AE318" t="str">
            <v>&gt; 4</v>
          </cell>
          <cell r="AF318">
            <v>29709</v>
          </cell>
          <cell r="AG318">
            <v>43.871232876712327</v>
          </cell>
          <cell r="AH318" t="str">
            <v>&gt;35&lt; 45</v>
          </cell>
          <cell r="AI318">
            <v>12386187</v>
          </cell>
          <cell r="AJ318" t="str">
            <v>04</v>
          </cell>
          <cell r="AK318" t="str">
            <v>07083248</v>
          </cell>
          <cell r="AL318">
            <v>39219</v>
          </cell>
          <cell r="AM318" t="str">
            <v>HOMME</v>
          </cell>
          <cell r="AN318" t="str">
            <v>Célibataire</v>
          </cell>
          <cell r="AQ318">
            <v>3</v>
          </cell>
          <cell r="AR318">
            <v>1</v>
          </cell>
          <cell r="AS318">
            <v>44474.25</v>
          </cell>
          <cell r="AT318" t="str">
            <v>Horaire</v>
          </cell>
          <cell r="AU318">
            <v>3.1930000000000001</v>
          </cell>
          <cell r="AV318">
            <v>17</v>
          </cell>
          <cell r="AW318" t="str">
            <v>00100</v>
          </cell>
          <cell r="AX318" t="str">
            <v>00002968904</v>
          </cell>
          <cell r="AY318">
            <v>16</v>
          </cell>
          <cell r="AZ318" t="str">
            <v>LA POSTE</v>
          </cell>
          <cell r="BA318" t="str">
            <v>17001000000296890416</v>
          </cell>
          <cell r="BB318">
            <v>20</v>
          </cell>
          <cell r="BC318" t="str">
            <v>1 RUE 9180 CITE EL FATH</v>
          </cell>
          <cell r="BD318" t="str">
            <v>TUNIS</v>
          </cell>
          <cell r="BE318">
            <v>2023</v>
          </cell>
          <cell r="BG318">
            <v>50636133</v>
          </cell>
          <cell r="BH318">
            <v>54914180</v>
          </cell>
          <cell r="BJ318" t="str">
            <v>FATHALLAH</v>
          </cell>
          <cell r="BK318" t="str">
            <v>-SA</v>
          </cell>
          <cell r="BN318" t="str">
            <v>17001000000296890416</v>
          </cell>
          <cell r="BO318" t="str">
            <v>RAHALI MOUNIR</v>
          </cell>
          <cell r="BP318">
            <v>317</v>
          </cell>
          <cell r="BU318" t="str">
            <v>Non-Actif</v>
          </cell>
        </row>
        <row r="319">
          <cell r="B319">
            <v>318</v>
          </cell>
          <cell r="C319" t="str">
            <v>Mlle</v>
          </cell>
          <cell r="D319" t="str">
            <v>BARAKET DHOUHA</v>
          </cell>
          <cell r="E319" t="str">
            <v>SAGE Tunisia</v>
          </cell>
          <cell r="F319" t="str">
            <v>PRODUCTION</v>
          </cell>
          <cell r="G319" t="str">
            <v>Team leader</v>
          </cell>
          <cell r="J319" t="str">
            <v>B</v>
          </cell>
          <cell r="K319" t="str">
            <v>INDIRECTS</v>
          </cell>
          <cell r="L319" t="str">
            <v>Variable cost at standard</v>
          </cell>
          <cell r="M319" t="str">
            <v>OUVRIERE SPECIALISE</v>
          </cell>
          <cell r="N319">
            <v>44112</v>
          </cell>
          <cell r="P319">
            <v>-1130</v>
          </cell>
          <cell r="Q319">
            <v>44469</v>
          </cell>
          <cell r="R319" t="str">
            <v>démissionnaire</v>
          </cell>
          <cell r="T319" t="str">
            <v>CDD</v>
          </cell>
          <cell r="U319" t="str">
            <v>Contractuel</v>
          </cell>
          <cell r="V319">
            <v>44440</v>
          </cell>
          <cell r="W319">
            <v>44592</v>
          </cell>
          <cell r="Z319">
            <v>44112</v>
          </cell>
          <cell r="AA319">
            <v>10</v>
          </cell>
          <cell r="AB319">
            <v>2020</v>
          </cell>
          <cell r="AC319">
            <v>2024</v>
          </cell>
          <cell r="AD319">
            <v>4.4111111111111114</v>
          </cell>
          <cell r="AE319" t="str">
            <v>&gt; 4</v>
          </cell>
          <cell r="AF319">
            <v>34577</v>
          </cell>
          <cell r="AG319">
            <v>30.534246575342465</v>
          </cell>
          <cell r="AH319" t="str">
            <v>&gt;25&lt; 35</v>
          </cell>
          <cell r="AI319">
            <v>17120285</v>
          </cell>
          <cell r="AJ319" t="str">
            <v>03</v>
          </cell>
          <cell r="AK319" t="str">
            <v>07199039</v>
          </cell>
          <cell r="AL319">
            <v>40814</v>
          </cell>
          <cell r="AM319" t="str">
            <v>FEMME</v>
          </cell>
          <cell r="AN319" t="str">
            <v>Célibataire</v>
          </cell>
          <cell r="AQ319">
            <v>3</v>
          </cell>
          <cell r="AR319">
            <v>1</v>
          </cell>
          <cell r="AS319">
            <v>44477.25</v>
          </cell>
          <cell r="AT319" t="str">
            <v>Horaire</v>
          </cell>
          <cell r="AU319">
            <v>3.1930000000000001</v>
          </cell>
          <cell r="AV319" t="str">
            <v>01</v>
          </cell>
          <cell r="AW319" t="str">
            <v>00108</v>
          </cell>
          <cell r="AX319" t="str">
            <v>01137191302</v>
          </cell>
          <cell r="AY319">
            <v>36</v>
          </cell>
          <cell r="AZ319" t="str">
            <v>ATB</v>
          </cell>
          <cell r="BA319" t="str">
            <v>01001080113719130236</v>
          </cell>
          <cell r="BB319">
            <v>20</v>
          </cell>
          <cell r="BC319" t="str">
            <v>31 CITE BILEL BORJ GHORBEL</v>
          </cell>
          <cell r="BD319" t="str">
            <v>NOUVELLE MEDINA</v>
          </cell>
          <cell r="BE319">
            <v>2063</v>
          </cell>
          <cell r="BG319">
            <v>53754518</v>
          </cell>
          <cell r="BH319">
            <v>97334674</v>
          </cell>
          <cell r="BJ319" t="str">
            <v>YASMINETTE</v>
          </cell>
          <cell r="BK319" t="str">
            <v>B-</v>
          </cell>
          <cell r="BN319" t="str">
            <v>01001080113719130236</v>
          </cell>
          <cell r="BO319" t="str">
            <v>BARAKET DHOUHA</v>
          </cell>
          <cell r="BP319">
            <v>318</v>
          </cell>
          <cell r="BU319" t="str">
            <v>Non-Actif</v>
          </cell>
        </row>
        <row r="320">
          <cell r="B320">
            <v>319</v>
          </cell>
          <cell r="C320" t="str">
            <v>Mlle</v>
          </cell>
          <cell r="D320" t="str">
            <v>KOUKI IBTISSEM</v>
          </cell>
          <cell r="E320" t="str">
            <v>SAGE Tunisia</v>
          </cell>
          <cell r="F320" t="str">
            <v>QUALITE</v>
          </cell>
          <cell r="G320" t="str">
            <v>Contrôle Qualité</v>
          </cell>
          <cell r="H320">
            <v>560</v>
          </cell>
          <cell r="J320" t="str">
            <v>B</v>
          </cell>
          <cell r="K320" t="str">
            <v>INDIRECTS</v>
          </cell>
          <cell r="L320" t="str">
            <v>Variable cost at standard</v>
          </cell>
          <cell r="M320" t="str">
            <v>Contrôleur Qualité</v>
          </cell>
          <cell r="N320">
            <v>44111</v>
          </cell>
          <cell r="P320">
            <v>-1161</v>
          </cell>
          <cell r="Q320">
            <v>44546</v>
          </cell>
          <cell r="R320" t="str">
            <v xml:space="preserve">abandon de poste </v>
          </cell>
          <cell r="T320" t="str">
            <v>CDD</v>
          </cell>
          <cell r="U320" t="str">
            <v>Contractuel</v>
          </cell>
          <cell r="V320">
            <v>44531</v>
          </cell>
          <cell r="W320">
            <v>44561</v>
          </cell>
          <cell r="X320">
            <v>44089</v>
          </cell>
          <cell r="Y320">
            <v>44453</v>
          </cell>
          <cell r="Z320">
            <v>44454</v>
          </cell>
          <cell r="AA320">
            <v>10</v>
          </cell>
          <cell r="AB320">
            <v>2020</v>
          </cell>
          <cell r="AC320">
            <v>2024</v>
          </cell>
          <cell r="AD320">
            <v>4.4138888888888888</v>
          </cell>
          <cell r="AE320" t="str">
            <v>&gt; 4</v>
          </cell>
          <cell r="AF320">
            <v>34978</v>
          </cell>
          <cell r="AG320">
            <v>29.435616438356163</v>
          </cell>
          <cell r="AH320" t="str">
            <v>&gt;25&lt; 35</v>
          </cell>
          <cell r="AI320">
            <v>19028062</v>
          </cell>
          <cell r="AJ320" t="str">
            <v>05</v>
          </cell>
          <cell r="AK320" t="str">
            <v>09195104</v>
          </cell>
          <cell r="AL320">
            <v>43615</v>
          </cell>
          <cell r="AM320" t="str">
            <v>FEMME</v>
          </cell>
          <cell r="AN320" t="str">
            <v>Célibataire</v>
          </cell>
          <cell r="AQ320">
            <v>3</v>
          </cell>
          <cell r="AR320">
            <v>1</v>
          </cell>
          <cell r="AS320">
            <v>44476.25</v>
          </cell>
          <cell r="AT320" t="str">
            <v>Horaire</v>
          </cell>
          <cell r="AU320">
            <v>3.1930000000000001</v>
          </cell>
          <cell r="AV320">
            <v>17</v>
          </cell>
          <cell r="AW320" t="str">
            <v>00100</v>
          </cell>
          <cell r="AX320" t="str">
            <v>00002854951</v>
          </cell>
          <cell r="AY320">
            <v>47</v>
          </cell>
          <cell r="AZ320" t="str">
            <v>LA POSTE</v>
          </cell>
          <cell r="BA320" t="str">
            <v>17001000000285495147</v>
          </cell>
          <cell r="BB320">
            <v>20</v>
          </cell>
          <cell r="BC320" t="str">
            <v>CITE BOURAGBA</v>
          </cell>
          <cell r="BD320" t="str">
            <v>MORNAGUIA</v>
          </cell>
          <cell r="BE320">
            <v>1110</v>
          </cell>
          <cell r="BF320" t="str">
            <v>OK-21</v>
          </cell>
          <cell r="BG320">
            <v>27439570</v>
          </cell>
          <cell r="BH320">
            <v>71551354</v>
          </cell>
          <cell r="BJ320" t="str">
            <v>MORNAGUIA</v>
          </cell>
          <cell r="BK320" t="str">
            <v>B-560</v>
          </cell>
          <cell r="BN320" t="str">
            <v>17001000000285495147</v>
          </cell>
          <cell r="BO320" t="str">
            <v>KOUKI IBTISSEM</v>
          </cell>
          <cell r="BP320">
            <v>319</v>
          </cell>
          <cell r="BU320" t="str">
            <v>Non-Actif</v>
          </cell>
        </row>
        <row r="321">
          <cell r="B321">
            <v>320</v>
          </cell>
          <cell r="C321" t="str">
            <v>Madame</v>
          </cell>
          <cell r="D321" t="str">
            <v>YAHMADI AMENI</v>
          </cell>
          <cell r="E321" t="str">
            <v>SAGE Tunisia</v>
          </cell>
          <cell r="F321" t="str">
            <v>PRODUCTION</v>
          </cell>
          <cell r="G321" t="str">
            <v>Couturière</v>
          </cell>
          <cell r="H321" t="str">
            <v>Panda</v>
          </cell>
          <cell r="I321" t="str">
            <v>FAWZI SENDESNI</v>
          </cell>
          <cell r="J321" t="str">
            <v>B</v>
          </cell>
          <cell r="K321" t="str">
            <v>DIRECTS</v>
          </cell>
          <cell r="L321" t="str">
            <v>Variable cost at standard</v>
          </cell>
          <cell r="M321" t="str">
            <v>OUVRIERE SPECIALISE</v>
          </cell>
          <cell r="N321">
            <v>44109</v>
          </cell>
          <cell r="P321">
            <v>-218</v>
          </cell>
          <cell r="Q321">
            <v>45504</v>
          </cell>
          <cell r="R321" t="str">
            <v>Fin de contrat</v>
          </cell>
          <cell r="S321" t="str">
            <v>titularisation</v>
          </cell>
          <cell r="T321" t="str">
            <v>CDD</v>
          </cell>
          <cell r="U321" t="str">
            <v>Contractuel</v>
          </cell>
          <cell r="V321">
            <v>45474</v>
          </cell>
          <cell r="W321">
            <v>45504</v>
          </cell>
          <cell r="Z321">
            <v>44109</v>
          </cell>
          <cell r="AA321">
            <v>10</v>
          </cell>
          <cell r="AB321">
            <v>2020</v>
          </cell>
          <cell r="AC321">
            <v>2024</v>
          </cell>
          <cell r="AD321">
            <v>4.4194444444444443</v>
          </cell>
          <cell r="AE321" t="str">
            <v>&gt; 4</v>
          </cell>
          <cell r="AF321">
            <v>32731</v>
          </cell>
          <cell r="AG321">
            <v>35.591780821917808</v>
          </cell>
          <cell r="AH321" t="str">
            <v>&gt;35&lt; 45</v>
          </cell>
          <cell r="AI321">
            <v>12669737</v>
          </cell>
          <cell r="AJ321" t="str">
            <v>08</v>
          </cell>
          <cell r="AK321" t="str">
            <v>09163493</v>
          </cell>
          <cell r="AL321">
            <v>38743</v>
          </cell>
          <cell r="AM321" t="str">
            <v>FEMME</v>
          </cell>
          <cell r="AN321" t="str">
            <v>Marié(e)</v>
          </cell>
          <cell r="AO321">
            <v>2</v>
          </cell>
          <cell r="AQ321">
            <v>3</v>
          </cell>
          <cell r="AR321">
            <v>3</v>
          </cell>
          <cell r="AS321">
            <v>45204.75</v>
          </cell>
          <cell r="AT321" t="str">
            <v>Horaire</v>
          </cell>
          <cell r="AU321">
            <v>3.3210000000000002</v>
          </cell>
          <cell r="AV321" t="str">
            <v>17</v>
          </cell>
          <cell r="AW321" t="str">
            <v>00100</v>
          </cell>
          <cell r="AX321" t="str">
            <v>00001987108</v>
          </cell>
          <cell r="AY321" t="str">
            <v>96</v>
          </cell>
          <cell r="AZ321" t="str">
            <v>LA POSTE</v>
          </cell>
          <cell r="BA321" t="str">
            <v>17001000000198710896</v>
          </cell>
          <cell r="BB321">
            <v>20</v>
          </cell>
          <cell r="BC321" t="str">
            <v>6 RUE ZINE EL ABIDINE SNOUSSI</v>
          </cell>
          <cell r="BD321" t="str">
            <v>SANHEJA</v>
          </cell>
          <cell r="BE321">
            <v>2010</v>
          </cell>
          <cell r="BG321">
            <v>28689254</v>
          </cell>
          <cell r="BH321">
            <v>28691652</v>
          </cell>
          <cell r="BJ321" t="str">
            <v>SANHEJA</v>
          </cell>
          <cell r="BK321" t="str">
            <v>B-Panda</v>
          </cell>
          <cell r="BL321" t="str">
            <v>2.1</v>
          </cell>
          <cell r="BN321" t="str">
            <v>17001000000198710896</v>
          </cell>
          <cell r="BO321" t="str">
            <v>YAHMADI AMENI</v>
          </cell>
          <cell r="BP321">
            <v>320</v>
          </cell>
          <cell r="BR321" t="e">
            <v>#N/A</v>
          </cell>
          <cell r="BU321" t="str">
            <v>Non-Actif</v>
          </cell>
          <cell r="BV321" t="str">
            <v>139 B SA</v>
          </cell>
        </row>
        <row r="322">
          <cell r="B322">
            <v>321</v>
          </cell>
          <cell r="C322" t="str">
            <v>Madame</v>
          </cell>
          <cell r="D322" t="str">
            <v>BEN JAAFAR AMIRA</v>
          </cell>
          <cell r="E322" t="str">
            <v>SAGE Tunisia</v>
          </cell>
          <cell r="F322" t="str">
            <v>PRODUCTION</v>
          </cell>
          <cell r="G322" t="str">
            <v>Couturière</v>
          </cell>
          <cell r="H322" t="str">
            <v>AP-T</v>
          </cell>
          <cell r="J322" t="str">
            <v>A</v>
          </cell>
          <cell r="K322" t="str">
            <v>DIRECTS</v>
          </cell>
          <cell r="L322" t="str">
            <v>Variable cost at standard</v>
          </cell>
          <cell r="M322" t="str">
            <v>OUVRIERE SPECIALISE</v>
          </cell>
          <cell r="N322">
            <v>44109</v>
          </cell>
          <cell r="P322">
            <v>-1467</v>
          </cell>
          <cell r="Q322">
            <v>44232</v>
          </cell>
          <cell r="R322" t="str">
            <v xml:space="preserve">abandon de poste </v>
          </cell>
          <cell r="T322" t="str">
            <v>CDD</v>
          </cell>
          <cell r="U322" t="str">
            <v>Contractuel</v>
          </cell>
          <cell r="V322">
            <v>44197</v>
          </cell>
          <cell r="W322">
            <v>44255</v>
          </cell>
          <cell r="Z322">
            <v>44109</v>
          </cell>
          <cell r="AA322">
            <v>10</v>
          </cell>
          <cell r="AB322">
            <v>2020</v>
          </cell>
          <cell r="AC322">
            <v>2024</v>
          </cell>
          <cell r="AD322">
            <v>4.4194444444444443</v>
          </cell>
          <cell r="AE322" t="str">
            <v>&gt; 4</v>
          </cell>
          <cell r="AF322">
            <v>32288</v>
          </cell>
          <cell r="AG322">
            <v>36.805479452054797</v>
          </cell>
          <cell r="AH322" t="str">
            <v>&gt;35&lt; 45</v>
          </cell>
          <cell r="AI322">
            <v>12801379</v>
          </cell>
          <cell r="AJ322" t="str">
            <v>00</v>
          </cell>
          <cell r="AK322" t="str">
            <v>06883049</v>
          </cell>
          <cell r="AL322">
            <v>38294</v>
          </cell>
          <cell r="AM322" t="str">
            <v>FEMME</v>
          </cell>
          <cell r="AN322" t="str">
            <v>Marié(e)</v>
          </cell>
          <cell r="AO322">
            <v>2</v>
          </cell>
          <cell r="AQ322">
            <v>3</v>
          </cell>
          <cell r="AR322">
            <v>1</v>
          </cell>
          <cell r="AS322">
            <v>44474.25</v>
          </cell>
          <cell r="AT322" t="str">
            <v>Horaire</v>
          </cell>
          <cell r="AU322">
            <v>3.1930000000000001</v>
          </cell>
          <cell r="AV322" t="str">
            <v>05</v>
          </cell>
          <cell r="AW322" t="str">
            <v>04600</v>
          </cell>
          <cell r="AX322" t="str">
            <v>01145014324</v>
          </cell>
          <cell r="AY322">
            <v>90</v>
          </cell>
          <cell r="AZ322" t="str">
            <v>BT</v>
          </cell>
          <cell r="BA322" t="str">
            <v>05046000114501432490</v>
          </cell>
          <cell r="BB322">
            <v>20</v>
          </cell>
          <cell r="BC322" t="str">
            <v>5 RUE HAMAMA</v>
          </cell>
          <cell r="BD322" t="str">
            <v>SIDI HASSINE</v>
          </cell>
          <cell r="BF322" t="str">
            <v>Oui</v>
          </cell>
          <cell r="BG322">
            <v>93864675</v>
          </cell>
          <cell r="BH322">
            <v>24021569</v>
          </cell>
          <cell r="BJ322" t="str">
            <v>JAYARA</v>
          </cell>
          <cell r="BK322" t="str">
            <v>A-AP-T</v>
          </cell>
          <cell r="BN322" t="str">
            <v>05046000114501432490</v>
          </cell>
          <cell r="BO322" t="str">
            <v>BEN JAAFAR AMIRA</v>
          </cell>
          <cell r="BP322">
            <v>321</v>
          </cell>
          <cell r="BU322" t="str">
            <v>Non-Actif</v>
          </cell>
        </row>
        <row r="323">
          <cell r="B323">
            <v>322</v>
          </cell>
          <cell r="C323" t="str">
            <v>Madame</v>
          </cell>
          <cell r="D323" t="str">
            <v>TALBI NAIMA</v>
          </cell>
          <cell r="E323" t="str">
            <v>SAGE Tunisia</v>
          </cell>
          <cell r="F323" t="str">
            <v>PRODUCTION</v>
          </cell>
          <cell r="G323" t="str">
            <v>Couturière</v>
          </cell>
          <cell r="H323" t="str">
            <v>Panda</v>
          </cell>
          <cell r="I323" t="str">
            <v>HASNA NASRAOUI</v>
          </cell>
          <cell r="J323" t="str">
            <v>A</v>
          </cell>
          <cell r="K323" t="str">
            <v>DIRECTS</v>
          </cell>
          <cell r="L323" t="str">
            <v>Variable cost at standard</v>
          </cell>
          <cell r="M323" t="str">
            <v>OUVRIERE SPECIALISE</v>
          </cell>
          <cell r="N323">
            <v>44109</v>
          </cell>
          <cell r="O323">
            <v>45565</v>
          </cell>
          <cell r="P323" t="str">
            <v/>
          </cell>
          <cell r="T323" t="str">
            <v>CDI</v>
          </cell>
          <cell r="U323" t="str">
            <v>Titulaire</v>
          </cell>
          <cell r="V323">
            <v>45536</v>
          </cell>
          <cell r="Z323">
            <v>44109</v>
          </cell>
          <cell r="AA323">
            <v>10</v>
          </cell>
          <cell r="AB323">
            <v>2020</v>
          </cell>
          <cell r="AC323">
            <v>2024</v>
          </cell>
          <cell r="AD323">
            <v>4.4194444444444443</v>
          </cell>
          <cell r="AE323" t="str">
            <v>&gt; 4</v>
          </cell>
          <cell r="AF323">
            <v>27982</v>
          </cell>
          <cell r="AG323">
            <v>48.602739726027394</v>
          </cell>
          <cell r="AH323" t="str">
            <v>&gt;45&lt; 55</v>
          </cell>
          <cell r="AI323">
            <v>12516559</v>
          </cell>
          <cell r="AJ323" t="str">
            <v>06</v>
          </cell>
          <cell r="AK323" t="str">
            <v>04514113</v>
          </cell>
          <cell r="AL323">
            <v>34611</v>
          </cell>
          <cell r="AM323" t="str">
            <v>FEMME</v>
          </cell>
          <cell r="AN323" t="str">
            <v>Marié(e)</v>
          </cell>
          <cell r="AQ323">
            <v>3</v>
          </cell>
          <cell r="AR323">
            <v>3</v>
          </cell>
          <cell r="AS323">
            <v>45204.75</v>
          </cell>
          <cell r="AT323" t="str">
            <v>Horaire</v>
          </cell>
          <cell r="AU323">
            <v>3.3210000000000002</v>
          </cell>
          <cell r="AV323" t="str">
            <v>17</v>
          </cell>
          <cell r="AW323" t="str">
            <v>53594</v>
          </cell>
          <cell r="AX323" t="str">
            <v>01735380053</v>
          </cell>
          <cell r="AY323" t="str">
            <v>62</v>
          </cell>
          <cell r="AZ323" t="str">
            <v>LA POSTE</v>
          </cell>
          <cell r="BA323" t="str">
            <v>17535940173538005362</v>
          </cell>
          <cell r="BB323">
            <v>20</v>
          </cell>
          <cell r="BC323" t="str">
            <v>14 AVENUE ABDELAZIZ THAALBI</v>
          </cell>
          <cell r="BD323" t="str">
            <v>OUED ELLIL</v>
          </cell>
          <cell r="BE323">
            <v>2021</v>
          </cell>
          <cell r="BG323">
            <v>22046045</v>
          </cell>
          <cell r="BH323">
            <v>50053838</v>
          </cell>
          <cell r="BJ323" t="str">
            <v>SANHEJA</v>
          </cell>
          <cell r="BK323" t="str">
            <v>A-Panda</v>
          </cell>
          <cell r="BL323" t="str">
            <v>2.1</v>
          </cell>
          <cell r="BN323" t="str">
            <v>17535940173538005362</v>
          </cell>
          <cell r="BO323" t="str">
            <v>TALBI NAIMA</v>
          </cell>
          <cell r="BP323">
            <v>322</v>
          </cell>
          <cell r="BR323" t="e">
            <v>#N/A</v>
          </cell>
          <cell r="BT323">
            <v>715</v>
          </cell>
          <cell r="BU323" t="str">
            <v>si</v>
          </cell>
          <cell r="BV323" t="str">
            <v>139 A SA</v>
          </cell>
        </row>
        <row r="324">
          <cell r="B324">
            <v>323</v>
          </cell>
          <cell r="C324" t="str">
            <v>Madame</v>
          </cell>
          <cell r="D324" t="str">
            <v>CHAIEB NAIMA</v>
          </cell>
          <cell r="E324" t="str">
            <v>SAGE Tunisia</v>
          </cell>
          <cell r="F324" t="str">
            <v>PRODUCTION</v>
          </cell>
          <cell r="G324" t="str">
            <v>Couturière</v>
          </cell>
          <cell r="H324" t="str">
            <v>Panda</v>
          </cell>
          <cell r="I324" t="str">
            <v>HASNA NASRAOUI</v>
          </cell>
          <cell r="J324" t="str">
            <v>A</v>
          </cell>
          <cell r="K324" t="str">
            <v>DIRECTS</v>
          </cell>
          <cell r="L324" t="str">
            <v>Variable cost at standard</v>
          </cell>
          <cell r="M324" t="str">
            <v>OUVRIERE SPECIALISE</v>
          </cell>
          <cell r="N324">
            <v>44110</v>
          </cell>
          <cell r="O324">
            <v>45565</v>
          </cell>
          <cell r="P324" t="str">
            <v/>
          </cell>
          <cell r="T324" t="str">
            <v>CDI</v>
          </cell>
          <cell r="U324" t="str">
            <v>Titulaire</v>
          </cell>
          <cell r="V324">
            <v>45536</v>
          </cell>
          <cell r="Z324">
            <v>44110</v>
          </cell>
          <cell r="AA324">
            <v>10</v>
          </cell>
          <cell r="AB324">
            <v>2020</v>
          </cell>
          <cell r="AC324">
            <v>2024</v>
          </cell>
          <cell r="AD324">
            <v>4.416666666666667</v>
          </cell>
          <cell r="AE324" t="str">
            <v>&gt; 4</v>
          </cell>
          <cell r="AF324">
            <v>27808</v>
          </cell>
          <cell r="AG324">
            <v>49.079452054794523</v>
          </cell>
          <cell r="AH324" t="str">
            <v>&gt;45&lt; 55</v>
          </cell>
          <cell r="AI324">
            <v>12193501</v>
          </cell>
          <cell r="AJ324" t="str">
            <v>03</v>
          </cell>
          <cell r="AK324" t="str">
            <v>04799120</v>
          </cell>
          <cell r="AL324">
            <v>41319</v>
          </cell>
          <cell r="AM324" t="str">
            <v>FEMME</v>
          </cell>
          <cell r="AN324" t="str">
            <v>Marié(e)</v>
          </cell>
          <cell r="AO324">
            <v>2</v>
          </cell>
          <cell r="AQ324">
            <v>3</v>
          </cell>
          <cell r="AR324">
            <v>3</v>
          </cell>
          <cell r="AS324">
            <v>45205.75</v>
          </cell>
          <cell r="AT324" t="str">
            <v>Horaire</v>
          </cell>
          <cell r="AU324">
            <v>3.3210000000000002</v>
          </cell>
          <cell r="AV324" t="str">
            <v>08</v>
          </cell>
          <cell r="AW324" t="str">
            <v>13403</v>
          </cell>
          <cell r="AX324" t="str">
            <v>00220000455</v>
          </cell>
          <cell r="AY324" t="str">
            <v>24</v>
          </cell>
          <cell r="AZ324" t="str">
            <v>BIAT</v>
          </cell>
          <cell r="BA324" t="str">
            <v>08134030022000045524</v>
          </cell>
          <cell r="BB324">
            <v>20</v>
          </cell>
          <cell r="BC324" t="str">
            <v>5 RUE RIHANE CITE EZZOUHOUR</v>
          </cell>
          <cell r="BD324" t="str">
            <v>TUNIS</v>
          </cell>
          <cell r="BE324">
            <v>2052</v>
          </cell>
          <cell r="BG324">
            <v>21248616</v>
          </cell>
          <cell r="BH324">
            <v>27977889</v>
          </cell>
          <cell r="BJ324" t="str">
            <v>EZZOUHOUR</v>
          </cell>
          <cell r="BK324" t="str">
            <v>A-Panda</v>
          </cell>
          <cell r="BL324" t="str">
            <v>2.1</v>
          </cell>
          <cell r="BN324" t="str">
            <v>08134030022000045524</v>
          </cell>
          <cell r="BO324" t="str">
            <v>CHAIEB NAIMA</v>
          </cell>
          <cell r="BP324">
            <v>323</v>
          </cell>
          <cell r="BR324" t="e">
            <v>#N/A</v>
          </cell>
          <cell r="BT324">
            <v>716</v>
          </cell>
          <cell r="BU324" t="str">
            <v>si</v>
          </cell>
          <cell r="BV324" t="str">
            <v>139 A SA</v>
          </cell>
        </row>
        <row r="325">
          <cell r="B325">
            <v>324</v>
          </cell>
          <cell r="C325" t="str">
            <v>Mlle</v>
          </cell>
          <cell r="D325" t="str">
            <v>OUESLATI DHEKRA</v>
          </cell>
          <cell r="E325" t="str">
            <v>SAGE Tunisia</v>
          </cell>
          <cell r="F325" t="str">
            <v>PRODUCTION</v>
          </cell>
          <cell r="G325" t="str">
            <v>Couturière</v>
          </cell>
          <cell r="H325" t="str">
            <v>AP-T</v>
          </cell>
          <cell r="J325" t="str">
            <v>A</v>
          </cell>
          <cell r="K325" t="str">
            <v>DIRECTS</v>
          </cell>
          <cell r="L325" t="str">
            <v>Variable cost at standard</v>
          </cell>
          <cell r="M325" t="str">
            <v>OUVRIERE SPECIALISE</v>
          </cell>
          <cell r="N325">
            <v>44109</v>
          </cell>
          <cell r="P325">
            <v>-1467</v>
          </cell>
          <cell r="Q325">
            <v>44197</v>
          </cell>
          <cell r="R325" t="str">
            <v xml:space="preserve">abandon de poste </v>
          </cell>
          <cell r="T325" t="str">
            <v>CDD</v>
          </cell>
          <cell r="U325" t="str">
            <v>Contractuel</v>
          </cell>
          <cell r="V325">
            <v>44197</v>
          </cell>
          <cell r="W325">
            <v>44255</v>
          </cell>
          <cell r="Z325">
            <v>44109</v>
          </cell>
          <cell r="AA325">
            <v>10</v>
          </cell>
          <cell r="AB325">
            <v>2020</v>
          </cell>
          <cell r="AC325">
            <v>2024</v>
          </cell>
          <cell r="AD325">
            <v>4.4194444444444443</v>
          </cell>
          <cell r="AE325" t="str">
            <v>&gt; 4</v>
          </cell>
          <cell r="AF325">
            <v>33366</v>
          </cell>
          <cell r="AG325">
            <v>33.852054794520548</v>
          </cell>
          <cell r="AH325" t="str">
            <v>&gt;25&lt; 35</v>
          </cell>
          <cell r="AI325">
            <v>17282615</v>
          </cell>
          <cell r="AJ325" t="str">
            <v>02</v>
          </cell>
          <cell r="AK325" t="str">
            <v>04820973</v>
          </cell>
          <cell r="AL325">
            <v>43272</v>
          </cell>
          <cell r="AM325" t="str">
            <v>FEMME</v>
          </cell>
          <cell r="AN325" t="str">
            <v>Célibataire</v>
          </cell>
          <cell r="AQ325">
            <v>3</v>
          </cell>
          <cell r="AR325">
            <v>1</v>
          </cell>
          <cell r="AS325">
            <v>44474.25</v>
          </cell>
          <cell r="AT325" t="str">
            <v>Horaire</v>
          </cell>
          <cell r="AU325">
            <v>3.1930000000000001</v>
          </cell>
          <cell r="AV325">
            <v>17</v>
          </cell>
          <cell r="AW325">
            <v>53594</v>
          </cell>
          <cell r="AX325" t="str">
            <v>01712893110</v>
          </cell>
          <cell r="AY325">
            <v>10</v>
          </cell>
          <cell r="AZ325" t="str">
            <v>LA POSTE</v>
          </cell>
          <cell r="BA325" t="str">
            <v>17535940171289311010</v>
          </cell>
          <cell r="BB325">
            <v>20</v>
          </cell>
          <cell r="BC325" t="str">
            <v>21 RUE 4490 CITE HWASS</v>
          </cell>
          <cell r="BD325" t="str">
            <v>HRAIRIA</v>
          </cell>
          <cell r="BF325" t="str">
            <v>Oui</v>
          </cell>
          <cell r="BG325">
            <v>28076974</v>
          </cell>
          <cell r="BH325">
            <v>98895765</v>
          </cell>
          <cell r="BJ325" t="str">
            <v>BEN DAHHA</v>
          </cell>
          <cell r="BK325" t="str">
            <v>A-AP-T</v>
          </cell>
          <cell r="BN325" t="str">
            <v>17535940171289311010</v>
          </cell>
          <cell r="BO325" t="str">
            <v>OUESLATI DHEKRA</v>
          </cell>
          <cell r="BP325">
            <v>324</v>
          </cell>
          <cell r="BU325" t="str">
            <v>Non-Actif</v>
          </cell>
        </row>
        <row r="326">
          <cell r="B326">
            <v>325</v>
          </cell>
          <cell r="C326" t="str">
            <v>Madame</v>
          </cell>
          <cell r="D326" t="str">
            <v>NOURI THOURAYA</v>
          </cell>
          <cell r="E326" t="str">
            <v>SAGE Tunisia</v>
          </cell>
          <cell r="F326" t="str">
            <v>PRODUCTION</v>
          </cell>
          <cell r="G326" t="str">
            <v>Couturière</v>
          </cell>
          <cell r="H326" t="str">
            <v>AP-T</v>
          </cell>
          <cell r="J326" t="str">
            <v>B</v>
          </cell>
          <cell r="K326" t="str">
            <v>DIRECTS</v>
          </cell>
          <cell r="L326" t="str">
            <v>Variable cost at standard</v>
          </cell>
          <cell r="M326" t="str">
            <v>OUVRIERE SPECIALISE</v>
          </cell>
          <cell r="N326">
            <v>44109</v>
          </cell>
          <cell r="P326">
            <v>-1526</v>
          </cell>
          <cell r="Q326">
            <v>44177</v>
          </cell>
          <cell r="R326" t="str">
            <v xml:space="preserve">abandon de poste </v>
          </cell>
          <cell r="T326" t="str">
            <v>CDD</v>
          </cell>
          <cell r="U326" t="str">
            <v>Contractuel</v>
          </cell>
          <cell r="V326">
            <v>44136</v>
          </cell>
          <cell r="W326">
            <v>44196</v>
          </cell>
          <cell r="Z326">
            <v>44109</v>
          </cell>
          <cell r="AA326">
            <v>10</v>
          </cell>
          <cell r="AB326">
            <v>2020</v>
          </cell>
          <cell r="AC326">
            <v>2024</v>
          </cell>
          <cell r="AD326">
            <v>4.4194444444444443</v>
          </cell>
          <cell r="AE326" t="str">
            <v>&gt; 4</v>
          </cell>
          <cell r="AF326">
            <v>29993</v>
          </cell>
          <cell r="AG326">
            <v>43.093150684931508</v>
          </cell>
          <cell r="AH326" t="str">
            <v>&gt;35&lt; 45</v>
          </cell>
          <cell r="AI326">
            <v>17278964</v>
          </cell>
          <cell r="AJ326" t="str">
            <v>07</v>
          </cell>
          <cell r="AK326" t="str">
            <v>04529587</v>
          </cell>
          <cell r="AL326">
            <v>40899</v>
          </cell>
          <cell r="AM326" t="str">
            <v>FEMME</v>
          </cell>
          <cell r="AN326" t="str">
            <v>Marié(e)</v>
          </cell>
          <cell r="AQ326">
            <v>3</v>
          </cell>
          <cell r="AR326">
            <v>1</v>
          </cell>
          <cell r="AS326">
            <v>44474.25</v>
          </cell>
          <cell r="AT326" t="str">
            <v>Horaire</v>
          </cell>
          <cell r="AU326">
            <v>3.1930000000000001</v>
          </cell>
          <cell r="AV326">
            <v>17</v>
          </cell>
          <cell r="AW326" t="str">
            <v>00100</v>
          </cell>
          <cell r="AX326" t="str">
            <v>00002953743</v>
          </cell>
          <cell r="AY326" t="str">
            <v>06</v>
          </cell>
          <cell r="AZ326" t="str">
            <v>LA POSTE</v>
          </cell>
          <cell r="BA326" t="str">
            <v>17001000000295374306</v>
          </cell>
          <cell r="BB326">
            <v>20</v>
          </cell>
          <cell r="BC326" t="str">
            <v>17 RUE CITE EL FATH</v>
          </cell>
          <cell r="BD326" t="str">
            <v>SIDI HASSINE</v>
          </cell>
          <cell r="BG326">
            <v>20553866</v>
          </cell>
          <cell r="BH326">
            <v>26387716</v>
          </cell>
          <cell r="BJ326" t="str">
            <v>COFAT SIDI HASSINE</v>
          </cell>
          <cell r="BK326" t="str">
            <v>B-AP-T</v>
          </cell>
          <cell r="BN326" t="str">
            <v>17001000000295374306</v>
          </cell>
          <cell r="BO326" t="str">
            <v>NOURI THOURAYA</v>
          </cell>
          <cell r="BP326">
            <v>325</v>
          </cell>
          <cell r="BR326" t="str">
            <v>OK POUR INTAGRATION RDV 15/07</v>
          </cell>
          <cell r="BU326" t="str">
            <v>Non-Actif</v>
          </cell>
        </row>
        <row r="327">
          <cell r="B327">
            <v>326</v>
          </cell>
          <cell r="C327" t="str">
            <v>Mlle</v>
          </cell>
          <cell r="D327" t="str">
            <v>ALOUI RANIA</v>
          </cell>
          <cell r="E327" t="str">
            <v>SAGE Tunisia</v>
          </cell>
          <cell r="F327" t="str">
            <v>PRODUCTION</v>
          </cell>
          <cell r="G327" t="str">
            <v>Couturière</v>
          </cell>
          <cell r="H327">
            <v>520</v>
          </cell>
          <cell r="I327" t="str">
            <v>Mabrourk Ben Moussa</v>
          </cell>
          <cell r="J327" t="str">
            <v>A</v>
          </cell>
          <cell r="K327" t="str">
            <v>DIRECTS</v>
          </cell>
          <cell r="L327" t="str">
            <v>Variable cost at standard</v>
          </cell>
          <cell r="M327" t="str">
            <v>OUVRIERE SPECIALISE</v>
          </cell>
          <cell r="N327">
            <v>44109</v>
          </cell>
          <cell r="O327">
            <v>45565</v>
          </cell>
          <cell r="P327" t="str">
            <v/>
          </cell>
          <cell r="T327" t="str">
            <v>CDI</v>
          </cell>
          <cell r="U327" t="str">
            <v>Titulaire</v>
          </cell>
          <cell r="V327">
            <v>45536</v>
          </cell>
          <cell r="Z327">
            <v>44109</v>
          </cell>
          <cell r="AA327">
            <v>10</v>
          </cell>
          <cell r="AB327">
            <v>2020</v>
          </cell>
          <cell r="AC327">
            <v>2024</v>
          </cell>
          <cell r="AD327">
            <v>4.4194444444444443</v>
          </cell>
          <cell r="AE327" t="str">
            <v>&gt; 4</v>
          </cell>
          <cell r="AF327">
            <v>36548</v>
          </cell>
          <cell r="AG327">
            <v>25.134246575342466</v>
          </cell>
          <cell r="AH327" t="str">
            <v>&gt;25&lt; 35</v>
          </cell>
          <cell r="AI327">
            <v>17105419</v>
          </cell>
          <cell r="AJ327" t="str">
            <v>03</v>
          </cell>
          <cell r="AK327" t="str">
            <v>07237527</v>
          </cell>
          <cell r="AL327">
            <v>42780</v>
          </cell>
          <cell r="AM327" t="str">
            <v>FEMME</v>
          </cell>
          <cell r="AN327" t="str">
            <v>Célibataire</v>
          </cell>
          <cell r="AQ327">
            <v>3</v>
          </cell>
          <cell r="AR327">
            <v>3</v>
          </cell>
          <cell r="AS327">
            <v>45204.75</v>
          </cell>
          <cell r="AT327" t="str">
            <v>Horaire</v>
          </cell>
          <cell r="AU327">
            <v>3.3210000000000002</v>
          </cell>
          <cell r="AV327" t="str">
            <v>17</v>
          </cell>
          <cell r="AW327" t="str">
            <v>00100</v>
          </cell>
          <cell r="AX327" t="str">
            <v>00002620307</v>
          </cell>
          <cell r="AY327" t="str">
            <v>50</v>
          </cell>
          <cell r="AZ327" t="str">
            <v>LA POSTE</v>
          </cell>
          <cell r="BA327" t="str">
            <v>17001000000262030750</v>
          </cell>
          <cell r="BB327">
            <v>20</v>
          </cell>
          <cell r="BC327" t="str">
            <v>ALAYET MHAMDIA</v>
          </cell>
          <cell r="BD327" t="str">
            <v>BEN AROUS</v>
          </cell>
          <cell r="BG327">
            <v>58940848</v>
          </cell>
          <cell r="BH327">
            <v>96167295</v>
          </cell>
          <cell r="BJ327" t="str">
            <v>MHAMDIA</v>
          </cell>
          <cell r="BK327" t="str">
            <v>A-520</v>
          </cell>
          <cell r="BL327" t="str">
            <v>1.2</v>
          </cell>
          <cell r="BN327" t="str">
            <v>17001000000262030750</v>
          </cell>
          <cell r="BO327" t="str">
            <v>ALOUI RANIA</v>
          </cell>
          <cell r="BP327">
            <v>326</v>
          </cell>
          <cell r="BR327" t="e">
            <v>#N/A</v>
          </cell>
          <cell r="BT327">
            <v>884</v>
          </cell>
          <cell r="BU327" t="str">
            <v>si</v>
          </cell>
          <cell r="BV327" t="str">
            <v>520 A SP</v>
          </cell>
        </row>
        <row r="328">
          <cell r="B328">
            <v>327</v>
          </cell>
          <cell r="C328" t="str">
            <v>Madame</v>
          </cell>
          <cell r="D328" t="str">
            <v>LOUATI FATMA</v>
          </cell>
          <cell r="E328" t="str">
            <v>SAGE Tunisia</v>
          </cell>
          <cell r="F328" t="str">
            <v>PRODUCTION</v>
          </cell>
          <cell r="G328" t="str">
            <v>Couturière</v>
          </cell>
          <cell r="H328" t="str">
            <v>Skoda</v>
          </cell>
          <cell r="I328" t="str">
            <v>abdelhalim</v>
          </cell>
          <cell r="J328" t="str">
            <v>B</v>
          </cell>
          <cell r="K328" t="str">
            <v>DIRECTS</v>
          </cell>
          <cell r="L328" t="str">
            <v>Variable cost at standard</v>
          </cell>
          <cell r="M328" t="str">
            <v>OUVRIERE SPECIALISE</v>
          </cell>
          <cell r="N328">
            <v>44109</v>
          </cell>
          <cell r="O328">
            <v>45565</v>
          </cell>
          <cell r="P328" t="str">
            <v/>
          </cell>
          <cell r="T328" t="str">
            <v>CDI</v>
          </cell>
          <cell r="U328" t="str">
            <v>Titulaire</v>
          </cell>
          <cell r="V328">
            <v>45536</v>
          </cell>
          <cell r="Z328">
            <v>44109</v>
          </cell>
          <cell r="AA328">
            <v>10</v>
          </cell>
          <cell r="AB328">
            <v>2020</v>
          </cell>
          <cell r="AC328">
            <v>2024</v>
          </cell>
          <cell r="AD328">
            <v>4.4194444444444443</v>
          </cell>
          <cell r="AE328" t="str">
            <v>&gt; 4</v>
          </cell>
          <cell r="AF328">
            <v>30038</v>
          </cell>
          <cell r="AG328">
            <v>42.969863013698628</v>
          </cell>
          <cell r="AH328" t="str">
            <v>&gt;35&lt; 45</v>
          </cell>
          <cell r="AI328">
            <v>12799610</v>
          </cell>
          <cell r="AJ328" t="str">
            <v>05</v>
          </cell>
          <cell r="AK328" t="str">
            <v>07112802</v>
          </cell>
          <cell r="AL328">
            <v>37420</v>
          </cell>
          <cell r="AM328" t="str">
            <v>FEMME</v>
          </cell>
          <cell r="AN328" t="str">
            <v>Marié(e)</v>
          </cell>
          <cell r="AO328">
            <v>3</v>
          </cell>
          <cell r="AQ328">
            <v>3</v>
          </cell>
          <cell r="AR328">
            <v>3</v>
          </cell>
          <cell r="AS328">
            <v>45204.75</v>
          </cell>
          <cell r="AT328" t="str">
            <v>Horaire</v>
          </cell>
          <cell r="AU328">
            <v>3.3210000000000002</v>
          </cell>
          <cell r="AV328" t="str">
            <v>07</v>
          </cell>
          <cell r="AW328" t="str">
            <v>04301</v>
          </cell>
          <cell r="AX328" t="str">
            <v>01105523216</v>
          </cell>
          <cell r="AY328" t="str">
            <v>78</v>
          </cell>
          <cell r="AZ328" t="str">
            <v>AMEN BANK</v>
          </cell>
          <cell r="BA328" t="str">
            <v>07043010110552321678</v>
          </cell>
          <cell r="BB328">
            <v>20</v>
          </cell>
          <cell r="BC328" t="str">
            <v>21 RUE IBN DAOUED CITE MOHAMED ALI</v>
          </cell>
          <cell r="BD328" t="str">
            <v>JAYARA</v>
          </cell>
          <cell r="BG328">
            <v>95814882</v>
          </cell>
          <cell r="BJ328" t="str">
            <v>JAYARA</v>
          </cell>
          <cell r="BK328" t="str">
            <v>B-Skoda</v>
          </cell>
          <cell r="BL328" t="str">
            <v>2.1</v>
          </cell>
          <cell r="BN328" t="str">
            <v>07043010110552321678</v>
          </cell>
          <cell r="BO328" t="str">
            <v>LOUATI FATMA</v>
          </cell>
          <cell r="BP328">
            <v>327</v>
          </cell>
          <cell r="BR328" t="e">
            <v>#N/A</v>
          </cell>
          <cell r="BT328">
            <v>294</v>
          </cell>
          <cell r="BU328" t="str">
            <v>si</v>
          </cell>
          <cell r="BV328" t="str">
            <v>P6</v>
          </cell>
        </row>
        <row r="329">
          <cell r="B329">
            <v>328</v>
          </cell>
          <cell r="C329" t="str">
            <v>Madame</v>
          </cell>
          <cell r="D329" t="str">
            <v>KAABI IMEN</v>
          </cell>
          <cell r="E329" t="str">
            <v>SAGE Tunisia</v>
          </cell>
          <cell r="F329" t="str">
            <v>PRODUCTION</v>
          </cell>
          <cell r="G329" t="str">
            <v>Couturière</v>
          </cell>
          <cell r="H329" t="str">
            <v>AP-T</v>
          </cell>
          <cell r="J329" t="str">
            <v>A</v>
          </cell>
          <cell r="K329" t="str">
            <v>DIRECTS</v>
          </cell>
          <cell r="L329" t="str">
            <v>Variable cost at standard</v>
          </cell>
          <cell r="M329" t="str">
            <v>OUVRIERE SPECIALISE</v>
          </cell>
          <cell r="N329">
            <v>44109</v>
          </cell>
          <cell r="P329">
            <v>-1467</v>
          </cell>
          <cell r="Q329">
            <v>44232</v>
          </cell>
          <cell r="R329" t="str">
            <v xml:space="preserve">abandon de poste </v>
          </cell>
          <cell r="T329" t="str">
            <v>CDD</v>
          </cell>
          <cell r="U329" t="str">
            <v>Contractuel</v>
          </cell>
          <cell r="V329">
            <v>44197</v>
          </cell>
          <cell r="W329">
            <v>44255</v>
          </cell>
          <cell r="Z329">
            <v>44109</v>
          </cell>
          <cell r="AA329">
            <v>10</v>
          </cell>
          <cell r="AB329">
            <v>2020</v>
          </cell>
          <cell r="AC329">
            <v>2024</v>
          </cell>
          <cell r="AD329">
            <v>4.4194444444444443</v>
          </cell>
          <cell r="AE329" t="str">
            <v>&gt; 4</v>
          </cell>
          <cell r="AF329">
            <v>32885</v>
          </cell>
          <cell r="AG329">
            <v>35.169863013698631</v>
          </cell>
          <cell r="AH329" t="str">
            <v>&gt;35&lt; 45</v>
          </cell>
          <cell r="AI329">
            <v>16069071</v>
          </cell>
          <cell r="AJ329" t="str">
            <v>01</v>
          </cell>
          <cell r="AK329" t="str">
            <v>09172795</v>
          </cell>
          <cell r="AL329">
            <v>39545</v>
          </cell>
          <cell r="AM329" t="str">
            <v>FEMME</v>
          </cell>
          <cell r="AN329" t="str">
            <v>Marié(e)</v>
          </cell>
          <cell r="AO329">
            <v>3</v>
          </cell>
          <cell r="AQ329">
            <v>3</v>
          </cell>
          <cell r="AR329">
            <v>1</v>
          </cell>
          <cell r="AS329">
            <v>44474.25</v>
          </cell>
          <cell r="AT329" t="str">
            <v>Horaire</v>
          </cell>
          <cell r="AU329">
            <v>3.1930000000000001</v>
          </cell>
          <cell r="AV329">
            <v>17</v>
          </cell>
          <cell r="AW329" t="str">
            <v>00100</v>
          </cell>
          <cell r="AX329" t="str">
            <v>00002969736</v>
          </cell>
          <cell r="AY329">
            <v>42</v>
          </cell>
          <cell r="AZ329" t="str">
            <v>LA POSTE</v>
          </cell>
          <cell r="BA329" t="str">
            <v>17001000000296973642</v>
          </cell>
          <cell r="BB329">
            <v>20</v>
          </cell>
          <cell r="BC329" t="str">
            <v>6 RUE L'EGALITE SANHEJA</v>
          </cell>
          <cell r="BD329" t="str">
            <v>OUED ELLIL</v>
          </cell>
          <cell r="BE329">
            <v>2021</v>
          </cell>
          <cell r="BG329">
            <v>24774251</v>
          </cell>
          <cell r="BH329">
            <v>24801336</v>
          </cell>
          <cell r="BJ329" t="str">
            <v>SANHEJA</v>
          </cell>
          <cell r="BK329" t="str">
            <v>A-AP-T</v>
          </cell>
          <cell r="BN329" t="str">
            <v>17001000000296973642</v>
          </cell>
          <cell r="BO329" t="str">
            <v>KAABI IMEN</v>
          </cell>
          <cell r="BP329">
            <v>328</v>
          </cell>
          <cell r="BU329" t="str">
            <v>Non-Actif</v>
          </cell>
        </row>
        <row r="330">
          <cell r="B330">
            <v>329</v>
          </cell>
          <cell r="C330" t="str">
            <v>Madame</v>
          </cell>
          <cell r="D330" t="str">
            <v>MZAHDIA HEDIA</v>
          </cell>
          <cell r="E330" t="str">
            <v>SAGE Tunisia</v>
          </cell>
          <cell r="F330" t="str">
            <v>PRODUCTION</v>
          </cell>
          <cell r="G330" t="str">
            <v>Couturière</v>
          </cell>
          <cell r="H330" t="str">
            <v>APT</v>
          </cell>
          <cell r="J330" t="str">
            <v>B</v>
          </cell>
          <cell r="K330" t="str">
            <v>DIRECTS</v>
          </cell>
          <cell r="L330" t="str">
            <v>Variable cost at standard</v>
          </cell>
          <cell r="M330" t="str">
            <v>OUVRIERE SPECIALISE</v>
          </cell>
          <cell r="N330">
            <v>44110</v>
          </cell>
          <cell r="P330">
            <v>-980</v>
          </cell>
          <cell r="Q330">
            <v>44743</v>
          </cell>
          <cell r="R330" t="str">
            <v>Délocalisation</v>
          </cell>
          <cell r="T330" t="str">
            <v>CDD</v>
          </cell>
          <cell r="U330" t="str">
            <v>Contractuel</v>
          </cell>
          <cell r="V330">
            <v>44713</v>
          </cell>
          <cell r="W330">
            <v>44742</v>
          </cell>
          <cell r="Z330">
            <v>44110</v>
          </cell>
          <cell r="AA330">
            <v>10</v>
          </cell>
          <cell r="AB330">
            <v>2020</v>
          </cell>
          <cell r="AC330">
            <v>2024</v>
          </cell>
          <cell r="AD330">
            <v>4.416666666666667</v>
          </cell>
          <cell r="AE330" t="str">
            <v>&gt; 4</v>
          </cell>
          <cell r="AF330">
            <v>30790</v>
          </cell>
          <cell r="AG330">
            <v>40.909589041095892</v>
          </cell>
          <cell r="AH330" t="str">
            <v>&gt;35&lt; 45</v>
          </cell>
          <cell r="AI330">
            <v>14454030</v>
          </cell>
          <cell r="AJ330" t="str">
            <v>07</v>
          </cell>
          <cell r="AK330" t="str">
            <v>04711883</v>
          </cell>
          <cell r="AL330">
            <v>36928</v>
          </cell>
          <cell r="AM330" t="str">
            <v>FEMME</v>
          </cell>
          <cell r="AN330" t="str">
            <v>Marié(e)</v>
          </cell>
          <cell r="AO330">
            <v>2</v>
          </cell>
          <cell r="AQ330">
            <v>3</v>
          </cell>
          <cell r="AR330">
            <v>2</v>
          </cell>
          <cell r="AS330">
            <v>44840.5</v>
          </cell>
          <cell r="AT330" t="str">
            <v>Horaire</v>
          </cell>
          <cell r="AU330">
            <v>3.3159999999999998</v>
          </cell>
          <cell r="AV330" t="str">
            <v>07</v>
          </cell>
          <cell r="AW330" t="str">
            <v>50300</v>
          </cell>
          <cell r="AX330" t="str">
            <v>73121650262</v>
          </cell>
          <cell r="AY330" t="str">
            <v>22</v>
          </cell>
          <cell r="AZ330" t="str">
            <v>AMEN BANK</v>
          </cell>
          <cell r="BA330" t="str">
            <v>07503007312165026222</v>
          </cell>
          <cell r="BB330">
            <v>20</v>
          </cell>
          <cell r="BC330" t="str">
            <v>3 RUE 4708 HRAIRIA</v>
          </cell>
          <cell r="BD330" t="str">
            <v>EZZOUHOUR</v>
          </cell>
          <cell r="BF330" t="str">
            <v>OK-21</v>
          </cell>
          <cell r="BG330">
            <v>25571279</v>
          </cell>
          <cell r="BH330">
            <v>26477155</v>
          </cell>
          <cell r="BJ330" t="str">
            <v>EZZOUHOUR</v>
          </cell>
          <cell r="BK330" t="str">
            <v>B-APT</v>
          </cell>
          <cell r="BN330" t="str">
            <v>07503007312165026222</v>
          </cell>
          <cell r="BO330" t="str">
            <v>MZAHDIA HEDIA</v>
          </cell>
          <cell r="BP330">
            <v>329</v>
          </cell>
          <cell r="BU330" t="str">
            <v>Non-Actif</v>
          </cell>
        </row>
        <row r="331">
          <cell r="B331">
            <v>330</v>
          </cell>
          <cell r="C331" t="str">
            <v>Madame</v>
          </cell>
          <cell r="D331" t="str">
            <v>SAGHROUN LATIFA</v>
          </cell>
          <cell r="E331" t="str">
            <v>SAGE Tunisia</v>
          </cell>
          <cell r="F331" t="str">
            <v>PRODUCTION</v>
          </cell>
          <cell r="G331" t="str">
            <v>Couturière</v>
          </cell>
          <cell r="H331">
            <v>965</v>
          </cell>
          <cell r="I331" t="str">
            <v>abdelhalim</v>
          </cell>
          <cell r="J331" t="str">
            <v>B</v>
          </cell>
          <cell r="K331" t="str">
            <v>DIRECTS</v>
          </cell>
          <cell r="L331" t="str">
            <v>Variable cost at standard</v>
          </cell>
          <cell r="M331" t="str">
            <v>OUVRIERE SPECIALISE</v>
          </cell>
          <cell r="N331">
            <v>44109</v>
          </cell>
          <cell r="O331">
            <v>45565</v>
          </cell>
          <cell r="P331" t="str">
            <v/>
          </cell>
          <cell r="T331" t="str">
            <v>CDI</v>
          </cell>
          <cell r="U331" t="str">
            <v>Titulaire</v>
          </cell>
          <cell r="V331">
            <v>45536</v>
          </cell>
          <cell r="Z331">
            <v>44109</v>
          </cell>
          <cell r="AA331">
            <v>10</v>
          </cell>
          <cell r="AB331">
            <v>2020</v>
          </cell>
          <cell r="AC331">
            <v>2024</v>
          </cell>
          <cell r="AD331">
            <v>4.4194444444444443</v>
          </cell>
          <cell r="AE331" t="str">
            <v>&gt; 4</v>
          </cell>
          <cell r="AF331">
            <v>33279</v>
          </cell>
          <cell r="AG331">
            <v>34.090410958904108</v>
          </cell>
          <cell r="AH331" t="str">
            <v>&gt;25&lt; 35</v>
          </cell>
          <cell r="AI331">
            <v>16286914</v>
          </cell>
          <cell r="AJ331" t="str">
            <v>02</v>
          </cell>
          <cell r="AK331" t="str">
            <v>06905537</v>
          </cell>
          <cell r="AL331">
            <v>39137</v>
          </cell>
          <cell r="AM331" t="str">
            <v>FEMME</v>
          </cell>
          <cell r="AN331" t="str">
            <v>Marié(e)</v>
          </cell>
          <cell r="AO331">
            <v>2</v>
          </cell>
          <cell r="AQ331">
            <v>3</v>
          </cell>
          <cell r="AR331">
            <v>3</v>
          </cell>
          <cell r="AS331">
            <v>45204.75</v>
          </cell>
          <cell r="AT331" t="str">
            <v>Horaire</v>
          </cell>
          <cell r="AU331">
            <v>3.3210000000000002</v>
          </cell>
          <cell r="AV331" t="str">
            <v>05</v>
          </cell>
          <cell r="AW331" t="str">
            <v>04600</v>
          </cell>
          <cell r="AX331" t="str">
            <v>01145014332</v>
          </cell>
          <cell r="AY331" t="str">
            <v>66</v>
          </cell>
          <cell r="AZ331" t="str">
            <v>BT</v>
          </cell>
          <cell r="BA331" t="str">
            <v>05046000114501433266</v>
          </cell>
          <cell r="BB331">
            <v>20</v>
          </cell>
          <cell r="BC331" t="str">
            <v>25 RUE 3032 IMP 1</v>
          </cell>
          <cell r="BD331" t="str">
            <v>JAYARA</v>
          </cell>
          <cell r="BF331">
            <v>45027</v>
          </cell>
          <cell r="BG331">
            <v>55994867</v>
          </cell>
          <cell r="BH331">
            <v>23441114</v>
          </cell>
          <cell r="BJ331" t="str">
            <v>JAYARA</v>
          </cell>
          <cell r="BK331" t="str">
            <v>B-965</v>
          </cell>
          <cell r="BL331" t="str">
            <v>2.1</v>
          </cell>
          <cell r="BN331" t="str">
            <v>05046000114501433266</v>
          </cell>
          <cell r="BO331" t="str">
            <v>SAGHROUN LATIFA</v>
          </cell>
          <cell r="BP331">
            <v>330</v>
          </cell>
          <cell r="BR331" t="e">
            <v>#N/A</v>
          </cell>
          <cell r="BT331">
            <v>486</v>
          </cell>
          <cell r="BU331" t="str">
            <v>si</v>
          </cell>
          <cell r="BV331" t="str">
            <v>965 B SA</v>
          </cell>
        </row>
        <row r="332">
          <cell r="B332">
            <v>331</v>
          </cell>
          <cell r="C332" t="str">
            <v>Monsieur</v>
          </cell>
          <cell r="D332" t="str">
            <v>CHEBBI MOHAMED AMINE</v>
          </cell>
          <cell r="E332" t="str">
            <v>SAGE Tunisia</v>
          </cell>
          <cell r="F332" t="str">
            <v>LOGISTIQUE</v>
          </cell>
          <cell r="G332" t="str">
            <v>MANITENTIONNAIRE</v>
          </cell>
          <cell r="K332" t="str">
            <v>INDIRECTS</v>
          </cell>
          <cell r="L332" t="str">
            <v>Variable cost at standard</v>
          </cell>
          <cell r="M332" t="str">
            <v>OUVRIER ORDINAIRE</v>
          </cell>
          <cell r="N332">
            <v>44111</v>
          </cell>
          <cell r="P332">
            <v>-1526</v>
          </cell>
          <cell r="Q332">
            <v>44156</v>
          </cell>
          <cell r="R332" t="str">
            <v xml:space="preserve">abandon de poste </v>
          </cell>
          <cell r="T332" t="str">
            <v>CDD</v>
          </cell>
          <cell r="U332" t="str">
            <v>Contractuel</v>
          </cell>
          <cell r="V332">
            <v>44136</v>
          </cell>
          <cell r="W332">
            <v>44196</v>
          </cell>
          <cell r="Z332">
            <v>44111</v>
          </cell>
          <cell r="AA332">
            <v>10</v>
          </cell>
          <cell r="AB332">
            <v>2020</v>
          </cell>
          <cell r="AC332">
            <v>2024</v>
          </cell>
          <cell r="AD332">
            <v>4.4138888888888888</v>
          </cell>
          <cell r="AE332" t="str">
            <v>&gt; 4</v>
          </cell>
          <cell r="AF332">
            <v>33282</v>
          </cell>
          <cell r="AG332">
            <v>34.082191780821915</v>
          </cell>
          <cell r="AH332" t="str">
            <v>&gt;25&lt; 35</v>
          </cell>
          <cell r="AK332" t="str">
            <v>09176837</v>
          </cell>
          <cell r="AL332">
            <v>42054</v>
          </cell>
          <cell r="AM332" t="str">
            <v>HOMME</v>
          </cell>
          <cell r="AN332" t="str">
            <v>Célibataire</v>
          </cell>
          <cell r="AQ332">
            <v>3</v>
          </cell>
          <cell r="AR332">
            <v>1</v>
          </cell>
          <cell r="AS332">
            <v>44476.25</v>
          </cell>
          <cell r="AT332" t="str">
            <v>Horaire</v>
          </cell>
          <cell r="AU332">
            <v>2.4990000000000001</v>
          </cell>
          <cell r="AV332">
            <v>14</v>
          </cell>
          <cell r="AW332" t="str">
            <v>06206</v>
          </cell>
          <cell r="AX332">
            <v>21007016665</v>
          </cell>
          <cell r="AY332">
            <v>12</v>
          </cell>
          <cell r="AZ332" t="str">
            <v>BH</v>
          </cell>
          <cell r="BA332" t="str">
            <v>14062062100701666512</v>
          </cell>
          <cell r="BB332">
            <v>20</v>
          </cell>
          <cell r="BC332" t="str">
            <v>5 RUE ALI TRAD CITE NAJET</v>
          </cell>
          <cell r="BD332" t="str">
            <v>OUED ELLIL</v>
          </cell>
          <cell r="BG332">
            <v>55038691</v>
          </cell>
          <cell r="BH332">
            <v>56935812</v>
          </cell>
          <cell r="BJ332" t="str">
            <v>SANHEJA</v>
          </cell>
          <cell r="BK332" t="str">
            <v>-</v>
          </cell>
          <cell r="BN332" t="str">
            <v>14062062100701666512</v>
          </cell>
          <cell r="BO332" t="str">
            <v>CHEBBI MOHAMED AMINE</v>
          </cell>
          <cell r="BP332">
            <v>331</v>
          </cell>
          <cell r="BU332" t="str">
            <v>Non-Actif</v>
          </cell>
        </row>
        <row r="333">
          <cell r="B333">
            <v>332</v>
          </cell>
          <cell r="C333" t="str">
            <v>Madame</v>
          </cell>
          <cell r="D333" t="str">
            <v>YOUSSFI THOURAYA</v>
          </cell>
          <cell r="E333" t="str">
            <v>SAGE Tunisia</v>
          </cell>
          <cell r="F333" t="str">
            <v>PRODUCTION</v>
          </cell>
          <cell r="G333" t="str">
            <v>Couturière</v>
          </cell>
          <cell r="H333" t="str">
            <v>AP-T</v>
          </cell>
          <cell r="J333" t="str">
            <v>A</v>
          </cell>
          <cell r="K333" t="str">
            <v>DIRECTS</v>
          </cell>
          <cell r="L333" t="str">
            <v>Variable cost at standard</v>
          </cell>
          <cell r="M333" t="str">
            <v>OUVRIERE SPECIALISE</v>
          </cell>
          <cell r="N333">
            <v>44110</v>
          </cell>
          <cell r="P333">
            <v>-1467</v>
          </cell>
          <cell r="Q333">
            <v>44232</v>
          </cell>
          <cell r="R333" t="str">
            <v xml:space="preserve">abandon de poste </v>
          </cell>
          <cell r="T333" t="str">
            <v>CDD</v>
          </cell>
          <cell r="U333" t="str">
            <v>Contractuel</v>
          </cell>
          <cell r="V333">
            <v>44197</v>
          </cell>
          <cell r="W333">
            <v>44255</v>
          </cell>
          <cell r="Z333">
            <v>44110</v>
          </cell>
          <cell r="AA333">
            <v>10</v>
          </cell>
          <cell r="AB333">
            <v>2020</v>
          </cell>
          <cell r="AC333">
            <v>2024</v>
          </cell>
          <cell r="AD333">
            <v>4.416666666666667</v>
          </cell>
          <cell r="AE333" t="str">
            <v>&gt; 4</v>
          </cell>
          <cell r="AF333">
            <v>32430</v>
          </cell>
          <cell r="AG333">
            <v>36.416438356164385</v>
          </cell>
          <cell r="AH333" t="str">
            <v>&gt;35&lt; 45</v>
          </cell>
          <cell r="AI333">
            <v>16480221</v>
          </cell>
          <cell r="AJ333" t="str">
            <v>09</v>
          </cell>
          <cell r="AK333" t="str">
            <v>04749770</v>
          </cell>
          <cell r="AL333">
            <v>38593</v>
          </cell>
          <cell r="AM333" t="str">
            <v>FEMME</v>
          </cell>
          <cell r="AN333" t="str">
            <v>Marié(e)</v>
          </cell>
          <cell r="AO333">
            <v>2</v>
          </cell>
          <cell r="AQ333">
            <v>3</v>
          </cell>
          <cell r="AR333">
            <v>1</v>
          </cell>
          <cell r="AS333">
            <v>44475.25</v>
          </cell>
          <cell r="AT333" t="str">
            <v>Horaire</v>
          </cell>
          <cell r="AU333">
            <v>3.1930000000000001</v>
          </cell>
          <cell r="AV333" t="str">
            <v>05</v>
          </cell>
          <cell r="AW333" t="str">
            <v>04600</v>
          </cell>
          <cell r="AX333" t="str">
            <v>01145014340</v>
          </cell>
          <cell r="AY333">
            <v>42</v>
          </cell>
          <cell r="AZ333" t="str">
            <v>BT</v>
          </cell>
          <cell r="BA333" t="str">
            <v>05046000114501434042</v>
          </cell>
          <cell r="BB333">
            <v>20</v>
          </cell>
          <cell r="BC333" t="str">
            <v>36 RUE ABDERRAHMEN AZZEM</v>
          </cell>
          <cell r="BD333" t="str">
            <v>JAYARA</v>
          </cell>
          <cell r="BE333">
            <v>1095</v>
          </cell>
          <cell r="BG333">
            <v>26144346</v>
          </cell>
          <cell r="BH333">
            <v>26135714</v>
          </cell>
          <cell r="BJ333" t="str">
            <v>JAYARA</v>
          </cell>
          <cell r="BK333" t="str">
            <v>A-AP-T</v>
          </cell>
          <cell r="BN333" t="str">
            <v>05046000114501434042</v>
          </cell>
          <cell r="BO333" t="str">
            <v>YOUSSFI THOURAYA</v>
          </cell>
          <cell r="BP333">
            <v>332</v>
          </cell>
          <cell r="BR333" t="str">
            <v>RETOUR A SFAX</v>
          </cell>
          <cell r="BU333" t="str">
            <v>Non-Actif</v>
          </cell>
        </row>
        <row r="334">
          <cell r="B334">
            <v>333</v>
          </cell>
          <cell r="C334" t="str">
            <v>Madame</v>
          </cell>
          <cell r="D334" t="str">
            <v>DHAOUADI OLFA</v>
          </cell>
          <cell r="E334" t="str">
            <v>SAGE Tunisia</v>
          </cell>
          <cell r="F334" t="str">
            <v>PRODUCTION</v>
          </cell>
          <cell r="G334" t="str">
            <v>Couturière</v>
          </cell>
          <cell r="H334" t="str">
            <v>CA</v>
          </cell>
          <cell r="J334" t="str">
            <v>B</v>
          </cell>
          <cell r="K334" t="str">
            <v>DIRECTS</v>
          </cell>
          <cell r="L334" t="str">
            <v>Variable cost at standard</v>
          </cell>
          <cell r="M334" t="str">
            <v>OUVRIERE SPECIALISE</v>
          </cell>
          <cell r="N334">
            <v>44116</v>
          </cell>
          <cell r="P334">
            <v>-1436</v>
          </cell>
          <cell r="Q334">
            <v>44275</v>
          </cell>
          <cell r="R334" t="str">
            <v>MALADIE</v>
          </cell>
          <cell r="T334" t="str">
            <v>CDD</v>
          </cell>
          <cell r="U334" t="str">
            <v>Contractuel</v>
          </cell>
          <cell r="V334">
            <v>44228</v>
          </cell>
          <cell r="W334">
            <v>44286</v>
          </cell>
          <cell r="Z334">
            <v>44116</v>
          </cell>
          <cell r="AA334">
            <v>10</v>
          </cell>
          <cell r="AB334">
            <v>2020</v>
          </cell>
          <cell r="AC334">
            <v>2024</v>
          </cell>
          <cell r="AD334">
            <v>4.4000000000000004</v>
          </cell>
          <cell r="AE334" t="str">
            <v>&gt; 4</v>
          </cell>
          <cell r="AF334">
            <v>30605</v>
          </cell>
          <cell r="AG334">
            <v>41.416438356164385</v>
          </cell>
          <cell r="AH334" t="str">
            <v>&gt;35&lt; 45</v>
          </cell>
          <cell r="AI334">
            <v>12714155</v>
          </cell>
          <cell r="AJ334" t="str">
            <v>05</v>
          </cell>
          <cell r="AK334" t="str">
            <v>04716073</v>
          </cell>
          <cell r="AL334">
            <v>43887</v>
          </cell>
          <cell r="AM334" t="str">
            <v>FEMME</v>
          </cell>
          <cell r="AN334" t="str">
            <v>Marié(e)</v>
          </cell>
          <cell r="AO334">
            <v>2</v>
          </cell>
          <cell r="AQ334">
            <v>3</v>
          </cell>
          <cell r="AR334">
            <v>1</v>
          </cell>
          <cell r="AS334">
            <v>44481.25</v>
          </cell>
          <cell r="AT334" t="str">
            <v>Horaire</v>
          </cell>
          <cell r="AU334">
            <v>3.1930000000000001</v>
          </cell>
          <cell r="AV334">
            <v>17</v>
          </cell>
          <cell r="AW334" t="str">
            <v>00100</v>
          </cell>
          <cell r="AX334" t="str">
            <v>00002875845</v>
          </cell>
          <cell r="AY334">
            <v>27</v>
          </cell>
          <cell r="AZ334" t="str">
            <v>LA POSTE</v>
          </cell>
          <cell r="BA334" t="str">
            <v>17001000000287584527</v>
          </cell>
          <cell r="BB334">
            <v>20</v>
          </cell>
          <cell r="BC334" t="str">
            <v>10 RUE LOUZANE SIDI HASSINE</v>
          </cell>
          <cell r="BD334" t="str">
            <v>TUNIS</v>
          </cell>
          <cell r="BE334">
            <v>1095</v>
          </cell>
          <cell r="BG334">
            <v>25329874</v>
          </cell>
          <cell r="BH334">
            <v>21305135</v>
          </cell>
          <cell r="BJ334" t="str">
            <v>JAYARA</v>
          </cell>
          <cell r="BK334" t="str">
            <v>B-CA</v>
          </cell>
          <cell r="BN334" t="str">
            <v>17001000000287584527</v>
          </cell>
          <cell r="BO334" t="str">
            <v>DHAOUADI OLFA</v>
          </cell>
          <cell r="BP334">
            <v>333</v>
          </cell>
          <cell r="BU334" t="str">
            <v>Non-Actif</v>
          </cell>
        </row>
        <row r="335">
          <cell r="B335">
            <v>334</v>
          </cell>
          <cell r="C335" t="str">
            <v>Madame</v>
          </cell>
          <cell r="D335" t="str">
            <v>JEBALI ARBIA</v>
          </cell>
          <cell r="E335" t="str">
            <v>SAGE Tunisia</v>
          </cell>
          <cell r="F335" t="str">
            <v>PRODUCTION</v>
          </cell>
          <cell r="G335" t="str">
            <v>Couturière</v>
          </cell>
          <cell r="H335">
            <v>560</v>
          </cell>
          <cell r="J335" t="str">
            <v>A</v>
          </cell>
          <cell r="K335" t="str">
            <v>DIRECTS</v>
          </cell>
          <cell r="L335" t="str">
            <v>Variable cost at standard</v>
          </cell>
          <cell r="M335" t="str">
            <v>OUVRIERE SPECIALISE</v>
          </cell>
          <cell r="N335">
            <v>44119</v>
          </cell>
          <cell r="P335">
            <v>-796</v>
          </cell>
          <cell r="Q335">
            <v>44875</v>
          </cell>
          <cell r="R335" t="str">
            <v>personnel</v>
          </cell>
          <cell r="T335" t="str">
            <v>CDD</v>
          </cell>
          <cell r="U335" t="str">
            <v>Contractuel</v>
          </cell>
          <cell r="V335">
            <v>44866</v>
          </cell>
          <cell r="W335">
            <v>44926</v>
          </cell>
          <cell r="Z335">
            <v>44119</v>
          </cell>
          <cell r="AA335">
            <v>10</v>
          </cell>
          <cell r="AB335">
            <v>2020</v>
          </cell>
          <cell r="AC335">
            <v>2024</v>
          </cell>
          <cell r="AD335">
            <v>4.3916666666666666</v>
          </cell>
          <cell r="AE335" t="str">
            <v>&gt; 4</v>
          </cell>
          <cell r="AF335">
            <v>32673</v>
          </cell>
          <cell r="AG335">
            <v>35.750684931506846</v>
          </cell>
          <cell r="AH335" t="str">
            <v>&gt;35&lt; 45</v>
          </cell>
          <cell r="AI335">
            <v>16282660</v>
          </cell>
          <cell r="AJ335" t="str">
            <v>07</v>
          </cell>
          <cell r="AK335" t="str">
            <v>09175625</v>
          </cell>
          <cell r="AL335">
            <v>39755</v>
          </cell>
          <cell r="AM335" t="str">
            <v>FEMME</v>
          </cell>
          <cell r="AN335" t="str">
            <v>Marié(e)</v>
          </cell>
          <cell r="AQ335">
            <v>3</v>
          </cell>
          <cell r="AR335">
            <v>2</v>
          </cell>
          <cell r="AS335">
            <v>44849.5</v>
          </cell>
          <cell r="AT335" t="str">
            <v>Horaire</v>
          </cell>
          <cell r="AU335">
            <v>3.3210000000000002</v>
          </cell>
          <cell r="AV335" t="str">
            <v>17</v>
          </cell>
          <cell r="AW335" t="str">
            <v>00100</v>
          </cell>
          <cell r="AX335" t="str">
            <v>00001404084</v>
          </cell>
          <cell r="AY335" t="str">
            <v>64</v>
          </cell>
          <cell r="AZ335" t="str">
            <v>LA POSTE</v>
          </cell>
          <cell r="BA335" t="str">
            <v>17001000000140408464</v>
          </cell>
          <cell r="BB335">
            <v>20</v>
          </cell>
          <cell r="BC335" t="str">
            <v>BOURAGBA MORNAGUIA</v>
          </cell>
          <cell r="BD335" t="str">
            <v>MANOUBA</v>
          </cell>
          <cell r="BF335" t="str">
            <v>OK-21</v>
          </cell>
          <cell r="BG335">
            <v>26858234</v>
          </cell>
          <cell r="BH335">
            <v>50612828</v>
          </cell>
          <cell r="BJ335" t="str">
            <v>MORNAGUIA</v>
          </cell>
          <cell r="BK335" t="str">
            <v>A-560</v>
          </cell>
          <cell r="BN335" t="str">
            <v>17001000000140408464</v>
          </cell>
          <cell r="BO335" t="str">
            <v>JEBALI ARBIA</v>
          </cell>
          <cell r="BP335">
            <v>334</v>
          </cell>
          <cell r="BR335" t="e">
            <v>#REF!</v>
          </cell>
          <cell r="BU335" t="str">
            <v>Non-Actif</v>
          </cell>
        </row>
        <row r="336">
          <cell r="B336">
            <v>335</v>
          </cell>
          <cell r="C336" t="str">
            <v>Madame</v>
          </cell>
          <cell r="D336" t="str">
            <v>DRIDI SAMIRA</v>
          </cell>
          <cell r="E336" t="str">
            <v>SAGE Tunisia</v>
          </cell>
          <cell r="F336" t="str">
            <v>PRODUCTION</v>
          </cell>
          <cell r="G336" t="str">
            <v>Couturière</v>
          </cell>
          <cell r="H336" t="str">
            <v>P6 AR</v>
          </cell>
          <cell r="I336" t="str">
            <v>MASSOUD BRAHMI</v>
          </cell>
          <cell r="J336" t="str">
            <v>B</v>
          </cell>
          <cell r="K336" t="str">
            <v>DIRECTS</v>
          </cell>
          <cell r="L336" t="str">
            <v>Variable cost at standard</v>
          </cell>
          <cell r="M336" t="str">
            <v>OUVRIERE SPECIALISE</v>
          </cell>
          <cell r="N336">
            <v>44116</v>
          </cell>
          <cell r="O336">
            <v>45565</v>
          </cell>
          <cell r="P336" t="str">
            <v/>
          </cell>
          <cell r="T336" t="str">
            <v>CDI</v>
          </cell>
          <cell r="U336" t="str">
            <v>Titulaire</v>
          </cell>
          <cell r="V336">
            <v>45536</v>
          </cell>
          <cell r="Z336">
            <v>44116</v>
          </cell>
          <cell r="AA336">
            <v>10</v>
          </cell>
          <cell r="AB336">
            <v>2020</v>
          </cell>
          <cell r="AC336">
            <v>2024</v>
          </cell>
          <cell r="AD336">
            <v>4.4000000000000004</v>
          </cell>
          <cell r="AE336" t="str">
            <v>&gt; 4</v>
          </cell>
          <cell r="AF336">
            <v>32056</v>
          </cell>
          <cell r="AG336">
            <v>37.441095890410956</v>
          </cell>
          <cell r="AH336" t="str">
            <v>&gt;35&lt; 45</v>
          </cell>
          <cell r="AI336">
            <v>16442887</v>
          </cell>
          <cell r="AJ336" t="str">
            <v>04</v>
          </cell>
          <cell r="AK336" t="str">
            <v>07389159</v>
          </cell>
          <cell r="AL336">
            <v>37775</v>
          </cell>
          <cell r="AM336" t="str">
            <v>FEMME</v>
          </cell>
          <cell r="AN336" t="str">
            <v>Divorcée</v>
          </cell>
          <cell r="AO336">
            <v>2</v>
          </cell>
          <cell r="AQ336">
            <v>3</v>
          </cell>
          <cell r="AR336">
            <v>3</v>
          </cell>
          <cell r="AS336">
            <v>45211.75</v>
          </cell>
          <cell r="AT336" t="str">
            <v>Horaire</v>
          </cell>
          <cell r="AU336">
            <v>3.3210000000000002</v>
          </cell>
          <cell r="AV336" t="str">
            <v>17</v>
          </cell>
          <cell r="AW336" t="str">
            <v>00100</v>
          </cell>
          <cell r="AX336" t="str">
            <v>00003033628</v>
          </cell>
          <cell r="AY336" t="str">
            <v>38</v>
          </cell>
          <cell r="AZ336" t="str">
            <v>LA POSTE</v>
          </cell>
          <cell r="BA336" t="str">
            <v>17001000000303362838</v>
          </cell>
          <cell r="BB336">
            <v>20</v>
          </cell>
          <cell r="BC336" t="str">
            <v>9 RUE HASSINE ZAROUK</v>
          </cell>
          <cell r="BD336" t="str">
            <v>SANHEJA</v>
          </cell>
          <cell r="BG336">
            <v>23525914</v>
          </cell>
          <cell r="BH336">
            <v>56180442</v>
          </cell>
          <cell r="BJ336" t="str">
            <v>SANHEJA</v>
          </cell>
          <cell r="BK336" t="str">
            <v>B-P6 AR</v>
          </cell>
          <cell r="BL336" t="str">
            <v>2.1</v>
          </cell>
          <cell r="BN336" t="str">
            <v>17001000000303362838</v>
          </cell>
          <cell r="BO336" t="str">
            <v>DRIDI SAMIRA</v>
          </cell>
          <cell r="BP336">
            <v>335</v>
          </cell>
          <cell r="BR336" t="e">
            <v>#N/A</v>
          </cell>
          <cell r="BS336" t="str">
            <v>date de transfert 26-05-23</v>
          </cell>
          <cell r="BT336">
            <v>80</v>
          </cell>
          <cell r="BU336" t="str">
            <v>si</v>
          </cell>
          <cell r="BV336" t="str">
            <v>P6 AR B SP</v>
          </cell>
        </row>
        <row r="337">
          <cell r="B337">
            <v>336</v>
          </cell>
          <cell r="C337" t="str">
            <v>Madame</v>
          </cell>
          <cell r="D337" t="str">
            <v>ZEDDINI HAIFA</v>
          </cell>
          <cell r="E337" t="str">
            <v>SAGE Tunisia</v>
          </cell>
          <cell r="F337" t="str">
            <v>PRODUCTION</v>
          </cell>
          <cell r="G337" t="str">
            <v>Couturière</v>
          </cell>
          <cell r="H337" t="str">
            <v>Skoda</v>
          </cell>
          <cell r="I337" t="str">
            <v>abdelhalim</v>
          </cell>
          <cell r="J337" t="str">
            <v>B</v>
          </cell>
          <cell r="K337" t="str">
            <v>DIRECTS</v>
          </cell>
          <cell r="L337" t="str">
            <v>Variable cost at standard</v>
          </cell>
          <cell r="M337" t="str">
            <v>OUVRIERE SPECIALISE</v>
          </cell>
          <cell r="N337">
            <v>44116</v>
          </cell>
          <cell r="O337">
            <v>45565</v>
          </cell>
          <cell r="P337" t="str">
            <v/>
          </cell>
          <cell r="T337" t="str">
            <v>CDI</v>
          </cell>
          <cell r="U337" t="str">
            <v>Titulaire</v>
          </cell>
          <cell r="V337">
            <v>45536</v>
          </cell>
          <cell r="Z337">
            <v>44116</v>
          </cell>
          <cell r="AA337">
            <v>10</v>
          </cell>
          <cell r="AB337">
            <v>2020</v>
          </cell>
          <cell r="AC337">
            <v>2024</v>
          </cell>
          <cell r="AD337">
            <v>4.4000000000000004</v>
          </cell>
          <cell r="AE337" t="str">
            <v>&gt; 4</v>
          </cell>
          <cell r="AF337">
            <v>33089</v>
          </cell>
          <cell r="AG337">
            <v>34.610958904109587</v>
          </cell>
          <cell r="AH337" t="str">
            <v>&gt;25&lt; 35</v>
          </cell>
          <cell r="AI337">
            <v>16444622</v>
          </cell>
          <cell r="AJ337" t="str">
            <v>00</v>
          </cell>
          <cell r="AK337" t="str">
            <v>09178556</v>
          </cell>
          <cell r="AL337">
            <v>40030</v>
          </cell>
          <cell r="AM337" t="str">
            <v>FEMME</v>
          </cell>
          <cell r="AN337" t="str">
            <v>Marié(e)</v>
          </cell>
          <cell r="AO337">
            <v>2</v>
          </cell>
          <cell r="AQ337">
            <v>3</v>
          </cell>
          <cell r="AR337">
            <v>3</v>
          </cell>
          <cell r="AS337">
            <v>45211.75</v>
          </cell>
          <cell r="AT337" t="str">
            <v>Horaire</v>
          </cell>
          <cell r="AU337">
            <v>3.3210000000000002</v>
          </cell>
          <cell r="AV337" t="str">
            <v>17</v>
          </cell>
          <cell r="AW337" t="str">
            <v>00100</v>
          </cell>
          <cell r="AX337" t="str">
            <v>00002969740</v>
          </cell>
          <cell r="AY337" t="str">
            <v>30</v>
          </cell>
          <cell r="AZ337" t="str">
            <v>LA POSTE</v>
          </cell>
          <cell r="BA337" t="str">
            <v>17001000000296974030</v>
          </cell>
          <cell r="BB337">
            <v>20</v>
          </cell>
          <cell r="BC337" t="str">
            <v>IMPASSE 1 RUE 1 LES JARDIN</v>
          </cell>
          <cell r="BD337" t="str">
            <v>SANHEJA</v>
          </cell>
          <cell r="BG337">
            <v>95640807</v>
          </cell>
          <cell r="BJ337" t="str">
            <v>JAYARA</v>
          </cell>
          <cell r="BK337" t="str">
            <v>B-Skoda</v>
          </cell>
          <cell r="BL337" t="str">
            <v>2.1</v>
          </cell>
          <cell r="BN337" t="str">
            <v>17001000000296974030</v>
          </cell>
          <cell r="BO337" t="str">
            <v>ZEDDINI HAIFA</v>
          </cell>
          <cell r="BP337">
            <v>336</v>
          </cell>
          <cell r="BR337" t="e">
            <v>#N/A</v>
          </cell>
          <cell r="BT337">
            <v>295</v>
          </cell>
          <cell r="BU337" t="str">
            <v>si</v>
          </cell>
          <cell r="BV337" t="str">
            <v>P6</v>
          </cell>
        </row>
        <row r="338">
          <cell r="B338">
            <v>337</v>
          </cell>
          <cell r="C338" t="str">
            <v>Madame</v>
          </cell>
          <cell r="D338" t="str">
            <v>FEZAI MOUNA</v>
          </cell>
          <cell r="E338" t="str">
            <v>SAGE Tunisia</v>
          </cell>
          <cell r="F338" t="str">
            <v>PRODUCTION</v>
          </cell>
          <cell r="G338" t="str">
            <v>Couturière</v>
          </cell>
          <cell r="H338" t="str">
            <v>APT</v>
          </cell>
          <cell r="J338" t="str">
            <v>A</v>
          </cell>
          <cell r="K338" t="str">
            <v>DIRECTS</v>
          </cell>
          <cell r="L338" t="str">
            <v>Variable cost at standard</v>
          </cell>
          <cell r="M338" t="str">
            <v>OUVRIERE SPECIALISE</v>
          </cell>
          <cell r="N338">
            <v>44116</v>
          </cell>
          <cell r="P338">
            <v>-1071</v>
          </cell>
          <cell r="Q338">
            <v>44632</v>
          </cell>
          <cell r="R338" t="str">
            <v>maladie de sa mére</v>
          </cell>
          <cell r="T338" t="str">
            <v>CDD</v>
          </cell>
          <cell r="U338" t="str">
            <v>Contractuel</v>
          </cell>
          <cell r="V338">
            <v>44593</v>
          </cell>
          <cell r="W338">
            <v>44651</v>
          </cell>
          <cell r="Z338">
            <v>44116</v>
          </cell>
          <cell r="AA338">
            <v>10</v>
          </cell>
          <cell r="AB338">
            <v>2020</v>
          </cell>
          <cell r="AC338">
            <v>2024</v>
          </cell>
          <cell r="AD338">
            <v>4.4000000000000004</v>
          </cell>
          <cell r="AE338" t="str">
            <v>&gt; 4</v>
          </cell>
          <cell r="AF338">
            <v>29528</v>
          </cell>
          <cell r="AG338">
            <v>44.367123287671234</v>
          </cell>
          <cell r="AH338" t="str">
            <v>&gt;35&lt; 45</v>
          </cell>
          <cell r="AI338">
            <v>12277859</v>
          </cell>
          <cell r="AJ338" t="str">
            <v>02</v>
          </cell>
          <cell r="AK338" t="str">
            <v>07815497</v>
          </cell>
          <cell r="AL338">
            <v>43001</v>
          </cell>
          <cell r="AM338" t="str">
            <v>FEMME</v>
          </cell>
          <cell r="AN338" t="str">
            <v>Marié(e)</v>
          </cell>
          <cell r="AO338">
            <v>0</v>
          </cell>
          <cell r="AQ338">
            <v>3</v>
          </cell>
          <cell r="AR338">
            <v>1</v>
          </cell>
          <cell r="AS338">
            <v>44481.25</v>
          </cell>
          <cell r="AT338" t="str">
            <v>Horaire</v>
          </cell>
          <cell r="AU338">
            <v>3.1930000000000001</v>
          </cell>
          <cell r="AV338" t="str">
            <v>17</v>
          </cell>
          <cell r="AW338" t="str">
            <v>00100</v>
          </cell>
          <cell r="AX338" t="str">
            <v>00002968977</v>
          </cell>
          <cell r="AY338" t="str">
            <v>88</v>
          </cell>
          <cell r="AZ338" t="str">
            <v>LA POSTE</v>
          </cell>
          <cell r="BA338" t="str">
            <v>17001000000296897788</v>
          </cell>
          <cell r="BB338">
            <v>20</v>
          </cell>
          <cell r="BC338" t="str">
            <v>RUE 42358 EL AGBA</v>
          </cell>
          <cell r="BE338">
            <v>2051</v>
          </cell>
          <cell r="BG338">
            <v>27590836</v>
          </cell>
          <cell r="BH338">
            <v>20250627</v>
          </cell>
          <cell r="BJ338" t="str">
            <v>EL AGBA 1</v>
          </cell>
          <cell r="BK338" t="str">
            <v>A-APT</v>
          </cell>
          <cell r="BN338" t="str">
            <v>17001000000296897788</v>
          </cell>
          <cell r="BO338" t="str">
            <v>FEZAI MOUNA</v>
          </cell>
          <cell r="BP338">
            <v>337</v>
          </cell>
          <cell r="BU338" t="str">
            <v>Non-Actif</v>
          </cell>
        </row>
        <row r="339">
          <cell r="B339">
            <v>338</v>
          </cell>
          <cell r="C339" t="str">
            <v>Mlle</v>
          </cell>
          <cell r="D339" t="str">
            <v>HAMMAMI SIWAR</v>
          </cell>
          <cell r="E339" t="str">
            <v>SAGE Tunisia</v>
          </cell>
          <cell r="F339" t="str">
            <v>COUPE</v>
          </cell>
          <cell r="G339" t="str">
            <v>Team leader</v>
          </cell>
          <cell r="H339" t="str">
            <v>coupe</v>
          </cell>
          <cell r="I339" t="str">
            <v>HAITHEM SLAMA</v>
          </cell>
          <cell r="K339" t="str">
            <v>INDIRECTS</v>
          </cell>
          <cell r="L339" t="str">
            <v>Variable cost at standard</v>
          </cell>
          <cell r="M339" t="str">
            <v>OUVRIERE SPECIALISE</v>
          </cell>
          <cell r="N339">
            <v>44118</v>
          </cell>
          <cell r="O339">
            <v>45565</v>
          </cell>
          <cell r="P339" t="str">
            <v/>
          </cell>
          <cell r="T339" t="str">
            <v>CDI</v>
          </cell>
          <cell r="U339" t="str">
            <v>Titulaire</v>
          </cell>
          <cell r="V339">
            <v>45536</v>
          </cell>
          <cell r="Z339">
            <v>44118</v>
          </cell>
          <cell r="AA339">
            <v>10</v>
          </cell>
          <cell r="AB339">
            <v>2020</v>
          </cell>
          <cell r="AC339">
            <v>2024</v>
          </cell>
          <cell r="AD339">
            <v>4.3944444444444448</v>
          </cell>
          <cell r="AE339" t="str">
            <v>&gt; 4</v>
          </cell>
          <cell r="AF339">
            <v>33764</v>
          </cell>
          <cell r="AG339">
            <v>32.761643835616439</v>
          </cell>
          <cell r="AH339" t="str">
            <v>&gt;25&lt; 35</v>
          </cell>
          <cell r="AI339">
            <v>17029528</v>
          </cell>
          <cell r="AJ339" t="str">
            <v>03</v>
          </cell>
          <cell r="AK339" t="str">
            <v>07187060</v>
          </cell>
          <cell r="AL339">
            <v>40359</v>
          </cell>
          <cell r="AM339" t="str">
            <v>FEMME</v>
          </cell>
          <cell r="AN339" t="str">
            <v>Célibataire</v>
          </cell>
          <cell r="AQ339">
            <v>3</v>
          </cell>
          <cell r="AR339">
            <v>3</v>
          </cell>
          <cell r="AS339">
            <v>45213.75</v>
          </cell>
          <cell r="AT339" t="str">
            <v>Horaire</v>
          </cell>
          <cell r="AU339">
            <v>3.3210000000000002</v>
          </cell>
          <cell r="AV339" t="str">
            <v>25</v>
          </cell>
          <cell r="AW339" t="str">
            <v>09600</v>
          </cell>
          <cell r="AX339" t="str">
            <v>00000939109</v>
          </cell>
          <cell r="AY339" t="str">
            <v>89</v>
          </cell>
          <cell r="AZ339" t="str">
            <v>ZITOUNA BANK</v>
          </cell>
          <cell r="BA339" t="str">
            <v>25096000000093910989</v>
          </cell>
          <cell r="BB339">
            <v>20</v>
          </cell>
          <cell r="BC339" t="str">
            <v>19 RUE NARJESS CITE LA MUNICIPALITE</v>
          </cell>
          <cell r="BD339" t="str">
            <v>MORNAG</v>
          </cell>
          <cell r="BG339">
            <v>27315216</v>
          </cell>
          <cell r="BH339">
            <v>28682589</v>
          </cell>
          <cell r="BJ339" t="str">
            <v>MORNAG</v>
          </cell>
          <cell r="BK339" t="str">
            <v>-coupe</v>
          </cell>
          <cell r="BL339" t="str">
            <v>1.3</v>
          </cell>
          <cell r="BN339" t="str">
            <v>25096000000093910989</v>
          </cell>
          <cell r="BO339" t="str">
            <v>HAMMAMI SIWAR</v>
          </cell>
          <cell r="BP339">
            <v>338</v>
          </cell>
          <cell r="BR339" t="e">
            <v>#N/A</v>
          </cell>
          <cell r="BS339" t="str">
            <v>date de promotion 08/07/2025</v>
          </cell>
          <cell r="BT339">
            <v>941</v>
          </cell>
          <cell r="BU339" t="str">
            <v>si</v>
          </cell>
          <cell r="BV339" t="str">
            <v>coupe</v>
          </cell>
        </row>
        <row r="340">
          <cell r="B340">
            <v>339</v>
          </cell>
          <cell r="C340" t="str">
            <v>Monsieur</v>
          </cell>
          <cell r="D340" t="str">
            <v>SAIDI HABIB</v>
          </cell>
          <cell r="E340" t="str">
            <v>SAGE Tunisia</v>
          </cell>
          <cell r="F340" t="str">
            <v>PRODUCTION</v>
          </cell>
          <cell r="G340" t="str">
            <v>Couturière</v>
          </cell>
          <cell r="H340" t="str">
            <v>APT-OPEL</v>
          </cell>
          <cell r="J340" t="str">
            <v>B</v>
          </cell>
          <cell r="K340" t="str">
            <v>DIRECTS</v>
          </cell>
          <cell r="L340" t="str">
            <v>Variable cost at standard</v>
          </cell>
          <cell r="M340" t="str">
            <v>OUVRIER SPECIALISE</v>
          </cell>
          <cell r="N340">
            <v>44116</v>
          </cell>
          <cell r="P340">
            <v>-1345</v>
          </cell>
          <cell r="Q340">
            <v>44366</v>
          </cell>
          <cell r="R340" t="str">
            <v xml:space="preserve">abandon de poste </v>
          </cell>
          <cell r="T340" t="str">
            <v>CDD</v>
          </cell>
          <cell r="U340" t="str">
            <v>Contractuel</v>
          </cell>
          <cell r="V340">
            <v>44317</v>
          </cell>
          <cell r="W340">
            <v>44377</v>
          </cell>
          <cell r="Z340">
            <v>44116</v>
          </cell>
          <cell r="AA340">
            <v>10</v>
          </cell>
          <cell r="AB340">
            <v>2020</v>
          </cell>
          <cell r="AC340">
            <v>2024</v>
          </cell>
          <cell r="AD340">
            <v>4.4000000000000004</v>
          </cell>
          <cell r="AE340" t="str">
            <v>&gt; 4</v>
          </cell>
          <cell r="AF340">
            <v>28308</v>
          </cell>
          <cell r="AG340">
            <v>47.709589041095889</v>
          </cell>
          <cell r="AH340" t="str">
            <v>&gt;45&lt; 55</v>
          </cell>
          <cell r="AI340">
            <v>12152139</v>
          </cell>
          <cell r="AJ340" t="str">
            <v>09</v>
          </cell>
          <cell r="AK340" t="str">
            <v>07296939</v>
          </cell>
          <cell r="AL340">
            <v>40300</v>
          </cell>
          <cell r="AM340" t="str">
            <v>HOMME</v>
          </cell>
          <cell r="AN340" t="str">
            <v>Marié(e)</v>
          </cell>
          <cell r="AO340">
            <v>2</v>
          </cell>
          <cell r="AQ340">
            <v>3</v>
          </cell>
          <cell r="AR340">
            <v>1</v>
          </cell>
          <cell r="AS340">
            <v>44481.25</v>
          </cell>
          <cell r="AT340" t="str">
            <v>Horaire</v>
          </cell>
          <cell r="AU340">
            <v>3.1930000000000001</v>
          </cell>
          <cell r="AV340" t="str">
            <v>07</v>
          </cell>
          <cell r="AW340" t="str">
            <v>09701</v>
          </cell>
          <cell r="AX340">
            <v>55105521993</v>
          </cell>
          <cell r="AY340">
            <v>77</v>
          </cell>
          <cell r="AZ340" t="str">
            <v>AMEN BANK</v>
          </cell>
          <cell r="BA340" t="str">
            <v>07097015510552199377</v>
          </cell>
          <cell r="BB340">
            <v>20</v>
          </cell>
          <cell r="BC340" t="str">
            <v>30 RUE BARGOU DAOUAR HICHER</v>
          </cell>
          <cell r="BD340" t="str">
            <v>MANOUBA</v>
          </cell>
          <cell r="BF340" t="str">
            <v>OK-21</v>
          </cell>
          <cell r="BG340">
            <v>97622418</v>
          </cell>
          <cell r="BH340">
            <v>22143764</v>
          </cell>
          <cell r="BJ340" t="str">
            <v>TERMINUS 56</v>
          </cell>
          <cell r="BK340" t="str">
            <v>B-APT-OPEL</v>
          </cell>
          <cell r="BN340" t="str">
            <v>07097015510552199377</v>
          </cell>
          <cell r="BO340" t="str">
            <v>SAIDI HABIB</v>
          </cell>
          <cell r="BP340">
            <v>339</v>
          </cell>
          <cell r="BU340" t="str">
            <v>Non-Actif</v>
          </cell>
        </row>
        <row r="341">
          <cell r="B341">
            <v>340</v>
          </cell>
          <cell r="C341" t="str">
            <v>Madame</v>
          </cell>
          <cell r="D341" t="str">
            <v>SGHIRI SALWA</v>
          </cell>
          <cell r="E341" t="str">
            <v>SAGE Tunisia</v>
          </cell>
          <cell r="F341" t="str">
            <v>PRODUCTION</v>
          </cell>
          <cell r="G341" t="str">
            <v>Couturière</v>
          </cell>
          <cell r="H341">
            <v>520</v>
          </cell>
          <cell r="J341" t="str">
            <v>B</v>
          </cell>
          <cell r="K341" t="str">
            <v>DIRECTS</v>
          </cell>
          <cell r="L341" t="str">
            <v>Variable cost at standard</v>
          </cell>
          <cell r="M341" t="str">
            <v>OUVRIERE SPECIALISE</v>
          </cell>
          <cell r="N341">
            <v>44116</v>
          </cell>
          <cell r="P341">
            <v>-1161</v>
          </cell>
          <cell r="Q341">
            <v>44562</v>
          </cell>
          <cell r="R341" t="str">
            <v xml:space="preserve">abandon de poste </v>
          </cell>
          <cell r="T341" t="str">
            <v>CDD</v>
          </cell>
          <cell r="U341" t="str">
            <v>Contractuel</v>
          </cell>
          <cell r="V341">
            <v>44501</v>
          </cell>
          <cell r="W341">
            <v>44561</v>
          </cell>
          <cell r="Z341">
            <v>44116</v>
          </cell>
          <cell r="AA341">
            <v>10</v>
          </cell>
          <cell r="AB341">
            <v>2020</v>
          </cell>
          <cell r="AC341">
            <v>2024</v>
          </cell>
          <cell r="AD341">
            <v>4.4000000000000004</v>
          </cell>
          <cell r="AE341" t="str">
            <v>&gt; 4</v>
          </cell>
          <cell r="AF341">
            <v>30516</v>
          </cell>
          <cell r="AG341">
            <v>41.660273972602738</v>
          </cell>
          <cell r="AH341" t="str">
            <v>&gt;35&lt; 45</v>
          </cell>
          <cell r="AI341">
            <v>12305388</v>
          </cell>
          <cell r="AJ341" t="str">
            <v>01</v>
          </cell>
          <cell r="AK341" t="str">
            <v>07119242</v>
          </cell>
          <cell r="AL341">
            <v>42305</v>
          </cell>
          <cell r="AM341" t="str">
            <v>FEMME</v>
          </cell>
          <cell r="AN341" t="str">
            <v>Divorcée</v>
          </cell>
          <cell r="AO341">
            <v>1</v>
          </cell>
          <cell r="AQ341">
            <v>3</v>
          </cell>
          <cell r="AR341">
            <v>1</v>
          </cell>
          <cell r="AS341">
            <v>44481.25</v>
          </cell>
          <cell r="AT341" t="str">
            <v>Horaire</v>
          </cell>
          <cell r="AU341">
            <v>3.1930000000000001</v>
          </cell>
          <cell r="AV341" t="str">
            <v>08</v>
          </cell>
          <cell r="AW341" t="str">
            <v>10200</v>
          </cell>
          <cell r="AX341" t="str">
            <v>07320080490</v>
          </cell>
          <cell r="AY341" t="str">
            <v>37</v>
          </cell>
          <cell r="AZ341" t="str">
            <v>BIAT</v>
          </cell>
          <cell r="BA341" t="str">
            <v>08102000732008049037</v>
          </cell>
          <cell r="BB341">
            <v>20</v>
          </cell>
          <cell r="BC341" t="str">
            <v>60 RUE 10407 CITE ENNOUR</v>
          </cell>
          <cell r="BD341" t="str">
            <v>TUNIS</v>
          </cell>
          <cell r="BE341">
            <v>2053</v>
          </cell>
          <cell r="BG341">
            <v>94919426</v>
          </cell>
          <cell r="BH341">
            <v>93631383</v>
          </cell>
          <cell r="BJ341" t="str">
            <v>Arrêt 24</v>
          </cell>
          <cell r="BK341" t="str">
            <v>B-520</v>
          </cell>
          <cell r="BN341" t="str">
            <v>08102000732008049037</v>
          </cell>
          <cell r="BO341" t="str">
            <v>SGHIRI SALWA</v>
          </cell>
          <cell r="BP341">
            <v>340</v>
          </cell>
          <cell r="BU341" t="str">
            <v>Non-Actif</v>
          </cell>
        </row>
        <row r="342">
          <cell r="B342">
            <v>341</v>
          </cell>
          <cell r="C342" t="str">
            <v>Mlle</v>
          </cell>
          <cell r="D342" t="str">
            <v>JLASSI AMIRA</v>
          </cell>
          <cell r="E342" t="str">
            <v>SAGE Tunisia</v>
          </cell>
          <cell r="F342" t="str">
            <v>PRODUCTION</v>
          </cell>
          <cell r="G342" t="str">
            <v>Couturière</v>
          </cell>
          <cell r="H342">
            <v>520</v>
          </cell>
          <cell r="J342" t="str">
            <v>B</v>
          </cell>
          <cell r="K342" t="str">
            <v>DIRECTS</v>
          </cell>
          <cell r="L342" t="str">
            <v>Variable cost at standard</v>
          </cell>
          <cell r="M342" t="str">
            <v>OUVRIERE SPECIALISE</v>
          </cell>
          <cell r="N342">
            <v>44119</v>
          </cell>
          <cell r="P342">
            <v>-1192</v>
          </cell>
          <cell r="Q342">
            <v>44501</v>
          </cell>
          <cell r="R342" t="str">
            <v xml:space="preserve">abandon de poste </v>
          </cell>
          <cell r="T342" t="str">
            <v>CDD</v>
          </cell>
          <cell r="U342" t="str">
            <v>Contractuel</v>
          </cell>
          <cell r="V342">
            <v>44470</v>
          </cell>
          <cell r="W342">
            <v>44530</v>
          </cell>
          <cell r="Z342">
            <v>44119</v>
          </cell>
          <cell r="AA342">
            <v>10</v>
          </cell>
          <cell r="AB342">
            <v>2020</v>
          </cell>
          <cell r="AC342">
            <v>2024</v>
          </cell>
          <cell r="AD342">
            <v>4.3916666666666666</v>
          </cell>
          <cell r="AE342" t="str">
            <v>&gt; 4</v>
          </cell>
          <cell r="AF342">
            <v>32660</v>
          </cell>
          <cell r="AG342">
            <v>35.786301369863011</v>
          </cell>
          <cell r="AH342" t="str">
            <v>&gt;35&lt; 45</v>
          </cell>
          <cell r="AI342">
            <v>14186838</v>
          </cell>
          <cell r="AJ342" t="str">
            <v>09</v>
          </cell>
          <cell r="AK342" t="str">
            <v>09169509</v>
          </cell>
          <cell r="AL342">
            <v>39259</v>
          </cell>
          <cell r="AM342" t="str">
            <v>FEMME</v>
          </cell>
          <cell r="AN342" t="str">
            <v>Célibataire</v>
          </cell>
          <cell r="AQ342">
            <v>3</v>
          </cell>
          <cell r="AR342">
            <v>1</v>
          </cell>
          <cell r="AS342">
            <v>44484.25</v>
          </cell>
          <cell r="AT342" t="str">
            <v>Horaire</v>
          </cell>
          <cell r="AU342">
            <v>3.1930000000000001</v>
          </cell>
          <cell r="AV342">
            <v>17</v>
          </cell>
          <cell r="AW342" t="str">
            <v>00100</v>
          </cell>
          <cell r="AX342" t="str">
            <v>00002968785</v>
          </cell>
          <cell r="AY342">
            <v>82</v>
          </cell>
          <cell r="AZ342" t="str">
            <v>LA POSTE</v>
          </cell>
          <cell r="BA342" t="str">
            <v>17001000000296878582</v>
          </cell>
          <cell r="BB342">
            <v>20</v>
          </cell>
          <cell r="BC342" t="str">
            <v>HMAIEM MORNAGUIA</v>
          </cell>
          <cell r="BD342" t="str">
            <v>MORNAGUIA</v>
          </cell>
          <cell r="BE342">
            <v>1110</v>
          </cell>
          <cell r="BG342">
            <v>50134040</v>
          </cell>
          <cell r="BH342">
            <v>99410409</v>
          </cell>
          <cell r="BJ342" t="str">
            <v>MORNAGUIA</v>
          </cell>
          <cell r="BK342" t="str">
            <v>B-520</v>
          </cell>
          <cell r="BN342" t="str">
            <v>17001000000296878582</v>
          </cell>
          <cell r="BO342" t="str">
            <v>JLASSI AMIRA</v>
          </cell>
          <cell r="BP342">
            <v>341</v>
          </cell>
          <cell r="BU342" t="str">
            <v>Non-Actif</v>
          </cell>
        </row>
        <row r="343">
          <cell r="B343">
            <v>342</v>
          </cell>
          <cell r="C343" t="str">
            <v>Madame</v>
          </cell>
          <cell r="D343" t="str">
            <v>AOUINI ASMA</v>
          </cell>
          <cell r="E343" t="str">
            <v>SAGE Tunisia</v>
          </cell>
          <cell r="F343" t="str">
            <v>PRODUCTION</v>
          </cell>
          <cell r="G343" t="str">
            <v>Couturière</v>
          </cell>
          <cell r="H343" t="str">
            <v>P6 AV</v>
          </cell>
          <cell r="I343" t="str">
            <v>Issam Ouni</v>
          </cell>
          <cell r="J343" t="str">
            <v>B</v>
          </cell>
          <cell r="K343" t="str">
            <v>DIRECTS</v>
          </cell>
          <cell r="L343" t="str">
            <v>Variable cost at standard</v>
          </cell>
          <cell r="M343" t="str">
            <v>OUVRIERE SPECIALISE</v>
          </cell>
          <cell r="N343">
            <v>44116</v>
          </cell>
          <cell r="O343">
            <v>45565</v>
          </cell>
          <cell r="P343" t="str">
            <v/>
          </cell>
          <cell r="T343" t="str">
            <v>CDI</v>
          </cell>
          <cell r="U343" t="str">
            <v>Titulaire</v>
          </cell>
          <cell r="V343">
            <v>45536</v>
          </cell>
          <cell r="Z343">
            <v>44116</v>
          </cell>
          <cell r="AA343">
            <v>10</v>
          </cell>
          <cell r="AB343">
            <v>2020</v>
          </cell>
          <cell r="AC343">
            <v>2024</v>
          </cell>
          <cell r="AD343">
            <v>4.4000000000000004</v>
          </cell>
          <cell r="AE343" t="str">
            <v>&gt; 4</v>
          </cell>
          <cell r="AF343">
            <v>33629</v>
          </cell>
          <cell r="AG343">
            <v>33.131506849315066</v>
          </cell>
          <cell r="AH343" t="str">
            <v>&gt;25&lt; 35</v>
          </cell>
          <cell r="AI343">
            <v>16259409</v>
          </cell>
          <cell r="AJ343" t="str">
            <v>01</v>
          </cell>
          <cell r="AK343" t="str">
            <v>09186595</v>
          </cell>
          <cell r="AL343">
            <v>40732</v>
          </cell>
          <cell r="AM343" t="str">
            <v>FEMME</v>
          </cell>
          <cell r="AN343" t="str">
            <v>Marié(e)</v>
          </cell>
          <cell r="AO343">
            <v>1</v>
          </cell>
          <cell r="AQ343">
            <v>3</v>
          </cell>
          <cell r="AR343">
            <v>3</v>
          </cell>
          <cell r="AS343">
            <v>45211.75</v>
          </cell>
          <cell r="AT343" t="str">
            <v>Horaire</v>
          </cell>
          <cell r="AU343">
            <v>3.3210000000000002</v>
          </cell>
          <cell r="AV343" t="str">
            <v>17</v>
          </cell>
          <cell r="AW343" t="str">
            <v>00100</v>
          </cell>
          <cell r="AX343" t="str">
            <v>00002971961</v>
          </cell>
          <cell r="AY343" t="str">
            <v>60</v>
          </cell>
          <cell r="AZ343" t="str">
            <v>LA POSTE</v>
          </cell>
          <cell r="BA343" t="str">
            <v>17001000000297196160</v>
          </cell>
          <cell r="BB343">
            <v>20</v>
          </cell>
          <cell r="BC343" t="str">
            <v>SIDI ALI HATTAB MORNAGUIA</v>
          </cell>
          <cell r="BD343" t="str">
            <v>MORNAGUIA</v>
          </cell>
          <cell r="BE343">
            <v>2071</v>
          </cell>
          <cell r="BG343">
            <v>25026421</v>
          </cell>
          <cell r="BH343">
            <v>29527778</v>
          </cell>
          <cell r="BJ343" t="str">
            <v>SIDI ALI HATTAB</v>
          </cell>
          <cell r="BK343" t="str">
            <v>B-P6 AV</v>
          </cell>
          <cell r="BL343" t="str">
            <v>2.1</v>
          </cell>
          <cell r="BN343" t="str">
            <v>17001000000297196160</v>
          </cell>
          <cell r="BO343" t="str">
            <v>AOUINI ASMA</v>
          </cell>
          <cell r="BP343">
            <v>342</v>
          </cell>
          <cell r="BR343" t="e">
            <v>#N/A</v>
          </cell>
          <cell r="BT343">
            <v>81</v>
          </cell>
          <cell r="BU343" t="str">
            <v>si</v>
          </cell>
          <cell r="BV343" t="str">
            <v>P6 AV B SA</v>
          </cell>
        </row>
        <row r="344">
          <cell r="B344">
            <v>343</v>
          </cell>
          <cell r="C344" t="str">
            <v>Mlle</v>
          </cell>
          <cell r="D344" t="str">
            <v>CHEBBI SALSABIL</v>
          </cell>
          <cell r="E344" t="str">
            <v>SAGE Tunisia</v>
          </cell>
          <cell r="F344" t="str">
            <v>PRODUCTION</v>
          </cell>
          <cell r="G344" t="str">
            <v>Couturière</v>
          </cell>
          <cell r="H344" t="str">
            <v>CA</v>
          </cell>
          <cell r="J344" t="str">
            <v>B</v>
          </cell>
          <cell r="K344" t="str">
            <v>DIRECTS</v>
          </cell>
          <cell r="L344" t="str">
            <v>Variable cost at standard</v>
          </cell>
          <cell r="M344" t="str">
            <v>OUVRIERE SPECIALISE</v>
          </cell>
          <cell r="N344">
            <v>44116</v>
          </cell>
          <cell r="P344">
            <v>-1495</v>
          </cell>
          <cell r="Q344">
            <v>44214</v>
          </cell>
          <cell r="R344" t="str">
            <v xml:space="preserve">abandon de poste </v>
          </cell>
          <cell r="T344" t="str">
            <v>CDD</v>
          </cell>
          <cell r="U344" t="str">
            <v>Contractuel</v>
          </cell>
          <cell r="V344">
            <v>44197</v>
          </cell>
          <cell r="W344">
            <v>44227</v>
          </cell>
          <cell r="Z344">
            <v>44116</v>
          </cell>
          <cell r="AA344">
            <v>10</v>
          </cell>
          <cell r="AB344">
            <v>2020</v>
          </cell>
          <cell r="AC344">
            <v>2024</v>
          </cell>
          <cell r="AD344">
            <v>4.4000000000000004</v>
          </cell>
          <cell r="AE344" t="str">
            <v>&gt; 4</v>
          </cell>
          <cell r="AF344">
            <v>34898</v>
          </cell>
          <cell r="AG344">
            <v>29.654794520547945</v>
          </cell>
          <cell r="AH344" t="str">
            <v>&gt;25&lt; 35</v>
          </cell>
          <cell r="AI344">
            <v>17330349</v>
          </cell>
          <cell r="AJ344" t="str">
            <v>02</v>
          </cell>
          <cell r="AK344">
            <v>13626297</v>
          </cell>
          <cell r="AL344">
            <v>41544</v>
          </cell>
          <cell r="AM344" t="str">
            <v>FEMME</v>
          </cell>
          <cell r="AN344" t="str">
            <v>Célibataire</v>
          </cell>
          <cell r="AQ344">
            <v>3</v>
          </cell>
          <cell r="AR344">
            <v>1</v>
          </cell>
          <cell r="AS344">
            <v>44481.25</v>
          </cell>
          <cell r="AT344" t="str">
            <v>Horaire</v>
          </cell>
          <cell r="AU344">
            <v>3.1930000000000001</v>
          </cell>
          <cell r="AV344">
            <v>17</v>
          </cell>
          <cell r="AW344">
            <v>53594</v>
          </cell>
          <cell r="AX344" t="str">
            <v>01725159384</v>
          </cell>
          <cell r="AY344">
            <v>78</v>
          </cell>
          <cell r="AZ344" t="str">
            <v>LA POSTE</v>
          </cell>
          <cell r="BA344" t="str">
            <v>17535940172515938478</v>
          </cell>
          <cell r="BB344">
            <v>20</v>
          </cell>
          <cell r="BC344" t="str">
            <v>CITE 18 JANVIER CITE ERRIADH</v>
          </cell>
          <cell r="BD344" t="str">
            <v>LE SERS</v>
          </cell>
          <cell r="BG344">
            <v>21100887</v>
          </cell>
          <cell r="BH344">
            <v>55182776</v>
          </cell>
          <cell r="BJ344" t="str">
            <v>DENDEN</v>
          </cell>
          <cell r="BK344" t="str">
            <v>B-CA</v>
          </cell>
          <cell r="BN344" t="str">
            <v>17535940172515938478</v>
          </cell>
          <cell r="BO344" t="str">
            <v>CHEBBI SALSABIL</v>
          </cell>
          <cell r="BP344">
            <v>343</v>
          </cell>
          <cell r="BR344" t="str">
            <v>RETOUR AU KEF ENCEINTE</v>
          </cell>
          <cell r="BU344" t="str">
            <v>Non-Actif</v>
          </cell>
        </row>
        <row r="345">
          <cell r="B345">
            <v>344</v>
          </cell>
          <cell r="C345" t="str">
            <v>Monsieur</v>
          </cell>
          <cell r="D345" t="str">
            <v>AYARI HICHEM</v>
          </cell>
          <cell r="E345" t="str">
            <v>SAGE Tunisia</v>
          </cell>
          <cell r="F345" t="str">
            <v>PRODUCTION</v>
          </cell>
          <cell r="G345" t="str">
            <v>Couturière</v>
          </cell>
          <cell r="H345">
            <v>520</v>
          </cell>
          <cell r="J345" t="str">
            <v>B</v>
          </cell>
          <cell r="K345" t="str">
            <v>DIRECTS</v>
          </cell>
          <cell r="L345" t="str">
            <v>Variable cost at standard</v>
          </cell>
          <cell r="M345" t="str">
            <v>OUVRIER SPECIALISE</v>
          </cell>
          <cell r="N345">
            <v>44119</v>
          </cell>
          <cell r="P345">
            <v>-1192</v>
          </cell>
          <cell r="Q345">
            <v>44508</v>
          </cell>
          <cell r="R345" t="str">
            <v>fin de contrat</v>
          </cell>
          <cell r="T345" t="str">
            <v>CDD</v>
          </cell>
          <cell r="U345" t="str">
            <v>Contractuel</v>
          </cell>
          <cell r="V345">
            <v>44470</v>
          </cell>
          <cell r="W345">
            <v>44530</v>
          </cell>
          <cell r="Z345">
            <v>44119</v>
          </cell>
          <cell r="AA345">
            <v>10</v>
          </cell>
          <cell r="AB345">
            <v>2020</v>
          </cell>
          <cell r="AC345">
            <v>2024</v>
          </cell>
          <cell r="AD345">
            <v>4.3916666666666666</v>
          </cell>
          <cell r="AE345" t="str">
            <v>&gt; 4</v>
          </cell>
          <cell r="AF345">
            <v>35558</v>
          </cell>
          <cell r="AG345">
            <v>27.846575342465755</v>
          </cell>
          <cell r="AH345" t="str">
            <v>&gt;25&lt; 35</v>
          </cell>
          <cell r="AI345">
            <v>17284704</v>
          </cell>
          <cell r="AJ345" t="str">
            <v>00</v>
          </cell>
          <cell r="AK345">
            <v>11668507</v>
          </cell>
          <cell r="AL345">
            <v>43432</v>
          </cell>
          <cell r="AM345" t="str">
            <v>HOMME</v>
          </cell>
          <cell r="AN345" t="str">
            <v>Célibataire</v>
          </cell>
          <cell r="AQ345">
            <v>3</v>
          </cell>
          <cell r="AR345">
            <v>1</v>
          </cell>
          <cell r="AS345">
            <v>44484.25</v>
          </cell>
          <cell r="AT345" t="str">
            <v>Horaire</v>
          </cell>
          <cell r="AU345">
            <v>3.1930000000000001</v>
          </cell>
          <cell r="AV345" t="str">
            <v>07</v>
          </cell>
          <cell r="AW345" t="str">
            <v>04301</v>
          </cell>
          <cell r="AX345" t="str">
            <v>01105523227</v>
          </cell>
          <cell r="AY345">
            <v>45</v>
          </cell>
          <cell r="AZ345" t="str">
            <v>AMEN BANK</v>
          </cell>
          <cell r="BA345" t="str">
            <v>07043010110552322745</v>
          </cell>
          <cell r="BB345">
            <v>20</v>
          </cell>
          <cell r="BC345" t="str">
            <v>09 RUE 3182 CITE DRID</v>
          </cell>
          <cell r="BD345" t="str">
            <v>SIDI HASSINE</v>
          </cell>
          <cell r="BG345">
            <v>58853374</v>
          </cell>
          <cell r="BH345">
            <v>50235186</v>
          </cell>
          <cell r="BJ345" t="str">
            <v>MHAMDIA</v>
          </cell>
          <cell r="BK345" t="str">
            <v>B-520</v>
          </cell>
          <cell r="BN345" t="str">
            <v>07043010110552322745</v>
          </cell>
          <cell r="BO345" t="str">
            <v>AYARI HICHEM</v>
          </cell>
          <cell r="BP345">
            <v>344</v>
          </cell>
          <cell r="BU345" t="str">
            <v>Non-Actif</v>
          </cell>
        </row>
        <row r="346">
          <cell r="B346">
            <v>345</v>
          </cell>
          <cell r="C346" t="str">
            <v>Mlle</v>
          </cell>
          <cell r="D346" t="str">
            <v>ATHIMNI HANENE</v>
          </cell>
          <cell r="E346" t="str">
            <v>SAGE Tunisia</v>
          </cell>
          <cell r="F346" t="str">
            <v>PRODUCTION</v>
          </cell>
          <cell r="G346" t="str">
            <v>Alimentatrice LIGNE</v>
          </cell>
          <cell r="H346" t="str">
            <v>APT</v>
          </cell>
          <cell r="J346" t="str">
            <v>B</v>
          </cell>
          <cell r="K346" t="str">
            <v>DIRECTS</v>
          </cell>
          <cell r="L346" t="str">
            <v>Variable cost at standard</v>
          </cell>
          <cell r="M346" t="str">
            <v>OUVRIERE SPECIALISE</v>
          </cell>
          <cell r="N346">
            <v>44116</v>
          </cell>
          <cell r="P346">
            <v>-1102</v>
          </cell>
          <cell r="Q346">
            <v>44573</v>
          </cell>
          <cell r="R346" t="str">
            <v xml:space="preserve">abandon de poste </v>
          </cell>
          <cell r="T346" t="str">
            <v>CDD</v>
          </cell>
          <cell r="U346" t="str">
            <v>Contractuel</v>
          </cell>
          <cell r="V346">
            <v>44562</v>
          </cell>
          <cell r="W346">
            <v>44620</v>
          </cell>
          <cell r="Z346">
            <v>44116</v>
          </cell>
          <cell r="AA346">
            <v>10</v>
          </cell>
          <cell r="AB346">
            <v>2020</v>
          </cell>
          <cell r="AC346">
            <v>2024</v>
          </cell>
          <cell r="AD346">
            <v>4.4000000000000004</v>
          </cell>
          <cell r="AE346" t="str">
            <v>&gt; 4</v>
          </cell>
          <cell r="AF346">
            <v>36033</v>
          </cell>
          <cell r="AG346">
            <v>26.545205479452054</v>
          </cell>
          <cell r="AH346" t="str">
            <v>&gt;25&lt; 35</v>
          </cell>
          <cell r="AI346">
            <v>17460238</v>
          </cell>
          <cell r="AJ346" t="str">
            <v>01</v>
          </cell>
          <cell r="AK346">
            <v>13015050</v>
          </cell>
          <cell r="AL346">
            <v>42268</v>
          </cell>
          <cell r="AM346" t="str">
            <v>FEMME</v>
          </cell>
          <cell r="AN346" t="str">
            <v>Célibataire</v>
          </cell>
          <cell r="AQ346">
            <v>3</v>
          </cell>
          <cell r="AR346">
            <v>1</v>
          </cell>
          <cell r="AS346">
            <v>44481.25</v>
          </cell>
          <cell r="AT346" t="str">
            <v>Horaire</v>
          </cell>
          <cell r="AU346">
            <v>3.1930000000000001</v>
          </cell>
          <cell r="AV346" t="str">
            <v>12</v>
          </cell>
          <cell r="AW346" t="str">
            <v>40600</v>
          </cell>
          <cell r="AX346" t="str">
            <v>00133104886</v>
          </cell>
          <cell r="AY346" t="str">
            <v>66</v>
          </cell>
          <cell r="AZ346" t="str">
            <v>UIB</v>
          </cell>
          <cell r="BA346" t="str">
            <v>12406000013310488666</v>
          </cell>
          <cell r="BB346">
            <v>20</v>
          </cell>
          <cell r="BC346" t="str">
            <v>44 RUE 73 EZZAHROUNI</v>
          </cell>
          <cell r="BD346" t="str">
            <v>TUNIS</v>
          </cell>
          <cell r="BF346" t="str">
            <v>OK-21</v>
          </cell>
          <cell r="BG346">
            <v>25537804</v>
          </cell>
          <cell r="BH346">
            <v>20621150</v>
          </cell>
          <cell r="BJ346" t="str">
            <v>CITE HWAS ZAHROUNI</v>
          </cell>
          <cell r="BK346" t="str">
            <v>B-APT</v>
          </cell>
          <cell r="BN346" t="str">
            <v>12406000013310488666</v>
          </cell>
          <cell r="BO346" t="str">
            <v>ATHIMNI HANENE</v>
          </cell>
          <cell r="BP346">
            <v>345</v>
          </cell>
          <cell r="BU346" t="str">
            <v>Non-Actif</v>
          </cell>
        </row>
        <row r="347">
          <cell r="B347">
            <v>346</v>
          </cell>
          <cell r="C347" t="str">
            <v>Madame</v>
          </cell>
          <cell r="D347" t="str">
            <v>ARGOUBI NAJLA</v>
          </cell>
          <cell r="E347" t="str">
            <v>SAGE Tunisia</v>
          </cell>
          <cell r="F347" t="str">
            <v>PRODUCTION</v>
          </cell>
          <cell r="G347" t="str">
            <v>Couturière</v>
          </cell>
          <cell r="H347">
            <v>560</v>
          </cell>
          <cell r="I347" t="str">
            <v>Mabrourk Ben Moussa</v>
          </cell>
          <cell r="J347" t="str">
            <v>A</v>
          </cell>
          <cell r="K347" t="str">
            <v>DIRECTS</v>
          </cell>
          <cell r="L347" t="str">
            <v>Variable cost at standard</v>
          </cell>
          <cell r="M347" t="str">
            <v>OUVRIERE SPECIALISE</v>
          </cell>
          <cell r="N347">
            <v>44119</v>
          </cell>
          <cell r="P347">
            <v>-706</v>
          </cell>
          <cell r="Q347">
            <v>44927</v>
          </cell>
          <cell r="R347" t="str">
            <v>maladie</v>
          </cell>
          <cell r="T347" t="str">
            <v>CDD</v>
          </cell>
          <cell r="U347" t="str">
            <v>Contractuel</v>
          </cell>
          <cell r="V347">
            <v>44927</v>
          </cell>
          <cell r="W347">
            <v>45016</v>
          </cell>
          <cell r="Z347">
            <v>44119</v>
          </cell>
          <cell r="AA347">
            <v>10</v>
          </cell>
          <cell r="AB347">
            <v>2020</v>
          </cell>
          <cell r="AC347">
            <v>2024</v>
          </cell>
          <cell r="AD347">
            <v>4.3916666666666666</v>
          </cell>
          <cell r="AE347" t="str">
            <v>&gt; 4</v>
          </cell>
          <cell r="AF347">
            <v>34468</v>
          </cell>
          <cell r="AG347">
            <v>30.832876712328765</v>
          </cell>
          <cell r="AH347" t="str">
            <v>&gt;25&lt; 35</v>
          </cell>
          <cell r="AI347">
            <v>17442345</v>
          </cell>
          <cell r="AJ347" t="str">
            <v>09</v>
          </cell>
          <cell r="AK347">
            <v>13618572</v>
          </cell>
          <cell r="AL347">
            <v>40882</v>
          </cell>
          <cell r="AM347" t="str">
            <v>FEMME</v>
          </cell>
          <cell r="AN347" t="str">
            <v>Marié(e)</v>
          </cell>
          <cell r="AQ347">
            <v>3</v>
          </cell>
          <cell r="AR347">
            <v>2</v>
          </cell>
          <cell r="AS347">
            <v>44849.5</v>
          </cell>
          <cell r="AT347" t="str">
            <v>Horaire</v>
          </cell>
          <cell r="AU347">
            <v>3.3210000000000002</v>
          </cell>
          <cell r="AV347" t="str">
            <v>04</v>
          </cell>
          <cell r="AW347" t="str">
            <v>00400</v>
          </cell>
          <cell r="AX347" t="str">
            <v>50064710072</v>
          </cell>
          <cell r="AY347" t="str">
            <v>45</v>
          </cell>
          <cell r="AZ347" t="str">
            <v>ATTIJARI BANK</v>
          </cell>
          <cell r="BA347" t="str">
            <v>04004005006471007245</v>
          </cell>
          <cell r="BB347">
            <v>20</v>
          </cell>
          <cell r="BC347" t="str">
            <v>61 RUE IBRAHIM IBN EL ABBESS</v>
          </cell>
          <cell r="BD347" t="str">
            <v>El Agba</v>
          </cell>
          <cell r="BF347" t="str">
            <v>OK-21</v>
          </cell>
          <cell r="BG347">
            <v>23134160</v>
          </cell>
          <cell r="BH347">
            <v>56036439</v>
          </cell>
          <cell r="BJ347" t="str">
            <v>EL AGBA 1</v>
          </cell>
          <cell r="BK347" t="str">
            <v>A-560</v>
          </cell>
          <cell r="BN347" t="str">
            <v>04004005006471007245</v>
          </cell>
          <cell r="BO347" t="str">
            <v>ARGOUBI NAJLA</v>
          </cell>
          <cell r="BP347">
            <v>346</v>
          </cell>
          <cell r="BR347" t="e">
            <v>#REF!</v>
          </cell>
          <cell r="BU347" t="str">
            <v>Non-Actif</v>
          </cell>
        </row>
        <row r="348">
          <cell r="B348">
            <v>347</v>
          </cell>
          <cell r="C348" t="str">
            <v>Mlle</v>
          </cell>
          <cell r="D348" t="str">
            <v>TAKOUT HIBA</v>
          </cell>
          <cell r="E348" t="str">
            <v>SAGE Tunisia</v>
          </cell>
          <cell r="F348" t="str">
            <v>PRODUCTION</v>
          </cell>
          <cell r="G348" t="str">
            <v>Couturière</v>
          </cell>
          <cell r="H348" t="str">
            <v>CA</v>
          </cell>
          <cell r="J348" t="str">
            <v>A</v>
          </cell>
          <cell r="K348" t="str">
            <v>DIRECTS</v>
          </cell>
          <cell r="L348" t="str">
            <v>Variable cost at standard</v>
          </cell>
          <cell r="M348" t="str">
            <v>OUVRIERE SPECIALISE</v>
          </cell>
          <cell r="N348">
            <v>44119</v>
          </cell>
          <cell r="P348">
            <v>-1467</v>
          </cell>
          <cell r="Q348">
            <v>44228</v>
          </cell>
          <cell r="R348" t="str">
            <v xml:space="preserve">abandon de poste </v>
          </cell>
          <cell r="T348" t="str">
            <v>CDD</v>
          </cell>
          <cell r="U348" t="str">
            <v>Contractuel</v>
          </cell>
          <cell r="V348">
            <v>44197</v>
          </cell>
          <cell r="W348">
            <v>44255</v>
          </cell>
          <cell r="Z348">
            <v>44119</v>
          </cell>
          <cell r="AA348">
            <v>10</v>
          </cell>
          <cell r="AB348">
            <v>2020</v>
          </cell>
          <cell r="AC348">
            <v>2024</v>
          </cell>
          <cell r="AD348">
            <v>4.3916666666666666</v>
          </cell>
          <cell r="AE348" t="str">
            <v>&gt; 4</v>
          </cell>
          <cell r="AF348">
            <v>36275</v>
          </cell>
          <cell r="AG348">
            <v>25.882191780821916</v>
          </cell>
          <cell r="AH348" t="str">
            <v>&gt;25&lt; 35</v>
          </cell>
          <cell r="AI348">
            <v>17105623</v>
          </cell>
          <cell r="AJ348" t="str">
            <v>05</v>
          </cell>
          <cell r="AK348" t="str">
            <v>07244200</v>
          </cell>
          <cell r="AL348">
            <v>43130</v>
          </cell>
          <cell r="AM348" t="str">
            <v>FEMME</v>
          </cell>
          <cell r="AN348" t="str">
            <v>Célibataire</v>
          </cell>
          <cell r="AQ348">
            <v>3</v>
          </cell>
          <cell r="AR348">
            <v>1</v>
          </cell>
          <cell r="AS348">
            <v>44484.25</v>
          </cell>
          <cell r="AT348" t="str">
            <v>Horaire</v>
          </cell>
          <cell r="AU348">
            <v>3.1930000000000001</v>
          </cell>
          <cell r="AV348" t="str">
            <v>07</v>
          </cell>
          <cell r="AW348" t="str">
            <v>08001</v>
          </cell>
          <cell r="AX348">
            <v>38105536500</v>
          </cell>
          <cell r="AY348">
            <v>86</v>
          </cell>
          <cell r="AZ348" t="str">
            <v>AMEN BANK</v>
          </cell>
          <cell r="BA348" t="str">
            <v>07080013810553650086</v>
          </cell>
          <cell r="BB348">
            <v>20</v>
          </cell>
          <cell r="BC348" t="str">
            <v>CITE HACHED MHAMDIA</v>
          </cell>
          <cell r="BD348" t="str">
            <v>BEN AROUS</v>
          </cell>
          <cell r="BG348">
            <v>52114833</v>
          </cell>
          <cell r="BH348">
            <v>54195487</v>
          </cell>
          <cell r="BJ348" t="str">
            <v>MHAMDIA</v>
          </cell>
          <cell r="BK348" t="str">
            <v>A-CA</v>
          </cell>
          <cell r="BN348" t="str">
            <v>07080013810553650086</v>
          </cell>
          <cell r="BO348" t="str">
            <v>TAKOUT HIBA</v>
          </cell>
          <cell r="BP348">
            <v>347</v>
          </cell>
          <cell r="BR348" t="str">
            <v>EN POSTE FAURCIA</v>
          </cell>
          <cell r="BU348" t="str">
            <v>Non-Actif</v>
          </cell>
        </row>
        <row r="349">
          <cell r="B349">
            <v>348</v>
          </cell>
          <cell r="C349" t="str">
            <v>Mlle</v>
          </cell>
          <cell r="D349" t="str">
            <v>FERCHICHI RAHMA</v>
          </cell>
          <cell r="E349" t="str">
            <v>SAGE Tunisia</v>
          </cell>
          <cell r="F349" t="str">
            <v>PRODUCTION</v>
          </cell>
          <cell r="G349" t="str">
            <v>Couturière</v>
          </cell>
          <cell r="H349">
            <v>520</v>
          </cell>
          <cell r="J349" t="str">
            <v>B</v>
          </cell>
          <cell r="K349" t="str">
            <v>DIRECTS</v>
          </cell>
          <cell r="L349" t="str">
            <v>Variable cost at standard</v>
          </cell>
          <cell r="M349" t="str">
            <v>OUVRIERE SPECIALISE</v>
          </cell>
          <cell r="N349">
            <v>44119</v>
          </cell>
          <cell r="P349">
            <v>-1192</v>
          </cell>
          <cell r="Q349">
            <v>44508</v>
          </cell>
          <cell r="R349" t="str">
            <v>fin de contrat</v>
          </cell>
          <cell r="T349" t="str">
            <v>CDD</v>
          </cell>
          <cell r="U349" t="str">
            <v>Contractuel</v>
          </cell>
          <cell r="V349">
            <v>44470</v>
          </cell>
          <cell r="W349">
            <v>44530</v>
          </cell>
          <cell r="Z349">
            <v>44119</v>
          </cell>
          <cell r="AA349">
            <v>10</v>
          </cell>
          <cell r="AB349">
            <v>2020</v>
          </cell>
          <cell r="AC349">
            <v>2024</v>
          </cell>
          <cell r="AD349">
            <v>4.3916666666666666</v>
          </cell>
          <cell r="AE349" t="str">
            <v>&gt; 4</v>
          </cell>
          <cell r="AF349">
            <v>35681</v>
          </cell>
          <cell r="AG349">
            <v>27.509589041095889</v>
          </cell>
          <cell r="AH349" t="str">
            <v>&gt;25&lt; 35</v>
          </cell>
          <cell r="AI349">
            <v>17235283</v>
          </cell>
          <cell r="AJ349" t="str">
            <v>01</v>
          </cell>
          <cell r="AK349" t="str">
            <v>07216984</v>
          </cell>
          <cell r="AL349">
            <v>43624</v>
          </cell>
          <cell r="AM349" t="str">
            <v>FEMME</v>
          </cell>
          <cell r="AN349" t="str">
            <v>Célibataire</v>
          </cell>
          <cell r="AQ349">
            <v>3</v>
          </cell>
          <cell r="AR349">
            <v>1</v>
          </cell>
          <cell r="AS349">
            <v>44484.25</v>
          </cell>
          <cell r="AT349" t="str">
            <v>Horaire</v>
          </cell>
          <cell r="AU349">
            <v>3.1930000000000001</v>
          </cell>
          <cell r="AV349" t="str">
            <v>07</v>
          </cell>
          <cell r="AW349" t="str">
            <v>04301</v>
          </cell>
          <cell r="AX349" t="str">
            <v>01105526431</v>
          </cell>
          <cell r="AY349">
            <v>36</v>
          </cell>
          <cell r="AZ349" t="str">
            <v>AMEN BANK</v>
          </cell>
          <cell r="BA349" t="str">
            <v>07043010110552643136</v>
          </cell>
          <cell r="BB349">
            <v>20</v>
          </cell>
          <cell r="BC349" t="str">
            <v>4 RUE 10431 OUARDIA 6</v>
          </cell>
          <cell r="BD349" t="str">
            <v>TUNIS</v>
          </cell>
          <cell r="BF349" t="str">
            <v>OK-21</v>
          </cell>
          <cell r="BG349">
            <v>23159489</v>
          </cell>
          <cell r="BH349">
            <v>50046399</v>
          </cell>
          <cell r="BJ349" t="str">
            <v>Arrêt 24</v>
          </cell>
          <cell r="BK349" t="str">
            <v>B-520</v>
          </cell>
          <cell r="BN349" t="str">
            <v>07043010110552643136</v>
          </cell>
          <cell r="BO349" t="str">
            <v>FERCHICHI RAHMA</v>
          </cell>
          <cell r="BP349">
            <v>348</v>
          </cell>
          <cell r="BU349" t="str">
            <v>Non-Actif</v>
          </cell>
        </row>
        <row r="350">
          <cell r="B350">
            <v>349</v>
          </cell>
          <cell r="C350" t="str">
            <v>Madame</v>
          </cell>
          <cell r="D350" t="str">
            <v>HIDOUSSI MOUNA</v>
          </cell>
          <cell r="E350" t="str">
            <v>SAGE Tunisia</v>
          </cell>
          <cell r="F350" t="str">
            <v>PRODUCTION</v>
          </cell>
          <cell r="G350" t="str">
            <v>Couturière</v>
          </cell>
          <cell r="K350" t="str">
            <v>DIRECTS</v>
          </cell>
          <cell r="L350" t="str">
            <v>Variable cost at standard</v>
          </cell>
          <cell r="M350" t="str">
            <v>OUVRIERE SPECIALISE</v>
          </cell>
          <cell r="N350">
            <v>44120</v>
          </cell>
          <cell r="P350">
            <v>-1557</v>
          </cell>
          <cell r="Q350">
            <v>44128</v>
          </cell>
          <cell r="R350" t="str">
            <v xml:space="preserve">abandon de poste </v>
          </cell>
          <cell r="T350" t="str">
            <v>CDD</v>
          </cell>
          <cell r="U350" t="str">
            <v>Contractuel</v>
          </cell>
          <cell r="V350">
            <v>44120</v>
          </cell>
          <cell r="W350">
            <v>44165</v>
          </cell>
          <cell r="Z350">
            <v>44120</v>
          </cell>
          <cell r="AA350">
            <v>10</v>
          </cell>
          <cell r="AB350">
            <v>2020</v>
          </cell>
          <cell r="AC350">
            <v>2024</v>
          </cell>
          <cell r="AD350">
            <v>4.3888888888888893</v>
          </cell>
          <cell r="AE350" t="str">
            <v>&gt; 4</v>
          </cell>
          <cell r="AF350">
            <v>28339</v>
          </cell>
          <cell r="AG350">
            <v>47.624657534246573</v>
          </cell>
          <cell r="AH350" t="str">
            <v>&gt;45&lt; 55</v>
          </cell>
          <cell r="AI350">
            <v>11833866</v>
          </cell>
          <cell r="AJ350" t="str">
            <v>04</v>
          </cell>
          <cell r="AK350" t="str">
            <v>02317233</v>
          </cell>
          <cell r="AL350">
            <v>43789</v>
          </cell>
          <cell r="AM350" t="str">
            <v>FEMME</v>
          </cell>
          <cell r="AN350" t="str">
            <v>Marié(e)</v>
          </cell>
          <cell r="AO350">
            <v>2</v>
          </cell>
          <cell r="AQ350">
            <v>3</v>
          </cell>
          <cell r="AR350">
            <v>1</v>
          </cell>
          <cell r="AS350">
            <v>44485.25</v>
          </cell>
          <cell r="AT350" t="str">
            <v>Horaire</v>
          </cell>
          <cell r="AU350">
            <v>3.1930000000000001</v>
          </cell>
          <cell r="AV350">
            <v>17</v>
          </cell>
          <cell r="AW350" t="str">
            <v>00100</v>
          </cell>
          <cell r="AX350" t="str">
            <v>00002901399</v>
          </cell>
          <cell r="AY350">
            <v>92</v>
          </cell>
          <cell r="AZ350" t="str">
            <v>LA POSTE</v>
          </cell>
          <cell r="BA350" t="str">
            <v>17001000000290139992</v>
          </cell>
          <cell r="BB350">
            <v>20</v>
          </cell>
          <cell r="BC350" t="str">
            <v>13 RUE 76 ZAHROUNI</v>
          </cell>
          <cell r="BD350" t="str">
            <v>TUNIS</v>
          </cell>
          <cell r="BG350">
            <v>20296192</v>
          </cell>
          <cell r="BH350">
            <v>25234944</v>
          </cell>
          <cell r="BJ350" t="str">
            <v>ZAHROUNI</v>
          </cell>
          <cell r="BK350" t="str">
            <v>-</v>
          </cell>
          <cell r="BN350" t="str">
            <v>17001000000290139992</v>
          </cell>
          <cell r="BO350" t="str">
            <v>HIDOUSSI MOUNA</v>
          </cell>
          <cell r="BP350">
            <v>349</v>
          </cell>
          <cell r="BU350" t="str">
            <v>Non-Actif</v>
          </cell>
        </row>
        <row r="351">
          <cell r="B351">
            <v>350</v>
          </cell>
          <cell r="C351" t="str">
            <v>Madame</v>
          </cell>
          <cell r="D351" t="str">
            <v>JEMAI JIHEN</v>
          </cell>
          <cell r="E351" t="str">
            <v>SAGE Tunisia</v>
          </cell>
          <cell r="F351" t="str">
            <v>PRODUCTION</v>
          </cell>
          <cell r="G351" t="str">
            <v>Couturière</v>
          </cell>
          <cell r="H351">
            <v>520</v>
          </cell>
          <cell r="J351" t="str">
            <v>A</v>
          </cell>
          <cell r="K351" t="str">
            <v>DIRECTS</v>
          </cell>
          <cell r="L351" t="str">
            <v>Variable cost at standard</v>
          </cell>
          <cell r="M351" t="str">
            <v>OUVRIERE SPECIALISE</v>
          </cell>
          <cell r="N351">
            <v>44120</v>
          </cell>
          <cell r="P351">
            <v>-918</v>
          </cell>
          <cell r="Q351">
            <v>44805</v>
          </cell>
          <cell r="R351" t="str">
            <v>Mariage</v>
          </cell>
          <cell r="T351" t="str">
            <v>CDD</v>
          </cell>
          <cell r="U351" t="str">
            <v>Contractuel</v>
          </cell>
          <cell r="V351">
            <v>44713</v>
          </cell>
          <cell r="W351">
            <v>44804</v>
          </cell>
          <cell r="Z351">
            <v>44120</v>
          </cell>
          <cell r="AA351">
            <v>10</v>
          </cell>
          <cell r="AB351">
            <v>2020</v>
          </cell>
          <cell r="AC351">
            <v>2024</v>
          </cell>
          <cell r="AD351">
            <v>4.3888888888888893</v>
          </cell>
          <cell r="AE351" t="str">
            <v>&gt; 4</v>
          </cell>
          <cell r="AF351">
            <v>31273</v>
          </cell>
          <cell r="AG351">
            <v>39.586301369863016</v>
          </cell>
          <cell r="AH351" t="str">
            <v>&gt;35&lt; 45</v>
          </cell>
          <cell r="AI351">
            <v>15254848</v>
          </cell>
          <cell r="AJ351" t="str">
            <v>02</v>
          </cell>
          <cell r="AK351" t="str">
            <v>07393814</v>
          </cell>
          <cell r="AL351">
            <v>43735</v>
          </cell>
          <cell r="AM351" t="str">
            <v>FEMME</v>
          </cell>
          <cell r="AN351" t="str">
            <v>Divorcée</v>
          </cell>
          <cell r="AO351">
            <v>1</v>
          </cell>
          <cell r="AQ351">
            <v>3</v>
          </cell>
          <cell r="AR351">
            <v>2</v>
          </cell>
          <cell r="AS351">
            <v>44850.5</v>
          </cell>
          <cell r="AT351" t="str">
            <v>Horaire</v>
          </cell>
          <cell r="AU351">
            <v>3.3159999999999998</v>
          </cell>
          <cell r="AV351" t="str">
            <v>17</v>
          </cell>
          <cell r="AW351" t="str">
            <v>00100</v>
          </cell>
          <cell r="AX351" t="str">
            <v>00002628015</v>
          </cell>
          <cell r="AY351" t="str">
            <v>12</v>
          </cell>
          <cell r="AZ351" t="str">
            <v>LA POSTE</v>
          </cell>
          <cell r="BA351" t="str">
            <v>17001000000262801512</v>
          </cell>
          <cell r="BB351">
            <v>20</v>
          </cell>
          <cell r="BC351" t="str">
            <v>11 RUE CITE SPROLS CITE KHALED IBN EL WALID</v>
          </cell>
          <cell r="BD351" t="str">
            <v>MANOUBA</v>
          </cell>
          <cell r="BE351">
            <v>2086</v>
          </cell>
          <cell r="BF351" t="str">
            <v>OK-21</v>
          </cell>
          <cell r="BG351">
            <v>22797459</v>
          </cell>
          <cell r="BH351">
            <v>20901637</v>
          </cell>
          <cell r="BJ351" t="str">
            <v>TERMUNIS 56</v>
          </cell>
          <cell r="BK351" t="str">
            <v>A-520</v>
          </cell>
          <cell r="BN351" t="str">
            <v>17001000000262801512</v>
          </cell>
          <cell r="BO351" t="str">
            <v>JEMAI JIHEN</v>
          </cell>
          <cell r="BP351">
            <v>350</v>
          </cell>
          <cell r="BU351" t="str">
            <v>Non-Actif</v>
          </cell>
        </row>
        <row r="352">
          <cell r="B352">
            <v>351</v>
          </cell>
          <cell r="C352" t="str">
            <v>Madame</v>
          </cell>
          <cell r="D352" t="str">
            <v>MHAMDI SONIA</v>
          </cell>
          <cell r="E352" t="str">
            <v>SAGE Tunisia</v>
          </cell>
          <cell r="F352" t="str">
            <v>PRODUCTION</v>
          </cell>
          <cell r="G352" t="str">
            <v>Couturière</v>
          </cell>
          <cell r="H352">
            <v>520</v>
          </cell>
          <cell r="J352" t="str">
            <v>B</v>
          </cell>
          <cell r="K352" t="str">
            <v>DIRECTS</v>
          </cell>
          <cell r="L352" t="str">
            <v>Variable cost at standard</v>
          </cell>
          <cell r="M352" t="str">
            <v>OUVRIERE SPECIALISE</v>
          </cell>
          <cell r="N352">
            <v>44120</v>
          </cell>
          <cell r="P352">
            <v>-1071</v>
          </cell>
          <cell r="Q352">
            <v>44621</v>
          </cell>
          <cell r="R352" t="str">
            <v>PRB MANAGER</v>
          </cell>
          <cell r="T352" t="str">
            <v>CDD</v>
          </cell>
          <cell r="U352" t="str">
            <v>Contractuel</v>
          </cell>
          <cell r="V352">
            <v>44593</v>
          </cell>
          <cell r="W352">
            <v>44651</v>
          </cell>
          <cell r="Z352">
            <v>44120</v>
          </cell>
          <cell r="AA352">
            <v>10</v>
          </cell>
          <cell r="AB352">
            <v>2020</v>
          </cell>
          <cell r="AC352">
            <v>2024</v>
          </cell>
          <cell r="AD352">
            <v>4.3888888888888893</v>
          </cell>
          <cell r="AE352" t="str">
            <v>&gt; 4</v>
          </cell>
          <cell r="AF352">
            <v>29019</v>
          </cell>
          <cell r="AG352">
            <v>45.761643835616439</v>
          </cell>
          <cell r="AH352" t="str">
            <v>&gt;45&lt; 55</v>
          </cell>
          <cell r="AI352">
            <v>12725326</v>
          </cell>
          <cell r="AJ352" t="str">
            <v>05</v>
          </cell>
          <cell r="AK352" t="str">
            <v>07076606</v>
          </cell>
          <cell r="AL352">
            <v>43393</v>
          </cell>
          <cell r="AM352" t="str">
            <v>FEMME</v>
          </cell>
          <cell r="AN352" t="str">
            <v>Marié(e)</v>
          </cell>
          <cell r="AO352">
            <v>2</v>
          </cell>
          <cell r="AQ352">
            <v>3</v>
          </cell>
          <cell r="AR352">
            <v>1</v>
          </cell>
          <cell r="AS352">
            <v>44485.25</v>
          </cell>
          <cell r="AT352" t="str">
            <v>Horaire</v>
          </cell>
          <cell r="AU352">
            <v>3.1930000000000001</v>
          </cell>
          <cell r="AV352" t="str">
            <v>05</v>
          </cell>
          <cell r="AW352" t="str">
            <v>60200</v>
          </cell>
          <cell r="AX352" t="str">
            <v>00735832050</v>
          </cell>
          <cell r="AY352" t="str">
            <v>84</v>
          </cell>
          <cell r="AZ352" t="str">
            <v>BT</v>
          </cell>
          <cell r="BA352" t="str">
            <v>05602000073583205084</v>
          </cell>
          <cell r="BB352">
            <v>20</v>
          </cell>
          <cell r="BC352" t="str">
            <v>137 BUS NOUVEAU LOTISSEMENT SAINT JACK</v>
          </cell>
          <cell r="BD352" t="str">
            <v>NOUVELLE MEDINA</v>
          </cell>
          <cell r="BF352" t="str">
            <v>OK-21</v>
          </cell>
          <cell r="BG352">
            <v>29305636</v>
          </cell>
          <cell r="BJ352" t="str">
            <v>YASMINETTE</v>
          </cell>
          <cell r="BK352" t="str">
            <v>B-520</v>
          </cell>
          <cell r="BN352" t="str">
            <v>05602000073583205084</v>
          </cell>
          <cell r="BO352" t="str">
            <v>MHAMDI SONIA</v>
          </cell>
          <cell r="BP352">
            <v>351</v>
          </cell>
          <cell r="BU352" t="str">
            <v>Non-Actif</v>
          </cell>
        </row>
        <row r="353">
          <cell r="B353">
            <v>352</v>
          </cell>
          <cell r="C353" t="str">
            <v>Mlle</v>
          </cell>
          <cell r="D353" t="str">
            <v>SOUIBI HAJER</v>
          </cell>
          <cell r="E353" t="str">
            <v>SAGE Tunisia</v>
          </cell>
          <cell r="F353" t="str">
            <v>PRODUCTION</v>
          </cell>
          <cell r="G353" t="str">
            <v>Couturière</v>
          </cell>
          <cell r="H353" t="str">
            <v>SA</v>
          </cell>
          <cell r="J353" t="str">
            <v>B</v>
          </cell>
          <cell r="K353" t="str">
            <v>DIRECTS</v>
          </cell>
          <cell r="L353" t="str">
            <v>Variable cost at standard</v>
          </cell>
          <cell r="M353" t="str">
            <v>OUVRIERE SPECIALISE</v>
          </cell>
          <cell r="N353">
            <v>44139</v>
          </cell>
          <cell r="P353">
            <v>-1436</v>
          </cell>
          <cell r="Q353">
            <v>44228</v>
          </cell>
          <cell r="R353" t="str">
            <v xml:space="preserve">abandon de poste </v>
          </cell>
          <cell r="T353" t="str">
            <v>CDD</v>
          </cell>
          <cell r="U353" t="str">
            <v>Contractuel</v>
          </cell>
          <cell r="V353">
            <v>44228</v>
          </cell>
          <cell r="W353">
            <v>44286</v>
          </cell>
          <cell r="Z353">
            <v>44139</v>
          </cell>
          <cell r="AA353">
            <v>11</v>
          </cell>
          <cell r="AB353">
            <v>2020</v>
          </cell>
          <cell r="AC353">
            <v>2024</v>
          </cell>
          <cell r="AD353">
            <v>4.3388888888888886</v>
          </cell>
          <cell r="AE353" t="str">
            <v>&gt; 4</v>
          </cell>
          <cell r="AF353">
            <v>32868</v>
          </cell>
          <cell r="AG353">
            <v>35.216438356164382</v>
          </cell>
          <cell r="AH353" t="str">
            <v>&gt;35&lt; 45</v>
          </cell>
          <cell r="AI353">
            <v>16280644</v>
          </cell>
          <cell r="AJ353" t="str">
            <v>02</v>
          </cell>
          <cell r="AK353" t="str">
            <v>09177169</v>
          </cell>
          <cell r="AL353">
            <v>44060</v>
          </cell>
          <cell r="AM353" t="str">
            <v>FEMME</v>
          </cell>
          <cell r="AN353" t="str">
            <v>Célibataire</v>
          </cell>
          <cell r="AQ353">
            <v>3</v>
          </cell>
          <cell r="AR353">
            <v>1</v>
          </cell>
          <cell r="AS353">
            <v>44504.25</v>
          </cell>
          <cell r="AT353" t="str">
            <v>Horaire</v>
          </cell>
          <cell r="AU353">
            <v>3.1930000000000001</v>
          </cell>
          <cell r="AV353">
            <v>17</v>
          </cell>
          <cell r="AW353" t="str">
            <v>00100</v>
          </cell>
          <cell r="AX353" t="str">
            <v>00002993268</v>
          </cell>
          <cell r="AY353">
            <v>62</v>
          </cell>
          <cell r="AZ353" t="str">
            <v>LA POSTE</v>
          </cell>
          <cell r="BA353" t="str">
            <v>17001000000299326862</v>
          </cell>
          <cell r="BB353">
            <v>20</v>
          </cell>
          <cell r="BC353" t="str">
            <v>RAS EL OUED BOUZANA</v>
          </cell>
          <cell r="BD353" t="str">
            <v>NEFZA</v>
          </cell>
          <cell r="BG353">
            <v>92289256</v>
          </cell>
          <cell r="BH353">
            <v>46323804</v>
          </cell>
          <cell r="BJ353" t="str">
            <v>TERMINUS 56</v>
          </cell>
          <cell r="BK353" t="str">
            <v>B-SA</v>
          </cell>
          <cell r="BN353" t="str">
            <v>17001000000299326862</v>
          </cell>
          <cell r="BO353" t="str">
            <v>SOUIBI HAJER</v>
          </cell>
          <cell r="BP353">
            <v>352</v>
          </cell>
          <cell r="BU353" t="str">
            <v>Non-Actif</v>
          </cell>
        </row>
        <row r="354">
          <cell r="B354">
            <v>353</v>
          </cell>
          <cell r="C354" t="str">
            <v>Madame</v>
          </cell>
          <cell r="D354" t="str">
            <v>AYARI ZEINEB</v>
          </cell>
          <cell r="E354" t="str">
            <v>SAGE Tunisia</v>
          </cell>
          <cell r="F354" t="str">
            <v>PRODUCTION</v>
          </cell>
          <cell r="G354" t="str">
            <v>Couturière</v>
          </cell>
          <cell r="H354" t="str">
            <v>P6 AV</v>
          </cell>
          <cell r="I354" t="str">
            <v>Issam Ouni</v>
          </cell>
          <cell r="J354" t="str">
            <v>B</v>
          </cell>
          <cell r="K354" t="str">
            <v>DIRECTS</v>
          </cell>
          <cell r="L354" t="str">
            <v>Variable cost at standard</v>
          </cell>
          <cell r="M354" t="str">
            <v>OUVRIERE SPECIALISE</v>
          </cell>
          <cell r="N354">
            <v>44120</v>
          </cell>
          <cell r="O354">
            <v>45565</v>
          </cell>
          <cell r="P354" t="str">
            <v/>
          </cell>
          <cell r="T354" t="str">
            <v>CDI</v>
          </cell>
          <cell r="U354" t="str">
            <v>Titulaire</v>
          </cell>
          <cell r="V354">
            <v>45536</v>
          </cell>
          <cell r="Z354">
            <v>44120</v>
          </cell>
          <cell r="AA354">
            <v>10</v>
          </cell>
          <cell r="AB354">
            <v>2020</v>
          </cell>
          <cell r="AC354">
            <v>2024</v>
          </cell>
          <cell r="AD354">
            <v>4.3888888888888893</v>
          </cell>
          <cell r="AE354" t="str">
            <v>&gt; 4</v>
          </cell>
          <cell r="AF354">
            <v>29777</v>
          </cell>
          <cell r="AG354">
            <v>43.684931506849317</v>
          </cell>
          <cell r="AH354" t="str">
            <v>&gt;35&lt; 45</v>
          </cell>
          <cell r="AI354">
            <v>12514523</v>
          </cell>
          <cell r="AJ354" t="str">
            <v>04</v>
          </cell>
          <cell r="AK354" t="str">
            <v>07362797</v>
          </cell>
          <cell r="AL354">
            <v>42795</v>
          </cell>
          <cell r="AM354" t="str">
            <v>FEMME</v>
          </cell>
          <cell r="AN354" t="str">
            <v>Marié(e)</v>
          </cell>
          <cell r="AO354">
            <v>2</v>
          </cell>
          <cell r="AQ354">
            <v>3</v>
          </cell>
          <cell r="AR354">
            <v>3</v>
          </cell>
          <cell r="AS354">
            <v>45215.75</v>
          </cell>
          <cell r="AT354" t="str">
            <v>Horaire</v>
          </cell>
          <cell r="AU354">
            <v>3.3210000000000002</v>
          </cell>
          <cell r="AV354" t="str">
            <v>17</v>
          </cell>
          <cell r="AW354" t="str">
            <v>00100</v>
          </cell>
          <cell r="AX354" t="str">
            <v>00002968637</v>
          </cell>
          <cell r="AY354" t="str">
            <v>41</v>
          </cell>
          <cell r="AZ354" t="str">
            <v>LA POSTE</v>
          </cell>
          <cell r="BA354" t="str">
            <v>17001000000296863741</v>
          </cell>
          <cell r="BB354">
            <v>20</v>
          </cell>
          <cell r="BC354" t="str">
            <v>CITE KHALED IBN EL WALID</v>
          </cell>
          <cell r="BD354" t="str">
            <v>MANOUBA</v>
          </cell>
          <cell r="BG354">
            <v>50870877</v>
          </cell>
          <cell r="BJ354" t="str">
            <v>TERMUNIS 56</v>
          </cell>
          <cell r="BK354" t="str">
            <v>B-P6 AV</v>
          </cell>
          <cell r="BL354" t="str">
            <v>1.1</v>
          </cell>
          <cell r="BN354" t="str">
            <v>17001000000296863741</v>
          </cell>
          <cell r="BO354" t="str">
            <v>AYARI ZEINEB</v>
          </cell>
          <cell r="BP354">
            <v>353</v>
          </cell>
          <cell r="BR354" t="e">
            <v>#N/A</v>
          </cell>
          <cell r="BT354">
            <v>82</v>
          </cell>
          <cell r="BU354" t="str">
            <v>si</v>
          </cell>
          <cell r="BV354" t="str">
            <v>P6 AV B SA</v>
          </cell>
        </row>
        <row r="355">
          <cell r="B355">
            <v>354</v>
          </cell>
          <cell r="C355" t="str">
            <v>Mlle</v>
          </cell>
          <cell r="D355" t="str">
            <v>AMRI SAFA</v>
          </cell>
          <cell r="E355" t="str">
            <v>SAGE Tunisia</v>
          </cell>
          <cell r="F355" t="str">
            <v>PRODUCTION</v>
          </cell>
          <cell r="G355" t="str">
            <v>Couturière</v>
          </cell>
          <cell r="H355" t="str">
            <v>SA</v>
          </cell>
          <cell r="J355" t="str">
            <v>B</v>
          </cell>
          <cell r="K355" t="str">
            <v>DIRECTS</v>
          </cell>
          <cell r="L355" t="str">
            <v>Variable cost at standard</v>
          </cell>
          <cell r="M355" t="str">
            <v>OUVRIERE SPECIALISE</v>
          </cell>
          <cell r="N355">
            <v>44120</v>
          </cell>
          <cell r="P355">
            <v>-1495</v>
          </cell>
          <cell r="Q355">
            <v>44218</v>
          </cell>
          <cell r="R355" t="str">
            <v xml:space="preserve">abandon de poste </v>
          </cell>
          <cell r="T355" t="str">
            <v>CDD</v>
          </cell>
          <cell r="U355" t="str">
            <v>Contractuel</v>
          </cell>
          <cell r="V355">
            <v>44197</v>
          </cell>
          <cell r="W355">
            <v>44227</v>
          </cell>
          <cell r="Z355">
            <v>44120</v>
          </cell>
          <cell r="AA355">
            <v>10</v>
          </cell>
          <cell r="AB355">
            <v>2020</v>
          </cell>
          <cell r="AC355">
            <v>2024</v>
          </cell>
          <cell r="AD355">
            <v>4.3888888888888893</v>
          </cell>
          <cell r="AE355" t="str">
            <v>&gt; 4</v>
          </cell>
          <cell r="AF355">
            <v>33610</v>
          </cell>
          <cell r="AG355">
            <v>33.183561643835617</v>
          </cell>
          <cell r="AH355" t="str">
            <v>&gt;25&lt; 35</v>
          </cell>
          <cell r="AI355">
            <v>17212966</v>
          </cell>
          <cell r="AJ355" t="str">
            <v>04</v>
          </cell>
          <cell r="AK355" t="str">
            <v>07194897</v>
          </cell>
          <cell r="AL355">
            <v>43305</v>
          </cell>
          <cell r="AM355" t="str">
            <v>FEMME</v>
          </cell>
          <cell r="AN355" t="str">
            <v>Célibataire</v>
          </cell>
          <cell r="AQ355">
            <v>3</v>
          </cell>
          <cell r="AR355">
            <v>1</v>
          </cell>
          <cell r="AS355">
            <v>44485.25</v>
          </cell>
          <cell r="AT355" t="str">
            <v>Horaire</v>
          </cell>
          <cell r="AU355">
            <v>3.1930000000000001</v>
          </cell>
          <cell r="AV355" t="str">
            <v>07</v>
          </cell>
          <cell r="AW355" t="str">
            <v>01800</v>
          </cell>
          <cell r="AX355">
            <v>86105533960</v>
          </cell>
          <cell r="AY355">
            <v>86</v>
          </cell>
          <cell r="AZ355" t="str">
            <v>AMEN BANK</v>
          </cell>
          <cell r="BA355" t="str">
            <v>07018008610553396086</v>
          </cell>
          <cell r="BB355">
            <v>20</v>
          </cell>
          <cell r="BC355" t="str">
            <v>IMM IBN EL JAZZAR A8C 14</v>
          </cell>
          <cell r="BD355" t="str">
            <v>MOUROUJ 1</v>
          </cell>
          <cell r="BE355">
            <v>2074</v>
          </cell>
          <cell r="BG355">
            <v>25776658</v>
          </cell>
          <cell r="BH355">
            <v>46270198</v>
          </cell>
          <cell r="BJ355" t="str">
            <v>MOUROUJ 1</v>
          </cell>
          <cell r="BK355" t="str">
            <v>B-SA</v>
          </cell>
          <cell r="BN355" t="str">
            <v>07018008610553396086</v>
          </cell>
          <cell r="BO355" t="str">
            <v>AMRI SAFA</v>
          </cell>
          <cell r="BP355">
            <v>354</v>
          </cell>
          <cell r="BU355" t="str">
            <v>Non-Actif</v>
          </cell>
        </row>
        <row r="356">
          <cell r="B356">
            <v>355</v>
          </cell>
          <cell r="C356" t="str">
            <v>Mlle</v>
          </cell>
          <cell r="D356" t="str">
            <v>KHLIFI RANIA</v>
          </cell>
          <cell r="E356" t="str">
            <v>SAGE Tunisia</v>
          </cell>
          <cell r="F356" t="str">
            <v>PRODUCTION</v>
          </cell>
          <cell r="G356" t="str">
            <v>Couturière</v>
          </cell>
          <cell r="H356" t="str">
            <v>SA</v>
          </cell>
          <cell r="J356" t="str">
            <v>B</v>
          </cell>
          <cell r="K356" t="str">
            <v>DIRECTS</v>
          </cell>
          <cell r="L356" t="str">
            <v>Variable cost at standard</v>
          </cell>
          <cell r="M356" t="str">
            <v>OUVRIERE SPECIALISE</v>
          </cell>
          <cell r="N356">
            <v>44139</v>
          </cell>
          <cell r="P356">
            <v>-1436</v>
          </cell>
          <cell r="Q356">
            <v>44233</v>
          </cell>
          <cell r="R356" t="str">
            <v xml:space="preserve">abandon de poste </v>
          </cell>
          <cell r="T356" t="str">
            <v>CDD</v>
          </cell>
          <cell r="U356" t="str">
            <v>Contractuel</v>
          </cell>
          <cell r="V356">
            <v>44228</v>
          </cell>
          <cell r="W356">
            <v>44286</v>
          </cell>
          <cell r="Z356">
            <v>44139</v>
          </cell>
          <cell r="AA356">
            <v>11</v>
          </cell>
          <cell r="AB356">
            <v>2020</v>
          </cell>
          <cell r="AC356">
            <v>2024</v>
          </cell>
          <cell r="AD356">
            <v>4.3388888888888886</v>
          </cell>
          <cell r="AE356" t="str">
            <v>&gt; 4</v>
          </cell>
          <cell r="AF356">
            <v>35628</v>
          </cell>
          <cell r="AG356">
            <v>27.654794520547945</v>
          </cell>
          <cell r="AH356" t="str">
            <v>&gt;25&lt; 35</v>
          </cell>
          <cell r="AI356">
            <v>16927429</v>
          </cell>
          <cell r="AJ356" t="str">
            <v>09</v>
          </cell>
          <cell r="AK356">
            <v>12350219</v>
          </cell>
          <cell r="AL356">
            <v>42633</v>
          </cell>
          <cell r="AM356" t="str">
            <v>FEMME</v>
          </cell>
          <cell r="AN356" t="str">
            <v>Célibataire</v>
          </cell>
          <cell r="AQ356">
            <v>3</v>
          </cell>
          <cell r="AR356">
            <v>1</v>
          </cell>
          <cell r="AS356">
            <v>44504.25</v>
          </cell>
          <cell r="AT356" t="str">
            <v>Horaire</v>
          </cell>
          <cell r="AU356">
            <v>3.1930000000000001</v>
          </cell>
          <cell r="AV356">
            <v>17</v>
          </cell>
          <cell r="AW356" t="str">
            <v>00100</v>
          </cell>
          <cell r="AX356" t="str">
            <v>00002976517</v>
          </cell>
          <cell r="AY356">
            <v>69</v>
          </cell>
          <cell r="AZ356" t="str">
            <v>LA POSTE</v>
          </cell>
          <cell r="BA356" t="str">
            <v>17001000000297651769</v>
          </cell>
          <cell r="BB356">
            <v>20</v>
          </cell>
          <cell r="BC356" t="str">
            <v>BIR LAKHDHAR BOUSALEM</v>
          </cell>
          <cell r="BD356" t="str">
            <v>JENDOUBA</v>
          </cell>
          <cell r="BG356">
            <v>50503756</v>
          </cell>
          <cell r="BH356">
            <v>52548248</v>
          </cell>
          <cell r="BJ356" t="str">
            <v>TERMINUS 56</v>
          </cell>
          <cell r="BK356" t="str">
            <v>B-SA</v>
          </cell>
          <cell r="BN356" t="str">
            <v>17001000000297651769</v>
          </cell>
          <cell r="BO356" t="str">
            <v>KHLIFI RANIA</v>
          </cell>
          <cell r="BP356">
            <v>355</v>
          </cell>
          <cell r="BU356" t="str">
            <v>Non-Actif</v>
          </cell>
        </row>
        <row r="357">
          <cell r="B357">
            <v>356</v>
          </cell>
          <cell r="C357" t="str">
            <v>Madame</v>
          </cell>
          <cell r="D357" t="str">
            <v>ARGOUBI LAMIA</v>
          </cell>
          <cell r="E357" t="str">
            <v>SAGE Tunisia</v>
          </cell>
          <cell r="F357" t="str">
            <v>PRODUCTION</v>
          </cell>
          <cell r="G357" t="str">
            <v>Couturière</v>
          </cell>
          <cell r="H357">
            <v>560</v>
          </cell>
          <cell r="I357" t="str">
            <v>Mabrourk Ben Moussa</v>
          </cell>
          <cell r="J357" t="str">
            <v>A</v>
          </cell>
          <cell r="K357" t="str">
            <v>DIRECTS</v>
          </cell>
          <cell r="L357" t="str">
            <v>Variable cost at standard</v>
          </cell>
          <cell r="M357" t="str">
            <v>OUVRIERE SPECIALISE</v>
          </cell>
          <cell r="N357">
            <v>44120</v>
          </cell>
          <cell r="O357">
            <v>45565</v>
          </cell>
          <cell r="P357" t="str">
            <v/>
          </cell>
          <cell r="T357" t="str">
            <v>CDI</v>
          </cell>
          <cell r="U357" t="str">
            <v>Titulaire</v>
          </cell>
          <cell r="V357">
            <v>45536</v>
          </cell>
          <cell r="Z357">
            <v>44120</v>
          </cell>
          <cell r="AA357">
            <v>10</v>
          </cell>
          <cell r="AB357">
            <v>2020</v>
          </cell>
          <cell r="AC357">
            <v>2024</v>
          </cell>
          <cell r="AD357">
            <v>4.3888888888888893</v>
          </cell>
          <cell r="AE357" t="str">
            <v>&gt; 4</v>
          </cell>
          <cell r="AF357">
            <v>27186</v>
          </cell>
          <cell r="AG357">
            <v>50.783561643835618</v>
          </cell>
          <cell r="AH357" t="str">
            <v>&gt;45&lt; 55</v>
          </cell>
          <cell r="AI357">
            <v>11770232</v>
          </cell>
          <cell r="AJ357" t="str">
            <v>05</v>
          </cell>
          <cell r="AK357" t="str">
            <v>04651793</v>
          </cell>
          <cell r="AL357">
            <v>43245</v>
          </cell>
          <cell r="AM357" t="str">
            <v>FEMME</v>
          </cell>
          <cell r="AN357" t="str">
            <v>Marié(e)</v>
          </cell>
          <cell r="AO357">
            <v>5</v>
          </cell>
          <cell r="AQ357">
            <v>3</v>
          </cell>
          <cell r="AR357">
            <v>3</v>
          </cell>
          <cell r="AS357">
            <v>45215.75</v>
          </cell>
          <cell r="AT357" t="str">
            <v>Horaire</v>
          </cell>
          <cell r="AU357">
            <v>3.3210000000000002</v>
          </cell>
          <cell r="AV357" t="str">
            <v>17</v>
          </cell>
          <cell r="AW357" t="str">
            <v>00000</v>
          </cell>
          <cell r="AX357" t="str">
            <v>00000289846</v>
          </cell>
          <cell r="AY357" t="str">
            <v>09</v>
          </cell>
          <cell r="AZ357" t="str">
            <v>LA POSTE</v>
          </cell>
          <cell r="BA357" t="str">
            <v>17000000000028984609</v>
          </cell>
          <cell r="BB357">
            <v>20</v>
          </cell>
          <cell r="BC357" t="str">
            <v>61 RUE 4282 CITE EL FEHRI</v>
          </cell>
          <cell r="BD357" t="str">
            <v>EL AGBA</v>
          </cell>
          <cell r="BG357">
            <v>55595003</v>
          </cell>
          <cell r="BH357">
            <v>97065654</v>
          </cell>
          <cell r="BJ357" t="str">
            <v>EL AGBA ABDELMOULA</v>
          </cell>
          <cell r="BK357" t="str">
            <v>A-560</v>
          </cell>
          <cell r="BL357" t="str">
            <v>2.1</v>
          </cell>
          <cell r="BN357" t="str">
            <v>17000000000028984609</v>
          </cell>
          <cell r="BO357" t="str">
            <v>ARGOUBI LAMIA</v>
          </cell>
          <cell r="BP357">
            <v>356</v>
          </cell>
          <cell r="BR357" t="e">
            <v>#N/A</v>
          </cell>
          <cell r="BT357">
            <v>841</v>
          </cell>
          <cell r="BU357" t="str">
            <v>si</v>
          </cell>
          <cell r="BV357" t="str">
            <v>560 A CP</v>
          </cell>
        </row>
        <row r="358">
          <cell r="B358">
            <v>357</v>
          </cell>
          <cell r="C358" t="str">
            <v>Mlle</v>
          </cell>
          <cell r="D358" t="str">
            <v>AOUINI SAOUSSEN</v>
          </cell>
          <cell r="E358" t="str">
            <v>SAGE Tunisia</v>
          </cell>
          <cell r="F358" t="str">
            <v>PRODUCTION</v>
          </cell>
          <cell r="G358" t="str">
            <v>Couturière</v>
          </cell>
          <cell r="H358" t="str">
            <v>P6 AV</v>
          </cell>
          <cell r="I358" t="str">
            <v>EL KADRI MARIEM</v>
          </cell>
          <cell r="J358" t="str">
            <v>A</v>
          </cell>
          <cell r="K358" t="str">
            <v>DIRECTS</v>
          </cell>
          <cell r="L358" t="str">
            <v>Variable cost at standard</v>
          </cell>
          <cell r="M358" t="str">
            <v>OUVRIERE SPECIALISE</v>
          </cell>
          <cell r="N358">
            <v>44120</v>
          </cell>
          <cell r="O358">
            <v>45565</v>
          </cell>
          <cell r="P358" t="str">
            <v/>
          </cell>
          <cell r="T358" t="str">
            <v>CDI</v>
          </cell>
          <cell r="U358" t="str">
            <v>Titulaire</v>
          </cell>
          <cell r="V358">
            <v>45536</v>
          </cell>
          <cell r="Z358">
            <v>44120</v>
          </cell>
          <cell r="AA358">
            <v>10</v>
          </cell>
          <cell r="AB358">
            <v>2020</v>
          </cell>
          <cell r="AC358">
            <v>2024</v>
          </cell>
          <cell r="AD358">
            <v>4.3888888888888893</v>
          </cell>
          <cell r="AE358" t="str">
            <v>&gt; 4</v>
          </cell>
          <cell r="AF358">
            <v>33373</v>
          </cell>
          <cell r="AG358">
            <v>33.832876712328769</v>
          </cell>
          <cell r="AH358" t="str">
            <v>&gt;25&lt; 35</v>
          </cell>
          <cell r="AI358">
            <v>16444786</v>
          </cell>
          <cell r="AJ358" t="str">
            <v>02</v>
          </cell>
          <cell r="AK358" t="str">
            <v>09180289</v>
          </cell>
          <cell r="AL358">
            <v>40169</v>
          </cell>
          <cell r="AM358" t="str">
            <v>FEMME</v>
          </cell>
          <cell r="AN358" t="str">
            <v>Célibataire</v>
          </cell>
          <cell r="AQ358">
            <v>3</v>
          </cell>
          <cell r="AR358">
            <v>3</v>
          </cell>
          <cell r="AS358">
            <v>45215.75</v>
          </cell>
          <cell r="AT358" t="str">
            <v>Horaire</v>
          </cell>
          <cell r="AU358">
            <v>3.3210000000000002</v>
          </cell>
          <cell r="AV358" t="str">
            <v>17</v>
          </cell>
          <cell r="AW358">
            <v>53594</v>
          </cell>
          <cell r="AX358" t="str">
            <v>01734131630</v>
          </cell>
          <cell r="AY358" t="str">
            <v>64</v>
          </cell>
          <cell r="AZ358" t="str">
            <v>LA POSTE</v>
          </cell>
          <cell r="BA358" t="str">
            <v>17535940173413163064</v>
          </cell>
          <cell r="BB358">
            <v>20</v>
          </cell>
          <cell r="BC358" t="str">
            <v>RUE TEBOULTECH TEBOURBA</v>
          </cell>
          <cell r="BD358" t="str">
            <v>MANOUBA</v>
          </cell>
          <cell r="BE358">
            <v>1130</v>
          </cell>
          <cell r="BG358">
            <v>96413506</v>
          </cell>
          <cell r="BH358">
            <v>21671842</v>
          </cell>
          <cell r="BJ358" t="str">
            <v>TEBOLTECH</v>
          </cell>
          <cell r="BK358" t="str">
            <v>A-P6 AV</v>
          </cell>
          <cell r="BL358" t="str">
            <v>1.1</v>
          </cell>
          <cell r="BN358" t="str">
            <v>17535940173413163064</v>
          </cell>
          <cell r="BO358" t="str">
            <v>AOUINI SAOUSSEN</v>
          </cell>
          <cell r="BP358">
            <v>357</v>
          </cell>
          <cell r="BR358" t="e">
            <v>#N/A</v>
          </cell>
          <cell r="BT358">
            <v>313</v>
          </cell>
          <cell r="BU358" t="str">
            <v>si</v>
          </cell>
          <cell r="BV358" t="str">
            <v>P6 AV A SA</v>
          </cell>
        </row>
        <row r="359">
          <cell r="B359">
            <v>358</v>
          </cell>
          <cell r="C359" t="str">
            <v>Madame</v>
          </cell>
          <cell r="D359" t="str">
            <v>MEKNI FAKHR TEJ</v>
          </cell>
          <cell r="E359" t="str">
            <v>SAGE Tunisia</v>
          </cell>
          <cell r="F359" t="str">
            <v>PRODUCTION</v>
          </cell>
          <cell r="G359" t="str">
            <v>Couturière</v>
          </cell>
          <cell r="H359">
            <v>560</v>
          </cell>
          <cell r="J359" t="str">
            <v>A</v>
          </cell>
          <cell r="K359" t="str">
            <v>DIRECTS</v>
          </cell>
          <cell r="L359" t="str">
            <v>Variable cost at standard</v>
          </cell>
          <cell r="M359" t="str">
            <v>OUVRIERE SPECIALISE</v>
          </cell>
          <cell r="N359">
            <v>44120</v>
          </cell>
          <cell r="P359">
            <v>-796</v>
          </cell>
          <cell r="Q359">
            <v>44835</v>
          </cell>
          <cell r="R359" t="str">
            <v xml:space="preserve">abandon de poste </v>
          </cell>
          <cell r="T359" t="str">
            <v>CDD</v>
          </cell>
          <cell r="U359" t="str">
            <v>Contractuel</v>
          </cell>
          <cell r="V359">
            <v>44866</v>
          </cell>
          <cell r="W359">
            <v>44926</v>
          </cell>
          <cell r="Z359">
            <v>44120</v>
          </cell>
          <cell r="AA359">
            <v>10</v>
          </cell>
          <cell r="AB359">
            <v>2020</v>
          </cell>
          <cell r="AC359">
            <v>2024</v>
          </cell>
          <cell r="AD359">
            <v>4.3888888888888893</v>
          </cell>
          <cell r="AE359" t="str">
            <v>&gt; 4</v>
          </cell>
          <cell r="AF359">
            <v>28986</v>
          </cell>
          <cell r="AG359">
            <v>45.852054794520548</v>
          </cell>
          <cell r="AH359" t="str">
            <v>&gt;45&lt; 55</v>
          </cell>
          <cell r="AI359">
            <v>12158587</v>
          </cell>
          <cell r="AJ359" t="str">
            <v>03</v>
          </cell>
          <cell r="AK359" t="str">
            <v>08317472</v>
          </cell>
          <cell r="AL359">
            <v>42262</v>
          </cell>
          <cell r="AM359" t="str">
            <v>FEMME</v>
          </cell>
          <cell r="AN359" t="str">
            <v>Marié(e)</v>
          </cell>
          <cell r="AO359">
            <v>4</v>
          </cell>
          <cell r="AQ359">
            <v>3</v>
          </cell>
          <cell r="AR359">
            <v>2</v>
          </cell>
          <cell r="AS359">
            <v>44850.5</v>
          </cell>
          <cell r="AT359" t="str">
            <v>Horaire</v>
          </cell>
          <cell r="AU359">
            <v>3.3159999999999998</v>
          </cell>
          <cell r="AV359" t="str">
            <v>17</v>
          </cell>
          <cell r="AW359" t="str">
            <v>00100</v>
          </cell>
          <cell r="AX359" t="str">
            <v>00002968055</v>
          </cell>
          <cell r="AY359" t="str">
            <v>41</v>
          </cell>
          <cell r="AZ359" t="str">
            <v>LA POSTE</v>
          </cell>
          <cell r="BA359" t="str">
            <v>17001000000296805541</v>
          </cell>
          <cell r="BB359">
            <v>20</v>
          </cell>
          <cell r="BC359" t="str">
            <v>1 IMPASSE 2 RUE 42355</v>
          </cell>
          <cell r="BD359" t="str">
            <v>EL AGBA</v>
          </cell>
          <cell r="BG359">
            <v>58673401</v>
          </cell>
          <cell r="BH359">
            <v>52664304</v>
          </cell>
          <cell r="BJ359" t="str">
            <v>EL AGBA 1</v>
          </cell>
          <cell r="BK359" t="str">
            <v>A-560</v>
          </cell>
          <cell r="BM359">
            <v>266.63900000000001</v>
          </cell>
          <cell r="BN359" t="str">
            <v>17001000000296805541</v>
          </cell>
          <cell r="BO359" t="str">
            <v>MEKNI FAKHR TEJ</v>
          </cell>
          <cell r="BP359">
            <v>358</v>
          </cell>
          <cell r="BQ359" t="str">
            <v>Salaire  Octobre-22</v>
          </cell>
          <cell r="BU359" t="str">
            <v>Non-Actif</v>
          </cell>
        </row>
        <row r="360">
          <cell r="B360">
            <v>359</v>
          </cell>
          <cell r="C360" t="str">
            <v>Mlle</v>
          </cell>
          <cell r="D360" t="str">
            <v>AKILI OUMAYMA</v>
          </cell>
          <cell r="E360" t="str">
            <v>SAGE Tunisia</v>
          </cell>
          <cell r="F360" t="str">
            <v>PRODUCTION</v>
          </cell>
          <cell r="G360" t="str">
            <v>Couturière</v>
          </cell>
          <cell r="H360">
            <v>560</v>
          </cell>
          <cell r="J360" t="str">
            <v>B</v>
          </cell>
          <cell r="K360" t="str">
            <v>DIRECTS</v>
          </cell>
          <cell r="L360" t="str">
            <v>Variable cost at standard</v>
          </cell>
          <cell r="M360" t="str">
            <v>OUVRIERE SPECIALISE</v>
          </cell>
          <cell r="N360">
            <v>44134</v>
          </cell>
          <cell r="P360">
            <v>-857</v>
          </cell>
          <cell r="Q360">
            <v>44825</v>
          </cell>
          <cell r="R360" t="str">
            <v>Mariage</v>
          </cell>
          <cell r="T360" t="str">
            <v>CDD</v>
          </cell>
          <cell r="U360" t="str">
            <v>Contractuel</v>
          </cell>
          <cell r="V360">
            <v>44805</v>
          </cell>
          <cell r="W360">
            <v>44865</v>
          </cell>
          <cell r="Z360">
            <v>44134</v>
          </cell>
          <cell r="AA360">
            <v>10</v>
          </cell>
          <cell r="AB360">
            <v>2020</v>
          </cell>
          <cell r="AC360">
            <v>2024</v>
          </cell>
          <cell r="AD360">
            <v>4.3499999999999996</v>
          </cell>
          <cell r="AE360" t="str">
            <v>&gt; 4</v>
          </cell>
          <cell r="AF360">
            <v>33083</v>
          </cell>
          <cell r="AG360">
            <v>34.627397260273973</v>
          </cell>
          <cell r="AH360" t="str">
            <v>&gt;25&lt; 35</v>
          </cell>
          <cell r="AI360">
            <v>16442703</v>
          </cell>
          <cell r="AJ360" t="str">
            <v>06</v>
          </cell>
          <cell r="AK360" t="str">
            <v>09175303</v>
          </cell>
          <cell r="AL360">
            <v>40001</v>
          </cell>
          <cell r="AM360" t="str">
            <v>FEMME</v>
          </cell>
          <cell r="AN360" t="str">
            <v>Célibataire</v>
          </cell>
          <cell r="AQ360">
            <v>3</v>
          </cell>
          <cell r="AR360">
            <v>2</v>
          </cell>
          <cell r="AS360">
            <v>44864.5</v>
          </cell>
          <cell r="AT360" t="str">
            <v>Horaire</v>
          </cell>
          <cell r="AU360">
            <v>3.3159999999999998</v>
          </cell>
          <cell r="AV360" t="str">
            <v>04</v>
          </cell>
          <cell r="AW360" t="str">
            <v>02511</v>
          </cell>
          <cell r="AX360" t="str">
            <v>10073346066</v>
          </cell>
          <cell r="AY360" t="str">
            <v>47</v>
          </cell>
          <cell r="AZ360" t="str">
            <v>ATTIJARI BANK</v>
          </cell>
          <cell r="BA360" t="str">
            <v>04025111007334606647</v>
          </cell>
          <cell r="BB360">
            <v>20</v>
          </cell>
          <cell r="BC360" t="str">
            <v>1 RUE SIDI HALFAOUI CHEBBAOU</v>
          </cell>
          <cell r="BD360" t="str">
            <v>OUED ELLIL</v>
          </cell>
          <cell r="BF360" t="str">
            <v>OK-21</v>
          </cell>
          <cell r="BG360">
            <v>56533930</v>
          </cell>
          <cell r="BH360">
            <v>22774152</v>
          </cell>
          <cell r="BJ360" t="str">
            <v>SANHEJA</v>
          </cell>
          <cell r="BK360" t="str">
            <v>B-560</v>
          </cell>
          <cell r="BN360" t="str">
            <v>04025111007334606647</v>
          </cell>
          <cell r="BO360" t="str">
            <v>AKILI OUMAYMA</v>
          </cell>
          <cell r="BP360">
            <v>359</v>
          </cell>
          <cell r="BU360" t="str">
            <v>Non-Actif</v>
          </cell>
        </row>
        <row r="361">
          <cell r="B361">
            <v>360</v>
          </cell>
          <cell r="C361" t="str">
            <v>Mlle</v>
          </cell>
          <cell r="D361" t="str">
            <v>RHIMI WAFA</v>
          </cell>
          <cell r="E361" t="str">
            <v>SAGE Tunisia</v>
          </cell>
          <cell r="F361" t="str">
            <v>PRODUCTION</v>
          </cell>
          <cell r="G361" t="str">
            <v>Couturière</v>
          </cell>
          <cell r="H361" t="str">
            <v>AP-T</v>
          </cell>
          <cell r="J361" t="str">
            <v>B</v>
          </cell>
          <cell r="K361" t="str">
            <v>DIRECTS</v>
          </cell>
          <cell r="L361" t="str">
            <v>Variable cost at standard</v>
          </cell>
          <cell r="M361" t="str">
            <v>OUVRIERE SPECIALISE</v>
          </cell>
          <cell r="N361">
            <v>44121</v>
          </cell>
          <cell r="P361">
            <v>-1526</v>
          </cell>
          <cell r="Q361">
            <v>44182</v>
          </cell>
          <cell r="R361" t="str">
            <v>fin de contrat</v>
          </cell>
          <cell r="T361" t="str">
            <v>CDD</v>
          </cell>
          <cell r="U361" t="str">
            <v>Contractuel</v>
          </cell>
          <cell r="V361">
            <v>44166</v>
          </cell>
          <cell r="W361">
            <v>44196</v>
          </cell>
          <cell r="Z361">
            <v>44121</v>
          </cell>
          <cell r="AA361">
            <v>10</v>
          </cell>
          <cell r="AB361">
            <v>2020</v>
          </cell>
          <cell r="AC361">
            <v>2024</v>
          </cell>
          <cell r="AD361">
            <v>4.3861111111111111</v>
          </cell>
          <cell r="AE361" t="str">
            <v>&gt; 4</v>
          </cell>
          <cell r="AF361">
            <v>35633</v>
          </cell>
          <cell r="AG361">
            <v>27.641095890410959</v>
          </cell>
          <cell r="AH361" t="str">
            <v>&gt;25&lt; 35</v>
          </cell>
          <cell r="AI361">
            <v>17460315</v>
          </cell>
          <cell r="AJ361" t="str">
            <v>07</v>
          </cell>
          <cell r="AK361">
            <v>11653835</v>
          </cell>
          <cell r="AL361">
            <v>41913</v>
          </cell>
          <cell r="AM361" t="str">
            <v>FEMME</v>
          </cell>
          <cell r="AN361" t="str">
            <v>Célibataire</v>
          </cell>
          <cell r="AQ361">
            <v>3</v>
          </cell>
          <cell r="AR361">
            <v>1</v>
          </cell>
          <cell r="AS361">
            <v>44486.25</v>
          </cell>
          <cell r="AT361" t="str">
            <v>Horaire</v>
          </cell>
          <cell r="AU361">
            <v>3.1930000000000001</v>
          </cell>
          <cell r="AV361">
            <v>17</v>
          </cell>
          <cell r="AW361" t="str">
            <v>00100</v>
          </cell>
          <cell r="AX361" t="str">
            <v>00002966255</v>
          </cell>
          <cell r="AY361" t="str">
            <v>09</v>
          </cell>
          <cell r="AZ361" t="str">
            <v>LA POSTE</v>
          </cell>
          <cell r="BA361" t="str">
            <v>17001000000296625509</v>
          </cell>
          <cell r="BB361">
            <v>20</v>
          </cell>
          <cell r="BC361" t="str">
            <v>06 RUE CERISE</v>
          </cell>
          <cell r="BD361" t="str">
            <v>SIDI HASSINE</v>
          </cell>
          <cell r="BG361">
            <v>58828497</v>
          </cell>
          <cell r="BH361">
            <v>55566097</v>
          </cell>
          <cell r="BJ361" t="str">
            <v>JAYARA</v>
          </cell>
          <cell r="BK361" t="str">
            <v>B-AP-T</v>
          </cell>
          <cell r="BN361" t="str">
            <v>17001000000296625509</v>
          </cell>
          <cell r="BO361" t="str">
            <v>RHIMI WAFA</v>
          </cell>
          <cell r="BP361">
            <v>360</v>
          </cell>
          <cell r="BU361" t="str">
            <v>Non-Actif</v>
          </cell>
        </row>
        <row r="362">
          <cell r="B362">
            <v>361</v>
          </cell>
          <cell r="C362" t="str">
            <v>Mlle</v>
          </cell>
          <cell r="D362" t="str">
            <v>MOHAMED AHLEM</v>
          </cell>
          <cell r="E362" t="str">
            <v>SAGE Tunisia</v>
          </cell>
          <cell r="F362" t="str">
            <v>PRODUCTION</v>
          </cell>
          <cell r="G362" t="str">
            <v>Couturière</v>
          </cell>
          <cell r="H362">
            <v>965</v>
          </cell>
          <cell r="J362" t="str">
            <v>B</v>
          </cell>
          <cell r="K362" t="str">
            <v>DIRECTS</v>
          </cell>
          <cell r="L362" t="str">
            <v>Variable cost at standard</v>
          </cell>
          <cell r="M362" t="str">
            <v>OUVRIERE SPECIALISE</v>
          </cell>
          <cell r="N362">
            <v>44121</v>
          </cell>
          <cell r="P362">
            <v>-857</v>
          </cell>
          <cell r="Q362">
            <v>44805</v>
          </cell>
          <cell r="R362" t="str">
            <v xml:space="preserve">abandon de poste </v>
          </cell>
          <cell r="T362" t="str">
            <v>CDD</v>
          </cell>
          <cell r="U362" t="str">
            <v>Contractuel</v>
          </cell>
          <cell r="V362">
            <v>44805</v>
          </cell>
          <cell r="W362">
            <v>44865</v>
          </cell>
          <cell r="Z362">
            <v>44121</v>
          </cell>
          <cell r="AA362">
            <v>10</v>
          </cell>
          <cell r="AB362">
            <v>2020</v>
          </cell>
          <cell r="AC362">
            <v>2024</v>
          </cell>
          <cell r="AD362">
            <v>4.3861111111111111</v>
          </cell>
          <cell r="AE362" t="str">
            <v>&gt; 4</v>
          </cell>
          <cell r="AF362">
            <v>30454</v>
          </cell>
          <cell r="AG362">
            <v>41.830136986301369</v>
          </cell>
          <cell r="AH362" t="str">
            <v>&gt;35&lt; 45</v>
          </cell>
          <cell r="AI362">
            <v>12547257</v>
          </cell>
          <cell r="AJ362" t="str">
            <v>06</v>
          </cell>
          <cell r="AK362" t="str">
            <v>04706303</v>
          </cell>
          <cell r="AL362">
            <v>37004</v>
          </cell>
          <cell r="AM362" t="str">
            <v>FEMME</v>
          </cell>
          <cell r="AN362" t="str">
            <v>Célibataire</v>
          </cell>
          <cell r="AQ362">
            <v>3</v>
          </cell>
          <cell r="AR362">
            <v>2</v>
          </cell>
          <cell r="AS362">
            <v>44851.5</v>
          </cell>
          <cell r="AT362" t="str">
            <v>Horaire</v>
          </cell>
          <cell r="AU362">
            <v>3.3159999999999998</v>
          </cell>
          <cell r="AV362" t="str">
            <v>17</v>
          </cell>
          <cell r="AW362" t="str">
            <v>00100</v>
          </cell>
          <cell r="AX362" t="str">
            <v>00002961793</v>
          </cell>
          <cell r="AY362" t="str">
            <v>09</v>
          </cell>
          <cell r="AZ362" t="str">
            <v>LA POSTE</v>
          </cell>
          <cell r="BA362" t="str">
            <v>17001000000296179309</v>
          </cell>
          <cell r="BB362">
            <v>20</v>
          </cell>
          <cell r="BC362" t="str">
            <v>CITE SLAH BALY JAYRA</v>
          </cell>
          <cell r="BD362" t="str">
            <v>SIDI HASSINE</v>
          </cell>
          <cell r="BF362" t="str">
            <v>OK-21</v>
          </cell>
          <cell r="BG362">
            <v>58217540</v>
          </cell>
          <cell r="BH362">
            <v>50754718</v>
          </cell>
          <cell r="BJ362" t="str">
            <v>JAYARA</v>
          </cell>
          <cell r="BK362" t="str">
            <v>B-965</v>
          </cell>
          <cell r="BN362" t="str">
            <v>17001000000296179309</v>
          </cell>
          <cell r="BO362" t="str">
            <v>MOHAMED AHLEM</v>
          </cell>
          <cell r="BP362">
            <v>361</v>
          </cell>
          <cell r="BU362" t="str">
            <v>Non-Actif</v>
          </cell>
        </row>
        <row r="363">
          <cell r="B363">
            <v>362</v>
          </cell>
          <cell r="C363" t="str">
            <v>Madame</v>
          </cell>
          <cell r="D363" t="str">
            <v>NAMOUCHI FATEN</v>
          </cell>
          <cell r="E363" t="str">
            <v>SAGE Tunisia</v>
          </cell>
          <cell r="F363" t="str">
            <v>PRODUCTION</v>
          </cell>
          <cell r="G363" t="str">
            <v>Couturière</v>
          </cell>
          <cell r="H363">
            <v>520</v>
          </cell>
          <cell r="J363" t="str">
            <v>B</v>
          </cell>
          <cell r="K363" t="str">
            <v>DIRECTS</v>
          </cell>
          <cell r="L363" t="str">
            <v>Variable cost at standard</v>
          </cell>
          <cell r="M363" t="str">
            <v>OUVRIERE SPECIALISE</v>
          </cell>
          <cell r="N363">
            <v>44121</v>
          </cell>
          <cell r="P363">
            <v>-857</v>
          </cell>
          <cell r="Q363">
            <v>44826</v>
          </cell>
          <cell r="R363" t="str">
            <v xml:space="preserve">abandon de poste </v>
          </cell>
          <cell r="T363" t="str">
            <v>CDD</v>
          </cell>
          <cell r="U363" t="str">
            <v>Contractuel</v>
          </cell>
          <cell r="V363">
            <v>44805</v>
          </cell>
          <cell r="W363">
            <v>44865</v>
          </cell>
          <cell r="Z363">
            <v>44121</v>
          </cell>
          <cell r="AA363">
            <v>10</v>
          </cell>
          <cell r="AB363">
            <v>2020</v>
          </cell>
          <cell r="AC363">
            <v>2024</v>
          </cell>
          <cell r="AD363">
            <v>4.3861111111111111</v>
          </cell>
          <cell r="AE363" t="str">
            <v>&gt; 4</v>
          </cell>
          <cell r="AF363">
            <v>31116</v>
          </cell>
          <cell r="AG363">
            <v>40.016438356164386</v>
          </cell>
          <cell r="AH363" t="str">
            <v>&gt;35&lt; 45</v>
          </cell>
          <cell r="AI363">
            <v>16445045</v>
          </cell>
          <cell r="AJ363" t="str">
            <v>06</v>
          </cell>
          <cell r="AK363" t="str">
            <v>04800817</v>
          </cell>
          <cell r="AL363">
            <v>38614</v>
          </cell>
          <cell r="AM363" t="str">
            <v>FEMME</v>
          </cell>
          <cell r="AN363" t="str">
            <v>Marié(e)</v>
          </cell>
          <cell r="AO363">
            <v>1</v>
          </cell>
          <cell r="AQ363">
            <v>3</v>
          </cell>
          <cell r="AR363">
            <v>2</v>
          </cell>
          <cell r="AS363">
            <v>44851.5</v>
          </cell>
          <cell r="AT363" t="str">
            <v>Horaire</v>
          </cell>
          <cell r="AU363">
            <v>3.3159999999999998</v>
          </cell>
          <cell r="AV363" t="str">
            <v>07</v>
          </cell>
          <cell r="AW363" t="str">
            <v>04301</v>
          </cell>
          <cell r="AX363" t="str">
            <v>01105523238</v>
          </cell>
          <cell r="AY363" t="str">
            <v>12</v>
          </cell>
          <cell r="AZ363" t="str">
            <v>AMEN BANK</v>
          </cell>
          <cell r="BA363" t="str">
            <v>07043010110552323812</v>
          </cell>
          <cell r="BB363">
            <v>20</v>
          </cell>
          <cell r="BC363" t="str">
            <v>6 RUE 164 CITE BOUGATFA 2</v>
          </cell>
          <cell r="BD363" t="str">
            <v>SIDI HASSINE</v>
          </cell>
          <cell r="BF363" t="str">
            <v>ok-22</v>
          </cell>
          <cell r="BG363">
            <v>25522467</v>
          </cell>
          <cell r="BH363">
            <v>51216070</v>
          </cell>
          <cell r="BJ363" t="str">
            <v>SIDI HASSINE</v>
          </cell>
          <cell r="BK363" t="str">
            <v>B-520</v>
          </cell>
          <cell r="BM363">
            <v>225.73</v>
          </cell>
          <cell r="BN363" t="str">
            <v>07043010110552323812</v>
          </cell>
          <cell r="BO363" t="str">
            <v>NAMOUCHI FATEN</v>
          </cell>
          <cell r="BP363">
            <v>362</v>
          </cell>
          <cell r="BQ363" t="str">
            <v>Salaire Sept-22</v>
          </cell>
          <cell r="BU363" t="str">
            <v>Non-Actif</v>
          </cell>
        </row>
        <row r="364">
          <cell r="B364">
            <v>363</v>
          </cell>
          <cell r="C364" t="str">
            <v>Madame</v>
          </cell>
          <cell r="D364" t="str">
            <v>SASSI WAFA</v>
          </cell>
          <cell r="E364" t="str">
            <v>SAGE Tunisia</v>
          </cell>
          <cell r="F364" t="str">
            <v>PRODUCTION</v>
          </cell>
          <cell r="G364" t="str">
            <v>Couturière</v>
          </cell>
          <cell r="H364" t="str">
            <v>SA</v>
          </cell>
          <cell r="J364" t="str">
            <v>B</v>
          </cell>
          <cell r="K364" t="str">
            <v>DIRECTS</v>
          </cell>
          <cell r="L364" t="str">
            <v>Variable cost at standard</v>
          </cell>
          <cell r="M364" t="str">
            <v>OUVRIERE SPECIALISE</v>
          </cell>
          <cell r="N364">
            <v>44123</v>
          </cell>
          <cell r="P364">
            <v>-1375</v>
          </cell>
          <cell r="Q364">
            <v>44317</v>
          </cell>
          <cell r="R364" t="str">
            <v>MATERNITE</v>
          </cell>
          <cell r="T364" t="str">
            <v>CDD</v>
          </cell>
          <cell r="U364" t="str">
            <v>Contractuel</v>
          </cell>
          <cell r="V364">
            <v>44287</v>
          </cell>
          <cell r="W364">
            <v>44347</v>
          </cell>
          <cell r="Z364">
            <v>44123</v>
          </cell>
          <cell r="AA364">
            <v>10</v>
          </cell>
          <cell r="AB364">
            <v>2020</v>
          </cell>
          <cell r="AC364">
            <v>2024</v>
          </cell>
          <cell r="AD364">
            <v>4.3805555555555555</v>
          </cell>
          <cell r="AE364" t="str">
            <v>&gt; 4</v>
          </cell>
          <cell r="AF364">
            <v>30057</v>
          </cell>
          <cell r="AG364">
            <v>42.917808219178085</v>
          </cell>
          <cell r="AH364" t="str">
            <v>&gt;35&lt; 45</v>
          </cell>
          <cell r="AI364">
            <v>12493895</v>
          </cell>
          <cell r="AJ364" t="str">
            <v>01</v>
          </cell>
          <cell r="AK364" t="str">
            <v>07384293</v>
          </cell>
          <cell r="AL364">
            <v>37575</v>
          </cell>
          <cell r="AM364" t="str">
            <v>FEMME</v>
          </cell>
          <cell r="AN364" t="str">
            <v>Marié(e)</v>
          </cell>
          <cell r="AQ364">
            <v>3</v>
          </cell>
          <cell r="AR364">
            <v>1</v>
          </cell>
          <cell r="AS364">
            <v>44488.25</v>
          </cell>
          <cell r="AT364" t="str">
            <v>Horaire</v>
          </cell>
          <cell r="AU364">
            <v>3.1930000000000001</v>
          </cell>
          <cell r="AV364">
            <v>17</v>
          </cell>
          <cell r="AW364" t="str">
            <v>00100</v>
          </cell>
          <cell r="AX364" t="str">
            <v>00002968960</v>
          </cell>
          <cell r="AY364">
            <v>42</v>
          </cell>
          <cell r="AZ364" t="str">
            <v>LA POSTE</v>
          </cell>
          <cell r="BA364" t="str">
            <v>17001000000296896042</v>
          </cell>
          <cell r="BB364">
            <v>20</v>
          </cell>
          <cell r="BC364" t="str">
            <v>RUE EL JALA CITE ENNASR</v>
          </cell>
          <cell r="BD364" t="str">
            <v>MORNAGUIA</v>
          </cell>
          <cell r="BF364" t="str">
            <v>OK-21</v>
          </cell>
          <cell r="BG364">
            <v>29480164</v>
          </cell>
          <cell r="BH364">
            <v>20066677</v>
          </cell>
          <cell r="BJ364" t="str">
            <v>MORNAGUIA</v>
          </cell>
          <cell r="BK364" t="str">
            <v>B-SA</v>
          </cell>
          <cell r="BN364" t="str">
            <v>17001000000296896042</v>
          </cell>
          <cell r="BO364" t="str">
            <v>SASSI WAFA</v>
          </cell>
          <cell r="BP364">
            <v>363</v>
          </cell>
          <cell r="BU364" t="str">
            <v>Non-Actif</v>
          </cell>
        </row>
        <row r="365">
          <cell r="B365">
            <v>364</v>
          </cell>
          <cell r="C365" t="str">
            <v>Madame</v>
          </cell>
          <cell r="D365" t="str">
            <v>THABET SALMA</v>
          </cell>
          <cell r="E365" t="str">
            <v>SAGE Tunisia</v>
          </cell>
          <cell r="F365" t="str">
            <v>PRODUCTION</v>
          </cell>
          <cell r="G365" t="str">
            <v>Prép CAMPO</v>
          </cell>
          <cell r="H365" t="str">
            <v>P6 AR</v>
          </cell>
          <cell r="I365" t="str">
            <v>MOHAMED MAALAOUI</v>
          </cell>
          <cell r="J365" t="str">
            <v>A</v>
          </cell>
          <cell r="K365" t="str">
            <v>DIRECTS</v>
          </cell>
          <cell r="L365" t="str">
            <v>Variable cost at standard</v>
          </cell>
          <cell r="M365" t="str">
            <v>OUVRIERE SPECIALISE</v>
          </cell>
          <cell r="N365">
            <v>44123</v>
          </cell>
          <cell r="O365">
            <v>45565</v>
          </cell>
          <cell r="P365" t="str">
            <v/>
          </cell>
          <cell r="T365" t="str">
            <v>CDI</v>
          </cell>
          <cell r="U365" t="str">
            <v>Titulaire</v>
          </cell>
          <cell r="V365">
            <v>45536</v>
          </cell>
          <cell r="Z365">
            <v>44123</v>
          </cell>
          <cell r="AA365">
            <v>10</v>
          </cell>
          <cell r="AB365">
            <v>2020</v>
          </cell>
          <cell r="AC365">
            <v>2024</v>
          </cell>
          <cell r="AD365">
            <v>4.3805555555555555</v>
          </cell>
          <cell r="AE365" t="str">
            <v>&gt; 4</v>
          </cell>
          <cell r="AF365">
            <v>30190</v>
          </cell>
          <cell r="AG365">
            <v>42.553424657534244</v>
          </cell>
          <cell r="AH365" t="str">
            <v>&gt;35&lt; 45</v>
          </cell>
          <cell r="AI365">
            <v>12499939</v>
          </cell>
          <cell r="AJ365" t="str">
            <v>06</v>
          </cell>
          <cell r="AK365" t="str">
            <v>07361880</v>
          </cell>
          <cell r="AL365">
            <v>42867</v>
          </cell>
          <cell r="AM365" t="str">
            <v>FEMME</v>
          </cell>
          <cell r="AN365" t="str">
            <v>Marié(e)</v>
          </cell>
          <cell r="AO365">
            <v>3</v>
          </cell>
          <cell r="AQ365">
            <v>3</v>
          </cell>
          <cell r="AR365">
            <v>3</v>
          </cell>
          <cell r="AS365">
            <v>45218.75</v>
          </cell>
          <cell r="AT365" t="str">
            <v>Horaire</v>
          </cell>
          <cell r="AU365">
            <v>3.3210000000000002</v>
          </cell>
          <cell r="AV365" t="str">
            <v>25</v>
          </cell>
          <cell r="AW365" t="str">
            <v>13500</v>
          </cell>
          <cell r="AX365" t="str">
            <v>00000817292</v>
          </cell>
          <cell r="AY365" t="str">
            <v>35</v>
          </cell>
          <cell r="AZ365" t="str">
            <v>ZITOUNA BANK</v>
          </cell>
          <cell r="BA365" t="str">
            <v>25135000000081729235</v>
          </cell>
          <cell r="BB365">
            <v>20</v>
          </cell>
          <cell r="BC365" t="str">
            <v>RUE KAMROUN DENDEN</v>
          </cell>
          <cell r="BD365" t="str">
            <v>MANOUBA</v>
          </cell>
          <cell r="BE365">
            <v>2011</v>
          </cell>
          <cell r="BG365">
            <v>22604208</v>
          </cell>
          <cell r="BH365">
            <v>27413294</v>
          </cell>
          <cell r="BJ365" t="str">
            <v>DENDEN</v>
          </cell>
          <cell r="BK365" t="str">
            <v>CAMPO C</v>
          </cell>
          <cell r="BL365" t="str">
            <v>1.1</v>
          </cell>
          <cell r="BN365" t="str">
            <v>25135000000081729235</v>
          </cell>
          <cell r="BO365" t="str">
            <v>THABET SALMA</v>
          </cell>
          <cell r="BP365">
            <v>364</v>
          </cell>
          <cell r="BR365" t="e">
            <v>#N/A</v>
          </cell>
          <cell r="BT365">
            <v>555</v>
          </cell>
          <cell r="BU365" t="str">
            <v>si</v>
          </cell>
          <cell r="BV365" t="str">
            <v>965 A SA</v>
          </cell>
        </row>
        <row r="366">
          <cell r="B366">
            <v>365</v>
          </cell>
          <cell r="C366" t="str">
            <v>Madame</v>
          </cell>
          <cell r="D366" t="str">
            <v>BEN NASR SOUMAYA</v>
          </cell>
          <cell r="E366" t="str">
            <v>SAGE Tunisia</v>
          </cell>
          <cell r="F366" t="str">
            <v>PRODUCTION</v>
          </cell>
          <cell r="G366" t="str">
            <v>Couturière</v>
          </cell>
          <cell r="H366">
            <v>560</v>
          </cell>
          <cell r="J366" t="str">
            <v>A</v>
          </cell>
          <cell r="K366" t="str">
            <v>DIRECTS</v>
          </cell>
          <cell r="L366" t="str">
            <v>Variable cost at standard</v>
          </cell>
          <cell r="M366" t="str">
            <v>OUVRIERE SPECIALISE</v>
          </cell>
          <cell r="N366">
            <v>44123</v>
          </cell>
          <cell r="P366">
            <v>-980</v>
          </cell>
          <cell r="Q366">
            <v>44682</v>
          </cell>
          <cell r="R366" t="str">
            <v>IMMEGRATION A L'ETRANGER</v>
          </cell>
          <cell r="T366" t="str">
            <v>CDD</v>
          </cell>
          <cell r="U366" t="str">
            <v>Contractuel</v>
          </cell>
          <cell r="V366">
            <v>44682</v>
          </cell>
          <cell r="W366">
            <v>44742</v>
          </cell>
          <cell r="Z366">
            <v>44123</v>
          </cell>
          <cell r="AA366">
            <v>10</v>
          </cell>
          <cell r="AB366">
            <v>2020</v>
          </cell>
          <cell r="AC366">
            <v>2024</v>
          </cell>
          <cell r="AD366">
            <v>4.3805555555555555</v>
          </cell>
          <cell r="AE366" t="str">
            <v>&gt; 4</v>
          </cell>
          <cell r="AF366">
            <v>28417</v>
          </cell>
          <cell r="AG366">
            <v>47.410958904109592</v>
          </cell>
          <cell r="AH366" t="str">
            <v>&gt;45&lt; 55</v>
          </cell>
          <cell r="AI366">
            <v>11706332</v>
          </cell>
          <cell r="AJ366" t="str">
            <v>08</v>
          </cell>
          <cell r="AK366" t="str">
            <v>07284198</v>
          </cell>
          <cell r="AL366">
            <v>43001</v>
          </cell>
          <cell r="AM366" t="str">
            <v>FEMME</v>
          </cell>
          <cell r="AN366" t="str">
            <v>Divorcée</v>
          </cell>
          <cell r="AO366">
            <v>1</v>
          </cell>
          <cell r="AQ366">
            <v>3</v>
          </cell>
          <cell r="AR366">
            <v>1</v>
          </cell>
          <cell r="AS366">
            <v>44488.25</v>
          </cell>
          <cell r="AT366" t="str">
            <v>Horaire</v>
          </cell>
          <cell r="AU366">
            <v>3.1930000000000001</v>
          </cell>
          <cell r="AV366" t="str">
            <v>17</v>
          </cell>
          <cell r="AW366" t="str">
            <v>00100</v>
          </cell>
          <cell r="AX366" t="str">
            <v>00002701062</v>
          </cell>
          <cell r="AY366" t="str">
            <v>91</v>
          </cell>
          <cell r="AZ366" t="str">
            <v>LA POSTE</v>
          </cell>
          <cell r="BA366" t="str">
            <v>17001000000270106291</v>
          </cell>
          <cell r="BB366">
            <v>20</v>
          </cell>
          <cell r="BC366" t="str">
            <v>7 RUE ABESSE IBN ABDELMOTTALEB EL GOBAA</v>
          </cell>
          <cell r="BD366" t="str">
            <v>MANOUBA</v>
          </cell>
          <cell r="BG366">
            <v>21283441</v>
          </cell>
          <cell r="BH366">
            <v>56026142</v>
          </cell>
          <cell r="BJ366" t="str">
            <v>TERMINUS 56</v>
          </cell>
          <cell r="BK366" t="str">
            <v>A-560</v>
          </cell>
          <cell r="BN366" t="str">
            <v>17001000000270106291</v>
          </cell>
          <cell r="BO366" t="str">
            <v>BEN NASR SOUMAYA</v>
          </cell>
          <cell r="BP366">
            <v>365</v>
          </cell>
          <cell r="BU366" t="str">
            <v>Non-Actif</v>
          </cell>
        </row>
        <row r="367">
          <cell r="B367">
            <v>366</v>
          </cell>
          <cell r="C367" t="str">
            <v>Monsieur</v>
          </cell>
          <cell r="D367" t="str">
            <v>BSIR HOUDAIBI ARBI</v>
          </cell>
          <cell r="E367" t="str">
            <v>SAGE Tunisia</v>
          </cell>
          <cell r="F367" t="str">
            <v>LOGISTIQUE</v>
          </cell>
          <cell r="G367" t="str">
            <v>MAGASINIER</v>
          </cell>
          <cell r="K367" t="str">
            <v>INDIRECTS</v>
          </cell>
          <cell r="L367" t="str">
            <v>Variable cost at standard</v>
          </cell>
          <cell r="M367" t="str">
            <v>OUVRIER SPECIALISE</v>
          </cell>
          <cell r="N367">
            <v>44137</v>
          </cell>
          <cell r="P367">
            <v>-1467</v>
          </cell>
          <cell r="Q367">
            <v>44223</v>
          </cell>
          <cell r="R367" t="str">
            <v>Autre job</v>
          </cell>
          <cell r="T367" t="str">
            <v>CDD</v>
          </cell>
          <cell r="U367" t="str">
            <v>Contractuel</v>
          </cell>
          <cell r="V367">
            <v>44197</v>
          </cell>
          <cell r="W367">
            <v>44255</v>
          </cell>
          <cell r="Z367">
            <v>44137</v>
          </cell>
          <cell r="AA367">
            <v>11</v>
          </cell>
          <cell r="AB367">
            <v>2020</v>
          </cell>
          <cell r="AC367">
            <v>2024</v>
          </cell>
          <cell r="AD367">
            <v>4.3444444444444441</v>
          </cell>
          <cell r="AE367" t="str">
            <v>&gt; 4</v>
          </cell>
          <cell r="AF367">
            <v>34723</v>
          </cell>
          <cell r="AG367">
            <v>30.134246575342466</v>
          </cell>
          <cell r="AH367" t="str">
            <v>&gt;25&lt; 35</v>
          </cell>
          <cell r="AI367">
            <v>17330273</v>
          </cell>
          <cell r="AJ367" t="str">
            <v>02</v>
          </cell>
          <cell r="AK367" t="str">
            <v>09185700</v>
          </cell>
          <cell r="AL367">
            <v>42545</v>
          </cell>
          <cell r="AM367" t="str">
            <v>HOMME</v>
          </cell>
          <cell r="AN367" t="str">
            <v>Célibataire</v>
          </cell>
          <cell r="AQ367">
            <v>3</v>
          </cell>
          <cell r="AR367">
            <v>1</v>
          </cell>
          <cell r="AS367">
            <v>44502.25</v>
          </cell>
          <cell r="AT367" t="str">
            <v>Horaire</v>
          </cell>
          <cell r="AU367">
            <v>3.1930000000000001</v>
          </cell>
          <cell r="AV367">
            <v>17</v>
          </cell>
          <cell r="AW367" t="str">
            <v>00100</v>
          </cell>
          <cell r="AX367" t="str">
            <v>00002361099</v>
          </cell>
          <cell r="AY367">
            <v>25</v>
          </cell>
          <cell r="AZ367" t="str">
            <v>LA POSTE</v>
          </cell>
          <cell r="BA367" t="str">
            <v>17001000000236109925</v>
          </cell>
          <cell r="BB367">
            <v>20</v>
          </cell>
          <cell r="BC367" t="str">
            <v>13 RUE EL HAMMAM CITE EL ANBAR</v>
          </cell>
          <cell r="BD367" t="str">
            <v>OUED ELLIL</v>
          </cell>
          <cell r="BE367">
            <v>2021</v>
          </cell>
          <cell r="BG367">
            <v>51036482</v>
          </cell>
          <cell r="BH367">
            <v>50909594</v>
          </cell>
          <cell r="BJ367" t="str">
            <v>SANHEJA</v>
          </cell>
          <cell r="BK367" t="str">
            <v>-</v>
          </cell>
          <cell r="BN367" t="str">
            <v>17001000000236109925</v>
          </cell>
          <cell r="BO367" t="str">
            <v>BSIR HOUDAIBI ARBI</v>
          </cell>
          <cell r="BP367">
            <v>366</v>
          </cell>
          <cell r="BU367" t="str">
            <v>Non-Actif</v>
          </cell>
        </row>
        <row r="368">
          <cell r="B368">
            <v>367</v>
          </cell>
          <cell r="C368" t="str">
            <v>Monsieur</v>
          </cell>
          <cell r="D368" t="str">
            <v>JENDOUBI AMARA</v>
          </cell>
          <cell r="E368" t="str">
            <v>SAGE Tunisia</v>
          </cell>
          <cell r="F368" t="str">
            <v>INGENIERIE</v>
          </cell>
          <cell r="G368" t="str">
            <v>INGENIEUR INDUSTRIALISATION</v>
          </cell>
          <cell r="K368" t="str">
            <v>CADRE</v>
          </cell>
          <cell r="L368" t="str">
            <v>Manufacturing Fixed</v>
          </cell>
          <cell r="M368" t="str">
            <v>INGENIEUR INDUSTRIALISATION</v>
          </cell>
          <cell r="N368">
            <v>44137</v>
          </cell>
          <cell r="P368" t="str">
            <v/>
          </cell>
          <cell r="Q368">
            <v>44196</v>
          </cell>
          <cell r="R368" t="str">
            <v>PRB MANAGER</v>
          </cell>
          <cell r="T368" t="str">
            <v>CIVP</v>
          </cell>
          <cell r="U368" t="str">
            <v>Contractuel</v>
          </cell>
          <cell r="X368">
            <v>44136</v>
          </cell>
          <cell r="Y368">
            <v>44432</v>
          </cell>
          <cell r="AA368">
            <v>11</v>
          </cell>
          <cell r="AB368">
            <v>2020</v>
          </cell>
          <cell r="AC368">
            <v>2024</v>
          </cell>
          <cell r="AD368">
            <v>4.3444444444444441</v>
          </cell>
          <cell r="AE368" t="str">
            <v>&gt; 4</v>
          </cell>
          <cell r="AF368">
            <v>34731</v>
          </cell>
          <cell r="AG368">
            <v>30.112328767123287</v>
          </cell>
          <cell r="AH368" t="str">
            <v>&gt;25&lt; 35</v>
          </cell>
          <cell r="AK368">
            <v>13624633</v>
          </cell>
          <cell r="AL368">
            <v>42297</v>
          </cell>
          <cell r="AM368" t="str">
            <v>HOMME</v>
          </cell>
          <cell r="AN368" t="str">
            <v>Célibataire</v>
          </cell>
          <cell r="AP368" t="str">
            <v>INGENIEUR GENIE INDUSTRIEL</v>
          </cell>
          <cell r="AR368">
            <v>1</v>
          </cell>
          <cell r="AS368">
            <v>44502.25</v>
          </cell>
          <cell r="AT368" t="str">
            <v>Mensuel</v>
          </cell>
          <cell r="AU368">
            <v>1000</v>
          </cell>
          <cell r="AV368" t="str">
            <v>04</v>
          </cell>
          <cell r="AW368" t="str">
            <v>01810</v>
          </cell>
          <cell r="AX368">
            <v>40053057519</v>
          </cell>
          <cell r="AY368">
            <v>17</v>
          </cell>
          <cell r="AZ368" t="str">
            <v>ATTIJARI BANK</v>
          </cell>
          <cell r="BA368" t="str">
            <v>04018104005305751917</v>
          </cell>
          <cell r="BB368">
            <v>20</v>
          </cell>
          <cell r="BC368" t="str">
            <v>RESIDENSE EL YAMAMA POLARIS BLOC 3</v>
          </cell>
          <cell r="BD368" t="str">
            <v>MOUROUJ 5</v>
          </cell>
          <cell r="BE368">
            <v>2074</v>
          </cell>
          <cell r="BG368">
            <v>93506344</v>
          </cell>
          <cell r="BK368" t="str">
            <v>CADRE</v>
          </cell>
          <cell r="BN368" t="str">
            <v>04018104005305751917</v>
          </cell>
          <cell r="BO368" t="str">
            <v>JENDOUBI AMARA</v>
          </cell>
          <cell r="BP368">
            <v>367</v>
          </cell>
          <cell r="BU368" t="str">
            <v>Non-Actif</v>
          </cell>
        </row>
        <row r="369">
          <cell r="B369">
            <v>368</v>
          </cell>
          <cell r="C369" t="str">
            <v>Monsieur</v>
          </cell>
          <cell r="D369" t="str">
            <v>LASSOUED HOUCINE</v>
          </cell>
          <cell r="E369" t="str">
            <v>SAGE Tunisia</v>
          </cell>
          <cell r="F369" t="str">
            <v>COUPE</v>
          </cell>
          <cell r="G369" t="str">
            <v>Team leader</v>
          </cell>
          <cell r="K369" t="str">
            <v>INDIRECTS</v>
          </cell>
          <cell r="L369" t="str">
            <v>Variable cost at standard</v>
          </cell>
          <cell r="M369" t="str">
            <v>CHEF EQUIPE</v>
          </cell>
          <cell r="N369">
            <v>44138</v>
          </cell>
          <cell r="P369">
            <v>-980</v>
          </cell>
          <cell r="Q369">
            <v>44624</v>
          </cell>
          <cell r="R369" t="str">
            <v>Autre job</v>
          </cell>
          <cell r="T369" t="str">
            <v>CDD</v>
          </cell>
          <cell r="U369" t="str">
            <v>Contractuel</v>
          </cell>
          <cell r="V369">
            <v>44562</v>
          </cell>
          <cell r="W369">
            <v>44742</v>
          </cell>
          <cell r="Z369">
            <v>44138</v>
          </cell>
          <cell r="AA369">
            <v>11</v>
          </cell>
          <cell r="AB369">
            <v>2020</v>
          </cell>
          <cell r="AC369">
            <v>2024</v>
          </cell>
          <cell r="AD369">
            <v>4.3416666666666668</v>
          </cell>
          <cell r="AE369" t="str">
            <v>&gt; 4</v>
          </cell>
          <cell r="AF369">
            <v>33952</v>
          </cell>
          <cell r="AG369">
            <v>32.246575342465754</v>
          </cell>
          <cell r="AH369" t="str">
            <v>&gt;25&lt; 35</v>
          </cell>
          <cell r="AI369">
            <v>17191480</v>
          </cell>
          <cell r="AJ369" t="str">
            <v>07</v>
          </cell>
          <cell r="AK369">
            <v>13203412</v>
          </cell>
          <cell r="AL369">
            <v>44034</v>
          </cell>
          <cell r="AM369" t="str">
            <v>HOMME</v>
          </cell>
          <cell r="AN369" t="str">
            <v>Célibataire</v>
          </cell>
          <cell r="AP369" t="str">
            <v>BTP</v>
          </cell>
          <cell r="AQ369">
            <v>3</v>
          </cell>
          <cell r="AR369">
            <v>1</v>
          </cell>
          <cell r="AS369">
            <v>44503.25</v>
          </cell>
          <cell r="AT369" t="str">
            <v>Horaire</v>
          </cell>
          <cell r="AU369">
            <v>3.1930000000000001</v>
          </cell>
          <cell r="AV369" t="str">
            <v>05</v>
          </cell>
          <cell r="AW369" t="str">
            <v>03500</v>
          </cell>
          <cell r="AX369" t="str">
            <v>01045005859</v>
          </cell>
          <cell r="AY369" t="str">
            <v>33</v>
          </cell>
          <cell r="AZ369" t="str">
            <v>BT</v>
          </cell>
          <cell r="BA369" t="str">
            <v>05035000104500585933</v>
          </cell>
          <cell r="BB369">
            <v>20</v>
          </cell>
          <cell r="BC369" t="str">
            <v>03 RUE MUSTAPHA AKKAD</v>
          </cell>
          <cell r="BD369" t="str">
            <v>DENDEN</v>
          </cell>
          <cell r="BE369">
            <v>2011</v>
          </cell>
          <cell r="BG369">
            <v>27973878</v>
          </cell>
          <cell r="BH369">
            <v>96691406</v>
          </cell>
          <cell r="BJ369" t="str">
            <v>DENDEN</v>
          </cell>
          <cell r="BK369" t="str">
            <v>-</v>
          </cell>
          <cell r="BN369" t="str">
            <v>05035000104500585933</v>
          </cell>
          <cell r="BO369" t="str">
            <v>LASSOUED HOUCINE</v>
          </cell>
          <cell r="BP369">
            <v>368</v>
          </cell>
          <cell r="BU369" t="str">
            <v>Non-Actif</v>
          </cell>
        </row>
        <row r="370">
          <cell r="B370">
            <v>369</v>
          </cell>
          <cell r="C370" t="str">
            <v>Monsieur</v>
          </cell>
          <cell r="D370" t="str">
            <v>SDIRI DHAOUI</v>
          </cell>
          <cell r="E370" t="str">
            <v>SAGE Tunisia</v>
          </cell>
          <cell r="F370" t="str">
            <v>COUPE</v>
          </cell>
          <cell r="G370" t="str">
            <v>Coupeur</v>
          </cell>
          <cell r="K370" t="str">
            <v>DIRECTS</v>
          </cell>
          <cell r="L370" t="str">
            <v>Variable cost at standard</v>
          </cell>
          <cell r="M370" t="str">
            <v>OUVRIER COUPE</v>
          </cell>
          <cell r="N370">
            <v>44138</v>
          </cell>
          <cell r="P370">
            <v>-1495</v>
          </cell>
          <cell r="Q370">
            <v>44200</v>
          </cell>
          <cell r="R370" t="str">
            <v xml:space="preserve">abandon de poste </v>
          </cell>
          <cell r="T370" t="str">
            <v>CDD</v>
          </cell>
          <cell r="U370" t="str">
            <v>Contractuel</v>
          </cell>
          <cell r="V370">
            <v>44197</v>
          </cell>
          <cell r="W370">
            <v>44227</v>
          </cell>
          <cell r="Z370">
            <v>44138</v>
          </cell>
          <cell r="AA370">
            <v>11</v>
          </cell>
          <cell r="AB370">
            <v>2020</v>
          </cell>
          <cell r="AC370">
            <v>2024</v>
          </cell>
          <cell r="AD370">
            <v>4.3416666666666668</v>
          </cell>
          <cell r="AE370" t="str">
            <v>&gt; 4</v>
          </cell>
          <cell r="AF370">
            <v>32286</v>
          </cell>
          <cell r="AG370">
            <v>36.81095890410959</v>
          </cell>
          <cell r="AH370" t="str">
            <v>&gt;35&lt; 45</v>
          </cell>
          <cell r="AI370">
            <v>17460263</v>
          </cell>
          <cell r="AJ370" t="str">
            <v>09</v>
          </cell>
          <cell r="AK370" t="str">
            <v>08078008</v>
          </cell>
          <cell r="AL370">
            <v>42423</v>
          </cell>
          <cell r="AM370" t="str">
            <v>HOMME</v>
          </cell>
          <cell r="AN370" t="str">
            <v>Célibataire</v>
          </cell>
          <cell r="AP370" t="str">
            <v>BTS</v>
          </cell>
          <cell r="AQ370">
            <v>3</v>
          </cell>
          <cell r="AR370">
            <v>1</v>
          </cell>
          <cell r="AS370">
            <v>44503.25</v>
          </cell>
          <cell r="AT370" t="str">
            <v>Horaire</v>
          </cell>
          <cell r="AU370">
            <v>3.1930000000000001</v>
          </cell>
          <cell r="AV370">
            <v>17</v>
          </cell>
          <cell r="AW370">
            <v>20600</v>
          </cell>
          <cell r="AX370" t="str">
            <v>00001511856</v>
          </cell>
          <cell r="AY370">
            <v>39</v>
          </cell>
          <cell r="AZ370" t="str">
            <v>LA POSTE</v>
          </cell>
          <cell r="BA370" t="str">
            <v>17206000000151185639</v>
          </cell>
          <cell r="BB370">
            <v>20</v>
          </cell>
          <cell r="BC370" t="str">
            <v>OUED EZZENA AIN MAZER</v>
          </cell>
          <cell r="BD370" t="str">
            <v>SAKIET SIDI YOUSSEF</v>
          </cell>
          <cell r="BG370">
            <v>22854036</v>
          </cell>
          <cell r="BH370">
            <v>97602186</v>
          </cell>
          <cell r="BJ370" t="str">
            <v>Arrêt 24</v>
          </cell>
          <cell r="BK370" t="str">
            <v>-</v>
          </cell>
          <cell r="BN370" t="str">
            <v>17206000000151185639</v>
          </cell>
          <cell r="BO370" t="str">
            <v>SDIRI DHAOUI</v>
          </cell>
          <cell r="BP370">
            <v>369</v>
          </cell>
          <cell r="BU370" t="str">
            <v>Non-Actif</v>
          </cell>
        </row>
        <row r="371">
          <cell r="B371">
            <v>370</v>
          </cell>
          <cell r="C371" t="str">
            <v>Madame</v>
          </cell>
          <cell r="D371" t="str">
            <v>JBALI MOUNA</v>
          </cell>
          <cell r="E371" t="str">
            <v>SAGE Tunisia</v>
          </cell>
          <cell r="F371" t="str">
            <v>PRODUCTION</v>
          </cell>
          <cell r="G371" t="str">
            <v>Couturière</v>
          </cell>
          <cell r="H371" t="str">
            <v>SA</v>
          </cell>
          <cell r="J371" t="str">
            <v>B</v>
          </cell>
          <cell r="K371" t="str">
            <v>DIRECTS</v>
          </cell>
          <cell r="L371" t="str">
            <v>Variable cost at standard</v>
          </cell>
          <cell r="M371" t="str">
            <v>OUVRIERE SPECIALISE</v>
          </cell>
          <cell r="N371">
            <v>44139</v>
          </cell>
          <cell r="P371">
            <v>-1436</v>
          </cell>
          <cell r="Q371">
            <v>44232</v>
          </cell>
          <cell r="R371" t="str">
            <v xml:space="preserve">abandon de poste </v>
          </cell>
          <cell r="T371" t="str">
            <v>CDD</v>
          </cell>
          <cell r="U371" t="str">
            <v>Contractuel</v>
          </cell>
          <cell r="V371">
            <v>44228</v>
          </cell>
          <cell r="W371">
            <v>44286</v>
          </cell>
          <cell r="Z371">
            <v>44139</v>
          </cell>
          <cell r="AA371">
            <v>11</v>
          </cell>
          <cell r="AB371">
            <v>2020</v>
          </cell>
          <cell r="AC371">
            <v>2024</v>
          </cell>
          <cell r="AD371">
            <v>4.3388888888888886</v>
          </cell>
          <cell r="AE371" t="str">
            <v>&gt; 4</v>
          </cell>
          <cell r="AF371">
            <v>33598</v>
          </cell>
          <cell r="AG371">
            <v>33.216438356164382</v>
          </cell>
          <cell r="AH371" t="str">
            <v>&gt;25&lt; 35</v>
          </cell>
          <cell r="AI371">
            <v>16625838</v>
          </cell>
          <cell r="AJ371" t="str">
            <v>04</v>
          </cell>
          <cell r="AK371">
            <v>13605649</v>
          </cell>
          <cell r="AL371">
            <v>40493</v>
          </cell>
          <cell r="AM371" t="str">
            <v>FEMME</v>
          </cell>
          <cell r="AN371" t="str">
            <v>Marié(e)</v>
          </cell>
          <cell r="AO371">
            <v>1</v>
          </cell>
          <cell r="AQ371">
            <v>3</v>
          </cell>
          <cell r="AR371">
            <v>1</v>
          </cell>
          <cell r="AS371">
            <v>44504.25</v>
          </cell>
          <cell r="AT371" t="str">
            <v>Horaire</v>
          </cell>
          <cell r="AU371">
            <v>3.1930000000000001</v>
          </cell>
          <cell r="AV371">
            <v>17</v>
          </cell>
          <cell r="AW371" t="str">
            <v>00100</v>
          </cell>
          <cell r="AX371" t="str">
            <v>00002977497</v>
          </cell>
          <cell r="AY371">
            <v>39</v>
          </cell>
          <cell r="AZ371" t="str">
            <v>LA POSTE</v>
          </cell>
          <cell r="BA371" t="str">
            <v>17001000000297749739</v>
          </cell>
          <cell r="BB371">
            <v>20</v>
          </cell>
          <cell r="BC371" t="str">
            <v>RUE JERISSA CITE CHABEB</v>
          </cell>
          <cell r="BD371" t="str">
            <v>DAOUAR HICHER</v>
          </cell>
          <cell r="BE371">
            <v>2086</v>
          </cell>
          <cell r="BG371">
            <v>27394226</v>
          </cell>
          <cell r="BH371">
            <v>26658524</v>
          </cell>
          <cell r="BJ371" t="str">
            <v>TERMINUS 56</v>
          </cell>
          <cell r="BK371" t="str">
            <v>B-SA</v>
          </cell>
          <cell r="BN371" t="str">
            <v>17001000000297749739</v>
          </cell>
          <cell r="BO371" t="str">
            <v>JBALI MOUNA</v>
          </cell>
          <cell r="BP371">
            <v>370</v>
          </cell>
          <cell r="BU371" t="str">
            <v>Non-Actif</v>
          </cell>
        </row>
        <row r="372">
          <cell r="B372">
            <v>371</v>
          </cell>
          <cell r="C372" t="str">
            <v>Madame</v>
          </cell>
          <cell r="D372" t="str">
            <v>LACHHEB DORSAF</v>
          </cell>
          <cell r="E372" t="str">
            <v>SAGE Tunisia</v>
          </cell>
          <cell r="F372" t="str">
            <v>PRODUCTION</v>
          </cell>
          <cell r="G372" t="str">
            <v>Couturière</v>
          </cell>
          <cell r="H372" t="str">
            <v>SA</v>
          </cell>
          <cell r="K372" t="str">
            <v>DIRECTS</v>
          </cell>
          <cell r="L372" t="str">
            <v>Variable cost at standard</v>
          </cell>
          <cell r="M372" t="str">
            <v>OUVRIERE SPECIALISE</v>
          </cell>
          <cell r="N372">
            <v>44144</v>
          </cell>
          <cell r="P372">
            <v>17</v>
          </cell>
          <cell r="Q372">
            <v>44152</v>
          </cell>
          <cell r="R372" t="str">
            <v xml:space="preserve">abandon de poste </v>
          </cell>
          <cell r="T372" t="str">
            <v>CDD</v>
          </cell>
          <cell r="U372" t="str">
            <v>Contractuel</v>
          </cell>
          <cell r="V372">
            <v>44144</v>
          </cell>
          <cell r="W372">
            <v>44196</v>
          </cell>
          <cell r="Z372">
            <v>44144</v>
          </cell>
          <cell r="AA372">
            <v>11</v>
          </cell>
          <cell r="AB372">
            <v>2020</v>
          </cell>
          <cell r="AC372">
            <v>2024</v>
          </cell>
          <cell r="AD372">
            <v>4.3250000000000002</v>
          </cell>
          <cell r="AE372" t="str">
            <v>&gt; 4</v>
          </cell>
          <cell r="AF372">
            <v>32423</v>
          </cell>
          <cell r="AG372">
            <v>36.435616438356163</v>
          </cell>
          <cell r="AH372" t="str">
            <v>&gt;35&lt; 45</v>
          </cell>
          <cell r="AI372">
            <v>17216562</v>
          </cell>
          <cell r="AJ372" t="str">
            <v>03</v>
          </cell>
          <cell r="AK372" t="str">
            <v>09168263</v>
          </cell>
          <cell r="AL372">
            <v>41877</v>
          </cell>
          <cell r="AM372" t="str">
            <v>FEMME</v>
          </cell>
          <cell r="AN372" t="str">
            <v>Marié(e)</v>
          </cell>
          <cell r="AO372">
            <v>1</v>
          </cell>
          <cell r="AQ372">
            <v>3</v>
          </cell>
          <cell r="AR372">
            <v>1</v>
          </cell>
          <cell r="AS372">
            <v>44509.25</v>
          </cell>
          <cell r="AT372" t="str">
            <v>Horaire</v>
          </cell>
          <cell r="AU372">
            <v>3.1930000000000001</v>
          </cell>
          <cell r="AV372">
            <v>17</v>
          </cell>
          <cell r="AW372" t="str">
            <v>00100</v>
          </cell>
          <cell r="AX372" t="str">
            <v>00002901596</v>
          </cell>
          <cell r="AY372">
            <v>83</v>
          </cell>
          <cell r="AZ372" t="str">
            <v>LA POSTE</v>
          </cell>
          <cell r="BA372" t="str">
            <v>17001000000290159683</v>
          </cell>
          <cell r="BB372">
            <v>20</v>
          </cell>
          <cell r="BC372" t="str">
            <v>4 RUE MOHAMED RACHID RIDHA</v>
          </cell>
          <cell r="BD372" t="str">
            <v>SANHEJA</v>
          </cell>
          <cell r="BG372">
            <v>20187108</v>
          </cell>
          <cell r="BH372">
            <v>20707370</v>
          </cell>
          <cell r="BJ372" t="str">
            <v>SANHEJA</v>
          </cell>
          <cell r="BK372" t="str">
            <v>-SA</v>
          </cell>
          <cell r="BN372" t="str">
            <v>17001000000290159683</v>
          </cell>
          <cell r="BO372" t="str">
            <v>LACHHEB DORSAF</v>
          </cell>
          <cell r="BP372">
            <v>371</v>
          </cell>
          <cell r="BU372" t="str">
            <v>Non-Actif</v>
          </cell>
        </row>
        <row r="373">
          <cell r="B373">
            <v>372</v>
          </cell>
          <cell r="C373" t="str">
            <v>Monsieur</v>
          </cell>
          <cell r="D373" t="str">
            <v>ZRIBI ZIED</v>
          </cell>
          <cell r="E373" t="str">
            <v>SAGE Tunisia</v>
          </cell>
          <cell r="F373" t="str">
            <v>PRODUCTION</v>
          </cell>
          <cell r="G373" t="str">
            <v>Couturière</v>
          </cell>
          <cell r="H373" t="str">
            <v>P6 AV</v>
          </cell>
          <cell r="I373" t="str">
            <v>Issam Ouni</v>
          </cell>
          <cell r="J373" t="str">
            <v>B</v>
          </cell>
          <cell r="K373" t="str">
            <v>DIRECTS</v>
          </cell>
          <cell r="L373" t="str">
            <v>Variable cost at standard</v>
          </cell>
          <cell r="M373" t="str">
            <v>OUVRIER SPECIALISE</v>
          </cell>
          <cell r="N373">
            <v>44139</v>
          </cell>
          <cell r="O373">
            <v>45597</v>
          </cell>
          <cell r="T373" t="str">
            <v>CDI</v>
          </cell>
          <cell r="U373" t="str">
            <v>Titulaire</v>
          </cell>
          <cell r="V373">
            <v>45566</v>
          </cell>
          <cell r="W373">
            <v>45596</v>
          </cell>
          <cell r="Z373">
            <v>44139</v>
          </cell>
          <cell r="AA373">
            <v>11</v>
          </cell>
          <cell r="AB373">
            <v>2020</v>
          </cell>
          <cell r="AC373">
            <v>2024</v>
          </cell>
          <cell r="AD373">
            <v>4.3388888888888886</v>
          </cell>
          <cell r="AE373" t="str">
            <v>&gt; 4</v>
          </cell>
          <cell r="AF373">
            <v>33912</v>
          </cell>
          <cell r="AG373">
            <v>32.356164383561641</v>
          </cell>
          <cell r="AH373" t="str">
            <v>&gt;25&lt; 35</v>
          </cell>
          <cell r="AI373">
            <v>16718776</v>
          </cell>
          <cell r="AJ373" t="str">
            <v>01</v>
          </cell>
          <cell r="AK373" t="str">
            <v>07192887</v>
          </cell>
          <cell r="AL373">
            <v>40637</v>
          </cell>
          <cell r="AM373" t="str">
            <v>HOMME</v>
          </cell>
          <cell r="AN373" t="str">
            <v>Célibataire</v>
          </cell>
          <cell r="AQ373">
            <v>3</v>
          </cell>
          <cell r="AR373">
            <v>3</v>
          </cell>
          <cell r="AS373">
            <v>45234.75</v>
          </cell>
          <cell r="AT373" t="str">
            <v>Horaire</v>
          </cell>
          <cell r="AU373">
            <v>3.3159999999999998</v>
          </cell>
          <cell r="AV373" t="str">
            <v>25</v>
          </cell>
          <cell r="AW373" t="str">
            <v>04700</v>
          </cell>
          <cell r="AX373" t="str">
            <v>00000493353</v>
          </cell>
          <cell r="AY373" t="str">
            <v>89</v>
          </cell>
          <cell r="AZ373" t="str">
            <v>ZITOUNA BANK</v>
          </cell>
          <cell r="BA373" t="str">
            <v>25047000000049335389</v>
          </cell>
          <cell r="BB373">
            <v>20</v>
          </cell>
          <cell r="BC373" t="str">
            <v>106 RUE NARJESS YASMINET</v>
          </cell>
          <cell r="BD373" t="str">
            <v>BEN AROUS</v>
          </cell>
          <cell r="BG373">
            <v>25720881</v>
          </cell>
          <cell r="BH373">
            <v>23621763</v>
          </cell>
          <cell r="BJ373" t="str">
            <v>YASMINETTE HÔP</v>
          </cell>
          <cell r="BK373" t="str">
            <v>B-P6 AV</v>
          </cell>
          <cell r="BL373" t="str">
            <v>2.1</v>
          </cell>
          <cell r="BN373" t="str">
            <v>25047000000049335389</v>
          </cell>
          <cell r="BO373" t="str">
            <v>ZRIBI ZIED</v>
          </cell>
          <cell r="BP373">
            <v>372</v>
          </cell>
          <cell r="BR373" t="e">
            <v>#N/A</v>
          </cell>
          <cell r="BU373" t="str">
            <v>si</v>
          </cell>
          <cell r="BV373" t="str">
            <v>P6 AV B CA</v>
          </cell>
        </row>
        <row r="374">
          <cell r="B374">
            <v>373</v>
          </cell>
          <cell r="C374" t="str">
            <v>Monsieur</v>
          </cell>
          <cell r="D374" t="str">
            <v xml:space="preserve">AMDOUNI YOUSSEF </v>
          </cell>
          <cell r="E374" t="str">
            <v>SAGE Tunisia</v>
          </cell>
          <cell r="F374" t="str">
            <v>PRODUCTION</v>
          </cell>
          <cell r="G374" t="str">
            <v>Couturière</v>
          </cell>
          <cell r="H374">
            <v>560</v>
          </cell>
          <cell r="J374" t="str">
            <v>B</v>
          </cell>
          <cell r="K374" t="str">
            <v>DIRECTS</v>
          </cell>
          <cell r="L374" t="str">
            <v>Variable cost at standard</v>
          </cell>
          <cell r="M374" t="str">
            <v>OUVRIER SPECIALISE</v>
          </cell>
          <cell r="N374">
            <v>44139</v>
          </cell>
          <cell r="P374">
            <v>-918</v>
          </cell>
          <cell r="Q374">
            <v>44774</v>
          </cell>
          <cell r="R374" t="str">
            <v xml:space="preserve">abandon de poste </v>
          </cell>
          <cell r="T374" t="str">
            <v>CDD</v>
          </cell>
          <cell r="U374" t="str">
            <v>Contractuel</v>
          </cell>
          <cell r="V374">
            <v>44713</v>
          </cell>
          <cell r="W374">
            <v>44804</v>
          </cell>
          <cell r="Z374">
            <v>44139</v>
          </cell>
          <cell r="AA374">
            <v>11</v>
          </cell>
          <cell r="AB374">
            <v>2020</v>
          </cell>
          <cell r="AC374">
            <v>2024</v>
          </cell>
          <cell r="AD374">
            <v>4.3388888888888886</v>
          </cell>
          <cell r="AE374" t="str">
            <v>&gt; 4</v>
          </cell>
          <cell r="AF374">
            <v>35153</v>
          </cell>
          <cell r="AG374">
            <v>28.956164383561642</v>
          </cell>
          <cell r="AH374" t="str">
            <v>&gt;25&lt; 35</v>
          </cell>
          <cell r="AI374">
            <v>17322535</v>
          </cell>
          <cell r="AJ374" t="str">
            <v>03</v>
          </cell>
          <cell r="AK374" t="str">
            <v>07218992</v>
          </cell>
          <cell r="AL374">
            <v>43299</v>
          </cell>
          <cell r="AM374" t="str">
            <v>HOMME</v>
          </cell>
          <cell r="AN374" t="str">
            <v>Célibataire</v>
          </cell>
          <cell r="AQ374">
            <v>3</v>
          </cell>
          <cell r="AR374">
            <v>2</v>
          </cell>
          <cell r="AS374">
            <v>44869.5</v>
          </cell>
          <cell r="AT374" t="str">
            <v>Horaire</v>
          </cell>
          <cell r="AU374">
            <v>3.3159999999999998</v>
          </cell>
          <cell r="AV374" t="str">
            <v>07</v>
          </cell>
          <cell r="AW374" t="str">
            <v>10100</v>
          </cell>
          <cell r="AX374" t="str">
            <v>16105587556</v>
          </cell>
          <cell r="AY374" t="str">
            <v>37</v>
          </cell>
          <cell r="AZ374" t="str">
            <v>AMEN BANK</v>
          </cell>
          <cell r="BA374" t="str">
            <v>07101001610558755637</v>
          </cell>
          <cell r="BB374">
            <v>20</v>
          </cell>
          <cell r="BC374" t="str">
            <v>CITE BILEL BORJ GHORBEL NOUVELLE MEDINA</v>
          </cell>
          <cell r="BD374" t="str">
            <v>BEN AROUS</v>
          </cell>
          <cell r="BF374" t="str">
            <v>OK-21</v>
          </cell>
          <cell r="BG374">
            <v>58999378</v>
          </cell>
          <cell r="BH374">
            <v>21480379</v>
          </cell>
          <cell r="BJ374" t="str">
            <v>YASMINETTE HÔP</v>
          </cell>
          <cell r="BK374" t="str">
            <v>B-560</v>
          </cell>
          <cell r="BN374" t="str">
            <v>07101001610558755637</v>
          </cell>
          <cell r="BO374" t="str">
            <v xml:space="preserve">AMDOUNI YOUSSEF </v>
          </cell>
          <cell r="BP374">
            <v>373</v>
          </cell>
          <cell r="BU374" t="str">
            <v>Non-Actif</v>
          </cell>
        </row>
        <row r="375">
          <cell r="B375">
            <v>374</v>
          </cell>
          <cell r="C375" t="str">
            <v>Mlle</v>
          </cell>
          <cell r="D375" t="str">
            <v>ATHIMNI EMNA</v>
          </cell>
          <cell r="E375" t="str">
            <v>SAGE Tunisia</v>
          </cell>
          <cell r="F375" t="str">
            <v>PRODUCTION</v>
          </cell>
          <cell r="G375" t="str">
            <v>Alimentatrice LIGNE</v>
          </cell>
          <cell r="J375" t="str">
            <v>B</v>
          </cell>
          <cell r="K375" t="str">
            <v>DIRECTS</v>
          </cell>
          <cell r="L375" t="str">
            <v>Variable cost at standard</v>
          </cell>
          <cell r="M375" t="str">
            <v>OUVRIERE SPECIALISE</v>
          </cell>
          <cell r="N375">
            <v>44148</v>
          </cell>
          <cell r="P375">
            <v>-1375</v>
          </cell>
          <cell r="Q375">
            <v>44301</v>
          </cell>
          <cell r="R375" t="str">
            <v>condition de travail</v>
          </cell>
          <cell r="T375" t="str">
            <v>CDD</v>
          </cell>
          <cell r="U375" t="str">
            <v>Contractuel</v>
          </cell>
          <cell r="V375">
            <v>44287</v>
          </cell>
          <cell r="W375">
            <v>44347</v>
          </cell>
          <cell r="Z375">
            <v>44148</v>
          </cell>
          <cell r="AA375">
            <v>11</v>
          </cell>
          <cell r="AB375">
            <v>2020</v>
          </cell>
          <cell r="AC375">
            <v>2024</v>
          </cell>
          <cell r="AD375">
            <v>4.3138888888888891</v>
          </cell>
          <cell r="AE375" t="str">
            <v>&gt; 4</v>
          </cell>
          <cell r="AF375">
            <v>36988</v>
          </cell>
          <cell r="AG375">
            <v>23.92876712328767</v>
          </cell>
          <cell r="AH375" t="str">
            <v>&lt; 25</v>
          </cell>
          <cell r="AI375">
            <v>17460353</v>
          </cell>
          <cell r="AJ375" t="str">
            <v>00</v>
          </cell>
          <cell r="AK375">
            <v>11661851</v>
          </cell>
          <cell r="AL375">
            <v>42775</v>
          </cell>
          <cell r="AM375" t="str">
            <v>FEMME</v>
          </cell>
          <cell r="AN375" t="str">
            <v>Célibataire</v>
          </cell>
          <cell r="AQ375">
            <v>3</v>
          </cell>
          <cell r="AR375">
            <v>1</v>
          </cell>
          <cell r="AS375">
            <v>44513.25</v>
          </cell>
          <cell r="AT375" t="str">
            <v>Horaire</v>
          </cell>
          <cell r="AU375">
            <v>3.1930000000000001</v>
          </cell>
          <cell r="AV375">
            <v>17</v>
          </cell>
          <cell r="AW375" t="str">
            <v>00100</v>
          </cell>
          <cell r="AX375" t="str">
            <v>00002911079</v>
          </cell>
          <cell r="AY375">
            <v>55</v>
          </cell>
          <cell r="AZ375" t="str">
            <v>LA POSTE</v>
          </cell>
          <cell r="BA375" t="str">
            <v>17001000000291107955</v>
          </cell>
          <cell r="BB375">
            <v>20</v>
          </cell>
          <cell r="BC375" t="str">
            <v>26 RUE KHALED IBN EL WALID</v>
          </cell>
          <cell r="BD375" t="str">
            <v>SIDI HASSINE</v>
          </cell>
          <cell r="BG375">
            <v>25910568</v>
          </cell>
          <cell r="BH375">
            <v>23107273</v>
          </cell>
          <cell r="BJ375" t="str">
            <v>BEN DAHHA</v>
          </cell>
          <cell r="BK375" t="str">
            <v>B-</v>
          </cell>
          <cell r="BN375" t="str">
            <v>17001000000291107955</v>
          </cell>
          <cell r="BO375" t="str">
            <v>ATHIMNI EMNA</v>
          </cell>
          <cell r="BP375">
            <v>374</v>
          </cell>
          <cell r="BU375" t="str">
            <v>Non-Actif</v>
          </cell>
        </row>
        <row r="376">
          <cell r="B376">
            <v>375</v>
          </cell>
          <cell r="C376" t="str">
            <v>Mlle</v>
          </cell>
          <cell r="D376" t="str">
            <v>ENNABLI RANIA</v>
          </cell>
          <cell r="E376" t="str">
            <v>SAGE Tunisia</v>
          </cell>
          <cell r="F376" t="str">
            <v>PRODUCTION</v>
          </cell>
          <cell r="G376" t="str">
            <v>Team leader</v>
          </cell>
          <cell r="H376" t="str">
            <v>Panda</v>
          </cell>
          <cell r="I376" t="str">
            <v>FAWZI SENDESNI</v>
          </cell>
          <cell r="J376" t="str">
            <v>B</v>
          </cell>
          <cell r="K376" t="str">
            <v>INDIRECTS</v>
          </cell>
          <cell r="L376" t="str">
            <v>Variable cost at standard</v>
          </cell>
          <cell r="M376" t="str">
            <v>OUVRIERE SPECIALISE</v>
          </cell>
          <cell r="N376">
            <v>44144</v>
          </cell>
          <cell r="O376">
            <v>45597</v>
          </cell>
          <cell r="T376" t="str">
            <v>CDI</v>
          </cell>
          <cell r="U376" t="str">
            <v>Titulaire</v>
          </cell>
          <cell r="V376">
            <v>45566</v>
          </cell>
          <cell r="W376">
            <v>45596</v>
          </cell>
          <cell r="Z376">
            <v>44144</v>
          </cell>
          <cell r="AA376">
            <v>11</v>
          </cell>
          <cell r="AB376">
            <v>2020</v>
          </cell>
          <cell r="AC376">
            <v>2024</v>
          </cell>
          <cell r="AD376">
            <v>4.3250000000000002</v>
          </cell>
          <cell r="AE376" t="str">
            <v>&gt; 4</v>
          </cell>
          <cell r="AF376">
            <v>34755</v>
          </cell>
          <cell r="AG376">
            <v>30.046575342465754</v>
          </cell>
          <cell r="AH376" t="str">
            <v>&gt;25&lt; 35</v>
          </cell>
          <cell r="AI376">
            <v>17216542</v>
          </cell>
          <cell r="AJ376" t="str">
            <v>08</v>
          </cell>
          <cell r="AK376" t="str">
            <v>09193377</v>
          </cell>
          <cell r="AL376">
            <v>43801</v>
          </cell>
          <cell r="AM376" t="str">
            <v>FEMME</v>
          </cell>
          <cell r="AN376" t="str">
            <v>Célibataire</v>
          </cell>
          <cell r="AQ376">
            <v>5</v>
          </cell>
          <cell r="AR376">
            <v>3</v>
          </cell>
          <cell r="AS376">
            <v>45239.75</v>
          </cell>
          <cell r="AT376" t="str">
            <v>Horaire</v>
          </cell>
          <cell r="AU376">
            <v>3.3159999999999998</v>
          </cell>
          <cell r="AV376" t="str">
            <v>17</v>
          </cell>
          <cell r="AW376" t="str">
            <v>00100</v>
          </cell>
          <cell r="AX376" t="str">
            <v>00002898914</v>
          </cell>
          <cell r="AY376" t="str">
            <v>78</v>
          </cell>
          <cell r="AZ376" t="str">
            <v>LA POSTE</v>
          </cell>
          <cell r="BA376" t="str">
            <v>17001000000289891478</v>
          </cell>
          <cell r="BB376">
            <v>20</v>
          </cell>
          <cell r="BC376" t="str">
            <v>RUE MOADH IBN JABAL GOBAA</v>
          </cell>
          <cell r="BD376" t="str">
            <v>MANOUBA</v>
          </cell>
          <cell r="BG376">
            <v>23163946</v>
          </cell>
          <cell r="BH376">
            <v>22169260</v>
          </cell>
          <cell r="BJ376" t="str">
            <v>GOBAA</v>
          </cell>
          <cell r="BK376" t="str">
            <v>B-Panda</v>
          </cell>
          <cell r="BL376" t="str">
            <v>3.1</v>
          </cell>
          <cell r="BN376" t="str">
            <v>17001000000289891478</v>
          </cell>
          <cell r="BO376" t="str">
            <v>ENNABLI RANIA</v>
          </cell>
          <cell r="BP376">
            <v>375</v>
          </cell>
          <cell r="BR376" t="e">
            <v>#N/A</v>
          </cell>
          <cell r="BT376">
            <v>639</v>
          </cell>
          <cell r="BU376" t="str">
            <v>si</v>
          </cell>
          <cell r="BV376" t="str">
            <v>139 B SA</v>
          </cell>
        </row>
        <row r="377">
          <cell r="B377">
            <v>376</v>
          </cell>
          <cell r="C377" t="str">
            <v>Monsieur</v>
          </cell>
          <cell r="D377" t="str">
            <v>RIAHI WISSEM</v>
          </cell>
          <cell r="E377" t="str">
            <v>SAGE Tunisia</v>
          </cell>
          <cell r="F377" t="str">
            <v>COUPE</v>
          </cell>
          <cell r="G377" t="str">
            <v>Coupeur</v>
          </cell>
          <cell r="K377" t="str">
            <v>DIRECTS</v>
          </cell>
          <cell r="L377" t="str">
            <v>Variable cost at standard</v>
          </cell>
          <cell r="M377" t="str">
            <v>OUVRIER COUPE</v>
          </cell>
          <cell r="N377">
            <v>44147</v>
          </cell>
          <cell r="P377">
            <v>-1102</v>
          </cell>
          <cell r="Q377">
            <v>44569</v>
          </cell>
          <cell r="R377" t="str">
            <v>IMMEGRATION A L'ETRANGER</v>
          </cell>
          <cell r="T377" t="str">
            <v>CDD</v>
          </cell>
          <cell r="U377" t="str">
            <v>Contractuel</v>
          </cell>
          <cell r="V377">
            <v>44562</v>
          </cell>
          <cell r="W377">
            <v>44620</v>
          </cell>
          <cell r="X377">
            <v>44137</v>
          </cell>
          <cell r="Y377">
            <v>44501</v>
          </cell>
          <cell r="Z377">
            <v>44501</v>
          </cell>
          <cell r="AA377">
            <v>11</v>
          </cell>
          <cell r="AB377">
            <v>2020</v>
          </cell>
          <cell r="AC377">
            <v>2024</v>
          </cell>
          <cell r="AD377">
            <v>4.3166666666666664</v>
          </cell>
          <cell r="AE377" t="str">
            <v>&gt; 4</v>
          </cell>
          <cell r="AF377">
            <v>34213</v>
          </cell>
          <cell r="AG377">
            <v>31.531506849315068</v>
          </cell>
          <cell r="AH377" t="str">
            <v>&gt;25&lt; 35</v>
          </cell>
          <cell r="AK377" t="str">
            <v>09189238</v>
          </cell>
          <cell r="AL377">
            <v>44081</v>
          </cell>
          <cell r="AM377" t="str">
            <v>HOMME</v>
          </cell>
          <cell r="AN377" t="str">
            <v>Célibataire</v>
          </cell>
          <cell r="AQ377">
            <v>3</v>
          </cell>
          <cell r="AR377">
            <v>1</v>
          </cell>
          <cell r="AS377">
            <v>44512.25</v>
          </cell>
          <cell r="AT377" t="str">
            <v>Horaire</v>
          </cell>
          <cell r="AU377">
            <v>3.1930000000000001</v>
          </cell>
          <cell r="AV377" t="str">
            <v>17</v>
          </cell>
          <cell r="AW377" t="str">
            <v>00100</v>
          </cell>
          <cell r="AX377" t="str">
            <v>00002117396</v>
          </cell>
          <cell r="AY377" t="str">
            <v>45</v>
          </cell>
          <cell r="AZ377" t="str">
            <v>LA POSTE</v>
          </cell>
          <cell r="BA377" t="str">
            <v>17001000000211739645</v>
          </cell>
          <cell r="BB377">
            <v>20</v>
          </cell>
          <cell r="BC377" t="str">
            <v>12 RUE YOUSSEF ROUISSI GOBBAA</v>
          </cell>
          <cell r="BD377" t="str">
            <v>MANOUBA</v>
          </cell>
          <cell r="BG377">
            <v>23148039</v>
          </cell>
          <cell r="BH377">
            <v>29662453</v>
          </cell>
          <cell r="BJ377" t="str">
            <v>SANHEJA</v>
          </cell>
          <cell r="BK377" t="str">
            <v>-</v>
          </cell>
          <cell r="BN377" t="str">
            <v>17001000000211739645</v>
          </cell>
          <cell r="BO377" t="str">
            <v>RIAHI WISSEM</v>
          </cell>
          <cell r="BP377">
            <v>376</v>
          </cell>
          <cell r="BU377" t="str">
            <v>Non-Actif</v>
          </cell>
        </row>
        <row r="378">
          <cell r="B378">
            <v>377</v>
          </cell>
          <cell r="C378" t="str">
            <v>Mlle</v>
          </cell>
          <cell r="D378" t="str">
            <v>BELTAIEF ZEINEB</v>
          </cell>
          <cell r="E378" t="str">
            <v>SAGE Tunisia</v>
          </cell>
          <cell r="F378" t="str">
            <v>PRODUCTION</v>
          </cell>
          <cell r="G378" t="str">
            <v>Couturière</v>
          </cell>
          <cell r="H378">
            <v>560</v>
          </cell>
          <cell r="I378" t="str">
            <v>Issam Ouni</v>
          </cell>
          <cell r="J378" t="str">
            <v>B</v>
          </cell>
          <cell r="K378" t="str">
            <v>DIRECTS</v>
          </cell>
          <cell r="L378" t="str">
            <v>Variable cost at standard</v>
          </cell>
          <cell r="M378" t="str">
            <v>OUVRIERE SPECIALISE</v>
          </cell>
          <cell r="N378">
            <v>44144</v>
          </cell>
          <cell r="P378">
            <v>-584</v>
          </cell>
          <cell r="Q378">
            <v>45138</v>
          </cell>
          <cell r="R378" t="str">
            <v>fin de contrat</v>
          </cell>
          <cell r="S378" t="str">
            <v>suite ABS &amp;comportement</v>
          </cell>
          <cell r="T378" t="str">
            <v>CDD</v>
          </cell>
          <cell r="U378" t="str">
            <v>Contractuel</v>
          </cell>
          <cell r="V378">
            <v>45017</v>
          </cell>
          <cell r="W378">
            <v>45138</v>
          </cell>
          <cell r="Z378">
            <v>44144</v>
          </cell>
          <cell r="AA378">
            <v>11</v>
          </cell>
          <cell r="AB378">
            <v>2020</v>
          </cell>
          <cell r="AC378">
            <v>2024</v>
          </cell>
          <cell r="AD378">
            <v>4.3250000000000002</v>
          </cell>
          <cell r="AE378" t="str">
            <v>&gt; 4</v>
          </cell>
          <cell r="AF378">
            <v>34459</v>
          </cell>
          <cell r="AG378">
            <v>30.857534246575341</v>
          </cell>
          <cell r="AH378" t="str">
            <v>&gt;25&lt; 35</v>
          </cell>
          <cell r="AI378">
            <v>16627454</v>
          </cell>
          <cell r="AJ378" t="str">
            <v>03</v>
          </cell>
          <cell r="AK378">
            <v>13001496</v>
          </cell>
          <cell r="AL378">
            <v>41201</v>
          </cell>
          <cell r="AM378" t="str">
            <v>FEMME</v>
          </cell>
          <cell r="AN378" t="str">
            <v>Célibataire</v>
          </cell>
          <cell r="AQ378">
            <v>3</v>
          </cell>
          <cell r="AR378">
            <v>2</v>
          </cell>
          <cell r="AS378">
            <v>44874.5</v>
          </cell>
          <cell r="AT378" t="str">
            <v>Horaire</v>
          </cell>
          <cell r="AU378">
            <v>3.3159999999999998</v>
          </cell>
          <cell r="AV378" t="str">
            <v>08</v>
          </cell>
          <cell r="AW378" t="str">
            <v>14103</v>
          </cell>
          <cell r="AX378" t="str">
            <v>10240001615</v>
          </cell>
          <cell r="AY378" t="str">
            <v>88</v>
          </cell>
          <cell r="AZ378" t="str">
            <v>BIAT</v>
          </cell>
          <cell r="BA378" t="str">
            <v>08141031024000161588</v>
          </cell>
          <cell r="BB378">
            <v>20</v>
          </cell>
          <cell r="BC378" t="str">
            <v>23 RUE 42215 GHDIR EL GOLLA</v>
          </cell>
          <cell r="BD378" t="str">
            <v>MANOUBA</v>
          </cell>
          <cell r="BG378">
            <v>58940830</v>
          </cell>
          <cell r="BH378">
            <v>25536540</v>
          </cell>
          <cell r="BJ378" t="str">
            <v>GHDIR EL GOLLA</v>
          </cell>
          <cell r="BK378" t="str">
            <v>B-560</v>
          </cell>
          <cell r="BL378" t="str">
            <v>2.1</v>
          </cell>
          <cell r="BN378" t="str">
            <v>08141031024000161588</v>
          </cell>
          <cell r="BO378" t="str">
            <v>BELTAIEF ZEINEB</v>
          </cell>
          <cell r="BP378">
            <v>377</v>
          </cell>
          <cell r="BR378" t="e">
            <v>#N/A</v>
          </cell>
          <cell r="BU378" t="str">
            <v>Non-Actif</v>
          </cell>
        </row>
        <row r="379">
          <cell r="B379">
            <v>378</v>
          </cell>
          <cell r="C379" t="str">
            <v>Mlle</v>
          </cell>
          <cell r="D379" t="str">
            <v>BEN SAID NABIHA</v>
          </cell>
          <cell r="E379" t="str">
            <v>SAGE Tunisia</v>
          </cell>
          <cell r="F379" t="str">
            <v>PRODUCTION</v>
          </cell>
          <cell r="G379" t="str">
            <v>Couturière</v>
          </cell>
          <cell r="H379" t="str">
            <v>Panda</v>
          </cell>
          <cell r="I379" t="str">
            <v>FAWZI SENDESNI</v>
          </cell>
          <cell r="J379" t="str">
            <v>B</v>
          </cell>
          <cell r="K379" t="str">
            <v>DIRECTS</v>
          </cell>
          <cell r="L379" t="str">
            <v>Variable cost at standard</v>
          </cell>
          <cell r="M379" t="str">
            <v>OUVRIERE SPECIALISE</v>
          </cell>
          <cell r="N379">
            <v>44144</v>
          </cell>
          <cell r="O379">
            <v>45597</v>
          </cell>
          <cell r="T379" t="str">
            <v>CDI</v>
          </cell>
          <cell r="U379" t="str">
            <v>Titulaire</v>
          </cell>
          <cell r="V379">
            <v>45566</v>
          </cell>
          <cell r="W379">
            <v>45596</v>
          </cell>
          <cell r="Z379">
            <v>44144</v>
          </cell>
          <cell r="AA379">
            <v>11</v>
          </cell>
          <cell r="AB379">
            <v>2020</v>
          </cell>
          <cell r="AC379">
            <v>2024</v>
          </cell>
          <cell r="AD379">
            <v>4.3250000000000002</v>
          </cell>
          <cell r="AE379" t="str">
            <v>&gt; 4</v>
          </cell>
          <cell r="AF379">
            <v>28152</v>
          </cell>
          <cell r="AG379">
            <v>48.136986301369866</v>
          </cell>
          <cell r="AH379" t="str">
            <v>&gt;45&lt; 55</v>
          </cell>
          <cell r="AI379">
            <v>12343272</v>
          </cell>
          <cell r="AJ379" t="str">
            <v>01</v>
          </cell>
          <cell r="AK379" t="str">
            <v>07297191</v>
          </cell>
          <cell r="AL379">
            <v>40183</v>
          </cell>
          <cell r="AM379" t="str">
            <v>FEMME</v>
          </cell>
          <cell r="AN379" t="str">
            <v>Célibataire</v>
          </cell>
          <cell r="AQ379">
            <v>3</v>
          </cell>
          <cell r="AR379">
            <v>3</v>
          </cell>
          <cell r="AS379">
            <v>45239.75</v>
          </cell>
          <cell r="AT379" t="str">
            <v>Horaire</v>
          </cell>
          <cell r="AU379">
            <v>3.3159999999999998</v>
          </cell>
          <cell r="AV379" t="str">
            <v>12</v>
          </cell>
          <cell r="AW379" t="str">
            <v>20300</v>
          </cell>
          <cell r="AX379" t="str">
            <v>00133089803</v>
          </cell>
          <cell r="AY379" t="str">
            <v>33</v>
          </cell>
          <cell r="AZ379" t="str">
            <v>UIB</v>
          </cell>
          <cell r="BA379" t="str">
            <v>12203000013308980333</v>
          </cell>
          <cell r="BB379">
            <v>20</v>
          </cell>
          <cell r="BC379" t="str">
            <v>BOURAGBA MORNAGUIA</v>
          </cell>
          <cell r="BD379" t="str">
            <v>MANOUBA</v>
          </cell>
          <cell r="BG379">
            <v>22933972</v>
          </cell>
          <cell r="BH379">
            <v>28183190</v>
          </cell>
          <cell r="BJ379" t="str">
            <v>BOURAGBA</v>
          </cell>
          <cell r="BK379" t="str">
            <v>B-Panda</v>
          </cell>
          <cell r="BL379" t="str">
            <v>1.1</v>
          </cell>
          <cell r="BN379" t="str">
            <v>12203000013308980333</v>
          </cell>
          <cell r="BO379" t="str">
            <v>BEN SAID NABIHA</v>
          </cell>
          <cell r="BP379">
            <v>378</v>
          </cell>
          <cell r="BR379" t="e">
            <v>#N/A</v>
          </cell>
          <cell r="BT379">
            <v>640</v>
          </cell>
          <cell r="BU379" t="str">
            <v>si</v>
          </cell>
          <cell r="BV379" t="str">
            <v>139 B CP</v>
          </cell>
        </row>
        <row r="380">
          <cell r="B380">
            <v>379</v>
          </cell>
          <cell r="C380" t="str">
            <v>Madame</v>
          </cell>
          <cell r="D380" t="str">
            <v>AOUIDETE HEDIA</v>
          </cell>
          <cell r="E380" t="str">
            <v>SAGE Tunisia</v>
          </cell>
          <cell r="F380" t="str">
            <v>PRODUCTION</v>
          </cell>
          <cell r="G380" t="str">
            <v>Couturière</v>
          </cell>
          <cell r="H380" t="str">
            <v>AP-T</v>
          </cell>
          <cell r="J380" t="str">
            <v>B</v>
          </cell>
          <cell r="K380" t="str">
            <v>DIRECTS</v>
          </cell>
          <cell r="L380" t="str">
            <v>Variable cost at standard</v>
          </cell>
          <cell r="M380" t="str">
            <v>OUVRIERE SPECIALISE</v>
          </cell>
          <cell r="N380">
            <v>44144</v>
          </cell>
          <cell r="P380">
            <v>-1436</v>
          </cell>
          <cell r="Q380">
            <v>44228</v>
          </cell>
          <cell r="R380" t="str">
            <v xml:space="preserve">abandon de poste </v>
          </cell>
          <cell r="T380" t="str">
            <v>CDD</v>
          </cell>
          <cell r="U380" t="str">
            <v>Contractuel</v>
          </cell>
          <cell r="V380">
            <v>44228</v>
          </cell>
          <cell r="W380">
            <v>44286</v>
          </cell>
          <cell r="Z380">
            <v>44144</v>
          </cell>
          <cell r="AA380">
            <v>11</v>
          </cell>
          <cell r="AB380">
            <v>2020</v>
          </cell>
          <cell r="AC380">
            <v>2024</v>
          </cell>
          <cell r="AD380">
            <v>4.3250000000000002</v>
          </cell>
          <cell r="AE380" t="str">
            <v>&gt; 4</v>
          </cell>
          <cell r="AF380">
            <v>30888</v>
          </cell>
          <cell r="AG380">
            <v>40.641095890410959</v>
          </cell>
          <cell r="AH380" t="str">
            <v>&gt;35&lt; 45</v>
          </cell>
          <cell r="AI380">
            <v>12668820</v>
          </cell>
          <cell r="AJ380" t="str">
            <v>08</v>
          </cell>
          <cell r="AK380" t="str">
            <v>07382650</v>
          </cell>
          <cell r="AL380">
            <v>40639</v>
          </cell>
          <cell r="AM380" t="str">
            <v>FEMME</v>
          </cell>
          <cell r="AN380" t="str">
            <v>Marié(e)</v>
          </cell>
          <cell r="AO380">
            <v>2</v>
          </cell>
          <cell r="AQ380">
            <v>3</v>
          </cell>
          <cell r="AR380">
            <v>1</v>
          </cell>
          <cell r="AS380">
            <v>44509.25</v>
          </cell>
          <cell r="AT380" t="str">
            <v>Horaire</v>
          </cell>
          <cell r="AU380">
            <v>3.1930000000000001</v>
          </cell>
          <cell r="AV380">
            <v>12</v>
          </cell>
          <cell r="AW380" t="str">
            <v>05500</v>
          </cell>
          <cell r="AX380" t="str">
            <v>00002382137</v>
          </cell>
          <cell r="AY380">
            <v>13</v>
          </cell>
          <cell r="AZ380" t="str">
            <v>UIB</v>
          </cell>
          <cell r="BA380" t="str">
            <v>12055000000238213713</v>
          </cell>
          <cell r="BB380">
            <v>20</v>
          </cell>
          <cell r="BC380" t="str">
            <v>19 RUE LA MOSQUE GHDIR EL GOLLA</v>
          </cell>
          <cell r="BD380" t="str">
            <v>MANOUBA</v>
          </cell>
          <cell r="BG380">
            <v>58720621</v>
          </cell>
          <cell r="BH380">
            <v>97021218</v>
          </cell>
          <cell r="BJ380" t="str">
            <v>GHDIR EL GOLLA</v>
          </cell>
          <cell r="BK380" t="str">
            <v>B-AP-T</v>
          </cell>
          <cell r="BN380" t="str">
            <v>12055000000238213713</v>
          </cell>
          <cell r="BO380" t="str">
            <v>AOUIDETE HEDIA</v>
          </cell>
          <cell r="BP380">
            <v>379</v>
          </cell>
          <cell r="BU380" t="str">
            <v>Non-Actif</v>
          </cell>
        </row>
        <row r="381">
          <cell r="B381">
            <v>380</v>
          </cell>
          <cell r="C381" t="str">
            <v>Madame</v>
          </cell>
          <cell r="D381" t="str">
            <v>MEDIOUNI HAJER</v>
          </cell>
          <cell r="E381" t="str">
            <v>SAGE Tunisia</v>
          </cell>
          <cell r="F381" t="str">
            <v>PRODUCTION</v>
          </cell>
          <cell r="G381" t="str">
            <v>Couturière</v>
          </cell>
          <cell r="H381" t="str">
            <v>P6 AV</v>
          </cell>
          <cell r="I381" t="str">
            <v>EL KADRI MARIEM</v>
          </cell>
          <cell r="J381" t="str">
            <v>A</v>
          </cell>
          <cell r="K381" t="str">
            <v>DIRECTS</v>
          </cell>
          <cell r="L381" t="str">
            <v>Variable cost at standard</v>
          </cell>
          <cell r="M381" t="str">
            <v>OUVRIERE SPECIALISE</v>
          </cell>
          <cell r="N381">
            <v>44144</v>
          </cell>
          <cell r="O381">
            <v>45597</v>
          </cell>
          <cell r="T381" t="str">
            <v>CDI</v>
          </cell>
          <cell r="U381" t="str">
            <v>Titulaire</v>
          </cell>
          <cell r="V381">
            <v>45566</v>
          </cell>
          <cell r="W381">
            <v>45596</v>
          </cell>
          <cell r="Z381">
            <v>44144</v>
          </cell>
          <cell r="AA381">
            <v>11</v>
          </cell>
          <cell r="AB381">
            <v>2020</v>
          </cell>
          <cell r="AC381">
            <v>2024</v>
          </cell>
          <cell r="AD381">
            <v>4.3250000000000002</v>
          </cell>
          <cell r="AE381" t="str">
            <v>&gt; 4</v>
          </cell>
          <cell r="AF381">
            <v>29712</v>
          </cell>
          <cell r="AG381">
            <v>43.863013698630134</v>
          </cell>
          <cell r="AH381" t="str">
            <v>&gt;35&lt; 45</v>
          </cell>
          <cell r="AI381">
            <v>12259366</v>
          </cell>
          <cell r="AJ381" t="str">
            <v>06</v>
          </cell>
          <cell r="AK381" t="str">
            <v>07320355</v>
          </cell>
          <cell r="AL381">
            <v>40974</v>
          </cell>
          <cell r="AM381" t="str">
            <v>FEMME</v>
          </cell>
          <cell r="AN381" t="str">
            <v>Marié(e)</v>
          </cell>
          <cell r="AO381">
            <v>2</v>
          </cell>
          <cell r="AQ381">
            <v>3</v>
          </cell>
          <cell r="AR381">
            <v>3</v>
          </cell>
          <cell r="AS381">
            <v>45239.75</v>
          </cell>
          <cell r="AT381" t="str">
            <v>Horaire</v>
          </cell>
          <cell r="AU381">
            <v>3.3159999999999998</v>
          </cell>
          <cell r="AV381" t="str">
            <v>07</v>
          </cell>
          <cell r="AW381" t="str">
            <v>08001</v>
          </cell>
          <cell r="AX381" t="str">
            <v>38105537365</v>
          </cell>
          <cell r="AY381" t="str">
            <v>13</v>
          </cell>
          <cell r="AZ381" t="str">
            <v>AMEN BANK</v>
          </cell>
          <cell r="BA381" t="str">
            <v>07080013810553736513</v>
          </cell>
          <cell r="BB381">
            <v>20</v>
          </cell>
          <cell r="BC381" t="str">
            <v>26 RUE KEHINA CITE MANNAI</v>
          </cell>
          <cell r="BD381" t="str">
            <v>BORJ EL AMRI</v>
          </cell>
          <cell r="BG381">
            <v>97441200</v>
          </cell>
          <cell r="BH381">
            <v>98511170</v>
          </cell>
          <cell r="BJ381" t="str">
            <v>BORJ EL AMRI</v>
          </cell>
          <cell r="BK381" t="str">
            <v>A-P6 AV</v>
          </cell>
          <cell r="BL381" t="str">
            <v>1.3</v>
          </cell>
          <cell r="BN381" t="str">
            <v>07080013810553736513</v>
          </cell>
          <cell r="BO381" t="str">
            <v>MEDIOUNI HAJER</v>
          </cell>
          <cell r="BP381">
            <v>380</v>
          </cell>
          <cell r="BR381" t="e">
            <v>#N/A</v>
          </cell>
          <cell r="BT381">
            <v>316</v>
          </cell>
          <cell r="BU381" t="str">
            <v>si</v>
          </cell>
          <cell r="BV381" t="str">
            <v>P6 AV A SA</v>
          </cell>
        </row>
        <row r="382">
          <cell r="B382">
            <v>381</v>
          </cell>
          <cell r="C382" t="str">
            <v>Mlle</v>
          </cell>
          <cell r="D382" t="str">
            <v>SAKER SIWAR</v>
          </cell>
          <cell r="E382" t="str">
            <v>SAGE Tunisia</v>
          </cell>
          <cell r="F382" t="str">
            <v>PRODUCTION</v>
          </cell>
          <cell r="G382" t="str">
            <v>Contrôle Qualité</v>
          </cell>
          <cell r="H382" t="str">
            <v>Panda</v>
          </cell>
          <cell r="I382" t="str">
            <v>HASNA NASRAOUI</v>
          </cell>
          <cell r="J382" t="str">
            <v>A</v>
          </cell>
          <cell r="K382" t="str">
            <v>INDIRECTS</v>
          </cell>
          <cell r="L382" t="str">
            <v>Variable cost at standard</v>
          </cell>
          <cell r="M382" t="str">
            <v>Contrôleur Qualité</v>
          </cell>
          <cell r="N382">
            <v>44148</v>
          </cell>
          <cell r="P382">
            <v>-462</v>
          </cell>
          <cell r="Q382">
            <v>45231</v>
          </cell>
          <cell r="R382" t="str">
            <v>CONFLIT AVEC CHEF</v>
          </cell>
          <cell r="T382" t="str">
            <v>CDD</v>
          </cell>
          <cell r="U382" t="str">
            <v>Contractuel</v>
          </cell>
          <cell r="V382">
            <v>45231</v>
          </cell>
          <cell r="W382">
            <v>45260</v>
          </cell>
          <cell r="Z382">
            <v>44148</v>
          </cell>
          <cell r="AA382">
            <v>11</v>
          </cell>
          <cell r="AB382">
            <v>2020</v>
          </cell>
          <cell r="AC382">
            <v>2024</v>
          </cell>
          <cell r="AD382">
            <v>4.3138888888888891</v>
          </cell>
          <cell r="AE382" t="str">
            <v>&gt; 4</v>
          </cell>
          <cell r="AF382">
            <v>37022</v>
          </cell>
          <cell r="AG382">
            <v>23.835616438356166</v>
          </cell>
          <cell r="AH382" t="str">
            <v>&lt; 25</v>
          </cell>
          <cell r="AI382">
            <v>17266713</v>
          </cell>
          <cell r="AJ382" t="str">
            <v>06</v>
          </cell>
          <cell r="AK382" t="str">
            <v>07499663</v>
          </cell>
          <cell r="AL382">
            <v>42921</v>
          </cell>
          <cell r="AM382" t="str">
            <v>FEMME</v>
          </cell>
          <cell r="AN382" t="str">
            <v>Célibataire</v>
          </cell>
          <cell r="AQ382">
            <v>3</v>
          </cell>
          <cell r="AR382">
            <v>2</v>
          </cell>
          <cell r="AS382">
            <v>44878.5</v>
          </cell>
          <cell r="AT382" t="str">
            <v>Horaire</v>
          </cell>
          <cell r="AU382">
            <v>3.3159999999999998</v>
          </cell>
          <cell r="AV382" t="str">
            <v>17</v>
          </cell>
          <cell r="AW382" t="str">
            <v>00100</v>
          </cell>
          <cell r="AX382" t="str">
            <v>00002632181</v>
          </cell>
          <cell r="AY382" t="str">
            <v>27</v>
          </cell>
          <cell r="AZ382" t="str">
            <v>LA POSTE</v>
          </cell>
          <cell r="BA382" t="str">
            <v>17001000000263218127</v>
          </cell>
          <cell r="BB382">
            <v>20</v>
          </cell>
          <cell r="BC382" t="str">
            <v>CITE ERRIADH POND BIZERT</v>
          </cell>
          <cell r="BD382" t="str">
            <v>KALAAT ANDALOS</v>
          </cell>
          <cell r="BF382">
            <v>45176</v>
          </cell>
          <cell r="BG382">
            <v>90594212</v>
          </cell>
          <cell r="BH382">
            <v>94208500</v>
          </cell>
          <cell r="BJ382" t="str">
            <v>PONT DE BIZERT</v>
          </cell>
          <cell r="BK382" t="str">
            <v>A-Panda</v>
          </cell>
          <cell r="BL382" t="str">
            <v>1.3</v>
          </cell>
          <cell r="BN382" t="str">
            <v>17001000000263218127</v>
          </cell>
          <cell r="BO382" t="str">
            <v>SAKER SIWAR</v>
          </cell>
          <cell r="BP382">
            <v>381</v>
          </cell>
          <cell r="BR382" t="e">
            <v>#N/A</v>
          </cell>
          <cell r="BU382" t="str">
            <v>Non-Actif</v>
          </cell>
        </row>
        <row r="383">
          <cell r="B383">
            <v>382</v>
          </cell>
          <cell r="C383" t="str">
            <v>Monsieur</v>
          </cell>
          <cell r="D383" t="str">
            <v>NAFFETI MOHAMED</v>
          </cell>
          <cell r="E383" t="str">
            <v>SAGE Tunisia</v>
          </cell>
          <cell r="F383" t="str">
            <v>LOGISTIQUE</v>
          </cell>
          <cell r="G383" t="str">
            <v>RESPONSABLE MAGASIN</v>
          </cell>
          <cell r="K383" t="str">
            <v>CADRE</v>
          </cell>
          <cell r="L383" t="str">
            <v>Manufacturing Fixed</v>
          </cell>
          <cell r="M383" t="str">
            <v>RESPONSABLE MAGASIN</v>
          </cell>
          <cell r="N383">
            <v>44151</v>
          </cell>
          <cell r="P383" t="str">
            <v/>
          </cell>
          <cell r="Q383">
            <v>44303</v>
          </cell>
          <cell r="R383" t="str">
            <v>fin de contrat</v>
          </cell>
          <cell r="T383" t="str">
            <v>CDI</v>
          </cell>
          <cell r="U383" t="str">
            <v>Titulaire</v>
          </cell>
          <cell r="Z383">
            <v>44151</v>
          </cell>
          <cell r="AA383">
            <v>11</v>
          </cell>
          <cell r="AB383">
            <v>2020</v>
          </cell>
          <cell r="AC383">
            <v>2024</v>
          </cell>
          <cell r="AD383">
            <v>4.3055555555555554</v>
          </cell>
          <cell r="AE383" t="str">
            <v>&gt; 4</v>
          </cell>
          <cell r="AF383">
            <v>31241</v>
          </cell>
          <cell r="AG383">
            <v>39.673972602739724</v>
          </cell>
          <cell r="AH383" t="str">
            <v>&gt;35&lt; 45</v>
          </cell>
          <cell r="AI383">
            <v>14142035</v>
          </cell>
          <cell r="AJ383" t="str">
            <v>03</v>
          </cell>
          <cell r="AK383" t="str">
            <v>06425116</v>
          </cell>
          <cell r="AL383">
            <v>31241</v>
          </cell>
          <cell r="AM383" t="str">
            <v>HOMME</v>
          </cell>
          <cell r="AN383" t="str">
            <v>Marié(e)</v>
          </cell>
          <cell r="AO383">
            <v>2</v>
          </cell>
          <cell r="AR383">
            <v>1</v>
          </cell>
          <cell r="AS383">
            <v>44516.25</v>
          </cell>
          <cell r="AT383" t="str">
            <v>Mensuel</v>
          </cell>
          <cell r="AU383">
            <v>1800</v>
          </cell>
          <cell r="AV383">
            <v>17</v>
          </cell>
          <cell r="AW383" t="str">
            <v>00200</v>
          </cell>
          <cell r="AX383" t="str">
            <v>00002691733</v>
          </cell>
          <cell r="AY383">
            <v>97</v>
          </cell>
          <cell r="AZ383" t="str">
            <v>LA POSTE</v>
          </cell>
          <cell r="BA383" t="str">
            <v>17002000000269173397</v>
          </cell>
          <cell r="BB383">
            <v>20</v>
          </cell>
          <cell r="BC383" t="str">
            <v>DOUALA TEKELSA</v>
          </cell>
          <cell r="BD383" t="str">
            <v>NABEUL</v>
          </cell>
          <cell r="BG383">
            <v>28549384</v>
          </cell>
          <cell r="BK383" t="str">
            <v>CADRE</v>
          </cell>
          <cell r="BN383" t="str">
            <v>17002000000269173397</v>
          </cell>
          <cell r="BO383" t="str">
            <v>NAFFETI MOHAMED</v>
          </cell>
          <cell r="BP383">
            <v>382</v>
          </cell>
          <cell r="BU383" t="str">
            <v>Non-Actif</v>
          </cell>
        </row>
        <row r="384">
          <cell r="B384">
            <v>383</v>
          </cell>
          <cell r="C384" t="str">
            <v>Monsieur</v>
          </cell>
          <cell r="D384" t="str">
            <v>SASSI MAROUEN</v>
          </cell>
          <cell r="E384" t="str">
            <v>SAGE Tunisia</v>
          </cell>
          <cell r="F384" t="str">
            <v>LOGISTIQUE</v>
          </cell>
          <cell r="G384" t="str">
            <v>Team leader</v>
          </cell>
          <cell r="K384" t="str">
            <v>INDIRECTS</v>
          </cell>
          <cell r="L384" t="str">
            <v>Variable cost at standard</v>
          </cell>
          <cell r="M384" t="str">
            <v>OUVRIER ORDINAIRE</v>
          </cell>
          <cell r="N384">
            <v>44155</v>
          </cell>
          <cell r="P384">
            <v>-1071</v>
          </cell>
          <cell r="Q384">
            <v>44651</v>
          </cell>
          <cell r="R384" t="str">
            <v>PRB Discplinaire</v>
          </cell>
          <cell r="T384" t="str">
            <v>CDD</v>
          </cell>
          <cell r="U384" t="str">
            <v>Contractuel</v>
          </cell>
          <cell r="V384">
            <v>44621</v>
          </cell>
          <cell r="W384">
            <v>44651</v>
          </cell>
          <cell r="Z384">
            <v>44155</v>
          </cell>
          <cell r="AA384">
            <v>11</v>
          </cell>
          <cell r="AB384">
            <v>2020</v>
          </cell>
          <cell r="AC384">
            <v>2024</v>
          </cell>
          <cell r="AD384">
            <v>4.2944444444444443</v>
          </cell>
          <cell r="AE384" t="str">
            <v>&gt; 4</v>
          </cell>
          <cell r="AF384">
            <v>33471</v>
          </cell>
          <cell r="AG384">
            <v>33.564383561643837</v>
          </cell>
          <cell r="AH384" t="str">
            <v>&gt;25&lt; 35</v>
          </cell>
          <cell r="AI384">
            <v>16442756</v>
          </cell>
          <cell r="AJ384" t="str">
            <v>02</v>
          </cell>
          <cell r="AK384" t="str">
            <v>04816855</v>
          </cell>
          <cell r="AL384">
            <v>41444</v>
          </cell>
          <cell r="AM384" t="str">
            <v>HOMME</v>
          </cell>
          <cell r="AN384" t="str">
            <v>Célibataire</v>
          </cell>
          <cell r="AQ384">
            <v>3</v>
          </cell>
          <cell r="AR384">
            <v>1</v>
          </cell>
          <cell r="AS384">
            <v>44520.25</v>
          </cell>
          <cell r="AT384" t="str">
            <v>Horaire</v>
          </cell>
          <cell r="AU384">
            <v>3.1930000000000001</v>
          </cell>
          <cell r="AV384" t="str">
            <v>07</v>
          </cell>
          <cell r="AW384" t="str">
            <v>08001</v>
          </cell>
          <cell r="AX384" t="str">
            <v>38105537796</v>
          </cell>
          <cell r="AY384" t="str">
            <v>78</v>
          </cell>
          <cell r="AZ384" t="str">
            <v>AMEN BANK</v>
          </cell>
          <cell r="BA384" t="str">
            <v>07080013810553779678</v>
          </cell>
          <cell r="BB384">
            <v>20</v>
          </cell>
          <cell r="BC384" t="str">
            <v>23 RUE 4273 CITE MANASSIR</v>
          </cell>
          <cell r="BD384" t="str">
            <v>EL AGBA</v>
          </cell>
          <cell r="BE384">
            <v>2011</v>
          </cell>
          <cell r="BG384">
            <v>58994018</v>
          </cell>
          <cell r="BH384">
            <v>28819572</v>
          </cell>
          <cell r="BJ384" t="str">
            <v>OUED GUERIANA AGBA</v>
          </cell>
          <cell r="BK384" t="str">
            <v>-</v>
          </cell>
          <cell r="BN384" t="str">
            <v>07080013810553779678</v>
          </cell>
          <cell r="BO384" t="str">
            <v>SASSI MAROUEN</v>
          </cell>
          <cell r="BP384">
            <v>383</v>
          </cell>
          <cell r="BU384" t="str">
            <v>Non-Actif</v>
          </cell>
        </row>
        <row r="385">
          <cell r="B385">
            <v>384</v>
          </cell>
          <cell r="C385" t="str">
            <v>Monsieur</v>
          </cell>
          <cell r="D385" t="str">
            <v>HAMMAMI CHARFEDDINE</v>
          </cell>
          <cell r="E385" t="str">
            <v>SAGE Tunisia</v>
          </cell>
          <cell r="F385" t="str">
            <v>LOGISTIQUE</v>
          </cell>
          <cell r="G385" t="str">
            <v>MANITENTIONNAIRE</v>
          </cell>
          <cell r="K385" t="str">
            <v>INDIRECTS</v>
          </cell>
          <cell r="L385" t="str">
            <v>Variable cost at standard</v>
          </cell>
          <cell r="M385" t="str">
            <v>OUVRIER ORDINAIRE</v>
          </cell>
          <cell r="N385">
            <v>44158</v>
          </cell>
          <cell r="P385">
            <v>17</v>
          </cell>
          <cell r="Q385">
            <v>44166</v>
          </cell>
          <cell r="R385" t="str">
            <v xml:space="preserve">abandon de poste </v>
          </cell>
          <cell r="T385" t="str">
            <v>CDD</v>
          </cell>
          <cell r="U385" t="str">
            <v>Contractuel</v>
          </cell>
          <cell r="V385">
            <v>44158</v>
          </cell>
          <cell r="W385">
            <v>44196</v>
          </cell>
          <cell r="Z385">
            <v>44158</v>
          </cell>
          <cell r="AA385">
            <v>11</v>
          </cell>
          <cell r="AB385">
            <v>2020</v>
          </cell>
          <cell r="AC385">
            <v>2024</v>
          </cell>
          <cell r="AD385">
            <v>4.2861111111111114</v>
          </cell>
          <cell r="AE385" t="str">
            <v>&gt; 4</v>
          </cell>
          <cell r="AF385">
            <v>33604</v>
          </cell>
          <cell r="AG385">
            <v>33.200000000000003</v>
          </cell>
          <cell r="AH385" t="str">
            <v>&gt;25&lt; 35</v>
          </cell>
          <cell r="AI385">
            <v>17159832</v>
          </cell>
          <cell r="AJ385" t="str">
            <v>09</v>
          </cell>
          <cell r="AK385" t="str">
            <v>09181032</v>
          </cell>
          <cell r="AL385">
            <v>44140</v>
          </cell>
          <cell r="AM385" t="str">
            <v>HOMME</v>
          </cell>
          <cell r="AN385" t="str">
            <v>Célibataire</v>
          </cell>
          <cell r="AQ385">
            <v>3</v>
          </cell>
          <cell r="AR385">
            <v>1</v>
          </cell>
          <cell r="AS385">
            <v>44523.25</v>
          </cell>
          <cell r="AT385" t="str">
            <v>Horaire</v>
          </cell>
          <cell r="AU385">
            <v>2.4990000000000001</v>
          </cell>
          <cell r="BA385" t="str">
            <v/>
          </cell>
          <cell r="BB385">
            <v>0</v>
          </cell>
          <cell r="BC385" t="str">
            <v>21 RUE ABDALLAH IBN ESSARAH</v>
          </cell>
          <cell r="BD385" t="str">
            <v>SANHEJA</v>
          </cell>
          <cell r="BG385">
            <v>24221891</v>
          </cell>
          <cell r="BH385">
            <v>54521891</v>
          </cell>
          <cell r="BJ385" t="str">
            <v>SANHEJA</v>
          </cell>
          <cell r="BK385" t="str">
            <v>-</v>
          </cell>
          <cell r="BN385" t="str">
            <v/>
          </cell>
          <cell r="BO385" t="str">
            <v>HAMMAMI CHARFEDDINE</v>
          </cell>
          <cell r="BP385">
            <v>384</v>
          </cell>
          <cell r="BU385" t="str">
            <v>Non-Actif</v>
          </cell>
        </row>
        <row r="386">
          <cell r="B386">
            <v>385</v>
          </cell>
          <cell r="C386" t="str">
            <v>Madame</v>
          </cell>
          <cell r="D386" t="str">
            <v>RAHALI OUMAYMA</v>
          </cell>
          <cell r="E386" t="str">
            <v>SAGE Tunisia</v>
          </cell>
          <cell r="F386" t="str">
            <v>QUALITE</v>
          </cell>
          <cell r="G386" t="str">
            <v>Fire W</v>
          </cell>
          <cell r="H386" t="str">
            <v>Skoda</v>
          </cell>
          <cell r="I386" t="str">
            <v>Fakhri</v>
          </cell>
          <cell r="J386" t="str">
            <v>B</v>
          </cell>
          <cell r="K386" t="str">
            <v>INDIRECTS</v>
          </cell>
          <cell r="L386" t="str">
            <v>Variable cost at standard</v>
          </cell>
          <cell r="M386" t="str">
            <v>Contrôleur Qualité</v>
          </cell>
          <cell r="N386">
            <v>44158</v>
          </cell>
          <cell r="O386">
            <v>45597</v>
          </cell>
          <cell r="T386" t="str">
            <v>CDI</v>
          </cell>
          <cell r="U386" t="str">
            <v>Titulaire</v>
          </cell>
          <cell r="V386">
            <v>45566</v>
          </cell>
          <cell r="W386">
            <v>45596</v>
          </cell>
          <cell r="Z386">
            <v>44158</v>
          </cell>
          <cell r="AA386">
            <v>11</v>
          </cell>
          <cell r="AB386">
            <v>2020</v>
          </cell>
          <cell r="AC386">
            <v>2024</v>
          </cell>
          <cell r="AD386">
            <v>4.2861111111111114</v>
          </cell>
          <cell r="AE386" t="str">
            <v>&gt; 4</v>
          </cell>
          <cell r="AF386">
            <v>32267</v>
          </cell>
          <cell r="AG386">
            <v>36.863013698630134</v>
          </cell>
          <cell r="AH386" t="str">
            <v>&gt;35&lt; 45</v>
          </cell>
          <cell r="AI386">
            <v>16865557</v>
          </cell>
          <cell r="AJ386" t="str">
            <v>05</v>
          </cell>
          <cell r="AK386" t="str">
            <v>09085473</v>
          </cell>
          <cell r="AL386">
            <v>43000</v>
          </cell>
          <cell r="AM386" t="str">
            <v>FEMME</v>
          </cell>
          <cell r="AN386" t="str">
            <v>Marié(e)</v>
          </cell>
          <cell r="AQ386">
            <v>3</v>
          </cell>
          <cell r="AR386">
            <v>3</v>
          </cell>
          <cell r="AS386">
            <v>45253.75</v>
          </cell>
          <cell r="AT386" t="str">
            <v>Horaire</v>
          </cell>
          <cell r="AU386">
            <v>3.3159999999999998</v>
          </cell>
          <cell r="AV386" t="str">
            <v>25</v>
          </cell>
          <cell r="AW386" t="str">
            <v>04700</v>
          </cell>
          <cell r="AX386" t="str">
            <v>00000620954</v>
          </cell>
          <cell r="AY386" t="str">
            <v>48</v>
          </cell>
          <cell r="AZ386" t="str">
            <v>ZITOUNA BANK</v>
          </cell>
          <cell r="BA386" t="str">
            <v>25047000000062095448</v>
          </cell>
          <cell r="BB386">
            <v>20</v>
          </cell>
          <cell r="BC386" t="str">
            <v>7 RUE BATTENI CITE EL FAOUZ</v>
          </cell>
          <cell r="BD386" t="str">
            <v>MOUROUJ 5</v>
          </cell>
          <cell r="BE386">
            <v>2074</v>
          </cell>
          <cell r="BF386">
            <v>44971</v>
          </cell>
          <cell r="BG386">
            <v>53588687</v>
          </cell>
          <cell r="BH386">
            <v>95333029</v>
          </cell>
          <cell r="BJ386" t="str">
            <v>YASMINETTE HÔP</v>
          </cell>
          <cell r="BK386" t="str">
            <v>B-Skoda</v>
          </cell>
          <cell r="BL386" t="str">
            <v>1.3</v>
          </cell>
          <cell r="BN386" t="str">
            <v>25047000000062095448</v>
          </cell>
          <cell r="BO386" t="str">
            <v>RAHALI OUMAYMA</v>
          </cell>
          <cell r="BP386">
            <v>385</v>
          </cell>
          <cell r="BR386" t="e">
            <v>#N/A</v>
          </cell>
          <cell r="BT386">
            <v>487</v>
          </cell>
          <cell r="BU386" t="str">
            <v>si</v>
          </cell>
          <cell r="BV386" t="str">
            <v>965  FW</v>
          </cell>
        </row>
        <row r="387">
          <cell r="B387">
            <v>386</v>
          </cell>
          <cell r="C387" t="str">
            <v>Monsieur</v>
          </cell>
          <cell r="D387" t="str">
            <v>MEKNI HAYKEL</v>
          </cell>
          <cell r="E387" t="str">
            <v>SAGE Tunisia</v>
          </cell>
          <cell r="F387" t="str">
            <v>MAINTENANCE</v>
          </cell>
          <cell r="G387" t="str">
            <v>SUPERVISEUR MAINTENANCE</v>
          </cell>
          <cell r="H387" t="str">
            <v>MAINTENANCE</v>
          </cell>
          <cell r="K387" t="str">
            <v>INDIRECTS</v>
          </cell>
          <cell r="L387" t="str">
            <v>Variable cost at standard</v>
          </cell>
          <cell r="M387" t="str">
            <v>TECHNICIEN MAINTENANCE</v>
          </cell>
          <cell r="N387">
            <v>44166</v>
          </cell>
          <cell r="P387" t="str">
            <v/>
          </cell>
          <cell r="T387" t="str">
            <v>CDI</v>
          </cell>
          <cell r="U387" t="str">
            <v>Titulaire</v>
          </cell>
          <cell r="Z387">
            <v>44166</v>
          </cell>
          <cell r="AA387">
            <v>12</v>
          </cell>
          <cell r="AB387">
            <v>2020</v>
          </cell>
          <cell r="AC387">
            <v>2024</v>
          </cell>
          <cell r="AD387">
            <v>4.2638888888888893</v>
          </cell>
          <cell r="AE387" t="str">
            <v>&gt; 4</v>
          </cell>
          <cell r="AF387">
            <v>30570</v>
          </cell>
          <cell r="AG387">
            <v>41.512328767123286</v>
          </cell>
          <cell r="AH387" t="str">
            <v>&gt;35&lt; 45</v>
          </cell>
          <cell r="AI387">
            <v>16188297</v>
          </cell>
          <cell r="AJ387" t="str">
            <v>07</v>
          </cell>
          <cell r="AK387" t="str">
            <v>07105494</v>
          </cell>
          <cell r="AL387">
            <v>37121</v>
          </cell>
          <cell r="AM387" t="str">
            <v>HOMME</v>
          </cell>
          <cell r="AN387" t="str">
            <v>Marié(e)</v>
          </cell>
          <cell r="AO387">
            <v>2</v>
          </cell>
          <cell r="AQ387">
            <v>10</v>
          </cell>
          <cell r="AR387">
            <v>3</v>
          </cell>
          <cell r="AS387">
            <v>45261.75</v>
          </cell>
          <cell r="AT387" t="str">
            <v>Mensuel</v>
          </cell>
          <cell r="AU387">
            <v>1800</v>
          </cell>
          <cell r="AV387" t="str">
            <v>25</v>
          </cell>
          <cell r="AW387" t="str">
            <v>04700</v>
          </cell>
          <cell r="AX387" t="str">
            <v>00000618281</v>
          </cell>
          <cell r="AY387" t="str">
            <v>16</v>
          </cell>
          <cell r="AZ387" t="str">
            <v>ZITOUNA BANK</v>
          </cell>
          <cell r="BA387" t="str">
            <v>25047000000061828116</v>
          </cell>
          <cell r="BB387">
            <v>20</v>
          </cell>
          <cell r="BC387" t="str">
            <v>36 RUE 10485 CITE ENNOUR</v>
          </cell>
          <cell r="BD387" t="str">
            <v>TUNIS</v>
          </cell>
          <cell r="BG387">
            <v>29501606</v>
          </cell>
          <cell r="BH387">
            <v>56130962</v>
          </cell>
          <cell r="BI387">
            <v>98137107</v>
          </cell>
          <cell r="BJ387" t="str">
            <v>PONT EL YASMINETTE</v>
          </cell>
          <cell r="BK387" t="str">
            <v>-MAINTENANCE</v>
          </cell>
          <cell r="BL387" t="str">
            <v>4.2</v>
          </cell>
          <cell r="BN387" t="str">
            <v>25047000000061828116</v>
          </cell>
          <cell r="BO387" t="str">
            <v>MEKNI HAYKEL</v>
          </cell>
          <cell r="BP387">
            <v>386</v>
          </cell>
          <cell r="BR387" t="e">
            <v>#N/A</v>
          </cell>
          <cell r="BU387" t="str">
            <v>si</v>
          </cell>
          <cell r="BV387" t="str">
            <v>MAINTENANCE</v>
          </cell>
        </row>
        <row r="388">
          <cell r="B388">
            <v>387</v>
          </cell>
          <cell r="C388" t="str">
            <v>Monsieur</v>
          </cell>
          <cell r="D388" t="str">
            <v>SEBAI OUSSAMA</v>
          </cell>
          <cell r="E388" t="str">
            <v>SAGE Tunisia</v>
          </cell>
          <cell r="F388" t="str">
            <v>LOGISTIQUE</v>
          </cell>
          <cell r="G388" t="str">
            <v>MANITENTIONNAIRE</v>
          </cell>
          <cell r="H388" t="str">
            <v>LOGISTIQUE</v>
          </cell>
          <cell r="I388" t="str">
            <v>Adel</v>
          </cell>
          <cell r="K388" t="str">
            <v>INDIRECTS</v>
          </cell>
          <cell r="L388" t="str">
            <v>Variable cost at standard</v>
          </cell>
          <cell r="M388" t="str">
            <v>OUVRIER ORDINAIRE</v>
          </cell>
          <cell r="N388">
            <v>44169</v>
          </cell>
          <cell r="P388">
            <v>-310</v>
          </cell>
          <cell r="Q388">
            <v>45309</v>
          </cell>
          <cell r="R388" t="str">
            <v>nouvelle opportunité</v>
          </cell>
          <cell r="T388" t="str">
            <v>CDD</v>
          </cell>
          <cell r="U388" t="str">
            <v>Contractuel</v>
          </cell>
          <cell r="V388">
            <v>45231</v>
          </cell>
          <cell r="W388">
            <v>45412</v>
          </cell>
          <cell r="Z388">
            <v>44169</v>
          </cell>
          <cell r="AA388">
            <v>12</v>
          </cell>
          <cell r="AB388">
            <v>2020</v>
          </cell>
          <cell r="AC388">
            <v>2024</v>
          </cell>
          <cell r="AD388">
            <v>4.2555555555555555</v>
          </cell>
          <cell r="AE388" t="str">
            <v>&gt; 4</v>
          </cell>
          <cell r="AF388">
            <v>32883</v>
          </cell>
          <cell r="AG388">
            <v>35.175342465753424</v>
          </cell>
          <cell r="AH388" t="str">
            <v>&gt;35&lt; 45</v>
          </cell>
          <cell r="AI388">
            <v>17201564</v>
          </cell>
          <cell r="AJ388" t="str">
            <v>03</v>
          </cell>
          <cell r="AK388" t="str">
            <v>04828225</v>
          </cell>
          <cell r="AL388">
            <v>40430</v>
          </cell>
          <cell r="AM388" t="str">
            <v>HOMME</v>
          </cell>
          <cell r="AN388" t="str">
            <v>Célibataire</v>
          </cell>
          <cell r="AQ388">
            <v>3</v>
          </cell>
          <cell r="AR388">
            <v>3</v>
          </cell>
          <cell r="AS388">
            <v>45264.75</v>
          </cell>
          <cell r="AT388" t="str">
            <v>Horaire</v>
          </cell>
          <cell r="AU388">
            <v>3.3210000000000002</v>
          </cell>
          <cell r="AV388" t="str">
            <v>08</v>
          </cell>
          <cell r="AW388" t="str">
            <v>02001</v>
          </cell>
          <cell r="AX388" t="str">
            <v>10140090271</v>
          </cell>
          <cell r="AY388" t="str">
            <v>89</v>
          </cell>
          <cell r="AZ388" t="str">
            <v>BIAT</v>
          </cell>
          <cell r="BA388" t="str">
            <v>08020011014009027189</v>
          </cell>
          <cell r="BB388">
            <v>20</v>
          </cell>
          <cell r="BC388" t="str">
            <v>20 RUE 4455 CITE SOLTANI</v>
          </cell>
          <cell r="BD388" t="str">
            <v>HRAIRIA</v>
          </cell>
          <cell r="BG388">
            <v>22666056</v>
          </cell>
          <cell r="BH388">
            <v>96235622</v>
          </cell>
          <cell r="BI388">
            <v>98137117</v>
          </cell>
          <cell r="BJ388" t="str">
            <v>ZAHROUNI</v>
          </cell>
          <cell r="BK388" t="str">
            <v>-LOGISTIQUE</v>
          </cell>
          <cell r="BL388" t="str">
            <v>3.1</v>
          </cell>
          <cell r="BN388" t="str">
            <v>08020011014009027189</v>
          </cell>
          <cell r="BO388" t="str">
            <v>SEBAI OUSSAMA</v>
          </cell>
          <cell r="BP388">
            <v>387</v>
          </cell>
          <cell r="BR388" t="e">
            <v>#N/A</v>
          </cell>
          <cell r="BU388" t="str">
            <v>Non-Actif</v>
          </cell>
          <cell r="BV388" t="str">
            <v>LOGISTIQUE</v>
          </cell>
        </row>
        <row r="389">
          <cell r="B389">
            <v>388</v>
          </cell>
          <cell r="C389" t="str">
            <v>Monsieur</v>
          </cell>
          <cell r="D389" t="str">
            <v>BEN JERBANIA SEIFEDDINE</v>
          </cell>
          <cell r="E389" t="str">
            <v>SAGE Tunisia</v>
          </cell>
          <cell r="F389" t="str">
            <v>COUPE</v>
          </cell>
          <cell r="G389" t="str">
            <v>Team leader</v>
          </cell>
          <cell r="H389" t="str">
            <v>coupe</v>
          </cell>
          <cell r="I389" t="str">
            <v>HAITHEM SLAMA</v>
          </cell>
          <cell r="K389" t="str">
            <v>INDIRECTS</v>
          </cell>
          <cell r="L389" t="str">
            <v>Variable cost at standard</v>
          </cell>
          <cell r="M389" t="str">
            <v>CHEF EQUIPE</v>
          </cell>
          <cell r="N389">
            <v>44172</v>
          </cell>
          <cell r="O389">
            <v>45597</v>
          </cell>
          <cell r="T389" t="str">
            <v>CDI</v>
          </cell>
          <cell r="U389" t="str">
            <v>Titulaire</v>
          </cell>
          <cell r="V389">
            <v>45566</v>
          </cell>
          <cell r="W389">
            <v>45596</v>
          </cell>
          <cell r="Z389">
            <v>44172</v>
          </cell>
          <cell r="AA389">
            <v>12</v>
          </cell>
          <cell r="AB389">
            <v>2020</v>
          </cell>
          <cell r="AC389">
            <v>2024</v>
          </cell>
          <cell r="AD389">
            <v>4.2472222222222218</v>
          </cell>
          <cell r="AE389" t="str">
            <v>&gt; 4</v>
          </cell>
          <cell r="AF389">
            <v>35182</v>
          </cell>
          <cell r="AG389">
            <v>28.876712328767123</v>
          </cell>
          <cell r="AH389" t="str">
            <v>&gt;25&lt; 35</v>
          </cell>
          <cell r="AI389">
            <v>16795806</v>
          </cell>
          <cell r="AJ389" t="str">
            <v>03</v>
          </cell>
          <cell r="AK389">
            <v>11650197</v>
          </cell>
          <cell r="AL389">
            <v>41573</v>
          </cell>
          <cell r="AM389" t="str">
            <v>HOMME</v>
          </cell>
          <cell r="AN389" t="str">
            <v>Célibataire</v>
          </cell>
          <cell r="AQ389">
            <v>5</v>
          </cell>
          <cell r="AR389">
            <v>3</v>
          </cell>
          <cell r="AS389">
            <v>45267.75</v>
          </cell>
          <cell r="AT389" t="str">
            <v>Horaire</v>
          </cell>
          <cell r="AU389">
            <v>3.3210000000000002</v>
          </cell>
          <cell r="AV389" t="str">
            <v>04</v>
          </cell>
          <cell r="AW389" t="str">
            <v>05514</v>
          </cell>
          <cell r="AX389" t="str">
            <v>00078784642</v>
          </cell>
          <cell r="AY389" t="str">
            <v>23</v>
          </cell>
          <cell r="AZ389" t="str">
            <v>ATTIJARI BANK</v>
          </cell>
          <cell r="BA389" t="str">
            <v>04055140007878464223</v>
          </cell>
          <cell r="BB389">
            <v>20</v>
          </cell>
          <cell r="BC389" t="str">
            <v xml:space="preserve">01 RUE 4280 CITE EL FEHRI </v>
          </cell>
          <cell r="BD389" t="str">
            <v>El Agba</v>
          </cell>
          <cell r="BG389">
            <v>58613301</v>
          </cell>
          <cell r="BH389">
            <v>51508099</v>
          </cell>
          <cell r="BJ389" t="str">
            <v>EL AGBA 1</v>
          </cell>
          <cell r="BK389" t="str">
            <v>-coupe</v>
          </cell>
          <cell r="BL389" t="str">
            <v>3.1</v>
          </cell>
          <cell r="BN389" t="str">
            <v>04055140007878464223</v>
          </cell>
          <cell r="BO389" t="str">
            <v>BEN JERBANIA SEIFEDDINE</v>
          </cell>
          <cell r="BP389">
            <v>388</v>
          </cell>
          <cell r="BR389" t="e">
            <v>#N/A</v>
          </cell>
          <cell r="BU389" t="str">
            <v>si</v>
          </cell>
          <cell r="BV389" t="str">
            <v>coupe</v>
          </cell>
        </row>
        <row r="390">
          <cell r="B390">
            <v>389</v>
          </cell>
          <cell r="C390" t="str">
            <v>Monsieur</v>
          </cell>
          <cell r="D390" t="str">
            <v>KEKLI TALEL</v>
          </cell>
          <cell r="E390" t="str">
            <v>SAGE Tunisia</v>
          </cell>
          <cell r="F390" t="str">
            <v>COUPE</v>
          </cell>
          <cell r="G390" t="str">
            <v>Coupeur</v>
          </cell>
          <cell r="K390" t="str">
            <v>DIRECTS</v>
          </cell>
          <cell r="L390" t="str">
            <v>Variable cost at standard</v>
          </cell>
          <cell r="M390" t="str">
            <v>OUVRIER COUPE</v>
          </cell>
          <cell r="N390">
            <v>44172</v>
          </cell>
          <cell r="P390">
            <v>-1495</v>
          </cell>
          <cell r="Q390">
            <v>44216</v>
          </cell>
          <cell r="R390" t="str">
            <v xml:space="preserve">abandon de poste </v>
          </cell>
          <cell r="T390" t="str">
            <v>CDD</v>
          </cell>
          <cell r="U390" t="str">
            <v>Contractuel</v>
          </cell>
          <cell r="V390">
            <v>44172</v>
          </cell>
          <cell r="W390">
            <v>44227</v>
          </cell>
          <cell r="Z390">
            <v>44172</v>
          </cell>
          <cell r="AA390">
            <v>12</v>
          </cell>
          <cell r="AB390">
            <v>2020</v>
          </cell>
          <cell r="AC390">
            <v>2024</v>
          </cell>
          <cell r="AD390">
            <v>4.2472222222222218</v>
          </cell>
          <cell r="AE390" t="str">
            <v>&gt; 4</v>
          </cell>
          <cell r="AF390">
            <v>35870</v>
          </cell>
          <cell r="AG390">
            <v>26.991780821917807</v>
          </cell>
          <cell r="AH390" t="str">
            <v>&gt;25&lt; 35</v>
          </cell>
          <cell r="AK390">
            <v>11658073</v>
          </cell>
          <cell r="AL390">
            <v>42390</v>
          </cell>
          <cell r="AM390" t="str">
            <v>HOMME</v>
          </cell>
          <cell r="AN390" t="str">
            <v>Célibataire</v>
          </cell>
          <cell r="AQ390">
            <v>3</v>
          </cell>
          <cell r="AR390">
            <v>1</v>
          </cell>
          <cell r="AS390">
            <v>44537.25</v>
          </cell>
          <cell r="AT390" t="str">
            <v>Horaire</v>
          </cell>
          <cell r="AU390">
            <v>3.1930000000000001</v>
          </cell>
          <cell r="AV390">
            <v>25</v>
          </cell>
          <cell r="AW390" t="str">
            <v>01900</v>
          </cell>
          <cell r="AX390" t="str">
            <v>00000629845</v>
          </cell>
          <cell r="AY390">
            <v>49</v>
          </cell>
          <cell r="AZ390" t="str">
            <v>ZITOUNA BANK</v>
          </cell>
          <cell r="BA390" t="str">
            <v>25019000000062984549</v>
          </cell>
          <cell r="BB390">
            <v>20</v>
          </cell>
          <cell r="BC390" t="str">
            <v>LOT 139 LOTISSEMENT BEAU SEJOUR</v>
          </cell>
          <cell r="BD390" t="str">
            <v>HRAIRIA</v>
          </cell>
          <cell r="BG390">
            <v>20118579</v>
          </cell>
          <cell r="BH390">
            <v>95538347</v>
          </cell>
          <cell r="BJ390" t="str">
            <v>EL AGBA</v>
          </cell>
          <cell r="BK390" t="str">
            <v>-</v>
          </cell>
          <cell r="BN390" t="str">
            <v>25019000000062984549</v>
          </cell>
          <cell r="BO390" t="str">
            <v>KEKLI TALEL</v>
          </cell>
          <cell r="BP390">
            <v>389</v>
          </cell>
          <cell r="BU390" t="str">
            <v>Non-Actif</v>
          </cell>
        </row>
        <row r="391">
          <cell r="B391">
            <v>390</v>
          </cell>
          <cell r="C391" t="str">
            <v>Monsieur</v>
          </cell>
          <cell r="D391" t="str">
            <v>HAFSI OMAR</v>
          </cell>
          <cell r="E391" t="str">
            <v>SAGE Tunisia</v>
          </cell>
          <cell r="F391" t="str">
            <v>INGENIERIE</v>
          </cell>
          <cell r="G391" t="str">
            <v>INGENIEUR INDUSTRIALISATION</v>
          </cell>
          <cell r="K391" t="str">
            <v>CADRE</v>
          </cell>
          <cell r="L391" t="str">
            <v>Manufacturing Fixed</v>
          </cell>
          <cell r="M391" t="str">
            <v>INGENIEUR INDUSTRIALISATION</v>
          </cell>
          <cell r="N391">
            <v>44181</v>
          </cell>
          <cell r="P391" t="str">
            <v/>
          </cell>
          <cell r="Q391">
            <v>44196</v>
          </cell>
          <cell r="R391" t="str">
            <v>PRB MANAGER</v>
          </cell>
          <cell r="T391" t="str">
            <v>CIVP</v>
          </cell>
          <cell r="U391" t="str">
            <v>Contractuel</v>
          </cell>
          <cell r="AA391">
            <v>12</v>
          </cell>
          <cell r="AB391">
            <v>2020</v>
          </cell>
          <cell r="AC391">
            <v>2024</v>
          </cell>
          <cell r="AD391">
            <v>4.2222222222222223</v>
          </cell>
          <cell r="AE391" t="str">
            <v>&gt; 4</v>
          </cell>
          <cell r="AF391">
            <v>35103</v>
          </cell>
          <cell r="AG391">
            <v>29.093150684931508</v>
          </cell>
          <cell r="AH391" t="str">
            <v>&gt;25&lt; 35</v>
          </cell>
          <cell r="AK391">
            <v>11652810</v>
          </cell>
          <cell r="AL391">
            <v>41877</v>
          </cell>
          <cell r="AM391" t="str">
            <v>HOMME</v>
          </cell>
          <cell r="AN391" t="str">
            <v>Célibataire</v>
          </cell>
          <cell r="AP391" t="str">
            <v>INGENIEUR GENIE MECANIQUE</v>
          </cell>
          <cell r="AR391">
            <v>1</v>
          </cell>
          <cell r="AS391">
            <v>44546.25</v>
          </cell>
          <cell r="AT391" t="str">
            <v>Mensuel</v>
          </cell>
          <cell r="AU391">
            <v>900</v>
          </cell>
          <cell r="AV391">
            <v>25</v>
          </cell>
          <cell r="AW391" t="str">
            <v>02400</v>
          </cell>
          <cell r="AX391" t="str">
            <v>00000594608</v>
          </cell>
          <cell r="AY391">
            <v>96</v>
          </cell>
          <cell r="AZ391" t="str">
            <v>ZITOUNA BANK</v>
          </cell>
          <cell r="BA391" t="str">
            <v>25024000000059460896</v>
          </cell>
          <cell r="BB391">
            <v>20</v>
          </cell>
          <cell r="BC391" t="str">
            <v>02 RUE 223 SIDI HASSINE</v>
          </cell>
          <cell r="BD391" t="str">
            <v>TUNIS</v>
          </cell>
          <cell r="BG391">
            <v>20042260</v>
          </cell>
          <cell r="BK391" t="str">
            <v>CADRE</v>
          </cell>
          <cell r="BN391" t="str">
            <v>25024000000059460896</v>
          </cell>
          <cell r="BO391" t="str">
            <v>HAFSI OMAR</v>
          </cell>
          <cell r="BP391">
            <v>390</v>
          </cell>
          <cell r="BU391" t="str">
            <v>Non-Actif</v>
          </cell>
        </row>
        <row r="392">
          <cell r="B392">
            <v>391</v>
          </cell>
          <cell r="C392" t="str">
            <v>Monsieur</v>
          </cell>
          <cell r="D392" t="str">
            <v>SOLTANI HOUSSEM</v>
          </cell>
          <cell r="E392" t="str">
            <v>SAGE Tunisia</v>
          </cell>
          <cell r="F392" t="str">
            <v>QUALITE</v>
          </cell>
          <cell r="G392" t="str">
            <v>INGENIEUR QUALITE</v>
          </cell>
          <cell r="K392" t="str">
            <v>CADRE</v>
          </cell>
          <cell r="L392" t="str">
            <v>Manufacturing Fixed</v>
          </cell>
          <cell r="M392" t="str">
            <v>INGENIEUR QUALITE</v>
          </cell>
          <cell r="N392">
            <v>44183</v>
          </cell>
          <cell r="P392">
            <v>-1275</v>
          </cell>
          <cell r="Q392">
            <v>44338</v>
          </cell>
          <cell r="R392" t="str">
            <v xml:space="preserve">abandon de poste </v>
          </cell>
          <cell r="T392" t="str">
            <v>CIVP</v>
          </cell>
          <cell r="U392" t="str">
            <v>Contractuel</v>
          </cell>
          <cell r="X392">
            <v>44180</v>
          </cell>
          <cell r="Y392">
            <v>44447</v>
          </cell>
          <cell r="AA392">
            <v>12</v>
          </cell>
          <cell r="AB392">
            <v>2020</v>
          </cell>
          <cell r="AC392">
            <v>2024</v>
          </cell>
          <cell r="AD392">
            <v>4.2166666666666668</v>
          </cell>
          <cell r="AE392" t="str">
            <v>&gt; 4</v>
          </cell>
          <cell r="AF392">
            <v>34223</v>
          </cell>
          <cell r="AG392">
            <v>31.504109589041096</v>
          </cell>
          <cell r="AH392" t="str">
            <v>&gt;25&lt; 35</v>
          </cell>
          <cell r="AK392" t="str">
            <v>09618773</v>
          </cell>
          <cell r="AL392">
            <v>43434</v>
          </cell>
          <cell r="AM392" t="str">
            <v>HOMME</v>
          </cell>
          <cell r="AN392" t="str">
            <v>Célibataire</v>
          </cell>
          <cell r="AR392">
            <v>1</v>
          </cell>
          <cell r="AS392">
            <v>44548.25</v>
          </cell>
          <cell r="AT392" t="str">
            <v>Mensuel</v>
          </cell>
          <cell r="AU392">
            <v>800</v>
          </cell>
          <cell r="AV392">
            <v>25</v>
          </cell>
          <cell r="AW392" t="str">
            <v>01200</v>
          </cell>
          <cell r="AX392" t="str">
            <v>00000837073</v>
          </cell>
          <cell r="AY392">
            <v>62</v>
          </cell>
          <cell r="AZ392" t="str">
            <v>ZITOUNA BANK</v>
          </cell>
          <cell r="BA392" t="str">
            <v>25012000000083707362</v>
          </cell>
          <cell r="BB392">
            <v>20</v>
          </cell>
          <cell r="BC392" t="str">
            <v>11 RUE TAHER BEN ACHOUR SIDI REZUIG</v>
          </cell>
          <cell r="BD392" t="str">
            <v>MEGRINE</v>
          </cell>
          <cell r="BG392">
            <v>20063353</v>
          </cell>
          <cell r="BK392" t="str">
            <v>CADRE</v>
          </cell>
          <cell r="BN392" t="str">
            <v>25012000000083707362</v>
          </cell>
          <cell r="BO392" t="str">
            <v>SOLTANI HOUSSEM</v>
          </cell>
          <cell r="BP392">
            <v>391</v>
          </cell>
          <cell r="BU392" t="str">
            <v>Non-Actif</v>
          </cell>
        </row>
        <row r="393">
          <cell r="B393">
            <v>392</v>
          </cell>
          <cell r="C393" t="str">
            <v>Mlle</v>
          </cell>
          <cell r="D393" t="str">
            <v>BEN JAFFEL EMNA</v>
          </cell>
          <cell r="E393" t="str">
            <v>SAGE Tunisia</v>
          </cell>
          <cell r="F393" t="str">
            <v>PRODUCTION</v>
          </cell>
          <cell r="G393" t="str">
            <v>Couturière</v>
          </cell>
          <cell r="H393" t="str">
            <v>APT</v>
          </cell>
          <cell r="J393" t="str">
            <v>B</v>
          </cell>
          <cell r="K393" t="str">
            <v>DIRECTS</v>
          </cell>
          <cell r="L393" t="str">
            <v>Variable cost at standard</v>
          </cell>
          <cell r="M393" t="str">
            <v>OUVRIERE SPECIALISE</v>
          </cell>
          <cell r="N393">
            <v>44183</v>
          </cell>
          <cell r="P393">
            <v>-1071</v>
          </cell>
          <cell r="Q393">
            <v>44607</v>
          </cell>
          <cell r="R393" t="str">
            <v>MALADIE</v>
          </cell>
          <cell r="T393" t="str">
            <v>CDD</v>
          </cell>
          <cell r="U393" t="str">
            <v>Contractuel</v>
          </cell>
          <cell r="V393">
            <v>44593</v>
          </cell>
          <cell r="W393">
            <v>44651</v>
          </cell>
          <cell r="Z393">
            <v>44183</v>
          </cell>
          <cell r="AA393">
            <v>12</v>
          </cell>
          <cell r="AB393">
            <v>2020</v>
          </cell>
          <cell r="AC393">
            <v>2024</v>
          </cell>
          <cell r="AD393">
            <v>4.2166666666666668</v>
          </cell>
          <cell r="AE393" t="str">
            <v>&gt; 4</v>
          </cell>
          <cell r="AF393">
            <v>31797</v>
          </cell>
          <cell r="AG393">
            <v>38.150684931506852</v>
          </cell>
          <cell r="AH393" t="str">
            <v>&gt;35&lt; 45</v>
          </cell>
          <cell r="AI393">
            <v>16106276</v>
          </cell>
          <cell r="AJ393" t="str">
            <v>04</v>
          </cell>
          <cell r="AK393" t="str">
            <v>04731057</v>
          </cell>
          <cell r="AL393">
            <v>37768</v>
          </cell>
          <cell r="AM393" t="str">
            <v>FEMME</v>
          </cell>
          <cell r="AN393" t="str">
            <v>Célibataire</v>
          </cell>
          <cell r="AQ393">
            <v>3</v>
          </cell>
          <cell r="AR393">
            <v>1</v>
          </cell>
          <cell r="AS393">
            <v>44548.25</v>
          </cell>
          <cell r="AT393" t="str">
            <v>Horaire</v>
          </cell>
          <cell r="AU393">
            <v>3.1930000000000001</v>
          </cell>
          <cell r="AV393" t="str">
            <v>14</v>
          </cell>
          <cell r="AW393" t="str">
            <v>00800</v>
          </cell>
          <cell r="AX393" t="str">
            <v>81007110581</v>
          </cell>
          <cell r="AY393" t="str">
            <v>38</v>
          </cell>
          <cell r="AZ393" t="str">
            <v>BH</v>
          </cell>
          <cell r="BA393" t="str">
            <v>14008008100711058138</v>
          </cell>
          <cell r="BB393">
            <v>20</v>
          </cell>
          <cell r="BC393" t="str">
            <v>8 JEBAL KHAROUBA LACANIA</v>
          </cell>
          <cell r="BD393" t="str">
            <v>OUARDIA</v>
          </cell>
          <cell r="BF393" t="str">
            <v>OK-21</v>
          </cell>
          <cell r="BG393">
            <v>23706329</v>
          </cell>
          <cell r="BH393">
            <v>51965762</v>
          </cell>
          <cell r="BJ393" t="str">
            <v>LACAGNE</v>
          </cell>
          <cell r="BK393" t="str">
            <v>B-APT</v>
          </cell>
          <cell r="BN393" t="str">
            <v>14008008100711058138</v>
          </cell>
          <cell r="BO393" t="str">
            <v>BEN JAFFEL EMNA</v>
          </cell>
          <cell r="BP393">
            <v>392</v>
          </cell>
          <cell r="BR393" t="str">
            <v>ok pour réintegration RDV 18/07</v>
          </cell>
          <cell r="BU393" t="str">
            <v>Non-Actif</v>
          </cell>
        </row>
        <row r="394">
          <cell r="B394">
            <v>393</v>
          </cell>
          <cell r="C394" t="str">
            <v>Mlle</v>
          </cell>
          <cell r="D394" t="str">
            <v>HARBAOUI AHLEM</v>
          </cell>
          <cell r="E394" t="str">
            <v>SAGE Tunisia</v>
          </cell>
          <cell r="F394" t="str">
            <v>PRODUCTION</v>
          </cell>
          <cell r="G394" t="str">
            <v>Couturière</v>
          </cell>
          <cell r="H394" t="str">
            <v>Panda</v>
          </cell>
          <cell r="I394" t="str">
            <v>HASNA NASRAOUI</v>
          </cell>
          <cell r="J394" t="str">
            <v>A</v>
          </cell>
          <cell r="K394" t="str">
            <v>DIRECTS</v>
          </cell>
          <cell r="L394" t="str">
            <v>Variable cost at standard</v>
          </cell>
          <cell r="M394" t="str">
            <v>OUVRIERE SPECIALISE</v>
          </cell>
          <cell r="N394">
            <v>44183</v>
          </cell>
          <cell r="P394">
            <v>-706</v>
          </cell>
          <cell r="Q394">
            <v>44986</v>
          </cell>
          <cell r="R394" t="str">
            <v xml:space="preserve">abandon de poste </v>
          </cell>
          <cell r="T394" t="str">
            <v>CDD</v>
          </cell>
          <cell r="U394" t="str">
            <v>Contractuel</v>
          </cell>
          <cell r="V394">
            <v>44927</v>
          </cell>
          <cell r="W394">
            <v>45016</v>
          </cell>
          <cell r="Z394">
            <v>44183</v>
          </cell>
          <cell r="AA394">
            <v>12</v>
          </cell>
          <cell r="AB394">
            <v>2020</v>
          </cell>
          <cell r="AC394">
            <v>2024</v>
          </cell>
          <cell r="AD394">
            <v>4.2166666666666668</v>
          </cell>
          <cell r="AE394" t="str">
            <v>&gt; 4</v>
          </cell>
          <cell r="AF394">
            <v>35207</v>
          </cell>
          <cell r="AG394">
            <v>28.80821917808219</v>
          </cell>
          <cell r="AH394" t="str">
            <v>&gt;25&lt; 35</v>
          </cell>
          <cell r="AI394">
            <v>17323748</v>
          </cell>
          <cell r="AJ394" t="str">
            <v>04</v>
          </cell>
          <cell r="AK394">
            <v>13631134</v>
          </cell>
          <cell r="AL394">
            <v>41933</v>
          </cell>
          <cell r="AM394" t="str">
            <v>FEMME</v>
          </cell>
          <cell r="AN394" t="str">
            <v>Célibataire</v>
          </cell>
          <cell r="AQ394">
            <v>3</v>
          </cell>
          <cell r="AR394">
            <v>3</v>
          </cell>
          <cell r="AS394">
            <v>45278.75</v>
          </cell>
          <cell r="AT394" t="str">
            <v>Horaire</v>
          </cell>
          <cell r="AU394">
            <v>3.3210000000000002</v>
          </cell>
          <cell r="AV394" t="str">
            <v>17</v>
          </cell>
          <cell r="AW394" t="str">
            <v>53594</v>
          </cell>
          <cell r="AX394" t="str">
            <v>01441158918</v>
          </cell>
          <cell r="AY394" t="str">
            <v>36</v>
          </cell>
          <cell r="AZ394" t="str">
            <v>LA POSTE</v>
          </cell>
          <cell r="BA394" t="str">
            <v>17535940144115891836</v>
          </cell>
          <cell r="BB394">
            <v>20</v>
          </cell>
          <cell r="BC394" t="str">
            <v>56 LOTISSEMENT MERMECH IMM SOMABI</v>
          </cell>
          <cell r="BD394" t="str">
            <v>YASMINET</v>
          </cell>
          <cell r="BE394">
            <v>2096</v>
          </cell>
          <cell r="BG394">
            <v>25199917</v>
          </cell>
          <cell r="BH394">
            <v>92975996</v>
          </cell>
          <cell r="BJ394" t="str">
            <v>YASMINETTE HÔP</v>
          </cell>
          <cell r="BK394" t="str">
            <v>A-Panda</v>
          </cell>
          <cell r="BN394" t="str">
            <v>17535940144115891836</v>
          </cell>
          <cell r="BO394" t="str">
            <v>HARBAOUI AHLEM</v>
          </cell>
          <cell r="BP394">
            <v>393</v>
          </cell>
          <cell r="BR394" t="e">
            <v>#N/A</v>
          </cell>
          <cell r="BU394" t="str">
            <v>Non-Actif</v>
          </cell>
        </row>
        <row r="395">
          <cell r="B395">
            <v>394</v>
          </cell>
          <cell r="C395" t="str">
            <v>Mlle</v>
          </cell>
          <cell r="D395" t="str">
            <v>MAAMRI YOSRA</v>
          </cell>
          <cell r="E395" t="str">
            <v>SAGE Tunisia</v>
          </cell>
          <cell r="F395" t="str">
            <v>PRODUCTION</v>
          </cell>
          <cell r="G395" t="str">
            <v>Couturière</v>
          </cell>
          <cell r="H395" t="str">
            <v>APT</v>
          </cell>
          <cell r="J395" t="str">
            <v>B</v>
          </cell>
          <cell r="K395" t="str">
            <v>DIRECTS</v>
          </cell>
          <cell r="L395" t="str">
            <v>Variable cost at standard</v>
          </cell>
          <cell r="M395" t="str">
            <v>OUVRIERE SPECIALISE</v>
          </cell>
          <cell r="N395">
            <v>44183</v>
          </cell>
          <cell r="P395">
            <v>-1253</v>
          </cell>
          <cell r="Q395">
            <v>44436</v>
          </cell>
          <cell r="R395" t="str">
            <v>mariage</v>
          </cell>
          <cell r="T395" t="str">
            <v>CDD</v>
          </cell>
          <cell r="U395" t="str">
            <v>Contractuel</v>
          </cell>
          <cell r="V395">
            <v>44409</v>
          </cell>
          <cell r="W395">
            <v>44469</v>
          </cell>
          <cell r="Z395">
            <v>44183</v>
          </cell>
          <cell r="AA395">
            <v>12</v>
          </cell>
          <cell r="AB395">
            <v>2020</v>
          </cell>
          <cell r="AC395">
            <v>2024</v>
          </cell>
          <cell r="AD395">
            <v>4.2166666666666668</v>
          </cell>
          <cell r="AE395" t="str">
            <v>&gt; 4</v>
          </cell>
          <cell r="AF395">
            <v>33605</v>
          </cell>
          <cell r="AG395">
            <v>33.197260273972603</v>
          </cell>
          <cell r="AH395" t="str">
            <v>&gt;25&lt; 35</v>
          </cell>
          <cell r="AI395">
            <v>16828186</v>
          </cell>
          <cell r="AJ395" t="str">
            <v>02</v>
          </cell>
          <cell r="AK395" t="str">
            <v>09917332</v>
          </cell>
          <cell r="AL395">
            <v>41545</v>
          </cell>
          <cell r="AM395" t="str">
            <v>FEMME</v>
          </cell>
          <cell r="AN395" t="str">
            <v>Célibataire</v>
          </cell>
          <cell r="AQ395">
            <v>3</v>
          </cell>
          <cell r="AR395">
            <v>1</v>
          </cell>
          <cell r="AS395">
            <v>44548.25</v>
          </cell>
          <cell r="AT395" t="str">
            <v>Horaire</v>
          </cell>
          <cell r="AU395">
            <v>3.1930000000000001</v>
          </cell>
          <cell r="AV395">
            <v>17</v>
          </cell>
          <cell r="AW395">
            <v>20600</v>
          </cell>
          <cell r="AX395" t="str">
            <v>00002277467</v>
          </cell>
          <cell r="AY395">
            <v>69</v>
          </cell>
          <cell r="AZ395" t="str">
            <v>LA POSTE</v>
          </cell>
          <cell r="BA395" t="str">
            <v>17206000000227746769</v>
          </cell>
          <cell r="BB395">
            <v>20</v>
          </cell>
          <cell r="BC395" t="str">
            <v>56 LOTISSEMENT MERMECH IMM SOMABI</v>
          </cell>
          <cell r="BD395" t="str">
            <v>YASMINET</v>
          </cell>
          <cell r="BE395">
            <v>2096</v>
          </cell>
          <cell r="BF395" t="str">
            <v>OK-21</v>
          </cell>
          <cell r="BG395">
            <v>50944672</v>
          </cell>
          <cell r="BH395">
            <v>94153841</v>
          </cell>
          <cell r="BJ395" t="str">
            <v>YASMINETTE HÔP</v>
          </cell>
          <cell r="BK395" t="str">
            <v>B-APT</v>
          </cell>
          <cell r="BN395" t="str">
            <v>17206000000227746769</v>
          </cell>
          <cell r="BO395" t="str">
            <v>MAAMRI YOSRA</v>
          </cell>
          <cell r="BP395">
            <v>394</v>
          </cell>
          <cell r="BU395" t="str">
            <v>Non-Actif</v>
          </cell>
        </row>
        <row r="396">
          <cell r="B396">
            <v>395</v>
          </cell>
          <cell r="C396" t="str">
            <v>Monsieur</v>
          </cell>
          <cell r="D396" t="str">
            <v>GUEBLAOUI OUSSAMA</v>
          </cell>
          <cell r="E396" t="str">
            <v>SAGE Tunisia</v>
          </cell>
          <cell r="F396" t="str">
            <v>PRODUCTION</v>
          </cell>
          <cell r="G396" t="str">
            <v>Couturière</v>
          </cell>
          <cell r="H396">
            <v>520</v>
          </cell>
          <cell r="J396" t="str">
            <v>A</v>
          </cell>
          <cell r="K396" t="str">
            <v>DIRECTS</v>
          </cell>
          <cell r="L396" t="str">
            <v>Variable cost at standard</v>
          </cell>
          <cell r="M396" t="str">
            <v>OUVRIER SPECIALISE</v>
          </cell>
          <cell r="N396">
            <v>44186</v>
          </cell>
          <cell r="P396">
            <v>-1375</v>
          </cell>
          <cell r="Q396">
            <v>44338</v>
          </cell>
          <cell r="R396" t="str">
            <v xml:space="preserve">abandon de poste </v>
          </cell>
          <cell r="T396" t="str">
            <v>CDD</v>
          </cell>
          <cell r="U396" t="str">
            <v>Contractuel</v>
          </cell>
          <cell r="V396">
            <v>44287</v>
          </cell>
          <cell r="W396">
            <v>44347</v>
          </cell>
          <cell r="Z396">
            <v>44186</v>
          </cell>
          <cell r="AA396">
            <v>12</v>
          </cell>
          <cell r="AB396">
            <v>2020</v>
          </cell>
          <cell r="AC396">
            <v>2024</v>
          </cell>
          <cell r="AD396">
            <v>4.208333333333333</v>
          </cell>
          <cell r="AE396" t="str">
            <v>&gt; 4</v>
          </cell>
          <cell r="AF396">
            <v>34208</v>
          </cell>
          <cell r="AG396">
            <v>31.545205479452054</v>
          </cell>
          <cell r="AH396" t="str">
            <v>&gt;25&lt; 35</v>
          </cell>
          <cell r="AI396">
            <v>16488657</v>
          </cell>
          <cell r="AJ396" t="str">
            <v>05</v>
          </cell>
          <cell r="AK396" t="str">
            <v>07193610</v>
          </cell>
          <cell r="AL396">
            <v>41810</v>
          </cell>
          <cell r="AM396" t="str">
            <v>HOMME</v>
          </cell>
          <cell r="AN396" t="str">
            <v>Célibataire</v>
          </cell>
          <cell r="AQ396">
            <v>3</v>
          </cell>
          <cell r="AR396">
            <v>1</v>
          </cell>
          <cell r="AS396">
            <v>44551.25</v>
          </cell>
          <cell r="AT396" t="str">
            <v>Horaire</v>
          </cell>
          <cell r="AU396">
            <v>3.1930000000000001</v>
          </cell>
          <cell r="AV396" t="str">
            <v>08</v>
          </cell>
          <cell r="AW396" t="str">
            <v>00300</v>
          </cell>
          <cell r="AX396" t="str">
            <v>06120689353</v>
          </cell>
          <cell r="AY396">
            <v>54</v>
          </cell>
          <cell r="AZ396" t="str">
            <v>BIAT</v>
          </cell>
          <cell r="BA396" t="str">
            <v>08003000612068935354</v>
          </cell>
          <cell r="BB396">
            <v>20</v>
          </cell>
          <cell r="BC396" t="str">
            <v>RADES MELIANE</v>
          </cell>
          <cell r="BD396" t="str">
            <v>BEN AROUS</v>
          </cell>
          <cell r="BG396">
            <v>22992274</v>
          </cell>
          <cell r="BH396">
            <v>21809984</v>
          </cell>
          <cell r="BJ396" t="str">
            <v>YASMINETTE HÔP</v>
          </cell>
          <cell r="BK396" t="str">
            <v>A-520</v>
          </cell>
          <cell r="BN396" t="str">
            <v>08003000612068935354</v>
          </cell>
          <cell r="BO396" t="str">
            <v>GUEBLAOUI OUSSAMA</v>
          </cell>
          <cell r="BP396">
            <v>395</v>
          </cell>
          <cell r="BU396" t="str">
            <v>Non-Actif</v>
          </cell>
        </row>
        <row r="397">
          <cell r="B397">
            <v>396</v>
          </cell>
          <cell r="C397" t="str">
            <v>Monsieur</v>
          </cell>
          <cell r="D397" t="str">
            <v>MECHERGUI WAJDI</v>
          </cell>
          <cell r="E397" t="str">
            <v>SAGE Tunisia</v>
          </cell>
          <cell r="F397" t="str">
            <v>PRODUCTION</v>
          </cell>
          <cell r="G397" t="str">
            <v>Couturière</v>
          </cell>
          <cell r="H397" t="str">
            <v>AP-T</v>
          </cell>
          <cell r="J397" t="str">
            <v>A</v>
          </cell>
          <cell r="K397" t="str">
            <v>DIRECTS</v>
          </cell>
          <cell r="L397" t="str">
            <v>Variable cost at standard</v>
          </cell>
          <cell r="M397" t="str">
            <v>OUVRIER SPECIALISE</v>
          </cell>
          <cell r="N397">
            <v>44186</v>
          </cell>
          <cell r="P397">
            <v>-1436</v>
          </cell>
          <cell r="Q397">
            <v>44260</v>
          </cell>
          <cell r="R397" t="str">
            <v xml:space="preserve">abandon de poste </v>
          </cell>
          <cell r="T397" t="str">
            <v>CDD</v>
          </cell>
          <cell r="U397" t="str">
            <v>Contractuel</v>
          </cell>
          <cell r="V397">
            <v>44228</v>
          </cell>
          <cell r="W397">
            <v>44286</v>
          </cell>
          <cell r="Z397">
            <v>44186</v>
          </cell>
          <cell r="AA397">
            <v>12</v>
          </cell>
          <cell r="AB397">
            <v>2020</v>
          </cell>
          <cell r="AC397">
            <v>2024</v>
          </cell>
          <cell r="AD397">
            <v>4.208333333333333</v>
          </cell>
          <cell r="AE397" t="str">
            <v>&gt; 4</v>
          </cell>
          <cell r="AF397">
            <v>34479</v>
          </cell>
          <cell r="AG397">
            <v>30.802739726027397</v>
          </cell>
          <cell r="AH397" t="str">
            <v>&gt;25&lt; 35</v>
          </cell>
          <cell r="AI397">
            <v>17323749</v>
          </cell>
          <cell r="AJ397" t="str">
            <v>03</v>
          </cell>
          <cell r="AK397" t="str">
            <v>09487321</v>
          </cell>
          <cell r="AL397">
            <v>43838</v>
          </cell>
          <cell r="AM397" t="str">
            <v>HOMME</v>
          </cell>
          <cell r="AN397" t="str">
            <v>Célibataire</v>
          </cell>
          <cell r="AQ397">
            <v>3</v>
          </cell>
          <cell r="AR397">
            <v>1</v>
          </cell>
          <cell r="AS397">
            <v>44551.25</v>
          </cell>
          <cell r="AT397" t="str">
            <v>Horaire</v>
          </cell>
          <cell r="AU397">
            <v>3.1930000000000001</v>
          </cell>
          <cell r="AV397">
            <v>17</v>
          </cell>
          <cell r="AW397">
            <v>20600</v>
          </cell>
          <cell r="AX397" t="str">
            <v>00002654795</v>
          </cell>
          <cell r="AY397">
            <v>75</v>
          </cell>
          <cell r="AZ397" t="str">
            <v>LA POSTE</v>
          </cell>
          <cell r="BA397" t="str">
            <v>17206000000265479575</v>
          </cell>
          <cell r="BB397">
            <v>20</v>
          </cell>
          <cell r="BC397" t="str">
            <v>YASMINET NOUVELLE MEDINA</v>
          </cell>
          <cell r="BD397" t="str">
            <v>BEN AROUS</v>
          </cell>
          <cell r="BG397">
            <v>95331725</v>
          </cell>
          <cell r="BH397">
            <v>97893796</v>
          </cell>
          <cell r="BJ397" t="str">
            <v>YASMINETTE HÔP</v>
          </cell>
          <cell r="BK397" t="str">
            <v>A-AP-T</v>
          </cell>
          <cell r="BN397" t="str">
            <v>17206000000265479575</v>
          </cell>
          <cell r="BO397" t="str">
            <v>MECHERGUI WAJDI</v>
          </cell>
          <cell r="BP397">
            <v>396</v>
          </cell>
          <cell r="BU397" t="str">
            <v>Non-Actif</v>
          </cell>
        </row>
        <row r="398">
          <cell r="B398">
            <v>397</v>
          </cell>
          <cell r="C398" t="str">
            <v>Monsieur</v>
          </cell>
          <cell r="D398" t="str">
            <v>GUESMI ARBI</v>
          </cell>
          <cell r="E398" t="str">
            <v>SAGE Tunisia</v>
          </cell>
          <cell r="F398" t="str">
            <v>PRODUCTION</v>
          </cell>
          <cell r="G398" t="str">
            <v>Couturière</v>
          </cell>
          <cell r="H398">
            <v>560</v>
          </cell>
          <cell r="J398" t="str">
            <v>A</v>
          </cell>
          <cell r="K398" t="str">
            <v>DIRECTS</v>
          </cell>
          <cell r="L398" t="str">
            <v>Variable cost at standard</v>
          </cell>
          <cell r="M398" t="str">
            <v>OUVRIER SPECIALISE</v>
          </cell>
          <cell r="N398">
            <v>44186</v>
          </cell>
          <cell r="P398">
            <v>-918</v>
          </cell>
          <cell r="Q398">
            <v>44795</v>
          </cell>
          <cell r="R398" t="str">
            <v>Autre job</v>
          </cell>
          <cell r="T398" t="str">
            <v>CDD</v>
          </cell>
          <cell r="U398" t="str">
            <v>Contractuel</v>
          </cell>
          <cell r="V398">
            <v>44713</v>
          </cell>
          <cell r="W398">
            <v>44804</v>
          </cell>
          <cell r="Z398">
            <v>44186</v>
          </cell>
          <cell r="AA398">
            <v>12</v>
          </cell>
          <cell r="AB398">
            <v>2020</v>
          </cell>
          <cell r="AC398">
            <v>2024</v>
          </cell>
          <cell r="AD398">
            <v>4.208333333333333</v>
          </cell>
          <cell r="AE398" t="str">
            <v>&gt; 4</v>
          </cell>
          <cell r="AF398">
            <v>29874</v>
          </cell>
          <cell r="AG398">
            <v>43.419178082191777</v>
          </cell>
          <cell r="AH398" t="str">
            <v>&gt;35&lt; 45</v>
          </cell>
          <cell r="AI398">
            <v>12493612</v>
          </cell>
          <cell r="AJ398" t="str">
            <v>03</v>
          </cell>
          <cell r="AK398" t="str">
            <v>07084825</v>
          </cell>
          <cell r="AL398">
            <v>43795</v>
          </cell>
          <cell r="AM398" t="str">
            <v>HOMME</v>
          </cell>
          <cell r="AN398" t="str">
            <v>Marié(e)</v>
          </cell>
          <cell r="AO398">
            <v>1</v>
          </cell>
          <cell r="AQ398">
            <v>3</v>
          </cell>
          <cell r="AR398">
            <v>2</v>
          </cell>
          <cell r="AS398">
            <v>44916.5</v>
          </cell>
          <cell r="AT398" t="str">
            <v>Horaire</v>
          </cell>
          <cell r="AU398">
            <v>3.3159999999999998</v>
          </cell>
          <cell r="AV398" t="str">
            <v>17</v>
          </cell>
          <cell r="AW398" t="str">
            <v>00100</v>
          </cell>
          <cell r="AX398" t="str">
            <v>00001062255</v>
          </cell>
          <cell r="AY398" t="str">
            <v>67</v>
          </cell>
          <cell r="AZ398" t="str">
            <v>LA POSTE</v>
          </cell>
          <cell r="BA398" t="str">
            <v>17001000000106225567</v>
          </cell>
          <cell r="BB398">
            <v>20</v>
          </cell>
          <cell r="BC398" t="str">
            <v>IMM B 2 APP 2,1 Rés KORONFEL MOUROUJ 4</v>
          </cell>
          <cell r="BD398" t="str">
            <v>BEN AROUS</v>
          </cell>
          <cell r="BG398">
            <v>20511005</v>
          </cell>
          <cell r="BJ398" t="str">
            <v>MOUROUJ 4</v>
          </cell>
          <cell r="BK398" t="str">
            <v>A-560</v>
          </cell>
          <cell r="BN398" t="str">
            <v>17001000000106225567</v>
          </cell>
          <cell r="BO398" t="str">
            <v>GUESMI ARBI</v>
          </cell>
          <cell r="BP398">
            <v>397</v>
          </cell>
          <cell r="BU398" t="str">
            <v>Non-Actif</v>
          </cell>
        </row>
        <row r="399">
          <cell r="B399">
            <v>398</v>
          </cell>
          <cell r="C399" t="str">
            <v>Monsieur</v>
          </cell>
          <cell r="D399" t="str">
            <v>BEN HADJ ALI OUSSEMA</v>
          </cell>
          <cell r="E399" t="str">
            <v>SAGE Tunisia</v>
          </cell>
          <cell r="F399" t="str">
            <v>QUALITE</v>
          </cell>
          <cell r="G399" t="str">
            <v>RESPONSABLE QUALITE</v>
          </cell>
          <cell r="K399" t="str">
            <v>CADRE</v>
          </cell>
          <cell r="L399" t="str">
            <v>Variable cost at standard</v>
          </cell>
          <cell r="M399" t="str">
            <v>RESPONSABLE QUALITE</v>
          </cell>
          <cell r="N399">
            <v>44200</v>
          </cell>
          <cell r="P399" t="str">
            <v/>
          </cell>
          <cell r="Q399">
            <v>44957</v>
          </cell>
          <cell r="R399" t="str">
            <v>Nouvelle opportinité</v>
          </cell>
          <cell r="T399" t="str">
            <v>CDI</v>
          </cell>
          <cell r="U399" t="str">
            <v>Titulaire</v>
          </cell>
          <cell r="Z399">
            <v>44200</v>
          </cell>
          <cell r="AA399">
            <v>1</v>
          </cell>
          <cell r="AB399">
            <v>2021</v>
          </cell>
          <cell r="AC399">
            <v>2025</v>
          </cell>
          <cell r="AD399">
            <v>4.1722222222222225</v>
          </cell>
          <cell r="AE399" t="str">
            <v>&gt; 4</v>
          </cell>
          <cell r="AF399">
            <v>29961</v>
          </cell>
          <cell r="AG399">
            <v>43.180821917808217</v>
          </cell>
          <cell r="AH399" t="str">
            <v>&gt;35&lt; 45</v>
          </cell>
          <cell r="AI399">
            <v>16160975</v>
          </cell>
          <cell r="AJ399" t="str">
            <v>05</v>
          </cell>
          <cell r="AK399" t="str">
            <v>07079881</v>
          </cell>
          <cell r="AL399">
            <v>40924</v>
          </cell>
          <cell r="AM399" t="str">
            <v>HOMME</v>
          </cell>
          <cell r="AN399" t="str">
            <v>Marié(e)</v>
          </cell>
          <cell r="AO399">
            <v>0</v>
          </cell>
          <cell r="AR399">
            <v>2</v>
          </cell>
          <cell r="AS399">
            <v>44930.5</v>
          </cell>
          <cell r="AT399" t="str">
            <v>Mensuel</v>
          </cell>
          <cell r="AV399" t="str">
            <v>01</v>
          </cell>
          <cell r="AW399" t="str">
            <v>01905</v>
          </cell>
          <cell r="AX399" t="str">
            <v>91110180887</v>
          </cell>
          <cell r="AY399" t="str">
            <v>49</v>
          </cell>
          <cell r="AZ399" t="str">
            <v>ATB</v>
          </cell>
          <cell r="BA399" t="str">
            <v>01019059111018088749</v>
          </cell>
          <cell r="BB399">
            <v>20</v>
          </cell>
          <cell r="BC399" t="str">
            <v>3 RUE AQUABA CITE MONCEF BEY</v>
          </cell>
          <cell r="BD399" t="str">
            <v>MOUROUJ 3</v>
          </cell>
          <cell r="BG399">
            <v>22845281</v>
          </cell>
          <cell r="BI399">
            <v>98139380</v>
          </cell>
          <cell r="BK399" t="str">
            <v>CADRE</v>
          </cell>
          <cell r="BN399" t="str">
            <v>01019059111018088749</v>
          </cell>
          <cell r="BO399" t="str">
            <v>BEN HADJ ALI OUSSEMA</v>
          </cell>
          <cell r="BP399">
            <v>398</v>
          </cell>
          <cell r="BR399" t="e">
            <v>#REF!</v>
          </cell>
          <cell r="BU399" t="str">
            <v>Non-Actif</v>
          </cell>
        </row>
        <row r="400">
          <cell r="B400">
            <v>399</v>
          </cell>
          <cell r="C400" t="str">
            <v>Monsieur</v>
          </cell>
          <cell r="D400" t="str">
            <v>TLIBA MAROUEN</v>
          </cell>
          <cell r="E400" t="str">
            <v>SAGE Tunisia</v>
          </cell>
          <cell r="F400" t="str">
            <v>LOGISTIQUE</v>
          </cell>
          <cell r="G400" t="str">
            <v>APPROVISIONNEUR-COORDINATEUR LOGISTIQUE</v>
          </cell>
          <cell r="K400" t="str">
            <v>CADRE</v>
          </cell>
          <cell r="L400" t="str">
            <v>Manufacturing Fixed</v>
          </cell>
          <cell r="M400" t="str">
            <v>APPROVISONNEUR-COORDINATEUR LOGISTIQUE</v>
          </cell>
          <cell r="N400">
            <v>44200</v>
          </cell>
          <cell r="P400" t="str">
            <v/>
          </cell>
          <cell r="Q400">
            <v>44591</v>
          </cell>
          <cell r="R400" t="str">
            <v>Autre job</v>
          </cell>
          <cell r="T400" t="str">
            <v>CDI</v>
          </cell>
          <cell r="U400" t="str">
            <v>Titulaire</v>
          </cell>
          <cell r="Z400">
            <v>44200</v>
          </cell>
          <cell r="AA400">
            <v>1</v>
          </cell>
          <cell r="AB400">
            <v>2021</v>
          </cell>
          <cell r="AC400">
            <v>2025</v>
          </cell>
          <cell r="AD400">
            <v>4.1722222222222225</v>
          </cell>
          <cell r="AE400" t="str">
            <v>&gt; 4</v>
          </cell>
          <cell r="AF400">
            <v>31902</v>
          </cell>
          <cell r="AG400">
            <v>37.863013698630134</v>
          </cell>
          <cell r="AH400" t="str">
            <v>&gt;35&lt; 45</v>
          </cell>
          <cell r="AI400">
            <v>16760654</v>
          </cell>
          <cell r="AJ400" t="str">
            <v>00</v>
          </cell>
          <cell r="AK400" t="str">
            <v>07144064</v>
          </cell>
          <cell r="AL400">
            <v>42684</v>
          </cell>
          <cell r="AM400" t="str">
            <v>HOMME</v>
          </cell>
          <cell r="AN400" t="str">
            <v>Célibataire</v>
          </cell>
          <cell r="AR400">
            <v>1</v>
          </cell>
          <cell r="AS400">
            <v>44565.25</v>
          </cell>
          <cell r="AT400" t="str">
            <v>Mensuel</v>
          </cell>
          <cell r="AU400">
            <v>1800</v>
          </cell>
          <cell r="AV400" t="str">
            <v>25</v>
          </cell>
          <cell r="AW400" t="str">
            <v>04700</v>
          </cell>
          <cell r="AX400" t="str">
            <v>00000208192</v>
          </cell>
          <cell r="AY400" t="str">
            <v>32</v>
          </cell>
          <cell r="AZ400" t="str">
            <v>ZITOUNA BANK</v>
          </cell>
          <cell r="BA400" t="str">
            <v>25047000000020819232</v>
          </cell>
          <cell r="BB400">
            <v>20</v>
          </cell>
          <cell r="BC400" t="str">
            <v>16 RUE SKIKDA JEBAL JELOUD</v>
          </cell>
          <cell r="BD400" t="str">
            <v>TUNIS</v>
          </cell>
          <cell r="BG400">
            <v>21925936</v>
          </cell>
          <cell r="BK400" t="str">
            <v>CADRE</v>
          </cell>
          <cell r="BN400" t="str">
            <v>25047000000020819232</v>
          </cell>
          <cell r="BO400" t="str">
            <v>TLIBA MAROUEN</v>
          </cell>
          <cell r="BP400">
            <v>399</v>
          </cell>
          <cell r="BU400" t="str">
            <v>Non-Actif</v>
          </cell>
        </row>
        <row r="401">
          <cell r="B401">
            <v>400</v>
          </cell>
          <cell r="C401" t="str">
            <v>Madame</v>
          </cell>
          <cell r="D401" t="str">
            <v>AYEDI IBTISSEM</v>
          </cell>
          <cell r="E401" t="str">
            <v>SAGE Tunisia</v>
          </cell>
          <cell r="F401" t="str">
            <v>QUALITE</v>
          </cell>
          <cell r="G401" t="str">
            <v>Contrôle Qualité</v>
          </cell>
          <cell r="H401" t="str">
            <v>APT</v>
          </cell>
          <cell r="J401" t="str">
            <v>B</v>
          </cell>
          <cell r="K401" t="str">
            <v>INDIRECTS</v>
          </cell>
          <cell r="L401" t="str">
            <v>Variable cost at standard</v>
          </cell>
          <cell r="M401" t="str">
            <v>Contrôleur Qualité</v>
          </cell>
          <cell r="N401">
            <v>44200</v>
          </cell>
          <cell r="P401">
            <v>-1222</v>
          </cell>
          <cell r="Q401">
            <v>44499</v>
          </cell>
          <cell r="R401" t="str">
            <v>fin de contrat</v>
          </cell>
          <cell r="T401" t="str">
            <v>CDD</v>
          </cell>
          <cell r="U401" t="str">
            <v>Contractuel</v>
          </cell>
          <cell r="V401">
            <v>44440</v>
          </cell>
          <cell r="W401">
            <v>44500</v>
          </cell>
          <cell r="Z401">
            <v>44200</v>
          </cell>
          <cell r="AA401">
            <v>1</v>
          </cell>
          <cell r="AB401">
            <v>2021</v>
          </cell>
          <cell r="AC401">
            <v>2025</v>
          </cell>
          <cell r="AD401">
            <v>4.1722222222222225</v>
          </cell>
          <cell r="AE401" t="str">
            <v>&gt; 4</v>
          </cell>
          <cell r="AF401">
            <v>32874</v>
          </cell>
          <cell r="AG401">
            <v>35.200000000000003</v>
          </cell>
          <cell r="AH401" t="str">
            <v>&gt;35&lt; 45</v>
          </cell>
          <cell r="AI401">
            <v>17460692</v>
          </cell>
          <cell r="AJ401" t="str">
            <v>00</v>
          </cell>
          <cell r="AK401">
            <v>11861259</v>
          </cell>
          <cell r="AL401">
            <v>40086</v>
          </cell>
          <cell r="AM401" t="str">
            <v>FEMME</v>
          </cell>
          <cell r="AN401" t="str">
            <v>Marié(e)</v>
          </cell>
          <cell r="AO401">
            <v>2</v>
          </cell>
          <cell r="AQ401">
            <v>3</v>
          </cell>
          <cell r="AR401">
            <v>1</v>
          </cell>
          <cell r="AS401">
            <v>44565.25</v>
          </cell>
          <cell r="AT401" t="str">
            <v>Horaire</v>
          </cell>
          <cell r="AU401">
            <v>3.1930000000000001</v>
          </cell>
          <cell r="AV401" t="str">
            <v>07</v>
          </cell>
          <cell r="AW401">
            <v>20100</v>
          </cell>
          <cell r="AX401">
            <v>35105817647</v>
          </cell>
          <cell r="AY401">
            <v>77</v>
          </cell>
          <cell r="AZ401" t="str">
            <v>AMEN BANK</v>
          </cell>
          <cell r="BA401" t="str">
            <v>07201003510581764777</v>
          </cell>
          <cell r="BB401">
            <v>20</v>
          </cell>
          <cell r="BC401" t="str">
            <v>13 RUE 10401 KABARIA</v>
          </cell>
          <cell r="BD401" t="str">
            <v>TUNIS</v>
          </cell>
          <cell r="BF401" t="str">
            <v>OK-21</v>
          </cell>
          <cell r="BG401">
            <v>92371622</v>
          </cell>
          <cell r="BH401">
            <v>93471718</v>
          </cell>
          <cell r="BJ401" t="str">
            <v>Arrêt 24</v>
          </cell>
          <cell r="BK401" t="str">
            <v>B-APT</v>
          </cell>
          <cell r="BN401" t="str">
            <v>07201003510581764777</v>
          </cell>
          <cell r="BO401" t="str">
            <v>AYEDI IBTISSEM</v>
          </cell>
          <cell r="BP401">
            <v>400</v>
          </cell>
          <cell r="BU401" t="str">
            <v>Non-Actif</v>
          </cell>
        </row>
        <row r="402">
          <cell r="B402">
            <v>401</v>
          </cell>
          <cell r="C402" t="str">
            <v>Monsieur</v>
          </cell>
          <cell r="D402" t="str">
            <v>IDOUDI KAMEL</v>
          </cell>
          <cell r="E402" t="str">
            <v>SAGE Tunisia</v>
          </cell>
          <cell r="F402" t="str">
            <v>QUALITE</v>
          </cell>
          <cell r="G402" t="str">
            <v>Contrôle Qualité</v>
          </cell>
          <cell r="H402" t="str">
            <v>Contrôle Qualité</v>
          </cell>
          <cell r="J402" t="str">
            <v>A</v>
          </cell>
          <cell r="K402" t="str">
            <v>INDIRECTS</v>
          </cell>
          <cell r="L402" t="str">
            <v>Variable cost at standard</v>
          </cell>
          <cell r="M402" t="str">
            <v>Contrôleur Qualité</v>
          </cell>
          <cell r="N402">
            <v>44209</v>
          </cell>
          <cell r="P402">
            <v>-1150</v>
          </cell>
          <cell r="Q402">
            <v>44457</v>
          </cell>
          <cell r="R402" t="str">
            <v>faute Qualité coupe</v>
          </cell>
          <cell r="T402" t="str">
            <v>CIVP</v>
          </cell>
          <cell r="U402" t="str">
            <v>Contractuel</v>
          </cell>
          <cell r="X402">
            <v>44208</v>
          </cell>
          <cell r="Y402">
            <v>44572</v>
          </cell>
          <cell r="AA402">
            <v>1</v>
          </cell>
          <cell r="AB402">
            <v>2021</v>
          </cell>
          <cell r="AC402">
            <v>2025</v>
          </cell>
          <cell r="AD402">
            <v>4.1472222222222221</v>
          </cell>
          <cell r="AE402" t="str">
            <v>&gt; 4</v>
          </cell>
          <cell r="AF402">
            <v>32924</v>
          </cell>
          <cell r="AG402">
            <v>35.063013698630137</v>
          </cell>
          <cell r="AH402" t="str">
            <v>&gt;35&lt; 45</v>
          </cell>
          <cell r="AK402">
            <v>12619743</v>
          </cell>
          <cell r="AL402">
            <v>40288</v>
          </cell>
          <cell r="AM402" t="str">
            <v>HOMME</v>
          </cell>
          <cell r="AN402" t="str">
            <v>Célibataire</v>
          </cell>
          <cell r="AQ402">
            <v>3</v>
          </cell>
          <cell r="AR402">
            <v>2</v>
          </cell>
          <cell r="AS402">
            <v>44939.5</v>
          </cell>
          <cell r="AT402" t="str">
            <v>Horaire</v>
          </cell>
          <cell r="AU402">
            <v>2.1629999999999998</v>
          </cell>
          <cell r="AV402">
            <v>25</v>
          </cell>
          <cell r="AW402" t="str">
            <v>01900</v>
          </cell>
          <cell r="AX402" t="str">
            <v>00000843111</v>
          </cell>
          <cell r="AY402">
            <v>63</v>
          </cell>
          <cell r="AZ402" t="str">
            <v>ZITOUNA BANK</v>
          </cell>
          <cell r="BA402" t="str">
            <v>25019000000084311163</v>
          </cell>
          <cell r="BB402">
            <v>20</v>
          </cell>
          <cell r="BC402" t="str">
            <v xml:space="preserve"> 30 RUE 4235CITE BOUZAIEN</v>
          </cell>
          <cell r="BD402" t="str">
            <v>ZAHROUNI</v>
          </cell>
          <cell r="BG402">
            <v>99152968</v>
          </cell>
          <cell r="BH402">
            <v>50246971</v>
          </cell>
          <cell r="BJ402" t="str">
            <v>ZAHROUNI</v>
          </cell>
          <cell r="BK402" t="str">
            <v>A-Contrôle Qualité</v>
          </cell>
          <cell r="BN402" t="str">
            <v>25019000000084311163</v>
          </cell>
          <cell r="BO402" t="str">
            <v>IDOUDI KAMEL</v>
          </cell>
          <cell r="BP402">
            <v>401</v>
          </cell>
          <cell r="BU402" t="str">
            <v>Non-Actif</v>
          </cell>
        </row>
        <row r="403">
          <cell r="B403">
            <v>402</v>
          </cell>
          <cell r="C403" t="str">
            <v>Monsieur</v>
          </cell>
          <cell r="D403" t="str">
            <v>HIDRI WAEL</v>
          </cell>
          <cell r="E403" t="str">
            <v>SAGE Tunisia</v>
          </cell>
          <cell r="F403" t="str">
            <v>QUALITE</v>
          </cell>
          <cell r="G403" t="str">
            <v>Contrôle Qualité</v>
          </cell>
          <cell r="K403" t="str">
            <v>INDIRECTS</v>
          </cell>
          <cell r="L403" t="str">
            <v>Variable cost at standard</v>
          </cell>
          <cell r="M403" t="str">
            <v>Contrôleur Qualité</v>
          </cell>
          <cell r="N403">
            <v>44200</v>
          </cell>
          <cell r="P403">
            <v>-1386</v>
          </cell>
          <cell r="Q403">
            <v>44309</v>
          </cell>
          <cell r="R403" t="str">
            <v xml:space="preserve">abandon de poste </v>
          </cell>
          <cell r="T403" t="str">
            <v>CIVP</v>
          </cell>
          <cell r="U403" t="str">
            <v>Contractuel</v>
          </cell>
          <cell r="X403">
            <v>44201</v>
          </cell>
          <cell r="Y403">
            <v>44336</v>
          </cell>
          <cell r="AA403">
            <v>1</v>
          </cell>
          <cell r="AB403">
            <v>2021</v>
          </cell>
          <cell r="AC403">
            <v>2025</v>
          </cell>
          <cell r="AD403">
            <v>4.1722222222222225</v>
          </cell>
          <cell r="AE403" t="str">
            <v>&gt; 4</v>
          </cell>
          <cell r="AF403">
            <v>34123</v>
          </cell>
          <cell r="AG403">
            <v>31.778082191780822</v>
          </cell>
          <cell r="AH403" t="str">
            <v>&gt;25&lt; 35</v>
          </cell>
          <cell r="AK403">
            <v>13614988</v>
          </cell>
          <cell r="AL403">
            <v>40774</v>
          </cell>
          <cell r="AM403" t="str">
            <v>HOMME</v>
          </cell>
          <cell r="AN403" t="str">
            <v>Célibataire</v>
          </cell>
          <cell r="AQ403">
            <v>3</v>
          </cell>
          <cell r="AR403">
            <v>1</v>
          </cell>
          <cell r="AS403">
            <v>44565.25</v>
          </cell>
          <cell r="AT403" t="str">
            <v>Horaire</v>
          </cell>
          <cell r="AU403">
            <v>2.1629999999999998</v>
          </cell>
          <cell r="AV403" t="str">
            <v>04</v>
          </cell>
          <cell r="AW403">
            <v>50302</v>
          </cell>
          <cell r="AX403">
            <v>10054499116</v>
          </cell>
          <cell r="AY403">
            <v>47</v>
          </cell>
          <cell r="AZ403" t="str">
            <v>ATTIJARI BANK</v>
          </cell>
          <cell r="BA403" t="str">
            <v>04503021005449911647</v>
          </cell>
          <cell r="BB403">
            <v>20</v>
          </cell>
          <cell r="BC403" t="str">
            <v>36 RUE EGYPT CITE 20 MARS</v>
          </cell>
          <cell r="BD403" t="str">
            <v>SIDI HASSINE</v>
          </cell>
          <cell r="BG403">
            <v>27871670</v>
          </cell>
          <cell r="BH403">
            <v>50706413</v>
          </cell>
          <cell r="BJ403" t="str">
            <v>COFAT SIDI HASSINE</v>
          </cell>
          <cell r="BK403" t="str">
            <v>-</v>
          </cell>
          <cell r="BN403" t="str">
            <v>04503021005449911647</v>
          </cell>
          <cell r="BO403" t="str">
            <v>HIDRI WAEL</v>
          </cell>
          <cell r="BP403">
            <v>402</v>
          </cell>
          <cell r="BU403" t="str">
            <v>Non-Actif</v>
          </cell>
        </row>
        <row r="404">
          <cell r="B404">
            <v>403</v>
          </cell>
          <cell r="C404" t="str">
            <v>Monsieur</v>
          </cell>
          <cell r="D404" t="str">
            <v>ELHAJJEM ANOUAR</v>
          </cell>
          <cell r="E404" t="str">
            <v>SAGE Tunisia</v>
          </cell>
          <cell r="F404" t="str">
            <v>INGENIERIE</v>
          </cell>
          <cell r="G404" t="str">
            <v>INGENIEUR INDUSTRIALISATION</v>
          </cell>
          <cell r="K404" t="str">
            <v>CADRE</v>
          </cell>
          <cell r="L404" t="str">
            <v>Manufacturing Fixed</v>
          </cell>
          <cell r="M404" t="str">
            <v>INGENIEUR INDUSTRIALISATION</v>
          </cell>
          <cell r="N404">
            <v>44200</v>
          </cell>
          <cell r="P404">
            <v>-1161</v>
          </cell>
          <cell r="Q404">
            <v>44239</v>
          </cell>
          <cell r="R404" t="str">
            <v>Autre job</v>
          </cell>
          <cell r="T404" t="str">
            <v>CDD</v>
          </cell>
          <cell r="U404" t="str">
            <v>Contractuel</v>
          </cell>
          <cell r="V404">
            <v>44200</v>
          </cell>
          <cell r="W404">
            <v>44561</v>
          </cell>
          <cell r="Z404">
            <v>44200</v>
          </cell>
          <cell r="AA404">
            <v>1</v>
          </cell>
          <cell r="AB404">
            <v>2021</v>
          </cell>
          <cell r="AC404">
            <v>2025</v>
          </cell>
          <cell r="AD404">
            <v>4.1722222222222225</v>
          </cell>
          <cell r="AE404" t="str">
            <v>&gt; 4</v>
          </cell>
          <cell r="AF404">
            <v>34465</v>
          </cell>
          <cell r="AG404">
            <v>30.841095890410958</v>
          </cell>
          <cell r="AH404" t="str">
            <v>&gt;25&lt; 35</v>
          </cell>
          <cell r="AK404" t="str">
            <v>07202024</v>
          </cell>
          <cell r="AL404">
            <v>42173</v>
          </cell>
          <cell r="AM404" t="str">
            <v>HOMME</v>
          </cell>
          <cell r="AN404" t="str">
            <v>Célibataire</v>
          </cell>
          <cell r="AR404">
            <v>1</v>
          </cell>
          <cell r="AS404">
            <v>44565.25</v>
          </cell>
          <cell r="AT404" t="str">
            <v>Mensuel</v>
          </cell>
          <cell r="AU404">
            <v>1500</v>
          </cell>
          <cell r="AV404" t="str">
            <v>08</v>
          </cell>
          <cell r="AW404" t="str">
            <v>04501</v>
          </cell>
          <cell r="AX404">
            <v>30940019347</v>
          </cell>
          <cell r="AY404">
            <v>75</v>
          </cell>
          <cell r="AZ404" t="str">
            <v>BIAT</v>
          </cell>
          <cell r="BA404" t="str">
            <v>08045013094001934775</v>
          </cell>
          <cell r="BB404">
            <v>20</v>
          </cell>
          <cell r="BC404" t="str">
            <v>39 RUE ZURICK MOUROUJ 4</v>
          </cell>
          <cell r="BD404" t="str">
            <v>BEN AROUS</v>
          </cell>
          <cell r="BG404">
            <v>52177113</v>
          </cell>
          <cell r="BK404" t="str">
            <v>CADRE</v>
          </cell>
          <cell r="BN404" t="str">
            <v>08045013094001934775</v>
          </cell>
          <cell r="BO404" t="str">
            <v>ELHAJJEM ANOUAR</v>
          </cell>
          <cell r="BP404">
            <v>403</v>
          </cell>
          <cell r="BU404" t="str">
            <v>Non-Actif</v>
          </cell>
        </row>
        <row r="405">
          <cell r="B405">
            <v>404</v>
          </cell>
          <cell r="C405" t="str">
            <v>Mlle</v>
          </cell>
          <cell r="D405" t="str">
            <v>HARBAOUI AHLEM</v>
          </cell>
          <cell r="E405" t="str">
            <v>SAGE Tunisia</v>
          </cell>
          <cell r="F405" t="str">
            <v>PRODUCTION</v>
          </cell>
          <cell r="G405" t="str">
            <v>Couturière</v>
          </cell>
          <cell r="H405">
            <v>560</v>
          </cell>
          <cell r="J405" t="str">
            <v>A</v>
          </cell>
          <cell r="K405" t="str">
            <v>DIRECTS</v>
          </cell>
          <cell r="L405" t="str">
            <v>Variable cost at standard</v>
          </cell>
          <cell r="M405" t="str">
            <v>OUVRIERE SPECIALISE</v>
          </cell>
          <cell r="N405">
            <v>44200</v>
          </cell>
          <cell r="P405">
            <v>-1102</v>
          </cell>
          <cell r="Q405">
            <v>44609</v>
          </cell>
          <cell r="R405" t="str">
            <v xml:space="preserve">abandon de poste </v>
          </cell>
          <cell r="T405" t="str">
            <v>CDD</v>
          </cell>
          <cell r="U405" t="str">
            <v>Contractuel</v>
          </cell>
          <cell r="V405">
            <v>44562</v>
          </cell>
          <cell r="W405">
            <v>44620</v>
          </cell>
          <cell r="Z405">
            <v>44200</v>
          </cell>
          <cell r="AA405">
            <v>1</v>
          </cell>
          <cell r="AB405">
            <v>2021</v>
          </cell>
          <cell r="AC405">
            <v>2025</v>
          </cell>
          <cell r="AD405">
            <v>4.1722222222222225</v>
          </cell>
          <cell r="AE405" t="str">
            <v>&gt; 4</v>
          </cell>
          <cell r="AF405">
            <v>32729</v>
          </cell>
          <cell r="AG405">
            <v>35.597260273972601</v>
          </cell>
          <cell r="AH405" t="str">
            <v>&gt;35&lt; 45</v>
          </cell>
          <cell r="AI405">
            <v>16601791</v>
          </cell>
          <cell r="AJ405" t="str">
            <v>00</v>
          </cell>
          <cell r="AK405" t="str">
            <v>09460590</v>
          </cell>
          <cell r="AL405">
            <v>43463</v>
          </cell>
          <cell r="AM405" t="str">
            <v>FEMME</v>
          </cell>
          <cell r="AN405" t="str">
            <v>Célibataire</v>
          </cell>
          <cell r="AQ405">
            <v>3</v>
          </cell>
          <cell r="AR405">
            <v>1</v>
          </cell>
          <cell r="AS405">
            <v>44565.25</v>
          </cell>
          <cell r="AT405" t="str">
            <v>Horaire</v>
          </cell>
          <cell r="AU405">
            <v>3.1930000000000001</v>
          </cell>
          <cell r="AV405" t="str">
            <v>17</v>
          </cell>
          <cell r="AW405">
            <v>20600</v>
          </cell>
          <cell r="AX405" t="str">
            <v>00001969775</v>
          </cell>
          <cell r="AY405" t="str">
            <v>93</v>
          </cell>
          <cell r="AZ405" t="str">
            <v>LA POSTE</v>
          </cell>
          <cell r="BA405" t="str">
            <v>17206000000196977593</v>
          </cell>
          <cell r="BB405">
            <v>20</v>
          </cell>
          <cell r="BC405" t="str">
            <v>MOUROUJ 4 BEN AROUS</v>
          </cell>
          <cell r="BG405">
            <v>97994347</v>
          </cell>
          <cell r="BH405">
            <v>56701611</v>
          </cell>
          <cell r="BJ405" t="str">
            <v>MOUROUJ 4</v>
          </cell>
          <cell r="BK405" t="str">
            <v>A-560</v>
          </cell>
          <cell r="BN405" t="str">
            <v>17206000000196977593</v>
          </cell>
          <cell r="BO405" t="str">
            <v>HARBAOUI AHLEM</v>
          </cell>
          <cell r="BP405">
            <v>404</v>
          </cell>
          <cell r="BR405" t="str">
            <v>ok pour réintegration RDV 18/07</v>
          </cell>
          <cell r="BU405" t="str">
            <v>Non-Actif</v>
          </cell>
        </row>
        <row r="406">
          <cell r="B406">
            <v>405</v>
          </cell>
          <cell r="C406" t="str">
            <v>Mlle</v>
          </cell>
          <cell r="D406" t="str">
            <v>ZAGHOUANI HELA</v>
          </cell>
          <cell r="E406" t="str">
            <v>SAGE Tunisia</v>
          </cell>
          <cell r="F406" t="str">
            <v>QUALITE</v>
          </cell>
          <cell r="G406" t="str">
            <v>Contrôle Qualité</v>
          </cell>
          <cell r="K406" t="str">
            <v>INDIRECTS</v>
          </cell>
          <cell r="L406" t="str">
            <v>Variable cost at standard</v>
          </cell>
          <cell r="M406" t="str">
            <v>Contrôleur Qualité</v>
          </cell>
          <cell r="N406">
            <v>44201</v>
          </cell>
          <cell r="P406">
            <v>-1157</v>
          </cell>
          <cell r="Q406">
            <v>44232</v>
          </cell>
          <cell r="R406" t="str">
            <v xml:space="preserve">abandon de poste </v>
          </cell>
          <cell r="T406" t="str">
            <v>CIVP</v>
          </cell>
          <cell r="U406" t="str">
            <v>Contractuel</v>
          </cell>
          <cell r="X406">
            <v>44201</v>
          </cell>
          <cell r="Y406">
            <v>44565</v>
          </cell>
          <cell r="AA406">
            <v>1</v>
          </cell>
          <cell r="AB406">
            <v>2021</v>
          </cell>
          <cell r="AC406">
            <v>2025</v>
          </cell>
          <cell r="AD406">
            <v>4.1694444444444443</v>
          </cell>
          <cell r="AE406" t="str">
            <v>&gt; 4</v>
          </cell>
          <cell r="AF406">
            <v>34956</v>
          </cell>
          <cell r="AG406">
            <v>29.495890410958904</v>
          </cell>
          <cell r="AH406" t="str">
            <v>&gt;25&lt; 35</v>
          </cell>
          <cell r="AK406">
            <v>14352565</v>
          </cell>
          <cell r="AL406">
            <v>42304</v>
          </cell>
          <cell r="AM406" t="str">
            <v>FEMME</v>
          </cell>
          <cell r="AN406" t="str">
            <v>Célibataire</v>
          </cell>
          <cell r="AQ406">
            <v>3</v>
          </cell>
          <cell r="AR406">
            <v>1</v>
          </cell>
          <cell r="AS406">
            <v>44566.25</v>
          </cell>
          <cell r="AT406" t="str">
            <v>Horaire</v>
          </cell>
          <cell r="AU406">
            <v>2.1629999999999998</v>
          </cell>
          <cell r="AV406">
            <v>17</v>
          </cell>
          <cell r="AW406" t="str">
            <v>00100</v>
          </cell>
          <cell r="AX406" t="str">
            <v>00002991954</v>
          </cell>
          <cell r="AY406">
            <v>27</v>
          </cell>
          <cell r="AZ406" t="str">
            <v>LA POSTE</v>
          </cell>
          <cell r="BA406" t="str">
            <v>17001000000299195427</v>
          </cell>
          <cell r="BB406">
            <v>20</v>
          </cell>
          <cell r="BC406" t="str">
            <v>RUE SIDI ZINE EL ABIDINE GOBAA</v>
          </cell>
          <cell r="BD406" t="str">
            <v>MANOUBA</v>
          </cell>
          <cell r="BG406">
            <v>58618044</v>
          </cell>
          <cell r="BH406">
            <v>97441955</v>
          </cell>
          <cell r="BJ406" t="str">
            <v>TERMINUS 56</v>
          </cell>
          <cell r="BK406" t="str">
            <v>-</v>
          </cell>
          <cell r="BN406" t="str">
            <v>17001000000299195427</v>
          </cell>
          <cell r="BO406" t="str">
            <v>ZAGHOUANI HELA</v>
          </cell>
          <cell r="BP406">
            <v>405</v>
          </cell>
          <cell r="BU406" t="str">
            <v>Non-Actif</v>
          </cell>
        </row>
        <row r="407">
          <cell r="B407">
            <v>406</v>
          </cell>
          <cell r="C407" t="str">
            <v>Mlle</v>
          </cell>
          <cell r="D407" t="str">
            <v>ZAGHOUANI OUMAYMA</v>
          </cell>
          <cell r="E407" t="str">
            <v>SAGE Tunisia</v>
          </cell>
          <cell r="F407" t="str">
            <v>QUALITE</v>
          </cell>
          <cell r="G407" t="str">
            <v>Contrôle Qualité</v>
          </cell>
          <cell r="K407" t="str">
            <v>INDIRECTS</v>
          </cell>
          <cell r="L407" t="str">
            <v>Variable cost at standard</v>
          </cell>
          <cell r="M407" t="str">
            <v>Contrôleur Qualité</v>
          </cell>
          <cell r="N407">
            <v>44201</v>
          </cell>
          <cell r="P407">
            <v>-1157</v>
          </cell>
          <cell r="Q407">
            <v>44228</v>
          </cell>
          <cell r="R407" t="str">
            <v xml:space="preserve">abandon de poste </v>
          </cell>
          <cell r="T407" t="str">
            <v>CIVP</v>
          </cell>
          <cell r="U407" t="str">
            <v>Contractuel</v>
          </cell>
          <cell r="X407">
            <v>44201</v>
          </cell>
          <cell r="Y407">
            <v>44565</v>
          </cell>
          <cell r="AA407">
            <v>1</v>
          </cell>
          <cell r="AB407">
            <v>2021</v>
          </cell>
          <cell r="AC407">
            <v>2025</v>
          </cell>
          <cell r="AD407">
            <v>4.1694444444444443</v>
          </cell>
          <cell r="AE407" t="str">
            <v>&gt; 4</v>
          </cell>
          <cell r="AF407">
            <v>34151</v>
          </cell>
          <cell r="AG407">
            <v>31.701369863013699</v>
          </cell>
          <cell r="AH407" t="str">
            <v>&gt;25&lt; 35</v>
          </cell>
          <cell r="AK407" t="str">
            <v>09182649</v>
          </cell>
          <cell r="AL407">
            <v>42412</v>
          </cell>
          <cell r="AM407" t="str">
            <v>FEMME</v>
          </cell>
          <cell r="AN407" t="str">
            <v>Célibataire</v>
          </cell>
          <cell r="AQ407">
            <v>3</v>
          </cell>
          <cell r="AR407">
            <v>1</v>
          </cell>
          <cell r="AS407">
            <v>44566.25</v>
          </cell>
          <cell r="AT407" t="str">
            <v>Horaire</v>
          </cell>
          <cell r="AU407">
            <v>2.1629999999999998</v>
          </cell>
          <cell r="AV407">
            <v>17</v>
          </cell>
          <cell r="AW407" t="str">
            <v>00100</v>
          </cell>
          <cell r="AX407" t="str">
            <v>00002991949</v>
          </cell>
          <cell r="AY407">
            <v>42</v>
          </cell>
          <cell r="AZ407" t="str">
            <v>LA POSTE</v>
          </cell>
          <cell r="BA407" t="str">
            <v>17001000000299194942</v>
          </cell>
          <cell r="BB407">
            <v>20</v>
          </cell>
          <cell r="BC407" t="str">
            <v>AVENUE FACULTE</v>
          </cell>
          <cell r="BD407" t="str">
            <v>MANOUBA</v>
          </cell>
          <cell r="BG407">
            <v>56530566</v>
          </cell>
          <cell r="BH407">
            <v>22976126</v>
          </cell>
          <cell r="BJ407" t="str">
            <v>TERMINUS 56</v>
          </cell>
          <cell r="BK407" t="str">
            <v>-</v>
          </cell>
          <cell r="BN407" t="str">
            <v>17001000000299194942</v>
          </cell>
          <cell r="BO407" t="str">
            <v>ZAGHOUANI OUMAYMA</v>
          </cell>
          <cell r="BP407">
            <v>406</v>
          </cell>
          <cell r="BU407" t="str">
            <v>Non-Actif</v>
          </cell>
        </row>
        <row r="408">
          <cell r="B408">
            <v>407</v>
          </cell>
          <cell r="C408" t="str">
            <v>Mlle</v>
          </cell>
          <cell r="D408" t="str">
            <v>KADRI RAJA</v>
          </cell>
          <cell r="E408" t="str">
            <v>SAGE Tunisia</v>
          </cell>
          <cell r="F408" t="str">
            <v>QUALITE</v>
          </cell>
          <cell r="G408" t="str">
            <v>Contrôle Qualité</v>
          </cell>
          <cell r="H408" t="str">
            <v>Contrôle Qualité</v>
          </cell>
          <cell r="J408" t="str">
            <v>A</v>
          </cell>
          <cell r="K408" t="str">
            <v>INDIRECTS</v>
          </cell>
          <cell r="L408" t="str">
            <v>Variable cost at standard</v>
          </cell>
          <cell r="M408" t="str">
            <v>Contrôleur Qualité</v>
          </cell>
          <cell r="N408">
            <v>44201</v>
          </cell>
          <cell r="P408">
            <v>-1220</v>
          </cell>
          <cell r="Q408">
            <v>44413</v>
          </cell>
          <cell r="R408" t="str">
            <v>MALADIE</v>
          </cell>
          <cell r="T408" t="str">
            <v>CIVP</v>
          </cell>
          <cell r="U408" t="str">
            <v>Contractuel</v>
          </cell>
          <cell r="X408">
            <v>44201</v>
          </cell>
          <cell r="Y408">
            <v>44502</v>
          </cell>
          <cell r="AA408">
            <v>1</v>
          </cell>
          <cell r="AB408">
            <v>2021</v>
          </cell>
          <cell r="AC408">
            <v>2025</v>
          </cell>
          <cell r="AD408">
            <v>4.1694444444444443</v>
          </cell>
          <cell r="AE408" t="str">
            <v>&gt; 4</v>
          </cell>
          <cell r="AF408">
            <v>34443</v>
          </cell>
          <cell r="AG408">
            <v>30.901369863013699</v>
          </cell>
          <cell r="AH408" t="str">
            <v>&gt;25&lt; 35</v>
          </cell>
          <cell r="AK408" t="str">
            <v>09194137</v>
          </cell>
          <cell r="AL408">
            <v>41436</v>
          </cell>
          <cell r="AM408" t="str">
            <v>FEMME</v>
          </cell>
          <cell r="AN408" t="str">
            <v>Célibataire</v>
          </cell>
          <cell r="AQ408">
            <v>3</v>
          </cell>
          <cell r="AR408">
            <v>1</v>
          </cell>
          <cell r="AS408">
            <v>44566.25</v>
          </cell>
          <cell r="AT408" t="str">
            <v>Horaire</v>
          </cell>
          <cell r="AU408">
            <v>2.1629999999999998</v>
          </cell>
          <cell r="AV408">
            <v>17</v>
          </cell>
          <cell r="AW408" t="str">
            <v>00100</v>
          </cell>
          <cell r="AX408" t="str">
            <v>00002513830</v>
          </cell>
          <cell r="AY408">
            <v>60</v>
          </cell>
          <cell r="AZ408" t="str">
            <v>LA POSTE</v>
          </cell>
          <cell r="BA408" t="str">
            <v>17001000000251383060</v>
          </cell>
          <cell r="BB408">
            <v>20</v>
          </cell>
          <cell r="BC408" t="str">
            <v>RUE MAAROUF RASSAFI OUED ELLILE</v>
          </cell>
          <cell r="BD408" t="str">
            <v>MANOUBA</v>
          </cell>
          <cell r="BF408" t="str">
            <v>OK-21</v>
          </cell>
          <cell r="BG408">
            <v>53286373</v>
          </cell>
          <cell r="BH408">
            <v>96225897</v>
          </cell>
          <cell r="BJ408" t="str">
            <v>SANHEJA</v>
          </cell>
          <cell r="BK408" t="str">
            <v>A-Contrôle Qualité</v>
          </cell>
          <cell r="BN408" t="str">
            <v>17001000000251383060</v>
          </cell>
          <cell r="BO408" t="str">
            <v>KADRI RAJA</v>
          </cell>
          <cell r="BP408">
            <v>407</v>
          </cell>
          <cell r="BU408" t="str">
            <v>Non-Actif</v>
          </cell>
        </row>
        <row r="409">
          <cell r="B409">
            <v>408</v>
          </cell>
          <cell r="C409" t="str">
            <v>Madame</v>
          </cell>
          <cell r="D409" t="str">
            <v>SASSI HAJER</v>
          </cell>
          <cell r="E409" t="str">
            <v>SAGE Tunisia</v>
          </cell>
          <cell r="F409" t="str">
            <v>PRODUCTION</v>
          </cell>
          <cell r="G409" t="str">
            <v>Couturière</v>
          </cell>
          <cell r="H409" t="str">
            <v>CP</v>
          </cell>
          <cell r="J409" t="str">
            <v>A</v>
          </cell>
          <cell r="K409" t="str">
            <v>DIRECTS</v>
          </cell>
          <cell r="L409" t="str">
            <v>Variable cost at standard</v>
          </cell>
          <cell r="M409" t="str">
            <v>OUVRIERE SPECIALISE</v>
          </cell>
          <cell r="N409">
            <v>44201</v>
          </cell>
          <cell r="O409" t="str">
            <v>OK</v>
          </cell>
          <cell r="P409">
            <v>-1467</v>
          </cell>
          <cell r="Q409">
            <v>44207</v>
          </cell>
          <cell r="R409" t="str">
            <v>MALADIE</v>
          </cell>
          <cell r="T409" t="str">
            <v>CDD</v>
          </cell>
          <cell r="U409" t="str">
            <v>Contractuel</v>
          </cell>
          <cell r="V409">
            <v>44201</v>
          </cell>
          <cell r="W409">
            <v>44255</v>
          </cell>
          <cell r="Z409">
            <v>44201</v>
          </cell>
          <cell r="AA409">
            <v>1</v>
          </cell>
          <cell r="AB409">
            <v>2021</v>
          </cell>
          <cell r="AC409">
            <v>2025</v>
          </cell>
          <cell r="AD409">
            <v>4.1694444444444443</v>
          </cell>
          <cell r="AE409" t="str">
            <v>&gt; 4</v>
          </cell>
          <cell r="AF409">
            <v>29003</v>
          </cell>
          <cell r="AG409">
            <v>45.805479452054797</v>
          </cell>
          <cell r="AH409" t="str">
            <v>&gt;45&lt; 55</v>
          </cell>
          <cell r="AI409">
            <v>12143726</v>
          </cell>
          <cell r="AJ409" t="str">
            <v>07</v>
          </cell>
          <cell r="AK409" t="str">
            <v>07064612</v>
          </cell>
          <cell r="AL409">
            <v>39157</v>
          </cell>
          <cell r="AM409" t="str">
            <v>FEMME</v>
          </cell>
          <cell r="AN409" t="str">
            <v>Marié(e)</v>
          </cell>
          <cell r="AO409">
            <v>3</v>
          </cell>
          <cell r="AQ409">
            <v>3</v>
          </cell>
          <cell r="AR409">
            <v>1</v>
          </cell>
          <cell r="AS409">
            <v>44566.25</v>
          </cell>
          <cell r="AT409" t="str">
            <v>Horaire</v>
          </cell>
          <cell r="AU409">
            <v>3.1930000000000001</v>
          </cell>
          <cell r="AV409" t="str">
            <v>07</v>
          </cell>
          <cell r="AW409" t="str">
            <v>07601</v>
          </cell>
          <cell r="AX409">
            <v>34105512060</v>
          </cell>
          <cell r="AY409">
            <v>80</v>
          </cell>
          <cell r="AZ409" t="str">
            <v>AMEN BANK</v>
          </cell>
          <cell r="BA409" t="str">
            <v>07076013410551206080</v>
          </cell>
          <cell r="BB409">
            <v>20</v>
          </cell>
          <cell r="BC409" t="str">
            <v>EL INTILAKA</v>
          </cell>
          <cell r="BG409">
            <v>53900501</v>
          </cell>
          <cell r="BH409">
            <v>52813780</v>
          </cell>
          <cell r="BJ409" t="str">
            <v>TERMINUS 56</v>
          </cell>
          <cell r="BK409" t="str">
            <v>A-CP</v>
          </cell>
          <cell r="BN409" t="str">
            <v>07076013410551206080</v>
          </cell>
          <cell r="BO409" t="str">
            <v>SASSI HAJER</v>
          </cell>
          <cell r="BP409">
            <v>408</v>
          </cell>
          <cell r="BU409" t="str">
            <v>Non-Actif</v>
          </cell>
        </row>
        <row r="410">
          <cell r="B410">
            <v>409</v>
          </cell>
          <cell r="C410" t="str">
            <v>Mlle</v>
          </cell>
          <cell r="D410" t="str">
            <v>ZITOUNI SIWAR</v>
          </cell>
          <cell r="E410" t="str">
            <v>SAGE Tunisia</v>
          </cell>
          <cell r="F410" t="str">
            <v>PRODUCTION</v>
          </cell>
          <cell r="G410" t="str">
            <v>Couturière</v>
          </cell>
          <cell r="H410">
            <v>560</v>
          </cell>
          <cell r="J410" t="str">
            <v>A</v>
          </cell>
          <cell r="K410" t="str">
            <v>DIRECTS</v>
          </cell>
          <cell r="L410" t="str">
            <v>Variable cost at standard</v>
          </cell>
          <cell r="M410" t="str">
            <v>OUVRIERE SPECIALISE</v>
          </cell>
          <cell r="N410">
            <v>44201</v>
          </cell>
          <cell r="O410" t="str">
            <v>OK</v>
          </cell>
          <cell r="P410">
            <v>-857</v>
          </cell>
          <cell r="Q410">
            <v>44821</v>
          </cell>
          <cell r="R410" t="str">
            <v>poursuivi des études</v>
          </cell>
          <cell r="T410" t="str">
            <v>CDD</v>
          </cell>
          <cell r="U410" t="str">
            <v>Contractuel</v>
          </cell>
          <cell r="V410">
            <v>44805</v>
          </cell>
          <cell r="W410">
            <v>44865</v>
          </cell>
          <cell r="Z410">
            <v>44201</v>
          </cell>
          <cell r="AA410">
            <v>1</v>
          </cell>
          <cell r="AB410">
            <v>2021</v>
          </cell>
          <cell r="AC410">
            <v>2025</v>
          </cell>
          <cell r="AD410">
            <v>4.1694444444444443</v>
          </cell>
          <cell r="AE410" t="str">
            <v>&gt; 4</v>
          </cell>
          <cell r="AF410">
            <v>36007</v>
          </cell>
          <cell r="AG410">
            <v>26.616438356164384</v>
          </cell>
          <cell r="AH410" t="str">
            <v>&gt;25&lt; 35</v>
          </cell>
          <cell r="AI410">
            <v>17284536</v>
          </cell>
          <cell r="AJ410" t="str">
            <v>04</v>
          </cell>
          <cell r="AK410">
            <v>13639493</v>
          </cell>
          <cell r="AL410">
            <v>42682</v>
          </cell>
          <cell r="AM410" t="str">
            <v>FEMME</v>
          </cell>
          <cell r="AN410" t="str">
            <v>Célibataire</v>
          </cell>
          <cell r="AQ410">
            <v>3</v>
          </cell>
          <cell r="AR410">
            <v>2</v>
          </cell>
          <cell r="AS410">
            <v>44931.5</v>
          </cell>
          <cell r="AT410" t="str">
            <v>Horaire</v>
          </cell>
          <cell r="AU410">
            <v>3.3159999999999998</v>
          </cell>
          <cell r="AV410" t="str">
            <v>07</v>
          </cell>
          <cell r="AW410" t="str">
            <v>07701</v>
          </cell>
          <cell r="AX410" t="str">
            <v>35105523157</v>
          </cell>
          <cell r="AY410" t="str">
            <v>10</v>
          </cell>
          <cell r="AZ410" t="str">
            <v>AMEN BANK</v>
          </cell>
          <cell r="BA410" t="str">
            <v>07077013510552315710</v>
          </cell>
          <cell r="BB410">
            <v>20</v>
          </cell>
          <cell r="BC410" t="str">
            <v>CITE EL OMMEL SAKIT SIDI YOUSSEF</v>
          </cell>
          <cell r="BD410" t="str">
            <v>LE KEF</v>
          </cell>
          <cell r="BF410" t="str">
            <v>oui</v>
          </cell>
          <cell r="BG410">
            <v>58853899</v>
          </cell>
          <cell r="BH410">
            <v>96112346</v>
          </cell>
          <cell r="BJ410" t="str">
            <v>MARCHE DE GROS</v>
          </cell>
          <cell r="BK410" t="str">
            <v>A-560</v>
          </cell>
          <cell r="BN410" t="str">
            <v>07077013510552315710</v>
          </cell>
          <cell r="BO410" t="str">
            <v>ZITOUNI SIWAR</v>
          </cell>
          <cell r="BP410">
            <v>409</v>
          </cell>
          <cell r="BU410" t="str">
            <v>Non-Actif</v>
          </cell>
        </row>
        <row r="411">
          <cell r="B411">
            <v>410</v>
          </cell>
          <cell r="C411" t="str">
            <v>Monsieur</v>
          </cell>
          <cell r="D411" t="str">
            <v>ROMDHANI YASSINE</v>
          </cell>
          <cell r="E411" t="str">
            <v>SAGE Tunisia</v>
          </cell>
          <cell r="F411" t="str">
            <v>PRODUCTION</v>
          </cell>
          <cell r="G411" t="str">
            <v>Couturière</v>
          </cell>
          <cell r="H411" t="str">
            <v>P6 AV</v>
          </cell>
          <cell r="I411" t="str">
            <v>EL KADRI MARIEM</v>
          </cell>
          <cell r="J411" t="str">
            <v>A</v>
          </cell>
          <cell r="K411" t="str">
            <v>DIRECTS</v>
          </cell>
          <cell r="L411" t="str">
            <v>Variable cost at standard</v>
          </cell>
          <cell r="M411" t="str">
            <v>OUVRIER SPECIALISE</v>
          </cell>
          <cell r="N411">
            <v>44203</v>
          </cell>
          <cell r="O411" t="str">
            <v/>
          </cell>
          <cell r="T411" t="str">
            <v>CDI</v>
          </cell>
          <cell r="U411" t="str">
            <v>Titulaire</v>
          </cell>
          <cell r="V411">
            <v>45658</v>
          </cell>
          <cell r="W411">
            <v>45688</v>
          </cell>
          <cell r="Z411">
            <v>44203</v>
          </cell>
          <cell r="AA411">
            <v>1</v>
          </cell>
          <cell r="AB411">
            <v>2021</v>
          </cell>
          <cell r="AC411">
            <v>2025</v>
          </cell>
          <cell r="AD411">
            <v>4.1638888888888888</v>
          </cell>
          <cell r="AE411" t="str">
            <v>&gt; 4</v>
          </cell>
          <cell r="AF411">
            <v>30432</v>
          </cell>
          <cell r="AG411">
            <v>41.890410958904113</v>
          </cell>
          <cell r="AH411" t="str">
            <v>&gt;35&lt; 45</v>
          </cell>
          <cell r="AI411">
            <v>16066020</v>
          </cell>
          <cell r="AJ411" t="str">
            <v>09</v>
          </cell>
          <cell r="AK411" t="str">
            <v>07363213</v>
          </cell>
          <cell r="AL411">
            <v>40926</v>
          </cell>
          <cell r="AM411" t="str">
            <v>HOMME</v>
          </cell>
          <cell r="AN411" t="str">
            <v>Marié(e)</v>
          </cell>
          <cell r="AQ411">
            <v>3</v>
          </cell>
          <cell r="AR411">
            <v>3</v>
          </cell>
          <cell r="AS411">
            <v>45298.75</v>
          </cell>
          <cell r="AT411" t="str">
            <v>Horaire</v>
          </cell>
          <cell r="AU411">
            <v>3.3159999999999998</v>
          </cell>
          <cell r="AV411" t="str">
            <v>17</v>
          </cell>
          <cell r="AW411" t="str">
            <v>00100</v>
          </cell>
          <cell r="AX411" t="str">
            <v>00002898683</v>
          </cell>
          <cell r="AY411" t="str">
            <v>92</v>
          </cell>
          <cell r="AZ411" t="str">
            <v>LA POSTE</v>
          </cell>
          <cell r="BA411" t="str">
            <v>17001000000289868392</v>
          </cell>
          <cell r="BB411">
            <v>20</v>
          </cell>
          <cell r="BC411" t="str">
            <v>18 RUE WALID IBN OKBA DAOUAR HICHER</v>
          </cell>
          <cell r="BD411" t="str">
            <v>MANOUBA</v>
          </cell>
          <cell r="BG411">
            <v>29586541</v>
          </cell>
          <cell r="BH411">
            <v>28584370</v>
          </cell>
          <cell r="BJ411" t="str">
            <v>TERMUNIS 56</v>
          </cell>
          <cell r="BK411" t="str">
            <v>A-P6 AV</v>
          </cell>
          <cell r="BL411" t="str">
            <v>2.1</v>
          </cell>
          <cell r="BN411" t="str">
            <v>17001000000289868392</v>
          </cell>
          <cell r="BO411" t="str">
            <v>ROMDHANI YASSINE</v>
          </cell>
          <cell r="BP411">
            <v>410</v>
          </cell>
          <cell r="BR411">
            <v>410</v>
          </cell>
          <cell r="BU411" t="str">
            <v>si</v>
          </cell>
          <cell r="BV411" t="str">
            <v>965 B SA</v>
          </cell>
        </row>
        <row r="412">
          <cell r="B412">
            <v>411</v>
          </cell>
          <cell r="C412" t="str">
            <v>Monsieur</v>
          </cell>
          <cell r="D412" t="str">
            <v>OUNI ISSAM</v>
          </cell>
          <cell r="E412" t="str">
            <v>SAGE Tunisia</v>
          </cell>
          <cell r="F412" t="str">
            <v>PRODUCTION</v>
          </cell>
          <cell r="G412" t="str">
            <v>SUPERVISEUR DE PRODUCTION</v>
          </cell>
          <cell r="K412" t="str">
            <v>CADRE</v>
          </cell>
          <cell r="L412" t="str">
            <v>Manufacturing Fixed</v>
          </cell>
          <cell r="M412" t="str">
            <v>SUPERVISEUR DE PRODUCTION</v>
          </cell>
          <cell r="N412">
            <v>44214</v>
          </cell>
          <cell r="P412" t="str">
            <v/>
          </cell>
          <cell r="T412" t="str">
            <v>CDI</v>
          </cell>
          <cell r="U412" t="str">
            <v>Titulaire</v>
          </cell>
          <cell r="Z412">
            <v>44214</v>
          </cell>
          <cell r="AA412">
            <v>1</v>
          </cell>
          <cell r="AB412">
            <v>2021</v>
          </cell>
          <cell r="AC412">
            <v>2025</v>
          </cell>
          <cell r="AD412">
            <v>4.1333333333333337</v>
          </cell>
          <cell r="AE412" t="str">
            <v>&gt; 4</v>
          </cell>
          <cell r="AF412">
            <v>28740</v>
          </cell>
          <cell r="AG412">
            <v>46.526027397260272</v>
          </cell>
          <cell r="AH412" t="str">
            <v>&gt;45&lt; 55</v>
          </cell>
          <cell r="AI412">
            <v>12946114</v>
          </cell>
          <cell r="AJ412" t="str">
            <v>03</v>
          </cell>
          <cell r="AK412" t="str">
            <v>07332884</v>
          </cell>
          <cell r="AL412">
            <v>43206</v>
          </cell>
          <cell r="AM412" t="str">
            <v>HOMME</v>
          </cell>
          <cell r="AN412" t="str">
            <v>Marié(e)</v>
          </cell>
          <cell r="AO412">
            <v>2</v>
          </cell>
          <cell r="AQ412">
            <v>14</v>
          </cell>
          <cell r="AR412">
            <v>3</v>
          </cell>
          <cell r="AS412">
            <v>45309.75</v>
          </cell>
          <cell r="AT412" t="str">
            <v>Mensuel</v>
          </cell>
          <cell r="AU412">
            <v>1800</v>
          </cell>
          <cell r="AV412" t="str">
            <v>25</v>
          </cell>
          <cell r="AW412" t="str">
            <v>13300</v>
          </cell>
          <cell r="AX412" t="str">
            <v>00000858244</v>
          </cell>
          <cell r="AY412" t="str">
            <v>71</v>
          </cell>
          <cell r="AZ412" t="str">
            <v>ZITOUNA BANK</v>
          </cell>
          <cell r="BA412" t="str">
            <v>25133000000085824471</v>
          </cell>
          <cell r="BB412">
            <v>20</v>
          </cell>
          <cell r="BC412" t="str">
            <v>CITE NAJIBA JDAIDA</v>
          </cell>
          <cell r="BD412" t="str">
            <v>MANOUBA</v>
          </cell>
          <cell r="BE412">
            <v>1124</v>
          </cell>
          <cell r="BG412">
            <v>23342322</v>
          </cell>
          <cell r="BI412">
            <v>98139387</v>
          </cell>
          <cell r="BK412" t="str">
            <v>CADRE</v>
          </cell>
          <cell r="BN412" t="str">
            <v>25133000000085824471</v>
          </cell>
          <cell r="BO412" t="str">
            <v>OUNI ISSAM</v>
          </cell>
          <cell r="BP412">
            <v>411</v>
          </cell>
          <cell r="BR412" t="e">
            <v>#N/A</v>
          </cell>
          <cell r="BU412" t="str">
            <v>si</v>
          </cell>
        </row>
        <row r="413">
          <cell r="B413">
            <v>412</v>
          </cell>
          <cell r="C413" t="str">
            <v>Mlle</v>
          </cell>
          <cell r="D413" t="str">
            <v>AOUINI RAWAA</v>
          </cell>
          <cell r="E413" t="str">
            <v>SAGE Tunisia</v>
          </cell>
          <cell r="F413" t="str">
            <v>PRODUCTION</v>
          </cell>
          <cell r="G413" t="str">
            <v>Couturière</v>
          </cell>
          <cell r="H413" t="str">
            <v>APT-MCA</v>
          </cell>
          <cell r="J413" t="str">
            <v>A</v>
          </cell>
          <cell r="K413" t="str">
            <v>DIRECTS</v>
          </cell>
          <cell r="L413" t="str">
            <v>Variable cost at standard</v>
          </cell>
          <cell r="M413" t="str">
            <v>OUVRIERE SPECIALISE</v>
          </cell>
          <cell r="N413">
            <v>44204</v>
          </cell>
          <cell r="O413" t="str">
            <v>OK</v>
          </cell>
          <cell r="P413">
            <v>-1345</v>
          </cell>
          <cell r="Q413">
            <v>44370</v>
          </cell>
          <cell r="R413" t="str">
            <v>MALADIE</v>
          </cell>
          <cell r="T413" t="str">
            <v>CDD</v>
          </cell>
          <cell r="U413" t="str">
            <v>Contractuel</v>
          </cell>
          <cell r="V413">
            <v>44317</v>
          </cell>
          <cell r="W413">
            <v>44377</v>
          </cell>
          <cell r="Z413">
            <v>44204</v>
          </cell>
          <cell r="AA413">
            <v>1</v>
          </cell>
          <cell r="AB413">
            <v>2021</v>
          </cell>
          <cell r="AC413">
            <v>2025</v>
          </cell>
          <cell r="AD413">
            <v>4.1611111111111114</v>
          </cell>
          <cell r="AE413" t="str">
            <v>&gt; 4</v>
          </cell>
          <cell r="AF413">
            <v>33856</v>
          </cell>
          <cell r="AG413">
            <v>32.509589041095893</v>
          </cell>
          <cell r="AH413" t="str">
            <v>&gt;25&lt; 35</v>
          </cell>
          <cell r="AK413" t="str">
            <v>04845464</v>
          </cell>
          <cell r="AL413">
            <v>40904</v>
          </cell>
          <cell r="AM413" t="str">
            <v>FEMME</v>
          </cell>
          <cell r="AN413" t="str">
            <v>Célibataire</v>
          </cell>
          <cell r="AQ413">
            <v>3</v>
          </cell>
          <cell r="AR413">
            <v>1</v>
          </cell>
          <cell r="AS413">
            <v>44569.25</v>
          </cell>
          <cell r="AT413" t="str">
            <v>Horaire</v>
          </cell>
          <cell r="AU413">
            <v>3.1930000000000001</v>
          </cell>
          <cell r="AV413" t="str">
            <v>07</v>
          </cell>
          <cell r="AW413" t="str">
            <v>08001</v>
          </cell>
          <cell r="AX413">
            <v>38105538631</v>
          </cell>
          <cell r="AY413">
            <v>95</v>
          </cell>
          <cell r="AZ413" t="str">
            <v>AMEN BANK</v>
          </cell>
          <cell r="BA413" t="str">
            <v>07080013810553863195</v>
          </cell>
          <cell r="BB413">
            <v>20</v>
          </cell>
          <cell r="BC413" t="str">
            <v>IMPASSE 1 RUE 42355 AGBA</v>
          </cell>
          <cell r="BD413" t="str">
            <v>TUNIS</v>
          </cell>
          <cell r="BF413" t="str">
            <v>OK-21</v>
          </cell>
          <cell r="BG413">
            <v>54421708</v>
          </cell>
          <cell r="BH413">
            <v>97478565</v>
          </cell>
          <cell r="BJ413" t="str">
            <v>EL AGBA</v>
          </cell>
          <cell r="BK413" t="str">
            <v>A-APT-MCA</v>
          </cell>
          <cell r="BN413" t="str">
            <v>07080013810553863195</v>
          </cell>
          <cell r="BO413" t="str">
            <v>AOUINI RAWAA</v>
          </cell>
          <cell r="BP413">
            <v>412</v>
          </cell>
          <cell r="BU413" t="str">
            <v>Non-Actif</v>
          </cell>
        </row>
        <row r="414">
          <cell r="B414">
            <v>413</v>
          </cell>
          <cell r="C414" t="str">
            <v>Madame</v>
          </cell>
          <cell r="D414" t="str">
            <v>AISSA HAJER</v>
          </cell>
          <cell r="E414" t="str">
            <v>SAGE Tunisia</v>
          </cell>
          <cell r="F414" t="str">
            <v>PRODUCTION</v>
          </cell>
          <cell r="G414" t="str">
            <v>Couturière</v>
          </cell>
          <cell r="H414" t="str">
            <v>APT-MCA</v>
          </cell>
          <cell r="J414" t="str">
            <v>A</v>
          </cell>
          <cell r="K414" t="str">
            <v>DIRECTS</v>
          </cell>
          <cell r="L414" t="str">
            <v>Variable cost at standard</v>
          </cell>
          <cell r="M414" t="str">
            <v>OUVRIERE SPECIALISE</v>
          </cell>
          <cell r="N414">
            <v>44204</v>
          </cell>
          <cell r="O414" t="str">
            <v>OK</v>
          </cell>
          <cell r="P414">
            <v>-1345</v>
          </cell>
          <cell r="Q414">
            <v>44348</v>
          </cell>
          <cell r="R414" t="str">
            <v xml:space="preserve">abandon de poste </v>
          </cell>
          <cell r="T414" t="str">
            <v>CDD</v>
          </cell>
          <cell r="U414" t="str">
            <v>Contractuel</v>
          </cell>
          <cell r="V414">
            <v>44317</v>
          </cell>
          <cell r="W414">
            <v>44377</v>
          </cell>
          <cell r="Z414">
            <v>44204</v>
          </cell>
          <cell r="AA414">
            <v>1</v>
          </cell>
          <cell r="AB414">
            <v>2021</v>
          </cell>
          <cell r="AC414">
            <v>2025</v>
          </cell>
          <cell r="AD414">
            <v>4.1611111111111114</v>
          </cell>
          <cell r="AE414" t="str">
            <v>&gt; 4</v>
          </cell>
          <cell r="AF414">
            <v>30379</v>
          </cell>
          <cell r="AG414">
            <v>42.035616438356165</v>
          </cell>
          <cell r="AH414" t="str">
            <v>&gt;35&lt; 45</v>
          </cell>
          <cell r="AI414">
            <v>16374447</v>
          </cell>
          <cell r="AJ414" t="str">
            <v>02</v>
          </cell>
          <cell r="AK414" t="str">
            <v>04729857</v>
          </cell>
          <cell r="AL414">
            <v>41256</v>
          </cell>
          <cell r="AM414" t="str">
            <v>FEMME</v>
          </cell>
          <cell r="AN414" t="str">
            <v>Marié(e)</v>
          </cell>
          <cell r="AO414">
            <v>2</v>
          </cell>
          <cell r="AQ414">
            <v>3</v>
          </cell>
          <cell r="AR414">
            <v>1</v>
          </cell>
          <cell r="AS414">
            <v>44569.25</v>
          </cell>
          <cell r="AT414" t="str">
            <v>Horaire</v>
          </cell>
          <cell r="AU414">
            <v>3.1930000000000001</v>
          </cell>
          <cell r="AV414" t="str">
            <v>04</v>
          </cell>
          <cell r="AW414">
            <v>13822</v>
          </cell>
          <cell r="AX414" t="str">
            <v>00062788740</v>
          </cell>
          <cell r="AY414">
            <v>11</v>
          </cell>
          <cell r="AZ414" t="str">
            <v>ATTIJARI BANK</v>
          </cell>
          <cell r="BA414" t="str">
            <v>04138220006278874011</v>
          </cell>
          <cell r="BB414">
            <v>20</v>
          </cell>
          <cell r="BC414" t="str">
            <v>11 RUE 42310 CITE EL OUARD AGBA</v>
          </cell>
          <cell r="BD414" t="str">
            <v>TUNIS</v>
          </cell>
          <cell r="BG414">
            <v>50830188</v>
          </cell>
          <cell r="BH414">
            <v>50830406</v>
          </cell>
          <cell r="BJ414" t="str">
            <v>EL AGBA</v>
          </cell>
          <cell r="BK414" t="str">
            <v>A-APT-MCA</v>
          </cell>
          <cell r="BN414" t="str">
            <v>04138220006278874011</v>
          </cell>
          <cell r="BO414" t="str">
            <v>AISSA HAJER</v>
          </cell>
          <cell r="BP414">
            <v>413</v>
          </cell>
          <cell r="BR414" t="str">
            <v>ok pour réintegration RDV 18/07</v>
          </cell>
          <cell r="BU414" t="str">
            <v>Non-Actif</v>
          </cell>
        </row>
        <row r="415">
          <cell r="B415">
            <v>414</v>
          </cell>
          <cell r="C415" t="str">
            <v>Madame</v>
          </cell>
          <cell r="D415" t="str">
            <v>TOUJANI INES</v>
          </cell>
          <cell r="E415" t="str">
            <v>SAGE Tunisia</v>
          </cell>
          <cell r="F415" t="str">
            <v>PRODUCTION</v>
          </cell>
          <cell r="G415" t="str">
            <v>Couturière</v>
          </cell>
          <cell r="H415">
            <v>520</v>
          </cell>
          <cell r="I415" t="str">
            <v>Mabrourk Ben Moussa</v>
          </cell>
          <cell r="J415" t="str">
            <v>A</v>
          </cell>
          <cell r="K415" t="str">
            <v>DIRECTS</v>
          </cell>
          <cell r="L415" t="str">
            <v>Variable cost at standard</v>
          </cell>
          <cell r="M415" t="str">
            <v>OUVRIERE SPECIALISE</v>
          </cell>
          <cell r="N415">
            <v>44204</v>
          </cell>
          <cell r="O415" t="str">
            <v/>
          </cell>
          <cell r="T415" t="str">
            <v>CDI</v>
          </cell>
          <cell r="U415" t="str">
            <v>Titulaire</v>
          </cell>
          <cell r="V415">
            <v>45658</v>
          </cell>
          <cell r="W415">
            <v>45688</v>
          </cell>
          <cell r="Z415">
            <v>44204</v>
          </cell>
          <cell r="AA415">
            <v>1</v>
          </cell>
          <cell r="AB415">
            <v>2021</v>
          </cell>
          <cell r="AC415">
            <v>2025</v>
          </cell>
          <cell r="AD415">
            <v>4.1611111111111114</v>
          </cell>
          <cell r="AE415" t="str">
            <v>&gt; 4</v>
          </cell>
          <cell r="AF415">
            <v>32187</v>
          </cell>
          <cell r="AG415">
            <v>37.082191780821915</v>
          </cell>
          <cell r="AH415" t="str">
            <v>&gt;35&lt; 45</v>
          </cell>
          <cell r="AI415">
            <v>16327969</v>
          </cell>
          <cell r="AJ415" t="str">
            <v>08</v>
          </cell>
          <cell r="AK415" t="str">
            <v>09168991</v>
          </cell>
          <cell r="AL415">
            <v>39224</v>
          </cell>
          <cell r="AM415" t="str">
            <v>FEMME</v>
          </cell>
          <cell r="AN415" t="str">
            <v>Marié(e)</v>
          </cell>
          <cell r="AO415">
            <v>2</v>
          </cell>
          <cell r="AQ415">
            <v>3</v>
          </cell>
          <cell r="AR415">
            <v>3</v>
          </cell>
          <cell r="AS415">
            <v>45299.75</v>
          </cell>
          <cell r="AT415" t="str">
            <v>Horaire</v>
          </cell>
          <cell r="AU415">
            <v>3.3159999999999998</v>
          </cell>
          <cell r="AV415" t="str">
            <v>17</v>
          </cell>
          <cell r="AW415" t="str">
            <v>00100</v>
          </cell>
          <cell r="AX415" t="str">
            <v>00001183006</v>
          </cell>
          <cell r="AY415" t="str">
            <v>12</v>
          </cell>
          <cell r="AZ415" t="str">
            <v>LA POSTE</v>
          </cell>
          <cell r="BA415" t="str">
            <v>17001000000118300612</v>
          </cell>
          <cell r="BB415">
            <v>20</v>
          </cell>
          <cell r="BC415" t="str">
            <v>CITE ENNASR MORNAGUIA</v>
          </cell>
          <cell r="BD415" t="str">
            <v>MANOUBA</v>
          </cell>
          <cell r="BG415">
            <v>58653317</v>
          </cell>
          <cell r="BH415">
            <v>58916505</v>
          </cell>
          <cell r="BJ415" t="str">
            <v>MORNAGUIA</v>
          </cell>
          <cell r="BK415" t="str">
            <v>A-520</v>
          </cell>
          <cell r="BL415" t="str">
            <v>2.1</v>
          </cell>
          <cell r="BN415" t="str">
            <v>17001000000118300612</v>
          </cell>
          <cell r="BO415" t="str">
            <v>TOUJANI INES</v>
          </cell>
          <cell r="BP415">
            <v>414</v>
          </cell>
          <cell r="BR415">
            <v>414</v>
          </cell>
          <cell r="BT415">
            <v>885</v>
          </cell>
          <cell r="BU415" t="str">
            <v>si</v>
          </cell>
          <cell r="BV415" t="str">
            <v>520 A CP</v>
          </cell>
        </row>
        <row r="416">
          <cell r="B416">
            <v>415</v>
          </cell>
          <cell r="C416" t="str">
            <v>Monsieur</v>
          </cell>
          <cell r="D416" t="str">
            <v>TOUJANI ARBI</v>
          </cell>
          <cell r="E416" t="str">
            <v>SAGE Tunisia</v>
          </cell>
          <cell r="F416" t="str">
            <v>PRODUCTION</v>
          </cell>
          <cell r="G416" t="str">
            <v>Couturière</v>
          </cell>
          <cell r="H416" t="str">
            <v>AP-T</v>
          </cell>
          <cell r="J416" t="str">
            <v>A</v>
          </cell>
          <cell r="K416" t="str">
            <v>DIRECTS</v>
          </cell>
          <cell r="L416" t="str">
            <v>Variable cost at standard</v>
          </cell>
          <cell r="M416" t="str">
            <v>OUVRIER SPECIALISE</v>
          </cell>
          <cell r="N416">
            <v>44204</v>
          </cell>
          <cell r="O416" t="str">
            <v>OK</v>
          </cell>
          <cell r="P416">
            <v>-1406</v>
          </cell>
          <cell r="Q416">
            <v>44256</v>
          </cell>
          <cell r="R416" t="str">
            <v xml:space="preserve">abandon de poste </v>
          </cell>
          <cell r="T416" t="str">
            <v>CDD</v>
          </cell>
          <cell r="U416" t="str">
            <v>Contractuel</v>
          </cell>
          <cell r="V416">
            <v>44256</v>
          </cell>
          <cell r="W416">
            <v>44316</v>
          </cell>
          <cell r="Z416">
            <v>44204</v>
          </cell>
          <cell r="AA416">
            <v>1</v>
          </cell>
          <cell r="AB416">
            <v>2021</v>
          </cell>
          <cell r="AC416">
            <v>2025</v>
          </cell>
          <cell r="AD416">
            <v>4.1611111111111114</v>
          </cell>
          <cell r="AE416" t="str">
            <v>&gt; 4</v>
          </cell>
          <cell r="AF416">
            <v>31405</v>
          </cell>
          <cell r="AG416">
            <v>39.224657534246575</v>
          </cell>
          <cell r="AH416" t="str">
            <v>&gt;35&lt; 45</v>
          </cell>
          <cell r="AI416">
            <v>12833573</v>
          </cell>
          <cell r="AJ416" t="str">
            <v>07</v>
          </cell>
          <cell r="AK416" t="str">
            <v>07106140</v>
          </cell>
          <cell r="AL416">
            <v>39519</v>
          </cell>
          <cell r="AM416" t="str">
            <v>HOMME</v>
          </cell>
          <cell r="AN416" t="str">
            <v>Célibataire</v>
          </cell>
          <cell r="AQ416">
            <v>3</v>
          </cell>
          <cell r="AR416">
            <v>1</v>
          </cell>
          <cell r="AS416">
            <v>44569.25</v>
          </cell>
          <cell r="AT416" t="str">
            <v>Horaire</v>
          </cell>
          <cell r="AU416">
            <v>3.1930000000000001</v>
          </cell>
          <cell r="AV416">
            <v>12</v>
          </cell>
          <cell r="AW416" t="str">
            <v>00700</v>
          </cell>
          <cell r="AX416" t="str">
            <v>00133075825</v>
          </cell>
          <cell r="AY416">
            <v>56</v>
          </cell>
          <cell r="AZ416" t="str">
            <v>UIB</v>
          </cell>
          <cell r="BA416" t="str">
            <v>12007000013307582556</v>
          </cell>
          <cell r="BB416">
            <v>20</v>
          </cell>
          <cell r="BC416" t="str">
            <v>322 RUE HASSEN IBN THABET</v>
          </cell>
          <cell r="BD416" t="str">
            <v>NOUVELLE MEDINA</v>
          </cell>
          <cell r="BG416">
            <v>54159088</v>
          </cell>
          <cell r="BH416">
            <v>23058526</v>
          </cell>
          <cell r="BJ416" t="str">
            <v>YASMINETTE</v>
          </cell>
          <cell r="BK416" t="str">
            <v>A-AP-T</v>
          </cell>
          <cell r="BN416" t="str">
            <v>12007000013307582556</v>
          </cell>
          <cell r="BO416" t="str">
            <v>TOUJANI ARBI</v>
          </cell>
          <cell r="BP416">
            <v>415</v>
          </cell>
          <cell r="BU416" t="str">
            <v>Non-Actif</v>
          </cell>
        </row>
        <row r="417">
          <cell r="B417">
            <v>416</v>
          </cell>
          <cell r="C417" t="str">
            <v>Mlle</v>
          </cell>
          <cell r="D417" t="str">
            <v>ZAAGARI SARRA</v>
          </cell>
          <cell r="E417" t="str">
            <v>SAGE Tunisia</v>
          </cell>
          <cell r="F417" t="str">
            <v>PRODUCTION</v>
          </cell>
          <cell r="G417" t="str">
            <v>Couturière</v>
          </cell>
          <cell r="H417" t="str">
            <v>APT-MCA</v>
          </cell>
          <cell r="J417" t="str">
            <v>A</v>
          </cell>
          <cell r="K417" t="str">
            <v>DIRECTS</v>
          </cell>
          <cell r="L417" t="str">
            <v>Variable cost at standard</v>
          </cell>
          <cell r="M417" t="str">
            <v>OUVRIERE SPECIALISE</v>
          </cell>
          <cell r="N417">
            <v>44204</v>
          </cell>
          <cell r="O417" t="str">
            <v>OK</v>
          </cell>
          <cell r="P417">
            <v>-1283</v>
          </cell>
          <cell r="Q417">
            <v>44366</v>
          </cell>
          <cell r="R417" t="str">
            <v xml:space="preserve">abandon de poste </v>
          </cell>
          <cell r="T417" t="str">
            <v>CDD</v>
          </cell>
          <cell r="U417" t="str">
            <v>Contractuel</v>
          </cell>
          <cell r="V417">
            <v>44378</v>
          </cell>
          <cell r="W417">
            <v>44439</v>
          </cell>
          <cell r="Z417">
            <v>44204</v>
          </cell>
          <cell r="AA417">
            <v>1</v>
          </cell>
          <cell r="AB417">
            <v>2021</v>
          </cell>
          <cell r="AC417">
            <v>2025</v>
          </cell>
          <cell r="AD417">
            <v>4.1611111111111114</v>
          </cell>
          <cell r="AE417" t="str">
            <v>&gt; 4</v>
          </cell>
          <cell r="AF417">
            <v>32864</v>
          </cell>
          <cell r="AG417">
            <v>35.227397260273975</v>
          </cell>
          <cell r="AH417" t="str">
            <v>&gt;35&lt; 45</v>
          </cell>
          <cell r="AI417">
            <v>12668555</v>
          </cell>
          <cell r="AJ417" t="str">
            <v>09</v>
          </cell>
          <cell r="AK417" t="str">
            <v>09160895</v>
          </cell>
          <cell r="AL417">
            <v>42975</v>
          </cell>
          <cell r="AM417" t="str">
            <v>FEMME</v>
          </cell>
          <cell r="AN417" t="str">
            <v>Célibataire</v>
          </cell>
          <cell r="AQ417">
            <v>3</v>
          </cell>
          <cell r="AR417">
            <v>1</v>
          </cell>
          <cell r="AS417">
            <v>44569.25</v>
          </cell>
          <cell r="AT417" t="str">
            <v>Horaire</v>
          </cell>
          <cell r="AU417">
            <v>3.1930000000000001</v>
          </cell>
          <cell r="AV417">
            <v>17</v>
          </cell>
          <cell r="AW417" t="str">
            <v>00100</v>
          </cell>
          <cell r="AX417" t="str">
            <v>00001474958</v>
          </cell>
          <cell r="AY417">
            <v>66</v>
          </cell>
          <cell r="AZ417" t="str">
            <v>LA POSTE</v>
          </cell>
          <cell r="BA417" t="str">
            <v>17001000000147495866</v>
          </cell>
          <cell r="BB417">
            <v>20</v>
          </cell>
          <cell r="BC417" t="str">
            <v>RUE 5551 CITE KHALED IBN EL WALID</v>
          </cell>
          <cell r="BD417" t="str">
            <v>MANOUBA</v>
          </cell>
          <cell r="BG417">
            <v>54037094</v>
          </cell>
          <cell r="BH417">
            <v>21283251</v>
          </cell>
          <cell r="BJ417" t="str">
            <v>TERMINUS 56</v>
          </cell>
          <cell r="BK417" t="str">
            <v>A-APT-MCA</v>
          </cell>
          <cell r="BN417" t="str">
            <v>17001000000147495866</v>
          </cell>
          <cell r="BO417" t="str">
            <v>ZAAGARI SARRA</v>
          </cell>
          <cell r="BP417">
            <v>416</v>
          </cell>
          <cell r="BU417" t="str">
            <v>Non-Actif</v>
          </cell>
        </row>
        <row r="418">
          <cell r="B418">
            <v>417</v>
          </cell>
          <cell r="C418" t="str">
            <v>Monsieur</v>
          </cell>
          <cell r="D418" t="str">
            <v>FERCHICHI AMIR</v>
          </cell>
          <cell r="E418" t="str">
            <v>SAGE Tunisia</v>
          </cell>
          <cell r="F418" t="str">
            <v>PRODUCTION</v>
          </cell>
          <cell r="G418" t="str">
            <v>Couturière</v>
          </cell>
          <cell r="H418" t="str">
            <v>AP-T</v>
          </cell>
          <cell r="J418" t="str">
            <v>A</v>
          </cell>
          <cell r="K418" t="str">
            <v>DIRECTS</v>
          </cell>
          <cell r="L418" t="str">
            <v>Variable cost at standard</v>
          </cell>
          <cell r="M418" t="str">
            <v>OUVRIER SPECIALISE</v>
          </cell>
          <cell r="N418">
            <v>44204</v>
          </cell>
          <cell r="O418" t="str">
            <v>OK</v>
          </cell>
          <cell r="P418">
            <v>-1406</v>
          </cell>
          <cell r="Q418">
            <v>44256</v>
          </cell>
          <cell r="R418" t="str">
            <v xml:space="preserve">abandon de poste </v>
          </cell>
          <cell r="T418" t="str">
            <v>CDD</v>
          </cell>
          <cell r="U418" t="str">
            <v>Contractuel</v>
          </cell>
          <cell r="V418">
            <v>44256</v>
          </cell>
          <cell r="W418">
            <v>44316</v>
          </cell>
          <cell r="Z418">
            <v>44204</v>
          </cell>
          <cell r="AA418">
            <v>1</v>
          </cell>
          <cell r="AB418">
            <v>2021</v>
          </cell>
          <cell r="AC418">
            <v>2025</v>
          </cell>
          <cell r="AD418">
            <v>4.1611111111111114</v>
          </cell>
          <cell r="AE418" t="str">
            <v>&gt; 4</v>
          </cell>
          <cell r="AF418">
            <v>35583</v>
          </cell>
          <cell r="AG418">
            <v>27.778082191780822</v>
          </cell>
          <cell r="AH418" t="str">
            <v>&gt;25&lt; 35</v>
          </cell>
          <cell r="AI418">
            <v>17323773</v>
          </cell>
          <cell r="AJ418" t="str">
            <v>02</v>
          </cell>
          <cell r="AK418" t="str">
            <v>07215718</v>
          </cell>
          <cell r="AL418">
            <v>43012</v>
          </cell>
          <cell r="AM418" t="str">
            <v>HOMME</v>
          </cell>
          <cell r="AN418" t="str">
            <v>Célibataire</v>
          </cell>
          <cell r="AQ418">
            <v>3</v>
          </cell>
          <cell r="AR418">
            <v>1</v>
          </cell>
          <cell r="AS418">
            <v>44569.25</v>
          </cell>
          <cell r="AT418" t="str">
            <v>Horaire</v>
          </cell>
          <cell r="AU418">
            <v>3.1930000000000001</v>
          </cell>
          <cell r="AV418">
            <v>17</v>
          </cell>
          <cell r="AW418" t="str">
            <v>00100</v>
          </cell>
          <cell r="AX418" t="str">
            <v>00002234236</v>
          </cell>
          <cell r="AY418">
            <v>83</v>
          </cell>
          <cell r="AZ418" t="str">
            <v>LA POSTE</v>
          </cell>
          <cell r="BA418" t="str">
            <v>17001000000223423683</v>
          </cell>
          <cell r="BB418">
            <v>20</v>
          </cell>
          <cell r="BC418" t="str">
            <v>ROUTE MORNAG KM 7 YASMINET</v>
          </cell>
          <cell r="BD418" t="str">
            <v>NOUVELLE MEDINA</v>
          </cell>
          <cell r="BG418">
            <v>99801468</v>
          </cell>
          <cell r="BH418">
            <v>96166274</v>
          </cell>
          <cell r="BJ418" t="str">
            <v>YASMINETTE</v>
          </cell>
          <cell r="BK418" t="str">
            <v>A-AP-T</v>
          </cell>
          <cell r="BN418" t="str">
            <v>17001000000223423683</v>
          </cell>
          <cell r="BO418" t="str">
            <v>FERCHICHI AMIR</v>
          </cell>
          <cell r="BP418">
            <v>417</v>
          </cell>
          <cell r="BU418" t="str">
            <v>Non-Actif</v>
          </cell>
        </row>
        <row r="419">
          <cell r="B419">
            <v>418</v>
          </cell>
          <cell r="C419" t="str">
            <v>Mlle</v>
          </cell>
          <cell r="D419" t="str">
            <v>HASNAOUI NASSIMA</v>
          </cell>
          <cell r="E419" t="str">
            <v>SAGE Tunisia</v>
          </cell>
          <cell r="F419" t="str">
            <v>PRODUCTION</v>
          </cell>
          <cell r="G419" t="str">
            <v>Couturière</v>
          </cell>
          <cell r="H419" t="str">
            <v>SP</v>
          </cell>
          <cell r="J419" t="str">
            <v>A</v>
          </cell>
          <cell r="K419" t="str">
            <v>DIRECTS</v>
          </cell>
          <cell r="L419" t="str">
            <v>Variable cost at standard</v>
          </cell>
          <cell r="M419" t="str">
            <v>OUVRIERE SPECIALISE</v>
          </cell>
          <cell r="N419">
            <v>44204</v>
          </cell>
          <cell r="O419" t="str">
            <v>OK</v>
          </cell>
          <cell r="P419">
            <v>-1467</v>
          </cell>
          <cell r="Q419">
            <v>44244</v>
          </cell>
          <cell r="R419" t="str">
            <v xml:space="preserve">abandon de poste </v>
          </cell>
          <cell r="T419" t="str">
            <v>CDD</v>
          </cell>
          <cell r="U419" t="str">
            <v>Contractuel</v>
          </cell>
          <cell r="V419">
            <v>44204</v>
          </cell>
          <cell r="W419">
            <v>44255</v>
          </cell>
          <cell r="Z419">
            <v>44204</v>
          </cell>
          <cell r="AA419">
            <v>1</v>
          </cell>
          <cell r="AB419">
            <v>2021</v>
          </cell>
          <cell r="AC419">
            <v>2025</v>
          </cell>
          <cell r="AD419">
            <v>4.1611111111111114</v>
          </cell>
          <cell r="AE419" t="str">
            <v>&gt; 4</v>
          </cell>
          <cell r="AF419">
            <v>30668</v>
          </cell>
          <cell r="AG419">
            <v>41.243835616438353</v>
          </cell>
          <cell r="AH419" t="str">
            <v>&gt;35&lt; 45</v>
          </cell>
          <cell r="AI419">
            <v>12727492</v>
          </cell>
          <cell r="AJ419" t="str">
            <v>09</v>
          </cell>
          <cell r="AK419" t="str">
            <v>08068839</v>
          </cell>
          <cell r="AL419">
            <v>40621</v>
          </cell>
          <cell r="AM419" t="str">
            <v>FEMME</v>
          </cell>
          <cell r="AN419" t="str">
            <v>Célibataire</v>
          </cell>
          <cell r="AQ419">
            <v>3</v>
          </cell>
          <cell r="AR419">
            <v>1</v>
          </cell>
          <cell r="AS419">
            <v>44569.25</v>
          </cell>
          <cell r="AT419" t="str">
            <v>Horaire</v>
          </cell>
          <cell r="AU419">
            <v>3.1930000000000001</v>
          </cell>
          <cell r="AV419">
            <v>17</v>
          </cell>
          <cell r="AW419" t="str">
            <v>00100</v>
          </cell>
          <cell r="AX419" t="str">
            <v>00001497538</v>
          </cell>
          <cell r="AY419">
            <v>32</v>
          </cell>
          <cell r="AZ419" t="str">
            <v>LA POSTE</v>
          </cell>
          <cell r="BA419" t="str">
            <v>17001000000149753832</v>
          </cell>
          <cell r="BB419">
            <v>20</v>
          </cell>
          <cell r="BC419" t="str">
            <v>4 RUE TAHER HADDAD YASMINET</v>
          </cell>
          <cell r="BD419" t="str">
            <v>BEN AROUS</v>
          </cell>
          <cell r="BE419">
            <v>2096</v>
          </cell>
          <cell r="BG419">
            <v>55932855</v>
          </cell>
          <cell r="BH419">
            <v>58993595</v>
          </cell>
          <cell r="BJ419" t="str">
            <v>YASMINETTE</v>
          </cell>
          <cell r="BK419" t="str">
            <v>A-SP</v>
          </cell>
          <cell r="BN419" t="str">
            <v>17001000000149753832</v>
          </cell>
          <cell r="BO419" t="str">
            <v>HASNAOUI NASSIMA</v>
          </cell>
          <cell r="BP419">
            <v>418</v>
          </cell>
          <cell r="BU419" t="str">
            <v>Non-Actif</v>
          </cell>
        </row>
        <row r="420">
          <cell r="B420">
            <v>419</v>
          </cell>
          <cell r="C420" t="str">
            <v>Monsieur</v>
          </cell>
          <cell r="D420" t="str">
            <v>SGHAIER NIZAR</v>
          </cell>
          <cell r="E420" t="str">
            <v>SAGE Tunisia</v>
          </cell>
          <cell r="F420" t="str">
            <v>COUPE</v>
          </cell>
          <cell r="G420" t="str">
            <v>Coupeur</v>
          </cell>
          <cell r="H420" t="str">
            <v>coupe</v>
          </cell>
          <cell r="I420" t="str">
            <v>HAITHEM SLAMA</v>
          </cell>
          <cell r="K420" t="str">
            <v>DIRECTS</v>
          </cell>
          <cell r="L420" t="str">
            <v>Variable cost at standard</v>
          </cell>
          <cell r="M420" t="str">
            <v>OUVRIER COUPE</v>
          </cell>
          <cell r="N420">
            <v>44221</v>
          </cell>
          <cell r="P420">
            <v>-400</v>
          </cell>
          <cell r="Q420">
            <v>45322</v>
          </cell>
          <cell r="R420" t="str">
            <v>fin de contrat</v>
          </cell>
          <cell r="T420" t="str">
            <v>CDD</v>
          </cell>
          <cell r="U420" t="str">
            <v>Contractuel</v>
          </cell>
          <cell r="V420">
            <v>45292</v>
          </cell>
          <cell r="W420">
            <v>45322</v>
          </cell>
          <cell r="Z420">
            <v>44221</v>
          </cell>
          <cell r="AA420">
            <v>1</v>
          </cell>
          <cell r="AB420">
            <v>2021</v>
          </cell>
          <cell r="AC420">
            <v>2025</v>
          </cell>
          <cell r="AD420">
            <v>4.1138888888888889</v>
          </cell>
          <cell r="AE420" t="str">
            <v>&gt; 4</v>
          </cell>
          <cell r="AF420">
            <v>31509</v>
          </cell>
          <cell r="AG420">
            <v>38.939726027397263</v>
          </cell>
          <cell r="AH420" t="str">
            <v>&gt;35&lt; 45</v>
          </cell>
          <cell r="AI420">
            <v>16414407</v>
          </cell>
          <cell r="AJ420" t="str">
            <v>04</v>
          </cell>
          <cell r="AK420" t="str">
            <v>04813493</v>
          </cell>
          <cell r="AL420">
            <v>40322</v>
          </cell>
          <cell r="AM420" t="str">
            <v>HOMME</v>
          </cell>
          <cell r="AN420" t="str">
            <v>Marié(e)</v>
          </cell>
          <cell r="AO420">
            <v>1</v>
          </cell>
          <cell r="AQ420">
            <v>3</v>
          </cell>
          <cell r="AR420">
            <v>3</v>
          </cell>
          <cell r="AS420">
            <v>45316.75</v>
          </cell>
          <cell r="AT420" t="str">
            <v>Horaire</v>
          </cell>
          <cell r="AU420">
            <v>3.3159999999999998</v>
          </cell>
          <cell r="AV420" t="str">
            <v>07</v>
          </cell>
          <cell r="AW420" t="str">
            <v>08001</v>
          </cell>
          <cell r="AX420" t="str">
            <v>38105519976</v>
          </cell>
          <cell r="AY420" t="str">
            <v>91</v>
          </cell>
          <cell r="AZ420" t="str">
            <v>AMEN BANK</v>
          </cell>
          <cell r="BA420" t="str">
            <v>07080013810551997691</v>
          </cell>
          <cell r="BB420">
            <v>20</v>
          </cell>
          <cell r="BC420" t="str">
            <v>45 RUE 42216 GHDIR EL GOLLA</v>
          </cell>
          <cell r="BD420" t="str">
            <v>HRAIRIA</v>
          </cell>
          <cell r="BE420">
            <v>1110</v>
          </cell>
          <cell r="BF420">
            <v>44985</v>
          </cell>
          <cell r="BG420">
            <v>90064785</v>
          </cell>
          <cell r="BH420">
            <v>90064783</v>
          </cell>
          <cell r="BJ420" t="str">
            <v>GHDIR EL GOLLA</v>
          </cell>
          <cell r="BK420" t="str">
            <v>-coupe</v>
          </cell>
          <cell r="BL420" t="str">
            <v>1.2</v>
          </cell>
          <cell r="BN420" t="str">
            <v>07080013810551997691</v>
          </cell>
          <cell r="BO420" t="str">
            <v>SGHAIER NIZAR</v>
          </cell>
          <cell r="BP420">
            <v>419</v>
          </cell>
          <cell r="BR420">
            <v>419</v>
          </cell>
          <cell r="BS420" t="str">
            <v>date de confirmation 21-02-23</v>
          </cell>
          <cell r="BU420" t="str">
            <v>Non-Actif</v>
          </cell>
          <cell r="BV420" t="str">
            <v>coupe</v>
          </cell>
        </row>
        <row r="421">
          <cell r="B421">
            <v>420</v>
          </cell>
          <cell r="C421" t="str">
            <v>Monsieur</v>
          </cell>
          <cell r="D421" t="str">
            <v>DABKI YOSRI</v>
          </cell>
          <cell r="E421" t="str">
            <v>SAGE Tunisia</v>
          </cell>
          <cell r="F421" t="str">
            <v>LOGISTIQUE</v>
          </cell>
          <cell r="G421" t="str">
            <v>Team leader</v>
          </cell>
          <cell r="H421" t="str">
            <v>LOGISTIQUE</v>
          </cell>
          <cell r="I421" t="str">
            <v>Adel</v>
          </cell>
          <cell r="K421" t="str">
            <v>INDIRECTS</v>
          </cell>
          <cell r="L421" t="str">
            <v>Variable cost at standard</v>
          </cell>
          <cell r="M421" t="str">
            <v>CHEF EQUIPE MAGASIN</v>
          </cell>
          <cell r="N421">
            <v>44230</v>
          </cell>
          <cell r="O421" t="str">
            <v>OK</v>
          </cell>
          <cell r="P421">
            <v>86</v>
          </cell>
          <cell r="T421" t="str">
            <v>CDD</v>
          </cell>
          <cell r="U421" t="str">
            <v>Contractuel</v>
          </cell>
          <cell r="V421">
            <v>45627</v>
          </cell>
          <cell r="W421">
            <v>45808</v>
          </cell>
          <cell r="X421">
            <v>44229</v>
          </cell>
          <cell r="Y421">
            <v>44593</v>
          </cell>
          <cell r="AA421">
            <v>2</v>
          </cell>
          <cell r="AB421">
            <v>2021</v>
          </cell>
          <cell r="AC421">
            <v>2025</v>
          </cell>
          <cell r="AD421">
            <v>4.0916666666666668</v>
          </cell>
          <cell r="AE421" t="str">
            <v>&gt; 4</v>
          </cell>
          <cell r="AF421">
            <v>35221</v>
          </cell>
          <cell r="AG421">
            <v>28.769863013698629</v>
          </cell>
          <cell r="AH421" t="str">
            <v>&gt;25&lt; 35</v>
          </cell>
          <cell r="AI421">
            <v>17308282</v>
          </cell>
          <cell r="AJ421" t="str">
            <v>07</v>
          </cell>
          <cell r="AK421">
            <v>13002778</v>
          </cell>
          <cell r="AL421">
            <v>41271</v>
          </cell>
          <cell r="AM421" t="str">
            <v>HOMME</v>
          </cell>
          <cell r="AN421" t="str">
            <v>Célibataire</v>
          </cell>
          <cell r="AQ421">
            <v>5</v>
          </cell>
          <cell r="AR421">
            <v>3</v>
          </cell>
          <cell r="AS421">
            <v>45325.75</v>
          </cell>
          <cell r="AT421" t="str">
            <v>Horaire</v>
          </cell>
          <cell r="AU421">
            <v>3.3159999999999998</v>
          </cell>
          <cell r="AV421" t="str">
            <v>04</v>
          </cell>
          <cell r="AW421" t="str">
            <v>05313</v>
          </cell>
          <cell r="AX421">
            <v>80089596860</v>
          </cell>
          <cell r="AY421">
            <v>68</v>
          </cell>
          <cell r="AZ421" t="str">
            <v>ATTIJARI BANK</v>
          </cell>
          <cell r="BA421" t="str">
            <v>04053138008959686068</v>
          </cell>
          <cell r="BB421">
            <v>20</v>
          </cell>
          <cell r="BC421" t="str">
            <v>18 RUE 4492 CITE HWASS</v>
          </cell>
          <cell r="BD421" t="str">
            <v>HRAIRIA</v>
          </cell>
          <cell r="BE421">
            <v>1110</v>
          </cell>
          <cell r="BG421">
            <v>27799067</v>
          </cell>
          <cell r="BH421">
            <v>93145404</v>
          </cell>
          <cell r="BI421">
            <v>98137122</v>
          </cell>
          <cell r="BJ421" t="str">
            <v>ZAHROUNI</v>
          </cell>
          <cell r="BK421" t="str">
            <v>-LOGISTIQUE</v>
          </cell>
          <cell r="BL421" t="str">
            <v>3.1</v>
          </cell>
          <cell r="BN421" t="str">
            <v>04053138008959686068</v>
          </cell>
          <cell r="BO421" t="str">
            <v>DABKI YOSRI</v>
          </cell>
          <cell r="BP421">
            <v>420</v>
          </cell>
          <cell r="BR421" t="e">
            <v>#N/A</v>
          </cell>
          <cell r="BU421" t="str">
            <v>si</v>
          </cell>
          <cell r="BV421" t="str">
            <v>LOGISTIQUE</v>
          </cell>
        </row>
        <row r="422">
          <cell r="B422">
            <v>421</v>
          </cell>
          <cell r="C422" t="str">
            <v>Monsieur</v>
          </cell>
          <cell r="D422" t="str">
            <v>KCHAOU WISSEM</v>
          </cell>
          <cell r="E422" t="str">
            <v>SAGE Tunisia</v>
          </cell>
          <cell r="F422" t="str">
            <v>INGENIERIE</v>
          </cell>
          <cell r="G422" t="str">
            <v>INGENIEUR INDUSTRIALISATION</v>
          </cell>
          <cell r="K422" t="str">
            <v>CADRE</v>
          </cell>
          <cell r="L422" t="str">
            <v>Manufacturing Fixed</v>
          </cell>
          <cell r="M422" t="str">
            <v>INGENIEUR INDUSTRIALISATION</v>
          </cell>
          <cell r="N422">
            <v>44228</v>
          </cell>
          <cell r="O422" t="str">
            <v/>
          </cell>
          <cell r="P422">
            <v>-1143</v>
          </cell>
          <cell r="Q422">
            <v>44419</v>
          </cell>
          <cell r="R422" t="str">
            <v>Autre job</v>
          </cell>
          <cell r="T422" t="str">
            <v>CIVP</v>
          </cell>
          <cell r="U422" t="str">
            <v>Contractuel</v>
          </cell>
          <cell r="X422">
            <v>44215</v>
          </cell>
          <cell r="Y422">
            <v>44579</v>
          </cell>
          <cell r="AA422">
            <v>2</v>
          </cell>
          <cell r="AB422">
            <v>2021</v>
          </cell>
          <cell r="AC422">
            <v>2025</v>
          </cell>
          <cell r="AD422">
            <v>4.0972222222222223</v>
          </cell>
          <cell r="AE422" t="str">
            <v>&gt; 4</v>
          </cell>
          <cell r="AF422">
            <v>34483</v>
          </cell>
          <cell r="AG422">
            <v>30.791780821917808</v>
          </cell>
          <cell r="AH422" t="str">
            <v>&gt;25&lt; 35</v>
          </cell>
          <cell r="AK422" t="str">
            <v>09443581</v>
          </cell>
          <cell r="AL422">
            <v>43379</v>
          </cell>
          <cell r="AM422" t="str">
            <v>HOMME</v>
          </cell>
          <cell r="AN422" t="str">
            <v>Célibataire</v>
          </cell>
          <cell r="AR422">
            <v>1</v>
          </cell>
          <cell r="AS422">
            <v>44593.25</v>
          </cell>
          <cell r="AT422" t="str">
            <v>Mensuel</v>
          </cell>
          <cell r="AU422">
            <v>800</v>
          </cell>
          <cell r="AV422" t="str">
            <v>04</v>
          </cell>
          <cell r="AW422">
            <v>90909</v>
          </cell>
          <cell r="AX422">
            <v>60071004857</v>
          </cell>
          <cell r="AY422">
            <v>62</v>
          </cell>
          <cell r="AZ422" t="str">
            <v>ATTIJARI BANK</v>
          </cell>
          <cell r="BA422" t="str">
            <v>04909096007100485762</v>
          </cell>
          <cell r="BB422">
            <v>20</v>
          </cell>
          <cell r="BC422" t="str">
            <v xml:space="preserve">RUE MONGI BALI EL JEM </v>
          </cell>
          <cell r="BD422" t="str">
            <v>MAHDIA</v>
          </cell>
          <cell r="BG422">
            <v>58472880</v>
          </cell>
          <cell r="BK422" t="str">
            <v>CADRE</v>
          </cell>
          <cell r="BN422" t="str">
            <v>04909096007100485762</v>
          </cell>
          <cell r="BO422" t="str">
            <v>KCHAOU WISSEM</v>
          </cell>
          <cell r="BP422">
            <v>421</v>
          </cell>
          <cell r="BU422" t="str">
            <v>Non-Actif</v>
          </cell>
        </row>
        <row r="423">
          <cell r="B423">
            <v>422</v>
          </cell>
          <cell r="C423" t="str">
            <v>Monsieur</v>
          </cell>
          <cell r="D423" t="str">
            <v>JOUINI DHIA EL HAK</v>
          </cell>
          <cell r="E423" t="str">
            <v>SAGE Tunisia</v>
          </cell>
          <cell r="F423" t="str">
            <v>INGENIERIE</v>
          </cell>
          <cell r="G423" t="str">
            <v>INGENIEUR INDUSTRIALISATION</v>
          </cell>
          <cell r="K423" t="str">
            <v>CADRE</v>
          </cell>
          <cell r="L423" t="str">
            <v>Manufacturing Fixed</v>
          </cell>
          <cell r="M423" t="str">
            <v>INGENIEUR INDUSTRIALISATION</v>
          </cell>
          <cell r="N423">
            <v>44228</v>
          </cell>
          <cell r="O423" t="str">
            <v/>
          </cell>
          <cell r="P423">
            <v>-1157</v>
          </cell>
          <cell r="Q423">
            <v>44446</v>
          </cell>
          <cell r="R423" t="str">
            <v>Autre job</v>
          </cell>
          <cell r="T423" t="str">
            <v>CIVP</v>
          </cell>
          <cell r="U423" t="str">
            <v>Contractuel</v>
          </cell>
          <cell r="X423">
            <v>44201</v>
          </cell>
          <cell r="Y423">
            <v>44565</v>
          </cell>
          <cell r="AA423">
            <v>2</v>
          </cell>
          <cell r="AB423">
            <v>2021</v>
          </cell>
          <cell r="AC423">
            <v>2025</v>
          </cell>
          <cell r="AD423">
            <v>4.0972222222222223</v>
          </cell>
          <cell r="AE423" t="str">
            <v>&gt; 4</v>
          </cell>
          <cell r="AF423">
            <v>35153</v>
          </cell>
          <cell r="AG423">
            <v>28.956164383561642</v>
          </cell>
          <cell r="AH423" t="str">
            <v>&gt;25&lt; 35</v>
          </cell>
          <cell r="AK423" t="str">
            <v>07217806</v>
          </cell>
          <cell r="AL423">
            <v>41771</v>
          </cell>
          <cell r="AM423" t="str">
            <v>HOMME</v>
          </cell>
          <cell r="AN423" t="str">
            <v>Célibataire</v>
          </cell>
          <cell r="AR423">
            <v>1</v>
          </cell>
          <cell r="AS423">
            <v>44593.25</v>
          </cell>
          <cell r="AT423" t="str">
            <v>Mensuel</v>
          </cell>
          <cell r="AU423">
            <v>800</v>
          </cell>
          <cell r="AV423" t="str">
            <v>04</v>
          </cell>
          <cell r="AW423" t="str">
            <v>02711</v>
          </cell>
          <cell r="AX423">
            <v>30071028575</v>
          </cell>
          <cell r="AY423">
            <v>49</v>
          </cell>
          <cell r="AZ423" t="str">
            <v>ATTIJARI BANK</v>
          </cell>
          <cell r="BA423" t="str">
            <v>04027113007102857549</v>
          </cell>
          <cell r="BB423">
            <v>20</v>
          </cell>
          <cell r="BC423" t="str">
            <v>258 RUE ENNARJESS CITE AMAL</v>
          </cell>
          <cell r="BD423" t="str">
            <v>FOUCHANA</v>
          </cell>
          <cell r="BF423" t="str">
            <v>OK-21</v>
          </cell>
          <cell r="BG423">
            <v>24381584</v>
          </cell>
          <cell r="BI423">
            <v>98137105</v>
          </cell>
          <cell r="BK423" t="str">
            <v>CADRE</v>
          </cell>
          <cell r="BN423" t="str">
            <v>04027113007102857549</v>
          </cell>
          <cell r="BO423" t="str">
            <v>JOUINI DHIA EL HAK</v>
          </cell>
          <cell r="BP423">
            <v>422</v>
          </cell>
          <cell r="BU423" t="str">
            <v>Non-Actif</v>
          </cell>
        </row>
        <row r="424">
          <cell r="B424">
            <v>423</v>
          </cell>
          <cell r="C424" t="str">
            <v>Madame</v>
          </cell>
          <cell r="D424" t="str">
            <v>HMISSI RADHIA</v>
          </cell>
          <cell r="E424" t="str">
            <v>SAGE Tunisia</v>
          </cell>
          <cell r="F424" t="str">
            <v>PRODUCTION</v>
          </cell>
          <cell r="G424" t="str">
            <v>Couturière</v>
          </cell>
          <cell r="H424" t="str">
            <v>AP-T</v>
          </cell>
          <cell r="J424" t="str">
            <v>B</v>
          </cell>
          <cell r="K424" t="str">
            <v>DIRECTS</v>
          </cell>
          <cell r="L424" t="str">
            <v>Variable cost at standard</v>
          </cell>
          <cell r="M424" t="str">
            <v>OUVRIERE SPECIALISE</v>
          </cell>
          <cell r="N424">
            <v>44228</v>
          </cell>
          <cell r="O424" t="str">
            <v>OK</v>
          </cell>
          <cell r="P424">
            <v>-1406</v>
          </cell>
          <cell r="Q424">
            <v>44266</v>
          </cell>
          <cell r="R424" t="str">
            <v>enceinte</v>
          </cell>
          <cell r="T424" t="str">
            <v>CDD</v>
          </cell>
          <cell r="U424" t="str">
            <v>Contractuel</v>
          </cell>
          <cell r="V424">
            <v>44256</v>
          </cell>
          <cell r="W424">
            <v>44316</v>
          </cell>
          <cell r="Z424">
            <v>44228</v>
          </cell>
          <cell r="AA424">
            <v>2</v>
          </cell>
          <cell r="AB424">
            <v>2021</v>
          </cell>
          <cell r="AC424">
            <v>2025</v>
          </cell>
          <cell r="AD424">
            <v>4.0972222222222223</v>
          </cell>
          <cell r="AE424" t="str">
            <v>&gt; 4</v>
          </cell>
          <cell r="AF424">
            <v>28532</v>
          </cell>
          <cell r="AG424">
            <v>47.095890410958901</v>
          </cell>
          <cell r="AH424" t="str">
            <v>&gt;45&lt; 55</v>
          </cell>
          <cell r="AI424">
            <v>12253020</v>
          </cell>
          <cell r="AJ424" t="str">
            <v>07</v>
          </cell>
          <cell r="AK424" t="str">
            <v>07327693</v>
          </cell>
          <cell r="AL424">
            <v>43805</v>
          </cell>
          <cell r="AM424" t="str">
            <v>FEMME</v>
          </cell>
          <cell r="AN424" t="str">
            <v>Marié(e)</v>
          </cell>
          <cell r="AQ424">
            <v>3</v>
          </cell>
          <cell r="AR424">
            <v>1</v>
          </cell>
          <cell r="AS424">
            <v>44593.25</v>
          </cell>
          <cell r="AT424" t="str">
            <v>Horaire</v>
          </cell>
          <cell r="AU424">
            <v>3.1930000000000001</v>
          </cell>
          <cell r="AV424">
            <v>17</v>
          </cell>
          <cell r="AW424" t="str">
            <v>00100</v>
          </cell>
          <cell r="AX424" t="str">
            <v>00002908213</v>
          </cell>
          <cell r="AY424">
            <v>20</v>
          </cell>
          <cell r="AZ424" t="str">
            <v>LA POSTE</v>
          </cell>
          <cell r="BA424" t="str">
            <v>17001000000290821320</v>
          </cell>
          <cell r="BB424">
            <v>20</v>
          </cell>
          <cell r="BC424" t="str">
            <v>EL FAJJA MORNAGUIA</v>
          </cell>
          <cell r="BD424" t="str">
            <v>MORNAGUIA</v>
          </cell>
          <cell r="BF424" t="str">
            <v>OK-21</v>
          </cell>
          <cell r="BG424">
            <v>50616199</v>
          </cell>
          <cell r="BH424">
            <v>21001242</v>
          </cell>
          <cell r="BJ424" t="str">
            <v>EL FAJJA MORNAGUIA</v>
          </cell>
          <cell r="BK424" t="str">
            <v>B-AP-T</v>
          </cell>
          <cell r="BN424" t="str">
            <v>17001000000290821320</v>
          </cell>
          <cell r="BO424" t="str">
            <v>HMISSI RADHIA</v>
          </cell>
          <cell r="BP424">
            <v>423</v>
          </cell>
          <cell r="BU424" t="str">
            <v>Non-Actif</v>
          </cell>
        </row>
        <row r="425">
          <cell r="B425">
            <v>424</v>
          </cell>
          <cell r="C425" t="str">
            <v>Mlle</v>
          </cell>
          <cell r="D425" t="str">
            <v>SLITI KHAOULA</v>
          </cell>
          <cell r="E425" t="str">
            <v>SAGE Tunisia</v>
          </cell>
          <cell r="F425" t="str">
            <v>PRODUCTION</v>
          </cell>
          <cell r="G425" t="str">
            <v>Couturière</v>
          </cell>
          <cell r="H425" t="str">
            <v>AP-T</v>
          </cell>
          <cell r="J425" t="str">
            <v>B</v>
          </cell>
          <cell r="K425" t="str">
            <v>DIRECTS</v>
          </cell>
          <cell r="L425" t="str">
            <v>Variable cost at standard</v>
          </cell>
          <cell r="M425" t="str">
            <v>OUVRIERE SPECIALISE</v>
          </cell>
          <cell r="N425">
            <v>44228</v>
          </cell>
          <cell r="O425" t="str">
            <v>OK</v>
          </cell>
          <cell r="P425">
            <v>-1467</v>
          </cell>
          <cell r="Q425">
            <v>44255</v>
          </cell>
          <cell r="R425" t="str">
            <v>fin de contrat</v>
          </cell>
          <cell r="T425" t="str">
            <v>CDD</v>
          </cell>
          <cell r="U425" t="str">
            <v>Contractuel</v>
          </cell>
          <cell r="V425">
            <v>44230</v>
          </cell>
          <cell r="W425">
            <v>44255</v>
          </cell>
          <cell r="Z425">
            <v>44230</v>
          </cell>
          <cell r="AA425">
            <v>2</v>
          </cell>
          <cell r="AB425">
            <v>2021</v>
          </cell>
          <cell r="AC425">
            <v>2025</v>
          </cell>
          <cell r="AD425">
            <v>4.0972222222222223</v>
          </cell>
          <cell r="AE425" t="str">
            <v>&gt; 4</v>
          </cell>
          <cell r="AF425">
            <v>34400</v>
          </cell>
          <cell r="AG425">
            <v>31.019178082191782</v>
          </cell>
          <cell r="AH425" t="str">
            <v>&gt;25&lt; 35</v>
          </cell>
          <cell r="AK425" t="str">
            <v>09191024</v>
          </cell>
          <cell r="AL425">
            <v>42192</v>
          </cell>
          <cell r="AM425" t="str">
            <v>FEMME</v>
          </cell>
          <cell r="AN425" t="str">
            <v>Célibataire</v>
          </cell>
          <cell r="AQ425">
            <v>3</v>
          </cell>
          <cell r="AR425">
            <v>1</v>
          </cell>
          <cell r="AS425">
            <v>44593.25</v>
          </cell>
          <cell r="AT425" t="str">
            <v>Horaire</v>
          </cell>
          <cell r="AU425">
            <v>3.1930000000000001</v>
          </cell>
          <cell r="AV425">
            <v>17</v>
          </cell>
          <cell r="AW425" t="str">
            <v>00100</v>
          </cell>
          <cell r="AX425" t="str">
            <v>00002837406</v>
          </cell>
          <cell r="AY425">
            <v>11</v>
          </cell>
          <cell r="AZ425" t="str">
            <v>LA POSTE</v>
          </cell>
          <cell r="BA425" t="str">
            <v>17001000000283740611</v>
          </cell>
          <cell r="BB425">
            <v>20</v>
          </cell>
          <cell r="BC425" t="str">
            <v>20 RUE ENNAJET CITE TAREK IBN ZIED</v>
          </cell>
          <cell r="BD425" t="str">
            <v>MORNAGUIA</v>
          </cell>
          <cell r="BG425">
            <v>24996269</v>
          </cell>
          <cell r="BH425">
            <v>58410075</v>
          </cell>
          <cell r="BJ425" t="str">
            <v>MORNAGUIA</v>
          </cell>
          <cell r="BK425" t="str">
            <v>B-AP-T</v>
          </cell>
          <cell r="BN425" t="str">
            <v>17001000000283740611</v>
          </cell>
          <cell r="BO425" t="str">
            <v>SLITI KHAOULA</v>
          </cell>
          <cell r="BP425">
            <v>424</v>
          </cell>
          <cell r="BR425" t="str">
            <v>ok pour réintegration RDV 18/07</v>
          </cell>
          <cell r="BU425" t="str">
            <v>Non-Actif</v>
          </cell>
        </row>
        <row r="426">
          <cell r="B426">
            <v>425</v>
          </cell>
          <cell r="C426" t="str">
            <v>Monsieur</v>
          </cell>
          <cell r="D426" t="str">
            <v>NAHALI MOHAMED</v>
          </cell>
          <cell r="E426" t="str">
            <v>SAGE Tunisia</v>
          </cell>
          <cell r="F426" t="str">
            <v>PRODUCTION</v>
          </cell>
          <cell r="G426" t="str">
            <v>Couturière</v>
          </cell>
          <cell r="H426">
            <v>520</v>
          </cell>
          <cell r="I426" t="str">
            <v>Mabrourk Ben Moussa</v>
          </cell>
          <cell r="J426" t="str">
            <v>A</v>
          </cell>
          <cell r="K426" t="str">
            <v>DIRECTS</v>
          </cell>
          <cell r="L426" t="str">
            <v>Variable cost at standard</v>
          </cell>
          <cell r="M426" t="str">
            <v>OUVRIER SPECIALISE</v>
          </cell>
          <cell r="N426">
            <v>44228</v>
          </cell>
          <cell r="O426" t="str">
            <v>OK</v>
          </cell>
          <cell r="P426">
            <v>-737</v>
          </cell>
          <cell r="Q426">
            <v>44980</v>
          </cell>
          <cell r="R426" t="str">
            <v xml:space="preserve">abandon de poste </v>
          </cell>
          <cell r="T426" t="str">
            <v>CDD</v>
          </cell>
          <cell r="U426" t="str">
            <v>Contractuel</v>
          </cell>
          <cell r="V426">
            <v>44927</v>
          </cell>
          <cell r="W426">
            <v>44985</v>
          </cell>
          <cell r="Z426">
            <v>44228</v>
          </cell>
          <cell r="AA426">
            <v>2</v>
          </cell>
          <cell r="AB426">
            <v>2021</v>
          </cell>
          <cell r="AC426">
            <v>2025</v>
          </cell>
          <cell r="AD426">
            <v>4.0972222222222223</v>
          </cell>
          <cell r="AE426" t="str">
            <v>&gt; 4</v>
          </cell>
          <cell r="AF426">
            <v>35280</v>
          </cell>
          <cell r="AG426">
            <v>28.608219178082191</v>
          </cell>
          <cell r="AH426" t="str">
            <v>&gt;25&lt; 35</v>
          </cell>
          <cell r="AI426">
            <v>16752468</v>
          </cell>
          <cell r="AJ426" t="str">
            <v>03</v>
          </cell>
          <cell r="AK426" t="str">
            <v>07471565</v>
          </cell>
          <cell r="AL426">
            <v>44169</v>
          </cell>
          <cell r="AM426" t="str">
            <v>HOMME</v>
          </cell>
          <cell r="AN426" t="str">
            <v>Célibataire</v>
          </cell>
          <cell r="AQ426">
            <v>3</v>
          </cell>
          <cell r="AR426">
            <v>3</v>
          </cell>
          <cell r="AS426">
            <v>45323.75</v>
          </cell>
          <cell r="AT426" t="str">
            <v>Horaire</v>
          </cell>
          <cell r="AU426">
            <v>3.3159999999999998</v>
          </cell>
          <cell r="AV426" t="str">
            <v>17</v>
          </cell>
          <cell r="AW426" t="str">
            <v>00100</v>
          </cell>
          <cell r="AX426" t="str">
            <v>00002517127</v>
          </cell>
          <cell r="AY426" t="str">
            <v>63</v>
          </cell>
          <cell r="AZ426" t="str">
            <v>LA POSTE</v>
          </cell>
          <cell r="BA426" t="str">
            <v>17001000000251712763</v>
          </cell>
          <cell r="BB426">
            <v>20</v>
          </cell>
          <cell r="BC426" t="str">
            <v>LE POND DU BIZERT KALAAT LANDALOUS</v>
          </cell>
          <cell r="BD426" t="str">
            <v>ARIANA</v>
          </cell>
          <cell r="BE426">
            <v>2022</v>
          </cell>
          <cell r="BG426">
            <v>96690373</v>
          </cell>
          <cell r="BH426">
            <v>23164394</v>
          </cell>
          <cell r="BJ426" t="str">
            <v>PONT DE BIZERT</v>
          </cell>
          <cell r="BK426" t="str">
            <v>A-520</v>
          </cell>
          <cell r="BN426" t="str">
            <v>17001000000251712763</v>
          </cell>
          <cell r="BO426" t="str">
            <v>NAHALI MOHAMED</v>
          </cell>
          <cell r="BP426">
            <v>425</v>
          </cell>
          <cell r="BR426" t="e">
            <v>#REF!</v>
          </cell>
          <cell r="BU426" t="str">
            <v>Non-Actif</v>
          </cell>
        </row>
        <row r="427">
          <cell r="B427">
            <v>426</v>
          </cell>
          <cell r="C427" t="str">
            <v>Mlle</v>
          </cell>
          <cell r="D427" t="str">
            <v>MZOUGHI EYA</v>
          </cell>
          <cell r="E427" t="str">
            <v>SAGE Tunisia</v>
          </cell>
          <cell r="F427" t="str">
            <v>PRODUCTION</v>
          </cell>
          <cell r="G427" t="str">
            <v>Couturière</v>
          </cell>
          <cell r="J427" t="str">
            <v>A</v>
          </cell>
          <cell r="K427" t="str">
            <v>DIRECTS</v>
          </cell>
          <cell r="L427" t="str">
            <v>Variable cost at standard</v>
          </cell>
          <cell r="M427" t="str">
            <v>OUVRIERE SPECIALISE</v>
          </cell>
          <cell r="N427">
            <v>44228</v>
          </cell>
          <cell r="O427" t="str">
            <v>OK</v>
          </cell>
          <cell r="P427">
            <v>-1467</v>
          </cell>
          <cell r="Q427">
            <v>44237</v>
          </cell>
          <cell r="R427" t="str">
            <v xml:space="preserve">abandon de poste </v>
          </cell>
          <cell r="T427" t="str">
            <v>CDD</v>
          </cell>
          <cell r="U427" t="str">
            <v>Contractuel</v>
          </cell>
          <cell r="V427">
            <v>44228</v>
          </cell>
          <cell r="W427">
            <v>44255</v>
          </cell>
          <cell r="Z427">
            <v>44228</v>
          </cell>
          <cell r="AA427">
            <v>2</v>
          </cell>
          <cell r="AB427">
            <v>2021</v>
          </cell>
          <cell r="AC427">
            <v>2025</v>
          </cell>
          <cell r="AD427">
            <v>4.0972222222222223</v>
          </cell>
          <cell r="AE427" t="str">
            <v>&gt; 4</v>
          </cell>
          <cell r="AF427">
            <v>36428</v>
          </cell>
          <cell r="AG427">
            <v>25.463013698630139</v>
          </cell>
          <cell r="AH427" t="str">
            <v>&gt;25&lt; 35</v>
          </cell>
          <cell r="AI427">
            <v>17164012</v>
          </cell>
          <cell r="AJ427" t="str">
            <v>01</v>
          </cell>
          <cell r="AK427">
            <v>14326137</v>
          </cell>
          <cell r="AL427">
            <v>42982</v>
          </cell>
          <cell r="AM427" t="str">
            <v>FEMME</v>
          </cell>
          <cell r="AN427" t="str">
            <v>Célibataire</v>
          </cell>
          <cell r="AQ427">
            <v>3</v>
          </cell>
          <cell r="AR427">
            <v>1</v>
          </cell>
          <cell r="AS427">
            <v>44593.25</v>
          </cell>
          <cell r="AT427" t="str">
            <v>Horaire</v>
          </cell>
          <cell r="AU427">
            <v>3.1930000000000001</v>
          </cell>
          <cell r="AV427">
            <v>17</v>
          </cell>
          <cell r="AW427" t="str">
            <v>00100</v>
          </cell>
          <cell r="AX427" t="str">
            <v>00002717187</v>
          </cell>
          <cell r="AY427">
            <v>22</v>
          </cell>
          <cell r="AZ427" t="str">
            <v>LA POSTE</v>
          </cell>
          <cell r="BA427" t="str">
            <v>17001000000271718722</v>
          </cell>
          <cell r="BB427">
            <v>20</v>
          </cell>
          <cell r="BC427" t="str">
            <v>LE POND DU BIZERT KALAAT LANDALOUS</v>
          </cell>
          <cell r="BD427" t="str">
            <v>ARIANA</v>
          </cell>
          <cell r="BE427">
            <v>2022</v>
          </cell>
          <cell r="BG427">
            <v>93559567</v>
          </cell>
          <cell r="BH427">
            <v>95139671</v>
          </cell>
          <cell r="BJ427" t="str">
            <v>POND BIZERT</v>
          </cell>
          <cell r="BK427" t="str">
            <v>A-</v>
          </cell>
          <cell r="BN427" t="str">
            <v>17001000000271718722</v>
          </cell>
          <cell r="BO427" t="str">
            <v>MZOUGHI EYA</v>
          </cell>
          <cell r="BP427">
            <v>426</v>
          </cell>
          <cell r="BU427" t="str">
            <v>Non-Actif</v>
          </cell>
        </row>
        <row r="428">
          <cell r="B428">
            <v>427</v>
          </cell>
          <cell r="C428" t="str">
            <v>Mlle</v>
          </cell>
          <cell r="D428" t="str">
            <v>SALHI OUMAYMA</v>
          </cell>
          <cell r="E428" t="str">
            <v>SAGE Tunisia</v>
          </cell>
          <cell r="F428" t="str">
            <v>PRODUCTION</v>
          </cell>
          <cell r="G428" t="str">
            <v>Couturière</v>
          </cell>
          <cell r="H428" t="str">
            <v>Panda</v>
          </cell>
          <cell r="I428" t="str">
            <v>HASNA NASRAOUI</v>
          </cell>
          <cell r="J428" t="str">
            <v>A</v>
          </cell>
          <cell r="K428" t="str">
            <v>DIRECTS</v>
          </cell>
          <cell r="L428" t="str">
            <v>Variable cost at standard</v>
          </cell>
          <cell r="M428" t="str">
            <v>OUVRIERE SPECIALISE</v>
          </cell>
          <cell r="N428">
            <v>44228</v>
          </cell>
          <cell r="O428" t="str">
            <v/>
          </cell>
          <cell r="T428" t="str">
            <v>CDI</v>
          </cell>
          <cell r="U428" t="str">
            <v>Titulaire</v>
          </cell>
          <cell r="V428">
            <v>45658</v>
          </cell>
          <cell r="W428">
            <v>45688</v>
          </cell>
          <cell r="Z428">
            <v>44228</v>
          </cell>
          <cell r="AA428">
            <v>2</v>
          </cell>
          <cell r="AB428">
            <v>2021</v>
          </cell>
          <cell r="AC428">
            <v>2025</v>
          </cell>
          <cell r="AD428">
            <v>4.0972222222222223</v>
          </cell>
          <cell r="AE428" t="str">
            <v>&gt; 4</v>
          </cell>
          <cell r="AF428">
            <v>35810</v>
          </cell>
          <cell r="AG428">
            <v>27.156164383561645</v>
          </cell>
          <cell r="AH428" t="str">
            <v>&gt;25&lt; 35</v>
          </cell>
          <cell r="AI428">
            <v>17134211</v>
          </cell>
          <cell r="AJ428" t="str">
            <v>03</v>
          </cell>
          <cell r="AK428" t="str">
            <v>07495458</v>
          </cell>
          <cell r="AL428">
            <v>42669</v>
          </cell>
          <cell r="AM428" t="str">
            <v>FEMME</v>
          </cell>
          <cell r="AN428" t="str">
            <v>Célibataire</v>
          </cell>
          <cell r="AQ428">
            <v>3</v>
          </cell>
          <cell r="AR428">
            <v>3</v>
          </cell>
          <cell r="AS428">
            <v>45323.75</v>
          </cell>
          <cell r="AT428" t="str">
            <v>Horaire</v>
          </cell>
          <cell r="AU428">
            <v>3.3159999999999998</v>
          </cell>
          <cell r="AV428" t="str">
            <v>08</v>
          </cell>
          <cell r="AW428" t="str">
            <v>03401</v>
          </cell>
          <cell r="AX428" t="str">
            <v>20640022383</v>
          </cell>
          <cell r="AY428" t="str">
            <v>01</v>
          </cell>
          <cell r="AZ428" t="str">
            <v>BIAT</v>
          </cell>
          <cell r="BA428" t="str">
            <v>08034012064002238301</v>
          </cell>
          <cell r="BB428">
            <v>20</v>
          </cell>
          <cell r="BC428" t="str">
            <v>LE POND DU BIZERT KALAAT LANDALOUS</v>
          </cell>
          <cell r="BD428" t="str">
            <v>ARIANA</v>
          </cell>
          <cell r="BE428">
            <v>2022</v>
          </cell>
          <cell r="BG428">
            <v>90601676</v>
          </cell>
          <cell r="BH428">
            <v>50812068</v>
          </cell>
          <cell r="BJ428" t="str">
            <v>PONT DE BIZERT</v>
          </cell>
          <cell r="BK428" t="str">
            <v>A-Panda</v>
          </cell>
          <cell r="BL428" t="str">
            <v>1.1</v>
          </cell>
          <cell r="BN428" t="str">
            <v>08034012064002238301</v>
          </cell>
          <cell r="BO428" t="str">
            <v>SALHI OUMAYMA</v>
          </cell>
          <cell r="BP428">
            <v>427</v>
          </cell>
          <cell r="BR428">
            <v>427</v>
          </cell>
          <cell r="BT428">
            <v>982</v>
          </cell>
          <cell r="BU428" t="str">
            <v>si</v>
          </cell>
          <cell r="BV428" t="str">
            <v>139 A SA</v>
          </cell>
        </row>
        <row r="429">
          <cell r="B429">
            <v>428</v>
          </cell>
          <cell r="C429" t="str">
            <v>Madame</v>
          </cell>
          <cell r="D429" t="str">
            <v>TRABELSI SIWAR</v>
          </cell>
          <cell r="E429" t="str">
            <v>SAGE Tunisia</v>
          </cell>
          <cell r="F429" t="str">
            <v>PRODUCTION</v>
          </cell>
          <cell r="G429" t="str">
            <v>Couturière</v>
          </cell>
          <cell r="H429" t="str">
            <v>AP-T</v>
          </cell>
          <cell r="J429" t="str">
            <v>A</v>
          </cell>
          <cell r="K429" t="str">
            <v>DIRECTS</v>
          </cell>
          <cell r="L429" t="str">
            <v>Variable cost at standard</v>
          </cell>
          <cell r="M429" t="str">
            <v>OUVRIERE SPECIALISE</v>
          </cell>
          <cell r="N429">
            <v>44233</v>
          </cell>
          <cell r="O429" t="str">
            <v>OK</v>
          </cell>
          <cell r="P429">
            <v>-1467</v>
          </cell>
          <cell r="Q429">
            <v>44255</v>
          </cell>
          <cell r="R429" t="str">
            <v>fin de contrat</v>
          </cell>
          <cell r="T429" t="str">
            <v>CDD</v>
          </cell>
          <cell r="U429" t="str">
            <v>Contractuel</v>
          </cell>
          <cell r="V429">
            <v>44233</v>
          </cell>
          <cell r="W429">
            <v>44255</v>
          </cell>
          <cell r="Z429">
            <v>44233</v>
          </cell>
          <cell r="AA429">
            <v>2</v>
          </cell>
          <cell r="AB429">
            <v>2021</v>
          </cell>
          <cell r="AC429">
            <v>2025</v>
          </cell>
          <cell r="AD429">
            <v>4.083333333333333</v>
          </cell>
          <cell r="AE429" t="str">
            <v>&gt; 4</v>
          </cell>
          <cell r="AF429">
            <v>35541</v>
          </cell>
          <cell r="AG429">
            <v>27.893150684931506</v>
          </cell>
          <cell r="AH429" t="str">
            <v>&gt;25&lt; 35</v>
          </cell>
          <cell r="AI429">
            <v>17134618</v>
          </cell>
          <cell r="AJ429" t="str">
            <v>02</v>
          </cell>
          <cell r="AK429" t="str">
            <v>07485137</v>
          </cell>
          <cell r="AL429">
            <v>43518</v>
          </cell>
          <cell r="AM429" t="str">
            <v>FEMME</v>
          </cell>
          <cell r="AN429" t="str">
            <v>Marié(e)</v>
          </cell>
          <cell r="AQ429">
            <v>3</v>
          </cell>
          <cell r="AR429">
            <v>1</v>
          </cell>
          <cell r="AS429">
            <v>44598.25</v>
          </cell>
          <cell r="AT429" t="str">
            <v>Horaire</v>
          </cell>
          <cell r="AU429">
            <v>3.1930000000000001</v>
          </cell>
          <cell r="AV429" t="str">
            <v>08</v>
          </cell>
          <cell r="AW429" t="str">
            <v>03401</v>
          </cell>
          <cell r="AX429">
            <v>20640021042</v>
          </cell>
          <cell r="AY429">
            <v>47</v>
          </cell>
          <cell r="AZ429" t="str">
            <v>BIAT</v>
          </cell>
          <cell r="BA429" t="str">
            <v>08034012064002104247</v>
          </cell>
          <cell r="BB429">
            <v>20</v>
          </cell>
          <cell r="BC429" t="str">
            <v>LE POND DU BIZERT KALAAT LANDALOUS</v>
          </cell>
          <cell r="BD429" t="str">
            <v>ARIANA</v>
          </cell>
          <cell r="BE429">
            <v>2022</v>
          </cell>
          <cell r="BG429">
            <v>96386095</v>
          </cell>
          <cell r="BH429">
            <v>97156724</v>
          </cell>
          <cell r="BJ429" t="str">
            <v>POND BIZERT</v>
          </cell>
          <cell r="BK429" t="str">
            <v>A-AP-T</v>
          </cell>
          <cell r="BN429" t="str">
            <v>08034012064002104247</v>
          </cell>
          <cell r="BO429" t="str">
            <v>TRABELSI SIWAR</v>
          </cell>
          <cell r="BP429">
            <v>428</v>
          </cell>
          <cell r="BU429" t="str">
            <v>Non-Actif</v>
          </cell>
        </row>
        <row r="430">
          <cell r="B430">
            <v>429</v>
          </cell>
          <cell r="C430" t="str">
            <v>Mlle</v>
          </cell>
          <cell r="D430" t="str">
            <v>GABSI HAJER</v>
          </cell>
          <cell r="E430" t="str">
            <v>SAGE Tunisia</v>
          </cell>
          <cell r="F430" t="str">
            <v>PRODUCTION</v>
          </cell>
          <cell r="G430" t="str">
            <v>Couturière</v>
          </cell>
          <cell r="H430" t="str">
            <v>CP</v>
          </cell>
          <cell r="J430" t="str">
            <v>B</v>
          </cell>
          <cell r="K430" t="str">
            <v>DIRECTS</v>
          </cell>
          <cell r="L430" t="str">
            <v>Variable cost at standard</v>
          </cell>
          <cell r="M430" t="str">
            <v>OUVRIERE SPECIALISE</v>
          </cell>
          <cell r="N430">
            <v>44231</v>
          </cell>
          <cell r="P430">
            <v>-1406</v>
          </cell>
          <cell r="Q430">
            <v>44270</v>
          </cell>
          <cell r="R430" t="str">
            <v xml:space="preserve">abandon de poste </v>
          </cell>
          <cell r="T430" t="str">
            <v>CDD</v>
          </cell>
          <cell r="U430" t="str">
            <v>Contractuel</v>
          </cell>
          <cell r="V430">
            <v>44256</v>
          </cell>
          <cell r="W430">
            <v>44316</v>
          </cell>
          <cell r="Z430">
            <v>44231</v>
          </cell>
          <cell r="AA430">
            <v>2</v>
          </cell>
          <cell r="AB430">
            <v>2021</v>
          </cell>
          <cell r="AC430">
            <v>2025</v>
          </cell>
          <cell r="AD430">
            <v>4.0888888888888886</v>
          </cell>
          <cell r="AE430" t="str">
            <v>&gt; 4</v>
          </cell>
          <cell r="AF430">
            <v>32430</v>
          </cell>
          <cell r="AG430">
            <v>36.416438356164385</v>
          </cell>
          <cell r="AH430" t="str">
            <v>&gt;35&lt; 45</v>
          </cell>
          <cell r="AI430">
            <v>16232070</v>
          </cell>
          <cell r="AJ430" t="str">
            <v>06</v>
          </cell>
          <cell r="AK430" t="str">
            <v>07164628</v>
          </cell>
          <cell r="AL430">
            <v>39346</v>
          </cell>
          <cell r="AM430" t="str">
            <v>FEMME</v>
          </cell>
          <cell r="AN430" t="str">
            <v>Célibataire</v>
          </cell>
          <cell r="AQ430">
            <v>3</v>
          </cell>
          <cell r="AR430">
            <v>1</v>
          </cell>
          <cell r="AS430">
            <v>44596.25</v>
          </cell>
          <cell r="AT430" t="str">
            <v>Horaire</v>
          </cell>
          <cell r="AU430">
            <v>3.1930000000000001</v>
          </cell>
          <cell r="AV430">
            <v>17</v>
          </cell>
          <cell r="AW430" t="str">
            <v>00100</v>
          </cell>
          <cell r="AX430" t="str">
            <v>00001248692</v>
          </cell>
          <cell r="AY430">
            <v>58</v>
          </cell>
          <cell r="AZ430" t="str">
            <v>LA POSTE</v>
          </cell>
          <cell r="BA430" t="str">
            <v>17001000000124869258</v>
          </cell>
          <cell r="BB430">
            <v>20</v>
          </cell>
          <cell r="BC430" t="str">
            <v>CITE L'ECOLE 2 ZAOUIT MORNAG</v>
          </cell>
          <cell r="BD430" t="str">
            <v>BEN AROUS</v>
          </cell>
          <cell r="BE430">
            <v>2090</v>
          </cell>
          <cell r="BG430">
            <v>24811250</v>
          </cell>
          <cell r="BH430">
            <v>95174186</v>
          </cell>
          <cell r="BJ430" t="str">
            <v>ZAOUIT MORNAG</v>
          </cell>
          <cell r="BK430" t="str">
            <v>B-CP</v>
          </cell>
          <cell r="BN430" t="str">
            <v>17001000000124869258</v>
          </cell>
          <cell r="BO430" t="str">
            <v>GABSI HAJER</v>
          </cell>
          <cell r="BP430">
            <v>429</v>
          </cell>
          <cell r="BR430" t="str">
            <v>ok pour réintegration RDV 18/07</v>
          </cell>
          <cell r="BU430" t="str">
            <v>Non-Actif</v>
          </cell>
        </row>
        <row r="431">
          <cell r="B431">
            <v>430</v>
          </cell>
          <cell r="C431" t="str">
            <v>Mlle</v>
          </cell>
          <cell r="D431" t="str">
            <v>MAHMLI SAMIA</v>
          </cell>
          <cell r="E431" t="str">
            <v>SAGE Tunisia</v>
          </cell>
          <cell r="F431" t="str">
            <v>PRODUCTION</v>
          </cell>
          <cell r="G431" t="str">
            <v>Contrôle Qualité</v>
          </cell>
          <cell r="H431" t="str">
            <v>JFU</v>
          </cell>
          <cell r="I431" t="str">
            <v>Mabrourk Ben Moussa</v>
          </cell>
          <cell r="J431" t="str">
            <v>A</v>
          </cell>
          <cell r="K431" t="str">
            <v>INDIRECTS</v>
          </cell>
          <cell r="L431" t="str">
            <v>Variable cost at standard</v>
          </cell>
          <cell r="M431" t="str">
            <v>Contrôleur Qualité</v>
          </cell>
          <cell r="N431">
            <v>44231</v>
          </cell>
          <cell r="T431" t="str">
            <v>CDI</v>
          </cell>
          <cell r="U431" t="str">
            <v>Titulaire</v>
          </cell>
          <cell r="V431">
            <v>45658</v>
          </cell>
          <cell r="W431">
            <v>45688</v>
          </cell>
          <cell r="X431">
            <v>44230</v>
          </cell>
          <cell r="Y431">
            <v>44594</v>
          </cell>
          <cell r="AA431">
            <v>2</v>
          </cell>
          <cell r="AB431">
            <v>2021</v>
          </cell>
          <cell r="AC431">
            <v>2025</v>
          </cell>
          <cell r="AD431">
            <v>4.0888888888888886</v>
          </cell>
          <cell r="AE431" t="str">
            <v>&gt; 4</v>
          </cell>
          <cell r="AF431">
            <v>34861</v>
          </cell>
          <cell r="AG431">
            <v>29.756164383561643</v>
          </cell>
          <cell r="AH431" t="str">
            <v>&gt;25&lt; 35</v>
          </cell>
          <cell r="AI431">
            <v>17211447</v>
          </cell>
          <cell r="AJ431" t="str">
            <v>05</v>
          </cell>
          <cell r="AK431" t="str">
            <v>07986192</v>
          </cell>
          <cell r="AL431">
            <v>41928</v>
          </cell>
          <cell r="AM431" t="str">
            <v>FEMME</v>
          </cell>
          <cell r="AN431" t="str">
            <v>Célibataire</v>
          </cell>
          <cell r="AQ431">
            <v>3</v>
          </cell>
          <cell r="AR431">
            <v>3</v>
          </cell>
          <cell r="AS431">
            <v>45326.75</v>
          </cell>
          <cell r="AT431" t="str">
            <v>Horaire</v>
          </cell>
          <cell r="AU431">
            <v>3.3159999999999998</v>
          </cell>
          <cell r="AV431" t="str">
            <v>25</v>
          </cell>
          <cell r="AW431" t="str">
            <v>10700</v>
          </cell>
          <cell r="AX431" t="str">
            <v>00000704756</v>
          </cell>
          <cell r="AY431" t="str">
            <v>82</v>
          </cell>
          <cell r="AZ431" t="str">
            <v>ZITOUNA BANK</v>
          </cell>
          <cell r="BA431" t="str">
            <v>25107000000070475682</v>
          </cell>
          <cell r="BB431">
            <v>20</v>
          </cell>
          <cell r="BC431" t="str">
            <v>28 RUE MAHMOUD MATRI BORJ GHORBEL</v>
          </cell>
          <cell r="BD431" t="str">
            <v>YASMINET</v>
          </cell>
          <cell r="BG431">
            <v>21606746</v>
          </cell>
          <cell r="BH431">
            <v>23940598</v>
          </cell>
          <cell r="BJ431" t="str">
            <v>YASMINETTE</v>
          </cell>
          <cell r="BK431" t="str">
            <v>A-JFU</v>
          </cell>
          <cell r="BL431" t="str">
            <v>1.3</v>
          </cell>
          <cell r="BN431" t="str">
            <v>25107000000070475682</v>
          </cell>
          <cell r="BO431" t="str">
            <v>MAHMLI SAMIA</v>
          </cell>
          <cell r="BP431">
            <v>430</v>
          </cell>
          <cell r="BR431">
            <v>430</v>
          </cell>
          <cell r="BT431">
            <v>842</v>
          </cell>
          <cell r="BU431" t="str">
            <v>si</v>
          </cell>
          <cell r="BV431" t="str">
            <v>560 A CP</v>
          </cell>
        </row>
        <row r="432">
          <cell r="B432">
            <v>431</v>
          </cell>
          <cell r="C432" t="str">
            <v>Monsieur</v>
          </cell>
          <cell r="D432" t="str">
            <v>HAMMAMI HICHEM</v>
          </cell>
          <cell r="E432" t="str">
            <v>SAGE Tunisia</v>
          </cell>
          <cell r="F432" t="str">
            <v>COUPE</v>
          </cell>
          <cell r="G432" t="str">
            <v>Coupeur</v>
          </cell>
          <cell r="K432" t="str">
            <v>DIRECTS</v>
          </cell>
          <cell r="L432" t="str">
            <v>Variable cost at standard</v>
          </cell>
          <cell r="M432" t="str">
            <v>OUVRIER COUPE</v>
          </cell>
          <cell r="N432">
            <v>44231</v>
          </cell>
          <cell r="P432">
            <v>-1196</v>
          </cell>
          <cell r="Q432">
            <v>44503</v>
          </cell>
          <cell r="R432" t="str">
            <v xml:space="preserve">abandon de poste </v>
          </cell>
          <cell r="T432" t="str">
            <v>CIVP</v>
          </cell>
          <cell r="U432" t="str">
            <v>Contractuel</v>
          </cell>
          <cell r="X432">
            <v>44231</v>
          </cell>
          <cell r="Y432">
            <v>44526</v>
          </cell>
          <cell r="AA432">
            <v>2</v>
          </cell>
          <cell r="AB432">
            <v>2021</v>
          </cell>
          <cell r="AC432">
            <v>2025</v>
          </cell>
          <cell r="AD432">
            <v>4.0888888888888886</v>
          </cell>
          <cell r="AE432" t="str">
            <v>&gt; 4</v>
          </cell>
          <cell r="AF432">
            <v>33830</v>
          </cell>
          <cell r="AG432">
            <v>32.580821917808223</v>
          </cell>
          <cell r="AH432" t="str">
            <v>&gt;25&lt; 35</v>
          </cell>
          <cell r="AI432">
            <v>16444975</v>
          </cell>
          <cell r="AJ432" t="str">
            <v>03</v>
          </cell>
          <cell r="AK432" t="str">
            <v>04846047</v>
          </cell>
          <cell r="AL432">
            <v>40946</v>
          </cell>
          <cell r="AM432" t="str">
            <v>HOMME</v>
          </cell>
          <cell r="AN432" t="str">
            <v>Célibataire</v>
          </cell>
          <cell r="AQ432">
            <v>3</v>
          </cell>
          <cell r="AR432">
            <v>1</v>
          </cell>
          <cell r="AS432">
            <v>44596.25</v>
          </cell>
          <cell r="AT432" t="str">
            <v>Horaire</v>
          </cell>
          <cell r="AU432">
            <v>2.1629999999999998</v>
          </cell>
          <cell r="AV432">
            <v>17</v>
          </cell>
          <cell r="AW432" t="str">
            <v>00100</v>
          </cell>
          <cell r="AX432" t="str">
            <v>00002376806</v>
          </cell>
          <cell r="AY432">
            <v>46</v>
          </cell>
          <cell r="AZ432" t="str">
            <v>LA POSTE</v>
          </cell>
          <cell r="BA432" t="str">
            <v>17001000000237680646</v>
          </cell>
          <cell r="BB432">
            <v>20</v>
          </cell>
          <cell r="BC432" t="str">
            <v>12 RUE BAHR AAMAN SIDI HASSINE</v>
          </cell>
          <cell r="BD432" t="str">
            <v>TUNIS</v>
          </cell>
          <cell r="BG432">
            <v>29132203</v>
          </cell>
          <cell r="BH432">
            <v>27622180</v>
          </cell>
          <cell r="BJ432" t="str">
            <v>SIDI HASSINE</v>
          </cell>
          <cell r="BK432" t="str">
            <v>-</v>
          </cell>
          <cell r="BN432" t="str">
            <v>17001000000237680646</v>
          </cell>
          <cell r="BO432" t="str">
            <v>HAMMAMI HICHEM</v>
          </cell>
          <cell r="BP432">
            <v>431</v>
          </cell>
          <cell r="BU432" t="str">
            <v>Non-Actif</v>
          </cell>
        </row>
        <row r="433">
          <cell r="B433">
            <v>432</v>
          </cell>
          <cell r="C433" t="str">
            <v>Mlle</v>
          </cell>
          <cell r="D433" t="str">
            <v>JABRI SABRINE</v>
          </cell>
          <cell r="E433" t="str">
            <v>SAGE Tunisia</v>
          </cell>
          <cell r="F433" t="str">
            <v>PRODUCTION</v>
          </cell>
          <cell r="G433" t="str">
            <v>Couturière</v>
          </cell>
          <cell r="H433" t="str">
            <v>APT</v>
          </cell>
          <cell r="J433" t="str">
            <v>A</v>
          </cell>
          <cell r="K433" t="str">
            <v>DIRECTS</v>
          </cell>
          <cell r="L433" t="str">
            <v>Variable cost at standard</v>
          </cell>
          <cell r="M433" t="str">
            <v>OUVRIERE SPECIALISE</v>
          </cell>
          <cell r="N433">
            <v>44235</v>
          </cell>
          <cell r="P433">
            <v>-1010</v>
          </cell>
          <cell r="Q433">
            <v>44699</v>
          </cell>
          <cell r="R433" t="str">
            <v>mariage</v>
          </cell>
          <cell r="T433" t="str">
            <v>CDD</v>
          </cell>
          <cell r="U433" t="str">
            <v>Contractuel</v>
          </cell>
          <cell r="V433">
            <v>44652</v>
          </cell>
          <cell r="W433">
            <v>44712</v>
          </cell>
          <cell r="Z433">
            <v>44235</v>
          </cell>
          <cell r="AA433">
            <v>2</v>
          </cell>
          <cell r="AB433">
            <v>2021</v>
          </cell>
          <cell r="AC433">
            <v>2025</v>
          </cell>
          <cell r="AD433">
            <v>4.0777777777777775</v>
          </cell>
          <cell r="AE433" t="str">
            <v>&gt; 4</v>
          </cell>
          <cell r="AF433">
            <v>35258</v>
          </cell>
          <cell r="AG433">
            <v>28.668493150684931</v>
          </cell>
          <cell r="AH433" t="str">
            <v>&gt;25&lt; 35</v>
          </cell>
          <cell r="AI433">
            <v>16579191</v>
          </cell>
          <cell r="AJ433" t="str">
            <v>04</v>
          </cell>
          <cell r="AK433" t="str">
            <v>07974093</v>
          </cell>
          <cell r="AL433">
            <v>43603</v>
          </cell>
          <cell r="AM433" t="str">
            <v>FEMME</v>
          </cell>
          <cell r="AN433" t="str">
            <v>Célibataire</v>
          </cell>
          <cell r="AQ433">
            <v>3</v>
          </cell>
          <cell r="AR433">
            <v>1</v>
          </cell>
          <cell r="AS433">
            <v>44600.25</v>
          </cell>
          <cell r="AT433" t="str">
            <v>Horaire</v>
          </cell>
          <cell r="AU433">
            <v>3.1930000000000001</v>
          </cell>
          <cell r="AV433" t="str">
            <v>07</v>
          </cell>
          <cell r="AW433" t="str">
            <v>50500</v>
          </cell>
          <cell r="AX433" t="str">
            <v>66121664617</v>
          </cell>
          <cell r="AY433" t="str">
            <v>67</v>
          </cell>
          <cell r="AZ433" t="str">
            <v>AMEN BANK</v>
          </cell>
          <cell r="BA433" t="str">
            <v>07505006612166461767</v>
          </cell>
          <cell r="BB433">
            <v>20</v>
          </cell>
          <cell r="BC433" t="str">
            <v>LE POND DU BIZERT KALAAT LANDALOUS</v>
          </cell>
          <cell r="BD433" t="str">
            <v>ARIANA</v>
          </cell>
          <cell r="BE433">
            <v>2022</v>
          </cell>
          <cell r="BG433">
            <v>24447220</v>
          </cell>
          <cell r="BH433">
            <v>28888363</v>
          </cell>
          <cell r="BJ433" t="str">
            <v>PONT DE BIZERT</v>
          </cell>
          <cell r="BK433" t="str">
            <v>A-APT</v>
          </cell>
          <cell r="BN433" t="str">
            <v>07505006612166461767</v>
          </cell>
          <cell r="BO433" t="str">
            <v>JABRI SABRINE</v>
          </cell>
          <cell r="BP433">
            <v>432</v>
          </cell>
          <cell r="BU433" t="str">
            <v>Non-Actif</v>
          </cell>
        </row>
        <row r="434">
          <cell r="B434">
            <v>433</v>
          </cell>
          <cell r="C434" t="str">
            <v>Madame</v>
          </cell>
          <cell r="D434" t="str">
            <v>ZAIRI WAHIBA</v>
          </cell>
          <cell r="E434" t="str">
            <v>SAGE Tunisia</v>
          </cell>
          <cell r="F434" t="str">
            <v>PRODUCTION</v>
          </cell>
          <cell r="G434" t="str">
            <v>Couturière</v>
          </cell>
          <cell r="H434" t="str">
            <v>Panda</v>
          </cell>
          <cell r="I434" t="str">
            <v>HASNA NASRAOUI</v>
          </cell>
          <cell r="J434" t="str">
            <v>A</v>
          </cell>
          <cell r="K434" t="str">
            <v>DIRECTS</v>
          </cell>
          <cell r="L434" t="str">
            <v>Variable cost at standard</v>
          </cell>
          <cell r="M434" t="str">
            <v>OUVRIERE SPECIALISE</v>
          </cell>
          <cell r="N434">
            <v>44235</v>
          </cell>
          <cell r="T434" t="str">
            <v>CDI</v>
          </cell>
          <cell r="U434" t="str">
            <v>Titulaire</v>
          </cell>
          <cell r="V434">
            <v>45658</v>
          </cell>
          <cell r="W434">
            <v>45688</v>
          </cell>
          <cell r="Z434">
            <v>44235</v>
          </cell>
          <cell r="AA434">
            <v>2</v>
          </cell>
          <cell r="AB434">
            <v>2021</v>
          </cell>
          <cell r="AC434">
            <v>2025</v>
          </cell>
          <cell r="AD434">
            <v>4.0777777777777775</v>
          </cell>
          <cell r="AE434" t="str">
            <v>&gt; 4</v>
          </cell>
          <cell r="AF434">
            <v>34210</v>
          </cell>
          <cell r="AG434">
            <v>31.539726027397261</v>
          </cell>
          <cell r="AH434" t="str">
            <v>&gt;25&lt; 35</v>
          </cell>
          <cell r="AI434">
            <v>16937675</v>
          </cell>
          <cell r="AJ434" t="str">
            <v>09</v>
          </cell>
          <cell r="AK434" t="str">
            <v>07967791</v>
          </cell>
          <cell r="AL434">
            <v>41130</v>
          </cell>
          <cell r="AM434" t="str">
            <v>FEMME</v>
          </cell>
          <cell r="AN434" t="str">
            <v>Marié(e)</v>
          </cell>
          <cell r="AO434">
            <v>1</v>
          </cell>
          <cell r="AQ434">
            <v>3</v>
          </cell>
          <cell r="AR434">
            <v>3</v>
          </cell>
          <cell r="AS434">
            <v>45330.75</v>
          </cell>
          <cell r="AT434" t="str">
            <v>Horaire</v>
          </cell>
          <cell r="AU434">
            <v>3.3159999999999998</v>
          </cell>
          <cell r="AV434" t="str">
            <v>08</v>
          </cell>
          <cell r="AW434" t="str">
            <v>09302</v>
          </cell>
          <cell r="AX434" t="str">
            <v>70120004384</v>
          </cell>
          <cell r="AY434" t="str">
            <v>78</v>
          </cell>
          <cell r="AZ434" t="str">
            <v>BIAT</v>
          </cell>
          <cell r="BA434" t="str">
            <v>08093027012000438478</v>
          </cell>
          <cell r="BB434">
            <v>20</v>
          </cell>
          <cell r="BC434" t="str">
            <v>LE POND DU BIZERT KALAAT LANDALOUS</v>
          </cell>
          <cell r="BD434" t="str">
            <v>ARIANA</v>
          </cell>
          <cell r="BE434">
            <v>2022</v>
          </cell>
          <cell r="BG434">
            <v>27778208</v>
          </cell>
          <cell r="BH434">
            <v>26509758</v>
          </cell>
          <cell r="BJ434" t="str">
            <v>PONT DE BIZERT</v>
          </cell>
          <cell r="BK434" t="str">
            <v>A-Panda</v>
          </cell>
          <cell r="BL434" t="str">
            <v>2.1</v>
          </cell>
          <cell r="BN434" t="str">
            <v>08093027012000438478</v>
          </cell>
          <cell r="BO434" t="str">
            <v>ZAIRI WAHIBA</v>
          </cell>
          <cell r="BP434">
            <v>433</v>
          </cell>
          <cell r="BR434">
            <v>433</v>
          </cell>
          <cell r="BT434">
            <v>719</v>
          </cell>
          <cell r="BU434" t="str">
            <v>si</v>
          </cell>
          <cell r="BV434" t="str">
            <v>139 A CP</v>
          </cell>
        </row>
        <row r="435">
          <cell r="B435">
            <v>434</v>
          </cell>
          <cell r="C435" t="str">
            <v>Madame</v>
          </cell>
          <cell r="D435" t="str">
            <v>MHAMDI MABROUKA</v>
          </cell>
          <cell r="E435" t="str">
            <v>SAGE Tunisia</v>
          </cell>
          <cell r="F435" t="str">
            <v>PRODUCTION</v>
          </cell>
          <cell r="G435" t="str">
            <v>Couturière</v>
          </cell>
          <cell r="H435" t="str">
            <v>CP</v>
          </cell>
          <cell r="J435" t="str">
            <v>B</v>
          </cell>
          <cell r="K435" t="str">
            <v>DIRECTS</v>
          </cell>
          <cell r="L435" t="str">
            <v>Variable cost at standard</v>
          </cell>
          <cell r="M435" t="str">
            <v>OUVRIERE SPECIALISE</v>
          </cell>
          <cell r="N435">
            <v>44235</v>
          </cell>
          <cell r="P435">
            <v>-1406</v>
          </cell>
          <cell r="Q435">
            <v>44256</v>
          </cell>
          <cell r="R435" t="str">
            <v xml:space="preserve">abandon de poste </v>
          </cell>
          <cell r="T435" t="str">
            <v>CDD</v>
          </cell>
          <cell r="U435" t="str">
            <v>Contractuel</v>
          </cell>
          <cell r="V435">
            <v>44256</v>
          </cell>
          <cell r="W435">
            <v>44316</v>
          </cell>
          <cell r="Z435">
            <v>44235</v>
          </cell>
          <cell r="AA435">
            <v>2</v>
          </cell>
          <cell r="AB435">
            <v>2021</v>
          </cell>
          <cell r="AC435">
            <v>2025</v>
          </cell>
          <cell r="AD435">
            <v>4.0777777777777775</v>
          </cell>
          <cell r="AE435" t="str">
            <v>&gt; 4</v>
          </cell>
          <cell r="AF435">
            <v>31089</v>
          </cell>
          <cell r="AG435">
            <v>40.090410958904108</v>
          </cell>
          <cell r="AH435" t="str">
            <v>&gt;35&lt; 45</v>
          </cell>
          <cell r="AI435">
            <v>12729516</v>
          </cell>
          <cell r="AJ435" t="str">
            <v>07</v>
          </cell>
          <cell r="AK435" t="str">
            <v>07121328</v>
          </cell>
          <cell r="AL435">
            <v>37719</v>
          </cell>
          <cell r="AM435" t="str">
            <v>FEMME</v>
          </cell>
          <cell r="AN435" t="str">
            <v>Marié(e)</v>
          </cell>
          <cell r="AO435">
            <v>2</v>
          </cell>
          <cell r="AQ435">
            <v>3</v>
          </cell>
          <cell r="AR435">
            <v>1</v>
          </cell>
          <cell r="AS435">
            <v>44600.25</v>
          </cell>
          <cell r="AT435" t="str">
            <v>Horaire</v>
          </cell>
          <cell r="AU435">
            <v>3.1930000000000001</v>
          </cell>
          <cell r="AV435">
            <v>17</v>
          </cell>
          <cell r="AW435" t="str">
            <v>00100</v>
          </cell>
          <cell r="AX435" t="str">
            <v>00000608253</v>
          </cell>
          <cell r="AY435">
            <v>96</v>
          </cell>
          <cell r="AZ435" t="str">
            <v>LA POSTE</v>
          </cell>
          <cell r="BA435" t="str">
            <v>17001000000060825396</v>
          </cell>
          <cell r="BB435">
            <v>20</v>
          </cell>
          <cell r="BC435" t="str">
            <v>8 RUE SALAMA LACANIA</v>
          </cell>
          <cell r="BD435" t="str">
            <v>TUNIS</v>
          </cell>
          <cell r="BG435">
            <v>20193677</v>
          </cell>
          <cell r="BH435">
            <v>22818290</v>
          </cell>
          <cell r="BJ435" t="str">
            <v>JEBAL JELOUD</v>
          </cell>
          <cell r="BK435" t="str">
            <v>B-CP</v>
          </cell>
          <cell r="BN435" t="str">
            <v>17001000000060825396</v>
          </cell>
          <cell r="BO435" t="str">
            <v>MHAMDI MABROUKA</v>
          </cell>
          <cell r="BP435">
            <v>434</v>
          </cell>
          <cell r="BU435" t="str">
            <v>Non-Actif</v>
          </cell>
        </row>
        <row r="436">
          <cell r="B436">
            <v>435</v>
          </cell>
          <cell r="C436" t="str">
            <v>Madame</v>
          </cell>
          <cell r="D436" t="str">
            <v>HELEL HAYET</v>
          </cell>
          <cell r="E436" t="str">
            <v>SAGE Tunisia</v>
          </cell>
          <cell r="F436" t="str">
            <v>PRODUCTION</v>
          </cell>
          <cell r="G436" t="str">
            <v>Couturière</v>
          </cell>
          <cell r="H436">
            <v>965</v>
          </cell>
          <cell r="I436" t="str">
            <v>abdelhalim</v>
          </cell>
          <cell r="J436" t="str">
            <v>B</v>
          </cell>
          <cell r="K436" t="str">
            <v>DIRECTS</v>
          </cell>
          <cell r="L436" t="str">
            <v>Variable cost at standard</v>
          </cell>
          <cell r="M436" t="str">
            <v>OUVRIERE SPECIALISE</v>
          </cell>
          <cell r="N436">
            <v>44235</v>
          </cell>
          <cell r="P436">
            <v>-737</v>
          </cell>
          <cell r="Q436">
            <v>44946</v>
          </cell>
          <cell r="R436" t="str">
            <v>probléme de poste</v>
          </cell>
          <cell r="T436" t="str">
            <v>CDD</v>
          </cell>
          <cell r="U436" t="str">
            <v>Contractuel</v>
          </cell>
          <cell r="V436">
            <v>44927</v>
          </cell>
          <cell r="W436">
            <v>44985</v>
          </cell>
          <cell r="Z436">
            <v>44235</v>
          </cell>
          <cell r="AA436">
            <v>2</v>
          </cell>
          <cell r="AB436">
            <v>2021</v>
          </cell>
          <cell r="AC436">
            <v>2025</v>
          </cell>
          <cell r="AD436">
            <v>4.0777777777777775</v>
          </cell>
          <cell r="AE436" t="str">
            <v>&gt; 4</v>
          </cell>
          <cell r="AF436">
            <v>29638</v>
          </cell>
          <cell r="AG436">
            <v>44.065753424657537</v>
          </cell>
          <cell r="AH436" t="str">
            <v>&gt;35&lt; 45</v>
          </cell>
          <cell r="AI436">
            <v>12537286</v>
          </cell>
          <cell r="AJ436" t="str">
            <v>02</v>
          </cell>
          <cell r="AK436" t="str">
            <v>05883119</v>
          </cell>
          <cell r="AL436">
            <v>36678</v>
          </cell>
          <cell r="AM436" t="str">
            <v>FEMME</v>
          </cell>
          <cell r="AN436" t="str">
            <v>Marié(e)</v>
          </cell>
          <cell r="AO436">
            <v>3</v>
          </cell>
          <cell r="AQ436">
            <v>3</v>
          </cell>
          <cell r="AR436">
            <v>2</v>
          </cell>
          <cell r="AS436">
            <v>44965.5</v>
          </cell>
          <cell r="AT436" t="str">
            <v>Horaire</v>
          </cell>
          <cell r="AU436">
            <v>3.3159999999999998</v>
          </cell>
          <cell r="AV436" t="str">
            <v>17</v>
          </cell>
          <cell r="AW436" t="str">
            <v>00100</v>
          </cell>
          <cell r="AX436" t="str">
            <v>00003084170</v>
          </cell>
          <cell r="AY436" t="str">
            <v>23</v>
          </cell>
          <cell r="AZ436" t="str">
            <v>LA POSTE</v>
          </cell>
          <cell r="BA436" t="str">
            <v>17001000000308417023</v>
          </cell>
          <cell r="BB436">
            <v>20</v>
          </cell>
          <cell r="BC436" t="str">
            <v>28 RUE 10111 OUARDIA 4</v>
          </cell>
          <cell r="BD436" t="str">
            <v>TUNIS</v>
          </cell>
          <cell r="BF436" t="str">
            <v>OK-22</v>
          </cell>
          <cell r="BG436">
            <v>22686914</v>
          </cell>
          <cell r="BH436">
            <v>53866914</v>
          </cell>
          <cell r="BJ436" t="str">
            <v>Arrêt 24</v>
          </cell>
          <cell r="BK436" t="str">
            <v>B-965</v>
          </cell>
          <cell r="BN436" t="str">
            <v>17001000000308417023</v>
          </cell>
          <cell r="BO436" t="str">
            <v>HELEL HAYET</v>
          </cell>
          <cell r="BP436">
            <v>435</v>
          </cell>
          <cell r="BR436" t="e">
            <v>#REF!</v>
          </cell>
          <cell r="BU436" t="str">
            <v>Non-Actif</v>
          </cell>
        </row>
        <row r="437">
          <cell r="B437">
            <v>436</v>
          </cell>
          <cell r="C437" t="str">
            <v>Mlle</v>
          </cell>
          <cell r="D437" t="str">
            <v>KHAMESSI JIHEN</v>
          </cell>
          <cell r="E437" t="str">
            <v>SAGE Tunisia</v>
          </cell>
          <cell r="F437" t="str">
            <v>PRODUCTION</v>
          </cell>
          <cell r="G437" t="str">
            <v>Couturière</v>
          </cell>
          <cell r="H437">
            <v>560</v>
          </cell>
          <cell r="J437" t="str">
            <v>A</v>
          </cell>
          <cell r="K437" t="str">
            <v>DIRECTS</v>
          </cell>
          <cell r="L437" t="str">
            <v>Variable cost at standard</v>
          </cell>
          <cell r="M437" t="str">
            <v>OUVRIERE SPECIALISE</v>
          </cell>
          <cell r="N437">
            <v>44235</v>
          </cell>
          <cell r="P437">
            <v>-980</v>
          </cell>
          <cell r="Q437">
            <v>44682</v>
          </cell>
          <cell r="R437" t="str">
            <v>Autre job</v>
          </cell>
          <cell r="T437" t="str">
            <v>CDD</v>
          </cell>
          <cell r="U437" t="str">
            <v>Contractuel</v>
          </cell>
          <cell r="V437">
            <v>44682</v>
          </cell>
          <cell r="W437">
            <v>44742</v>
          </cell>
          <cell r="Z437">
            <v>44235</v>
          </cell>
          <cell r="AA437">
            <v>2</v>
          </cell>
          <cell r="AB437">
            <v>2021</v>
          </cell>
          <cell r="AC437">
            <v>2025</v>
          </cell>
          <cell r="AD437">
            <v>4.0777777777777775</v>
          </cell>
          <cell r="AE437" t="str">
            <v>&gt; 4</v>
          </cell>
          <cell r="AF437">
            <v>33427</v>
          </cell>
          <cell r="AG437">
            <v>33.684931506849317</v>
          </cell>
          <cell r="AH437" t="str">
            <v>&gt;25&lt; 35</v>
          </cell>
          <cell r="AI437">
            <v>16717048</v>
          </cell>
          <cell r="AJ437" t="str">
            <v>05</v>
          </cell>
          <cell r="AK437" t="str">
            <v>07182579</v>
          </cell>
          <cell r="AL437">
            <v>41892</v>
          </cell>
          <cell r="AM437" t="str">
            <v>FEMME</v>
          </cell>
          <cell r="AN437" t="str">
            <v>Célibataire</v>
          </cell>
          <cell r="AQ437">
            <v>3</v>
          </cell>
          <cell r="AR437">
            <v>1</v>
          </cell>
          <cell r="AS437">
            <v>44600.25</v>
          </cell>
          <cell r="AT437" t="str">
            <v>Horaire</v>
          </cell>
          <cell r="AU437">
            <v>3.1930000000000001</v>
          </cell>
          <cell r="AV437" t="str">
            <v>04</v>
          </cell>
          <cell r="AW437" t="str">
            <v>11918</v>
          </cell>
          <cell r="AX437" t="str">
            <v>70071276414</v>
          </cell>
          <cell r="AY437" t="str">
            <v>54</v>
          </cell>
          <cell r="AZ437" t="str">
            <v>ATTIJARI BANK</v>
          </cell>
          <cell r="BA437" t="str">
            <v>04119187007127641454</v>
          </cell>
          <cell r="BB437">
            <v>20</v>
          </cell>
          <cell r="BC437" t="str">
            <v>8 RUE MAHMOUD MATRI CITE FARHAT HACHED</v>
          </cell>
          <cell r="BD437" t="str">
            <v>NAASSEN</v>
          </cell>
          <cell r="BE437">
            <v>1135</v>
          </cell>
          <cell r="BG437">
            <v>54659308</v>
          </cell>
          <cell r="BH437">
            <v>20850659</v>
          </cell>
          <cell r="BJ437" t="str">
            <v>MARCHE DE GROS</v>
          </cell>
          <cell r="BK437" t="str">
            <v>A-560</v>
          </cell>
          <cell r="BN437" t="str">
            <v>04119187007127641454</v>
          </cell>
          <cell r="BO437" t="str">
            <v>KHAMESSI JIHEN</v>
          </cell>
          <cell r="BP437">
            <v>436</v>
          </cell>
          <cell r="BU437" t="str">
            <v>Non-Actif</v>
          </cell>
        </row>
        <row r="438">
          <cell r="B438">
            <v>437</v>
          </cell>
          <cell r="C438" t="str">
            <v>Mlle</v>
          </cell>
          <cell r="D438" t="str">
            <v>FERJANI FATEN</v>
          </cell>
          <cell r="E438" t="str">
            <v>SAGE Tunisia</v>
          </cell>
          <cell r="F438" t="str">
            <v>PRODUCTION</v>
          </cell>
          <cell r="G438" t="str">
            <v>Couturière</v>
          </cell>
          <cell r="H438" t="str">
            <v>AP-T</v>
          </cell>
          <cell r="J438" t="str">
            <v>B</v>
          </cell>
          <cell r="K438" t="str">
            <v>DIRECTS</v>
          </cell>
          <cell r="L438" t="str">
            <v>Variable cost at standard</v>
          </cell>
          <cell r="M438" t="str">
            <v>OUVRIERE SPECIALISE</v>
          </cell>
          <cell r="N438">
            <v>44236</v>
          </cell>
          <cell r="O438" t="str">
            <v>OK</v>
          </cell>
          <cell r="P438">
            <v>-1467</v>
          </cell>
          <cell r="Q438">
            <v>44244</v>
          </cell>
          <cell r="R438" t="str">
            <v>Probléme de transport</v>
          </cell>
          <cell r="T438" t="str">
            <v>CDD</v>
          </cell>
          <cell r="U438" t="str">
            <v>Contractuel</v>
          </cell>
          <cell r="V438">
            <v>44236</v>
          </cell>
          <cell r="W438">
            <v>44255</v>
          </cell>
          <cell r="Z438">
            <v>44236</v>
          </cell>
          <cell r="AA438">
            <v>2</v>
          </cell>
          <cell r="AB438">
            <v>2021</v>
          </cell>
          <cell r="AC438">
            <v>2025</v>
          </cell>
          <cell r="AD438">
            <v>4.0750000000000002</v>
          </cell>
          <cell r="AE438" t="str">
            <v>&gt; 4</v>
          </cell>
          <cell r="AF438">
            <v>30548</v>
          </cell>
          <cell r="AG438">
            <v>41.57260273972603</v>
          </cell>
          <cell r="AH438" t="str">
            <v>&gt;35&lt; 45</v>
          </cell>
          <cell r="AI438">
            <v>12661409</v>
          </cell>
          <cell r="AJ438" t="str">
            <v>02</v>
          </cell>
          <cell r="AK438" t="str">
            <v>07363002</v>
          </cell>
          <cell r="AL438">
            <v>36963</v>
          </cell>
          <cell r="AM438" t="str">
            <v>FEMME</v>
          </cell>
          <cell r="AN438" t="str">
            <v>Célibataire</v>
          </cell>
          <cell r="AQ438">
            <v>3</v>
          </cell>
          <cell r="AR438">
            <v>1</v>
          </cell>
          <cell r="AS438">
            <v>44601.25</v>
          </cell>
          <cell r="AT438" t="str">
            <v>Horaire</v>
          </cell>
          <cell r="AU438">
            <v>3.1930000000000001</v>
          </cell>
          <cell r="AV438" t="str">
            <v>08</v>
          </cell>
          <cell r="AW438">
            <v>14103</v>
          </cell>
          <cell r="AX438">
            <v>10220012890</v>
          </cell>
          <cell r="AY438">
            <v>87</v>
          </cell>
          <cell r="AZ438" t="str">
            <v>BIAT</v>
          </cell>
          <cell r="BA438" t="str">
            <v>08141031022001289087</v>
          </cell>
          <cell r="BB438">
            <v>20</v>
          </cell>
          <cell r="BC438" t="str">
            <v>MSAADINE BORJ EL AMRI</v>
          </cell>
          <cell r="BD438" t="str">
            <v>MANOUBA</v>
          </cell>
          <cell r="BE438">
            <v>1142</v>
          </cell>
          <cell r="BG438">
            <v>96099330</v>
          </cell>
          <cell r="BJ438" t="str">
            <v>BORJ EL AMRI</v>
          </cell>
          <cell r="BK438" t="str">
            <v>B-AP-T</v>
          </cell>
          <cell r="BN438" t="str">
            <v>08141031022001289087</v>
          </cell>
          <cell r="BO438" t="str">
            <v>FERJANI FATEN</v>
          </cell>
          <cell r="BP438">
            <v>437</v>
          </cell>
          <cell r="BR438" t="str">
            <v>ok pour réintegration RDV 18/07</v>
          </cell>
          <cell r="BU438" t="str">
            <v>Non-Actif</v>
          </cell>
        </row>
        <row r="439">
          <cell r="B439">
            <v>438</v>
          </cell>
          <cell r="C439" t="str">
            <v>Madame</v>
          </cell>
          <cell r="D439" t="str">
            <v>ZOUAGHI MONIA</v>
          </cell>
          <cell r="E439" t="str">
            <v>SAGE Tunisia</v>
          </cell>
          <cell r="F439" t="str">
            <v>PRODUCTION</v>
          </cell>
          <cell r="G439" t="str">
            <v>Couturière</v>
          </cell>
          <cell r="H439">
            <v>560</v>
          </cell>
          <cell r="I439" t="str">
            <v>Issam Ouni</v>
          </cell>
          <cell r="J439" t="str">
            <v>B</v>
          </cell>
          <cell r="K439" t="str">
            <v>DIRECTS</v>
          </cell>
          <cell r="L439" t="str">
            <v>Variable cost at standard</v>
          </cell>
          <cell r="M439" t="str">
            <v>OUVRIERE SPECIALISE</v>
          </cell>
          <cell r="N439">
            <v>44246</v>
          </cell>
          <cell r="P439">
            <v>-584</v>
          </cell>
          <cell r="Q439">
            <v>45138</v>
          </cell>
          <cell r="R439" t="str">
            <v>fin de contrat</v>
          </cell>
          <cell r="S439" t="str">
            <v>suite ABS &amp;comportement</v>
          </cell>
          <cell r="T439" t="str">
            <v>CDD</v>
          </cell>
          <cell r="U439" t="str">
            <v>Contractuel</v>
          </cell>
          <cell r="V439">
            <v>44986</v>
          </cell>
          <cell r="W439">
            <v>45138</v>
          </cell>
          <cell r="Z439">
            <v>44246</v>
          </cell>
          <cell r="AA439">
            <v>2</v>
          </cell>
          <cell r="AB439">
            <v>2021</v>
          </cell>
          <cell r="AC439">
            <v>2025</v>
          </cell>
          <cell r="AD439">
            <v>4.0472222222222225</v>
          </cell>
          <cell r="AE439" t="str">
            <v>&gt; 4</v>
          </cell>
          <cell r="AF439">
            <v>30427</v>
          </cell>
          <cell r="AG439">
            <v>41.904109589041099</v>
          </cell>
          <cell r="AH439" t="str">
            <v>&gt;35&lt; 45</v>
          </cell>
          <cell r="AI439">
            <v>12884616</v>
          </cell>
          <cell r="AJ439" t="str">
            <v>09</v>
          </cell>
          <cell r="AK439" t="str">
            <v>07350399</v>
          </cell>
          <cell r="AL439">
            <v>42584</v>
          </cell>
          <cell r="AM439" t="str">
            <v>FEMME</v>
          </cell>
          <cell r="AN439" t="str">
            <v>Marié(e)</v>
          </cell>
          <cell r="AO439">
            <v>2</v>
          </cell>
          <cell r="AQ439">
            <v>3</v>
          </cell>
          <cell r="AR439">
            <v>3</v>
          </cell>
          <cell r="AS439">
            <v>45341.75</v>
          </cell>
          <cell r="AT439" t="str">
            <v>Horaire</v>
          </cell>
          <cell r="AU439">
            <v>3.3159999999999998</v>
          </cell>
          <cell r="AV439" t="str">
            <v>08</v>
          </cell>
          <cell r="AW439" t="str">
            <v>08102</v>
          </cell>
          <cell r="AX439" t="str">
            <v>30820025232</v>
          </cell>
          <cell r="AY439" t="str">
            <v>11</v>
          </cell>
          <cell r="AZ439" t="str">
            <v>BIAT</v>
          </cell>
          <cell r="BA439" t="str">
            <v>08081023082002523211</v>
          </cell>
          <cell r="BB439">
            <v>20</v>
          </cell>
          <cell r="BC439" t="str">
            <v>18 RUE HASSEN BELKHOUJA CITE BOUGATFA</v>
          </cell>
          <cell r="BD439" t="str">
            <v>SIDI HASSINE</v>
          </cell>
          <cell r="BG439">
            <v>23525146</v>
          </cell>
          <cell r="BH439">
            <v>26695348</v>
          </cell>
          <cell r="BJ439" t="str">
            <v>BEN DAHHA</v>
          </cell>
          <cell r="BK439" t="str">
            <v>B-560</v>
          </cell>
          <cell r="BL439" t="str">
            <v>2.1</v>
          </cell>
          <cell r="BN439" t="str">
            <v>08081023082002523211</v>
          </cell>
          <cell r="BO439" t="str">
            <v>ZOUAGHI MONIA</v>
          </cell>
          <cell r="BP439">
            <v>438</v>
          </cell>
          <cell r="BR439">
            <v>438</v>
          </cell>
          <cell r="BU439" t="str">
            <v>Non-Actif</v>
          </cell>
        </row>
        <row r="440">
          <cell r="B440">
            <v>439</v>
          </cell>
          <cell r="C440" t="str">
            <v>Madame</v>
          </cell>
          <cell r="D440" t="str">
            <v>BENMOHAMED KHAOULA</v>
          </cell>
          <cell r="E440" t="str">
            <v>SAGE Tunisia</v>
          </cell>
          <cell r="F440" t="str">
            <v>PRODUCTION</v>
          </cell>
          <cell r="G440" t="str">
            <v>Couturière</v>
          </cell>
          <cell r="H440" t="str">
            <v>SA</v>
          </cell>
          <cell r="J440" t="str">
            <v>B</v>
          </cell>
          <cell r="K440" t="str">
            <v>DIRECTS</v>
          </cell>
          <cell r="L440" t="str">
            <v>Variable cost at standard</v>
          </cell>
          <cell r="M440" t="str">
            <v>OUVRIERE SPECIALISE</v>
          </cell>
          <cell r="N440">
            <v>44246</v>
          </cell>
          <cell r="P440">
            <v>-1436</v>
          </cell>
          <cell r="Q440">
            <v>44280</v>
          </cell>
          <cell r="R440" t="str">
            <v xml:space="preserve">abandon de poste </v>
          </cell>
          <cell r="T440" t="str">
            <v>CDD</v>
          </cell>
          <cell r="U440" t="str">
            <v>Contractuel</v>
          </cell>
          <cell r="V440">
            <v>44246</v>
          </cell>
          <cell r="W440">
            <v>44286</v>
          </cell>
          <cell r="Z440">
            <v>44246</v>
          </cell>
          <cell r="AA440">
            <v>2</v>
          </cell>
          <cell r="AB440">
            <v>2021</v>
          </cell>
          <cell r="AC440">
            <v>2025</v>
          </cell>
          <cell r="AD440">
            <v>4.0472222222222225</v>
          </cell>
          <cell r="AE440" t="str">
            <v>&gt; 4</v>
          </cell>
          <cell r="AF440">
            <v>32879</v>
          </cell>
          <cell r="AG440">
            <v>35.186301369863017</v>
          </cell>
          <cell r="AH440" t="str">
            <v>&gt;35&lt; 45</v>
          </cell>
          <cell r="AI440">
            <v>16256568</v>
          </cell>
          <cell r="AJ440" t="str">
            <v>04</v>
          </cell>
          <cell r="AK440" t="str">
            <v>04830284</v>
          </cell>
          <cell r="AL440">
            <v>40123</v>
          </cell>
          <cell r="AM440" t="str">
            <v>FEMME</v>
          </cell>
          <cell r="AN440" t="str">
            <v>Marié(e)</v>
          </cell>
          <cell r="AO440">
            <v>2</v>
          </cell>
          <cell r="AQ440">
            <v>3</v>
          </cell>
          <cell r="AR440">
            <v>1</v>
          </cell>
          <cell r="AS440">
            <v>44611.25</v>
          </cell>
          <cell r="AT440" t="str">
            <v>Horaire</v>
          </cell>
          <cell r="AU440">
            <v>3.1930000000000001</v>
          </cell>
          <cell r="AV440" t="str">
            <v>08</v>
          </cell>
          <cell r="AW440">
            <v>20100</v>
          </cell>
          <cell r="AX440" t="str">
            <v>05540055078</v>
          </cell>
          <cell r="AY440">
            <v>76</v>
          </cell>
          <cell r="AZ440" t="str">
            <v>BIAT</v>
          </cell>
          <cell r="BA440" t="str">
            <v>08201000554005507876</v>
          </cell>
          <cell r="BB440">
            <v>20</v>
          </cell>
          <cell r="BC440" t="str">
            <v>13 RUE 4968 CITE EL FATH</v>
          </cell>
          <cell r="BD440" t="str">
            <v>SEDJOUMI</v>
          </cell>
          <cell r="BG440">
            <v>24426356</v>
          </cell>
          <cell r="BH440">
            <v>92452412</v>
          </cell>
          <cell r="BJ440" t="str">
            <v>SIDI HASSINE</v>
          </cell>
          <cell r="BK440" t="str">
            <v>B-SA</v>
          </cell>
          <cell r="BN440" t="str">
            <v>08201000554005507876</v>
          </cell>
          <cell r="BO440" t="str">
            <v>BENMOHAMED KHAOULA</v>
          </cell>
          <cell r="BP440">
            <v>439</v>
          </cell>
          <cell r="BU440" t="str">
            <v>Non-Actif</v>
          </cell>
        </row>
        <row r="441">
          <cell r="B441">
            <v>440</v>
          </cell>
          <cell r="C441" t="str">
            <v>Mlle</v>
          </cell>
          <cell r="D441" t="str">
            <v>ABBESSI ZOUHOUR</v>
          </cell>
          <cell r="E441" t="str">
            <v>SAGE Tunisia</v>
          </cell>
          <cell r="F441" t="str">
            <v>PRODUCTION</v>
          </cell>
          <cell r="G441" t="str">
            <v>Couturière</v>
          </cell>
          <cell r="H441">
            <v>560</v>
          </cell>
          <cell r="I441" t="str">
            <v>Mabrourk Ben Moussa</v>
          </cell>
          <cell r="J441" t="str">
            <v>A</v>
          </cell>
          <cell r="K441" t="str">
            <v>DIRECTS</v>
          </cell>
          <cell r="L441" t="str">
            <v>Variable cost at standard</v>
          </cell>
          <cell r="M441" t="str">
            <v>OUVRIERE SPECIALISE</v>
          </cell>
          <cell r="N441">
            <v>44246</v>
          </cell>
          <cell r="P441">
            <v>-737</v>
          </cell>
          <cell r="Q441">
            <v>44927</v>
          </cell>
          <cell r="R441" t="str">
            <v>personnel</v>
          </cell>
          <cell r="T441" t="str">
            <v>CDD</v>
          </cell>
          <cell r="U441" t="str">
            <v>Contractuel</v>
          </cell>
          <cell r="V441">
            <v>44927</v>
          </cell>
          <cell r="W441">
            <v>44985</v>
          </cell>
          <cell r="Z441">
            <v>44246</v>
          </cell>
          <cell r="AA441">
            <v>2</v>
          </cell>
          <cell r="AB441">
            <v>2021</v>
          </cell>
          <cell r="AC441">
            <v>2025</v>
          </cell>
          <cell r="AD441">
            <v>4.0472222222222225</v>
          </cell>
          <cell r="AE441" t="str">
            <v>&gt; 4</v>
          </cell>
          <cell r="AF441">
            <v>36244</v>
          </cell>
          <cell r="AG441">
            <v>25.967123287671232</v>
          </cell>
          <cell r="AH441" t="str">
            <v>&gt;25&lt; 35</v>
          </cell>
          <cell r="AI441">
            <v>17211546</v>
          </cell>
          <cell r="AJ441" t="str">
            <v>05</v>
          </cell>
          <cell r="AK441">
            <v>12694474</v>
          </cell>
          <cell r="AL441">
            <v>42693</v>
          </cell>
          <cell r="AM441" t="str">
            <v>FEMME</v>
          </cell>
          <cell r="AN441" t="str">
            <v>Célibataire</v>
          </cell>
          <cell r="AQ441">
            <v>3</v>
          </cell>
          <cell r="AR441">
            <v>2</v>
          </cell>
          <cell r="AS441">
            <v>44976.5</v>
          </cell>
          <cell r="AT441" t="str">
            <v>Horaire</v>
          </cell>
          <cell r="AU441">
            <v>3.3159999999999998</v>
          </cell>
          <cell r="AV441" t="str">
            <v>17</v>
          </cell>
          <cell r="AW441">
            <v>60600</v>
          </cell>
          <cell r="AX441" t="str">
            <v>00002561292</v>
          </cell>
          <cell r="AY441" t="str">
            <v>05</v>
          </cell>
          <cell r="AZ441" t="str">
            <v>LA POSTE</v>
          </cell>
          <cell r="BA441" t="str">
            <v>17606000000256129205</v>
          </cell>
          <cell r="BB441">
            <v>20</v>
          </cell>
          <cell r="BC441" t="str">
            <v>537 AVENU BARCELONE CITE ENNASSIM</v>
          </cell>
          <cell r="BD441" t="str">
            <v>MHAMDIA</v>
          </cell>
          <cell r="BF441" t="str">
            <v>OK-21</v>
          </cell>
          <cell r="BG441">
            <v>51076668</v>
          </cell>
          <cell r="BH441">
            <v>24216437</v>
          </cell>
          <cell r="BJ441" t="str">
            <v>MHAMDIA</v>
          </cell>
          <cell r="BK441" t="str">
            <v>A-560</v>
          </cell>
          <cell r="BN441" t="str">
            <v>17606000000256129205</v>
          </cell>
          <cell r="BO441" t="str">
            <v>ABBESSI ZOUHOUR</v>
          </cell>
          <cell r="BP441">
            <v>440</v>
          </cell>
          <cell r="BR441" t="e">
            <v>#REF!</v>
          </cell>
          <cell r="BU441" t="str">
            <v>Non-Actif</v>
          </cell>
        </row>
        <row r="442">
          <cell r="B442">
            <v>441</v>
          </cell>
          <cell r="C442" t="str">
            <v>Monsieur</v>
          </cell>
          <cell r="D442" t="str">
            <v>NOURI WASSIM</v>
          </cell>
          <cell r="E442" t="str">
            <v>SAGE Tunisia</v>
          </cell>
          <cell r="F442" t="str">
            <v>INGENIERIE</v>
          </cell>
          <cell r="G442" t="str">
            <v>TECHNICIEN CAO &amp; Méthodes</v>
          </cell>
          <cell r="K442" t="str">
            <v>CADRE</v>
          </cell>
          <cell r="L442" t="str">
            <v>Manufacturing Fixed</v>
          </cell>
          <cell r="M442" t="str">
            <v>TECHNICIEN CAO</v>
          </cell>
          <cell r="N442">
            <v>44246</v>
          </cell>
          <cell r="P442" t="str">
            <v/>
          </cell>
          <cell r="T442" t="str">
            <v>CDI</v>
          </cell>
          <cell r="U442" t="str">
            <v>Titulaire</v>
          </cell>
          <cell r="Z442">
            <v>44246</v>
          </cell>
          <cell r="AA442">
            <v>2</v>
          </cell>
          <cell r="AB442">
            <v>2021</v>
          </cell>
          <cell r="AC442">
            <v>2025</v>
          </cell>
          <cell r="AD442">
            <v>4.0472222222222225</v>
          </cell>
          <cell r="AE442" t="str">
            <v>&gt; 4</v>
          </cell>
          <cell r="AF442">
            <v>31759</v>
          </cell>
          <cell r="AG442">
            <v>38.254794520547946</v>
          </cell>
          <cell r="AH442" t="str">
            <v>&gt;35&lt; 45</v>
          </cell>
          <cell r="AI442">
            <v>16717043</v>
          </cell>
          <cell r="AJ442" t="str">
            <v>00</v>
          </cell>
          <cell r="AK442" t="str">
            <v>08372600</v>
          </cell>
          <cell r="AL442">
            <v>43213</v>
          </cell>
          <cell r="AM442" t="str">
            <v>HOMME</v>
          </cell>
          <cell r="AN442" t="str">
            <v>Marié(e)</v>
          </cell>
          <cell r="AO442">
            <v>1</v>
          </cell>
          <cell r="AQ442">
            <v>14</v>
          </cell>
          <cell r="AR442">
            <v>3</v>
          </cell>
          <cell r="AS442">
            <v>45341.75</v>
          </cell>
          <cell r="AT442" t="str">
            <v>Mensuel</v>
          </cell>
          <cell r="AU442">
            <v>1500</v>
          </cell>
          <cell r="AV442" t="str">
            <v>08</v>
          </cell>
          <cell r="AW442" t="str">
            <v>12502</v>
          </cell>
          <cell r="AX442" t="str">
            <v>80920018583</v>
          </cell>
          <cell r="AY442" t="str">
            <v>25</v>
          </cell>
          <cell r="AZ442" t="str">
            <v>BIAT</v>
          </cell>
          <cell r="BA442" t="str">
            <v>08125028092001858325</v>
          </cell>
          <cell r="BB442">
            <v>20</v>
          </cell>
          <cell r="BC442" t="str">
            <v>95 RUE BJEYA CITE ENNARJESS MOUROUJ 3</v>
          </cell>
          <cell r="BD442" t="str">
            <v>BEN AROUS</v>
          </cell>
          <cell r="BG442">
            <v>23906485</v>
          </cell>
          <cell r="BH442">
            <v>54053136</v>
          </cell>
          <cell r="BI442">
            <v>98137104</v>
          </cell>
          <cell r="BK442" t="str">
            <v>CADRE</v>
          </cell>
          <cell r="BN442" t="str">
            <v>08125028092001858325</v>
          </cell>
          <cell r="BO442" t="str">
            <v>NOURI WASSIM</v>
          </cell>
          <cell r="BP442">
            <v>441</v>
          </cell>
          <cell r="BR442" t="e">
            <v>#N/A</v>
          </cell>
          <cell r="BU442" t="str">
            <v>si</v>
          </cell>
        </row>
        <row r="443">
          <cell r="B443">
            <v>442</v>
          </cell>
          <cell r="C443" t="str">
            <v>Monsieur</v>
          </cell>
          <cell r="D443" t="str">
            <v>BEN TILI GHASSEN</v>
          </cell>
          <cell r="E443" t="str">
            <v>SAGE Tunisia</v>
          </cell>
          <cell r="F443" t="str">
            <v>MAINTENANCE</v>
          </cell>
          <cell r="G443" t="str">
            <v>TECHNICIEN</v>
          </cell>
          <cell r="H443" t="str">
            <v>MAINTENANCE</v>
          </cell>
          <cell r="K443" t="str">
            <v>INDIRECTS</v>
          </cell>
          <cell r="L443" t="str">
            <v>Manufacturing Fixed</v>
          </cell>
          <cell r="M443" t="str">
            <v>TECHNICIEN</v>
          </cell>
          <cell r="N443">
            <v>44258</v>
          </cell>
          <cell r="P443" t="str">
            <v/>
          </cell>
          <cell r="T443" t="str">
            <v>CDI</v>
          </cell>
          <cell r="U443" t="str">
            <v>Titulaire</v>
          </cell>
          <cell r="Z443">
            <v>44258</v>
          </cell>
          <cell r="AA443">
            <v>3</v>
          </cell>
          <cell r="AB443">
            <v>2021</v>
          </cell>
          <cell r="AC443">
            <v>2025</v>
          </cell>
          <cell r="AD443">
            <v>4.0083333333333337</v>
          </cell>
          <cell r="AE443" t="str">
            <v>&gt; 4</v>
          </cell>
          <cell r="AF443">
            <v>33141</v>
          </cell>
          <cell r="AG443">
            <v>34.468493150684928</v>
          </cell>
          <cell r="AH443" t="str">
            <v>&gt;25&lt; 35</v>
          </cell>
          <cell r="AI443">
            <v>17305819</v>
          </cell>
          <cell r="AJ443" t="str">
            <v>05</v>
          </cell>
          <cell r="AK443" t="str">
            <v>09610588</v>
          </cell>
          <cell r="AL443">
            <v>42663</v>
          </cell>
          <cell r="AM443" t="str">
            <v>HOMME</v>
          </cell>
          <cell r="AN443" t="str">
            <v>Célibataire</v>
          </cell>
          <cell r="AQ443">
            <v>7</v>
          </cell>
          <cell r="AR443">
            <v>3</v>
          </cell>
          <cell r="AS443">
            <v>45353.75</v>
          </cell>
          <cell r="AT443" t="str">
            <v>Mensuel</v>
          </cell>
          <cell r="AU443">
            <v>1200</v>
          </cell>
          <cell r="AV443" t="str">
            <v>08</v>
          </cell>
          <cell r="AW443" t="str">
            <v>01901</v>
          </cell>
          <cell r="AX443" t="str">
            <v>10220049418</v>
          </cell>
          <cell r="AY443" t="str">
            <v>07</v>
          </cell>
          <cell r="AZ443" t="str">
            <v>BIAT</v>
          </cell>
          <cell r="BA443" t="str">
            <v>08019011022004941807</v>
          </cell>
          <cell r="BB443">
            <v>20</v>
          </cell>
          <cell r="BC443" t="str">
            <v>2 RUE HEDI JOUINI HAMMAM CHAT</v>
          </cell>
          <cell r="BD443" t="str">
            <v>BEN AROUS</v>
          </cell>
          <cell r="BG443">
            <v>24242929</v>
          </cell>
          <cell r="BI443">
            <v>98137106</v>
          </cell>
          <cell r="BJ443" t="str">
            <v>HAMMAM ECHAT</v>
          </cell>
          <cell r="BK443" t="str">
            <v>-MAINTENANCE</v>
          </cell>
          <cell r="BN443" t="str">
            <v>08019011022004941807</v>
          </cell>
          <cell r="BO443" t="str">
            <v>BEN TILI GHASSEN</v>
          </cell>
          <cell r="BP443">
            <v>442</v>
          </cell>
          <cell r="BR443" t="e">
            <v>#N/A</v>
          </cell>
          <cell r="BU443" t="str">
            <v>si</v>
          </cell>
          <cell r="BV443" t="str">
            <v>MAINTENANCE</v>
          </cell>
        </row>
        <row r="444">
          <cell r="B444">
            <v>443</v>
          </cell>
          <cell r="C444" t="str">
            <v>Madame</v>
          </cell>
          <cell r="D444" t="str">
            <v>OUERGHI SALWA</v>
          </cell>
          <cell r="E444" t="str">
            <v>SAGE Tunisia</v>
          </cell>
          <cell r="F444" t="str">
            <v>PRODUCTION</v>
          </cell>
          <cell r="G444" t="str">
            <v>Couturière</v>
          </cell>
          <cell r="H444" t="str">
            <v>APT-OPEL</v>
          </cell>
          <cell r="J444" t="str">
            <v>B</v>
          </cell>
          <cell r="K444" t="str">
            <v>DIRECTS</v>
          </cell>
          <cell r="L444" t="str">
            <v>Variable cost at standard</v>
          </cell>
          <cell r="M444" t="str">
            <v>OUVRIERE SPECIALISE</v>
          </cell>
          <cell r="N444">
            <v>44246</v>
          </cell>
          <cell r="P444">
            <v>-1375</v>
          </cell>
          <cell r="Q444">
            <v>44294</v>
          </cell>
          <cell r="R444" t="str">
            <v>Probléme de transport</v>
          </cell>
          <cell r="T444" t="str">
            <v>CDD</v>
          </cell>
          <cell r="U444" t="str">
            <v>Contractuel</v>
          </cell>
          <cell r="V444">
            <v>44287</v>
          </cell>
          <cell r="W444">
            <v>44347</v>
          </cell>
          <cell r="Z444">
            <v>44246</v>
          </cell>
          <cell r="AA444">
            <v>2</v>
          </cell>
          <cell r="AB444">
            <v>2021</v>
          </cell>
          <cell r="AC444">
            <v>2025</v>
          </cell>
          <cell r="AD444">
            <v>4.0472222222222225</v>
          </cell>
          <cell r="AE444" t="str">
            <v>&gt; 4</v>
          </cell>
          <cell r="AF444">
            <v>28709</v>
          </cell>
          <cell r="AG444">
            <v>46.610958904109587</v>
          </cell>
          <cell r="AH444" t="str">
            <v>&gt;45&lt; 55</v>
          </cell>
          <cell r="AI444">
            <v>12302528</v>
          </cell>
          <cell r="AJ444" t="str">
            <v>09</v>
          </cell>
          <cell r="AK444" t="str">
            <v>07053724</v>
          </cell>
          <cell r="AL444">
            <v>43050</v>
          </cell>
          <cell r="AM444" t="str">
            <v>FEMME</v>
          </cell>
          <cell r="AN444" t="str">
            <v>Divorcée</v>
          </cell>
          <cell r="AO444">
            <v>1</v>
          </cell>
          <cell r="AQ444">
            <v>3</v>
          </cell>
          <cell r="AR444">
            <v>1</v>
          </cell>
          <cell r="AS444">
            <v>44611.25</v>
          </cell>
          <cell r="AT444" t="str">
            <v>Horaire</v>
          </cell>
          <cell r="AU444">
            <v>3.1930000000000001</v>
          </cell>
          <cell r="AV444">
            <v>17</v>
          </cell>
          <cell r="AW444" t="str">
            <v>00100</v>
          </cell>
          <cell r="AX444" t="str">
            <v>00001677775</v>
          </cell>
          <cell r="AY444">
            <v>96</v>
          </cell>
          <cell r="AZ444" t="str">
            <v>LA POSTE</v>
          </cell>
          <cell r="BA444" t="str">
            <v>17001000000167777596</v>
          </cell>
          <cell r="BB444">
            <v>20</v>
          </cell>
          <cell r="BC444" t="str">
            <v>16 RUE EL JEM CITE ENNASR</v>
          </cell>
          <cell r="BD444" t="str">
            <v>NAASSEN</v>
          </cell>
          <cell r="BE444">
            <v>1135</v>
          </cell>
          <cell r="BG444">
            <v>24356574</v>
          </cell>
          <cell r="BH444">
            <v>28341564</v>
          </cell>
          <cell r="BJ444" t="str">
            <v>NAASSEN</v>
          </cell>
          <cell r="BK444" t="str">
            <v>B-APT-OPEL</v>
          </cell>
          <cell r="BN444" t="str">
            <v>17001000000167777596</v>
          </cell>
          <cell r="BO444" t="str">
            <v>OUERGHI SALWA</v>
          </cell>
          <cell r="BP444">
            <v>443</v>
          </cell>
          <cell r="BU444" t="str">
            <v>Non-Actif</v>
          </cell>
        </row>
        <row r="445">
          <cell r="B445">
            <v>444</v>
          </cell>
          <cell r="C445" t="str">
            <v>Mlle</v>
          </cell>
          <cell r="D445" t="str">
            <v>RIAHI BASMA</v>
          </cell>
          <cell r="E445" t="str">
            <v>SAGE Tunisia</v>
          </cell>
          <cell r="F445" t="str">
            <v>PRODUCTION</v>
          </cell>
          <cell r="G445" t="str">
            <v>Couturière</v>
          </cell>
          <cell r="H445" t="str">
            <v>AP-T</v>
          </cell>
          <cell r="J445" t="str">
            <v>B</v>
          </cell>
          <cell r="K445" t="str">
            <v>DIRECTS</v>
          </cell>
          <cell r="L445" t="str">
            <v>Variable cost at standard</v>
          </cell>
          <cell r="M445" t="str">
            <v>OUVRIERE SPECIALISE</v>
          </cell>
          <cell r="N445">
            <v>44249</v>
          </cell>
          <cell r="P445">
            <v>-1436</v>
          </cell>
          <cell r="Q445">
            <v>44256</v>
          </cell>
          <cell r="R445" t="str">
            <v xml:space="preserve">abandon de poste </v>
          </cell>
          <cell r="T445" t="str">
            <v>CDD</v>
          </cell>
          <cell r="U445" t="str">
            <v>Contractuel</v>
          </cell>
          <cell r="V445">
            <v>44249</v>
          </cell>
          <cell r="W445">
            <v>44286</v>
          </cell>
          <cell r="Z445">
            <v>44249</v>
          </cell>
          <cell r="AA445">
            <v>2</v>
          </cell>
          <cell r="AB445">
            <v>2021</v>
          </cell>
          <cell r="AC445">
            <v>2025</v>
          </cell>
          <cell r="AD445">
            <v>4.0388888888888888</v>
          </cell>
          <cell r="AE445" t="str">
            <v>&gt; 4</v>
          </cell>
          <cell r="AF445">
            <v>34808</v>
          </cell>
          <cell r="AG445">
            <v>29.901369863013699</v>
          </cell>
          <cell r="AH445" t="str">
            <v>&gt;25&lt; 35</v>
          </cell>
          <cell r="AI445">
            <v>16795293</v>
          </cell>
          <cell r="AJ445" t="str">
            <v>03</v>
          </cell>
          <cell r="AK445">
            <v>11651128</v>
          </cell>
          <cell r="AL445">
            <v>41676</v>
          </cell>
          <cell r="AM445" t="str">
            <v>FEMME</v>
          </cell>
          <cell r="AN445" t="str">
            <v>Célibataire</v>
          </cell>
          <cell r="AQ445">
            <v>3</v>
          </cell>
          <cell r="AR445">
            <v>1</v>
          </cell>
          <cell r="AS445">
            <v>44614.25</v>
          </cell>
          <cell r="AT445" t="str">
            <v>Horaire</v>
          </cell>
          <cell r="AU445">
            <v>3.1930000000000001</v>
          </cell>
          <cell r="AV445">
            <v>17</v>
          </cell>
          <cell r="AW445" t="str">
            <v>00100</v>
          </cell>
          <cell r="AX445" t="str">
            <v>00003008125</v>
          </cell>
          <cell r="AY445">
            <v>14</v>
          </cell>
          <cell r="AZ445" t="str">
            <v>LA POSTE</v>
          </cell>
          <cell r="BA445" t="str">
            <v>17001000000300812514</v>
          </cell>
          <cell r="BB445">
            <v>20</v>
          </cell>
          <cell r="BC445" t="str">
            <v>RUE LA MERE BLANCHE</v>
          </cell>
          <cell r="BD445" t="str">
            <v>SIDI HASSINE</v>
          </cell>
          <cell r="BE445">
            <v>2030</v>
          </cell>
          <cell r="BG445">
            <v>21288550</v>
          </cell>
          <cell r="BH445">
            <v>97581353</v>
          </cell>
          <cell r="BJ445" t="str">
            <v>JAYARA</v>
          </cell>
          <cell r="BK445" t="str">
            <v>B-AP-T</v>
          </cell>
          <cell r="BN445" t="str">
            <v>17001000000300812514</v>
          </cell>
          <cell r="BO445" t="str">
            <v>RIAHI BASMA</v>
          </cell>
          <cell r="BP445">
            <v>444</v>
          </cell>
          <cell r="BU445" t="str">
            <v>Non-Actif</v>
          </cell>
        </row>
        <row r="446">
          <cell r="B446">
            <v>445</v>
          </cell>
          <cell r="C446" t="str">
            <v>Mlle</v>
          </cell>
          <cell r="D446" t="str">
            <v>SLITI OUHOUD</v>
          </cell>
          <cell r="E446" t="str">
            <v>SAGE Tunisia</v>
          </cell>
          <cell r="F446" t="str">
            <v>PRODUCTION</v>
          </cell>
          <cell r="G446" t="str">
            <v>Couturière</v>
          </cell>
          <cell r="H446" t="str">
            <v>P6 AV</v>
          </cell>
          <cell r="I446" t="str">
            <v>Issam Ouni</v>
          </cell>
          <cell r="J446" t="str">
            <v>B</v>
          </cell>
          <cell r="K446" t="str">
            <v>DIRECTS</v>
          </cell>
          <cell r="L446" t="str">
            <v>Variable cost at standard</v>
          </cell>
          <cell r="M446" t="str">
            <v>OUVRIERE SPECIALISE</v>
          </cell>
          <cell r="N446">
            <v>44247</v>
          </cell>
          <cell r="T446" t="str">
            <v>CDI</v>
          </cell>
          <cell r="U446" t="str">
            <v>Titulaire</v>
          </cell>
          <cell r="V446">
            <v>45658</v>
          </cell>
          <cell r="W446">
            <v>45688</v>
          </cell>
          <cell r="Z446">
            <v>44247</v>
          </cell>
          <cell r="AA446">
            <v>2</v>
          </cell>
          <cell r="AB446">
            <v>2021</v>
          </cell>
          <cell r="AC446">
            <v>2025</v>
          </cell>
          <cell r="AD446">
            <v>4.0444444444444443</v>
          </cell>
          <cell r="AE446" t="str">
            <v>&gt; 4</v>
          </cell>
          <cell r="AF446">
            <v>31411</v>
          </cell>
          <cell r="AG446">
            <v>39.208219178082189</v>
          </cell>
          <cell r="AH446" t="str">
            <v>&gt;35&lt; 45</v>
          </cell>
          <cell r="AI446">
            <v>16258580</v>
          </cell>
          <cell r="AJ446" t="str">
            <v>04</v>
          </cell>
          <cell r="AK446" t="str">
            <v>04731170</v>
          </cell>
          <cell r="AL446">
            <v>37784</v>
          </cell>
          <cell r="AM446" t="str">
            <v>FEMME</v>
          </cell>
          <cell r="AN446" t="str">
            <v>Célibataire</v>
          </cell>
          <cell r="AQ446">
            <v>3</v>
          </cell>
          <cell r="AR446">
            <v>3</v>
          </cell>
          <cell r="AS446">
            <v>45342.75</v>
          </cell>
          <cell r="AT446" t="str">
            <v>Horaire</v>
          </cell>
          <cell r="AU446">
            <v>3.3159999999999998</v>
          </cell>
          <cell r="AV446" t="str">
            <v>01</v>
          </cell>
          <cell r="AW446" t="str">
            <v>03807</v>
          </cell>
          <cell r="AX446" t="str">
            <v>61130284663</v>
          </cell>
          <cell r="AY446" t="str">
            <v>64</v>
          </cell>
          <cell r="AZ446" t="str">
            <v>ATB</v>
          </cell>
          <cell r="BA446" t="str">
            <v>01038076113028466364</v>
          </cell>
          <cell r="BB446">
            <v>20</v>
          </cell>
          <cell r="BC446" t="str">
            <v>RUE 4727 IMM 26 APP 329</v>
          </cell>
          <cell r="BD446" t="str">
            <v>HRAIRIA</v>
          </cell>
          <cell r="BE446">
            <v>2052</v>
          </cell>
          <cell r="BF446">
            <v>44971</v>
          </cell>
          <cell r="BG446">
            <v>94183383</v>
          </cell>
          <cell r="BH446">
            <v>95742955</v>
          </cell>
          <cell r="BJ446" t="str">
            <v>EZZOUHOUR</v>
          </cell>
          <cell r="BK446" t="str">
            <v>B-P6 AV</v>
          </cell>
          <cell r="BL446" t="str">
            <v>2.1</v>
          </cell>
          <cell r="BN446" t="str">
            <v>01038076113028466364</v>
          </cell>
          <cell r="BO446" t="str">
            <v>SLITI OUHOUD</v>
          </cell>
          <cell r="BP446">
            <v>445</v>
          </cell>
          <cell r="BR446">
            <v>445</v>
          </cell>
          <cell r="BT446">
            <v>83</v>
          </cell>
          <cell r="BU446" t="str">
            <v>si</v>
          </cell>
          <cell r="BV446" t="str">
            <v>P6 AV B SA</v>
          </cell>
        </row>
        <row r="447">
          <cell r="B447">
            <v>446</v>
          </cell>
          <cell r="C447" t="str">
            <v>Mlle</v>
          </cell>
          <cell r="D447" t="str">
            <v>KHADHRAOUI MERIAM</v>
          </cell>
          <cell r="E447" t="str">
            <v>SAGE Tunisia</v>
          </cell>
          <cell r="F447" t="str">
            <v>PRODUCTION</v>
          </cell>
          <cell r="G447" t="str">
            <v>Couturière</v>
          </cell>
          <cell r="H447">
            <v>520</v>
          </cell>
          <cell r="I447" t="str">
            <v>Mabrourk Ben Moussa</v>
          </cell>
          <cell r="J447" t="str">
            <v>A</v>
          </cell>
          <cell r="K447" t="str">
            <v>DIRECTS</v>
          </cell>
          <cell r="L447" t="str">
            <v>Variable cost at standard</v>
          </cell>
          <cell r="M447" t="str">
            <v>OUVRIERE SPECIALISE</v>
          </cell>
          <cell r="N447">
            <v>44247</v>
          </cell>
          <cell r="T447" t="str">
            <v>CDI</v>
          </cell>
          <cell r="U447" t="str">
            <v>Titulaire</v>
          </cell>
          <cell r="V447">
            <v>45658</v>
          </cell>
          <cell r="W447">
            <v>45688</v>
          </cell>
          <cell r="Z447">
            <v>44247</v>
          </cell>
          <cell r="AA447">
            <v>2</v>
          </cell>
          <cell r="AB447">
            <v>2021</v>
          </cell>
          <cell r="AC447">
            <v>2025</v>
          </cell>
          <cell r="AD447">
            <v>4.0444444444444443</v>
          </cell>
          <cell r="AE447" t="str">
            <v>&gt; 4</v>
          </cell>
          <cell r="AF447">
            <v>33942</v>
          </cell>
          <cell r="AG447">
            <v>32.273972602739725</v>
          </cell>
          <cell r="AH447" t="str">
            <v>&gt;25&lt; 35</v>
          </cell>
          <cell r="AI447">
            <v>17461240</v>
          </cell>
          <cell r="AJ447" t="str">
            <v>05</v>
          </cell>
          <cell r="AK447">
            <v>13614079</v>
          </cell>
          <cell r="AL447">
            <v>40718</v>
          </cell>
          <cell r="AM447" t="str">
            <v>FEMME</v>
          </cell>
          <cell r="AN447" t="str">
            <v>Célibataire</v>
          </cell>
          <cell r="AQ447">
            <v>3</v>
          </cell>
          <cell r="AR447">
            <v>3</v>
          </cell>
          <cell r="AS447">
            <v>45342.75</v>
          </cell>
          <cell r="AT447" t="str">
            <v>Horaire</v>
          </cell>
          <cell r="AU447">
            <v>3.3159999999999998</v>
          </cell>
          <cell r="AV447" t="str">
            <v>04</v>
          </cell>
          <cell r="AW447" t="str">
            <v>00803</v>
          </cell>
          <cell r="AX447" t="str">
            <v>40071414114</v>
          </cell>
          <cell r="AY447" t="str">
            <v>15</v>
          </cell>
          <cell r="AZ447" t="str">
            <v>ATTIJARI BANK</v>
          </cell>
          <cell r="BA447" t="str">
            <v>04008034007141411415</v>
          </cell>
          <cell r="BB447">
            <v>20</v>
          </cell>
          <cell r="BC447" t="str">
            <v>CITE ENNAOURES LE SERS</v>
          </cell>
          <cell r="BD447" t="str">
            <v>LE KEF</v>
          </cell>
          <cell r="BG447">
            <v>28765440</v>
          </cell>
          <cell r="BH447">
            <v>24338377</v>
          </cell>
          <cell r="BJ447" t="str">
            <v>INTILAKA</v>
          </cell>
          <cell r="BK447" t="str">
            <v>A-520</v>
          </cell>
          <cell r="BL447" t="str">
            <v>2.1</v>
          </cell>
          <cell r="BN447" t="str">
            <v>04008034007141411415</v>
          </cell>
          <cell r="BO447" t="str">
            <v>KHADHRAOUI MERIAM</v>
          </cell>
          <cell r="BP447">
            <v>446</v>
          </cell>
          <cell r="BR447">
            <v>446</v>
          </cell>
          <cell r="BT447">
            <v>886</v>
          </cell>
          <cell r="BU447" t="str">
            <v>si</v>
          </cell>
          <cell r="BV447" t="str">
            <v>520 A SA</v>
          </cell>
        </row>
        <row r="448">
          <cell r="B448">
            <v>447</v>
          </cell>
          <cell r="C448" t="str">
            <v>Madame</v>
          </cell>
          <cell r="D448" t="str">
            <v>KHAMESSI IMEN</v>
          </cell>
          <cell r="E448" t="str">
            <v>SAGE Tunisia</v>
          </cell>
          <cell r="F448" t="str">
            <v>PRODUCTION</v>
          </cell>
          <cell r="G448" t="str">
            <v>Couturière</v>
          </cell>
          <cell r="H448">
            <v>520</v>
          </cell>
          <cell r="J448" t="str">
            <v>B</v>
          </cell>
          <cell r="K448" t="str">
            <v>DIRECTS</v>
          </cell>
          <cell r="L448" t="str">
            <v>Variable cost at standard</v>
          </cell>
          <cell r="M448" t="str">
            <v>OUVRIERE SPECIALISE</v>
          </cell>
          <cell r="N448">
            <v>44247</v>
          </cell>
          <cell r="P448">
            <v>-918</v>
          </cell>
          <cell r="Q448">
            <v>44704</v>
          </cell>
          <cell r="R448" t="str">
            <v xml:space="preserve">abandon de poste </v>
          </cell>
          <cell r="T448" t="str">
            <v>CDD</v>
          </cell>
          <cell r="U448" t="str">
            <v>Contractuel</v>
          </cell>
          <cell r="V448">
            <v>44713</v>
          </cell>
          <cell r="W448">
            <v>44804</v>
          </cell>
          <cell r="Z448">
            <v>44247</v>
          </cell>
          <cell r="AA448">
            <v>2</v>
          </cell>
          <cell r="AB448">
            <v>2021</v>
          </cell>
          <cell r="AC448">
            <v>2025</v>
          </cell>
          <cell r="AD448">
            <v>4.0444444444444443</v>
          </cell>
          <cell r="AE448" t="str">
            <v>&gt; 4</v>
          </cell>
          <cell r="AF448">
            <v>29717</v>
          </cell>
          <cell r="AG448">
            <v>43.849315068493148</v>
          </cell>
          <cell r="AH448" t="str">
            <v>&gt;35&lt; 45</v>
          </cell>
          <cell r="AI448">
            <v>12486423</v>
          </cell>
          <cell r="AJ448" t="str">
            <v>06</v>
          </cell>
          <cell r="AK448" t="str">
            <v>07094466</v>
          </cell>
          <cell r="AL448">
            <v>36754</v>
          </cell>
          <cell r="AM448" t="str">
            <v>FEMME</v>
          </cell>
          <cell r="AN448" t="str">
            <v>Marié(e)</v>
          </cell>
          <cell r="AO448">
            <v>2</v>
          </cell>
          <cell r="AQ448">
            <v>3</v>
          </cell>
          <cell r="AR448">
            <v>1</v>
          </cell>
          <cell r="AS448">
            <v>44612.25</v>
          </cell>
          <cell r="AT448" t="str">
            <v>Horaire</v>
          </cell>
          <cell r="AU448">
            <v>3.1930000000000001</v>
          </cell>
          <cell r="AV448" t="str">
            <v>47</v>
          </cell>
          <cell r="AW448" t="str">
            <v>01000</v>
          </cell>
          <cell r="AX448" t="str">
            <v>00000062149</v>
          </cell>
          <cell r="AY448" t="str">
            <v>10</v>
          </cell>
          <cell r="AZ448" t="str">
            <v>WIFAK BANK</v>
          </cell>
          <cell r="BA448" t="str">
            <v>47010000000006214910</v>
          </cell>
          <cell r="BB448">
            <v>20</v>
          </cell>
          <cell r="BC448" t="str">
            <v>32 RUE 10412 CITE ENNOUR</v>
          </cell>
          <cell r="BD448" t="str">
            <v>TUNIS</v>
          </cell>
          <cell r="BG448">
            <v>21422296</v>
          </cell>
          <cell r="BH448">
            <v>22843303</v>
          </cell>
          <cell r="BJ448" t="str">
            <v>Arrêt 24</v>
          </cell>
          <cell r="BK448" t="str">
            <v>B-520</v>
          </cell>
          <cell r="BN448" t="str">
            <v>47010000000006214910</v>
          </cell>
          <cell r="BO448" t="str">
            <v>KHAMESSI IMEN</v>
          </cell>
          <cell r="BP448">
            <v>447</v>
          </cell>
          <cell r="BU448" t="str">
            <v>Non-Actif</v>
          </cell>
        </row>
        <row r="449">
          <cell r="B449">
            <v>448</v>
          </cell>
          <cell r="C449" t="str">
            <v>Mlle</v>
          </cell>
          <cell r="D449" t="str">
            <v>MBARKI IMEN</v>
          </cell>
          <cell r="E449" t="str">
            <v>SAGE Tunisia</v>
          </cell>
          <cell r="F449" t="str">
            <v>QUALITE</v>
          </cell>
          <cell r="G449" t="str">
            <v>Contrôle Qualité</v>
          </cell>
          <cell r="H449">
            <v>520</v>
          </cell>
          <cell r="J449" t="str">
            <v>A</v>
          </cell>
          <cell r="K449" t="str">
            <v>INDIRECTS</v>
          </cell>
          <cell r="L449" t="str">
            <v>Variable cost at standard</v>
          </cell>
          <cell r="M449" t="str">
            <v>Contrôleur Qualité</v>
          </cell>
          <cell r="N449">
            <v>44251</v>
          </cell>
          <cell r="P449">
            <v>-1116</v>
          </cell>
          <cell r="Q449">
            <v>44477</v>
          </cell>
          <cell r="R449" t="str">
            <v>démissionnaire</v>
          </cell>
          <cell r="T449" t="str">
            <v>CIVP</v>
          </cell>
          <cell r="U449" t="str">
            <v>Contractuel</v>
          </cell>
          <cell r="X449">
            <v>44242</v>
          </cell>
          <cell r="Y449">
            <v>44606</v>
          </cell>
          <cell r="AA449">
            <v>2</v>
          </cell>
          <cell r="AB449">
            <v>2021</v>
          </cell>
          <cell r="AC449">
            <v>2025</v>
          </cell>
          <cell r="AD449">
            <v>4.0333333333333332</v>
          </cell>
          <cell r="AE449" t="str">
            <v>&gt; 4</v>
          </cell>
          <cell r="AF449">
            <v>32970</v>
          </cell>
          <cell r="AG449">
            <v>34.936986301369863</v>
          </cell>
          <cell r="AH449" t="str">
            <v>&gt;25&lt; 35</v>
          </cell>
          <cell r="AI449">
            <v>17190530</v>
          </cell>
          <cell r="AJ449" t="str">
            <v>09</v>
          </cell>
          <cell r="AK449" t="str">
            <v>04813392</v>
          </cell>
          <cell r="AL449">
            <v>41832</v>
          </cell>
          <cell r="AM449" t="str">
            <v>FEMME</v>
          </cell>
          <cell r="AN449" t="str">
            <v>Célibataire</v>
          </cell>
          <cell r="AQ449">
            <v>3</v>
          </cell>
          <cell r="AR449">
            <v>1</v>
          </cell>
          <cell r="AS449">
            <v>44616.25</v>
          </cell>
          <cell r="AT449" t="str">
            <v>Horaire</v>
          </cell>
          <cell r="AU449">
            <v>2.1629999999999998</v>
          </cell>
          <cell r="AV449" t="str">
            <v>08</v>
          </cell>
          <cell r="AW449" t="str">
            <v>02001</v>
          </cell>
          <cell r="AX449">
            <v>10120104420</v>
          </cell>
          <cell r="AY449" t="str">
            <v>02</v>
          </cell>
          <cell r="AZ449" t="str">
            <v>BIAT</v>
          </cell>
          <cell r="BA449" t="str">
            <v>08020011012010442002</v>
          </cell>
          <cell r="BB449">
            <v>20</v>
          </cell>
          <cell r="BC449" t="str">
            <v>16 RUE 4673 ZAHROUNI</v>
          </cell>
          <cell r="BD449" t="str">
            <v>TUNIS</v>
          </cell>
          <cell r="BE449">
            <v>2051</v>
          </cell>
          <cell r="BF449" t="str">
            <v>OK-21</v>
          </cell>
          <cell r="BG449">
            <v>25882974</v>
          </cell>
          <cell r="BH449">
            <v>55143188</v>
          </cell>
          <cell r="BJ449" t="str">
            <v>ZAHROUNI</v>
          </cell>
          <cell r="BK449" t="str">
            <v>A-520</v>
          </cell>
          <cell r="BN449" t="str">
            <v>08020011012010442002</v>
          </cell>
          <cell r="BO449" t="str">
            <v>MBARKI IMEN</v>
          </cell>
          <cell r="BP449">
            <v>448</v>
          </cell>
          <cell r="BU449" t="str">
            <v>Non-Actif</v>
          </cell>
        </row>
        <row r="450">
          <cell r="B450">
            <v>449</v>
          </cell>
          <cell r="C450" t="str">
            <v>Mlle</v>
          </cell>
          <cell r="D450" t="str">
            <v>CHERIF NESRINE</v>
          </cell>
          <cell r="E450" t="str">
            <v>SAGE Tunisia</v>
          </cell>
          <cell r="F450" t="str">
            <v>QUALITE</v>
          </cell>
          <cell r="G450" t="str">
            <v>Contrôle Qualité</v>
          </cell>
          <cell r="H450" t="str">
            <v>Contrôle Qualité</v>
          </cell>
          <cell r="J450" t="str">
            <v>A</v>
          </cell>
          <cell r="K450" t="str">
            <v>INDIRECTS</v>
          </cell>
          <cell r="L450" t="str">
            <v>Variable cost at standard</v>
          </cell>
          <cell r="M450" t="str">
            <v>Contrôleur Qualité</v>
          </cell>
          <cell r="N450">
            <v>44257</v>
          </cell>
          <cell r="P450">
            <v>-1101</v>
          </cell>
          <cell r="Q450">
            <v>44375</v>
          </cell>
          <cell r="R450" t="str">
            <v>ABSENCE NON JUSTIFIE</v>
          </cell>
          <cell r="T450" t="str">
            <v>CIVP</v>
          </cell>
          <cell r="U450" t="str">
            <v>Contractuel</v>
          </cell>
          <cell r="X450">
            <v>44257</v>
          </cell>
          <cell r="Y450">
            <v>44621</v>
          </cell>
          <cell r="AA450">
            <v>3</v>
          </cell>
          <cell r="AB450">
            <v>2021</v>
          </cell>
          <cell r="AC450">
            <v>2025</v>
          </cell>
          <cell r="AD450">
            <v>4.0111111111111111</v>
          </cell>
          <cell r="AE450" t="str">
            <v>&gt; 4</v>
          </cell>
          <cell r="AF450">
            <v>34344</v>
          </cell>
          <cell r="AG450">
            <v>31.172602739726027</v>
          </cell>
          <cell r="AH450" t="str">
            <v>&gt;25&lt; 35</v>
          </cell>
          <cell r="AI450">
            <v>17241642</v>
          </cell>
          <cell r="AJ450" t="str">
            <v>05</v>
          </cell>
          <cell r="AK450" t="str">
            <v>09351570</v>
          </cell>
          <cell r="AL450">
            <v>43602</v>
          </cell>
          <cell r="AM450" t="str">
            <v>FEMME</v>
          </cell>
          <cell r="AN450" t="str">
            <v>Célibataire</v>
          </cell>
          <cell r="AQ450">
            <v>3</v>
          </cell>
          <cell r="AR450">
            <v>1</v>
          </cell>
          <cell r="AS450">
            <v>44622.25</v>
          </cell>
          <cell r="AT450" t="str">
            <v>Horaire</v>
          </cell>
          <cell r="AU450">
            <v>2.1629999999999998</v>
          </cell>
          <cell r="AV450">
            <v>17</v>
          </cell>
          <cell r="AW450" t="str">
            <v>00100</v>
          </cell>
          <cell r="AX450" t="str">
            <v>00002923183</v>
          </cell>
          <cell r="AY450">
            <v>21</v>
          </cell>
          <cell r="AZ450" t="str">
            <v>LA POSTE</v>
          </cell>
          <cell r="BA450" t="str">
            <v>17001000000292318321</v>
          </cell>
          <cell r="BB450">
            <v>20</v>
          </cell>
          <cell r="BC450" t="str">
            <v>RUE HABIB BOUGATFA CITE ENNAZAHA</v>
          </cell>
          <cell r="BD450" t="str">
            <v>BEN AROUS</v>
          </cell>
          <cell r="BG450">
            <v>95584079</v>
          </cell>
          <cell r="BH450">
            <v>94071762</v>
          </cell>
          <cell r="BJ450" t="str">
            <v>GHDIR EL GOLLA</v>
          </cell>
          <cell r="BK450" t="str">
            <v>A-Contrôle Qualité</v>
          </cell>
          <cell r="BN450" t="str">
            <v>17001000000292318321</v>
          </cell>
          <cell r="BO450" t="str">
            <v>CHERIF NESRINE</v>
          </cell>
          <cell r="BP450">
            <v>449</v>
          </cell>
          <cell r="BU450" t="str">
            <v>Non-Actif</v>
          </cell>
        </row>
        <row r="451">
          <cell r="B451">
            <v>450</v>
          </cell>
          <cell r="C451" t="str">
            <v>Mlle</v>
          </cell>
          <cell r="D451" t="str">
            <v>MAATALLAH HAMMAMI JOUDA</v>
          </cell>
          <cell r="E451" t="str">
            <v>SAGE Tunisia</v>
          </cell>
          <cell r="F451" t="str">
            <v>PRODUCTION</v>
          </cell>
          <cell r="G451" t="str">
            <v>Couturière</v>
          </cell>
          <cell r="H451">
            <v>560</v>
          </cell>
          <cell r="J451" t="str">
            <v>B</v>
          </cell>
          <cell r="K451" t="str">
            <v>DIRECTS</v>
          </cell>
          <cell r="L451" t="str">
            <v>Variable cost at standard</v>
          </cell>
          <cell r="M451" t="str">
            <v>OUVRIERE SPECIALISE</v>
          </cell>
          <cell r="N451">
            <v>44259</v>
          </cell>
          <cell r="P451">
            <v>-918</v>
          </cell>
          <cell r="Q451">
            <v>44742</v>
          </cell>
          <cell r="R451" t="str">
            <v>mariage</v>
          </cell>
          <cell r="T451" t="str">
            <v>CDD</v>
          </cell>
          <cell r="U451" t="str">
            <v>Contractuel</v>
          </cell>
          <cell r="V451">
            <v>44713</v>
          </cell>
          <cell r="W451">
            <v>44804</v>
          </cell>
          <cell r="Z451">
            <v>44259</v>
          </cell>
          <cell r="AA451">
            <v>3</v>
          </cell>
          <cell r="AB451">
            <v>2021</v>
          </cell>
          <cell r="AC451">
            <v>2025</v>
          </cell>
          <cell r="AD451">
            <v>4.0055555555555555</v>
          </cell>
          <cell r="AE451" t="str">
            <v>&gt; 4</v>
          </cell>
          <cell r="AF451">
            <v>35093</v>
          </cell>
          <cell r="AG451">
            <v>29.12054794520548</v>
          </cell>
          <cell r="AH451" t="str">
            <v>&gt;25&lt; 35</v>
          </cell>
          <cell r="AI451">
            <v>16917106</v>
          </cell>
          <cell r="AJ451" t="str">
            <v>00</v>
          </cell>
          <cell r="AK451" t="str">
            <v>07211535</v>
          </cell>
          <cell r="AL451">
            <v>41470</v>
          </cell>
          <cell r="AM451" t="str">
            <v>FEMME</v>
          </cell>
          <cell r="AN451" t="str">
            <v>Célibataire</v>
          </cell>
          <cell r="AQ451">
            <v>3</v>
          </cell>
          <cell r="AR451">
            <v>2</v>
          </cell>
          <cell r="AS451">
            <v>44989.5</v>
          </cell>
          <cell r="AT451" t="str">
            <v>Horaire</v>
          </cell>
          <cell r="AU451">
            <v>3.3159999999999998</v>
          </cell>
          <cell r="AV451" t="str">
            <v>17</v>
          </cell>
          <cell r="AW451" t="str">
            <v>00100</v>
          </cell>
          <cell r="AX451" t="str">
            <v>00002341256</v>
          </cell>
          <cell r="AY451" t="str">
            <v>93</v>
          </cell>
          <cell r="AZ451" t="str">
            <v>LA POSTE</v>
          </cell>
          <cell r="BA451" t="str">
            <v>17001000000234125693</v>
          </cell>
          <cell r="BB451">
            <v>20</v>
          </cell>
          <cell r="BC451" t="str">
            <v>15 RUE 9103 JEBEL JLOUD</v>
          </cell>
          <cell r="BD451" t="str">
            <v>TUNIS</v>
          </cell>
          <cell r="BG451">
            <v>51878318</v>
          </cell>
          <cell r="BH451">
            <v>58098817</v>
          </cell>
          <cell r="BJ451" t="str">
            <v>JEBAL JELOUD</v>
          </cell>
          <cell r="BK451" t="str">
            <v>B-560</v>
          </cell>
          <cell r="BN451" t="str">
            <v>17001000000234125693</v>
          </cell>
          <cell r="BO451" t="str">
            <v>MAATALLAH HAMMAMI JOUDA</v>
          </cell>
          <cell r="BP451">
            <v>450</v>
          </cell>
          <cell r="BR451" t="str">
            <v>MARIAGE DELOCALISATION BOUMHAL</v>
          </cell>
          <cell r="BU451" t="str">
            <v>Non-Actif</v>
          </cell>
        </row>
        <row r="452">
          <cell r="B452">
            <v>451</v>
          </cell>
          <cell r="C452" t="str">
            <v>Monsieur</v>
          </cell>
          <cell r="D452" t="str">
            <v>MOUJAHED FAYCAL</v>
          </cell>
          <cell r="E452" t="str">
            <v>SAGE Tunisia</v>
          </cell>
          <cell r="F452" t="str">
            <v>PRODUCTION</v>
          </cell>
          <cell r="G452" t="str">
            <v>Couturière</v>
          </cell>
          <cell r="H452" t="str">
            <v>APT-MCA</v>
          </cell>
          <cell r="J452" t="str">
            <v>A</v>
          </cell>
          <cell r="K452" t="str">
            <v>DIRECTS</v>
          </cell>
          <cell r="L452" t="str">
            <v>Variable cost at standard</v>
          </cell>
          <cell r="M452" t="str">
            <v>OUVRIERE SPECIALISE</v>
          </cell>
          <cell r="N452">
            <v>44259</v>
          </cell>
          <cell r="P452">
            <v>-1375</v>
          </cell>
          <cell r="Q452">
            <v>44315</v>
          </cell>
          <cell r="R452" t="str">
            <v xml:space="preserve">abandon de poste </v>
          </cell>
          <cell r="T452" t="str">
            <v>CDD</v>
          </cell>
          <cell r="U452" t="str">
            <v>Contractuel</v>
          </cell>
          <cell r="V452">
            <v>44287</v>
          </cell>
          <cell r="W452">
            <v>44347</v>
          </cell>
          <cell r="Z452">
            <v>44259</v>
          </cell>
          <cell r="AA452">
            <v>3</v>
          </cell>
          <cell r="AB452">
            <v>2021</v>
          </cell>
          <cell r="AC452">
            <v>2025</v>
          </cell>
          <cell r="AD452">
            <v>4.0055555555555555</v>
          </cell>
          <cell r="AE452" t="str">
            <v>&gt; 4</v>
          </cell>
          <cell r="AF452">
            <v>28601</v>
          </cell>
          <cell r="AG452">
            <v>46.906849315068492</v>
          </cell>
          <cell r="AH452" t="str">
            <v>&gt;45&lt; 55</v>
          </cell>
          <cell r="AI452">
            <v>17020191</v>
          </cell>
          <cell r="AJ452" t="str">
            <v>08</v>
          </cell>
          <cell r="AK452" t="str">
            <v>07582998</v>
          </cell>
          <cell r="AL452">
            <v>42256</v>
          </cell>
          <cell r="AM452" t="str">
            <v>HOMME</v>
          </cell>
          <cell r="AN452" t="str">
            <v>Marié(e)</v>
          </cell>
          <cell r="AQ452">
            <v>3</v>
          </cell>
          <cell r="AR452">
            <v>1</v>
          </cell>
          <cell r="AS452">
            <v>44624.25</v>
          </cell>
          <cell r="AT452" t="str">
            <v>Horaire</v>
          </cell>
          <cell r="AU452">
            <v>3.1930000000000001</v>
          </cell>
          <cell r="AV452" t="str">
            <v>04</v>
          </cell>
          <cell r="AW452" t="str">
            <v>03211</v>
          </cell>
          <cell r="AX452">
            <v>80048645758</v>
          </cell>
          <cell r="AY452">
            <v>66</v>
          </cell>
          <cell r="AZ452" t="str">
            <v>ATTIJARI BANK</v>
          </cell>
          <cell r="BA452" t="str">
            <v>04032118004864575866</v>
          </cell>
          <cell r="BB452">
            <v>20</v>
          </cell>
          <cell r="BC452" t="str">
            <v>18 RUE ZINE EDDINE EL WARDI</v>
          </cell>
          <cell r="BD452" t="str">
            <v>NOUVELLE MEDINA</v>
          </cell>
          <cell r="BE452">
            <v>2063</v>
          </cell>
          <cell r="BF452" t="str">
            <v>OK-21</v>
          </cell>
          <cell r="BG452">
            <v>95658647</v>
          </cell>
          <cell r="BH452">
            <v>58944962</v>
          </cell>
          <cell r="BJ452" t="str">
            <v>PHARMACIE CENTRAL</v>
          </cell>
          <cell r="BK452" t="str">
            <v>A-APT-MCA</v>
          </cell>
          <cell r="BN452" t="str">
            <v>04032118004864575866</v>
          </cell>
          <cell r="BO452" t="str">
            <v>MOUJAHED FAYCAL</v>
          </cell>
          <cell r="BP452">
            <v>451</v>
          </cell>
          <cell r="BU452" t="str">
            <v>Non-Actif</v>
          </cell>
        </row>
        <row r="453">
          <cell r="B453">
            <v>452</v>
          </cell>
          <cell r="C453" t="str">
            <v>Mlle</v>
          </cell>
          <cell r="D453" t="str">
            <v>MEJRI TAKWA</v>
          </cell>
          <cell r="E453" t="str">
            <v>SAGE Tunisia</v>
          </cell>
          <cell r="F453" t="str">
            <v>QUALITE</v>
          </cell>
          <cell r="G453" t="str">
            <v>Contrôle Qualité</v>
          </cell>
          <cell r="K453" t="str">
            <v>INDIRECTS</v>
          </cell>
          <cell r="L453" t="str">
            <v>Variable cost at standard</v>
          </cell>
          <cell r="M453" t="str">
            <v>Contrôleur Qualité</v>
          </cell>
          <cell r="N453">
            <v>44259</v>
          </cell>
          <cell r="P453">
            <v>-1406</v>
          </cell>
          <cell r="Q453">
            <v>44316</v>
          </cell>
          <cell r="R453" t="str">
            <v>fin de contrat</v>
          </cell>
          <cell r="T453" t="str">
            <v>CDD</v>
          </cell>
          <cell r="U453" t="str">
            <v>Contractuel</v>
          </cell>
          <cell r="V453">
            <v>44287</v>
          </cell>
          <cell r="W453">
            <v>44316</v>
          </cell>
          <cell r="Z453">
            <v>44259</v>
          </cell>
          <cell r="AA453">
            <v>3</v>
          </cell>
          <cell r="AB453">
            <v>2021</v>
          </cell>
          <cell r="AC453">
            <v>2025</v>
          </cell>
          <cell r="AD453">
            <v>4.0055555555555555</v>
          </cell>
          <cell r="AE453" t="str">
            <v>&gt; 4</v>
          </cell>
          <cell r="AF453">
            <v>34833</v>
          </cell>
          <cell r="AG453">
            <v>29.832876712328765</v>
          </cell>
          <cell r="AH453" t="str">
            <v>&gt;25&lt; 35</v>
          </cell>
          <cell r="AI453">
            <v>17144041</v>
          </cell>
          <cell r="AJ453" t="str">
            <v>00</v>
          </cell>
          <cell r="AK453">
            <v>13614259</v>
          </cell>
          <cell r="AL453">
            <v>42686</v>
          </cell>
          <cell r="AM453" t="str">
            <v>FEMME</v>
          </cell>
          <cell r="AN453" t="str">
            <v>Célibataire</v>
          </cell>
          <cell r="AQ453">
            <v>3</v>
          </cell>
          <cell r="AR453">
            <v>1</v>
          </cell>
          <cell r="AS453">
            <v>44624.25</v>
          </cell>
          <cell r="AT453" t="str">
            <v>Horaire</v>
          </cell>
          <cell r="AU453">
            <v>3.1930000000000001</v>
          </cell>
          <cell r="AV453">
            <v>17</v>
          </cell>
          <cell r="AW453">
            <v>20600</v>
          </cell>
          <cell r="AX453" t="str">
            <v>00002573707</v>
          </cell>
          <cell r="AY453">
            <v>63</v>
          </cell>
          <cell r="AZ453" t="str">
            <v>LA POSTE</v>
          </cell>
          <cell r="BA453" t="str">
            <v>17206000000257370763</v>
          </cell>
          <cell r="BB453">
            <v>20</v>
          </cell>
          <cell r="BC453" t="str">
            <v xml:space="preserve">CITE 12 MAI </v>
          </cell>
          <cell r="BD453" t="str">
            <v>DEHMANI</v>
          </cell>
          <cell r="BG453">
            <v>20401534</v>
          </cell>
          <cell r="BH453">
            <v>20408684</v>
          </cell>
          <cell r="BJ453" t="str">
            <v>PONT EL YASMINETTE</v>
          </cell>
          <cell r="BK453" t="str">
            <v>-</v>
          </cell>
          <cell r="BN453" t="str">
            <v>17206000000257370763</v>
          </cell>
          <cell r="BO453" t="str">
            <v>MEJRI TAKWA</v>
          </cell>
          <cell r="BP453">
            <v>452</v>
          </cell>
          <cell r="BU453" t="str">
            <v>Non-Actif</v>
          </cell>
        </row>
        <row r="454">
          <cell r="B454">
            <v>453</v>
          </cell>
          <cell r="C454" t="str">
            <v>Madame</v>
          </cell>
          <cell r="D454" t="str">
            <v>ABBES KHIRA</v>
          </cell>
          <cell r="E454" t="str">
            <v>SAGE Tunisia</v>
          </cell>
          <cell r="F454" t="str">
            <v>PRODUCTION</v>
          </cell>
          <cell r="G454" t="str">
            <v>Couturière</v>
          </cell>
          <cell r="H454" t="str">
            <v>SP</v>
          </cell>
          <cell r="J454" t="str">
            <v>B</v>
          </cell>
          <cell r="K454" t="str">
            <v>DIRECTS</v>
          </cell>
          <cell r="L454" t="str">
            <v>Variable cost at standard</v>
          </cell>
          <cell r="M454" t="str">
            <v>OUVRIERE SPECIALISE</v>
          </cell>
          <cell r="N454">
            <v>44259</v>
          </cell>
          <cell r="O454" t="str">
            <v>OK</v>
          </cell>
          <cell r="P454">
            <v>-1436</v>
          </cell>
          <cell r="Q454">
            <v>44267</v>
          </cell>
          <cell r="R454" t="str">
            <v xml:space="preserve">abandon de poste </v>
          </cell>
          <cell r="T454" t="str">
            <v>CDD</v>
          </cell>
          <cell r="U454" t="str">
            <v>Contractuel</v>
          </cell>
          <cell r="V454">
            <v>44259</v>
          </cell>
          <cell r="W454">
            <v>44286</v>
          </cell>
          <cell r="Z454">
            <v>44259</v>
          </cell>
          <cell r="AA454">
            <v>3</v>
          </cell>
          <cell r="AB454">
            <v>2021</v>
          </cell>
          <cell r="AC454">
            <v>2025</v>
          </cell>
          <cell r="AD454">
            <v>4.0055555555555555</v>
          </cell>
          <cell r="AE454" t="str">
            <v>&gt; 4</v>
          </cell>
          <cell r="AF454">
            <v>28532</v>
          </cell>
          <cell r="AG454">
            <v>47.095890410958901</v>
          </cell>
          <cell r="AH454" t="str">
            <v>&gt;45&lt; 55</v>
          </cell>
          <cell r="AI454">
            <v>11996746</v>
          </cell>
          <cell r="AJ454" t="str">
            <v>05</v>
          </cell>
          <cell r="AK454" t="str">
            <v>07300428</v>
          </cell>
          <cell r="AL454">
            <v>34870</v>
          </cell>
          <cell r="AM454" t="str">
            <v>FEMME</v>
          </cell>
          <cell r="AN454" t="str">
            <v>Marié(e)</v>
          </cell>
          <cell r="AO454">
            <v>3</v>
          </cell>
          <cell r="AQ454">
            <v>3</v>
          </cell>
          <cell r="AR454">
            <v>1</v>
          </cell>
          <cell r="AS454">
            <v>44624.25</v>
          </cell>
          <cell r="AT454" t="str">
            <v>Horaire</v>
          </cell>
          <cell r="AU454">
            <v>3.1930000000000001</v>
          </cell>
          <cell r="AV454">
            <v>17</v>
          </cell>
          <cell r="AW454" t="str">
            <v>00100</v>
          </cell>
          <cell r="AX454" t="str">
            <v>00001498421</v>
          </cell>
          <cell r="AY454" t="str">
            <v>02</v>
          </cell>
          <cell r="AZ454" t="str">
            <v>LA POSTE</v>
          </cell>
          <cell r="BA454" t="str">
            <v>17001000000149842102</v>
          </cell>
          <cell r="BB454">
            <v>20</v>
          </cell>
          <cell r="BC454" t="str">
            <v>12 RUE YAHYA SOULAYMANI SANHEJA</v>
          </cell>
          <cell r="BD454" t="str">
            <v>OUED ELLIL</v>
          </cell>
          <cell r="BE454">
            <v>2021</v>
          </cell>
          <cell r="BF454" t="str">
            <v>oui</v>
          </cell>
          <cell r="BG454">
            <v>20678879</v>
          </cell>
          <cell r="BH454">
            <v>20752625</v>
          </cell>
          <cell r="BJ454" t="str">
            <v>SANHEJA</v>
          </cell>
          <cell r="BK454" t="str">
            <v>B-SP</v>
          </cell>
          <cell r="BN454" t="str">
            <v>17001000000149842102</v>
          </cell>
          <cell r="BO454" t="str">
            <v>ABBES KHIRA</v>
          </cell>
          <cell r="BP454">
            <v>453</v>
          </cell>
          <cell r="BU454" t="str">
            <v>Non-Actif</v>
          </cell>
        </row>
        <row r="455">
          <cell r="B455">
            <v>454</v>
          </cell>
          <cell r="C455" t="str">
            <v>Madame</v>
          </cell>
          <cell r="D455" t="str">
            <v>BEJAOUI HOUDA</v>
          </cell>
          <cell r="E455" t="str">
            <v>SAGE Tunisia</v>
          </cell>
          <cell r="F455" t="str">
            <v>PRODUCTION</v>
          </cell>
          <cell r="G455" t="str">
            <v>Couturière</v>
          </cell>
          <cell r="H455" t="str">
            <v>P6 AV</v>
          </cell>
          <cell r="I455" t="str">
            <v>Issam Ouni</v>
          </cell>
          <cell r="J455" t="str">
            <v>B</v>
          </cell>
          <cell r="K455" t="str">
            <v>DIRECTS</v>
          </cell>
          <cell r="L455" t="str">
            <v>Variable cost at standard</v>
          </cell>
          <cell r="M455" t="str">
            <v>OUVRIERE SPECIALISE</v>
          </cell>
          <cell r="N455">
            <v>44259</v>
          </cell>
          <cell r="P455">
            <v>-279</v>
          </cell>
          <cell r="Q455">
            <v>45443</v>
          </cell>
          <cell r="R455" t="str">
            <v>fin de contrat</v>
          </cell>
          <cell r="S455" t="str">
            <v>discipline</v>
          </cell>
          <cell r="T455" t="str">
            <v>CDD</v>
          </cell>
          <cell r="U455" t="str">
            <v>Contractuel</v>
          </cell>
          <cell r="V455">
            <v>45352</v>
          </cell>
          <cell r="W455">
            <v>45443</v>
          </cell>
          <cell r="Z455">
            <v>44259</v>
          </cell>
          <cell r="AA455">
            <v>3</v>
          </cell>
          <cell r="AB455">
            <v>2021</v>
          </cell>
          <cell r="AC455">
            <v>2025</v>
          </cell>
          <cell r="AD455">
            <v>4.0055555555555555</v>
          </cell>
          <cell r="AE455" t="str">
            <v>&gt; 4</v>
          </cell>
          <cell r="AF455">
            <v>29141</v>
          </cell>
          <cell r="AG455">
            <v>45.42739726027397</v>
          </cell>
          <cell r="AH455" t="str">
            <v>&gt;45&lt; 55</v>
          </cell>
          <cell r="AI455">
            <v>12305760</v>
          </cell>
          <cell r="AJ455" t="str">
            <v>09</v>
          </cell>
          <cell r="AK455" t="str">
            <v>07079466</v>
          </cell>
          <cell r="AL455">
            <v>42647</v>
          </cell>
          <cell r="AM455" t="str">
            <v>FEMME</v>
          </cell>
          <cell r="AN455" t="str">
            <v>Marié(e)</v>
          </cell>
          <cell r="AO455">
            <v>2</v>
          </cell>
          <cell r="AQ455">
            <v>3</v>
          </cell>
          <cell r="AR455">
            <v>3</v>
          </cell>
          <cell r="AS455">
            <v>45354.75</v>
          </cell>
          <cell r="AT455" t="str">
            <v>Horaire</v>
          </cell>
          <cell r="AU455">
            <v>3.3210000000000002</v>
          </cell>
          <cell r="AV455" t="str">
            <v>25</v>
          </cell>
          <cell r="AW455" t="str">
            <v>02700</v>
          </cell>
          <cell r="AX455" t="str">
            <v>00000389781</v>
          </cell>
          <cell r="AY455" t="str">
            <v>44</v>
          </cell>
          <cell r="AZ455" t="str">
            <v>ZITOUNA BANK</v>
          </cell>
          <cell r="BA455" t="str">
            <v>25027000000038978144</v>
          </cell>
          <cell r="BB455">
            <v>20</v>
          </cell>
          <cell r="BC455" t="str">
            <v>2 RUE 10385 OUARDIA 6</v>
          </cell>
          <cell r="BD455" t="str">
            <v>TUNIS</v>
          </cell>
          <cell r="BE455">
            <v>1009</v>
          </cell>
          <cell r="BF455">
            <v>45212</v>
          </cell>
          <cell r="BG455">
            <v>23496021</v>
          </cell>
          <cell r="BH455">
            <v>29136518</v>
          </cell>
          <cell r="BJ455" t="str">
            <v>Arrêt 24</v>
          </cell>
          <cell r="BK455" t="str">
            <v>B-P6 AV</v>
          </cell>
          <cell r="BL455" t="str">
            <v>1.3</v>
          </cell>
          <cell r="BN455" t="str">
            <v>25027000000038978144</v>
          </cell>
          <cell r="BO455" t="str">
            <v>BEJAOUI HOUDA</v>
          </cell>
          <cell r="BP455">
            <v>454</v>
          </cell>
          <cell r="BR455">
            <v>454</v>
          </cell>
          <cell r="BU455" t="str">
            <v>Non-Actif</v>
          </cell>
          <cell r="BV455" t="str">
            <v>P6 AV B CA</v>
          </cell>
        </row>
        <row r="456">
          <cell r="B456">
            <v>455</v>
          </cell>
          <cell r="C456" t="str">
            <v>Madame</v>
          </cell>
          <cell r="D456" t="str">
            <v>OUNI AHLEM</v>
          </cell>
          <cell r="E456" t="str">
            <v>SAGE Tunisia</v>
          </cell>
          <cell r="F456" t="str">
            <v>PRODUCTION</v>
          </cell>
          <cell r="G456" t="str">
            <v>Couturière</v>
          </cell>
          <cell r="H456">
            <v>520</v>
          </cell>
          <cell r="J456" t="str">
            <v>A</v>
          </cell>
          <cell r="K456" t="str">
            <v>DIRECTS</v>
          </cell>
          <cell r="L456" t="str">
            <v>Variable cost at standard</v>
          </cell>
          <cell r="M456" t="str">
            <v>OUVRIERE SPECIALISE</v>
          </cell>
          <cell r="N456">
            <v>44259</v>
          </cell>
          <cell r="P456">
            <v>-1253</v>
          </cell>
          <cell r="Q456">
            <v>44440</v>
          </cell>
          <cell r="R456" t="str">
            <v xml:space="preserve">abandon de poste </v>
          </cell>
          <cell r="T456" t="str">
            <v>CDD</v>
          </cell>
          <cell r="U456" t="str">
            <v>Contractuel</v>
          </cell>
          <cell r="V456">
            <v>44440</v>
          </cell>
          <cell r="W456">
            <v>44469</v>
          </cell>
          <cell r="Z456">
            <v>44259</v>
          </cell>
          <cell r="AA456">
            <v>3</v>
          </cell>
          <cell r="AB456">
            <v>2021</v>
          </cell>
          <cell r="AC456">
            <v>2025</v>
          </cell>
          <cell r="AD456">
            <v>4.0055555555555555</v>
          </cell>
          <cell r="AE456" t="str">
            <v>&gt; 4</v>
          </cell>
          <cell r="AF456">
            <v>32660</v>
          </cell>
          <cell r="AG456">
            <v>35.786301369863011</v>
          </cell>
          <cell r="AH456" t="str">
            <v>&gt;35&lt; 45</v>
          </cell>
          <cell r="AI456">
            <v>16603816</v>
          </cell>
          <cell r="AJ456" t="str">
            <v>07</v>
          </cell>
          <cell r="AK456" t="str">
            <v>09610270</v>
          </cell>
          <cell r="AL456">
            <v>39942</v>
          </cell>
          <cell r="AM456" t="str">
            <v>FEMME</v>
          </cell>
          <cell r="AN456" t="str">
            <v>Marié(e)</v>
          </cell>
          <cell r="AO456">
            <v>2</v>
          </cell>
          <cell r="AQ456">
            <v>3</v>
          </cell>
          <cell r="AR456">
            <v>1</v>
          </cell>
          <cell r="AS456">
            <v>44624.25</v>
          </cell>
          <cell r="AT456" t="str">
            <v>Horaire</v>
          </cell>
          <cell r="AU456">
            <v>3.1930000000000001</v>
          </cell>
          <cell r="AV456">
            <v>17</v>
          </cell>
          <cell r="AW456" t="str">
            <v>00100</v>
          </cell>
          <cell r="AX456" t="str">
            <v>00002591502</v>
          </cell>
          <cell r="AY456">
            <v>38</v>
          </cell>
          <cell r="AZ456" t="str">
            <v>LA POSTE</v>
          </cell>
          <cell r="BA456" t="str">
            <v>17001000000259150238</v>
          </cell>
          <cell r="BB456">
            <v>20</v>
          </cell>
          <cell r="BC456" t="str">
            <v>23 RUE 10410 CITE ENNOUR</v>
          </cell>
          <cell r="BD456" t="str">
            <v>KABARIA</v>
          </cell>
          <cell r="BG456">
            <v>28087067</v>
          </cell>
          <cell r="BH456">
            <v>29870400</v>
          </cell>
          <cell r="BJ456" t="str">
            <v>Arrêt 24</v>
          </cell>
          <cell r="BK456" t="str">
            <v>A-520</v>
          </cell>
          <cell r="BN456" t="str">
            <v>17001000000259150238</v>
          </cell>
          <cell r="BO456" t="str">
            <v>OUNI AHLEM</v>
          </cell>
          <cell r="BP456">
            <v>455</v>
          </cell>
          <cell r="BU456" t="str">
            <v>Non-Actif</v>
          </cell>
        </row>
        <row r="457">
          <cell r="B457">
            <v>456</v>
          </cell>
          <cell r="C457" t="str">
            <v>Mlle</v>
          </cell>
          <cell r="D457" t="str">
            <v>OTHMANI ZAKIA</v>
          </cell>
          <cell r="E457" t="str">
            <v>SAGE Tunisia</v>
          </cell>
          <cell r="F457" t="str">
            <v>PRODUCTION</v>
          </cell>
          <cell r="G457" t="str">
            <v>Couturière</v>
          </cell>
          <cell r="H457" t="str">
            <v>P6 AV</v>
          </cell>
          <cell r="I457" t="str">
            <v>Issam Ouni</v>
          </cell>
          <cell r="J457" t="str">
            <v>B</v>
          </cell>
          <cell r="K457" t="str">
            <v>DIRECTS</v>
          </cell>
          <cell r="L457" t="str">
            <v>Variable cost at standard</v>
          </cell>
          <cell r="M457" t="str">
            <v>OUVRIERE SPECIALISE</v>
          </cell>
          <cell r="N457">
            <v>44260</v>
          </cell>
          <cell r="P457">
            <v>-6</v>
          </cell>
          <cell r="T457" t="str">
            <v>CDD</v>
          </cell>
          <cell r="U457" t="str">
            <v>Contractuel</v>
          </cell>
          <cell r="V457">
            <v>45689</v>
          </cell>
          <cell r="W457">
            <v>45716</v>
          </cell>
          <cell r="Z457">
            <v>44260</v>
          </cell>
          <cell r="AA457">
            <v>3</v>
          </cell>
          <cell r="AB457">
            <v>2021</v>
          </cell>
          <cell r="AC457">
            <v>2025</v>
          </cell>
          <cell r="AD457">
            <v>4.0027777777777782</v>
          </cell>
          <cell r="AE457" t="str">
            <v>&gt; 4</v>
          </cell>
          <cell r="AF457">
            <v>33178</v>
          </cell>
          <cell r="AG457">
            <v>34.367123287671234</v>
          </cell>
          <cell r="AH457" t="str">
            <v>&gt;25&lt; 35</v>
          </cell>
          <cell r="AI457">
            <v>16801479</v>
          </cell>
          <cell r="AJ457" t="str">
            <v>05</v>
          </cell>
          <cell r="AK457" t="str">
            <v>09904860</v>
          </cell>
          <cell r="AL457">
            <v>39625</v>
          </cell>
          <cell r="AM457" t="str">
            <v>FEMME</v>
          </cell>
          <cell r="AN457" t="str">
            <v>Célibataire</v>
          </cell>
          <cell r="AQ457">
            <v>3</v>
          </cell>
          <cell r="AR457">
            <v>3</v>
          </cell>
          <cell r="AS457">
            <v>45355.75</v>
          </cell>
          <cell r="AT457" t="str">
            <v>Horaire</v>
          </cell>
          <cell r="AU457">
            <v>3.3210000000000002</v>
          </cell>
          <cell r="AV457" t="str">
            <v>17</v>
          </cell>
          <cell r="AW457">
            <v>53594</v>
          </cell>
          <cell r="AX457" t="str">
            <v>01714225360</v>
          </cell>
          <cell r="AY457">
            <v>48</v>
          </cell>
          <cell r="AZ457" t="str">
            <v>LA POSTE</v>
          </cell>
          <cell r="BA457" t="str">
            <v>17535940171422536048</v>
          </cell>
          <cell r="BB457">
            <v>20</v>
          </cell>
          <cell r="BC457" t="str">
            <v>20 RUE 10058 OUARDIA 1</v>
          </cell>
          <cell r="BD457" t="str">
            <v>TUNIS</v>
          </cell>
          <cell r="BG457">
            <v>27907902</v>
          </cell>
          <cell r="BH457">
            <v>51441527</v>
          </cell>
          <cell r="BJ457" t="str">
            <v>LACAGNE</v>
          </cell>
          <cell r="BK457" t="str">
            <v>B-P6 AV</v>
          </cell>
          <cell r="BL457" t="str">
            <v>2.1</v>
          </cell>
          <cell r="BN457" t="str">
            <v>17535940171422536048</v>
          </cell>
          <cell r="BO457" t="str">
            <v>OTHMANI ZAKIA</v>
          </cell>
          <cell r="BP457">
            <v>456</v>
          </cell>
          <cell r="BR457">
            <v>456</v>
          </cell>
          <cell r="BT457">
            <v>84</v>
          </cell>
          <cell r="BU457" t="str">
            <v>si</v>
          </cell>
          <cell r="BV457" t="str">
            <v>P6 AV B SA</v>
          </cell>
        </row>
        <row r="458">
          <cell r="B458">
            <v>457</v>
          </cell>
          <cell r="C458" t="str">
            <v>Mlle</v>
          </cell>
          <cell r="D458" t="str">
            <v>HAJJAJI WIDED</v>
          </cell>
          <cell r="E458" t="str">
            <v>SAGE Tunisia</v>
          </cell>
          <cell r="F458" t="str">
            <v>PRODUCTION</v>
          </cell>
          <cell r="G458" t="str">
            <v>Couturière</v>
          </cell>
          <cell r="H458">
            <v>520</v>
          </cell>
          <cell r="J458" t="str">
            <v>B</v>
          </cell>
          <cell r="K458" t="str">
            <v>DIRECTS</v>
          </cell>
          <cell r="L458" t="str">
            <v>Variable cost at standard</v>
          </cell>
          <cell r="M458" t="str">
            <v>OUVRIERE SPECIALISE</v>
          </cell>
          <cell r="N458">
            <v>44260</v>
          </cell>
          <cell r="P458">
            <v>-1130</v>
          </cell>
          <cell r="Q458">
            <v>44582</v>
          </cell>
          <cell r="R458" t="str">
            <v xml:space="preserve">abandon de poste </v>
          </cell>
          <cell r="T458" t="str">
            <v>CDD</v>
          </cell>
          <cell r="U458" t="str">
            <v>Contractuel</v>
          </cell>
          <cell r="V458">
            <v>44531</v>
          </cell>
          <cell r="W458">
            <v>44592</v>
          </cell>
          <cell r="Z458">
            <v>44260</v>
          </cell>
          <cell r="AA458">
            <v>3</v>
          </cell>
          <cell r="AB458">
            <v>2021</v>
          </cell>
          <cell r="AC458">
            <v>2025</v>
          </cell>
          <cell r="AD458">
            <v>4.0027777777777782</v>
          </cell>
          <cell r="AE458" t="str">
            <v>&gt; 4</v>
          </cell>
          <cell r="AF458">
            <v>30368</v>
          </cell>
          <cell r="AG458">
            <v>42.065753424657537</v>
          </cell>
          <cell r="AH458" t="str">
            <v>&gt;35&lt; 45</v>
          </cell>
          <cell r="AI458">
            <v>12728388</v>
          </cell>
          <cell r="AJ458" t="str">
            <v>04</v>
          </cell>
          <cell r="AK458" t="str">
            <v>07123172</v>
          </cell>
          <cell r="AL458">
            <v>37786</v>
          </cell>
          <cell r="AM458" t="str">
            <v>FEMME</v>
          </cell>
          <cell r="AN458" t="str">
            <v>Célibataire</v>
          </cell>
          <cell r="AQ458">
            <v>3</v>
          </cell>
          <cell r="AR458">
            <v>1</v>
          </cell>
          <cell r="AS458">
            <v>44625.25</v>
          </cell>
          <cell r="AT458" t="str">
            <v>Horaire</v>
          </cell>
          <cell r="AU458">
            <v>3.1930000000000001</v>
          </cell>
          <cell r="AV458" t="str">
            <v>17</v>
          </cell>
          <cell r="AW458" t="str">
            <v>00100</v>
          </cell>
          <cell r="AX458" t="str">
            <v>00001674176</v>
          </cell>
          <cell r="AY458" t="str">
            <v>29</v>
          </cell>
          <cell r="AZ458" t="str">
            <v>LA POSTE</v>
          </cell>
          <cell r="BA458" t="str">
            <v>17001000000167417629</v>
          </cell>
          <cell r="BB458">
            <v>20</v>
          </cell>
          <cell r="BC458" t="str">
            <v>78 RUE BAROUDI CITE RABTA</v>
          </cell>
          <cell r="BD458" t="str">
            <v>NOUVELLE MEDINA</v>
          </cell>
          <cell r="BE458">
            <v>2063</v>
          </cell>
          <cell r="BG458">
            <v>90227352</v>
          </cell>
          <cell r="BH458">
            <v>28206494</v>
          </cell>
          <cell r="BJ458" t="str">
            <v>YASMINETTE HÔP</v>
          </cell>
          <cell r="BK458" t="str">
            <v>B-520</v>
          </cell>
          <cell r="BN458" t="str">
            <v>17001000000167417629</v>
          </cell>
          <cell r="BO458" t="str">
            <v>HAJJAJI WIDED</v>
          </cell>
          <cell r="BP458">
            <v>457</v>
          </cell>
          <cell r="BU458" t="str">
            <v>Non-Actif</v>
          </cell>
        </row>
        <row r="459">
          <cell r="B459">
            <v>458</v>
          </cell>
          <cell r="C459" t="str">
            <v>Mlle</v>
          </cell>
          <cell r="D459" t="str">
            <v>HERMI SARRA</v>
          </cell>
          <cell r="E459" t="str">
            <v>SAGE Tunisia</v>
          </cell>
          <cell r="F459" t="str">
            <v>PRODUCTION</v>
          </cell>
          <cell r="G459" t="str">
            <v>Team leader</v>
          </cell>
          <cell r="H459">
            <v>520</v>
          </cell>
          <cell r="J459" t="str">
            <v>B</v>
          </cell>
          <cell r="K459" t="str">
            <v>INDIRECTS</v>
          </cell>
          <cell r="L459" t="str">
            <v>Variable cost at standard</v>
          </cell>
          <cell r="M459" t="str">
            <v>OUVRIERE SPECIALISE</v>
          </cell>
          <cell r="N459">
            <v>44260</v>
          </cell>
          <cell r="P459">
            <v>-706</v>
          </cell>
          <cell r="Q459">
            <v>44960</v>
          </cell>
          <cell r="R459" t="str">
            <v>personnel</v>
          </cell>
          <cell r="T459" t="str">
            <v>CDD</v>
          </cell>
          <cell r="U459" t="str">
            <v>Contractuel</v>
          </cell>
          <cell r="V459">
            <v>44835</v>
          </cell>
          <cell r="W459">
            <v>45016</v>
          </cell>
          <cell r="Z459">
            <v>44260</v>
          </cell>
          <cell r="AA459">
            <v>3</v>
          </cell>
          <cell r="AB459">
            <v>2021</v>
          </cell>
          <cell r="AC459">
            <v>2025</v>
          </cell>
          <cell r="AD459">
            <v>4.0027777777777782</v>
          </cell>
          <cell r="AE459" t="str">
            <v>&gt; 4</v>
          </cell>
          <cell r="AF459">
            <v>33565</v>
          </cell>
          <cell r="AG459">
            <v>33.30684931506849</v>
          </cell>
          <cell r="AH459" t="str">
            <v>&gt;25&lt; 35</v>
          </cell>
          <cell r="AI459">
            <v>16802380</v>
          </cell>
          <cell r="AJ459" t="str">
            <v>01</v>
          </cell>
          <cell r="AK459" t="str">
            <v>07949423</v>
          </cell>
          <cell r="AL459">
            <v>40463</v>
          </cell>
          <cell r="AM459" t="str">
            <v>FEMME</v>
          </cell>
          <cell r="AN459" t="str">
            <v>Célibataire</v>
          </cell>
          <cell r="AQ459">
            <v>3</v>
          </cell>
          <cell r="AR459">
            <v>2</v>
          </cell>
          <cell r="AS459">
            <v>44990.5</v>
          </cell>
          <cell r="AT459" t="str">
            <v>Horaire</v>
          </cell>
          <cell r="AU459">
            <v>3.3159999999999998</v>
          </cell>
          <cell r="AV459" t="str">
            <v>24</v>
          </cell>
          <cell r="AW459" t="str">
            <v>01102</v>
          </cell>
          <cell r="AX459" t="str">
            <v>79652511101</v>
          </cell>
          <cell r="AY459" t="str">
            <v>77</v>
          </cell>
          <cell r="AZ459" t="str">
            <v>BTE</v>
          </cell>
          <cell r="BA459" t="str">
            <v>24011027965251110177</v>
          </cell>
          <cell r="BB459">
            <v>20</v>
          </cell>
          <cell r="BC459" t="str">
            <v>RUE HABIB BOURGUIBA</v>
          </cell>
          <cell r="BD459" t="str">
            <v>CITE STADE</v>
          </cell>
          <cell r="BE459">
            <v>2013</v>
          </cell>
          <cell r="BG459">
            <v>23720568</v>
          </cell>
          <cell r="BH459">
            <v>50332436</v>
          </cell>
          <cell r="BJ459" t="str">
            <v>BEN AROUS PROTECTION CIVILE</v>
          </cell>
          <cell r="BK459" t="str">
            <v>B-520</v>
          </cell>
          <cell r="BN459" t="str">
            <v>24011027965251110177</v>
          </cell>
          <cell r="BO459" t="str">
            <v>HERMI SARRA</v>
          </cell>
          <cell r="BP459">
            <v>458</v>
          </cell>
          <cell r="BR459" t="e">
            <v>#REF!</v>
          </cell>
          <cell r="BU459" t="str">
            <v>Non-Actif</v>
          </cell>
        </row>
        <row r="460">
          <cell r="B460">
            <v>459</v>
          </cell>
          <cell r="C460" t="str">
            <v>Madame</v>
          </cell>
          <cell r="D460" t="str">
            <v>OULHAZI HELA</v>
          </cell>
          <cell r="E460" t="str">
            <v>SAGE Tunisia</v>
          </cell>
          <cell r="F460" t="str">
            <v>PRODUCTION</v>
          </cell>
          <cell r="G460" t="str">
            <v>Couturière</v>
          </cell>
          <cell r="H460">
            <v>520</v>
          </cell>
          <cell r="J460" t="str">
            <v>B</v>
          </cell>
          <cell r="K460" t="str">
            <v>DIRECTS</v>
          </cell>
          <cell r="L460" t="str">
            <v>Variable cost at standard</v>
          </cell>
          <cell r="M460" t="str">
            <v>OUVRIERE SPECIALISE</v>
          </cell>
          <cell r="N460">
            <v>44260</v>
          </cell>
          <cell r="P460">
            <v>-1071</v>
          </cell>
          <cell r="Q460">
            <v>44625</v>
          </cell>
          <cell r="R460" t="str">
            <v>probléme salaire</v>
          </cell>
          <cell r="T460" t="str">
            <v>CDD</v>
          </cell>
          <cell r="U460" t="str">
            <v>Contractuel</v>
          </cell>
          <cell r="V460">
            <v>44593</v>
          </cell>
          <cell r="W460">
            <v>44651</v>
          </cell>
          <cell r="Z460">
            <v>44260</v>
          </cell>
          <cell r="AA460">
            <v>3</v>
          </cell>
          <cell r="AB460">
            <v>2021</v>
          </cell>
          <cell r="AC460">
            <v>2025</v>
          </cell>
          <cell r="AD460">
            <v>4.0027777777777782</v>
          </cell>
          <cell r="AE460" t="str">
            <v>&gt; 4</v>
          </cell>
          <cell r="AF460">
            <v>34136</v>
          </cell>
          <cell r="AG460">
            <v>31.742465753424657</v>
          </cell>
          <cell r="AH460" t="str">
            <v>&gt;25&lt; 35</v>
          </cell>
          <cell r="AI460">
            <v>16259411</v>
          </cell>
          <cell r="AJ460" t="str">
            <v>07</v>
          </cell>
          <cell r="AK460" t="str">
            <v>04840927</v>
          </cell>
          <cell r="AL460">
            <v>40732</v>
          </cell>
          <cell r="AM460" t="str">
            <v>FEMME</v>
          </cell>
          <cell r="AN460" t="str">
            <v>Marié(e)</v>
          </cell>
          <cell r="AQ460">
            <v>3</v>
          </cell>
          <cell r="AR460">
            <v>1</v>
          </cell>
          <cell r="AS460">
            <v>44625.25</v>
          </cell>
          <cell r="AT460" t="str">
            <v>Horaire</v>
          </cell>
          <cell r="AU460">
            <v>3.1930000000000001</v>
          </cell>
          <cell r="AV460" t="str">
            <v>17</v>
          </cell>
          <cell r="AW460" t="str">
            <v>00100</v>
          </cell>
          <cell r="AX460" t="str">
            <v>00003095479</v>
          </cell>
          <cell r="AY460" t="str">
            <v>46</v>
          </cell>
          <cell r="AZ460" t="str">
            <v>LA POSTE</v>
          </cell>
          <cell r="BA460" t="str">
            <v>17001000000309547946</v>
          </cell>
          <cell r="BB460">
            <v>20</v>
          </cell>
          <cell r="BC460" t="str">
            <v>18 RUE 42259 GHDIR EL GOLLA</v>
          </cell>
          <cell r="BD460" t="str">
            <v>AGBA</v>
          </cell>
          <cell r="BG460">
            <v>53512231</v>
          </cell>
          <cell r="BH460">
            <v>53003072</v>
          </cell>
          <cell r="BJ460" t="str">
            <v>GHDIR EL GOLLA</v>
          </cell>
          <cell r="BK460" t="str">
            <v>B-520</v>
          </cell>
          <cell r="BN460" t="str">
            <v>17001000000309547946</v>
          </cell>
          <cell r="BO460" t="str">
            <v>OULHAZI HELA</v>
          </cell>
          <cell r="BP460">
            <v>459</v>
          </cell>
          <cell r="BU460" t="str">
            <v>Non-Actif</v>
          </cell>
        </row>
        <row r="461">
          <cell r="B461">
            <v>460</v>
          </cell>
          <cell r="C461" t="str">
            <v>Madame</v>
          </cell>
          <cell r="D461" t="str">
            <v>CHEFRIDI HAJER</v>
          </cell>
          <cell r="E461" t="str">
            <v>SAGE Tunisia</v>
          </cell>
          <cell r="F461" t="str">
            <v>PRODUCTION</v>
          </cell>
          <cell r="G461" t="str">
            <v>Couturière</v>
          </cell>
          <cell r="H461" t="str">
            <v>SP</v>
          </cell>
          <cell r="J461" t="str">
            <v>B</v>
          </cell>
          <cell r="K461" t="str">
            <v>DIRECTS</v>
          </cell>
          <cell r="L461" t="str">
            <v>Variable cost at standard</v>
          </cell>
          <cell r="M461" t="str">
            <v>OUVRIERE SPECIALISE</v>
          </cell>
          <cell r="N461">
            <v>44260</v>
          </cell>
          <cell r="P461">
            <v>-1436</v>
          </cell>
          <cell r="Q461">
            <v>44287</v>
          </cell>
          <cell r="R461" t="str">
            <v xml:space="preserve">abandon de poste </v>
          </cell>
          <cell r="T461" t="str">
            <v>CDD</v>
          </cell>
          <cell r="U461" t="str">
            <v>Contractuel</v>
          </cell>
          <cell r="V461">
            <v>44260</v>
          </cell>
          <cell r="W461">
            <v>44286</v>
          </cell>
          <cell r="Z461">
            <v>44260</v>
          </cell>
          <cell r="AA461">
            <v>3</v>
          </cell>
          <cell r="AB461">
            <v>2021</v>
          </cell>
          <cell r="AC461">
            <v>2025</v>
          </cell>
          <cell r="AD461">
            <v>4.0027777777777782</v>
          </cell>
          <cell r="AE461" t="str">
            <v>&gt; 4</v>
          </cell>
          <cell r="AF461">
            <v>29440</v>
          </cell>
          <cell r="AG461">
            <v>44.608219178082194</v>
          </cell>
          <cell r="AH461" t="str">
            <v>&gt;35&lt; 45</v>
          </cell>
          <cell r="AI461">
            <v>12727843</v>
          </cell>
          <cell r="AJ461" t="str">
            <v>05</v>
          </cell>
          <cell r="AK461" t="str">
            <v>04696307</v>
          </cell>
          <cell r="AL461">
            <v>39729</v>
          </cell>
          <cell r="AM461" t="str">
            <v>FEMME</v>
          </cell>
          <cell r="AN461" t="str">
            <v>Marié(e)</v>
          </cell>
          <cell r="AO461">
            <v>1</v>
          </cell>
          <cell r="AQ461">
            <v>3</v>
          </cell>
          <cell r="AR461">
            <v>1</v>
          </cell>
          <cell r="AS461">
            <v>44625.25</v>
          </cell>
          <cell r="AT461" t="str">
            <v>Horaire</v>
          </cell>
          <cell r="AU461">
            <v>3.1930000000000001</v>
          </cell>
          <cell r="AV461">
            <v>17</v>
          </cell>
          <cell r="AW461" t="str">
            <v>00100</v>
          </cell>
          <cell r="AX461" t="str">
            <v>00003012212</v>
          </cell>
          <cell r="AY461">
            <v>72</v>
          </cell>
          <cell r="AZ461" t="str">
            <v>LA POSTE</v>
          </cell>
          <cell r="BA461" t="str">
            <v>17001000000301221272</v>
          </cell>
          <cell r="BB461">
            <v>20</v>
          </cell>
          <cell r="BC461" t="str">
            <v>3 IMPASSE 1 RUE 42617</v>
          </cell>
          <cell r="BD461" t="str">
            <v>SEDJOUMI</v>
          </cell>
          <cell r="BE461">
            <v>1095</v>
          </cell>
          <cell r="BG461">
            <v>25232810</v>
          </cell>
          <cell r="BH461">
            <v>25595017</v>
          </cell>
          <cell r="BJ461" t="str">
            <v>SIDI HASSINE</v>
          </cell>
          <cell r="BK461" t="str">
            <v>B-SP</v>
          </cell>
          <cell r="BN461" t="str">
            <v>17001000000301221272</v>
          </cell>
          <cell r="BO461" t="str">
            <v>CHEFRIDI HAJER</v>
          </cell>
          <cell r="BP461">
            <v>460</v>
          </cell>
          <cell r="BU461" t="str">
            <v>Non-Actif</v>
          </cell>
        </row>
        <row r="462">
          <cell r="B462">
            <v>461</v>
          </cell>
          <cell r="C462" t="str">
            <v>Madame</v>
          </cell>
          <cell r="D462" t="str">
            <v>ABBESSI DHEKRA</v>
          </cell>
          <cell r="E462" t="str">
            <v>SAGE Tunisia</v>
          </cell>
          <cell r="F462" t="str">
            <v>PRODUCTION</v>
          </cell>
          <cell r="G462" t="str">
            <v>Couturière</v>
          </cell>
          <cell r="H462" t="str">
            <v>APT</v>
          </cell>
          <cell r="J462" t="str">
            <v>B</v>
          </cell>
          <cell r="K462" t="str">
            <v>DIRECTS</v>
          </cell>
          <cell r="L462" t="str">
            <v>Variable cost at standard</v>
          </cell>
          <cell r="M462" t="str">
            <v>OUVRIERE SPECIALISE</v>
          </cell>
          <cell r="N462">
            <v>44260</v>
          </cell>
          <cell r="P462">
            <v>-1192</v>
          </cell>
          <cell r="Q462">
            <v>44506</v>
          </cell>
          <cell r="R462" t="str">
            <v xml:space="preserve">abandon de poste </v>
          </cell>
          <cell r="T462" t="str">
            <v>CDD</v>
          </cell>
          <cell r="U462" t="str">
            <v>Contractuel</v>
          </cell>
          <cell r="V462">
            <v>44470</v>
          </cell>
          <cell r="W462">
            <v>44530</v>
          </cell>
          <cell r="Z462">
            <v>44260</v>
          </cell>
          <cell r="AA462">
            <v>3</v>
          </cell>
          <cell r="AB462">
            <v>2021</v>
          </cell>
          <cell r="AC462">
            <v>2025</v>
          </cell>
          <cell r="AD462">
            <v>4.0027777777777782</v>
          </cell>
          <cell r="AE462" t="str">
            <v>&gt; 4</v>
          </cell>
          <cell r="AF462">
            <v>33107</v>
          </cell>
          <cell r="AG462">
            <v>34.561643835616437</v>
          </cell>
          <cell r="AH462" t="str">
            <v>&gt;25&lt; 35</v>
          </cell>
          <cell r="AI462">
            <v>12779124</v>
          </cell>
          <cell r="AJ462" t="str">
            <v>06</v>
          </cell>
          <cell r="AK462">
            <v>12601726</v>
          </cell>
          <cell r="AL462">
            <v>43503</v>
          </cell>
          <cell r="AM462" t="str">
            <v>FEMME</v>
          </cell>
          <cell r="AN462" t="str">
            <v>Marié(e)</v>
          </cell>
          <cell r="AO462">
            <v>1</v>
          </cell>
          <cell r="AQ462">
            <v>3</v>
          </cell>
          <cell r="AR462">
            <v>1</v>
          </cell>
          <cell r="AS462">
            <v>44625.25</v>
          </cell>
          <cell r="AT462" t="str">
            <v>Horaire</v>
          </cell>
          <cell r="AU462">
            <v>3.1930000000000001</v>
          </cell>
          <cell r="AV462">
            <v>14</v>
          </cell>
          <cell r="AW462" t="str">
            <v>09609</v>
          </cell>
          <cell r="AX462">
            <v>61007002703</v>
          </cell>
          <cell r="AY462">
            <v>62</v>
          </cell>
          <cell r="AZ462" t="str">
            <v>BH</v>
          </cell>
          <cell r="BA462" t="str">
            <v>14096096100700270362</v>
          </cell>
          <cell r="BB462">
            <v>20</v>
          </cell>
          <cell r="BC462" t="str">
            <v>CITE ENNASSIM MHAMDIA</v>
          </cell>
          <cell r="BD462" t="str">
            <v>BEN AROUS</v>
          </cell>
          <cell r="BF462" t="str">
            <v>OK-21</v>
          </cell>
          <cell r="BG462">
            <v>24216437</v>
          </cell>
          <cell r="BH462">
            <v>22075029</v>
          </cell>
          <cell r="BJ462" t="str">
            <v>MHAMDIA</v>
          </cell>
          <cell r="BK462" t="str">
            <v>B-APT</v>
          </cell>
          <cell r="BN462" t="str">
            <v>14096096100700270362</v>
          </cell>
          <cell r="BO462" t="str">
            <v>ABBESSI DHEKRA</v>
          </cell>
          <cell r="BP462">
            <v>461</v>
          </cell>
          <cell r="BU462" t="str">
            <v>Non-Actif</v>
          </cell>
        </row>
        <row r="463">
          <cell r="B463">
            <v>462</v>
          </cell>
          <cell r="C463" t="str">
            <v>Mlle</v>
          </cell>
          <cell r="D463" t="str">
            <v>TALBI RIHAB</v>
          </cell>
          <cell r="E463" t="str">
            <v>SAGE Tunisia</v>
          </cell>
          <cell r="F463" t="str">
            <v>PRODUCTION</v>
          </cell>
          <cell r="G463" t="str">
            <v>Alimentatrice LIGNE</v>
          </cell>
          <cell r="H463">
            <v>560</v>
          </cell>
          <cell r="J463" t="str">
            <v>B</v>
          </cell>
          <cell r="K463" t="str">
            <v>DIRECTS</v>
          </cell>
          <cell r="L463" t="str">
            <v>Variable cost at standard</v>
          </cell>
          <cell r="M463" t="str">
            <v>OUVRIERE SPECIALISE</v>
          </cell>
          <cell r="N463">
            <v>44260</v>
          </cell>
          <cell r="P463">
            <v>-949</v>
          </cell>
          <cell r="Q463">
            <v>44743</v>
          </cell>
          <cell r="R463" t="str">
            <v xml:space="preserve">abandon de poste </v>
          </cell>
          <cell r="T463" t="str">
            <v>CDD</v>
          </cell>
          <cell r="U463" t="str">
            <v>Contractuel</v>
          </cell>
          <cell r="V463">
            <v>44725</v>
          </cell>
          <cell r="W463">
            <v>44773</v>
          </cell>
          <cell r="Z463">
            <v>44260</v>
          </cell>
          <cell r="AA463">
            <v>3</v>
          </cell>
          <cell r="AB463">
            <v>2021</v>
          </cell>
          <cell r="AC463">
            <v>2025</v>
          </cell>
          <cell r="AD463">
            <v>4.0027777777777782</v>
          </cell>
          <cell r="AE463" t="str">
            <v>&gt; 4</v>
          </cell>
          <cell r="AF463">
            <v>36779</v>
          </cell>
          <cell r="AG463">
            <v>24.5013698630137</v>
          </cell>
          <cell r="AH463" t="str">
            <v>&lt; 25</v>
          </cell>
          <cell r="AI463">
            <v>17304417</v>
          </cell>
          <cell r="AJ463" t="str">
            <v>04</v>
          </cell>
          <cell r="AK463" t="str">
            <v>07240909</v>
          </cell>
          <cell r="AL463">
            <v>43102</v>
          </cell>
          <cell r="AM463" t="str">
            <v>FEMME</v>
          </cell>
          <cell r="AN463" t="str">
            <v>Célibataire</v>
          </cell>
          <cell r="AQ463">
            <v>3</v>
          </cell>
          <cell r="AR463">
            <v>2</v>
          </cell>
          <cell r="AS463">
            <v>44990.5</v>
          </cell>
          <cell r="AT463" t="str">
            <v>Horaire</v>
          </cell>
          <cell r="AU463">
            <v>3.3159999999999998</v>
          </cell>
          <cell r="AV463" t="str">
            <v>32</v>
          </cell>
          <cell r="AW463" t="str">
            <v>02078</v>
          </cell>
          <cell r="AX463" t="str">
            <v>81011289371</v>
          </cell>
          <cell r="AY463" t="str">
            <v>31</v>
          </cell>
          <cell r="AZ463" t="str">
            <v>ALBARAKA</v>
          </cell>
          <cell r="BA463" t="str">
            <v>32020788101128937131</v>
          </cell>
          <cell r="BB463">
            <v>20</v>
          </cell>
          <cell r="BC463" t="str">
            <v>MGHIRA INZEL CITE ESSALEM</v>
          </cell>
          <cell r="BD463" t="str">
            <v>FOUCHANA</v>
          </cell>
          <cell r="BF463" t="str">
            <v>OK-22</v>
          </cell>
          <cell r="BG463">
            <v>95018917</v>
          </cell>
          <cell r="BH463">
            <v>21370939</v>
          </cell>
          <cell r="BJ463" t="str">
            <v>MGHIRA INZEL</v>
          </cell>
          <cell r="BK463" t="str">
            <v>B-560</v>
          </cell>
          <cell r="BN463" t="str">
            <v>32020788101128937131</v>
          </cell>
          <cell r="BO463" t="str">
            <v>TALBI RIHAB</v>
          </cell>
          <cell r="BP463">
            <v>462</v>
          </cell>
          <cell r="BU463" t="str">
            <v>Non-Actif</v>
          </cell>
        </row>
        <row r="464">
          <cell r="B464">
            <v>463</v>
          </cell>
          <cell r="C464" t="str">
            <v>Mlle</v>
          </cell>
          <cell r="D464" t="str">
            <v>SAEDI KAOUTHAR</v>
          </cell>
          <cell r="E464" t="str">
            <v>SAGE Tunisia</v>
          </cell>
          <cell r="F464" t="str">
            <v>PRODUCTION</v>
          </cell>
          <cell r="G464" t="str">
            <v>Couturière</v>
          </cell>
          <cell r="H464">
            <v>520</v>
          </cell>
          <cell r="J464" t="str">
            <v>A</v>
          </cell>
          <cell r="K464" t="str">
            <v>DIRECTS</v>
          </cell>
          <cell r="L464" t="str">
            <v>Variable cost at standard</v>
          </cell>
          <cell r="M464" t="str">
            <v>OUVRIERE SPECIALISE</v>
          </cell>
          <cell r="N464">
            <v>44260</v>
          </cell>
          <cell r="P464">
            <v>-1253</v>
          </cell>
          <cell r="Q464">
            <v>44440</v>
          </cell>
          <cell r="R464" t="str">
            <v>ABSENCE NON JUSTIFIE</v>
          </cell>
          <cell r="T464" t="str">
            <v>CDD</v>
          </cell>
          <cell r="U464" t="str">
            <v>Contractuel</v>
          </cell>
          <cell r="V464">
            <v>44409</v>
          </cell>
          <cell r="W464">
            <v>44469</v>
          </cell>
          <cell r="Z464">
            <v>44260</v>
          </cell>
          <cell r="AA464">
            <v>3</v>
          </cell>
          <cell r="AB464">
            <v>2021</v>
          </cell>
          <cell r="AC464">
            <v>2025</v>
          </cell>
          <cell r="AD464">
            <v>4.0027777777777782</v>
          </cell>
          <cell r="AE464" t="str">
            <v>&gt; 4</v>
          </cell>
          <cell r="AF464">
            <v>30277</v>
          </cell>
          <cell r="AG464">
            <v>42.315068493150683</v>
          </cell>
          <cell r="AH464" t="str">
            <v>&gt;35&lt; 45</v>
          </cell>
          <cell r="AI464">
            <v>16228435</v>
          </cell>
          <cell r="AJ464" t="str">
            <v>04</v>
          </cell>
          <cell r="AK464" t="str">
            <v>08706376</v>
          </cell>
          <cell r="AL464">
            <v>43714</v>
          </cell>
          <cell r="AM464" t="str">
            <v>FEMME</v>
          </cell>
          <cell r="AN464" t="str">
            <v>Célibataire</v>
          </cell>
          <cell r="AQ464">
            <v>3</v>
          </cell>
          <cell r="AR464">
            <v>1</v>
          </cell>
          <cell r="AS464">
            <v>44625.25</v>
          </cell>
          <cell r="AT464" t="str">
            <v>Horaire</v>
          </cell>
          <cell r="AU464">
            <v>3.1930000000000001</v>
          </cell>
          <cell r="AV464">
            <v>17</v>
          </cell>
          <cell r="AW464" t="str">
            <v>00100</v>
          </cell>
          <cell r="AX464" t="str">
            <v>00003012356</v>
          </cell>
          <cell r="AY464">
            <v>28</v>
          </cell>
          <cell r="AZ464" t="str">
            <v>LA POSTE</v>
          </cell>
          <cell r="BA464" t="str">
            <v>17001000000301235628</v>
          </cell>
          <cell r="BB464">
            <v>20</v>
          </cell>
          <cell r="BC464" t="str">
            <v>23 RUE MOHAMED DHRIF</v>
          </cell>
          <cell r="BD464" t="str">
            <v>KHAZNADAR</v>
          </cell>
          <cell r="BG464">
            <v>28791388</v>
          </cell>
          <cell r="BH464">
            <v>28451371</v>
          </cell>
          <cell r="BJ464" t="str">
            <v>OUED GUERIANA AGBA</v>
          </cell>
          <cell r="BK464" t="str">
            <v>A-520</v>
          </cell>
          <cell r="BN464" t="str">
            <v>17001000000301235628</v>
          </cell>
          <cell r="BO464" t="str">
            <v>SAEDI KAOUTHAR</v>
          </cell>
          <cell r="BP464">
            <v>463</v>
          </cell>
          <cell r="BU464" t="str">
            <v>Non-Actif</v>
          </cell>
        </row>
        <row r="465">
          <cell r="B465">
            <v>464</v>
          </cell>
          <cell r="C465" t="str">
            <v>Monsieur</v>
          </cell>
          <cell r="D465" t="str">
            <v>OUECHTATI FIRAS</v>
          </cell>
          <cell r="E465" t="str">
            <v>SAGE Tunisia</v>
          </cell>
          <cell r="F465" t="str">
            <v>PRODUCTION</v>
          </cell>
          <cell r="G465" t="str">
            <v>Couturière</v>
          </cell>
          <cell r="H465" t="str">
            <v>APT</v>
          </cell>
          <cell r="J465" t="str">
            <v>B</v>
          </cell>
          <cell r="K465" t="str">
            <v>DIRECTS</v>
          </cell>
          <cell r="L465" t="str">
            <v>Variable cost at standard</v>
          </cell>
          <cell r="M465" t="str">
            <v>OUVRIER SPECIALISE</v>
          </cell>
          <cell r="N465">
            <v>44263</v>
          </cell>
          <cell r="P465">
            <v>-1130</v>
          </cell>
          <cell r="Q465">
            <v>44571</v>
          </cell>
          <cell r="R465" t="str">
            <v xml:space="preserve">abandon de poste </v>
          </cell>
          <cell r="T465" t="str">
            <v>CDD</v>
          </cell>
          <cell r="U465" t="str">
            <v>Contractuel</v>
          </cell>
          <cell r="V465">
            <v>44531</v>
          </cell>
          <cell r="W465">
            <v>44592</v>
          </cell>
          <cell r="Z465">
            <v>44263</v>
          </cell>
          <cell r="AA465">
            <v>3</v>
          </cell>
          <cell r="AB465">
            <v>2021</v>
          </cell>
          <cell r="AC465">
            <v>2025</v>
          </cell>
          <cell r="AD465">
            <v>3.9944444444444445</v>
          </cell>
          <cell r="AE465" t="str">
            <v>&lt; 4</v>
          </cell>
          <cell r="AF465">
            <v>33083</v>
          </cell>
          <cell r="AG465">
            <v>34.627397260273973</v>
          </cell>
          <cell r="AH465" t="str">
            <v>&gt;25&lt; 35</v>
          </cell>
          <cell r="AI465">
            <v>16638541</v>
          </cell>
          <cell r="AJ465" t="str">
            <v>05</v>
          </cell>
          <cell r="AK465" t="str">
            <v>07177656</v>
          </cell>
          <cell r="AL465">
            <v>39948</v>
          </cell>
          <cell r="AM465" t="str">
            <v>HOMME</v>
          </cell>
          <cell r="AN465" t="str">
            <v>Célibataire</v>
          </cell>
          <cell r="AQ465">
            <v>3</v>
          </cell>
          <cell r="AR465">
            <v>1</v>
          </cell>
          <cell r="AS465">
            <v>44628.25</v>
          </cell>
          <cell r="AT465" t="str">
            <v>Horaire</v>
          </cell>
          <cell r="AU465">
            <v>3.1930000000000001</v>
          </cell>
          <cell r="AV465" t="str">
            <v>14</v>
          </cell>
          <cell r="AW465" t="str">
            <v>00800</v>
          </cell>
          <cell r="AX465" t="str">
            <v>81007144860</v>
          </cell>
          <cell r="AY465" t="str">
            <v>21</v>
          </cell>
          <cell r="AZ465" t="str">
            <v>BH</v>
          </cell>
          <cell r="BA465" t="str">
            <v>14008008100714486021</v>
          </cell>
          <cell r="BB465">
            <v>20</v>
          </cell>
          <cell r="BC465" t="str">
            <v>2 AVENU LA REPUBLIQUE CITE NASSIM 2</v>
          </cell>
          <cell r="BD465" t="str">
            <v>NAASSEN</v>
          </cell>
          <cell r="BE465">
            <v>1135</v>
          </cell>
          <cell r="BF465" t="str">
            <v>Oui</v>
          </cell>
          <cell r="BG465">
            <v>50124267</v>
          </cell>
          <cell r="BH465">
            <v>90028748</v>
          </cell>
          <cell r="BJ465" t="str">
            <v>NAASSEN</v>
          </cell>
          <cell r="BK465" t="str">
            <v>B-APT</v>
          </cell>
          <cell r="BN465" t="str">
            <v>14008008100714486021</v>
          </cell>
          <cell r="BO465" t="str">
            <v>OUECHTATI FIRAS</v>
          </cell>
          <cell r="BP465">
            <v>464</v>
          </cell>
          <cell r="BU465" t="str">
            <v>Non-Actif</v>
          </cell>
        </row>
        <row r="466">
          <cell r="B466">
            <v>465</v>
          </cell>
          <cell r="C466" t="str">
            <v>Mlle</v>
          </cell>
          <cell r="D466" t="str">
            <v>TAAMALLI WIEM</v>
          </cell>
          <cell r="E466" t="str">
            <v>SAGE Tunisia</v>
          </cell>
          <cell r="F466" t="str">
            <v>PRODUCTION</v>
          </cell>
          <cell r="G466" t="str">
            <v>Couturière</v>
          </cell>
          <cell r="H466" t="str">
            <v>SP</v>
          </cell>
          <cell r="J466" t="str">
            <v>B</v>
          </cell>
          <cell r="K466" t="str">
            <v>DIRECTS</v>
          </cell>
          <cell r="L466" t="str">
            <v>Variable cost at standard</v>
          </cell>
          <cell r="M466" t="str">
            <v>OUVRIERE SPECIALISE</v>
          </cell>
          <cell r="N466">
            <v>44263</v>
          </cell>
          <cell r="O466" t="str">
            <v/>
          </cell>
          <cell r="P466">
            <v>-1406</v>
          </cell>
          <cell r="Q466">
            <v>44271</v>
          </cell>
          <cell r="R466" t="str">
            <v xml:space="preserve">abandon de poste </v>
          </cell>
          <cell r="T466" t="str">
            <v>CDD</v>
          </cell>
          <cell r="U466" t="str">
            <v>Contractuel</v>
          </cell>
          <cell r="V466">
            <v>44263</v>
          </cell>
          <cell r="W466">
            <v>44316</v>
          </cell>
          <cell r="Z466">
            <v>44263</v>
          </cell>
          <cell r="AA466">
            <v>3</v>
          </cell>
          <cell r="AB466">
            <v>2021</v>
          </cell>
          <cell r="AC466">
            <v>2025</v>
          </cell>
          <cell r="AD466">
            <v>3.9944444444444445</v>
          </cell>
          <cell r="AE466" t="str">
            <v>&lt; 4</v>
          </cell>
          <cell r="AF466">
            <v>36057</v>
          </cell>
          <cell r="AG466">
            <v>26.479452054794521</v>
          </cell>
          <cell r="AH466" t="str">
            <v>&gt;25&lt; 35</v>
          </cell>
          <cell r="AI466">
            <v>17023652</v>
          </cell>
          <cell r="AJ466" t="str">
            <v>04</v>
          </cell>
          <cell r="AK466" t="str">
            <v>07222135</v>
          </cell>
          <cell r="AL466">
            <v>41932</v>
          </cell>
          <cell r="AM466" t="str">
            <v>FEMME</v>
          </cell>
          <cell r="AN466" t="str">
            <v>Célibataire</v>
          </cell>
          <cell r="AQ466">
            <v>3</v>
          </cell>
          <cell r="AR466">
            <v>1</v>
          </cell>
          <cell r="AS466">
            <v>44628.25</v>
          </cell>
          <cell r="AT466" t="str">
            <v>Horaire</v>
          </cell>
          <cell r="AU466">
            <v>3.1930000000000001</v>
          </cell>
          <cell r="AV466">
            <v>17</v>
          </cell>
          <cell r="AW466" t="str">
            <v>00100</v>
          </cell>
          <cell r="AX466" t="str">
            <v>00002538651</v>
          </cell>
          <cell r="AY466">
            <v>93</v>
          </cell>
          <cell r="AZ466" t="str">
            <v>LA POSTE</v>
          </cell>
          <cell r="BA466" t="str">
            <v>17001000000253865193</v>
          </cell>
          <cell r="BB466">
            <v>20</v>
          </cell>
          <cell r="BC466" t="str">
            <v>24 RUE 9261 JEBAL JELOUD</v>
          </cell>
          <cell r="BD466" t="str">
            <v>TUNIS</v>
          </cell>
          <cell r="BE466">
            <v>1015</v>
          </cell>
          <cell r="BG466">
            <v>50223447</v>
          </cell>
          <cell r="BH466">
            <v>95554451</v>
          </cell>
          <cell r="BJ466" t="str">
            <v>JEBAL JELOUD</v>
          </cell>
          <cell r="BK466" t="str">
            <v>B-SP</v>
          </cell>
          <cell r="BN466" t="str">
            <v>17001000000253865193</v>
          </cell>
          <cell r="BO466" t="str">
            <v>TAAMALLI WIEM</v>
          </cell>
          <cell r="BP466">
            <v>465</v>
          </cell>
          <cell r="BU466" t="str">
            <v>Non-Actif</v>
          </cell>
        </row>
        <row r="467">
          <cell r="B467">
            <v>466</v>
          </cell>
          <cell r="C467" t="str">
            <v>Mlle</v>
          </cell>
          <cell r="D467" t="str">
            <v>JENDOUBI KHAOULA</v>
          </cell>
          <cell r="E467" t="str">
            <v>SAGE Tunisia</v>
          </cell>
          <cell r="F467" t="str">
            <v>PRODUCTION</v>
          </cell>
          <cell r="G467" t="str">
            <v>Alimentatrice</v>
          </cell>
          <cell r="H467">
            <v>560</v>
          </cell>
          <cell r="I467" t="str">
            <v>Mabrourk Ben Moussa</v>
          </cell>
          <cell r="J467" t="str">
            <v>A</v>
          </cell>
          <cell r="K467" t="str">
            <v>DIRECTS</v>
          </cell>
          <cell r="L467" t="str">
            <v>Variable cost at standard</v>
          </cell>
          <cell r="M467" t="str">
            <v>OUVRIERE SPECIALISE</v>
          </cell>
          <cell r="N467">
            <v>44264</v>
          </cell>
          <cell r="O467" t="str">
            <v/>
          </cell>
          <cell r="P467">
            <v>-737</v>
          </cell>
          <cell r="Q467">
            <v>44959</v>
          </cell>
          <cell r="R467" t="str">
            <v>personnel</v>
          </cell>
          <cell r="T467" t="str">
            <v>CDD</v>
          </cell>
          <cell r="U467" t="str">
            <v>Contractuel</v>
          </cell>
          <cell r="V467">
            <v>44927</v>
          </cell>
          <cell r="W467">
            <v>44985</v>
          </cell>
          <cell r="Z467">
            <v>44264</v>
          </cell>
          <cell r="AA467">
            <v>3</v>
          </cell>
          <cell r="AB467">
            <v>2021</v>
          </cell>
          <cell r="AC467">
            <v>2025</v>
          </cell>
          <cell r="AD467">
            <v>3.9916666666666667</v>
          </cell>
          <cell r="AE467" t="str">
            <v>&lt; 4</v>
          </cell>
          <cell r="AF467">
            <v>37386</v>
          </cell>
          <cell r="AG467">
            <v>22.838356164383562</v>
          </cell>
          <cell r="AH467" t="str">
            <v>&lt; 25</v>
          </cell>
          <cell r="AI467">
            <v>17447781</v>
          </cell>
          <cell r="AJ467" t="str">
            <v>09</v>
          </cell>
          <cell r="AK467">
            <v>14661884</v>
          </cell>
          <cell r="AL467">
            <v>44097</v>
          </cell>
          <cell r="AM467" t="str">
            <v>FEMME</v>
          </cell>
          <cell r="AN467" t="str">
            <v>Célibataire</v>
          </cell>
          <cell r="AQ467">
            <v>3</v>
          </cell>
          <cell r="AR467">
            <v>2</v>
          </cell>
          <cell r="AS467">
            <v>44994.5</v>
          </cell>
          <cell r="AT467" t="str">
            <v>Horaire</v>
          </cell>
          <cell r="AU467">
            <v>3.3159999999999998</v>
          </cell>
          <cell r="AV467" t="str">
            <v>17</v>
          </cell>
          <cell r="AW467" t="str">
            <v>00100</v>
          </cell>
          <cell r="AX467" t="str">
            <v>00003027819</v>
          </cell>
          <cell r="AY467" t="str">
            <v>05</v>
          </cell>
          <cell r="AZ467" t="str">
            <v>LA POSTE</v>
          </cell>
          <cell r="BA467" t="str">
            <v>17001000000302781905</v>
          </cell>
          <cell r="BB467">
            <v>20</v>
          </cell>
          <cell r="BC467" t="str">
            <v>CITE MINICIPALITE MORNAG</v>
          </cell>
          <cell r="BD467" t="str">
            <v>BEN AROUS</v>
          </cell>
          <cell r="BG467">
            <v>24312744</v>
          </cell>
          <cell r="BH467">
            <v>20823624</v>
          </cell>
          <cell r="BJ467" t="str">
            <v>MORNAG</v>
          </cell>
          <cell r="BK467" t="str">
            <v>A-560</v>
          </cell>
          <cell r="BN467" t="str">
            <v>17001000000302781905</v>
          </cell>
          <cell r="BO467" t="str">
            <v>JENDOUBI KHAOULA</v>
          </cell>
          <cell r="BP467">
            <v>466</v>
          </cell>
          <cell r="BR467" t="e">
            <v>#REF!</v>
          </cell>
          <cell r="BU467" t="str">
            <v>Non-Actif</v>
          </cell>
        </row>
        <row r="468">
          <cell r="B468">
            <v>467</v>
          </cell>
          <cell r="C468" t="str">
            <v>Mlle</v>
          </cell>
          <cell r="D468" t="str">
            <v>FERJANI CHAIMA</v>
          </cell>
          <cell r="E468" t="str">
            <v>SAGE Tunisia</v>
          </cell>
          <cell r="F468" t="str">
            <v>PRODUCTION</v>
          </cell>
          <cell r="G468" t="str">
            <v>Alimentatrice</v>
          </cell>
          <cell r="H468" t="str">
            <v>Panda</v>
          </cell>
          <cell r="I468" t="str">
            <v>HASNA NASRAOUI</v>
          </cell>
          <cell r="J468" t="str">
            <v>A</v>
          </cell>
          <cell r="K468" t="str">
            <v>DIRECTS</v>
          </cell>
          <cell r="L468" t="str">
            <v>Variable cost at standard</v>
          </cell>
          <cell r="M468" t="str">
            <v>OUVRIERE SPECIALISE</v>
          </cell>
          <cell r="N468">
            <v>44264</v>
          </cell>
          <cell r="O468" t="str">
            <v/>
          </cell>
          <cell r="P468">
            <v>-584</v>
          </cell>
          <cell r="Q468">
            <v>45138</v>
          </cell>
          <cell r="R468" t="str">
            <v>fin de contrat</v>
          </cell>
          <cell r="T468" t="str">
            <v>CDD</v>
          </cell>
          <cell r="U468" t="str">
            <v>Contractuel</v>
          </cell>
          <cell r="V468">
            <v>44986</v>
          </cell>
          <cell r="W468">
            <v>45138</v>
          </cell>
          <cell r="Z468">
            <v>44264</v>
          </cell>
          <cell r="AA468">
            <v>3</v>
          </cell>
          <cell r="AB468">
            <v>2021</v>
          </cell>
          <cell r="AC468">
            <v>2025</v>
          </cell>
          <cell r="AD468">
            <v>3.9916666666666667</v>
          </cell>
          <cell r="AE468" t="str">
            <v>&lt; 4</v>
          </cell>
          <cell r="AF468">
            <v>35249</v>
          </cell>
          <cell r="AG468">
            <v>28.693150684931506</v>
          </cell>
          <cell r="AH468" t="str">
            <v>&gt;25&lt; 35</v>
          </cell>
          <cell r="AI468">
            <v>17007224</v>
          </cell>
          <cell r="AJ468" t="str">
            <v>06</v>
          </cell>
          <cell r="AK468" t="str">
            <v>09517451</v>
          </cell>
          <cell r="AL468">
            <v>41410</v>
          </cell>
          <cell r="AM468" t="str">
            <v>FEMME</v>
          </cell>
          <cell r="AN468" t="str">
            <v>Célibataire</v>
          </cell>
          <cell r="AQ468">
            <v>3</v>
          </cell>
          <cell r="AR468">
            <v>3</v>
          </cell>
          <cell r="AS468">
            <v>45359.75</v>
          </cell>
          <cell r="AT468" t="str">
            <v>Horaire</v>
          </cell>
          <cell r="AU468">
            <v>3.3210000000000002</v>
          </cell>
          <cell r="AV468" t="str">
            <v>17</v>
          </cell>
          <cell r="AW468" t="str">
            <v>00100</v>
          </cell>
          <cell r="AX468" t="str">
            <v>00002732524</v>
          </cell>
          <cell r="AY468" t="str">
            <v>86</v>
          </cell>
          <cell r="AZ468" t="str">
            <v>LA POSTE</v>
          </cell>
          <cell r="BA468" t="str">
            <v>17001000000273252486</v>
          </cell>
          <cell r="BB468">
            <v>20</v>
          </cell>
          <cell r="BC468" t="str">
            <v>CITE HAFSIA BORJ EL AMRI</v>
          </cell>
          <cell r="BD468" t="str">
            <v>MANOUBA</v>
          </cell>
          <cell r="BE468">
            <v>2010</v>
          </cell>
          <cell r="BF468">
            <v>44927</v>
          </cell>
          <cell r="BG468">
            <v>42525692</v>
          </cell>
          <cell r="BH468">
            <v>96838734</v>
          </cell>
          <cell r="BJ468" t="str">
            <v>ROND POINT HAFSSIA</v>
          </cell>
          <cell r="BK468" t="str">
            <v>A-Panda</v>
          </cell>
          <cell r="BL468" t="str">
            <v>1.3</v>
          </cell>
          <cell r="BN468" t="str">
            <v>17001000000273252486</v>
          </cell>
          <cell r="BO468" t="str">
            <v>FERJANI CHAIMA</v>
          </cell>
          <cell r="BP468">
            <v>467</v>
          </cell>
          <cell r="BR468">
            <v>467</v>
          </cell>
          <cell r="BU468" t="str">
            <v>Non-Actif</v>
          </cell>
        </row>
        <row r="469">
          <cell r="B469">
            <v>468</v>
          </cell>
          <cell r="C469" t="str">
            <v>Mlle</v>
          </cell>
          <cell r="D469" t="str">
            <v>ABDAOUI DHEKRA</v>
          </cell>
          <cell r="E469" t="str">
            <v>SAGE Tunisia</v>
          </cell>
          <cell r="F469" t="str">
            <v>QUALITE</v>
          </cell>
          <cell r="G469" t="str">
            <v>Contrôle Qualité</v>
          </cell>
          <cell r="K469" t="str">
            <v>INDIRECTS</v>
          </cell>
          <cell r="L469" t="str">
            <v>Variable cost at standard</v>
          </cell>
          <cell r="M469" t="str">
            <v>Contrôleur Qualité</v>
          </cell>
          <cell r="N469">
            <v>44264</v>
          </cell>
          <cell r="O469" t="str">
            <v/>
          </cell>
          <cell r="P469">
            <v>-1375</v>
          </cell>
          <cell r="Q469">
            <v>44322</v>
          </cell>
          <cell r="R469" t="str">
            <v>CONFLIT AVEC CHEF</v>
          </cell>
          <cell r="T469" t="str">
            <v>CDD</v>
          </cell>
          <cell r="U469" t="str">
            <v>Contractuel</v>
          </cell>
          <cell r="V469">
            <v>44317</v>
          </cell>
          <cell r="W469">
            <v>44347</v>
          </cell>
          <cell r="Z469">
            <v>44264</v>
          </cell>
          <cell r="AA469">
            <v>3</v>
          </cell>
          <cell r="AB469">
            <v>2021</v>
          </cell>
          <cell r="AC469">
            <v>2025</v>
          </cell>
          <cell r="AD469">
            <v>3.9916666666666667</v>
          </cell>
          <cell r="AE469" t="str">
            <v>&lt; 4</v>
          </cell>
          <cell r="AF469">
            <v>33984</v>
          </cell>
          <cell r="AG469">
            <v>32.158904109589038</v>
          </cell>
          <cell r="AH469" t="str">
            <v>&gt;25&lt; 35</v>
          </cell>
          <cell r="AI469">
            <v>17024687</v>
          </cell>
          <cell r="AJ469" t="str">
            <v>01</v>
          </cell>
          <cell r="AK469">
            <v>11920118</v>
          </cell>
          <cell r="AL469">
            <v>41540</v>
          </cell>
          <cell r="AM469" t="str">
            <v>FEMME</v>
          </cell>
          <cell r="AN469" t="str">
            <v>Célibataire</v>
          </cell>
          <cell r="AQ469">
            <v>3</v>
          </cell>
          <cell r="AR469">
            <v>1</v>
          </cell>
          <cell r="AS469">
            <v>44629.25</v>
          </cell>
          <cell r="AT469" t="str">
            <v>Horaire</v>
          </cell>
          <cell r="AU469">
            <v>3.1930000000000001</v>
          </cell>
          <cell r="AV469" t="str">
            <v>05</v>
          </cell>
          <cell r="AW469">
            <v>60200</v>
          </cell>
          <cell r="AX469" t="str">
            <v>00735831313</v>
          </cell>
          <cell r="AY469">
            <v>64</v>
          </cell>
          <cell r="AZ469" t="str">
            <v>BT</v>
          </cell>
          <cell r="BA469" t="str">
            <v>05602000073583131364</v>
          </cell>
          <cell r="BB469">
            <v>20</v>
          </cell>
          <cell r="BC469" t="str">
            <v>22 RUE 10105 KABARIA</v>
          </cell>
          <cell r="BD469" t="str">
            <v>TUNIS</v>
          </cell>
          <cell r="BE469">
            <v>2053</v>
          </cell>
          <cell r="BG469">
            <v>23792831</v>
          </cell>
          <cell r="BH469">
            <v>97355943</v>
          </cell>
          <cell r="BJ469" t="str">
            <v>KABARIA</v>
          </cell>
          <cell r="BK469" t="str">
            <v>-</v>
          </cell>
          <cell r="BN469" t="str">
            <v>05602000073583131364</v>
          </cell>
          <cell r="BO469" t="str">
            <v>ABDAOUI DHEKRA</v>
          </cell>
          <cell r="BP469">
            <v>468</v>
          </cell>
          <cell r="BU469" t="str">
            <v>Non-Actif</v>
          </cell>
        </row>
        <row r="470">
          <cell r="B470">
            <v>469</v>
          </cell>
          <cell r="C470" t="str">
            <v>Mlle</v>
          </cell>
          <cell r="D470" t="str">
            <v>FAIDI MONIA</v>
          </cell>
          <cell r="E470" t="str">
            <v>SAGE Tunisia</v>
          </cell>
          <cell r="F470" t="str">
            <v>PRODUCTION</v>
          </cell>
          <cell r="G470" t="str">
            <v>Alimentatrice</v>
          </cell>
          <cell r="H470">
            <v>520</v>
          </cell>
          <cell r="I470" t="str">
            <v>Mabrourk Ben Moussa</v>
          </cell>
          <cell r="J470" t="str">
            <v>A</v>
          </cell>
          <cell r="K470" t="str">
            <v>DIRECTS</v>
          </cell>
          <cell r="L470" t="str">
            <v>Variable cost at standard</v>
          </cell>
          <cell r="M470" t="str">
            <v>OUVRIERE SPECIALISE</v>
          </cell>
          <cell r="N470">
            <v>44264</v>
          </cell>
          <cell r="O470" t="str">
            <v/>
          </cell>
          <cell r="P470">
            <v>-6</v>
          </cell>
          <cell r="T470" t="str">
            <v>CDD</v>
          </cell>
          <cell r="U470" t="str">
            <v>Contractuel</v>
          </cell>
          <cell r="V470">
            <v>45689</v>
          </cell>
          <cell r="W470">
            <v>45716</v>
          </cell>
          <cell r="Z470">
            <v>44264</v>
          </cell>
          <cell r="AA470">
            <v>3</v>
          </cell>
          <cell r="AB470">
            <v>2021</v>
          </cell>
          <cell r="AC470">
            <v>2025</v>
          </cell>
          <cell r="AD470">
            <v>3.9916666666666667</v>
          </cell>
          <cell r="AE470" t="str">
            <v>&lt; 4</v>
          </cell>
          <cell r="AF470">
            <v>35144</v>
          </cell>
          <cell r="AG470">
            <v>28.980821917808218</v>
          </cell>
          <cell r="AH470" t="str">
            <v>&gt;25&lt; 35</v>
          </cell>
          <cell r="AI470">
            <v>17201200</v>
          </cell>
          <cell r="AJ470" t="str">
            <v>03</v>
          </cell>
          <cell r="AK470" t="str">
            <v>09199220</v>
          </cell>
          <cell r="AL470">
            <v>41908</v>
          </cell>
          <cell r="AM470" t="str">
            <v>FEMME</v>
          </cell>
          <cell r="AN470" t="str">
            <v>Célibataire</v>
          </cell>
          <cell r="AQ470">
            <v>3</v>
          </cell>
          <cell r="AR470">
            <v>3</v>
          </cell>
          <cell r="AS470">
            <v>45359.75</v>
          </cell>
          <cell r="AT470" t="str">
            <v>Horaire</v>
          </cell>
          <cell r="AU470">
            <v>3.3210000000000002</v>
          </cell>
          <cell r="AV470" t="str">
            <v>17</v>
          </cell>
          <cell r="AW470">
            <v>53594</v>
          </cell>
          <cell r="AX470" t="str">
            <v>01727073104</v>
          </cell>
          <cell r="AY470">
            <v>57</v>
          </cell>
          <cell r="AZ470" t="str">
            <v>LA POSTE</v>
          </cell>
          <cell r="BA470" t="str">
            <v>17535940172707310457</v>
          </cell>
          <cell r="BB470">
            <v>20</v>
          </cell>
          <cell r="BC470" t="str">
            <v>17 RUE IKHWAN ESSAFA</v>
          </cell>
          <cell r="BD470" t="str">
            <v>SANHEJA</v>
          </cell>
          <cell r="BE470">
            <v>2021</v>
          </cell>
          <cell r="BG470">
            <v>21549511</v>
          </cell>
          <cell r="BH470">
            <v>52993076</v>
          </cell>
          <cell r="BJ470" t="str">
            <v>SANHEJA</v>
          </cell>
          <cell r="BK470" t="str">
            <v>A-520</v>
          </cell>
          <cell r="BL470" t="str">
            <v>1.3</v>
          </cell>
          <cell r="BN470" t="str">
            <v>17535940172707310457</v>
          </cell>
          <cell r="BO470" t="str">
            <v>FAIDI MONIA</v>
          </cell>
          <cell r="BP470">
            <v>469</v>
          </cell>
          <cell r="BR470">
            <v>469</v>
          </cell>
          <cell r="BT470">
            <v>887</v>
          </cell>
          <cell r="BU470" t="str">
            <v>si</v>
          </cell>
          <cell r="BV470" t="str">
            <v>520 A SA</v>
          </cell>
        </row>
        <row r="471">
          <cell r="B471">
            <v>470</v>
          </cell>
          <cell r="C471" t="str">
            <v>Madame</v>
          </cell>
          <cell r="D471" t="str">
            <v>MAHMOUDI ATIKA</v>
          </cell>
          <cell r="E471" t="str">
            <v>SAGE Tunisia</v>
          </cell>
          <cell r="F471" t="str">
            <v>PRODUCTION</v>
          </cell>
          <cell r="G471" t="str">
            <v>Alimentatrice</v>
          </cell>
          <cell r="H471" t="str">
            <v>P6 AV</v>
          </cell>
          <cell r="I471" t="str">
            <v>EL KADRI MARIEM</v>
          </cell>
          <cell r="J471" t="str">
            <v>A</v>
          </cell>
          <cell r="K471" t="str">
            <v>DIRECTS</v>
          </cell>
          <cell r="L471" t="str">
            <v>Variable cost at standard</v>
          </cell>
          <cell r="M471" t="str">
            <v>OUVRIERE SPECIALISE</v>
          </cell>
          <cell r="N471">
            <v>44264</v>
          </cell>
          <cell r="O471" t="str">
            <v/>
          </cell>
          <cell r="P471">
            <v>-6</v>
          </cell>
          <cell r="T471" t="str">
            <v>CDD</v>
          </cell>
          <cell r="U471" t="str">
            <v>Contractuel</v>
          </cell>
          <cell r="V471">
            <v>45689</v>
          </cell>
          <cell r="W471">
            <v>45716</v>
          </cell>
          <cell r="Z471">
            <v>44264</v>
          </cell>
          <cell r="AA471">
            <v>3</v>
          </cell>
          <cell r="AB471">
            <v>2021</v>
          </cell>
          <cell r="AC471">
            <v>2025</v>
          </cell>
          <cell r="AD471">
            <v>3.9916666666666667</v>
          </cell>
          <cell r="AE471" t="str">
            <v>&lt; 4</v>
          </cell>
          <cell r="AF471">
            <v>32024</v>
          </cell>
          <cell r="AG471">
            <v>37.528767123287672</v>
          </cell>
          <cell r="AH471" t="str">
            <v>&gt;35&lt; 45</v>
          </cell>
          <cell r="AI471">
            <v>16925905</v>
          </cell>
          <cell r="AJ471" t="str">
            <v>06</v>
          </cell>
          <cell r="AK471" t="str">
            <v>04595489</v>
          </cell>
          <cell r="AL471">
            <v>40250</v>
          </cell>
          <cell r="AM471" t="str">
            <v>FEMME</v>
          </cell>
          <cell r="AN471" t="str">
            <v>Marié(e)</v>
          </cell>
          <cell r="AO471">
            <v>1</v>
          </cell>
          <cell r="AQ471">
            <v>3</v>
          </cell>
          <cell r="AR471">
            <v>3</v>
          </cell>
          <cell r="AS471">
            <v>45359.75</v>
          </cell>
          <cell r="AT471" t="str">
            <v>Horaire</v>
          </cell>
          <cell r="AU471">
            <v>3.3210000000000002</v>
          </cell>
          <cell r="AV471" t="str">
            <v>17</v>
          </cell>
          <cell r="AW471" t="str">
            <v>00100</v>
          </cell>
          <cell r="AX471" t="str">
            <v>00002261498</v>
          </cell>
          <cell r="AY471" t="str">
            <v>68</v>
          </cell>
          <cell r="AZ471" t="str">
            <v>LA POSTE</v>
          </cell>
          <cell r="BA471" t="str">
            <v>17001000000226149868</v>
          </cell>
          <cell r="BB471">
            <v>20</v>
          </cell>
          <cell r="BC471" t="str">
            <v>CITE HWASS ZAHROUNI</v>
          </cell>
          <cell r="BD471" t="str">
            <v>TUNIS</v>
          </cell>
          <cell r="BG471">
            <v>22621457</v>
          </cell>
          <cell r="BH471">
            <v>20904082</v>
          </cell>
          <cell r="BJ471" t="str">
            <v>CITE HWASS ZAHROUNI</v>
          </cell>
          <cell r="BK471" t="str">
            <v>A-P6 AV</v>
          </cell>
          <cell r="BL471" t="str">
            <v>1.3</v>
          </cell>
          <cell r="BN471" t="str">
            <v>17001000000226149868</v>
          </cell>
          <cell r="BO471" t="str">
            <v>MAHMOUDI ATIKA</v>
          </cell>
          <cell r="BP471">
            <v>470</v>
          </cell>
          <cell r="BR471">
            <v>470</v>
          </cell>
          <cell r="BT471">
            <v>317</v>
          </cell>
          <cell r="BU471" t="str">
            <v>si</v>
          </cell>
          <cell r="BV471" t="str">
            <v>P6 AV A SA</v>
          </cell>
        </row>
        <row r="472">
          <cell r="B472">
            <v>471</v>
          </cell>
          <cell r="C472" t="str">
            <v>Mlle</v>
          </cell>
          <cell r="D472" t="str">
            <v>TOUHAMI EMNA</v>
          </cell>
          <cell r="E472" t="str">
            <v>SAGE Tunisia</v>
          </cell>
          <cell r="F472" t="str">
            <v>COUPE</v>
          </cell>
          <cell r="G472" t="str">
            <v>Alimentatrice TAGLIO</v>
          </cell>
          <cell r="K472" t="str">
            <v>INDIRECTS</v>
          </cell>
          <cell r="L472" t="str">
            <v>Variable cost at standard</v>
          </cell>
          <cell r="M472" t="str">
            <v>OUVRIERE SPECIALISE</v>
          </cell>
          <cell r="N472">
            <v>44270</v>
          </cell>
          <cell r="O472" t="str">
            <v/>
          </cell>
          <cell r="P472">
            <v>-1314</v>
          </cell>
          <cell r="Q472">
            <v>44409</v>
          </cell>
          <cell r="R472" t="str">
            <v>mariage</v>
          </cell>
          <cell r="T472" t="str">
            <v>CDD</v>
          </cell>
          <cell r="U472" t="str">
            <v>Contractuel</v>
          </cell>
          <cell r="V472">
            <v>44378</v>
          </cell>
          <cell r="W472">
            <v>44408</v>
          </cell>
          <cell r="Z472">
            <v>44270</v>
          </cell>
          <cell r="AA472">
            <v>3</v>
          </cell>
          <cell r="AB472">
            <v>2021</v>
          </cell>
          <cell r="AC472">
            <v>2025</v>
          </cell>
          <cell r="AD472">
            <v>3.9750000000000001</v>
          </cell>
          <cell r="AE472" t="str">
            <v>&lt; 4</v>
          </cell>
          <cell r="AF472">
            <v>34393</v>
          </cell>
          <cell r="AG472">
            <v>31.038356164383561</v>
          </cell>
          <cell r="AH472" t="str">
            <v>&gt;25&lt; 35</v>
          </cell>
          <cell r="AI472">
            <v>17461241</v>
          </cell>
          <cell r="AJ472" t="str">
            <v>04</v>
          </cell>
          <cell r="AK472">
            <v>13002593</v>
          </cell>
          <cell r="AL472">
            <v>41256</v>
          </cell>
          <cell r="AM472" t="str">
            <v>FEMME</v>
          </cell>
          <cell r="AN472" t="str">
            <v>Célibataire</v>
          </cell>
          <cell r="AQ472">
            <v>3</v>
          </cell>
          <cell r="AR472">
            <v>1</v>
          </cell>
          <cell r="AS472">
            <v>44635.25</v>
          </cell>
          <cell r="AT472" t="str">
            <v>Horaire</v>
          </cell>
          <cell r="AU472">
            <v>3.1930000000000001</v>
          </cell>
          <cell r="AV472" t="str">
            <v>04</v>
          </cell>
          <cell r="AW472" t="str">
            <v>04312</v>
          </cell>
          <cell r="AX472">
            <v>80064017478</v>
          </cell>
          <cell r="AY472">
            <v>39</v>
          </cell>
          <cell r="AZ472" t="str">
            <v>ATTIJARI BANK</v>
          </cell>
          <cell r="BA472" t="str">
            <v>04043128006401747839</v>
          </cell>
          <cell r="BB472">
            <v>20</v>
          </cell>
          <cell r="BC472" t="str">
            <v>25 RUE 4035 MALLASSINE</v>
          </cell>
          <cell r="BD472" t="str">
            <v>TUNIS</v>
          </cell>
          <cell r="BG472">
            <v>20611130</v>
          </cell>
          <cell r="BH472">
            <v>22271422</v>
          </cell>
          <cell r="BJ472" t="str">
            <v>EZZOUHOUR</v>
          </cell>
          <cell r="BK472" t="str">
            <v>-</v>
          </cell>
          <cell r="BN472" t="str">
            <v>04043128006401747839</v>
          </cell>
          <cell r="BO472" t="str">
            <v>TOUHAMI EMNA</v>
          </cell>
          <cell r="BP472">
            <v>471</v>
          </cell>
          <cell r="BU472" t="str">
            <v>Non-Actif</v>
          </cell>
        </row>
        <row r="473">
          <cell r="B473">
            <v>472</v>
          </cell>
          <cell r="C473" t="str">
            <v>Mlle</v>
          </cell>
          <cell r="D473" t="str">
            <v>OUELHAZI IMEN</v>
          </cell>
          <cell r="E473" t="str">
            <v>SAGE Tunisia</v>
          </cell>
          <cell r="F473" t="str">
            <v>PRODUCTION</v>
          </cell>
          <cell r="G473" t="str">
            <v>Alimentatrice LIGNE</v>
          </cell>
          <cell r="H473">
            <v>520</v>
          </cell>
          <cell r="J473" t="str">
            <v>A</v>
          </cell>
          <cell r="K473" t="str">
            <v>DIRECTS</v>
          </cell>
          <cell r="L473" t="str">
            <v>Variable cost at standard</v>
          </cell>
          <cell r="M473" t="str">
            <v>OUVRIERE SPECIALISE</v>
          </cell>
          <cell r="N473">
            <v>44264</v>
          </cell>
          <cell r="O473" t="str">
            <v/>
          </cell>
          <cell r="P473">
            <v>-1345</v>
          </cell>
          <cell r="Q473">
            <v>44350</v>
          </cell>
          <cell r="R473" t="str">
            <v>MALADIE</v>
          </cell>
          <cell r="T473" t="str">
            <v>CDD</v>
          </cell>
          <cell r="U473" t="str">
            <v>Contractuel</v>
          </cell>
          <cell r="V473">
            <v>44317</v>
          </cell>
          <cell r="W473">
            <v>44377</v>
          </cell>
          <cell r="Z473">
            <v>44264</v>
          </cell>
          <cell r="AA473">
            <v>3</v>
          </cell>
          <cell r="AB473">
            <v>2021</v>
          </cell>
          <cell r="AC473">
            <v>2025</v>
          </cell>
          <cell r="AD473">
            <v>3.9916666666666667</v>
          </cell>
          <cell r="AE473" t="str">
            <v>&lt; 4</v>
          </cell>
          <cell r="AF473">
            <v>35648</v>
          </cell>
          <cell r="AG473">
            <v>27.6</v>
          </cell>
          <cell r="AH473" t="str">
            <v>&gt;25&lt; 35</v>
          </cell>
          <cell r="AI473">
            <v>17330369</v>
          </cell>
          <cell r="AJ473" t="str">
            <v>07</v>
          </cell>
          <cell r="AK473">
            <v>11656895</v>
          </cell>
          <cell r="AL473">
            <v>42257</v>
          </cell>
          <cell r="AM473" t="str">
            <v>FEMME</v>
          </cell>
          <cell r="AN473" t="str">
            <v>Célibataire</v>
          </cell>
          <cell r="AQ473">
            <v>3</v>
          </cell>
          <cell r="AR473">
            <v>1</v>
          </cell>
          <cell r="AS473">
            <v>44629.25</v>
          </cell>
          <cell r="AT473" t="str">
            <v>Horaire</v>
          </cell>
          <cell r="AU473">
            <v>3.1930000000000001</v>
          </cell>
          <cell r="AV473">
            <v>17</v>
          </cell>
          <cell r="AW473" t="str">
            <v>00100</v>
          </cell>
          <cell r="AX473" t="str">
            <v>00002853026</v>
          </cell>
          <cell r="AY473" t="str">
            <v>02</v>
          </cell>
          <cell r="AZ473" t="str">
            <v>LA POSTE</v>
          </cell>
          <cell r="BA473" t="str">
            <v>17001000000285302602</v>
          </cell>
          <cell r="BB473">
            <v>20</v>
          </cell>
          <cell r="BC473" t="str">
            <v>18 RUE 42259 GHDIR EL GOLLA</v>
          </cell>
          <cell r="BD473" t="str">
            <v>AGBA</v>
          </cell>
          <cell r="BE473">
            <v>1110</v>
          </cell>
          <cell r="BG473">
            <v>52065523</v>
          </cell>
          <cell r="BH473">
            <v>95616687</v>
          </cell>
          <cell r="BJ473" t="str">
            <v>GHDIR EL GOLLA</v>
          </cell>
          <cell r="BK473" t="str">
            <v>A-520</v>
          </cell>
          <cell r="BN473" t="str">
            <v>17001000000285302602</v>
          </cell>
          <cell r="BO473" t="str">
            <v>OUELHAZI IMEN</v>
          </cell>
          <cell r="BP473">
            <v>472</v>
          </cell>
          <cell r="BU473" t="str">
            <v>Non-Actif</v>
          </cell>
        </row>
        <row r="474">
          <cell r="B474">
            <v>473</v>
          </cell>
          <cell r="C474" t="str">
            <v>Madame</v>
          </cell>
          <cell r="D474" t="str">
            <v>SAEDI AIDA</v>
          </cell>
          <cell r="E474" t="str">
            <v>SAGE Tunisia</v>
          </cell>
          <cell r="F474" t="str">
            <v>PRODUCTION</v>
          </cell>
          <cell r="G474" t="str">
            <v>Couturière</v>
          </cell>
          <cell r="H474" t="str">
            <v>APT-OPEL</v>
          </cell>
          <cell r="J474" t="str">
            <v>A</v>
          </cell>
          <cell r="K474" t="str">
            <v>DIRECTS</v>
          </cell>
          <cell r="L474" t="str">
            <v>Variable cost at standard</v>
          </cell>
          <cell r="M474" t="str">
            <v>OUVRIERE SPECIALISE</v>
          </cell>
          <cell r="N474">
            <v>44264</v>
          </cell>
          <cell r="O474" t="str">
            <v/>
          </cell>
          <cell r="P474">
            <v>-1406</v>
          </cell>
          <cell r="Q474">
            <v>44289</v>
          </cell>
          <cell r="R474" t="str">
            <v xml:space="preserve">abandon de poste </v>
          </cell>
          <cell r="T474" t="str">
            <v>CDD</v>
          </cell>
          <cell r="U474" t="str">
            <v>Contractuel</v>
          </cell>
          <cell r="V474">
            <v>44264</v>
          </cell>
          <cell r="W474">
            <v>44316</v>
          </cell>
          <cell r="Z474">
            <v>44264</v>
          </cell>
          <cell r="AA474">
            <v>3</v>
          </cell>
          <cell r="AB474">
            <v>2021</v>
          </cell>
          <cell r="AC474">
            <v>2025</v>
          </cell>
          <cell r="AD474">
            <v>3.9916666666666667</v>
          </cell>
          <cell r="AE474" t="str">
            <v>&lt; 4</v>
          </cell>
          <cell r="AF474">
            <v>28381</v>
          </cell>
          <cell r="AG474">
            <v>47.509589041095893</v>
          </cell>
          <cell r="AH474" t="str">
            <v>&gt;45&lt; 55</v>
          </cell>
          <cell r="AI474">
            <v>11818285</v>
          </cell>
          <cell r="AJ474" t="str">
            <v>08</v>
          </cell>
          <cell r="AK474" t="str">
            <v>08303397</v>
          </cell>
          <cell r="AL474">
            <v>42613</v>
          </cell>
          <cell r="AM474" t="str">
            <v>FEMME</v>
          </cell>
          <cell r="AN474" t="str">
            <v>Marié(e)</v>
          </cell>
          <cell r="AO474">
            <v>1</v>
          </cell>
          <cell r="AQ474">
            <v>3</v>
          </cell>
          <cell r="AR474">
            <v>1</v>
          </cell>
          <cell r="AS474">
            <v>44629.25</v>
          </cell>
          <cell r="AT474" t="str">
            <v>Horaire</v>
          </cell>
          <cell r="AU474">
            <v>3.1930000000000001</v>
          </cell>
          <cell r="AV474">
            <v>17</v>
          </cell>
          <cell r="AW474" t="str">
            <v>00100</v>
          </cell>
          <cell r="AX474" t="str">
            <v>00002689280</v>
          </cell>
          <cell r="AY474">
            <v>32</v>
          </cell>
          <cell r="AZ474" t="str">
            <v>LA POSTE</v>
          </cell>
          <cell r="BA474" t="str">
            <v>17001000000268928032</v>
          </cell>
          <cell r="BB474">
            <v>20</v>
          </cell>
          <cell r="BC474" t="str">
            <v>2 RUE L'ARTISANA</v>
          </cell>
          <cell r="BD474" t="str">
            <v>DENDEN</v>
          </cell>
          <cell r="BE474">
            <v>2011</v>
          </cell>
          <cell r="BG474">
            <v>28451371</v>
          </cell>
          <cell r="BH474">
            <v>24377059</v>
          </cell>
          <cell r="BJ474" t="str">
            <v>KHAZNADAR</v>
          </cell>
          <cell r="BK474" t="str">
            <v>A-APT-OPEL</v>
          </cell>
          <cell r="BN474" t="str">
            <v>17001000000268928032</v>
          </cell>
          <cell r="BO474" t="str">
            <v>SAEDI AIDA</v>
          </cell>
          <cell r="BP474">
            <v>473</v>
          </cell>
          <cell r="BU474" t="str">
            <v>Non-Actif</v>
          </cell>
        </row>
        <row r="475">
          <cell r="B475">
            <v>474</v>
          </cell>
          <cell r="C475" t="str">
            <v>Madame</v>
          </cell>
          <cell r="D475" t="str">
            <v>FAIDI AHLEM</v>
          </cell>
          <cell r="E475" t="str">
            <v>SAGE Tunisia</v>
          </cell>
          <cell r="F475" t="str">
            <v>PRODUCTION</v>
          </cell>
          <cell r="G475" t="str">
            <v>Couturière</v>
          </cell>
          <cell r="H475">
            <v>520</v>
          </cell>
          <cell r="I475" t="str">
            <v>Mabrourk Ben Moussa</v>
          </cell>
          <cell r="J475" t="str">
            <v>A</v>
          </cell>
          <cell r="K475" t="str">
            <v>DIRECTS</v>
          </cell>
          <cell r="L475" t="str">
            <v>Variable cost at standard</v>
          </cell>
          <cell r="M475" t="str">
            <v>OUVRIERE SPECIALISE</v>
          </cell>
          <cell r="N475">
            <v>44264</v>
          </cell>
          <cell r="O475" t="str">
            <v/>
          </cell>
          <cell r="P475">
            <v>-6</v>
          </cell>
          <cell r="T475" t="str">
            <v>CDD</v>
          </cell>
          <cell r="U475" t="str">
            <v>Contractuel</v>
          </cell>
          <cell r="V475">
            <v>45689</v>
          </cell>
          <cell r="W475">
            <v>45716</v>
          </cell>
          <cell r="Z475">
            <v>44264</v>
          </cell>
          <cell r="AA475">
            <v>3</v>
          </cell>
          <cell r="AB475">
            <v>2021</v>
          </cell>
          <cell r="AC475">
            <v>2025</v>
          </cell>
          <cell r="AD475">
            <v>3.9916666666666667</v>
          </cell>
          <cell r="AE475" t="str">
            <v>&lt; 4</v>
          </cell>
          <cell r="AF475">
            <v>30590</v>
          </cell>
          <cell r="AG475">
            <v>41.457534246575342</v>
          </cell>
          <cell r="AH475" t="str">
            <v>&gt;35&lt; 45</v>
          </cell>
          <cell r="AI475">
            <v>12691974</v>
          </cell>
          <cell r="AJ475" t="str">
            <v>04</v>
          </cell>
          <cell r="AK475" t="str">
            <v>07361343</v>
          </cell>
          <cell r="AL475">
            <v>40114</v>
          </cell>
          <cell r="AM475" t="str">
            <v>FEMME</v>
          </cell>
          <cell r="AN475" t="str">
            <v>Marié(e)</v>
          </cell>
          <cell r="AO475">
            <v>3</v>
          </cell>
          <cell r="AQ475">
            <v>3</v>
          </cell>
          <cell r="AR475">
            <v>3</v>
          </cell>
          <cell r="AS475">
            <v>45359.75</v>
          </cell>
          <cell r="AT475" t="str">
            <v>Horaire</v>
          </cell>
          <cell r="AU475">
            <v>3.3210000000000002</v>
          </cell>
          <cell r="AV475">
            <v>17</v>
          </cell>
          <cell r="AW475">
            <v>53594</v>
          </cell>
          <cell r="AX475" t="str">
            <v>01712696570</v>
          </cell>
          <cell r="AY475">
            <v>64</v>
          </cell>
          <cell r="AZ475" t="str">
            <v>LA POSTE</v>
          </cell>
          <cell r="BA475" t="str">
            <v>17535940171269657064</v>
          </cell>
          <cell r="BB475">
            <v>20</v>
          </cell>
          <cell r="BC475" t="str">
            <v>RUE AKHAWEN ESSAFA SANHEJA</v>
          </cell>
          <cell r="BD475" t="str">
            <v>MANOUBA</v>
          </cell>
          <cell r="BG475">
            <v>25283797</v>
          </cell>
          <cell r="BH475">
            <v>96428545</v>
          </cell>
          <cell r="BJ475" t="str">
            <v>SANHEJA</v>
          </cell>
          <cell r="BK475" t="str">
            <v>A-520</v>
          </cell>
          <cell r="BL475" t="str">
            <v>2.1</v>
          </cell>
          <cell r="BN475" t="str">
            <v>17535940171269657064</v>
          </cell>
          <cell r="BO475" t="str">
            <v>FAIDI AHLEM</v>
          </cell>
          <cell r="BP475">
            <v>474</v>
          </cell>
          <cell r="BR475">
            <v>474</v>
          </cell>
          <cell r="BT475">
            <v>888</v>
          </cell>
          <cell r="BU475" t="str">
            <v>si</v>
          </cell>
          <cell r="BV475" t="str">
            <v>520 A SP</v>
          </cell>
        </row>
        <row r="476">
          <cell r="B476">
            <v>475</v>
          </cell>
          <cell r="C476" t="str">
            <v>Madame</v>
          </cell>
          <cell r="D476" t="str">
            <v>KABOUTI HEDIA</v>
          </cell>
          <cell r="E476" t="str">
            <v>SAGE Tunisia</v>
          </cell>
          <cell r="F476" t="str">
            <v>PRODUCTION</v>
          </cell>
          <cell r="G476" t="str">
            <v>Couturière</v>
          </cell>
          <cell r="H476" t="str">
            <v>APT-OPEL</v>
          </cell>
          <cell r="J476" t="str">
            <v>A</v>
          </cell>
          <cell r="K476" t="str">
            <v>DIRECTS</v>
          </cell>
          <cell r="L476" t="str">
            <v>Variable cost at standard</v>
          </cell>
          <cell r="M476" t="str">
            <v>OUVRIERE SPECIALISE</v>
          </cell>
          <cell r="N476">
            <v>44264</v>
          </cell>
          <cell r="O476" t="str">
            <v/>
          </cell>
          <cell r="P476">
            <v>-1283</v>
          </cell>
          <cell r="Q476">
            <v>44379</v>
          </cell>
          <cell r="R476" t="str">
            <v xml:space="preserve">abandon de poste </v>
          </cell>
          <cell r="T476" t="str">
            <v>CDD</v>
          </cell>
          <cell r="U476" t="str">
            <v>Contractuel</v>
          </cell>
          <cell r="V476">
            <v>44378</v>
          </cell>
          <cell r="W476">
            <v>44439</v>
          </cell>
          <cell r="Z476">
            <v>44264</v>
          </cell>
          <cell r="AA476">
            <v>3</v>
          </cell>
          <cell r="AB476">
            <v>2021</v>
          </cell>
          <cell r="AC476">
            <v>2025</v>
          </cell>
          <cell r="AD476">
            <v>3.9916666666666667</v>
          </cell>
          <cell r="AE476" t="str">
            <v>&lt; 4</v>
          </cell>
          <cell r="AF476">
            <v>28849</v>
          </cell>
          <cell r="AG476">
            <v>46.227397260273975</v>
          </cell>
          <cell r="AH476" t="str">
            <v>&gt;45&lt; 55</v>
          </cell>
          <cell r="AI476">
            <v>16281021</v>
          </cell>
          <cell r="AJ476" t="str">
            <v>03</v>
          </cell>
          <cell r="AK476" t="str">
            <v>07329875</v>
          </cell>
          <cell r="AL476">
            <v>44081</v>
          </cell>
          <cell r="AM476" t="str">
            <v>FEMME</v>
          </cell>
          <cell r="AN476" t="str">
            <v>Marié(e)</v>
          </cell>
          <cell r="AO476">
            <v>3</v>
          </cell>
          <cell r="AQ476">
            <v>3</v>
          </cell>
          <cell r="AR476">
            <v>1</v>
          </cell>
          <cell r="AS476">
            <v>44629.25</v>
          </cell>
          <cell r="AT476" t="str">
            <v>Horaire</v>
          </cell>
          <cell r="AU476">
            <v>3.1930000000000001</v>
          </cell>
          <cell r="AV476" t="str">
            <v>07</v>
          </cell>
          <cell r="AW476" t="str">
            <v>02600</v>
          </cell>
          <cell r="AX476">
            <v>93105575933</v>
          </cell>
          <cell r="AY476">
            <v>66</v>
          </cell>
          <cell r="AZ476" t="str">
            <v>AMEN BANK</v>
          </cell>
          <cell r="BA476" t="str">
            <v>07026009310557593366</v>
          </cell>
          <cell r="BB476">
            <v>20</v>
          </cell>
          <cell r="BC476" t="str">
            <v>2 RUE SAFSAF CITE BEN YOUNES</v>
          </cell>
          <cell r="BD476" t="str">
            <v>TUNIS</v>
          </cell>
          <cell r="BG476">
            <v>46657681</v>
          </cell>
          <cell r="BH476">
            <v>28547709</v>
          </cell>
          <cell r="BJ476" t="str">
            <v>EL AGBA</v>
          </cell>
          <cell r="BK476" t="str">
            <v>A-APT-OPEL</v>
          </cell>
          <cell r="BN476" t="str">
            <v>07026009310557593366</v>
          </cell>
          <cell r="BO476" t="str">
            <v>KABOUTI HEDIA</v>
          </cell>
          <cell r="BP476">
            <v>475</v>
          </cell>
          <cell r="BU476" t="str">
            <v>Non-Actif</v>
          </cell>
        </row>
        <row r="477">
          <cell r="B477">
            <v>476</v>
          </cell>
          <cell r="C477" t="str">
            <v>Madame</v>
          </cell>
          <cell r="D477" t="str">
            <v>ARFAOUI IBTISSEM</v>
          </cell>
          <cell r="E477" t="str">
            <v>SAGE Tunisia</v>
          </cell>
          <cell r="F477" t="str">
            <v>PRODUCTION</v>
          </cell>
          <cell r="G477" t="str">
            <v>Team leader</v>
          </cell>
          <cell r="H477" t="str">
            <v>Panda</v>
          </cell>
          <cell r="I477" t="str">
            <v>HASNA NASRAOUI</v>
          </cell>
          <cell r="J477" t="str">
            <v>A</v>
          </cell>
          <cell r="K477" t="str">
            <v>INDIRECTS</v>
          </cell>
          <cell r="L477" t="str">
            <v>Variable cost at standard</v>
          </cell>
          <cell r="M477" t="str">
            <v>OUVRIERE SPECIALISE</v>
          </cell>
          <cell r="N477">
            <v>44264</v>
          </cell>
          <cell r="O477" t="str">
            <v/>
          </cell>
          <cell r="P477">
            <v>55</v>
          </cell>
          <cell r="T477" t="str">
            <v>CDD</v>
          </cell>
          <cell r="U477" t="str">
            <v>Contractuel</v>
          </cell>
          <cell r="V477">
            <v>45689</v>
          </cell>
          <cell r="W477">
            <v>45777</v>
          </cell>
          <cell r="Z477">
            <v>44264</v>
          </cell>
          <cell r="AA477">
            <v>3</v>
          </cell>
          <cell r="AB477">
            <v>2021</v>
          </cell>
          <cell r="AC477">
            <v>2025</v>
          </cell>
          <cell r="AD477">
            <v>3.9916666666666667</v>
          </cell>
          <cell r="AE477" t="str">
            <v>&lt; 4</v>
          </cell>
          <cell r="AF477">
            <v>32530</v>
          </cell>
          <cell r="AG477">
            <v>36.142465753424659</v>
          </cell>
          <cell r="AH477" t="str">
            <v>&gt;35&lt; 45</v>
          </cell>
          <cell r="AI477">
            <v>17461245</v>
          </cell>
          <cell r="AJ477" t="str">
            <v>00</v>
          </cell>
          <cell r="AK477" t="str">
            <v>07435011</v>
          </cell>
          <cell r="AL477">
            <v>44144</v>
          </cell>
          <cell r="AM477" t="str">
            <v>FEMME</v>
          </cell>
          <cell r="AN477" t="str">
            <v>Marié(e)</v>
          </cell>
          <cell r="AO477">
            <v>2</v>
          </cell>
          <cell r="AQ477">
            <v>5</v>
          </cell>
          <cell r="AR477">
            <v>3</v>
          </cell>
          <cell r="AS477">
            <v>45359.75</v>
          </cell>
          <cell r="AT477" t="str">
            <v>Horaire</v>
          </cell>
          <cell r="AU477">
            <v>3.3210000000000002</v>
          </cell>
          <cell r="AV477" t="str">
            <v>17</v>
          </cell>
          <cell r="AW477" t="str">
            <v>00100</v>
          </cell>
          <cell r="AX477" t="str">
            <v>00003012581</v>
          </cell>
          <cell r="AY477" t="str">
            <v>32</v>
          </cell>
          <cell r="AZ477" t="str">
            <v>LA POSTE</v>
          </cell>
          <cell r="BA477" t="str">
            <v>17001000000301258132</v>
          </cell>
          <cell r="BB477">
            <v>20</v>
          </cell>
          <cell r="BC477" t="str">
            <v>40 RUE 42222 GHDIR EL GOLLA</v>
          </cell>
          <cell r="BD477" t="str">
            <v>TUNIS</v>
          </cell>
          <cell r="BG477">
            <v>50713655</v>
          </cell>
          <cell r="BH477">
            <v>20737857</v>
          </cell>
          <cell r="BJ477" t="str">
            <v>GHDIR EL GOLLA</v>
          </cell>
          <cell r="BK477" t="str">
            <v>A-Panda</v>
          </cell>
          <cell r="BL477" t="str">
            <v>3.1</v>
          </cell>
          <cell r="BN477" t="str">
            <v>17001000000301258132</v>
          </cell>
          <cell r="BO477" t="str">
            <v>ARFAOUI IBTISSEM</v>
          </cell>
          <cell r="BP477">
            <v>476</v>
          </cell>
          <cell r="BR477">
            <v>476</v>
          </cell>
          <cell r="BS477" t="str">
            <v>promotion le 30/11/2023</v>
          </cell>
          <cell r="BT477">
            <v>720</v>
          </cell>
          <cell r="BU477" t="str">
            <v>si</v>
          </cell>
          <cell r="BV477" t="str">
            <v>139 A CA</v>
          </cell>
        </row>
        <row r="478">
          <cell r="B478">
            <v>477</v>
          </cell>
          <cell r="C478" t="str">
            <v>Madame</v>
          </cell>
          <cell r="D478" t="str">
            <v>SASSI AIDA</v>
          </cell>
          <cell r="E478" t="str">
            <v>SAGE Tunisia</v>
          </cell>
          <cell r="F478" t="str">
            <v>PRODUCTION</v>
          </cell>
          <cell r="G478" t="str">
            <v>Couturière</v>
          </cell>
          <cell r="H478" t="str">
            <v>APT-OPEL</v>
          </cell>
          <cell r="J478" t="str">
            <v>A</v>
          </cell>
          <cell r="K478" t="str">
            <v>DIRECTS</v>
          </cell>
          <cell r="L478" t="str">
            <v>Variable cost at standard</v>
          </cell>
          <cell r="M478" t="str">
            <v>OUVRIERE SPECIALISE</v>
          </cell>
          <cell r="N478">
            <v>44264</v>
          </cell>
          <cell r="O478" t="str">
            <v/>
          </cell>
          <cell r="P478">
            <v>-1406</v>
          </cell>
          <cell r="T478" t="str">
            <v>CDD</v>
          </cell>
          <cell r="U478" t="str">
            <v>Contractuel</v>
          </cell>
          <cell r="V478">
            <v>44264</v>
          </cell>
          <cell r="W478">
            <v>44316</v>
          </cell>
          <cell r="Z478">
            <v>44264</v>
          </cell>
          <cell r="AA478">
            <v>3</v>
          </cell>
          <cell r="AB478">
            <v>2021</v>
          </cell>
          <cell r="AC478">
            <v>2025</v>
          </cell>
          <cell r="AD478">
            <v>3.9916666666666667</v>
          </cell>
          <cell r="AE478" t="str">
            <v>&lt; 4</v>
          </cell>
          <cell r="AF478">
            <v>28765</v>
          </cell>
          <cell r="AG478">
            <v>46.457534246575342</v>
          </cell>
          <cell r="AH478" t="str">
            <v>&gt;45&lt; 55</v>
          </cell>
          <cell r="AI478">
            <v>12257457</v>
          </cell>
          <cell r="AJ478" t="str">
            <v>00</v>
          </cell>
          <cell r="AK478" t="str">
            <v>04688812</v>
          </cell>
          <cell r="AL478">
            <v>42485</v>
          </cell>
          <cell r="AM478" t="str">
            <v>FEMME</v>
          </cell>
          <cell r="AN478" t="str">
            <v>Marié(e)</v>
          </cell>
          <cell r="AO478">
            <v>3</v>
          </cell>
          <cell r="AQ478">
            <v>3</v>
          </cell>
          <cell r="AR478">
            <v>1</v>
          </cell>
          <cell r="AS478">
            <v>44629.25</v>
          </cell>
          <cell r="AT478" t="str">
            <v>Horaire</v>
          </cell>
          <cell r="AU478">
            <v>3.1930000000000001</v>
          </cell>
          <cell r="AV478">
            <v>17</v>
          </cell>
          <cell r="AW478" t="str">
            <v>00100</v>
          </cell>
          <cell r="AX478" t="str">
            <v>00000274988</v>
          </cell>
          <cell r="AY478">
            <v>15</v>
          </cell>
          <cell r="AZ478" t="str">
            <v>LA POSTE</v>
          </cell>
          <cell r="BA478" t="str">
            <v>17001000000027498815</v>
          </cell>
          <cell r="BB478">
            <v>20</v>
          </cell>
          <cell r="BC478" t="str">
            <v>19 RUE BACHHAMBA</v>
          </cell>
          <cell r="BD478" t="str">
            <v>SIDI HASSINE</v>
          </cell>
          <cell r="BE478">
            <v>1095</v>
          </cell>
          <cell r="BG478">
            <v>21617208</v>
          </cell>
          <cell r="BH478">
            <v>22641186</v>
          </cell>
          <cell r="BJ478" t="str">
            <v>TRUBINAL JAYARA</v>
          </cell>
          <cell r="BK478" t="str">
            <v>A-APT-OPEL</v>
          </cell>
          <cell r="BN478" t="str">
            <v>17001000000027498815</v>
          </cell>
          <cell r="BO478" t="str">
            <v>SASSI AIDA</v>
          </cell>
          <cell r="BP478">
            <v>477</v>
          </cell>
          <cell r="BU478" t="str">
            <v>Non-Actif</v>
          </cell>
        </row>
        <row r="479">
          <cell r="B479">
            <v>478</v>
          </cell>
          <cell r="C479" t="str">
            <v>Madame</v>
          </cell>
          <cell r="D479" t="str">
            <v>KHALOUFI SABIHA</v>
          </cell>
          <cell r="E479" t="str">
            <v>SAGE Tunisia</v>
          </cell>
          <cell r="F479" t="str">
            <v>PRODUCTION</v>
          </cell>
          <cell r="G479" t="str">
            <v>Couturière</v>
          </cell>
          <cell r="H479">
            <v>965</v>
          </cell>
          <cell r="I479" t="str">
            <v>abdelhalim</v>
          </cell>
          <cell r="J479" t="str">
            <v>B</v>
          </cell>
          <cell r="K479" t="str">
            <v>DIRECTS</v>
          </cell>
          <cell r="L479" t="str">
            <v>Variable cost at standard</v>
          </cell>
          <cell r="M479" t="str">
            <v>OUVRIERE SPECIALISE</v>
          </cell>
          <cell r="N479">
            <v>44265</v>
          </cell>
          <cell r="O479" t="str">
            <v/>
          </cell>
          <cell r="P479">
            <v>-6</v>
          </cell>
          <cell r="T479" t="str">
            <v>CDD</v>
          </cell>
          <cell r="U479" t="str">
            <v>Contractuel</v>
          </cell>
          <cell r="V479">
            <v>45689</v>
          </cell>
          <cell r="W479">
            <v>45716</v>
          </cell>
          <cell r="Z479">
            <v>44265</v>
          </cell>
          <cell r="AA479">
            <v>3</v>
          </cell>
          <cell r="AB479">
            <v>2021</v>
          </cell>
          <cell r="AC479">
            <v>2025</v>
          </cell>
          <cell r="AD479">
            <v>3.9888888888888889</v>
          </cell>
          <cell r="AE479" t="str">
            <v>&lt; 4</v>
          </cell>
          <cell r="AF479">
            <v>26010</v>
          </cell>
          <cell r="AG479">
            <v>54.005479452054793</v>
          </cell>
          <cell r="AH479" t="str">
            <v>&gt;45&lt; 55</v>
          </cell>
          <cell r="AI479">
            <v>11710545</v>
          </cell>
          <cell r="AJ479" t="str">
            <v>03</v>
          </cell>
          <cell r="AK479" t="str">
            <v>02288847</v>
          </cell>
          <cell r="AL479">
            <v>40035</v>
          </cell>
          <cell r="AM479" t="str">
            <v>FEMME</v>
          </cell>
          <cell r="AN479" t="str">
            <v>Marié(e)</v>
          </cell>
          <cell r="AO479">
            <v>3</v>
          </cell>
          <cell r="AQ479">
            <v>3</v>
          </cell>
          <cell r="AR479">
            <v>3</v>
          </cell>
          <cell r="AS479">
            <v>45360.75</v>
          </cell>
          <cell r="AT479" t="str">
            <v>Horaire</v>
          </cell>
          <cell r="AU479">
            <v>3.3210000000000002</v>
          </cell>
          <cell r="AV479" t="str">
            <v>17</v>
          </cell>
          <cell r="AW479" t="str">
            <v>00100</v>
          </cell>
          <cell r="AX479" t="str">
            <v>00003014249</v>
          </cell>
          <cell r="AY479" t="str">
            <v>72</v>
          </cell>
          <cell r="AZ479" t="str">
            <v>LA POSTE</v>
          </cell>
          <cell r="BA479" t="str">
            <v>17001000000301424972</v>
          </cell>
          <cell r="BB479">
            <v>20</v>
          </cell>
          <cell r="BC479" t="str">
            <v>RES MOUNA APP2 BLOC 9</v>
          </cell>
          <cell r="BD479" t="str">
            <v>El Agba</v>
          </cell>
          <cell r="BG479">
            <v>94301382</v>
          </cell>
          <cell r="BH479">
            <v>22722948</v>
          </cell>
          <cell r="BJ479" t="str">
            <v>EL AGBA 1</v>
          </cell>
          <cell r="BK479" t="str">
            <v>B-965</v>
          </cell>
          <cell r="BL479" t="str">
            <v>1.1</v>
          </cell>
          <cell r="BN479" t="str">
            <v>17001000000301424972</v>
          </cell>
          <cell r="BO479" t="str">
            <v>KHALOUFI SABIHA</v>
          </cell>
          <cell r="BP479">
            <v>478</v>
          </cell>
          <cell r="BR479">
            <v>478</v>
          </cell>
          <cell r="BT479">
            <v>488</v>
          </cell>
          <cell r="BU479" t="str">
            <v>si</v>
          </cell>
          <cell r="BV479" t="str">
            <v>965 B SP</v>
          </cell>
        </row>
        <row r="480">
          <cell r="B480">
            <v>479</v>
          </cell>
          <cell r="C480" t="str">
            <v>Monsieur</v>
          </cell>
          <cell r="D480" t="str">
            <v>HAMMAMI MOHAMED KHALIL</v>
          </cell>
          <cell r="E480" t="str">
            <v>SAGE Tunisia</v>
          </cell>
          <cell r="F480" t="str">
            <v>PRODUCTION</v>
          </cell>
          <cell r="G480" t="str">
            <v>Couturière</v>
          </cell>
          <cell r="H480" t="str">
            <v>P6 AV</v>
          </cell>
          <cell r="I480" t="str">
            <v>EL KADRI MARIEM</v>
          </cell>
          <cell r="J480" t="str">
            <v>A</v>
          </cell>
          <cell r="K480" t="str">
            <v>DIRECTS</v>
          </cell>
          <cell r="L480" t="str">
            <v>Variable cost at standard</v>
          </cell>
          <cell r="M480" t="str">
            <v>OUVRIER SPECIALISE</v>
          </cell>
          <cell r="N480">
            <v>44265</v>
          </cell>
          <cell r="O480" t="str">
            <v/>
          </cell>
          <cell r="P480">
            <v>-6</v>
          </cell>
          <cell r="T480" t="str">
            <v>CDD</v>
          </cell>
          <cell r="U480" t="str">
            <v>Contractuel</v>
          </cell>
          <cell r="V480">
            <v>45689</v>
          </cell>
          <cell r="W480">
            <v>45716</v>
          </cell>
          <cell r="Z480">
            <v>44265</v>
          </cell>
          <cell r="AA480">
            <v>3</v>
          </cell>
          <cell r="AB480">
            <v>2021</v>
          </cell>
          <cell r="AC480">
            <v>2025</v>
          </cell>
          <cell r="AD480">
            <v>3.9888888888888889</v>
          </cell>
          <cell r="AE480" t="str">
            <v>&lt; 4</v>
          </cell>
          <cell r="AF480">
            <v>36326</v>
          </cell>
          <cell r="AG480">
            <v>25.742465753424657</v>
          </cell>
          <cell r="AH480" t="str">
            <v>&gt;25&lt; 35</v>
          </cell>
          <cell r="AI480">
            <v>17461249</v>
          </cell>
          <cell r="AJ480" t="str">
            <v>06</v>
          </cell>
          <cell r="AK480" t="str">
            <v>07246567</v>
          </cell>
          <cell r="AL480">
            <v>43300</v>
          </cell>
          <cell r="AM480" t="str">
            <v>HOMME</v>
          </cell>
          <cell r="AN480" t="str">
            <v>Célibataire</v>
          </cell>
          <cell r="AQ480">
            <v>3</v>
          </cell>
          <cell r="AR480">
            <v>3</v>
          </cell>
          <cell r="AS480">
            <v>45360.75</v>
          </cell>
          <cell r="AT480" t="str">
            <v>Horaire</v>
          </cell>
          <cell r="AU480">
            <v>3.3210000000000002</v>
          </cell>
          <cell r="AV480" t="str">
            <v>17</v>
          </cell>
          <cell r="AW480" t="str">
            <v>00100</v>
          </cell>
          <cell r="AX480" t="str">
            <v>00002955751</v>
          </cell>
          <cell r="AY480" t="str">
            <v>93</v>
          </cell>
          <cell r="AZ480" t="str">
            <v>LA POSTE</v>
          </cell>
          <cell r="BA480" t="str">
            <v>17001000000295575193</v>
          </cell>
          <cell r="BB480">
            <v>20</v>
          </cell>
          <cell r="BC480" t="str">
            <v>3 RUE SIDI SAID OUARDIA 4</v>
          </cell>
          <cell r="BD480" t="str">
            <v>TUNIS</v>
          </cell>
          <cell r="BG480">
            <v>56442034</v>
          </cell>
          <cell r="BJ480" t="str">
            <v>Arrêt 24</v>
          </cell>
          <cell r="BK480" t="str">
            <v>A-P6 AV</v>
          </cell>
          <cell r="BL480" t="str">
            <v>1.3</v>
          </cell>
          <cell r="BN480" t="str">
            <v>17001000000295575193</v>
          </cell>
          <cell r="BO480" t="str">
            <v>HAMMAMI MOHAMED KHALIL</v>
          </cell>
          <cell r="BP480">
            <v>479</v>
          </cell>
          <cell r="BR480">
            <v>479</v>
          </cell>
          <cell r="BU480" t="str">
            <v>si</v>
          </cell>
          <cell r="BV480" t="str">
            <v>P6 AV A SA</v>
          </cell>
        </row>
        <row r="481">
          <cell r="B481">
            <v>480</v>
          </cell>
          <cell r="C481" t="str">
            <v>Madame</v>
          </cell>
          <cell r="D481" t="str">
            <v>TRABELSI AFEF</v>
          </cell>
          <cell r="E481" t="str">
            <v>SAGE Tunisia</v>
          </cell>
          <cell r="F481" t="str">
            <v>PRODUCTION</v>
          </cell>
          <cell r="G481" t="str">
            <v>Team leader</v>
          </cell>
          <cell r="H481">
            <v>520</v>
          </cell>
          <cell r="I481" t="str">
            <v>Issam Ouni</v>
          </cell>
          <cell r="J481" t="str">
            <v>B</v>
          </cell>
          <cell r="K481" t="str">
            <v>INDIRECTS</v>
          </cell>
          <cell r="L481" t="str">
            <v>Variable cost at standard</v>
          </cell>
          <cell r="M481" t="str">
            <v>OUVRIERE SPECIALISE</v>
          </cell>
          <cell r="N481">
            <v>44265</v>
          </cell>
          <cell r="O481" t="str">
            <v/>
          </cell>
          <cell r="P481">
            <v>-431</v>
          </cell>
          <cell r="Q481">
            <v>45084</v>
          </cell>
          <cell r="R481" t="str">
            <v>ABONDEMENT</v>
          </cell>
          <cell r="T481" t="str">
            <v>CDD</v>
          </cell>
          <cell r="U481" t="str">
            <v>Contractuel</v>
          </cell>
          <cell r="V481">
            <v>44986</v>
          </cell>
          <cell r="W481">
            <v>45291</v>
          </cell>
          <cell r="Z481">
            <v>44265</v>
          </cell>
          <cell r="AA481">
            <v>3</v>
          </cell>
          <cell r="AB481">
            <v>2021</v>
          </cell>
          <cell r="AC481">
            <v>2025</v>
          </cell>
          <cell r="AD481">
            <v>3.9888888888888889</v>
          </cell>
          <cell r="AE481" t="str">
            <v>&lt; 4</v>
          </cell>
          <cell r="AF481">
            <v>32556</v>
          </cell>
          <cell r="AG481">
            <v>36.07123287671233</v>
          </cell>
          <cell r="AH481" t="str">
            <v>&gt;35&lt; 45</v>
          </cell>
          <cell r="AI481">
            <v>16097836</v>
          </cell>
          <cell r="AJ481" t="str">
            <v>08</v>
          </cell>
          <cell r="AK481" t="str">
            <v>04805996</v>
          </cell>
          <cell r="AL481">
            <v>38915</v>
          </cell>
          <cell r="AM481" t="str">
            <v>FEMME</v>
          </cell>
          <cell r="AN481" t="str">
            <v>Marié(e)</v>
          </cell>
          <cell r="AO481">
            <v>1</v>
          </cell>
          <cell r="AQ481">
            <v>3</v>
          </cell>
          <cell r="AR481">
            <v>3</v>
          </cell>
          <cell r="AS481">
            <v>45360.75</v>
          </cell>
          <cell r="AT481" t="str">
            <v>Horaire</v>
          </cell>
          <cell r="AU481">
            <v>3.3210000000000002</v>
          </cell>
          <cell r="AV481">
            <v>17</v>
          </cell>
          <cell r="AW481" t="str">
            <v>00100</v>
          </cell>
          <cell r="AX481" t="str">
            <v>00003037559</v>
          </cell>
          <cell r="AY481">
            <v>79</v>
          </cell>
          <cell r="AZ481" t="str">
            <v>LA POSTE</v>
          </cell>
          <cell r="BA481" t="str">
            <v>17001000000303755979</v>
          </cell>
          <cell r="BB481">
            <v>20</v>
          </cell>
          <cell r="BC481" t="str">
            <v>CITE KHALED IBN EL WALID DAWAR HICHER</v>
          </cell>
          <cell r="BD481" t="str">
            <v>MANOUBA</v>
          </cell>
          <cell r="BG481">
            <v>50829438</v>
          </cell>
          <cell r="BH481">
            <v>95698339</v>
          </cell>
          <cell r="BJ481" t="str">
            <v>TERMUNIS 56</v>
          </cell>
          <cell r="BK481" t="str">
            <v>B-520</v>
          </cell>
          <cell r="BN481" t="str">
            <v>17001000000303755979</v>
          </cell>
          <cell r="BO481" t="str">
            <v>TRABELSI AFEF</v>
          </cell>
          <cell r="BP481">
            <v>480</v>
          </cell>
          <cell r="BR481">
            <v>480</v>
          </cell>
          <cell r="BS481" t="str">
            <v>date de promotion le 28-03-2023</v>
          </cell>
          <cell r="BU481" t="str">
            <v>Non-Actif</v>
          </cell>
        </row>
        <row r="482">
          <cell r="B482">
            <v>481</v>
          </cell>
          <cell r="C482" t="str">
            <v>MLLE</v>
          </cell>
          <cell r="D482" t="str">
            <v>OUECHTATI DALEL</v>
          </cell>
          <cell r="E482" t="str">
            <v>SAGE Tunisia</v>
          </cell>
          <cell r="F482" t="str">
            <v>PRODUCTION</v>
          </cell>
          <cell r="G482" t="str">
            <v>Couturière</v>
          </cell>
          <cell r="H482" t="str">
            <v>APT-OPEL</v>
          </cell>
          <cell r="J482" t="str">
            <v>A</v>
          </cell>
          <cell r="K482" t="str">
            <v>DIRECTS</v>
          </cell>
          <cell r="L482" t="str">
            <v>Variable cost at standard</v>
          </cell>
          <cell r="M482" t="str">
            <v>OUVRIERE SPECIALISE</v>
          </cell>
          <cell r="N482">
            <v>44265</v>
          </cell>
          <cell r="O482" t="str">
            <v/>
          </cell>
          <cell r="P482">
            <v>-1345</v>
          </cell>
          <cell r="Q482">
            <v>44316</v>
          </cell>
          <cell r="R482" t="str">
            <v xml:space="preserve">abandon de poste </v>
          </cell>
          <cell r="T482" t="str">
            <v>CDD</v>
          </cell>
          <cell r="U482" t="str">
            <v>Contractuel</v>
          </cell>
          <cell r="V482">
            <v>44317</v>
          </cell>
          <cell r="W482">
            <v>44377</v>
          </cell>
          <cell r="Z482">
            <v>44265</v>
          </cell>
          <cell r="AA482">
            <v>3</v>
          </cell>
          <cell r="AB482">
            <v>2021</v>
          </cell>
          <cell r="AC482">
            <v>2025</v>
          </cell>
          <cell r="AD482">
            <v>3.9888888888888889</v>
          </cell>
          <cell r="AE482" t="str">
            <v>&lt; 4</v>
          </cell>
          <cell r="AF482">
            <v>30609</v>
          </cell>
          <cell r="AG482">
            <v>41.405479452054792</v>
          </cell>
          <cell r="AH482" t="str">
            <v>&gt;35&lt; 45</v>
          </cell>
          <cell r="AI482">
            <v>12669200</v>
          </cell>
          <cell r="AJ482" t="str">
            <v>06</v>
          </cell>
          <cell r="AK482" t="str">
            <v>07353609</v>
          </cell>
          <cell r="AL482">
            <v>42747</v>
          </cell>
          <cell r="AM482" t="str">
            <v>FEMME</v>
          </cell>
          <cell r="AN482" t="str">
            <v>Célibataire</v>
          </cell>
          <cell r="AQ482">
            <v>3</v>
          </cell>
          <cell r="AR482">
            <v>1</v>
          </cell>
          <cell r="AS482">
            <v>44630.25</v>
          </cell>
          <cell r="AT482" t="str">
            <v>Horaire</v>
          </cell>
          <cell r="AU482">
            <v>3.1930000000000001</v>
          </cell>
          <cell r="AV482">
            <v>12</v>
          </cell>
          <cell r="AW482">
            <v>11500</v>
          </cell>
          <cell r="AX482" t="str">
            <v>00133089048</v>
          </cell>
          <cell r="AY482">
            <v>50</v>
          </cell>
          <cell r="AZ482" t="str">
            <v>UIB</v>
          </cell>
          <cell r="BA482" t="str">
            <v>12115000013308904850</v>
          </cell>
          <cell r="BB482">
            <v>20</v>
          </cell>
          <cell r="BC482" t="str">
            <v>RUE ABI EL KACEM CHANOUFI KHALED IBN EL WALID</v>
          </cell>
          <cell r="BD482" t="str">
            <v>DOUAR HICHER</v>
          </cell>
          <cell r="BE482">
            <v>2086</v>
          </cell>
          <cell r="BG482">
            <v>21207085</v>
          </cell>
          <cell r="BH482">
            <v>96141605</v>
          </cell>
          <cell r="BJ482" t="str">
            <v>TERMINUS 56</v>
          </cell>
          <cell r="BK482" t="str">
            <v>A-APT-OPEL</v>
          </cell>
          <cell r="BN482" t="str">
            <v>12115000013308904850</v>
          </cell>
          <cell r="BO482" t="str">
            <v>OUECHTATI DALEL</v>
          </cell>
          <cell r="BP482">
            <v>481</v>
          </cell>
          <cell r="BU482" t="str">
            <v>Non-Actif</v>
          </cell>
        </row>
        <row r="483">
          <cell r="B483">
            <v>482</v>
          </cell>
          <cell r="C483" t="str">
            <v>Madame</v>
          </cell>
          <cell r="D483" t="str">
            <v>ARFAOUI AMENI</v>
          </cell>
          <cell r="E483" t="str">
            <v>SAGE Tunisia</v>
          </cell>
          <cell r="F483" t="str">
            <v>PRODUCTION</v>
          </cell>
          <cell r="G483" t="str">
            <v>Couturière</v>
          </cell>
          <cell r="H483" t="str">
            <v>APT</v>
          </cell>
          <cell r="J483" t="str">
            <v>B</v>
          </cell>
          <cell r="K483" t="str">
            <v>DIRECTS</v>
          </cell>
          <cell r="L483" t="str">
            <v>Variable cost at standard</v>
          </cell>
          <cell r="M483" t="str">
            <v>OUVRIERE SPECIALISE</v>
          </cell>
          <cell r="N483">
            <v>44265</v>
          </cell>
          <cell r="O483" t="str">
            <v/>
          </cell>
          <cell r="P483">
            <v>-980</v>
          </cell>
          <cell r="Q483">
            <v>44742</v>
          </cell>
          <cell r="R483" t="str">
            <v>fin de contrat</v>
          </cell>
          <cell r="T483" t="str">
            <v>CDD</v>
          </cell>
          <cell r="U483" t="str">
            <v>Contractuel</v>
          </cell>
          <cell r="V483">
            <v>44682</v>
          </cell>
          <cell r="W483">
            <v>44742</v>
          </cell>
          <cell r="Z483">
            <v>44265</v>
          </cell>
          <cell r="AA483">
            <v>3</v>
          </cell>
          <cell r="AB483">
            <v>2021</v>
          </cell>
          <cell r="AC483">
            <v>2025</v>
          </cell>
          <cell r="AD483">
            <v>3.9888888888888889</v>
          </cell>
          <cell r="AE483" t="str">
            <v>&lt; 4</v>
          </cell>
          <cell r="AF483">
            <v>34854</v>
          </cell>
          <cell r="AG483">
            <v>29.775342465753425</v>
          </cell>
          <cell r="AH483" t="str">
            <v>&gt;25&lt; 35</v>
          </cell>
          <cell r="AI483">
            <v>16629363</v>
          </cell>
          <cell r="AJ483" t="str">
            <v>09</v>
          </cell>
          <cell r="AK483" t="str">
            <v>09189642</v>
          </cell>
          <cell r="AL483">
            <v>40976</v>
          </cell>
          <cell r="AM483" t="str">
            <v>FEMME</v>
          </cell>
          <cell r="AN483" t="str">
            <v>Marié(e)</v>
          </cell>
          <cell r="AO483">
            <v>1</v>
          </cell>
          <cell r="AQ483">
            <v>3</v>
          </cell>
          <cell r="AR483">
            <v>2</v>
          </cell>
          <cell r="AS483">
            <v>44995.5</v>
          </cell>
          <cell r="AT483" t="str">
            <v>Horaire</v>
          </cell>
          <cell r="AU483">
            <v>3.3159999999999998</v>
          </cell>
          <cell r="AV483" t="str">
            <v>17</v>
          </cell>
          <cell r="AW483" t="str">
            <v>00100</v>
          </cell>
          <cell r="AX483" t="str">
            <v>00002128088</v>
          </cell>
          <cell r="AY483" t="str">
            <v>76</v>
          </cell>
          <cell r="AZ483" t="str">
            <v>LA POSTE</v>
          </cell>
          <cell r="BA483" t="str">
            <v>17001000000212808876</v>
          </cell>
          <cell r="BB483">
            <v>20</v>
          </cell>
          <cell r="BC483" t="str">
            <v>ROUTE MEDITERANEE SANHEJA</v>
          </cell>
          <cell r="BD483" t="str">
            <v>OUED ELLIL</v>
          </cell>
          <cell r="BE483">
            <v>2021</v>
          </cell>
          <cell r="BF483" t="str">
            <v>OK-22</v>
          </cell>
          <cell r="BG483">
            <v>53122185</v>
          </cell>
          <cell r="BH483">
            <v>27376670</v>
          </cell>
          <cell r="BJ483" t="str">
            <v>SANHEJA</v>
          </cell>
          <cell r="BK483" t="str">
            <v>B-APT</v>
          </cell>
          <cell r="BN483" t="str">
            <v>17001000000212808876</v>
          </cell>
          <cell r="BO483" t="str">
            <v>ARFAOUI AMENI</v>
          </cell>
          <cell r="BP483">
            <v>482</v>
          </cell>
          <cell r="BU483" t="str">
            <v>Non-Actif</v>
          </cell>
        </row>
        <row r="484">
          <cell r="B484">
            <v>483</v>
          </cell>
          <cell r="C484" t="str">
            <v>Madame</v>
          </cell>
          <cell r="D484" t="str">
            <v>BEN AMMAR RAJA</v>
          </cell>
          <cell r="E484" t="str">
            <v>SAGE Tunisia</v>
          </cell>
          <cell r="F484" t="str">
            <v>PRODUCTION</v>
          </cell>
          <cell r="G484" t="str">
            <v>Couturière</v>
          </cell>
          <cell r="H484">
            <v>520</v>
          </cell>
          <cell r="J484" t="str">
            <v>A</v>
          </cell>
          <cell r="K484" t="str">
            <v>DIRECTS</v>
          </cell>
          <cell r="L484" t="str">
            <v>Variable cost at standard</v>
          </cell>
          <cell r="M484" t="str">
            <v>OUVRIERE SPECIALISE</v>
          </cell>
          <cell r="N484">
            <v>44265</v>
          </cell>
          <cell r="O484" t="str">
            <v/>
          </cell>
          <cell r="P484">
            <v>-1283</v>
          </cell>
          <cell r="Q484">
            <v>44390</v>
          </cell>
          <cell r="R484" t="str">
            <v xml:space="preserve">abandon de poste </v>
          </cell>
          <cell r="T484" t="str">
            <v>CDD</v>
          </cell>
          <cell r="U484" t="str">
            <v>Contractuel</v>
          </cell>
          <cell r="V484">
            <v>44378</v>
          </cell>
          <cell r="W484">
            <v>44439</v>
          </cell>
          <cell r="Z484">
            <v>44265</v>
          </cell>
          <cell r="AA484">
            <v>3</v>
          </cell>
          <cell r="AB484">
            <v>2021</v>
          </cell>
          <cell r="AC484">
            <v>2025</v>
          </cell>
          <cell r="AD484">
            <v>3.9888888888888889</v>
          </cell>
          <cell r="AE484" t="str">
            <v>&lt; 4</v>
          </cell>
          <cell r="AF484">
            <v>27604</v>
          </cell>
          <cell r="AG484">
            <v>49.638356164383559</v>
          </cell>
          <cell r="AH484" t="str">
            <v>&gt;45&lt; 55</v>
          </cell>
          <cell r="AI484">
            <v>11633539</v>
          </cell>
          <cell r="AJ484" t="str">
            <v>05</v>
          </cell>
          <cell r="AK484" t="str">
            <v>04651182</v>
          </cell>
          <cell r="AL484">
            <v>39771</v>
          </cell>
          <cell r="AM484" t="str">
            <v>FEMME</v>
          </cell>
          <cell r="AN484" t="str">
            <v>Divorcée</v>
          </cell>
          <cell r="AO484">
            <v>2</v>
          </cell>
          <cell r="AQ484">
            <v>3</v>
          </cell>
          <cell r="AR484">
            <v>1</v>
          </cell>
          <cell r="AS484">
            <v>44630.25</v>
          </cell>
          <cell r="AT484" t="str">
            <v>Horaire</v>
          </cell>
          <cell r="AU484">
            <v>3.1930000000000001</v>
          </cell>
          <cell r="AV484">
            <v>25</v>
          </cell>
          <cell r="AW484" t="str">
            <v>02400</v>
          </cell>
          <cell r="AX484" t="str">
            <v>00000726170</v>
          </cell>
          <cell r="AY484" t="str">
            <v>06</v>
          </cell>
          <cell r="AZ484" t="str">
            <v>ZITOUNA BANK</v>
          </cell>
          <cell r="BA484" t="str">
            <v>25024000000072617006</v>
          </cell>
          <cell r="BB484">
            <v>20</v>
          </cell>
          <cell r="BC484" t="str">
            <v>7 RUE 42775 SIDI HASSINE</v>
          </cell>
          <cell r="BD484" t="str">
            <v>SEDJOUMI</v>
          </cell>
          <cell r="BE484">
            <v>2052</v>
          </cell>
          <cell r="BF484" t="str">
            <v>OK-21</v>
          </cell>
          <cell r="BG484">
            <v>50902513</v>
          </cell>
          <cell r="BJ484" t="str">
            <v>SIDI HASSINE</v>
          </cell>
          <cell r="BK484" t="str">
            <v>A-520</v>
          </cell>
          <cell r="BN484" t="str">
            <v>25024000000072617006</v>
          </cell>
          <cell r="BO484" t="str">
            <v>BEN AMMAR RAJA</v>
          </cell>
          <cell r="BP484">
            <v>483</v>
          </cell>
          <cell r="BU484" t="str">
            <v>Non-Actif</v>
          </cell>
        </row>
        <row r="485">
          <cell r="B485">
            <v>484</v>
          </cell>
          <cell r="C485" t="str">
            <v>Mlle</v>
          </cell>
          <cell r="D485" t="str">
            <v>AYARI SONDES</v>
          </cell>
          <cell r="E485" t="str">
            <v>SAGE Tunisia</v>
          </cell>
          <cell r="F485" t="str">
            <v>PRODUCTION</v>
          </cell>
          <cell r="G485" t="str">
            <v>Couturière</v>
          </cell>
          <cell r="H485" t="str">
            <v>SA</v>
          </cell>
          <cell r="J485" t="str">
            <v>B</v>
          </cell>
          <cell r="K485" t="str">
            <v>DIRECTS</v>
          </cell>
          <cell r="L485" t="str">
            <v>Variable cost at standard</v>
          </cell>
          <cell r="M485" t="str">
            <v>OUVRIERE SPECIALISE</v>
          </cell>
          <cell r="N485">
            <v>44265</v>
          </cell>
          <cell r="O485" t="str">
            <v/>
          </cell>
          <cell r="P485">
            <v>-1406</v>
          </cell>
          <cell r="Q485">
            <v>44275</v>
          </cell>
          <cell r="R485" t="str">
            <v xml:space="preserve">abandon de poste </v>
          </cell>
          <cell r="T485" t="str">
            <v>CDD</v>
          </cell>
          <cell r="U485" t="str">
            <v>Contractuel</v>
          </cell>
          <cell r="V485">
            <v>44265</v>
          </cell>
          <cell r="W485">
            <v>44316</v>
          </cell>
          <cell r="Z485">
            <v>44265</v>
          </cell>
          <cell r="AA485">
            <v>3</v>
          </cell>
          <cell r="AB485">
            <v>2021</v>
          </cell>
          <cell r="AC485">
            <v>2025</v>
          </cell>
          <cell r="AD485">
            <v>3.9888888888888889</v>
          </cell>
          <cell r="AE485" t="str">
            <v>&lt; 4</v>
          </cell>
          <cell r="AF485">
            <v>33559</v>
          </cell>
          <cell r="AG485">
            <v>33.323287671232876</v>
          </cell>
          <cell r="AH485" t="str">
            <v>&gt;25&lt; 35</v>
          </cell>
          <cell r="AI485">
            <v>16388961</v>
          </cell>
          <cell r="AJ485" t="str">
            <v>08</v>
          </cell>
          <cell r="AK485" t="str">
            <v>07174766</v>
          </cell>
          <cell r="AL485">
            <v>39750</v>
          </cell>
          <cell r="AM485" t="str">
            <v>FEMME</v>
          </cell>
          <cell r="AN485" t="str">
            <v>Célibataire</v>
          </cell>
          <cell r="AQ485">
            <v>3</v>
          </cell>
          <cell r="AR485">
            <v>1</v>
          </cell>
          <cell r="AS485">
            <v>44630.25</v>
          </cell>
          <cell r="AT485" t="str">
            <v>Horaire</v>
          </cell>
          <cell r="AU485">
            <v>3.1930000000000001</v>
          </cell>
          <cell r="AV485" t="str">
            <v>05</v>
          </cell>
          <cell r="AW485" t="str">
            <v>03000</v>
          </cell>
          <cell r="AX485" t="str">
            <v>00825024859</v>
          </cell>
          <cell r="AY485">
            <v>72</v>
          </cell>
          <cell r="AZ485" t="str">
            <v>BT</v>
          </cell>
          <cell r="BA485" t="str">
            <v>05030000082502485972</v>
          </cell>
          <cell r="BB485">
            <v>20</v>
          </cell>
          <cell r="BC485" t="str">
            <v>11 RUE EL MAARI CITE HACHED MHAMDIA</v>
          </cell>
          <cell r="BD485" t="str">
            <v>BEN AROUS</v>
          </cell>
          <cell r="BG485">
            <v>22862175</v>
          </cell>
          <cell r="BH485">
            <v>96015063</v>
          </cell>
          <cell r="BJ485" t="str">
            <v>MHAMDIA</v>
          </cell>
          <cell r="BK485" t="str">
            <v>B-SA</v>
          </cell>
          <cell r="BN485" t="str">
            <v>05030000082502485972</v>
          </cell>
          <cell r="BO485" t="str">
            <v>AYARI SONDES</v>
          </cell>
          <cell r="BP485">
            <v>484</v>
          </cell>
          <cell r="BU485" t="str">
            <v>Non-Actif</v>
          </cell>
        </row>
        <row r="486">
          <cell r="B486">
            <v>485</v>
          </cell>
          <cell r="C486" t="str">
            <v>Madame</v>
          </cell>
          <cell r="D486" t="str">
            <v>TRABELSI TOUMIA</v>
          </cell>
          <cell r="E486" t="str">
            <v>SAGE Tunisia</v>
          </cell>
          <cell r="F486" t="str">
            <v>PRODUCTION</v>
          </cell>
          <cell r="G486" t="str">
            <v>Couturière</v>
          </cell>
          <cell r="H486">
            <v>965</v>
          </cell>
          <cell r="I486" t="str">
            <v>abdelhalim</v>
          </cell>
          <cell r="J486" t="str">
            <v>B</v>
          </cell>
          <cell r="K486" t="str">
            <v>DIRECTS</v>
          </cell>
          <cell r="L486" t="str">
            <v>Variable cost at standard</v>
          </cell>
          <cell r="M486" t="str">
            <v>OUVRIERE SPECIALISE</v>
          </cell>
          <cell r="N486">
            <v>44265</v>
          </cell>
          <cell r="O486" t="str">
            <v/>
          </cell>
          <cell r="P486">
            <v>-737</v>
          </cell>
          <cell r="Q486">
            <v>44986</v>
          </cell>
          <cell r="R486" t="str">
            <v>maladie</v>
          </cell>
          <cell r="T486" t="str">
            <v>CDD</v>
          </cell>
          <cell r="U486" t="str">
            <v>Contractuel</v>
          </cell>
          <cell r="V486">
            <v>44927</v>
          </cell>
          <cell r="W486">
            <v>44985</v>
          </cell>
          <cell r="Z486">
            <v>44265</v>
          </cell>
          <cell r="AA486">
            <v>3</v>
          </cell>
          <cell r="AB486">
            <v>2021</v>
          </cell>
          <cell r="AC486">
            <v>2025</v>
          </cell>
          <cell r="AD486">
            <v>3.9888888888888889</v>
          </cell>
          <cell r="AE486" t="str">
            <v>&lt; 4</v>
          </cell>
          <cell r="AF486">
            <v>30066</v>
          </cell>
          <cell r="AG486">
            <v>42.893150684931506</v>
          </cell>
          <cell r="AH486" t="str">
            <v>&gt;35&lt; 45</v>
          </cell>
          <cell r="AI486">
            <v>12127624</v>
          </cell>
          <cell r="AJ486" t="str">
            <v>03</v>
          </cell>
          <cell r="AK486" t="str">
            <v>06370123</v>
          </cell>
          <cell r="AL486">
            <v>41668</v>
          </cell>
          <cell r="AM486" t="str">
            <v>FEMME</v>
          </cell>
          <cell r="AN486" t="str">
            <v>Marié(e)</v>
          </cell>
          <cell r="AO486">
            <v>2</v>
          </cell>
          <cell r="AQ486">
            <v>3</v>
          </cell>
          <cell r="AR486">
            <v>2</v>
          </cell>
          <cell r="AS486">
            <v>44995.5</v>
          </cell>
          <cell r="AT486" t="str">
            <v>Horaire</v>
          </cell>
          <cell r="AU486">
            <v>3.3159999999999998</v>
          </cell>
          <cell r="AV486" t="str">
            <v>17</v>
          </cell>
          <cell r="AW486" t="str">
            <v>00100</v>
          </cell>
          <cell r="AX486" t="str">
            <v>00002659391</v>
          </cell>
          <cell r="AY486" t="str">
            <v>71</v>
          </cell>
          <cell r="AZ486" t="str">
            <v>LA POSTE</v>
          </cell>
          <cell r="BA486" t="str">
            <v>17001000000265939171</v>
          </cell>
          <cell r="BB486">
            <v>20</v>
          </cell>
          <cell r="BC486" t="str">
            <v>RUE EL IMTIES CITE EL BASMA</v>
          </cell>
          <cell r="BD486" t="str">
            <v>NAASSEN</v>
          </cell>
          <cell r="BG486">
            <v>20971906</v>
          </cell>
          <cell r="BH486">
            <v>20643521</v>
          </cell>
          <cell r="BJ486" t="str">
            <v>NAASSEN</v>
          </cell>
          <cell r="BK486" t="str">
            <v>B-965</v>
          </cell>
          <cell r="BN486" t="str">
            <v>17001000000265939171</v>
          </cell>
          <cell r="BO486" t="str">
            <v>TRABELSI TOUMIA</v>
          </cell>
          <cell r="BP486">
            <v>485</v>
          </cell>
          <cell r="BR486" t="e">
            <v>#REF!</v>
          </cell>
          <cell r="BU486" t="str">
            <v>Non-Actif</v>
          </cell>
        </row>
        <row r="487">
          <cell r="B487">
            <v>486</v>
          </cell>
          <cell r="C487" t="str">
            <v>Mlle</v>
          </cell>
          <cell r="D487" t="str">
            <v>BENHAJJ MABROUK DONIA</v>
          </cell>
          <cell r="E487" t="str">
            <v>SAGE Tunisia</v>
          </cell>
          <cell r="F487" t="str">
            <v>COUPE</v>
          </cell>
          <cell r="G487" t="str">
            <v>Alimentatrice TAGLIO</v>
          </cell>
          <cell r="K487" t="str">
            <v>DIRECTS</v>
          </cell>
          <cell r="L487" t="str">
            <v>Variable cost at standard</v>
          </cell>
          <cell r="M487" t="str">
            <v>OUVRIERE SPECIALISE</v>
          </cell>
          <cell r="N487">
            <v>44270</v>
          </cell>
          <cell r="O487" t="str">
            <v/>
          </cell>
          <cell r="P487">
            <v>-1406</v>
          </cell>
          <cell r="Q487">
            <v>44291</v>
          </cell>
          <cell r="R487" t="str">
            <v>Probléme de transport</v>
          </cell>
          <cell r="T487" t="str">
            <v>CDD</v>
          </cell>
          <cell r="U487" t="str">
            <v>Contractuel</v>
          </cell>
          <cell r="V487">
            <v>44270</v>
          </cell>
          <cell r="W487">
            <v>44316</v>
          </cell>
          <cell r="Z487">
            <v>44270</v>
          </cell>
          <cell r="AA487">
            <v>3</v>
          </cell>
          <cell r="AB487">
            <v>2021</v>
          </cell>
          <cell r="AC487">
            <v>2025</v>
          </cell>
          <cell r="AD487">
            <v>3.9750000000000001</v>
          </cell>
          <cell r="AE487" t="str">
            <v>&lt; 4</v>
          </cell>
          <cell r="AF487">
            <v>36283</v>
          </cell>
          <cell r="AG487">
            <v>25.860273972602741</v>
          </cell>
          <cell r="AH487" t="str">
            <v>&gt;25&lt; 35</v>
          </cell>
          <cell r="AK487" t="str">
            <v>09880542</v>
          </cell>
          <cell r="AL487">
            <v>42594</v>
          </cell>
          <cell r="AM487" t="str">
            <v>FEMME</v>
          </cell>
          <cell r="AN487" t="str">
            <v>Célibataire</v>
          </cell>
          <cell r="AQ487">
            <v>3</v>
          </cell>
          <cell r="AR487">
            <v>1</v>
          </cell>
          <cell r="AS487">
            <v>44635.25</v>
          </cell>
          <cell r="AT487" t="str">
            <v>Horaire</v>
          </cell>
          <cell r="AU487">
            <v>3.1930000000000001</v>
          </cell>
          <cell r="AV487">
            <v>17</v>
          </cell>
          <cell r="AW487" t="str">
            <v>00100</v>
          </cell>
          <cell r="AX487" t="str">
            <v>00003014578</v>
          </cell>
          <cell r="AY487">
            <v>55</v>
          </cell>
          <cell r="AZ487" t="str">
            <v>LA POSTE</v>
          </cell>
          <cell r="BA487" t="str">
            <v>17001000000301457855</v>
          </cell>
          <cell r="BB487">
            <v>20</v>
          </cell>
          <cell r="BC487" t="str">
            <v>GHRISS MENZEL TEMIM</v>
          </cell>
          <cell r="BD487" t="str">
            <v>NABEUL</v>
          </cell>
          <cell r="BG487">
            <v>53344845</v>
          </cell>
          <cell r="BH487">
            <v>95002221</v>
          </cell>
          <cell r="BJ487" t="str">
            <v>DENDEN</v>
          </cell>
          <cell r="BK487" t="str">
            <v>-</v>
          </cell>
          <cell r="BN487" t="str">
            <v>17001000000301457855</v>
          </cell>
          <cell r="BO487" t="str">
            <v>BENHAJJ MABROUK DONIA</v>
          </cell>
          <cell r="BP487">
            <v>486</v>
          </cell>
          <cell r="BU487" t="str">
            <v>Non-Actif</v>
          </cell>
        </row>
        <row r="488">
          <cell r="B488">
            <v>487</v>
          </cell>
          <cell r="C488" t="str">
            <v>Mlle</v>
          </cell>
          <cell r="D488" t="str">
            <v>BEN HAMOUDA NOURA</v>
          </cell>
          <cell r="E488" t="str">
            <v>SAGE Tunisia</v>
          </cell>
          <cell r="F488" t="str">
            <v>PRODUCTION</v>
          </cell>
          <cell r="G488" t="str">
            <v>Couturière</v>
          </cell>
          <cell r="H488" t="str">
            <v>Panda</v>
          </cell>
          <cell r="I488" t="str">
            <v>HASNA NASRAOUI</v>
          </cell>
          <cell r="J488" t="str">
            <v>A</v>
          </cell>
          <cell r="K488" t="str">
            <v>DIRECTS</v>
          </cell>
          <cell r="L488" t="str">
            <v>Variable cost at standard</v>
          </cell>
          <cell r="M488" t="str">
            <v>OUVRIERE SPECIALISE</v>
          </cell>
          <cell r="N488">
            <v>44271</v>
          </cell>
          <cell r="O488" t="str">
            <v/>
          </cell>
          <cell r="P488">
            <v>-6</v>
          </cell>
          <cell r="T488" t="str">
            <v>CDD</v>
          </cell>
          <cell r="U488" t="str">
            <v>Contractuel</v>
          </cell>
          <cell r="V488">
            <v>45689</v>
          </cell>
          <cell r="W488">
            <v>45716</v>
          </cell>
          <cell r="Z488">
            <v>44271</v>
          </cell>
          <cell r="AA488">
            <v>3</v>
          </cell>
          <cell r="AB488">
            <v>2021</v>
          </cell>
          <cell r="AC488">
            <v>2025</v>
          </cell>
          <cell r="AD488">
            <v>3.9722222222222223</v>
          </cell>
          <cell r="AE488" t="str">
            <v>&lt; 4</v>
          </cell>
          <cell r="AF488">
            <v>35090</v>
          </cell>
          <cell r="AG488">
            <v>29.12876712328767</v>
          </cell>
          <cell r="AH488" t="str">
            <v>&gt;25&lt; 35</v>
          </cell>
          <cell r="AI488">
            <v>16629784</v>
          </cell>
          <cell r="AJ488" t="str">
            <v>00</v>
          </cell>
          <cell r="AK488" t="str">
            <v>09937704</v>
          </cell>
          <cell r="AL488">
            <v>42021</v>
          </cell>
          <cell r="AM488" t="str">
            <v>FEMME</v>
          </cell>
          <cell r="AN488" t="str">
            <v>Célibataire</v>
          </cell>
          <cell r="AQ488">
            <v>3</v>
          </cell>
          <cell r="AR488">
            <v>3</v>
          </cell>
          <cell r="AS488">
            <v>45366.75</v>
          </cell>
          <cell r="AT488" t="str">
            <v>Horaire</v>
          </cell>
          <cell r="AU488">
            <v>3.3210000000000002</v>
          </cell>
          <cell r="AV488" t="str">
            <v>25</v>
          </cell>
          <cell r="AW488" t="str">
            <v>13500</v>
          </cell>
          <cell r="AX488" t="str">
            <v>00000867593</v>
          </cell>
          <cell r="AY488" t="str">
            <v>64</v>
          </cell>
          <cell r="AZ488" t="str">
            <v>ZITOUNA BANK</v>
          </cell>
          <cell r="BA488" t="str">
            <v>25135000000086759364</v>
          </cell>
          <cell r="BB488">
            <v>20</v>
          </cell>
          <cell r="BC488" t="str">
            <v>FETISSE BOUARADA</v>
          </cell>
          <cell r="BD488" t="str">
            <v>SILIANA</v>
          </cell>
          <cell r="BE488">
            <v>6100</v>
          </cell>
          <cell r="BF488">
            <v>45218</v>
          </cell>
          <cell r="BG488">
            <v>27473251</v>
          </cell>
          <cell r="BH488">
            <v>54892010</v>
          </cell>
          <cell r="BJ488" t="str">
            <v>DENDEN</v>
          </cell>
          <cell r="BK488" t="str">
            <v>A-Panda</v>
          </cell>
          <cell r="BL488" t="str">
            <v>1.3</v>
          </cell>
          <cell r="BN488" t="str">
            <v>25135000000086759364</v>
          </cell>
          <cell r="BO488" t="str">
            <v>BEN HAMOUDA NOURA</v>
          </cell>
          <cell r="BP488">
            <v>487</v>
          </cell>
          <cell r="BR488">
            <v>487</v>
          </cell>
          <cell r="BT488">
            <v>721</v>
          </cell>
          <cell r="BU488" t="str">
            <v>si</v>
          </cell>
          <cell r="BV488" t="str">
            <v>139 A CP</v>
          </cell>
        </row>
        <row r="489">
          <cell r="B489">
            <v>488</v>
          </cell>
          <cell r="C489" t="str">
            <v>Madame</v>
          </cell>
          <cell r="D489" t="str">
            <v>NEFZI MERIAM</v>
          </cell>
          <cell r="E489" t="str">
            <v>SAGE Tunisia</v>
          </cell>
          <cell r="F489" t="str">
            <v>PRODUCTION</v>
          </cell>
          <cell r="G489" t="str">
            <v>Couturière</v>
          </cell>
          <cell r="H489" t="str">
            <v>CA</v>
          </cell>
          <cell r="J489" t="str">
            <v>B</v>
          </cell>
          <cell r="K489" t="str">
            <v>DIRECTS</v>
          </cell>
          <cell r="L489" t="str">
            <v>Variable cost at standard</v>
          </cell>
          <cell r="M489" t="str">
            <v>OUVRIERE SPECIALISE</v>
          </cell>
          <cell r="N489">
            <v>44271</v>
          </cell>
          <cell r="O489" t="str">
            <v/>
          </cell>
          <cell r="P489">
            <v>-1406</v>
          </cell>
          <cell r="Q489">
            <v>44287</v>
          </cell>
          <cell r="R489" t="str">
            <v xml:space="preserve">abandon de poste </v>
          </cell>
          <cell r="T489" t="str">
            <v>CDD</v>
          </cell>
          <cell r="U489" t="str">
            <v>Contractuel</v>
          </cell>
          <cell r="V489">
            <v>44271</v>
          </cell>
          <cell r="W489">
            <v>44316</v>
          </cell>
          <cell r="Z489">
            <v>44271</v>
          </cell>
          <cell r="AA489">
            <v>3</v>
          </cell>
          <cell r="AB489">
            <v>2021</v>
          </cell>
          <cell r="AC489">
            <v>2025</v>
          </cell>
          <cell r="AD489">
            <v>3.9722222222222223</v>
          </cell>
          <cell r="AE489" t="str">
            <v>&lt; 4</v>
          </cell>
          <cell r="AF489">
            <v>31528</v>
          </cell>
          <cell r="AG489">
            <v>38.887671232876713</v>
          </cell>
          <cell r="AH489" t="str">
            <v>&gt;35&lt; 45</v>
          </cell>
          <cell r="AK489" t="str">
            <v>07394675</v>
          </cell>
          <cell r="AL489">
            <v>37935</v>
          </cell>
          <cell r="AM489" t="str">
            <v>FEMME</v>
          </cell>
          <cell r="AN489" t="str">
            <v>Marié(e)</v>
          </cell>
          <cell r="AO489">
            <v>2</v>
          </cell>
          <cell r="AQ489">
            <v>3</v>
          </cell>
          <cell r="AR489">
            <v>1</v>
          </cell>
          <cell r="AS489">
            <v>44636.25</v>
          </cell>
          <cell r="AT489" t="str">
            <v>Horaire</v>
          </cell>
          <cell r="AU489">
            <v>3.1930000000000001</v>
          </cell>
          <cell r="AV489">
            <v>12</v>
          </cell>
          <cell r="AW489" t="str">
            <v>05500</v>
          </cell>
          <cell r="AX489" t="str">
            <v>00002387501</v>
          </cell>
          <cell r="AY489">
            <v>23</v>
          </cell>
          <cell r="AZ489" t="str">
            <v>UIB</v>
          </cell>
          <cell r="BA489" t="str">
            <v>12055000000238750123</v>
          </cell>
          <cell r="BB489">
            <v>20</v>
          </cell>
          <cell r="BC489" t="str">
            <v>SIDI ALI HATTAB MORNAGUIA</v>
          </cell>
          <cell r="BD489" t="str">
            <v>MANOUBA</v>
          </cell>
          <cell r="BG489">
            <v>20669189</v>
          </cell>
          <cell r="BH489">
            <v>27911584</v>
          </cell>
          <cell r="BJ489" t="str">
            <v>SIDI ALI HATTAB</v>
          </cell>
          <cell r="BK489" t="str">
            <v>B-CA</v>
          </cell>
          <cell r="BN489" t="str">
            <v>12055000000238750123</v>
          </cell>
          <cell r="BO489" t="str">
            <v>NEFZI MERIAM</v>
          </cell>
          <cell r="BP489">
            <v>488</v>
          </cell>
          <cell r="BU489" t="str">
            <v>Non-Actif</v>
          </cell>
        </row>
        <row r="490">
          <cell r="B490">
            <v>489</v>
          </cell>
          <cell r="C490" t="str">
            <v>Madame</v>
          </cell>
          <cell r="D490" t="str">
            <v>BRINI AFEF</v>
          </cell>
          <cell r="E490" t="str">
            <v>SAGE Tunisia</v>
          </cell>
          <cell r="F490" t="str">
            <v>PRODUCTION</v>
          </cell>
          <cell r="G490" t="str">
            <v>Couturière</v>
          </cell>
          <cell r="H490" t="str">
            <v>APT</v>
          </cell>
          <cell r="J490" t="str">
            <v>A</v>
          </cell>
          <cell r="K490" t="str">
            <v>DIRECTS</v>
          </cell>
          <cell r="L490" t="str">
            <v>Variable cost at standard</v>
          </cell>
          <cell r="M490" t="str">
            <v>OUVRIERE SPECIALISE</v>
          </cell>
          <cell r="N490">
            <v>44271</v>
          </cell>
          <cell r="O490" t="str">
            <v/>
          </cell>
          <cell r="P490">
            <v>-1161</v>
          </cell>
          <cell r="Q490">
            <v>44532</v>
          </cell>
          <cell r="R490" t="str">
            <v>mariage</v>
          </cell>
          <cell r="T490" t="str">
            <v>CDD</v>
          </cell>
          <cell r="U490" t="str">
            <v>Contractuel</v>
          </cell>
          <cell r="V490">
            <v>44501</v>
          </cell>
          <cell r="W490">
            <v>44561</v>
          </cell>
          <cell r="Z490">
            <v>44271</v>
          </cell>
          <cell r="AA490">
            <v>3</v>
          </cell>
          <cell r="AB490">
            <v>2021</v>
          </cell>
          <cell r="AC490">
            <v>2025</v>
          </cell>
          <cell r="AD490">
            <v>3.9722222222222223</v>
          </cell>
          <cell r="AE490" t="str">
            <v>&lt; 4</v>
          </cell>
          <cell r="AF490">
            <v>29912</v>
          </cell>
          <cell r="AG490">
            <v>43.315068493150683</v>
          </cell>
          <cell r="AH490" t="str">
            <v>&gt;35&lt; 45</v>
          </cell>
          <cell r="AI490">
            <v>12983988</v>
          </cell>
          <cell r="AJ490" t="str">
            <v>09</v>
          </cell>
          <cell r="AK490" t="str">
            <v>07361948</v>
          </cell>
          <cell r="AL490">
            <v>42838</v>
          </cell>
          <cell r="AM490" t="str">
            <v>FEMME</v>
          </cell>
          <cell r="AN490" t="str">
            <v>Divorcée</v>
          </cell>
          <cell r="AQ490">
            <v>3</v>
          </cell>
          <cell r="AR490">
            <v>1</v>
          </cell>
          <cell r="AS490">
            <v>44636.25</v>
          </cell>
          <cell r="AT490" t="str">
            <v>Horaire</v>
          </cell>
          <cell r="AU490">
            <v>3.1930000000000001</v>
          </cell>
          <cell r="AV490">
            <v>25</v>
          </cell>
          <cell r="AW490" t="str">
            <v>02400</v>
          </cell>
          <cell r="AX490" t="str">
            <v>00000866010</v>
          </cell>
          <cell r="AY490">
            <v>11</v>
          </cell>
          <cell r="AZ490" t="str">
            <v>ZITOUNA BANK</v>
          </cell>
          <cell r="BA490" t="str">
            <v>25024000000086601011</v>
          </cell>
          <cell r="BB490">
            <v>20</v>
          </cell>
          <cell r="BC490" t="str">
            <v>13 RUE MEKSIQUE SIDI HASSINE</v>
          </cell>
          <cell r="BD490" t="str">
            <v>TUNIS</v>
          </cell>
          <cell r="BE490">
            <v>1095</v>
          </cell>
          <cell r="BF490" t="str">
            <v>OK-21</v>
          </cell>
          <cell r="BG490">
            <v>22949448</v>
          </cell>
          <cell r="BJ490" t="str">
            <v>SIDI HASSINE</v>
          </cell>
          <cell r="BK490" t="str">
            <v>A-APT</v>
          </cell>
          <cell r="BN490" t="str">
            <v>25024000000086601011</v>
          </cell>
          <cell r="BO490" t="str">
            <v>BRINI AFEF</v>
          </cell>
          <cell r="BP490">
            <v>489</v>
          </cell>
          <cell r="BU490" t="str">
            <v>Non-Actif</v>
          </cell>
        </row>
        <row r="491">
          <cell r="B491">
            <v>490</v>
          </cell>
          <cell r="C491" t="str">
            <v>Madame</v>
          </cell>
          <cell r="D491" t="str">
            <v>HAMADI CHAOUACHI HIBA</v>
          </cell>
          <cell r="E491" t="str">
            <v>SAGE Tunisia</v>
          </cell>
          <cell r="F491" t="str">
            <v>PRODUCTION</v>
          </cell>
          <cell r="G491" t="str">
            <v>Couturière</v>
          </cell>
          <cell r="H491" t="str">
            <v>Panda</v>
          </cell>
          <cell r="I491" t="str">
            <v>HASNA NASRAOUI</v>
          </cell>
          <cell r="J491" t="str">
            <v>A</v>
          </cell>
          <cell r="K491" t="str">
            <v>DIRECTS</v>
          </cell>
          <cell r="L491" t="str">
            <v>Variable cost at standard</v>
          </cell>
          <cell r="M491" t="str">
            <v>OUVRIERE SPECIALISE</v>
          </cell>
          <cell r="N491">
            <v>44271</v>
          </cell>
          <cell r="O491" t="str">
            <v/>
          </cell>
          <cell r="P491">
            <v>-645</v>
          </cell>
          <cell r="Q491">
            <v>45017</v>
          </cell>
          <cell r="R491" t="str">
            <v>CONFLIT AVEC CHEF</v>
          </cell>
          <cell r="T491" t="str">
            <v>CDD</v>
          </cell>
          <cell r="U491" t="str">
            <v>Contractuel</v>
          </cell>
          <cell r="V491">
            <v>44986</v>
          </cell>
          <cell r="W491">
            <v>45077</v>
          </cell>
          <cell r="Z491">
            <v>44271</v>
          </cell>
          <cell r="AA491">
            <v>3</v>
          </cell>
          <cell r="AB491">
            <v>2021</v>
          </cell>
          <cell r="AC491">
            <v>2025</v>
          </cell>
          <cell r="AD491">
            <v>3.9722222222222223</v>
          </cell>
          <cell r="AE491" t="str">
            <v>&lt; 4</v>
          </cell>
          <cell r="AF491">
            <v>31927</v>
          </cell>
          <cell r="AG491">
            <v>37.794520547945204</v>
          </cell>
          <cell r="AH491" t="str">
            <v>&gt;35&lt; 45</v>
          </cell>
          <cell r="AI491">
            <v>12497347</v>
          </cell>
          <cell r="AJ491" t="str">
            <v>06</v>
          </cell>
          <cell r="AK491" t="str">
            <v>04748726</v>
          </cell>
          <cell r="AL491">
            <v>38551</v>
          </cell>
          <cell r="AM491" t="str">
            <v>FEMME</v>
          </cell>
          <cell r="AN491" t="str">
            <v>Marié(e)</v>
          </cell>
          <cell r="AO491">
            <v>2</v>
          </cell>
          <cell r="AQ491">
            <v>3</v>
          </cell>
          <cell r="AR491">
            <v>3</v>
          </cell>
          <cell r="AS491">
            <v>45366.75</v>
          </cell>
          <cell r="AT491" t="str">
            <v>Horaire</v>
          </cell>
          <cell r="AU491">
            <v>3.3210000000000002</v>
          </cell>
          <cell r="AV491" t="str">
            <v>17</v>
          </cell>
          <cell r="AW491" t="str">
            <v>00100</v>
          </cell>
          <cell r="AX491" t="str">
            <v>00001318662</v>
          </cell>
          <cell r="AY491" t="str">
            <v>56</v>
          </cell>
          <cell r="AZ491" t="str">
            <v>LA POSTE</v>
          </cell>
          <cell r="BA491" t="str">
            <v>17001000000131866256</v>
          </cell>
          <cell r="BB491">
            <v>20</v>
          </cell>
          <cell r="BC491" t="str">
            <v>37 RUE 42359 EL AGBA</v>
          </cell>
          <cell r="BD491" t="str">
            <v>TUNIS</v>
          </cell>
          <cell r="BG491">
            <v>26534152</v>
          </cell>
          <cell r="BH491">
            <v>20807508</v>
          </cell>
          <cell r="BJ491" t="str">
            <v>EL AGBA 1</v>
          </cell>
          <cell r="BK491" t="str">
            <v>A-Panda</v>
          </cell>
          <cell r="BN491" t="str">
            <v>17001000000131866256</v>
          </cell>
          <cell r="BO491" t="str">
            <v>HAMADI CHAOUACHI HIBA</v>
          </cell>
          <cell r="BP491">
            <v>490</v>
          </cell>
          <cell r="BR491">
            <v>490</v>
          </cell>
          <cell r="BU491" t="str">
            <v>Non-Actif</v>
          </cell>
        </row>
        <row r="492">
          <cell r="B492">
            <v>491</v>
          </cell>
          <cell r="C492" t="str">
            <v>Madame</v>
          </cell>
          <cell r="D492" t="str">
            <v>ARBI HANENE</v>
          </cell>
          <cell r="E492" t="str">
            <v>SAGE Tunisia</v>
          </cell>
          <cell r="F492" t="str">
            <v>PRODUCTION</v>
          </cell>
          <cell r="G492" t="str">
            <v>Couturière</v>
          </cell>
          <cell r="H492">
            <v>520</v>
          </cell>
          <cell r="I492" t="str">
            <v>Issam Ouni</v>
          </cell>
          <cell r="J492" t="str">
            <v>B</v>
          </cell>
          <cell r="K492" t="str">
            <v>DIRECTS</v>
          </cell>
          <cell r="L492" t="str">
            <v>Variable cost at standard</v>
          </cell>
          <cell r="M492" t="str">
            <v>OUVRIERE SPECIALISE</v>
          </cell>
          <cell r="N492">
            <v>44271</v>
          </cell>
          <cell r="O492" t="str">
            <v/>
          </cell>
          <cell r="P492">
            <v>-796</v>
          </cell>
          <cell r="Q492">
            <v>44911</v>
          </cell>
          <cell r="R492" t="str">
            <v>discipline</v>
          </cell>
          <cell r="S492" t="str">
            <v>vole de matiére</v>
          </cell>
          <cell r="T492" t="str">
            <v>CDD</v>
          </cell>
          <cell r="U492" t="str">
            <v>Contractuel</v>
          </cell>
          <cell r="V492">
            <v>44866</v>
          </cell>
          <cell r="W492">
            <v>44926</v>
          </cell>
          <cell r="Z492">
            <v>44271</v>
          </cell>
          <cell r="AA492">
            <v>3</v>
          </cell>
          <cell r="AB492">
            <v>2021</v>
          </cell>
          <cell r="AC492">
            <v>2025</v>
          </cell>
          <cell r="AD492">
            <v>3.9722222222222223</v>
          </cell>
          <cell r="AE492" t="str">
            <v>&lt; 4</v>
          </cell>
          <cell r="AF492">
            <v>29537</v>
          </cell>
          <cell r="AG492">
            <v>44.342465753424655</v>
          </cell>
          <cell r="AH492" t="str">
            <v>&gt;35&lt; 45</v>
          </cell>
          <cell r="AI492">
            <v>12660569</v>
          </cell>
          <cell r="AJ492" t="str">
            <v>00</v>
          </cell>
          <cell r="AK492" t="str">
            <v>04708658</v>
          </cell>
          <cell r="AL492">
            <v>43524</v>
          </cell>
          <cell r="AM492" t="str">
            <v>FEMME</v>
          </cell>
          <cell r="AN492" t="str">
            <v>Marié(e)</v>
          </cell>
          <cell r="AO492">
            <v>1</v>
          </cell>
          <cell r="AQ492">
            <v>3</v>
          </cell>
          <cell r="AR492">
            <v>2</v>
          </cell>
          <cell r="AS492">
            <v>45001.5</v>
          </cell>
          <cell r="AT492" t="str">
            <v>Horaire</v>
          </cell>
          <cell r="AU492">
            <v>3.3159999999999998</v>
          </cell>
          <cell r="AV492" t="str">
            <v>17</v>
          </cell>
          <cell r="AW492" t="str">
            <v>00100</v>
          </cell>
          <cell r="AX492" t="str">
            <v>00003015586</v>
          </cell>
          <cell r="AY492" t="str">
            <v>38</v>
          </cell>
          <cell r="AZ492" t="str">
            <v>LA POSTE</v>
          </cell>
          <cell r="BA492" t="str">
            <v>17001000000301558638</v>
          </cell>
          <cell r="BB492">
            <v>20</v>
          </cell>
          <cell r="BC492" t="str">
            <v>43 RUE 4260 ZAHROUNI</v>
          </cell>
          <cell r="BD492" t="str">
            <v>TUNIS</v>
          </cell>
          <cell r="BG492">
            <v>97540942</v>
          </cell>
          <cell r="BH492">
            <v>92765759</v>
          </cell>
          <cell r="BJ492" t="str">
            <v>ZAHROUNI</v>
          </cell>
          <cell r="BK492" t="str">
            <v>B-520</v>
          </cell>
          <cell r="BN492" t="str">
            <v>17001000000301558638</v>
          </cell>
          <cell r="BO492" t="str">
            <v>ARBI HANENE</v>
          </cell>
          <cell r="BP492">
            <v>491</v>
          </cell>
          <cell r="BR492" t="e">
            <v>#REF!</v>
          </cell>
          <cell r="BU492" t="str">
            <v>Non-Actif</v>
          </cell>
        </row>
        <row r="493">
          <cell r="B493">
            <v>492</v>
          </cell>
          <cell r="C493" t="str">
            <v>Monsieur</v>
          </cell>
          <cell r="D493" t="str">
            <v>GUENI ALI</v>
          </cell>
          <cell r="E493" t="str">
            <v>SAGE Tunisia</v>
          </cell>
          <cell r="F493" t="str">
            <v>PRODUCTION</v>
          </cell>
          <cell r="G493" t="str">
            <v>Couturière</v>
          </cell>
          <cell r="H493">
            <v>520</v>
          </cell>
          <cell r="J493" t="str">
            <v>A</v>
          </cell>
          <cell r="K493" t="str">
            <v>DIRECTS</v>
          </cell>
          <cell r="L493" t="str">
            <v>Variable cost at standard</v>
          </cell>
          <cell r="M493" t="str">
            <v>OUVRIERE SPECIALISE</v>
          </cell>
          <cell r="N493">
            <v>44271</v>
          </cell>
          <cell r="O493" t="str">
            <v/>
          </cell>
          <cell r="P493">
            <v>-1345</v>
          </cell>
          <cell r="Q493">
            <v>44348</v>
          </cell>
          <cell r="R493" t="str">
            <v xml:space="preserve">abandon de poste </v>
          </cell>
          <cell r="T493" t="str">
            <v>CDD</v>
          </cell>
          <cell r="U493" t="str">
            <v>Contractuel</v>
          </cell>
          <cell r="V493">
            <v>44317</v>
          </cell>
          <cell r="W493">
            <v>44377</v>
          </cell>
          <cell r="Z493">
            <v>44271</v>
          </cell>
          <cell r="AA493">
            <v>3</v>
          </cell>
          <cell r="AB493">
            <v>2021</v>
          </cell>
          <cell r="AC493">
            <v>2025</v>
          </cell>
          <cell r="AD493">
            <v>3.9722222222222223</v>
          </cell>
          <cell r="AE493" t="str">
            <v>&lt; 4</v>
          </cell>
          <cell r="AF493">
            <v>26837</v>
          </cell>
          <cell r="AG493">
            <v>51.739726027397261</v>
          </cell>
          <cell r="AH493" t="str">
            <v>&gt;45&lt; 55</v>
          </cell>
          <cell r="AI493">
            <v>11778608</v>
          </cell>
          <cell r="AJ493" t="str">
            <v>04</v>
          </cell>
          <cell r="AK493" t="str">
            <v>04629157</v>
          </cell>
          <cell r="AL493">
            <v>36461</v>
          </cell>
          <cell r="AM493" t="str">
            <v>HOMME</v>
          </cell>
          <cell r="AN493" t="str">
            <v>Célibataire</v>
          </cell>
          <cell r="AQ493">
            <v>3</v>
          </cell>
          <cell r="AR493">
            <v>1</v>
          </cell>
          <cell r="AS493">
            <v>44636.25</v>
          </cell>
          <cell r="AT493" t="str">
            <v>Horaire</v>
          </cell>
          <cell r="AU493">
            <v>3.1930000000000001</v>
          </cell>
          <cell r="AV493">
            <v>17</v>
          </cell>
          <cell r="AW493" t="str">
            <v>00100</v>
          </cell>
          <cell r="AX493" t="str">
            <v>00003014681</v>
          </cell>
          <cell r="AY493">
            <v>37</v>
          </cell>
          <cell r="AZ493" t="str">
            <v>LA POSTE</v>
          </cell>
          <cell r="BA493" t="str">
            <v>17001000000301468137</v>
          </cell>
          <cell r="BB493">
            <v>20</v>
          </cell>
          <cell r="BC493" t="str">
            <v>13 RUE 42718 JAYARA</v>
          </cell>
          <cell r="BD493" t="str">
            <v>SEDJOUMI</v>
          </cell>
          <cell r="BE493">
            <v>203</v>
          </cell>
          <cell r="BG493">
            <v>98278091</v>
          </cell>
          <cell r="BH493">
            <v>24386931</v>
          </cell>
          <cell r="BJ493" t="str">
            <v>JAYARA</v>
          </cell>
          <cell r="BK493" t="str">
            <v>A-520</v>
          </cell>
          <cell r="BN493" t="str">
            <v>17001000000301468137</v>
          </cell>
          <cell r="BO493" t="str">
            <v>GUENI ALI</v>
          </cell>
          <cell r="BP493">
            <v>492</v>
          </cell>
          <cell r="BU493" t="str">
            <v>Non-Actif</v>
          </cell>
        </row>
        <row r="494">
          <cell r="B494">
            <v>493</v>
          </cell>
          <cell r="C494" t="str">
            <v>Madame</v>
          </cell>
          <cell r="D494" t="str">
            <v>SLIMENI FATMA</v>
          </cell>
          <cell r="E494" t="str">
            <v>SAGE Tunisia</v>
          </cell>
          <cell r="F494" t="str">
            <v>PRODUCTION</v>
          </cell>
          <cell r="G494" t="str">
            <v>Couturière</v>
          </cell>
          <cell r="H494">
            <v>560</v>
          </cell>
          <cell r="I494" t="str">
            <v>Mabrourk Ben Moussa</v>
          </cell>
          <cell r="J494" t="str">
            <v>A</v>
          </cell>
          <cell r="K494" t="str">
            <v>DIRECTS</v>
          </cell>
          <cell r="L494" t="str">
            <v>Variable cost at standard</v>
          </cell>
          <cell r="M494" t="str">
            <v>OUVRIERE SPECIALISE</v>
          </cell>
          <cell r="N494">
            <v>44271</v>
          </cell>
          <cell r="O494" t="str">
            <v/>
          </cell>
          <cell r="P494">
            <v>-6</v>
          </cell>
          <cell r="T494" t="str">
            <v>CDD</v>
          </cell>
          <cell r="U494" t="str">
            <v>Contractuel</v>
          </cell>
          <cell r="V494">
            <v>45689</v>
          </cell>
          <cell r="W494">
            <v>45716</v>
          </cell>
          <cell r="Z494">
            <v>44271</v>
          </cell>
          <cell r="AA494">
            <v>3</v>
          </cell>
          <cell r="AB494">
            <v>2021</v>
          </cell>
          <cell r="AC494">
            <v>2025</v>
          </cell>
          <cell r="AD494">
            <v>3.9722222222222223</v>
          </cell>
          <cell r="AE494" t="str">
            <v>&lt; 4</v>
          </cell>
          <cell r="AF494">
            <v>28598</v>
          </cell>
          <cell r="AG494">
            <v>46.915068493150685</v>
          </cell>
          <cell r="AH494" t="str">
            <v>&gt;45&lt; 55</v>
          </cell>
          <cell r="AI494">
            <v>11781980</v>
          </cell>
          <cell r="AJ494" t="str">
            <v>06</v>
          </cell>
          <cell r="AK494" t="str">
            <v>04694267</v>
          </cell>
          <cell r="AL494">
            <v>36138</v>
          </cell>
          <cell r="AM494" t="str">
            <v>FEMME</v>
          </cell>
          <cell r="AN494" t="str">
            <v>Marié(e)</v>
          </cell>
          <cell r="AO494">
            <v>3</v>
          </cell>
          <cell r="AQ494">
            <v>3</v>
          </cell>
          <cell r="AR494">
            <v>3</v>
          </cell>
          <cell r="AS494">
            <v>45366.75</v>
          </cell>
          <cell r="AT494" t="str">
            <v>Horaire</v>
          </cell>
          <cell r="AU494">
            <v>3.3210000000000002</v>
          </cell>
          <cell r="AV494" t="str">
            <v>12</v>
          </cell>
          <cell r="AW494" t="str">
            <v>40600</v>
          </cell>
          <cell r="AX494" t="str">
            <v>00002458555</v>
          </cell>
          <cell r="AY494">
            <v>83</v>
          </cell>
          <cell r="AZ494" t="str">
            <v>UIB</v>
          </cell>
          <cell r="BA494" t="str">
            <v>12406000000245855583</v>
          </cell>
          <cell r="BB494">
            <v>20</v>
          </cell>
          <cell r="BC494" t="str">
            <v>6 RUE 42660 CITE 7 MED ALI</v>
          </cell>
          <cell r="BD494" t="str">
            <v>SEDJOUMI</v>
          </cell>
          <cell r="BE494">
            <v>1095</v>
          </cell>
          <cell r="BG494">
            <v>21597841</v>
          </cell>
          <cell r="BH494">
            <v>20963728</v>
          </cell>
          <cell r="BJ494" t="str">
            <v>JAYARA</v>
          </cell>
          <cell r="BK494" t="str">
            <v>A-560</v>
          </cell>
          <cell r="BL494" t="str">
            <v>1.3</v>
          </cell>
          <cell r="BN494" t="str">
            <v>12406000000245855583</v>
          </cell>
          <cell r="BO494" t="str">
            <v>SLIMENI FATMA</v>
          </cell>
          <cell r="BP494">
            <v>493</v>
          </cell>
          <cell r="BR494">
            <v>493</v>
          </cell>
          <cell r="BT494">
            <v>843</v>
          </cell>
          <cell r="BU494" t="str">
            <v>si</v>
          </cell>
          <cell r="BV494" t="str">
            <v>560 A SP</v>
          </cell>
        </row>
        <row r="495">
          <cell r="B495">
            <v>494</v>
          </cell>
          <cell r="C495" t="str">
            <v>Madame</v>
          </cell>
          <cell r="D495" t="str">
            <v>REZGUI FATEN</v>
          </cell>
          <cell r="E495" t="str">
            <v>SAGE Tunisia</v>
          </cell>
          <cell r="F495" t="str">
            <v>PRODUCTION</v>
          </cell>
          <cell r="G495" t="str">
            <v>Couturière</v>
          </cell>
          <cell r="H495">
            <v>965</v>
          </cell>
          <cell r="I495" t="str">
            <v>abdelhalim</v>
          </cell>
          <cell r="J495" t="str">
            <v>B</v>
          </cell>
          <cell r="K495" t="str">
            <v>DIRECTS</v>
          </cell>
          <cell r="L495" t="str">
            <v>Variable cost at standard</v>
          </cell>
          <cell r="M495" t="str">
            <v>OUVRIERE SPECIALISE</v>
          </cell>
          <cell r="N495">
            <v>44271</v>
          </cell>
          <cell r="O495" t="str">
            <v/>
          </cell>
          <cell r="P495">
            <v>-187</v>
          </cell>
          <cell r="Q495">
            <v>45538</v>
          </cell>
          <cell r="R495" t="str">
            <v>probléme de chômage</v>
          </cell>
          <cell r="T495" t="str">
            <v>CDD</v>
          </cell>
          <cell r="U495" t="str">
            <v>Contractuel</v>
          </cell>
          <cell r="V495">
            <v>45505</v>
          </cell>
          <cell r="W495">
            <v>45535</v>
          </cell>
          <cell r="Z495">
            <v>44271</v>
          </cell>
          <cell r="AA495">
            <v>3</v>
          </cell>
          <cell r="AB495">
            <v>2021</v>
          </cell>
          <cell r="AC495">
            <v>2025</v>
          </cell>
          <cell r="AD495">
            <v>3.9722222222222223</v>
          </cell>
          <cell r="AE495" t="str">
            <v>&lt; 4</v>
          </cell>
          <cell r="AF495">
            <v>30550</v>
          </cell>
          <cell r="AG495">
            <v>41.56712328767123</v>
          </cell>
          <cell r="AH495" t="str">
            <v>&gt;35&lt; 45</v>
          </cell>
          <cell r="AI495">
            <v>12498358</v>
          </cell>
          <cell r="AJ495" t="str">
            <v>00</v>
          </cell>
          <cell r="AK495" t="str">
            <v>04728031</v>
          </cell>
          <cell r="AL495">
            <v>37582</v>
          </cell>
          <cell r="AM495" t="str">
            <v>FEMME</v>
          </cell>
          <cell r="AN495" t="str">
            <v>Marié(e)</v>
          </cell>
          <cell r="AO495">
            <v>2</v>
          </cell>
          <cell r="AQ495">
            <v>3</v>
          </cell>
          <cell r="AR495">
            <v>3</v>
          </cell>
          <cell r="AS495">
            <v>45366.75</v>
          </cell>
          <cell r="AT495" t="str">
            <v>Horaire</v>
          </cell>
          <cell r="AU495">
            <v>3.3210000000000002</v>
          </cell>
          <cell r="AV495" t="str">
            <v>05</v>
          </cell>
          <cell r="AW495" t="str">
            <v>04600</v>
          </cell>
          <cell r="AX495" t="str">
            <v>01145016882</v>
          </cell>
          <cell r="AY495" t="str">
            <v>79</v>
          </cell>
          <cell r="AZ495" t="str">
            <v>BT</v>
          </cell>
          <cell r="BA495" t="str">
            <v>05046000114501688279</v>
          </cell>
          <cell r="BB495">
            <v>20</v>
          </cell>
          <cell r="BC495" t="str">
            <v>4 RUE 42535 ZAHROUNI</v>
          </cell>
          <cell r="BD495" t="str">
            <v>TUNIS</v>
          </cell>
          <cell r="BE495">
            <v>2051</v>
          </cell>
          <cell r="BF495">
            <v>45212</v>
          </cell>
          <cell r="BG495">
            <v>50150843</v>
          </cell>
          <cell r="BH495">
            <v>58920255</v>
          </cell>
          <cell r="BJ495" t="str">
            <v>ZAHROUNI</v>
          </cell>
          <cell r="BK495" t="str">
            <v>B-965</v>
          </cell>
          <cell r="BL495" t="str">
            <v>2.1</v>
          </cell>
          <cell r="BN495" t="str">
            <v>05046000114501688279</v>
          </cell>
          <cell r="BO495" t="str">
            <v>REZGUI FATEN</v>
          </cell>
          <cell r="BP495">
            <v>494</v>
          </cell>
          <cell r="BR495">
            <v>494</v>
          </cell>
          <cell r="BU495" t="str">
            <v>Non-Actif</v>
          </cell>
          <cell r="BV495" t="str">
            <v>965 B SA</v>
          </cell>
        </row>
        <row r="496">
          <cell r="B496">
            <v>495</v>
          </cell>
          <cell r="C496" t="str">
            <v>Monsieur</v>
          </cell>
          <cell r="D496" t="str">
            <v>ZAROUK MAKRAM</v>
          </cell>
          <cell r="E496" t="str">
            <v>SAGE Tunisia</v>
          </cell>
          <cell r="F496" t="str">
            <v>PRODUCTION</v>
          </cell>
          <cell r="G496" t="str">
            <v>Contrôle Qualité</v>
          </cell>
          <cell r="H496" t="str">
            <v>Panda</v>
          </cell>
          <cell r="I496" t="str">
            <v>HASNA NASRAOUI</v>
          </cell>
          <cell r="J496" t="str">
            <v>A</v>
          </cell>
          <cell r="K496" t="str">
            <v>INDIRECTS</v>
          </cell>
          <cell r="L496" t="str">
            <v>Variable cost at standard</v>
          </cell>
          <cell r="M496" t="str">
            <v>Contrôleur Qualité</v>
          </cell>
          <cell r="N496">
            <v>44271</v>
          </cell>
          <cell r="O496" t="str">
            <v/>
          </cell>
          <cell r="P496">
            <v>-218</v>
          </cell>
          <cell r="Q496">
            <v>45504</v>
          </cell>
          <cell r="R496" t="str">
            <v>Fin de contrat</v>
          </cell>
          <cell r="S496" t="str">
            <v>comportement</v>
          </cell>
          <cell r="T496" t="str">
            <v>CDD</v>
          </cell>
          <cell r="U496" t="str">
            <v>Contractuel</v>
          </cell>
          <cell r="V496">
            <v>45474</v>
          </cell>
          <cell r="W496">
            <v>45504</v>
          </cell>
          <cell r="Z496">
            <v>44271</v>
          </cell>
          <cell r="AA496">
            <v>3</v>
          </cell>
          <cell r="AB496">
            <v>2021</v>
          </cell>
          <cell r="AC496">
            <v>2025</v>
          </cell>
          <cell r="AD496">
            <v>3.9722222222222223</v>
          </cell>
          <cell r="AE496" t="str">
            <v>&lt; 4</v>
          </cell>
          <cell r="AF496">
            <v>35195</v>
          </cell>
          <cell r="AG496">
            <v>28.841095890410958</v>
          </cell>
          <cell r="AH496" t="str">
            <v>&gt;25&lt; 35</v>
          </cell>
          <cell r="AI496">
            <v>17120802</v>
          </cell>
          <cell r="AJ496" t="str">
            <v>07</v>
          </cell>
          <cell r="AK496">
            <v>13007009</v>
          </cell>
          <cell r="AL496">
            <v>41537</v>
          </cell>
          <cell r="AM496" t="str">
            <v>HOMME</v>
          </cell>
          <cell r="AN496" t="str">
            <v>Célibataire</v>
          </cell>
          <cell r="AQ496">
            <v>3</v>
          </cell>
          <cell r="AR496">
            <v>3</v>
          </cell>
          <cell r="AS496">
            <v>45366.75</v>
          </cell>
          <cell r="AT496" t="str">
            <v>Horaire</v>
          </cell>
          <cell r="AU496">
            <v>3.3210000000000002</v>
          </cell>
          <cell r="AV496" t="str">
            <v>25</v>
          </cell>
          <cell r="AW496" t="str">
            <v>13500</v>
          </cell>
          <cell r="AX496" t="str">
            <v>00000867580</v>
          </cell>
          <cell r="AY496" t="str">
            <v>06</v>
          </cell>
          <cell r="AZ496" t="str">
            <v>ZITOUNA BANK</v>
          </cell>
          <cell r="BA496" t="str">
            <v>25135000000086758006</v>
          </cell>
          <cell r="BB496">
            <v>20</v>
          </cell>
          <cell r="BC496" t="str">
            <v>53 RUE SIDI HASSINE</v>
          </cell>
          <cell r="BD496" t="str">
            <v>SEDJOUMI</v>
          </cell>
          <cell r="BE496">
            <v>2052</v>
          </cell>
          <cell r="BG496">
            <v>21271595</v>
          </cell>
          <cell r="BH496">
            <v>29002185</v>
          </cell>
          <cell r="BJ496" t="str">
            <v>EL AGBA 1</v>
          </cell>
          <cell r="BK496" t="str">
            <v>A-Panda</v>
          </cell>
          <cell r="BL496" t="str">
            <v>1.3</v>
          </cell>
          <cell r="BN496" t="str">
            <v>25135000000086758006</v>
          </cell>
          <cell r="BO496" t="str">
            <v>ZAROUK MAKRAM</v>
          </cell>
          <cell r="BP496">
            <v>495</v>
          </cell>
          <cell r="BR496">
            <v>495</v>
          </cell>
          <cell r="BU496" t="str">
            <v>Non-Actif</v>
          </cell>
          <cell r="BV496" t="str">
            <v>139 A SA</v>
          </cell>
        </row>
        <row r="497">
          <cell r="B497">
            <v>496</v>
          </cell>
          <cell r="C497" t="str">
            <v>Madame</v>
          </cell>
          <cell r="D497" t="str">
            <v>HAMDI AMEL</v>
          </cell>
          <cell r="E497" t="str">
            <v>SAGE Tunisia</v>
          </cell>
          <cell r="F497" t="str">
            <v>PRODUCTION</v>
          </cell>
          <cell r="G497" t="str">
            <v>Couturière</v>
          </cell>
          <cell r="H497" t="str">
            <v>Panda</v>
          </cell>
          <cell r="I497" t="str">
            <v>HASNA NASRAOUI</v>
          </cell>
          <cell r="J497" t="str">
            <v>A</v>
          </cell>
          <cell r="K497" t="str">
            <v>DIRECTS</v>
          </cell>
          <cell r="L497" t="str">
            <v>Variable cost at standard</v>
          </cell>
          <cell r="M497" t="str">
            <v>OUVRIERE SPECIALISE</v>
          </cell>
          <cell r="N497">
            <v>44271</v>
          </cell>
          <cell r="O497" t="str">
            <v/>
          </cell>
          <cell r="P497">
            <v>-737</v>
          </cell>
          <cell r="Q497">
            <v>44927</v>
          </cell>
          <cell r="R497" t="str">
            <v xml:space="preserve">abandon de poste </v>
          </cell>
          <cell r="T497" t="str">
            <v>CDD</v>
          </cell>
          <cell r="U497" t="str">
            <v>Contractuel</v>
          </cell>
          <cell r="V497">
            <v>44927</v>
          </cell>
          <cell r="W497">
            <v>44985</v>
          </cell>
          <cell r="Z497">
            <v>44271</v>
          </cell>
          <cell r="AA497">
            <v>3</v>
          </cell>
          <cell r="AB497">
            <v>2021</v>
          </cell>
          <cell r="AC497">
            <v>2025</v>
          </cell>
          <cell r="AD497">
            <v>3.9722222222222223</v>
          </cell>
          <cell r="AE497" t="str">
            <v>&lt; 4</v>
          </cell>
          <cell r="AF497">
            <v>34750</v>
          </cell>
          <cell r="AG497">
            <v>30.06027397260274</v>
          </cell>
          <cell r="AH497" t="str">
            <v>&gt;25&lt; 35</v>
          </cell>
          <cell r="AI497">
            <v>17461385</v>
          </cell>
          <cell r="AJ497" t="str">
            <v>00</v>
          </cell>
          <cell r="AK497">
            <v>13003518</v>
          </cell>
          <cell r="AL497">
            <v>41342</v>
          </cell>
          <cell r="AM497" t="str">
            <v>FEMME</v>
          </cell>
          <cell r="AN497" t="str">
            <v>Marié(e)</v>
          </cell>
          <cell r="AQ497">
            <v>3</v>
          </cell>
          <cell r="AR497">
            <v>2</v>
          </cell>
          <cell r="AS497">
            <v>45001.5</v>
          </cell>
          <cell r="AT497" t="str">
            <v>Horaire</v>
          </cell>
          <cell r="AU497">
            <v>3.3159999999999998</v>
          </cell>
          <cell r="AV497" t="str">
            <v>07</v>
          </cell>
          <cell r="AW497" t="str">
            <v>04301</v>
          </cell>
          <cell r="AX497" t="str">
            <v>01105524786</v>
          </cell>
          <cell r="AY497" t="str">
            <v>24</v>
          </cell>
          <cell r="AZ497" t="str">
            <v>AMEN BANK</v>
          </cell>
          <cell r="BA497" t="str">
            <v>07043010110552478624</v>
          </cell>
          <cell r="BB497">
            <v>20</v>
          </cell>
          <cell r="BC497" t="str">
            <v>AVENUE 15 OCTOBRE BIRINE</v>
          </cell>
          <cell r="BD497" t="str">
            <v>SIDI HASSINE</v>
          </cell>
          <cell r="BF497" t="str">
            <v>OK-22</v>
          </cell>
          <cell r="BG497">
            <v>54421274</v>
          </cell>
          <cell r="BH497">
            <v>54472429</v>
          </cell>
          <cell r="BJ497" t="str">
            <v>TERMUNIS 56</v>
          </cell>
          <cell r="BK497" t="str">
            <v>A-Panda</v>
          </cell>
          <cell r="BN497" t="str">
            <v>07043010110552478624</v>
          </cell>
          <cell r="BO497" t="str">
            <v>HAMDI AMEL</v>
          </cell>
          <cell r="BP497">
            <v>496</v>
          </cell>
          <cell r="BR497" t="e">
            <v>#REF!</v>
          </cell>
          <cell r="BU497" t="str">
            <v>Non-Actif</v>
          </cell>
        </row>
        <row r="498">
          <cell r="B498">
            <v>497</v>
          </cell>
          <cell r="C498" t="str">
            <v>Mlle</v>
          </cell>
          <cell r="D498" t="str">
            <v>SAADAOUI DHAHBIA</v>
          </cell>
          <cell r="E498" t="str">
            <v>SAGE Tunisia</v>
          </cell>
          <cell r="F498" t="str">
            <v>PRODUCTION</v>
          </cell>
          <cell r="G498" t="str">
            <v>Couturière</v>
          </cell>
          <cell r="H498" t="str">
            <v>APT-MCA</v>
          </cell>
          <cell r="J498" t="str">
            <v>B</v>
          </cell>
          <cell r="K498" t="str">
            <v>DIRECTS</v>
          </cell>
          <cell r="L498" t="str">
            <v>Variable cost at standard</v>
          </cell>
          <cell r="M498" t="str">
            <v>OUVRIERE SPECIALISE</v>
          </cell>
          <cell r="N498">
            <v>44271</v>
          </cell>
          <cell r="O498" t="str">
            <v/>
          </cell>
          <cell r="P498">
            <v>-1345</v>
          </cell>
          <cell r="Q498">
            <v>44320</v>
          </cell>
          <cell r="R498" t="str">
            <v xml:space="preserve">abandon de poste </v>
          </cell>
          <cell r="T498" t="str">
            <v>CDD</v>
          </cell>
          <cell r="U498" t="str">
            <v>Contractuel</v>
          </cell>
          <cell r="V498">
            <v>44317</v>
          </cell>
          <cell r="W498">
            <v>44377</v>
          </cell>
          <cell r="Z498">
            <v>44271</v>
          </cell>
          <cell r="AA498">
            <v>3</v>
          </cell>
          <cell r="AB498">
            <v>2021</v>
          </cell>
          <cell r="AC498">
            <v>2025</v>
          </cell>
          <cell r="AD498">
            <v>3.9722222222222223</v>
          </cell>
          <cell r="AE498" t="str">
            <v>&lt; 4</v>
          </cell>
          <cell r="AF498">
            <v>33239</v>
          </cell>
          <cell r="AG498">
            <v>34.200000000000003</v>
          </cell>
          <cell r="AH498" t="str">
            <v>&gt;25&lt; 35</v>
          </cell>
          <cell r="AI498">
            <v>16277613</v>
          </cell>
          <cell r="AJ498" t="str">
            <v>05</v>
          </cell>
          <cell r="AK498" t="str">
            <v>07178122</v>
          </cell>
          <cell r="AL498">
            <v>41270</v>
          </cell>
          <cell r="AM498" t="str">
            <v>FEMME</v>
          </cell>
          <cell r="AN498" t="str">
            <v>Célibataire</v>
          </cell>
          <cell r="AQ498">
            <v>3</v>
          </cell>
          <cell r="AR498">
            <v>1</v>
          </cell>
          <cell r="AS498">
            <v>44636.25</v>
          </cell>
          <cell r="AT498" t="str">
            <v>Horaire</v>
          </cell>
          <cell r="AU498">
            <v>3.1930000000000001</v>
          </cell>
          <cell r="AV498" t="str">
            <v>08</v>
          </cell>
          <cell r="AW498">
            <v>10500</v>
          </cell>
          <cell r="AX498" t="str">
            <v>07540094092</v>
          </cell>
          <cell r="AY498">
            <v>58</v>
          </cell>
          <cell r="AZ498" t="str">
            <v>BIAT</v>
          </cell>
          <cell r="BA498" t="str">
            <v>08105000754009409258</v>
          </cell>
          <cell r="BB498">
            <v>20</v>
          </cell>
          <cell r="BC498" t="str">
            <v>10 RUE JASMIN CITE KATAA 1</v>
          </cell>
          <cell r="BD498" t="str">
            <v>MHAMDIA</v>
          </cell>
          <cell r="BE498">
            <v>1145</v>
          </cell>
          <cell r="BG498">
            <v>23781180</v>
          </cell>
          <cell r="BH498">
            <v>99552744</v>
          </cell>
          <cell r="BJ498" t="str">
            <v>MHAMDIA</v>
          </cell>
          <cell r="BK498" t="str">
            <v>B-APT-MCA</v>
          </cell>
          <cell r="BN498" t="str">
            <v>08105000754009409258</v>
          </cell>
          <cell r="BO498" t="str">
            <v>SAADAOUI DHAHBIA</v>
          </cell>
          <cell r="BP498">
            <v>497</v>
          </cell>
          <cell r="BU498" t="str">
            <v>Non-Actif</v>
          </cell>
        </row>
        <row r="499">
          <cell r="B499">
            <v>498</v>
          </cell>
          <cell r="C499" t="str">
            <v>Madame</v>
          </cell>
          <cell r="D499" t="str">
            <v>HAMMEMI NADIA</v>
          </cell>
          <cell r="E499" t="str">
            <v>SAGE Tunisia</v>
          </cell>
          <cell r="F499" t="str">
            <v>PRODUCTION</v>
          </cell>
          <cell r="G499" t="str">
            <v>Couturière</v>
          </cell>
          <cell r="H499" t="str">
            <v>APT-MCA</v>
          </cell>
          <cell r="J499" t="str">
            <v>B</v>
          </cell>
          <cell r="K499" t="str">
            <v>DIRECTS</v>
          </cell>
          <cell r="L499" t="str">
            <v>Variable cost at standard</v>
          </cell>
          <cell r="M499" t="str">
            <v>OUVRIERE SPECIALISE</v>
          </cell>
          <cell r="N499">
            <v>44271</v>
          </cell>
          <cell r="O499" t="str">
            <v/>
          </cell>
          <cell r="P499">
            <v>-1406</v>
          </cell>
          <cell r="Q499">
            <v>44299</v>
          </cell>
          <cell r="R499" t="str">
            <v xml:space="preserve">abandon de poste </v>
          </cell>
          <cell r="T499" t="str">
            <v>CDD</v>
          </cell>
          <cell r="U499" t="str">
            <v>Contractuel</v>
          </cell>
          <cell r="V499">
            <v>44271</v>
          </cell>
          <cell r="W499">
            <v>44316</v>
          </cell>
          <cell r="Z499">
            <v>44271</v>
          </cell>
          <cell r="AA499">
            <v>3</v>
          </cell>
          <cell r="AB499">
            <v>2021</v>
          </cell>
          <cell r="AC499">
            <v>2025</v>
          </cell>
          <cell r="AD499">
            <v>3.9722222222222223</v>
          </cell>
          <cell r="AE499" t="str">
            <v>&lt; 4</v>
          </cell>
          <cell r="AF499">
            <v>28125</v>
          </cell>
          <cell r="AG499">
            <v>48.210958904109589</v>
          </cell>
          <cell r="AH499" t="str">
            <v>&gt;45&lt; 55</v>
          </cell>
          <cell r="AI499">
            <v>11804637</v>
          </cell>
          <cell r="AJ499" t="str">
            <v>03</v>
          </cell>
          <cell r="AK499" t="str">
            <v>04704260</v>
          </cell>
          <cell r="AL499">
            <v>36649</v>
          </cell>
          <cell r="AM499" t="str">
            <v>FEMME</v>
          </cell>
          <cell r="AN499" t="str">
            <v>Marié(e)</v>
          </cell>
          <cell r="AO499">
            <v>1</v>
          </cell>
          <cell r="AQ499">
            <v>3</v>
          </cell>
          <cell r="AR499">
            <v>1</v>
          </cell>
          <cell r="AS499">
            <v>44636.25</v>
          </cell>
          <cell r="AT499" t="str">
            <v>Horaire</v>
          </cell>
          <cell r="AU499">
            <v>3.1930000000000001</v>
          </cell>
          <cell r="AV499">
            <v>17</v>
          </cell>
          <cell r="AW499" t="str">
            <v>00100</v>
          </cell>
          <cell r="AX499" t="str">
            <v>00003015596</v>
          </cell>
          <cell r="AY499" t="str">
            <v>08</v>
          </cell>
          <cell r="AZ499" t="str">
            <v>LA POSTE</v>
          </cell>
          <cell r="BA499" t="str">
            <v>17001000000301559608</v>
          </cell>
          <cell r="BB499">
            <v>20</v>
          </cell>
          <cell r="BC499" t="str">
            <v>19 RUE 4341 ZAHROUNI</v>
          </cell>
          <cell r="BD499" t="str">
            <v>TUNIS</v>
          </cell>
          <cell r="BE499">
            <v>2051</v>
          </cell>
          <cell r="BG499">
            <v>21036353</v>
          </cell>
          <cell r="BH499">
            <v>50989602</v>
          </cell>
          <cell r="BJ499" t="str">
            <v>ZAHROUNI</v>
          </cell>
          <cell r="BK499" t="str">
            <v>B-APT-MCA</v>
          </cell>
          <cell r="BN499" t="str">
            <v>17001000000301559608</v>
          </cell>
          <cell r="BO499" t="str">
            <v>HAMMEMI NADIA</v>
          </cell>
          <cell r="BP499">
            <v>498</v>
          </cell>
          <cell r="BU499" t="str">
            <v>Non-Actif</v>
          </cell>
        </row>
        <row r="500">
          <cell r="B500">
            <v>499</v>
          </cell>
          <cell r="C500" t="str">
            <v>Madame</v>
          </cell>
          <cell r="D500" t="str">
            <v>KOURAICHI MEHRZIA</v>
          </cell>
          <cell r="E500" t="str">
            <v>SAGE Tunisia</v>
          </cell>
          <cell r="F500" t="str">
            <v>PRODUCTION</v>
          </cell>
          <cell r="G500" t="str">
            <v>Couturière</v>
          </cell>
          <cell r="H500">
            <v>560</v>
          </cell>
          <cell r="I500" t="str">
            <v>Mabrourk Ben Moussa</v>
          </cell>
          <cell r="J500" t="str">
            <v>A</v>
          </cell>
          <cell r="K500" t="str">
            <v>DIRECTS</v>
          </cell>
          <cell r="L500" t="str">
            <v>Variable cost at standard</v>
          </cell>
          <cell r="M500" t="str">
            <v>OUVRIERE SPECIALISE</v>
          </cell>
          <cell r="N500">
            <v>44271</v>
          </cell>
          <cell r="O500" t="str">
            <v/>
          </cell>
          <cell r="P500">
            <v>-279</v>
          </cell>
          <cell r="Q500">
            <v>45394</v>
          </cell>
          <cell r="R500" t="str">
            <v>ABONDEMENT</v>
          </cell>
          <cell r="S500" t="str">
            <v>liste noir</v>
          </cell>
          <cell r="T500" t="str">
            <v>CDD</v>
          </cell>
          <cell r="U500" t="str">
            <v>Contractuel</v>
          </cell>
          <cell r="V500">
            <v>45352</v>
          </cell>
          <cell r="W500">
            <v>45443</v>
          </cell>
          <cell r="Z500">
            <v>44271</v>
          </cell>
          <cell r="AA500">
            <v>3</v>
          </cell>
          <cell r="AB500">
            <v>2021</v>
          </cell>
          <cell r="AC500">
            <v>2025</v>
          </cell>
          <cell r="AD500">
            <v>3.9722222222222223</v>
          </cell>
          <cell r="AE500" t="str">
            <v>&lt; 4</v>
          </cell>
          <cell r="AF500">
            <v>27560</v>
          </cell>
          <cell r="AG500">
            <v>49.758904109589039</v>
          </cell>
          <cell r="AH500" t="str">
            <v>&gt;45&lt; 55</v>
          </cell>
          <cell r="AI500">
            <v>11577053</v>
          </cell>
          <cell r="AJ500" t="str">
            <v>00</v>
          </cell>
          <cell r="AK500" t="str">
            <v>07297179</v>
          </cell>
          <cell r="AL500">
            <v>41179</v>
          </cell>
          <cell r="AM500" t="str">
            <v>FEMME</v>
          </cell>
          <cell r="AN500" t="str">
            <v>Marié(e)</v>
          </cell>
          <cell r="AO500">
            <v>3</v>
          </cell>
          <cell r="AQ500">
            <v>3</v>
          </cell>
          <cell r="AR500">
            <v>3</v>
          </cell>
          <cell r="AS500">
            <v>45366.75</v>
          </cell>
          <cell r="AT500" t="str">
            <v>Horaire</v>
          </cell>
          <cell r="AU500">
            <v>3.3210000000000002</v>
          </cell>
          <cell r="AV500" t="str">
            <v>17</v>
          </cell>
          <cell r="AW500" t="str">
            <v>00100</v>
          </cell>
          <cell r="AX500" t="str">
            <v>00001217132</v>
          </cell>
          <cell r="AY500" t="str">
            <v>66</v>
          </cell>
          <cell r="AZ500" t="str">
            <v>LA POSTE</v>
          </cell>
          <cell r="BA500" t="str">
            <v>17001000000121713266</v>
          </cell>
          <cell r="BB500">
            <v>20</v>
          </cell>
          <cell r="BC500" t="str">
            <v>RUE CHAFFAR CITE JEUNE</v>
          </cell>
          <cell r="BD500" t="str">
            <v>DAOUAR HICHER</v>
          </cell>
          <cell r="BE500">
            <v>2010</v>
          </cell>
          <cell r="BG500">
            <v>95745137</v>
          </cell>
          <cell r="BH500">
            <v>22263107</v>
          </cell>
          <cell r="BJ500" t="str">
            <v>TERMUNIS 56</v>
          </cell>
          <cell r="BK500" t="str">
            <v>A-560</v>
          </cell>
          <cell r="BL500" t="str">
            <v>1.1</v>
          </cell>
          <cell r="BN500" t="str">
            <v>17001000000121713266</v>
          </cell>
          <cell r="BO500" t="str">
            <v>KOURAICHI MEHRZIA</v>
          </cell>
          <cell r="BP500">
            <v>499</v>
          </cell>
          <cell r="BR500">
            <v>499</v>
          </cell>
          <cell r="BS500" t="str">
            <v>TRANSFERT DU 520B A 965 A  LE 20-02-23</v>
          </cell>
          <cell r="BU500" t="str">
            <v>Non-Actif</v>
          </cell>
          <cell r="BV500" t="str">
            <v>560 A SP</v>
          </cell>
        </row>
        <row r="501">
          <cell r="B501">
            <v>500</v>
          </cell>
          <cell r="C501" t="str">
            <v>Mlle</v>
          </cell>
          <cell r="D501" t="str">
            <v>TALEB LEILA</v>
          </cell>
          <cell r="E501" t="str">
            <v>SAGE Tunisia</v>
          </cell>
          <cell r="F501" t="str">
            <v>PRODUCTION</v>
          </cell>
          <cell r="G501" t="str">
            <v>Couturière</v>
          </cell>
          <cell r="H501" t="str">
            <v>APT</v>
          </cell>
          <cell r="J501" t="str">
            <v>A</v>
          </cell>
          <cell r="K501" t="str">
            <v>DIRECTS</v>
          </cell>
          <cell r="L501" t="str">
            <v>Variable cost at standard</v>
          </cell>
          <cell r="M501" t="str">
            <v>OUVRIERE SPECIALISE</v>
          </cell>
          <cell r="N501">
            <v>44271</v>
          </cell>
          <cell r="O501" t="str">
            <v/>
          </cell>
          <cell r="P501">
            <v>-1161</v>
          </cell>
          <cell r="Q501">
            <v>44532</v>
          </cell>
          <cell r="R501" t="str">
            <v>voyage</v>
          </cell>
          <cell r="T501" t="str">
            <v>CDD</v>
          </cell>
          <cell r="U501" t="str">
            <v>Contractuel</v>
          </cell>
          <cell r="V501">
            <v>44501</v>
          </cell>
          <cell r="W501">
            <v>44561</v>
          </cell>
          <cell r="Z501">
            <v>44271</v>
          </cell>
          <cell r="AA501">
            <v>3</v>
          </cell>
          <cell r="AB501">
            <v>2021</v>
          </cell>
          <cell r="AC501">
            <v>2025</v>
          </cell>
          <cell r="AD501">
            <v>3.9722222222222223</v>
          </cell>
          <cell r="AE501" t="str">
            <v>&lt; 4</v>
          </cell>
          <cell r="AF501">
            <v>30225</v>
          </cell>
          <cell r="AG501">
            <v>42.457534246575342</v>
          </cell>
          <cell r="AH501" t="str">
            <v>&gt;35&lt; 45</v>
          </cell>
          <cell r="AI501">
            <v>12878209</v>
          </cell>
          <cell r="AJ501" t="str">
            <v>04</v>
          </cell>
          <cell r="AK501" t="str">
            <v>06437800</v>
          </cell>
          <cell r="AL501">
            <v>37571</v>
          </cell>
          <cell r="AM501" t="str">
            <v>FEMME</v>
          </cell>
          <cell r="AN501" t="str">
            <v>Célibataire</v>
          </cell>
          <cell r="AQ501">
            <v>3</v>
          </cell>
          <cell r="AR501">
            <v>1</v>
          </cell>
          <cell r="AS501">
            <v>44636.25</v>
          </cell>
          <cell r="AT501" t="str">
            <v>Horaire</v>
          </cell>
          <cell r="AU501">
            <v>3.1930000000000001</v>
          </cell>
          <cell r="AV501">
            <v>17</v>
          </cell>
          <cell r="AW501" t="str">
            <v>00200</v>
          </cell>
          <cell r="AX501" t="str">
            <v>00001315956</v>
          </cell>
          <cell r="AY501">
            <v>78</v>
          </cell>
          <cell r="AZ501" t="str">
            <v>LA POSTE</v>
          </cell>
          <cell r="BA501" t="str">
            <v>17002000000131595678</v>
          </cell>
          <cell r="BB501">
            <v>20</v>
          </cell>
          <cell r="BC501" t="str">
            <v>SIDI AMEUR HAOUARIA</v>
          </cell>
          <cell r="BD501" t="str">
            <v>NABEUL</v>
          </cell>
          <cell r="BF501" t="str">
            <v>OK-21</v>
          </cell>
          <cell r="BG501">
            <v>24336318</v>
          </cell>
          <cell r="BH501">
            <v>55897046</v>
          </cell>
          <cell r="BJ501" t="str">
            <v>MOUROUJ 2</v>
          </cell>
          <cell r="BK501" t="str">
            <v>A-APT</v>
          </cell>
          <cell r="BN501" t="str">
            <v>17002000000131595678</v>
          </cell>
          <cell r="BO501" t="str">
            <v>TALEB LEILA</v>
          </cell>
          <cell r="BP501">
            <v>500</v>
          </cell>
          <cell r="BU501" t="str">
            <v>Non-Actif</v>
          </cell>
        </row>
        <row r="502">
          <cell r="B502">
            <v>501</v>
          </cell>
          <cell r="C502" t="str">
            <v>Madame</v>
          </cell>
          <cell r="D502" t="str">
            <v>BARHOUMI YOSRA</v>
          </cell>
          <cell r="E502" t="str">
            <v>SAGE Tunisia</v>
          </cell>
          <cell r="F502" t="str">
            <v>PRODUCTION</v>
          </cell>
          <cell r="G502" t="str">
            <v>Couturière</v>
          </cell>
          <cell r="H502" t="str">
            <v>P6</v>
          </cell>
          <cell r="I502" t="str">
            <v>Salah Ghraba</v>
          </cell>
          <cell r="J502" t="str">
            <v>A</v>
          </cell>
          <cell r="K502" t="str">
            <v>DIRECTS</v>
          </cell>
          <cell r="L502" t="str">
            <v>Variable cost at standard</v>
          </cell>
          <cell r="M502" t="str">
            <v>OUVRIERE SPECIALISE</v>
          </cell>
          <cell r="N502">
            <v>44271</v>
          </cell>
          <cell r="O502" t="str">
            <v/>
          </cell>
          <cell r="P502">
            <v>-737</v>
          </cell>
          <cell r="Q502">
            <v>44938</v>
          </cell>
          <cell r="R502" t="str">
            <v>Probléme avec superviseur</v>
          </cell>
          <cell r="T502" t="str">
            <v>CDD</v>
          </cell>
          <cell r="U502" t="str">
            <v>Contractuel</v>
          </cell>
          <cell r="V502">
            <v>44927</v>
          </cell>
          <cell r="W502">
            <v>44985</v>
          </cell>
          <cell r="Z502">
            <v>44271</v>
          </cell>
          <cell r="AA502">
            <v>3</v>
          </cell>
          <cell r="AB502">
            <v>2021</v>
          </cell>
          <cell r="AC502">
            <v>2025</v>
          </cell>
          <cell r="AD502">
            <v>3.9722222222222223</v>
          </cell>
          <cell r="AE502" t="str">
            <v>&lt; 4</v>
          </cell>
          <cell r="AF502">
            <v>34578</v>
          </cell>
          <cell r="AG502">
            <v>30.531506849315068</v>
          </cell>
          <cell r="AH502" t="str">
            <v>&gt;25&lt; 35</v>
          </cell>
          <cell r="AI502">
            <v>17054105</v>
          </cell>
          <cell r="AJ502" t="str">
            <v>02</v>
          </cell>
          <cell r="AK502">
            <v>11910505</v>
          </cell>
          <cell r="AL502">
            <v>42998</v>
          </cell>
          <cell r="AM502" t="str">
            <v>FEMME</v>
          </cell>
          <cell r="AN502" t="str">
            <v>Marié(e)</v>
          </cell>
          <cell r="AO502">
            <v>1</v>
          </cell>
          <cell r="AQ502">
            <v>3</v>
          </cell>
          <cell r="AR502">
            <v>2</v>
          </cell>
          <cell r="AS502">
            <v>45001.5</v>
          </cell>
          <cell r="AT502" t="str">
            <v>Horaire</v>
          </cell>
          <cell r="AU502">
            <v>3.3159999999999998</v>
          </cell>
          <cell r="AV502" t="str">
            <v>05</v>
          </cell>
          <cell r="AW502" t="str">
            <v>04600</v>
          </cell>
          <cell r="AX502" t="str">
            <v>01145013719</v>
          </cell>
          <cell r="AY502" t="str">
            <v>62</v>
          </cell>
          <cell r="AZ502" t="str">
            <v>BT</v>
          </cell>
          <cell r="BA502" t="str">
            <v>05046000114501371962</v>
          </cell>
          <cell r="BB502">
            <v>20</v>
          </cell>
          <cell r="BC502" t="str">
            <v>LOT FENDRI SIDI HASSINE</v>
          </cell>
          <cell r="BD502" t="str">
            <v>SEDJOUMI</v>
          </cell>
          <cell r="BE502">
            <v>1095</v>
          </cell>
          <cell r="BF502" t="str">
            <v>OK-21</v>
          </cell>
          <cell r="BG502">
            <v>24891684</v>
          </cell>
          <cell r="BH502">
            <v>95724487</v>
          </cell>
          <cell r="BJ502" t="str">
            <v>SIDI HASSINE</v>
          </cell>
          <cell r="BK502" t="str">
            <v>A-P6</v>
          </cell>
          <cell r="BN502" t="str">
            <v>05046000114501371962</v>
          </cell>
          <cell r="BO502" t="str">
            <v>BARHOUMI YOSRA</v>
          </cell>
          <cell r="BP502">
            <v>501</v>
          </cell>
          <cell r="BR502" t="e">
            <v>#REF!</v>
          </cell>
          <cell r="BU502" t="str">
            <v>Non-Actif</v>
          </cell>
        </row>
        <row r="503">
          <cell r="B503">
            <v>502</v>
          </cell>
          <cell r="C503" t="str">
            <v>Madame</v>
          </cell>
          <cell r="D503" t="str">
            <v>EL MAY FATMA</v>
          </cell>
          <cell r="E503" t="str">
            <v>SAGE Tunisia</v>
          </cell>
          <cell r="F503" t="str">
            <v>QUALITE</v>
          </cell>
          <cell r="G503" t="str">
            <v>Contrôle Qualité</v>
          </cell>
          <cell r="H503" t="str">
            <v>APPOLO</v>
          </cell>
          <cell r="J503" t="str">
            <v>B</v>
          </cell>
          <cell r="K503" t="str">
            <v>INDIRECTS</v>
          </cell>
          <cell r="L503" t="str">
            <v>Variable cost at standard</v>
          </cell>
          <cell r="M503" t="str">
            <v>Contrôleur Qualité</v>
          </cell>
          <cell r="N503">
            <v>44271</v>
          </cell>
          <cell r="O503" t="str">
            <v/>
          </cell>
          <cell r="P503">
            <v>-1102</v>
          </cell>
          <cell r="Q503">
            <v>44607</v>
          </cell>
          <cell r="R503" t="str">
            <v xml:space="preserve">abandon de poste </v>
          </cell>
          <cell r="T503" t="str">
            <v>CDD</v>
          </cell>
          <cell r="U503" t="str">
            <v>Contractuel</v>
          </cell>
          <cell r="V503">
            <v>44562</v>
          </cell>
          <cell r="W503">
            <v>44620</v>
          </cell>
          <cell r="Z503">
            <v>44271</v>
          </cell>
          <cell r="AA503">
            <v>3</v>
          </cell>
          <cell r="AB503">
            <v>2021</v>
          </cell>
          <cell r="AC503">
            <v>2025</v>
          </cell>
          <cell r="AD503">
            <v>3.9722222222222223</v>
          </cell>
          <cell r="AE503" t="str">
            <v>&lt; 4</v>
          </cell>
          <cell r="AF503">
            <v>33382</v>
          </cell>
          <cell r="AG503">
            <v>33.80821917808219</v>
          </cell>
          <cell r="AH503" t="str">
            <v>&gt;25&lt; 35</v>
          </cell>
          <cell r="AI503">
            <v>16679675</v>
          </cell>
          <cell r="AJ503" t="str">
            <v>07</v>
          </cell>
          <cell r="AK503" t="str">
            <v>04842613</v>
          </cell>
          <cell r="AL503">
            <v>40809</v>
          </cell>
          <cell r="AM503" t="str">
            <v>FEMME</v>
          </cell>
          <cell r="AN503" t="str">
            <v>Divorcée</v>
          </cell>
          <cell r="AQ503">
            <v>3</v>
          </cell>
          <cell r="AR503">
            <v>1</v>
          </cell>
          <cell r="AS503">
            <v>44636.25</v>
          </cell>
          <cell r="AT503" t="str">
            <v>Horaire</v>
          </cell>
          <cell r="AU503">
            <v>3.1930000000000001</v>
          </cell>
          <cell r="AV503" t="str">
            <v>17</v>
          </cell>
          <cell r="AW503" t="str">
            <v>00100</v>
          </cell>
          <cell r="AX503" t="str">
            <v>00002013584</v>
          </cell>
          <cell r="AY503" t="str">
            <v>14</v>
          </cell>
          <cell r="AZ503" t="str">
            <v>LA POSTE</v>
          </cell>
          <cell r="BA503" t="str">
            <v>17001000000201358414</v>
          </cell>
          <cell r="BB503">
            <v>20</v>
          </cell>
          <cell r="BC503" t="str">
            <v>26 RUE HASSEN BELKHOUJA</v>
          </cell>
          <cell r="BD503" t="str">
            <v>SIDI HASSINE</v>
          </cell>
          <cell r="BE503">
            <v>1095</v>
          </cell>
          <cell r="BF503" t="str">
            <v>OK-21</v>
          </cell>
          <cell r="BG503">
            <v>24531044</v>
          </cell>
          <cell r="BH503">
            <v>29309899</v>
          </cell>
          <cell r="BJ503" t="str">
            <v>BEN DAHHA</v>
          </cell>
          <cell r="BK503" t="str">
            <v>B-APPOLO</v>
          </cell>
          <cell r="BN503" t="str">
            <v>17001000000201358414</v>
          </cell>
          <cell r="BO503" t="str">
            <v>EL MAY FATMA</v>
          </cell>
          <cell r="BP503">
            <v>502</v>
          </cell>
          <cell r="BU503" t="str">
            <v>Non-Actif</v>
          </cell>
        </row>
        <row r="504">
          <cell r="B504">
            <v>503</v>
          </cell>
          <cell r="C504" t="str">
            <v>Monsieur</v>
          </cell>
          <cell r="D504" t="str">
            <v>GUENICHI MOHAMED</v>
          </cell>
          <cell r="E504" t="str">
            <v>SAGE Tunisia</v>
          </cell>
          <cell r="F504" t="str">
            <v>COUPE</v>
          </cell>
          <cell r="G504" t="str">
            <v>Coupeur</v>
          </cell>
          <cell r="K504" t="str">
            <v>DIRECTS</v>
          </cell>
          <cell r="L504" t="str">
            <v>Variable cost at standard</v>
          </cell>
          <cell r="M504" t="str">
            <v>OUVRIER COUPE</v>
          </cell>
          <cell r="N504">
            <v>44272</v>
          </cell>
          <cell r="O504" t="str">
            <v/>
          </cell>
          <cell r="P504" t="str">
            <v/>
          </cell>
          <cell r="Q504">
            <v>44279</v>
          </cell>
          <cell r="R504" t="str">
            <v xml:space="preserve">abandon de poste </v>
          </cell>
          <cell r="T504" t="str">
            <v>CIVP</v>
          </cell>
          <cell r="U504" t="str">
            <v>Contractuel</v>
          </cell>
          <cell r="X504">
            <v>44287</v>
          </cell>
          <cell r="Y504">
            <v>44651</v>
          </cell>
          <cell r="AA504">
            <v>3</v>
          </cell>
          <cell r="AB504">
            <v>2021</v>
          </cell>
          <cell r="AC504">
            <v>2025</v>
          </cell>
          <cell r="AD504">
            <v>3.9694444444444446</v>
          </cell>
          <cell r="AE504" t="str">
            <v>&lt; 4</v>
          </cell>
          <cell r="AF504">
            <v>35954</v>
          </cell>
          <cell r="AG504">
            <v>26.761643835616439</v>
          </cell>
          <cell r="AH504" t="str">
            <v>&gt;25&lt; 35</v>
          </cell>
          <cell r="AK504">
            <v>14354612</v>
          </cell>
          <cell r="AL504">
            <v>42569</v>
          </cell>
          <cell r="AM504" t="str">
            <v>HOMME</v>
          </cell>
          <cell r="AN504" t="str">
            <v>Célibataire</v>
          </cell>
          <cell r="AQ504">
            <v>3</v>
          </cell>
          <cell r="AR504">
            <v>1</v>
          </cell>
          <cell r="AS504">
            <v>44637.25</v>
          </cell>
          <cell r="AT504" t="str">
            <v>Horaire</v>
          </cell>
          <cell r="AU504">
            <v>2.1629999999999998</v>
          </cell>
          <cell r="AV504">
            <v>12</v>
          </cell>
          <cell r="AW504" t="str">
            <v>00800</v>
          </cell>
          <cell r="AX504" t="str">
            <v>00133107648</v>
          </cell>
          <cell r="AY504">
            <v>87</v>
          </cell>
          <cell r="AZ504" t="str">
            <v>UIB</v>
          </cell>
          <cell r="BA504" t="str">
            <v>12008000013310764887</v>
          </cell>
          <cell r="BB504">
            <v>20</v>
          </cell>
          <cell r="BC504" t="str">
            <v>41 RUE LA CHINE CITE JEUNE</v>
          </cell>
          <cell r="BD504" t="str">
            <v>DAOUAR HICHER</v>
          </cell>
          <cell r="BE504">
            <v>2086</v>
          </cell>
          <cell r="BG504">
            <v>58219799</v>
          </cell>
          <cell r="BH504">
            <v>20141549</v>
          </cell>
          <cell r="BJ504" t="str">
            <v>TERMINUS 56</v>
          </cell>
          <cell r="BK504" t="str">
            <v>-</v>
          </cell>
          <cell r="BN504" t="str">
            <v>12008000013310764887</v>
          </cell>
          <cell r="BO504" t="str">
            <v>GUENICHI MOHAMED</v>
          </cell>
          <cell r="BP504">
            <v>503</v>
          </cell>
          <cell r="BU504" t="str">
            <v>Non-Actif</v>
          </cell>
        </row>
        <row r="505">
          <cell r="B505">
            <v>504</v>
          </cell>
          <cell r="C505" t="str">
            <v>Mlle</v>
          </cell>
          <cell r="D505" t="str">
            <v>BOUAZIZ LATIFA</v>
          </cell>
          <cell r="E505" t="str">
            <v>SAGE Tunisia</v>
          </cell>
          <cell r="F505" t="str">
            <v>QUALITE</v>
          </cell>
          <cell r="G505" t="str">
            <v>Contrôle Qualité</v>
          </cell>
          <cell r="H505">
            <v>520</v>
          </cell>
          <cell r="J505" t="str">
            <v>A</v>
          </cell>
          <cell r="K505" t="str">
            <v>INDIRECTS</v>
          </cell>
          <cell r="L505" t="str">
            <v>Variable cost at standard</v>
          </cell>
          <cell r="M505" t="str">
            <v>Contrôleur Qualité</v>
          </cell>
          <cell r="N505">
            <v>44273</v>
          </cell>
          <cell r="O505" t="str">
            <v/>
          </cell>
          <cell r="P505">
            <v>-980</v>
          </cell>
          <cell r="Q505">
            <v>44742</v>
          </cell>
          <cell r="R505" t="str">
            <v>mariage</v>
          </cell>
          <cell r="T505" t="str">
            <v>CDD</v>
          </cell>
          <cell r="U505" t="str">
            <v>Contractuel</v>
          </cell>
          <cell r="V505">
            <v>44682</v>
          </cell>
          <cell r="W505">
            <v>44742</v>
          </cell>
          <cell r="Z505">
            <v>44273</v>
          </cell>
          <cell r="AA505">
            <v>3</v>
          </cell>
          <cell r="AB505">
            <v>2021</v>
          </cell>
          <cell r="AC505">
            <v>2025</v>
          </cell>
          <cell r="AD505">
            <v>3.9666666666666668</v>
          </cell>
          <cell r="AE505" t="str">
            <v>&lt; 4</v>
          </cell>
          <cell r="AF505">
            <v>35010</v>
          </cell>
          <cell r="AG505">
            <v>29.347945205479451</v>
          </cell>
          <cell r="AH505" t="str">
            <v>&gt;25&lt; 35</v>
          </cell>
          <cell r="AI505">
            <v>16893125</v>
          </cell>
          <cell r="AJ505" t="str">
            <v>00</v>
          </cell>
          <cell r="AK505">
            <v>10814599</v>
          </cell>
          <cell r="AL505">
            <v>41164</v>
          </cell>
          <cell r="AM505" t="str">
            <v>FEMME</v>
          </cell>
          <cell r="AN505" t="str">
            <v>Célibataire</v>
          </cell>
          <cell r="AQ505">
            <v>3</v>
          </cell>
          <cell r="AR505">
            <v>2</v>
          </cell>
          <cell r="AS505">
            <v>45003.5</v>
          </cell>
          <cell r="AT505" t="str">
            <v>Horaire</v>
          </cell>
          <cell r="AU505">
            <v>3.3159999999999998</v>
          </cell>
          <cell r="AV505" t="str">
            <v>17</v>
          </cell>
          <cell r="AW505" t="str">
            <v>00200</v>
          </cell>
          <cell r="AX505" t="str">
            <v>00002345030</v>
          </cell>
          <cell r="AY505" t="str">
            <v>75</v>
          </cell>
          <cell r="AZ505" t="str">
            <v>LA POSTE</v>
          </cell>
          <cell r="BA505" t="str">
            <v>17002000000234503075</v>
          </cell>
          <cell r="BB505">
            <v>20</v>
          </cell>
          <cell r="BC505" t="str">
            <v>CITE EL FEHRI AGBA</v>
          </cell>
          <cell r="BD505" t="str">
            <v>TUNIS</v>
          </cell>
          <cell r="BF505" t="str">
            <v>OK-22</v>
          </cell>
          <cell r="BG505">
            <v>22321670</v>
          </cell>
          <cell r="BH505">
            <v>27094068</v>
          </cell>
          <cell r="BJ505" t="str">
            <v>MORNAGUIA</v>
          </cell>
          <cell r="BK505" t="str">
            <v>A-520</v>
          </cell>
          <cell r="BN505" t="str">
            <v>17002000000234503075</v>
          </cell>
          <cell r="BO505" t="str">
            <v>BOUAZIZ LATIFA</v>
          </cell>
          <cell r="BP505">
            <v>504</v>
          </cell>
          <cell r="BU505" t="str">
            <v>Non-Actif</v>
          </cell>
        </row>
        <row r="506">
          <cell r="B506">
            <v>505</v>
          </cell>
          <cell r="C506" t="str">
            <v>Madame</v>
          </cell>
          <cell r="D506" t="str">
            <v>HAMDOUNI HENDA</v>
          </cell>
          <cell r="E506" t="str">
            <v>SAGE Tunisia</v>
          </cell>
          <cell r="F506" t="str">
            <v>PRODUCTION</v>
          </cell>
          <cell r="G506" t="str">
            <v>Couturière</v>
          </cell>
          <cell r="H506">
            <v>965</v>
          </cell>
          <cell r="J506" t="str">
            <v>A</v>
          </cell>
          <cell r="K506" t="str">
            <v>DIRECTS</v>
          </cell>
          <cell r="L506" t="str">
            <v>Variable cost at standard</v>
          </cell>
          <cell r="M506" t="str">
            <v>OUVRIERE SPECIALISE</v>
          </cell>
          <cell r="N506">
            <v>44273</v>
          </cell>
          <cell r="O506" t="str">
            <v/>
          </cell>
          <cell r="P506">
            <v>-1222</v>
          </cell>
          <cell r="Q506">
            <v>44450</v>
          </cell>
          <cell r="R506" t="str">
            <v xml:space="preserve">abandon de poste </v>
          </cell>
          <cell r="T506" t="str">
            <v>CDD</v>
          </cell>
          <cell r="U506" t="str">
            <v>Contractuel</v>
          </cell>
          <cell r="V506">
            <v>44440</v>
          </cell>
          <cell r="W506">
            <v>44500</v>
          </cell>
          <cell r="Z506">
            <v>44273</v>
          </cell>
          <cell r="AA506">
            <v>3</v>
          </cell>
          <cell r="AB506">
            <v>2021</v>
          </cell>
          <cell r="AC506">
            <v>2025</v>
          </cell>
          <cell r="AD506">
            <v>3.9666666666666668</v>
          </cell>
          <cell r="AE506" t="str">
            <v>&lt; 4</v>
          </cell>
          <cell r="AF506">
            <v>30632</v>
          </cell>
          <cell r="AG506">
            <v>41.342465753424655</v>
          </cell>
          <cell r="AH506" t="str">
            <v>&gt;35&lt; 45</v>
          </cell>
          <cell r="AI506">
            <v>16028655</v>
          </cell>
          <cell r="AJ506" t="str">
            <v>01</v>
          </cell>
          <cell r="AK506" t="str">
            <v>07117182</v>
          </cell>
          <cell r="AL506">
            <v>40239</v>
          </cell>
          <cell r="AM506" t="str">
            <v>FEMME</v>
          </cell>
          <cell r="AN506" t="str">
            <v>Marié(e)</v>
          </cell>
          <cell r="AO506">
            <v>3</v>
          </cell>
          <cell r="AQ506">
            <v>3</v>
          </cell>
          <cell r="AR506">
            <v>1</v>
          </cell>
          <cell r="AS506">
            <v>44638.25</v>
          </cell>
          <cell r="AT506" t="str">
            <v>Horaire</v>
          </cell>
          <cell r="AU506">
            <v>3.2549999999999999</v>
          </cell>
          <cell r="AV506">
            <v>17</v>
          </cell>
          <cell r="AW506" t="str">
            <v>00100</v>
          </cell>
          <cell r="AX506" t="str">
            <v>00002833028</v>
          </cell>
          <cell r="AY506">
            <v>50</v>
          </cell>
          <cell r="AZ506" t="str">
            <v>LA POSTE</v>
          </cell>
          <cell r="BA506" t="str">
            <v>17001000000283302850</v>
          </cell>
          <cell r="BB506">
            <v>20</v>
          </cell>
          <cell r="BC506" t="str">
            <v>ZAOUIA MORNAG</v>
          </cell>
          <cell r="BD506" t="str">
            <v>BEN AROUS</v>
          </cell>
          <cell r="BG506">
            <v>22187993</v>
          </cell>
          <cell r="BH506">
            <v>23658062</v>
          </cell>
          <cell r="BJ506" t="str">
            <v>ZAOUIA MORNAG</v>
          </cell>
          <cell r="BK506" t="str">
            <v>A-965</v>
          </cell>
          <cell r="BN506" t="str">
            <v>17001000000283302850</v>
          </cell>
          <cell r="BO506" t="str">
            <v>HAMDOUNI HENDA</v>
          </cell>
          <cell r="BP506">
            <v>505</v>
          </cell>
          <cell r="BU506" t="str">
            <v>Non-Actif</v>
          </cell>
        </row>
        <row r="507">
          <cell r="B507">
            <v>506</v>
          </cell>
          <cell r="C507" t="str">
            <v>Mlle</v>
          </cell>
          <cell r="D507" t="str">
            <v>FERJANI SOUMAYA</v>
          </cell>
          <cell r="E507" t="str">
            <v>SAGE Tunisia</v>
          </cell>
          <cell r="F507" t="str">
            <v>PRODUCTION</v>
          </cell>
          <cell r="G507" t="str">
            <v>Couturière</v>
          </cell>
          <cell r="H507" t="str">
            <v>APT</v>
          </cell>
          <cell r="J507" t="str">
            <v>A</v>
          </cell>
          <cell r="K507" t="str">
            <v>DIRECTS</v>
          </cell>
          <cell r="L507" t="str">
            <v>Variable cost at standard</v>
          </cell>
          <cell r="M507" t="str">
            <v>OUVRIERE SPECIALISE</v>
          </cell>
          <cell r="N507">
            <v>44275</v>
          </cell>
          <cell r="O507" t="str">
            <v/>
          </cell>
          <cell r="P507">
            <v>-796</v>
          </cell>
          <cell r="Q507">
            <v>44888</v>
          </cell>
          <cell r="R507" t="str">
            <v>démissionnaire</v>
          </cell>
          <cell r="T507" t="str">
            <v>CDD</v>
          </cell>
          <cell r="U507" t="str">
            <v>Contractuel</v>
          </cell>
          <cell r="V507">
            <v>44866</v>
          </cell>
          <cell r="W507">
            <v>44926</v>
          </cell>
          <cell r="Z507">
            <v>44275</v>
          </cell>
          <cell r="AA507">
            <v>3</v>
          </cell>
          <cell r="AB507">
            <v>2021</v>
          </cell>
          <cell r="AC507">
            <v>2025</v>
          </cell>
          <cell r="AD507">
            <v>3.9611111111111112</v>
          </cell>
          <cell r="AE507" t="str">
            <v>&lt; 4</v>
          </cell>
          <cell r="AF507">
            <v>37527</v>
          </cell>
          <cell r="AG507">
            <v>22.452054794520549</v>
          </cell>
          <cell r="AH507" t="str">
            <v>&lt; 25</v>
          </cell>
          <cell r="AI507">
            <v>17461246</v>
          </cell>
          <cell r="AJ507" t="str">
            <v>09</v>
          </cell>
          <cell r="AK507">
            <v>13027967</v>
          </cell>
          <cell r="AL507">
            <v>43669</v>
          </cell>
          <cell r="AM507" t="str">
            <v>FEMME</v>
          </cell>
          <cell r="AN507" t="str">
            <v>Célibataire</v>
          </cell>
          <cell r="AQ507">
            <v>3</v>
          </cell>
          <cell r="AR507">
            <v>2</v>
          </cell>
          <cell r="AS507">
            <v>45005.5</v>
          </cell>
          <cell r="AT507" t="str">
            <v>Horaire</v>
          </cell>
          <cell r="AU507">
            <v>3.3159999999999998</v>
          </cell>
          <cell r="AV507" t="str">
            <v>17</v>
          </cell>
          <cell r="AW507" t="str">
            <v>00100</v>
          </cell>
          <cell r="AX507" t="str">
            <v>00003016524</v>
          </cell>
          <cell r="AY507" t="str">
            <v>37</v>
          </cell>
          <cell r="AZ507" t="str">
            <v>LA POSTE</v>
          </cell>
          <cell r="BA507" t="str">
            <v>17001000000301652437</v>
          </cell>
          <cell r="BB507">
            <v>20</v>
          </cell>
          <cell r="BC507" t="str">
            <v>28 RUE 4314 ZAHROUNI</v>
          </cell>
          <cell r="BD507" t="str">
            <v>TUNIS</v>
          </cell>
          <cell r="BF507" t="str">
            <v>ok-22</v>
          </cell>
          <cell r="BG507">
            <v>20505553</v>
          </cell>
          <cell r="BH507">
            <v>51057353</v>
          </cell>
          <cell r="BJ507" t="str">
            <v>ZAHROUNI</v>
          </cell>
          <cell r="BK507" t="str">
            <v>A-APT</v>
          </cell>
          <cell r="BN507" t="str">
            <v>17001000000301652437</v>
          </cell>
          <cell r="BO507" t="str">
            <v>FERJANI SOUMAYA</v>
          </cell>
          <cell r="BP507">
            <v>506</v>
          </cell>
          <cell r="BR507" t="e">
            <v>#REF!</v>
          </cell>
          <cell r="BU507" t="str">
            <v>Non-Actif</v>
          </cell>
        </row>
        <row r="508">
          <cell r="B508">
            <v>507</v>
          </cell>
          <cell r="C508" t="str">
            <v>Monsieur</v>
          </cell>
          <cell r="D508" t="str">
            <v>BANOURI MONTASSAR</v>
          </cell>
          <cell r="E508" t="str">
            <v>SAGE Tunisia</v>
          </cell>
          <cell r="F508" t="str">
            <v>PRODUCTION</v>
          </cell>
          <cell r="G508" t="str">
            <v>Couturière</v>
          </cell>
          <cell r="H508" t="str">
            <v>APT-MCA</v>
          </cell>
          <cell r="J508" t="str">
            <v>B</v>
          </cell>
          <cell r="K508" t="str">
            <v>DIRECTS</v>
          </cell>
          <cell r="L508" t="str">
            <v>Variable cost at standard</v>
          </cell>
          <cell r="M508" t="str">
            <v>OUVRIER SPECIALISE</v>
          </cell>
          <cell r="N508">
            <v>44279</v>
          </cell>
          <cell r="O508" t="str">
            <v/>
          </cell>
          <cell r="P508">
            <v>-1283</v>
          </cell>
          <cell r="Q508">
            <v>44381</v>
          </cell>
          <cell r="R508" t="str">
            <v xml:space="preserve">abandon de poste </v>
          </cell>
          <cell r="T508" t="str">
            <v>CDD</v>
          </cell>
          <cell r="U508" t="str">
            <v>Contractuel</v>
          </cell>
          <cell r="V508">
            <v>44378</v>
          </cell>
          <cell r="W508">
            <v>44439</v>
          </cell>
          <cell r="Z508">
            <v>44279</v>
          </cell>
          <cell r="AA508">
            <v>3</v>
          </cell>
          <cell r="AB508">
            <v>2021</v>
          </cell>
          <cell r="AC508">
            <v>2025</v>
          </cell>
          <cell r="AD508">
            <v>3.95</v>
          </cell>
          <cell r="AE508" t="str">
            <v>&lt; 4</v>
          </cell>
          <cell r="AF508">
            <v>36050</v>
          </cell>
          <cell r="AG508">
            <v>26.4986301369863</v>
          </cell>
          <cell r="AH508" t="str">
            <v>&gt;25&lt; 35</v>
          </cell>
          <cell r="AI508">
            <v>17461262</v>
          </cell>
          <cell r="AJ508" t="str">
            <v>08</v>
          </cell>
          <cell r="AK508">
            <v>11657641</v>
          </cell>
          <cell r="AL508">
            <v>42324</v>
          </cell>
          <cell r="AM508" t="str">
            <v>HOMME</v>
          </cell>
          <cell r="AN508" t="str">
            <v>Célibataire</v>
          </cell>
          <cell r="AQ508">
            <v>3</v>
          </cell>
          <cell r="AR508">
            <v>1</v>
          </cell>
          <cell r="AS508">
            <v>44644.25</v>
          </cell>
          <cell r="AT508" t="str">
            <v>Horaire</v>
          </cell>
          <cell r="AU508">
            <v>3.1930000000000001</v>
          </cell>
          <cell r="AV508" t="str">
            <v>04</v>
          </cell>
          <cell r="AW508" t="str">
            <v>07516</v>
          </cell>
          <cell r="AX508" t="str">
            <v>00073123630</v>
          </cell>
          <cell r="AY508">
            <v>48</v>
          </cell>
          <cell r="AZ508" t="str">
            <v>ATTIJARI BANK</v>
          </cell>
          <cell r="BA508" t="str">
            <v>04075160007312363048</v>
          </cell>
          <cell r="BB508">
            <v>20</v>
          </cell>
          <cell r="BC508" t="str">
            <v>22 RUE MORNAGUIA</v>
          </cell>
          <cell r="BD508" t="str">
            <v>SIDI HASSINE</v>
          </cell>
          <cell r="BF508" t="str">
            <v>OK-21</v>
          </cell>
          <cell r="BG508">
            <v>53577465</v>
          </cell>
          <cell r="BH508">
            <v>22054058</v>
          </cell>
          <cell r="BJ508" t="str">
            <v>SIDI HASSINE</v>
          </cell>
          <cell r="BK508" t="str">
            <v>B-APT-MCA</v>
          </cell>
          <cell r="BN508" t="str">
            <v>04075160007312363048</v>
          </cell>
          <cell r="BO508" t="str">
            <v>BANOURI MONTASSAR</v>
          </cell>
          <cell r="BP508">
            <v>507</v>
          </cell>
          <cell r="BU508" t="str">
            <v>Non-Actif</v>
          </cell>
        </row>
        <row r="509">
          <cell r="B509">
            <v>508</v>
          </cell>
          <cell r="C509" t="str">
            <v>Madame</v>
          </cell>
          <cell r="D509" t="str">
            <v>EL HADJ LOBNA</v>
          </cell>
          <cell r="E509" t="str">
            <v>SAGE Tunisia</v>
          </cell>
          <cell r="F509" t="str">
            <v>PRODUCTION</v>
          </cell>
          <cell r="G509" t="str">
            <v>Couturière</v>
          </cell>
          <cell r="H509" t="str">
            <v>CA</v>
          </cell>
          <cell r="J509" t="str">
            <v>B</v>
          </cell>
          <cell r="K509" t="str">
            <v>DIRECTS</v>
          </cell>
          <cell r="L509" t="str">
            <v>Variable cost at standard</v>
          </cell>
          <cell r="M509" t="str">
            <v>OUVRIERE SPECIALISE</v>
          </cell>
          <cell r="N509">
            <v>44280</v>
          </cell>
          <cell r="O509" t="str">
            <v/>
          </cell>
          <cell r="P509">
            <v>-1406</v>
          </cell>
          <cell r="Q509">
            <v>44287</v>
          </cell>
          <cell r="R509" t="str">
            <v xml:space="preserve">abandon de poste </v>
          </cell>
          <cell r="T509" t="str">
            <v>CDD</v>
          </cell>
          <cell r="U509" t="str">
            <v>Contractuel</v>
          </cell>
          <cell r="V509">
            <v>44280</v>
          </cell>
          <cell r="W509">
            <v>44316</v>
          </cell>
          <cell r="Z509">
            <v>44280</v>
          </cell>
          <cell r="AA509">
            <v>3</v>
          </cell>
          <cell r="AB509">
            <v>2021</v>
          </cell>
          <cell r="AC509">
            <v>2025</v>
          </cell>
          <cell r="AD509">
            <v>3.9472222222222224</v>
          </cell>
          <cell r="AE509" t="str">
            <v>&lt; 4</v>
          </cell>
          <cell r="AF509">
            <v>31082</v>
          </cell>
          <cell r="AG509">
            <v>40.109589041095887</v>
          </cell>
          <cell r="AH509" t="str">
            <v>&gt;35&lt; 45</v>
          </cell>
          <cell r="AI509">
            <v>12803903</v>
          </cell>
          <cell r="AJ509" t="str">
            <v>01</v>
          </cell>
          <cell r="AK509" t="str">
            <v>04577778</v>
          </cell>
          <cell r="AL509">
            <v>41172</v>
          </cell>
          <cell r="AM509" t="str">
            <v>FEMME</v>
          </cell>
          <cell r="AN509" t="str">
            <v>Marié(e)</v>
          </cell>
          <cell r="AO509">
            <v>2</v>
          </cell>
          <cell r="AQ509">
            <v>3</v>
          </cell>
          <cell r="AR509">
            <v>1</v>
          </cell>
          <cell r="AS509">
            <v>44645.25</v>
          </cell>
          <cell r="AT509" t="str">
            <v>Horaire</v>
          </cell>
          <cell r="AU509">
            <v>3.1930000000000001</v>
          </cell>
          <cell r="AV509" t="str">
            <v>05</v>
          </cell>
          <cell r="AW509" t="str">
            <v>04600</v>
          </cell>
          <cell r="AX509" t="str">
            <v>01145015380</v>
          </cell>
          <cell r="AY509">
            <v>26</v>
          </cell>
          <cell r="AZ509" t="str">
            <v>BT</v>
          </cell>
          <cell r="BA509" t="str">
            <v>05046000114501538026</v>
          </cell>
          <cell r="BB509">
            <v>20</v>
          </cell>
          <cell r="BC509" t="str">
            <v>13 RUE 4488 CITE HWASS</v>
          </cell>
          <cell r="BD509" t="str">
            <v>TUNIS</v>
          </cell>
          <cell r="BG509">
            <v>23712690</v>
          </cell>
          <cell r="BH509">
            <v>23936822</v>
          </cell>
          <cell r="BJ509" t="str">
            <v>CITE HWAS ZAHROUNI</v>
          </cell>
          <cell r="BK509" t="str">
            <v>B-CA</v>
          </cell>
          <cell r="BN509" t="str">
            <v>05046000114501538026</v>
          </cell>
          <cell r="BO509" t="str">
            <v>EL HADJ LOBNA</v>
          </cell>
          <cell r="BP509">
            <v>508</v>
          </cell>
          <cell r="BU509" t="str">
            <v>Non-Actif</v>
          </cell>
        </row>
        <row r="510">
          <cell r="B510">
            <v>509</v>
          </cell>
          <cell r="C510" t="str">
            <v>Monsieur</v>
          </cell>
          <cell r="D510" t="str">
            <v>HLELI ABDELKADER</v>
          </cell>
          <cell r="E510" t="str">
            <v>SAGE Tunisia</v>
          </cell>
          <cell r="F510" t="str">
            <v>PRODUCTION</v>
          </cell>
          <cell r="G510" t="str">
            <v>Couturière</v>
          </cell>
          <cell r="H510" t="str">
            <v>SA</v>
          </cell>
          <cell r="J510" t="str">
            <v>B</v>
          </cell>
          <cell r="K510" t="str">
            <v>DIRECTS</v>
          </cell>
          <cell r="L510" t="str">
            <v>Variable cost at standard</v>
          </cell>
          <cell r="M510" t="str">
            <v>OUVRIER SPECIALISE</v>
          </cell>
          <cell r="N510">
            <v>44279</v>
          </cell>
          <cell r="O510" t="str">
            <v/>
          </cell>
          <cell r="P510">
            <v>-1222</v>
          </cell>
          <cell r="Q510">
            <v>44455</v>
          </cell>
          <cell r="R510" t="str">
            <v xml:space="preserve">abandon de poste </v>
          </cell>
          <cell r="T510" t="str">
            <v>CDD</v>
          </cell>
          <cell r="U510" t="str">
            <v>Contractuel</v>
          </cell>
          <cell r="V510">
            <v>44440</v>
          </cell>
          <cell r="W510">
            <v>44500</v>
          </cell>
          <cell r="Z510">
            <v>44279</v>
          </cell>
          <cell r="AA510">
            <v>3</v>
          </cell>
          <cell r="AB510">
            <v>2021</v>
          </cell>
          <cell r="AC510">
            <v>2025</v>
          </cell>
          <cell r="AD510">
            <v>3.95</v>
          </cell>
          <cell r="AE510" t="str">
            <v>&lt; 4</v>
          </cell>
          <cell r="AF510">
            <v>36207</v>
          </cell>
          <cell r="AG510">
            <v>26.068493150684933</v>
          </cell>
          <cell r="AH510" t="str">
            <v>&gt;25&lt; 35</v>
          </cell>
          <cell r="AI510">
            <v>17323004</v>
          </cell>
          <cell r="AJ510" t="str">
            <v>03</v>
          </cell>
          <cell r="AK510">
            <v>11662896</v>
          </cell>
          <cell r="AL510">
            <v>42917</v>
          </cell>
          <cell r="AM510" t="str">
            <v>HOMME</v>
          </cell>
          <cell r="AN510" t="str">
            <v>Célibataire</v>
          </cell>
          <cell r="AQ510">
            <v>3</v>
          </cell>
          <cell r="AR510">
            <v>1</v>
          </cell>
          <cell r="AS510">
            <v>44644.25</v>
          </cell>
          <cell r="AT510" t="str">
            <v>Horaire</v>
          </cell>
          <cell r="AU510">
            <v>3.1930000000000001</v>
          </cell>
          <cell r="AV510">
            <v>47</v>
          </cell>
          <cell r="AW510" t="str">
            <v>01000</v>
          </cell>
          <cell r="AX510" t="str">
            <v>00000059089</v>
          </cell>
          <cell r="AY510">
            <v>72</v>
          </cell>
          <cell r="AZ510" t="str">
            <v>WIFAK BANK</v>
          </cell>
          <cell r="BA510" t="str">
            <v>47010000000005908972</v>
          </cell>
          <cell r="BB510">
            <v>20</v>
          </cell>
          <cell r="BC510" t="str">
            <v>14 RUE JERISSA SIDI HASSINE</v>
          </cell>
          <cell r="BD510" t="str">
            <v>TUNIS</v>
          </cell>
          <cell r="BE510">
            <v>1095</v>
          </cell>
          <cell r="BF510" t="str">
            <v>Oui</v>
          </cell>
          <cell r="BG510">
            <v>21529847</v>
          </cell>
          <cell r="BH510">
            <v>23600397</v>
          </cell>
          <cell r="BJ510" t="str">
            <v>SIDI HASSINE</v>
          </cell>
          <cell r="BK510" t="str">
            <v>B-SA</v>
          </cell>
          <cell r="BN510" t="str">
            <v>47010000000005908972</v>
          </cell>
          <cell r="BO510" t="str">
            <v>HLELI ABDELKADER</v>
          </cell>
          <cell r="BP510">
            <v>509</v>
          </cell>
          <cell r="BU510" t="str">
            <v>Non-Actif</v>
          </cell>
        </row>
        <row r="511">
          <cell r="B511">
            <v>510</v>
          </cell>
          <cell r="C511" t="str">
            <v>Mlle</v>
          </cell>
          <cell r="D511" t="str">
            <v>HAMMAMI NESRINE</v>
          </cell>
          <cell r="E511" t="str">
            <v>SAGE Tunisia</v>
          </cell>
          <cell r="F511" t="str">
            <v>QUALITE</v>
          </cell>
          <cell r="G511" t="str">
            <v>Contrôle Qualité</v>
          </cell>
          <cell r="H511" t="str">
            <v>APT</v>
          </cell>
          <cell r="J511" t="str">
            <v>B</v>
          </cell>
          <cell r="K511" t="str">
            <v>INDIRECTS</v>
          </cell>
          <cell r="L511" t="str">
            <v>Variable cost at standard</v>
          </cell>
          <cell r="M511" t="str">
            <v>Contrôleur Qualité</v>
          </cell>
          <cell r="N511">
            <v>44280</v>
          </cell>
          <cell r="O511" t="str">
            <v/>
          </cell>
          <cell r="P511">
            <v>-1253</v>
          </cell>
          <cell r="Q511">
            <v>44470</v>
          </cell>
          <cell r="R511" t="str">
            <v>fin de contrat</v>
          </cell>
          <cell r="T511" t="str">
            <v>CDD</v>
          </cell>
          <cell r="U511" t="str">
            <v>Contractuel</v>
          </cell>
          <cell r="V511">
            <v>44440</v>
          </cell>
          <cell r="W511">
            <v>44469</v>
          </cell>
          <cell r="Z511">
            <v>44280</v>
          </cell>
          <cell r="AA511">
            <v>3</v>
          </cell>
          <cell r="AB511">
            <v>2021</v>
          </cell>
          <cell r="AC511">
            <v>2025</v>
          </cell>
          <cell r="AD511">
            <v>3.9472222222222224</v>
          </cell>
          <cell r="AE511" t="str">
            <v>&lt; 4</v>
          </cell>
          <cell r="AF511">
            <v>34475</v>
          </cell>
          <cell r="AG511">
            <v>30.813698630136987</v>
          </cell>
          <cell r="AH511" t="str">
            <v>&gt;25&lt; 35</v>
          </cell>
          <cell r="AI511">
            <v>17282616</v>
          </cell>
          <cell r="AJ511" t="str">
            <v>01</v>
          </cell>
          <cell r="AK511">
            <v>13011646</v>
          </cell>
          <cell r="AL511">
            <v>41921</v>
          </cell>
          <cell r="AM511" t="str">
            <v>FEMME</v>
          </cell>
          <cell r="AN511" t="str">
            <v>Célibataire</v>
          </cell>
          <cell r="AQ511">
            <v>3</v>
          </cell>
          <cell r="AR511">
            <v>1</v>
          </cell>
          <cell r="AS511">
            <v>44645.25</v>
          </cell>
          <cell r="AT511" t="str">
            <v>Horaire</v>
          </cell>
          <cell r="AU511">
            <v>3.1930000000000001</v>
          </cell>
          <cell r="AV511">
            <v>25</v>
          </cell>
          <cell r="AW511" t="str">
            <v>07300</v>
          </cell>
          <cell r="AX511" t="str">
            <v>00000683778</v>
          </cell>
          <cell r="AY511">
            <v>41</v>
          </cell>
          <cell r="AZ511" t="str">
            <v>ZITOUNA BANK</v>
          </cell>
          <cell r="BA511" t="str">
            <v>25073000000068377841</v>
          </cell>
          <cell r="BB511">
            <v>20</v>
          </cell>
          <cell r="BC511" t="str">
            <v>12 RUE 4416 ZAHROUNI</v>
          </cell>
          <cell r="BD511" t="str">
            <v>TUNIS</v>
          </cell>
          <cell r="BE511">
            <v>2051</v>
          </cell>
          <cell r="BG511">
            <v>56960140</v>
          </cell>
          <cell r="BH511">
            <v>22095841</v>
          </cell>
          <cell r="BJ511" t="str">
            <v>CITE HWAS ZAHROUNI</v>
          </cell>
          <cell r="BK511" t="str">
            <v>B-APT</v>
          </cell>
          <cell r="BN511" t="str">
            <v>25073000000068377841</v>
          </cell>
          <cell r="BO511" t="str">
            <v>HAMMAMI NESRINE</v>
          </cell>
          <cell r="BP511">
            <v>510</v>
          </cell>
          <cell r="BU511" t="str">
            <v>Non-Actif</v>
          </cell>
        </row>
        <row r="512">
          <cell r="B512">
            <v>511</v>
          </cell>
          <cell r="C512" t="str">
            <v>Monsieur</v>
          </cell>
          <cell r="D512" t="str">
            <v>JLASSI HASSEN</v>
          </cell>
          <cell r="E512" t="str">
            <v>SAGE Tunisia</v>
          </cell>
          <cell r="F512" t="str">
            <v>PRODUCTION</v>
          </cell>
          <cell r="G512" t="str">
            <v>Couturière</v>
          </cell>
          <cell r="H512">
            <v>520</v>
          </cell>
          <cell r="J512" t="str">
            <v>A</v>
          </cell>
          <cell r="K512" t="str">
            <v>DIRECTS</v>
          </cell>
          <cell r="L512" t="str">
            <v>Variable cost at standard</v>
          </cell>
          <cell r="M512" t="str">
            <v>OUVRIER SPECIALISE</v>
          </cell>
          <cell r="N512">
            <v>44280</v>
          </cell>
          <cell r="O512" t="str">
            <v/>
          </cell>
          <cell r="P512">
            <v>-857</v>
          </cell>
          <cell r="Q512">
            <v>44807</v>
          </cell>
          <cell r="R512" t="str">
            <v>étude</v>
          </cell>
          <cell r="T512" t="str">
            <v>CDD</v>
          </cell>
          <cell r="U512" t="str">
            <v>Contractuel</v>
          </cell>
          <cell r="V512">
            <v>44774</v>
          </cell>
          <cell r="W512">
            <v>44865</v>
          </cell>
          <cell r="X512">
            <v>44287</v>
          </cell>
          <cell r="Y512">
            <v>44651</v>
          </cell>
          <cell r="AA512">
            <v>3</v>
          </cell>
          <cell r="AB512">
            <v>2021</v>
          </cell>
          <cell r="AC512">
            <v>2025</v>
          </cell>
          <cell r="AD512">
            <v>3.9472222222222224</v>
          </cell>
          <cell r="AE512" t="str">
            <v>&lt; 4</v>
          </cell>
          <cell r="AF512">
            <v>35686</v>
          </cell>
          <cell r="AG512">
            <v>27.495890410958904</v>
          </cell>
          <cell r="AH512" t="str">
            <v>&gt;25&lt; 35</v>
          </cell>
          <cell r="AI512">
            <v>17462796</v>
          </cell>
          <cell r="AJ512" t="str">
            <v>01</v>
          </cell>
          <cell r="AK512" t="str">
            <v>09522429</v>
          </cell>
          <cell r="AL512">
            <v>43833</v>
          </cell>
          <cell r="AM512" t="str">
            <v>HOMME</v>
          </cell>
          <cell r="AN512" t="str">
            <v>Célibataire</v>
          </cell>
          <cell r="AQ512">
            <v>3</v>
          </cell>
          <cell r="AR512">
            <v>2</v>
          </cell>
          <cell r="AS512">
            <v>45010.5</v>
          </cell>
          <cell r="AT512" t="str">
            <v>Horaire</v>
          </cell>
          <cell r="AU512">
            <v>3.3159999999999998</v>
          </cell>
          <cell r="AV512" t="str">
            <v>12</v>
          </cell>
          <cell r="AW512" t="str">
            <v>11600</v>
          </cell>
          <cell r="AX512" t="str">
            <v>00002387898</v>
          </cell>
          <cell r="AY512" t="str">
            <v>64</v>
          </cell>
          <cell r="AZ512" t="str">
            <v>UIB</v>
          </cell>
          <cell r="BA512" t="str">
            <v>12116000000238789864</v>
          </cell>
          <cell r="BB512">
            <v>20</v>
          </cell>
          <cell r="BC512" t="str">
            <v>CITE HAFSIA BORJ EL AMRI</v>
          </cell>
          <cell r="BD512" t="str">
            <v>MANOUBA</v>
          </cell>
          <cell r="BG512">
            <v>93872628</v>
          </cell>
          <cell r="BH512">
            <v>28239828</v>
          </cell>
          <cell r="BJ512" t="str">
            <v>BORJ EL AMRI</v>
          </cell>
          <cell r="BK512" t="str">
            <v>A-520</v>
          </cell>
          <cell r="BN512" t="str">
            <v>12116000000238789864</v>
          </cell>
          <cell r="BO512" t="str">
            <v>JLASSI HASSEN</v>
          </cell>
          <cell r="BP512">
            <v>511</v>
          </cell>
          <cell r="BU512" t="str">
            <v>Non-Actif</v>
          </cell>
        </row>
        <row r="513">
          <cell r="B513">
            <v>512</v>
          </cell>
          <cell r="C513" t="str">
            <v>Madame</v>
          </cell>
          <cell r="D513" t="str">
            <v>TRABELSI SAIDA</v>
          </cell>
          <cell r="E513" t="str">
            <v>SAGE Tunisia</v>
          </cell>
          <cell r="F513" t="str">
            <v>PRODUCTION</v>
          </cell>
          <cell r="G513" t="str">
            <v>Couturière</v>
          </cell>
          <cell r="H513" t="str">
            <v>APT-OPEL</v>
          </cell>
          <cell r="J513" t="str">
            <v>B</v>
          </cell>
          <cell r="K513" t="str">
            <v>DIRECTS</v>
          </cell>
          <cell r="L513" t="str">
            <v>Variable cost at standard</v>
          </cell>
          <cell r="M513" t="str">
            <v>OUVRIERE SPECIALISE</v>
          </cell>
          <cell r="N513">
            <v>44285</v>
          </cell>
          <cell r="O513" t="str">
            <v/>
          </cell>
          <cell r="P513">
            <v>-1406</v>
          </cell>
          <cell r="Q513">
            <v>44313</v>
          </cell>
          <cell r="R513" t="str">
            <v>prb poste nuit</v>
          </cell>
          <cell r="T513" t="str">
            <v>CDD</v>
          </cell>
          <cell r="U513" t="str">
            <v>Contractuel</v>
          </cell>
          <cell r="V513">
            <v>44285</v>
          </cell>
          <cell r="W513">
            <v>44316</v>
          </cell>
          <cell r="Z513">
            <v>44285</v>
          </cell>
          <cell r="AA513">
            <v>3</v>
          </cell>
          <cell r="AB513">
            <v>2021</v>
          </cell>
          <cell r="AC513">
            <v>2025</v>
          </cell>
          <cell r="AD513">
            <v>3.9333333333333331</v>
          </cell>
          <cell r="AE513" t="str">
            <v>&lt; 4</v>
          </cell>
          <cell r="AF513">
            <v>30475</v>
          </cell>
          <cell r="AG513">
            <v>41.772602739726025</v>
          </cell>
          <cell r="AH513" t="str">
            <v>&gt;35&lt; 45</v>
          </cell>
          <cell r="AI513">
            <v>12484228</v>
          </cell>
          <cell r="AJ513" t="str">
            <v>08</v>
          </cell>
          <cell r="AK513" t="str">
            <v>04702441</v>
          </cell>
          <cell r="AL513">
            <v>42283</v>
          </cell>
          <cell r="AM513" t="str">
            <v>FEMME</v>
          </cell>
          <cell r="AN513" t="str">
            <v>Marié(e)</v>
          </cell>
          <cell r="AO513">
            <v>2</v>
          </cell>
          <cell r="AQ513">
            <v>3</v>
          </cell>
          <cell r="AR513">
            <v>1</v>
          </cell>
          <cell r="AS513">
            <v>44650.25</v>
          </cell>
          <cell r="AT513" t="str">
            <v>Horaire</v>
          </cell>
          <cell r="AU513">
            <v>3.1930000000000001</v>
          </cell>
          <cell r="AV513">
            <v>32</v>
          </cell>
          <cell r="AW513" t="str">
            <v>00078</v>
          </cell>
          <cell r="AX513">
            <v>81010970951</v>
          </cell>
          <cell r="AY513">
            <v>62</v>
          </cell>
          <cell r="AZ513" t="str">
            <v>AL BARAKA</v>
          </cell>
          <cell r="BA513" t="str">
            <v>32000788101097095162</v>
          </cell>
          <cell r="BB513">
            <v>20</v>
          </cell>
          <cell r="BC513" t="str">
            <v>23 RUE 8400 SOUIDET BELVIDEUR</v>
          </cell>
          <cell r="BD513" t="str">
            <v>TUNIS</v>
          </cell>
          <cell r="BG513">
            <v>54578749</v>
          </cell>
          <cell r="BH513">
            <v>54535856</v>
          </cell>
          <cell r="BJ513" t="str">
            <v>JAYARA</v>
          </cell>
          <cell r="BK513" t="str">
            <v>B-APT-OPEL</v>
          </cell>
          <cell r="BN513" t="str">
            <v>32000788101097095162</v>
          </cell>
          <cell r="BO513" t="str">
            <v>TRABELSI SAIDA</v>
          </cell>
          <cell r="BP513">
            <v>512</v>
          </cell>
          <cell r="BU513" t="str">
            <v>Non-Actif</v>
          </cell>
        </row>
        <row r="514">
          <cell r="B514">
            <v>513</v>
          </cell>
          <cell r="C514" t="str">
            <v>Madame</v>
          </cell>
          <cell r="D514" t="str">
            <v>MEKNI MAISSA</v>
          </cell>
          <cell r="E514" t="str">
            <v>SAGE Tunisia</v>
          </cell>
          <cell r="F514" t="str">
            <v>PRODUCTION</v>
          </cell>
          <cell r="G514" t="str">
            <v>Couturière</v>
          </cell>
          <cell r="H514" t="str">
            <v>APT</v>
          </cell>
          <cell r="J514" t="str">
            <v>B</v>
          </cell>
          <cell r="K514" t="str">
            <v>DIRECTS</v>
          </cell>
          <cell r="L514" t="str">
            <v>Variable cost at standard</v>
          </cell>
          <cell r="M514" t="str">
            <v>OUVRIERE SPECIALISE</v>
          </cell>
          <cell r="N514">
            <v>44285</v>
          </cell>
          <cell r="O514" t="str">
            <v/>
          </cell>
          <cell r="P514">
            <v>-1253</v>
          </cell>
          <cell r="Q514">
            <v>44445</v>
          </cell>
          <cell r="R514" t="str">
            <v>MALADIE</v>
          </cell>
          <cell r="T514" t="str">
            <v>CDD</v>
          </cell>
          <cell r="U514" t="str">
            <v>Contractuel</v>
          </cell>
          <cell r="V514">
            <v>44409</v>
          </cell>
          <cell r="W514">
            <v>44469</v>
          </cell>
          <cell r="Z514">
            <v>44285</v>
          </cell>
          <cell r="AA514">
            <v>3</v>
          </cell>
          <cell r="AB514">
            <v>2021</v>
          </cell>
          <cell r="AC514">
            <v>2025</v>
          </cell>
          <cell r="AD514">
            <v>3.9333333333333331</v>
          </cell>
          <cell r="AE514" t="str">
            <v>&lt; 4</v>
          </cell>
          <cell r="AF514">
            <v>27956</v>
          </cell>
          <cell r="AG514">
            <v>48.673972602739724</v>
          </cell>
          <cell r="AH514" t="str">
            <v>&gt;45&lt; 55</v>
          </cell>
          <cell r="AI514">
            <v>11667934</v>
          </cell>
          <cell r="AJ514" t="str">
            <v>04</v>
          </cell>
          <cell r="AK514" t="str">
            <v>04785592</v>
          </cell>
          <cell r="AL514">
            <v>37237</v>
          </cell>
          <cell r="AM514" t="str">
            <v>FEMME</v>
          </cell>
          <cell r="AN514" t="str">
            <v>Marié(e)</v>
          </cell>
          <cell r="AO514">
            <v>5</v>
          </cell>
          <cell r="AQ514">
            <v>3</v>
          </cell>
          <cell r="AR514">
            <v>1</v>
          </cell>
          <cell r="AS514">
            <v>44650.25</v>
          </cell>
          <cell r="AT514" t="str">
            <v>Horaire</v>
          </cell>
          <cell r="AU514">
            <v>3.1930000000000001</v>
          </cell>
          <cell r="AV514">
            <v>17</v>
          </cell>
          <cell r="AW514" t="str">
            <v>00200</v>
          </cell>
          <cell r="AX514" t="str">
            <v>00000759270</v>
          </cell>
          <cell r="AY514">
            <v>87</v>
          </cell>
          <cell r="AZ514" t="str">
            <v>LA POSTE</v>
          </cell>
          <cell r="BA514" t="str">
            <v>17002000000075927087</v>
          </cell>
          <cell r="BB514">
            <v>20</v>
          </cell>
          <cell r="BC514" t="str">
            <v>9 RUE ETTATAWER KHAZNADAR</v>
          </cell>
          <cell r="BD514" t="str">
            <v>TUNIS</v>
          </cell>
          <cell r="BF514" t="str">
            <v>OK-21</v>
          </cell>
          <cell r="BG514">
            <v>58037297</v>
          </cell>
          <cell r="BH514">
            <v>55031615</v>
          </cell>
          <cell r="BJ514" t="str">
            <v>KHAZNADAR</v>
          </cell>
          <cell r="BK514" t="str">
            <v>B-APT</v>
          </cell>
          <cell r="BN514" t="str">
            <v>17002000000075927087</v>
          </cell>
          <cell r="BO514" t="str">
            <v>MEKNI MAISSA</v>
          </cell>
          <cell r="BP514">
            <v>513</v>
          </cell>
          <cell r="BU514" t="str">
            <v>Non-Actif</v>
          </cell>
        </row>
        <row r="515">
          <cell r="B515">
            <v>514</v>
          </cell>
          <cell r="C515" t="str">
            <v>Madame</v>
          </cell>
          <cell r="D515" t="str">
            <v>BEJI KARIMA</v>
          </cell>
          <cell r="E515" t="str">
            <v>SAGE Tunisia</v>
          </cell>
          <cell r="F515" t="str">
            <v>PRODUCTION</v>
          </cell>
          <cell r="G515" t="str">
            <v>Couturière</v>
          </cell>
          <cell r="H515">
            <v>560</v>
          </cell>
          <cell r="I515" t="str">
            <v>Mabrourk Ben Moussa</v>
          </cell>
          <cell r="J515" t="str">
            <v>A</v>
          </cell>
          <cell r="K515" t="str">
            <v>DIRECTS</v>
          </cell>
          <cell r="L515" t="str">
            <v>Variable cost at standard</v>
          </cell>
          <cell r="M515" t="str">
            <v>OUVRIERE SPECIALISE</v>
          </cell>
          <cell r="N515">
            <v>44285</v>
          </cell>
          <cell r="O515" t="str">
            <v/>
          </cell>
          <cell r="P515">
            <v>-645</v>
          </cell>
          <cell r="Q515">
            <v>45051</v>
          </cell>
          <cell r="R515" t="str">
            <v>maladie</v>
          </cell>
          <cell r="T515" t="str">
            <v>CDD</v>
          </cell>
          <cell r="U515" t="str">
            <v>Contractuel</v>
          </cell>
          <cell r="V515">
            <v>44986</v>
          </cell>
          <cell r="W515">
            <v>45077</v>
          </cell>
          <cell r="Z515">
            <v>44285</v>
          </cell>
          <cell r="AA515">
            <v>3</v>
          </cell>
          <cell r="AB515">
            <v>2021</v>
          </cell>
          <cell r="AC515">
            <v>2025</v>
          </cell>
          <cell r="AD515">
            <v>3.9333333333333331</v>
          </cell>
          <cell r="AE515" t="str">
            <v>&lt; 4</v>
          </cell>
          <cell r="AF515">
            <v>30651</v>
          </cell>
          <cell r="AG515">
            <v>41.290410958904111</v>
          </cell>
          <cell r="AH515" t="str">
            <v>&gt;35&lt; 45</v>
          </cell>
          <cell r="AI515">
            <v>12649610</v>
          </cell>
          <cell r="AJ515" t="str">
            <v>02</v>
          </cell>
          <cell r="AK515" t="str">
            <v>04718975</v>
          </cell>
          <cell r="AL515">
            <v>37186</v>
          </cell>
          <cell r="AM515" t="str">
            <v>FEMME</v>
          </cell>
          <cell r="AN515" t="str">
            <v>Marié(e)</v>
          </cell>
          <cell r="AO515">
            <v>2</v>
          </cell>
          <cell r="AQ515">
            <v>3</v>
          </cell>
          <cell r="AR515">
            <v>3</v>
          </cell>
          <cell r="AS515">
            <v>45380.75</v>
          </cell>
          <cell r="AT515" t="str">
            <v>Horaire</v>
          </cell>
          <cell r="AU515">
            <v>3.3210000000000002</v>
          </cell>
          <cell r="AV515" t="str">
            <v>12</v>
          </cell>
          <cell r="AW515" t="str">
            <v>40600</v>
          </cell>
          <cell r="AX515" t="str">
            <v>00133121064</v>
          </cell>
          <cell r="AY515" t="str">
            <v>32</v>
          </cell>
          <cell r="AZ515" t="str">
            <v>UIB</v>
          </cell>
          <cell r="BA515" t="str">
            <v>12406000013312106432</v>
          </cell>
          <cell r="BB515">
            <v>20</v>
          </cell>
          <cell r="BC515" t="str">
            <v>CITE MOHAMED ALI RUE 307</v>
          </cell>
          <cell r="BD515" t="str">
            <v>SEDJOUMI</v>
          </cell>
          <cell r="BE515">
            <v>1095</v>
          </cell>
          <cell r="BG515">
            <v>23490381</v>
          </cell>
          <cell r="BJ515" t="str">
            <v>COFAT SIDI HASSINE</v>
          </cell>
          <cell r="BK515" t="str">
            <v>A-560</v>
          </cell>
          <cell r="BN515" t="str">
            <v>12406000013312106432</v>
          </cell>
          <cell r="BO515" t="str">
            <v>BEJI KARIMA</v>
          </cell>
          <cell r="BP515">
            <v>514</v>
          </cell>
          <cell r="BR515">
            <v>514</v>
          </cell>
          <cell r="BU515" t="str">
            <v>Non-Actif</v>
          </cell>
        </row>
        <row r="516">
          <cell r="B516">
            <v>515</v>
          </cell>
          <cell r="C516" t="str">
            <v>Madame</v>
          </cell>
          <cell r="D516" t="str">
            <v>MARZOUKI JALILA</v>
          </cell>
          <cell r="E516" t="str">
            <v>SAGE Tunisia</v>
          </cell>
          <cell r="F516" t="str">
            <v>PRODUCTION</v>
          </cell>
          <cell r="G516" t="str">
            <v>Couturière</v>
          </cell>
          <cell r="H516" t="str">
            <v>Panda</v>
          </cell>
          <cell r="I516" t="str">
            <v>HASNA NASRAOUI</v>
          </cell>
          <cell r="J516" t="str">
            <v>A</v>
          </cell>
          <cell r="K516" t="str">
            <v>DIRECTS</v>
          </cell>
          <cell r="L516" t="str">
            <v>Variable cost at standard</v>
          </cell>
          <cell r="M516" t="str">
            <v>OUVRIERE SPECIALISE</v>
          </cell>
          <cell r="N516">
            <v>44285</v>
          </cell>
          <cell r="O516" t="str">
            <v/>
          </cell>
          <cell r="P516">
            <v>-523</v>
          </cell>
          <cell r="Q516">
            <v>45200</v>
          </cell>
          <cell r="R516" t="str">
            <v>maladie</v>
          </cell>
          <cell r="T516" t="str">
            <v>CDD</v>
          </cell>
          <cell r="U516" t="str">
            <v>Contractuel</v>
          </cell>
          <cell r="V516">
            <v>45170</v>
          </cell>
          <cell r="W516">
            <v>45199</v>
          </cell>
          <cell r="Z516">
            <v>44285</v>
          </cell>
          <cell r="AA516">
            <v>3</v>
          </cell>
          <cell r="AB516">
            <v>2021</v>
          </cell>
          <cell r="AC516">
            <v>2025</v>
          </cell>
          <cell r="AD516">
            <v>3.9333333333333331</v>
          </cell>
          <cell r="AE516" t="str">
            <v>&lt; 4</v>
          </cell>
          <cell r="AF516">
            <v>28575</v>
          </cell>
          <cell r="AG516">
            <v>46.978082191780821</v>
          </cell>
          <cell r="AH516" t="str">
            <v>&gt;45&lt; 55</v>
          </cell>
          <cell r="AI516">
            <v>12519146</v>
          </cell>
          <cell r="AJ516" t="str">
            <v>00</v>
          </cell>
          <cell r="AK516" t="str">
            <v>08022081</v>
          </cell>
          <cell r="AL516">
            <v>38736</v>
          </cell>
          <cell r="AM516" t="str">
            <v>FEMME</v>
          </cell>
          <cell r="AN516" t="str">
            <v>Marié(e)</v>
          </cell>
          <cell r="AO516">
            <v>0</v>
          </cell>
          <cell r="AQ516">
            <v>3</v>
          </cell>
          <cell r="AR516">
            <v>3</v>
          </cell>
          <cell r="AS516">
            <v>45380.75</v>
          </cell>
          <cell r="AT516" t="str">
            <v>Horaire</v>
          </cell>
          <cell r="AU516">
            <v>3.3210000000000002</v>
          </cell>
          <cell r="AV516" t="str">
            <v>25</v>
          </cell>
          <cell r="AW516" t="str">
            <v>02400</v>
          </cell>
          <cell r="AX516" t="str">
            <v>00000874327</v>
          </cell>
          <cell r="AY516" t="str">
            <v>86</v>
          </cell>
          <cell r="AZ516" t="str">
            <v>ZITOUNA BANK</v>
          </cell>
          <cell r="BA516" t="str">
            <v>25024000000087432786</v>
          </cell>
          <cell r="BB516">
            <v>20</v>
          </cell>
          <cell r="BC516" t="str">
            <v>33 RUE SARBIA</v>
          </cell>
          <cell r="BD516" t="str">
            <v>SIDI HASSINE</v>
          </cell>
          <cell r="BG516">
            <v>97087828</v>
          </cell>
          <cell r="BH516">
            <v>21079507</v>
          </cell>
          <cell r="BJ516" t="str">
            <v>SIDI HASSINE</v>
          </cell>
          <cell r="BK516" t="str">
            <v>A-Panda</v>
          </cell>
          <cell r="BL516" t="str">
            <v>1.3</v>
          </cell>
          <cell r="BN516" t="str">
            <v>25024000000087432786</v>
          </cell>
          <cell r="BO516" t="str">
            <v>MARZOUKI JALILA</v>
          </cell>
          <cell r="BP516">
            <v>515</v>
          </cell>
          <cell r="BR516">
            <v>515</v>
          </cell>
          <cell r="BU516" t="str">
            <v>Non-Actif</v>
          </cell>
        </row>
        <row r="517">
          <cell r="B517">
            <v>516</v>
          </cell>
          <cell r="C517" t="str">
            <v>Madame</v>
          </cell>
          <cell r="D517" t="str">
            <v>GOUIDER WASSILA</v>
          </cell>
          <cell r="E517" t="str">
            <v>SAGE Tunisia</v>
          </cell>
          <cell r="F517" t="str">
            <v>PRODUCTION</v>
          </cell>
          <cell r="G517" t="str">
            <v>Couturière</v>
          </cell>
          <cell r="H517">
            <v>520</v>
          </cell>
          <cell r="J517" t="str">
            <v>A</v>
          </cell>
          <cell r="K517" t="str">
            <v>DIRECTS</v>
          </cell>
          <cell r="L517" t="str">
            <v>Variable cost at standard</v>
          </cell>
          <cell r="M517" t="str">
            <v>OUVRIERE SPECIALISE</v>
          </cell>
          <cell r="N517">
            <v>44285</v>
          </cell>
          <cell r="O517" t="str">
            <v/>
          </cell>
          <cell r="P517">
            <v>-1314</v>
          </cell>
          <cell r="Q517">
            <v>44348</v>
          </cell>
          <cell r="R517" t="str">
            <v xml:space="preserve">abandon de poste </v>
          </cell>
          <cell r="T517" t="str">
            <v>CDD</v>
          </cell>
          <cell r="U517" t="str">
            <v>Contractuel</v>
          </cell>
          <cell r="V517">
            <v>44348</v>
          </cell>
          <cell r="W517">
            <v>44408</v>
          </cell>
          <cell r="Z517">
            <v>44285</v>
          </cell>
          <cell r="AA517">
            <v>3</v>
          </cell>
          <cell r="AB517">
            <v>2021</v>
          </cell>
          <cell r="AC517">
            <v>2025</v>
          </cell>
          <cell r="AD517">
            <v>3.9333333333333331</v>
          </cell>
          <cell r="AE517" t="str">
            <v>&lt; 4</v>
          </cell>
          <cell r="AF517">
            <v>27911</v>
          </cell>
          <cell r="AG517">
            <v>48.797260273972604</v>
          </cell>
          <cell r="AH517" t="str">
            <v>&gt;45&lt; 55</v>
          </cell>
          <cell r="AI517">
            <v>12110791</v>
          </cell>
          <cell r="AJ517" t="str">
            <v>06</v>
          </cell>
          <cell r="AK517" t="str">
            <v>06814043</v>
          </cell>
          <cell r="AL517">
            <v>43514</v>
          </cell>
          <cell r="AM517" t="str">
            <v>FEMME</v>
          </cell>
          <cell r="AN517" t="str">
            <v>Marié(e)</v>
          </cell>
          <cell r="AO517">
            <v>0</v>
          </cell>
          <cell r="AQ517">
            <v>3</v>
          </cell>
          <cell r="AR517">
            <v>1</v>
          </cell>
          <cell r="AS517">
            <v>44650.25</v>
          </cell>
          <cell r="AT517" t="str">
            <v>Horaire</v>
          </cell>
          <cell r="AU517">
            <v>3.1930000000000001</v>
          </cell>
          <cell r="AV517">
            <v>10</v>
          </cell>
          <cell r="AW517">
            <v>50201</v>
          </cell>
          <cell r="AX517">
            <v>85135035788</v>
          </cell>
          <cell r="AY517">
            <v>80</v>
          </cell>
          <cell r="AZ517" t="str">
            <v>STB</v>
          </cell>
          <cell r="BA517" t="str">
            <v>10502018513503578880</v>
          </cell>
          <cell r="BB517">
            <v>20</v>
          </cell>
          <cell r="BC517" t="str">
            <v>15 IMM SOUROUR APP 7 2eme 2tage</v>
          </cell>
          <cell r="BD517" t="str">
            <v>KHAZNADAR</v>
          </cell>
          <cell r="BG517">
            <v>22772305</v>
          </cell>
          <cell r="BH517">
            <v>24571603</v>
          </cell>
          <cell r="BJ517" t="str">
            <v>KHAZNADAR</v>
          </cell>
          <cell r="BK517" t="str">
            <v>A-520</v>
          </cell>
          <cell r="BN517" t="str">
            <v>10502018513503578880</v>
          </cell>
          <cell r="BO517" t="str">
            <v>GOUIDER WASSILA</v>
          </cell>
          <cell r="BP517">
            <v>516</v>
          </cell>
          <cell r="BU517" t="str">
            <v>Non-Actif</v>
          </cell>
        </row>
        <row r="518">
          <cell r="B518">
            <v>517</v>
          </cell>
          <cell r="C518" t="str">
            <v>Mlle</v>
          </cell>
          <cell r="D518" t="str">
            <v>EZZINE ASMA</v>
          </cell>
          <cell r="E518" t="str">
            <v>SAGE Tunisia</v>
          </cell>
          <cell r="F518" t="str">
            <v>PRODUCTION</v>
          </cell>
          <cell r="G518" t="str">
            <v>Team leader</v>
          </cell>
          <cell r="H518" t="str">
            <v>P7 AR</v>
          </cell>
          <cell r="I518" t="str">
            <v>FOUED HOMRANI</v>
          </cell>
          <cell r="J518" t="str">
            <v>A</v>
          </cell>
          <cell r="K518" t="str">
            <v>INDIRECTS</v>
          </cell>
          <cell r="L518" t="str">
            <v>Variable cost at standard</v>
          </cell>
          <cell r="M518" t="str">
            <v>OUVRIERE SPECIALISE</v>
          </cell>
          <cell r="N518">
            <v>44285</v>
          </cell>
          <cell r="O518" t="str">
            <v/>
          </cell>
          <cell r="P518">
            <v>55</v>
          </cell>
          <cell r="Q518">
            <v>45716</v>
          </cell>
          <cell r="R518" t="str">
            <v>fin de contrat</v>
          </cell>
          <cell r="T518" t="str">
            <v>CDD</v>
          </cell>
          <cell r="U518" t="str">
            <v>Contractuel</v>
          </cell>
          <cell r="V518">
            <v>45689</v>
          </cell>
          <cell r="W518">
            <v>45777</v>
          </cell>
          <cell r="Z518">
            <v>44285</v>
          </cell>
          <cell r="AA518">
            <v>3</v>
          </cell>
          <cell r="AB518">
            <v>2021</v>
          </cell>
          <cell r="AC518">
            <v>2025</v>
          </cell>
          <cell r="AD518">
            <v>3.9333333333333331</v>
          </cell>
          <cell r="AE518" t="str">
            <v>&lt; 4</v>
          </cell>
          <cell r="AF518">
            <v>32886</v>
          </cell>
          <cell r="AG518">
            <v>35.167123287671231</v>
          </cell>
          <cell r="AH518" t="str">
            <v>&gt;35&lt; 45</v>
          </cell>
          <cell r="AI518">
            <v>12984684</v>
          </cell>
          <cell r="AJ518" t="str">
            <v>04</v>
          </cell>
          <cell r="AK518" t="str">
            <v>04803208</v>
          </cell>
          <cell r="AL518">
            <v>38762</v>
          </cell>
          <cell r="AM518" t="str">
            <v>FEMME</v>
          </cell>
          <cell r="AN518" t="str">
            <v>Célibataire</v>
          </cell>
          <cell r="AQ518">
            <v>5</v>
          </cell>
          <cell r="AR518">
            <v>3</v>
          </cell>
          <cell r="AS518">
            <v>45380.75</v>
          </cell>
          <cell r="AT518" t="str">
            <v>Horaire</v>
          </cell>
          <cell r="AU518">
            <v>3.3210000000000002</v>
          </cell>
          <cell r="AV518" t="str">
            <v>25</v>
          </cell>
          <cell r="AW518" t="str">
            <v>02400</v>
          </cell>
          <cell r="AX518" t="str">
            <v>00000875861</v>
          </cell>
          <cell r="AY518" t="str">
            <v>43</v>
          </cell>
          <cell r="AZ518" t="str">
            <v>ZITOUNA BANK</v>
          </cell>
          <cell r="BA518" t="str">
            <v>25024000000087586143</v>
          </cell>
          <cell r="BB518">
            <v>20</v>
          </cell>
          <cell r="BC518" t="str">
            <v>30 RUE 4894</v>
          </cell>
          <cell r="BD518" t="str">
            <v>SIDI HASSINE</v>
          </cell>
          <cell r="BE518">
            <v>1095</v>
          </cell>
          <cell r="BG518">
            <v>27449547</v>
          </cell>
          <cell r="BH518">
            <v>29675322</v>
          </cell>
          <cell r="BJ518" t="str">
            <v>SIDI HASSINE</v>
          </cell>
          <cell r="BK518" t="str">
            <v>A-P7 AR</v>
          </cell>
          <cell r="BL518" t="str">
            <v>3.1</v>
          </cell>
          <cell r="BN518" t="str">
            <v>25024000000087586143</v>
          </cell>
          <cell r="BO518" t="str">
            <v>EZZINE ASMA</v>
          </cell>
          <cell r="BP518">
            <v>517</v>
          </cell>
          <cell r="BR518" t="e">
            <v>#N/A</v>
          </cell>
          <cell r="BS518" t="str">
            <v>date de confirmation TL 30-11-2022</v>
          </cell>
          <cell r="BT518">
            <v>556</v>
          </cell>
          <cell r="BU518" t="str">
            <v>Non-Actif</v>
          </cell>
          <cell r="BV518" t="str">
            <v>965 A CA</v>
          </cell>
        </row>
        <row r="519">
          <cell r="B519">
            <v>518</v>
          </cell>
          <cell r="C519" t="str">
            <v>Madame</v>
          </cell>
          <cell r="D519" t="str">
            <v>SASSI BOUTHAINA</v>
          </cell>
          <cell r="E519" t="str">
            <v>SAGE Tunisia</v>
          </cell>
          <cell r="F519" t="str">
            <v>PRODUCTION</v>
          </cell>
          <cell r="G519" t="str">
            <v>Couturière</v>
          </cell>
          <cell r="H519">
            <v>520</v>
          </cell>
          <cell r="I519" t="str">
            <v>Mabrourk Ben Moussa</v>
          </cell>
          <cell r="J519" t="str">
            <v>A</v>
          </cell>
          <cell r="K519" t="str">
            <v>DIRECTS</v>
          </cell>
          <cell r="L519" t="str">
            <v>Variable cost at standard</v>
          </cell>
          <cell r="M519" t="str">
            <v>OUVRIERE SPECIALISE</v>
          </cell>
          <cell r="N519">
            <v>44285</v>
          </cell>
          <cell r="O519" t="str">
            <v/>
          </cell>
          <cell r="P519">
            <v>-187</v>
          </cell>
          <cell r="Q519">
            <v>45536</v>
          </cell>
          <cell r="R519" t="str">
            <v>personnel</v>
          </cell>
          <cell r="T519" t="str">
            <v>CDD</v>
          </cell>
          <cell r="U519" t="str">
            <v>Contractuel</v>
          </cell>
          <cell r="V519">
            <v>45505</v>
          </cell>
          <cell r="W519">
            <v>45535</v>
          </cell>
          <cell r="Z519">
            <v>44285</v>
          </cell>
          <cell r="AA519">
            <v>3</v>
          </cell>
          <cell r="AB519">
            <v>2021</v>
          </cell>
          <cell r="AC519">
            <v>2025</v>
          </cell>
          <cell r="AD519">
            <v>3.9333333333333331</v>
          </cell>
          <cell r="AE519" t="str">
            <v>&lt; 4</v>
          </cell>
          <cell r="AF519">
            <v>29378</v>
          </cell>
          <cell r="AG519">
            <v>44.778082191780825</v>
          </cell>
          <cell r="AH519" t="str">
            <v>&gt;35&lt; 45</v>
          </cell>
          <cell r="AI519">
            <v>12746422</v>
          </cell>
          <cell r="AJ519" t="str">
            <v>04</v>
          </cell>
          <cell r="AK519" t="str">
            <v>06435658</v>
          </cell>
          <cell r="AL519">
            <v>37523</v>
          </cell>
          <cell r="AM519" t="str">
            <v>FEMME</v>
          </cell>
          <cell r="AN519" t="str">
            <v>Marié(e)</v>
          </cell>
          <cell r="AO519">
            <v>3</v>
          </cell>
          <cell r="AQ519">
            <v>3</v>
          </cell>
          <cell r="AR519">
            <v>3</v>
          </cell>
          <cell r="AS519">
            <v>45380.75</v>
          </cell>
          <cell r="AT519" t="str">
            <v>Horaire</v>
          </cell>
          <cell r="AU519">
            <v>3.3210000000000002</v>
          </cell>
          <cell r="AV519" t="str">
            <v>25</v>
          </cell>
          <cell r="AW519" t="str">
            <v>01900</v>
          </cell>
          <cell r="AX519" t="str">
            <v>00000406976</v>
          </cell>
          <cell r="AY519" t="str">
            <v>35</v>
          </cell>
          <cell r="AZ519" t="str">
            <v>ZITOUNA BANK</v>
          </cell>
          <cell r="BA519" t="str">
            <v>25019000000040697635</v>
          </cell>
          <cell r="BB519">
            <v>20</v>
          </cell>
          <cell r="BC519" t="str">
            <v>28 RUE 4542</v>
          </cell>
          <cell r="BD519" t="str">
            <v>EZZOUHOUR</v>
          </cell>
          <cell r="BG519">
            <v>50309968</v>
          </cell>
          <cell r="BH519">
            <v>94924078</v>
          </cell>
          <cell r="BJ519" t="str">
            <v>EZZOUHOUR</v>
          </cell>
          <cell r="BK519" t="str">
            <v>A-520</v>
          </cell>
          <cell r="BL519" t="str">
            <v>2.1</v>
          </cell>
          <cell r="BN519" t="str">
            <v>25019000000040697635</v>
          </cell>
          <cell r="BO519" t="str">
            <v>SASSI BOUTHAINA</v>
          </cell>
          <cell r="BP519">
            <v>518</v>
          </cell>
          <cell r="BR519">
            <v>518</v>
          </cell>
          <cell r="BU519" t="str">
            <v>Non-Actif</v>
          </cell>
          <cell r="BV519" t="str">
            <v>520 A SA</v>
          </cell>
        </row>
        <row r="520">
          <cell r="B520">
            <v>519</v>
          </cell>
          <cell r="C520" t="str">
            <v>Mlle</v>
          </cell>
          <cell r="D520" t="str">
            <v>TAYAHI SALWA</v>
          </cell>
          <cell r="E520" t="str">
            <v>SAGE Tunisia</v>
          </cell>
          <cell r="F520" t="str">
            <v>PRODUCTION</v>
          </cell>
          <cell r="G520" t="str">
            <v>Couturière</v>
          </cell>
          <cell r="H520" t="str">
            <v>SA</v>
          </cell>
          <cell r="J520" t="str">
            <v>B</v>
          </cell>
          <cell r="K520" t="str">
            <v>DIRECTS</v>
          </cell>
          <cell r="L520" t="str">
            <v>Variable cost at standard</v>
          </cell>
          <cell r="M520" t="str">
            <v>OUVRIERE SPECIALISE</v>
          </cell>
          <cell r="N520">
            <v>44285</v>
          </cell>
          <cell r="O520" t="str">
            <v/>
          </cell>
          <cell r="P520">
            <v>-1406</v>
          </cell>
          <cell r="Q520">
            <v>44296</v>
          </cell>
          <cell r="R520" t="str">
            <v>Probléme de transport</v>
          </cell>
          <cell r="T520" t="str">
            <v>CDD</v>
          </cell>
          <cell r="U520" t="str">
            <v>Contractuel</v>
          </cell>
          <cell r="V520">
            <v>44285</v>
          </cell>
          <cell r="W520">
            <v>44316</v>
          </cell>
          <cell r="Z520">
            <v>44285</v>
          </cell>
          <cell r="AA520">
            <v>3</v>
          </cell>
          <cell r="AB520">
            <v>2021</v>
          </cell>
          <cell r="AC520">
            <v>2025</v>
          </cell>
          <cell r="AD520">
            <v>3.9333333333333331</v>
          </cell>
          <cell r="AE520" t="str">
            <v>&lt; 4</v>
          </cell>
          <cell r="AF520">
            <v>29045</v>
          </cell>
          <cell r="AG520">
            <v>45.69041095890411</v>
          </cell>
          <cell r="AH520" t="str">
            <v>&gt;45&lt; 55</v>
          </cell>
          <cell r="AI520">
            <v>12490724</v>
          </cell>
          <cell r="AJ520" t="str">
            <v>04</v>
          </cell>
          <cell r="AK520" t="str">
            <v>04703355</v>
          </cell>
          <cell r="AL520">
            <v>44001</v>
          </cell>
          <cell r="AM520" t="str">
            <v>FEMME</v>
          </cell>
          <cell r="AN520" t="str">
            <v>Célibataire</v>
          </cell>
          <cell r="AQ520">
            <v>3</v>
          </cell>
          <cell r="AR520">
            <v>1</v>
          </cell>
          <cell r="AS520">
            <v>44650.25</v>
          </cell>
          <cell r="AT520" t="str">
            <v>Horaire</v>
          </cell>
          <cell r="AU520">
            <v>3.1930000000000001</v>
          </cell>
          <cell r="AV520">
            <v>17</v>
          </cell>
          <cell r="AW520" t="str">
            <v>00100</v>
          </cell>
          <cell r="AX520" t="str">
            <v>00003018689</v>
          </cell>
          <cell r="AY520">
            <v>41</v>
          </cell>
          <cell r="AZ520" t="str">
            <v>LA POSTE</v>
          </cell>
          <cell r="BA520" t="str">
            <v>17001000000301868941</v>
          </cell>
          <cell r="BB520">
            <v>20</v>
          </cell>
          <cell r="BC520" t="str">
            <v>14 RUE SANAWBER CITE BENYOUNES</v>
          </cell>
          <cell r="BD520" t="str">
            <v>AGBA</v>
          </cell>
          <cell r="BE520">
            <v>2087</v>
          </cell>
          <cell r="BG520">
            <v>28773996</v>
          </cell>
          <cell r="BH520">
            <v>28534514</v>
          </cell>
          <cell r="BJ520" t="str">
            <v>EL AGBA</v>
          </cell>
          <cell r="BK520" t="str">
            <v>B-SA</v>
          </cell>
          <cell r="BN520" t="str">
            <v>17001000000301868941</v>
          </cell>
          <cell r="BO520" t="str">
            <v>TAYAHI SALWA</v>
          </cell>
          <cell r="BP520">
            <v>519</v>
          </cell>
          <cell r="BU520" t="str">
            <v>Non-Actif</v>
          </cell>
        </row>
        <row r="521">
          <cell r="B521">
            <v>520</v>
          </cell>
          <cell r="C521" t="str">
            <v>Madame</v>
          </cell>
          <cell r="D521" t="str">
            <v>FARHANI OLFA</v>
          </cell>
          <cell r="E521" t="str">
            <v>SAGE Tunisia</v>
          </cell>
          <cell r="F521" t="str">
            <v>PRODUCTION</v>
          </cell>
          <cell r="G521" t="str">
            <v>Couturière</v>
          </cell>
          <cell r="H521" t="str">
            <v>Panda</v>
          </cell>
          <cell r="I521" t="str">
            <v>HASNA NASRAOUI</v>
          </cell>
          <cell r="J521" t="str">
            <v>A</v>
          </cell>
          <cell r="K521" t="str">
            <v>DIRECTS</v>
          </cell>
          <cell r="L521" t="str">
            <v>Variable cost at standard</v>
          </cell>
          <cell r="M521" t="str">
            <v>OUVRIERE SPECIALISE</v>
          </cell>
          <cell r="N521">
            <v>44285</v>
          </cell>
          <cell r="O521" t="str">
            <v/>
          </cell>
          <cell r="P521">
            <v>-218</v>
          </cell>
          <cell r="Q521">
            <v>45491</v>
          </cell>
          <cell r="R521" t="str">
            <v>CONFLIT AVEC CHEF</v>
          </cell>
          <cell r="T521" t="str">
            <v>CDD</v>
          </cell>
          <cell r="U521" t="str">
            <v>Contractuel</v>
          </cell>
          <cell r="V521">
            <v>45474</v>
          </cell>
          <cell r="W521">
            <v>45504</v>
          </cell>
          <cell r="Z521">
            <v>44285</v>
          </cell>
          <cell r="AA521">
            <v>3</v>
          </cell>
          <cell r="AB521">
            <v>2021</v>
          </cell>
          <cell r="AC521">
            <v>2025</v>
          </cell>
          <cell r="AD521">
            <v>3.9333333333333331</v>
          </cell>
          <cell r="AE521" t="str">
            <v>&lt; 4</v>
          </cell>
          <cell r="AF521">
            <v>29614</v>
          </cell>
          <cell r="AG521">
            <v>44.131506849315066</v>
          </cell>
          <cell r="AH521" t="str">
            <v>&gt;35&lt; 45</v>
          </cell>
          <cell r="AI521">
            <v>12492169</v>
          </cell>
          <cell r="AJ521" t="str">
            <v>02</v>
          </cell>
          <cell r="AK521" t="str">
            <v>04711806</v>
          </cell>
          <cell r="AL521">
            <v>36923</v>
          </cell>
          <cell r="AM521" t="str">
            <v>FEMME</v>
          </cell>
          <cell r="AN521" t="str">
            <v>VEUFE</v>
          </cell>
          <cell r="AO521">
            <v>2</v>
          </cell>
          <cell r="AQ521">
            <v>3</v>
          </cell>
          <cell r="AR521">
            <v>3</v>
          </cell>
          <cell r="AS521">
            <v>45380.75</v>
          </cell>
          <cell r="AT521" t="str">
            <v>Horaire</v>
          </cell>
          <cell r="AU521">
            <v>3.3210000000000002</v>
          </cell>
          <cell r="AV521" t="str">
            <v>08</v>
          </cell>
          <cell r="AW521" t="str">
            <v>08102</v>
          </cell>
          <cell r="AX521" t="str">
            <v>30840009381</v>
          </cell>
          <cell r="AY521" t="str">
            <v>63</v>
          </cell>
          <cell r="AZ521" t="str">
            <v>BIAT</v>
          </cell>
          <cell r="BA521" t="str">
            <v>08081023084000938163</v>
          </cell>
          <cell r="BB521">
            <v>20</v>
          </cell>
          <cell r="BC521" t="str">
            <v>6 IMP 4976 CITE EL FATH</v>
          </cell>
          <cell r="BD521" t="str">
            <v>ZAHROUNI</v>
          </cell>
          <cell r="BE521">
            <v>2051</v>
          </cell>
          <cell r="BG521">
            <v>58134043</v>
          </cell>
          <cell r="BH521">
            <v>50933807</v>
          </cell>
          <cell r="BJ521" t="str">
            <v>CITE HWASS ZAHROUNI</v>
          </cell>
          <cell r="BK521" t="str">
            <v>A-Panda</v>
          </cell>
          <cell r="BL521" t="str">
            <v>2.1</v>
          </cell>
          <cell r="BN521" t="str">
            <v>08081023084000938163</v>
          </cell>
          <cell r="BO521" t="str">
            <v>FARHANI OLFA</v>
          </cell>
          <cell r="BP521">
            <v>520</v>
          </cell>
          <cell r="BR521">
            <v>520</v>
          </cell>
          <cell r="BU521" t="str">
            <v>Non-Actif</v>
          </cell>
          <cell r="BV521" t="str">
            <v>139 A SA</v>
          </cell>
        </row>
        <row r="522">
          <cell r="B522">
            <v>521</v>
          </cell>
          <cell r="C522" t="str">
            <v>Mlle</v>
          </cell>
          <cell r="D522" t="str">
            <v>BOUTHOURI SAFA</v>
          </cell>
          <cell r="E522" t="str">
            <v>SAGE Tunisia</v>
          </cell>
          <cell r="F522" t="str">
            <v>PRODUCTION</v>
          </cell>
          <cell r="G522" t="str">
            <v>Couturière</v>
          </cell>
          <cell r="H522" t="str">
            <v>APT</v>
          </cell>
          <cell r="J522" t="str">
            <v>A</v>
          </cell>
          <cell r="K522" t="str">
            <v>DIRECTS</v>
          </cell>
          <cell r="L522" t="str">
            <v>Variable cost at standard</v>
          </cell>
          <cell r="M522" t="str">
            <v>OUVRIERE SPECIALISE</v>
          </cell>
          <cell r="N522">
            <v>44285</v>
          </cell>
          <cell r="O522" t="str">
            <v/>
          </cell>
          <cell r="P522">
            <v>-1253</v>
          </cell>
          <cell r="Q522">
            <v>44457</v>
          </cell>
          <cell r="R522" t="str">
            <v xml:space="preserve">abandon de poste </v>
          </cell>
          <cell r="T522" t="str">
            <v>CDD</v>
          </cell>
          <cell r="U522" t="str">
            <v>Contractuel</v>
          </cell>
          <cell r="V522">
            <v>44409</v>
          </cell>
          <cell r="W522">
            <v>44469</v>
          </cell>
          <cell r="Z522">
            <v>44285</v>
          </cell>
          <cell r="AA522">
            <v>3</v>
          </cell>
          <cell r="AB522">
            <v>2021</v>
          </cell>
          <cell r="AC522">
            <v>2025</v>
          </cell>
          <cell r="AD522">
            <v>3.9333333333333331</v>
          </cell>
          <cell r="AE522" t="str">
            <v>&lt; 4</v>
          </cell>
          <cell r="AF522">
            <v>36661</v>
          </cell>
          <cell r="AG522">
            <v>24.824657534246576</v>
          </cell>
          <cell r="AH522" t="str">
            <v>&lt; 25</v>
          </cell>
          <cell r="AI522">
            <v>17323716</v>
          </cell>
          <cell r="AJ522" t="str">
            <v>02</v>
          </cell>
          <cell r="AK522" t="str">
            <v>07243152</v>
          </cell>
          <cell r="AL522">
            <v>43047</v>
          </cell>
          <cell r="AM522" t="str">
            <v>FEMME</v>
          </cell>
          <cell r="AN522" t="str">
            <v>Célibataire</v>
          </cell>
          <cell r="AQ522">
            <v>3</v>
          </cell>
          <cell r="AR522">
            <v>1</v>
          </cell>
          <cell r="AS522">
            <v>44650.25</v>
          </cell>
          <cell r="AT522" t="str">
            <v>Horaire</v>
          </cell>
          <cell r="AU522">
            <v>3.1930000000000001</v>
          </cell>
          <cell r="AV522">
            <v>17</v>
          </cell>
          <cell r="AW522" t="str">
            <v>00100</v>
          </cell>
          <cell r="AX522" t="str">
            <v>00002608525</v>
          </cell>
          <cell r="AY522">
            <v>88</v>
          </cell>
          <cell r="AZ522" t="str">
            <v>LA POSTE</v>
          </cell>
          <cell r="BA522" t="str">
            <v>17001000000260852588</v>
          </cell>
          <cell r="BB522">
            <v>20</v>
          </cell>
          <cell r="BC522" t="str">
            <v>13 RUE EL AMRA IMP 2 CITE ENNOUR</v>
          </cell>
          <cell r="BD522" t="str">
            <v>TUNIS</v>
          </cell>
          <cell r="BF522" t="str">
            <v>OK-21</v>
          </cell>
          <cell r="BG522">
            <v>54601934</v>
          </cell>
          <cell r="BH522">
            <v>96031745</v>
          </cell>
          <cell r="BJ522" t="str">
            <v>Arrêt 24</v>
          </cell>
          <cell r="BK522" t="str">
            <v>A-APT</v>
          </cell>
          <cell r="BN522" t="str">
            <v>17001000000260852588</v>
          </cell>
          <cell r="BO522" t="str">
            <v>BOUTHOURI SAFA</v>
          </cell>
          <cell r="BP522">
            <v>521</v>
          </cell>
          <cell r="BU522" t="str">
            <v>Non-Actif</v>
          </cell>
        </row>
        <row r="523">
          <cell r="B523">
            <v>522</v>
          </cell>
          <cell r="C523" t="str">
            <v>Monsieur</v>
          </cell>
          <cell r="D523" t="str">
            <v>EZZINE IMED</v>
          </cell>
          <cell r="E523" t="str">
            <v>SAGE Tunisia</v>
          </cell>
          <cell r="F523" t="str">
            <v>PRODUCTION</v>
          </cell>
          <cell r="G523" t="str">
            <v>Team leader</v>
          </cell>
          <cell r="H523">
            <v>965</v>
          </cell>
          <cell r="I523" t="str">
            <v>Mabrourk Ben Moussa</v>
          </cell>
          <cell r="J523" t="str">
            <v>A</v>
          </cell>
          <cell r="K523" t="str">
            <v>INDIRECTS</v>
          </cell>
          <cell r="L523" t="str">
            <v>Variable cost at standard</v>
          </cell>
          <cell r="M523" t="str">
            <v>OUVRIER SPECIALISE</v>
          </cell>
          <cell r="N523">
            <v>44285</v>
          </cell>
          <cell r="O523" t="str">
            <v/>
          </cell>
          <cell r="P523">
            <v>-340</v>
          </cell>
          <cell r="Q523">
            <v>45382</v>
          </cell>
          <cell r="R523" t="str">
            <v>fin de contrat</v>
          </cell>
          <cell r="T523" t="str">
            <v>CDD</v>
          </cell>
          <cell r="U523" t="str">
            <v>Contractuel</v>
          </cell>
          <cell r="V523">
            <v>45352</v>
          </cell>
          <cell r="W523">
            <v>45382</v>
          </cell>
          <cell r="Z523">
            <v>44285</v>
          </cell>
          <cell r="AA523">
            <v>3</v>
          </cell>
          <cell r="AB523">
            <v>2021</v>
          </cell>
          <cell r="AC523">
            <v>2025</v>
          </cell>
          <cell r="AD523">
            <v>3.9333333333333331</v>
          </cell>
          <cell r="AE523" t="str">
            <v>&lt; 4</v>
          </cell>
          <cell r="AF523">
            <v>28516</v>
          </cell>
          <cell r="AG523">
            <v>47.139726027397259</v>
          </cell>
          <cell r="AH523" t="str">
            <v>&gt;45&lt; 55</v>
          </cell>
          <cell r="AI523">
            <v>12726283</v>
          </cell>
          <cell r="AJ523" t="str">
            <v>04</v>
          </cell>
          <cell r="AK523" t="str">
            <v>07550288</v>
          </cell>
          <cell r="AL523">
            <v>42208</v>
          </cell>
          <cell r="AM523" t="str">
            <v>FEMME</v>
          </cell>
          <cell r="AN523" t="str">
            <v>Marié(e)</v>
          </cell>
          <cell r="AO523">
            <v>3</v>
          </cell>
          <cell r="AQ523">
            <v>3</v>
          </cell>
          <cell r="AR523">
            <v>3</v>
          </cell>
          <cell r="AS523">
            <v>45380.75</v>
          </cell>
          <cell r="AT523" t="str">
            <v>Horaire</v>
          </cell>
          <cell r="AU523">
            <v>3.3210000000000002</v>
          </cell>
          <cell r="AV523" t="str">
            <v>17</v>
          </cell>
          <cell r="AW523" t="str">
            <v>00100</v>
          </cell>
          <cell r="AX523" t="str">
            <v>00000593164</v>
          </cell>
          <cell r="AY523" t="str">
            <v>64</v>
          </cell>
          <cell r="AZ523" t="str">
            <v>LA POSTE</v>
          </cell>
          <cell r="BA523" t="str">
            <v>17001000000059316464</v>
          </cell>
          <cell r="BB523">
            <v>20</v>
          </cell>
          <cell r="BC523" t="str">
            <v>3 RUE ESSAADA CITE EL AMAL</v>
          </cell>
          <cell r="BD523" t="str">
            <v>MOUROUJ 3</v>
          </cell>
          <cell r="BG523">
            <v>52101389</v>
          </cell>
          <cell r="BJ523" t="str">
            <v>MOUROUJ 3</v>
          </cell>
          <cell r="BK523" t="str">
            <v>A-965</v>
          </cell>
          <cell r="BL523" t="str">
            <v>3.1</v>
          </cell>
          <cell r="BN523" t="str">
            <v>17001000000059316464</v>
          </cell>
          <cell r="BO523" t="str">
            <v>EZZINE IMED</v>
          </cell>
          <cell r="BP523">
            <v>522</v>
          </cell>
          <cell r="BR523" t="e">
            <v>#N/A</v>
          </cell>
          <cell r="BU523" t="str">
            <v>Non-Actif</v>
          </cell>
          <cell r="BV523" t="str">
            <v>965 A CP</v>
          </cell>
        </row>
        <row r="524">
          <cell r="B524">
            <v>523</v>
          </cell>
          <cell r="C524" t="str">
            <v>Mlle</v>
          </cell>
          <cell r="D524" t="str">
            <v>MLIKI MARWA</v>
          </cell>
          <cell r="E524" t="str">
            <v>SAGE Tunisia</v>
          </cell>
          <cell r="F524" t="str">
            <v>PRODUCTION</v>
          </cell>
          <cell r="G524" t="str">
            <v>Couturière</v>
          </cell>
          <cell r="H524" t="str">
            <v>APT</v>
          </cell>
          <cell r="J524" t="str">
            <v>B</v>
          </cell>
          <cell r="K524" t="str">
            <v>DIRECTS</v>
          </cell>
          <cell r="L524" t="str">
            <v>Variable cost at standard</v>
          </cell>
          <cell r="M524" t="str">
            <v>OUVRIERE SPECIALISE</v>
          </cell>
          <cell r="N524">
            <v>44285</v>
          </cell>
          <cell r="O524" t="str">
            <v/>
          </cell>
          <cell r="P524">
            <v>-1130</v>
          </cell>
          <cell r="Q524">
            <v>44534</v>
          </cell>
          <cell r="R524" t="str">
            <v xml:space="preserve">abandon de poste </v>
          </cell>
          <cell r="T524" t="str">
            <v>CDD</v>
          </cell>
          <cell r="U524" t="str">
            <v>Contractuel</v>
          </cell>
          <cell r="V524">
            <v>44531</v>
          </cell>
          <cell r="W524">
            <v>44592</v>
          </cell>
          <cell r="Z524">
            <v>44285</v>
          </cell>
          <cell r="AA524">
            <v>3</v>
          </cell>
          <cell r="AB524">
            <v>2021</v>
          </cell>
          <cell r="AC524">
            <v>2025</v>
          </cell>
          <cell r="AD524">
            <v>3.9333333333333331</v>
          </cell>
          <cell r="AE524" t="str">
            <v>&lt; 4</v>
          </cell>
          <cell r="AF524">
            <v>32975</v>
          </cell>
          <cell r="AG524">
            <v>34.923287671232877</v>
          </cell>
          <cell r="AH524" t="str">
            <v>&gt;25&lt; 35</v>
          </cell>
          <cell r="AI524">
            <v>16442137</v>
          </cell>
          <cell r="AJ524" t="str">
            <v>02</v>
          </cell>
          <cell r="AK524" t="str">
            <v>09181953</v>
          </cell>
          <cell r="AL524">
            <v>40347</v>
          </cell>
          <cell r="AM524" t="str">
            <v>FEMME</v>
          </cell>
          <cell r="AN524" t="str">
            <v>Célibataire</v>
          </cell>
          <cell r="AQ524">
            <v>3</v>
          </cell>
          <cell r="AR524">
            <v>1</v>
          </cell>
          <cell r="AS524">
            <v>44650.25</v>
          </cell>
          <cell r="AT524" t="str">
            <v>Horaire</v>
          </cell>
          <cell r="AU524">
            <v>3.1930000000000001</v>
          </cell>
          <cell r="AV524">
            <v>17</v>
          </cell>
          <cell r="AW524" t="str">
            <v>00100</v>
          </cell>
          <cell r="AX524" t="str">
            <v>00003019511</v>
          </cell>
          <cell r="AY524">
            <v>97</v>
          </cell>
          <cell r="AZ524" t="str">
            <v>LA POSTE</v>
          </cell>
          <cell r="BA524" t="str">
            <v>17001000000301951197</v>
          </cell>
          <cell r="BB524">
            <v>20</v>
          </cell>
          <cell r="BC524" t="str">
            <v>3 RUE CHAAL GOBAA</v>
          </cell>
          <cell r="BD524" t="str">
            <v>MANOUBA</v>
          </cell>
          <cell r="BF524" t="str">
            <v>OK-21</v>
          </cell>
          <cell r="BG524">
            <v>52329696</v>
          </cell>
          <cell r="BH524">
            <v>54017259</v>
          </cell>
          <cell r="BJ524" t="str">
            <v>GOBAA</v>
          </cell>
          <cell r="BK524" t="str">
            <v>B-APT</v>
          </cell>
          <cell r="BN524" t="str">
            <v>17001000000301951197</v>
          </cell>
          <cell r="BO524" t="str">
            <v>MLIKI MARWA</v>
          </cell>
          <cell r="BP524">
            <v>523</v>
          </cell>
          <cell r="BU524" t="str">
            <v>Non-Actif</v>
          </cell>
        </row>
        <row r="525">
          <cell r="B525">
            <v>524</v>
          </cell>
          <cell r="C525" t="str">
            <v>Madame</v>
          </cell>
          <cell r="D525" t="str">
            <v>GHARBI OLFA</v>
          </cell>
          <cell r="E525" t="str">
            <v>SAGE Tunisia</v>
          </cell>
          <cell r="F525" t="str">
            <v>PRODUCTION</v>
          </cell>
          <cell r="G525" t="str">
            <v>Couturière</v>
          </cell>
          <cell r="H525" t="str">
            <v>P6 AV</v>
          </cell>
          <cell r="I525" t="str">
            <v>EL KADRI MARIEM</v>
          </cell>
          <cell r="J525" t="str">
            <v>A</v>
          </cell>
          <cell r="K525" t="str">
            <v>DIRECTS</v>
          </cell>
          <cell r="L525" t="str">
            <v>Variable cost at standard</v>
          </cell>
          <cell r="M525" t="str">
            <v>OUVRIERE SPECIALISE</v>
          </cell>
          <cell r="N525">
            <v>44285</v>
          </cell>
          <cell r="O525" t="str">
            <v/>
          </cell>
          <cell r="P525">
            <v>-6</v>
          </cell>
          <cell r="T525" t="str">
            <v>CDD</v>
          </cell>
          <cell r="U525" t="str">
            <v>Contractuel</v>
          </cell>
          <cell r="V525">
            <v>45689</v>
          </cell>
          <cell r="W525">
            <v>45716</v>
          </cell>
          <cell r="Z525">
            <v>44285</v>
          </cell>
          <cell r="AA525">
            <v>3</v>
          </cell>
          <cell r="AB525">
            <v>2021</v>
          </cell>
          <cell r="AC525">
            <v>2025</v>
          </cell>
          <cell r="AD525">
            <v>3.9333333333333331</v>
          </cell>
          <cell r="AE525" t="str">
            <v>&lt; 4</v>
          </cell>
          <cell r="AF525">
            <v>28856</v>
          </cell>
          <cell r="AG525">
            <v>46.208219178082189</v>
          </cell>
          <cell r="AH525" t="str">
            <v>&gt;45&lt; 55</v>
          </cell>
          <cell r="AI525">
            <v>16626432</v>
          </cell>
          <cell r="AJ525" t="str">
            <v>02</v>
          </cell>
          <cell r="AK525" t="str">
            <v>04692352</v>
          </cell>
          <cell r="AL525">
            <v>36062</v>
          </cell>
          <cell r="AM525" t="str">
            <v>FEMME</v>
          </cell>
          <cell r="AN525" t="str">
            <v>Divorcée</v>
          </cell>
          <cell r="AO525">
            <v>1</v>
          </cell>
          <cell r="AQ525">
            <v>3</v>
          </cell>
          <cell r="AR525">
            <v>3</v>
          </cell>
          <cell r="AS525">
            <v>45380.75</v>
          </cell>
          <cell r="AT525" t="str">
            <v>Horaire</v>
          </cell>
          <cell r="AU525">
            <v>3.3210000000000002</v>
          </cell>
          <cell r="AV525" t="str">
            <v>17</v>
          </cell>
          <cell r="AW525" t="str">
            <v>00100</v>
          </cell>
          <cell r="AX525" t="str">
            <v>00003020085</v>
          </cell>
          <cell r="AY525" t="str">
            <v>24</v>
          </cell>
          <cell r="AZ525" t="str">
            <v>LA POSTE</v>
          </cell>
          <cell r="BA525" t="str">
            <v>17001000000302008524</v>
          </cell>
          <cell r="BB525">
            <v>20</v>
          </cell>
          <cell r="BC525" t="str">
            <v>31 RUE 4280 CITE EL FEHRI</v>
          </cell>
          <cell r="BD525" t="str">
            <v>El Agba</v>
          </cell>
          <cell r="BE525">
            <v>2011</v>
          </cell>
          <cell r="BF525">
            <v>45013</v>
          </cell>
          <cell r="BG525">
            <v>54118079</v>
          </cell>
          <cell r="BH525">
            <v>50999362</v>
          </cell>
          <cell r="BJ525" t="str">
            <v>EL AGBA 1</v>
          </cell>
          <cell r="BK525" t="str">
            <v>A-P6 AV</v>
          </cell>
          <cell r="BL525" t="str">
            <v>1.3</v>
          </cell>
          <cell r="BN525" t="str">
            <v>17001000000302008524</v>
          </cell>
          <cell r="BO525" t="str">
            <v>GHARBI OLFA</v>
          </cell>
          <cell r="BP525">
            <v>524</v>
          </cell>
          <cell r="BR525">
            <v>524</v>
          </cell>
          <cell r="BT525">
            <v>641</v>
          </cell>
          <cell r="BU525" t="str">
            <v>si</v>
          </cell>
          <cell r="BV525" t="str">
            <v>139 B SA</v>
          </cell>
        </row>
        <row r="526">
          <cell r="B526">
            <v>525</v>
          </cell>
          <cell r="C526" t="str">
            <v>Mlle</v>
          </cell>
          <cell r="D526" t="str">
            <v>HKIRI TAJA</v>
          </cell>
          <cell r="E526" t="str">
            <v>SAGE Tunisia</v>
          </cell>
          <cell r="F526" t="str">
            <v>PRODUCTION</v>
          </cell>
          <cell r="G526" t="str">
            <v>Contrôle Qualité</v>
          </cell>
          <cell r="H526" t="str">
            <v>P6 AV</v>
          </cell>
          <cell r="I526" t="str">
            <v>Issam Ouni</v>
          </cell>
          <cell r="J526" t="str">
            <v>B</v>
          </cell>
          <cell r="K526" t="str">
            <v>INDIRECTS</v>
          </cell>
          <cell r="L526" t="str">
            <v>Variable cost at standard</v>
          </cell>
          <cell r="M526" t="str">
            <v>Contrôleur Qualité</v>
          </cell>
          <cell r="N526">
            <v>44285</v>
          </cell>
          <cell r="O526" t="str">
            <v/>
          </cell>
          <cell r="P526">
            <v>-6</v>
          </cell>
          <cell r="T526" t="str">
            <v>CDD</v>
          </cell>
          <cell r="U526" t="str">
            <v>Contractuel</v>
          </cell>
          <cell r="V526">
            <v>45689</v>
          </cell>
          <cell r="W526">
            <v>45716</v>
          </cell>
          <cell r="Z526">
            <v>44285</v>
          </cell>
          <cell r="AA526">
            <v>3</v>
          </cell>
          <cell r="AB526">
            <v>2021</v>
          </cell>
          <cell r="AC526">
            <v>2025</v>
          </cell>
          <cell r="AD526">
            <v>3.9333333333333331</v>
          </cell>
          <cell r="AE526" t="str">
            <v>&lt; 4</v>
          </cell>
          <cell r="AF526">
            <v>34028</v>
          </cell>
          <cell r="AG526">
            <v>32.038356164383565</v>
          </cell>
          <cell r="AH526" t="str">
            <v>&gt;25&lt; 35</v>
          </cell>
          <cell r="AI526">
            <v>17180488</v>
          </cell>
          <cell r="AJ526" t="str">
            <v>02</v>
          </cell>
          <cell r="AK526" t="str">
            <v>09194819</v>
          </cell>
          <cell r="AL526">
            <v>41509</v>
          </cell>
          <cell r="AM526" t="str">
            <v>FEMME</v>
          </cell>
          <cell r="AN526" t="str">
            <v>Célibataire</v>
          </cell>
          <cell r="AQ526">
            <v>3</v>
          </cell>
          <cell r="AR526">
            <v>3</v>
          </cell>
          <cell r="AS526">
            <v>45380.75</v>
          </cell>
          <cell r="AT526" t="str">
            <v>Horaire</v>
          </cell>
          <cell r="AU526">
            <v>3.3210000000000002</v>
          </cell>
          <cell r="AV526" t="str">
            <v>17</v>
          </cell>
          <cell r="AW526" t="str">
            <v>00100</v>
          </cell>
          <cell r="AX526" t="str">
            <v>00002699141</v>
          </cell>
          <cell r="AY526" t="str">
            <v>34</v>
          </cell>
          <cell r="AZ526" t="str">
            <v>LA POSTE</v>
          </cell>
          <cell r="BA526" t="str">
            <v>17001000000269914134</v>
          </cell>
          <cell r="BB526">
            <v>20</v>
          </cell>
          <cell r="BC526" t="str">
            <v>RUE EL OULOUM SANHEJA</v>
          </cell>
          <cell r="BD526" t="str">
            <v>MANOUBA</v>
          </cell>
          <cell r="BE526">
            <v>2021</v>
          </cell>
          <cell r="BG526">
            <v>25405955</v>
          </cell>
          <cell r="BH526">
            <v>53599778</v>
          </cell>
          <cell r="BJ526" t="str">
            <v>SANHEJA</v>
          </cell>
          <cell r="BK526" t="str">
            <v>B-P6 AV</v>
          </cell>
          <cell r="BL526" t="str">
            <v>1.3</v>
          </cell>
          <cell r="BN526" t="str">
            <v>17001000000269914134</v>
          </cell>
          <cell r="BO526" t="str">
            <v>HKIRI TAJA</v>
          </cell>
          <cell r="BP526">
            <v>525</v>
          </cell>
          <cell r="BR526">
            <v>525</v>
          </cell>
          <cell r="BT526">
            <v>319</v>
          </cell>
          <cell r="BU526" t="str">
            <v>si</v>
          </cell>
          <cell r="BV526" t="str">
            <v>P6 AV A SA</v>
          </cell>
        </row>
        <row r="527">
          <cell r="B527">
            <v>526</v>
          </cell>
          <cell r="C527" t="str">
            <v>Mlle</v>
          </cell>
          <cell r="D527" t="str">
            <v>NAMOUCHI SAFA</v>
          </cell>
          <cell r="E527" t="str">
            <v>SAGE Tunisia</v>
          </cell>
          <cell r="F527" t="str">
            <v>PRODUCTION</v>
          </cell>
          <cell r="G527" t="str">
            <v>Contrôle Qualité</v>
          </cell>
          <cell r="H527">
            <v>560</v>
          </cell>
          <cell r="I527" t="str">
            <v>Mabrourk Ben Moussa</v>
          </cell>
          <cell r="J527" t="str">
            <v>A</v>
          </cell>
          <cell r="K527" t="str">
            <v>INDIRECTS</v>
          </cell>
          <cell r="L527" t="str">
            <v>Variable cost at standard</v>
          </cell>
          <cell r="M527" t="str">
            <v>Contrôleur Qualité</v>
          </cell>
          <cell r="N527">
            <v>44286</v>
          </cell>
          <cell r="O527" t="str">
            <v/>
          </cell>
          <cell r="P527">
            <v>-6</v>
          </cell>
          <cell r="T527" t="str">
            <v>CDD</v>
          </cell>
          <cell r="U527" t="str">
            <v>Contractuel</v>
          </cell>
          <cell r="V527">
            <v>45689</v>
          </cell>
          <cell r="W527">
            <v>45716</v>
          </cell>
          <cell r="X527">
            <v>44287</v>
          </cell>
          <cell r="Y527">
            <v>44651</v>
          </cell>
          <cell r="AA527">
            <v>3</v>
          </cell>
          <cell r="AB527">
            <v>2021</v>
          </cell>
          <cell r="AC527">
            <v>2025</v>
          </cell>
          <cell r="AD527">
            <v>3.9333333333333331</v>
          </cell>
          <cell r="AE527" t="str">
            <v>&lt; 4</v>
          </cell>
          <cell r="AF527">
            <v>34915</v>
          </cell>
          <cell r="AG527">
            <v>29.608219178082191</v>
          </cell>
          <cell r="AH527" t="str">
            <v>&gt;25&lt; 35</v>
          </cell>
          <cell r="AI527">
            <v>17054296</v>
          </cell>
          <cell r="AJ527" t="str">
            <v>01</v>
          </cell>
          <cell r="AK527">
            <v>11654823</v>
          </cell>
          <cell r="AL527">
            <v>42031</v>
          </cell>
          <cell r="AM527" t="str">
            <v>FEMME</v>
          </cell>
          <cell r="AN527" t="str">
            <v>Célibataire</v>
          </cell>
          <cell r="AQ527">
            <v>3</v>
          </cell>
          <cell r="AR527">
            <v>3</v>
          </cell>
          <cell r="AS527">
            <v>45381.75</v>
          </cell>
          <cell r="AT527" t="str">
            <v>Horaire</v>
          </cell>
          <cell r="AU527">
            <v>3.3210000000000002</v>
          </cell>
          <cell r="AV527" t="str">
            <v>04</v>
          </cell>
          <cell r="AW527" t="str">
            <v>00400</v>
          </cell>
          <cell r="AX527" t="str">
            <v>50072951791</v>
          </cell>
          <cell r="AY527" t="str">
            <v>91</v>
          </cell>
          <cell r="AZ527" t="str">
            <v>ATTIJARI BANK</v>
          </cell>
          <cell r="BA527" t="str">
            <v>04004005007295179191</v>
          </cell>
          <cell r="BB527">
            <v>20</v>
          </cell>
          <cell r="BC527" t="str">
            <v>13 RUE 4267 AGBA</v>
          </cell>
          <cell r="BD527" t="str">
            <v>TUNIS</v>
          </cell>
          <cell r="BG527">
            <v>53161091</v>
          </cell>
          <cell r="BH527">
            <v>54853259</v>
          </cell>
          <cell r="BJ527" t="str">
            <v>OUED GUERIANA AGBA</v>
          </cell>
          <cell r="BK527" t="str">
            <v>A-560</v>
          </cell>
          <cell r="BL527" t="str">
            <v>1.3</v>
          </cell>
          <cell r="BN527" t="str">
            <v>04004005007295179191</v>
          </cell>
          <cell r="BO527" t="str">
            <v>NAMOUCHI SAFA</v>
          </cell>
          <cell r="BP527">
            <v>526</v>
          </cell>
          <cell r="BR527">
            <v>526</v>
          </cell>
          <cell r="BT527">
            <v>844</v>
          </cell>
          <cell r="BU527" t="str">
            <v>si</v>
          </cell>
          <cell r="BV527" t="str">
            <v>560 A SA</v>
          </cell>
        </row>
        <row r="528">
          <cell r="B528">
            <v>527</v>
          </cell>
          <cell r="C528" t="str">
            <v>Mlle</v>
          </cell>
          <cell r="D528" t="str">
            <v>BOUMAIZA MARWA</v>
          </cell>
          <cell r="E528" t="str">
            <v>SAGE Tunisia</v>
          </cell>
          <cell r="F528" t="str">
            <v>PRODUCTION</v>
          </cell>
          <cell r="G528" t="str">
            <v>Couturière</v>
          </cell>
          <cell r="H528">
            <v>520</v>
          </cell>
          <cell r="J528" t="str">
            <v>A</v>
          </cell>
          <cell r="K528" t="str">
            <v>DIRECTS</v>
          </cell>
          <cell r="L528" t="str">
            <v>Variable cost at standard</v>
          </cell>
          <cell r="M528" t="str">
            <v>OUVRIERE SPECIALISE</v>
          </cell>
          <cell r="N528">
            <v>44287</v>
          </cell>
          <cell r="O528" t="str">
            <v/>
          </cell>
          <cell r="P528">
            <v>-1130</v>
          </cell>
          <cell r="Q528">
            <v>44581</v>
          </cell>
          <cell r="R528" t="str">
            <v xml:space="preserve">abandon de poste </v>
          </cell>
          <cell r="T528" t="str">
            <v>CDD</v>
          </cell>
          <cell r="U528" t="str">
            <v>Contractuel</v>
          </cell>
          <cell r="V528">
            <v>44531</v>
          </cell>
          <cell r="W528">
            <v>44592</v>
          </cell>
          <cell r="Z528">
            <v>44287</v>
          </cell>
          <cell r="AA528">
            <v>4</v>
          </cell>
          <cell r="AB528">
            <v>2021</v>
          </cell>
          <cell r="AC528">
            <v>2025</v>
          </cell>
          <cell r="AD528">
            <v>3.9305555555555554</v>
          </cell>
          <cell r="AE528" t="str">
            <v>&lt; 4</v>
          </cell>
          <cell r="AF528">
            <v>36176</v>
          </cell>
          <cell r="AG528">
            <v>26.153424657534245</v>
          </cell>
          <cell r="AH528" t="str">
            <v>&gt;25&lt; 35</v>
          </cell>
          <cell r="AI528">
            <v>17181508</v>
          </cell>
          <cell r="AJ528" t="str">
            <v>06</v>
          </cell>
          <cell r="AK528">
            <v>13011982</v>
          </cell>
          <cell r="AL528">
            <v>41946</v>
          </cell>
          <cell r="AM528" t="str">
            <v>FEMME</v>
          </cell>
          <cell r="AN528" t="str">
            <v>Célibataire</v>
          </cell>
          <cell r="AQ528">
            <v>3</v>
          </cell>
          <cell r="AR528">
            <v>1</v>
          </cell>
          <cell r="AS528">
            <v>44652.25</v>
          </cell>
          <cell r="AT528" t="str">
            <v>Horaire</v>
          </cell>
          <cell r="AU528">
            <v>3.1930000000000001</v>
          </cell>
          <cell r="AV528" t="str">
            <v>17</v>
          </cell>
          <cell r="AW528" t="str">
            <v>00100</v>
          </cell>
          <cell r="AX528" t="str">
            <v>00002575623</v>
          </cell>
          <cell r="AY528" t="str">
            <v>48</v>
          </cell>
          <cell r="AZ528" t="str">
            <v>LA POSTE</v>
          </cell>
          <cell r="BA528" t="str">
            <v>17001000000257562348</v>
          </cell>
          <cell r="BB528">
            <v>20</v>
          </cell>
          <cell r="BC528" t="str">
            <v>17 RUE 4692 ZAHROUNI</v>
          </cell>
          <cell r="BD528" t="str">
            <v>TUNIS</v>
          </cell>
          <cell r="BG528">
            <v>46591957</v>
          </cell>
          <cell r="BH528">
            <v>26046190</v>
          </cell>
          <cell r="BJ528" t="str">
            <v>FERKA 17</v>
          </cell>
          <cell r="BK528" t="str">
            <v>A-520</v>
          </cell>
          <cell r="BN528" t="str">
            <v>17001000000257562348</v>
          </cell>
          <cell r="BO528" t="str">
            <v>BOUMAIZA MARWA</v>
          </cell>
          <cell r="BP528">
            <v>527</v>
          </cell>
          <cell r="BU528" t="str">
            <v>Non-Actif</v>
          </cell>
        </row>
        <row r="529">
          <cell r="B529">
            <v>528</v>
          </cell>
          <cell r="C529" t="str">
            <v>Madame</v>
          </cell>
          <cell r="D529" t="str">
            <v>DERBEL OLFA</v>
          </cell>
          <cell r="E529" t="str">
            <v>SAGE Tunisia</v>
          </cell>
          <cell r="F529" t="str">
            <v>PRODUCTION</v>
          </cell>
          <cell r="G529" t="str">
            <v>Couturière</v>
          </cell>
          <cell r="H529">
            <v>520</v>
          </cell>
          <cell r="I529" t="str">
            <v>Mabrourk Ben Moussa</v>
          </cell>
          <cell r="J529" t="str">
            <v>A</v>
          </cell>
          <cell r="K529" t="str">
            <v>DIRECTS</v>
          </cell>
          <cell r="L529" t="str">
            <v>Variable cost at standard</v>
          </cell>
          <cell r="M529" t="str">
            <v>OUVRIERE SPECIALISE</v>
          </cell>
          <cell r="N529">
            <v>44287</v>
          </cell>
          <cell r="O529" t="str">
            <v/>
          </cell>
          <cell r="P529">
            <v>-6</v>
          </cell>
          <cell r="T529" t="str">
            <v>CDD</v>
          </cell>
          <cell r="U529" t="str">
            <v>Contractuel</v>
          </cell>
          <cell r="V529">
            <v>45689</v>
          </cell>
          <cell r="W529">
            <v>45716</v>
          </cell>
          <cell r="Z529">
            <v>44287</v>
          </cell>
          <cell r="AA529">
            <v>4</v>
          </cell>
          <cell r="AB529">
            <v>2021</v>
          </cell>
          <cell r="AC529">
            <v>2025</v>
          </cell>
          <cell r="AD529">
            <v>3.9305555555555554</v>
          </cell>
          <cell r="AE529" t="str">
            <v>&lt; 4</v>
          </cell>
          <cell r="AF529">
            <v>29404</v>
          </cell>
          <cell r="AG529">
            <v>44.706849315068496</v>
          </cell>
          <cell r="AH529" t="str">
            <v>&gt;35&lt; 45</v>
          </cell>
          <cell r="AI529">
            <v>12212874</v>
          </cell>
          <cell r="AJ529" t="str">
            <v>00</v>
          </cell>
          <cell r="AK529" t="str">
            <v>07095536</v>
          </cell>
          <cell r="AL529">
            <v>36780</v>
          </cell>
          <cell r="AM529" t="str">
            <v>FEMME</v>
          </cell>
          <cell r="AN529" t="str">
            <v>Marié(e)</v>
          </cell>
          <cell r="AO529">
            <v>2</v>
          </cell>
          <cell r="AQ529">
            <v>3</v>
          </cell>
          <cell r="AR529">
            <v>3</v>
          </cell>
          <cell r="AS529">
            <v>45382.75</v>
          </cell>
          <cell r="AT529" t="str">
            <v>Horaire</v>
          </cell>
          <cell r="AU529">
            <v>3.3159999999999998</v>
          </cell>
          <cell r="AV529" t="str">
            <v>17</v>
          </cell>
          <cell r="AW529" t="str">
            <v>00100</v>
          </cell>
          <cell r="AX529" t="str">
            <v>00002624735</v>
          </cell>
          <cell r="AY529" t="str">
            <v>55</v>
          </cell>
          <cell r="AZ529" t="str">
            <v>LA POSTE</v>
          </cell>
          <cell r="BA529" t="str">
            <v>17001000000262473555</v>
          </cell>
          <cell r="BB529">
            <v>20</v>
          </cell>
          <cell r="BC529" t="str">
            <v>3 RUE GABES CITE LES JARDINS</v>
          </cell>
          <cell r="BD529" t="str">
            <v>MORNAG</v>
          </cell>
          <cell r="BE529">
            <v>2090</v>
          </cell>
          <cell r="BG529">
            <v>24543922</v>
          </cell>
          <cell r="BH529">
            <v>93211937</v>
          </cell>
          <cell r="BJ529" t="str">
            <v>MORNAG</v>
          </cell>
          <cell r="BK529" t="str">
            <v>A-520</v>
          </cell>
          <cell r="BL529" t="str">
            <v>2.1</v>
          </cell>
          <cell r="BN529" t="str">
            <v>17001000000262473555</v>
          </cell>
          <cell r="BO529" t="str">
            <v>DERBEL OLFA</v>
          </cell>
          <cell r="BP529">
            <v>528</v>
          </cell>
          <cell r="BR529">
            <v>528</v>
          </cell>
          <cell r="BT529">
            <v>891</v>
          </cell>
          <cell r="BU529" t="str">
            <v>si</v>
          </cell>
          <cell r="BV529" t="str">
            <v>520 A SA</v>
          </cell>
        </row>
        <row r="530">
          <cell r="B530">
            <v>529</v>
          </cell>
          <cell r="C530" t="str">
            <v>Madame</v>
          </cell>
          <cell r="D530" t="str">
            <v>OUSJI SIHEM</v>
          </cell>
          <cell r="E530" t="str">
            <v>SAGE Tunisia</v>
          </cell>
          <cell r="F530" t="str">
            <v>PRODUCTION</v>
          </cell>
          <cell r="G530" t="str">
            <v>Couturière</v>
          </cell>
          <cell r="H530">
            <v>520</v>
          </cell>
          <cell r="I530" t="str">
            <v>Mabrourk Ben Moussa</v>
          </cell>
          <cell r="J530" t="str">
            <v>A</v>
          </cell>
          <cell r="K530" t="str">
            <v>DIRECTS</v>
          </cell>
          <cell r="L530" t="str">
            <v>Variable cost at standard</v>
          </cell>
          <cell r="M530" t="str">
            <v>OUVRIERE SPECIALISE</v>
          </cell>
          <cell r="N530">
            <v>44287</v>
          </cell>
          <cell r="O530" t="str">
            <v/>
          </cell>
          <cell r="P530">
            <v>-6</v>
          </cell>
          <cell r="T530" t="str">
            <v>CDD</v>
          </cell>
          <cell r="U530" t="str">
            <v>Contractuel</v>
          </cell>
          <cell r="V530">
            <v>45689</v>
          </cell>
          <cell r="W530">
            <v>45716</v>
          </cell>
          <cell r="Z530">
            <v>44287</v>
          </cell>
          <cell r="AA530">
            <v>4</v>
          </cell>
          <cell r="AB530">
            <v>2021</v>
          </cell>
          <cell r="AC530">
            <v>2025</v>
          </cell>
          <cell r="AD530">
            <v>3.9305555555555554</v>
          </cell>
          <cell r="AE530" t="str">
            <v>&lt; 4</v>
          </cell>
          <cell r="AF530">
            <v>29457</v>
          </cell>
          <cell r="AG530">
            <v>44.561643835616437</v>
          </cell>
          <cell r="AH530" t="str">
            <v>&gt;35&lt; 45</v>
          </cell>
          <cell r="AI530">
            <v>16338469</v>
          </cell>
          <cell r="AJ530" t="str">
            <v>00</v>
          </cell>
          <cell r="AK530" t="str">
            <v>07349803</v>
          </cell>
          <cell r="AL530">
            <v>36613</v>
          </cell>
          <cell r="AM530" t="str">
            <v>FEMME</v>
          </cell>
          <cell r="AN530" t="str">
            <v>Marié(e)</v>
          </cell>
          <cell r="AO530">
            <v>3</v>
          </cell>
          <cell r="AQ530">
            <v>3</v>
          </cell>
          <cell r="AR530">
            <v>3</v>
          </cell>
          <cell r="AS530">
            <v>45382.75</v>
          </cell>
          <cell r="AT530" t="str">
            <v>Horaire</v>
          </cell>
          <cell r="AU530">
            <v>3.3159999999999998</v>
          </cell>
          <cell r="AV530" t="str">
            <v>12</v>
          </cell>
          <cell r="AW530" t="str">
            <v>05500</v>
          </cell>
          <cell r="AX530" t="str">
            <v>00002388488</v>
          </cell>
          <cell r="AY530" t="str">
            <v>69</v>
          </cell>
          <cell r="AZ530" t="str">
            <v>UIB</v>
          </cell>
          <cell r="BA530" t="str">
            <v>12055000000238848869</v>
          </cell>
          <cell r="BB530">
            <v>20</v>
          </cell>
          <cell r="BC530" t="str">
            <v>RUE DE L'EVACUATION CITE ENNASR</v>
          </cell>
          <cell r="BD530" t="str">
            <v>MORNAGUIA</v>
          </cell>
          <cell r="BE530">
            <v>2093</v>
          </cell>
          <cell r="BG530">
            <v>20858927</v>
          </cell>
          <cell r="BH530">
            <v>52137675</v>
          </cell>
          <cell r="BJ530" t="str">
            <v>MORNAGUIA</v>
          </cell>
          <cell r="BK530" t="str">
            <v>A-520</v>
          </cell>
          <cell r="BL530" t="str">
            <v>2.1</v>
          </cell>
          <cell r="BN530" t="str">
            <v>12055000000238848869</v>
          </cell>
          <cell r="BO530" t="str">
            <v>OUSJI SIHEM</v>
          </cell>
          <cell r="BP530">
            <v>529</v>
          </cell>
          <cell r="BR530">
            <v>529</v>
          </cell>
          <cell r="BT530">
            <v>892</v>
          </cell>
          <cell r="BU530" t="str">
            <v>si</v>
          </cell>
          <cell r="BV530" t="str">
            <v>520 A SA</v>
          </cell>
        </row>
        <row r="531">
          <cell r="B531">
            <v>530</v>
          </cell>
          <cell r="C531" t="str">
            <v>Madame</v>
          </cell>
          <cell r="D531" t="str">
            <v>BELHECHMI ZOUHAIRA</v>
          </cell>
          <cell r="E531" t="str">
            <v>SAGE Tunisia</v>
          </cell>
          <cell r="F531" t="str">
            <v>PRODUCTION</v>
          </cell>
          <cell r="G531" t="str">
            <v>Couturière</v>
          </cell>
          <cell r="H531" t="str">
            <v>P6 AV</v>
          </cell>
          <cell r="I531" t="str">
            <v>Anis Sbouri</v>
          </cell>
          <cell r="J531" t="str">
            <v>A</v>
          </cell>
          <cell r="K531" t="str">
            <v>DIRECTS</v>
          </cell>
          <cell r="L531" t="str">
            <v>Variable cost at standard</v>
          </cell>
          <cell r="M531" t="str">
            <v>OUVRIERE SPECIALISE</v>
          </cell>
          <cell r="N531">
            <v>44287</v>
          </cell>
          <cell r="O531" t="str">
            <v/>
          </cell>
          <cell r="P531">
            <v>-6</v>
          </cell>
          <cell r="T531" t="str">
            <v>CDD</v>
          </cell>
          <cell r="U531" t="str">
            <v>Contractuel</v>
          </cell>
          <cell r="V531">
            <v>45689</v>
          </cell>
          <cell r="W531">
            <v>45716</v>
          </cell>
          <cell r="Z531">
            <v>44287</v>
          </cell>
          <cell r="AA531">
            <v>4</v>
          </cell>
          <cell r="AB531">
            <v>2021</v>
          </cell>
          <cell r="AC531">
            <v>2025</v>
          </cell>
          <cell r="AD531">
            <v>3.9305555555555554</v>
          </cell>
          <cell r="AE531" t="str">
            <v>&lt; 4</v>
          </cell>
          <cell r="AF531">
            <v>27828</v>
          </cell>
          <cell r="AG531">
            <v>49.024657534246572</v>
          </cell>
          <cell r="AH531" t="str">
            <v>&gt;45&lt; 55</v>
          </cell>
          <cell r="AI531">
            <v>12513703</v>
          </cell>
          <cell r="AJ531" t="str">
            <v>08</v>
          </cell>
          <cell r="AK531" t="str">
            <v>08010252</v>
          </cell>
          <cell r="AL531">
            <v>41895</v>
          </cell>
          <cell r="AM531" t="str">
            <v>FEMME</v>
          </cell>
          <cell r="AN531" t="str">
            <v>Célibataire</v>
          </cell>
          <cell r="AQ531">
            <v>3</v>
          </cell>
          <cell r="AR531">
            <v>3</v>
          </cell>
          <cell r="AS531">
            <v>45382.75</v>
          </cell>
          <cell r="AT531" t="str">
            <v>Horaire</v>
          </cell>
          <cell r="AU531">
            <v>3.3159999999999998</v>
          </cell>
          <cell r="AV531" t="str">
            <v>17</v>
          </cell>
          <cell r="AW531" t="str">
            <v>00100</v>
          </cell>
          <cell r="AX531" t="str">
            <v>00003020365</v>
          </cell>
          <cell r="AY531" t="str">
            <v>57</v>
          </cell>
          <cell r="AZ531" t="str">
            <v>LA POSTE</v>
          </cell>
          <cell r="BA531" t="str">
            <v>17001000000302036557</v>
          </cell>
          <cell r="BB531">
            <v>20</v>
          </cell>
          <cell r="BC531" t="str">
            <v>14 RUE 42357 AGBA</v>
          </cell>
          <cell r="BD531" t="str">
            <v>TUNIS</v>
          </cell>
          <cell r="BG531">
            <v>95549562</v>
          </cell>
          <cell r="BH531">
            <v>95410743</v>
          </cell>
          <cell r="BJ531" t="str">
            <v>EL AGBA 2</v>
          </cell>
          <cell r="BK531" t="str">
            <v>A-P6 AV</v>
          </cell>
          <cell r="BL531" t="str">
            <v>1.2</v>
          </cell>
          <cell r="BN531" t="str">
            <v>17001000000302036557</v>
          </cell>
          <cell r="BO531" t="str">
            <v>BELHECHMI ZOUHAIRA</v>
          </cell>
          <cell r="BP531">
            <v>530</v>
          </cell>
          <cell r="BR531">
            <v>530</v>
          </cell>
          <cell r="BT531">
            <v>893</v>
          </cell>
          <cell r="BU531" t="str">
            <v>si</v>
          </cell>
          <cell r="BV531" t="str">
            <v>520 A SA</v>
          </cell>
        </row>
        <row r="532">
          <cell r="B532">
            <v>531</v>
          </cell>
          <cell r="C532" t="str">
            <v>Mlle</v>
          </cell>
          <cell r="D532" t="str">
            <v>TABOUBI DHEKRA</v>
          </cell>
          <cell r="E532" t="str">
            <v>SAGE Tunisia</v>
          </cell>
          <cell r="F532" t="str">
            <v>PRODUCTION</v>
          </cell>
          <cell r="G532" t="str">
            <v>Alimentatrice</v>
          </cell>
          <cell r="H532" t="str">
            <v>Panda</v>
          </cell>
          <cell r="I532" t="str">
            <v>FAWZI SENDESNI</v>
          </cell>
          <cell r="J532" t="str">
            <v>B</v>
          </cell>
          <cell r="K532" t="str">
            <v>DIRECTS</v>
          </cell>
          <cell r="L532" t="str">
            <v>Variable cost at standard</v>
          </cell>
          <cell r="M532" t="str">
            <v>OUVRIERE SPECIALISE</v>
          </cell>
          <cell r="N532">
            <v>44287</v>
          </cell>
          <cell r="O532" t="str">
            <v/>
          </cell>
          <cell r="P532">
            <v>-6</v>
          </cell>
          <cell r="T532" t="str">
            <v>CDD</v>
          </cell>
          <cell r="U532" t="str">
            <v>Contractuel</v>
          </cell>
          <cell r="V532">
            <v>45689</v>
          </cell>
          <cell r="W532">
            <v>45716</v>
          </cell>
          <cell r="Z532">
            <v>44287</v>
          </cell>
          <cell r="AA532">
            <v>4</v>
          </cell>
          <cell r="AB532">
            <v>2021</v>
          </cell>
          <cell r="AC532">
            <v>2025</v>
          </cell>
          <cell r="AD532">
            <v>3.9305555555555554</v>
          </cell>
          <cell r="AE532" t="str">
            <v>&lt; 4</v>
          </cell>
          <cell r="AF532">
            <v>32072</v>
          </cell>
          <cell r="AG532">
            <v>37.397260273972606</v>
          </cell>
          <cell r="AH532" t="str">
            <v>&gt;35&lt; 45</v>
          </cell>
          <cell r="AI532">
            <v>16069281</v>
          </cell>
          <cell r="AJ532" t="str">
            <v>07</v>
          </cell>
          <cell r="AK532" t="str">
            <v>09156853</v>
          </cell>
          <cell r="AL532">
            <v>38391</v>
          </cell>
          <cell r="AM532" t="str">
            <v>FEMME</v>
          </cell>
          <cell r="AN532" t="str">
            <v>Célibataire</v>
          </cell>
          <cell r="AQ532">
            <v>3</v>
          </cell>
          <cell r="AR532">
            <v>3</v>
          </cell>
          <cell r="AS532">
            <v>45382.75</v>
          </cell>
          <cell r="AT532" t="str">
            <v>Horaire</v>
          </cell>
          <cell r="AU532">
            <v>3.3159999999999998</v>
          </cell>
          <cell r="AV532" t="str">
            <v>17</v>
          </cell>
          <cell r="AW532" t="str">
            <v>00100</v>
          </cell>
          <cell r="AX532" t="str">
            <v>00000184715</v>
          </cell>
          <cell r="AY532" t="str">
            <v>10</v>
          </cell>
          <cell r="AZ532" t="str">
            <v>LA POSTE</v>
          </cell>
          <cell r="BA532" t="str">
            <v>17001000000018471510</v>
          </cell>
          <cell r="BB532">
            <v>20</v>
          </cell>
          <cell r="BC532" t="str">
            <v>32 RUE RAISIN CITE LES ORONGE</v>
          </cell>
          <cell r="BD532" t="str">
            <v>MANOUBA</v>
          </cell>
          <cell r="BE532">
            <v>2010</v>
          </cell>
          <cell r="BG532">
            <v>27963543</v>
          </cell>
          <cell r="BH532">
            <v>52305887</v>
          </cell>
          <cell r="BJ532" t="str">
            <v>MANOUBA</v>
          </cell>
          <cell r="BK532" t="str">
            <v>B-Panda</v>
          </cell>
          <cell r="BL532" t="str">
            <v>1.3</v>
          </cell>
          <cell r="BN532" t="str">
            <v>17001000000018471510</v>
          </cell>
          <cell r="BO532" t="str">
            <v>TABOUBI DHEKRA</v>
          </cell>
          <cell r="BP532">
            <v>531</v>
          </cell>
          <cell r="BR532">
            <v>531</v>
          </cell>
          <cell r="BT532">
            <v>642</v>
          </cell>
          <cell r="BU532" t="str">
            <v>si</v>
          </cell>
          <cell r="BV532" t="str">
            <v>139 B CP</v>
          </cell>
        </row>
        <row r="533">
          <cell r="B533">
            <v>532</v>
          </cell>
          <cell r="C533" t="str">
            <v>Madame</v>
          </cell>
          <cell r="D533" t="str">
            <v>HAOUACHI BAHIA</v>
          </cell>
          <cell r="E533" t="str">
            <v>SAGE Tunisia</v>
          </cell>
          <cell r="F533" t="str">
            <v>PRODUCTION</v>
          </cell>
          <cell r="G533" t="str">
            <v>Couturière</v>
          </cell>
          <cell r="H533" t="str">
            <v>Panda</v>
          </cell>
          <cell r="I533" t="str">
            <v>HASNA NASRAOUI</v>
          </cell>
          <cell r="J533" t="str">
            <v>A</v>
          </cell>
          <cell r="K533" t="str">
            <v>DIRECTS</v>
          </cell>
          <cell r="L533" t="str">
            <v>Variable cost at standard</v>
          </cell>
          <cell r="M533" t="str">
            <v>OUVRIERE SPECIALISE</v>
          </cell>
          <cell r="N533">
            <v>44287</v>
          </cell>
          <cell r="O533" t="str">
            <v/>
          </cell>
          <cell r="P533">
            <v>-6</v>
          </cell>
          <cell r="T533" t="str">
            <v>CDD</v>
          </cell>
          <cell r="U533" t="str">
            <v>Contractuel</v>
          </cell>
          <cell r="V533">
            <v>45689</v>
          </cell>
          <cell r="W533">
            <v>45716</v>
          </cell>
          <cell r="Z533">
            <v>44287</v>
          </cell>
          <cell r="AA533">
            <v>4</v>
          </cell>
          <cell r="AB533">
            <v>2021</v>
          </cell>
          <cell r="AC533">
            <v>2025</v>
          </cell>
          <cell r="AD533">
            <v>3.9305555555555554</v>
          </cell>
          <cell r="AE533" t="str">
            <v>&lt; 4</v>
          </cell>
          <cell r="AF533">
            <v>28724</v>
          </cell>
          <cell r="AG533">
            <v>46.56986301369863</v>
          </cell>
          <cell r="AH533" t="str">
            <v>&gt;45&lt; 55</v>
          </cell>
          <cell r="AI533">
            <v>12440183</v>
          </cell>
          <cell r="AJ533" t="str">
            <v>03</v>
          </cell>
          <cell r="AK533" t="str">
            <v>07083418</v>
          </cell>
          <cell r="AL533">
            <v>36353</v>
          </cell>
          <cell r="AM533" t="str">
            <v>FEMME</v>
          </cell>
          <cell r="AN533" t="str">
            <v>Marié(e)</v>
          </cell>
          <cell r="AO533">
            <v>3</v>
          </cell>
          <cell r="AQ533">
            <v>3</v>
          </cell>
          <cell r="AR533">
            <v>3</v>
          </cell>
          <cell r="AS533">
            <v>45382.75</v>
          </cell>
          <cell r="AT533" t="str">
            <v>Horaire</v>
          </cell>
          <cell r="AU533">
            <v>3.3159999999999998</v>
          </cell>
          <cell r="AV533" t="str">
            <v>17</v>
          </cell>
          <cell r="AW533" t="str">
            <v>00100</v>
          </cell>
          <cell r="AX533" t="str">
            <v>00001396479</v>
          </cell>
          <cell r="AY533" t="str">
            <v>84</v>
          </cell>
          <cell r="AZ533" t="str">
            <v>LA POSTE</v>
          </cell>
          <cell r="BA533" t="str">
            <v>17001000000139647984</v>
          </cell>
          <cell r="BB533">
            <v>20</v>
          </cell>
          <cell r="BC533" t="str">
            <v>1 RUE BOUTHADI OUARDIA 5</v>
          </cell>
          <cell r="BD533" t="str">
            <v>TUNIS</v>
          </cell>
          <cell r="BE533">
            <v>1009</v>
          </cell>
          <cell r="BG533">
            <v>94043370</v>
          </cell>
          <cell r="BH533">
            <v>54999487</v>
          </cell>
          <cell r="BJ533" t="str">
            <v>Arrêt 24</v>
          </cell>
          <cell r="BK533" t="str">
            <v>A-Panda</v>
          </cell>
          <cell r="BL533" t="str">
            <v>1.3</v>
          </cell>
          <cell r="BN533" t="str">
            <v>17001000000139647984</v>
          </cell>
          <cell r="BO533" t="str">
            <v>HAOUACHI BAHIA</v>
          </cell>
          <cell r="BP533">
            <v>532</v>
          </cell>
          <cell r="BR533">
            <v>532</v>
          </cell>
          <cell r="BT533">
            <v>724</v>
          </cell>
          <cell r="BU533" t="str">
            <v>si</v>
          </cell>
          <cell r="BV533" t="str">
            <v>139 A SA</v>
          </cell>
        </row>
        <row r="534">
          <cell r="B534">
            <v>533</v>
          </cell>
          <cell r="C534" t="str">
            <v>Mlle</v>
          </cell>
          <cell r="D534" t="str">
            <v>SAADI KHOULOUD</v>
          </cell>
          <cell r="E534" t="str">
            <v>SAGE Tunisia</v>
          </cell>
          <cell r="F534" t="str">
            <v>PRODUCTION</v>
          </cell>
          <cell r="G534" t="str">
            <v>Couturière</v>
          </cell>
          <cell r="H534">
            <v>560</v>
          </cell>
          <cell r="I534" t="str">
            <v>Mabrourk Ben Moussa</v>
          </cell>
          <cell r="J534" t="str">
            <v>A</v>
          </cell>
          <cell r="K534" t="str">
            <v>DIRECTS</v>
          </cell>
          <cell r="L534" t="str">
            <v>Variable cost at standard</v>
          </cell>
          <cell r="M534" t="str">
            <v>OUVRIERE SPECIALISE</v>
          </cell>
          <cell r="N534">
            <v>44287</v>
          </cell>
          <cell r="O534" t="str">
            <v/>
          </cell>
          <cell r="P534">
            <v>-6</v>
          </cell>
          <cell r="T534" t="str">
            <v>CDD</v>
          </cell>
          <cell r="U534" t="str">
            <v>Contractuel</v>
          </cell>
          <cell r="V534">
            <v>45689</v>
          </cell>
          <cell r="W534">
            <v>45716</v>
          </cell>
          <cell r="Z534">
            <v>44287</v>
          </cell>
          <cell r="AA534">
            <v>4</v>
          </cell>
          <cell r="AB534">
            <v>2021</v>
          </cell>
          <cell r="AC534">
            <v>2025</v>
          </cell>
          <cell r="AD534">
            <v>3.9305555555555554</v>
          </cell>
          <cell r="AE534" t="str">
            <v>&lt; 4</v>
          </cell>
          <cell r="AF534">
            <v>35269</v>
          </cell>
          <cell r="AG534">
            <v>28.638356164383563</v>
          </cell>
          <cell r="AH534" t="str">
            <v>&gt;25&lt; 35</v>
          </cell>
          <cell r="AI534">
            <v>17461254</v>
          </cell>
          <cell r="AJ534" t="str">
            <v>08</v>
          </cell>
          <cell r="AK534">
            <v>13008862</v>
          </cell>
          <cell r="AL534">
            <v>41681</v>
          </cell>
          <cell r="AM534" t="str">
            <v>FEMME</v>
          </cell>
          <cell r="AN534" t="str">
            <v>Célibataire</v>
          </cell>
          <cell r="AQ534">
            <v>3</v>
          </cell>
          <cell r="AR534">
            <v>3</v>
          </cell>
          <cell r="AS534">
            <v>45382.75</v>
          </cell>
          <cell r="AT534" t="str">
            <v>Horaire</v>
          </cell>
          <cell r="AU534">
            <v>3.3159999999999998</v>
          </cell>
          <cell r="AV534" t="str">
            <v>04</v>
          </cell>
          <cell r="AW534" t="str">
            <v>05313</v>
          </cell>
          <cell r="AX534" t="str">
            <v>80073266553</v>
          </cell>
          <cell r="AY534" t="str">
            <v>72</v>
          </cell>
          <cell r="AZ534" t="str">
            <v>ATTIJARI BANK</v>
          </cell>
          <cell r="BA534" t="str">
            <v>04053138007326655372</v>
          </cell>
          <cell r="BB534">
            <v>20</v>
          </cell>
          <cell r="BC534" t="str">
            <v>21 RUE 4692 ZAHROUNI</v>
          </cell>
          <cell r="BD534" t="str">
            <v>TUNIS</v>
          </cell>
          <cell r="BG534">
            <v>56701677</v>
          </cell>
          <cell r="BH534">
            <v>95368997</v>
          </cell>
          <cell r="BJ534" t="str">
            <v>FERKA 17</v>
          </cell>
          <cell r="BK534" t="str">
            <v>A-560</v>
          </cell>
          <cell r="BL534" t="str">
            <v>1.1</v>
          </cell>
          <cell r="BN534" t="str">
            <v>04053138007326655372</v>
          </cell>
          <cell r="BO534" t="str">
            <v>SAADI KHOULOUD</v>
          </cell>
          <cell r="BP534">
            <v>533</v>
          </cell>
          <cell r="BR534">
            <v>533</v>
          </cell>
          <cell r="BT534">
            <v>845</v>
          </cell>
          <cell r="BU534" t="str">
            <v>si</v>
          </cell>
          <cell r="BV534" t="str">
            <v>560 A SP</v>
          </cell>
        </row>
        <row r="535">
          <cell r="B535">
            <v>534</v>
          </cell>
          <cell r="C535" t="str">
            <v>Mlle</v>
          </cell>
          <cell r="D535" t="str">
            <v>DHIB RANIA</v>
          </cell>
          <cell r="E535" t="str">
            <v>SAGE Tunisia</v>
          </cell>
          <cell r="F535" t="str">
            <v>PRODUCTION</v>
          </cell>
          <cell r="G535" t="str">
            <v>Prép CAMPO</v>
          </cell>
          <cell r="H535" t="str">
            <v>P6 AV</v>
          </cell>
          <cell r="I535" t="str">
            <v>MOHAMED MAALAOUI</v>
          </cell>
          <cell r="J535" t="str">
            <v>B</v>
          </cell>
          <cell r="K535" t="str">
            <v>DIRECTS</v>
          </cell>
          <cell r="L535" t="str">
            <v>Variable cost at standard</v>
          </cell>
          <cell r="M535" t="str">
            <v>OUVRIERE SPECIALISE</v>
          </cell>
          <cell r="N535">
            <v>44287</v>
          </cell>
          <cell r="O535" t="str">
            <v/>
          </cell>
          <cell r="P535">
            <v>-6</v>
          </cell>
          <cell r="T535" t="str">
            <v>CDD</v>
          </cell>
          <cell r="U535" t="str">
            <v>Contractuel</v>
          </cell>
          <cell r="V535">
            <v>45689</v>
          </cell>
          <cell r="W535">
            <v>45716</v>
          </cell>
          <cell r="Z535">
            <v>44287</v>
          </cell>
          <cell r="AA535">
            <v>4</v>
          </cell>
          <cell r="AB535">
            <v>2021</v>
          </cell>
          <cell r="AC535">
            <v>2025</v>
          </cell>
          <cell r="AD535">
            <v>3.9305555555555554</v>
          </cell>
          <cell r="AE535" t="str">
            <v>&lt; 4</v>
          </cell>
          <cell r="AF535">
            <v>36243</v>
          </cell>
          <cell r="AG535">
            <v>25.969863013698632</v>
          </cell>
          <cell r="AH535" t="str">
            <v>&gt;25&lt; 35</v>
          </cell>
          <cell r="AI535">
            <v>17461251</v>
          </cell>
          <cell r="AJ535" t="str">
            <v>01</v>
          </cell>
          <cell r="AK535">
            <v>11653720</v>
          </cell>
          <cell r="AL535">
            <v>41932</v>
          </cell>
          <cell r="AM535" t="str">
            <v>FEMME</v>
          </cell>
          <cell r="AN535" t="str">
            <v>Célibataire</v>
          </cell>
          <cell r="AQ535">
            <v>3</v>
          </cell>
          <cell r="AR535">
            <v>3</v>
          </cell>
          <cell r="AS535">
            <v>45382.75</v>
          </cell>
          <cell r="AT535" t="str">
            <v>Horaire</v>
          </cell>
          <cell r="AU535">
            <v>3.3159999999999998</v>
          </cell>
          <cell r="AV535" t="str">
            <v>17</v>
          </cell>
          <cell r="AW535" t="str">
            <v>00100</v>
          </cell>
          <cell r="AX535" t="str">
            <v>00003023450</v>
          </cell>
          <cell r="AY535" t="str">
            <v>17</v>
          </cell>
          <cell r="AZ535" t="str">
            <v>LA POSTE</v>
          </cell>
          <cell r="BA535" t="str">
            <v>17001000000302345017</v>
          </cell>
          <cell r="BB535">
            <v>20</v>
          </cell>
          <cell r="BC535" t="str">
            <v>05 RUE 4474 CITE HWASS</v>
          </cell>
          <cell r="BD535" t="str">
            <v>HRAIRIA</v>
          </cell>
          <cell r="BG535">
            <v>24315966</v>
          </cell>
          <cell r="BH535">
            <v>23743487</v>
          </cell>
          <cell r="BJ535" t="str">
            <v>CITE HWASS ZAHROUNI</v>
          </cell>
          <cell r="BK535" t="str">
            <v>CAMPO C</v>
          </cell>
          <cell r="BL535" t="str">
            <v>1.1</v>
          </cell>
          <cell r="BN535" t="str">
            <v>17001000000302345017</v>
          </cell>
          <cell r="BO535" t="str">
            <v>DHIB RANIA</v>
          </cell>
          <cell r="BP535">
            <v>534</v>
          </cell>
          <cell r="BR535">
            <v>534</v>
          </cell>
          <cell r="BT535">
            <v>85</v>
          </cell>
          <cell r="BU535" t="str">
            <v>si</v>
          </cell>
          <cell r="BV535" t="str">
            <v>P6 AV B PREP CAMPO</v>
          </cell>
        </row>
        <row r="536">
          <cell r="B536">
            <v>535</v>
          </cell>
          <cell r="C536" t="str">
            <v>Madame</v>
          </cell>
          <cell r="D536" t="str">
            <v>ARBI SOUKAINA</v>
          </cell>
          <cell r="E536" t="str">
            <v>SAGE Tunisia</v>
          </cell>
          <cell r="F536" t="str">
            <v>PRODUCTION</v>
          </cell>
          <cell r="G536" t="str">
            <v>Couturière</v>
          </cell>
          <cell r="H536" t="str">
            <v>P7 AR</v>
          </cell>
          <cell r="I536" t="str">
            <v>FOUED HOMRANI</v>
          </cell>
          <cell r="J536" t="str">
            <v>A</v>
          </cell>
          <cell r="K536" t="str">
            <v>DIRECTS</v>
          </cell>
          <cell r="L536" t="str">
            <v>Variable cost at standard</v>
          </cell>
          <cell r="M536" t="str">
            <v>OUVRIERE SPECIALISE</v>
          </cell>
          <cell r="N536">
            <v>44287</v>
          </cell>
          <cell r="O536" t="str">
            <v/>
          </cell>
          <cell r="P536">
            <v>-6</v>
          </cell>
          <cell r="T536" t="str">
            <v>CDD</v>
          </cell>
          <cell r="U536" t="str">
            <v>Contractuel</v>
          </cell>
          <cell r="V536">
            <v>45689</v>
          </cell>
          <cell r="W536">
            <v>45716</v>
          </cell>
          <cell r="Z536">
            <v>44287</v>
          </cell>
          <cell r="AA536">
            <v>4</v>
          </cell>
          <cell r="AB536">
            <v>2021</v>
          </cell>
          <cell r="AC536">
            <v>2025</v>
          </cell>
          <cell r="AD536">
            <v>3.9305555555555554</v>
          </cell>
          <cell r="AE536" t="str">
            <v>&lt; 4</v>
          </cell>
          <cell r="AF536">
            <v>28032</v>
          </cell>
          <cell r="AG536">
            <v>48.465753424657535</v>
          </cell>
          <cell r="AH536" t="str">
            <v>&gt;45&lt; 55</v>
          </cell>
          <cell r="AI536">
            <v>11846335</v>
          </cell>
          <cell r="AJ536" t="str">
            <v>09</v>
          </cell>
          <cell r="AK536" t="str">
            <v>04529112</v>
          </cell>
          <cell r="AL536">
            <v>40695</v>
          </cell>
          <cell r="AM536" t="str">
            <v>FEMME</v>
          </cell>
          <cell r="AN536" t="str">
            <v>Marié(e)</v>
          </cell>
          <cell r="AO536">
            <v>4</v>
          </cell>
          <cell r="AQ536">
            <v>3</v>
          </cell>
          <cell r="AR536">
            <v>3</v>
          </cell>
          <cell r="AS536">
            <v>45382.75</v>
          </cell>
          <cell r="AT536" t="str">
            <v>Horaire</v>
          </cell>
          <cell r="AU536">
            <v>3.3159999999999998</v>
          </cell>
          <cell r="AV536" t="str">
            <v>07</v>
          </cell>
          <cell r="AW536" t="str">
            <v>06501</v>
          </cell>
          <cell r="AX536" t="str">
            <v>23105524344</v>
          </cell>
          <cell r="AY536" t="str">
            <v>56</v>
          </cell>
          <cell r="AZ536" t="str">
            <v>AMEN BANK</v>
          </cell>
          <cell r="BA536" t="str">
            <v>07065012310552434456</v>
          </cell>
          <cell r="BB536">
            <v>20</v>
          </cell>
          <cell r="BC536" t="str">
            <v>CITE EL MECHTEL AGBA</v>
          </cell>
          <cell r="BD536" t="str">
            <v>TUNIS</v>
          </cell>
          <cell r="BG536">
            <v>58812742</v>
          </cell>
          <cell r="BJ536" t="str">
            <v>EL AGBA 2</v>
          </cell>
          <cell r="BK536" t="str">
            <v>A-P7 AR</v>
          </cell>
          <cell r="BL536" t="str">
            <v>1.3</v>
          </cell>
          <cell r="BN536" t="str">
            <v>07065012310552434456</v>
          </cell>
          <cell r="BO536" t="str">
            <v>ARBI SOUKAINA</v>
          </cell>
          <cell r="BP536">
            <v>535</v>
          </cell>
          <cell r="BR536">
            <v>535</v>
          </cell>
          <cell r="BT536">
            <v>1046</v>
          </cell>
          <cell r="BU536" t="str">
            <v>si</v>
          </cell>
          <cell r="BV536" t="str">
            <v>P6 AR C SP</v>
          </cell>
        </row>
        <row r="537">
          <cell r="B537">
            <v>536</v>
          </cell>
          <cell r="C537" t="str">
            <v>Madame</v>
          </cell>
          <cell r="D537" t="str">
            <v>CHIHAOUI NADIA</v>
          </cell>
          <cell r="E537" t="str">
            <v>SAGE Tunisia</v>
          </cell>
          <cell r="F537" t="str">
            <v>PRODUCTION</v>
          </cell>
          <cell r="G537" t="str">
            <v>Couturière</v>
          </cell>
          <cell r="H537" t="str">
            <v>Panda</v>
          </cell>
          <cell r="I537" t="str">
            <v>FAWZI SENDESNI</v>
          </cell>
          <cell r="J537" t="str">
            <v>B</v>
          </cell>
          <cell r="K537" t="str">
            <v>DIRECTS</v>
          </cell>
          <cell r="L537" t="str">
            <v>Variable cost at standard</v>
          </cell>
          <cell r="M537" t="str">
            <v>OUVRIERE SPECIALISE</v>
          </cell>
          <cell r="N537">
            <v>44287</v>
          </cell>
          <cell r="O537" t="str">
            <v/>
          </cell>
          <cell r="P537">
            <v>-6</v>
          </cell>
          <cell r="T537" t="str">
            <v>CDD</v>
          </cell>
          <cell r="U537" t="str">
            <v>Contractuel</v>
          </cell>
          <cell r="V537">
            <v>45689</v>
          </cell>
          <cell r="W537">
            <v>45716</v>
          </cell>
          <cell r="Z537">
            <v>44287</v>
          </cell>
          <cell r="AA537">
            <v>4</v>
          </cell>
          <cell r="AB537">
            <v>2021</v>
          </cell>
          <cell r="AC537">
            <v>2025</v>
          </cell>
          <cell r="AD537">
            <v>3.9305555555555554</v>
          </cell>
          <cell r="AE537" t="str">
            <v>&lt; 4</v>
          </cell>
          <cell r="AF537">
            <v>32199</v>
          </cell>
          <cell r="AG537">
            <v>37.049315068493151</v>
          </cell>
          <cell r="AH537" t="str">
            <v>&gt;35&lt; 45</v>
          </cell>
          <cell r="AI537">
            <v>16259892</v>
          </cell>
          <cell r="AJ537" t="str">
            <v>05</v>
          </cell>
          <cell r="AK537" t="str">
            <v>04817284</v>
          </cell>
          <cell r="AL537">
            <v>39483</v>
          </cell>
          <cell r="AM537" t="str">
            <v>FEMME</v>
          </cell>
          <cell r="AN537" t="str">
            <v>Marié(e)</v>
          </cell>
          <cell r="AO537">
            <v>2</v>
          </cell>
          <cell r="AQ537">
            <v>3</v>
          </cell>
          <cell r="AR537">
            <v>3</v>
          </cell>
          <cell r="AS537">
            <v>45382.75</v>
          </cell>
          <cell r="AT537" t="str">
            <v>Horaire</v>
          </cell>
          <cell r="AU537">
            <v>3.3159999999999998</v>
          </cell>
          <cell r="AV537">
            <v>12</v>
          </cell>
          <cell r="AW537">
            <v>40600</v>
          </cell>
          <cell r="AX537" t="str">
            <v>00002459874</v>
          </cell>
          <cell r="AY537" t="str">
            <v>06</v>
          </cell>
          <cell r="AZ537" t="str">
            <v>UIB</v>
          </cell>
          <cell r="BA537" t="str">
            <v>12406000000245987406</v>
          </cell>
          <cell r="BB537">
            <v>20</v>
          </cell>
          <cell r="BC537" t="str">
            <v>05 RUE NAKHIL JAYARA</v>
          </cell>
          <cell r="BD537" t="str">
            <v>SIDI HASSINE</v>
          </cell>
          <cell r="BE537">
            <v>1095</v>
          </cell>
          <cell r="BG537">
            <v>52321148</v>
          </cell>
          <cell r="BJ537" t="str">
            <v>JAYARA</v>
          </cell>
          <cell r="BK537" t="str">
            <v>B-Panda</v>
          </cell>
          <cell r="BL537" t="str">
            <v>2.1</v>
          </cell>
          <cell r="BN537" t="str">
            <v>12406000000245987406</v>
          </cell>
          <cell r="BO537" t="str">
            <v>CHIHAOUI NADIA</v>
          </cell>
          <cell r="BP537">
            <v>536</v>
          </cell>
          <cell r="BR537">
            <v>536</v>
          </cell>
          <cell r="BT537">
            <v>643</v>
          </cell>
          <cell r="BU537" t="str">
            <v>si</v>
          </cell>
          <cell r="BV537" t="str">
            <v>139 B SA</v>
          </cell>
        </row>
        <row r="538">
          <cell r="B538">
            <v>537</v>
          </cell>
          <cell r="C538" t="str">
            <v>Madame</v>
          </cell>
          <cell r="D538" t="str">
            <v>NAGHMOUCHI KHANSA</v>
          </cell>
          <cell r="E538" t="str">
            <v>SAGE Tunisia</v>
          </cell>
          <cell r="F538" t="str">
            <v>PRODUCTION</v>
          </cell>
          <cell r="G538" t="str">
            <v>Couturière</v>
          </cell>
          <cell r="H538">
            <v>520</v>
          </cell>
          <cell r="I538" t="str">
            <v>Mabrourk Ben Moussa</v>
          </cell>
          <cell r="J538" t="str">
            <v>A</v>
          </cell>
          <cell r="K538" t="str">
            <v>DIRECTS</v>
          </cell>
          <cell r="L538" t="str">
            <v>Variable cost at standard</v>
          </cell>
          <cell r="M538" t="str">
            <v>OUVRIERE SPECIALISE</v>
          </cell>
          <cell r="N538">
            <v>44287</v>
          </cell>
          <cell r="O538" t="str">
            <v/>
          </cell>
          <cell r="P538">
            <v>-6</v>
          </cell>
          <cell r="T538" t="str">
            <v>CDD</v>
          </cell>
          <cell r="U538" t="str">
            <v>Contractuel</v>
          </cell>
          <cell r="V538">
            <v>45689</v>
          </cell>
          <cell r="W538">
            <v>45716</v>
          </cell>
          <cell r="Z538">
            <v>44287</v>
          </cell>
          <cell r="AA538">
            <v>4</v>
          </cell>
          <cell r="AB538">
            <v>2021</v>
          </cell>
          <cell r="AC538">
            <v>2025</v>
          </cell>
          <cell r="AD538">
            <v>3.9305555555555554</v>
          </cell>
          <cell r="AE538" t="str">
            <v>&lt; 4</v>
          </cell>
          <cell r="AF538">
            <v>29015</v>
          </cell>
          <cell r="AG538">
            <v>45.772602739726025</v>
          </cell>
          <cell r="AH538" t="str">
            <v>&gt;45&lt; 55</v>
          </cell>
          <cell r="AI538">
            <v>12494517</v>
          </cell>
          <cell r="AJ538" t="str">
            <v>07</v>
          </cell>
          <cell r="AK538" t="str">
            <v>04681853</v>
          </cell>
          <cell r="AL538">
            <v>35595</v>
          </cell>
          <cell r="AM538" t="str">
            <v>FEMME</v>
          </cell>
          <cell r="AN538" t="str">
            <v>Marié(e)</v>
          </cell>
          <cell r="AO538">
            <v>2</v>
          </cell>
          <cell r="AQ538">
            <v>3</v>
          </cell>
          <cell r="AR538">
            <v>3</v>
          </cell>
          <cell r="AS538">
            <v>45382.75</v>
          </cell>
          <cell r="AT538" t="str">
            <v>Horaire</v>
          </cell>
          <cell r="AU538">
            <v>3.3159999999999998</v>
          </cell>
          <cell r="AV538">
            <v>24</v>
          </cell>
          <cell r="AW538" t="str">
            <v>02008</v>
          </cell>
          <cell r="AX538" t="str">
            <v>42972531101</v>
          </cell>
          <cell r="AY538" t="str">
            <v>80</v>
          </cell>
          <cell r="AZ538" t="str">
            <v>BTE</v>
          </cell>
          <cell r="BA538" t="str">
            <v>24020084297253110180</v>
          </cell>
          <cell r="BB538">
            <v>20</v>
          </cell>
          <cell r="BC538" t="str">
            <v>7 RUE 4673 ZAHROUNI</v>
          </cell>
          <cell r="BD538" t="str">
            <v>TUNIS</v>
          </cell>
          <cell r="BE538">
            <v>2051</v>
          </cell>
          <cell r="BG538">
            <v>22260317</v>
          </cell>
          <cell r="BH538">
            <v>97547733</v>
          </cell>
          <cell r="BJ538" t="str">
            <v>ZAHROUNI</v>
          </cell>
          <cell r="BK538" t="str">
            <v>A-520</v>
          </cell>
          <cell r="BL538" t="str">
            <v>2.1</v>
          </cell>
          <cell r="BN538" t="str">
            <v>24020084297253110180</v>
          </cell>
          <cell r="BO538" t="str">
            <v>NAGHMOUCHI KHANSA</v>
          </cell>
          <cell r="BP538">
            <v>537</v>
          </cell>
          <cell r="BR538">
            <v>537</v>
          </cell>
          <cell r="BT538">
            <v>895</v>
          </cell>
          <cell r="BU538" t="str">
            <v>si</v>
          </cell>
          <cell r="BV538" t="str">
            <v>520 A SA</v>
          </cell>
        </row>
        <row r="539">
          <cell r="B539">
            <v>538</v>
          </cell>
          <cell r="C539" t="str">
            <v>Madame</v>
          </cell>
          <cell r="D539" t="str">
            <v>HABBACHI MERIAM</v>
          </cell>
          <cell r="E539" t="str">
            <v>SAGE Tunisia</v>
          </cell>
          <cell r="F539" t="str">
            <v>PRODUCTION</v>
          </cell>
          <cell r="G539" t="str">
            <v>Couturière</v>
          </cell>
          <cell r="H539">
            <v>520</v>
          </cell>
          <cell r="J539" t="str">
            <v>B</v>
          </cell>
          <cell r="K539" t="str">
            <v>DIRECTS</v>
          </cell>
          <cell r="L539" t="str">
            <v>Variable cost at standard</v>
          </cell>
          <cell r="M539" t="str">
            <v>OUVRIERE SPECIALISE</v>
          </cell>
          <cell r="N539">
            <v>44287</v>
          </cell>
          <cell r="O539" t="str">
            <v/>
          </cell>
          <cell r="P539">
            <v>-1406</v>
          </cell>
          <cell r="Q539">
            <v>44313</v>
          </cell>
          <cell r="R539" t="str">
            <v xml:space="preserve">abandon de poste </v>
          </cell>
          <cell r="T539" t="str">
            <v>CDD</v>
          </cell>
          <cell r="U539" t="str">
            <v>Contractuel</v>
          </cell>
          <cell r="V539">
            <v>44287</v>
          </cell>
          <cell r="W539">
            <v>44316</v>
          </cell>
          <cell r="Z539">
            <v>44287</v>
          </cell>
          <cell r="AA539">
            <v>4</v>
          </cell>
          <cell r="AB539">
            <v>2021</v>
          </cell>
          <cell r="AC539">
            <v>2025</v>
          </cell>
          <cell r="AD539">
            <v>3.9305555555555554</v>
          </cell>
          <cell r="AE539" t="str">
            <v>&lt; 4</v>
          </cell>
          <cell r="AF539">
            <v>30796</v>
          </cell>
          <cell r="AG539">
            <v>40.893150684931506</v>
          </cell>
          <cell r="AH539" t="str">
            <v>&gt;35&lt; 45</v>
          </cell>
          <cell r="AI539">
            <v>12620639</v>
          </cell>
          <cell r="AJ539" t="str">
            <v>00</v>
          </cell>
          <cell r="AK539" t="str">
            <v>07356831</v>
          </cell>
          <cell r="AL539">
            <v>42476</v>
          </cell>
          <cell r="AM539" t="str">
            <v>FEMME</v>
          </cell>
          <cell r="AN539" t="str">
            <v>Marié(e)</v>
          </cell>
          <cell r="AO539">
            <v>2</v>
          </cell>
          <cell r="AQ539">
            <v>3</v>
          </cell>
          <cell r="AR539">
            <v>1</v>
          </cell>
          <cell r="AS539">
            <v>44652.25</v>
          </cell>
          <cell r="AT539" t="str">
            <v>Horaire</v>
          </cell>
          <cell r="AU539">
            <v>3.1930000000000001</v>
          </cell>
          <cell r="AV539" t="str">
            <v>01</v>
          </cell>
          <cell r="AW539" t="str">
            <v>02706</v>
          </cell>
          <cell r="AX539">
            <v>91110342589</v>
          </cell>
          <cell r="AY539">
            <v>53</v>
          </cell>
          <cell r="AZ539" t="str">
            <v>ATB</v>
          </cell>
          <cell r="BA539" t="str">
            <v>01027069111034258953</v>
          </cell>
          <cell r="BB539">
            <v>20</v>
          </cell>
          <cell r="BC539" t="str">
            <v>387 CITE KHALED IBN EL WALID</v>
          </cell>
          <cell r="BD539" t="str">
            <v>DAWAR HICHER</v>
          </cell>
          <cell r="BG539">
            <v>54139548</v>
          </cell>
          <cell r="BH539">
            <v>98128277</v>
          </cell>
          <cell r="BJ539" t="str">
            <v>TERMINUS 56</v>
          </cell>
          <cell r="BK539" t="str">
            <v>B-520</v>
          </cell>
          <cell r="BN539" t="str">
            <v>01027069111034258953</v>
          </cell>
          <cell r="BO539" t="str">
            <v>HABBACHI MERIAM</v>
          </cell>
          <cell r="BP539">
            <v>538</v>
          </cell>
          <cell r="BU539" t="str">
            <v>Non-Actif</v>
          </cell>
        </row>
        <row r="540">
          <cell r="B540">
            <v>539</v>
          </cell>
          <cell r="C540" t="str">
            <v>Mlle</v>
          </cell>
          <cell r="D540" t="str">
            <v>HABIBI SIHEM</v>
          </cell>
          <cell r="E540" t="str">
            <v>SAGE Tunisia</v>
          </cell>
          <cell r="F540" t="str">
            <v>PRODUCTION</v>
          </cell>
          <cell r="G540" t="str">
            <v>Prép CAMPO</v>
          </cell>
          <cell r="H540" t="str">
            <v>P7 AR</v>
          </cell>
          <cell r="I540" t="str">
            <v>FAYCEL</v>
          </cell>
          <cell r="J540" t="str">
            <v>B</v>
          </cell>
          <cell r="K540" t="str">
            <v>DIRECTS</v>
          </cell>
          <cell r="L540" t="str">
            <v>Variable cost at standard</v>
          </cell>
          <cell r="M540" t="str">
            <v>OUVRIERE SPECIALISE</v>
          </cell>
          <cell r="N540">
            <v>44287</v>
          </cell>
          <cell r="O540" t="str">
            <v/>
          </cell>
          <cell r="P540">
            <v>-6</v>
          </cell>
          <cell r="T540" t="str">
            <v>CDD</v>
          </cell>
          <cell r="U540" t="str">
            <v>Contractuel</v>
          </cell>
          <cell r="V540">
            <v>45689</v>
          </cell>
          <cell r="W540">
            <v>45716</v>
          </cell>
          <cell r="Z540">
            <v>44287</v>
          </cell>
          <cell r="AA540">
            <v>4</v>
          </cell>
          <cell r="AB540">
            <v>2021</v>
          </cell>
          <cell r="AC540">
            <v>2025</v>
          </cell>
          <cell r="AD540">
            <v>3.9305555555555554</v>
          </cell>
          <cell r="AE540" t="str">
            <v>&lt; 4</v>
          </cell>
          <cell r="AF540">
            <v>27471</v>
          </cell>
          <cell r="AG540">
            <v>50.0027397260274</v>
          </cell>
          <cell r="AH540" t="str">
            <v>&gt;45&lt; 55</v>
          </cell>
          <cell r="AI540">
            <v>11812497</v>
          </cell>
          <cell r="AJ540" t="str">
            <v>05</v>
          </cell>
          <cell r="AK540" t="str">
            <v>04655445</v>
          </cell>
          <cell r="AL540">
            <v>36922</v>
          </cell>
          <cell r="AM540" t="str">
            <v>FEMME</v>
          </cell>
          <cell r="AN540" t="str">
            <v>Célibataire</v>
          </cell>
          <cell r="AQ540">
            <v>3</v>
          </cell>
          <cell r="AR540">
            <v>3</v>
          </cell>
          <cell r="AS540">
            <v>45382.75</v>
          </cell>
          <cell r="AT540" t="str">
            <v>Horaire</v>
          </cell>
          <cell r="AU540">
            <v>3.3159999999999998</v>
          </cell>
          <cell r="AV540" t="str">
            <v>04</v>
          </cell>
          <cell r="AW540" t="str">
            <v>13822</v>
          </cell>
          <cell r="AX540" t="str">
            <v>00062782230</v>
          </cell>
          <cell r="AY540" t="str">
            <v>44</v>
          </cell>
          <cell r="AZ540" t="str">
            <v>ATTIJARI BANK</v>
          </cell>
          <cell r="BA540" t="str">
            <v>04138220006278223044</v>
          </cell>
          <cell r="BB540">
            <v>20</v>
          </cell>
          <cell r="BC540" t="str">
            <v>16 RUE 4240 ZAHROUNI</v>
          </cell>
          <cell r="BD540" t="str">
            <v>TUNIS</v>
          </cell>
          <cell r="BG540">
            <v>58512494</v>
          </cell>
          <cell r="BH540">
            <v>21774978</v>
          </cell>
          <cell r="BJ540" t="str">
            <v>EL AGBA ABDELMOULA</v>
          </cell>
          <cell r="BK540" t="str">
            <v>B-P7 AR</v>
          </cell>
          <cell r="BL540" t="str">
            <v>1.1</v>
          </cell>
          <cell r="BN540" t="str">
            <v>04138220006278223044</v>
          </cell>
          <cell r="BO540" t="str">
            <v>HABIBI SIHEM</v>
          </cell>
          <cell r="BP540">
            <v>539</v>
          </cell>
          <cell r="BR540">
            <v>539</v>
          </cell>
          <cell r="BT540">
            <v>1047</v>
          </cell>
          <cell r="BU540" t="str">
            <v>si</v>
          </cell>
          <cell r="BV540" t="str">
            <v>P6 AR C SP</v>
          </cell>
        </row>
        <row r="541">
          <cell r="B541">
            <v>540</v>
          </cell>
          <cell r="C541" t="str">
            <v>Mlle</v>
          </cell>
          <cell r="D541" t="str">
            <v>NAFFETI OLFA</v>
          </cell>
          <cell r="E541" t="str">
            <v>SAGE Tunisia</v>
          </cell>
          <cell r="F541" t="str">
            <v>PRODUCTION</v>
          </cell>
          <cell r="G541" t="str">
            <v>Couturière</v>
          </cell>
          <cell r="H541">
            <v>965</v>
          </cell>
          <cell r="I541" t="str">
            <v>abdelhalim</v>
          </cell>
          <cell r="J541" t="str">
            <v>B</v>
          </cell>
          <cell r="K541" t="str">
            <v>DIRECTS</v>
          </cell>
          <cell r="L541" t="str">
            <v>Variable cost at standard</v>
          </cell>
          <cell r="M541" t="str">
            <v>OUVRIERE SPECIALISE</v>
          </cell>
          <cell r="N541">
            <v>44293</v>
          </cell>
          <cell r="O541" t="str">
            <v/>
          </cell>
          <cell r="P541">
            <v>-645</v>
          </cell>
          <cell r="Q541">
            <v>45077</v>
          </cell>
          <cell r="R541" t="str">
            <v>FIN DE CONTRAT</v>
          </cell>
          <cell r="T541" t="str">
            <v>CDD</v>
          </cell>
          <cell r="U541" t="str">
            <v>Contractuel</v>
          </cell>
          <cell r="V541">
            <v>44986</v>
          </cell>
          <cell r="W541">
            <v>45077</v>
          </cell>
          <cell r="Z541">
            <v>44293</v>
          </cell>
          <cell r="AA541">
            <v>4</v>
          </cell>
          <cell r="AB541">
            <v>2021</v>
          </cell>
          <cell r="AC541">
            <v>2025</v>
          </cell>
          <cell r="AD541">
            <v>3.9138888888888888</v>
          </cell>
          <cell r="AE541" t="str">
            <v>&lt; 4</v>
          </cell>
          <cell r="AF541">
            <v>37040</v>
          </cell>
          <cell r="AG541">
            <v>23.786301369863015</v>
          </cell>
          <cell r="AH541" t="str">
            <v>&lt; 25</v>
          </cell>
          <cell r="AI541">
            <v>17461253</v>
          </cell>
          <cell r="AJ541" t="str">
            <v>09</v>
          </cell>
          <cell r="AK541">
            <v>14458968</v>
          </cell>
          <cell r="AL541">
            <v>44225</v>
          </cell>
          <cell r="AM541" t="str">
            <v>FEMME</v>
          </cell>
          <cell r="AN541" t="str">
            <v>Célibataire</v>
          </cell>
          <cell r="AQ541">
            <v>3</v>
          </cell>
          <cell r="AR541">
            <v>2</v>
          </cell>
          <cell r="AS541">
            <v>45023.5</v>
          </cell>
          <cell r="AT541" t="str">
            <v>Horaire</v>
          </cell>
          <cell r="AU541">
            <v>3.3159999999999998</v>
          </cell>
          <cell r="AV541" t="str">
            <v>05</v>
          </cell>
          <cell r="AW541" t="str">
            <v>04600</v>
          </cell>
          <cell r="AX541" t="str">
            <v>01145015452</v>
          </cell>
          <cell r="AY541" t="str">
            <v>04</v>
          </cell>
          <cell r="AZ541" t="str">
            <v>BT</v>
          </cell>
          <cell r="BA541" t="str">
            <v>05046000114501545204</v>
          </cell>
          <cell r="BB541">
            <v>20</v>
          </cell>
          <cell r="BC541" t="str">
            <v>BEN DAHHA</v>
          </cell>
          <cell r="BD541" t="str">
            <v>SIDI HASSINE</v>
          </cell>
          <cell r="BG541">
            <v>27901755</v>
          </cell>
          <cell r="BJ541" t="str">
            <v>BEN DAHHA</v>
          </cell>
          <cell r="BK541" t="str">
            <v>B-965</v>
          </cell>
          <cell r="BN541" t="str">
            <v>05046000114501545204</v>
          </cell>
          <cell r="BO541" t="str">
            <v>NAFFETI OLFA</v>
          </cell>
          <cell r="BP541">
            <v>540</v>
          </cell>
          <cell r="BR541">
            <v>540</v>
          </cell>
          <cell r="BU541" t="str">
            <v>Non-Actif</v>
          </cell>
        </row>
        <row r="542">
          <cell r="B542">
            <v>541</v>
          </cell>
          <cell r="C542" t="str">
            <v>Mlle</v>
          </cell>
          <cell r="D542" t="str">
            <v>ISSAOUI AIDA</v>
          </cell>
          <cell r="E542" t="str">
            <v>SAGE Tunisia</v>
          </cell>
          <cell r="F542" t="str">
            <v>PRODUCTION</v>
          </cell>
          <cell r="G542" t="str">
            <v>Couturière</v>
          </cell>
          <cell r="H542">
            <v>560</v>
          </cell>
          <cell r="I542" t="str">
            <v>Mabrourk Ben Moussa</v>
          </cell>
          <cell r="J542" t="str">
            <v>A</v>
          </cell>
          <cell r="K542" t="str">
            <v>DIRECTS</v>
          </cell>
          <cell r="L542" t="str">
            <v>Variable cost at standard</v>
          </cell>
          <cell r="M542" t="str">
            <v>OUVRIERE SPECIALISE</v>
          </cell>
          <cell r="N542">
            <v>44293</v>
          </cell>
          <cell r="O542" t="str">
            <v/>
          </cell>
          <cell r="P542">
            <v>-6</v>
          </cell>
          <cell r="T542" t="str">
            <v>CDD</v>
          </cell>
          <cell r="U542" t="str">
            <v>Contractuel</v>
          </cell>
          <cell r="V542">
            <v>45689</v>
          </cell>
          <cell r="W542">
            <v>45716</v>
          </cell>
          <cell r="Z542">
            <v>44293</v>
          </cell>
          <cell r="AA542">
            <v>4</v>
          </cell>
          <cell r="AB542">
            <v>2021</v>
          </cell>
          <cell r="AC542">
            <v>2025</v>
          </cell>
          <cell r="AD542">
            <v>3.9138888888888888</v>
          </cell>
          <cell r="AE542" t="str">
            <v>&lt; 4</v>
          </cell>
          <cell r="AF542">
            <v>34901</v>
          </cell>
          <cell r="AG542">
            <v>29.646575342465752</v>
          </cell>
          <cell r="AH542" t="str">
            <v>&gt;25&lt; 35</v>
          </cell>
          <cell r="AI542">
            <v>16539484</v>
          </cell>
          <cell r="AJ542" t="str">
            <v>04</v>
          </cell>
          <cell r="AK542">
            <v>13001466</v>
          </cell>
          <cell r="AL542">
            <v>41193</v>
          </cell>
          <cell r="AM542" t="str">
            <v>FEMME</v>
          </cell>
          <cell r="AN542" t="str">
            <v>Célibataire</v>
          </cell>
          <cell r="AQ542">
            <v>3</v>
          </cell>
          <cell r="AR542">
            <v>3</v>
          </cell>
          <cell r="AS542">
            <v>45388.75</v>
          </cell>
          <cell r="AT542" t="str">
            <v>Horaire</v>
          </cell>
          <cell r="AU542">
            <v>3.3159999999999998</v>
          </cell>
          <cell r="AV542" t="str">
            <v>04</v>
          </cell>
          <cell r="AW542" t="str">
            <v>40107</v>
          </cell>
          <cell r="AX542" t="str">
            <v>50073253478</v>
          </cell>
          <cell r="AY542" t="str">
            <v>15</v>
          </cell>
          <cell r="AZ542" t="str">
            <v>ATTIJARI BANK</v>
          </cell>
          <cell r="BA542" t="str">
            <v>04401075007325347815</v>
          </cell>
          <cell r="BB542">
            <v>20</v>
          </cell>
          <cell r="BC542" t="str">
            <v>22 RUE 4010 CITE TRADE MALLASSINE</v>
          </cell>
          <cell r="BD542" t="str">
            <v>TUNIS</v>
          </cell>
          <cell r="BG542">
            <v>24430221</v>
          </cell>
          <cell r="BH542">
            <v>92623939</v>
          </cell>
          <cell r="BJ542" t="str">
            <v>MALLASSINE</v>
          </cell>
          <cell r="BK542" t="str">
            <v>A-560</v>
          </cell>
          <cell r="BL542" t="str">
            <v>1.1</v>
          </cell>
          <cell r="BN542" t="str">
            <v>04401075007325347815</v>
          </cell>
          <cell r="BO542" t="str">
            <v>ISSAOUI AIDA</v>
          </cell>
          <cell r="BP542">
            <v>541</v>
          </cell>
          <cell r="BR542">
            <v>541</v>
          </cell>
          <cell r="BT542">
            <v>846</v>
          </cell>
          <cell r="BU542" t="str">
            <v>si</v>
          </cell>
          <cell r="BV542" t="str">
            <v>560 A SP</v>
          </cell>
        </row>
        <row r="543">
          <cell r="B543">
            <v>542</v>
          </cell>
          <cell r="C543" t="str">
            <v>Madame</v>
          </cell>
          <cell r="D543" t="str">
            <v>TRABELSI HAYET</v>
          </cell>
          <cell r="E543" t="str">
            <v>SAGE Tunisia</v>
          </cell>
          <cell r="F543" t="str">
            <v>PRODUCTION</v>
          </cell>
          <cell r="G543" t="str">
            <v>Couturière</v>
          </cell>
          <cell r="H543">
            <v>520</v>
          </cell>
          <cell r="J543" t="str">
            <v>A</v>
          </cell>
          <cell r="K543" t="str">
            <v>DIRECTS</v>
          </cell>
          <cell r="L543" t="str">
            <v>Variable cost at standard</v>
          </cell>
          <cell r="M543" t="str">
            <v>OUVRIERE SPECIALISE</v>
          </cell>
          <cell r="N543">
            <v>44293</v>
          </cell>
          <cell r="O543" t="str">
            <v/>
          </cell>
          <cell r="P543">
            <v>-980</v>
          </cell>
          <cell r="Q543">
            <v>44698</v>
          </cell>
          <cell r="R543" t="str">
            <v xml:space="preserve">abandon de poste </v>
          </cell>
          <cell r="T543" t="str">
            <v>CDD</v>
          </cell>
          <cell r="U543" t="str">
            <v>Contractuel</v>
          </cell>
          <cell r="V543">
            <v>44682</v>
          </cell>
          <cell r="W543">
            <v>44742</v>
          </cell>
          <cell r="Z543">
            <v>44293</v>
          </cell>
          <cell r="AA543">
            <v>4</v>
          </cell>
          <cell r="AB543">
            <v>2021</v>
          </cell>
          <cell r="AC543">
            <v>2025</v>
          </cell>
          <cell r="AD543">
            <v>3.9138888888888888</v>
          </cell>
          <cell r="AE543" t="str">
            <v>&lt; 4</v>
          </cell>
          <cell r="AF543">
            <v>29671</v>
          </cell>
          <cell r="AG543">
            <v>43.975342465753428</v>
          </cell>
          <cell r="AH543" t="str">
            <v>&gt;35&lt; 45</v>
          </cell>
          <cell r="AI543">
            <v>12596409</v>
          </cell>
          <cell r="AJ543" t="str">
            <v>00</v>
          </cell>
          <cell r="AK543" t="str">
            <v>04701851</v>
          </cell>
          <cell r="AL543">
            <v>44151</v>
          </cell>
          <cell r="AM543" t="str">
            <v>FEMME</v>
          </cell>
          <cell r="AN543" t="str">
            <v>Marié(e)</v>
          </cell>
          <cell r="AO543">
            <v>1</v>
          </cell>
          <cell r="AQ543">
            <v>3</v>
          </cell>
          <cell r="AR543">
            <v>1</v>
          </cell>
          <cell r="AS543">
            <v>44658.25</v>
          </cell>
          <cell r="AT543" t="str">
            <v>Horaire</v>
          </cell>
          <cell r="AU543">
            <v>3.1930000000000001</v>
          </cell>
          <cell r="AV543" t="str">
            <v>17</v>
          </cell>
          <cell r="AW543" t="str">
            <v>00100</v>
          </cell>
          <cell r="AX543" t="str">
            <v>00003039574</v>
          </cell>
          <cell r="AY543" t="str">
            <v>48</v>
          </cell>
          <cell r="AZ543" t="str">
            <v>LA POSTE</v>
          </cell>
          <cell r="BA543" t="str">
            <v>17001000000303957448</v>
          </cell>
          <cell r="BB543">
            <v>20</v>
          </cell>
          <cell r="BC543" t="str">
            <v>12 RUE OUES MOUSSA CITE EL ONS</v>
          </cell>
          <cell r="BD543" t="str">
            <v>JAYARA</v>
          </cell>
          <cell r="BG543">
            <v>21151769</v>
          </cell>
          <cell r="BH543">
            <v>27832912</v>
          </cell>
          <cell r="BJ543" t="str">
            <v>JAYARA</v>
          </cell>
          <cell r="BK543" t="str">
            <v>A-520</v>
          </cell>
          <cell r="BN543" t="str">
            <v>17001000000303957448</v>
          </cell>
          <cell r="BO543" t="str">
            <v>TRABELSI HAYET</v>
          </cell>
          <cell r="BP543">
            <v>542</v>
          </cell>
          <cell r="BU543" t="str">
            <v>Non-Actif</v>
          </cell>
        </row>
        <row r="544">
          <cell r="B544">
            <v>543</v>
          </cell>
          <cell r="C544" t="str">
            <v>Madame</v>
          </cell>
          <cell r="D544" t="str">
            <v>SALHI IMEN</v>
          </cell>
          <cell r="E544" t="str">
            <v>SAGE Tunisia</v>
          </cell>
          <cell r="F544" t="str">
            <v>PRODUCTION</v>
          </cell>
          <cell r="G544" t="str">
            <v>Couturière</v>
          </cell>
          <cell r="H544">
            <v>520</v>
          </cell>
          <cell r="J544" t="str">
            <v>B</v>
          </cell>
          <cell r="K544" t="str">
            <v>DIRECTS</v>
          </cell>
          <cell r="L544" t="str">
            <v>Variable cost at standard</v>
          </cell>
          <cell r="M544" t="str">
            <v>OUVRIERE SPECIALISE</v>
          </cell>
          <cell r="N544">
            <v>44293</v>
          </cell>
          <cell r="P544">
            <v>-888</v>
          </cell>
          <cell r="Q544">
            <v>44821</v>
          </cell>
          <cell r="R544" t="str">
            <v xml:space="preserve">abandon de poste </v>
          </cell>
          <cell r="T544" t="str">
            <v>CDD</v>
          </cell>
          <cell r="U544" t="str">
            <v>Contractuel</v>
          </cell>
          <cell r="V544">
            <v>44774</v>
          </cell>
          <cell r="W544">
            <v>44834</v>
          </cell>
          <cell r="Z544">
            <v>44293</v>
          </cell>
          <cell r="AA544">
            <v>4</v>
          </cell>
          <cell r="AB544">
            <v>2021</v>
          </cell>
          <cell r="AC544">
            <v>2025</v>
          </cell>
          <cell r="AD544">
            <v>3.9138888888888888</v>
          </cell>
          <cell r="AE544" t="str">
            <v>&lt; 4</v>
          </cell>
          <cell r="AF544">
            <v>35753</v>
          </cell>
          <cell r="AG544">
            <v>27.312328767123287</v>
          </cell>
          <cell r="AH544" t="str">
            <v>&gt;25&lt; 35</v>
          </cell>
          <cell r="AI544">
            <v>17284340</v>
          </cell>
          <cell r="AJ544" t="str">
            <v>00</v>
          </cell>
          <cell r="AK544">
            <v>11664156</v>
          </cell>
          <cell r="AL544">
            <v>43013</v>
          </cell>
          <cell r="AM544" t="str">
            <v>FEMME</v>
          </cell>
          <cell r="AN544" t="str">
            <v>Marié(e)</v>
          </cell>
          <cell r="AO544">
            <v>1</v>
          </cell>
          <cell r="AQ544">
            <v>3</v>
          </cell>
          <cell r="AR544">
            <v>2</v>
          </cell>
          <cell r="AS544">
            <v>45023.5</v>
          </cell>
          <cell r="AT544" t="str">
            <v>Horaire</v>
          </cell>
          <cell r="AU544">
            <v>3.3159999999999998</v>
          </cell>
          <cell r="AV544" t="str">
            <v>12</v>
          </cell>
          <cell r="AW544" t="str">
            <v>05500</v>
          </cell>
          <cell r="AX544" t="str">
            <v>00002373297</v>
          </cell>
          <cell r="AY544" t="str">
            <v>52</v>
          </cell>
          <cell r="AZ544" t="str">
            <v>UIB</v>
          </cell>
          <cell r="BA544" t="str">
            <v>12055000000237329752</v>
          </cell>
          <cell r="BB544">
            <v>20</v>
          </cell>
          <cell r="BC544" t="str">
            <v>GHDIR EL GOLLA</v>
          </cell>
          <cell r="BD544" t="str">
            <v>MANOUBA</v>
          </cell>
          <cell r="BF544" t="str">
            <v>OK-21</v>
          </cell>
          <cell r="BG544">
            <v>50817809</v>
          </cell>
          <cell r="BH544">
            <v>50704233</v>
          </cell>
          <cell r="BJ544" t="str">
            <v>GHDIR EL GOLLA</v>
          </cell>
          <cell r="BK544" t="str">
            <v>B-520</v>
          </cell>
          <cell r="BM544">
            <v>82.924000000000007</v>
          </cell>
          <cell r="BN544" t="str">
            <v>12055000000237329752</v>
          </cell>
          <cell r="BO544" t="str">
            <v>SALHI IMEN</v>
          </cell>
          <cell r="BP544">
            <v>543</v>
          </cell>
          <cell r="BQ544" t="str">
            <v>Salaire Sept-22</v>
          </cell>
          <cell r="BU544" t="str">
            <v>Non-Actif</v>
          </cell>
        </row>
        <row r="545">
          <cell r="B545">
            <v>544</v>
          </cell>
          <cell r="C545" t="str">
            <v>Mlle</v>
          </cell>
          <cell r="D545" t="str">
            <v>ARBI NABILA</v>
          </cell>
          <cell r="E545" t="str">
            <v>SAGE Tunisia</v>
          </cell>
          <cell r="F545" t="str">
            <v>PRODUCTION</v>
          </cell>
          <cell r="G545" t="str">
            <v>Couturière</v>
          </cell>
          <cell r="H545" t="str">
            <v>P7 AR</v>
          </cell>
          <cell r="I545" t="str">
            <v>Safa</v>
          </cell>
          <cell r="J545" t="str">
            <v>A</v>
          </cell>
          <cell r="K545" t="str">
            <v>DIRECTS</v>
          </cell>
          <cell r="L545" t="str">
            <v>Variable cost at standard</v>
          </cell>
          <cell r="M545" t="str">
            <v>OUVRIERE SPECIALISE</v>
          </cell>
          <cell r="N545">
            <v>44293</v>
          </cell>
          <cell r="O545" t="str">
            <v/>
          </cell>
          <cell r="P545">
            <v>-6</v>
          </cell>
          <cell r="T545" t="str">
            <v>CDD</v>
          </cell>
          <cell r="U545" t="str">
            <v>Contractuel</v>
          </cell>
          <cell r="V545">
            <v>45689</v>
          </cell>
          <cell r="W545">
            <v>45716</v>
          </cell>
          <cell r="Z545">
            <v>44293</v>
          </cell>
          <cell r="AA545">
            <v>4</v>
          </cell>
          <cell r="AB545">
            <v>2021</v>
          </cell>
          <cell r="AC545">
            <v>2025</v>
          </cell>
          <cell r="AD545">
            <v>3.9138888888888888</v>
          </cell>
          <cell r="AE545" t="str">
            <v>&lt; 4</v>
          </cell>
          <cell r="AF545">
            <v>32312</v>
          </cell>
          <cell r="AG545">
            <v>36.739726027397261</v>
          </cell>
          <cell r="AH545" t="str">
            <v>&gt;35&lt; 45</v>
          </cell>
          <cell r="AI545">
            <v>16255899</v>
          </cell>
          <cell r="AJ545" t="str">
            <v>06</v>
          </cell>
          <cell r="AK545" t="str">
            <v>08089688</v>
          </cell>
          <cell r="AL545">
            <v>39126</v>
          </cell>
          <cell r="AM545" t="str">
            <v>FEMME</v>
          </cell>
          <cell r="AN545" t="str">
            <v>Célibataire</v>
          </cell>
          <cell r="AQ545">
            <v>3</v>
          </cell>
          <cell r="AR545">
            <v>3</v>
          </cell>
          <cell r="AS545">
            <v>45388.75</v>
          </cell>
          <cell r="AT545" t="str">
            <v>Horaire</v>
          </cell>
          <cell r="AU545">
            <v>3.3159999999999998</v>
          </cell>
          <cell r="AV545" t="str">
            <v>12</v>
          </cell>
          <cell r="AW545" t="str">
            <v>40600</v>
          </cell>
          <cell r="AX545" t="str">
            <v>00133122562</v>
          </cell>
          <cell r="AY545" t="str">
            <v>97</v>
          </cell>
          <cell r="AZ545" t="str">
            <v>UIB</v>
          </cell>
          <cell r="BA545" t="str">
            <v>12406000013312256297</v>
          </cell>
          <cell r="BB545">
            <v>20</v>
          </cell>
          <cell r="BC545" t="str">
            <v>10 RUE IBN ZAYDOUN CITE MED ALI</v>
          </cell>
          <cell r="BD545" t="str">
            <v>JAYARA</v>
          </cell>
          <cell r="BG545">
            <v>54684797</v>
          </cell>
          <cell r="BH545">
            <v>92360873</v>
          </cell>
          <cell r="BJ545" t="str">
            <v>JAYARA</v>
          </cell>
          <cell r="BK545" t="str">
            <v>A-P7 AR</v>
          </cell>
          <cell r="BL545" t="str">
            <v>1.3</v>
          </cell>
          <cell r="BN545" t="str">
            <v>12406000013312256297</v>
          </cell>
          <cell r="BO545" t="str">
            <v>ARBI NABILA</v>
          </cell>
          <cell r="BP545">
            <v>544</v>
          </cell>
          <cell r="BR545">
            <v>544</v>
          </cell>
          <cell r="BT545">
            <v>1048</v>
          </cell>
          <cell r="BU545" t="str">
            <v>si</v>
          </cell>
          <cell r="BV545" t="str">
            <v>P6 AR C SP</v>
          </cell>
        </row>
        <row r="546">
          <cell r="B546">
            <v>545</v>
          </cell>
          <cell r="C546" t="str">
            <v>Madame</v>
          </cell>
          <cell r="D546" t="str">
            <v>MOUMNI CHAIMA</v>
          </cell>
          <cell r="E546" t="str">
            <v>SAGE Tunisia</v>
          </cell>
          <cell r="F546" t="str">
            <v>PRODUCTION</v>
          </cell>
          <cell r="G546" t="str">
            <v>Couturière</v>
          </cell>
          <cell r="H546" t="str">
            <v>APT-OPEL</v>
          </cell>
          <cell r="J546" t="str">
            <v>A</v>
          </cell>
          <cell r="K546" t="str">
            <v>DIRECTS</v>
          </cell>
          <cell r="L546" t="str">
            <v>Variable cost at standard</v>
          </cell>
          <cell r="M546" t="str">
            <v>OUVRIERE SPECIALISE</v>
          </cell>
          <cell r="N546">
            <v>44298</v>
          </cell>
          <cell r="O546" t="str">
            <v/>
          </cell>
          <cell r="P546">
            <v>-1406</v>
          </cell>
          <cell r="Q546">
            <v>44307</v>
          </cell>
          <cell r="R546" t="str">
            <v xml:space="preserve">abandon de poste </v>
          </cell>
          <cell r="T546" t="str">
            <v>CDD</v>
          </cell>
          <cell r="U546" t="str">
            <v>Contractuel</v>
          </cell>
          <cell r="V546">
            <v>44298</v>
          </cell>
          <cell r="W546">
            <v>44316</v>
          </cell>
          <cell r="Z546">
            <v>44298</v>
          </cell>
          <cell r="AA546">
            <v>4</v>
          </cell>
          <cell r="AB546">
            <v>2021</v>
          </cell>
          <cell r="AC546">
            <v>2025</v>
          </cell>
          <cell r="AD546">
            <v>3.9</v>
          </cell>
          <cell r="AE546" t="str">
            <v>&lt; 4</v>
          </cell>
          <cell r="AF546">
            <v>34034</v>
          </cell>
          <cell r="AG546">
            <v>32.021917808219179</v>
          </cell>
          <cell r="AH546" t="str">
            <v>&gt;25&lt; 35</v>
          </cell>
          <cell r="AK546" t="str">
            <v>04841880</v>
          </cell>
          <cell r="AL546">
            <v>43545</v>
          </cell>
          <cell r="AM546" t="str">
            <v>FEMME</v>
          </cell>
          <cell r="AN546" t="str">
            <v>Marié(e)</v>
          </cell>
          <cell r="AO546">
            <v>1</v>
          </cell>
          <cell r="AQ546">
            <v>3</v>
          </cell>
          <cell r="AR546">
            <v>1</v>
          </cell>
          <cell r="AS546">
            <v>44663.25</v>
          </cell>
          <cell r="AT546" t="str">
            <v>Horaire</v>
          </cell>
          <cell r="AU546">
            <v>3.1930000000000001</v>
          </cell>
          <cell r="AV546">
            <v>12</v>
          </cell>
          <cell r="AW546">
            <v>40600</v>
          </cell>
          <cell r="AX546" t="str">
            <v>00133108661</v>
          </cell>
          <cell r="AY546">
            <v>90</v>
          </cell>
          <cell r="AZ546" t="str">
            <v>UIB</v>
          </cell>
          <cell r="BA546" t="str">
            <v>12406000013310866190</v>
          </cell>
          <cell r="BB546">
            <v>20</v>
          </cell>
          <cell r="BC546" t="str">
            <v>2 RUE IBN JABIR</v>
          </cell>
          <cell r="BD546" t="str">
            <v>SIDI HASSINE</v>
          </cell>
          <cell r="BG546">
            <v>29107796</v>
          </cell>
          <cell r="BJ546" t="str">
            <v>JAYARA</v>
          </cell>
          <cell r="BK546" t="str">
            <v>A-APT-OPEL</v>
          </cell>
          <cell r="BN546" t="str">
            <v>12406000013310866190</v>
          </cell>
          <cell r="BO546" t="str">
            <v>MOUMNI CHAIMA</v>
          </cell>
          <cell r="BP546">
            <v>545</v>
          </cell>
          <cell r="BU546" t="str">
            <v>Non-Actif</v>
          </cell>
        </row>
        <row r="547">
          <cell r="B547">
            <v>546</v>
          </cell>
          <cell r="C547" t="str">
            <v>Madame</v>
          </cell>
          <cell r="D547" t="str">
            <v>SOUIHI MOUFIDA</v>
          </cell>
          <cell r="E547" t="str">
            <v>SAGE Tunisia</v>
          </cell>
          <cell r="F547" t="str">
            <v>PRODUCTION</v>
          </cell>
          <cell r="G547" t="str">
            <v>Couturière</v>
          </cell>
          <cell r="H547">
            <v>965</v>
          </cell>
          <cell r="I547" t="str">
            <v>abdelhalim</v>
          </cell>
          <cell r="J547" t="str">
            <v>B</v>
          </cell>
          <cell r="K547" t="str">
            <v>DIRECTS</v>
          </cell>
          <cell r="L547" t="str">
            <v>Variable cost at standard</v>
          </cell>
          <cell r="M547" t="str">
            <v>OUVRIERE SPECIALISE</v>
          </cell>
          <cell r="N547">
            <v>44298</v>
          </cell>
          <cell r="O547" t="str">
            <v/>
          </cell>
          <cell r="P547">
            <v>-553</v>
          </cell>
          <cell r="Q547">
            <v>45169</v>
          </cell>
          <cell r="R547" t="str">
            <v>départ à la retraite</v>
          </cell>
          <cell r="T547" t="str">
            <v>CDD</v>
          </cell>
          <cell r="U547" t="str">
            <v>Contractuel</v>
          </cell>
          <cell r="V547">
            <v>45139</v>
          </cell>
          <cell r="W547">
            <v>45169</v>
          </cell>
          <cell r="Z547">
            <v>44298</v>
          </cell>
          <cell r="AA547">
            <v>4</v>
          </cell>
          <cell r="AB547">
            <v>2021</v>
          </cell>
          <cell r="AC547">
            <v>2025</v>
          </cell>
          <cell r="AD547">
            <v>3.9</v>
          </cell>
          <cell r="AE547" t="str">
            <v>&lt; 4</v>
          </cell>
          <cell r="AF547">
            <v>26778</v>
          </cell>
          <cell r="AG547">
            <v>51.901369863013699</v>
          </cell>
          <cell r="AH547" t="str">
            <v>&gt;45&lt; 55</v>
          </cell>
          <cell r="AI547">
            <v>12537932</v>
          </cell>
          <cell r="AJ547" t="str">
            <v>00</v>
          </cell>
          <cell r="AK547" t="str">
            <v>07013879</v>
          </cell>
          <cell r="AL547">
            <v>37687</v>
          </cell>
          <cell r="AM547" t="str">
            <v>FEMME</v>
          </cell>
          <cell r="AN547" t="str">
            <v>Marié(e)</v>
          </cell>
          <cell r="AO547">
            <v>3</v>
          </cell>
          <cell r="AQ547">
            <v>3</v>
          </cell>
          <cell r="AR547">
            <v>2</v>
          </cell>
          <cell r="AS547">
            <v>45028.5</v>
          </cell>
          <cell r="AT547" t="str">
            <v>Horaire</v>
          </cell>
          <cell r="AU547">
            <v>3.3159999999999998</v>
          </cell>
          <cell r="AV547" t="str">
            <v>17</v>
          </cell>
          <cell r="AW547" t="str">
            <v>00100</v>
          </cell>
          <cell r="AX547" t="str">
            <v>00000617040</v>
          </cell>
          <cell r="AY547" t="str">
            <v>22</v>
          </cell>
          <cell r="AZ547" t="str">
            <v>LA POSTE</v>
          </cell>
          <cell r="BA547" t="str">
            <v>17001000000061704022</v>
          </cell>
          <cell r="BB547">
            <v>20</v>
          </cell>
          <cell r="BC547" t="str">
            <v>RUE 18 JANVIER CITE SAADA</v>
          </cell>
          <cell r="BD547" t="str">
            <v>MHAMDIA</v>
          </cell>
          <cell r="BG547">
            <v>20429821</v>
          </cell>
          <cell r="BH547">
            <v>21791132</v>
          </cell>
          <cell r="BJ547" t="str">
            <v>MHAMDIA</v>
          </cell>
          <cell r="BK547" t="str">
            <v>B-965</v>
          </cell>
          <cell r="BL547" t="str">
            <v>1.1</v>
          </cell>
          <cell r="BN547" t="str">
            <v>17001000000061704022</v>
          </cell>
          <cell r="BO547" t="str">
            <v>SOUIHI MOUFIDA</v>
          </cell>
          <cell r="BP547">
            <v>546</v>
          </cell>
          <cell r="BR547">
            <v>546</v>
          </cell>
          <cell r="BU547" t="str">
            <v>Non-Actif</v>
          </cell>
        </row>
        <row r="548">
          <cell r="B548">
            <v>547</v>
          </cell>
          <cell r="C548" t="str">
            <v>Madame</v>
          </cell>
          <cell r="D548" t="str">
            <v>HAJRI NAOUEL</v>
          </cell>
          <cell r="E548" t="str">
            <v>SAGE Tunisia</v>
          </cell>
          <cell r="F548" t="str">
            <v>PRODUCTION</v>
          </cell>
          <cell r="G548" t="str">
            <v>Couturière</v>
          </cell>
          <cell r="H548" t="str">
            <v>P7 AR</v>
          </cell>
          <cell r="I548" t="str">
            <v>FOUED HOMRANI</v>
          </cell>
          <cell r="J548" t="str">
            <v>A</v>
          </cell>
          <cell r="K548" t="str">
            <v>DIRECTS</v>
          </cell>
          <cell r="L548" t="str">
            <v>Variable cost at standard</v>
          </cell>
          <cell r="M548" t="str">
            <v>OUVRIERE SPECIALISE</v>
          </cell>
          <cell r="N548">
            <v>44298</v>
          </cell>
          <cell r="O548" t="str">
            <v/>
          </cell>
          <cell r="P548">
            <v>-6</v>
          </cell>
          <cell r="T548" t="str">
            <v>CDD</v>
          </cell>
          <cell r="U548" t="str">
            <v>Contractuel</v>
          </cell>
          <cell r="V548">
            <v>45689</v>
          </cell>
          <cell r="W548">
            <v>45716</v>
          </cell>
          <cell r="Z548">
            <v>44298</v>
          </cell>
          <cell r="AA548">
            <v>4</v>
          </cell>
          <cell r="AB548">
            <v>2021</v>
          </cell>
          <cell r="AC548">
            <v>2025</v>
          </cell>
          <cell r="AD548">
            <v>3.9</v>
          </cell>
          <cell r="AE548" t="str">
            <v>&lt; 4</v>
          </cell>
          <cell r="AF548">
            <v>34497</v>
          </cell>
          <cell r="AG548">
            <v>30.753424657534246</v>
          </cell>
          <cell r="AH548" t="str">
            <v>&gt;25&lt; 35</v>
          </cell>
          <cell r="AI548">
            <v>16628051</v>
          </cell>
          <cell r="AJ548" t="str">
            <v>08</v>
          </cell>
          <cell r="AK548">
            <v>11650625</v>
          </cell>
          <cell r="AL548">
            <v>41608</v>
          </cell>
          <cell r="AM548" t="str">
            <v>FEMME</v>
          </cell>
          <cell r="AN548" t="str">
            <v>Marié(e)</v>
          </cell>
          <cell r="AO548">
            <v>2</v>
          </cell>
          <cell r="AQ548">
            <v>3</v>
          </cell>
          <cell r="AR548">
            <v>3</v>
          </cell>
          <cell r="AS548">
            <v>45393.75</v>
          </cell>
          <cell r="AT548" t="str">
            <v>Horaire</v>
          </cell>
          <cell r="AU548">
            <v>3.3159999999999998</v>
          </cell>
          <cell r="AV548" t="str">
            <v>04</v>
          </cell>
          <cell r="AW548" t="str">
            <v>05514</v>
          </cell>
          <cell r="AX548" t="str">
            <v>00073389660</v>
          </cell>
          <cell r="AY548" t="str">
            <v>34</v>
          </cell>
          <cell r="AZ548" t="str">
            <v>ATTIJARI BANK</v>
          </cell>
          <cell r="BA548" t="str">
            <v>04055140007338966034</v>
          </cell>
          <cell r="BB548">
            <v>20</v>
          </cell>
          <cell r="BC548" t="str">
            <v>11 RUE GHANDI SIDI HASSINE</v>
          </cell>
          <cell r="BD548" t="str">
            <v>TUNIS</v>
          </cell>
          <cell r="BE548">
            <v>1095</v>
          </cell>
          <cell r="BG548">
            <v>25735919</v>
          </cell>
          <cell r="BJ548" t="str">
            <v>JAYARA SIDI HASSINE</v>
          </cell>
          <cell r="BK548" t="str">
            <v>A-P7 AR</v>
          </cell>
          <cell r="BL548" t="str">
            <v>2.1</v>
          </cell>
          <cell r="BN548" t="str">
            <v>04055140007338966034</v>
          </cell>
          <cell r="BO548" t="str">
            <v>HAJRI NAOUEL</v>
          </cell>
          <cell r="BP548">
            <v>547</v>
          </cell>
          <cell r="BR548">
            <v>547</v>
          </cell>
          <cell r="BT548">
            <v>1049</v>
          </cell>
          <cell r="BU548" t="str">
            <v>si</v>
          </cell>
          <cell r="BV548" t="str">
            <v>P6 AR C SP</v>
          </cell>
        </row>
        <row r="549">
          <cell r="B549">
            <v>548</v>
          </cell>
          <cell r="C549" t="str">
            <v>Madame</v>
          </cell>
          <cell r="D549" t="str">
            <v>BEN BOUMAIZA LEILA</v>
          </cell>
          <cell r="E549" t="str">
            <v>SAGE Tunisia</v>
          </cell>
          <cell r="F549" t="str">
            <v>PRODUCTION</v>
          </cell>
          <cell r="G549" t="str">
            <v>Couturière</v>
          </cell>
          <cell r="H549">
            <v>560</v>
          </cell>
          <cell r="I549" t="str">
            <v>Mabrourk Ben Moussa</v>
          </cell>
          <cell r="J549" t="str">
            <v>A</v>
          </cell>
          <cell r="K549" t="str">
            <v>DIRECTS</v>
          </cell>
          <cell r="L549" t="str">
            <v>Variable cost at standard</v>
          </cell>
          <cell r="M549" t="str">
            <v>OUVRIERE SPECIALISE</v>
          </cell>
          <cell r="N549">
            <v>44302</v>
          </cell>
          <cell r="O549" t="str">
            <v/>
          </cell>
          <cell r="P549">
            <v>-6</v>
          </cell>
          <cell r="T549" t="str">
            <v>CDD</v>
          </cell>
          <cell r="U549" t="str">
            <v>Contractuel</v>
          </cell>
          <cell r="V549">
            <v>45689</v>
          </cell>
          <cell r="W549">
            <v>45716</v>
          </cell>
          <cell r="Z549">
            <v>44302</v>
          </cell>
          <cell r="AA549">
            <v>4</v>
          </cell>
          <cell r="AB549">
            <v>2021</v>
          </cell>
          <cell r="AC549">
            <v>2025</v>
          </cell>
          <cell r="AD549">
            <v>3.8888888888888888</v>
          </cell>
          <cell r="AE549" t="str">
            <v>&lt; 4</v>
          </cell>
          <cell r="AF549">
            <v>29727</v>
          </cell>
          <cell r="AG549">
            <v>43.821917808219176</v>
          </cell>
          <cell r="AH549" t="str">
            <v>&gt;35&lt; 45</v>
          </cell>
          <cell r="AI549">
            <v>12363957</v>
          </cell>
          <cell r="AJ549" t="str">
            <v>01</v>
          </cell>
          <cell r="AK549" t="str">
            <v>07352859</v>
          </cell>
          <cell r="AL549">
            <v>43505</v>
          </cell>
          <cell r="AM549" t="str">
            <v>FEMME</v>
          </cell>
          <cell r="AN549" t="str">
            <v>Marié(e)</v>
          </cell>
          <cell r="AQ549">
            <v>3</v>
          </cell>
          <cell r="AR549">
            <v>3</v>
          </cell>
          <cell r="AS549">
            <v>45397.75</v>
          </cell>
          <cell r="AT549" t="str">
            <v>Horaire</v>
          </cell>
          <cell r="AU549">
            <v>3.3159999999999998</v>
          </cell>
          <cell r="AV549" t="str">
            <v>17</v>
          </cell>
          <cell r="AW549" t="str">
            <v>00100</v>
          </cell>
          <cell r="AX549" t="str">
            <v>00003024035</v>
          </cell>
          <cell r="AY549" t="str">
            <v>08</v>
          </cell>
          <cell r="AZ549" t="str">
            <v>LA POSTE</v>
          </cell>
          <cell r="BA549" t="str">
            <v>17001000000302403508</v>
          </cell>
          <cell r="BB549">
            <v>20</v>
          </cell>
          <cell r="BC549" t="str">
            <v>SIDI ALI HATTAB MORNAGUIA</v>
          </cell>
          <cell r="BD549" t="str">
            <v>MANOUBA</v>
          </cell>
          <cell r="BG549">
            <v>29205394</v>
          </cell>
          <cell r="BH549">
            <v>22966849</v>
          </cell>
          <cell r="BJ549" t="str">
            <v>SIDI ALI HATTAB</v>
          </cell>
          <cell r="BK549" t="str">
            <v>A-560</v>
          </cell>
          <cell r="BL549" t="str">
            <v>2.1</v>
          </cell>
          <cell r="BN549" t="str">
            <v>17001000000302403508</v>
          </cell>
          <cell r="BO549" t="str">
            <v>BEN BOUMAIZA LEILA</v>
          </cell>
          <cell r="BP549">
            <v>548</v>
          </cell>
          <cell r="BR549">
            <v>548</v>
          </cell>
          <cell r="BT549">
            <v>899</v>
          </cell>
          <cell r="BU549" t="str">
            <v>si</v>
          </cell>
          <cell r="BV549" t="str">
            <v>560 A CA</v>
          </cell>
        </row>
        <row r="550">
          <cell r="B550">
            <v>549</v>
          </cell>
          <cell r="C550" t="str">
            <v>Madame</v>
          </cell>
          <cell r="D550" t="str">
            <v>ZIDI YOSRA</v>
          </cell>
          <cell r="E550" t="str">
            <v>SAGE Tunisia</v>
          </cell>
          <cell r="F550" t="str">
            <v>PRODUCTION</v>
          </cell>
          <cell r="G550" t="str">
            <v>Couturière</v>
          </cell>
          <cell r="H550" t="str">
            <v>P6 AV</v>
          </cell>
          <cell r="I550" t="str">
            <v>Issam Ouni</v>
          </cell>
          <cell r="J550" t="str">
            <v>B</v>
          </cell>
          <cell r="K550" t="str">
            <v>DIRECTS</v>
          </cell>
          <cell r="L550" t="str">
            <v>Variable cost at standard</v>
          </cell>
          <cell r="M550" t="str">
            <v>OUVRIERE SPECIALISE</v>
          </cell>
          <cell r="N550">
            <v>44302</v>
          </cell>
          <cell r="O550" t="str">
            <v/>
          </cell>
          <cell r="P550">
            <v>-6</v>
          </cell>
          <cell r="T550" t="str">
            <v>CDD</v>
          </cell>
          <cell r="U550" t="str">
            <v>Contractuel</v>
          </cell>
          <cell r="V550">
            <v>45689</v>
          </cell>
          <cell r="W550">
            <v>45716</v>
          </cell>
          <cell r="Z550">
            <v>44302</v>
          </cell>
          <cell r="AA550">
            <v>4</v>
          </cell>
          <cell r="AB550">
            <v>2021</v>
          </cell>
          <cell r="AC550">
            <v>2025</v>
          </cell>
          <cell r="AD550">
            <v>3.8888888888888888</v>
          </cell>
          <cell r="AE550" t="str">
            <v>&lt; 4</v>
          </cell>
          <cell r="AF550">
            <v>33520</v>
          </cell>
          <cell r="AG550">
            <v>33.43013698630137</v>
          </cell>
          <cell r="AH550" t="str">
            <v>&gt;25&lt; 35</v>
          </cell>
          <cell r="AI550">
            <v>16442377</v>
          </cell>
          <cell r="AJ550" t="str">
            <v>01</v>
          </cell>
          <cell r="AK550" t="str">
            <v>09180045</v>
          </cell>
          <cell r="AL550">
            <v>40129</v>
          </cell>
          <cell r="AM550" t="str">
            <v>FEMME</v>
          </cell>
          <cell r="AN550" t="str">
            <v>Marié(e)</v>
          </cell>
          <cell r="AO550">
            <v>2</v>
          </cell>
          <cell r="AQ550">
            <v>3</v>
          </cell>
          <cell r="AR550">
            <v>3</v>
          </cell>
          <cell r="AS550">
            <v>45397.75</v>
          </cell>
          <cell r="AT550" t="str">
            <v>Horaire</v>
          </cell>
          <cell r="AU550">
            <v>3.3159999999999998</v>
          </cell>
          <cell r="AV550" t="str">
            <v>17</v>
          </cell>
          <cell r="AW550" t="str">
            <v>00100</v>
          </cell>
          <cell r="AX550" t="str">
            <v>00002661191</v>
          </cell>
          <cell r="AY550" t="str">
            <v>06</v>
          </cell>
          <cell r="AZ550" t="str">
            <v>LA POSTE</v>
          </cell>
          <cell r="BA550" t="str">
            <v>17001000000266119106</v>
          </cell>
          <cell r="BB550">
            <v>20</v>
          </cell>
          <cell r="BC550" t="str">
            <v>1 RUE YOUSSEF IBN TECHFINE DAOUAR HICHER</v>
          </cell>
          <cell r="BD550" t="str">
            <v>MANOUBA</v>
          </cell>
          <cell r="BE550">
            <v>2086</v>
          </cell>
          <cell r="BF550">
            <v>45151</v>
          </cell>
          <cell r="BG550">
            <v>26821974</v>
          </cell>
          <cell r="BH550">
            <v>25066550</v>
          </cell>
          <cell r="BJ550" t="str">
            <v>SANHEJA</v>
          </cell>
          <cell r="BK550" t="str">
            <v>B-P6 AV</v>
          </cell>
          <cell r="BL550" t="str">
            <v>1.3</v>
          </cell>
          <cell r="BN550" t="str">
            <v>17001000000266119106</v>
          </cell>
          <cell r="BO550" t="str">
            <v>ZIDI YOSRA</v>
          </cell>
          <cell r="BP550">
            <v>549</v>
          </cell>
          <cell r="BR550">
            <v>549</v>
          </cell>
          <cell r="BT550">
            <v>86</v>
          </cell>
          <cell r="BU550" t="str">
            <v>si</v>
          </cell>
          <cell r="BV550" t="str">
            <v>P6 AV B SA</v>
          </cell>
        </row>
        <row r="551">
          <cell r="B551">
            <v>550</v>
          </cell>
          <cell r="C551" t="str">
            <v>Mlle</v>
          </cell>
          <cell r="D551" t="str">
            <v>AYARI DHEKRA</v>
          </cell>
          <cell r="E551" t="str">
            <v>SAGE Tunisia</v>
          </cell>
          <cell r="F551" t="str">
            <v>PRODUCTION</v>
          </cell>
          <cell r="G551" t="str">
            <v>Couturière</v>
          </cell>
          <cell r="H551" t="str">
            <v>APT-OPEL</v>
          </cell>
          <cell r="J551" t="str">
            <v>B</v>
          </cell>
          <cell r="K551" t="str">
            <v>DIRECTS</v>
          </cell>
          <cell r="L551" t="str">
            <v>Variable cost at standard</v>
          </cell>
          <cell r="M551" t="str">
            <v>OUVRIERE SPECIALISE</v>
          </cell>
          <cell r="N551">
            <v>44302</v>
          </cell>
          <cell r="O551" t="str">
            <v/>
          </cell>
          <cell r="P551">
            <v>-1375</v>
          </cell>
          <cell r="R551" t="str">
            <v xml:space="preserve">abandon de poste </v>
          </cell>
          <cell r="T551" t="str">
            <v>CDD</v>
          </cell>
          <cell r="U551" t="str">
            <v>Contractuel</v>
          </cell>
          <cell r="V551">
            <v>44302</v>
          </cell>
          <cell r="W551">
            <v>44347</v>
          </cell>
          <cell r="Z551">
            <v>44302</v>
          </cell>
          <cell r="AA551">
            <v>4</v>
          </cell>
          <cell r="AB551">
            <v>2021</v>
          </cell>
          <cell r="AC551">
            <v>2025</v>
          </cell>
          <cell r="AD551">
            <v>3.8888888888888888</v>
          </cell>
          <cell r="AE551" t="str">
            <v>&lt; 4</v>
          </cell>
          <cell r="AF551">
            <v>33498</v>
          </cell>
          <cell r="AG551">
            <v>33.490410958904107</v>
          </cell>
          <cell r="AH551" t="str">
            <v>&gt;25&lt; 35</v>
          </cell>
          <cell r="AI551">
            <v>16442546</v>
          </cell>
          <cell r="AJ551" t="str">
            <v>07</v>
          </cell>
          <cell r="AK551" t="str">
            <v>09181817</v>
          </cell>
          <cell r="AL551">
            <v>40340</v>
          </cell>
          <cell r="AM551" t="str">
            <v>FEMME</v>
          </cell>
          <cell r="AN551" t="str">
            <v>Célibataire</v>
          </cell>
          <cell r="AQ551">
            <v>3</v>
          </cell>
          <cell r="AR551">
            <v>1</v>
          </cell>
          <cell r="AS551">
            <v>44667.25</v>
          </cell>
          <cell r="AT551" t="str">
            <v>Horaire</v>
          </cell>
          <cell r="AU551">
            <v>3.1930000000000001</v>
          </cell>
          <cell r="BA551" t="str">
            <v/>
          </cell>
          <cell r="BB551">
            <v>0</v>
          </cell>
          <cell r="BC551" t="str">
            <v>TAHOUNA MORNAGUIA</v>
          </cell>
          <cell r="BD551" t="str">
            <v>MANOUBA</v>
          </cell>
          <cell r="BE551">
            <v>1110</v>
          </cell>
          <cell r="BG551">
            <v>25545163</v>
          </cell>
          <cell r="BH551">
            <v>95425910</v>
          </cell>
          <cell r="BJ551" t="str">
            <v>MORNAGUIA</v>
          </cell>
          <cell r="BK551" t="str">
            <v>B-APT-OPEL</v>
          </cell>
          <cell r="BN551" t="str">
            <v/>
          </cell>
          <cell r="BO551" t="str">
            <v>AYARI DHEKRA</v>
          </cell>
          <cell r="BP551">
            <v>550</v>
          </cell>
          <cell r="BU551" t="str">
            <v>Non-Actif</v>
          </cell>
        </row>
        <row r="552">
          <cell r="B552">
            <v>551</v>
          </cell>
          <cell r="C552" t="str">
            <v>Madame</v>
          </cell>
          <cell r="D552" t="str">
            <v>DRIDI FATMA</v>
          </cell>
          <cell r="E552" t="str">
            <v>SAGE Tunisia</v>
          </cell>
          <cell r="F552" t="str">
            <v>PRODUCTION</v>
          </cell>
          <cell r="G552" t="str">
            <v>Couturière</v>
          </cell>
          <cell r="H552">
            <v>520</v>
          </cell>
          <cell r="I552" t="str">
            <v>Mabrourk Ben Moussa</v>
          </cell>
          <cell r="J552" t="str">
            <v>A</v>
          </cell>
          <cell r="K552" t="str">
            <v>DIRECTS</v>
          </cell>
          <cell r="L552" t="str">
            <v>Variable cost at standard</v>
          </cell>
          <cell r="M552" t="str">
            <v>OUVRIERE SPECIALISE</v>
          </cell>
          <cell r="N552">
            <v>44302</v>
          </cell>
          <cell r="O552" t="str">
            <v/>
          </cell>
          <cell r="P552">
            <v>-6</v>
          </cell>
          <cell r="T552" t="str">
            <v>CDD</v>
          </cell>
          <cell r="U552" t="str">
            <v>Contractuel</v>
          </cell>
          <cell r="V552">
            <v>45689</v>
          </cell>
          <cell r="W552">
            <v>45716</v>
          </cell>
          <cell r="Z552">
            <v>44302</v>
          </cell>
          <cell r="AA552">
            <v>4</v>
          </cell>
          <cell r="AB552">
            <v>2021</v>
          </cell>
          <cell r="AC552">
            <v>2025</v>
          </cell>
          <cell r="AD552">
            <v>3.8888888888888888</v>
          </cell>
          <cell r="AE552" t="str">
            <v>&lt; 4</v>
          </cell>
          <cell r="AF552">
            <v>30540</v>
          </cell>
          <cell r="AG552">
            <v>41.594520547945208</v>
          </cell>
          <cell r="AH552" t="str">
            <v>&gt;35&lt; 45</v>
          </cell>
          <cell r="AI552">
            <v>12662606</v>
          </cell>
          <cell r="AJ552" t="str">
            <v>01</v>
          </cell>
          <cell r="AK552" t="str">
            <v>07366720</v>
          </cell>
          <cell r="AL552">
            <v>41527</v>
          </cell>
          <cell r="AM552" t="str">
            <v>FEMME</v>
          </cell>
          <cell r="AN552" t="str">
            <v>Marié(e)</v>
          </cell>
          <cell r="AO552">
            <v>2</v>
          </cell>
          <cell r="AQ552">
            <v>3</v>
          </cell>
          <cell r="AR552">
            <v>3</v>
          </cell>
          <cell r="AS552">
            <v>45397.75</v>
          </cell>
          <cell r="AT552" t="str">
            <v>Horaire</v>
          </cell>
          <cell r="AU552">
            <v>3.3159999999999998</v>
          </cell>
          <cell r="AV552" t="str">
            <v>17</v>
          </cell>
          <cell r="AW552" t="str">
            <v>00100</v>
          </cell>
          <cell r="AX552" t="str">
            <v>00001668797</v>
          </cell>
          <cell r="AY552" t="str">
            <v>64</v>
          </cell>
          <cell r="AZ552" t="str">
            <v>LA POSTE</v>
          </cell>
          <cell r="BA552" t="str">
            <v>17001000000166879764</v>
          </cell>
          <cell r="BB552">
            <v>20</v>
          </cell>
          <cell r="BC552" t="str">
            <v>SANHEJA OUED ELLIL</v>
          </cell>
          <cell r="BD552" t="str">
            <v>MANOUBA</v>
          </cell>
          <cell r="BG552">
            <v>23600464</v>
          </cell>
          <cell r="BH552">
            <v>24443159</v>
          </cell>
          <cell r="BJ552" t="str">
            <v>SANHEJA</v>
          </cell>
          <cell r="BK552" t="str">
            <v>A-520</v>
          </cell>
          <cell r="BL552" t="str">
            <v>1.3</v>
          </cell>
          <cell r="BN552" t="str">
            <v>17001000000166879764</v>
          </cell>
          <cell r="BO552" t="str">
            <v>DRIDI FATMA</v>
          </cell>
          <cell r="BP552">
            <v>551</v>
          </cell>
          <cell r="BR552">
            <v>551</v>
          </cell>
          <cell r="BT552">
            <v>900</v>
          </cell>
          <cell r="BU552" t="str">
            <v>si</v>
          </cell>
          <cell r="BV552" t="str">
            <v>520 A SP</v>
          </cell>
        </row>
        <row r="553">
          <cell r="B553">
            <v>552</v>
          </cell>
          <cell r="C553" t="str">
            <v>Madame</v>
          </cell>
          <cell r="D553" t="str">
            <v>TALBI KARIMA</v>
          </cell>
          <cell r="E553" t="str">
            <v>SAGE Tunisia</v>
          </cell>
          <cell r="F553" t="str">
            <v>PRODUCTION</v>
          </cell>
          <cell r="G553" t="str">
            <v>Couturière</v>
          </cell>
          <cell r="H553" t="str">
            <v>APT-OPEL</v>
          </cell>
          <cell r="J553" t="str">
            <v>B</v>
          </cell>
          <cell r="K553" t="str">
            <v>DIRECTS</v>
          </cell>
          <cell r="L553" t="str">
            <v>Variable cost at standard</v>
          </cell>
          <cell r="M553" t="str">
            <v>OUVRIERE SPECIALISE</v>
          </cell>
          <cell r="N553">
            <v>44302</v>
          </cell>
          <cell r="O553" t="str">
            <v/>
          </cell>
          <cell r="P553">
            <v>-1375</v>
          </cell>
          <cell r="Q553">
            <v>44304</v>
          </cell>
          <cell r="R553" t="str">
            <v xml:space="preserve">abandon de poste </v>
          </cell>
          <cell r="T553" t="str">
            <v>CDD</v>
          </cell>
          <cell r="U553" t="str">
            <v>Contractuel</v>
          </cell>
          <cell r="V553">
            <v>44302</v>
          </cell>
          <cell r="W553">
            <v>44347</v>
          </cell>
          <cell r="Z553">
            <v>44302</v>
          </cell>
          <cell r="AA553">
            <v>4</v>
          </cell>
          <cell r="AB553">
            <v>2021</v>
          </cell>
          <cell r="AC553">
            <v>2025</v>
          </cell>
          <cell r="AD553">
            <v>3.8888888888888888</v>
          </cell>
          <cell r="AE553" t="str">
            <v>&lt; 4</v>
          </cell>
          <cell r="AF553">
            <v>28492</v>
          </cell>
          <cell r="AG553">
            <v>47.205479452054796</v>
          </cell>
          <cell r="AH553" t="str">
            <v>&gt;45&lt; 55</v>
          </cell>
          <cell r="AK553" t="str">
            <v>04537010</v>
          </cell>
          <cell r="AL553">
            <v>35908</v>
          </cell>
          <cell r="AM553" t="str">
            <v>FEMME</v>
          </cell>
          <cell r="AN553" t="str">
            <v>Marié(e)</v>
          </cell>
          <cell r="AO553">
            <v>2</v>
          </cell>
          <cell r="AQ553">
            <v>3</v>
          </cell>
          <cell r="AR553">
            <v>1</v>
          </cell>
          <cell r="AS553">
            <v>44667.25</v>
          </cell>
          <cell r="AT553" t="str">
            <v>Horaire</v>
          </cell>
          <cell r="AU553">
            <v>3.1930000000000001</v>
          </cell>
          <cell r="BA553" t="str">
            <v/>
          </cell>
          <cell r="BB553">
            <v>0</v>
          </cell>
          <cell r="BG553">
            <v>27378149</v>
          </cell>
          <cell r="BH553">
            <v>22604809</v>
          </cell>
          <cell r="BJ553" t="str">
            <v>JAYARA</v>
          </cell>
          <cell r="BK553" t="str">
            <v>B-APT-OPEL</v>
          </cell>
          <cell r="BN553" t="str">
            <v/>
          </cell>
          <cell r="BO553" t="str">
            <v>TALBI KARIMA</v>
          </cell>
          <cell r="BP553">
            <v>552</v>
          </cell>
          <cell r="BU553" t="str">
            <v>Non-Actif</v>
          </cell>
        </row>
        <row r="554">
          <cell r="B554">
            <v>553</v>
          </cell>
          <cell r="C554" t="str">
            <v>Madame</v>
          </cell>
          <cell r="D554" t="str">
            <v>MEJRI MERIAM</v>
          </cell>
          <cell r="E554" t="str">
            <v>SAGE Tunisia</v>
          </cell>
          <cell r="F554" t="str">
            <v>PRODUCTION</v>
          </cell>
          <cell r="G554" t="str">
            <v>Couturière</v>
          </cell>
          <cell r="H554" t="str">
            <v>APT-OPEL</v>
          </cell>
          <cell r="J554" t="str">
            <v>B</v>
          </cell>
          <cell r="K554" t="str">
            <v>DIRECTS</v>
          </cell>
          <cell r="L554" t="str">
            <v>Variable cost at standard</v>
          </cell>
          <cell r="M554" t="str">
            <v>OUVRIERE SPECIALISE</v>
          </cell>
          <cell r="N554">
            <v>44302</v>
          </cell>
          <cell r="O554" t="str">
            <v/>
          </cell>
          <cell r="P554">
            <v>-1375</v>
          </cell>
          <cell r="R554" t="str">
            <v xml:space="preserve">abandon de poste </v>
          </cell>
          <cell r="T554" t="str">
            <v>CDD</v>
          </cell>
          <cell r="U554" t="str">
            <v>Contractuel</v>
          </cell>
          <cell r="V554">
            <v>44302</v>
          </cell>
          <cell r="W554">
            <v>44347</v>
          </cell>
          <cell r="Z554">
            <v>44302</v>
          </cell>
          <cell r="AA554">
            <v>4</v>
          </cell>
          <cell r="AB554">
            <v>2021</v>
          </cell>
          <cell r="AC554">
            <v>2025</v>
          </cell>
          <cell r="AD554">
            <v>3.8888888888888888</v>
          </cell>
          <cell r="AE554" t="str">
            <v>&lt; 4</v>
          </cell>
          <cell r="AF554">
            <v>33843</v>
          </cell>
          <cell r="AG554">
            <v>32.545205479452058</v>
          </cell>
          <cell r="AH554" t="str">
            <v>&gt;25&lt; 35</v>
          </cell>
          <cell r="AK554">
            <v>13004199</v>
          </cell>
          <cell r="AL554">
            <v>43722</v>
          </cell>
          <cell r="AM554" t="str">
            <v>FEMME</v>
          </cell>
          <cell r="AN554" t="str">
            <v>Marié(e)</v>
          </cell>
          <cell r="AO554">
            <v>1</v>
          </cell>
          <cell r="AQ554">
            <v>3</v>
          </cell>
          <cell r="AR554">
            <v>1</v>
          </cell>
          <cell r="AS554">
            <v>44667.25</v>
          </cell>
          <cell r="AT554" t="str">
            <v>Horaire</v>
          </cell>
          <cell r="AU554">
            <v>3.1930000000000001</v>
          </cell>
          <cell r="BA554" t="str">
            <v/>
          </cell>
          <cell r="BB554">
            <v>0</v>
          </cell>
          <cell r="BC554" t="str">
            <v>10 RUE 4233 ZAHROUNI</v>
          </cell>
          <cell r="BD554" t="str">
            <v>TUNIS</v>
          </cell>
          <cell r="BG554">
            <v>55523651</v>
          </cell>
          <cell r="BH554">
            <v>22435493</v>
          </cell>
          <cell r="BJ554" t="str">
            <v>ZAHROUNI</v>
          </cell>
          <cell r="BK554" t="str">
            <v>B-APT-OPEL</v>
          </cell>
          <cell r="BN554" t="str">
            <v/>
          </cell>
          <cell r="BO554" t="str">
            <v>MEJRI MERIAM</v>
          </cell>
          <cell r="BP554">
            <v>553</v>
          </cell>
          <cell r="BU554" t="str">
            <v>Non-Actif</v>
          </cell>
        </row>
        <row r="555">
          <cell r="B555">
            <v>554</v>
          </cell>
          <cell r="C555" t="str">
            <v>Madame</v>
          </cell>
          <cell r="D555" t="str">
            <v>BILEL INTISSAR</v>
          </cell>
          <cell r="E555" t="str">
            <v>SAGE Tunisia</v>
          </cell>
          <cell r="F555" t="str">
            <v>PRODUCTION</v>
          </cell>
          <cell r="G555" t="str">
            <v>Couturière</v>
          </cell>
          <cell r="H555" t="str">
            <v>APT-OPEL</v>
          </cell>
          <cell r="J555" t="str">
            <v>B</v>
          </cell>
          <cell r="K555" t="str">
            <v>DIRECTS</v>
          </cell>
          <cell r="L555" t="str">
            <v>Variable cost at standard</v>
          </cell>
          <cell r="M555" t="str">
            <v>OUVRIERE SPECIALISE</v>
          </cell>
          <cell r="N555">
            <v>44302</v>
          </cell>
          <cell r="O555" t="str">
            <v/>
          </cell>
          <cell r="P555">
            <v>-1375</v>
          </cell>
          <cell r="R555" t="str">
            <v xml:space="preserve">abandon de poste </v>
          </cell>
          <cell r="T555" t="str">
            <v>CDD</v>
          </cell>
          <cell r="U555" t="str">
            <v>Contractuel</v>
          </cell>
          <cell r="V555">
            <v>44302</v>
          </cell>
          <cell r="W555">
            <v>44347</v>
          </cell>
          <cell r="Z555">
            <v>44302</v>
          </cell>
          <cell r="AA555">
            <v>4</v>
          </cell>
          <cell r="AB555">
            <v>2021</v>
          </cell>
          <cell r="AC555">
            <v>2025</v>
          </cell>
          <cell r="AD555">
            <v>3.8888888888888888</v>
          </cell>
          <cell r="AE555" t="str">
            <v>&lt; 4</v>
          </cell>
          <cell r="AF555">
            <v>35593</v>
          </cell>
          <cell r="AG555">
            <v>27.75068493150685</v>
          </cell>
          <cell r="AH555" t="str">
            <v>&gt;25&lt; 35</v>
          </cell>
          <cell r="AI555">
            <v>17219822</v>
          </cell>
          <cell r="AJ555" t="str">
            <v>03</v>
          </cell>
          <cell r="AK555" t="str">
            <v>09940527</v>
          </cell>
          <cell r="AL555">
            <v>42283</v>
          </cell>
          <cell r="AM555" t="str">
            <v>FEMME</v>
          </cell>
          <cell r="AN555" t="str">
            <v>Marié(e)</v>
          </cell>
          <cell r="AO555">
            <v>1</v>
          </cell>
          <cell r="AQ555">
            <v>3</v>
          </cell>
          <cell r="AR555">
            <v>1</v>
          </cell>
          <cell r="AS555">
            <v>44667.25</v>
          </cell>
          <cell r="AT555" t="str">
            <v>Horaire</v>
          </cell>
          <cell r="AU555">
            <v>3.1930000000000001</v>
          </cell>
          <cell r="BA555" t="str">
            <v/>
          </cell>
          <cell r="BB555">
            <v>0</v>
          </cell>
          <cell r="BC555" t="str">
            <v>CITE KORBI ZAHROUNI</v>
          </cell>
          <cell r="BD555" t="str">
            <v>TUNIS</v>
          </cell>
          <cell r="BE555">
            <v>2052</v>
          </cell>
          <cell r="BG555">
            <v>55844986</v>
          </cell>
          <cell r="BH555">
            <v>20185882</v>
          </cell>
          <cell r="BJ555" t="str">
            <v>ZAHROUNI</v>
          </cell>
          <cell r="BK555" t="str">
            <v>B-APT-OPEL</v>
          </cell>
          <cell r="BN555" t="str">
            <v/>
          </cell>
          <cell r="BO555" t="str">
            <v>BILEL INTISSAR</v>
          </cell>
          <cell r="BP555">
            <v>554</v>
          </cell>
          <cell r="BU555" t="str">
            <v>Non-Actif</v>
          </cell>
        </row>
        <row r="556">
          <cell r="B556">
            <v>555</v>
          </cell>
          <cell r="C556" t="str">
            <v>Mlle</v>
          </cell>
          <cell r="D556" t="str">
            <v>BOUSLIMI MARWA</v>
          </cell>
          <cell r="E556" t="str">
            <v>SAGE Tunisia</v>
          </cell>
          <cell r="F556" t="str">
            <v>PRODUCTION</v>
          </cell>
          <cell r="G556" t="str">
            <v>Alimentatrice LIGNE</v>
          </cell>
          <cell r="H556">
            <v>560</v>
          </cell>
          <cell r="J556" t="str">
            <v>A</v>
          </cell>
          <cell r="K556" t="str">
            <v>DIRECTS</v>
          </cell>
          <cell r="L556" t="str">
            <v>Variable cost at standard</v>
          </cell>
          <cell r="M556" t="str">
            <v>OUVRIERE SPECIALISE</v>
          </cell>
          <cell r="N556">
            <v>44302</v>
          </cell>
          <cell r="O556" t="str">
            <v/>
          </cell>
          <cell r="P556">
            <v>-1071</v>
          </cell>
          <cell r="Q556">
            <v>44614</v>
          </cell>
          <cell r="R556" t="str">
            <v xml:space="preserve">abandon de poste </v>
          </cell>
          <cell r="T556" t="str">
            <v>CDD</v>
          </cell>
          <cell r="U556" t="str">
            <v>Contractuel</v>
          </cell>
          <cell r="V556">
            <v>44593</v>
          </cell>
          <cell r="W556">
            <v>44651</v>
          </cell>
          <cell r="Z556">
            <v>44302</v>
          </cell>
          <cell r="AA556">
            <v>4</v>
          </cell>
          <cell r="AB556">
            <v>2021</v>
          </cell>
          <cell r="AC556">
            <v>2025</v>
          </cell>
          <cell r="AD556">
            <v>3.8888888888888888</v>
          </cell>
          <cell r="AE556" t="str">
            <v>&lt; 4</v>
          </cell>
          <cell r="AF556">
            <v>33948</v>
          </cell>
          <cell r="AG556">
            <v>32.257534246575339</v>
          </cell>
          <cell r="AH556" t="str">
            <v>&gt;25&lt; 35</v>
          </cell>
          <cell r="AI556">
            <v>17461252</v>
          </cell>
          <cell r="AJ556" t="str">
            <v>00</v>
          </cell>
          <cell r="AK556" t="str">
            <v>04842067</v>
          </cell>
          <cell r="AL556">
            <v>40841</v>
          </cell>
          <cell r="AM556" t="str">
            <v>FEMME</v>
          </cell>
          <cell r="AN556" t="str">
            <v>Célibataire</v>
          </cell>
          <cell r="AQ556">
            <v>3</v>
          </cell>
          <cell r="AR556">
            <v>1</v>
          </cell>
          <cell r="AS556">
            <v>44667.25</v>
          </cell>
          <cell r="AT556" t="str">
            <v>Horaire</v>
          </cell>
          <cell r="AU556">
            <v>3.1930000000000001</v>
          </cell>
          <cell r="AV556" t="str">
            <v>01</v>
          </cell>
          <cell r="AW556" t="str">
            <v>02907</v>
          </cell>
          <cell r="AX556" t="str">
            <v>11130148038</v>
          </cell>
          <cell r="AY556" t="str">
            <v>90</v>
          </cell>
          <cell r="AZ556" t="str">
            <v>ATB</v>
          </cell>
          <cell r="BA556" t="str">
            <v>01029071113014803890</v>
          </cell>
          <cell r="BB556">
            <v>20</v>
          </cell>
          <cell r="BC556" t="str">
            <v>15 RUE 4280 CITE EL FEHRI</v>
          </cell>
          <cell r="BD556" t="str">
            <v>AGBA</v>
          </cell>
          <cell r="BG556">
            <v>94244075</v>
          </cell>
          <cell r="BH556">
            <v>97655421</v>
          </cell>
          <cell r="BJ556" t="str">
            <v>EL AGBA ABDELMOULA</v>
          </cell>
          <cell r="BK556" t="str">
            <v>A-560</v>
          </cell>
          <cell r="BN556" t="str">
            <v>01029071113014803890</v>
          </cell>
          <cell r="BO556" t="str">
            <v>BOUSLIMI MARWA</v>
          </cell>
          <cell r="BP556">
            <v>555</v>
          </cell>
          <cell r="BU556" t="str">
            <v>Non-Actif</v>
          </cell>
        </row>
        <row r="557">
          <cell r="B557">
            <v>556</v>
          </cell>
          <cell r="C557" t="str">
            <v>Madame</v>
          </cell>
          <cell r="D557" t="str">
            <v>RIAHI FATEN</v>
          </cell>
          <cell r="E557" t="str">
            <v>SAGE Tunisia</v>
          </cell>
          <cell r="F557" t="str">
            <v>PRODUCTION</v>
          </cell>
          <cell r="G557" t="str">
            <v>Couturière</v>
          </cell>
          <cell r="H557" t="str">
            <v>APT-MCA</v>
          </cell>
          <cell r="J557" t="str">
            <v>B</v>
          </cell>
          <cell r="K557" t="str">
            <v>DIRECTS</v>
          </cell>
          <cell r="L557" t="str">
            <v>Variable cost at standard</v>
          </cell>
          <cell r="M557" t="str">
            <v>OUVRIERE SPECIALISE</v>
          </cell>
          <cell r="N557">
            <v>44302</v>
          </cell>
          <cell r="O557" t="str">
            <v/>
          </cell>
          <cell r="P557">
            <v>-1375</v>
          </cell>
          <cell r="Q557">
            <v>44305</v>
          </cell>
          <cell r="R557" t="str">
            <v xml:space="preserve">abandon de poste </v>
          </cell>
          <cell r="T557" t="str">
            <v>CDD</v>
          </cell>
          <cell r="U557" t="str">
            <v>Contractuel</v>
          </cell>
          <cell r="V557">
            <v>44302</v>
          </cell>
          <cell r="W557">
            <v>44347</v>
          </cell>
          <cell r="Z557">
            <v>44302</v>
          </cell>
          <cell r="AA557">
            <v>4</v>
          </cell>
          <cell r="AB557">
            <v>2021</v>
          </cell>
          <cell r="AC557">
            <v>2025</v>
          </cell>
          <cell r="AD557">
            <v>3.8888888888888888</v>
          </cell>
          <cell r="AE557" t="str">
            <v>&lt; 4</v>
          </cell>
          <cell r="AF557">
            <v>33221</v>
          </cell>
          <cell r="AG557">
            <v>34.249315068493154</v>
          </cell>
          <cell r="AH557" t="str">
            <v>&gt;25&lt; 35</v>
          </cell>
          <cell r="AI557">
            <v>16444783</v>
          </cell>
          <cell r="AJ557" t="str">
            <v>05</v>
          </cell>
          <cell r="AK557" t="str">
            <v>04825011</v>
          </cell>
          <cell r="AL557">
            <v>39888</v>
          </cell>
          <cell r="AM557" t="str">
            <v>FEMME</v>
          </cell>
          <cell r="AN557" t="str">
            <v>Marié(e)</v>
          </cell>
          <cell r="AO557">
            <v>2</v>
          </cell>
          <cell r="AQ557">
            <v>3</v>
          </cell>
          <cell r="AR557">
            <v>1</v>
          </cell>
          <cell r="AS557">
            <v>44667.25</v>
          </cell>
          <cell r="AT557" t="str">
            <v>Horaire</v>
          </cell>
          <cell r="AU557">
            <v>3.1930000000000001</v>
          </cell>
          <cell r="BA557" t="str">
            <v/>
          </cell>
          <cell r="BB557">
            <v>0</v>
          </cell>
          <cell r="BC557" t="str">
            <v>21 RUE 76 ZAHROUNI</v>
          </cell>
          <cell r="BD557" t="str">
            <v>TUNIS</v>
          </cell>
          <cell r="BE557">
            <v>2051</v>
          </cell>
          <cell r="BG557">
            <v>56367030</v>
          </cell>
          <cell r="BH557">
            <v>55161587</v>
          </cell>
          <cell r="BJ557" t="str">
            <v>CITE HWAS ZAHROUNI</v>
          </cell>
          <cell r="BK557" t="str">
            <v>B-APT-MCA</v>
          </cell>
          <cell r="BN557" t="str">
            <v/>
          </cell>
          <cell r="BO557" t="str">
            <v>RIAHI FATEN</v>
          </cell>
          <cell r="BP557">
            <v>556</v>
          </cell>
          <cell r="BU557" t="str">
            <v>Non-Actif</v>
          </cell>
        </row>
        <row r="558">
          <cell r="B558">
            <v>557</v>
          </cell>
          <cell r="C558" t="str">
            <v>Madame</v>
          </cell>
          <cell r="D558" t="str">
            <v>MECHENI YOSRA</v>
          </cell>
          <cell r="E558" t="str">
            <v>SAGE Tunisia</v>
          </cell>
          <cell r="F558" t="str">
            <v>PRODUCTION</v>
          </cell>
          <cell r="G558" t="str">
            <v>Couturière</v>
          </cell>
          <cell r="H558" t="str">
            <v>APT-OPEL</v>
          </cell>
          <cell r="J558" t="str">
            <v>B</v>
          </cell>
          <cell r="K558" t="str">
            <v>DIRECTS</v>
          </cell>
          <cell r="L558" t="str">
            <v>Variable cost at standard</v>
          </cell>
          <cell r="M558" t="str">
            <v>OUVRIERE SPECIALISE</v>
          </cell>
          <cell r="N558">
            <v>44302</v>
          </cell>
          <cell r="O558" t="str">
            <v/>
          </cell>
          <cell r="P558">
            <v>-1375</v>
          </cell>
          <cell r="R558" t="str">
            <v xml:space="preserve">abandon de poste </v>
          </cell>
          <cell r="T558" t="str">
            <v>CDD</v>
          </cell>
          <cell r="U558" t="str">
            <v>Contractuel</v>
          </cell>
          <cell r="V558">
            <v>44302</v>
          </cell>
          <cell r="W558">
            <v>44347</v>
          </cell>
          <cell r="Z558">
            <v>44302</v>
          </cell>
          <cell r="AA558">
            <v>4</v>
          </cell>
          <cell r="AB558">
            <v>2021</v>
          </cell>
          <cell r="AC558">
            <v>2025</v>
          </cell>
          <cell r="AD558">
            <v>3.8888888888888888</v>
          </cell>
          <cell r="AE558" t="str">
            <v>&lt; 4</v>
          </cell>
          <cell r="AF558">
            <v>32125</v>
          </cell>
          <cell r="AG558">
            <v>37.252054794520546</v>
          </cell>
          <cell r="AH558" t="str">
            <v>&gt;35&lt; 45</v>
          </cell>
          <cell r="AI558">
            <v>16014044</v>
          </cell>
          <cell r="AJ558" t="str">
            <v>01</v>
          </cell>
          <cell r="AK558" t="str">
            <v>08831679</v>
          </cell>
          <cell r="AL558">
            <v>38699</v>
          </cell>
          <cell r="AM558" t="str">
            <v>FEMME</v>
          </cell>
          <cell r="AN558" t="str">
            <v>Marié(e)</v>
          </cell>
          <cell r="AO558">
            <v>2</v>
          </cell>
          <cell r="AQ558">
            <v>3</v>
          </cell>
          <cell r="AR558">
            <v>1</v>
          </cell>
          <cell r="AS558">
            <v>44667.25</v>
          </cell>
          <cell r="AT558" t="str">
            <v>Horaire</v>
          </cell>
          <cell r="AU558">
            <v>3.1930000000000001</v>
          </cell>
          <cell r="BA558" t="str">
            <v/>
          </cell>
          <cell r="BB558">
            <v>0</v>
          </cell>
          <cell r="BC558" t="str">
            <v>CITE EL AMEL</v>
          </cell>
          <cell r="BD558" t="str">
            <v>MANOUBA</v>
          </cell>
          <cell r="BG558">
            <v>58857509</v>
          </cell>
          <cell r="BH558">
            <v>54618099</v>
          </cell>
          <cell r="BJ558" t="str">
            <v>MANOUBA</v>
          </cell>
          <cell r="BK558" t="str">
            <v>B-APT-OPEL</v>
          </cell>
          <cell r="BN558" t="str">
            <v/>
          </cell>
          <cell r="BO558" t="str">
            <v>MECHENI YOSRA</v>
          </cell>
          <cell r="BP558">
            <v>557</v>
          </cell>
          <cell r="BU558" t="str">
            <v>Non-Actif</v>
          </cell>
        </row>
        <row r="559">
          <cell r="B559">
            <v>558</v>
          </cell>
          <cell r="C559" t="str">
            <v>Mlle</v>
          </cell>
          <cell r="D559" t="str">
            <v>BARANI RYM</v>
          </cell>
          <cell r="E559" t="str">
            <v>SAGE Tunisia</v>
          </cell>
          <cell r="F559" t="str">
            <v>COUPE</v>
          </cell>
          <cell r="G559" t="str">
            <v>Alimentatrice</v>
          </cell>
          <cell r="H559" t="str">
            <v>coupe</v>
          </cell>
          <cell r="I559" t="str">
            <v>HAITHEM SLAMA</v>
          </cell>
          <cell r="K559" t="str">
            <v>DIRECTS</v>
          </cell>
          <cell r="L559" t="str">
            <v>Variable cost at standard</v>
          </cell>
          <cell r="M559" t="str">
            <v>OUVRIERE SPECIALISE</v>
          </cell>
          <cell r="N559">
            <v>44302</v>
          </cell>
          <cell r="O559" t="str">
            <v/>
          </cell>
          <cell r="P559">
            <v>-6</v>
          </cell>
          <cell r="T559" t="str">
            <v>CDD</v>
          </cell>
          <cell r="U559" t="str">
            <v>Contractuel</v>
          </cell>
          <cell r="V559">
            <v>45627</v>
          </cell>
          <cell r="W559">
            <v>45716</v>
          </cell>
          <cell r="Z559">
            <v>44302</v>
          </cell>
          <cell r="AA559">
            <v>4</v>
          </cell>
          <cell r="AB559">
            <v>2021</v>
          </cell>
          <cell r="AC559">
            <v>2025</v>
          </cell>
          <cell r="AD559">
            <v>3.8888888888888888</v>
          </cell>
          <cell r="AE559" t="str">
            <v>&lt; 4</v>
          </cell>
          <cell r="AF559">
            <v>36118</v>
          </cell>
          <cell r="AG559">
            <v>26.312328767123287</v>
          </cell>
          <cell r="AH559" t="str">
            <v>&gt;25&lt; 35</v>
          </cell>
          <cell r="AI559">
            <v>17273029</v>
          </cell>
          <cell r="AJ559" t="str">
            <v>01</v>
          </cell>
          <cell r="AK559">
            <v>11666536</v>
          </cell>
          <cell r="AL559">
            <v>43283</v>
          </cell>
          <cell r="AM559" t="str">
            <v>FEMME</v>
          </cell>
          <cell r="AN559" t="str">
            <v>Célibataire</v>
          </cell>
          <cell r="AQ559">
            <v>3</v>
          </cell>
          <cell r="AR559">
            <v>3</v>
          </cell>
          <cell r="AS559">
            <v>45397.75</v>
          </cell>
          <cell r="AT559" t="str">
            <v>Horaire</v>
          </cell>
          <cell r="AU559">
            <v>3.3159999999999998</v>
          </cell>
          <cell r="AV559" t="str">
            <v>05</v>
          </cell>
          <cell r="AW559" t="str">
            <v>04600</v>
          </cell>
          <cell r="AX559" t="str">
            <v>01145013352</v>
          </cell>
          <cell r="AY559" t="str">
            <v>96</v>
          </cell>
          <cell r="AZ559" t="str">
            <v>BT</v>
          </cell>
          <cell r="BA559" t="str">
            <v>05046000114501335296</v>
          </cell>
          <cell r="BB559">
            <v>20</v>
          </cell>
          <cell r="BC559" t="str">
            <v>1 BUS RUE IBN ROCHD CITE MED ALI</v>
          </cell>
          <cell r="BD559" t="str">
            <v>SIDI HASSINE</v>
          </cell>
          <cell r="BG559">
            <v>26674758</v>
          </cell>
          <cell r="BH559">
            <v>29725789</v>
          </cell>
          <cell r="BJ559" t="str">
            <v>JAYARA</v>
          </cell>
          <cell r="BK559" t="str">
            <v>-coupe</v>
          </cell>
          <cell r="BL559" t="str">
            <v>1.3</v>
          </cell>
          <cell r="BN559" t="str">
            <v>05046000114501335296</v>
          </cell>
          <cell r="BO559" t="str">
            <v>BARANI RYM</v>
          </cell>
          <cell r="BP559">
            <v>558</v>
          </cell>
          <cell r="BR559">
            <v>558</v>
          </cell>
          <cell r="BT559">
            <v>942</v>
          </cell>
          <cell r="BU559" t="str">
            <v>si</v>
          </cell>
          <cell r="BV559" t="str">
            <v>coupe</v>
          </cell>
        </row>
        <row r="560">
          <cell r="B560">
            <v>559</v>
          </cell>
          <cell r="C560" t="str">
            <v>Mlle</v>
          </cell>
          <cell r="D560" t="str">
            <v>AKROUTI AMAL</v>
          </cell>
          <cell r="E560" t="str">
            <v>SAGE Tunisia</v>
          </cell>
          <cell r="F560" t="str">
            <v>PRODUCTION</v>
          </cell>
          <cell r="G560" t="str">
            <v>Alimentatrice LIGNE</v>
          </cell>
          <cell r="H560" t="str">
            <v>APT-MCA</v>
          </cell>
          <cell r="J560" t="str">
            <v>B</v>
          </cell>
          <cell r="K560" t="str">
            <v>DIRECTS</v>
          </cell>
          <cell r="L560" t="str">
            <v>Variable cost at standard</v>
          </cell>
          <cell r="M560" t="str">
            <v>OUVRIERE SPECIALISE</v>
          </cell>
          <cell r="N560">
            <v>44302</v>
          </cell>
          <cell r="O560" t="str">
            <v/>
          </cell>
          <cell r="P560">
            <v>-1253</v>
          </cell>
          <cell r="Q560">
            <v>44414</v>
          </cell>
          <cell r="R560" t="str">
            <v>MARIAGE</v>
          </cell>
          <cell r="T560" t="str">
            <v>CDD</v>
          </cell>
          <cell r="U560" t="str">
            <v>Contractuel</v>
          </cell>
          <cell r="V560">
            <v>44409</v>
          </cell>
          <cell r="W560">
            <v>44469</v>
          </cell>
          <cell r="Z560">
            <v>44302</v>
          </cell>
          <cell r="AA560">
            <v>4</v>
          </cell>
          <cell r="AB560">
            <v>2021</v>
          </cell>
          <cell r="AC560">
            <v>2025</v>
          </cell>
          <cell r="AD560">
            <v>3.8888888888888888</v>
          </cell>
          <cell r="AE560" t="str">
            <v>&lt; 4</v>
          </cell>
          <cell r="AF560">
            <v>36414</v>
          </cell>
          <cell r="AG560">
            <v>25.5013698630137</v>
          </cell>
          <cell r="AH560" t="str">
            <v>&gt;25&lt; 35</v>
          </cell>
          <cell r="AI560">
            <v>17273028</v>
          </cell>
          <cell r="AJ560" t="str">
            <v>02</v>
          </cell>
          <cell r="AK560">
            <v>11664741</v>
          </cell>
          <cell r="AL560">
            <v>43047</v>
          </cell>
          <cell r="AM560" t="str">
            <v>FEMME</v>
          </cell>
          <cell r="AN560" t="str">
            <v>Célibataire</v>
          </cell>
          <cell r="AQ560">
            <v>3</v>
          </cell>
          <cell r="AR560">
            <v>1</v>
          </cell>
          <cell r="AS560">
            <v>44667.25</v>
          </cell>
          <cell r="AT560" t="str">
            <v>Horaire</v>
          </cell>
          <cell r="AU560">
            <v>3.1930000000000001</v>
          </cell>
          <cell r="AV560" t="str">
            <v>05</v>
          </cell>
          <cell r="AW560" t="str">
            <v>04600</v>
          </cell>
          <cell r="AX560" t="str">
            <v>01145013360</v>
          </cell>
          <cell r="AY560">
            <v>72</v>
          </cell>
          <cell r="AZ560" t="str">
            <v>BT</v>
          </cell>
          <cell r="BA560" t="str">
            <v>05046000114501336072</v>
          </cell>
          <cell r="BB560">
            <v>20</v>
          </cell>
          <cell r="BC560" t="str">
            <v>7 RUE SAKR CITE BASSATINE</v>
          </cell>
          <cell r="BD560" t="str">
            <v>SIDI HASSINE</v>
          </cell>
          <cell r="BG560">
            <v>29316660</v>
          </cell>
          <cell r="BH560">
            <v>20930813</v>
          </cell>
          <cell r="BJ560" t="str">
            <v>JAYARA</v>
          </cell>
          <cell r="BK560" t="str">
            <v>B-APT-MCA</v>
          </cell>
          <cell r="BN560" t="str">
            <v>05046000114501336072</v>
          </cell>
          <cell r="BO560" t="str">
            <v>AKROUTI AMAL</v>
          </cell>
          <cell r="BP560">
            <v>559</v>
          </cell>
          <cell r="BU560" t="str">
            <v>Non-Actif</v>
          </cell>
        </row>
        <row r="561">
          <cell r="B561">
            <v>560</v>
          </cell>
          <cell r="C561" t="str">
            <v>Madame</v>
          </cell>
          <cell r="D561" t="str">
            <v>HICHRI RYM</v>
          </cell>
          <cell r="E561" t="str">
            <v>SAGE Tunisia</v>
          </cell>
          <cell r="F561" t="str">
            <v>PRODUCTION</v>
          </cell>
          <cell r="G561" t="str">
            <v>Couturière</v>
          </cell>
          <cell r="H561">
            <v>520</v>
          </cell>
          <cell r="J561" t="str">
            <v>A</v>
          </cell>
          <cell r="K561" t="str">
            <v>DIRECTS</v>
          </cell>
          <cell r="L561" t="str">
            <v>Variable cost at standard</v>
          </cell>
          <cell r="M561" t="str">
            <v>OUVRIERE SPECIALISE</v>
          </cell>
          <cell r="N561">
            <v>44305</v>
          </cell>
          <cell r="O561" t="str">
            <v/>
          </cell>
          <cell r="P561">
            <v>-1314</v>
          </cell>
          <cell r="Q561">
            <v>44355</v>
          </cell>
          <cell r="R561" t="str">
            <v xml:space="preserve">abandon de poste </v>
          </cell>
          <cell r="T561" t="str">
            <v>CDD</v>
          </cell>
          <cell r="U561" t="str">
            <v>Contractuel</v>
          </cell>
          <cell r="V561">
            <v>44348</v>
          </cell>
          <cell r="W561">
            <v>44408</v>
          </cell>
          <cell r="Z561">
            <v>44305</v>
          </cell>
          <cell r="AA561">
            <v>4</v>
          </cell>
          <cell r="AB561">
            <v>2021</v>
          </cell>
          <cell r="AC561">
            <v>2025</v>
          </cell>
          <cell r="AD561">
            <v>3.8805555555555555</v>
          </cell>
          <cell r="AE561" t="str">
            <v>&lt; 4</v>
          </cell>
          <cell r="AF561">
            <v>27951</v>
          </cell>
          <cell r="AG561">
            <v>48.68767123287671</v>
          </cell>
          <cell r="AH561" t="str">
            <v>&gt;45&lt; 55</v>
          </cell>
          <cell r="AI561">
            <v>12621084</v>
          </cell>
          <cell r="AJ561" t="str">
            <v>08</v>
          </cell>
          <cell r="AK561" t="str">
            <v>07314407</v>
          </cell>
          <cell r="AL561">
            <v>35383</v>
          </cell>
          <cell r="AM561" t="str">
            <v>FEMME</v>
          </cell>
          <cell r="AN561" t="str">
            <v>Marié(e)</v>
          </cell>
          <cell r="AO561">
            <v>2</v>
          </cell>
          <cell r="AQ561">
            <v>3</v>
          </cell>
          <cell r="AR561">
            <v>1</v>
          </cell>
          <cell r="AS561">
            <v>44670.25</v>
          </cell>
          <cell r="AT561" t="str">
            <v>Horaire</v>
          </cell>
          <cell r="AU561">
            <v>3.1930000000000001</v>
          </cell>
          <cell r="AV561" t="str">
            <v>05</v>
          </cell>
          <cell r="AW561" t="str">
            <v>04200</v>
          </cell>
          <cell r="AX561" t="str">
            <v>01105011861</v>
          </cell>
          <cell r="AY561">
            <v>35</v>
          </cell>
          <cell r="AZ561" t="str">
            <v>BT</v>
          </cell>
          <cell r="BA561" t="str">
            <v>05042000110501186135</v>
          </cell>
          <cell r="BB561">
            <v>20</v>
          </cell>
          <cell r="BC561" t="str">
            <v>24 RUE HAB MLOUK</v>
          </cell>
          <cell r="BD561" t="str">
            <v>MANOUBA</v>
          </cell>
          <cell r="BE561">
            <v>2010</v>
          </cell>
          <cell r="BG561">
            <v>21788264</v>
          </cell>
          <cell r="BH561">
            <v>22444971</v>
          </cell>
          <cell r="BJ561" t="str">
            <v>MANOUBA</v>
          </cell>
          <cell r="BK561" t="str">
            <v>A-520</v>
          </cell>
          <cell r="BN561" t="str">
            <v>05042000110501186135</v>
          </cell>
          <cell r="BO561" t="str">
            <v>HICHRI RYM</v>
          </cell>
          <cell r="BP561">
            <v>560</v>
          </cell>
          <cell r="BU561" t="str">
            <v>Non-Actif</v>
          </cell>
        </row>
        <row r="562">
          <cell r="B562">
            <v>561</v>
          </cell>
          <cell r="C562" t="str">
            <v>Madame</v>
          </cell>
          <cell r="D562" t="str">
            <v>LOUATI ISMAHEN</v>
          </cell>
          <cell r="E562" t="str">
            <v>SAGE Tunisia</v>
          </cell>
          <cell r="F562" t="str">
            <v>PRODUCTION</v>
          </cell>
          <cell r="G562" t="str">
            <v>Couturière</v>
          </cell>
          <cell r="H562">
            <v>520</v>
          </cell>
          <cell r="J562" t="str">
            <v>A</v>
          </cell>
          <cell r="K562" t="str">
            <v>DIRECTS</v>
          </cell>
          <cell r="L562" t="str">
            <v>Variable cost at standard</v>
          </cell>
          <cell r="M562" t="str">
            <v>OUVRIERE SPECIALISE</v>
          </cell>
          <cell r="N562">
            <v>44305</v>
          </cell>
          <cell r="O562" t="str">
            <v/>
          </cell>
          <cell r="P562">
            <v>-1375</v>
          </cell>
          <cell r="Q562">
            <v>44340</v>
          </cell>
          <cell r="R562" t="str">
            <v xml:space="preserve">abandon de poste </v>
          </cell>
          <cell r="T562" t="str">
            <v>CDD</v>
          </cell>
          <cell r="U562" t="str">
            <v>Contractuel</v>
          </cell>
          <cell r="V562">
            <v>44305</v>
          </cell>
          <cell r="W562">
            <v>44347</v>
          </cell>
          <cell r="Z562">
            <v>44305</v>
          </cell>
          <cell r="AA562">
            <v>4</v>
          </cell>
          <cell r="AB562">
            <v>2021</v>
          </cell>
          <cell r="AC562">
            <v>2025</v>
          </cell>
          <cell r="AD562">
            <v>3.8805555555555555</v>
          </cell>
          <cell r="AE562" t="str">
            <v>&lt; 4</v>
          </cell>
          <cell r="AF562">
            <v>27314</v>
          </cell>
          <cell r="AG562">
            <v>50.43287671232877</v>
          </cell>
          <cell r="AH562" t="str">
            <v>&gt;45&lt; 55</v>
          </cell>
          <cell r="AI562">
            <v>11812496</v>
          </cell>
          <cell r="AJ562" t="str">
            <v>06</v>
          </cell>
          <cell r="AK562" t="str">
            <v>07275297</v>
          </cell>
          <cell r="AL562">
            <v>38205</v>
          </cell>
          <cell r="AM562" t="str">
            <v>FEMME</v>
          </cell>
          <cell r="AN562" t="str">
            <v>Marié(e)</v>
          </cell>
          <cell r="AQ562">
            <v>3</v>
          </cell>
          <cell r="AR562">
            <v>1</v>
          </cell>
          <cell r="AS562">
            <v>44670.25</v>
          </cell>
          <cell r="AT562" t="str">
            <v>Horaire</v>
          </cell>
          <cell r="AU562">
            <v>3.1930000000000001</v>
          </cell>
          <cell r="AV562">
            <v>12</v>
          </cell>
          <cell r="AW562" t="str">
            <v>05500</v>
          </cell>
          <cell r="AX562" t="str">
            <v>00133108033</v>
          </cell>
          <cell r="AY562">
            <v>18</v>
          </cell>
          <cell r="AZ562" t="str">
            <v>UIB</v>
          </cell>
          <cell r="BA562" t="str">
            <v>12055000013310803318</v>
          </cell>
          <cell r="BB562">
            <v>20</v>
          </cell>
          <cell r="BC562" t="str">
            <v>RUE TAIEB MHIRI</v>
          </cell>
          <cell r="BD562" t="str">
            <v>MORNAGUIA</v>
          </cell>
          <cell r="BE562">
            <v>1110</v>
          </cell>
          <cell r="BG562">
            <v>20278668</v>
          </cell>
          <cell r="BH562">
            <v>25582028</v>
          </cell>
          <cell r="BJ562" t="str">
            <v>MORNAGUIA</v>
          </cell>
          <cell r="BK562" t="str">
            <v>A-520</v>
          </cell>
          <cell r="BN562" t="str">
            <v>12055000013310803318</v>
          </cell>
          <cell r="BO562" t="str">
            <v>LOUATI ISMAHEN</v>
          </cell>
          <cell r="BP562">
            <v>561</v>
          </cell>
          <cell r="BU562" t="str">
            <v>Non-Actif</v>
          </cell>
        </row>
        <row r="563">
          <cell r="B563">
            <v>562</v>
          </cell>
          <cell r="C563" t="str">
            <v>Monsieur</v>
          </cell>
          <cell r="D563" t="str">
            <v>DRIDI MAHDI</v>
          </cell>
          <cell r="E563" t="str">
            <v>SAGE Tunisia</v>
          </cell>
          <cell r="F563" t="str">
            <v>PRODUCTION</v>
          </cell>
          <cell r="G563" t="str">
            <v>Couturière</v>
          </cell>
          <cell r="H563">
            <v>520</v>
          </cell>
          <cell r="J563" t="str">
            <v>A</v>
          </cell>
          <cell r="K563" t="str">
            <v>DIRECTS</v>
          </cell>
          <cell r="L563" t="str">
            <v>Variable cost at standard</v>
          </cell>
          <cell r="M563" t="str">
            <v>OUVRIER SPECIALISE</v>
          </cell>
          <cell r="N563">
            <v>44305</v>
          </cell>
          <cell r="O563" t="str">
            <v/>
          </cell>
          <cell r="P563">
            <v>-888</v>
          </cell>
          <cell r="Q563">
            <v>44809</v>
          </cell>
          <cell r="R563" t="str">
            <v>malaDIE</v>
          </cell>
          <cell r="T563" t="str">
            <v>CDD</v>
          </cell>
          <cell r="U563" t="str">
            <v>Contractuel</v>
          </cell>
          <cell r="V563">
            <v>44774</v>
          </cell>
          <cell r="W563">
            <v>44834</v>
          </cell>
          <cell r="Z563">
            <v>44305</v>
          </cell>
          <cell r="AA563">
            <v>4</v>
          </cell>
          <cell r="AB563">
            <v>2021</v>
          </cell>
          <cell r="AC563">
            <v>2025</v>
          </cell>
          <cell r="AD563">
            <v>3.8805555555555555</v>
          </cell>
          <cell r="AE563" t="str">
            <v>&lt; 4</v>
          </cell>
          <cell r="AF563">
            <v>30389</v>
          </cell>
          <cell r="AG563">
            <v>42.008219178082193</v>
          </cell>
          <cell r="AH563" t="str">
            <v>&gt;35&lt; 45</v>
          </cell>
          <cell r="AI563">
            <v>15374028</v>
          </cell>
          <cell r="AJ563" t="str">
            <v>00</v>
          </cell>
          <cell r="AK563" t="str">
            <v>04720486</v>
          </cell>
          <cell r="AL563">
            <v>37263</v>
          </cell>
          <cell r="AM563" t="str">
            <v>HOMME</v>
          </cell>
          <cell r="AN563" t="str">
            <v>Marié(e)</v>
          </cell>
          <cell r="AO563">
            <v>1</v>
          </cell>
          <cell r="AQ563">
            <v>3</v>
          </cell>
          <cell r="AR563">
            <v>2</v>
          </cell>
          <cell r="AS563">
            <v>45035.5</v>
          </cell>
          <cell r="AT563" t="str">
            <v>Horaire</v>
          </cell>
          <cell r="AU563">
            <v>3.3159999999999998</v>
          </cell>
          <cell r="AV563" t="str">
            <v>25</v>
          </cell>
          <cell r="AW563" t="str">
            <v>13500</v>
          </cell>
          <cell r="AX563" t="str">
            <v>00000877900</v>
          </cell>
          <cell r="AY563" t="str">
            <v>86</v>
          </cell>
          <cell r="AZ563" t="str">
            <v>ZITOUNA BANK</v>
          </cell>
          <cell r="BA563" t="str">
            <v>25135000000087790086</v>
          </cell>
          <cell r="BB563">
            <v>20</v>
          </cell>
          <cell r="BC563" t="str">
            <v>13 RUE 4273 CITE MNASIR EL AGBA</v>
          </cell>
          <cell r="BD563" t="str">
            <v>TUNIS</v>
          </cell>
          <cell r="BG563">
            <v>23494159</v>
          </cell>
          <cell r="BJ563" t="str">
            <v>KHAZNADAR</v>
          </cell>
          <cell r="BK563" t="str">
            <v>A-520</v>
          </cell>
          <cell r="BN563" t="str">
            <v>25135000000087790086</v>
          </cell>
          <cell r="BO563" t="str">
            <v>DRIDI MAHDI</v>
          </cell>
          <cell r="BP563">
            <v>562</v>
          </cell>
          <cell r="BU563" t="str">
            <v>Non-Actif</v>
          </cell>
        </row>
        <row r="564">
          <cell r="B564">
            <v>563</v>
          </cell>
          <cell r="C564" t="str">
            <v>Monsieur</v>
          </cell>
          <cell r="D564" t="str">
            <v>ABIDI SOUHAIEL</v>
          </cell>
          <cell r="E564" t="str">
            <v>SAGE Tunisia</v>
          </cell>
          <cell r="F564" t="str">
            <v>PRODUCTION</v>
          </cell>
          <cell r="G564" t="str">
            <v>Couturière</v>
          </cell>
          <cell r="H564">
            <v>965</v>
          </cell>
          <cell r="J564" t="str">
            <v>A</v>
          </cell>
          <cell r="K564" t="str">
            <v>DIRECTS</v>
          </cell>
          <cell r="L564" t="str">
            <v>Variable cost at standard</v>
          </cell>
          <cell r="M564" t="str">
            <v>OUVRIER SPECIALISE</v>
          </cell>
          <cell r="N564">
            <v>44305</v>
          </cell>
          <cell r="O564" t="str">
            <v/>
          </cell>
          <cell r="P564">
            <v>-949</v>
          </cell>
          <cell r="Q564">
            <v>44743</v>
          </cell>
          <cell r="R564" t="str">
            <v>CONFLIT AVEC CHEF</v>
          </cell>
          <cell r="T564" t="str">
            <v>CDD</v>
          </cell>
          <cell r="U564" t="str">
            <v>Contractuel</v>
          </cell>
          <cell r="V564">
            <v>44713</v>
          </cell>
          <cell r="W564">
            <v>44773</v>
          </cell>
          <cell r="Z564">
            <v>44305</v>
          </cell>
          <cell r="AA564">
            <v>4</v>
          </cell>
          <cell r="AB564">
            <v>2021</v>
          </cell>
          <cell r="AC564">
            <v>2025</v>
          </cell>
          <cell r="AD564">
            <v>3.8805555555555555</v>
          </cell>
          <cell r="AE564" t="str">
            <v>&lt; 4</v>
          </cell>
          <cell r="AF564">
            <v>30428</v>
          </cell>
          <cell r="AG564">
            <v>41.901369863013699</v>
          </cell>
          <cell r="AH564" t="str">
            <v>&gt;35&lt; 45</v>
          </cell>
          <cell r="AI564">
            <v>12511727</v>
          </cell>
          <cell r="AJ564" t="str">
            <v>04</v>
          </cell>
          <cell r="AK564" t="str">
            <v>07094103</v>
          </cell>
          <cell r="AL564">
            <v>36746</v>
          </cell>
          <cell r="AM564" t="str">
            <v>HOMME</v>
          </cell>
          <cell r="AN564" t="str">
            <v>Marié(e)</v>
          </cell>
          <cell r="AO564">
            <v>3</v>
          </cell>
          <cell r="AQ564">
            <v>3</v>
          </cell>
          <cell r="AR564">
            <v>2</v>
          </cell>
          <cell r="AS564">
            <v>45035.5</v>
          </cell>
          <cell r="AT564" t="str">
            <v>Horaire</v>
          </cell>
          <cell r="AU564">
            <v>3.3159999999999998</v>
          </cell>
          <cell r="AV564" t="str">
            <v>07</v>
          </cell>
          <cell r="AW564" t="str">
            <v>08001</v>
          </cell>
          <cell r="AX564" t="str">
            <v>38105535552</v>
          </cell>
          <cell r="AY564" t="str">
            <v>20</v>
          </cell>
          <cell r="AZ564" t="str">
            <v>AMEN BANK</v>
          </cell>
          <cell r="BA564" t="str">
            <v>07080013810553555220</v>
          </cell>
          <cell r="BB564">
            <v>20</v>
          </cell>
          <cell r="BC564" t="str">
            <v>16 RUE ALI BEN GHDHAHEM</v>
          </cell>
          <cell r="BD564" t="str">
            <v>NAASSEN</v>
          </cell>
          <cell r="BF564" t="str">
            <v>OK-21</v>
          </cell>
          <cell r="BG564">
            <v>22633653</v>
          </cell>
          <cell r="BJ564" t="str">
            <v>NAASSEN</v>
          </cell>
          <cell r="BK564" t="str">
            <v>A-965</v>
          </cell>
          <cell r="BN564" t="str">
            <v>07080013810553555220</v>
          </cell>
          <cell r="BO564" t="str">
            <v>ABIDI SOUHAIEL</v>
          </cell>
          <cell r="BP564">
            <v>563</v>
          </cell>
          <cell r="BU564" t="str">
            <v>Non-Actif</v>
          </cell>
        </row>
        <row r="565">
          <cell r="B565">
            <v>564</v>
          </cell>
          <cell r="C565" t="str">
            <v>Madame</v>
          </cell>
          <cell r="D565" t="str">
            <v>OUNI NAZIHA</v>
          </cell>
          <cell r="E565" t="str">
            <v>SAGE Tunisia</v>
          </cell>
          <cell r="F565" t="str">
            <v>PRODUCTION</v>
          </cell>
          <cell r="G565" t="str">
            <v>Couturière</v>
          </cell>
          <cell r="H565" t="str">
            <v>Panda</v>
          </cell>
          <cell r="I565" t="str">
            <v>HASNA NASRAOUI</v>
          </cell>
          <cell r="J565" t="str">
            <v>A</v>
          </cell>
          <cell r="K565" t="str">
            <v>DIRECTS</v>
          </cell>
          <cell r="L565" t="str">
            <v>Variable cost at standard</v>
          </cell>
          <cell r="M565" t="str">
            <v>OUVRIERE SPECIALISE</v>
          </cell>
          <cell r="N565">
            <v>44305</v>
          </cell>
          <cell r="O565" t="str">
            <v/>
          </cell>
          <cell r="P565">
            <v>-737</v>
          </cell>
          <cell r="Q565">
            <v>44927</v>
          </cell>
          <cell r="R565" t="str">
            <v>Probléme familiale</v>
          </cell>
          <cell r="T565" t="str">
            <v>CDD</v>
          </cell>
          <cell r="U565" t="str">
            <v>Contractuel</v>
          </cell>
          <cell r="V565">
            <v>44927</v>
          </cell>
          <cell r="W565">
            <v>44985</v>
          </cell>
          <cell r="Z565">
            <v>44305</v>
          </cell>
          <cell r="AA565">
            <v>4</v>
          </cell>
          <cell r="AB565">
            <v>2021</v>
          </cell>
          <cell r="AC565">
            <v>2025</v>
          </cell>
          <cell r="AD565">
            <v>3.8805555555555555</v>
          </cell>
          <cell r="AE565" t="str">
            <v>&lt; 4</v>
          </cell>
          <cell r="AF565">
            <v>30428</v>
          </cell>
          <cell r="AG565">
            <v>41.901369863013699</v>
          </cell>
          <cell r="AH565" t="str">
            <v>&gt;35&lt; 45</v>
          </cell>
          <cell r="AI565">
            <v>12498077</v>
          </cell>
          <cell r="AJ565" t="str">
            <v>00</v>
          </cell>
          <cell r="AK565" t="str">
            <v>04714354</v>
          </cell>
          <cell r="AL565">
            <v>37027</v>
          </cell>
          <cell r="AM565" t="str">
            <v>FEMME</v>
          </cell>
          <cell r="AN565" t="str">
            <v>Marié(e)</v>
          </cell>
          <cell r="AO565">
            <v>2</v>
          </cell>
          <cell r="AQ565">
            <v>3</v>
          </cell>
          <cell r="AR565">
            <v>2</v>
          </cell>
          <cell r="AS565">
            <v>45035.5</v>
          </cell>
          <cell r="AT565" t="str">
            <v>Horaire</v>
          </cell>
          <cell r="AU565">
            <v>3.3159999999999998</v>
          </cell>
          <cell r="AV565" t="str">
            <v>17</v>
          </cell>
          <cell r="AW565" t="str">
            <v>00100</v>
          </cell>
          <cell r="AX565" t="str">
            <v>00003025073</v>
          </cell>
          <cell r="AY565" t="str">
            <v>95</v>
          </cell>
          <cell r="AZ565" t="str">
            <v>LA POSTE</v>
          </cell>
          <cell r="BA565" t="str">
            <v>17001000000302507395</v>
          </cell>
          <cell r="BB565">
            <v>20</v>
          </cell>
          <cell r="BC565" t="str">
            <v>45 RUE 42686 CITE ENNASR</v>
          </cell>
          <cell r="BD565" t="str">
            <v>SEDJOUMI</v>
          </cell>
          <cell r="BE565">
            <v>2030</v>
          </cell>
          <cell r="BF565" t="str">
            <v>OK-22</v>
          </cell>
          <cell r="BG565">
            <v>25790510</v>
          </cell>
          <cell r="BJ565" t="str">
            <v>SIDI HASSINE</v>
          </cell>
          <cell r="BK565" t="str">
            <v>A-Panda</v>
          </cell>
          <cell r="BN565" t="str">
            <v>17001000000302507395</v>
          </cell>
          <cell r="BO565" t="str">
            <v>OUNI NAZIHA</v>
          </cell>
          <cell r="BP565">
            <v>564</v>
          </cell>
          <cell r="BR565" t="e">
            <v>#REF!</v>
          </cell>
          <cell r="BU565" t="str">
            <v>Non-Actif</v>
          </cell>
        </row>
        <row r="566">
          <cell r="B566">
            <v>565</v>
          </cell>
          <cell r="C566" t="str">
            <v>Mlle</v>
          </cell>
          <cell r="D566" t="str">
            <v>DHOUIBI DHOUHA</v>
          </cell>
          <cell r="E566" t="str">
            <v>SAGE Tunisia</v>
          </cell>
          <cell r="F566" t="str">
            <v>PRODUCTION</v>
          </cell>
          <cell r="G566" t="str">
            <v>Couturière</v>
          </cell>
          <cell r="H566">
            <v>520</v>
          </cell>
          <cell r="J566" t="str">
            <v>A</v>
          </cell>
          <cell r="K566" t="str">
            <v>DIRECTS</v>
          </cell>
          <cell r="L566" t="str">
            <v>Variable cost at standard</v>
          </cell>
          <cell r="M566" t="str">
            <v>OUVRIERE SPECIALISE</v>
          </cell>
          <cell r="N566">
            <v>44305</v>
          </cell>
          <cell r="O566" t="str">
            <v/>
          </cell>
          <cell r="P566">
            <v>-1010</v>
          </cell>
          <cell r="Q566">
            <v>44695</v>
          </cell>
          <cell r="R566" t="str">
            <v xml:space="preserve">abandon de poste </v>
          </cell>
          <cell r="T566" t="str">
            <v>CDD</v>
          </cell>
          <cell r="U566" t="str">
            <v>Contractuel</v>
          </cell>
          <cell r="V566">
            <v>44652</v>
          </cell>
          <cell r="W566">
            <v>44712</v>
          </cell>
          <cell r="Z566">
            <v>44305</v>
          </cell>
          <cell r="AA566">
            <v>4</v>
          </cell>
          <cell r="AB566">
            <v>2021</v>
          </cell>
          <cell r="AC566">
            <v>2025</v>
          </cell>
          <cell r="AD566">
            <v>3.8805555555555555</v>
          </cell>
          <cell r="AE566" t="str">
            <v>&lt; 4</v>
          </cell>
          <cell r="AF566">
            <v>28375</v>
          </cell>
          <cell r="AG566">
            <v>47.526027397260272</v>
          </cell>
          <cell r="AH566" t="str">
            <v>&gt;45&lt; 55</v>
          </cell>
          <cell r="AI566">
            <v>11814215</v>
          </cell>
          <cell r="AJ566" t="str">
            <v>02</v>
          </cell>
          <cell r="AK566" t="str">
            <v>07289835</v>
          </cell>
          <cell r="AL566">
            <v>41092</v>
          </cell>
          <cell r="AM566" t="str">
            <v>FEMME</v>
          </cell>
          <cell r="AN566" t="str">
            <v>Célibataire</v>
          </cell>
          <cell r="AQ566">
            <v>3</v>
          </cell>
          <cell r="AR566">
            <v>1</v>
          </cell>
          <cell r="AS566">
            <v>44670.25</v>
          </cell>
          <cell r="AT566" t="str">
            <v>Horaire</v>
          </cell>
          <cell r="AU566">
            <v>3.1930000000000001</v>
          </cell>
          <cell r="AV566" t="str">
            <v>07</v>
          </cell>
          <cell r="AW566" t="str">
            <v>09101</v>
          </cell>
          <cell r="AX566" t="str">
            <v>49105509665</v>
          </cell>
          <cell r="AY566" t="str">
            <v>16</v>
          </cell>
          <cell r="AZ566" t="str">
            <v>AMEN BANK</v>
          </cell>
          <cell r="BA566" t="str">
            <v>07091014910550966516</v>
          </cell>
          <cell r="BB566">
            <v>20</v>
          </cell>
          <cell r="BC566" t="str">
            <v>HMAIEM MORNAGUIA</v>
          </cell>
          <cell r="BD566" t="str">
            <v>MORNAGUIA</v>
          </cell>
          <cell r="BE566">
            <v>1110</v>
          </cell>
          <cell r="BG566">
            <v>50570677</v>
          </cell>
          <cell r="BH566">
            <v>58229678</v>
          </cell>
          <cell r="BJ566" t="str">
            <v>HMAIEM</v>
          </cell>
          <cell r="BK566" t="str">
            <v>A-520</v>
          </cell>
          <cell r="BN566" t="str">
            <v>07091014910550966516</v>
          </cell>
          <cell r="BO566" t="str">
            <v>DHOUIBI DHOUHA</v>
          </cell>
          <cell r="BP566">
            <v>565</v>
          </cell>
          <cell r="BU566" t="str">
            <v>Non-Actif</v>
          </cell>
        </row>
        <row r="567">
          <cell r="B567">
            <v>566</v>
          </cell>
          <cell r="C567" t="str">
            <v>Madame</v>
          </cell>
          <cell r="D567" t="str">
            <v>OUERGHEMI RADHIA</v>
          </cell>
          <cell r="E567" t="str">
            <v>SAGE Tunisia</v>
          </cell>
          <cell r="F567" t="str">
            <v>PRODUCTION</v>
          </cell>
          <cell r="G567" t="str">
            <v>Couturière</v>
          </cell>
          <cell r="H567">
            <v>520</v>
          </cell>
          <cell r="I567" t="str">
            <v>Mabrourk Ben Moussa</v>
          </cell>
          <cell r="J567" t="str">
            <v>A</v>
          </cell>
          <cell r="K567" t="str">
            <v>DIRECTS</v>
          </cell>
          <cell r="L567" t="str">
            <v>Variable cost at standard</v>
          </cell>
          <cell r="M567" t="str">
            <v>OUVRIERE SPECIALISE</v>
          </cell>
          <cell r="N567">
            <v>44305</v>
          </cell>
          <cell r="O567" t="str">
            <v/>
          </cell>
          <cell r="P567">
            <v>-6</v>
          </cell>
          <cell r="T567" t="str">
            <v>CDD</v>
          </cell>
          <cell r="U567" t="str">
            <v>Contractuel</v>
          </cell>
          <cell r="V567">
            <v>45689</v>
          </cell>
          <cell r="W567">
            <v>45716</v>
          </cell>
          <cell r="Z567">
            <v>44305</v>
          </cell>
          <cell r="AA567">
            <v>4</v>
          </cell>
          <cell r="AB567">
            <v>2021</v>
          </cell>
          <cell r="AC567">
            <v>2025</v>
          </cell>
          <cell r="AD567">
            <v>3.8805555555555555</v>
          </cell>
          <cell r="AE567" t="str">
            <v>&lt; 4</v>
          </cell>
          <cell r="AF567">
            <v>28009</v>
          </cell>
          <cell r="AG567">
            <v>48.528767123287672</v>
          </cell>
          <cell r="AH567" t="str">
            <v>&gt;45&lt; 55</v>
          </cell>
          <cell r="AI567">
            <v>12348248</v>
          </cell>
          <cell r="AJ567" t="str">
            <v>01</v>
          </cell>
          <cell r="AK567" t="str">
            <v>07292736</v>
          </cell>
          <cell r="AL567">
            <v>42573</v>
          </cell>
          <cell r="AM567" t="str">
            <v>FEMME</v>
          </cell>
          <cell r="AN567" t="str">
            <v>Marié(e)</v>
          </cell>
          <cell r="AO567">
            <v>2</v>
          </cell>
          <cell r="AQ567">
            <v>3</v>
          </cell>
          <cell r="AR567">
            <v>3</v>
          </cell>
          <cell r="AS567">
            <v>45400.75</v>
          </cell>
          <cell r="AT567" t="str">
            <v>Horaire</v>
          </cell>
          <cell r="AU567">
            <v>3.3159999999999998</v>
          </cell>
          <cell r="AV567">
            <v>14</v>
          </cell>
          <cell r="AW567" t="str">
            <v>00900</v>
          </cell>
          <cell r="AX567">
            <v>91007147336</v>
          </cell>
          <cell r="AY567">
            <v>64</v>
          </cell>
          <cell r="AZ567" t="str">
            <v>BH</v>
          </cell>
          <cell r="BA567" t="str">
            <v>14009009100714733664</v>
          </cell>
          <cell r="BB567">
            <v>20</v>
          </cell>
          <cell r="BC567" t="str">
            <v>24 RUE ABOULKACEM CHEBBI</v>
          </cell>
          <cell r="BD567" t="str">
            <v>BEN DAHHA</v>
          </cell>
          <cell r="BG567">
            <v>52627428</v>
          </cell>
          <cell r="BH567">
            <v>52909843</v>
          </cell>
          <cell r="BJ567" t="str">
            <v>BEN DAHHA</v>
          </cell>
          <cell r="BK567" t="str">
            <v>A-520</v>
          </cell>
          <cell r="BL567" t="str">
            <v>2.1</v>
          </cell>
          <cell r="BN567" t="str">
            <v>14009009100714733664</v>
          </cell>
          <cell r="BO567" t="str">
            <v>OUERGHEMI RADHIA</v>
          </cell>
          <cell r="BP567">
            <v>566</v>
          </cell>
          <cell r="BR567">
            <v>566</v>
          </cell>
          <cell r="BT567">
            <v>901</v>
          </cell>
          <cell r="BU567" t="str">
            <v>si</v>
          </cell>
          <cell r="BV567" t="str">
            <v>520 A CP</v>
          </cell>
        </row>
        <row r="568">
          <cell r="B568">
            <v>567</v>
          </cell>
          <cell r="C568" t="str">
            <v>Mlle</v>
          </cell>
          <cell r="D568" t="str">
            <v>AZIZI HABIBA</v>
          </cell>
          <cell r="E568" t="str">
            <v>SAGE Tunisia</v>
          </cell>
          <cell r="F568" t="str">
            <v>PRODUCTION</v>
          </cell>
          <cell r="G568" t="str">
            <v>Couturière</v>
          </cell>
          <cell r="H568">
            <v>520</v>
          </cell>
          <cell r="J568" t="str">
            <v>A</v>
          </cell>
          <cell r="K568" t="str">
            <v>DIRECTS</v>
          </cell>
          <cell r="L568" t="str">
            <v>Variable cost at standard</v>
          </cell>
          <cell r="M568" t="str">
            <v>OUVRIERE SPECIALISE</v>
          </cell>
          <cell r="N568">
            <v>44305</v>
          </cell>
          <cell r="O568" t="str">
            <v/>
          </cell>
          <cell r="P568">
            <v>-1130</v>
          </cell>
          <cell r="Q568">
            <v>44531</v>
          </cell>
          <cell r="R568" t="str">
            <v xml:space="preserve">abandon de poste </v>
          </cell>
          <cell r="T568" t="str">
            <v>CDD</v>
          </cell>
          <cell r="U568" t="str">
            <v>Contractuel</v>
          </cell>
          <cell r="V568">
            <v>44531</v>
          </cell>
          <cell r="W568">
            <v>44592</v>
          </cell>
          <cell r="Z568">
            <v>44305</v>
          </cell>
          <cell r="AA568">
            <v>4</v>
          </cell>
          <cell r="AB568">
            <v>2021</v>
          </cell>
          <cell r="AC568">
            <v>2025</v>
          </cell>
          <cell r="AD568">
            <v>3.8805555555555555</v>
          </cell>
          <cell r="AE568" t="str">
            <v>&lt; 4</v>
          </cell>
          <cell r="AF568">
            <v>36005</v>
          </cell>
          <cell r="AG568">
            <v>26.621917808219177</v>
          </cell>
          <cell r="AH568" t="str">
            <v>&gt;25&lt; 35</v>
          </cell>
          <cell r="AI568">
            <v>16925911</v>
          </cell>
          <cell r="AJ568" t="str">
            <v>08</v>
          </cell>
          <cell r="AK568" t="str">
            <v>09522252</v>
          </cell>
          <cell r="AL568">
            <v>42259</v>
          </cell>
          <cell r="AM568" t="str">
            <v>FEMME</v>
          </cell>
          <cell r="AN568" t="str">
            <v>Célibataire</v>
          </cell>
          <cell r="AQ568">
            <v>3</v>
          </cell>
          <cell r="AR568">
            <v>1</v>
          </cell>
          <cell r="AS568">
            <v>44670.25</v>
          </cell>
          <cell r="AT568" t="str">
            <v>Horaire</v>
          </cell>
          <cell r="AU568">
            <v>3.1930000000000001</v>
          </cell>
          <cell r="AV568" t="str">
            <v>08</v>
          </cell>
          <cell r="AW568">
            <v>14103</v>
          </cell>
          <cell r="AX568">
            <v>10220015458</v>
          </cell>
          <cell r="AY568">
            <v>46</v>
          </cell>
          <cell r="AZ568" t="str">
            <v>BIAT</v>
          </cell>
          <cell r="BA568" t="str">
            <v>08141031022001545846</v>
          </cell>
          <cell r="BB568">
            <v>20</v>
          </cell>
          <cell r="BC568" t="str">
            <v>BORJ EL KHALSI BORJ EL AMRI</v>
          </cell>
          <cell r="BD568" t="str">
            <v>MANOUBA</v>
          </cell>
          <cell r="BG568">
            <v>20635808</v>
          </cell>
          <cell r="BH568">
            <v>25355411</v>
          </cell>
          <cell r="BJ568" t="str">
            <v>BORJ EL AMRI</v>
          </cell>
          <cell r="BK568" t="str">
            <v>A-520</v>
          </cell>
          <cell r="BN568" t="str">
            <v>08141031022001545846</v>
          </cell>
          <cell r="BO568" t="str">
            <v>AZIZI HABIBA</v>
          </cell>
          <cell r="BP568">
            <v>567</v>
          </cell>
          <cell r="BU568" t="str">
            <v>Non-Actif</v>
          </cell>
        </row>
        <row r="569">
          <cell r="B569">
            <v>568</v>
          </cell>
          <cell r="C569" t="str">
            <v>Mlle</v>
          </cell>
          <cell r="D569" t="str">
            <v>MISSAOUI RABIAA</v>
          </cell>
          <cell r="E569" t="str">
            <v>SAGE Tunisia</v>
          </cell>
          <cell r="F569" t="str">
            <v>PRODUCTION</v>
          </cell>
          <cell r="G569" t="str">
            <v>Couturière</v>
          </cell>
          <cell r="H569" t="str">
            <v>Panda</v>
          </cell>
          <cell r="I569" t="str">
            <v>HASNA NASRAOUI</v>
          </cell>
          <cell r="J569" t="str">
            <v>A</v>
          </cell>
          <cell r="K569" t="str">
            <v>DIRECTS</v>
          </cell>
          <cell r="L569" t="str">
            <v>Variable cost at standard</v>
          </cell>
          <cell r="M569" t="str">
            <v>OUVRIERE SPECIALISE</v>
          </cell>
          <cell r="N569">
            <v>44305</v>
          </cell>
          <cell r="O569" t="str">
            <v/>
          </cell>
          <cell r="P569">
            <v>-737</v>
          </cell>
          <cell r="Q569">
            <v>44964</v>
          </cell>
          <cell r="R569" t="str">
            <v>Probléme avec superviseur</v>
          </cell>
          <cell r="T569" t="str">
            <v>CDD</v>
          </cell>
          <cell r="U569" t="str">
            <v>Contractuel</v>
          </cell>
          <cell r="V569">
            <v>44927</v>
          </cell>
          <cell r="W569">
            <v>44985</v>
          </cell>
          <cell r="Z569">
            <v>44305</v>
          </cell>
          <cell r="AA569">
            <v>4</v>
          </cell>
          <cell r="AB569">
            <v>2021</v>
          </cell>
          <cell r="AC569">
            <v>2025</v>
          </cell>
          <cell r="AD569">
            <v>3.8805555555555555</v>
          </cell>
          <cell r="AE569" t="str">
            <v>&lt; 4</v>
          </cell>
          <cell r="AF569">
            <v>33739</v>
          </cell>
          <cell r="AG569">
            <v>32.830136986301369</v>
          </cell>
          <cell r="AH569" t="str">
            <v>&gt;25&lt; 35</v>
          </cell>
          <cell r="AI569">
            <v>16887980</v>
          </cell>
          <cell r="AJ569" t="str">
            <v>06</v>
          </cell>
          <cell r="AK569" t="str">
            <v>04835203</v>
          </cell>
          <cell r="AL569">
            <v>40422</v>
          </cell>
          <cell r="AM569" t="str">
            <v>FEMME</v>
          </cell>
          <cell r="AN569" t="str">
            <v>Célibataire</v>
          </cell>
          <cell r="AQ569">
            <v>3</v>
          </cell>
          <cell r="AR569">
            <v>2</v>
          </cell>
          <cell r="AS569">
            <v>45035.5</v>
          </cell>
          <cell r="AT569" t="str">
            <v>Horaire</v>
          </cell>
          <cell r="AU569">
            <v>3.3159999999999998</v>
          </cell>
          <cell r="AV569" t="str">
            <v>17</v>
          </cell>
          <cell r="AW569" t="str">
            <v>00100</v>
          </cell>
          <cell r="AX569" t="str">
            <v>00002202654</v>
          </cell>
          <cell r="AY569" t="str">
            <v>60</v>
          </cell>
          <cell r="AZ569" t="str">
            <v>LA POSTE</v>
          </cell>
          <cell r="BA569" t="str">
            <v>17001000000220265460</v>
          </cell>
          <cell r="BB569">
            <v>20</v>
          </cell>
          <cell r="BC569" t="str">
            <v>3 RUE MOHAMED SALAH MAHDI</v>
          </cell>
          <cell r="BD569" t="str">
            <v>MALLASSINE</v>
          </cell>
          <cell r="BG569">
            <v>56710605</v>
          </cell>
          <cell r="BH569">
            <v>53268097</v>
          </cell>
          <cell r="BJ569" t="str">
            <v>MALLASSINE</v>
          </cell>
          <cell r="BK569" t="str">
            <v>A-Panda</v>
          </cell>
          <cell r="BN569" t="str">
            <v>17001000000220265460</v>
          </cell>
          <cell r="BO569" t="str">
            <v>MISSAOUI RABIAA</v>
          </cell>
          <cell r="BP569">
            <v>568</v>
          </cell>
          <cell r="BR569" t="e">
            <v>#REF!</v>
          </cell>
          <cell r="BU569" t="str">
            <v>Non-Actif</v>
          </cell>
        </row>
        <row r="570">
          <cell r="B570">
            <v>569</v>
          </cell>
          <cell r="C570" t="str">
            <v>Madame</v>
          </cell>
          <cell r="D570" t="str">
            <v>RIAHI JAWIDA</v>
          </cell>
          <cell r="E570" t="str">
            <v>SAGE Tunisia</v>
          </cell>
          <cell r="F570" t="str">
            <v>PRODUCTION</v>
          </cell>
          <cell r="G570" t="str">
            <v>Couturière</v>
          </cell>
          <cell r="H570" t="str">
            <v>P7 AR</v>
          </cell>
          <cell r="I570" t="str">
            <v>Safa</v>
          </cell>
          <cell r="J570" t="str">
            <v>A</v>
          </cell>
          <cell r="K570" t="str">
            <v>DIRECTS</v>
          </cell>
          <cell r="L570" t="str">
            <v>Variable cost at standard</v>
          </cell>
          <cell r="M570" t="str">
            <v>OUVRIERE SPECIALISE</v>
          </cell>
          <cell r="N570">
            <v>44306</v>
          </cell>
          <cell r="O570" t="str">
            <v/>
          </cell>
          <cell r="P570">
            <v>-6</v>
          </cell>
          <cell r="T570" t="str">
            <v>CDD</v>
          </cell>
          <cell r="U570" t="str">
            <v>Contractuel</v>
          </cell>
          <cell r="V570">
            <v>45689</v>
          </cell>
          <cell r="W570">
            <v>45716</v>
          </cell>
          <cell r="Z570">
            <v>44306</v>
          </cell>
          <cell r="AA570">
            <v>4</v>
          </cell>
          <cell r="AB570">
            <v>2021</v>
          </cell>
          <cell r="AC570">
            <v>2025</v>
          </cell>
          <cell r="AD570">
            <v>3.8777777777777778</v>
          </cell>
          <cell r="AE570" t="str">
            <v>&lt; 4</v>
          </cell>
          <cell r="AF570">
            <v>28281</v>
          </cell>
          <cell r="AG570">
            <v>47.783561643835618</v>
          </cell>
          <cell r="AH570" t="str">
            <v>&gt;45&lt; 55</v>
          </cell>
          <cell r="AI570">
            <v>12363579</v>
          </cell>
          <cell r="AJ570" t="str">
            <v>09</v>
          </cell>
          <cell r="AK570" t="str">
            <v>04521231</v>
          </cell>
          <cell r="AL570">
            <v>39918</v>
          </cell>
          <cell r="AM570" t="str">
            <v>FEMME</v>
          </cell>
          <cell r="AN570" t="str">
            <v>Marié(e)</v>
          </cell>
          <cell r="AO570">
            <v>2</v>
          </cell>
          <cell r="AQ570">
            <v>3</v>
          </cell>
          <cell r="AR570">
            <v>3</v>
          </cell>
          <cell r="AS570">
            <v>45401.75</v>
          </cell>
          <cell r="AT570" t="str">
            <v>Horaire</v>
          </cell>
          <cell r="AU570">
            <v>3.3159999999999998</v>
          </cell>
          <cell r="AV570" t="str">
            <v>08</v>
          </cell>
          <cell r="AW570" t="str">
            <v>14103</v>
          </cell>
          <cell r="AX570" t="str">
            <v>10220004286</v>
          </cell>
          <cell r="AY570" t="str">
            <v>97</v>
          </cell>
          <cell r="AZ570" t="str">
            <v>BIAT</v>
          </cell>
          <cell r="BA570" t="str">
            <v>08141031022000428697</v>
          </cell>
          <cell r="BB570">
            <v>20</v>
          </cell>
          <cell r="BC570" t="str">
            <v>MORNAGUIA ROUTE HMAIEM</v>
          </cell>
          <cell r="BD570" t="str">
            <v>MANOUBA</v>
          </cell>
          <cell r="BG570">
            <v>95635584</v>
          </cell>
          <cell r="BH570">
            <v>21269158</v>
          </cell>
          <cell r="BJ570" t="str">
            <v>HMAIEM</v>
          </cell>
          <cell r="BK570" t="str">
            <v>A-P7 AR</v>
          </cell>
          <cell r="BL570" t="str">
            <v>1.3</v>
          </cell>
          <cell r="BN570" t="str">
            <v>08141031022000428697</v>
          </cell>
          <cell r="BO570" t="str">
            <v>RIAHI JAWIDA</v>
          </cell>
          <cell r="BP570">
            <v>569</v>
          </cell>
          <cell r="BR570">
            <v>569</v>
          </cell>
          <cell r="BT570">
            <v>1050</v>
          </cell>
          <cell r="BU570" t="str">
            <v>si</v>
          </cell>
          <cell r="BV570" t="str">
            <v>P6 AR C SP</v>
          </cell>
        </row>
        <row r="571">
          <cell r="B571">
            <v>570</v>
          </cell>
          <cell r="C571" t="str">
            <v>Mlle</v>
          </cell>
          <cell r="D571" t="str">
            <v>GHARBI HAJER</v>
          </cell>
          <cell r="E571" t="str">
            <v>SAGE Tunisia</v>
          </cell>
          <cell r="F571" t="str">
            <v>PRODUCTION</v>
          </cell>
          <cell r="G571" t="str">
            <v>Couturière</v>
          </cell>
          <cell r="H571" t="str">
            <v>APT-OPEL</v>
          </cell>
          <cell r="J571" t="str">
            <v>B</v>
          </cell>
          <cell r="K571" t="str">
            <v>DIRECTS</v>
          </cell>
          <cell r="L571" t="str">
            <v>Variable cost at standard</v>
          </cell>
          <cell r="M571" t="str">
            <v>OUVRIERE SPECIALISE</v>
          </cell>
          <cell r="N571">
            <v>44306</v>
          </cell>
          <cell r="O571" t="str">
            <v/>
          </cell>
          <cell r="P571">
            <v>-1375</v>
          </cell>
          <cell r="Q571">
            <v>44311</v>
          </cell>
          <cell r="R571" t="str">
            <v xml:space="preserve">abandon de poste </v>
          </cell>
          <cell r="T571" t="str">
            <v>CDD</v>
          </cell>
          <cell r="U571" t="str">
            <v>Contractuel</v>
          </cell>
          <cell r="V571">
            <v>44306</v>
          </cell>
          <cell r="W571">
            <v>44347</v>
          </cell>
          <cell r="Z571">
            <v>44306</v>
          </cell>
          <cell r="AA571">
            <v>4</v>
          </cell>
          <cell r="AB571">
            <v>2021</v>
          </cell>
          <cell r="AC571">
            <v>2025</v>
          </cell>
          <cell r="AD571">
            <v>3.8777777777777778</v>
          </cell>
          <cell r="AE571" t="str">
            <v>&lt; 4</v>
          </cell>
          <cell r="AF571">
            <v>35028</v>
          </cell>
          <cell r="AG571">
            <v>29.298630136986301</v>
          </cell>
          <cell r="AH571" t="str">
            <v>&gt;25&lt; 35</v>
          </cell>
          <cell r="AI571">
            <v>16796094</v>
          </cell>
          <cell r="AJ571" t="str">
            <v>02</v>
          </cell>
          <cell r="AK571">
            <v>13008832</v>
          </cell>
          <cell r="AL571">
            <v>41677</v>
          </cell>
          <cell r="AM571" t="str">
            <v>FEMME</v>
          </cell>
          <cell r="AN571" t="str">
            <v>Célibataire</v>
          </cell>
          <cell r="AQ571">
            <v>3</v>
          </cell>
          <cell r="AR571">
            <v>1</v>
          </cell>
          <cell r="AS571">
            <v>44671.25</v>
          </cell>
          <cell r="AT571" t="str">
            <v>Horaire</v>
          </cell>
          <cell r="AU571">
            <v>3.1930000000000001</v>
          </cell>
          <cell r="BA571" t="str">
            <v/>
          </cell>
          <cell r="BB571">
            <v>0</v>
          </cell>
          <cell r="BC571" t="str">
            <v>40 RUE 81 ZAHROUNI</v>
          </cell>
          <cell r="BD571" t="str">
            <v>TUNIS</v>
          </cell>
          <cell r="BG571">
            <v>23540544</v>
          </cell>
          <cell r="BH571">
            <v>21033582</v>
          </cell>
          <cell r="BJ571" t="str">
            <v>CITE HWAS ZAHROUNI</v>
          </cell>
          <cell r="BK571" t="str">
            <v>B-APT-OPEL</v>
          </cell>
          <cell r="BN571" t="str">
            <v/>
          </cell>
          <cell r="BO571" t="str">
            <v>GHARBI HAJER</v>
          </cell>
          <cell r="BP571">
            <v>570</v>
          </cell>
          <cell r="BU571" t="str">
            <v>Non-Actif</v>
          </cell>
        </row>
        <row r="572">
          <cell r="B572">
            <v>571</v>
          </cell>
          <cell r="C572" t="str">
            <v>Mlle</v>
          </cell>
          <cell r="D572" t="str">
            <v>NOUACHRI AMENI</v>
          </cell>
          <cell r="E572" t="str">
            <v>SAGE Tunisia</v>
          </cell>
          <cell r="F572" t="str">
            <v>PRODUCTION</v>
          </cell>
          <cell r="G572" t="str">
            <v>Couturière</v>
          </cell>
          <cell r="H572" t="str">
            <v>P7 AR</v>
          </cell>
          <cell r="I572" t="str">
            <v>FOUED HOMRANI</v>
          </cell>
          <cell r="J572" t="str">
            <v>A</v>
          </cell>
          <cell r="K572" t="str">
            <v>DIRECTS</v>
          </cell>
          <cell r="L572" t="str">
            <v>Variable cost at standard</v>
          </cell>
          <cell r="M572" t="str">
            <v>OUVRIERE SPECIALISE</v>
          </cell>
          <cell r="N572">
            <v>44306</v>
          </cell>
          <cell r="O572" t="str">
            <v/>
          </cell>
          <cell r="P572">
            <v>-371</v>
          </cell>
          <cell r="Q572">
            <v>45357</v>
          </cell>
          <cell r="R572" t="str">
            <v>voyage</v>
          </cell>
          <cell r="T572" t="str">
            <v>CDD</v>
          </cell>
          <cell r="U572" t="str">
            <v>Contractuel</v>
          </cell>
          <cell r="V572">
            <v>45261</v>
          </cell>
          <cell r="W572">
            <v>45351</v>
          </cell>
          <cell r="Z572">
            <v>44306</v>
          </cell>
          <cell r="AA572">
            <v>4</v>
          </cell>
          <cell r="AB572">
            <v>2021</v>
          </cell>
          <cell r="AC572">
            <v>2025</v>
          </cell>
          <cell r="AD572">
            <v>3.8777777777777778</v>
          </cell>
          <cell r="AE572" t="str">
            <v>&lt; 4</v>
          </cell>
          <cell r="AF572">
            <v>33896</v>
          </cell>
          <cell r="AG572">
            <v>32.4</v>
          </cell>
          <cell r="AH572" t="str">
            <v>&gt;25&lt; 35</v>
          </cell>
          <cell r="AI572">
            <v>17170852</v>
          </cell>
          <cell r="AJ572" t="str">
            <v>01</v>
          </cell>
          <cell r="AK572" t="str">
            <v>04849946</v>
          </cell>
          <cell r="AL572">
            <v>43825</v>
          </cell>
          <cell r="AM572" t="str">
            <v>FEMME</v>
          </cell>
          <cell r="AN572" t="str">
            <v>Célibataire</v>
          </cell>
          <cell r="AQ572">
            <v>3</v>
          </cell>
          <cell r="AR572">
            <v>3</v>
          </cell>
          <cell r="AS572">
            <v>45401.75</v>
          </cell>
          <cell r="AT572" t="str">
            <v>Horaire</v>
          </cell>
          <cell r="AU572">
            <v>3.3159999999999998</v>
          </cell>
          <cell r="AV572" t="str">
            <v>25</v>
          </cell>
          <cell r="AW572" t="str">
            <v>03300</v>
          </cell>
          <cell r="AX572" t="str">
            <v>00000984311</v>
          </cell>
          <cell r="AY572" t="str">
            <v>14</v>
          </cell>
          <cell r="AZ572" t="str">
            <v>ZITOUNA BANK</v>
          </cell>
          <cell r="BA572" t="str">
            <v>25033000000098431114</v>
          </cell>
          <cell r="BB572">
            <v>20</v>
          </cell>
          <cell r="BC572" t="str">
            <v>4 RUE 4680 ZAHROUNI</v>
          </cell>
          <cell r="BD572" t="str">
            <v>TUNIS</v>
          </cell>
          <cell r="BG572">
            <v>23745308</v>
          </cell>
          <cell r="BH572">
            <v>25996584</v>
          </cell>
          <cell r="BJ572" t="str">
            <v>ZAHROUNI</v>
          </cell>
          <cell r="BK572" t="str">
            <v>A-P7 AR</v>
          </cell>
          <cell r="BL572" t="str">
            <v>1.1</v>
          </cell>
          <cell r="BN572" t="str">
            <v>25033000000098431114</v>
          </cell>
          <cell r="BO572" t="str">
            <v>NOUACHRI AMENI</v>
          </cell>
          <cell r="BP572">
            <v>571</v>
          </cell>
          <cell r="BR572">
            <v>571</v>
          </cell>
          <cell r="BU572" t="str">
            <v>Non-Actif</v>
          </cell>
          <cell r="BV572" t="str">
            <v>P6 AR C SP</v>
          </cell>
        </row>
        <row r="573">
          <cell r="B573">
            <v>572</v>
          </cell>
          <cell r="C573" t="str">
            <v>Madame</v>
          </cell>
          <cell r="D573" t="str">
            <v>DALLAI MOUNA</v>
          </cell>
          <cell r="E573" t="str">
            <v>SAGE Tunisia</v>
          </cell>
          <cell r="F573" t="str">
            <v>PRODUCTION</v>
          </cell>
          <cell r="G573" t="str">
            <v>Couturière</v>
          </cell>
          <cell r="H573" t="str">
            <v>APT-OPEL</v>
          </cell>
          <cell r="J573" t="str">
            <v>B</v>
          </cell>
          <cell r="K573" t="str">
            <v>DIRECTS</v>
          </cell>
          <cell r="L573" t="str">
            <v>Variable cost at standard</v>
          </cell>
          <cell r="M573" t="str">
            <v>OUVRIERE SPECIALISE</v>
          </cell>
          <cell r="N573">
            <v>44306</v>
          </cell>
          <cell r="O573" t="str">
            <v/>
          </cell>
          <cell r="P573">
            <v>-1375</v>
          </cell>
          <cell r="Q573">
            <v>44317</v>
          </cell>
          <cell r="R573" t="str">
            <v xml:space="preserve">abandon de poste </v>
          </cell>
          <cell r="T573" t="str">
            <v>CDD</v>
          </cell>
          <cell r="U573" t="str">
            <v>Contractuel</v>
          </cell>
          <cell r="V573">
            <v>44306</v>
          </cell>
          <cell r="W573">
            <v>44347</v>
          </cell>
          <cell r="Z573">
            <v>44306</v>
          </cell>
          <cell r="AA573">
            <v>4</v>
          </cell>
          <cell r="AB573">
            <v>2021</v>
          </cell>
          <cell r="AC573">
            <v>2025</v>
          </cell>
          <cell r="AD573">
            <v>3.8777777777777778</v>
          </cell>
          <cell r="AE573" t="str">
            <v>&lt; 4</v>
          </cell>
          <cell r="AF573">
            <v>30516</v>
          </cell>
          <cell r="AG573">
            <v>41.660273972602738</v>
          </cell>
          <cell r="AH573" t="str">
            <v>&gt;35&lt; 45</v>
          </cell>
          <cell r="AI573">
            <v>16412479</v>
          </cell>
          <cell r="AJ573" t="str">
            <v>01</v>
          </cell>
          <cell r="AK573" t="str">
            <v>08528434</v>
          </cell>
          <cell r="AL573">
            <v>37502</v>
          </cell>
          <cell r="AM573" t="str">
            <v>FEMME</v>
          </cell>
          <cell r="AN573" t="str">
            <v>Marié(e)</v>
          </cell>
          <cell r="AQ573">
            <v>3</v>
          </cell>
          <cell r="AR573">
            <v>1</v>
          </cell>
          <cell r="AS573">
            <v>44671.25</v>
          </cell>
          <cell r="AT573" t="str">
            <v>Horaire</v>
          </cell>
          <cell r="AU573">
            <v>3.1930000000000001</v>
          </cell>
          <cell r="AV573">
            <v>17</v>
          </cell>
          <cell r="AW573">
            <v>20600</v>
          </cell>
          <cell r="AX573" t="str">
            <v>00001751502</v>
          </cell>
          <cell r="AY573">
            <v>65</v>
          </cell>
          <cell r="AZ573" t="str">
            <v>LA POSTE</v>
          </cell>
          <cell r="BA573" t="str">
            <v>17206000000175150265</v>
          </cell>
          <cell r="BB573">
            <v>20</v>
          </cell>
          <cell r="BC573" t="str">
            <v>AGBA</v>
          </cell>
          <cell r="BD573" t="str">
            <v>TUNIS</v>
          </cell>
          <cell r="BG573">
            <v>96837776</v>
          </cell>
          <cell r="BH573">
            <v>54527262</v>
          </cell>
          <cell r="BJ573" t="str">
            <v>EL AGBA</v>
          </cell>
          <cell r="BK573" t="str">
            <v>B-APT-OPEL</v>
          </cell>
          <cell r="BN573" t="str">
            <v>17206000000175150265</v>
          </cell>
          <cell r="BO573" t="str">
            <v>DALLAI MOUNA</v>
          </cell>
          <cell r="BP573">
            <v>572</v>
          </cell>
          <cell r="BU573" t="str">
            <v>Non-Actif</v>
          </cell>
        </row>
        <row r="574">
          <cell r="B574">
            <v>573</v>
          </cell>
          <cell r="C574" t="str">
            <v>Monsieur</v>
          </cell>
          <cell r="D574" t="str">
            <v>ZEDDINI ADEL</v>
          </cell>
          <cell r="E574" t="str">
            <v>SAGE Tunisia</v>
          </cell>
          <cell r="F574" t="str">
            <v>LOGISTIQUE</v>
          </cell>
          <cell r="G574" t="str">
            <v>RESPONSABLE MAGASIN</v>
          </cell>
          <cell r="K574" t="str">
            <v>CADRE</v>
          </cell>
          <cell r="L574" t="str">
            <v>Manufacturing Fixed</v>
          </cell>
          <cell r="M574" t="str">
            <v>RESPONSABLE MAGASIN</v>
          </cell>
          <cell r="N574">
            <v>44309</v>
          </cell>
          <cell r="O574" t="str">
            <v/>
          </cell>
          <cell r="P574">
            <v>-1146</v>
          </cell>
          <cell r="Q574">
            <v>44548</v>
          </cell>
          <cell r="R574" t="str">
            <v>Autre job</v>
          </cell>
          <cell r="T574" t="str">
            <v>CDD</v>
          </cell>
          <cell r="U574" t="str">
            <v>Contractuel</v>
          </cell>
          <cell r="V574">
            <v>44501</v>
          </cell>
          <cell r="W574">
            <v>44576</v>
          </cell>
          <cell r="Z574">
            <v>44309</v>
          </cell>
          <cell r="AA574">
            <v>4</v>
          </cell>
          <cell r="AB574">
            <v>2021</v>
          </cell>
          <cell r="AC574">
            <v>2025</v>
          </cell>
          <cell r="AD574">
            <v>3.8694444444444445</v>
          </cell>
          <cell r="AE574" t="str">
            <v>&lt; 4</v>
          </cell>
          <cell r="AF574">
            <v>30141</v>
          </cell>
          <cell r="AG574">
            <v>42.68767123287671</v>
          </cell>
          <cell r="AH574" t="str">
            <v>&gt;35&lt; 45</v>
          </cell>
          <cell r="AI574">
            <v>12883125</v>
          </cell>
          <cell r="AJ574" t="str">
            <v>05</v>
          </cell>
          <cell r="AK574" t="str">
            <v>04662550</v>
          </cell>
          <cell r="AL574">
            <v>42583</v>
          </cell>
          <cell r="AM574" t="str">
            <v>HOMME</v>
          </cell>
          <cell r="AN574" t="str">
            <v>Marié(e)</v>
          </cell>
          <cell r="AO574">
            <v>2</v>
          </cell>
          <cell r="AR574">
            <v>1</v>
          </cell>
          <cell r="AS574">
            <v>44674.25</v>
          </cell>
          <cell r="AT574" t="str">
            <v>Mensuel</v>
          </cell>
          <cell r="AU574">
            <v>1600</v>
          </cell>
          <cell r="AV574" t="str">
            <v>07</v>
          </cell>
          <cell r="AW574" t="str">
            <v>08001</v>
          </cell>
          <cell r="AX574">
            <v>38121614794</v>
          </cell>
          <cell r="AY574" t="str">
            <v>06</v>
          </cell>
          <cell r="AZ574" t="str">
            <v>AMEN BANK</v>
          </cell>
          <cell r="BA574" t="str">
            <v>07080013812161479406</v>
          </cell>
          <cell r="BB574">
            <v>20</v>
          </cell>
          <cell r="BC574" t="str">
            <v>4 RUE 4484 CITE HWASS HRAIRIA</v>
          </cell>
          <cell r="BD574" t="str">
            <v>TUNIS</v>
          </cell>
          <cell r="BG574">
            <v>97967581</v>
          </cell>
          <cell r="BK574" t="str">
            <v>CADRE</v>
          </cell>
          <cell r="BN574" t="str">
            <v>07080013812161479406</v>
          </cell>
          <cell r="BO574" t="str">
            <v>ZEDDINI ADEL</v>
          </cell>
          <cell r="BP574">
            <v>573</v>
          </cell>
          <cell r="BU574" t="str">
            <v>Non-Actif</v>
          </cell>
        </row>
        <row r="575">
          <cell r="B575">
            <v>574</v>
          </cell>
          <cell r="C575" t="str">
            <v>Monsieur</v>
          </cell>
          <cell r="D575" t="str">
            <v>HAMLAOUI TAYMAR</v>
          </cell>
          <cell r="E575" t="str">
            <v>SAGE Tunisia</v>
          </cell>
          <cell r="F575" t="str">
            <v>PRODUCTION</v>
          </cell>
          <cell r="G575" t="str">
            <v>Couturière</v>
          </cell>
          <cell r="H575">
            <v>520</v>
          </cell>
          <cell r="J575" t="str">
            <v>B</v>
          </cell>
          <cell r="K575" t="str">
            <v>DIRECTS</v>
          </cell>
          <cell r="L575" t="str">
            <v>Variable cost at standard</v>
          </cell>
          <cell r="M575" t="str">
            <v>OUVRIER SPECIALISE</v>
          </cell>
          <cell r="N575">
            <v>44319</v>
          </cell>
          <cell r="O575" t="str">
            <v/>
          </cell>
          <cell r="P575">
            <v>-1102</v>
          </cell>
          <cell r="Q575">
            <v>44578</v>
          </cell>
          <cell r="R575" t="str">
            <v>discipline</v>
          </cell>
          <cell r="T575" t="str">
            <v>CDD</v>
          </cell>
          <cell r="U575" t="str">
            <v>Contractuel</v>
          </cell>
          <cell r="V575">
            <v>44562</v>
          </cell>
          <cell r="W575">
            <v>44620</v>
          </cell>
          <cell r="Z575">
            <v>44319</v>
          </cell>
          <cell r="AA575">
            <v>5</v>
          </cell>
          <cell r="AB575">
            <v>2021</v>
          </cell>
          <cell r="AC575">
            <v>2025</v>
          </cell>
          <cell r="AD575">
            <v>3.8416666666666668</v>
          </cell>
          <cell r="AE575" t="str">
            <v>&lt; 4</v>
          </cell>
          <cell r="AF575">
            <v>37007</v>
          </cell>
          <cell r="AG575">
            <v>23.876712328767123</v>
          </cell>
          <cell r="AH575" t="str">
            <v>&lt; 25</v>
          </cell>
          <cell r="AI575">
            <v>17461527</v>
          </cell>
          <cell r="AJ575" t="str">
            <v>09</v>
          </cell>
          <cell r="AK575">
            <v>13033404</v>
          </cell>
          <cell r="AL575">
            <v>44341</v>
          </cell>
          <cell r="AM575" t="str">
            <v>HOMME</v>
          </cell>
          <cell r="AN575" t="str">
            <v>Célibataire</v>
          </cell>
          <cell r="AQ575">
            <v>3</v>
          </cell>
          <cell r="AR575">
            <v>1</v>
          </cell>
          <cell r="AS575">
            <v>44684.25</v>
          </cell>
          <cell r="AT575" t="str">
            <v>Horaire</v>
          </cell>
          <cell r="AU575">
            <v>3.1930000000000001</v>
          </cell>
          <cell r="AV575" t="str">
            <v>17</v>
          </cell>
          <cell r="AW575" t="str">
            <v>00100</v>
          </cell>
          <cell r="AX575" t="str">
            <v>00003032136</v>
          </cell>
          <cell r="AY575" t="str">
            <v>52</v>
          </cell>
          <cell r="AZ575" t="str">
            <v>LA POSTE</v>
          </cell>
          <cell r="BA575" t="str">
            <v>17001000000303213652</v>
          </cell>
          <cell r="BB575">
            <v>20</v>
          </cell>
          <cell r="BC575" t="str">
            <v>17 RUE 4433 ZAHROUNI</v>
          </cell>
          <cell r="BD575" t="str">
            <v>TUNIS</v>
          </cell>
          <cell r="BF575" t="str">
            <v>OK-21</v>
          </cell>
          <cell r="BG575">
            <v>55123229</v>
          </cell>
          <cell r="BH575">
            <v>55844986</v>
          </cell>
          <cell r="BJ575" t="str">
            <v>OUED GUERIANA AGBA</v>
          </cell>
          <cell r="BK575" t="str">
            <v>B-520</v>
          </cell>
          <cell r="BN575" t="str">
            <v>17001000000303213652</v>
          </cell>
          <cell r="BO575" t="str">
            <v>HAMLAOUI TAYMAR</v>
          </cell>
          <cell r="BP575">
            <v>574</v>
          </cell>
          <cell r="BU575" t="str">
            <v>Non-Actif</v>
          </cell>
        </row>
        <row r="576">
          <cell r="B576">
            <v>575</v>
          </cell>
          <cell r="C576" t="str">
            <v>Mlle</v>
          </cell>
          <cell r="D576" t="str">
            <v>HBIBI RAHMA</v>
          </cell>
          <cell r="E576" t="str">
            <v>SAGE Tunisia</v>
          </cell>
          <cell r="F576" t="str">
            <v>PRODUCTION</v>
          </cell>
          <cell r="G576" t="str">
            <v>Couturière</v>
          </cell>
          <cell r="H576" t="str">
            <v>P6 AV</v>
          </cell>
          <cell r="I576" t="str">
            <v>Issam Ouni</v>
          </cell>
          <cell r="J576" t="str">
            <v>B</v>
          </cell>
          <cell r="K576" t="str">
            <v>DIRECTS</v>
          </cell>
          <cell r="L576" t="str">
            <v>Variable cost at standard</v>
          </cell>
          <cell r="M576" t="str">
            <v>OUVRIERE SPECIALISE</v>
          </cell>
          <cell r="N576">
            <v>44319</v>
          </cell>
          <cell r="O576" t="str">
            <v/>
          </cell>
          <cell r="P576">
            <v>-6</v>
          </cell>
          <cell r="T576" t="str">
            <v>CDD</v>
          </cell>
          <cell r="U576" t="str">
            <v>Contractuel</v>
          </cell>
          <cell r="V576">
            <v>45689</v>
          </cell>
          <cell r="W576">
            <v>45716</v>
          </cell>
          <cell r="Z576">
            <v>44319</v>
          </cell>
          <cell r="AA576">
            <v>5</v>
          </cell>
          <cell r="AB576">
            <v>2021</v>
          </cell>
          <cell r="AC576">
            <v>2025</v>
          </cell>
          <cell r="AD576">
            <v>3.8416666666666668</v>
          </cell>
          <cell r="AE576" t="str">
            <v>&lt; 4</v>
          </cell>
          <cell r="AF576">
            <v>37703</v>
          </cell>
          <cell r="AG576">
            <v>21.969863013698632</v>
          </cell>
          <cell r="AH576" t="str">
            <v>&lt; 25</v>
          </cell>
          <cell r="AI576">
            <v>17443386</v>
          </cell>
          <cell r="AJ576" t="str">
            <v>07</v>
          </cell>
          <cell r="AK576">
            <v>14366334</v>
          </cell>
          <cell r="AL576">
            <v>43781</v>
          </cell>
          <cell r="AM576" t="str">
            <v>FEMME</v>
          </cell>
          <cell r="AN576" t="str">
            <v>Célibataire</v>
          </cell>
          <cell r="AQ576">
            <v>3</v>
          </cell>
          <cell r="AR576">
            <v>3</v>
          </cell>
          <cell r="AS576">
            <v>45414.75</v>
          </cell>
          <cell r="AT576" t="str">
            <v>Horaire</v>
          </cell>
          <cell r="AU576">
            <v>3.3159999999999998</v>
          </cell>
          <cell r="AV576" t="str">
            <v>17</v>
          </cell>
          <cell r="AW576" t="str">
            <v>00100</v>
          </cell>
          <cell r="AX576" t="str">
            <v>00002974885</v>
          </cell>
          <cell r="AY576" t="str">
            <v>18</v>
          </cell>
          <cell r="AZ576" t="str">
            <v>LA POSTE</v>
          </cell>
          <cell r="BA576" t="str">
            <v>17001000000297488518</v>
          </cell>
          <cell r="BB576">
            <v>20</v>
          </cell>
          <cell r="BC576" t="str">
            <v>KSAR HADID SIDI ALI HATTAB</v>
          </cell>
          <cell r="BD576" t="str">
            <v>MORNAGUIA</v>
          </cell>
          <cell r="BH576">
            <v>92854021</v>
          </cell>
          <cell r="BJ576" t="str">
            <v>SIDI ALI HATTAB</v>
          </cell>
          <cell r="BK576" t="str">
            <v>B-P6 AV</v>
          </cell>
          <cell r="BL576" t="str">
            <v>1.1</v>
          </cell>
          <cell r="BN576" t="str">
            <v>17001000000297488518</v>
          </cell>
          <cell r="BO576" t="str">
            <v>HBIBI RAHMA</v>
          </cell>
          <cell r="BP576">
            <v>575</v>
          </cell>
          <cell r="BR576">
            <v>575</v>
          </cell>
          <cell r="BT576">
            <v>87</v>
          </cell>
          <cell r="BU576" t="str">
            <v>si</v>
          </cell>
          <cell r="BV576" t="str">
            <v>P6 AV B CA</v>
          </cell>
        </row>
        <row r="577">
          <cell r="B577">
            <v>576</v>
          </cell>
          <cell r="C577" t="str">
            <v>Mlle</v>
          </cell>
          <cell r="D577" t="str">
            <v>IBRAHEM ASMA</v>
          </cell>
          <cell r="E577" t="str">
            <v>SAGE Tunisia</v>
          </cell>
          <cell r="F577" t="str">
            <v>PRODUCTION</v>
          </cell>
          <cell r="G577" t="str">
            <v>Prép CAMPO</v>
          </cell>
          <cell r="H577" t="str">
            <v>P6 AR</v>
          </cell>
          <cell r="I577" t="str">
            <v>MOHAMED MAALAOUI</v>
          </cell>
          <cell r="J577" t="str">
            <v>B</v>
          </cell>
          <cell r="K577" t="str">
            <v>DIRECTS</v>
          </cell>
          <cell r="L577" t="str">
            <v>Variable cost at standard</v>
          </cell>
          <cell r="M577" t="str">
            <v>OUVRIERE SPECIALISE</v>
          </cell>
          <cell r="N577">
            <v>44319</v>
          </cell>
          <cell r="O577" t="str">
            <v/>
          </cell>
          <cell r="P577">
            <v>-6</v>
          </cell>
          <cell r="T577" t="str">
            <v>CDD</v>
          </cell>
          <cell r="U577" t="str">
            <v>Contractuel</v>
          </cell>
          <cell r="V577">
            <v>45689</v>
          </cell>
          <cell r="W577">
            <v>45716</v>
          </cell>
          <cell r="Z577">
            <v>44319</v>
          </cell>
          <cell r="AA577">
            <v>5</v>
          </cell>
          <cell r="AB577">
            <v>2021</v>
          </cell>
          <cell r="AC577">
            <v>2025</v>
          </cell>
          <cell r="AD577">
            <v>3.8416666666666668</v>
          </cell>
          <cell r="AE577" t="str">
            <v>&lt; 4</v>
          </cell>
          <cell r="AF577">
            <v>34454</v>
          </cell>
          <cell r="AG577">
            <v>30.87123287671233</v>
          </cell>
          <cell r="AH577" t="str">
            <v>&gt;25&lt; 35</v>
          </cell>
          <cell r="AI577">
            <v>16984893</v>
          </cell>
          <cell r="AJ577" t="str">
            <v>07</v>
          </cell>
          <cell r="AK577" t="str">
            <v>09510729</v>
          </cell>
          <cell r="AL577">
            <v>43801</v>
          </cell>
          <cell r="AM577" t="str">
            <v>FEMME</v>
          </cell>
          <cell r="AN577" t="str">
            <v>Célibataire</v>
          </cell>
          <cell r="AQ577">
            <v>3</v>
          </cell>
          <cell r="AR577">
            <v>3</v>
          </cell>
          <cell r="AS577">
            <v>45414.75</v>
          </cell>
          <cell r="AT577" t="str">
            <v>Horaire</v>
          </cell>
          <cell r="AU577">
            <v>3.3159999999999998</v>
          </cell>
          <cell r="AV577" t="str">
            <v>17</v>
          </cell>
          <cell r="AW577" t="str">
            <v>00100</v>
          </cell>
          <cell r="AX577" t="str">
            <v>00003029157</v>
          </cell>
          <cell r="AY577" t="str">
            <v>65</v>
          </cell>
          <cell r="AZ577" t="str">
            <v>LA POSTE</v>
          </cell>
          <cell r="BA577" t="str">
            <v>17001000000302915765</v>
          </cell>
          <cell r="BB577">
            <v>20</v>
          </cell>
          <cell r="BC577" t="str">
            <v>BORJ EL KHALSI BORJ EL AMRI</v>
          </cell>
          <cell r="BD577" t="str">
            <v>MANOUBA</v>
          </cell>
          <cell r="BE577">
            <v>1142</v>
          </cell>
          <cell r="BG577">
            <v>92052028</v>
          </cell>
          <cell r="BH577">
            <v>20689912</v>
          </cell>
          <cell r="BJ577" t="str">
            <v>BORJ EL AMRI</v>
          </cell>
          <cell r="BK577" t="str">
            <v>CAMPO C</v>
          </cell>
          <cell r="BL577" t="str">
            <v>1.1</v>
          </cell>
          <cell r="BN577" t="str">
            <v>17001000000302915765</v>
          </cell>
          <cell r="BO577" t="str">
            <v>IBRAHEM ASMA</v>
          </cell>
          <cell r="BP577">
            <v>576</v>
          </cell>
          <cell r="BR577">
            <v>576</v>
          </cell>
          <cell r="BT577">
            <v>1090</v>
          </cell>
          <cell r="BU577" t="str">
            <v>si</v>
          </cell>
          <cell r="BV577" t="str">
            <v>520 A CP</v>
          </cell>
        </row>
        <row r="578">
          <cell r="B578">
            <v>577</v>
          </cell>
          <cell r="C578" t="str">
            <v>Mlle</v>
          </cell>
          <cell r="D578" t="str">
            <v>JLASSI MERIAM</v>
          </cell>
          <cell r="E578" t="str">
            <v>SAGE Tunisia</v>
          </cell>
          <cell r="F578" t="str">
            <v>PRODUCTION</v>
          </cell>
          <cell r="G578" t="str">
            <v>Couturière</v>
          </cell>
          <cell r="H578" t="str">
            <v>APT</v>
          </cell>
          <cell r="J578" t="str">
            <v>A</v>
          </cell>
          <cell r="K578" t="str">
            <v>DIRECTS</v>
          </cell>
          <cell r="L578" t="str">
            <v>Variable cost at standard</v>
          </cell>
          <cell r="M578" t="str">
            <v>OUVRIERE SPECIALISE</v>
          </cell>
          <cell r="N578">
            <v>44319</v>
          </cell>
          <cell r="O578" t="str">
            <v/>
          </cell>
          <cell r="P578">
            <v>-857</v>
          </cell>
          <cell r="Q578">
            <v>44821</v>
          </cell>
          <cell r="R578" t="str">
            <v>fin de contrat</v>
          </cell>
          <cell r="T578" t="str">
            <v>CDD</v>
          </cell>
          <cell r="U578" t="str">
            <v>Contractuel</v>
          </cell>
          <cell r="V578">
            <v>44805</v>
          </cell>
          <cell r="W578">
            <v>44865</v>
          </cell>
          <cell r="Z578">
            <v>44319</v>
          </cell>
          <cell r="AA578">
            <v>5</v>
          </cell>
          <cell r="AB578">
            <v>2021</v>
          </cell>
          <cell r="AC578">
            <v>2025</v>
          </cell>
          <cell r="AD578">
            <v>3.8416666666666668</v>
          </cell>
          <cell r="AE578" t="str">
            <v>&lt; 4</v>
          </cell>
          <cell r="AF578">
            <v>35654</v>
          </cell>
          <cell r="AG578">
            <v>27.583561643835615</v>
          </cell>
          <cell r="AH578" t="str">
            <v>&gt;25&lt; 35</v>
          </cell>
          <cell r="AI578">
            <v>16796829</v>
          </cell>
          <cell r="AJ578" t="str">
            <v>04</v>
          </cell>
          <cell r="AK578">
            <v>13010180</v>
          </cell>
          <cell r="AL578">
            <v>41831</v>
          </cell>
          <cell r="AM578" t="str">
            <v>FEMME</v>
          </cell>
          <cell r="AN578" t="str">
            <v>Célibataire</v>
          </cell>
          <cell r="AQ578">
            <v>3</v>
          </cell>
          <cell r="AR578">
            <v>2</v>
          </cell>
          <cell r="AS578">
            <v>45049.5</v>
          </cell>
          <cell r="AT578" t="str">
            <v>Horaire</v>
          </cell>
          <cell r="AU578">
            <v>3.3159999999999998</v>
          </cell>
          <cell r="AV578" t="str">
            <v>12</v>
          </cell>
          <cell r="AW578" t="str">
            <v>40600</v>
          </cell>
          <cell r="AX578" t="str">
            <v>00002389516</v>
          </cell>
          <cell r="AY578" t="str">
            <v>08</v>
          </cell>
          <cell r="AZ578" t="str">
            <v>UIB</v>
          </cell>
          <cell r="BA578" t="str">
            <v>12406000000238951608</v>
          </cell>
          <cell r="BB578">
            <v>20</v>
          </cell>
          <cell r="BC578" t="str">
            <v>18 RUE 83 CITE BOUGATFA</v>
          </cell>
          <cell r="BD578" t="str">
            <v>ZAHROUNI</v>
          </cell>
          <cell r="BF578" t="str">
            <v>OK-22</v>
          </cell>
          <cell r="BG578">
            <v>55587466</v>
          </cell>
          <cell r="BH578">
            <v>23866854</v>
          </cell>
          <cell r="BJ578" t="str">
            <v>CITE HWASS ZAHROUNI</v>
          </cell>
          <cell r="BK578" t="str">
            <v>A-APT</v>
          </cell>
          <cell r="BN578" t="str">
            <v>12406000000238951608</v>
          </cell>
          <cell r="BO578" t="str">
            <v>JLASSI MERIAM</v>
          </cell>
          <cell r="BP578">
            <v>577</v>
          </cell>
          <cell r="BU578" t="str">
            <v>Non-Actif</v>
          </cell>
        </row>
        <row r="579">
          <cell r="B579">
            <v>578</v>
          </cell>
          <cell r="C579" t="str">
            <v>Monsieur</v>
          </cell>
          <cell r="D579" t="str">
            <v>HERGLI ALI</v>
          </cell>
          <cell r="E579" t="str">
            <v>SAGE Tunisia</v>
          </cell>
          <cell r="F579" t="str">
            <v>PRODUCTION</v>
          </cell>
          <cell r="G579" t="str">
            <v>SUPERVISEUR DE PRODUCTION</v>
          </cell>
          <cell r="K579" t="str">
            <v>CADRE</v>
          </cell>
          <cell r="L579" t="str">
            <v>Manufacturing Fixed</v>
          </cell>
          <cell r="M579" t="str">
            <v>SUPERVISEUR DE PRODUCTION</v>
          </cell>
          <cell r="N579">
            <v>44319</v>
          </cell>
          <cell r="O579" t="str">
            <v/>
          </cell>
          <cell r="P579" t="str">
            <v/>
          </cell>
          <cell r="Q579">
            <v>44440</v>
          </cell>
          <cell r="R579" t="str">
            <v>Autre job</v>
          </cell>
          <cell r="T579" t="str">
            <v>CDI</v>
          </cell>
          <cell r="U579" t="str">
            <v>Titulaire</v>
          </cell>
          <cell r="Z579">
            <v>44319</v>
          </cell>
          <cell r="AA579">
            <v>5</v>
          </cell>
          <cell r="AB579">
            <v>2021</v>
          </cell>
          <cell r="AC579">
            <v>2025</v>
          </cell>
          <cell r="AD579">
            <v>3.8416666666666668</v>
          </cell>
          <cell r="AE579" t="str">
            <v>&lt; 4</v>
          </cell>
          <cell r="AF579">
            <v>31287</v>
          </cell>
          <cell r="AG579">
            <v>39.547945205479451</v>
          </cell>
          <cell r="AH579" t="str">
            <v>&gt;35&lt; 45</v>
          </cell>
          <cell r="AI579">
            <v>15446407</v>
          </cell>
          <cell r="AJ579" t="str">
            <v>07</v>
          </cell>
          <cell r="AK579" t="str">
            <v>08536849</v>
          </cell>
          <cell r="AL579">
            <v>43987</v>
          </cell>
          <cell r="AM579" t="str">
            <v>HOMME</v>
          </cell>
          <cell r="AN579" t="str">
            <v>Célibataire</v>
          </cell>
          <cell r="AR579">
            <v>1</v>
          </cell>
          <cell r="AS579">
            <v>44684.25</v>
          </cell>
          <cell r="AT579" t="str">
            <v>Mensuel</v>
          </cell>
          <cell r="AU579">
            <v>2100</v>
          </cell>
          <cell r="AV579">
            <v>14</v>
          </cell>
          <cell r="AW579" t="str">
            <v>05305</v>
          </cell>
          <cell r="AX579">
            <v>31007001349</v>
          </cell>
          <cell r="AY579">
            <v>61</v>
          </cell>
          <cell r="AZ579" t="str">
            <v>BH</v>
          </cell>
          <cell r="BA579" t="str">
            <v>14053053100700134961</v>
          </cell>
          <cell r="BB579">
            <v>20</v>
          </cell>
          <cell r="BC579" t="str">
            <v>RUE DE L'ENVIRONNEMENT TESTOUR</v>
          </cell>
          <cell r="BD579" t="str">
            <v>BEJA</v>
          </cell>
          <cell r="BG579">
            <v>56773742</v>
          </cell>
          <cell r="BK579" t="str">
            <v>CADRE</v>
          </cell>
          <cell r="BN579" t="str">
            <v>14053053100700134961</v>
          </cell>
          <cell r="BO579" t="str">
            <v>HERGLI ALI</v>
          </cell>
          <cell r="BP579">
            <v>578</v>
          </cell>
          <cell r="BU579" t="str">
            <v>Non-Actif</v>
          </cell>
        </row>
        <row r="580">
          <cell r="B580">
            <v>579</v>
          </cell>
          <cell r="C580" t="str">
            <v>Monsieur</v>
          </cell>
          <cell r="D580" t="str">
            <v>SALAH NIDHAL</v>
          </cell>
          <cell r="E580" t="str">
            <v>SAGE Tunisia</v>
          </cell>
          <cell r="F580" t="str">
            <v>QUALITE</v>
          </cell>
          <cell r="G580" t="str">
            <v>Contrôle Qualité</v>
          </cell>
          <cell r="H580" t="str">
            <v>Contrôle Qualité</v>
          </cell>
          <cell r="J580" t="str">
            <v>A</v>
          </cell>
          <cell r="K580" t="str">
            <v>INDIRECTS</v>
          </cell>
          <cell r="L580" t="str">
            <v>Variable cost at standard</v>
          </cell>
          <cell r="M580" t="str">
            <v>Contrôleur Qualité</v>
          </cell>
          <cell r="N580">
            <v>44323</v>
          </cell>
          <cell r="O580" t="str">
            <v/>
          </cell>
          <cell r="P580" t="str">
            <v/>
          </cell>
          <cell r="Q580">
            <v>44371</v>
          </cell>
          <cell r="R580" t="str">
            <v xml:space="preserve">abandon de poste </v>
          </cell>
          <cell r="T580" t="str">
            <v>CIVP</v>
          </cell>
          <cell r="U580" t="str">
            <v>Contractuel</v>
          </cell>
          <cell r="X580">
            <v>44317</v>
          </cell>
          <cell r="Y580">
            <v>44681</v>
          </cell>
          <cell r="AA580">
            <v>5</v>
          </cell>
          <cell r="AB580">
            <v>2021</v>
          </cell>
          <cell r="AC580">
            <v>2025</v>
          </cell>
          <cell r="AD580">
            <v>3.8305555555555557</v>
          </cell>
          <cell r="AE580" t="str">
            <v>&lt; 4</v>
          </cell>
          <cell r="AF580">
            <v>32449</v>
          </cell>
          <cell r="AG580">
            <v>36.364383561643834</v>
          </cell>
          <cell r="AH580" t="str">
            <v>&gt;35&lt; 45</v>
          </cell>
          <cell r="AK580" t="str">
            <v>06224233</v>
          </cell>
          <cell r="AL580">
            <v>40047</v>
          </cell>
          <cell r="AM580" t="str">
            <v>HOMME</v>
          </cell>
          <cell r="AN580" t="str">
            <v>Célibataire</v>
          </cell>
          <cell r="AQ580">
            <v>3</v>
          </cell>
          <cell r="AR580">
            <v>1</v>
          </cell>
          <cell r="AS580">
            <v>44688.25</v>
          </cell>
          <cell r="AT580" t="str">
            <v>Horaire</v>
          </cell>
          <cell r="AU580">
            <v>2.1629999999999998</v>
          </cell>
          <cell r="AV580">
            <v>20</v>
          </cell>
          <cell r="AW580" t="str">
            <v>03232</v>
          </cell>
          <cell r="AX580">
            <v>22200729537</v>
          </cell>
          <cell r="AY580">
            <v>69</v>
          </cell>
          <cell r="AZ580" t="str">
            <v>BTK</v>
          </cell>
          <cell r="BA580" t="str">
            <v>20032322220072953769</v>
          </cell>
          <cell r="BB580">
            <v>20</v>
          </cell>
          <cell r="BC580" t="str">
            <v>RESIDENCE RAYHAN 1 BLOC D MOUROUJ 1</v>
          </cell>
          <cell r="BD580" t="str">
            <v>BEN AROUS</v>
          </cell>
          <cell r="BE580">
            <v>2074</v>
          </cell>
          <cell r="BG580">
            <v>50381688</v>
          </cell>
          <cell r="BH580">
            <v>50456785</v>
          </cell>
          <cell r="BJ580" t="str">
            <v>MOUROUJ 1</v>
          </cell>
          <cell r="BK580" t="str">
            <v>A-Contrôle Qualité</v>
          </cell>
          <cell r="BN580" t="str">
            <v>20032322220072953769</v>
          </cell>
          <cell r="BO580" t="str">
            <v>SALAH NIDHAL</v>
          </cell>
          <cell r="BP580">
            <v>579</v>
          </cell>
          <cell r="BU580" t="str">
            <v>Non-Actif</v>
          </cell>
        </row>
        <row r="581">
          <cell r="B581">
            <v>580</v>
          </cell>
          <cell r="C581" t="str">
            <v>Monsieur</v>
          </cell>
          <cell r="D581" t="str">
            <v>OUELHAZI HOUSSEM</v>
          </cell>
          <cell r="E581" t="str">
            <v>SAGE Tunisia</v>
          </cell>
          <cell r="F581" t="str">
            <v>QUALITE</v>
          </cell>
          <cell r="G581" t="str">
            <v>Appolo</v>
          </cell>
          <cell r="H581" t="str">
            <v>APPOLO</v>
          </cell>
          <cell r="I581" t="str">
            <v>YOUSSEF KHALOUI</v>
          </cell>
          <cell r="J581" t="str">
            <v>A</v>
          </cell>
          <cell r="K581" t="str">
            <v>INDIRECTS</v>
          </cell>
          <cell r="L581" t="str">
            <v>Variable cost at standard</v>
          </cell>
          <cell r="M581" t="str">
            <v>Contrôleur Qualité</v>
          </cell>
          <cell r="N581">
            <v>44341</v>
          </cell>
          <cell r="O581" t="str">
            <v/>
          </cell>
          <cell r="P581">
            <v>-126</v>
          </cell>
          <cell r="Q581">
            <v>45611</v>
          </cell>
          <cell r="R581" t="str">
            <v>familale</v>
          </cell>
          <cell r="T581" t="str">
            <v>CDD</v>
          </cell>
          <cell r="U581" t="str">
            <v>Contractuel</v>
          </cell>
          <cell r="V581">
            <v>45505</v>
          </cell>
          <cell r="W581">
            <v>45596</v>
          </cell>
          <cell r="X581">
            <v>44322</v>
          </cell>
          <cell r="Y581">
            <v>44470</v>
          </cell>
          <cell r="Z581">
            <v>44471</v>
          </cell>
          <cell r="AA581">
            <v>5</v>
          </cell>
          <cell r="AB581">
            <v>2021</v>
          </cell>
          <cell r="AC581">
            <v>2025</v>
          </cell>
          <cell r="AD581">
            <v>3.7805555555555554</v>
          </cell>
          <cell r="AE581" t="str">
            <v>&lt; 4</v>
          </cell>
          <cell r="AF581">
            <v>35267</v>
          </cell>
          <cell r="AG581">
            <v>28.643835616438356</v>
          </cell>
          <cell r="AH581" t="str">
            <v>&gt;25&lt; 35</v>
          </cell>
          <cell r="AI581">
            <v>17461811</v>
          </cell>
          <cell r="AJ581" t="str">
            <v>04</v>
          </cell>
          <cell r="AK581">
            <v>11654983</v>
          </cell>
          <cell r="AL581">
            <v>43076</v>
          </cell>
          <cell r="AM581" t="str">
            <v>HOMME</v>
          </cell>
          <cell r="AN581" t="str">
            <v>Célibataire</v>
          </cell>
          <cell r="AQ581">
            <v>3</v>
          </cell>
          <cell r="AR581">
            <v>3</v>
          </cell>
          <cell r="AS581">
            <v>45436.75</v>
          </cell>
          <cell r="AT581" t="str">
            <v>Horaire</v>
          </cell>
          <cell r="AU581">
            <v>3.3159999999999998</v>
          </cell>
          <cell r="AV581" t="str">
            <v>25</v>
          </cell>
          <cell r="AW581" t="str">
            <v>16600</v>
          </cell>
          <cell r="AX581" t="str">
            <v>00000955725</v>
          </cell>
          <cell r="AY581" t="str">
            <v>53</v>
          </cell>
          <cell r="AZ581" t="str">
            <v>ZITOUNA BANK</v>
          </cell>
          <cell r="BA581" t="str">
            <v>25166000000095572553</v>
          </cell>
          <cell r="BB581">
            <v>20</v>
          </cell>
          <cell r="BC581" t="str">
            <v>RUE ILE DE GALITE SIDI HASSINE</v>
          </cell>
          <cell r="BD581" t="str">
            <v>TUNIS</v>
          </cell>
          <cell r="BE581">
            <v>1095</v>
          </cell>
          <cell r="BG581">
            <v>96433463</v>
          </cell>
          <cell r="BH581">
            <v>99433442</v>
          </cell>
          <cell r="BJ581" t="str">
            <v>BORJ CHAKIR</v>
          </cell>
          <cell r="BK581" t="str">
            <v>A-APPOLO</v>
          </cell>
          <cell r="BL581" t="str">
            <v>3.1</v>
          </cell>
          <cell r="BN581" t="str">
            <v>25166000000095572553</v>
          </cell>
          <cell r="BO581" t="str">
            <v>OUELHAZI HOUSSEM</v>
          </cell>
          <cell r="BP581">
            <v>580</v>
          </cell>
          <cell r="BR581">
            <v>580</v>
          </cell>
          <cell r="BU581" t="str">
            <v>Non-Actif</v>
          </cell>
          <cell r="BV581" t="str">
            <v>965 A CP</v>
          </cell>
        </row>
        <row r="582">
          <cell r="B582">
            <v>581</v>
          </cell>
          <cell r="C582" t="str">
            <v>Monsieur</v>
          </cell>
          <cell r="D582" t="str">
            <v>HACHANI MEHREZ</v>
          </cell>
          <cell r="E582" t="str">
            <v>SAGE Tunisia</v>
          </cell>
          <cell r="F582" t="str">
            <v>LOGISTIQUE</v>
          </cell>
          <cell r="G582" t="str">
            <v>MANITENTIONNAIRE</v>
          </cell>
          <cell r="K582" t="str">
            <v>INDIRECTS</v>
          </cell>
          <cell r="L582" t="str">
            <v>Variable cost at standard</v>
          </cell>
          <cell r="M582" t="str">
            <v>OUVRIER ORDINAIRE</v>
          </cell>
          <cell r="N582">
            <v>44322</v>
          </cell>
          <cell r="O582" t="str">
            <v/>
          </cell>
          <cell r="P582">
            <v>-1102</v>
          </cell>
          <cell r="Q582">
            <v>44617</v>
          </cell>
          <cell r="R582" t="str">
            <v>Autre job</v>
          </cell>
          <cell r="T582" t="str">
            <v>CDD</v>
          </cell>
          <cell r="U582" t="str">
            <v>Contractuel</v>
          </cell>
          <cell r="V582">
            <v>44593</v>
          </cell>
          <cell r="W582">
            <v>44620</v>
          </cell>
          <cell r="Z582">
            <v>44322</v>
          </cell>
          <cell r="AA582">
            <v>5</v>
          </cell>
          <cell r="AB582">
            <v>2021</v>
          </cell>
          <cell r="AC582">
            <v>2025</v>
          </cell>
          <cell r="AD582">
            <v>3.8333333333333335</v>
          </cell>
          <cell r="AE582" t="str">
            <v>&lt; 4</v>
          </cell>
          <cell r="AF582">
            <v>34936</v>
          </cell>
          <cell r="AG582">
            <v>29.550684931506851</v>
          </cell>
          <cell r="AH582" t="str">
            <v>&gt;25&lt; 35</v>
          </cell>
          <cell r="AI582">
            <v>17021630</v>
          </cell>
          <cell r="AJ582" t="str">
            <v>05</v>
          </cell>
          <cell r="AK582" t="str">
            <v>09194148</v>
          </cell>
          <cell r="AL582">
            <v>42696</v>
          </cell>
          <cell r="AM582" t="str">
            <v>HOMME</v>
          </cell>
          <cell r="AN582" t="str">
            <v>Célibataire</v>
          </cell>
          <cell r="AQ582">
            <v>3</v>
          </cell>
          <cell r="AR582">
            <v>1</v>
          </cell>
          <cell r="AS582">
            <v>44687.25</v>
          </cell>
          <cell r="AT582" t="str">
            <v>Horaire</v>
          </cell>
          <cell r="AU582">
            <v>3.1930000000000001</v>
          </cell>
          <cell r="AV582" t="str">
            <v>17</v>
          </cell>
          <cell r="AW582" t="str">
            <v>00100</v>
          </cell>
          <cell r="AX582" t="str">
            <v>00003026688</v>
          </cell>
          <cell r="AY582" t="str">
            <v>03</v>
          </cell>
          <cell r="AZ582" t="str">
            <v>LA POSTE</v>
          </cell>
          <cell r="BA582" t="str">
            <v>17001000000302668803</v>
          </cell>
          <cell r="BB582">
            <v>20</v>
          </cell>
          <cell r="BC582" t="str">
            <v>RUE ZOUBAIER IBN EL AWEM</v>
          </cell>
          <cell r="BD582" t="str">
            <v>GOBAA</v>
          </cell>
          <cell r="BG582">
            <v>23872227</v>
          </cell>
          <cell r="BJ582" t="str">
            <v>GOBAA</v>
          </cell>
          <cell r="BK582" t="str">
            <v>-</v>
          </cell>
          <cell r="BN582" t="str">
            <v>17001000000302668803</v>
          </cell>
          <cell r="BO582" t="str">
            <v>HACHANI MEHREZ</v>
          </cell>
          <cell r="BP582">
            <v>581</v>
          </cell>
          <cell r="BU582" t="str">
            <v>Non-Actif</v>
          </cell>
        </row>
        <row r="583">
          <cell r="B583">
            <v>582</v>
          </cell>
          <cell r="C583" t="str">
            <v>Madame</v>
          </cell>
          <cell r="D583" t="str">
            <v>NASRAOUI HASNA</v>
          </cell>
          <cell r="E583" t="str">
            <v>SAGE Tunisia</v>
          </cell>
          <cell r="F583" t="str">
            <v>PRODUCTION</v>
          </cell>
          <cell r="G583" t="str">
            <v>SUPERVISEUR DE PRODUCTION</v>
          </cell>
          <cell r="J583" t="str">
            <v>A</v>
          </cell>
          <cell r="K583" t="str">
            <v>CADRE</v>
          </cell>
          <cell r="L583" t="str">
            <v>Manufacturing Fixed</v>
          </cell>
          <cell r="M583" t="str">
            <v>SUPERVISEUR DE PRODUCTION</v>
          </cell>
          <cell r="N583">
            <v>44333</v>
          </cell>
          <cell r="P583" t="str">
            <v/>
          </cell>
          <cell r="T583" t="str">
            <v>CDI</v>
          </cell>
          <cell r="U583" t="str">
            <v>Titulaire</v>
          </cell>
          <cell r="Z583">
            <v>44333</v>
          </cell>
          <cell r="AA583">
            <v>5</v>
          </cell>
          <cell r="AB583">
            <v>2021</v>
          </cell>
          <cell r="AC583">
            <v>2025</v>
          </cell>
          <cell r="AD583">
            <v>3.8027777777777776</v>
          </cell>
          <cell r="AE583" t="str">
            <v>&lt; 4</v>
          </cell>
          <cell r="AF583">
            <v>31284</v>
          </cell>
          <cell r="AG583">
            <v>39.556164383561644</v>
          </cell>
          <cell r="AH583" t="str">
            <v>&gt;35&lt; 45</v>
          </cell>
          <cell r="AI583">
            <v>17214413</v>
          </cell>
          <cell r="AJ583" t="str">
            <v>09</v>
          </cell>
          <cell r="AK583" t="str">
            <v>07138841</v>
          </cell>
          <cell r="AL583">
            <v>41739</v>
          </cell>
          <cell r="AM583" t="str">
            <v>FEMME</v>
          </cell>
          <cell r="AN583" t="str">
            <v>Marié(e)</v>
          </cell>
          <cell r="AQ583">
            <v>15</v>
          </cell>
          <cell r="AR583">
            <v>3</v>
          </cell>
          <cell r="AS583">
            <v>45428.75</v>
          </cell>
          <cell r="AT583" t="str">
            <v>Mensuel</v>
          </cell>
          <cell r="AU583">
            <v>1600</v>
          </cell>
          <cell r="AV583" t="str">
            <v>05</v>
          </cell>
          <cell r="AW583" t="str">
            <v>03800</v>
          </cell>
          <cell r="AX583" t="str">
            <v>01065003453</v>
          </cell>
          <cell r="AY583" t="str">
            <v>64</v>
          </cell>
          <cell r="AZ583" t="str">
            <v>BT</v>
          </cell>
          <cell r="BA583" t="str">
            <v>05038000106500345364</v>
          </cell>
          <cell r="BB583">
            <v>20</v>
          </cell>
          <cell r="BC583" t="str">
            <v>80 RUE DE CHECHENE MOUROUJ 3</v>
          </cell>
          <cell r="BD583" t="str">
            <v>BEN AROUS</v>
          </cell>
          <cell r="BG583">
            <v>26718780</v>
          </cell>
          <cell r="BH583">
            <v>25383338</v>
          </cell>
          <cell r="BI583">
            <v>98137115</v>
          </cell>
          <cell r="BJ583" t="str">
            <v>EL AGBA 1</v>
          </cell>
          <cell r="BK583" t="str">
            <v>CADRE</v>
          </cell>
          <cell r="BN583" t="str">
            <v>05038000106500345364</v>
          </cell>
          <cell r="BO583" t="str">
            <v>NASRAOUI HASNA</v>
          </cell>
          <cell r="BP583">
            <v>582</v>
          </cell>
          <cell r="BR583" t="e">
            <v>#N/A</v>
          </cell>
          <cell r="BU583" t="str">
            <v>si</v>
          </cell>
        </row>
        <row r="584">
          <cell r="B584">
            <v>583</v>
          </cell>
          <cell r="C584" t="str">
            <v>Monsieur</v>
          </cell>
          <cell r="D584" t="str">
            <v>FERCHICHI ACHRAF</v>
          </cell>
          <cell r="E584" t="str">
            <v>SAGE Tunisia</v>
          </cell>
          <cell r="F584" t="str">
            <v>PRODUCTION</v>
          </cell>
          <cell r="G584" t="str">
            <v>Contrôle Qualité</v>
          </cell>
          <cell r="H584">
            <v>520</v>
          </cell>
          <cell r="I584" t="str">
            <v>Mabrourk Ben Moussa</v>
          </cell>
          <cell r="J584" t="str">
            <v>A</v>
          </cell>
          <cell r="K584" t="str">
            <v>INDIRECTS</v>
          </cell>
          <cell r="L584" t="str">
            <v>Variable cost at standard</v>
          </cell>
          <cell r="M584" t="str">
            <v>Contrôleur Qualité</v>
          </cell>
          <cell r="N584">
            <v>44333</v>
          </cell>
          <cell r="O584" t="str">
            <v/>
          </cell>
          <cell r="P584">
            <v>-6</v>
          </cell>
          <cell r="T584" t="str">
            <v>CDD</v>
          </cell>
          <cell r="U584" t="str">
            <v>Contractuel</v>
          </cell>
          <cell r="V584">
            <v>45689</v>
          </cell>
          <cell r="W584">
            <v>45716</v>
          </cell>
          <cell r="X584">
            <v>44317</v>
          </cell>
          <cell r="Y584">
            <v>44681</v>
          </cell>
          <cell r="AA584">
            <v>5</v>
          </cell>
          <cell r="AB584">
            <v>2021</v>
          </cell>
          <cell r="AC584">
            <v>2025</v>
          </cell>
          <cell r="AD584">
            <v>3.8027777777777776</v>
          </cell>
          <cell r="AE584" t="str">
            <v>&lt; 4</v>
          </cell>
          <cell r="AF584">
            <v>35650</v>
          </cell>
          <cell r="AG584">
            <v>27.594520547945205</v>
          </cell>
          <cell r="AH584" t="str">
            <v>&gt;25&lt; 35</v>
          </cell>
          <cell r="AI584">
            <v>17462528</v>
          </cell>
          <cell r="AJ584" t="str">
            <v>06</v>
          </cell>
          <cell r="AK584">
            <v>11663567</v>
          </cell>
          <cell r="AL584">
            <v>42977</v>
          </cell>
          <cell r="AM584" t="str">
            <v>HOMME</v>
          </cell>
          <cell r="AN584" t="str">
            <v>Célibataire</v>
          </cell>
          <cell r="AQ584">
            <v>3</v>
          </cell>
          <cell r="AR584">
            <v>3</v>
          </cell>
          <cell r="AS584">
            <v>45428.75</v>
          </cell>
          <cell r="AT584" t="str">
            <v>Horaire</v>
          </cell>
          <cell r="AU584">
            <v>3.3159999999999998</v>
          </cell>
          <cell r="AV584" t="str">
            <v>04</v>
          </cell>
          <cell r="AW584" t="str">
            <v>07516</v>
          </cell>
          <cell r="AX584" t="str">
            <v>00054624721</v>
          </cell>
          <cell r="AY584" t="str">
            <v>68</v>
          </cell>
          <cell r="AZ584" t="str">
            <v>ATTIJARI BANK</v>
          </cell>
          <cell r="BA584" t="str">
            <v>04075160005462472168</v>
          </cell>
          <cell r="BB584">
            <v>20</v>
          </cell>
          <cell r="BC584" t="str">
            <v>5 RUE SARWEL CITE LES JASMINS</v>
          </cell>
          <cell r="BD584" t="str">
            <v>SIDI HASSINE</v>
          </cell>
          <cell r="BG584">
            <v>53196489</v>
          </cell>
          <cell r="BH584">
            <v>97519008</v>
          </cell>
          <cell r="BJ584" t="str">
            <v>JAYARA</v>
          </cell>
          <cell r="BK584" t="str">
            <v>A-520</v>
          </cell>
          <cell r="BL584" t="str">
            <v>1.3</v>
          </cell>
          <cell r="BN584" t="str">
            <v>04075160005462472168</v>
          </cell>
          <cell r="BO584" t="str">
            <v>FERCHICHI ACHRAF</v>
          </cell>
          <cell r="BP584">
            <v>583</v>
          </cell>
          <cell r="BR584">
            <v>583</v>
          </cell>
          <cell r="BU584" t="str">
            <v>si</v>
          </cell>
          <cell r="BV584" t="str">
            <v>520 A SA</v>
          </cell>
        </row>
        <row r="585">
          <cell r="B585">
            <v>584</v>
          </cell>
          <cell r="C585" t="str">
            <v>Monsieur</v>
          </cell>
          <cell r="D585" t="str">
            <v>MASMOUDI FETHI</v>
          </cell>
          <cell r="E585" t="str">
            <v>SAGE Tunisia</v>
          </cell>
          <cell r="F585" t="str">
            <v>COUPE</v>
          </cell>
          <cell r="G585" t="str">
            <v>Coupeur</v>
          </cell>
          <cell r="K585" t="str">
            <v>DIRECTS</v>
          </cell>
          <cell r="L585" t="str">
            <v>Variable cost at standard</v>
          </cell>
          <cell r="M585" t="str">
            <v>OUVRIER COUPE</v>
          </cell>
          <cell r="N585">
            <v>44347</v>
          </cell>
          <cell r="P585" t="str">
            <v/>
          </cell>
          <cell r="Q585">
            <v>44358</v>
          </cell>
          <cell r="R585" t="str">
            <v xml:space="preserve">abandon de poste </v>
          </cell>
          <cell r="T585" t="str">
            <v>CIVP</v>
          </cell>
          <cell r="U585" t="str">
            <v>Contractuel</v>
          </cell>
          <cell r="AA585">
            <v>5</v>
          </cell>
          <cell r="AB585">
            <v>2021</v>
          </cell>
          <cell r="AC585">
            <v>2025</v>
          </cell>
          <cell r="AD585">
            <v>3.7666666666666666</v>
          </cell>
          <cell r="AE585" t="str">
            <v>&lt; 4</v>
          </cell>
          <cell r="AF585">
            <v>34485</v>
          </cell>
          <cell r="AG585">
            <v>30.786301369863015</v>
          </cell>
          <cell r="AH585" t="str">
            <v>&gt;25&lt; 35</v>
          </cell>
          <cell r="AI585">
            <v>16646804</v>
          </cell>
          <cell r="AJ585" t="str">
            <v>00</v>
          </cell>
          <cell r="AK585" t="str">
            <v>04847937</v>
          </cell>
          <cell r="AL585">
            <v>41073</v>
          </cell>
          <cell r="AM585" t="str">
            <v>HOMME</v>
          </cell>
          <cell r="AN585" t="str">
            <v>Célibataire</v>
          </cell>
          <cell r="AQ585">
            <v>3</v>
          </cell>
          <cell r="AR585">
            <v>1</v>
          </cell>
          <cell r="AS585">
            <v>44712.25</v>
          </cell>
          <cell r="AT585" t="str">
            <v>Horaire</v>
          </cell>
          <cell r="AU585">
            <v>2.1629999999999998</v>
          </cell>
          <cell r="AV585" t="str">
            <v>01</v>
          </cell>
          <cell r="AW585" t="str">
            <v>90104</v>
          </cell>
          <cell r="AX585">
            <v>81130390417</v>
          </cell>
          <cell r="AY585">
            <v>96</v>
          </cell>
          <cell r="AZ585" t="str">
            <v>ATB</v>
          </cell>
          <cell r="BA585" t="str">
            <v>01901048113039041796</v>
          </cell>
          <cell r="BB585">
            <v>20</v>
          </cell>
          <cell r="BC585" t="str">
            <v>11 RUE EZZINIA KHAZNADAR</v>
          </cell>
          <cell r="BD585" t="str">
            <v>BARDO</v>
          </cell>
          <cell r="BG585">
            <v>54617263</v>
          </cell>
          <cell r="BH585">
            <v>53564688</v>
          </cell>
          <cell r="BJ585" t="str">
            <v>KHAZNADAR</v>
          </cell>
          <cell r="BK585" t="str">
            <v>-</v>
          </cell>
          <cell r="BN585" t="str">
            <v>01901048113039041796</v>
          </cell>
          <cell r="BO585" t="str">
            <v>MASMOUDI FETHI</v>
          </cell>
          <cell r="BP585">
            <v>584</v>
          </cell>
          <cell r="BU585" t="str">
            <v>Non-Actif</v>
          </cell>
        </row>
        <row r="586">
          <cell r="B586">
            <v>585</v>
          </cell>
          <cell r="C586" t="str">
            <v>Monsieur</v>
          </cell>
          <cell r="D586" t="str">
            <v>DARAOUI MOHAMED AMINE</v>
          </cell>
          <cell r="E586" t="str">
            <v>SAGE Tunisia</v>
          </cell>
          <cell r="F586" t="str">
            <v>LOGISTIQUE</v>
          </cell>
          <cell r="G586" t="str">
            <v>MANITENTIONNAIRE</v>
          </cell>
          <cell r="K586" t="str">
            <v>INDIRECTS</v>
          </cell>
          <cell r="L586" t="str">
            <v>Variable cost at standard</v>
          </cell>
          <cell r="M586" t="str">
            <v>OUVRIER ORDINAIRE</v>
          </cell>
          <cell r="N586">
            <v>44334</v>
          </cell>
          <cell r="P586">
            <v>-1345</v>
          </cell>
          <cell r="Q586">
            <v>44348</v>
          </cell>
          <cell r="R586" t="str">
            <v xml:space="preserve">abandon de poste </v>
          </cell>
          <cell r="T586" t="str">
            <v>CDD</v>
          </cell>
          <cell r="U586" t="str">
            <v>Contractuel</v>
          </cell>
          <cell r="V586">
            <v>44334</v>
          </cell>
          <cell r="W586">
            <v>44377</v>
          </cell>
          <cell r="Z586">
            <v>44334</v>
          </cell>
          <cell r="AA586">
            <v>5</v>
          </cell>
          <cell r="AB586">
            <v>2021</v>
          </cell>
          <cell r="AC586">
            <v>2025</v>
          </cell>
          <cell r="AD586">
            <v>3.8</v>
          </cell>
          <cell r="AE586" t="str">
            <v>&lt; 4</v>
          </cell>
          <cell r="AF586">
            <v>35429</v>
          </cell>
          <cell r="AG586">
            <v>28.2</v>
          </cell>
          <cell r="AH586" t="str">
            <v>&gt;25&lt; 35</v>
          </cell>
          <cell r="AK586">
            <v>14352953</v>
          </cell>
          <cell r="AL586">
            <v>42343</v>
          </cell>
          <cell r="AM586" t="str">
            <v>HOMME</v>
          </cell>
          <cell r="AN586" t="str">
            <v>Célibataire</v>
          </cell>
          <cell r="AQ586">
            <v>3</v>
          </cell>
          <cell r="AR586">
            <v>1</v>
          </cell>
          <cell r="AS586">
            <v>44699.25</v>
          </cell>
          <cell r="AT586" t="str">
            <v>Horaire</v>
          </cell>
          <cell r="AU586">
            <v>2.8490000000000002</v>
          </cell>
          <cell r="AV586" t="str">
            <v>05</v>
          </cell>
          <cell r="AW586">
            <v>10600</v>
          </cell>
          <cell r="AX586" t="str">
            <v>00685034131</v>
          </cell>
          <cell r="AY586">
            <v>61</v>
          </cell>
          <cell r="AZ586" t="str">
            <v>BT</v>
          </cell>
          <cell r="BA586" t="str">
            <v>05106000068503413161</v>
          </cell>
          <cell r="BB586">
            <v>20</v>
          </cell>
          <cell r="BC586" t="str">
            <v>RUE 5549 CITE KHALED IBN EL WALID</v>
          </cell>
          <cell r="BD586" t="str">
            <v>MANOUBA</v>
          </cell>
          <cell r="BG586">
            <v>25436139</v>
          </cell>
          <cell r="BH586">
            <v>96653561</v>
          </cell>
          <cell r="BJ586" t="str">
            <v>TERMINUS 56</v>
          </cell>
          <cell r="BK586" t="str">
            <v>-</v>
          </cell>
          <cell r="BN586" t="str">
            <v>05106000068503413161</v>
          </cell>
          <cell r="BO586" t="str">
            <v>DARAOUI MOHAMED AMINE</v>
          </cell>
          <cell r="BP586">
            <v>585</v>
          </cell>
          <cell r="BU586" t="str">
            <v>Non-Actif</v>
          </cell>
        </row>
        <row r="587">
          <cell r="B587">
            <v>586</v>
          </cell>
          <cell r="C587" t="str">
            <v>Madame</v>
          </cell>
          <cell r="D587" t="str">
            <v>YAHYAOUI AMIRA</v>
          </cell>
          <cell r="E587" t="str">
            <v>SAGE Tunisia</v>
          </cell>
          <cell r="F587" t="str">
            <v>PRODUCTION</v>
          </cell>
          <cell r="G587" t="str">
            <v>Couturière</v>
          </cell>
          <cell r="H587" t="str">
            <v>CA</v>
          </cell>
          <cell r="J587" t="str">
            <v>A</v>
          </cell>
          <cell r="K587" t="str">
            <v>DIRECTS</v>
          </cell>
          <cell r="L587" t="str">
            <v>Variable cost at standard</v>
          </cell>
          <cell r="M587" t="str">
            <v>OUVRIERE SPECIALISE</v>
          </cell>
          <cell r="N587">
            <v>44340</v>
          </cell>
          <cell r="O587" t="str">
            <v/>
          </cell>
          <cell r="P587">
            <v>-1345</v>
          </cell>
          <cell r="Q587">
            <v>44363</v>
          </cell>
          <cell r="R587" t="str">
            <v xml:space="preserve">abandon de poste </v>
          </cell>
          <cell r="T587" t="str">
            <v>CDD</v>
          </cell>
          <cell r="U587" t="str">
            <v>Contractuel</v>
          </cell>
          <cell r="V587">
            <v>44340</v>
          </cell>
          <cell r="W587">
            <v>44377</v>
          </cell>
          <cell r="Z587">
            <v>44340</v>
          </cell>
          <cell r="AA587">
            <v>5</v>
          </cell>
          <cell r="AB587">
            <v>2021</v>
          </cell>
          <cell r="AC587">
            <v>2025</v>
          </cell>
          <cell r="AD587">
            <v>3.7833333333333332</v>
          </cell>
          <cell r="AE587" t="str">
            <v>&lt; 4</v>
          </cell>
          <cell r="AF587">
            <v>34149</v>
          </cell>
          <cell r="AG587">
            <v>31.706849315068492</v>
          </cell>
          <cell r="AH587" t="str">
            <v>&gt;25&lt; 35</v>
          </cell>
          <cell r="AI587">
            <v>16539486</v>
          </cell>
          <cell r="AJ587" t="str">
            <v>02</v>
          </cell>
          <cell r="AK587">
            <v>13001505</v>
          </cell>
          <cell r="AL587">
            <v>41193</v>
          </cell>
          <cell r="AM587" t="str">
            <v>FEMME</v>
          </cell>
          <cell r="AN587" t="str">
            <v>Marié(e)</v>
          </cell>
          <cell r="AQ587">
            <v>3</v>
          </cell>
          <cell r="AR587">
            <v>1</v>
          </cell>
          <cell r="AS587">
            <v>44705.25</v>
          </cell>
          <cell r="AT587" t="str">
            <v>Horaire</v>
          </cell>
          <cell r="AU587">
            <v>3.1930000000000001</v>
          </cell>
          <cell r="AV587">
            <v>12</v>
          </cell>
          <cell r="AW587">
            <v>40600</v>
          </cell>
          <cell r="AX587" t="str">
            <v>00002390566</v>
          </cell>
          <cell r="AY587">
            <v>59</v>
          </cell>
          <cell r="AZ587" t="str">
            <v>UIB</v>
          </cell>
          <cell r="BA587" t="str">
            <v>12406000000239056659</v>
          </cell>
          <cell r="BB587">
            <v>20</v>
          </cell>
          <cell r="BC587" t="str">
            <v>2 BIS RUE EL ISMAI SIDI HASSINE</v>
          </cell>
          <cell r="BD587" t="str">
            <v>TUNIS</v>
          </cell>
          <cell r="BE587">
            <v>1095</v>
          </cell>
          <cell r="BG587">
            <v>21921779</v>
          </cell>
          <cell r="BH587">
            <v>26412819</v>
          </cell>
          <cell r="BJ587" t="str">
            <v>BEN DAHHA</v>
          </cell>
          <cell r="BK587" t="str">
            <v>A-CA</v>
          </cell>
          <cell r="BN587" t="str">
            <v>12406000000239056659</v>
          </cell>
          <cell r="BO587" t="str">
            <v>YAHYAOUI AMIRA</v>
          </cell>
          <cell r="BP587">
            <v>586</v>
          </cell>
          <cell r="BU587" t="str">
            <v>Non-Actif</v>
          </cell>
        </row>
        <row r="588">
          <cell r="B588">
            <v>587</v>
          </cell>
          <cell r="C588" t="str">
            <v>Mlle</v>
          </cell>
          <cell r="D588" t="str">
            <v>HAMED SAIDA</v>
          </cell>
          <cell r="E588" t="str">
            <v>SAGE Tunisia</v>
          </cell>
          <cell r="F588" t="str">
            <v>QUALITE</v>
          </cell>
          <cell r="G588" t="str">
            <v>Contrôle Qualité</v>
          </cell>
          <cell r="H588">
            <v>965</v>
          </cell>
          <cell r="J588" t="str">
            <v>B</v>
          </cell>
          <cell r="K588" t="str">
            <v>INDIRECTS</v>
          </cell>
          <cell r="L588" t="str">
            <v>Variable cost at standard</v>
          </cell>
          <cell r="M588" t="str">
            <v>Contrôleur Qualité</v>
          </cell>
          <cell r="N588">
            <v>44343</v>
          </cell>
          <cell r="O588" t="str">
            <v/>
          </cell>
          <cell r="P588">
            <v>-1161</v>
          </cell>
          <cell r="Q588">
            <v>44555</v>
          </cell>
          <cell r="R588" t="str">
            <v>fin de contrat</v>
          </cell>
          <cell r="T588" t="str">
            <v>CDD</v>
          </cell>
          <cell r="U588" t="str">
            <v>Contractuel</v>
          </cell>
          <cell r="V588">
            <v>44531</v>
          </cell>
          <cell r="W588">
            <v>44561</v>
          </cell>
          <cell r="Z588">
            <v>44343</v>
          </cell>
          <cell r="AA588">
            <v>5</v>
          </cell>
          <cell r="AB588">
            <v>2021</v>
          </cell>
          <cell r="AC588">
            <v>2025</v>
          </cell>
          <cell r="AD588">
            <v>3.7749999999999999</v>
          </cell>
          <cell r="AE588" t="str">
            <v>&lt; 4</v>
          </cell>
          <cell r="AF588">
            <v>33413</v>
          </cell>
          <cell r="AG588">
            <v>33.723287671232875</v>
          </cell>
          <cell r="AH588" t="str">
            <v>&gt;25&lt; 35</v>
          </cell>
          <cell r="AI588">
            <v>16626218</v>
          </cell>
          <cell r="AJ588" t="str">
            <v>02</v>
          </cell>
          <cell r="AK588" t="str">
            <v>09180563</v>
          </cell>
          <cell r="AL588">
            <v>40199</v>
          </cell>
          <cell r="AM588" t="str">
            <v>FEMME</v>
          </cell>
          <cell r="AN588" t="str">
            <v>Célibataire</v>
          </cell>
          <cell r="AQ588">
            <v>3</v>
          </cell>
          <cell r="AR588">
            <v>1</v>
          </cell>
          <cell r="AS588">
            <v>44708.25</v>
          </cell>
          <cell r="AT588" t="str">
            <v>Horaire</v>
          </cell>
          <cell r="AU588">
            <v>3.1930000000000001</v>
          </cell>
          <cell r="AV588" t="str">
            <v>17</v>
          </cell>
          <cell r="AW588" t="str">
            <v>00100</v>
          </cell>
          <cell r="AX588" t="str">
            <v>00001400933</v>
          </cell>
          <cell r="AY588" t="str">
            <v>11</v>
          </cell>
          <cell r="AZ588" t="str">
            <v>LA POSTE</v>
          </cell>
          <cell r="BA588" t="str">
            <v>17001000000140093311</v>
          </cell>
          <cell r="BB588">
            <v>20</v>
          </cell>
          <cell r="BC588" t="str">
            <v>7 RUE IBN HAZEM ANDOULSSI</v>
          </cell>
          <cell r="BD588" t="str">
            <v>SANHEJA</v>
          </cell>
          <cell r="BE588">
            <v>2021</v>
          </cell>
          <cell r="BG588">
            <v>58868325</v>
          </cell>
          <cell r="BH588">
            <v>22688302</v>
          </cell>
          <cell r="BJ588" t="str">
            <v>SANHEJA</v>
          </cell>
          <cell r="BK588" t="str">
            <v>B-965</v>
          </cell>
          <cell r="BN588" t="str">
            <v>17001000000140093311</v>
          </cell>
          <cell r="BO588" t="str">
            <v>HAMED SAIDA</v>
          </cell>
          <cell r="BP588">
            <v>587</v>
          </cell>
          <cell r="BU588" t="str">
            <v>Non-Actif</v>
          </cell>
        </row>
        <row r="589">
          <cell r="B589">
            <v>588</v>
          </cell>
          <cell r="C589" t="str">
            <v>Monsieur</v>
          </cell>
          <cell r="D589" t="str">
            <v>AZZOUNI ABDELKARIM</v>
          </cell>
          <cell r="E589" t="str">
            <v>SAGE Tunisia</v>
          </cell>
          <cell r="F589" t="str">
            <v>INGENIERIE</v>
          </cell>
          <cell r="G589" t="str">
            <v>INGENIEUR PROCESS</v>
          </cell>
          <cell r="K589" t="str">
            <v>CADRE</v>
          </cell>
          <cell r="L589" t="str">
            <v>Manufacturing Fixed</v>
          </cell>
          <cell r="M589" t="str">
            <v>INGENIEUR QUALITE</v>
          </cell>
          <cell r="N589">
            <v>44348</v>
          </cell>
          <cell r="P589" t="str">
            <v/>
          </cell>
          <cell r="T589" t="str">
            <v>CDI</v>
          </cell>
          <cell r="U589" t="str">
            <v>Titulaire</v>
          </cell>
          <cell r="Z589">
            <v>44348</v>
          </cell>
          <cell r="AA589">
            <v>6</v>
          </cell>
          <cell r="AB589">
            <v>2021</v>
          </cell>
          <cell r="AC589">
            <v>2025</v>
          </cell>
          <cell r="AD589">
            <v>3.7638888888888888</v>
          </cell>
          <cell r="AE589" t="str">
            <v>&lt; 4</v>
          </cell>
          <cell r="AF589">
            <v>30883</v>
          </cell>
          <cell r="AG589">
            <v>40.654794520547945</v>
          </cell>
          <cell r="AH589" t="str">
            <v>&gt;35&lt; 45</v>
          </cell>
          <cell r="AI589">
            <v>16189202</v>
          </cell>
          <cell r="AJ589" t="str">
            <v>09</v>
          </cell>
          <cell r="AK589" t="str">
            <v>07086699</v>
          </cell>
          <cell r="AL589">
            <v>42998</v>
          </cell>
          <cell r="AM589" t="str">
            <v>HOMME</v>
          </cell>
          <cell r="AN589" t="str">
            <v>Marié(e)</v>
          </cell>
          <cell r="AO589">
            <v>3</v>
          </cell>
          <cell r="AQ589">
            <v>15</v>
          </cell>
          <cell r="AR589">
            <v>3</v>
          </cell>
          <cell r="AS589">
            <v>45443.75</v>
          </cell>
          <cell r="AT589" t="str">
            <v>Mensuel</v>
          </cell>
          <cell r="AU589">
            <v>2000</v>
          </cell>
          <cell r="AV589" t="str">
            <v>25</v>
          </cell>
          <cell r="AW589" t="str">
            <v>10100</v>
          </cell>
          <cell r="AX589" t="str">
            <v>00000593956</v>
          </cell>
          <cell r="AY589" t="str">
            <v>42</v>
          </cell>
          <cell r="AZ589" t="str">
            <v>ZITOUNA BANK</v>
          </cell>
          <cell r="BA589" t="str">
            <v>25101000000059395642</v>
          </cell>
          <cell r="BB589">
            <v>20</v>
          </cell>
          <cell r="BC589" t="str">
            <v>72 RUE HARAMEIN CHERIFEIN</v>
          </cell>
          <cell r="BD589" t="str">
            <v>MOUROUJ 3</v>
          </cell>
          <cell r="BE589">
            <v>2074</v>
          </cell>
          <cell r="BG589">
            <v>53910750</v>
          </cell>
          <cell r="BI589">
            <v>98137112</v>
          </cell>
          <cell r="BK589" t="str">
            <v>CADRE</v>
          </cell>
          <cell r="BN589" t="str">
            <v>25101000000059395642</v>
          </cell>
          <cell r="BO589" t="str">
            <v>AZZOUNI ABDELKARIM</v>
          </cell>
          <cell r="BP589">
            <v>588</v>
          </cell>
          <cell r="BR589" t="e">
            <v>#N/A</v>
          </cell>
          <cell r="BU589" t="str">
            <v>si</v>
          </cell>
        </row>
        <row r="590">
          <cell r="B590">
            <v>589</v>
          </cell>
          <cell r="C590" t="str">
            <v>Monsieur</v>
          </cell>
          <cell r="D590" t="str">
            <v>RHIMI WASSIM</v>
          </cell>
          <cell r="E590" t="str">
            <v>SAGE Tunisia</v>
          </cell>
          <cell r="F590" t="str">
            <v>COUPE</v>
          </cell>
          <cell r="G590" t="str">
            <v>Coupeur</v>
          </cell>
          <cell r="K590" t="str">
            <v>DIRECTS</v>
          </cell>
          <cell r="L590" t="str">
            <v>Variable cost at standard</v>
          </cell>
          <cell r="M590" t="str">
            <v>OUVRIER ORDINAIRE</v>
          </cell>
          <cell r="N590">
            <v>44351</v>
          </cell>
          <cell r="O590" t="str">
            <v/>
          </cell>
          <cell r="P590" t="str">
            <v/>
          </cell>
          <cell r="Q590">
            <v>44609</v>
          </cell>
          <cell r="R590" t="str">
            <v>FUMER DANS LES VESTIAIRES</v>
          </cell>
          <cell r="T590" t="str">
            <v>CIVP</v>
          </cell>
          <cell r="U590" t="str">
            <v>Contractuel</v>
          </cell>
          <cell r="X590">
            <v>44348</v>
          </cell>
          <cell r="Y590">
            <v>44712</v>
          </cell>
          <cell r="AA590">
            <v>6</v>
          </cell>
          <cell r="AB590">
            <v>2021</v>
          </cell>
          <cell r="AC590">
            <v>2025</v>
          </cell>
          <cell r="AD590">
            <v>3.7555555555555555</v>
          </cell>
          <cell r="AE590" t="str">
            <v>&lt; 4</v>
          </cell>
          <cell r="AF590">
            <v>35865</v>
          </cell>
          <cell r="AG590">
            <v>27.005479452054793</v>
          </cell>
          <cell r="AH590" t="str">
            <v>&gt;25&lt; 35</v>
          </cell>
          <cell r="AK590">
            <v>13016763</v>
          </cell>
          <cell r="AL590">
            <v>42475</v>
          </cell>
          <cell r="AM590" t="str">
            <v>HOMME</v>
          </cell>
          <cell r="AN590" t="str">
            <v>Célibataire</v>
          </cell>
          <cell r="AQ590">
            <v>3</v>
          </cell>
          <cell r="AR590">
            <v>1</v>
          </cell>
          <cell r="AS590">
            <v>44716.25</v>
          </cell>
          <cell r="AT590" t="str">
            <v>Horaire</v>
          </cell>
          <cell r="AU590">
            <v>2.2589999999999999</v>
          </cell>
          <cell r="AV590" t="str">
            <v>17</v>
          </cell>
          <cell r="AW590" t="str">
            <v>00100</v>
          </cell>
          <cell r="AX590" t="str">
            <v>00003033666</v>
          </cell>
          <cell r="AY590" t="str">
            <v>21</v>
          </cell>
          <cell r="AZ590" t="str">
            <v>LA POSTE</v>
          </cell>
          <cell r="BA590" t="str">
            <v>17001000000303366621</v>
          </cell>
          <cell r="BB590">
            <v>20</v>
          </cell>
          <cell r="BC590" t="str">
            <v>40 RUE 42540 ZAHROUNI</v>
          </cell>
          <cell r="BD590" t="str">
            <v>TUNIS</v>
          </cell>
          <cell r="BG590">
            <v>28077685</v>
          </cell>
          <cell r="BH590">
            <v>20752583</v>
          </cell>
          <cell r="BJ590" t="str">
            <v>CITE HWASS ZAHROUNI</v>
          </cell>
          <cell r="BK590" t="str">
            <v>-</v>
          </cell>
          <cell r="BN590" t="str">
            <v>17001000000303366621</v>
          </cell>
          <cell r="BO590" t="str">
            <v>RHIMI WASSIM</v>
          </cell>
          <cell r="BP590">
            <v>589</v>
          </cell>
          <cell r="BU590" t="str">
            <v>Non-Actif</v>
          </cell>
        </row>
        <row r="591">
          <cell r="B591">
            <v>590</v>
          </cell>
          <cell r="C591" t="str">
            <v>Mlle</v>
          </cell>
          <cell r="D591" t="str">
            <v>HCHAICHI CHEDLIA</v>
          </cell>
          <cell r="E591" t="str">
            <v>SAGE Tunisia</v>
          </cell>
          <cell r="F591" t="str">
            <v>PRODUCTION</v>
          </cell>
          <cell r="G591" t="str">
            <v>Couturière</v>
          </cell>
          <cell r="H591">
            <v>560</v>
          </cell>
          <cell r="I591" t="str">
            <v>Mabrourk Ben Moussa</v>
          </cell>
          <cell r="J591" t="str">
            <v>A</v>
          </cell>
          <cell r="K591" t="str">
            <v>DIRECTS</v>
          </cell>
          <cell r="L591" t="str">
            <v>Variable cost at standard</v>
          </cell>
          <cell r="M591" t="str">
            <v>OUVRIERE SPECIALISE</v>
          </cell>
          <cell r="N591">
            <v>44350</v>
          </cell>
          <cell r="O591" t="str">
            <v/>
          </cell>
          <cell r="P591">
            <v>-6</v>
          </cell>
          <cell r="T591" t="str">
            <v>CDD</v>
          </cell>
          <cell r="U591" t="str">
            <v>Contractuel</v>
          </cell>
          <cell r="V591">
            <v>45689</v>
          </cell>
          <cell r="W591">
            <v>45716</v>
          </cell>
          <cell r="Z591">
            <v>44350</v>
          </cell>
          <cell r="AA591">
            <v>6</v>
          </cell>
          <cell r="AB591">
            <v>2021</v>
          </cell>
          <cell r="AC591">
            <v>2025</v>
          </cell>
          <cell r="AD591">
            <v>3.7583333333333333</v>
          </cell>
          <cell r="AE591" t="str">
            <v>&lt; 4</v>
          </cell>
          <cell r="AF591">
            <v>29714</v>
          </cell>
          <cell r="AG591">
            <v>43.857534246575341</v>
          </cell>
          <cell r="AH591" t="str">
            <v>&gt;35&lt; 45</v>
          </cell>
          <cell r="AI591">
            <v>12389432</v>
          </cell>
          <cell r="AJ591" t="str">
            <v>01</v>
          </cell>
          <cell r="AK591" t="str">
            <v>07340712</v>
          </cell>
          <cell r="AL591">
            <v>43490</v>
          </cell>
          <cell r="AM591" t="str">
            <v>FEMME</v>
          </cell>
          <cell r="AN591" t="str">
            <v>Célibataire</v>
          </cell>
          <cell r="AQ591">
            <v>3</v>
          </cell>
          <cell r="AR591">
            <v>3</v>
          </cell>
          <cell r="AS591">
            <v>45445.75</v>
          </cell>
          <cell r="AT591" t="str">
            <v>Horaire</v>
          </cell>
          <cell r="AU591">
            <v>3.3159999999999998</v>
          </cell>
          <cell r="AV591" t="str">
            <v>17</v>
          </cell>
          <cell r="AW591">
            <v>53594</v>
          </cell>
          <cell r="AX591" t="str">
            <v>01726663251</v>
          </cell>
          <cell r="AY591">
            <v>44</v>
          </cell>
          <cell r="AZ591" t="str">
            <v>LA POSTE</v>
          </cell>
          <cell r="BA591" t="str">
            <v>17535940172666325144</v>
          </cell>
          <cell r="BB591">
            <v>20</v>
          </cell>
          <cell r="BC591" t="str">
            <v>IMM 90 APP 3,0 MANOUBA</v>
          </cell>
          <cell r="BD591" t="str">
            <v>MANOUBA</v>
          </cell>
          <cell r="BE591">
            <v>2010</v>
          </cell>
          <cell r="BG591">
            <v>50959439</v>
          </cell>
          <cell r="BH591">
            <v>50959665</v>
          </cell>
          <cell r="BJ591" t="str">
            <v>MANOUBA</v>
          </cell>
          <cell r="BK591" t="str">
            <v>A-560</v>
          </cell>
          <cell r="BL591" t="str">
            <v>1.1</v>
          </cell>
          <cell r="BN591" t="str">
            <v>17535940172666325144</v>
          </cell>
          <cell r="BO591" t="str">
            <v>HCHAICHI CHEDLIA</v>
          </cell>
          <cell r="BP591">
            <v>590</v>
          </cell>
          <cell r="BR591">
            <v>590</v>
          </cell>
          <cell r="BT591">
            <v>847</v>
          </cell>
          <cell r="BU591" t="str">
            <v>si</v>
          </cell>
          <cell r="BV591" t="str">
            <v>560 A CP</v>
          </cell>
        </row>
        <row r="592">
          <cell r="B592">
            <v>591</v>
          </cell>
          <cell r="C592" t="str">
            <v>Monsieur</v>
          </cell>
          <cell r="D592" t="str">
            <v>MAROUANI AHMED</v>
          </cell>
          <cell r="E592" t="str">
            <v>SAGE Tunisia</v>
          </cell>
          <cell r="F592" t="str">
            <v>PRODUCTION</v>
          </cell>
          <cell r="G592" t="str">
            <v>WIRE</v>
          </cell>
          <cell r="H592">
            <v>520</v>
          </cell>
          <cell r="J592" t="str">
            <v>B</v>
          </cell>
          <cell r="K592" t="str">
            <v>DIRECTS</v>
          </cell>
          <cell r="L592" t="str">
            <v>Variable cost at standard</v>
          </cell>
          <cell r="M592" t="str">
            <v>OUVRIER SPECIALISE</v>
          </cell>
          <cell r="N592">
            <v>44350</v>
          </cell>
          <cell r="O592" t="str">
            <v/>
          </cell>
          <cell r="P592">
            <v>-1130</v>
          </cell>
          <cell r="Q592">
            <v>44578</v>
          </cell>
          <cell r="R592" t="str">
            <v>discipline</v>
          </cell>
          <cell r="T592" t="str">
            <v>CDD</v>
          </cell>
          <cell r="U592" t="str">
            <v>Contractuel</v>
          </cell>
          <cell r="V592">
            <v>44531</v>
          </cell>
          <cell r="W592">
            <v>44592</v>
          </cell>
          <cell r="Z592">
            <v>44350</v>
          </cell>
          <cell r="AA592">
            <v>6</v>
          </cell>
          <cell r="AB592">
            <v>2021</v>
          </cell>
          <cell r="AC592">
            <v>2025</v>
          </cell>
          <cell r="AD592">
            <v>3.7583333333333333</v>
          </cell>
          <cell r="AE592" t="str">
            <v>&lt; 4</v>
          </cell>
          <cell r="AF592">
            <v>36178</v>
          </cell>
          <cell r="AG592">
            <v>26.147945205479452</v>
          </cell>
          <cell r="AH592" t="str">
            <v>&gt;25&lt; 35</v>
          </cell>
          <cell r="AI592">
            <v>17461720</v>
          </cell>
          <cell r="AJ592" t="str">
            <v>04</v>
          </cell>
          <cell r="AK592">
            <v>13021729</v>
          </cell>
          <cell r="AL592">
            <v>42983</v>
          </cell>
          <cell r="AM592" t="str">
            <v>HOMME</v>
          </cell>
          <cell r="AN592" t="str">
            <v>Célibataire</v>
          </cell>
          <cell r="AQ592">
            <v>3</v>
          </cell>
          <cell r="AR592">
            <v>1</v>
          </cell>
          <cell r="AS592">
            <v>44715.25</v>
          </cell>
          <cell r="AT592" t="str">
            <v>Horaire</v>
          </cell>
          <cell r="AU592">
            <v>3.1930000000000001</v>
          </cell>
          <cell r="AV592" t="str">
            <v>17</v>
          </cell>
          <cell r="AW592" t="str">
            <v>00100</v>
          </cell>
          <cell r="AX592" t="str">
            <v>00003033403</v>
          </cell>
          <cell r="AY592" t="str">
            <v>34</v>
          </cell>
          <cell r="AZ592" t="str">
            <v>LA POSTE</v>
          </cell>
          <cell r="BA592" t="str">
            <v>17001000000303340334</v>
          </cell>
          <cell r="BB592">
            <v>20</v>
          </cell>
          <cell r="BC592" t="str">
            <v>26 RUE 4433 ZAHROUNI</v>
          </cell>
          <cell r="BD592" t="str">
            <v>TUNIS</v>
          </cell>
          <cell r="BF592" t="str">
            <v>OK-21</v>
          </cell>
          <cell r="BG592">
            <v>24192421</v>
          </cell>
          <cell r="BH592">
            <v>29363846</v>
          </cell>
          <cell r="BJ592" t="str">
            <v>OUED GUERIANA AGBA</v>
          </cell>
          <cell r="BK592" t="str">
            <v>B-520</v>
          </cell>
          <cell r="BN592" t="str">
            <v>17001000000303340334</v>
          </cell>
          <cell r="BO592" t="str">
            <v>MAROUANI AHMED</v>
          </cell>
          <cell r="BP592">
            <v>591</v>
          </cell>
          <cell r="BU592" t="str">
            <v>Non-Actif</v>
          </cell>
        </row>
        <row r="593">
          <cell r="B593">
            <v>592</v>
          </cell>
          <cell r="C593" t="str">
            <v>Monsieur</v>
          </cell>
          <cell r="D593" t="str">
            <v>HAMMAMI MOETEZ</v>
          </cell>
          <cell r="E593" t="str">
            <v>SAGE Tunisia</v>
          </cell>
          <cell r="F593" t="str">
            <v>PRODUCTION</v>
          </cell>
          <cell r="G593" t="str">
            <v>WIRE</v>
          </cell>
          <cell r="H593" t="str">
            <v>Panda</v>
          </cell>
          <cell r="I593" t="str">
            <v>HASNA NASRAOUI</v>
          </cell>
          <cell r="J593" t="str">
            <v>A</v>
          </cell>
          <cell r="K593" t="str">
            <v>DIRECTS</v>
          </cell>
          <cell r="L593" t="str">
            <v>Variable cost at standard</v>
          </cell>
          <cell r="M593" t="str">
            <v>OUVRIER SPECIALISE</v>
          </cell>
          <cell r="N593">
            <v>44350</v>
          </cell>
          <cell r="O593" t="str">
            <v/>
          </cell>
          <cell r="P593">
            <v>-340</v>
          </cell>
          <cell r="Q593">
            <v>45382</v>
          </cell>
          <cell r="R593" t="str">
            <v>fin de contrat</v>
          </cell>
          <cell r="T593" t="str">
            <v>CDD</v>
          </cell>
          <cell r="U593" t="str">
            <v>Contractuel</v>
          </cell>
          <cell r="V593">
            <v>45292</v>
          </cell>
          <cell r="W593">
            <v>45382</v>
          </cell>
          <cell r="Z593">
            <v>44350</v>
          </cell>
          <cell r="AA593">
            <v>6</v>
          </cell>
          <cell r="AB593">
            <v>2021</v>
          </cell>
          <cell r="AC593">
            <v>2025</v>
          </cell>
          <cell r="AD593">
            <v>3.7583333333333333</v>
          </cell>
          <cell r="AE593" t="str">
            <v>&lt; 4</v>
          </cell>
          <cell r="AF593">
            <v>36192</v>
          </cell>
          <cell r="AG593">
            <v>26.109589041095891</v>
          </cell>
          <cell r="AH593" t="str">
            <v>&gt;25&lt; 35</v>
          </cell>
          <cell r="AI593">
            <v>17349432</v>
          </cell>
          <cell r="AJ593" t="str">
            <v>00</v>
          </cell>
          <cell r="AK593">
            <v>14271702</v>
          </cell>
          <cell r="AL593">
            <v>42802</v>
          </cell>
          <cell r="AM593" t="str">
            <v>HOMME</v>
          </cell>
          <cell r="AN593" t="str">
            <v>Célibataire</v>
          </cell>
          <cell r="AQ593">
            <v>3</v>
          </cell>
          <cell r="AR593">
            <v>3</v>
          </cell>
          <cell r="AS593">
            <v>45445.75</v>
          </cell>
          <cell r="AT593" t="str">
            <v>Horaire</v>
          </cell>
          <cell r="AU593">
            <v>3.3159999999999998</v>
          </cell>
          <cell r="AV593" t="str">
            <v>17</v>
          </cell>
          <cell r="AW593">
            <v>20600</v>
          </cell>
          <cell r="AX593" t="str">
            <v>00002963877</v>
          </cell>
          <cell r="AY593" t="str">
            <v>52</v>
          </cell>
          <cell r="AZ593" t="str">
            <v>LA POSTE</v>
          </cell>
          <cell r="BA593" t="str">
            <v>17206000000296387752</v>
          </cell>
          <cell r="BB593">
            <v>20</v>
          </cell>
          <cell r="BC593" t="str">
            <v>GRIATTE MEDJEZ EL BEB</v>
          </cell>
          <cell r="BD593" t="str">
            <v>ARIANA</v>
          </cell>
          <cell r="BG593">
            <v>23259234</v>
          </cell>
          <cell r="BH593">
            <v>52709005</v>
          </cell>
          <cell r="BJ593" t="str">
            <v>BORJ ENNOUR</v>
          </cell>
          <cell r="BK593" t="str">
            <v>A-Panda</v>
          </cell>
          <cell r="BL593" t="str">
            <v>1.1</v>
          </cell>
          <cell r="BN593" t="str">
            <v>17206000000296387752</v>
          </cell>
          <cell r="BO593" t="str">
            <v>HAMMAMI MOETEZ</v>
          </cell>
          <cell r="BP593">
            <v>592</v>
          </cell>
          <cell r="BR593">
            <v>592</v>
          </cell>
          <cell r="BU593" t="str">
            <v>Non-Actif</v>
          </cell>
          <cell r="BV593" t="str">
            <v>139 A SP</v>
          </cell>
        </row>
        <row r="594">
          <cell r="B594">
            <v>593</v>
          </cell>
          <cell r="C594" t="str">
            <v>Monsieur</v>
          </cell>
          <cell r="D594" t="str">
            <v>NEFZI HAIKEL</v>
          </cell>
          <cell r="E594" t="str">
            <v>SAGE Tunisia</v>
          </cell>
          <cell r="F594" t="str">
            <v>PRODUCTION</v>
          </cell>
          <cell r="G594" t="str">
            <v>Couturière</v>
          </cell>
          <cell r="H594">
            <v>520</v>
          </cell>
          <cell r="J594" t="str">
            <v>B</v>
          </cell>
          <cell r="K594" t="str">
            <v>DIRECTS</v>
          </cell>
          <cell r="L594" t="str">
            <v>Variable cost at standard</v>
          </cell>
          <cell r="M594" t="str">
            <v>OUVRIER SPECIALISE</v>
          </cell>
          <cell r="N594">
            <v>44350</v>
          </cell>
          <cell r="O594" t="str">
            <v/>
          </cell>
          <cell r="P594">
            <v>-1253</v>
          </cell>
          <cell r="Q594">
            <v>44434</v>
          </cell>
          <cell r="R594" t="str">
            <v xml:space="preserve">abandon de poste </v>
          </cell>
          <cell r="T594" t="str">
            <v>CDD</v>
          </cell>
          <cell r="U594" t="str">
            <v>Contractuel</v>
          </cell>
          <cell r="V594">
            <v>44409</v>
          </cell>
          <cell r="W594">
            <v>44469</v>
          </cell>
          <cell r="Z594">
            <v>44350</v>
          </cell>
          <cell r="AA594">
            <v>6</v>
          </cell>
          <cell r="AB594">
            <v>2021</v>
          </cell>
          <cell r="AC594">
            <v>2025</v>
          </cell>
          <cell r="AD594">
            <v>3.7583333333333333</v>
          </cell>
          <cell r="AE594" t="str">
            <v>&lt; 4</v>
          </cell>
          <cell r="AF594">
            <v>36522</v>
          </cell>
          <cell r="AG594">
            <v>25.205479452054796</v>
          </cell>
          <cell r="AH594" t="str">
            <v>&gt;25&lt; 35</v>
          </cell>
          <cell r="AI594">
            <v>17345368</v>
          </cell>
          <cell r="AJ594" t="str">
            <v>06</v>
          </cell>
          <cell r="AK594">
            <v>14271621</v>
          </cell>
          <cell r="AL594">
            <v>42793</v>
          </cell>
          <cell r="AM594" t="str">
            <v>HOMME</v>
          </cell>
          <cell r="AN594" t="str">
            <v>Célibataire</v>
          </cell>
          <cell r="AQ594">
            <v>3</v>
          </cell>
          <cell r="AR594">
            <v>1</v>
          </cell>
          <cell r="AS594">
            <v>44715.25</v>
          </cell>
          <cell r="AT594" t="str">
            <v>Horaire</v>
          </cell>
          <cell r="AU594">
            <v>3.1930000000000001</v>
          </cell>
          <cell r="AV594">
            <v>17</v>
          </cell>
          <cell r="AW594">
            <v>20600</v>
          </cell>
          <cell r="AX594" t="str">
            <v>00002646256</v>
          </cell>
          <cell r="AY594">
            <v>84</v>
          </cell>
          <cell r="AZ594" t="str">
            <v>LA POSTE</v>
          </cell>
          <cell r="BA594" t="str">
            <v>17206000000264625684</v>
          </cell>
          <cell r="BB594">
            <v>20</v>
          </cell>
          <cell r="BC594" t="str">
            <v>GRIATTE MEDJEZ EL BEB</v>
          </cell>
          <cell r="BD594" t="str">
            <v>ARIANA</v>
          </cell>
          <cell r="BG594">
            <v>46689931</v>
          </cell>
          <cell r="BH594">
            <v>27523788</v>
          </cell>
          <cell r="BJ594" t="str">
            <v>BORJ EL AMRI</v>
          </cell>
          <cell r="BK594" t="str">
            <v>B-520</v>
          </cell>
          <cell r="BN594" t="str">
            <v>17206000000264625684</v>
          </cell>
          <cell r="BO594" t="str">
            <v>NEFZI HAIKEL</v>
          </cell>
          <cell r="BP594">
            <v>593</v>
          </cell>
          <cell r="BU594" t="str">
            <v>Non-Actif</v>
          </cell>
        </row>
        <row r="595">
          <cell r="B595">
            <v>594</v>
          </cell>
          <cell r="C595" t="str">
            <v>Madame</v>
          </cell>
          <cell r="D595" t="str">
            <v>HAMDI RADHIA</v>
          </cell>
          <cell r="E595" t="str">
            <v>SAGE Tunisia</v>
          </cell>
          <cell r="F595" t="str">
            <v>PRODUCTION</v>
          </cell>
          <cell r="G595" t="str">
            <v>Couturière</v>
          </cell>
          <cell r="H595" t="str">
            <v>Skoda</v>
          </cell>
          <cell r="I595" t="str">
            <v>abdelhalim</v>
          </cell>
          <cell r="J595" t="str">
            <v>B</v>
          </cell>
          <cell r="K595" t="str">
            <v>DIRECTS</v>
          </cell>
          <cell r="L595" t="str">
            <v>Variable cost at standard</v>
          </cell>
          <cell r="M595" t="str">
            <v>OUVRIERE SPECIALISE</v>
          </cell>
          <cell r="N595">
            <v>44350</v>
          </cell>
          <cell r="O595" t="str">
            <v/>
          </cell>
          <cell r="P595">
            <v>-6</v>
          </cell>
          <cell r="T595" t="str">
            <v>CDD</v>
          </cell>
          <cell r="U595" t="str">
            <v>Contractuel</v>
          </cell>
          <cell r="V595">
            <v>45689</v>
          </cell>
          <cell r="W595">
            <v>45716</v>
          </cell>
          <cell r="Z595">
            <v>44350</v>
          </cell>
          <cell r="AA595">
            <v>6</v>
          </cell>
          <cell r="AB595">
            <v>2021</v>
          </cell>
          <cell r="AC595">
            <v>2025</v>
          </cell>
          <cell r="AD595">
            <v>3.7583333333333333</v>
          </cell>
          <cell r="AE595" t="str">
            <v>&lt; 4</v>
          </cell>
          <cell r="AF595">
            <v>30045</v>
          </cell>
          <cell r="AG595">
            <v>42.950684931506849</v>
          </cell>
          <cell r="AH595" t="str">
            <v>&gt;35&lt; 45</v>
          </cell>
          <cell r="AI595">
            <v>12662692</v>
          </cell>
          <cell r="AJ595" t="str">
            <v>06</v>
          </cell>
          <cell r="AK595" t="str">
            <v>04713047</v>
          </cell>
          <cell r="AL595">
            <v>36979</v>
          </cell>
          <cell r="AM595" t="str">
            <v>FEMME</v>
          </cell>
          <cell r="AN595" t="str">
            <v>Marié(e)</v>
          </cell>
          <cell r="AQ595">
            <v>3</v>
          </cell>
          <cell r="AR595">
            <v>3</v>
          </cell>
          <cell r="AS595">
            <v>45445.75</v>
          </cell>
          <cell r="AT595" t="str">
            <v>Horaire</v>
          </cell>
          <cell r="AU595">
            <v>3.3159999999999998</v>
          </cell>
          <cell r="AV595" t="str">
            <v>08</v>
          </cell>
          <cell r="AW595" t="str">
            <v>08102</v>
          </cell>
          <cell r="AX595" t="str">
            <v>30840007338</v>
          </cell>
          <cell r="AY595" t="str">
            <v>81</v>
          </cell>
          <cell r="AZ595" t="str">
            <v>BIAT</v>
          </cell>
          <cell r="BA595" t="str">
            <v>08081023084000733881</v>
          </cell>
          <cell r="BB595">
            <v>20</v>
          </cell>
          <cell r="BC595" t="str">
            <v>BOURAGBA MORNAGUIA</v>
          </cell>
          <cell r="BD595" t="str">
            <v>ARIANA</v>
          </cell>
          <cell r="BF595" t="str">
            <v>28/03/2023+31-03-23</v>
          </cell>
          <cell r="BG595">
            <v>54661475</v>
          </cell>
          <cell r="BH595">
            <v>53826139</v>
          </cell>
          <cell r="BJ595" t="str">
            <v>BOURAGBA</v>
          </cell>
          <cell r="BK595" t="str">
            <v>B-Skoda</v>
          </cell>
          <cell r="BL595" t="str">
            <v>2.1</v>
          </cell>
          <cell r="BN595" t="str">
            <v>08081023084000733881</v>
          </cell>
          <cell r="BO595" t="str">
            <v>HAMDI RADHIA</v>
          </cell>
          <cell r="BP595">
            <v>594</v>
          </cell>
          <cell r="BR595">
            <v>594</v>
          </cell>
          <cell r="BT595">
            <v>296</v>
          </cell>
          <cell r="BU595" t="str">
            <v>si</v>
          </cell>
          <cell r="BV595" t="str">
            <v>P6</v>
          </cell>
        </row>
        <row r="596">
          <cell r="B596">
            <v>595</v>
          </cell>
          <cell r="C596" t="str">
            <v>Madame</v>
          </cell>
          <cell r="D596" t="str">
            <v>KHAMESSI ISMAHEN</v>
          </cell>
          <cell r="E596" t="str">
            <v>SAGE Tunisia</v>
          </cell>
          <cell r="F596" t="str">
            <v>PRODUCTION</v>
          </cell>
          <cell r="G596" t="str">
            <v>Couturière</v>
          </cell>
          <cell r="H596">
            <v>520</v>
          </cell>
          <cell r="J596" t="str">
            <v>B</v>
          </cell>
          <cell r="K596" t="str">
            <v>DIRECTS</v>
          </cell>
          <cell r="L596" t="str">
            <v>Variable cost at standard</v>
          </cell>
          <cell r="M596" t="str">
            <v>OUVRIERE SPECIALISE</v>
          </cell>
          <cell r="N596">
            <v>44351</v>
          </cell>
          <cell r="O596" t="str">
            <v/>
          </cell>
          <cell r="P596">
            <v>-1130</v>
          </cell>
          <cell r="Q596">
            <v>44470</v>
          </cell>
          <cell r="R596" t="str">
            <v xml:space="preserve">abandon de poste </v>
          </cell>
          <cell r="T596" t="str">
            <v>CDD</v>
          </cell>
          <cell r="U596" t="str">
            <v>Contractuel</v>
          </cell>
          <cell r="V596">
            <v>44531</v>
          </cell>
          <cell r="W596">
            <v>44592</v>
          </cell>
          <cell r="Z596">
            <v>44351</v>
          </cell>
          <cell r="AA596">
            <v>6</v>
          </cell>
          <cell r="AB596">
            <v>2021</v>
          </cell>
          <cell r="AC596">
            <v>2025</v>
          </cell>
          <cell r="AD596">
            <v>3.7555555555555555</v>
          </cell>
          <cell r="AE596" t="str">
            <v>&lt; 4</v>
          </cell>
          <cell r="AF596">
            <v>27758</v>
          </cell>
          <cell r="AG596">
            <v>49.216438356164382</v>
          </cell>
          <cell r="AH596" t="str">
            <v>&gt;45&lt; 55</v>
          </cell>
          <cell r="AI596">
            <v>12289676</v>
          </cell>
          <cell r="AJ596" t="str">
            <v>08</v>
          </cell>
          <cell r="AK596" t="str">
            <v>05420233</v>
          </cell>
          <cell r="AL596">
            <v>37200</v>
          </cell>
          <cell r="AM596" t="str">
            <v>FEMME</v>
          </cell>
          <cell r="AN596" t="str">
            <v>Marié(e)</v>
          </cell>
          <cell r="AQ596">
            <v>3</v>
          </cell>
          <cell r="AR596">
            <v>1</v>
          </cell>
          <cell r="AS596">
            <v>44716.25</v>
          </cell>
          <cell r="AT596" t="str">
            <v>Horaire</v>
          </cell>
          <cell r="AU596">
            <v>3.1930000000000001</v>
          </cell>
          <cell r="AV596" t="str">
            <v>07</v>
          </cell>
          <cell r="AW596" t="str">
            <v>50300</v>
          </cell>
          <cell r="AX596" t="str">
            <v>73121646108</v>
          </cell>
          <cell r="AY596" t="str">
            <v>68</v>
          </cell>
          <cell r="AZ596" t="str">
            <v>AMEN BANK</v>
          </cell>
          <cell r="BA596" t="str">
            <v>07503007312164610868</v>
          </cell>
          <cell r="BB596">
            <v>20</v>
          </cell>
          <cell r="BC596" t="str">
            <v>CITE MESTIRI JAYARA</v>
          </cell>
          <cell r="BD596" t="str">
            <v>SIDI HASSINE</v>
          </cell>
          <cell r="BF596">
            <v>14</v>
          </cell>
          <cell r="BG596">
            <v>55999225</v>
          </cell>
          <cell r="BH596">
            <v>54447603</v>
          </cell>
          <cell r="BJ596" t="str">
            <v>JAYARA</v>
          </cell>
          <cell r="BK596" t="str">
            <v>B-520</v>
          </cell>
          <cell r="BN596" t="str">
            <v>07503007312164610868</v>
          </cell>
          <cell r="BO596" t="str">
            <v>KHAMESSI ISMAHEN</v>
          </cell>
          <cell r="BP596">
            <v>595</v>
          </cell>
          <cell r="BU596" t="str">
            <v>Non-Actif</v>
          </cell>
        </row>
        <row r="597">
          <cell r="B597">
            <v>596</v>
          </cell>
          <cell r="C597" t="str">
            <v>Monsieur</v>
          </cell>
          <cell r="D597" t="str">
            <v>FATNASSI ELYESS</v>
          </cell>
          <cell r="E597" t="str">
            <v>SAGE Tunisia</v>
          </cell>
          <cell r="F597" t="str">
            <v>PRODUCTION</v>
          </cell>
          <cell r="G597" t="str">
            <v>WIRE</v>
          </cell>
          <cell r="H597">
            <v>520</v>
          </cell>
          <cell r="J597" t="str">
            <v>B</v>
          </cell>
          <cell r="K597" t="str">
            <v>DIRECTS</v>
          </cell>
          <cell r="L597" t="str">
            <v>Variable cost at standard</v>
          </cell>
          <cell r="M597" t="str">
            <v>OUVRIER SPECIALISE</v>
          </cell>
          <cell r="N597">
            <v>44352</v>
          </cell>
          <cell r="O597" t="str">
            <v/>
          </cell>
          <cell r="P597">
            <v>-1253</v>
          </cell>
          <cell r="Q597">
            <v>44434</v>
          </cell>
          <cell r="R597" t="str">
            <v>Autre job</v>
          </cell>
          <cell r="T597" t="str">
            <v>CDD</v>
          </cell>
          <cell r="U597" t="str">
            <v>Contractuel</v>
          </cell>
          <cell r="V597">
            <v>44409</v>
          </cell>
          <cell r="W597">
            <v>44469</v>
          </cell>
          <cell r="Z597">
            <v>44352</v>
          </cell>
          <cell r="AA597">
            <v>6</v>
          </cell>
          <cell r="AB597">
            <v>2021</v>
          </cell>
          <cell r="AC597">
            <v>2025</v>
          </cell>
          <cell r="AD597">
            <v>3.7527777777777778</v>
          </cell>
          <cell r="AE597" t="str">
            <v>&lt; 4</v>
          </cell>
          <cell r="AF597">
            <v>35260</v>
          </cell>
          <cell r="AG597">
            <v>28.663013698630138</v>
          </cell>
          <cell r="AH597" t="str">
            <v>&gt;25&lt; 35</v>
          </cell>
          <cell r="AK597">
            <v>14261526</v>
          </cell>
          <cell r="AL597">
            <v>43096</v>
          </cell>
          <cell r="AM597" t="str">
            <v>HOMME</v>
          </cell>
          <cell r="AN597" t="str">
            <v>Célibataire</v>
          </cell>
          <cell r="AQ597">
            <v>3</v>
          </cell>
          <cell r="AR597">
            <v>1</v>
          </cell>
          <cell r="AS597">
            <v>44717.25</v>
          </cell>
          <cell r="AT597" t="str">
            <v>Horaire</v>
          </cell>
          <cell r="AU597">
            <v>3.1930000000000001</v>
          </cell>
          <cell r="AV597">
            <v>17</v>
          </cell>
          <cell r="AW597">
            <v>20600</v>
          </cell>
          <cell r="AX597" t="str">
            <v>00002540476</v>
          </cell>
          <cell r="AY597">
            <v>40</v>
          </cell>
          <cell r="AZ597" t="str">
            <v>LA POSTE</v>
          </cell>
          <cell r="BA597" t="str">
            <v>17206000000254047640</v>
          </cell>
          <cell r="BB597">
            <v>20</v>
          </cell>
          <cell r="BC597" t="str">
            <v>GRIATTE MEDJEZ EL BEB</v>
          </cell>
          <cell r="BD597" t="str">
            <v>ARIANA</v>
          </cell>
          <cell r="BG597">
            <v>28783589</v>
          </cell>
          <cell r="BH597">
            <v>20792742</v>
          </cell>
          <cell r="BJ597" t="str">
            <v>BORJ EL AMRI</v>
          </cell>
          <cell r="BK597" t="str">
            <v>B-520</v>
          </cell>
          <cell r="BN597" t="str">
            <v>17206000000254047640</v>
          </cell>
          <cell r="BO597" t="str">
            <v>FATNASSI ELYESS</v>
          </cell>
          <cell r="BP597">
            <v>596</v>
          </cell>
          <cell r="BU597" t="str">
            <v>Non-Actif</v>
          </cell>
        </row>
        <row r="598">
          <cell r="B598">
            <v>597</v>
          </cell>
          <cell r="C598" t="str">
            <v>Monsieur</v>
          </cell>
          <cell r="D598" t="str">
            <v>TRABELSI HAMZA</v>
          </cell>
          <cell r="E598" t="str">
            <v>SAGE Tunisia</v>
          </cell>
          <cell r="F598" t="str">
            <v>PRODUCTION</v>
          </cell>
          <cell r="G598" t="str">
            <v>WIRE</v>
          </cell>
          <cell r="H598">
            <v>520</v>
          </cell>
          <cell r="J598" t="str">
            <v>B</v>
          </cell>
          <cell r="K598" t="str">
            <v>DIRECTS</v>
          </cell>
          <cell r="L598" t="str">
            <v>Variable cost at standard</v>
          </cell>
          <cell r="M598" t="str">
            <v>OUVRIER SPECIALISE</v>
          </cell>
          <cell r="N598">
            <v>44352</v>
          </cell>
          <cell r="O598" t="str">
            <v/>
          </cell>
          <cell r="P598">
            <v>-1314</v>
          </cell>
          <cell r="Q598">
            <v>44392</v>
          </cell>
          <cell r="R598" t="str">
            <v xml:space="preserve">abandon de poste </v>
          </cell>
          <cell r="T598" t="str">
            <v>CDD</v>
          </cell>
          <cell r="U598" t="str">
            <v>Contractuel</v>
          </cell>
          <cell r="V598">
            <v>44378</v>
          </cell>
          <cell r="W598">
            <v>44408</v>
          </cell>
          <cell r="Z598">
            <v>44352</v>
          </cell>
          <cell r="AA598">
            <v>6</v>
          </cell>
          <cell r="AB598">
            <v>2021</v>
          </cell>
          <cell r="AC598">
            <v>2025</v>
          </cell>
          <cell r="AD598">
            <v>3.7527777777777778</v>
          </cell>
          <cell r="AE598" t="str">
            <v>&lt; 4</v>
          </cell>
          <cell r="AF598">
            <v>35356</v>
          </cell>
          <cell r="AG598">
            <v>28.4</v>
          </cell>
          <cell r="AH598" t="str">
            <v>&gt;25&lt; 35</v>
          </cell>
          <cell r="AK598">
            <v>14262097</v>
          </cell>
          <cell r="AL598">
            <v>42061</v>
          </cell>
          <cell r="AM598" t="str">
            <v>HOMME</v>
          </cell>
          <cell r="AN598" t="str">
            <v>Célibataire</v>
          </cell>
          <cell r="AQ598">
            <v>3</v>
          </cell>
          <cell r="AR598">
            <v>1</v>
          </cell>
          <cell r="AS598">
            <v>44717.25</v>
          </cell>
          <cell r="AT598" t="str">
            <v>Horaire</v>
          </cell>
          <cell r="AU598">
            <v>3.1930000000000001</v>
          </cell>
          <cell r="AV598">
            <v>17</v>
          </cell>
          <cell r="AW598">
            <v>20600</v>
          </cell>
          <cell r="AX598" t="str">
            <v>00003035335</v>
          </cell>
          <cell r="AY598">
            <v>48</v>
          </cell>
          <cell r="AZ598" t="str">
            <v>LA POSTE</v>
          </cell>
          <cell r="BA598" t="str">
            <v>17206000000303533548</v>
          </cell>
          <cell r="BB598">
            <v>20</v>
          </cell>
          <cell r="BC598" t="str">
            <v>GRIATTE MEDJEZ EL BEB</v>
          </cell>
          <cell r="BD598" t="str">
            <v>ARIANA</v>
          </cell>
          <cell r="BG598">
            <v>20119231</v>
          </cell>
          <cell r="BH598">
            <v>22315068</v>
          </cell>
          <cell r="BJ598" t="str">
            <v>BORJ EL AMRI</v>
          </cell>
          <cell r="BK598" t="str">
            <v>B-520</v>
          </cell>
          <cell r="BN598" t="str">
            <v>17206000000303533548</v>
          </cell>
          <cell r="BO598" t="str">
            <v>TRABELSI HAMZA</v>
          </cell>
          <cell r="BP598">
            <v>597</v>
          </cell>
          <cell r="BU598" t="str">
            <v>Non-Actif</v>
          </cell>
        </row>
        <row r="599">
          <cell r="B599">
            <v>598</v>
          </cell>
          <cell r="C599" t="str">
            <v>Madame</v>
          </cell>
          <cell r="D599" t="str">
            <v>MKADEM HELA</v>
          </cell>
          <cell r="E599" t="str">
            <v>SAGE Tunisia</v>
          </cell>
          <cell r="F599" t="str">
            <v>PRODUCTION</v>
          </cell>
          <cell r="G599" t="str">
            <v>Couturière</v>
          </cell>
          <cell r="H599" t="str">
            <v>P6 AV</v>
          </cell>
          <cell r="I599" t="str">
            <v>Issam Ouni</v>
          </cell>
          <cell r="J599" t="str">
            <v>B</v>
          </cell>
          <cell r="K599" t="str">
            <v>DIRECTS</v>
          </cell>
          <cell r="L599" t="str">
            <v>Variable cost at standard</v>
          </cell>
          <cell r="M599" t="str">
            <v>OUVRIERE SPECIALISE</v>
          </cell>
          <cell r="N599">
            <v>44354</v>
          </cell>
          <cell r="O599" t="str">
            <v/>
          </cell>
          <cell r="P599">
            <v>-6</v>
          </cell>
          <cell r="T599" t="str">
            <v>CDD</v>
          </cell>
          <cell r="U599" t="str">
            <v>Contractuel</v>
          </cell>
          <cell r="V599">
            <v>45689</v>
          </cell>
          <cell r="W599">
            <v>45716</v>
          </cell>
          <cell r="Z599">
            <v>44354</v>
          </cell>
          <cell r="AA599">
            <v>6</v>
          </cell>
          <cell r="AB599">
            <v>2021</v>
          </cell>
          <cell r="AC599">
            <v>2025</v>
          </cell>
          <cell r="AD599">
            <v>3.7472222222222222</v>
          </cell>
          <cell r="AE599" t="str">
            <v>&lt; 4</v>
          </cell>
          <cell r="AF599">
            <v>31828</v>
          </cell>
          <cell r="AG599">
            <v>38.065753424657537</v>
          </cell>
          <cell r="AH599" t="str">
            <v>&gt;35&lt; 45</v>
          </cell>
          <cell r="AI599">
            <v>12708991</v>
          </cell>
          <cell r="AJ599" t="str">
            <v>05</v>
          </cell>
          <cell r="AK599" t="str">
            <v>08493360</v>
          </cell>
          <cell r="AL599">
            <v>37879</v>
          </cell>
          <cell r="AM599" t="str">
            <v>FEMME</v>
          </cell>
          <cell r="AN599" t="str">
            <v>Marié(e)</v>
          </cell>
          <cell r="AO599">
            <v>2</v>
          </cell>
          <cell r="AQ599">
            <v>3</v>
          </cell>
          <cell r="AR599">
            <v>3</v>
          </cell>
          <cell r="AS599">
            <v>45449.75</v>
          </cell>
          <cell r="AT599" t="str">
            <v>Horaire</v>
          </cell>
          <cell r="AU599">
            <v>3.3159999999999998</v>
          </cell>
          <cell r="AV599">
            <v>14</v>
          </cell>
          <cell r="AW599" t="str">
            <v>04504</v>
          </cell>
          <cell r="AX599">
            <v>51007030090</v>
          </cell>
          <cell r="AY599">
            <v>55</v>
          </cell>
          <cell r="AZ599" t="str">
            <v>BH Bank</v>
          </cell>
          <cell r="BA599" t="str">
            <v>14045045100703009055</v>
          </cell>
          <cell r="BB599">
            <v>20</v>
          </cell>
          <cell r="BC599" t="str">
            <v>28 RUE EL KHANSAA DENDEN</v>
          </cell>
          <cell r="BE599">
            <v>2011</v>
          </cell>
          <cell r="BF599">
            <v>45006</v>
          </cell>
          <cell r="BG599">
            <v>99557106</v>
          </cell>
          <cell r="BH599">
            <v>23511026</v>
          </cell>
          <cell r="BJ599" t="str">
            <v>DENDEN</v>
          </cell>
          <cell r="BK599" t="str">
            <v>B-P6 AV</v>
          </cell>
          <cell r="BL599" t="str">
            <v>2.1</v>
          </cell>
          <cell r="BN599" t="str">
            <v>14045045100703009055</v>
          </cell>
          <cell r="BO599" t="str">
            <v>MKADEM HELA</v>
          </cell>
          <cell r="BP599">
            <v>598</v>
          </cell>
          <cell r="BR599">
            <v>598</v>
          </cell>
          <cell r="BT599">
            <v>89</v>
          </cell>
          <cell r="BU599" t="str">
            <v>si</v>
          </cell>
          <cell r="BV599" t="str">
            <v>P6 AV B SA</v>
          </cell>
        </row>
        <row r="600">
          <cell r="B600">
            <v>599</v>
          </cell>
          <cell r="C600" t="str">
            <v>Monsieur</v>
          </cell>
          <cell r="D600" t="str">
            <v>SAMAALI WASSIM</v>
          </cell>
          <cell r="E600" t="str">
            <v>SAGE Tunisia</v>
          </cell>
          <cell r="F600" t="str">
            <v>QUALITE</v>
          </cell>
          <cell r="G600" t="str">
            <v>Contrôle Qualité</v>
          </cell>
          <cell r="H600" t="str">
            <v>Contrôle Qualité</v>
          </cell>
          <cell r="J600" t="str">
            <v>A</v>
          </cell>
          <cell r="K600" t="str">
            <v>INDIRECTS</v>
          </cell>
          <cell r="L600" t="str">
            <v>Variable cost at standard</v>
          </cell>
          <cell r="M600" t="str">
            <v>Contrôleur Qualité</v>
          </cell>
          <cell r="N600">
            <v>44355</v>
          </cell>
          <cell r="O600" t="str">
            <v/>
          </cell>
          <cell r="P600" t="str">
            <v/>
          </cell>
          <cell r="Q600">
            <v>44403</v>
          </cell>
          <cell r="R600" t="str">
            <v xml:space="preserve">abandon de poste </v>
          </cell>
          <cell r="T600" t="str">
            <v>CIVP</v>
          </cell>
          <cell r="U600" t="str">
            <v>Contractuel</v>
          </cell>
          <cell r="AA600">
            <v>6</v>
          </cell>
          <cell r="AB600">
            <v>2021</v>
          </cell>
          <cell r="AC600">
            <v>2025</v>
          </cell>
          <cell r="AD600">
            <v>3.7444444444444445</v>
          </cell>
          <cell r="AE600" t="str">
            <v>&lt; 4</v>
          </cell>
          <cell r="AF600">
            <v>36458</v>
          </cell>
          <cell r="AG600">
            <v>25.38082191780822</v>
          </cell>
          <cell r="AH600" t="str">
            <v>&gt;25&lt; 35</v>
          </cell>
          <cell r="AK600">
            <v>11665292</v>
          </cell>
          <cell r="AL600">
            <v>43371</v>
          </cell>
          <cell r="AM600" t="str">
            <v>HOMME</v>
          </cell>
          <cell r="AN600" t="str">
            <v>Célibataire</v>
          </cell>
          <cell r="AQ600">
            <v>3</v>
          </cell>
          <cell r="AR600">
            <v>1</v>
          </cell>
          <cell r="AS600">
            <v>44720.25</v>
          </cell>
          <cell r="AT600" t="str">
            <v>Horaire</v>
          </cell>
          <cell r="AU600">
            <v>2.1629999999999998</v>
          </cell>
          <cell r="AV600">
            <v>20</v>
          </cell>
          <cell r="AW600" t="str">
            <v>00404</v>
          </cell>
          <cell r="AX600">
            <v>22200450805</v>
          </cell>
          <cell r="AY600">
            <v>59</v>
          </cell>
          <cell r="AZ600" t="str">
            <v>BTK</v>
          </cell>
          <cell r="BA600" t="str">
            <v>20004042220045080559</v>
          </cell>
          <cell r="BB600">
            <v>20</v>
          </cell>
          <cell r="BC600" t="str">
            <v>7 RUE NORVEG SIDI HASSINE</v>
          </cell>
          <cell r="BD600" t="str">
            <v>TUNIS</v>
          </cell>
          <cell r="BG600">
            <v>50322539</v>
          </cell>
          <cell r="BJ600" t="str">
            <v>SIDI HASSINE</v>
          </cell>
          <cell r="BK600" t="str">
            <v>A-Contrôle Qualité</v>
          </cell>
          <cell r="BN600" t="str">
            <v>20004042220045080559</v>
          </cell>
          <cell r="BO600" t="str">
            <v>SAMAALI WASSIM</v>
          </cell>
          <cell r="BP600">
            <v>599</v>
          </cell>
          <cell r="BU600" t="str">
            <v>Non-Actif</v>
          </cell>
        </row>
        <row r="601">
          <cell r="B601">
            <v>600</v>
          </cell>
          <cell r="C601" t="str">
            <v>Madame</v>
          </cell>
          <cell r="D601" t="str">
            <v>DAAGI ASMA</v>
          </cell>
          <cell r="E601" t="str">
            <v>SAGE Tunisia</v>
          </cell>
          <cell r="F601" t="str">
            <v>PRODUCTION</v>
          </cell>
          <cell r="G601" t="str">
            <v>Couturière</v>
          </cell>
          <cell r="H601">
            <v>560</v>
          </cell>
          <cell r="I601" t="str">
            <v>Mabrourk Ben Moussa</v>
          </cell>
          <cell r="J601" t="str">
            <v>A</v>
          </cell>
          <cell r="K601" t="str">
            <v>DIRECTS</v>
          </cell>
          <cell r="L601" t="str">
            <v>Variable cost at standard</v>
          </cell>
          <cell r="M601" t="str">
            <v>OUVRIERE SPECIALISE</v>
          </cell>
          <cell r="N601">
            <v>44355</v>
          </cell>
          <cell r="O601" t="str">
            <v/>
          </cell>
          <cell r="P601">
            <v>-6</v>
          </cell>
          <cell r="T601" t="str">
            <v>CDD</v>
          </cell>
          <cell r="U601" t="str">
            <v>Contractuel</v>
          </cell>
          <cell r="V601">
            <v>45689</v>
          </cell>
          <cell r="W601">
            <v>45716</v>
          </cell>
          <cell r="Z601">
            <v>44355</v>
          </cell>
          <cell r="AA601">
            <v>6</v>
          </cell>
          <cell r="AB601">
            <v>2021</v>
          </cell>
          <cell r="AC601">
            <v>2025</v>
          </cell>
          <cell r="AD601">
            <v>3.7444444444444445</v>
          </cell>
          <cell r="AE601" t="str">
            <v>&lt; 4</v>
          </cell>
          <cell r="AF601">
            <v>32386</v>
          </cell>
          <cell r="AG601">
            <v>36.536986301369865</v>
          </cell>
          <cell r="AH601" t="str">
            <v>&gt;35&lt; 45</v>
          </cell>
          <cell r="AI601">
            <v>16069072</v>
          </cell>
          <cell r="AJ601" t="str">
            <v>00</v>
          </cell>
          <cell r="AK601" t="str">
            <v>09167177</v>
          </cell>
          <cell r="AL601">
            <v>39031</v>
          </cell>
          <cell r="AM601" t="str">
            <v>FEMME</v>
          </cell>
          <cell r="AN601" t="str">
            <v>Marié(e)</v>
          </cell>
          <cell r="AO601">
            <v>2</v>
          </cell>
          <cell r="AQ601">
            <v>3</v>
          </cell>
          <cell r="AR601">
            <v>3</v>
          </cell>
          <cell r="AS601">
            <v>45450.75</v>
          </cell>
          <cell r="AT601" t="str">
            <v>Horaire</v>
          </cell>
          <cell r="AU601">
            <v>3.3159999999999998</v>
          </cell>
          <cell r="AV601">
            <v>17</v>
          </cell>
          <cell r="AW601" t="str">
            <v>00100</v>
          </cell>
          <cell r="AX601" t="str">
            <v>00003531171</v>
          </cell>
          <cell r="AY601">
            <v>45</v>
          </cell>
          <cell r="AZ601" t="str">
            <v>LA POSTE</v>
          </cell>
          <cell r="BA601" t="str">
            <v>17001000000353117145</v>
          </cell>
          <cell r="BB601">
            <v>20</v>
          </cell>
          <cell r="BC601" t="str">
            <v>RUE IBN EL KAYEM EL JAWZIA SANHAJA</v>
          </cell>
          <cell r="BD601" t="str">
            <v>OUED ELLIL</v>
          </cell>
          <cell r="BE601">
            <v>2021</v>
          </cell>
          <cell r="BF601">
            <v>45117</v>
          </cell>
          <cell r="BG601">
            <v>29202584</v>
          </cell>
          <cell r="BH601">
            <v>23013589</v>
          </cell>
          <cell r="BJ601" t="str">
            <v>SANHEJA</v>
          </cell>
          <cell r="BK601" t="str">
            <v>A-560</v>
          </cell>
          <cell r="BL601" t="str">
            <v>1.3</v>
          </cell>
          <cell r="BN601" t="str">
            <v>17001000000353117145</v>
          </cell>
          <cell r="BO601" t="str">
            <v>DAAGI ASMA</v>
          </cell>
          <cell r="BP601">
            <v>600</v>
          </cell>
          <cell r="BR601">
            <v>600</v>
          </cell>
          <cell r="BT601">
            <v>848</v>
          </cell>
          <cell r="BU601" t="str">
            <v>si</v>
          </cell>
          <cell r="BV601" t="str">
            <v>560 A SA</v>
          </cell>
        </row>
        <row r="602">
          <cell r="B602">
            <v>601</v>
          </cell>
          <cell r="C602" t="str">
            <v>Monsieur</v>
          </cell>
          <cell r="D602" t="str">
            <v>AKROUCH MOHAMED AZIZ</v>
          </cell>
          <cell r="E602" t="str">
            <v>SAGE Tunisia</v>
          </cell>
          <cell r="F602" t="str">
            <v>QUALITE</v>
          </cell>
          <cell r="G602" t="str">
            <v>Contrôle Qualité</v>
          </cell>
          <cell r="J602" t="str">
            <v>B</v>
          </cell>
          <cell r="K602" t="str">
            <v>INDIRECTS</v>
          </cell>
          <cell r="L602" t="str">
            <v>Variable cost at standard</v>
          </cell>
          <cell r="M602" t="str">
            <v>Contrôleur Qualité</v>
          </cell>
          <cell r="N602">
            <v>44356</v>
          </cell>
          <cell r="P602" t="str">
            <v/>
          </cell>
          <cell r="Q602">
            <v>44362</v>
          </cell>
          <cell r="R602" t="str">
            <v xml:space="preserve">abandon de poste </v>
          </cell>
          <cell r="T602" t="str">
            <v>CIVP</v>
          </cell>
          <cell r="U602" t="str">
            <v>Contractuel</v>
          </cell>
          <cell r="X602">
            <v>44356</v>
          </cell>
          <cell r="Y602">
            <v>44720</v>
          </cell>
          <cell r="AA602">
            <v>6</v>
          </cell>
          <cell r="AB602">
            <v>2021</v>
          </cell>
          <cell r="AC602">
            <v>2025</v>
          </cell>
          <cell r="AD602">
            <v>3.7416666666666667</v>
          </cell>
          <cell r="AE602" t="str">
            <v>&lt; 4</v>
          </cell>
          <cell r="AF602">
            <v>36983</v>
          </cell>
          <cell r="AG602">
            <v>23.942465753424656</v>
          </cell>
          <cell r="AH602" t="str">
            <v>&lt; 25</v>
          </cell>
          <cell r="AK602">
            <v>11668977</v>
          </cell>
          <cell r="AL602">
            <v>43514</v>
          </cell>
          <cell r="AM602" t="str">
            <v>HOMME</v>
          </cell>
          <cell r="AN602" t="str">
            <v>Célibataire</v>
          </cell>
          <cell r="AQ602">
            <v>3</v>
          </cell>
          <cell r="AR602">
            <v>1</v>
          </cell>
          <cell r="AS602">
            <v>44721.25</v>
          </cell>
          <cell r="AT602" t="str">
            <v>Horaire</v>
          </cell>
          <cell r="AU602">
            <v>2.1629999999999998</v>
          </cell>
          <cell r="AV602" t="str">
            <v>07</v>
          </cell>
          <cell r="AW602" t="str">
            <v>08001</v>
          </cell>
          <cell r="AX602">
            <v>38105540528</v>
          </cell>
          <cell r="AY602">
            <v>30</v>
          </cell>
          <cell r="AZ602" t="str">
            <v>AMEN BANK</v>
          </cell>
          <cell r="BA602" t="str">
            <v>07080013810554052830</v>
          </cell>
          <cell r="BB602">
            <v>20</v>
          </cell>
          <cell r="BC602" t="str">
            <v>28 RUE 42435 CITE CHEBBI</v>
          </cell>
          <cell r="BD602" t="str">
            <v>AGBA</v>
          </cell>
          <cell r="BG602">
            <v>29763330</v>
          </cell>
          <cell r="BH602">
            <v>21027967</v>
          </cell>
          <cell r="BJ602" t="str">
            <v>EL AGBA</v>
          </cell>
          <cell r="BK602" t="str">
            <v>B-</v>
          </cell>
          <cell r="BN602" t="str">
            <v>07080013810554052830</v>
          </cell>
          <cell r="BO602" t="str">
            <v>AKROUCH MOHAMED AZIZ</v>
          </cell>
          <cell r="BP602">
            <v>601</v>
          </cell>
          <cell r="BU602" t="str">
            <v>Non-Actif</v>
          </cell>
        </row>
        <row r="603">
          <cell r="B603">
            <v>602</v>
          </cell>
          <cell r="C603" t="str">
            <v>Mlle</v>
          </cell>
          <cell r="D603" t="str">
            <v>KHLIFI AMENI</v>
          </cell>
          <cell r="E603" t="str">
            <v>SAGE Tunisia</v>
          </cell>
          <cell r="F603" t="str">
            <v>PRODUCTION</v>
          </cell>
          <cell r="G603" t="str">
            <v>Couturière</v>
          </cell>
          <cell r="H603">
            <v>520</v>
          </cell>
          <cell r="J603" t="str">
            <v>A</v>
          </cell>
          <cell r="K603" t="str">
            <v>DIRECTS</v>
          </cell>
          <cell r="L603" t="str">
            <v>Variable cost at standard</v>
          </cell>
          <cell r="M603" t="str">
            <v>OUVRIERE SPECIALISE</v>
          </cell>
          <cell r="N603">
            <v>44361</v>
          </cell>
          <cell r="O603" t="str">
            <v/>
          </cell>
          <cell r="P603">
            <v>-1192</v>
          </cell>
          <cell r="Q603">
            <v>44508</v>
          </cell>
          <cell r="R603" t="str">
            <v xml:space="preserve">abandon de poste </v>
          </cell>
          <cell r="T603" t="str">
            <v>CDD</v>
          </cell>
          <cell r="U603" t="str">
            <v>Contractuel</v>
          </cell>
          <cell r="V603">
            <v>44470</v>
          </cell>
          <cell r="W603">
            <v>44530</v>
          </cell>
          <cell r="Z603">
            <v>44361</v>
          </cell>
          <cell r="AA603">
            <v>6</v>
          </cell>
          <cell r="AB603">
            <v>2021</v>
          </cell>
          <cell r="AC603">
            <v>2025</v>
          </cell>
          <cell r="AD603">
            <v>3.7277777777777779</v>
          </cell>
          <cell r="AE603" t="str">
            <v>&lt; 4</v>
          </cell>
          <cell r="AF603">
            <v>33867</v>
          </cell>
          <cell r="AG603">
            <v>32.479452054794521</v>
          </cell>
          <cell r="AH603" t="str">
            <v>&gt;25&lt; 35</v>
          </cell>
          <cell r="AI603">
            <v>17021028</v>
          </cell>
          <cell r="AJ603" t="str">
            <v>05</v>
          </cell>
          <cell r="AK603" t="str">
            <v>07184765</v>
          </cell>
          <cell r="AL603">
            <v>40266</v>
          </cell>
          <cell r="AM603" t="str">
            <v>FEMME</v>
          </cell>
          <cell r="AN603" t="str">
            <v>Célibataire</v>
          </cell>
          <cell r="AQ603">
            <v>3</v>
          </cell>
          <cell r="AR603">
            <v>1</v>
          </cell>
          <cell r="AS603">
            <v>44726.25</v>
          </cell>
          <cell r="AT603" t="str">
            <v>Horaire</v>
          </cell>
          <cell r="AU603">
            <v>3.1930000000000001</v>
          </cell>
          <cell r="AV603">
            <v>47</v>
          </cell>
          <cell r="AW603" t="str">
            <v>01000</v>
          </cell>
          <cell r="AX603" t="str">
            <v>00000062150</v>
          </cell>
          <cell r="AY603" t="str">
            <v>07</v>
          </cell>
          <cell r="AZ603" t="str">
            <v>WIFAK BANK</v>
          </cell>
          <cell r="BA603" t="str">
            <v>47010000000006215007</v>
          </cell>
          <cell r="BB603">
            <v>20</v>
          </cell>
          <cell r="BC603" t="str">
            <v>9 RUE FARHAT HACHED</v>
          </cell>
          <cell r="BD603" t="str">
            <v>BEN AROUS</v>
          </cell>
          <cell r="BG603">
            <v>52989348</v>
          </cell>
          <cell r="BH603">
            <v>22157301</v>
          </cell>
          <cell r="BJ603" t="str">
            <v>BEN AROUS PROTECTION CIVILE</v>
          </cell>
          <cell r="BK603" t="str">
            <v>A-520</v>
          </cell>
          <cell r="BN603" t="str">
            <v>47010000000006215007</v>
          </cell>
          <cell r="BO603" t="str">
            <v>KHLIFI AMENI</v>
          </cell>
          <cell r="BP603">
            <v>602</v>
          </cell>
          <cell r="BU603" t="str">
            <v>Non-Actif</v>
          </cell>
        </row>
        <row r="604">
          <cell r="B604">
            <v>603</v>
          </cell>
          <cell r="C604" t="str">
            <v>Madame</v>
          </cell>
          <cell r="D604" t="str">
            <v>ESSAOUDI LEILA</v>
          </cell>
          <cell r="E604" t="str">
            <v>SAGE Tunisia</v>
          </cell>
          <cell r="F604" t="str">
            <v>PRODUCTION</v>
          </cell>
          <cell r="G604" t="str">
            <v>Couturière</v>
          </cell>
          <cell r="H604" t="str">
            <v>P7 AR</v>
          </cell>
          <cell r="I604" t="str">
            <v>FOUED HOMRANI</v>
          </cell>
          <cell r="J604" t="str">
            <v>A</v>
          </cell>
          <cell r="K604" t="str">
            <v>DIRECTS</v>
          </cell>
          <cell r="L604" t="str">
            <v>Variable cost at standard</v>
          </cell>
          <cell r="M604" t="str">
            <v>OUVRIERE SPECIALISE</v>
          </cell>
          <cell r="N604">
            <v>44361</v>
          </cell>
          <cell r="O604" t="str">
            <v/>
          </cell>
          <cell r="P604">
            <v>-371</v>
          </cell>
          <cell r="Q604">
            <v>45292</v>
          </cell>
          <cell r="R604" t="str">
            <v>CONFLIT AVEC CHEF</v>
          </cell>
          <cell r="T604" t="str">
            <v>CDD</v>
          </cell>
          <cell r="U604" t="str">
            <v>Contractuel</v>
          </cell>
          <cell r="V604">
            <v>45261</v>
          </cell>
          <cell r="W604">
            <v>45351</v>
          </cell>
          <cell r="Z604">
            <v>44361</v>
          </cell>
          <cell r="AA604">
            <v>6</v>
          </cell>
          <cell r="AB604">
            <v>2021</v>
          </cell>
          <cell r="AC604">
            <v>2025</v>
          </cell>
          <cell r="AD604">
            <v>3.7277777777777779</v>
          </cell>
          <cell r="AE604" t="str">
            <v>&lt; 4</v>
          </cell>
          <cell r="AF604">
            <v>28416</v>
          </cell>
          <cell r="AG604">
            <v>47.413698630136984</v>
          </cell>
          <cell r="AH604" t="str">
            <v>&gt;45&lt; 55</v>
          </cell>
          <cell r="AI604">
            <v>12490436</v>
          </cell>
          <cell r="AJ604" t="str">
            <v>03</v>
          </cell>
          <cell r="AK604" t="str">
            <v>04677897</v>
          </cell>
          <cell r="AL604">
            <v>39857</v>
          </cell>
          <cell r="AM604" t="str">
            <v>FEMME</v>
          </cell>
          <cell r="AN604" t="str">
            <v>Divorcée</v>
          </cell>
          <cell r="AO604">
            <v>3</v>
          </cell>
          <cell r="AQ604">
            <v>3</v>
          </cell>
          <cell r="AR604">
            <v>3</v>
          </cell>
          <cell r="AS604">
            <v>45456.75</v>
          </cell>
          <cell r="AT604" t="str">
            <v>Horaire</v>
          </cell>
          <cell r="AU604">
            <v>3.3159999999999998</v>
          </cell>
          <cell r="AV604" t="str">
            <v>17</v>
          </cell>
          <cell r="AW604">
            <v>53594</v>
          </cell>
          <cell r="AX604" t="str">
            <v>01723852113</v>
          </cell>
          <cell r="AY604" t="str">
            <v>84</v>
          </cell>
          <cell r="AZ604" t="str">
            <v>LA POSTE</v>
          </cell>
          <cell r="BA604" t="str">
            <v>17535940172385211384</v>
          </cell>
          <cell r="BB604">
            <v>20</v>
          </cell>
          <cell r="BC604" t="str">
            <v>14 RUE 4007 EZZOUHOUR</v>
          </cell>
          <cell r="BD604" t="str">
            <v>TUNIS</v>
          </cell>
          <cell r="BG604">
            <v>54720776</v>
          </cell>
          <cell r="BJ604" t="str">
            <v>EZZOUHOUR</v>
          </cell>
          <cell r="BK604" t="str">
            <v>A-P7 AR</v>
          </cell>
          <cell r="BL604" t="str">
            <v>1.1</v>
          </cell>
          <cell r="BN604" t="str">
            <v>17535940172385211384</v>
          </cell>
          <cell r="BO604" t="str">
            <v>ESSAOUDI LEILA</v>
          </cell>
          <cell r="BP604">
            <v>603</v>
          </cell>
          <cell r="BR604">
            <v>603</v>
          </cell>
          <cell r="BU604" t="str">
            <v>Non-Actif</v>
          </cell>
          <cell r="BV604" t="str">
            <v>520 A SA</v>
          </cell>
        </row>
        <row r="605">
          <cell r="B605">
            <v>604</v>
          </cell>
          <cell r="C605" t="str">
            <v>Mlle</v>
          </cell>
          <cell r="D605" t="str">
            <v>CHEBBI AMEL</v>
          </cell>
          <cell r="E605" t="str">
            <v>SAGE Tunisia</v>
          </cell>
          <cell r="F605" t="str">
            <v>QUALITE</v>
          </cell>
          <cell r="G605" t="str">
            <v>Fire W</v>
          </cell>
          <cell r="H605" t="str">
            <v>Skoda</v>
          </cell>
          <cell r="I605" t="str">
            <v>Fakhri</v>
          </cell>
          <cell r="J605" t="str">
            <v>B</v>
          </cell>
          <cell r="K605" t="str">
            <v>INDIRECTS</v>
          </cell>
          <cell r="L605" t="str">
            <v>Variable cost at standard</v>
          </cell>
          <cell r="M605" t="str">
            <v>Contrôleur Qualité</v>
          </cell>
          <cell r="N605">
            <v>44362</v>
          </cell>
          <cell r="O605" t="str">
            <v/>
          </cell>
          <cell r="P605">
            <v>55</v>
          </cell>
          <cell r="T605" t="str">
            <v>CDD</v>
          </cell>
          <cell r="U605" t="str">
            <v>Contractuel</v>
          </cell>
          <cell r="V605">
            <v>45689</v>
          </cell>
          <cell r="W605">
            <v>45777</v>
          </cell>
          <cell r="X605">
            <v>44362</v>
          </cell>
          <cell r="Y605">
            <v>44726</v>
          </cell>
          <cell r="AA605">
            <v>6</v>
          </cell>
          <cell r="AB605">
            <v>2021</v>
          </cell>
          <cell r="AC605">
            <v>2025</v>
          </cell>
          <cell r="AD605">
            <v>3.7250000000000001</v>
          </cell>
          <cell r="AE605" t="str">
            <v>&lt; 4</v>
          </cell>
          <cell r="AF605">
            <v>33278</v>
          </cell>
          <cell r="AG605">
            <v>34.093150684931508</v>
          </cell>
          <cell r="AH605" t="str">
            <v>&gt;25&lt; 35</v>
          </cell>
          <cell r="AI605">
            <v>16997950</v>
          </cell>
          <cell r="AJ605" t="str">
            <v>09</v>
          </cell>
          <cell r="AK605" t="str">
            <v>09175636</v>
          </cell>
          <cell r="AL605">
            <v>39755</v>
          </cell>
          <cell r="AM605" t="str">
            <v>FEMME</v>
          </cell>
          <cell r="AN605" t="str">
            <v>Célibataire</v>
          </cell>
          <cell r="AQ605">
            <v>3</v>
          </cell>
          <cell r="AR605">
            <v>3</v>
          </cell>
          <cell r="AS605">
            <v>45457.75</v>
          </cell>
          <cell r="AT605" t="str">
            <v>Horaire</v>
          </cell>
          <cell r="AU605">
            <v>3.3159999999999998</v>
          </cell>
          <cell r="AV605" t="str">
            <v>17</v>
          </cell>
          <cell r="AW605" t="str">
            <v>00100</v>
          </cell>
          <cell r="AX605" t="str">
            <v>00003035489</v>
          </cell>
          <cell r="AY605" t="str">
            <v>81</v>
          </cell>
          <cell r="AZ605" t="str">
            <v>LA POSTE</v>
          </cell>
          <cell r="BA605" t="str">
            <v>17001000000303548981</v>
          </cell>
          <cell r="BB605">
            <v>20</v>
          </cell>
          <cell r="BC605" t="str">
            <v>9 RUE YAHYA SLIMENI SANHEJA</v>
          </cell>
          <cell r="BD605" t="str">
            <v>OUED ELLIL</v>
          </cell>
          <cell r="BF605">
            <v>45176</v>
          </cell>
          <cell r="BG605">
            <v>25111260</v>
          </cell>
          <cell r="BH605">
            <v>22336929</v>
          </cell>
          <cell r="BJ605" t="str">
            <v>SANHEJA</v>
          </cell>
          <cell r="BK605" t="str">
            <v>B-Skoda</v>
          </cell>
          <cell r="BL605" t="str">
            <v>1.3</v>
          </cell>
          <cell r="BN605" t="str">
            <v>17001000000303548981</v>
          </cell>
          <cell r="BO605" t="str">
            <v>CHEBBI AMEL</v>
          </cell>
          <cell r="BP605">
            <v>604</v>
          </cell>
          <cell r="BR605">
            <v>604</v>
          </cell>
          <cell r="BT605">
            <v>725</v>
          </cell>
          <cell r="BU605" t="str">
            <v>si</v>
          </cell>
          <cell r="BV605" t="str">
            <v>139 A CA</v>
          </cell>
        </row>
        <row r="606">
          <cell r="B606">
            <v>605</v>
          </cell>
          <cell r="C606" t="str">
            <v>Monsieur</v>
          </cell>
          <cell r="D606" t="str">
            <v>JARARI KHALIL</v>
          </cell>
          <cell r="E606" t="str">
            <v>SAGE Tunisia</v>
          </cell>
          <cell r="F606" t="str">
            <v>COUPE</v>
          </cell>
          <cell r="G606" t="str">
            <v>Coupeur</v>
          </cell>
          <cell r="H606" t="str">
            <v>coupe</v>
          </cell>
          <cell r="I606" t="str">
            <v>HAITHEM SLAMA</v>
          </cell>
          <cell r="K606" t="str">
            <v>DIRECTS</v>
          </cell>
          <cell r="L606" t="str">
            <v>Variable cost at standard</v>
          </cell>
          <cell r="M606" t="str">
            <v>OUVRIER COUPE</v>
          </cell>
          <cell r="N606">
            <v>44362</v>
          </cell>
          <cell r="O606" t="str">
            <v/>
          </cell>
          <cell r="P606">
            <v>-400</v>
          </cell>
          <cell r="Q606">
            <v>45322</v>
          </cell>
          <cell r="R606" t="str">
            <v>fin de contrat</v>
          </cell>
          <cell r="T606" t="str">
            <v>CDD</v>
          </cell>
          <cell r="U606" t="str">
            <v>Contractuel</v>
          </cell>
          <cell r="V606">
            <v>45261</v>
          </cell>
          <cell r="W606">
            <v>45322</v>
          </cell>
          <cell r="X606">
            <v>44361</v>
          </cell>
          <cell r="Y606">
            <v>44725</v>
          </cell>
          <cell r="AA606">
            <v>6</v>
          </cell>
          <cell r="AB606">
            <v>2021</v>
          </cell>
          <cell r="AC606">
            <v>2025</v>
          </cell>
          <cell r="AD606">
            <v>3.7250000000000001</v>
          </cell>
          <cell r="AE606" t="str">
            <v>&lt; 4</v>
          </cell>
          <cell r="AF606">
            <v>36445</v>
          </cell>
          <cell r="AG606">
            <v>25.416438356164385</v>
          </cell>
          <cell r="AH606" t="str">
            <v>&gt;25&lt; 35</v>
          </cell>
          <cell r="AI606">
            <v>17409090</v>
          </cell>
          <cell r="AJ606" t="str">
            <v>05</v>
          </cell>
          <cell r="AK606">
            <v>14360568</v>
          </cell>
          <cell r="AL606">
            <v>43169</v>
          </cell>
          <cell r="AM606" t="str">
            <v>HOMME</v>
          </cell>
          <cell r="AN606" t="str">
            <v>Célibataire</v>
          </cell>
          <cell r="AQ606">
            <v>3</v>
          </cell>
          <cell r="AR606">
            <v>3</v>
          </cell>
          <cell r="AS606">
            <v>45457.75</v>
          </cell>
          <cell r="AT606" t="str">
            <v>Horaire</v>
          </cell>
          <cell r="AU606">
            <v>3.3159999999999998</v>
          </cell>
          <cell r="AV606" t="str">
            <v>17</v>
          </cell>
          <cell r="AW606" t="str">
            <v>00100</v>
          </cell>
          <cell r="AX606" t="str">
            <v>00002933760</v>
          </cell>
          <cell r="AY606" t="str">
            <v>09</v>
          </cell>
          <cell r="AZ606" t="str">
            <v>LA POSTE</v>
          </cell>
          <cell r="BA606" t="str">
            <v>17001000000293376009</v>
          </cell>
          <cell r="BB606">
            <v>20</v>
          </cell>
          <cell r="BC606" t="str">
            <v>4 RUE EL WARCHET MORNAGUIA</v>
          </cell>
          <cell r="BD606" t="str">
            <v>MANOUBA</v>
          </cell>
          <cell r="BE606">
            <v>1110</v>
          </cell>
          <cell r="BG606">
            <v>51975815</v>
          </cell>
          <cell r="BH606">
            <v>28890989</v>
          </cell>
          <cell r="BJ606" t="str">
            <v>MORNAGUIA</v>
          </cell>
          <cell r="BK606" t="str">
            <v>-coupe</v>
          </cell>
          <cell r="BL606" t="str">
            <v>1.2</v>
          </cell>
          <cell r="BN606" t="str">
            <v>17001000000293376009</v>
          </cell>
          <cell r="BO606" t="str">
            <v>JARARI KHALIL</v>
          </cell>
          <cell r="BP606">
            <v>605</v>
          </cell>
          <cell r="BR606">
            <v>605</v>
          </cell>
          <cell r="BS606" t="str">
            <v>date de confirmation 21-02-23</v>
          </cell>
          <cell r="BU606" t="str">
            <v>Non-Actif</v>
          </cell>
          <cell r="BV606" t="str">
            <v>coupe</v>
          </cell>
        </row>
        <row r="607">
          <cell r="B607">
            <v>606</v>
          </cell>
          <cell r="C607" t="str">
            <v>Monsieur</v>
          </cell>
          <cell r="D607" t="str">
            <v>YAHYAOUI HAITHEM</v>
          </cell>
          <cell r="E607" t="str">
            <v>SAGE Tunisia</v>
          </cell>
          <cell r="F607" t="str">
            <v>COUPE</v>
          </cell>
          <cell r="G607" t="str">
            <v>Coupeur</v>
          </cell>
          <cell r="K607" t="str">
            <v>DIRECTS</v>
          </cell>
          <cell r="L607" t="str">
            <v>Variable cost at standard</v>
          </cell>
          <cell r="M607" t="str">
            <v>OUVRIER COUPE</v>
          </cell>
          <cell r="N607">
            <v>44364</v>
          </cell>
          <cell r="O607" t="str">
            <v/>
          </cell>
          <cell r="P607" t="str">
            <v/>
          </cell>
          <cell r="Q607">
            <v>44438</v>
          </cell>
          <cell r="R607" t="str">
            <v xml:space="preserve">abandon de poste </v>
          </cell>
          <cell r="T607" t="str">
            <v>CIVP</v>
          </cell>
          <cell r="U607" t="str">
            <v>Contractuel</v>
          </cell>
          <cell r="X607">
            <v>44364</v>
          </cell>
          <cell r="Y607">
            <v>44682</v>
          </cell>
          <cell r="AA607">
            <v>6</v>
          </cell>
          <cell r="AB607">
            <v>2021</v>
          </cell>
          <cell r="AC607">
            <v>2025</v>
          </cell>
          <cell r="AD607">
            <v>3.7194444444444446</v>
          </cell>
          <cell r="AE607" t="str">
            <v>&lt; 4</v>
          </cell>
          <cell r="AF607">
            <v>35768</v>
          </cell>
          <cell r="AG607">
            <v>27.271232876712329</v>
          </cell>
          <cell r="AH607" t="str">
            <v>&gt;25&lt; 35</v>
          </cell>
          <cell r="AK607">
            <v>11657883</v>
          </cell>
          <cell r="AL607">
            <v>42702</v>
          </cell>
          <cell r="AM607" t="str">
            <v>HOMME</v>
          </cell>
          <cell r="AN607" t="str">
            <v>Célibataire</v>
          </cell>
          <cell r="AQ607">
            <v>3</v>
          </cell>
          <cell r="AR607">
            <v>1</v>
          </cell>
          <cell r="AS607">
            <v>44729.25</v>
          </cell>
          <cell r="AT607" t="str">
            <v>Horaire</v>
          </cell>
          <cell r="AU607">
            <v>2.1629999999999998</v>
          </cell>
          <cell r="AV607" t="str">
            <v>07</v>
          </cell>
          <cell r="AW607" t="str">
            <v>04301</v>
          </cell>
          <cell r="AX607" t="str">
            <v>01121621339</v>
          </cell>
          <cell r="AY607">
            <v>69</v>
          </cell>
          <cell r="AZ607" t="str">
            <v>AMEN BANK</v>
          </cell>
          <cell r="BA607" t="str">
            <v>07043010112162133969</v>
          </cell>
          <cell r="BB607">
            <v>20</v>
          </cell>
          <cell r="BC607" t="str">
            <v>6 RUE IBN BADISS CITE MESTIRI</v>
          </cell>
          <cell r="BD607" t="str">
            <v>SIDI HASSINE</v>
          </cell>
          <cell r="BG607">
            <v>23056052</v>
          </cell>
          <cell r="BH607">
            <v>23249549</v>
          </cell>
          <cell r="BJ607" t="str">
            <v>SIDI HASSINE</v>
          </cell>
          <cell r="BK607" t="str">
            <v>-</v>
          </cell>
          <cell r="BN607" t="str">
            <v>07043010112162133969</v>
          </cell>
          <cell r="BO607" t="str">
            <v>YAHYAOUI HAITHEM</v>
          </cell>
          <cell r="BP607">
            <v>606</v>
          </cell>
          <cell r="BU607" t="str">
            <v>Non-Actif</v>
          </cell>
        </row>
        <row r="608">
          <cell r="B608">
            <v>607</v>
          </cell>
          <cell r="C608" t="str">
            <v>Monsieur</v>
          </cell>
          <cell r="D608" t="str">
            <v>BOUANI KHALIL</v>
          </cell>
          <cell r="E608" t="str">
            <v>SAGE Tunisia</v>
          </cell>
          <cell r="F608" t="str">
            <v>COUPE</v>
          </cell>
          <cell r="G608" t="str">
            <v>Coupeur</v>
          </cell>
          <cell r="H608" t="str">
            <v>coupe</v>
          </cell>
          <cell r="I608" t="str">
            <v>HAITHEM SLAMA</v>
          </cell>
          <cell r="K608" t="str">
            <v>DIRECTS</v>
          </cell>
          <cell r="L608" t="str">
            <v>Variable cost at standard</v>
          </cell>
          <cell r="M608" t="str">
            <v>OUVRIER COUPE</v>
          </cell>
          <cell r="N608">
            <v>44379</v>
          </cell>
          <cell r="O608" t="str">
            <v/>
          </cell>
          <cell r="P608">
            <v>-400</v>
          </cell>
          <cell r="Q608">
            <v>45322</v>
          </cell>
          <cell r="R608" t="str">
            <v>fin de contrat</v>
          </cell>
          <cell r="T608" t="str">
            <v>CDD</v>
          </cell>
          <cell r="U608" t="str">
            <v>Contractuel</v>
          </cell>
          <cell r="V608">
            <v>45292</v>
          </cell>
          <cell r="W608">
            <v>45322</v>
          </cell>
          <cell r="X608">
            <v>44378</v>
          </cell>
          <cell r="Y608">
            <v>44742</v>
          </cell>
          <cell r="AA608">
            <v>7</v>
          </cell>
          <cell r="AB608">
            <v>2021</v>
          </cell>
          <cell r="AC608">
            <v>2025</v>
          </cell>
          <cell r="AD608">
            <v>3.6777777777777776</v>
          </cell>
          <cell r="AE608" t="str">
            <v>&lt; 4</v>
          </cell>
          <cell r="AF608">
            <v>35108</v>
          </cell>
          <cell r="AG608">
            <v>29.079452054794519</v>
          </cell>
          <cell r="AH608" t="str">
            <v>&gt;25&lt; 35</v>
          </cell>
          <cell r="AI608">
            <v>17301277</v>
          </cell>
          <cell r="AJ608" t="str">
            <v>09</v>
          </cell>
          <cell r="AK608" t="str">
            <v>09199633</v>
          </cell>
          <cell r="AL608">
            <v>43573</v>
          </cell>
          <cell r="AM608" t="str">
            <v>HOMME</v>
          </cell>
          <cell r="AN608" t="str">
            <v>Célibataire</v>
          </cell>
          <cell r="AQ608">
            <v>3</v>
          </cell>
          <cell r="AR608">
            <v>3</v>
          </cell>
          <cell r="AS608">
            <v>45474.75</v>
          </cell>
          <cell r="AT608" t="str">
            <v>Horaire</v>
          </cell>
          <cell r="AU608">
            <v>3.3159999999999998</v>
          </cell>
          <cell r="AV608" t="str">
            <v>08</v>
          </cell>
          <cell r="AW608" t="str">
            <v>10300</v>
          </cell>
          <cell r="AX608" t="str">
            <v>07240120512</v>
          </cell>
          <cell r="AY608" t="str">
            <v>90</v>
          </cell>
          <cell r="AZ608" t="str">
            <v>BIAT</v>
          </cell>
          <cell r="BA608" t="str">
            <v>08103000724012051290</v>
          </cell>
          <cell r="BB608">
            <v>20</v>
          </cell>
          <cell r="BC608" t="str">
            <v>73 RUE EL OUALID BEN OKBA DAOUAR HICHER</v>
          </cell>
          <cell r="BD608" t="str">
            <v>MANOUBA</v>
          </cell>
          <cell r="BF608">
            <v>45230</v>
          </cell>
          <cell r="BG608">
            <v>55580065</v>
          </cell>
          <cell r="BH608">
            <v>29486955</v>
          </cell>
          <cell r="BJ608" t="str">
            <v>TERMUNIS 56</v>
          </cell>
          <cell r="BK608" t="str">
            <v>-coupe</v>
          </cell>
          <cell r="BL608" t="str">
            <v>1.2</v>
          </cell>
          <cell r="BN608" t="str">
            <v>08103000724012051290</v>
          </cell>
          <cell r="BO608" t="str">
            <v>BOUANI KHALIL</v>
          </cell>
          <cell r="BP608">
            <v>607</v>
          </cell>
          <cell r="BR608">
            <v>607</v>
          </cell>
          <cell r="BU608" t="str">
            <v>Non-Actif</v>
          </cell>
          <cell r="BV608" t="str">
            <v>coupe</v>
          </cell>
        </row>
        <row r="609">
          <cell r="B609">
            <v>608</v>
          </cell>
          <cell r="C609" t="str">
            <v>Monsieur</v>
          </cell>
          <cell r="D609" t="str">
            <v>BEJAOUI ADEL</v>
          </cell>
          <cell r="E609" t="str">
            <v>SAGE Tunisia</v>
          </cell>
          <cell r="F609" t="str">
            <v>QUALITE</v>
          </cell>
          <cell r="G609" t="str">
            <v>Contrôle Qualité</v>
          </cell>
          <cell r="K609" t="str">
            <v>INDIRECTS</v>
          </cell>
          <cell r="L609" t="str">
            <v>Variable cost at standard</v>
          </cell>
          <cell r="M609" t="str">
            <v>Contrôleur Qualité</v>
          </cell>
          <cell r="N609">
            <v>44364</v>
          </cell>
          <cell r="O609" t="str">
            <v/>
          </cell>
          <cell r="P609" t="str">
            <v/>
          </cell>
          <cell r="Q609">
            <v>44386</v>
          </cell>
          <cell r="R609" t="str">
            <v xml:space="preserve">abandon de poste </v>
          </cell>
          <cell r="T609" t="str">
            <v>CIVP</v>
          </cell>
          <cell r="U609" t="str">
            <v>Contractuel</v>
          </cell>
          <cell r="X609">
            <v>44364</v>
          </cell>
          <cell r="Y609">
            <v>44721</v>
          </cell>
          <cell r="AA609">
            <v>6</v>
          </cell>
          <cell r="AB609">
            <v>2021</v>
          </cell>
          <cell r="AC609">
            <v>2025</v>
          </cell>
          <cell r="AD609">
            <v>3.7194444444444446</v>
          </cell>
          <cell r="AE609" t="str">
            <v>&lt; 4</v>
          </cell>
          <cell r="AF609">
            <v>33759</v>
          </cell>
          <cell r="AG609">
            <v>32.775342465753425</v>
          </cell>
          <cell r="AH609" t="str">
            <v>&gt;25&lt; 35</v>
          </cell>
          <cell r="AK609" t="str">
            <v>04830970</v>
          </cell>
          <cell r="AL609">
            <v>40177</v>
          </cell>
          <cell r="AM609" t="str">
            <v>HOMME</v>
          </cell>
          <cell r="AN609" t="str">
            <v>Célibataire</v>
          </cell>
          <cell r="AQ609">
            <v>3</v>
          </cell>
          <cell r="AR609">
            <v>1</v>
          </cell>
          <cell r="AS609">
            <v>44729.25</v>
          </cell>
          <cell r="AT609" t="str">
            <v>Horaire</v>
          </cell>
          <cell r="AU609">
            <v>2.1629999999999998</v>
          </cell>
          <cell r="AV609">
            <v>17</v>
          </cell>
          <cell r="AW609" t="str">
            <v>00100</v>
          </cell>
          <cell r="AX609" t="str">
            <v>00002846591</v>
          </cell>
          <cell r="AY609" t="str">
            <v>04</v>
          </cell>
          <cell r="AZ609" t="str">
            <v>LA POSTE</v>
          </cell>
          <cell r="BA609" t="str">
            <v>17001000000284659104</v>
          </cell>
          <cell r="BB609">
            <v>20</v>
          </cell>
          <cell r="BC609" t="str">
            <v>13 RUE 42355 AGBA</v>
          </cell>
          <cell r="BD609" t="str">
            <v>TUNIS</v>
          </cell>
          <cell r="BG609">
            <v>55916231</v>
          </cell>
          <cell r="BH609">
            <v>28782636</v>
          </cell>
          <cell r="BJ609" t="str">
            <v>EL AGBA</v>
          </cell>
          <cell r="BK609" t="str">
            <v>-</v>
          </cell>
          <cell r="BN609" t="str">
            <v>17001000000284659104</v>
          </cell>
          <cell r="BO609" t="str">
            <v>BEJAOUI ADEL</v>
          </cell>
          <cell r="BP609">
            <v>608</v>
          </cell>
          <cell r="BU609" t="str">
            <v>Non-Actif</v>
          </cell>
        </row>
        <row r="610">
          <cell r="B610">
            <v>609</v>
          </cell>
          <cell r="C610" t="str">
            <v>Mlle</v>
          </cell>
          <cell r="D610" t="str">
            <v>ZAGHDOUDI AMINA</v>
          </cell>
          <cell r="E610" t="str">
            <v>SAGE Tunisia</v>
          </cell>
          <cell r="F610" t="str">
            <v>PRODUCTION</v>
          </cell>
          <cell r="G610" t="str">
            <v>Contrôle Qualité</v>
          </cell>
          <cell r="H610" t="str">
            <v>JFU</v>
          </cell>
          <cell r="I610" t="str">
            <v>Mabrourk Ben Moussa</v>
          </cell>
          <cell r="J610" t="str">
            <v>A</v>
          </cell>
          <cell r="K610" t="str">
            <v>INDIRECTS</v>
          </cell>
          <cell r="L610" t="str">
            <v>Variable cost at standard</v>
          </cell>
          <cell r="M610" t="str">
            <v>Contrôleur Qualité</v>
          </cell>
          <cell r="N610">
            <v>44365</v>
          </cell>
          <cell r="O610" t="str">
            <v/>
          </cell>
          <cell r="P610">
            <v>-6</v>
          </cell>
          <cell r="T610" t="str">
            <v>CDD</v>
          </cell>
          <cell r="U610" t="str">
            <v>Contractuel</v>
          </cell>
          <cell r="V610">
            <v>45689</v>
          </cell>
          <cell r="W610">
            <v>45716</v>
          </cell>
          <cell r="X610">
            <v>44378</v>
          </cell>
          <cell r="Y610">
            <v>44742</v>
          </cell>
          <cell r="AA610">
            <v>6</v>
          </cell>
          <cell r="AB610">
            <v>2021</v>
          </cell>
          <cell r="AC610">
            <v>2025</v>
          </cell>
          <cell r="AD610">
            <v>3.7166666666666668</v>
          </cell>
          <cell r="AE610" t="str">
            <v>&lt; 4</v>
          </cell>
          <cell r="AF610">
            <v>34677</v>
          </cell>
          <cell r="AG610">
            <v>30.260273972602739</v>
          </cell>
          <cell r="AH610" t="str">
            <v>&gt;25&lt; 35</v>
          </cell>
          <cell r="AI610">
            <v>17071229</v>
          </cell>
          <cell r="AJ610" t="str">
            <v>07</v>
          </cell>
          <cell r="AK610">
            <v>13000853</v>
          </cell>
          <cell r="AL610">
            <v>41169</v>
          </cell>
          <cell r="AM610" t="str">
            <v>FEMME</v>
          </cell>
          <cell r="AN610" t="str">
            <v>Célibataire</v>
          </cell>
          <cell r="AQ610">
            <v>3</v>
          </cell>
          <cell r="AR610">
            <v>3</v>
          </cell>
          <cell r="AS610">
            <v>45460.75</v>
          </cell>
          <cell r="AT610" t="str">
            <v>Horaire</v>
          </cell>
          <cell r="AU610">
            <v>3.3159999999999998</v>
          </cell>
          <cell r="AV610" t="str">
            <v>04</v>
          </cell>
          <cell r="AW610" t="str">
            <v>00400</v>
          </cell>
          <cell r="AX610" t="str">
            <v>50074113689</v>
          </cell>
          <cell r="AY610" t="str">
            <v>92</v>
          </cell>
          <cell r="AZ610" t="str">
            <v>ATTIJARI BANK</v>
          </cell>
          <cell r="BA610" t="str">
            <v>04004005007411368992</v>
          </cell>
          <cell r="BB610">
            <v>20</v>
          </cell>
          <cell r="BC610" t="str">
            <v>9 RUE 42021 CITE ESSALAMA ZAHROUNI</v>
          </cell>
          <cell r="BD610" t="str">
            <v>TUNIS</v>
          </cell>
          <cell r="BG610">
            <v>56278733</v>
          </cell>
          <cell r="BH610">
            <v>51281884</v>
          </cell>
          <cell r="BJ610" t="str">
            <v>OUED GUERIANA AGBA</v>
          </cell>
          <cell r="BK610" t="str">
            <v>A-JFU</v>
          </cell>
          <cell r="BL610" t="str">
            <v>1.3</v>
          </cell>
          <cell r="BN610" t="str">
            <v>04004005007411368992</v>
          </cell>
          <cell r="BO610" t="str">
            <v>ZAGHDOUDI AMINA</v>
          </cell>
          <cell r="BP610">
            <v>609</v>
          </cell>
          <cell r="BR610">
            <v>609</v>
          </cell>
          <cell r="BT610">
            <v>849</v>
          </cell>
          <cell r="BU610" t="str">
            <v>si</v>
          </cell>
          <cell r="BV610" t="str">
            <v>560 A SP</v>
          </cell>
        </row>
        <row r="611">
          <cell r="B611">
            <v>610</v>
          </cell>
          <cell r="C611" t="str">
            <v>Mlle</v>
          </cell>
          <cell r="D611" t="str">
            <v>MEZNI HEND</v>
          </cell>
          <cell r="E611" t="str">
            <v>SAGE Tunisia</v>
          </cell>
          <cell r="F611" t="str">
            <v>QUALITE</v>
          </cell>
          <cell r="G611" t="str">
            <v>Contrôle Qualité</v>
          </cell>
          <cell r="K611" t="str">
            <v>INDIRECTS</v>
          </cell>
          <cell r="L611" t="str">
            <v>Variable cost at standard</v>
          </cell>
          <cell r="M611" t="str">
            <v>Contrôleur Qualité</v>
          </cell>
          <cell r="N611">
            <v>44365</v>
          </cell>
          <cell r="O611" t="str">
            <v/>
          </cell>
          <cell r="P611" t="str">
            <v/>
          </cell>
          <cell r="Q611">
            <v>44440</v>
          </cell>
          <cell r="R611" t="str">
            <v>MALADIE</v>
          </cell>
          <cell r="T611" t="str">
            <v>CIVP</v>
          </cell>
          <cell r="U611" t="str">
            <v>Contractuel</v>
          </cell>
          <cell r="X611">
            <v>44378</v>
          </cell>
          <cell r="Y611">
            <v>44742</v>
          </cell>
          <cell r="AA611">
            <v>6</v>
          </cell>
          <cell r="AB611">
            <v>2021</v>
          </cell>
          <cell r="AC611">
            <v>2025</v>
          </cell>
          <cell r="AD611">
            <v>3.7166666666666668</v>
          </cell>
          <cell r="AE611" t="str">
            <v>&lt; 4</v>
          </cell>
          <cell r="AF611">
            <v>35687</v>
          </cell>
          <cell r="AG611">
            <v>27.493150684931507</v>
          </cell>
          <cell r="AH611" t="str">
            <v>&gt;25&lt; 35</v>
          </cell>
          <cell r="AK611" t="str">
            <v>07997200</v>
          </cell>
          <cell r="AL611">
            <v>43091</v>
          </cell>
          <cell r="AM611" t="str">
            <v>FEMME</v>
          </cell>
          <cell r="AN611" t="str">
            <v>Célibataire</v>
          </cell>
          <cell r="AQ611">
            <v>3</v>
          </cell>
          <cell r="AR611">
            <v>1</v>
          </cell>
          <cell r="AS611">
            <v>44730.25</v>
          </cell>
          <cell r="AT611" t="str">
            <v>Horaire</v>
          </cell>
          <cell r="AU611">
            <v>2.1629999999999998</v>
          </cell>
          <cell r="AV611" t="str">
            <v>04</v>
          </cell>
          <cell r="AW611" t="str">
            <v>00400</v>
          </cell>
          <cell r="AX611" t="str">
            <v>50074113341</v>
          </cell>
          <cell r="AY611">
            <v>69</v>
          </cell>
          <cell r="AZ611" t="str">
            <v>ATTIJARI BANK</v>
          </cell>
          <cell r="BA611" t="str">
            <v>04004005007411334169</v>
          </cell>
          <cell r="BB611">
            <v>20</v>
          </cell>
          <cell r="BC611" t="str">
            <v>162 RUE EL AFGHANI KHAZNADAR</v>
          </cell>
          <cell r="BD611" t="str">
            <v>TUNIS</v>
          </cell>
          <cell r="BF611" t="str">
            <v>OK-21</v>
          </cell>
          <cell r="BG611">
            <v>51284007</v>
          </cell>
          <cell r="BH611">
            <v>27001444</v>
          </cell>
          <cell r="BJ611" t="str">
            <v>DENDEN</v>
          </cell>
          <cell r="BK611" t="str">
            <v>-</v>
          </cell>
          <cell r="BN611" t="str">
            <v>04004005007411334169</v>
          </cell>
          <cell r="BO611" t="str">
            <v>MEZNI HEND</v>
          </cell>
          <cell r="BP611">
            <v>610</v>
          </cell>
          <cell r="BU611" t="str">
            <v>Non-Actif</v>
          </cell>
        </row>
        <row r="612">
          <cell r="B612">
            <v>611</v>
          </cell>
          <cell r="C612" t="str">
            <v>Madame</v>
          </cell>
          <cell r="D612" t="str">
            <v>ZAHMOUL SANA</v>
          </cell>
          <cell r="E612" t="str">
            <v>SAGE Tunisia</v>
          </cell>
          <cell r="F612" t="str">
            <v>PRODUCTION</v>
          </cell>
          <cell r="G612" t="str">
            <v>Couturière</v>
          </cell>
          <cell r="H612" t="str">
            <v>P6 AV</v>
          </cell>
          <cell r="I612" t="str">
            <v>Issam Ouni</v>
          </cell>
          <cell r="J612" t="str">
            <v>B</v>
          </cell>
          <cell r="K612" t="str">
            <v>DIRECTS</v>
          </cell>
          <cell r="L612" t="str">
            <v>Variable cost at standard</v>
          </cell>
          <cell r="M612" t="str">
            <v>OUVRIERE SPECIALISE</v>
          </cell>
          <cell r="N612">
            <v>44368</v>
          </cell>
          <cell r="O612" t="str">
            <v/>
          </cell>
          <cell r="P612">
            <v>-6</v>
          </cell>
          <cell r="T612" t="str">
            <v>CDD</v>
          </cell>
          <cell r="U612" t="str">
            <v>Contractuel</v>
          </cell>
          <cell r="V612">
            <v>45689</v>
          </cell>
          <cell r="W612">
            <v>45716</v>
          </cell>
          <cell r="Z612">
            <v>44368</v>
          </cell>
          <cell r="AA612">
            <v>6</v>
          </cell>
          <cell r="AB612">
            <v>2021</v>
          </cell>
          <cell r="AC612">
            <v>2025</v>
          </cell>
          <cell r="AD612">
            <v>3.7083333333333335</v>
          </cell>
          <cell r="AE612" t="str">
            <v>&lt; 4</v>
          </cell>
          <cell r="AF612">
            <v>32115</v>
          </cell>
          <cell r="AG612">
            <v>37.279452054794518</v>
          </cell>
          <cell r="AH612" t="str">
            <v>&gt;35&lt; 45</v>
          </cell>
          <cell r="AI612">
            <v>12985680</v>
          </cell>
          <cell r="AJ612" t="str">
            <v>05</v>
          </cell>
          <cell r="AK612" t="str">
            <v>07159786</v>
          </cell>
          <cell r="AL612">
            <v>43340</v>
          </cell>
          <cell r="AM612" t="str">
            <v>FEMME</v>
          </cell>
          <cell r="AN612" t="str">
            <v>Marié(e)</v>
          </cell>
          <cell r="AO612">
            <v>2</v>
          </cell>
          <cell r="AQ612">
            <v>3</v>
          </cell>
          <cell r="AR612">
            <v>3</v>
          </cell>
          <cell r="AS612">
            <v>45463.75</v>
          </cell>
          <cell r="AT612" t="str">
            <v>Horaire</v>
          </cell>
          <cell r="AU612">
            <v>3.3159999999999998</v>
          </cell>
          <cell r="AV612" t="str">
            <v>17</v>
          </cell>
          <cell r="AW612" t="str">
            <v>53594</v>
          </cell>
          <cell r="AX612" t="str">
            <v>01735800993</v>
          </cell>
          <cell r="AY612" t="str">
            <v>85</v>
          </cell>
          <cell r="AZ612" t="str">
            <v>LA POSTE</v>
          </cell>
          <cell r="BA612" t="str">
            <v>17535940173580099385</v>
          </cell>
          <cell r="BB612">
            <v>20</v>
          </cell>
          <cell r="BC612" t="str">
            <v>RUE 14 JANVIER CITE EL BASMA</v>
          </cell>
          <cell r="BD612" t="str">
            <v>NAASSEN</v>
          </cell>
          <cell r="BG612">
            <v>22739595</v>
          </cell>
          <cell r="BH612">
            <v>20260864</v>
          </cell>
          <cell r="BJ612" t="str">
            <v>NAASSEN</v>
          </cell>
          <cell r="BK612" t="str">
            <v>B-P6 AV</v>
          </cell>
          <cell r="BL612" t="str">
            <v>1.1</v>
          </cell>
          <cell r="BN612" t="str">
            <v>17535940173580099385</v>
          </cell>
          <cell r="BO612" t="str">
            <v>ZAHMOUL SANA</v>
          </cell>
          <cell r="BP612">
            <v>611</v>
          </cell>
          <cell r="BR612">
            <v>611</v>
          </cell>
          <cell r="BT612">
            <v>90</v>
          </cell>
          <cell r="BU612" t="str">
            <v>si</v>
          </cell>
          <cell r="BV612" t="str">
            <v>P6 AV B CA</v>
          </cell>
        </row>
        <row r="613">
          <cell r="B613">
            <v>612</v>
          </cell>
          <cell r="C613" t="str">
            <v>Madame</v>
          </cell>
          <cell r="D613" t="str">
            <v>RIAHI SAADIA</v>
          </cell>
          <cell r="E613" t="str">
            <v>SAGE Tunisia</v>
          </cell>
          <cell r="F613" t="str">
            <v>PRODUCTION</v>
          </cell>
          <cell r="G613" t="str">
            <v>Couturière</v>
          </cell>
          <cell r="H613" t="str">
            <v>P6 AV</v>
          </cell>
          <cell r="I613" t="str">
            <v>Issam Ouni</v>
          </cell>
          <cell r="J613" t="str">
            <v>B</v>
          </cell>
          <cell r="K613" t="str">
            <v>DIRECTS</v>
          </cell>
          <cell r="L613" t="str">
            <v>Variable cost at standard</v>
          </cell>
          <cell r="M613" t="str">
            <v>OUVRIERE SPECIALISE</v>
          </cell>
          <cell r="N613">
            <v>44368</v>
          </cell>
          <cell r="O613" t="str">
            <v/>
          </cell>
          <cell r="P613">
            <v>-6</v>
          </cell>
          <cell r="T613" t="str">
            <v>CDD</v>
          </cell>
          <cell r="U613" t="str">
            <v>Contractuel</v>
          </cell>
          <cell r="V613">
            <v>45689</v>
          </cell>
          <cell r="W613">
            <v>45716</v>
          </cell>
          <cell r="Z613">
            <v>44368</v>
          </cell>
          <cell r="AA613">
            <v>6</v>
          </cell>
          <cell r="AB613">
            <v>2021</v>
          </cell>
          <cell r="AC613">
            <v>2025</v>
          </cell>
          <cell r="AD613">
            <v>3.7083333333333335</v>
          </cell>
          <cell r="AE613" t="str">
            <v>&lt; 4</v>
          </cell>
          <cell r="AF613">
            <v>30845</v>
          </cell>
          <cell r="AG613">
            <v>40.758904109589039</v>
          </cell>
          <cell r="AH613" t="str">
            <v>&gt;35&lt; 45</v>
          </cell>
          <cell r="AI613">
            <v>16549614</v>
          </cell>
          <cell r="AJ613" t="str">
            <v>06</v>
          </cell>
          <cell r="AK613" t="str">
            <v>08536308</v>
          </cell>
          <cell r="AL613">
            <v>39935</v>
          </cell>
          <cell r="AM613" t="str">
            <v>FEMME</v>
          </cell>
          <cell r="AN613" t="str">
            <v>Marié(e)</v>
          </cell>
          <cell r="AO613">
            <v>2</v>
          </cell>
          <cell r="AQ613">
            <v>3</v>
          </cell>
          <cell r="AR613">
            <v>3</v>
          </cell>
          <cell r="AS613">
            <v>45463.75</v>
          </cell>
          <cell r="AT613" t="str">
            <v>Horaire</v>
          </cell>
          <cell r="AU613">
            <v>3.3159999999999998</v>
          </cell>
          <cell r="AV613">
            <v>17</v>
          </cell>
          <cell r="AW613">
            <v>20600</v>
          </cell>
          <cell r="AX613" t="str">
            <v>00001053041</v>
          </cell>
          <cell r="AY613">
            <v>54</v>
          </cell>
          <cell r="AZ613" t="str">
            <v>LA POSTE</v>
          </cell>
          <cell r="BA613" t="str">
            <v>17206000000105304154</v>
          </cell>
          <cell r="BB613">
            <v>20</v>
          </cell>
          <cell r="BC613" t="str">
            <v>RUE TOULAIHA GHDIR EL GOLLA</v>
          </cell>
          <cell r="BD613" t="str">
            <v>MANOUBA</v>
          </cell>
          <cell r="BG613">
            <v>52429190</v>
          </cell>
          <cell r="BH613">
            <v>51037011</v>
          </cell>
          <cell r="BJ613" t="str">
            <v>GHDIR EL GOLLA</v>
          </cell>
          <cell r="BK613" t="str">
            <v>B-P6 AV</v>
          </cell>
          <cell r="BL613" t="str">
            <v>1.3</v>
          </cell>
          <cell r="BN613" t="str">
            <v>17206000000105304154</v>
          </cell>
          <cell r="BO613" t="str">
            <v>RIAHI SAADIA</v>
          </cell>
          <cell r="BP613">
            <v>612</v>
          </cell>
          <cell r="BR613">
            <v>612</v>
          </cell>
          <cell r="BT613">
            <v>91</v>
          </cell>
          <cell r="BU613" t="str">
            <v>si</v>
          </cell>
          <cell r="BV613" t="str">
            <v>P6 AV B CA</v>
          </cell>
        </row>
        <row r="614">
          <cell r="B614">
            <v>613</v>
          </cell>
          <cell r="C614" t="str">
            <v>Mlle</v>
          </cell>
          <cell r="D614" t="str">
            <v>ZIDANI KAOUTHAR</v>
          </cell>
          <cell r="E614" t="str">
            <v>SAGE Tunisia</v>
          </cell>
          <cell r="F614" t="str">
            <v>PRODUCTION</v>
          </cell>
          <cell r="G614" t="str">
            <v>Couturière</v>
          </cell>
          <cell r="H614" t="str">
            <v>P6 AV</v>
          </cell>
          <cell r="I614" t="str">
            <v>EL KADRI MARIEM</v>
          </cell>
          <cell r="J614" t="str">
            <v>A</v>
          </cell>
          <cell r="K614" t="str">
            <v>DIRECTS</v>
          </cell>
          <cell r="L614" t="str">
            <v>Variable cost at standard</v>
          </cell>
          <cell r="M614" t="str">
            <v>OUVRIERE SPECIALISE</v>
          </cell>
          <cell r="N614">
            <v>44368</v>
          </cell>
          <cell r="O614" t="str">
            <v/>
          </cell>
          <cell r="P614">
            <v>-6</v>
          </cell>
          <cell r="T614" t="str">
            <v>CDD</v>
          </cell>
          <cell r="U614" t="str">
            <v>Contractuel</v>
          </cell>
          <cell r="V614">
            <v>45689</v>
          </cell>
          <cell r="W614">
            <v>45716</v>
          </cell>
          <cell r="Z614">
            <v>44368</v>
          </cell>
          <cell r="AA614">
            <v>6</v>
          </cell>
          <cell r="AB614">
            <v>2021</v>
          </cell>
          <cell r="AC614">
            <v>2025</v>
          </cell>
          <cell r="AD614">
            <v>3.7083333333333335</v>
          </cell>
          <cell r="AE614" t="str">
            <v>&lt; 4</v>
          </cell>
          <cell r="AF614">
            <v>31047</v>
          </cell>
          <cell r="AG614">
            <v>40.205479452054796</v>
          </cell>
          <cell r="AH614" t="str">
            <v>&gt;35&lt; 45</v>
          </cell>
          <cell r="AI614">
            <v>12713592</v>
          </cell>
          <cell r="AJ614" t="str">
            <v>08</v>
          </cell>
          <cell r="AK614" t="str">
            <v>07371716</v>
          </cell>
          <cell r="AL614">
            <v>37196</v>
          </cell>
          <cell r="AM614" t="str">
            <v>FEMME</v>
          </cell>
          <cell r="AN614" t="str">
            <v>Célibataire</v>
          </cell>
          <cell r="AQ614">
            <v>3</v>
          </cell>
          <cell r="AR614">
            <v>3</v>
          </cell>
          <cell r="AS614">
            <v>45463.75</v>
          </cell>
          <cell r="AT614" t="str">
            <v>Horaire</v>
          </cell>
          <cell r="AU614">
            <v>3.3159999999999998</v>
          </cell>
          <cell r="AV614" t="str">
            <v>17</v>
          </cell>
          <cell r="AW614" t="str">
            <v>00100</v>
          </cell>
          <cell r="AX614" t="str">
            <v>00001016673</v>
          </cell>
          <cell r="AY614" t="str">
            <v>43</v>
          </cell>
          <cell r="AZ614" t="str">
            <v>LA POSTE</v>
          </cell>
          <cell r="BA614" t="str">
            <v>17001000000101667343</v>
          </cell>
          <cell r="BB614">
            <v>20</v>
          </cell>
          <cell r="BC614" t="str">
            <v>BORJ ENNOUR BORJ EL AAMRI</v>
          </cell>
          <cell r="BD614" t="str">
            <v>MANOUBA</v>
          </cell>
          <cell r="BF614">
            <v>45218</v>
          </cell>
          <cell r="BG614">
            <v>97950147</v>
          </cell>
          <cell r="BH614">
            <v>93760642</v>
          </cell>
          <cell r="BJ614" t="str">
            <v>BORJ ENNOUR</v>
          </cell>
          <cell r="BK614" t="str">
            <v>A-P6 AV</v>
          </cell>
          <cell r="BL614" t="str">
            <v>1.1</v>
          </cell>
          <cell r="BN614" t="str">
            <v>17001000000101667343</v>
          </cell>
          <cell r="BO614" t="str">
            <v>ZIDANI KAOUTHAR</v>
          </cell>
          <cell r="BP614">
            <v>613</v>
          </cell>
          <cell r="BR614">
            <v>613</v>
          </cell>
          <cell r="BT614">
            <v>726</v>
          </cell>
          <cell r="BU614" t="str">
            <v>si</v>
          </cell>
          <cell r="BV614" t="str">
            <v>139 A CA</v>
          </cell>
        </row>
        <row r="615">
          <cell r="B615">
            <v>614</v>
          </cell>
          <cell r="C615" t="str">
            <v>Mlle</v>
          </cell>
          <cell r="D615" t="str">
            <v>FAIDI MERIAM</v>
          </cell>
          <cell r="E615" t="str">
            <v>SAGE Tunisia</v>
          </cell>
          <cell r="F615" t="str">
            <v>PRODUCTION</v>
          </cell>
          <cell r="G615" t="str">
            <v>Couturière</v>
          </cell>
          <cell r="H615" t="str">
            <v>P6 AV</v>
          </cell>
          <cell r="I615" t="str">
            <v>EL KADRI MARIEM</v>
          </cell>
          <cell r="J615" t="str">
            <v>A</v>
          </cell>
          <cell r="K615" t="str">
            <v>DIRECTS</v>
          </cell>
          <cell r="L615" t="str">
            <v>Variable cost at standard</v>
          </cell>
          <cell r="M615" t="str">
            <v>OUVRIERE SPECIALISE</v>
          </cell>
          <cell r="N615">
            <v>44368</v>
          </cell>
          <cell r="O615" t="str">
            <v/>
          </cell>
          <cell r="P615">
            <v>-6</v>
          </cell>
          <cell r="T615" t="str">
            <v>CDD</v>
          </cell>
          <cell r="U615" t="str">
            <v>Contractuel</v>
          </cell>
          <cell r="V615">
            <v>45689</v>
          </cell>
          <cell r="W615">
            <v>45716</v>
          </cell>
          <cell r="Z615">
            <v>44368</v>
          </cell>
          <cell r="AA615">
            <v>6</v>
          </cell>
          <cell r="AB615">
            <v>2021</v>
          </cell>
          <cell r="AC615">
            <v>2025</v>
          </cell>
          <cell r="AD615">
            <v>3.7083333333333335</v>
          </cell>
          <cell r="AE615" t="str">
            <v>&lt; 4</v>
          </cell>
          <cell r="AF615">
            <v>33104</v>
          </cell>
          <cell r="AG615">
            <v>34.56986301369863</v>
          </cell>
          <cell r="AH615" t="str">
            <v>&gt;25&lt; 35</v>
          </cell>
          <cell r="AI615">
            <v>16280628</v>
          </cell>
          <cell r="AJ615" t="str">
            <v>02</v>
          </cell>
          <cell r="AK615" t="str">
            <v>04823185</v>
          </cell>
          <cell r="AL615">
            <v>39755</v>
          </cell>
          <cell r="AM615" t="str">
            <v>FEMME</v>
          </cell>
          <cell r="AN615" t="str">
            <v>Célibataire</v>
          </cell>
          <cell r="AQ615">
            <v>3</v>
          </cell>
          <cell r="AR615">
            <v>3</v>
          </cell>
          <cell r="AS615">
            <v>45463.75</v>
          </cell>
          <cell r="AT615" t="str">
            <v>Horaire</v>
          </cell>
          <cell r="AU615">
            <v>3.3159999999999998</v>
          </cell>
          <cell r="AV615" t="str">
            <v>25</v>
          </cell>
          <cell r="AW615" t="str">
            <v>03300</v>
          </cell>
          <cell r="AX615" t="str">
            <v>00000898900</v>
          </cell>
          <cell r="AY615" t="str">
            <v>70</v>
          </cell>
          <cell r="AZ615" t="str">
            <v>ZITOUNA BANK</v>
          </cell>
          <cell r="BA615" t="str">
            <v>25033000000089890070</v>
          </cell>
          <cell r="BB615">
            <v>20</v>
          </cell>
          <cell r="BC615" t="str">
            <v>3 RUE SOLIMAN JEDDI MALLASSINE</v>
          </cell>
          <cell r="BD615" t="str">
            <v>TUNIS</v>
          </cell>
          <cell r="BF615">
            <v>45272</v>
          </cell>
          <cell r="BG615">
            <v>28134815</v>
          </cell>
          <cell r="BH615">
            <v>20691021</v>
          </cell>
          <cell r="BJ615" t="str">
            <v>ZAHROUNI</v>
          </cell>
          <cell r="BK615" t="str">
            <v>A-P6 AV</v>
          </cell>
          <cell r="BL615" t="str">
            <v>3.1</v>
          </cell>
          <cell r="BN615" t="str">
            <v>25033000000089890070</v>
          </cell>
          <cell r="BO615" t="str">
            <v>FAIDI MERIAM</v>
          </cell>
          <cell r="BP615">
            <v>614</v>
          </cell>
          <cell r="BR615">
            <v>614</v>
          </cell>
          <cell r="BS615" t="str">
            <v>promotion le 25/05/24</v>
          </cell>
          <cell r="BT615">
            <v>320</v>
          </cell>
          <cell r="BU615" t="str">
            <v>si</v>
          </cell>
          <cell r="BV615" t="str">
            <v>P6 AV A SA</v>
          </cell>
        </row>
        <row r="616">
          <cell r="B616">
            <v>615</v>
          </cell>
          <cell r="C616" t="str">
            <v>Madame</v>
          </cell>
          <cell r="D616" t="str">
            <v>SAOUDI MABROUKA</v>
          </cell>
          <cell r="E616" t="str">
            <v>SAGE Tunisia</v>
          </cell>
          <cell r="F616" t="str">
            <v>PRODUCTION</v>
          </cell>
          <cell r="G616" t="str">
            <v>Couturière</v>
          </cell>
          <cell r="H616">
            <v>965</v>
          </cell>
          <cell r="I616" t="str">
            <v>abdelhalim</v>
          </cell>
          <cell r="J616" t="str">
            <v>B</v>
          </cell>
          <cell r="K616" t="str">
            <v>DIRECTS</v>
          </cell>
          <cell r="L616" t="str">
            <v>Variable cost at standard</v>
          </cell>
          <cell r="M616" t="str">
            <v>OUVRIERE SPECIALISE</v>
          </cell>
          <cell r="N616">
            <v>44368</v>
          </cell>
          <cell r="O616" t="str">
            <v/>
          </cell>
          <cell r="P616">
            <v>-6</v>
          </cell>
          <cell r="T616" t="str">
            <v>CDD</v>
          </cell>
          <cell r="U616" t="str">
            <v>Contractuel</v>
          </cell>
          <cell r="V616">
            <v>45689</v>
          </cell>
          <cell r="W616">
            <v>45716</v>
          </cell>
          <cell r="Z616">
            <v>44368</v>
          </cell>
          <cell r="AA616">
            <v>6</v>
          </cell>
          <cell r="AB616">
            <v>2021</v>
          </cell>
          <cell r="AC616">
            <v>2025</v>
          </cell>
          <cell r="AD616">
            <v>3.7083333333333335</v>
          </cell>
          <cell r="AE616" t="str">
            <v>&lt; 4</v>
          </cell>
          <cell r="AF616">
            <v>29925</v>
          </cell>
          <cell r="AG616">
            <v>43.279452054794518</v>
          </cell>
          <cell r="AH616" t="str">
            <v>&gt;35&lt; 45</v>
          </cell>
          <cell r="AI616">
            <v>12816789</v>
          </cell>
          <cell r="AJ616" t="str">
            <v>02</v>
          </cell>
          <cell r="AK616" t="str">
            <v>08583246</v>
          </cell>
          <cell r="AL616">
            <v>42172</v>
          </cell>
          <cell r="AM616" t="str">
            <v>FEMME</v>
          </cell>
          <cell r="AN616" t="str">
            <v>Marié(e)</v>
          </cell>
          <cell r="AO616">
            <v>3</v>
          </cell>
          <cell r="AQ616">
            <v>3</v>
          </cell>
          <cell r="AR616">
            <v>3</v>
          </cell>
          <cell r="AS616">
            <v>45463.75</v>
          </cell>
          <cell r="AT616" t="str">
            <v>Horaire</v>
          </cell>
          <cell r="AU616">
            <v>3.3159999999999998</v>
          </cell>
          <cell r="AV616" t="str">
            <v>12</v>
          </cell>
          <cell r="AW616" t="str">
            <v>40600</v>
          </cell>
          <cell r="AX616" t="str">
            <v>00133109893</v>
          </cell>
          <cell r="AY616" t="str">
            <v>80</v>
          </cell>
          <cell r="AZ616" t="str">
            <v>UIB</v>
          </cell>
          <cell r="BA616" t="str">
            <v>12406000013310989380</v>
          </cell>
          <cell r="BB616">
            <v>20</v>
          </cell>
          <cell r="BC616" t="str">
            <v>16 CITE BETTOUMI SIDI HASSINE</v>
          </cell>
          <cell r="BD616" t="str">
            <v>SEDJOUMI</v>
          </cell>
          <cell r="BF616">
            <v>45230</v>
          </cell>
          <cell r="BG616">
            <v>97783277</v>
          </cell>
          <cell r="BH616">
            <v>52109189</v>
          </cell>
          <cell r="BJ616" t="str">
            <v>SIDI HASSINE</v>
          </cell>
          <cell r="BK616" t="str">
            <v>B-965</v>
          </cell>
          <cell r="BL616" t="str">
            <v>2.1</v>
          </cell>
          <cell r="BN616" t="str">
            <v>12406000013310989380</v>
          </cell>
          <cell r="BO616" t="str">
            <v>SAOUDI MABROUKA</v>
          </cell>
          <cell r="BP616">
            <v>615</v>
          </cell>
          <cell r="BR616">
            <v>615</v>
          </cell>
          <cell r="BT616">
            <v>491</v>
          </cell>
          <cell r="BU616" t="str">
            <v>si</v>
          </cell>
          <cell r="BV616" t="str">
            <v>965 B  CP</v>
          </cell>
        </row>
        <row r="617">
          <cell r="B617">
            <v>616</v>
          </cell>
          <cell r="C617" t="str">
            <v>Mlle</v>
          </cell>
          <cell r="D617" t="str">
            <v>HEDHLI AMEL</v>
          </cell>
          <cell r="E617" t="str">
            <v>SAGE Tunisia</v>
          </cell>
          <cell r="F617" t="str">
            <v>PRODUCTION</v>
          </cell>
          <cell r="G617" t="str">
            <v>Couturière</v>
          </cell>
          <cell r="H617" t="str">
            <v>P6 AV</v>
          </cell>
          <cell r="I617" t="str">
            <v>Issam Ouni</v>
          </cell>
          <cell r="J617" t="str">
            <v>B</v>
          </cell>
          <cell r="K617" t="str">
            <v>DIRECTS</v>
          </cell>
          <cell r="L617" t="str">
            <v>Variable cost at standard</v>
          </cell>
          <cell r="M617" t="str">
            <v>OUVRIERE SPECIALISE</v>
          </cell>
          <cell r="N617">
            <v>44368</v>
          </cell>
          <cell r="O617" t="str">
            <v/>
          </cell>
          <cell r="P617">
            <v>-6</v>
          </cell>
          <cell r="T617" t="str">
            <v>CDD</v>
          </cell>
          <cell r="U617" t="str">
            <v>Contractuel</v>
          </cell>
          <cell r="V617">
            <v>45689</v>
          </cell>
          <cell r="W617">
            <v>45716</v>
          </cell>
          <cell r="Z617">
            <v>44368</v>
          </cell>
          <cell r="AA617">
            <v>6</v>
          </cell>
          <cell r="AB617">
            <v>2021</v>
          </cell>
          <cell r="AC617">
            <v>2025</v>
          </cell>
          <cell r="AD617">
            <v>3.7083333333333335</v>
          </cell>
          <cell r="AE617" t="str">
            <v>&lt; 4</v>
          </cell>
          <cell r="AF617">
            <v>32424</v>
          </cell>
          <cell r="AG617">
            <v>36.43287671232877</v>
          </cell>
          <cell r="AH617" t="str">
            <v>&gt;35&lt; 45</v>
          </cell>
          <cell r="AI617">
            <v>16067577</v>
          </cell>
          <cell r="AJ617" t="str">
            <v>04</v>
          </cell>
          <cell r="AK617" t="str">
            <v>09168798</v>
          </cell>
          <cell r="AL617">
            <v>39205</v>
          </cell>
          <cell r="AM617" t="str">
            <v>FEMME</v>
          </cell>
          <cell r="AN617" t="str">
            <v>Célibataire</v>
          </cell>
          <cell r="AQ617">
            <v>3</v>
          </cell>
          <cell r="AR617">
            <v>3</v>
          </cell>
          <cell r="AS617">
            <v>45463.75</v>
          </cell>
          <cell r="AT617" t="str">
            <v>Horaire</v>
          </cell>
          <cell r="AU617">
            <v>3.3159999999999998</v>
          </cell>
          <cell r="AV617" t="str">
            <v>04</v>
          </cell>
          <cell r="AW617" t="str">
            <v>11208</v>
          </cell>
          <cell r="AX617" t="str">
            <v>90047025341</v>
          </cell>
          <cell r="AY617" t="str">
            <v>49</v>
          </cell>
          <cell r="AZ617" t="str">
            <v>ATTIJARI BANK</v>
          </cell>
          <cell r="BA617" t="str">
            <v>04112089004702534149</v>
          </cell>
          <cell r="BB617">
            <v>20</v>
          </cell>
          <cell r="BC617" t="str">
            <v>48 RUE MOKHTAR LAGHMANI SANHEJA</v>
          </cell>
          <cell r="BD617" t="str">
            <v>OUED ELLIL</v>
          </cell>
          <cell r="BF617">
            <v>45151</v>
          </cell>
          <cell r="BG617">
            <v>27967751</v>
          </cell>
          <cell r="BH617">
            <v>22254304</v>
          </cell>
          <cell r="BJ617" t="str">
            <v>SANHEJA</v>
          </cell>
          <cell r="BK617" t="str">
            <v>B-P6 AV</v>
          </cell>
          <cell r="BL617" t="str">
            <v>2.1</v>
          </cell>
          <cell r="BN617" t="str">
            <v>04112089004702534149</v>
          </cell>
          <cell r="BO617" t="str">
            <v>HEDHLI AMEL</v>
          </cell>
          <cell r="BP617">
            <v>616</v>
          </cell>
          <cell r="BR617">
            <v>616</v>
          </cell>
          <cell r="BT617">
            <v>92</v>
          </cell>
          <cell r="BU617" t="str">
            <v>si</v>
          </cell>
          <cell r="BV617" t="str">
            <v>P6 AV B SA</v>
          </cell>
        </row>
        <row r="618">
          <cell r="B618">
            <v>617</v>
          </cell>
          <cell r="C618" t="str">
            <v>Madame</v>
          </cell>
          <cell r="D618" t="str">
            <v>ROMDHANI AHLEM</v>
          </cell>
          <cell r="E618" t="str">
            <v>SAGE Tunisia</v>
          </cell>
          <cell r="F618" t="str">
            <v>PRODUCTION</v>
          </cell>
          <cell r="G618" t="str">
            <v>Couturière</v>
          </cell>
          <cell r="H618">
            <v>520</v>
          </cell>
          <cell r="J618" t="str">
            <v>A</v>
          </cell>
          <cell r="K618" t="str">
            <v>DIRECTS</v>
          </cell>
          <cell r="L618" t="str">
            <v>Variable cost at standard</v>
          </cell>
          <cell r="M618" t="str">
            <v>OUVRIERE SPECIALISE</v>
          </cell>
          <cell r="N618">
            <v>44372</v>
          </cell>
          <cell r="O618" t="str">
            <v/>
          </cell>
          <cell r="P618">
            <v>-1253</v>
          </cell>
          <cell r="Q618">
            <v>44409</v>
          </cell>
          <cell r="R618" t="str">
            <v xml:space="preserve">abandon de poste </v>
          </cell>
          <cell r="T618" t="str">
            <v>CDD</v>
          </cell>
          <cell r="U618" t="str">
            <v>Contractuel</v>
          </cell>
          <cell r="V618">
            <v>44409</v>
          </cell>
          <cell r="W618">
            <v>44469</v>
          </cell>
          <cell r="Z618">
            <v>44372</v>
          </cell>
          <cell r="AA618">
            <v>6</v>
          </cell>
          <cell r="AB618">
            <v>2021</v>
          </cell>
          <cell r="AC618">
            <v>2025</v>
          </cell>
          <cell r="AD618">
            <v>3.6972222222222224</v>
          </cell>
          <cell r="AE618" t="str">
            <v>&lt; 4</v>
          </cell>
          <cell r="AF618">
            <v>29177</v>
          </cell>
          <cell r="AG618">
            <v>45.328767123287669</v>
          </cell>
          <cell r="AH618" t="str">
            <v>&gt;45&lt; 55</v>
          </cell>
          <cell r="AI618">
            <v>12257014</v>
          </cell>
          <cell r="AJ618" t="str">
            <v>06</v>
          </cell>
          <cell r="AK618" t="str">
            <v>07329456</v>
          </cell>
          <cell r="AL618">
            <v>42486</v>
          </cell>
          <cell r="AM618" t="str">
            <v>FEMME</v>
          </cell>
          <cell r="AN618" t="str">
            <v>Marié(e)</v>
          </cell>
          <cell r="AO618">
            <v>3</v>
          </cell>
          <cell r="AQ618">
            <v>3</v>
          </cell>
          <cell r="AR618">
            <v>1</v>
          </cell>
          <cell r="AS618">
            <v>44737.25</v>
          </cell>
          <cell r="AT618" t="str">
            <v>Horaire</v>
          </cell>
          <cell r="AU618">
            <v>3.1930000000000001</v>
          </cell>
          <cell r="AV618">
            <v>17</v>
          </cell>
          <cell r="AW618" t="str">
            <v>00100</v>
          </cell>
          <cell r="AX618" t="str">
            <v>00002676138</v>
          </cell>
          <cell r="AY618">
            <v>76</v>
          </cell>
          <cell r="AZ618" t="str">
            <v>LA POSTE</v>
          </cell>
          <cell r="BA618" t="str">
            <v>17001000000267613876</v>
          </cell>
          <cell r="BB618">
            <v>20</v>
          </cell>
          <cell r="BC618" t="str">
            <v>CITE ENNASSIM SAIDA</v>
          </cell>
          <cell r="BD618" t="str">
            <v>OUED ELLIL</v>
          </cell>
          <cell r="BG618">
            <v>54171141</v>
          </cell>
          <cell r="BH618">
            <v>97396391</v>
          </cell>
          <cell r="BJ618" t="str">
            <v>CHEBBAOU</v>
          </cell>
          <cell r="BK618" t="str">
            <v>A-520</v>
          </cell>
          <cell r="BN618" t="str">
            <v>17001000000267613876</v>
          </cell>
          <cell r="BO618" t="str">
            <v>ROMDHANI AHLEM</v>
          </cell>
          <cell r="BP618">
            <v>617</v>
          </cell>
          <cell r="BU618" t="str">
            <v>Non-Actif</v>
          </cell>
        </row>
        <row r="619">
          <cell r="B619">
            <v>618</v>
          </cell>
          <cell r="C619" t="str">
            <v>Madame</v>
          </cell>
          <cell r="D619" t="str">
            <v>RIAHI DALILA</v>
          </cell>
          <cell r="E619" t="str">
            <v>SAGE Tunisia</v>
          </cell>
          <cell r="F619" t="str">
            <v>PRODUCTION</v>
          </cell>
          <cell r="G619" t="str">
            <v>Couturière</v>
          </cell>
          <cell r="H619" t="str">
            <v>APT</v>
          </cell>
          <cell r="J619" t="str">
            <v>B</v>
          </cell>
          <cell r="K619" t="str">
            <v>DIRECTS</v>
          </cell>
          <cell r="L619" t="str">
            <v>Variable cost at standard</v>
          </cell>
          <cell r="M619" t="str">
            <v>OUVRIERE SPECIALISE</v>
          </cell>
          <cell r="N619">
            <v>44372</v>
          </cell>
          <cell r="O619" t="str">
            <v/>
          </cell>
          <cell r="P619">
            <v>-1253</v>
          </cell>
          <cell r="Q619">
            <v>44431</v>
          </cell>
          <cell r="R619" t="str">
            <v xml:space="preserve">abandon de poste </v>
          </cell>
          <cell r="T619" t="str">
            <v>CDD</v>
          </cell>
          <cell r="U619" t="str">
            <v>Contractuel</v>
          </cell>
          <cell r="V619">
            <v>44409</v>
          </cell>
          <cell r="W619">
            <v>44469</v>
          </cell>
          <cell r="Z619">
            <v>44372</v>
          </cell>
          <cell r="AA619">
            <v>6</v>
          </cell>
          <cell r="AB619">
            <v>2021</v>
          </cell>
          <cell r="AC619">
            <v>2025</v>
          </cell>
          <cell r="AD619">
            <v>3.6972222222222224</v>
          </cell>
          <cell r="AE619" t="str">
            <v>&lt; 4</v>
          </cell>
          <cell r="AF619">
            <v>34637</v>
          </cell>
          <cell r="AG619">
            <v>30.36986301369863</v>
          </cell>
          <cell r="AH619" t="str">
            <v>&gt;25&lt; 35</v>
          </cell>
          <cell r="AI619">
            <v>16628304</v>
          </cell>
          <cell r="AJ619" t="str">
            <v>03</v>
          </cell>
          <cell r="AK619" t="str">
            <v>09189150</v>
          </cell>
          <cell r="AL619">
            <v>41582</v>
          </cell>
          <cell r="AM619" t="str">
            <v>FEMME</v>
          </cell>
          <cell r="AN619" t="str">
            <v>Marié(e)</v>
          </cell>
          <cell r="AO619">
            <v>1</v>
          </cell>
          <cell r="AQ619">
            <v>3</v>
          </cell>
          <cell r="AR619">
            <v>1</v>
          </cell>
          <cell r="AS619">
            <v>44737.25</v>
          </cell>
          <cell r="AT619" t="str">
            <v>Horaire</v>
          </cell>
          <cell r="AU619">
            <v>3.1930000000000001</v>
          </cell>
          <cell r="AV619">
            <v>17</v>
          </cell>
          <cell r="AW619" t="str">
            <v>00100</v>
          </cell>
          <cell r="AX619" t="str">
            <v>00003039757</v>
          </cell>
          <cell r="AY619">
            <v>81</v>
          </cell>
          <cell r="AZ619" t="str">
            <v>LA POSTE</v>
          </cell>
          <cell r="BA619" t="str">
            <v>17001000000303975781</v>
          </cell>
          <cell r="BB619">
            <v>20</v>
          </cell>
          <cell r="BC619" t="str">
            <v>CITE EL BOSTEN 1 BJAOUA CHEBBAOU</v>
          </cell>
          <cell r="BD619" t="str">
            <v>OUED ELLIL</v>
          </cell>
          <cell r="BG619">
            <v>26443749</v>
          </cell>
          <cell r="BH619">
            <v>22505191</v>
          </cell>
          <cell r="BJ619" t="str">
            <v>CHEBBAOU</v>
          </cell>
          <cell r="BK619" t="str">
            <v>B-APT</v>
          </cell>
          <cell r="BN619" t="str">
            <v>17001000000303975781</v>
          </cell>
          <cell r="BO619" t="str">
            <v>RIAHI DALILA</v>
          </cell>
          <cell r="BP619">
            <v>618</v>
          </cell>
          <cell r="BU619" t="str">
            <v>Non-Actif</v>
          </cell>
        </row>
        <row r="620">
          <cell r="B620">
            <v>619</v>
          </cell>
          <cell r="C620" t="str">
            <v>Monsieur</v>
          </cell>
          <cell r="D620" t="str">
            <v>BEN AMOR ABDELKARIM</v>
          </cell>
          <cell r="E620" t="str">
            <v>SAGE Tunisia</v>
          </cell>
          <cell r="F620" t="str">
            <v>LOGISTIQUE</v>
          </cell>
          <cell r="G620" t="str">
            <v>RESPONSABLE LOGISTIQUE</v>
          </cell>
          <cell r="K620" t="str">
            <v>CADRE</v>
          </cell>
          <cell r="L620" t="str">
            <v>Manufacturing Fixed</v>
          </cell>
          <cell r="M620" t="str">
            <v>RESPONSABLE LOGISTIQUE</v>
          </cell>
          <cell r="N620">
            <v>44375</v>
          </cell>
          <cell r="O620" t="str">
            <v/>
          </cell>
          <cell r="P620" t="str">
            <v/>
          </cell>
          <cell r="Q620">
            <v>44449</v>
          </cell>
          <cell r="R620" t="str">
            <v>prb familiale</v>
          </cell>
          <cell r="T620" t="str">
            <v>CDI</v>
          </cell>
          <cell r="U620" t="str">
            <v>Titulaire</v>
          </cell>
          <cell r="AA620">
            <v>6</v>
          </cell>
          <cell r="AB620">
            <v>2021</v>
          </cell>
          <cell r="AC620">
            <v>2025</v>
          </cell>
          <cell r="AD620">
            <v>3.6888888888888891</v>
          </cell>
          <cell r="AE620" t="str">
            <v>&lt; 4</v>
          </cell>
          <cell r="AF620">
            <v>31907</v>
          </cell>
          <cell r="AG620">
            <v>37.849315068493148</v>
          </cell>
          <cell r="AH620" t="str">
            <v>&gt;35&lt; 45</v>
          </cell>
          <cell r="AI620">
            <v>16391799</v>
          </cell>
          <cell r="AJ620" t="str">
            <v>00</v>
          </cell>
          <cell r="AK620" t="str">
            <v>08819627</v>
          </cell>
          <cell r="AL620">
            <v>41663</v>
          </cell>
          <cell r="AM620" t="str">
            <v>HOMME</v>
          </cell>
          <cell r="AN620" t="str">
            <v>Marié(e)</v>
          </cell>
          <cell r="AO620">
            <v>1</v>
          </cell>
          <cell r="AS620">
            <v>44375</v>
          </cell>
          <cell r="AT620" t="str">
            <v>Mensuel</v>
          </cell>
          <cell r="AU620">
            <v>3500</v>
          </cell>
          <cell r="AV620">
            <v>25</v>
          </cell>
          <cell r="AW620" t="str">
            <v>01700</v>
          </cell>
          <cell r="AX620" t="str">
            <v>00000014532</v>
          </cell>
          <cell r="AY620">
            <v>71</v>
          </cell>
          <cell r="AZ620" t="str">
            <v>ZITOUNA BANK</v>
          </cell>
          <cell r="BA620" t="str">
            <v>25017000000001453271</v>
          </cell>
          <cell r="BB620">
            <v>20</v>
          </cell>
          <cell r="BC620" t="str">
            <v>71  RUE D'ALGER EL MOUROUJ 3</v>
          </cell>
          <cell r="BD620" t="str">
            <v>BEN AROUS</v>
          </cell>
          <cell r="BG620">
            <v>22319154</v>
          </cell>
          <cell r="BI620">
            <v>98137100</v>
          </cell>
          <cell r="BK620" t="str">
            <v>CADRE</v>
          </cell>
          <cell r="BN620" t="str">
            <v>25017000000001453271</v>
          </cell>
          <cell r="BO620" t="str">
            <v>BEN AMOR ABDELKARIM</v>
          </cell>
          <cell r="BP620">
            <v>619</v>
          </cell>
          <cell r="BU620" t="str">
            <v>Non-Actif</v>
          </cell>
        </row>
        <row r="621">
          <cell r="B621">
            <v>620</v>
          </cell>
          <cell r="C621" t="str">
            <v>Mlle</v>
          </cell>
          <cell r="D621" t="str">
            <v>BEN SALEM NADIA</v>
          </cell>
          <cell r="E621" t="str">
            <v>SAGE Tunisia</v>
          </cell>
          <cell r="F621" t="str">
            <v>PRODUCTION</v>
          </cell>
          <cell r="G621" t="str">
            <v>Couturière</v>
          </cell>
          <cell r="H621" t="str">
            <v>APT</v>
          </cell>
          <cell r="J621" t="str">
            <v>A</v>
          </cell>
          <cell r="K621" t="str">
            <v>DIRECTS</v>
          </cell>
          <cell r="L621" t="str">
            <v>Variable cost at standard</v>
          </cell>
          <cell r="M621" t="str">
            <v>OUVRIERE SPECIALISE</v>
          </cell>
          <cell r="N621">
            <v>44376</v>
          </cell>
          <cell r="O621" t="str">
            <v/>
          </cell>
          <cell r="P621">
            <v>-1010</v>
          </cell>
          <cell r="Q621">
            <v>44682</v>
          </cell>
          <cell r="R621" t="str">
            <v xml:space="preserve">abandon de poste </v>
          </cell>
          <cell r="T621" t="str">
            <v>CDD</v>
          </cell>
          <cell r="U621" t="str">
            <v>Contractuel</v>
          </cell>
          <cell r="V621">
            <v>44652</v>
          </cell>
          <cell r="W621">
            <v>44712</v>
          </cell>
          <cell r="Z621">
            <v>44376</v>
          </cell>
          <cell r="AA621">
            <v>6</v>
          </cell>
          <cell r="AB621">
            <v>2021</v>
          </cell>
          <cell r="AC621">
            <v>2025</v>
          </cell>
          <cell r="AD621">
            <v>3.6861111111111109</v>
          </cell>
          <cell r="AE621" t="str">
            <v>&lt; 4</v>
          </cell>
          <cell r="AF621">
            <v>34854</v>
          </cell>
          <cell r="AG621">
            <v>29.775342465753425</v>
          </cell>
          <cell r="AH621" t="str">
            <v>&gt;25&lt; 35</v>
          </cell>
          <cell r="AI621">
            <v>17442447</v>
          </cell>
          <cell r="AJ621" t="str">
            <v>06</v>
          </cell>
          <cell r="AK621" t="str">
            <v>09193779</v>
          </cell>
          <cell r="AL621">
            <v>43480</v>
          </cell>
          <cell r="AM621" t="str">
            <v>FEMME</v>
          </cell>
          <cell r="AN621" t="str">
            <v>Célibataire</v>
          </cell>
          <cell r="AQ621">
            <v>3</v>
          </cell>
          <cell r="AR621">
            <v>1</v>
          </cell>
          <cell r="AS621">
            <v>44741.25</v>
          </cell>
          <cell r="AT621" t="str">
            <v>Horaire</v>
          </cell>
          <cell r="AU621">
            <v>3.1930000000000001</v>
          </cell>
          <cell r="AV621" t="str">
            <v>17</v>
          </cell>
          <cell r="AW621" t="str">
            <v>00100</v>
          </cell>
          <cell r="AX621" t="str">
            <v>00002934710</v>
          </cell>
          <cell r="AY621" t="str">
            <v>69</v>
          </cell>
          <cell r="AZ621" t="str">
            <v>LA POSTE</v>
          </cell>
          <cell r="BA621" t="str">
            <v>17001000000293471069</v>
          </cell>
          <cell r="BB621">
            <v>20</v>
          </cell>
          <cell r="BC621" t="str">
            <v>5 RUE SILIANA CITE EL OUARD CHEBBAOU</v>
          </cell>
          <cell r="BD621" t="str">
            <v>OUED ELLIL</v>
          </cell>
          <cell r="BF621" t="str">
            <v>OK-22</v>
          </cell>
          <cell r="BG621">
            <v>20422783</v>
          </cell>
          <cell r="BH621">
            <v>58379342</v>
          </cell>
          <cell r="BJ621" t="str">
            <v>CHEBBAOU</v>
          </cell>
          <cell r="BK621" t="str">
            <v>A-APT</v>
          </cell>
          <cell r="BN621" t="str">
            <v>17001000000293471069</v>
          </cell>
          <cell r="BO621" t="str">
            <v>BEN SALEM NADIA</v>
          </cell>
          <cell r="BP621">
            <v>620</v>
          </cell>
          <cell r="BU621" t="str">
            <v>Non-Actif</v>
          </cell>
        </row>
        <row r="622">
          <cell r="B622">
            <v>621</v>
          </cell>
          <cell r="C622" t="str">
            <v>Madame</v>
          </cell>
          <cell r="D622" t="str">
            <v>ARFAOUI OLFA</v>
          </cell>
          <cell r="E622" t="str">
            <v>SAGE Tunisia</v>
          </cell>
          <cell r="F622" t="str">
            <v>PRODUCTION</v>
          </cell>
          <cell r="G622" t="str">
            <v>Couturière</v>
          </cell>
          <cell r="H622" t="str">
            <v>Panda</v>
          </cell>
          <cell r="I622" t="str">
            <v>HASNA NASRAOUI</v>
          </cell>
          <cell r="J622" t="str">
            <v>A</v>
          </cell>
          <cell r="K622" t="str">
            <v>DIRECTS</v>
          </cell>
          <cell r="L622" t="str">
            <v>Variable cost at standard</v>
          </cell>
          <cell r="M622" t="str">
            <v>OUVRIERE SPECIALISE</v>
          </cell>
          <cell r="N622">
            <v>44378</v>
          </cell>
          <cell r="O622" t="str">
            <v/>
          </cell>
          <cell r="P622">
            <v>-6</v>
          </cell>
          <cell r="T622" t="str">
            <v>CDD</v>
          </cell>
          <cell r="U622" t="str">
            <v>Contractuel</v>
          </cell>
          <cell r="V622">
            <v>45689</v>
          </cell>
          <cell r="W622">
            <v>45716</v>
          </cell>
          <cell r="Z622">
            <v>44378</v>
          </cell>
          <cell r="AA622">
            <v>7</v>
          </cell>
          <cell r="AB622">
            <v>2021</v>
          </cell>
          <cell r="AC622">
            <v>2025</v>
          </cell>
          <cell r="AD622">
            <v>3.6805555555555554</v>
          </cell>
          <cell r="AE622" t="str">
            <v>&lt; 4</v>
          </cell>
          <cell r="AF622">
            <v>27961</v>
          </cell>
          <cell r="AG622">
            <v>48.660273972602738</v>
          </cell>
          <cell r="AH622" t="str">
            <v>&gt;45&lt; 55</v>
          </cell>
          <cell r="AI622">
            <v>12158011</v>
          </cell>
          <cell r="AJ622" t="str">
            <v>09</v>
          </cell>
          <cell r="AK622" t="str">
            <v>07316235</v>
          </cell>
          <cell r="AL622">
            <v>42703</v>
          </cell>
          <cell r="AM622" t="str">
            <v>FEMME</v>
          </cell>
          <cell r="AN622" t="str">
            <v>Marié(e)</v>
          </cell>
          <cell r="AO622">
            <v>1</v>
          </cell>
          <cell r="AQ622">
            <v>3</v>
          </cell>
          <cell r="AR622">
            <v>3</v>
          </cell>
          <cell r="AS622">
            <v>45473.75</v>
          </cell>
          <cell r="AT622" t="str">
            <v>Horaire</v>
          </cell>
          <cell r="AU622">
            <v>3.3159999999999998</v>
          </cell>
          <cell r="AV622" t="str">
            <v>17</v>
          </cell>
          <cell r="AW622" t="str">
            <v>00100</v>
          </cell>
          <cell r="AX622" t="str">
            <v>00003040623</v>
          </cell>
          <cell r="AY622" t="str">
            <v>05</v>
          </cell>
          <cell r="AZ622" t="str">
            <v>LA POSTE</v>
          </cell>
          <cell r="BA622" t="str">
            <v>17001000000304062305</v>
          </cell>
          <cell r="BB622">
            <v>20</v>
          </cell>
          <cell r="BC622" t="str">
            <v>BORJ ENNOUR BORJ EL AAMRI</v>
          </cell>
          <cell r="BD622" t="str">
            <v>MANOUBA</v>
          </cell>
          <cell r="BG622">
            <v>94742892</v>
          </cell>
          <cell r="BH622">
            <v>95121769</v>
          </cell>
          <cell r="BJ622" t="str">
            <v>BORJ ENNOUR</v>
          </cell>
          <cell r="BK622" t="str">
            <v>A-Panda</v>
          </cell>
          <cell r="BL622" t="str">
            <v>1.1</v>
          </cell>
          <cell r="BN622" t="str">
            <v>17001000000304062305</v>
          </cell>
          <cell r="BO622" t="str">
            <v>ARFAOUI OLFA</v>
          </cell>
          <cell r="BP622">
            <v>621</v>
          </cell>
          <cell r="BR622">
            <v>621</v>
          </cell>
          <cell r="BT622">
            <v>727</v>
          </cell>
          <cell r="BU622" t="str">
            <v>si</v>
          </cell>
          <cell r="BV622" t="str">
            <v>139 A SA</v>
          </cell>
        </row>
        <row r="623">
          <cell r="B623">
            <v>622</v>
          </cell>
          <cell r="C623" t="str">
            <v>Monsieur</v>
          </cell>
          <cell r="D623" t="str">
            <v>HAJJI CHEDI</v>
          </cell>
          <cell r="E623" t="str">
            <v>SAGE Tunisia</v>
          </cell>
          <cell r="F623" t="str">
            <v>PRODUCTION</v>
          </cell>
          <cell r="G623" t="str">
            <v>WIRE</v>
          </cell>
          <cell r="H623">
            <v>520</v>
          </cell>
          <cell r="J623" t="str">
            <v>A</v>
          </cell>
          <cell r="K623" t="str">
            <v>DIRECTS</v>
          </cell>
          <cell r="L623" t="str">
            <v>Variable cost at standard</v>
          </cell>
          <cell r="M623" t="str">
            <v>OUVRIER SPECIALISE</v>
          </cell>
          <cell r="N623">
            <v>44378</v>
          </cell>
          <cell r="O623" t="str">
            <v/>
          </cell>
          <cell r="P623">
            <v>-1071</v>
          </cell>
          <cell r="Q623">
            <v>44645</v>
          </cell>
          <cell r="R623" t="str">
            <v xml:space="preserve">abandon de poste </v>
          </cell>
          <cell r="T623" t="str">
            <v>CDD</v>
          </cell>
          <cell r="U623" t="str">
            <v>Contractuel</v>
          </cell>
          <cell r="V623">
            <v>44621</v>
          </cell>
          <cell r="W623">
            <v>44651</v>
          </cell>
          <cell r="Z623">
            <v>44378</v>
          </cell>
          <cell r="AA623">
            <v>7</v>
          </cell>
          <cell r="AB623">
            <v>2021</v>
          </cell>
          <cell r="AC623">
            <v>2025</v>
          </cell>
          <cell r="AD623">
            <v>3.6805555555555554</v>
          </cell>
          <cell r="AE623" t="str">
            <v>&lt; 4</v>
          </cell>
          <cell r="AF623">
            <v>37483</v>
          </cell>
          <cell r="AG623">
            <v>22.572602739726026</v>
          </cell>
          <cell r="AH623" t="str">
            <v>&lt; 25</v>
          </cell>
          <cell r="AI623">
            <v>17461642</v>
          </cell>
          <cell r="AJ623" t="str">
            <v>09</v>
          </cell>
          <cell r="AK623">
            <v>11672496</v>
          </cell>
          <cell r="AL623">
            <v>43912</v>
          </cell>
          <cell r="AM623" t="str">
            <v>HOMME</v>
          </cell>
          <cell r="AN623" t="str">
            <v>Célibataire</v>
          </cell>
          <cell r="AQ623">
            <v>3</v>
          </cell>
          <cell r="AR623">
            <v>1</v>
          </cell>
          <cell r="AS623">
            <v>44743.25</v>
          </cell>
          <cell r="AT623" t="str">
            <v>Horaire</v>
          </cell>
          <cell r="AU623">
            <v>3.1930000000000001</v>
          </cell>
          <cell r="AV623" t="str">
            <v>17</v>
          </cell>
          <cell r="AW623" t="str">
            <v>00100</v>
          </cell>
          <cell r="AX623" t="str">
            <v>00003040621</v>
          </cell>
          <cell r="AY623" t="str">
            <v>11</v>
          </cell>
          <cell r="AZ623" t="str">
            <v>LA POSTE</v>
          </cell>
          <cell r="BA623" t="str">
            <v>17001000000304062111</v>
          </cell>
          <cell r="BB623">
            <v>20</v>
          </cell>
          <cell r="BC623" t="str">
            <v>GHDIR EL GOLLA</v>
          </cell>
          <cell r="BD623" t="str">
            <v>MANOUBA</v>
          </cell>
          <cell r="BG623">
            <v>21572581</v>
          </cell>
          <cell r="BJ623" t="str">
            <v>GHDIR EL GOLLA</v>
          </cell>
          <cell r="BK623" t="str">
            <v>A-520</v>
          </cell>
          <cell r="BN623" t="str">
            <v>17001000000304062111</v>
          </cell>
          <cell r="BO623" t="str">
            <v>HAJJI CHEDI</v>
          </cell>
          <cell r="BP623">
            <v>622</v>
          </cell>
          <cell r="BU623" t="str">
            <v>Non-Actif</v>
          </cell>
        </row>
        <row r="624">
          <cell r="B624">
            <v>623</v>
          </cell>
          <cell r="C624" t="str">
            <v>Monsieur</v>
          </cell>
          <cell r="D624" t="str">
            <v>OUNI WALID</v>
          </cell>
          <cell r="E624" t="str">
            <v>SAGE Tunisia</v>
          </cell>
          <cell r="F624" t="str">
            <v>PRODUCTION</v>
          </cell>
          <cell r="G624" t="str">
            <v>WIRE</v>
          </cell>
          <cell r="H624">
            <v>520</v>
          </cell>
          <cell r="J624" t="str">
            <v>A</v>
          </cell>
          <cell r="K624" t="str">
            <v>DIRECTS</v>
          </cell>
          <cell r="L624" t="str">
            <v>Variable cost at standard</v>
          </cell>
          <cell r="M624" t="str">
            <v>OUVRIER SPECIALISE</v>
          </cell>
          <cell r="N624">
            <v>44378</v>
          </cell>
          <cell r="O624" t="str">
            <v/>
          </cell>
          <cell r="P624">
            <v>-1071</v>
          </cell>
          <cell r="Q624">
            <v>44650</v>
          </cell>
          <cell r="R624" t="str">
            <v xml:space="preserve">abandon de poste </v>
          </cell>
          <cell r="T624" t="str">
            <v>CDD</v>
          </cell>
          <cell r="U624" t="str">
            <v>Contractuel</v>
          </cell>
          <cell r="V624">
            <v>44621</v>
          </cell>
          <cell r="W624">
            <v>44651</v>
          </cell>
          <cell r="Z624">
            <v>44378</v>
          </cell>
          <cell r="AA624">
            <v>7</v>
          </cell>
          <cell r="AB624">
            <v>2021</v>
          </cell>
          <cell r="AC624">
            <v>2025</v>
          </cell>
          <cell r="AD624">
            <v>3.6805555555555554</v>
          </cell>
          <cell r="AE624" t="str">
            <v>&lt; 4</v>
          </cell>
          <cell r="AF624">
            <v>32712</v>
          </cell>
          <cell r="AG624">
            <v>35.643835616438359</v>
          </cell>
          <cell r="AH624" t="str">
            <v>&gt;35&lt; 45</v>
          </cell>
          <cell r="AI624">
            <v>16967370</v>
          </cell>
          <cell r="AJ624" t="str">
            <v>04</v>
          </cell>
          <cell r="AK624" t="str">
            <v>04838078</v>
          </cell>
          <cell r="AL624">
            <v>44265</v>
          </cell>
          <cell r="AM624" t="str">
            <v>HOMME</v>
          </cell>
          <cell r="AN624" t="str">
            <v>Célibataire</v>
          </cell>
          <cell r="AQ624">
            <v>3</v>
          </cell>
          <cell r="AR624">
            <v>1</v>
          </cell>
          <cell r="AS624">
            <v>44743.25</v>
          </cell>
          <cell r="AT624" t="str">
            <v>Horaire</v>
          </cell>
          <cell r="AU624">
            <v>3.1930000000000001</v>
          </cell>
          <cell r="AV624" t="str">
            <v>17</v>
          </cell>
          <cell r="AW624" t="str">
            <v>00100</v>
          </cell>
          <cell r="AX624" t="str">
            <v>00003040890</v>
          </cell>
          <cell r="AY624" t="str">
            <v>77</v>
          </cell>
          <cell r="AZ624" t="str">
            <v>LA POSTE</v>
          </cell>
          <cell r="BA624" t="str">
            <v>17001000000304089077</v>
          </cell>
          <cell r="BB624">
            <v>20</v>
          </cell>
          <cell r="BC624" t="str">
            <v>47 RUE IMEM BOKRI SIDI HASSINE</v>
          </cell>
          <cell r="BD624" t="str">
            <v>TUNIS</v>
          </cell>
          <cell r="BG624">
            <v>25792233</v>
          </cell>
          <cell r="BH624">
            <v>22352156</v>
          </cell>
          <cell r="BJ624" t="str">
            <v>SIDI HASSINE</v>
          </cell>
          <cell r="BK624" t="str">
            <v>A-520</v>
          </cell>
          <cell r="BN624" t="str">
            <v>17001000000304089077</v>
          </cell>
          <cell r="BO624" t="str">
            <v>OUNI WALID</v>
          </cell>
          <cell r="BP624">
            <v>623</v>
          </cell>
          <cell r="BU624" t="str">
            <v>Non-Actif</v>
          </cell>
        </row>
        <row r="625">
          <cell r="B625">
            <v>624</v>
          </cell>
          <cell r="C625" t="str">
            <v>Monsieur</v>
          </cell>
          <cell r="D625" t="str">
            <v>MEJRI MOHAMED HABIB</v>
          </cell>
          <cell r="E625" t="str">
            <v>SAGE Tunisia</v>
          </cell>
          <cell r="F625" t="str">
            <v>PRODUCTION</v>
          </cell>
          <cell r="G625" t="str">
            <v>WIRE</v>
          </cell>
          <cell r="H625">
            <v>520</v>
          </cell>
          <cell r="J625" t="str">
            <v>B</v>
          </cell>
          <cell r="K625" t="str">
            <v>DIRECTS</v>
          </cell>
          <cell r="L625" t="str">
            <v>Variable cost at standard</v>
          </cell>
          <cell r="M625" t="str">
            <v>OUVRIER SPECIALISE</v>
          </cell>
          <cell r="N625">
            <v>44378</v>
          </cell>
          <cell r="O625" t="str">
            <v/>
          </cell>
          <cell r="P625">
            <v>-1130</v>
          </cell>
          <cell r="Q625">
            <v>44578</v>
          </cell>
          <cell r="R625" t="str">
            <v>discipline</v>
          </cell>
          <cell r="T625" t="str">
            <v>CDD</v>
          </cell>
          <cell r="U625" t="str">
            <v>Contractuel</v>
          </cell>
          <cell r="V625">
            <v>44562</v>
          </cell>
          <cell r="W625">
            <v>44592</v>
          </cell>
          <cell r="Z625">
            <v>44378</v>
          </cell>
          <cell r="AA625">
            <v>7</v>
          </cell>
          <cell r="AB625">
            <v>2021</v>
          </cell>
          <cell r="AC625">
            <v>2025</v>
          </cell>
          <cell r="AD625">
            <v>3.6805555555555554</v>
          </cell>
          <cell r="AE625" t="str">
            <v>&lt; 4</v>
          </cell>
          <cell r="AF625">
            <v>35473</v>
          </cell>
          <cell r="AG625">
            <v>28.079452054794519</v>
          </cell>
          <cell r="AH625" t="str">
            <v>&gt;25&lt; 35</v>
          </cell>
          <cell r="AK625">
            <v>13011778</v>
          </cell>
          <cell r="AL625">
            <v>41932</v>
          </cell>
          <cell r="AM625" t="str">
            <v>HOMME</v>
          </cell>
          <cell r="AN625" t="str">
            <v>Célibataire</v>
          </cell>
          <cell r="AQ625">
            <v>3</v>
          </cell>
          <cell r="AR625">
            <v>1</v>
          </cell>
          <cell r="AS625">
            <v>44743.25</v>
          </cell>
          <cell r="AT625" t="str">
            <v>Horaire</v>
          </cell>
          <cell r="AU625">
            <v>3.1930000000000001</v>
          </cell>
          <cell r="AV625" t="str">
            <v>17</v>
          </cell>
          <cell r="AW625" t="str">
            <v>00100</v>
          </cell>
          <cell r="AX625" t="str">
            <v>00003043833</v>
          </cell>
          <cell r="AY625" t="str">
            <v>75</v>
          </cell>
          <cell r="AZ625" t="str">
            <v>LA POSTE</v>
          </cell>
          <cell r="BA625" t="str">
            <v>17001000000304383375</v>
          </cell>
          <cell r="BB625">
            <v>20</v>
          </cell>
          <cell r="BC625" t="str">
            <v>4 RUE 4430 ZAHROUNI</v>
          </cell>
          <cell r="BD625" t="str">
            <v>TUNIS</v>
          </cell>
          <cell r="BG625">
            <v>54802116</v>
          </cell>
          <cell r="BH625">
            <v>55664337</v>
          </cell>
          <cell r="BJ625" t="str">
            <v>DENDEN</v>
          </cell>
          <cell r="BK625" t="str">
            <v>B-520</v>
          </cell>
          <cell r="BN625" t="str">
            <v>17001000000304383375</v>
          </cell>
          <cell r="BO625" t="str">
            <v>MEJRI MOHAMED HABIB</v>
          </cell>
          <cell r="BP625">
            <v>624</v>
          </cell>
          <cell r="BU625" t="str">
            <v>Non-Actif</v>
          </cell>
        </row>
        <row r="626">
          <cell r="B626">
            <v>625</v>
          </cell>
          <cell r="C626" t="str">
            <v>Monsieur</v>
          </cell>
          <cell r="D626" t="str">
            <v>HARRAN MOHAMED MALEK</v>
          </cell>
          <cell r="E626" t="str">
            <v>SAGE Tunisia</v>
          </cell>
          <cell r="F626" t="str">
            <v>QUALITE</v>
          </cell>
          <cell r="G626" t="str">
            <v>INGENIEUR QUALITE</v>
          </cell>
          <cell r="J626" t="str">
            <v>A</v>
          </cell>
          <cell r="K626" t="str">
            <v>CADRE</v>
          </cell>
          <cell r="L626" t="str">
            <v>Variable cost at standard</v>
          </cell>
          <cell r="M626" t="str">
            <v>INGENIEUR QUALITE</v>
          </cell>
          <cell r="N626">
            <v>44379</v>
          </cell>
          <cell r="P626" t="str">
            <v/>
          </cell>
          <cell r="T626" t="str">
            <v>CDI</v>
          </cell>
          <cell r="U626" t="str">
            <v>Titulaire</v>
          </cell>
          <cell r="X626">
            <v>44378</v>
          </cell>
          <cell r="Y626">
            <v>44742</v>
          </cell>
          <cell r="AA626">
            <v>7</v>
          </cell>
          <cell r="AB626">
            <v>2021</v>
          </cell>
          <cell r="AC626">
            <v>2025</v>
          </cell>
          <cell r="AD626">
            <v>3.6777777777777776</v>
          </cell>
          <cell r="AE626" t="str">
            <v>&lt; 4</v>
          </cell>
          <cell r="AF626">
            <v>35083</v>
          </cell>
          <cell r="AG626">
            <v>29.147945205479452</v>
          </cell>
          <cell r="AH626" t="str">
            <v>&gt;25&lt; 35</v>
          </cell>
          <cell r="AI626">
            <v>17592443</v>
          </cell>
          <cell r="AJ626" t="str">
            <v>02</v>
          </cell>
          <cell r="AK626" t="str">
            <v>09624832</v>
          </cell>
          <cell r="AL626">
            <v>41486</v>
          </cell>
          <cell r="AM626" t="str">
            <v>HOMME</v>
          </cell>
          <cell r="AN626" t="str">
            <v>Célibataire</v>
          </cell>
          <cell r="AQ626">
            <v>15</v>
          </cell>
          <cell r="AR626">
            <v>3</v>
          </cell>
          <cell r="AS626">
            <v>45474.75</v>
          </cell>
          <cell r="AT626" t="str">
            <v>Mensuel</v>
          </cell>
          <cell r="AU626">
            <v>1700</v>
          </cell>
          <cell r="AV626" t="str">
            <v>14</v>
          </cell>
          <cell r="AW626" t="str">
            <v>80880</v>
          </cell>
          <cell r="AX626" t="str">
            <v>81007093859</v>
          </cell>
          <cell r="AY626" t="str">
            <v>06</v>
          </cell>
          <cell r="AZ626" t="str">
            <v>BH</v>
          </cell>
          <cell r="BA626" t="str">
            <v>14808808100709385906</v>
          </cell>
          <cell r="BB626">
            <v>20</v>
          </cell>
          <cell r="BC626" t="str">
            <v>4 BUS RUE EL IKHOUA HAFOUZ H-LIF</v>
          </cell>
          <cell r="BD626" t="str">
            <v>BEN AROUS</v>
          </cell>
          <cell r="BG626">
            <v>22321009</v>
          </cell>
          <cell r="BI626">
            <v>98137103</v>
          </cell>
          <cell r="BK626" t="str">
            <v>CADRE</v>
          </cell>
          <cell r="BN626" t="str">
            <v>14808808100709385906</v>
          </cell>
          <cell r="BO626" t="str">
            <v>HARRAN MOHAMED MALEK</v>
          </cell>
          <cell r="BP626">
            <v>625</v>
          </cell>
          <cell r="BR626" t="e">
            <v>#N/A</v>
          </cell>
          <cell r="BU626" t="str">
            <v>si</v>
          </cell>
        </row>
        <row r="627">
          <cell r="B627">
            <v>626</v>
          </cell>
          <cell r="C627" t="str">
            <v>Madame</v>
          </cell>
          <cell r="D627" t="str">
            <v>HAMMAMI IBTISSEM</v>
          </cell>
          <cell r="E627" t="str">
            <v>SAGE Tunisia</v>
          </cell>
          <cell r="F627" t="str">
            <v>PRODUCTION</v>
          </cell>
          <cell r="G627" t="str">
            <v>Couturière</v>
          </cell>
          <cell r="H627" t="str">
            <v>P6 AV</v>
          </cell>
          <cell r="I627" t="str">
            <v>Issam Ouni</v>
          </cell>
          <cell r="J627" t="str">
            <v>B</v>
          </cell>
          <cell r="K627" t="str">
            <v>DIRECTS</v>
          </cell>
          <cell r="L627" t="str">
            <v>Variable cost at standard</v>
          </cell>
          <cell r="M627" t="str">
            <v>OUVRIERE SPECIALISE</v>
          </cell>
          <cell r="N627">
            <v>44399</v>
          </cell>
          <cell r="O627" t="str">
            <v/>
          </cell>
          <cell r="P627">
            <v>-553</v>
          </cell>
          <cell r="Q627">
            <v>45171</v>
          </cell>
          <cell r="R627" t="str">
            <v>personnel</v>
          </cell>
          <cell r="T627" t="str">
            <v>CDD</v>
          </cell>
          <cell r="U627" t="str">
            <v>Contractuel</v>
          </cell>
          <cell r="V627">
            <v>45108</v>
          </cell>
          <cell r="W627">
            <v>45169</v>
          </cell>
          <cell r="Z627">
            <v>44399</v>
          </cell>
          <cell r="AA627">
            <v>7</v>
          </cell>
          <cell r="AB627">
            <v>2021</v>
          </cell>
          <cell r="AC627">
            <v>2025</v>
          </cell>
          <cell r="AD627">
            <v>3.6222222222222222</v>
          </cell>
          <cell r="AE627" t="str">
            <v>&lt; 4</v>
          </cell>
          <cell r="AF627">
            <v>31794</v>
          </cell>
          <cell r="AG627">
            <v>38.158904109589038</v>
          </cell>
          <cell r="AH627" t="str">
            <v>&gt;35&lt; 45</v>
          </cell>
          <cell r="AI627">
            <v>16912639</v>
          </cell>
          <cell r="AJ627" t="str">
            <v>07</v>
          </cell>
          <cell r="AK627" t="str">
            <v>04814494</v>
          </cell>
          <cell r="AL627">
            <v>39326</v>
          </cell>
          <cell r="AM627" t="str">
            <v>FEMME</v>
          </cell>
          <cell r="AN627" t="str">
            <v>Marié(e)</v>
          </cell>
          <cell r="AO627">
            <v>2</v>
          </cell>
          <cell r="AQ627">
            <v>3</v>
          </cell>
          <cell r="AR627">
            <v>3</v>
          </cell>
          <cell r="AS627">
            <v>45494.75</v>
          </cell>
          <cell r="AT627" t="str">
            <v>Horaire</v>
          </cell>
          <cell r="AU627">
            <v>3.3159999999999998</v>
          </cell>
          <cell r="AV627" t="str">
            <v>17</v>
          </cell>
          <cell r="AW627" t="str">
            <v>00100</v>
          </cell>
          <cell r="AX627" t="str">
            <v>00003045677</v>
          </cell>
          <cell r="AY627" t="str">
            <v>72</v>
          </cell>
          <cell r="AZ627" t="str">
            <v>LA POSTE</v>
          </cell>
          <cell r="BA627" t="str">
            <v>17001000000304567772</v>
          </cell>
          <cell r="BB627">
            <v>20</v>
          </cell>
          <cell r="BC627" t="str">
            <v>BORJ CHAKIR SIDI HASSINE</v>
          </cell>
          <cell r="BD627" t="str">
            <v>TUNIS</v>
          </cell>
          <cell r="BG627">
            <v>52114988</v>
          </cell>
          <cell r="BH627">
            <v>22840021</v>
          </cell>
          <cell r="BJ627" t="str">
            <v>JAYARA</v>
          </cell>
          <cell r="BK627" t="str">
            <v>B-P6 AV</v>
          </cell>
          <cell r="BL627" t="str">
            <v>1.1</v>
          </cell>
          <cell r="BN627" t="str">
            <v>17001000000304567772</v>
          </cell>
          <cell r="BO627" t="str">
            <v>HAMMAMI IBTISSEM</v>
          </cell>
          <cell r="BP627">
            <v>626</v>
          </cell>
          <cell r="BR627">
            <v>626</v>
          </cell>
          <cell r="BU627" t="str">
            <v>Non-Actif</v>
          </cell>
        </row>
        <row r="628">
          <cell r="B628">
            <v>627</v>
          </cell>
          <cell r="C628" t="str">
            <v>Mlle</v>
          </cell>
          <cell r="D628" t="str">
            <v>OUESLATI MAHA</v>
          </cell>
          <cell r="E628" t="str">
            <v>SAGE Tunisia</v>
          </cell>
          <cell r="F628" t="str">
            <v>PRODUCTION</v>
          </cell>
          <cell r="G628" t="str">
            <v>Contrôle Qualité</v>
          </cell>
          <cell r="H628" t="str">
            <v>P6 AV</v>
          </cell>
          <cell r="I628" t="str">
            <v>MOHAMED AMINE</v>
          </cell>
          <cell r="J628" t="str">
            <v>A</v>
          </cell>
          <cell r="K628" t="str">
            <v>INDIRECTS</v>
          </cell>
          <cell r="L628" t="str">
            <v>Variable cost at standard</v>
          </cell>
          <cell r="M628" t="str">
            <v>Contrôleur Qualité</v>
          </cell>
          <cell r="N628">
            <v>44385</v>
          </cell>
          <cell r="O628" t="str">
            <v/>
          </cell>
          <cell r="P628">
            <v>-6</v>
          </cell>
          <cell r="T628" t="str">
            <v>CDD</v>
          </cell>
          <cell r="U628" t="str">
            <v>Contractuel</v>
          </cell>
          <cell r="V628">
            <v>45689</v>
          </cell>
          <cell r="W628">
            <v>45716</v>
          </cell>
          <cell r="X628">
            <v>44385</v>
          </cell>
          <cell r="Y628">
            <v>44749</v>
          </cell>
          <cell r="AA628">
            <v>7</v>
          </cell>
          <cell r="AB628">
            <v>2021</v>
          </cell>
          <cell r="AC628">
            <v>2025</v>
          </cell>
          <cell r="AD628">
            <v>3.661111111111111</v>
          </cell>
          <cell r="AE628" t="str">
            <v>&lt; 4</v>
          </cell>
          <cell r="AF628">
            <v>36044</v>
          </cell>
          <cell r="AG628">
            <v>26.515068493150686</v>
          </cell>
          <cell r="AH628" t="str">
            <v>&gt;25&lt; 35</v>
          </cell>
          <cell r="AI628">
            <v>17591438</v>
          </cell>
          <cell r="AJ628" t="str">
            <v>01</v>
          </cell>
          <cell r="AK628">
            <v>11661254</v>
          </cell>
          <cell r="AL628">
            <v>42693</v>
          </cell>
          <cell r="AM628" t="str">
            <v>FEMME</v>
          </cell>
          <cell r="AN628" t="str">
            <v>Célibataire</v>
          </cell>
          <cell r="AQ628">
            <v>3</v>
          </cell>
          <cell r="AR628">
            <v>3</v>
          </cell>
          <cell r="AS628">
            <v>45480.75</v>
          </cell>
          <cell r="AT628" t="str">
            <v>Horaire</v>
          </cell>
          <cell r="AU628">
            <v>3.3159999999999998</v>
          </cell>
          <cell r="AV628" t="str">
            <v>17</v>
          </cell>
          <cell r="AW628" t="str">
            <v>00100</v>
          </cell>
          <cell r="AX628" t="str">
            <v>00003041455</v>
          </cell>
          <cell r="AY628" t="str">
            <v>31</v>
          </cell>
          <cell r="AZ628" t="str">
            <v>LA POSTE</v>
          </cell>
          <cell r="BA628" t="str">
            <v>17001000000304145531</v>
          </cell>
          <cell r="BB628">
            <v>20</v>
          </cell>
          <cell r="BC628" t="str">
            <v>34 RUE EL BANAFSEJ SIDI HASSINE</v>
          </cell>
          <cell r="BD628" t="str">
            <v>TUNIS</v>
          </cell>
          <cell r="BG628">
            <v>58921166</v>
          </cell>
          <cell r="BH628">
            <v>21384224</v>
          </cell>
          <cell r="BJ628" t="str">
            <v>JAYARA</v>
          </cell>
          <cell r="BK628" t="str">
            <v>CAMPO A</v>
          </cell>
          <cell r="BL628" t="str">
            <v>1.3</v>
          </cell>
          <cell r="BN628" t="str">
            <v>17001000000304145531</v>
          </cell>
          <cell r="BO628" t="str">
            <v>OUESLATI MAHA</v>
          </cell>
          <cell r="BP628">
            <v>627</v>
          </cell>
          <cell r="BR628">
            <v>627</v>
          </cell>
          <cell r="BT628">
            <v>1052</v>
          </cell>
          <cell r="BU628" t="str">
            <v>si</v>
          </cell>
          <cell r="BV628" t="str">
            <v>P6 AR C SP</v>
          </cell>
        </row>
        <row r="629">
          <cell r="B629">
            <v>628</v>
          </cell>
          <cell r="C629" t="str">
            <v>Monsieur</v>
          </cell>
          <cell r="D629" t="str">
            <v>JLASSI FAKHRI</v>
          </cell>
          <cell r="E629" t="str">
            <v>SAGE Tunisia</v>
          </cell>
          <cell r="F629" t="str">
            <v>PRODUCTION</v>
          </cell>
          <cell r="G629" t="str">
            <v>Couturière</v>
          </cell>
          <cell r="H629" t="str">
            <v>Panda</v>
          </cell>
          <cell r="I629" t="str">
            <v>HASNA NASRAOUI</v>
          </cell>
          <cell r="J629" t="str">
            <v>A</v>
          </cell>
          <cell r="K629" t="str">
            <v>DIRECTS</v>
          </cell>
          <cell r="L629" t="str">
            <v>Variable cost at standard</v>
          </cell>
          <cell r="M629" t="str">
            <v>OUVRIER SPECIALISE</v>
          </cell>
          <cell r="N629">
            <v>44389</v>
          </cell>
          <cell r="P629">
            <v>-6</v>
          </cell>
          <cell r="T629" t="str">
            <v>CDD</v>
          </cell>
          <cell r="U629" t="str">
            <v>Contractuel</v>
          </cell>
          <cell r="V629">
            <v>45689</v>
          </cell>
          <cell r="W629">
            <v>45716</v>
          </cell>
          <cell r="Z629">
            <v>44389</v>
          </cell>
          <cell r="AA629">
            <v>7</v>
          </cell>
          <cell r="AB629">
            <v>2021</v>
          </cell>
          <cell r="AC629">
            <v>2025</v>
          </cell>
          <cell r="AD629">
            <v>3.65</v>
          </cell>
          <cell r="AE629" t="str">
            <v>&lt; 4</v>
          </cell>
          <cell r="AF629">
            <v>33215</v>
          </cell>
          <cell r="AG629">
            <v>34.265753424657532</v>
          </cell>
          <cell r="AH629" t="str">
            <v>&gt;25&lt; 35</v>
          </cell>
          <cell r="AI629">
            <v>17230159</v>
          </cell>
          <cell r="AJ629" t="str">
            <v>03</v>
          </cell>
          <cell r="AK629" t="str">
            <v>04823320</v>
          </cell>
          <cell r="AL629">
            <v>41235</v>
          </cell>
          <cell r="AM629" t="str">
            <v>HOMME</v>
          </cell>
          <cell r="AN629" t="str">
            <v>Célibataire</v>
          </cell>
          <cell r="AQ629">
            <v>3</v>
          </cell>
          <cell r="AR629">
            <v>3</v>
          </cell>
          <cell r="AS629">
            <v>45484.75</v>
          </cell>
          <cell r="AT629" t="str">
            <v>Horaire</v>
          </cell>
          <cell r="AU629">
            <v>3.3159999999999998</v>
          </cell>
          <cell r="AV629" t="str">
            <v>04</v>
          </cell>
          <cell r="AW629" t="str">
            <v>03211</v>
          </cell>
          <cell r="AX629" t="str">
            <v>80055739734</v>
          </cell>
          <cell r="AY629" t="str">
            <v>35</v>
          </cell>
          <cell r="AZ629" t="str">
            <v>ATTIJARI BANK</v>
          </cell>
          <cell r="BA629" t="str">
            <v>04032118005573973435</v>
          </cell>
          <cell r="BB629">
            <v>20</v>
          </cell>
          <cell r="BC629" t="str">
            <v>7 BIS RUE 4039 MALLASSINE</v>
          </cell>
          <cell r="BD629" t="str">
            <v>TUNIS</v>
          </cell>
          <cell r="BF629">
            <v>45218</v>
          </cell>
          <cell r="BG629">
            <v>52070842</v>
          </cell>
          <cell r="BJ629" t="str">
            <v>MALLASSINE</v>
          </cell>
          <cell r="BK629" t="str">
            <v>A-Panda</v>
          </cell>
          <cell r="BL629" t="str">
            <v>1.3</v>
          </cell>
          <cell r="BN629" t="str">
            <v>04032118005573973435</v>
          </cell>
          <cell r="BO629" t="str">
            <v>JLASSI FAKHRI</v>
          </cell>
          <cell r="BP629">
            <v>628</v>
          </cell>
          <cell r="BR629">
            <v>628</v>
          </cell>
          <cell r="BU629" t="str">
            <v>si</v>
          </cell>
          <cell r="BV629" t="str">
            <v>139 A SP</v>
          </cell>
        </row>
        <row r="630">
          <cell r="B630">
            <v>629</v>
          </cell>
          <cell r="C630" t="str">
            <v>Madame</v>
          </cell>
          <cell r="D630" t="str">
            <v>MANNAI HEDIA</v>
          </cell>
          <cell r="E630" t="str">
            <v>SAGE Tunisia</v>
          </cell>
          <cell r="F630" t="str">
            <v>PRODUCTION</v>
          </cell>
          <cell r="G630" t="str">
            <v>Couturière</v>
          </cell>
          <cell r="H630" t="str">
            <v>APT</v>
          </cell>
          <cell r="J630" t="str">
            <v>B</v>
          </cell>
          <cell r="K630" t="str">
            <v>DIRECTS</v>
          </cell>
          <cell r="L630" t="str">
            <v>Variable cost at standard</v>
          </cell>
          <cell r="M630" t="str">
            <v>OUVRIERE SPECIALISE</v>
          </cell>
          <cell r="N630">
            <v>44389</v>
          </cell>
          <cell r="P630">
            <v>-1222</v>
          </cell>
          <cell r="Q630">
            <v>44440</v>
          </cell>
          <cell r="R630" t="str">
            <v xml:space="preserve">abandon de poste </v>
          </cell>
          <cell r="T630" t="str">
            <v>CDD</v>
          </cell>
          <cell r="U630" t="str">
            <v>Contractuel</v>
          </cell>
          <cell r="V630">
            <v>44440</v>
          </cell>
          <cell r="W630">
            <v>44500</v>
          </cell>
          <cell r="Z630">
            <v>44389</v>
          </cell>
          <cell r="AA630">
            <v>7</v>
          </cell>
          <cell r="AB630">
            <v>2021</v>
          </cell>
          <cell r="AC630">
            <v>2025</v>
          </cell>
          <cell r="AD630">
            <v>3.65</v>
          </cell>
          <cell r="AE630" t="str">
            <v>&lt; 4</v>
          </cell>
          <cell r="AF630">
            <v>32025</v>
          </cell>
          <cell r="AG630">
            <v>37.526027397260272</v>
          </cell>
          <cell r="AH630" t="str">
            <v>&gt;35&lt; 45</v>
          </cell>
          <cell r="AI630">
            <v>16068932</v>
          </cell>
          <cell r="AJ630" t="str">
            <v>02</v>
          </cell>
          <cell r="AK630" t="str">
            <v>07899111</v>
          </cell>
          <cell r="AL630">
            <v>38598</v>
          </cell>
          <cell r="AM630" t="str">
            <v>FEMME</v>
          </cell>
          <cell r="AN630" t="str">
            <v>Marié(e)</v>
          </cell>
          <cell r="AO630">
            <v>2</v>
          </cell>
          <cell r="AQ630">
            <v>3</v>
          </cell>
          <cell r="AR630">
            <v>1</v>
          </cell>
          <cell r="AS630">
            <v>44754.25</v>
          </cell>
          <cell r="AT630" t="str">
            <v>Horaire</v>
          </cell>
          <cell r="AU630">
            <v>3.1930000000000001</v>
          </cell>
          <cell r="AV630" t="str">
            <v>07</v>
          </cell>
          <cell r="AW630" t="str">
            <v>06501</v>
          </cell>
          <cell r="AX630">
            <v>23105524822</v>
          </cell>
          <cell r="AY630">
            <v>77</v>
          </cell>
          <cell r="AZ630" t="str">
            <v>AMEN BANK</v>
          </cell>
          <cell r="BA630" t="str">
            <v>07065012310552482277</v>
          </cell>
          <cell r="BB630">
            <v>20</v>
          </cell>
          <cell r="BC630" t="str">
            <v>01 IMPAS 14 RUE 4457 EZZAHROUNI</v>
          </cell>
          <cell r="BD630" t="str">
            <v>TUNIS</v>
          </cell>
          <cell r="BE630">
            <v>2051</v>
          </cell>
          <cell r="BG630">
            <v>22767825</v>
          </cell>
          <cell r="BH630">
            <v>20222745</v>
          </cell>
          <cell r="BJ630" t="str">
            <v>ZAHROUNI</v>
          </cell>
          <cell r="BK630" t="str">
            <v>B-APT</v>
          </cell>
          <cell r="BN630" t="str">
            <v>07065012310552482277</v>
          </cell>
          <cell r="BO630" t="str">
            <v>MANNAI HEDIA</v>
          </cell>
          <cell r="BP630">
            <v>629</v>
          </cell>
          <cell r="BU630" t="str">
            <v>Non-Actif</v>
          </cell>
        </row>
        <row r="631">
          <cell r="B631">
            <v>630</v>
          </cell>
          <cell r="C631" t="str">
            <v>Mlle</v>
          </cell>
          <cell r="D631" t="str">
            <v>BEN HAMOUDA INES</v>
          </cell>
          <cell r="E631" t="str">
            <v>SAGE Tunisia</v>
          </cell>
          <cell r="F631" t="str">
            <v>PRODUCTION</v>
          </cell>
          <cell r="G631" t="str">
            <v>Couturière</v>
          </cell>
          <cell r="H631" t="str">
            <v>P6 AV</v>
          </cell>
          <cell r="I631" t="str">
            <v>EL KADRI MARIEM</v>
          </cell>
          <cell r="J631" t="str">
            <v>A</v>
          </cell>
          <cell r="K631" t="str">
            <v>DIRECTS</v>
          </cell>
          <cell r="L631" t="str">
            <v>Variable cost at standard</v>
          </cell>
          <cell r="M631" t="str">
            <v>OUVRIERE SPECIALISE</v>
          </cell>
          <cell r="N631">
            <v>44389</v>
          </cell>
          <cell r="P631">
            <v>-6</v>
          </cell>
          <cell r="T631" t="str">
            <v>CDD</v>
          </cell>
          <cell r="U631" t="str">
            <v>Contractuel</v>
          </cell>
          <cell r="V631">
            <v>45689</v>
          </cell>
          <cell r="W631">
            <v>45716</v>
          </cell>
          <cell r="Z631">
            <v>44389</v>
          </cell>
          <cell r="AA631">
            <v>7</v>
          </cell>
          <cell r="AB631">
            <v>2021</v>
          </cell>
          <cell r="AC631">
            <v>2025</v>
          </cell>
          <cell r="AD631">
            <v>3.65</v>
          </cell>
          <cell r="AE631" t="str">
            <v>&lt; 4</v>
          </cell>
          <cell r="AF631">
            <v>33569</v>
          </cell>
          <cell r="AG631">
            <v>33.295890410958904</v>
          </cell>
          <cell r="AH631" t="str">
            <v>&gt;25&lt; 35</v>
          </cell>
          <cell r="AI631">
            <v>16627083</v>
          </cell>
          <cell r="AJ631" t="str">
            <v>02</v>
          </cell>
          <cell r="AK631" t="str">
            <v>09172625</v>
          </cell>
          <cell r="AL631">
            <v>39518</v>
          </cell>
          <cell r="AM631" t="str">
            <v>FEMME</v>
          </cell>
          <cell r="AN631" t="str">
            <v>Célibataire</v>
          </cell>
          <cell r="AQ631">
            <v>3</v>
          </cell>
          <cell r="AR631">
            <v>3</v>
          </cell>
          <cell r="AS631">
            <v>45484.75</v>
          </cell>
          <cell r="AT631" t="str">
            <v>Horaire</v>
          </cell>
          <cell r="AU631">
            <v>3.3159999999999998</v>
          </cell>
          <cell r="AV631" t="str">
            <v>07</v>
          </cell>
          <cell r="AW631" t="str">
            <v>06501</v>
          </cell>
          <cell r="AX631" t="str">
            <v>23105524833</v>
          </cell>
          <cell r="AY631" t="str">
            <v>44</v>
          </cell>
          <cell r="AZ631" t="str">
            <v>AMEN BANK</v>
          </cell>
          <cell r="BA631" t="str">
            <v>07065012310552483344</v>
          </cell>
          <cell r="BB631">
            <v>20</v>
          </cell>
          <cell r="BC631" t="str">
            <v>27 AVENU 2 MARS 1934 MANOUBA</v>
          </cell>
          <cell r="BD631" t="str">
            <v>TUNIS</v>
          </cell>
          <cell r="BE631">
            <v>2010</v>
          </cell>
          <cell r="BG631">
            <v>21840702</v>
          </cell>
          <cell r="BH631">
            <v>21337867</v>
          </cell>
          <cell r="BJ631" t="str">
            <v>SLIMEN KEHIA</v>
          </cell>
          <cell r="BK631" t="str">
            <v>A-P6 AV</v>
          </cell>
          <cell r="BL631" t="str">
            <v>1.1</v>
          </cell>
          <cell r="BN631" t="str">
            <v>07065012310552483344</v>
          </cell>
          <cell r="BO631" t="str">
            <v>BEN HAMOUDA INES</v>
          </cell>
          <cell r="BP631">
            <v>630</v>
          </cell>
          <cell r="BR631">
            <v>630</v>
          </cell>
          <cell r="BT631">
            <v>321</v>
          </cell>
          <cell r="BU631" t="str">
            <v>si</v>
          </cell>
          <cell r="BV631" t="str">
            <v>P6 AV A SA</v>
          </cell>
        </row>
        <row r="632">
          <cell r="B632">
            <v>631</v>
          </cell>
          <cell r="C632" t="str">
            <v>Mlle</v>
          </cell>
          <cell r="D632" t="str">
            <v>MOUJAHED AMENI</v>
          </cell>
          <cell r="E632" t="str">
            <v>SAGE Tunisia</v>
          </cell>
          <cell r="F632" t="str">
            <v>PRODUCTION</v>
          </cell>
          <cell r="G632" t="str">
            <v>Couturière</v>
          </cell>
          <cell r="H632" t="str">
            <v>P7 AR</v>
          </cell>
          <cell r="I632" t="str">
            <v>FOUED HOMRANI</v>
          </cell>
          <cell r="J632" t="str">
            <v>A</v>
          </cell>
          <cell r="K632" t="str">
            <v>DIRECTS</v>
          </cell>
          <cell r="L632" t="str">
            <v>Variable cost at standard</v>
          </cell>
          <cell r="M632" t="str">
            <v>OUVRIERE SPECIALISE</v>
          </cell>
          <cell r="N632">
            <v>44389</v>
          </cell>
          <cell r="P632">
            <v>-6</v>
          </cell>
          <cell r="T632" t="str">
            <v>CDD</v>
          </cell>
          <cell r="U632" t="str">
            <v>Contractuel</v>
          </cell>
          <cell r="V632">
            <v>45689</v>
          </cell>
          <cell r="W632">
            <v>45716</v>
          </cell>
          <cell r="Z632">
            <v>44389</v>
          </cell>
          <cell r="AA632">
            <v>7</v>
          </cell>
          <cell r="AB632">
            <v>2021</v>
          </cell>
          <cell r="AC632">
            <v>2025</v>
          </cell>
          <cell r="AD632">
            <v>3.65</v>
          </cell>
          <cell r="AE632" t="str">
            <v>&lt; 4</v>
          </cell>
          <cell r="AF632">
            <v>34954</v>
          </cell>
          <cell r="AG632">
            <v>29.5013698630137</v>
          </cell>
          <cell r="AH632" t="str">
            <v>&gt;25&lt; 35</v>
          </cell>
          <cell r="AI632">
            <v>16628366</v>
          </cell>
          <cell r="AJ632" t="str">
            <v>08</v>
          </cell>
          <cell r="AK632" t="str">
            <v>09188565</v>
          </cell>
          <cell r="AL632">
            <v>40850</v>
          </cell>
          <cell r="AM632" t="str">
            <v>FEMME</v>
          </cell>
          <cell r="AN632" t="str">
            <v>Célibataire</v>
          </cell>
          <cell r="AQ632">
            <v>3</v>
          </cell>
          <cell r="AR632">
            <v>3</v>
          </cell>
          <cell r="AS632">
            <v>45484.75</v>
          </cell>
          <cell r="AT632" t="str">
            <v>Horaire</v>
          </cell>
          <cell r="AU632">
            <v>3.3159999999999998</v>
          </cell>
          <cell r="AV632" t="str">
            <v>17</v>
          </cell>
          <cell r="AW632" t="str">
            <v>00100</v>
          </cell>
          <cell r="AX632" t="str">
            <v>00003042575</v>
          </cell>
          <cell r="AY632" t="str">
            <v>66</v>
          </cell>
          <cell r="AZ632" t="str">
            <v>LA POSTE</v>
          </cell>
          <cell r="BA632" t="str">
            <v>17001000000304257566</v>
          </cell>
          <cell r="BB632">
            <v>20</v>
          </cell>
          <cell r="BC632" t="str">
            <v>BOURAGBA MORNAGUIA</v>
          </cell>
          <cell r="BE632">
            <v>1110</v>
          </cell>
          <cell r="BG632">
            <v>58712554</v>
          </cell>
          <cell r="BH632">
            <v>97581402</v>
          </cell>
          <cell r="BJ632" t="str">
            <v>BOURAGBA</v>
          </cell>
          <cell r="BK632" t="str">
            <v>A-P7 AR</v>
          </cell>
          <cell r="BL632" t="str">
            <v>1.3</v>
          </cell>
          <cell r="BN632" t="str">
            <v>17001000000304257566</v>
          </cell>
          <cell r="BO632" t="str">
            <v>MOUJAHED AMENI</v>
          </cell>
          <cell r="BP632">
            <v>631</v>
          </cell>
          <cell r="BR632">
            <v>631</v>
          </cell>
          <cell r="BT632">
            <v>728</v>
          </cell>
          <cell r="BU632" t="str">
            <v>si</v>
          </cell>
          <cell r="BV632" t="str">
            <v>139 A CA</v>
          </cell>
        </row>
        <row r="633">
          <cell r="B633">
            <v>632</v>
          </cell>
          <cell r="C633" t="str">
            <v>Monsieur</v>
          </cell>
          <cell r="D633" t="str">
            <v>KHAMESSI MOHAMED HABIB</v>
          </cell>
          <cell r="E633" t="str">
            <v>SAGE Tunisia</v>
          </cell>
          <cell r="F633" t="str">
            <v>QUALITE</v>
          </cell>
          <cell r="G633" t="str">
            <v>Contrôle Qualité</v>
          </cell>
          <cell r="H633" t="str">
            <v>APT</v>
          </cell>
          <cell r="J633" t="str">
            <v>B</v>
          </cell>
          <cell r="K633" t="str">
            <v>INDIRECTS</v>
          </cell>
          <cell r="L633" t="str">
            <v>Variable cost at standard</v>
          </cell>
          <cell r="M633" t="str">
            <v>Contrôleur Qualité</v>
          </cell>
          <cell r="N633">
            <v>44393</v>
          </cell>
          <cell r="P633" t="str">
            <v/>
          </cell>
          <cell r="Q633">
            <v>44470</v>
          </cell>
          <cell r="R633" t="str">
            <v>étude</v>
          </cell>
          <cell r="T633" t="str">
            <v>CIVP</v>
          </cell>
          <cell r="U633" t="str">
            <v>Contractuel</v>
          </cell>
          <cell r="X633">
            <v>44399</v>
          </cell>
          <cell r="Y633">
            <v>44763</v>
          </cell>
          <cell r="AA633">
            <v>7</v>
          </cell>
          <cell r="AB633">
            <v>2021</v>
          </cell>
          <cell r="AC633">
            <v>2025</v>
          </cell>
          <cell r="AD633">
            <v>3.6388888888888888</v>
          </cell>
          <cell r="AE633" t="str">
            <v>&lt; 4</v>
          </cell>
          <cell r="AF633">
            <v>35581</v>
          </cell>
          <cell r="AG633">
            <v>27.783561643835615</v>
          </cell>
          <cell r="AH633" t="str">
            <v>&gt;25&lt; 35</v>
          </cell>
          <cell r="AK633">
            <v>14350855</v>
          </cell>
          <cell r="AL633">
            <v>42165</v>
          </cell>
          <cell r="AM633" t="str">
            <v>HOMME</v>
          </cell>
          <cell r="AN633" t="str">
            <v>Célibataire</v>
          </cell>
          <cell r="AQ633">
            <v>3</v>
          </cell>
          <cell r="AR633">
            <v>1</v>
          </cell>
          <cell r="AS633">
            <v>44758.25</v>
          </cell>
          <cell r="AT633" t="str">
            <v>Horaire</v>
          </cell>
          <cell r="AU633">
            <v>2.1629999999999998</v>
          </cell>
          <cell r="AV633">
            <v>17</v>
          </cell>
          <cell r="AW633" t="str">
            <v>00100</v>
          </cell>
          <cell r="AX633" t="str">
            <v>00003042898</v>
          </cell>
          <cell r="AY633">
            <v>67</v>
          </cell>
          <cell r="AZ633" t="str">
            <v>LA POSTE</v>
          </cell>
          <cell r="BA633" t="str">
            <v>17001000000304289867</v>
          </cell>
          <cell r="BB633">
            <v>20</v>
          </cell>
          <cell r="BC633" t="str">
            <v>28 RUE MONASTIR DENDEN</v>
          </cell>
          <cell r="BD633" t="str">
            <v>MANOUBA</v>
          </cell>
          <cell r="BG633">
            <v>53976575</v>
          </cell>
          <cell r="BH633">
            <v>29174809</v>
          </cell>
          <cell r="BJ633" t="str">
            <v>DENDEN</v>
          </cell>
          <cell r="BK633" t="str">
            <v>B-APT</v>
          </cell>
          <cell r="BN633" t="str">
            <v>17001000000304289867</v>
          </cell>
          <cell r="BO633" t="str">
            <v>KHAMESSI MOHAMED HABIB</v>
          </cell>
          <cell r="BP633">
            <v>632</v>
          </cell>
          <cell r="BU633" t="str">
            <v>Non-Actif</v>
          </cell>
        </row>
        <row r="634">
          <cell r="B634">
            <v>633</v>
          </cell>
          <cell r="C634" t="str">
            <v>Mlle</v>
          </cell>
          <cell r="D634" t="str">
            <v>ZAGHDOUDI CHAIMA</v>
          </cell>
          <cell r="E634" t="str">
            <v>SAGE Tunisia</v>
          </cell>
          <cell r="F634" t="str">
            <v>PRODUCTION</v>
          </cell>
          <cell r="G634" t="str">
            <v>Contrôle Qualité</v>
          </cell>
          <cell r="H634">
            <v>520</v>
          </cell>
          <cell r="I634" t="str">
            <v>Mabrourk Ben Moussa</v>
          </cell>
          <cell r="J634" t="str">
            <v>A</v>
          </cell>
          <cell r="K634" t="str">
            <v>INDIRECTS</v>
          </cell>
          <cell r="L634" t="str">
            <v>Variable cost at standard</v>
          </cell>
          <cell r="M634" t="str">
            <v>Contrôleur Qualité</v>
          </cell>
          <cell r="N634">
            <v>44390</v>
          </cell>
          <cell r="P634">
            <v>-6</v>
          </cell>
          <cell r="T634" t="str">
            <v>CDD</v>
          </cell>
          <cell r="U634" t="str">
            <v>Contractuel</v>
          </cell>
          <cell r="V634">
            <v>45689</v>
          </cell>
          <cell r="W634">
            <v>45716</v>
          </cell>
          <cell r="X634">
            <v>44390</v>
          </cell>
          <cell r="Y634">
            <v>44754</v>
          </cell>
          <cell r="AA634">
            <v>7</v>
          </cell>
          <cell r="AB634">
            <v>2021</v>
          </cell>
          <cell r="AC634">
            <v>2025</v>
          </cell>
          <cell r="AD634">
            <v>3.6472222222222221</v>
          </cell>
          <cell r="AE634" t="str">
            <v>&lt; 4</v>
          </cell>
          <cell r="AF634">
            <v>36079</v>
          </cell>
          <cell r="AG634">
            <v>26.419178082191781</v>
          </cell>
          <cell r="AH634" t="str">
            <v>&gt;25&lt; 35</v>
          </cell>
          <cell r="AI634">
            <v>17580891</v>
          </cell>
          <cell r="AJ634" t="str">
            <v>04</v>
          </cell>
          <cell r="AK634">
            <v>13022025</v>
          </cell>
          <cell r="AL634">
            <v>42994</v>
          </cell>
          <cell r="AM634" t="str">
            <v>FEMME</v>
          </cell>
          <cell r="AN634" t="str">
            <v>Célibataire</v>
          </cell>
          <cell r="AQ634">
            <v>3</v>
          </cell>
          <cell r="AR634">
            <v>3</v>
          </cell>
          <cell r="AS634">
            <v>45485.75</v>
          </cell>
          <cell r="AT634" t="str">
            <v>Horaire</v>
          </cell>
          <cell r="AU634">
            <v>3.3159999999999998</v>
          </cell>
          <cell r="AV634" t="str">
            <v>17</v>
          </cell>
          <cell r="AW634" t="str">
            <v>00100</v>
          </cell>
          <cell r="AX634" t="str">
            <v>00003042184</v>
          </cell>
          <cell r="AY634" t="str">
            <v>75</v>
          </cell>
          <cell r="AZ634" t="str">
            <v>LA POSTE</v>
          </cell>
          <cell r="BA634" t="str">
            <v>17001000000304218475</v>
          </cell>
          <cell r="BB634">
            <v>20</v>
          </cell>
          <cell r="BC634" t="str">
            <v>23 RUE 4692 ZAHROUNI</v>
          </cell>
          <cell r="BD634" t="str">
            <v>TUNIS</v>
          </cell>
          <cell r="BG634">
            <v>51281884</v>
          </cell>
          <cell r="BH634">
            <v>56278733</v>
          </cell>
          <cell r="BJ634" t="str">
            <v>OUED GUERIANA AGBA</v>
          </cell>
          <cell r="BK634" t="str">
            <v>A-520</v>
          </cell>
          <cell r="BL634" t="str">
            <v>1.3</v>
          </cell>
          <cell r="BN634" t="str">
            <v>17001000000304218475</v>
          </cell>
          <cell r="BO634" t="str">
            <v>ZAGHDOUDI CHAIMA</v>
          </cell>
          <cell r="BP634">
            <v>633</v>
          </cell>
          <cell r="BR634">
            <v>633</v>
          </cell>
          <cell r="BT634">
            <v>907</v>
          </cell>
          <cell r="BU634" t="str">
            <v>si</v>
          </cell>
          <cell r="BV634" t="str">
            <v>520 A SP</v>
          </cell>
        </row>
        <row r="635">
          <cell r="B635">
            <v>634</v>
          </cell>
          <cell r="C635" t="str">
            <v>Mlle</v>
          </cell>
          <cell r="D635" t="str">
            <v>BARRANI MERIAM</v>
          </cell>
          <cell r="E635" t="str">
            <v>SAGE Tunisia</v>
          </cell>
          <cell r="F635" t="str">
            <v>QUALITE</v>
          </cell>
          <cell r="G635" t="str">
            <v>Contrôle Qualité</v>
          </cell>
          <cell r="H635" t="str">
            <v>APT</v>
          </cell>
          <cell r="J635" t="str">
            <v>B</v>
          </cell>
          <cell r="K635" t="str">
            <v>INDIRECTS</v>
          </cell>
          <cell r="L635" t="str">
            <v>Variable cost at standard</v>
          </cell>
          <cell r="M635" t="str">
            <v>Contrôleur Qualité</v>
          </cell>
          <cell r="N635">
            <v>44390</v>
          </cell>
          <cell r="P635">
            <v>-919</v>
          </cell>
          <cell r="Q635">
            <v>44788</v>
          </cell>
          <cell r="R635" t="str">
            <v xml:space="preserve">abandon de poste </v>
          </cell>
          <cell r="T635" t="str">
            <v>CDD</v>
          </cell>
          <cell r="U635" t="str">
            <v>Contractuel</v>
          </cell>
          <cell r="V635">
            <v>44754</v>
          </cell>
          <cell r="W635">
            <v>44803</v>
          </cell>
          <cell r="X635">
            <v>44389</v>
          </cell>
          <cell r="Y635">
            <v>44753</v>
          </cell>
          <cell r="AA635">
            <v>7</v>
          </cell>
          <cell r="AB635">
            <v>2021</v>
          </cell>
          <cell r="AC635">
            <v>2025</v>
          </cell>
          <cell r="AD635">
            <v>3.6472222222222221</v>
          </cell>
          <cell r="AE635" t="str">
            <v>&lt; 4</v>
          </cell>
          <cell r="AF635">
            <v>34946</v>
          </cell>
          <cell r="AG635">
            <v>29.523287671232875</v>
          </cell>
          <cell r="AH635" t="str">
            <v>&gt;25&lt; 35</v>
          </cell>
          <cell r="AK635">
            <v>13003130</v>
          </cell>
          <cell r="AL635">
            <v>43507</v>
          </cell>
          <cell r="AM635" t="str">
            <v>FEMME</v>
          </cell>
          <cell r="AN635" t="str">
            <v>Célibataire</v>
          </cell>
          <cell r="AQ635">
            <v>3</v>
          </cell>
          <cell r="AR635">
            <v>2</v>
          </cell>
          <cell r="AS635">
            <v>45120.5</v>
          </cell>
          <cell r="AT635" t="str">
            <v>Horaire</v>
          </cell>
          <cell r="AU635">
            <v>3.3159999999999998</v>
          </cell>
          <cell r="AV635" t="str">
            <v>07</v>
          </cell>
          <cell r="AW635" t="str">
            <v>08001</v>
          </cell>
          <cell r="AX635" t="str">
            <v>38105539496</v>
          </cell>
          <cell r="AY635" t="str">
            <v>22</v>
          </cell>
          <cell r="AZ635" t="str">
            <v>AMEN BANK</v>
          </cell>
          <cell r="BA635" t="str">
            <v>07080013810553949622</v>
          </cell>
          <cell r="BB635">
            <v>20</v>
          </cell>
          <cell r="BC635" t="str">
            <v>1 BIS RUE IBN ROCHD JAYARA SIDI HASSINE</v>
          </cell>
          <cell r="BD635" t="str">
            <v>TUNIS</v>
          </cell>
          <cell r="BF635" t="str">
            <v>ok-22</v>
          </cell>
          <cell r="BG635">
            <v>95890379</v>
          </cell>
          <cell r="BH635">
            <v>21003910</v>
          </cell>
          <cell r="BJ635" t="str">
            <v>JAYARA</v>
          </cell>
          <cell r="BK635" t="str">
            <v>B-APT</v>
          </cell>
          <cell r="BN635" t="str">
            <v>07080013810553949622</v>
          </cell>
          <cell r="BO635" t="str">
            <v>BARRANI MERIAM</v>
          </cell>
          <cell r="BP635">
            <v>634</v>
          </cell>
          <cell r="BU635" t="str">
            <v>Non-Actif</v>
          </cell>
        </row>
        <row r="636">
          <cell r="B636">
            <v>635</v>
          </cell>
          <cell r="C636" t="str">
            <v>Mlle</v>
          </cell>
          <cell r="D636" t="str">
            <v>HEDI CHAIMA</v>
          </cell>
          <cell r="E636" t="str">
            <v>SAGE Tunisia</v>
          </cell>
          <cell r="F636" t="str">
            <v>QUALITE</v>
          </cell>
          <cell r="G636" t="str">
            <v>Contrôle Qualité</v>
          </cell>
          <cell r="K636" t="str">
            <v>INDIRECTS</v>
          </cell>
          <cell r="L636" t="str">
            <v>Variable cost at standard</v>
          </cell>
          <cell r="M636" t="str">
            <v>Contrôleur Qualité</v>
          </cell>
          <cell r="N636">
            <v>44391</v>
          </cell>
          <cell r="P636">
            <v>-1253</v>
          </cell>
          <cell r="Q636">
            <v>44461</v>
          </cell>
          <cell r="R636" t="str">
            <v>étude</v>
          </cell>
          <cell r="T636" t="str">
            <v>CDD</v>
          </cell>
          <cell r="U636" t="str">
            <v>Contractuel</v>
          </cell>
          <cell r="V636">
            <v>44440</v>
          </cell>
          <cell r="W636">
            <v>44469</v>
          </cell>
          <cell r="Z636">
            <v>44391</v>
          </cell>
          <cell r="AA636">
            <v>7</v>
          </cell>
          <cell r="AB636">
            <v>2021</v>
          </cell>
          <cell r="AC636">
            <v>2025</v>
          </cell>
          <cell r="AD636">
            <v>3.6444444444444444</v>
          </cell>
          <cell r="AE636" t="str">
            <v>&lt; 4</v>
          </cell>
          <cell r="AF636">
            <v>36789</v>
          </cell>
          <cell r="AG636">
            <v>24.473972602739725</v>
          </cell>
          <cell r="AH636" t="str">
            <v>&lt; 25</v>
          </cell>
          <cell r="AK636" t="str">
            <v>07240010</v>
          </cell>
          <cell r="AL636">
            <v>42952</v>
          </cell>
          <cell r="AM636" t="str">
            <v>FEMME</v>
          </cell>
          <cell r="AN636" t="str">
            <v>Célibataire</v>
          </cell>
          <cell r="AQ636">
            <v>3</v>
          </cell>
          <cell r="AR636">
            <v>1</v>
          </cell>
          <cell r="AS636">
            <v>44756.25</v>
          </cell>
          <cell r="AT636" t="str">
            <v>Horaire</v>
          </cell>
          <cell r="AU636">
            <v>3.1930000000000001</v>
          </cell>
          <cell r="AV636">
            <v>17</v>
          </cell>
          <cell r="AW636" t="str">
            <v>00100</v>
          </cell>
          <cell r="AX636" t="str">
            <v>00003045090</v>
          </cell>
          <cell r="AY636">
            <v>87</v>
          </cell>
          <cell r="AZ636" t="str">
            <v>LA POSTE</v>
          </cell>
          <cell r="BA636" t="str">
            <v>17001000000304509087</v>
          </cell>
          <cell r="BB636">
            <v>20</v>
          </cell>
          <cell r="BC636" t="str">
            <v>RUE BAYREM TOUNSI CITE AMRI FOUCHANA</v>
          </cell>
          <cell r="BD636" t="str">
            <v>BEN AROUS</v>
          </cell>
          <cell r="BG636">
            <v>26716559</v>
          </cell>
          <cell r="BJ636" t="str">
            <v>FOUCHANA</v>
          </cell>
          <cell r="BK636" t="str">
            <v>-</v>
          </cell>
          <cell r="BN636" t="str">
            <v>17001000000304509087</v>
          </cell>
          <cell r="BO636" t="str">
            <v>HEDI CHAIMA</v>
          </cell>
          <cell r="BP636">
            <v>635</v>
          </cell>
          <cell r="BU636" t="str">
            <v>Non-Actif</v>
          </cell>
        </row>
        <row r="637">
          <cell r="B637">
            <v>636</v>
          </cell>
          <cell r="C637" t="str">
            <v>Mlle</v>
          </cell>
          <cell r="D637" t="str">
            <v>TAYECHI IKRAM</v>
          </cell>
          <cell r="E637" t="str">
            <v>SAGE Tunisia</v>
          </cell>
          <cell r="F637" t="str">
            <v>QUALITE</v>
          </cell>
          <cell r="G637" t="str">
            <v>Contrôle Qualité</v>
          </cell>
          <cell r="H637">
            <v>520</v>
          </cell>
          <cell r="J637" t="str">
            <v>A</v>
          </cell>
          <cell r="K637" t="str">
            <v>INDIRECTS</v>
          </cell>
          <cell r="L637" t="str">
            <v>Variable cost at standard</v>
          </cell>
          <cell r="M637" t="str">
            <v>Contrôleur Qualité</v>
          </cell>
          <cell r="N637">
            <v>44403</v>
          </cell>
          <cell r="O637" t="str">
            <v/>
          </cell>
          <cell r="P637">
            <v>-888</v>
          </cell>
          <cell r="Q637">
            <v>44774</v>
          </cell>
          <cell r="R637" t="str">
            <v>MARIAGE</v>
          </cell>
          <cell r="T637" t="str">
            <v>CDD</v>
          </cell>
          <cell r="U637" t="str">
            <v>Contractuel</v>
          </cell>
          <cell r="V637">
            <v>44774</v>
          </cell>
          <cell r="W637">
            <v>44834</v>
          </cell>
          <cell r="Z637">
            <v>44403</v>
          </cell>
          <cell r="AA637">
            <v>7</v>
          </cell>
          <cell r="AB637">
            <v>2021</v>
          </cell>
          <cell r="AC637">
            <v>2025</v>
          </cell>
          <cell r="AD637">
            <v>3.6111111111111112</v>
          </cell>
          <cell r="AE637" t="str">
            <v>&lt; 4</v>
          </cell>
          <cell r="AF637">
            <v>34947</v>
          </cell>
          <cell r="AG637">
            <v>29.520547945205479</v>
          </cell>
          <cell r="AH637" t="str">
            <v>&gt;25&lt; 35</v>
          </cell>
          <cell r="AI637">
            <v>17331381</v>
          </cell>
          <cell r="AJ637" t="str">
            <v>09</v>
          </cell>
          <cell r="AK637" t="str">
            <v>09193173</v>
          </cell>
          <cell r="AL637">
            <v>43740</v>
          </cell>
          <cell r="AM637" t="str">
            <v>FEMME</v>
          </cell>
          <cell r="AN637" t="str">
            <v>Célibataire</v>
          </cell>
          <cell r="AQ637">
            <v>3</v>
          </cell>
          <cell r="AR637">
            <v>2</v>
          </cell>
          <cell r="AS637">
            <v>45133.5</v>
          </cell>
          <cell r="AT637" t="str">
            <v>Horaire</v>
          </cell>
          <cell r="AU637">
            <v>3.3159999999999998</v>
          </cell>
          <cell r="AV637" t="str">
            <v>17</v>
          </cell>
          <cell r="AW637" t="str">
            <v>00100</v>
          </cell>
          <cell r="AX637" t="str">
            <v>00002703710</v>
          </cell>
          <cell r="AY637" t="str">
            <v>04</v>
          </cell>
          <cell r="AZ637" t="str">
            <v>LA POSTE</v>
          </cell>
          <cell r="BA637" t="str">
            <v>17001000000270371004</v>
          </cell>
          <cell r="BB637">
            <v>20</v>
          </cell>
          <cell r="BC637" t="str">
            <v>RUA ASMA BENT BAKR SANHEJA</v>
          </cell>
          <cell r="BD637" t="str">
            <v>OUED ELLIL</v>
          </cell>
          <cell r="BF637" t="str">
            <v>ok-22</v>
          </cell>
          <cell r="BG637">
            <v>28682983</v>
          </cell>
          <cell r="BJ637" t="str">
            <v>SANHEJA</v>
          </cell>
          <cell r="BK637" t="str">
            <v>A-520</v>
          </cell>
          <cell r="BN637" t="str">
            <v>17001000000270371004</v>
          </cell>
          <cell r="BO637" t="str">
            <v>TAYECHI IKRAM</v>
          </cell>
          <cell r="BP637">
            <v>636</v>
          </cell>
          <cell r="BU637" t="str">
            <v>Non-Actif</v>
          </cell>
        </row>
        <row r="638">
          <cell r="B638">
            <v>637</v>
          </cell>
          <cell r="C638" t="str">
            <v>Monsieur</v>
          </cell>
          <cell r="D638" t="str">
            <v>MATRI MAROUEN</v>
          </cell>
          <cell r="E638" t="str">
            <v>SAGE Tunisia</v>
          </cell>
          <cell r="F638" t="str">
            <v>COUPE</v>
          </cell>
          <cell r="G638" t="str">
            <v>Coupeur</v>
          </cell>
          <cell r="K638" t="str">
            <v>DIRECTS</v>
          </cell>
          <cell r="L638" t="str">
            <v>Variable cost at standard</v>
          </cell>
          <cell r="M638" t="str">
            <v>OUVRIE COUPE</v>
          </cell>
          <cell r="N638">
            <v>44391</v>
          </cell>
          <cell r="P638" t="str">
            <v/>
          </cell>
          <cell r="Q638">
            <v>44523</v>
          </cell>
          <cell r="R638" t="str">
            <v>IMMEGRATION A L'ETRANGER</v>
          </cell>
          <cell r="T638" t="str">
            <v>CIVP</v>
          </cell>
          <cell r="U638" t="str">
            <v>Contractuel</v>
          </cell>
          <cell r="X638">
            <v>44391</v>
          </cell>
          <cell r="Y638">
            <v>44755</v>
          </cell>
          <cell r="AA638">
            <v>7</v>
          </cell>
          <cell r="AB638">
            <v>2021</v>
          </cell>
          <cell r="AC638">
            <v>2025</v>
          </cell>
          <cell r="AD638">
            <v>3.6444444444444444</v>
          </cell>
          <cell r="AE638" t="str">
            <v>&lt; 4</v>
          </cell>
          <cell r="AF638">
            <v>35311</v>
          </cell>
          <cell r="AG638">
            <v>28.523287671232875</v>
          </cell>
          <cell r="AH638" t="str">
            <v>&gt;25&lt; 35</v>
          </cell>
          <cell r="AK638" t="str">
            <v>09193094</v>
          </cell>
          <cell r="AL638">
            <v>43053</v>
          </cell>
          <cell r="AM638" t="str">
            <v>HOMME</v>
          </cell>
          <cell r="AN638" t="str">
            <v>Célibataire</v>
          </cell>
          <cell r="AQ638">
            <v>3</v>
          </cell>
          <cell r="AR638">
            <v>1</v>
          </cell>
          <cell r="AS638">
            <v>44756.25</v>
          </cell>
          <cell r="AT638" t="str">
            <v>Horaire</v>
          </cell>
          <cell r="AU638">
            <v>2.1629999999999998</v>
          </cell>
          <cell r="AV638" t="str">
            <v>04</v>
          </cell>
          <cell r="AW638" t="str">
            <v>06615</v>
          </cell>
          <cell r="AX638">
            <v>10062997242</v>
          </cell>
          <cell r="AY638">
            <v>55</v>
          </cell>
          <cell r="AZ638" t="str">
            <v>ATTIJARI BANK</v>
          </cell>
          <cell r="BA638" t="str">
            <v>04066151006299724255</v>
          </cell>
          <cell r="BB638">
            <v>20</v>
          </cell>
          <cell r="BC638" t="str">
            <v>25 RUE DIMACHK DENDEN</v>
          </cell>
          <cell r="BD638" t="str">
            <v>MANOUBA</v>
          </cell>
          <cell r="BG638">
            <v>53030996</v>
          </cell>
          <cell r="BH638">
            <v>97930433</v>
          </cell>
          <cell r="BJ638" t="str">
            <v>DENDEN</v>
          </cell>
          <cell r="BK638" t="str">
            <v>-</v>
          </cell>
          <cell r="BN638" t="str">
            <v>04066151006299724255</v>
          </cell>
          <cell r="BO638" t="str">
            <v>MATRI MAROUEN</v>
          </cell>
          <cell r="BP638">
            <v>637</v>
          </cell>
          <cell r="BU638" t="str">
            <v>Non-Actif</v>
          </cell>
        </row>
        <row r="639">
          <cell r="B639">
            <v>638</v>
          </cell>
          <cell r="C639" t="str">
            <v>Monsieur</v>
          </cell>
          <cell r="D639" t="str">
            <v>OUESLATI AFIF</v>
          </cell>
          <cell r="E639" t="str">
            <v>SAGE Tunisia</v>
          </cell>
          <cell r="F639" t="str">
            <v>PRODUCTION</v>
          </cell>
          <cell r="G639" t="str">
            <v>WIRE</v>
          </cell>
          <cell r="H639">
            <v>520</v>
          </cell>
          <cell r="J639" t="str">
            <v>B</v>
          </cell>
          <cell r="K639" t="str">
            <v>DIRECTS</v>
          </cell>
          <cell r="L639" t="str">
            <v>Variable cost at standard</v>
          </cell>
          <cell r="M639" t="str">
            <v>OUVRIER SPECIALISE</v>
          </cell>
          <cell r="N639">
            <v>44403</v>
          </cell>
          <cell r="O639" t="str">
            <v/>
          </cell>
          <cell r="P639">
            <v>-1253</v>
          </cell>
          <cell r="Q639">
            <v>44455</v>
          </cell>
          <cell r="R639" t="str">
            <v xml:space="preserve">abandon de poste </v>
          </cell>
          <cell r="T639" t="str">
            <v>CDD</v>
          </cell>
          <cell r="U639" t="str">
            <v>Contractuel</v>
          </cell>
          <cell r="V639">
            <v>44440</v>
          </cell>
          <cell r="W639">
            <v>44469</v>
          </cell>
          <cell r="Z639">
            <v>44403</v>
          </cell>
          <cell r="AA639">
            <v>7</v>
          </cell>
          <cell r="AB639">
            <v>2021</v>
          </cell>
          <cell r="AC639">
            <v>2025</v>
          </cell>
          <cell r="AD639">
            <v>3.6111111111111112</v>
          </cell>
          <cell r="AE639" t="str">
            <v>&lt; 4</v>
          </cell>
          <cell r="AF639">
            <v>36970</v>
          </cell>
          <cell r="AG639">
            <v>23.978082191780821</v>
          </cell>
          <cell r="AH639" t="str">
            <v>&lt; 25</v>
          </cell>
          <cell r="AK639">
            <v>13026592</v>
          </cell>
          <cell r="AL639">
            <v>43473</v>
          </cell>
          <cell r="AM639" t="str">
            <v>HOMME</v>
          </cell>
          <cell r="AN639" t="str">
            <v>Célibataire</v>
          </cell>
          <cell r="AQ639">
            <v>3</v>
          </cell>
          <cell r="AR639">
            <v>1</v>
          </cell>
          <cell r="AS639">
            <v>44768.25</v>
          </cell>
          <cell r="AT639" t="str">
            <v>Horaire</v>
          </cell>
          <cell r="AU639">
            <v>3.1930000000000001</v>
          </cell>
          <cell r="AV639">
            <v>17</v>
          </cell>
          <cell r="AW639" t="str">
            <v>00100</v>
          </cell>
          <cell r="AX639" t="str">
            <v>00003044824</v>
          </cell>
          <cell r="AY639">
            <v>12</v>
          </cell>
          <cell r="AZ639" t="str">
            <v>LA POSTE</v>
          </cell>
          <cell r="BA639" t="str">
            <v>17001000000304482412</v>
          </cell>
          <cell r="BB639">
            <v>20</v>
          </cell>
          <cell r="BC639" t="str">
            <v>7 BIS RUE 4039 MALLASSINE</v>
          </cell>
          <cell r="BD639" t="str">
            <v>TUNIS</v>
          </cell>
          <cell r="BG639">
            <v>53375115</v>
          </cell>
          <cell r="BH639">
            <v>22717617</v>
          </cell>
          <cell r="BJ639" t="str">
            <v>TERMINUS 56</v>
          </cell>
          <cell r="BK639" t="str">
            <v>B-520</v>
          </cell>
          <cell r="BN639" t="str">
            <v>17001000000304482412</v>
          </cell>
          <cell r="BO639" t="str">
            <v>OUESLATI AFIF</v>
          </cell>
          <cell r="BP639">
            <v>638</v>
          </cell>
          <cell r="BU639" t="str">
            <v>Non-Actif</v>
          </cell>
        </row>
        <row r="640">
          <cell r="B640">
            <v>639</v>
          </cell>
          <cell r="C640" t="str">
            <v>Monsieur</v>
          </cell>
          <cell r="D640" t="str">
            <v>CHERIF MALEK</v>
          </cell>
          <cell r="E640" t="str">
            <v>SAGE Tunisia</v>
          </cell>
          <cell r="F640" t="str">
            <v>PRODUCTION</v>
          </cell>
          <cell r="G640" t="str">
            <v>WIRE</v>
          </cell>
          <cell r="H640">
            <v>520</v>
          </cell>
          <cell r="J640" t="str">
            <v>A</v>
          </cell>
          <cell r="K640" t="str">
            <v>DIRECTS</v>
          </cell>
          <cell r="L640" t="str">
            <v>Variable cost at standard</v>
          </cell>
          <cell r="M640" t="str">
            <v>OUVRIER SPECIALISE</v>
          </cell>
          <cell r="N640">
            <v>44400</v>
          </cell>
          <cell r="P640">
            <v>-1102</v>
          </cell>
          <cell r="Q640">
            <v>44613</v>
          </cell>
          <cell r="R640" t="str">
            <v xml:space="preserve">abandon de poste </v>
          </cell>
          <cell r="T640" t="str">
            <v>CDD</v>
          </cell>
          <cell r="U640" t="str">
            <v>Contractuel</v>
          </cell>
          <cell r="V640">
            <v>44593</v>
          </cell>
          <cell r="W640">
            <v>44620</v>
          </cell>
          <cell r="Z640">
            <v>44400</v>
          </cell>
          <cell r="AA640">
            <v>7</v>
          </cell>
          <cell r="AB640">
            <v>2021</v>
          </cell>
          <cell r="AC640">
            <v>2025</v>
          </cell>
          <cell r="AD640">
            <v>3.6194444444444445</v>
          </cell>
          <cell r="AE640" t="str">
            <v>&lt; 4</v>
          </cell>
          <cell r="AF640">
            <v>36629</v>
          </cell>
          <cell r="AG640">
            <v>24.912328767123288</v>
          </cell>
          <cell r="AH640" t="str">
            <v>&lt; 25</v>
          </cell>
          <cell r="AI640">
            <v>17461582</v>
          </cell>
          <cell r="AJ640" t="str">
            <v>01</v>
          </cell>
          <cell r="AK640">
            <v>11656012</v>
          </cell>
          <cell r="AL640">
            <v>43570</v>
          </cell>
          <cell r="AM640" t="str">
            <v>HOMME</v>
          </cell>
          <cell r="AN640" t="str">
            <v>Célibataire</v>
          </cell>
          <cell r="AQ640">
            <v>3</v>
          </cell>
          <cell r="AR640">
            <v>1</v>
          </cell>
          <cell r="AS640">
            <v>44765.25</v>
          </cell>
          <cell r="AT640" t="str">
            <v>Horaire</v>
          </cell>
          <cell r="AU640">
            <v>3.1930000000000001</v>
          </cell>
          <cell r="AV640" t="str">
            <v>25</v>
          </cell>
          <cell r="AW640" t="str">
            <v>13500</v>
          </cell>
          <cell r="AX640" t="str">
            <v>00000924922</v>
          </cell>
          <cell r="AY640" t="str">
            <v>58</v>
          </cell>
          <cell r="AZ640" t="str">
            <v>ZITOUNA BANK</v>
          </cell>
          <cell r="BA640" t="str">
            <v>25135000000092492258</v>
          </cell>
          <cell r="BB640">
            <v>20</v>
          </cell>
          <cell r="BC640" t="str">
            <v>5 RUE 4285 CITE EL FEHRI AGBA</v>
          </cell>
          <cell r="BD640" t="str">
            <v>TUNIS</v>
          </cell>
          <cell r="BG640">
            <v>26465007</v>
          </cell>
          <cell r="BH640">
            <v>54444169</v>
          </cell>
          <cell r="BJ640" t="str">
            <v>EL AGBA ABDELMOULA</v>
          </cell>
          <cell r="BK640" t="str">
            <v>A-520</v>
          </cell>
          <cell r="BN640" t="str">
            <v>25135000000092492258</v>
          </cell>
          <cell r="BO640" t="str">
            <v>CHERIF MALEK</v>
          </cell>
          <cell r="BP640">
            <v>639</v>
          </cell>
          <cell r="BU640" t="str">
            <v>Non-Actif</v>
          </cell>
        </row>
        <row r="641">
          <cell r="B641">
            <v>640</v>
          </cell>
          <cell r="C641" t="str">
            <v>Monsieur</v>
          </cell>
          <cell r="D641" t="str">
            <v>MRABTI FAIEZ</v>
          </cell>
          <cell r="E641" t="str">
            <v>SAGE Tunisia</v>
          </cell>
          <cell r="F641" t="str">
            <v>PRODUCTION</v>
          </cell>
          <cell r="G641" t="str">
            <v>WIRE</v>
          </cell>
          <cell r="H641">
            <v>520</v>
          </cell>
          <cell r="J641" t="str">
            <v>B</v>
          </cell>
          <cell r="K641" t="str">
            <v>DIRECTS</v>
          </cell>
          <cell r="L641" t="str">
            <v>Variable cost at standard</v>
          </cell>
          <cell r="M641" t="str">
            <v>OUVRIER SPECIALISE</v>
          </cell>
          <cell r="N641">
            <v>44400</v>
          </cell>
          <cell r="P641">
            <v>-1161</v>
          </cell>
          <cell r="Q641">
            <v>44541</v>
          </cell>
          <cell r="R641" t="str">
            <v>FATIGUE</v>
          </cell>
          <cell r="T641" t="str">
            <v>CDD</v>
          </cell>
          <cell r="U641" t="str">
            <v>Contractuel</v>
          </cell>
          <cell r="V641">
            <v>44531</v>
          </cell>
          <cell r="W641">
            <v>44561</v>
          </cell>
          <cell r="Z641">
            <v>44400</v>
          </cell>
          <cell r="AA641">
            <v>7</v>
          </cell>
          <cell r="AB641">
            <v>2021</v>
          </cell>
          <cell r="AC641">
            <v>2025</v>
          </cell>
          <cell r="AD641">
            <v>3.6194444444444445</v>
          </cell>
          <cell r="AE641" t="str">
            <v>&lt; 4</v>
          </cell>
          <cell r="AF641">
            <v>35332</v>
          </cell>
          <cell r="AG641">
            <v>28.465753424657535</v>
          </cell>
          <cell r="AH641" t="str">
            <v>&gt;25&lt; 35</v>
          </cell>
          <cell r="AI641">
            <v>17255858</v>
          </cell>
          <cell r="AJ641" t="str">
            <v>04</v>
          </cell>
          <cell r="AK641" t="str">
            <v>04846799</v>
          </cell>
          <cell r="AL641">
            <v>42649</v>
          </cell>
          <cell r="AM641" t="str">
            <v>HOMME</v>
          </cell>
          <cell r="AN641" t="str">
            <v>Célibataire</v>
          </cell>
          <cell r="AQ641">
            <v>3</v>
          </cell>
          <cell r="AR641">
            <v>1</v>
          </cell>
          <cell r="AS641">
            <v>44765.25</v>
          </cell>
          <cell r="AT641" t="str">
            <v>Horaire</v>
          </cell>
          <cell r="AU641">
            <v>3.1930000000000001</v>
          </cell>
          <cell r="AV641">
            <v>17</v>
          </cell>
          <cell r="AW641" t="str">
            <v>00100</v>
          </cell>
          <cell r="AX641" t="str">
            <v>00002722877</v>
          </cell>
          <cell r="AY641">
            <v>24</v>
          </cell>
          <cell r="AZ641" t="str">
            <v>LA POSTE</v>
          </cell>
          <cell r="BA641" t="str">
            <v>17001000000272287724</v>
          </cell>
          <cell r="BB641">
            <v>20</v>
          </cell>
          <cell r="BC641" t="str">
            <v>3 RUE CHRIFA MESADI CITE BOUGATFA2</v>
          </cell>
          <cell r="BD641" t="str">
            <v>SIDI HASSINE</v>
          </cell>
          <cell r="BG641">
            <v>24591677</v>
          </cell>
          <cell r="BH641">
            <v>96145211</v>
          </cell>
          <cell r="BJ641" t="str">
            <v>SIDI HASSINE</v>
          </cell>
          <cell r="BK641" t="str">
            <v>B-520</v>
          </cell>
          <cell r="BN641" t="str">
            <v>17001000000272287724</v>
          </cell>
          <cell r="BO641" t="str">
            <v>MRABTI FAIEZ</v>
          </cell>
          <cell r="BP641">
            <v>640</v>
          </cell>
          <cell r="BU641" t="str">
            <v>Non-Actif</v>
          </cell>
        </row>
        <row r="642">
          <cell r="B642">
            <v>641</v>
          </cell>
          <cell r="C642" t="str">
            <v>Madame</v>
          </cell>
          <cell r="D642" t="str">
            <v>MEKNI NAZIHA</v>
          </cell>
          <cell r="E642" t="str">
            <v>SAGE Tunisia</v>
          </cell>
          <cell r="F642" t="str">
            <v>PRODUCTION</v>
          </cell>
          <cell r="G642" t="str">
            <v>Couturière</v>
          </cell>
          <cell r="H642" t="str">
            <v>P6 AV</v>
          </cell>
          <cell r="I642" t="str">
            <v>Issam Ouni</v>
          </cell>
          <cell r="J642" t="str">
            <v>B</v>
          </cell>
          <cell r="K642" t="str">
            <v>DIRECTS</v>
          </cell>
          <cell r="L642" t="str">
            <v>Variable cost at standard</v>
          </cell>
          <cell r="M642" t="str">
            <v>OUVRIERE SPECIALISE</v>
          </cell>
          <cell r="N642">
            <v>44404</v>
          </cell>
          <cell r="P642">
            <v>-6</v>
          </cell>
          <cell r="T642" t="str">
            <v>CDD</v>
          </cell>
          <cell r="U642" t="str">
            <v>Contractuel</v>
          </cell>
          <cell r="V642">
            <v>45689</v>
          </cell>
          <cell r="W642">
            <v>45716</v>
          </cell>
          <cell r="Z642">
            <v>44404</v>
          </cell>
          <cell r="AA642">
            <v>7</v>
          </cell>
          <cell r="AB642">
            <v>2021</v>
          </cell>
          <cell r="AC642">
            <v>2025</v>
          </cell>
          <cell r="AD642">
            <v>3.6083333333333334</v>
          </cell>
          <cell r="AE642" t="str">
            <v>&lt; 4</v>
          </cell>
          <cell r="AF642">
            <v>29889</v>
          </cell>
          <cell r="AG642">
            <v>43.37808219178082</v>
          </cell>
          <cell r="AH642" t="str">
            <v>&gt;35&lt; 45</v>
          </cell>
          <cell r="AI642">
            <v>12660068</v>
          </cell>
          <cell r="AJ642" t="str">
            <v>06</v>
          </cell>
          <cell r="AK642" t="str">
            <v>07322894</v>
          </cell>
          <cell r="AL642">
            <v>43423</v>
          </cell>
          <cell r="AM642" t="str">
            <v>FEMME</v>
          </cell>
          <cell r="AN642" t="str">
            <v>Marié(e)</v>
          </cell>
          <cell r="AO642">
            <v>1</v>
          </cell>
          <cell r="AQ642">
            <v>3</v>
          </cell>
          <cell r="AR642">
            <v>3</v>
          </cell>
          <cell r="AS642">
            <v>45499.75</v>
          </cell>
          <cell r="AT642" t="str">
            <v>Horaire</v>
          </cell>
          <cell r="AU642">
            <v>3.3159999999999998</v>
          </cell>
          <cell r="AV642" t="str">
            <v>17</v>
          </cell>
          <cell r="AW642" t="str">
            <v>00200</v>
          </cell>
          <cell r="AX642" t="str">
            <v>00002911937</v>
          </cell>
          <cell r="AY642" t="str">
            <v>55</v>
          </cell>
          <cell r="AZ642" t="str">
            <v>LA POSTE</v>
          </cell>
          <cell r="BA642" t="str">
            <v>17002000000291193755</v>
          </cell>
          <cell r="BB642">
            <v>20</v>
          </cell>
          <cell r="BC642" t="str">
            <v>31 RUE OM KALTHOUM DAOUAR HICHER</v>
          </cell>
          <cell r="BD642" t="str">
            <v>MANOUBA</v>
          </cell>
          <cell r="BG642">
            <v>97753768</v>
          </cell>
          <cell r="BH642">
            <v>97983461</v>
          </cell>
          <cell r="BJ642" t="str">
            <v>TERMUNIS 56</v>
          </cell>
          <cell r="BK642" t="str">
            <v>B-P6 AV</v>
          </cell>
          <cell r="BL642" t="str">
            <v>1.2</v>
          </cell>
          <cell r="BN642" t="str">
            <v>17002000000291193755</v>
          </cell>
          <cell r="BO642" t="str">
            <v>MEKNI NAZIHA</v>
          </cell>
          <cell r="BP642">
            <v>641</v>
          </cell>
          <cell r="BR642">
            <v>641</v>
          </cell>
          <cell r="BT642">
            <v>94</v>
          </cell>
          <cell r="BU642" t="str">
            <v>si</v>
          </cell>
          <cell r="BV642" t="str">
            <v>P6 AV B SA</v>
          </cell>
        </row>
        <row r="643">
          <cell r="B643">
            <v>643</v>
          </cell>
          <cell r="C643" t="str">
            <v>Mlle</v>
          </cell>
          <cell r="D643" t="str">
            <v>ZRIBI WIEM</v>
          </cell>
          <cell r="E643" t="str">
            <v>SAGE Tunisia</v>
          </cell>
          <cell r="F643" t="str">
            <v>PRODUCTION</v>
          </cell>
          <cell r="G643" t="str">
            <v>Couturière</v>
          </cell>
          <cell r="H643">
            <v>520</v>
          </cell>
          <cell r="I643" t="str">
            <v>Mabrourk Ben Moussa</v>
          </cell>
          <cell r="J643" t="str">
            <v>A</v>
          </cell>
          <cell r="K643" t="str">
            <v>DIRECTS</v>
          </cell>
          <cell r="L643" t="str">
            <v>Variable cost at standard</v>
          </cell>
          <cell r="M643" t="str">
            <v>OUVRIERE SPECIALISE</v>
          </cell>
          <cell r="N643">
            <v>44406</v>
          </cell>
          <cell r="P643">
            <v>-676</v>
          </cell>
          <cell r="Q643">
            <v>45017</v>
          </cell>
          <cell r="R643" t="str">
            <v>personnel</v>
          </cell>
          <cell r="T643" t="str">
            <v>CDD</v>
          </cell>
          <cell r="U643" t="str">
            <v>Contractuel</v>
          </cell>
          <cell r="V643">
            <v>44986</v>
          </cell>
          <cell r="W643">
            <v>45046</v>
          </cell>
          <cell r="Z643">
            <v>44406</v>
          </cell>
          <cell r="AA643">
            <v>7</v>
          </cell>
          <cell r="AB643">
            <v>2021</v>
          </cell>
          <cell r="AC643">
            <v>2025</v>
          </cell>
          <cell r="AD643">
            <v>3.6027777777777779</v>
          </cell>
          <cell r="AE643" t="str">
            <v>&lt; 4</v>
          </cell>
          <cell r="AF643">
            <v>34699</v>
          </cell>
          <cell r="AG643">
            <v>30.2</v>
          </cell>
          <cell r="AH643" t="str">
            <v>&gt;25&lt; 35</v>
          </cell>
          <cell r="AI643">
            <v>16604876</v>
          </cell>
          <cell r="AJ643" t="str">
            <v>02</v>
          </cell>
          <cell r="AK643" t="str">
            <v>07199281</v>
          </cell>
          <cell r="AL643">
            <v>40826</v>
          </cell>
          <cell r="AM643" t="str">
            <v>FEMME</v>
          </cell>
          <cell r="AN643" t="str">
            <v>Célibataire</v>
          </cell>
          <cell r="AQ643">
            <v>3</v>
          </cell>
          <cell r="AR643">
            <v>2</v>
          </cell>
          <cell r="AS643">
            <v>45136.5</v>
          </cell>
          <cell r="AT643" t="str">
            <v>Horaire</v>
          </cell>
          <cell r="AU643">
            <v>3.3159999999999998</v>
          </cell>
          <cell r="AV643" t="str">
            <v>17</v>
          </cell>
          <cell r="AW643" t="str">
            <v>00100</v>
          </cell>
          <cell r="AX643" t="str">
            <v>00001742681</v>
          </cell>
          <cell r="AY643" t="str">
            <v>57</v>
          </cell>
          <cell r="AZ643" t="str">
            <v>LA POSTE</v>
          </cell>
          <cell r="BA643" t="str">
            <v>17001000000174268157</v>
          </cell>
          <cell r="BB643">
            <v>20</v>
          </cell>
          <cell r="BC643" t="str">
            <v>13 RUE MOHAMED ALI</v>
          </cell>
          <cell r="BD643" t="str">
            <v>BEN AROUS</v>
          </cell>
          <cell r="BG643">
            <v>20534235</v>
          </cell>
          <cell r="BJ643" t="str">
            <v>PONT EL YASMINETTE</v>
          </cell>
          <cell r="BK643" t="str">
            <v>A-520</v>
          </cell>
          <cell r="BN643" t="str">
            <v>17001000000174268157</v>
          </cell>
          <cell r="BO643" t="str">
            <v>ZRIBI WIEM</v>
          </cell>
          <cell r="BP643">
            <v>643</v>
          </cell>
          <cell r="BR643">
            <v>643</v>
          </cell>
          <cell r="BU643" t="str">
            <v>Non-Actif</v>
          </cell>
        </row>
        <row r="644">
          <cell r="B644">
            <v>644</v>
          </cell>
          <cell r="C644" t="str">
            <v>Madame</v>
          </cell>
          <cell r="D644" t="str">
            <v>SASSI HAJER</v>
          </cell>
          <cell r="E644" t="str">
            <v>SAGE Tunisia</v>
          </cell>
          <cell r="F644" t="str">
            <v>PRODUCTION</v>
          </cell>
          <cell r="G644" t="str">
            <v>Couturière</v>
          </cell>
          <cell r="H644">
            <v>520</v>
          </cell>
          <cell r="J644" t="str">
            <v>A</v>
          </cell>
          <cell r="K644" t="str">
            <v>DIRECTS</v>
          </cell>
          <cell r="L644" t="str">
            <v>Variable cost at standard</v>
          </cell>
          <cell r="M644" t="str">
            <v>OUVRIERE SPECIALISE</v>
          </cell>
          <cell r="N644">
            <v>44435</v>
          </cell>
          <cell r="O644" t="str">
            <v/>
          </cell>
          <cell r="P644">
            <v>-796</v>
          </cell>
          <cell r="Q644">
            <v>44889</v>
          </cell>
          <cell r="R644" t="str">
            <v>probléme de poste</v>
          </cell>
          <cell r="T644" t="str">
            <v>CDD</v>
          </cell>
          <cell r="U644" t="str">
            <v>Contractuel</v>
          </cell>
          <cell r="V644">
            <v>44835</v>
          </cell>
          <cell r="W644">
            <v>44926</v>
          </cell>
          <cell r="Z644">
            <v>44435</v>
          </cell>
          <cell r="AA644">
            <v>8</v>
          </cell>
          <cell r="AB644">
            <v>2021</v>
          </cell>
          <cell r="AC644">
            <v>2025</v>
          </cell>
          <cell r="AD644">
            <v>3.5249999999999999</v>
          </cell>
          <cell r="AE644" t="str">
            <v>&lt; 4</v>
          </cell>
          <cell r="AF644">
            <v>29003</v>
          </cell>
          <cell r="AG644">
            <v>45.805479452054797</v>
          </cell>
          <cell r="AH644" t="str">
            <v>&gt;45&lt; 55</v>
          </cell>
          <cell r="AI644">
            <v>12143726</v>
          </cell>
          <cell r="AJ644" t="str">
            <v>07</v>
          </cell>
          <cell r="AK644" t="str">
            <v>07064612</v>
          </cell>
          <cell r="AL644">
            <v>39157</v>
          </cell>
          <cell r="AM644" t="str">
            <v>FEMME</v>
          </cell>
          <cell r="AN644" t="str">
            <v>Marié(e)</v>
          </cell>
          <cell r="AO644">
            <v>3</v>
          </cell>
          <cell r="AQ644">
            <v>3</v>
          </cell>
          <cell r="AR644">
            <v>2</v>
          </cell>
          <cell r="AS644">
            <v>45165.5</v>
          </cell>
          <cell r="AT644" t="str">
            <v>Horaire</v>
          </cell>
          <cell r="AU644">
            <v>3.3159999999999998</v>
          </cell>
          <cell r="AV644" t="str">
            <v>17</v>
          </cell>
          <cell r="AW644" t="str">
            <v>00100</v>
          </cell>
          <cell r="AX644" t="str">
            <v>00000309646</v>
          </cell>
          <cell r="AY644" t="str">
            <v>25</v>
          </cell>
          <cell r="AZ644" t="str">
            <v>LA POSTE</v>
          </cell>
          <cell r="BA644" t="str">
            <v>17001000000030964625</v>
          </cell>
          <cell r="BB644">
            <v>20</v>
          </cell>
          <cell r="BC644" t="str">
            <v>EL INTILAKA</v>
          </cell>
          <cell r="BD644" t="str">
            <v>TUNIS</v>
          </cell>
          <cell r="BF644">
            <v>45230</v>
          </cell>
          <cell r="BG644">
            <v>53900501</v>
          </cell>
          <cell r="BH644">
            <v>52813780</v>
          </cell>
          <cell r="BJ644" t="str">
            <v>TERMUNIS 56</v>
          </cell>
          <cell r="BK644" t="str">
            <v>A-520</v>
          </cell>
          <cell r="BN644" t="str">
            <v>17001000000030964625</v>
          </cell>
          <cell r="BO644" t="str">
            <v>SASSI HAJER</v>
          </cell>
          <cell r="BP644">
            <v>644</v>
          </cell>
          <cell r="BR644" t="e">
            <v>#REF!</v>
          </cell>
          <cell r="BU644" t="str">
            <v>Non-Actif</v>
          </cell>
        </row>
        <row r="645">
          <cell r="B645">
            <v>645</v>
          </cell>
          <cell r="C645" t="str">
            <v>Madame</v>
          </cell>
          <cell r="D645" t="str">
            <v>ROMANI SALMA</v>
          </cell>
          <cell r="E645" t="str">
            <v>SAGE Tunisia</v>
          </cell>
          <cell r="F645" t="str">
            <v>PRODUCTION</v>
          </cell>
          <cell r="G645" t="str">
            <v>Couturière</v>
          </cell>
          <cell r="H645">
            <v>520</v>
          </cell>
          <cell r="J645" t="str">
            <v>A</v>
          </cell>
          <cell r="K645" t="str">
            <v>DIRECTS</v>
          </cell>
          <cell r="L645" t="str">
            <v>Variable cost at standard</v>
          </cell>
          <cell r="M645" t="str">
            <v>OUVRIERE SPECIALISE</v>
          </cell>
          <cell r="N645">
            <v>44434</v>
          </cell>
          <cell r="O645" t="str">
            <v/>
          </cell>
          <cell r="P645">
            <v>-949</v>
          </cell>
          <cell r="Q645">
            <v>44727</v>
          </cell>
          <cell r="R645" t="str">
            <v xml:space="preserve">abandon de poste </v>
          </cell>
          <cell r="T645" t="str">
            <v>CDD</v>
          </cell>
          <cell r="U645" t="str">
            <v>Contractuel</v>
          </cell>
          <cell r="V645">
            <v>44713</v>
          </cell>
          <cell r="W645">
            <v>44773</v>
          </cell>
          <cell r="Z645">
            <v>44434</v>
          </cell>
          <cell r="AA645">
            <v>8</v>
          </cell>
          <cell r="AB645">
            <v>2021</v>
          </cell>
          <cell r="AC645">
            <v>2025</v>
          </cell>
          <cell r="AD645">
            <v>3.5277777777777777</v>
          </cell>
          <cell r="AE645" t="str">
            <v>&lt; 4</v>
          </cell>
          <cell r="AF645">
            <v>33777</v>
          </cell>
          <cell r="AG645">
            <v>32.726027397260275</v>
          </cell>
          <cell r="AH645" t="str">
            <v>&gt;25&lt; 35</v>
          </cell>
          <cell r="AI645">
            <v>17461591</v>
          </cell>
          <cell r="AJ645" t="str">
            <v>00</v>
          </cell>
          <cell r="AK645" t="str">
            <v>04833574</v>
          </cell>
          <cell r="AL645">
            <v>43889</v>
          </cell>
          <cell r="AM645" t="str">
            <v>FEMME</v>
          </cell>
          <cell r="AN645" t="str">
            <v>Marié(e)</v>
          </cell>
          <cell r="AO645">
            <v>1</v>
          </cell>
          <cell r="AQ645">
            <v>3</v>
          </cell>
          <cell r="AR645">
            <v>1</v>
          </cell>
          <cell r="AS645">
            <v>44799.25</v>
          </cell>
          <cell r="AT645" t="str">
            <v>Horaire</v>
          </cell>
          <cell r="AU645">
            <v>3.1930000000000001</v>
          </cell>
          <cell r="AV645" t="str">
            <v>17</v>
          </cell>
          <cell r="AW645" t="str">
            <v>00100</v>
          </cell>
          <cell r="AX645" t="str">
            <v>00003035660</v>
          </cell>
          <cell r="AY645" t="str">
            <v>53</v>
          </cell>
          <cell r="AZ645" t="str">
            <v>LA POSTE</v>
          </cell>
          <cell r="BA645" t="str">
            <v>17001000000303566053</v>
          </cell>
          <cell r="BB645">
            <v>20</v>
          </cell>
          <cell r="BC645" t="str">
            <v>42RUE 4282 CITE EL FEHRI EL AGBA</v>
          </cell>
          <cell r="BD645" t="str">
            <v>TUNIS</v>
          </cell>
          <cell r="BF645" t="str">
            <v>OK-22</v>
          </cell>
          <cell r="BG645">
            <v>53737636</v>
          </cell>
          <cell r="BH645">
            <v>58600724</v>
          </cell>
          <cell r="BJ645" t="str">
            <v>EZZOUHOUR</v>
          </cell>
          <cell r="BK645" t="str">
            <v>A-520</v>
          </cell>
          <cell r="BN645" t="str">
            <v>17001000000303566053</v>
          </cell>
          <cell r="BO645" t="str">
            <v>ROMANI SALMA</v>
          </cell>
          <cell r="BP645">
            <v>645</v>
          </cell>
          <cell r="BU645" t="str">
            <v>Non-Actif</v>
          </cell>
        </row>
        <row r="646">
          <cell r="B646">
            <v>646</v>
          </cell>
          <cell r="C646" t="str">
            <v>Madame</v>
          </cell>
          <cell r="D646" t="str">
            <v>ABID OUMAYMA</v>
          </cell>
          <cell r="E646" t="str">
            <v>SAGE Tunisia</v>
          </cell>
          <cell r="F646" t="str">
            <v>PRODUCTION</v>
          </cell>
          <cell r="G646" t="str">
            <v>Couturière</v>
          </cell>
          <cell r="H646">
            <v>520</v>
          </cell>
          <cell r="J646" t="str">
            <v>A</v>
          </cell>
          <cell r="K646" t="str">
            <v>DIRECTS</v>
          </cell>
          <cell r="L646" t="str">
            <v>Variable cost at standard</v>
          </cell>
          <cell r="M646" t="str">
            <v>OUVRIERE SPECIALISE</v>
          </cell>
          <cell r="N646">
            <v>44434</v>
          </cell>
          <cell r="O646" t="str">
            <v/>
          </cell>
          <cell r="P646">
            <v>-1192</v>
          </cell>
          <cell r="Q646">
            <v>44524</v>
          </cell>
          <cell r="R646" t="str">
            <v xml:space="preserve">abandon de poste </v>
          </cell>
          <cell r="T646" t="str">
            <v>CDD</v>
          </cell>
          <cell r="U646" t="str">
            <v>Contractuel</v>
          </cell>
          <cell r="V646">
            <v>44470</v>
          </cell>
          <cell r="W646">
            <v>44530</v>
          </cell>
          <cell r="Z646">
            <v>44434</v>
          </cell>
          <cell r="AA646">
            <v>8</v>
          </cell>
          <cell r="AB646">
            <v>2021</v>
          </cell>
          <cell r="AC646">
            <v>2025</v>
          </cell>
          <cell r="AD646">
            <v>3.5277777777777777</v>
          </cell>
          <cell r="AE646" t="str">
            <v>&lt; 4</v>
          </cell>
          <cell r="AF646">
            <v>36552</v>
          </cell>
          <cell r="AG646">
            <v>25.123287671232877</v>
          </cell>
          <cell r="AH646" t="str">
            <v>&gt;25&lt; 35</v>
          </cell>
          <cell r="AI646">
            <v>17108884</v>
          </cell>
          <cell r="AJ646" t="str">
            <v>03</v>
          </cell>
          <cell r="AK646">
            <v>14356559</v>
          </cell>
          <cell r="AL646">
            <v>42696</v>
          </cell>
          <cell r="AM646" t="str">
            <v>FEMME</v>
          </cell>
          <cell r="AN646" t="str">
            <v>Marié(e)</v>
          </cell>
          <cell r="AQ646">
            <v>3</v>
          </cell>
          <cell r="AR646">
            <v>1</v>
          </cell>
          <cell r="AS646">
            <v>44799.25</v>
          </cell>
          <cell r="AT646" t="str">
            <v>Horaire</v>
          </cell>
          <cell r="AU646">
            <v>3.1930000000000001</v>
          </cell>
          <cell r="AV646" t="str">
            <v>17</v>
          </cell>
          <cell r="AW646" t="str">
            <v>00100</v>
          </cell>
          <cell r="AX646" t="str">
            <v>00002533766</v>
          </cell>
          <cell r="AY646" t="str">
            <v>04</v>
          </cell>
          <cell r="AZ646" t="str">
            <v>LA POSTE</v>
          </cell>
          <cell r="BA646" t="str">
            <v>17001000000253376604</v>
          </cell>
          <cell r="BB646">
            <v>20</v>
          </cell>
          <cell r="BC646" t="str">
            <v>RUE EL ASALA SANHEJA 2 OUED ELLIL</v>
          </cell>
          <cell r="BD646" t="str">
            <v>MANOUBA</v>
          </cell>
          <cell r="BE646">
            <v>2021</v>
          </cell>
          <cell r="BG646">
            <v>29014314</v>
          </cell>
          <cell r="BH646">
            <v>51007116</v>
          </cell>
          <cell r="BJ646" t="str">
            <v>SANHEJA</v>
          </cell>
          <cell r="BK646" t="str">
            <v>A-520</v>
          </cell>
          <cell r="BN646" t="str">
            <v>17001000000253376604</v>
          </cell>
          <cell r="BO646" t="str">
            <v>ABID OUMAYMA</v>
          </cell>
          <cell r="BP646">
            <v>646</v>
          </cell>
          <cell r="BU646" t="str">
            <v>Non-Actif</v>
          </cell>
        </row>
        <row r="647">
          <cell r="B647">
            <v>647</v>
          </cell>
          <cell r="C647" t="str">
            <v>Mlle</v>
          </cell>
          <cell r="D647" t="str">
            <v>DAAGI RANIA</v>
          </cell>
          <cell r="E647" t="str">
            <v>SAGE Tunisia</v>
          </cell>
          <cell r="F647" t="str">
            <v>PRODUCTION</v>
          </cell>
          <cell r="G647" t="str">
            <v>Couturière</v>
          </cell>
          <cell r="H647">
            <v>520</v>
          </cell>
          <cell r="I647" t="str">
            <v>Mabrourk Ben Moussa</v>
          </cell>
          <cell r="J647" t="str">
            <v>A</v>
          </cell>
          <cell r="K647" t="str">
            <v>DIRECTS</v>
          </cell>
          <cell r="L647" t="str">
            <v>Variable cost at standard</v>
          </cell>
          <cell r="M647" t="str">
            <v>OUVRIERE SPECIALISE</v>
          </cell>
          <cell r="N647">
            <v>44434</v>
          </cell>
          <cell r="O647" t="str">
            <v/>
          </cell>
          <cell r="P647">
            <v>-737</v>
          </cell>
          <cell r="Q647">
            <v>44964</v>
          </cell>
          <cell r="R647" t="str">
            <v>maladie</v>
          </cell>
          <cell r="T647" t="str">
            <v>CDD</v>
          </cell>
          <cell r="U647" t="str">
            <v>Contractuel</v>
          </cell>
          <cell r="V647">
            <v>44927</v>
          </cell>
          <cell r="W647">
            <v>44985</v>
          </cell>
          <cell r="Z647">
            <v>44434</v>
          </cell>
          <cell r="AA647">
            <v>8</v>
          </cell>
          <cell r="AB647">
            <v>2021</v>
          </cell>
          <cell r="AC647">
            <v>2025</v>
          </cell>
          <cell r="AD647">
            <v>3.5277777777777777</v>
          </cell>
          <cell r="AE647" t="str">
            <v>&lt; 4</v>
          </cell>
          <cell r="AF647">
            <v>35147</v>
          </cell>
          <cell r="AG647">
            <v>28.972602739726028</v>
          </cell>
          <cell r="AH647" t="str">
            <v>&gt;25&lt; 35</v>
          </cell>
          <cell r="AI647">
            <v>16629904</v>
          </cell>
          <cell r="AJ647" t="str">
            <v>05</v>
          </cell>
          <cell r="AK647" t="str">
            <v>09188267</v>
          </cell>
          <cell r="AL647">
            <v>40828</v>
          </cell>
          <cell r="AM647" t="str">
            <v>FEMME</v>
          </cell>
          <cell r="AN647" t="str">
            <v>Célibataire</v>
          </cell>
          <cell r="AQ647">
            <v>3</v>
          </cell>
          <cell r="AR647">
            <v>2</v>
          </cell>
          <cell r="AS647">
            <v>45164.5</v>
          </cell>
          <cell r="AT647" t="str">
            <v>Horaire</v>
          </cell>
          <cell r="AU647">
            <v>3.3159999999999998</v>
          </cell>
          <cell r="AV647" t="str">
            <v>17</v>
          </cell>
          <cell r="AW647" t="str">
            <v>00100</v>
          </cell>
          <cell r="AX647" t="str">
            <v>00002661016</v>
          </cell>
          <cell r="AY647" t="str">
            <v>46</v>
          </cell>
          <cell r="AZ647" t="str">
            <v>LA POSTE</v>
          </cell>
          <cell r="BA647" t="str">
            <v>17001000000266101646</v>
          </cell>
          <cell r="BB647">
            <v>20</v>
          </cell>
          <cell r="BC647" t="str">
            <v>RUE IBN EL KAIEM JAOUZIA SANHEJA</v>
          </cell>
          <cell r="BD647" t="str">
            <v>OUED ELLIL</v>
          </cell>
          <cell r="BG647">
            <v>25296292</v>
          </cell>
          <cell r="BH647">
            <v>29392737</v>
          </cell>
          <cell r="BJ647" t="str">
            <v>SANHEJA</v>
          </cell>
          <cell r="BK647" t="str">
            <v>A-520</v>
          </cell>
          <cell r="BN647" t="str">
            <v>17001000000266101646</v>
          </cell>
          <cell r="BO647" t="str">
            <v>DAAGI RANIA</v>
          </cell>
          <cell r="BP647">
            <v>647</v>
          </cell>
          <cell r="BR647" t="e">
            <v>#REF!</v>
          </cell>
          <cell r="BU647" t="str">
            <v>Non-Actif</v>
          </cell>
        </row>
        <row r="648">
          <cell r="B648">
            <v>648</v>
          </cell>
          <cell r="C648" t="str">
            <v>Madame</v>
          </cell>
          <cell r="D648" t="str">
            <v>MEJRI MAISSA</v>
          </cell>
          <cell r="E648" t="str">
            <v>SAGE Tunisia</v>
          </cell>
          <cell r="F648" t="str">
            <v>PRODUCTION</v>
          </cell>
          <cell r="G648" t="str">
            <v>Couturière</v>
          </cell>
          <cell r="H648">
            <v>560</v>
          </cell>
          <cell r="I648" t="str">
            <v>Mabrourk Ben Moussa</v>
          </cell>
          <cell r="J648" t="str">
            <v>A</v>
          </cell>
          <cell r="K648" t="str">
            <v>DIRECTS</v>
          </cell>
          <cell r="L648" t="str">
            <v>Variable cost at standard</v>
          </cell>
          <cell r="M648" t="str">
            <v>OUVRIERE SPECIALISE</v>
          </cell>
          <cell r="N648">
            <v>44434</v>
          </cell>
          <cell r="O648" t="str">
            <v/>
          </cell>
          <cell r="P648">
            <v>-676</v>
          </cell>
          <cell r="Q648">
            <v>45044</v>
          </cell>
          <cell r="R648" t="str">
            <v>ABONDEMENT</v>
          </cell>
          <cell r="T648" t="str">
            <v>CDD</v>
          </cell>
          <cell r="U648" t="str">
            <v>Contractuel</v>
          </cell>
          <cell r="V648">
            <v>44986</v>
          </cell>
          <cell r="W648">
            <v>45046</v>
          </cell>
          <cell r="Z648">
            <v>44434</v>
          </cell>
          <cell r="AA648">
            <v>8</v>
          </cell>
          <cell r="AB648">
            <v>2021</v>
          </cell>
          <cell r="AC648">
            <v>2025</v>
          </cell>
          <cell r="AD648">
            <v>3.5277777777777777</v>
          </cell>
          <cell r="AE648" t="str">
            <v>&lt; 4</v>
          </cell>
          <cell r="AF648">
            <v>34506</v>
          </cell>
          <cell r="AG648">
            <v>30.728767123287671</v>
          </cell>
          <cell r="AH648" t="str">
            <v>&gt;25&lt; 35</v>
          </cell>
          <cell r="AI648">
            <v>16784723</v>
          </cell>
          <cell r="AJ648" t="str">
            <v>07</v>
          </cell>
          <cell r="AK648" t="str">
            <v>09425288</v>
          </cell>
          <cell r="AL648">
            <v>40628</v>
          </cell>
          <cell r="AM648" t="str">
            <v>FEMME</v>
          </cell>
          <cell r="AN648" t="str">
            <v>Marié(e)</v>
          </cell>
          <cell r="AQ648">
            <v>3</v>
          </cell>
          <cell r="AR648">
            <v>2</v>
          </cell>
          <cell r="AS648">
            <v>45164.5</v>
          </cell>
          <cell r="AT648" t="str">
            <v>Horaire</v>
          </cell>
          <cell r="AU648">
            <v>3.3159999999999998</v>
          </cell>
          <cell r="AV648" t="str">
            <v>01</v>
          </cell>
          <cell r="AW648" t="str">
            <v>03807</v>
          </cell>
          <cell r="AX648" t="str">
            <v>61110136248</v>
          </cell>
          <cell r="AY648" t="str">
            <v>50</v>
          </cell>
          <cell r="AZ648" t="str">
            <v>ATB</v>
          </cell>
          <cell r="BA648" t="str">
            <v>01038076111013624850</v>
          </cell>
          <cell r="BB648">
            <v>20</v>
          </cell>
          <cell r="BC648" t="str">
            <v>76 AVENUE HRAIRIA EZZOUHOUR</v>
          </cell>
          <cell r="BD648" t="str">
            <v>TUNIS</v>
          </cell>
          <cell r="BE648">
            <v>2052</v>
          </cell>
          <cell r="BG648">
            <v>58828416</v>
          </cell>
          <cell r="BH648">
            <v>97807017</v>
          </cell>
          <cell r="BJ648" t="str">
            <v>EZZOUHOUR</v>
          </cell>
          <cell r="BK648" t="str">
            <v>A-560</v>
          </cell>
          <cell r="BN648" t="str">
            <v>01038076111013624850</v>
          </cell>
          <cell r="BO648" t="str">
            <v>MEJRI MAISSA</v>
          </cell>
          <cell r="BP648">
            <v>648</v>
          </cell>
          <cell r="BR648">
            <v>648</v>
          </cell>
          <cell r="BU648" t="str">
            <v>Non-Actif</v>
          </cell>
        </row>
        <row r="649">
          <cell r="B649">
            <v>649</v>
          </cell>
          <cell r="C649" t="str">
            <v>Mlle</v>
          </cell>
          <cell r="D649" t="str">
            <v>CHAABI SANA</v>
          </cell>
          <cell r="E649" t="str">
            <v>SAGE Tunisia</v>
          </cell>
          <cell r="F649" t="str">
            <v>PRODUCTION</v>
          </cell>
          <cell r="G649" t="str">
            <v>Couturière</v>
          </cell>
          <cell r="H649" t="str">
            <v>APT</v>
          </cell>
          <cell r="J649" t="str">
            <v>B</v>
          </cell>
          <cell r="K649" t="str">
            <v>DIRECTS</v>
          </cell>
          <cell r="L649" t="str">
            <v>Variable cost at standard</v>
          </cell>
          <cell r="M649" t="str">
            <v>OUVRIERE SPECIALISE</v>
          </cell>
          <cell r="N649">
            <v>44434</v>
          </cell>
          <cell r="O649" t="str">
            <v/>
          </cell>
          <cell r="P649">
            <v>-1161</v>
          </cell>
          <cell r="Q649">
            <v>44505</v>
          </cell>
          <cell r="R649" t="str">
            <v xml:space="preserve">abandon de poste </v>
          </cell>
          <cell r="T649" t="str">
            <v>CDD</v>
          </cell>
          <cell r="U649" t="str">
            <v>Contractuel</v>
          </cell>
          <cell r="V649">
            <v>44501</v>
          </cell>
          <cell r="W649">
            <v>44561</v>
          </cell>
          <cell r="Z649">
            <v>44434</v>
          </cell>
          <cell r="AA649">
            <v>8</v>
          </cell>
          <cell r="AB649">
            <v>2021</v>
          </cell>
          <cell r="AC649">
            <v>2025</v>
          </cell>
          <cell r="AD649">
            <v>3.5277777777777777</v>
          </cell>
          <cell r="AE649" t="str">
            <v>&lt; 4</v>
          </cell>
          <cell r="AF649">
            <v>31927</v>
          </cell>
          <cell r="AG649">
            <v>37.794520547945204</v>
          </cell>
          <cell r="AH649" t="str">
            <v>&gt;35&lt; 45</v>
          </cell>
          <cell r="AI649">
            <v>12669124</v>
          </cell>
          <cell r="AJ649" t="str">
            <v>09</v>
          </cell>
          <cell r="AK649" t="str">
            <v>09164331</v>
          </cell>
          <cell r="AL649">
            <v>38825</v>
          </cell>
          <cell r="AM649" t="str">
            <v>FEMME</v>
          </cell>
          <cell r="AN649" t="str">
            <v>Célibataire</v>
          </cell>
          <cell r="AQ649">
            <v>3</v>
          </cell>
          <cell r="AR649">
            <v>1</v>
          </cell>
          <cell r="AS649">
            <v>44799.25</v>
          </cell>
          <cell r="AT649" t="str">
            <v>Horaire</v>
          </cell>
          <cell r="AU649">
            <v>3.1930000000000001</v>
          </cell>
          <cell r="AV649" t="str">
            <v>07</v>
          </cell>
          <cell r="AW649" t="str">
            <v>06501</v>
          </cell>
          <cell r="AX649">
            <v>23105522655</v>
          </cell>
          <cell r="AY649">
            <v>79</v>
          </cell>
          <cell r="AZ649" t="str">
            <v>AMEN BANK</v>
          </cell>
          <cell r="BA649" t="str">
            <v>07065012310552265579</v>
          </cell>
          <cell r="BB649">
            <v>20</v>
          </cell>
          <cell r="BC649" t="str">
            <v>SANIA  DE FARIDA DENDEN</v>
          </cell>
          <cell r="BD649" t="str">
            <v>MANOUBA</v>
          </cell>
          <cell r="BG649">
            <v>95940281</v>
          </cell>
          <cell r="BH649">
            <v>93163156</v>
          </cell>
          <cell r="BJ649" t="str">
            <v>DENDEN</v>
          </cell>
          <cell r="BK649" t="str">
            <v>B-APT</v>
          </cell>
          <cell r="BN649" t="str">
            <v>07065012310552265579</v>
          </cell>
          <cell r="BO649" t="str">
            <v>CHAABI SANA</v>
          </cell>
          <cell r="BP649">
            <v>649</v>
          </cell>
          <cell r="BU649" t="str">
            <v>Non-Actif</v>
          </cell>
        </row>
        <row r="650">
          <cell r="B650">
            <v>650</v>
          </cell>
          <cell r="C650" t="str">
            <v>Madame</v>
          </cell>
          <cell r="D650" t="str">
            <v>OUERTATANI SAMIHA</v>
          </cell>
          <cell r="E650" t="str">
            <v>SAGE Tunisia</v>
          </cell>
          <cell r="F650" t="str">
            <v>PRODUCTION</v>
          </cell>
          <cell r="G650" t="str">
            <v>Couturière</v>
          </cell>
          <cell r="H650" t="str">
            <v>Panda</v>
          </cell>
          <cell r="I650" t="str">
            <v>HASNA NASRAOUI</v>
          </cell>
          <cell r="J650" t="str">
            <v>A</v>
          </cell>
          <cell r="K650" t="str">
            <v>DIRECTS</v>
          </cell>
          <cell r="L650" t="str">
            <v>Variable cost at standard</v>
          </cell>
          <cell r="M650" t="str">
            <v>OUVRIERE SPECIALISE</v>
          </cell>
          <cell r="N650">
            <v>44434</v>
          </cell>
          <cell r="O650" t="str">
            <v/>
          </cell>
          <cell r="P650">
            <v>-6</v>
          </cell>
          <cell r="T650" t="str">
            <v>CDD</v>
          </cell>
          <cell r="U650" t="str">
            <v>Contractuel</v>
          </cell>
          <cell r="V650">
            <v>45689</v>
          </cell>
          <cell r="W650">
            <v>45716</v>
          </cell>
          <cell r="Z650">
            <v>44434</v>
          </cell>
          <cell r="AA650">
            <v>8</v>
          </cell>
          <cell r="AB650">
            <v>2021</v>
          </cell>
          <cell r="AC650">
            <v>2025</v>
          </cell>
          <cell r="AD650">
            <v>3.5277777777777777</v>
          </cell>
          <cell r="AE650" t="str">
            <v>&lt; 4</v>
          </cell>
          <cell r="AF650">
            <v>30671</v>
          </cell>
          <cell r="AG650">
            <v>41.235616438356168</v>
          </cell>
          <cell r="AH650" t="str">
            <v>&gt;35&lt; 45</v>
          </cell>
          <cell r="AI650">
            <v>12759594</v>
          </cell>
          <cell r="AJ650" t="str">
            <v>09</v>
          </cell>
          <cell r="AK650" t="str">
            <v>04802147</v>
          </cell>
          <cell r="AL650">
            <v>44151</v>
          </cell>
          <cell r="AM650" t="str">
            <v>FEMME</v>
          </cell>
          <cell r="AN650" t="str">
            <v>Marié(e)</v>
          </cell>
          <cell r="AO650">
            <v>2</v>
          </cell>
          <cell r="AQ650">
            <v>3</v>
          </cell>
          <cell r="AR650">
            <v>3</v>
          </cell>
          <cell r="AS650">
            <v>45529.75</v>
          </cell>
          <cell r="AT650" t="str">
            <v>Horaire</v>
          </cell>
          <cell r="AU650">
            <v>3.3159999999999998</v>
          </cell>
          <cell r="AV650" t="str">
            <v>04</v>
          </cell>
          <cell r="AW650" t="str">
            <v>05313</v>
          </cell>
          <cell r="AX650">
            <v>80089604235</v>
          </cell>
          <cell r="AY650">
            <v>59</v>
          </cell>
          <cell r="AZ650" t="str">
            <v>ATTIJARI BANK</v>
          </cell>
          <cell r="BA650" t="str">
            <v>04053138008960423559</v>
          </cell>
          <cell r="BB650">
            <v>20</v>
          </cell>
          <cell r="BC650" t="str">
            <v>7 RUE 4676 EZZAHROUNI</v>
          </cell>
          <cell r="BD650" t="str">
            <v>TUNIS</v>
          </cell>
          <cell r="BG650">
            <v>27326850</v>
          </cell>
          <cell r="BH650">
            <v>52925333</v>
          </cell>
          <cell r="BJ650" t="str">
            <v>ZAHROUNI</v>
          </cell>
          <cell r="BK650" t="str">
            <v>A-Panda</v>
          </cell>
          <cell r="BL650" t="str">
            <v>1.3</v>
          </cell>
          <cell r="BN650" t="str">
            <v>04053138008960423559</v>
          </cell>
          <cell r="BO650" t="str">
            <v>OUERTATANI SAMIHA</v>
          </cell>
          <cell r="BP650">
            <v>650</v>
          </cell>
          <cell r="BR650">
            <v>650</v>
          </cell>
          <cell r="BT650">
            <v>729</v>
          </cell>
          <cell r="BU650" t="str">
            <v>si</v>
          </cell>
          <cell r="BV650" t="str">
            <v>139 A SA</v>
          </cell>
        </row>
        <row r="651">
          <cell r="B651">
            <v>651</v>
          </cell>
          <cell r="C651" t="str">
            <v>Mlle</v>
          </cell>
          <cell r="D651" t="str">
            <v>ZOUAOUI ASMA</v>
          </cell>
          <cell r="E651" t="str">
            <v>SAGE Tunisia</v>
          </cell>
          <cell r="F651" t="str">
            <v>LOGISTIQUE</v>
          </cell>
          <cell r="G651" t="str">
            <v>Approvisionneur</v>
          </cell>
          <cell r="K651" t="str">
            <v>CADRE</v>
          </cell>
          <cell r="L651" t="str">
            <v>Variable cost at standard</v>
          </cell>
          <cell r="M651" t="e">
            <v>#REF!</v>
          </cell>
          <cell r="N651">
            <v>44435</v>
          </cell>
          <cell r="O651" t="str">
            <v/>
          </cell>
          <cell r="P651" t="str">
            <v/>
          </cell>
          <cell r="T651" t="str">
            <v>CDI</v>
          </cell>
          <cell r="U651" t="str">
            <v>Titulaire</v>
          </cell>
          <cell r="V651">
            <v>45505</v>
          </cell>
          <cell r="X651">
            <v>44440</v>
          </cell>
          <cell r="Y651">
            <v>44804</v>
          </cell>
          <cell r="Z651">
            <v>44805</v>
          </cell>
          <cell r="AA651">
            <v>8</v>
          </cell>
          <cell r="AB651">
            <v>2021</v>
          </cell>
          <cell r="AC651">
            <v>2025</v>
          </cell>
          <cell r="AD651">
            <v>3.5249999999999999</v>
          </cell>
          <cell r="AE651" t="str">
            <v>&lt; 4</v>
          </cell>
          <cell r="AF651">
            <v>35265</v>
          </cell>
          <cell r="AG651">
            <v>28.649315068493152</v>
          </cell>
          <cell r="AH651" t="str">
            <v>&gt;25&lt; 35</v>
          </cell>
          <cell r="AI651">
            <v>17581317</v>
          </cell>
          <cell r="AJ651" t="str">
            <v>08</v>
          </cell>
          <cell r="AK651">
            <v>11654716</v>
          </cell>
          <cell r="AL651">
            <v>43498</v>
          </cell>
          <cell r="AM651" t="str">
            <v>FEMME</v>
          </cell>
          <cell r="AN651" t="str">
            <v>Célibataire</v>
          </cell>
          <cell r="AQ651">
            <v>6</v>
          </cell>
          <cell r="AR651">
            <v>3</v>
          </cell>
          <cell r="AS651">
            <v>45530.75</v>
          </cell>
          <cell r="AT651" t="str">
            <v>Mensuel</v>
          </cell>
          <cell r="AU651">
            <v>3.3159999999999998</v>
          </cell>
          <cell r="AV651" t="str">
            <v>07</v>
          </cell>
          <cell r="AW651" t="str">
            <v>02600</v>
          </cell>
          <cell r="AX651" t="str">
            <v>93105579991</v>
          </cell>
          <cell r="AY651" t="str">
            <v>17</v>
          </cell>
          <cell r="AZ651" t="str">
            <v>AMEN BANK</v>
          </cell>
          <cell r="BA651" t="str">
            <v>07026009310557999117</v>
          </cell>
          <cell r="BB651">
            <v>20</v>
          </cell>
          <cell r="BC651" t="str">
            <v>5 RUE ELLOUF BLANC CITE EL YOSR CITE BEN YOUNES</v>
          </cell>
          <cell r="BD651" t="str">
            <v>TUNIS</v>
          </cell>
          <cell r="BG651">
            <v>28486681</v>
          </cell>
          <cell r="BJ651" t="str">
            <v>SLIMEN KEHIA</v>
          </cell>
          <cell r="BK651" t="str">
            <v>CADRE</v>
          </cell>
          <cell r="BN651" t="str">
            <v>07026009310557999117</v>
          </cell>
          <cell r="BO651" t="str">
            <v>ZOUAOUI ASMA</v>
          </cell>
          <cell r="BP651">
            <v>651</v>
          </cell>
          <cell r="BR651">
            <v>651</v>
          </cell>
          <cell r="BT651">
            <v>943</v>
          </cell>
          <cell r="BU651" t="str">
            <v>si</v>
          </cell>
          <cell r="BV651" t="str">
            <v>coupe</v>
          </cell>
        </row>
        <row r="652">
          <cell r="B652">
            <v>652</v>
          </cell>
          <cell r="C652" t="str">
            <v>Mlle</v>
          </cell>
          <cell r="D652" t="str">
            <v>KHEMIRI EMNA</v>
          </cell>
          <cell r="E652" t="str">
            <v>SAGE Tunisia</v>
          </cell>
          <cell r="F652" t="str">
            <v>QUALITE</v>
          </cell>
          <cell r="G652" t="str">
            <v>Fire W</v>
          </cell>
          <cell r="H652" t="str">
            <v>P6 AV</v>
          </cell>
          <cell r="I652" t="str">
            <v>Malek harran</v>
          </cell>
          <cell r="J652" t="str">
            <v>B</v>
          </cell>
          <cell r="K652" t="str">
            <v>INDIRECTS</v>
          </cell>
          <cell r="L652" t="str">
            <v>Variable cost at standard</v>
          </cell>
          <cell r="M652" t="str">
            <v>Contrôleur Qualité</v>
          </cell>
          <cell r="N652">
            <v>44438</v>
          </cell>
          <cell r="O652" t="str">
            <v/>
          </cell>
          <cell r="P652">
            <v>-279</v>
          </cell>
          <cell r="Q652">
            <v>45443</v>
          </cell>
          <cell r="R652" t="str">
            <v>personnel</v>
          </cell>
          <cell r="T652" t="str">
            <v>CDD</v>
          </cell>
          <cell r="U652" t="str">
            <v>Contractuel</v>
          </cell>
          <cell r="V652">
            <v>45413</v>
          </cell>
          <cell r="W652">
            <v>45443</v>
          </cell>
          <cell r="X652">
            <v>44440</v>
          </cell>
          <cell r="Y652">
            <v>44804</v>
          </cell>
          <cell r="Z652">
            <v>44805</v>
          </cell>
          <cell r="AA652">
            <v>8</v>
          </cell>
          <cell r="AB652">
            <v>2021</v>
          </cell>
          <cell r="AC652">
            <v>2025</v>
          </cell>
          <cell r="AD652">
            <v>3.5166666666666666</v>
          </cell>
          <cell r="AE652" t="str">
            <v>&lt; 4</v>
          </cell>
          <cell r="AF652">
            <v>36066</v>
          </cell>
          <cell r="AG652">
            <v>26.454794520547946</v>
          </cell>
          <cell r="AH652" t="str">
            <v>&gt;25&lt; 35</v>
          </cell>
          <cell r="AI652">
            <v>17461397</v>
          </cell>
          <cell r="AJ652" t="str">
            <v>06</v>
          </cell>
          <cell r="AK652">
            <v>14269339</v>
          </cell>
          <cell r="AL652">
            <v>42621</v>
          </cell>
          <cell r="AM652" t="str">
            <v>FEMME</v>
          </cell>
          <cell r="AN652" t="str">
            <v>Célibataire</v>
          </cell>
          <cell r="AQ652">
            <v>3</v>
          </cell>
          <cell r="AR652">
            <v>3</v>
          </cell>
          <cell r="AS652">
            <v>45533.75</v>
          </cell>
          <cell r="AT652" t="str">
            <v>Horaire</v>
          </cell>
          <cell r="AU652">
            <v>3.3159999999999998</v>
          </cell>
          <cell r="AV652" t="str">
            <v>07</v>
          </cell>
          <cell r="AW652" t="str">
            <v>08001</v>
          </cell>
          <cell r="AX652" t="str">
            <v>38105541792</v>
          </cell>
          <cell r="AY652" t="str">
            <v>21</v>
          </cell>
          <cell r="AZ652" t="str">
            <v>AMEN BANK</v>
          </cell>
          <cell r="BA652" t="str">
            <v>07080013810554179221</v>
          </cell>
          <cell r="BB652">
            <v>20</v>
          </cell>
          <cell r="BC652" t="str">
            <v>18 RUE BANI ZAID CITE LA SANTE</v>
          </cell>
          <cell r="BD652" t="str">
            <v>EL AGBA</v>
          </cell>
          <cell r="BG652">
            <v>90773623</v>
          </cell>
          <cell r="BH652">
            <v>92466919</v>
          </cell>
          <cell r="BJ652" t="str">
            <v>EL AGBA ABDELMOULA</v>
          </cell>
          <cell r="BK652" t="str">
            <v>B-P6 AV</v>
          </cell>
          <cell r="BL652" t="str">
            <v>1.3</v>
          </cell>
          <cell r="BN652" t="str">
            <v>07080013810554179221</v>
          </cell>
          <cell r="BO652" t="str">
            <v>KHEMIRI EMNA</v>
          </cell>
          <cell r="BP652">
            <v>652</v>
          </cell>
          <cell r="BR652">
            <v>652</v>
          </cell>
          <cell r="BU652" t="str">
            <v>Non-Actif</v>
          </cell>
          <cell r="BV652" t="str">
            <v>FW</v>
          </cell>
        </row>
        <row r="653">
          <cell r="B653">
            <v>653</v>
          </cell>
          <cell r="C653" t="str">
            <v>Mlle</v>
          </cell>
          <cell r="D653" t="str">
            <v>AOUINI KHOULOUD</v>
          </cell>
          <cell r="E653" t="str">
            <v>SAGE Tunisia</v>
          </cell>
          <cell r="F653" t="str">
            <v>PRODUCTION</v>
          </cell>
          <cell r="G653" t="str">
            <v>Alimentatrice</v>
          </cell>
          <cell r="H653">
            <v>965</v>
          </cell>
          <cell r="I653" t="str">
            <v>abdelhalim</v>
          </cell>
          <cell r="J653" t="str">
            <v>B</v>
          </cell>
          <cell r="K653" t="str">
            <v>DIRECTS</v>
          </cell>
          <cell r="L653" t="str">
            <v>Variable cost at standard</v>
          </cell>
          <cell r="M653" t="str">
            <v>OUVRIERE SPECIALISE</v>
          </cell>
          <cell r="N653">
            <v>44439</v>
          </cell>
          <cell r="O653" t="str">
            <v/>
          </cell>
          <cell r="P653">
            <v>-676</v>
          </cell>
          <cell r="Q653">
            <v>45050</v>
          </cell>
          <cell r="R653" t="str">
            <v>ABONDEMENT</v>
          </cell>
          <cell r="T653" t="str">
            <v>CDD</v>
          </cell>
          <cell r="U653" t="str">
            <v>Contractuel</v>
          </cell>
          <cell r="V653">
            <v>44986</v>
          </cell>
          <cell r="W653">
            <v>45046</v>
          </cell>
          <cell r="Z653">
            <v>44439</v>
          </cell>
          <cell r="AA653">
            <v>8</v>
          </cell>
          <cell r="AB653">
            <v>2021</v>
          </cell>
          <cell r="AC653">
            <v>2025</v>
          </cell>
          <cell r="AD653">
            <v>3.5166666666666666</v>
          </cell>
          <cell r="AE653" t="str">
            <v>&lt; 4</v>
          </cell>
          <cell r="AF653">
            <v>35543</v>
          </cell>
          <cell r="AG653">
            <v>27.887671232876713</v>
          </cell>
          <cell r="AH653" t="str">
            <v>&gt;25&lt; 35</v>
          </cell>
          <cell r="AI653">
            <v>17443583</v>
          </cell>
          <cell r="AJ653" t="str">
            <v>08</v>
          </cell>
          <cell r="AK653">
            <v>14352719</v>
          </cell>
          <cell r="AL653">
            <v>42312</v>
          </cell>
          <cell r="AM653" t="str">
            <v>FEMME</v>
          </cell>
          <cell r="AN653" t="str">
            <v>Célibataire</v>
          </cell>
          <cell r="AQ653">
            <v>3</v>
          </cell>
          <cell r="AR653">
            <v>2</v>
          </cell>
          <cell r="AS653">
            <v>45169.5</v>
          </cell>
          <cell r="AT653" t="str">
            <v>Horaire</v>
          </cell>
          <cell r="AU653">
            <v>3.3159999999999998</v>
          </cell>
          <cell r="AV653" t="str">
            <v>17</v>
          </cell>
          <cell r="AW653" t="str">
            <v>00100</v>
          </cell>
          <cell r="AX653" t="str">
            <v>00003055441</v>
          </cell>
          <cell r="AY653" t="str">
            <v>74</v>
          </cell>
          <cell r="AZ653" t="str">
            <v>LA POSTE</v>
          </cell>
          <cell r="BA653" t="str">
            <v>17001000000305544174</v>
          </cell>
          <cell r="BB653">
            <v>20</v>
          </cell>
          <cell r="BC653" t="str">
            <v>TEBOLTECH MORNAGUIA</v>
          </cell>
          <cell r="BD653" t="str">
            <v>MANOUBA</v>
          </cell>
          <cell r="BG653">
            <v>55547332</v>
          </cell>
          <cell r="BH653">
            <v>21671842</v>
          </cell>
          <cell r="BJ653" t="str">
            <v>SIDI ALI HATTAB</v>
          </cell>
          <cell r="BK653" t="str">
            <v>B-965</v>
          </cell>
          <cell r="BN653" t="str">
            <v>17001000000305544174</v>
          </cell>
          <cell r="BO653" t="str">
            <v>AOUINI KHOULOUD</v>
          </cell>
          <cell r="BP653">
            <v>653</v>
          </cell>
          <cell r="BR653">
            <v>653</v>
          </cell>
          <cell r="BU653" t="str">
            <v>Non-Actif</v>
          </cell>
        </row>
        <row r="654">
          <cell r="B654">
            <v>654</v>
          </cell>
          <cell r="C654" t="str">
            <v>Monsieur</v>
          </cell>
          <cell r="D654" t="str">
            <v>NAHDI MAHER</v>
          </cell>
          <cell r="E654" t="str">
            <v>SAGE Tunisia</v>
          </cell>
          <cell r="F654" t="str">
            <v>LOGISTIQUE</v>
          </cell>
          <cell r="G654" t="str">
            <v>MANITENTIONNAIRE</v>
          </cell>
          <cell r="K654" t="str">
            <v>INDIRECTS</v>
          </cell>
          <cell r="L654" t="str">
            <v>Variable cost at standard</v>
          </cell>
          <cell r="M654" t="str">
            <v>OUVRIERE SPECIALISE</v>
          </cell>
          <cell r="N654">
            <v>44439</v>
          </cell>
          <cell r="O654" t="str">
            <v/>
          </cell>
          <cell r="P654">
            <v>-1130</v>
          </cell>
          <cell r="Q654">
            <v>44588</v>
          </cell>
          <cell r="R654" t="str">
            <v>MALADIE</v>
          </cell>
          <cell r="T654" t="str">
            <v>CDD</v>
          </cell>
          <cell r="U654" t="str">
            <v>Contractuel</v>
          </cell>
          <cell r="V654">
            <v>44562</v>
          </cell>
          <cell r="W654">
            <v>44592</v>
          </cell>
          <cell r="Z654">
            <v>44439</v>
          </cell>
          <cell r="AA654">
            <v>8</v>
          </cell>
          <cell r="AB654">
            <v>2021</v>
          </cell>
          <cell r="AC654">
            <v>2025</v>
          </cell>
          <cell r="AD654">
            <v>3.5166666666666666</v>
          </cell>
          <cell r="AE654" t="str">
            <v>&lt; 4</v>
          </cell>
          <cell r="AF654">
            <v>34723</v>
          </cell>
          <cell r="AG654">
            <v>30.134246575342466</v>
          </cell>
          <cell r="AH654" t="str">
            <v>&gt;25&lt; 35</v>
          </cell>
          <cell r="AI654">
            <v>17461581</v>
          </cell>
          <cell r="AJ654" t="str">
            <v>02</v>
          </cell>
          <cell r="AK654">
            <v>11651754</v>
          </cell>
          <cell r="AL654">
            <v>41767</v>
          </cell>
          <cell r="AM654" t="str">
            <v>HOMME</v>
          </cell>
          <cell r="AN654" t="str">
            <v>Célibataire</v>
          </cell>
          <cell r="AQ654">
            <v>3</v>
          </cell>
          <cell r="AR654">
            <v>1</v>
          </cell>
          <cell r="AS654">
            <v>44804.25</v>
          </cell>
          <cell r="AT654" t="str">
            <v>Horaire</v>
          </cell>
          <cell r="AU654">
            <v>3.1930000000000001</v>
          </cell>
          <cell r="AV654" t="str">
            <v>25</v>
          </cell>
          <cell r="AW654" t="str">
            <v>13500</v>
          </cell>
          <cell r="AX654" t="str">
            <v>00000924901</v>
          </cell>
          <cell r="AY654" t="str">
            <v>24</v>
          </cell>
          <cell r="AZ654" t="str">
            <v>ZITOUNA BANK</v>
          </cell>
          <cell r="BA654" t="str">
            <v>25135000000092490124</v>
          </cell>
          <cell r="BB654">
            <v>20</v>
          </cell>
          <cell r="BC654" t="str">
            <v>37 RUE 4280 CITE EL FEHRI</v>
          </cell>
          <cell r="BD654" t="str">
            <v>EL AGBA</v>
          </cell>
          <cell r="BG654">
            <v>54787608</v>
          </cell>
          <cell r="BH654">
            <v>90722090</v>
          </cell>
          <cell r="BJ654" t="str">
            <v>EL AGBA ABDELMOULA</v>
          </cell>
          <cell r="BK654" t="str">
            <v>-</v>
          </cell>
          <cell r="BN654" t="str">
            <v>25135000000092490124</v>
          </cell>
          <cell r="BO654" t="str">
            <v>NAHDI MAHER</v>
          </cell>
          <cell r="BP654">
            <v>654</v>
          </cell>
          <cell r="BU654" t="str">
            <v>Non-Actif</v>
          </cell>
        </row>
        <row r="655">
          <cell r="B655">
            <v>655</v>
          </cell>
          <cell r="C655" t="str">
            <v>Madame</v>
          </cell>
          <cell r="D655" t="str">
            <v>DHAOUADI AMAL</v>
          </cell>
          <cell r="E655" t="str">
            <v>SAGE Tunisia</v>
          </cell>
          <cell r="F655" t="str">
            <v>PRODUCTION</v>
          </cell>
          <cell r="G655" t="str">
            <v>Couturière</v>
          </cell>
          <cell r="H655">
            <v>520</v>
          </cell>
          <cell r="I655" t="str">
            <v>Issam Ouni</v>
          </cell>
          <cell r="J655" t="str">
            <v>B</v>
          </cell>
          <cell r="K655" t="str">
            <v>DIRECTS</v>
          </cell>
          <cell r="L655" t="str">
            <v>Variable cost at standard</v>
          </cell>
          <cell r="M655" t="str">
            <v>OUVRIERE SPECIALISE</v>
          </cell>
          <cell r="N655">
            <v>44439</v>
          </cell>
          <cell r="O655" t="str">
            <v/>
          </cell>
          <cell r="P655">
            <v>-615</v>
          </cell>
          <cell r="Q655">
            <v>45078</v>
          </cell>
          <cell r="R655" t="str">
            <v>maladie</v>
          </cell>
          <cell r="T655" t="str">
            <v>CDD</v>
          </cell>
          <cell r="U655" t="str">
            <v>Contractuel</v>
          </cell>
          <cell r="V655">
            <v>45047</v>
          </cell>
          <cell r="W655">
            <v>45107</v>
          </cell>
          <cell r="Z655">
            <v>44439</v>
          </cell>
          <cell r="AA655">
            <v>8</v>
          </cell>
          <cell r="AB655">
            <v>2021</v>
          </cell>
          <cell r="AC655">
            <v>2025</v>
          </cell>
          <cell r="AD655">
            <v>3.5166666666666666</v>
          </cell>
          <cell r="AE655" t="str">
            <v>&lt; 4</v>
          </cell>
          <cell r="AF655">
            <v>34846</v>
          </cell>
          <cell r="AG655">
            <v>29.797260273972604</v>
          </cell>
          <cell r="AH655" t="str">
            <v>&gt;25&lt; 35</v>
          </cell>
          <cell r="AI655">
            <v>16797130</v>
          </cell>
          <cell r="AJ655" t="str">
            <v>06</v>
          </cell>
          <cell r="AK655" t="str">
            <v>04842929</v>
          </cell>
          <cell r="AL655">
            <v>40800</v>
          </cell>
          <cell r="AM655" t="str">
            <v>FEMME</v>
          </cell>
          <cell r="AN655" t="str">
            <v>Marié(e)</v>
          </cell>
          <cell r="AO655">
            <v>1</v>
          </cell>
          <cell r="AQ655">
            <v>3</v>
          </cell>
          <cell r="AR655">
            <v>2</v>
          </cell>
          <cell r="AS655">
            <v>45169.5</v>
          </cell>
          <cell r="AT655" t="str">
            <v>Horaire</v>
          </cell>
          <cell r="AU655">
            <v>3.3159999999999998</v>
          </cell>
          <cell r="AV655" t="str">
            <v>07</v>
          </cell>
          <cell r="AW655" t="str">
            <v>04301</v>
          </cell>
          <cell r="AX655" t="str">
            <v>01121622707</v>
          </cell>
          <cell r="AY655" t="str">
            <v>39</v>
          </cell>
          <cell r="AZ655" t="str">
            <v>AMEN BANK</v>
          </cell>
          <cell r="BA655" t="str">
            <v>07043010112162270739</v>
          </cell>
          <cell r="BB655">
            <v>20</v>
          </cell>
          <cell r="BC655" t="str">
            <v>30 RUE HABIB BOUGATFA SIDI HASSINE</v>
          </cell>
          <cell r="BD655" t="str">
            <v>TUNIS</v>
          </cell>
          <cell r="BG655">
            <v>54661232</v>
          </cell>
          <cell r="BH655">
            <v>29320131</v>
          </cell>
          <cell r="BJ655" t="str">
            <v>JAYARA</v>
          </cell>
          <cell r="BK655" t="str">
            <v>B-520</v>
          </cell>
          <cell r="BN655" t="str">
            <v>07043010112162270739</v>
          </cell>
          <cell r="BO655" t="str">
            <v>DHAOUADI AMAL</v>
          </cell>
          <cell r="BP655">
            <v>655</v>
          </cell>
          <cell r="BR655">
            <v>655</v>
          </cell>
          <cell r="BU655" t="str">
            <v>Non-Actif</v>
          </cell>
        </row>
        <row r="656">
          <cell r="B656">
            <v>656</v>
          </cell>
          <cell r="C656" t="str">
            <v>Monsieur</v>
          </cell>
          <cell r="D656" t="str">
            <v>NSIRI ZOUBEIR</v>
          </cell>
          <cell r="E656" t="str">
            <v>SAGE Tunisia</v>
          </cell>
          <cell r="F656" t="str">
            <v>COUPE</v>
          </cell>
          <cell r="G656" t="str">
            <v>Coupeur</v>
          </cell>
          <cell r="K656" t="str">
            <v>DIRECTS</v>
          </cell>
          <cell r="L656" t="str">
            <v>Variable cost at standard</v>
          </cell>
          <cell r="M656" t="str">
            <v>OUVRIER COUPE</v>
          </cell>
          <cell r="N656">
            <v>44448</v>
          </cell>
          <cell r="O656" t="str">
            <v/>
          </cell>
          <cell r="P656">
            <v>-1041</v>
          </cell>
          <cell r="Q656">
            <v>44667</v>
          </cell>
          <cell r="R656" t="str">
            <v>CONFLIT AVEC CHEF</v>
          </cell>
          <cell r="T656" t="str">
            <v>CDD</v>
          </cell>
          <cell r="U656" t="str">
            <v>Contractuel</v>
          </cell>
          <cell r="V656">
            <v>44652</v>
          </cell>
          <cell r="W656">
            <v>44681</v>
          </cell>
          <cell r="Z656">
            <v>44448</v>
          </cell>
          <cell r="AA656">
            <v>9</v>
          </cell>
          <cell r="AB656">
            <v>2021</v>
          </cell>
          <cell r="AC656">
            <v>2025</v>
          </cell>
          <cell r="AD656">
            <v>3.4916666666666667</v>
          </cell>
          <cell r="AE656" t="str">
            <v>&lt; 4</v>
          </cell>
          <cell r="AF656">
            <v>29666</v>
          </cell>
          <cell r="AG656">
            <v>43.989041095890414</v>
          </cell>
          <cell r="AH656" t="str">
            <v>&gt;35&lt; 45</v>
          </cell>
          <cell r="AI656">
            <v>12911868</v>
          </cell>
          <cell r="AJ656" t="str">
            <v>05</v>
          </cell>
          <cell r="AK656" t="str">
            <v>04703357</v>
          </cell>
          <cell r="AL656">
            <v>38693</v>
          </cell>
          <cell r="AM656" t="str">
            <v>HOMME</v>
          </cell>
          <cell r="AN656" t="str">
            <v>Marié(e)</v>
          </cell>
          <cell r="AO656">
            <v>2</v>
          </cell>
          <cell r="AQ656">
            <v>3</v>
          </cell>
          <cell r="AR656">
            <v>1</v>
          </cell>
          <cell r="AS656">
            <v>44813.25</v>
          </cell>
          <cell r="AT656" t="str">
            <v>Horaire</v>
          </cell>
          <cell r="AU656">
            <v>3.1930000000000001</v>
          </cell>
          <cell r="AV656" t="str">
            <v>25</v>
          </cell>
          <cell r="AW656" t="str">
            <v>02400</v>
          </cell>
          <cell r="AX656" t="str">
            <v>00000647332</v>
          </cell>
          <cell r="AY656" t="str">
            <v>34</v>
          </cell>
          <cell r="AZ656" t="str">
            <v>ZITOUNA BANK</v>
          </cell>
          <cell r="BA656" t="str">
            <v>25024000000064733234</v>
          </cell>
          <cell r="BB656">
            <v>20</v>
          </cell>
          <cell r="BC656" t="str">
            <v>57 RUE 42216 GHDIR EL GOLLA</v>
          </cell>
          <cell r="BD656" t="str">
            <v>HRAIRIA</v>
          </cell>
          <cell r="BG656">
            <v>50100383</v>
          </cell>
          <cell r="BH656">
            <v>55818730</v>
          </cell>
          <cell r="BJ656" t="str">
            <v>GHDIR EL GOLLA</v>
          </cell>
          <cell r="BK656" t="str">
            <v>-</v>
          </cell>
          <cell r="BN656" t="str">
            <v>25024000000064733234</v>
          </cell>
          <cell r="BO656" t="str">
            <v>NSIRI ZOUBEIR</v>
          </cell>
          <cell r="BP656">
            <v>656</v>
          </cell>
          <cell r="BU656" t="str">
            <v>Non-Actif</v>
          </cell>
        </row>
        <row r="657">
          <cell r="B657">
            <v>657</v>
          </cell>
          <cell r="C657" t="str">
            <v>Monsieur</v>
          </cell>
          <cell r="D657" t="str">
            <v>MAGHRAOUI ALA</v>
          </cell>
          <cell r="E657" t="str">
            <v>SAGE Tunisia</v>
          </cell>
          <cell r="F657" t="str">
            <v>PRODUCTION</v>
          </cell>
          <cell r="G657" t="str">
            <v>WIRE</v>
          </cell>
          <cell r="H657">
            <v>520</v>
          </cell>
          <cell r="J657" t="str">
            <v>B</v>
          </cell>
          <cell r="K657" t="str">
            <v>DIRECTS</v>
          </cell>
          <cell r="L657" t="str">
            <v>Variable cost at standard</v>
          </cell>
          <cell r="M657" t="str">
            <v>OUVRIERE SPECIALISE</v>
          </cell>
          <cell r="N657">
            <v>44439</v>
          </cell>
          <cell r="O657" t="str">
            <v/>
          </cell>
          <cell r="P657">
            <v>-1253</v>
          </cell>
          <cell r="Q657">
            <v>44463</v>
          </cell>
          <cell r="R657" t="str">
            <v xml:space="preserve">abandon de poste </v>
          </cell>
          <cell r="T657" t="str">
            <v>CDD</v>
          </cell>
          <cell r="U657" t="str">
            <v>Contractuel</v>
          </cell>
          <cell r="V657">
            <v>44439</v>
          </cell>
          <cell r="W657">
            <v>44469</v>
          </cell>
          <cell r="Z657">
            <v>44439</v>
          </cell>
          <cell r="AA657">
            <v>8</v>
          </cell>
          <cell r="AB657">
            <v>2021</v>
          </cell>
          <cell r="AC657">
            <v>2025</v>
          </cell>
          <cell r="AD657">
            <v>3.5166666666666666</v>
          </cell>
          <cell r="AE657" t="str">
            <v>&lt; 4</v>
          </cell>
          <cell r="AF657">
            <v>34271</v>
          </cell>
          <cell r="AG657">
            <v>31.372602739726027</v>
          </cell>
          <cell r="AH657" t="str">
            <v>&gt;25&lt; 35</v>
          </cell>
          <cell r="AI657">
            <v>16683230</v>
          </cell>
          <cell r="AJ657" t="str">
            <v>07</v>
          </cell>
          <cell r="AK657" t="str">
            <v>09192548</v>
          </cell>
          <cell r="AL657">
            <v>41230</v>
          </cell>
          <cell r="AM657" t="str">
            <v>HOMME</v>
          </cell>
          <cell r="AN657" t="str">
            <v>Célibataire</v>
          </cell>
          <cell r="AQ657">
            <v>3</v>
          </cell>
          <cell r="AR657">
            <v>1</v>
          </cell>
          <cell r="AS657">
            <v>44804.25</v>
          </cell>
          <cell r="AT657" t="str">
            <v>Horaire</v>
          </cell>
          <cell r="AU657">
            <v>3.1930000000000001</v>
          </cell>
          <cell r="AV657">
            <v>17</v>
          </cell>
          <cell r="AW657" t="str">
            <v>00100</v>
          </cell>
          <cell r="AX657" t="str">
            <v>00002660585</v>
          </cell>
          <cell r="AY657">
            <v>78</v>
          </cell>
          <cell r="AZ657" t="str">
            <v>LA POSTE</v>
          </cell>
          <cell r="BA657" t="str">
            <v>17001000000266058578</v>
          </cell>
          <cell r="BB657">
            <v>20</v>
          </cell>
          <cell r="BC657" t="str">
            <v>LOT 44 RUE 3706 DAOUAR HICHER</v>
          </cell>
          <cell r="BD657" t="str">
            <v>MANOUBA</v>
          </cell>
          <cell r="BG657">
            <v>28732179</v>
          </cell>
          <cell r="BH657">
            <v>27326729</v>
          </cell>
          <cell r="BJ657" t="str">
            <v>TERMINUS 56</v>
          </cell>
          <cell r="BK657" t="str">
            <v>B-520</v>
          </cell>
          <cell r="BN657" t="str">
            <v>17001000000266058578</v>
          </cell>
          <cell r="BO657" t="str">
            <v>MAGHRAOUI ALA</v>
          </cell>
          <cell r="BP657">
            <v>657</v>
          </cell>
          <cell r="BU657" t="str">
            <v>Non-Actif</v>
          </cell>
        </row>
        <row r="658">
          <cell r="B658">
            <v>658</v>
          </cell>
          <cell r="C658" t="str">
            <v>Mlle</v>
          </cell>
          <cell r="D658" t="str">
            <v>ABDI AWATEF</v>
          </cell>
          <cell r="E658" t="str">
            <v>SAGE Tunisia</v>
          </cell>
          <cell r="F658" t="str">
            <v>PRODUCTION</v>
          </cell>
          <cell r="G658" t="str">
            <v>Contrôle Qualité</v>
          </cell>
          <cell r="H658" t="str">
            <v>P7 AR</v>
          </cell>
          <cell r="I658" t="str">
            <v>Safa</v>
          </cell>
          <cell r="J658" t="str">
            <v>A</v>
          </cell>
          <cell r="K658" t="str">
            <v>INDIRECTS</v>
          </cell>
          <cell r="L658" t="str">
            <v>Variable cost at standard</v>
          </cell>
          <cell r="M658" t="str">
            <v>Contrôleur Qualité</v>
          </cell>
          <cell r="N658">
            <v>44454</v>
          </cell>
          <cell r="O658" t="str">
            <v/>
          </cell>
          <cell r="P658">
            <v>-6</v>
          </cell>
          <cell r="T658" t="str">
            <v>CDD</v>
          </cell>
          <cell r="U658" t="str">
            <v>Contractuel</v>
          </cell>
          <cell r="V658">
            <v>45689</v>
          </cell>
          <cell r="W658">
            <v>45716</v>
          </cell>
          <cell r="X658">
            <v>44482</v>
          </cell>
          <cell r="Y658">
            <v>44846</v>
          </cell>
          <cell r="AA658">
            <v>9</v>
          </cell>
          <cell r="AB658">
            <v>2021</v>
          </cell>
          <cell r="AC658">
            <v>2025</v>
          </cell>
          <cell r="AD658">
            <v>3.4750000000000001</v>
          </cell>
          <cell r="AE658" t="str">
            <v>&lt; 4</v>
          </cell>
          <cell r="AF658">
            <v>35755</v>
          </cell>
          <cell r="AG658">
            <v>27.306849315068494</v>
          </cell>
          <cell r="AH658" t="str">
            <v>&gt;25&lt; 35</v>
          </cell>
          <cell r="AI658">
            <v>17646926</v>
          </cell>
          <cell r="AJ658" t="str">
            <v>02</v>
          </cell>
          <cell r="AK658">
            <v>11660879</v>
          </cell>
          <cell r="AL658">
            <v>42671</v>
          </cell>
          <cell r="AM658" t="str">
            <v>FEMME</v>
          </cell>
          <cell r="AN658" t="str">
            <v>Célibataire</v>
          </cell>
          <cell r="AQ658">
            <v>3</v>
          </cell>
          <cell r="AR658">
            <v>3</v>
          </cell>
          <cell r="AS658">
            <v>45549.75</v>
          </cell>
          <cell r="AT658" t="str">
            <v>Horaire</v>
          </cell>
          <cell r="AU658">
            <v>3.3159999999999998</v>
          </cell>
          <cell r="AV658">
            <v>12</v>
          </cell>
          <cell r="AW658">
            <v>40600</v>
          </cell>
          <cell r="AX658" t="str">
            <v>00133135774</v>
          </cell>
          <cell r="AY658">
            <v>37</v>
          </cell>
          <cell r="AZ658" t="str">
            <v>UIB</v>
          </cell>
          <cell r="BA658" t="str">
            <v>12406000013313577437</v>
          </cell>
          <cell r="BB658">
            <v>20</v>
          </cell>
          <cell r="BC658" t="str">
            <v>10 IMP RUE SAAD ZAAGHLOUL</v>
          </cell>
          <cell r="BD658" t="str">
            <v>SIDI HASSINE</v>
          </cell>
          <cell r="BG658">
            <v>23112498</v>
          </cell>
          <cell r="BH658">
            <v>93921384</v>
          </cell>
          <cell r="BJ658" t="str">
            <v>JAYARA</v>
          </cell>
          <cell r="BK658" t="str">
            <v>A-P7 AR</v>
          </cell>
          <cell r="BL658" t="str">
            <v>1.3</v>
          </cell>
          <cell r="BN658" t="str">
            <v>12406000013313577437</v>
          </cell>
          <cell r="BO658" t="str">
            <v>ABDI AWATEF</v>
          </cell>
          <cell r="BP658">
            <v>658</v>
          </cell>
          <cell r="BR658">
            <v>658</v>
          </cell>
          <cell r="BT658">
            <v>557</v>
          </cell>
          <cell r="BU658" t="str">
            <v>si</v>
          </cell>
          <cell r="BV658" t="str">
            <v>965 A SP</v>
          </cell>
        </row>
        <row r="659">
          <cell r="B659">
            <v>659</v>
          </cell>
          <cell r="C659" t="str">
            <v>MLLE</v>
          </cell>
          <cell r="D659" t="str">
            <v>JLASSI HASSEN</v>
          </cell>
          <cell r="E659" t="str">
            <v>SAGE Tunisia</v>
          </cell>
          <cell r="F659" t="str">
            <v>LOGISTIQUE</v>
          </cell>
          <cell r="G659" t="str">
            <v>COORDINATEUR LOGISTIQUE</v>
          </cell>
          <cell r="K659" t="str">
            <v>CADRE</v>
          </cell>
          <cell r="L659" t="str">
            <v>Variable cost at standard</v>
          </cell>
          <cell r="M659" t="str">
            <v>coordinateur logistique</v>
          </cell>
          <cell r="N659">
            <v>44455</v>
          </cell>
          <cell r="O659" t="str">
            <v/>
          </cell>
          <cell r="P659" t="str">
            <v/>
          </cell>
          <cell r="Q659">
            <v>44532</v>
          </cell>
          <cell r="R659" t="str">
            <v xml:space="preserve">abandon de poste </v>
          </cell>
          <cell r="T659" t="str">
            <v>CIVP</v>
          </cell>
          <cell r="U659" t="str">
            <v>Contractuel</v>
          </cell>
          <cell r="X659">
            <v>44454</v>
          </cell>
          <cell r="Y659">
            <v>44818</v>
          </cell>
          <cell r="AA659">
            <v>9</v>
          </cell>
          <cell r="AB659">
            <v>2021</v>
          </cell>
          <cell r="AC659">
            <v>2025</v>
          </cell>
          <cell r="AD659">
            <v>3.4722222222222223</v>
          </cell>
          <cell r="AE659" t="str">
            <v>&lt; 4</v>
          </cell>
          <cell r="AF659">
            <v>35588</v>
          </cell>
          <cell r="AG659">
            <v>27.764383561643836</v>
          </cell>
          <cell r="AH659" t="str">
            <v>&gt;25&lt; 35</v>
          </cell>
          <cell r="AK659" t="str">
            <v>07227188</v>
          </cell>
          <cell r="AL659">
            <v>42238</v>
          </cell>
          <cell r="AM659" t="str">
            <v>HOMME</v>
          </cell>
          <cell r="AN659" t="str">
            <v>Célibataire</v>
          </cell>
          <cell r="AS659">
            <v>44455</v>
          </cell>
          <cell r="AT659" t="str">
            <v>Mensuel</v>
          </cell>
          <cell r="AU659">
            <v>900</v>
          </cell>
          <cell r="AV659" t="str">
            <v>08</v>
          </cell>
          <cell r="AW659">
            <v>11302</v>
          </cell>
          <cell r="AX659">
            <v>80320015661</v>
          </cell>
          <cell r="AY659">
            <v>22</v>
          </cell>
          <cell r="AZ659" t="str">
            <v>BIAT</v>
          </cell>
          <cell r="BA659" t="str">
            <v>08113028032001566122</v>
          </cell>
          <cell r="BB659">
            <v>20</v>
          </cell>
          <cell r="BC659" t="str">
            <v>EZZAOUIA MORNEG</v>
          </cell>
          <cell r="BD659" t="str">
            <v>BEN AROUS</v>
          </cell>
          <cell r="BG659">
            <v>28065867</v>
          </cell>
          <cell r="BK659" t="str">
            <v>CADRE</v>
          </cell>
          <cell r="BN659" t="str">
            <v>08113028032001566122</v>
          </cell>
          <cell r="BO659" t="str">
            <v>JLASSI HASSEN</v>
          </cell>
          <cell r="BP659">
            <v>659</v>
          </cell>
          <cell r="BU659" t="str">
            <v>Non-Actif</v>
          </cell>
        </row>
        <row r="660">
          <cell r="B660">
            <v>660</v>
          </cell>
          <cell r="C660" t="str">
            <v>MLLE</v>
          </cell>
          <cell r="D660" t="str">
            <v>BOUAZIZ CHAIMA</v>
          </cell>
          <cell r="E660" t="str">
            <v>SAGE Tunisia</v>
          </cell>
          <cell r="F660" t="str">
            <v>PRODUCTION</v>
          </cell>
          <cell r="G660" t="str">
            <v>Couturière</v>
          </cell>
          <cell r="H660" t="str">
            <v>APT</v>
          </cell>
          <cell r="J660" t="str">
            <v>B</v>
          </cell>
          <cell r="K660" t="str">
            <v>DIRECTS</v>
          </cell>
          <cell r="L660" t="str">
            <v>Variable cost at standard</v>
          </cell>
          <cell r="M660" t="str">
            <v>OUVRIERE SPECIALISE</v>
          </cell>
          <cell r="N660">
            <v>44455</v>
          </cell>
          <cell r="O660" t="str">
            <v/>
          </cell>
          <cell r="P660">
            <v>-1161</v>
          </cell>
          <cell r="Q660">
            <v>44547</v>
          </cell>
          <cell r="R660" t="str">
            <v xml:space="preserve">abandon de poste </v>
          </cell>
          <cell r="T660" t="str">
            <v>CDD</v>
          </cell>
          <cell r="U660" t="str">
            <v>Contractuel</v>
          </cell>
          <cell r="V660">
            <v>44501</v>
          </cell>
          <cell r="W660">
            <v>44561</v>
          </cell>
          <cell r="Z660">
            <v>44455</v>
          </cell>
          <cell r="AA660">
            <v>9</v>
          </cell>
          <cell r="AB660">
            <v>2021</v>
          </cell>
          <cell r="AC660">
            <v>2025</v>
          </cell>
          <cell r="AD660">
            <v>3.4722222222222223</v>
          </cell>
          <cell r="AE660" t="str">
            <v>&lt; 4</v>
          </cell>
          <cell r="AF660">
            <v>36430</v>
          </cell>
          <cell r="AG660">
            <v>25.457534246575342</v>
          </cell>
          <cell r="AH660" t="str">
            <v>&gt;25&lt; 35</v>
          </cell>
          <cell r="AK660">
            <v>14359395</v>
          </cell>
          <cell r="AL660">
            <v>43019</v>
          </cell>
          <cell r="AM660" t="str">
            <v>FEMME</v>
          </cell>
          <cell r="AN660" t="str">
            <v>Célibataire</v>
          </cell>
          <cell r="AQ660">
            <v>3</v>
          </cell>
          <cell r="AR660">
            <v>1</v>
          </cell>
          <cell r="AS660">
            <v>44820.25</v>
          </cell>
          <cell r="AT660" t="str">
            <v>Horaire</v>
          </cell>
          <cell r="AU660">
            <v>3.1930000000000001</v>
          </cell>
          <cell r="AV660" t="str">
            <v>17</v>
          </cell>
          <cell r="AW660" t="str">
            <v>00100</v>
          </cell>
          <cell r="AX660" t="str">
            <v>00003061308</v>
          </cell>
          <cell r="AY660">
            <v>30</v>
          </cell>
          <cell r="AZ660" t="str">
            <v>LA POSTE</v>
          </cell>
          <cell r="BA660" t="str">
            <v>17001000000306130830</v>
          </cell>
          <cell r="BB660">
            <v>20</v>
          </cell>
          <cell r="BC660" t="str">
            <v>67 RUE LA REPUBLIQUE CITE TAIEB MHIRI</v>
          </cell>
          <cell r="BD660" t="str">
            <v>MORNAGUUIA</v>
          </cell>
          <cell r="BG660">
            <v>20645337</v>
          </cell>
          <cell r="BH660">
            <v>96890297</v>
          </cell>
          <cell r="BJ660" t="str">
            <v>MORNAGUIA</v>
          </cell>
          <cell r="BK660" t="str">
            <v>B-APT</v>
          </cell>
          <cell r="BN660" t="str">
            <v>17001000000306130830</v>
          </cell>
          <cell r="BO660" t="str">
            <v>BOUAZIZ CHAIMA</v>
          </cell>
          <cell r="BP660">
            <v>660</v>
          </cell>
          <cell r="BU660" t="str">
            <v>Non-Actif</v>
          </cell>
        </row>
        <row r="661">
          <cell r="B661">
            <v>661</v>
          </cell>
          <cell r="C661" t="str">
            <v>Madame</v>
          </cell>
          <cell r="D661" t="str">
            <v>AMRI SABRINE</v>
          </cell>
          <cell r="E661" t="str">
            <v>SAGE Tunisia</v>
          </cell>
          <cell r="F661" t="str">
            <v>PRODUCTION</v>
          </cell>
          <cell r="G661" t="str">
            <v>Couturière</v>
          </cell>
          <cell r="H661" t="str">
            <v>P6</v>
          </cell>
          <cell r="I661" t="str">
            <v>Afif</v>
          </cell>
          <cell r="J661" t="str">
            <v>A</v>
          </cell>
          <cell r="K661" t="str">
            <v>DIRECTS</v>
          </cell>
          <cell r="L661" t="str">
            <v>Variable cost at standard</v>
          </cell>
          <cell r="M661" t="str">
            <v>OUVRIERE SPECIALISE</v>
          </cell>
          <cell r="N661">
            <v>44455</v>
          </cell>
          <cell r="O661" t="str">
            <v/>
          </cell>
          <cell r="P661">
            <v>-553</v>
          </cell>
          <cell r="Q661">
            <v>45173</v>
          </cell>
          <cell r="R661" t="str">
            <v>PROBLEME FAMILIALE</v>
          </cell>
          <cell r="T661" t="str">
            <v>CDD</v>
          </cell>
          <cell r="U661" t="str">
            <v>Contractuel</v>
          </cell>
          <cell r="V661">
            <v>45108</v>
          </cell>
          <cell r="W661">
            <v>45169</v>
          </cell>
          <cell r="Z661">
            <v>44455</v>
          </cell>
          <cell r="AA661">
            <v>9</v>
          </cell>
          <cell r="AB661">
            <v>2021</v>
          </cell>
          <cell r="AC661">
            <v>2025</v>
          </cell>
          <cell r="AD661">
            <v>3.4722222222222223</v>
          </cell>
          <cell r="AE661" t="str">
            <v>&lt; 4</v>
          </cell>
          <cell r="AF661">
            <v>34589</v>
          </cell>
          <cell r="AG661">
            <v>30.5013698630137</v>
          </cell>
          <cell r="AH661" t="str">
            <v>&gt;25&lt; 35</v>
          </cell>
          <cell r="AI661">
            <v>17054604</v>
          </cell>
          <cell r="AJ661" t="str">
            <v>08</v>
          </cell>
          <cell r="AK661">
            <v>13002966</v>
          </cell>
          <cell r="AL661">
            <v>41290</v>
          </cell>
          <cell r="AM661" t="str">
            <v>FEMME</v>
          </cell>
          <cell r="AN661" t="str">
            <v>Marié(e)</v>
          </cell>
          <cell r="AO661">
            <v>1</v>
          </cell>
          <cell r="AQ661">
            <v>3</v>
          </cell>
          <cell r="AR661">
            <v>2</v>
          </cell>
          <cell r="AS661">
            <v>45185.5</v>
          </cell>
          <cell r="AT661" t="str">
            <v>Horaire</v>
          </cell>
          <cell r="AU661">
            <v>3.3159999999999998</v>
          </cell>
          <cell r="AV661" t="str">
            <v>17</v>
          </cell>
          <cell r="AW661" t="str">
            <v>53594</v>
          </cell>
          <cell r="AX661" t="str">
            <v>01723851099</v>
          </cell>
          <cell r="AY661" t="str">
            <v>22</v>
          </cell>
          <cell r="AZ661" t="str">
            <v>LA POSTE</v>
          </cell>
          <cell r="BA661" t="str">
            <v>17535940172385109922</v>
          </cell>
          <cell r="BB661">
            <v>20</v>
          </cell>
          <cell r="BC661" t="str">
            <v>24 RUA HASSEN BELKHOUJA CITE BOUGATFA</v>
          </cell>
          <cell r="BD661" t="str">
            <v>SIDI HASSINE</v>
          </cell>
          <cell r="BE661">
            <v>1095</v>
          </cell>
          <cell r="BF661">
            <v>45027</v>
          </cell>
          <cell r="BG661">
            <v>23753426</v>
          </cell>
          <cell r="BH661">
            <v>24843005</v>
          </cell>
          <cell r="BJ661" t="str">
            <v>SIDI HASSINE</v>
          </cell>
          <cell r="BK661" t="str">
            <v>A-P6</v>
          </cell>
          <cell r="BL661" t="str">
            <v>2.1</v>
          </cell>
          <cell r="BN661" t="str">
            <v>17535940172385109922</v>
          </cell>
          <cell r="BO661" t="str">
            <v>AMRI SABRINE</v>
          </cell>
          <cell r="BP661">
            <v>661</v>
          </cell>
          <cell r="BR661">
            <v>661</v>
          </cell>
          <cell r="BU661" t="str">
            <v>Non-Actif</v>
          </cell>
        </row>
        <row r="662">
          <cell r="B662">
            <v>662</v>
          </cell>
          <cell r="C662" t="str">
            <v>Madame</v>
          </cell>
          <cell r="D662" t="str">
            <v>NASRAOUI OLFA</v>
          </cell>
          <cell r="E662" t="str">
            <v>SAGE Tunisia</v>
          </cell>
          <cell r="F662" t="str">
            <v>PRODUCTION</v>
          </cell>
          <cell r="G662" t="str">
            <v>Couturière</v>
          </cell>
          <cell r="H662">
            <v>965</v>
          </cell>
          <cell r="J662" t="str">
            <v>B</v>
          </cell>
          <cell r="K662" t="str">
            <v>DIRECTS</v>
          </cell>
          <cell r="L662" t="str">
            <v>Variable cost at standard</v>
          </cell>
          <cell r="M662" t="str">
            <v>OUVRIERE SPECIALISE</v>
          </cell>
          <cell r="N662">
            <v>44455</v>
          </cell>
          <cell r="O662" t="str">
            <v/>
          </cell>
          <cell r="P662">
            <v>-980</v>
          </cell>
          <cell r="Q662">
            <v>44695</v>
          </cell>
          <cell r="R662" t="str">
            <v xml:space="preserve">abandon de poste </v>
          </cell>
          <cell r="T662" t="str">
            <v>CDD</v>
          </cell>
          <cell r="U662" t="str">
            <v>Contractuel</v>
          </cell>
          <cell r="V662">
            <v>44682</v>
          </cell>
          <cell r="W662">
            <v>44742</v>
          </cell>
          <cell r="Z662">
            <v>44455</v>
          </cell>
          <cell r="AA662">
            <v>9</v>
          </cell>
          <cell r="AB662">
            <v>2021</v>
          </cell>
          <cell r="AC662">
            <v>2025</v>
          </cell>
          <cell r="AD662">
            <v>3.4722222222222223</v>
          </cell>
          <cell r="AE662" t="str">
            <v>&lt; 4</v>
          </cell>
          <cell r="AF662">
            <v>30189</v>
          </cell>
          <cell r="AG662">
            <v>42.556164383561644</v>
          </cell>
          <cell r="AH662" t="str">
            <v>&gt;35&lt; 45</v>
          </cell>
          <cell r="AI662">
            <v>16071201</v>
          </cell>
          <cell r="AJ662" t="str">
            <v>00</v>
          </cell>
          <cell r="AK662" t="str">
            <v>07092646</v>
          </cell>
          <cell r="AL662">
            <v>43798</v>
          </cell>
          <cell r="AM662" t="str">
            <v>FEMME</v>
          </cell>
          <cell r="AN662" t="str">
            <v>Marié(e)</v>
          </cell>
          <cell r="AO662">
            <v>2</v>
          </cell>
          <cell r="AQ662">
            <v>3</v>
          </cell>
          <cell r="AR662">
            <v>1</v>
          </cell>
          <cell r="AS662">
            <v>44820.25</v>
          </cell>
          <cell r="AT662" t="str">
            <v>Horaire</v>
          </cell>
          <cell r="AU662">
            <v>3.1930000000000001</v>
          </cell>
          <cell r="AV662" t="str">
            <v>07</v>
          </cell>
          <cell r="AW662" t="str">
            <v>07701</v>
          </cell>
          <cell r="AX662" t="str">
            <v>35105504663</v>
          </cell>
          <cell r="AY662" t="str">
            <v>08</v>
          </cell>
          <cell r="AZ662" t="str">
            <v>AMEN BANK</v>
          </cell>
          <cell r="BA662" t="str">
            <v>07077013510550466308</v>
          </cell>
          <cell r="BB662">
            <v>20</v>
          </cell>
          <cell r="BC662" t="str">
            <v>153 RUE 1090 OUARDIA 4</v>
          </cell>
          <cell r="BD662" t="str">
            <v>TUNIS</v>
          </cell>
          <cell r="BF662" t="str">
            <v>ok-22</v>
          </cell>
          <cell r="BG662">
            <v>23123363</v>
          </cell>
          <cell r="BH662">
            <v>23026689</v>
          </cell>
          <cell r="BJ662" t="str">
            <v>Arrêt 24</v>
          </cell>
          <cell r="BK662" t="str">
            <v>B-965</v>
          </cell>
          <cell r="BN662" t="str">
            <v>07077013510550466308</v>
          </cell>
          <cell r="BO662" t="str">
            <v>NASRAOUI OLFA</v>
          </cell>
          <cell r="BP662">
            <v>662</v>
          </cell>
          <cell r="BU662" t="str">
            <v>Non-Actif</v>
          </cell>
        </row>
        <row r="663">
          <cell r="B663">
            <v>663</v>
          </cell>
          <cell r="C663" t="str">
            <v>Madame</v>
          </cell>
          <cell r="D663" t="str">
            <v>GHANMI NAJET</v>
          </cell>
          <cell r="E663" t="str">
            <v>SAGE Tunisia</v>
          </cell>
          <cell r="F663" t="str">
            <v>PRODUCTION</v>
          </cell>
          <cell r="G663" t="str">
            <v>Couturière</v>
          </cell>
          <cell r="H663">
            <v>965</v>
          </cell>
          <cell r="J663" t="str">
            <v>A</v>
          </cell>
          <cell r="K663" t="str">
            <v>DIRECTS</v>
          </cell>
          <cell r="L663" t="str">
            <v>Variable cost at standard</v>
          </cell>
          <cell r="M663" t="str">
            <v>OUVRIERE SPECIALISE</v>
          </cell>
          <cell r="N663">
            <v>44459</v>
          </cell>
          <cell r="O663" t="str">
            <v/>
          </cell>
          <cell r="P663">
            <v>-1222</v>
          </cell>
          <cell r="Q663">
            <v>44471</v>
          </cell>
          <cell r="R663" t="str">
            <v xml:space="preserve">abandon de poste </v>
          </cell>
          <cell r="T663" t="str">
            <v>CDD</v>
          </cell>
          <cell r="U663" t="str">
            <v>Contractuel</v>
          </cell>
          <cell r="V663">
            <v>44459</v>
          </cell>
          <cell r="W663">
            <v>44500</v>
          </cell>
          <cell r="Z663">
            <v>44459</v>
          </cell>
          <cell r="AA663">
            <v>9</v>
          </cell>
          <cell r="AB663">
            <v>2021</v>
          </cell>
          <cell r="AC663">
            <v>2025</v>
          </cell>
          <cell r="AD663">
            <v>3.4611111111111112</v>
          </cell>
          <cell r="AE663" t="str">
            <v>&lt; 4</v>
          </cell>
          <cell r="AF663">
            <v>30257</v>
          </cell>
          <cell r="AG663">
            <v>42.369863013698627</v>
          </cell>
          <cell r="AH663" t="str">
            <v>&gt;35&lt; 45</v>
          </cell>
          <cell r="AI663">
            <v>16906707</v>
          </cell>
          <cell r="AJ663" t="str">
            <v>06</v>
          </cell>
          <cell r="AK663" t="str">
            <v>04717239</v>
          </cell>
          <cell r="AL663">
            <v>37129</v>
          </cell>
          <cell r="AM663" t="str">
            <v>FEMME</v>
          </cell>
          <cell r="AN663" t="str">
            <v>Marié(e)</v>
          </cell>
          <cell r="AO663">
            <v>2</v>
          </cell>
          <cell r="AQ663">
            <v>3</v>
          </cell>
          <cell r="AR663">
            <v>1</v>
          </cell>
          <cell r="AS663">
            <v>44824.25</v>
          </cell>
          <cell r="AT663" t="str">
            <v>Horaire</v>
          </cell>
          <cell r="AU663">
            <v>3.1930000000000001</v>
          </cell>
          <cell r="AV663" t="str">
            <v>05</v>
          </cell>
          <cell r="AW663" t="str">
            <v>04600</v>
          </cell>
          <cell r="AX663" t="str">
            <v>01145016157</v>
          </cell>
          <cell r="AY663">
            <v>23</v>
          </cell>
          <cell r="AZ663" t="str">
            <v>BT</v>
          </cell>
          <cell r="BA663" t="str">
            <v>05046000114501615723</v>
          </cell>
          <cell r="BB663">
            <v>20</v>
          </cell>
          <cell r="BC663" t="str">
            <v>14 RUE 4890 SIDI HASSINE</v>
          </cell>
          <cell r="BD663" t="str">
            <v>TUNIS</v>
          </cell>
          <cell r="BE663">
            <v>1095</v>
          </cell>
          <cell r="BG663">
            <v>96512456</v>
          </cell>
          <cell r="BH663">
            <v>97166189</v>
          </cell>
          <cell r="BJ663" t="str">
            <v>SIDI HASSINE</v>
          </cell>
          <cell r="BK663" t="str">
            <v>A-965</v>
          </cell>
          <cell r="BN663" t="str">
            <v>05046000114501615723</v>
          </cell>
          <cell r="BO663" t="str">
            <v>GHANMI NAJET</v>
          </cell>
          <cell r="BP663">
            <v>663</v>
          </cell>
          <cell r="BU663" t="str">
            <v>Non-Actif</v>
          </cell>
        </row>
        <row r="664">
          <cell r="B664">
            <v>664</v>
          </cell>
          <cell r="C664" t="str">
            <v>Madame</v>
          </cell>
          <cell r="D664" t="str">
            <v>TARHOUNI FATEN</v>
          </cell>
          <cell r="E664" t="str">
            <v>SAGE Tunisia</v>
          </cell>
          <cell r="F664" t="str">
            <v>PRODUCTION</v>
          </cell>
          <cell r="G664" t="str">
            <v>Team leader</v>
          </cell>
          <cell r="H664">
            <v>965</v>
          </cell>
          <cell r="I664" t="str">
            <v>abdelhalim</v>
          </cell>
          <cell r="J664" t="str">
            <v>B</v>
          </cell>
          <cell r="K664" t="str">
            <v>INDIRECTS</v>
          </cell>
          <cell r="L664" t="str">
            <v>Variable cost at standard</v>
          </cell>
          <cell r="M664" t="str">
            <v>OUVRIERE SPECIALISE</v>
          </cell>
          <cell r="N664">
            <v>44459</v>
          </cell>
          <cell r="O664" t="str">
            <v/>
          </cell>
          <cell r="P664">
            <v>55</v>
          </cell>
          <cell r="T664" t="str">
            <v>CDD</v>
          </cell>
          <cell r="U664" t="str">
            <v>Contractuel</v>
          </cell>
          <cell r="V664">
            <v>45689</v>
          </cell>
          <cell r="W664">
            <v>45777</v>
          </cell>
          <cell r="Z664">
            <v>44459</v>
          </cell>
          <cell r="AA664">
            <v>9</v>
          </cell>
          <cell r="AB664">
            <v>2021</v>
          </cell>
          <cell r="AC664">
            <v>2025</v>
          </cell>
          <cell r="AD664">
            <v>3.4611111111111112</v>
          </cell>
          <cell r="AE664" t="str">
            <v>&lt; 4</v>
          </cell>
          <cell r="AF664">
            <v>30412</v>
          </cell>
          <cell r="AG664">
            <v>41.945205479452056</v>
          </cell>
          <cell r="AH664" t="str">
            <v>&gt;35&lt; 45</v>
          </cell>
          <cell r="AI664">
            <v>16538270</v>
          </cell>
          <cell r="AJ664" t="str">
            <v>04</v>
          </cell>
          <cell r="AK664" t="str">
            <v>04716927</v>
          </cell>
          <cell r="AL664">
            <v>37121</v>
          </cell>
          <cell r="AM664" t="str">
            <v>FEMME</v>
          </cell>
          <cell r="AN664" t="str">
            <v>Marié(e)</v>
          </cell>
          <cell r="AO664">
            <v>2</v>
          </cell>
          <cell r="AQ664">
            <v>3</v>
          </cell>
          <cell r="AR664">
            <v>3</v>
          </cell>
          <cell r="AS664">
            <v>45554.75</v>
          </cell>
          <cell r="AT664" t="str">
            <v>Horaire</v>
          </cell>
          <cell r="AU664">
            <v>3.3159999999999998</v>
          </cell>
          <cell r="AV664" t="str">
            <v>05</v>
          </cell>
          <cell r="AW664" t="str">
            <v>04600</v>
          </cell>
          <cell r="AX664" t="str">
            <v>01145016122</v>
          </cell>
          <cell r="AY664" t="str">
            <v>31</v>
          </cell>
          <cell r="AZ664" t="str">
            <v>BT</v>
          </cell>
          <cell r="BA664" t="str">
            <v>05046000114501612231</v>
          </cell>
          <cell r="BB664">
            <v>20</v>
          </cell>
          <cell r="BC664" t="str">
            <v>12 RUE 42716 SIDI HASSINE</v>
          </cell>
          <cell r="BD664" t="str">
            <v>TUNIS</v>
          </cell>
          <cell r="BE664">
            <v>2030</v>
          </cell>
          <cell r="BG664">
            <v>53963985</v>
          </cell>
          <cell r="BH664">
            <v>94505273</v>
          </cell>
          <cell r="BJ664" t="str">
            <v>SIDI HASSINE</v>
          </cell>
          <cell r="BK664" t="str">
            <v>B-965</v>
          </cell>
          <cell r="BL664" t="str">
            <v>3.1</v>
          </cell>
          <cell r="BN664" t="str">
            <v>05046000114501612231</v>
          </cell>
          <cell r="BO664" t="str">
            <v>TARHOUNI FATEN</v>
          </cell>
          <cell r="BP664">
            <v>664</v>
          </cell>
          <cell r="BR664">
            <v>664</v>
          </cell>
          <cell r="BS664" t="str">
            <v>promotion le 12/06/24</v>
          </cell>
          <cell r="BT664">
            <v>492</v>
          </cell>
          <cell r="BU664" t="str">
            <v>si</v>
          </cell>
          <cell r="BV664" t="str">
            <v>965 B  CP</v>
          </cell>
        </row>
        <row r="665">
          <cell r="B665">
            <v>665</v>
          </cell>
          <cell r="C665" t="str">
            <v>Mlle</v>
          </cell>
          <cell r="D665" t="str">
            <v>ZAAGARI AMENI</v>
          </cell>
          <cell r="E665" t="str">
            <v>SAGE Tunisia</v>
          </cell>
          <cell r="F665" t="str">
            <v>PRODUCTION</v>
          </cell>
          <cell r="G665" t="str">
            <v>Couturière</v>
          </cell>
          <cell r="H665" t="str">
            <v>Panda</v>
          </cell>
          <cell r="I665" t="str">
            <v>FAWZI SENDESNI</v>
          </cell>
          <cell r="J665" t="str">
            <v>B</v>
          </cell>
          <cell r="K665" t="str">
            <v>DIRECTS</v>
          </cell>
          <cell r="L665" t="str">
            <v>Variable cost at standard</v>
          </cell>
          <cell r="M665" t="str">
            <v>OUVRIERE SPECIALISE</v>
          </cell>
          <cell r="N665">
            <v>44459</v>
          </cell>
          <cell r="O665" t="str">
            <v/>
          </cell>
          <cell r="P665">
            <v>-6</v>
          </cell>
          <cell r="T665" t="str">
            <v>CDD</v>
          </cell>
          <cell r="U665" t="str">
            <v>Contractuel</v>
          </cell>
          <cell r="V665">
            <v>45689</v>
          </cell>
          <cell r="W665">
            <v>45716</v>
          </cell>
          <cell r="Z665">
            <v>44459</v>
          </cell>
          <cell r="AA665">
            <v>9</v>
          </cell>
          <cell r="AB665">
            <v>2021</v>
          </cell>
          <cell r="AC665">
            <v>2025</v>
          </cell>
          <cell r="AD665">
            <v>3.4611111111111112</v>
          </cell>
          <cell r="AE665" t="str">
            <v>&lt; 4</v>
          </cell>
          <cell r="AF665">
            <v>37468</v>
          </cell>
          <cell r="AG665">
            <v>22.613698630136987</v>
          </cell>
          <cell r="AH665" t="str">
            <v>&lt; 25</v>
          </cell>
          <cell r="AI665">
            <v>17460041</v>
          </cell>
          <cell r="AJ665" t="str">
            <v>08</v>
          </cell>
          <cell r="AK665">
            <v>11671379</v>
          </cell>
          <cell r="AL665">
            <v>43776</v>
          </cell>
          <cell r="AM665" t="str">
            <v>FEMME</v>
          </cell>
          <cell r="AN665" t="str">
            <v>Célibataire</v>
          </cell>
          <cell r="AQ665">
            <v>3</v>
          </cell>
          <cell r="AR665">
            <v>3</v>
          </cell>
          <cell r="AS665">
            <v>45554.75</v>
          </cell>
          <cell r="AT665" t="str">
            <v>Horaire</v>
          </cell>
          <cell r="AU665">
            <v>3.3159999999999998</v>
          </cell>
          <cell r="AV665" t="str">
            <v>17</v>
          </cell>
          <cell r="AW665" t="str">
            <v>00100</v>
          </cell>
          <cell r="AX665" t="str">
            <v>00003065960</v>
          </cell>
          <cell r="AY665" t="str">
            <v>42</v>
          </cell>
          <cell r="AZ665" t="str">
            <v>LA POSTE</v>
          </cell>
          <cell r="BA665" t="str">
            <v>17001000000306596042</v>
          </cell>
          <cell r="BB665">
            <v>20</v>
          </cell>
          <cell r="BC665" t="str">
            <v>54 RUE SAAD ZAGHLOUL CITE MESTIRI</v>
          </cell>
          <cell r="BD665" t="str">
            <v>SIDI HASSINE</v>
          </cell>
          <cell r="BE665">
            <v>1095</v>
          </cell>
          <cell r="BF665">
            <v>45056</v>
          </cell>
          <cell r="BG665">
            <v>25171686</v>
          </cell>
          <cell r="BH665">
            <v>26141030</v>
          </cell>
          <cell r="BJ665" t="str">
            <v>JAYARA</v>
          </cell>
          <cell r="BK665" t="str">
            <v>B-Panda</v>
          </cell>
          <cell r="BL665" t="str">
            <v>1.2</v>
          </cell>
          <cell r="BN665" t="str">
            <v>17001000000306596042</v>
          </cell>
          <cell r="BO665" t="str">
            <v>ZAAGARI AMENI</v>
          </cell>
          <cell r="BP665">
            <v>665</v>
          </cell>
          <cell r="BR665">
            <v>665</v>
          </cell>
          <cell r="BT665">
            <v>789</v>
          </cell>
          <cell r="BU665" t="str">
            <v>si</v>
          </cell>
          <cell r="BV665" t="str">
            <v>139 B CA</v>
          </cell>
        </row>
        <row r="666">
          <cell r="B666">
            <v>666</v>
          </cell>
          <cell r="C666" t="str">
            <v>Madame</v>
          </cell>
          <cell r="D666" t="str">
            <v>TOUJANI SOUMAYA</v>
          </cell>
          <cell r="E666" t="str">
            <v>SAGE Tunisia</v>
          </cell>
          <cell r="F666" t="str">
            <v>PRODUCTION</v>
          </cell>
          <cell r="G666" t="str">
            <v>Couturière</v>
          </cell>
          <cell r="H666" t="str">
            <v>P6 AV</v>
          </cell>
          <cell r="I666" t="str">
            <v>Issam Ouni</v>
          </cell>
          <cell r="J666" t="str">
            <v>B</v>
          </cell>
          <cell r="K666" t="str">
            <v>DIRECTS</v>
          </cell>
          <cell r="L666" t="str">
            <v>Variable cost at standard</v>
          </cell>
          <cell r="M666" t="str">
            <v>OUVRIERE SPECIALISE</v>
          </cell>
          <cell r="N666">
            <v>44459</v>
          </cell>
          <cell r="O666" t="str">
            <v/>
          </cell>
          <cell r="P666">
            <v>-187</v>
          </cell>
          <cell r="Q666">
            <v>45478</v>
          </cell>
          <cell r="R666" t="str">
            <v>discipline</v>
          </cell>
          <cell r="T666" t="str">
            <v>CDD</v>
          </cell>
          <cell r="U666" t="str">
            <v>Contractuel</v>
          </cell>
          <cell r="V666">
            <v>45444</v>
          </cell>
          <cell r="W666">
            <v>45535</v>
          </cell>
          <cell r="Z666">
            <v>44459</v>
          </cell>
          <cell r="AA666">
            <v>9</v>
          </cell>
          <cell r="AB666">
            <v>2021</v>
          </cell>
          <cell r="AC666">
            <v>2025</v>
          </cell>
          <cell r="AD666">
            <v>3.4611111111111112</v>
          </cell>
          <cell r="AE666" t="str">
            <v>&lt; 4</v>
          </cell>
          <cell r="AF666">
            <v>28782</v>
          </cell>
          <cell r="AG666">
            <v>46.410958904109592</v>
          </cell>
          <cell r="AH666" t="str">
            <v>&gt;45&lt; 55</v>
          </cell>
          <cell r="AI666">
            <v>12258432</v>
          </cell>
          <cell r="AJ666" t="str">
            <v>08</v>
          </cell>
          <cell r="AK666" t="str">
            <v>07341343</v>
          </cell>
          <cell r="AL666">
            <v>44298</v>
          </cell>
          <cell r="AM666" t="str">
            <v>FEMME</v>
          </cell>
          <cell r="AN666" t="str">
            <v>Marié(e)</v>
          </cell>
          <cell r="AO666">
            <v>3</v>
          </cell>
          <cell r="AQ666">
            <v>3</v>
          </cell>
          <cell r="AR666">
            <v>3</v>
          </cell>
          <cell r="AS666">
            <v>45554.75</v>
          </cell>
          <cell r="AT666" t="str">
            <v>Horaire</v>
          </cell>
          <cell r="AU666">
            <v>3.3159999999999998</v>
          </cell>
          <cell r="AV666" t="str">
            <v>17</v>
          </cell>
          <cell r="AW666" t="str">
            <v>53594</v>
          </cell>
          <cell r="AX666" t="str">
            <v>01742359900</v>
          </cell>
          <cell r="AY666" t="str">
            <v>08</v>
          </cell>
          <cell r="AZ666" t="str">
            <v>LA POSTE</v>
          </cell>
          <cell r="BA666" t="str">
            <v>17535940174235990008</v>
          </cell>
          <cell r="BB666">
            <v>20</v>
          </cell>
          <cell r="BC666" t="str">
            <v>12 RUE FARHAT HACHED CITE HEDHILI</v>
          </cell>
          <cell r="BD666" t="str">
            <v>NAASSEN</v>
          </cell>
          <cell r="BF666">
            <v>45027</v>
          </cell>
          <cell r="BG666">
            <v>28390152</v>
          </cell>
          <cell r="BH666">
            <v>52130785</v>
          </cell>
          <cell r="BJ666" t="str">
            <v>NAASSEN</v>
          </cell>
          <cell r="BK666" t="str">
            <v>B-P6 AV</v>
          </cell>
          <cell r="BL666" t="str">
            <v>1.1</v>
          </cell>
          <cell r="BN666" t="str">
            <v>17535940174235990008</v>
          </cell>
          <cell r="BO666" t="str">
            <v>TOUJANI SOUMAYA</v>
          </cell>
          <cell r="BP666">
            <v>666</v>
          </cell>
          <cell r="BR666">
            <v>666</v>
          </cell>
          <cell r="BU666" t="str">
            <v>Non-Actif</v>
          </cell>
          <cell r="BV666" t="str">
            <v>P6 AV B SA</v>
          </cell>
        </row>
        <row r="667">
          <cell r="B667">
            <v>667</v>
          </cell>
          <cell r="C667" t="str">
            <v>Madame</v>
          </cell>
          <cell r="D667" t="str">
            <v>BOUSELMI SANA</v>
          </cell>
          <cell r="E667" t="str">
            <v>SAGE Tunisia</v>
          </cell>
          <cell r="F667" t="str">
            <v>PRODUCTION</v>
          </cell>
          <cell r="G667" t="str">
            <v>Couturière</v>
          </cell>
          <cell r="H667">
            <v>965</v>
          </cell>
          <cell r="J667" t="str">
            <v>A</v>
          </cell>
          <cell r="K667" t="str">
            <v>DIRECTS</v>
          </cell>
          <cell r="L667" t="str">
            <v>Variable cost at standard</v>
          </cell>
          <cell r="M667" t="str">
            <v>OUVRIERE SPECIALISE</v>
          </cell>
          <cell r="N667">
            <v>44459</v>
          </cell>
          <cell r="O667" t="str">
            <v/>
          </cell>
          <cell r="P667">
            <v>-1222</v>
          </cell>
          <cell r="Q667">
            <v>44473</v>
          </cell>
          <cell r="R667" t="str">
            <v xml:space="preserve">abandon de poste </v>
          </cell>
          <cell r="T667" t="str">
            <v>CDD</v>
          </cell>
          <cell r="U667" t="str">
            <v>Contractuel</v>
          </cell>
          <cell r="V667">
            <v>44459</v>
          </cell>
          <cell r="W667">
            <v>44500</v>
          </cell>
          <cell r="Z667">
            <v>44459</v>
          </cell>
          <cell r="AA667">
            <v>9</v>
          </cell>
          <cell r="AB667">
            <v>2021</v>
          </cell>
          <cell r="AC667">
            <v>2025</v>
          </cell>
          <cell r="AD667">
            <v>3.4611111111111112</v>
          </cell>
          <cell r="AE667" t="str">
            <v>&lt; 4</v>
          </cell>
          <cell r="AF667">
            <v>29489</v>
          </cell>
          <cell r="AG667">
            <v>44.473972602739728</v>
          </cell>
          <cell r="AH667" t="str">
            <v>&gt;35&lt; 45</v>
          </cell>
          <cell r="AI667">
            <v>12884505</v>
          </cell>
          <cell r="AJ667" t="str">
            <v>03</v>
          </cell>
          <cell r="AK667" t="str">
            <v>07333012</v>
          </cell>
          <cell r="AL667">
            <v>41148</v>
          </cell>
          <cell r="AM667" t="str">
            <v>FEMME</v>
          </cell>
          <cell r="AN667" t="str">
            <v>Marié(e)</v>
          </cell>
          <cell r="AO667">
            <v>2</v>
          </cell>
          <cell r="AQ667">
            <v>3</v>
          </cell>
          <cell r="AR667">
            <v>1</v>
          </cell>
          <cell r="AS667">
            <v>44824.25</v>
          </cell>
          <cell r="AT667" t="str">
            <v>Horaire</v>
          </cell>
          <cell r="AU667">
            <v>3.1930000000000001</v>
          </cell>
          <cell r="AV667" t="str">
            <v>04</v>
          </cell>
          <cell r="AW667" t="str">
            <v>05514</v>
          </cell>
          <cell r="AX667" t="str">
            <v>00075525592</v>
          </cell>
          <cell r="AY667">
            <v>58</v>
          </cell>
          <cell r="AZ667" t="str">
            <v>ATTIJARI BANK</v>
          </cell>
          <cell r="BA667" t="str">
            <v>04055140007552559258</v>
          </cell>
          <cell r="BB667">
            <v>20</v>
          </cell>
          <cell r="BC667" t="str">
            <v>11 CITE BOUZAIEN ZAHROUNI</v>
          </cell>
          <cell r="BD667" t="str">
            <v>TUNIS</v>
          </cell>
          <cell r="BG667">
            <v>26121305</v>
          </cell>
          <cell r="BH667">
            <v>28580670</v>
          </cell>
          <cell r="BJ667" t="str">
            <v>ZAHROUNI</v>
          </cell>
          <cell r="BK667" t="str">
            <v>A-965</v>
          </cell>
          <cell r="BN667" t="str">
            <v>04055140007552559258</v>
          </cell>
          <cell r="BO667" t="str">
            <v>BOUSELMI SANA</v>
          </cell>
          <cell r="BP667">
            <v>667</v>
          </cell>
          <cell r="BU667" t="str">
            <v>Non-Actif</v>
          </cell>
        </row>
        <row r="668">
          <cell r="B668">
            <v>668</v>
          </cell>
          <cell r="C668" t="str">
            <v>Mlle</v>
          </cell>
          <cell r="D668" t="str">
            <v>FADHLAOUI AFEF</v>
          </cell>
          <cell r="E668" t="str">
            <v>SAGE Tunisia</v>
          </cell>
          <cell r="F668" t="str">
            <v>PRODUCTION</v>
          </cell>
          <cell r="G668" t="str">
            <v>Couturière</v>
          </cell>
          <cell r="H668">
            <v>965</v>
          </cell>
          <cell r="I668" t="str">
            <v>abdelhalim</v>
          </cell>
          <cell r="J668" t="str">
            <v>B</v>
          </cell>
          <cell r="K668" t="str">
            <v>DIRECTS</v>
          </cell>
          <cell r="L668" t="str">
            <v>Variable cost at standard</v>
          </cell>
          <cell r="M668" t="str">
            <v>OUVRIERE SPECIALISE</v>
          </cell>
          <cell r="N668">
            <v>44459</v>
          </cell>
          <cell r="O668" t="str">
            <v/>
          </cell>
          <cell r="P668">
            <v>-6</v>
          </cell>
          <cell r="T668" t="str">
            <v>CDD</v>
          </cell>
          <cell r="U668" t="str">
            <v>Contractuel</v>
          </cell>
          <cell r="V668">
            <v>45689</v>
          </cell>
          <cell r="W668">
            <v>45716</v>
          </cell>
          <cell r="Z668">
            <v>44459</v>
          </cell>
          <cell r="AA668">
            <v>9</v>
          </cell>
          <cell r="AB668">
            <v>2021</v>
          </cell>
          <cell r="AC668">
            <v>2025</v>
          </cell>
          <cell r="AD668">
            <v>3.4611111111111112</v>
          </cell>
          <cell r="AE668" t="str">
            <v>&lt; 4</v>
          </cell>
          <cell r="AF668">
            <v>30326</v>
          </cell>
          <cell r="AG668">
            <v>42.180821917808217</v>
          </cell>
          <cell r="AH668" t="str">
            <v>&gt;35&lt; 45</v>
          </cell>
          <cell r="AI668">
            <v>12661149</v>
          </cell>
          <cell r="AJ668" t="str">
            <v>07</v>
          </cell>
          <cell r="AK668" t="str">
            <v>07359695</v>
          </cell>
          <cell r="AL668">
            <v>36866</v>
          </cell>
          <cell r="AM668" t="str">
            <v>FEMME</v>
          </cell>
          <cell r="AN668" t="str">
            <v>Célibataire</v>
          </cell>
          <cell r="AQ668">
            <v>3</v>
          </cell>
          <cell r="AR668">
            <v>3</v>
          </cell>
          <cell r="AS668">
            <v>45554.75</v>
          </cell>
          <cell r="AT668" t="str">
            <v>Horaire</v>
          </cell>
          <cell r="AU668">
            <v>3.3159999999999998</v>
          </cell>
          <cell r="AV668" t="str">
            <v>17</v>
          </cell>
          <cell r="AW668" t="str">
            <v>00100</v>
          </cell>
          <cell r="AX668" t="str">
            <v>00003062418</v>
          </cell>
          <cell r="AY668" t="str">
            <v>95</v>
          </cell>
          <cell r="AZ668" t="str">
            <v>LA POSTE</v>
          </cell>
          <cell r="BA668" t="str">
            <v>17001000000306241895</v>
          </cell>
          <cell r="BB668">
            <v>20</v>
          </cell>
          <cell r="BC668" t="str">
            <v>RUE KAAB IBN MALEK SANHEJA</v>
          </cell>
          <cell r="BD668" t="str">
            <v>OUED ELLIL</v>
          </cell>
          <cell r="BE668">
            <v>2021</v>
          </cell>
          <cell r="BG668">
            <v>22577747</v>
          </cell>
          <cell r="BH668">
            <v>28038840</v>
          </cell>
          <cell r="BJ668" t="str">
            <v>SANHEJA</v>
          </cell>
          <cell r="BK668" t="str">
            <v>B-965</v>
          </cell>
          <cell r="BL668" t="str">
            <v>2.1</v>
          </cell>
          <cell r="BN668" t="str">
            <v>17001000000306241895</v>
          </cell>
          <cell r="BO668" t="str">
            <v>FADHLAOUI AFEF</v>
          </cell>
          <cell r="BP668">
            <v>668</v>
          </cell>
          <cell r="BR668">
            <v>668</v>
          </cell>
          <cell r="BT668">
            <v>493</v>
          </cell>
          <cell r="BU668" t="str">
            <v>si</v>
          </cell>
          <cell r="BV668" t="str">
            <v>965 B SP</v>
          </cell>
        </row>
        <row r="669">
          <cell r="B669">
            <v>669</v>
          </cell>
          <cell r="C669" t="str">
            <v>Madame</v>
          </cell>
          <cell r="D669" t="str">
            <v>KAYEL HANENE</v>
          </cell>
          <cell r="E669" t="str">
            <v>SAGE Tunisia</v>
          </cell>
          <cell r="F669" t="str">
            <v>PRODUCTION</v>
          </cell>
          <cell r="G669" t="str">
            <v>Couturière</v>
          </cell>
          <cell r="H669">
            <v>965</v>
          </cell>
          <cell r="I669" t="str">
            <v>abdelhalim</v>
          </cell>
          <cell r="J669" t="str">
            <v>B</v>
          </cell>
          <cell r="K669" t="str">
            <v>DIRECTS</v>
          </cell>
          <cell r="L669" t="str">
            <v>Variable cost at standard</v>
          </cell>
          <cell r="M669" t="str">
            <v>OUVRIERE SPECIALISE</v>
          </cell>
          <cell r="N669">
            <v>44459</v>
          </cell>
          <cell r="O669" t="str">
            <v/>
          </cell>
          <cell r="P669">
            <v>-6</v>
          </cell>
          <cell r="T669" t="str">
            <v>CDD</v>
          </cell>
          <cell r="U669" t="str">
            <v>Contractuel</v>
          </cell>
          <cell r="V669">
            <v>45689</v>
          </cell>
          <cell r="W669">
            <v>45716</v>
          </cell>
          <cell r="Z669">
            <v>44459</v>
          </cell>
          <cell r="AA669">
            <v>9</v>
          </cell>
          <cell r="AB669">
            <v>2021</v>
          </cell>
          <cell r="AC669">
            <v>2025</v>
          </cell>
          <cell r="AD669">
            <v>3.4611111111111112</v>
          </cell>
          <cell r="AE669" t="str">
            <v>&lt; 4</v>
          </cell>
          <cell r="AF669">
            <v>28553</v>
          </cell>
          <cell r="AG669">
            <v>47.038356164383565</v>
          </cell>
          <cell r="AH669" t="str">
            <v>&gt;45&lt; 55</v>
          </cell>
          <cell r="AI669">
            <v>12053818</v>
          </cell>
          <cell r="AJ669" t="str">
            <v>07</v>
          </cell>
          <cell r="AK669" t="str">
            <v>07309457</v>
          </cell>
          <cell r="AL669">
            <v>38971</v>
          </cell>
          <cell r="AM669" t="str">
            <v>FEMME</v>
          </cell>
          <cell r="AN669" t="str">
            <v>Marié(e)</v>
          </cell>
          <cell r="AO669">
            <v>2</v>
          </cell>
          <cell r="AQ669">
            <v>3</v>
          </cell>
          <cell r="AR669">
            <v>3</v>
          </cell>
          <cell r="AS669">
            <v>45554.75</v>
          </cell>
          <cell r="AT669" t="str">
            <v>Horaire</v>
          </cell>
          <cell r="AU669">
            <v>3.3159999999999998</v>
          </cell>
          <cell r="AV669" t="str">
            <v>03</v>
          </cell>
          <cell r="AW669" t="str">
            <v>12310</v>
          </cell>
          <cell r="AX669" t="str">
            <v>80166000035</v>
          </cell>
          <cell r="AY669" t="str">
            <v>79</v>
          </cell>
          <cell r="AZ669" t="str">
            <v>BNA</v>
          </cell>
          <cell r="BA669" t="str">
            <v>03123108016600003579</v>
          </cell>
          <cell r="BB669">
            <v>20</v>
          </cell>
          <cell r="BC669" t="str">
            <v>12 RUE YAHYA SOULAYMANI SANHEJA</v>
          </cell>
          <cell r="BD669" t="str">
            <v>OUED ELLIL</v>
          </cell>
          <cell r="BE669">
            <v>2020</v>
          </cell>
          <cell r="BG669">
            <v>26396167</v>
          </cell>
          <cell r="BH669">
            <v>29220714</v>
          </cell>
          <cell r="BJ669" t="str">
            <v>SANHEJA</v>
          </cell>
          <cell r="BK669" t="str">
            <v>B-965</v>
          </cell>
          <cell r="BL669" t="str">
            <v>1.2</v>
          </cell>
          <cell r="BN669" t="str">
            <v>03123108016600003579</v>
          </cell>
          <cell r="BO669" t="str">
            <v>KAYEL HANENE</v>
          </cell>
          <cell r="BP669">
            <v>669</v>
          </cell>
          <cell r="BR669">
            <v>669</v>
          </cell>
          <cell r="BT669">
            <v>494</v>
          </cell>
          <cell r="BU669" t="str">
            <v>si</v>
          </cell>
          <cell r="BV669" t="str">
            <v>965 B SA</v>
          </cell>
        </row>
        <row r="670">
          <cell r="B670">
            <v>670</v>
          </cell>
          <cell r="C670" t="str">
            <v>Mlle</v>
          </cell>
          <cell r="D670" t="str">
            <v>MAHMOUDI SOUMAYA</v>
          </cell>
          <cell r="E670" t="str">
            <v>SAGE Tunisia</v>
          </cell>
          <cell r="F670" t="str">
            <v>QUALITE</v>
          </cell>
          <cell r="G670" t="str">
            <v>Fire W</v>
          </cell>
          <cell r="H670" t="str">
            <v>Panda</v>
          </cell>
          <cell r="I670" t="str">
            <v>Fakhri</v>
          </cell>
          <cell r="J670" t="str">
            <v>A</v>
          </cell>
          <cell r="K670" t="str">
            <v>INDIRECTS</v>
          </cell>
          <cell r="L670" t="str">
            <v>Variable cost at standard</v>
          </cell>
          <cell r="M670" t="str">
            <v>Contrôleur Qualité</v>
          </cell>
          <cell r="N670">
            <v>44459</v>
          </cell>
          <cell r="O670" t="str">
            <v/>
          </cell>
          <cell r="P670">
            <v>55</v>
          </cell>
          <cell r="T670" t="str">
            <v>CDD</v>
          </cell>
          <cell r="U670" t="str">
            <v>Contractuel</v>
          </cell>
          <cell r="V670">
            <v>45689</v>
          </cell>
          <cell r="W670">
            <v>45777</v>
          </cell>
          <cell r="Z670">
            <v>44459</v>
          </cell>
          <cell r="AA670">
            <v>9</v>
          </cell>
          <cell r="AB670">
            <v>2021</v>
          </cell>
          <cell r="AC670">
            <v>2025</v>
          </cell>
          <cell r="AD670">
            <v>3.4611111111111112</v>
          </cell>
          <cell r="AE670" t="str">
            <v>&lt; 4</v>
          </cell>
          <cell r="AF670">
            <v>33982</v>
          </cell>
          <cell r="AG670">
            <v>32.164383561643838</v>
          </cell>
          <cell r="AH670" t="str">
            <v>&gt;25&lt; 35</v>
          </cell>
          <cell r="AI670">
            <v>17483418</v>
          </cell>
          <cell r="AJ670" t="str">
            <v>05</v>
          </cell>
          <cell r="AK670" t="str">
            <v>09920239</v>
          </cell>
          <cell r="AL670">
            <v>43801</v>
          </cell>
          <cell r="AM670" t="str">
            <v>FEMME</v>
          </cell>
          <cell r="AN670" t="str">
            <v>Célibataire</v>
          </cell>
          <cell r="AQ670">
            <v>3</v>
          </cell>
          <cell r="AR670">
            <v>3</v>
          </cell>
          <cell r="AS670">
            <v>45554.75</v>
          </cell>
          <cell r="AT670" t="str">
            <v>Horaire</v>
          </cell>
          <cell r="AU670">
            <v>3.3159999999999998</v>
          </cell>
          <cell r="AV670" t="str">
            <v>04</v>
          </cell>
          <cell r="AW670" t="str">
            <v>10200</v>
          </cell>
          <cell r="AX670" t="str">
            <v>20055879134</v>
          </cell>
          <cell r="AY670" t="str">
            <v>33</v>
          </cell>
          <cell r="AZ670" t="str">
            <v>ATTIJARI BANK</v>
          </cell>
          <cell r="BA670" t="str">
            <v>04102002005587913433</v>
          </cell>
          <cell r="BB670">
            <v>20</v>
          </cell>
          <cell r="BC670" t="str">
            <v>RUE 1547 CITE 18 JANVIER ETTADHAMEN</v>
          </cell>
          <cell r="BD670" t="str">
            <v>ARIANA</v>
          </cell>
          <cell r="BF670">
            <v>45176</v>
          </cell>
          <cell r="BG670">
            <v>28552598</v>
          </cell>
          <cell r="BH670">
            <v>28222795</v>
          </cell>
          <cell r="BJ670" t="str">
            <v>TERMUNIS 56</v>
          </cell>
          <cell r="BK670" t="str">
            <v>A-Panda</v>
          </cell>
          <cell r="BL670" t="str">
            <v>1.3</v>
          </cell>
          <cell r="BN670" t="str">
            <v>04102002005587913433</v>
          </cell>
          <cell r="BO670" t="str">
            <v>MAHMOUDI SOUMAYA</v>
          </cell>
          <cell r="BP670">
            <v>670</v>
          </cell>
          <cell r="BR670">
            <v>670</v>
          </cell>
          <cell r="BT670">
            <v>730</v>
          </cell>
          <cell r="BU670" t="str">
            <v>si</v>
          </cell>
          <cell r="BV670" t="str">
            <v>139 A CA</v>
          </cell>
        </row>
        <row r="671">
          <cell r="B671">
            <v>671</v>
          </cell>
          <cell r="C671" t="str">
            <v>Madame</v>
          </cell>
          <cell r="D671" t="str">
            <v>HOMRANI AMINA</v>
          </cell>
          <cell r="E671" t="str">
            <v>SAGE Tunisia</v>
          </cell>
          <cell r="F671" t="str">
            <v>PRODUCTION</v>
          </cell>
          <cell r="G671" t="str">
            <v>Prép CAMPO</v>
          </cell>
          <cell r="H671" t="str">
            <v>P6 AR</v>
          </cell>
          <cell r="I671" t="str">
            <v>MOHAMED AMINE</v>
          </cell>
          <cell r="J671" t="str">
            <v>A</v>
          </cell>
          <cell r="K671" t="str">
            <v>DIRECTS</v>
          </cell>
          <cell r="L671" t="str">
            <v>Variable cost at standard</v>
          </cell>
          <cell r="M671" t="str">
            <v>OUVRIERE SPECIALISE</v>
          </cell>
          <cell r="N671">
            <v>44459</v>
          </cell>
          <cell r="O671" t="str">
            <v/>
          </cell>
          <cell r="P671">
            <v>-6</v>
          </cell>
          <cell r="T671" t="str">
            <v>CDD</v>
          </cell>
          <cell r="U671" t="str">
            <v>Contractuel</v>
          </cell>
          <cell r="V671">
            <v>45689</v>
          </cell>
          <cell r="W671">
            <v>45716</v>
          </cell>
          <cell r="Z671">
            <v>44459</v>
          </cell>
          <cell r="AA671">
            <v>9</v>
          </cell>
          <cell r="AB671">
            <v>2021</v>
          </cell>
          <cell r="AC671">
            <v>2025</v>
          </cell>
          <cell r="AD671">
            <v>3.4611111111111112</v>
          </cell>
          <cell r="AE671" t="str">
            <v>&lt; 4</v>
          </cell>
          <cell r="AF671">
            <v>31083</v>
          </cell>
          <cell r="AG671">
            <v>40.106849315068494</v>
          </cell>
          <cell r="AH671" t="str">
            <v>&gt;35&lt; 45</v>
          </cell>
          <cell r="AI671">
            <v>12669616</v>
          </cell>
          <cell r="AJ671" t="str">
            <v>04</v>
          </cell>
          <cell r="AK671" t="str">
            <v>04729502</v>
          </cell>
          <cell r="AL671">
            <v>37678</v>
          </cell>
          <cell r="AM671" t="str">
            <v>FEMME</v>
          </cell>
          <cell r="AN671" t="str">
            <v>Marié(e)</v>
          </cell>
          <cell r="AO671">
            <v>3</v>
          </cell>
          <cell r="AQ671">
            <v>3</v>
          </cell>
          <cell r="AR671">
            <v>3</v>
          </cell>
          <cell r="AS671">
            <v>45554.75</v>
          </cell>
          <cell r="AT671" t="str">
            <v>Horaire</v>
          </cell>
          <cell r="AU671">
            <v>3.3159999999999998</v>
          </cell>
          <cell r="AV671" t="str">
            <v>12</v>
          </cell>
          <cell r="AW671" t="str">
            <v>40600</v>
          </cell>
          <cell r="AX671" t="str">
            <v>00002395363</v>
          </cell>
          <cell r="AY671" t="str">
            <v>24</v>
          </cell>
          <cell r="AZ671" t="str">
            <v>UIB</v>
          </cell>
          <cell r="BA671" t="str">
            <v>12406000000239536324</v>
          </cell>
          <cell r="BB671">
            <v>20</v>
          </cell>
          <cell r="BC671" t="str">
            <v>24 RUE 4663 ZAHROUNI</v>
          </cell>
          <cell r="BD671" t="str">
            <v>TUNIS</v>
          </cell>
          <cell r="BF671">
            <v>45251</v>
          </cell>
          <cell r="BG671">
            <v>55951006</v>
          </cell>
          <cell r="BH671">
            <v>29766398</v>
          </cell>
          <cell r="BJ671" t="str">
            <v>CITE HWASS ZAHROUNI</v>
          </cell>
          <cell r="BK671" t="str">
            <v>CAMPO A</v>
          </cell>
          <cell r="BL671" t="str">
            <v>1.1</v>
          </cell>
          <cell r="BN671" t="str">
            <v>12406000000239536324</v>
          </cell>
          <cell r="BO671" t="str">
            <v>HOMRANI AMINA</v>
          </cell>
          <cell r="BP671">
            <v>671</v>
          </cell>
          <cell r="BR671">
            <v>671</v>
          </cell>
          <cell r="BT671">
            <v>495</v>
          </cell>
          <cell r="BU671" t="str">
            <v>si</v>
          </cell>
          <cell r="BV671" t="str">
            <v>965 B SP</v>
          </cell>
        </row>
        <row r="672">
          <cell r="B672">
            <v>672</v>
          </cell>
          <cell r="C672" t="str">
            <v>Madame</v>
          </cell>
          <cell r="D672" t="str">
            <v>HEZZI ZEINEB</v>
          </cell>
          <cell r="E672" t="str">
            <v>SAGE Tunisia</v>
          </cell>
          <cell r="F672" t="str">
            <v>PRODUCTION</v>
          </cell>
          <cell r="G672" t="str">
            <v>Couturière</v>
          </cell>
          <cell r="H672" t="str">
            <v>APT</v>
          </cell>
          <cell r="J672" t="str">
            <v>B</v>
          </cell>
          <cell r="K672" t="str">
            <v>DIRECTS</v>
          </cell>
          <cell r="L672" t="str">
            <v>Variable cost at standard</v>
          </cell>
          <cell r="M672" t="str">
            <v>OUVRIERE SPECIALISE</v>
          </cell>
          <cell r="N672">
            <v>44459</v>
          </cell>
          <cell r="O672" t="str">
            <v/>
          </cell>
          <cell r="P672">
            <v>-1102</v>
          </cell>
          <cell r="Q672">
            <v>44611</v>
          </cell>
          <cell r="R672" t="str">
            <v>prb familiale</v>
          </cell>
          <cell r="T672" t="str">
            <v>CDD</v>
          </cell>
          <cell r="U672" t="str">
            <v>Contractuel</v>
          </cell>
          <cell r="V672">
            <v>44562</v>
          </cell>
          <cell r="W672">
            <v>44620</v>
          </cell>
          <cell r="Z672">
            <v>44459</v>
          </cell>
          <cell r="AA672">
            <v>9</v>
          </cell>
          <cell r="AB672">
            <v>2021</v>
          </cell>
          <cell r="AC672">
            <v>2025</v>
          </cell>
          <cell r="AD672">
            <v>3.4611111111111112</v>
          </cell>
          <cell r="AE672" t="str">
            <v>&lt; 4</v>
          </cell>
          <cell r="AF672">
            <v>33687</v>
          </cell>
          <cell r="AG672">
            <v>32.972602739726028</v>
          </cell>
          <cell r="AH672" t="str">
            <v>&gt;25&lt; 35</v>
          </cell>
          <cell r="AI672">
            <v>16160875</v>
          </cell>
          <cell r="AJ672" t="str">
            <v>06</v>
          </cell>
          <cell r="AK672" t="str">
            <v>07925219</v>
          </cell>
          <cell r="AL672">
            <v>39538</v>
          </cell>
          <cell r="AM672" t="str">
            <v>FEMME</v>
          </cell>
          <cell r="AN672" t="str">
            <v>Marié(e)</v>
          </cell>
          <cell r="AO672">
            <v>1</v>
          </cell>
          <cell r="AQ672">
            <v>3</v>
          </cell>
          <cell r="AR672">
            <v>1</v>
          </cell>
          <cell r="AS672">
            <v>44824.25</v>
          </cell>
          <cell r="AT672" t="str">
            <v>Horaire</v>
          </cell>
          <cell r="AU672">
            <v>3.1930000000000001</v>
          </cell>
          <cell r="AV672" t="str">
            <v>07</v>
          </cell>
          <cell r="AW672" t="str">
            <v>04301</v>
          </cell>
          <cell r="AX672" t="str">
            <v>01105526782</v>
          </cell>
          <cell r="AY672" t="str">
            <v>50</v>
          </cell>
          <cell r="AZ672" t="str">
            <v>AMEN BANK</v>
          </cell>
          <cell r="BA672" t="str">
            <v>07043010110552678250</v>
          </cell>
          <cell r="BB672">
            <v>20</v>
          </cell>
          <cell r="BG672">
            <v>28404965</v>
          </cell>
          <cell r="BH672">
            <v>25197386</v>
          </cell>
          <cell r="BJ672" t="str">
            <v>JAYARA</v>
          </cell>
          <cell r="BK672" t="str">
            <v>B-APT</v>
          </cell>
          <cell r="BN672" t="str">
            <v>07043010110552678250</v>
          </cell>
          <cell r="BO672" t="str">
            <v>HEZZI ZEINEB</v>
          </cell>
          <cell r="BP672">
            <v>672</v>
          </cell>
          <cell r="BU672" t="str">
            <v>Non-Actif</v>
          </cell>
        </row>
        <row r="673">
          <cell r="B673">
            <v>673</v>
          </cell>
          <cell r="C673" t="str">
            <v>Mlle</v>
          </cell>
          <cell r="D673" t="str">
            <v>GHRIBI MALEK</v>
          </cell>
          <cell r="E673" t="str">
            <v>SAGE Tunisia</v>
          </cell>
          <cell r="F673" t="str">
            <v>PRODUCTION</v>
          </cell>
          <cell r="G673" t="str">
            <v>Alimentatrice LIGNE</v>
          </cell>
          <cell r="H673">
            <v>520</v>
          </cell>
          <cell r="J673" t="str">
            <v>B</v>
          </cell>
          <cell r="K673" t="str">
            <v>INDIRECTS</v>
          </cell>
          <cell r="L673" t="str">
            <v>Variable cost at standard</v>
          </cell>
          <cell r="M673" t="str">
            <v>OUVRIERE SPECIALISE</v>
          </cell>
          <cell r="N673">
            <v>44461</v>
          </cell>
          <cell r="O673" t="str">
            <v/>
          </cell>
          <cell r="P673" t="str">
            <v/>
          </cell>
          <cell r="Q673">
            <v>44596</v>
          </cell>
          <cell r="R673" t="str">
            <v xml:space="preserve">abandon de poste </v>
          </cell>
          <cell r="T673" t="str">
            <v>CIVP</v>
          </cell>
          <cell r="U673" t="str">
            <v>Contractuel</v>
          </cell>
          <cell r="X673">
            <v>44470</v>
          </cell>
          <cell r="Y673">
            <v>44754</v>
          </cell>
          <cell r="AA673">
            <v>9</v>
          </cell>
          <cell r="AB673">
            <v>2021</v>
          </cell>
          <cell r="AC673">
            <v>2025</v>
          </cell>
          <cell r="AD673">
            <v>3.4555555555555557</v>
          </cell>
          <cell r="AE673" t="str">
            <v>&lt; 4</v>
          </cell>
          <cell r="AF673">
            <v>35088</v>
          </cell>
          <cell r="AG673">
            <v>29.134246575342466</v>
          </cell>
          <cell r="AH673" t="str">
            <v>&gt;25&lt; 35</v>
          </cell>
          <cell r="AK673">
            <v>14352145</v>
          </cell>
          <cell r="AL673">
            <v>42276</v>
          </cell>
          <cell r="AM673" t="str">
            <v>FEMME</v>
          </cell>
          <cell r="AN673" t="str">
            <v>Célibataire</v>
          </cell>
          <cell r="AQ673">
            <v>3</v>
          </cell>
          <cell r="AR673">
            <v>1</v>
          </cell>
          <cell r="AS673">
            <v>44826.25</v>
          </cell>
          <cell r="AT673" t="str">
            <v>Horaire</v>
          </cell>
          <cell r="AU673">
            <v>2.1629999999999998</v>
          </cell>
          <cell r="AV673" t="str">
            <v>17</v>
          </cell>
          <cell r="AW673" t="str">
            <v>00100</v>
          </cell>
          <cell r="AX673" t="str">
            <v>00003050377</v>
          </cell>
          <cell r="AY673" t="str">
            <v>37</v>
          </cell>
          <cell r="AZ673" t="str">
            <v>LA POSTE</v>
          </cell>
          <cell r="BA673" t="str">
            <v>17001000000305037737</v>
          </cell>
          <cell r="BB673">
            <v>20</v>
          </cell>
          <cell r="BC673" t="str">
            <v>RUE KAAB IBN MALEK SANHEJA</v>
          </cell>
          <cell r="BD673" t="str">
            <v>OUED ELLIL</v>
          </cell>
          <cell r="BG673">
            <v>50745989</v>
          </cell>
          <cell r="BH673">
            <v>50741319</v>
          </cell>
          <cell r="BJ673" t="str">
            <v>SANHEJA</v>
          </cell>
          <cell r="BK673" t="str">
            <v>B-520</v>
          </cell>
          <cell r="BN673" t="str">
            <v>17001000000305037737</v>
          </cell>
          <cell r="BO673" t="str">
            <v>GHRIBI MALEK</v>
          </cell>
          <cell r="BP673">
            <v>673</v>
          </cell>
          <cell r="BU673" t="str">
            <v>Non-Actif</v>
          </cell>
        </row>
        <row r="674">
          <cell r="B674">
            <v>674</v>
          </cell>
          <cell r="C674" t="str">
            <v>Monsieur</v>
          </cell>
          <cell r="D674" t="str">
            <v>MEJRI CHIHEB</v>
          </cell>
          <cell r="E674" t="str">
            <v>SAGE Tunisia</v>
          </cell>
          <cell r="F674" t="str">
            <v>PRODUCTION</v>
          </cell>
          <cell r="G674" t="str">
            <v>WIRE</v>
          </cell>
          <cell r="H674">
            <v>520</v>
          </cell>
          <cell r="J674" t="str">
            <v>B</v>
          </cell>
          <cell r="K674" t="str">
            <v>DIRECTS</v>
          </cell>
          <cell r="L674" t="str">
            <v>Variable cost at standard</v>
          </cell>
          <cell r="M674" t="str">
            <v>OUVRIER SPECIALISE</v>
          </cell>
          <cell r="N674">
            <v>44468</v>
          </cell>
          <cell r="O674" t="str">
            <v/>
          </cell>
          <cell r="P674">
            <v>-1071</v>
          </cell>
          <cell r="Q674">
            <v>44622</v>
          </cell>
          <cell r="R674" t="str">
            <v>AUTRE JOB</v>
          </cell>
          <cell r="T674" t="str">
            <v>CDD</v>
          </cell>
          <cell r="U674" t="str">
            <v>Contractuel</v>
          </cell>
          <cell r="V674">
            <v>44621</v>
          </cell>
          <cell r="W674">
            <v>44651</v>
          </cell>
          <cell r="Z674">
            <v>44468</v>
          </cell>
          <cell r="AA674">
            <v>9</v>
          </cell>
          <cell r="AB674">
            <v>2021</v>
          </cell>
          <cell r="AC674">
            <v>2025</v>
          </cell>
          <cell r="AD674">
            <v>3.4361111111111109</v>
          </cell>
          <cell r="AE674" t="str">
            <v>&lt; 4</v>
          </cell>
          <cell r="AF674">
            <v>34955</v>
          </cell>
          <cell r="AG674">
            <v>29.4986301369863</v>
          </cell>
          <cell r="AH674" t="str">
            <v>&gt;25&lt; 35</v>
          </cell>
          <cell r="AK674" t="str">
            <v>09187581</v>
          </cell>
          <cell r="AL674">
            <v>43777</v>
          </cell>
          <cell r="AM674" t="str">
            <v>HOMME</v>
          </cell>
          <cell r="AN674" t="str">
            <v>Célibataire</v>
          </cell>
          <cell r="AQ674">
            <v>3</v>
          </cell>
          <cell r="AR674">
            <v>1</v>
          </cell>
          <cell r="AS674">
            <v>44833.25</v>
          </cell>
          <cell r="AT674" t="str">
            <v>Horaire</v>
          </cell>
          <cell r="AU674">
            <v>3.1930000000000001</v>
          </cell>
          <cell r="AV674" t="str">
            <v>17</v>
          </cell>
          <cell r="AW674" t="str">
            <v>00100</v>
          </cell>
          <cell r="AX674" t="str">
            <v>00002912369</v>
          </cell>
          <cell r="AY674" t="str">
            <v>65</v>
          </cell>
          <cell r="AZ674" t="str">
            <v>LA POSTE</v>
          </cell>
          <cell r="BA674" t="str">
            <v>17001000000291236965</v>
          </cell>
          <cell r="BB674">
            <v>20</v>
          </cell>
          <cell r="BC674" t="str">
            <v>RUE YOUSSEF ROUISSI GOBBAA</v>
          </cell>
          <cell r="BD674" t="str">
            <v>OUED ELLIL</v>
          </cell>
          <cell r="BG674">
            <v>54995300</v>
          </cell>
          <cell r="BH674">
            <v>23231431</v>
          </cell>
          <cell r="BJ674" t="str">
            <v>GOBAA</v>
          </cell>
          <cell r="BK674" t="str">
            <v>B-520</v>
          </cell>
          <cell r="BN674" t="str">
            <v>17001000000291236965</v>
          </cell>
          <cell r="BO674" t="str">
            <v>MEJRI CHIHEB</v>
          </cell>
          <cell r="BP674">
            <v>674</v>
          </cell>
          <cell r="BU674" t="str">
            <v>Non-Actif</v>
          </cell>
        </row>
        <row r="675">
          <cell r="B675">
            <v>675</v>
          </cell>
          <cell r="C675" t="str">
            <v>Monsieur</v>
          </cell>
          <cell r="D675" t="str">
            <v>JLASSI ARBI</v>
          </cell>
          <cell r="E675" t="str">
            <v>SAGE Tunisia</v>
          </cell>
          <cell r="F675" t="str">
            <v>LOGISTIQUE</v>
          </cell>
          <cell r="G675" t="str">
            <v>MANITENTIONNAIRE</v>
          </cell>
          <cell r="K675" t="str">
            <v>INDIRECTS</v>
          </cell>
          <cell r="L675" t="str">
            <v>Variable cost at standard</v>
          </cell>
          <cell r="M675" t="str">
            <v>OUVRIER ORDINAIRE</v>
          </cell>
          <cell r="N675">
            <v>44466</v>
          </cell>
          <cell r="P675">
            <v>-1130</v>
          </cell>
          <cell r="Q675">
            <v>44586</v>
          </cell>
          <cell r="R675" t="str">
            <v xml:space="preserve">abandon de poste </v>
          </cell>
          <cell r="T675" t="str">
            <v>CDD</v>
          </cell>
          <cell r="U675" t="str">
            <v>Contractuel</v>
          </cell>
          <cell r="V675">
            <v>44501</v>
          </cell>
          <cell r="W675">
            <v>44592</v>
          </cell>
          <cell r="Z675">
            <v>44466</v>
          </cell>
          <cell r="AA675">
            <v>9</v>
          </cell>
          <cell r="AB675">
            <v>2021</v>
          </cell>
          <cell r="AC675">
            <v>2025</v>
          </cell>
          <cell r="AD675">
            <v>3.4416666666666669</v>
          </cell>
          <cell r="AE675" t="str">
            <v>&lt; 4</v>
          </cell>
          <cell r="AF675">
            <v>35467</v>
          </cell>
          <cell r="AG675">
            <v>28.095890410958905</v>
          </cell>
          <cell r="AH675" t="str">
            <v>&gt;25&lt; 35</v>
          </cell>
          <cell r="AK675">
            <v>14350215</v>
          </cell>
          <cell r="AL675">
            <v>42075</v>
          </cell>
          <cell r="AM675" t="str">
            <v>HOMME</v>
          </cell>
          <cell r="AN675" t="str">
            <v>Célibataire</v>
          </cell>
          <cell r="AQ675">
            <v>3</v>
          </cell>
          <cell r="AR675">
            <v>1</v>
          </cell>
          <cell r="AS675">
            <v>44831.25</v>
          </cell>
          <cell r="AT675" t="str">
            <v>Horaire</v>
          </cell>
          <cell r="AU675">
            <v>2.8490000000000002</v>
          </cell>
          <cell r="AV675" t="str">
            <v>07</v>
          </cell>
          <cell r="AW675" t="str">
            <v>00800</v>
          </cell>
          <cell r="AX675" t="str">
            <v>22121684955</v>
          </cell>
          <cell r="AY675" t="str">
            <v>50</v>
          </cell>
          <cell r="AZ675" t="str">
            <v>AMEN BANK</v>
          </cell>
          <cell r="BA675" t="str">
            <v>07008002212168495550</v>
          </cell>
          <cell r="BB675">
            <v>20</v>
          </cell>
          <cell r="BC675" t="str">
            <v>HMAIEM MORNAGUIA</v>
          </cell>
          <cell r="BD675" t="str">
            <v>MANOUBA</v>
          </cell>
          <cell r="BG675">
            <v>52953392</v>
          </cell>
          <cell r="BH675">
            <v>52188581</v>
          </cell>
          <cell r="BJ675" t="str">
            <v>HMAIEM</v>
          </cell>
          <cell r="BK675" t="str">
            <v>-</v>
          </cell>
          <cell r="BN675" t="str">
            <v>07008002212168495550</v>
          </cell>
          <cell r="BO675" t="str">
            <v>JLASSI ARBI</v>
          </cell>
          <cell r="BP675">
            <v>675</v>
          </cell>
          <cell r="BU675" t="str">
            <v>Non-Actif</v>
          </cell>
        </row>
        <row r="676">
          <cell r="B676">
            <v>676</v>
          </cell>
          <cell r="C676" t="str">
            <v>Monsieur</v>
          </cell>
          <cell r="D676" t="str">
            <v>CHANOUFI OTHMAN</v>
          </cell>
          <cell r="E676" t="str">
            <v>SAGE Tunisia</v>
          </cell>
          <cell r="F676" t="str">
            <v>PRODUCTION</v>
          </cell>
          <cell r="G676" t="str">
            <v>Couturière</v>
          </cell>
          <cell r="H676">
            <v>520</v>
          </cell>
          <cell r="J676" t="str">
            <v>B</v>
          </cell>
          <cell r="K676" t="str">
            <v>DIRECTS</v>
          </cell>
          <cell r="L676" t="str">
            <v>Variable cost at standard</v>
          </cell>
          <cell r="M676" t="str">
            <v>OUVRIER SPECIALISE</v>
          </cell>
          <cell r="N676">
            <v>44466</v>
          </cell>
          <cell r="P676">
            <v>-1161</v>
          </cell>
          <cell r="Q676">
            <v>44538</v>
          </cell>
          <cell r="R676" t="str">
            <v xml:space="preserve">abandon de poste </v>
          </cell>
          <cell r="T676" t="str">
            <v>CDD</v>
          </cell>
          <cell r="U676" t="str">
            <v>Contractuel</v>
          </cell>
          <cell r="V676">
            <v>44501</v>
          </cell>
          <cell r="W676">
            <v>44561</v>
          </cell>
          <cell r="Z676">
            <v>44466</v>
          </cell>
          <cell r="AA676">
            <v>9</v>
          </cell>
          <cell r="AB676">
            <v>2021</v>
          </cell>
          <cell r="AC676">
            <v>2025</v>
          </cell>
          <cell r="AD676">
            <v>3.4416666666666669</v>
          </cell>
          <cell r="AE676" t="str">
            <v>&lt; 4</v>
          </cell>
          <cell r="AF676">
            <v>37124</v>
          </cell>
          <cell r="AG676">
            <v>23.556164383561644</v>
          </cell>
          <cell r="AH676" t="str">
            <v>&lt; 25</v>
          </cell>
          <cell r="AK676" t="str">
            <v>07244664</v>
          </cell>
          <cell r="AL676">
            <v>43174</v>
          </cell>
          <cell r="AM676" t="str">
            <v>HOMME</v>
          </cell>
          <cell r="AN676" t="str">
            <v>Célibataire</v>
          </cell>
          <cell r="AQ676">
            <v>3</v>
          </cell>
          <cell r="AR676">
            <v>1</v>
          </cell>
          <cell r="AS676">
            <v>44831.25</v>
          </cell>
          <cell r="AT676" t="str">
            <v>Horaire</v>
          </cell>
          <cell r="AU676">
            <v>3.1930000000000001</v>
          </cell>
          <cell r="AV676" t="str">
            <v>17</v>
          </cell>
          <cell r="AW676" t="str">
            <v>00100</v>
          </cell>
          <cell r="AX676" t="str">
            <v>00002668743</v>
          </cell>
          <cell r="AY676">
            <v>48</v>
          </cell>
          <cell r="AZ676" t="str">
            <v>LA POSTE</v>
          </cell>
          <cell r="BA676" t="str">
            <v>17001000000266874348</v>
          </cell>
          <cell r="BB676">
            <v>20</v>
          </cell>
          <cell r="BC676" t="str">
            <v>395 VILLAGE BADR MHAMDIA</v>
          </cell>
          <cell r="BD676" t="str">
            <v>BEN AROUS</v>
          </cell>
          <cell r="BG676">
            <v>27904361</v>
          </cell>
          <cell r="BH676">
            <v>27183686</v>
          </cell>
          <cell r="BJ676" t="str">
            <v>MHAMDIA</v>
          </cell>
          <cell r="BK676" t="str">
            <v>B-520</v>
          </cell>
          <cell r="BN676" t="str">
            <v>17001000000266874348</v>
          </cell>
          <cell r="BO676" t="str">
            <v>CHANOUFI OTHMAN</v>
          </cell>
          <cell r="BP676">
            <v>676</v>
          </cell>
          <cell r="BU676" t="str">
            <v>Non-Actif</v>
          </cell>
        </row>
        <row r="677">
          <cell r="B677">
            <v>677</v>
          </cell>
          <cell r="C677" t="str">
            <v>Mlle</v>
          </cell>
          <cell r="D677" t="str">
            <v>RIAHI EYA</v>
          </cell>
          <cell r="E677" t="str">
            <v>SAGE Tunisia</v>
          </cell>
          <cell r="F677" t="str">
            <v>QUALITE</v>
          </cell>
          <cell r="G677" t="str">
            <v>Contrôle Qualité</v>
          </cell>
          <cell r="H677">
            <v>560</v>
          </cell>
          <cell r="J677" t="str">
            <v>A</v>
          </cell>
          <cell r="K677" t="str">
            <v>INDIRECTS</v>
          </cell>
          <cell r="L677" t="str">
            <v>Variable cost at standard</v>
          </cell>
          <cell r="M677" t="str">
            <v>Contrôleur Qualité</v>
          </cell>
          <cell r="N677">
            <v>44470</v>
          </cell>
          <cell r="O677" t="str">
            <v/>
          </cell>
          <cell r="P677" t="str">
            <v/>
          </cell>
          <cell r="Q677">
            <v>44690</v>
          </cell>
          <cell r="R677" t="str">
            <v>AUTRE JOB</v>
          </cell>
          <cell r="T677" t="str">
            <v>CIVP</v>
          </cell>
          <cell r="U677" t="str">
            <v>Contractuel</v>
          </cell>
          <cell r="X677">
            <v>44470</v>
          </cell>
          <cell r="Y677">
            <v>44835</v>
          </cell>
          <cell r="AA677">
            <v>10</v>
          </cell>
          <cell r="AB677">
            <v>2021</v>
          </cell>
          <cell r="AC677">
            <v>2025</v>
          </cell>
          <cell r="AD677">
            <v>3.4305555555555554</v>
          </cell>
          <cell r="AE677" t="str">
            <v>&lt; 4</v>
          </cell>
          <cell r="AF677">
            <v>35717</v>
          </cell>
          <cell r="AG677">
            <v>27.410958904109588</v>
          </cell>
          <cell r="AH677" t="str">
            <v>&gt;25&lt; 35</v>
          </cell>
          <cell r="AK677">
            <v>13017606</v>
          </cell>
          <cell r="AL677">
            <v>42572</v>
          </cell>
          <cell r="AM677" t="str">
            <v>FEMME</v>
          </cell>
          <cell r="AN677" t="str">
            <v>Célibataire</v>
          </cell>
          <cell r="AQ677">
            <v>3</v>
          </cell>
          <cell r="AR677">
            <v>1</v>
          </cell>
          <cell r="AS677">
            <v>44835.25</v>
          </cell>
          <cell r="AT677" t="str">
            <v>Horaire</v>
          </cell>
          <cell r="AU677">
            <v>2.1629999999999998</v>
          </cell>
          <cell r="AV677" t="str">
            <v>07</v>
          </cell>
          <cell r="AW677" t="str">
            <v>08001</v>
          </cell>
          <cell r="AX677" t="str">
            <v>38105543254</v>
          </cell>
          <cell r="AY677" t="str">
            <v>97</v>
          </cell>
          <cell r="AZ677" t="str">
            <v>AMEN BANK</v>
          </cell>
          <cell r="BA677" t="str">
            <v>07080013810554325497</v>
          </cell>
          <cell r="BB677">
            <v>20</v>
          </cell>
          <cell r="BC677" t="str">
            <v>IMP 2 11 RUE 42500 HRAIRIA</v>
          </cell>
          <cell r="BD677" t="str">
            <v>TUNIS</v>
          </cell>
          <cell r="BG677">
            <v>52641931</v>
          </cell>
          <cell r="BH677">
            <v>54852927</v>
          </cell>
          <cell r="BJ677" t="str">
            <v>CITE HWASS ZAHROUNI</v>
          </cell>
          <cell r="BK677" t="str">
            <v>A-560</v>
          </cell>
          <cell r="BN677" t="str">
            <v>07080013810554325497</v>
          </cell>
          <cell r="BO677" t="str">
            <v>RIAHI EYA</v>
          </cell>
          <cell r="BP677">
            <v>677</v>
          </cell>
          <cell r="BU677" t="str">
            <v>Non-Actif</v>
          </cell>
        </row>
        <row r="678">
          <cell r="B678">
            <v>678</v>
          </cell>
          <cell r="C678" t="str">
            <v>Mlle</v>
          </cell>
          <cell r="D678" t="str">
            <v>KHSIB NAOUEL</v>
          </cell>
          <cell r="E678" t="str">
            <v>SAGE Tunisia</v>
          </cell>
          <cell r="F678" t="str">
            <v>PRODUCTION</v>
          </cell>
          <cell r="G678" t="str">
            <v>Contrôle Qualité</v>
          </cell>
          <cell r="H678">
            <v>965</v>
          </cell>
          <cell r="I678" t="str">
            <v>abdelhalim</v>
          </cell>
          <cell r="J678" t="str">
            <v>B</v>
          </cell>
          <cell r="K678" t="str">
            <v>INDIRECTS</v>
          </cell>
          <cell r="L678" t="str">
            <v>Variable cost at standard</v>
          </cell>
          <cell r="M678" t="str">
            <v>Contrôleur Qualité</v>
          </cell>
          <cell r="N678">
            <v>44471</v>
          </cell>
          <cell r="O678" t="str">
            <v/>
          </cell>
          <cell r="P678">
            <v>-6</v>
          </cell>
          <cell r="T678" t="str">
            <v>CDD</v>
          </cell>
          <cell r="U678" t="str">
            <v>Contractuel</v>
          </cell>
          <cell r="V678">
            <v>45689</v>
          </cell>
          <cell r="W678">
            <v>45716</v>
          </cell>
          <cell r="X678">
            <v>44470</v>
          </cell>
          <cell r="Y678">
            <v>44807</v>
          </cell>
          <cell r="Z678">
            <v>44808</v>
          </cell>
          <cell r="AA678">
            <v>10</v>
          </cell>
          <cell r="AB678">
            <v>2021</v>
          </cell>
          <cell r="AC678">
            <v>2025</v>
          </cell>
          <cell r="AD678">
            <v>3.4277777777777776</v>
          </cell>
          <cell r="AE678" t="str">
            <v>&lt; 4</v>
          </cell>
          <cell r="AF678">
            <v>35998</v>
          </cell>
          <cell r="AG678">
            <v>26.641095890410959</v>
          </cell>
          <cell r="AH678" t="str">
            <v>&gt;25&lt; 35</v>
          </cell>
          <cell r="AI678">
            <v>17592120</v>
          </cell>
          <cell r="AJ678" t="str">
            <v>02</v>
          </cell>
          <cell r="AK678" t="str">
            <v>09523881</v>
          </cell>
          <cell r="AL678">
            <v>42605</v>
          </cell>
          <cell r="AM678" t="str">
            <v>FEMME</v>
          </cell>
          <cell r="AN678" t="str">
            <v>Célibataire</v>
          </cell>
          <cell r="AQ678">
            <v>3</v>
          </cell>
          <cell r="AR678">
            <v>3</v>
          </cell>
          <cell r="AS678">
            <v>45566.75</v>
          </cell>
          <cell r="AT678" t="str">
            <v>Horaire</v>
          </cell>
          <cell r="AU678">
            <v>3.3159999999999998</v>
          </cell>
          <cell r="AV678" t="str">
            <v>17</v>
          </cell>
          <cell r="AW678" t="str">
            <v>00100</v>
          </cell>
          <cell r="AX678" t="str">
            <v>00003053966</v>
          </cell>
          <cell r="AY678" t="str">
            <v>37</v>
          </cell>
          <cell r="AZ678" t="str">
            <v>LA POSTE</v>
          </cell>
          <cell r="BA678" t="str">
            <v>17001000000305396637</v>
          </cell>
          <cell r="BB678">
            <v>20</v>
          </cell>
          <cell r="BC678" t="str">
            <v>CITE INTILAKA BORJ EL AMRI</v>
          </cell>
          <cell r="BD678" t="str">
            <v>MANOUBA</v>
          </cell>
          <cell r="BG678">
            <v>55319563</v>
          </cell>
          <cell r="BH678">
            <v>27449983</v>
          </cell>
          <cell r="BJ678" t="str">
            <v>BORJ EL AMRI</v>
          </cell>
          <cell r="BK678" t="str">
            <v>B-965</v>
          </cell>
          <cell r="BL678" t="str">
            <v>1.3</v>
          </cell>
          <cell r="BN678" t="str">
            <v>17001000000305396637</v>
          </cell>
          <cell r="BO678" t="str">
            <v>KHSIB NAOUEL</v>
          </cell>
          <cell r="BP678">
            <v>678</v>
          </cell>
          <cell r="BR678">
            <v>678</v>
          </cell>
          <cell r="BT678">
            <v>496</v>
          </cell>
          <cell r="BU678" t="str">
            <v>si</v>
          </cell>
          <cell r="BV678" t="str">
            <v>965 B  CP</v>
          </cell>
        </row>
        <row r="679">
          <cell r="B679">
            <v>679</v>
          </cell>
          <cell r="C679" t="str">
            <v>Madame</v>
          </cell>
          <cell r="D679" t="str">
            <v>BOUZIDI LOBNA</v>
          </cell>
          <cell r="E679" t="str">
            <v>SAGE Tunisia</v>
          </cell>
          <cell r="F679" t="str">
            <v>PRODUCTION</v>
          </cell>
          <cell r="G679" t="str">
            <v>Couturière</v>
          </cell>
          <cell r="H679" t="str">
            <v>Panda</v>
          </cell>
          <cell r="I679" t="str">
            <v>FAWZI SENDESNI</v>
          </cell>
          <cell r="J679" t="str">
            <v>B</v>
          </cell>
          <cell r="K679" t="str">
            <v>DIRECTS</v>
          </cell>
          <cell r="L679" t="str">
            <v>Variable cost at standard</v>
          </cell>
          <cell r="M679" t="str">
            <v>OUVRIERE SPECIALISE</v>
          </cell>
          <cell r="N679">
            <v>44475</v>
          </cell>
          <cell r="O679" t="str">
            <v/>
          </cell>
          <cell r="P679">
            <v>-615</v>
          </cell>
          <cell r="Q679">
            <v>45107</v>
          </cell>
          <cell r="R679" t="str">
            <v>fin de contrat</v>
          </cell>
          <cell r="T679" t="str">
            <v>CDD</v>
          </cell>
          <cell r="U679" t="str">
            <v>Contractuel</v>
          </cell>
          <cell r="V679">
            <v>45047</v>
          </cell>
          <cell r="W679">
            <v>45107</v>
          </cell>
          <cell r="Z679">
            <v>43871</v>
          </cell>
          <cell r="AA679">
            <v>10</v>
          </cell>
          <cell r="AB679">
            <v>2021</v>
          </cell>
          <cell r="AC679">
            <v>2025</v>
          </cell>
          <cell r="AD679">
            <v>3.4166666666666665</v>
          </cell>
          <cell r="AE679" t="str">
            <v>&lt; 4</v>
          </cell>
          <cell r="AF679">
            <v>32187</v>
          </cell>
          <cell r="AG679">
            <v>37.082191780821915</v>
          </cell>
          <cell r="AH679" t="str">
            <v>&gt;35&lt; 45</v>
          </cell>
          <cell r="AI679">
            <v>16281990</v>
          </cell>
          <cell r="AJ679" t="str">
            <v>00</v>
          </cell>
          <cell r="AK679" t="str">
            <v>09157125</v>
          </cell>
          <cell r="AL679">
            <v>38411</v>
          </cell>
          <cell r="AM679" t="str">
            <v>FEMME</v>
          </cell>
          <cell r="AN679" t="str">
            <v>Marié(e)</v>
          </cell>
          <cell r="AO679">
            <v>1</v>
          </cell>
          <cell r="AQ679">
            <v>3</v>
          </cell>
          <cell r="AR679">
            <v>2</v>
          </cell>
          <cell r="AS679">
            <v>45205.5</v>
          </cell>
          <cell r="AT679" t="str">
            <v>Horaire</v>
          </cell>
          <cell r="AU679">
            <v>3.3159999999999998</v>
          </cell>
          <cell r="AV679" t="str">
            <v>17</v>
          </cell>
          <cell r="AW679" t="str">
            <v>00100</v>
          </cell>
          <cell r="AX679" t="str">
            <v>00002909272</v>
          </cell>
          <cell r="AY679" t="str">
            <v>44</v>
          </cell>
          <cell r="AZ679" t="str">
            <v>LA POSTE</v>
          </cell>
          <cell r="BA679" t="str">
            <v>17001000000290927244</v>
          </cell>
          <cell r="BB679">
            <v>20</v>
          </cell>
          <cell r="BC679" t="str">
            <v>3 RUE SALEM BOUHAJEB SANHEJA</v>
          </cell>
          <cell r="BD679" t="str">
            <v>OUED ELLIL</v>
          </cell>
          <cell r="BE679">
            <v>2021</v>
          </cell>
          <cell r="BG679">
            <v>20886121</v>
          </cell>
          <cell r="BJ679" t="str">
            <v>SANHEJA</v>
          </cell>
          <cell r="BK679" t="str">
            <v>B-Panda</v>
          </cell>
          <cell r="BN679" t="str">
            <v>17001000000290927244</v>
          </cell>
          <cell r="BO679" t="str">
            <v>BOUZIDI LOBNA</v>
          </cell>
          <cell r="BP679">
            <v>679</v>
          </cell>
          <cell r="BR679">
            <v>679</v>
          </cell>
          <cell r="BU679" t="str">
            <v>Non-Actif</v>
          </cell>
        </row>
        <row r="680">
          <cell r="B680">
            <v>680</v>
          </cell>
          <cell r="C680" t="str">
            <v>Monsieur</v>
          </cell>
          <cell r="D680" t="str">
            <v>CHAMI ZIED</v>
          </cell>
          <cell r="E680" t="str">
            <v>SAGE Tunisia</v>
          </cell>
          <cell r="F680" t="str">
            <v>LOGISTIQUE</v>
          </cell>
          <cell r="G680" t="str">
            <v>RESPONSABLE LOGISTIQUE</v>
          </cell>
          <cell r="K680" t="str">
            <v>CADRE</v>
          </cell>
          <cell r="L680" t="str">
            <v>Manufacturing Fixed</v>
          </cell>
          <cell r="M680" t="str">
            <v>RESPONSABLE LOGISTIQUE</v>
          </cell>
          <cell r="N680">
            <v>44480</v>
          </cell>
          <cell r="P680" t="str">
            <v/>
          </cell>
          <cell r="Q680">
            <v>44816</v>
          </cell>
          <cell r="R680" t="str">
            <v>démissionnaire</v>
          </cell>
          <cell r="T680" t="str">
            <v>CDI</v>
          </cell>
          <cell r="U680" t="str">
            <v>Titulaire</v>
          </cell>
          <cell r="Z680">
            <v>44480</v>
          </cell>
          <cell r="AA680">
            <v>10</v>
          </cell>
          <cell r="AB680">
            <v>2021</v>
          </cell>
          <cell r="AC680">
            <v>2025</v>
          </cell>
          <cell r="AD680">
            <v>3.4027777777777777</v>
          </cell>
          <cell r="AE680" t="str">
            <v>&lt; 4</v>
          </cell>
          <cell r="AF680">
            <v>30906</v>
          </cell>
          <cell r="AG680">
            <v>40.591780821917808</v>
          </cell>
          <cell r="AH680" t="str">
            <v>&gt;35&lt; 45</v>
          </cell>
          <cell r="AI680">
            <v>12862465</v>
          </cell>
          <cell r="AJ680" t="str">
            <v>07</v>
          </cell>
          <cell r="AK680" t="str">
            <v>07103170</v>
          </cell>
          <cell r="AL680">
            <v>40450</v>
          </cell>
          <cell r="AM680" t="str">
            <v>HOMME</v>
          </cell>
          <cell r="AN680" t="str">
            <v>Marié(e)</v>
          </cell>
          <cell r="AO680">
            <v>3</v>
          </cell>
          <cell r="AR680">
            <v>1</v>
          </cell>
          <cell r="AS680">
            <v>44845.25</v>
          </cell>
          <cell r="AT680" t="str">
            <v>Mensuel</v>
          </cell>
          <cell r="AV680" t="str">
            <v>17</v>
          </cell>
          <cell r="AW680" t="str">
            <v>00100</v>
          </cell>
          <cell r="AX680" t="str">
            <v>00001058893</v>
          </cell>
          <cell r="AY680" t="str">
            <v>65</v>
          </cell>
          <cell r="AZ680" t="str">
            <v>LA POSTE</v>
          </cell>
          <cell r="BA680" t="str">
            <v>17001000000105889365</v>
          </cell>
          <cell r="BB680">
            <v>20</v>
          </cell>
          <cell r="BC680" t="str">
            <v>176 RUE AMMEUR JLASSI</v>
          </cell>
          <cell r="BD680" t="str">
            <v>NOUVELLE MEDINA</v>
          </cell>
          <cell r="BE680">
            <v>2063</v>
          </cell>
          <cell r="BG680">
            <v>94360316</v>
          </cell>
          <cell r="BI680">
            <v>98137100</v>
          </cell>
          <cell r="BK680" t="str">
            <v>CADRE</v>
          </cell>
          <cell r="BN680" t="str">
            <v>17001000000105889365</v>
          </cell>
          <cell r="BO680" t="str">
            <v>CHAMI ZIED</v>
          </cell>
          <cell r="BP680">
            <v>680</v>
          </cell>
          <cell r="BU680" t="str">
            <v>Non-Actif</v>
          </cell>
        </row>
        <row r="681">
          <cell r="B681">
            <v>681</v>
          </cell>
          <cell r="C681" t="str">
            <v>Monsieur</v>
          </cell>
          <cell r="D681" t="str">
            <v>ZARAI ABDELHALIM</v>
          </cell>
          <cell r="E681" t="str">
            <v>SAGE Tunisia</v>
          </cell>
          <cell r="F681" t="str">
            <v>PRODUCTION</v>
          </cell>
          <cell r="G681" t="str">
            <v>SUPERVISEUR DE PRODUCTION</v>
          </cell>
          <cell r="J681" t="str">
            <v>B</v>
          </cell>
          <cell r="K681" t="str">
            <v>CADRE</v>
          </cell>
          <cell r="L681" t="str">
            <v>Manufacturing Fixed</v>
          </cell>
          <cell r="M681" t="str">
            <v>SUPERVISEUR DE PRODUCTION</v>
          </cell>
          <cell r="N681">
            <v>44488</v>
          </cell>
          <cell r="P681" t="str">
            <v/>
          </cell>
          <cell r="T681" t="str">
            <v>CDI</v>
          </cell>
          <cell r="U681" t="str">
            <v>Titulaire</v>
          </cell>
          <cell r="V681">
            <v>44488</v>
          </cell>
          <cell r="Z681">
            <v>44488</v>
          </cell>
          <cell r="AA681">
            <v>10</v>
          </cell>
          <cell r="AB681">
            <v>2021</v>
          </cell>
          <cell r="AC681">
            <v>2025</v>
          </cell>
          <cell r="AD681">
            <v>3.3805555555555555</v>
          </cell>
          <cell r="AE681" t="str">
            <v>&lt; 4</v>
          </cell>
          <cell r="AF681">
            <v>27449</v>
          </cell>
          <cell r="AG681">
            <v>50.063013698630137</v>
          </cell>
          <cell r="AH681" t="str">
            <v>&gt;45&lt; 55</v>
          </cell>
          <cell r="AI681">
            <v>12441600</v>
          </cell>
          <cell r="AJ681" t="str">
            <v>06</v>
          </cell>
          <cell r="AK681" t="str">
            <v>05975870</v>
          </cell>
          <cell r="AL681">
            <v>40520</v>
          </cell>
          <cell r="AM681" t="str">
            <v>HOMME</v>
          </cell>
          <cell r="AN681" t="str">
            <v>Marié(e)</v>
          </cell>
          <cell r="AO681">
            <v>2</v>
          </cell>
          <cell r="AQ681">
            <v>14</v>
          </cell>
          <cell r="AR681">
            <v>3</v>
          </cell>
          <cell r="AS681">
            <v>45583.75</v>
          </cell>
          <cell r="AT681" t="str">
            <v>Mensuel</v>
          </cell>
          <cell r="AU681">
            <v>2400</v>
          </cell>
          <cell r="AV681" t="str">
            <v>14</v>
          </cell>
          <cell r="AW681" t="str">
            <v>00800</v>
          </cell>
          <cell r="AX681" t="str">
            <v>81007116816</v>
          </cell>
          <cell r="AY681" t="str">
            <v>54</v>
          </cell>
          <cell r="AZ681" t="str">
            <v>BH</v>
          </cell>
          <cell r="BA681" t="str">
            <v>14008008100711681654</v>
          </cell>
          <cell r="BB681">
            <v>20</v>
          </cell>
          <cell r="BC681" t="str">
            <v>RUE ABDELGHANI ZAOUIT SOUSSE</v>
          </cell>
          <cell r="BD681" t="str">
            <v>SOUSSE</v>
          </cell>
          <cell r="BG681">
            <v>58405151</v>
          </cell>
          <cell r="BI681">
            <v>98137114</v>
          </cell>
          <cell r="BK681" t="str">
            <v>CADRE</v>
          </cell>
          <cell r="BN681" t="str">
            <v>14008008100711681654</v>
          </cell>
          <cell r="BO681" t="str">
            <v>ZARAI ABDELHALIM</v>
          </cell>
          <cell r="BP681">
            <v>681</v>
          </cell>
          <cell r="BR681" t="e">
            <v>#N/A</v>
          </cell>
          <cell r="BU681" t="str">
            <v>si</v>
          </cell>
        </row>
        <row r="682">
          <cell r="B682">
            <v>682</v>
          </cell>
          <cell r="C682" t="str">
            <v>Mlle</v>
          </cell>
          <cell r="D682" t="str">
            <v>ARBI SALSABIL</v>
          </cell>
          <cell r="E682" t="str">
            <v>SAGE Tunisia</v>
          </cell>
          <cell r="F682" t="str">
            <v>INGENIERIE</v>
          </cell>
          <cell r="G682" t="str">
            <v>CHEF DE PROJET</v>
          </cell>
          <cell r="K682" t="str">
            <v>CADRE</v>
          </cell>
          <cell r="L682" t="str">
            <v>Manufacturing Fixed</v>
          </cell>
          <cell r="M682" t="str">
            <v>CHEF DE PROJET</v>
          </cell>
          <cell r="N682">
            <v>44488</v>
          </cell>
          <cell r="P682" t="str">
            <v/>
          </cell>
          <cell r="Q682">
            <v>44559</v>
          </cell>
          <cell r="R682" t="str">
            <v>fin de contrat</v>
          </cell>
          <cell r="T682" t="str">
            <v>CDI</v>
          </cell>
          <cell r="U682" t="str">
            <v>Titulaire</v>
          </cell>
          <cell r="V682">
            <v>44488</v>
          </cell>
          <cell r="Z682">
            <v>44488</v>
          </cell>
          <cell r="AA682">
            <v>10</v>
          </cell>
          <cell r="AB682">
            <v>2021</v>
          </cell>
          <cell r="AC682">
            <v>2025</v>
          </cell>
          <cell r="AD682">
            <v>3.3805555555555555</v>
          </cell>
          <cell r="AE682" t="str">
            <v>&lt; 4</v>
          </cell>
          <cell r="AF682">
            <v>31967</v>
          </cell>
          <cell r="AG682">
            <v>37.684931506849317</v>
          </cell>
          <cell r="AH682" t="str">
            <v>&gt;35&lt; 45</v>
          </cell>
          <cell r="AI682">
            <v>16777959</v>
          </cell>
          <cell r="AJ682" t="str">
            <v>06</v>
          </cell>
          <cell r="AK682" t="str">
            <v>08940941</v>
          </cell>
          <cell r="AL682">
            <v>44070</v>
          </cell>
          <cell r="AM682" t="str">
            <v>FEMME</v>
          </cell>
          <cell r="AN682" t="str">
            <v>Célibataire</v>
          </cell>
          <cell r="AR682">
            <v>1</v>
          </cell>
          <cell r="AS682">
            <v>44853.25</v>
          </cell>
          <cell r="AT682" t="str">
            <v>Mensuel</v>
          </cell>
          <cell r="AU682">
            <v>1900</v>
          </cell>
          <cell r="AV682" t="str">
            <v>12</v>
          </cell>
          <cell r="AW682" t="str">
            <v>04100</v>
          </cell>
          <cell r="AX682" t="str">
            <v>00002243185</v>
          </cell>
          <cell r="AY682" t="str">
            <v>11</v>
          </cell>
          <cell r="AZ682" t="str">
            <v>UIB</v>
          </cell>
          <cell r="BA682" t="str">
            <v>12041000000224318511</v>
          </cell>
          <cell r="BB682">
            <v>20</v>
          </cell>
          <cell r="BC682" t="str">
            <v>RUE SALAH EDDINE AYOUBI</v>
          </cell>
          <cell r="BD682" t="str">
            <v>MENZEL BOURGUIBA</v>
          </cell>
          <cell r="BG682">
            <v>20036372</v>
          </cell>
          <cell r="BI682">
            <v>98137105</v>
          </cell>
          <cell r="BK682" t="str">
            <v>CADRE</v>
          </cell>
          <cell r="BN682" t="str">
            <v>12041000000224318511</v>
          </cell>
          <cell r="BO682" t="str">
            <v>ARBI SALSABIL</v>
          </cell>
          <cell r="BP682">
            <v>682</v>
          </cell>
          <cell r="BU682" t="str">
            <v>Non-Actif</v>
          </cell>
        </row>
        <row r="683">
          <cell r="B683">
            <v>683</v>
          </cell>
          <cell r="C683" t="str">
            <v>Monsieur</v>
          </cell>
          <cell r="D683" t="str">
            <v>SEBTI AHMED</v>
          </cell>
          <cell r="E683" t="str">
            <v>SAGE Tunisia</v>
          </cell>
          <cell r="F683" t="str">
            <v>PRODUCTION</v>
          </cell>
          <cell r="G683" t="str">
            <v>SUPERVISEUR DE PRODUCTION</v>
          </cell>
          <cell r="J683" t="str">
            <v>A</v>
          </cell>
          <cell r="K683" t="str">
            <v>CADRE</v>
          </cell>
          <cell r="L683" t="str">
            <v>Variable cost at standard</v>
          </cell>
          <cell r="M683" t="str">
            <v>SUPERVISEUR DE PRODUCTION</v>
          </cell>
          <cell r="N683">
            <v>44501</v>
          </cell>
          <cell r="P683" t="str">
            <v/>
          </cell>
          <cell r="Q683">
            <v>44589</v>
          </cell>
          <cell r="R683" t="str">
            <v>AUTRE JOB</v>
          </cell>
          <cell r="T683" t="str">
            <v>CDI</v>
          </cell>
          <cell r="U683" t="str">
            <v>Titulaire</v>
          </cell>
          <cell r="V683">
            <v>44501</v>
          </cell>
          <cell r="Z683">
            <v>44501</v>
          </cell>
          <cell r="AA683">
            <v>11</v>
          </cell>
          <cell r="AB683">
            <v>2021</v>
          </cell>
          <cell r="AC683">
            <v>2025</v>
          </cell>
          <cell r="AD683">
            <v>3.3472222222222223</v>
          </cell>
          <cell r="AE683" t="str">
            <v>&lt; 4</v>
          </cell>
          <cell r="AF683">
            <v>34777</v>
          </cell>
          <cell r="AG683">
            <v>29.986301369863014</v>
          </cell>
          <cell r="AH683" t="str">
            <v>&gt;25&lt; 35</v>
          </cell>
          <cell r="AI683">
            <v>17462212</v>
          </cell>
          <cell r="AJ683" t="str">
            <v>07</v>
          </cell>
          <cell r="AK683" t="str">
            <v>06968827</v>
          </cell>
          <cell r="AL683">
            <v>43748</v>
          </cell>
          <cell r="AM683" t="str">
            <v>HOMME</v>
          </cell>
          <cell r="AN683" t="str">
            <v>Célibataire</v>
          </cell>
          <cell r="AR683">
            <v>1</v>
          </cell>
          <cell r="AS683">
            <v>44866.25</v>
          </cell>
          <cell r="AT683" t="str">
            <v>Mensuel</v>
          </cell>
          <cell r="AU683">
            <v>1600</v>
          </cell>
          <cell r="AV683" t="str">
            <v>05</v>
          </cell>
          <cell r="AW683" t="str">
            <v>50200</v>
          </cell>
          <cell r="AX683" t="str">
            <v>00175002790</v>
          </cell>
          <cell r="AY683" t="str">
            <v>10</v>
          </cell>
          <cell r="AZ683" t="str">
            <v>BT</v>
          </cell>
          <cell r="BA683" t="str">
            <v>05502000017500279010</v>
          </cell>
          <cell r="BB683">
            <v>20</v>
          </cell>
          <cell r="BC683" t="str">
            <v>CITE L'HÔPITALBEN AROUS</v>
          </cell>
          <cell r="BE683">
            <v>2013</v>
          </cell>
          <cell r="BG683">
            <v>54468901</v>
          </cell>
          <cell r="BJ683" t="str">
            <v>MG BEN AROUS</v>
          </cell>
          <cell r="BK683" t="str">
            <v>CADRE</v>
          </cell>
          <cell r="BN683" t="str">
            <v>05502000017500279010</v>
          </cell>
          <cell r="BO683" t="str">
            <v>SEBTI AHMED</v>
          </cell>
          <cell r="BP683">
            <v>683</v>
          </cell>
          <cell r="BU683" t="str">
            <v>Non-Actif</v>
          </cell>
        </row>
        <row r="684">
          <cell r="B684">
            <v>684</v>
          </cell>
          <cell r="C684" t="str">
            <v>Mlle</v>
          </cell>
          <cell r="D684" t="str">
            <v>SAAFI BOUTHAINA</v>
          </cell>
          <cell r="E684" t="str">
            <v>SAGE Tunisia</v>
          </cell>
          <cell r="F684" t="str">
            <v>PRODUCTION</v>
          </cell>
          <cell r="G684" t="str">
            <v>Team leader</v>
          </cell>
          <cell r="H684" t="str">
            <v>P7 AR</v>
          </cell>
          <cell r="I684" t="str">
            <v>FOUED HOMRANI</v>
          </cell>
          <cell r="J684" t="str">
            <v>A</v>
          </cell>
          <cell r="K684" t="str">
            <v>INDIRECTS</v>
          </cell>
          <cell r="L684" t="str">
            <v>Variable cost at standard</v>
          </cell>
          <cell r="M684" t="str">
            <v>OUVRIERE SPECIALISE</v>
          </cell>
          <cell r="N684">
            <v>44502</v>
          </cell>
          <cell r="P684">
            <v>-34</v>
          </cell>
          <cell r="Q684">
            <v>45689</v>
          </cell>
          <cell r="R684" t="str">
            <v>maladie</v>
          </cell>
          <cell r="T684" t="str">
            <v>CDD</v>
          </cell>
          <cell r="U684" t="str">
            <v>Contractuel</v>
          </cell>
          <cell r="V684">
            <v>45658</v>
          </cell>
          <cell r="W684">
            <v>45688</v>
          </cell>
          <cell r="Z684">
            <v>44502</v>
          </cell>
          <cell r="AA684">
            <v>11</v>
          </cell>
          <cell r="AB684">
            <v>2021</v>
          </cell>
          <cell r="AC684">
            <v>2025</v>
          </cell>
          <cell r="AD684">
            <v>3.3444444444444446</v>
          </cell>
          <cell r="AE684" t="str">
            <v>&lt; 4</v>
          </cell>
          <cell r="AF684">
            <v>36661</v>
          </cell>
          <cell r="AG684">
            <v>24.824657534246576</v>
          </cell>
          <cell r="AH684" t="str">
            <v>&lt; 25</v>
          </cell>
          <cell r="AI684">
            <v>17134594</v>
          </cell>
          <cell r="AJ684" t="str">
            <v>00</v>
          </cell>
          <cell r="AK684">
            <v>14500483</v>
          </cell>
          <cell r="AL684">
            <v>43286</v>
          </cell>
          <cell r="AM684" t="str">
            <v>FEMME</v>
          </cell>
          <cell r="AN684" t="str">
            <v>Célibataire</v>
          </cell>
          <cell r="AQ684">
            <v>5</v>
          </cell>
          <cell r="AR684">
            <v>3</v>
          </cell>
          <cell r="AS684">
            <v>45597.75</v>
          </cell>
          <cell r="AT684" t="str">
            <v>Horaire</v>
          </cell>
          <cell r="AU684">
            <v>3.3069999999999999</v>
          </cell>
          <cell r="AV684" t="str">
            <v>08</v>
          </cell>
          <cell r="AW684" t="str">
            <v>03401</v>
          </cell>
          <cell r="AX684" t="str">
            <v>20640021395</v>
          </cell>
          <cell r="AY684" t="str">
            <v>55</v>
          </cell>
          <cell r="AZ684" t="str">
            <v>BIAT</v>
          </cell>
          <cell r="BA684" t="str">
            <v>08034012064002139555</v>
          </cell>
          <cell r="BB684">
            <v>20</v>
          </cell>
          <cell r="BC684" t="str">
            <v>PONT DE BIZERT KALLAT ANDALOS</v>
          </cell>
          <cell r="BD684" t="str">
            <v>ARIANA</v>
          </cell>
          <cell r="BE684">
            <v>2061</v>
          </cell>
          <cell r="BG684">
            <v>52257018</v>
          </cell>
          <cell r="BH684">
            <v>21748765</v>
          </cell>
          <cell r="BJ684" t="str">
            <v>PONT DE BIZERT</v>
          </cell>
          <cell r="BK684" t="str">
            <v>A-P7 AR</v>
          </cell>
          <cell r="BL684" t="str">
            <v>3.1</v>
          </cell>
          <cell r="BN684" t="str">
            <v>08034012064002139555</v>
          </cell>
          <cell r="BO684" t="str">
            <v>SAAFI BOUTHAINA</v>
          </cell>
          <cell r="BP684">
            <v>684</v>
          </cell>
          <cell r="BR684" t="e">
            <v>#N/A</v>
          </cell>
          <cell r="BU684" t="str">
            <v>Non-Actif</v>
          </cell>
          <cell r="BV684" t="str">
            <v>P6 AR C SP</v>
          </cell>
        </row>
        <row r="685">
          <cell r="B685">
            <v>685</v>
          </cell>
          <cell r="C685" t="str">
            <v>Monsieur</v>
          </cell>
          <cell r="D685" t="str">
            <v>KAABI HASSEN</v>
          </cell>
          <cell r="E685" t="str">
            <v>SAGE Tunisia</v>
          </cell>
          <cell r="F685" t="str">
            <v>PRODUCTION</v>
          </cell>
          <cell r="G685" t="str">
            <v>Couturière</v>
          </cell>
          <cell r="H685">
            <v>520</v>
          </cell>
          <cell r="J685" t="str">
            <v>A</v>
          </cell>
          <cell r="K685" t="str">
            <v>DIRECTS</v>
          </cell>
          <cell r="L685" t="str">
            <v>Variable cost at standard</v>
          </cell>
          <cell r="M685" t="str">
            <v>OUVRIER SPECIALISE</v>
          </cell>
          <cell r="N685">
            <v>44502</v>
          </cell>
          <cell r="P685">
            <v>-1041</v>
          </cell>
          <cell r="Q685">
            <v>44636</v>
          </cell>
          <cell r="R685" t="str">
            <v xml:space="preserve">abandon de poste </v>
          </cell>
          <cell r="T685" t="str">
            <v>CDD</v>
          </cell>
          <cell r="U685" t="str">
            <v>Contractuel</v>
          </cell>
          <cell r="V685">
            <v>44621</v>
          </cell>
          <cell r="W685">
            <v>44681</v>
          </cell>
          <cell r="Z685">
            <v>44502</v>
          </cell>
          <cell r="AA685">
            <v>11</v>
          </cell>
          <cell r="AB685">
            <v>2021</v>
          </cell>
          <cell r="AC685">
            <v>2025</v>
          </cell>
          <cell r="AD685">
            <v>3.3444444444444446</v>
          </cell>
          <cell r="AE685" t="str">
            <v>&lt; 4</v>
          </cell>
          <cell r="AF685">
            <v>35570</v>
          </cell>
          <cell r="AG685">
            <v>27.813698630136987</v>
          </cell>
          <cell r="AH685" t="str">
            <v>&gt;25&lt; 35</v>
          </cell>
          <cell r="AI685">
            <v>17159933</v>
          </cell>
          <cell r="AJ685" t="str">
            <v>07</v>
          </cell>
          <cell r="AK685" t="str">
            <v>07467255</v>
          </cell>
          <cell r="AL685">
            <v>41276</v>
          </cell>
          <cell r="AM685" t="str">
            <v>HOMME</v>
          </cell>
          <cell r="AN685" t="str">
            <v>Célibataire</v>
          </cell>
          <cell r="AQ685">
            <v>3</v>
          </cell>
          <cell r="AR685">
            <v>1</v>
          </cell>
          <cell r="AS685">
            <v>44867.25</v>
          </cell>
          <cell r="AT685" t="str">
            <v>Horaire</v>
          </cell>
          <cell r="AU685">
            <v>3.1930000000000001</v>
          </cell>
          <cell r="AV685" t="str">
            <v>07</v>
          </cell>
          <cell r="AW685" t="str">
            <v>10600</v>
          </cell>
          <cell r="AX685" t="str">
            <v>31105814619</v>
          </cell>
          <cell r="AY685" t="str">
            <v>70</v>
          </cell>
          <cell r="AZ685" t="str">
            <v>AMEN BANK</v>
          </cell>
          <cell r="BA685" t="str">
            <v>07106003110581461970</v>
          </cell>
          <cell r="BB685">
            <v>20</v>
          </cell>
          <cell r="BC685" t="str">
            <v>PONT DE BIZERT KALLAT ANDALOS</v>
          </cell>
          <cell r="BD685" t="str">
            <v>ARIANA</v>
          </cell>
          <cell r="BE685">
            <v>2061</v>
          </cell>
          <cell r="BG685">
            <v>95734689</v>
          </cell>
          <cell r="BH685">
            <v>27918964</v>
          </cell>
          <cell r="BJ685" t="str">
            <v>PONT DE BIZERT</v>
          </cell>
          <cell r="BK685" t="str">
            <v>A-520</v>
          </cell>
          <cell r="BN685" t="str">
            <v>07106003110581461970</v>
          </cell>
          <cell r="BO685" t="str">
            <v>KAABI HASSEN</v>
          </cell>
          <cell r="BP685">
            <v>685</v>
          </cell>
          <cell r="BU685" t="str">
            <v>Non-Actif</v>
          </cell>
        </row>
        <row r="686">
          <cell r="B686">
            <v>686</v>
          </cell>
          <cell r="C686" t="str">
            <v>Mlle</v>
          </cell>
          <cell r="D686" t="str">
            <v>DRIDI ISLEM</v>
          </cell>
          <cell r="E686" t="str">
            <v>SAGE Tunisia</v>
          </cell>
          <cell r="F686" t="str">
            <v>PRODUCTION</v>
          </cell>
          <cell r="G686" t="str">
            <v>Couturière</v>
          </cell>
          <cell r="H686">
            <v>520</v>
          </cell>
          <cell r="I686" t="str">
            <v>Mabrourk Ben Moussa</v>
          </cell>
          <cell r="J686" t="str">
            <v>A</v>
          </cell>
          <cell r="K686" t="str">
            <v>DIRECTS</v>
          </cell>
          <cell r="L686" t="str">
            <v>Variable cost at standard</v>
          </cell>
          <cell r="M686" t="str">
            <v>OUVRIERE SPECIALISE</v>
          </cell>
          <cell r="N686">
            <v>44502</v>
          </cell>
          <cell r="P686">
            <v>-6</v>
          </cell>
          <cell r="T686" t="str">
            <v>CDD</v>
          </cell>
          <cell r="U686" t="str">
            <v>Contractuel</v>
          </cell>
          <cell r="V686">
            <v>45689</v>
          </cell>
          <cell r="W686">
            <v>45716</v>
          </cell>
          <cell r="Z686">
            <v>44502</v>
          </cell>
          <cell r="AA686">
            <v>11</v>
          </cell>
          <cell r="AB686">
            <v>2021</v>
          </cell>
          <cell r="AC686">
            <v>2025</v>
          </cell>
          <cell r="AD686">
            <v>3.3444444444444446</v>
          </cell>
          <cell r="AE686" t="str">
            <v>&lt; 4</v>
          </cell>
          <cell r="AF686">
            <v>36607</v>
          </cell>
          <cell r="AG686">
            <v>24.972602739726028</v>
          </cell>
          <cell r="AH686" t="str">
            <v>&lt; 25</v>
          </cell>
          <cell r="AI686">
            <v>17134850</v>
          </cell>
          <cell r="AJ686" t="str">
            <v>09</v>
          </cell>
          <cell r="AK686">
            <v>14330174</v>
          </cell>
          <cell r="AL686">
            <v>43236</v>
          </cell>
          <cell r="AM686" t="str">
            <v>FEMME</v>
          </cell>
          <cell r="AN686" t="str">
            <v>Célibataire</v>
          </cell>
          <cell r="AQ686">
            <v>3</v>
          </cell>
          <cell r="AR686">
            <v>3</v>
          </cell>
          <cell r="AS686">
            <v>45597.75</v>
          </cell>
          <cell r="AT686" t="str">
            <v>Horaire</v>
          </cell>
          <cell r="AU686">
            <v>3.3069999999999999</v>
          </cell>
          <cell r="AV686" t="str">
            <v>08</v>
          </cell>
          <cell r="AW686" t="str">
            <v>03401</v>
          </cell>
          <cell r="AX686" t="str">
            <v>20620026250</v>
          </cell>
          <cell r="AY686" t="str">
            <v>11</v>
          </cell>
          <cell r="AZ686" t="str">
            <v>BIAT</v>
          </cell>
          <cell r="BA686" t="str">
            <v>08034012062002625011</v>
          </cell>
          <cell r="BB686">
            <v>20</v>
          </cell>
          <cell r="BC686" t="str">
            <v>PONT DE BIZERT KALLAT ANDALOS</v>
          </cell>
          <cell r="BD686" t="str">
            <v>ARIANA</v>
          </cell>
          <cell r="BE686">
            <v>2061</v>
          </cell>
          <cell r="BG686">
            <v>55155806</v>
          </cell>
          <cell r="BH686">
            <v>20135205</v>
          </cell>
          <cell r="BJ686" t="str">
            <v>PONT DE BIZERT</v>
          </cell>
          <cell r="BK686" t="str">
            <v>A-520</v>
          </cell>
          <cell r="BL686" t="str">
            <v>2.1</v>
          </cell>
          <cell r="BN686" t="str">
            <v>08034012062002625011</v>
          </cell>
          <cell r="BO686" t="str">
            <v>DRIDI ISLEM</v>
          </cell>
          <cell r="BP686">
            <v>686</v>
          </cell>
          <cell r="BR686">
            <v>686</v>
          </cell>
          <cell r="BT686">
            <v>910</v>
          </cell>
          <cell r="BU686" t="str">
            <v>si</v>
          </cell>
          <cell r="BV686" t="str">
            <v>520 A CP</v>
          </cell>
        </row>
        <row r="687">
          <cell r="B687">
            <v>687</v>
          </cell>
          <cell r="C687" t="str">
            <v>Mlle</v>
          </cell>
          <cell r="D687" t="str">
            <v>KAABI MERIAM</v>
          </cell>
          <cell r="E687" t="str">
            <v>SAGE Tunisia</v>
          </cell>
          <cell r="F687" t="str">
            <v>PRODUCTION</v>
          </cell>
          <cell r="G687" t="str">
            <v>Couturière</v>
          </cell>
          <cell r="H687" t="str">
            <v>P6 AR</v>
          </cell>
          <cell r="I687" t="str">
            <v>Bel Hadj Mohamed</v>
          </cell>
          <cell r="J687" t="str">
            <v>A</v>
          </cell>
          <cell r="K687" t="str">
            <v>DIRECTS</v>
          </cell>
          <cell r="L687" t="str">
            <v>Variable cost at standard</v>
          </cell>
          <cell r="M687" t="str">
            <v>OUVRIERE SPECIALISE</v>
          </cell>
          <cell r="N687">
            <v>44502</v>
          </cell>
          <cell r="P687">
            <v>-6</v>
          </cell>
          <cell r="T687" t="str">
            <v>CDD</v>
          </cell>
          <cell r="U687" t="str">
            <v>Contractuel</v>
          </cell>
          <cell r="V687">
            <v>45689</v>
          </cell>
          <cell r="W687">
            <v>45716</v>
          </cell>
          <cell r="Z687">
            <v>44502</v>
          </cell>
          <cell r="AA687">
            <v>11</v>
          </cell>
          <cell r="AB687">
            <v>2021</v>
          </cell>
          <cell r="AC687">
            <v>2025</v>
          </cell>
          <cell r="AD687">
            <v>3.3444444444444446</v>
          </cell>
          <cell r="AE687" t="str">
            <v>&lt; 4</v>
          </cell>
          <cell r="AF687">
            <v>36748</v>
          </cell>
          <cell r="AG687">
            <v>24.586301369863012</v>
          </cell>
          <cell r="AH687" t="str">
            <v>&lt; 25</v>
          </cell>
          <cell r="AI687">
            <v>17265464</v>
          </cell>
          <cell r="AJ687" t="str">
            <v>09</v>
          </cell>
          <cell r="AK687">
            <v>14501972</v>
          </cell>
          <cell r="AL687">
            <v>43350</v>
          </cell>
          <cell r="AM687" t="str">
            <v>FEMME</v>
          </cell>
          <cell r="AN687" t="str">
            <v>Célibataire</v>
          </cell>
          <cell r="AQ687">
            <v>3</v>
          </cell>
          <cell r="AR687">
            <v>3</v>
          </cell>
          <cell r="AS687">
            <v>45597.75</v>
          </cell>
          <cell r="AT687" t="str">
            <v>Horaire</v>
          </cell>
          <cell r="AU687">
            <v>3.3069999999999999</v>
          </cell>
          <cell r="AV687" t="str">
            <v>07</v>
          </cell>
          <cell r="AW687" t="str">
            <v>50500</v>
          </cell>
          <cell r="AX687" t="str">
            <v>66121667592</v>
          </cell>
          <cell r="AY687" t="str">
            <v>66</v>
          </cell>
          <cell r="AZ687" t="str">
            <v>AMEN BANK</v>
          </cell>
          <cell r="BA687" t="str">
            <v>07505006612166759266</v>
          </cell>
          <cell r="BB687">
            <v>20</v>
          </cell>
          <cell r="BC687" t="str">
            <v>PONT DE BIZERT KALLAT ANDALOS</v>
          </cell>
          <cell r="BD687" t="str">
            <v>ARIANA</v>
          </cell>
          <cell r="BE687">
            <v>2061</v>
          </cell>
          <cell r="BG687">
            <v>54520150</v>
          </cell>
          <cell r="BH687">
            <v>24121070</v>
          </cell>
          <cell r="BJ687" t="str">
            <v>PONT DE BIZERT</v>
          </cell>
          <cell r="BK687" t="str">
            <v>A-P6 AR</v>
          </cell>
          <cell r="BL687" t="str">
            <v>2.1</v>
          </cell>
          <cell r="BN687" t="str">
            <v>07505006612166759266</v>
          </cell>
          <cell r="BO687" t="str">
            <v>KAABI MERIAM</v>
          </cell>
          <cell r="BP687">
            <v>687</v>
          </cell>
          <cell r="BR687">
            <v>687</v>
          </cell>
          <cell r="BT687">
            <v>911</v>
          </cell>
          <cell r="BU687" t="str">
            <v>si</v>
          </cell>
          <cell r="BV687" t="str">
            <v>520 A CP</v>
          </cell>
        </row>
        <row r="688">
          <cell r="B688">
            <v>688</v>
          </cell>
          <cell r="C688" t="str">
            <v>Madame</v>
          </cell>
          <cell r="D688" t="str">
            <v>NASRAOUI HAJER</v>
          </cell>
          <cell r="E688" t="str">
            <v>SAGE Tunisia</v>
          </cell>
          <cell r="F688" t="str">
            <v>PRODUCTION</v>
          </cell>
          <cell r="G688" t="str">
            <v>Couturière</v>
          </cell>
          <cell r="H688" t="str">
            <v>P6 AV</v>
          </cell>
          <cell r="I688" t="str">
            <v>EL KADRI MARIEM</v>
          </cell>
          <cell r="J688" t="str">
            <v>A</v>
          </cell>
          <cell r="K688" t="str">
            <v>DIRECTS</v>
          </cell>
          <cell r="L688" t="str">
            <v>Variable cost at standard</v>
          </cell>
          <cell r="M688" t="str">
            <v>OUVRIERE SPECIALISE</v>
          </cell>
          <cell r="N688">
            <v>44508</v>
          </cell>
          <cell r="P688">
            <v>-6</v>
          </cell>
          <cell r="T688" t="str">
            <v>CDD</v>
          </cell>
          <cell r="U688" t="str">
            <v>Contractuel</v>
          </cell>
          <cell r="V688">
            <v>45689</v>
          </cell>
          <cell r="W688">
            <v>45716</v>
          </cell>
          <cell r="Z688">
            <v>44508</v>
          </cell>
          <cell r="AA688">
            <v>11</v>
          </cell>
          <cell r="AB688">
            <v>2021</v>
          </cell>
          <cell r="AC688">
            <v>2025</v>
          </cell>
          <cell r="AD688">
            <v>3.3277777777777779</v>
          </cell>
          <cell r="AE688" t="str">
            <v>&lt; 4</v>
          </cell>
          <cell r="AF688">
            <v>32106</v>
          </cell>
          <cell r="AG688">
            <v>37.304109589041097</v>
          </cell>
          <cell r="AH688" t="str">
            <v>&gt;35&lt; 45</v>
          </cell>
          <cell r="AI688">
            <v>16718788</v>
          </cell>
          <cell r="AJ688" t="str">
            <v>07</v>
          </cell>
          <cell r="AK688" t="str">
            <v>04804439</v>
          </cell>
          <cell r="AL688">
            <v>42864</v>
          </cell>
          <cell r="AM688" t="str">
            <v>FEMME</v>
          </cell>
          <cell r="AN688" t="str">
            <v>Marié(e)</v>
          </cell>
          <cell r="AO688">
            <v>1</v>
          </cell>
          <cell r="AQ688">
            <v>3</v>
          </cell>
          <cell r="AR688">
            <v>3</v>
          </cell>
          <cell r="AS688">
            <v>45603.75</v>
          </cell>
          <cell r="AT688" t="str">
            <v>Horaire</v>
          </cell>
          <cell r="AU688">
            <v>3.3069999999999999</v>
          </cell>
          <cell r="AV688">
            <v>17</v>
          </cell>
          <cell r="AW688">
            <v>53594</v>
          </cell>
          <cell r="AX688" t="str">
            <v>07115722707</v>
          </cell>
          <cell r="AY688">
            <v>50</v>
          </cell>
          <cell r="AZ688" t="str">
            <v>LA POSTE</v>
          </cell>
          <cell r="BA688" t="str">
            <v>17535940711572270750</v>
          </cell>
          <cell r="BB688">
            <v>20</v>
          </cell>
          <cell r="BC688" t="str">
            <v xml:space="preserve">TAKASIM NOZHA ROUTE EL ATTAR </v>
          </cell>
          <cell r="BD688" t="str">
            <v>SIDI HASSINE</v>
          </cell>
          <cell r="BG688">
            <v>50992201</v>
          </cell>
          <cell r="BH688">
            <v>53992444</v>
          </cell>
          <cell r="BJ688" t="str">
            <v>SIDI HASSINE</v>
          </cell>
          <cell r="BK688" t="str">
            <v>A-P6 AV</v>
          </cell>
          <cell r="BL688" t="str">
            <v>1.2</v>
          </cell>
          <cell r="BN688" t="str">
            <v>17535940711572270750</v>
          </cell>
          <cell r="BO688" t="str">
            <v>NASRAOUI HAJER</v>
          </cell>
          <cell r="BP688">
            <v>688</v>
          </cell>
          <cell r="BR688">
            <v>688</v>
          </cell>
          <cell r="BT688">
            <v>323</v>
          </cell>
          <cell r="BU688" t="str">
            <v>si</v>
          </cell>
          <cell r="BV688" t="str">
            <v>P6 AV A SA</v>
          </cell>
        </row>
        <row r="689">
          <cell r="B689">
            <v>689</v>
          </cell>
          <cell r="C689" t="str">
            <v>Madame</v>
          </cell>
          <cell r="D689" t="str">
            <v>SAADI AMEL</v>
          </cell>
          <cell r="E689" t="str">
            <v>SAGE Tunisia</v>
          </cell>
          <cell r="F689" t="str">
            <v>PRODUCTION</v>
          </cell>
          <cell r="G689" t="str">
            <v>Couturière</v>
          </cell>
          <cell r="H689" t="str">
            <v>P6 AV</v>
          </cell>
          <cell r="I689" t="str">
            <v>Issam Ouni</v>
          </cell>
          <cell r="J689" t="str">
            <v>B</v>
          </cell>
          <cell r="K689" t="str">
            <v>DIRECTS</v>
          </cell>
          <cell r="L689" t="str">
            <v>Variable cost at standard</v>
          </cell>
          <cell r="M689" t="str">
            <v>OUVRIERE SPECIALISE</v>
          </cell>
          <cell r="N689">
            <v>44502</v>
          </cell>
          <cell r="P689">
            <v>-6</v>
          </cell>
          <cell r="T689" t="str">
            <v>CDD</v>
          </cell>
          <cell r="U689" t="str">
            <v>Contractuel</v>
          </cell>
          <cell r="V689">
            <v>45689</v>
          </cell>
          <cell r="W689">
            <v>45716</v>
          </cell>
          <cell r="Z689">
            <v>44502</v>
          </cell>
          <cell r="AA689">
            <v>11</v>
          </cell>
          <cell r="AB689">
            <v>2021</v>
          </cell>
          <cell r="AC689">
            <v>2025</v>
          </cell>
          <cell r="AD689">
            <v>3.3444444444444446</v>
          </cell>
          <cell r="AE689" t="str">
            <v>&lt; 4</v>
          </cell>
          <cell r="AF689">
            <v>26564</v>
          </cell>
          <cell r="AG689">
            <v>52.487671232876714</v>
          </cell>
          <cell r="AH689" t="str">
            <v>&gt;45&lt; 55</v>
          </cell>
          <cell r="AI689">
            <v>11638528</v>
          </cell>
          <cell r="AJ689" t="str">
            <v>07</v>
          </cell>
          <cell r="AK689" t="str">
            <v>04639987</v>
          </cell>
          <cell r="AL689">
            <v>43781</v>
          </cell>
          <cell r="AM689" t="str">
            <v>FEMME</v>
          </cell>
          <cell r="AN689" t="str">
            <v>Marié(e)</v>
          </cell>
          <cell r="AO689">
            <v>1</v>
          </cell>
          <cell r="AQ689">
            <v>3</v>
          </cell>
          <cell r="AR689">
            <v>3</v>
          </cell>
          <cell r="AS689">
            <v>45597.75</v>
          </cell>
          <cell r="AT689" t="str">
            <v>Horaire</v>
          </cell>
          <cell r="AU689">
            <v>3.3069999999999999</v>
          </cell>
          <cell r="AV689" t="str">
            <v>04</v>
          </cell>
          <cell r="AW689" t="str">
            <v>04312</v>
          </cell>
          <cell r="AX689">
            <v>80085493146</v>
          </cell>
          <cell r="AY689">
            <v>47</v>
          </cell>
          <cell r="AZ689" t="str">
            <v>ATTIJARI BANK</v>
          </cell>
          <cell r="BA689" t="str">
            <v>04043128008549314647</v>
          </cell>
          <cell r="BB689">
            <v>20</v>
          </cell>
          <cell r="BC689" t="str">
            <v>25 RUE 4721 HRAIRIA</v>
          </cell>
          <cell r="BD689" t="str">
            <v>TUNIS</v>
          </cell>
          <cell r="BF689">
            <v>45027</v>
          </cell>
          <cell r="BG689">
            <v>55441876</v>
          </cell>
          <cell r="BH689">
            <v>52640403</v>
          </cell>
          <cell r="BJ689" t="str">
            <v>HRAIRIA</v>
          </cell>
          <cell r="BK689" t="str">
            <v>B-P6 AV</v>
          </cell>
          <cell r="BL689" t="str">
            <v>1.3</v>
          </cell>
          <cell r="BN689" t="str">
            <v>04043128008549314647</v>
          </cell>
          <cell r="BO689" t="str">
            <v>SAADI AMEL</v>
          </cell>
          <cell r="BP689">
            <v>689</v>
          </cell>
          <cell r="BR689">
            <v>689</v>
          </cell>
          <cell r="BT689">
            <v>97</v>
          </cell>
          <cell r="BU689" t="str">
            <v>si</v>
          </cell>
          <cell r="BV689" t="str">
            <v>P6 AV B CA</v>
          </cell>
        </row>
        <row r="690">
          <cell r="B690">
            <v>690</v>
          </cell>
          <cell r="C690" t="str">
            <v>Monsieur</v>
          </cell>
          <cell r="D690" t="str">
            <v>HZAMI ABDELHAK</v>
          </cell>
          <cell r="E690" t="str">
            <v>SAGE Tunisia</v>
          </cell>
          <cell r="F690" t="str">
            <v>PRODUCTION</v>
          </cell>
          <cell r="G690" t="str">
            <v>Couturière</v>
          </cell>
          <cell r="H690">
            <v>520</v>
          </cell>
          <cell r="I690" t="str">
            <v>Mabrourk Ben Moussa</v>
          </cell>
          <cell r="J690" t="str">
            <v>A</v>
          </cell>
          <cell r="K690" t="str">
            <v>DIRECTS</v>
          </cell>
          <cell r="L690" t="str">
            <v>Variable cost at standard</v>
          </cell>
          <cell r="M690" t="str">
            <v>OUVRIER SPECIALISE</v>
          </cell>
          <cell r="N690">
            <v>44504</v>
          </cell>
          <cell r="P690">
            <v>-676</v>
          </cell>
          <cell r="Q690">
            <v>45044</v>
          </cell>
          <cell r="R690" t="str">
            <v>ABONDEMENT</v>
          </cell>
          <cell r="T690" t="str">
            <v>CDD</v>
          </cell>
          <cell r="U690" t="str">
            <v>Contractuel</v>
          </cell>
          <cell r="V690">
            <v>44986</v>
          </cell>
          <cell r="W690">
            <v>45046</v>
          </cell>
          <cell r="Z690">
            <v>44504</v>
          </cell>
          <cell r="AA690">
            <v>11</v>
          </cell>
          <cell r="AB690">
            <v>2021</v>
          </cell>
          <cell r="AC690">
            <v>2025</v>
          </cell>
          <cell r="AD690">
            <v>3.338888888888889</v>
          </cell>
          <cell r="AE690" t="str">
            <v>&lt; 4</v>
          </cell>
          <cell r="AF690">
            <v>36180</v>
          </cell>
          <cell r="AG690">
            <v>26.142465753424659</v>
          </cell>
          <cell r="AH690" t="str">
            <v>&gt;25&lt; 35</v>
          </cell>
          <cell r="AI690">
            <v>17133892</v>
          </cell>
          <cell r="AJ690" t="str">
            <v>01</v>
          </cell>
          <cell r="AK690" t="str">
            <v>07488603</v>
          </cell>
          <cell r="AL690">
            <v>43117</v>
          </cell>
          <cell r="AM690" t="str">
            <v>HOMME</v>
          </cell>
          <cell r="AN690" t="str">
            <v>Célibataire</v>
          </cell>
          <cell r="AQ690">
            <v>3</v>
          </cell>
          <cell r="AR690">
            <v>1</v>
          </cell>
          <cell r="AS690">
            <v>44869.25</v>
          </cell>
          <cell r="AT690" t="str">
            <v>Horaire</v>
          </cell>
          <cell r="AU690">
            <v>3.3069999999999999</v>
          </cell>
          <cell r="AV690" t="str">
            <v>07</v>
          </cell>
          <cell r="AW690" t="str">
            <v>50500</v>
          </cell>
          <cell r="AX690" t="str">
            <v>66105826491</v>
          </cell>
          <cell r="AY690" t="str">
            <v>62</v>
          </cell>
          <cell r="AZ690" t="str">
            <v>AMEN BANK</v>
          </cell>
          <cell r="BA690" t="str">
            <v>07505006610582649162</v>
          </cell>
          <cell r="BB690">
            <v>20</v>
          </cell>
          <cell r="BC690" t="str">
            <v>PONT DE BIZERT KALLAT ANDALOS</v>
          </cell>
          <cell r="BD690" t="str">
            <v>ARIANA</v>
          </cell>
          <cell r="BE690">
            <v>2061</v>
          </cell>
          <cell r="BG690">
            <v>20544683</v>
          </cell>
          <cell r="BH690">
            <v>94408364</v>
          </cell>
          <cell r="BJ690" t="str">
            <v>PONT DE BIZERT</v>
          </cell>
          <cell r="BK690" t="str">
            <v>A-520</v>
          </cell>
          <cell r="BN690" t="str">
            <v>07505006610582649162</v>
          </cell>
          <cell r="BO690" t="str">
            <v>HZAMI ABDELHAK</v>
          </cell>
          <cell r="BP690">
            <v>690</v>
          </cell>
          <cell r="BR690">
            <v>690</v>
          </cell>
          <cell r="BU690" t="str">
            <v>Non-Actif</v>
          </cell>
        </row>
        <row r="691">
          <cell r="B691">
            <v>691</v>
          </cell>
          <cell r="C691" t="str">
            <v>Madame</v>
          </cell>
          <cell r="D691" t="str">
            <v>NAHDI SALMA</v>
          </cell>
          <cell r="E691" t="str">
            <v>SAGE Tunisia</v>
          </cell>
          <cell r="F691" t="str">
            <v>PRODUCTION</v>
          </cell>
          <cell r="G691" t="str">
            <v>Couturière</v>
          </cell>
          <cell r="H691">
            <v>520</v>
          </cell>
          <cell r="J691" t="str">
            <v>B</v>
          </cell>
          <cell r="K691" t="str">
            <v>DIRECTS</v>
          </cell>
          <cell r="L691" t="str">
            <v>Variable cost at standard</v>
          </cell>
          <cell r="M691" t="str">
            <v>OUVRIEURE SPECIALISE</v>
          </cell>
          <cell r="N691">
            <v>44506</v>
          </cell>
          <cell r="O691" t="str">
            <v/>
          </cell>
          <cell r="P691">
            <v>-1161</v>
          </cell>
          <cell r="Q691">
            <v>44562</v>
          </cell>
          <cell r="R691" t="str">
            <v xml:space="preserve">abandon de poste </v>
          </cell>
          <cell r="T691" t="str">
            <v>CDD</v>
          </cell>
          <cell r="U691" t="str">
            <v>Contractuel</v>
          </cell>
          <cell r="V691">
            <v>44531</v>
          </cell>
          <cell r="W691">
            <v>44561</v>
          </cell>
          <cell r="Z691">
            <v>44506</v>
          </cell>
          <cell r="AA691">
            <v>11</v>
          </cell>
          <cell r="AB691">
            <v>2021</v>
          </cell>
          <cell r="AC691">
            <v>2025</v>
          </cell>
          <cell r="AD691">
            <v>3.3333333333333335</v>
          </cell>
          <cell r="AE691" t="str">
            <v>&lt; 4</v>
          </cell>
          <cell r="AF691">
            <v>34388</v>
          </cell>
          <cell r="AG691">
            <v>31.052054794520547</v>
          </cell>
          <cell r="AH691" t="str">
            <v>&gt;25&lt; 35</v>
          </cell>
          <cell r="AI691">
            <v>16927467</v>
          </cell>
          <cell r="AJ691" t="str">
            <v>02</v>
          </cell>
          <cell r="AK691" t="str">
            <v>04840497</v>
          </cell>
          <cell r="AL691">
            <v>40726</v>
          </cell>
          <cell r="AM691" t="str">
            <v>FEMME</v>
          </cell>
          <cell r="AN691" t="str">
            <v>Marié(e)</v>
          </cell>
          <cell r="AO691">
            <v>2</v>
          </cell>
          <cell r="AQ691">
            <v>3</v>
          </cell>
          <cell r="AR691">
            <v>1</v>
          </cell>
          <cell r="AS691">
            <v>44871.25</v>
          </cell>
          <cell r="AT691" t="str">
            <v>Horaire</v>
          </cell>
          <cell r="AU691">
            <v>3.1930000000000001</v>
          </cell>
          <cell r="AV691" t="str">
            <v>05</v>
          </cell>
          <cell r="AW691" t="str">
            <v>04200</v>
          </cell>
          <cell r="AX691" t="str">
            <v>01107011761</v>
          </cell>
          <cell r="AY691" t="str">
            <v>76</v>
          </cell>
          <cell r="AZ691" t="str">
            <v>BT</v>
          </cell>
          <cell r="BA691" t="str">
            <v>05042000110701176176</v>
          </cell>
          <cell r="BB691">
            <v>20</v>
          </cell>
          <cell r="BC691" t="str">
            <v>46 RUE 4277 CITE CHABBI EL AGBA</v>
          </cell>
          <cell r="BD691" t="str">
            <v>TUNIS</v>
          </cell>
          <cell r="BG691">
            <v>51673211</v>
          </cell>
          <cell r="BH691">
            <v>58161528</v>
          </cell>
          <cell r="BJ691" t="str">
            <v>OUED GUERIANA AGBA</v>
          </cell>
          <cell r="BK691" t="str">
            <v>B-520</v>
          </cell>
          <cell r="BN691" t="str">
            <v>05042000110701176176</v>
          </cell>
          <cell r="BO691" t="str">
            <v>NAHDI SALMA</v>
          </cell>
          <cell r="BP691">
            <v>691</v>
          </cell>
          <cell r="BU691" t="str">
            <v>Non-Actif</v>
          </cell>
        </row>
        <row r="692">
          <cell r="B692">
            <v>692</v>
          </cell>
          <cell r="C692" t="str">
            <v>Mlle</v>
          </cell>
          <cell r="D692" t="str">
            <v>KHDHIRI OUMAYMA</v>
          </cell>
          <cell r="E692" t="str">
            <v>SAGE Tunisia</v>
          </cell>
          <cell r="F692" t="str">
            <v>PRODUCTION</v>
          </cell>
          <cell r="G692" t="str">
            <v>Contrôle Qualité</v>
          </cell>
          <cell r="H692">
            <v>139</v>
          </cell>
          <cell r="I692" t="str">
            <v>FAWZI SENDESNI</v>
          </cell>
          <cell r="J692" t="str">
            <v>B</v>
          </cell>
          <cell r="K692" t="str">
            <v>INDIRECTS</v>
          </cell>
          <cell r="L692" t="str">
            <v>Variable cost at standard</v>
          </cell>
          <cell r="M692" t="str">
            <v>Contrôleur Qualité</v>
          </cell>
          <cell r="N692">
            <v>44508</v>
          </cell>
          <cell r="P692">
            <v>-431</v>
          </cell>
          <cell r="Q692">
            <v>45292</v>
          </cell>
          <cell r="R692" t="str">
            <v>personnel</v>
          </cell>
          <cell r="T692" t="str">
            <v>CDD</v>
          </cell>
          <cell r="U692" t="str">
            <v>Contractuel</v>
          </cell>
          <cell r="V692">
            <v>45231</v>
          </cell>
          <cell r="W692">
            <v>45291</v>
          </cell>
          <cell r="X692">
            <v>44873</v>
          </cell>
          <cell r="Y692">
            <v>45237</v>
          </cell>
          <cell r="AA692">
            <v>11</v>
          </cell>
          <cell r="AB692">
            <v>2021</v>
          </cell>
          <cell r="AC692">
            <v>2025</v>
          </cell>
          <cell r="AD692">
            <v>3.3277777777777779</v>
          </cell>
          <cell r="AE692" t="str">
            <v>&lt; 4</v>
          </cell>
          <cell r="AF692">
            <v>35895</v>
          </cell>
          <cell r="AG692">
            <v>26.923287671232877</v>
          </cell>
          <cell r="AH692" t="str">
            <v>&gt;25&lt; 35</v>
          </cell>
          <cell r="AK692">
            <v>11660049</v>
          </cell>
          <cell r="AL692">
            <v>44390</v>
          </cell>
          <cell r="AM692" t="str">
            <v>FEMME</v>
          </cell>
          <cell r="AN692" t="str">
            <v>Célibataire</v>
          </cell>
          <cell r="AQ692">
            <v>3</v>
          </cell>
          <cell r="AR692">
            <v>1</v>
          </cell>
          <cell r="AS692">
            <v>44873.25</v>
          </cell>
          <cell r="AT692" t="str">
            <v>Horaire</v>
          </cell>
          <cell r="AU692">
            <v>2.3410000000000002</v>
          </cell>
          <cell r="AV692" t="str">
            <v>17</v>
          </cell>
          <cell r="AW692" t="str">
            <v>20600</v>
          </cell>
          <cell r="AX692" t="str">
            <v>00002943942</v>
          </cell>
          <cell r="AY692" t="str">
            <v>08</v>
          </cell>
          <cell r="AZ692" t="str">
            <v>LA POSTE</v>
          </cell>
          <cell r="BA692" t="str">
            <v>17206000000294394208</v>
          </cell>
          <cell r="BB692">
            <v>20</v>
          </cell>
          <cell r="BC692" t="str">
            <v>9 RUE SAAD IBN ABI WAKKAS</v>
          </cell>
          <cell r="BD692" t="str">
            <v>SIDI HASSINE</v>
          </cell>
          <cell r="BG692">
            <v>53494763</v>
          </cell>
          <cell r="BH692">
            <v>53494763</v>
          </cell>
          <cell r="BJ692" t="str">
            <v>SIDI HASSINE</v>
          </cell>
          <cell r="BK692" t="str">
            <v>B-139</v>
          </cell>
          <cell r="BL692" t="str">
            <v>1.3</v>
          </cell>
          <cell r="BN692" t="str">
            <v>17206000000294394208</v>
          </cell>
          <cell r="BO692" t="str">
            <v>KHDHIRI OUMAYMA</v>
          </cell>
          <cell r="BP692">
            <v>692</v>
          </cell>
          <cell r="BR692" t="e">
            <v>#N/A</v>
          </cell>
          <cell r="BU692" t="str">
            <v>Non-Actif</v>
          </cell>
        </row>
        <row r="693">
          <cell r="B693">
            <v>693</v>
          </cell>
          <cell r="C693" t="str">
            <v>Madame</v>
          </cell>
          <cell r="D693" t="str">
            <v>ZAAGARI SARRA</v>
          </cell>
          <cell r="E693" t="str">
            <v>SAGE Tunisia</v>
          </cell>
          <cell r="F693" t="str">
            <v>PRODUCTION</v>
          </cell>
          <cell r="G693" t="str">
            <v>Couturière</v>
          </cell>
          <cell r="H693">
            <v>520</v>
          </cell>
          <cell r="I693" t="str">
            <v>Issam Ouni</v>
          </cell>
          <cell r="J693" t="str">
            <v>B</v>
          </cell>
          <cell r="K693" t="str">
            <v>DIRECTS</v>
          </cell>
          <cell r="L693" t="str">
            <v>Variable cost at standard</v>
          </cell>
          <cell r="M693" t="str">
            <v>OUVRIERE SPECIALISE</v>
          </cell>
          <cell r="N693">
            <v>44508</v>
          </cell>
          <cell r="O693" t="str">
            <v/>
          </cell>
          <cell r="P693">
            <v>-645</v>
          </cell>
          <cell r="Q693">
            <v>45015</v>
          </cell>
          <cell r="R693" t="str">
            <v xml:space="preserve">abandon de poste </v>
          </cell>
          <cell r="T693" t="str">
            <v>CDD</v>
          </cell>
          <cell r="U693" t="str">
            <v>Contractuel</v>
          </cell>
          <cell r="V693">
            <v>44986</v>
          </cell>
          <cell r="W693">
            <v>45077</v>
          </cell>
          <cell r="Z693">
            <v>44508</v>
          </cell>
          <cell r="AA693">
            <v>11</v>
          </cell>
          <cell r="AB693">
            <v>2021</v>
          </cell>
          <cell r="AC693">
            <v>2025</v>
          </cell>
          <cell r="AD693">
            <v>3.3277777777777779</v>
          </cell>
          <cell r="AE693" t="str">
            <v>&lt; 4</v>
          </cell>
          <cell r="AF693">
            <v>32864</v>
          </cell>
          <cell r="AG693">
            <v>35.227397260273975</v>
          </cell>
          <cell r="AH693" t="str">
            <v>&gt;35&lt; 45</v>
          </cell>
          <cell r="AI693">
            <v>12668555</v>
          </cell>
          <cell r="AJ693" t="str">
            <v>09</v>
          </cell>
          <cell r="AK693" t="str">
            <v>09160895</v>
          </cell>
          <cell r="AL693">
            <v>42975</v>
          </cell>
          <cell r="AM693" t="str">
            <v>FEMME</v>
          </cell>
          <cell r="AN693" t="str">
            <v>Marié(e)</v>
          </cell>
          <cell r="AQ693">
            <v>3</v>
          </cell>
          <cell r="AR693">
            <v>1</v>
          </cell>
          <cell r="AS693">
            <v>44873.25</v>
          </cell>
          <cell r="AT693" t="str">
            <v>Horaire</v>
          </cell>
          <cell r="AU693">
            <v>3.3069999999999999</v>
          </cell>
          <cell r="AV693" t="str">
            <v>17</v>
          </cell>
          <cell r="AW693" t="str">
            <v>00100</v>
          </cell>
          <cell r="AX693" t="str">
            <v>00001474958</v>
          </cell>
          <cell r="AY693" t="str">
            <v>66</v>
          </cell>
          <cell r="AZ693" t="str">
            <v>LA POSTE</v>
          </cell>
          <cell r="BA693" t="str">
            <v>17001000000147495866</v>
          </cell>
          <cell r="BB693">
            <v>20</v>
          </cell>
          <cell r="BC693" t="str">
            <v>RUE 5551 CITE KHALED IBN EL WALID</v>
          </cell>
          <cell r="BD693" t="str">
            <v>MANOUBA</v>
          </cell>
          <cell r="BG693">
            <v>54037094</v>
          </cell>
          <cell r="BH693">
            <v>21283251</v>
          </cell>
          <cell r="BJ693" t="str">
            <v>TERMUNIS 56</v>
          </cell>
          <cell r="BK693" t="str">
            <v>B-520</v>
          </cell>
          <cell r="BN693" t="str">
            <v>17001000000147495866</v>
          </cell>
          <cell r="BO693" t="str">
            <v>ZAAGARI SARRA</v>
          </cell>
          <cell r="BP693">
            <v>693</v>
          </cell>
          <cell r="BR693" t="e">
            <v>#N/A</v>
          </cell>
          <cell r="BS693" t="str">
            <v>reintegré le 22-02</v>
          </cell>
          <cell r="BU693" t="str">
            <v>Non-Actif</v>
          </cell>
        </row>
        <row r="694">
          <cell r="B694">
            <v>694</v>
          </cell>
          <cell r="C694" t="str">
            <v>Monsieur</v>
          </cell>
          <cell r="D694" t="str">
            <v>HANAFI HOUSSEMEDDINE</v>
          </cell>
          <cell r="E694" t="str">
            <v>SAGE Tunisia</v>
          </cell>
          <cell r="F694" t="str">
            <v>PRODUCTION</v>
          </cell>
          <cell r="G694" t="str">
            <v>Couturière</v>
          </cell>
          <cell r="H694">
            <v>520</v>
          </cell>
          <cell r="I694" t="str">
            <v>Mabrourk Ben Moussa</v>
          </cell>
          <cell r="J694" t="str">
            <v>A</v>
          </cell>
          <cell r="K694" t="str">
            <v>DIRECTS</v>
          </cell>
          <cell r="L694" t="str">
            <v>Variable cost at standard</v>
          </cell>
          <cell r="M694" t="str">
            <v>OUVRIER SPECIALISE</v>
          </cell>
          <cell r="N694">
            <v>44508</v>
          </cell>
          <cell r="O694" t="str">
            <v/>
          </cell>
          <cell r="P694">
            <v>-6</v>
          </cell>
          <cell r="T694" t="str">
            <v>CDD</v>
          </cell>
          <cell r="U694" t="str">
            <v>Contractuel</v>
          </cell>
          <cell r="V694">
            <v>45689</v>
          </cell>
          <cell r="W694">
            <v>45716</v>
          </cell>
          <cell r="Z694">
            <v>44508</v>
          </cell>
          <cell r="AA694">
            <v>11</v>
          </cell>
          <cell r="AB694">
            <v>2021</v>
          </cell>
          <cell r="AC694">
            <v>2025</v>
          </cell>
          <cell r="AD694">
            <v>3.3277777777777779</v>
          </cell>
          <cell r="AE694" t="str">
            <v>&lt; 4</v>
          </cell>
          <cell r="AF694">
            <v>35303</v>
          </cell>
          <cell r="AG694">
            <v>28.545205479452054</v>
          </cell>
          <cell r="AH694" t="str">
            <v>&gt;25&lt; 35</v>
          </cell>
          <cell r="AI694">
            <v>17134571</v>
          </cell>
          <cell r="AJ694" t="str">
            <v>07</v>
          </cell>
          <cell r="AK694" t="str">
            <v>07480378</v>
          </cell>
          <cell r="AL694">
            <v>41906</v>
          </cell>
          <cell r="AM694" t="str">
            <v>HOMME</v>
          </cell>
          <cell r="AN694" t="str">
            <v>Célibataire</v>
          </cell>
          <cell r="AQ694">
            <v>3</v>
          </cell>
          <cell r="AR694">
            <v>3</v>
          </cell>
          <cell r="AS694">
            <v>45603.75</v>
          </cell>
          <cell r="AT694" t="str">
            <v>Horaire</v>
          </cell>
          <cell r="AU694">
            <v>3.3069999999999999</v>
          </cell>
          <cell r="AV694" t="str">
            <v>04</v>
          </cell>
          <cell r="AW694" t="str">
            <v>11109</v>
          </cell>
          <cell r="AX694" t="str">
            <v>30053227591</v>
          </cell>
          <cell r="AY694" t="str">
            <v>72</v>
          </cell>
          <cell r="AZ694" t="str">
            <v>ATTIJARI BANK</v>
          </cell>
          <cell r="BA694" t="str">
            <v>04111093005322759172</v>
          </cell>
          <cell r="BB694">
            <v>20</v>
          </cell>
          <cell r="BC694" t="str">
            <v>EL MBARKA SIDI THABET</v>
          </cell>
          <cell r="BD694" t="str">
            <v>ARIANA</v>
          </cell>
          <cell r="BG694">
            <v>53650765</v>
          </cell>
          <cell r="BH694">
            <v>94650118</v>
          </cell>
          <cell r="BJ694" t="str">
            <v>SIDI THABET</v>
          </cell>
          <cell r="BK694" t="str">
            <v>A-520</v>
          </cell>
          <cell r="BL694" t="str">
            <v>1.3</v>
          </cell>
          <cell r="BN694" t="str">
            <v>04111093005322759172</v>
          </cell>
          <cell r="BO694" t="str">
            <v>HANAFI HOUSSEMEDDINE</v>
          </cell>
          <cell r="BP694">
            <v>694</v>
          </cell>
          <cell r="BR694">
            <v>694</v>
          </cell>
          <cell r="BU694" t="str">
            <v>si</v>
          </cell>
          <cell r="BV694" t="str">
            <v>520 A CA</v>
          </cell>
        </row>
        <row r="695">
          <cell r="B695">
            <v>695</v>
          </cell>
          <cell r="C695" t="str">
            <v>Monsieur</v>
          </cell>
          <cell r="D695" t="str">
            <v>HAMROUNI GHAILEN</v>
          </cell>
          <cell r="E695" t="str">
            <v>SAGE Tunisia</v>
          </cell>
          <cell r="F695" t="str">
            <v>PRODUCTION</v>
          </cell>
          <cell r="G695" t="str">
            <v>Couturière</v>
          </cell>
          <cell r="H695">
            <v>520</v>
          </cell>
          <cell r="I695" t="str">
            <v>Mabrourk Ben Moussa</v>
          </cell>
          <cell r="J695" t="str">
            <v>A</v>
          </cell>
          <cell r="K695" t="str">
            <v>DIRECTS</v>
          </cell>
          <cell r="L695" t="str">
            <v>Variable cost at standard</v>
          </cell>
          <cell r="M695" t="str">
            <v>OUVRIER SPECIALISE</v>
          </cell>
          <cell r="N695">
            <v>44517</v>
          </cell>
          <cell r="P695">
            <v>-737</v>
          </cell>
          <cell r="Q695">
            <v>44938</v>
          </cell>
          <cell r="R695" t="str">
            <v>probléme salaire</v>
          </cell>
          <cell r="T695" t="str">
            <v>CDD</v>
          </cell>
          <cell r="U695" t="str">
            <v>Contractuel</v>
          </cell>
          <cell r="V695">
            <v>44927</v>
          </cell>
          <cell r="W695">
            <v>44985</v>
          </cell>
          <cell r="Z695">
            <v>44517</v>
          </cell>
          <cell r="AA695">
            <v>11</v>
          </cell>
          <cell r="AB695">
            <v>2021</v>
          </cell>
          <cell r="AC695">
            <v>2025</v>
          </cell>
          <cell r="AD695">
            <v>3.3027777777777776</v>
          </cell>
          <cell r="AE695" t="str">
            <v>&lt; 4</v>
          </cell>
          <cell r="AF695">
            <v>34008</v>
          </cell>
          <cell r="AG695">
            <v>32.093150684931508</v>
          </cell>
          <cell r="AH695" t="str">
            <v>&gt;25&lt; 35</v>
          </cell>
          <cell r="AI695">
            <v>17134224</v>
          </cell>
          <cell r="AJ695" t="str">
            <v>08</v>
          </cell>
          <cell r="AK695" t="str">
            <v>07452189</v>
          </cell>
          <cell r="AL695">
            <v>40875</v>
          </cell>
          <cell r="AM695" t="str">
            <v>HOMME</v>
          </cell>
          <cell r="AN695" t="str">
            <v>Célibataire</v>
          </cell>
          <cell r="AQ695">
            <v>3</v>
          </cell>
          <cell r="AR695">
            <v>1</v>
          </cell>
          <cell r="AS695">
            <v>44882.25</v>
          </cell>
          <cell r="AT695" t="str">
            <v>Horaire</v>
          </cell>
          <cell r="AU695">
            <v>3.3069999999999999</v>
          </cell>
          <cell r="AV695" t="str">
            <v>04</v>
          </cell>
          <cell r="AW695" t="str">
            <v>11109</v>
          </cell>
          <cell r="AX695" t="str">
            <v>30053602918</v>
          </cell>
          <cell r="AY695" t="str">
            <v>67</v>
          </cell>
          <cell r="AZ695" t="str">
            <v>ATTIJARI BANK</v>
          </cell>
          <cell r="BA695" t="str">
            <v>04111093005360291867</v>
          </cell>
          <cell r="BB695">
            <v>20</v>
          </cell>
          <cell r="BC695" t="str">
            <v>MBARKA SIDI THABET</v>
          </cell>
          <cell r="BD695" t="str">
            <v>ARIANA</v>
          </cell>
          <cell r="BG695">
            <v>25712195</v>
          </cell>
          <cell r="BJ695" t="str">
            <v>SIDI THABET</v>
          </cell>
          <cell r="BK695" t="str">
            <v>A-520</v>
          </cell>
          <cell r="BN695" t="str">
            <v>04111093005360291867</v>
          </cell>
          <cell r="BO695" t="str">
            <v>HAMROUNI GHAILEN</v>
          </cell>
          <cell r="BP695">
            <v>695</v>
          </cell>
          <cell r="BR695" t="e">
            <v>#REF!</v>
          </cell>
          <cell r="BU695" t="str">
            <v>Non-Actif</v>
          </cell>
        </row>
        <row r="696">
          <cell r="B696">
            <v>696</v>
          </cell>
          <cell r="C696" t="str">
            <v>Mlle</v>
          </cell>
          <cell r="D696" t="str">
            <v>KHARROUBI AMAL</v>
          </cell>
          <cell r="E696" t="str">
            <v>SAGE Tunisia</v>
          </cell>
          <cell r="F696" t="str">
            <v>QUALITE</v>
          </cell>
          <cell r="G696" t="str">
            <v>Contrôle Qualité</v>
          </cell>
          <cell r="H696">
            <v>520</v>
          </cell>
          <cell r="J696" t="str">
            <v>B</v>
          </cell>
          <cell r="K696" t="str">
            <v>INDIRECTS</v>
          </cell>
          <cell r="L696" t="str">
            <v>Variable cost at standard</v>
          </cell>
          <cell r="M696" t="str">
            <v>Contrôleur Qualité</v>
          </cell>
          <cell r="N696">
            <v>44509</v>
          </cell>
          <cell r="P696" t="str">
            <v/>
          </cell>
          <cell r="Q696">
            <v>44522</v>
          </cell>
          <cell r="R696" t="str">
            <v>AUTRE JOB</v>
          </cell>
          <cell r="T696" t="str">
            <v>CIVP</v>
          </cell>
          <cell r="U696" t="str">
            <v>Contractuel</v>
          </cell>
          <cell r="X696">
            <v>44508</v>
          </cell>
          <cell r="Y696">
            <v>44872</v>
          </cell>
          <cell r="AA696">
            <v>11</v>
          </cell>
          <cell r="AB696">
            <v>2021</v>
          </cell>
          <cell r="AC696">
            <v>2025</v>
          </cell>
          <cell r="AD696">
            <v>3.3250000000000002</v>
          </cell>
          <cell r="AE696" t="str">
            <v>&lt; 4</v>
          </cell>
          <cell r="AF696">
            <v>36100</v>
          </cell>
          <cell r="AG696">
            <v>26.361643835616437</v>
          </cell>
          <cell r="AH696" t="str">
            <v>&gt;25&lt; 35</v>
          </cell>
          <cell r="AK696">
            <v>13018480</v>
          </cell>
          <cell r="AL696">
            <v>43516</v>
          </cell>
          <cell r="AM696" t="str">
            <v>FEMME</v>
          </cell>
          <cell r="AN696" t="str">
            <v>Célibataire</v>
          </cell>
          <cell r="AQ696">
            <v>3</v>
          </cell>
          <cell r="AR696">
            <v>1</v>
          </cell>
          <cell r="AS696">
            <v>44874.25</v>
          </cell>
          <cell r="AT696" t="str">
            <v>Horaire</v>
          </cell>
          <cell r="AU696">
            <v>1.923</v>
          </cell>
          <cell r="AV696" t="str">
            <v>25</v>
          </cell>
          <cell r="AW696" t="str">
            <v>02400</v>
          </cell>
          <cell r="AX696" t="str">
            <v>00000875191</v>
          </cell>
          <cell r="AY696" t="str">
            <v>16</v>
          </cell>
          <cell r="AZ696" t="str">
            <v>ZITOUNA BANK</v>
          </cell>
          <cell r="BA696" t="str">
            <v>25024000000087519116</v>
          </cell>
          <cell r="BB696">
            <v>20</v>
          </cell>
          <cell r="BC696" t="str">
            <v>10 RUE 4776 CITE EZZOUHOUR</v>
          </cell>
          <cell r="BD696" t="str">
            <v>TUNIS</v>
          </cell>
          <cell r="BG696">
            <v>28379471</v>
          </cell>
          <cell r="BH696">
            <v>28798274</v>
          </cell>
          <cell r="BJ696" t="str">
            <v>EZZOUHOUR</v>
          </cell>
          <cell r="BK696" t="str">
            <v>B-520</v>
          </cell>
          <cell r="BN696" t="str">
            <v>25024000000087519116</v>
          </cell>
          <cell r="BO696" t="str">
            <v>KHARROUBI AMAL</v>
          </cell>
          <cell r="BP696">
            <v>696</v>
          </cell>
          <cell r="BU696" t="str">
            <v>Non-Actif</v>
          </cell>
        </row>
        <row r="697">
          <cell r="B697">
            <v>697</v>
          </cell>
          <cell r="C697" t="str">
            <v>Mlle</v>
          </cell>
          <cell r="D697" t="str">
            <v>DRIDI SAMAR</v>
          </cell>
          <cell r="E697" t="str">
            <v>SAGE Tunisia</v>
          </cell>
          <cell r="F697" t="str">
            <v>QUALITE</v>
          </cell>
          <cell r="G697" t="str">
            <v>Contrôle Qualité</v>
          </cell>
          <cell r="H697">
            <v>520</v>
          </cell>
          <cell r="J697" t="str">
            <v>A</v>
          </cell>
          <cell r="K697" t="str">
            <v>INDIRECTS</v>
          </cell>
          <cell r="L697" t="str">
            <v>Variable cost at standard</v>
          </cell>
          <cell r="M697" t="str">
            <v>Contrôleur Qualité</v>
          </cell>
          <cell r="N697">
            <v>44509</v>
          </cell>
          <cell r="P697" t="str">
            <v/>
          </cell>
          <cell r="Q697">
            <v>44543</v>
          </cell>
          <cell r="R697" t="str">
            <v xml:space="preserve">abandon de poste </v>
          </cell>
          <cell r="T697" t="str">
            <v>CIVP</v>
          </cell>
          <cell r="U697" t="str">
            <v>Contractuel</v>
          </cell>
          <cell r="X697">
            <v>44501</v>
          </cell>
          <cell r="Y697">
            <v>44812</v>
          </cell>
          <cell r="AA697">
            <v>11</v>
          </cell>
          <cell r="AB697">
            <v>2021</v>
          </cell>
          <cell r="AC697">
            <v>2025</v>
          </cell>
          <cell r="AD697">
            <v>3.3250000000000002</v>
          </cell>
          <cell r="AE697" t="str">
            <v>&lt; 4</v>
          </cell>
          <cell r="AF697">
            <v>36820</v>
          </cell>
          <cell r="AG697">
            <v>24.389041095890413</v>
          </cell>
          <cell r="AH697" t="str">
            <v>&lt; 25</v>
          </cell>
          <cell r="AK697">
            <v>14357377</v>
          </cell>
          <cell r="AL697">
            <v>42853</v>
          </cell>
          <cell r="AM697" t="str">
            <v>FEMME</v>
          </cell>
          <cell r="AN697" t="str">
            <v>Célibataire</v>
          </cell>
          <cell r="AQ697">
            <v>3</v>
          </cell>
          <cell r="AR697">
            <v>1</v>
          </cell>
          <cell r="AS697">
            <v>44874.25</v>
          </cell>
          <cell r="AT697" t="str">
            <v>Horaire</v>
          </cell>
          <cell r="AU697">
            <v>2.1629999999999998</v>
          </cell>
          <cell r="AV697" t="str">
            <v>17</v>
          </cell>
          <cell r="AW697" t="str">
            <v>00100</v>
          </cell>
          <cell r="AX697" t="str">
            <v>00002740482</v>
          </cell>
          <cell r="AY697" t="str">
            <v>74</v>
          </cell>
          <cell r="AZ697" t="str">
            <v>LA POSTE</v>
          </cell>
          <cell r="BA697" t="str">
            <v>17001000000274048274</v>
          </cell>
          <cell r="BB697">
            <v>20</v>
          </cell>
          <cell r="BC697" t="str">
            <v>BOURAGBA MORNAGUIA</v>
          </cell>
          <cell r="BD697" t="str">
            <v>MANOUBA</v>
          </cell>
          <cell r="BG697">
            <v>54650670</v>
          </cell>
          <cell r="BH697">
            <v>40311327</v>
          </cell>
          <cell r="BJ697" t="str">
            <v>BOURAGBA</v>
          </cell>
          <cell r="BK697" t="str">
            <v>A-520</v>
          </cell>
          <cell r="BN697" t="str">
            <v>17001000000274048274</v>
          </cell>
          <cell r="BO697" t="str">
            <v>DRIDI SAMAR</v>
          </cell>
          <cell r="BP697">
            <v>697</v>
          </cell>
          <cell r="BU697" t="str">
            <v>Non-Actif</v>
          </cell>
        </row>
        <row r="698">
          <cell r="B698">
            <v>698</v>
          </cell>
          <cell r="C698" t="str">
            <v>Madame</v>
          </cell>
          <cell r="D698" t="str">
            <v>HAMDI IMEN</v>
          </cell>
          <cell r="E698" t="str">
            <v>SAGE Tunisia</v>
          </cell>
          <cell r="F698" t="str">
            <v>PRODUCTION</v>
          </cell>
          <cell r="G698" t="str">
            <v>Couturière</v>
          </cell>
          <cell r="H698" t="str">
            <v>P7 AR</v>
          </cell>
          <cell r="I698" t="str">
            <v>FOUED HOMRANI</v>
          </cell>
          <cell r="J698" t="str">
            <v>A</v>
          </cell>
          <cell r="K698" t="str">
            <v>DIRECTS</v>
          </cell>
          <cell r="L698" t="str">
            <v>Variable cost at standard</v>
          </cell>
          <cell r="M698" t="str">
            <v>OUVRIERE SPECIALISE</v>
          </cell>
          <cell r="N698">
            <v>44510</v>
          </cell>
          <cell r="O698" t="str">
            <v/>
          </cell>
          <cell r="P698">
            <v>-6</v>
          </cell>
          <cell r="T698" t="str">
            <v>CDD</v>
          </cell>
          <cell r="U698" t="str">
            <v>Contractuel</v>
          </cell>
          <cell r="V698">
            <v>45689</v>
          </cell>
          <cell r="W698">
            <v>45716</v>
          </cell>
          <cell r="Z698">
            <v>44510</v>
          </cell>
          <cell r="AA698">
            <v>11</v>
          </cell>
          <cell r="AB698">
            <v>2021</v>
          </cell>
          <cell r="AC698">
            <v>2025</v>
          </cell>
          <cell r="AD698">
            <v>3.3222222222222224</v>
          </cell>
          <cell r="AE698" t="str">
            <v>&lt; 4</v>
          </cell>
          <cell r="AF698">
            <v>29527</v>
          </cell>
          <cell r="AG698">
            <v>44.369863013698627</v>
          </cell>
          <cell r="AH698" t="str">
            <v>&gt;35&lt; 45</v>
          </cell>
          <cell r="AI698">
            <v>12781318</v>
          </cell>
          <cell r="AJ698" t="str">
            <v>08</v>
          </cell>
          <cell r="AK698" t="str">
            <v>04722537</v>
          </cell>
          <cell r="AL698">
            <v>37370</v>
          </cell>
          <cell r="AM698" t="str">
            <v>FEMME</v>
          </cell>
          <cell r="AN698" t="str">
            <v>Marié(e)</v>
          </cell>
          <cell r="AO698">
            <v>2</v>
          </cell>
          <cell r="AQ698">
            <v>3</v>
          </cell>
          <cell r="AR698">
            <v>3</v>
          </cell>
          <cell r="AS698">
            <v>45605.75</v>
          </cell>
          <cell r="AT698" t="str">
            <v>Horaire</v>
          </cell>
          <cell r="AU698">
            <v>3.3069999999999999</v>
          </cell>
          <cell r="AV698" t="str">
            <v>17</v>
          </cell>
          <cell r="AW698" t="str">
            <v>00100</v>
          </cell>
          <cell r="AX698" t="str">
            <v>00003084798</v>
          </cell>
          <cell r="AY698" t="str">
            <v>79</v>
          </cell>
          <cell r="AZ698" t="str">
            <v>LA POSTE</v>
          </cell>
          <cell r="BA698" t="str">
            <v>17001000000308479879</v>
          </cell>
          <cell r="BB698">
            <v>20</v>
          </cell>
          <cell r="BC698" t="str">
            <v>10 RUE 4457 CITE SOLTANI ZAHROUNI</v>
          </cell>
          <cell r="BD698" t="str">
            <v>TUNIS</v>
          </cell>
          <cell r="BG698">
            <v>29655478</v>
          </cell>
          <cell r="BH698">
            <v>53667625</v>
          </cell>
          <cell r="BJ698" t="str">
            <v>ZAHROUNI</v>
          </cell>
          <cell r="BK698" t="str">
            <v>A-P7 AR</v>
          </cell>
          <cell r="BL698" t="str">
            <v>2.1</v>
          </cell>
          <cell r="BN698" t="str">
            <v>17001000000308479879</v>
          </cell>
          <cell r="BO698" t="str">
            <v>HAMDI IMEN</v>
          </cell>
          <cell r="BP698">
            <v>698</v>
          </cell>
          <cell r="BR698">
            <v>698</v>
          </cell>
          <cell r="BT698">
            <v>298</v>
          </cell>
          <cell r="BU698" t="str">
            <v>si</v>
          </cell>
          <cell r="BV698" t="str">
            <v>P6 AR A SP</v>
          </cell>
        </row>
        <row r="699">
          <cell r="B699">
            <v>699</v>
          </cell>
          <cell r="C699" t="str">
            <v>Monsieur</v>
          </cell>
          <cell r="D699" t="str">
            <v>HAMMAMI MOHAMED AZIZ</v>
          </cell>
          <cell r="E699" t="str">
            <v>SAGE Tunisia</v>
          </cell>
          <cell r="F699" t="str">
            <v>COUPE</v>
          </cell>
          <cell r="G699" t="str">
            <v>Coupeur</v>
          </cell>
          <cell r="K699" t="str">
            <v>DIRECTS</v>
          </cell>
          <cell r="L699" t="str">
            <v>Variable cost at standard</v>
          </cell>
          <cell r="M699" t="str">
            <v>OUVRIER SPECIALISE</v>
          </cell>
          <cell r="N699">
            <v>44518</v>
          </cell>
          <cell r="P699" t="str">
            <v/>
          </cell>
          <cell r="Q699">
            <v>44607</v>
          </cell>
          <cell r="R699" t="str">
            <v>fin de contrat</v>
          </cell>
          <cell r="T699" t="str">
            <v>CIVP</v>
          </cell>
          <cell r="U699" t="str">
            <v>Contractuel</v>
          </cell>
          <cell r="X699">
            <v>44518</v>
          </cell>
          <cell r="Y699">
            <v>44882</v>
          </cell>
          <cell r="AA699">
            <v>11</v>
          </cell>
          <cell r="AB699">
            <v>2021</v>
          </cell>
          <cell r="AC699">
            <v>2025</v>
          </cell>
          <cell r="AD699">
            <v>3.3</v>
          </cell>
          <cell r="AE699" t="str">
            <v>&lt; 4</v>
          </cell>
          <cell r="AF699">
            <v>36348</v>
          </cell>
          <cell r="AG699">
            <v>25.682191780821917</v>
          </cell>
          <cell r="AH699" t="str">
            <v>&gt;25&lt; 35</v>
          </cell>
          <cell r="AK699">
            <v>14360466</v>
          </cell>
          <cell r="AL699">
            <v>43148</v>
          </cell>
          <cell r="AM699" t="str">
            <v>HOMME</v>
          </cell>
          <cell r="AN699" t="str">
            <v>Célibataire</v>
          </cell>
          <cell r="AQ699">
            <v>3</v>
          </cell>
          <cell r="AR699">
            <v>1</v>
          </cell>
          <cell r="AS699">
            <v>44883.25</v>
          </cell>
          <cell r="AT699" t="str">
            <v>Horaire</v>
          </cell>
          <cell r="AU699">
            <v>2.1629999999999998</v>
          </cell>
          <cell r="AV699" t="str">
            <v>17</v>
          </cell>
          <cell r="AW699" t="str">
            <v>00100</v>
          </cell>
          <cell r="AX699" t="str">
            <v>00003083307</v>
          </cell>
          <cell r="AY699" t="str">
            <v>90</v>
          </cell>
          <cell r="AZ699" t="str">
            <v>LA POSTE</v>
          </cell>
          <cell r="BA699" t="str">
            <v>17001000000308330790</v>
          </cell>
          <cell r="BB699">
            <v>20</v>
          </cell>
          <cell r="BC699" t="str">
            <v>1 RUE SALEM BOUHAJEB SANHEJA</v>
          </cell>
          <cell r="BD699" t="str">
            <v>OUED ELLIL</v>
          </cell>
          <cell r="BG699">
            <v>23229930</v>
          </cell>
          <cell r="BH699">
            <v>26360250</v>
          </cell>
          <cell r="BJ699" t="str">
            <v>SANHEJA</v>
          </cell>
          <cell r="BK699" t="str">
            <v>-</v>
          </cell>
          <cell r="BN699" t="str">
            <v>17001000000308330790</v>
          </cell>
          <cell r="BO699" t="str">
            <v>HAMMAMI MOHAMED AZIZ</v>
          </cell>
          <cell r="BP699">
            <v>699</v>
          </cell>
          <cell r="BU699" t="str">
            <v>Non-Actif</v>
          </cell>
        </row>
        <row r="700">
          <cell r="B700">
            <v>700</v>
          </cell>
          <cell r="C700" t="str">
            <v>Monsieur</v>
          </cell>
          <cell r="D700" t="str">
            <v>DOGHMAN AYOUB</v>
          </cell>
          <cell r="E700" t="str">
            <v>SAGE Tunisia</v>
          </cell>
          <cell r="F700" t="str">
            <v>PRODUCTION</v>
          </cell>
          <cell r="G700" t="str">
            <v>Couturière</v>
          </cell>
          <cell r="H700">
            <v>520</v>
          </cell>
          <cell r="J700" t="str">
            <v>B</v>
          </cell>
          <cell r="K700" t="str">
            <v>DIRECTS</v>
          </cell>
          <cell r="L700" t="str">
            <v>Variable cost at standard</v>
          </cell>
          <cell r="M700" t="str">
            <v>OUVRIER SPECIALISE</v>
          </cell>
          <cell r="N700">
            <v>44511</v>
          </cell>
          <cell r="O700" t="str">
            <v/>
          </cell>
          <cell r="P700">
            <v>-1161</v>
          </cell>
          <cell r="Q700">
            <v>44518</v>
          </cell>
          <cell r="R700" t="str">
            <v xml:space="preserve">abandon de poste </v>
          </cell>
          <cell r="T700" t="str">
            <v>CDD</v>
          </cell>
          <cell r="U700" t="str">
            <v>Contractuel</v>
          </cell>
          <cell r="V700">
            <v>44511</v>
          </cell>
          <cell r="W700">
            <v>44561</v>
          </cell>
          <cell r="Z700">
            <v>44511</v>
          </cell>
          <cell r="AA700">
            <v>11</v>
          </cell>
          <cell r="AB700">
            <v>2021</v>
          </cell>
          <cell r="AC700">
            <v>2025</v>
          </cell>
          <cell r="AD700">
            <v>3.3194444444444446</v>
          </cell>
          <cell r="AE700" t="str">
            <v>&lt; 4</v>
          </cell>
          <cell r="AF700">
            <v>34857</v>
          </cell>
          <cell r="AG700">
            <v>29.767123287671232</v>
          </cell>
          <cell r="AH700" t="str">
            <v>&gt;25&lt; 35</v>
          </cell>
          <cell r="AK700">
            <v>14759810</v>
          </cell>
          <cell r="AL700">
            <v>41314</v>
          </cell>
          <cell r="AM700" t="str">
            <v>HOMME</v>
          </cell>
          <cell r="AN700" t="str">
            <v>Célibataire</v>
          </cell>
          <cell r="AQ700">
            <v>3</v>
          </cell>
          <cell r="AR700">
            <v>1</v>
          </cell>
          <cell r="AS700">
            <v>44876.25</v>
          </cell>
          <cell r="AT700" t="str">
            <v>Horaire</v>
          </cell>
          <cell r="AU700">
            <v>3.1930000000000001</v>
          </cell>
          <cell r="BA700" t="str">
            <v/>
          </cell>
          <cell r="BB700">
            <v>0</v>
          </cell>
          <cell r="BC700" t="str">
            <v>16 RUE 6911 CITE INTILAKA</v>
          </cell>
          <cell r="BD700" t="str">
            <v>ARIANA</v>
          </cell>
          <cell r="BG700">
            <v>58147169</v>
          </cell>
          <cell r="BH700">
            <v>55249078</v>
          </cell>
          <cell r="BJ700" t="str">
            <v>INTILAKA</v>
          </cell>
          <cell r="BK700" t="str">
            <v>B-520</v>
          </cell>
          <cell r="BN700" t="str">
            <v/>
          </cell>
          <cell r="BO700" t="str">
            <v>DOGHMAN AYOUB</v>
          </cell>
          <cell r="BP700">
            <v>700</v>
          </cell>
          <cell r="BU700" t="str">
            <v>Non-Actif</v>
          </cell>
        </row>
        <row r="701">
          <cell r="B701">
            <v>701</v>
          </cell>
          <cell r="C701" t="str">
            <v>Monsieur</v>
          </cell>
          <cell r="D701" t="str">
            <v>HEDHLI IMED</v>
          </cell>
          <cell r="E701" t="str">
            <v>SAGE Tunisia</v>
          </cell>
          <cell r="F701" t="str">
            <v>PRODUCTION</v>
          </cell>
          <cell r="G701" t="str">
            <v>WIRE</v>
          </cell>
          <cell r="H701">
            <v>520</v>
          </cell>
          <cell r="J701" t="str">
            <v>B</v>
          </cell>
          <cell r="K701" t="str">
            <v>DIRECTS</v>
          </cell>
          <cell r="L701" t="str">
            <v>Variable cost at standard</v>
          </cell>
          <cell r="M701" t="str">
            <v>OUVRIER SPECIALISE</v>
          </cell>
          <cell r="N701">
            <v>44512</v>
          </cell>
          <cell r="O701" t="str">
            <v/>
          </cell>
          <cell r="P701">
            <v>-949</v>
          </cell>
          <cell r="Q701">
            <v>44733</v>
          </cell>
          <cell r="R701" t="str">
            <v>fin de contrat</v>
          </cell>
          <cell r="T701" t="str">
            <v>CDD</v>
          </cell>
          <cell r="U701" t="str">
            <v>Contractuel</v>
          </cell>
          <cell r="V701">
            <v>44713</v>
          </cell>
          <cell r="W701">
            <v>44773</v>
          </cell>
          <cell r="Z701">
            <v>44512</v>
          </cell>
          <cell r="AA701">
            <v>11</v>
          </cell>
          <cell r="AB701">
            <v>2021</v>
          </cell>
          <cell r="AC701">
            <v>2025</v>
          </cell>
          <cell r="AD701">
            <v>3.3166666666666669</v>
          </cell>
          <cell r="AE701" t="str">
            <v>&lt; 4</v>
          </cell>
          <cell r="AF701">
            <v>33178</v>
          </cell>
          <cell r="AG701">
            <v>34.367123287671234</v>
          </cell>
          <cell r="AH701" t="str">
            <v>&gt;25&lt; 35</v>
          </cell>
          <cell r="AI701">
            <v>16669457</v>
          </cell>
          <cell r="AJ701" t="str">
            <v>02</v>
          </cell>
          <cell r="AK701" t="str">
            <v>09174415</v>
          </cell>
          <cell r="AL701">
            <v>42348</v>
          </cell>
          <cell r="AM701" t="str">
            <v>HOMME</v>
          </cell>
          <cell r="AN701" t="str">
            <v>Célibataire</v>
          </cell>
          <cell r="AQ701">
            <v>3</v>
          </cell>
          <cell r="AR701">
            <v>1</v>
          </cell>
          <cell r="AS701">
            <v>44877.25</v>
          </cell>
          <cell r="AT701" t="str">
            <v>Horaire</v>
          </cell>
          <cell r="AU701">
            <v>3.1930000000000001</v>
          </cell>
          <cell r="AV701" t="str">
            <v>17</v>
          </cell>
          <cell r="AW701" t="str">
            <v>00100</v>
          </cell>
          <cell r="AX701" t="str">
            <v>00001992448</v>
          </cell>
          <cell r="AY701" t="str">
            <v>81</v>
          </cell>
          <cell r="AZ701" t="str">
            <v>LA POSTE</v>
          </cell>
          <cell r="BA701" t="str">
            <v>17001000000199244881</v>
          </cell>
          <cell r="BB701">
            <v>20</v>
          </cell>
          <cell r="BC701" t="str">
            <v>RUE OTHMAN IBN AFFAN SANHEJA</v>
          </cell>
          <cell r="BD701" t="str">
            <v>OUED ELLIL</v>
          </cell>
          <cell r="BG701">
            <v>22254304</v>
          </cell>
          <cell r="BH701">
            <v>22281523</v>
          </cell>
          <cell r="BJ701" t="str">
            <v>SANHEJA</v>
          </cell>
          <cell r="BK701" t="str">
            <v>B-520</v>
          </cell>
          <cell r="BN701" t="str">
            <v>17001000000199244881</v>
          </cell>
          <cell r="BO701" t="str">
            <v>HEDHLI IMED</v>
          </cell>
          <cell r="BP701">
            <v>701</v>
          </cell>
          <cell r="BU701" t="str">
            <v>Non-Actif</v>
          </cell>
        </row>
        <row r="702">
          <cell r="B702">
            <v>702</v>
          </cell>
          <cell r="C702" t="str">
            <v>Mlle</v>
          </cell>
          <cell r="D702" t="str">
            <v>RIAHI HADIL</v>
          </cell>
          <cell r="E702" t="str">
            <v>SAGE Tunisia</v>
          </cell>
          <cell r="F702" t="str">
            <v>PRODUCTION</v>
          </cell>
          <cell r="G702" t="str">
            <v>Contrôle Qualité</v>
          </cell>
          <cell r="H702" t="str">
            <v>Panda</v>
          </cell>
          <cell r="I702" t="str">
            <v>HASNA NASRAOUI</v>
          </cell>
          <cell r="J702" t="str">
            <v>A</v>
          </cell>
          <cell r="K702" t="str">
            <v>INDIRECTS</v>
          </cell>
          <cell r="L702" t="str">
            <v>Variable cost at standard</v>
          </cell>
          <cell r="M702" t="str">
            <v>Contrôleur Qualité</v>
          </cell>
          <cell r="N702">
            <v>44511</v>
          </cell>
          <cell r="P702">
            <v>-187</v>
          </cell>
          <cell r="Q702">
            <v>45505</v>
          </cell>
          <cell r="R702" t="str">
            <v>discipline</v>
          </cell>
          <cell r="T702" t="str">
            <v>CDD</v>
          </cell>
          <cell r="U702" t="str">
            <v>Contractuel</v>
          </cell>
          <cell r="V702">
            <v>45444</v>
          </cell>
          <cell r="W702">
            <v>45535</v>
          </cell>
          <cell r="AA702">
            <v>11</v>
          </cell>
          <cell r="AB702">
            <v>2021</v>
          </cell>
          <cell r="AC702">
            <v>2025</v>
          </cell>
          <cell r="AD702">
            <v>3.3194444444444446</v>
          </cell>
          <cell r="AE702" t="str">
            <v>&lt; 4</v>
          </cell>
          <cell r="AF702">
            <v>36701</v>
          </cell>
          <cell r="AG702">
            <v>24.715068493150685</v>
          </cell>
          <cell r="AH702" t="str">
            <v>&lt; 25</v>
          </cell>
          <cell r="AK702" t="str">
            <v>09527998</v>
          </cell>
          <cell r="AL702">
            <v>43375</v>
          </cell>
          <cell r="AM702" t="str">
            <v>FEMME</v>
          </cell>
          <cell r="AN702" t="str">
            <v>Célibataire</v>
          </cell>
          <cell r="AQ702">
            <v>3</v>
          </cell>
          <cell r="AR702">
            <v>3</v>
          </cell>
          <cell r="AS702">
            <v>45606.75</v>
          </cell>
          <cell r="AT702" t="str">
            <v>Horaire</v>
          </cell>
          <cell r="AU702">
            <v>3.3069999999999999</v>
          </cell>
          <cell r="AV702" t="str">
            <v>17</v>
          </cell>
          <cell r="AW702" t="str">
            <v>00100</v>
          </cell>
          <cell r="AX702" t="str">
            <v>00003080881</v>
          </cell>
          <cell r="AY702" t="str">
            <v>93</v>
          </cell>
          <cell r="AZ702" t="str">
            <v>LA POSTE</v>
          </cell>
          <cell r="BA702" t="str">
            <v>17001000000308088193</v>
          </cell>
          <cell r="BB702">
            <v>20</v>
          </cell>
          <cell r="BC702" t="str">
            <v>4 RUE TAHER BEN ACHOUR CITE EL BASATINE</v>
          </cell>
          <cell r="BD702" t="str">
            <v>MORNAGUIA</v>
          </cell>
          <cell r="BG702">
            <v>50115255</v>
          </cell>
          <cell r="BH702">
            <v>95364059</v>
          </cell>
          <cell r="BJ702" t="str">
            <v>MORNAGUIA</v>
          </cell>
          <cell r="BK702" t="str">
            <v>A-Panda</v>
          </cell>
          <cell r="BL702" t="str">
            <v>1.3</v>
          </cell>
          <cell r="BN702" t="str">
            <v>17001000000308088193</v>
          </cell>
          <cell r="BO702" t="str">
            <v>RIAHI HADIL</v>
          </cell>
          <cell r="BP702">
            <v>702</v>
          </cell>
          <cell r="BR702" t="e">
            <v>#N/A</v>
          </cell>
          <cell r="BU702" t="str">
            <v>Non-Actif</v>
          </cell>
          <cell r="BV702" t="str">
            <v>139 A SP</v>
          </cell>
        </row>
        <row r="703">
          <cell r="B703">
            <v>703</v>
          </cell>
          <cell r="C703" t="str">
            <v>Monsieur</v>
          </cell>
          <cell r="D703" t="str">
            <v>BEJAOUI HAMZA</v>
          </cell>
          <cell r="E703" t="str">
            <v>SAGE Tunisia</v>
          </cell>
          <cell r="F703" t="str">
            <v>PRODUCTION</v>
          </cell>
          <cell r="G703" t="str">
            <v>Couturière</v>
          </cell>
          <cell r="H703">
            <v>560</v>
          </cell>
          <cell r="J703" t="str">
            <v>A</v>
          </cell>
          <cell r="K703" t="str">
            <v>DIRECTS</v>
          </cell>
          <cell r="L703" t="str">
            <v>Variable cost at standard</v>
          </cell>
          <cell r="M703" t="str">
            <v>OUVRIER SPECIALISE</v>
          </cell>
          <cell r="N703">
            <v>44517</v>
          </cell>
          <cell r="P703">
            <v>-980</v>
          </cell>
          <cell r="Q703">
            <v>44727</v>
          </cell>
          <cell r="R703" t="str">
            <v>prb absence</v>
          </cell>
          <cell r="T703" t="str">
            <v>CDD</v>
          </cell>
          <cell r="U703" t="str">
            <v>Contractuel</v>
          </cell>
          <cell r="V703">
            <v>44682</v>
          </cell>
          <cell r="W703">
            <v>44742</v>
          </cell>
          <cell r="Z703">
            <v>44517</v>
          </cell>
          <cell r="AA703">
            <v>11</v>
          </cell>
          <cell r="AB703">
            <v>2021</v>
          </cell>
          <cell r="AC703">
            <v>2025</v>
          </cell>
          <cell r="AD703">
            <v>3.3027777777777776</v>
          </cell>
          <cell r="AE703" t="str">
            <v>&lt; 4</v>
          </cell>
          <cell r="AF703">
            <v>34783</v>
          </cell>
          <cell r="AG703">
            <v>29.969863013698632</v>
          </cell>
          <cell r="AH703" t="str">
            <v>&gt;25&lt; 35</v>
          </cell>
          <cell r="AI703">
            <v>17134558</v>
          </cell>
          <cell r="AJ703" t="str">
            <v>04</v>
          </cell>
          <cell r="AK703" t="str">
            <v>07458018</v>
          </cell>
          <cell r="AL703">
            <v>41648</v>
          </cell>
          <cell r="AM703" t="str">
            <v>HOMME</v>
          </cell>
          <cell r="AN703" t="str">
            <v>Célibataire</v>
          </cell>
          <cell r="AQ703">
            <v>3</v>
          </cell>
          <cell r="AR703">
            <v>1</v>
          </cell>
          <cell r="AS703">
            <v>44882.25</v>
          </cell>
          <cell r="AT703" t="str">
            <v>Horaire</v>
          </cell>
          <cell r="AU703">
            <v>3.1930000000000001</v>
          </cell>
          <cell r="AV703" t="str">
            <v>04</v>
          </cell>
          <cell r="AW703" t="str">
            <v>11109</v>
          </cell>
          <cell r="AX703" t="str">
            <v>30058424565</v>
          </cell>
          <cell r="AY703" t="str">
            <v>57</v>
          </cell>
          <cell r="AZ703" t="str">
            <v>ATTIJARI BANK</v>
          </cell>
          <cell r="BA703" t="str">
            <v>04111093005842456557</v>
          </cell>
          <cell r="BB703">
            <v>20</v>
          </cell>
          <cell r="BC703" t="str">
            <v>CITE EZZOUHOUR SIDI THABET</v>
          </cell>
          <cell r="BD703" t="str">
            <v>ARIANA</v>
          </cell>
          <cell r="BG703">
            <v>26270486</v>
          </cell>
          <cell r="BH703">
            <v>54664474</v>
          </cell>
          <cell r="BJ703" t="str">
            <v>SIDI THABET</v>
          </cell>
          <cell r="BK703" t="str">
            <v>A-560</v>
          </cell>
          <cell r="BN703" t="str">
            <v>04111093005842456557</v>
          </cell>
          <cell r="BO703" t="str">
            <v>BEJAOUI HAMZA</v>
          </cell>
          <cell r="BP703">
            <v>703</v>
          </cell>
          <cell r="BU703" t="str">
            <v>Non-Actif</v>
          </cell>
        </row>
        <row r="704">
          <cell r="B704">
            <v>704</v>
          </cell>
          <cell r="C704" t="str">
            <v>Monsieur</v>
          </cell>
          <cell r="D704" t="str">
            <v>MAGHRAOUI HASSEN</v>
          </cell>
          <cell r="E704" t="str">
            <v>SAGE Tunisia</v>
          </cell>
          <cell r="F704" t="str">
            <v>COUPE</v>
          </cell>
          <cell r="G704" t="str">
            <v>Coupeur</v>
          </cell>
          <cell r="K704" t="str">
            <v>DIRECTS</v>
          </cell>
          <cell r="L704" t="str">
            <v>Variable cost at standard</v>
          </cell>
          <cell r="M704" t="str">
            <v>OUVRIER SPECIALISE</v>
          </cell>
          <cell r="N704">
            <v>44519</v>
          </cell>
          <cell r="P704" t="str">
            <v/>
          </cell>
          <cell r="Q704">
            <v>44527</v>
          </cell>
          <cell r="R704" t="str">
            <v xml:space="preserve">abandon de poste </v>
          </cell>
          <cell r="T704" t="str">
            <v>CIVP</v>
          </cell>
          <cell r="U704" t="str">
            <v>Contractuel</v>
          </cell>
          <cell r="X704">
            <v>44518</v>
          </cell>
          <cell r="Y704">
            <v>44882</v>
          </cell>
          <cell r="AA704">
            <v>11</v>
          </cell>
          <cell r="AB704">
            <v>2021</v>
          </cell>
          <cell r="AC704">
            <v>2025</v>
          </cell>
          <cell r="AD704">
            <v>3.2972222222222221</v>
          </cell>
          <cell r="AE704" t="str">
            <v>&lt; 4</v>
          </cell>
          <cell r="AF704">
            <v>34459</v>
          </cell>
          <cell r="AG704">
            <v>30.857534246575341</v>
          </cell>
          <cell r="AH704" t="str">
            <v>&gt;25&lt; 35</v>
          </cell>
          <cell r="AK704" t="str">
            <v>09190576</v>
          </cell>
          <cell r="AL704">
            <v>41076</v>
          </cell>
          <cell r="AM704" t="str">
            <v>HOMME</v>
          </cell>
          <cell r="AN704" t="str">
            <v>Célibataire</v>
          </cell>
          <cell r="AQ704">
            <v>3</v>
          </cell>
          <cell r="AR704">
            <v>1</v>
          </cell>
          <cell r="AS704">
            <v>44884.25</v>
          </cell>
          <cell r="AT704" t="str">
            <v>Horaire</v>
          </cell>
          <cell r="AU704">
            <v>2.1629999999999998</v>
          </cell>
          <cell r="AV704" t="str">
            <v>17</v>
          </cell>
          <cell r="AW704" t="str">
            <v>00100</v>
          </cell>
          <cell r="AX704" t="str">
            <v>00003083255</v>
          </cell>
          <cell r="AY704" t="str">
            <v>52</v>
          </cell>
          <cell r="AZ704" t="str">
            <v>LA POSTE</v>
          </cell>
          <cell r="BA704" t="str">
            <v>17001000000308325552</v>
          </cell>
          <cell r="BB704">
            <v>20</v>
          </cell>
          <cell r="BC704" t="str">
            <v>RUE DAGHBAJI CITE 20 MARS MORNAGUIA</v>
          </cell>
          <cell r="BD704" t="str">
            <v>MANOUBA</v>
          </cell>
          <cell r="BG704">
            <v>20322300</v>
          </cell>
          <cell r="BH704">
            <v>28850499</v>
          </cell>
          <cell r="BJ704" t="str">
            <v>MORNAGUIA</v>
          </cell>
          <cell r="BK704" t="str">
            <v>-</v>
          </cell>
          <cell r="BN704" t="str">
            <v>17001000000308325552</v>
          </cell>
          <cell r="BO704" t="str">
            <v>MAGHRAOUI HASSEN</v>
          </cell>
          <cell r="BP704">
            <v>704</v>
          </cell>
          <cell r="BU704" t="str">
            <v>Non-Actif</v>
          </cell>
        </row>
        <row r="705">
          <cell r="B705">
            <v>705</v>
          </cell>
          <cell r="C705" t="str">
            <v>Monsieur</v>
          </cell>
          <cell r="D705" t="str">
            <v>AYARI MOHAMED</v>
          </cell>
          <cell r="E705" t="str">
            <v>SAGE Tunisia</v>
          </cell>
          <cell r="F705" t="str">
            <v>PRODUCTION</v>
          </cell>
          <cell r="G705" t="str">
            <v>WIRE</v>
          </cell>
          <cell r="H705">
            <v>520</v>
          </cell>
          <cell r="J705" t="str">
            <v>B</v>
          </cell>
          <cell r="K705" t="str">
            <v>DIRECTS</v>
          </cell>
          <cell r="L705" t="str">
            <v>Variable cost at standard</v>
          </cell>
          <cell r="M705" t="str">
            <v>OUVRIER SPECIALISE</v>
          </cell>
          <cell r="N705">
            <v>44522</v>
          </cell>
          <cell r="P705">
            <v>-1010</v>
          </cell>
          <cell r="Q705">
            <v>44700</v>
          </cell>
          <cell r="R705" t="str">
            <v>PRB Discplinaire</v>
          </cell>
          <cell r="T705" t="str">
            <v>CDD</v>
          </cell>
          <cell r="U705" t="str">
            <v>Contractuel</v>
          </cell>
          <cell r="V705">
            <v>44682</v>
          </cell>
          <cell r="W705">
            <v>44712</v>
          </cell>
          <cell r="Z705">
            <v>44522</v>
          </cell>
          <cell r="AA705">
            <v>11</v>
          </cell>
          <cell r="AB705">
            <v>2021</v>
          </cell>
          <cell r="AC705">
            <v>2025</v>
          </cell>
          <cell r="AD705">
            <v>3.2888888888888888</v>
          </cell>
          <cell r="AE705" t="str">
            <v>&lt; 4</v>
          </cell>
          <cell r="AF705">
            <v>35758</v>
          </cell>
          <cell r="AG705">
            <v>27.298630136986301</v>
          </cell>
          <cell r="AH705" t="str">
            <v>&gt;25&lt; 35</v>
          </cell>
          <cell r="AI705">
            <v>17071072</v>
          </cell>
          <cell r="AJ705" t="str">
            <v>05</v>
          </cell>
          <cell r="AK705">
            <v>11650980</v>
          </cell>
          <cell r="AL705">
            <v>41650</v>
          </cell>
          <cell r="AM705" t="str">
            <v>HOMME</v>
          </cell>
          <cell r="AN705" t="str">
            <v>Célibataire</v>
          </cell>
          <cell r="AQ705">
            <v>3</v>
          </cell>
          <cell r="AR705">
            <v>1</v>
          </cell>
          <cell r="AS705">
            <v>44887.25</v>
          </cell>
          <cell r="AT705" t="str">
            <v>Horaire</v>
          </cell>
          <cell r="AU705">
            <v>3.1930000000000001</v>
          </cell>
          <cell r="AV705" t="str">
            <v>07</v>
          </cell>
          <cell r="AW705" t="str">
            <v>04301</v>
          </cell>
          <cell r="AX705" t="str">
            <v>01105527718</v>
          </cell>
          <cell r="AY705" t="str">
            <v>55</v>
          </cell>
          <cell r="AZ705" t="str">
            <v>AMEN BANK</v>
          </cell>
          <cell r="BA705" t="str">
            <v>07043010110552771855</v>
          </cell>
          <cell r="BB705">
            <v>20</v>
          </cell>
          <cell r="BC705" t="str">
            <v>58 RUE KOBRESS SIDI HASSINE</v>
          </cell>
          <cell r="BD705" t="str">
            <v>TUNIS</v>
          </cell>
          <cell r="BG705">
            <v>55559284</v>
          </cell>
          <cell r="BH705">
            <v>92154081</v>
          </cell>
          <cell r="BJ705" t="str">
            <v>SIDI HASSINE</v>
          </cell>
          <cell r="BK705" t="str">
            <v>B-520</v>
          </cell>
          <cell r="BN705" t="str">
            <v>07043010110552771855</v>
          </cell>
          <cell r="BO705" t="str">
            <v>AYARI MOHAMED</v>
          </cell>
          <cell r="BP705">
            <v>705</v>
          </cell>
          <cell r="BU705" t="str">
            <v>Non-Actif</v>
          </cell>
        </row>
        <row r="706">
          <cell r="B706">
            <v>706</v>
          </cell>
          <cell r="C706" t="str">
            <v>Madame</v>
          </cell>
          <cell r="D706" t="str">
            <v>KRAIDI MERIEM</v>
          </cell>
          <cell r="E706" t="str">
            <v>SAGE Tunisia</v>
          </cell>
          <cell r="F706" t="str">
            <v>PRODUCTION</v>
          </cell>
          <cell r="G706" t="str">
            <v>Couturière</v>
          </cell>
          <cell r="H706" t="str">
            <v>Panda</v>
          </cell>
          <cell r="I706" t="str">
            <v>FAWZI SENDESNI</v>
          </cell>
          <cell r="J706" t="str">
            <v>B</v>
          </cell>
          <cell r="K706" t="str">
            <v>DIRECTS</v>
          </cell>
          <cell r="L706" t="str">
            <v>Variable cost at standard</v>
          </cell>
          <cell r="M706" t="str">
            <v>OUVRIERE SPECIALISE</v>
          </cell>
          <cell r="N706">
            <v>44522</v>
          </cell>
          <cell r="P706">
            <v>-737</v>
          </cell>
          <cell r="Q706">
            <v>44994</v>
          </cell>
          <cell r="R706" t="str">
            <v xml:space="preserve">abandon de poste </v>
          </cell>
          <cell r="T706" t="str">
            <v>CDD</v>
          </cell>
          <cell r="U706" t="str">
            <v>Contractuel</v>
          </cell>
          <cell r="V706">
            <v>44927</v>
          </cell>
          <cell r="W706">
            <v>44985</v>
          </cell>
          <cell r="Z706">
            <v>44522</v>
          </cell>
          <cell r="AA706">
            <v>11</v>
          </cell>
          <cell r="AB706">
            <v>2021</v>
          </cell>
          <cell r="AC706">
            <v>2025</v>
          </cell>
          <cell r="AD706">
            <v>3.2888888888888888</v>
          </cell>
          <cell r="AE706" t="str">
            <v>&lt; 4</v>
          </cell>
          <cell r="AF706">
            <v>27493</v>
          </cell>
          <cell r="AG706">
            <v>49.942465753424656</v>
          </cell>
          <cell r="AH706" t="str">
            <v>&gt;45&lt; 55</v>
          </cell>
          <cell r="AI706">
            <v>12157319</v>
          </cell>
          <cell r="AJ706" t="str">
            <v>00</v>
          </cell>
          <cell r="AK706" t="str">
            <v>07268267</v>
          </cell>
          <cell r="AL706">
            <v>36495</v>
          </cell>
          <cell r="AM706" t="str">
            <v>FEMME</v>
          </cell>
          <cell r="AN706" t="str">
            <v>Marié(e)</v>
          </cell>
          <cell r="AQ706">
            <v>3</v>
          </cell>
          <cell r="AR706">
            <v>1</v>
          </cell>
          <cell r="AS706">
            <v>44887.25</v>
          </cell>
          <cell r="AT706" t="str">
            <v>Horaire</v>
          </cell>
          <cell r="AU706">
            <v>3.3069999999999999</v>
          </cell>
          <cell r="AV706" t="str">
            <v>17</v>
          </cell>
          <cell r="AW706" t="str">
            <v>00100</v>
          </cell>
          <cell r="AX706" t="str">
            <v>00003062235</v>
          </cell>
          <cell r="AY706" t="str">
            <v>62</v>
          </cell>
          <cell r="AZ706" t="str">
            <v>LA POSTE</v>
          </cell>
          <cell r="BA706" t="str">
            <v>17001000000306223562</v>
          </cell>
          <cell r="BB706">
            <v>20</v>
          </cell>
          <cell r="BC706" t="str">
            <v>19 RUE 1648 CITE 18 JANVIER ETTADHAMEN</v>
          </cell>
          <cell r="BD706" t="str">
            <v>ARIANA</v>
          </cell>
          <cell r="BG706">
            <v>52440460</v>
          </cell>
          <cell r="BH706">
            <v>28826201</v>
          </cell>
          <cell r="BJ706" t="str">
            <v>INTILAKA</v>
          </cell>
          <cell r="BK706" t="str">
            <v>B-Panda</v>
          </cell>
          <cell r="BN706" t="str">
            <v>17001000000306223562</v>
          </cell>
          <cell r="BO706" t="str">
            <v>KRAIDI MERIEM</v>
          </cell>
          <cell r="BP706">
            <v>706</v>
          </cell>
          <cell r="BR706" t="e">
            <v>#REF!</v>
          </cell>
          <cell r="BU706" t="str">
            <v>Non-Actif</v>
          </cell>
        </row>
        <row r="707">
          <cell r="B707">
            <v>707</v>
          </cell>
          <cell r="C707" t="str">
            <v>Mlle</v>
          </cell>
          <cell r="D707" t="str">
            <v>KHLIFI AMEL</v>
          </cell>
          <cell r="E707" t="str">
            <v>SAGE Tunisia</v>
          </cell>
          <cell r="F707" t="str">
            <v>PRODUCTION</v>
          </cell>
          <cell r="G707" t="str">
            <v>Couturière</v>
          </cell>
          <cell r="H707">
            <v>520</v>
          </cell>
          <cell r="J707" t="str">
            <v>B</v>
          </cell>
          <cell r="K707" t="str">
            <v>DIRECTS</v>
          </cell>
          <cell r="L707" t="str">
            <v>Variable cost at standard</v>
          </cell>
          <cell r="M707" t="str">
            <v>OUVRIERE SPECIALISE</v>
          </cell>
          <cell r="N707">
            <v>44522</v>
          </cell>
          <cell r="P707">
            <v>-857</v>
          </cell>
          <cell r="Q707">
            <v>44805</v>
          </cell>
          <cell r="R707" t="str">
            <v xml:space="preserve">abandon de poste </v>
          </cell>
          <cell r="T707" t="str">
            <v>CDD</v>
          </cell>
          <cell r="U707" t="str">
            <v>Contractuel</v>
          </cell>
          <cell r="V707">
            <v>44805</v>
          </cell>
          <cell r="W707">
            <v>44865</v>
          </cell>
          <cell r="Z707">
            <v>44522</v>
          </cell>
          <cell r="AA707">
            <v>11</v>
          </cell>
          <cell r="AB707">
            <v>2021</v>
          </cell>
          <cell r="AC707">
            <v>2025</v>
          </cell>
          <cell r="AD707">
            <v>3.2888888888888888</v>
          </cell>
          <cell r="AE707" t="str">
            <v>&lt; 4</v>
          </cell>
          <cell r="AF707">
            <v>32899</v>
          </cell>
          <cell r="AG707">
            <v>35.131506849315066</v>
          </cell>
          <cell r="AH707" t="str">
            <v>&gt;35&lt; 45</v>
          </cell>
          <cell r="AI707">
            <v>16003525</v>
          </cell>
          <cell r="AJ707" t="str">
            <v>02</v>
          </cell>
          <cell r="AK707" t="str">
            <v>08944101</v>
          </cell>
          <cell r="AL707">
            <v>38521</v>
          </cell>
          <cell r="AM707" t="str">
            <v>FEMME</v>
          </cell>
          <cell r="AN707" t="str">
            <v>Célibataire</v>
          </cell>
          <cell r="AQ707">
            <v>3</v>
          </cell>
          <cell r="AR707">
            <v>1</v>
          </cell>
          <cell r="AS707">
            <v>44887.25</v>
          </cell>
          <cell r="AT707" t="str">
            <v>Horaire</v>
          </cell>
          <cell r="AU707">
            <v>3.3069999999999999</v>
          </cell>
          <cell r="AV707" t="str">
            <v>17</v>
          </cell>
          <cell r="AW707" t="str">
            <v>00200</v>
          </cell>
          <cell r="AX707" t="str">
            <v>00003086529</v>
          </cell>
          <cell r="AY707" t="str">
            <v>79</v>
          </cell>
          <cell r="AZ707" t="str">
            <v>LA POSTE</v>
          </cell>
          <cell r="BA707" t="str">
            <v>17002000000308652979</v>
          </cell>
          <cell r="BB707">
            <v>20</v>
          </cell>
          <cell r="BC707" t="str">
            <v>FOYER ZAHROUNI</v>
          </cell>
          <cell r="BG707">
            <v>58986094</v>
          </cell>
          <cell r="BH707">
            <v>54064314</v>
          </cell>
          <cell r="BJ707" t="str">
            <v>ZAHROUNI</v>
          </cell>
          <cell r="BK707" t="str">
            <v>B-520</v>
          </cell>
          <cell r="BN707" t="str">
            <v>17002000000308652979</v>
          </cell>
          <cell r="BO707" t="str">
            <v>KHLIFI AMEL</v>
          </cell>
          <cell r="BP707">
            <v>707</v>
          </cell>
          <cell r="BU707" t="str">
            <v>Non-Actif</v>
          </cell>
        </row>
        <row r="708">
          <cell r="B708">
            <v>708</v>
          </cell>
          <cell r="C708" t="str">
            <v>Madame</v>
          </cell>
          <cell r="D708" t="str">
            <v>OUESLATI HAYET</v>
          </cell>
          <cell r="E708" t="str">
            <v>SAGE Tunisia</v>
          </cell>
          <cell r="F708" t="str">
            <v>PRODUCTION</v>
          </cell>
          <cell r="G708" t="str">
            <v>Couturière</v>
          </cell>
          <cell r="H708">
            <v>520</v>
          </cell>
          <cell r="I708" t="str">
            <v>Mabrourk Ben Moussa</v>
          </cell>
          <cell r="J708" t="str">
            <v>A</v>
          </cell>
          <cell r="K708" t="str">
            <v>DIRECTS</v>
          </cell>
          <cell r="L708" t="str">
            <v>Variable cost at standard</v>
          </cell>
          <cell r="M708" t="str">
            <v>OUVRIERE SPECIALISE</v>
          </cell>
          <cell r="N708">
            <v>44522</v>
          </cell>
          <cell r="P708">
            <v>-371</v>
          </cell>
          <cell r="Q708">
            <v>45362</v>
          </cell>
          <cell r="R708" t="str">
            <v>CONFLIT AVEC CHEF</v>
          </cell>
          <cell r="T708" t="str">
            <v>CDD</v>
          </cell>
          <cell r="U708" t="str">
            <v>Contractuel</v>
          </cell>
          <cell r="V708">
            <v>45261</v>
          </cell>
          <cell r="W708">
            <v>45351</v>
          </cell>
          <cell r="Z708">
            <v>44522</v>
          </cell>
          <cell r="AA708">
            <v>11</v>
          </cell>
          <cell r="AB708">
            <v>2021</v>
          </cell>
          <cell r="AC708">
            <v>2025</v>
          </cell>
          <cell r="AD708">
            <v>3.2888888888888888</v>
          </cell>
          <cell r="AE708" t="str">
            <v>&lt; 4</v>
          </cell>
          <cell r="AF708">
            <v>26536</v>
          </cell>
          <cell r="AG708">
            <v>52.564383561643837</v>
          </cell>
          <cell r="AH708" t="str">
            <v>&gt;45&lt; 55</v>
          </cell>
          <cell r="AI708">
            <v>11464282</v>
          </cell>
          <cell r="AJ708" t="str">
            <v>04</v>
          </cell>
          <cell r="AK708" t="str">
            <v>07270875</v>
          </cell>
          <cell r="AL708">
            <v>43662</v>
          </cell>
          <cell r="AM708" t="str">
            <v>FEMME</v>
          </cell>
          <cell r="AN708" t="str">
            <v>Divorcée</v>
          </cell>
          <cell r="AQ708">
            <v>3</v>
          </cell>
          <cell r="AR708">
            <v>3</v>
          </cell>
          <cell r="AS708">
            <v>45617.75</v>
          </cell>
          <cell r="AT708" t="str">
            <v>Horaire</v>
          </cell>
          <cell r="AU708">
            <v>3.3069999999999999</v>
          </cell>
          <cell r="AV708" t="str">
            <v>17</v>
          </cell>
          <cell r="AW708" t="str">
            <v>00100</v>
          </cell>
          <cell r="AX708" t="str">
            <v>00002614302</v>
          </cell>
          <cell r="AY708" t="str">
            <v>23</v>
          </cell>
          <cell r="AZ708" t="str">
            <v>LA POSTE</v>
          </cell>
          <cell r="BA708" t="str">
            <v>17001000000261430223</v>
          </cell>
          <cell r="BB708">
            <v>20</v>
          </cell>
          <cell r="BC708" t="str">
            <v>74 LOTISSEMENT EL MAJD CHEBBAOU</v>
          </cell>
          <cell r="BD708" t="str">
            <v>OUED ELLIL</v>
          </cell>
          <cell r="BG708">
            <v>97396907</v>
          </cell>
          <cell r="BH708">
            <v>26970960</v>
          </cell>
          <cell r="BJ708" t="str">
            <v>CITE EL OUARD CHEBBAOU</v>
          </cell>
          <cell r="BK708" t="str">
            <v>A-520</v>
          </cell>
          <cell r="BL708" t="str">
            <v>1.3</v>
          </cell>
          <cell r="BN708" t="str">
            <v>17001000000261430223</v>
          </cell>
          <cell r="BO708" t="str">
            <v>OUESLATI HAYET</v>
          </cell>
          <cell r="BP708">
            <v>708</v>
          </cell>
          <cell r="BR708">
            <v>708</v>
          </cell>
          <cell r="BU708" t="str">
            <v>Non-Actif</v>
          </cell>
          <cell r="BV708" t="str">
            <v>520 A SA</v>
          </cell>
        </row>
        <row r="709">
          <cell r="B709">
            <v>709</v>
          </cell>
          <cell r="C709" t="str">
            <v>Mlle</v>
          </cell>
          <cell r="D709" t="str">
            <v>ZAROUK SIWAR</v>
          </cell>
          <cell r="E709" t="str">
            <v>SAGE Tunisia</v>
          </cell>
          <cell r="F709" t="str">
            <v>PRODUCTION</v>
          </cell>
          <cell r="G709" t="str">
            <v>Couturière</v>
          </cell>
          <cell r="H709">
            <v>520</v>
          </cell>
          <cell r="I709" t="str">
            <v>Issam Ouni</v>
          </cell>
          <cell r="J709" t="str">
            <v>B</v>
          </cell>
          <cell r="K709" t="str">
            <v>DIRECTS</v>
          </cell>
          <cell r="L709" t="str">
            <v>Variable cost at standard</v>
          </cell>
          <cell r="M709" t="str">
            <v>OUVRIERE SPECIALISE</v>
          </cell>
          <cell r="N709">
            <v>44522</v>
          </cell>
          <cell r="P709">
            <v>-737</v>
          </cell>
          <cell r="Q709">
            <v>44963</v>
          </cell>
          <cell r="R709" t="str">
            <v>probléme salaire</v>
          </cell>
          <cell r="T709" t="str">
            <v>CDD</v>
          </cell>
          <cell r="U709" t="str">
            <v>Contractuel</v>
          </cell>
          <cell r="V709">
            <v>44927</v>
          </cell>
          <cell r="W709">
            <v>44985</v>
          </cell>
          <cell r="Z709">
            <v>44522</v>
          </cell>
          <cell r="AA709">
            <v>11</v>
          </cell>
          <cell r="AB709">
            <v>2021</v>
          </cell>
          <cell r="AC709">
            <v>2025</v>
          </cell>
          <cell r="AD709">
            <v>3.2888888888888888</v>
          </cell>
          <cell r="AE709" t="str">
            <v>&lt; 4</v>
          </cell>
          <cell r="AF709">
            <v>38157</v>
          </cell>
          <cell r="AG709">
            <v>20.726027397260275</v>
          </cell>
          <cell r="AH709" t="str">
            <v>&lt; 25</v>
          </cell>
          <cell r="AI709">
            <v>17462271</v>
          </cell>
          <cell r="AJ709" t="str">
            <v>06</v>
          </cell>
          <cell r="AK709">
            <v>11676492</v>
          </cell>
          <cell r="AL709">
            <v>44410</v>
          </cell>
          <cell r="AM709" t="str">
            <v>FEMME</v>
          </cell>
          <cell r="AN709" t="str">
            <v>Célibataire</v>
          </cell>
          <cell r="AQ709">
            <v>3</v>
          </cell>
          <cell r="AR709">
            <v>1</v>
          </cell>
          <cell r="AS709">
            <v>44887.25</v>
          </cell>
          <cell r="AT709" t="str">
            <v>Horaire</v>
          </cell>
          <cell r="AU709">
            <v>3.3069999999999999</v>
          </cell>
          <cell r="AV709" t="str">
            <v>17</v>
          </cell>
          <cell r="AW709" t="str">
            <v>00100</v>
          </cell>
          <cell r="AX709" t="str">
            <v>00003087644</v>
          </cell>
          <cell r="AY709" t="str">
            <v>77</v>
          </cell>
          <cell r="AZ709" t="str">
            <v>LA POSTE</v>
          </cell>
          <cell r="BA709" t="str">
            <v>17001000000308764477</v>
          </cell>
          <cell r="BB709">
            <v>20</v>
          </cell>
          <cell r="BC709" t="str">
            <v>34 RUE ENNESSRINE CITE YASMINE JAYAR</v>
          </cell>
          <cell r="BD709" t="str">
            <v>SIDI HASSINE</v>
          </cell>
          <cell r="BG709">
            <v>50578655</v>
          </cell>
          <cell r="BH709">
            <v>26906766</v>
          </cell>
          <cell r="BJ709" t="str">
            <v>JAYARA</v>
          </cell>
          <cell r="BK709" t="str">
            <v>B-520</v>
          </cell>
          <cell r="BN709" t="str">
            <v>17001000000308764477</v>
          </cell>
          <cell r="BO709" t="str">
            <v>ZAROUK SIWAR</v>
          </cell>
          <cell r="BP709">
            <v>709</v>
          </cell>
          <cell r="BR709" t="e">
            <v>#REF!</v>
          </cell>
          <cell r="BU709" t="str">
            <v>Non-Actif</v>
          </cell>
        </row>
        <row r="710">
          <cell r="B710">
            <v>710</v>
          </cell>
          <cell r="C710" t="str">
            <v>Madame</v>
          </cell>
          <cell r="D710" t="str">
            <v>FATNASSI DALINDA</v>
          </cell>
          <cell r="E710" t="str">
            <v>SAGE Tunisia</v>
          </cell>
          <cell r="F710" t="str">
            <v>PRODUCTION</v>
          </cell>
          <cell r="G710" t="str">
            <v>Couturière</v>
          </cell>
          <cell r="H710">
            <v>520</v>
          </cell>
          <cell r="I710" t="str">
            <v>Issam Ouni</v>
          </cell>
          <cell r="J710" t="str">
            <v>B</v>
          </cell>
          <cell r="K710" t="str">
            <v>DIRECTS</v>
          </cell>
          <cell r="L710" t="str">
            <v>Variable cost at standard</v>
          </cell>
          <cell r="M710" t="str">
            <v>OUVRIERE SPECIALISE</v>
          </cell>
          <cell r="N710">
            <v>44522</v>
          </cell>
          <cell r="P710">
            <v>-615</v>
          </cell>
          <cell r="Q710">
            <v>45078</v>
          </cell>
          <cell r="R710" t="str">
            <v>probleme avec son chef d'équipe</v>
          </cell>
          <cell r="T710" t="str">
            <v>CDD</v>
          </cell>
          <cell r="U710" t="str">
            <v>Contractuel</v>
          </cell>
          <cell r="V710">
            <v>45047</v>
          </cell>
          <cell r="W710">
            <v>45107</v>
          </cell>
          <cell r="Z710">
            <v>44522</v>
          </cell>
          <cell r="AA710">
            <v>11</v>
          </cell>
          <cell r="AB710">
            <v>2021</v>
          </cell>
          <cell r="AC710">
            <v>2025</v>
          </cell>
          <cell r="AD710">
            <v>3.2888888888888888</v>
          </cell>
          <cell r="AE710" t="str">
            <v>&lt; 4</v>
          </cell>
          <cell r="AF710">
            <v>34460</v>
          </cell>
          <cell r="AG710">
            <v>30.854794520547944</v>
          </cell>
          <cell r="AH710" t="str">
            <v>&gt;25&lt; 35</v>
          </cell>
          <cell r="AI710">
            <v>16625097</v>
          </cell>
          <cell r="AJ710" t="str">
            <v>00</v>
          </cell>
          <cell r="AK710" t="str">
            <v>09488577</v>
          </cell>
          <cell r="AL710">
            <v>40633</v>
          </cell>
          <cell r="AM710" t="str">
            <v>FEMME</v>
          </cell>
          <cell r="AN710" t="str">
            <v>Marié(e)</v>
          </cell>
          <cell r="AO710">
            <v>1</v>
          </cell>
          <cell r="AQ710">
            <v>3</v>
          </cell>
          <cell r="AR710">
            <v>1</v>
          </cell>
          <cell r="AS710">
            <v>44887.25</v>
          </cell>
          <cell r="AT710" t="str">
            <v>Horaire</v>
          </cell>
          <cell r="AU710">
            <v>3.3069999999999999</v>
          </cell>
          <cell r="AV710" t="str">
            <v>17</v>
          </cell>
          <cell r="AW710" t="str">
            <v>20600</v>
          </cell>
          <cell r="AX710" t="str">
            <v>00001639513</v>
          </cell>
          <cell r="AY710" t="str">
            <v>24</v>
          </cell>
          <cell r="AZ710" t="str">
            <v>LA POSTE</v>
          </cell>
          <cell r="BA710" t="str">
            <v>17206000000163951324</v>
          </cell>
          <cell r="BB710">
            <v>20</v>
          </cell>
          <cell r="BC710" t="str">
            <v>OMAR EL MOKHTAR</v>
          </cell>
          <cell r="BD710" t="str">
            <v>SIDI HASSINE</v>
          </cell>
          <cell r="BG710">
            <v>56184661</v>
          </cell>
          <cell r="BH710">
            <v>53939421</v>
          </cell>
          <cell r="BJ710" t="str">
            <v>MGHIRA INZEL</v>
          </cell>
          <cell r="BK710" t="str">
            <v>B-520</v>
          </cell>
          <cell r="BN710" t="str">
            <v>17206000000163951324</v>
          </cell>
          <cell r="BO710" t="str">
            <v>FATNASSI DALINDA</v>
          </cell>
          <cell r="BP710">
            <v>710</v>
          </cell>
          <cell r="BR710">
            <v>710</v>
          </cell>
          <cell r="BU710" t="str">
            <v>Non-Actif</v>
          </cell>
        </row>
        <row r="711">
          <cell r="B711">
            <v>712</v>
          </cell>
          <cell r="C711" t="str">
            <v>Madame</v>
          </cell>
          <cell r="D711" t="str">
            <v>IBN EL HAJ HELAL SONIA</v>
          </cell>
          <cell r="E711" t="str">
            <v>SAGE Tunisia</v>
          </cell>
          <cell r="F711" t="str">
            <v>PRODUCTION</v>
          </cell>
          <cell r="G711" t="str">
            <v>Couturière</v>
          </cell>
          <cell r="H711" t="str">
            <v>P6 AV</v>
          </cell>
          <cell r="I711" t="str">
            <v>Issam Ouni</v>
          </cell>
          <cell r="J711" t="str">
            <v>B</v>
          </cell>
          <cell r="K711" t="str">
            <v>DIRECTS</v>
          </cell>
          <cell r="L711" t="str">
            <v>Variable cost at standard</v>
          </cell>
          <cell r="M711" t="str">
            <v>OUVRIERE SPECIALISE</v>
          </cell>
          <cell r="N711">
            <v>44522</v>
          </cell>
          <cell r="P711">
            <v>-6</v>
          </cell>
          <cell r="T711" t="str">
            <v>CDD</v>
          </cell>
          <cell r="U711" t="str">
            <v>Contractuel</v>
          </cell>
          <cell r="V711">
            <v>45689</v>
          </cell>
          <cell r="W711">
            <v>45716</v>
          </cell>
          <cell r="Z711">
            <v>44522</v>
          </cell>
          <cell r="AA711">
            <v>11</v>
          </cell>
          <cell r="AB711">
            <v>2021</v>
          </cell>
          <cell r="AC711">
            <v>2025</v>
          </cell>
          <cell r="AD711">
            <v>3.2888888888888888</v>
          </cell>
          <cell r="AE711" t="str">
            <v>&lt; 4</v>
          </cell>
          <cell r="AF711">
            <v>30280</v>
          </cell>
          <cell r="AG711">
            <v>42.30684931506849</v>
          </cell>
          <cell r="AH711" t="str">
            <v>&gt;35&lt; 45</v>
          </cell>
          <cell r="AI711">
            <v>12380351</v>
          </cell>
          <cell r="AJ711" t="str">
            <v>07</v>
          </cell>
          <cell r="AK711" t="str">
            <v>07360494</v>
          </cell>
          <cell r="AL711">
            <v>36899</v>
          </cell>
          <cell r="AM711" t="str">
            <v>FEMME</v>
          </cell>
          <cell r="AN711" t="str">
            <v>Marié(e)</v>
          </cell>
          <cell r="AO711">
            <v>3</v>
          </cell>
          <cell r="AQ711">
            <v>3</v>
          </cell>
          <cell r="AR711">
            <v>3</v>
          </cell>
          <cell r="AS711">
            <v>45617.75</v>
          </cell>
          <cell r="AT711" t="str">
            <v>Horaire</v>
          </cell>
          <cell r="AU711">
            <v>3.3069999999999999</v>
          </cell>
          <cell r="AV711" t="str">
            <v>17</v>
          </cell>
          <cell r="AW711" t="str">
            <v>00100</v>
          </cell>
          <cell r="AX711" t="str">
            <v>00002907072</v>
          </cell>
          <cell r="AY711" t="str">
            <v>48</v>
          </cell>
          <cell r="AZ711" t="str">
            <v>LA POSTE</v>
          </cell>
          <cell r="BA711" t="str">
            <v>17001000000290707248</v>
          </cell>
          <cell r="BB711">
            <v>20</v>
          </cell>
          <cell r="BC711" t="str">
            <v>7 RUE ABDELMLAK IBN MAROUEN</v>
          </cell>
          <cell r="BD711" t="str">
            <v>SANHEJA</v>
          </cell>
          <cell r="BE711">
            <v>2021</v>
          </cell>
          <cell r="BG711">
            <v>27373686</v>
          </cell>
          <cell r="BH711">
            <v>20021189</v>
          </cell>
          <cell r="BJ711" t="str">
            <v>SANHEJA</v>
          </cell>
          <cell r="BK711" t="str">
            <v>B-P6 AV</v>
          </cell>
          <cell r="BL711" t="str">
            <v>1.1</v>
          </cell>
          <cell r="BN711" t="str">
            <v>17001000000290707248</v>
          </cell>
          <cell r="BO711" t="str">
            <v>IBN EL HAJ HELAL SONIA</v>
          </cell>
          <cell r="BP711">
            <v>712</v>
          </cell>
          <cell r="BR711">
            <v>712</v>
          </cell>
          <cell r="BT711">
            <v>98</v>
          </cell>
          <cell r="BU711" t="str">
            <v>si</v>
          </cell>
          <cell r="BV711" t="str">
            <v>P6 AV B SA</v>
          </cell>
        </row>
        <row r="712">
          <cell r="B712">
            <v>713</v>
          </cell>
          <cell r="C712" t="str">
            <v>Madame</v>
          </cell>
          <cell r="D712" t="str">
            <v>MHAMDI WAHIDA</v>
          </cell>
          <cell r="E712" t="str">
            <v>SAGE Tunisia</v>
          </cell>
          <cell r="F712" t="str">
            <v>PRODUCTION</v>
          </cell>
          <cell r="G712" t="str">
            <v>Couturière</v>
          </cell>
          <cell r="H712" t="str">
            <v>P6 AV</v>
          </cell>
          <cell r="I712" t="str">
            <v>Issam Ouni</v>
          </cell>
          <cell r="J712" t="str">
            <v>B</v>
          </cell>
          <cell r="K712" t="str">
            <v>DIRECTS</v>
          </cell>
          <cell r="L712" t="str">
            <v>Variable cost at standard</v>
          </cell>
          <cell r="M712" t="str">
            <v>OUVRIERE SPECIALISE</v>
          </cell>
          <cell r="N712">
            <v>44522</v>
          </cell>
          <cell r="P712">
            <v>-6</v>
          </cell>
          <cell r="T712" t="str">
            <v>CDD</v>
          </cell>
          <cell r="U712" t="str">
            <v>Contractuel</v>
          </cell>
          <cell r="V712">
            <v>45689</v>
          </cell>
          <cell r="W712">
            <v>45716</v>
          </cell>
          <cell r="Z712">
            <v>44522</v>
          </cell>
          <cell r="AA712">
            <v>11</v>
          </cell>
          <cell r="AB712">
            <v>2021</v>
          </cell>
          <cell r="AC712">
            <v>2025</v>
          </cell>
          <cell r="AD712">
            <v>3.2888888888888888</v>
          </cell>
          <cell r="AE712" t="str">
            <v>&lt; 4</v>
          </cell>
          <cell r="AF712">
            <v>28744</v>
          </cell>
          <cell r="AG712">
            <v>46.515068493150686</v>
          </cell>
          <cell r="AH712" t="str">
            <v>&gt;45&lt; 55</v>
          </cell>
          <cell r="AI712">
            <v>12254838</v>
          </cell>
          <cell r="AJ712" t="str">
            <v>07</v>
          </cell>
          <cell r="AK712" t="str">
            <v>08234287</v>
          </cell>
          <cell r="AL712">
            <v>37544</v>
          </cell>
          <cell r="AM712" t="str">
            <v>FEMME</v>
          </cell>
          <cell r="AN712" t="str">
            <v>Marié(e)</v>
          </cell>
          <cell r="AO712">
            <v>4</v>
          </cell>
          <cell r="AQ712">
            <v>3</v>
          </cell>
          <cell r="AR712">
            <v>3</v>
          </cell>
          <cell r="AS712">
            <v>45617.75</v>
          </cell>
          <cell r="AT712" t="str">
            <v>Horaire</v>
          </cell>
          <cell r="AU712">
            <v>3.3069999999999999</v>
          </cell>
          <cell r="AV712" t="str">
            <v>17</v>
          </cell>
          <cell r="AW712" t="str">
            <v>00100</v>
          </cell>
          <cell r="AX712" t="str">
            <v>00003086054</v>
          </cell>
          <cell r="AY712" t="str">
            <v>94</v>
          </cell>
          <cell r="AZ712" t="str">
            <v>LA POSTE</v>
          </cell>
          <cell r="BA712" t="str">
            <v>17001000000308605494</v>
          </cell>
          <cell r="BB712">
            <v>20</v>
          </cell>
          <cell r="BC712" t="str">
            <v>50 RUE IKHOUAN ESSAFA SANHEJA</v>
          </cell>
          <cell r="BD712" t="str">
            <v>OUED ELLILE</v>
          </cell>
          <cell r="BG712">
            <v>28727607</v>
          </cell>
          <cell r="BH712">
            <v>22540351</v>
          </cell>
          <cell r="BJ712" t="str">
            <v>SANHEJA</v>
          </cell>
          <cell r="BK712" t="str">
            <v>B-P6 AV</v>
          </cell>
          <cell r="BL712" t="str">
            <v>1.2</v>
          </cell>
          <cell r="BN712" t="str">
            <v>17001000000308605494</v>
          </cell>
          <cell r="BO712" t="str">
            <v>MHAMDI WAHIDA</v>
          </cell>
          <cell r="BP712">
            <v>713</v>
          </cell>
          <cell r="BR712">
            <v>713</v>
          </cell>
          <cell r="BT712">
            <v>913</v>
          </cell>
          <cell r="BU712" t="str">
            <v>si</v>
          </cell>
          <cell r="BV712" t="str">
            <v>520 A SP</v>
          </cell>
        </row>
        <row r="713">
          <cell r="B713">
            <v>714</v>
          </cell>
          <cell r="C713" t="str">
            <v>Madame</v>
          </cell>
          <cell r="D713" t="str">
            <v>ARFAOUI KARIMA</v>
          </cell>
          <cell r="E713" t="str">
            <v>SAGE Tunisia</v>
          </cell>
          <cell r="F713" t="str">
            <v>PRODUCTION</v>
          </cell>
          <cell r="G713" t="str">
            <v>Couturière</v>
          </cell>
          <cell r="H713" t="str">
            <v>P6 AR</v>
          </cell>
          <cell r="I713" t="str">
            <v>Bel Hadj Mohamed</v>
          </cell>
          <cell r="J713" t="str">
            <v>A</v>
          </cell>
          <cell r="K713" t="str">
            <v>DIRECTS</v>
          </cell>
          <cell r="L713" t="str">
            <v>Variable cost at standard</v>
          </cell>
          <cell r="M713" t="str">
            <v>OUVRIERE SPECIALISE</v>
          </cell>
          <cell r="N713">
            <v>44522</v>
          </cell>
          <cell r="P713">
            <v>-6</v>
          </cell>
          <cell r="T713" t="str">
            <v>CDD</v>
          </cell>
          <cell r="U713" t="str">
            <v>Contractuel</v>
          </cell>
          <cell r="V713">
            <v>45689</v>
          </cell>
          <cell r="W713">
            <v>45716</v>
          </cell>
          <cell r="Z713">
            <v>44522</v>
          </cell>
          <cell r="AA713">
            <v>11</v>
          </cell>
          <cell r="AB713">
            <v>2021</v>
          </cell>
          <cell r="AC713">
            <v>2025</v>
          </cell>
          <cell r="AD713">
            <v>3.2888888888888888</v>
          </cell>
          <cell r="AE713" t="str">
            <v>&lt; 4</v>
          </cell>
          <cell r="AF713">
            <v>31512</v>
          </cell>
          <cell r="AG713">
            <v>38.93150684931507</v>
          </cell>
          <cell r="AH713" t="str">
            <v>&gt;35&lt; 45</v>
          </cell>
          <cell r="AI713">
            <v>12662467</v>
          </cell>
          <cell r="AJ713" t="str">
            <v>09</v>
          </cell>
          <cell r="AK713" t="str">
            <v>07371838</v>
          </cell>
          <cell r="AL713">
            <v>37205</v>
          </cell>
          <cell r="AM713" t="str">
            <v>FEMME</v>
          </cell>
          <cell r="AN713" t="str">
            <v>Marié(e)</v>
          </cell>
          <cell r="AO713">
            <v>3</v>
          </cell>
          <cell r="AQ713">
            <v>3</v>
          </cell>
          <cell r="AR713">
            <v>3</v>
          </cell>
          <cell r="AS713">
            <v>45617.75</v>
          </cell>
          <cell r="AT713" t="str">
            <v>Horaire</v>
          </cell>
          <cell r="AU713">
            <v>3.3069999999999999</v>
          </cell>
          <cell r="AV713" t="str">
            <v>17</v>
          </cell>
          <cell r="AW713" t="str">
            <v>00100</v>
          </cell>
          <cell r="AX713" t="str">
            <v>00003085780</v>
          </cell>
          <cell r="AY713" t="str">
            <v>43</v>
          </cell>
          <cell r="AZ713" t="str">
            <v>LA POSTE</v>
          </cell>
          <cell r="BA713" t="str">
            <v>17001000000308578043</v>
          </cell>
          <cell r="BB713">
            <v>20</v>
          </cell>
          <cell r="BC713" t="str">
            <v>11 RUE MOKHTHAR GHMINI</v>
          </cell>
          <cell r="BD713" t="str">
            <v>SANHEJA</v>
          </cell>
          <cell r="BE713">
            <v>2021</v>
          </cell>
          <cell r="BG713">
            <v>56435866</v>
          </cell>
          <cell r="BH713">
            <v>26691088</v>
          </cell>
          <cell r="BJ713" t="str">
            <v>SANHEJA</v>
          </cell>
          <cell r="BK713" t="str">
            <v>A-P6 AR</v>
          </cell>
          <cell r="BL713" t="str">
            <v>2.1</v>
          </cell>
          <cell r="BN713" t="str">
            <v>17001000000308578043</v>
          </cell>
          <cell r="BO713" t="str">
            <v>ARFAOUI KARIMA</v>
          </cell>
          <cell r="BP713">
            <v>714</v>
          </cell>
          <cell r="BR713">
            <v>714</v>
          </cell>
          <cell r="BT713">
            <v>914</v>
          </cell>
          <cell r="BU713" t="str">
            <v>si</v>
          </cell>
          <cell r="BV713" t="str">
            <v>520 A SP</v>
          </cell>
        </row>
        <row r="714">
          <cell r="B714">
            <v>715</v>
          </cell>
          <cell r="C714" t="str">
            <v>Mlle</v>
          </cell>
          <cell r="D714" t="str">
            <v>KHALFAOUI MERIAM</v>
          </cell>
          <cell r="E714" t="str">
            <v>SAGE Tunisia</v>
          </cell>
          <cell r="F714" t="str">
            <v>PRODUCTION</v>
          </cell>
          <cell r="G714" t="str">
            <v>Couturière</v>
          </cell>
          <cell r="H714">
            <v>520</v>
          </cell>
          <cell r="I714" t="str">
            <v>Mabrourk Ben Moussa</v>
          </cell>
          <cell r="J714" t="str">
            <v>A</v>
          </cell>
          <cell r="K714" t="str">
            <v>DIRECTS</v>
          </cell>
          <cell r="L714" t="str">
            <v>Variable cost at standard</v>
          </cell>
          <cell r="M714" t="str">
            <v>OUVRIERE SPECIALISE</v>
          </cell>
          <cell r="N714">
            <v>44529</v>
          </cell>
          <cell r="P714">
            <v>-6</v>
          </cell>
          <cell r="T714" t="str">
            <v>CDD</v>
          </cell>
          <cell r="U714" t="str">
            <v>Contractuel</v>
          </cell>
          <cell r="V714">
            <v>45689</v>
          </cell>
          <cell r="W714">
            <v>45716</v>
          </cell>
          <cell r="Z714">
            <v>44529</v>
          </cell>
          <cell r="AA714">
            <v>11</v>
          </cell>
          <cell r="AB714">
            <v>2021</v>
          </cell>
          <cell r="AC714">
            <v>2025</v>
          </cell>
          <cell r="AD714">
            <v>3.2694444444444444</v>
          </cell>
          <cell r="AE714" t="str">
            <v>&lt; 4</v>
          </cell>
          <cell r="AF714">
            <v>35214</v>
          </cell>
          <cell r="AG714">
            <v>28.789041095890411</v>
          </cell>
          <cell r="AH714" t="str">
            <v>&gt;25&lt; 35</v>
          </cell>
          <cell r="AI714">
            <v>17462244</v>
          </cell>
          <cell r="AJ714" t="str">
            <v>09</v>
          </cell>
          <cell r="AK714">
            <v>13015087</v>
          </cell>
          <cell r="AL714">
            <v>42268</v>
          </cell>
          <cell r="AM714" t="str">
            <v>FEMME</v>
          </cell>
          <cell r="AN714" t="str">
            <v>Célibataire</v>
          </cell>
          <cell r="AQ714">
            <v>3</v>
          </cell>
          <cell r="AR714">
            <v>3</v>
          </cell>
          <cell r="AS714">
            <v>45624.75</v>
          </cell>
          <cell r="AT714" t="str">
            <v>Horaire</v>
          </cell>
          <cell r="AU714">
            <v>3.3069999999999999</v>
          </cell>
          <cell r="AV714" t="str">
            <v>25</v>
          </cell>
          <cell r="AW714" t="str">
            <v>03300</v>
          </cell>
          <cell r="AX714" t="str">
            <v>00000953974</v>
          </cell>
          <cell r="AY714" t="str">
            <v>39</v>
          </cell>
          <cell r="AZ714" t="str">
            <v>ZITOUNA BANK</v>
          </cell>
          <cell r="BA714" t="str">
            <v>25033000000095397439</v>
          </cell>
          <cell r="BB714">
            <v>20</v>
          </cell>
          <cell r="BC714" t="str">
            <v>16 RUE 71 ZAHROUNI</v>
          </cell>
          <cell r="BD714" t="str">
            <v>TUNIS</v>
          </cell>
          <cell r="BG714">
            <v>25788545</v>
          </cell>
          <cell r="BH714">
            <v>26186398</v>
          </cell>
          <cell r="BJ714" t="str">
            <v>CITE HWASS ZAHROUNI</v>
          </cell>
          <cell r="BK714" t="str">
            <v>A-520</v>
          </cell>
          <cell r="BL714" t="str">
            <v>1.2</v>
          </cell>
          <cell r="BN714" t="str">
            <v>25033000000095397439</v>
          </cell>
          <cell r="BO714" t="str">
            <v>KHALFAOUI MERIAM</v>
          </cell>
          <cell r="BP714">
            <v>715</v>
          </cell>
          <cell r="BR714">
            <v>715</v>
          </cell>
          <cell r="BT714">
            <v>915</v>
          </cell>
          <cell r="BU714" t="str">
            <v>si</v>
          </cell>
          <cell r="BV714" t="str">
            <v>520 A SA</v>
          </cell>
        </row>
        <row r="715">
          <cell r="B715">
            <v>716</v>
          </cell>
          <cell r="C715" t="str">
            <v>Mlle</v>
          </cell>
          <cell r="D715" t="str">
            <v>CHERIF CHEDLIA</v>
          </cell>
          <cell r="E715" t="str">
            <v>SAGE Tunisia</v>
          </cell>
          <cell r="F715" t="str">
            <v>PRODUCTION</v>
          </cell>
          <cell r="G715" t="str">
            <v>Couturière</v>
          </cell>
          <cell r="H715">
            <v>520</v>
          </cell>
          <cell r="J715" t="str">
            <v>A</v>
          </cell>
          <cell r="K715" t="str">
            <v>DIRECTS</v>
          </cell>
          <cell r="L715" t="str">
            <v>Variable cost at standard</v>
          </cell>
          <cell r="M715" t="str">
            <v>OUVRIERE SPECIALISE</v>
          </cell>
          <cell r="N715">
            <v>44522</v>
          </cell>
          <cell r="P715">
            <v>-1161</v>
          </cell>
          <cell r="Q715">
            <v>44533</v>
          </cell>
          <cell r="R715" t="str">
            <v>non califier</v>
          </cell>
          <cell r="T715" t="str">
            <v>CDD</v>
          </cell>
          <cell r="U715" t="str">
            <v>Contractuel</v>
          </cell>
          <cell r="V715">
            <v>44522</v>
          </cell>
          <cell r="W715">
            <v>44561</v>
          </cell>
          <cell r="Z715">
            <v>44522</v>
          </cell>
          <cell r="AA715">
            <v>11</v>
          </cell>
          <cell r="AB715">
            <v>2021</v>
          </cell>
          <cell r="AC715">
            <v>2025</v>
          </cell>
          <cell r="AD715">
            <v>3.2888888888888888</v>
          </cell>
          <cell r="AE715" t="str">
            <v>&lt; 4</v>
          </cell>
          <cell r="AF715">
            <v>33041</v>
          </cell>
          <cell r="AG715">
            <v>34.742465753424661</v>
          </cell>
          <cell r="AH715" t="str">
            <v>&gt;25&lt; 35</v>
          </cell>
          <cell r="AK715" t="str">
            <v>09913915</v>
          </cell>
          <cell r="AL715">
            <v>40238</v>
          </cell>
          <cell r="AM715" t="str">
            <v>FEMME</v>
          </cell>
          <cell r="AN715" t="str">
            <v>Célibataire</v>
          </cell>
          <cell r="AQ715">
            <v>3</v>
          </cell>
          <cell r="AR715">
            <v>1</v>
          </cell>
          <cell r="AS715">
            <v>44887.25</v>
          </cell>
          <cell r="AT715" t="str">
            <v>Horaire</v>
          </cell>
          <cell r="AU715">
            <v>3.1930000000000001</v>
          </cell>
          <cell r="AV715" t="str">
            <v>10</v>
          </cell>
          <cell r="AW715" t="str">
            <v>31612</v>
          </cell>
          <cell r="AX715" t="str">
            <v>61054756788</v>
          </cell>
          <cell r="AY715" t="str">
            <v>31</v>
          </cell>
          <cell r="AZ715" t="str">
            <v>STB</v>
          </cell>
          <cell r="BA715" t="str">
            <v>10316126105475678831</v>
          </cell>
          <cell r="BB715">
            <v>20</v>
          </cell>
          <cell r="BC715" t="str">
            <v>BORJ CHAKIR</v>
          </cell>
          <cell r="BD715" t="str">
            <v>TUNIS</v>
          </cell>
          <cell r="BG715">
            <v>25436495</v>
          </cell>
          <cell r="BH715">
            <v>25759059</v>
          </cell>
          <cell r="BJ715" t="str">
            <v>BORJ CHAKIR</v>
          </cell>
          <cell r="BK715" t="str">
            <v>A-520</v>
          </cell>
          <cell r="BN715" t="str">
            <v>10316126105475678831</v>
          </cell>
          <cell r="BO715" t="str">
            <v>CHERIF CHEDLIA</v>
          </cell>
          <cell r="BP715">
            <v>716</v>
          </cell>
          <cell r="BU715" t="str">
            <v>Non-Actif</v>
          </cell>
        </row>
        <row r="716">
          <cell r="B716">
            <v>717</v>
          </cell>
          <cell r="C716" t="str">
            <v>Madame</v>
          </cell>
          <cell r="D716" t="str">
            <v>HABACHI MERIAM</v>
          </cell>
          <cell r="E716" t="str">
            <v>SAGE Tunisia</v>
          </cell>
          <cell r="F716" t="str">
            <v>PRODUCTION</v>
          </cell>
          <cell r="G716" t="str">
            <v>Couturière</v>
          </cell>
          <cell r="H716">
            <v>520</v>
          </cell>
          <cell r="I716" t="str">
            <v>Mabrourk Ben Moussa</v>
          </cell>
          <cell r="J716" t="str">
            <v>A</v>
          </cell>
          <cell r="K716" t="str">
            <v>DIRECTS</v>
          </cell>
          <cell r="L716" t="str">
            <v>Variable cost at standard</v>
          </cell>
          <cell r="M716" t="str">
            <v>OUVRIERE SPECIALISE</v>
          </cell>
          <cell r="N716">
            <v>44522</v>
          </cell>
          <cell r="P716">
            <v>-6</v>
          </cell>
          <cell r="T716" t="str">
            <v>CDD</v>
          </cell>
          <cell r="U716" t="str">
            <v>Contractuel</v>
          </cell>
          <cell r="V716">
            <v>45689</v>
          </cell>
          <cell r="W716">
            <v>45716</v>
          </cell>
          <cell r="Z716">
            <v>44522</v>
          </cell>
          <cell r="AA716">
            <v>11</v>
          </cell>
          <cell r="AB716">
            <v>2021</v>
          </cell>
          <cell r="AC716">
            <v>2025</v>
          </cell>
          <cell r="AD716">
            <v>3.2888888888888888</v>
          </cell>
          <cell r="AE716" t="str">
            <v>&lt; 4</v>
          </cell>
          <cell r="AF716">
            <v>34671</v>
          </cell>
          <cell r="AG716">
            <v>30.276712328767122</v>
          </cell>
          <cell r="AH716" t="str">
            <v>&gt;25&lt; 35</v>
          </cell>
          <cell r="AI716">
            <v>16628286</v>
          </cell>
          <cell r="AJ716" t="str">
            <v>05</v>
          </cell>
          <cell r="AK716" t="str">
            <v>09192691</v>
          </cell>
          <cell r="AL716">
            <v>41237</v>
          </cell>
          <cell r="AM716" t="str">
            <v>FEMME</v>
          </cell>
          <cell r="AN716" t="str">
            <v>Marié(e)</v>
          </cell>
          <cell r="AO716">
            <v>2</v>
          </cell>
          <cell r="AQ716">
            <v>3</v>
          </cell>
          <cell r="AR716">
            <v>3</v>
          </cell>
          <cell r="AS716">
            <v>45617.75</v>
          </cell>
          <cell r="AT716" t="str">
            <v>Horaire</v>
          </cell>
          <cell r="AU716">
            <v>3.3069999999999999</v>
          </cell>
          <cell r="AV716" t="str">
            <v>01</v>
          </cell>
          <cell r="AW716" t="str">
            <v>03608</v>
          </cell>
          <cell r="AX716" t="str">
            <v>11130304080</v>
          </cell>
          <cell r="AY716" t="str">
            <v>47</v>
          </cell>
          <cell r="AZ716" t="str">
            <v>ATB</v>
          </cell>
          <cell r="BA716" t="str">
            <v>01036081113030408047</v>
          </cell>
          <cell r="BB716">
            <v>20</v>
          </cell>
          <cell r="BC716" t="str">
            <v>42 RUE 3 AOUT CITE EL HAMAMA</v>
          </cell>
          <cell r="BD716" t="str">
            <v>DENDEN</v>
          </cell>
          <cell r="BG716">
            <v>21094794</v>
          </cell>
          <cell r="BH716">
            <v>28732448</v>
          </cell>
          <cell r="BJ716" t="str">
            <v>DENDEN</v>
          </cell>
          <cell r="BK716" t="str">
            <v>A-520</v>
          </cell>
          <cell r="BL716" t="str">
            <v>1.3</v>
          </cell>
          <cell r="BN716" t="str">
            <v>01036081113030408047</v>
          </cell>
          <cell r="BO716" t="str">
            <v>HABACHI MERIAM</v>
          </cell>
          <cell r="BP716">
            <v>717</v>
          </cell>
          <cell r="BR716">
            <v>717</v>
          </cell>
          <cell r="BT716">
            <v>916</v>
          </cell>
          <cell r="BU716" t="str">
            <v>si</v>
          </cell>
          <cell r="BV716" t="str">
            <v>520 A SP</v>
          </cell>
        </row>
        <row r="717">
          <cell r="B717">
            <v>718</v>
          </cell>
          <cell r="C717" t="str">
            <v>Madame</v>
          </cell>
          <cell r="D717" t="str">
            <v>GHALI IMEN</v>
          </cell>
          <cell r="E717" t="str">
            <v>SAGE Tunisia</v>
          </cell>
          <cell r="F717" t="str">
            <v>PRODUCTION</v>
          </cell>
          <cell r="G717" t="str">
            <v>Couturière</v>
          </cell>
          <cell r="H717" t="str">
            <v>Panda</v>
          </cell>
          <cell r="I717" t="str">
            <v>HASNA NASRAOUI</v>
          </cell>
          <cell r="J717" t="str">
            <v>A</v>
          </cell>
          <cell r="K717" t="str">
            <v>DIRECTS</v>
          </cell>
          <cell r="L717" t="str">
            <v>Variable cost at standard</v>
          </cell>
          <cell r="M717" t="str">
            <v>OUVRIERE SPECIALISE</v>
          </cell>
          <cell r="N717">
            <v>44522</v>
          </cell>
          <cell r="P717">
            <v>-6</v>
          </cell>
          <cell r="T717" t="str">
            <v>CDD</v>
          </cell>
          <cell r="U717" t="str">
            <v>Contractuel</v>
          </cell>
          <cell r="V717">
            <v>45689</v>
          </cell>
          <cell r="W717">
            <v>45716</v>
          </cell>
          <cell r="Z717">
            <v>44522</v>
          </cell>
          <cell r="AA717">
            <v>11</v>
          </cell>
          <cell r="AB717">
            <v>2021</v>
          </cell>
          <cell r="AC717">
            <v>2025</v>
          </cell>
          <cell r="AD717">
            <v>3.2888888888888888</v>
          </cell>
          <cell r="AE717" t="str">
            <v>&lt; 4</v>
          </cell>
          <cell r="AF717">
            <v>30144</v>
          </cell>
          <cell r="AG717">
            <v>42.679452054794524</v>
          </cell>
          <cell r="AH717" t="str">
            <v>&gt;35&lt; 45</v>
          </cell>
          <cell r="AI717">
            <v>12496859</v>
          </cell>
          <cell r="AJ717" t="str">
            <v>08</v>
          </cell>
          <cell r="AK717" t="str">
            <v>04691263</v>
          </cell>
          <cell r="AL717">
            <v>37739</v>
          </cell>
          <cell r="AM717" t="str">
            <v>FEMME</v>
          </cell>
          <cell r="AN717" t="str">
            <v>Marié(e)</v>
          </cell>
          <cell r="AO717">
            <v>4</v>
          </cell>
          <cell r="AQ717">
            <v>3</v>
          </cell>
          <cell r="AR717">
            <v>3</v>
          </cell>
          <cell r="AS717">
            <v>45617.75</v>
          </cell>
          <cell r="AT717" t="str">
            <v>Horaire</v>
          </cell>
          <cell r="AU717">
            <v>3.3069999999999999</v>
          </cell>
          <cell r="AV717" t="str">
            <v>17</v>
          </cell>
          <cell r="AW717" t="str">
            <v>00100</v>
          </cell>
          <cell r="AX717" t="str">
            <v>00003085564</v>
          </cell>
          <cell r="AY717" t="str">
            <v>12</v>
          </cell>
          <cell r="AZ717" t="str">
            <v>LA POSTE</v>
          </cell>
          <cell r="BA717" t="str">
            <v>17001000000308556412</v>
          </cell>
          <cell r="BB717">
            <v>20</v>
          </cell>
          <cell r="BC717" t="str">
            <v>6 RUE 42716 CITE MED ALI JAYARA</v>
          </cell>
          <cell r="BD717" t="str">
            <v>SIDI HASSINE</v>
          </cell>
          <cell r="BE717">
            <v>2030</v>
          </cell>
          <cell r="BG717">
            <v>23798867</v>
          </cell>
          <cell r="BH717">
            <v>97396214</v>
          </cell>
          <cell r="BJ717" t="str">
            <v>JAYARA</v>
          </cell>
          <cell r="BK717" t="str">
            <v>A-Panda</v>
          </cell>
          <cell r="BL717" t="str">
            <v>1.1</v>
          </cell>
          <cell r="BN717" t="str">
            <v>17001000000308556412</v>
          </cell>
          <cell r="BO717" t="str">
            <v>GHALI IMEN</v>
          </cell>
          <cell r="BP717">
            <v>718</v>
          </cell>
          <cell r="BR717">
            <v>718</v>
          </cell>
          <cell r="BT717">
            <v>732</v>
          </cell>
          <cell r="BU717" t="str">
            <v>si</v>
          </cell>
          <cell r="BV717" t="str">
            <v>139 A CP</v>
          </cell>
        </row>
        <row r="718">
          <cell r="B718">
            <v>719</v>
          </cell>
          <cell r="C718" t="str">
            <v>Madame</v>
          </cell>
          <cell r="D718" t="str">
            <v>DRIDI SAIIDA</v>
          </cell>
          <cell r="E718" t="str">
            <v>SAGE Tunisia</v>
          </cell>
          <cell r="F718" t="str">
            <v>PRODUCTION</v>
          </cell>
          <cell r="G718" t="str">
            <v>Couturière</v>
          </cell>
          <cell r="H718" t="str">
            <v>Panda</v>
          </cell>
          <cell r="I718" t="str">
            <v>FAWZI SENDESNI</v>
          </cell>
          <cell r="J718" t="str">
            <v>B</v>
          </cell>
          <cell r="K718" t="str">
            <v>DIRECTS</v>
          </cell>
          <cell r="L718" t="str">
            <v>Variable cost at standard</v>
          </cell>
          <cell r="M718" t="str">
            <v>OUVRIERE SPECIALISE</v>
          </cell>
          <cell r="N718">
            <v>44522</v>
          </cell>
          <cell r="P718">
            <v>-676</v>
          </cell>
          <cell r="Q718">
            <v>45047</v>
          </cell>
          <cell r="R718" t="str">
            <v>maladie</v>
          </cell>
          <cell r="T718" t="str">
            <v>CDD</v>
          </cell>
          <cell r="U718" t="str">
            <v>Contractuel</v>
          </cell>
          <cell r="V718">
            <v>44986</v>
          </cell>
          <cell r="W718">
            <v>45046</v>
          </cell>
          <cell r="Z718">
            <v>44522</v>
          </cell>
          <cell r="AA718">
            <v>11</v>
          </cell>
          <cell r="AB718">
            <v>2021</v>
          </cell>
          <cell r="AC718">
            <v>2025</v>
          </cell>
          <cell r="AD718">
            <v>3.2888888888888888</v>
          </cell>
          <cell r="AE718" t="str">
            <v>&lt; 4</v>
          </cell>
          <cell r="AF718">
            <v>26830</v>
          </cell>
          <cell r="AG718">
            <v>51.758904109589039</v>
          </cell>
          <cell r="AH718" t="str">
            <v>&gt;45&lt; 55</v>
          </cell>
          <cell r="AI718">
            <v>11804210</v>
          </cell>
          <cell r="AJ718" t="str">
            <v>08</v>
          </cell>
          <cell r="AK718" t="str">
            <v>07263913</v>
          </cell>
          <cell r="AL718">
            <v>39344</v>
          </cell>
          <cell r="AM718" t="str">
            <v>FEMME</v>
          </cell>
          <cell r="AN718" t="str">
            <v>VEUFE</v>
          </cell>
          <cell r="AO718">
            <v>1</v>
          </cell>
          <cell r="AQ718">
            <v>3</v>
          </cell>
          <cell r="AR718">
            <v>1</v>
          </cell>
          <cell r="AS718">
            <v>44887.25</v>
          </cell>
          <cell r="AT718" t="str">
            <v>Horaire</v>
          </cell>
          <cell r="AU718">
            <v>3.3069999999999999</v>
          </cell>
          <cell r="AV718" t="str">
            <v>17</v>
          </cell>
          <cell r="AW718" t="str">
            <v>00100</v>
          </cell>
          <cell r="AX718" t="str">
            <v>00002249615</v>
          </cell>
          <cell r="AY718" t="str">
            <v>21</v>
          </cell>
          <cell r="AZ718" t="str">
            <v>LA POSTE</v>
          </cell>
          <cell r="BA718" t="str">
            <v>17001000000224961521</v>
          </cell>
          <cell r="BB718">
            <v>20</v>
          </cell>
          <cell r="BC718" t="str">
            <v>CITE BIR BENJIMA MORNAGUIA</v>
          </cell>
          <cell r="BD718" t="str">
            <v>MANOUBA</v>
          </cell>
          <cell r="BE718">
            <v>1110</v>
          </cell>
          <cell r="BG718">
            <v>20797751</v>
          </cell>
          <cell r="BH718">
            <v>20066370</v>
          </cell>
          <cell r="BJ718" t="str">
            <v>MORNAGUIA</v>
          </cell>
          <cell r="BK718" t="str">
            <v>B-Panda</v>
          </cell>
          <cell r="BN718" t="str">
            <v>17001000000224961521</v>
          </cell>
          <cell r="BO718" t="str">
            <v>DRIDI SAIIDA</v>
          </cell>
          <cell r="BP718">
            <v>719</v>
          </cell>
          <cell r="BR718">
            <v>719</v>
          </cell>
          <cell r="BU718" t="str">
            <v>Non-Actif</v>
          </cell>
        </row>
        <row r="719">
          <cell r="B719">
            <v>720</v>
          </cell>
          <cell r="C719" t="str">
            <v>Madame</v>
          </cell>
          <cell r="D719" t="str">
            <v>MABROUK OLFA</v>
          </cell>
          <cell r="E719" t="str">
            <v>SAGE Tunisia</v>
          </cell>
          <cell r="F719" t="str">
            <v>PRODUCTION</v>
          </cell>
          <cell r="G719" t="str">
            <v>Couturière</v>
          </cell>
          <cell r="H719" t="str">
            <v>P7 AR</v>
          </cell>
          <cell r="I719" t="str">
            <v>FOUED HOMRANI</v>
          </cell>
          <cell r="J719" t="str">
            <v>A</v>
          </cell>
          <cell r="K719" t="str">
            <v>DIRECTS</v>
          </cell>
          <cell r="L719" t="str">
            <v>Variable cost at standard</v>
          </cell>
          <cell r="M719" t="str">
            <v>OUVRIERE SPECIALISE</v>
          </cell>
          <cell r="N719">
            <v>44522</v>
          </cell>
          <cell r="P719">
            <v>-6</v>
          </cell>
          <cell r="T719" t="str">
            <v>CDD</v>
          </cell>
          <cell r="U719" t="str">
            <v>Contractuel</v>
          </cell>
          <cell r="V719">
            <v>45689</v>
          </cell>
          <cell r="W719">
            <v>45716</v>
          </cell>
          <cell r="Z719">
            <v>44522</v>
          </cell>
          <cell r="AA719">
            <v>11</v>
          </cell>
          <cell r="AB719">
            <v>2021</v>
          </cell>
          <cell r="AC719">
            <v>2025</v>
          </cell>
          <cell r="AD719">
            <v>3.2888888888888888</v>
          </cell>
          <cell r="AE719" t="str">
            <v>&lt; 4</v>
          </cell>
          <cell r="AF719">
            <v>28550</v>
          </cell>
          <cell r="AG719">
            <v>47.046575342465751</v>
          </cell>
          <cell r="AH719" t="str">
            <v>&gt;45&lt; 55</v>
          </cell>
          <cell r="AI719">
            <v>12386427</v>
          </cell>
          <cell r="AJ719" t="str">
            <v>04</v>
          </cell>
          <cell r="AK719" t="str">
            <v>07334069</v>
          </cell>
          <cell r="AL719">
            <v>39737</v>
          </cell>
          <cell r="AM719" t="str">
            <v>FEMME</v>
          </cell>
          <cell r="AN719" t="str">
            <v>Divorcée</v>
          </cell>
          <cell r="AO719">
            <v>2</v>
          </cell>
          <cell r="AQ719">
            <v>3</v>
          </cell>
          <cell r="AR719">
            <v>3</v>
          </cell>
          <cell r="AS719">
            <v>45617.75</v>
          </cell>
          <cell r="AT719" t="str">
            <v>Horaire</v>
          </cell>
          <cell r="AU719">
            <v>3.3069999999999999</v>
          </cell>
          <cell r="AV719" t="str">
            <v>04</v>
          </cell>
          <cell r="AW719" t="str">
            <v>40107</v>
          </cell>
          <cell r="AX719" t="str">
            <v>50061912176</v>
          </cell>
          <cell r="AY719" t="str">
            <v>07</v>
          </cell>
          <cell r="AZ719" t="str">
            <v>ATTIJARI BANK</v>
          </cell>
          <cell r="BA719" t="str">
            <v>04401075006191217607</v>
          </cell>
          <cell r="BB719">
            <v>20</v>
          </cell>
          <cell r="BC719" t="str">
            <v>5 RUE ASAAD IBN EL FOURAT DENDEN</v>
          </cell>
          <cell r="BE719">
            <v>2011</v>
          </cell>
          <cell r="BF719">
            <v>45041</v>
          </cell>
          <cell r="BG719">
            <v>20813330</v>
          </cell>
          <cell r="BH719">
            <v>26345923</v>
          </cell>
          <cell r="BJ719" t="str">
            <v>DENDEN</v>
          </cell>
          <cell r="BK719" t="str">
            <v>A-P7 AR</v>
          </cell>
          <cell r="BL719" t="str">
            <v>2.1</v>
          </cell>
          <cell r="BN719" t="str">
            <v>04401075006191217607</v>
          </cell>
          <cell r="BO719" t="str">
            <v>MABROUK OLFA</v>
          </cell>
          <cell r="BP719">
            <v>720</v>
          </cell>
          <cell r="BR719">
            <v>720</v>
          </cell>
          <cell r="BT719">
            <v>733</v>
          </cell>
          <cell r="BU719" t="str">
            <v>si</v>
          </cell>
          <cell r="BV719" t="str">
            <v>139 A SA</v>
          </cell>
        </row>
        <row r="720">
          <cell r="B720">
            <v>721</v>
          </cell>
          <cell r="C720" t="str">
            <v>Madame</v>
          </cell>
          <cell r="D720" t="str">
            <v>TAGHOUTI NABIHA</v>
          </cell>
          <cell r="E720" t="str">
            <v>SAGE Tunisia</v>
          </cell>
          <cell r="F720" t="str">
            <v>PRODUCTION</v>
          </cell>
          <cell r="G720" t="str">
            <v>Couturière</v>
          </cell>
          <cell r="H720">
            <v>560</v>
          </cell>
          <cell r="I720" t="str">
            <v>Mabrourk Ben Moussa</v>
          </cell>
          <cell r="J720" t="str">
            <v>A</v>
          </cell>
          <cell r="K720" t="str">
            <v>DIRECTS</v>
          </cell>
          <cell r="L720" t="str">
            <v>Variable cost at standard</v>
          </cell>
          <cell r="M720" t="str">
            <v>OUVRIERE SPECIALISE</v>
          </cell>
          <cell r="N720">
            <v>44522</v>
          </cell>
          <cell r="P720">
            <v>-6</v>
          </cell>
          <cell r="T720" t="str">
            <v>CDD</v>
          </cell>
          <cell r="U720" t="str">
            <v>Contractuel</v>
          </cell>
          <cell r="V720">
            <v>45689</v>
          </cell>
          <cell r="W720">
            <v>45716</v>
          </cell>
          <cell r="Z720">
            <v>44522</v>
          </cell>
          <cell r="AA720">
            <v>11</v>
          </cell>
          <cell r="AB720">
            <v>2021</v>
          </cell>
          <cell r="AC720">
            <v>2025</v>
          </cell>
          <cell r="AD720">
            <v>3.2888888888888888</v>
          </cell>
          <cell r="AE720" t="str">
            <v>&lt; 4</v>
          </cell>
          <cell r="AF720">
            <v>31201</v>
          </cell>
          <cell r="AG720">
            <v>39.783561643835618</v>
          </cell>
          <cell r="AH720" t="str">
            <v>&gt;35&lt; 45</v>
          </cell>
          <cell r="AI720">
            <v>16099231</v>
          </cell>
          <cell r="AJ720" t="str">
            <v>05</v>
          </cell>
          <cell r="AK720" t="str">
            <v>09452113</v>
          </cell>
          <cell r="AL720">
            <v>38604</v>
          </cell>
          <cell r="AM720" t="str">
            <v>FEMME</v>
          </cell>
          <cell r="AN720" t="str">
            <v>Marié(e)</v>
          </cell>
          <cell r="AQ720">
            <v>3</v>
          </cell>
          <cell r="AR720">
            <v>3</v>
          </cell>
          <cell r="AS720">
            <v>45617.75</v>
          </cell>
          <cell r="AT720" t="str">
            <v>Horaire</v>
          </cell>
          <cell r="AU720">
            <v>3.3069999999999999</v>
          </cell>
          <cell r="AV720" t="str">
            <v>17</v>
          </cell>
          <cell r="AW720" t="str">
            <v>20600</v>
          </cell>
          <cell r="AX720" t="str">
            <v>00002529508</v>
          </cell>
          <cell r="AY720" t="str">
            <v>61</v>
          </cell>
          <cell r="AZ720" t="str">
            <v>LA POSTE</v>
          </cell>
          <cell r="BA720" t="str">
            <v>17206000000252950861</v>
          </cell>
          <cell r="BB720">
            <v>20</v>
          </cell>
          <cell r="BC720" t="str">
            <v>SIDI AMOR MANOUBA</v>
          </cell>
          <cell r="BD720" t="str">
            <v>MANOUBA</v>
          </cell>
          <cell r="BE720">
            <v>2010</v>
          </cell>
          <cell r="BG720">
            <v>54735806</v>
          </cell>
          <cell r="BH720">
            <v>22226269</v>
          </cell>
          <cell r="BJ720" t="str">
            <v>SLIMEN KEHIA</v>
          </cell>
          <cell r="BK720" t="str">
            <v>A-560</v>
          </cell>
          <cell r="BL720" t="str">
            <v>1.2</v>
          </cell>
          <cell r="BN720" t="str">
            <v>17206000000252950861</v>
          </cell>
          <cell r="BO720" t="str">
            <v>TAGHOUTI NABIHA</v>
          </cell>
          <cell r="BP720">
            <v>721</v>
          </cell>
          <cell r="BR720">
            <v>721</v>
          </cell>
          <cell r="BT720">
            <v>850</v>
          </cell>
          <cell r="BU720" t="str">
            <v>si</v>
          </cell>
          <cell r="BV720" t="str">
            <v>560 A CP</v>
          </cell>
        </row>
        <row r="721">
          <cell r="B721">
            <v>722</v>
          </cell>
          <cell r="C721" t="str">
            <v>Madame</v>
          </cell>
          <cell r="D721" t="str">
            <v>ARFAOUI RIM</v>
          </cell>
          <cell r="E721" t="str">
            <v>SAGE Tunisia</v>
          </cell>
          <cell r="F721" t="str">
            <v>PRODUCTION</v>
          </cell>
          <cell r="G721" t="str">
            <v>Couturière</v>
          </cell>
          <cell r="H721">
            <v>520</v>
          </cell>
          <cell r="J721" t="str">
            <v>A</v>
          </cell>
          <cell r="K721" t="str">
            <v>DIRECTS</v>
          </cell>
          <cell r="L721" t="str">
            <v>Variable cost at standard</v>
          </cell>
          <cell r="M721" t="str">
            <v>OUVRIERE SPECIALISE</v>
          </cell>
          <cell r="N721">
            <v>44522</v>
          </cell>
          <cell r="P721">
            <v>-1102</v>
          </cell>
          <cell r="Q721">
            <v>44586</v>
          </cell>
          <cell r="R721" t="str">
            <v xml:space="preserve">abandon de poste </v>
          </cell>
          <cell r="T721" t="str">
            <v>CDD</v>
          </cell>
          <cell r="U721" t="str">
            <v>Contractuel</v>
          </cell>
          <cell r="V721">
            <v>44562</v>
          </cell>
          <cell r="W721">
            <v>44620</v>
          </cell>
          <cell r="Z721">
            <v>44522</v>
          </cell>
          <cell r="AA721">
            <v>11</v>
          </cell>
          <cell r="AB721">
            <v>2021</v>
          </cell>
          <cell r="AC721">
            <v>2025</v>
          </cell>
          <cell r="AD721">
            <v>3.2888888888888888</v>
          </cell>
          <cell r="AE721" t="str">
            <v>&lt; 4</v>
          </cell>
          <cell r="AF721">
            <v>34080</v>
          </cell>
          <cell r="AG721">
            <v>31.895890410958906</v>
          </cell>
          <cell r="AH721" t="str">
            <v>&gt;25&lt; 35</v>
          </cell>
          <cell r="AI721">
            <v>17462240</v>
          </cell>
          <cell r="AJ721" t="str">
            <v>03</v>
          </cell>
          <cell r="AK721">
            <v>13613013</v>
          </cell>
          <cell r="AL721">
            <v>40688</v>
          </cell>
          <cell r="AM721" t="str">
            <v>FEMME</v>
          </cell>
          <cell r="AN721" t="str">
            <v>Marié(e)</v>
          </cell>
          <cell r="AQ721">
            <v>3</v>
          </cell>
          <cell r="AR721">
            <v>1</v>
          </cell>
          <cell r="AS721">
            <v>44887.25</v>
          </cell>
          <cell r="AT721" t="str">
            <v>Horaire</v>
          </cell>
          <cell r="AU721">
            <v>3.1930000000000001</v>
          </cell>
          <cell r="AV721" t="str">
            <v>24</v>
          </cell>
          <cell r="AW721" t="str">
            <v>02007</v>
          </cell>
          <cell r="AX721" t="str">
            <v>34072511101</v>
          </cell>
          <cell r="AY721" t="str">
            <v>48</v>
          </cell>
          <cell r="AZ721" t="str">
            <v>BTE</v>
          </cell>
          <cell r="BA721" t="str">
            <v>24020073407251110148</v>
          </cell>
          <cell r="BB721">
            <v>20</v>
          </cell>
          <cell r="BC721" t="str">
            <v>RUE ETTAHRIR CITE MANOUBIA</v>
          </cell>
          <cell r="BD721" t="str">
            <v>BEN DAHA</v>
          </cell>
          <cell r="BG721">
            <v>94441736</v>
          </cell>
          <cell r="BH721">
            <v>95492358</v>
          </cell>
          <cell r="BJ721" t="str">
            <v>TRIBINAL JAYARA</v>
          </cell>
          <cell r="BK721" t="str">
            <v>A-520</v>
          </cell>
          <cell r="BN721" t="str">
            <v>24020073407251110148</v>
          </cell>
          <cell r="BO721" t="str">
            <v>ARFAOUI RIM</v>
          </cell>
          <cell r="BP721">
            <v>722</v>
          </cell>
          <cell r="BR721" t="str">
            <v>ok pour réintegration RDV 18/07</v>
          </cell>
          <cell r="BU721" t="str">
            <v>Non-Actif</v>
          </cell>
        </row>
        <row r="722">
          <cell r="B722">
            <v>723</v>
          </cell>
          <cell r="C722" t="str">
            <v>Madame</v>
          </cell>
          <cell r="D722" t="str">
            <v>SMIDA HAYET</v>
          </cell>
          <cell r="E722" t="str">
            <v>SAGE Tunisia</v>
          </cell>
          <cell r="F722" t="str">
            <v>PRODUCTION</v>
          </cell>
          <cell r="G722" t="str">
            <v>Couturière</v>
          </cell>
          <cell r="H722" t="str">
            <v>P6 AV</v>
          </cell>
          <cell r="I722" t="str">
            <v>Issam Ouni</v>
          </cell>
          <cell r="J722" t="str">
            <v>B</v>
          </cell>
          <cell r="K722" t="str">
            <v>DIRECTS</v>
          </cell>
          <cell r="L722" t="str">
            <v>Variable cost at standard</v>
          </cell>
          <cell r="M722" t="str">
            <v>OUVRIERE SPECIALISE</v>
          </cell>
          <cell r="N722">
            <v>44523</v>
          </cell>
          <cell r="P722">
            <v>-6</v>
          </cell>
          <cell r="T722" t="str">
            <v>CDD</v>
          </cell>
          <cell r="U722" t="str">
            <v>Contractuel</v>
          </cell>
          <cell r="V722">
            <v>45689</v>
          </cell>
          <cell r="W722">
            <v>45716</v>
          </cell>
          <cell r="Z722">
            <v>44523</v>
          </cell>
          <cell r="AA722">
            <v>11</v>
          </cell>
          <cell r="AB722">
            <v>2021</v>
          </cell>
          <cell r="AC722">
            <v>2025</v>
          </cell>
          <cell r="AD722">
            <v>3.286111111111111</v>
          </cell>
          <cell r="AE722" t="str">
            <v>&lt; 4</v>
          </cell>
          <cell r="AF722">
            <v>32166</v>
          </cell>
          <cell r="AG722">
            <v>37.139726027397259</v>
          </cell>
          <cell r="AH722" t="str">
            <v>&gt;35&lt; 45</v>
          </cell>
          <cell r="AI722">
            <v>16738395</v>
          </cell>
          <cell r="AJ722" t="str">
            <v>00</v>
          </cell>
          <cell r="AK722" t="str">
            <v>09399053</v>
          </cell>
          <cell r="AL722">
            <v>42354</v>
          </cell>
          <cell r="AM722" t="str">
            <v>FEMME</v>
          </cell>
          <cell r="AN722" t="str">
            <v>Marié(e)</v>
          </cell>
          <cell r="AO722">
            <v>2</v>
          </cell>
          <cell r="AQ722">
            <v>3</v>
          </cell>
          <cell r="AR722">
            <v>3</v>
          </cell>
          <cell r="AS722">
            <v>45618.75</v>
          </cell>
          <cell r="AT722" t="str">
            <v>Horaire</v>
          </cell>
          <cell r="AU722">
            <v>3.3069999999999999</v>
          </cell>
          <cell r="AV722" t="str">
            <v>17</v>
          </cell>
          <cell r="AW722" t="str">
            <v>50300</v>
          </cell>
          <cell r="AX722" t="str">
            <v>00002109606</v>
          </cell>
          <cell r="AY722" t="str">
            <v>49</v>
          </cell>
          <cell r="AZ722" t="str">
            <v>LA POSTE</v>
          </cell>
          <cell r="BA722" t="str">
            <v>17503000000210960649</v>
          </cell>
          <cell r="BB722">
            <v>20</v>
          </cell>
          <cell r="BC722" t="str">
            <v>19 RUE 4675 ZAHROUNI</v>
          </cell>
          <cell r="BD722" t="str">
            <v>TUNIS</v>
          </cell>
          <cell r="BE722">
            <v>2051</v>
          </cell>
          <cell r="BG722">
            <v>51807514</v>
          </cell>
          <cell r="BH722">
            <v>24592953</v>
          </cell>
          <cell r="BJ722" t="str">
            <v>ZAHROUNI</v>
          </cell>
          <cell r="BK722" t="str">
            <v>B-P6 AV</v>
          </cell>
          <cell r="BL722" t="str">
            <v>1.1</v>
          </cell>
          <cell r="BN722" t="str">
            <v>17503000000210960649</v>
          </cell>
          <cell r="BO722" t="str">
            <v>SMIDA HAYET</v>
          </cell>
          <cell r="BP722">
            <v>723</v>
          </cell>
          <cell r="BR722">
            <v>723</v>
          </cell>
          <cell r="BT722">
            <v>99</v>
          </cell>
          <cell r="BU722" t="str">
            <v>si</v>
          </cell>
          <cell r="BV722" t="str">
            <v>P6 AV B SA</v>
          </cell>
        </row>
        <row r="723">
          <cell r="B723">
            <v>724</v>
          </cell>
          <cell r="C723" t="str">
            <v>Madame</v>
          </cell>
          <cell r="D723" t="str">
            <v>KHIARI NADIA</v>
          </cell>
          <cell r="E723" t="str">
            <v>SAGE Tunisia</v>
          </cell>
          <cell r="F723" t="str">
            <v>PRODUCTION</v>
          </cell>
          <cell r="G723" t="str">
            <v>Couturière</v>
          </cell>
          <cell r="H723">
            <v>520</v>
          </cell>
          <cell r="J723" t="str">
            <v>B</v>
          </cell>
          <cell r="K723" t="str">
            <v>DIRECTS</v>
          </cell>
          <cell r="L723" t="str">
            <v>Variable cost at standard</v>
          </cell>
          <cell r="M723" t="str">
            <v>OUVRIERE SPECIALISE</v>
          </cell>
          <cell r="N723">
            <v>44523</v>
          </cell>
          <cell r="P723">
            <v>-980</v>
          </cell>
          <cell r="Q723">
            <v>44707</v>
          </cell>
          <cell r="R723" t="str">
            <v>PRB MANAGER</v>
          </cell>
          <cell r="T723" t="str">
            <v>CDD</v>
          </cell>
          <cell r="U723" t="str">
            <v>Contractuel</v>
          </cell>
          <cell r="V723">
            <v>44682</v>
          </cell>
          <cell r="W723">
            <v>44742</v>
          </cell>
          <cell r="Z723">
            <v>44523</v>
          </cell>
          <cell r="AA723">
            <v>11</v>
          </cell>
          <cell r="AB723">
            <v>2021</v>
          </cell>
          <cell r="AC723">
            <v>2025</v>
          </cell>
          <cell r="AD723">
            <v>3.286111111111111</v>
          </cell>
          <cell r="AE723" t="str">
            <v>&lt; 4</v>
          </cell>
          <cell r="AF723">
            <v>26252</v>
          </cell>
          <cell r="AG723">
            <v>53.342465753424655</v>
          </cell>
          <cell r="AH723" t="str">
            <v>&gt;45&lt; 55</v>
          </cell>
          <cell r="AI723">
            <v>11462217</v>
          </cell>
          <cell r="AJ723" t="str">
            <v>08</v>
          </cell>
          <cell r="AK723" t="str">
            <v>04774899</v>
          </cell>
          <cell r="AL723">
            <v>41459</v>
          </cell>
          <cell r="AM723" t="str">
            <v>FEMME</v>
          </cell>
          <cell r="AN723" t="str">
            <v>Marié(e)</v>
          </cell>
          <cell r="AO723">
            <v>5</v>
          </cell>
          <cell r="AQ723">
            <v>3</v>
          </cell>
          <cell r="AR723">
            <v>1</v>
          </cell>
          <cell r="AS723">
            <v>44888.25</v>
          </cell>
          <cell r="AT723" t="str">
            <v>Horaire</v>
          </cell>
          <cell r="AU723">
            <v>3.1930000000000001</v>
          </cell>
          <cell r="AV723" t="str">
            <v>17</v>
          </cell>
          <cell r="AW723" t="str">
            <v>00100</v>
          </cell>
          <cell r="AX723" t="str">
            <v>00003043420</v>
          </cell>
          <cell r="AY723" t="str">
            <v>53</v>
          </cell>
          <cell r="AZ723" t="str">
            <v>LA POSTE</v>
          </cell>
          <cell r="BA723" t="str">
            <v>17001000000304342053</v>
          </cell>
          <cell r="BB723">
            <v>20</v>
          </cell>
          <cell r="BC723" t="str">
            <v>13 RUE EL IKLIL NOUVELLE MEDINA</v>
          </cell>
          <cell r="BD723" t="str">
            <v>BEN AROUS</v>
          </cell>
          <cell r="BG723">
            <v>94382772</v>
          </cell>
          <cell r="BH723">
            <v>53674614</v>
          </cell>
          <cell r="BJ723" t="str">
            <v>YASMINETTE</v>
          </cell>
          <cell r="BK723" t="str">
            <v>B-520</v>
          </cell>
          <cell r="BN723" t="str">
            <v>17001000000304342053</v>
          </cell>
          <cell r="BO723" t="str">
            <v>KHIARI NADIA</v>
          </cell>
          <cell r="BP723">
            <v>724</v>
          </cell>
          <cell r="BU723" t="str">
            <v>Non-Actif</v>
          </cell>
        </row>
        <row r="724">
          <cell r="B724">
            <v>725</v>
          </cell>
          <cell r="C724" t="str">
            <v>MONSIEUR</v>
          </cell>
          <cell r="D724" t="str">
            <v>MLIKI OUSSAMA</v>
          </cell>
          <cell r="E724" t="str">
            <v>SAGE Tunisia</v>
          </cell>
          <cell r="F724" t="str">
            <v>PRODUCTION</v>
          </cell>
          <cell r="G724" t="str">
            <v>WIRE</v>
          </cell>
          <cell r="H724">
            <v>520</v>
          </cell>
          <cell r="J724" t="str">
            <v>A</v>
          </cell>
          <cell r="K724" t="str">
            <v>DIRECTS</v>
          </cell>
          <cell r="L724" t="str">
            <v>Variable cost at standard</v>
          </cell>
          <cell r="M724" t="str">
            <v>OUVRIERE SPECIALISE</v>
          </cell>
          <cell r="N724">
            <v>44523</v>
          </cell>
          <cell r="P724">
            <v>-1041</v>
          </cell>
          <cell r="Q724">
            <v>44652</v>
          </cell>
          <cell r="R724" t="str">
            <v xml:space="preserve">abandon de poste </v>
          </cell>
          <cell r="T724" t="str">
            <v>CDD</v>
          </cell>
          <cell r="U724" t="str">
            <v>Contractuel</v>
          </cell>
          <cell r="V724">
            <v>44652</v>
          </cell>
          <cell r="W724">
            <v>44681</v>
          </cell>
          <cell r="Z724">
            <v>44523</v>
          </cell>
          <cell r="AA724">
            <v>11</v>
          </cell>
          <cell r="AB724">
            <v>2021</v>
          </cell>
          <cell r="AC724">
            <v>2025</v>
          </cell>
          <cell r="AD724">
            <v>3.286111111111111</v>
          </cell>
          <cell r="AE724" t="str">
            <v>&lt; 4</v>
          </cell>
          <cell r="AF724">
            <v>34675</v>
          </cell>
          <cell r="AG724">
            <v>30.265753424657536</v>
          </cell>
          <cell r="AH724" t="str">
            <v>&gt;25&lt; 35</v>
          </cell>
          <cell r="AI724">
            <v>16887658</v>
          </cell>
          <cell r="AJ724" t="str">
            <v>07</v>
          </cell>
          <cell r="AK724" t="str">
            <v>09192269</v>
          </cell>
          <cell r="AL724">
            <v>41198</v>
          </cell>
          <cell r="AM724" t="str">
            <v>HOMME</v>
          </cell>
          <cell r="AN724" t="str">
            <v>Célibataire</v>
          </cell>
          <cell r="AQ724">
            <v>3</v>
          </cell>
          <cell r="AR724">
            <v>1</v>
          </cell>
          <cell r="AS724">
            <v>44888.25</v>
          </cell>
          <cell r="AT724" t="str">
            <v>Horaire</v>
          </cell>
          <cell r="AU724">
            <v>3.1930000000000001</v>
          </cell>
          <cell r="AV724" t="str">
            <v>17</v>
          </cell>
          <cell r="AW724" t="str">
            <v>00100</v>
          </cell>
          <cell r="AX724" t="str">
            <v>00003085877</v>
          </cell>
          <cell r="AY724" t="str">
            <v>43</v>
          </cell>
          <cell r="AZ724" t="str">
            <v>LA POSTE</v>
          </cell>
          <cell r="BA724" t="str">
            <v>17001000000308587743</v>
          </cell>
          <cell r="BB724">
            <v>20</v>
          </cell>
          <cell r="BC724" t="str">
            <v>RUE ASSAAD IBN ZARRAA GOBBAA</v>
          </cell>
          <cell r="BD724" t="str">
            <v>MANOUBA</v>
          </cell>
          <cell r="BG724">
            <v>51047633</v>
          </cell>
          <cell r="BH724">
            <v>20419545</v>
          </cell>
          <cell r="BJ724" t="str">
            <v>GOBAA</v>
          </cell>
          <cell r="BK724" t="str">
            <v>A-520</v>
          </cell>
          <cell r="BN724" t="str">
            <v>17001000000308587743</v>
          </cell>
          <cell r="BO724" t="str">
            <v>MLIKI OUSSAMA</v>
          </cell>
          <cell r="BP724">
            <v>725</v>
          </cell>
          <cell r="BU724" t="str">
            <v>Non-Actif</v>
          </cell>
        </row>
        <row r="725">
          <cell r="B725">
            <v>726</v>
          </cell>
          <cell r="C725" t="str">
            <v>Madame</v>
          </cell>
          <cell r="D725" t="str">
            <v>SASSI WAFA</v>
          </cell>
          <cell r="E725" t="str">
            <v>SAGE Tunisia</v>
          </cell>
          <cell r="F725" t="str">
            <v>PRODUCTION</v>
          </cell>
          <cell r="G725" t="str">
            <v>Couturière</v>
          </cell>
          <cell r="H725">
            <v>520</v>
          </cell>
          <cell r="J725" t="str">
            <v>B</v>
          </cell>
          <cell r="K725" t="str">
            <v>DIRECTS</v>
          </cell>
          <cell r="L725" t="str">
            <v>Variable cost at standard</v>
          </cell>
          <cell r="M725" t="str">
            <v>OUVRIERE SPECIALISE</v>
          </cell>
          <cell r="N725">
            <v>44523</v>
          </cell>
          <cell r="P725">
            <v>-1161</v>
          </cell>
          <cell r="Q725">
            <v>44531</v>
          </cell>
          <cell r="R725" t="str">
            <v xml:space="preserve">abandon de poste </v>
          </cell>
          <cell r="T725" t="str">
            <v>CDD</v>
          </cell>
          <cell r="U725" t="str">
            <v>Contractuel</v>
          </cell>
          <cell r="V725">
            <v>44523</v>
          </cell>
          <cell r="W725">
            <v>44561</v>
          </cell>
          <cell r="Z725">
            <v>44523</v>
          </cell>
          <cell r="AA725">
            <v>11</v>
          </cell>
          <cell r="AB725">
            <v>2021</v>
          </cell>
          <cell r="AC725">
            <v>2025</v>
          </cell>
          <cell r="AD725">
            <v>3.286111111111111</v>
          </cell>
          <cell r="AE725" t="str">
            <v>&lt; 4</v>
          </cell>
          <cell r="AF725">
            <v>30057</v>
          </cell>
          <cell r="AG725">
            <v>42.917808219178085</v>
          </cell>
          <cell r="AH725" t="str">
            <v>&gt;35&lt; 45</v>
          </cell>
          <cell r="AI725">
            <v>12493895</v>
          </cell>
          <cell r="AJ725" t="str">
            <v>01</v>
          </cell>
          <cell r="AK725" t="str">
            <v>07384293</v>
          </cell>
          <cell r="AL725">
            <v>37575</v>
          </cell>
          <cell r="AM725" t="str">
            <v>FEMME</v>
          </cell>
          <cell r="AN725" t="str">
            <v>Marié(e)</v>
          </cell>
          <cell r="AO725">
            <v>1</v>
          </cell>
          <cell r="AQ725">
            <v>3</v>
          </cell>
          <cell r="AR725">
            <v>1</v>
          </cell>
          <cell r="AS725">
            <v>44888.25</v>
          </cell>
          <cell r="AT725" t="str">
            <v>Horaire</v>
          </cell>
          <cell r="AU725">
            <v>3.1930000000000001</v>
          </cell>
          <cell r="AV725" t="str">
            <v>17</v>
          </cell>
          <cell r="AW725" t="str">
            <v>00100</v>
          </cell>
          <cell r="AX725" t="str">
            <v>00002968960</v>
          </cell>
          <cell r="AY725">
            <v>42</v>
          </cell>
          <cell r="AZ725" t="str">
            <v>LA POSTE</v>
          </cell>
          <cell r="BA725" t="str">
            <v>17001000000296896042</v>
          </cell>
          <cell r="BB725">
            <v>20</v>
          </cell>
          <cell r="BC725" t="str">
            <v>RUE EL JALA CITE ENNASR</v>
          </cell>
          <cell r="BD725" t="str">
            <v>MORNAGUIA</v>
          </cell>
          <cell r="BF725" t="str">
            <v>OK-21</v>
          </cell>
          <cell r="BG725">
            <v>29480164</v>
          </cell>
          <cell r="BH725">
            <v>20066677</v>
          </cell>
          <cell r="BJ725" t="str">
            <v>MORNAGUIA</v>
          </cell>
          <cell r="BK725" t="str">
            <v>B-520</v>
          </cell>
          <cell r="BN725" t="str">
            <v>17001000000296896042</v>
          </cell>
          <cell r="BO725" t="str">
            <v>SASSI WAFA</v>
          </cell>
          <cell r="BP725">
            <v>726</v>
          </cell>
          <cell r="BR725" t="str">
            <v>ok pour réintegration RDV 18/07</v>
          </cell>
          <cell r="BU725" t="str">
            <v>Non-Actif</v>
          </cell>
        </row>
        <row r="726">
          <cell r="B726">
            <v>727</v>
          </cell>
          <cell r="C726" t="str">
            <v>Mlle</v>
          </cell>
          <cell r="D726" t="str">
            <v>BOUSELMI HALIMA</v>
          </cell>
          <cell r="E726" t="str">
            <v>SAGE Tunisia</v>
          </cell>
          <cell r="F726" t="str">
            <v>PRODUCTION</v>
          </cell>
          <cell r="G726" t="str">
            <v>Couturière</v>
          </cell>
          <cell r="H726" t="str">
            <v>JFU</v>
          </cell>
          <cell r="I726" t="str">
            <v>Mabrourk Ben Moussa</v>
          </cell>
          <cell r="J726" t="str">
            <v>A</v>
          </cell>
          <cell r="K726" t="str">
            <v>DIRECTS</v>
          </cell>
          <cell r="L726" t="str">
            <v>Variable cost at standard</v>
          </cell>
          <cell r="M726" t="str">
            <v>OUVRIERE SPECIALISE</v>
          </cell>
          <cell r="N726">
            <v>44523</v>
          </cell>
          <cell r="P726">
            <v>-6</v>
          </cell>
          <cell r="T726" t="str">
            <v>CDD</v>
          </cell>
          <cell r="U726" t="str">
            <v>Contractuel</v>
          </cell>
          <cell r="V726">
            <v>45689</v>
          </cell>
          <cell r="W726">
            <v>45716</v>
          </cell>
          <cell r="Z726">
            <v>44523</v>
          </cell>
          <cell r="AA726">
            <v>11</v>
          </cell>
          <cell r="AB726">
            <v>2021</v>
          </cell>
          <cell r="AC726">
            <v>2025</v>
          </cell>
          <cell r="AD726">
            <v>3.286111111111111</v>
          </cell>
          <cell r="AE726" t="str">
            <v>&lt; 4</v>
          </cell>
          <cell r="AF726">
            <v>29614</v>
          </cell>
          <cell r="AG726">
            <v>44.131506849315066</v>
          </cell>
          <cell r="AH726" t="str">
            <v>&gt;35&lt; 45</v>
          </cell>
          <cell r="AI726">
            <v>12518318</v>
          </cell>
          <cell r="AJ726" t="str">
            <v>04</v>
          </cell>
          <cell r="AK726" t="str">
            <v>04689587</v>
          </cell>
          <cell r="AL726">
            <v>35965</v>
          </cell>
          <cell r="AM726" t="str">
            <v>FEMME</v>
          </cell>
          <cell r="AN726" t="str">
            <v>Célibataire</v>
          </cell>
          <cell r="AQ726">
            <v>3</v>
          </cell>
          <cell r="AR726">
            <v>3</v>
          </cell>
          <cell r="AS726">
            <v>45618.75</v>
          </cell>
          <cell r="AT726" t="str">
            <v>Horaire</v>
          </cell>
          <cell r="AU726">
            <v>3.3069999999999999</v>
          </cell>
          <cell r="AV726" t="str">
            <v>07</v>
          </cell>
          <cell r="AW726" t="str">
            <v>06501</v>
          </cell>
          <cell r="AX726" t="str">
            <v>23105525825</v>
          </cell>
          <cell r="AY726" t="str">
            <v>75</v>
          </cell>
          <cell r="AZ726" t="str">
            <v>AMEN BANK</v>
          </cell>
          <cell r="BA726" t="str">
            <v>07065012310552582575</v>
          </cell>
          <cell r="BB726">
            <v>20</v>
          </cell>
          <cell r="BC726" t="str">
            <v>9 RUE EL WIFAK HASSEN BELKHOUJA</v>
          </cell>
          <cell r="BD726" t="str">
            <v>MANOUBA</v>
          </cell>
          <cell r="BG726">
            <v>26572731</v>
          </cell>
          <cell r="BH726">
            <v>26572579</v>
          </cell>
          <cell r="BJ726" t="str">
            <v>GARDE NATIONAL EL AGBA</v>
          </cell>
          <cell r="BK726" t="str">
            <v>A-JFU</v>
          </cell>
          <cell r="BL726" t="str">
            <v>1.1</v>
          </cell>
          <cell r="BN726" t="str">
            <v>07065012310552582575</v>
          </cell>
          <cell r="BO726" t="str">
            <v>BOUSELMI HALIMA</v>
          </cell>
          <cell r="BP726">
            <v>727</v>
          </cell>
          <cell r="BR726">
            <v>727</v>
          </cell>
          <cell r="BT726">
            <v>917</v>
          </cell>
          <cell r="BU726" t="str">
            <v>si</v>
          </cell>
          <cell r="BV726" t="str">
            <v>520 A SA</v>
          </cell>
        </row>
        <row r="727">
          <cell r="B727">
            <v>728</v>
          </cell>
          <cell r="C727" t="str">
            <v>Monsieur</v>
          </cell>
          <cell r="D727" t="str">
            <v>HBIBI MOHAMED AZIZ</v>
          </cell>
          <cell r="E727" t="str">
            <v>SAGE Tunisia</v>
          </cell>
          <cell r="F727" t="str">
            <v>PRODUCTION</v>
          </cell>
          <cell r="G727" t="str">
            <v>WIRE</v>
          </cell>
          <cell r="H727">
            <v>520</v>
          </cell>
          <cell r="J727" t="str">
            <v>A</v>
          </cell>
          <cell r="K727" t="str">
            <v>DIRECTS</v>
          </cell>
          <cell r="L727" t="str">
            <v>Variable cost at standard</v>
          </cell>
          <cell r="M727" t="str">
            <v>OUVRIER SPECIALISE</v>
          </cell>
          <cell r="N727">
            <v>44523</v>
          </cell>
          <cell r="P727">
            <v>-1102</v>
          </cell>
          <cell r="Q727">
            <v>44607</v>
          </cell>
          <cell r="R727" t="str">
            <v xml:space="preserve">abandon de poste </v>
          </cell>
          <cell r="T727" t="str">
            <v>CDD</v>
          </cell>
          <cell r="U727" t="str">
            <v>Contractuel</v>
          </cell>
          <cell r="V727">
            <v>44593</v>
          </cell>
          <cell r="W727">
            <v>44620</v>
          </cell>
          <cell r="Z727">
            <v>44523</v>
          </cell>
          <cell r="AA727">
            <v>11</v>
          </cell>
          <cell r="AB727">
            <v>2021</v>
          </cell>
          <cell r="AC727">
            <v>2025</v>
          </cell>
          <cell r="AD727">
            <v>3.286111111111111</v>
          </cell>
          <cell r="AE727" t="str">
            <v>&lt; 4</v>
          </cell>
          <cell r="AF727">
            <v>37024</v>
          </cell>
          <cell r="AG727">
            <v>23.830136986301369</v>
          </cell>
          <cell r="AH727" t="str">
            <v>&lt; 25</v>
          </cell>
          <cell r="AK727">
            <v>11672040</v>
          </cell>
          <cell r="AL727">
            <v>43839</v>
          </cell>
          <cell r="AM727" t="str">
            <v>HOMME</v>
          </cell>
          <cell r="AN727" t="str">
            <v>Célibataire</v>
          </cell>
          <cell r="AQ727">
            <v>3</v>
          </cell>
          <cell r="AR727">
            <v>1</v>
          </cell>
          <cell r="AS727">
            <v>44888.25</v>
          </cell>
          <cell r="AT727" t="str">
            <v>Horaire</v>
          </cell>
          <cell r="AU727">
            <v>3.1930000000000001</v>
          </cell>
          <cell r="AV727" t="str">
            <v>25</v>
          </cell>
          <cell r="AW727" t="str">
            <v>13500</v>
          </cell>
          <cell r="AX727" t="str">
            <v>00000953619</v>
          </cell>
          <cell r="AY727" t="str">
            <v>06</v>
          </cell>
          <cell r="AZ727" t="str">
            <v>ZITOUNA BANK</v>
          </cell>
          <cell r="BA727" t="str">
            <v>25135000000095361906</v>
          </cell>
          <cell r="BB727">
            <v>20</v>
          </cell>
          <cell r="BC727" t="str">
            <v>19 RUE 4277 CITE CHEBBI AGBA</v>
          </cell>
          <cell r="BD727" t="str">
            <v>TUNIS</v>
          </cell>
          <cell r="BG727">
            <v>51266115</v>
          </cell>
          <cell r="BH727">
            <v>54873343</v>
          </cell>
          <cell r="BJ727" t="str">
            <v>OUED GUERIANA AGBA</v>
          </cell>
          <cell r="BK727" t="str">
            <v>A-520</v>
          </cell>
          <cell r="BN727" t="str">
            <v>25135000000095361906</v>
          </cell>
          <cell r="BO727" t="str">
            <v>HBIBI MOHAMED AZIZ</v>
          </cell>
          <cell r="BP727">
            <v>728</v>
          </cell>
          <cell r="BU727" t="str">
            <v>Non-Actif</v>
          </cell>
        </row>
        <row r="728">
          <cell r="B728">
            <v>729</v>
          </cell>
          <cell r="C728" t="str">
            <v>Monsieur</v>
          </cell>
          <cell r="D728" t="str">
            <v>SEBAI MOUSSA</v>
          </cell>
          <cell r="E728" t="str">
            <v>SAGE Tunisia</v>
          </cell>
          <cell r="F728" t="str">
            <v>PRODUCTION</v>
          </cell>
          <cell r="G728" t="str">
            <v>WIRE</v>
          </cell>
          <cell r="H728">
            <v>520</v>
          </cell>
          <cell r="J728" t="str">
            <v>A</v>
          </cell>
          <cell r="K728" t="str">
            <v>DIRECTS</v>
          </cell>
          <cell r="L728" t="str">
            <v>Variable cost at standard</v>
          </cell>
          <cell r="M728" t="str">
            <v>OUVRIER SPECIALISE</v>
          </cell>
          <cell r="N728">
            <v>44523</v>
          </cell>
          <cell r="P728">
            <v>-1161</v>
          </cell>
          <cell r="Q728">
            <v>44558</v>
          </cell>
          <cell r="R728" t="str">
            <v xml:space="preserve">abandon de poste </v>
          </cell>
          <cell r="T728" t="str">
            <v>CDD</v>
          </cell>
          <cell r="U728" t="str">
            <v>Contractuel</v>
          </cell>
          <cell r="V728">
            <v>44523</v>
          </cell>
          <cell r="W728">
            <v>44561</v>
          </cell>
          <cell r="Z728">
            <v>44523</v>
          </cell>
          <cell r="AA728">
            <v>11</v>
          </cell>
          <cell r="AB728">
            <v>2021</v>
          </cell>
          <cell r="AC728">
            <v>2025</v>
          </cell>
          <cell r="AD728">
            <v>3.286111111111111</v>
          </cell>
          <cell r="AE728" t="str">
            <v>&lt; 4</v>
          </cell>
          <cell r="AF728">
            <v>36006</v>
          </cell>
          <cell r="AG728">
            <v>26.61917808219178</v>
          </cell>
          <cell r="AH728" t="str">
            <v>&gt;25&lt; 35</v>
          </cell>
          <cell r="AK728">
            <v>11655351</v>
          </cell>
          <cell r="AL728">
            <v>43235</v>
          </cell>
          <cell r="AM728" t="str">
            <v>HOMME</v>
          </cell>
          <cell r="AN728" t="str">
            <v>Célibataire</v>
          </cell>
          <cell r="AQ728">
            <v>3</v>
          </cell>
          <cell r="AR728">
            <v>1</v>
          </cell>
          <cell r="AS728">
            <v>44888.25</v>
          </cell>
          <cell r="AT728" t="str">
            <v>Horaire</v>
          </cell>
          <cell r="AU728">
            <v>3.1930000000000001</v>
          </cell>
          <cell r="AV728" t="str">
            <v>25</v>
          </cell>
          <cell r="AW728" t="str">
            <v>13500</v>
          </cell>
          <cell r="AX728" t="str">
            <v>00000953626</v>
          </cell>
          <cell r="AY728" t="str">
            <v>82</v>
          </cell>
          <cell r="AZ728" t="str">
            <v>ZITOUNA BANK</v>
          </cell>
          <cell r="BA728" t="str">
            <v>25135000000095362682</v>
          </cell>
          <cell r="BB728">
            <v>20</v>
          </cell>
          <cell r="BC728" t="str">
            <v>5 IMPASSE 6 RUE 4282 CITE EL FEHRI AGBA</v>
          </cell>
          <cell r="BD728" t="str">
            <v>TUNIS</v>
          </cell>
          <cell r="BG728">
            <v>50613972</v>
          </cell>
          <cell r="BH728">
            <v>50888428</v>
          </cell>
          <cell r="BJ728" t="str">
            <v>EL AGBA ABDELMOULA</v>
          </cell>
          <cell r="BK728" t="str">
            <v>A-520</v>
          </cell>
          <cell r="BN728" t="str">
            <v>25135000000095362682</v>
          </cell>
          <cell r="BO728" t="str">
            <v>SEBAI MOUSSA</v>
          </cell>
          <cell r="BP728">
            <v>729</v>
          </cell>
          <cell r="BU728" t="str">
            <v>Non-Actif</v>
          </cell>
        </row>
        <row r="729">
          <cell r="B729">
            <v>730</v>
          </cell>
          <cell r="C729" t="str">
            <v>Monsieur</v>
          </cell>
          <cell r="D729" t="str">
            <v>SASSI YOUSSEF</v>
          </cell>
          <cell r="E729" t="str">
            <v>SAGE Tunisia</v>
          </cell>
          <cell r="F729" t="str">
            <v>PRODUCTION</v>
          </cell>
          <cell r="G729" t="str">
            <v>WIRE</v>
          </cell>
          <cell r="H729">
            <v>520</v>
          </cell>
          <cell r="J729" t="str">
            <v>A</v>
          </cell>
          <cell r="K729" t="str">
            <v>DIRECTS</v>
          </cell>
          <cell r="L729" t="str">
            <v>Variable cost at standard</v>
          </cell>
          <cell r="M729" t="str">
            <v>OUVRIER SPECIALISE</v>
          </cell>
          <cell r="N729">
            <v>44523</v>
          </cell>
          <cell r="P729">
            <v>-1010</v>
          </cell>
          <cell r="Q729">
            <v>44682</v>
          </cell>
          <cell r="R729" t="str">
            <v xml:space="preserve">abandon de poste </v>
          </cell>
          <cell r="T729" t="str">
            <v>CDD</v>
          </cell>
          <cell r="U729" t="str">
            <v>Contractuel</v>
          </cell>
          <cell r="V729">
            <v>44682</v>
          </cell>
          <cell r="W729">
            <v>44712</v>
          </cell>
          <cell r="Z729">
            <v>44523</v>
          </cell>
          <cell r="AA729">
            <v>11</v>
          </cell>
          <cell r="AB729">
            <v>2021</v>
          </cell>
          <cell r="AC729">
            <v>2025</v>
          </cell>
          <cell r="AD729">
            <v>3.286111111111111</v>
          </cell>
          <cell r="AE729" t="str">
            <v>&lt; 4</v>
          </cell>
          <cell r="AF729">
            <v>36950</v>
          </cell>
          <cell r="AG729">
            <v>24.032876712328768</v>
          </cell>
          <cell r="AH729" t="str">
            <v>&lt; 25</v>
          </cell>
          <cell r="AI729">
            <v>17462272</v>
          </cell>
          <cell r="AJ729" t="str">
            <v>04</v>
          </cell>
          <cell r="AK729">
            <v>11666038</v>
          </cell>
          <cell r="AL729">
            <v>43229</v>
          </cell>
          <cell r="AM729" t="str">
            <v>HOMME</v>
          </cell>
          <cell r="AN729" t="str">
            <v>Célibataire</v>
          </cell>
          <cell r="AQ729">
            <v>3</v>
          </cell>
          <cell r="AR729">
            <v>1</v>
          </cell>
          <cell r="AS729">
            <v>44888.25</v>
          </cell>
          <cell r="AT729" t="str">
            <v>Horaire</v>
          </cell>
          <cell r="AU729">
            <v>3.1930000000000001</v>
          </cell>
          <cell r="AV729" t="str">
            <v>25</v>
          </cell>
          <cell r="AW729" t="str">
            <v>13500</v>
          </cell>
          <cell r="AX729" t="str">
            <v>00000953614</v>
          </cell>
          <cell r="AY729" t="str">
            <v>21</v>
          </cell>
          <cell r="AZ729" t="str">
            <v>ZITOUNA BANK</v>
          </cell>
          <cell r="BA729" t="str">
            <v>25135000000095361421</v>
          </cell>
          <cell r="BB729">
            <v>20</v>
          </cell>
          <cell r="BC729" t="str">
            <v>7 RUE 4283 CITE EL FEHRI AGBA</v>
          </cell>
          <cell r="BD729" t="str">
            <v>TUNIS</v>
          </cell>
          <cell r="BG729">
            <v>54444739</v>
          </cell>
          <cell r="BH729">
            <v>92538755</v>
          </cell>
          <cell r="BJ729" t="str">
            <v>EL AGBA ABDELMOULA</v>
          </cell>
          <cell r="BK729" t="str">
            <v>A-520</v>
          </cell>
          <cell r="BN729" t="str">
            <v>25135000000095361421</v>
          </cell>
          <cell r="BO729" t="str">
            <v>SASSI YOUSSEF</v>
          </cell>
          <cell r="BP729">
            <v>730</v>
          </cell>
          <cell r="BU729" t="str">
            <v>Non-Actif</v>
          </cell>
        </row>
        <row r="730">
          <cell r="B730">
            <v>731</v>
          </cell>
          <cell r="C730" t="str">
            <v>Monsieur</v>
          </cell>
          <cell r="D730" t="str">
            <v>BOUALI KHALIL</v>
          </cell>
          <cell r="E730" t="str">
            <v>SAGE Tunisia</v>
          </cell>
          <cell r="F730" t="str">
            <v>PRODUCTION</v>
          </cell>
          <cell r="G730" t="str">
            <v>WIRE</v>
          </cell>
          <cell r="H730">
            <v>520</v>
          </cell>
          <cell r="J730" t="str">
            <v>B</v>
          </cell>
          <cell r="K730" t="str">
            <v>DIRECTS</v>
          </cell>
          <cell r="L730" t="str">
            <v>Variable cost at standard</v>
          </cell>
          <cell r="M730" t="str">
            <v>OUVRIER SPECIALISE</v>
          </cell>
          <cell r="N730">
            <v>44524</v>
          </cell>
          <cell r="P730">
            <v>-1010</v>
          </cell>
          <cell r="Q730">
            <v>44682</v>
          </cell>
          <cell r="R730" t="str">
            <v xml:space="preserve">abandon de poste </v>
          </cell>
          <cell r="T730" t="str">
            <v>CDD</v>
          </cell>
          <cell r="U730" t="str">
            <v>Contractuel</v>
          </cell>
          <cell r="V730">
            <v>44682</v>
          </cell>
          <cell r="W730">
            <v>44712</v>
          </cell>
          <cell r="Z730">
            <v>44524</v>
          </cell>
          <cell r="AA730">
            <v>11</v>
          </cell>
          <cell r="AB730">
            <v>2021</v>
          </cell>
          <cell r="AC730">
            <v>2025</v>
          </cell>
          <cell r="AD730">
            <v>3.2833333333333332</v>
          </cell>
          <cell r="AE730" t="str">
            <v>&lt; 4</v>
          </cell>
          <cell r="AF730">
            <v>36686</v>
          </cell>
          <cell r="AG730">
            <v>24.756164383561643</v>
          </cell>
          <cell r="AH730" t="str">
            <v>&lt; 25</v>
          </cell>
          <cell r="AI730">
            <v>17462225</v>
          </cell>
          <cell r="AJ730" t="str">
            <v>02</v>
          </cell>
          <cell r="AK730">
            <v>11662091</v>
          </cell>
          <cell r="AL730">
            <v>42822</v>
          </cell>
          <cell r="AM730" t="str">
            <v>HOMME</v>
          </cell>
          <cell r="AN730" t="str">
            <v>Célibataire</v>
          </cell>
          <cell r="AQ730">
            <v>3</v>
          </cell>
          <cell r="AR730">
            <v>1</v>
          </cell>
          <cell r="AS730">
            <v>44889.25</v>
          </cell>
          <cell r="AT730" t="str">
            <v>Horaire</v>
          </cell>
          <cell r="AU730">
            <v>3.1930000000000001</v>
          </cell>
          <cell r="AV730" t="str">
            <v>26</v>
          </cell>
          <cell r="AW730" t="str">
            <v>00700</v>
          </cell>
          <cell r="AX730" t="str">
            <v>08901808059</v>
          </cell>
          <cell r="AY730" t="str">
            <v>57</v>
          </cell>
          <cell r="AZ730" t="str">
            <v>BTL</v>
          </cell>
          <cell r="BA730" t="str">
            <v>26007000890180805957</v>
          </cell>
          <cell r="BB730">
            <v>20</v>
          </cell>
          <cell r="BC730" t="str">
            <v>18 RUE 4279 CITE CHABAB AGBA</v>
          </cell>
          <cell r="BD730" t="str">
            <v>TUNIS</v>
          </cell>
          <cell r="BG730">
            <v>54047273</v>
          </cell>
          <cell r="BH730">
            <v>24342523</v>
          </cell>
          <cell r="BJ730" t="str">
            <v>EL AGBA 1</v>
          </cell>
          <cell r="BK730" t="str">
            <v>B-520</v>
          </cell>
          <cell r="BN730" t="str">
            <v>26007000890180805957</v>
          </cell>
          <cell r="BO730" t="str">
            <v>BOUALI KHALIL</v>
          </cell>
          <cell r="BP730">
            <v>731</v>
          </cell>
          <cell r="BU730" t="str">
            <v>Non-Actif</v>
          </cell>
        </row>
        <row r="731">
          <cell r="B731">
            <v>732</v>
          </cell>
          <cell r="C731" t="str">
            <v>Mlle</v>
          </cell>
          <cell r="D731" t="str">
            <v>MEDIOUNI MARWA</v>
          </cell>
          <cell r="E731" t="str">
            <v>SAGE Tunisia</v>
          </cell>
          <cell r="F731" t="str">
            <v>PRODUCTION</v>
          </cell>
          <cell r="G731" t="str">
            <v>Couturière</v>
          </cell>
          <cell r="H731">
            <v>520</v>
          </cell>
          <cell r="J731" t="str">
            <v>B</v>
          </cell>
          <cell r="K731" t="str">
            <v>DIRECTS</v>
          </cell>
          <cell r="L731" t="str">
            <v>Variable cost at standard</v>
          </cell>
          <cell r="M731" t="str">
            <v>OUVRIERE SPECIALISE</v>
          </cell>
          <cell r="N731">
            <v>44524</v>
          </cell>
          <cell r="P731">
            <v>-1161</v>
          </cell>
          <cell r="Q731">
            <v>44531</v>
          </cell>
          <cell r="R731" t="str">
            <v xml:space="preserve">abandon de poste </v>
          </cell>
          <cell r="T731" t="str">
            <v>CDD</v>
          </cell>
          <cell r="U731" t="str">
            <v>Contractuel</v>
          </cell>
          <cell r="V731">
            <v>44524</v>
          </cell>
          <cell r="W731">
            <v>44561</v>
          </cell>
          <cell r="Z731">
            <v>44524</v>
          </cell>
          <cell r="AA731">
            <v>11</v>
          </cell>
          <cell r="AB731">
            <v>2021</v>
          </cell>
          <cell r="AC731">
            <v>2025</v>
          </cell>
          <cell r="AD731">
            <v>3.2833333333333332</v>
          </cell>
          <cell r="AE731" t="str">
            <v>&lt; 4</v>
          </cell>
          <cell r="AF731">
            <v>32349</v>
          </cell>
          <cell r="AG731">
            <v>36.638356164383559</v>
          </cell>
          <cell r="AH731" t="str">
            <v>&gt;35&lt; 45</v>
          </cell>
          <cell r="AI731">
            <v>16413782</v>
          </cell>
          <cell r="AJ731" t="str">
            <v>01</v>
          </cell>
          <cell r="AK731" t="str">
            <v>07159747</v>
          </cell>
          <cell r="AL731">
            <v>43420</v>
          </cell>
          <cell r="AM731" t="str">
            <v>FEMME</v>
          </cell>
          <cell r="AN731" t="str">
            <v>Célibataire</v>
          </cell>
          <cell r="AQ731">
            <v>3</v>
          </cell>
          <cell r="AR731">
            <v>1</v>
          </cell>
          <cell r="AS731">
            <v>44889.25</v>
          </cell>
          <cell r="AT731" t="str">
            <v>Horaire</v>
          </cell>
          <cell r="AU731">
            <v>3.1930000000000001</v>
          </cell>
          <cell r="AV731" t="str">
            <v>08</v>
          </cell>
          <cell r="AW731" t="str">
            <v>14003</v>
          </cell>
          <cell r="AX731" t="str">
            <v>10320001691</v>
          </cell>
          <cell r="AY731" t="str">
            <v>21</v>
          </cell>
          <cell r="AZ731" t="str">
            <v>BIAT</v>
          </cell>
          <cell r="BA731" t="str">
            <v>08140031032000169121</v>
          </cell>
          <cell r="BB731">
            <v>20</v>
          </cell>
          <cell r="BC731" t="str">
            <v>10 RUE SOCRATE YASMINETTE</v>
          </cell>
          <cell r="BD731" t="str">
            <v>NOUVELLE MEDINA</v>
          </cell>
          <cell r="BG731">
            <v>26597766</v>
          </cell>
          <cell r="BH731">
            <v>55474111</v>
          </cell>
          <cell r="BJ731" t="str">
            <v>YASMINET</v>
          </cell>
          <cell r="BK731" t="str">
            <v>B-520</v>
          </cell>
          <cell r="BN731" t="str">
            <v>08140031032000169121</v>
          </cell>
          <cell r="BO731" t="str">
            <v>MEDIOUNI MARWA</v>
          </cell>
          <cell r="BP731">
            <v>732</v>
          </cell>
          <cell r="BU731" t="str">
            <v>Non-Actif</v>
          </cell>
        </row>
        <row r="732">
          <cell r="B732">
            <v>733</v>
          </cell>
          <cell r="C732" t="str">
            <v>Madame</v>
          </cell>
          <cell r="D732" t="str">
            <v>BEN ZARROUK MOUNA</v>
          </cell>
          <cell r="E732" t="str">
            <v>SAGE Tunisia</v>
          </cell>
          <cell r="F732" t="str">
            <v>PRODUCTION</v>
          </cell>
          <cell r="G732" t="str">
            <v>Team leader</v>
          </cell>
          <cell r="H732" t="str">
            <v>P6 AV</v>
          </cell>
          <cell r="I732" t="str">
            <v>Issam Ouni</v>
          </cell>
          <cell r="J732" t="str">
            <v>B</v>
          </cell>
          <cell r="K732" t="str">
            <v>INDIRECTS</v>
          </cell>
          <cell r="L732" t="str">
            <v>Variable cost at standard</v>
          </cell>
          <cell r="M732" t="str">
            <v>OUVRIERE SPECIALISE</v>
          </cell>
          <cell r="N732">
            <v>44525</v>
          </cell>
          <cell r="P732">
            <v>55</v>
          </cell>
          <cell r="T732" t="str">
            <v>CDD</v>
          </cell>
          <cell r="U732" t="str">
            <v>Contractuel</v>
          </cell>
          <cell r="V732">
            <v>45689</v>
          </cell>
          <cell r="W732">
            <v>45777</v>
          </cell>
          <cell r="Z732">
            <v>44525</v>
          </cell>
          <cell r="AA732">
            <v>11</v>
          </cell>
          <cell r="AB732">
            <v>2021</v>
          </cell>
          <cell r="AC732">
            <v>2025</v>
          </cell>
          <cell r="AD732">
            <v>3.2805555555555554</v>
          </cell>
          <cell r="AE732" t="str">
            <v>&lt; 4</v>
          </cell>
          <cell r="AF732">
            <v>32071</v>
          </cell>
          <cell r="AG732">
            <v>37.4</v>
          </cell>
          <cell r="AH732" t="str">
            <v>&gt;35&lt; 45</v>
          </cell>
          <cell r="AI732">
            <v>16068344</v>
          </cell>
          <cell r="AJ732" t="str">
            <v>04</v>
          </cell>
          <cell r="AK732" t="str">
            <v>09161780</v>
          </cell>
          <cell r="AL732">
            <v>38629</v>
          </cell>
          <cell r="AM732" t="str">
            <v>FEMME</v>
          </cell>
          <cell r="AN732" t="str">
            <v>Marié(e)</v>
          </cell>
          <cell r="AO732">
            <v>2</v>
          </cell>
          <cell r="AQ732">
            <v>5</v>
          </cell>
          <cell r="AR732">
            <v>3</v>
          </cell>
          <cell r="AS732">
            <v>45620.75</v>
          </cell>
          <cell r="AT732" t="str">
            <v>Horaire</v>
          </cell>
          <cell r="AU732">
            <v>3.3069999999999999</v>
          </cell>
          <cell r="AV732" t="str">
            <v>17</v>
          </cell>
          <cell r="AW732" t="str">
            <v>00100</v>
          </cell>
          <cell r="AX732" t="str">
            <v>00003086638</v>
          </cell>
          <cell r="AY732" t="str">
            <v>88</v>
          </cell>
          <cell r="AZ732" t="str">
            <v>LA POSTE</v>
          </cell>
          <cell r="BA732" t="str">
            <v>17001000000308663888</v>
          </cell>
          <cell r="BB732">
            <v>20</v>
          </cell>
          <cell r="BC732" t="str">
            <v>BEJAOUI 1 CITE ENNOUR SAIIDA</v>
          </cell>
          <cell r="BD732" t="str">
            <v>MANOUBA</v>
          </cell>
          <cell r="BG732">
            <v>54472031</v>
          </cell>
          <cell r="BH732">
            <v>53655386</v>
          </cell>
          <cell r="BJ732" t="str">
            <v>JEDAIDA</v>
          </cell>
          <cell r="BK732" t="str">
            <v>B-P6 AV</v>
          </cell>
          <cell r="BL732" t="str">
            <v>3.1</v>
          </cell>
          <cell r="BN732" t="str">
            <v>17001000000308663888</v>
          </cell>
          <cell r="BO732" t="str">
            <v>BEN ZARROUK MOUNA</v>
          </cell>
          <cell r="BP732">
            <v>733</v>
          </cell>
          <cell r="BR732" t="e">
            <v>#N/A</v>
          </cell>
          <cell r="BT732">
            <v>100</v>
          </cell>
          <cell r="BU732" t="str">
            <v>si</v>
          </cell>
          <cell r="BV732" t="str">
            <v>P6 AV B SA</v>
          </cell>
        </row>
        <row r="733">
          <cell r="B733">
            <v>734</v>
          </cell>
          <cell r="C733" t="str">
            <v>Madame</v>
          </cell>
          <cell r="D733" t="str">
            <v>MERDASSI HABIBA</v>
          </cell>
          <cell r="E733" t="str">
            <v>SAGE Tunisia</v>
          </cell>
          <cell r="F733" t="str">
            <v>PRODUCTION</v>
          </cell>
          <cell r="G733" t="str">
            <v>Couturière</v>
          </cell>
          <cell r="H733">
            <v>520</v>
          </cell>
          <cell r="J733" t="str">
            <v>B</v>
          </cell>
          <cell r="K733" t="str">
            <v>DIRECTS</v>
          </cell>
          <cell r="L733" t="str">
            <v>Variable cost at standard</v>
          </cell>
          <cell r="M733" t="str">
            <v>OUVRIERE SPECIALISE</v>
          </cell>
          <cell r="N733">
            <v>44525</v>
          </cell>
          <cell r="P733">
            <v>-980</v>
          </cell>
          <cell r="Q733">
            <v>44682</v>
          </cell>
          <cell r="R733" t="str">
            <v xml:space="preserve">abandon de poste </v>
          </cell>
          <cell r="T733" t="str">
            <v>CDD</v>
          </cell>
          <cell r="U733" t="str">
            <v>Contractuel</v>
          </cell>
          <cell r="V733">
            <v>44682</v>
          </cell>
          <cell r="W733">
            <v>44742</v>
          </cell>
          <cell r="Z733">
            <v>44525</v>
          </cell>
          <cell r="AA733">
            <v>11</v>
          </cell>
          <cell r="AB733">
            <v>2021</v>
          </cell>
          <cell r="AC733">
            <v>2025</v>
          </cell>
          <cell r="AD733">
            <v>3.2805555555555554</v>
          </cell>
          <cell r="AE733" t="str">
            <v>&lt; 4</v>
          </cell>
          <cell r="AF733">
            <v>27917</v>
          </cell>
          <cell r="AG733">
            <v>48.780821917808218</v>
          </cell>
          <cell r="AH733" t="str">
            <v>&gt;45&lt; 55</v>
          </cell>
          <cell r="AI733">
            <v>11800206</v>
          </cell>
          <cell r="AJ733" t="str">
            <v>02</v>
          </cell>
          <cell r="AK733" t="str">
            <v>07280470</v>
          </cell>
          <cell r="AL733">
            <v>42968</v>
          </cell>
          <cell r="AM733" t="str">
            <v>FEMME</v>
          </cell>
          <cell r="AN733" t="str">
            <v>Divorcée</v>
          </cell>
          <cell r="AO733">
            <v>2</v>
          </cell>
          <cell r="AQ733">
            <v>3</v>
          </cell>
          <cell r="AR733">
            <v>1</v>
          </cell>
          <cell r="AS733">
            <v>44890.25</v>
          </cell>
          <cell r="AT733" t="str">
            <v>Horaire</v>
          </cell>
          <cell r="AU733">
            <v>3.1930000000000001</v>
          </cell>
          <cell r="AV733" t="str">
            <v>17</v>
          </cell>
          <cell r="AW733" t="str">
            <v>00100</v>
          </cell>
          <cell r="AX733" t="str">
            <v>00002977062</v>
          </cell>
          <cell r="AY733" t="str">
            <v>83</v>
          </cell>
          <cell r="AZ733" t="str">
            <v>LA POSTE</v>
          </cell>
          <cell r="BA733" t="str">
            <v>17001000000297706283</v>
          </cell>
          <cell r="BB733">
            <v>20</v>
          </cell>
          <cell r="BC733" t="str">
            <v>ERRIADH SAIDAA MANOUBA</v>
          </cell>
          <cell r="BD733" t="str">
            <v>MANOUBA</v>
          </cell>
          <cell r="BG733">
            <v>27903972</v>
          </cell>
          <cell r="BH733">
            <v>29768997</v>
          </cell>
          <cell r="BJ733" t="str">
            <v>JEDAIDA</v>
          </cell>
          <cell r="BK733" t="str">
            <v>B-520</v>
          </cell>
          <cell r="BN733" t="str">
            <v>17001000000297706283</v>
          </cell>
          <cell r="BO733" t="str">
            <v>MERDASSI HABIBA</v>
          </cell>
          <cell r="BP733">
            <v>734</v>
          </cell>
          <cell r="BU733" t="str">
            <v>Non-Actif</v>
          </cell>
        </row>
        <row r="734">
          <cell r="B734">
            <v>735</v>
          </cell>
          <cell r="C734" t="str">
            <v>Mlle</v>
          </cell>
          <cell r="D734" t="str">
            <v>MOUSSI EMNA</v>
          </cell>
          <cell r="E734" t="str">
            <v>SAGE Tunisia</v>
          </cell>
          <cell r="F734" t="str">
            <v>PRODUCTION</v>
          </cell>
          <cell r="G734" t="str">
            <v>Contrôle Qualité</v>
          </cell>
          <cell r="H734">
            <v>520</v>
          </cell>
          <cell r="I734" t="str">
            <v>Issam Ouni</v>
          </cell>
          <cell r="J734" t="str">
            <v>B</v>
          </cell>
          <cell r="K734" t="str">
            <v>INDIRECTS</v>
          </cell>
          <cell r="L734" t="str">
            <v>Variable cost at standard</v>
          </cell>
          <cell r="M734" t="str">
            <v>Contrôleur Qualité</v>
          </cell>
          <cell r="N734">
            <v>44526</v>
          </cell>
          <cell r="P734">
            <v>-615</v>
          </cell>
          <cell r="Q734">
            <v>45087</v>
          </cell>
          <cell r="R734" t="str">
            <v>formation</v>
          </cell>
          <cell r="T734" t="str">
            <v>CDD</v>
          </cell>
          <cell r="U734" t="str">
            <v>Contractuel</v>
          </cell>
          <cell r="V734">
            <v>45047</v>
          </cell>
          <cell r="W734">
            <v>45107</v>
          </cell>
          <cell r="X734">
            <v>44515</v>
          </cell>
          <cell r="Y734">
            <v>44726</v>
          </cell>
          <cell r="Z734">
            <v>44727</v>
          </cell>
          <cell r="AA734">
            <v>11</v>
          </cell>
          <cell r="AB734">
            <v>2021</v>
          </cell>
          <cell r="AC734">
            <v>2025</v>
          </cell>
          <cell r="AD734">
            <v>3.2777777777777777</v>
          </cell>
          <cell r="AE734" t="str">
            <v>&lt; 4</v>
          </cell>
          <cell r="AF734">
            <v>36410</v>
          </cell>
          <cell r="AG734">
            <v>25.512328767123286</v>
          </cell>
          <cell r="AH734" t="str">
            <v>&gt;25&lt; 35</v>
          </cell>
          <cell r="AK734">
            <v>14366446</v>
          </cell>
          <cell r="AL734">
            <v>43795</v>
          </cell>
          <cell r="AM734" t="str">
            <v>FEMME</v>
          </cell>
          <cell r="AN734" t="str">
            <v>Célibataire</v>
          </cell>
          <cell r="AQ734">
            <v>3</v>
          </cell>
          <cell r="AR734">
            <v>1</v>
          </cell>
          <cell r="AS734">
            <v>44891.25</v>
          </cell>
          <cell r="AT734" t="str">
            <v>Horaire</v>
          </cell>
          <cell r="AU734">
            <v>3.3069999999999999</v>
          </cell>
          <cell r="AV734" t="str">
            <v>07</v>
          </cell>
          <cell r="AW734" t="str">
            <v>08001</v>
          </cell>
          <cell r="AX734" t="str">
            <v>38105536964</v>
          </cell>
          <cell r="AY734" t="str">
            <v>52</v>
          </cell>
          <cell r="AZ734" t="str">
            <v>AMEN BANK</v>
          </cell>
          <cell r="BA734" t="str">
            <v>07080013810553696452</v>
          </cell>
          <cell r="BB734">
            <v>20</v>
          </cell>
          <cell r="BC734" t="str">
            <v>RUE IBN GARDEN CITE LE JEUNES DAOUR HICHER</v>
          </cell>
          <cell r="BD734" t="str">
            <v>MANOUBA</v>
          </cell>
          <cell r="BG734">
            <v>24279135</v>
          </cell>
          <cell r="BH734">
            <v>56777244</v>
          </cell>
          <cell r="BJ734" t="str">
            <v>TERMUNIS 56</v>
          </cell>
          <cell r="BK734" t="str">
            <v>B-520</v>
          </cell>
          <cell r="BN734" t="str">
            <v>07080013810553696452</v>
          </cell>
          <cell r="BO734" t="str">
            <v>MOUSSI EMNA</v>
          </cell>
          <cell r="BP734">
            <v>735</v>
          </cell>
          <cell r="BR734">
            <v>735</v>
          </cell>
          <cell r="BU734" t="str">
            <v>Non-Actif</v>
          </cell>
        </row>
        <row r="735">
          <cell r="B735">
            <v>736</v>
          </cell>
          <cell r="C735" t="str">
            <v>Mlle</v>
          </cell>
          <cell r="D735" t="str">
            <v>DHAOUAFLI IBTISSEM</v>
          </cell>
          <cell r="E735" t="str">
            <v>SAGE Tunisia</v>
          </cell>
          <cell r="F735" t="str">
            <v>PRODUCTION</v>
          </cell>
          <cell r="G735" t="str">
            <v>Alimentatrice</v>
          </cell>
          <cell r="H735">
            <v>965</v>
          </cell>
          <cell r="I735" t="str">
            <v>abdelhalim</v>
          </cell>
          <cell r="J735" t="str">
            <v>B</v>
          </cell>
          <cell r="K735" t="str">
            <v>DIRECTS</v>
          </cell>
          <cell r="L735" t="str">
            <v>Variable cost at standard</v>
          </cell>
          <cell r="M735" t="str">
            <v>OUVRIERE SPECIALISE</v>
          </cell>
          <cell r="N735">
            <v>44526</v>
          </cell>
          <cell r="P735">
            <v>-371</v>
          </cell>
          <cell r="Q735">
            <v>45292</v>
          </cell>
          <cell r="R735" t="str">
            <v>discipline</v>
          </cell>
          <cell r="T735" t="str">
            <v>CDD</v>
          </cell>
          <cell r="U735" t="str">
            <v>Contractuel</v>
          </cell>
          <cell r="V735">
            <v>45261</v>
          </cell>
          <cell r="W735">
            <v>45351</v>
          </cell>
          <cell r="Z735">
            <v>44526</v>
          </cell>
          <cell r="AA735">
            <v>11</v>
          </cell>
          <cell r="AB735">
            <v>2021</v>
          </cell>
          <cell r="AC735">
            <v>2025</v>
          </cell>
          <cell r="AD735">
            <v>3.2777777777777777</v>
          </cell>
          <cell r="AE735" t="str">
            <v>&lt; 4</v>
          </cell>
          <cell r="AF735">
            <v>36208</v>
          </cell>
          <cell r="AG735">
            <v>26.065753424657533</v>
          </cell>
          <cell r="AH735" t="str">
            <v>&gt;25&lt; 35</v>
          </cell>
          <cell r="AI735">
            <v>17462227</v>
          </cell>
          <cell r="AJ735" t="str">
            <v>00</v>
          </cell>
          <cell r="AK735">
            <v>12702256</v>
          </cell>
          <cell r="AL735">
            <v>43045</v>
          </cell>
          <cell r="AM735" t="str">
            <v>FEMME</v>
          </cell>
          <cell r="AN735" t="str">
            <v>Célibataire</v>
          </cell>
          <cell r="AQ735">
            <v>3</v>
          </cell>
          <cell r="AR735">
            <v>1</v>
          </cell>
          <cell r="AS735">
            <v>44891.25</v>
          </cell>
          <cell r="AT735" t="str">
            <v>Horaire</v>
          </cell>
          <cell r="AU735">
            <v>3.3069999999999999</v>
          </cell>
          <cell r="AV735" t="str">
            <v>25</v>
          </cell>
          <cell r="AW735" t="str">
            <v>16600</v>
          </cell>
          <cell r="AX735" t="str">
            <v>00000953354</v>
          </cell>
          <cell r="AY735" t="str">
            <v>85</v>
          </cell>
          <cell r="AZ735" t="str">
            <v>ZITOUNA BANK</v>
          </cell>
          <cell r="BA735" t="str">
            <v>25166000000095335485</v>
          </cell>
          <cell r="BB735">
            <v>20</v>
          </cell>
          <cell r="BC735" t="str">
            <v>RESIDENCE WALID 2 L 73</v>
          </cell>
          <cell r="BD735" t="str">
            <v>EL AGBA</v>
          </cell>
          <cell r="BF735">
            <v>45251</v>
          </cell>
          <cell r="BG735">
            <v>52705058</v>
          </cell>
          <cell r="BH735">
            <v>58880570</v>
          </cell>
          <cell r="BJ735" t="str">
            <v>EL AGBA 1</v>
          </cell>
          <cell r="BK735" t="str">
            <v>B-965</v>
          </cell>
          <cell r="BL735" t="str">
            <v>1.3</v>
          </cell>
          <cell r="BN735" t="str">
            <v>25166000000095335485</v>
          </cell>
          <cell r="BO735" t="str">
            <v>DHAOUAFLI IBTISSEM</v>
          </cell>
          <cell r="BP735">
            <v>736</v>
          </cell>
          <cell r="BR735">
            <v>736</v>
          </cell>
          <cell r="BU735" t="str">
            <v>Non-Actif</v>
          </cell>
        </row>
        <row r="736">
          <cell r="B736">
            <v>737</v>
          </cell>
          <cell r="C736" t="str">
            <v>Mlle</v>
          </cell>
          <cell r="D736" t="str">
            <v>KOHLI HADHEMI</v>
          </cell>
          <cell r="E736" t="str">
            <v>SAGE Tunisia</v>
          </cell>
          <cell r="F736" t="str">
            <v>PRODUCTION</v>
          </cell>
          <cell r="G736" t="str">
            <v>Alimentatrice LIGNE</v>
          </cell>
          <cell r="H736">
            <v>520</v>
          </cell>
          <cell r="J736" t="str">
            <v>B</v>
          </cell>
          <cell r="K736" t="str">
            <v>DIRECTS</v>
          </cell>
          <cell r="L736" t="str">
            <v>Variable cost at standard</v>
          </cell>
          <cell r="M736" t="str">
            <v>OUVRIERE SPECIALISE</v>
          </cell>
          <cell r="N736">
            <v>44526</v>
          </cell>
          <cell r="P736">
            <v>-1161</v>
          </cell>
          <cell r="Q736">
            <v>44565</v>
          </cell>
          <cell r="R736" t="str">
            <v>MALADIE</v>
          </cell>
          <cell r="T736" t="str">
            <v>CDD</v>
          </cell>
          <cell r="U736" t="str">
            <v>Contractuel</v>
          </cell>
          <cell r="V736">
            <v>44526</v>
          </cell>
          <cell r="W736">
            <v>44561</v>
          </cell>
          <cell r="Z736">
            <v>44526</v>
          </cell>
          <cell r="AA736">
            <v>11</v>
          </cell>
          <cell r="AB736">
            <v>2021</v>
          </cell>
          <cell r="AC736">
            <v>2025</v>
          </cell>
          <cell r="AD736">
            <v>3.2777777777777777</v>
          </cell>
          <cell r="AE736" t="str">
            <v>&lt; 4</v>
          </cell>
          <cell r="AF736">
            <v>36974</v>
          </cell>
          <cell r="AG736">
            <v>23.967123287671232</v>
          </cell>
          <cell r="AH736" t="str">
            <v>&lt; 25</v>
          </cell>
          <cell r="AK736">
            <v>11673253</v>
          </cell>
          <cell r="AL736">
            <v>44047</v>
          </cell>
          <cell r="AM736" t="str">
            <v>FEMME</v>
          </cell>
          <cell r="AN736" t="str">
            <v>Célibataire</v>
          </cell>
          <cell r="AQ736">
            <v>3</v>
          </cell>
          <cell r="AR736">
            <v>1</v>
          </cell>
          <cell r="AS736">
            <v>44891.25</v>
          </cell>
          <cell r="AT736" t="str">
            <v>Horaire</v>
          </cell>
          <cell r="AU736">
            <v>3.1930000000000001</v>
          </cell>
          <cell r="AV736" t="str">
            <v>07</v>
          </cell>
          <cell r="AW736" t="str">
            <v>04301</v>
          </cell>
          <cell r="AX736" t="str">
            <v>01105527729</v>
          </cell>
          <cell r="AY736" t="str">
            <v>22</v>
          </cell>
          <cell r="AZ736" t="str">
            <v>AMEN BANK</v>
          </cell>
          <cell r="BA736" t="str">
            <v>07043010110552772922</v>
          </cell>
          <cell r="BB736">
            <v>20</v>
          </cell>
          <cell r="BC736" t="str">
            <v>7 RUE EL HODHED CITE LES JASMIN</v>
          </cell>
          <cell r="BD736" t="str">
            <v>SIDI HASSINE</v>
          </cell>
          <cell r="BG736">
            <v>55675667</v>
          </cell>
          <cell r="BH736">
            <v>55267330</v>
          </cell>
          <cell r="BJ736" t="str">
            <v>JAYARA</v>
          </cell>
          <cell r="BK736" t="str">
            <v>B-520</v>
          </cell>
          <cell r="BN736" t="str">
            <v>07043010110552772922</v>
          </cell>
          <cell r="BO736" t="str">
            <v>KOHLI HADHEMI</v>
          </cell>
          <cell r="BP736">
            <v>737</v>
          </cell>
          <cell r="BU736" t="str">
            <v>Non-Actif</v>
          </cell>
        </row>
        <row r="737">
          <cell r="B737">
            <v>738</v>
          </cell>
          <cell r="C737" t="str">
            <v>Mlle</v>
          </cell>
          <cell r="D737" t="str">
            <v>JOUINI WIEM</v>
          </cell>
          <cell r="E737" t="str">
            <v>SAGE Tunisia</v>
          </cell>
          <cell r="F737" t="str">
            <v>QUALITE</v>
          </cell>
          <cell r="G737" t="str">
            <v>Contrôle Qualité</v>
          </cell>
          <cell r="H737">
            <v>520</v>
          </cell>
          <cell r="J737" t="str">
            <v>B</v>
          </cell>
          <cell r="K737" t="str">
            <v>INDIRECTS</v>
          </cell>
          <cell r="L737" t="str">
            <v>Variable cost at standard</v>
          </cell>
          <cell r="M737" t="str">
            <v>Contrôleur Qualité</v>
          </cell>
          <cell r="N737">
            <v>44526</v>
          </cell>
          <cell r="P737">
            <v>-980</v>
          </cell>
          <cell r="Q737">
            <v>44740</v>
          </cell>
          <cell r="T737" t="str">
            <v>CDD</v>
          </cell>
          <cell r="U737" t="str">
            <v>Contractuel</v>
          </cell>
          <cell r="V737">
            <v>44682</v>
          </cell>
          <cell r="W737">
            <v>44742</v>
          </cell>
          <cell r="Z737">
            <v>44526</v>
          </cell>
          <cell r="AA737">
            <v>11</v>
          </cell>
          <cell r="AB737">
            <v>2021</v>
          </cell>
          <cell r="AC737">
            <v>2025</v>
          </cell>
          <cell r="AD737">
            <v>3.2777777777777777</v>
          </cell>
          <cell r="AE737" t="str">
            <v>&lt; 4</v>
          </cell>
          <cell r="AF737">
            <v>35589</v>
          </cell>
          <cell r="AG737">
            <v>27.761643835616439</v>
          </cell>
          <cell r="AH737" t="str">
            <v>&gt;25&lt; 35</v>
          </cell>
          <cell r="AI737">
            <v>17347370</v>
          </cell>
          <cell r="AJ737" t="str">
            <v>08</v>
          </cell>
          <cell r="AK737">
            <v>14270094</v>
          </cell>
          <cell r="AL737">
            <v>42655</v>
          </cell>
          <cell r="AM737" t="str">
            <v>FEMME</v>
          </cell>
          <cell r="AN737" t="str">
            <v>Célibataire</v>
          </cell>
          <cell r="AQ737">
            <v>3</v>
          </cell>
          <cell r="AR737">
            <v>1</v>
          </cell>
          <cell r="AS737">
            <v>44891.25</v>
          </cell>
          <cell r="AT737" t="str">
            <v>Horaire</v>
          </cell>
          <cell r="AU737">
            <v>3.1930000000000001</v>
          </cell>
          <cell r="AV737" t="str">
            <v>07</v>
          </cell>
          <cell r="AW737" t="str">
            <v>08001</v>
          </cell>
          <cell r="AX737" t="str">
            <v>38105524828</v>
          </cell>
          <cell r="AY737" t="str">
            <v>85</v>
          </cell>
          <cell r="AZ737" t="str">
            <v>AMEN BANK</v>
          </cell>
          <cell r="BA737" t="str">
            <v>07080013810552482885</v>
          </cell>
          <cell r="BB737">
            <v>20</v>
          </cell>
          <cell r="BC737" t="str">
            <v>8 RUE EL KARAMA KHAZNADAR</v>
          </cell>
          <cell r="BD737" t="str">
            <v>TUNIS</v>
          </cell>
          <cell r="BF737" t="str">
            <v>ok-22</v>
          </cell>
          <cell r="BG737">
            <v>53525006</v>
          </cell>
          <cell r="BH737">
            <v>96739536</v>
          </cell>
          <cell r="BJ737" t="str">
            <v>KHAZNADAR</v>
          </cell>
          <cell r="BK737" t="str">
            <v>B-520</v>
          </cell>
          <cell r="BN737" t="str">
            <v>07080013810552482885</v>
          </cell>
          <cell r="BO737" t="str">
            <v>JOUINI WIEM</v>
          </cell>
          <cell r="BP737">
            <v>738</v>
          </cell>
          <cell r="BU737" t="str">
            <v>Non-Actif</v>
          </cell>
        </row>
        <row r="738">
          <cell r="B738">
            <v>739</v>
          </cell>
          <cell r="C738" t="str">
            <v>Mlle</v>
          </cell>
          <cell r="D738" t="str">
            <v>NSIRA MONIA</v>
          </cell>
          <cell r="E738" t="str">
            <v>SAGE Tunisia</v>
          </cell>
          <cell r="F738" t="str">
            <v>PRODUCTION</v>
          </cell>
          <cell r="G738" t="str">
            <v>Team leader</v>
          </cell>
          <cell r="H738">
            <v>520</v>
          </cell>
          <cell r="I738" t="str">
            <v>Mabrourk Ben Moussa</v>
          </cell>
          <cell r="J738" t="str">
            <v>A</v>
          </cell>
          <cell r="K738" t="str">
            <v>INDIRECTS</v>
          </cell>
          <cell r="L738" t="str">
            <v>Variable cost at standard</v>
          </cell>
          <cell r="M738" t="str">
            <v>OUVRIERE SPECIALISE</v>
          </cell>
          <cell r="N738">
            <v>44526</v>
          </cell>
          <cell r="P738">
            <v>55</v>
          </cell>
          <cell r="T738" t="str">
            <v>CDD</v>
          </cell>
          <cell r="U738" t="str">
            <v>Contractuel</v>
          </cell>
          <cell r="V738">
            <v>45689</v>
          </cell>
          <cell r="W738">
            <v>45777</v>
          </cell>
          <cell r="Z738">
            <v>44526</v>
          </cell>
          <cell r="AA738">
            <v>11</v>
          </cell>
          <cell r="AB738">
            <v>2021</v>
          </cell>
          <cell r="AC738">
            <v>2025</v>
          </cell>
          <cell r="AD738">
            <v>3.2777777777777777</v>
          </cell>
          <cell r="AE738" t="str">
            <v>&lt; 4</v>
          </cell>
          <cell r="AF738">
            <v>28495</v>
          </cell>
          <cell r="AG738">
            <v>47.197260273972603</v>
          </cell>
          <cell r="AH738" t="str">
            <v>&gt;45&lt; 55</v>
          </cell>
          <cell r="AI738">
            <v>12513808</v>
          </cell>
          <cell r="AJ738" t="str">
            <v>02</v>
          </cell>
          <cell r="AK738" t="str">
            <v>07325264</v>
          </cell>
          <cell r="AL738">
            <v>35776</v>
          </cell>
          <cell r="AM738" t="str">
            <v>FEMME</v>
          </cell>
          <cell r="AN738" t="str">
            <v>Célibataire</v>
          </cell>
          <cell r="AQ738">
            <v>5</v>
          </cell>
          <cell r="AR738">
            <v>3</v>
          </cell>
          <cell r="AS738">
            <v>45621.75</v>
          </cell>
          <cell r="AT738" t="str">
            <v>Horaire</v>
          </cell>
          <cell r="AU738">
            <v>3.3069999999999999</v>
          </cell>
          <cell r="AV738" t="str">
            <v>01</v>
          </cell>
          <cell r="AW738" t="str">
            <v>03907</v>
          </cell>
          <cell r="AX738" t="str">
            <v>71110220906</v>
          </cell>
          <cell r="AY738" t="str">
            <v>24</v>
          </cell>
          <cell r="AZ738" t="str">
            <v>ATB</v>
          </cell>
          <cell r="BA738" t="str">
            <v>01039077111022090624</v>
          </cell>
          <cell r="BB738">
            <v>20</v>
          </cell>
          <cell r="BC738" t="str">
            <v>14 RUE LES ILES EL KOUMOUR</v>
          </cell>
          <cell r="BD738" t="str">
            <v>OUED ELLILE</v>
          </cell>
          <cell r="BG738">
            <v>25039995</v>
          </cell>
          <cell r="BH738">
            <v>25171149</v>
          </cell>
          <cell r="BJ738" t="str">
            <v>CHEBBAOU</v>
          </cell>
          <cell r="BK738" t="str">
            <v>A-520</v>
          </cell>
          <cell r="BL738" t="str">
            <v>3.1</v>
          </cell>
          <cell r="BN738" t="str">
            <v>01039077111022090624</v>
          </cell>
          <cell r="BO738" t="str">
            <v>NSIRA MONIA</v>
          </cell>
          <cell r="BP738">
            <v>739</v>
          </cell>
          <cell r="BR738" t="e">
            <v>#N/A</v>
          </cell>
          <cell r="BT738">
            <v>918</v>
          </cell>
          <cell r="BU738" t="str">
            <v>si</v>
          </cell>
          <cell r="BV738" t="str">
            <v>520 A SA</v>
          </cell>
        </row>
        <row r="739">
          <cell r="B739">
            <v>740</v>
          </cell>
          <cell r="C739" t="str">
            <v>Madame</v>
          </cell>
          <cell r="D739" t="str">
            <v>TAYECHI ABIR</v>
          </cell>
          <cell r="E739" t="str">
            <v>SAGE Tunisia</v>
          </cell>
          <cell r="F739" t="str">
            <v>PRODUCTION</v>
          </cell>
          <cell r="G739" t="str">
            <v>Couturière</v>
          </cell>
          <cell r="H739">
            <v>520</v>
          </cell>
          <cell r="J739" t="str">
            <v>A</v>
          </cell>
          <cell r="K739" t="str">
            <v>DIRECTS</v>
          </cell>
          <cell r="L739" t="str">
            <v>Variable cost at standard</v>
          </cell>
          <cell r="M739" t="str">
            <v>OUVRIERE SPECIALISE</v>
          </cell>
          <cell r="N739">
            <v>44526</v>
          </cell>
          <cell r="P739">
            <v>-980</v>
          </cell>
          <cell r="Q739">
            <v>44682</v>
          </cell>
          <cell r="R739" t="str">
            <v>MALADIE</v>
          </cell>
          <cell r="T739" t="str">
            <v>CDD</v>
          </cell>
          <cell r="U739" t="str">
            <v>Contractuel</v>
          </cell>
          <cell r="V739">
            <v>44682</v>
          </cell>
          <cell r="W739">
            <v>44742</v>
          </cell>
          <cell r="Z739">
            <v>44526</v>
          </cell>
          <cell r="AA739">
            <v>11</v>
          </cell>
          <cell r="AB739">
            <v>2021</v>
          </cell>
          <cell r="AC739">
            <v>2025</v>
          </cell>
          <cell r="AD739">
            <v>3.2777777777777777</v>
          </cell>
          <cell r="AE739" t="str">
            <v>&lt; 4</v>
          </cell>
          <cell r="AF739">
            <v>33769</v>
          </cell>
          <cell r="AG739">
            <v>32.747945205479454</v>
          </cell>
          <cell r="AH739" t="str">
            <v>&gt;25&lt; 35</v>
          </cell>
          <cell r="AI739">
            <v>16444555</v>
          </cell>
          <cell r="AJ739" t="str">
            <v>01</v>
          </cell>
          <cell r="AK739" t="str">
            <v>09183671</v>
          </cell>
          <cell r="AL739">
            <v>40463</v>
          </cell>
          <cell r="AM739" t="str">
            <v>FEMME</v>
          </cell>
          <cell r="AN739" t="str">
            <v>Marié(e)</v>
          </cell>
          <cell r="AO739">
            <v>1</v>
          </cell>
          <cell r="AQ739">
            <v>3</v>
          </cell>
          <cell r="AR739">
            <v>1</v>
          </cell>
          <cell r="AS739">
            <v>44891.25</v>
          </cell>
          <cell r="AT739" t="str">
            <v>Horaire</v>
          </cell>
          <cell r="AU739">
            <v>3.1930000000000001</v>
          </cell>
          <cell r="AV739" t="str">
            <v>17</v>
          </cell>
          <cell r="AW739" t="str">
            <v>00100</v>
          </cell>
          <cell r="AX739" t="str">
            <v>00002578744</v>
          </cell>
          <cell r="AY739" t="str">
            <v>94</v>
          </cell>
          <cell r="AZ739" t="str">
            <v>LA POSTE</v>
          </cell>
          <cell r="BA739" t="str">
            <v>17001000000257874494</v>
          </cell>
          <cell r="BB739">
            <v>20</v>
          </cell>
          <cell r="BC739" t="str">
            <v>19 RUE MAAROUF RSAIFI</v>
          </cell>
          <cell r="BD739" t="str">
            <v>KSAR SAID</v>
          </cell>
          <cell r="BG739">
            <v>26206722</v>
          </cell>
          <cell r="BH739">
            <v>28485852</v>
          </cell>
          <cell r="BJ739" t="str">
            <v>TERMINUS 56</v>
          </cell>
          <cell r="BK739" t="str">
            <v>A-520</v>
          </cell>
          <cell r="BN739" t="str">
            <v>17001000000257874494</v>
          </cell>
          <cell r="BO739" t="str">
            <v>TAYECHI ABIR</v>
          </cell>
          <cell r="BP739">
            <v>740</v>
          </cell>
          <cell r="BU739" t="str">
            <v>Non-Actif</v>
          </cell>
        </row>
        <row r="740">
          <cell r="B740">
            <v>741</v>
          </cell>
          <cell r="C740" t="str">
            <v>Mlle</v>
          </cell>
          <cell r="D740" t="str">
            <v>JELASSI LEILA</v>
          </cell>
          <cell r="E740" t="str">
            <v>SAGE Tunisia</v>
          </cell>
          <cell r="F740" t="str">
            <v>PRODUCTION</v>
          </cell>
          <cell r="G740" t="str">
            <v>Couturière</v>
          </cell>
          <cell r="H740">
            <v>520</v>
          </cell>
          <cell r="J740" t="str">
            <v>A</v>
          </cell>
          <cell r="K740" t="str">
            <v>DIRECTS</v>
          </cell>
          <cell r="L740" t="str">
            <v>Variable cost at standard</v>
          </cell>
          <cell r="M740" t="str">
            <v>OUVRIERE SPECIALISE</v>
          </cell>
          <cell r="N740">
            <v>44526</v>
          </cell>
          <cell r="P740">
            <v>-1161</v>
          </cell>
          <cell r="Q740">
            <v>44547</v>
          </cell>
          <cell r="R740" t="str">
            <v xml:space="preserve">abandon de poste </v>
          </cell>
          <cell r="T740" t="str">
            <v>CDD</v>
          </cell>
          <cell r="U740" t="str">
            <v>Contractuel</v>
          </cell>
          <cell r="V740">
            <v>44526</v>
          </cell>
          <cell r="W740">
            <v>44561</v>
          </cell>
          <cell r="Z740">
            <v>44526</v>
          </cell>
          <cell r="AA740">
            <v>11</v>
          </cell>
          <cell r="AB740">
            <v>2021</v>
          </cell>
          <cell r="AC740">
            <v>2025</v>
          </cell>
          <cell r="AD740">
            <v>3.2777777777777777</v>
          </cell>
          <cell r="AE740" t="str">
            <v>&lt; 4</v>
          </cell>
          <cell r="AF740">
            <v>26810</v>
          </cell>
          <cell r="AG740">
            <v>51.813698630136983</v>
          </cell>
          <cell r="AH740" t="str">
            <v>&gt;45&lt; 55</v>
          </cell>
          <cell r="AK740" t="str">
            <v>07260274</v>
          </cell>
          <cell r="AL740">
            <v>37125</v>
          </cell>
          <cell r="AM740" t="str">
            <v>FEMME</v>
          </cell>
          <cell r="AN740" t="str">
            <v>Célibataire</v>
          </cell>
          <cell r="AQ740">
            <v>3</v>
          </cell>
          <cell r="AR740">
            <v>1</v>
          </cell>
          <cell r="AS740">
            <v>44891.25</v>
          </cell>
          <cell r="AT740" t="str">
            <v>Horaire</v>
          </cell>
          <cell r="AU740">
            <v>3.1930000000000001</v>
          </cell>
          <cell r="AV740" t="str">
            <v>17</v>
          </cell>
          <cell r="AW740" t="str">
            <v>00100</v>
          </cell>
          <cell r="AX740" t="str">
            <v>00003087355</v>
          </cell>
          <cell r="AY740" t="str">
            <v>71</v>
          </cell>
          <cell r="AZ740" t="str">
            <v>LA POSTE</v>
          </cell>
          <cell r="BA740" t="str">
            <v>17001000000308735571</v>
          </cell>
          <cell r="BB740">
            <v>20</v>
          </cell>
          <cell r="BC740" t="str">
            <v>BOURAGBA MORNAGUIA</v>
          </cell>
          <cell r="BD740" t="str">
            <v>ARIANA</v>
          </cell>
          <cell r="BG740">
            <v>21093822</v>
          </cell>
          <cell r="BH740">
            <v>25799290</v>
          </cell>
          <cell r="BJ740" t="str">
            <v>BOURAGBA</v>
          </cell>
          <cell r="BK740" t="str">
            <v>A-520</v>
          </cell>
          <cell r="BN740" t="str">
            <v>17001000000308735571</v>
          </cell>
          <cell r="BO740" t="str">
            <v>JELASSI LEILA</v>
          </cell>
          <cell r="BP740">
            <v>741</v>
          </cell>
          <cell r="BU740" t="str">
            <v>Non-Actif</v>
          </cell>
        </row>
        <row r="741">
          <cell r="B741">
            <v>742</v>
          </cell>
          <cell r="C741" t="str">
            <v>Monsieur</v>
          </cell>
          <cell r="D741" t="str">
            <v>JELASSI OUSSAMA</v>
          </cell>
          <cell r="E741" t="str">
            <v>SAGE Tunisia</v>
          </cell>
          <cell r="F741" t="str">
            <v>LOGISTIQUE</v>
          </cell>
          <cell r="G741" t="str">
            <v>Superviseur Logistique</v>
          </cell>
          <cell r="H741" t="str">
            <v>LOGISTIQUE</v>
          </cell>
          <cell r="I741" t="str">
            <v>Adel</v>
          </cell>
          <cell r="K741" t="str">
            <v>INDIRECTS</v>
          </cell>
          <cell r="L741" t="str">
            <v>Variable cost at standard</v>
          </cell>
          <cell r="M741" t="str">
            <v>OUVRIER ORDINAIRE</v>
          </cell>
          <cell r="N741">
            <v>44526</v>
          </cell>
          <cell r="P741">
            <v>147</v>
          </cell>
          <cell r="T741" t="str">
            <v>CDD</v>
          </cell>
          <cell r="U741" t="str">
            <v>Contractuel</v>
          </cell>
          <cell r="V741">
            <v>45505</v>
          </cell>
          <cell r="W741">
            <v>45869</v>
          </cell>
          <cell r="AA741">
            <v>11</v>
          </cell>
          <cell r="AB741">
            <v>2021</v>
          </cell>
          <cell r="AC741">
            <v>2025</v>
          </cell>
          <cell r="AD741">
            <v>3.2777777777777777</v>
          </cell>
          <cell r="AE741" t="str">
            <v>&lt; 4</v>
          </cell>
          <cell r="AF741">
            <v>34907</v>
          </cell>
          <cell r="AG741">
            <v>29.63013698630137</v>
          </cell>
          <cell r="AH741" t="str">
            <v>&gt;25&lt; 35</v>
          </cell>
          <cell r="AI741">
            <v>17309038</v>
          </cell>
          <cell r="AJ741" t="str">
            <v>02</v>
          </cell>
          <cell r="AK741">
            <v>13007573</v>
          </cell>
          <cell r="AL741">
            <v>43797</v>
          </cell>
          <cell r="AM741" t="str">
            <v>HOMME</v>
          </cell>
          <cell r="AN741" t="str">
            <v>Célibataire</v>
          </cell>
          <cell r="AQ741">
            <v>5</v>
          </cell>
          <cell r="AR741">
            <v>3</v>
          </cell>
          <cell r="AS741">
            <v>45621.75</v>
          </cell>
          <cell r="AT741" t="str">
            <v>Horaire</v>
          </cell>
          <cell r="AU741">
            <v>3.3159999999999998</v>
          </cell>
          <cell r="AV741" t="str">
            <v>04</v>
          </cell>
          <cell r="AW741" t="str">
            <v>05514</v>
          </cell>
          <cell r="AX741" t="str">
            <v>00061585808</v>
          </cell>
          <cell r="AY741" t="str">
            <v>91</v>
          </cell>
          <cell r="AZ741" t="str">
            <v>ATTIJARI BANK</v>
          </cell>
          <cell r="BA741" t="str">
            <v>04055140006158580891</v>
          </cell>
          <cell r="BB741">
            <v>20</v>
          </cell>
          <cell r="BC741" t="str">
            <v>27 RUE CITE HWASS HRAIRIA</v>
          </cell>
          <cell r="BD741" t="str">
            <v>TUNIS</v>
          </cell>
          <cell r="BG741">
            <v>26456392</v>
          </cell>
          <cell r="BH741">
            <v>24477936</v>
          </cell>
          <cell r="BI741">
            <v>98137805</v>
          </cell>
          <cell r="BJ741" t="str">
            <v>CITE HWASS ZAHROUNI</v>
          </cell>
          <cell r="BK741" t="str">
            <v>-LOGISTIQUE</v>
          </cell>
          <cell r="BL741" t="str">
            <v>3.1</v>
          </cell>
          <cell r="BN741" t="str">
            <v>04055140006158580891</v>
          </cell>
          <cell r="BO741" t="str">
            <v>JELASSI OUSSAMA</v>
          </cell>
          <cell r="BP741">
            <v>742</v>
          </cell>
          <cell r="BR741" t="e">
            <v>#N/A</v>
          </cell>
          <cell r="BU741" t="str">
            <v>si</v>
          </cell>
          <cell r="BV741" t="str">
            <v>LOGISTIQUE</v>
          </cell>
        </row>
        <row r="742">
          <cell r="B742">
            <v>743</v>
          </cell>
          <cell r="C742" t="str">
            <v>Madame</v>
          </cell>
          <cell r="D742" t="str">
            <v>AYEDI ICHRAF</v>
          </cell>
          <cell r="E742" t="str">
            <v>SAGE Tunisia</v>
          </cell>
          <cell r="F742" t="str">
            <v>PRODUCTION</v>
          </cell>
          <cell r="G742" t="str">
            <v>Contrôle Qualité</v>
          </cell>
          <cell r="H742">
            <v>965</v>
          </cell>
          <cell r="I742" t="str">
            <v>Ala Khaloui</v>
          </cell>
          <cell r="J742" t="str">
            <v>A</v>
          </cell>
          <cell r="K742" t="str">
            <v>INDIRECTS</v>
          </cell>
          <cell r="L742" t="str">
            <v>Variable cost at standard</v>
          </cell>
          <cell r="M742" t="str">
            <v>Contrôleur Qualité</v>
          </cell>
          <cell r="N742">
            <v>44527</v>
          </cell>
          <cell r="P742">
            <v>-737</v>
          </cell>
          <cell r="Q742">
            <v>44991</v>
          </cell>
          <cell r="R742" t="str">
            <v>discipline</v>
          </cell>
          <cell r="S742" t="str">
            <v>arrêt de contrat</v>
          </cell>
          <cell r="T742" t="str">
            <v>CDD</v>
          </cell>
          <cell r="U742" t="str">
            <v>Contractuel</v>
          </cell>
          <cell r="V742">
            <v>44927</v>
          </cell>
          <cell r="W742">
            <v>44985</v>
          </cell>
          <cell r="X742">
            <v>44526</v>
          </cell>
          <cell r="Y742">
            <v>44630</v>
          </cell>
          <cell r="AA742">
            <v>11</v>
          </cell>
          <cell r="AB742">
            <v>2021</v>
          </cell>
          <cell r="AC742">
            <v>2025</v>
          </cell>
          <cell r="AD742">
            <v>3.2749999999999999</v>
          </cell>
          <cell r="AE742" t="str">
            <v>&lt; 4</v>
          </cell>
          <cell r="AF742">
            <v>35362</v>
          </cell>
          <cell r="AG742">
            <v>28.383561643835616</v>
          </cell>
          <cell r="AH742" t="str">
            <v>&gt;25&lt; 35</v>
          </cell>
          <cell r="AI742">
            <v>17581063</v>
          </cell>
          <cell r="AJ742" t="str">
            <v>04</v>
          </cell>
          <cell r="AK742">
            <v>14350259</v>
          </cell>
          <cell r="AL742">
            <v>42084</v>
          </cell>
          <cell r="AM742" t="str">
            <v>FEMME</v>
          </cell>
          <cell r="AN742" t="str">
            <v>Divorcée</v>
          </cell>
          <cell r="AQ742">
            <v>3</v>
          </cell>
          <cell r="AR742">
            <v>1</v>
          </cell>
          <cell r="AS742">
            <v>44892.25</v>
          </cell>
          <cell r="AT742" t="str">
            <v>Horaire</v>
          </cell>
          <cell r="AU742">
            <v>3.3069999999999999</v>
          </cell>
          <cell r="AV742" t="str">
            <v>17</v>
          </cell>
          <cell r="AW742" t="str">
            <v>00100</v>
          </cell>
          <cell r="AX742" t="str">
            <v>00003086190</v>
          </cell>
          <cell r="AY742" t="str">
            <v>74</v>
          </cell>
          <cell r="AZ742" t="str">
            <v>LA POSTE</v>
          </cell>
          <cell r="BA742" t="str">
            <v>17001000000308619074</v>
          </cell>
          <cell r="BB742">
            <v>20</v>
          </cell>
          <cell r="BC742" t="str">
            <v>7 RUE ERRAJA SANHEJA</v>
          </cell>
          <cell r="BD742" t="str">
            <v>OUED ELLILE</v>
          </cell>
          <cell r="BG742">
            <v>93483076</v>
          </cell>
          <cell r="BH742">
            <v>27776901</v>
          </cell>
          <cell r="BJ742" t="str">
            <v>SANHEJA</v>
          </cell>
          <cell r="BK742" t="str">
            <v>A-965</v>
          </cell>
          <cell r="BN742" t="str">
            <v>17001000000308619074</v>
          </cell>
          <cell r="BO742" t="str">
            <v>AYEDI ICHRAF</v>
          </cell>
          <cell r="BP742">
            <v>743</v>
          </cell>
          <cell r="BR742" t="e">
            <v>#REF!</v>
          </cell>
          <cell r="BU742" t="str">
            <v>Non-Actif</v>
          </cell>
        </row>
        <row r="743">
          <cell r="B743">
            <v>744</v>
          </cell>
          <cell r="C743" t="str">
            <v>Monsieur</v>
          </cell>
          <cell r="D743" t="str">
            <v>RIHANI HABIB</v>
          </cell>
          <cell r="E743" t="str">
            <v>SAGE Tunisia</v>
          </cell>
          <cell r="F743" t="str">
            <v>LOGISTIQUE</v>
          </cell>
          <cell r="G743" t="str">
            <v>MANITENTIONNAIRE</v>
          </cell>
          <cell r="H743" t="str">
            <v>LOGISTIQUE</v>
          </cell>
          <cell r="I743" t="str">
            <v>Adel</v>
          </cell>
          <cell r="K743" t="str">
            <v>INDIRECTS</v>
          </cell>
          <cell r="L743" t="str">
            <v>Variable cost at standard</v>
          </cell>
          <cell r="M743" t="str">
            <v>OUVRIER ORDINAIRE</v>
          </cell>
          <cell r="N743">
            <v>44530</v>
          </cell>
          <cell r="P743">
            <v>55</v>
          </cell>
          <cell r="T743" t="str">
            <v>CDD</v>
          </cell>
          <cell r="U743" t="str">
            <v>Contractuel</v>
          </cell>
          <cell r="V743">
            <v>45689</v>
          </cell>
          <cell r="W743">
            <v>45777</v>
          </cell>
          <cell r="Z743">
            <v>44530</v>
          </cell>
          <cell r="AA743">
            <v>11</v>
          </cell>
          <cell r="AB743">
            <v>2021</v>
          </cell>
          <cell r="AC743">
            <v>2025</v>
          </cell>
          <cell r="AD743">
            <v>3.2666666666666666</v>
          </cell>
          <cell r="AE743" t="str">
            <v>&lt; 4</v>
          </cell>
          <cell r="AF743">
            <v>29485</v>
          </cell>
          <cell r="AG743">
            <v>44.484931506849314</v>
          </cell>
          <cell r="AH743" t="str">
            <v>&gt;35&lt; 45</v>
          </cell>
          <cell r="AI743">
            <v>16370460</v>
          </cell>
          <cell r="AJ743" t="str">
            <v>02</v>
          </cell>
          <cell r="AK743" t="str">
            <v>08511839</v>
          </cell>
          <cell r="AL743">
            <v>43011</v>
          </cell>
          <cell r="AM743" t="str">
            <v>HOMME</v>
          </cell>
          <cell r="AN743" t="str">
            <v>Célibataire</v>
          </cell>
          <cell r="AQ743">
            <v>3</v>
          </cell>
          <cell r="AR743">
            <v>3</v>
          </cell>
          <cell r="AS743">
            <v>45625.75</v>
          </cell>
          <cell r="AT743" t="str">
            <v>Horaire</v>
          </cell>
          <cell r="AU743">
            <v>3.3069999999999999</v>
          </cell>
          <cell r="AV743" t="str">
            <v>17</v>
          </cell>
          <cell r="AW743" t="str">
            <v>00100</v>
          </cell>
          <cell r="AX743" t="str">
            <v>00001289465</v>
          </cell>
          <cell r="AY743" t="str">
            <v>56</v>
          </cell>
          <cell r="AZ743" t="str">
            <v>LA POSTE</v>
          </cell>
          <cell r="BA743" t="str">
            <v>17001000000128946556</v>
          </cell>
          <cell r="BB743">
            <v>20</v>
          </cell>
          <cell r="BC743" t="str">
            <v>25 RUE L'ARTISANA KHAZNADAR</v>
          </cell>
          <cell r="BD743" t="str">
            <v>BARDO</v>
          </cell>
          <cell r="BG743">
            <v>96015499</v>
          </cell>
          <cell r="BH743">
            <v>97931504</v>
          </cell>
          <cell r="BI743">
            <v>98137806</v>
          </cell>
          <cell r="BJ743" t="str">
            <v>KHAZNADAR</v>
          </cell>
          <cell r="BK743" t="str">
            <v>-LOGISTIQUE</v>
          </cell>
          <cell r="BL743" t="str">
            <v>2.1</v>
          </cell>
          <cell r="BN743" t="str">
            <v>17001000000128946556</v>
          </cell>
          <cell r="BO743" t="str">
            <v>RIHANI HABIB</v>
          </cell>
          <cell r="BP743">
            <v>744</v>
          </cell>
          <cell r="BR743" t="e">
            <v>#N/A</v>
          </cell>
          <cell r="BU743" t="str">
            <v>si</v>
          </cell>
          <cell r="BV743" t="str">
            <v>LOGISTIQUE</v>
          </cell>
        </row>
        <row r="744">
          <cell r="B744">
            <v>745</v>
          </cell>
          <cell r="C744" t="str">
            <v>Mlle</v>
          </cell>
          <cell r="D744" t="str">
            <v>DACHRAOUI AMENI</v>
          </cell>
          <cell r="E744" t="str">
            <v>SAGE Tunisia</v>
          </cell>
          <cell r="F744" t="str">
            <v>PRODUCTION</v>
          </cell>
          <cell r="G744" t="str">
            <v>Couturière</v>
          </cell>
          <cell r="H744" t="str">
            <v>APT</v>
          </cell>
          <cell r="J744" t="str">
            <v>A</v>
          </cell>
          <cell r="K744" t="str">
            <v>DIRECTS</v>
          </cell>
          <cell r="L744" t="str">
            <v>Variable cost at standard</v>
          </cell>
          <cell r="M744" t="str">
            <v>OUVRIERE SPECIALISE</v>
          </cell>
          <cell r="N744">
            <v>44531</v>
          </cell>
          <cell r="P744">
            <v>-1161</v>
          </cell>
          <cell r="Q744">
            <v>44541</v>
          </cell>
          <cell r="R744" t="str">
            <v xml:space="preserve">abandon de poste </v>
          </cell>
          <cell r="T744" t="str">
            <v>CDD</v>
          </cell>
          <cell r="U744" t="str">
            <v>Contractuel</v>
          </cell>
          <cell r="V744">
            <v>44531</v>
          </cell>
          <cell r="W744">
            <v>44561</v>
          </cell>
          <cell r="Z744">
            <v>44531</v>
          </cell>
          <cell r="AA744">
            <v>12</v>
          </cell>
          <cell r="AB744">
            <v>2021</v>
          </cell>
          <cell r="AC744">
            <v>2025</v>
          </cell>
          <cell r="AD744">
            <v>3.2638888888888888</v>
          </cell>
          <cell r="AE744" t="str">
            <v>&lt; 4</v>
          </cell>
          <cell r="AF744">
            <v>36718</v>
          </cell>
          <cell r="AG744">
            <v>24.668493150684931</v>
          </cell>
          <cell r="AH744" t="str">
            <v>&lt; 25</v>
          </cell>
          <cell r="AI744">
            <v>17256976</v>
          </cell>
          <cell r="AJ744" t="str">
            <v>09</v>
          </cell>
          <cell r="AK744">
            <v>14650372</v>
          </cell>
          <cell r="AL744">
            <v>43404</v>
          </cell>
          <cell r="AM744" t="str">
            <v>FEMME</v>
          </cell>
          <cell r="AN744" t="str">
            <v>Célibataire</v>
          </cell>
          <cell r="AQ744">
            <v>3</v>
          </cell>
          <cell r="AR744">
            <v>1</v>
          </cell>
          <cell r="AS744">
            <v>44896.25</v>
          </cell>
          <cell r="AT744" t="str">
            <v>Horaire</v>
          </cell>
          <cell r="AU744">
            <v>3.1930000000000001</v>
          </cell>
          <cell r="AV744" t="str">
            <v>17</v>
          </cell>
          <cell r="AW744" t="str">
            <v>00100</v>
          </cell>
          <cell r="AX744" t="str">
            <v>00002743364</v>
          </cell>
          <cell r="AY744" t="str">
            <v>61</v>
          </cell>
          <cell r="AZ744" t="str">
            <v>LA POSTE</v>
          </cell>
          <cell r="BA744" t="str">
            <v>17001000000274336461</v>
          </cell>
          <cell r="BB744">
            <v>20</v>
          </cell>
          <cell r="BC744" t="str">
            <v>RUE 14 JANVIER CITE EL BASMA</v>
          </cell>
          <cell r="BD744" t="str">
            <v>NAASSEN</v>
          </cell>
          <cell r="BG744">
            <v>21467082</v>
          </cell>
          <cell r="BH744">
            <v>25333681</v>
          </cell>
          <cell r="BJ744" t="str">
            <v>NAASSEN</v>
          </cell>
          <cell r="BK744" t="str">
            <v>A-APT</v>
          </cell>
          <cell r="BN744" t="str">
            <v>17001000000274336461</v>
          </cell>
          <cell r="BO744" t="str">
            <v>DACHRAOUI AMENI</v>
          </cell>
          <cell r="BP744">
            <v>745</v>
          </cell>
          <cell r="BU744" t="str">
            <v>Non-Actif</v>
          </cell>
        </row>
        <row r="745">
          <cell r="B745">
            <v>746</v>
          </cell>
          <cell r="C745" t="str">
            <v>Madame</v>
          </cell>
          <cell r="D745" t="str">
            <v>MRAYHI NAOUEL</v>
          </cell>
          <cell r="E745" t="str">
            <v>SAGE Tunisia</v>
          </cell>
          <cell r="F745" t="str">
            <v>QUALITE</v>
          </cell>
          <cell r="G745" t="str">
            <v>Contrôle Qualité</v>
          </cell>
          <cell r="H745">
            <v>965</v>
          </cell>
          <cell r="J745" t="str">
            <v>B</v>
          </cell>
          <cell r="K745" t="str">
            <v>INDIRECTS</v>
          </cell>
          <cell r="L745" t="str">
            <v>Variable cost at standard</v>
          </cell>
          <cell r="M745" t="str">
            <v>Contrôleur Qualité</v>
          </cell>
          <cell r="N745">
            <v>44540</v>
          </cell>
          <cell r="P745">
            <v>-980</v>
          </cell>
          <cell r="Q745">
            <v>44689</v>
          </cell>
          <cell r="R745" t="str">
            <v>MALADIE</v>
          </cell>
          <cell r="T745" t="str">
            <v>CDD</v>
          </cell>
          <cell r="U745" t="str">
            <v>Contractuel</v>
          </cell>
          <cell r="V745">
            <v>44682</v>
          </cell>
          <cell r="W745">
            <v>44742</v>
          </cell>
          <cell r="Z745">
            <v>44540</v>
          </cell>
          <cell r="AA745">
            <v>12</v>
          </cell>
          <cell r="AB745">
            <v>2021</v>
          </cell>
          <cell r="AC745">
            <v>2025</v>
          </cell>
          <cell r="AD745">
            <v>3.2388888888888889</v>
          </cell>
          <cell r="AE745" t="str">
            <v>&lt; 4</v>
          </cell>
          <cell r="AF745">
            <v>33109</v>
          </cell>
          <cell r="AG745">
            <v>34.556164383561644</v>
          </cell>
          <cell r="AH745" t="str">
            <v>&gt;25&lt; 35</v>
          </cell>
          <cell r="AI745">
            <v>16867483</v>
          </cell>
          <cell r="AJ745" t="str">
            <v>00</v>
          </cell>
          <cell r="AK745" t="str">
            <v>04842121</v>
          </cell>
          <cell r="AL745">
            <v>42994</v>
          </cell>
          <cell r="AM745" t="str">
            <v>FEMME</v>
          </cell>
          <cell r="AN745" t="str">
            <v>Marié(e)</v>
          </cell>
          <cell r="AQ745">
            <v>3</v>
          </cell>
          <cell r="AR745">
            <v>1</v>
          </cell>
          <cell r="AS745">
            <v>44905.25</v>
          </cell>
          <cell r="AT745" t="str">
            <v>Horaire</v>
          </cell>
          <cell r="AU745">
            <v>3.1930000000000001</v>
          </cell>
          <cell r="AV745" t="str">
            <v>05</v>
          </cell>
          <cell r="AW745" t="str">
            <v>04600</v>
          </cell>
          <cell r="AX745" t="str">
            <v>01145016637</v>
          </cell>
          <cell r="AY745" t="str">
            <v>38</v>
          </cell>
          <cell r="AZ745" t="str">
            <v>BT</v>
          </cell>
          <cell r="BA745" t="str">
            <v>05046000114501663738</v>
          </cell>
          <cell r="BB745">
            <v>20</v>
          </cell>
          <cell r="BC745" t="str">
            <v>20 RUE SAAD ZAGHLOUL</v>
          </cell>
          <cell r="BD745" t="str">
            <v>SIDI HASSINE</v>
          </cell>
          <cell r="BF745" t="str">
            <v>ok-22</v>
          </cell>
          <cell r="BG745">
            <v>22569982</v>
          </cell>
          <cell r="BH745">
            <v>29219143</v>
          </cell>
          <cell r="BJ745" t="str">
            <v>JAYARA</v>
          </cell>
          <cell r="BK745" t="str">
            <v>B-965</v>
          </cell>
          <cell r="BN745" t="str">
            <v>05046000114501663738</v>
          </cell>
          <cell r="BO745" t="str">
            <v>MRAYHI NAOUEL</v>
          </cell>
          <cell r="BP745">
            <v>746</v>
          </cell>
          <cell r="BU745" t="str">
            <v>Non-Actif</v>
          </cell>
        </row>
        <row r="746">
          <cell r="B746">
            <v>747</v>
          </cell>
          <cell r="C746" t="str">
            <v>Mlle</v>
          </cell>
          <cell r="D746" t="str">
            <v>ARFAOUI OLFA</v>
          </cell>
          <cell r="E746" t="str">
            <v>SAGE Tunisia</v>
          </cell>
          <cell r="F746" t="str">
            <v>PRODUCTION</v>
          </cell>
          <cell r="G746" t="str">
            <v>Couturière</v>
          </cell>
          <cell r="H746" t="str">
            <v>Panda</v>
          </cell>
          <cell r="I746" t="str">
            <v>HASNA NASRAOUI</v>
          </cell>
          <cell r="J746" t="str">
            <v>A</v>
          </cell>
          <cell r="K746" t="str">
            <v>DIRECTS</v>
          </cell>
          <cell r="L746" t="str">
            <v>Variable cost at standard</v>
          </cell>
          <cell r="M746" t="str">
            <v>OUVRIERE SPECIALISE</v>
          </cell>
          <cell r="N746">
            <v>44531</v>
          </cell>
          <cell r="P746">
            <v>-6</v>
          </cell>
          <cell r="T746" t="str">
            <v>CDD</v>
          </cell>
          <cell r="U746" t="str">
            <v>Contractuel</v>
          </cell>
          <cell r="V746">
            <v>45689</v>
          </cell>
          <cell r="W746">
            <v>45716</v>
          </cell>
          <cell r="Z746">
            <v>44531</v>
          </cell>
          <cell r="AA746">
            <v>12</v>
          </cell>
          <cell r="AB746">
            <v>2021</v>
          </cell>
          <cell r="AC746">
            <v>2025</v>
          </cell>
          <cell r="AD746">
            <v>3.2638888888888888</v>
          </cell>
          <cell r="AE746" t="str">
            <v>&lt; 4</v>
          </cell>
          <cell r="AF746">
            <v>36718</v>
          </cell>
          <cell r="AG746">
            <v>24.668493150684931</v>
          </cell>
          <cell r="AH746" t="str">
            <v>&lt; 25</v>
          </cell>
          <cell r="AI746">
            <v>16067572</v>
          </cell>
          <cell r="AJ746" t="str">
            <v>09</v>
          </cell>
          <cell r="AK746" t="str">
            <v>07383598</v>
          </cell>
          <cell r="AL746">
            <v>38506</v>
          </cell>
          <cell r="AM746" t="str">
            <v>FEMME</v>
          </cell>
          <cell r="AN746" t="str">
            <v>Célibataire</v>
          </cell>
          <cell r="AQ746">
            <v>3</v>
          </cell>
          <cell r="AR746">
            <v>3</v>
          </cell>
          <cell r="AS746">
            <v>45626.75</v>
          </cell>
          <cell r="AT746" t="str">
            <v>Horaire</v>
          </cell>
          <cell r="AU746">
            <v>3.3210000000000002</v>
          </cell>
          <cell r="AV746" t="str">
            <v>17</v>
          </cell>
          <cell r="AW746" t="str">
            <v>53594</v>
          </cell>
          <cell r="AX746" t="str">
            <v>01735378925</v>
          </cell>
          <cell r="AY746" t="str">
            <v>51</v>
          </cell>
          <cell r="AZ746" t="str">
            <v>LA POSTE</v>
          </cell>
          <cell r="BA746" t="str">
            <v>17535940173537892551</v>
          </cell>
          <cell r="BB746">
            <v>20</v>
          </cell>
          <cell r="BC746" t="str">
            <v>RUE EL HATTAB BEN EL MONDHER</v>
          </cell>
          <cell r="BD746" t="str">
            <v>SANHEJA</v>
          </cell>
          <cell r="BG746">
            <v>25757807</v>
          </cell>
          <cell r="BH746">
            <v>21274990</v>
          </cell>
          <cell r="BJ746" t="str">
            <v>SANHEJA</v>
          </cell>
          <cell r="BK746" t="str">
            <v>A-Panda</v>
          </cell>
          <cell r="BL746" t="str">
            <v>1.3</v>
          </cell>
          <cell r="BN746" t="str">
            <v>17535940173537892551</v>
          </cell>
          <cell r="BO746" t="str">
            <v>ARFAOUI OLFA</v>
          </cell>
          <cell r="BP746">
            <v>747</v>
          </cell>
          <cell r="BR746">
            <v>747</v>
          </cell>
          <cell r="BT746">
            <v>734</v>
          </cell>
          <cell r="BU746" t="str">
            <v>si</v>
          </cell>
          <cell r="BV746" t="str">
            <v>139 A CP</v>
          </cell>
        </row>
        <row r="747">
          <cell r="B747">
            <v>748</v>
          </cell>
          <cell r="C747" t="str">
            <v>Monsieur</v>
          </cell>
          <cell r="D747" t="str">
            <v>HAMDI ZIED</v>
          </cell>
          <cell r="E747" t="str">
            <v>SAGE Tunisia</v>
          </cell>
          <cell r="F747" t="str">
            <v>MAINTENANCE</v>
          </cell>
          <cell r="G747" t="str">
            <v>TECHNICIEN MAINTENANCE</v>
          </cell>
          <cell r="K747" t="str">
            <v>INDIRECTS</v>
          </cell>
          <cell r="L747" t="str">
            <v>Variable cost at standard</v>
          </cell>
          <cell r="M747" t="str">
            <v>TECHNICIEN MAINTENANCE</v>
          </cell>
          <cell r="N747">
            <v>44531</v>
          </cell>
          <cell r="P747" t="str">
            <v/>
          </cell>
          <cell r="Q747">
            <v>44846</v>
          </cell>
          <cell r="R747" t="str">
            <v>fin de contrat</v>
          </cell>
          <cell r="T747" t="str">
            <v>CDI</v>
          </cell>
          <cell r="U747" t="str">
            <v>Titulaire</v>
          </cell>
          <cell r="Z747">
            <v>44531</v>
          </cell>
          <cell r="AA747">
            <v>12</v>
          </cell>
          <cell r="AB747">
            <v>2021</v>
          </cell>
          <cell r="AC747">
            <v>2025</v>
          </cell>
          <cell r="AD747">
            <v>3.2638888888888888</v>
          </cell>
          <cell r="AE747" t="str">
            <v>&lt; 4</v>
          </cell>
          <cell r="AF747">
            <v>31017</v>
          </cell>
          <cell r="AG747">
            <v>40.287671232876711</v>
          </cell>
          <cell r="AH747" t="str">
            <v>&gt;35&lt; 45</v>
          </cell>
          <cell r="AI747">
            <v>16188295</v>
          </cell>
          <cell r="AJ747" t="str">
            <v>09</v>
          </cell>
          <cell r="AK747" t="str">
            <v>07115002</v>
          </cell>
          <cell r="AL747">
            <v>37488</v>
          </cell>
          <cell r="AM747" t="str">
            <v>HOMME</v>
          </cell>
          <cell r="AN747" t="str">
            <v>Marié(e)</v>
          </cell>
          <cell r="AO747">
            <v>1</v>
          </cell>
          <cell r="AQ747">
            <v>3</v>
          </cell>
          <cell r="AR747">
            <v>1</v>
          </cell>
          <cell r="AS747">
            <v>44896.25</v>
          </cell>
          <cell r="AT747" t="str">
            <v>Mensuel</v>
          </cell>
          <cell r="AU747">
            <v>1600</v>
          </cell>
          <cell r="AV747" t="str">
            <v>17</v>
          </cell>
          <cell r="AW747" t="str">
            <v>00100</v>
          </cell>
          <cell r="AX747" t="str">
            <v>00003087151</v>
          </cell>
          <cell r="AY747" t="str">
            <v>04</v>
          </cell>
          <cell r="AZ747" t="str">
            <v>LA POSTE</v>
          </cell>
          <cell r="BA747" t="str">
            <v>17001000000308715104</v>
          </cell>
          <cell r="BB747">
            <v>20</v>
          </cell>
          <cell r="BC747" t="str">
            <v>ERRISALA MORNAG</v>
          </cell>
          <cell r="BD747" t="str">
            <v>BEN AROUS</v>
          </cell>
          <cell r="BG747">
            <v>95751646</v>
          </cell>
          <cell r="BI747">
            <v>98137807</v>
          </cell>
          <cell r="BJ747" t="str">
            <v>MORNAG</v>
          </cell>
          <cell r="BK747" t="str">
            <v>-</v>
          </cell>
          <cell r="BM747">
            <v>1094.953</v>
          </cell>
          <cell r="BN747" t="str">
            <v>17001000000308715104</v>
          </cell>
          <cell r="BO747" t="str">
            <v>HAMDI ZIED</v>
          </cell>
          <cell r="BP747">
            <v>748</v>
          </cell>
          <cell r="BQ747" t="str">
            <v>Salaire  Octobre-22</v>
          </cell>
          <cell r="BU747" t="str">
            <v>Non-Actif</v>
          </cell>
        </row>
        <row r="748">
          <cell r="B748">
            <v>749</v>
          </cell>
          <cell r="C748" t="str">
            <v>Monsieur</v>
          </cell>
          <cell r="D748" t="str">
            <v>FATNASSI MOHAMED ALI</v>
          </cell>
          <cell r="E748" t="str">
            <v>SAGE Tunisia</v>
          </cell>
          <cell r="F748" t="str">
            <v>LOGISTIQUE</v>
          </cell>
          <cell r="G748" t="str">
            <v>RESPONSABLE MAGASIN</v>
          </cell>
          <cell r="K748" t="str">
            <v>CADRE</v>
          </cell>
          <cell r="L748" t="str">
            <v>Variable cost at standard</v>
          </cell>
          <cell r="M748" t="str">
            <v>RESPONSABLE MAGASIN</v>
          </cell>
          <cell r="N748">
            <v>44531</v>
          </cell>
          <cell r="P748">
            <v>-1010</v>
          </cell>
          <cell r="Q748">
            <v>44652</v>
          </cell>
          <cell r="R748" t="str">
            <v>démissionnaire</v>
          </cell>
          <cell r="T748" t="str">
            <v>CDD</v>
          </cell>
          <cell r="U748" t="str">
            <v>Contractuel</v>
          </cell>
          <cell r="V748">
            <v>44531</v>
          </cell>
          <cell r="W748">
            <v>44712</v>
          </cell>
          <cell r="Z748">
            <v>44531</v>
          </cell>
          <cell r="AA748">
            <v>12</v>
          </cell>
          <cell r="AB748">
            <v>2021</v>
          </cell>
          <cell r="AC748">
            <v>2025</v>
          </cell>
          <cell r="AD748">
            <v>3.2638888888888888</v>
          </cell>
          <cell r="AE748" t="str">
            <v>&lt; 4</v>
          </cell>
          <cell r="AF748">
            <v>30221</v>
          </cell>
          <cell r="AG748">
            <v>42.468493150684928</v>
          </cell>
          <cell r="AH748" t="str">
            <v>&gt;35&lt; 45</v>
          </cell>
          <cell r="AI748">
            <v>16066976</v>
          </cell>
          <cell r="AJ748" t="str">
            <v>03</v>
          </cell>
          <cell r="AK748" t="str">
            <v>07381808</v>
          </cell>
          <cell r="AL748">
            <v>37516</v>
          </cell>
          <cell r="AM748" t="str">
            <v>HOMME</v>
          </cell>
          <cell r="AN748" t="str">
            <v>Marié(e)</v>
          </cell>
          <cell r="AO748">
            <v>3</v>
          </cell>
          <cell r="AS748">
            <v>44531</v>
          </cell>
          <cell r="AT748" t="str">
            <v>Mensuel</v>
          </cell>
          <cell r="AU748">
            <v>1800</v>
          </cell>
          <cell r="AV748" t="str">
            <v>07</v>
          </cell>
          <cell r="AW748" t="str">
            <v>01600</v>
          </cell>
          <cell r="AX748" t="str">
            <v>78105832583</v>
          </cell>
          <cell r="AY748" t="str">
            <v>45</v>
          </cell>
          <cell r="AZ748" t="str">
            <v>AMEN BANK</v>
          </cell>
          <cell r="BA748" t="str">
            <v>07016007810583258345</v>
          </cell>
          <cell r="BB748">
            <v>20</v>
          </cell>
          <cell r="BC748" t="str">
            <v>1 RUE EL JEMM CHEBBAOU OUED ELLIL</v>
          </cell>
          <cell r="BD748" t="str">
            <v>MANOUBA</v>
          </cell>
          <cell r="BG748">
            <v>54344390</v>
          </cell>
          <cell r="BK748" t="str">
            <v>CADRE</v>
          </cell>
          <cell r="BN748" t="str">
            <v>07016007810583258345</v>
          </cell>
          <cell r="BO748" t="str">
            <v>FATNASSI MOHAMED ALI</v>
          </cell>
          <cell r="BP748">
            <v>749</v>
          </cell>
          <cell r="BU748" t="str">
            <v>Non-Actif</v>
          </cell>
        </row>
        <row r="749">
          <cell r="B749">
            <v>750</v>
          </cell>
          <cell r="C749" t="str">
            <v>Madame</v>
          </cell>
          <cell r="D749" t="str">
            <v>BEN ZARROUK KAOUTHAR</v>
          </cell>
          <cell r="E749" t="str">
            <v>SAGE Tunisia</v>
          </cell>
          <cell r="F749" t="str">
            <v>PRODUCTION</v>
          </cell>
          <cell r="G749" t="str">
            <v>Team leader</v>
          </cell>
          <cell r="H749" t="str">
            <v>P6 AV</v>
          </cell>
          <cell r="I749" t="str">
            <v>Issam Ouni</v>
          </cell>
          <cell r="J749" t="str">
            <v>B</v>
          </cell>
          <cell r="K749" t="str">
            <v>INDIRECTS</v>
          </cell>
          <cell r="L749" t="str">
            <v>Variable cost at standard</v>
          </cell>
          <cell r="M749" t="str">
            <v>OUVRIERE SPECIALISE</v>
          </cell>
          <cell r="N749">
            <v>44532</v>
          </cell>
          <cell r="P749">
            <v>55</v>
          </cell>
          <cell r="T749" t="str">
            <v>CDD</v>
          </cell>
          <cell r="U749" t="str">
            <v>Contractuel</v>
          </cell>
          <cell r="V749">
            <v>45689</v>
          </cell>
          <cell r="W749">
            <v>45777</v>
          </cell>
          <cell r="Z749">
            <v>44532</v>
          </cell>
          <cell r="AA749">
            <v>12</v>
          </cell>
          <cell r="AB749">
            <v>2021</v>
          </cell>
          <cell r="AC749">
            <v>2025</v>
          </cell>
          <cell r="AD749">
            <v>3.2611111111111111</v>
          </cell>
          <cell r="AE749" t="str">
            <v>&lt; 4</v>
          </cell>
          <cell r="AF749">
            <v>33243</v>
          </cell>
          <cell r="AG749">
            <v>34.18904109589041</v>
          </cell>
          <cell r="AH749" t="str">
            <v>&gt;25&lt; 35</v>
          </cell>
          <cell r="AI749">
            <v>16444368</v>
          </cell>
          <cell r="AJ749" t="str">
            <v>08</v>
          </cell>
          <cell r="AK749" t="str">
            <v>09183678</v>
          </cell>
          <cell r="AL749">
            <v>40464</v>
          </cell>
          <cell r="AM749" t="str">
            <v>FEMME</v>
          </cell>
          <cell r="AN749" t="str">
            <v>Marié(e)</v>
          </cell>
          <cell r="AO749">
            <v>2</v>
          </cell>
          <cell r="AQ749">
            <v>3</v>
          </cell>
          <cell r="AR749">
            <v>3</v>
          </cell>
          <cell r="AS749">
            <v>45627.75</v>
          </cell>
          <cell r="AT749" t="str">
            <v>Horaire</v>
          </cell>
          <cell r="AU749">
            <v>3.3210000000000002</v>
          </cell>
          <cell r="AV749" t="str">
            <v>17</v>
          </cell>
          <cell r="AW749" t="str">
            <v>00100</v>
          </cell>
          <cell r="AX749" t="str">
            <v>00003017037</v>
          </cell>
          <cell r="AY749" t="str">
            <v>50</v>
          </cell>
          <cell r="AZ749" t="str">
            <v>LA POSTE</v>
          </cell>
          <cell r="BA749" t="str">
            <v>17001000000301703750</v>
          </cell>
          <cell r="BB749">
            <v>20</v>
          </cell>
          <cell r="BC749" t="str">
            <v>BEJAOUI 1 CITE ENNOUR SAIIDA</v>
          </cell>
          <cell r="BD749" t="str">
            <v>MANOUBA</v>
          </cell>
          <cell r="BF749">
            <v>45212</v>
          </cell>
          <cell r="BG749">
            <v>54314414</v>
          </cell>
          <cell r="BH749">
            <v>55472030</v>
          </cell>
          <cell r="BJ749" t="str">
            <v>JEDAIDA</v>
          </cell>
          <cell r="BK749" t="str">
            <v>B-P6 AV</v>
          </cell>
          <cell r="BL749" t="str">
            <v>3.1</v>
          </cell>
          <cell r="BN749" t="str">
            <v>17001000000301703750</v>
          </cell>
          <cell r="BO749" t="str">
            <v>BEN ZARROUK KAOUTHAR</v>
          </cell>
          <cell r="BP749">
            <v>750</v>
          </cell>
          <cell r="BR749">
            <v>750</v>
          </cell>
          <cell r="BS749" t="str">
            <v>date de promotion le 11/05/24</v>
          </cell>
          <cell r="BT749">
            <v>101</v>
          </cell>
          <cell r="BU749" t="str">
            <v>si</v>
          </cell>
          <cell r="BV749" t="str">
            <v>P6 AV B CA</v>
          </cell>
        </row>
        <row r="750">
          <cell r="B750">
            <v>751</v>
          </cell>
          <cell r="C750" t="str">
            <v>Madame</v>
          </cell>
          <cell r="D750" t="str">
            <v>MLIKI AHLEM</v>
          </cell>
          <cell r="E750" t="str">
            <v>SAGE Tunisia</v>
          </cell>
          <cell r="F750" t="str">
            <v>PRODUCTION</v>
          </cell>
          <cell r="G750" t="str">
            <v>Couturière</v>
          </cell>
          <cell r="H750">
            <v>520</v>
          </cell>
          <cell r="J750" t="str">
            <v>B</v>
          </cell>
          <cell r="K750" t="str">
            <v>DIRECTS</v>
          </cell>
          <cell r="L750" t="str">
            <v>Variable cost at standard</v>
          </cell>
          <cell r="M750" t="str">
            <v>OUVRIERE SPECIALISE</v>
          </cell>
          <cell r="N750">
            <v>44532</v>
          </cell>
          <cell r="P750">
            <v>-1010</v>
          </cell>
          <cell r="Q750">
            <v>44711</v>
          </cell>
          <cell r="R750" t="str">
            <v>fin de contrat</v>
          </cell>
          <cell r="T750" t="str">
            <v>CDD</v>
          </cell>
          <cell r="U750" t="str">
            <v>Contractuel</v>
          </cell>
          <cell r="V750">
            <v>44652</v>
          </cell>
          <cell r="W750">
            <v>44712</v>
          </cell>
          <cell r="Z750">
            <v>44532</v>
          </cell>
          <cell r="AA750">
            <v>12</v>
          </cell>
          <cell r="AB750">
            <v>2021</v>
          </cell>
          <cell r="AC750">
            <v>2025</v>
          </cell>
          <cell r="AD750">
            <v>3.2611111111111111</v>
          </cell>
          <cell r="AE750" t="str">
            <v>&lt; 4</v>
          </cell>
          <cell r="AF750">
            <v>29101</v>
          </cell>
          <cell r="AG750">
            <v>45.536986301369865</v>
          </cell>
          <cell r="AH750" t="str">
            <v>&gt;45&lt; 55</v>
          </cell>
          <cell r="AI750">
            <v>11997883</v>
          </cell>
          <cell r="AJ750" t="str">
            <v>06</v>
          </cell>
          <cell r="AK750" t="str">
            <v>07334804</v>
          </cell>
          <cell r="AL750">
            <v>43291</v>
          </cell>
          <cell r="AM750" t="str">
            <v>FEMME</v>
          </cell>
          <cell r="AN750" t="str">
            <v>Marié(e)</v>
          </cell>
          <cell r="AO750">
            <v>2</v>
          </cell>
          <cell r="AQ750">
            <v>3</v>
          </cell>
          <cell r="AR750">
            <v>1</v>
          </cell>
          <cell r="AS750">
            <v>44897.25</v>
          </cell>
          <cell r="AT750" t="str">
            <v>Horaire</v>
          </cell>
          <cell r="AU750">
            <v>3.1930000000000001</v>
          </cell>
          <cell r="AV750" t="str">
            <v>17</v>
          </cell>
          <cell r="AW750" t="str">
            <v>00100</v>
          </cell>
          <cell r="AX750" t="str">
            <v>00001058459</v>
          </cell>
          <cell r="AY750" t="str">
            <v>09</v>
          </cell>
          <cell r="AZ750" t="str">
            <v>LA POSTE</v>
          </cell>
          <cell r="BA750" t="str">
            <v>17001000000105845909</v>
          </cell>
          <cell r="BB750">
            <v>20</v>
          </cell>
          <cell r="BC750" t="str">
            <v>CITE EL HIDAIA JEDAIDA</v>
          </cell>
          <cell r="BD750" t="str">
            <v>MANOUBA</v>
          </cell>
          <cell r="BG750">
            <v>52151523</v>
          </cell>
          <cell r="BH750">
            <v>92614561</v>
          </cell>
          <cell r="BJ750" t="str">
            <v>JEDAIDA</v>
          </cell>
          <cell r="BK750" t="str">
            <v>B-520</v>
          </cell>
          <cell r="BN750" t="str">
            <v>17001000000105845909</v>
          </cell>
          <cell r="BO750" t="str">
            <v>MLIKI AHLEM</v>
          </cell>
          <cell r="BP750">
            <v>751</v>
          </cell>
          <cell r="BU750" t="str">
            <v>Non-Actif</v>
          </cell>
        </row>
        <row r="751">
          <cell r="B751">
            <v>752</v>
          </cell>
          <cell r="C751" t="str">
            <v>Mlle</v>
          </cell>
          <cell r="D751" t="str">
            <v>SELLAMI HAJER</v>
          </cell>
          <cell r="E751" t="str">
            <v>SAGE Tunisia</v>
          </cell>
          <cell r="F751" t="str">
            <v>LOGISTIQUE</v>
          </cell>
          <cell r="G751" t="str">
            <v>COORDINATRICE LOGISTIQUE</v>
          </cell>
          <cell r="K751" t="str">
            <v>CADRE</v>
          </cell>
          <cell r="L751" t="str">
            <v>Variable cost at standard</v>
          </cell>
          <cell r="M751" t="str">
            <v>COORDINATRICE LOGISTIQUE</v>
          </cell>
          <cell r="N751">
            <v>44533</v>
          </cell>
          <cell r="P751" t="str">
            <v/>
          </cell>
          <cell r="T751" t="str">
            <v>CDI</v>
          </cell>
          <cell r="U751" t="str">
            <v>Titulaire</v>
          </cell>
          <cell r="V751">
            <v>44898</v>
          </cell>
          <cell r="AA751">
            <v>12</v>
          </cell>
          <cell r="AB751">
            <v>2021</v>
          </cell>
          <cell r="AC751">
            <v>2025</v>
          </cell>
          <cell r="AD751">
            <v>3.2583333333333333</v>
          </cell>
          <cell r="AE751" t="str">
            <v>&lt; 4</v>
          </cell>
          <cell r="AF751">
            <v>34670</v>
          </cell>
          <cell r="AG751">
            <v>30.279452054794522</v>
          </cell>
          <cell r="AH751" t="str">
            <v>&gt;25&lt; 35</v>
          </cell>
          <cell r="AI751">
            <v>17678476</v>
          </cell>
          <cell r="AJ751" t="str">
            <v>09</v>
          </cell>
          <cell r="AK751" t="str">
            <v>04849952</v>
          </cell>
          <cell r="AL751">
            <v>41162</v>
          </cell>
          <cell r="AM751" t="str">
            <v>FEMME</v>
          </cell>
          <cell r="AN751" t="str">
            <v>Célibataire</v>
          </cell>
          <cell r="AQ751">
            <v>14</v>
          </cell>
          <cell r="AR751">
            <v>3</v>
          </cell>
          <cell r="AS751">
            <v>45628.75</v>
          </cell>
          <cell r="AT751" t="str">
            <v>Mensuel</v>
          </cell>
          <cell r="AU751">
            <v>500</v>
          </cell>
          <cell r="AV751">
            <v>25</v>
          </cell>
          <cell r="AW751" t="str">
            <v>03300</v>
          </cell>
          <cell r="AX751" t="str">
            <v>00001382242</v>
          </cell>
          <cell r="AY751">
            <v>97</v>
          </cell>
          <cell r="AZ751" t="str">
            <v>ZITOUNA BANK</v>
          </cell>
          <cell r="BA751" t="str">
            <v>25033000000138224297</v>
          </cell>
          <cell r="BB751">
            <v>20</v>
          </cell>
          <cell r="BC751" t="str">
            <v>1 RUE IMPASS 42541 ZAHROUNI</v>
          </cell>
          <cell r="BD751" t="str">
            <v>TUNIS</v>
          </cell>
          <cell r="BG751">
            <v>55961605</v>
          </cell>
          <cell r="BI751">
            <v>98137809</v>
          </cell>
          <cell r="BK751" t="str">
            <v>CADRE</v>
          </cell>
          <cell r="BN751" t="str">
            <v>25033000000138224297</v>
          </cell>
          <cell r="BO751" t="str">
            <v>SELLAMI HAJER</v>
          </cell>
          <cell r="BP751">
            <v>752</v>
          </cell>
          <cell r="BR751" t="e">
            <v>#N/A</v>
          </cell>
          <cell r="BU751" t="str">
            <v>si</v>
          </cell>
        </row>
        <row r="752">
          <cell r="B752">
            <v>753</v>
          </cell>
          <cell r="C752" t="str">
            <v>Mlle</v>
          </cell>
          <cell r="D752" t="str">
            <v>SOUID KHOULOUD</v>
          </cell>
          <cell r="E752" t="str">
            <v>SAGE Tunisia</v>
          </cell>
          <cell r="F752" t="str">
            <v>PRODUCTION</v>
          </cell>
          <cell r="G752" t="str">
            <v>Couturière</v>
          </cell>
          <cell r="H752">
            <v>520</v>
          </cell>
          <cell r="J752" t="str">
            <v>B</v>
          </cell>
          <cell r="K752" t="str">
            <v>DIRECTS</v>
          </cell>
          <cell r="L752" t="str">
            <v>Variable cost at standard</v>
          </cell>
          <cell r="M752" t="str">
            <v>OUVRIERE SPECIALISE</v>
          </cell>
          <cell r="N752">
            <v>44540</v>
          </cell>
          <cell r="O752" t="str">
            <v/>
          </cell>
          <cell r="P752">
            <v>-1010</v>
          </cell>
          <cell r="Q752">
            <v>44666</v>
          </cell>
          <cell r="R752" t="str">
            <v xml:space="preserve">abandon de poste </v>
          </cell>
          <cell r="T752" t="str">
            <v>CDD</v>
          </cell>
          <cell r="U752" t="str">
            <v>Contractuel</v>
          </cell>
          <cell r="V752">
            <v>44652</v>
          </cell>
          <cell r="W752">
            <v>44712</v>
          </cell>
          <cell r="Z752">
            <v>44540</v>
          </cell>
          <cell r="AA752">
            <v>12</v>
          </cell>
          <cell r="AB752">
            <v>2021</v>
          </cell>
          <cell r="AC752">
            <v>2025</v>
          </cell>
          <cell r="AD752">
            <v>3.2388888888888889</v>
          </cell>
          <cell r="AE752" t="str">
            <v>&lt; 4</v>
          </cell>
          <cell r="AF752">
            <v>32039</v>
          </cell>
          <cell r="AG752">
            <v>37.487671232876714</v>
          </cell>
          <cell r="AH752" t="str">
            <v>&gt;35&lt; 45</v>
          </cell>
          <cell r="AI752">
            <v>16485992</v>
          </cell>
          <cell r="AJ752" t="str">
            <v>05</v>
          </cell>
          <cell r="AK752" t="str">
            <v>07128561</v>
          </cell>
          <cell r="AL752">
            <v>41200</v>
          </cell>
          <cell r="AM752" t="str">
            <v>FEMME</v>
          </cell>
          <cell r="AN752" t="str">
            <v>Célibataire</v>
          </cell>
          <cell r="AQ752">
            <v>3</v>
          </cell>
          <cell r="AR752">
            <v>1</v>
          </cell>
          <cell r="AS752">
            <v>44905.25</v>
          </cell>
          <cell r="AT752" t="str">
            <v>Horaire</v>
          </cell>
          <cell r="AU752">
            <v>3.1930000000000001</v>
          </cell>
          <cell r="AV752" t="str">
            <v>17</v>
          </cell>
          <cell r="AW752" t="str">
            <v>00100</v>
          </cell>
          <cell r="AX752" t="str">
            <v>00003094924</v>
          </cell>
          <cell r="AY752" t="str">
            <v>62</v>
          </cell>
          <cell r="AZ752" t="str">
            <v>LA POSTE</v>
          </cell>
          <cell r="BA752" t="str">
            <v>17001000000309492462</v>
          </cell>
          <cell r="BB752">
            <v>20</v>
          </cell>
          <cell r="BC752" t="str">
            <v>6 RUE MOURITANIE CITE AMEN MHAMDIA</v>
          </cell>
          <cell r="BD752" t="str">
            <v>BEN AROUS</v>
          </cell>
          <cell r="BE752">
            <v>1145</v>
          </cell>
          <cell r="BG752">
            <v>25636671</v>
          </cell>
          <cell r="BH752">
            <v>93921305</v>
          </cell>
          <cell r="BJ752" t="str">
            <v>CITE MED ALI</v>
          </cell>
          <cell r="BK752" t="str">
            <v>B-520</v>
          </cell>
          <cell r="BN752" t="str">
            <v>17001000000309492462</v>
          </cell>
          <cell r="BO752" t="str">
            <v>SOUID KHOULOUD</v>
          </cell>
          <cell r="BP752">
            <v>753</v>
          </cell>
          <cell r="BU752" t="str">
            <v>Non-Actif</v>
          </cell>
        </row>
        <row r="753">
          <cell r="B753">
            <v>754</v>
          </cell>
          <cell r="C753" t="str">
            <v>Madame</v>
          </cell>
          <cell r="D753" t="str">
            <v>MARZOUKI OLFA</v>
          </cell>
          <cell r="E753" t="str">
            <v>SAGE Tunisia</v>
          </cell>
          <cell r="F753" t="str">
            <v>PRODUCTION</v>
          </cell>
          <cell r="G753" t="str">
            <v>Couturière</v>
          </cell>
          <cell r="H753" t="str">
            <v>Panda</v>
          </cell>
          <cell r="I753" t="str">
            <v>FAWZI SENDESNI</v>
          </cell>
          <cell r="J753" t="str">
            <v>B</v>
          </cell>
          <cell r="K753" t="str">
            <v>DIRECTS</v>
          </cell>
          <cell r="L753" t="str">
            <v>Variable cost at standard</v>
          </cell>
          <cell r="M753" t="str">
            <v>OUVRIERE SPECIALISE</v>
          </cell>
          <cell r="N753">
            <v>44544</v>
          </cell>
          <cell r="P753">
            <v>-6</v>
          </cell>
          <cell r="T753" t="str">
            <v>CDD</v>
          </cell>
          <cell r="U753" t="str">
            <v>Contractuel</v>
          </cell>
          <cell r="V753">
            <v>45689</v>
          </cell>
          <cell r="W753">
            <v>45716</v>
          </cell>
          <cell r="Z753">
            <v>44544</v>
          </cell>
          <cell r="AA753">
            <v>12</v>
          </cell>
          <cell r="AB753">
            <v>2021</v>
          </cell>
          <cell r="AC753">
            <v>2025</v>
          </cell>
          <cell r="AD753">
            <v>3.2277777777777779</v>
          </cell>
          <cell r="AE753" t="str">
            <v>&lt; 4</v>
          </cell>
          <cell r="AF753">
            <v>28805</v>
          </cell>
          <cell r="AG753">
            <v>46.347945205479455</v>
          </cell>
          <cell r="AH753" t="str">
            <v>&gt;45&lt; 55</v>
          </cell>
          <cell r="AI753">
            <v>11756324</v>
          </cell>
          <cell r="AJ753" t="str">
            <v>03</v>
          </cell>
          <cell r="AK753" t="str">
            <v>04691471</v>
          </cell>
          <cell r="AL753">
            <v>42971</v>
          </cell>
          <cell r="AM753" t="str">
            <v>FEMME</v>
          </cell>
          <cell r="AN753" t="str">
            <v>Marié(e)</v>
          </cell>
          <cell r="AO753">
            <v>3</v>
          </cell>
          <cell r="AQ753">
            <v>3</v>
          </cell>
          <cell r="AR753">
            <v>3</v>
          </cell>
          <cell r="AS753">
            <v>45639.75</v>
          </cell>
          <cell r="AT753" t="str">
            <v>Horaire</v>
          </cell>
          <cell r="AU753">
            <v>3.3210000000000002</v>
          </cell>
          <cell r="AV753" t="str">
            <v>08</v>
          </cell>
          <cell r="AW753" t="str">
            <v>08102</v>
          </cell>
          <cell r="AX753" t="str">
            <v>30840003138</v>
          </cell>
          <cell r="AY753" t="str">
            <v>71</v>
          </cell>
          <cell r="AZ753" t="str">
            <v>BIAT</v>
          </cell>
          <cell r="BA753" t="str">
            <v>08081023084000313871</v>
          </cell>
          <cell r="BB753">
            <v>20</v>
          </cell>
          <cell r="BC753" t="str">
            <v>10 RUE EL ONS CITE BOURCHADA</v>
          </cell>
          <cell r="BD753" t="str">
            <v>SIDI HASSINE</v>
          </cell>
          <cell r="BF753" t="str">
            <v>14/03/2023+24/10/23</v>
          </cell>
          <cell r="BG753">
            <v>54869433</v>
          </cell>
          <cell r="BH753">
            <v>50703643</v>
          </cell>
          <cell r="BJ753" t="str">
            <v>SIDI HASSINE</v>
          </cell>
          <cell r="BK753" t="str">
            <v>B-Panda</v>
          </cell>
          <cell r="BL753" t="str">
            <v>1.3</v>
          </cell>
          <cell r="BN753" t="str">
            <v>08081023084000313871</v>
          </cell>
          <cell r="BO753" t="str">
            <v>MARZOUKI OLFA</v>
          </cell>
          <cell r="BP753">
            <v>754</v>
          </cell>
          <cell r="BR753">
            <v>754</v>
          </cell>
          <cell r="BT753">
            <v>646</v>
          </cell>
          <cell r="BU753" t="str">
            <v>si</v>
          </cell>
          <cell r="BV753" t="str">
            <v>139 B CA</v>
          </cell>
        </row>
        <row r="754">
          <cell r="B754">
            <v>755</v>
          </cell>
          <cell r="C754" t="str">
            <v>Monsieur</v>
          </cell>
          <cell r="D754" t="str">
            <v>FERJANI ACHRAF</v>
          </cell>
          <cell r="E754" t="str">
            <v>SAGE Tunisia</v>
          </cell>
          <cell r="F754" t="str">
            <v>PRODUCTION</v>
          </cell>
          <cell r="G754" t="str">
            <v>WIRE</v>
          </cell>
          <cell r="H754" t="str">
            <v>Panda</v>
          </cell>
          <cell r="I754" t="str">
            <v>HASNA NASRAOUI</v>
          </cell>
          <cell r="J754" t="str">
            <v>A</v>
          </cell>
          <cell r="K754" t="str">
            <v>DIRECTS</v>
          </cell>
          <cell r="L754" t="str">
            <v>Variable cost at standard</v>
          </cell>
          <cell r="M754" t="str">
            <v>OUVRIER SPECIALISE</v>
          </cell>
          <cell r="N754">
            <v>44544</v>
          </cell>
          <cell r="P754">
            <v>-65</v>
          </cell>
          <cell r="Q754">
            <v>45658</v>
          </cell>
          <cell r="R754" t="str">
            <v>nouvelle opportunité</v>
          </cell>
          <cell r="T754" t="str">
            <v>CDD</v>
          </cell>
          <cell r="U754" t="str">
            <v>Contractuel</v>
          </cell>
          <cell r="V754">
            <v>45627</v>
          </cell>
          <cell r="W754">
            <v>45657</v>
          </cell>
          <cell r="Z754">
            <v>44544</v>
          </cell>
          <cell r="AA754">
            <v>12</v>
          </cell>
          <cell r="AB754">
            <v>2021</v>
          </cell>
          <cell r="AC754">
            <v>2025</v>
          </cell>
          <cell r="AD754">
            <v>3.2277777777777779</v>
          </cell>
          <cell r="AE754" t="str">
            <v>&lt; 4</v>
          </cell>
          <cell r="AF754">
            <v>37949</v>
          </cell>
          <cell r="AG754">
            <v>21.295890410958904</v>
          </cell>
          <cell r="AH754" t="str">
            <v>&lt; 25</v>
          </cell>
          <cell r="AI754">
            <v>17462617</v>
          </cell>
          <cell r="AJ754" t="str">
            <v>08</v>
          </cell>
          <cell r="AK754" t="str">
            <v>09531951</v>
          </cell>
          <cell r="AL754">
            <v>44232</v>
          </cell>
          <cell r="AM754" t="str">
            <v>HOMME</v>
          </cell>
          <cell r="AN754" t="str">
            <v>Célibataire</v>
          </cell>
          <cell r="AQ754">
            <v>3</v>
          </cell>
          <cell r="AR754">
            <v>3</v>
          </cell>
          <cell r="AS754">
            <v>45639.75</v>
          </cell>
          <cell r="AT754" t="str">
            <v>Horaire</v>
          </cell>
          <cell r="AU754">
            <v>3.3210000000000002</v>
          </cell>
          <cell r="AV754" t="str">
            <v>17</v>
          </cell>
          <cell r="AW754" t="str">
            <v>00100</v>
          </cell>
          <cell r="AX754" t="str">
            <v>00003092889</v>
          </cell>
          <cell r="AY754" t="str">
            <v>56</v>
          </cell>
          <cell r="AZ754" t="str">
            <v>LA POSTE</v>
          </cell>
          <cell r="BA754" t="str">
            <v>17001000000309288956</v>
          </cell>
          <cell r="BB754">
            <v>20</v>
          </cell>
          <cell r="BC754" t="str">
            <v>CITE EL HIDAIA JEDAIDA</v>
          </cell>
          <cell r="BD754" t="str">
            <v>MANOUBA</v>
          </cell>
          <cell r="BG754">
            <v>96210488</v>
          </cell>
          <cell r="BH754">
            <v>52151523</v>
          </cell>
          <cell r="BJ754" t="str">
            <v>JEDAIDA</v>
          </cell>
          <cell r="BK754" t="str">
            <v>A-Panda</v>
          </cell>
          <cell r="BL754" t="str">
            <v>1.1</v>
          </cell>
          <cell r="BN754" t="str">
            <v>17001000000309288956</v>
          </cell>
          <cell r="BO754" t="str">
            <v>FERJANI ACHRAF</v>
          </cell>
          <cell r="BP754">
            <v>755</v>
          </cell>
          <cell r="BR754">
            <v>755</v>
          </cell>
          <cell r="BU754" t="str">
            <v>Non-Actif</v>
          </cell>
          <cell r="BV754" t="str">
            <v>139 A CA</v>
          </cell>
        </row>
        <row r="755">
          <cell r="B755">
            <v>756</v>
          </cell>
          <cell r="C755" t="str">
            <v>Mlle</v>
          </cell>
          <cell r="D755" t="str">
            <v>MHAMDI RAHMA</v>
          </cell>
          <cell r="E755" t="str">
            <v>SAGE Tunisia</v>
          </cell>
          <cell r="F755" t="str">
            <v>COUPE</v>
          </cell>
          <cell r="G755" t="str">
            <v>Alimentatrice TAGLIO</v>
          </cell>
          <cell r="K755" t="str">
            <v>DIRECTS</v>
          </cell>
          <cell r="L755" t="str">
            <v>Variable cost at standard</v>
          </cell>
          <cell r="M755" t="str">
            <v>OUVRIERE SPECIALISE</v>
          </cell>
          <cell r="N755">
            <v>44545</v>
          </cell>
          <cell r="P755" t="str">
            <v/>
          </cell>
          <cell r="Q755">
            <v>44830</v>
          </cell>
          <cell r="R755" t="str">
            <v>Probléme de transport</v>
          </cell>
          <cell r="T755" t="str">
            <v>CIVP</v>
          </cell>
          <cell r="U755" t="str">
            <v>Contractuel</v>
          </cell>
          <cell r="X755">
            <v>44544</v>
          </cell>
          <cell r="Y755">
            <v>44908</v>
          </cell>
          <cell r="AA755">
            <v>12</v>
          </cell>
          <cell r="AB755">
            <v>2021</v>
          </cell>
          <cell r="AC755">
            <v>2025</v>
          </cell>
          <cell r="AD755">
            <v>3.2250000000000001</v>
          </cell>
          <cell r="AE755" t="str">
            <v>&lt; 4</v>
          </cell>
          <cell r="AF755">
            <v>36503</v>
          </cell>
          <cell r="AG755">
            <v>25.257534246575343</v>
          </cell>
          <cell r="AH755" t="str">
            <v>&gt;25&lt; 35</v>
          </cell>
          <cell r="AK755">
            <v>11668985</v>
          </cell>
          <cell r="AL755">
            <v>43514</v>
          </cell>
          <cell r="AM755" t="str">
            <v>FEMME</v>
          </cell>
          <cell r="AN755" t="str">
            <v>Célibataire</v>
          </cell>
          <cell r="AQ755">
            <v>3</v>
          </cell>
          <cell r="AR755">
            <v>1</v>
          </cell>
          <cell r="AS755">
            <v>44910.25</v>
          </cell>
          <cell r="AT755" t="str">
            <v>Horaire</v>
          </cell>
          <cell r="AU755">
            <v>2.2770000000000001</v>
          </cell>
          <cell r="AV755" t="str">
            <v>25</v>
          </cell>
          <cell r="AW755" t="str">
            <v>02400</v>
          </cell>
          <cell r="AX755" t="str">
            <v>00000956950</v>
          </cell>
          <cell r="AY755" t="str">
            <v>52</v>
          </cell>
          <cell r="AZ755" t="str">
            <v>ZITOUNA BANK</v>
          </cell>
          <cell r="BA755" t="str">
            <v>25024000000095695052</v>
          </cell>
          <cell r="BB755">
            <v>20</v>
          </cell>
          <cell r="BC755" t="str">
            <v>3 RUE KHEMAIES HAJRI CITE TRABELSI</v>
          </cell>
          <cell r="BD755" t="str">
            <v>SIDI HASSINE</v>
          </cell>
          <cell r="BG755">
            <v>20694117</v>
          </cell>
          <cell r="BH755">
            <v>56612459</v>
          </cell>
          <cell r="BJ755" t="str">
            <v>SIDI HASSINE</v>
          </cell>
          <cell r="BK755" t="str">
            <v>-</v>
          </cell>
          <cell r="BM755">
            <v>238.631</v>
          </cell>
          <cell r="BN755" t="str">
            <v>25024000000095695052</v>
          </cell>
          <cell r="BO755" t="str">
            <v>MHAMDI RAHMA</v>
          </cell>
          <cell r="BP755">
            <v>756</v>
          </cell>
          <cell r="BQ755" t="str">
            <v>Salaire Sept-22</v>
          </cell>
          <cell r="BU755" t="str">
            <v>Non-Actif</v>
          </cell>
        </row>
        <row r="756">
          <cell r="B756">
            <v>757</v>
          </cell>
          <cell r="C756" t="str">
            <v>Madame</v>
          </cell>
          <cell r="D756" t="str">
            <v>AOUINI AMIRA</v>
          </cell>
          <cell r="E756" t="str">
            <v>SAGE Tunisia</v>
          </cell>
          <cell r="F756" t="str">
            <v>PRODUCTION</v>
          </cell>
          <cell r="G756" t="str">
            <v>Couturière</v>
          </cell>
          <cell r="H756">
            <v>965</v>
          </cell>
          <cell r="I756" t="str">
            <v>abdelhalim</v>
          </cell>
          <cell r="J756" t="str">
            <v>B</v>
          </cell>
          <cell r="K756" t="str">
            <v>DIRECTS</v>
          </cell>
          <cell r="L756" t="str">
            <v>Variable cost at standard</v>
          </cell>
          <cell r="M756" t="str">
            <v>OUVRIERE SPECIALISE</v>
          </cell>
          <cell r="N756">
            <v>44540</v>
          </cell>
          <cell r="P756">
            <v>-6</v>
          </cell>
          <cell r="T756" t="str">
            <v>CDD</v>
          </cell>
          <cell r="U756" t="str">
            <v>Contractuel</v>
          </cell>
          <cell r="V756">
            <v>45689</v>
          </cell>
          <cell r="W756">
            <v>45716</v>
          </cell>
          <cell r="Z756">
            <v>44540</v>
          </cell>
          <cell r="AA756">
            <v>12</v>
          </cell>
          <cell r="AB756">
            <v>2021</v>
          </cell>
          <cell r="AC756">
            <v>2025</v>
          </cell>
          <cell r="AD756">
            <v>3.2388888888888889</v>
          </cell>
          <cell r="AE756" t="str">
            <v>&lt; 4</v>
          </cell>
          <cell r="AF756">
            <v>29471</v>
          </cell>
          <cell r="AG756">
            <v>44.523287671232879</v>
          </cell>
          <cell r="AH756" t="str">
            <v>&gt;35&lt; 45</v>
          </cell>
          <cell r="AI756">
            <v>12360060</v>
          </cell>
          <cell r="AJ756" t="str">
            <v>01</v>
          </cell>
          <cell r="AK756" t="str">
            <v>07786436</v>
          </cell>
          <cell r="AL756">
            <v>41101</v>
          </cell>
          <cell r="AM756" t="str">
            <v>FEMME</v>
          </cell>
          <cell r="AN756" t="str">
            <v>Marié(e)</v>
          </cell>
          <cell r="AQ756">
            <v>3</v>
          </cell>
          <cell r="AR756">
            <v>3</v>
          </cell>
          <cell r="AS756">
            <v>45635.75</v>
          </cell>
          <cell r="AT756" t="str">
            <v>Horaire</v>
          </cell>
          <cell r="AU756">
            <v>3.3210000000000002</v>
          </cell>
          <cell r="AV756" t="str">
            <v>17</v>
          </cell>
          <cell r="AW756" t="str">
            <v>53594</v>
          </cell>
          <cell r="AX756" t="str">
            <v>01728777349</v>
          </cell>
          <cell r="AY756">
            <v>95</v>
          </cell>
          <cell r="AZ756" t="str">
            <v>LA POSTE</v>
          </cell>
          <cell r="BA756" t="str">
            <v>17535940172877734995</v>
          </cell>
          <cell r="BB756">
            <v>20</v>
          </cell>
          <cell r="BC756" t="str">
            <v>11 RUE SIDI ALI AZZOUZ</v>
          </cell>
          <cell r="BD756" t="str">
            <v>SIDI HASSINE</v>
          </cell>
          <cell r="BG756">
            <v>25848247</v>
          </cell>
          <cell r="BH756">
            <v>97620319</v>
          </cell>
          <cell r="BJ756" t="str">
            <v>SIDI HASSINE</v>
          </cell>
          <cell r="BK756" t="str">
            <v>B-965</v>
          </cell>
          <cell r="BL756" t="str">
            <v>1.2</v>
          </cell>
          <cell r="BN756" t="str">
            <v>17535940172877734995</v>
          </cell>
          <cell r="BO756" t="str">
            <v>AOUINI AMIRA</v>
          </cell>
          <cell r="BP756">
            <v>757</v>
          </cell>
          <cell r="BR756">
            <v>757</v>
          </cell>
          <cell r="BT756">
            <v>498</v>
          </cell>
          <cell r="BU756" t="str">
            <v>si</v>
          </cell>
          <cell r="BV756" t="str">
            <v>965 B  CA</v>
          </cell>
        </row>
        <row r="757">
          <cell r="B757">
            <v>758</v>
          </cell>
          <cell r="C757" t="str">
            <v>Madame</v>
          </cell>
          <cell r="D757" t="str">
            <v>BILEL INTISSAR</v>
          </cell>
          <cell r="E757" t="str">
            <v>SAGE Tunisia</v>
          </cell>
          <cell r="F757" t="str">
            <v>PRODUCTION</v>
          </cell>
          <cell r="G757" t="str">
            <v>Couturière</v>
          </cell>
          <cell r="H757">
            <v>965</v>
          </cell>
          <cell r="I757" t="str">
            <v>abdelhalim</v>
          </cell>
          <cell r="J757" t="str">
            <v>B</v>
          </cell>
          <cell r="K757" t="str">
            <v>DIRECTS</v>
          </cell>
          <cell r="L757" t="str">
            <v>Variable cost at standard</v>
          </cell>
          <cell r="M757" t="str">
            <v>OUVRIERE SPECIALISE</v>
          </cell>
          <cell r="N757">
            <v>44540</v>
          </cell>
          <cell r="P757">
            <v>-737</v>
          </cell>
          <cell r="Q757">
            <v>44958</v>
          </cell>
          <cell r="R757" t="str">
            <v>personnel</v>
          </cell>
          <cell r="T757" t="str">
            <v>CDD</v>
          </cell>
          <cell r="U757" t="str">
            <v>Contractuel</v>
          </cell>
          <cell r="V757">
            <v>44927</v>
          </cell>
          <cell r="W757">
            <v>44985</v>
          </cell>
          <cell r="Z757">
            <v>44540</v>
          </cell>
          <cell r="AA757">
            <v>12</v>
          </cell>
          <cell r="AB757">
            <v>2021</v>
          </cell>
          <cell r="AC757">
            <v>2025</v>
          </cell>
          <cell r="AD757">
            <v>3.2388888888888889</v>
          </cell>
          <cell r="AE757" t="str">
            <v>&lt; 4</v>
          </cell>
          <cell r="AF757">
            <v>35593</v>
          </cell>
          <cell r="AG757">
            <v>27.75068493150685</v>
          </cell>
          <cell r="AH757" t="str">
            <v>&gt;25&lt; 35</v>
          </cell>
          <cell r="AI757">
            <v>17219822</v>
          </cell>
          <cell r="AJ757" t="str">
            <v>03</v>
          </cell>
          <cell r="AK757" t="str">
            <v>09940527</v>
          </cell>
          <cell r="AL757">
            <v>42283</v>
          </cell>
          <cell r="AM757" t="str">
            <v>FEMME</v>
          </cell>
          <cell r="AN757" t="str">
            <v>Marié(e)</v>
          </cell>
          <cell r="AO757">
            <v>1</v>
          </cell>
          <cell r="AQ757">
            <v>3</v>
          </cell>
          <cell r="AR757">
            <v>2</v>
          </cell>
          <cell r="AS757">
            <v>45270.5</v>
          </cell>
          <cell r="AT757" t="str">
            <v>Horaire</v>
          </cell>
          <cell r="AU757">
            <v>3.3210000000000002</v>
          </cell>
          <cell r="AV757" t="str">
            <v>07</v>
          </cell>
          <cell r="AW757" t="str">
            <v>06501</v>
          </cell>
          <cell r="AX757" t="str">
            <v>23105525632</v>
          </cell>
          <cell r="AY757" t="str">
            <v>72</v>
          </cell>
          <cell r="AZ757" t="str">
            <v>AMEN BANK</v>
          </cell>
          <cell r="BA757" t="str">
            <v>07065012310552563272</v>
          </cell>
          <cell r="BB757">
            <v>20</v>
          </cell>
          <cell r="BC757" t="str">
            <v>17 RUE 4433 ZAHROUNI</v>
          </cell>
          <cell r="BD757" t="str">
            <v>TUNIS</v>
          </cell>
          <cell r="BG757">
            <v>23168327</v>
          </cell>
          <cell r="BH757">
            <v>22108559</v>
          </cell>
          <cell r="BJ757" t="str">
            <v>OUED GUERIANA AGBA</v>
          </cell>
          <cell r="BK757" t="str">
            <v>B-965</v>
          </cell>
          <cell r="BN757" t="str">
            <v>07065012310552563272</v>
          </cell>
          <cell r="BO757" t="str">
            <v>BILEL INTISSAR</v>
          </cell>
          <cell r="BP757">
            <v>758</v>
          </cell>
          <cell r="BR757" t="e">
            <v>#REF!</v>
          </cell>
          <cell r="BU757" t="str">
            <v>Non-Actif</v>
          </cell>
        </row>
        <row r="758">
          <cell r="B758">
            <v>759</v>
          </cell>
          <cell r="C758" t="str">
            <v>Mlle</v>
          </cell>
          <cell r="D758" t="str">
            <v>SAFA JABER</v>
          </cell>
          <cell r="E758" t="str">
            <v>SAGE Tunisia</v>
          </cell>
          <cell r="F758" t="str">
            <v>QUALITE</v>
          </cell>
          <cell r="G758" t="str">
            <v>Contrôle Qualité</v>
          </cell>
          <cell r="H758">
            <v>520</v>
          </cell>
          <cell r="J758" t="str">
            <v>A</v>
          </cell>
          <cell r="K758" t="str">
            <v>INDIRECTS</v>
          </cell>
          <cell r="L758" t="str">
            <v>Variable cost at standard</v>
          </cell>
          <cell r="M758" t="str">
            <v>Contrôleur Qualité</v>
          </cell>
          <cell r="N758">
            <v>44540</v>
          </cell>
          <cell r="P758" t="str">
            <v/>
          </cell>
          <cell r="Q758">
            <v>44600</v>
          </cell>
          <cell r="R758" t="str">
            <v xml:space="preserve">abandon de poste </v>
          </cell>
          <cell r="T758" t="str">
            <v>CIVP</v>
          </cell>
          <cell r="U758" t="str">
            <v>Contractuel</v>
          </cell>
          <cell r="X758">
            <v>44540</v>
          </cell>
          <cell r="Y758">
            <v>44904</v>
          </cell>
          <cell r="AA758">
            <v>12</v>
          </cell>
          <cell r="AB758">
            <v>2021</v>
          </cell>
          <cell r="AC758">
            <v>2025</v>
          </cell>
          <cell r="AD758">
            <v>3.2388888888888889</v>
          </cell>
          <cell r="AE758" t="str">
            <v>&lt; 4</v>
          </cell>
          <cell r="AF758">
            <v>35565</v>
          </cell>
          <cell r="AG758">
            <v>27.827397260273973</v>
          </cell>
          <cell r="AH758" t="str">
            <v>&gt;25&lt; 35</v>
          </cell>
          <cell r="AK758">
            <v>11656557</v>
          </cell>
          <cell r="AL758">
            <v>42752</v>
          </cell>
          <cell r="AM758" t="str">
            <v>FEMME</v>
          </cell>
          <cell r="AN758" t="str">
            <v>Célibataire</v>
          </cell>
          <cell r="AQ758">
            <v>3</v>
          </cell>
          <cell r="AR758">
            <v>1</v>
          </cell>
          <cell r="AS758">
            <v>44905.25</v>
          </cell>
          <cell r="AT758" t="str">
            <v>Horaire</v>
          </cell>
          <cell r="AU758">
            <v>1.923</v>
          </cell>
          <cell r="AV758" t="str">
            <v>25</v>
          </cell>
          <cell r="AW758" t="str">
            <v>02400</v>
          </cell>
          <cell r="AX758" t="str">
            <v>00000803339</v>
          </cell>
          <cell r="AY758" t="str">
            <v>38</v>
          </cell>
          <cell r="AZ758" t="str">
            <v>ZITOUNA BANK</v>
          </cell>
          <cell r="BA758" t="str">
            <v>25024000000080333938</v>
          </cell>
          <cell r="BB758">
            <v>20</v>
          </cell>
          <cell r="BC758" t="str">
            <v>RUE SALAH EDDINE AYOUBI</v>
          </cell>
          <cell r="BD758" t="str">
            <v>SIDI HASSINE</v>
          </cell>
          <cell r="BG758">
            <v>27097595</v>
          </cell>
          <cell r="BH758">
            <v>53771833</v>
          </cell>
          <cell r="BJ758" t="str">
            <v>SIDI HASSINE</v>
          </cell>
          <cell r="BK758" t="str">
            <v>A-520</v>
          </cell>
          <cell r="BN758" t="str">
            <v>25024000000080333938</v>
          </cell>
          <cell r="BO758" t="str">
            <v>SAFA JABER</v>
          </cell>
          <cell r="BP758">
            <v>759</v>
          </cell>
          <cell r="BU758" t="str">
            <v>Non-Actif</v>
          </cell>
        </row>
        <row r="759">
          <cell r="B759">
            <v>760</v>
          </cell>
          <cell r="C759" t="str">
            <v>Madame</v>
          </cell>
          <cell r="D759" t="str">
            <v>RIAHI MOUNA</v>
          </cell>
          <cell r="E759" t="str">
            <v>SAGE Tunisia</v>
          </cell>
          <cell r="F759" t="str">
            <v>PRODUCTION</v>
          </cell>
          <cell r="G759" t="str">
            <v>Couturière</v>
          </cell>
          <cell r="H759" t="str">
            <v>APT</v>
          </cell>
          <cell r="J759" t="str">
            <v>A</v>
          </cell>
          <cell r="K759" t="str">
            <v>DIRECTS</v>
          </cell>
          <cell r="L759" t="str">
            <v>Variable cost at standard</v>
          </cell>
          <cell r="M759" t="str">
            <v>OUVRIERE SPECIALISE</v>
          </cell>
          <cell r="N759">
            <v>44540</v>
          </cell>
          <cell r="P759">
            <v>-1130</v>
          </cell>
          <cell r="Q759">
            <v>44573</v>
          </cell>
          <cell r="R759" t="str">
            <v xml:space="preserve">abandon de poste </v>
          </cell>
          <cell r="T759" t="str">
            <v>CDD</v>
          </cell>
          <cell r="U759" t="str">
            <v>Contractuel</v>
          </cell>
          <cell r="V759">
            <v>44540</v>
          </cell>
          <cell r="W759">
            <v>44592</v>
          </cell>
          <cell r="Z759">
            <v>44540</v>
          </cell>
          <cell r="AA759">
            <v>12</v>
          </cell>
          <cell r="AB759">
            <v>2021</v>
          </cell>
          <cell r="AC759">
            <v>2025</v>
          </cell>
          <cell r="AD759">
            <v>3.2388888888888889</v>
          </cell>
          <cell r="AE759" t="str">
            <v>&lt; 4</v>
          </cell>
          <cell r="AF759">
            <v>30522</v>
          </cell>
          <cell r="AG759">
            <v>41.643835616438359</v>
          </cell>
          <cell r="AH759" t="str">
            <v>&gt;35&lt; 45</v>
          </cell>
          <cell r="AI759">
            <v>12668135</v>
          </cell>
          <cell r="AJ759" t="str">
            <v>08</v>
          </cell>
          <cell r="AK759" t="str">
            <v>07370690</v>
          </cell>
          <cell r="AL759">
            <v>37170</v>
          </cell>
          <cell r="AM759" t="str">
            <v>FEMME</v>
          </cell>
          <cell r="AN759" t="str">
            <v>Marié(e)</v>
          </cell>
          <cell r="AO759">
            <v>2</v>
          </cell>
          <cell r="AQ759">
            <v>3</v>
          </cell>
          <cell r="AR759">
            <v>1</v>
          </cell>
          <cell r="AS759">
            <v>44905.25</v>
          </cell>
          <cell r="AT759" t="str">
            <v>Horaire</v>
          </cell>
          <cell r="AU759">
            <v>3.1930000000000001</v>
          </cell>
          <cell r="AV759" t="str">
            <v>17</v>
          </cell>
          <cell r="AW759" t="str">
            <v>00100</v>
          </cell>
          <cell r="AX759" t="str">
            <v>00001042816</v>
          </cell>
          <cell r="AY759" t="str">
            <v>87</v>
          </cell>
          <cell r="AZ759" t="str">
            <v>LA POSTE</v>
          </cell>
          <cell r="BA759" t="str">
            <v>17001000000104281687</v>
          </cell>
          <cell r="BB759">
            <v>20</v>
          </cell>
          <cell r="BC759" t="str">
            <v>RUE AHMED TLILI EL FAJJA</v>
          </cell>
          <cell r="BD759" t="str">
            <v>MANOUBA</v>
          </cell>
          <cell r="BG759">
            <v>51837335</v>
          </cell>
          <cell r="BH759">
            <v>58841312</v>
          </cell>
          <cell r="BJ759" t="str">
            <v>FEJJA</v>
          </cell>
          <cell r="BK759" t="str">
            <v>A-APT</v>
          </cell>
          <cell r="BN759" t="str">
            <v>17001000000104281687</v>
          </cell>
          <cell r="BO759" t="str">
            <v>RIAHI MOUNA</v>
          </cell>
          <cell r="BP759">
            <v>760</v>
          </cell>
          <cell r="BU759" t="str">
            <v>Non-Actif</v>
          </cell>
        </row>
        <row r="760">
          <cell r="B760">
            <v>761</v>
          </cell>
          <cell r="C760" t="str">
            <v>Monsieur</v>
          </cell>
          <cell r="D760" t="str">
            <v>BEN GUAROUACH BASSEM</v>
          </cell>
          <cell r="E760" t="str">
            <v>SAGE Tunisia</v>
          </cell>
          <cell r="F760" t="str">
            <v>COUPE</v>
          </cell>
          <cell r="G760" t="str">
            <v>Coupeur</v>
          </cell>
          <cell r="K760" t="str">
            <v>DIRECTS</v>
          </cell>
          <cell r="L760" t="str">
            <v>Variable cost at standard</v>
          </cell>
          <cell r="M760" t="str">
            <v>OUVRIER COUPE</v>
          </cell>
          <cell r="N760">
            <v>44541</v>
          </cell>
          <cell r="P760">
            <v>-796</v>
          </cell>
          <cell r="Q760">
            <v>44893</v>
          </cell>
          <cell r="R760" t="str">
            <v>personnel</v>
          </cell>
          <cell r="T760" t="str">
            <v>CDD</v>
          </cell>
          <cell r="U760" t="str">
            <v>Contractuel</v>
          </cell>
          <cell r="V760">
            <v>44835</v>
          </cell>
          <cell r="W760">
            <v>44926</v>
          </cell>
          <cell r="Z760">
            <v>44778</v>
          </cell>
          <cell r="AA760">
            <v>12</v>
          </cell>
          <cell r="AB760">
            <v>2021</v>
          </cell>
          <cell r="AC760">
            <v>2025</v>
          </cell>
          <cell r="AD760">
            <v>3.2361111111111112</v>
          </cell>
          <cell r="AE760" t="str">
            <v>&lt; 4</v>
          </cell>
          <cell r="AF760">
            <v>33750</v>
          </cell>
          <cell r="AG760">
            <v>32.799999999999997</v>
          </cell>
          <cell r="AH760" t="str">
            <v>&gt;25&lt; 35</v>
          </cell>
          <cell r="AK760" t="str">
            <v>09190170</v>
          </cell>
          <cell r="AL760">
            <v>42160</v>
          </cell>
          <cell r="AM760" t="str">
            <v>HOMME</v>
          </cell>
          <cell r="AN760" t="str">
            <v>Célibataire</v>
          </cell>
          <cell r="AQ760">
            <v>3</v>
          </cell>
          <cell r="AR760">
            <v>1</v>
          </cell>
          <cell r="AS760">
            <v>44906.25</v>
          </cell>
          <cell r="AT760" t="str">
            <v>Horaire</v>
          </cell>
          <cell r="AU760">
            <v>3.3069999999999999</v>
          </cell>
          <cell r="AV760" t="str">
            <v>04</v>
          </cell>
          <cell r="AW760" t="str">
            <v>40107</v>
          </cell>
          <cell r="AX760" t="str">
            <v>50064908759</v>
          </cell>
          <cell r="AY760" t="str">
            <v>24</v>
          </cell>
          <cell r="AZ760" t="str">
            <v>ATTIJARI BANK</v>
          </cell>
          <cell r="BA760" t="str">
            <v>04401075006490875924</v>
          </cell>
          <cell r="BB760">
            <v>20</v>
          </cell>
          <cell r="BC760" t="str">
            <v>RUE OUSSAMA BEN ZID EL GOBBAA</v>
          </cell>
          <cell r="BD760" t="str">
            <v>MANOUBA</v>
          </cell>
          <cell r="BG760">
            <v>53012215</v>
          </cell>
          <cell r="BH760">
            <v>55540153</v>
          </cell>
          <cell r="BJ760" t="str">
            <v>GOBAA</v>
          </cell>
          <cell r="BK760" t="str">
            <v>-</v>
          </cell>
          <cell r="BN760" t="str">
            <v>04401075006490875924</v>
          </cell>
          <cell r="BO760" t="str">
            <v>BEN GUAROUACH BASSEM</v>
          </cell>
          <cell r="BP760">
            <v>761</v>
          </cell>
          <cell r="BR760" t="e">
            <v>#REF!</v>
          </cell>
          <cell r="BU760" t="str">
            <v>Non-Actif</v>
          </cell>
        </row>
        <row r="761">
          <cell r="B761">
            <v>762</v>
          </cell>
          <cell r="C761" t="str">
            <v>Mlle</v>
          </cell>
          <cell r="D761" t="str">
            <v>TOUJANI AMAL</v>
          </cell>
          <cell r="E761" t="str">
            <v>SAGE Tunisia</v>
          </cell>
          <cell r="F761" t="str">
            <v>QUALITE</v>
          </cell>
          <cell r="G761" t="str">
            <v>Contrôle Qualité</v>
          </cell>
          <cell r="H761" t="str">
            <v>APPOLO</v>
          </cell>
          <cell r="J761" t="str">
            <v>A</v>
          </cell>
          <cell r="K761" t="str">
            <v>INDIRECTS</v>
          </cell>
          <cell r="L761" t="str">
            <v>Variable cost at standard</v>
          </cell>
          <cell r="M761" t="str">
            <v>Contrôleur Qualité</v>
          </cell>
          <cell r="N761">
            <v>44543</v>
          </cell>
          <cell r="P761">
            <v>-1102</v>
          </cell>
          <cell r="Q761">
            <v>44620</v>
          </cell>
          <cell r="R761" t="str">
            <v>fin de contrat</v>
          </cell>
          <cell r="T761" t="str">
            <v>CDD</v>
          </cell>
          <cell r="U761" t="str">
            <v>Contractuel</v>
          </cell>
          <cell r="V761">
            <v>44593</v>
          </cell>
          <cell r="W761">
            <v>44620</v>
          </cell>
          <cell r="Z761">
            <v>44543</v>
          </cell>
          <cell r="AA761">
            <v>12</v>
          </cell>
          <cell r="AB761">
            <v>2021</v>
          </cell>
          <cell r="AC761">
            <v>2025</v>
          </cell>
          <cell r="AD761">
            <v>3.2305555555555556</v>
          </cell>
          <cell r="AE761" t="str">
            <v>&lt; 4</v>
          </cell>
          <cell r="AF761">
            <v>35124</v>
          </cell>
          <cell r="AG761">
            <v>29.035616438356165</v>
          </cell>
          <cell r="AH761" t="str">
            <v>&gt;25&lt; 35</v>
          </cell>
          <cell r="AK761" t="str">
            <v>09197079</v>
          </cell>
          <cell r="AL761">
            <v>41722</v>
          </cell>
          <cell r="AM761" t="str">
            <v>FEMME</v>
          </cell>
          <cell r="AN761" t="str">
            <v>Célibataire</v>
          </cell>
          <cell r="AQ761">
            <v>3</v>
          </cell>
          <cell r="AR761">
            <v>1</v>
          </cell>
          <cell r="AS761">
            <v>44908.25</v>
          </cell>
          <cell r="AT761" t="str">
            <v>Horaire</v>
          </cell>
          <cell r="AU761">
            <v>3.1930000000000001</v>
          </cell>
          <cell r="AV761" t="str">
            <v>07</v>
          </cell>
          <cell r="AW761" t="str">
            <v>08001</v>
          </cell>
          <cell r="AX761" t="str">
            <v>38105545125</v>
          </cell>
          <cell r="AY761" t="str">
            <v>13</v>
          </cell>
          <cell r="AZ761" t="str">
            <v>AMEN BANK</v>
          </cell>
          <cell r="BA761" t="str">
            <v>07080013810554512513</v>
          </cell>
          <cell r="BB761">
            <v>20</v>
          </cell>
          <cell r="BC761" t="str">
            <v>59 RUE EL JALAA CITE ENNASR</v>
          </cell>
          <cell r="BD761" t="str">
            <v>MORNAGUIA</v>
          </cell>
          <cell r="BG761">
            <v>21153702</v>
          </cell>
          <cell r="BH761">
            <v>23737107</v>
          </cell>
          <cell r="BJ761" t="str">
            <v>MORNAGUIA</v>
          </cell>
          <cell r="BK761" t="str">
            <v>A-APPOLO</v>
          </cell>
          <cell r="BN761" t="str">
            <v>07080013810554512513</v>
          </cell>
          <cell r="BO761" t="str">
            <v>TOUJANI AMAL</v>
          </cell>
          <cell r="BP761">
            <v>762</v>
          </cell>
          <cell r="BU761" t="str">
            <v>Non-Actif</v>
          </cell>
        </row>
        <row r="762">
          <cell r="B762">
            <v>763</v>
          </cell>
          <cell r="C762" t="str">
            <v>MLLE</v>
          </cell>
          <cell r="D762" t="str">
            <v>ATIGUI ZEINEB</v>
          </cell>
          <cell r="E762" t="str">
            <v>SAGE Tunisia</v>
          </cell>
          <cell r="F762" t="str">
            <v>QUALITE</v>
          </cell>
          <cell r="G762" t="str">
            <v>Contrôle Qualité</v>
          </cell>
          <cell r="H762">
            <v>520</v>
          </cell>
          <cell r="J762" t="str">
            <v>A</v>
          </cell>
          <cell r="K762" t="str">
            <v>INDIRECTS</v>
          </cell>
          <cell r="L762" t="str">
            <v>Variable cost at standard</v>
          </cell>
          <cell r="M762" t="str">
            <v>Contrôleur Qualité</v>
          </cell>
          <cell r="N762">
            <v>44546</v>
          </cell>
          <cell r="P762" t="str">
            <v/>
          </cell>
          <cell r="Q762">
            <v>44593</v>
          </cell>
          <cell r="R762" t="str">
            <v xml:space="preserve">abandon de poste </v>
          </cell>
          <cell r="T762" t="str">
            <v>CIVP</v>
          </cell>
          <cell r="U762" t="str">
            <v>Contractuel</v>
          </cell>
          <cell r="X762">
            <v>44545</v>
          </cell>
          <cell r="Y762">
            <v>44909</v>
          </cell>
          <cell r="AA762">
            <v>12</v>
          </cell>
          <cell r="AB762">
            <v>2021</v>
          </cell>
          <cell r="AC762">
            <v>2025</v>
          </cell>
          <cell r="AD762">
            <v>3.2222222222222223</v>
          </cell>
          <cell r="AE762" t="str">
            <v>&lt; 4</v>
          </cell>
          <cell r="AF762">
            <v>33991</v>
          </cell>
          <cell r="AG762">
            <v>32.139726027397259</v>
          </cell>
          <cell r="AH762" t="str">
            <v>&gt;25&lt; 35</v>
          </cell>
          <cell r="AK762" t="str">
            <v>09019523</v>
          </cell>
          <cell r="AL762">
            <v>40750</v>
          </cell>
          <cell r="AM762" t="str">
            <v>FEMME</v>
          </cell>
          <cell r="AN762" t="str">
            <v>Célibataire</v>
          </cell>
          <cell r="AQ762">
            <v>3</v>
          </cell>
          <cell r="AR762">
            <v>1</v>
          </cell>
          <cell r="AS762">
            <v>44911.25</v>
          </cell>
          <cell r="AT762" t="str">
            <v>Horaire</v>
          </cell>
          <cell r="AU762">
            <v>2.1629999999999998</v>
          </cell>
          <cell r="AV762" t="str">
            <v>17</v>
          </cell>
          <cell r="AW762" t="str">
            <v>00100</v>
          </cell>
          <cell r="AX762" t="str">
            <v>00002963168</v>
          </cell>
          <cell r="AY762" t="str">
            <v>55</v>
          </cell>
          <cell r="AZ762" t="str">
            <v>LA POSTE</v>
          </cell>
          <cell r="BA762" t="str">
            <v>17001000000296316855</v>
          </cell>
          <cell r="BB762">
            <v>20</v>
          </cell>
          <cell r="BC762" t="str">
            <v>16 RUE 42238 GHDIR EL GOLLA</v>
          </cell>
          <cell r="BD762" t="str">
            <v>TUNIS</v>
          </cell>
          <cell r="BG762">
            <v>50822192</v>
          </cell>
          <cell r="BH762">
            <v>50471472</v>
          </cell>
          <cell r="BJ762" t="str">
            <v>GHDIR EL GOLLA</v>
          </cell>
          <cell r="BK762" t="str">
            <v>A-520</v>
          </cell>
          <cell r="BN762" t="str">
            <v>17001000000296316855</v>
          </cell>
          <cell r="BO762" t="str">
            <v>ATIGUI ZEINEB</v>
          </cell>
          <cell r="BP762">
            <v>763</v>
          </cell>
          <cell r="BU762" t="str">
            <v>Non-Actif</v>
          </cell>
        </row>
        <row r="763">
          <cell r="B763">
            <v>764</v>
          </cell>
          <cell r="C763" t="str">
            <v>Mlle</v>
          </cell>
          <cell r="D763" t="str">
            <v>KAABI TAYSIR</v>
          </cell>
          <cell r="E763" t="str">
            <v>SAGE Tunisia</v>
          </cell>
          <cell r="F763" t="str">
            <v>PRODUCTION</v>
          </cell>
          <cell r="G763" t="str">
            <v>Alimentatrice</v>
          </cell>
          <cell r="H763" t="str">
            <v>P6 AV</v>
          </cell>
          <cell r="I763" t="str">
            <v>Anis Sbouri</v>
          </cell>
          <cell r="J763" t="str">
            <v>A</v>
          </cell>
          <cell r="K763" t="str">
            <v>DIRECTS</v>
          </cell>
          <cell r="L763" t="str">
            <v>Variable cost at standard</v>
          </cell>
          <cell r="M763" t="str">
            <v>OUVRIERE SPECIALISE</v>
          </cell>
          <cell r="N763">
            <v>44547</v>
          </cell>
          <cell r="P763">
            <v>-126</v>
          </cell>
          <cell r="Q763">
            <v>45597</v>
          </cell>
          <cell r="R763" t="str">
            <v>probléme de poste</v>
          </cell>
          <cell r="T763" t="str">
            <v>CDD</v>
          </cell>
          <cell r="U763" t="str">
            <v>Contractuel</v>
          </cell>
          <cell r="V763">
            <v>45536</v>
          </cell>
          <cell r="W763">
            <v>45596</v>
          </cell>
          <cell r="Z763">
            <v>44547</v>
          </cell>
          <cell r="AA763">
            <v>12</v>
          </cell>
          <cell r="AB763">
            <v>2021</v>
          </cell>
          <cell r="AC763">
            <v>2025</v>
          </cell>
          <cell r="AD763">
            <v>3.2194444444444446</v>
          </cell>
          <cell r="AE763" t="str">
            <v>&lt; 4</v>
          </cell>
          <cell r="AF763">
            <v>37618</v>
          </cell>
          <cell r="AG763">
            <v>22.202739726027396</v>
          </cell>
          <cell r="AH763" t="str">
            <v>&lt; 25</v>
          </cell>
          <cell r="AI763">
            <v>17484613</v>
          </cell>
          <cell r="AJ763" t="str">
            <v>06</v>
          </cell>
          <cell r="AK763">
            <v>14520058</v>
          </cell>
          <cell r="AL763">
            <v>44228</v>
          </cell>
          <cell r="AM763" t="str">
            <v>FEMME</v>
          </cell>
          <cell r="AN763" t="str">
            <v>Célibataire</v>
          </cell>
          <cell r="AQ763">
            <v>3</v>
          </cell>
          <cell r="AR763">
            <v>3</v>
          </cell>
          <cell r="AS763">
            <v>45642.75</v>
          </cell>
          <cell r="AT763" t="str">
            <v>Horaire</v>
          </cell>
          <cell r="AU763">
            <v>3.3210000000000002</v>
          </cell>
          <cell r="AV763" t="str">
            <v>17</v>
          </cell>
          <cell r="AW763" t="str">
            <v>00100</v>
          </cell>
          <cell r="AX763" t="str">
            <v>00003205719</v>
          </cell>
          <cell r="AY763" t="str">
            <v>96</v>
          </cell>
          <cell r="AZ763" t="str">
            <v>LA POSTE</v>
          </cell>
          <cell r="BA763" t="str">
            <v>17001000000320571996</v>
          </cell>
          <cell r="BB763">
            <v>20</v>
          </cell>
          <cell r="BC763" t="str">
            <v>PONT DE BIZERT KALLAT ANDALOS</v>
          </cell>
          <cell r="BD763" t="str">
            <v>ARIANA</v>
          </cell>
          <cell r="BG763">
            <v>24121070</v>
          </cell>
          <cell r="BH763">
            <v>51499573</v>
          </cell>
          <cell r="BJ763" t="str">
            <v>PONT DE BIZERT</v>
          </cell>
          <cell r="BK763" t="str">
            <v>A-P6 AV</v>
          </cell>
          <cell r="BL763" t="str">
            <v>1.3</v>
          </cell>
          <cell r="BN763" t="str">
            <v>17001000000320571996</v>
          </cell>
          <cell r="BO763" t="str">
            <v>KAABI TAYSIR</v>
          </cell>
          <cell r="BP763">
            <v>764</v>
          </cell>
          <cell r="BR763">
            <v>764</v>
          </cell>
          <cell r="BU763" t="str">
            <v>Non-Actif</v>
          </cell>
          <cell r="BV763" t="str">
            <v>P6 AV CA</v>
          </cell>
        </row>
        <row r="764">
          <cell r="B764">
            <v>765</v>
          </cell>
          <cell r="C764" t="str">
            <v>Mlle</v>
          </cell>
          <cell r="D764" t="str">
            <v>DRIDI OUMAYMA</v>
          </cell>
          <cell r="E764" t="str">
            <v>SAGE Tunisia</v>
          </cell>
          <cell r="F764" t="str">
            <v>PRODUCTION</v>
          </cell>
          <cell r="G764" t="str">
            <v>Alimentatrice</v>
          </cell>
          <cell r="H764" t="str">
            <v>JFU</v>
          </cell>
          <cell r="I764" t="str">
            <v>Mabrourk Ben Moussa</v>
          </cell>
          <cell r="J764" t="str">
            <v>A</v>
          </cell>
          <cell r="K764" t="str">
            <v>DIRECTS</v>
          </cell>
          <cell r="L764" t="str">
            <v>Variable cost at standard</v>
          </cell>
          <cell r="M764" t="str">
            <v>OUVRIERE SPECIALISE</v>
          </cell>
          <cell r="N764">
            <v>44547</v>
          </cell>
          <cell r="P764">
            <v>-34</v>
          </cell>
          <cell r="Q764">
            <v>45689</v>
          </cell>
          <cell r="R764" t="str">
            <v>maladie</v>
          </cell>
          <cell r="T764" t="str">
            <v>CDD</v>
          </cell>
          <cell r="U764" t="str">
            <v>Contractuel</v>
          </cell>
          <cell r="V764">
            <v>45658</v>
          </cell>
          <cell r="W764">
            <v>45688</v>
          </cell>
          <cell r="Z764">
            <v>44547</v>
          </cell>
          <cell r="AA764">
            <v>12</v>
          </cell>
          <cell r="AB764">
            <v>2021</v>
          </cell>
          <cell r="AC764">
            <v>2025</v>
          </cell>
          <cell r="AD764">
            <v>3.2194444444444446</v>
          </cell>
          <cell r="AE764" t="str">
            <v>&lt; 4</v>
          </cell>
          <cell r="AF764">
            <v>35834</v>
          </cell>
          <cell r="AG764">
            <v>27.090410958904108</v>
          </cell>
          <cell r="AH764" t="str">
            <v>&gt;25&lt; 35</v>
          </cell>
          <cell r="AI764">
            <v>17280266</v>
          </cell>
          <cell r="AJ764" t="str">
            <v>08</v>
          </cell>
          <cell r="AK764" t="str">
            <v>07488060</v>
          </cell>
          <cell r="AL764">
            <v>42104</v>
          </cell>
          <cell r="AM764" t="str">
            <v>FEMME</v>
          </cell>
          <cell r="AN764" t="str">
            <v>Célibataire</v>
          </cell>
          <cell r="AQ764">
            <v>3</v>
          </cell>
          <cell r="AR764">
            <v>3</v>
          </cell>
          <cell r="AS764">
            <v>45642.75</v>
          </cell>
          <cell r="AT764" t="str">
            <v>Horaire</v>
          </cell>
          <cell r="AU764">
            <v>3.3210000000000002</v>
          </cell>
          <cell r="AV764" t="str">
            <v>17</v>
          </cell>
          <cell r="AW764" t="str">
            <v>00100</v>
          </cell>
          <cell r="AX764" t="str">
            <v>00003094360</v>
          </cell>
          <cell r="AY764" t="str">
            <v>08</v>
          </cell>
          <cell r="AZ764" t="str">
            <v>LA POSTE</v>
          </cell>
          <cell r="BA764" t="str">
            <v>17001000000309436008</v>
          </cell>
          <cell r="BB764">
            <v>20</v>
          </cell>
          <cell r="BC764" t="str">
            <v>PONT DE BIZERT KALLAT ANDALOS</v>
          </cell>
          <cell r="BD764" t="str">
            <v>ARIANA</v>
          </cell>
          <cell r="BG764">
            <v>20135205</v>
          </cell>
          <cell r="BH764">
            <v>55155806</v>
          </cell>
          <cell r="BJ764" t="str">
            <v>PONT DE BIZERT</v>
          </cell>
          <cell r="BK764" t="str">
            <v>A-JFU</v>
          </cell>
          <cell r="BL764" t="str">
            <v>1.3</v>
          </cell>
          <cell r="BN764" t="str">
            <v>17001000000309436008</v>
          </cell>
          <cell r="BO764" t="str">
            <v>DRIDI OUMAYMA</v>
          </cell>
          <cell r="BP764">
            <v>765</v>
          </cell>
          <cell r="BR764">
            <v>765</v>
          </cell>
          <cell r="BT764">
            <v>920</v>
          </cell>
          <cell r="BU764" t="str">
            <v>Non-Actif</v>
          </cell>
          <cell r="BV764" t="str">
            <v>520 A SP</v>
          </cell>
        </row>
        <row r="765">
          <cell r="B765">
            <v>766</v>
          </cell>
          <cell r="C765" t="str">
            <v>Mlle</v>
          </cell>
          <cell r="D765" t="str">
            <v>AMDOUNI AMAL</v>
          </cell>
          <cell r="E765" t="str">
            <v>SAGE Tunisia</v>
          </cell>
          <cell r="F765" t="str">
            <v>PRODUCTION</v>
          </cell>
          <cell r="G765" t="str">
            <v>Alimentatrice</v>
          </cell>
          <cell r="H765" t="str">
            <v>P6 AV</v>
          </cell>
          <cell r="I765" t="str">
            <v>MOHAMED MAALAOUI</v>
          </cell>
          <cell r="J765" t="str">
            <v>B</v>
          </cell>
          <cell r="K765" t="str">
            <v>DIRECTS</v>
          </cell>
          <cell r="L765" t="str">
            <v>Variable cost at standard</v>
          </cell>
          <cell r="M765" t="str">
            <v>OUVRIERE SPECIALISE</v>
          </cell>
          <cell r="N765">
            <v>44547</v>
          </cell>
          <cell r="P765">
            <v>-6</v>
          </cell>
          <cell r="T765" t="str">
            <v>CDD</v>
          </cell>
          <cell r="U765" t="str">
            <v>Contractuel</v>
          </cell>
          <cell r="V765">
            <v>45689</v>
          </cell>
          <cell r="W765">
            <v>45716</v>
          </cell>
          <cell r="Z765">
            <v>44547</v>
          </cell>
          <cell r="AA765">
            <v>12</v>
          </cell>
          <cell r="AB765">
            <v>2021</v>
          </cell>
          <cell r="AC765">
            <v>2025</v>
          </cell>
          <cell r="AD765">
            <v>3.2194444444444446</v>
          </cell>
          <cell r="AE765" t="str">
            <v>&lt; 4</v>
          </cell>
          <cell r="AF765">
            <v>35224</v>
          </cell>
          <cell r="AG765">
            <v>28.761643835616439</v>
          </cell>
          <cell r="AH765" t="str">
            <v>&gt;25&lt; 35</v>
          </cell>
          <cell r="AI765">
            <v>17054545</v>
          </cell>
          <cell r="AJ765" t="str">
            <v>00</v>
          </cell>
          <cell r="AK765">
            <v>11660483</v>
          </cell>
          <cell r="AL765">
            <v>42633</v>
          </cell>
          <cell r="AM765" t="str">
            <v>FEMME</v>
          </cell>
          <cell r="AN765" t="str">
            <v>Célibataire</v>
          </cell>
          <cell r="AQ765">
            <v>3</v>
          </cell>
          <cell r="AR765">
            <v>3</v>
          </cell>
          <cell r="AS765">
            <v>45642.75</v>
          </cell>
          <cell r="AT765" t="str">
            <v>Horaire</v>
          </cell>
          <cell r="AU765">
            <v>3.3210000000000002</v>
          </cell>
          <cell r="AV765" t="str">
            <v>07</v>
          </cell>
          <cell r="AW765" t="str">
            <v>08001</v>
          </cell>
          <cell r="AX765" t="str">
            <v>38105535007</v>
          </cell>
          <cell r="AY765" t="str">
            <v>06</v>
          </cell>
          <cell r="AZ765" t="str">
            <v>AMEN BANK</v>
          </cell>
          <cell r="BA765" t="str">
            <v>07080013810553500706</v>
          </cell>
          <cell r="BB765">
            <v>20</v>
          </cell>
          <cell r="BC765" t="str">
            <v>05 RUE  4283 CITE EL FEHRI EL AGBA</v>
          </cell>
          <cell r="BD765" t="str">
            <v>TUNIS</v>
          </cell>
          <cell r="BG765">
            <v>52078501</v>
          </cell>
          <cell r="BH765">
            <v>54444295</v>
          </cell>
          <cell r="BJ765" t="str">
            <v>EL AGBA ABDELMOULA</v>
          </cell>
          <cell r="BK765" t="str">
            <v>B-P6 AV</v>
          </cell>
          <cell r="BL765" t="str">
            <v>1.3</v>
          </cell>
          <cell r="BN765" t="str">
            <v>07080013810553500706</v>
          </cell>
          <cell r="BO765" t="str">
            <v>AMDOUNI AMAL</v>
          </cell>
          <cell r="BP765">
            <v>766</v>
          </cell>
          <cell r="BR765">
            <v>766</v>
          </cell>
          <cell r="BT765">
            <v>102</v>
          </cell>
          <cell r="BU765" t="str">
            <v>si</v>
          </cell>
          <cell r="BV765" t="str">
            <v>P6 AV B CA</v>
          </cell>
        </row>
        <row r="766">
          <cell r="B766">
            <v>767</v>
          </cell>
          <cell r="C766" t="str">
            <v>MLLE</v>
          </cell>
          <cell r="D766" t="str">
            <v>BEN NASR SAWSEN</v>
          </cell>
          <cell r="E766" t="str">
            <v>SAGE Tunisia</v>
          </cell>
          <cell r="F766" t="str">
            <v>COUPE</v>
          </cell>
          <cell r="G766" t="str">
            <v>Alimentatrice TAGLIO</v>
          </cell>
          <cell r="K766" t="str">
            <v>INDIRECTS</v>
          </cell>
          <cell r="L766" t="str">
            <v>Variable cost at standard</v>
          </cell>
          <cell r="M766" t="str">
            <v>Contrôleur Qualité</v>
          </cell>
          <cell r="N766">
            <v>44550</v>
          </cell>
          <cell r="P766" t="str">
            <v/>
          </cell>
          <cell r="Q766">
            <v>44593</v>
          </cell>
          <cell r="R766" t="str">
            <v>démissionnaire</v>
          </cell>
          <cell r="T766" t="str">
            <v>CIVP</v>
          </cell>
          <cell r="U766" t="str">
            <v>Contractuel</v>
          </cell>
          <cell r="X766">
            <v>44531</v>
          </cell>
          <cell r="Y766">
            <v>44725</v>
          </cell>
          <cell r="AA766">
            <v>12</v>
          </cell>
          <cell r="AB766">
            <v>2021</v>
          </cell>
          <cell r="AC766">
            <v>2025</v>
          </cell>
          <cell r="AD766">
            <v>3.2111111111111112</v>
          </cell>
          <cell r="AE766" t="str">
            <v>&lt; 4</v>
          </cell>
          <cell r="AF766">
            <v>36170</v>
          </cell>
          <cell r="AG766">
            <v>26.169863013698631</v>
          </cell>
          <cell r="AH766" t="str">
            <v>&gt;25&lt; 35</v>
          </cell>
          <cell r="AK766">
            <v>11667677</v>
          </cell>
          <cell r="AL766">
            <v>43372</v>
          </cell>
          <cell r="AM766" t="str">
            <v>FEMME</v>
          </cell>
          <cell r="AN766" t="str">
            <v>Célibataire</v>
          </cell>
          <cell r="AQ766">
            <v>3</v>
          </cell>
          <cell r="AR766">
            <v>1</v>
          </cell>
          <cell r="AS766">
            <v>44915.25</v>
          </cell>
          <cell r="AT766" t="str">
            <v>Horaire</v>
          </cell>
          <cell r="AU766">
            <v>2.1629999999999998</v>
          </cell>
          <cell r="AV766" t="str">
            <v>17</v>
          </cell>
          <cell r="AW766" t="str">
            <v>00100</v>
          </cell>
          <cell r="AX766" t="str">
            <v>00002958077</v>
          </cell>
          <cell r="AY766" t="str">
            <v>02</v>
          </cell>
          <cell r="AZ766" t="str">
            <v>LA POSTE</v>
          </cell>
          <cell r="BA766" t="str">
            <v>17001000000295807702</v>
          </cell>
          <cell r="BB766">
            <v>20</v>
          </cell>
          <cell r="BC766" t="str">
            <v>IMM A APP 24 CITE EL MECHTEL</v>
          </cell>
          <cell r="BD766" t="str">
            <v>AGBA</v>
          </cell>
          <cell r="BG766">
            <v>58844041</v>
          </cell>
          <cell r="BH766">
            <v>54488208</v>
          </cell>
          <cell r="BJ766" t="str">
            <v>AGBA</v>
          </cell>
          <cell r="BK766" t="str">
            <v>-</v>
          </cell>
          <cell r="BN766" t="str">
            <v>17001000000295807702</v>
          </cell>
          <cell r="BO766" t="str">
            <v>BEN NASR SAWSEN</v>
          </cell>
          <cell r="BP766">
            <v>767</v>
          </cell>
          <cell r="BU766" t="str">
            <v>Non-Actif</v>
          </cell>
        </row>
        <row r="767">
          <cell r="B767">
            <v>768</v>
          </cell>
          <cell r="C767" t="str">
            <v>Mlle</v>
          </cell>
          <cell r="D767" t="str">
            <v>MASSOUD ABIR</v>
          </cell>
          <cell r="E767" t="str">
            <v>SAGE Tunisia</v>
          </cell>
          <cell r="F767" t="str">
            <v>QUALITE</v>
          </cell>
          <cell r="G767" t="str">
            <v>Appolo</v>
          </cell>
          <cell r="H767" t="str">
            <v>APPOLO</v>
          </cell>
          <cell r="I767" t="str">
            <v>YOUSSEF KHALOUI</v>
          </cell>
          <cell r="J767" t="str">
            <v>B</v>
          </cell>
          <cell r="K767" t="str">
            <v>INDIRECTS</v>
          </cell>
          <cell r="L767" t="str">
            <v>Variable cost at standard</v>
          </cell>
          <cell r="M767" t="str">
            <v>Contrôleur Qualité</v>
          </cell>
          <cell r="N767">
            <v>44550</v>
          </cell>
          <cell r="P767">
            <v>55</v>
          </cell>
          <cell r="T767" t="str">
            <v>CDD</v>
          </cell>
          <cell r="U767" t="str">
            <v>Contractuel</v>
          </cell>
          <cell r="V767">
            <v>45689</v>
          </cell>
          <cell r="W767">
            <v>45777</v>
          </cell>
          <cell r="Z767">
            <v>44550</v>
          </cell>
          <cell r="AA767">
            <v>12</v>
          </cell>
          <cell r="AB767">
            <v>2021</v>
          </cell>
          <cell r="AC767">
            <v>2025</v>
          </cell>
          <cell r="AD767">
            <v>3.2111111111111112</v>
          </cell>
          <cell r="AE767" t="str">
            <v>&lt; 4</v>
          </cell>
          <cell r="AF767">
            <v>35218</v>
          </cell>
          <cell r="AG767">
            <v>28.778082191780822</v>
          </cell>
          <cell r="AH767" t="str">
            <v>&gt;25&lt; 35</v>
          </cell>
          <cell r="AI767">
            <v>17283233</v>
          </cell>
          <cell r="AJ767" t="str">
            <v>02</v>
          </cell>
          <cell r="AK767">
            <v>10823110</v>
          </cell>
          <cell r="AL767">
            <v>42251</v>
          </cell>
          <cell r="AM767" t="str">
            <v>FEMME</v>
          </cell>
          <cell r="AN767" t="str">
            <v>Célibataire</v>
          </cell>
          <cell r="AQ767">
            <v>3</v>
          </cell>
          <cell r="AR767">
            <v>3</v>
          </cell>
          <cell r="AS767">
            <v>45645.75</v>
          </cell>
          <cell r="AT767" t="str">
            <v>Horaire</v>
          </cell>
          <cell r="AU767">
            <v>3.3210000000000002</v>
          </cell>
          <cell r="AV767" t="str">
            <v>04</v>
          </cell>
          <cell r="AW767" t="str">
            <v>00400</v>
          </cell>
          <cell r="AX767" t="str">
            <v>50070858592</v>
          </cell>
          <cell r="AY767" t="str">
            <v>05</v>
          </cell>
          <cell r="AZ767" t="str">
            <v>ATTIJARI BANK</v>
          </cell>
          <cell r="BA767" t="str">
            <v>04004005007085859205</v>
          </cell>
          <cell r="BB767">
            <v>20</v>
          </cell>
          <cell r="BC767" t="str">
            <v>28 RUE KALMA CITE FRACHICH</v>
          </cell>
          <cell r="BD767" t="str">
            <v>DENDEN</v>
          </cell>
          <cell r="BG767">
            <v>99672084</v>
          </cell>
          <cell r="BH767">
            <v>96943819</v>
          </cell>
          <cell r="BJ767" t="str">
            <v>DENDEN</v>
          </cell>
          <cell r="BK767" t="str">
            <v>B-APPOLO</v>
          </cell>
          <cell r="BL767" t="str">
            <v>1.3</v>
          </cell>
          <cell r="BN767" t="str">
            <v>04004005007085859205</v>
          </cell>
          <cell r="BO767" t="str">
            <v>MASSOUD ABIR</v>
          </cell>
          <cell r="BP767">
            <v>768</v>
          </cell>
          <cell r="BR767">
            <v>768</v>
          </cell>
          <cell r="BT767">
            <v>489</v>
          </cell>
          <cell r="BU767" t="str">
            <v>si</v>
          </cell>
          <cell r="BV767" t="str">
            <v>APPOLO</v>
          </cell>
        </row>
        <row r="768">
          <cell r="B768">
            <v>769</v>
          </cell>
          <cell r="C768" t="str">
            <v>Madame</v>
          </cell>
          <cell r="D768" t="str">
            <v>MEKNASSI RANIA</v>
          </cell>
          <cell r="E768" t="str">
            <v>SAGE Tunisia</v>
          </cell>
          <cell r="F768" t="str">
            <v>PRODUCTION</v>
          </cell>
          <cell r="G768" t="str">
            <v>Alimentatrice LIGNE</v>
          </cell>
          <cell r="H768">
            <v>520</v>
          </cell>
          <cell r="J768" t="str">
            <v>B</v>
          </cell>
          <cell r="K768" t="str">
            <v>DIRECTS</v>
          </cell>
          <cell r="L768" t="str">
            <v>Variable cost at standard</v>
          </cell>
          <cell r="M768" t="str">
            <v>OUVRIERE SPECIALISE</v>
          </cell>
          <cell r="N768">
            <v>44551</v>
          </cell>
          <cell r="P768">
            <v>-918</v>
          </cell>
          <cell r="Q768">
            <v>44743</v>
          </cell>
          <cell r="R768" t="str">
            <v xml:space="preserve">abandon de poste </v>
          </cell>
          <cell r="T768" t="str">
            <v>CDD</v>
          </cell>
          <cell r="U768" t="str">
            <v>Contractuel</v>
          </cell>
          <cell r="V768">
            <v>44743</v>
          </cell>
          <cell r="W768">
            <v>44804</v>
          </cell>
          <cell r="Z768">
            <v>44551</v>
          </cell>
          <cell r="AA768">
            <v>12</v>
          </cell>
          <cell r="AB768">
            <v>2021</v>
          </cell>
          <cell r="AC768">
            <v>2025</v>
          </cell>
          <cell r="AD768">
            <v>3.2083333333333335</v>
          </cell>
          <cell r="AE768" t="str">
            <v>&lt; 4</v>
          </cell>
          <cell r="AF768">
            <v>34931</v>
          </cell>
          <cell r="AG768">
            <v>29.564383561643837</v>
          </cell>
          <cell r="AH768" t="str">
            <v>&gt;25&lt; 35</v>
          </cell>
          <cell r="AI768">
            <v>17108247</v>
          </cell>
          <cell r="AJ768" t="str">
            <v>05</v>
          </cell>
          <cell r="AK768">
            <v>13005777</v>
          </cell>
          <cell r="AL768">
            <v>41498</v>
          </cell>
          <cell r="AM768" t="str">
            <v>FEMME</v>
          </cell>
          <cell r="AN768" t="str">
            <v>Marié(e)</v>
          </cell>
          <cell r="AO768">
            <v>2</v>
          </cell>
          <cell r="AQ768">
            <v>3</v>
          </cell>
          <cell r="AR768">
            <v>1</v>
          </cell>
          <cell r="AS768">
            <v>44916.25</v>
          </cell>
          <cell r="AT768" t="str">
            <v>Horaire</v>
          </cell>
          <cell r="AU768">
            <v>3.3069999999999999</v>
          </cell>
          <cell r="AV768" t="str">
            <v>17</v>
          </cell>
          <cell r="AW768" t="str">
            <v>00100</v>
          </cell>
          <cell r="AX768" t="str">
            <v>00003094604</v>
          </cell>
          <cell r="AY768" t="str">
            <v>52</v>
          </cell>
          <cell r="AZ768" t="str">
            <v>LA POSTE</v>
          </cell>
          <cell r="BA768" t="str">
            <v>17001000000309460452</v>
          </cell>
          <cell r="BB768">
            <v>20</v>
          </cell>
          <cell r="BC768" t="str">
            <v>136 RUE 42439 CITE BEN YOUNESS</v>
          </cell>
          <cell r="BD768" t="str">
            <v>AGBA</v>
          </cell>
          <cell r="BF768" t="str">
            <v>OK-22</v>
          </cell>
          <cell r="BG768">
            <v>27814602</v>
          </cell>
          <cell r="BJ768" t="str">
            <v>OUED GUERIANA AGBA</v>
          </cell>
          <cell r="BK768" t="str">
            <v>B-520</v>
          </cell>
          <cell r="BN768" t="str">
            <v>17001000000309460452</v>
          </cell>
          <cell r="BO768" t="str">
            <v>MEKNASSI RANIA</v>
          </cell>
          <cell r="BP768">
            <v>769</v>
          </cell>
          <cell r="BU768" t="str">
            <v>Non-Actif</v>
          </cell>
        </row>
        <row r="769">
          <cell r="B769">
            <v>770</v>
          </cell>
          <cell r="C769" t="str">
            <v>Monsieur</v>
          </cell>
          <cell r="D769" t="str">
            <v>BALTI WAHID</v>
          </cell>
          <cell r="E769" t="str">
            <v>SAGE Tunisia</v>
          </cell>
          <cell r="F769" t="str">
            <v>PRODUCTION</v>
          </cell>
          <cell r="G769" t="str">
            <v>CAMPO</v>
          </cell>
          <cell r="H769" t="str">
            <v>P6 AV</v>
          </cell>
          <cell r="I769" t="str">
            <v>MOHAMED MAALAOUI</v>
          </cell>
          <cell r="J769" t="str">
            <v>B</v>
          </cell>
          <cell r="K769" t="str">
            <v>DIRECTS</v>
          </cell>
          <cell r="L769" t="str">
            <v>Variable cost at standard</v>
          </cell>
          <cell r="M769" t="str">
            <v>OUVRIER SPECIALISE</v>
          </cell>
          <cell r="N769">
            <v>44553</v>
          </cell>
          <cell r="P769">
            <v>-279</v>
          </cell>
          <cell r="Q769">
            <v>45394</v>
          </cell>
          <cell r="R769" t="str">
            <v>problème salaire</v>
          </cell>
          <cell r="T769" t="str">
            <v>CDD</v>
          </cell>
          <cell r="U769" t="str">
            <v>Contractuel</v>
          </cell>
          <cell r="V769">
            <v>45352</v>
          </cell>
          <cell r="W769">
            <v>45443</v>
          </cell>
          <cell r="Z769">
            <v>44553</v>
          </cell>
          <cell r="AA769">
            <v>12</v>
          </cell>
          <cell r="AB769">
            <v>2021</v>
          </cell>
          <cell r="AC769">
            <v>2025</v>
          </cell>
          <cell r="AD769">
            <v>3.2027777777777779</v>
          </cell>
          <cell r="AE769" t="str">
            <v>&lt; 4</v>
          </cell>
          <cell r="AF769">
            <v>31282</v>
          </cell>
          <cell r="AG769">
            <v>39.561643835616437</v>
          </cell>
          <cell r="AH769" t="str">
            <v>&gt;35&lt; 45</v>
          </cell>
          <cell r="AI769">
            <v>17462517</v>
          </cell>
          <cell r="AJ769" t="str">
            <v>09</v>
          </cell>
          <cell r="AK769" t="str">
            <v>04717044</v>
          </cell>
          <cell r="AL769">
            <v>41013</v>
          </cell>
          <cell r="AM769" t="str">
            <v>HOMME</v>
          </cell>
          <cell r="AN769" t="str">
            <v>Marié(e)</v>
          </cell>
          <cell r="AO769">
            <v>2</v>
          </cell>
          <cell r="AQ769">
            <v>3</v>
          </cell>
          <cell r="AR769">
            <v>3</v>
          </cell>
          <cell r="AS769">
            <v>45648.75</v>
          </cell>
          <cell r="AT769" t="str">
            <v>Horaire</v>
          </cell>
          <cell r="AU769">
            <v>3.3210000000000002</v>
          </cell>
          <cell r="AV769" t="str">
            <v>12</v>
          </cell>
          <cell r="AW769" t="str">
            <v>40600</v>
          </cell>
          <cell r="AX769" t="str">
            <v>00133114512</v>
          </cell>
          <cell r="AY769" t="str">
            <v>94</v>
          </cell>
          <cell r="AZ769" t="str">
            <v>UIB</v>
          </cell>
          <cell r="BA769" t="str">
            <v>12406000013311451294</v>
          </cell>
          <cell r="BB769">
            <v>20</v>
          </cell>
          <cell r="BC769" t="str">
            <v>5 RUE ENNAKHIL JAYARA</v>
          </cell>
          <cell r="BD769" t="str">
            <v>SIDI HASSINE</v>
          </cell>
          <cell r="BG769">
            <v>52321148</v>
          </cell>
          <cell r="BJ769" t="str">
            <v>JAYARA</v>
          </cell>
          <cell r="BK769" t="str">
            <v>CAMPO C</v>
          </cell>
          <cell r="BL769" t="str">
            <v>1.1</v>
          </cell>
          <cell r="BN769" t="str">
            <v>12406000013311451294</v>
          </cell>
          <cell r="BO769" t="str">
            <v>BALTI WAHID</v>
          </cell>
          <cell r="BP769">
            <v>770</v>
          </cell>
          <cell r="BR769">
            <v>770</v>
          </cell>
          <cell r="BU769" t="str">
            <v>Non-Actif</v>
          </cell>
          <cell r="BV769" t="str">
            <v>CAMPO</v>
          </cell>
        </row>
        <row r="770">
          <cell r="B770">
            <v>771</v>
          </cell>
          <cell r="C770" t="str">
            <v>Monsieur</v>
          </cell>
          <cell r="D770" t="str">
            <v>CHEKER CHOKRI</v>
          </cell>
          <cell r="E770" t="str">
            <v>SAGE Tunisia</v>
          </cell>
          <cell r="F770" t="str">
            <v>MAINTENANCE</v>
          </cell>
          <cell r="G770" t="str">
            <v>TECHNICIEN</v>
          </cell>
          <cell r="H770" t="str">
            <v>MAINTENANCE</v>
          </cell>
          <cell r="K770" t="str">
            <v>INDIRECTS</v>
          </cell>
          <cell r="L770" t="str">
            <v>Variable cost at standard</v>
          </cell>
          <cell r="M770" t="str">
            <v>TECHNICIEN</v>
          </cell>
          <cell r="N770">
            <v>44554</v>
          </cell>
          <cell r="P770" t="str">
            <v/>
          </cell>
          <cell r="T770" t="str">
            <v>CDI</v>
          </cell>
          <cell r="U770" t="str">
            <v>Titulaire</v>
          </cell>
          <cell r="V770">
            <v>44929</v>
          </cell>
          <cell r="X770">
            <v>44564</v>
          </cell>
          <cell r="Y770">
            <v>44928</v>
          </cell>
          <cell r="AA770">
            <v>12</v>
          </cell>
          <cell r="AB770">
            <v>2021</v>
          </cell>
          <cell r="AC770">
            <v>2025</v>
          </cell>
          <cell r="AD770">
            <v>3.2</v>
          </cell>
          <cell r="AE770" t="str">
            <v>&lt; 4</v>
          </cell>
          <cell r="AF770">
            <v>33977</v>
          </cell>
          <cell r="AG770">
            <v>32.178082191780824</v>
          </cell>
          <cell r="AH770" t="str">
            <v>&gt;25&lt; 35</v>
          </cell>
          <cell r="AI770">
            <v>17683034</v>
          </cell>
          <cell r="AJ770" t="str">
            <v>04</v>
          </cell>
          <cell r="AK770">
            <v>14222940</v>
          </cell>
          <cell r="AL770">
            <v>43059</v>
          </cell>
          <cell r="AM770" t="str">
            <v>HOMME</v>
          </cell>
          <cell r="AN770" t="str">
            <v>Célibataire</v>
          </cell>
          <cell r="AQ770">
            <v>7</v>
          </cell>
          <cell r="AR770">
            <v>3</v>
          </cell>
          <cell r="AS770">
            <v>45649.75</v>
          </cell>
          <cell r="AT770" t="str">
            <v>Mensuel</v>
          </cell>
          <cell r="AU770">
            <v>700</v>
          </cell>
          <cell r="AV770" t="str">
            <v>08</v>
          </cell>
          <cell r="AW770" t="str">
            <v>11302</v>
          </cell>
          <cell r="AX770" t="str">
            <v>80320016013</v>
          </cell>
          <cell r="AY770" t="str">
            <v>33</v>
          </cell>
          <cell r="AZ770" t="str">
            <v>BIAT</v>
          </cell>
          <cell r="BA770" t="str">
            <v>08113028032001601333</v>
          </cell>
          <cell r="BB770">
            <v>20</v>
          </cell>
          <cell r="BC770" t="str">
            <v>CITE IBN KHALDOUN</v>
          </cell>
          <cell r="BD770" t="str">
            <v>TUNIS</v>
          </cell>
          <cell r="BG770">
            <v>54877348</v>
          </cell>
          <cell r="BI770">
            <v>98137808</v>
          </cell>
          <cell r="BJ770" t="str">
            <v>INTILAKA</v>
          </cell>
          <cell r="BK770" t="str">
            <v>-MAINTENANCE</v>
          </cell>
          <cell r="BN770" t="str">
            <v>08113028032001601333</v>
          </cell>
          <cell r="BO770" t="str">
            <v>CHEKER CHOKRI</v>
          </cell>
          <cell r="BP770">
            <v>771</v>
          </cell>
          <cell r="BR770" t="e">
            <v>#N/A</v>
          </cell>
          <cell r="BU770" t="str">
            <v>si</v>
          </cell>
          <cell r="BV770" t="str">
            <v>MAINTENANCE</v>
          </cell>
        </row>
        <row r="771">
          <cell r="B771">
            <v>772</v>
          </cell>
          <cell r="C771" t="str">
            <v>Monsieur</v>
          </cell>
          <cell r="D771" t="str">
            <v>BEN SALEM SEIF</v>
          </cell>
          <cell r="E771" t="str">
            <v>SAGE Tunisia</v>
          </cell>
          <cell r="F771" t="str">
            <v>PRODUCTION</v>
          </cell>
          <cell r="G771" t="str">
            <v>WIRE</v>
          </cell>
          <cell r="H771">
            <v>520</v>
          </cell>
          <cell r="J771" t="str">
            <v>A</v>
          </cell>
          <cell r="K771" t="str">
            <v>DIRECTS</v>
          </cell>
          <cell r="L771" t="str">
            <v>Variable cost at standard</v>
          </cell>
          <cell r="M771" t="str">
            <v>OUVRIER SPECIALISE</v>
          </cell>
          <cell r="N771">
            <v>44560</v>
          </cell>
          <cell r="P771">
            <v>-1071</v>
          </cell>
          <cell r="Q771">
            <v>44650</v>
          </cell>
          <cell r="R771" t="str">
            <v xml:space="preserve">abandon de poste </v>
          </cell>
          <cell r="T771" t="str">
            <v>CDD</v>
          </cell>
          <cell r="U771" t="str">
            <v>Contractuel</v>
          </cell>
          <cell r="V771">
            <v>44621</v>
          </cell>
          <cell r="W771">
            <v>44651</v>
          </cell>
          <cell r="Z771">
            <v>44560</v>
          </cell>
          <cell r="AA771">
            <v>12</v>
          </cell>
          <cell r="AB771">
            <v>2021</v>
          </cell>
          <cell r="AC771">
            <v>2025</v>
          </cell>
          <cell r="AD771">
            <v>3.1833333333333331</v>
          </cell>
          <cell r="AE771" t="str">
            <v>&lt; 4</v>
          </cell>
          <cell r="AF771">
            <v>35233</v>
          </cell>
          <cell r="AG771">
            <v>28.736986301369864</v>
          </cell>
          <cell r="AH771" t="str">
            <v>&gt;25&lt; 35</v>
          </cell>
          <cell r="AI771">
            <v>17033117</v>
          </cell>
          <cell r="AJ771" t="str">
            <v>02</v>
          </cell>
          <cell r="AK771" t="str">
            <v>09199946</v>
          </cell>
          <cell r="AL771">
            <v>44411</v>
          </cell>
          <cell r="AM771" t="str">
            <v>HOMME</v>
          </cell>
          <cell r="AN771" t="str">
            <v>Célibataire</v>
          </cell>
          <cell r="AQ771">
            <v>3</v>
          </cell>
          <cell r="AR771">
            <v>1</v>
          </cell>
          <cell r="AS771">
            <v>44925.25</v>
          </cell>
          <cell r="AT771" t="str">
            <v>Horaire</v>
          </cell>
          <cell r="AU771">
            <v>3.1930000000000001</v>
          </cell>
          <cell r="AV771" t="str">
            <v>17</v>
          </cell>
          <cell r="AW771" t="str">
            <v>00100</v>
          </cell>
          <cell r="AX771" t="str">
            <v>00003098724</v>
          </cell>
          <cell r="AY771" t="str">
            <v>11</v>
          </cell>
          <cell r="AZ771" t="str">
            <v>LA POSTE</v>
          </cell>
          <cell r="BA771" t="str">
            <v>17001000000309872411</v>
          </cell>
          <cell r="BB771">
            <v>20</v>
          </cell>
          <cell r="BC771" t="str">
            <v>5 RUE SELIANA CITE EL OUARD CHEBBAOU</v>
          </cell>
          <cell r="BD771" t="str">
            <v>OUED ELLIL</v>
          </cell>
          <cell r="BG771">
            <v>56106653</v>
          </cell>
          <cell r="BH771">
            <v>50467050</v>
          </cell>
          <cell r="BJ771" t="str">
            <v>CHEBBAOU</v>
          </cell>
          <cell r="BK771" t="str">
            <v>A-520</v>
          </cell>
          <cell r="BN771" t="str">
            <v>17001000000309872411</v>
          </cell>
          <cell r="BO771" t="str">
            <v>BEN SALEM SEIF</v>
          </cell>
          <cell r="BP771">
            <v>772</v>
          </cell>
          <cell r="BU771" t="str">
            <v>Non-Actif</v>
          </cell>
        </row>
        <row r="772">
          <cell r="B772">
            <v>773</v>
          </cell>
          <cell r="C772" t="str">
            <v>Monsieur</v>
          </cell>
          <cell r="D772" t="str">
            <v>AMDOUNI ALI</v>
          </cell>
          <cell r="E772" t="str">
            <v>SAGE Tunisia</v>
          </cell>
          <cell r="F772" t="str">
            <v>PRODUCTION</v>
          </cell>
          <cell r="G772" t="str">
            <v>WIRE</v>
          </cell>
          <cell r="H772" t="str">
            <v>P6 AV</v>
          </cell>
          <cell r="I772" t="str">
            <v>Anis Sbouri</v>
          </cell>
          <cell r="J772" t="str">
            <v>A</v>
          </cell>
          <cell r="K772" t="str">
            <v>DIRECTS</v>
          </cell>
          <cell r="L772" t="str">
            <v>Variable cost at standard</v>
          </cell>
          <cell r="M772" t="str">
            <v>OUVRIER SPECIALISE</v>
          </cell>
          <cell r="N772">
            <v>44560</v>
          </cell>
          <cell r="P772">
            <v>-6</v>
          </cell>
          <cell r="T772" t="str">
            <v>CDD</v>
          </cell>
          <cell r="U772" t="str">
            <v>Contractuel</v>
          </cell>
          <cell r="V772">
            <v>45689</v>
          </cell>
          <cell r="W772">
            <v>45716</v>
          </cell>
          <cell r="Z772">
            <v>44560</v>
          </cell>
          <cell r="AA772">
            <v>12</v>
          </cell>
          <cell r="AB772">
            <v>2021</v>
          </cell>
          <cell r="AC772">
            <v>2025</v>
          </cell>
          <cell r="AD772">
            <v>3.1833333333333331</v>
          </cell>
          <cell r="AE772" t="str">
            <v>&lt; 4</v>
          </cell>
          <cell r="AF772">
            <v>36201</v>
          </cell>
          <cell r="AG772">
            <v>26.084931506849315</v>
          </cell>
          <cell r="AH772" t="str">
            <v>&gt;25&lt; 35</v>
          </cell>
          <cell r="AI772">
            <v>17460593</v>
          </cell>
          <cell r="AJ772" t="str">
            <v>00</v>
          </cell>
          <cell r="AK772">
            <v>11665305</v>
          </cell>
          <cell r="AL772">
            <v>43120</v>
          </cell>
          <cell r="AM772" t="str">
            <v>HOMME</v>
          </cell>
          <cell r="AN772" t="str">
            <v>Célibataire</v>
          </cell>
          <cell r="AQ772">
            <v>3</v>
          </cell>
          <cell r="AR772">
            <v>3</v>
          </cell>
          <cell r="AS772">
            <v>45655.75</v>
          </cell>
          <cell r="AT772" t="str">
            <v>Horaire</v>
          </cell>
          <cell r="AU772">
            <v>3.3210000000000002</v>
          </cell>
          <cell r="AV772">
            <v>17</v>
          </cell>
          <cell r="AW772" t="str">
            <v>00100</v>
          </cell>
          <cell r="AX772" t="str">
            <v>00003248320</v>
          </cell>
          <cell r="AY772" t="str">
            <v>42</v>
          </cell>
          <cell r="AZ772" t="str">
            <v>LA POSTE</v>
          </cell>
          <cell r="BA772" t="str">
            <v>17001000000324832042</v>
          </cell>
          <cell r="BB772">
            <v>20</v>
          </cell>
          <cell r="BC772" t="str">
            <v>5 RUE 4283 CITE EL FEHRI</v>
          </cell>
          <cell r="BD772" t="str">
            <v>El Agba</v>
          </cell>
          <cell r="BF772">
            <v>44927</v>
          </cell>
          <cell r="BG772">
            <v>54299251</v>
          </cell>
          <cell r="BH772">
            <v>54444295</v>
          </cell>
          <cell r="BJ772" t="str">
            <v>EL AGBA ABDELMOULA</v>
          </cell>
          <cell r="BK772" t="str">
            <v>A-P6 AV</v>
          </cell>
          <cell r="BL772" t="str">
            <v>1.1</v>
          </cell>
          <cell r="BN772" t="str">
            <v>17001000000324832042</v>
          </cell>
          <cell r="BO772" t="str">
            <v>AMDOUNI ALI</v>
          </cell>
          <cell r="BP772">
            <v>773</v>
          </cell>
          <cell r="BR772">
            <v>773</v>
          </cell>
          <cell r="BU772" t="str">
            <v>si</v>
          </cell>
          <cell r="BV772" t="str">
            <v>P6 AV CA</v>
          </cell>
        </row>
        <row r="773">
          <cell r="B773">
            <v>774</v>
          </cell>
          <cell r="C773" t="str">
            <v>Monsieur</v>
          </cell>
          <cell r="D773" t="str">
            <v>TOUATI MOHAMED SALAH</v>
          </cell>
          <cell r="E773" t="str">
            <v>SAGE Tunisia</v>
          </cell>
          <cell r="F773" t="str">
            <v>PRODUCTION</v>
          </cell>
          <cell r="G773" t="str">
            <v>WIRE</v>
          </cell>
          <cell r="H773">
            <v>520</v>
          </cell>
          <cell r="J773" t="str">
            <v>A</v>
          </cell>
          <cell r="K773" t="str">
            <v>DIRECTS</v>
          </cell>
          <cell r="L773" t="str">
            <v>Variable cost at standard</v>
          </cell>
          <cell r="M773" t="str">
            <v>OUVRIER SPECIALISE</v>
          </cell>
          <cell r="N773">
            <v>44560</v>
          </cell>
          <cell r="P773">
            <v>-796</v>
          </cell>
          <cell r="Q773">
            <v>44875</v>
          </cell>
          <cell r="R773" t="str">
            <v xml:space="preserve">abandon de poste </v>
          </cell>
          <cell r="T773" t="str">
            <v>CDD</v>
          </cell>
          <cell r="U773" t="str">
            <v>Contractuel</v>
          </cell>
          <cell r="V773">
            <v>44835</v>
          </cell>
          <cell r="W773">
            <v>44926</v>
          </cell>
          <cell r="Z773">
            <v>44560</v>
          </cell>
          <cell r="AA773">
            <v>12</v>
          </cell>
          <cell r="AB773">
            <v>2021</v>
          </cell>
          <cell r="AC773">
            <v>2025</v>
          </cell>
          <cell r="AD773">
            <v>3.1833333333333331</v>
          </cell>
          <cell r="AE773" t="str">
            <v>&lt; 4</v>
          </cell>
          <cell r="AF773">
            <v>37201</v>
          </cell>
          <cell r="AG773">
            <v>23.345205479452055</v>
          </cell>
          <cell r="AH773" t="str">
            <v>&lt; 25</v>
          </cell>
          <cell r="AI773">
            <v>17467113</v>
          </cell>
          <cell r="AJ773" t="str">
            <v>06</v>
          </cell>
          <cell r="AK773">
            <v>13023098</v>
          </cell>
          <cell r="AL773" t="str">
            <v>31/012/2017</v>
          </cell>
          <cell r="AM773" t="str">
            <v>HOMME</v>
          </cell>
          <cell r="AN773" t="str">
            <v>Célibataire</v>
          </cell>
          <cell r="AQ773">
            <v>3</v>
          </cell>
          <cell r="AR773">
            <v>1</v>
          </cell>
          <cell r="AS773">
            <v>44925.25</v>
          </cell>
          <cell r="AT773" t="str">
            <v>Horaire</v>
          </cell>
          <cell r="AU773">
            <v>3.3069999999999999</v>
          </cell>
          <cell r="AV773" t="str">
            <v>07</v>
          </cell>
          <cell r="AW773" t="str">
            <v>08201</v>
          </cell>
          <cell r="AX773" t="str">
            <v>40105530363</v>
          </cell>
          <cell r="AY773" t="str">
            <v>64</v>
          </cell>
          <cell r="AZ773" t="str">
            <v>AMEN BANK</v>
          </cell>
          <cell r="BA773" t="str">
            <v>07082014010553036364</v>
          </cell>
          <cell r="BB773">
            <v>20</v>
          </cell>
          <cell r="BC773" t="str">
            <v>37 RUE 4156 SOMRANE</v>
          </cell>
          <cell r="BD773" t="str">
            <v>TUNIS</v>
          </cell>
          <cell r="BG773">
            <v>51162992</v>
          </cell>
          <cell r="BH773">
            <v>96032471</v>
          </cell>
          <cell r="BJ773" t="str">
            <v>ZOUHOUR</v>
          </cell>
          <cell r="BK773" t="str">
            <v>A-520</v>
          </cell>
          <cell r="BN773" t="str">
            <v>07082014010553036364</v>
          </cell>
          <cell r="BO773" t="str">
            <v>TOUATI MOHAMED SALAH</v>
          </cell>
          <cell r="BP773">
            <v>774</v>
          </cell>
          <cell r="BR773" t="e">
            <v>#REF!</v>
          </cell>
          <cell r="BS773" t="str">
            <v>en attendant sa demmission</v>
          </cell>
          <cell r="BU773" t="str">
            <v>Non-Actif</v>
          </cell>
        </row>
        <row r="774">
          <cell r="B774">
            <v>775</v>
          </cell>
          <cell r="C774" t="str">
            <v>Monsieur</v>
          </cell>
          <cell r="D774" t="str">
            <v>KHELIFI MAROUAN</v>
          </cell>
          <cell r="E774" t="str">
            <v>SAGE Tunisia</v>
          </cell>
          <cell r="F774" t="str">
            <v>PRODUCTION</v>
          </cell>
          <cell r="G774" t="str">
            <v>WIRE</v>
          </cell>
          <cell r="H774">
            <v>520</v>
          </cell>
          <cell r="J774" t="str">
            <v>B</v>
          </cell>
          <cell r="K774" t="str">
            <v>DIRECTS</v>
          </cell>
          <cell r="L774" t="str">
            <v>Variable cost at standard</v>
          </cell>
          <cell r="M774" t="str">
            <v>OUVRIER SPECIALISE</v>
          </cell>
          <cell r="N774">
            <v>44560</v>
          </cell>
          <cell r="P774">
            <v>-949</v>
          </cell>
          <cell r="Q774">
            <v>44733</v>
          </cell>
          <cell r="R774" t="str">
            <v>fin de contrat</v>
          </cell>
          <cell r="T774" t="str">
            <v>CDD</v>
          </cell>
          <cell r="U774" t="str">
            <v>Contractuel</v>
          </cell>
          <cell r="V774">
            <v>44713</v>
          </cell>
          <cell r="W774">
            <v>44773</v>
          </cell>
          <cell r="Z774">
            <v>44560</v>
          </cell>
          <cell r="AA774">
            <v>12</v>
          </cell>
          <cell r="AB774">
            <v>2021</v>
          </cell>
          <cell r="AC774">
            <v>2025</v>
          </cell>
          <cell r="AD774">
            <v>3.1833333333333331</v>
          </cell>
          <cell r="AE774" t="str">
            <v>&lt; 4</v>
          </cell>
          <cell r="AF774">
            <v>34469</v>
          </cell>
          <cell r="AG774">
            <v>30.830136986301369</v>
          </cell>
          <cell r="AH774" t="str">
            <v>&gt;25&lt; 35</v>
          </cell>
          <cell r="AK774" t="str">
            <v>04848536</v>
          </cell>
          <cell r="AL774">
            <v>43382</v>
          </cell>
          <cell r="AM774" t="str">
            <v>HOMME</v>
          </cell>
          <cell r="AN774" t="str">
            <v>Célibataire</v>
          </cell>
          <cell r="AQ774">
            <v>3</v>
          </cell>
          <cell r="AR774">
            <v>1</v>
          </cell>
          <cell r="AS774">
            <v>44925.25</v>
          </cell>
          <cell r="AT774" t="str">
            <v>Horaire</v>
          </cell>
          <cell r="AU774">
            <v>3.1930000000000001</v>
          </cell>
          <cell r="AV774" t="str">
            <v>01</v>
          </cell>
          <cell r="AW774" t="str">
            <v>02907</v>
          </cell>
          <cell r="AX774" t="str">
            <v>11110174122</v>
          </cell>
          <cell r="AY774" t="str">
            <v>88</v>
          </cell>
          <cell r="AZ774" t="str">
            <v>ATB</v>
          </cell>
          <cell r="BA774" t="str">
            <v>01029071111017412288</v>
          </cell>
          <cell r="BB774">
            <v>20</v>
          </cell>
          <cell r="BC774" t="str">
            <v>39 RUE 4431 CITE EL KORBI</v>
          </cell>
          <cell r="BD774" t="str">
            <v>ZAHROUNI</v>
          </cell>
          <cell r="BG774">
            <v>25697220</v>
          </cell>
          <cell r="BH774">
            <v>24999921</v>
          </cell>
          <cell r="BJ774" t="str">
            <v>OUED GUERIANA AGBA</v>
          </cell>
          <cell r="BK774" t="str">
            <v>B-520</v>
          </cell>
          <cell r="BN774" t="str">
            <v>01029071111017412288</v>
          </cell>
          <cell r="BO774" t="str">
            <v>KHELIFI MAROUAN</v>
          </cell>
          <cell r="BP774">
            <v>775</v>
          </cell>
          <cell r="BU774" t="str">
            <v>Non-Actif</v>
          </cell>
        </row>
        <row r="775">
          <cell r="B775">
            <v>776</v>
          </cell>
          <cell r="C775" t="str">
            <v>Monsieur</v>
          </cell>
          <cell r="D775" t="str">
            <v>KOURAICHI HASSEN</v>
          </cell>
          <cell r="E775" t="str">
            <v>SAGE Tunisia</v>
          </cell>
          <cell r="F775" t="str">
            <v>PRODUCTION</v>
          </cell>
          <cell r="G775" t="str">
            <v>WIRE</v>
          </cell>
          <cell r="H775">
            <v>560</v>
          </cell>
          <cell r="I775" t="str">
            <v>Issam Ouni</v>
          </cell>
          <cell r="J775" t="str">
            <v>B</v>
          </cell>
          <cell r="K775" t="str">
            <v>DIRECTS</v>
          </cell>
          <cell r="L775" t="str">
            <v>Variable cost at standard</v>
          </cell>
          <cell r="M775" t="str">
            <v>OUVRIER SPECIALISE</v>
          </cell>
          <cell r="N775">
            <v>44560</v>
          </cell>
          <cell r="P775">
            <v>-796</v>
          </cell>
          <cell r="Q775">
            <v>44904</v>
          </cell>
          <cell r="R775" t="str">
            <v>discipline</v>
          </cell>
          <cell r="T775" t="str">
            <v>CDD</v>
          </cell>
          <cell r="U775" t="str">
            <v>Contractuel</v>
          </cell>
          <cell r="V775">
            <v>44835</v>
          </cell>
          <cell r="W775">
            <v>44926</v>
          </cell>
          <cell r="Z775">
            <v>44560</v>
          </cell>
          <cell r="AA775">
            <v>12</v>
          </cell>
          <cell r="AB775">
            <v>2021</v>
          </cell>
          <cell r="AC775">
            <v>2025</v>
          </cell>
          <cell r="AD775">
            <v>3.1833333333333331</v>
          </cell>
          <cell r="AE775" t="str">
            <v>&lt; 4</v>
          </cell>
          <cell r="AF775">
            <v>36153</v>
          </cell>
          <cell r="AG775">
            <v>26.216438356164385</v>
          </cell>
          <cell r="AH775" t="str">
            <v>&gt;25&lt; 35</v>
          </cell>
          <cell r="AK775">
            <v>11658039</v>
          </cell>
          <cell r="AL775">
            <v>42382</v>
          </cell>
          <cell r="AM775" t="str">
            <v>HOMME</v>
          </cell>
          <cell r="AN775" t="str">
            <v>Célibataire</v>
          </cell>
          <cell r="AQ775">
            <v>3</v>
          </cell>
          <cell r="AR775">
            <v>1</v>
          </cell>
          <cell r="AS775">
            <v>44925.25</v>
          </cell>
          <cell r="AT775" t="str">
            <v>Horaire</v>
          </cell>
          <cell r="AU775">
            <v>3.3069999999999999</v>
          </cell>
          <cell r="AV775" t="str">
            <v>17</v>
          </cell>
          <cell r="AW775" t="str">
            <v>00100</v>
          </cell>
          <cell r="AX775" t="str">
            <v>00002851584</v>
          </cell>
          <cell r="AY775" t="str">
            <v>60</v>
          </cell>
          <cell r="AZ775" t="str">
            <v>LA POSTE</v>
          </cell>
          <cell r="BA775" t="str">
            <v>17001000000285158460</v>
          </cell>
          <cell r="BB775">
            <v>20</v>
          </cell>
          <cell r="BC775" t="str">
            <v>16 RUE 4278CITE EL FEHRI</v>
          </cell>
          <cell r="BD775" t="str">
            <v>El Agba</v>
          </cell>
          <cell r="BG775">
            <v>25489918</v>
          </cell>
          <cell r="BH775">
            <v>97068945</v>
          </cell>
          <cell r="BJ775" t="str">
            <v>EL AGBA ABDELMOULA</v>
          </cell>
          <cell r="BK775" t="str">
            <v>B-560</v>
          </cell>
          <cell r="BN775" t="str">
            <v>17001000000285158460</v>
          </cell>
          <cell r="BO775" t="str">
            <v>KOURAICHI HASSEN</v>
          </cell>
          <cell r="BP775">
            <v>776</v>
          </cell>
          <cell r="BR775" t="e">
            <v>#REF!</v>
          </cell>
          <cell r="BU775" t="str">
            <v>Non-Actif</v>
          </cell>
        </row>
        <row r="776">
          <cell r="B776">
            <v>777</v>
          </cell>
          <cell r="C776" t="str">
            <v>Madame</v>
          </cell>
          <cell r="D776" t="str">
            <v>MANSOUR NOURA</v>
          </cell>
          <cell r="E776" t="str">
            <v>SAGE Tunisia</v>
          </cell>
          <cell r="F776" t="str">
            <v>LOGISTIQUE</v>
          </cell>
          <cell r="G776" t="str">
            <v>RESP PLANIFICATION &amp; APPROVISIONNEMENT</v>
          </cell>
          <cell r="K776" t="str">
            <v>CADRE</v>
          </cell>
          <cell r="L776" t="str">
            <v>Variable cost at standard</v>
          </cell>
          <cell r="M776" t="str">
            <v>RESP PLANIFICATION &amp; APPROVISIONNEMENT</v>
          </cell>
          <cell r="N776">
            <v>44564</v>
          </cell>
          <cell r="P776" t="str">
            <v/>
          </cell>
          <cell r="Q776">
            <v>44595</v>
          </cell>
          <cell r="R776" t="str">
            <v>démissionnaire</v>
          </cell>
          <cell r="T776" t="str">
            <v>CDI</v>
          </cell>
          <cell r="U776" t="str">
            <v>Titulaire</v>
          </cell>
          <cell r="Z776">
            <v>44564</v>
          </cell>
          <cell r="AA776">
            <v>1</v>
          </cell>
          <cell r="AB776">
            <v>2022</v>
          </cell>
          <cell r="AC776">
            <v>2026</v>
          </cell>
          <cell r="AD776">
            <v>3.1749999999999998</v>
          </cell>
          <cell r="AE776" t="str">
            <v>&lt; 4</v>
          </cell>
          <cell r="AF776">
            <v>28674</v>
          </cell>
          <cell r="AG776">
            <v>46.706849315068496</v>
          </cell>
          <cell r="AH776" t="str">
            <v>&gt;45&lt; 55</v>
          </cell>
          <cell r="AI776">
            <v>12831489</v>
          </cell>
          <cell r="AJ776" t="str">
            <v>04</v>
          </cell>
          <cell r="AK776" t="str">
            <v>08023563</v>
          </cell>
          <cell r="AL776">
            <v>39955</v>
          </cell>
          <cell r="AM776" t="str">
            <v>FEMME</v>
          </cell>
          <cell r="AN776" t="str">
            <v>Marié(e)</v>
          </cell>
          <cell r="AO776">
            <v>3</v>
          </cell>
          <cell r="AR776">
            <v>1</v>
          </cell>
          <cell r="AS776">
            <v>44929.25</v>
          </cell>
          <cell r="AT776" t="str">
            <v>Mensuel</v>
          </cell>
          <cell r="AU776">
            <v>2000</v>
          </cell>
          <cell r="AV776" t="str">
            <v>01</v>
          </cell>
          <cell r="AW776" t="str">
            <v>04308</v>
          </cell>
          <cell r="AX776" t="str">
            <v>31110111274</v>
          </cell>
          <cell r="AY776" t="str">
            <v>95</v>
          </cell>
          <cell r="AZ776" t="str">
            <v>ATB</v>
          </cell>
          <cell r="BA776" t="str">
            <v>01043083111011127495</v>
          </cell>
          <cell r="BB776">
            <v>20</v>
          </cell>
          <cell r="BC776" t="str">
            <v>23 RUE IBN KHALDOUN</v>
          </cell>
          <cell r="BD776" t="str">
            <v>NOUVELLE MEDINA</v>
          </cell>
          <cell r="BG776">
            <v>53551106</v>
          </cell>
          <cell r="BI776">
            <v>98137101</v>
          </cell>
          <cell r="BK776" t="str">
            <v>CADRE</v>
          </cell>
          <cell r="BN776" t="str">
            <v>01043083111011127495</v>
          </cell>
          <cell r="BO776" t="str">
            <v>MANSOUR NOURA</v>
          </cell>
          <cell r="BP776">
            <v>777</v>
          </cell>
          <cell r="BU776" t="str">
            <v>Non-Actif</v>
          </cell>
        </row>
        <row r="777">
          <cell r="B777">
            <v>778</v>
          </cell>
          <cell r="C777" t="str">
            <v>Monsieur</v>
          </cell>
          <cell r="D777" t="str">
            <v>OUESLATI YOUSSEF</v>
          </cell>
          <cell r="E777" t="str">
            <v>SAGE Tunisia</v>
          </cell>
          <cell r="F777" t="str">
            <v>PRODUCTION</v>
          </cell>
          <cell r="G777" t="str">
            <v>WIRE</v>
          </cell>
          <cell r="H777" t="str">
            <v>Panda</v>
          </cell>
          <cell r="I777" t="str">
            <v>FAWZI SENDESNI</v>
          </cell>
          <cell r="J777" t="str">
            <v>B</v>
          </cell>
          <cell r="K777" t="str">
            <v>DIRECTS</v>
          </cell>
          <cell r="L777" t="str">
            <v>Variable cost at standard</v>
          </cell>
          <cell r="M777" t="str">
            <v>OUVRIER ORDINAIRE</v>
          </cell>
          <cell r="N777">
            <v>44567</v>
          </cell>
          <cell r="P777">
            <v>-765</v>
          </cell>
          <cell r="Q777">
            <v>44942</v>
          </cell>
          <cell r="R777" t="str">
            <v>probléme de poste</v>
          </cell>
          <cell r="T777" t="str">
            <v>CDD</v>
          </cell>
          <cell r="U777" t="str">
            <v>Contractuel</v>
          </cell>
          <cell r="V777">
            <v>44927</v>
          </cell>
          <cell r="W777">
            <v>44957</v>
          </cell>
          <cell r="Z777">
            <v>44567</v>
          </cell>
          <cell r="AA777">
            <v>1</v>
          </cell>
          <cell r="AB777">
            <v>2022</v>
          </cell>
          <cell r="AC777">
            <v>2026</v>
          </cell>
          <cell r="AD777">
            <v>3.1666666666666665</v>
          </cell>
          <cell r="AE777" t="str">
            <v>&lt; 4</v>
          </cell>
          <cell r="AF777">
            <v>37666</v>
          </cell>
          <cell r="AG777">
            <v>22.07123287671233</v>
          </cell>
          <cell r="AH777" t="str">
            <v>&lt; 25</v>
          </cell>
          <cell r="AI777">
            <v>17462615</v>
          </cell>
          <cell r="AJ777" t="str">
            <v>00</v>
          </cell>
          <cell r="AK777" t="str">
            <v>09532294</v>
          </cell>
          <cell r="AL777">
            <v>44308</v>
          </cell>
          <cell r="AM777" t="str">
            <v>HOMME</v>
          </cell>
          <cell r="AN777" t="str">
            <v>Célibataire</v>
          </cell>
          <cell r="AQ777">
            <v>3</v>
          </cell>
          <cell r="AR777">
            <v>1</v>
          </cell>
          <cell r="AS777">
            <v>44932.25</v>
          </cell>
          <cell r="AT777" t="str">
            <v>Horaire</v>
          </cell>
          <cell r="AU777">
            <v>3.3069999999999999</v>
          </cell>
          <cell r="AV777" t="str">
            <v>17</v>
          </cell>
          <cell r="AW777" t="str">
            <v>00100</v>
          </cell>
          <cell r="AX777" t="str">
            <v>00003099367</v>
          </cell>
          <cell r="AY777" t="str">
            <v>22</v>
          </cell>
          <cell r="AZ777" t="str">
            <v>LA POSTE</v>
          </cell>
          <cell r="BA777" t="str">
            <v>17001000000309936722</v>
          </cell>
          <cell r="BB777">
            <v>20</v>
          </cell>
          <cell r="BC777" t="str">
            <v>CITE HIDAIA JEDAIDA</v>
          </cell>
          <cell r="BD777" t="str">
            <v>MANOUBA</v>
          </cell>
          <cell r="BG777">
            <v>50679662</v>
          </cell>
          <cell r="BJ777" t="str">
            <v>JEDAIDA</v>
          </cell>
          <cell r="BK777" t="str">
            <v>B-Panda</v>
          </cell>
          <cell r="BN777" t="str">
            <v>17001000000309936722</v>
          </cell>
          <cell r="BO777" t="str">
            <v>OUESLATI YOUSSEF</v>
          </cell>
          <cell r="BP777">
            <v>778</v>
          </cell>
          <cell r="BR777" t="e">
            <v>#REF!</v>
          </cell>
          <cell r="BU777" t="str">
            <v>Non-Actif</v>
          </cell>
        </row>
        <row r="778">
          <cell r="B778">
            <v>779</v>
          </cell>
          <cell r="C778" t="str">
            <v>Monsieur</v>
          </cell>
          <cell r="D778" t="str">
            <v>DHIEB MOHAMED</v>
          </cell>
          <cell r="E778" t="str">
            <v>SAGE Tunisia</v>
          </cell>
          <cell r="F778" t="str">
            <v>COUPE</v>
          </cell>
          <cell r="G778" t="str">
            <v>Coupeur</v>
          </cell>
          <cell r="H778" t="str">
            <v>coupe</v>
          </cell>
          <cell r="I778" t="str">
            <v>Slama Haithem</v>
          </cell>
          <cell r="K778" t="str">
            <v>DIRECTS</v>
          </cell>
          <cell r="L778" t="str">
            <v>Variable cost at standard</v>
          </cell>
          <cell r="M778" t="str">
            <v>OUVRIER SPECIALISE</v>
          </cell>
          <cell r="N778">
            <v>44571</v>
          </cell>
          <cell r="P778">
            <v>-584</v>
          </cell>
          <cell r="Q778">
            <v>45112</v>
          </cell>
          <cell r="R778" t="str">
            <v>personnel</v>
          </cell>
          <cell r="T778" t="str">
            <v>CDD</v>
          </cell>
          <cell r="U778" t="str">
            <v>Contractuel</v>
          </cell>
          <cell r="V778">
            <v>44986</v>
          </cell>
          <cell r="W778">
            <v>45138</v>
          </cell>
          <cell r="Z778">
            <v>44571</v>
          </cell>
          <cell r="AA778">
            <v>1</v>
          </cell>
          <cell r="AB778">
            <v>2022</v>
          </cell>
          <cell r="AC778">
            <v>2026</v>
          </cell>
          <cell r="AD778">
            <v>3.1555555555555554</v>
          </cell>
          <cell r="AE778" t="str">
            <v>&lt; 4</v>
          </cell>
          <cell r="AF778">
            <v>35666</v>
          </cell>
          <cell r="AG778">
            <v>27.550684931506851</v>
          </cell>
          <cell r="AH778" t="str">
            <v>&gt;25&lt; 35</v>
          </cell>
          <cell r="AI778">
            <v>17462595</v>
          </cell>
          <cell r="AJ778" t="str">
            <v>04</v>
          </cell>
          <cell r="AK778">
            <v>13018093</v>
          </cell>
          <cell r="AL778">
            <v>42731</v>
          </cell>
          <cell r="AM778" t="str">
            <v>HOMME</v>
          </cell>
          <cell r="AN778" t="str">
            <v>Célibataire</v>
          </cell>
          <cell r="AQ778">
            <v>3</v>
          </cell>
          <cell r="AR778">
            <v>2</v>
          </cell>
          <cell r="AS778">
            <v>45301.5</v>
          </cell>
          <cell r="AT778" t="str">
            <v>Horaire</v>
          </cell>
          <cell r="AU778">
            <v>3.3069999999999999</v>
          </cell>
          <cell r="AV778" t="str">
            <v>04</v>
          </cell>
          <cell r="AW778" t="str">
            <v>40107</v>
          </cell>
          <cell r="AX778" t="str">
            <v>50075950808</v>
          </cell>
          <cell r="AY778" t="str">
            <v>56</v>
          </cell>
          <cell r="AZ778" t="str">
            <v>ATTIJARI BANK</v>
          </cell>
          <cell r="BA778" t="str">
            <v>04401075007595080856</v>
          </cell>
          <cell r="BB778">
            <v>20</v>
          </cell>
          <cell r="BC778" t="str">
            <v>88 RUE 4098 SOMRANE TUNIS</v>
          </cell>
          <cell r="BD778" t="str">
            <v>TUNIS</v>
          </cell>
          <cell r="BG778">
            <v>24301656</v>
          </cell>
          <cell r="BJ778" t="str">
            <v>SOMRANE</v>
          </cell>
          <cell r="BK778" t="str">
            <v>-coupe</v>
          </cell>
          <cell r="BN778" t="str">
            <v>04401075007595080856</v>
          </cell>
          <cell r="BO778" t="str">
            <v>DHIEB MOHAMED</v>
          </cell>
          <cell r="BP778">
            <v>779</v>
          </cell>
          <cell r="BR778">
            <v>779</v>
          </cell>
          <cell r="BU778" t="str">
            <v>Non-Actif</v>
          </cell>
        </row>
        <row r="779">
          <cell r="B779">
            <v>780</v>
          </cell>
          <cell r="C779" t="str">
            <v>Monsieur</v>
          </cell>
          <cell r="D779" t="str">
            <v>CHELBI FETHI</v>
          </cell>
          <cell r="E779" t="str">
            <v>SAGE Tunisia</v>
          </cell>
          <cell r="F779" t="str">
            <v>INGENIERIE</v>
          </cell>
          <cell r="G779" t="str">
            <v>CHEF DE PROJET</v>
          </cell>
          <cell r="K779" t="str">
            <v>CADRE</v>
          </cell>
          <cell r="L779" t="str">
            <v>Variable cost at standard</v>
          </cell>
          <cell r="M779" t="str">
            <v>CHEF DE PROJET</v>
          </cell>
          <cell r="N779">
            <v>44571</v>
          </cell>
          <cell r="P779" t="str">
            <v/>
          </cell>
          <cell r="Q779">
            <v>44656</v>
          </cell>
          <cell r="R779" t="str">
            <v>démissionnaire</v>
          </cell>
          <cell r="T779" t="str">
            <v>CDI</v>
          </cell>
          <cell r="U779" t="str">
            <v>Titulaire</v>
          </cell>
          <cell r="Z779">
            <v>44571</v>
          </cell>
          <cell r="AA779">
            <v>1</v>
          </cell>
          <cell r="AB779">
            <v>2022</v>
          </cell>
          <cell r="AC779">
            <v>2026</v>
          </cell>
          <cell r="AD779">
            <v>3.1555555555555554</v>
          </cell>
          <cell r="AE779" t="str">
            <v>&lt; 4</v>
          </cell>
          <cell r="AF779">
            <v>29292</v>
          </cell>
          <cell r="AG779">
            <v>45.013698630136986</v>
          </cell>
          <cell r="AH779" t="str">
            <v>&gt;45&lt; 55</v>
          </cell>
          <cell r="AI779">
            <v>12419662</v>
          </cell>
          <cell r="AJ779" t="str">
            <v>07</v>
          </cell>
          <cell r="AK779" t="str">
            <v>08274557</v>
          </cell>
          <cell r="AL779">
            <v>44060</v>
          </cell>
          <cell r="AM779" t="str">
            <v>HOMME</v>
          </cell>
          <cell r="AN779" t="str">
            <v>Marié(e)</v>
          </cell>
          <cell r="AO779">
            <v>2</v>
          </cell>
          <cell r="AR779">
            <v>1</v>
          </cell>
          <cell r="AS779">
            <v>44936.25</v>
          </cell>
          <cell r="AT779" t="str">
            <v>Mensuel</v>
          </cell>
          <cell r="AV779" t="str">
            <v>04</v>
          </cell>
          <cell r="AW779" t="str">
            <v>11818</v>
          </cell>
          <cell r="AX779" t="str">
            <v>60022951487</v>
          </cell>
          <cell r="AY779" t="str">
            <v>88</v>
          </cell>
          <cell r="AZ779" t="str">
            <v>ATTIJARI BANK</v>
          </cell>
          <cell r="BA779" t="str">
            <v>04118186002295148788</v>
          </cell>
          <cell r="BB779">
            <v>20</v>
          </cell>
          <cell r="BC779" t="str">
            <v>41 AVENUE ABOULKACEM CHEBBI</v>
          </cell>
          <cell r="BD779" t="str">
            <v>MOUROUJ 1</v>
          </cell>
          <cell r="BG779">
            <v>23115273</v>
          </cell>
          <cell r="BI779">
            <v>98137105</v>
          </cell>
          <cell r="BK779" t="str">
            <v>CADRE</v>
          </cell>
          <cell r="BN779" t="str">
            <v>04118186002295148788</v>
          </cell>
          <cell r="BO779" t="str">
            <v>CHELBI FETHI</v>
          </cell>
          <cell r="BP779">
            <v>780</v>
          </cell>
          <cell r="BU779" t="str">
            <v>Non-Actif</v>
          </cell>
        </row>
        <row r="780">
          <cell r="B780">
            <v>781</v>
          </cell>
          <cell r="C780" t="str">
            <v>Madame</v>
          </cell>
          <cell r="D780" t="str">
            <v>JEBALI RAJA</v>
          </cell>
          <cell r="E780" t="str">
            <v>SAGE Tunisia</v>
          </cell>
          <cell r="F780" t="str">
            <v>PRODUCTION</v>
          </cell>
          <cell r="G780" t="str">
            <v>Couturière</v>
          </cell>
          <cell r="H780">
            <v>965</v>
          </cell>
          <cell r="I780" t="str">
            <v>abdelhalim</v>
          </cell>
          <cell r="J780" t="str">
            <v>B</v>
          </cell>
          <cell r="K780" t="str">
            <v>DIRECTS</v>
          </cell>
          <cell r="L780" t="str">
            <v>Variable cost at standard</v>
          </cell>
          <cell r="M780" t="str">
            <v>OUVRIERE SPECIALISE</v>
          </cell>
          <cell r="N780">
            <v>44573</v>
          </cell>
          <cell r="P780">
            <v>-6</v>
          </cell>
          <cell r="T780" t="str">
            <v>CDD</v>
          </cell>
          <cell r="U780" t="str">
            <v>Contractuel</v>
          </cell>
          <cell r="V780">
            <v>45689</v>
          </cell>
          <cell r="W780">
            <v>45716</v>
          </cell>
          <cell r="Z780">
            <v>44573</v>
          </cell>
          <cell r="AA780">
            <v>1</v>
          </cell>
          <cell r="AB780">
            <v>2022</v>
          </cell>
          <cell r="AC780">
            <v>2026</v>
          </cell>
          <cell r="AD780">
            <v>3.15</v>
          </cell>
          <cell r="AE780" t="str">
            <v>&lt; 4</v>
          </cell>
          <cell r="AF780">
            <v>32206</v>
          </cell>
          <cell r="AG780">
            <v>37.030136986301372</v>
          </cell>
          <cell r="AH780" t="str">
            <v>&gt;35&lt; 45</v>
          </cell>
          <cell r="AI780">
            <v>16363716</v>
          </cell>
          <cell r="AJ780" t="str">
            <v>09</v>
          </cell>
          <cell r="AK780" t="str">
            <v>04803538</v>
          </cell>
          <cell r="AL780">
            <v>39902</v>
          </cell>
          <cell r="AM780" t="str">
            <v>FEMME</v>
          </cell>
          <cell r="AN780" t="str">
            <v>Marié(e)</v>
          </cell>
          <cell r="AO780">
            <v>2</v>
          </cell>
          <cell r="AQ780">
            <v>3</v>
          </cell>
          <cell r="AR780">
            <v>3</v>
          </cell>
          <cell r="AS780">
            <v>45668.75</v>
          </cell>
          <cell r="AT780" t="str">
            <v>Horaire</v>
          </cell>
          <cell r="AU780">
            <v>3.3069999999999999</v>
          </cell>
          <cell r="AV780" t="str">
            <v>01</v>
          </cell>
          <cell r="AW780" t="str">
            <v>02907</v>
          </cell>
          <cell r="AX780" t="str">
            <v>11110174223</v>
          </cell>
          <cell r="AY780" t="str">
            <v>76</v>
          </cell>
          <cell r="AZ780" t="str">
            <v>ATB</v>
          </cell>
          <cell r="BA780" t="str">
            <v>01029071111017422376</v>
          </cell>
          <cell r="BB780">
            <v>20</v>
          </cell>
          <cell r="BC780" t="str">
            <v>1 RUE 4284 CITE EL FEHRI</v>
          </cell>
          <cell r="BD780" t="str">
            <v>El Agba</v>
          </cell>
          <cell r="BG780">
            <v>22867852</v>
          </cell>
          <cell r="BH780">
            <v>97839532</v>
          </cell>
          <cell r="BJ780" t="str">
            <v>INTILAKA</v>
          </cell>
          <cell r="BK780" t="str">
            <v>B-965</v>
          </cell>
          <cell r="BL780" t="str">
            <v>1.1</v>
          </cell>
          <cell r="BN780" t="str">
            <v>01029071111017422376</v>
          </cell>
          <cell r="BO780" t="str">
            <v>JEBALI RAJA</v>
          </cell>
          <cell r="BP780">
            <v>781</v>
          </cell>
          <cell r="BR780">
            <v>781</v>
          </cell>
          <cell r="BT780">
            <v>499</v>
          </cell>
          <cell r="BU780" t="str">
            <v>si</v>
          </cell>
          <cell r="BV780" t="str">
            <v>965 B SP</v>
          </cell>
        </row>
        <row r="781">
          <cell r="B781">
            <v>782</v>
          </cell>
          <cell r="C781" t="str">
            <v>Monsieur</v>
          </cell>
          <cell r="D781" t="str">
            <v>BEN ESIFI ABDERAHMENE</v>
          </cell>
          <cell r="E781" t="str">
            <v>SAGE Tunisia</v>
          </cell>
          <cell r="F781" t="str">
            <v>COUPE</v>
          </cell>
          <cell r="G781" t="str">
            <v>Coupeur</v>
          </cell>
          <cell r="K781" t="str">
            <v>DIRECTS</v>
          </cell>
          <cell r="L781" t="str">
            <v>Variable cost at standard</v>
          </cell>
          <cell r="M781" t="str">
            <v>OUVRIER COUPE</v>
          </cell>
          <cell r="N781">
            <v>44572</v>
          </cell>
          <cell r="P781">
            <v>-1102</v>
          </cell>
          <cell r="Q781">
            <v>44576</v>
          </cell>
          <cell r="R781" t="str">
            <v xml:space="preserve">abandon de poste </v>
          </cell>
          <cell r="T781" t="str">
            <v>CDD</v>
          </cell>
          <cell r="U781" t="str">
            <v>Contractuel</v>
          </cell>
          <cell r="V781">
            <v>44572</v>
          </cell>
          <cell r="W781">
            <v>44620</v>
          </cell>
          <cell r="Z781">
            <v>44572</v>
          </cell>
          <cell r="AA781">
            <v>1</v>
          </cell>
          <cell r="AB781">
            <v>2022</v>
          </cell>
          <cell r="AC781">
            <v>2026</v>
          </cell>
          <cell r="AD781">
            <v>3.1527777777777777</v>
          </cell>
          <cell r="AE781" t="str">
            <v>&lt; 4</v>
          </cell>
          <cell r="AF781">
            <v>34327</v>
          </cell>
          <cell r="AG781">
            <v>31.219178082191782</v>
          </cell>
          <cell r="AH781" t="str">
            <v>&gt;25&lt; 35</v>
          </cell>
          <cell r="AK781" t="str">
            <v>04838754</v>
          </cell>
          <cell r="AL781">
            <v>44494</v>
          </cell>
          <cell r="AM781" t="str">
            <v>HOMME</v>
          </cell>
          <cell r="AN781" t="str">
            <v>Célibataire</v>
          </cell>
          <cell r="AQ781">
            <v>3</v>
          </cell>
          <cell r="AR781">
            <v>1</v>
          </cell>
          <cell r="AS781">
            <v>44937.25</v>
          </cell>
          <cell r="AT781" t="str">
            <v>Horaire</v>
          </cell>
          <cell r="AU781">
            <v>3.1930000000000001</v>
          </cell>
          <cell r="BA781" t="str">
            <v/>
          </cell>
          <cell r="BB781">
            <v>0</v>
          </cell>
          <cell r="BC781" t="str">
            <v>5 RUE 42330 CITE EL FEHRI</v>
          </cell>
          <cell r="BD781" t="str">
            <v>AGBA</v>
          </cell>
          <cell r="BG781">
            <v>52089777</v>
          </cell>
          <cell r="BH781">
            <v>52061031</v>
          </cell>
          <cell r="BJ781" t="str">
            <v>EL AGBA ABDELMOULA</v>
          </cell>
          <cell r="BK781" t="str">
            <v>-</v>
          </cell>
          <cell r="BN781" t="str">
            <v/>
          </cell>
          <cell r="BO781" t="str">
            <v>BEN ESIFI ABDERAHMENE</v>
          </cell>
          <cell r="BP781">
            <v>782</v>
          </cell>
          <cell r="BU781" t="str">
            <v>Non-Actif</v>
          </cell>
        </row>
        <row r="782">
          <cell r="B782">
            <v>783</v>
          </cell>
          <cell r="C782" t="str">
            <v>Mlle</v>
          </cell>
          <cell r="D782" t="str">
            <v>RIAHI HANENE</v>
          </cell>
          <cell r="E782" t="str">
            <v>SAGE Tunisia</v>
          </cell>
          <cell r="F782" t="str">
            <v>PRODUCTION</v>
          </cell>
          <cell r="G782" t="str">
            <v>Couturière</v>
          </cell>
          <cell r="H782" t="str">
            <v>P6 AV</v>
          </cell>
          <cell r="I782" t="str">
            <v>Issam Ouni</v>
          </cell>
          <cell r="J782" t="str">
            <v>B</v>
          </cell>
          <cell r="K782" t="str">
            <v>DIRECTS</v>
          </cell>
          <cell r="L782" t="str">
            <v>Variable cost at standard</v>
          </cell>
          <cell r="M782" t="str">
            <v>OUVRIERE SPECIALISE</v>
          </cell>
          <cell r="N782">
            <v>44572</v>
          </cell>
          <cell r="P782">
            <v>-6</v>
          </cell>
          <cell r="T782" t="str">
            <v>CDD</v>
          </cell>
          <cell r="U782" t="str">
            <v>Contractuel</v>
          </cell>
          <cell r="V782">
            <v>45689</v>
          </cell>
          <cell r="W782">
            <v>45716</v>
          </cell>
          <cell r="Z782">
            <v>44572</v>
          </cell>
          <cell r="AA782">
            <v>1</v>
          </cell>
          <cell r="AB782">
            <v>2022</v>
          </cell>
          <cell r="AC782">
            <v>2026</v>
          </cell>
          <cell r="AD782">
            <v>3.1527777777777777</v>
          </cell>
          <cell r="AE782" t="str">
            <v>&lt; 4</v>
          </cell>
          <cell r="AF782">
            <v>32761</v>
          </cell>
          <cell r="AG782">
            <v>35.509589041095893</v>
          </cell>
          <cell r="AH782" t="str">
            <v>&gt;35&lt; 45</v>
          </cell>
          <cell r="AI782">
            <v>16099641</v>
          </cell>
          <cell r="AJ782" t="str">
            <v>09</v>
          </cell>
          <cell r="AK782" t="str">
            <v>08732917</v>
          </cell>
          <cell r="AL782">
            <v>43007</v>
          </cell>
          <cell r="AM782" t="str">
            <v>FEMME</v>
          </cell>
          <cell r="AN782" t="str">
            <v>Célibataire</v>
          </cell>
          <cell r="AQ782">
            <v>3</v>
          </cell>
          <cell r="AR782">
            <v>3</v>
          </cell>
          <cell r="AS782">
            <v>45667.75</v>
          </cell>
          <cell r="AT782" t="str">
            <v>Horaire</v>
          </cell>
          <cell r="AU782">
            <v>3.3069999999999999</v>
          </cell>
          <cell r="AV782" t="str">
            <v>17</v>
          </cell>
          <cell r="AW782" t="str">
            <v>00100</v>
          </cell>
          <cell r="AX782" t="str">
            <v>00003099283</v>
          </cell>
          <cell r="AY782" t="str">
            <v>80</v>
          </cell>
          <cell r="AZ782" t="str">
            <v>LA POSTE</v>
          </cell>
          <cell r="BA782" t="str">
            <v>17001000000309928380</v>
          </cell>
          <cell r="BB782">
            <v>20</v>
          </cell>
          <cell r="BC782" t="str">
            <v>14 RUE MOKHTAR LOGHMANI KHAZNADAR</v>
          </cell>
          <cell r="BD782" t="str">
            <v>TUNIS</v>
          </cell>
          <cell r="BF782">
            <v>45151</v>
          </cell>
          <cell r="BG782">
            <v>26464788</v>
          </cell>
          <cell r="BH782">
            <v>26487315</v>
          </cell>
          <cell r="BJ782" t="str">
            <v>KHAZNADAR</v>
          </cell>
          <cell r="BK782" t="str">
            <v>B-P6 AV</v>
          </cell>
          <cell r="BL782" t="str">
            <v>1.1</v>
          </cell>
          <cell r="BN782" t="str">
            <v>17001000000309928380</v>
          </cell>
          <cell r="BO782" t="str">
            <v>RIAHI HANENE</v>
          </cell>
          <cell r="BP782">
            <v>783</v>
          </cell>
          <cell r="BR782">
            <v>783</v>
          </cell>
          <cell r="BT782">
            <v>103</v>
          </cell>
          <cell r="BU782" t="str">
            <v>si</v>
          </cell>
          <cell r="BV782" t="str">
            <v>P6 AV B SA</v>
          </cell>
        </row>
        <row r="783">
          <cell r="B783">
            <v>784</v>
          </cell>
          <cell r="C783" t="str">
            <v>Monsieur</v>
          </cell>
          <cell r="D783" t="str">
            <v>JELASSI NEJI</v>
          </cell>
          <cell r="E783" t="str">
            <v>SAGE Tunisia</v>
          </cell>
          <cell r="F783" t="str">
            <v>PRODUCTION</v>
          </cell>
          <cell r="G783" t="str">
            <v>Couturière</v>
          </cell>
          <cell r="H783" t="str">
            <v>P7 AR</v>
          </cell>
          <cell r="I783" t="str">
            <v>FAYCEL</v>
          </cell>
          <cell r="J783" t="str">
            <v>B</v>
          </cell>
          <cell r="K783" t="str">
            <v>DIRECTS</v>
          </cell>
          <cell r="L783" t="str">
            <v>Variable cost at standard</v>
          </cell>
          <cell r="M783" t="str">
            <v>OUVRIER ORDINAIRE</v>
          </cell>
          <cell r="N783">
            <v>44580</v>
          </cell>
          <cell r="P783">
            <v>-6</v>
          </cell>
          <cell r="T783" t="str">
            <v>CDD</v>
          </cell>
          <cell r="U783" t="str">
            <v>Contractuel</v>
          </cell>
          <cell r="V783">
            <v>45689</v>
          </cell>
          <cell r="W783">
            <v>45716</v>
          </cell>
          <cell r="Z783">
            <v>44580</v>
          </cell>
          <cell r="AA783">
            <v>1</v>
          </cell>
          <cell r="AB783">
            <v>2022</v>
          </cell>
          <cell r="AC783">
            <v>2026</v>
          </cell>
          <cell r="AD783">
            <v>3.1305555555555555</v>
          </cell>
          <cell r="AE783" t="str">
            <v>&lt; 4</v>
          </cell>
          <cell r="AF783">
            <v>29092</v>
          </cell>
          <cell r="AG783">
            <v>45.561643835616437</v>
          </cell>
          <cell r="AH783" t="str">
            <v>&gt;45&lt; 55</v>
          </cell>
          <cell r="AI783">
            <v>12516284</v>
          </cell>
          <cell r="AJ783" t="str">
            <v>08</v>
          </cell>
          <cell r="AK783" t="str">
            <v>08344048</v>
          </cell>
          <cell r="AL783">
            <v>36901</v>
          </cell>
          <cell r="AM783" t="str">
            <v>HOMME</v>
          </cell>
          <cell r="AN783" t="str">
            <v>Célibataire</v>
          </cell>
          <cell r="AO783">
            <v>2</v>
          </cell>
          <cell r="AQ783">
            <v>3</v>
          </cell>
          <cell r="AR783">
            <v>3</v>
          </cell>
          <cell r="AS783">
            <v>45675.75</v>
          </cell>
          <cell r="AT783" t="str">
            <v>Horaire</v>
          </cell>
          <cell r="AU783">
            <v>3.3159999999999998</v>
          </cell>
          <cell r="AV783" t="str">
            <v>17</v>
          </cell>
          <cell r="AW783" t="str">
            <v>00100</v>
          </cell>
          <cell r="AX783" t="str">
            <v>00003103188</v>
          </cell>
          <cell r="AY783" t="str">
            <v>05</v>
          </cell>
          <cell r="AZ783" t="str">
            <v>LA POSTE</v>
          </cell>
          <cell r="BA783" t="str">
            <v>17001000000310318805</v>
          </cell>
          <cell r="BB783">
            <v>20</v>
          </cell>
          <cell r="BC783" t="str">
            <v>2 RUE BORTALHIDER KSAR SAID</v>
          </cell>
          <cell r="BD783" t="str">
            <v>TUNIS</v>
          </cell>
          <cell r="BG783">
            <v>22647689</v>
          </cell>
          <cell r="BH783">
            <v>22825406</v>
          </cell>
          <cell r="BJ783" t="str">
            <v>KSAR SAID</v>
          </cell>
          <cell r="BK783" t="str">
            <v>B-P7 AR</v>
          </cell>
          <cell r="BL783" t="str">
            <v>2.1</v>
          </cell>
          <cell r="BN783" t="str">
            <v>17001000000310318805</v>
          </cell>
          <cell r="BO783" t="str">
            <v>JELASSI NEJI</v>
          </cell>
          <cell r="BP783">
            <v>784</v>
          </cell>
          <cell r="BR783">
            <v>784</v>
          </cell>
          <cell r="BU783" t="str">
            <v>si</v>
          </cell>
          <cell r="BV783" t="str">
            <v>139 B SA</v>
          </cell>
        </row>
        <row r="784">
          <cell r="B784">
            <v>785</v>
          </cell>
          <cell r="C784" t="str">
            <v>Madame</v>
          </cell>
          <cell r="D784" t="str">
            <v>MANSOURI MOUFIDA</v>
          </cell>
          <cell r="E784" t="str">
            <v>SAGE Tunisia</v>
          </cell>
          <cell r="F784" t="str">
            <v>PRODUCTION</v>
          </cell>
          <cell r="G784" t="str">
            <v>Couturière</v>
          </cell>
          <cell r="H784">
            <v>520</v>
          </cell>
          <cell r="I784" t="str">
            <v>Issam Ouni</v>
          </cell>
          <cell r="J784" t="str">
            <v>B</v>
          </cell>
          <cell r="K784" t="str">
            <v>DIRECTS</v>
          </cell>
          <cell r="L784" t="str">
            <v>Variable cost at standard</v>
          </cell>
          <cell r="M784" t="str">
            <v>OUVRIERE SPECIALISE</v>
          </cell>
          <cell r="N784">
            <v>44575</v>
          </cell>
          <cell r="P784">
            <v>-737</v>
          </cell>
          <cell r="Q784">
            <v>44958</v>
          </cell>
          <cell r="R784" t="str">
            <v>probléme salaire</v>
          </cell>
          <cell r="T784" t="str">
            <v>CDD</v>
          </cell>
          <cell r="U784" t="str">
            <v>Contractuel</v>
          </cell>
          <cell r="V784">
            <v>44927</v>
          </cell>
          <cell r="W784">
            <v>44985</v>
          </cell>
          <cell r="Z784">
            <v>44575</v>
          </cell>
          <cell r="AA784">
            <v>1</v>
          </cell>
          <cell r="AB784">
            <v>2022</v>
          </cell>
          <cell r="AC784">
            <v>2026</v>
          </cell>
          <cell r="AD784">
            <v>3.1444444444444444</v>
          </cell>
          <cell r="AE784" t="str">
            <v>&lt; 4</v>
          </cell>
          <cell r="AF784">
            <v>27487</v>
          </cell>
          <cell r="AG784">
            <v>49.958904109589042</v>
          </cell>
          <cell r="AH784" t="str">
            <v>&gt;45&lt; 55</v>
          </cell>
          <cell r="AI784">
            <v>12140900</v>
          </cell>
          <cell r="AJ784" t="str">
            <v>01</v>
          </cell>
          <cell r="AK784" t="str">
            <v>07029279</v>
          </cell>
          <cell r="AL784">
            <v>43475</v>
          </cell>
          <cell r="AM784" t="str">
            <v>FEMME</v>
          </cell>
          <cell r="AN784" t="str">
            <v>Marié(e)</v>
          </cell>
          <cell r="AO784">
            <v>2</v>
          </cell>
          <cell r="AQ784">
            <v>3</v>
          </cell>
          <cell r="AR784">
            <v>2</v>
          </cell>
          <cell r="AS784">
            <v>45305.5</v>
          </cell>
          <cell r="AT784" t="str">
            <v>Horaire</v>
          </cell>
          <cell r="AU784">
            <v>3.3069999999999999</v>
          </cell>
          <cell r="AV784" t="str">
            <v>08</v>
          </cell>
          <cell r="AW784" t="str">
            <v>14203</v>
          </cell>
          <cell r="AX784" t="str">
            <v>10420013123</v>
          </cell>
          <cell r="AY784" t="str">
            <v>21</v>
          </cell>
          <cell r="AZ784" t="str">
            <v>BIAT</v>
          </cell>
          <cell r="BA784" t="str">
            <v>08142031042001312321</v>
          </cell>
          <cell r="BB784">
            <v>20</v>
          </cell>
          <cell r="BC784" t="str">
            <v>9 RUE L'INDEPENDANCE CITE EL HANA</v>
          </cell>
          <cell r="BD784" t="str">
            <v>MHAMDIA</v>
          </cell>
          <cell r="BG784">
            <v>90429667</v>
          </cell>
          <cell r="BH784">
            <v>93595947</v>
          </cell>
          <cell r="BJ784" t="str">
            <v>MHAMDIA</v>
          </cell>
          <cell r="BK784" t="str">
            <v>B-520</v>
          </cell>
          <cell r="BN784" t="str">
            <v>08142031042001312321</v>
          </cell>
          <cell r="BO784" t="str">
            <v>MANSOURI MOUFIDA</v>
          </cell>
          <cell r="BP784">
            <v>785</v>
          </cell>
          <cell r="BR784" t="e">
            <v>#REF!</v>
          </cell>
          <cell r="BU784" t="str">
            <v>Non-Actif</v>
          </cell>
        </row>
        <row r="785">
          <cell r="B785">
            <v>786</v>
          </cell>
          <cell r="C785" t="str">
            <v>Madame</v>
          </cell>
          <cell r="D785" t="str">
            <v>MANSOURI OMEZZINE</v>
          </cell>
          <cell r="E785" t="str">
            <v>SAGE Tunisia</v>
          </cell>
          <cell r="F785" t="str">
            <v>PRODUCTION</v>
          </cell>
          <cell r="G785" t="str">
            <v>Couturière</v>
          </cell>
          <cell r="H785">
            <v>965</v>
          </cell>
          <cell r="J785" t="str">
            <v>B</v>
          </cell>
          <cell r="K785" t="str">
            <v>DIRECTS</v>
          </cell>
          <cell r="L785" t="str">
            <v>Variable cost at standard</v>
          </cell>
          <cell r="M785" t="str">
            <v>OUVRIERE SPECIALISE</v>
          </cell>
          <cell r="N785">
            <v>44575</v>
          </cell>
          <cell r="P785">
            <v>-857</v>
          </cell>
          <cell r="Q785">
            <v>44820</v>
          </cell>
          <cell r="R785" t="str">
            <v xml:space="preserve">abandon de poste </v>
          </cell>
          <cell r="T785" t="str">
            <v>CDD</v>
          </cell>
          <cell r="U785" t="str">
            <v>Contractuel</v>
          </cell>
          <cell r="V785">
            <v>44805</v>
          </cell>
          <cell r="W785">
            <v>44865</v>
          </cell>
          <cell r="Z785">
            <v>44575</v>
          </cell>
          <cell r="AA785">
            <v>1</v>
          </cell>
          <cell r="AB785">
            <v>2022</v>
          </cell>
          <cell r="AC785">
            <v>2026</v>
          </cell>
          <cell r="AD785">
            <v>3.1444444444444444</v>
          </cell>
          <cell r="AE785" t="str">
            <v>&lt; 4</v>
          </cell>
          <cell r="AF785">
            <v>28563</v>
          </cell>
          <cell r="AG785">
            <v>47.010958904109586</v>
          </cell>
          <cell r="AH785" t="str">
            <v>&gt;45&lt; 55</v>
          </cell>
          <cell r="AI785">
            <v>12151597</v>
          </cell>
          <cell r="AJ785" t="str">
            <v>06</v>
          </cell>
          <cell r="AK785" t="str">
            <v>07055081</v>
          </cell>
          <cell r="AL785">
            <v>35180</v>
          </cell>
          <cell r="AM785" t="str">
            <v>FEMME</v>
          </cell>
          <cell r="AN785" t="str">
            <v>Marié(e)</v>
          </cell>
          <cell r="AO785">
            <v>3</v>
          </cell>
          <cell r="AQ785">
            <v>3</v>
          </cell>
          <cell r="AR785">
            <v>1</v>
          </cell>
          <cell r="AS785">
            <v>44940.25</v>
          </cell>
          <cell r="AT785" t="str">
            <v>Horaire</v>
          </cell>
          <cell r="AU785">
            <v>3.3069999999999999</v>
          </cell>
          <cell r="AV785" t="str">
            <v>14</v>
          </cell>
          <cell r="AW785" t="str">
            <v>04304</v>
          </cell>
          <cell r="AX785" t="str">
            <v>31007033161</v>
          </cell>
          <cell r="AY785" t="str">
            <v>53</v>
          </cell>
          <cell r="AZ785" t="str">
            <v>BH</v>
          </cell>
          <cell r="BA785" t="str">
            <v>14043043100703316153</v>
          </cell>
          <cell r="BB785">
            <v>20</v>
          </cell>
          <cell r="BC785" t="str">
            <v>9 RUE L'INDEPENDANCE CITE EL HANA</v>
          </cell>
          <cell r="BD785" t="str">
            <v>MHAMDIA</v>
          </cell>
          <cell r="BG785">
            <v>25337187</v>
          </cell>
          <cell r="BH785">
            <v>25338969</v>
          </cell>
          <cell r="BJ785" t="str">
            <v>MHAMDIA</v>
          </cell>
          <cell r="BK785" t="str">
            <v>B-965</v>
          </cell>
          <cell r="BM785">
            <v>232.399</v>
          </cell>
          <cell r="BN785" t="str">
            <v>14043043100703316153</v>
          </cell>
          <cell r="BO785" t="str">
            <v>MANSOURI OMEZZINE</v>
          </cell>
          <cell r="BP785">
            <v>786</v>
          </cell>
          <cell r="BQ785" t="str">
            <v>Salaire Sept-22</v>
          </cell>
          <cell r="BU785" t="str">
            <v>Non-Actif</v>
          </cell>
        </row>
        <row r="786">
          <cell r="B786">
            <v>787</v>
          </cell>
          <cell r="C786" t="str">
            <v>Monsieur</v>
          </cell>
          <cell r="D786" t="str">
            <v>TOUHAMI MOHAMED ALI</v>
          </cell>
          <cell r="E786" t="str">
            <v>SAGE Tunisia</v>
          </cell>
          <cell r="F786" t="str">
            <v>PRODUCTION</v>
          </cell>
          <cell r="G786" t="str">
            <v>WIRE</v>
          </cell>
          <cell r="H786">
            <v>520</v>
          </cell>
          <cell r="J786" t="str">
            <v>B</v>
          </cell>
          <cell r="K786" t="str">
            <v>DIRECTS</v>
          </cell>
          <cell r="L786" t="str">
            <v>Variable cost at standard</v>
          </cell>
          <cell r="M786" t="str">
            <v>OUVRIERE SPECIALISE</v>
          </cell>
          <cell r="N786">
            <v>44579</v>
          </cell>
          <cell r="P786">
            <v>-1102</v>
          </cell>
          <cell r="Q786">
            <v>44609</v>
          </cell>
          <cell r="R786" t="str">
            <v>FUMER DANS LES VESTIAIRES</v>
          </cell>
          <cell r="T786" t="str">
            <v>CDD</v>
          </cell>
          <cell r="U786" t="str">
            <v>Contractuel</v>
          </cell>
          <cell r="V786">
            <v>44579</v>
          </cell>
          <cell r="W786">
            <v>44620</v>
          </cell>
          <cell r="Z786">
            <v>44579</v>
          </cell>
          <cell r="AA786">
            <v>1</v>
          </cell>
          <cell r="AB786">
            <v>2022</v>
          </cell>
          <cell r="AC786">
            <v>2026</v>
          </cell>
          <cell r="AD786">
            <v>3.1333333333333333</v>
          </cell>
          <cell r="AE786" t="str">
            <v>&lt; 4</v>
          </cell>
          <cell r="AF786">
            <v>37493</v>
          </cell>
          <cell r="AG786">
            <v>22.545205479452054</v>
          </cell>
          <cell r="AH786" t="str">
            <v>&lt; 25</v>
          </cell>
          <cell r="AK786">
            <v>13031413</v>
          </cell>
          <cell r="AL786">
            <v>44096</v>
          </cell>
          <cell r="AM786" t="str">
            <v>HOMME</v>
          </cell>
          <cell r="AN786" t="str">
            <v>Célibataire</v>
          </cell>
          <cell r="AQ786">
            <v>3</v>
          </cell>
          <cell r="AR786">
            <v>1</v>
          </cell>
          <cell r="AS786">
            <v>44944.25</v>
          </cell>
          <cell r="AT786" t="str">
            <v>Horaire</v>
          </cell>
          <cell r="AU786">
            <v>3.1930000000000001</v>
          </cell>
          <cell r="AV786" t="str">
            <v>08</v>
          </cell>
          <cell r="AW786" t="str">
            <v>13403</v>
          </cell>
          <cell r="AX786" t="str">
            <v>00220010647</v>
          </cell>
          <cell r="AY786" t="str">
            <v>03</v>
          </cell>
          <cell r="AZ786" t="str">
            <v>BIAT</v>
          </cell>
          <cell r="BA786" t="str">
            <v>08134030022001064703</v>
          </cell>
          <cell r="BB786">
            <v>20</v>
          </cell>
          <cell r="BC786" t="str">
            <v>25 RUE 4035 MALLASSINE</v>
          </cell>
          <cell r="BD786" t="str">
            <v>TUNIS</v>
          </cell>
          <cell r="BG786">
            <v>20460051</v>
          </cell>
          <cell r="BH786">
            <v>21673708</v>
          </cell>
          <cell r="BJ786" t="str">
            <v>EZZOUHOUR</v>
          </cell>
          <cell r="BK786" t="str">
            <v>B-520</v>
          </cell>
          <cell r="BN786" t="str">
            <v>08134030022001064703</v>
          </cell>
          <cell r="BO786" t="str">
            <v>TOUHAMI MOHAMED ALI</v>
          </cell>
          <cell r="BP786">
            <v>787</v>
          </cell>
          <cell r="BU786" t="str">
            <v>Non-Actif</v>
          </cell>
        </row>
        <row r="787">
          <cell r="B787">
            <v>788</v>
          </cell>
          <cell r="C787" t="str">
            <v>Mlle</v>
          </cell>
          <cell r="D787" t="str">
            <v>OTHMAN IMEN</v>
          </cell>
          <cell r="E787" t="str">
            <v>SAGE Tunisia</v>
          </cell>
          <cell r="F787" t="str">
            <v>PRODUCTION</v>
          </cell>
          <cell r="G787" t="str">
            <v>Alimentatrice LIGNE</v>
          </cell>
          <cell r="H787">
            <v>520</v>
          </cell>
          <cell r="J787" t="str">
            <v>B</v>
          </cell>
          <cell r="K787" t="str">
            <v>DIRECTS</v>
          </cell>
          <cell r="L787" t="str">
            <v>Variable cost at standard</v>
          </cell>
          <cell r="M787" t="str">
            <v>OUVRIERE SPECIALISE</v>
          </cell>
          <cell r="N787">
            <v>44575</v>
          </cell>
          <cell r="P787">
            <v>-1102</v>
          </cell>
          <cell r="Q787">
            <v>44618</v>
          </cell>
          <cell r="R787" t="str">
            <v>fin de contrat</v>
          </cell>
          <cell r="T787" t="str">
            <v>CDD</v>
          </cell>
          <cell r="U787" t="str">
            <v>Contractuel</v>
          </cell>
          <cell r="V787">
            <v>44575</v>
          </cell>
          <cell r="W787">
            <v>44620</v>
          </cell>
          <cell r="Z787">
            <v>44575</v>
          </cell>
          <cell r="AA787">
            <v>1</v>
          </cell>
          <cell r="AB787">
            <v>2022</v>
          </cell>
          <cell r="AC787">
            <v>2026</v>
          </cell>
          <cell r="AD787">
            <v>3.1444444444444444</v>
          </cell>
          <cell r="AE787" t="str">
            <v>&lt; 4</v>
          </cell>
          <cell r="AF787">
            <v>36272</v>
          </cell>
          <cell r="AG787">
            <v>25.890410958904109</v>
          </cell>
          <cell r="AH787" t="str">
            <v>&gt;25&lt; 35</v>
          </cell>
          <cell r="AK787">
            <v>13021924</v>
          </cell>
          <cell r="AL787">
            <v>44414</v>
          </cell>
          <cell r="AM787" t="str">
            <v>FEMME</v>
          </cell>
          <cell r="AN787" t="str">
            <v>Célibataire</v>
          </cell>
          <cell r="AQ787">
            <v>3</v>
          </cell>
          <cell r="AR787">
            <v>1</v>
          </cell>
          <cell r="AS787">
            <v>44940.25</v>
          </cell>
          <cell r="AT787" t="str">
            <v>Horaire</v>
          </cell>
          <cell r="AU787">
            <v>3.1930000000000001</v>
          </cell>
          <cell r="AV787" t="str">
            <v>17</v>
          </cell>
          <cell r="AW787" t="str">
            <v>00100</v>
          </cell>
          <cell r="AX787" t="str">
            <v>00003015134</v>
          </cell>
          <cell r="AY787" t="str">
            <v>36</v>
          </cell>
          <cell r="AZ787" t="str">
            <v>LA POSTE</v>
          </cell>
          <cell r="BA787" t="str">
            <v>17001000000301513436</v>
          </cell>
          <cell r="BB787">
            <v>20</v>
          </cell>
          <cell r="BC787" t="str">
            <v>20 RUE 10058 OUARDIA 1</v>
          </cell>
          <cell r="BD787" t="str">
            <v>TUNIS</v>
          </cell>
          <cell r="BG787">
            <v>23655096</v>
          </cell>
          <cell r="BH787">
            <v>26457717</v>
          </cell>
          <cell r="BJ787" t="str">
            <v>Arrêt 24</v>
          </cell>
          <cell r="BK787" t="str">
            <v>B-520</v>
          </cell>
          <cell r="BN787" t="str">
            <v>17001000000301513436</v>
          </cell>
          <cell r="BO787" t="str">
            <v>OTHMAN IMEN</v>
          </cell>
          <cell r="BP787">
            <v>788</v>
          </cell>
          <cell r="BU787" t="str">
            <v>Non-Actif</v>
          </cell>
        </row>
        <row r="788">
          <cell r="B788">
            <v>789</v>
          </cell>
          <cell r="C788" t="str">
            <v>Mlle</v>
          </cell>
          <cell r="D788" t="str">
            <v>JOUINI NARJES</v>
          </cell>
          <cell r="E788" t="str">
            <v>SAGE Tunisia</v>
          </cell>
          <cell r="F788" t="str">
            <v>COUPE</v>
          </cell>
          <cell r="G788" t="str">
            <v>Alimentatrice TAGLIO</v>
          </cell>
          <cell r="K788" t="str">
            <v>DIRECTS</v>
          </cell>
          <cell r="L788" t="str">
            <v>Variable cost at standard</v>
          </cell>
          <cell r="M788" t="str">
            <v>OUVRIERE SPECIALISE</v>
          </cell>
          <cell r="N788">
            <v>44578</v>
          </cell>
          <cell r="P788">
            <v>-980</v>
          </cell>
          <cell r="Q788">
            <v>44718</v>
          </cell>
          <cell r="R788" t="str">
            <v xml:space="preserve">abandon de poste </v>
          </cell>
          <cell r="T788" t="str">
            <v>CDD</v>
          </cell>
          <cell r="U788" t="str">
            <v>Contractuel</v>
          </cell>
          <cell r="V788">
            <v>44682</v>
          </cell>
          <cell r="W788">
            <v>44742</v>
          </cell>
          <cell r="Z788">
            <v>44578</v>
          </cell>
          <cell r="AA788">
            <v>1</v>
          </cell>
          <cell r="AB788">
            <v>2022</v>
          </cell>
          <cell r="AC788">
            <v>2026</v>
          </cell>
          <cell r="AD788">
            <v>3.1361111111111111</v>
          </cell>
          <cell r="AE788" t="str">
            <v>&lt; 4</v>
          </cell>
          <cell r="AF788">
            <v>35818</v>
          </cell>
          <cell r="AG788">
            <v>27.134246575342466</v>
          </cell>
          <cell r="AH788" t="str">
            <v>&gt;25&lt; 35</v>
          </cell>
          <cell r="AI788">
            <v>17462666</v>
          </cell>
          <cell r="AJ788" t="str">
            <v>08</v>
          </cell>
          <cell r="AK788">
            <v>14265771</v>
          </cell>
          <cell r="AL788">
            <v>42327</v>
          </cell>
          <cell r="AM788" t="str">
            <v>FEMME</v>
          </cell>
          <cell r="AN788" t="str">
            <v>Célibataire</v>
          </cell>
          <cell r="AQ788">
            <v>3</v>
          </cell>
          <cell r="AR788">
            <v>1</v>
          </cell>
          <cell r="AS788">
            <v>44943.25</v>
          </cell>
          <cell r="AT788" t="str">
            <v>Horaire</v>
          </cell>
          <cell r="AU788">
            <v>3.1930000000000001</v>
          </cell>
          <cell r="AV788" t="str">
            <v>07</v>
          </cell>
          <cell r="AW788" t="str">
            <v>08001</v>
          </cell>
          <cell r="AX788" t="str">
            <v>38105543992</v>
          </cell>
          <cell r="AY788" t="str">
            <v>17</v>
          </cell>
          <cell r="AZ788" t="str">
            <v>AMEN BANK</v>
          </cell>
          <cell r="BA788" t="str">
            <v>07080013810554399217</v>
          </cell>
          <cell r="BB788">
            <v>20</v>
          </cell>
          <cell r="BC788" t="str">
            <v>AIN DAFFALI TIBAR</v>
          </cell>
          <cell r="BD788" t="str">
            <v>BEJA</v>
          </cell>
          <cell r="BG788">
            <v>56792393</v>
          </cell>
          <cell r="BJ788" t="str">
            <v>KHAZNADAR</v>
          </cell>
          <cell r="BK788" t="str">
            <v>-</v>
          </cell>
          <cell r="BN788" t="str">
            <v>07080013810554399217</v>
          </cell>
          <cell r="BO788" t="str">
            <v>JOUINI NARJES</v>
          </cell>
          <cell r="BP788">
            <v>789</v>
          </cell>
          <cell r="BU788" t="str">
            <v>Non-Actif</v>
          </cell>
        </row>
        <row r="789">
          <cell r="B789">
            <v>790</v>
          </cell>
          <cell r="C789" t="str">
            <v>Mlle</v>
          </cell>
          <cell r="D789" t="str">
            <v>DAAGI OUMAYMA</v>
          </cell>
          <cell r="E789" t="str">
            <v>SAGE Tunisia</v>
          </cell>
          <cell r="F789" t="str">
            <v>COUPE</v>
          </cell>
          <cell r="G789" t="str">
            <v>Specialist flux coupe</v>
          </cell>
          <cell r="H789" t="str">
            <v>coupe</v>
          </cell>
          <cell r="I789" t="str">
            <v>HAITHEM SLAMA</v>
          </cell>
          <cell r="K789" t="str">
            <v>INDIRECTS</v>
          </cell>
          <cell r="L789" t="str">
            <v>Variable cost at standard</v>
          </cell>
          <cell r="M789" t="str">
            <v>OUVRIERE SPECIALISE</v>
          </cell>
          <cell r="N789">
            <v>44578</v>
          </cell>
          <cell r="P789">
            <v>-6</v>
          </cell>
          <cell r="T789" t="str">
            <v>CDD</v>
          </cell>
          <cell r="U789" t="str">
            <v>Contractuel</v>
          </cell>
          <cell r="V789">
            <v>45627</v>
          </cell>
          <cell r="W789">
            <v>45716</v>
          </cell>
          <cell r="Z789">
            <v>44578</v>
          </cell>
          <cell r="AA789">
            <v>1</v>
          </cell>
          <cell r="AB789">
            <v>2022</v>
          </cell>
          <cell r="AC789">
            <v>2026</v>
          </cell>
          <cell r="AD789">
            <v>3.1361111111111111</v>
          </cell>
          <cell r="AE789" t="str">
            <v>&lt; 4</v>
          </cell>
          <cell r="AF789">
            <v>35671</v>
          </cell>
          <cell r="AG789">
            <v>27.536986301369861</v>
          </cell>
          <cell r="AH789" t="str">
            <v>&gt;25&lt; 35</v>
          </cell>
          <cell r="AI789">
            <v>17462038</v>
          </cell>
          <cell r="AJ789" t="str">
            <v>09</v>
          </cell>
          <cell r="AK789">
            <v>14351295</v>
          </cell>
          <cell r="AL789">
            <v>42216</v>
          </cell>
          <cell r="AM789" t="str">
            <v>FEMME</v>
          </cell>
          <cell r="AN789" t="str">
            <v>Célibataire</v>
          </cell>
          <cell r="AQ789">
            <v>3</v>
          </cell>
          <cell r="AR789">
            <v>3</v>
          </cell>
          <cell r="AS789">
            <v>45673.75</v>
          </cell>
          <cell r="AT789" t="str">
            <v>Horaire</v>
          </cell>
          <cell r="AU789">
            <v>3.3069999999999999</v>
          </cell>
          <cell r="AV789" t="str">
            <v>17</v>
          </cell>
          <cell r="AW789" t="str">
            <v>00100</v>
          </cell>
          <cell r="AX789" t="str">
            <v>00003089287</v>
          </cell>
          <cell r="AY789" t="str">
            <v>95</v>
          </cell>
          <cell r="AZ789" t="str">
            <v>LA POSTE</v>
          </cell>
          <cell r="BA789" t="str">
            <v>17001000000308928795</v>
          </cell>
          <cell r="BB789">
            <v>20</v>
          </cell>
          <cell r="BC789" t="str">
            <v>42 RUE MOKHTAR LAGHMANI</v>
          </cell>
          <cell r="BD789" t="str">
            <v>SANHEJA</v>
          </cell>
          <cell r="BG789">
            <v>28474638</v>
          </cell>
          <cell r="BH789">
            <v>28257569</v>
          </cell>
          <cell r="BJ789" t="str">
            <v>SANHEJA</v>
          </cell>
          <cell r="BK789" t="str">
            <v>-coupe</v>
          </cell>
          <cell r="BL789" t="str">
            <v>1.3</v>
          </cell>
          <cell r="BN789" t="str">
            <v>17001000000308928795</v>
          </cell>
          <cell r="BO789" t="str">
            <v>DAAGI OUMAYMA</v>
          </cell>
          <cell r="BP789">
            <v>790</v>
          </cell>
          <cell r="BR789">
            <v>790</v>
          </cell>
          <cell r="BT789">
            <v>944</v>
          </cell>
          <cell r="BU789" t="str">
            <v>si</v>
          </cell>
          <cell r="BV789" t="str">
            <v>coupe</v>
          </cell>
        </row>
        <row r="790">
          <cell r="B790">
            <v>791</v>
          </cell>
          <cell r="C790" t="str">
            <v>Monsieur</v>
          </cell>
          <cell r="D790" t="str">
            <v>RMILA ISMAIL</v>
          </cell>
          <cell r="E790" t="str">
            <v>SAGE Tunisia</v>
          </cell>
          <cell r="F790" t="str">
            <v>QUALITE</v>
          </cell>
          <cell r="G790" t="str">
            <v>INGENIEUR QUALITE</v>
          </cell>
          <cell r="K790" t="str">
            <v>CADRE</v>
          </cell>
          <cell r="L790" t="str">
            <v>Variable cost at standard</v>
          </cell>
          <cell r="M790" t="str">
            <v>INGENIEUR QUALITE</v>
          </cell>
          <cell r="N790">
            <v>44578</v>
          </cell>
          <cell r="P790" t="str">
            <v/>
          </cell>
          <cell r="T790" t="str">
            <v>CDI</v>
          </cell>
          <cell r="U790" t="str">
            <v>Titulaire</v>
          </cell>
          <cell r="Z790">
            <v>44578</v>
          </cell>
          <cell r="AA790">
            <v>1</v>
          </cell>
          <cell r="AB790">
            <v>2022</v>
          </cell>
          <cell r="AC790">
            <v>2026</v>
          </cell>
          <cell r="AD790">
            <v>3.1361111111111111</v>
          </cell>
          <cell r="AE790" t="str">
            <v>&lt; 4</v>
          </cell>
          <cell r="AF790">
            <v>34829</v>
          </cell>
          <cell r="AG790">
            <v>29.843835616438355</v>
          </cell>
          <cell r="AH790" t="str">
            <v>&gt;25&lt; 35</v>
          </cell>
          <cell r="AI790">
            <v>17557880</v>
          </cell>
          <cell r="AJ790" t="str">
            <v>05</v>
          </cell>
          <cell r="AK790" t="str">
            <v>09996154</v>
          </cell>
          <cell r="AL790">
            <v>43406</v>
          </cell>
          <cell r="AM790" t="str">
            <v>HOMME</v>
          </cell>
          <cell r="AN790" t="str">
            <v>Célibataire</v>
          </cell>
          <cell r="AQ790">
            <v>15</v>
          </cell>
          <cell r="AR790">
            <v>3</v>
          </cell>
          <cell r="AS790">
            <v>45673.75</v>
          </cell>
          <cell r="AT790" t="str">
            <v>Mensuel</v>
          </cell>
          <cell r="AU790">
            <v>1300</v>
          </cell>
          <cell r="AV790" t="str">
            <v>17</v>
          </cell>
          <cell r="AW790" t="str">
            <v>80100</v>
          </cell>
          <cell r="AX790" t="str">
            <v>00002868427</v>
          </cell>
          <cell r="AY790" t="str">
            <v>55</v>
          </cell>
          <cell r="AZ790" t="str">
            <v>LA POSTE</v>
          </cell>
          <cell r="BA790" t="str">
            <v>17801000000286842755</v>
          </cell>
          <cell r="BB790">
            <v>20</v>
          </cell>
          <cell r="BC790" t="str">
            <v>ETALH NORD BELKHIR</v>
          </cell>
          <cell r="BD790" t="str">
            <v>GAFSA</v>
          </cell>
          <cell r="BG790">
            <v>20974482</v>
          </cell>
          <cell r="BI790">
            <v>98137810</v>
          </cell>
          <cell r="BJ790" t="str">
            <v>YASMINETTE</v>
          </cell>
          <cell r="BK790" t="str">
            <v>CADRE</v>
          </cell>
          <cell r="BN790" t="str">
            <v>17801000000286842755</v>
          </cell>
          <cell r="BO790" t="str">
            <v>RMILA ISMAIL</v>
          </cell>
          <cell r="BP790">
            <v>791</v>
          </cell>
          <cell r="BR790" t="e">
            <v>#N/A</v>
          </cell>
          <cell r="BU790" t="str">
            <v>si</v>
          </cell>
        </row>
        <row r="791">
          <cell r="B791">
            <v>792</v>
          </cell>
          <cell r="C791" t="str">
            <v>Madame</v>
          </cell>
          <cell r="D791" t="str">
            <v>MOUMNI KARIMA</v>
          </cell>
          <cell r="E791" t="str">
            <v>SAGE Tunisia</v>
          </cell>
          <cell r="F791" t="str">
            <v>PRODUCTION</v>
          </cell>
          <cell r="G791" t="str">
            <v>Couturière</v>
          </cell>
          <cell r="H791" t="str">
            <v>P6 AV</v>
          </cell>
          <cell r="I791" t="str">
            <v>Anis Sbouri</v>
          </cell>
          <cell r="J791" t="str">
            <v>A</v>
          </cell>
          <cell r="K791" t="str">
            <v>DIRECTS</v>
          </cell>
          <cell r="L791" t="str">
            <v>Variable cost at standard</v>
          </cell>
          <cell r="M791" t="str">
            <v>OUVRIERE SPECIALISE</v>
          </cell>
          <cell r="N791">
            <v>44578</v>
          </cell>
          <cell r="P791">
            <v>-6</v>
          </cell>
          <cell r="T791" t="str">
            <v>CDD</v>
          </cell>
          <cell r="U791" t="str">
            <v>Contractuel</v>
          </cell>
          <cell r="V791">
            <v>45689</v>
          </cell>
          <cell r="W791">
            <v>45716</v>
          </cell>
          <cell r="Z791">
            <v>44578</v>
          </cell>
          <cell r="AA791">
            <v>1</v>
          </cell>
          <cell r="AB791">
            <v>2022</v>
          </cell>
          <cell r="AC791">
            <v>2026</v>
          </cell>
          <cell r="AD791">
            <v>3.1361111111111111</v>
          </cell>
          <cell r="AE791" t="str">
            <v>&lt; 4</v>
          </cell>
          <cell r="AF791">
            <v>29197</v>
          </cell>
          <cell r="AG791">
            <v>45.273972602739725</v>
          </cell>
          <cell r="AH791" t="str">
            <v>&gt;45&lt; 55</v>
          </cell>
          <cell r="AI791">
            <v>12349568</v>
          </cell>
          <cell r="AJ791" t="str">
            <v>01</v>
          </cell>
          <cell r="AK791" t="str">
            <v>07317870</v>
          </cell>
          <cell r="AL791">
            <v>35525</v>
          </cell>
          <cell r="AM791" t="str">
            <v>FEMME</v>
          </cell>
          <cell r="AN791" t="str">
            <v>Marié(e)</v>
          </cell>
          <cell r="AO791">
            <v>2</v>
          </cell>
          <cell r="AQ791">
            <v>3</v>
          </cell>
          <cell r="AR791">
            <v>3</v>
          </cell>
          <cell r="AS791">
            <v>45673.75</v>
          </cell>
          <cell r="AT791" t="str">
            <v>Horaire</v>
          </cell>
          <cell r="AU791">
            <v>3.3069999999999999</v>
          </cell>
          <cell r="AV791" t="str">
            <v>04</v>
          </cell>
          <cell r="AW791" t="str">
            <v>11208</v>
          </cell>
          <cell r="AX791" t="str">
            <v>90043632983</v>
          </cell>
          <cell r="AY791" t="str">
            <v>77</v>
          </cell>
          <cell r="AZ791" t="str">
            <v>ATTIJARI BANK</v>
          </cell>
          <cell r="BA791" t="str">
            <v>04112089004363298377</v>
          </cell>
          <cell r="BB791">
            <v>20</v>
          </cell>
          <cell r="BC791" t="str">
            <v>22 CITE BENNASR GOBBAA OUED ELLIL</v>
          </cell>
          <cell r="BD791" t="str">
            <v>ARIANA</v>
          </cell>
          <cell r="BF791">
            <v>45041</v>
          </cell>
          <cell r="BG791">
            <v>24510234</v>
          </cell>
          <cell r="BH791">
            <v>22227351</v>
          </cell>
          <cell r="BJ791" t="str">
            <v>GOBAA</v>
          </cell>
          <cell r="BK791" t="str">
            <v>A-P6 AV</v>
          </cell>
          <cell r="BL791" t="str">
            <v>1.3</v>
          </cell>
          <cell r="BN791" t="str">
            <v>04112089004363298377</v>
          </cell>
          <cell r="BO791" t="str">
            <v>MOUMNI KARIMA</v>
          </cell>
          <cell r="BP791">
            <v>792</v>
          </cell>
          <cell r="BR791">
            <v>792</v>
          </cell>
          <cell r="BT791">
            <v>735</v>
          </cell>
          <cell r="BU791" t="str">
            <v>si</v>
          </cell>
          <cell r="BV791" t="str">
            <v>139 A CA</v>
          </cell>
        </row>
        <row r="792">
          <cell r="B792">
            <v>793</v>
          </cell>
          <cell r="C792" t="str">
            <v>Monsieur</v>
          </cell>
          <cell r="D792" t="str">
            <v>OUERGHI KAIES</v>
          </cell>
          <cell r="E792" t="str">
            <v>SAGE Tunisia</v>
          </cell>
          <cell r="F792" t="str">
            <v>LOGISTIQUE</v>
          </cell>
          <cell r="G792" t="str">
            <v>MANITENTIONNAIRE</v>
          </cell>
          <cell r="K792" t="str">
            <v>INDIRECTS</v>
          </cell>
          <cell r="L792" t="str">
            <v>Variable cost at standard</v>
          </cell>
          <cell r="M792" t="str">
            <v>OUVRIER ORDINAIRE</v>
          </cell>
          <cell r="N792">
            <v>44578</v>
          </cell>
          <cell r="P792" t="str">
            <v/>
          </cell>
          <cell r="Q792">
            <v>44938</v>
          </cell>
          <cell r="R792" t="str">
            <v>discipline</v>
          </cell>
          <cell r="T792" t="str">
            <v>CIVP</v>
          </cell>
          <cell r="U792" t="str">
            <v>Contractuel</v>
          </cell>
          <cell r="X792">
            <v>44578</v>
          </cell>
          <cell r="Y792">
            <v>44942</v>
          </cell>
          <cell r="AA792">
            <v>1</v>
          </cell>
          <cell r="AB792">
            <v>2022</v>
          </cell>
          <cell r="AC792">
            <v>2026</v>
          </cell>
          <cell r="AD792">
            <v>3.1361111111111111</v>
          </cell>
          <cell r="AE792" t="str">
            <v>&lt; 4</v>
          </cell>
          <cell r="AF792">
            <v>30466</v>
          </cell>
          <cell r="AG792">
            <v>41.797260273972604</v>
          </cell>
          <cell r="AH792" t="str">
            <v>&gt;35&lt; 45</v>
          </cell>
          <cell r="AK792" t="str">
            <v>04743925</v>
          </cell>
          <cell r="AL792">
            <v>40267</v>
          </cell>
          <cell r="AM792" t="str">
            <v>HOMME</v>
          </cell>
          <cell r="AN792" t="str">
            <v>Célibataire</v>
          </cell>
          <cell r="AQ792">
            <v>3</v>
          </cell>
          <cell r="AR792">
            <v>1</v>
          </cell>
          <cell r="AS792">
            <v>44943.25</v>
          </cell>
          <cell r="AT792" t="str">
            <v>Horaire</v>
          </cell>
          <cell r="AU792">
            <v>2.2770000000000001</v>
          </cell>
          <cell r="AV792" t="str">
            <v>24</v>
          </cell>
          <cell r="AW792" t="str">
            <v>02007</v>
          </cell>
          <cell r="AX792" t="str">
            <v>42682511101</v>
          </cell>
          <cell r="AY792" t="str">
            <v>68</v>
          </cell>
          <cell r="AZ792" t="str">
            <v>BTE</v>
          </cell>
          <cell r="BA792" t="str">
            <v>24020074268251110168</v>
          </cell>
          <cell r="BB792">
            <v>20</v>
          </cell>
          <cell r="BC792" t="str">
            <v>13 RUE 526 JAYARA</v>
          </cell>
          <cell r="BD792" t="str">
            <v>SIDI HASSINE</v>
          </cell>
          <cell r="BE792">
            <v>2030</v>
          </cell>
          <cell r="BG792">
            <v>26001052</v>
          </cell>
          <cell r="BH792">
            <v>21558332</v>
          </cell>
          <cell r="BI792">
            <v>98137119</v>
          </cell>
          <cell r="BJ792" t="str">
            <v>JAYARA</v>
          </cell>
          <cell r="BK792" t="str">
            <v>-</v>
          </cell>
          <cell r="BN792" t="str">
            <v>24020074268251110168</v>
          </cell>
          <cell r="BO792" t="str">
            <v>OUERGHI KAIES</v>
          </cell>
          <cell r="BP792">
            <v>793</v>
          </cell>
          <cell r="BR792" t="e">
            <v>#REF!</v>
          </cell>
          <cell r="BU792" t="str">
            <v>Non-Actif</v>
          </cell>
        </row>
        <row r="793">
          <cell r="B793">
            <v>794</v>
          </cell>
          <cell r="C793" t="str">
            <v>Monsieur</v>
          </cell>
          <cell r="D793" t="str">
            <v>HBIBI MAHER</v>
          </cell>
          <cell r="E793" t="str">
            <v>SAGE Tunisia</v>
          </cell>
          <cell r="F793" t="str">
            <v>LOGISTIQUE</v>
          </cell>
          <cell r="G793" t="str">
            <v>Team leader</v>
          </cell>
          <cell r="H793" t="str">
            <v>LOGISTIQUE</v>
          </cell>
          <cell r="I793" t="str">
            <v>Adel</v>
          </cell>
          <cell r="K793" t="str">
            <v>INDIRECTS</v>
          </cell>
          <cell r="L793" t="str">
            <v>Variable cost at standard</v>
          </cell>
          <cell r="M793" t="str">
            <v>OUVRIER ORDINAIRE</v>
          </cell>
          <cell r="N793">
            <v>44578</v>
          </cell>
          <cell r="P793">
            <v>86</v>
          </cell>
          <cell r="T793" t="str">
            <v>CDD</v>
          </cell>
          <cell r="U793" t="str">
            <v>Contractuel</v>
          </cell>
          <cell r="V793">
            <v>45627</v>
          </cell>
          <cell r="W793">
            <v>45808</v>
          </cell>
          <cell r="X793">
            <v>44578</v>
          </cell>
          <cell r="AA793">
            <v>1</v>
          </cell>
          <cell r="AB793">
            <v>2022</v>
          </cell>
          <cell r="AC793">
            <v>2026</v>
          </cell>
          <cell r="AD793">
            <v>3.1361111111111111</v>
          </cell>
          <cell r="AE793" t="str">
            <v>&lt; 4</v>
          </cell>
          <cell r="AF793">
            <v>35126</v>
          </cell>
          <cell r="AG793">
            <v>29.030136986301368</v>
          </cell>
          <cell r="AH793" t="str">
            <v>&gt;25&lt; 35</v>
          </cell>
          <cell r="AI793">
            <v>17659771</v>
          </cell>
          <cell r="AJ793" t="str">
            <v>01</v>
          </cell>
          <cell r="AK793">
            <v>13011021</v>
          </cell>
          <cell r="AL793">
            <v>43626</v>
          </cell>
          <cell r="AM793" t="str">
            <v>HOMME</v>
          </cell>
          <cell r="AN793" t="str">
            <v>Célibataire</v>
          </cell>
          <cell r="AQ793">
            <v>3</v>
          </cell>
          <cell r="AR793">
            <v>3</v>
          </cell>
          <cell r="AS793">
            <v>45673.75</v>
          </cell>
          <cell r="AT793" t="str">
            <v>Horaire</v>
          </cell>
          <cell r="AU793">
            <v>3.3069999999999999</v>
          </cell>
          <cell r="AV793" t="str">
            <v>04</v>
          </cell>
          <cell r="AW793" t="str">
            <v>05514</v>
          </cell>
          <cell r="AX793" t="str">
            <v>00076871193</v>
          </cell>
          <cell r="AY793" t="str">
            <v>07</v>
          </cell>
          <cell r="AZ793" t="str">
            <v>ATTIJARI BANK</v>
          </cell>
          <cell r="BA793" t="str">
            <v>04055140007687119307</v>
          </cell>
          <cell r="BB793">
            <v>20</v>
          </cell>
          <cell r="BC793" t="str">
            <v>4 RUE 4423 ZAHROUNI</v>
          </cell>
          <cell r="BD793" t="str">
            <v>TUNIS</v>
          </cell>
          <cell r="BG793">
            <v>23706699</v>
          </cell>
          <cell r="BH793">
            <v>58826397</v>
          </cell>
          <cell r="BI793">
            <v>98137118</v>
          </cell>
          <cell r="BJ793" t="str">
            <v>FERKA 17</v>
          </cell>
          <cell r="BK793" t="str">
            <v>-LOGISTIQUE</v>
          </cell>
          <cell r="BL793" t="str">
            <v>2.1</v>
          </cell>
          <cell r="BN793" t="str">
            <v>04055140007687119307</v>
          </cell>
          <cell r="BO793" t="str">
            <v>HBIBI MAHER</v>
          </cell>
          <cell r="BP793">
            <v>794</v>
          </cell>
          <cell r="BR793">
            <v>794</v>
          </cell>
          <cell r="BU793" t="str">
            <v>si</v>
          </cell>
          <cell r="BV793" t="str">
            <v>LOGISTIQUE</v>
          </cell>
        </row>
        <row r="794">
          <cell r="B794">
            <v>795</v>
          </cell>
          <cell r="C794" t="str">
            <v>Madame</v>
          </cell>
          <cell r="D794" t="str">
            <v>ARFAOUI RABIAA</v>
          </cell>
          <cell r="E794" t="str">
            <v>SAGE Tunisia</v>
          </cell>
          <cell r="F794" t="str">
            <v>PRODUCTION</v>
          </cell>
          <cell r="G794" t="str">
            <v>Couturière</v>
          </cell>
          <cell r="H794" t="str">
            <v>P6</v>
          </cell>
          <cell r="I794" t="str">
            <v>Afif</v>
          </cell>
          <cell r="J794" t="str">
            <v>A</v>
          </cell>
          <cell r="K794" t="str">
            <v>DIRECTS</v>
          </cell>
          <cell r="L794" t="str">
            <v>Variable cost at standard</v>
          </cell>
          <cell r="M794" t="str">
            <v>OUVRIERE SPECIALISE</v>
          </cell>
          <cell r="N794">
            <v>44578</v>
          </cell>
          <cell r="P794">
            <v>-553</v>
          </cell>
          <cell r="Q794">
            <v>45170</v>
          </cell>
          <cell r="R794" t="str">
            <v>Maladie de son fils</v>
          </cell>
          <cell r="T794" t="str">
            <v>CDD</v>
          </cell>
          <cell r="U794" t="str">
            <v>Contractuel</v>
          </cell>
          <cell r="V794">
            <v>45139</v>
          </cell>
          <cell r="W794">
            <v>45169</v>
          </cell>
          <cell r="Z794">
            <v>44578</v>
          </cell>
          <cell r="AA794">
            <v>1</v>
          </cell>
          <cell r="AB794">
            <v>2022</v>
          </cell>
          <cell r="AC794">
            <v>2026</v>
          </cell>
          <cell r="AD794">
            <v>3.1361111111111111</v>
          </cell>
          <cell r="AE794" t="str">
            <v>&lt; 4</v>
          </cell>
          <cell r="AF794">
            <v>32468</v>
          </cell>
          <cell r="AG794">
            <v>36.31232876712329</v>
          </cell>
          <cell r="AH794" t="str">
            <v>&gt;35&lt; 45</v>
          </cell>
          <cell r="AI794">
            <v>12669681</v>
          </cell>
          <cell r="AJ794" t="str">
            <v>04</v>
          </cell>
          <cell r="AK794" t="str">
            <v>09164733</v>
          </cell>
          <cell r="AL794">
            <v>44077</v>
          </cell>
          <cell r="AM794" t="str">
            <v>FEMME</v>
          </cell>
          <cell r="AN794" t="str">
            <v>Marié(e)</v>
          </cell>
          <cell r="AQ794">
            <v>3</v>
          </cell>
          <cell r="AR794">
            <v>2</v>
          </cell>
          <cell r="AS794">
            <v>45308.5</v>
          </cell>
          <cell r="AT794" t="str">
            <v>Horaire</v>
          </cell>
          <cell r="AU794">
            <v>3.3069999999999999</v>
          </cell>
          <cell r="AV794" t="str">
            <v>14</v>
          </cell>
          <cell r="AW794" t="str">
            <v>00000</v>
          </cell>
          <cell r="AX794" t="str">
            <v>01007468914</v>
          </cell>
          <cell r="AY794" t="str">
            <v>74</v>
          </cell>
          <cell r="AZ794" t="str">
            <v>BH</v>
          </cell>
          <cell r="BA794" t="str">
            <v>14000000100746891474</v>
          </cell>
          <cell r="BB794">
            <v>20</v>
          </cell>
          <cell r="BC794" t="str">
            <v>5 RUE OUM KALTHOUM DAOUAR HICHER</v>
          </cell>
          <cell r="BD794" t="str">
            <v>MANOUBA</v>
          </cell>
          <cell r="BG794">
            <v>24301786</v>
          </cell>
          <cell r="BH794">
            <v>56121921</v>
          </cell>
          <cell r="BJ794" t="str">
            <v>BEN DAHHA</v>
          </cell>
          <cell r="BK794" t="str">
            <v>A-P6</v>
          </cell>
          <cell r="BL794" t="str">
            <v>1.3</v>
          </cell>
          <cell r="BN794" t="str">
            <v>14000000100746891474</v>
          </cell>
          <cell r="BO794" t="str">
            <v>ARFAOUI RABIAA</v>
          </cell>
          <cell r="BP794">
            <v>795</v>
          </cell>
          <cell r="BR794">
            <v>795</v>
          </cell>
          <cell r="BU794" t="str">
            <v>Non-Actif</v>
          </cell>
        </row>
        <row r="795">
          <cell r="B795">
            <v>796</v>
          </cell>
          <cell r="C795" t="str">
            <v>Mlle</v>
          </cell>
          <cell r="D795" t="str">
            <v>JEBALI KHOULOUD</v>
          </cell>
          <cell r="E795" t="str">
            <v>SAGE Tunisia</v>
          </cell>
          <cell r="F795" t="str">
            <v>PRODUCTION</v>
          </cell>
          <cell r="G795" t="str">
            <v>Couturière</v>
          </cell>
          <cell r="H795">
            <v>965</v>
          </cell>
          <cell r="I795" t="str">
            <v>abdelhalim</v>
          </cell>
          <cell r="J795" t="str">
            <v>B</v>
          </cell>
          <cell r="K795" t="str">
            <v>DIRECTS</v>
          </cell>
          <cell r="L795" t="str">
            <v>Variable cost at standard</v>
          </cell>
          <cell r="M795" t="str">
            <v>OUVRIERE SPECIALISE</v>
          </cell>
          <cell r="N795">
            <v>44579</v>
          </cell>
          <cell r="P795">
            <v>-6</v>
          </cell>
          <cell r="T795" t="str">
            <v>CDD</v>
          </cell>
          <cell r="U795" t="str">
            <v>Contractuel</v>
          </cell>
          <cell r="V795">
            <v>45689</v>
          </cell>
          <cell r="W795">
            <v>45716</v>
          </cell>
          <cell r="Z795">
            <v>44579</v>
          </cell>
          <cell r="AA795">
            <v>1</v>
          </cell>
          <cell r="AB795">
            <v>2022</v>
          </cell>
          <cell r="AC795">
            <v>2026</v>
          </cell>
          <cell r="AD795">
            <v>3.1333333333333333</v>
          </cell>
          <cell r="AE795" t="str">
            <v>&lt; 4</v>
          </cell>
          <cell r="AF795">
            <v>35247</v>
          </cell>
          <cell r="AG795">
            <v>28.698630136986303</v>
          </cell>
          <cell r="AH795" t="str">
            <v>&gt;25&lt; 35</v>
          </cell>
          <cell r="AI795">
            <v>16629688</v>
          </cell>
          <cell r="AJ795" t="str">
            <v>07</v>
          </cell>
          <cell r="AK795">
            <v>11652396</v>
          </cell>
          <cell r="AL795">
            <v>41828</v>
          </cell>
          <cell r="AM795" t="str">
            <v>FEMME</v>
          </cell>
          <cell r="AN795" t="str">
            <v>Célibataire</v>
          </cell>
          <cell r="AQ795">
            <v>3</v>
          </cell>
          <cell r="AR795">
            <v>3</v>
          </cell>
          <cell r="AS795">
            <v>45674.75</v>
          </cell>
          <cell r="AT795" t="str">
            <v>Horaire</v>
          </cell>
          <cell r="AU795">
            <v>3.3069999999999999</v>
          </cell>
          <cell r="AV795" t="str">
            <v>17</v>
          </cell>
          <cell r="AW795" t="str">
            <v>00100</v>
          </cell>
          <cell r="AX795" t="str">
            <v>00003115070</v>
          </cell>
          <cell r="AY795" t="str">
            <v>55</v>
          </cell>
          <cell r="AZ795" t="str">
            <v>LA POSTE</v>
          </cell>
          <cell r="BA795" t="str">
            <v>17001000000311507055</v>
          </cell>
          <cell r="BB795">
            <v>20</v>
          </cell>
          <cell r="BC795" t="str">
            <v>1 RUE MOHAMED ALI AKID</v>
          </cell>
          <cell r="BD795" t="str">
            <v>SIDI HASSINE</v>
          </cell>
          <cell r="BG795">
            <v>90201972</v>
          </cell>
          <cell r="BH795">
            <v>97810124</v>
          </cell>
          <cell r="BJ795" t="str">
            <v>BEN DAHHA</v>
          </cell>
          <cell r="BK795" t="str">
            <v>B-965</v>
          </cell>
          <cell r="BL795" t="str">
            <v>1.2</v>
          </cell>
          <cell r="BN795" t="str">
            <v>17001000000311507055</v>
          </cell>
          <cell r="BO795" t="str">
            <v>JEBALI KHOULOUD</v>
          </cell>
          <cell r="BP795">
            <v>796</v>
          </cell>
          <cell r="BR795">
            <v>796</v>
          </cell>
          <cell r="BT795">
            <v>500</v>
          </cell>
          <cell r="BU795" t="str">
            <v>si</v>
          </cell>
          <cell r="BV795" t="str">
            <v>965 B SP</v>
          </cell>
        </row>
        <row r="796">
          <cell r="B796">
            <v>797</v>
          </cell>
          <cell r="C796" t="str">
            <v>Monsieur</v>
          </cell>
          <cell r="D796" t="str">
            <v>MANAI ALAEDDINE</v>
          </cell>
          <cell r="E796" t="str">
            <v>SAGE Tunisia</v>
          </cell>
          <cell r="F796" t="str">
            <v>COUPE</v>
          </cell>
          <cell r="G796" t="str">
            <v>Coupeur</v>
          </cell>
          <cell r="H796" t="str">
            <v>coupe</v>
          </cell>
          <cell r="I796" t="str">
            <v>HAITHEM SLAMA</v>
          </cell>
          <cell r="K796" t="str">
            <v>DIRECTS</v>
          </cell>
          <cell r="L796" t="str">
            <v>Variable cost at standard</v>
          </cell>
          <cell r="M796" t="str">
            <v>OUVRIER COUPE</v>
          </cell>
          <cell r="N796">
            <v>44579</v>
          </cell>
          <cell r="P796">
            <v>-6</v>
          </cell>
          <cell r="T796" t="str">
            <v>CDD</v>
          </cell>
          <cell r="U796" t="str">
            <v>Contractuel</v>
          </cell>
          <cell r="V796">
            <v>45627</v>
          </cell>
          <cell r="W796">
            <v>45716</v>
          </cell>
          <cell r="Z796">
            <v>44579</v>
          </cell>
          <cell r="AA796">
            <v>1</v>
          </cell>
          <cell r="AB796">
            <v>2022</v>
          </cell>
          <cell r="AC796">
            <v>2026</v>
          </cell>
          <cell r="AD796">
            <v>3.1333333333333333</v>
          </cell>
          <cell r="AE796" t="str">
            <v>&lt; 4</v>
          </cell>
          <cell r="AF796">
            <v>32211</v>
          </cell>
          <cell r="AG796">
            <v>37.016438356164386</v>
          </cell>
          <cell r="AH796" t="str">
            <v>&gt;35&lt; 45</v>
          </cell>
          <cell r="AI796">
            <v>16471418</v>
          </cell>
          <cell r="AJ796" t="str">
            <v>01</v>
          </cell>
          <cell r="AK796" t="str">
            <v>04811343</v>
          </cell>
          <cell r="AL796">
            <v>44361</v>
          </cell>
          <cell r="AM796" t="str">
            <v>HOMME</v>
          </cell>
          <cell r="AN796" t="str">
            <v>Marié(e)</v>
          </cell>
          <cell r="AQ796">
            <v>3</v>
          </cell>
          <cell r="AR796">
            <v>3</v>
          </cell>
          <cell r="AS796">
            <v>45674.75</v>
          </cell>
          <cell r="AT796" t="str">
            <v>Horaire</v>
          </cell>
          <cell r="AU796">
            <v>3.3069999999999999</v>
          </cell>
          <cell r="AV796" t="str">
            <v>17</v>
          </cell>
          <cell r="AW796" t="str">
            <v>00100</v>
          </cell>
          <cell r="AX796" t="str">
            <v>00002132417</v>
          </cell>
          <cell r="AY796" t="str">
            <v>87</v>
          </cell>
          <cell r="AZ796" t="str">
            <v>LA POSTE</v>
          </cell>
          <cell r="BA796" t="str">
            <v>17001000000213241787</v>
          </cell>
          <cell r="BB796">
            <v>20</v>
          </cell>
          <cell r="BC796" t="str">
            <v>25 RUE ETAT UNIS</v>
          </cell>
          <cell r="BD796" t="str">
            <v>SIDI HASSINE</v>
          </cell>
          <cell r="BG796">
            <v>54329619</v>
          </cell>
          <cell r="BH796">
            <v>96005602</v>
          </cell>
          <cell r="BJ796" t="str">
            <v>SIDI HASSINE</v>
          </cell>
          <cell r="BK796" t="str">
            <v>-coupe</v>
          </cell>
          <cell r="BL796" t="str">
            <v>1.2</v>
          </cell>
          <cell r="BN796" t="str">
            <v>17001000000213241787</v>
          </cell>
          <cell r="BO796" t="str">
            <v>MANAI ALAEDDINE</v>
          </cell>
          <cell r="BP796">
            <v>797</v>
          </cell>
          <cell r="BR796">
            <v>797</v>
          </cell>
          <cell r="BU796" t="str">
            <v>si</v>
          </cell>
          <cell r="BV796" t="str">
            <v>coupe</v>
          </cell>
        </row>
        <row r="797">
          <cell r="B797">
            <v>798</v>
          </cell>
          <cell r="C797" t="str">
            <v>Monsieur</v>
          </cell>
          <cell r="D797" t="str">
            <v>DAAGI AKRAM</v>
          </cell>
          <cell r="E797" t="str">
            <v>SAGE Tunisia</v>
          </cell>
          <cell r="F797" t="str">
            <v>PRODUCTION</v>
          </cell>
          <cell r="G797" t="str">
            <v>CAMPO</v>
          </cell>
          <cell r="H797">
            <v>520</v>
          </cell>
          <cell r="I797" t="str">
            <v>Mabrourk Ben Moussa</v>
          </cell>
          <cell r="J797" t="str">
            <v>A</v>
          </cell>
          <cell r="K797" t="str">
            <v>DIRECTS</v>
          </cell>
          <cell r="L797" t="str">
            <v>Variable cost at standard</v>
          </cell>
          <cell r="M797" t="str">
            <v>OUVRIER ORDINAIRE</v>
          </cell>
          <cell r="N797">
            <v>44579</v>
          </cell>
          <cell r="P797">
            <v>-6</v>
          </cell>
          <cell r="T797" t="str">
            <v>CDD</v>
          </cell>
          <cell r="U797" t="str">
            <v>Contractuel</v>
          </cell>
          <cell r="V797">
            <v>45689</v>
          </cell>
          <cell r="W797">
            <v>45716</v>
          </cell>
          <cell r="Z797">
            <v>44579</v>
          </cell>
          <cell r="AA797">
            <v>1</v>
          </cell>
          <cell r="AB797">
            <v>2022</v>
          </cell>
          <cell r="AC797">
            <v>2026</v>
          </cell>
          <cell r="AD797">
            <v>3.1333333333333333</v>
          </cell>
          <cell r="AE797" t="str">
            <v>&lt; 4</v>
          </cell>
          <cell r="AF797">
            <v>35000</v>
          </cell>
          <cell r="AG797">
            <v>29.375342465753423</v>
          </cell>
          <cell r="AH797" t="str">
            <v>&gt;25&lt; 35</v>
          </cell>
          <cell r="AI797">
            <v>16224237</v>
          </cell>
          <cell r="AJ797" t="str">
            <v>03</v>
          </cell>
          <cell r="AK797">
            <v>14350089</v>
          </cell>
          <cell r="AL797">
            <v>42052</v>
          </cell>
          <cell r="AM797" t="str">
            <v>HOMME</v>
          </cell>
          <cell r="AN797" t="str">
            <v>Célibataire</v>
          </cell>
          <cell r="AQ797">
            <v>3</v>
          </cell>
          <cell r="AR797">
            <v>3</v>
          </cell>
          <cell r="AS797">
            <v>45674.75</v>
          </cell>
          <cell r="AT797" t="str">
            <v>Horaire</v>
          </cell>
          <cell r="AU797">
            <v>3.3069999999999999</v>
          </cell>
          <cell r="AV797" t="str">
            <v>17</v>
          </cell>
          <cell r="AW797" t="str">
            <v>00100</v>
          </cell>
          <cell r="AX797" t="str">
            <v>00003102256</v>
          </cell>
          <cell r="AY797" t="str">
            <v>85</v>
          </cell>
          <cell r="AZ797" t="str">
            <v>LA POSTE</v>
          </cell>
          <cell r="BA797" t="str">
            <v>17001000000310225685</v>
          </cell>
          <cell r="BB797">
            <v>20</v>
          </cell>
          <cell r="BC797" t="str">
            <v>5 RUE SALEM BOUHAJEB SANHAJA</v>
          </cell>
          <cell r="BD797" t="str">
            <v>OUED ELLILE</v>
          </cell>
          <cell r="BG797">
            <v>28591144</v>
          </cell>
          <cell r="BH797">
            <v>22457589</v>
          </cell>
          <cell r="BJ797" t="str">
            <v>SANHEJA</v>
          </cell>
          <cell r="BK797" t="str">
            <v>A-520</v>
          </cell>
          <cell r="BL797" t="str">
            <v>1.1</v>
          </cell>
          <cell r="BN797" t="str">
            <v>17001000000310225685</v>
          </cell>
          <cell r="BO797" t="str">
            <v>DAAGI AKRAM</v>
          </cell>
          <cell r="BP797">
            <v>798</v>
          </cell>
          <cell r="BR797">
            <v>798</v>
          </cell>
          <cell r="BU797" t="str">
            <v>si</v>
          </cell>
          <cell r="BV797" t="str">
            <v>520 A CA</v>
          </cell>
        </row>
        <row r="798">
          <cell r="B798">
            <v>799</v>
          </cell>
          <cell r="C798" t="str">
            <v>Monsieur</v>
          </cell>
          <cell r="D798" t="str">
            <v>SALLAMI MOHAMED LAMJED</v>
          </cell>
          <cell r="E798" t="str">
            <v>SAGE Tunisia</v>
          </cell>
          <cell r="F798" t="str">
            <v>PRODUCTION</v>
          </cell>
          <cell r="G798" t="str">
            <v>WIRE</v>
          </cell>
          <cell r="H798" t="str">
            <v>Panda</v>
          </cell>
          <cell r="I798" t="str">
            <v>FAWZI SENDESNI</v>
          </cell>
          <cell r="J798" t="str">
            <v>B</v>
          </cell>
          <cell r="K798" t="str">
            <v>DIRECTS</v>
          </cell>
          <cell r="L798" t="str">
            <v>Variable cost at standard</v>
          </cell>
          <cell r="M798" t="str">
            <v>OUVRIER ORDINAIRE</v>
          </cell>
          <cell r="N798">
            <v>44580</v>
          </cell>
          <cell r="P798">
            <v>-6</v>
          </cell>
          <cell r="T798" t="str">
            <v>CDD</v>
          </cell>
          <cell r="U798" t="str">
            <v>Contractuel</v>
          </cell>
          <cell r="V798">
            <v>45689</v>
          </cell>
          <cell r="W798">
            <v>45716</v>
          </cell>
          <cell r="Z798">
            <v>44580</v>
          </cell>
          <cell r="AA798">
            <v>1</v>
          </cell>
          <cell r="AB798">
            <v>2022</v>
          </cell>
          <cell r="AC798">
            <v>2026</v>
          </cell>
          <cell r="AD798">
            <v>3.1305555555555555</v>
          </cell>
          <cell r="AE798" t="str">
            <v>&lt; 4</v>
          </cell>
          <cell r="AF798">
            <v>36538</v>
          </cell>
          <cell r="AG798">
            <v>25.161643835616438</v>
          </cell>
          <cell r="AH798" t="str">
            <v>&gt;25&lt; 35</v>
          </cell>
          <cell r="AI798">
            <v>17439348</v>
          </cell>
          <cell r="AJ798" t="str">
            <v>02</v>
          </cell>
          <cell r="AK798">
            <v>11659572</v>
          </cell>
          <cell r="AL798">
            <v>42588</v>
          </cell>
          <cell r="AM798" t="str">
            <v>HOMME</v>
          </cell>
          <cell r="AN798" t="str">
            <v>Célibataire</v>
          </cell>
          <cell r="AQ798">
            <v>3</v>
          </cell>
          <cell r="AR798">
            <v>3</v>
          </cell>
          <cell r="AS798">
            <v>45675.75</v>
          </cell>
          <cell r="AT798" t="str">
            <v>Horaire</v>
          </cell>
          <cell r="AU798">
            <v>3.3069999999999999</v>
          </cell>
          <cell r="AV798" t="str">
            <v>17</v>
          </cell>
          <cell r="AW798" t="str">
            <v>00100</v>
          </cell>
          <cell r="AX798" t="str">
            <v>00002989611</v>
          </cell>
          <cell r="AY798" t="str">
            <v>72</v>
          </cell>
          <cell r="AZ798" t="str">
            <v>LA POSTE</v>
          </cell>
          <cell r="BA798" t="str">
            <v>17001000000298961172</v>
          </cell>
          <cell r="BB798">
            <v>20</v>
          </cell>
          <cell r="BC798" t="str">
            <v>45 RUE 42216 GHDIR EL GOLLA</v>
          </cell>
          <cell r="BD798" t="str">
            <v>HRAIRIA</v>
          </cell>
          <cell r="BG798">
            <v>50702093</v>
          </cell>
          <cell r="BH798">
            <v>95717636</v>
          </cell>
          <cell r="BJ798" t="str">
            <v>GHDIR EL GOLLA</v>
          </cell>
          <cell r="BK798" t="str">
            <v>B-Panda</v>
          </cell>
          <cell r="BL798" t="str">
            <v>1.1</v>
          </cell>
          <cell r="BN798" t="str">
            <v>17001000000298961172</v>
          </cell>
          <cell r="BO798" t="str">
            <v>SALLAMI MOHAMED LAMJED</v>
          </cell>
          <cell r="BP798">
            <v>799</v>
          </cell>
          <cell r="BR798">
            <v>799</v>
          </cell>
          <cell r="BU798" t="str">
            <v>si</v>
          </cell>
          <cell r="BV798" t="str">
            <v>139 B SA</v>
          </cell>
        </row>
        <row r="799">
          <cell r="B799">
            <v>800</v>
          </cell>
          <cell r="C799" t="str">
            <v>Monsieur</v>
          </cell>
          <cell r="D799" t="str">
            <v>BEJAOUI HAMZA</v>
          </cell>
          <cell r="E799" t="str">
            <v>SAGE Tunisia</v>
          </cell>
          <cell r="F799" t="str">
            <v>PRODUCTION</v>
          </cell>
          <cell r="G799" t="str">
            <v>WIRE</v>
          </cell>
          <cell r="H799">
            <v>520</v>
          </cell>
          <cell r="J799" t="str">
            <v>B</v>
          </cell>
          <cell r="K799" t="str">
            <v>DIRECTS</v>
          </cell>
          <cell r="L799" t="str">
            <v>Variable cost at standard</v>
          </cell>
          <cell r="M799" t="str">
            <v>OUVRIER ORDINAIRE</v>
          </cell>
          <cell r="N799">
            <v>44580</v>
          </cell>
          <cell r="P799">
            <v>-1010</v>
          </cell>
          <cell r="Q799">
            <v>44704</v>
          </cell>
          <cell r="R799" t="str">
            <v>démissionnaire</v>
          </cell>
          <cell r="T799" t="str">
            <v>CDD</v>
          </cell>
          <cell r="U799" t="str">
            <v>Contractuel</v>
          </cell>
          <cell r="V799">
            <v>44682</v>
          </cell>
          <cell r="W799">
            <v>44712</v>
          </cell>
          <cell r="Z799">
            <v>44580</v>
          </cell>
          <cell r="AA799">
            <v>1</v>
          </cell>
          <cell r="AB799">
            <v>2022</v>
          </cell>
          <cell r="AC799">
            <v>2026</v>
          </cell>
          <cell r="AD799">
            <v>3.1305555555555555</v>
          </cell>
          <cell r="AE799" t="str">
            <v>&lt; 4</v>
          </cell>
          <cell r="AF799">
            <v>35775</v>
          </cell>
          <cell r="AG799">
            <v>27.252054794520546</v>
          </cell>
          <cell r="AH799" t="str">
            <v>&gt;25&lt; 35</v>
          </cell>
          <cell r="AI799">
            <v>17462669</v>
          </cell>
          <cell r="AJ799" t="str">
            <v>05</v>
          </cell>
          <cell r="AK799">
            <v>11655914</v>
          </cell>
          <cell r="AL799">
            <v>43349</v>
          </cell>
          <cell r="AM799" t="str">
            <v>HOMME</v>
          </cell>
          <cell r="AN799" t="str">
            <v>Célibataire</v>
          </cell>
          <cell r="AQ799">
            <v>3</v>
          </cell>
          <cell r="AR799">
            <v>1</v>
          </cell>
          <cell r="AS799">
            <v>44945.25</v>
          </cell>
          <cell r="AT799" t="str">
            <v>Horaire</v>
          </cell>
          <cell r="AU799">
            <v>3.1930000000000001</v>
          </cell>
          <cell r="AV799" t="str">
            <v>08</v>
          </cell>
          <cell r="AW799" t="str">
            <v>13403</v>
          </cell>
          <cell r="AX799" t="str">
            <v>00240005437</v>
          </cell>
          <cell r="AY799" t="str">
            <v>45</v>
          </cell>
          <cell r="AZ799" t="str">
            <v>BIAT</v>
          </cell>
          <cell r="BA799" t="str">
            <v>08134030024000543745</v>
          </cell>
          <cell r="BB799">
            <v>20</v>
          </cell>
          <cell r="BC799" t="str">
            <v>8 RUE IBN NAFISS</v>
          </cell>
          <cell r="BD799" t="str">
            <v>SIDI HASSINE</v>
          </cell>
          <cell r="BG799">
            <v>50520152</v>
          </cell>
          <cell r="BH799">
            <v>22965425</v>
          </cell>
          <cell r="BJ799" t="str">
            <v>JAYARA</v>
          </cell>
          <cell r="BK799" t="str">
            <v>B-520</v>
          </cell>
          <cell r="BN799" t="str">
            <v>08134030024000543745</v>
          </cell>
          <cell r="BO799" t="str">
            <v>BEJAOUI HAMZA</v>
          </cell>
          <cell r="BP799">
            <v>800</v>
          </cell>
          <cell r="BU799" t="str">
            <v>Non-Actif</v>
          </cell>
        </row>
        <row r="800">
          <cell r="B800">
            <v>801</v>
          </cell>
          <cell r="C800" t="str">
            <v>Monsieur</v>
          </cell>
          <cell r="D800" t="str">
            <v>JEBALI ALA</v>
          </cell>
          <cell r="E800" t="str">
            <v>SAGE Tunisia</v>
          </cell>
          <cell r="F800" t="str">
            <v>PRODUCTION</v>
          </cell>
          <cell r="G800" t="str">
            <v>WIRE</v>
          </cell>
          <cell r="H800" t="str">
            <v>Panda</v>
          </cell>
          <cell r="I800" t="str">
            <v>FAWZI SENDESNI</v>
          </cell>
          <cell r="J800" t="str">
            <v>B</v>
          </cell>
          <cell r="K800" t="str">
            <v>DIRECTS</v>
          </cell>
          <cell r="L800" t="str">
            <v>Variable cost at standard</v>
          </cell>
          <cell r="M800" t="str">
            <v>OUVRIER ORDINAIRE</v>
          </cell>
          <cell r="N800">
            <v>44580</v>
          </cell>
          <cell r="P800">
            <v>-737</v>
          </cell>
          <cell r="Q800">
            <v>44985</v>
          </cell>
          <cell r="R800" t="str">
            <v>fin de contrat</v>
          </cell>
          <cell r="T800" t="str">
            <v>CDD</v>
          </cell>
          <cell r="U800" t="str">
            <v>Contractuel</v>
          </cell>
          <cell r="V800">
            <v>44958</v>
          </cell>
          <cell r="W800">
            <v>44985</v>
          </cell>
          <cell r="Z800">
            <v>44580</v>
          </cell>
          <cell r="AA800">
            <v>1</v>
          </cell>
          <cell r="AB800">
            <v>2022</v>
          </cell>
          <cell r="AC800">
            <v>2026</v>
          </cell>
          <cell r="AD800">
            <v>3.1305555555555555</v>
          </cell>
          <cell r="AE800" t="str">
            <v>&lt; 4</v>
          </cell>
          <cell r="AF800">
            <v>37441</v>
          </cell>
          <cell r="AG800">
            <v>22.687671232876713</v>
          </cell>
          <cell r="AH800" t="str">
            <v>&lt; 25</v>
          </cell>
          <cell r="AI800">
            <v>17462614</v>
          </cell>
          <cell r="AJ800" t="str">
            <v>01</v>
          </cell>
          <cell r="AK800" t="str">
            <v>09528468</v>
          </cell>
          <cell r="AL800">
            <v>43453</v>
          </cell>
          <cell r="AM800" t="str">
            <v>HOMME</v>
          </cell>
          <cell r="AN800" t="str">
            <v>Célibataire</v>
          </cell>
          <cell r="AQ800">
            <v>3</v>
          </cell>
          <cell r="AR800">
            <v>2</v>
          </cell>
          <cell r="AS800">
            <v>45310.5</v>
          </cell>
          <cell r="AT800" t="str">
            <v>Horaire</v>
          </cell>
          <cell r="AU800">
            <v>3.3069999999999999</v>
          </cell>
          <cell r="AV800" t="str">
            <v>17</v>
          </cell>
          <cell r="AW800" t="str">
            <v>00100</v>
          </cell>
          <cell r="AX800" t="str">
            <v>00003101371</v>
          </cell>
          <cell r="AY800" t="str">
            <v>24</v>
          </cell>
          <cell r="AZ800" t="str">
            <v>LA POSTE</v>
          </cell>
          <cell r="BA800" t="str">
            <v>17001000000310137124</v>
          </cell>
          <cell r="BB800">
            <v>20</v>
          </cell>
          <cell r="BC800" t="str">
            <v>ROUIJEL JEDAIDA</v>
          </cell>
          <cell r="BD800" t="str">
            <v>MANOUBA</v>
          </cell>
          <cell r="BG800">
            <v>20690237</v>
          </cell>
          <cell r="BH800">
            <v>51777166</v>
          </cell>
          <cell r="BJ800" t="str">
            <v>JEDAIDA</v>
          </cell>
          <cell r="BK800" t="str">
            <v>B-Panda</v>
          </cell>
          <cell r="BN800" t="str">
            <v>17001000000310137124</v>
          </cell>
          <cell r="BO800" t="str">
            <v>JEBALI ALA</v>
          </cell>
          <cell r="BP800">
            <v>801</v>
          </cell>
          <cell r="BR800" t="e">
            <v>#REF!</v>
          </cell>
          <cell r="BU800" t="str">
            <v>Non-Actif</v>
          </cell>
        </row>
        <row r="801">
          <cell r="B801">
            <v>802</v>
          </cell>
          <cell r="C801" t="str">
            <v>Monsieur</v>
          </cell>
          <cell r="D801" t="str">
            <v>MLOUKI RAYEN</v>
          </cell>
          <cell r="E801" t="str">
            <v>SAGE Tunisia</v>
          </cell>
          <cell r="F801" t="str">
            <v>PRODUCTION</v>
          </cell>
          <cell r="G801" t="str">
            <v>Couturière</v>
          </cell>
          <cell r="H801" t="str">
            <v>P6 AV</v>
          </cell>
          <cell r="I801" t="str">
            <v>Issam Ouni</v>
          </cell>
          <cell r="J801" t="str">
            <v>B</v>
          </cell>
          <cell r="K801" t="str">
            <v>DIRECTS</v>
          </cell>
          <cell r="L801" t="str">
            <v>Variable cost at standard</v>
          </cell>
          <cell r="M801" t="str">
            <v>OUVRIER SPECIALISE</v>
          </cell>
          <cell r="N801">
            <v>44580</v>
          </cell>
          <cell r="P801">
            <v>-6</v>
          </cell>
          <cell r="T801" t="str">
            <v>CDD</v>
          </cell>
          <cell r="U801" t="str">
            <v>Contractuel</v>
          </cell>
          <cell r="V801">
            <v>45689</v>
          </cell>
          <cell r="W801">
            <v>45716</v>
          </cell>
          <cell r="Z801">
            <v>44580</v>
          </cell>
          <cell r="AA801">
            <v>1</v>
          </cell>
          <cell r="AB801">
            <v>2022</v>
          </cell>
          <cell r="AC801">
            <v>2026</v>
          </cell>
          <cell r="AD801">
            <v>3.1305555555555555</v>
          </cell>
          <cell r="AE801" t="str">
            <v>&lt; 4</v>
          </cell>
          <cell r="AF801">
            <v>37365</v>
          </cell>
          <cell r="AG801">
            <v>22.895890410958906</v>
          </cell>
          <cell r="AH801" t="str">
            <v>&lt; 25</v>
          </cell>
          <cell r="AI801">
            <v>17462616</v>
          </cell>
          <cell r="AJ801" t="str">
            <v>09</v>
          </cell>
          <cell r="AK801" t="str">
            <v>09528523</v>
          </cell>
          <cell r="AL801">
            <v>43472</v>
          </cell>
          <cell r="AM801" t="str">
            <v>HOMME</v>
          </cell>
          <cell r="AN801" t="str">
            <v>Célibataire</v>
          </cell>
          <cell r="AQ801">
            <v>3</v>
          </cell>
          <cell r="AR801">
            <v>3</v>
          </cell>
          <cell r="AS801">
            <v>45675.75</v>
          </cell>
          <cell r="AT801" t="str">
            <v>Horaire</v>
          </cell>
          <cell r="AU801">
            <v>3.3069999999999999</v>
          </cell>
          <cell r="AV801" t="str">
            <v>17</v>
          </cell>
          <cell r="AW801" t="str">
            <v>00100</v>
          </cell>
          <cell r="AX801" t="str">
            <v>00003101359</v>
          </cell>
          <cell r="AY801" t="str">
            <v>60</v>
          </cell>
          <cell r="AZ801" t="str">
            <v>LA POSTE</v>
          </cell>
          <cell r="BA801" t="str">
            <v>17001000000310135960</v>
          </cell>
          <cell r="BB801">
            <v>20</v>
          </cell>
          <cell r="BC801" t="str">
            <v>CITE ERRIADH JEDAIDA</v>
          </cell>
          <cell r="BD801" t="str">
            <v>MANOUBA</v>
          </cell>
          <cell r="BG801">
            <v>42515224</v>
          </cell>
          <cell r="BH801">
            <v>93741672</v>
          </cell>
          <cell r="BJ801" t="str">
            <v>JEDAIDA</v>
          </cell>
          <cell r="BK801" t="str">
            <v>B-P6 AV</v>
          </cell>
          <cell r="BL801" t="str">
            <v>1.3</v>
          </cell>
          <cell r="BN801" t="str">
            <v>17001000000310135960</v>
          </cell>
          <cell r="BO801" t="str">
            <v>MLOUKI RAYEN</v>
          </cell>
          <cell r="BP801">
            <v>802</v>
          </cell>
          <cell r="BR801" t="e">
            <v>#N/A</v>
          </cell>
          <cell r="BU801" t="str">
            <v>si</v>
          </cell>
          <cell r="BV801" t="str">
            <v>P6 AV B SA</v>
          </cell>
        </row>
        <row r="802">
          <cell r="B802">
            <v>803</v>
          </cell>
          <cell r="C802" t="str">
            <v>Monsieur</v>
          </cell>
          <cell r="D802" t="str">
            <v>NAIMI AKRAM</v>
          </cell>
          <cell r="E802" t="str">
            <v>SAGE Tunisia</v>
          </cell>
          <cell r="F802" t="str">
            <v>PRODUCTION</v>
          </cell>
          <cell r="G802" t="str">
            <v>Couturière</v>
          </cell>
          <cell r="H802">
            <v>965</v>
          </cell>
          <cell r="I802" t="str">
            <v>abdelhalim</v>
          </cell>
          <cell r="J802" t="str">
            <v>B</v>
          </cell>
          <cell r="K802" t="str">
            <v>DIRECTS</v>
          </cell>
          <cell r="L802" t="str">
            <v>Variable cost at standard</v>
          </cell>
          <cell r="M802" t="str">
            <v>OUVRIER ORDINAIRE</v>
          </cell>
          <cell r="N802">
            <v>44580</v>
          </cell>
          <cell r="P802">
            <v>-6</v>
          </cell>
          <cell r="T802" t="str">
            <v>CDD</v>
          </cell>
          <cell r="U802" t="str">
            <v>Contractuel</v>
          </cell>
          <cell r="V802">
            <v>45689</v>
          </cell>
          <cell r="W802">
            <v>45716</v>
          </cell>
          <cell r="Z802">
            <v>44580</v>
          </cell>
          <cell r="AA802">
            <v>1</v>
          </cell>
          <cell r="AB802">
            <v>2022</v>
          </cell>
          <cell r="AC802">
            <v>2026</v>
          </cell>
          <cell r="AD802">
            <v>3.1305555555555555</v>
          </cell>
          <cell r="AE802" t="str">
            <v>&lt; 4</v>
          </cell>
          <cell r="AF802">
            <v>32896</v>
          </cell>
          <cell r="AG802">
            <v>35.139726027397259</v>
          </cell>
          <cell r="AH802" t="str">
            <v>&gt;35&lt; 45</v>
          </cell>
          <cell r="AI802">
            <v>16344400</v>
          </cell>
          <cell r="AJ802" t="str">
            <v>00</v>
          </cell>
          <cell r="AK802" t="str">
            <v>07420728</v>
          </cell>
          <cell r="AL802">
            <v>42982</v>
          </cell>
          <cell r="AM802" t="str">
            <v>HOMME</v>
          </cell>
          <cell r="AN802" t="str">
            <v>Marié(e)</v>
          </cell>
          <cell r="AO802">
            <v>2</v>
          </cell>
          <cell r="AQ802">
            <v>3</v>
          </cell>
          <cell r="AR802">
            <v>3</v>
          </cell>
          <cell r="AS802">
            <v>45675.75</v>
          </cell>
          <cell r="AT802" t="str">
            <v>Horaire</v>
          </cell>
          <cell r="AU802">
            <v>3.3069999999999999</v>
          </cell>
          <cell r="AV802" t="str">
            <v>07</v>
          </cell>
          <cell r="AW802" t="str">
            <v>50300</v>
          </cell>
          <cell r="AX802" t="str">
            <v>73121652019</v>
          </cell>
          <cell r="AY802" t="str">
            <v>86</v>
          </cell>
          <cell r="AZ802" t="str">
            <v>AMEN BANK</v>
          </cell>
          <cell r="BA802" t="str">
            <v>07503007312165201986</v>
          </cell>
          <cell r="BB802">
            <v>20</v>
          </cell>
          <cell r="BC802" t="str">
            <v>RUE 50 EL BASSATINE CITE ENNASR</v>
          </cell>
          <cell r="BD802" t="str">
            <v>MNIHLA</v>
          </cell>
          <cell r="BG802">
            <v>27698019</v>
          </cell>
          <cell r="BH802">
            <v>55428122</v>
          </cell>
          <cell r="BJ802" t="str">
            <v>INTILAKA</v>
          </cell>
          <cell r="BK802" t="str">
            <v>B-965</v>
          </cell>
          <cell r="BL802" t="str">
            <v>1.1</v>
          </cell>
          <cell r="BN802" t="str">
            <v>07503007312165201986</v>
          </cell>
          <cell r="BO802" t="str">
            <v>NAIMI AKRAM</v>
          </cell>
          <cell r="BP802">
            <v>803</v>
          </cell>
          <cell r="BR802">
            <v>803</v>
          </cell>
          <cell r="BU802" t="str">
            <v>si</v>
          </cell>
          <cell r="BV802" t="str">
            <v>965 B SP</v>
          </cell>
        </row>
        <row r="803">
          <cell r="B803">
            <v>804</v>
          </cell>
          <cell r="C803" t="str">
            <v>Mlle</v>
          </cell>
          <cell r="D803" t="str">
            <v>MAHOUACHI AMEL</v>
          </cell>
          <cell r="E803" t="str">
            <v>SAGE Tunisia</v>
          </cell>
          <cell r="F803" t="str">
            <v>PRODUCTION</v>
          </cell>
          <cell r="G803" t="str">
            <v>Couturière</v>
          </cell>
          <cell r="H803" t="str">
            <v>P6 AV</v>
          </cell>
          <cell r="I803" t="str">
            <v>EL KADRI MARIEM</v>
          </cell>
          <cell r="J803" t="str">
            <v>A</v>
          </cell>
          <cell r="K803" t="str">
            <v>DIRECTS</v>
          </cell>
          <cell r="L803" t="str">
            <v>Variable cost at standard</v>
          </cell>
          <cell r="M803" t="str">
            <v>OUVRIERE SPECIALISE</v>
          </cell>
          <cell r="N803">
            <v>44580</v>
          </cell>
          <cell r="P803">
            <v>-6</v>
          </cell>
          <cell r="T803" t="str">
            <v>CDD</v>
          </cell>
          <cell r="U803" t="str">
            <v>Contractuel</v>
          </cell>
          <cell r="V803">
            <v>45689</v>
          </cell>
          <cell r="W803">
            <v>45716</v>
          </cell>
          <cell r="Z803">
            <v>44580</v>
          </cell>
          <cell r="AA803">
            <v>1</v>
          </cell>
          <cell r="AB803">
            <v>2022</v>
          </cell>
          <cell r="AC803">
            <v>2026</v>
          </cell>
          <cell r="AD803">
            <v>3.1305555555555555</v>
          </cell>
          <cell r="AE803" t="str">
            <v>&lt; 4</v>
          </cell>
          <cell r="AF803">
            <v>30446</v>
          </cell>
          <cell r="AG803">
            <v>41.852054794520548</v>
          </cell>
          <cell r="AH803" t="str">
            <v>&gt;35&lt; 45</v>
          </cell>
          <cell r="AI803">
            <v>16108466</v>
          </cell>
          <cell r="AJ803" t="str">
            <v>00</v>
          </cell>
          <cell r="AK803" t="str">
            <v>04721519</v>
          </cell>
          <cell r="AL803">
            <v>42068</v>
          </cell>
          <cell r="AM803" t="str">
            <v>FEMME</v>
          </cell>
          <cell r="AN803" t="str">
            <v>Célibataire</v>
          </cell>
          <cell r="AQ803">
            <v>3</v>
          </cell>
          <cell r="AR803">
            <v>3</v>
          </cell>
          <cell r="AS803">
            <v>45675.75</v>
          </cell>
          <cell r="AT803" t="str">
            <v>Horaire</v>
          </cell>
          <cell r="AU803">
            <v>3.3069999999999999</v>
          </cell>
          <cell r="AV803" t="str">
            <v>17</v>
          </cell>
          <cell r="AW803" t="str">
            <v>00100</v>
          </cell>
          <cell r="AX803" t="str">
            <v>00002635812</v>
          </cell>
          <cell r="AY803" t="str">
            <v>95</v>
          </cell>
          <cell r="AZ803" t="str">
            <v>LA POSTE</v>
          </cell>
          <cell r="BA803" t="str">
            <v>17001000000263581295</v>
          </cell>
          <cell r="BB803">
            <v>20</v>
          </cell>
          <cell r="BC803" t="str">
            <v>16 RUE 913 FATHALLAH</v>
          </cell>
          <cell r="BD803" t="str">
            <v>TUNIS</v>
          </cell>
          <cell r="BG803">
            <v>23512139</v>
          </cell>
          <cell r="BH803">
            <v>99188513</v>
          </cell>
          <cell r="BJ803" t="str">
            <v>FATHALLAH</v>
          </cell>
          <cell r="BK803" t="str">
            <v>A-P6 AV</v>
          </cell>
          <cell r="BL803" t="str">
            <v>1.1</v>
          </cell>
          <cell r="BN803" t="str">
            <v>17001000000263581295</v>
          </cell>
          <cell r="BO803" t="str">
            <v>MAHOUACHI AMEL</v>
          </cell>
          <cell r="BP803">
            <v>804</v>
          </cell>
          <cell r="BR803">
            <v>804</v>
          </cell>
          <cell r="BT803">
            <v>647</v>
          </cell>
          <cell r="BU803" t="str">
            <v>si</v>
          </cell>
          <cell r="BV803" t="str">
            <v>139 B CA</v>
          </cell>
        </row>
        <row r="804">
          <cell r="B804">
            <v>805</v>
          </cell>
          <cell r="C804" t="str">
            <v>Monsieur</v>
          </cell>
          <cell r="D804" t="str">
            <v>MECHRGUI SALIM</v>
          </cell>
          <cell r="E804" t="str">
            <v>SAGE Tunisia</v>
          </cell>
          <cell r="F804" t="str">
            <v>PRODUCTION</v>
          </cell>
          <cell r="G804" t="str">
            <v>WIRE</v>
          </cell>
          <cell r="H804">
            <v>520</v>
          </cell>
          <cell r="J804" t="str">
            <v>B</v>
          </cell>
          <cell r="K804" t="str">
            <v>DIRECTS</v>
          </cell>
          <cell r="L804" t="str">
            <v>Variable cost at standard</v>
          </cell>
          <cell r="M804" t="str">
            <v>OUVRIER ORDINAIRE</v>
          </cell>
          <cell r="N804">
            <v>44580</v>
          </cell>
          <cell r="P804">
            <v>-1010</v>
          </cell>
          <cell r="Q804">
            <v>44693</v>
          </cell>
          <cell r="R804" t="str">
            <v xml:space="preserve">abandon de poste </v>
          </cell>
          <cell r="T804" t="str">
            <v>CDD</v>
          </cell>
          <cell r="U804" t="str">
            <v>Contractuel</v>
          </cell>
          <cell r="V804">
            <v>44682</v>
          </cell>
          <cell r="W804">
            <v>44712</v>
          </cell>
          <cell r="Z804">
            <v>44580</v>
          </cell>
          <cell r="AA804">
            <v>1</v>
          </cell>
          <cell r="AB804">
            <v>2022</v>
          </cell>
          <cell r="AC804">
            <v>2026</v>
          </cell>
          <cell r="AD804">
            <v>3.1305555555555555</v>
          </cell>
          <cell r="AE804" t="str">
            <v>&lt; 4</v>
          </cell>
          <cell r="AF804">
            <v>37352</v>
          </cell>
          <cell r="AG804">
            <v>22.931506849315067</v>
          </cell>
          <cell r="AH804" t="str">
            <v>&lt; 25</v>
          </cell>
          <cell r="AK804">
            <v>14281107</v>
          </cell>
          <cell r="AL804">
            <v>43529</v>
          </cell>
          <cell r="AM804" t="str">
            <v>HOMME</v>
          </cell>
          <cell r="AN804" t="str">
            <v>Célibataire</v>
          </cell>
          <cell r="AQ804">
            <v>3</v>
          </cell>
          <cell r="AR804">
            <v>1</v>
          </cell>
          <cell r="AS804">
            <v>44945.25</v>
          </cell>
          <cell r="AT804" t="str">
            <v>Horaire</v>
          </cell>
          <cell r="AU804">
            <v>3.1930000000000001</v>
          </cell>
          <cell r="AV804" t="str">
            <v>24</v>
          </cell>
          <cell r="AW804" t="str">
            <v>01107</v>
          </cell>
          <cell r="AX804" t="str">
            <v>45312531101</v>
          </cell>
          <cell r="AY804" t="str">
            <v>13</v>
          </cell>
          <cell r="AZ804" t="str">
            <v>BTE</v>
          </cell>
          <cell r="BA804" t="str">
            <v>24011074531253110113</v>
          </cell>
          <cell r="BB804">
            <v>20</v>
          </cell>
          <cell r="BC804" t="str">
            <v>MCHARGUA OUECHTATA NEFZA</v>
          </cell>
          <cell r="BD804" t="str">
            <v>BEJA</v>
          </cell>
          <cell r="BG804">
            <v>54232772</v>
          </cell>
          <cell r="BH804">
            <v>51047518</v>
          </cell>
          <cell r="BJ804" t="str">
            <v>YASMINETTE</v>
          </cell>
          <cell r="BK804" t="str">
            <v>B-520</v>
          </cell>
          <cell r="BN804" t="str">
            <v>24011074531253110113</v>
          </cell>
          <cell r="BO804" t="str">
            <v>MECHRGUI SALIM</v>
          </cell>
          <cell r="BP804">
            <v>805</v>
          </cell>
          <cell r="BU804" t="str">
            <v>Non-Actif</v>
          </cell>
        </row>
        <row r="805">
          <cell r="B805">
            <v>806</v>
          </cell>
          <cell r="C805" t="str">
            <v>Madame</v>
          </cell>
          <cell r="D805" t="str">
            <v>OUNI NESRINE</v>
          </cell>
          <cell r="E805" t="str">
            <v>SAGE Tunisia</v>
          </cell>
          <cell r="F805" t="str">
            <v>PRODUCTION</v>
          </cell>
          <cell r="G805" t="str">
            <v>Couturière</v>
          </cell>
          <cell r="H805">
            <v>965</v>
          </cell>
          <cell r="J805" t="str">
            <v>B</v>
          </cell>
          <cell r="K805" t="str">
            <v>DIRECTS</v>
          </cell>
          <cell r="L805" t="str">
            <v>Variable cost at standard</v>
          </cell>
          <cell r="M805" t="str">
            <v>OUVRIERE SPECIALISE</v>
          </cell>
          <cell r="N805">
            <v>44581</v>
          </cell>
          <cell r="P805">
            <v>-796</v>
          </cell>
          <cell r="Q805">
            <v>44835</v>
          </cell>
          <cell r="R805" t="str">
            <v xml:space="preserve">abandon de poste </v>
          </cell>
          <cell r="T805" t="str">
            <v>CDD</v>
          </cell>
          <cell r="U805" t="str">
            <v>Contractuel</v>
          </cell>
          <cell r="V805">
            <v>44866</v>
          </cell>
          <cell r="W805">
            <v>44926</v>
          </cell>
          <cell r="Z805">
            <v>44581</v>
          </cell>
          <cell r="AA805">
            <v>1</v>
          </cell>
          <cell r="AB805">
            <v>2022</v>
          </cell>
          <cell r="AC805">
            <v>2026</v>
          </cell>
          <cell r="AD805">
            <v>3.1277777777777778</v>
          </cell>
          <cell r="AE805" t="str">
            <v>&lt; 4</v>
          </cell>
          <cell r="AF805">
            <v>31813</v>
          </cell>
          <cell r="AG805">
            <v>38.106849315068494</v>
          </cell>
          <cell r="AH805" t="str">
            <v>&gt;35&lt; 45</v>
          </cell>
          <cell r="AI805">
            <v>16489052</v>
          </cell>
          <cell r="AJ805" t="str">
            <v>04</v>
          </cell>
          <cell r="AK805" t="str">
            <v>07148040</v>
          </cell>
          <cell r="AL805">
            <v>38631</v>
          </cell>
          <cell r="AM805" t="str">
            <v>FEMME</v>
          </cell>
          <cell r="AN805" t="str">
            <v>Marié(e)</v>
          </cell>
          <cell r="AO805">
            <v>3</v>
          </cell>
          <cell r="AQ805">
            <v>3</v>
          </cell>
          <cell r="AR805">
            <v>1</v>
          </cell>
          <cell r="AS805">
            <v>44946.25</v>
          </cell>
          <cell r="AT805" t="str">
            <v>Horaire</v>
          </cell>
          <cell r="AU805">
            <v>3.3069999999999999</v>
          </cell>
          <cell r="AV805" t="str">
            <v>32</v>
          </cell>
          <cell r="AW805" t="str">
            <v>02078</v>
          </cell>
          <cell r="AX805" t="str">
            <v>81011518101</v>
          </cell>
          <cell r="AY805" t="str">
            <v>19</v>
          </cell>
          <cell r="AZ805" t="str">
            <v>ALBARAKA</v>
          </cell>
          <cell r="BA805" t="str">
            <v>32020788101151810119</v>
          </cell>
          <cell r="BB805">
            <v>20</v>
          </cell>
          <cell r="BC805" t="str">
            <v>CITE KHOUAJA FOUCHANA</v>
          </cell>
          <cell r="BD805" t="str">
            <v>BEN AROUS</v>
          </cell>
          <cell r="BF805" t="str">
            <v>ok-22</v>
          </cell>
          <cell r="BG805">
            <v>22866932</v>
          </cell>
          <cell r="BH805">
            <v>26192439</v>
          </cell>
          <cell r="BJ805" t="str">
            <v>FOUCHANA</v>
          </cell>
          <cell r="BK805" t="str">
            <v>B-965</v>
          </cell>
          <cell r="BM805">
            <v>276.291</v>
          </cell>
          <cell r="BN805" t="str">
            <v>32020788101151810119</v>
          </cell>
          <cell r="BO805" t="str">
            <v>OUNI NESRINE</v>
          </cell>
          <cell r="BP805">
            <v>806</v>
          </cell>
          <cell r="BQ805" t="str">
            <v>Salaire  Octobre-22</v>
          </cell>
          <cell r="BU805" t="str">
            <v>Non-Actif</v>
          </cell>
        </row>
        <row r="806">
          <cell r="B806">
            <v>807</v>
          </cell>
          <cell r="C806" t="str">
            <v>Madame</v>
          </cell>
          <cell r="D806" t="str">
            <v>BEN BOUTERAA RYM</v>
          </cell>
          <cell r="E806" t="str">
            <v>SAGE Tunisia</v>
          </cell>
          <cell r="F806" t="str">
            <v>PRODUCTION</v>
          </cell>
          <cell r="G806" t="str">
            <v>Team leader</v>
          </cell>
          <cell r="H806">
            <v>965</v>
          </cell>
          <cell r="I806" t="str">
            <v>abdelhalim</v>
          </cell>
          <cell r="J806" t="str">
            <v>B</v>
          </cell>
          <cell r="K806" t="str">
            <v>INDIRECTS</v>
          </cell>
          <cell r="L806" t="str">
            <v>Variable cost at standard</v>
          </cell>
          <cell r="M806" t="str">
            <v>OUVRIERE SPECIALISE</v>
          </cell>
          <cell r="N806">
            <v>44581</v>
          </cell>
          <cell r="P806">
            <v>55</v>
          </cell>
          <cell r="T806" t="str">
            <v>CDD</v>
          </cell>
          <cell r="U806" t="str">
            <v>Contractuel</v>
          </cell>
          <cell r="V806">
            <v>45689</v>
          </cell>
          <cell r="W806">
            <v>45777</v>
          </cell>
          <cell r="Z806">
            <v>44581</v>
          </cell>
          <cell r="AA806">
            <v>1</v>
          </cell>
          <cell r="AB806">
            <v>2022</v>
          </cell>
          <cell r="AC806">
            <v>2026</v>
          </cell>
          <cell r="AD806">
            <v>3.1277777777777778</v>
          </cell>
          <cell r="AE806" t="str">
            <v>&lt; 4</v>
          </cell>
          <cell r="AF806">
            <v>29685</v>
          </cell>
          <cell r="AG806">
            <v>43.936986301369863</v>
          </cell>
          <cell r="AH806" t="str">
            <v>&gt;35&lt; 45</v>
          </cell>
          <cell r="AI806">
            <v>12799589</v>
          </cell>
          <cell r="AJ806" t="str">
            <v>02</v>
          </cell>
          <cell r="AK806" t="str">
            <v>07089338</v>
          </cell>
          <cell r="AL806">
            <v>44144</v>
          </cell>
          <cell r="AM806" t="str">
            <v>FEMME</v>
          </cell>
          <cell r="AN806" t="str">
            <v>Marié(e)</v>
          </cell>
          <cell r="AO806">
            <v>5</v>
          </cell>
          <cell r="AQ806">
            <v>5</v>
          </cell>
          <cell r="AR806">
            <v>3</v>
          </cell>
          <cell r="AS806">
            <v>45676.75</v>
          </cell>
          <cell r="AT806" t="str">
            <v>Horaire</v>
          </cell>
          <cell r="AU806">
            <v>3.3069999999999999</v>
          </cell>
          <cell r="AV806" t="str">
            <v>01</v>
          </cell>
          <cell r="AW806" t="str">
            <v>06401</v>
          </cell>
          <cell r="AX806" t="str">
            <v>01110184737</v>
          </cell>
          <cell r="AY806" t="str">
            <v>79</v>
          </cell>
          <cell r="AZ806" t="str">
            <v>ATB</v>
          </cell>
          <cell r="BA806" t="str">
            <v>01064010111018473779</v>
          </cell>
          <cell r="BB806">
            <v>20</v>
          </cell>
          <cell r="BC806" t="str">
            <v xml:space="preserve">117 RUE HEDI CHAKER CITE EL AMRI </v>
          </cell>
          <cell r="BD806" t="str">
            <v>FOUCHANA</v>
          </cell>
          <cell r="BG806">
            <v>29406823</v>
          </cell>
          <cell r="BH806">
            <v>29173804</v>
          </cell>
          <cell r="BJ806" t="str">
            <v>FOUCHANA</v>
          </cell>
          <cell r="BK806" t="str">
            <v>B-965</v>
          </cell>
          <cell r="BL806" t="str">
            <v>3.1</v>
          </cell>
          <cell r="BN806" t="str">
            <v>01064010111018473779</v>
          </cell>
          <cell r="BO806" t="str">
            <v>BEN BOUTERAA RYM</v>
          </cell>
          <cell r="BP806">
            <v>807</v>
          </cell>
          <cell r="BR806" t="e">
            <v>#N/A</v>
          </cell>
          <cell r="BT806">
            <v>501</v>
          </cell>
          <cell r="BU806" t="str">
            <v>si</v>
          </cell>
          <cell r="BV806" t="str">
            <v>965 B SP</v>
          </cell>
        </row>
        <row r="807">
          <cell r="B807">
            <v>808</v>
          </cell>
          <cell r="C807" t="str">
            <v>MONSIEUR</v>
          </cell>
          <cell r="D807" t="str">
            <v>MENDILI NIDHAL</v>
          </cell>
          <cell r="E807" t="str">
            <v>SAGE Tunisia</v>
          </cell>
          <cell r="F807" t="str">
            <v>PRODUCTION</v>
          </cell>
          <cell r="G807" t="str">
            <v>Couturière</v>
          </cell>
          <cell r="H807" t="str">
            <v>APT</v>
          </cell>
          <cell r="J807" t="str">
            <v>B</v>
          </cell>
          <cell r="K807" t="str">
            <v>DIRECTS</v>
          </cell>
          <cell r="L807" t="str">
            <v>Variable cost at standard</v>
          </cell>
          <cell r="M807" t="str">
            <v>OUVRIERE SPECIALISE</v>
          </cell>
          <cell r="N807">
            <v>44581</v>
          </cell>
          <cell r="P807">
            <v>-1041</v>
          </cell>
          <cell r="Q807">
            <v>44625</v>
          </cell>
          <cell r="R807" t="str">
            <v xml:space="preserve">abandon de poste </v>
          </cell>
          <cell r="T807" t="str">
            <v>CDD</v>
          </cell>
          <cell r="U807" t="str">
            <v>Contractuel</v>
          </cell>
          <cell r="V807">
            <v>44621</v>
          </cell>
          <cell r="W807">
            <v>44681</v>
          </cell>
          <cell r="Z807">
            <v>44581</v>
          </cell>
          <cell r="AA807">
            <v>1</v>
          </cell>
          <cell r="AB807">
            <v>2022</v>
          </cell>
          <cell r="AC807">
            <v>2026</v>
          </cell>
          <cell r="AD807">
            <v>3.1277777777777778</v>
          </cell>
          <cell r="AE807" t="str">
            <v>&lt; 4</v>
          </cell>
          <cell r="AF807">
            <v>37067</v>
          </cell>
          <cell r="AG807">
            <v>23.712328767123289</v>
          </cell>
          <cell r="AH807" t="str">
            <v>&lt; 25</v>
          </cell>
          <cell r="AK807" t="str">
            <v>09530380</v>
          </cell>
          <cell r="AL807">
            <v>43867</v>
          </cell>
          <cell r="AM807" t="str">
            <v>HOMME</v>
          </cell>
          <cell r="AN807" t="str">
            <v>Célibataire</v>
          </cell>
          <cell r="AQ807">
            <v>3</v>
          </cell>
          <cell r="AR807">
            <v>1</v>
          </cell>
          <cell r="AS807">
            <v>44946.25</v>
          </cell>
          <cell r="AT807" t="str">
            <v>Horaire</v>
          </cell>
          <cell r="AU807">
            <v>3.1930000000000001</v>
          </cell>
          <cell r="AV807" t="str">
            <v>17</v>
          </cell>
          <cell r="AW807" t="str">
            <v>00100</v>
          </cell>
          <cell r="AX807" t="str">
            <v>00003102604</v>
          </cell>
          <cell r="AY807" t="str">
            <v>11</v>
          </cell>
          <cell r="AZ807" t="str">
            <v>LA POSTE</v>
          </cell>
          <cell r="BA807" t="str">
            <v>17001000000310260411</v>
          </cell>
          <cell r="BB807">
            <v>20</v>
          </cell>
          <cell r="BC807" t="str">
            <v>CITE EL HIDAYA JEDAIDA</v>
          </cell>
          <cell r="BD807" t="str">
            <v>MANOUBA</v>
          </cell>
          <cell r="BG807">
            <v>28585056</v>
          </cell>
          <cell r="BH807">
            <v>21260054</v>
          </cell>
          <cell r="BJ807" t="str">
            <v>JEDAIDA</v>
          </cell>
          <cell r="BK807" t="str">
            <v>B-APT</v>
          </cell>
          <cell r="BN807" t="str">
            <v>17001000000310260411</v>
          </cell>
          <cell r="BO807" t="str">
            <v>MENDILI NIDHAL</v>
          </cell>
          <cell r="BP807">
            <v>808</v>
          </cell>
          <cell r="BU807" t="str">
            <v>Non-Actif</v>
          </cell>
        </row>
        <row r="808">
          <cell r="B808">
            <v>809</v>
          </cell>
          <cell r="C808" t="str">
            <v>Madame</v>
          </cell>
          <cell r="D808" t="str">
            <v>JEBALI AREM</v>
          </cell>
          <cell r="E808" t="str">
            <v>SAGE Tunisia</v>
          </cell>
          <cell r="F808" t="str">
            <v>PRODUCTION</v>
          </cell>
          <cell r="G808" t="str">
            <v>Couturière</v>
          </cell>
          <cell r="H808" t="str">
            <v>APT</v>
          </cell>
          <cell r="J808" t="str">
            <v>A</v>
          </cell>
          <cell r="K808" t="str">
            <v>DIRECTS</v>
          </cell>
          <cell r="L808" t="str">
            <v>Variable cost at standard</v>
          </cell>
          <cell r="M808" t="str">
            <v>OUVRIERE SPECIALISE</v>
          </cell>
          <cell r="N808">
            <v>44581</v>
          </cell>
          <cell r="P808">
            <v>-857</v>
          </cell>
          <cell r="Q808">
            <v>44819</v>
          </cell>
          <cell r="R808" t="str">
            <v xml:space="preserve">abandon de poste </v>
          </cell>
          <cell r="T808" t="str">
            <v>CDD</v>
          </cell>
          <cell r="U808" t="str">
            <v>Contractuel</v>
          </cell>
          <cell r="V808">
            <v>44805</v>
          </cell>
          <cell r="W808">
            <v>44865</v>
          </cell>
          <cell r="Z808">
            <v>44581</v>
          </cell>
          <cell r="AA808">
            <v>1</v>
          </cell>
          <cell r="AB808">
            <v>2022</v>
          </cell>
          <cell r="AC808">
            <v>2026</v>
          </cell>
          <cell r="AD808">
            <v>3.1277777777777778</v>
          </cell>
          <cell r="AE808" t="str">
            <v>&lt; 4</v>
          </cell>
          <cell r="AF808">
            <v>29454</v>
          </cell>
          <cell r="AG808">
            <v>44.56986301369863</v>
          </cell>
          <cell r="AH808" t="str">
            <v>&gt;35&lt; 45</v>
          </cell>
          <cell r="AI808">
            <v>12381217</v>
          </cell>
          <cell r="AJ808" t="str">
            <v>09</v>
          </cell>
          <cell r="AK808" t="str">
            <v>04697321</v>
          </cell>
          <cell r="AL808">
            <v>41787</v>
          </cell>
          <cell r="AM808" t="str">
            <v>FEMME</v>
          </cell>
          <cell r="AN808" t="str">
            <v>Marié(e)</v>
          </cell>
          <cell r="AO808">
            <v>3</v>
          </cell>
          <cell r="AQ808">
            <v>3</v>
          </cell>
          <cell r="AR808">
            <v>1</v>
          </cell>
          <cell r="AS808">
            <v>44946.25</v>
          </cell>
          <cell r="AT808" t="str">
            <v>Horaire</v>
          </cell>
          <cell r="AU808">
            <v>3.3069999999999999</v>
          </cell>
          <cell r="AV808" t="str">
            <v>25</v>
          </cell>
          <cell r="AW808" t="str">
            <v>01000</v>
          </cell>
          <cell r="AX808" t="str">
            <v>00000967424</v>
          </cell>
          <cell r="AY808" t="str">
            <v>09</v>
          </cell>
          <cell r="AZ808" t="str">
            <v>ZITOUNA BANK</v>
          </cell>
          <cell r="BA808" t="str">
            <v>25010000000096742409</v>
          </cell>
          <cell r="BB808">
            <v>20</v>
          </cell>
          <cell r="BC808" t="str">
            <v>30 RUE MALLASSINE</v>
          </cell>
          <cell r="BD808" t="str">
            <v>TUNIS</v>
          </cell>
          <cell r="BF808" t="str">
            <v>OK-22</v>
          </cell>
          <cell r="BG808">
            <v>53562572</v>
          </cell>
          <cell r="BH808">
            <v>53562192</v>
          </cell>
          <cell r="BJ808" t="str">
            <v>MALLASSINE</v>
          </cell>
          <cell r="BK808" t="str">
            <v>A-APT</v>
          </cell>
          <cell r="BM808">
            <v>195.38800000000001</v>
          </cell>
          <cell r="BN808" t="str">
            <v>25010000000096742409</v>
          </cell>
          <cell r="BO808" t="str">
            <v>JEBALI AREM</v>
          </cell>
          <cell r="BP808">
            <v>809</v>
          </cell>
          <cell r="BQ808" t="str">
            <v>Salaire Sept-22</v>
          </cell>
          <cell r="BU808" t="str">
            <v>Non-Actif</v>
          </cell>
        </row>
        <row r="809">
          <cell r="B809">
            <v>810</v>
          </cell>
          <cell r="C809" t="str">
            <v>Mlle</v>
          </cell>
          <cell r="D809" t="str">
            <v>SALHI WAJDA</v>
          </cell>
          <cell r="E809" t="str">
            <v>SAGE Tunisia</v>
          </cell>
          <cell r="F809" t="str">
            <v>PRODUCTION</v>
          </cell>
          <cell r="G809" t="str">
            <v>Alimentatrice</v>
          </cell>
          <cell r="H809">
            <v>560</v>
          </cell>
          <cell r="I809" t="str">
            <v>Mabrourk Ben Moussa</v>
          </cell>
          <cell r="J809" t="str">
            <v>A</v>
          </cell>
          <cell r="K809" t="str">
            <v>DIRECTS</v>
          </cell>
          <cell r="L809" t="str">
            <v>Variable cost at standard</v>
          </cell>
          <cell r="M809" t="str">
            <v>OUVRIERE SPECIALISE</v>
          </cell>
          <cell r="N809">
            <v>44581</v>
          </cell>
          <cell r="P809">
            <v>-737</v>
          </cell>
          <cell r="Q809">
            <v>44927</v>
          </cell>
          <cell r="R809" t="str">
            <v>personnel</v>
          </cell>
          <cell r="T809" t="str">
            <v>CDD</v>
          </cell>
          <cell r="U809" t="str">
            <v>Contractuel</v>
          </cell>
          <cell r="V809">
            <v>44927</v>
          </cell>
          <cell r="W809">
            <v>44985</v>
          </cell>
          <cell r="Z809">
            <v>44581</v>
          </cell>
          <cell r="AA809">
            <v>1</v>
          </cell>
          <cell r="AB809">
            <v>2022</v>
          </cell>
          <cell r="AC809">
            <v>2026</v>
          </cell>
          <cell r="AD809">
            <v>3.1277777777777778</v>
          </cell>
          <cell r="AE809" t="str">
            <v>&lt; 4</v>
          </cell>
          <cell r="AF809">
            <v>34349</v>
          </cell>
          <cell r="AG809">
            <v>31.158904109589042</v>
          </cell>
          <cell r="AH809" t="str">
            <v>&gt;25&lt; 35</v>
          </cell>
          <cell r="AI809">
            <v>17164394</v>
          </cell>
          <cell r="AJ809" t="str">
            <v>09</v>
          </cell>
          <cell r="AK809" t="str">
            <v>07481011</v>
          </cell>
          <cell r="AL809">
            <v>41956</v>
          </cell>
          <cell r="AM809" t="str">
            <v>FEMME</v>
          </cell>
          <cell r="AN809" t="str">
            <v>Célibataire</v>
          </cell>
          <cell r="AQ809">
            <v>3</v>
          </cell>
          <cell r="AR809">
            <v>1</v>
          </cell>
          <cell r="AS809">
            <v>44946.25</v>
          </cell>
          <cell r="AT809" t="str">
            <v>Horaire</v>
          </cell>
          <cell r="AU809">
            <v>3.3069999999999999</v>
          </cell>
          <cell r="AV809" t="str">
            <v>07</v>
          </cell>
          <cell r="AW809" t="str">
            <v>50500</v>
          </cell>
          <cell r="AX809" t="str">
            <v>66105826811</v>
          </cell>
          <cell r="AY809" t="str">
            <v>72</v>
          </cell>
          <cell r="AZ809" t="str">
            <v>AMEN BANK</v>
          </cell>
          <cell r="BA809" t="str">
            <v>07505006610582681172</v>
          </cell>
          <cell r="BB809">
            <v>20</v>
          </cell>
          <cell r="BC809" t="str">
            <v>PONT DE BIZERT KALLAT ANDALOS</v>
          </cell>
          <cell r="BD809" t="str">
            <v>ARIANA</v>
          </cell>
          <cell r="BG809">
            <v>28764221</v>
          </cell>
          <cell r="BH809">
            <v>50812068</v>
          </cell>
          <cell r="BJ809" t="str">
            <v>PONT DE BIZERT</v>
          </cell>
          <cell r="BK809" t="str">
            <v>A-560</v>
          </cell>
          <cell r="BN809" t="str">
            <v>07505006610582681172</v>
          </cell>
          <cell r="BO809" t="str">
            <v>SALHI WAJDA</v>
          </cell>
          <cell r="BP809">
            <v>810</v>
          </cell>
          <cell r="BR809" t="e">
            <v>#REF!</v>
          </cell>
          <cell r="BU809" t="str">
            <v>Non-Actif</v>
          </cell>
        </row>
        <row r="810">
          <cell r="B810">
            <v>811</v>
          </cell>
          <cell r="C810" t="str">
            <v>Monsieur</v>
          </cell>
          <cell r="D810" t="str">
            <v>AYARI ABDELHAFIDH</v>
          </cell>
          <cell r="E810" t="str">
            <v>SAGE Tunisia</v>
          </cell>
          <cell r="F810" t="str">
            <v>PRODUCTION</v>
          </cell>
          <cell r="G810" t="str">
            <v>Couturière</v>
          </cell>
          <cell r="H810" t="str">
            <v>Panda</v>
          </cell>
          <cell r="I810" t="str">
            <v>FAWZI SENDESNI</v>
          </cell>
          <cell r="J810" t="str">
            <v>B</v>
          </cell>
          <cell r="K810" t="str">
            <v>DIRECTS</v>
          </cell>
          <cell r="L810" t="str">
            <v>Variable cost at standard</v>
          </cell>
          <cell r="M810" t="str">
            <v>OUVRIER SPECIALISE</v>
          </cell>
          <cell r="N810">
            <v>44581</v>
          </cell>
          <cell r="P810">
            <v>-6</v>
          </cell>
          <cell r="T810" t="str">
            <v>CDD</v>
          </cell>
          <cell r="U810" t="str">
            <v>Contractuel</v>
          </cell>
          <cell r="V810">
            <v>45689</v>
          </cell>
          <cell r="W810">
            <v>45716</v>
          </cell>
          <cell r="Z810">
            <v>44581</v>
          </cell>
          <cell r="AA810">
            <v>1</v>
          </cell>
          <cell r="AB810">
            <v>2022</v>
          </cell>
          <cell r="AC810">
            <v>2026</v>
          </cell>
          <cell r="AD810">
            <v>3.1277777777777778</v>
          </cell>
          <cell r="AE810" t="str">
            <v>&lt; 4</v>
          </cell>
          <cell r="AF810">
            <v>27070</v>
          </cell>
          <cell r="AG810">
            <v>51.101369863013701</v>
          </cell>
          <cell r="AH810" t="str">
            <v>&gt;45&lt; 55</v>
          </cell>
          <cell r="AI810">
            <v>15129677</v>
          </cell>
          <cell r="AJ810" t="str">
            <v>02</v>
          </cell>
          <cell r="AK810" t="str">
            <v>07273670</v>
          </cell>
          <cell r="AL810">
            <v>40105</v>
          </cell>
          <cell r="AM810" t="str">
            <v>HOMME</v>
          </cell>
          <cell r="AN810" t="str">
            <v>Marié(e)</v>
          </cell>
          <cell r="AO810">
            <v>2</v>
          </cell>
          <cell r="AQ810">
            <v>3</v>
          </cell>
          <cell r="AR810">
            <v>3</v>
          </cell>
          <cell r="AS810">
            <v>45676.75</v>
          </cell>
          <cell r="AT810" t="str">
            <v>Horaire</v>
          </cell>
          <cell r="AU810">
            <v>3.3069999999999999</v>
          </cell>
          <cell r="AV810" t="str">
            <v>12</v>
          </cell>
          <cell r="AW810" t="str">
            <v>20300</v>
          </cell>
          <cell r="AX810" t="str">
            <v>00133066657</v>
          </cell>
          <cell r="AY810" t="str">
            <v>19</v>
          </cell>
          <cell r="AZ810" t="str">
            <v>UIB</v>
          </cell>
          <cell r="BA810" t="str">
            <v>12203000013306665719</v>
          </cell>
          <cell r="BB810">
            <v>20</v>
          </cell>
          <cell r="BC810" t="str">
            <v>131 NOGRA CITE ETTADHAMEN</v>
          </cell>
          <cell r="BD810" t="str">
            <v>ARIANA</v>
          </cell>
          <cell r="BG810">
            <v>21390034</v>
          </cell>
          <cell r="BH810">
            <v>29277958</v>
          </cell>
          <cell r="BJ810" t="str">
            <v>NOGRA</v>
          </cell>
          <cell r="BK810" t="str">
            <v>B-Panda</v>
          </cell>
          <cell r="BL810" t="str">
            <v>1.3</v>
          </cell>
          <cell r="BN810" t="str">
            <v>12203000013306665719</v>
          </cell>
          <cell r="BO810" t="str">
            <v>AYARI ABDELHAFIDH</v>
          </cell>
          <cell r="BP810">
            <v>811</v>
          </cell>
          <cell r="BR810">
            <v>811</v>
          </cell>
          <cell r="BU810" t="str">
            <v>si</v>
          </cell>
          <cell r="BV810" t="str">
            <v>139 B SP</v>
          </cell>
        </row>
        <row r="811">
          <cell r="B811">
            <v>812</v>
          </cell>
          <cell r="C811" t="str">
            <v>MONSIEUR</v>
          </cell>
          <cell r="D811" t="str">
            <v>BENALI HOUSSEM</v>
          </cell>
          <cell r="E811" t="str">
            <v>SAGE Tunisia</v>
          </cell>
          <cell r="F811" t="str">
            <v>QUALITE</v>
          </cell>
          <cell r="G811" t="str">
            <v>INGENIEUR QUALITE</v>
          </cell>
          <cell r="K811" t="str">
            <v>CADRE</v>
          </cell>
          <cell r="L811" t="str">
            <v>Variable cost at standard</v>
          </cell>
          <cell r="M811" t="str">
            <v>INGENIEUR QUALITE</v>
          </cell>
          <cell r="N811">
            <v>44582</v>
          </cell>
          <cell r="P811" t="str">
            <v/>
          </cell>
          <cell r="Q811">
            <v>44592</v>
          </cell>
          <cell r="R811" t="str">
            <v>AUTRE JOB</v>
          </cell>
          <cell r="T811" t="str">
            <v>CDI</v>
          </cell>
          <cell r="U811" t="str">
            <v>Titulaire</v>
          </cell>
          <cell r="Z811">
            <v>44582</v>
          </cell>
          <cell r="AA811">
            <v>1</v>
          </cell>
          <cell r="AB811">
            <v>2022</v>
          </cell>
          <cell r="AC811">
            <v>2026</v>
          </cell>
          <cell r="AD811">
            <v>3.125</v>
          </cell>
          <cell r="AE811" t="str">
            <v>&lt; 4</v>
          </cell>
          <cell r="AF811">
            <v>34858</v>
          </cell>
          <cell r="AG811">
            <v>29.764383561643836</v>
          </cell>
          <cell r="AH811" t="str">
            <v>&gt;25&lt; 35</v>
          </cell>
          <cell r="AK811" t="str">
            <v>09448437</v>
          </cell>
          <cell r="AL811">
            <v>41508</v>
          </cell>
          <cell r="AM811" t="str">
            <v>HOMME</v>
          </cell>
          <cell r="AN811" t="str">
            <v>Célibataire</v>
          </cell>
          <cell r="AR811">
            <v>1</v>
          </cell>
          <cell r="AS811">
            <v>44947.25</v>
          </cell>
          <cell r="AT811" t="str">
            <v>Mensuel</v>
          </cell>
          <cell r="AU811">
            <v>1300</v>
          </cell>
          <cell r="AV811" t="str">
            <v>08</v>
          </cell>
          <cell r="AW811" t="str">
            <v>11802</v>
          </cell>
          <cell r="AX811" t="str">
            <v>80620016120</v>
          </cell>
          <cell r="AY811" t="str">
            <v>19</v>
          </cell>
          <cell r="AZ811" t="str">
            <v>BIAT</v>
          </cell>
          <cell r="BA811" t="str">
            <v>08118028062001612019</v>
          </cell>
          <cell r="BB811">
            <v>20</v>
          </cell>
          <cell r="BC811" t="str">
            <v>RUE LA MARSA CHEBBA</v>
          </cell>
          <cell r="BD811" t="str">
            <v>MEHDIA</v>
          </cell>
          <cell r="BG811">
            <v>24168197</v>
          </cell>
          <cell r="BK811" t="str">
            <v>CADRE</v>
          </cell>
          <cell r="BN811" t="str">
            <v>08118028062001612019</v>
          </cell>
          <cell r="BO811" t="str">
            <v>BENALI HOUSSEM</v>
          </cell>
          <cell r="BP811">
            <v>812</v>
          </cell>
          <cell r="BU811" t="str">
            <v>Non-Actif</v>
          </cell>
        </row>
        <row r="812">
          <cell r="B812">
            <v>813</v>
          </cell>
          <cell r="C812" t="str">
            <v>Madame</v>
          </cell>
          <cell r="D812" t="str">
            <v>NOUIRA LEILA</v>
          </cell>
          <cell r="E812" t="str">
            <v>SAGE Tunisia</v>
          </cell>
          <cell r="F812" t="str">
            <v>PRODUCTION</v>
          </cell>
          <cell r="G812" t="str">
            <v>Couturière</v>
          </cell>
          <cell r="H812" t="str">
            <v>P7 AR</v>
          </cell>
          <cell r="I812" t="str">
            <v>Safa</v>
          </cell>
          <cell r="J812" t="str">
            <v>A</v>
          </cell>
          <cell r="K812" t="str">
            <v>DIRECTS</v>
          </cell>
          <cell r="L812" t="str">
            <v>Variable cost at standard</v>
          </cell>
          <cell r="M812" t="str">
            <v>OUVRIERE SPECIALISE</v>
          </cell>
          <cell r="N812">
            <v>44582</v>
          </cell>
          <cell r="O812" t="str">
            <v/>
          </cell>
          <cell r="P812">
            <v>-187</v>
          </cell>
          <cell r="Q812">
            <v>45541</v>
          </cell>
          <cell r="R812" t="str">
            <v>familiale</v>
          </cell>
          <cell r="T812" t="str">
            <v>CDD</v>
          </cell>
          <cell r="U812" t="str">
            <v>Contractuel</v>
          </cell>
          <cell r="V812">
            <v>45444</v>
          </cell>
          <cell r="W812">
            <v>45535</v>
          </cell>
          <cell r="Z812">
            <v>44582</v>
          </cell>
          <cell r="AA812">
            <v>1</v>
          </cell>
          <cell r="AB812">
            <v>2022</v>
          </cell>
          <cell r="AC812">
            <v>2026</v>
          </cell>
          <cell r="AD812">
            <v>3.125</v>
          </cell>
          <cell r="AE812" t="str">
            <v>&lt; 4</v>
          </cell>
          <cell r="AF812">
            <v>33389</v>
          </cell>
          <cell r="AG812">
            <v>33.789041095890411</v>
          </cell>
          <cell r="AH812" t="str">
            <v>&gt;25&lt; 35</v>
          </cell>
          <cell r="AI812">
            <v>16287557</v>
          </cell>
          <cell r="AJ812" t="str">
            <v>02</v>
          </cell>
          <cell r="AK812" t="str">
            <v>06926471</v>
          </cell>
          <cell r="AL812">
            <v>42293</v>
          </cell>
          <cell r="AM812" t="str">
            <v>FEMME</v>
          </cell>
          <cell r="AN812" t="str">
            <v>Marié(e)</v>
          </cell>
          <cell r="AQ812">
            <v>3</v>
          </cell>
          <cell r="AR812">
            <v>3</v>
          </cell>
          <cell r="AS812">
            <v>45677.75</v>
          </cell>
          <cell r="AT812" t="str">
            <v>Horaire</v>
          </cell>
          <cell r="AU812">
            <v>3.3069999999999999</v>
          </cell>
          <cell r="AV812" t="str">
            <v>04</v>
          </cell>
          <cell r="AW812" t="str">
            <v>40107</v>
          </cell>
          <cell r="AX812" t="str">
            <v>50062527601</v>
          </cell>
          <cell r="AY812" t="str">
            <v>30</v>
          </cell>
          <cell r="AZ812" t="str">
            <v>ATTIJARI BANK</v>
          </cell>
          <cell r="BA812" t="str">
            <v>04401075006252760130</v>
          </cell>
          <cell r="BB812">
            <v>20</v>
          </cell>
          <cell r="BC812" t="str">
            <v xml:space="preserve">02 RUE EL KIFAH </v>
          </cell>
          <cell r="BD812" t="str">
            <v>MANOUBA</v>
          </cell>
          <cell r="BG812">
            <v>55916169</v>
          </cell>
          <cell r="BH812">
            <v>58325150</v>
          </cell>
          <cell r="BJ812" t="str">
            <v>GARDE NATIONAL EL AGBA</v>
          </cell>
          <cell r="BK812" t="str">
            <v>A-P7 AR</v>
          </cell>
          <cell r="BL812" t="str">
            <v>1.1</v>
          </cell>
          <cell r="BN812" t="str">
            <v>04401075006252760130</v>
          </cell>
          <cell r="BO812" t="str">
            <v>NOUIRA LEILA</v>
          </cell>
          <cell r="BP812">
            <v>813</v>
          </cell>
          <cell r="BR812">
            <v>813</v>
          </cell>
          <cell r="BU812" t="str">
            <v>Non-Actif</v>
          </cell>
          <cell r="BV812" t="str">
            <v>P6 AR C SP</v>
          </cell>
        </row>
        <row r="813">
          <cell r="B813">
            <v>814</v>
          </cell>
          <cell r="C813" t="str">
            <v>Madame</v>
          </cell>
          <cell r="D813" t="str">
            <v>GHARBI CHERIFA</v>
          </cell>
          <cell r="E813" t="str">
            <v>SAGE Tunisia</v>
          </cell>
          <cell r="F813" t="str">
            <v>PRODUCTION</v>
          </cell>
          <cell r="G813" t="str">
            <v>Couturière</v>
          </cell>
          <cell r="H813" t="str">
            <v>P7 AR</v>
          </cell>
          <cell r="I813" t="str">
            <v>FOUED HOMRANI</v>
          </cell>
          <cell r="J813" t="str">
            <v>A</v>
          </cell>
          <cell r="K813" t="str">
            <v>DIRECTS</v>
          </cell>
          <cell r="L813" t="str">
            <v>Variable cost at standard</v>
          </cell>
          <cell r="M813" t="str">
            <v>OUVRIERE SPECIALISE</v>
          </cell>
          <cell r="N813">
            <v>44582</v>
          </cell>
          <cell r="O813" t="str">
            <v/>
          </cell>
          <cell r="P813">
            <v>-6</v>
          </cell>
          <cell r="T813" t="str">
            <v>CDD</v>
          </cell>
          <cell r="U813" t="str">
            <v>Contractuel</v>
          </cell>
          <cell r="V813">
            <v>45689</v>
          </cell>
          <cell r="W813">
            <v>45716</v>
          </cell>
          <cell r="Z813">
            <v>44582</v>
          </cell>
          <cell r="AA813">
            <v>1</v>
          </cell>
          <cell r="AB813">
            <v>2022</v>
          </cell>
          <cell r="AC813">
            <v>2026</v>
          </cell>
          <cell r="AD813">
            <v>3.125</v>
          </cell>
          <cell r="AE813" t="str">
            <v>&lt; 4</v>
          </cell>
          <cell r="AF813">
            <v>28009</v>
          </cell>
          <cell r="AG813">
            <v>48.528767123287672</v>
          </cell>
          <cell r="AH813" t="str">
            <v>&gt;45&lt; 55</v>
          </cell>
          <cell r="AI813">
            <v>12191298</v>
          </cell>
          <cell r="AJ813" t="str">
            <v>04</v>
          </cell>
          <cell r="AK813" t="str">
            <v>05674367</v>
          </cell>
          <cell r="AL813">
            <v>40970</v>
          </cell>
          <cell r="AM813" t="str">
            <v>FEMME</v>
          </cell>
          <cell r="AN813" t="str">
            <v>Marié(e)</v>
          </cell>
          <cell r="AO813">
            <v>4</v>
          </cell>
          <cell r="AQ813">
            <v>3</v>
          </cell>
          <cell r="AR813">
            <v>3</v>
          </cell>
          <cell r="AS813">
            <v>45677.75</v>
          </cell>
          <cell r="AT813" t="str">
            <v>Horaire</v>
          </cell>
          <cell r="AU813">
            <v>3.3069999999999999</v>
          </cell>
          <cell r="AV813">
            <v>17</v>
          </cell>
          <cell r="AW813" t="str">
            <v>00100</v>
          </cell>
          <cell r="AX813" t="str">
            <v>00003364669</v>
          </cell>
          <cell r="AY813" t="str">
            <v>01</v>
          </cell>
          <cell r="AZ813" t="str">
            <v>LA POSTE</v>
          </cell>
          <cell r="BA813" t="str">
            <v>17001000000336466901</v>
          </cell>
          <cell r="BB813">
            <v>20</v>
          </cell>
          <cell r="BC813" t="str">
            <v xml:space="preserve">14 RUE 4288 CITE EL FEHRI </v>
          </cell>
          <cell r="BD813" t="str">
            <v>El Agba</v>
          </cell>
          <cell r="BG813">
            <v>20726224</v>
          </cell>
          <cell r="BH813">
            <v>25550896</v>
          </cell>
          <cell r="BJ813" t="str">
            <v>EL AGBA ABDELMOULA</v>
          </cell>
          <cell r="BK813" t="str">
            <v>A-P7 AR</v>
          </cell>
          <cell r="BL813" t="str">
            <v>1.1</v>
          </cell>
          <cell r="BN813" t="str">
            <v>17001000000336466901</v>
          </cell>
          <cell r="BO813" t="str">
            <v>GHARBI CHERIFA</v>
          </cell>
          <cell r="BP813">
            <v>814</v>
          </cell>
          <cell r="BR813">
            <v>814</v>
          </cell>
          <cell r="BT813">
            <v>1055</v>
          </cell>
          <cell r="BU813" t="str">
            <v>si</v>
          </cell>
          <cell r="BV813" t="str">
            <v>P6 AR C SP</v>
          </cell>
        </row>
        <row r="814">
          <cell r="B814">
            <v>815</v>
          </cell>
          <cell r="C814" t="str">
            <v>Madame</v>
          </cell>
          <cell r="D814" t="str">
            <v>ABIDI KAOUTHAR</v>
          </cell>
          <cell r="E814" t="str">
            <v>SAGE Tunisia</v>
          </cell>
          <cell r="F814" t="str">
            <v>PRODUCTION</v>
          </cell>
          <cell r="G814" t="str">
            <v>Couturière</v>
          </cell>
          <cell r="H814">
            <v>965</v>
          </cell>
          <cell r="I814" t="str">
            <v>abdelhalim</v>
          </cell>
          <cell r="J814" t="str">
            <v>B</v>
          </cell>
          <cell r="K814" t="str">
            <v>DIRECTS</v>
          </cell>
          <cell r="L814" t="str">
            <v>Variable cost at standard</v>
          </cell>
          <cell r="M814" t="str">
            <v>OUVRIERE SPECIALISE</v>
          </cell>
          <cell r="N814">
            <v>44583</v>
          </cell>
          <cell r="P814">
            <v>-737</v>
          </cell>
          <cell r="Q814">
            <v>44984</v>
          </cell>
          <cell r="R814" t="str">
            <v xml:space="preserve">abandon de poste </v>
          </cell>
          <cell r="T814" t="str">
            <v>CDD</v>
          </cell>
          <cell r="U814" t="str">
            <v>Contractuel</v>
          </cell>
          <cell r="V814">
            <v>44927</v>
          </cell>
          <cell r="W814">
            <v>44985</v>
          </cell>
          <cell r="Z814">
            <v>44583</v>
          </cell>
          <cell r="AA814">
            <v>1</v>
          </cell>
          <cell r="AB814">
            <v>2022</v>
          </cell>
          <cell r="AC814">
            <v>2026</v>
          </cell>
          <cell r="AD814">
            <v>3.1222222222222222</v>
          </cell>
          <cell r="AE814" t="str">
            <v>&lt; 4</v>
          </cell>
          <cell r="AF814">
            <v>26961</v>
          </cell>
          <cell r="AG814">
            <v>51.4</v>
          </cell>
          <cell r="AH814" t="str">
            <v>&gt;45&lt; 55</v>
          </cell>
          <cell r="AI814">
            <v>11818614</v>
          </cell>
          <cell r="AJ814" t="str">
            <v>00</v>
          </cell>
          <cell r="AK814" t="str">
            <v>04780063</v>
          </cell>
          <cell r="AL814">
            <v>40434</v>
          </cell>
          <cell r="AM814" t="str">
            <v>FEMME</v>
          </cell>
          <cell r="AN814" t="str">
            <v>Marié(e)</v>
          </cell>
          <cell r="AO814">
            <v>2</v>
          </cell>
          <cell r="AQ814">
            <v>3</v>
          </cell>
          <cell r="AR814">
            <v>2</v>
          </cell>
          <cell r="AS814">
            <v>45313.5</v>
          </cell>
          <cell r="AT814" t="str">
            <v>Horaire</v>
          </cell>
          <cell r="AU814">
            <v>3.3069999999999999</v>
          </cell>
          <cell r="AV814" t="str">
            <v>08</v>
          </cell>
          <cell r="AW814" t="str">
            <v>07602</v>
          </cell>
          <cell r="AX814" t="str">
            <v>30320041150</v>
          </cell>
          <cell r="AY814" t="str">
            <v>63</v>
          </cell>
          <cell r="AZ814" t="str">
            <v>BIAT</v>
          </cell>
          <cell r="BA814" t="str">
            <v>08076023032004115063</v>
          </cell>
          <cell r="BB814">
            <v>20</v>
          </cell>
          <cell r="BC814" t="str">
            <v>15 RUE 6909 CITE INTILAKA</v>
          </cell>
          <cell r="BD814" t="str">
            <v>ARIANA</v>
          </cell>
          <cell r="BG814">
            <v>99672707</v>
          </cell>
          <cell r="BH814">
            <v>20957643</v>
          </cell>
          <cell r="BJ814" t="str">
            <v>INTILAKA</v>
          </cell>
          <cell r="BK814" t="str">
            <v>B-965</v>
          </cell>
          <cell r="BN814" t="str">
            <v>08076023032004115063</v>
          </cell>
          <cell r="BO814" t="str">
            <v>ABIDI KAOUTHAR</v>
          </cell>
          <cell r="BP814">
            <v>815</v>
          </cell>
          <cell r="BR814" t="e">
            <v>#REF!</v>
          </cell>
          <cell r="BU814" t="str">
            <v>Non-Actif</v>
          </cell>
        </row>
        <row r="815">
          <cell r="B815">
            <v>816</v>
          </cell>
          <cell r="C815" t="str">
            <v>Madame</v>
          </cell>
          <cell r="D815" t="str">
            <v>FATHALLAH LILIA</v>
          </cell>
          <cell r="E815" t="str">
            <v>SAGE Tunisia</v>
          </cell>
          <cell r="F815" t="str">
            <v>PRODUCTION</v>
          </cell>
          <cell r="G815" t="str">
            <v>Couturière</v>
          </cell>
          <cell r="H815" t="str">
            <v>P6 AV</v>
          </cell>
          <cell r="I815" t="str">
            <v>Issam Ouni</v>
          </cell>
          <cell r="J815" t="str">
            <v>B</v>
          </cell>
          <cell r="K815" t="str">
            <v>DIRECTS</v>
          </cell>
          <cell r="L815" t="str">
            <v>Variable cost at standard</v>
          </cell>
          <cell r="M815" t="str">
            <v>OUVRIERE SPECIALISE</v>
          </cell>
          <cell r="N815">
            <v>44583</v>
          </cell>
          <cell r="P815">
            <v>25</v>
          </cell>
          <cell r="T815" t="str">
            <v>CDD</v>
          </cell>
          <cell r="U815" t="str">
            <v>Contractuel</v>
          </cell>
          <cell r="V815">
            <v>45689</v>
          </cell>
          <cell r="W815">
            <v>45747</v>
          </cell>
          <cell r="Z815">
            <v>44583</v>
          </cell>
          <cell r="AA815">
            <v>1</v>
          </cell>
          <cell r="AB815">
            <v>2022</v>
          </cell>
          <cell r="AC815">
            <v>2026</v>
          </cell>
          <cell r="AD815">
            <v>3.1222222222222222</v>
          </cell>
          <cell r="AE815" t="str">
            <v>&lt; 4</v>
          </cell>
          <cell r="AF815">
            <v>29444</v>
          </cell>
          <cell r="AG815">
            <v>44.597260273972601</v>
          </cell>
          <cell r="AH815" t="str">
            <v>&gt;35&lt; 45</v>
          </cell>
          <cell r="AI815">
            <v>12355108</v>
          </cell>
          <cell r="AJ815" t="str">
            <v>05</v>
          </cell>
          <cell r="AK815" t="str">
            <v>04670506</v>
          </cell>
          <cell r="AL815">
            <v>43880</v>
          </cell>
          <cell r="AM815" t="str">
            <v>FEMME</v>
          </cell>
          <cell r="AN815" t="str">
            <v>Marié(e)</v>
          </cell>
          <cell r="AO815">
            <v>2</v>
          </cell>
          <cell r="AQ815">
            <v>3</v>
          </cell>
          <cell r="AR815">
            <v>3</v>
          </cell>
          <cell r="AS815">
            <v>45678.75</v>
          </cell>
          <cell r="AT815" t="str">
            <v>Horaire</v>
          </cell>
          <cell r="AU815">
            <v>3.3069999999999999</v>
          </cell>
          <cell r="AV815" t="str">
            <v>08</v>
          </cell>
          <cell r="AW815" t="str">
            <v>07602</v>
          </cell>
          <cell r="AX815" t="str">
            <v>30320041169</v>
          </cell>
          <cell r="AY815" t="str">
            <v>06</v>
          </cell>
          <cell r="AZ815" t="str">
            <v>BIAT</v>
          </cell>
          <cell r="BA815" t="str">
            <v>08076023032004116906</v>
          </cell>
          <cell r="BB815">
            <v>20</v>
          </cell>
          <cell r="BC815" t="str">
            <v>2 RUE 6901 CITE INTILAKA</v>
          </cell>
          <cell r="BD815" t="str">
            <v>ARIANA</v>
          </cell>
          <cell r="BG815">
            <v>20551853</v>
          </cell>
          <cell r="BH815">
            <v>22511922</v>
          </cell>
          <cell r="BJ815" t="str">
            <v>INTILAKA</v>
          </cell>
          <cell r="BK815" t="str">
            <v>B-P6 AV</v>
          </cell>
          <cell r="BL815" t="str">
            <v>2.1</v>
          </cell>
          <cell r="BN815" t="str">
            <v>08076023032004116906</v>
          </cell>
          <cell r="BO815" t="str">
            <v>FATHALLAH LILIA</v>
          </cell>
          <cell r="BP815">
            <v>816</v>
          </cell>
          <cell r="BR815">
            <v>816</v>
          </cell>
          <cell r="BT815">
            <v>104</v>
          </cell>
          <cell r="BU815" t="str">
            <v>si</v>
          </cell>
          <cell r="BV815" t="str">
            <v>P6 AV B SA</v>
          </cell>
        </row>
        <row r="816">
          <cell r="B816">
            <v>817</v>
          </cell>
          <cell r="C816" t="str">
            <v>Madame</v>
          </cell>
          <cell r="D816" t="str">
            <v>HAMDI MERIAM</v>
          </cell>
          <cell r="E816" t="str">
            <v>SAGE Tunisia</v>
          </cell>
          <cell r="F816" t="str">
            <v>PRODUCTION</v>
          </cell>
          <cell r="G816" t="str">
            <v>Couturière</v>
          </cell>
          <cell r="H816" t="str">
            <v>Panda</v>
          </cell>
          <cell r="I816" t="str">
            <v>FAWZI SENDESNI</v>
          </cell>
          <cell r="J816" t="str">
            <v>B</v>
          </cell>
          <cell r="K816" t="str">
            <v>DIRECTS</v>
          </cell>
          <cell r="L816" t="str">
            <v>Variable cost at standard</v>
          </cell>
          <cell r="M816" t="str">
            <v>OUVRIERE SPECIALISE</v>
          </cell>
          <cell r="N816">
            <v>44583</v>
          </cell>
          <cell r="P816">
            <v>25</v>
          </cell>
          <cell r="T816" t="str">
            <v>CDD</v>
          </cell>
          <cell r="U816" t="str">
            <v>Contractuel</v>
          </cell>
          <cell r="V816">
            <v>45689</v>
          </cell>
          <cell r="W816">
            <v>45747</v>
          </cell>
          <cell r="Z816">
            <v>44583</v>
          </cell>
          <cell r="AA816">
            <v>1</v>
          </cell>
          <cell r="AB816">
            <v>2022</v>
          </cell>
          <cell r="AC816">
            <v>2026</v>
          </cell>
          <cell r="AD816">
            <v>3.1222222222222222</v>
          </cell>
          <cell r="AE816" t="str">
            <v>&lt; 4</v>
          </cell>
          <cell r="AF816">
            <v>27546</v>
          </cell>
          <cell r="AG816">
            <v>49.797260273972604</v>
          </cell>
          <cell r="AH816" t="str">
            <v>&gt;45&lt; 55</v>
          </cell>
          <cell r="AI816">
            <v>12159534</v>
          </cell>
          <cell r="AJ816" t="str">
            <v>05</v>
          </cell>
          <cell r="AK816" t="str">
            <v>04653785</v>
          </cell>
          <cell r="AL816">
            <v>36932</v>
          </cell>
          <cell r="AM816" t="str">
            <v>FEMME</v>
          </cell>
          <cell r="AN816" t="str">
            <v>Marié(e)</v>
          </cell>
          <cell r="AO816">
            <v>2</v>
          </cell>
          <cell r="AQ816">
            <v>3</v>
          </cell>
          <cell r="AR816">
            <v>3</v>
          </cell>
          <cell r="AS816">
            <v>45678.75</v>
          </cell>
          <cell r="AT816" t="str">
            <v>Horaire</v>
          </cell>
          <cell r="AU816">
            <v>3.3069999999999999</v>
          </cell>
          <cell r="AV816" t="str">
            <v>08</v>
          </cell>
          <cell r="AW816" t="str">
            <v>07602</v>
          </cell>
          <cell r="AX816" t="str">
            <v>30320041142</v>
          </cell>
          <cell r="AY816" t="str">
            <v>87</v>
          </cell>
          <cell r="AZ816" t="str">
            <v>BIAT</v>
          </cell>
          <cell r="BA816" t="str">
            <v>08076023032004114287</v>
          </cell>
          <cell r="BB816">
            <v>20</v>
          </cell>
          <cell r="BC816" t="str">
            <v>8 RUE 4875 SEDJOUMI</v>
          </cell>
          <cell r="BD816" t="str">
            <v>TUNIS</v>
          </cell>
          <cell r="BG816">
            <v>94895421</v>
          </cell>
          <cell r="BH816">
            <v>26380916</v>
          </cell>
          <cell r="BJ816" t="str">
            <v>INTILAKA</v>
          </cell>
          <cell r="BK816" t="str">
            <v>B-Panda</v>
          </cell>
          <cell r="BL816" t="str">
            <v>2.1</v>
          </cell>
          <cell r="BN816" t="str">
            <v>08076023032004114287</v>
          </cell>
          <cell r="BO816" t="str">
            <v>HAMDI MERIAM</v>
          </cell>
          <cell r="BP816">
            <v>817</v>
          </cell>
          <cell r="BR816">
            <v>817</v>
          </cell>
          <cell r="BT816">
            <v>648</v>
          </cell>
          <cell r="BU816" t="str">
            <v>si</v>
          </cell>
          <cell r="BV816" t="str">
            <v>139 B SA</v>
          </cell>
        </row>
        <row r="817">
          <cell r="B817">
            <v>818</v>
          </cell>
          <cell r="C817" t="str">
            <v>Mlle</v>
          </cell>
          <cell r="D817" t="str">
            <v>MEJRI RAHMA</v>
          </cell>
          <cell r="E817" t="str">
            <v>SAGE Tunisia</v>
          </cell>
          <cell r="F817" t="str">
            <v>PRODUCTION</v>
          </cell>
          <cell r="G817" t="str">
            <v>Alimentatrice</v>
          </cell>
          <cell r="H817" t="str">
            <v>JFU</v>
          </cell>
          <cell r="I817" t="str">
            <v>HASNA NASRAOUI</v>
          </cell>
          <cell r="J817" t="str">
            <v>A</v>
          </cell>
          <cell r="K817" t="str">
            <v>DIRECTS</v>
          </cell>
          <cell r="L817" t="str">
            <v>Variable cost at standard</v>
          </cell>
          <cell r="M817" t="str">
            <v>OUVRIERE SPECIALISE</v>
          </cell>
          <cell r="N817">
            <v>44583</v>
          </cell>
          <cell r="P817">
            <v>25</v>
          </cell>
          <cell r="T817" t="str">
            <v>CDD</v>
          </cell>
          <cell r="U817" t="str">
            <v>Contractuel</v>
          </cell>
          <cell r="V817">
            <v>45689</v>
          </cell>
          <cell r="W817">
            <v>45747</v>
          </cell>
          <cell r="Z817">
            <v>44583</v>
          </cell>
          <cell r="AA817">
            <v>1</v>
          </cell>
          <cell r="AB817">
            <v>2022</v>
          </cell>
          <cell r="AC817">
            <v>2026</v>
          </cell>
          <cell r="AD817">
            <v>3.1222222222222222</v>
          </cell>
          <cell r="AE817" t="str">
            <v>&lt; 4</v>
          </cell>
          <cell r="AF817">
            <v>37552</v>
          </cell>
          <cell r="AG817">
            <v>22.383561643835616</v>
          </cell>
          <cell r="AH817" t="str">
            <v>&lt; 25</v>
          </cell>
          <cell r="AI817">
            <v>17691785</v>
          </cell>
          <cell r="AJ817" t="str">
            <v>08</v>
          </cell>
          <cell r="AK817">
            <v>13033678</v>
          </cell>
          <cell r="AL817">
            <v>44365</v>
          </cell>
          <cell r="AM817" t="str">
            <v>FEMME</v>
          </cell>
          <cell r="AN817" t="str">
            <v>Célibataire</v>
          </cell>
          <cell r="AQ817">
            <v>3</v>
          </cell>
          <cell r="AR817">
            <v>3</v>
          </cell>
          <cell r="AS817">
            <v>45678.75</v>
          </cell>
          <cell r="AT817" t="str">
            <v>Horaire</v>
          </cell>
          <cell r="AU817">
            <v>3.3069999999999999</v>
          </cell>
          <cell r="AV817" t="str">
            <v>05</v>
          </cell>
          <cell r="AW817" t="str">
            <v>04600</v>
          </cell>
          <cell r="AX817" t="str">
            <v>01145016912</v>
          </cell>
          <cell r="AY817" t="str">
            <v>86</v>
          </cell>
          <cell r="AZ817" t="str">
            <v>BT</v>
          </cell>
          <cell r="BA817" t="str">
            <v>05046000114501691286</v>
          </cell>
          <cell r="BB817">
            <v>20</v>
          </cell>
          <cell r="BC817" t="str">
            <v>19 RUE NEFEFTA BAB SOUIKA</v>
          </cell>
          <cell r="BD817" t="str">
            <v>TUNIS</v>
          </cell>
          <cell r="BG817">
            <v>95385256</v>
          </cell>
          <cell r="BH817">
            <v>46648288</v>
          </cell>
          <cell r="BJ817" t="str">
            <v>JAYARA</v>
          </cell>
          <cell r="BK817" t="str">
            <v>CAMPO C</v>
          </cell>
          <cell r="BL817" t="str">
            <v>1.3</v>
          </cell>
          <cell r="BN817" t="str">
            <v>05046000114501691286</v>
          </cell>
          <cell r="BO817" t="str">
            <v>MEJRI RAHMA</v>
          </cell>
          <cell r="BP817">
            <v>818</v>
          </cell>
          <cell r="BR817">
            <v>818</v>
          </cell>
          <cell r="BT817">
            <v>736</v>
          </cell>
          <cell r="BU817" t="str">
            <v>si</v>
          </cell>
          <cell r="BV817" t="str">
            <v>139 A CP</v>
          </cell>
        </row>
        <row r="818">
          <cell r="B818">
            <v>819</v>
          </cell>
          <cell r="C818" t="str">
            <v>Madame</v>
          </cell>
          <cell r="D818" t="str">
            <v>HCHAICHI KHADIJA</v>
          </cell>
          <cell r="E818" t="str">
            <v>SAGE Tunisia</v>
          </cell>
          <cell r="F818" t="str">
            <v>PRODUCTION</v>
          </cell>
          <cell r="G818" t="str">
            <v>Couturière</v>
          </cell>
          <cell r="H818" t="str">
            <v>Panda</v>
          </cell>
          <cell r="I818" t="str">
            <v>HASNA NASRAOUI</v>
          </cell>
          <cell r="J818" t="str">
            <v>A</v>
          </cell>
          <cell r="K818" t="str">
            <v>DIRECTS</v>
          </cell>
          <cell r="L818" t="str">
            <v>Variable cost at standard</v>
          </cell>
          <cell r="M818" t="str">
            <v>OUVRIERE SPECIALISE</v>
          </cell>
          <cell r="N818">
            <v>44583</v>
          </cell>
          <cell r="P818">
            <v>25</v>
          </cell>
          <cell r="T818" t="str">
            <v>CDD</v>
          </cell>
          <cell r="U818" t="str">
            <v>Contractuel</v>
          </cell>
          <cell r="V818">
            <v>45689</v>
          </cell>
          <cell r="W818">
            <v>45747</v>
          </cell>
          <cell r="Z818">
            <v>44583</v>
          </cell>
          <cell r="AA818">
            <v>1</v>
          </cell>
          <cell r="AB818">
            <v>2022</v>
          </cell>
          <cell r="AC818">
            <v>2026</v>
          </cell>
          <cell r="AD818">
            <v>3.1222222222222222</v>
          </cell>
          <cell r="AE818" t="str">
            <v>&lt; 4</v>
          </cell>
          <cell r="AF818">
            <v>28897</v>
          </cell>
          <cell r="AG818">
            <v>46.095890410958901</v>
          </cell>
          <cell r="AH818" t="str">
            <v>&gt;45&lt; 55</v>
          </cell>
          <cell r="AI818">
            <v>12158919</v>
          </cell>
          <cell r="AJ818" t="str">
            <v>02</v>
          </cell>
          <cell r="AK818" t="str">
            <v>07325122</v>
          </cell>
          <cell r="AL818">
            <v>36791</v>
          </cell>
          <cell r="AM818" t="str">
            <v>FEMME</v>
          </cell>
          <cell r="AN818" t="str">
            <v>Marié(e)</v>
          </cell>
          <cell r="AO818">
            <v>3</v>
          </cell>
          <cell r="AQ818">
            <v>3</v>
          </cell>
          <cell r="AR818">
            <v>3</v>
          </cell>
          <cell r="AS818">
            <v>45678.75</v>
          </cell>
          <cell r="AT818" t="str">
            <v>Horaire</v>
          </cell>
          <cell r="AU818">
            <v>3.3069999999999999</v>
          </cell>
          <cell r="AV818" t="str">
            <v>17</v>
          </cell>
          <cell r="AW818" t="str">
            <v>53594</v>
          </cell>
          <cell r="AX818" t="str">
            <v>01726663269</v>
          </cell>
          <cell r="AY818">
            <v>87</v>
          </cell>
          <cell r="AZ818" t="str">
            <v>LA POSTE</v>
          </cell>
          <cell r="BA818" t="str">
            <v>17535940172666326987</v>
          </cell>
          <cell r="BB818">
            <v>20</v>
          </cell>
          <cell r="BC818" t="str">
            <v>CITE ENNAJAH MALLASSINE</v>
          </cell>
          <cell r="BD818" t="str">
            <v>TUNIS</v>
          </cell>
          <cell r="BG818">
            <v>29634063</v>
          </cell>
          <cell r="BH818">
            <v>50959665</v>
          </cell>
          <cell r="BJ818" t="str">
            <v>MALLASSINE</v>
          </cell>
          <cell r="BK818" t="str">
            <v>A-Panda</v>
          </cell>
          <cell r="BL818" t="str">
            <v>1.1</v>
          </cell>
          <cell r="BN818" t="str">
            <v>17535940172666326987</v>
          </cell>
          <cell r="BO818" t="str">
            <v>HCHAICHI KHADIJA</v>
          </cell>
          <cell r="BP818">
            <v>819</v>
          </cell>
          <cell r="BR818">
            <v>819</v>
          </cell>
          <cell r="BT818">
            <v>737</v>
          </cell>
          <cell r="BU818" t="str">
            <v>si</v>
          </cell>
          <cell r="BV818" t="str">
            <v>139 A CA</v>
          </cell>
        </row>
        <row r="819">
          <cell r="B819">
            <v>820</v>
          </cell>
          <cell r="C819" t="str">
            <v>Madame</v>
          </cell>
          <cell r="D819" t="str">
            <v>CHERIGUI AIDA</v>
          </cell>
          <cell r="E819" t="str">
            <v>SAGE Tunisia</v>
          </cell>
          <cell r="F819" t="str">
            <v>PRODUCTION</v>
          </cell>
          <cell r="G819" t="str">
            <v>Couturière</v>
          </cell>
          <cell r="H819" t="str">
            <v>P7 AR</v>
          </cell>
          <cell r="I819" t="str">
            <v>FOUED HOMRANI</v>
          </cell>
          <cell r="J819" t="str">
            <v>A</v>
          </cell>
          <cell r="K819" t="str">
            <v>DIRECTS</v>
          </cell>
          <cell r="L819" t="str">
            <v>Variable cost at standard</v>
          </cell>
          <cell r="M819" t="str">
            <v>OUVRIERE SPECIALISE</v>
          </cell>
          <cell r="N819">
            <v>44583</v>
          </cell>
          <cell r="P819">
            <v>25</v>
          </cell>
          <cell r="T819" t="str">
            <v>CDD</v>
          </cell>
          <cell r="U819" t="str">
            <v>Contractuel</v>
          </cell>
          <cell r="V819">
            <v>45689</v>
          </cell>
          <cell r="W819">
            <v>45747</v>
          </cell>
          <cell r="Z819">
            <v>44583</v>
          </cell>
          <cell r="AA819">
            <v>1</v>
          </cell>
          <cell r="AB819">
            <v>2022</v>
          </cell>
          <cell r="AC819">
            <v>2026</v>
          </cell>
          <cell r="AD819">
            <v>3.1222222222222222</v>
          </cell>
          <cell r="AE819" t="str">
            <v>&lt; 4</v>
          </cell>
          <cell r="AF819">
            <v>30793</v>
          </cell>
          <cell r="AG819">
            <v>40.901369863013699</v>
          </cell>
          <cell r="AH819" t="str">
            <v>&gt;35&lt; 45</v>
          </cell>
          <cell r="AI819">
            <v>12956437</v>
          </cell>
          <cell r="AJ819" t="str">
            <v>02</v>
          </cell>
          <cell r="AK819" t="str">
            <v>07379189</v>
          </cell>
          <cell r="AL819">
            <v>43464</v>
          </cell>
          <cell r="AM819" t="str">
            <v>FEMME</v>
          </cell>
          <cell r="AN819" t="str">
            <v>Marié(e)</v>
          </cell>
          <cell r="AO819">
            <v>3</v>
          </cell>
          <cell r="AQ819">
            <v>3</v>
          </cell>
          <cell r="AR819">
            <v>3</v>
          </cell>
          <cell r="AS819">
            <v>45678.75</v>
          </cell>
          <cell r="AT819" t="str">
            <v>Horaire</v>
          </cell>
          <cell r="AU819">
            <v>3.3069999999999999</v>
          </cell>
          <cell r="AV819" t="str">
            <v>01</v>
          </cell>
          <cell r="AW819" t="str">
            <v>03907</v>
          </cell>
          <cell r="AX819" t="str">
            <v>71101007320</v>
          </cell>
          <cell r="AY819" t="str">
            <v>50</v>
          </cell>
          <cell r="AZ819" t="str">
            <v>ATB</v>
          </cell>
          <cell r="BA819" t="str">
            <v>01039077110100732050</v>
          </cell>
          <cell r="BB819">
            <v>20</v>
          </cell>
          <cell r="BC819" t="str">
            <v>8 RUE ABOULBAKA RANDI</v>
          </cell>
          <cell r="BD819" t="str">
            <v>SANHEJA</v>
          </cell>
          <cell r="BG819">
            <v>26712109</v>
          </cell>
          <cell r="BH819">
            <v>52621578</v>
          </cell>
          <cell r="BJ819" t="str">
            <v>SANHEJA</v>
          </cell>
          <cell r="BK819" t="str">
            <v>A-P7 AR</v>
          </cell>
          <cell r="BL819" t="str">
            <v>1.1</v>
          </cell>
          <cell r="BN819" t="str">
            <v>01039077110100732050</v>
          </cell>
          <cell r="BO819" t="str">
            <v>CHERIGUI AIDA</v>
          </cell>
          <cell r="BP819">
            <v>820</v>
          </cell>
          <cell r="BR819">
            <v>820</v>
          </cell>
          <cell r="BT819">
            <v>503</v>
          </cell>
          <cell r="BU819" t="str">
            <v>si</v>
          </cell>
          <cell r="BV819" t="str">
            <v>965 B SA</v>
          </cell>
        </row>
        <row r="820">
          <cell r="B820">
            <v>821</v>
          </cell>
          <cell r="C820" t="str">
            <v>Madame</v>
          </cell>
          <cell r="D820" t="str">
            <v>DHAOUADI LEILA</v>
          </cell>
          <cell r="E820" t="str">
            <v>SAGE Tunisia</v>
          </cell>
          <cell r="F820" t="str">
            <v>PRODUCTION</v>
          </cell>
          <cell r="G820" t="str">
            <v>Team leader</v>
          </cell>
          <cell r="H820" t="str">
            <v>JFU</v>
          </cell>
          <cell r="I820" t="str">
            <v>Mabrourk Ben Moussa</v>
          </cell>
          <cell r="J820" t="str">
            <v>A</v>
          </cell>
          <cell r="K820" t="str">
            <v>INDIRECTS</v>
          </cell>
          <cell r="L820" t="str">
            <v>Variable cost at standard</v>
          </cell>
          <cell r="M820" t="str">
            <v>OUVRIERE SPECIALISE</v>
          </cell>
          <cell r="N820">
            <v>44585</v>
          </cell>
          <cell r="P820">
            <v>-34</v>
          </cell>
          <cell r="Q820">
            <v>45693</v>
          </cell>
          <cell r="R820" t="str">
            <v>maladie</v>
          </cell>
          <cell r="T820" t="str">
            <v>CDD</v>
          </cell>
          <cell r="U820" t="str">
            <v>Contractuel</v>
          </cell>
          <cell r="V820">
            <v>45627</v>
          </cell>
          <cell r="W820">
            <v>45688</v>
          </cell>
          <cell r="Z820">
            <v>44585</v>
          </cell>
          <cell r="AA820">
            <v>1</v>
          </cell>
          <cell r="AB820">
            <v>2022</v>
          </cell>
          <cell r="AC820">
            <v>2026</v>
          </cell>
          <cell r="AD820">
            <v>3.1166666666666667</v>
          </cell>
          <cell r="AE820" t="str">
            <v>&lt; 4</v>
          </cell>
          <cell r="AF820">
            <v>31841</v>
          </cell>
          <cell r="AG820">
            <v>38.030136986301372</v>
          </cell>
          <cell r="AH820" t="str">
            <v>&gt;35&lt; 45</v>
          </cell>
          <cell r="AI820">
            <v>17284342</v>
          </cell>
          <cell r="AJ820" t="str">
            <v>08</v>
          </cell>
          <cell r="AK820" t="str">
            <v>07380576</v>
          </cell>
          <cell r="AL820">
            <v>37490</v>
          </cell>
          <cell r="AM820" t="str">
            <v>FEMME</v>
          </cell>
          <cell r="AN820" t="str">
            <v>Marié(e)</v>
          </cell>
          <cell r="AO820">
            <v>2</v>
          </cell>
          <cell r="AQ820">
            <v>5</v>
          </cell>
          <cell r="AR820">
            <v>3</v>
          </cell>
          <cell r="AS820">
            <v>45680.75</v>
          </cell>
          <cell r="AT820" t="str">
            <v>Horaire</v>
          </cell>
          <cell r="AU820">
            <v>3.3069999999999999</v>
          </cell>
          <cell r="AV820" t="str">
            <v>17</v>
          </cell>
          <cell r="AW820" t="str">
            <v>00100</v>
          </cell>
          <cell r="AX820" t="str">
            <v>00001753521</v>
          </cell>
          <cell r="AY820" t="str">
            <v>32</v>
          </cell>
          <cell r="AZ820" t="str">
            <v>LA POSTE</v>
          </cell>
          <cell r="BA820" t="str">
            <v>17001000000175352132</v>
          </cell>
          <cell r="BB820">
            <v>20</v>
          </cell>
          <cell r="BC820" t="str">
            <v>7 RUE ABDELMLAK IBN MAROUEN</v>
          </cell>
          <cell r="BD820" t="str">
            <v>SANHEJA</v>
          </cell>
          <cell r="BE820">
            <v>2021</v>
          </cell>
          <cell r="BG820">
            <v>97917170</v>
          </cell>
          <cell r="BH820">
            <v>26500790</v>
          </cell>
          <cell r="BJ820" t="str">
            <v>SANHEJA</v>
          </cell>
          <cell r="BK820" t="str">
            <v>A-JFU</v>
          </cell>
          <cell r="BL820" t="str">
            <v>3.1</v>
          </cell>
          <cell r="BN820" t="str">
            <v>17001000000175352132</v>
          </cell>
          <cell r="BO820" t="str">
            <v>DHAOUADI LEILA</v>
          </cell>
          <cell r="BP820">
            <v>821</v>
          </cell>
          <cell r="BR820">
            <v>821</v>
          </cell>
          <cell r="BS820" t="str">
            <v>promotion le 30/11/2023</v>
          </cell>
          <cell r="BU820" t="str">
            <v>Non-Actif</v>
          </cell>
          <cell r="BV820" t="str">
            <v>560 A CP</v>
          </cell>
        </row>
        <row r="821">
          <cell r="B821">
            <v>822</v>
          </cell>
          <cell r="C821" t="str">
            <v>Madame</v>
          </cell>
          <cell r="D821" t="str">
            <v>RIAHI DALILA</v>
          </cell>
          <cell r="E821" t="str">
            <v>SAGE Tunisia</v>
          </cell>
          <cell r="F821" t="str">
            <v>PRODUCTION</v>
          </cell>
          <cell r="G821" t="str">
            <v>Couturière</v>
          </cell>
          <cell r="H821" t="str">
            <v>Panda</v>
          </cell>
          <cell r="I821" t="str">
            <v>HASNA NASRAOUI</v>
          </cell>
          <cell r="J821" t="str">
            <v>A</v>
          </cell>
          <cell r="K821" t="str">
            <v>DIRECTS</v>
          </cell>
          <cell r="L821" t="str">
            <v>Variable cost at standard</v>
          </cell>
          <cell r="M821" t="str">
            <v>OUVRIERE SPECIALISE</v>
          </cell>
          <cell r="N821">
            <v>44583</v>
          </cell>
          <cell r="P821">
            <v>-676</v>
          </cell>
          <cell r="Q821">
            <v>45017</v>
          </cell>
          <cell r="R821" t="str">
            <v>suite non retour matérnité</v>
          </cell>
          <cell r="T821" t="str">
            <v>CDD</v>
          </cell>
          <cell r="U821" t="str">
            <v>Contractuel</v>
          </cell>
          <cell r="V821">
            <v>44986</v>
          </cell>
          <cell r="W821">
            <v>45046</v>
          </cell>
          <cell r="Z821">
            <v>44583</v>
          </cell>
          <cell r="AA821">
            <v>1</v>
          </cell>
          <cell r="AB821">
            <v>2022</v>
          </cell>
          <cell r="AC821">
            <v>2026</v>
          </cell>
          <cell r="AD821">
            <v>3.1222222222222222</v>
          </cell>
          <cell r="AE821" t="str">
            <v>&lt; 4</v>
          </cell>
          <cell r="AF821">
            <v>34637</v>
          </cell>
          <cell r="AG821">
            <v>30.36986301369863</v>
          </cell>
          <cell r="AH821" t="str">
            <v>&gt;25&lt; 35</v>
          </cell>
          <cell r="AI821">
            <v>16628304</v>
          </cell>
          <cell r="AJ821" t="str">
            <v>03</v>
          </cell>
          <cell r="AK821" t="str">
            <v>09189150</v>
          </cell>
          <cell r="AL821">
            <v>41582</v>
          </cell>
          <cell r="AM821" t="str">
            <v>FEMME</v>
          </cell>
          <cell r="AN821" t="str">
            <v>Marié(e)</v>
          </cell>
          <cell r="AO821">
            <v>1</v>
          </cell>
          <cell r="AQ821">
            <v>3</v>
          </cell>
          <cell r="AR821">
            <v>2</v>
          </cell>
          <cell r="AS821">
            <v>45313.5</v>
          </cell>
          <cell r="AT821" t="str">
            <v>Horaire</v>
          </cell>
          <cell r="AU821">
            <v>3.3069999999999999</v>
          </cell>
          <cell r="AV821" t="str">
            <v>17</v>
          </cell>
          <cell r="AW821" t="str">
            <v>00100</v>
          </cell>
          <cell r="AX821" t="str">
            <v>00003039757</v>
          </cell>
          <cell r="AY821" t="str">
            <v>81</v>
          </cell>
          <cell r="AZ821" t="str">
            <v>LA POSTE</v>
          </cell>
          <cell r="BA821" t="str">
            <v>17001000000303975781</v>
          </cell>
          <cell r="BB821">
            <v>20</v>
          </cell>
          <cell r="BC821" t="str">
            <v>CITE EL BOSTEN 1 BJAOUA CHEBBAOU</v>
          </cell>
          <cell r="BD821" t="str">
            <v>OUED ELLIL</v>
          </cell>
          <cell r="BG821">
            <v>26443749</v>
          </cell>
          <cell r="BH821">
            <v>22505191</v>
          </cell>
          <cell r="BJ821" t="str">
            <v>BEJAOUA</v>
          </cell>
          <cell r="BK821" t="str">
            <v>A-Panda</v>
          </cell>
          <cell r="BN821" t="str">
            <v>17001000000303975781</v>
          </cell>
          <cell r="BO821" t="str">
            <v>RIAHI DALILA</v>
          </cell>
          <cell r="BP821">
            <v>822</v>
          </cell>
          <cell r="BR821">
            <v>822</v>
          </cell>
          <cell r="BU821" t="str">
            <v>Non-Actif</v>
          </cell>
        </row>
        <row r="822">
          <cell r="B822">
            <v>823</v>
          </cell>
          <cell r="C822" t="str">
            <v>Mlle</v>
          </cell>
          <cell r="D822" t="str">
            <v>ZAWANI SINDA</v>
          </cell>
          <cell r="E822" t="str">
            <v>SAGE Tunisia</v>
          </cell>
          <cell r="F822" t="str">
            <v>PRODUCTION</v>
          </cell>
          <cell r="G822" t="str">
            <v>Couturière</v>
          </cell>
          <cell r="H822">
            <v>520</v>
          </cell>
          <cell r="J822" t="str">
            <v>B</v>
          </cell>
          <cell r="K822" t="str">
            <v>DIRECTS</v>
          </cell>
          <cell r="L822" t="str">
            <v>Variable cost at standard</v>
          </cell>
          <cell r="M822" t="str">
            <v>OUVRIERE SPECIALISE</v>
          </cell>
          <cell r="N822">
            <v>44585</v>
          </cell>
          <cell r="O822" t="str">
            <v/>
          </cell>
          <cell r="P822">
            <v>-980</v>
          </cell>
          <cell r="Q822">
            <v>44713</v>
          </cell>
          <cell r="R822" t="str">
            <v xml:space="preserve">abandon de poste </v>
          </cell>
          <cell r="T822" t="str">
            <v>CDD</v>
          </cell>
          <cell r="U822" t="str">
            <v>Contractuel</v>
          </cell>
          <cell r="V822">
            <v>44682</v>
          </cell>
          <cell r="W822">
            <v>44742</v>
          </cell>
          <cell r="Z822">
            <v>44585</v>
          </cell>
          <cell r="AA822">
            <v>1</v>
          </cell>
          <cell r="AB822">
            <v>2022</v>
          </cell>
          <cell r="AC822">
            <v>2026</v>
          </cell>
          <cell r="AD822">
            <v>3.1166666666666667</v>
          </cell>
          <cell r="AE822" t="str">
            <v>&lt; 4</v>
          </cell>
          <cell r="AF822">
            <v>35491</v>
          </cell>
          <cell r="AG822">
            <v>28.030136986301368</v>
          </cell>
          <cell r="AH822" t="str">
            <v>&gt;25&lt; 35</v>
          </cell>
          <cell r="AI822">
            <v>16754218</v>
          </cell>
          <cell r="AJ822" t="str">
            <v>02</v>
          </cell>
          <cell r="AK822" t="str">
            <v>09519236</v>
          </cell>
          <cell r="AL822">
            <v>41708</v>
          </cell>
          <cell r="AM822" t="str">
            <v>FEMME</v>
          </cell>
          <cell r="AN822" t="str">
            <v>Célibataire</v>
          </cell>
          <cell r="AQ822">
            <v>3</v>
          </cell>
          <cell r="AR822">
            <v>1</v>
          </cell>
          <cell r="AS822">
            <v>44950.25</v>
          </cell>
          <cell r="AT822" t="str">
            <v>Horaire</v>
          </cell>
          <cell r="AU822">
            <v>3.1930000000000001</v>
          </cell>
          <cell r="AV822" t="str">
            <v>08</v>
          </cell>
          <cell r="AW822" t="str">
            <v>90701</v>
          </cell>
          <cell r="AX822" t="str">
            <v>00140040708</v>
          </cell>
          <cell r="AY822" t="str">
            <v>79</v>
          </cell>
          <cell r="AZ822" t="str">
            <v>BIAT</v>
          </cell>
          <cell r="BA822" t="str">
            <v>08907010014004070879</v>
          </cell>
          <cell r="BB822">
            <v>20</v>
          </cell>
          <cell r="BC822" t="str">
            <v>CITE EL HIDAYA JEDAIDA</v>
          </cell>
          <cell r="BD822" t="str">
            <v>MANOUBA</v>
          </cell>
          <cell r="BG822">
            <v>21552056</v>
          </cell>
          <cell r="BH822">
            <v>21552058</v>
          </cell>
          <cell r="BJ822" t="str">
            <v>JEDAIDA</v>
          </cell>
          <cell r="BK822" t="str">
            <v>B-520</v>
          </cell>
          <cell r="BN822" t="str">
            <v>08907010014004070879</v>
          </cell>
          <cell r="BO822" t="str">
            <v>ZAWANI SINDA</v>
          </cell>
          <cell r="BP822">
            <v>823</v>
          </cell>
          <cell r="BU822" t="str">
            <v>Non-Actif</v>
          </cell>
        </row>
        <row r="823">
          <cell r="B823">
            <v>824</v>
          </cell>
          <cell r="C823" t="str">
            <v>Madame</v>
          </cell>
          <cell r="D823" t="str">
            <v>ROMDHANI AHLEM</v>
          </cell>
          <cell r="E823" t="str">
            <v>SAGE Tunisia</v>
          </cell>
          <cell r="F823" t="str">
            <v>PRODUCTION</v>
          </cell>
          <cell r="G823" t="str">
            <v>Couturière</v>
          </cell>
          <cell r="H823">
            <v>965</v>
          </cell>
          <cell r="I823" t="str">
            <v>abdelhalim</v>
          </cell>
          <cell r="J823" t="str">
            <v>B</v>
          </cell>
          <cell r="K823" t="str">
            <v>DIRECTS</v>
          </cell>
          <cell r="L823" t="str">
            <v>Variable cost at standard</v>
          </cell>
          <cell r="M823" t="str">
            <v>OUVRIERE SPECIALISE</v>
          </cell>
          <cell r="N823">
            <v>44585</v>
          </cell>
          <cell r="O823" t="str">
            <v/>
          </cell>
          <cell r="P823">
            <v>-371</v>
          </cell>
          <cell r="Q823">
            <v>45343</v>
          </cell>
          <cell r="R823" t="str">
            <v>dicipline</v>
          </cell>
          <cell r="S823" t="str">
            <v>comportement</v>
          </cell>
          <cell r="T823" t="str">
            <v>CDD</v>
          </cell>
          <cell r="U823" t="str">
            <v>Contractuel</v>
          </cell>
          <cell r="V823">
            <v>45261</v>
          </cell>
          <cell r="W823">
            <v>45351</v>
          </cell>
          <cell r="Z823">
            <v>44585</v>
          </cell>
          <cell r="AA823">
            <v>1</v>
          </cell>
          <cell r="AB823">
            <v>2022</v>
          </cell>
          <cell r="AC823">
            <v>2026</v>
          </cell>
          <cell r="AD823">
            <v>3.1166666666666667</v>
          </cell>
          <cell r="AE823" t="str">
            <v>&lt; 4</v>
          </cell>
          <cell r="AF823">
            <v>29177</v>
          </cell>
          <cell r="AG823">
            <v>45.328767123287669</v>
          </cell>
          <cell r="AH823" t="str">
            <v>&gt;45&lt; 55</v>
          </cell>
          <cell r="AI823">
            <v>12257014</v>
          </cell>
          <cell r="AJ823" t="str">
            <v>06</v>
          </cell>
          <cell r="AK823" t="str">
            <v>07329456</v>
          </cell>
          <cell r="AL823">
            <v>42486</v>
          </cell>
          <cell r="AM823" t="str">
            <v>FEMME</v>
          </cell>
          <cell r="AN823" t="str">
            <v>Marié(e)</v>
          </cell>
          <cell r="AO823">
            <v>3</v>
          </cell>
          <cell r="AQ823">
            <v>3</v>
          </cell>
          <cell r="AR823">
            <v>3</v>
          </cell>
          <cell r="AS823">
            <v>45680.75</v>
          </cell>
          <cell r="AT823" t="str">
            <v>Horaire</v>
          </cell>
          <cell r="AU823">
            <v>3.3069999999999999</v>
          </cell>
          <cell r="AV823" t="str">
            <v>17</v>
          </cell>
          <cell r="AW823" t="str">
            <v>00100</v>
          </cell>
          <cell r="AX823" t="str">
            <v>00002676138</v>
          </cell>
          <cell r="AY823" t="str">
            <v>76</v>
          </cell>
          <cell r="AZ823" t="str">
            <v>LA POSTE</v>
          </cell>
          <cell r="BA823" t="str">
            <v>17001000000267613876</v>
          </cell>
          <cell r="BB823">
            <v>20</v>
          </cell>
          <cell r="BC823" t="str">
            <v>CITE ENNASSIM SAIDA</v>
          </cell>
          <cell r="BD823" t="str">
            <v>OUED ELLIL</v>
          </cell>
          <cell r="BG823">
            <v>54171141</v>
          </cell>
          <cell r="BH823">
            <v>97396391</v>
          </cell>
          <cell r="BJ823" t="str">
            <v>JEDAIDA</v>
          </cell>
          <cell r="BK823" t="str">
            <v>B-965</v>
          </cell>
          <cell r="BL823" t="str">
            <v>2.1</v>
          </cell>
          <cell r="BN823" t="str">
            <v>17001000000267613876</v>
          </cell>
          <cell r="BO823" t="str">
            <v>ROMDHANI AHLEM</v>
          </cell>
          <cell r="BP823">
            <v>824</v>
          </cell>
          <cell r="BR823">
            <v>824</v>
          </cell>
          <cell r="BU823" t="str">
            <v>Non-Actif</v>
          </cell>
          <cell r="BV823" t="str">
            <v>965 B SA</v>
          </cell>
        </row>
        <row r="824">
          <cell r="B824">
            <v>825</v>
          </cell>
          <cell r="C824" t="str">
            <v>Madame</v>
          </cell>
          <cell r="D824" t="str">
            <v>ABBES KHIRA</v>
          </cell>
          <cell r="E824" t="str">
            <v>SAGE Tunisia</v>
          </cell>
          <cell r="F824" t="str">
            <v>PRODUCTION</v>
          </cell>
          <cell r="G824" t="str">
            <v>Couturière</v>
          </cell>
          <cell r="H824" t="str">
            <v>P6 AV</v>
          </cell>
          <cell r="I824" t="str">
            <v>Anis Sbouri</v>
          </cell>
          <cell r="J824" t="str">
            <v>A</v>
          </cell>
          <cell r="K824" t="str">
            <v>DIRECTS</v>
          </cell>
          <cell r="L824" t="str">
            <v>Variable cost at standard</v>
          </cell>
          <cell r="M824" t="str">
            <v>OUVRIERE SPECIALISE</v>
          </cell>
          <cell r="N824">
            <v>44580</v>
          </cell>
          <cell r="O824" t="str">
            <v/>
          </cell>
          <cell r="P824">
            <v>-6</v>
          </cell>
          <cell r="T824" t="str">
            <v>CDD</v>
          </cell>
          <cell r="U824" t="str">
            <v>Contractuel</v>
          </cell>
          <cell r="V824">
            <v>45689</v>
          </cell>
          <cell r="W824">
            <v>45716</v>
          </cell>
          <cell r="Z824">
            <v>44580</v>
          </cell>
          <cell r="AA824">
            <v>1</v>
          </cell>
          <cell r="AB824">
            <v>2022</v>
          </cell>
          <cell r="AC824">
            <v>2026</v>
          </cell>
          <cell r="AD824">
            <v>3.1305555555555555</v>
          </cell>
          <cell r="AE824" t="str">
            <v>&lt; 4</v>
          </cell>
          <cell r="AF824">
            <v>28532</v>
          </cell>
          <cell r="AG824">
            <v>47.095890410958901</v>
          </cell>
          <cell r="AH824" t="str">
            <v>&gt;45&lt; 55</v>
          </cell>
          <cell r="AI824">
            <v>11996746</v>
          </cell>
          <cell r="AJ824" t="str">
            <v>05</v>
          </cell>
          <cell r="AK824" t="str">
            <v>07300428</v>
          </cell>
          <cell r="AL824">
            <v>34870</v>
          </cell>
          <cell r="AM824" t="str">
            <v>FEMME</v>
          </cell>
          <cell r="AN824" t="str">
            <v>Marié(e)</v>
          </cell>
          <cell r="AO824">
            <v>3</v>
          </cell>
          <cell r="AQ824">
            <v>3</v>
          </cell>
          <cell r="AR824">
            <v>3</v>
          </cell>
          <cell r="AS824">
            <v>45675.75</v>
          </cell>
          <cell r="AT824" t="str">
            <v>Horaire</v>
          </cell>
          <cell r="AU824">
            <v>3.3069999999999999</v>
          </cell>
          <cell r="AV824" t="str">
            <v>17</v>
          </cell>
          <cell r="AW824" t="str">
            <v>00100</v>
          </cell>
          <cell r="AX824" t="str">
            <v>00001498421</v>
          </cell>
          <cell r="AY824" t="str">
            <v>02</v>
          </cell>
          <cell r="AZ824" t="str">
            <v>LA POSTE</v>
          </cell>
          <cell r="BA824" t="str">
            <v>17001000000149842102</v>
          </cell>
          <cell r="BB824">
            <v>20</v>
          </cell>
          <cell r="BC824" t="str">
            <v>12 RUE YAHYA SOULAYMANI SANHEJA</v>
          </cell>
          <cell r="BD824" t="str">
            <v>OUED ELLIL</v>
          </cell>
          <cell r="BE824">
            <v>2021</v>
          </cell>
          <cell r="BG824">
            <v>20678879</v>
          </cell>
          <cell r="BH824">
            <v>20752625</v>
          </cell>
          <cell r="BJ824" t="str">
            <v>SANHEJA</v>
          </cell>
          <cell r="BK824" t="str">
            <v>A-P6 AV</v>
          </cell>
          <cell r="BL824" t="str">
            <v>1.1</v>
          </cell>
          <cell r="BN824" t="str">
            <v>17001000000149842102</v>
          </cell>
          <cell r="BO824" t="str">
            <v>ABBES KHIRA</v>
          </cell>
          <cell r="BP824">
            <v>825</v>
          </cell>
          <cell r="BR824">
            <v>825</v>
          </cell>
          <cell r="BT824">
            <v>649</v>
          </cell>
          <cell r="BU824" t="str">
            <v>si</v>
          </cell>
          <cell r="BV824" t="str">
            <v>139 B CA</v>
          </cell>
        </row>
        <row r="825">
          <cell r="B825">
            <v>826</v>
          </cell>
          <cell r="C825" t="str">
            <v>Madame</v>
          </cell>
          <cell r="D825" t="str">
            <v>HENI KHAOULA</v>
          </cell>
          <cell r="E825" t="str">
            <v>SAGE Tunisia</v>
          </cell>
          <cell r="F825" t="str">
            <v>QUALITE</v>
          </cell>
          <cell r="G825" t="str">
            <v>Contrôle Qualité</v>
          </cell>
          <cell r="H825">
            <v>560</v>
          </cell>
          <cell r="J825" t="str">
            <v>B</v>
          </cell>
          <cell r="K825" t="str">
            <v>INDIRECTS</v>
          </cell>
          <cell r="L825" t="str">
            <v>Variable cost at standard</v>
          </cell>
          <cell r="M825" t="str">
            <v>Contrôleur Qualité</v>
          </cell>
          <cell r="N825">
            <v>44587</v>
          </cell>
          <cell r="P825">
            <v>-1010</v>
          </cell>
          <cell r="Q825">
            <v>44705</v>
          </cell>
          <cell r="R825" t="str">
            <v>ABSENCE NON JUSTIFIE</v>
          </cell>
          <cell r="T825" t="str">
            <v>CDD</v>
          </cell>
          <cell r="U825" t="str">
            <v>Contractuel</v>
          </cell>
          <cell r="V825">
            <v>44682</v>
          </cell>
          <cell r="W825">
            <v>44712</v>
          </cell>
          <cell r="Z825">
            <v>44587</v>
          </cell>
          <cell r="AA825">
            <v>1</v>
          </cell>
          <cell r="AB825">
            <v>2022</v>
          </cell>
          <cell r="AC825">
            <v>2026</v>
          </cell>
          <cell r="AD825">
            <v>3.1111111111111112</v>
          </cell>
          <cell r="AE825" t="str">
            <v>&lt; 4</v>
          </cell>
          <cell r="AF825">
            <v>31347</v>
          </cell>
          <cell r="AG825">
            <v>39.38356164383562</v>
          </cell>
          <cell r="AH825" t="str">
            <v>&gt;35&lt; 45</v>
          </cell>
          <cell r="AI825">
            <v>16106363</v>
          </cell>
          <cell r="AJ825" t="str">
            <v>08</v>
          </cell>
          <cell r="AK825" t="str">
            <v>09157477</v>
          </cell>
          <cell r="AL825">
            <v>42730</v>
          </cell>
          <cell r="AM825" t="str">
            <v>FEMME</v>
          </cell>
          <cell r="AN825" t="str">
            <v>Marié(e)</v>
          </cell>
          <cell r="AO825">
            <v>2</v>
          </cell>
          <cell r="AQ825">
            <v>3</v>
          </cell>
          <cell r="AR825">
            <v>1</v>
          </cell>
          <cell r="AS825">
            <v>44952.25</v>
          </cell>
          <cell r="AT825" t="str">
            <v>Horaire</v>
          </cell>
          <cell r="AU825">
            <v>3.1930000000000001</v>
          </cell>
          <cell r="AV825" t="str">
            <v>08</v>
          </cell>
          <cell r="AW825" t="str">
            <v>08102</v>
          </cell>
          <cell r="AX825" t="str">
            <v>30840033576</v>
          </cell>
          <cell r="AY825" t="str">
            <v>34</v>
          </cell>
          <cell r="AZ825" t="str">
            <v>BIAT</v>
          </cell>
          <cell r="BA825" t="str">
            <v>08081023084003357634</v>
          </cell>
          <cell r="BB825">
            <v>20</v>
          </cell>
          <cell r="BC825" t="str">
            <v>7 RUE SAAD IBN ABI ELWAKKASS</v>
          </cell>
          <cell r="BD825" t="str">
            <v>SIDI HASSINE</v>
          </cell>
          <cell r="BG825">
            <v>52231419</v>
          </cell>
          <cell r="BH825">
            <v>54236601</v>
          </cell>
          <cell r="BJ825" t="str">
            <v>SIDI HASSINE</v>
          </cell>
          <cell r="BK825" t="str">
            <v>B-560</v>
          </cell>
          <cell r="BN825" t="str">
            <v>08081023084003357634</v>
          </cell>
          <cell r="BO825" t="str">
            <v>HENI KHAOULA</v>
          </cell>
          <cell r="BP825">
            <v>826</v>
          </cell>
          <cell r="BU825" t="str">
            <v>Non-Actif</v>
          </cell>
        </row>
        <row r="826">
          <cell r="B826">
            <v>827</v>
          </cell>
          <cell r="C826" t="str">
            <v>Monsieur</v>
          </cell>
          <cell r="D826" t="str">
            <v>SOUDANI MOHAMED AMINE</v>
          </cell>
          <cell r="E826" t="str">
            <v>SAGE Tunisia</v>
          </cell>
          <cell r="F826" t="str">
            <v>COUPE</v>
          </cell>
          <cell r="G826" t="str">
            <v>Coupeur</v>
          </cell>
          <cell r="K826" t="str">
            <v>DIRECTS</v>
          </cell>
          <cell r="L826" t="str">
            <v>Variable cost at standard</v>
          </cell>
          <cell r="M826" t="str">
            <v>OUVRIER COUPE</v>
          </cell>
          <cell r="N826">
            <v>44587</v>
          </cell>
          <cell r="P826">
            <v>-857</v>
          </cell>
          <cell r="Q826">
            <v>44821</v>
          </cell>
          <cell r="R826" t="str">
            <v>fin de contrat</v>
          </cell>
          <cell r="T826" t="str">
            <v>CDD</v>
          </cell>
          <cell r="U826" t="str">
            <v>Contractuel</v>
          </cell>
          <cell r="V826">
            <v>44805</v>
          </cell>
          <cell r="W826">
            <v>44865</v>
          </cell>
          <cell r="Z826">
            <v>44587</v>
          </cell>
          <cell r="AA826">
            <v>1</v>
          </cell>
          <cell r="AB826">
            <v>2022</v>
          </cell>
          <cell r="AC826">
            <v>2026</v>
          </cell>
          <cell r="AD826">
            <v>3.1111111111111112</v>
          </cell>
          <cell r="AE826" t="str">
            <v>&lt; 4</v>
          </cell>
          <cell r="AF826">
            <v>36064</v>
          </cell>
          <cell r="AG826">
            <v>26.460273972602739</v>
          </cell>
          <cell r="AH826" t="str">
            <v>&gt;25&lt; 35</v>
          </cell>
          <cell r="AI826">
            <v>17444870</v>
          </cell>
          <cell r="AJ826" t="str">
            <v>08</v>
          </cell>
          <cell r="AK826">
            <v>11663043</v>
          </cell>
          <cell r="AL826">
            <v>42938</v>
          </cell>
          <cell r="AM826" t="str">
            <v>HOMME</v>
          </cell>
          <cell r="AN826" t="str">
            <v>Célibataire</v>
          </cell>
          <cell r="AQ826">
            <v>3</v>
          </cell>
          <cell r="AR826">
            <v>1</v>
          </cell>
          <cell r="AS826">
            <v>44952.25</v>
          </cell>
          <cell r="AT826" t="str">
            <v>Horaire</v>
          </cell>
          <cell r="AU826">
            <v>3.3069999999999999</v>
          </cell>
          <cell r="AV826" t="str">
            <v>17</v>
          </cell>
          <cell r="AW826" t="str">
            <v>00100</v>
          </cell>
          <cell r="AX826" t="str">
            <v>00003011591</v>
          </cell>
          <cell r="AY826" t="str">
            <v>92</v>
          </cell>
          <cell r="AZ826" t="str">
            <v>LA POSTE</v>
          </cell>
          <cell r="BA826" t="str">
            <v>17001000000301159192</v>
          </cell>
          <cell r="BB826">
            <v>20</v>
          </cell>
          <cell r="BC826" t="str">
            <v>10 RUE MGHIRA IBN CHOOLA</v>
          </cell>
          <cell r="BD826" t="str">
            <v>EL AGBA</v>
          </cell>
          <cell r="BG826">
            <v>53689855</v>
          </cell>
          <cell r="BH826">
            <v>95895161</v>
          </cell>
          <cell r="BJ826" t="str">
            <v>OUED GUERIANA AGBA</v>
          </cell>
          <cell r="BK826" t="str">
            <v>-</v>
          </cell>
          <cell r="BN826" t="str">
            <v>17001000000301159192</v>
          </cell>
          <cell r="BO826" t="str">
            <v>SOUDANI MOHAMED AMINE</v>
          </cell>
          <cell r="BP826">
            <v>827</v>
          </cell>
          <cell r="BU826" t="str">
            <v>Non-Actif</v>
          </cell>
        </row>
        <row r="827">
          <cell r="B827">
            <v>828</v>
          </cell>
          <cell r="C827" t="str">
            <v>Mlle</v>
          </cell>
          <cell r="D827" t="str">
            <v>MLIK DORSAF</v>
          </cell>
          <cell r="E827" t="str">
            <v>SAGE Tunisia</v>
          </cell>
          <cell r="F827" t="str">
            <v>PRODUCTION</v>
          </cell>
          <cell r="G827" t="str">
            <v>Couturière</v>
          </cell>
          <cell r="H827">
            <v>520</v>
          </cell>
          <cell r="I827" t="str">
            <v>Mabrourk Ben Moussa</v>
          </cell>
          <cell r="J827" t="str">
            <v>A</v>
          </cell>
          <cell r="K827" t="str">
            <v>DIRECTS</v>
          </cell>
          <cell r="L827" t="str">
            <v>Variable cost at standard</v>
          </cell>
          <cell r="M827" t="str">
            <v>OUVRIERE SPECIALISE</v>
          </cell>
          <cell r="N827">
            <v>44588</v>
          </cell>
          <cell r="P827">
            <v>25</v>
          </cell>
          <cell r="T827" t="str">
            <v>CDD</v>
          </cell>
          <cell r="U827" t="str">
            <v>Contractuel</v>
          </cell>
          <cell r="V827">
            <v>45689</v>
          </cell>
          <cell r="W827">
            <v>45747</v>
          </cell>
          <cell r="Z827">
            <v>44588</v>
          </cell>
          <cell r="AA827">
            <v>1</v>
          </cell>
          <cell r="AB827">
            <v>2022</v>
          </cell>
          <cell r="AC827">
            <v>2026</v>
          </cell>
          <cell r="AD827">
            <v>3.1083333333333334</v>
          </cell>
          <cell r="AE827" t="str">
            <v>&lt; 4</v>
          </cell>
          <cell r="AF827">
            <v>36177</v>
          </cell>
          <cell r="AG827">
            <v>26.150684931506849</v>
          </cell>
          <cell r="AH827" t="str">
            <v>&gt;25&lt; 35</v>
          </cell>
          <cell r="AI827">
            <v>17308798</v>
          </cell>
          <cell r="AJ827" t="str">
            <v>04</v>
          </cell>
          <cell r="AK827">
            <v>11661475</v>
          </cell>
          <cell r="AL827">
            <v>42720</v>
          </cell>
          <cell r="AM827" t="str">
            <v>FEMME</v>
          </cell>
          <cell r="AN827" t="str">
            <v>Célibataire</v>
          </cell>
          <cell r="AQ827">
            <v>3</v>
          </cell>
          <cell r="AR827">
            <v>3</v>
          </cell>
          <cell r="AS827">
            <v>45683.75</v>
          </cell>
          <cell r="AT827" t="str">
            <v>Horaire</v>
          </cell>
          <cell r="AU827">
            <v>3.3069999999999999</v>
          </cell>
          <cell r="AV827" t="str">
            <v>25</v>
          </cell>
          <cell r="AW827" t="str">
            <v>16600</v>
          </cell>
          <cell r="AX827" t="str">
            <v>00000974561</v>
          </cell>
          <cell r="AY827" t="str">
            <v>96</v>
          </cell>
          <cell r="AZ827" t="str">
            <v>ZITOUNA BANK</v>
          </cell>
          <cell r="BA827" t="str">
            <v>25166000000097456196</v>
          </cell>
          <cell r="BB827">
            <v>20</v>
          </cell>
          <cell r="BC827" t="str">
            <v>11 RUE 42260 CITE EL KHAROUBA</v>
          </cell>
          <cell r="BD827" t="str">
            <v>EL AGBA</v>
          </cell>
          <cell r="BG827">
            <v>50412245</v>
          </cell>
          <cell r="BH827">
            <v>24606881</v>
          </cell>
          <cell r="BJ827" t="str">
            <v>GHDIR EL GOLLA</v>
          </cell>
          <cell r="BK827" t="str">
            <v>A-520</v>
          </cell>
          <cell r="BL827" t="str">
            <v>2.1</v>
          </cell>
          <cell r="BN827" t="str">
            <v>25166000000097456196</v>
          </cell>
          <cell r="BO827" t="str">
            <v>MLIK DORSAF</v>
          </cell>
          <cell r="BP827">
            <v>828</v>
          </cell>
          <cell r="BR827">
            <v>828</v>
          </cell>
          <cell r="BT827">
            <v>923</v>
          </cell>
          <cell r="BU827" t="str">
            <v>si</v>
          </cell>
          <cell r="BV827" t="str">
            <v>520 A SA</v>
          </cell>
        </row>
        <row r="828">
          <cell r="B828">
            <v>829</v>
          </cell>
          <cell r="C828" t="str">
            <v>Madame</v>
          </cell>
          <cell r="D828" t="str">
            <v>AMRI SABRINE</v>
          </cell>
          <cell r="E828" t="str">
            <v>SAGE Tunisia</v>
          </cell>
          <cell r="F828" t="str">
            <v>PRODUCTION</v>
          </cell>
          <cell r="G828" t="str">
            <v>Couturière</v>
          </cell>
          <cell r="H828" t="str">
            <v>P7 AR</v>
          </cell>
          <cell r="I828" t="str">
            <v>Safa</v>
          </cell>
          <cell r="J828" t="str">
            <v>A</v>
          </cell>
          <cell r="K828" t="str">
            <v>DIRECTS</v>
          </cell>
          <cell r="L828" t="str">
            <v>Variable cost at standard</v>
          </cell>
          <cell r="M828" t="str">
            <v>OUVRIERE SPECIALISE</v>
          </cell>
          <cell r="N828">
            <v>44588</v>
          </cell>
          <cell r="P828">
            <v>25</v>
          </cell>
          <cell r="T828" t="str">
            <v>CDD</v>
          </cell>
          <cell r="U828" t="str">
            <v>Contractuel</v>
          </cell>
          <cell r="V828">
            <v>45689</v>
          </cell>
          <cell r="W828">
            <v>45747</v>
          </cell>
          <cell r="Z828">
            <v>44588</v>
          </cell>
          <cell r="AA828">
            <v>1</v>
          </cell>
          <cell r="AB828">
            <v>2022</v>
          </cell>
          <cell r="AC828">
            <v>2026</v>
          </cell>
          <cell r="AD828">
            <v>3.1083333333333334</v>
          </cell>
          <cell r="AE828" t="str">
            <v>&lt; 4</v>
          </cell>
          <cell r="AF828">
            <v>34427</v>
          </cell>
          <cell r="AG828">
            <v>30.945205479452056</v>
          </cell>
          <cell r="AH828" t="str">
            <v>&gt;25&lt; 35</v>
          </cell>
          <cell r="AI828">
            <v>16723290</v>
          </cell>
          <cell r="AJ828" t="str">
            <v>08</v>
          </cell>
          <cell r="AK828" t="str">
            <v>04845379</v>
          </cell>
          <cell r="AL828">
            <v>40900</v>
          </cell>
          <cell r="AM828" t="str">
            <v>FEMME</v>
          </cell>
          <cell r="AN828" t="str">
            <v>Marié(e)</v>
          </cell>
          <cell r="AO828">
            <v>1</v>
          </cell>
          <cell r="AQ828">
            <v>3</v>
          </cell>
          <cell r="AR828">
            <v>3</v>
          </cell>
          <cell r="AS828">
            <v>45683.75</v>
          </cell>
          <cell r="AT828" t="str">
            <v>Horaire</v>
          </cell>
          <cell r="AU828">
            <v>3.3069999999999999</v>
          </cell>
          <cell r="AV828" t="str">
            <v>25</v>
          </cell>
          <cell r="AW828" t="str">
            <v>16600</v>
          </cell>
          <cell r="AX828" t="str">
            <v>00000974547</v>
          </cell>
          <cell r="AY828" t="str">
            <v>41</v>
          </cell>
          <cell r="AZ828" t="str">
            <v>ZITOUNA BANK</v>
          </cell>
          <cell r="BA828" t="str">
            <v>25166000000097454741</v>
          </cell>
          <cell r="BB828">
            <v>20</v>
          </cell>
          <cell r="BC828" t="str">
            <v>7 RUE 42260 CITE EL KHAROUBA</v>
          </cell>
          <cell r="BD828" t="str">
            <v>EL AGBA</v>
          </cell>
          <cell r="BG828">
            <v>21095086</v>
          </cell>
          <cell r="BH828">
            <v>58686144</v>
          </cell>
          <cell r="BJ828" t="str">
            <v>GHDIR EL GOLLA</v>
          </cell>
          <cell r="BK828" t="str">
            <v>A-P7 AR</v>
          </cell>
          <cell r="BL828" t="str">
            <v>2.1</v>
          </cell>
          <cell r="BN828" t="str">
            <v>25166000000097454741</v>
          </cell>
          <cell r="BO828" t="str">
            <v>AMRI SABRINE</v>
          </cell>
          <cell r="BP828">
            <v>829</v>
          </cell>
          <cell r="BR828">
            <v>829</v>
          </cell>
          <cell r="BT828">
            <v>1102</v>
          </cell>
          <cell r="BU828" t="str">
            <v>si</v>
          </cell>
          <cell r="BV828" t="str">
            <v>P6 AR C SP</v>
          </cell>
        </row>
        <row r="829">
          <cell r="B829">
            <v>830</v>
          </cell>
          <cell r="C829" t="str">
            <v>Madame</v>
          </cell>
          <cell r="D829" t="str">
            <v>ARFAOUI HANENE</v>
          </cell>
          <cell r="E829" t="str">
            <v>SAGE Tunisia</v>
          </cell>
          <cell r="F829" t="str">
            <v>PRODUCTION</v>
          </cell>
          <cell r="G829" t="str">
            <v>Couturière</v>
          </cell>
          <cell r="H829" t="str">
            <v>Panda</v>
          </cell>
          <cell r="I829" t="str">
            <v>FAWZI SENDESNI</v>
          </cell>
          <cell r="J829" t="str">
            <v>B</v>
          </cell>
          <cell r="K829" t="str">
            <v>DIRECTS</v>
          </cell>
          <cell r="L829" t="str">
            <v>Variable cost at standard</v>
          </cell>
          <cell r="M829" t="str">
            <v>OUVRIERE SPECIALISE</v>
          </cell>
          <cell r="N829">
            <v>44588</v>
          </cell>
          <cell r="O829" t="str">
            <v/>
          </cell>
          <cell r="P829">
            <v>25</v>
          </cell>
          <cell r="T829" t="str">
            <v>CDD</v>
          </cell>
          <cell r="U829" t="str">
            <v>Contractuel</v>
          </cell>
          <cell r="V829">
            <v>45689</v>
          </cell>
          <cell r="W829">
            <v>45747</v>
          </cell>
          <cell r="Z829">
            <v>44588</v>
          </cell>
          <cell r="AA829">
            <v>1</v>
          </cell>
          <cell r="AB829">
            <v>2022</v>
          </cell>
          <cell r="AC829">
            <v>2026</v>
          </cell>
          <cell r="AD829">
            <v>3.1083333333333334</v>
          </cell>
          <cell r="AE829" t="str">
            <v>&lt; 4</v>
          </cell>
          <cell r="AF829">
            <v>29099</v>
          </cell>
          <cell r="AG829">
            <v>45.542465753424658</v>
          </cell>
          <cell r="AH829" t="str">
            <v>&gt;45&lt; 55</v>
          </cell>
          <cell r="AI829">
            <v>12152587</v>
          </cell>
          <cell r="AJ829" t="str">
            <v>06</v>
          </cell>
          <cell r="AK829" t="str">
            <v>07317577</v>
          </cell>
          <cell r="AL829">
            <v>43173</v>
          </cell>
          <cell r="AM829" t="str">
            <v>FEMME</v>
          </cell>
          <cell r="AN829" t="str">
            <v>Marié(e)</v>
          </cell>
          <cell r="AO829">
            <v>3</v>
          </cell>
          <cell r="AQ829">
            <v>3</v>
          </cell>
          <cell r="AR829">
            <v>3</v>
          </cell>
          <cell r="AS829">
            <v>45683.75</v>
          </cell>
          <cell r="AT829" t="str">
            <v>Horaire</v>
          </cell>
          <cell r="AU829">
            <v>3.3069999999999999</v>
          </cell>
          <cell r="AV829" t="str">
            <v>17</v>
          </cell>
          <cell r="AW829" t="str">
            <v>00100</v>
          </cell>
          <cell r="AX829" t="str">
            <v>00002906090</v>
          </cell>
          <cell r="AY829" t="str">
            <v>84</v>
          </cell>
          <cell r="AZ829" t="str">
            <v>LA POSTE</v>
          </cell>
          <cell r="BA829" t="str">
            <v>17001000000290609084</v>
          </cell>
          <cell r="BB829">
            <v>20</v>
          </cell>
          <cell r="BC829" t="str">
            <v>12 RUE AYOUB EL ANSARI SANHEJA</v>
          </cell>
          <cell r="BD829" t="str">
            <v>MANOUBA</v>
          </cell>
          <cell r="BF829">
            <v>45013</v>
          </cell>
          <cell r="BG829">
            <v>23293128</v>
          </cell>
          <cell r="BH829">
            <v>97440340</v>
          </cell>
          <cell r="BJ829" t="str">
            <v>GOBAA</v>
          </cell>
          <cell r="BK829" t="str">
            <v>B-Panda</v>
          </cell>
          <cell r="BL829" t="str">
            <v>1.2</v>
          </cell>
          <cell r="BN829" t="str">
            <v>17001000000290609084</v>
          </cell>
          <cell r="BO829" t="str">
            <v>ARFAOUI HANENE</v>
          </cell>
          <cell r="BP829">
            <v>830</v>
          </cell>
          <cell r="BR829">
            <v>830</v>
          </cell>
          <cell r="BT829">
            <v>650</v>
          </cell>
          <cell r="BU829" t="str">
            <v>si</v>
          </cell>
          <cell r="BV829" t="str">
            <v>139 B CA</v>
          </cell>
        </row>
        <row r="830">
          <cell r="B830">
            <v>831</v>
          </cell>
          <cell r="C830" t="str">
            <v>Madame</v>
          </cell>
          <cell r="D830" t="str">
            <v>OURABI WAHIDA</v>
          </cell>
          <cell r="E830" t="str">
            <v>SAGE Tunisia</v>
          </cell>
          <cell r="F830" t="str">
            <v>PRODUCTION</v>
          </cell>
          <cell r="G830" t="str">
            <v>Couturière</v>
          </cell>
          <cell r="H830" t="str">
            <v>Panda</v>
          </cell>
          <cell r="I830" t="str">
            <v>HASNA NASRAOUI</v>
          </cell>
          <cell r="J830" t="str">
            <v>A</v>
          </cell>
          <cell r="K830" t="str">
            <v>DIRECTS</v>
          </cell>
          <cell r="L830" t="str">
            <v>Variable cost at standard</v>
          </cell>
          <cell r="M830" t="str">
            <v>OUVRIERE SPECIALISE</v>
          </cell>
          <cell r="N830">
            <v>44589</v>
          </cell>
          <cell r="P830">
            <v>-615</v>
          </cell>
          <cell r="Q830">
            <v>45107</v>
          </cell>
          <cell r="R830" t="str">
            <v>fin de contrat</v>
          </cell>
          <cell r="S830" t="str">
            <v>liste noir</v>
          </cell>
          <cell r="T830" t="str">
            <v>CDD</v>
          </cell>
          <cell r="U830" t="str">
            <v>Contractuel</v>
          </cell>
          <cell r="V830">
            <v>45047</v>
          </cell>
          <cell r="W830">
            <v>45107</v>
          </cell>
          <cell r="Z830">
            <v>44589</v>
          </cell>
          <cell r="AA830">
            <v>1</v>
          </cell>
          <cell r="AB830">
            <v>2022</v>
          </cell>
          <cell r="AC830">
            <v>2026</v>
          </cell>
          <cell r="AD830">
            <v>3.1055555555555556</v>
          </cell>
          <cell r="AE830" t="str">
            <v>&lt; 4</v>
          </cell>
          <cell r="AF830">
            <v>30088</v>
          </cell>
          <cell r="AG830">
            <v>42.832876712328769</v>
          </cell>
          <cell r="AH830" t="str">
            <v>&gt;35&lt; 45</v>
          </cell>
          <cell r="AI830">
            <v>16795121</v>
          </cell>
          <cell r="AJ830" t="str">
            <v>01</v>
          </cell>
          <cell r="AK830" t="str">
            <v>07846058</v>
          </cell>
          <cell r="AL830">
            <v>36852</v>
          </cell>
          <cell r="AM830" t="str">
            <v>FEMME</v>
          </cell>
          <cell r="AN830" t="str">
            <v>Marié(e)</v>
          </cell>
          <cell r="AO830">
            <v>2</v>
          </cell>
          <cell r="AQ830">
            <v>3</v>
          </cell>
          <cell r="AR830">
            <v>2</v>
          </cell>
          <cell r="AS830">
            <v>45319.5</v>
          </cell>
          <cell r="AT830" t="str">
            <v>Horaire</v>
          </cell>
          <cell r="AU830">
            <v>3.3069999999999999</v>
          </cell>
          <cell r="AV830" t="str">
            <v>25</v>
          </cell>
          <cell r="AW830" t="str">
            <v>13500</v>
          </cell>
          <cell r="AX830" t="str">
            <v>00000975091</v>
          </cell>
          <cell r="AY830" t="str">
            <v>95</v>
          </cell>
          <cell r="AZ830" t="str">
            <v>ZITOUNA BANK</v>
          </cell>
          <cell r="BA830" t="str">
            <v>25135000000097509195</v>
          </cell>
          <cell r="BB830">
            <v>20</v>
          </cell>
          <cell r="BC830" t="str">
            <v>3 RUE 115 CITE BOUGATFA2</v>
          </cell>
          <cell r="BD830" t="str">
            <v>SIDI HASSINE</v>
          </cell>
          <cell r="BG830">
            <v>24543581</v>
          </cell>
          <cell r="BH830">
            <v>22965945</v>
          </cell>
          <cell r="BJ830" t="str">
            <v>SIDI HASSINE</v>
          </cell>
          <cell r="BK830" t="str">
            <v>A-Panda</v>
          </cell>
          <cell r="BN830" t="str">
            <v>25135000000097509195</v>
          </cell>
          <cell r="BO830" t="str">
            <v>OURABI WAHIDA</v>
          </cell>
          <cell r="BP830">
            <v>831</v>
          </cell>
          <cell r="BR830">
            <v>831</v>
          </cell>
          <cell r="BU830" t="str">
            <v>Non-Actif</v>
          </cell>
        </row>
        <row r="831">
          <cell r="B831">
            <v>832</v>
          </cell>
          <cell r="C831" t="str">
            <v>Mlle</v>
          </cell>
          <cell r="D831" t="str">
            <v>MAGHRAOUI MARWA</v>
          </cell>
          <cell r="E831" t="str">
            <v>SAGE Tunisia</v>
          </cell>
          <cell r="F831" t="str">
            <v>PRODUCTION</v>
          </cell>
          <cell r="G831" t="str">
            <v>Couturière</v>
          </cell>
          <cell r="H831" t="str">
            <v>Panda</v>
          </cell>
          <cell r="I831" t="str">
            <v>HASNA NASRAOUI</v>
          </cell>
          <cell r="J831" t="str">
            <v>A</v>
          </cell>
          <cell r="K831" t="str">
            <v>DIRECTS</v>
          </cell>
          <cell r="L831" t="str">
            <v>Variable cost at standard</v>
          </cell>
          <cell r="M831" t="str">
            <v>OUVRIERE SPECIALISE</v>
          </cell>
          <cell r="N831">
            <v>44590</v>
          </cell>
          <cell r="P831">
            <v>-187</v>
          </cell>
          <cell r="Q831">
            <v>45545</v>
          </cell>
          <cell r="R831" t="str">
            <v>conflit avec son chef</v>
          </cell>
          <cell r="T831" t="str">
            <v>CDD</v>
          </cell>
          <cell r="U831" t="str">
            <v>Contractuel</v>
          </cell>
          <cell r="V831">
            <v>45444</v>
          </cell>
          <cell r="W831">
            <v>45535</v>
          </cell>
          <cell r="Z831">
            <v>44590</v>
          </cell>
          <cell r="AA831">
            <v>1</v>
          </cell>
          <cell r="AB831">
            <v>2022</v>
          </cell>
          <cell r="AC831">
            <v>2026</v>
          </cell>
          <cell r="AD831">
            <v>3.1027777777777779</v>
          </cell>
          <cell r="AE831" t="str">
            <v>&lt; 4</v>
          </cell>
          <cell r="AF831">
            <v>33089</v>
          </cell>
          <cell r="AG831">
            <v>34.610958904109587</v>
          </cell>
          <cell r="AH831" t="str">
            <v>&gt;25&lt; 35</v>
          </cell>
          <cell r="AI831">
            <v>16866728</v>
          </cell>
          <cell r="AJ831" t="str">
            <v>07</v>
          </cell>
          <cell r="AK831" t="str">
            <v>04810351</v>
          </cell>
          <cell r="AL831">
            <v>44062</v>
          </cell>
          <cell r="AM831" t="str">
            <v>FEMME</v>
          </cell>
          <cell r="AN831" t="str">
            <v>Célibataire</v>
          </cell>
          <cell r="AQ831">
            <v>3</v>
          </cell>
          <cell r="AR831">
            <v>3</v>
          </cell>
          <cell r="AS831">
            <v>45685.75</v>
          </cell>
          <cell r="AT831" t="str">
            <v>Horaire</v>
          </cell>
          <cell r="AU831">
            <v>3.3069999999999999</v>
          </cell>
          <cell r="AV831">
            <v>17</v>
          </cell>
          <cell r="AW831" t="str">
            <v>00100</v>
          </cell>
          <cell r="AX831" t="str">
            <v>00003289995</v>
          </cell>
          <cell r="AY831">
            <v>50</v>
          </cell>
          <cell r="AZ831" t="str">
            <v>LA POSTE</v>
          </cell>
          <cell r="BA831" t="str">
            <v>17001000000328999550</v>
          </cell>
          <cell r="BB831">
            <v>20</v>
          </cell>
          <cell r="BC831" t="str">
            <v>25 RUE 42535 ZAHROUNI</v>
          </cell>
          <cell r="BD831" t="str">
            <v>TUNIS</v>
          </cell>
          <cell r="BG831">
            <v>27774398</v>
          </cell>
          <cell r="BH831">
            <v>22456917</v>
          </cell>
          <cell r="BJ831" t="str">
            <v>CITE HWASS ZAHROUNI</v>
          </cell>
          <cell r="BK831" t="str">
            <v>A-Panda</v>
          </cell>
          <cell r="BL831" t="str">
            <v>2.1</v>
          </cell>
          <cell r="BN831" t="str">
            <v>17001000000328999550</v>
          </cell>
          <cell r="BO831" t="str">
            <v>MAGHRAOUI MARWA</v>
          </cell>
          <cell r="BP831">
            <v>832</v>
          </cell>
          <cell r="BR831">
            <v>832</v>
          </cell>
          <cell r="BU831" t="str">
            <v>Non-Actif</v>
          </cell>
          <cell r="BV831" t="str">
            <v>139 A SA</v>
          </cell>
        </row>
        <row r="832">
          <cell r="B832">
            <v>833</v>
          </cell>
          <cell r="C832" t="str">
            <v>Monsieur</v>
          </cell>
          <cell r="D832" t="str">
            <v>BENABDELAZIZ MOHAMED ACHREF</v>
          </cell>
          <cell r="E832" t="str">
            <v>SAGE Tunisia</v>
          </cell>
          <cell r="F832" t="str">
            <v>LOGISTIQUE</v>
          </cell>
          <cell r="G832" t="str">
            <v>APPROVISIONNEUR-COORDINATEUR LOGISTIQUE</v>
          </cell>
          <cell r="K832" t="str">
            <v>CADRE</v>
          </cell>
          <cell r="L832" t="str">
            <v>Variable cost at standard</v>
          </cell>
          <cell r="M832" t="str">
            <v>APPROVISONNEUR-COORDINATEUR LOGISTIQUE</v>
          </cell>
          <cell r="N832">
            <v>44592</v>
          </cell>
          <cell r="P832" t="str">
            <v/>
          </cell>
          <cell r="Q832">
            <v>44681</v>
          </cell>
          <cell r="R832" t="str">
            <v>AUTRE JOB</v>
          </cell>
          <cell r="T832" t="str">
            <v>CDI</v>
          </cell>
          <cell r="U832" t="str">
            <v>Titulaire</v>
          </cell>
          <cell r="Z832">
            <v>44592</v>
          </cell>
          <cell r="AA832">
            <v>1</v>
          </cell>
          <cell r="AB832">
            <v>2022</v>
          </cell>
          <cell r="AC832">
            <v>2026</v>
          </cell>
          <cell r="AD832">
            <v>3.1</v>
          </cell>
          <cell r="AE832" t="str">
            <v>&lt; 4</v>
          </cell>
          <cell r="AF832">
            <v>32493</v>
          </cell>
          <cell r="AG832">
            <v>36.243835616438353</v>
          </cell>
          <cell r="AH832" t="str">
            <v>&gt;35&lt; 45</v>
          </cell>
          <cell r="AI832">
            <v>16886009</v>
          </cell>
          <cell r="AJ832" t="str">
            <v>05</v>
          </cell>
          <cell r="AK832" t="str">
            <v>07151643</v>
          </cell>
          <cell r="AL832">
            <v>43459</v>
          </cell>
          <cell r="AM832" t="str">
            <v>HOMME</v>
          </cell>
          <cell r="AN832" t="str">
            <v>Marié(e)</v>
          </cell>
          <cell r="AR832">
            <v>1</v>
          </cell>
          <cell r="AS832">
            <v>44957.25</v>
          </cell>
          <cell r="AT832" t="str">
            <v>Mensuel</v>
          </cell>
          <cell r="AU832">
            <v>1900</v>
          </cell>
          <cell r="AV832" t="str">
            <v>23</v>
          </cell>
          <cell r="AW832" t="str">
            <v>02120</v>
          </cell>
          <cell r="AX832" t="str">
            <v>21206106001</v>
          </cell>
          <cell r="AY832" t="str">
            <v>56</v>
          </cell>
          <cell r="AZ832" t="str">
            <v>QNB</v>
          </cell>
          <cell r="BA832" t="str">
            <v>23021202120610600156</v>
          </cell>
          <cell r="BB832">
            <v>20</v>
          </cell>
          <cell r="BC832" t="str">
            <v>RES IBN ZAYDOUN IMM10 APP2-4</v>
          </cell>
          <cell r="BD832" t="str">
            <v>MOUROUJ 1</v>
          </cell>
          <cell r="BG832">
            <v>50131528</v>
          </cell>
          <cell r="BI832">
            <v>98137101</v>
          </cell>
          <cell r="BK832" t="str">
            <v>CADRE</v>
          </cell>
          <cell r="BN832" t="str">
            <v>23021202120610600156</v>
          </cell>
          <cell r="BO832" t="str">
            <v>BENABDELAZIZ MOHAMED ACHREF</v>
          </cell>
          <cell r="BP832">
            <v>833</v>
          </cell>
          <cell r="BU832" t="str">
            <v>Non-Actif</v>
          </cell>
        </row>
        <row r="833">
          <cell r="B833">
            <v>834</v>
          </cell>
          <cell r="C833" t="str">
            <v>Monsieur</v>
          </cell>
          <cell r="D833" t="str">
            <v>JABRI CHOKRI</v>
          </cell>
          <cell r="E833" t="str">
            <v>SAGE Tunisia</v>
          </cell>
          <cell r="F833" t="str">
            <v>LOGISTIQUE</v>
          </cell>
          <cell r="G833" t="str">
            <v>MANITENTIONNAIRE</v>
          </cell>
          <cell r="H833" t="str">
            <v>LOGISTIQUE</v>
          </cell>
          <cell r="I833" t="str">
            <v>Adel</v>
          </cell>
          <cell r="K833" t="str">
            <v>INDIRECTS</v>
          </cell>
          <cell r="L833" t="str">
            <v>Variable cost at standard</v>
          </cell>
          <cell r="M833" t="str">
            <v>OUVRIER ORDINAIRE</v>
          </cell>
          <cell r="N833">
            <v>44592</v>
          </cell>
          <cell r="P833">
            <v>55</v>
          </cell>
          <cell r="T833" t="str">
            <v>CDD</v>
          </cell>
          <cell r="U833" t="str">
            <v>Contractuel</v>
          </cell>
          <cell r="V833">
            <v>45689</v>
          </cell>
          <cell r="W833">
            <v>45777</v>
          </cell>
          <cell r="Z833">
            <v>44592</v>
          </cell>
          <cell r="AA833">
            <v>1</v>
          </cell>
          <cell r="AB833">
            <v>2022</v>
          </cell>
          <cell r="AC833">
            <v>2026</v>
          </cell>
          <cell r="AD833">
            <v>3.1</v>
          </cell>
          <cell r="AE833" t="str">
            <v>&lt; 4</v>
          </cell>
          <cell r="AF833">
            <v>35367</v>
          </cell>
          <cell r="AG833">
            <v>28.36986301369863</v>
          </cell>
          <cell r="AH833" t="str">
            <v>&gt;25&lt; 35</v>
          </cell>
          <cell r="AI833">
            <v>17158503</v>
          </cell>
          <cell r="AJ833" t="str">
            <v>09</v>
          </cell>
          <cell r="AK833" t="str">
            <v>09194567</v>
          </cell>
          <cell r="AL833">
            <v>41472</v>
          </cell>
          <cell r="AM833" t="str">
            <v>HOMME</v>
          </cell>
          <cell r="AN833" t="str">
            <v>Célibataire</v>
          </cell>
          <cell r="AQ833">
            <v>3</v>
          </cell>
          <cell r="AR833">
            <v>3</v>
          </cell>
          <cell r="AS833">
            <v>45687.75</v>
          </cell>
          <cell r="AT833" t="str">
            <v>Horaire</v>
          </cell>
          <cell r="AU833">
            <v>3.3069999999999999</v>
          </cell>
          <cell r="AV833" t="str">
            <v>17</v>
          </cell>
          <cell r="AW833" t="str">
            <v>00100</v>
          </cell>
          <cell r="AX833" t="str">
            <v>00002621735</v>
          </cell>
          <cell r="AY833" t="str">
            <v>34</v>
          </cell>
          <cell r="AZ833" t="str">
            <v>LA POSTE</v>
          </cell>
          <cell r="BA833" t="str">
            <v>17001000000262173534</v>
          </cell>
          <cell r="BB833">
            <v>20</v>
          </cell>
          <cell r="BC833" t="str">
            <v>BOURAGBA MORNAGUIA</v>
          </cell>
          <cell r="BD833" t="str">
            <v>TUNIS</v>
          </cell>
          <cell r="BG833">
            <v>50602214</v>
          </cell>
          <cell r="BH833">
            <v>50802268</v>
          </cell>
          <cell r="BI833">
            <v>98137121</v>
          </cell>
          <cell r="BJ833" t="str">
            <v>BOURAGBA</v>
          </cell>
          <cell r="BK833" t="str">
            <v>-LOGISTIQUE</v>
          </cell>
          <cell r="BL833" t="str">
            <v>1.3</v>
          </cell>
          <cell r="BN833" t="str">
            <v>17001000000262173534</v>
          </cell>
          <cell r="BO833" t="str">
            <v>JABRI CHOKRI</v>
          </cell>
          <cell r="BP833">
            <v>834</v>
          </cell>
          <cell r="BR833" t="e">
            <v>#N/A</v>
          </cell>
          <cell r="BU833" t="str">
            <v>si</v>
          </cell>
          <cell r="BV833" t="str">
            <v>LOGISTIQUE</v>
          </cell>
        </row>
        <row r="834">
          <cell r="B834">
            <v>835</v>
          </cell>
          <cell r="C834" t="str">
            <v>Madame</v>
          </cell>
          <cell r="D834" t="str">
            <v>MANAI JAMILA</v>
          </cell>
          <cell r="E834" t="str">
            <v>SAGE Tunisia</v>
          </cell>
          <cell r="F834" t="str">
            <v>PRODUCTION</v>
          </cell>
          <cell r="G834" t="str">
            <v>Couturière</v>
          </cell>
          <cell r="H834">
            <v>560</v>
          </cell>
          <cell r="J834" t="str">
            <v>A</v>
          </cell>
          <cell r="K834" t="str">
            <v>DIRECTS</v>
          </cell>
          <cell r="L834" t="str">
            <v>Variable cost at standard</v>
          </cell>
          <cell r="M834" t="str">
            <v>OUVRIERE SPECIALISE</v>
          </cell>
          <cell r="N834">
            <v>44594</v>
          </cell>
          <cell r="O834" t="str">
            <v/>
          </cell>
          <cell r="P834">
            <v>-1010</v>
          </cell>
          <cell r="Q834">
            <v>44682</v>
          </cell>
          <cell r="R834" t="str">
            <v xml:space="preserve">abandon de poste </v>
          </cell>
          <cell r="T834" t="str">
            <v>CDD</v>
          </cell>
          <cell r="U834" t="str">
            <v>Contractuel</v>
          </cell>
          <cell r="V834">
            <v>44652</v>
          </cell>
          <cell r="W834">
            <v>44712</v>
          </cell>
          <cell r="Z834">
            <v>44594</v>
          </cell>
          <cell r="AA834">
            <v>2</v>
          </cell>
          <cell r="AB834">
            <v>2022</v>
          </cell>
          <cell r="AC834">
            <v>2026</v>
          </cell>
          <cell r="AD834">
            <v>3.0944444444444446</v>
          </cell>
          <cell r="AE834" t="str">
            <v>&lt; 4</v>
          </cell>
          <cell r="AF834">
            <v>31026</v>
          </cell>
          <cell r="AG834">
            <v>40.263013698630139</v>
          </cell>
          <cell r="AH834" t="str">
            <v>&gt;35&lt; 45</v>
          </cell>
          <cell r="AI834">
            <v>12882136</v>
          </cell>
          <cell r="AJ834" t="str">
            <v>04</v>
          </cell>
          <cell r="AK834" t="str">
            <v>07142959</v>
          </cell>
          <cell r="AL834">
            <v>42942</v>
          </cell>
          <cell r="AM834" t="str">
            <v>FEMME</v>
          </cell>
          <cell r="AN834" t="str">
            <v>Marié(e)</v>
          </cell>
          <cell r="AO834">
            <v>2</v>
          </cell>
          <cell r="AQ834">
            <v>3</v>
          </cell>
          <cell r="AR834">
            <v>1</v>
          </cell>
          <cell r="AS834">
            <v>44959.25</v>
          </cell>
          <cell r="AT834" t="str">
            <v>Horaire</v>
          </cell>
          <cell r="AU834">
            <v>3.1930000000000001</v>
          </cell>
          <cell r="AV834" t="str">
            <v>17</v>
          </cell>
          <cell r="AW834" t="str">
            <v>00100</v>
          </cell>
          <cell r="AX834" t="str">
            <v>00001496169</v>
          </cell>
          <cell r="AY834" t="str">
            <v>65</v>
          </cell>
          <cell r="AZ834" t="str">
            <v>LA POSTE</v>
          </cell>
          <cell r="BA834" t="str">
            <v>17001000000149616965</v>
          </cell>
          <cell r="BB834">
            <v>20</v>
          </cell>
          <cell r="BC834" t="str">
            <v>22 RUE JEBAL ARAFET CITE ENNASR</v>
          </cell>
          <cell r="BD834" t="str">
            <v>MHAMDIA</v>
          </cell>
          <cell r="BE834">
            <v>1145</v>
          </cell>
          <cell r="BG834">
            <v>27422859</v>
          </cell>
          <cell r="BH834">
            <v>24234238</v>
          </cell>
          <cell r="BJ834" t="str">
            <v>MOSQUE OMAR MHAMDIA</v>
          </cell>
          <cell r="BK834" t="str">
            <v>A-560</v>
          </cell>
          <cell r="BN834" t="str">
            <v>17001000000149616965</v>
          </cell>
          <cell r="BO834" t="str">
            <v>MANAI JAMILA</v>
          </cell>
          <cell r="BP834">
            <v>835</v>
          </cell>
          <cell r="BU834" t="str">
            <v>Non-Actif</v>
          </cell>
        </row>
        <row r="835">
          <cell r="B835">
            <v>836</v>
          </cell>
          <cell r="C835" t="str">
            <v>Madame</v>
          </cell>
          <cell r="D835" t="str">
            <v>BEJAOUI WIDED</v>
          </cell>
          <cell r="E835" t="str">
            <v>SAGE Tunisia</v>
          </cell>
          <cell r="F835" t="str">
            <v>PRODUCTION</v>
          </cell>
          <cell r="G835" t="str">
            <v>Alimentatrice</v>
          </cell>
          <cell r="H835">
            <v>560</v>
          </cell>
          <cell r="I835" t="str">
            <v>Mabrourk Ben Moussa</v>
          </cell>
          <cell r="J835" t="str">
            <v>A</v>
          </cell>
          <cell r="K835" t="str">
            <v>DIRECTS</v>
          </cell>
          <cell r="L835" t="str">
            <v>Variable cost at standard</v>
          </cell>
          <cell r="M835" t="str">
            <v>OUVRIERE SPECIALISE</v>
          </cell>
          <cell r="N835">
            <v>44594</v>
          </cell>
          <cell r="O835" t="str">
            <v/>
          </cell>
          <cell r="P835">
            <v>-676</v>
          </cell>
          <cell r="Q835">
            <v>45047</v>
          </cell>
          <cell r="R835" t="str">
            <v>CONFLIT AVEC CHEF</v>
          </cell>
          <cell r="T835" t="str">
            <v>CDD</v>
          </cell>
          <cell r="U835" t="str">
            <v>Contractuel</v>
          </cell>
          <cell r="V835">
            <v>44986</v>
          </cell>
          <cell r="W835">
            <v>45046</v>
          </cell>
          <cell r="Z835">
            <v>44594</v>
          </cell>
          <cell r="AA835">
            <v>2</v>
          </cell>
          <cell r="AB835">
            <v>2022</v>
          </cell>
          <cell r="AC835">
            <v>2026</v>
          </cell>
          <cell r="AD835">
            <v>3.0944444444444446</v>
          </cell>
          <cell r="AE835" t="str">
            <v>&lt; 4</v>
          </cell>
          <cell r="AF835">
            <v>35696</v>
          </cell>
          <cell r="AG835">
            <v>27.468493150684932</v>
          </cell>
          <cell r="AH835" t="str">
            <v>&gt;25&lt; 35</v>
          </cell>
          <cell r="AI835">
            <v>17108343</v>
          </cell>
          <cell r="AJ835" t="str">
            <v>08</v>
          </cell>
          <cell r="AK835" t="str">
            <v>09519497</v>
          </cell>
          <cell r="AL835">
            <v>42432</v>
          </cell>
          <cell r="AM835" t="str">
            <v>FEMME</v>
          </cell>
          <cell r="AN835" t="str">
            <v>Marié(e)</v>
          </cell>
          <cell r="AO835">
            <v>1</v>
          </cell>
          <cell r="AQ835">
            <v>3</v>
          </cell>
          <cell r="AR835">
            <v>2</v>
          </cell>
          <cell r="AS835">
            <v>45324.5</v>
          </cell>
          <cell r="AT835" t="str">
            <v>Horaire</v>
          </cell>
          <cell r="AU835">
            <v>3.3069999999999999</v>
          </cell>
          <cell r="AV835" t="str">
            <v>17</v>
          </cell>
          <cell r="AW835" t="str">
            <v>00100</v>
          </cell>
          <cell r="AX835" t="str">
            <v>00002527528</v>
          </cell>
          <cell r="AY835" t="str">
            <v>94</v>
          </cell>
          <cell r="AZ835" t="str">
            <v>LA POSTE</v>
          </cell>
          <cell r="BA835" t="str">
            <v>17001000000252752894</v>
          </cell>
          <cell r="BB835">
            <v>20</v>
          </cell>
          <cell r="BC835" t="str">
            <v>RUE MAAROUF RASSAFI OUED ELLILE</v>
          </cell>
          <cell r="BD835" t="str">
            <v>SANHEJA</v>
          </cell>
          <cell r="BG835">
            <v>28103446</v>
          </cell>
          <cell r="BH835">
            <v>50695759</v>
          </cell>
          <cell r="BJ835" t="str">
            <v>SANHEJA</v>
          </cell>
          <cell r="BK835" t="str">
            <v>A-560</v>
          </cell>
          <cell r="BN835" t="str">
            <v>17001000000252752894</v>
          </cell>
          <cell r="BO835" t="str">
            <v>BEJAOUI WIDED</v>
          </cell>
          <cell r="BP835">
            <v>836</v>
          </cell>
          <cell r="BR835">
            <v>836</v>
          </cell>
          <cell r="BU835" t="str">
            <v>Non-Actif</v>
          </cell>
        </row>
        <row r="836">
          <cell r="B836">
            <v>837</v>
          </cell>
          <cell r="C836" t="str">
            <v>Monsieur</v>
          </cell>
          <cell r="D836" t="str">
            <v>SAIDI MOHAMED</v>
          </cell>
          <cell r="E836" t="str">
            <v>SAGE Tunisia</v>
          </cell>
          <cell r="F836" t="str">
            <v>LOGISTIQUE</v>
          </cell>
          <cell r="G836" t="str">
            <v>RESPONSABLE MAGASIN</v>
          </cell>
          <cell r="K836" t="str">
            <v>CADRE</v>
          </cell>
          <cell r="L836" t="str">
            <v>Variable cost at standard</v>
          </cell>
          <cell r="M836" t="str">
            <v>RESPONSABLE MAGASIN</v>
          </cell>
          <cell r="N836">
            <v>44597</v>
          </cell>
          <cell r="P836" t="str">
            <v/>
          </cell>
          <cell r="Q836">
            <v>44732</v>
          </cell>
          <cell r="R836" t="str">
            <v>fin de contrat</v>
          </cell>
          <cell r="T836" t="str">
            <v>CDI</v>
          </cell>
          <cell r="U836" t="str">
            <v>Titulaire</v>
          </cell>
          <cell r="Z836">
            <v>44597</v>
          </cell>
          <cell r="AA836">
            <v>2</v>
          </cell>
          <cell r="AB836">
            <v>2022</v>
          </cell>
          <cell r="AC836">
            <v>2026</v>
          </cell>
          <cell r="AD836">
            <v>3.0861111111111112</v>
          </cell>
          <cell r="AE836" t="str">
            <v>&lt; 4</v>
          </cell>
          <cell r="AF836">
            <v>29251</v>
          </cell>
          <cell r="AG836">
            <v>45.126027397260273</v>
          </cell>
          <cell r="AH836" t="str">
            <v>&gt;45&lt; 55</v>
          </cell>
          <cell r="AI836">
            <v>12692435</v>
          </cell>
          <cell r="AJ836" t="str">
            <v>05</v>
          </cell>
          <cell r="AK836" t="str">
            <v>04675762</v>
          </cell>
          <cell r="AL836">
            <v>36249</v>
          </cell>
          <cell r="AM836" t="str">
            <v>HOMME</v>
          </cell>
          <cell r="AN836" t="str">
            <v>Marié(e)</v>
          </cell>
          <cell r="AO836">
            <v>2</v>
          </cell>
          <cell r="AR836">
            <v>1</v>
          </cell>
          <cell r="AS836">
            <v>44962.25</v>
          </cell>
          <cell r="AT836" t="str">
            <v>Mensuel</v>
          </cell>
          <cell r="AU836">
            <v>1700</v>
          </cell>
          <cell r="AV836" t="str">
            <v>32</v>
          </cell>
          <cell r="AW836" t="str">
            <v>02078</v>
          </cell>
          <cell r="AX836" t="str">
            <v>81011102411</v>
          </cell>
          <cell r="AY836" t="str">
            <v>57</v>
          </cell>
          <cell r="AZ836" t="str">
            <v>ALBARAKA</v>
          </cell>
          <cell r="BA836" t="str">
            <v>32020788101110241157</v>
          </cell>
          <cell r="BB836">
            <v>20</v>
          </cell>
          <cell r="BC836" t="str">
            <v>44 RUE MOUSCOU CITE EL FATH</v>
          </cell>
          <cell r="BD836" t="str">
            <v>SIDI HASSINE</v>
          </cell>
          <cell r="BE836">
            <v>1095</v>
          </cell>
          <cell r="BG836">
            <v>26756304</v>
          </cell>
          <cell r="BI836">
            <v>98137102</v>
          </cell>
          <cell r="BK836" t="str">
            <v>CADRE</v>
          </cell>
          <cell r="BN836" t="str">
            <v>32020788101110241157</v>
          </cell>
          <cell r="BO836" t="str">
            <v>SAIDI MOHAMED</v>
          </cell>
          <cell r="BP836">
            <v>837</v>
          </cell>
          <cell r="BU836" t="str">
            <v>Non-Actif</v>
          </cell>
        </row>
        <row r="837">
          <cell r="B837">
            <v>838</v>
          </cell>
          <cell r="C837" t="str">
            <v>Madame</v>
          </cell>
          <cell r="D837" t="str">
            <v>KHEDHER AMEL</v>
          </cell>
          <cell r="E837" t="str">
            <v>SAGE Tunisia</v>
          </cell>
          <cell r="F837" t="str">
            <v>INGENIERIE</v>
          </cell>
          <cell r="G837" t="str">
            <v>CHEF DE PROJET</v>
          </cell>
          <cell r="K837" t="str">
            <v>CADRE</v>
          </cell>
          <cell r="L837" t="str">
            <v>Variable cost at standard</v>
          </cell>
          <cell r="M837" t="str">
            <v>CHEF DE PROJET</v>
          </cell>
          <cell r="N837">
            <v>44606</v>
          </cell>
          <cell r="P837" t="str">
            <v/>
          </cell>
          <cell r="Q837">
            <v>45569</v>
          </cell>
          <cell r="R837" t="str">
            <v>Nouvelle opportinité</v>
          </cell>
          <cell r="T837" t="str">
            <v>CDI</v>
          </cell>
          <cell r="U837" t="str">
            <v>Titulaire</v>
          </cell>
          <cell r="Z837">
            <v>44606</v>
          </cell>
          <cell r="AA837">
            <v>2</v>
          </cell>
          <cell r="AB837">
            <v>2022</v>
          </cell>
          <cell r="AC837">
            <v>2026</v>
          </cell>
          <cell r="AD837">
            <v>3.0611111111111109</v>
          </cell>
          <cell r="AE837" t="str">
            <v>&lt; 4</v>
          </cell>
          <cell r="AF837">
            <v>32657</v>
          </cell>
          <cell r="AG837">
            <v>35.794520547945204</v>
          </cell>
          <cell r="AH837" t="str">
            <v>&gt;35&lt; 45</v>
          </cell>
          <cell r="AI837">
            <v>16760842</v>
          </cell>
          <cell r="AJ837" t="str">
            <v>03</v>
          </cell>
          <cell r="AK837" t="str">
            <v>07729872</v>
          </cell>
          <cell r="AL837">
            <v>43435</v>
          </cell>
          <cell r="AM837" t="str">
            <v>FEMME</v>
          </cell>
          <cell r="AN837" t="str">
            <v>Marié(e)</v>
          </cell>
          <cell r="AO837">
            <v>1</v>
          </cell>
          <cell r="AQ837">
            <v>15</v>
          </cell>
          <cell r="AR837">
            <v>3</v>
          </cell>
          <cell r="AS837">
            <v>45701.75</v>
          </cell>
          <cell r="AT837" t="str">
            <v>Mensuel</v>
          </cell>
          <cell r="AU837">
            <v>1800</v>
          </cell>
          <cell r="AV837" t="str">
            <v>17</v>
          </cell>
          <cell r="AW837" t="str">
            <v>60600</v>
          </cell>
          <cell r="AX837" t="str">
            <v>00003121180</v>
          </cell>
          <cell r="AY837" t="str">
            <v>90</v>
          </cell>
          <cell r="AZ837" t="str">
            <v>LA POSTE</v>
          </cell>
          <cell r="BA837" t="str">
            <v>17606000000312118090</v>
          </cell>
          <cell r="BB837">
            <v>20</v>
          </cell>
          <cell r="BC837" t="str">
            <v>CITE EL HIDHAB FOUCHANA</v>
          </cell>
          <cell r="BD837" t="str">
            <v>BEN AROUS</v>
          </cell>
          <cell r="BG837">
            <v>58295520</v>
          </cell>
          <cell r="BI837">
            <v>98139381</v>
          </cell>
          <cell r="BK837" t="str">
            <v>CADRE</v>
          </cell>
          <cell r="BN837" t="str">
            <v>17606000000312118090</v>
          </cell>
          <cell r="BO837" t="str">
            <v>KHEDHER AMEL</v>
          </cell>
          <cell r="BP837">
            <v>838</v>
          </cell>
          <cell r="BR837" t="e">
            <v>#N/A</v>
          </cell>
          <cell r="BU837" t="str">
            <v>Non-Actif</v>
          </cell>
        </row>
        <row r="838">
          <cell r="B838">
            <v>839</v>
          </cell>
          <cell r="C838" t="str">
            <v>Monsieur</v>
          </cell>
          <cell r="D838" t="str">
            <v>CHAOUCH MOHAMED FIRAS</v>
          </cell>
          <cell r="E838" t="str">
            <v>SAGE Tunisia</v>
          </cell>
          <cell r="F838" t="str">
            <v>PRODUCTION</v>
          </cell>
          <cell r="G838" t="str">
            <v>WIRE</v>
          </cell>
          <cell r="H838" t="str">
            <v>Panda</v>
          </cell>
          <cell r="I838" t="str">
            <v>HASNA NASRAOUI</v>
          </cell>
          <cell r="J838" t="str">
            <v>A</v>
          </cell>
          <cell r="K838" t="str">
            <v>DIRECTS</v>
          </cell>
          <cell r="L838" t="str">
            <v>Variable cost at standard</v>
          </cell>
          <cell r="M838" t="str">
            <v>OUVRIER SPECIALISE</v>
          </cell>
          <cell r="N838">
            <v>44607</v>
          </cell>
          <cell r="P838">
            <v>-65</v>
          </cell>
          <cell r="Q838">
            <v>45658</v>
          </cell>
          <cell r="R838" t="str">
            <v>nouvelle opportunité</v>
          </cell>
          <cell r="T838" t="str">
            <v>CDD</v>
          </cell>
          <cell r="U838" t="str">
            <v>Contractuel</v>
          </cell>
          <cell r="V838">
            <v>45627</v>
          </cell>
          <cell r="W838">
            <v>45657</v>
          </cell>
          <cell r="Z838">
            <v>44607</v>
          </cell>
          <cell r="AA838">
            <v>2</v>
          </cell>
          <cell r="AB838">
            <v>2022</v>
          </cell>
          <cell r="AC838">
            <v>2026</v>
          </cell>
          <cell r="AD838">
            <v>3.0583333333333331</v>
          </cell>
          <cell r="AE838" t="str">
            <v>&lt; 4</v>
          </cell>
          <cell r="AF838">
            <v>37009</v>
          </cell>
          <cell r="AG838">
            <v>23.87123287671233</v>
          </cell>
          <cell r="AH838" t="str">
            <v>&lt; 25</v>
          </cell>
          <cell r="AI838">
            <v>17490428</v>
          </cell>
          <cell r="AJ838" t="str">
            <v>08</v>
          </cell>
          <cell r="AK838">
            <v>11663236</v>
          </cell>
          <cell r="AL838">
            <v>42955</v>
          </cell>
          <cell r="AM838" t="str">
            <v>HOMME</v>
          </cell>
          <cell r="AN838" t="str">
            <v>Célibataire</v>
          </cell>
          <cell r="AQ838">
            <v>3</v>
          </cell>
          <cell r="AR838">
            <v>3</v>
          </cell>
          <cell r="AS838">
            <v>45702.75</v>
          </cell>
          <cell r="AT838" t="str">
            <v>Horaire</v>
          </cell>
          <cell r="AU838">
            <v>3.3069999999999999</v>
          </cell>
          <cell r="AV838" t="str">
            <v>17</v>
          </cell>
          <cell r="AW838" t="str">
            <v>00100</v>
          </cell>
          <cell r="AX838" t="str">
            <v>00003041737</v>
          </cell>
          <cell r="AY838" t="str">
            <v>58</v>
          </cell>
          <cell r="AZ838" t="str">
            <v>LA POSTE</v>
          </cell>
          <cell r="BA838" t="str">
            <v>17001000000304173758</v>
          </cell>
          <cell r="BB838">
            <v>20</v>
          </cell>
          <cell r="BC838" t="str">
            <v>5 RUE 4279 CITE CHABBI</v>
          </cell>
          <cell r="BD838" t="str">
            <v>El Agba</v>
          </cell>
          <cell r="BG838">
            <v>54855239</v>
          </cell>
          <cell r="BH838">
            <v>20899550</v>
          </cell>
          <cell r="BJ838" t="str">
            <v>EL AGBA ABDELMOULA</v>
          </cell>
          <cell r="BK838" t="str">
            <v>A-Panda</v>
          </cell>
          <cell r="BL838" t="str">
            <v>1.1</v>
          </cell>
          <cell r="BN838" t="str">
            <v>17001000000304173758</v>
          </cell>
          <cell r="BO838" t="str">
            <v>CHAOUCH MOHAMED FIRAS</v>
          </cell>
          <cell r="BP838">
            <v>839</v>
          </cell>
          <cell r="BR838">
            <v>839</v>
          </cell>
          <cell r="BU838" t="str">
            <v>Non-Actif</v>
          </cell>
          <cell r="BV838" t="str">
            <v>139 A CP</v>
          </cell>
        </row>
        <row r="839">
          <cell r="B839">
            <v>840</v>
          </cell>
          <cell r="C839" t="str">
            <v>Monsieur</v>
          </cell>
          <cell r="D839" t="str">
            <v>AREM AYMEN</v>
          </cell>
          <cell r="E839" t="str">
            <v>SAGE Tunisia</v>
          </cell>
          <cell r="F839" t="str">
            <v>PRODUCTION</v>
          </cell>
          <cell r="G839" t="str">
            <v>Team leader</v>
          </cell>
          <cell r="H839">
            <v>965</v>
          </cell>
          <cell r="I839" t="str">
            <v>Mabrourk Ben Moussa</v>
          </cell>
          <cell r="J839" t="str">
            <v>A</v>
          </cell>
          <cell r="K839" t="str">
            <v>INDIRECTS</v>
          </cell>
          <cell r="L839" t="str">
            <v>Variable cost at standard</v>
          </cell>
          <cell r="M839" t="str">
            <v>OUVRIER SPECIALISE</v>
          </cell>
          <cell r="N839">
            <v>44602</v>
          </cell>
          <cell r="P839">
            <v>-249</v>
          </cell>
          <cell r="Q839">
            <v>45473</v>
          </cell>
          <cell r="R839" t="str">
            <v>fin de contrat</v>
          </cell>
          <cell r="T839" t="str">
            <v>CDD</v>
          </cell>
          <cell r="U839" t="str">
            <v>Contractuel</v>
          </cell>
          <cell r="V839">
            <v>45444</v>
          </cell>
          <cell r="W839">
            <v>45473</v>
          </cell>
          <cell r="Z839">
            <v>44602</v>
          </cell>
          <cell r="AA839">
            <v>2</v>
          </cell>
          <cell r="AB839">
            <v>2022</v>
          </cell>
          <cell r="AC839">
            <v>2026</v>
          </cell>
          <cell r="AD839">
            <v>3.0722222222222224</v>
          </cell>
          <cell r="AE839" t="str">
            <v>&lt; 4</v>
          </cell>
          <cell r="AF839">
            <v>33211</v>
          </cell>
          <cell r="AG839">
            <v>34.276712328767125</v>
          </cell>
          <cell r="AH839" t="str">
            <v>&gt;25&lt; 35</v>
          </cell>
          <cell r="AI839">
            <v>16107561</v>
          </cell>
          <cell r="AJ839" t="str">
            <v>06</v>
          </cell>
          <cell r="AK839" t="str">
            <v>07159999</v>
          </cell>
          <cell r="AL839">
            <v>43099</v>
          </cell>
          <cell r="AM839" t="str">
            <v>HOMME</v>
          </cell>
          <cell r="AN839" t="str">
            <v>Célibataire</v>
          </cell>
          <cell r="AQ839">
            <v>5</v>
          </cell>
          <cell r="AR839">
            <v>3</v>
          </cell>
          <cell r="AS839">
            <v>45697.75</v>
          </cell>
          <cell r="AT839" t="str">
            <v>Horaire</v>
          </cell>
          <cell r="AU839">
            <v>3.3069999999999999</v>
          </cell>
          <cell r="AV839" t="str">
            <v>25</v>
          </cell>
          <cell r="AW839" t="str">
            <v>01200</v>
          </cell>
          <cell r="AX839" t="str">
            <v>00000149426</v>
          </cell>
          <cell r="AY839" t="str">
            <v>07</v>
          </cell>
          <cell r="AZ839" t="str">
            <v>ZITOUNA BANK</v>
          </cell>
          <cell r="BA839" t="str">
            <v>25012000000014942607</v>
          </cell>
          <cell r="BB839">
            <v>20</v>
          </cell>
          <cell r="BC839" t="str">
            <v>2 RUE KRONFEL MOUROUJ 3</v>
          </cell>
          <cell r="BD839" t="str">
            <v>BEN AROUS</v>
          </cell>
          <cell r="BG839">
            <v>27138932</v>
          </cell>
          <cell r="BJ839" t="str">
            <v>MARCHE DE GROS</v>
          </cell>
          <cell r="BK839" t="str">
            <v>A-965</v>
          </cell>
          <cell r="BL839" t="str">
            <v>3.1</v>
          </cell>
          <cell r="BN839" t="str">
            <v>25012000000014942607</v>
          </cell>
          <cell r="BO839" t="str">
            <v>AREM AYMEN</v>
          </cell>
          <cell r="BP839">
            <v>840</v>
          </cell>
          <cell r="BR839" t="e">
            <v>#N/A</v>
          </cell>
          <cell r="BS839" t="str">
            <v>date de confirmation TL 30-11-2022</v>
          </cell>
          <cell r="BU839" t="str">
            <v>Non-Actif</v>
          </cell>
          <cell r="BV839" t="str">
            <v>965 A SA</v>
          </cell>
        </row>
        <row r="840">
          <cell r="B840">
            <v>841</v>
          </cell>
          <cell r="C840" t="str">
            <v>Madame</v>
          </cell>
          <cell r="D840" t="str">
            <v>BEN ABBESS AWATEF</v>
          </cell>
          <cell r="E840" t="str">
            <v>SAGE Tunisia</v>
          </cell>
          <cell r="F840" t="str">
            <v>PRODUCTION</v>
          </cell>
          <cell r="G840" t="str">
            <v>Couturière</v>
          </cell>
          <cell r="H840">
            <v>560</v>
          </cell>
          <cell r="I840" t="str">
            <v>Mabrourk Ben Moussa</v>
          </cell>
          <cell r="J840" t="str">
            <v>A</v>
          </cell>
          <cell r="K840" t="str">
            <v>DIRECTS</v>
          </cell>
          <cell r="L840" t="str">
            <v>Variable cost at standard</v>
          </cell>
          <cell r="M840" t="str">
            <v>OUVRIERE SPECIALISE</v>
          </cell>
          <cell r="N840">
            <v>44600</v>
          </cell>
          <cell r="P840">
            <v>-676</v>
          </cell>
          <cell r="Q840">
            <v>45054</v>
          </cell>
          <cell r="R840" t="str">
            <v>maladie de sa mére</v>
          </cell>
          <cell r="T840" t="str">
            <v>CDD</v>
          </cell>
          <cell r="U840" t="str">
            <v>Contractuel</v>
          </cell>
          <cell r="V840">
            <v>44986</v>
          </cell>
          <cell r="W840">
            <v>45046</v>
          </cell>
          <cell r="Z840">
            <v>44600</v>
          </cell>
          <cell r="AA840">
            <v>2</v>
          </cell>
          <cell r="AB840">
            <v>2022</v>
          </cell>
          <cell r="AC840">
            <v>2026</v>
          </cell>
          <cell r="AD840">
            <v>3.0777777777777779</v>
          </cell>
          <cell r="AE840" t="str">
            <v>&lt; 4</v>
          </cell>
          <cell r="AF840">
            <v>28495</v>
          </cell>
          <cell r="AG840">
            <v>47.197260273972603</v>
          </cell>
          <cell r="AH840" t="str">
            <v>&gt;45&lt; 55</v>
          </cell>
          <cell r="AI840">
            <v>11813210</v>
          </cell>
          <cell r="AJ840" t="str">
            <v>09</v>
          </cell>
          <cell r="AK840" t="str">
            <v>07333242</v>
          </cell>
          <cell r="AL840">
            <v>44453</v>
          </cell>
          <cell r="AM840" t="str">
            <v>FEMME</v>
          </cell>
          <cell r="AN840" t="str">
            <v>Marié(e)</v>
          </cell>
          <cell r="AO840">
            <v>3</v>
          </cell>
          <cell r="AQ840">
            <v>3</v>
          </cell>
          <cell r="AR840">
            <v>2</v>
          </cell>
          <cell r="AS840">
            <v>45330.5</v>
          </cell>
          <cell r="AT840" t="str">
            <v>Horaire</v>
          </cell>
          <cell r="AU840">
            <v>3.3069999999999999</v>
          </cell>
          <cell r="AV840" t="str">
            <v>17</v>
          </cell>
          <cell r="AW840" t="str">
            <v>00100</v>
          </cell>
          <cell r="AX840" t="str">
            <v>00003107980</v>
          </cell>
          <cell r="AY840" t="str">
            <v>82</v>
          </cell>
          <cell r="AZ840" t="str">
            <v>LA POSTE</v>
          </cell>
          <cell r="BA840" t="str">
            <v>17001000000310798082</v>
          </cell>
          <cell r="BB840">
            <v>20</v>
          </cell>
          <cell r="BC840" t="str">
            <v>RUE WALID BEN OKBA DAOUAR HICHER</v>
          </cell>
          <cell r="BD840" t="str">
            <v>MANOUBA</v>
          </cell>
          <cell r="BG840">
            <v>22559188</v>
          </cell>
          <cell r="BH840">
            <v>25615785</v>
          </cell>
          <cell r="BJ840" t="str">
            <v>TERMUNIS 56</v>
          </cell>
          <cell r="BK840" t="str">
            <v>A-560</v>
          </cell>
          <cell r="BN840" t="str">
            <v>17001000000310798082</v>
          </cell>
          <cell r="BO840" t="str">
            <v>BEN ABBESS AWATEF</v>
          </cell>
          <cell r="BP840">
            <v>841</v>
          </cell>
          <cell r="BR840">
            <v>841</v>
          </cell>
          <cell r="BU840" t="str">
            <v>Non-Actif</v>
          </cell>
        </row>
        <row r="841">
          <cell r="B841">
            <v>842</v>
          </cell>
          <cell r="C841" t="str">
            <v>Madame</v>
          </cell>
          <cell r="D841" t="str">
            <v>JEBALI GHOFRANE</v>
          </cell>
          <cell r="E841" t="str">
            <v>SAGE Tunisia</v>
          </cell>
          <cell r="F841" t="str">
            <v>PRODUCTION</v>
          </cell>
          <cell r="G841" t="str">
            <v>Couturière</v>
          </cell>
          <cell r="H841">
            <v>560</v>
          </cell>
          <cell r="I841" t="str">
            <v>Mabrourk Ben Moussa</v>
          </cell>
          <cell r="J841" t="str">
            <v>A</v>
          </cell>
          <cell r="K841" t="str">
            <v>DIRECTS</v>
          </cell>
          <cell r="L841" t="str">
            <v>Variable cost at standard</v>
          </cell>
          <cell r="M841" t="str">
            <v>OUVRIERE SPECIALISE</v>
          </cell>
          <cell r="N841">
            <v>44600</v>
          </cell>
          <cell r="P841">
            <v>25</v>
          </cell>
          <cell r="T841" t="str">
            <v>CDD</v>
          </cell>
          <cell r="U841" t="str">
            <v>Contractuel</v>
          </cell>
          <cell r="V841">
            <v>45689</v>
          </cell>
          <cell r="W841">
            <v>45747</v>
          </cell>
          <cell r="Z841">
            <v>44600</v>
          </cell>
          <cell r="AA841">
            <v>2</v>
          </cell>
          <cell r="AB841">
            <v>2022</v>
          </cell>
          <cell r="AC841">
            <v>2026</v>
          </cell>
          <cell r="AD841">
            <v>3.0777777777777779</v>
          </cell>
          <cell r="AE841" t="str">
            <v>&lt; 4</v>
          </cell>
          <cell r="AF841">
            <v>36465</v>
          </cell>
          <cell r="AG841">
            <v>25.361643835616437</v>
          </cell>
          <cell r="AH841" t="str">
            <v>&gt;25&lt; 35</v>
          </cell>
          <cell r="AI841">
            <v>17438789</v>
          </cell>
          <cell r="AJ841" t="str">
            <v>00</v>
          </cell>
          <cell r="AK841">
            <v>11661568</v>
          </cell>
          <cell r="AL841">
            <v>42734</v>
          </cell>
          <cell r="AM841" t="str">
            <v>FEMME</v>
          </cell>
          <cell r="AN841" t="str">
            <v>Marié(e)</v>
          </cell>
          <cell r="AO841">
            <v>1</v>
          </cell>
          <cell r="AQ841">
            <v>3</v>
          </cell>
          <cell r="AR841">
            <v>3</v>
          </cell>
          <cell r="AS841">
            <v>45695.75</v>
          </cell>
          <cell r="AT841" t="str">
            <v>Horaire</v>
          </cell>
          <cell r="AU841">
            <v>3.3069999999999999</v>
          </cell>
          <cell r="AV841" t="str">
            <v>05</v>
          </cell>
          <cell r="AW841" t="str">
            <v>04600</v>
          </cell>
          <cell r="AX841" t="str">
            <v>01145014049</v>
          </cell>
          <cell r="AY841" t="str">
            <v>42</v>
          </cell>
          <cell r="AZ841" t="str">
            <v>BT</v>
          </cell>
          <cell r="BA841" t="str">
            <v>05046000114501404942</v>
          </cell>
          <cell r="BB841">
            <v>20</v>
          </cell>
          <cell r="BC841" t="str">
            <v>19 RUE ENNAKHIL CITE YASMINET</v>
          </cell>
          <cell r="BD841" t="str">
            <v>SIDI HASSINE</v>
          </cell>
          <cell r="BG841">
            <v>52213760</v>
          </cell>
          <cell r="BH841">
            <v>54778637</v>
          </cell>
          <cell r="BJ841" t="str">
            <v>JAYARA</v>
          </cell>
          <cell r="BK841" t="str">
            <v>A-560</v>
          </cell>
          <cell r="BL841" t="str">
            <v>2.1</v>
          </cell>
          <cell r="BN841" t="str">
            <v>05046000114501404942</v>
          </cell>
          <cell r="BO841" t="str">
            <v>JEBALI GHOFRANE</v>
          </cell>
          <cell r="BP841">
            <v>842</v>
          </cell>
          <cell r="BR841">
            <v>842</v>
          </cell>
          <cell r="BT841">
            <v>852</v>
          </cell>
          <cell r="BU841" t="str">
            <v>si</v>
          </cell>
          <cell r="BV841" t="str">
            <v>560 A SA</v>
          </cell>
        </row>
        <row r="842">
          <cell r="B842">
            <v>843</v>
          </cell>
          <cell r="C842" t="str">
            <v>Madame</v>
          </cell>
          <cell r="D842" t="str">
            <v>ARFAOUI MANOUBIA</v>
          </cell>
          <cell r="E842" t="str">
            <v>SAGE Tunisia</v>
          </cell>
          <cell r="F842" t="str">
            <v>PRODUCTION</v>
          </cell>
          <cell r="G842" t="str">
            <v>Couturière</v>
          </cell>
          <cell r="H842" t="str">
            <v>P7 AR</v>
          </cell>
          <cell r="I842" t="str">
            <v>Safa</v>
          </cell>
          <cell r="J842" t="str">
            <v>A</v>
          </cell>
          <cell r="K842" t="str">
            <v>DIRECTS</v>
          </cell>
          <cell r="L842" t="str">
            <v>Variable cost at standard</v>
          </cell>
          <cell r="M842" t="str">
            <v>OUVRIERE SPECIALISE</v>
          </cell>
          <cell r="N842">
            <v>44600</v>
          </cell>
          <cell r="P842">
            <v>-187</v>
          </cell>
          <cell r="Q842">
            <v>45544</v>
          </cell>
          <cell r="R842" t="str">
            <v>conflit avec son chef</v>
          </cell>
          <cell r="T842" t="str">
            <v>CDD</v>
          </cell>
          <cell r="U842" t="str">
            <v>Contractuel</v>
          </cell>
          <cell r="V842">
            <v>45444</v>
          </cell>
          <cell r="W842">
            <v>45535</v>
          </cell>
          <cell r="Z842">
            <v>44600</v>
          </cell>
          <cell r="AA842">
            <v>2</v>
          </cell>
          <cell r="AB842">
            <v>2022</v>
          </cell>
          <cell r="AC842">
            <v>2026</v>
          </cell>
          <cell r="AD842">
            <v>3.0777777777777779</v>
          </cell>
          <cell r="AE842" t="str">
            <v>&lt; 4</v>
          </cell>
          <cell r="AF842">
            <v>28756</v>
          </cell>
          <cell r="AG842">
            <v>46.482191780821921</v>
          </cell>
          <cell r="AH842" t="str">
            <v>&gt;45&lt; 55</v>
          </cell>
          <cell r="AI842">
            <v>12255593</v>
          </cell>
          <cell r="AJ842" t="str">
            <v>09</v>
          </cell>
          <cell r="AK842" t="str">
            <v>07314225</v>
          </cell>
          <cell r="AL842">
            <v>43868</v>
          </cell>
          <cell r="AM842" t="str">
            <v>FEMME</v>
          </cell>
          <cell r="AN842" t="str">
            <v>Marié(e)</v>
          </cell>
          <cell r="AO842">
            <v>3</v>
          </cell>
          <cell r="AQ842">
            <v>3</v>
          </cell>
          <cell r="AR842">
            <v>3</v>
          </cell>
          <cell r="AS842">
            <v>45695.75</v>
          </cell>
          <cell r="AT842" t="str">
            <v>Horaire</v>
          </cell>
          <cell r="AU842">
            <v>3.3069999999999999</v>
          </cell>
          <cell r="AV842" t="str">
            <v>17</v>
          </cell>
          <cell r="AW842" t="str">
            <v>00100</v>
          </cell>
          <cell r="AX842" t="str">
            <v>00001006788</v>
          </cell>
          <cell r="AY842" t="str">
            <v>16</v>
          </cell>
          <cell r="AZ842" t="str">
            <v>LA POSTE</v>
          </cell>
          <cell r="BA842" t="str">
            <v>17001000000100678816</v>
          </cell>
          <cell r="BB842">
            <v>20</v>
          </cell>
          <cell r="BC842" t="str">
            <v>RUE MOHAMED ALI HAMMICITE KHALED IBN WALID</v>
          </cell>
          <cell r="BD842" t="str">
            <v>MANOUBA</v>
          </cell>
          <cell r="BG842">
            <v>54045026</v>
          </cell>
          <cell r="BH842">
            <v>28483211</v>
          </cell>
          <cell r="BJ842" t="str">
            <v>TERMUNIS 56</v>
          </cell>
          <cell r="BK842" t="str">
            <v>A-P7 AR</v>
          </cell>
          <cell r="BL842" t="str">
            <v>1.1</v>
          </cell>
          <cell r="BN842" t="str">
            <v>17001000000100678816</v>
          </cell>
          <cell r="BO842" t="str">
            <v>ARFAOUI MANOUBIA</v>
          </cell>
          <cell r="BP842">
            <v>843</v>
          </cell>
          <cell r="BR842">
            <v>843</v>
          </cell>
          <cell r="BU842" t="str">
            <v>Non-Actif</v>
          </cell>
          <cell r="BV842" t="str">
            <v>P6 AR C SP</v>
          </cell>
        </row>
        <row r="843">
          <cell r="B843">
            <v>844</v>
          </cell>
          <cell r="C843" t="str">
            <v>Madame</v>
          </cell>
          <cell r="D843" t="str">
            <v>JEBALI NAJET</v>
          </cell>
          <cell r="E843" t="str">
            <v>SAGE Tunisia</v>
          </cell>
          <cell r="F843" t="str">
            <v>PRODUCTION</v>
          </cell>
          <cell r="G843" t="str">
            <v>Couturière</v>
          </cell>
          <cell r="H843" t="str">
            <v>JFU</v>
          </cell>
          <cell r="I843" t="str">
            <v>Mabrourk Ben Moussa</v>
          </cell>
          <cell r="J843" t="str">
            <v>A</v>
          </cell>
          <cell r="K843" t="str">
            <v>DIRECTS</v>
          </cell>
          <cell r="L843" t="str">
            <v>Variable cost at standard</v>
          </cell>
          <cell r="M843" t="str">
            <v>OUVRIERE SPECIALISE</v>
          </cell>
          <cell r="N843">
            <v>44600</v>
          </cell>
          <cell r="P843">
            <v>25</v>
          </cell>
          <cell r="T843" t="str">
            <v>CDD</v>
          </cell>
          <cell r="U843" t="str">
            <v>Contractuel</v>
          </cell>
          <cell r="V843">
            <v>45689</v>
          </cell>
          <cell r="W843">
            <v>45747</v>
          </cell>
          <cell r="Z843">
            <v>44600</v>
          </cell>
          <cell r="AA843">
            <v>2</v>
          </cell>
          <cell r="AB843">
            <v>2022</v>
          </cell>
          <cell r="AC843">
            <v>2026</v>
          </cell>
          <cell r="AD843">
            <v>3.0777777777777779</v>
          </cell>
          <cell r="AE843" t="str">
            <v>&lt; 4</v>
          </cell>
          <cell r="AF843">
            <v>29813</v>
          </cell>
          <cell r="AG843">
            <v>43.586301369863016</v>
          </cell>
          <cell r="AH843" t="str">
            <v>&gt;35&lt; 45</v>
          </cell>
          <cell r="AI843">
            <v>12257530</v>
          </cell>
          <cell r="AJ843" t="str">
            <v>01</v>
          </cell>
          <cell r="AK843" t="str">
            <v>07346202</v>
          </cell>
          <cell r="AL843">
            <v>36472</v>
          </cell>
          <cell r="AM843" t="str">
            <v>FEMME</v>
          </cell>
          <cell r="AN843" t="str">
            <v>Marié(e)</v>
          </cell>
          <cell r="AO843">
            <v>4</v>
          </cell>
          <cell r="AQ843">
            <v>3</v>
          </cell>
          <cell r="AR843">
            <v>3</v>
          </cell>
          <cell r="AS843">
            <v>45695.75</v>
          </cell>
          <cell r="AT843" t="str">
            <v>Horaire</v>
          </cell>
          <cell r="AU843">
            <v>3.3069999999999999</v>
          </cell>
          <cell r="AV843" t="str">
            <v>07</v>
          </cell>
          <cell r="AW843" t="str">
            <v>02600</v>
          </cell>
          <cell r="AX843" t="str">
            <v>93105579037</v>
          </cell>
          <cell r="AY843" t="str">
            <v>66</v>
          </cell>
          <cell r="AZ843" t="str">
            <v>AMEN BANK</v>
          </cell>
          <cell r="BA843" t="str">
            <v>07026009310557903766</v>
          </cell>
          <cell r="BB843">
            <v>20</v>
          </cell>
          <cell r="BC843" t="str">
            <v>2 RUE 1569 CITE 18 JANVIERTADHAMEN</v>
          </cell>
          <cell r="BD843" t="str">
            <v>ARIANA</v>
          </cell>
          <cell r="BG843">
            <v>25591589</v>
          </cell>
          <cell r="BH843">
            <v>22172258</v>
          </cell>
          <cell r="BJ843" t="str">
            <v>TERMUNIS 56</v>
          </cell>
          <cell r="BK843" t="str">
            <v>A-JFU</v>
          </cell>
          <cell r="BL843" t="str">
            <v>1.3</v>
          </cell>
          <cell r="BN843" t="str">
            <v>07026009310557903766</v>
          </cell>
          <cell r="BO843" t="str">
            <v>JEBALI NAJET</v>
          </cell>
          <cell r="BP843">
            <v>844</v>
          </cell>
          <cell r="BR843">
            <v>844</v>
          </cell>
          <cell r="BT843">
            <v>854</v>
          </cell>
          <cell r="BU843" t="str">
            <v>si</v>
          </cell>
          <cell r="BV843" t="str">
            <v>560 A SA</v>
          </cell>
        </row>
        <row r="844">
          <cell r="B844">
            <v>845</v>
          </cell>
          <cell r="C844" t="str">
            <v>Monsieur</v>
          </cell>
          <cell r="D844" t="str">
            <v>MEJRI SAMI</v>
          </cell>
          <cell r="E844" t="str">
            <v>SAGE Tunisia</v>
          </cell>
          <cell r="F844" t="str">
            <v>PRODUCTION</v>
          </cell>
          <cell r="G844" t="str">
            <v>WIRE</v>
          </cell>
          <cell r="H844" t="str">
            <v>Panda</v>
          </cell>
          <cell r="I844" t="str">
            <v>HASNA NASRAOUI</v>
          </cell>
          <cell r="J844" t="str">
            <v>A</v>
          </cell>
          <cell r="K844" t="str">
            <v>DIRECTS</v>
          </cell>
          <cell r="L844" t="str">
            <v>Variable cost at standard</v>
          </cell>
          <cell r="M844" t="str">
            <v>OUVRIER SPECIALISE</v>
          </cell>
          <cell r="N844">
            <v>44607</v>
          </cell>
          <cell r="P844">
            <v>-796</v>
          </cell>
          <cell r="Q844">
            <v>44927</v>
          </cell>
          <cell r="R844" t="str">
            <v>étude</v>
          </cell>
          <cell r="T844" t="str">
            <v>CDD</v>
          </cell>
          <cell r="U844" t="str">
            <v>Contractuel</v>
          </cell>
          <cell r="V844">
            <v>44835</v>
          </cell>
          <cell r="W844">
            <v>44926</v>
          </cell>
          <cell r="Z844">
            <v>44607</v>
          </cell>
          <cell r="AA844">
            <v>2</v>
          </cell>
          <cell r="AB844">
            <v>2022</v>
          </cell>
          <cell r="AC844">
            <v>2026</v>
          </cell>
          <cell r="AD844">
            <v>3.0583333333333331</v>
          </cell>
          <cell r="AE844" t="str">
            <v>&lt; 4</v>
          </cell>
          <cell r="AF844">
            <v>36476</v>
          </cell>
          <cell r="AG844">
            <v>25.331506849315069</v>
          </cell>
          <cell r="AH844" t="str">
            <v>&gt;25&lt; 35</v>
          </cell>
          <cell r="AI844">
            <v>17283834</v>
          </cell>
          <cell r="AJ844" t="str">
            <v>05</v>
          </cell>
          <cell r="AK844">
            <v>11665810</v>
          </cell>
          <cell r="AL844">
            <v>44096</v>
          </cell>
          <cell r="AM844" t="str">
            <v>HOMME</v>
          </cell>
          <cell r="AN844" t="str">
            <v>Célibataire</v>
          </cell>
          <cell r="AQ844">
            <v>3</v>
          </cell>
          <cell r="AR844">
            <v>1</v>
          </cell>
          <cell r="AS844">
            <v>44972.25</v>
          </cell>
          <cell r="AT844" t="str">
            <v>Horaire</v>
          </cell>
          <cell r="AU844">
            <v>3.3069999999999999</v>
          </cell>
          <cell r="AV844" t="str">
            <v>17</v>
          </cell>
          <cell r="AW844" t="str">
            <v>00100</v>
          </cell>
          <cell r="AX844" t="str">
            <v>00002863311</v>
          </cell>
          <cell r="AY844" t="str">
            <v>90</v>
          </cell>
          <cell r="AZ844" t="str">
            <v>LA POSTE</v>
          </cell>
          <cell r="BA844" t="str">
            <v>17001000000286331190</v>
          </cell>
          <cell r="BB844">
            <v>20</v>
          </cell>
          <cell r="BC844" t="str">
            <v>26 RUE 4294 CITE EL FEHRI</v>
          </cell>
          <cell r="BD844" t="str">
            <v>El Agba</v>
          </cell>
          <cell r="BG844">
            <v>50305805</v>
          </cell>
          <cell r="BH844">
            <v>98307326</v>
          </cell>
          <cell r="BJ844" t="str">
            <v>EL AGBA ABDELMOULA</v>
          </cell>
          <cell r="BK844" t="str">
            <v>A-Panda</v>
          </cell>
          <cell r="BN844" t="str">
            <v>17001000000286331190</v>
          </cell>
          <cell r="BO844" t="str">
            <v>MEJRI SAMI</v>
          </cell>
          <cell r="BP844">
            <v>845</v>
          </cell>
          <cell r="BU844" t="str">
            <v>Non-Actif</v>
          </cell>
        </row>
        <row r="845">
          <cell r="B845">
            <v>846</v>
          </cell>
          <cell r="C845" t="str">
            <v>Madame</v>
          </cell>
          <cell r="D845" t="str">
            <v>JEBALI MERIAM</v>
          </cell>
          <cell r="E845" t="str">
            <v>SAGE Tunisia</v>
          </cell>
          <cell r="F845" t="str">
            <v>PRODUCTION</v>
          </cell>
          <cell r="G845" t="str">
            <v>Couturière</v>
          </cell>
          <cell r="H845">
            <v>560</v>
          </cell>
          <cell r="I845" t="str">
            <v>Mabrourk Ben Moussa</v>
          </cell>
          <cell r="J845" t="str">
            <v>A</v>
          </cell>
          <cell r="K845" t="str">
            <v>DIRECTS</v>
          </cell>
          <cell r="L845" t="str">
            <v>Variable cost at standard</v>
          </cell>
          <cell r="M845" t="str">
            <v>OUVRIERE SPECIALISE</v>
          </cell>
          <cell r="N845">
            <v>44600</v>
          </cell>
          <cell r="P845">
            <v>25</v>
          </cell>
          <cell r="T845" t="str">
            <v>CDD</v>
          </cell>
          <cell r="U845" t="str">
            <v>Contractuel</v>
          </cell>
          <cell r="V845">
            <v>45689</v>
          </cell>
          <cell r="W845">
            <v>45747</v>
          </cell>
          <cell r="Z845">
            <v>44600</v>
          </cell>
          <cell r="AA845">
            <v>2</v>
          </cell>
          <cell r="AB845">
            <v>2022</v>
          </cell>
          <cell r="AC845">
            <v>2026</v>
          </cell>
          <cell r="AD845">
            <v>3.0777777777777779</v>
          </cell>
          <cell r="AE845" t="str">
            <v>&lt; 4</v>
          </cell>
          <cell r="AF845">
            <v>31009</v>
          </cell>
          <cell r="AG845">
            <v>40.30958904109589</v>
          </cell>
          <cell r="AH845" t="str">
            <v>&gt;35&lt; 45</v>
          </cell>
          <cell r="AI845">
            <v>12662261</v>
          </cell>
          <cell r="AJ845" t="str">
            <v>07</v>
          </cell>
          <cell r="AK845" t="str">
            <v>07370610</v>
          </cell>
          <cell r="AL845">
            <v>42718</v>
          </cell>
          <cell r="AM845" t="str">
            <v>FEMME</v>
          </cell>
          <cell r="AN845" t="str">
            <v>Marié(e)</v>
          </cell>
          <cell r="AO845">
            <v>2</v>
          </cell>
          <cell r="AQ845">
            <v>3</v>
          </cell>
          <cell r="AR845">
            <v>3</v>
          </cell>
          <cell r="AS845">
            <v>45695.75</v>
          </cell>
          <cell r="AT845" t="str">
            <v>Horaire</v>
          </cell>
          <cell r="AU845">
            <v>3.3069999999999999</v>
          </cell>
          <cell r="AV845" t="str">
            <v>17</v>
          </cell>
          <cell r="AW845" t="str">
            <v>00100</v>
          </cell>
          <cell r="AX845" t="str">
            <v>00003106734</v>
          </cell>
          <cell r="AY845" t="str">
            <v>37</v>
          </cell>
          <cell r="AZ845" t="str">
            <v>LA POSTE</v>
          </cell>
          <cell r="BA845" t="str">
            <v>17001000000310673437</v>
          </cell>
          <cell r="BB845">
            <v>20</v>
          </cell>
          <cell r="BC845" t="str">
            <v>15 RUE KAAB IBN MALEK SANHEJA</v>
          </cell>
          <cell r="BD845" t="str">
            <v>OUED ELLIL</v>
          </cell>
          <cell r="BG845">
            <v>24177272</v>
          </cell>
          <cell r="BH845">
            <v>28207406</v>
          </cell>
          <cell r="BJ845" t="str">
            <v>SANHEJA</v>
          </cell>
          <cell r="BK845" t="str">
            <v>A-560</v>
          </cell>
          <cell r="BL845" t="str">
            <v>2.1</v>
          </cell>
          <cell r="BN845" t="str">
            <v>17001000000310673437</v>
          </cell>
          <cell r="BO845" t="str">
            <v>JEBALI MERIAM</v>
          </cell>
          <cell r="BP845">
            <v>846</v>
          </cell>
          <cell r="BR845">
            <v>846</v>
          </cell>
          <cell r="BT845">
            <v>855</v>
          </cell>
          <cell r="BU845" t="str">
            <v>si</v>
          </cell>
          <cell r="BV845" t="str">
            <v>560 A CP</v>
          </cell>
        </row>
        <row r="846">
          <cell r="B846">
            <v>847</v>
          </cell>
          <cell r="C846" t="str">
            <v>Madame</v>
          </cell>
          <cell r="D846" t="str">
            <v>CHOUIKHI NADIA</v>
          </cell>
          <cell r="E846" t="str">
            <v>SAGE Tunisia</v>
          </cell>
          <cell r="F846" t="str">
            <v>QUALITE</v>
          </cell>
          <cell r="G846" t="str">
            <v>Contrôle Qualité</v>
          </cell>
          <cell r="H846">
            <v>520</v>
          </cell>
          <cell r="J846" t="str">
            <v>A</v>
          </cell>
          <cell r="K846" t="str">
            <v>INDIRECTS</v>
          </cell>
          <cell r="L846" t="str">
            <v>Variable cost at standard</v>
          </cell>
          <cell r="M846" t="str">
            <v>Contrôleur Qualité</v>
          </cell>
          <cell r="N846">
            <v>44600</v>
          </cell>
          <cell r="P846">
            <v>-1071</v>
          </cell>
          <cell r="Q846">
            <v>44605</v>
          </cell>
          <cell r="R846" t="str">
            <v>TRAVAIL DE NUIT</v>
          </cell>
          <cell r="T846" t="str">
            <v>CDD</v>
          </cell>
          <cell r="U846" t="str">
            <v>Contractuel</v>
          </cell>
          <cell r="V846">
            <v>44600</v>
          </cell>
          <cell r="W846">
            <v>44651</v>
          </cell>
          <cell r="Z846">
            <v>44600</v>
          </cell>
          <cell r="AA846">
            <v>2</v>
          </cell>
          <cell r="AB846">
            <v>2022</v>
          </cell>
          <cell r="AC846">
            <v>2026</v>
          </cell>
          <cell r="AD846">
            <v>3.0777777777777779</v>
          </cell>
          <cell r="AE846" t="str">
            <v>&lt; 4</v>
          </cell>
          <cell r="AF846">
            <v>34072</v>
          </cell>
          <cell r="AG846">
            <v>31.917808219178081</v>
          </cell>
          <cell r="AH846" t="str">
            <v>&gt;25&lt; 35</v>
          </cell>
          <cell r="AI846">
            <v>16956298</v>
          </cell>
          <cell r="AJ846" t="str">
            <v>06</v>
          </cell>
          <cell r="AK846" t="str">
            <v>09194296</v>
          </cell>
          <cell r="AL846">
            <v>41447</v>
          </cell>
          <cell r="AM846" t="str">
            <v>FEMME</v>
          </cell>
          <cell r="AN846" t="str">
            <v>Marié(e)</v>
          </cell>
          <cell r="AQ846">
            <v>3</v>
          </cell>
          <cell r="AR846">
            <v>1</v>
          </cell>
          <cell r="AS846">
            <v>44965.25</v>
          </cell>
          <cell r="AT846" t="str">
            <v>Horaire</v>
          </cell>
          <cell r="AU846">
            <v>3.1930000000000001</v>
          </cell>
          <cell r="AV846" t="str">
            <v>07</v>
          </cell>
          <cell r="AW846" t="str">
            <v>09701</v>
          </cell>
          <cell r="AX846" t="str">
            <v>55105510087</v>
          </cell>
          <cell r="AY846" t="str">
            <v>02</v>
          </cell>
          <cell r="AZ846" t="str">
            <v>AMEN BANK</v>
          </cell>
          <cell r="BA846" t="str">
            <v>07097015510551008702</v>
          </cell>
          <cell r="BB846">
            <v>20</v>
          </cell>
          <cell r="BC846" t="str">
            <v>2 RUE ZINE EL ABIDINE SNOUSSI</v>
          </cell>
          <cell r="BD846" t="str">
            <v>SANHEJA</v>
          </cell>
          <cell r="BG846">
            <v>22921978</v>
          </cell>
          <cell r="BH846">
            <v>23042049</v>
          </cell>
          <cell r="BJ846" t="str">
            <v>SANHEJA</v>
          </cell>
          <cell r="BK846" t="str">
            <v>A-520</v>
          </cell>
          <cell r="BN846" t="str">
            <v>07097015510551008702</v>
          </cell>
          <cell r="BO846" t="str">
            <v>CHOUIKHI NADIA</v>
          </cell>
          <cell r="BP846">
            <v>847</v>
          </cell>
          <cell r="BU846" t="str">
            <v>Non-Actif</v>
          </cell>
        </row>
        <row r="847">
          <cell r="B847">
            <v>848</v>
          </cell>
          <cell r="C847" t="str">
            <v>Monsieur</v>
          </cell>
          <cell r="D847" t="str">
            <v>ASKRI MARWEN</v>
          </cell>
          <cell r="E847" t="str">
            <v>SAGE Tunisia</v>
          </cell>
          <cell r="F847" t="str">
            <v>PRODUCTION</v>
          </cell>
          <cell r="G847" t="str">
            <v>Contrôle Qualité</v>
          </cell>
          <cell r="H847" t="str">
            <v>P6 AV</v>
          </cell>
          <cell r="I847" t="str">
            <v>Issam Ouni</v>
          </cell>
          <cell r="J847" t="str">
            <v>B</v>
          </cell>
          <cell r="K847" t="str">
            <v>INDIRECTS</v>
          </cell>
          <cell r="L847" t="str">
            <v>Variable cost at standard</v>
          </cell>
          <cell r="M847" t="str">
            <v>Contrôleur Qualité</v>
          </cell>
          <cell r="N847">
            <v>44609</v>
          </cell>
          <cell r="P847">
            <v>-553</v>
          </cell>
          <cell r="Q847">
            <v>45161</v>
          </cell>
          <cell r="R847" t="str">
            <v>DEMISSIONNAIRE</v>
          </cell>
          <cell r="T847" t="str">
            <v>CDD</v>
          </cell>
          <cell r="U847" t="str">
            <v>Contractuel</v>
          </cell>
          <cell r="V847">
            <v>45108</v>
          </cell>
          <cell r="W847">
            <v>45169</v>
          </cell>
          <cell r="Z847">
            <v>44609</v>
          </cell>
          <cell r="AA847">
            <v>2</v>
          </cell>
          <cell r="AB847">
            <v>2022</v>
          </cell>
          <cell r="AC847">
            <v>2026</v>
          </cell>
          <cell r="AD847">
            <v>3.0527777777777776</v>
          </cell>
          <cell r="AE847" t="str">
            <v>&lt; 4</v>
          </cell>
          <cell r="AF847">
            <v>33598</v>
          </cell>
          <cell r="AG847">
            <v>33.216438356164382</v>
          </cell>
          <cell r="AH847" t="str">
            <v>&gt;25&lt; 35</v>
          </cell>
          <cell r="AI847">
            <v>17444751</v>
          </cell>
          <cell r="AJ847" t="str">
            <v>02</v>
          </cell>
          <cell r="AK847" t="str">
            <v>09172976</v>
          </cell>
          <cell r="AL847">
            <v>42840</v>
          </cell>
          <cell r="AM847" t="str">
            <v>HOMME</v>
          </cell>
          <cell r="AN847" t="str">
            <v>Célibataire</v>
          </cell>
          <cell r="AQ847">
            <v>3</v>
          </cell>
          <cell r="AR847">
            <v>2</v>
          </cell>
          <cell r="AS847">
            <v>45339.5</v>
          </cell>
          <cell r="AT847" t="str">
            <v>Horaire</v>
          </cell>
          <cell r="AU847">
            <v>3.3069999999999999</v>
          </cell>
          <cell r="AV847" t="str">
            <v>17</v>
          </cell>
          <cell r="AW847" t="str">
            <v>00100</v>
          </cell>
          <cell r="AX847" t="str">
            <v>00003111555</v>
          </cell>
          <cell r="AY847" t="str">
            <v>27</v>
          </cell>
          <cell r="AZ847" t="str">
            <v>LA POSTE</v>
          </cell>
          <cell r="BA847" t="str">
            <v>17001000000311155527</v>
          </cell>
          <cell r="BB847">
            <v>20</v>
          </cell>
          <cell r="BC847" t="str">
            <v>31 RUE DOCTEUR SAFFI</v>
          </cell>
          <cell r="BD847" t="str">
            <v>MORNAGUIA</v>
          </cell>
          <cell r="BG847">
            <v>58970268</v>
          </cell>
          <cell r="BJ847" t="str">
            <v>MORNAGUIA</v>
          </cell>
          <cell r="BK847" t="str">
            <v>B-P6 AV</v>
          </cell>
          <cell r="BL847" t="str">
            <v>1.3</v>
          </cell>
          <cell r="BN847" t="str">
            <v>17001000000311155527</v>
          </cell>
          <cell r="BO847" t="str">
            <v>ASKRI MARWEN</v>
          </cell>
          <cell r="BP847">
            <v>848</v>
          </cell>
          <cell r="BR847">
            <v>848</v>
          </cell>
          <cell r="BU847" t="str">
            <v>Non-Actif</v>
          </cell>
        </row>
        <row r="848">
          <cell r="B848">
            <v>849</v>
          </cell>
          <cell r="C848" t="str">
            <v>Mlle</v>
          </cell>
          <cell r="D848" t="str">
            <v>HAMMAMI SAMEH</v>
          </cell>
          <cell r="E848" t="str">
            <v>SAGE Tunisia</v>
          </cell>
          <cell r="F848" t="str">
            <v>PRODUCTION</v>
          </cell>
          <cell r="G848" t="str">
            <v>Contrôle Qualité</v>
          </cell>
          <cell r="H848">
            <v>965</v>
          </cell>
          <cell r="I848" t="str">
            <v>Ismail</v>
          </cell>
          <cell r="J848" t="str">
            <v>B</v>
          </cell>
          <cell r="K848" t="str">
            <v>INDIRECTS</v>
          </cell>
          <cell r="L848" t="str">
            <v>Variable cost at standard</v>
          </cell>
          <cell r="M848" t="str">
            <v>Contrôleur Qualité</v>
          </cell>
          <cell r="N848">
            <v>44603</v>
          </cell>
          <cell r="P848">
            <v>-6</v>
          </cell>
          <cell r="T848" t="str">
            <v>CDD</v>
          </cell>
          <cell r="U848" t="str">
            <v>Contractuel</v>
          </cell>
          <cell r="V848">
            <v>45627</v>
          </cell>
          <cell r="W848">
            <v>45716</v>
          </cell>
          <cell r="Z848">
            <v>44603</v>
          </cell>
          <cell r="AA848">
            <v>2</v>
          </cell>
          <cell r="AB848">
            <v>2022</v>
          </cell>
          <cell r="AC848">
            <v>2026</v>
          </cell>
          <cell r="AD848">
            <v>3.0694444444444446</v>
          </cell>
          <cell r="AE848" t="str">
            <v>&lt; 4</v>
          </cell>
          <cell r="AF848">
            <v>35574</v>
          </cell>
          <cell r="AG848">
            <v>27.802739726027397</v>
          </cell>
          <cell r="AH848" t="str">
            <v>&gt;25&lt; 35</v>
          </cell>
          <cell r="AI848">
            <v>17462673</v>
          </cell>
          <cell r="AJ848" t="str">
            <v>09</v>
          </cell>
          <cell r="AK848">
            <v>14272698</v>
          </cell>
          <cell r="AL848">
            <v>42893</v>
          </cell>
          <cell r="AM848" t="str">
            <v>FEMME</v>
          </cell>
          <cell r="AN848" t="str">
            <v>Célibataire</v>
          </cell>
          <cell r="AQ848">
            <v>3</v>
          </cell>
          <cell r="AR848">
            <v>3</v>
          </cell>
          <cell r="AS848">
            <v>45698.75</v>
          </cell>
          <cell r="AT848" t="str">
            <v>Horaire</v>
          </cell>
          <cell r="AU848">
            <v>3.3069999999999999</v>
          </cell>
          <cell r="AV848" t="str">
            <v>07</v>
          </cell>
          <cell r="AW848" t="str">
            <v>08001</v>
          </cell>
          <cell r="AX848" t="str">
            <v>38105537058</v>
          </cell>
          <cell r="AY848" t="str">
            <v>61</v>
          </cell>
          <cell r="AZ848" t="str">
            <v>AMEN BANK</v>
          </cell>
          <cell r="BA848" t="str">
            <v>07080013810553705861</v>
          </cell>
          <cell r="BB848">
            <v>20</v>
          </cell>
          <cell r="BC848" t="str">
            <v>BIR EL EUCH GEBOLLAT</v>
          </cell>
          <cell r="BD848" t="str">
            <v>BEJA</v>
          </cell>
          <cell r="BG848">
            <v>29591771</v>
          </cell>
          <cell r="BH848">
            <v>28595455</v>
          </cell>
          <cell r="BJ848" t="str">
            <v>ARTISANA</v>
          </cell>
          <cell r="BK848" t="str">
            <v>B-965</v>
          </cell>
          <cell r="BL848" t="str">
            <v>1.3</v>
          </cell>
          <cell r="BN848" t="str">
            <v>07080013810553705861</v>
          </cell>
          <cell r="BO848" t="str">
            <v>HAMMAMI SAMEH</v>
          </cell>
          <cell r="BP848">
            <v>849</v>
          </cell>
          <cell r="BR848">
            <v>849</v>
          </cell>
          <cell r="BT848">
            <v>505</v>
          </cell>
          <cell r="BU848" t="str">
            <v>si</v>
          </cell>
          <cell r="BV848" t="str">
            <v>965  FW</v>
          </cell>
        </row>
        <row r="849">
          <cell r="B849">
            <v>850</v>
          </cell>
          <cell r="C849" t="str">
            <v>Mlle</v>
          </cell>
          <cell r="D849" t="str">
            <v>TWAY HELA</v>
          </cell>
          <cell r="E849" t="str">
            <v>SAGE Tunisia</v>
          </cell>
          <cell r="F849" t="str">
            <v>PRODUCTION</v>
          </cell>
          <cell r="G849" t="str">
            <v>Contrôle Qualité</v>
          </cell>
          <cell r="H849">
            <v>520</v>
          </cell>
          <cell r="I849" t="str">
            <v>Issam Ouni</v>
          </cell>
          <cell r="J849" t="str">
            <v>B</v>
          </cell>
          <cell r="K849" t="str">
            <v>INDIRECTS</v>
          </cell>
          <cell r="L849" t="str">
            <v>Variable cost at standard</v>
          </cell>
          <cell r="M849" t="str">
            <v>Contrôleur Qualité</v>
          </cell>
          <cell r="N849">
            <v>44603</v>
          </cell>
          <cell r="P849" t="str">
            <v/>
          </cell>
          <cell r="Q849">
            <v>44986</v>
          </cell>
          <cell r="R849" t="str">
            <v>personnel</v>
          </cell>
          <cell r="T849" t="str">
            <v>CIVP</v>
          </cell>
          <cell r="U849" t="str">
            <v>Contractuel</v>
          </cell>
          <cell r="X849">
            <v>44603</v>
          </cell>
          <cell r="Y849">
            <v>44967</v>
          </cell>
          <cell r="AA849">
            <v>2</v>
          </cell>
          <cell r="AB849">
            <v>2022</v>
          </cell>
          <cell r="AC849">
            <v>2026</v>
          </cell>
          <cell r="AD849">
            <v>3.0694444444444446</v>
          </cell>
          <cell r="AE849" t="str">
            <v>&lt; 4</v>
          </cell>
          <cell r="AF849">
            <v>34667</v>
          </cell>
          <cell r="AG849">
            <v>30.287671232876711</v>
          </cell>
          <cell r="AH849" t="str">
            <v>&gt;25&lt; 35</v>
          </cell>
          <cell r="AK849">
            <v>12803637</v>
          </cell>
          <cell r="AL849">
            <v>41185</v>
          </cell>
          <cell r="AM849" t="str">
            <v>FEMME</v>
          </cell>
          <cell r="AN849" t="str">
            <v>Célibataire</v>
          </cell>
          <cell r="AQ849">
            <v>3</v>
          </cell>
          <cell r="AR849">
            <v>2</v>
          </cell>
          <cell r="AS849">
            <v>45333.5</v>
          </cell>
          <cell r="AT849" t="str">
            <v>Horaire</v>
          </cell>
          <cell r="AU849">
            <v>2.0670000000000002</v>
          </cell>
          <cell r="AV849" t="str">
            <v>17</v>
          </cell>
          <cell r="AW849" t="str">
            <v>50300</v>
          </cell>
          <cell r="AX849" t="str">
            <v>00002961159</v>
          </cell>
          <cell r="AY849" t="str">
            <v>79</v>
          </cell>
          <cell r="AZ849" t="str">
            <v>LA POSTE</v>
          </cell>
          <cell r="BA849" t="str">
            <v>17503000000296115979</v>
          </cell>
          <cell r="BB849">
            <v>20</v>
          </cell>
          <cell r="BC849" t="str">
            <v>5 RUE LA VERITE DENDEN</v>
          </cell>
          <cell r="BD849" t="str">
            <v>TUNIS</v>
          </cell>
          <cell r="BG849">
            <v>22956768</v>
          </cell>
          <cell r="BH849">
            <v>25692668</v>
          </cell>
          <cell r="BJ849" t="str">
            <v>DENDEN</v>
          </cell>
          <cell r="BK849" t="str">
            <v>B-520</v>
          </cell>
          <cell r="BN849" t="str">
            <v>17503000000296115979</v>
          </cell>
          <cell r="BO849" t="str">
            <v>TWAY HELA</v>
          </cell>
          <cell r="BP849">
            <v>850</v>
          </cell>
          <cell r="BU849" t="str">
            <v>Non-Actif</v>
          </cell>
        </row>
        <row r="850">
          <cell r="B850">
            <v>851</v>
          </cell>
          <cell r="C850" t="str">
            <v>Madame</v>
          </cell>
          <cell r="D850" t="str">
            <v>SASSI CHAIMA</v>
          </cell>
          <cell r="E850" t="str">
            <v>SAGE Tunisia</v>
          </cell>
          <cell r="F850" t="str">
            <v>COUPE</v>
          </cell>
          <cell r="G850" t="str">
            <v>Alimentatrice</v>
          </cell>
          <cell r="H850" t="str">
            <v>coupe</v>
          </cell>
          <cell r="I850" t="str">
            <v>HAITHEM SLAMA</v>
          </cell>
          <cell r="K850" t="str">
            <v>DIRECTS</v>
          </cell>
          <cell r="L850" t="str">
            <v>Variable cost at standard</v>
          </cell>
          <cell r="M850" t="str">
            <v>OUVRIERE SPECIALISE</v>
          </cell>
          <cell r="N850">
            <v>44604</v>
          </cell>
          <cell r="P850">
            <v>-187</v>
          </cell>
          <cell r="Q850">
            <v>45506</v>
          </cell>
          <cell r="R850" t="str">
            <v>maladie</v>
          </cell>
          <cell r="T850" t="str">
            <v>CDD</v>
          </cell>
          <cell r="U850" t="str">
            <v>Contractuel</v>
          </cell>
          <cell r="V850">
            <v>45505</v>
          </cell>
          <cell r="W850">
            <v>45535</v>
          </cell>
          <cell r="Z850">
            <v>44604</v>
          </cell>
          <cell r="AA850">
            <v>2</v>
          </cell>
          <cell r="AB850">
            <v>2022</v>
          </cell>
          <cell r="AC850">
            <v>2026</v>
          </cell>
          <cell r="AD850">
            <v>3.0666666666666669</v>
          </cell>
          <cell r="AE850" t="str">
            <v>&lt; 4</v>
          </cell>
          <cell r="AF850">
            <v>33639</v>
          </cell>
          <cell r="AG850">
            <v>33.104109589041094</v>
          </cell>
          <cell r="AH850" t="str">
            <v>&gt;25&lt; 35</v>
          </cell>
          <cell r="AI850">
            <v>17462710</v>
          </cell>
          <cell r="AJ850" t="str">
            <v>04</v>
          </cell>
          <cell r="AK850" t="str">
            <v>09186625</v>
          </cell>
          <cell r="AL850">
            <v>40738</v>
          </cell>
          <cell r="AM850" t="str">
            <v>FEMME</v>
          </cell>
          <cell r="AN850" t="str">
            <v>Divorcée</v>
          </cell>
          <cell r="AO850">
            <v>2</v>
          </cell>
          <cell r="AQ850">
            <v>3</v>
          </cell>
          <cell r="AR850">
            <v>3</v>
          </cell>
          <cell r="AS850">
            <v>45699.75</v>
          </cell>
          <cell r="AT850" t="str">
            <v>Horaire</v>
          </cell>
          <cell r="AU850">
            <v>3.3069999999999999</v>
          </cell>
          <cell r="AV850" t="str">
            <v>10</v>
          </cell>
          <cell r="AW850" t="str">
            <v>31612</v>
          </cell>
          <cell r="AX850" t="str">
            <v>61055626788</v>
          </cell>
          <cell r="AY850" t="str">
            <v>10</v>
          </cell>
          <cell r="AZ850" t="str">
            <v>STB</v>
          </cell>
          <cell r="BA850" t="str">
            <v>10316126105562678810</v>
          </cell>
          <cell r="BB850">
            <v>20</v>
          </cell>
          <cell r="BC850" t="str">
            <v>14 RUE EL ENVIRONNEMENT ZAHROUNI</v>
          </cell>
          <cell r="BD850" t="str">
            <v>TUNIS</v>
          </cell>
          <cell r="BF850">
            <v>45013</v>
          </cell>
          <cell r="BG850">
            <v>27801610</v>
          </cell>
          <cell r="BH850">
            <v>24859327</v>
          </cell>
          <cell r="BJ850" t="str">
            <v>ZAHROUNI</v>
          </cell>
          <cell r="BK850" t="str">
            <v>-coupe</v>
          </cell>
          <cell r="BL850" t="str">
            <v>1.3</v>
          </cell>
          <cell r="BN850" t="str">
            <v>10316126105562678810</v>
          </cell>
          <cell r="BO850" t="str">
            <v>SASSI CHAIMA</v>
          </cell>
          <cell r="BP850">
            <v>851</v>
          </cell>
          <cell r="BR850">
            <v>851</v>
          </cell>
          <cell r="BU850" t="str">
            <v>Non-Actif</v>
          </cell>
          <cell r="BV850" t="str">
            <v>coupe</v>
          </cell>
        </row>
        <row r="851">
          <cell r="B851">
            <v>852</v>
          </cell>
          <cell r="C851" t="str">
            <v>Madame</v>
          </cell>
          <cell r="D851" t="str">
            <v>RIAHI ZOHRA</v>
          </cell>
          <cell r="E851" t="str">
            <v>SAGE Tunisia</v>
          </cell>
          <cell r="F851" t="str">
            <v>PRODUCTION</v>
          </cell>
          <cell r="G851" t="str">
            <v>Couturière</v>
          </cell>
          <cell r="H851">
            <v>560</v>
          </cell>
          <cell r="J851" t="str">
            <v>B</v>
          </cell>
          <cell r="K851" t="str">
            <v>DIRECTS</v>
          </cell>
          <cell r="L851" t="str">
            <v>Variable cost at standard</v>
          </cell>
          <cell r="M851" t="str">
            <v>OUVRIERE SPECIALISE</v>
          </cell>
          <cell r="N851">
            <v>44606</v>
          </cell>
          <cell r="P851">
            <v>-949</v>
          </cell>
          <cell r="Q851">
            <v>44713</v>
          </cell>
          <cell r="R851" t="str">
            <v xml:space="preserve">abandon de poste </v>
          </cell>
          <cell r="T851" t="str">
            <v>CDD</v>
          </cell>
          <cell r="U851" t="str">
            <v>Contractuel</v>
          </cell>
          <cell r="V851">
            <v>44713</v>
          </cell>
          <cell r="W851">
            <v>44773</v>
          </cell>
          <cell r="Z851">
            <v>44606</v>
          </cell>
          <cell r="AA851">
            <v>2</v>
          </cell>
          <cell r="AB851">
            <v>2022</v>
          </cell>
          <cell r="AC851">
            <v>2026</v>
          </cell>
          <cell r="AD851">
            <v>3.0611111111111109</v>
          </cell>
          <cell r="AE851" t="str">
            <v>&lt; 4</v>
          </cell>
          <cell r="AF851">
            <v>29376</v>
          </cell>
          <cell r="AG851">
            <v>44.783561643835618</v>
          </cell>
          <cell r="AH851" t="str">
            <v>&gt;35&lt; 45</v>
          </cell>
          <cell r="AI851">
            <v>12495279</v>
          </cell>
          <cell r="AJ851" t="str">
            <v>02</v>
          </cell>
          <cell r="AK851" t="str">
            <v>04696700</v>
          </cell>
          <cell r="AL851">
            <v>40841</v>
          </cell>
          <cell r="AM851" t="str">
            <v>FEMME</v>
          </cell>
          <cell r="AN851" t="str">
            <v>Marié(e)</v>
          </cell>
          <cell r="AQ851">
            <v>3</v>
          </cell>
          <cell r="AR851">
            <v>1</v>
          </cell>
          <cell r="AS851">
            <v>44971.25</v>
          </cell>
          <cell r="AT851" t="str">
            <v>Horaire</v>
          </cell>
          <cell r="AU851">
            <v>3.1930000000000001</v>
          </cell>
          <cell r="AV851" t="str">
            <v>08</v>
          </cell>
          <cell r="AW851" t="str">
            <v>00100</v>
          </cell>
          <cell r="AX851" t="str">
            <v>07840089546</v>
          </cell>
          <cell r="AY851" t="str">
            <v>90</v>
          </cell>
          <cell r="AZ851" t="str">
            <v>BIAT</v>
          </cell>
          <cell r="BA851" t="str">
            <v>08001000784008954690</v>
          </cell>
          <cell r="BB851">
            <v>20</v>
          </cell>
          <cell r="BC851" t="str">
            <v>5 IMPASS 3 RUE 4457 CITE SOLTANI</v>
          </cell>
          <cell r="BD851" t="str">
            <v>HRAIRIA</v>
          </cell>
          <cell r="BG851">
            <v>97927968</v>
          </cell>
          <cell r="BH851">
            <v>93310546</v>
          </cell>
          <cell r="BJ851" t="str">
            <v>CITE HWASS ZAHROUNI</v>
          </cell>
          <cell r="BK851" t="str">
            <v>B-560</v>
          </cell>
          <cell r="BN851" t="str">
            <v>08001000784008954690</v>
          </cell>
          <cell r="BO851" t="str">
            <v>RIAHI ZOHRA</v>
          </cell>
          <cell r="BP851">
            <v>852</v>
          </cell>
          <cell r="BU851" t="str">
            <v>Non-Actif</v>
          </cell>
        </row>
        <row r="852">
          <cell r="B852">
            <v>853</v>
          </cell>
          <cell r="C852" t="str">
            <v>Mlle</v>
          </cell>
          <cell r="D852" t="str">
            <v>RAHMANI HAJER</v>
          </cell>
          <cell r="E852" t="str">
            <v>SAGE Tunisia</v>
          </cell>
          <cell r="F852" t="str">
            <v>PRODUCTION</v>
          </cell>
          <cell r="G852" t="str">
            <v>Couturière</v>
          </cell>
          <cell r="H852">
            <v>965</v>
          </cell>
          <cell r="I852" t="str">
            <v>abdelhalim</v>
          </cell>
          <cell r="J852" t="str">
            <v>B</v>
          </cell>
          <cell r="K852" t="str">
            <v>DIRECTS</v>
          </cell>
          <cell r="L852" t="str">
            <v>Variable cost at standard</v>
          </cell>
          <cell r="M852" t="str">
            <v>OUVRIERE SPECIALISE</v>
          </cell>
          <cell r="N852">
            <v>44607</v>
          </cell>
          <cell r="P852">
            <v>25</v>
          </cell>
          <cell r="T852" t="str">
            <v>CDD</v>
          </cell>
          <cell r="U852" t="str">
            <v>Contractuel</v>
          </cell>
          <cell r="V852">
            <v>45689</v>
          </cell>
          <cell r="W852">
            <v>45747</v>
          </cell>
          <cell r="Z852">
            <v>44607</v>
          </cell>
          <cell r="AA852">
            <v>2</v>
          </cell>
          <cell r="AB852">
            <v>2022</v>
          </cell>
          <cell r="AC852">
            <v>2026</v>
          </cell>
          <cell r="AD852">
            <v>3.0583333333333331</v>
          </cell>
          <cell r="AE852" t="str">
            <v>&lt; 4</v>
          </cell>
          <cell r="AF852">
            <v>35372</v>
          </cell>
          <cell r="AG852">
            <v>28.356164383561644</v>
          </cell>
          <cell r="AH852" t="str">
            <v>&gt;25&lt; 35</v>
          </cell>
          <cell r="AI852">
            <v>17462771</v>
          </cell>
          <cell r="AJ852" t="str">
            <v>00</v>
          </cell>
          <cell r="AK852">
            <v>11383104</v>
          </cell>
          <cell r="AL852">
            <v>41437</v>
          </cell>
          <cell r="AM852" t="str">
            <v>FEMME</v>
          </cell>
          <cell r="AN852" t="str">
            <v>Célibataire</v>
          </cell>
          <cell r="AQ852">
            <v>3</v>
          </cell>
          <cell r="AR852">
            <v>3</v>
          </cell>
          <cell r="AS852">
            <v>45702.75</v>
          </cell>
          <cell r="AT852" t="str">
            <v>Horaire</v>
          </cell>
          <cell r="AU852">
            <v>3.3069999999999999</v>
          </cell>
          <cell r="AV852" t="str">
            <v>17</v>
          </cell>
          <cell r="AW852" t="str">
            <v>00200</v>
          </cell>
          <cell r="AX852" t="str">
            <v>00002244016</v>
          </cell>
          <cell r="AY852" t="str">
            <v>89</v>
          </cell>
          <cell r="AZ852" t="str">
            <v>LA POSTE</v>
          </cell>
          <cell r="BA852" t="str">
            <v>17002000000224401689</v>
          </cell>
          <cell r="BB852">
            <v>20</v>
          </cell>
          <cell r="BC852" t="str">
            <v>AOULED RAHMA EZZAOUIA BAZINA</v>
          </cell>
          <cell r="BD852" t="str">
            <v>BIZERT</v>
          </cell>
          <cell r="BG852">
            <v>27281536</v>
          </cell>
          <cell r="BH852">
            <v>97451762</v>
          </cell>
          <cell r="BJ852" t="str">
            <v>JEDAIDA</v>
          </cell>
          <cell r="BK852" t="str">
            <v>B-965</v>
          </cell>
          <cell r="BL852" t="str">
            <v>1.1</v>
          </cell>
          <cell r="BN852" t="str">
            <v>17002000000224401689</v>
          </cell>
          <cell r="BO852" t="str">
            <v>RAHMANI HAJER</v>
          </cell>
          <cell r="BP852">
            <v>853</v>
          </cell>
          <cell r="BR852">
            <v>853</v>
          </cell>
          <cell r="BT852">
            <v>506</v>
          </cell>
          <cell r="BU852" t="str">
            <v>si</v>
          </cell>
          <cell r="BV852" t="str">
            <v>965 B  CA</v>
          </cell>
        </row>
        <row r="853">
          <cell r="B853">
            <v>854</v>
          </cell>
          <cell r="C853" t="str">
            <v>Monsieur</v>
          </cell>
          <cell r="D853" t="str">
            <v>AMDOUNI KHALED</v>
          </cell>
          <cell r="E853" t="str">
            <v>SAGE Tunisia</v>
          </cell>
          <cell r="F853" t="str">
            <v>LOGISTIQUE</v>
          </cell>
          <cell r="G853" t="str">
            <v>MANITENTIONNAIRE</v>
          </cell>
          <cell r="H853" t="str">
            <v>LOGISTIQUE</v>
          </cell>
          <cell r="I853" t="str">
            <v>Adel</v>
          </cell>
          <cell r="K853" t="str">
            <v>INDIRECTS</v>
          </cell>
          <cell r="L853" t="str">
            <v>Variable cost at standard</v>
          </cell>
          <cell r="M853" t="str">
            <v>OUVRIER ORDINAIRE</v>
          </cell>
          <cell r="N853">
            <v>44607</v>
          </cell>
          <cell r="P853">
            <v>55</v>
          </cell>
          <cell r="T853" t="str">
            <v>CDD</v>
          </cell>
          <cell r="U853" t="str">
            <v>Contractuel</v>
          </cell>
          <cell r="V853">
            <v>45689</v>
          </cell>
          <cell r="W853">
            <v>45777</v>
          </cell>
          <cell r="Z853">
            <v>44607</v>
          </cell>
          <cell r="AA853">
            <v>2</v>
          </cell>
          <cell r="AB853">
            <v>2022</v>
          </cell>
          <cell r="AC853">
            <v>2026</v>
          </cell>
          <cell r="AD853">
            <v>3.0583333333333331</v>
          </cell>
          <cell r="AE853" t="str">
            <v>&lt; 4</v>
          </cell>
          <cell r="AF853">
            <v>31255</v>
          </cell>
          <cell r="AG853">
            <v>39.635616438356166</v>
          </cell>
          <cell r="AH853" t="str">
            <v>&gt;35&lt; 45</v>
          </cell>
          <cell r="AI853">
            <v>16066677</v>
          </cell>
          <cell r="AJ853" t="str">
            <v>05</v>
          </cell>
          <cell r="AK853" t="str">
            <v>07392819</v>
          </cell>
          <cell r="AL853">
            <v>44572</v>
          </cell>
          <cell r="AM853" t="str">
            <v>HOMME</v>
          </cell>
          <cell r="AN853" t="str">
            <v>Célibataire</v>
          </cell>
          <cell r="AQ853">
            <v>3</v>
          </cell>
          <cell r="AR853">
            <v>3</v>
          </cell>
          <cell r="AS853">
            <v>45702.75</v>
          </cell>
          <cell r="AT853" t="str">
            <v>Horaire</v>
          </cell>
          <cell r="AU853">
            <v>3.3069999999999999</v>
          </cell>
          <cell r="AV853" t="str">
            <v>17</v>
          </cell>
          <cell r="AW853" t="str">
            <v>00100</v>
          </cell>
          <cell r="AX853" t="str">
            <v>00003110268</v>
          </cell>
          <cell r="AY853" t="str">
            <v>08</v>
          </cell>
          <cell r="AZ853" t="str">
            <v>LA POSTE</v>
          </cell>
          <cell r="BA853" t="str">
            <v>17001000000311026808</v>
          </cell>
          <cell r="BB853">
            <v>20</v>
          </cell>
          <cell r="BC853" t="str">
            <v>RUE ASSAD IBN ZARAR GOBAA</v>
          </cell>
          <cell r="BD853" t="str">
            <v>MANOUBA</v>
          </cell>
          <cell r="BG853">
            <v>20163137</v>
          </cell>
          <cell r="BH853">
            <v>29838045</v>
          </cell>
          <cell r="BI853">
            <v>98137138</v>
          </cell>
          <cell r="BJ853" t="str">
            <v>GOBAA</v>
          </cell>
          <cell r="BK853" t="str">
            <v>-LOGISTIQUE</v>
          </cell>
          <cell r="BL853" t="str">
            <v>1.3</v>
          </cell>
          <cell r="BN853" t="str">
            <v>17001000000311026808</v>
          </cell>
          <cell r="BO853" t="str">
            <v>AMDOUNI KHALED</v>
          </cell>
          <cell r="BP853">
            <v>854</v>
          </cell>
          <cell r="BR853" t="e">
            <v>#N/A</v>
          </cell>
          <cell r="BU853" t="str">
            <v>si</v>
          </cell>
          <cell r="BV853" t="str">
            <v>LOGISTIQUE</v>
          </cell>
        </row>
        <row r="854">
          <cell r="B854">
            <v>855</v>
          </cell>
          <cell r="C854" t="str">
            <v>Monsieur</v>
          </cell>
          <cell r="D854" t="str">
            <v>MHAMDI ANIS</v>
          </cell>
          <cell r="E854" t="str">
            <v>SAGE Tunisia</v>
          </cell>
          <cell r="F854" t="str">
            <v>LOGISTIQUE</v>
          </cell>
          <cell r="G854" t="str">
            <v>MANITENTIONNAIRE</v>
          </cell>
          <cell r="H854" t="str">
            <v>LOGISTIQUE</v>
          </cell>
          <cell r="I854" t="str">
            <v>Adel</v>
          </cell>
          <cell r="K854" t="str">
            <v>INDIRECTS</v>
          </cell>
          <cell r="L854" t="str">
            <v>Variable cost at standard</v>
          </cell>
          <cell r="M854" t="str">
            <v>OUVRIER ORDINAIRE</v>
          </cell>
          <cell r="N854">
            <v>44607</v>
          </cell>
          <cell r="P854">
            <v>55</v>
          </cell>
          <cell r="T854" t="str">
            <v>CDD</v>
          </cell>
          <cell r="U854" t="str">
            <v>Contractuel</v>
          </cell>
          <cell r="V854">
            <v>45689</v>
          </cell>
          <cell r="W854">
            <v>45777</v>
          </cell>
          <cell r="Z854">
            <v>44607</v>
          </cell>
          <cell r="AA854">
            <v>2</v>
          </cell>
          <cell r="AB854">
            <v>2022</v>
          </cell>
          <cell r="AC854">
            <v>2026</v>
          </cell>
          <cell r="AD854">
            <v>3.0583333333333331</v>
          </cell>
          <cell r="AE854" t="str">
            <v>&lt; 4</v>
          </cell>
          <cell r="AF854">
            <v>30511</v>
          </cell>
          <cell r="AG854">
            <v>41.673972602739724</v>
          </cell>
          <cell r="AH854" t="str">
            <v>&gt;35&lt; 45</v>
          </cell>
          <cell r="AI854">
            <v>12968274</v>
          </cell>
          <cell r="AJ854" t="str">
            <v>03</v>
          </cell>
          <cell r="AK854" t="str">
            <v>07097988</v>
          </cell>
          <cell r="AL854">
            <v>41264</v>
          </cell>
          <cell r="AM854" t="str">
            <v>HOMME</v>
          </cell>
          <cell r="AN854" t="str">
            <v>Marié(e)</v>
          </cell>
          <cell r="AO854">
            <v>2</v>
          </cell>
          <cell r="AQ854">
            <v>3</v>
          </cell>
          <cell r="AR854">
            <v>3</v>
          </cell>
          <cell r="AS854">
            <v>45702.75</v>
          </cell>
          <cell r="AT854" t="str">
            <v>Horaire</v>
          </cell>
          <cell r="AU854">
            <v>3.3069999999999999</v>
          </cell>
          <cell r="AV854" t="str">
            <v>17</v>
          </cell>
          <cell r="AW854" t="str">
            <v>00100</v>
          </cell>
          <cell r="AX854" t="str">
            <v>00001711546</v>
          </cell>
          <cell r="AY854" t="str">
            <v>51</v>
          </cell>
          <cell r="AZ854" t="str">
            <v>LA POSTE</v>
          </cell>
          <cell r="BA854" t="str">
            <v>17001000000171154651</v>
          </cell>
          <cell r="BB854">
            <v>20</v>
          </cell>
          <cell r="BC854" t="str">
            <v>6  RUE 10521 OUARDIA 5</v>
          </cell>
          <cell r="BD854" t="str">
            <v>TUNIS</v>
          </cell>
          <cell r="BG854">
            <v>96291294</v>
          </cell>
          <cell r="BH854">
            <v>53426140</v>
          </cell>
          <cell r="BI854">
            <v>98137139</v>
          </cell>
          <cell r="BJ854" t="str">
            <v>Arrêt 24</v>
          </cell>
          <cell r="BK854" t="str">
            <v>-LOGISTIQUE</v>
          </cell>
          <cell r="BL854" t="str">
            <v>1.2</v>
          </cell>
          <cell r="BN854" t="str">
            <v>17001000000171154651</v>
          </cell>
          <cell r="BO854" t="str">
            <v>MHAMDI ANIS</v>
          </cell>
          <cell r="BP854">
            <v>855</v>
          </cell>
          <cell r="BR854" t="e">
            <v>#N/A</v>
          </cell>
          <cell r="BU854" t="str">
            <v>si</v>
          </cell>
          <cell r="BV854" t="str">
            <v>LOGISTIQUE</v>
          </cell>
        </row>
        <row r="855">
          <cell r="B855">
            <v>856</v>
          </cell>
          <cell r="C855" t="str">
            <v>Monsieur</v>
          </cell>
          <cell r="D855" t="str">
            <v>BOUDHIAFI FAKHREDDINE</v>
          </cell>
          <cell r="E855" t="str">
            <v>SAGE Tunisia</v>
          </cell>
          <cell r="F855" t="str">
            <v>QUALITE</v>
          </cell>
          <cell r="G855" t="str">
            <v>INGENIEUR QUALITE</v>
          </cell>
          <cell r="K855" t="str">
            <v>CADRE</v>
          </cell>
          <cell r="L855" t="str">
            <v>Variable cost at standard</v>
          </cell>
          <cell r="M855" t="str">
            <v>INGENIEUR QUALITE</v>
          </cell>
          <cell r="N855">
            <v>44609</v>
          </cell>
          <cell r="P855" t="str">
            <v/>
          </cell>
          <cell r="T855" t="str">
            <v>CDI</v>
          </cell>
          <cell r="U855" t="str">
            <v>Titulaire</v>
          </cell>
          <cell r="Z855">
            <v>44609</v>
          </cell>
          <cell r="AA855">
            <v>2</v>
          </cell>
          <cell r="AB855">
            <v>2022</v>
          </cell>
          <cell r="AC855">
            <v>2026</v>
          </cell>
          <cell r="AD855">
            <v>3.0527777777777776</v>
          </cell>
          <cell r="AE855" t="str">
            <v>&lt; 4</v>
          </cell>
          <cell r="AF855">
            <v>33787</v>
          </cell>
          <cell r="AG855">
            <v>32.698630136986303</v>
          </cell>
          <cell r="AH855" t="str">
            <v>&gt;25&lt; 35</v>
          </cell>
          <cell r="AI855">
            <v>17444787</v>
          </cell>
          <cell r="AJ855" t="str">
            <v>00</v>
          </cell>
          <cell r="AK855">
            <v>13600435</v>
          </cell>
          <cell r="AL855">
            <v>42185</v>
          </cell>
          <cell r="AM855" t="str">
            <v>HOMME</v>
          </cell>
          <cell r="AN855" t="str">
            <v>Marié(e)</v>
          </cell>
          <cell r="AO855">
            <v>1</v>
          </cell>
          <cell r="AQ855">
            <v>15</v>
          </cell>
          <cell r="AR855">
            <v>3</v>
          </cell>
          <cell r="AS855">
            <v>45704.75</v>
          </cell>
          <cell r="AT855" t="str">
            <v>Mensuel</v>
          </cell>
          <cell r="AU855">
            <v>1400</v>
          </cell>
          <cell r="AV855" t="str">
            <v>11</v>
          </cell>
          <cell r="AW855" t="str">
            <v>00100</v>
          </cell>
          <cell r="AX855" t="str">
            <v>19203008788</v>
          </cell>
          <cell r="AY855" t="str">
            <v>15</v>
          </cell>
          <cell r="AZ855" t="str">
            <v>UBCI</v>
          </cell>
          <cell r="BA855" t="str">
            <v>11001001920300878815</v>
          </cell>
          <cell r="BB855">
            <v>20</v>
          </cell>
          <cell r="BC855" t="str">
            <v>RUE 2016 ENNASR 2 MNIHLA</v>
          </cell>
          <cell r="BD855" t="str">
            <v>ARIANA</v>
          </cell>
          <cell r="BF855">
            <v>45176</v>
          </cell>
          <cell r="BG855">
            <v>25873651</v>
          </cell>
          <cell r="BI855">
            <v>98137141</v>
          </cell>
          <cell r="BJ855" t="str">
            <v>TERMUNIS 56</v>
          </cell>
          <cell r="BK855" t="str">
            <v>CADRE</v>
          </cell>
          <cell r="BN855" t="str">
            <v>11001001920300878815</v>
          </cell>
          <cell r="BO855" t="str">
            <v>BOUDHIAFI FAKHREDDINE</v>
          </cell>
          <cell r="BP855">
            <v>856</v>
          </cell>
          <cell r="BR855" t="e">
            <v>#N/A</v>
          </cell>
          <cell r="BU855" t="str">
            <v>si</v>
          </cell>
        </row>
        <row r="856">
          <cell r="B856">
            <v>857</v>
          </cell>
          <cell r="C856" t="str">
            <v>Monsieur</v>
          </cell>
          <cell r="D856" t="str">
            <v>BEN DAHMEN HAMZA</v>
          </cell>
          <cell r="E856" t="str">
            <v>SAGE Tunisia</v>
          </cell>
          <cell r="F856" t="str">
            <v>COUPE</v>
          </cell>
          <cell r="G856" t="str">
            <v>Coupeur</v>
          </cell>
          <cell r="I856" t="str">
            <v>Slama Haithem</v>
          </cell>
          <cell r="K856" t="str">
            <v>DIRECTS</v>
          </cell>
          <cell r="L856" t="str">
            <v>Variable cost at standard</v>
          </cell>
          <cell r="M856" t="str">
            <v>OUVRIER COUPE</v>
          </cell>
          <cell r="N856">
            <v>44610</v>
          </cell>
          <cell r="P856">
            <v>-796</v>
          </cell>
          <cell r="Q856">
            <v>44926</v>
          </cell>
          <cell r="R856" t="str">
            <v>discipline</v>
          </cell>
          <cell r="T856" t="str">
            <v>CDD</v>
          </cell>
          <cell r="U856" t="str">
            <v>Contractuel</v>
          </cell>
          <cell r="V856">
            <v>44835</v>
          </cell>
          <cell r="W856">
            <v>44926</v>
          </cell>
          <cell r="Z856">
            <v>44610</v>
          </cell>
          <cell r="AA856">
            <v>2</v>
          </cell>
          <cell r="AB856">
            <v>2022</v>
          </cell>
          <cell r="AC856">
            <v>2026</v>
          </cell>
          <cell r="AD856">
            <v>3.05</v>
          </cell>
          <cell r="AE856" t="str">
            <v>&lt; 4</v>
          </cell>
          <cell r="AF856">
            <v>35183</v>
          </cell>
          <cell r="AG856">
            <v>28.873972602739727</v>
          </cell>
          <cell r="AH856" t="str">
            <v>&gt;25&lt; 35</v>
          </cell>
          <cell r="AI856">
            <v>17476875</v>
          </cell>
          <cell r="AJ856" t="str">
            <v>05</v>
          </cell>
          <cell r="AK856" t="str">
            <v>09434055</v>
          </cell>
          <cell r="AL856">
            <v>40856</v>
          </cell>
          <cell r="AM856" t="str">
            <v>HOMME</v>
          </cell>
          <cell r="AN856" t="str">
            <v>Célibataire</v>
          </cell>
          <cell r="AQ856">
            <v>3</v>
          </cell>
          <cell r="AR856">
            <v>1</v>
          </cell>
          <cell r="AS856">
            <v>44975.25</v>
          </cell>
          <cell r="AT856" t="str">
            <v>Horaire</v>
          </cell>
          <cell r="AU856">
            <v>3.3069999999999999</v>
          </cell>
          <cell r="AV856" t="str">
            <v>07</v>
          </cell>
          <cell r="AW856" t="str">
            <v>08001</v>
          </cell>
          <cell r="AX856" t="str">
            <v>38105546333</v>
          </cell>
          <cell r="AY856" t="str">
            <v>75</v>
          </cell>
          <cell r="AZ856" t="str">
            <v>AMEN BANK</v>
          </cell>
          <cell r="BA856" t="str">
            <v>07080013810554633375</v>
          </cell>
          <cell r="BB856">
            <v>20</v>
          </cell>
          <cell r="BC856" t="str">
            <v>64 TYPE GB RESIDENCE DALIA</v>
          </cell>
          <cell r="BD856" t="str">
            <v>El Agba</v>
          </cell>
          <cell r="BG856">
            <v>21847616</v>
          </cell>
          <cell r="BH856">
            <v>95162713</v>
          </cell>
          <cell r="BJ856" t="str">
            <v>EL AGBA 1</v>
          </cell>
          <cell r="BK856" t="str">
            <v>-</v>
          </cell>
          <cell r="BN856" t="str">
            <v>07080013810554633375</v>
          </cell>
          <cell r="BO856" t="str">
            <v>BEN DAHMEN HAMZA</v>
          </cell>
          <cell r="BP856">
            <v>857</v>
          </cell>
          <cell r="BU856" t="str">
            <v>Non-Actif</v>
          </cell>
        </row>
        <row r="857">
          <cell r="B857">
            <v>858</v>
          </cell>
          <cell r="C857" t="str">
            <v>Monsieur</v>
          </cell>
          <cell r="D857" t="str">
            <v>MANAI MEHREZ</v>
          </cell>
          <cell r="E857" t="str">
            <v>SAGE Tunisia</v>
          </cell>
          <cell r="F857" t="str">
            <v>COUPE</v>
          </cell>
          <cell r="G857" t="str">
            <v>Coupeur</v>
          </cell>
          <cell r="H857" t="str">
            <v>coupe</v>
          </cell>
          <cell r="I857" t="str">
            <v>Slama Haithem</v>
          </cell>
          <cell r="K857" t="str">
            <v>DIRECTS</v>
          </cell>
          <cell r="L857" t="str">
            <v>Variable cost at standard</v>
          </cell>
          <cell r="M857" t="str">
            <v>OUVRIER COUPE</v>
          </cell>
          <cell r="N857">
            <v>44610</v>
          </cell>
          <cell r="P857">
            <v>-676</v>
          </cell>
          <cell r="Q857">
            <v>45046</v>
          </cell>
          <cell r="R857" t="str">
            <v>fin de contrat</v>
          </cell>
          <cell r="T857" t="str">
            <v>CDD</v>
          </cell>
          <cell r="U857" t="str">
            <v>Contractuel</v>
          </cell>
          <cell r="V857">
            <v>44986</v>
          </cell>
          <cell r="W857">
            <v>45046</v>
          </cell>
          <cell r="Z857">
            <v>44610</v>
          </cell>
          <cell r="AA857">
            <v>2</v>
          </cell>
          <cell r="AB857">
            <v>2022</v>
          </cell>
          <cell r="AC857">
            <v>2026</v>
          </cell>
          <cell r="AD857">
            <v>3.05</v>
          </cell>
          <cell r="AE857" t="str">
            <v>&lt; 4</v>
          </cell>
          <cell r="AF857">
            <v>36530</v>
          </cell>
          <cell r="AG857">
            <v>25.183561643835617</v>
          </cell>
          <cell r="AH857" t="str">
            <v>&gt;25&lt; 35</v>
          </cell>
          <cell r="AI857">
            <v>17514534</v>
          </cell>
          <cell r="AJ857" t="str">
            <v>06</v>
          </cell>
          <cell r="AK857">
            <v>14361568</v>
          </cell>
          <cell r="AL857">
            <v>43346</v>
          </cell>
          <cell r="AM857" t="str">
            <v>HOMME</v>
          </cell>
          <cell r="AN857" t="str">
            <v>Célibataire</v>
          </cell>
          <cell r="AQ857">
            <v>3</v>
          </cell>
          <cell r="AR857">
            <v>2</v>
          </cell>
          <cell r="AS857">
            <v>45340.5</v>
          </cell>
          <cell r="AT857" t="str">
            <v>Horaire</v>
          </cell>
          <cell r="AU857">
            <v>3.3069999999999999</v>
          </cell>
          <cell r="AV857" t="str">
            <v>17</v>
          </cell>
          <cell r="AW857" t="str">
            <v>00100</v>
          </cell>
          <cell r="AX857" t="str">
            <v>00003110902</v>
          </cell>
          <cell r="AY857" t="str">
            <v>46</v>
          </cell>
          <cell r="AZ857" t="str">
            <v>LA POSTE</v>
          </cell>
          <cell r="BA857" t="str">
            <v>17001000000311090246</v>
          </cell>
          <cell r="BB857">
            <v>20</v>
          </cell>
          <cell r="BC857" t="str">
            <v>2 RUE ABOU AYOUB EL ANSARI</v>
          </cell>
          <cell r="BD857" t="str">
            <v>SANHEJA</v>
          </cell>
          <cell r="BG857">
            <v>97424370</v>
          </cell>
          <cell r="BH857">
            <v>97406923</v>
          </cell>
          <cell r="BJ857" t="str">
            <v>SANHEJA</v>
          </cell>
          <cell r="BK857" t="str">
            <v>-coupe</v>
          </cell>
          <cell r="BN857" t="str">
            <v>17001000000311090246</v>
          </cell>
          <cell r="BO857" t="str">
            <v>MANAI MEHREZ</v>
          </cell>
          <cell r="BP857">
            <v>858</v>
          </cell>
          <cell r="BR857">
            <v>858</v>
          </cell>
          <cell r="BU857" t="str">
            <v>Non-Actif</v>
          </cell>
        </row>
        <row r="858">
          <cell r="B858">
            <v>859</v>
          </cell>
          <cell r="C858" t="str">
            <v>Monsieur</v>
          </cell>
          <cell r="D858" t="str">
            <v>AKERMI AHMED</v>
          </cell>
          <cell r="E858" t="str">
            <v>SAGE Tunisia</v>
          </cell>
          <cell r="F858" t="str">
            <v>PRODUCTION</v>
          </cell>
          <cell r="G858" t="str">
            <v>Prép CAMPO</v>
          </cell>
          <cell r="H858" t="str">
            <v>P6 AR</v>
          </cell>
          <cell r="I858" t="str">
            <v>MOHAMED AMINE</v>
          </cell>
          <cell r="J858" t="str">
            <v>A</v>
          </cell>
          <cell r="K858" t="str">
            <v>DIRECTS</v>
          </cell>
          <cell r="L858" t="str">
            <v>Variable cost at standard</v>
          </cell>
          <cell r="M858" t="str">
            <v>OUVRIER SPECIALISE</v>
          </cell>
          <cell r="N858">
            <v>44610</v>
          </cell>
          <cell r="P858">
            <v>25</v>
          </cell>
          <cell r="T858" t="str">
            <v>CDD</v>
          </cell>
          <cell r="U858" t="str">
            <v>Contractuel</v>
          </cell>
          <cell r="V858">
            <v>45689</v>
          </cell>
          <cell r="W858">
            <v>45747</v>
          </cell>
          <cell r="Z858">
            <v>44610</v>
          </cell>
          <cell r="AA858">
            <v>2</v>
          </cell>
          <cell r="AB858">
            <v>2022</v>
          </cell>
          <cell r="AC858">
            <v>2026</v>
          </cell>
          <cell r="AD858">
            <v>3.05</v>
          </cell>
          <cell r="AE858" t="str">
            <v>&lt; 4</v>
          </cell>
          <cell r="AF858">
            <v>37181</v>
          </cell>
          <cell r="AG858">
            <v>23.4</v>
          </cell>
          <cell r="AH858" t="str">
            <v>&lt; 25</v>
          </cell>
          <cell r="AI858">
            <v>17444756</v>
          </cell>
          <cell r="AJ858" t="str">
            <v>07</v>
          </cell>
          <cell r="AK858">
            <v>11672554</v>
          </cell>
          <cell r="AL858">
            <v>43962</v>
          </cell>
          <cell r="AM858" t="str">
            <v>HOMME</v>
          </cell>
          <cell r="AN858" t="str">
            <v>Célibataire</v>
          </cell>
          <cell r="AQ858">
            <v>3</v>
          </cell>
          <cell r="AR858">
            <v>3</v>
          </cell>
          <cell r="AS858">
            <v>45705.75</v>
          </cell>
          <cell r="AT858" t="str">
            <v>Horaire</v>
          </cell>
          <cell r="AU858">
            <v>3.3069999999999999</v>
          </cell>
          <cell r="AV858" t="str">
            <v>17</v>
          </cell>
          <cell r="AW858" t="str">
            <v>00100</v>
          </cell>
          <cell r="AX858" t="str">
            <v>00003111194</v>
          </cell>
          <cell r="AY858" t="str">
            <v>43</v>
          </cell>
          <cell r="AZ858" t="str">
            <v>LA POSTE</v>
          </cell>
          <cell r="BA858" t="str">
            <v>17001000000311119443</v>
          </cell>
          <cell r="BB858">
            <v>20</v>
          </cell>
          <cell r="BC858" t="str">
            <v>36 RUE 4279 CITE LA JENEUSSE</v>
          </cell>
          <cell r="BD858" t="str">
            <v>El Agba</v>
          </cell>
          <cell r="BG858">
            <v>51484892</v>
          </cell>
          <cell r="BH858">
            <v>25269659</v>
          </cell>
          <cell r="BJ858" t="str">
            <v>EL AGBA ABDELMOULA</v>
          </cell>
          <cell r="BK858" t="str">
            <v>CAMPO A</v>
          </cell>
          <cell r="BL858" t="str">
            <v>1.1</v>
          </cell>
          <cell r="BN858" t="str">
            <v>17001000000311119443</v>
          </cell>
          <cell r="BO858" t="str">
            <v>AKERMI AHMED</v>
          </cell>
          <cell r="BP858">
            <v>859</v>
          </cell>
          <cell r="BR858">
            <v>859</v>
          </cell>
          <cell r="BU858" t="str">
            <v>si</v>
          </cell>
          <cell r="BV858" t="str">
            <v>520 A SA</v>
          </cell>
        </row>
        <row r="859">
          <cell r="B859">
            <v>860</v>
          </cell>
          <cell r="C859" t="str">
            <v>Mlle</v>
          </cell>
          <cell r="D859" t="str">
            <v>AOUINI AHLEM</v>
          </cell>
          <cell r="E859" t="str">
            <v>SAGE Tunisia</v>
          </cell>
          <cell r="F859" t="str">
            <v>COUPE</v>
          </cell>
          <cell r="G859" t="str">
            <v>Alimentatrice TAGLIO</v>
          </cell>
          <cell r="K859" t="str">
            <v>DIRECTS</v>
          </cell>
          <cell r="L859" t="str">
            <v>Variable cost at standard</v>
          </cell>
          <cell r="M859" t="str">
            <v>OUVRIERE SPECIALISE</v>
          </cell>
          <cell r="N859">
            <v>44610</v>
          </cell>
          <cell r="P859">
            <v>-918</v>
          </cell>
          <cell r="Q859">
            <v>44805</v>
          </cell>
          <cell r="R859" t="str">
            <v xml:space="preserve">abandon de poste </v>
          </cell>
          <cell r="T859" t="str">
            <v>CDD</v>
          </cell>
          <cell r="U859" t="str">
            <v>Contractuel</v>
          </cell>
          <cell r="V859">
            <v>44774</v>
          </cell>
          <cell r="W859">
            <v>44804</v>
          </cell>
          <cell r="Z859">
            <v>44610</v>
          </cell>
          <cell r="AA859">
            <v>2</v>
          </cell>
          <cell r="AB859">
            <v>2022</v>
          </cell>
          <cell r="AC859">
            <v>2026</v>
          </cell>
          <cell r="AD859">
            <v>3.05</v>
          </cell>
          <cell r="AE859" t="str">
            <v>&lt; 4</v>
          </cell>
          <cell r="AF859">
            <v>36849</v>
          </cell>
          <cell r="AG859">
            <v>24.30958904109589</v>
          </cell>
          <cell r="AH859" t="str">
            <v>&lt; 25</v>
          </cell>
          <cell r="AI859">
            <v>17462707</v>
          </cell>
          <cell r="AJ859" t="str">
            <v>09</v>
          </cell>
          <cell r="AK859">
            <v>11668121</v>
          </cell>
          <cell r="AL859">
            <v>43398</v>
          </cell>
          <cell r="AM859" t="str">
            <v>FEMME</v>
          </cell>
          <cell r="AN859" t="str">
            <v>Célibataire</v>
          </cell>
          <cell r="AQ859">
            <v>3</v>
          </cell>
          <cell r="AR859">
            <v>1</v>
          </cell>
          <cell r="AS859">
            <v>44975.25</v>
          </cell>
          <cell r="AT859" t="str">
            <v>Horaire</v>
          </cell>
          <cell r="AU859">
            <v>3.3069999999999999</v>
          </cell>
          <cell r="AV859" t="str">
            <v>07</v>
          </cell>
          <cell r="AW859" t="str">
            <v>08001</v>
          </cell>
          <cell r="AX859" t="str">
            <v>38105539258</v>
          </cell>
          <cell r="AY859" t="str">
            <v>57</v>
          </cell>
          <cell r="AZ859" t="str">
            <v>AMEN BANK</v>
          </cell>
          <cell r="BA859" t="str">
            <v>07080013810553925857</v>
          </cell>
          <cell r="BB859">
            <v>20</v>
          </cell>
          <cell r="BC859" t="str">
            <v>8 RUE 42391 CITE EL MECHTEL</v>
          </cell>
          <cell r="BD859" t="str">
            <v>AGBA</v>
          </cell>
          <cell r="BG859">
            <v>54304218</v>
          </cell>
          <cell r="BH859">
            <v>51147236</v>
          </cell>
          <cell r="BJ859" t="str">
            <v>EL AGBA ABDELMOULA</v>
          </cell>
          <cell r="BK859" t="str">
            <v>-</v>
          </cell>
          <cell r="BN859" t="str">
            <v>07080013810553925857</v>
          </cell>
          <cell r="BO859" t="str">
            <v>AOUINI AHLEM</v>
          </cell>
          <cell r="BP859">
            <v>860</v>
          </cell>
          <cell r="BU859" t="str">
            <v>Non-Actif</v>
          </cell>
        </row>
        <row r="860">
          <cell r="B860">
            <v>861</v>
          </cell>
          <cell r="C860" t="str">
            <v>Mlle</v>
          </cell>
          <cell r="D860" t="str">
            <v>SAADI WIEM</v>
          </cell>
          <cell r="E860" t="str">
            <v>SAGE Tunisia</v>
          </cell>
          <cell r="F860" t="str">
            <v>PRODUCTION</v>
          </cell>
          <cell r="G860" t="str">
            <v>Alimentatrice LIGNE</v>
          </cell>
          <cell r="H860">
            <v>520</v>
          </cell>
          <cell r="J860" t="str">
            <v>B</v>
          </cell>
          <cell r="K860" t="str">
            <v>DIRECTS</v>
          </cell>
          <cell r="L860" t="str">
            <v>Variable cost at standard</v>
          </cell>
          <cell r="M860" t="str">
            <v>OUVRIERE SPECIALISE</v>
          </cell>
          <cell r="N860">
            <v>44610</v>
          </cell>
          <cell r="P860">
            <v>-1010</v>
          </cell>
          <cell r="Q860">
            <v>44695</v>
          </cell>
          <cell r="R860" t="str">
            <v>prb accident</v>
          </cell>
          <cell r="T860" t="str">
            <v>CDD</v>
          </cell>
          <cell r="U860" t="str">
            <v>Contractuel</v>
          </cell>
          <cell r="V860">
            <v>44652</v>
          </cell>
          <cell r="W860">
            <v>44712</v>
          </cell>
          <cell r="Z860">
            <v>44610</v>
          </cell>
          <cell r="AA860">
            <v>2</v>
          </cell>
          <cell r="AB860">
            <v>2022</v>
          </cell>
          <cell r="AC860">
            <v>2026</v>
          </cell>
          <cell r="AD860">
            <v>3.05</v>
          </cell>
          <cell r="AE860" t="str">
            <v>&lt; 4</v>
          </cell>
          <cell r="AF860">
            <v>36075</v>
          </cell>
          <cell r="AG860">
            <v>26.43013698630137</v>
          </cell>
          <cell r="AH860" t="str">
            <v>&gt;25&lt; 35</v>
          </cell>
          <cell r="AK860">
            <v>11662497</v>
          </cell>
          <cell r="AL860">
            <v>42875</v>
          </cell>
          <cell r="AM860" t="str">
            <v>FEMME</v>
          </cell>
          <cell r="AN860" t="str">
            <v>Célibataire</v>
          </cell>
          <cell r="AQ860">
            <v>3</v>
          </cell>
          <cell r="AR860">
            <v>1</v>
          </cell>
          <cell r="AS860">
            <v>44975.25</v>
          </cell>
          <cell r="AT860" t="str">
            <v>Horaire</v>
          </cell>
          <cell r="AU860">
            <v>3.1930000000000001</v>
          </cell>
          <cell r="AV860" t="str">
            <v>25</v>
          </cell>
          <cell r="AW860" t="str">
            <v>16600</v>
          </cell>
          <cell r="AX860" t="str">
            <v>00000981155</v>
          </cell>
          <cell r="AY860" t="str">
            <v>05</v>
          </cell>
          <cell r="AZ860" t="str">
            <v>ZITOUNA BANK</v>
          </cell>
          <cell r="BA860" t="str">
            <v>25166000000098115505</v>
          </cell>
          <cell r="BB860">
            <v>20</v>
          </cell>
          <cell r="BC860" t="str">
            <v>8 RUE 42391 CITE EL MECHTEL</v>
          </cell>
          <cell r="BD860" t="str">
            <v>AGBA</v>
          </cell>
          <cell r="BG860">
            <v>21749522</v>
          </cell>
          <cell r="BH860">
            <v>97556783</v>
          </cell>
          <cell r="BJ860" t="str">
            <v>JAYARA</v>
          </cell>
          <cell r="BK860" t="str">
            <v>B-520</v>
          </cell>
          <cell r="BN860" t="str">
            <v>25166000000098115505</v>
          </cell>
          <cell r="BO860" t="str">
            <v>SAADI WIEM</v>
          </cell>
          <cell r="BP860">
            <v>861</v>
          </cell>
          <cell r="BU860" t="str">
            <v>Non-Actif</v>
          </cell>
        </row>
        <row r="861">
          <cell r="B861">
            <v>862</v>
          </cell>
          <cell r="C861" t="str">
            <v>Monsieur</v>
          </cell>
          <cell r="D861" t="str">
            <v>SAIDI LAMJED</v>
          </cell>
          <cell r="E861" t="str">
            <v>SAGE Tunisia</v>
          </cell>
          <cell r="F861" t="str">
            <v>LOGISTIQUE</v>
          </cell>
          <cell r="G861" t="str">
            <v>ERP MASTER DATA</v>
          </cell>
          <cell r="K861" t="str">
            <v>CADRE</v>
          </cell>
          <cell r="L861" t="str">
            <v>Variable cost at standard</v>
          </cell>
          <cell r="M861" t="str">
            <v>ERP MASTER DATA</v>
          </cell>
          <cell r="N861">
            <v>44621</v>
          </cell>
          <cell r="P861" t="str">
            <v/>
          </cell>
          <cell r="Q861">
            <v>45158</v>
          </cell>
          <cell r="R861" t="str">
            <v>Nouvelle opportinité</v>
          </cell>
          <cell r="T861" t="str">
            <v>CDI</v>
          </cell>
          <cell r="U861" t="str">
            <v>Titulaire</v>
          </cell>
          <cell r="X861">
            <v>44743</v>
          </cell>
          <cell r="Y861">
            <v>45107</v>
          </cell>
          <cell r="AA861">
            <v>3</v>
          </cell>
          <cell r="AB861">
            <v>2022</v>
          </cell>
          <cell r="AC861">
            <v>2026</v>
          </cell>
          <cell r="AD861">
            <v>3.0138888888888888</v>
          </cell>
          <cell r="AE861" t="str">
            <v>&lt; 4</v>
          </cell>
          <cell r="AF861">
            <v>35385</v>
          </cell>
          <cell r="AG861">
            <v>28.32054794520548</v>
          </cell>
          <cell r="AH861" t="str">
            <v>&gt;25&lt; 35</v>
          </cell>
          <cell r="AK861">
            <v>11604095</v>
          </cell>
          <cell r="AL861">
            <v>43832</v>
          </cell>
          <cell r="AM861" t="str">
            <v>HOMME</v>
          </cell>
          <cell r="AN861" t="str">
            <v>Célibataire</v>
          </cell>
          <cell r="AR861">
            <v>2</v>
          </cell>
          <cell r="AS861">
            <v>45351.5</v>
          </cell>
          <cell r="AT861" t="str">
            <v>Mensuel</v>
          </cell>
          <cell r="AU861">
            <v>1100</v>
          </cell>
          <cell r="AV861" t="str">
            <v>17</v>
          </cell>
          <cell r="AW861" t="str">
            <v>60600</v>
          </cell>
          <cell r="AX861" t="str">
            <v>00003097798</v>
          </cell>
          <cell r="AY861" t="str">
            <v>08</v>
          </cell>
          <cell r="AZ861" t="str">
            <v>LA POSTE</v>
          </cell>
          <cell r="BA861" t="str">
            <v>17606000000309779808</v>
          </cell>
          <cell r="BB861">
            <v>20</v>
          </cell>
          <cell r="BC861" t="str">
            <v>BLOC B5 APP 50 RDC P2 FELL3</v>
          </cell>
          <cell r="BD861" t="str">
            <v>EL AGBA</v>
          </cell>
          <cell r="BG861">
            <v>21095586</v>
          </cell>
          <cell r="BI861">
            <v>98137120</v>
          </cell>
          <cell r="BK861" t="str">
            <v>CADRE</v>
          </cell>
          <cell r="BN861" t="str">
            <v>17606000000309779808</v>
          </cell>
          <cell r="BO861" t="str">
            <v>SAIDI LAMJED</v>
          </cell>
          <cell r="BP861">
            <v>862</v>
          </cell>
          <cell r="BR861" t="e">
            <v>#N/A</v>
          </cell>
          <cell r="BU861" t="str">
            <v>Non-Actif</v>
          </cell>
        </row>
        <row r="862">
          <cell r="B862">
            <v>863</v>
          </cell>
          <cell r="C862" t="str">
            <v>Madame</v>
          </cell>
          <cell r="D862" t="str">
            <v>MANAI LEILA</v>
          </cell>
          <cell r="E862" t="str">
            <v>SAGE Tunisia</v>
          </cell>
          <cell r="F862" t="str">
            <v>PRODUCTION</v>
          </cell>
          <cell r="G862" t="str">
            <v>Couturière</v>
          </cell>
          <cell r="H862" t="str">
            <v>Panda</v>
          </cell>
          <cell r="I862" t="str">
            <v>HASNA NASRAOUI</v>
          </cell>
          <cell r="J862" t="str">
            <v>A</v>
          </cell>
          <cell r="K862" t="str">
            <v>DIRECTS</v>
          </cell>
          <cell r="L862" t="str">
            <v>Variable cost at standard</v>
          </cell>
          <cell r="M862" t="str">
            <v>OUVRIERE SPECIALISE</v>
          </cell>
          <cell r="N862">
            <v>44614</v>
          </cell>
          <cell r="P862">
            <v>25</v>
          </cell>
          <cell r="T862" t="str">
            <v>CDD</v>
          </cell>
          <cell r="U862" t="str">
            <v>Contractuel</v>
          </cell>
          <cell r="V862">
            <v>45689</v>
          </cell>
          <cell r="W862">
            <v>45747</v>
          </cell>
          <cell r="Z862">
            <v>44614</v>
          </cell>
          <cell r="AA862">
            <v>2</v>
          </cell>
          <cell r="AB862">
            <v>2022</v>
          </cell>
          <cell r="AC862">
            <v>2026</v>
          </cell>
          <cell r="AD862">
            <v>3.0388888888888888</v>
          </cell>
          <cell r="AE862" t="str">
            <v>&lt; 4</v>
          </cell>
          <cell r="AF862">
            <v>27786</v>
          </cell>
          <cell r="AG862">
            <v>49.139726027397259</v>
          </cell>
          <cell r="AH862" t="str">
            <v>&gt;45&lt; 55</v>
          </cell>
          <cell r="AI862">
            <v>11801746</v>
          </cell>
          <cell r="AJ862" t="str">
            <v>07</v>
          </cell>
          <cell r="AK862" t="str">
            <v>07299216</v>
          </cell>
          <cell r="AL862">
            <v>37168</v>
          </cell>
          <cell r="AM862" t="str">
            <v>FEMME</v>
          </cell>
          <cell r="AN862" t="str">
            <v>Marié(e)</v>
          </cell>
          <cell r="AO862">
            <v>2</v>
          </cell>
          <cell r="AQ862">
            <v>3</v>
          </cell>
          <cell r="AR862">
            <v>3</v>
          </cell>
          <cell r="AS862">
            <v>45709.75</v>
          </cell>
          <cell r="AT862" t="str">
            <v>Horaire</v>
          </cell>
          <cell r="AU862">
            <v>3.3069999999999999</v>
          </cell>
          <cell r="AV862" t="str">
            <v>17</v>
          </cell>
          <cell r="AW862">
            <v>53594</v>
          </cell>
          <cell r="AX862" t="str">
            <v>01727157378</v>
          </cell>
          <cell r="AY862">
            <v>17</v>
          </cell>
          <cell r="AZ862" t="str">
            <v>LA POSTE</v>
          </cell>
          <cell r="BA862" t="str">
            <v>17535940172715737817</v>
          </cell>
          <cell r="BB862">
            <v>20</v>
          </cell>
          <cell r="BC862" t="str">
            <v>TAHOUNA MORNAGUIA</v>
          </cell>
          <cell r="BD862" t="str">
            <v>MANOUBA</v>
          </cell>
          <cell r="BG862">
            <v>96652743</v>
          </cell>
          <cell r="BH862">
            <v>96650716</v>
          </cell>
          <cell r="BJ862" t="str">
            <v>BOURAGBA</v>
          </cell>
          <cell r="BK862" t="str">
            <v>A-Panda</v>
          </cell>
          <cell r="BL862" t="str">
            <v>2.1</v>
          </cell>
          <cell r="BN862" t="str">
            <v>17535940172715737817</v>
          </cell>
          <cell r="BO862" t="str">
            <v>MANAI LEILA</v>
          </cell>
          <cell r="BP862">
            <v>863</v>
          </cell>
          <cell r="BR862">
            <v>863</v>
          </cell>
          <cell r="BT862">
            <v>739</v>
          </cell>
          <cell r="BU862" t="str">
            <v>si</v>
          </cell>
          <cell r="BV862" t="str">
            <v>139 A SP</v>
          </cell>
        </row>
        <row r="863">
          <cell r="B863">
            <v>864</v>
          </cell>
          <cell r="C863" t="str">
            <v>Madame</v>
          </cell>
          <cell r="D863" t="str">
            <v>HAJRI NAJOUA</v>
          </cell>
          <cell r="E863" t="str">
            <v>SAGE Tunisia</v>
          </cell>
          <cell r="F863" t="str">
            <v>PRODUCTION</v>
          </cell>
          <cell r="G863" t="str">
            <v>Couturière</v>
          </cell>
          <cell r="H863" t="str">
            <v>Panda</v>
          </cell>
          <cell r="I863" t="str">
            <v>HASNA NASRAOUI</v>
          </cell>
          <cell r="J863" t="str">
            <v>A</v>
          </cell>
          <cell r="K863" t="str">
            <v>DIRECTS</v>
          </cell>
          <cell r="L863" t="str">
            <v>Variable cost at standard</v>
          </cell>
          <cell r="M863" t="str">
            <v>OUVRIERE SPECIALISE</v>
          </cell>
          <cell r="N863">
            <v>44614</v>
          </cell>
          <cell r="P863">
            <v>25</v>
          </cell>
          <cell r="T863" t="str">
            <v>CDD</v>
          </cell>
          <cell r="U863" t="str">
            <v>Contractuel</v>
          </cell>
          <cell r="V863">
            <v>45689</v>
          </cell>
          <cell r="W863">
            <v>45747</v>
          </cell>
          <cell r="Z863">
            <v>44614</v>
          </cell>
          <cell r="AA863">
            <v>2</v>
          </cell>
          <cell r="AB863">
            <v>2022</v>
          </cell>
          <cell r="AC863">
            <v>2026</v>
          </cell>
          <cell r="AD863">
            <v>3.0388888888888888</v>
          </cell>
          <cell r="AE863" t="str">
            <v>&lt; 4</v>
          </cell>
          <cell r="AF863">
            <v>28862</v>
          </cell>
          <cell r="AG863">
            <v>46.19178082191781</v>
          </cell>
          <cell r="AH863" t="str">
            <v>&gt;45&lt; 55</v>
          </cell>
          <cell r="AI863">
            <v>11819903</v>
          </cell>
          <cell r="AJ863" t="str">
            <v>08</v>
          </cell>
          <cell r="AK863" t="str">
            <v>07308213</v>
          </cell>
          <cell r="AL863">
            <v>42313</v>
          </cell>
          <cell r="AM863" t="str">
            <v>FEMME</v>
          </cell>
          <cell r="AN863" t="str">
            <v>Marié(e)</v>
          </cell>
          <cell r="AO863">
            <v>3</v>
          </cell>
          <cell r="AQ863">
            <v>3</v>
          </cell>
          <cell r="AR863">
            <v>3</v>
          </cell>
          <cell r="AS863">
            <v>45709.75</v>
          </cell>
          <cell r="AT863" t="str">
            <v>Horaire</v>
          </cell>
          <cell r="AU863">
            <v>3.3069999999999999</v>
          </cell>
          <cell r="AV863" t="str">
            <v>17</v>
          </cell>
          <cell r="AW863" t="str">
            <v>00100</v>
          </cell>
          <cell r="AX863" t="str">
            <v>00003112082</v>
          </cell>
          <cell r="AY863" t="str">
            <v>95</v>
          </cell>
          <cell r="AZ863" t="str">
            <v>LA POSTE</v>
          </cell>
          <cell r="BA863" t="str">
            <v>17001000000311208295</v>
          </cell>
          <cell r="BB863">
            <v>20</v>
          </cell>
          <cell r="BC863" t="str">
            <v>TAHOUNA MORNAGUIA</v>
          </cell>
          <cell r="BD863" t="str">
            <v>MANOUBA</v>
          </cell>
          <cell r="BG863">
            <v>58925463</v>
          </cell>
          <cell r="BH863">
            <v>92866457</v>
          </cell>
          <cell r="BJ863" t="str">
            <v>BOURAGBA</v>
          </cell>
          <cell r="BK863" t="str">
            <v>A-Panda</v>
          </cell>
          <cell r="BL863" t="str">
            <v>1.3</v>
          </cell>
          <cell r="BN863" t="str">
            <v>17001000000311208295</v>
          </cell>
          <cell r="BO863" t="str">
            <v>HAJRI NAJOUA</v>
          </cell>
          <cell r="BP863">
            <v>864</v>
          </cell>
          <cell r="BR863">
            <v>864</v>
          </cell>
          <cell r="BT863">
            <v>740</v>
          </cell>
          <cell r="BU863" t="str">
            <v>si</v>
          </cell>
          <cell r="BV863" t="str">
            <v>139 A CA</v>
          </cell>
        </row>
        <row r="864">
          <cell r="B864">
            <v>865</v>
          </cell>
          <cell r="C864" t="str">
            <v>Mlle</v>
          </cell>
          <cell r="D864" t="str">
            <v>HAMMAMI RAFIA</v>
          </cell>
          <cell r="E864" t="str">
            <v>SAGE Tunisia</v>
          </cell>
          <cell r="F864" t="str">
            <v>PRODUCTION</v>
          </cell>
          <cell r="G864" t="str">
            <v>Couturière</v>
          </cell>
          <cell r="H864">
            <v>520</v>
          </cell>
          <cell r="J864" t="str">
            <v>B</v>
          </cell>
          <cell r="K864" t="str">
            <v>DIRECTS</v>
          </cell>
          <cell r="L864" t="str">
            <v>Variable cost at standard</v>
          </cell>
          <cell r="M864" t="str">
            <v>OUVRIERE SPECIALISE</v>
          </cell>
          <cell r="N864">
            <v>44616</v>
          </cell>
          <cell r="P864">
            <v>-1010</v>
          </cell>
          <cell r="Q864">
            <v>44682</v>
          </cell>
          <cell r="R864" t="str">
            <v xml:space="preserve">abandon de poste </v>
          </cell>
          <cell r="T864" t="str">
            <v>CDD</v>
          </cell>
          <cell r="U864" t="str">
            <v>Contractuel</v>
          </cell>
          <cell r="V864">
            <v>44652</v>
          </cell>
          <cell r="W864">
            <v>44712</v>
          </cell>
          <cell r="Z864">
            <v>44616</v>
          </cell>
          <cell r="AA864">
            <v>2</v>
          </cell>
          <cell r="AB864">
            <v>2022</v>
          </cell>
          <cell r="AC864">
            <v>2026</v>
          </cell>
          <cell r="AD864">
            <v>3.0333333333333332</v>
          </cell>
          <cell r="AE864" t="str">
            <v>&lt; 4</v>
          </cell>
          <cell r="AF864">
            <v>31020</v>
          </cell>
          <cell r="AG864">
            <v>40.279452054794518</v>
          </cell>
          <cell r="AH864" t="str">
            <v>&gt;35&lt; 45</v>
          </cell>
          <cell r="AI864">
            <v>16067830</v>
          </cell>
          <cell r="AJ864" t="str">
            <v>07</v>
          </cell>
          <cell r="AK864" t="str">
            <v>07379607</v>
          </cell>
          <cell r="AL864">
            <v>44425</v>
          </cell>
          <cell r="AM864" t="str">
            <v>FEMME</v>
          </cell>
          <cell r="AN864" t="str">
            <v>Célibataire</v>
          </cell>
          <cell r="AQ864">
            <v>3</v>
          </cell>
          <cell r="AR864">
            <v>1</v>
          </cell>
          <cell r="AS864">
            <v>44981.25</v>
          </cell>
          <cell r="AT864" t="str">
            <v>Horaire</v>
          </cell>
          <cell r="AU864">
            <v>3.1930000000000001</v>
          </cell>
          <cell r="AV864" t="str">
            <v>08</v>
          </cell>
          <cell r="AW864" t="str">
            <v>10300</v>
          </cell>
          <cell r="AX864" t="str">
            <v>07220131844</v>
          </cell>
          <cell r="AY864" t="str">
            <v>15</v>
          </cell>
          <cell r="AZ864" t="str">
            <v>BIAT</v>
          </cell>
          <cell r="BA864" t="str">
            <v>08103000722013184415</v>
          </cell>
          <cell r="BB864">
            <v>20</v>
          </cell>
          <cell r="BC864" t="str">
            <v>HMAIMEM MORNAGUIA</v>
          </cell>
          <cell r="BD864" t="str">
            <v>MANOUBA</v>
          </cell>
          <cell r="BG864">
            <v>96150795</v>
          </cell>
          <cell r="BH864">
            <v>95795219</v>
          </cell>
          <cell r="BJ864" t="str">
            <v>HMAIEM</v>
          </cell>
          <cell r="BK864" t="str">
            <v>B-520</v>
          </cell>
          <cell r="BN864" t="str">
            <v>08103000722013184415</v>
          </cell>
          <cell r="BO864" t="str">
            <v>HAMMAMI RAFIA</v>
          </cell>
          <cell r="BP864">
            <v>865</v>
          </cell>
          <cell r="BU864" t="str">
            <v>Non-Actif</v>
          </cell>
        </row>
        <row r="865">
          <cell r="B865">
            <v>866</v>
          </cell>
          <cell r="C865" t="str">
            <v>Madame</v>
          </cell>
          <cell r="D865" t="str">
            <v>ARBI LAMIA</v>
          </cell>
          <cell r="E865" t="str">
            <v>SAGE Tunisia</v>
          </cell>
          <cell r="F865" t="str">
            <v>PRODUCTION</v>
          </cell>
          <cell r="G865" t="str">
            <v>Couturière</v>
          </cell>
          <cell r="H865" t="str">
            <v>JFU</v>
          </cell>
          <cell r="I865" t="str">
            <v>Mabrourk Ben Moussa</v>
          </cell>
          <cell r="J865" t="str">
            <v>A</v>
          </cell>
          <cell r="K865" t="str">
            <v>DIRECTS</v>
          </cell>
          <cell r="L865" t="str">
            <v>Variable cost at standard</v>
          </cell>
          <cell r="M865" t="str">
            <v>OUVRIERE SPECIALISE</v>
          </cell>
          <cell r="N865">
            <v>44616</v>
          </cell>
          <cell r="P865">
            <v>25</v>
          </cell>
          <cell r="T865" t="str">
            <v>CDD</v>
          </cell>
          <cell r="U865" t="str">
            <v>Contractuel</v>
          </cell>
          <cell r="V865">
            <v>45689</v>
          </cell>
          <cell r="W865">
            <v>45747</v>
          </cell>
          <cell r="Z865">
            <v>44616</v>
          </cell>
          <cell r="AA865">
            <v>2</v>
          </cell>
          <cell r="AB865">
            <v>2022</v>
          </cell>
          <cell r="AC865">
            <v>2026</v>
          </cell>
          <cell r="AD865">
            <v>3.0333333333333332</v>
          </cell>
          <cell r="AE865" t="str">
            <v>&lt; 4</v>
          </cell>
          <cell r="AF865">
            <v>29076</v>
          </cell>
          <cell r="AG865">
            <v>45.605479452054794</v>
          </cell>
          <cell r="AH865" t="str">
            <v>&gt;45&lt; 55</v>
          </cell>
          <cell r="AI865">
            <v>11843740</v>
          </cell>
          <cell r="AJ865" t="str">
            <v>05</v>
          </cell>
          <cell r="AK865" t="str">
            <v>08023664</v>
          </cell>
          <cell r="AL865">
            <v>43391</v>
          </cell>
          <cell r="AM865" t="str">
            <v>FEMME</v>
          </cell>
          <cell r="AN865" t="str">
            <v>Marié(e)</v>
          </cell>
          <cell r="AO865">
            <v>3</v>
          </cell>
          <cell r="AQ865">
            <v>3</v>
          </cell>
          <cell r="AR865">
            <v>3</v>
          </cell>
          <cell r="AS865">
            <v>45711.75</v>
          </cell>
          <cell r="AT865" t="str">
            <v>Horaire</v>
          </cell>
          <cell r="AU865">
            <v>3.3069999999999999</v>
          </cell>
          <cell r="AV865" t="str">
            <v>12</v>
          </cell>
          <cell r="AW865" t="str">
            <v>40600</v>
          </cell>
          <cell r="AX865" t="str">
            <v>00133137632</v>
          </cell>
          <cell r="AY865">
            <v>89</v>
          </cell>
          <cell r="AZ865" t="str">
            <v>UIB</v>
          </cell>
          <cell r="BA865" t="str">
            <v>12406000013313763289</v>
          </cell>
          <cell r="BB865">
            <v>20</v>
          </cell>
          <cell r="BC865" t="str">
            <v>10 RUE IBN ZAIDOUN CITE MED ALI</v>
          </cell>
          <cell r="BD865" t="str">
            <v>SIDI HASSINE</v>
          </cell>
          <cell r="BG865">
            <v>50733896</v>
          </cell>
          <cell r="BH865">
            <v>98710134</v>
          </cell>
          <cell r="BJ865" t="str">
            <v>JAYARA</v>
          </cell>
          <cell r="BK865" t="str">
            <v>A-JFU</v>
          </cell>
          <cell r="BL865" t="str">
            <v>2.1</v>
          </cell>
          <cell r="BN865" t="str">
            <v>12406000013313763289</v>
          </cell>
          <cell r="BO865" t="str">
            <v>ARBI LAMIA</v>
          </cell>
          <cell r="BP865">
            <v>866</v>
          </cell>
          <cell r="BR865">
            <v>866</v>
          </cell>
          <cell r="BT865">
            <v>558</v>
          </cell>
          <cell r="BU865" t="str">
            <v>si</v>
          </cell>
          <cell r="BV865" t="str">
            <v>965 A SA</v>
          </cell>
        </row>
        <row r="866">
          <cell r="B866">
            <v>867</v>
          </cell>
          <cell r="C866" t="str">
            <v>Mlle</v>
          </cell>
          <cell r="D866" t="str">
            <v>BADROUNI RAYEN</v>
          </cell>
          <cell r="E866" t="str">
            <v>SAGE Tunisia</v>
          </cell>
          <cell r="F866" t="str">
            <v>PRODUCTION</v>
          </cell>
          <cell r="G866" t="str">
            <v>Couturière</v>
          </cell>
          <cell r="H866" t="str">
            <v>Panda</v>
          </cell>
          <cell r="I866" t="str">
            <v>FAWZI SENDESNI</v>
          </cell>
          <cell r="J866" t="str">
            <v>B</v>
          </cell>
          <cell r="K866" t="str">
            <v>DIRECTS</v>
          </cell>
          <cell r="L866" t="str">
            <v>Variable cost at standard</v>
          </cell>
          <cell r="M866" t="str">
            <v>OUVRIERE SPECIALISE</v>
          </cell>
          <cell r="N866">
            <v>44616</v>
          </cell>
          <cell r="P866">
            <v>-187</v>
          </cell>
          <cell r="Q866">
            <v>45540</v>
          </cell>
          <cell r="R866" t="str">
            <v>probléme de poste</v>
          </cell>
          <cell r="T866" t="str">
            <v>CDD</v>
          </cell>
          <cell r="U866" t="str">
            <v>Contractuel</v>
          </cell>
          <cell r="V866">
            <v>45444</v>
          </cell>
          <cell r="W866">
            <v>45535</v>
          </cell>
          <cell r="Z866">
            <v>44616</v>
          </cell>
          <cell r="AA866">
            <v>2</v>
          </cell>
          <cell r="AB866">
            <v>2022</v>
          </cell>
          <cell r="AC866">
            <v>2026</v>
          </cell>
          <cell r="AD866">
            <v>3.0333333333333332</v>
          </cell>
          <cell r="AE866" t="str">
            <v>&lt; 4</v>
          </cell>
          <cell r="AF866">
            <v>37209</v>
          </cell>
          <cell r="AG866">
            <v>23.323287671232876</v>
          </cell>
          <cell r="AH866" t="str">
            <v>&lt; 25</v>
          </cell>
          <cell r="AI866">
            <v>17444008</v>
          </cell>
          <cell r="AJ866" t="str">
            <v>03</v>
          </cell>
          <cell r="AK866">
            <v>14367086</v>
          </cell>
          <cell r="AL866">
            <v>43999</v>
          </cell>
          <cell r="AM866" t="str">
            <v>FEMME</v>
          </cell>
          <cell r="AN866" t="str">
            <v>Célibataire</v>
          </cell>
          <cell r="AQ866">
            <v>3</v>
          </cell>
          <cell r="AR866">
            <v>3</v>
          </cell>
          <cell r="AS866">
            <v>45711.75</v>
          </cell>
          <cell r="AT866" t="str">
            <v>Horaire</v>
          </cell>
          <cell r="AU866">
            <v>3.3069999999999999</v>
          </cell>
          <cell r="AV866" t="str">
            <v>17</v>
          </cell>
          <cell r="AW866" t="str">
            <v>00100</v>
          </cell>
          <cell r="AX866" t="str">
            <v>00003112779</v>
          </cell>
          <cell r="AY866" t="str">
            <v>41</v>
          </cell>
          <cell r="AZ866" t="str">
            <v>LA POSTE</v>
          </cell>
          <cell r="BA866" t="str">
            <v>17001000000311277941</v>
          </cell>
          <cell r="BB866">
            <v>20</v>
          </cell>
          <cell r="BC866" t="str">
            <v>RUE MOHAMED ALI HAMMICITE KHALED IBN WALID</v>
          </cell>
          <cell r="BD866" t="str">
            <v>MANOUBA</v>
          </cell>
          <cell r="BG866">
            <v>22646823</v>
          </cell>
          <cell r="BH866">
            <v>56630156</v>
          </cell>
          <cell r="BJ866" t="str">
            <v>KHALED IBN EL WALID</v>
          </cell>
          <cell r="BK866" t="str">
            <v>B-Panda</v>
          </cell>
          <cell r="BL866" t="str">
            <v>1.3</v>
          </cell>
          <cell r="BN866" t="str">
            <v>17001000000311277941</v>
          </cell>
          <cell r="BO866" t="str">
            <v>BADROUNI RAYEN</v>
          </cell>
          <cell r="BP866">
            <v>867</v>
          </cell>
          <cell r="BR866">
            <v>867</v>
          </cell>
          <cell r="BU866" t="str">
            <v>Non-Actif</v>
          </cell>
          <cell r="BV866" t="str">
            <v>139 B SA</v>
          </cell>
        </row>
        <row r="867">
          <cell r="B867">
            <v>868</v>
          </cell>
          <cell r="C867" t="str">
            <v>Madame</v>
          </cell>
          <cell r="D867" t="str">
            <v>LACHHEB DORSAF</v>
          </cell>
          <cell r="E867" t="str">
            <v>SAGE Tunisia</v>
          </cell>
          <cell r="F867" t="str">
            <v>PRODUCTION</v>
          </cell>
          <cell r="G867" t="str">
            <v>Couturière</v>
          </cell>
          <cell r="H867" t="str">
            <v>APT</v>
          </cell>
          <cell r="J867" t="str">
            <v>B</v>
          </cell>
          <cell r="K867" t="str">
            <v>DIRECTS</v>
          </cell>
          <cell r="L867" t="str">
            <v>Variable cost at standard</v>
          </cell>
          <cell r="M867" t="str">
            <v>OUVRIERE SPECIALISE</v>
          </cell>
          <cell r="N867">
            <v>44616</v>
          </cell>
          <cell r="P867">
            <v>-949</v>
          </cell>
          <cell r="Q867">
            <v>44736</v>
          </cell>
          <cell r="R867" t="str">
            <v xml:space="preserve">abandon de poste </v>
          </cell>
          <cell r="T867" t="str">
            <v>CDD</v>
          </cell>
          <cell r="U867" t="str">
            <v>Contractuel</v>
          </cell>
          <cell r="V867">
            <v>44713</v>
          </cell>
          <cell r="W867">
            <v>44773</v>
          </cell>
          <cell r="Z867">
            <v>44616</v>
          </cell>
          <cell r="AA867">
            <v>2</v>
          </cell>
          <cell r="AB867">
            <v>2022</v>
          </cell>
          <cell r="AC867">
            <v>2026</v>
          </cell>
          <cell r="AD867">
            <v>3.0333333333333332</v>
          </cell>
          <cell r="AE867" t="str">
            <v>&lt; 4</v>
          </cell>
          <cell r="AF867">
            <v>32423</v>
          </cell>
          <cell r="AG867">
            <v>36.435616438356163</v>
          </cell>
          <cell r="AH867" t="str">
            <v>&gt;35&lt; 45</v>
          </cell>
          <cell r="AI867">
            <v>17216562</v>
          </cell>
          <cell r="AJ867" t="str">
            <v>03</v>
          </cell>
          <cell r="AK867" t="str">
            <v>09168263</v>
          </cell>
          <cell r="AL867">
            <v>41877</v>
          </cell>
          <cell r="AM867" t="str">
            <v>FEMME</v>
          </cell>
          <cell r="AN867" t="str">
            <v>Marié(e)</v>
          </cell>
          <cell r="AO867">
            <v>1</v>
          </cell>
          <cell r="AQ867">
            <v>3</v>
          </cell>
          <cell r="AR867">
            <v>1</v>
          </cell>
          <cell r="AS867">
            <v>44981.25</v>
          </cell>
          <cell r="AT867" t="str">
            <v>Horaire</v>
          </cell>
          <cell r="AU867">
            <v>3.1930000000000001</v>
          </cell>
          <cell r="AV867" t="str">
            <v>17</v>
          </cell>
          <cell r="AW867" t="str">
            <v>00100</v>
          </cell>
          <cell r="AX867" t="str">
            <v>00002901596</v>
          </cell>
          <cell r="AY867" t="str">
            <v>83</v>
          </cell>
          <cell r="AZ867" t="str">
            <v>LA POSTE</v>
          </cell>
          <cell r="BA867" t="str">
            <v>17001000000290159683</v>
          </cell>
          <cell r="BB867">
            <v>20</v>
          </cell>
          <cell r="BC867" t="str">
            <v>4 RUE MOHAMED RACHID RIDHA</v>
          </cell>
          <cell r="BD867" t="str">
            <v>SANHEJA</v>
          </cell>
          <cell r="BG867">
            <v>22237293</v>
          </cell>
          <cell r="BH867">
            <v>22806547</v>
          </cell>
          <cell r="BJ867" t="str">
            <v>SANHEJA</v>
          </cell>
          <cell r="BK867" t="str">
            <v>B-APT</v>
          </cell>
          <cell r="BN867" t="str">
            <v>17001000000290159683</v>
          </cell>
          <cell r="BO867" t="str">
            <v>LACHHEB DORSAF</v>
          </cell>
          <cell r="BP867">
            <v>868</v>
          </cell>
          <cell r="BU867" t="str">
            <v>Non-Actif</v>
          </cell>
        </row>
        <row r="868">
          <cell r="B868">
            <v>869</v>
          </cell>
          <cell r="C868" t="str">
            <v>Mlle</v>
          </cell>
          <cell r="D868" t="str">
            <v>KRIFI WAJDEN</v>
          </cell>
          <cell r="E868" t="str">
            <v>SAGE Tunisia</v>
          </cell>
          <cell r="F868" t="str">
            <v>PRODUCTION</v>
          </cell>
          <cell r="G868" t="str">
            <v>Alimentatrice</v>
          </cell>
          <cell r="H868">
            <v>560</v>
          </cell>
          <cell r="I868" t="str">
            <v>Mabrourk Ben Moussa</v>
          </cell>
          <cell r="J868" t="str">
            <v>A</v>
          </cell>
          <cell r="K868" t="str">
            <v>DIRECTS</v>
          </cell>
          <cell r="L868" t="str">
            <v>Variable cost at standard</v>
          </cell>
          <cell r="M868" t="str">
            <v>OUVRIERE SPECIALISE</v>
          </cell>
          <cell r="N868">
            <v>44617</v>
          </cell>
          <cell r="P868">
            <v>-737</v>
          </cell>
          <cell r="Q868">
            <v>44974</v>
          </cell>
          <cell r="R868" t="str">
            <v>personnel</v>
          </cell>
          <cell r="T868" t="str">
            <v>CDD</v>
          </cell>
          <cell r="U868" t="str">
            <v>Contractuel</v>
          </cell>
          <cell r="V868">
            <v>44927</v>
          </cell>
          <cell r="W868">
            <v>44985</v>
          </cell>
          <cell r="Z868">
            <v>44617</v>
          </cell>
          <cell r="AA868">
            <v>2</v>
          </cell>
          <cell r="AB868">
            <v>2022</v>
          </cell>
          <cell r="AC868">
            <v>2026</v>
          </cell>
          <cell r="AD868">
            <v>3.0305555555555554</v>
          </cell>
          <cell r="AE868" t="str">
            <v>&lt; 4</v>
          </cell>
          <cell r="AF868">
            <v>35429</v>
          </cell>
          <cell r="AG868">
            <v>28.2</v>
          </cell>
          <cell r="AH868" t="str">
            <v>&gt;25&lt; 35</v>
          </cell>
          <cell r="AI868">
            <v>17462561</v>
          </cell>
          <cell r="AJ868" t="str">
            <v>04</v>
          </cell>
          <cell r="AK868" t="str">
            <v>09935791</v>
          </cell>
          <cell r="AL868">
            <v>41881</v>
          </cell>
          <cell r="AM868" t="str">
            <v>FEMME</v>
          </cell>
          <cell r="AN868" t="str">
            <v>Célibataire</v>
          </cell>
          <cell r="AQ868">
            <v>3</v>
          </cell>
          <cell r="AR868">
            <v>1</v>
          </cell>
          <cell r="AS868">
            <v>44982.25</v>
          </cell>
          <cell r="AT868" t="str">
            <v>Horaire</v>
          </cell>
          <cell r="AU868">
            <v>3.3069999999999999</v>
          </cell>
          <cell r="AV868" t="str">
            <v>07</v>
          </cell>
          <cell r="AW868" t="str">
            <v>08001</v>
          </cell>
          <cell r="AX868" t="str">
            <v>38105541554</v>
          </cell>
          <cell r="AY868" t="str">
            <v>56</v>
          </cell>
          <cell r="AZ868" t="str">
            <v>AMEN BANK</v>
          </cell>
          <cell r="BA868" t="str">
            <v>07080013810554155456</v>
          </cell>
          <cell r="BB868">
            <v>20</v>
          </cell>
          <cell r="BC868" t="str">
            <v>AIN ZRIGA GAAFOUR</v>
          </cell>
          <cell r="BD868" t="str">
            <v>SELIANA</v>
          </cell>
          <cell r="BG868">
            <v>51922394</v>
          </cell>
          <cell r="BH868">
            <v>23217793</v>
          </cell>
          <cell r="BJ868" t="str">
            <v>EL AGBA ABDELMOULA</v>
          </cell>
          <cell r="BK868" t="str">
            <v>A-560</v>
          </cell>
          <cell r="BN868" t="str">
            <v>07080013810554155456</v>
          </cell>
          <cell r="BO868" t="str">
            <v>KRIFI WAJDEN</v>
          </cell>
          <cell r="BP868">
            <v>869</v>
          </cell>
          <cell r="BU868" t="str">
            <v>Non-Actif</v>
          </cell>
        </row>
        <row r="869">
          <cell r="B869">
            <v>870</v>
          </cell>
          <cell r="C869" t="str">
            <v>Monsieur</v>
          </cell>
          <cell r="D869" t="str">
            <v>SAIDI SAID</v>
          </cell>
          <cell r="E869" t="str">
            <v>SAGE Tunisia</v>
          </cell>
          <cell r="F869" t="str">
            <v>PRODUCTION</v>
          </cell>
          <cell r="G869" t="str">
            <v>WIRE</v>
          </cell>
          <cell r="H869">
            <v>520</v>
          </cell>
          <cell r="J869" t="str">
            <v>A</v>
          </cell>
          <cell r="K869" t="str">
            <v>DIRECTS</v>
          </cell>
          <cell r="L869" t="str">
            <v>Variable cost at standard</v>
          </cell>
          <cell r="M869" t="str">
            <v>OUVRIER SPECIALISE</v>
          </cell>
          <cell r="N869">
            <v>44620</v>
          </cell>
          <cell r="P869">
            <v>-888</v>
          </cell>
          <cell r="Q869">
            <v>44833</v>
          </cell>
          <cell r="R869" t="str">
            <v>PRB Discplinaire</v>
          </cell>
          <cell r="T869" t="str">
            <v>CDD</v>
          </cell>
          <cell r="U869" t="str">
            <v>Contractuel</v>
          </cell>
          <cell r="V869">
            <v>44774</v>
          </cell>
          <cell r="W869">
            <v>44834</v>
          </cell>
          <cell r="Z869">
            <v>44620</v>
          </cell>
          <cell r="AA869">
            <v>2</v>
          </cell>
          <cell r="AB869">
            <v>2022</v>
          </cell>
          <cell r="AC869">
            <v>2026</v>
          </cell>
          <cell r="AD869">
            <v>3.0166666666666666</v>
          </cell>
          <cell r="AE869" t="str">
            <v>&lt; 4</v>
          </cell>
          <cell r="AF869">
            <v>37863</v>
          </cell>
          <cell r="AG869">
            <v>21.531506849315068</v>
          </cell>
          <cell r="AH869" t="str">
            <v>&lt; 25</v>
          </cell>
          <cell r="AK869" t="str">
            <v>09532213</v>
          </cell>
          <cell r="AL869">
            <v>44292</v>
          </cell>
          <cell r="AM869" t="str">
            <v>HOMME</v>
          </cell>
          <cell r="AN869" t="str">
            <v>Célibataire</v>
          </cell>
          <cell r="AQ869">
            <v>3</v>
          </cell>
          <cell r="AR869">
            <v>1</v>
          </cell>
          <cell r="AS869">
            <v>44985.25</v>
          </cell>
          <cell r="AT869" t="str">
            <v>Horaire</v>
          </cell>
          <cell r="AU869">
            <v>3.3069999999999999</v>
          </cell>
          <cell r="AV869" t="str">
            <v>17</v>
          </cell>
          <cell r="AW869" t="str">
            <v>00100</v>
          </cell>
          <cell r="AX869" t="str">
            <v>00003119031</v>
          </cell>
          <cell r="AY869" t="str">
            <v>06</v>
          </cell>
          <cell r="AZ869" t="str">
            <v>LA POSTE</v>
          </cell>
          <cell r="BA869" t="str">
            <v>17001000000311903106</v>
          </cell>
          <cell r="BB869">
            <v>20</v>
          </cell>
          <cell r="BC869" t="str">
            <v>RUE MONGI SLIM BATTAN</v>
          </cell>
          <cell r="BD869" t="str">
            <v>MANOUBA</v>
          </cell>
          <cell r="BG869">
            <v>92603571</v>
          </cell>
          <cell r="BH869">
            <v>50883509</v>
          </cell>
          <cell r="BJ869" t="str">
            <v>MHAMDIA</v>
          </cell>
          <cell r="BK869" t="str">
            <v>A-520</v>
          </cell>
          <cell r="BN869" t="str">
            <v>17001000000311903106</v>
          </cell>
          <cell r="BO869" t="str">
            <v>SAIDI SAID</v>
          </cell>
          <cell r="BP869">
            <v>870</v>
          </cell>
          <cell r="BU869" t="str">
            <v>Non-Actif</v>
          </cell>
        </row>
        <row r="870">
          <cell r="B870">
            <v>871</v>
          </cell>
          <cell r="C870" t="str">
            <v>Madame</v>
          </cell>
          <cell r="D870" t="str">
            <v>JABRI FATMA</v>
          </cell>
          <cell r="E870" t="str">
            <v>SAGE Tunisia</v>
          </cell>
          <cell r="F870" t="str">
            <v>PRODUCTION</v>
          </cell>
          <cell r="G870" t="str">
            <v>Couturière</v>
          </cell>
          <cell r="H870">
            <v>520</v>
          </cell>
          <cell r="J870" t="str">
            <v>B</v>
          </cell>
          <cell r="K870" t="str">
            <v>DIRECTS</v>
          </cell>
          <cell r="L870" t="str">
            <v>Variable cost at standard</v>
          </cell>
          <cell r="M870" t="str">
            <v>OUVRIERE SPECIALISE</v>
          </cell>
          <cell r="N870">
            <v>44621</v>
          </cell>
          <cell r="P870">
            <v>-1071</v>
          </cell>
          <cell r="Q870">
            <v>44635</v>
          </cell>
          <cell r="R870" t="str">
            <v>prb personnel</v>
          </cell>
          <cell r="T870" t="str">
            <v>CDD</v>
          </cell>
          <cell r="U870" t="str">
            <v>Contractuel</v>
          </cell>
          <cell r="V870">
            <v>44621</v>
          </cell>
          <cell r="W870">
            <v>44651</v>
          </cell>
          <cell r="Z870">
            <v>44621</v>
          </cell>
          <cell r="AA870">
            <v>3</v>
          </cell>
          <cell r="AB870">
            <v>2022</v>
          </cell>
          <cell r="AC870">
            <v>2026</v>
          </cell>
          <cell r="AD870">
            <v>3.0138888888888888</v>
          </cell>
          <cell r="AE870" t="str">
            <v>&lt; 4</v>
          </cell>
          <cell r="AF870">
            <v>27371</v>
          </cell>
          <cell r="AG870">
            <v>50.276712328767125</v>
          </cell>
          <cell r="AH870" t="str">
            <v>&gt;45&lt; 55</v>
          </cell>
          <cell r="AI870">
            <v>11615462</v>
          </cell>
          <cell r="AJ870" t="str">
            <v>03</v>
          </cell>
          <cell r="AK870" t="str">
            <v>07304467</v>
          </cell>
          <cell r="AL870">
            <v>43001</v>
          </cell>
          <cell r="AM870" t="str">
            <v>FEMME</v>
          </cell>
          <cell r="AN870" t="str">
            <v>Marié(e)</v>
          </cell>
          <cell r="AO870">
            <v>2</v>
          </cell>
          <cell r="AQ870">
            <v>3</v>
          </cell>
          <cell r="AR870">
            <v>1</v>
          </cell>
          <cell r="AS870">
            <v>44986.25</v>
          </cell>
          <cell r="AT870" t="str">
            <v>Horaire</v>
          </cell>
          <cell r="AU870">
            <v>3.1930000000000001</v>
          </cell>
          <cell r="AV870" t="str">
            <v>07</v>
          </cell>
          <cell r="AW870" t="str">
            <v>02600</v>
          </cell>
          <cell r="AX870" t="str">
            <v>93105577462</v>
          </cell>
          <cell r="AY870" t="str">
            <v>38</v>
          </cell>
          <cell r="AZ870" t="str">
            <v>AMEN BANK</v>
          </cell>
          <cell r="BA870" t="str">
            <v>07026009310557746238</v>
          </cell>
          <cell r="BB870">
            <v>20</v>
          </cell>
          <cell r="BC870" t="str">
            <v>RUE OUTIK DAOUAR HICHER</v>
          </cell>
          <cell r="BD870" t="str">
            <v>MANOUBA</v>
          </cell>
          <cell r="BG870">
            <v>20591550</v>
          </cell>
          <cell r="BH870">
            <v>23486375</v>
          </cell>
          <cell r="BJ870" t="str">
            <v>TERMINUS 56</v>
          </cell>
          <cell r="BK870" t="str">
            <v>B-520</v>
          </cell>
          <cell r="BN870" t="str">
            <v>07026009310557746238</v>
          </cell>
          <cell r="BO870" t="str">
            <v>JABRI FATMA</v>
          </cell>
          <cell r="BP870">
            <v>871</v>
          </cell>
          <cell r="BU870" t="str">
            <v>Non-Actif</v>
          </cell>
        </row>
        <row r="871">
          <cell r="B871">
            <v>872</v>
          </cell>
          <cell r="C871" t="str">
            <v>Mlle</v>
          </cell>
          <cell r="D871" t="str">
            <v>OUECHTATI HAYET</v>
          </cell>
          <cell r="E871" t="str">
            <v>SAGE Tunisia</v>
          </cell>
          <cell r="F871" t="str">
            <v>PRODUCTION</v>
          </cell>
          <cell r="G871" t="str">
            <v>Couturière</v>
          </cell>
          <cell r="H871" t="str">
            <v>APT</v>
          </cell>
          <cell r="J871" t="str">
            <v>B</v>
          </cell>
          <cell r="K871" t="str">
            <v>DIRECTS</v>
          </cell>
          <cell r="L871" t="str">
            <v>Variable cost at standard</v>
          </cell>
          <cell r="M871" t="str">
            <v>OUVRIERE SPECIALISE</v>
          </cell>
          <cell r="N871">
            <v>44621</v>
          </cell>
          <cell r="P871">
            <v>-1041</v>
          </cell>
          <cell r="Q871">
            <v>44652</v>
          </cell>
          <cell r="R871" t="str">
            <v xml:space="preserve">abandon de poste </v>
          </cell>
          <cell r="T871" t="str">
            <v>CDD</v>
          </cell>
          <cell r="U871" t="str">
            <v>Contractuel</v>
          </cell>
          <cell r="V871">
            <v>44652</v>
          </cell>
          <cell r="W871">
            <v>44681</v>
          </cell>
          <cell r="Z871">
            <v>44621</v>
          </cell>
          <cell r="AA871">
            <v>3</v>
          </cell>
          <cell r="AB871">
            <v>2022</v>
          </cell>
          <cell r="AC871">
            <v>2026</v>
          </cell>
          <cell r="AD871">
            <v>3.0138888888888888</v>
          </cell>
          <cell r="AE871" t="str">
            <v>&lt; 4</v>
          </cell>
          <cell r="AF871">
            <v>26729</v>
          </cell>
          <cell r="AG871">
            <v>52.035616438356165</v>
          </cell>
          <cell r="AH871" t="str">
            <v>&gt;45&lt; 55</v>
          </cell>
          <cell r="AI871">
            <v>11506430</v>
          </cell>
          <cell r="AJ871" t="str">
            <v>03</v>
          </cell>
          <cell r="AK871" t="str">
            <v>07258659</v>
          </cell>
          <cell r="AL871">
            <v>36686</v>
          </cell>
          <cell r="AM871" t="str">
            <v>FEMME</v>
          </cell>
          <cell r="AN871" t="str">
            <v>Célibataire</v>
          </cell>
          <cell r="AQ871">
            <v>3</v>
          </cell>
          <cell r="AR871">
            <v>1</v>
          </cell>
          <cell r="AS871">
            <v>44986.25</v>
          </cell>
          <cell r="AT871" t="str">
            <v>Horaire</v>
          </cell>
          <cell r="AU871">
            <v>3.1930000000000001</v>
          </cell>
          <cell r="AV871" t="str">
            <v>08</v>
          </cell>
          <cell r="AW871" t="str">
            <v>10300</v>
          </cell>
          <cell r="AX871" t="str">
            <v>07220109482</v>
          </cell>
          <cell r="AY871" t="str">
            <v>74</v>
          </cell>
          <cell r="AZ871" t="str">
            <v>BIAT</v>
          </cell>
          <cell r="BA871" t="str">
            <v>08103000722010948274</v>
          </cell>
          <cell r="BB871">
            <v>20</v>
          </cell>
          <cell r="BC871" t="str">
            <v>RUE ZITOUNA DAOUAR HICHER</v>
          </cell>
          <cell r="BD871" t="str">
            <v>MANOUBA</v>
          </cell>
          <cell r="BG871">
            <v>23231394</v>
          </cell>
          <cell r="BH871">
            <v>54510557</v>
          </cell>
          <cell r="BJ871" t="str">
            <v>TERMINUS 56</v>
          </cell>
          <cell r="BK871" t="str">
            <v>B-APT</v>
          </cell>
          <cell r="BN871" t="str">
            <v>08103000722010948274</v>
          </cell>
          <cell r="BO871" t="str">
            <v>OUECHTATI HAYET</v>
          </cell>
          <cell r="BP871">
            <v>872</v>
          </cell>
          <cell r="BU871" t="str">
            <v>Non-Actif</v>
          </cell>
        </row>
        <row r="872">
          <cell r="B872">
            <v>873</v>
          </cell>
          <cell r="C872" t="str">
            <v>Madame</v>
          </cell>
          <cell r="D872" t="str">
            <v>ARIBI NAJLA</v>
          </cell>
          <cell r="E872" t="str">
            <v>SAGE Tunisia</v>
          </cell>
          <cell r="F872" t="str">
            <v>PRODUCTION</v>
          </cell>
          <cell r="G872" t="str">
            <v>Couturière</v>
          </cell>
          <cell r="H872">
            <v>965</v>
          </cell>
          <cell r="J872" t="str">
            <v>B</v>
          </cell>
          <cell r="K872" t="str">
            <v>DIRECTS</v>
          </cell>
          <cell r="L872" t="str">
            <v>Variable cost at standard</v>
          </cell>
          <cell r="M872" t="str">
            <v>OUVRIERE SPECIALISE</v>
          </cell>
          <cell r="N872">
            <v>44621</v>
          </cell>
          <cell r="P872">
            <v>-980</v>
          </cell>
          <cell r="Q872">
            <v>44736</v>
          </cell>
          <cell r="R872" t="str">
            <v xml:space="preserve">abandon de poste </v>
          </cell>
          <cell r="T872" t="str">
            <v>CDD</v>
          </cell>
          <cell r="U872" t="str">
            <v>Contractuel</v>
          </cell>
          <cell r="V872">
            <v>44682</v>
          </cell>
          <cell r="W872">
            <v>44742</v>
          </cell>
          <cell r="Z872">
            <v>44621</v>
          </cell>
          <cell r="AA872">
            <v>3</v>
          </cell>
          <cell r="AB872">
            <v>2022</v>
          </cell>
          <cell r="AC872">
            <v>2026</v>
          </cell>
          <cell r="AD872">
            <v>3.0138888888888888</v>
          </cell>
          <cell r="AE872" t="str">
            <v>&lt; 4</v>
          </cell>
          <cell r="AF872">
            <v>29122</v>
          </cell>
          <cell r="AG872">
            <v>45.479452054794521</v>
          </cell>
          <cell r="AH872" t="str">
            <v>&gt;45&lt; 55</v>
          </cell>
          <cell r="AI872">
            <v>16427277</v>
          </cell>
          <cell r="AJ872" t="str">
            <v>03</v>
          </cell>
          <cell r="AK872" t="str">
            <v>04675239</v>
          </cell>
          <cell r="AL872">
            <v>41613</v>
          </cell>
          <cell r="AM872" t="str">
            <v>FEMME</v>
          </cell>
          <cell r="AN872" t="str">
            <v>Marié(e)</v>
          </cell>
          <cell r="AO872">
            <v>2</v>
          </cell>
          <cell r="AQ872">
            <v>3</v>
          </cell>
          <cell r="AR872">
            <v>1</v>
          </cell>
          <cell r="AS872">
            <v>44986.25</v>
          </cell>
          <cell r="AT872" t="str">
            <v>Horaire</v>
          </cell>
          <cell r="AU872">
            <v>3.1930000000000001</v>
          </cell>
          <cell r="AV872" t="str">
            <v>12</v>
          </cell>
          <cell r="AW872" t="str">
            <v>40600</v>
          </cell>
          <cell r="AX872" t="str">
            <v>00002402426</v>
          </cell>
          <cell r="AY872" t="str">
            <v>78</v>
          </cell>
          <cell r="AZ872" t="str">
            <v>UIB</v>
          </cell>
          <cell r="BA872" t="str">
            <v>12406000000240242678</v>
          </cell>
          <cell r="BB872">
            <v>20</v>
          </cell>
          <cell r="BC872" t="str">
            <v>23 RUE 4667 CITE JLASS ZAHROUNI</v>
          </cell>
          <cell r="BD872" t="str">
            <v>TUNIS</v>
          </cell>
          <cell r="BG872">
            <v>58850894</v>
          </cell>
          <cell r="BH872">
            <v>22720936</v>
          </cell>
          <cell r="BJ872" t="str">
            <v>CITE HWASS ZAHROUNI</v>
          </cell>
          <cell r="BK872" t="str">
            <v>B-965</v>
          </cell>
          <cell r="BN872" t="str">
            <v>12406000000240242678</v>
          </cell>
          <cell r="BO872" t="str">
            <v>ARIBI NAJLA</v>
          </cell>
          <cell r="BP872">
            <v>873</v>
          </cell>
          <cell r="BU872" t="str">
            <v>Non-Actif</v>
          </cell>
        </row>
        <row r="873">
          <cell r="B873">
            <v>874</v>
          </cell>
          <cell r="C873" t="str">
            <v>Madame</v>
          </cell>
          <cell r="D873" t="str">
            <v>ARFAOUI HANENE</v>
          </cell>
          <cell r="E873" t="str">
            <v>SAGE Tunisia</v>
          </cell>
          <cell r="F873" t="str">
            <v>PRODUCTION</v>
          </cell>
          <cell r="G873" t="str">
            <v>Couturière</v>
          </cell>
          <cell r="H873" t="str">
            <v>Panda</v>
          </cell>
          <cell r="I873" t="str">
            <v>HASNA NASRAOUI</v>
          </cell>
          <cell r="J873" t="str">
            <v>A</v>
          </cell>
          <cell r="K873" t="str">
            <v>DIRECTS</v>
          </cell>
          <cell r="L873" t="str">
            <v>Variable cost at standard</v>
          </cell>
          <cell r="M873" t="str">
            <v>OUVRIERE SPECIALISE</v>
          </cell>
          <cell r="N873">
            <v>44621</v>
          </cell>
          <cell r="P873">
            <v>25</v>
          </cell>
          <cell r="T873" t="str">
            <v>CDD</v>
          </cell>
          <cell r="U873" t="str">
            <v>Contractuel</v>
          </cell>
          <cell r="V873">
            <v>45689</v>
          </cell>
          <cell r="W873">
            <v>45747</v>
          </cell>
          <cell r="Z873">
            <v>44621</v>
          </cell>
          <cell r="AA873">
            <v>3</v>
          </cell>
          <cell r="AB873">
            <v>2022</v>
          </cell>
          <cell r="AC873">
            <v>2026</v>
          </cell>
          <cell r="AD873">
            <v>3.0138888888888888</v>
          </cell>
          <cell r="AE873" t="str">
            <v>&lt; 4</v>
          </cell>
          <cell r="AF873">
            <v>27737</v>
          </cell>
          <cell r="AG873">
            <v>49.273972602739725</v>
          </cell>
          <cell r="AH873" t="str">
            <v>&gt;45&lt; 55</v>
          </cell>
          <cell r="AI873">
            <v>11515212</v>
          </cell>
          <cell r="AJ873" t="str">
            <v>08</v>
          </cell>
          <cell r="AK873" t="str">
            <v>00728991</v>
          </cell>
          <cell r="AL873">
            <v>34314</v>
          </cell>
          <cell r="AM873" t="str">
            <v>FEMME</v>
          </cell>
          <cell r="AN873" t="str">
            <v>Marié(e)</v>
          </cell>
          <cell r="AO873">
            <v>5</v>
          </cell>
          <cell r="AQ873">
            <v>3</v>
          </cell>
          <cell r="AR873">
            <v>3</v>
          </cell>
          <cell r="AS873">
            <v>45716.75</v>
          </cell>
          <cell r="AT873" t="str">
            <v>Horaire</v>
          </cell>
          <cell r="AU873">
            <v>3.3159999999999998</v>
          </cell>
          <cell r="AV873" t="str">
            <v>17</v>
          </cell>
          <cell r="AW873" t="str">
            <v>00100</v>
          </cell>
          <cell r="AX873" t="str">
            <v>00003122024</v>
          </cell>
          <cell r="AY873" t="str">
            <v>48</v>
          </cell>
          <cell r="AZ873" t="str">
            <v>LA POSTE</v>
          </cell>
          <cell r="BA873" t="str">
            <v>17001000000312202448</v>
          </cell>
          <cell r="BB873">
            <v>20</v>
          </cell>
          <cell r="BC873" t="str">
            <v>CITE EL OUARD OUED ELLIL</v>
          </cell>
          <cell r="BD873" t="str">
            <v>MANOUBA</v>
          </cell>
          <cell r="BG873">
            <v>23237728</v>
          </cell>
          <cell r="BH873">
            <v>23810488</v>
          </cell>
          <cell r="BJ873" t="str">
            <v>CITE EL OUARD CHEBBAOU</v>
          </cell>
          <cell r="BK873" t="str">
            <v>A-Panda</v>
          </cell>
          <cell r="BL873" t="str">
            <v>1.3</v>
          </cell>
          <cell r="BN873" t="str">
            <v>17001000000312202448</v>
          </cell>
          <cell r="BO873" t="str">
            <v>ARFAOUI HANENE</v>
          </cell>
          <cell r="BP873">
            <v>874</v>
          </cell>
          <cell r="BR873">
            <v>874</v>
          </cell>
          <cell r="BT873">
            <v>741</v>
          </cell>
          <cell r="BU873" t="str">
            <v>si</v>
          </cell>
          <cell r="BV873" t="str">
            <v>139 A SA</v>
          </cell>
        </row>
        <row r="874">
          <cell r="B874">
            <v>875</v>
          </cell>
          <cell r="C874" t="str">
            <v>Mlle</v>
          </cell>
          <cell r="D874" t="str">
            <v>BOUALI ISLEM</v>
          </cell>
          <cell r="E874" t="str">
            <v>SAGE Tunisia</v>
          </cell>
          <cell r="F874" t="str">
            <v>PRODUCTION</v>
          </cell>
          <cell r="G874" t="str">
            <v>Couturière</v>
          </cell>
          <cell r="H874" t="str">
            <v>P6 AV</v>
          </cell>
          <cell r="I874" t="str">
            <v>Issam Ouni</v>
          </cell>
          <cell r="J874" t="str">
            <v>B</v>
          </cell>
          <cell r="K874" t="str">
            <v>DIRECTS</v>
          </cell>
          <cell r="L874" t="str">
            <v>Variable cost at standard</v>
          </cell>
          <cell r="M874" t="str">
            <v>OUVRIERE SPECIALISE</v>
          </cell>
          <cell r="N874">
            <v>44621</v>
          </cell>
          <cell r="P874">
            <v>25</v>
          </cell>
          <cell r="T874" t="str">
            <v>CDD</v>
          </cell>
          <cell r="U874" t="str">
            <v>Contractuel</v>
          </cell>
          <cell r="V874">
            <v>45689</v>
          </cell>
          <cell r="W874">
            <v>45747</v>
          </cell>
          <cell r="Z874">
            <v>44621</v>
          </cell>
          <cell r="AA874">
            <v>3</v>
          </cell>
          <cell r="AB874">
            <v>2022</v>
          </cell>
          <cell r="AC874">
            <v>2026</v>
          </cell>
          <cell r="AD874">
            <v>3.0138888888888888</v>
          </cell>
          <cell r="AE874" t="str">
            <v>&lt; 4</v>
          </cell>
          <cell r="AF874">
            <v>36876</v>
          </cell>
          <cell r="AG874">
            <v>24.235616438356164</v>
          </cell>
          <cell r="AH874" t="str">
            <v>&lt; 25</v>
          </cell>
          <cell r="AI874">
            <v>17273022</v>
          </cell>
          <cell r="AJ874" t="str">
            <v>08</v>
          </cell>
          <cell r="AK874">
            <v>14361892</v>
          </cell>
          <cell r="AL874">
            <v>43355</v>
          </cell>
          <cell r="AM874" t="str">
            <v>FEMME</v>
          </cell>
          <cell r="AN874" t="str">
            <v>Célibataire</v>
          </cell>
          <cell r="AQ874">
            <v>3</v>
          </cell>
          <cell r="AR874">
            <v>3</v>
          </cell>
          <cell r="AS874">
            <v>45716.75</v>
          </cell>
          <cell r="AT874" t="str">
            <v>Horaire</v>
          </cell>
          <cell r="AU874">
            <v>3.3159999999999998</v>
          </cell>
          <cell r="AV874" t="str">
            <v>17</v>
          </cell>
          <cell r="AW874" t="str">
            <v>00100</v>
          </cell>
          <cell r="AX874" t="str">
            <v>00002990131</v>
          </cell>
          <cell r="AY874" t="str">
            <v>64</v>
          </cell>
          <cell r="AZ874" t="str">
            <v>LA POSTE</v>
          </cell>
          <cell r="BA874" t="str">
            <v>17001000000299013164</v>
          </cell>
          <cell r="BB874">
            <v>20</v>
          </cell>
          <cell r="BC874" t="str">
            <v>CITE EL OUARD OUED ELLIL</v>
          </cell>
          <cell r="BD874" t="str">
            <v>MANOUBA</v>
          </cell>
          <cell r="BG874">
            <v>23237728</v>
          </cell>
          <cell r="BH874">
            <v>23810488</v>
          </cell>
          <cell r="BJ874" t="str">
            <v>CITE EL OUARD CHEBBAOU</v>
          </cell>
          <cell r="BK874" t="str">
            <v>B-P6 AV</v>
          </cell>
          <cell r="BL874" t="str">
            <v>1.3</v>
          </cell>
          <cell r="BN874" t="str">
            <v>17001000000299013164</v>
          </cell>
          <cell r="BO874" t="str">
            <v>BOUALI ISLEM</v>
          </cell>
          <cell r="BP874">
            <v>875</v>
          </cell>
          <cell r="BR874">
            <v>875</v>
          </cell>
          <cell r="BT874">
            <v>105</v>
          </cell>
          <cell r="BU874" t="str">
            <v>si</v>
          </cell>
          <cell r="BV874" t="str">
            <v>P6 AV B SA</v>
          </cell>
        </row>
        <row r="875">
          <cell r="B875">
            <v>876</v>
          </cell>
          <cell r="C875" t="str">
            <v>Monsieur</v>
          </cell>
          <cell r="D875" t="str">
            <v>THOUABTIA MAHDI</v>
          </cell>
          <cell r="E875" t="str">
            <v>SAGE Tunisia</v>
          </cell>
          <cell r="F875" t="str">
            <v>PRODUCTION</v>
          </cell>
          <cell r="G875" t="str">
            <v>WIRE</v>
          </cell>
          <cell r="H875">
            <v>520</v>
          </cell>
          <cell r="J875" t="str">
            <v>B</v>
          </cell>
          <cell r="K875" t="str">
            <v>DIRECTS</v>
          </cell>
          <cell r="L875" t="str">
            <v>Variable cost at standard</v>
          </cell>
          <cell r="M875" t="str">
            <v>OUVRIER SPECIALISE</v>
          </cell>
          <cell r="N875">
            <v>44621</v>
          </cell>
          <cell r="P875">
            <v>-888</v>
          </cell>
          <cell r="Q875">
            <v>44805</v>
          </cell>
          <cell r="R875" t="str">
            <v>démissionnaire</v>
          </cell>
          <cell r="T875" t="str">
            <v>CDD</v>
          </cell>
          <cell r="U875" t="str">
            <v>Contractuel</v>
          </cell>
          <cell r="V875">
            <v>44774</v>
          </cell>
          <cell r="W875">
            <v>44834</v>
          </cell>
          <cell r="Z875">
            <v>44621</v>
          </cell>
          <cell r="AA875">
            <v>3</v>
          </cell>
          <cell r="AB875">
            <v>2022</v>
          </cell>
          <cell r="AC875">
            <v>2026</v>
          </cell>
          <cell r="AD875">
            <v>3.0138888888888888</v>
          </cell>
          <cell r="AE875" t="str">
            <v>&lt; 4</v>
          </cell>
          <cell r="AF875">
            <v>37086</v>
          </cell>
          <cell r="AG875">
            <v>23.660273972602738</v>
          </cell>
          <cell r="AH875" t="str">
            <v>&lt; 25</v>
          </cell>
          <cell r="AI875">
            <v>17580206</v>
          </cell>
          <cell r="AJ875" t="str">
            <v>04</v>
          </cell>
          <cell r="AK875">
            <v>10018970</v>
          </cell>
          <cell r="AL875">
            <v>42847</v>
          </cell>
          <cell r="AM875" t="str">
            <v>HOMME</v>
          </cell>
          <cell r="AN875" t="str">
            <v>Célibataire</v>
          </cell>
          <cell r="AQ875">
            <v>3</v>
          </cell>
          <cell r="AR875">
            <v>1</v>
          </cell>
          <cell r="AS875">
            <v>44986.25</v>
          </cell>
          <cell r="AT875" t="str">
            <v>Horaire</v>
          </cell>
          <cell r="AU875">
            <v>3.3069999999999999</v>
          </cell>
          <cell r="AV875" t="str">
            <v>17</v>
          </cell>
          <cell r="AW875" t="str">
            <v>00100</v>
          </cell>
          <cell r="AX875" t="str">
            <v>00003115037</v>
          </cell>
          <cell r="AY875" t="str">
            <v>57</v>
          </cell>
          <cell r="AZ875" t="str">
            <v>LA POSTE</v>
          </cell>
          <cell r="BA875" t="str">
            <v>17001000000311503757</v>
          </cell>
          <cell r="BB875">
            <v>20</v>
          </cell>
          <cell r="BC875" t="str">
            <v>40 RUE 4283 CITE EL FEHRI AGBA</v>
          </cell>
          <cell r="BD875" t="str">
            <v>TUNIS</v>
          </cell>
          <cell r="BG875">
            <v>52649275</v>
          </cell>
          <cell r="BH875">
            <v>50800398</v>
          </cell>
          <cell r="BJ875" t="str">
            <v>EL AGBA ABDELMOULA</v>
          </cell>
          <cell r="BK875" t="str">
            <v>B-520</v>
          </cell>
          <cell r="BN875" t="str">
            <v>17001000000311503757</v>
          </cell>
          <cell r="BO875" t="str">
            <v>THOUABTIA MAHDI</v>
          </cell>
          <cell r="BP875">
            <v>876</v>
          </cell>
          <cell r="BU875" t="str">
            <v>Non-Actif</v>
          </cell>
        </row>
        <row r="876">
          <cell r="B876">
            <v>877</v>
          </cell>
          <cell r="C876" t="str">
            <v>Madame</v>
          </cell>
          <cell r="D876" t="str">
            <v>TAHENTI SOUMAYA</v>
          </cell>
          <cell r="E876" t="str">
            <v>SAGE Tunisia</v>
          </cell>
          <cell r="F876" t="str">
            <v>PRODUCTION</v>
          </cell>
          <cell r="G876" t="str">
            <v>Couturière</v>
          </cell>
          <cell r="H876" t="str">
            <v>P7 AR</v>
          </cell>
          <cell r="I876" t="str">
            <v>FOUED HOMRANI</v>
          </cell>
          <cell r="J876" t="str">
            <v>A</v>
          </cell>
          <cell r="K876" t="str">
            <v>DIRECTS</v>
          </cell>
          <cell r="L876" t="str">
            <v>Variable cost at standard</v>
          </cell>
          <cell r="M876" t="str">
            <v>OUVRIERE SPECIALISE</v>
          </cell>
          <cell r="N876">
            <v>44621</v>
          </cell>
          <cell r="P876">
            <v>25</v>
          </cell>
          <cell r="T876" t="str">
            <v>CDD</v>
          </cell>
          <cell r="U876" t="str">
            <v>Contractuel</v>
          </cell>
          <cell r="V876">
            <v>45689</v>
          </cell>
          <cell r="W876">
            <v>45747</v>
          </cell>
          <cell r="Z876">
            <v>44621</v>
          </cell>
          <cell r="AA876">
            <v>3</v>
          </cell>
          <cell r="AB876">
            <v>2022</v>
          </cell>
          <cell r="AC876">
            <v>2026</v>
          </cell>
          <cell r="AD876">
            <v>3.0138888888888888</v>
          </cell>
          <cell r="AE876" t="str">
            <v>&lt; 4</v>
          </cell>
          <cell r="AF876">
            <v>30539</v>
          </cell>
          <cell r="AG876">
            <v>41.597260273972601</v>
          </cell>
          <cell r="AH876" t="str">
            <v>&gt;35&lt; 45</v>
          </cell>
          <cell r="AI876">
            <v>12660737</v>
          </cell>
          <cell r="AJ876" t="str">
            <v>07</v>
          </cell>
          <cell r="AK876" t="str">
            <v>04710782</v>
          </cell>
          <cell r="AL876">
            <v>42391</v>
          </cell>
          <cell r="AM876" t="str">
            <v>FEMME</v>
          </cell>
          <cell r="AN876" t="str">
            <v>Marié(e)</v>
          </cell>
          <cell r="AO876">
            <v>4</v>
          </cell>
          <cell r="AQ876">
            <v>3</v>
          </cell>
          <cell r="AR876">
            <v>3</v>
          </cell>
          <cell r="AS876">
            <v>45716.75</v>
          </cell>
          <cell r="AT876" t="str">
            <v>Horaire</v>
          </cell>
          <cell r="AU876">
            <v>3.3159999999999998</v>
          </cell>
          <cell r="AV876" t="str">
            <v>25</v>
          </cell>
          <cell r="AW876" t="str">
            <v>16600</v>
          </cell>
          <cell r="AX876" t="str">
            <v>00000958094</v>
          </cell>
          <cell r="AY876" t="str">
            <v>27</v>
          </cell>
          <cell r="AZ876" t="str">
            <v>ZITOUNA BANK</v>
          </cell>
          <cell r="BA876" t="str">
            <v>25166000000095809427</v>
          </cell>
          <cell r="BB876">
            <v>20</v>
          </cell>
          <cell r="BG876">
            <v>96103320</v>
          </cell>
          <cell r="BH876">
            <v>96103667</v>
          </cell>
          <cell r="BJ876" t="str">
            <v>BORJ ENNOUR</v>
          </cell>
          <cell r="BK876" t="str">
            <v>A-P7 AR</v>
          </cell>
          <cell r="BL876" t="str">
            <v>1.2</v>
          </cell>
          <cell r="BN876" t="str">
            <v>25166000000095809427</v>
          </cell>
          <cell r="BO876" t="str">
            <v>TAHENTI SOUMAYA</v>
          </cell>
          <cell r="BP876">
            <v>877</v>
          </cell>
          <cell r="BR876">
            <v>877</v>
          </cell>
          <cell r="BT876">
            <v>1103</v>
          </cell>
          <cell r="BU876" t="str">
            <v>si</v>
          </cell>
          <cell r="BV876" t="str">
            <v>P6 AR C SP</v>
          </cell>
        </row>
        <row r="877">
          <cell r="B877">
            <v>878</v>
          </cell>
          <cell r="C877" t="str">
            <v>Madame</v>
          </cell>
          <cell r="D877" t="str">
            <v>FAIDI AMEL</v>
          </cell>
          <cell r="E877" t="str">
            <v>SAGE Tunisia</v>
          </cell>
          <cell r="F877" t="str">
            <v>PRODUCTION</v>
          </cell>
          <cell r="G877" t="str">
            <v>Team leader</v>
          </cell>
          <cell r="H877" t="str">
            <v>P6 AV</v>
          </cell>
          <cell r="I877" t="str">
            <v>Anis Sbouri</v>
          </cell>
          <cell r="J877" t="str">
            <v>A</v>
          </cell>
          <cell r="K877" t="str">
            <v>INDIRECTS</v>
          </cell>
          <cell r="L877" t="str">
            <v>Variable cost at standard</v>
          </cell>
          <cell r="M877" t="str">
            <v>OUVRIERE SPECIALISE</v>
          </cell>
          <cell r="N877">
            <v>44629</v>
          </cell>
          <cell r="O877" t="str">
            <v/>
          </cell>
          <cell r="P877">
            <v>55</v>
          </cell>
          <cell r="T877" t="str">
            <v>CDD</v>
          </cell>
          <cell r="U877" t="str">
            <v>Contractuel</v>
          </cell>
          <cell r="V877">
            <v>45689</v>
          </cell>
          <cell r="W877">
            <v>45777</v>
          </cell>
          <cell r="Z877">
            <v>44629</v>
          </cell>
          <cell r="AA877">
            <v>3</v>
          </cell>
          <cell r="AB877">
            <v>2022</v>
          </cell>
          <cell r="AC877">
            <v>2026</v>
          </cell>
          <cell r="AD877">
            <v>2.9916666666666667</v>
          </cell>
          <cell r="AE877" t="str">
            <v>&lt; 3</v>
          </cell>
          <cell r="AF877">
            <v>34606</v>
          </cell>
          <cell r="AG877">
            <v>30.454794520547946</v>
          </cell>
          <cell r="AH877" t="str">
            <v>&gt;25&lt; 35</v>
          </cell>
          <cell r="AI877">
            <v>16880533</v>
          </cell>
          <cell r="AJ877" t="str">
            <v>03</v>
          </cell>
          <cell r="AK877" t="str">
            <v>09194532</v>
          </cell>
          <cell r="AL877">
            <v>41466</v>
          </cell>
          <cell r="AM877" t="str">
            <v>FEMME</v>
          </cell>
          <cell r="AN877" t="str">
            <v>Marié(e)</v>
          </cell>
          <cell r="AQ877">
            <v>3</v>
          </cell>
          <cell r="AR877">
            <v>3</v>
          </cell>
          <cell r="AS877">
            <v>45724.75</v>
          </cell>
          <cell r="AT877" t="str">
            <v>Horaire</v>
          </cell>
          <cell r="AU877">
            <v>3.3159999999999998</v>
          </cell>
          <cell r="AV877" t="str">
            <v>17</v>
          </cell>
          <cell r="AW877" t="str">
            <v>00100</v>
          </cell>
          <cell r="AX877" t="str">
            <v>00002900809</v>
          </cell>
          <cell r="AY877" t="str">
            <v>19</v>
          </cell>
          <cell r="AZ877" t="str">
            <v>LA POSTE</v>
          </cell>
          <cell r="BA877" t="str">
            <v>17001000000290080919</v>
          </cell>
          <cell r="BB877">
            <v>20</v>
          </cell>
          <cell r="BC877" t="str">
            <v>8 RUE MOSAB IBN AMIR GOUBAA</v>
          </cell>
          <cell r="BD877" t="str">
            <v>MANOUBA</v>
          </cell>
          <cell r="BE877">
            <v>2021</v>
          </cell>
          <cell r="BG877">
            <v>56332272</v>
          </cell>
          <cell r="BH877">
            <v>43066618</v>
          </cell>
          <cell r="BJ877" t="str">
            <v>SANHEJA</v>
          </cell>
          <cell r="BK877" t="str">
            <v>A-P6 AV</v>
          </cell>
          <cell r="BL877" t="str">
            <v>3.1</v>
          </cell>
          <cell r="BN877" t="str">
            <v>17001000000290080919</v>
          </cell>
          <cell r="BO877" t="str">
            <v>FAIDI AMEL</v>
          </cell>
          <cell r="BP877">
            <v>878</v>
          </cell>
          <cell r="BR877">
            <v>878</v>
          </cell>
          <cell r="BT877">
            <v>324</v>
          </cell>
          <cell r="BU877" t="str">
            <v>si</v>
          </cell>
          <cell r="BV877" t="str">
            <v>P6 AV CA</v>
          </cell>
        </row>
        <row r="878">
          <cell r="B878">
            <v>879</v>
          </cell>
          <cell r="C878" t="str">
            <v>Madame</v>
          </cell>
          <cell r="D878" t="str">
            <v>AGARBAOUI BASMA</v>
          </cell>
          <cell r="E878" t="str">
            <v>SAGE Tunisia</v>
          </cell>
          <cell r="F878" t="str">
            <v>PRODUCTION</v>
          </cell>
          <cell r="G878" t="str">
            <v>Couturière</v>
          </cell>
          <cell r="H878">
            <v>560</v>
          </cell>
          <cell r="J878" t="str">
            <v>A</v>
          </cell>
          <cell r="K878" t="str">
            <v>DIRECTS</v>
          </cell>
          <cell r="L878" t="str">
            <v>Variable cost at standard</v>
          </cell>
          <cell r="M878" t="str">
            <v>OUVRIERE SPECIALISE</v>
          </cell>
          <cell r="N878">
            <v>44621</v>
          </cell>
          <cell r="P878">
            <v>-980</v>
          </cell>
          <cell r="Q878">
            <v>44693</v>
          </cell>
          <cell r="R878" t="str">
            <v xml:space="preserve">abandon de poste </v>
          </cell>
          <cell r="T878" t="str">
            <v>CDD</v>
          </cell>
          <cell r="U878" t="str">
            <v>Contractuel</v>
          </cell>
          <cell r="V878">
            <v>44682</v>
          </cell>
          <cell r="W878">
            <v>44742</v>
          </cell>
          <cell r="Z878">
            <v>44621</v>
          </cell>
          <cell r="AA878">
            <v>3</v>
          </cell>
          <cell r="AB878">
            <v>2022</v>
          </cell>
          <cell r="AC878">
            <v>2026</v>
          </cell>
          <cell r="AD878">
            <v>3.0138888888888888</v>
          </cell>
          <cell r="AE878" t="str">
            <v>&lt; 4</v>
          </cell>
          <cell r="AF878">
            <v>34564</v>
          </cell>
          <cell r="AG878">
            <v>30.56986301369863</v>
          </cell>
          <cell r="AH878" t="str">
            <v>&gt;25&lt; 35</v>
          </cell>
          <cell r="AI878">
            <v>16508645</v>
          </cell>
          <cell r="AJ878" t="str">
            <v>05</v>
          </cell>
          <cell r="AK878">
            <v>11860204</v>
          </cell>
          <cell r="AL878">
            <v>43416</v>
          </cell>
          <cell r="AM878" t="str">
            <v>FEMME</v>
          </cell>
          <cell r="AN878" t="str">
            <v>Marié(e)</v>
          </cell>
          <cell r="AQ878">
            <v>3</v>
          </cell>
          <cell r="AR878">
            <v>1</v>
          </cell>
          <cell r="AS878">
            <v>44986.25</v>
          </cell>
          <cell r="AT878" t="str">
            <v>Horaire</v>
          </cell>
          <cell r="AU878">
            <v>3.1930000000000001</v>
          </cell>
          <cell r="AV878" t="str">
            <v>17</v>
          </cell>
          <cell r="AW878" t="str">
            <v>60600</v>
          </cell>
          <cell r="AX878" t="str">
            <v>00001417242</v>
          </cell>
          <cell r="AY878" t="str">
            <v>04</v>
          </cell>
          <cell r="AZ878" t="str">
            <v>LA POSTE</v>
          </cell>
          <cell r="BA878" t="str">
            <v>17606000000141724204</v>
          </cell>
          <cell r="BB878">
            <v>20</v>
          </cell>
          <cell r="BC878" t="str">
            <v>28 RUE AKKOUDA CITE LA JEUNESS</v>
          </cell>
          <cell r="BD878" t="str">
            <v>DAOUR HICHER</v>
          </cell>
          <cell r="BG878">
            <v>26112493</v>
          </cell>
          <cell r="BH878">
            <v>25090773</v>
          </cell>
          <cell r="BJ878" t="str">
            <v>TERMINUS 56</v>
          </cell>
          <cell r="BK878" t="str">
            <v>A-560</v>
          </cell>
          <cell r="BN878" t="str">
            <v>17606000000141724204</v>
          </cell>
          <cell r="BO878" t="str">
            <v>AGARBAOUI BASMA</v>
          </cell>
          <cell r="BP878">
            <v>879</v>
          </cell>
          <cell r="BU878" t="str">
            <v>Non-Actif</v>
          </cell>
        </row>
        <row r="879">
          <cell r="B879">
            <v>880</v>
          </cell>
          <cell r="C879" t="str">
            <v>Madame</v>
          </cell>
          <cell r="D879" t="str">
            <v>MEJRI KAOUTHAR</v>
          </cell>
          <cell r="E879" t="str">
            <v>SAGE Tunisia</v>
          </cell>
          <cell r="F879" t="str">
            <v>PRODUCTION</v>
          </cell>
          <cell r="G879" t="str">
            <v>Couturière</v>
          </cell>
          <cell r="H879">
            <v>520</v>
          </cell>
          <cell r="J879" t="str">
            <v>A</v>
          </cell>
          <cell r="K879" t="str">
            <v>DIRECTS</v>
          </cell>
          <cell r="L879" t="str">
            <v>Variable cost at standard</v>
          </cell>
          <cell r="M879" t="str">
            <v>OUVRIERE SPECIALISE</v>
          </cell>
          <cell r="N879">
            <v>44621</v>
          </cell>
          <cell r="P879">
            <v>-1071</v>
          </cell>
          <cell r="Q879">
            <v>44632</v>
          </cell>
          <cell r="R879" t="str">
            <v>prb familiale</v>
          </cell>
          <cell r="T879" t="str">
            <v>CDD</v>
          </cell>
          <cell r="U879" t="str">
            <v>Contractuel</v>
          </cell>
          <cell r="V879">
            <v>44621</v>
          </cell>
          <cell r="W879">
            <v>44651</v>
          </cell>
          <cell r="Z879">
            <v>44621</v>
          </cell>
          <cell r="AA879">
            <v>3</v>
          </cell>
          <cell r="AB879">
            <v>2022</v>
          </cell>
          <cell r="AC879">
            <v>2026</v>
          </cell>
          <cell r="AD879">
            <v>3.0138888888888888</v>
          </cell>
          <cell r="AE879" t="str">
            <v>&lt; 4</v>
          </cell>
          <cell r="AF879">
            <v>29461</v>
          </cell>
          <cell r="AG879">
            <v>44.550684931506851</v>
          </cell>
          <cell r="AH879" t="str">
            <v>&gt;35&lt; 45</v>
          </cell>
          <cell r="AI879">
            <v>14113067</v>
          </cell>
          <cell r="AJ879" t="str">
            <v>05</v>
          </cell>
          <cell r="AK879" t="str">
            <v>07306421</v>
          </cell>
          <cell r="AL879">
            <v>44272</v>
          </cell>
          <cell r="AM879" t="str">
            <v>FEMME</v>
          </cell>
          <cell r="AN879" t="str">
            <v>Marié(e)</v>
          </cell>
          <cell r="AO879">
            <v>3</v>
          </cell>
          <cell r="AQ879">
            <v>3</v>
          </cell>
          <cell r="AR879">
            <v>1</v>
          </cell>
          <cell r="AS879">
            <v>44986.25</v>
          </cell>
          <cell r="AT879" t="str">
            <v>Horaire</v>
          </cell>
          <cell r="AU879">
            <v>3.1930000000000001</v>
          </cell>
          <cell r="AV879" t="str">
            <v>17</v>
          </cell>
          <cell r="AW879" t="str">
            <v>00100</v>
          </cell>
          <cell r="AX879" t="str">
            <v>00003113562</v>
          </cell>
          <cell r="AY879" t="str">
            <v>20</v>
          </cell>
          <cell r="AZ879" t="str">
            <v>LA POSTE</v>
          </cell>
          <cell r="BA879" t="str">
            <v>17001000000311356220</v>
          </cell>
          <cell r="BB879">
            <v>20</v>
          </cell>
          <cell r="BC879" t="str">
            <v xml:space="preserve">RUE MOHAMED RACHED RIDHA </v>
          </cell>
          <cell r="BD879" t="str">
            <v>SANHEJA</v>
          </cell>
          <cell r="BG879">
            <v>27698310</v>
          </cell>
          <cell r="BH879">
            <v>20100822</v>
          </cell>
          <cell r="BJ879" t="str">
            <v>SANHEJA</v>
          </cell>
          <cell r="BK879" t="str">
            <v>A-520</v>
          </cell>
          <cell r="BN879" t="str">
            <v>17001000000311356220</v>
          </cell>
          <cell r="BO879" t="str">
            <v>MEJRI KAOUTHAR</v>
          </cell>
          <cell r="BP879">
            <v>880</v>
          </cell>
          <cell r="BU879" t="str">
            <v>Non-Actif</v>
          </cell>
        </row>
        <row r="880">
          <cell r="B880">
            <v>881</v>
          </cell>
          <cell r="C880" t="str">
            <v>Madame</v>
          </cell>
          <cell r="D880" t="str">
            <v>GHARBI AHLEM</v>
          </cell>
          <cell r="E880" t="str">
            <v>SAGE Tunisia</v>
          </cell>
          <cell r="F880" t="str">
            <v>PRODUCTION</v>
          </cell>
          <cell r="G880" t="str">
            <v>Couturière</v>
          </cell>
          <cell r="H880" t="str">
            <v>P7 AR</v>
          </cell>
          <cell r="I880" t="str">
            <v>Safa</v>
          </cell>
          <cell r="J880" t="str">
            <v>A</v>
          </cell>
          <cell r="K880" t="str">
            <v>DIRECTS</v>
          </cell>
          <cell r="L880" t="str">
            <v>Variable cost at standard</v>
          </cell>
          <cell r="M880" t="str">
            <v>OUVRIERE SPECIALISE</v>
          </cell>
          <cell r="N880">
            <v>44621</v>
          </cell>
          <cell r="P880">
            <v>25</v>
          </cell>
          <cell r="T880" t="str">
            <v>CDD</v>
          </cell>
          <cell r="U880" t="str">
            <v>Contractuel</v>
          </cell>
          <cell r="V880">
            <v>45689</v>
          </cell>
          <cell r="W880">
            <v>45747</v>
          </cell>
          <cell r="Z880">
            <v>44621</v>
          </cell>
          <cell r="AA880">
            <v>3</v>
          </cell>
          <cell r="AB880">
            <v>2022</v>
          </cell>
          <cell r="AC880">
            <v>2026</v>
          </cell>
          <cell r="AD880">
            <v>3.0138888888888888</v>
          </cell>
          <cell r="AE880" t="str">
            <v>&lt; 4</v>
          </cell>
          <cell r="AF880">
            <v>27398</v>
          </cell>
          <cell r="AG880">
            <v>50.202739726027396</v>
          </cell>
          <cell r="AH880" t="str">
            <v>&gt;45&lt; 55</v>
          </cell>
          <cell r="AI880">
            <v>12066976</v>
          </cell>
          <cell r="AJ880" t="str">
            <v>07</v>
          </cell>
          <cell r="AK880" t="str">
            <v>04657598</v>
          </cell>
          <cell r="AL880">
            <v>34307</v>
          </cell>
          <cell r="AM880" t="str">
            <v>FEMME</v>
          </cell>
          <cell r="AN880" t="str">
            <v>Marié(e)</v>
          </cell>
          <cell r="AO880">
            <v>3</v>
          </cell>
          <cell r="AP880" t="str">
            <v>handicapé</v>
          </cell>
          <cell r="AQ880">
            <v>3</v>
          </cell>
          <cell r="AR880">
            <v>3</v>
          </cell>
          <cell r="AS880">
            <v>45716.75</v>
          </cell>
          <cell r="AT880" t="str">
            <v>Horaire</v>
          </cell>
          <cell r="AU880">
            <v>3.3159999999999998</v>
          </cell>
          <cell r="AV880" t="str">
            <v>17</v>
          </cell>
          <cell r="AW880" t="str">
            <v>00100</v>
          </cell>
          <cell r="AX880" t="str">
            <v>00001027527</v>
          </cell>
          <cell r="AY880" t="str">
            <v>73</v>
          </cell>
          <cell r="AZ880" t="str">
            <v>LA POSTE</v>
          </cell>
          <cell r="BA880" t="str">
            <v>17001000000102752773</v>
          </cell>
          <cell r="BB880">
            <v>20</v>
          </cell>
          <cell r="BC880" t="str">
            <v>62 RUE 4418 ZAHROUNI</v>
          </cell>
          <cell r="BD880" t="str">
            <v>TUNIS</v>
          </cell>
          <cell r="BG880">
            <v>26304730</v>
          </cell>
          <cell r="BH880">
            <v>26301651</v>
          </cell>
          <cell r="BJ880" t="str">
            <v>FERKA 17</v>
          </cell>
          <cell r="BK880" t="str">
            <v>A-P7 AR</v>
          </cell>
          <cell r="BL880" t="str">
            <v>1.3</v>
          </cell>
          <cell r="BN880" t="str">
            <v>17001000000102752773</v>
          </cell>
          <cell r="BO880" t="str">
            <v>GHARBI AHLEM</v>
          </cell>
          <cell r="BP880">
            <v>881</v>
          </cell>
          <cell r="BR880">
            <v>881</v>
          </cell>
          <cell r="BT880">
            <v>1104</v>
          </cell>
          <cell r="BU880" t="str">
            <v>si</v>
          </cell>
          <cell r="BV880" t="str">
            <v>P6 AR C SP</v>
          </cell>
        </row>
        <row r="881">
          <cell r="B881">
            <v>882</v>
          </cell>
          <cell r="C881" t="str">
            <v>Mlle</v>
          </cell>
          <cell r="D881" t="str">
            <v>OUERTANI SELMA</v>
          </cell>
          <cell r="E881" t="str">
            <v>SAGE Tunisia</v>
          </cell>
          <cell r="F881" t="str">
            <v>PRODUCTION</v>
          </cell>
          <cell r="G881" t="str">
            <v>Couturière</v>
          </cell>
          <cell r="H881">
            <v>520</v>
          </cell>
          <cell r="J881" t="str">
            <v>A</v>
          </cell>
          <cell r="K881" t="str">
            <v>DIRECTS</v>
          </cell>
          <cell r="L881" t="str">
            <v>Variable cost at standard</v>
          </cell>
          <cell r="M881" t="str">
            <v>OUVRIERE SPECIALISE</v>
          </cell>
          <cell r="N881">
            <v>44621</v>
          </cell>
          <cell r="P881">
            <v>-857</v>
          </cell>
          <cell r="Q881">
            <v>44807</v>
          </cell>
          <cell r="R881" t="str">
            <v xml:space="preserve">abandon de poste </v>
          </cell>
          <cell r="T881" t="str">
            <v>CDD</v>
          </cell>
          <cell r="U881" t="str">
            <v>Contractuel</v>
          </cell>
          <cell r="V881">
            <v>44805</v>
          </cell>
          <cell r="W881">
            <v>44865</v>
          </cell>
          <cell r="Z881">
            <v>44621</v>
          </cell>
          <cell r="AA881">
            <v>3</v>
          </cell>
          <cell r="AB881">
            <v>2022</v>
          </cell>
          <cell r="AC881">
            <v>2026</v>
          </cell>
          <cell r="AD881">
            <v>3.0138888888888888</v>
          </cell>
          <cell r="AE881" t="str">
            <v>&lt; 4</v>
          </cell>
          <cell r="AF881">
            <v>35059</v>
          </cell>
          <cell r="AG881">
            <v>29.213698630136985</v>
          </cell>
          <cell r="AH881" t="str">
            <v>&gt;25&lt; 35</v>
          </cell>
          <cell r="AI881">
            <v>16881945</v>
          </cell>
          <cell r="AJ881" t="str">
            <v>03</v>
          </cell>
          <cell r="AK881">
            <v>11652891</v>
          </cell>
          <cell r="AL881">
            <v>41873</v>
          </cell>
          <cell r="AM881" t="str">
            <v>FEMME</v>
          </cell>
          <cell r="AN881" t="str">
            <v>Célibataire</v>
          </cell>
          <cell r="AQ881">
            <v>3</v>
          </cell>
          <cell r="AR881">
            <v>1</v>
          </cell>
          <cell r="AS881">
            <v>44986.25</v>
          </cell>
          <cell r="AT881" t="str">
            <v>Horaire</v>
          </cell>
          <cell r="AU881">
            <v>3.3069999999999999</v>
          </cell>
          <cell r="AV881" t="str">
            <v>17</v>
          </cell>
          <cell r="AW881" t="str">
            <v>00100</v>
          </cell>
          <cell r="AX881" t="str">
            <v>00003115198</v>
          </cell>
          <cell r="AY881" t="str">
            <v>59</v>
          </cell>
          <cell r="AZ881" t="str">
            <v>LA POSTE</v>
          </cell>
          <cell r="BA881" t="str">
            <v>17001000000311519859</v>
          </cell>
          <cell r="BB881">
            <v>20</v>
          </cell>
          <cell r="BC881" t="str">
            <v>32 RUE BILEL IBN YAHYA GHDIR EL GOLLA</v>
          </cell>
          <cell r="BD881" t="str">
            <v>HRAIRIA</v>
          </cell>
          <cell r="BG881">
            <v>56322568</v>
          </cell>
          <cell r="BH881">
            <v>53370201</v>
          </cell>
          <cell r="BJ881" t="str">
            <v>GHDIR EL GOLLA</v>
          </cell>
          <cell r="BK881" t="str">
            <v>A-520</v>
          </cell>
          <cell r="BM881">
            <v>83.388000000000005</v>
          </cell>
          <cell r="BN881" t="str">
            <v>17001000000311519859</v>
          </cell>
          <cell r="BO881" t="str">
            <v>OUERTANI SELMA</v>
          </cell>
          <cell r="BP881">
            <v>882</v>
          </cell>
          <cell r="BQ881" t="str">
            <v>Salaire Sept-22</v>
          </cell>
          <cell r="BU881" t="str">
            <v>Non-Actif</v>
          </cell>
        </row>
        <row r="882">
          <cell r="B882">
            <v>883</v>
          </cell>
          <cell r="C882" t="str">
            <v>Monsieur</v>
          </cell>
          <cell r="D882" t="str">
            <v>JEBARI MOHAMED ALI</v>
          </cell>
          <cell r="E882" t="str">
            <v>SAGE Tunisia</v>
          </cell>
          <cell r="F882" t="str">
            <v>PRODUCTION</v>
          </cell>
          <cell r="G882" t="str">
            <v>WIRE</v>
          </cell>
          <cell r="H882">
            <v>520</v>
          </cell>
          <cell r="J882" t="str">
            <v>B</v>
          </cell>
          <cell r="K882" t="str">
            <v>DIRECTS</v>
          </cell>
          <cell r="L882" t="str">
            <v>Variable cost at standard</v>
          </cell>
          <cell r="M882" t="str">
            <v>OUVRIER SPECIALISE</v>
          </cell>
          <cell r="N882">
            <v>44629</v>
          </cell>
          <cell r="O882" t="str">
            <v/>
          </cell>
          <cell r="P882">
            <v>-1010</v>
          </cell>
          <cell r="Q882">
            <v>44682</v>
          </cell>
          <cell r="R882" t="str">
            <v xml:space="preserve">abandon de poste </v>
          </cell>
          <cell r="T882" t="str">
            <v>CDD</v>
          </cell>
          <cell r="U882" t="str">
            <v>Contractuel</v>
          </cell>
          <cell r="V882">
            <v>44682</v>
          </cell>
          <cell r="W882">
            <v>44712</v>
          </cell>
          <cell r="Z882">
            <v>44629</v>
          </cell>
          <cell r="AA882">
            <v>3</v>
          </cell>
          <cell r="AB882">
            <v>2022</v>
          </cell>
          <cell r="AC882">
            <v>2026</v>
          </cell>
          <cell r="AD882">
            <v>2.9916666666666667</v>
          </cell>
          <cell r="AE882" t="str">
            <v>&lt; 3</v>
          </cell>
          <cell r="AF882">
            <v>35755</v>
          </cell>
          <cell r="AG882">
            <v>27.306849315068494</v>
          </cell>
          <cell r="AH882" t="str">
            <v>&gt;25&lt; 35</v>
          </cell>
          <cell r="AI882">
            <v>17202747</v>
          </cell>
          <cell r="AJ882" t="str">
            <v>01</v>
          </cell>
          <cell r="AK882" t="str">
            <v>00952137</v>
          </cell>
          <cell r="AL882">
            <v>42097</v>
          </cell>
          <cell r="AM882" t="str">
            <v>HOMME</v>
          </cell>
          <cell r="AN882" t="str">
            <v>Célibataire</v>
          </cell>
          <cell r="AQ882">
            <v>3</v>
          </cell>
          <cell r="AR882">
            <v>1</v>
          </cell>
          <cell r="AS882">
            <v>44994.25</v>
          </cell>
          <cell r="AT882" t="str">
            <v>Horaire</v>
          </cell>
          <cell r="AU882">
            <v>3.1930000000000001</v>
          </cell>
          <cell r="AV882" t="str">
            <v>17</v>
          </cell>
          <cell r="AW882" t="str">
            <v>00100</v>
          </cell>
          <cell r="AX882" t="str">
            <v>00002654753</v>
          </cell>
          <cell r="AY882" t="str">
            <v>17</v>
          </cell>
          <cell r="AZ882" t="str">
            <v>LA POSTE</v>
          </cell>
          <cell r="BA882" t="str">
            <v>17001000000265475317</v>
          </cell>
          <cell r="BB882">
            <v>20</v>
          </cell>
          <cell r="BC882" t="str">
            <v>CITE LA NOUVELLE MATEUR JEDAIDA</v>
          </cell>
          <cell r="BD882" t="str">
            <v>MANOUBA</v>
          </cell>
          <cell r="BG882">
            <v>29191508</v>
          </cell>
          <cell r="BJ882" t="str">
            <v>JEDAIDA</v>
          </cell>
          <cell r="BK882" t="str">
            <v>B-520</v>
          </cell>
          <cell r="BN882" t="str">
            <v>17001000000265475317</v>
          </cell>
          <cell r="BO882" t="str">
            <v>JEBARI MOHAMED ALI</v>
          </cell>
          <cell r="BP882">
            <v>883</v>
          </cell>
          <cell r="BU882" t="str">
            <v>Non-Actif</v>
          </cell>
        </row>
        <row r="883">
          <cell r="B883">
            <v>884</v>
          </cell>
          <cell r="C883" t="str">
            <v>Madame</v>
          </cell>
          <cell r="D883" t="str">
            <v>BOUAZIZ LATIFA</v>
          </cell>
          <cell r="E883" t="str">
            <v>SAGE Tunisia</v>
          </cell>
          <cell r="F883" t="str">
            <v>PRODUCTION</v>
          </cell>
          <cell r="G883" t="str">
            <v>Couturière</v>
          </cell>
          <cell r="H883" t="str">
            <v>Panda</v>
          </cell>
          <cell r="I883" t="str">
            <v>HASNA NASRAOUI</v>
          </cell>
          <cell r="J883" t="str">
            <v>A</v>
          </cell>
          <cell r="K883" t="str">
            <v>DIRECTS</v>
          </cell>
          <cell r="L883" t="str">
            <v>Variable cost at standard</v>
          </cell>
          <cell r="M883" t="str">
            <v>OUVRIERE SPECIALISE</v>
          </cell>
          <cell r="N883">
            <v>44621</v>
          </cell>
          <cell r="P883">
            <v>25</v>
          </cell>
          <cell r="T883" t="str">
            <v>CDD</v>
          </cell>
          <cell r="U883" t="str">
            <v>Contractuel</v>
          </cell>
          <cell r="V883">
            <v>45689</v>
          </cell>
          <cell r="W883">
            <v>45747</v>
          </cell>
          <cell r="Z883">
            <v>44621</v>
          </cell>
          <cell r="AA883">
            <v>3</v>
          </cell>
          <cell r="AB883">
            <v>2022</v>
          </cell>
          <cell r="AC883">
            <v>2026</v>
          </cell>
          <cell r="AD883">
            <v>3.0138888888888888</v>
          </cell>
          <cell r="AE883" t="str">
            <v>&lt; 4</v>
          </cell>
          <cell r="AF883">
            <v>26622</v>
          </cell>
          <cell r="AG883">
            <v>52.328767123287669</v>
          </cell>
          <cell r="AH883" t="str">
            <v>&gt;45&lt; 55</v>
          </cell>
          <cell r="AI883">
            <v>11416876</v>
          </cell>
          <cell r="AJ883" t="str">
            <v>06</v>
          </cell>
          <cell r="AK883" t="str">
            <v>04660019</v>
          </cell>
          <cell r="AL883">
            <v>42235</v>
          </cell>
          <cell r="AM883" t="str">
            <v>FEMME</v>
          </cell>
          <cell r="AN883" t="str">
            <v>Marié(e)</v>
          </cell>
          <cell r="AO883">
            <v>4</v>
          </cell>
          <cell r="AQ883">
            <v>3</v>
          </cell>
          <cell r="AR883">
            <v>3</v>
          </cell>
          <cell r="AS883">
            <v>45716.75</v>
          </cell>
          <cell r="AT883" t="str">
            <v>Horaire</v>
          </cell>
          <cell r="AU883">
            <v>3.3159999999999998</v>
          </cell>
          <cell r="AV883" t="str">
            <v>17</v>
          </cell>
          <cell r="AW883" t="str">
            <v>00100</v>
          </cell>
          <cell r="AX883" t="str">
            <v>00003114712</v>
          </cell>
          <cell r="AY883" t="str">
            <v>62</v>
          </cell>
          <cell r="AZ883" t="str">
            <v>LA POSTE</v>
          </cell>
          <cell r="BA883" t="str">
            <v>17001000000311471262</v>
          </cell>
          <cell r="BB883">
            <v>20</v>
          </cell>
          <cell r="BC883" t="str">
            <v>7 RUE 42541 ZAHROUNI</v>
          </cell>
          <cell r="BD883" t="str">
            <v>TUNIS</v>
          </cell>
          <cell r="BG883">
            <v>28552236</v>
          </cell>
          <cell r="BH883">
            <v>51763250</v>
          </cell>
          <cell r="BJ883" t="str">
            <v>CITE HWASS ZAHROUNI</v>
          </cell>
          <cell r="BK883" t="str">
            <v>A-Panda</v>
          </cell>
          <cell r="BL883" t="str">
            <v>1.1</v>
          </cell>
          <cell r="BN883" t="str">
            <v>17001000000311471262</v>
          </cell>
          <cell r="BO883" t="str">
            <v>BOUAZIZ LATIFA</v>
          </cell>
          <cell r="BP883">
            <v>884</v>
          </cell>
          <cell r="BR883">
            <v>884</v>
          </cell>
          <cell r="BT883">
            <v>742</v>
          </cell>
          <cell r="BU883" t="str">
            <v>si</v>
          </cell>
          <cell r="BV883" t="str">
            <v>139 A CA</v>
          </cell>
        </row>
        <row r="884">
          <cell r="B884">
            <v>885</v>
          </cell>
          <cell r="C884" t="str">
            <v>Madame</v>
          </cell>
          <cell r="D884" t="str">
            <v>NEFZI SAMIRA</v>
          </cell>
          <cell r="E884" t="str">
            <v>SAGE Tunisia</v>
          </cell>
          <cell r="F884" t="str">
            <v>PRODUCTION</v>
          </cell>
          <cell r="G884" t="str">
            <v>Couturière</v>
          </cell>
          <cell r="H884" t="str">
            <v>Panda</v>
          </cell>
          <cell r="I884" t="str">
            <v>HASNA NASRAOUI</v>
          </cell>
          <cell r="J884" t="str">
            <v>A</v>
          </cell>
          <cell r="K884" t="str">
            <v>DIRECTS</v>
          </cell>
          <cell r="L884" t="str">
            <v>Variable cost at standard</v>
          </cell>
          <cell r="M884" t="str">
            <v>OUVRIERE SPECIALISE</v>
          </cell>
          <cell r="N884">
            <v>44621</v>
          </cell>
          <cell r="P884">
            <v>-584</v>
          </cell>
          <cell r="Q884">
            <v>45093</v>
          </cell>
          <cell r="R884" t="str">
            <v>discipline</v>
          </cell>
          <cell r="S884" t="str">
            <v>liste noir</v>
          </cell>
          <cell r="T884" t="str">
            <v>CDD</v>
          </cell>
          <cell r="U884" t="str">
            <v>Contractuel</v>
          </cell>
          <cell r="V884">
            <v>45017</v>
          </cell>
          <cell r="W884">
            <v>45138</v>
          </cell>
          <cell r="Z884">
            <v>44621</v>
          </cell>
          <cell r="AA884">
            <v>3</v>
          </cell>
          <cell r="AB884">
            <v>2022</v>
          </cell>
          <cell r="AC884">
            <v>2026</v>
          </cell>
          <cell r="AD884">
            <v>3.0138888888888888</v>
          </cell>
          <cell r="AE884" t="str">
            <v>&lt; 4</v>
          </cell>
          <cell r="AF884">
            <v>29312</v>
          </cell>
          <cell r="AG884">
            <v>44.958904109589042</v>
          </cell>
          <cell r="AH884" t="str">
            <v>&gt;35&lt; 45</v>
          </cell>
          <cell r="AI884">
            <v>12511613</v>
          </cell>
          <cell r="AJ884" t="str">
            <v>01</v>
          </cell>
          <cell r="AK884" t="str">
            <v>07359444</v>
          </cell>
          <cell r="AL884">
            <v>36859</v>
          </cell>
          <cell r="AM884" t="str">
            <v>FEMME</v>
          </cell>
          <cell r="AN884" t="str">
            <v>Marié(e)</v>
          </cell>
          <cell r="AO884">
            <v>2</v>
          </cell>
          <cell r="AQ884">
            <v>3</v>
          </cell>
          <cell r="AR884">
            <v>2</v>
          </cell>
          <cell r="AS884">
            <v>45351.5</v>
          </cell>
          <cell r="AT884" t="str">
            <v>Horaire</v>
          </cell>
          <cell r="AU884">
            <v>3.3159999999999998</v>
          </cell>
          <cell r="AV884" t="str">
            <v>17</v>
          </cell>
          <cell r="AW884" t="str">
            <v>00100</v>
          </cell>
          <cell r="AX884" t="str">
            <v>00001105937</v>
          </cell>
          <cell r="AY884" t="str">
            <v>68</v>
          </cell>
          <cell r="AZ884" t="str">
            <v>LA POSTE</v>
          </cell>
          <cell r="BA884" t="str">
            <v>17001000000110593768</v>
          </cell>
          <cell r="BB884">
            <v>20</v>
          </cell>
          <cell r="BC884" t="str">
            <v>12 RUE ABOULBAKA RANDI</v>
          </cell>
          <cell r="BD884" t="str">
            <v>SANHEJA</v>
          </cell>
          <cell r="BG884">
            <v>23856713</v>
          </cell>
          <cell r="BH884">
            <v>27345104</v>
          </cell>
          <cell r="BJ884" t="str">
            <v>SANHEJA</v>
          </cell>
          <cell r="BK884" t="str">
            <v>A-Panda</v>
          </cell>
          <cell r="BN884" t="str">
            <v>17001000000110593768</v>
          </cell>
          <cell r="BO884" t="str">
            <v>NEFZI SAMIRA</v>
          </cell>
          <cell r="BP884">
            <v>885</v>
          </cell>
          <cell r="BR884">
            <v>885</v>
          </cell>
          <cell r="BS884" t="str">
            <v>retour le 27-02-23 suite départ le 01-02-23</v>
          </cell>
          <cell r="BU884" t="str">
            <v>Non-Actif</v>
          </cell>
        </row>
        <row r="885">
          <cell r="B885">
            <v>886</v>
          </cell>
          <cell r="C885" t="str">
            <v>Monsieur</v>
          </cell>
          <cell r="D885" t="str">
            <v>THABET WALID</v>
          </cell>
          <cell r="E885" t="str">
            <v>SAGE Tunisia</v>
          </cell>
          <cell r="F885" t="str">
            <v>PRODUCTION</v>
          </cell>
          <cell r="G885" t="str">
            <v>WIRE</v>
          </cell>
          <cell r="H885">
            <v>520</v>
          </cell>
          <cell r="I885" t="str">
            <v>Mabrourk Ben Moussa</v>
          </cell>
          <cell r="J885" t="str">
            <v>A</v>
          </cell>
          <cell r="K885" t="str">
            <v>DIRECTS</v>
          </cell>
          <cell r="L885" t="str">
            <v>Variable cost at standard</v>
          </cell>
          <cell r="M885" t="str">
            <v>OUVRIER SPECIALISE</v>
          </cell>
          <cell r="N885">
            <v>44621</v>
          </cell>
          <cell r="P885">
            <v>-676</v>
          </cell>
          <cell r="Q885">
            <v>45048</v>
          </cell>
          <cell r="R885" t="str">
            <v>Nouvelle opportinité</v>
          </cell>
          <cell r="T885" t="str">
            <v>CDD</v>
          </cell>
          <cell r="U885" t="str">
            <v>Contractuel</v>
          </cell>
          <cell r="V885">
            <v>45017</v>
          </cell>
          <cell r="W885">
            <v>45046</v>
          </cell>
          <cell r="Z885">
            <v>44621</v>
          </cell>
          <cell r="AA885">
            <v>3</v>
          </cell>
          <cell r="AB885">
            <v>2022</v>
          </cell>
          <cell r="AC885">
            <v>2026</v>
          </cell>
          <cell r="AD885">
            <v>3.0138888888888888</v>
          </cell>
          <cell r="AE885" t="str">
            <v>&lt; 4</v>
          </cell>
          <cell r="AF885">
            <v>32141</v>
          </cell>
          <cell r="AG885">
            <v>37.208219178082189</v>
          </cell>
          <cell r="AH885" t="str">
            <v>&gt;35&lt; 45</v>
          </cell>
          <cell r="AI885">
            <v>16531971</v>
          </cell>
          <cell r="AJ885" t="str">
            <v>01</v>
          </cell>
          <cell r="AK885" t="str">
            <v>09167533</v>
          </cell>
          <cell r="AL885">
            <v>42128</v>
          </cell>
          <cell r="AM885" t="str">
            <v>HOMME</v>
          </cell>
          <cell r="AN885" t="str">
            <v>Célibataire</v>
          </cell>
          <cell r="AQ885">
            <v>3</v>
          </cell>
          <cell r="AR885">
            <v>2</v>
          </cell>
          <cell r="AS885">
            <v>45351.5</v>
          </cell>
          <cell r="AT885" t="str">
            <v>Horaire</v>
          </cell>
          <cell r="AU885">
            <v>3.3159999999999998</v>
          </cell>
          <cell r="AV885" t="str">
            <v>17</v>
          </cell>
          <cell r="AW885" t="str">
            <v>00100</v>
          </cell>
          <cell r="AX885" t="str">
            <v>00001295866</v>
          </cell>
          <cell r="AY885" t="str">
            <v>59</v>
          </cell>
          <cell r="AZ885" t="str">
            <v>LA POSTE</v>
          </cell>
          <cell r="BA885" t="str">
            <v>17001000000129586659</v>
          </cell>
          <cell r="BB885">
            <v>20</v>
          </cell>
          <cell r="BC885" t="str">
            <v>6 RUE ZAIR DENDEN</v>
          </cell>
          <cell r="BD885" t="str">
            <v>MANOUBA</v>
          </cell>
          <cell r="BG885">
            <v>20195353</v>
          </cell>
          <cell r="BH885">
            <v>22604208</v>
          </cell>
          <cell r="BJ885" t="str">
            <v>DENDEN</v>
          </cell>
          <cell r="BK885" t="str">
            <v>A-520</v>
          </cell>
          <cell r="BN885" t="str">
            <v>17001000000129586659</v>
          </cell>
          <cell r="BO885" t="str">
            <v>THABET WALID</v>
          </cell>
          <cell r="BP885">
            <v>886</v>
          </cell>
          <cell r="BR885">
            <v>886</v>
          </cell>
          <cell r="BU885" t="str">
            <v>Non-Actif</v>
          </cell>
        </row>
        <row r="886">
          <cell r="B886">
            <v>887</v>
          </cell>
          <cell r="C886" t="str">
            <v>Madame</v>
          </cell>
          <cell r="D886" t="str">
            <v>ARFAOUI SOUMAYA</v>
          </cell>
          <cell r="E886" t="str">
            <v>SAGE Tunisia</v>
          </cell>
          <cell r="F886" t="str">
            <v>QUALITE</v>
          </cell>
          <cell r="G886" t="str">
            <v>Appolo</v>
          </cell>
          <cell r="H886" t="str">
            <v>APPOLO</v>
          </cell>
          <cell r="I886" t="str">
            <v>YOUSSEF KHALOUI</v>
          </cell>
          <cell r="J886" t="str">
            <v>A</v>
          </cell>
          <cell r="K886" t="str">
            <v>INDIRECTS</v>
          </cell>
          <cell r="L886" t="str">
            <v>Variable cost at standard</v>
          </cell>
          <cell r="M886" t="str">
            <v>Contrôleur Qualité</v>
          </cell>
          <cell r="N886">
            <v>44622</v>
          </cell>
          <cell r="P886">
            <v>55</v>
          </cell>
          <cell r="T886" t="str">
            <v>CDD</v>
          </cell>
          <cell r="U886" t="str">
            <v>Contractuel</v>
          </cell>
          <cell r="V886">
            <v>45689</v>
          </cell>
          <cell r="W886">
            <v>45777</v>
          </cell>
          <cell r="Z886">
            <v>44622</v>
          </cell>
          <cell r="AA886">
            <v>3</v>
          </cell>
          <cell r="AB886">
            <v>2022</v>
          </cell>
          <cell r="AC886">
            <v>2026</v>
          </cell>
          <cell r="AD886">
            <v>3.0111111111111111</v>
          </cell>
          <cell r="AE886" t="str">
            <v>&lt; 4</v>
          </cell>
          <cell r="AF886">
            <v>29748</v>
          </cell>
          <cell r="AG886">
            <v>43.764383561643832</v>
          </cell>
          <cell r="AH886" t="str">
            <v>&gt;35&lt; 45</v>
          </cell>
          <cell r="AI886">
            <v>16066261</v>
          </cell>
          <cell r="AJ886" t="str">
            <v>07</v>
          </cell>
          <cell r="AK886" t="str">
            <v>04686218</v>
          </cell>
          <cell r="AL886">
            <v>42425</v>
          </cell>
          <cell r="AM886" t="str">
            <v>FEMME</v>
          </cell>
          <cell r="AN886" t="str">
            <v>Marié(e)</v>
          </cell>
          <cell r="AO886">
            <v>1</v>
          </cell>
          <cell r="AQ886">
            <v>3</v>
          </cell>
          <cell r="AR886">
            <v>3</v>
          </cell>
          <cell r="AS886">
            <v>45717.75</v>
          </cell>
          <cell r="AT886" t="str">
            <v>Horaire</v>
          </cell>
          <cell r="AU886">
            <v>3.3159999999999998</v>
          </cell>
          <cell r="AV886">
            <v>25</v>
          </cell>
          <cell r="AW886" t="str">
            <v>03300</v>
          </cell>
          <cell r="AX886" t="str">
            <v>00001192959</v>
          </cell>
          <cell r="AY886">
            <v>11</v>
          </cell>
          <cell r="AZ886" t="str">
            <v>ZITOUNA BANK</v>
          </cell>
          <cell r="BA886" t="str">
            <v>25033000000119295911</v>
          </cell>
          <cell r="BB886">
            <v>20</v>
          </cell>
          <cell r="BC886" t="str">
            <v>21 RUE 42539 ZAHROUNI</v>
          </cell>
          <cell r="BD886" t="str">
            <v>TUNIS</v>
          </cell>
          <cell r="BF886">
            <v>44999</v>
          </cell>
          <cell r="BG886">
            <v>52567026</v>
          </cell>
          <cell r="BH886">
            <v>56554594</v>
          </cell>
          <cell r="BJ886" t="str">
            <v>CITE HWASS ZAHROUNI</v>
          </cell>
          <cell r="BK886" t="str">
            <v>A-APPOLO</v>
          </cell>
          <cell r="BL886" t="str">
            <v>1.3</v>
          </cell>
          <cell r="BN886" t="str">
            <v>25033000000119295911</v>
          </cell>
          <cell r="BO886" t="str">
            <v>ARFAOUI SOUMAYA</v>
          </cell>
          <cell r="BP886">
            <v>887</v>
          </cell>
          <cell r="BR886">
            <v>887</v>
          </cell>
          <cell r="BT886">
            <v>1108</v>
          </cell>
          <cell r="BU886" t="str">
            <v>si</v>
          </cell>
          <cell r="BV886" t="str">
            <v>APPOLO</v>
          </cell>
        </row>
        <row r="887">
          <cell r="B887">
            <v>888</v>
          </cell>
          <cell r="C887" t="str">
            <v>Monsieur</v>
          </cell>
          <cell r="D887" t="str">
            <v>BEN KACEM WASSIM</v>
          </cell>
          <cell r="E887" t="str">
            <v>SAGE Tunisia</v>
          </cell>
          <cell r="F887" t="str">
            <v>COUPE</v>
          </cell>
          <cell r="G887" t="str">
            <v>Coupeur</v>
          </cell>
          <cell r="I887" t="str">
            <v>Slama Haithem</v>
          </cell>
          <cell r="K887" t="str">
            <v>DIRECTS</v>
          </cell>
          <cell r="L887" t="str">
            <v>Variable cost at standard</v>
          </cell>
          <cell r="M887" t="str">
            <v>OUVRIER COUPE</v>
          </cell>
          <cell r="N887">
            <v>44632</v>
          </cell>
          <cell r="O887" t="str">
            <v/>
          </cell>
          <cell r="P887">
            <v>-796</v>
          </cell>
          <cell r="Q887">
            <v>44926</v>
          </cell>
          <cell r="R887" t="str">
            <v>discipline</v>
          </cell>
          <cell r="T887" t="str">
            <v>CDD</v>
          </cell>
          <cell r="U887" t="str">
            <v>Contractuel</v>
          </cell>
          <cell r="V887">
            <v>44835</v>
          </cell>
          <cell r="W887">
            <v>44926</v>
          </cell>
          <cell r="Z887">
            <v>44632</v>
          </cell>
          <cell r="AA887">
            <v>3</v>
          </cell>
          <cell r="AB887">
            <v>2022</v>
          </cell>
          <cell r="AC887">
            <v>2026</v>
          </cell>
          <cell r="AD887">
            <v>2.9833333333333334</v>
          </cell>
          <cell r="AE887" t="str">
            <v>&lt; 3</v>
          </cell>
          <cell r="AF887">
            <v>35334</v>
          </cell>
          <cell r="AG887">
            <v>28.460273972602739</v>
          </cell>
          <cell r="AH887" t="str">
            <v>&gt;25&lt; 35</v>
          </cell>
          <cell r="AK887">
            <v>14355030</v>
          </cell>
          <cell r="AL887">
            <v>43402</v>
          </cell>
          <cell r="AM887" t="str">
            <v>HOMME</v>
          </cell>
          <cell r="AN887" t="str">
            <v>Célibataire</v>
          </cell>
          <cell r="AQ887">
            <v>3</v>
          </cell>
          <cell r="AR887">
            <v>1</v>
          </cell>
          <cell r="AS887">
            <v>44997.25</v>
          </cell>
          <cell r="AT887" t="str">
            <v>Horaire</v>
          </cell>
          <cell r="AU887">
            <v>3.3069999999999999</v>
          </cell>
          <cell r="AV887" t="str">
            <v>05</v>
          </cell>
          <cell r="AW887" t="str">
            <v>10600</v>
          </cell>
          <cell r="AX887" t="str">
            <v>00685031906</v>
          </cell>
          <cell r="AY887" t="str">
            <v>43</v>
          </cell>
          <cell r="AZ887" t="str">
            <v>BT</v>
          </cell>
          <cell r="BA887" t="str">
            <v>05106000068503190643</v>
          </cell>
          <cell r="BB887">
            <v>20</v>
          </cell>
          <cell r="BC887" t="str">
            <v>8 RUE ESSAFA CITE HASSEN BELKHOUJA</v>
          </cell>
          <cell r="BD887" t="str">
            <v>MANOUBA</v>
          </cell>
          <cell r="BG887">
            <v>21247979</v>
          </cell>
          <cell r="BH887">
            <v>97320625</v>
          </cell>
          <cell r="BJ887" t="str">
            <v>MANOUBA</v>
          </cell>
          <cell r="BK887" t="str">
            <v>-</v>
          </cell>
          <cell r="BN887" t="str">
            <v>05106000068503190643</v>
          </cell>
          <cell r="BO887" t="str">
            <v>BEN KACEM WASSIM</v>
          </cell>
          <cell r="BP887">
            <v>888</v>
          </cell>
          <cell r="BU887" t="str">
            <v>Non-Actif</v>
          </cell>
        </row>
        <row r="888">
          <cell r="B888">
            <v>889</v>
          </cell>
          <cell r="C888" t="str">
            <v>Mlle</v>
          </cell>
          <cell r="D888" t="str">
            <v>ARFAOUI SIRINE</v>
          </cell>
          <cell r="E888" t="str">
            <v>SAGE Tunisia</v>
          </cell>
          <cell r="F888" t="str">
            <v>PRODUCTION</v>
          </cell>
          <cell r="G888" t="str">
            <v>Couturière</v>
          </cell>
          <cell r="H888" t="str">
            <v>P6 AV</v>
          </cell>
          <cell r="I888" t="str">
            <v>Issam Ouni</v>
          </cell>
          <cell r="J888" t="str">
            <v>B</v>
          </cell>
          <cell r="K888" t="str">
            <v>DIRECTS</v>
          </cell>
          <cell r="L888" t="str">
            <v>Variable cost at standard</v>
          </cell>
          <cell r="M888" t="str">
            <v>OUVRIERE SPECIALISE</v>
          </cell>
          <cell r="N888">
            <v>44629</v>
          </cell>
          <cell r="O888" t="str">
            <v/>
          </cell>
          <cell r="P888">
            <v>25</v>
          </cell>
          <cell r="T888" t="str">
            <v>CDD</v>
          </cell>
          <cell r="U888" t="str">
            <v>Contractuel</v>
          </cell>
          <cell r="V888">
            <v>45689</v>
          </cell>
          <cell r="W888">
            <v>45747</v>
          </cell>
          <cell r="Z888">
            <v>44629</v>
          </cell>
          <cell r="AA888">
            <v>3</v>
          </cell>
          <cell r="AB888">
            <v>2022</v>
          </cell>
          <cell r="AC888">
            <v>2026</v>
          </cell>
          <cell r="AD888">
            <v>2.9916666666666667</v>
          </cell>
          <cell r="AE888" t="str">
            <v>&lt; 3</v>
          </cell>
          <cell r="AF888">
            <v>36597</v>
          </cell>
          <cell r="AG888">
            <v>25</v>
          </cell>
          <cell r="AH888" t="str">
            <v>&gt;25&lt; 35</v>
          </cell>
          <cell r="AI888">
            <v>17443251</v>
          </cell>
          <cell r="AJ888" t="str">
            <v>09</v>
          </cell>
          <cell r="AK888">
            <v>14367587</v>
          </cell>
          <cell r="AL888">
            <v>44064</v>
          </cell>
          <cell r="AM888" t="str">
            <v>FEMME</v>
          </cell>
          <cell r="AN888" t="str">
            <v>Célibataire</v>
          </cell>
          <cell r="AQ888">
            <v>3</v>
          </cell>
          <cell r="AR888">
            <v>3</v>
          </cell>
          <cell r="AS888">
            <v>45724.75</v>
          </cell>
          <cell r="AT888" t="str">
            <v>Horaire</v>
          </cell>
          <cell r="AU888">
            <v>3.3159999999999998</v>
          </cell>
          <cell r="AV888" t="str">
            <v>17</v>
          </cell>
          <cell r="AW888" t="str">
            <v>00100</v>
          </cell>
          <cell r="AX888" t="str">
            <v>00002962847</v>
          </cell>
          <cell r="AY888" t="str">
            <v>48</v>
          </cell>
          <cell r="AZ888" t="str">
            <v>LA POSTE</v>
          </cell>
          <cell r="BA888" t="str">
            <v>17001000000296284748</v>
          </cell>
          <cell r="BB888">
            <v>20</v>
          </cell>
          <cell r="BC888" t="str">
            <v>4 IMPASSE SAIDA MANOUBIA</v>
          </cell>
          <cell r="BD888" t="str">
            <v>GOBBAA</v>
          </cell>
          <cell r="BG888">
            <v>54086830</v>
          </cell>
          <cell r="BH888">
            <v>96838016</v>
          </cell>
          <cell r="BJ888" t="str">
            <v>GOBAA</v>
          </cell>
          <cell r="BK888" t="str">
            <v>B-P6 AV</v>
          </cell>
          <cell r="BL888" t="str">
            <v>2.1</v>
          </cell>
          <cell r="BN888" t="str">
            <v>17001000000296284748</v>
          </cell>
          <cell r="BO888" t="str">
            <v>ARFAOUI SIRINE</v>
          </cell>
          <cell r="BP888">
            <v>889</v>
          </cell>
          <cell r="BR888">
            <v>889</v>
          </cell>
          <cell r="BT888">
            <v>107</v>
          </cell>
          <cell r="BU888" t="str">
            <v>si</v>
          </cell>
          <cell r="BV888" t="str">
            <v>P6 AV B SA</v>
          </cell>
        </row>
        <row r="889">
          <cell r="B889">
            <v>890</v>
          </cell>
          <cell r="C889" t="str">
            <v>Mlle</v>
          </cell>
          <cell r="D889" t="str">
            <v>GHANMI ANISSA</v>
          </cell>
          <cell r="E889" t="str">
            <v>SAGE Tunisia</v>
          </cell>
          <cell r="F889" t="str">
            <v>PRODUCTION</v>
          </cell>
          <cell r="G889" t="str">
            <v>Couturière</v>
          </cell>
          <cell r="H889">
            <v>520</v>
          </cell>
          <cell r="J889" t="str">
            <v>B</v>
          </cell>
          <cell r="K889" t="str">
            <v>DIRECTS</v>
          </cell>
          <cell r="L889" t="str">
            <v>Variable cost at standard</v>
          </cell>
          <cell r="M889" t="str">
            <v>OUVRIERE SPECIALISE</v>
          </cell>
          <cell r="N889">
            <v>44629</v>
          </cell>
          <cell r="O889" t="str">
            <v/>
          </cell>
          <cell r="P889">
            <v>-1041</v>
          </cell>
          <cell r="Q889">
            <v>44637</v>
          </cell>
          <cell r="R889" t="str">
            <v>Probléme de transport</v>
          </cell>
          <cell r="T889" t="str">
            <v>CDD</v>
          </cell>
          <cell r="U889" t="str">
            <v>Contractuel</v>
          </cell>
          <cell r="V889">
            <v>44629</v>
          </cell>
          <cell r="W889">
            <v>44681</v>
          </cell>
          <cell r="Z889">
            <v>44629</v>
          </cell>
          <cell r="AA889">
            <v>3</v>
          </cell>
          <cell r="AB889">
            <v>2022</v>
          </cell>
          <cell r="AC889">
            <v>2026</v>
          </cell>
          <cell r="AD889">
            <v>2.9916666666666667</v>
          </cell>
          <cell r="AE889" t="str">
            <v>&lt; 3</v>
          </cell>
          <cell r="AF889">
            <v>30638</v>
          </cell>
          <cell r="AG889">
            <v>41.326027397260276</v>
          </cell>
          <cell r="AH889" t="str">
            <v>&gt;35&lt; 45</v>
          </cell>
          <cell r="AI889">
            <v>12660072</v>
          </cell>
          <cell r="AJ889" t="str">
            <v>00</v>
          </cell>
          <cell r="AK889" t="str">
            <v>07359732</v>
          </cell>
          <cell r="AM889" t="str">
            <v>FEMME</v>
          </cell>
          <cell r="AN889" t="str">
            <v>Célibataire</v>
          </cell>
          <cell r="AQ889">
            <v>3</v>
          </cell>
          <cell r="AR889">
            <v>1</v>
          </cell>
          <cell r="AS889">
            <v>44994.25</v>
          </cell>
          <cell r="AT889" t="str">
            <v>Horaire</v>
          </cell>
          <cell r="AU889">
            <v>3.1930000000000001</v>
          </cell>
          <cell r="AV889" t="str">
            <v>08</v>
          </cell>
          <cell r="AW889" t="str">
            <v>10300</v>
          </cell>
          <cell r="AX889" t="str">
            <v>07220125950</v>
          </cell>
          <cell r="AY889" t="str">
            <v>43</v>
          </cell>
          <cell r="AZ889" t="str">
            <v>BIAT</v>
          </cell>
          <cell r="BA889" t="str">
            <v>08103000722012595043</v>
          </cell>
          <cell r="BB889">
            <v>20</v>
          </cell>
          <cell r="BC889" t="str">
            <v>RUE 7418 CITE KHALED IBN EL WALID</v>
          </cell>
          <cell r="BD889" t="str">
            <v>DAOUR HICHER</v>
          </cell>
          <cell r="BG889">
            <v>29264922</v>
          </cell>
          <cell r="BH889">
            <v>22817793</v>
          </cell>
          <cell r="BJ889" t="str">
            <v>TERMINUS 56</v>
          </cell>
          <cell r="BK889" t="str">
            <v>B-520</v>
          </cell>
          <cell r="BN889" t="str">
            <v>08103000722012595043</v>
          </cell>
          <cell r="BO889" t="str">
            <v>GHANMI ANISSA</v>
          </cell>
          <cell r="BP889">
            <v>890</v>
          </cell>
          <cell r="BU889" t="str">
            <v>Non-Actif</v>
          </cell>
        </row>
        <row r="890">
          <cell r="B890">
            <v>891</v>
          </cell>
          <cell r="C890" t="str">
            <v>Madame</v>
          </cell>
          <cell r="D890" t="str">
            <v>HAMMAMI HAYET</v>
          </cell>
          <cell r="E890" t="str">
            <v>SAGE Tunisia</v>
          </cell>
          <cell r="F890" t="str">
            <v>PRODUCTION</v>
          </cell>
          <cell r="G890" t="str">
            <v>Couturière</v>
          </cell>
          <cell r="H890" t="str">
            <v>P6 AV</v>
          </cell>
          <cell r="I890" t="str">
            <v>Issam Ouni</v>
          </cell>
          <cell r="J890" t="str">
            <v>B</v>
          </cell>
          <cell r="K890" t="str">
            <v>DIRECTS</v>
          </cell>
          <cell r="L890" t="str">
            <v>Variable cost at standard</v>
          </cell>
          <cell r="M890" t="str">
            <v>OUVRIERE SPECIALISE</v>
          </cell>
          <cell r="N890">
            <v>44629</v>
          </cell>
          <cell r="O890" t="str">
            <v/>
          </cell>
          <cell r="P890">
            <v>-187</v>
          </cell>
          <cell r="Q890">
            <v>45535</v>
          </cell>
          <cell r="R890" t="str">
            <v>fin de contrat</v>
          </cell>
          <cell r="S890" t="str">
            <v>risque maladie prof</v>
          </cell>
          <cell r="T890" t="str">
            <v>CDD</v>
          </cell>
          <cell r="U890" t="str">
            <v>Contractuel</v>
          </cell>
          <cell r="V890">
            <v>45444</v>
          </cell>
          <cell r="W890">
            <v>45535</v>
          </cell>
          <cell r="Z890">
            <v>44629</v>
          </cell>
          <cell r="AA890">
            <v>3</v>
          </cell>
          <cell r="AB890">
            <v>2022</v>
          </cell>
          <cell r="AC890">
            <v>2026</v>
          </cell>
          <cell r="AD890">
            <v>2.9916666666666667</v>
          </cell>
          <cell r="AE890" t="str">
            <v>&lt; 3</v>
          </cell>
          <cell r="AF890">
            <v>28832</v>
          </cell>
          <cell r="AG890">
            <v>46.273972602739725</v>
          </cell>
          <cell r="AH890" t="str">
            <v>&gt;45&lt; 55</v>
          </cell>
          <cell r="AI890">
            <v>12153818</v>
          </cell>
          <cell r="AJ890" t="str">
            <v>05</v>
          </cell>
          <cell r="AK890" t="str">
            <v>07327475</v>
          </cell>
          <cell r="AL890">
            <v>35879</v>
          </cell>
          <cell r="AM890" t="str">
            <v>FEMME</v>
          </cell>
          <cell r="AN890" t="str">
            <v>Marié(e)</v>
          </cell>
          <cell r="AO890">
            <v>3</v>
          </cell>
          <cell r="AQ890">
            <v>3</v>
          </cell>
          <cell r="AR890">
            <v>3</v>
          </cell>
          <cell r="AS890">
            <v>45724.75</v>
          </cell>
          <cell r="AT890" t="str">
            <v>Horaire</v>
          </cell>
          <cell r="AU890">
            <v>3.3159999999999998</v>
          </cell>
          <cell r="AV890" t="str">
            <v>17</v>
          </cell>
          <cell r="AW890" t="str">
            <v>00100</v>
          </cell>
          <cell r="AX890" t="str">
            <v>00003223639</v>
          </cell>
          <cell r="AY890" t="str">
            <v>74</v>
          </cell>
          <cell r="AZ890" t="str">
            <v>LA POSTE</v>
          </cell>
          <cell r="BA890" t="str">
            <v>17001000000322363974</v>
          </cell>
          <cell r="BB890">
            <v>20</v>
          </cell>
          <cell r="BC890" t="str">
            <v>RUE ABDALLAH IBN ABI SARH SANHEJA</v>
          </cell>
          <cell r="BD890" t="str">
            <v>OUED ELLIL</v>
          </cell>
          <cell r="BF890">
            <v>45153</v>
          </cell>
          <cell r="BG890">
            <v>50493470</v>
          </cell>
          <cell r="BH890">
            <v>93216391</v>
          </cell>
          <cell r="BJ890" t="str">
            <v>OUED ELLIL</v>
          </cell>
          <cell r="BK890" t="str">
            <v>B-P6 AV</v>
          </cell>
          <cell r="BL890" t="str">
            <v>1.2</v>
          </cell>
          <cell r="BN890" t="str">
            <v>17001000000322363974</v>
          </cell>
          <cell r="BO890" t="str">
            <v>HAMMAMI HAYET</v>
          </cell>
          <cell r="BP890">
            <v>891</v>
          </cell>
          <cell r="BR890">
            <v>891</v>
          </cell>
          <cell r="BS890" t="str">
            <v>retour le 25-04-23</v>
          </cell>
          <cell r="BU890" t="str">
            <v>Non-Actif</v>
          </cell>
          <cell r="BV890" t="str">
            <v>P6 AV B SA</v>
          </cell>
        </row>
        <row r="891">
          <cell r="B891">
            <v>892</v>
          </cell>
          <cell r="C891" t="str">
            <v>Monsieur</v>
          </cell>
          <cell r="D891" t="str">
            <v>LACHHEB HENI</v>
          </cell>
          <cell r="E891" t="str">
            <v>SAGE Tunisia</v>
          </cell>
          <cell r="F891" t="str">
            <v>PRODUCTION</v>
          </cell>
          <cell r="G891" t="str">
            <v>WIRE</v>
          </cell>
          <cell r="H891">
            <v>520</v>
          </cell>
          <cell r="J891" t="str">
            <v>B</v>
          </cell>
          <cell r="K891" t="str">
            <v>DIRECTS</v>
          </cell>
          <cell r="L891" t="str">
            <v>Variable cost at standard</v>
          </cell>
          <cell r="M891" t="str">
            <v>OUVRIER SPECIALISE</v>
          </cell>
          <cell r="N891">
            <v>44630</v>
          </cell>
          <cell r="O891" t="str">
            <v/>
          </cell>
          <cell r="P891">
            <v>-949</v>
          </cell>
          <cell r="Q891">
            <v>44742</v>
          </cell>
          <cell r="R891" t="str">
            <v xml:space="preserve">abandon de poste </v>
          </cell>
          <cell r="T891" t="str">
            <v>CDD</v>
          </cell>
          <cell r="U891" t="str">
            <v>Contractuel</v>
          </cell>
          <cell r="V891">
            <v>44713</v>
          </cell>
          <cell r="W891">
            <v>44773</v>
          </cell>
          <cell r="Z891">
            <v>44630</v>
          </cell>
          <cell r="AA891">
            <v>3</v>
          </cell>
          <cell r="AB891">
            <v>2022</v>
          </cell>
          <cell r="AC891">
            <v>2026</v>
          </cell>
          <cell r="AD891">
            <v>2.9888888888888889</v>
          </cell>
          <cell r="AE891" t="str">
            <v>&lt; 3</v>
          </cell>
          <cell r="AF891">
            <v>37357</v>
          </cell>
          <cell r="AG891">
            <v>22.917808219178081</v>
          </cell>
          <cell r="AH891" t="str">
            <v>&lt; 25</v>
          </cell>
          <cell r="AK891">
            <v>14369492</v>
          </cell>
          <cell r="AL891">
            <v>44280</v>
          </cell>
          <cell r="AM891" t="str">
            <v>HOMME</v>
          </cell>
          <cell r="AN891" t="str">
            <v>Célibataire</v>
          </cell>
          <cell r="AQ891">
            <v>3</v>
          </cell>
          <cell r="AR891">
            <v>1</v>
          </cell>
          <cell r="AS891">
            <v>44995.25</v>
          </cell>
          <cell r="AT891" t="str">
            <v>Horaire</v>
          </cell>
          <cell r="AU891">
            <v>3.3069999999999999</v>
          </cell>
          <cell r="AV891" t="str">
            <v>17</v>
          </cell>
          <cell r="AW891" t="str">
            <v>00100</v>
          </cell>
          <cell r="AX891" t="str">
            <v>00003118791</v>
          </cell>
          <cell r="AY891" t="str">
            <v>47</v>
          </cell>
          <cell r="AZ891" t="str">
            <v>LA POSTE</v>
          </cell>
          <cell r="BA891" t="str">
            <v>17001000000311879147</v>
          </cell>
          <cell r="BB891">
            <v>20</v>
          </cell>
          <cell r="BC891" t="str">
            <v>CITE EL EZDIHAR BJAOUA</v>
          </cell>
          <cell r="BD891" t="str">
            <v>OUED ELLIL</v>
          </cell>
          <cell r="BG891">
            <v>22185680</v>
          </cell>
          <cell r="BH891">
            <v>55905228</v>
          </cell>
          <cell r="BJ891" t="str">
            <v>BEJAOUA</v>
          </cell>
          <cell r="BK891" t="str">
            <v>B-520</v>
          </cell>
          <cell r="BN891" t="str">
            <v>17001000000311879147</v>
          </cell>
          <cell r="BO891" t="str">
            <v>LACHHEB HENI</v>
          </cell>
          <cell r="BP891">
            <v>892</v>
          </cell>
          <cell r="BU891" t="str">
            <v>Non-Actif</v>
          </cell>
        </row>
        <row r="892">
          <cell r="B892">
            <v>893</v>
          </cell>
          <cell r="C892" t="str">
            <v>Monsieur</v>
          </cell>
          <cell r="D892" t="str">
            <v>JENDOUBI FAOUZI</v>
          </cell>
          <cell r="E892" t="str">
            <v>SAGE Tunisia</v>
          </cell>
          <cell r="F892" t="str">
            <v>PRODUCTION</v>
          </cell>
          <cell r="G892" t="str">
            <v>WIRE</v>
          </cell>
          <cell r="H892">
            <v>520</v>
          </cell>
          <cell r="I892" t="str">
            <v>Issam Ouni</v>
          </cell>
          <cell r="J892" t="str">
            <v>B</v>
          </cell>
          <cell r="K892" t="str">
            <v>DIRECTS</v>
          </cell>
          <cell r="L892" t="str">
            <v>Variable cost at standard</v>
          </cell>
          <cell r="M892" t="str">
            <v>OUVRIER SPECIALISE</v>
          </cell>
          <cell r="N892">
            <v>44630</v>
          </cell>
          <cell r="O892" t="str">
            <v/>
          </cell>
          <cell r="P892">
            <v>-765</v>
          </cell>
          <cell r="Q892">
            <v>44927</v>
          </cell>
          <cell r="R892" t="str">
            <v>discipline</v>
          </cell>
          <cell r="T892" t="str">
            <v>CDD</v>
          </cell>
          <cell r="U892" t="str">
            <v>Contractuel</v>
          </cell>
          <cell r="V892">
            <v>44927</v>
          </cell>
          <cell r="W892">
            <v>44957</v>
          </cell>
          <cell r="Z892">
            <v>44630</v>
          </cell>
          <cell r="AA892">
            <v>3</v>
          </cell>
          <cell r="AB892">
            <v>2022</v>
          </cell>
          <cell r="AC892">
            <v>2026</v>
          </cell>
          <cell r="AD892">
            <v>2.9888888888888889</v>
          </cell>
          <cell r="AE892" t="str">
            <v>&lt; 3</v>
          </cell>
          <cell r="AF892">
            <v>27142</v>
          </cell>
          <cell r="AG892">
            <v>50.904109589041099</v>
          </cell>
          <cell r="AH892" t="str">
            <v>&gt;45&lt; 55</v>
          </cell>
          <cell r="AI892">
            <v>16326793</v>
          </cell>
          <cell r="AJ892" t="str">
            <v>02</v>
          </cell>
          <cell r="AK892" t="str">
            <v>07270285</v>
          </cell>
          <cell r="AL892">
            <v>44207</v>
          </cell>
          <cell r="AM892" t="str">
            <v>HOMME</v>
          </cell>
          <cell r="AN892" t="str">
            <v>Marié(e)</v>
          </cell>
          <cell r="AQ892">
            <v>3</v>
          </cell>
          <cell r="AR892">
            <v>1</v>
          </cell>
          <cell r="AS892">
            <v>44995.25</v>
          </cell>
          <cell r="AT892" t="str">
            <v>Horaire</v>
          </cell>
          <cell r="AU892">
            <v>3.3069999999999999</v>
          </cell>
          <cell r="AV892" t="str">
            <v>17</v>
          </cell>
          <cell r="AW892" t="str">
            <v>53594</v>
          </cell>
          <cell r="AX892" t="str">
            <v>01735378909</v>
          </cell>
          <cell r="AY892" t="str">
            <v>02</v>
          </cell>
          <cell r="AZ892" t="str">
            <v>LA POSTE</v>
          </cell>
          <cell r="BA892" t="str">
            <v>17535940173537890902</v>
          </cell>
          <cell r="BB892">
            <v>20</v>
          </cell>
          <cell r="BC892" t="str">
            <v>RUE ABDELAZIZ THAALBI</v>
          </cell>
          <cell r="BD892" t="str">
            <v>SANHEJA</v>
          </cell>
          <cell r="BG892">
            <v>50053383</v>
          </cell>
          <cell r="BH892">
            <v>22046045</v>
          </cell>
          <cell r="BJ892" t="str">
            <v>SANHEJA</v>
          </cell>
          <cell r="BK892" t="str">
            <v>B-520</v>
          </cell>
          <cell r="BN892" t="str">
            <v>17535940173537890902</v>
          </cell>
          <cell r="BO892" t="str">
            <v>JENDOUBI FAOUZI</v>
          </cell>
          <cell r="BP892">
            <v>893</v>
          </cell>
          <cell r="BU892" t="str">
            <v>Non-Actif</v>
          </cell>
        </row>
        <row r="893">
          <cell r="B893">
            <v>894</v>
          </cell>
          <cell r="C893" t="str">
            <v>Mlle</v>
          </cell>
          <cell r="D893" t="str">
            <v>DAKHLAOUI BOUTHAINA</v>
          </cell>
          <cell r="E893" t="str">
            <v>SAGE Tunisia</v>
          </cell>
          <cell r="F893" t="str">
            <v>PRODUCTION</v>
          </cell>
          <cell r="G893" t="str">
            <v>Alimentatrice</v>
          </cell>
          <cell r="H893">
            <v>520</v>
          </cell>
          <cell r="I893" t="str">
            <v>Issam Ouni</v>
          </cell>
          <cell r="J893" t="str">
            <v>B</v>
          </cell>
          <cell r="K893" t="str">
            <v>DIRECTS</v>
          </cell>
          <cell r="L893" t="str">
            <v>Variable cost at standard</v>
          </cell>
          <cell r="M893" t="str">
            <v>OUVRIERE SPECIALISE</v>
          </cell>
          <cell r="N893">
            <v>44630</v>
          </cell>
          <cell r="O893" t="str">
            <v/>
          </cell>
          <cell r="P893">
            <v>-676</v>
          </cell>
          <cell r="Q893">
            <v>45049</v>
          </cell>
          <cell r="R893" t="str">
            <v>Nouvelle opportinité</v>
          </cell>
          <cell r="T893" t="str">
            <v>CDD</v>
          </cell>
          <cell r="U893" t="str">
            <v>Contractuel</v>
          </cell>
          <cell r="V893">
            <v>44986</v>
          </cell>
          <cell r="W893">
            <v>45046</v>
          </cell>
          <cell r="Z893">
            <v>44630</v>
          </cell>
          <cell r="AA893">
            <v>3</v>
          </cell>
          <cell r="AB893">
            <v>2022</v>
          </cell>
          <cell r="AC893">
            <v>2026</v>
          </cell>
          <cell r="AD893">
            <v>2.9888888888888889</v>
          </cell>
          <cell r="AE893" t="str">
            <v>&lt; 3</v>
          </cell>
          <cell r="AF893">
            <v>36566</v>
          </cell>
          <cell r="AG893">
            <v>25.084931506849315</v>
          </cell>
          <cell r="AH893" t="str">
            <v>&gt;25&lt; 35</v>
          </cell>
          <cell r="AI893">
            <v>17580668</v>
          </cell>
          <cell r="AJ893" t="str">
            <v>05</v>
          </cell>
          <cell r="AK893">
            <v>13646586</v>
          </cell>
          <cell r="AL893">
            <v>43383</v>
          </cell>
          <cell r="AM893" t="str">
            <v>FEMME</v>
          </cell>
          <cell r="AN893" t="str">
            <v>Célibataire</v>
          </cell>
          <cell r="AQ893">
            <v>3</v>
          </cell>
          <cell r="AR893">
            <v>2</v>
          </cell>
          <cell r="AS893">
            <v>45360.5</v>
          </cell>
          <cell r="AT893" t="str">
            <v>Horaire</v>
          </cell>
          <cell r="AU893">
            <v>3.3159999999999998</v>
          </cell>
          <cell r="AV893" t="str">
            <v>17</v>
          </cell>
          <cell r="AW893" t="str">
            <v>20600</v>
          </cell>
          <cell r="AX893" t="str">
            <v>00003117819</v>
          </cell>
          <cell r="AY893" t="str">
            <v>43</v>
          </cell>
          <cell r="AZ893" t="str">
            <v>LA POSTE</v>
          </cell>
          <cell r="BA893" t="str">
            <v>17206000000311781943</v>
          </cell>
          <cell r="BB893">
            <v>20</v>
          </cell>
          <cell r="BC893" t="str">
            <v>AIN KSIBA KSOUR</v>
          </cell>
          <cell r="BD893" t="str">
            <v>LE KEF</v>
          </cell>
          <cell r="BG893">
            <v>95232716</v>
          </cell>
          <cell r="BH893">
            <v>93568463</v>
          </cell>
          <cell r="BJ893" t="str">
            <v>DENDEN</v>
          </cell>
          <cell r="BK893" t="str">
            <v>B-520</v>
          </cell>
          <cell r="BN893" t="str">
            <v>17206000000311781943</v>
          </cell>
          <cell r="BO893" t="str">
            <v>DAKHLAOUI BOUTHAINA</v>
          </cell>
          <cell r="BP893">
            <v>894</v>
          </cell>
          <cell r="BR893">
            <v>894</v>
          </cell>
          <cell r="BU893" t="str">
            <v>Non-Actif</v>
          </cell>
        </row>
        <row r="894">
          <cell r="B894">
            <v>895</v>
          </cell>
          <cell r="C894" t="str">
            <v>Mlle</v>
          </cell>
          <cell r="D894" t="str">
            <v>JABRI SAFA</v>
          </cell>
          <cell r="E894" t="str">
            <v>SAGE Tunisia</v>
          </cell>
          <cell r="F894" t="str">
            <v>PRODUCTION</v>
          </cell>
          <cell r="G894" t="str">
            <v>Couturière</v>
          </cell>
          <cell r="H894">
            <v>520</v>
          </cell>
          <cell r="J894" t="str">
            <v>A</v>
          </cell>
          <cell r="K894" t="str">
            <v>DIRECTS</v>
          </cell>
          <cell r="L894" t="str">
            <v>Variable cost at standard</v>
          </cell>
          <cell r="M894" t="str">
            <v>OUVRIERE SPECIALISE</v>
          </cell>
          <cell r="N894">
            <v>44631</v>
          </cell>
          <cell r="O894" t="str">
            <v/>
          </cell>
          <cell r="P894">
            <v>-1041</v>
          </cell>
          <cell r="Q894">
            <v>44645</v>
          </cell>
          <cell r="R894" t="str">
            <v xml:space="preserve">abandon de poste </v>
          </cell>
          <cell r="T894" t="str">
            <v>CDD</v>
          </cell>
          <cell r="U894" t="str">
            <v>Contractuel</v>
          </cell>
          <cell r="V894">
            <v>44631</v>
          </cell>
          <cell r="W894">
            <v>44681</v>
          </cell>
          <cell r="Z894">
            <v>44631</v>
          </cell>
          <cell r="AA894">
            <v>3</v>
          </cell>
          <cell r="AB894">
            <v>2022</v>
          </cell>
          <cell r="AC894">
            <v>2026</v>
          </cell>
          <cell r="AD894">
            <v>2.9861111111111112</v>
          </cell>
          <cell r="AE894" t="str">
            <v>&lt; 3</v>
          </cell>
          <cell r="AF894">
            <v>35258</v>
          </cell>
          <cell r="AG894">
            <v>28.668493150684931</v>
          </cell>
          <cell r="AH894" t="str">
            <v>&gt;25&lt; 35</v>
          </cell>
          <cell r="AK894" t="str">
            <v>07974016</v>
          </cell>
          <cell r="AL894">
            <v>41397</v>
          </cell>
          <cell r="AM894" t="str">
            <v>FEMME</v>
          </cell>
          <cell r="AN894" t="str">
            <v>Célibataire</v>
          </cell>
          <cell r="AQ894">
            <v>3</v>
          </cell>
          <cell r="AR894">
            <v>1</v>
          </cell>
          <cell r="AS894">
            <v>44996.25</v>
          </cell>
          <cell r="AT894" t="str">
            <v>Horaire</v>
          </cell>
          <cell r="AU894">
            <v>3.1930000000000001</v>
          </cell>
          <cell r="AV894" t="str">
            <v>17</v>
          </cell>
          <cell r="AW894" t="str">
            <v>20600</v>
          </cell>
          <cell r="AX894" t="str">
            <v>00002564442</v>
          </cell>
          <cell r="AY894" t="str">
            <v>19</v>
          </cell>
          <cell r="AZ894" t="str">
            <v>LA POSTE</v>
          </cell>
          <cell r="BA894" t="str">
            <v>17206000000256444219</v>
          </cell>
          <cell r="BB894">
            <v>20</v>
          </cell>
          <cell r="BC894" t="str">
            <v>PONT DE BIZERT KALLAT ANDALOS</v>
          </cell>
          <cell r="BD894" t="str">
            <v>BIZERT</v>
          </cell>
          <cell r="BG894">
            <v>27464409</v>
          </cell>
          <cell r="BH894">
            <v>24151895</v>
          </cell>
          <cell r="BJ894" t="str">
            <v>PONT DE BIZERT</v>
          </cell>
          <cell r="BK894" t="str">
            <v>A-520</v>
          </cell>
          <cell r="BN894" t="str">
            <v>17206000000256444219</v>
          </cell>
          <cell r="BO894" t="str">
            <v>JABRI SAFA</v>
          </cell>
          <cell r="BP894">
            <v>895</v>
          </cell>
          <cell r="BU894" t="str">
            <v>Non-Actif</v>
          </cell>
        </row>
        <row r="895">
          <cell r="B895">
            <v>896</v>
          </cell>
          <cell r="C895" t="str">
            <v>Monsieur</v>
          </cell>
          <cell r="D895" t="str">
            <v>AYEDI SAMI</v>
          </cell>
          <cell r="E895" t="str">
            <v>SAGE Tunisia</v>
          </cell>
          <cell r="F895" t="str">
            <v>LOGISTIQUE</v>
          </cell>
          <cell r="G895" t="str">
            <v>MANITENTIONNAIRE</v>
          </cell>
          <cell r="K895" t="str">
            <v>INDIRECTS</v>
          </cell>
          <cell r="L895" t="str">
            <v>Variable cost at standard</v>
          </cell>
          <cell r="M895" t="str">
            <v>OUVRIER ORDINAIRE</v>
          </cell>
          <cell r="N895">
            <v>44635</v>
          </cell>
          <cell r="O895" t="str">
            <v/>
          </cell>
          <cell r="P895">
            <v>-615</v>
          </cell>
          <cell r="Q895">
            <v>45118</v>
          </cell>
          <cell r="R895" t="str">
            <v>comportement</v>
          </cell>
          <cell r="S895" t="str">
            <v>liste noir</v>
          </cell>
          <cell r="T895" t="str">
            <v>CDD</v>
          </cell>
          <cell r="U895" t="str">
            <v>Contractuel</v>
          </cell>
          <cell r="V895">
            <v>45017</v>
          </cell>
          <cell r="W895">
            <v>45107</v>
          </cell>
          <cell r="Z895">
            <v>44635</v>
          </cell>
          <cell r="AA895">
            <v>3</v>
          </cell>
          <cell r="AB895">
            <v>2022</v>
          </cell>
          <cell r="AC895">
            <v>2026</v>
          </cell>
          <cell r="AD895">
            <v>2.9750000000000001</v>
          </cell>
          <cell r="AE895" t="str">
            <v>&lt; 3</v>
          </cell>
          <cell r="AF895">
            <v>34546</v>
          </cell>
          <cell r="AG895">
            <v>30.61917808219178</v>
          </cell>
          <cell r="AH895" t="str">
            <v>&gt;25&lt; 35</v>
          </cell>
          <cell r="AI895">
            <v>17155224</v>
          </cell>
          <cell r="AJ895" t="str">
            <v>03</v>
          </cell>
          <cell r="AK895" t="str">
            <v>09491280</v>
          </cell>
          <cell r="AL895">
            <v>42803</v>
          </cell>
          <cell r="AM895" t="str">
            <v>HOMME</v>
          </cell>
          <cell r="AN895" t="str">
            <v>Célibataire</v>
          </cell>
          <cell r="AQ895">
            <v>3</v>
          </cell>
          <cell r="AR895">
            <v>2</v>
          </cell>
          <cell r="AS895">
            <v>45365.5</v>
          </cell>
          <cell r="AT895" t="str">
            <v>Horaire</v>
          </cell>
          <cell r="AU895">
            <v>3.3159999999999998</v>
          </cell>
          <cell r="AV895" t="str">
            <v>03</v>
          </cell>
          <cell r="AW895" t="str">
            <v>40001</v>
          </cell>
          <cell r="AX895" t="str">
            <v>10101110969</v>
          </cell>
          <cell r="AY895" t="str">
            <v>62</v>
          </cell>
          <cell r="AZ895" t="str">
            <v>BNA</v>
          </cell>
          <cell r="BA895" t="str">
            <v>03400011010111096962</v>
          </cell>
          <cell r="BB895">
            <v>20</v>
          </cell>
          <cell r="BC895" t="str">
            <v>792 RUE KSAR BARDO</v>
          </cell>
          <cell r="BD895" t="str">
            <v>BEJA</v>
          </cell>
          <cell r="BG895">
            <v>42165537</v>
          </cell>
          <cell r="BI895">
            <v>98137140</v>
          </cell>
          <cell r="BJ895" t="str">
            <v>EL AGBA 1</v>
          </cell>
          <cell r="BK895" t="str">
            <v>-</v>
          </cell>
          <cell r="BN895" t="str">
            <v>03400011010111096962</v>
          </cell>
          <cell r="BO895" t="str">
            <v>AYEDI SAMI</v>
          </cell>
          <cell r="BP895">
            <v>896</v>
          </cell>
          <cell r="BR895" t="e">
            <v>#N/A</v>
          </cell>
          <cell r="BU895" t="str">
            <v>Non-Actif</v>
          </cell>
        </row>
        <row r="896">
          <cell r="B896">
            <v>897</v>
          </cell>
          <cell r="C896" t="str">
            <v>Madame</v>
          </cell>
          <cell r="D896" t="str">
            <v>SLITI NAJET</v>
          </cell>
          <cell r="E896" t="str">
            <v>SAGE Tunisia</v>
          </cell>
          <cell r="F896" t="str">
            <v>QUALITE</v>
          </cell>
          <cell r="G896" t="str">
            <v>Contrôle Qualité</v>
          </cell>
          <cell r="H896">
            <v>520</v>
          </cell>
          <cell r="J896" t="str">
            <v>A</v>
          </cell>
          <cell r="K896" t="str">
            <v>INDIRECTS</v>
          </cell>
          <cell r="L896" t="str">
            <v>Variable cost at standard</v>
          </cell>
          <cell r="M896" t="str">
            <v>Contrôleur Qualité</v>
          </cell>
          <cell r="N896">
            <v>44642</v>
          </cell>
          <cell r="O896" t="str">
            <v/>
          </cell>
          <cell r="P896">
            <v>-1010</v>
          </cell>
          <cell r="Q896">
            <v>44690</v>
          </cell>
          <cell r="R896" t="str">
            <v>AUTRE JOB</v>
          </cell>
          <cell r="T896" t="str">
            <v>CDD</v>
          </cell>
          <cell r="U896" t="str">
            <v>Contractuel</v>
          </cell>
          <cell r="V896">
            <v>44682</v>
          </cell>
          <cell r="W896">
            <v>44712</v>
          </cell>
          <cell r="Z896">
            <v>44642</v>
          </cell>
          <cell r="AA896">
            <v>3</v>
          </cell>
          <cell r="AB896">
            <v>2022</v>
          </cell>
          <cell r="AC896">
            <v>2026</v>
          </cell>
          <cell r="AD896">
            <v>2.9555555555555557</v>
          </cell>
          <cell r="AE896" t="str">
            <v>&lt; 3</v>
          </cell>
          <cell r="AF896">
            <v>30898</v>
          </cell>
          <cell r="AG896">
            <v>40.613698630136987</v>
          </cell>
          <cell r="AH896" t="str">
            <v>&gt;35&lt; 45</v>
          </cell>
          <cell r="AI896">
            <v>12969587</v>
          </cell>
          <cell r="AJ896" t="str">
            <v>03</v>
          </cell>
          <cell r="AK896" t="str">
            <v>04719049</v>
          </cell>
          <cell r="AL896">
            <v>37186</v>
          </cell>
          <cell r="AM896" t="str">
            <v>FEMME</v>
          </cell>
          <cell r="AN896" t="str">
            <v>Marié(e)</v>
          </cell>
          <cell r="AO896">
            <v>2</v>
          </cell>
          <cell r="AQ896">
            <v>3</v>
          </cell>
          <cell r="AR896">
            <v>1</v>
          </cell>
          <cell r="AS896">
            <v>45007.25</v>
          </cell>
          <cell r="AT896" t="str">
            <v>Horaire</v>
          </cell>
          <cell r="AU896">
            <v>3.1930000000000001</v>
          </cell>
          <cell r="AV896" t="str">
            <v>07</v>
          </cell>
          <cell r="AW896" t="str">
            <v>08001</v>
          </cell>
          <cell r="AX896" t="str">
            <v>38105547085</v>
          </cell>
          <cell r="AY896" t="str">
            <v>50</v>
          </cell>
          <cell r="AZ896" t="str">
            <v>AMEN BANK</v>
          </cell>
          <cell r="BA896" t="str">
            <v>07080013810554708550</v>
          </cell>
          <cell r="BB896">
            <v>20</v>
          </cell>
          <cell r="BC896" t="str">
            <v>12 RUE 4973 SEDJOUMI</v>
          </cell>
          <cell r="BD896" t="str">
            <v>TUNIS</v>
          </cell>
          <cell r="BG896">
            <v>55818730</v>
          </cell>
          <cell r="BH896">
            <v>50100383</v>
          </cell>
          <cell r="BJ896" t="str">
            <v>GHDIR EL GOLLA</v>
          </cell>
          <cell r="BK896" t="str">
            <v>A-520</v>
          </cell>
          <cell r="BN896" t="str">
            <v>07080013810554708550</v>
          </cell>
          <cell r="BO896" t="str">
            <v>SLITI NAJET</v>
          </cell>
          <cell r="BP896">
            <v>897</v>
          </cell>
          <cell r="BU896" t="str">
            <v>Non-Actif</v>
          </cell>
        </row>
        <row r="897">
          <cell r="B897">
            <v>898</v>
          </cell>
          <cell r="C897" t="str">
            <v>Madame</v>
          </cell>
          <cell r="D897" t="str">
            <v>HAMRAOUI OLFA</v>
          </cell>
          <cell r="E897" t="str">
            <v>SAGE Tunisia</v>
          </cell>
          <cell r="F897" t="str">
            <v>PRODUCTION</v>
          </cell>
          <cell r="G897" t="str">
            <v>Couturière</v>
          </cell>
          <cell r="H897">
            <v>965</v>
          </cell>
          <cell r="J897" t="str">
            <v>A</v>
          </cell>
          <cell r="K897" t="str">
            <v>DIRECTS</v>
          </cell>
          <cell r="L897" t="str">
            <v>Variable cost at standard</v>
          </cell>
          <cell r="M897" t="str">
            <v>OUVRIERE SPECIALISE</v>
          </cell>
          <cell r="N897">
            <v>44645</v>
          </cell>
          <cell r="O897" t="str">
            <v/>
          </cell>
          <cell r="P897">
            <v>-796</v>
          </cell>
          <cell r="Q897">
            <v>44835</v>
          </cell>
          <cell r="R897" t="str">
            <v>AUTRE JOB</v>
          </cell>
          <cell r="T897" t="str">
            <v>CDD</v>
          </cell>
          <cell r="U897" t="str">
            <v>Contractuel</v>
          </cell>
          <cell r="V897">
            <v>44866</v>
          </cell>
          <cell r="W897">
            <v>44926</v>
          </cell>
          <cell r="Z897">
            <v>44645</v>
          </cell>
          <cell r="AA897">
            <v>3</v>
          </cell>
          <cell r="AB897">
            <v>2022</v>
          </cell>
          <cell r="AC897">
            <v>2026</v>
          </cell>
          <cell r="AD897">
            <v>2.9472222222222224</v>
          </cell>
          <cell r="AE897" t="str">
            <v>&lt; 3</v>
          </cell>
          <cell r="AF897">
            <v>27673</v>
          </cell>
          <cell r="AG897">
            <v>49.449315068493149</v>
          </cell>
          <cell r="AH897" t="str">
            <v>&gt;45&lt; 55</v>
          </cell>
          <cell r="AI897">
            <v>11810833</v>
          </cell>
          <cell r="AJ897" t="str">
            <v>02</v>
          </cell>
          <cell r="AK897" t="str">
            <v>07285427</v>
          </cell>
          <cell r="AL897">
            <v>35705</v>
          </cell>
          <cell r="AM897" t="str">
            <v>FEMME</v>
          </cell>
          <cell r="AN897" t="str">
            <v>Marié(e)</v>
          </cell>
          <cell r="AO897">
            <v>3</v>
          </cell>
          <cell r="AQ897">
            <v>3</v>
          </cell>
          <cell r="AR897">
            <v>1</v>
          </cell>
          <cell r="AS897">
            <v>45010.25</v>
          </cell>
          <cell r="AT897" t="str">
            <v>Horaire</v>
          </cell>
          <cell r="AU897">
            <v>3.3069999999999999</v>
          </cell>
          <cell r="AV897" t="str">
            <v>17</v>
          </cell>
          <cell r="AW897" t="str">
            <v>00100</v>
          </cell>
          <cell r="AX897" t="str">
            <v>00001434962</v>
          </cell>
          <cell r="AY897" t="str">
            <v>65</v>
          </cell>
          <cell r="AZ897" t="str">
            <v>LA POSTE</v>
          </cell>
          <cell r="BA897" t="str">
            <v>17001000000143496265</v>
          </cell>
          <cell r="BB897">
            <v>20</v>
          </cell>
          <cell r="BC897" t="str">
            <v>RUE 4312 DOUAR HICHER</v>
          </cell>
          <cell r="BD897" t="str">
            <v>MANOUBA</v>
          </cell>
          <cell r="BE897">
            <v>2086</v>
          </cell>
          <cell r="BG897">
            <v>54169514</v>
          </cell>
          <cell r="BH897">
            <v>96088300</v>
          </cell>
          <cell r="BJ897" t="str">
            <v>TERMUNIS 56</v>
          </cell>
          <cell r="BK897" t="str">
            <v>A-965</v>
          </cell>
          <cell r="BM897">
            <v>179.755</v>
          </cell>
          <cell r="BN897" t="str">
            <v>17001000000143496265</v>
          </cell>
          <cell r="BO897" t="str">
            <v>HAMRAOUI OLFA</v>
          </cell>
          <cell r="BP897">
            <v>898</v>
          </cell>
          <cell r="BQ897" t="str">
            <v>Salaire  Octobre-22</v>
          </cell>
          <cell r="BU897" t="str">
            <v>Non-Actif</v>
          </cell>
        </row>
        <row r="898">
          <cell r="B898">
            <v>899</v>
          </cell>
          <cell r="C898" t="str">
            <v>Mlle</v>
          </cell>
          <cell r="D898" t="str">
            <v>FERJANI NOURHEN</v>
          </cell>
          <cell r="E898" t="str">
            <v>SAGE Tunisia</v>
          </cell>
          <cell r="F898" t="str">
            <v>QUALITE</v>
          </cell>
          <cell r="G898" t="str">
            <v>Contrôle Qualité</v>
          </cell>
          <cell r="H898">
            <v>520</v>
          </cell>
          <cell r="J898" t="str">
            <v>A</v>
          </cell>
          <cell r="K898" t="str">
            <v>INDIRECTS</v>
          </cell>
          <cell r="L898" t="str">
            <v>Variable cost at standard</v>
          </cell>
          <cell r="M898" t="str">
            <v>Contrôleur Qualité</v>
          </cell>
          <cell r="N898">
            <v>44648</v>
          </cell>
          <cell r="O898" t="str">
            <v/>
          </cell>
          <cell r="P898">
            <v>-1041</v>
          </cell>
          <cell r="Q898">
            <v>44665</v>
          </cell>
          <cell r="R898" t="str">
            <v xml:space="preserve">abandon de poste </v>
          </cell>
          <cell r="T898" t="str">
            <v>CDD</v>
          </cell>
          <cell r="U898" t="str">
            <v>Contractuel</v>
          </cell>
          <cell r="V898">
            <v>44648</v>
          </cell>
          <cell r="W898">
            <v>44681</v>
          </cell>
          <cell r="Z898">
            <v>44648</v>
          </cell>
          <cell r="AA898">
            <v>3</v>
          </cell>
          <cell r="AB898">
            <v>2022</v>
          </cell>
          <cell r="AC898">
            <v>2026</v>
          </cell>
          <cell r="AD898">
            <v>2.9388888888888891</v>
          </cell>
          <cell r="AE898" t="str">
            <v>&lt; 3</v>
          </cell>
          <cell r="AF898">
            <v>35951</v>
          </cell>
          <cell r="AG898">
            <v>26.769863013698629</v>
          </cell>
          <cell r="AH898" t="str">
            <v>&gt;25&lt; 35</v>
          </cell>
          <cell r="AI898">
            <v>17273681</v>
          </cell>
          <cell r="AJ898" t="str">
            <v>00</v>
          </cell>
          <cell r="AK898">
            <v>14360235</v>
          </cell>
          <cell r="AL898">
            <v>41101</v>
          </cell>
          <cell r="AM898" t="str">
            <v>FEMME</v>
          </cell>
          <cell r="AN898" t="str">
            <v>Célibataire</v>
          </cell>
          <cell r="AQ898">
            <v>3</v>
          </cell>
          <cell r="AR898">
            <v>1</v>
          </cell>
          <cell r="AS898">
            <v>45013.25</v>
          </cell>
          <cell r="AT898" t="str">
            <v>Horaire</v>
          </cell>
          <cell r="AU898">
            <v>3.1930000000000001</v>
          </cell>
          <cell r="AV898" t="str">
            <v>17</v>
          </cell>
          <cell r="AW898" t="str">
            <v>00100</v>
          </cell>
          <cell r="AX898" t="str">
            <v>00002657116</v>
          </cell>
          <cell r="AY898" t="str">
            <v>09</v>
          </cell>
          <cell r="AZ898" t="str">
            <v>LA POSTE</v>
          </cell>
          <cell r="BA898" t="str">
            <v>17001000000265711609</v>
          </cell>
          <cell r="BB898">
            <v>20</v>
          </cell>
          <cell r="BC898" t="str">
            <v>6 AVENU SANHEJA OUED ELLIL</v>
          </cell>
          <cell r="BD898" t="str">
            <v>MANOUBA</v>
          </cell>
          <cell r="BE898">
            <v>2021</v>
          </cell>
          <cell r="BG898">
            <v>23726638</v>
          </cell>
          <cell r="BH898">
            <v>27518127</v>
          </cell>
          <cell r="BJ898" t="str">
            <v>SANHEJA</v>
          </cell>
          <cell r="BK898" t="str">
            <v>A-520</v>
          </cell>
          <cell r="BN898" t="str">
            <v>17001000000265711609</v>
          </cell>
          <cell r="BO898" t="str">
            <v>FERJANI NOURHEN</v>
          </cell>
          <cell r="BP898">
            <v>899</v>
          </cell>
          <cell r="BU898" t="str">
            <v>Non-Actif</v>
          </cell>
        </row>
        <row r="899">
          <cell r="B899">
            <v>900</v>
          </cell>
          <cell r="C899" t="str">
            <v>Madame</v>
          </cell>
          <cell r="D899" t="str">
            <v>HAMRAOUI SALWA</v>
          </cell>
          <cell r="E899" t="str">
            <v>SAGE Tunisia</v>
          </cell>
          <cell r="F899" t="str">
            <v>PRODUCTION</v>
          </cell>
          <cell r="G899" t="str">
            <v>Couturière</v>
          </cell>
          <cell r="H899">
            <v>965</v>
          </cell>
          <cell r="J899" t="str">
            <v>B</v>
          </cell>
          <cell r="K899" t="str">
            <v>DIRECTS</v>
          </cell>
          <cell r="L899" t="str">
            <v>Variable cost at standard</v>
          </cell>
          <cell r="M899" t="str">
            <v>OUVRIERE SPECIALISE</v>
          </cell>
          <cell r="N899">
            <v>44646</v>
          </cell>
          <cell r="O899" t="str">
            <v/>
          </cell>
          <cell r="P899">
            <v>-980</v>
          </cell>
          <cell r="Q899">
            <v>44718</v>
          </cell>
          <cell r="R899" t="str">
            <v xml:space="preserve">abandon de poste </v>
          </cell>
          <cell r="T899" t="str">
            <v>CDD</v>
          </cell>
          <cell r="U899" t="str">
            <v>Contractuel</v>
          </cell>
          <cell r="V899">
            <v>44682</v>
          </cell>
          <cell r="W899">
            <v>44742</v>
          </cell>
          <cell r="Z899">
            <v>44646</v>
          </cell>
          <cell r="AA899">
            <v>3</v>
          </cell>
          <cell r="AB899">
            <v>2022</v>
          </cell>
          <cell r="AC899">
            <v>2026</v>
          </cell>
          <cell r="AD899">
            <v>2.9444444444444446</v>
          </cell>
          <cell r="AE899" t="str">
            <v>&lt; 3</v>
          </cell>
          <cell r="AF899">
            <v>29598</v>
          </cell>
          <cell r="AG899">
            <v>44.175342465753424</v>
          </cell>
          <cell r="AH899" t="str">
            <v>&gt;35&lt; 45</v>
          </cell>
          <cell r="AI899">
            <v>12382406</v>
          </cell>
          <cell r="AJ899" t="str">
            <v>08</v>
          </cell>
          <cell r="AK899" t="str">
            <v>07347422</v>
          </cell>
          <cell r="AL899">
            <v>36504</v>
          </cell>
          <cell r="AM899" t="str">
            <v>FEMME</v>
          </cell>
          <cell r="AN899" t="str">
            <v>Marié(e)</v>
          </cell>
          <cell r="AO899">
            <v>2</v>
          </cell>
          <cell r="AQ899">
            <v>3</v>
          </cell>
          <cell r="AR899">
            <v>1</v>
          </cell>
          <cell r="AS899">
            <v>45011.25</v>
          </cell>
          <cell r="AT899" t="str">
            <v>Horaire</v>
          </cell>
          <cell r="AU899">
            <v>3.1930000000000001</v>
          </cell>
          <cell r="AV899" t="str">
            <v>17</v>
          </cell>
          <cell r="AW899" t="str">
            <v>00100</v>
          </cell>
          <cell r="AX899" t="str">
            <v>00002934790</v>
          </cell>
          <cell r="AY899" t="str">
            <v>23</v>
          </cell>
          <cell r="AZ899" t="str">
            <v>LA POSTE</v>
          </cell>
          <cell r="BA899" t="str">
            <v>17001000000293479023</v>
          </cell>
          <cell r="BB899">
            <v>20</v>
          </cell>
          <cell r="BC899" t="str">
            <v>RUE SIDI ALI BEN NASR DOUAR HICHER</v>
          </cell>
          <cell r="BD899" t="str">
            <v>ARIANA</v>
          </cell>
          <cell r="BE899">
            <v>2086</v>
          </cell>
          <cell r="BG899">
            <v>96088300</v>
          </cell>
          <cell r="BH899">
            <v>96690668</v>
          </cell>
          <cell r="BJ899" t="str">
            <v>TERMINUS 56</v>
          </cell>
          <cell r="BK899" t="str">
            <v>B-965</v>
          </cell>
          <cell r="BN899" t="str">
            <v>17001000000293479023</v>
          </cell>
          <cell r="BO899" t="str">
            <v>HAMRAOUI SALWA</v>
          </cell>
          <cell r="BP899">
            <v>900</v>
          </cell>
          <cell r="BU899" t="str">
            <v>Non-Actif</v>
          </cell>
        </row>
        <row r="900">
          <cell r="B900">
            <v>901</v>
          </cell>
          <cell r="C900" t="str">
            <v>Monsieur</v>
          </cell>
          <cell r="D900" t="str">
            <v>HIDRI MOHAMED AMINE</v>
          </cell>
          <cell r="E900" t="str">
            <v>SAGE Tunisia</v>
          </cell>
          <cell r="F900" t="str">
            <v>COUPE</v>
          </cell>
          <cell r="G900" t="str">
            <v>Coupeur</v>
          </cell>
          <cell r="H900" t="str">
            <v>coupe</v>
          </cell>
          <cell r="I900" t="str">
            <v>HAITHEM SLAMA</v>
          </cell>
          <cell r="K900" t="str">
            <v>DIRECTS</v>
          </cell>
          <cell r="L900" t="str">
            <v>Variable cost at standard</v>
          </cell>
          <cell r="M900" t="str">
            <v>OUVRIER COUPE</v>
          </cell>
          <cell r="N900">
            <v>44650</v>
          </cell>
          <cell r="P900">
            <v>-431</v>
          </cell>
          <cell r="Q900">
            <v>45297</v>
          </cell>
          <cell r="R900" t="str">
            <v>Voyage à l'étranger</v>
          </cell>
          <cell r="T900" t="str">
            <v>CDD</v>
          </cell>
          <cell r="U900" t="str">
            <v>Contractuel</v>
          </cell>
          <cell r="V900">
            <v>45231</v>
          </cell>
          <cell r="W900">
            <v>45291</v>
          </cell>
          <cell r="Z900">
            <v>44650</v>
          </cell>
          <cell r="AA900">
            <v>3</v>
          </cell>
          <cell r="AB900">
            <v>2022</v>
          </cell>
          <cell r="AC900">
            <v>2026</v>
          </cell>
          <cell r="AD900">
            <v>2.9333333333333331</v>
          </cell>
          <cell r="AE900" t="str">
            <v>&lt; 3</v>
          </cell>
          <cell r="AF900">
            <v>37122</v>
          </cell>
          <cell r="AG900">
            <v>23.561643835616437</v>
          </cell>
          <cell r="AH900" t="str">
            <v>&lt; 25</v>
          </cell>
          <cell r="AI900">
            <v>17462800</v>
          </cell>
          <cell r="AJ900" t="str">
            <v>05</v>
          </cell>
          <cell r="AK900">
            <v>11678136</v>
          </cell>
          <cell r="AL900">
            <v>44516</v>
          </cell>
          <cell r="AM900" t="str">
            <v>HOMME</v>
          </cell>
          <cell r="AN900" t="str">
            <v>Célibataire</v>
          </cell>
          <cell r="AQ900">
            <v>3</v>
          </cell>
          <cell r="AR900">
            <v>2</v>
          </cell>
          <cell r="AS900">
            <v>45380.5</v>
          </cell>
          <cell r="AT900" t="str">
            <v>Horaire</v>
          </cell>
          <cell r="AU900">
            <v>3.3159999999999998</v>
          </cell>
          <cell r="AV900" t="str">
            <v>07</v>
          </cell>
          <cell r="AW900" t="str">
            <v>08001</v>
          </cell>
          <cell r="AX900" t="str">
            <v>38105547029</v>
          </cell>
          <cell r="AY900" t="str">
            <v>24</v>
          </cell>
          <cell r="AZ900" t="str">
            <v>AMEN BANK</v>
          </cell>
          <cell r="BA900" t="str">
            <v>07080013810554702924</v>
          </cell>
          <cell r="BB900">
            <v>20</v>
          </cell>
          <cell r="BC900" t="str">
            <v xml:space="preserve">35 RUE 4492 CITE HWASS </v>
          </cell>
          <cell r="BD900" t="str">
            <v>HRAIRIA</v>
          </cell>
          <cell r="BG900">
            <v>28471410</v>
          </cell>
          <cell r="BH900">
            <v>92585409</v>
          </cell>
          <cell r="BJ900" t="str">
            <v>EL AGBA 1</v>
          </cell>
          <cell r="BK900" t="str">
            <v>-coupe</v>
          </cell>
          <cell r="BL900" t="str">
            <v>1.2</v>
          </cell>
          <cell r="BN900" t="str">
            <v>07080013810554702924</v>
          </cell>
          <cell r="BO900" t="str">
            <v>HIDRI MOHAMED AMINE</v>
          </cell>
          <cell r="BP900">
            <v>901</v>
          </cell>
          <cell r="BR900">
            <v>901</v>
          </cell>
          <cell r="BU900" t="str">
            <v>Non-Actif</v>
          </cell>
        </row>
        <row r="901">
          <cell r="B901">
            <v>902</v>
          </cell>
          <cell r="C901" t="str">
            <v>Monsieur</v>
          </cell>
          <cell r="D901" t="str">
            <v>BEJI BILEL</v>
          </cell>
          <cell r="E901" t="str">
            <v>SAGE Tunisia</v>
          </cell>
          <cell r="F901" t="str">
            <v>PRODUCTION</v>
          </cell>
          <cell r="G901" t="str">
            <v>WIRE</v>
          </cell>
          <cell r="H901">
            <v>520</v>
          </cell>
          <cell r="I901" t="str">
            <v>Mabrourk Ben Moussa</v>
          </cell>
          <cell r="J901" t="str">
            <v>A</v>
          </cell>
          <cell r="K901" t="str">
            <v>DIRECTS</v>
          </cell>
          <cell r="L901" t="str">
            <v>Variable cost at standard</v>
          </cell>
          <cell r="M901" t="str">
            <v>OUVRIER SPECIALISE</v>
          </cell>
          <cell r="N901">
            <v>44650</v>
          </cell>
          <cell r="O901" t="str">
            <v/>
          </cell>
          <cell r="P901">
            <v>-249</v>
          </cell>
          <cell r="Q901">
            <v>45456</v>
          </cell>
          <cell r="R901" t="str">
            <v>Nouvelle opportunité</v>
          </cell>
          <cell r="T901" t="str">
            <v>CDD</v>
          </cell>
          <cell r="U901" t="str">
            <v>Contractuel</v>
          </cell>
          <cell r="V901">
            <v>45444</v>
          </cell>
          <cell r="W901">
            <v>45473</v>
          </cell>
          <cell r="Z901">
            <v>44650</v>
          </cell>
          <cell r="AA901">
            <v>3</v>
          </cell>
          <cell r="AB901">
            <v>2022</v>
          </cell>
          <cell r="AC901">
            <v>2026</v>
          </cell>
          <cell r="AD901">
            <v>2.9333333333333331</v>
          </cell>
          <cell r="AE901" t="str">
            <v>&lt; 3</v>
          </cell>
          <cell r="AF901">
            <v>37613</v>
          </cell>
          <cell r="AG901">
            <v>22.216438356164385</v>
          </cell>
          <cell r="AH901" t="str">
            <v>&lt; 25</v>
          </cell>
          <cell r="AI901">
            <v>17462799</v>
          </cell>
          <cell r="AJ901" t="str">
            <v>08</v>
          </cell>
          <cell r="AK901">
            <v>13029473</v>
          </cell>
          <cell r="AL901">
            <v>43788</v>
          </cell>
          <cell r="AM901" t="str">
            <v>HOMME</v>
          </cell>
          <cell r="AN901" t="str">
            <v>Célibataire</v>
          </cell>
          <cell r="AQ901">
            <v>3</v>
          </cell>
          <cell r="AR901">
            <v>3</v>
          </cell>
          <cell r="AS901">
            <v>45745.75</v>
          </cell>
          <cell r="AT901" t="str">
            <v>Horaire</v>
          </cell>
          <cell r="AU901">
            <v>3.3159999999999998</v>
          </cell>
          <cell r="AV901" t="str">
            <v>07</v>
          </cell>
          <cell r="AW901" t="str">
            <v>08001</v>
          </cell>
          <cell r="AX901" t="str">
            <v>38105547030</v>
          </cell>
          <cell r="AY901" t="str">
            <v>21</v>
          </cell>
          <cell r="AZ901" t="str">
            <v>AMEN BANK</v>
          </cell>
          <cell r="BA901" t="str">
            <v>07080013810554703021</v>
          </cell>
          <cell r="BB901">
            <v>20</v>
          </cell>
          <cell r="BC901" t="str">
            <v>RUE 4664 CITE JLASS</v>
          </cell>
          <cell r="BD901" t="str">
            <v>ZAHROUNI</v>
          </cell>
          <cell r="BG901">
            <v>52213815</v>
          </cell>
          <cell r="BH901">
            <v>24941506</v>
          </cell>
          <cell r="BJ901" t="str">
            <v>CITE HWASS ZAHROUNI</v>
          </cell>
          <cell r="BK901" t="str">
            <v>A-520</v>
          </cell>
          <cell r="BL901" t="str">
            <v>1.1</v>
          </cell>
          <cell r="BN901" t="str">
            <v>07080013810554703021</v>
          </cell>
          <cell r="BO901" t="str">
            <v>BEJI BILEL</v>
          </cell>
          <cell r="BP901">
            <v>902</v>
          </cell>
          <cell r="BR901">
            <v>902</v>
          </cell>
          <cell r="BU901" t="str">
            <v>Non-Actif</v>
          </cell>
          <cell r="BV901" t="str">
            <v>520 A SA</v>
          </cell>
        </row>
        <row r="902">
          <cell r="B902">
            <v>903</v>
          </cell>
          <cell r="C902" t="str">
            <v>Monsieur</v>
          </cell>
          <cell r="D902" t="str">
            <v>MOUHBI KHALIL</v>
          </cell>
          <cell r="E902" t="str">
            <v>SAGE Tunisia</v>
          </cell>
          <cell r="F902" t="str">
            <v>PRODUCTION</v>
          </cell>
          <cell r="G902" t="str">
            <v>WIRE</v>
          </cell>
          <cell r="H902">
            <v>520</v>
          </cell>
          <cell r="I902" t="str">
            <v>Mabrourk Ben Moussa</v>
          </cell>
          <cell r="J902" t="str">
            <v>A</v>
          </cell>
          <cell r="K902" t="str">
            <v>DIRECTS</v>
          </cell>
          <cell r="L902" t="str">
            <v>Variable cost at standard</v>
          </cell>
          <cell r="M902" t="str">
            <v>OUVRIER SPECIALISE</v>
          </cell>
          <cell r="N902">
            <v>44651</v>
          </cell>
          <cell r="P902">
            <v>-34</v>
          </cell>
          <cell r="Q902">
            <v>45689</v>
          </cell>
          <cell r="R902" t="str">
            <v>nouvelle opportunité</v>
          </cell>
          <cell r="T902" t="str">
            <v>CDD</v>
          </cell>
          <cell r="U902" t="str">
            <v>Contractuel</v>
          </cell>
          <cell r="V902">
            <v>45658</v>
          </cell>
          <cell r="W902">
            <v>45688</v>
          </cell>
          <cell r="Z902">
            <v>44651</v>
          </cell>
          <cell r="AA902">
            <v>3</v>
          </cell>
          <cell r="AB902">
            <v>2022</v>
          </cell>
          <cell r="AC902">
            <v>2026</v>
          </cell>
          <cell r="AD902">
            <v>2.9333333333333331</v>
          </cell>
          <cell r="AE902" t="str">
            <v>&lt; 3</v>
          </cell>
          <cell r="AF902">
            <v>34873</v>
          </cell>
          <cell r="AG902">
            <v>29.723287671232878</v>
          </cell>
          <cell r="AH902" t="str">
            <v>&gt;25&lt; 35</v>
          </cell>
          <cell r="AI902">
            <v>17591310</v>
          </cell>
          <cell r="AJ902" t="str">
            <v>04</v>
          </cell>
          <cell r="AK902" t="str">
            <v>07971839</v>
          </cell>
          <cell r="AL902">
            <v>41271</v>
          </cell>
          <cell r="AM902" t="str">
            <v>HOMME</v>
          </cell>
          <cell r="AN902" t="str">
            <v>Célibataire</v>
          </cell>
          <cell r="AQ902">
            <v>3</v>
          </cell>
          <cell r="AR902">
            <v>3</v>
          </cell>
          <cell r="AS902">
            <v>45746.75</v>
          </cell>
          <cell r="AT902" t="str">
            <v>Horaire</v>
          </cell>
          <cell r="AU902">
            <v>3.3159999999999998</v>
          </cell>
          <cell r="AV902" t="str">
            <v>25</v>
          </cell>
          <cell r="AW902" t="str">
            <v>09200</v>
          </cell>
          <cell r="AX902" t="str">
            <v>00000905113</v>
          </cell>
          <cell r="AY902" t="str">
            <v>19</v>
          </cell>
          <cell r="AZ902" t="str">
            <v>ZITOUNA BANK</v>
          </cell>
          <cell r="BA902" t="str">
            <v>25092000000090511319</v>
          </cell>
          <cell r="BB902">
            <v>20</v>
          </cell>
          <cell r="BC902" t="str">
            <v>BORJ BOUGHORBEL</v>
          </cell>
          <cell r="BD902" t="str">
            <v>BEN AROUS</v>
          </cell>
          <cell r="BG902">
            <v>90324565</v>
          </cell>
          <cell r="BH902">
            <v>96272724</v>
          </cell>
          <cell r="BJ902" t="str">
            <v>HOPITAL YASMINET</v>
          </cell>
          <cell r="BK902" t="str">
            <v>A-520</v>
          </cell>
          <cell r="BL902" t="str">
            <v>1.1</v>
          </cell>
          <cell r="BN902" t="str">
            <v>25092000000090511319</v>
          </cell>
          <cell r="BO902" t="str">
            <v>MOUHBI KHALIL</v>
          </cell>
          <cell r="BP902">
            <v>903</v>
          </cell>
          <cell r="BR902">
            <v>903</v>
          </cell>
          <cell r="BU902" t="str">
            <v>Non-Actif</v>
          </cell>
          <cell r="BV902" t="str">
            <v>520 A CP</v>
          </cell>
        </row>
        <row r="903">
          <cell r="B903">
            <v>904</v>
          </cell>
          <cell r="C903" t="str">
            <v>Monsieur</v>
          </cell>
          <cell r="D903" t="str">
            <v>GHRABA SALAH</v>
          </cell>
          <cell r="E903" t="str">
            <v>SAGE Tunisia</v>
          </cell>
          <cell r="F903" t="str">
            <v>PRODUCTION</v>
          </cell>
          <cell r="G903" t="str">
            <v>SUPERVISEUR DE PRODUCTION</v>
          </cell>
          <cell r="K903" t="str">
            <v>CADRE</v>
          </cell>
          <cell r="L903" t="str">
            <v>Variable cost at standard</v>
          </cell>
          <cell r="M903" t="str">
            <v>SUPERVISEUR DE PRODUCTION</v>
          </cell>
          <cell r="N903">
            <v>44652</v>
          </cell>
          <cell r="P903" t="str">
            <v/>
          </cell>
          <cell r="Q903">
            <v>44959</v>
          </cell>
          <cell r="R903" t="str">
            <v>fin de contrat</v>
          </cell>
          <cell r="T903" t="str">
            <v>CDI</v>
          </cell>
          <cell r="U903" t="str">
            <v>Titulaire</v>
          </cell>
          <cell r="Z903">
            <v>44652</v>
          </cell>
          <cell r="AA903">
            <v>4</v>
          </cell>
          <cell r="AB903">
            <v>2022</v>
          </cell>
          <cell r="AC903">
            <v>2026</v>
          </cell>
          <cell r="AD903">
            <v>2.9305555555555554</v>
          </cell>
          <cell r="AE903" t="str">
            <v>&lt; 3</v>
          </cell>
          <cell r="AF903">
            <v>30852</v>
          </cell>
          <cell r="AG903">
            <v>40.739726027397261</v>
          </cell>
          <cell r="AH903" t="str">
            <v>&gt;35&lt; 45</v>
          </cell>
          <cell r="AI903">
            <v>16516087</v>
          </cell>
          <cell r="AJ903" t="str">
            <v>03</v>
          </cell>
          <cell r="AK903" t="str">
            <v>00980562</v>
          </cell>
          <cell r="AL903">
            <v>43495</v>
          </cell>
          <cell r="AM903" t="str">
            <v>HOMME</v>
          </cell>
          <cell r="AN903" t="str">
            <v>Marié(e)</v>
          </cell>
          <cell r="AO903">
            <v>2</v>
          </cell>
          <cell r="AR903">
            <v>1</v>
          </cell>
          <cell r="AS903">
            <v>45017.25</v>
          </cell>
          <cell r="AT903" t="str">
            <v>Mensuel</v>
          </cell>
          <cell r="AU903">
            <v>2000</v>
          </cell>
          <cell r="AV903" t="str">
            <v>17</v>
          </cell>
          <cell r="AW903" t="str">
            <v>00200</v>
          </cell>
          <cell r="AX903" t="str">
            <v>00002989564</v>
          </cell>
          <cell r="AY903" t="str">
            <v>71</v>
          </cell>
          <cell r="AZ903" t="str">
            <v>LA POSTE</v>
          </cell>
          <cell r="BA903" t="str">
            <v>17002000000298956471</v>
          </cell>
          <cell r="BB903">
            <v>20</v>
          </cell>
          <cell r="BC903" t="str">
            <v>29 CITE SNIT ZAGHOUAN</v>
          </cell>
          <cell r="BD903" t="str">
            <v>ZAGHOUAN</v>
          </cell>
          <cell r="BG903">
            <v>23893926</v>
          </cell>
          <cell r="BI903">
            <v>98137142</v>
          </cell>
          <cell r="BK903" t="str">
            <v>CADRE</v>
          </cell>
          <cell r="BN903" t="str">
            <v>17002000000298956471</v>
          </cell>
          <cell r="BO903" t="str">
            <v>GHRABA SALAH</v>
          </cell>
          <cell r="BP903">
            <v>904</v>
          </cell>
          <cell r="BU903" t="str">
            <v>Non-Actif</v>
          </cell>
        </row>
        <row r="904">
          <cell r="B904">
            <v>905</v>
          </cell>
          <cell r="C904" t="str">
            <v>Monsieur</v>
          </cell>
          <cell r="D904" t="str">
            <v>KHALOUI ALA EDDINE</v>
          </cell>
          <cell r="E904" t="str">
            <v>SAGE Tunisia</v>
          </cell>
          <cell r="F904" t="str">
            <v>PRODUCTION</v>
          </cell>
          <cell r="G904" t="str">
            <v>SUPERVISEUR DE PRODUCTION</v>
          </cell>
          <cell r="K904" t="str">
            <v>CADRE</v>
          </cell>
          <cell r="L904" t="str">
            <v>Variable cost at standard</v>
          </cell>
          <cell r="M904" t="str">
            <v>SUPERVISEUR DE PRODUCTION</v>
          </cell>
          <cell r="N904">
            <v>44655</v>
          </cell>
          <cell r="P904" t="str">
            <v/>
          </cell>
          <cell r="Q904">
            <v>45338</v>
          </cell>
          <cell r="R904" t="str">
            <v>Nouvelle opportinité</v>
          </cell>
          <cell r="T904" t="str">
            <v>CDI</v>
          </cell>
          <cell r="U904" t="str">
            <v>Titulaire</v>
          </cell>
          <cell r="Z904">
            <v>44655</v>
          </cell>
          <cell r="AA904">
            <v>4</v>
          </cell>
          <cell r="AB904">
            <v>2022</v>
          </cell>
          <cell r="AC904">
            <v>2026</v>
          </cell>
          <cell r="AD904">
            <v>2.9222222222222221</v>
          </cell>
          <cell r="AE904" t="str">
            <v>&lt; 3</v>
          </cell>
          <cell r="AF904">
            <v>35362</v>
          </cell>
          <cell r="AG904">
            <v>28.383561643835616</v>
          </cell>
          <cell r="AH904" t="str">
            <v>&gt;25&lt; 35</v>
          </cell>
          <cell r="AI904">
            <v>17591236</v>
          </cell>
          <cell r="AJ904" t="str">
            <v>05</v>
          </cell>
          <cell r="AK904">
            <v>14260517</v>
          </cell>
          <cell r="AL904">
            <v>41926</v>
          </cell>
          <cell r="AM904" t="str">
            <v>HOMME</v>
          </cell>
          <cell r="AN904" t="str">
            <v>Célibataire</v>
          </cell>
          <cell r="AR904">
            <v>2</v>
          </cell>
          <cell r="AS904">
            <v>45385.5</v>
          </cell>
          <cell r="AT904" t="str">
            <v>Mensuel</v>
          </cell>
          <cell r="AU904">
            <v>1700</v>
          </cell>
          <cell r="AV904" t="str">
            <v>08</v>
          </cell>
          <cell r="AW904" t="str">
            <v>14003</v>
          </cell>
          <cell r="AX904" t="str">
            <v>10320009420</v>
          </cell>
          <cell r="AY904" t="str">
            <v>17</v>
          </cell>
          <cell r="AZ904" t="str">
            <v>BIAT</v>
          </cell>
          <cell r="BA904" t="str">
            <v>08140031032000942017</v>
          </cell>
          <cell r="BB904">
            <v>20</v>
          </cell>
          <cell r="BC904" t="str">
            <v xml:space="preserve">EL AFAREG HAMMAM SAYALA </v>
          </cell>
          <cell r="BD904" t="str">
            <v>BEJA</v>
          </cell>
          <cell r="BG904">
            <v>58924862</v>
          </cell>
          <cell r="BI904">
            <v>98137105</v>
          </cell>
          <cell r="BK904" t="str">
            <v>CADRE</v>
          </cell>
          <cell r="BN904" t="str">
            <v>08140031032000942017</v>
          </cell>
          <cell r="BO904" t="str">
            <v>KHALOUI ALA EDDINE</v>
          </cell>
          <cell r="BP904">
            <v>905</v>
          </cell>
          <cell r="BR904" t="e">
            <v>#N/A</v>
          </cell>
          <cell r="BU904" t="str">
            <v>Non-Actif</v>
          </cell>
        </row>
        <row r="905">
          <cell r="B905">
            <v>906</v>
          </cell>
          <cell r="C905" t="str">
            <v>Madame</v>
          </cell>
          <cell r="D905" t="str">
            <v>TLILI IMEN</v>
          </cell>
          <cell r="E905" t="str">
            <v>SAGE Tunisia</v>
          </cell>
          <cell r="F905" t="str">
            <v>LOGISTIQUE</v>
          </cell>
          <cell r="G905" t="str">
            <v>RESPONSABLE APPROVISIONNEMENT</v>
          </cell>
          <cell r="K905" t="str">
            <v>CADRE</v>
          </cell>
          <cell r="L905" t="str">
            <v>Variable cost at standard</v>
          </cell>
          <cell r="M905" t="str">
            <v>RESPONSABLE APPROVISIONNEMENT</v>
          </cell>
          <cell r="N905">
            <v>44655</v>
          </cell>
          <cell r="P905" t="str">
            <v/>
          </cell>
          <cell r="T905" t="str">
            <v>CDI</v>
          </cell>
          <cell r="U905" t="str">
            <v>Titulaire</v>
          </cell>
          <cell r="Z905">
            <v>44655</v>
          </cell>
          <cell r="AA905">
            <v>4</v>
          </cell>
          <cell r="AB905">
            <v>2022</v>
          </cell>
          <cell r="AC905">
            <v>2026</v>
          </cell>
          <cell r="AD905">
            <v>2.9222222222222221</v>
          </cell>
          <cell r="AE905" t="str">
            <v>&lt; 3</v>
          </cell>
          <cell r="AF905">
            <v>31147</v>
          </cell>
          <cell r="AG905">
            <v>39.93150684931507</v>
          </cell>
          <cell r="AH905" t="str">
            <v>&gt;35&lt; 45</v>
          </cell>
          <cell r="AI905">
            <v>12567956</v>
          </cell>
          <cell r="AJ905" t="str">
            <v>08</v>
          </cell>
          <cell r="AK905" t="str">
            <v>06217120</v>
          </cell>
          <cell r="AL905">
            <v>43367</v>
          </cell>
          <cell r="AM905" t="str">
            <v>FEMME</v>
          </cell>
          <cell r="AN905" t="str">
            <v>Marié(e)</v>
          </cell>
          <cell r="AO905">
            <v>2</v>
          </cell>
          <cell r="AQ905">
            <v>16</v>
          </cell>
          <cell r="AR905">
            <v>3</v>
          </cell>
          <cell r="AS905">
            <v>45750.75</v>
          </cell>
          <cell r="AT905" t="str">
            <v>Mensuel</v>
          </cell>
          <cell r="AU905">
            <v>2958</v>
          </cell>
          <cell r="AV905" t="str">
            <v>12</v>
          </cell>
          <cell r="AW905" t="str">
            <v>10400</v>
          </cell>
          <cell r="AX905" t="str">
            <v>00002412314</v>
          </cell>
          <cell r="AY905" t="str">
            <v>09</v>
          </cell>
          <cell r="AZ905" t="str">
            <v>UIB</v>
          </cell>
          <cell r="BA905" t="str">
            <v>12104000000241231409</v>
          </cell>
          <cell r="BB905">
            <v>20</v>
          </cell>
          <cell r="BC905" t="str">
            <v>11RUE IFRIKIA MOUROUJ 3</v>
          </cell>
          <cell r="BD905" t="str">
            <v>BEN AROUS</v>
          </cell>
          <cell r="BF905">
            <v>45097</v>
          </cell>
          <cell r="BG905">
            <v>29899970</v>
          </cell>
          <cell r="BI905">
            <v>98137101</v>
          </cell>
          <cell r="BK905" t="str">
            <v>CADRE</v>
          </cell>
          <cell r="BN905" t="str">
            <v>12104000000241231409</v>
          </cell>
          <cell r="BO905" t="str">
            <v>TLILI IMEN</v>
          </cell>
          <cell r="BP905">
            <v>906</v>
          </cell>
          <cell r="BR905" t="e">
            <v>#N/A</v>
          </cell>
          <cell r="BU905" t="str">
            <v>si</v>
          </cell>
        </row>
        <row r="906">
          <cell r="B906">
            <v>907</v>
          </cell>
          <cell r="C906" t="str">
            <v>MONSIEUR</v>
          </cell>
          <cell r="D906" t="str">
            <v>KHEMIRI AMIR</v>
          </cell>
          <cell r="E906" t="str">
            <v>SAGE Tunisia</v>
          </cell>
          <cell r="F906" t="str">
            <v>COUPE</v>
          </cell>
          <cell r="G906" t="str">
            <v>Coupeur</v>
          </cell>
          <cell r="K906" t="str">
            <v>DIRECTS</v>
          </cell>
          <cell r="L906" t="str">
            <v>Variable cost at standard</v>
          </cell>
          <cell r="M906" t="str">
            <v>OUVRIER COUPE</v>
          </cell>
          <cell r="N906">
            <v>44686</v>
          </cell>
          <cell r="P906">
            <v>-980</v>
          </cell>
          <cell r="Q906">
            <v>44725</v>
          </cell>
          <cell r="R906" t="str">
            <v>MALADIE</v>
          </cell>
          <cell r="T906" t="str">
            <v>CDD</v>
          </cell>
          <cell r="U906" t="str">
            <v>Contractuel</v>
          </cell>
          <cell r="V906">
            <v>44713</v>
          </cell>
          <cell r="W906">
            <v>44742</v>
          </cell>
          <cell r="Z906">
            <v>44686</v>
          </cell>
          <cell r="AA906">
            <v>5</v>
          </cell>
          <cell r="AB906">
            <v>2022</v>
          </cell>
          <cell r="AC906">
            <v>2026</v>
          </cell>
          <cell r="AD906">
            <v>2.8361111111111112</v>
          </cell>
          <cell r="AE906" t="str">
            <v>&lt; 3</v>
          </cell>
          <cell r="AF906">
            <v>34060</v>
          </cell>
          <cell r="AG906">
            <v>31.950684931506849</v>
          </cell>
          <cell r="AH906" t="str">
            <v>&gt;25&lt; 35</v>
          </cell>
          <cell r="AI906">
            <v>16820069</v>
          </cell>
          <cell r="AJ906" t="str">
            <v>01</v>
          </cell>
          <cell r="AK906" t="str">
            <v>09189897</v>
          </cell>
          <cell r="AL906">
            <v>43998</v>
          </cell>
          <cell r="AM906" t="str">
            <v>HOMME</v>
          </cell>
          <cell r="AN906" t="str">
            <v>Célibataire</v>
          </cell>
          <cell r="AQ906">
            <v>3</v>
          </cell>
          <cell r="AR906">
            <v>1</v>
          </cell>
          <cell r="AS906">
            <v>45051.25</v>
          </cell>
          <cell r="AT906" t="str">
            <v>Horaire</v>
          </cell>
          <cell r="AU906">
            <v>3.1930000000000001</v>
          </cell>
          <cell r="AV906" t="str">
            <v>01</v>
          </cell>
          <cell r="AW906" t="str">
            <v>02706</v>
          </cell>
          <cell r="AX906" t="str">
            <v>91110352289</v>
          </cell>
          <cell r="AY906" t="str">
            <v>53</v>
          </cell>
          <cell r="AZ906" t="str">
            <v>ATB</v>
          </cell>
          <cell r="BA906" t="str">
            <v>01027069111035228953</v>
          </cell>
          <cell r="BB906">
            <v>20</v>
          </cell>
          <cell r="BC906" t="str">
            <v>RUE EL WALID IBN OKBA DAOUAR HICHER</v>
          </cell>
          <cell r="BD906" t="str">
            <v>MANOUBA</v>
          </cell>
          <cell r="BG906">
            <v>58990218</v>
          </cell>
          <cell r="BH906">
            <v>26000287</v>
          </cell>
          <cell r="BJ906" t="str">
            <v>TERMINUS 56</v>
          </cell>
          <cell r="BK906" t="str">
            <v>-</v>
          </cell>
          <cell r="BN906" t="str">
            <v>01027069111035228953</v>
          </cell>
          <cell r="BO906" t="str">
            <v>KHEMIRI AMIR</v>
          </cell>
          <cell r="BP906">
            <v>907</v>
          </cell>
          <cell r="BU906" t="str">
            <v>Non-Actif</v>
          </cell>
        </row>
        <row r="907">
          <cell r="B907">
            <v>908</v>
          </cell>
          <cell r="C907" t="str">
            <v>MONSIEUR</v>
          </cell>
          <cell r="D907" t="str">
            <v>GUESMI SOFIEN</v>
          </cell>
          <cell r="E907" t="str">
            <v>SAGE Tunisia</v>
          </cell>
          <cell r="F907" t="str">
            <v>COUPE</v>
          </cell>
          <cell r="G907" t="str">
            <v>Coupeur</v>
          </cell>
          <cell r="I907" t="str">
            <v>Slama Haithem</v>
          </cell>
          <cell r="K907" t="str">
            <v>DIRECTS</v>
          </cell>
          <cell r="L907" t="str">
            <v>Variable cost at standard</v>
          </cell>
          <cell r="M907" t="str">
            <v>OUVRIER COUPE</v>
          </cell>
          <cell r="N907">
            <v>44686</v>
          </cell>
          <cell r="P907">
            <v>-796</v>
          </cell>
          <cell r="Q907">
            <v>44926</v>
          </cell>
          <cell r="R907" t="str">
            <v>discipline</v>
          </cell>
          <cell r="T907" t="str">
            <v>CDD</v>
          </cell>
          <cell r="U907" t="str">
            <v>Contractuel</v>
          </cell>
          <cell r="V907">
            <v>44835</v>
          </cell>
          <cell r="W907">
            <v>44926</v>
          </cell>
          <cell r="Z907">
            <v>44686</v>
          </cell>
          <cell r="AA907">
            <v>5</v>
          </cell>
          <cell r="AB907">
            <v>2022</v>
          </cell>
          <cell r="AC907">
            <v>2026</v>
          </cell>
          <cell r="AD907">
            <v>2.8361111111111112</v>
          </cell>
          <cell r="AE907" t="str">
            <v>&lt; 3</v>
          </cell>
          <cell r="AF907">
            <v>32618</v>
          </cell>
          <cell r="AG907">
            <v>35.901369863013699</v>
          </cell>
          <cell r="AH907" t="str">
            <v>&gt;35&lt; 45</v>
          </cell>
          <cell r="AI907">
            <v>16253446</v>
          </cell>
          <cell r="AJ907" t="str">
            <v>09</v>
          </cell>
          <cell r="AK907" t="str">
            <v>04810134</v>
          </cell>
          <cell r="AL907">
            <v>41929</v>
          </cell>
          <cell r="AM907" t="str">
            <v>HOMME</v>
          </cell>
          <cell r="AN907" t="str">
            <v>Célibataire</v>
          </cell>
          <cell r="AQ907">
            <v>3</v>
          </cell>
          <cell r="AR907">
            <v>1</v>
          </cell>
          <cell r="AS907">
            <v>45051.25</v>
          </cell>
          <cell r="AT907" t="str">
            <v>Horaire</v>
          </cell>
          <cell r="AU907">
            <v>3.3069999999999999</v>
          </cell>
          <cell r="AV907" t="str">
            <v>17</v>
          </cell>
          <cell r="AW907" t="str">
            <v>00100</v>
          </cell>
          <cell r="AX907" t="str">
            <v>00001206057</v>
          </cell>
          <cell r="AY907" t="str">
            <v>20</v>
          </cell>
          <cell r="AZ907" t="str">
            <v>LA POSTE</v>
          </cell>
          <cell r="BA907" t="str">
            <v>17001000000120605720</v>
          </cell>
          <cell r="BB907">
            <v>20</v>
          </cell>
          <cell r="BC907" t="str">
            <v>MGHIRA INZEL FOUCHANA</v>
          </cell>
          <cell r="BD907" t="str">
            <v>SIDI HASSINE</v>
          </cell>
          <cell r="BG907">
            <v>53939421</v>
          </cell>
          <cell r="BH907">
            <v>22481515</v>
          </cell>
          <cell r="BJ907" t="str">
            <v>MGHIRA INZEL</v>
          </cell>
          <cell r="BK907" t="str">
            <v>-</v>
          </cell>
          <cell r="BN907" t="str">
            <v>17001000000120605720</v>
          </cell>
          <cell r="BO907" t="str">
            <v>GUESMI SOFIEN</v>
          </cell>
          <cell r="BP907">
            <v>908</v>
          </cell>
          <cell r="BU907" t="str">
            <v>Non-Actif</v>
          </cell>
        </row>
        <row r="908">
          <cell r="B908">
            <v>909</v>
          </cell>
          <cell r="C908" t="str">
            <v>MONSIEUR</v>
          </cell>
          <cell r="D908" t="str">
            <v>HAMDI MOHAMED ALI</v>
          </cell>
          <cell r="E908" t="str">
            <v>SAGE Tunisia</v>
          </cell>
          <cell r="F908" t="str">
            <v>PRODUCTION</v>
          </cell>
          <cell r="G908" t="str">
            <v>Couturière</v>
          </cell>
          <cell r="H908">
            <v>560</v>
          </cell>
          <cell r="J908" t="str">
            <v>B</v>
          </cell>
          <cell r="K908" t="str">
            <v>DIRECTS</v>
          </cell>
          <cell r="L908" t="str">
            <v>Variable cost at standard</v>
          </cell>
          <cell r="M908" t="str">
            <v>OUVRIER SPECIALISE</v>
          </cell>
          <cell r="N908">
            <v>44688</v>
          </cell>
          <cell r="P908">
            <v>-796</v>
          </cell>
          <cell r="Q908">
            <v>44868</v>
          </cell>
          <cell r="R908" t="str">
            <v>Probléme avec superviseur</v>
          </cell>
          <cell r="T908" t="str">
            <v>CDD</v>
          </cell>
          <cell r="U908" t="str">
            <v>Contractuel</v>
          </cell>
          <cell r="V908">
            <v>44866</v>
          </cell>
          <cell r="W908">
            <v>44926</v>
          </cell>
          <cell r="Z908">
            <v>44688</v>
          </cell>
          <cell r="AA908">
            <v>5</v>
          </cell>
          <cell r="AB908">
            <v>2022</v>
          </cell>
          <cell r="AC908">
            <v>2026</v>
          </cell>
          <cell r="AD908">
            <v>2.8305555555555557</v>
          </cell>
          <cell r="AE908" t="str">
            <v>&lt; 3</v>
          </cell>
          <cell r="AF908">
            <v>36221</v>
          </cell>
          <cell r="AG908">
            <v>26.030136986301368</v>
          </cell>
          <cell r="AH908" t="str">
            <v>&gt;25&lt; 35</v>
          </cell>
          <cell r="AK908" t="str">
            <v>07225854</v>
          </cell>
          <cell r="AL908">
            <v>42168</v>
          </cell>
          <cell r="AM908" t="str">
            <v>HOMME</v>
          </cell>
          <cell r="AN908" t="str">
            <v>Célibataire</v>
          </cell>
          <cell r="AQ908">
            <v>3</v>
          </cell>
          <cell r="AR908">
            <v>1</v>
          </cell>
          <cell r="AS908">
            <v>45053.25</v>
          </cell>
          <cell r="AT908" t="str">
            <v>Horaire</v>
          </cell>
          <cell r="AU908">
            <v>3.3069999999999999</v>
          </cell>
          <cell r="AV908" t="str">
            <v>14</v>
          </cell>
          <cell r="AW908" t="str">
            <v>00500</v>
          </cell>
          <cell r="AX908" t="str">
            <v>51007126436</v>
          </cell>
          <cell r="AY908" t="str">
            <v>94</v>
          </cell>
          <cell r="AZ908" t="str">
            <v>BH</v>
          </cell>
          <cell r="BA908" t="str">
            <v>14005005100712643694</v>
          </cell>
          <cell r="BB908">
            <v>20</v>
          </cell>
          <cell r="BC908" t="str">
            <v>9 RUE CITE ENNOUR</v>
          </cell>
          <cell r="BD908" t="str">
            <v>TUNIS</v>
          </cell>
          <cell r="BG908">
            <v>97737760</v>
          </cell>
          <cell r="BH908">
            <v>22404268</v>
          </cell>
          <cell r="BJ908" t="str">
            <v>Arrêt 24</v>
          </cell>
          <cell r="BK908" t="str">
            <v>B-560</v>
          </cell>
          <cell r="BN908" t="str">
            <v>14005005100712643694</v>
          </cell>
          <cell r="BO908" t="str">
            <v>HAMDI MOHAMED ALI</v>
          </cell>
          <cell r="BP908">
            <v>909</v>
          </cell>
          <cell r="BU908" t="str">
            <v>Non-Actif</v>
          </cell>
        </row>
        <row r="909">
          <cell r="B909">
            <v>910</v>
          </cell>
          <cell r="C909" t="str">
            <v>Mlle</v>
          </cell>
          <cell r="D909" t="str">
            <v>TRABELSI HANENE</v>
          </cell>
          <cell r="E909" t="str">
            <v>SAGE Tunisia</v>
          </cell>
          <cell r="F909" t="str">
            <v>PRODUCTION</v>
          </cell>
          <cell r="G909" t="str">
            <v>Couturière</v>
          </cell>
          <cell r="H909" t="str">
            <v>P7 AR</v>
          </cell>
          <cell r="I909" t="str">
            <v>FAYCEL</v>
          </cell>
          <cell r="J909" t="str">
            <v>B</v>
          </cell>
          <cell r="K909" t="str">
            <v>DIRECTS</v>
          </cell>
          <cell r="L909" t="str">
            <v>Variable cost at standard</v>
          </cell>
          <cell r="M909" t="str">
            <v>OUVRIERE SPECIALISE</v>
          </cell>
          <cell r="N909">
            <v>44692</v>
          </cell>
          <cell r="P909">
            <v>25</v>
          </cell>
          <cell r="T909" t="str">
            <v>CDD</v>
          </cell>
          <cell r="U909" t="str">
            <v>Contractuel</v>
          </cell>
          <cell r="V909">
            <v>45689</v>
          </cell>
          <cell r="W909">
            <v>45747</v>
          </cell>
          <cell r="Z909">
            <v>44692</v>
          </cell>
          <cell r="AA909">
            <v>5</v>
          </cell>
          <cell r="AB909">
            <v>2022</v>
          </cell>
          <cell r="AC909">
            <v>2026</v>
          </cell>
          <cell r="AD909">
            <v>2.8194444444444446</v>
          </cell>
          <cell r="AE909" t="str">
            <v>&lt; 3</v>
          </cell>
          <cell r="AF909">
            <v>31114</v>
          </cell>
          <cell r="AG909">
            <v>40.021917808219179</v>
          </cell>
          <cell r="AH909" t="str">
            <v>&gt;35&lt; 45</v>
          </cell>
          <cell r="AI909">
            <v>12959526</v>
          </cell>
          <cell r="AJ909" t="str">
            <v>08</v>
          </cell>
          <cell r="AK909" t="str">
            <v>07389396</v>
          </cell>
          <cell r="AL909">
            <v>41472</v>
          </cell>
          <cell r="AM909" t="str">
            <v>FEMME</v>
          </cell>
          <cell r="AN909" t="str">
            <v>Célibataire</v>
          </cell>
          <cell r="AQ909">
            <v>3</v>
          </cell>
          <cell r="AR909">
            <v>3</v>
          </cell>
          <cell r="AS909">
            <v>45787.75</v>
          </cell>
          <cell r="AT909" t="str">
            <v>Horaire</v>
          </cell>
          <cell r="AU909">
            <v>3.3069999999999999</v>
          </cell>
          <cell r="AV909" t="str">
            <v>17</v>
          </cell>
          <cell r="AW909">
            <v>53594</v>
          </cell>
          <cell r="AX909" t="str">
            <v>01720917265</v>
          </cell>
          <cell r="AY909">
            <v>35</v>
          </cell>
          <cell r="AZ909" t="str">
            <v>LA POSTE</v>
          </cell>
          <cell r="BA909" t="str">
            <v>17535940172091726535</v>
          </cell>
          <cell r="BB909">
            <v>20</v>
          </cell>
          <cell r="BC909" t="str">
            <v>CITE PALESTINE TEBOURBA</v>
          </cell>
          <cell r="BD909" t="str">
            <v>MANOUBA</v>
          </cell>
          <cell r="BG909">
            <v>29772620</v>
          </cell>
          <cell r="BH909">
            <v>29550516</v>
          </cell>
          <cell r="BJ909" t="str">
            <v>TEBOURBA</v>
          </cell>
          <cell r="BK909" t="str">
            <v>B-P7 AR</v>
          </cell>
          <cell r="BL909" t="str">
            <v>2.1</v>
          </cell>
          <cell r="BN909" t="str">
            <v>17535940172091726535</v>
          </cell>
          <cell r="BO909" t="str">
            <v>TRABELSI HANENE</v>
          </cell>
          <cell r="BP909">
            <v>910</v>
          </cell>
          <cell r="BR909">
            <v>910</v>
          </cell>
          <cell r="BT909">
            <v>652</v>
          </cell>
          <cell r="BU909" t="str">
            <v>si</v>
          </cell>
          <cell r="BV909" t="str">
            <v>139 B CA</v>
          </cell>
        </row>
        <row r="910">
          <cell r="B910">
            <v>911</v>
          </cell>
          <cell r="C910" t="str">
            <v>Madame</v>
          </cell>
          <cell r="D910" t="str">
            <v>MEJRI NAJET</v>
          </cell>
          <cell r="E910" t="str">
            <v>SAGE Tunisia</v>
          </cell>
          <cell r="F910" t="str">
            <v>PRODUCTION</v>
          </cell>
          <cell r="G910" t="str">
            <v>Couturière</v>
          </cell>
          <cell r="H910" t="str">
            <v>APT</v>
          </cell>
          <cell r="J910" t="str">
            <v>B</v>
          </cell>
          <cell r="K910" t="str">
            <v>DIRECTS</v>
          </cell>
          <cell r="L910" t="str">
            <v>Variable cost at standard</v>
          </cell>
          <cell r="M910" t="str">
            <v>OUVRIERE SPECIALISE</v>
          </cell>
          <cell r="N910">
            <v>44692</v>
          </cell>
          <cell r="P910">
            <v>-980</v>
          </cell>
          <cell r="Q910">
            <v>44697</v>
          </cell>
          <cell r="R910" t="str">
            <v xml:space="preserve">abandon de poste </v>
          </cell>
          <cell r="T910" t="str">
            <v>CDD</v>
          </cell>
          <cell r="U910" t="str">
            <v>Contractuel</v>
          </cell>
          <cell r="V910">
            <v>44692</v>
          </cell>
          <cell r="W910">
            <v>44742</v>
          </cell>
          <cell r="Z910">
            <v>44692</v>
          </cell>
          <cell r="AA910">
            <v>5</v>
          </cell>
          <cell r="AB910">
            <v>2022</v>
          </cell>
          <cell r="AC910">
            <v>2026</v>
          </cell>
          <cell r="AD910">
            <v>2.8194444444444446</v>
          </cell>
          <cell r="AE910" t="str">
            <v>&lt; 3</v>
          </cell>
          <cell r="AF910">
            <v>23939</v>
          </cell>
          <cell r="AG910">
            <v>59.679452054794524</v>
          </cell>
          <cell r="AH910" t="str">
            <v>&gt; 55</v>
          </cell>
          <cell r="AI910">
            <v>11219306</v>
          </cell>
          <cell r="AJ910" t="str">
            <v>04</v>
          </cell>
          <cell r="AK910" t="str">
            <v>00373491</v>
          </cell>
          <cell r="AL910">
            <v>37609</v>
          </cell>
          <cell r="AM910" t="str">
            <v>FEMME</v>
          </cell>
          <cell r="AN910" t="str">
            <v>Marié(e)</v>
          </cell>
          <cell r="AO910">
            <v>2</v>
          </cell>
          <cell r="AQ910">
            <v>3</v>
          </cell>
          <cell r="AR910">
            <v>1</v>
          </cell>
          <cell r="AS910">
            <v>45057.25</v>
          </cell>
          <cell r="AT910" t="str">
            <v>Horaire</v>
          </cell>
          <cell r="AU910">
            <v>3.1930000000000001</v>
          </cell>
          <cell r="AV910" t="str">
            <v>07</v>
          </cell>
          <cell r="AW910" t="str">
            <v>06501</v>
          </cell>
          <cell r="AX910" t="str">
            <v>23105502895</v>
          </cell>
          <cell r="AY910" t="str">
            <v>92</v>
          </cell>
          <cell r="AZ910" t="str">
            <v>AMEN BANK</v>
          </cell>
          <cell r="BA910" t="str">
            <v>07065012310550289592</v>
          </cell>
          <cell r="BB910">
            <v>20</v>
          </cell>
          <cell r="BC910" t="str">
            <v>38 RUE MALLOUZA</v>
          </cell>
          <cell r="BD910" t="str">
            <v>DENDEN</v>
          </cell>
          <cell r="BE910">
            <v>2011</v>
          </cell>
          <cell r="BG910">
            <v>24045643</v>
          </cell>
          <cell r="BH910">
            <v>27075631</v>
          </cell>
          <cell r="BJ910" t="str">
            <v>DENDEN</v>
          </cell>
          <cell r="BK910" t="str">
            <v>B-APT</v>
          </cell>
          <cell r="BN910" t="str">
            <v>07065012310550289592</v>
          </cell>
          <cell r="BO910" t="str">
            <v>MEJRI NAJET</v>
          </cell>
          <cell r="BP910">
            <v>911</v>
          </cell>
          <cell r="BU910" t="str">
            <v>Non-Actif</v>
          </cell>
        </row>
        <row r="911">
          <cell r="B911">
            <v>912</v>
          </cell>
          <cell r="C911" t="str">
            <v>Madame</v>
          </cell>
          <cell r="D911" t="str">
            <v>HAMMAMI NAJIA</v>
          </cell>
          <cell r="E911" t="str">
            <v>SAGE Tunisia</v>
          </cell>
          <cell r="F911" t="str">
            <v>PRODUCTION</v>
          </cell>
          <cell r="G911" t="str">
            <v>Couturière</v>
          </cell>
          <cell r="H911">
            <v>965</v>
          </cell>
          <cell r="J911" t="str">
            <v>B</v>
          </cell>
          <cell r="K911" t="str">
            <v>DIRECTS</v>
          </cell>
          <cell r="L911" t="str">
            <v>Variable cost at standard</v>
          </cell>
          <cell r="M911" t="str">
            <v>OUVRIERE SPECIALISE</v>
          </cell>
          <cell r="N911">
            <v>44692</v>
          </cell>
          <cell r="P911">
            <v>-980</v>
          </cell>
          <cell r="Q911">
            <v>44723</v>
          </cell>
          <cell r="R911" t="str">
            <v>fin de contrat</v>
          </cell>
          <cell r="T911" t="str">
            <v>CDD</v>
          </cell>
          <cell r="U911" t="str">
            <v>Contractuel</v>
          </cell>
          <cell r="V911">
            <v>44692</v>
          </cell>
          <cell r="W911">
            <v>44742</v>
          </cell>
          <cell r="Z911">
            <v>44692</v>
          </cell>
          <cell r="AA911">
            <v>5</v>
          </cell>
          <cell r="AB911">
            <v>2022</v>
          </cell>
          <cell r="AC911">
            <v>2026</v>
          </cell>
          <cell r="AD911">
            <v>2.8194444444444446</v>
          </cell>
          <cell r="AE911" t="str">
            <v>&lt; 3</v>
          </cell>
          <cell r="AF911">
            <v>30261</v>
          </cell>
          <cell r="AG911">
            <v>42.358904109589041</v>
          </cell>
          <cell r="AH911" t="str">
            <v>&gt;35&lt; 45</v>
          </cell>
          <cell r="AI911">
            <v>16280093</v>
          </cell>
          <cell r="AJ911" t="str">
            <v>08</v>
          </cell>
          <cell r="AK911" t="str">
            <v>04729192</v>
          </cell>
          <cell r="AL911">
            <v>38070</v>
          </cell>
          <cell r="AM911" t="str">
            <v>FEMME</v>
          </cell>
          <cell r="AN911" t="str">
            <v>Marié(e)</v>
          </cell>
          <cell r="AO911">
            <v>1</v>
          </cell>
          <cell r="AQ911">
            <v>3</v>
          </cell>
          <cell r="AR911">
            <v>1</v>
          </cell>
          <cell r="AS911">
            <v>45057.25</v>
          </cell>
          <cell r="AT911" t="str">
            <v>Horaire</v>
          </cell>
          <cell r="AU911">
            <v>3.1930000000000001</v>
          </cell>
          <cell r="AV911" t="str">
            <v>17</v>
          </cell>
          <cell r="AW911" t="str">
            <v>00100</v>
          </cell>
          <cell r="AX911" t="str">
            <v>00002831061</v>
          </cell>
          <cell r="AY911" t="str">
            <v>34</v>
          </cell>
          <cell r="AZ911" t="str">
            <v>LA POSTE</v>
          </cell>
          <cell r="BA911" t="str">
            <v>17001000000283106134</v>
          </cell>
          <cell r="BB911">
            <v>20</v>
          </cell>
          <cell r="BC911" t="str">
            <v>TEBOLTECH MORNAGUIA</v>
          </cell>
          <cell r="BD911" t="str">
            <v>MANOUBA</v>
          </cell>
          <cell r="BG911">
            <v>99039660</v>
          </cell>
          <cell r="BH911">
            <v>28357628</v>
          </cell>
          <cell r="BJ911" t="str">
            <v>TEBOLTECH</v>
          </cell>
          <cell r="BK911" t="str">
            <v>B-965</v>
          </cell>
          <cell r="BN911" t="str">
            <v>17001000000283106134</v>
          </cell>
          <cell r="BO911" t="str">
            <v>HAMMAMI NAJIA</v>
          </cell>
          <cell r="BP911">
            <v>912</v>
          </cell>
          <cell r="BU911" t="str">
            <v>Non-Actif</v>
          </cell>
        </row>
        <row r="912">
          <cell r="B912">
            <v>913</v>
          </cell>
          <cell r="C912" t="str">
            <v>Mlle</v>
          </cell>
          <cell r="D912" t="str">
            <v>BEN YEMNA NOUR EL HOUDA</v>
          </cell>
          <cell r="E912" t="str">
            <v>SAGE Tunisia</v>
          </cell>
          <cell r="F912" t="str">
            <v>PRODUCTION</v>
          </cell>
          <cell r="G912" t="str">
            <v>Couturière</v>
          </cell>
          <cell r="H912">
            <v>965</v>
          </cell>
          <cell r="I912" t="str">
            <v>abdelhalim</v>
          </cell>
          <cell r="J912" t="str">
            <v>B</v>
          </cell>
          <cell r="K912" t="str">
            <v>DIRECTS</v>
          </cell>
          <cell r="L912" t="str">
            <v>Variable cost at standard</v>
          </cell>
          <cell r="M912" t="str">
            <v>OUVRIERE SPECIALISE</v>
          </cell>
          <cell r="N912">
            <v>44692</v>
          </cell>
          <cell r="P912">
            <v>-523</v>
          </cell>
          <cell r="Q912">
            <v>45203</v>
          </cell>
          <cell r="R912" t="str">
            <v>discipline</v>
          </cell>
          <cell r="T912" t="str">
            <v>CDD</v>
          </cell>
          <cell r="U912" t="str">
            <v>Contractuel</v>
          </cell>
          <cell r="V912">
            <v>45170</v>
          </cell>
          <cell r="W912">
            <v>45199</v>
          </cell>
          <cell r="Z912">
            <v>44692</v>
          </cell>
          <cell r="AA912">
            <v>5</v>
          </cell>
          <cell r="AB912">
            <v>2022</v>
          </cell>
          <cell r="AC912">
            <v>2026</v>
          </cell>
          <cell r="AD912">
            <v>2.8194444444444446</v>
          </cell>
          <cell r="AE912" t="str">
            <v>&lt; 3</v>
          </cell>
          <cell r="AF912">
            <v>35955</v>
          </cell>
          <cell r="AG912">
            <v>26.758904109589039</v>
          </cell>
          <cell r="AH912" t="str">
            <v>&gt;25&lt; 35</v>
          </cell>
          <cell r="AI912">
            <v>17591539</v>
          </cell>
          <cell r="AJ912" t="str">
            <v>09</v>
          </cell>
          <cell r="AK912">
            <v>11659581</v>
          </cell>
          <cell r="AL912">
            <v>42588</v>
          </cell>
          <cell r="AM912" t="str">
            <v>FEMME</v>
          </cell>
          <cell r="AN912" t="str">
            <v>Célibataire</v>
          </cell>
          <cell r="AQ912">
            <v>3</v>
          </cell>
          <cell r="AR912">
            <v>2</v>
          </cell>
          <cell r="AS912">
            <v>45422.5</v>
          </cell>
          <cell r="AT912" t="str">
            <v>Horaire</v>
          </cell>
          <cell r="AU912">
            <v>3.3069999999999999</v>
          </cell>
          <cell r="AV912" t="str">
            <v>17</v>
          </cell>
          <cell r="AW912" t="str">
            <v>00100</v>
          </cell>
          <cell r="AX912" t="str">
            <v>00003134465</v>
          </cell>
          <cell r="AY912" t="str">
            <v>70</v>
          </cell>
          <cell r="AZ912" t="str">
            <v>LA POSTE</v>
          </cell>
          <cell r="BA912" t="str">
            <v>17001000000313446570</v>
          </cell>
          <cell r="BB912">
            <v>20</v>
          </cell>
          <cell r="BC912" t="str">
            <v>50 RUE ABDALLAH BEN MOUSSA</v>
          </cell>
          <cell r="BD912" t="str">
            <v>SIDI HASSINE</v>
          </cell>
          <cell r="BG912">
            <v>24306021</v>
          </cell>
          <cell r="BH912">
            <v>92382914</v>
          </cell>
          <cell r="BJ912" t="str">
            <v>SIDI HASSINE</v>
          </cell>
          <cell r="BK912" t="str">
            <v>B-965</v>
          </cell>
          <cell r="BL912" t="str">
            <v>1.3</v>
          </cell>
          <cell r="BN912" t="str">
            <v>17001000000313446570</v>
          </cell>
          <cell r="BO912" t="str">
            <v>BEN YEMNA NOUR EL HOUDA</v>
          </cell>
          <cell r="BP912">
            <v>913</v>
          </cell>
          <cell r="BR912">
            <v>913</v>
          </cell>
          <cell r="BU912" t="str">
            <v>Non-Actif</v>
          </cell>
        </row>
        <row r="913">
          <cell r="B913">
            <v>914</v>
          </cell>
          <cell r="C913" t="str">
            <v>Madame</v>
          </cell>
          <cell r="D913" t="str">
            <v>AOUINI SIRINE</v>
          </cell>
          <cell r="E913" t="str">
            <v>SAGE Tunisia</v>
          </cell>
          <cell r="F913" t="str">
            <v>PRODUCTION</v>
          </cell>
          <cell r="G913" t="str">
            <v>WIRE</v>
          </cell>
          <cell r="H913">
            <v>520</v>
          </cell>
          <cell r="J913" t="str">
            <v>B</v>
          </cell>
          <cell r="K913" t="str">
            <v>DIRECTS</v>
          </cell>
          <cell r="L913" t="str">
            <v>Variable cost at standard</v>
          </cell>
          <cell r="M913" t="str">
            <v>OUVRIERE SPECIALISE</v>
          </cell>
          <cell r="N913">
            <v>44693</v>
          </cell>
          <cell r="P913">
            <v>-980</v>
          </cell>
          <cell r="Q913">
            <v>44730</v>
          </cell>
          <cell r="R913" t="str">
            <v xml:space="preserve">abandon de poste </v>
          </cell>
          <cell r="T913" t="str">
            <v>CDD</v>
          </cell>
          <cell r="U913" t="str">
            <v>Contractuel</v>
          </cell>
          <cell r="V913">
            <v>44693</v>
          </cell>
          <cell r="W913">
            <v>44742</v>
          </cell>
          <cell r="Z913">
            <v>44693</v>
          </cell>
          <cell r="AA913">
            <v>5</v>
          </cell>
          <cell r="AB913">
            <v>2022</v>
          </cell>
          <cell r="AC913">
            <v>2026</v>
          </cell>
          <cell r="AD913">
            <v>2.8166666666666669</v>
          </cell>
          <cell r="AE913" t="str">
            <v>&lt; 3</v>
          </cell>
          <cell r="AF913">
            <v>36135</v>
          </cell>
          <cell r="AG913">
            <v>26.265753424657536</v>
          </cell>
          <cell r="AH913" t="str">
            <v>&gt;25&lt; 35</v>
          </cell>
          <cell r="AK913">
            <v>14352593</v>
          </cell>
          <cell r="AL913">
            <v>42304</v>
          </cell>
          <cell r="AM913" t="str">
            <v>FEMME</v>
          </cell>
          <cell r="AN913" t="str">
            <v>Célibataire</v>
          </cell>
          <cell r="AO913">
            <v>1</v>
          </cell>
          <cell r="AQ913">
            <v>3</v>
          </cell>
          <cell r="AR913">
            <v>1</v>
          </cell>
          <cell r="AS913">
            <v>45058.25</v>
          </cell>
          <cell r="AT913" t="str">
            <v>Horaire</v>
          </cell>
          <cell r="AU913">
            <v>3.1930000000000001</v>
          </cell>
          <cell r="AV913" t="str">
            <v>17</v>
          </cell>
          <cell r="AW913" t="str">
            <v>00100</v>
          </cell>
          <cell r="AX913" t="str">
            <v>00003131612</v>
          </cell>
          <cell r="AY913" t="str">
            <v>93</v>
          </cell>
          <cell r="AZ913" t="str">
            <v>LA POSTE</v>
          </cell>
          <cell r="BA913" t="str">
            <v>17001000000313161293</v>
          </cell>
          <cell r="BB913">
            <v>20</v>
          </cell>
          <cell r="BC913" t="str">
            <v>KSAR HDID BASATINE  MORNAGUIA</v>
          </cell>
          <cell r="BD913" t="str">
            <v>MANOUBA</v>
          </cell>
          <cell r="BG913">
            <v>29223623</v>
          </cell>
          <cell r="BH913">
            <v>25734599</v>
          </cell>
          <cell r="BJ913" t="str">
            <v>TEBOURBA</v>
          </cell>
          <cell r="BK913" t="str">
            <v>B-520</v>
          </cell>
          <cell r="BN913" t="str">
            <v>17001000000313161293</v>
          </cell>
          <cell r="BO913" t="str">
            <v>AOUINI SIRINE</v>
          </cell>
          <cell r="BP913">
            <v>914</v>
          </cell>
          <cell r="BU913" t="str">
            <v>Non-Actif</v>
          </cell>
        </row>
        <row r="914">
          <cell r="B914">
            <v>915</v>
          </cell>
          <cell r="C914" t="str">
            <v>Mlle</v>
          </cell>
          <cell r="D914" t="str">
            <v>MASTOURI NADA</v>
          </cell>
          <cell r="E914" t="str">
            <v>SAGE Tunisia</v>
          </cell>
          <cell r="F914" t="str">
            <v>QUALITE</v>
          </cell>
          <cell r="G914" t="str">
            <v>Contrôle Qualité</v>
          </cell>
          <cell r="H914" t="str">
            <v>P6</v>
          </cell>
          <cell r="I914" t="str">
            <v>Afif</v>
          </cell>
          <cell r="J914" t="str">
            <v>B</v>
          </cell>
          <cell r="K914" t="str">
            <v>INDIRECTS</v>
          </cell>
          <cell r="L914" t="str">
            <v>Variable cost at standard</v>
          </cell>
          <cell r="M914" t="str">
            <v>Contrôleur Qualité</v>
          </cell>
          <cell r="N914">
            <v>44693</v>
          </cell>
          <cell r="P914">
            <v>-584</v>
          </cell>
          <cell r="Q914">
            <v>45138</v>
          </cell>
          <cell r="R914" t="str">
            <v>mariage</v>
          </cell>
          <cell r="T914" t="str">
            <v>CDD</v>
          </cell>
          <cell r="U914" t="str">
            <v>Contractuel</v>
          </cell>
          <cell r="V914">
            <v>44986</v>
          </cell>
          <cell r="W914">
            <v>45138</v>
          </cell>
          <cell r="Z914">
            <v>44693</v>
          </cell>
          <cell r="AA914">
            <v>5</v>
          </cell>
          <cell r="AB914">
            <v>2022</v>
          </cell>
          <cell r="AC914">
            <v>2026</v>
          </cell>
          <cell r="AD914">
            <v>2.8166666666666669</v>
          </cell>
          <cell r="AE914" t="str">
            <v>&lt; 3</v>
          </cell>
          <cell r="AF914">
            <v>35381</v>
          </cell>
          <cell r="AG914">
            <v>28.331506849315069</v>
          </cell>
          <cell r="AH914" t="str">
            <v>&gt;25&lt; 35</v>
          </cell>
          <cell r="AI914">
            <v>17591386</v>
          </cell>
          <cell r="AJ914" t="str">
            <v>03</v>
          </cell>
          <cell r="AK914">
            <v>13629163</v>
          </cell>
          <cell r="AL914">
            <v>41801</v>
          </cell>
          <cell r="AM914" t="str">
            <v>FEMME</v>
          </cell>
          <cell r="AN914" t="str">
            <v>Célibataire</v>
          </cell>
          <cell r="AQ914">
            <v>3</v>
          </cell>
          <cell r="AR914">
            <v>2</v>
          </cell>
          <cell r="AS914">
            <v>45423.5</v>
          </cell>
          <cell r="AT914" t="str">
            <v>Horaire</v>
          </cell>
          <cell r="AU914">
            <v>3.3069999999999999</v>
          </cell>
          <cell r="AV914" t="str">
            <v>10</v>
          </cell>
          <cell r="AW914" t="str">
            <v>31612</v>
          </cell>
          <cell r="AX914" t="str">
            <v>61054905788</v>
          </cell>
          <cell r="AY914" t="str">
            <v>07</v>
          </cell>
          <cell r="AZ914" t="str">
            <v>STB</v>
          </cell>
          <cell r="BA914" t="str">
            <v>10316126105490578807</v>
          </cell>
          <cell r="BB914">
            <v>20</v>
          </cell>
          <cell r="BC914" t="str">
            <v>CITE MANOUBIA ZAHROUNI</v>
          </cell>
          <cell r="BD914" t="str">
            <v>TUNIS</v>
          </cell>
          <cell r="BG914">
            <v>93650289</v>
          </cell>
          <cell r="BH914">
            <v>90491728</v>
          </cell>
          <cell r="BJ914" t="str">
            <v>CITE HWASS ZAHROUNI</v>
          </cell>
          <cell r="BK914" t="str">
            <v>B-P6</v>
          </cell>
          <cell r="BL914" t="str">
            <v>1.3</v>
          </cell>
          <cell r="BN914" t="str">
            <v>10316126105490578807</v>
          </cell>
          <cell r="BO914" t="str">
            <v>MASTOURI NADA</v>
          </cell>
          <cell r="BP914">
            <v>915</v>
          </cell>
          <cell r="BR914">
            <v>915</v>
          </cell>
          <cell r="BU914" t="str">
            <v>Non-Actif</v>
          </cell>
        </row>
        <row r="915">
          <cell r="B915">
            <v>916</v>
          </cell>
          <cell r="C915" t="str">
            <v>Madame</v>
          </cell>
          <cell r="D915" t="str">
            <v>BEN KRAIEM JOUDA</v>
          </cell>
          <cell r="E915" t="str">
            <v>SAGE Tunisia</v>
          </cell>
          <cell r="F915" t="str">
            <v>PRODUCTION</v>
          </cell>
          <cell r="G915" t="str">
            <v>Couturière</v>
          </cell>
          <cell r="H915" t="str">
            <v>Panda</v>
          </cell>
          <cell r="I915" t="str">
            <v>FAWZI SENDESNI</v>
          </cell>
          <cell r="J915" t="str">
            <v>B</v>
          </cell>
          <cell r="K915" t="str">
            <v>DIRECTS</v>
          </cell>
          <cell r="L915" t="str">
            <v>Variable cost at standard</v>
          </cell>
          <cell r="M915" t="str">
            <v>OUVRIERE SPECIALISE</v>
          </cell>
          <cell r="N915">
            <v>44693</v>
          </cell>
          <cell r="P915">
            <v>-371</v>
          </cell>
          <cell r="Q915">
            <v>45324</v>
          </cell>
          <cell r="R915" t="str">
            <v>personnel</v>
          </cell>
          <cell r="T915" t="str">
            <v>CDD</v>
          </cell>
          <cell r="U915" t="str">
            <v>Contractuel</v>
          </cell>
          <cell r="V915">
            <v>45261</v>
          </cell>
          <cell r="W915">
            <v>45351</v>
          </cell>
          <cell r="Z915">
            <v>44693</v>
          </cell>
          <cell r="AA915">
            <v>5</v>
          </cell>
          <cell r="AB915">
            <v>2022</v>
          </cell>
          <cell r="AC915">
            <v>2026</v>
          </cell>
          <cell r="AD915">
            <v>2.8166666666666669</v>
          </cell>
          <cell r="AE915" t="str">
            <v>&lt; 3</v>
          </cell>
          <cell r="AF915">
            <v>27914</v>
          </cell>
          <cell r="AG915">
            <v>48.789041095890411</v>
          </cell>
          <cell r="AH915" t="str">
            <v>&gt;45&lt; 55</v>
          </cell>
          <cell r="AI915">
            <v>12192446</v>
          </cell>
          <cell r="AJ915" t="str">
            <v>03</v>
          </cell>
          <cell r="AK915" t="str">
            <v>07312907</v>
          </cell>
          <cell r="AL915">
            <v>41755</v>
          </cell>
          <cell r="AM915" t="str">
            <v>FEMME</v>
          </cell>
          <cell r="AN915" t="str">
            <v>Marié(e)</v>
          </cell>
          <cell r="AO915">
            <v>2</v>
          </cell>
          <cell r="AQ915">
            <v>3</v>
          </cell>
          <cell r="AR915">
            <v>2</v>
          </cell>
          <cell r="AS915">
            <v>45423.5</v>
          </cell>
          <cell r="AT915" t="str">
            <v>Horaire</v>
          </cell>
          <cell r="AU915">
            <v>3.3069999999999999</v>
          </cell>
          <cell r="AV915" t="str">
            <v>07</v>
          </cell>
          <cell r="AW915" t="str">
            <v>09701</v>
          </cell>
          <cell r="AX915" t="str">
            <v>55105527399</v>
          </cell>
          <cell r="AY915" t="str">
            <v>58</v>
          </cell>
          <cell r="AZ915" t="str">
            <v>AMEN BANK</v>
          </cell>
          <cell r="BA915" t="str">
            <v>07097015510552739958</v>
          </cell>
          <cell r="BB915">
            <v>20</v>
          </cell>
          <cell r="BC915" t="str">
            <v>CITE ENASSIME ESSAIDA</v>
          </cell>
          <cell r="BD915" t="str">
            <v>MANOUBA</v>
          </cell>
          <cell r="BE915">
            <v>2031</v>
          </cell>
          <cell r="BG915">
            <v>53590609</v>
          </cell>
          <cell r="BH915">
            <v>97021644</v>
          </cell>
          <cell r="BJ915" t="str">
            <v>TEBOURBA</v>
          </cell>
          <cell r="BK915" t="str">
            <v>B-Panda</v>
          </cell>
          <cell r="BL915" t="str">
            <v>2.1</v>
          </cell>
          <cell r="BN915" t="str">
            <v>07097015510552739958</v>
          </cell>
          <cell r="BO915" t="str">
            <v>BEN KRAIEM JOUDA</v>
          </cell>
          <cell r="BP915">
            <v>916</v>
          </cell>
          <cell r="BR915">
            <v>916</v>
          </cell>
          <cell r="BU915" t="str">
            <v>Non-Actif</v>
          </cell>
          <cell r="BV915" t="str">
            <v>139 B CP</v>
          </cell>
        </row>
        <row r="916">
          <cell r="B916">
            <v>917</v>
          </cell>
          <cell r="C916" t="str">
            <v>Mlle</v>
          </cell>
          <cell r="D916" t="str">
            <v>HMISSI RAFIKA</v>
          </cell>
          <cell r="E916" t="str">
            <v>SAGE Tunisia</v>
          </cell>
          <cell r="F916" t="str">
            <v>COUPE</v>
          </cell>
          <cell r="G916" t="str">
            <v>Alimentatrice</v>
          </cell>
          <cell r="H916" t="str">
            <v>coupe</v>
          </cell>
          <cell r="I916" t="str">
            <v>HAITHEM SLAMA</v>
          </cell>
          <cell r="K916" t="str">
            <v>DIRECTS</v>
          </cell>
          <cell r="L916" t="str">
            <v>Variable cost at standard</v>
          </cell>
          <cell r="M916" t="str">
            <v>OUVRIERE SPECIALISE</v>
          </cell>
          <cell r="N916">
            <v>44693</v>
          </cell>
          <cell r="P916">
            <v>-371</v>
          </cell>
          <cell r="Q916">
            <v>45352</v>
          </cell>
          <cell r="R916" t="str">
            <v>personnel</v>
          </cell>
          <cell r="T916" t="str">
            <v>CDD</v>
          </cell>
          <cell r="U916" t="str">
            <v>Contractuel</v>
          </cell>
          <cell r="V916">
            <v>45292</v>
          </cell>
          <cell r="W916">
            <v>45351</v>
          </cell>
          <cell r="Z916">
            <v>44693</v>
          </cell>
          <cell r="AA916">
            <v>5</v>
          </cell>
          <cell r="AB916">
            <v>2022</v>
          </cell>
          <cell r="AC916">
            <v>2026</v>
          </cell>
          <cell r="AD916">
            <v>2.8166666666666669</v>
          </cell>
          <cell r="AE916" t="str">
            <v>&lt; 3</v>
          </cell>
          <cell r="AF916">
            <v>33956</v>
          </cell>
          <cell r="AG916">
            <v>32.235616438356168</v>
          </cell>
          <cell r="AH916" t="str">
            <v>&gt;25&lt; 35</v>
          </cell>
          <cell r="AI916">
            <v>16628603</v>
          </cell>
          <cell r="AJ916" t="str">
            <v>01</v>
          </cell>
          <cell r="AK916" t="str">
            <v>09512214</v>
          </cell>
          <cell r="AL916">
            <v>41428</v>
          </cell>
          <cell r="AM916" t="str">
            <v>FEMME</v>
          </cell>
          <cell r="AN916" t="str">
            <v>Célibataire</v>
          </cell>
          <cell r="AQ916">
            <v>3</v>
          </cell>
          <cell r="AR916">
            <v>2</v>
          </cell>
          <cell r="AS916">
            <v>45423.5</v>
          </cell>
          <cell r="AT916" t="str">
            <v>Horaire</v>
          </cell>
          <cell r="AU916">
            <v>3.3069999999999999</v>
          </cell>
          <cell r="AV916" t="str">
            <v>17</v>
          </cell>
          <cell r="AW916" t="str">
            <v>00100</v>
          </cell>
          <cell r="AX916" t="str">
            <v>00001619163</v>
          </cell>
          <cell r="AY916" t="str">
            <v>71</v>
          </cell>
          <cell r="AZ916" t="str">
            <v>LA POSTE</v>
          </cell>
          <cell r="BA916" t="str">
            <v>17001000000161916371</v>
          </cell>
          <cell r="BB916">
            <v>20</v>
          </cell>
          <cell r="BC916" t="str">
            <v>RUE EL OWARD CITE INTILAKA</v>
          </cell>
          <cell r="BD916" t="str">
            <v>BORJ EL AMRI</v>
          </cell>
          <cell r="BE916">
            <v>1142</v>
          </cell>
          <cell r="BG916">
            <v>92851845</v>
          </cell>
          <cell r="BH916">
            <v>25870407</v>
          </cell>
          <cell r="BJ916" t="str">
            <v>BORJ EL AMRI</v>
          </cell>
          <cell r="BK916" t="str">
            <v>-coupe</v>
          </cell>
          <cell r="BL916" t="str">
            <v>1.3</v>
          </cell>
          <cell r="BN916" t="str">
            <v>17001000000161916371</v>
          </cell>
          <cell r="BO916" t="str">
            <v>HMISSI RAFIKA</v>
          </cell>
          <cell r="BP916">
            <v>917</v>
          </cell>
          <cell r="BR916">
            <v>917</v>
          </cell>
          <cell r="BU916" t="str">
            <v>Non-Actif</v>
          </cell>
          <cell r="BV916" t="str">
            <v>coupe</v>
          </cell>
        </row>
        <row r="917">
          <cell r="B917">
            <v>918</v>
          </cell>
          <cell r="C917" t="str">
            <v>Madame</v>
          </cell>
          <cell r="D917" t="str">
            <v>BARHOUMI IMEN</v>
          </cell>
          <cell r="E917" t="str">
            <v>SAGE Tunisia</v>
          </cell>
          <cell r="F917" t="str">
            <v>PRODUCTION</v>
          </cell>
          <cell r="G917" t="str">
            <v>Alimentatrice</v>
          </cell>
          <cell r="H917" t="str">
            <v>P7 AR</v>
          </cell>
          <cell r="I917" t="str">
            <v>Safa</v>
          </cell>
          <cell r="J917" t="str">
            <v>A</v>
          </cell>
          <cell r="K917" t="str">
            <v>DIRECTS</v>
          </cell>
          <cell r="L917" t="str">
            <v>Variable cost at standard</v>
          </cell>
          <cell r="M917" t="str">
            <v>OUVRIERE SPECIALISE</v>
          </cell>
          <cell r="N917">
            <v>44694</v>
          </cell>
          <cell r="P917">
            <v>25</v>
          </cell>
          <cell r="T917" t="str">
            <v>CDD</v>
          </cell>
          <cell r="U917" t="str">
            <v>Contractuel</v>
          </cell>
          <cell r="V917">
            <v>45689</v>
          </cell>
          <cell r="W917">
            <v>45747</v>
          </cell>
          <cell r="Z917">
            <v>44694</v>
          </cell>
          <cell r="AA917">
            <v>5</v>
          </cell>
          <cell r="AB917">
            <v>2022</v>
          </cell>
          <cell r="AC917">
            <v>2026</v>
          </cell>
          <cell r="AD917">
            <v>2.8138888888888891</v>
          </cell>
          <cell r="AE917" t="str">
            <v>&lt; 3</v>
          </cell>
          <cell r="AF917">
            <v>33983</v>
          </cell>
          <cell r="AG917">
            <v>32.161643835616438</v>
          </cell>
          <cell r="AH917" t="str">
            <v>&gt;25&lt; 35</v>
          </cell>
          <cell r="AI917">
            <v>16488491</v>
          </cell>
          <cell r="AJ917" t="str">
            <v>05</v>
          </cell>
          <cell r="AK917">
            <v>12608662</v>
          </cell>
          <cell r="AL917">
            <v>44522</v>
          </cell>
          <cell r="AM917" t="str">
            <v>FEMME</v>
          </cell>
          <cell r="AN917" t="str">
            <v>Marié(e)</v>
          </cell>
          <cell r="AO917">
            <v>2</v>
          </cell>
          <cell r="AQ917">
            <v>3</v>
          </cell>
          <cell r="AR917">
            <v>3</v>
          </cell>
          <cell r="AS917">
            <v>45789.75</v>
          </cell>
          <cell r="AT917" t="str">
            <v>Horaire</v>
          </cell>
          <cell r="AU917">
            <v>3.3069999999999999</v>
          </cell>
          <cell r="AV917" t="str">
            <v>17</v>
          </cell>
          <cell r="AW917" t="str">
            <v>60600</v>
          </cell>
          <cell r="AX917" t="str">
            <v>00001694268</v>
          </cell>
          <cell r="AY917" t="str">
            <v>22</v>
          </cell>
          <cell r="AZ917" t="str">
            <v>LA POSTE</v>
          </cell>
          <cell r="BA917" t="str">
            <v>17606000000169426822</v>
          </cell>
          <cell r="BB917">
            <v>20</v>
          </cell>
          <cell r="BC917" t="str">
            <v>CITE EL MAKTAA 2 MHAMDIA</v>
          </cell>
          <cell r="BD917" t="str">
            <v>BEN AROUS</v>
          </cell>
          <cell r="BE917">
            <v>1145</v>
          </cell>
          <cell r="BF917">
            <v>45117</v>
          </cell>
          <cell r="BG917">
            <v>54716637</v>
          </cell>
          <cell r="BH917">
            <v>51716637</v>
          </cell>
          <cell r="BJ917" t="str">
            <v>MHAMDIA</v>
          </cell>
          <cell r="BK917" t="str">
            <v>A-P7 AR</v>
          </cell>
          <cell r="BL917" t="str">
            <v>1.3</v>
          </cell>
          <cell r="BN917" t="str">
            <v>17606000000169426822</v>
          </cell>
          <cell r="BO917" t="str">
            <v>BARHOUMI IMEN</v>
          </cell>
          <cell r="BP917">
            <v>918</v>
          </cell>
          <cell r="BR917">
            <v>918</v>
          </cell>
          <cell r="BT917">
            <v>1105</v>
          </cell>
          <cell r="BU917" t="str">
            <v>si</v>
          </cell>
          <cell r="BV917" t="str">
            <v>P6 AR C SP</v>
          </cell>
        </row>
        <row r="918">
          <cell r="B918">
            <v>919</v>
          </cell>
          <cell r="C918" t="str">
            <v>Madame</v>
          </cell>
          <cell r="D918" t="str">
            <v>BEN SALEM KHOULOUD</v>
          </cell>
          <cell r="E918" t="str">
            <v>SAGE Tunisia</v>
          </cell>
          <cell r="F918" t="str">
            <v>PRODUCTION</v>
          </cell>
          <cell r="G918" t="str">
            <v>WIRE</v>
          </cell>
          <cell r="H918">
            <v>520</v>
          </cell>
          <cell r="I918" t="str">
            <v>Mabrourk Ben Moussa</v>
          </cell>
          <cell r="J918" t="str">
            <v>A</v>
          </cell>
          <cell r="K918" t="str">
            <v>DIRECTS</v>
          </cell>
          <cell r="L918" t="str">
            <v>Variable cost at standard</v>
          </cell>
          <cell r="M918" t="str">
            <v>OUVRIERE SPECIALISE</v>
          </cell>
          <cell r="N918">
            <v>44694</v>
          </cell>
          <cell r="P918">
            <v>-737</v>
          </cell>
          <cell r="Q918">
            <v>44988</v>
          </cell>
          <cell r="R918" t="str">
            <v>personnel</v>
          </cell>
          <cell r="T918" t="str">
            <v>CDD</v>
          </cell>
          <cell r="U918" t="str">
            <v>Contractuel</v>
          </cell>
          <cell r="V918">
            <v>44958</v>
          </cell>
          <cell r="W918">
            <v>44985</v>
          </cell>
          <cell r="Z918">
            <v>44694</v>
          </cell>
          <cell r="AA918">
            <v>5</v>
          </cell>
          <cell r="AB918">
            <v>2022</v>
          </cell>
          <cell r="AC918">
            <v>2026</v>
          </cell>
          <cell r="AD918">
            <v>2.8138888888888891</v>
          </cell>
          <cell r="AE918" t="str">
            <v>&lt; 3</v>
          </cell>
          <cell r="AF918">
            <v>36522</v>
          </cell>
          <cell r="AG918">
            <v>25.205479452054796</v>
          </cell>
          <cell r="AH918" t="str">
            <v>&gt;25&lt; 35</v>
          </cell>
          <cell r="AK918">
            <v>14402940</v>
          </cell>
          <cell r="AL918">
            <v>43300</v>
          </cell>
          <cell r="AM918" t="str">
            <v>FEMME</v>
          </cell>
          <cell r="AN918" t="str">
            <v>Marié(e)</v>
          </cell>
          <cell r="AO918">
            <v>1</v>
          </cell>
          <cell r="AQ918">
            <v>3</v>
          </cell>
          <cell r="AR918">
            <v>1</v>
          </cell>
          <cell r="AS918">
            <v>45059.25</v>
          </cell>
          <cell r="AT918" t="str">
            <v>Horaire</v>
          </cell>
          <cell r="AU918">
            <v>3.3069999999999999</v>
          </cell>
          <cell r="AV918" t="str">
            <v>25</v>
          </cell>
          <cell r="AW918" t="str">
            <v>13500</v>
          </cell>
          <cell r="AX918" t="str">
            <v>00001008148</v>
          </cell>
          <cell r="AY918" t="str">
            <v>58</v>
          </cell>
          <cell r="AZ918" t="str">
            <v>ZITOUNA BANK</v>
          </cell>
          <cell r="BA918" t="str">
            <v>25135000000100814858</v>
          </cell>
          <cell r="BB918">
            <v>20</v>
          </cell>
          <cell r="BC918" t="str">
            <v>13 RUE 4273 CITE MNASIR EL AGBA</v>
          </cell>
          <cell r="BD918" t="str">
            <v>TUNIS</v>
          </cell>
          <cell r="BG918">
            <v>23494159</v>
          </cell>
          <cell r="BJ918" t="str">
            <v>EL AGBA ABDELMOULA</v>
          </cell>
          <cell r="BK918" t="str">
            <v>A-520</v>
          </cell>
          <cell r="BN918" t="str">
            <v>25135000000100814858</v>
          </cell>
          <cell r="BO918" t="str">
            <v>BEN SALEM KHOULOUD</v>
          </cell>
          <cell r="BP918">
            <v>919</v>
          </cell>
          <cell r="BU918" t="str">
            <v>Non-Actif</v>
          </cell>
        </row>
        <row r="919">
          <cell r="B919">
            <v>920</v>
          </cell>
          <cell r="C919" t="str">
            <v>Madame</v>
          </cell>
          <cell r="D919" t="str">
            <v>ATIA JAOUIDA</v>
          </cell>
          <cell r="E919" t="str">
            <v>SAGE Tunisia</v>
          </cell>
          <cell r="F919" t="str">
            <v>PRODUCTION</v>
          </cell>
          <cell r="G919" t="str">
            <v>Couturière</v>
          </cell>
          <cell r="H919">
            <v>965</v>
          </cell>
          <cell r="J919" t="str">
            <v>B</v>
          </cell>
          <cell r="K919" t="str">
            <v>DIRECTS</v>
          </cell>
          <cell r="L919" t="str">
            <v>Variable cost at standard</v>
          </cell>
          <cell r="M919" t="str">
            <v>OUVRIERE SPECIALISE</v>
          </cell>
          <cell r="N919">
            <v>44695</v>
          </cell>
          <cell r="P919">
            <v>-918</v>
          </cell>
          <cell r="Q919">
            <v>44743</v>
          </cell>
          <cell r="R919" t="str">
            <v xml:space="preserve">abandon de poste </v>
          </cell>
          <cell r="T919" t="str">
            <v>CDD</v>
          </cell>
          <cell r="U919" t="str">
            <v>Contractuel</v>
          </cell>
          <cell r="V919">
            <v>44743</v>
          </cell>
          <cell r="W919">
            <v>44804</v>
          </cell>
          <cell r="Z919">
            <v>44695</v>
          </cell>
          <cell r="AA919">
            <v>5</v>
          </cell>
          <cell r="AB919">
            <v>2022</v>
          </cell>
          <cell r="AC919">
            <v>2026</v>
          </cell>
          <cell r="AD919">
            <v>2.8111111111111109</v>
          </cell>
          <cell r="AE919" t="str">
            <v>&lt; 3</v>
          </cell>
          <cell r="AF919">
            <v>29660</v>
          </cell>
          <cell r="AG919">
            <v>44.005479452054793</v>
          </cell>
          <cell r="AH919" t="str">
            <v>&gt;35&lt; 45</v>
          </cell>
          <cell r="AI919">
            <v>12490452</v>
          </cell>
          <cell r="AJ919" t="str">
            <v>02</v>
          </cell>
          <cell r="AK919" t="str">
            <v>00287270</v>
          </cell>
          <cell r="AL919">
            <v>35810</v>
          </cell>
          <cell r="AM919" t="str">
            <v>FEMME</v>
          </cell>
          <cell r="AN919" t="str">
            <v>Marié(e)</v>
          </cell>
          <cell r="AO919">
            <v>3</v>
          </cell>
          <cell r="AQ919">
            <v>3</v>
          </cell>
          <cell r="AR919">
            <v>1</v>
          </cell>
          <cell r="AS919">
            <v>45060.25</v>
          </cell>
          <cell r="AT919" t="str">
            <v>Horaire</v>
          </cell>
          <cell r="AU919">
            <v>3.3069999999999999</v>
          </cell>
          <cell r="AV919" t="str">
            <v>07</v>
          </cell>
          <cell r="AW919" t="str">
            <v>04301</v>
          </cell>
          <cell r="AX919" t="str">
            <v>01105529576</v>
          </cell>
          <cell r="AY919" t="str">
            <v>10</v>
          </cell>
          <cell r="AZ919" t="str">
            <v>AMEN BANK</v>
          </cell>
          <cell r="BA919" t="str">
            <v>07043010110552957610</v>
          </cell>
          <cell r="BB919">
            <v>20</v>
          </cell>
          <cell r="BC919" t="str">
            <v>RUE ABOU ABASSI CITE 20 MARS</v>
          </cell>
          <cell r="BD919" t="str">
            <v>SIDI HASSINE</v>
          </cell>
          <cell r="BF919" t="str">
            <v>OK-22</v>
          </cell>
          <cell r="BG919">
            <v>54534115</v>
          </cell>
          <cell r="BH919">
            <v>94034115</v>
          </cell>
          <cell r="BJ919" t="str">
            <v>SIDI HASSINE</v>
          </cell>
          <cell r="BK919" t="str">
            <v>B-965</v>
          </cell>
          <cell r="BN919" t="str">
            <v>07043010110552957610</v>
          </cell>
          <cell r="BO919" t="str">
            <v>ATIA JAOUIDA</v>
          </cell>
          <cell r="BP919">
            <v>920</v>
          </cell>
          <cell r="BU919" t="str">
            <v>Non-Actif</v>
          </cell>
        </row>
        <row r="920">
          <cell r="B920">
            <v>921</v>
          </cell>
          <cell r="C920" t="str">
            <v>Mlle</v>
          </cell>
          <cell r="D920" t="str">
            <v>BEJAOUI BOUTHAINA</v>
          </cell>
          <cell r="E920" t="str">
            <v>SAGE Tunisia</v>
          </cell>
          <cell r="F920" t="str">
            <v>PRODUCTION</v>
          </cell>
          <cell r="G920" t="str">
            <v>Alimentatrice LIGNE</v>
          </cell>
          <cell r="H920">
            <v>520</v>
          </cell>
          <cell r="J920" t="str">
            <v>B</v>
          </cell>
          <cell r="K920" t="str">
            <v>DIRECTS</v>
          </cell>
          <cell r="L920" t="str">
            <v>Variable cost at standard</v>
          </cell>
          <cell r="M920" t="str">
            <v>OUVRIERE SPECIALISE</v>
          </cell>
          <cell r="N920">
            <v>44695</v>
          </cell>
          <cell r="P920">
            <v>-857</v>
          </cell>
          <cell r="Q920">
            <v>44823</v>
          </cell>
          <cell r="R920" t="str">
            <v>Probléme familiale</v>
          </cell>
          <cell r="T920" t="str">
            <v>CDD</v>
          </cell>
          <cell r="U920" t="str">
            <v>Contractuel</v>
          </cell>
          <cell r="V920">
            <v>44805</v>
          </cell>
          <cell r="W920">
            <v>44865</v>
          </cell>
          <cell r="Z920">
            <v>44695</v>
          </cell>
          <cell r="AA920">
            <v>5</v>
          </cell>
          <cell r="AB920">
            <v>2022</v>
          </cell>
          <cell r="AC920">
            <v>2026</v>
          </cell>
          <cell r="AD920">
            <v>2.8111111111111109</v>
          </cell>
          <cell r="AE920" t="str">
            <v>&lt; 3</v>
          </cell>
          <cell r="AF920">
            <v>36159</v>
          </cell>
          <cell r="AG920">
            <v>26.2</v>
          </cell>
          <cell r="AH920" t="str">
            <v>&gt;25&lt; 35</v>
          </cell>
          <cell r="AI920">
            <v>17591375</v>
          </cell>
          <cell r="AJ920" t="str">
            <v>06</v>
          </cell>
          <cell r="AK920">
            <v>11661456</v>
          </cell>
          <cell r="AL920">
            <v>43837</v>
          </cell>
          <cell r="AM920" t="str">
            <v>FEMME</v>
          </cell>
          <cell r="AN920" t="str">
            <v>Célibataire</v>
          </cell>
          <cell r="AQ920">
            <v>3</v>
          </cell>
          <cell r="AR920">
            <v>1</v>
          </cell>
          <cell r="AS920">
            <v>45060.25</v>
          </cell>
          <cell r="AT920" t="str">
            <v>Horaire</v>
          </cell>
          <cell r="AU920">
            <v>3.3069999999999999</v>
          </cell>
          <cell r="AV920" t="str">
            <v>01</v>
          </cell>
          <cell r="AW920" t="str">
            <v>03507</v>
          </cell>
          <cell r="AX920" t="str">
            <v>51110176579</v>
          </cell>
          <cell r="AY920" t="str">
            <v>07</v>
          </cell>
          <cell r="AZ920" t="str">
            <v>ATB</v>
          </cell>
          <cell r="BA920" t="str">
            <v>01035075111017657907</v>
          </cell>
          <cell r="BB920">
            <v>20</v>
          </cell>
          <cell r="BC920" t="str">
            <v>11 RUE IMEM BOUKRI</v>
          </cell>
          <cell r="BD920" t="str">
            <v>SIDI HASSINE</v>
          </cell>
          <cell r="BF920" t="str">
            <v>OK-22</v>
          </cell>
          <cell r="BG920">
            <v>24591662</v>
          </cell>
          <cell r="BH920">
            <v>26606125</v>
          </cell>
          <cell r="BJ920" t="str">
            <v>SIDI HASSINE</v>
          </cell>
          <cell r="BK920" t="str">
            <v>B-520</v>
          </cell>
          <cell r="BM920">
            <v>92.792000000000002</v>
          </cell>
          <cell r="BN920" t="str">
            <v>01035075111017657907</v>
          </cell>
          <cell r="BO920" t="str">
            <v>BEJAOUI BOUTHAINA</v>
          </cell>
          <cell r="BP920">
            <v>921</v>
          </cell>
          <cell r="BQ920" t="str">
            <v>Salaire Sept-22</v>
          </cell>
          <cell r="BU920" t="str">
            <v>Non-Actif</v>
          </cell>
        </row>
        <row r="921">
          <cell r="B921">
            <v>922</v>
          </cell>
          <cell r="C921" t="str">
            <v>Madame</v>
          </cell>
          <cell r="D921" t="str">
            <v>DAAGI LAMIA</v>
          </cell>
          <cell r="E921" t="str">
            <v>SAGE Tunisia</v>
          </cell>
          <cell r="F921" t="str">
            <v>PRODUCTION</v>
          </cell>
          <cell r="G921" t="str">
            <v>Contrôle Qualité</v>
          </cell>
          <cell r="H921">
            <v>965</v>
          </cell>
          <cell r="I921" t="str">
            <v>abdelhalim</v>
          </cell>
          <cell r="J921" t="str">
            <v>B</v>
          </cell>
          <cell r="K921" t="str">
            <v>INDIRECTS</v>
          </cell>
          <cell r="L921" t="str">
            <v>Variable cost at standard</v>
          </cell>
          <cell r="M921" t="str">
            <v>Contrôleur Qualité</v>
          </cell>
          <cell r="N921">
            <v>44697</v>
          </cell>
          <cell r="P921">
            <v>-371</v>
          </cell>
          <cell r="Q921">
            <v>45351</v>
          </cell>
          <cell r="R921" t="str">
            <v>fin de contrat</v>
          </cell>
          <cell r="S921" t="str">
            <v>performance</v>
          </cell>
          <cell r="T921" t="str">
            <v>CDD</v>
          </cell>
          <cell r="U921" t="str">
            <v>Contractuel</v>
          </cell>
          <cell r="V921">
            <v>45261</v>
          </cell>
          <cell r="W921">
            <v>45351</v>
          </cell>
          <cell r="Z921">
            <v>44697</v>
          </cell>
          <cell r="AA921">
            <v>5</v>
          </cell>
          <cell r="AB921">
            <v>2022</v>
          </cell>
          <cell r="AC921">
            <v>2026</v>
          </cell>
          <cell r="AD921">
            <v>2.8055555555555554</v>
          </cell>
          <cell r="AE921" t="str">
            <v>&lt; 3</v>
          </cell>
          <cell r="AF921">
            <v>33478</v>
          </cell>
          <cell r="AG921">
            <v>33.545205479452058</v>
          </cell>
          <cell r="AH921" t="str">
            <v>&gt;25&lt; 35</v>
          </cell>
          <cell r="AI921">
            <v>17378070</v>
          </cell>
          <cell r="AJ921" t="str">
            <v>06</v>
          </cell>
          <cell r="AK921" t="str">
            <v>09182872</v>
          </cell>
          <cell r="AL921">
            <v>40435</v>
          </cell>
          <cell r="AM921" t="str">
            <v>FEMME</v>
          </cell>
          <cell r="AN921" t="str">
            <v>Divorcée</v>
          </cell>
          <cell r="AO921">
            <v>1</v>
          </cell>
          <cell r="AQ921">
            <v>3</v>
          </cell>
          <cell r="AR921">
            <v>2</v>
          </cell>
          <cell r="AS921">
            <v>45427.5</v>
          </cell>
          <cell r="AT921" t="str">
            <v>Horaire</v>
          </cell>
          <cell r="AU921">
            <v>3.3069999999999999</v>
          </cell>
          <cell r="AV921" t="str">
            <v>17</v>
          </cell>
          <cell r="AW921" t="str">
            <v>00100</v>
          </cell>
          <cell r="AX921" t="str">
            <v>00003133204</v>
          </cell>
          <cell r="AY921" t="str">
            <v>70</v>
          </cell>
          <cell r="AZ921" t="str">
            <v>LA POSTE</v>
          </cell>
          <cell r="BA921" t="str">
            <v>17001000000313320470</v>
          </cell>
          <cell r="BB921">
            <v>20</v>
          </cell>
          <cell r="BC921" t="str">
            <v>1 RUE YAHYA SLIMENI SANHEJA</v>
          </cell>
          <cell r="BD921" t="str">
            <v>OUED ELLIL</v>
          </cell>
          <cell r="BG921">
            <v>24726309</v>
          </cell>
          <cell r="BH921">
            <v>58411922</v>
          </cell>
          <cell r="BJ921" t="str">
            <v>SANHEJA</v>
          </cell>
          <cell r="BK921" t="str">
            <v>B-965</v>
          </cell>
          <cell r="BL921" t="str">
            <v>1.3</v>
          </cell>
          <cell r="BN921" t="str">
            <v>17001000000313320470</v>
          </cell>
          <cell r="BO921" t="str">
            <v>DAAGI LAMIA</v>
          </cell>
          <cell r="BP921">
            <v>922</v>
          </cell>
          <cell r="BR921">
            <v>922</v>
          </cell>
          <cell r="BU921" t="str">
            <v>Non-Actif</v>
          </cell>
          <cell r="BV921" t="str">
            <v>965 B SP</v>
          </cell>
        </row>
        <row r="922">
          <cell r="B922">
            <v>923</v>
          </cell>
          <cell r="C922" t="str">
            <v>Mlle</v>
          </cell>
          <cell r="D922" t="str">
            <v>AZZABI INES</v>
          </cell>
          <cell r="E922" t="str">
            <v>SAGE Tunisia</v>
          </cell>
          <cell r="F922" t="str">
            <v>QUALITE</v>
          </cell>
          <cell r="G922" t="str">
            <v>Contrôle Qualité</v>
          </cell>
          <cell r="H922" t="str">
            <v>APPOLO</v>
          </cell>
          <cell r="J922" t="str">
            <v>B</v>
          </cell>
          <cell r="K922" t="str">
            <v>INDIRECTS</v>
          </cell>
          <cell r="L922" t="str">
            <v>Variable cost at standard</v>
          </cell>
          <cell r="M922" t="str">
            <v>Contrôleur Qualité</v>
          </cell>
          <cell r="N922">
            <v>44697</v>
          </cell>
          <cell r="P922">
            <v>-737</v>
          </cell>
          <cell r="Q922">
            <v>44961</v>
          </cell>
          <cell r="R922" t="str">
            <v>poste de nuit</v>
          </cell>
          <cell r="T922" t="str">
            <v>CDD</v>
          </cell>
          <cell r="U922" t="str">
            <v>Contractuel</v>
          </cell>
          <cell r="V922">
            <v>44927</v>
          </cell>
          <cell r="W922">
            <v>44985</v>
          </cell>
          <cell r="Z922">
            <v>44697</v>
          </cell>
          <cell r="AA922">
            <v>5</v>
          </cell>
          <cell r="AB922">
            <v>2022</v>
          </cell>
          <cell r="AC922">
            <v>2026</v>
          </cell>
          <cell r="AD922">
            <v>2.8055555555555554</v>
          </cell>
          <cell r="AE922" t="str">
            <v>&lt; 3</v>
          </cell>
          <cell r="AF922">
            <v>35719</v>
          </cell>
          <cell r="AG922">
            <v>27.405479452054795</v>
          </cell>
          <cell r="AH922" t="str">
            <v>&gt;25&lt; 35</v>
          </cell>
          <cell r="AI922">
            <v>17591414</v>
          </cell>
          <cell r="AJ922" t="str">
            <v>09</v>
          </cell>
          <cell r="AK922">
            <v>14265605</v>
          </cell>
          <cell r="AL922">
            <v>42314</v>
          </cell>
          <cell r="AM922" t="str">
            <v>FEMME</v>
          </cell>
          <cell r="AN922" t="str">
            <v>Célibataire</v>
          </cell>
          <cell r="AQ922">
            <v>3</v>
          </cell>
          <cell r="AR922">
            <v>1</v>
          </cell>
          <cell r="AS922">
            <v>45062.25</v>
          </cell>
          <cell r="AT922" t="str">
            <v>Horaire</v>
          </cell>
          <cell r="AU922">
            <v>3.3069999999999999</v>
          </cell>
          <cell r="AV922" t="str">
            <v>17</v>
          </cell>
          <cell r="AW922" t="str">
            <v>53594</v>
          </cell>
          <cell r="AX922" t="str">
            <v>01725632661</v>
          </cell>
          <cell r="AY922" t="str">
            <v>36</v>
          </cell>
          <cell r="AZ922" t="str">
            <v>LA POSTE</v>
          </cell>
          <cell r="BA922" t="str">
            <v>17535940172563266136</v>
          </cell>
          <cell r="BB922">
            <v>20</v>
          </cell>
          <cell r="BG922">
            <v>55657525</v>
          </cell>
          <cell r="BH922">
            <v>58544151</v>
          </cell>
          <cell r="BJ922" t="str">
            <v>DENDEN</v>
          </cell>
          <cell r="BK922" t="str">
            <v>B-APPOLO</v>
          </cell>
          <cell r="BN922" t="str">
            <v>17535940172563266136</v>
          </cell>
          <cell r="BO922" t="str">
            <v>AZZABI INES</v>
          </cell>
          <cell r="BP922">
            <v>923</v>
          </cell>
          <cell r="BU922" t="str">
            <v>Non-Actif</v>
          </cell>
        </row>
        <row r="923">
          <cell r="B923">
            <v>924</v>
          </cell>
          <cell r="C923" t="str">
            <v>Mlle</v>
          </cell>
          <cell r="D923" t="str">
            <v>MEHREZ OUMAYMA</v>
          </cell>
          <cell r="E923" t="str">
            <v>SAGE Tunisia</v>
          </cell>
          <cell r="F923" t="str">
            <v>PRODUCTION</v>
          </cell>
          <cell r="G923" t="str">
            <v>Contrôle Qualité</v>
          </cell>
          <cell r="H923">
            <v>560</v>
          </cell>
          <cell r="I923" t="str">
            <v>Mabrourk Ben Moussa</v>
          </cell>
          <cell r="J923" t="str">
            <v>A</v>
          </cell>
          <cell r="K923" t="str">
            <v>INDIRECTS</v>
          </cell>
          <cell r="L923" t="str">
            <v>Variable cost at standard</v>
          </cell>
          <cell r="M923" t="str">
            <v>Contrôleur Qualité</v>
          </cell>
          <cell r="N923">
            <v>44697</v>
          </cell>
          <cell r="P923">
            <v>25</v>
          </cell>
          <cell r="T923" t="str">
            <v>CDD</v>
          </cell>
          <cell r="U923" t="str">
            <v>Contractuel</v>
          </cell>
          <cell r="V923">
            <v>45689</v>
          </cell>
          <cell r="W923">
            <v>45747</v>
          </cell>
          <cell r="Z923">
            <v>44697</v>
          </cell>
          <cell r="AA923">
            <v>5</v>
          </cell>
          <cell r="AB923">
            <v>2022</v>
          </cell>
          <cell r="AC923">
            <v>2026</v>
          </cell>
          <cell r="AD923">
            <v>2.8055555555555554</v>
          </cell>
          <cell r="AE923" t="str">
            <v>&lt; 3</v>
          </cell>
          <cell r="AF923">
            <v>35412</v>
          </cell>
          <cell r="AG923">
            <v>28.246575342465754</v>
          </cell>
          <cell r="AH923" t="str">
            <v>&gt;25&lt; 35</v>
          </cell>
          <cell r="AI923">
            <v>17591404</v>
          </cell>
          <cell r="AJ923" t="str">
            <v>01</v>
          </cell>
          <cell r="AK923" t="str">
            <v>09855144</v>
          </cell>
          <cell r="AL923">
            <v>41820</v>
          </cell>
          <cell r="AM923" t="str">
            <v>FEMME</v>
          </cell>
          <cell r="AN923" t="str">
            <v>Célibataire</v>
          </cell>
          <cell r="AQ923">
            <v>3</v>
          </cell>
          <cell r="AR923">
            <v>3</v>
          </cell>
          <cell r="AS923">
            <v>45792.75</v>
          </cell>
          <cell r="AT923" t="str">
            <v>Horaire</v>
          </cell>
          <cell r="AU923">
            <v>3.3069999999999999</v>
          </cell>
          <cell r="AV923" t="str">
            <v>17</v>
          </cell>
          <cell r="AW923" t="str">
            <v>53594</v>
          </cell>
          <cell r="AX923" t="str">
            <v>01741108803</v>
          </cell>
          <cell r="AY923" t="str">
            <v>78</v>
          </cell>
          <cell r="AZ923" t="str">
            <v>LA POSTE</v>
          </cell>
          <cell r="BA923" t="str">
            <v>17535940174110880378</v>
          </cell>
          <cell r="BB923">
            <v>20</v>
          </cell>
          <cell r="BC923" t="str">
            <v>RUE MOHAMED ALI KACEM DAR CHAABAN FEHRI</v>
          </cell>
          <cell r="BD923" t="str">
            <v>NABEUL</v>
          </cell>
          <cell r="BG923">
            <v>52929221</v>
          </cell>
          <cell r="BH923">
            <v>58106705</v>
          </cell>
          <cell r="BJ923" t="str">
            <v>DENDEN</v>
          </cell>
          <cell r="BK923" t="str">
            <v>A-560</v>
          </cell>
          <cell r="BL923" t="str">
            <v>1.3</v>
          </cell>
          <cell r="BN923" t="str">
            <v>17535940174110880378</v>
          </cell>
          <cell r="BO923" t="str">
            <v>MEHREZ OUMAYMA</v>
          </cell>
          <cell r="BP923">
            <v>924</v>
          </cell>
          <cell r="BR923">
            <v>924</v>
          </cell>
          <cell r="BT923">
            <v>856</v>
          </cell>
          <cell r="BU923" t="str">
            <v>si</v>
          </cell>
          <cell r="BV923" t="str">
            <v>560 A CA</v>
          </cell>
        </row>
        <row r="924">
          <cell r="B924">
            <v>925</v>
          </cell>
          <cell r="C924" t="str">
            <v>Madame</v>
          </cell>
          <cell r="D924" t="str">
            <v>DRIDI ZOUHOUR</v>
          </cell>
          <cell r="E924" t="str">
            <v>SAGE Tunisia</v>
          </cell>
          <cell r="F924" t="str">
            <v>PRODUCTION</v>
          </cell>
          <cell r="G924" t="str">
            <v>Couturière</v>
          </cell>
          <cell r="H924">
            <v>520</v>
          </cell>
          <cell r="J924" t="str">
            <v>B</v>
          </cell>
          <cell r="K924" t="str">
            <v>DIRECTS</v>
          </cell>
          <cell r="L924" t="str">
            <v>Variable cost at standard</v>
          </cell>
          <cell r="M924" t="str">
            <v>OUVRIERE SPECIALISE</v>
          </cell>
          <cell r="N924">
            <v>44697</v>
          </cell>
          <cell r="P924">
            <v>-918</v>
          </cell>
          <cell r="Q924">
            <v>44743</v>
          </cell>
          <cell r="R924" t="str">
            <v xml:space="preserve">abandon de poste </v>
          </cell>
          <cell r="T924" t="str">
            <v>CDD</v>
          </cell>
          <cell r="U924" t="str">
            <v>Contractuel</v>
          </cell>
          <cell r="V924">
            <v>44743</v>
          </cell>
          <cell r="W924">
            <v>44804</v>
          </cell>
          <cell r="Z924">
            <v>44697</v>
          </cell>
          <cell r="AA924">
            <v>5</v>
          </cell>
          <cell r="AB924">
            <v>2022</v>
          </cell>
          <cell r="AC924">
            <v>2026</v>
          </cell>
          <cell r="AD924">
            <v>2.8055555555555554</v>
          </cell>
          <cell r="AE924" t="str">
            <v>&lt; 3</v>
          </cell>
          <cell r="AF924">
            <v>26843</v>
          </cell>
          <cell r="AG924">
            <v>51.723287671232875</v>
          </cell>
          <cell r="AH924" t="str">
            <v>&gt;45&lt; 55</v>
          </cell>
          <cell r="AI924">
            <v>12067788</v>
          </cell>
          <cell r="AJ924" t="str">
            <v>03</v>
          </cell>
          <cell r="AK924" t="str">
            <v>04662187</v>
          </cell>
          <cell r="AL924">
            <v>41508</v>
          </cell>
          <cell r="AM924" t="str">
            <v>FEMME</v>
          </cell>
          <cell r="AN924" t="str">
            <v>Marié(e)</v>
          </cell>
          <cell r="AQ924">
            <v>3</v>
          </cell>
          <cell r="AR924">
            <v>1</v>
          </cell>
          <cell r="AS924">
            <v>45062.25</v>
          </cell>
          <cell r="AT924" t="str">
            <v>Horaire</v>
          </cell>
          <cell r="AU924">
            <v>3.3069999999999999</v>
          </cell>
          <cell r="AV924" t="str">
            <v>17</v>
          </cell>
          <cell r="AW924" t="str">
            <v>00100</v>
          </cell>
          <cell r="AX924" t="str">
            <v>00003134620</v>
          </cell>
          <cell r="AY924" t="str">
            <v>90</v>
          </cell>
          <cell r="AZ924" t="str">
            <v>LA POSTE</v>
          </cell>
          <cell r="BA924" t="str">
            <v>17001000000313462090</v>
          </cell>
          <cell r="BB924">
            <v>20</v>
          </cell>
          <cell r="BC924" t="str">
            <v xml:space="preserve">CITE INTILAKA </v>
          </cell>
          <cell r="BF924" t="str">
            <v>OK-22</v>
          </cell>
          <cell r="BG924">
            <v>92749701</v>
          </cell>
          <cell r="BH924">
            <v>94149655</v>
          </cell>
          <cell r="BJ924" t="str">
            <v>INTILAKA</v>
          </cell>
          <cell r="BK924" t="str">
            <v>B-520</v>
          </cell>
          <cell r="BN924" t="str">
            <v>17001000000313462090</v>
          </cell>
          <cell r="BO924" t="str">
            <v>DRIDI ZOUHOUR</v>
          </cell>
          <cell r="BP924">
            <v>925</v>
          </cell>
          <cell r="BU924" t="str">
            <v>Non-Actif</v>
          </cell>
        </row>
        <row r="925">
          <cell r="B925">
            <v>926</v>
          </cell>
          <cell r="C925" t="str">
            <v>Madame</v>
          </cell>
          <cell r="D925" t="str">
            <v>MEZLINI INES</v>
          </cell>
          <cell r="E925" t="str">
            <v>SAGE Tunisia</v>
          </cell>
          <cell r="F925" t="str">
            <v>PRODUCTION</v>
          </cell>
          <cell r="G925" t="str">
            <v>Couturière</v>
          </cell>
          <cell r="H925">
            <v>560</v>
          </cell>
          <cell r="I925" t="str">
            <v>Mabrourk Ben Moussa</v>
          </cell>
          <cell r="J925" t="str">
            <v>A</v>
          </cell>
          <cell r="K925" t="str">
            <v>DIRECTS</v>
          </cell>
          <cell r="L925" t="str">
            <v>Variable cost at standard</v>
          </cell>
          <cell r="M925" t="str">
            <v>OUVRIERE SPECIALISE</v>
          </cell>
          <cell r="N925">
            <v>44698</v>
          </cell>
          <cell r="P925">
            <v>25</v>
          </cell>
          <cell r="T925" t="str">
            <v>CDD</v>
          </cell>
          <cell r="U925" t="str">
            <v>Contractuel</v>
          </cell>
          <cell r="V925">
            <v>45689</v>
          </cell>
          <cell r="W925">
            <v>45747</v>
          </cell>
          <cell r="Z925">
            <v>44698</v>
          </cell>
          <cell r="AA925">
            <v>5</v>
          </cell>
          <cell r="AB925">
            <v>2022</v>
          </cell>
          <cell r="AC925">
            <v>2026</v>
          </cell>
          <cell r="AD925">
            <v>2.8027777777777776</v>
          </cell>
          <cell r="AE925" t="str">
            <v>&lt; 3</v>
          </cell>
          <cell r="AF925">
            <v>32834</v>
          </cell>
          <cell r="AG925">
            <v>35.30958904109589</v>
          </cell>
          <cell r="AH925" t="str">
            <v>&gt;35&lt; 45</v>
          </cell>
          <cell r="AI925">
            <v>16282525</v>
          </cell>
          <cell r="AJ925" t="str">
            <v>02</v>
          </cell>
          <cell r="AK925" t="str">
            <v>09180336</v>
          </cell>
          <cell r="AL925">
            <v>40170</v>
          </cell>
          <cell r="AM925" t="str">
            <v>FEMME</v>
          </cell>
          <cell r="AN925" t="str">
            <v>Marié(e)</v>
          </cell>
          <cell r="AO925">
            <v>3</v>
          </cell>
          <cell r="AQ925">
            <v>3</v>
          </cell>
          <cell r="AR925">
            <v>3</v>
          </cell>
          <cell r="AS925">
            <v>45793.75</v>
          </cell>
          <cell r="AT925" t="str">
            <v>Horaire</v>
          </cell>
          <cell r="AU925">
            <v>3.3069999999999999</v>
          </cell>
          <cell r="AV925" t="str">
            <v>17</v>
          </cell>
          <cell r="AW925" t="str">
            <v>00100</v>
          </cell>
          <cell r="AX925" t="str">
            <v>00003135515</v>
          </cell>
          <cell r="AY925" t="str">
            <v>24</v>
          </cell>
          <cell r="AZ925" t="str">
            <v>LA POSTE</v>
          </cell>
          <cell r="BA925" t="str">
            <v>17001000000313551524</v>
          </cell>
          <cell r="BB925">
            <v>20</v>
          </cell>
          <cell r="BC925" t="str">
            <v>14 RUE ASMA BENT ABI BAKR SANHEJA</v>
          </cell>
          <cell r="BD925" t="str">
            <v>OUED ELLIL</v>
          </cell>
          <cell r="BG925">
            <v>95825180</v>
          </cell>
          <cell r="BH925">
            <v>23249118</v>
          </cell>
          <cell r="BJ925" t="str">
            <v>SANHEJA</v>
          </cell>
          <cell r="BK925" t="str">
            <v>A-560</v>
          </cell>
          <cell r="BL925" t="str">
            <v>1.3</v>
          </cell>
          <cell r="BN925" t="str">
            <v>17001000000313551524</v>
          </cell>
          <cell r="BO925" t="str">
            <v>MEZLINI INES</v>
          </cell>
          <cell r="BP925">
            <v>926</v>
          </cell>
          <cell r="BR925">
            <v>926</v>
          </cell>
          <cell r="BT925">
            <v>857</v>
          </cell>
          <cell r="BU925" t="str">
            <v>si</v>
          </cell>
          <cell r="BV925" t="str">
            <v>560 A CA</v>
          </cell>
        </row>
        <row r="926">
          <cell r="B926">
            <v>927</v>
          </cell>
          <cell r="C926" t="str">
            <v>Madame</v>
          </cell>
          <cell r="D926" t="str">
            <v>RIAHI MOUNA</v>
          </cell>
          <cell r="E926" t="str">
            <v>SAGE Tunisia</v>
          </cell>
          <cell r="F926" t="str">
            <v>PRODUCTION</v>
          </cell>
          <cell r="G926" t="str">
            <v>Couturière</v>
          </cell>
          <cell r="H926" t="str">
            <v>Panda</v>
          </cell>
          <cell r="I926" t="str">
            <v>HASNA NASRAOUI</v>
          </cell>
          <cell r="J926" t="str">
            <v>A</v>
          </cell>
          <cell r="K926" t="str">
            <v>DIRECTS</v>
          </cell>
          <cell r="L926" t="str">
            <v>Variable cost at standard</v>
          </cell>
          <cell r="M926" t="str">
            <v>OUVRIERE SPECIALISE</v>
          </cell>
          <cell r="N926">
            <v>44698</v>
          </cell>
          <cell r="P926">
            <v>-676</v>
          </cell>
          <cell r="Q926">
            <v>45004</v>
          </cell>
          <cell r="R926" t="str">
            <v>personnel</v>
          </cell>
          <cell r="T926" t="str">
            <v>CDD</v>
          </cell>
          <cell r="U926" t="str">
            <v>Contractuel</v>
          </cell>
          <cell r="V926">
            <v>44986</v>
          </cell>
          <cell r="W926">
            <v>45046</v>
          </cell>
          <cell r="Z926">
            <v>44698</v>
          </cell>
          <cell r="AA926">
            <v>5</v>
          </cell>
          <cell r="AB926">
            <v>2022</v>
          </cell>
          <cell r="AC926">
            <v>2026</v>
          </cell>
          <cell r="AD926">
            <v>2.8027777777777776</v>
          </cell>
          <cell r="AE926" t="str">
            <v>&lt; 3</v>
          </cell>
          <cell r="AF926">
            <v>30522</v>
          </cell>
          <cell r="AG926">
            <v>41.643835616438359</v>
          </cell>
          <cell r="AH926" t="str">
            <v>&gt;35&lt; 45</v>
          </cell>
          <cell r="AI926">
            <v>12668135</v>
          </cell>
          <cell r="AJ926" t="str">
            <v>08</v>
          </cell>
          <cell r="AK926" t="str">
            <v>07370690</v>
          </cell>
          <cell r="AL926">
            <v>37170</v>
          </cell>
          <cell r="AM926" t="str">
            <v>FEMME</v>
          </cell>
          <cell r="AN926" t="str">
            <v>Marié(e)</v>
          </cell>
          <cell r="AO926">
            <v>2</v>
          </cell>
          <cell r="AQ926">
            <v>3</v>
          </cell>
          <cell r="AR926">
            <v>1</v>
          </cell>
          <cell r="AS926">
            <v>45063.25</v>
          </cell>
          <cell r="AT926" t="str">
            <v>Horaire</v>
          </cell>
          <cell r="AU926">
            <v>3.3069999999999999</v>
          </cell>
          <cell r="AV926" t="str">
            <v>17</v>
          </cell>
          <cell r="AW926" t="str">
            <v>00100</v>
          </cell>
          <cell r="AX926" t="str">
            <v>00001042816</v>
          </cell>
          <cell r="AY926" t="str">
            <v>87</v>
          </cell>
          <cell r="AZ926" t="str">
            <v>LA POSTE</v>
          </cell>
          <cell r="BA926" t="str">
            <v>17001000000104281687</v>
          </cell>
          <cell r="BB926">
            <v>20</v>
          </cell>
          <cell r="BC926" t="str">
            <v>RUE AHMED TLILI EL FAJJA</v>
          </cell>
          <cell r="BD926" t="str">
            <v>MANOUBA</v>
          </cell>
          <cell r="BG926">
            <v>51837335</v>
          </cell>
          <cell r="BH926">
            <v>58841312</v>
          </cell>
          <cell r="BJ926" t="str">
            <v>FEJJA</v>
          </cell>
          <cell r="BK926" t="str">
            <v>A-Panda</v>
          </cell>
          <cell r="BN926" t="str">
            <v>17001000000104281687</v>
          </cell>
          <cell r="BO926" t="str">
            <v>RIAHI MOUNA</v>
          </cell>
          <cell r="BP926">
            <v>927</v>
          </cell>
          <cell r="BR926">
            <v>927</v>
          </cell>
          <cell r="BU926" t="str">
            <v>Non-Actif</v>
          </cell>
        </row>
        <row r="927">
          <cell r="B927">
            <v>928</v>
          </cell>
          <cell r="C927" t="str">
            <v>Mlle</v>
          </cell>
          <cell r="D927" t="str">
            <v>SAADI YASMINE</v>
          </cell>
          <cell r="E927" t="str">
            <v>SAGE Tunisia</v>
          </cell>
          <cell r="F927" t="str">
            <v>PRODUCTION</v>
          </cell>
          <cell r="G927" t="str">
            <v>Couturière</v>
          </cell>
          <cell r="H927">
            <v>965</v>
          </cell>
          <cell r="I927" t="str">
            <v>abdelhalim</v>
          </cell>
          <cell r="J927" t="str">
            <v>B</v>
          </cell>
          <cell r="K927" t="str">
            <v>DIRECTS</v>
          </cell>
          <cell r="L927" t="str">
            <v>Variable cost at standard</v>
          </cell>
          <cell r="M927" t="str">
            <v>OUVRIERE SPECIALISE</v>
          </cell>
          <cell r="N927">
            <v>44698</v>
          </cell>
          <cell r="P927">
            <v>25</v>
          </cell>
          <cell r="T927" t="str">
            <v>CDD</v>
          </cell>
          <cell r="U927" t="str">
            <v>Contractuel</v>
          </cell>
          <cell r="V927">
            <v>45689</v>
          </cell>
          <cell r="W927">
            <v>45747</v>
          </cell>
          <cell r="Z927">
            <v>44698</v>
          </cell>
          <cell r="AA927">
            <v>5</v>
          </cell>
          <cell r="AB927">
            <v>2022</v>
          </cell>
          <cell r="AC927">
            <v>2026</v>
          </cell>
          <cell r="AD927">
            <v>2.8027777777777776</v>
          </cell>
          <cell r="AE927" t="str">
            <v>&lt; 3</v>
          </cell>
          <cell r="AF927">
            <v>36357</v>
          </cell>
          <cell r="AG927">
            <v>25.657534246575342</v>
          </cell>
          <cell r="AH927" t="str">
            <v>&gt;25&lt; 35</v>
          </cell>
          <cell r="AI927">
            <v>17591367</v>
          </cell>
          <cell r="AJ927" t="str">
            <v>06</v>
          </cell>
          <cell r="AK927">
            <v>14772111</v>
          </cell>
          <cell r="AL927">
            <v>43461</v>
          </cell>
          <cell r="AM927" t="str">
            <v>FEMME</v>
          </cell>
          <cell r="AN927" t="str">
            <v>Célibataire</v>
          </cell>
          <cell r="AQ927">
            <v>3</v>
          </cell>
          <cell r="AR927">
            <v>3</v>
          </cell>
          <cell r="AS927">
            <v>45793.75</v>
          </cell>
          <cell r="AT927" t="str">
            <v>Horaire</v>
          </cell>
          <cell r="AU927">
            <v>3.3069999999999999</v>
          </cell>
          <cell r="AV927" t="str">
            <v>17</v>
          </cell>
          <cell r="AW927" t="str">
            <v>00100</v>
          </cell>
          <cell r="AX927" t="str">
            <v>00003136348</v>
          </cell>
          <cell r="AY927" t="str">
            <v>47</v>
          </cell>
          <cell r="AZ927" t="str">
            <v>LA POSTE</v>
          </cell>
          <cell r="BA927" t="str">
            <v>17001000000313634847</v>
          </cell>
          <cell r="BB927">
            <v>20</v>
          </cell>
          <cell r="BC927" t="str">
            <v>17 CITE ESSAADA KHAZNADAR</v>
          </cell>
          <cell r="BD927" t="str">
            <v>TUNIS</v>
          </cell>
          <cell r="BG927">
            <v>52593499</v>
          </cell>
          <cell r="BH927">
            <v>95780467</v>
          </cell>
          <cell r="BJ927" t="str">
            <v>ARTISANA</v>
          </cell>
          <cell r="BK927" t="str">
            <v>B-965</v>
          </cell>
          <cell r="BL927" t="str">
            <v>1.3</v>
          </cell>
          <cell r="BN927" t="str">
            <v>17001000000313634847</v>
          </cell>
          <cell r="BO927" t="str">
            <v>SAADI YASMINE</v>
          </cell>
          <cell r="BP927">
            <v>928</v>
          </cell>
          <cell r="BR927">
            <v>928</v>
          </cell>
          <cell r="BT927">
            <v>509</v>
          </cell>
          <cell r="BU927" t="str">
            <v>si</v>
          </cell>
          <cell r="BV927" t="str">
            <v>965 B  CA</v>
          </cell>
        </row>
        <row r="928">
          <cell r="B928">
            <v>929</v>
          </cell>
          <cell r="C928" t="str">
            <v>Mlle</v>
          </cell>
          <cell r="D928" t="str">
            <v>BEN KHMISS AMAL</v>
          </cell>
          <cell r="E928" t="str">
            <v>SAGE Tunisia</v>
          </cell>
          <cell r="F928" t="str">
            <v>PRODUCTION</v>
          </cell>
          <cell r="G928" t="str">
            <v>Contrôle Qualité</v>
          </cell>
          <cell r="H928">
            <v>520</v>
          </cell>
          <cell r="J928" t="str">
            <v>A</v>
          </cell>
          <cell r="K928" t="str">
            <v>INDIRECTS</v>
          </cell>
          <cell r="L928" t="str">
            <v>Variable cost at standard</v>
          </cell>
          <cell r="M928" t="str">
            <v>Contrôleur Qualité</v>
          </cell>
          <cell r="N928">
            <v>44698</v>
          </cell>
          <cell r="P928">
            <v>-737</v>
          </cell>
          <cell r="Q928">
            <v>44927</v>
          </cell>
          <cell r="R928" t="str">
            <v>personnel</v>
          </cell>
          <cell r="T928" t="str">
            <v>CDD</v>
          </cell>
          <cell r="U928" t="str">
            <v>Contractuel</v>
          </cell>
          <cell r="V928">
            <v>44927</v>
          </cell>
          <cell r="W928">
            <v>44985</v>
          </cell>
          <cell r="Z928">
            <v>44698</v>
          </cell>
          <cell r="AA928">
            <v>5</v>
          </cell>
          <cell r="AB928">
            <v>2022</v>
          </cell>
          <cell r="AC928">
            <v>2026</v>
          </cell>
          <cell r="AD928">
            <v>2.8027777777777776</v>
          </cell>
          <cell r="AE928" t="str">
            <v>&lt; 3</v>
          </cell>
          <cell r="AF928">
            <v>35634</v>
          </cell>
          <cell r="AG928">
            <v>27.638356164383563</v>
          </cell>
          <cell r="AH928" t="str">
            <v>&gt;25&lt; 35</v>
          </cell>
          <cell r="AI928">
            <v>17442700</v>
          </cell>
          <cell r="AJ928" t="str">
            <v>08</v>
          </cell>
          <cell r="AK928">
            <v>14354811</v>
          </cell>
          <cell r="AL928">
            <v>42593</v>
          </cell>
          <cell r="AM928" t="str">
            <v>FEMME</v>
          </cell>
          <cell r="AN928" t="str">
            <v>Célibataire</v>
          </cell>
          <cell r="AQ928">
            <v>3</v>
          </cell>
          <cell r="AR928">
            <v>1</v>
          </cell>
          <cell r="AS928">
            <v>45063.25</v>
          </cell>
          <cell r="AT928" t="str">
            <v>Horaire</v>
          </cell>
          <cell r="AU928">
            <v>3.3069999999999999</v>
          </cell>
          <cell r="AV928" t="str">
            <v>17</v>
          </cell>
          <cell r="AW928" t="str">
            <v>00100</v>
          </cell>
          <cell r="AX928" t="str">
            <v>00002974857</v>
          </cell>
          <cell r="AY928" t="str">
            <v>05</v>
          </cell>
          <cell r="AZ928" t="str">
            <v>LA POSTE</v>
          </cell>
          <cell r="BA928" t="str">
            <v>17001000000297485705</v>
          </cell>
          <cell r="BB928">
            <v>20</v>
          </cell>
          <cell r="BC928" t="str">
            <v>RUE 5545 CITE KHALED IBN EL WALID</v>
          </cell>
          <cell r="BD928" t="str">
            <v>MANOUBA</v>
          </cell>
          <cell r="BG928">
            <v>53762905</v>
          </cell>
          <cell r="BH928">
            <v>23730307</v>
          </cell>
          <cell r="BJ928" t="str">
            <v>TERMUNIS 56</v>
          </cell>
          <cell r="BK928" t="str">
            <v>A-520</v>
          </cell>
          <cell r="BN928" t="str">
            <v>17001000000297485705</v>
          </cell>
          <cell r="BO928" t="str">
            <v>BEN KHMISS AMAL</v>
          </cell>
          <cell r="BP928">
            <v>929</v>
          </cell>
          <cell r="BU928" t="str">
            <v>Non-Actif</v>
          </cell>
        </row>
        <row r="929">
          <cell r="B929">
            <v>930</v>
          </cell>
          <cell r="C929" t="str">
            <v>Madame</v>
          </cell>
          <cell r="D929" t="str">
            <v>RIHANI EMNA</v>
          </cell>
          <cell r="E929" t="str">
            <v>SAGE Tunisia</v>
          </cell>
          <cell r="F929" t="str">
            <v>PRODUCTION</v>
          </cell>
          <cell r="G929" t="str">
            <v>Couturière</v>
          </cell>
          <cell r="H929">
            <v>560</v>
          </cell>
          <cell r="J929" t="str">
            <v>A</v>
          </cell>
          <cell r="K929" t="str">
            <v>DIRECTS</v>
          </cell>
          <cell r="L929" t="str">
            <v>Variable cost at standard</v>
          </cell>
          <cell r="M929" t="str">
            <v>OUVRIERE SPECIALISE</v>
          </cell>
          <cell r="N929">
            <v>44699</v>
          </cell>
          <cell r="P929">
            <v>-857</v>
          </cell>
          <cell r="Q929">
            <v>44826</v>
          </cell>
          <cell r="R929" t="str">
            <v xml:space="preserve">abandon de poste </v>
          </cell>
          <cell r="T929" t="str">
            <v>CDD</v>
          </cell>
          <cell r="U929" t="str">
            <v>Contractuel</v>
          </cell>
          <cell r="V929">
            <v>44805</v>
          </cell>
          <cell r="W929">
            <v>44865</v>
          </cell>
          <cell r="Z929">
            <v>44699</v>
          </cell>
          <cell r="AA929">
            <v>5</v>
          </cell>
          <cell r="AB929">
            <v>2022</v>
          </cell>
          <cell r="AC929">
            <v>2026</v>
          </cell>
          <cell r="AD929">
            <v>2.8</v>
          </cell>
          <cell r="AE929" t="str">
            <v>&lt; 3</v>
          </cell>
          <cell r="AF929">
            <v>32891</v>
          </cell>
          <cell r="AG929">
            <v>35.153424657534245</v>
          </cell>
          <cell r="AH929" t="str">
            <v>&gt;35&lt; 45</v>
          </cell>
          <cell r="AK929" t="str">
            <v>04832519</v>
          </cell>
          <cell r="AL929">
            <v>43073</v>
          </cell>
          <cell r="AM929" t="str">
            <v>FEMME</v>
          </cell>
          <cell r="AN929" t="str">
            <v>Marié(e)</v>
          </cell>
          <cell r="AO929">
            <v>2</v>
          </cell>
          <cell r="AQ929">
            <v>3</v>
          </cell>
          <cell r="AR929">
            <v>1</v>
          </cell>
          <cell r="AS929">
            <v>45064.25</v>
          </cell>
          <cell r="AT929" t="str">
            <v>Horaire</v>
          </cell>
          <cell r="AU929">
            <v>3.3069999999999999</v>
          </cell>
          <cell r="AV929" t="str">
            <v>14</v>
          </cell>
          <cell r="AW929" t="str">
            <v>00400</v>
          </cell>
          <cell r="AX929" t="str">
            <v>41007132569</v>
          </cell>
          <cell r="AY929" t="str">
            <v>26</v>
          </cell>
          <cell r="AZ929" t="str">
            <v>BH</v>
          </cell>
          <cell r="BA929" t="str">
            <v>14004004100713256926</v>
          </cell>
          <cell r="BB929">
            <v>20</v>
          </cell>
          <cell r="BC929" t="str">
            <v>30 RUE 4035 MALLASSINE</v>
          </cell>
          <cell r="BD929" t="str">
            <v>TUNIS</v>
          </cell>
          <cell r="BG929">
            <v>22632487</v>
          </cell>
          <cell r="BH929">
            <v>22632534</v>
          </cell>
          <cell r="BJ929" t="str">
            <v>MALLASSINE</v>
          </cell>
          <cell r="BK929" t="str">
            <v>A-560</v>
          </cell>
          <cell r="BM929">
            <v>60.136000000000003</v>
          </cell>
          <cell r="BN929" t="str">
            <v>14004004100713256926</v>
          </cell>
          <cell r="BO929" t="str">
            <v>RIHANI EMNA</v>
          </cell>
          <cell r="BP929">
            <v>930</v>
          </cell>
          <cell r="BQ929" t="str">
            <v>Salaire Sept-22</v>
          </cell>
          <cell r="BU929" t="str">
            <v>Non-Actif</v>
          </cell>
        </row>
        <row r="930">
          <cell r="B930">
            <v>931</v>
          </cell>
          <cell r="C930" t="str">
            <v>Mlle</v>
          </cell>
          <cell r="D930" t="str">
            <v>MEJRI MARWA</v>
          </cell>
          <cell r="E930" t="str">
            <v>SAGE Tunisia</v>
          </cell>
          <cell r="F930" t="str">
            <v>PRODUCTION</v>
          </cell>
          <cell r="G930" t="str">
            <v>WIRE</v>
          </cell>
          <cell r="H930" t="str">
            <v>Panda</v>
          </cell>
          <cell r="I930" t="str">
            <v>HASNA NASRAOUI</v>
          </cell>
          <cell r="J930" t="str">
            <v>A</v>
          </cell>
          <cell r="K930" t="str">
            <v>DIRECTS</v>
          </cell>
          <cell r="L930" t="str">
            <v>Variable cost at standard</v>
          </cell>
          <cell r="M930" t="str">
            <v>OUVRIERE SPECIALISE</v>
          </cell>
          <cell r="N930">
            <v>44699</v>
          </cell>
          <cell r="P930">
            <v>-796</v>
          </cell>
          <cell r="Q930">
            <v>44905</v>
          </cell>
          <cell r="R930" t="str">
            <v>personnel</v>
          </cell>
          <cell r="T930" t="str">
            <v>CDD</v>
          </cell>
          <cell r="U930" t="str">
            <v>Contractuel</v>
          </cell>
          <cell r="V930">
            <v>44835</v>
          </cell>
          <cell r="W930">
            <v>44926</v>
          </cell>
          <cell r="Z930">
            <v>44699</v>
          </cell>
          <cell r="AA930">
            <v>5</v>
          </cell>
          <cell r="AB930">
            <v>2022</v>
          </cell>
          <cell r="AC930">
            <v>2026</v>
          </cell>
          <cell r="AD930">
            <v>2.8</v>
          </cell>
          <cell r="AE930" t="str">
            <v>&lt; 3</v>
          </cell>
          <cell r="AF930">
            <v>34550</v>
          </cell>
          <cell r="AG930">
            <v>30.608219178082191</v>
          </cell>
          <cell r="AH930" t="str">
            <v>&gt;25&lt; 35</v>
          </cell>
          <cell r="AK930">
            <v>13006883</v>
          </cell>
          <cell r="AL930">
            <v>41529</v>
          </cell>
          <cell r="AM930" t="str">
            <v>FEMME</v>
          </cell>
          <cell r="AN930" t="str">
            <v>Célibataire</v>
          </cell>
          <cell r="AQ930">
            <v>3</v>
          </cell>
          <cell r="AR930">
            <v>1</v>
          </cell>
          <cell r="AS930">
            <v>45064.25</v>
          </cell>
          <cell r="AT930" t="str">
            <v>Horaire</v>
          </cell>
          <cell r="AU930">
            <v>3.3069999999999999</v>
          </cell>
          <cell r="AV930" t="str">
            <v>07</v>
          </cell>
          <cell r="AW930" t="str">
            <v>08001</v>
          </cell>
          <cell r="AX930" t="str">
            <v>38105534797</v>
          </cell>
          <cell r="AY930" t="str">
            <v>54</v>
          </cell>
          <cell r="AZ930" t="str">
            <v>AMEN BANK</v>
          </cell>
          <cell r="BA930" t="str">
            <v>07080013810553479754</v>
          </cell>
          <cell r="BB930">
            <v>20</v>
          </cell>
          <cell r="BC930" t="str">
            <v>15 RUE EL KHANSAA</v>
          </cell>
          <cell r="BD930" t="str">
            <v>SIDI HASSINE</v>
          </cell>
          <cell r="BG930">
            <v>55388775</v>
          </cell>
          <cell r="BH930">
            <v>29811446</v>
          </cell>
          <cell r="BJ930" t="str">
            <v>SIDI HASSINE</v>
          </cell>
          <cell r="BK930" t="str">
            <v>A-Panda</v>
          </cell>
          <cell r="BN930" t="str">
            <v>07080013810553479754</v>
          </cell>
          <cell r="BO930" t="str">
            <v>MEJRI MARWA</v>
          </cell>
          <cell r="BP930">
            <v>931</v>
          </cell>
          <cell r="BS930" t="str">
            <v>sans démmission</v>
          </cell>
          <cell r="BU930" t="str">
            <v>Non-Actif</v>
          </cell>
        </row>
        <row r="931">
          <cell r="B931">
            <v>932</v>
          </cell>
          <cell r="C931" t="str">
            <v>Madame</v>
          </cell>
          <cell r="D931" t="str">
            <v>NAFOUTI EYA</v>
          </cell>
          <cell r="E931" t="str">
            <v>SAGE Tunisia</v>
          </cell>
          <cell r="F931" t="str">
            <v>PRODUCTION</v>
          </cell>
          <cell r="G931" t="str">
            <v>Alimentatrice</v>
          </cell>
          <cell r="H931">
            <v>520</v>
          </cell>
          <cell r="I931" t="str">
            <v>Issam Ouni</v>
          </cell>
          <cell r="J931" t="str">
            <v>B</v>
          </cell>
          <cell r="K931" t="str">
            <v>DIRECTS</v>
          </cell>
          <cell r="L931" t="str">
            <v>Variable cost at standard</v>
          </cell>
          <cell r="M931" t="str">
            <v>OUVRIER ORDINAIRE</v>
          </cell>
          <cell r="N931">
            <v>44699</v>
          </cell>
          <cell r="P931">
            <v>-615</v>
          </cell>
          <cell r="Q931">
            <v>45108</v>
          </cell>
          <cell r="R931" t="str">
            <v>ABONDEMENT</v>
          </cell>
          <cell r="T931" t="str">
            <v>CDD</v>
          </cell>
          <cell r="U931" t="str">
            <v>Contractuel</v>
          </cell>
          <cell r="V931">
            <v>45047</v>
          </cell>
          <cell r="W931">
            <v>45107</v>
          </cell>
          <cell r="Z931">
            <v>44699</v>
          </cell>
          <cell r="AA931">
            <v>5</v>
          </cell>
          <cell r="AB931">
            <v>2022</v>
          </cell>
          <cell r="AC931">
            <v>2026</v>
          </cell>
          <cell r="AD931">
            <v>2.8</v>
          </cell>
          <cell r="AE931" t="str">
            <v>&lt; 3</v>
          </cell>
          <cell r="AF931">
            <v>37241</v>
          </cell>
          <cell r="AG931">
            <v>23.235616438356164</v>
          </cell>
          <cell r="AH931" t="str">
            <v>&lt; 25</v>
          </cell>
          <cell r="AI931">
            <v>17444302</v>
          </cell>
          <cell r="AJ931" t="str">
            <v>06</v>
          </cell>
          <cell r="AK931">
            <v>10026182</v>
          </cell>
          <cell r="AL931">
            <v>44483</v>
          </cell>
          <cell r="AM931" t="str">
            <v>FEMME</v>
          </cell>
          <cell r="AN931" t="str">
            <v>Marié(e)</v>
          </cell>
          <cell r="AO931">
            <v>1</v>
          </cell>
          <cell r="AQ931">
            <v>3</v>
          </cell>
          <cell r="AR931">
            <v>2</v>
          </cell>
          <cell r="AS931">
            <v>45429.5</v>
          </cell>
          <cell r="AT931" t="str">
            <v>Horaire</v>
          </cell>
          <cell r="AU931">
            <v>3.3069999999999999</v>
          </cell>
          <cell r="AV931" t="str">
            <v>17</v>
          </cell>
          <cell r="AW931" t="str">
            <v>53594</v>
          </cell>
          <cell r="AX931" t="str">
            <v>01741097089</v>
          </cell>
          <cell r="AY931" t="str">
            <v>09</v>
          </cell>
          <cell r="AZ931" t="str">
            <v>LA POSTE</v>
          </cell>
          <cell r="BA931" t="str">
            <v>17535940174109708909</v>
          </cell>
          <cell r="BB931">
            <v>20</v>
          </cell>
          <cell r="BC931" t="str">
            <v>RUE 20 MARS CITE EL WARD CHEBBAOU</v>
          </cell>
          <cell r="BD931" t="str">
            <v>OUED ELLIL</v>
          </cell>
          <cell r="BG931">
            <v>23674243</v>
          </cell>
          <cell r="BH931">
            <v>23674184</v>
          </cell>
          <cell r="BJ931" t="str">
            <v>CITE EL OUARD CHEBBAOU</v>
          </cell>
          <cell r="BK931" t="str">
            <v>B-520</v>
          </cell>
          <cell r="BN931" t="str">
            <v>17535940174109708909</v>
          </cell>
          <cell r="BO931" t="str">
            <v>NAFOUTI EYA</v>
          </cell>
          <cell r="BP931">
            <v>932</v>
          </cell>
          <cell r="BR931">
            <v>932</v>
          </cell>
          <cell r="BU931" t="str">
            <v>Non-Actif</v>
          </cell>
        </row>
        <row r="932">
          <cell r="B932">
            <v>933</v>
          </cell>
          <cell r="C932" t="str">
            <v>Madame</v>
          </cell>
          <cell r="D932" t="str">
            <v>BANANI ZEINEB</v>
          </cell>
          <cell r="E932" t="str">
            <v>SAGE Tunisia</v>
          </cell>
          <cell r="F932" t="str">
            <v>PRODUCTION</v>
          </cell>
          <cell r="G932" t="str">
            <v>Couturière</v>
          </cell>
          <cell r="H932">
            <v>560</v>
          </cell>
          <cell r="I932" t="str">
            <v>Mabrourk Ben Moussa</v>
          </cell>
          <cell r="J932" t="str">
            <v>A</v>
          </cell>
          <cell r="K932" t="str">
            <v>DIRECTS</v>
          </cell>
          <cell r="L932" t="str">
            <v>Variable cost at standard</v>
          </cell>
          <cell r="M932" t="str">
            <v>OUVRIERE SPECIALISE</v>
          </cell>
          <cell r="N932">
            <v>44700</v>
          </cell>
          <cell r="P932">
            <v>25</v>
          </cell>
          <cell r="T932" t="str">
            <v>CDD</v>
          </cell>
          <cell r="U932" t="str">
            <v>Contractuel</v>
          </cell>
          <cell r="V932">
            <v>45689</v>
          </cell>
          <cell r="W932">
            <v>45747</v>
          </cell>
          <cell r="Z932">
            <v>44700</v>
          </cell>
          <cell r="AA932">
            <v>5</v>
          </cell>
          <cell r="AB932">
            <v>2022</v>
          </cell>
          <cell r="AC932">
            <v>2026</v>
          </cell>
          <cell r="AD932">
            <v>2.7972222222222221</v>
          </cell>
          <cell r="AE932" t="str">
            <v>&lt; 3</v>
          </cell>
          <cell r="AF932">
            <v>27706</v>
          </cell>
          <cell r="AG932">
            <v>49.358904109589041</v>
          </cell>
          <cell r="AH932" t="str">
            <v>&gt;45&lt; 55</v>
          </cell>
          <cell r="AI932">
            <v>11816184</v>
          </cell>
          <cell r="AJ932" t="str">
            <v>04</v>
          </cell>
          <cell r="AK932" t="str">
            <v>07298120</v>
          </cell>
          <cell r="AL932">
            <v>37378</v>
          </cell>
          <cell r="AM932" t="str">
            <v>FEMME</v>
          </cell>
          <cell r="AN932" t="str">
            <v>Marié(e)</v>
          </cell>
          <cell r="AO932">
            <v>2</v>
          </cell>
          <cell r="AQ932">
            <v>3</v>
          </cell>
          <cell r="AR932">
            <v>3</v>
          </cell>
          <cell r="AS932">
            <v>45795.75</v>
          </cell>
          <cell r="AT932" t="str">
            <v>Horaire</v>
          </cell>
          <cell r="AU932">
            <v>3.3069999999999999</v>
          </cell>
          <cell r="AV932" t="str">
            <v>07</v>
          </cell>
          <cell r="AW932" t="str">
            <v>09701</v>
          </cell>
          <cell r="AX932" t="str">
            <v>55105527366</v>
          </cell>
          <cell r="AY932" t="str">
            <v>60</v>
          </cell>
          <cell r="AZ932" t="str">
            <v>AMEN BANK</v>
          </cell>
          <cell r="BA932" t="str">
            <v>07097015510552736660</v>
          </cell>
          <cell r="BB932">
            <v>20</v>
          </cell>
          <cell r="BC932" t="str">
            <v>23 RUE HAB LEMLOUK</v>
          </cell>
          <cell r="BD932" t="str">
            <v>MANOUBA</v>
          </cell>
          <cell r="BG932">
            <v>58290070</v>
          </cell>
          <cell r="BH932">
            <v>50182880</v>
          </cell>
          <cell r="BJ932" t="str">
            <v>TERMUNIS 56</v>
          </cell>
          <cell r="BK932" t="str">
            <v>A-560</v>
          </cell>
          <cell r="BL932" t="str">
            <v>1.3</v>
          </cell>
          <cell r="BN932" t="str">
            <v>07097015510552736660</v>
          </cell>
          <cell r="BO932" t="str">
            <v>BANANI ZEINEB</v>
          </cell>
          <cell r="BP932">
            <v>933</v>
          </cell>
          <cell r="BR932">
            <v>933</v>
          </cell>
          <cell r="BT932">
            <v>858</v>
          </cell>
          <cell r="BU932" t="str">
            <v>si</v>
          </cell>
          <cell r="BV932" t="str">
            <v>560 A SA</v>
          </cell>
        </row>
        <row r="933">
          <cell r="B933">
            <v>934</v>
          </cell>
          <cell r="C933" t="str">
            <v>Mlle</v>
          </cell>
          <cell r="D933" t="str">
            <v>HLEL EYA</v>
          </cell>
          <cell r="E933" t="str">
            <v>SAGE Tunisia</v>
          </cell>
          <cell r="F933" t="str">
            <v>PRODUCTION</v>
          </cell>
          <cell r="G933" t="str">
            <v>WIRE</v>
          </cell>
          <cell r="H933" t="str">
            <v>Panda</v>
          </cell>
          <cell r="I933" t="str">
            <v>FAWZI SENDESNI</v>
          </cell>
          <cell r="J933" t="str">
            <v>B</v>
          </cell>
          <cell r="K933" t="str">
            <v>DIRECTS</v>
          </cell>
          <cell r="L933" t="str">
            <v>Variable cost at standard</v>
          </cell>
          <cell r="M933" t="str">
            <v>OUVRIER ORDINAIRE</v>
          </cell>
          <cell r="N933">
            <v>44702</v>
          </cell>
          <cell r="P933">
            <v>-676</v>
          </cell>
          <cell r="Q933">
            <v>45050</v>
          </cell>
          <cell r="R933" t="str">
            <v>discipline</v>
          </cell>
          <cell r="S933" t="str">
            <v>liste noir</v>
          </cell>
          <cell r="T933" t="str">
            <v>CDD</v>
          </cell>
          <cell r="U933" t="str">
            <v>Contractuel</v>
          </cell>
          <cell r="V933">
            <v>44986</v>
          </cell>
          <cell r="W933">
            <v>45046</v>
          </cell>
          <cell r="Z933">
            <v>44702</v>
          </cell>
          <cell r="AA933">
            <v>5</v>
          </cell>
          <cell r="AB933">
            <v>2022</v>
          </cell>
          <cell r="AC933">
            <v>2026</v>
          </cell>
          <cell r="AD933">
            <v>2.7916666666666665</v>
          </cell>
          <cell r="AE933" t="str">
            <v>&lt; 3</v>
          </cell>
          <cell r="AF933">
            <v>35356</v>
          </cell>
          <cell r="AG933">
            <v>28.4</v>
          </cell>
          <cell r="AH933" t="str">
            <v>&gt;25&lt; 35</v>
          </cell>
          <cell r="AI933">
            <v>17053284</v>
          </cell>
          <cell r="AJ933" t="str">
            <v>07</v>
          </cell>
          <cell r="AK933">
            <v>11654621</v>
          </cell>
          <cell r="AL933">
            <v>41993</v>
          </cell>
          <cell r="AM933" t="str">
            <v>FEMME</v>
          </cell>
          <cell r="AN933" t="str">
            <v>Célibataire</v>
          </cell>
          <cell r="AQ933">
            <v>3</v>
          </cell>
          <cell r="AR933">
            <v>1</v>
          </cell>
          <cell r="AS933">
            <v>45067.25</v>
          </cell>
          <cell r="AT933" t="str">
            <v>Horaire</v>
          </cell>
          <cell r="AU933">
            <v>3.3069999999999999</v>
          </cell>
          <cell r="AV933" t="str">
            <v>25</v>
          </cell>
          <cell r="AW933" t="str">
            <v>02400</v>
          </cell>
          <cell r="AX933" t="str">
            <v>00000417105</v>
          </cell>
          <cell r="AY933" t="str">
            <v>75</v>
          </cell>
          <cell r="AZ933" t="str">
            <v>ZITOUNA BANK</v>
          </cell>
          <cell r="BA933" t="str">
            <v>25024000000041710575</v>
          </cell>
          <cell r="BB933">
            <v>20</v>
          </cell>
          <cell r="BC933" t="str">
            <v>5 RUE YARMOUK CITE IBN MANSOUR</v>
          </cell>
          <cell r="BD933" t="str">
            <v>SIDI HASSINE</v>
          </cell>
          <cell r="BG933">
            <v>27834639</v>
          </cell>
          <cell r="BH933">
            <v>20813090</v>
          </cell>
          <cell r="BJ933" t="str">
            <v>SIDI HASSINE</v>
          </cell>
          <cell r="BK933" t="str">
            <v>B-Panda</v>
          </cell>
          <cell r="BN933" t="str">
            <v>25024000000041710575</v>
          </cell>
          <cell r="BO933" t="str">
            <v>HLEL EYA</v>
          </cell>
          <cell r="BP933">
            <v>934</v>
          </cell>
          <cell r="BR933">
            <v>934</v>
          </cell>
          <cell r="BU933" t="str">
            <v>Non-Actif</v>
          </cell>
        </row>
        <row r="934">
          <cell r="B934">
            <v>935</v>
          </cell>
          <cell r="C934" t="str">
            <v>Madame</v>
          </cell>
          <cell r="D934" t="str">
            <v>DRIDI HAJER</v>
          </cell>
          <cell r="E934" t="str">
            <v>SAGE Tunisia</v>
          </cell>
          <cell r="F934" t="str">
            <v>PRODUCTION</v>
          </cell>
          <cell r="G934" t="str">
            <v>Couturière</v>
          </cell>
          <cell r="H934" t="str">
            <v>APT</v>
          </cell>
          <cell r="J934" t="str">
            <v>A</v>
          </cell>
          <cell r="K934" t="str">
            <v>DIRECTS</v>
          </cell>
          <cell r="L934" t="str">
            <v>Variable cost at standard</v>
          </cell>
          <cell r="M934" t="str">
            <v>OUVRIERE SPECIALISE</v>
          </cell>
          <cell r="N934">
            <v>44704</v>
          </cell>
          <cell r="P934">
            <v>-918</v>
          </cell>
          <cell r="Q934">
            <v>44796</v>
          </cell>
          <cell r="R934" t="str">
            <v xml:space="preserve">abandon de poste </v>
          </cell>
          <cell r="T934" t="str">
            <v>CDD</v>
          </cell>
          <cell r="U934" t="str">
            <v>Contractuel</v>
          </cell>
          <cell r="V934">
            <v>44743</v>
          </cell>
          <cell r="W934">
            <v>44804</v>
          </cell>
          <cell r="Z934">
            <v>44704</v>
          </cell>
          <cell r="AA934">
            <v>5</v>
          </cell>
          <cell r="AB934">
            <v>2022</v>
          </cell>
          <cell r="AC934">
            <v>2026</v>
          </cell>
          <cell r="AD934">
            <v>2.786111111111111</v>
          </cell>
          <cell r="AE934" t="str">
            <v>&lt; 3</v>
          </cell>
          <cell r="AF934">
            <v>32052</v>
          </cell>
          <cell r="AG934">
            <v>37.452054794520549</v>
          </cell>
          <cell r="AH934" t="str">
            <v>&gt;35&lt; 45</v>
          </cell>
          <cell r="AK934" t="str">
            <v>09164381</v>
          </cell>
          <cell r="AL934">
            <v>38829</v>
          </cell>
          <cell r="AM934" t="str">
            <v>FEMME</v>
          </cell>
          <cell r="AN934" t="str">
            <v>Divorcée</v>
          </cell>
          <cell r="AO934">
            <v>2</v>
          </cell>
          <cell r="AQ934">
            <v>3</v>
          </cell>
          <cell r="AR934">
            <v>1</v>
          </cell>
          <cell r="AS934">
            <v>45069.25</v>
          </cell>
          <cell r="AT934" t="str">
            <v>Horaire</v>
          </cell>
          <cell r="AU934">
            <v>3.3069999999999999</v>
          </cell>
          <cell r="AV934" t="str">
            <v>17</v>
          </cell>
          <cell r="AW934" t="str">
            <v>00100</v>
          </cell>
          <cell r="AX934" t="str">
            <v>00003137289</v>
          </cell>
          <cell r="AY934" t="str">
            <v>37</v>
          </cell>
          <cell r="AZ934" t="str">
            <v>LA POSTE</v>
          </cell>
          <cell r="BA934" t="str">
            <v>17001000000313728937</v>
          </cell>
          <cell r="BB934">
            <v>20</v>
          </cell>
          <cell r="BC934" t="str">
            <v>7 RUE FLYES SANHEJA</v>
          </cell>
          <cell r="BD934" t="str">
            <v>OUED ELLLIL</v>
          </cell>
          <cell r="BG934">
            <v>26097552</v>
          </cell>
          <cell r="BH934">
            <v>21388168</v>
          </cell>
          <cell r="BJ934" t="str">
            <v>SANHEJA</v>
          </cell>
          <cell r="BK934" t="str">
            <v>A-APT</v>
          </cell>
          <cell r="BN934" t="str">
            <v>17001000000313728937</v>
          </cell>
          <cell r="BO934" t="str">
            <v>DRIDI HAJER</v>
          </cell>
          <cell r="BP934">
            <v>935</v>
          </cell>
          <cell r="BU934" t="str">
            <v>Non-Actif</v>
          </cell>
        </row>
        <row r="935">
          <cell r="B935">
            <v>936</v>
          </cell>
          <cell r="C935" t="str">
            <v>Madame</v>
          </cell>
          <cell r="D935" t="str">
            <v>FERCHICHI LATIFA</v>
          </cell>
          <cell r="E935" t="str">
            <v>SAGE Tunisia</v>
          </cell>
          <cell r="F935" t="str">
            <v>PRODUCTION</v>
          </cell>
          <cell r="G935" t="str">
            <v>Couturière</v>
          </cell>
          <cell r="H935">
            <v>965</v>
          </cell>
          <cell r="I935" t="str">
            <v>abdelhalim</v>
          </cell>
          <cell r="J935" t="str">
            <v>B</v>
          </cell>
          <cell r="K935" t="str">
            <v>DIRECTS</v>
          </cell>
          <cell r="L935" t="str">
            <v>Variable cost at standard</v>
          </cell>
          <cell r="M935" t="str">
            <v>OUVRIERE SPECIALISE</v>
          </cell>
          <cell r="N935">
            <v>44708</v>
          </cell>
          <cell r="P935">
            <v>-737</v>
          </cell>
          <cell r="Q935">
            <v>44984</v>
          </cell>
          <cell r="R935" t="str">
            <v>démissionnaire</v>
          </cell>
          <cell r="T935" t="str">
            <v>CDD</v>
          </cell>
          <cell r="U935" t="str">
            <v>Contractuel</v>
          </cell>
          <cell r="V935">
            <v>44927</v>
          </cell>
          <cell r="W935">
            <v>44985</v>
          </cell>
          <cell r="Z935">
            <v>44708</v>
          </cell>
          <cell r="AA935">
            <v>5</v>
          </cell>
          <cell r="AB935">
            <v>2022</v>
          </cell>
          <cell r="AC935">
            <v>2026</v>
          </cell>
          <cell r="AD935">
            <v>2.7749999999999999</v>
          </cell>
          <cell r="AE935" t="str">
            <v>&lt; 3</v>
          </cell>
          <cell r="AF935">
            <v>26737</v>
          </cell>
          <cell r="AG935">
            <v>52.013698630136986</v>
          </cell>
          <cell r="AH935" t="str">
            <v>&gt;45&lt; 55</v>
          </cell>
          <cell r="AI935">
            <v>16258556</v>
          </cell>
          <cell r="AJ935" t="str">
            <v>04</v>
          </cell>
          <cell r="AK935" t="str">
            <v>04644161</v>
          </cell>
          <cell r="AL935">
            <v>42683</v>
          </cell>
          <cell r="AM935" t="str">
            <v>FEMME</v>
          </cell>
          <cell r="AN935" t="str">
            <v>Marié(e)</v>
          </cell>
          <cell r="AO935">
            <v>3</v>
          </cell>
          <cell r="AQ935">
            <v>3</v>
          </cell>
          <cell r="AR935">
            <v>1</v>
          </cell>
          <cell r="AS935">
            <v>45073.25</v>
          </cell>
          <cell r="AT935" t="str">
            <v>Horaire</v>
          </cell>
          <cell r="AU935">
            <v>3.3069999999999999</v>
          </cell>
          <cell r="AV935" t="str">
            <v>17</v>
          </cell>
          <cell r="AW935" t="str">
            <v>00100</v>
          </cell>
          <cell r="AX935" t="str">
            <v>00003038993</v>
          </cell>
          <cell r="AY935" t="str">
            <v>45</v>
          </cell>
          <cell r="AZ935" t="str">
            <v>LA POSTE</v>
          </cell>
          <cell r="BA935" t="str">
            <v>17001000000303899345</v>
          </cell>
          <cell r="BB935">
            <v>20</v>
          </cell>
          <cell r="BC935" t="str">
            <v>4 RUE SOUK EL ASR</v>
          </cell>
          <cell r="BD935" t="str">
            <v>SIDI HASSINE</v>
          </cell>
          <cell r="BG935">
            <v>20503871</v>
          </cell>
          <cell r="BH935">
            <v>54428977</v>
          </cell>
          <cell r="BJ935" t="str">
            <v>SIDI HASSINE</v>
          </cell>
          <cell r="BK935" t="str">
            <v>B-965</v>
          </cell>
          <cell r="BN935" t="str">
            <v>17001000000303899345</v>
          </cell>
          <cell r="BO935" t="str">
            <v>FERCHICHI LATIFA</v>
          </cell>
          <cell r="BP935">
            <v>936</v>
          </cell>
          <cell r="BU935" t="str">
            <v>Non-Actif</v>
          </cell>
        </row>
        <row r="936">
          <cell r="B936">
            <v>937</v>
          </cell>
          <cell r="C936" t="str">
            <v>Madame</v>
          </cell>
          <cell r="D936" t="str">
            <v>JOUINI SAMIRA</v>
          </cell>
          <cell r="E936" t="str">
            <v>SAGE Tunisia</v>
          </cell>
          <cell r="F936" t="str">
            <v>PRODUCTION</v>
          </cell>
          <cell r="G936" t="str">
            <v>Couturière</v>
          </cell>
          <cell r="H936" t="str">
            <v>P6</v>
          </cell>
          <cell r="J936" t="str">
            <v>A</v>
          </cell>
          <cell r="K936" t="str">
            <v>DIRECTS</v>
          </cell>
          <cell r="L936" t="str">
            <v>Variable cost at standard</v>
          </cell>
          <cell r="M936" t="str">
            <v>OUVRIERE SPECIALISE</v>
          </cell>
          <cell r="N936">
            <v>44708</v>
          </cell>
          <cell r="P936">
            <v>-857</v>
          </cell>
          <cell r="Q936">
            <v>44817</v>
          </cell>
          <cell r="R936" t="str">
            <v xml:space="preserve">abandon de poste </v>
          </cell>
          <cell r="T936" t="str">
            <v>CDD</v>
          </cell>
          <cell r="U936" t="str">
            <v>Contractuel</v>
          </cell>
          <cell r="V936">
            <v>44805</v>
          </cell>
          <cell r="W936">
            <v>44865</v>
          </cell>
          <cell r="Z936">
            <v>44708</v>
          </cell>
          <cell r="AA936">
            <v>5</v>
          </cell>
          <cell r="AB936">
            <v>2022</v>
          </cell>
          <cell r="AC936">
            <v>2026</v>
          </cell>
          <cell r="AD936">
            <v>2.7749999999999999</v>
          </cell>
          <cell r="AE936" t="str">
            <v>&lt; 3</v>
          </cell>
          <cell r="AF936">
            <v>26354</v>
          </cell>
          <cell r="AG936">
            <v>53.063013698630137</v>
          </cell>
          <cell r="AH936" t="str">
            <v>&gt;45&lt; 55</v>
          </cell>
          <cell r="AI936">
            <v>11573162</v>
          </cell>
          <cell r="AJ936" t="str">
            <v>07</v>
          </cell>
          <cell r="AK936" t="str">
            <v>04623976</v>
          </cell>
          <cell r="AL936">
            <v>37512</v>
          </cell>
          <cell r="AM936" t="str">
            <v>FEMME</v>
          </cell>
          <cell r="AN936" t="str">
            <v>Divorcée</v>
          </cell>
          <cell r="AO936">
            <v>2</v>
          </cell>
          <cell r="AQ936">
            <v>3</v>
          </cell>
          <cell r="AR936">
            <v>1</v>
          </cell>
          <cell r="AS936">
            <v>45073.25</v>
          </cell>
          <cell r="AT936" t="str">
            <v>Horaire</v>
          </cell>
          <cell r="AU936">
            <v>3.3069999999999999</v>
          </cell>
          <cell r="AV936" t="str">
            <v>17</v>
          </cell>
          <cell r="AW936" t="str">
            <v>00100</v>
          </cell>
          <cell r="AX936" t="str">
            <v>00002945728</v>
          </cell>
          <cell r="AY936" t="str">
            <v>92</v>
          </cell>
          <cell r="AZ936" t="str">
            <v>LA POSTE</v>
          </cell>
          <cell r="BA936" t="str">
            <v>17001000000294572892</v>
          </cell>
          <cell r="BB936">
            <v>20</v>
          </cell>
          <cell r="BC936" t="str">
            <v>RUE 523 JAYARA</v>
          </cell>
          <cell r="BD936" t="str">
            <v>SIDI HASSINE</v>
          </cell>
          <cell r="BG936">
            <v>22156992</v>
          </cell>
          <cell r="BH936">
            <v>28320040</v>
          </cell>
          <cell r="BJ936" t="str">
            <v>JAYARA</v>
          </cell>
          <cell r="BK936" t="str">
            <v>A-P6</v>
          </cell>
          <cell r="BM936">
            <v>226.36699999999999</v>
          </cell>
          <cell r="BN936" t="str">
            <v>17001000000294572892</v>
          </cell>
          <cell r="BO936" t="str">
            <v>JOUINI SAMIRA</v>
          </cell>
          <cell r="BP936">
            <v>937</v>
          </cell>
          <cell r="BQ936" t="str">
            <v>Salaire Sept-22</v>
          </cell>
          <cell r="BU936" t="str">
            <v>Non-Actif</v>
          </cell>
        </row>
        <row r="937">
          <cell r="B937">
            <v>938</v>
          </cell>
          <cell r="C937" t="str">
            <v>Mlle</v>
          </cell>
          <cell r="D937" t="str">
            <v>SASSI KAOUTHAR</v>
          </cell>
          <cell r="E937" t="str">
            <v>SAGE Tunisia</v>
          </cell>
          <cell r="F937" t="str">
            <v>PRODUCTION</v>
          </cell>
          <cell r="G937" t="str">
            <v>WIRE</v>
          </cell>
          <cell r="H937">
            <v>520</v>
          </cell>
          <cell r="J937" t="str">
            <v>B</v>
          </cell>
          <cell r="K937" t="str">
            <v>DIRECTS</v>
          </cell>
          <cell r="L937" t="str">
            <v>Variable cost at standard</v>
          </cell>
          <cell r="M937" t="str">
            <v>OUVRIERE SPECIALISE</v>
          </cell>
          <cell r="N937">
            <v>44708</v>
          </cell>
          <cell r="P937">
            <v>-980</v>
          </cell>
          <cell r="Q937">
            <v>44713</v>
          </cell>
          <cell r="R937" t="str">
            <v xml:space="preserve">abandon de poste </v>
          </cell>
          <cell r="T937" t="str">
            <v>CDD</v>
          </cell>
          <cell r="U937" t="str">
            <v>Contractuel</v>
          </cell>
          <cell r="V937">
            <v>44708</v>
          </cell>
          <cell r="W937">
            <v>44742</v>
          </cell>
          <cell r="Z937">
            <v>44708</v>
          </cell>
          <cell r="AA937">
            <v>5</v>
          </cell>
          <cell r="AB937">
            <v>2022</v>
          </cell>
          <cell r="AC937">
            <v>2026</v>
          </cell>
          <cell r="AD937">
            <v>2.7749999999999999</v>
          </cell>
          <cell r="AE937" t="str">
            <v>&lt; 3</v>
          </cell>
          <cell r="AF937">
            <v>34346</v>
          </cell>
          <cell r="AG937">
            <v>31.167123287671235</v>
          </cell>
          <cell r="AH937" t="str">
            <v>&gt;25&lt; 35</v>
          </cell>
          <cell r="AK937" t="str">
            <v>09191522</v>
          </cell>
          <cell r="AL937">
            <v>44645</v>
          </cell>
          <cell r="AM937" t="str">
            <v>FEMME</v>
          </cell>
          <cell r="AN937" t="str">
            <v>Célibataire</v>
          </cell>
          <cell r="AQ937">
            <v>3</v>
          </cell>
          <cell r="AR937">
            <v>1</v>
          </cell>
          <cell r="AS937">
            <v>45073.25</v>
          </cell>
          <cell r="AT937" t="str">
            <v>Horaire</v>
          </cell>
          <cell r="AU937">
            <v>3.1930000000000001</v>
          </cell>
          <cell r="BA937" t="str">
            <v/>
          </cell>
          <cell r="BB937">
            <v>0</v>
          </cell>
          <cell r="BC937" t="str">
            <v>SAIIDA MANOUBA</v>
          </cell>
          <cell r="BD937" t="str">
            <v>MANOUBA</v>
          </cell>
          <cell r="BG937">
            <v>26982701</v>
          </cell>
          <cell r="BH937">
            <v>21711296</v>
          </cell>
          <cell r="BJ937" t="str">
            <v>SAIIDA BEJAOUA</v>
          </cell>
          <cell r="BK937" t="str">
            <v>B-520</v>
          </cell>
          <cell r="BN937" t="str">
            <v>17001000000304458356</v>
          </cell>
          <cell r="BO937" t="str">
            <v>SASSI KAOUTHAR</v>
          </cell>
          <cell r="BP937">
            <v>938</v>
          </cell>
          <cell r="BU937" t="str">
            <v>Non-Actif</v>
          </cell>
        </row>
        <row r="938">
          <cell r="B938">
            <v>939</v>
          </cell>
          <cell r="C938" t="str">
            <v>Mlle</v>
          </cell>
          <cell r="D938" t="str">
            <v>AOUINI TAYSIR</v>
          </cell>
          <cell r="E938" t="str">
            <v>SAGE Tunisia</v>
          </cell>
          <cell r="F938" t="str">
            <v>COUPE</v>
          </cell>
          <cell r="G938" t="str">
            <v>Coupeur</v>
          </cell>
          <cell r="H938" t="str">
            <v>coupe</v>
          </cell>
          <cell r="I938" t="str">
            <v>HAITHEM SLAMA</v>
          </cell>
          <cell r="K938" t="str">
            <v>DIRECTS</v>
          </cell>
          <cell r="L938" t="str">
            <v>Variable cost at standard</v>
          </cell>
          <cell r="M938" t="str">
            <v>coupeur</v>
          </cell>
          <cell r="N938">
            <v>44712</v>
          </cell>
          <cell r="P938">
            <v>-279</v>
          </cell>
          <cell r="Q938">
            <v>45413</v>
          </cell>
          <cell r="R938" t="str">
            <v>travail par poste</v>
          </cell>
          <cell r="T938" t="str">
            <v>CDD</v>
          </cell>
          <cell r="U938" t="str">
            <v>Contractuel</v>
          </cell>
          <cell r="V938">
            <v>45352</v>
          </cell>
          <cell r="W938">
            <v>45443</v>
          </cell>
          <cell r="Z938">
            <v>44712</v>
          </cell>
          <cell r="AA938">
            <v>5</v>
          </cell>
          <cell r="AB938">
            <v>2022</v>
          </cell>
          <cell r="AC938">
            <v>2026</v>
          </cell>
          <cell r="AD938">
            <v>2.7666666666666666</v>
          </cell>
          <cell r="AE938" t="str">
            <v>&lt; 3</v>
          </cell>
          <cell r="AF938">
            <v>37842</v>
          </cell>
          <cell r="AG938">
            <v>21.589041095890412</v>
          </cell>
          <cell r="AH938" t="str">
            <v>&lt; 25</v>
          </cell>
          <cell r="AI938">
            <v>17591364</v>
          </cell>
          <cell r="AJ938" t="str">
            <v>09</v>
          </cell>
          <cell r="AK938">
            <v>14363420</v>
          </cell>
          <cell r="AL938">
            <v>43465</v>
          </cell>
          <cell r="AM938" t="str">
            <v>FEMME</v>
          </cell>
          <cell r="AN938" t="str">
            <v>Célibataire</v>
          </cell>
          <cell r="AQ938">
            <v>3</v>
          </cell>
          <cell r="AR938">
            <v>2</v>
          </cell>
          <cell r="AS938">
            <v>45442.5</v>
          </cell>
          <cell r="AT938" t="str">
            <v>Horaire</v>
          </cell>
          <cell r="AU938">
            <v>3.3069999999999999</v>
          </cell>
          <cell r="AV938" t="str">
            <v>17</v>
          </cell>
          <cell r="AW938" t="str">
            <v>00100</v>
          </cell>
          <cell r="AX938" t="str">
            <v>00003136886</v>
          </cell>
          <cell r="AY938" t="str">
            <v>82</v>
          </cell>
          <cell r="AZ938" t="str">
            <v>LA POSTE</v>
          </cell>
          <cell r="BA938" t="str">
            <v>17001000000313688682</v>
          </cell>
          <cell r="BB938">
            <v>20</v>
          </cell>
          <cell r="BC938" t="str">
            <v>KSAR HDID BASATINE  MORNAGUIA</v>
          </cell>
          <cell r="BD938" t="str">
            <v>MANOUBA</v>
          </cell>
          <cell r="BG938">
            <v>28474702</v>
          </cell>
          <cell r="BH938">
            <v>29031473</v>
          </cell>
          <cell r="BJ938" t="str">
            <v>SIDI ALI HATTAB</v>
          </cell>
          <cell r="BK938" t="str">
            <v>-coupe</v>
          </cell>
          <cell r="BL938" t="str">
            <v>1.1</v>
          </cell>
          <cell r="BN938" t="str">
            <v>17001000000313688682</v>
          </cell>
          <cell r="BO938" t="str">
            <v>AOUINI TAYSIR</v>
          </cell>
          <cell r="BP938">
            <v>939</v>
          </cell>
          <cell r="BR938">
            <v>939</v>
          </cell>
          <cell r="BU938" t="str">
            <v>Non-Actif</v>
          </cell>
          <cell r="BV938" t="str">
            <v>coupe</v>
          </cell>
        </row>
        <row r="939">
          <cell r="B939">
            <v>940</v>
          </cell>
          <cell r="C939" t="str">
            <v>Madame</v>
          </cell>
          <cell r="D939" t="str">
            <v>BEN AMMAR RAJA</v>
          </cell>
          <cell r="E939" t="str">
            <v>SAGE Tunisia</v>
          </cell>
          <cell r="F939" t="str">
            <v>PRODUCTION</v>
          </cell>
          <cell r="G939" t="str">
            <v>Couturière</v>
          </cell>
          <cell r="H939" t="str">
            <v>Panda</v>
          </cell>
          <cell r="I939" t="str">
            <v>FAWZI SENDESNI</v>
          </cell>
          <cell r="J939" t="str">
            <v>B</v>
          </cell>
          <cell r="K939" t="str">
            <v>DIRECTS</v>
          </cell>
          <cell r="L939" t="str">
            <v>Variable cost at standard</v>
          </cell>
          <cell r="M939" t="str">
            <v>OUVRIERE SPECIALISE</v>
          </cell>
          <cell r="N939">
            <v>44712</v>
          </cell>
          <cell r="O939" t="str">
            <v/>
          </cell>
          <cell r="P939">
            <v>-737</v>
          </cell>
          <cell r="Q939">
            <v>44958</v>
          </cell>
          <cell r="R939" t="str">
            <v xml:space="preserve">abandon de poste </v>
          </cell>
          <cell r="T939" t="str">
            <v>CDD</v>
          </cell>
          <cell r="U939" t="str">
            <v>Contractuel</v>
          </cell>
          <cell r="V939">
            <v>44927</v>
          </cell>
          <cell r="W939">
            <v>44985</v>
          </cell>
          <cell r="Z939">
            <v>44712</v>
          </cell>
          <cell r="AA939">
            <v>5</v>
          </cell>
          <cell r="AB939">
            <v>2022</v>
          </cell>
          <cell r="AC939">
            <v>2026</v>
          </cell>
          <cell r="AD939">
            <v>2.7666666666666666</v>
          </cell>
          <cell r="AE939" t="str">
            <v>&lt; 3</v>
          </cell>
          <cell r="AF939">
            <v>27604</v>
          </cell>
          <cell r="AG939">
            <v>49.638356164383559</v>
          </cell>
          <cell r="AH939" t="str">
            <v>&gt;45&lt; 55</v>
          </cell>
          <cell r="AI939">
            <v>11633539</v>
          </cell>
          <cell r="AJ939" t="str">
            <v>05</v>
          </cell>
          <cell r="AK939" t="str">
            <v>04651182</v>
          </cell>
          <cell r="AL939">
            <v>39771</v>
          </cell>
          <cell r="AM939" t="str">
            <v>FEMME</v>
          </cell>
          <cell r="AN939" t="str">
            <v>Divorcée</v>
          </cell>
          <cell r="AO939">
            <v>2</v>
          </cell>
          <cell r="AQ939">
            <v>3</v>
          </cell>
          <cell r="AR939">
            <v>1</v>
          </cell>
          <cell r="AS939">
            <v>45077.25</v>
          </cell>
          <cell r="AT939" t="str">
            <v>Horaire</v>
          </cell>
          <cell r="AU939">
            <v>3.3069999999999999</v>
          </cell>
          <cell r="AV939">
            <v>25</v>
          </cell>
          <cell r="AW939" t="str">
            <v>02400</v>
          </cell>
          <cell r="AX939" t="str">
            <v>00000726170</v>
          </cell>
          <cell r="AY939" t="str">
            <v>06</v>
          </cell>
          <cell r="AZ939" t="str">
            <v>ZITOUNA BANK</v>
          </cell>
          <cell r="BA939" t="str">
            <v>25024000000072617006</v>
          </cell>
          <cell r="BB939">
            <v>20</v>
          </cell>
          <cell r="BC939" t="str">
            <v>7 RUE 42775 SIDI HASSINE</v>
          </cell>
          <cell r="BD939" t="str">
            <v>SEDJOUMI</v>
          </cell>
          <cell r="BE939">
            <v>2052</v>
          </cell>
          <cell r="BF939" t="str">
            <v>OK-21</v>
          </cell>
          <cell r="BG939">
            <v>50902513</v>
          </cell>
          <cell r="BJ939" t="str">
            <v>SIDI HASSINE</v>
          </cell>
          <cell r="BK939" t="str">
            <v>B-Panda</v>
          </cell>
          <cell r="BN939" t="str">
            <v>25024000000072617006</v>
          </cell>
          <cell r="BO939" t="str">
            <v>BEN AMMAR RAJA</v>
          </cell>
          <cell r="BP939">
            <v>940</v>
          </cell>
          <cell r="BU939" t="str">
            <v>Non-Actif</v>
          </cell>
        </row>
        <row r="940">
          <cell r="B940">
            <v>941</v>
          </cell>
          <cell r="C940" t="str">
            <v>Monsieur</v>
          </cell>
          <cell r="D940" t="str">
            <v>NAHDI WASSIM</v>
          </cell>
          <cell r="E940" t="str">
            <v>SAGE Tunisia</v>
          </cell>
          <cell r="F940" t="str">
            <v>MAINTENANCE</v>
          </cell>
          <cell r="G940" t="str">
            <v>TECHNICIEN MACHINE A COUDRE</v>
          </cell>
          <cell r="H940" t="str">
            <v>MAINTENANCE</v>
          </cell>
          <cell r="K940" t="str">
            <v>INDIRECTS</v>
          </cell>
          <cell r="L940" t="str">
            <v>Variable cost at standard</v>
          </cell>
          <cell r="M940" t="str">
            <v>TECHNICIEN MACHINE A COUDRE</v>
          </cell>
          <cell r="N940">
            <v>44713</v>
          </cell>
          <cell r="P940">
            <v>-126</v>
          </cell>
          <cell r="T940" t="str">
            <v>CDI</v>
          </cell>
          <cell r="U940" t="str">
            <v>Titulaire</v>
          </cell>
          <cell r="V940">
            <v>45231</v>
          </cell>
          <cell r="W940">
            <v>45596</v>
          </cell>
          <cell r="Z940">
            <v>44713</v>
          </cell>
          <cell r="AA940">
            <v>6</v>
          </cell>
          <cell r="AB940">
            <v>2022</v>
          </cell>
          <cell r="AC940">
            <v>2026</v>
          </cell>
          <cell r="AD940">
            <v>2.7638888888888888</v>
          </cell>
          <cell r="AE940" t="str">
            <v>&lt; 3</v>
          </cell>
          <cell r="AF940">
            <v>36256</v>
          </cell>
          <cell r="AG940">
            <v>25.934246575342467</v>
          </cell>
          <cell r="AH940" t="str">
            <v>&gt;25&lt; 35</v>
          </cell>
          <cell r="AI940">
            <v>17235878</v>
          </cell>
          <cell r="AJ940" t="str">
            <v>02</v>
          </cell>
          <cell r="AK940">
            <v>14355936</v>
          </cell>
          <cell r="AL940">
            <v>42653</v>
          </cell>
          <cell r="AM940" t="str">
            <v>HOMME</v>
          </cell>
          <cell r="AN940" t="str">
            <v>Célibataire</v>
          </cell>
          <cell r="AQ940">
            <v>6</v>
          </cell>
          <cell r="AR940">
            <v>3</v>
          </cell>
          <cell r="AS940">
            <v>45808.75</v>
          </cell>
          <cell r="AT940" t="str">
            <v>Mensuel</v>
          </cell>
          <cell r="AU940">
            <v>650</v>
          </cell>
          <cell r="AV940" t="str">
            <v>17</v>
          </cell>
          <cell r="AW940" t="str">
            <v>00100</v>
          </cell>
          <cell r="AX940" t="str">
            <v>00003081618</v>
          </cell>
          <cell r="AY940" t="str">
            <v>16</v>
          </cell>
          <cell r="AZ940" t="str">
            <v>LA POSTE</v>
          </cell>
          <cell r="BA940" t="str">
            <v>17001000000308161816</v>
          </cell>
          <cell r="BB940">
            <v>20</v>
          </cell>
          <cell r="BC940" t="str">
            <v>IMM AAHD JADID 23 DAOUAR HICHER</v>
          </cell>
          <cell r="BD940" t="str">
            <v>MANOUBA</v>
          </cell>
          <cell r="BG940">
            <v>23531121</v>
          </cell>
          <cell r="BH940">
            <v>96987799</v>
          </cell>
          <cell r="BJ940" t="str">
            <v>TERMUNIS 56</v>
          </cell>
          <cell r="BK940" t="str">
            <v>-MAINTENANCE</v>
          </cell>
          <cell r="BL940" t="str">
            <v>3.1</v>
          </cell>
          <cell r="BN940" t="str">
            <v>17001000000308161816</v>
          </cell>
          <cell r="BO940" t="str">
            <v>NAHDI WASSIM</v>
          </cell>
          <cell r="BP940">
            <v>941</v>
          </cell>
          <cell r="BR940" t="e">
            <v>#N/A</v>
          </cell>
          <cell r="BU940" t="str">
            <v>si</v>
          </cell>
          <cell r="BV940" t="str">
            <v>MAINTENANCE</v>
          </cell>
        </row>
        <row r="941">
          <cell r="B941">
            <v>942</v>
          </cell>
          <cell r="C941" t="str">
            <v>Madame</v>
          </cell>
          <cell r="D941" t="str">
            <v>BACCOUCHE AMANI</v>
          </cell>
          <cell r="E941" t="str">
            <v>SAGE Tunisia</v>
          </cell>
          <cell r="F941" t="str">
            <v>QUALITE</v>
          </cell>
          <cell r="G941" t="str">
            <v>AMELIORATION CONTENUE</v>
          </cell>
          <cell r="K941" t="str">
            <v>CADRE</v>
          </cell>
          <cell r="L941" t="str">
            <v>Variable cost at standard</v>
          </cell>
          <cell r="M941" t="str">
            <v>AMELIORATION CONTENUE</v>
          </cell>
          <cell r="N941">
            <v>44713</v>
          </cell>
          <cell r="P941" t="str">
            <v/>
          </cell>
          <cell r="Q941">
            <v>45534</v>
          </cell>
          <cell r="R941" t="str">
            <v>nouvelle opportunité</v>
          </cell>
          <cell r="T941" t="str">
            <v>CDI</v>
          </cell>
          <cell r="U941" t="str">
            <v>Titulaire</v>
          </cell>
          <cell r="X941">
            <v>44854</v>
          </cell>
          <cell r="Y941">
            <v>45218</v>
          </cell>
          <cell r="Z941">
            <v>45218</v>
          </cell>
          <cell r="AA941">
            <v>6</v>
          </cell>
          <cell r="AB941">
            <v>2022</v>
          </cell>
          <cell r="AC941">
            <v>2026</v>
          </cell>
          <cell r="AD941">
            <v>2.7638888888888888</v>
          </cell>
          <cell r="AE941" t="str">
            <v>&lt; 3</v>
          </cell>
          <cell r="AF941">
            <v>34937</v>
          </cell>
          <cell r="AG941">
            <v>29.547945205479451</v>
          </cell>
          <cell r="AH941" t="str">
            <v>&gt;25&lt; 35</v>
          </cell>
          <cell r="AI941">
            <v>17695556</v>
          </cell>
          <cell r="AJ941" t="str">
            <v>06</v>
          </cell>
          <cell r="AK941" t="str">
            <v>09449448</v>
          </cell>
          <cell r="AL941">
            <v>42795</v>
          </cell>
          <cell r="AM941" t="str">
            <v>FEMME</v>
          </cell>
          <cell r="AN941" t="str">
            <v>Marié(e)</v>
          </cell>
          <cell r="AO941">
            <v>1</v>
          </cell>
          <cell r="AQ941">
            <v>15</v>
          </cell>
          <cell r="AR941">
            <v>3</v>
          </cell>
          <cell r="AS941">
            <v>45808.75</v>
          </cell>
          <cell r="AT941" t="str">
            <v>Mensuel</v>
          </cell>
          <cell r="AU941">
            <v>1100</v>
          </cell>
          <cell r="AV941" t="str">
            <v>25</v>
          </cell>
          <cell r="AW941" t="str">
            <v>16600</v>
          </cell>
          <cell r="AX941" t="str">
            <v>00000932327</v>
          </cell>
          <cell r="AY941" t="str">
            <v>19</v>
          </cell>
          <cell r="AZ941" t="str">
            <v>ZITOUNA BANK</v>
          </cell>
          <cell r="BA941" t="str">
            <v>25166000000093232719</v>
          </cell>
          <cell r="BB941">
            <v>20</v>
          </cell>
          <cell r="BC941" t="str">
            <v>RUE RTT CITE BEN YOUNES AGBA</v>
          </cell>
          <cell r="BD941" t="str">
            <v>TUNIS</v>
          </cell>
          <cell r="BF941">
            <v>44927</v>
          </cell>
          <cell r="BG941">
            <v>99229625</v>
          </cell>
          <cell r="BH941">
            <v>95029802</v>
          </cell>
          <cell r="BI941">
            <v>98137836</v>
          </cell>
          <cell r="BK941" t="str">
            <v>CADRE</v>
          </cell>
          <cell r="BN941" t="str">
            <v>25166000000093232719</v>
          </cell>
          <cell r="BO941" t="str">
            <v>BACCOUCHE AMANI</v>
          </cell>
          <cell r="BP941">
            <v>942</v>
          </cell>
          <cell r="BR941" t="e">
            <v>#N/A</v>
          </cell>
          <cell r="BU941" t="str">
            <v>Non-Actif</v>
          </cell>
        </row>
        <row r="942">
          <cell r="B942">
            <v>943</v>
          </cell>
          <cell r="C942" t="str">
            <v>Mlle</v>
          </cell>
          <cell r="D942" t="str">
            <v>KOUDHAI MERIAM</v>
          </cell>
          <cell r="E942" t="str">
            <v>SAGE Tunisia</v>
          </cell>
          <cell r="F942" t="str">
            <v>INGENIERIE</v>
          </cell>
          <cell r="G942" t="str">
            <v>CHEF DE PROJET</v>
          </cell>
          <cell r="K942" t="str">
            <v>CADRE</v>
          </cell>
          <cell r="L942" t="str">
            <v>Variable cost at standard</v>
          </cell>
          <cell r="M942" t="str">
            <v>CHARGE CAO</v>
          </cell>
          <cell r="N942">
            <v>44713</v>
          </cell>
          <cell r="P942" t="str">
            <v/>
          </cell>
          <cell r="T942" t="str">
            <v>CDI</v>
          </cell>
          <cell r="U942" t="str">
            <v>Titulaire</v>
          </cell>
          <cell r="X942">
            <v>44713</v>
          </cell>
          <cell r="Y942">
            <v>45382</v>
          </cell>
          <cell r="AA942">
            <v>6</v>
          </cell>
          <cell r="AB942">
            <v>2022</v>
          </cell>
          <cell r="AC942">
            <v>2026</v>
          </cell>
          <cell r="AD942">
            <v>2.7638888888888888</v>
          </cell>
          <cell r="AE942" t="str">
            <v>&lt; 3</v>
          </cell>
          <cell r="AF942">
            <v>35445</v>
          </cell>
          <cell r="AG942">
            <v>28.156164383561645</v>
          </cell>
          <cell r="AH942" t="str">
            <v>&gt;25&lt; 35</v>
          </cell>
          <cell r="AI942">
            <v>17786426</v>
          </cell>
          <cell r="AJ942" t="str">
            <v>01</v>
          </cell>
          <cell r="AK942" t="str">
            <v>09198977</v>
          </cell>
          <cell r="AL942">
            <v>42825</v>
          </cell>
          <cell r="AM942" t="str">
            <v>FEMME</v>
          </cell>
          <cell r="AN942" t="str">
            <v>Célibataire</v>
          </cell>
          <cell r="AQ942">
            <v>15</v>
          </cell>
          <cell r="AR942">
            <v>3</v>
          </cell>
          <cell r="AS942">
            <v>45808.75</v>
          </cell>
          <cell r="AT942" t="str">
            <v>Mensuel</v>
          </cell>
          <cell r="AU942">
            <v>1000</v>
          </cell>
          <cell r="AV942" t="str">
            <v>17</v>
          </cell>
          <cell r="AW942" t="str">
            <v>00100</v>
          </cell>
          <cell r="AX942" t="str">
            <v>00003108013</v>
          </cell>
          <cell r="AY942" t="str">
            <v>80</v>
          </cell>
          <cell r="AZ942" t="str">
            <v>LA POSTE</v>
          </cell>
          <cell r="BA942" t="str">
            <v>17001000000310801380</v>
          </cell>
          <cell r="BB942">
            <v>20</v>
          </cell>
          <cell r="BC942" t="str">
            <v xml:space="preserve">CITE ENNOUR SAIDA </v>
          </cell>
          <cell r="BD942" t="str">
            <v>MANOUBA</v>
          </cell>
          <cell r="BG942">
            <v>56508554</v>
          </cell>
          <cell r="BH942">
            <v>97831827</v>
          </cell>
          <cell r="BI942">
            <v>98137838</v>
          </cell>
          <cell r="BK942" t="str">
            <v>CADRE</v>
          </cell>
          <cell r="BN942" t="str">
            <v>17001000000310801380</v>
          </cell>
          <cell r="BO942" t="str">
            <v>KOUDHAI MERIAM</v>
          </cell>
          <cell r="BP942">
            <v>943</v>
          </cell>
          <cell r="BR942" t="e">
            <v>#N/A</v>
          </cell>
          <cell r="BU942" t="str">
            <v>si</v>
          </cell>
        </row>
        <row r="943">
          <cell r="B943">
            <v>944</v>
          </cell>
          <cell r="C943" t="str">
            <v>Madame</v>
          </cell>
          <cell r="D943" t="str">
            <v>CHEBBI AIDA</v>
          </cell>
          <cell r="E943" t="str">
            <v>SAGE Tunisia</v>
          </cell>
          <cell r="F943" t="str">
            <v>PRODUCTION</v>
          </cell>
          <cell r="G943" t="str">
            <v>Couturière</v>
          </cell>
          <cell r="H943">
            <v>965</v>
          </cell>
          <cell r="J943" t="str">
            <v>B</v>
          </cell>
          <cell r="K943" t="str">
            <v>DIRECTS</v>
          </cell>
          <cell r="L943" t="str">
            <v>Variable cost at standard</v>
          </cell>
          <cell r="M943" t="str">
            <v>OUVRIERE SPECIALISE</v>
          </cell>
          <cell r="N943">
            <v>44713</v>
          </cell>
          <cell r="P943">
            <v>-796</v>
          </cell>
          <cell r="Q943">
            <v>44835</v>
          </cell>
          <cell r="R943" t="str">
            <v xml:space="preserve">abandon de poste </v>
          </cell>
          <cell r="T943" t="str">
            <v>CDD</v>
          </cell>
          <cell r="U943" t="str">
            <v>Contractuel</v>
          </cell>
          <cell r="V943">
            <v>44835</v>
          </cell>
          <cell r="W943">
            <v>44926</v>
          </cell>
          <cell r="Z943">
            <v>44713</v>
          </cell>
          <cell r="AA943">
            <v>6</v>
          </cell>
          <cell r="AB943">
            <v>2022</v>
          </cell>
          <cell r="AC943">
            <v>2026</v>
          </cell>
          <cell r="AD943">
            <v>2.7638888888888888</v>
          </cell>
          <cell r="AE943" t="str">
            <v>&lt; 3</v>
          </cell>
          <cell r="AF943">
            <v>29512</v>
          </cell>
          <cell r="AG943">
            <v>44.410958904109592</v>
          </cell>
          <cell r="AH943" t="str">
            <v>&gt;35&lt; 45</v>
          </cell>
          <cell r="AI943">
            <v>12287341</v>
          </cell>
          <cell r="AJ943" t="str">
            <v>07</v>
          </cell>
          <cell r="AK943" t="str">
            <v>00287260</v>
          </cell>
          <cell r="AL943">
            <v>35805</v>
          </cell>
          <cell r="AM943" t="str">
            <v>FEMME</v>
          </cell>
          <cell r="AN943" t="str">
            <v>Marié(e)</v>
          </cell>
          <cell r="AO943">
            <v>3</v>
          </cell>
          <cell r="AQ943">
            <v>3</v>
          </cell>
          <cell r="AR943">
            <v>1</v>
          </cell>
          <cell r="AS943">
            <v>45078.25</v>
          </cell>
          <cell r="AT943" t="str">
            <v>Horaire</v>
          </cell>
          <cell r="AU943">
            <v>3.3069999999999999</v>
          </cell>
          <cell r="AV943" t="str">
            <v>17</v>
          </cell>
          <cell r="AW943" t="str">
            <v>00100</v>
          </cell>
          <cell r="AX943" t="str">
            <v>00003136103</v>
          </cell>
          <cell r="AY943" t="str">
            <v>06</v>
          </cell>
          <cell r="AZ943" t="str">
            <v>LA POSTE</v>
          </cell>
          <cell r="BA943" t="str">
            <v>17001000000313610306</v>
          </cell>
          <cell r="BB943">
            <v>20</v>
          </cell>
          <cell r="BC943" t="str">
            <v>18 AVENU HABIB BOURGUIBA</v>
          </cell>
          <cell r="BD943" t="str">
            <v>BORJ EL AMRI</v>
          </cell>
          <cell r="BF943" t="str">
            <v>OK-22</v>
          </cell>
          <cell r="BG943">
            <v>99758950</v>
          </cell>
          <cell r="BH943">
            <v>97840606</v>
          </cell>
          <cell r="BJ943" t="str">
            <v>BORJ EL AMRI</v>
          </cell>
          <cell r="BK943" t="str">
            <v>B-965</v>
          </cell>
          <cell r="BM943">
            <v>174.184</v>
          </cell>
          <cell r="BN943" t="str">
            <v>17001000000313610306</v>
          </cell>
          <cell r="BO943" t="str">
            <v>CHEBBI AIDA</v>
          </cell>
          <cell r="BP943">
            <v>944</v>
          </cell>
          <cell r="BQ943" t="str">
            <v>Salaire  Octobre-22</v>
          </cell>
          <cell r="BU943" t="str">
            <v>Non-Actif</v>
          </cell>
        </row>
        <row r="944">
          <cell r="B944">
            <v>945</v>
          </cell>
          <cell r="C944" t="str">
            <v>Madame</v>
          </cell>
          <cell r="D944" t="str">
            <v>KHALFET LATIFA</v>
          </cell>
          <cell r="E944" t="str">
            <v>SAGE Tunisia</v>
          </cell>
          <cell r="F944" t="str">
            <v>PRODUCTION</v>
          </cell>
          <cell r="G944" t="str">
            <v>Couturière</v>
          </cell>
          <cell r="H944">
            <v>965</v>
          </cell>
          <cell r="J944" t="str">
            <v>B</v>
          </cell>
          <cell r="K944" t="str">
            <v>DIRECTS</v>
          </cell>
          <cell r="L944" t="str">
            <v>Variable cost at standard</v>
          </cell>
          <cell r="M944" t="str">
            <v>OUVRIERE SPECIALISE</v>
          </cell>
          <cell r="N944">
            <v>44713</v>
          </cell>
          <cell r="P944">
            <v>-796</v>
          </cell>
          <cell r="Q944">
            <v>44889</v>
          </cell>
          <cell r="R944" t="str">
            <v>démissionnaire</v>
          </cell>
          <cell r="T944" t="str">
            <v>CDD</v>
          </cell>
          <cell r="U944" t="str">
            <v>Contractuel</v>
          </cell>
          <cell r="V944">
            <v>44835</v>
          </cell>
          <cell r="W944">
            <v>44926</v>
          </cell>
          <cell r="Z944">
            <v>44713</v>
          </cell>
          <cell r="AA944">
            <v>6</v>
          </cell>
          <cell r="AB944">
            <v>2022</v>
          </cell>
          <cell r="AC944">
            <v>2026</v>
          </cell>
          <cell r="AD944">
            <v>2.7638888888888888</v>
          </cell>
          <cell r="AE944" t="str">
            <v>&lt; 3</v>
          </cell>
          <cell r="AF944">
            <v>28202</v>
          </cell>
          <cell r="AG944">
            <v>48</v>
          </cell>
          <cell r="AH944" t="str">
            <v>&gt;45&lt; 55</v>
          </cell>
          <cell r="AI944">
            <v>12385276</v>
          </cell>
          <cell r="AJ944" t="str">
            <v>08</v>
          </cell>
          <cell r="AK944" t="str">
            <v>07297272</v>
          </cell>
          <cell r="AL944">
            <v>43907</v>
          </cell>
          <cell r="AM944" t="str">
            <v>FEMME</v>
          </cell>
          <cell r="AN944" t="str">
            <v>Divorcée</v>
          </cell>
          <cell r="AO944">
            <v>1</v>
          </cell>
          <cell r="AQ944">
            <v>3</v>
          </cell>
          <cell r="AR944">
            <v>1</v>
          </cell>
          <cell r="AS944">
            <v>45078.25</v>
          </cell>
          <cell r="AT944" t="str">
            <v>Horaire</v>
          </cell>
          <cell r="AU944">
            <v>3.3069999999999999</v>
          </cell>
          <cell r="AV944" t="str">
            <v>17</v>
          </cell>
          <cell r="AW944" t="str">
            <v>00100</v>
          </cell>
          <cell r="AX944" t="str">
            <v>00002515327</v>
          </cell>
          <cell r="AY944" t="str">
            <v>31</v>
          </cell>
          <cell r="AZ944" t="str">
            <v>LA POSTE</v>
          </cell>
          <cell r="BA944" t="str">
            <v>17001000000251532731</v>
          </cell>
          <cell r="BB944">
            <v>20</v>
          </cell>
          <cell r="BC944" t="str">
            <v>RUE ALI DOUAGI 18 JANVIER</v>
          </cell>
          <cell r="BD944" t="str">
            <v>ETTADHAMEN</v>
          </cell>
          <cell r="BF944" t="str">
            <v>OK-22</v>
          </cell>
          <cell r="BG944">
            <v>93639111</v>
          </cell>
          <cell r="BH944">
            <v>29548575</v>
          </cell>
          <cell r="BJ944" t="str">
            <v>ETTADHAMEN</v>
          </cell>
          <cell r="BK944" t="str">
            <v>B-965</v>
          </cell>
          <cell r="BN944" t="str">
            <v>17001000000251532731</v>
          </cell>
          <cell r="BO944" t="str">
            <v>KHALFET LATIFA</v>
          </cell>
          <cell r="BP944">
            <v>945</v>
          </cell>
          <cell r="BS944" t="str">
            <v>sans démmission</v>
          </cell>
          <cell r="BU944" t="str">
            <v>Non-Actif</v>
          </cell>
        </row>
        <row r="945">
          <cell r="B945">
            <v>946</v>
          </cell>
          <cell r="C945" t="str">
            <v>Madame</v>
          </cell>
          <cell r="D945" t="str">
            <v>MHADHBI HAJER</v>
          </cell>
          <cell r="E945" t="str">
            <v>SAGE Tunisia</v>
          </cell>
          <cell r="F945" t="str">
            <v>PRODUCTION</v>
          </cell>
          <cell r="G945" t="str">
            <v>Couturière</v>
          </cell>
          <cell r="H945">
            <v>965</v>
          </cell>
          <cell r="I945" t="str">
            <v>abdelhalim</v>
          </cell>
          <cell r="J945" t="str">
            <v>B</v>
          </cell>
          <cell r="K945" t="str">
            <v>DIRECTS</v>
          </cell>
          <cell r="L945" t="str">
            <v>Variable cost at standard</v>
          </cell>
          <cell r="M945" t="str">
            <v>OUVRIERE SPECIALISE</v>
          </cell>
          <cell r="N945">
            <v>44713</v>
          </cell>
          <cell r="P945">
            <v>-126</v>
          </cell>
          <cell r="Q945">
            <v>45611</v>
          </cell>
          <cell r="R945" t="str">
            <v>familiale</v>
          </cell>
          <cell r="T945" t="str">
            <v>CDD</v>
          </cell>
          <cell r="U945" t="str">
            <v>Contractuel</v>
          </cell>
          <cell r="V945">
            <v>45536</v>
          </cell>
          <cell r="W945">
            <v>45596</v>
          </cell>
          <cell r="Z945">
            <v>44713</v>
          </cell>
          <cell r="AA945">
            <v>6</v>
          </cell>
          <cell r="AB945">
            <v>2022</v>
          </cell>
          <cell r="AC945">
            <v>2026</v>
          </cell>
          <cell r="AD945">
            <v>2.7638888888888888</v>
          </cell>
          <cell r="AE945" t="str">
            <v>&lt; 3</v>
          </cell>
          <cell r="AF945">
            <v>30258</v>
          </cell>
          <cell r="AG945">
            <v>42.367123287671234</v>
          </cell>
          <cell r="AH945" t="str">
            <v>&gt;35&lt; 45</v>
          </cell>
          <cell r="AI945">
            <v>15321217</v>
          </cell>
          <cell r="AJ945" t="str">
            <v>02</v>
          </cell>
          <cell r="AK945" t="str">
            <v>04720739</v>
          </cell>
          <cell r="AL945">
            <v>44503</v>
          </cell>
          <cell r="AM945" t="str">
            <v>FEMME</v>
          </cell>
          <cell r="AN945" t="str">
            <v>Marié(e)</v>
          </cell>
          <cell r="AO945">
            <v>4</v>
          </cell>
          <cell r="AQ945">
            <v>3</v>
          </cell>
          <cell r="AR945">
            <v>3</v>
          </cell>
          <cell r="AS945">
            <v>45808.75</v>
          </cell>
          <cell r="AT945" t="str">
            <v>Horaire</v>
          </cell>
          <cell r="AU945">
            <v>3.3069999999999999</v>
          </cell>
          <cell r="AV945" t="str">
            <v>12</v>
          </cell>
          <cell r="AW945" t="str">
            <v>40600</v>
          </cell>
          <cell r="AX945" t="str">
            <v>00131063223</v>
          </cell>
          <cell r="AY945" t="str">
            <v>87</v>
          </cell>
          <cell r="AZ945" t="str">
            <v>UIB</v>
          </cell>
          <cell r="BA945" t="str">
            <v>12406000013106322387</v>
          </cell>
          <cell r="BB945">
            <v>20</v>
          </cell>
          <cell r="BC945" t="str">
            <v>RUE 42500 ZAHROUNI</v>
          </cell>
          <cell r="BD945" t="str">
            <v>TUNIS</v>
          </cell>
          <cell r="BG945">
            <v>25996772</v>
          </cell>
          <cell r="BH945">
            <v>98560853</v>
          </cell>
          <cell r="BJ945" t="str">
            <v>ZAHROUNI</v>
          </cell>
          <cell r="BK945" t="str">
            <v>B-965</v>
          </cell>
          <cell r="BL945" t="str">
            <v>1.3</v>
          </cell>
          <cell r="BN945" t="str">
            <v>12406000013106322387</v>
          </cell>
          <cell r="BO945" t="str">
            <v>MHADHBI HAJER</v>
          </cell>
          <cell r="BP945">
            <v>946</v>
          </cell>
          <cell r="BR945">
            <v>946</v>
          </cell>
          <cell r="BU945" t="str">
            <v>Non-Actif</v>
          </cell>
          <cell r="BV945" t="str">
            <v>965 B SA</v>
          </cell>
        </row>
        <row r="946">
          <cell r="B946">
            <v>947</v>
          </cell>
          <cell r="C946" t="str">
            <v>Madame</v>
          </cell>
          <cell r="D946" t="str">
            <v>WEDERNI SAMIA</v>
          </cell>
          <cell r="E946" t="str">
            <v>SAGE Tunisia</v>
          </cell>
          <cell r="F946" t="str">
            <v>PRODUCTION</v>
          </cell>
          <cell r="G946" t="str">
            <v>Couturière</v>
          </cell>
          <cell r="H946" t="str">
            <v>Panda</v>
          </cell>
          <cell r="I946" t="str">
            <v>FAWZI SENDESNI</v>
          </cell>
          <cell r="J946" t="str">
            <v>B</v>
          </cell>
          <cell r="K946" t="str">
            <v>DIRECTS</v>
          </cell>
          <cell r="L946" t="str">
            <v>Variable cost at standard</v>
          </cell>
          <cell r="M946" t="str">
            <v>OUVRIERE SPECIALISE</v>
          </cell>
          <cell r="N946">
            <v>44713</v>
          </cell>
          <cell r="P946">
            <v>25</v>
          </cell>
          <cell r="T946" t="str">
            <v>CDD</v>
          </cell>
          <cell r="U946" t="str">
            <v>Contractuel</v>
          </cell>
          <cell r="V946">
            <v>45689</v>
          </cell>
          <cell r="W946">
            <v>45747</v>
          </cell>
          <cell r="Z946">
            <v>44713</v>
          </cell>
          <cell r="AA946">
            <v>6</v>
          </cell>
          <cell r="AB946">
            <v>2022</v>
          </cell>
          <cell r="AC946">
            <v>2026</v>
          </cell>
          <cell r="AD946">
            <v>2.7638888888888888</v>
          </cell>
          <cell r="AE946" t="str">
            <v>&lt; 3</v>
          </cell>
          <cell r="AF946">
            <v>25873</v>
          </cell>
          <cell r="AG946">
            <v>54.38082191780822</v>
          </cell>
          <cell r="AH946" t="str">
            <v>&gt;45&lt; 55</v>
          </cell>
          <cell r="AI946">
            <v>11385559</v>
          </cell>
          <cell r="AJ946" t="str">
            <v>07</v>
          </cell>
          <cell r="AK946" t="str">
            <v>04767525</v>
          </cell>
          <cell r="AL946">
            <v>42587</v>
          </cell>
          <cell r="AM946" t="str">
            <v>FEMME</v>
          </cell>
          <cell r="AN946" t="str">
            <v>Marié(e)</v>
          </cell>
          <cell r="AO946">
            <v>1</v>
          </cell>
          <cell r="AQ946">
            <v>3</v>
          </cell>
          <cell r="AR946">
            <v>3</v>
          </cell>
          <cell r="AS946">
            <v>45808.75</v>
          </cell>
          <cell r="AT946" t="str">
            <v>Horaire</v>
          </cell>
          <cell r="AU946">
            <v>3.3069999999999999</v>
          </cell>
          <cell r="AV946" t="str">
            <v>17</v>
          </cell>
          <cell r="AW946" t="str">
            <v>00100</v>
          </cell>
          <cell r="AX946" t="str">
            <v>00003136104</v>
          </cell>
          <cell r="AY946" t="str">
            <v>03</v>
          </cell>
          <cell r="AZ946" t="str">
            <v>LA POSTE</v>
          </cell>
          <cell r="BA946" t="str">
            <v>17001000000313610403</v>
          </cell>
          <cell r="BB946">
            <v>20</v>
          </cell>
          <cell r="BC946" t="str">
            <v>6 RUE ANDALOSI DENDEN</v>
          </cell>
          <cell r="BD946" t="str">
            <v>MANOUBA</v>
          </cell>
          <cell r="BG946">
            <v>55835830</v>
          </cell>
          <cell r="BH946">
            <v>53612978</v>
          </cell>
          <cell r="BJ946" t="str">
            <v>DENDEN</v>
          </cell>
          <cell r="BK946" t="str">
            <v>B-Panda</v>
          </cell>
          <cell r="BL946" t="str">
            <v>1.1</v>
          </cell>
          <cell r="BN946" t="str">
            <v>17001000000313610403</v>
          </cell>
          <cell r="BO946" t="str">
            <v>WEDERNI SAMIA</v>
          </cell>
          <cell r="BP946">
            <v>947</v>
          </cell>
          <cell r="BR946">
            <v>947</v>
          </cell>
          <cell r="BT946">
            <v>654</v>
          </cell>
          <cell r="BU946" t="str">
            <v>si</v>
          </cell>
          <cell r="BV946" t="str">
            <v>139 B CP</v>
          </cell>
        </row>
        <row r="947">
          <cell r="B947">
            <v>948</v>
          </cell>
          <cell r="C947" t="str">
            <v>Madame</v>
          </cell>
          <cell r="D947" t="str">
            <v>HAFIEN NAJOUA</v>
          </cell>
          <cell r="E947" t="str">
            <v>SAGE Tunisia</v>
          </cell>
          <cell r="F947" t="str">
            <v>PRODUCTION</v>
          </cell>
          <cell r="G947" t="str">
            <v>Couturière</v>
          </cell>
          <cell r="H947">
            <v>965</v>
          </cell>
          <cell r="I947" t="str">
            <v>abdelhalim</v>
          </cell>
          <cell r="J947" t="str">
            <v>B</v>
          </cell>
          <cell r="K947" t="str">
            <v>DIRECTS</v>
          </cell>
          <cell r="L947" t="str">
            <v>Variable cost at standard</v>
          </cell>
          <cell r="M947" t="str">
            <v>OUVRIERE SPECIALISE</v>
          </cell>
          <cell r="N947">
            <v>44713</v>
          </cell>
          <cell r="P947">
            <v>25</v>
          </cell>
          <cell r="T947" t="str">
            <v>CDD</v>
          </cell>
          <cell r="U947" t="str">
            <v>Contractuel</v>
          </cell>
          <cell r="V947">
            <v>45689</v>
          </cell>
          <cell r="W947">
            <v>45747</v>
          </cell>
          <cell r="Z947">
            <v>44713</v>
          </cell>
          <cell r="AA947">
            <v>6</v>
          </cell>
          <cell r="AB947">
            <v>2022</v>
          </cell>
          <cell r="AC947">
            <v>2026</v>
          </cell>
          <cell r="AD947">
            <v>2.7638888888888888</v>
          </cell>
          <cell r="AE947" t="str">
            <v>&lt; 3</v>
          </cell>
          <cell r="AF947">
            <v>29190</v>
          </cell>
          <cell r="AG947">
            <v>45.293150684931504</v>
          </cell>
          <cell r="AH947" t="str">
            <v>&gt;45&lt; 55</v>
          </cell>
          <cell r="AI947">
            <v>12154452</v>
          </cell>
          <cell r="AJ947" t="str">
            <v>04</v>
          </cell>
          <cell r="AK947" t="str">
            <v>07326763</v>
          </cell>
          <cell r="AL947">
            <v>35844</v>
          </cell>
          <cell r="AM947" t="str">
            <v>FEMME</v>
          </cell>
          <cell r="AN947" t="str">
            <v>Marié(e)</v>
          </cell>
          <cell r="AO947">
            <v>2</v>
          </cell>
          <cell r="AQ947">
            <v>3</v>
          </cell>
          <cell r="AR947">
            <v>3</v>
          </cell>
          <cell r="AS947">
            <v>45808.75</v>
          </cell>
          <cell r="AT947" t="str">
            <v>Horaire</v>
          </cell>
          <cell r="AU947">
            <v>3.3069999999999999</v>
          </cell>
          <cell r="AV947" t="str">
            <v>17</v>
          </cell>
          <cell r="AW947" t="str">
            <v>00100</v>
          </cell>
          <cell r="AX947" t="str">
            <v>00002545239</v>
          </cell>
          <cell r="AY947" t="str">
            <v>20</v>
          </cell>
          <cell r="AZ947" t="str">
            <v>LA POSTE</v>
          </cell>
          <cell r="BA947" t="str">
            <v>17001000000254523920</v>
          </cell>
          <cell r="BB947">
            <v>20</v>
          </cell>
          <cell r="BC947" t="str">
            <v>RUE BACHIR DHAOUI ZAHROUNI</v>
          </cell>
          <cell r="BD947" t="str">
            <v>TUNIS</v>
          </cell>
          <cell r="BG947">
            <v>21236515</v>
          </cell>
          <cell r="BH947">
            <v>97632276</v>
          </cell>
          <cell r="BJ947" t="str">
            <v>ZAHROUNI</v>
          </cell>
          <cell r="BK947" t="str">
            <v>B-965</v>
          </cell>
          <cell r="BL947" t="str">
            <v>1.1</v>
          </cell>
          <cell r="BN947" t="str">
            <v>17001000000254523920</v>
          </cell>
          <cell r="BO947" t="str">
            <v>HAFIEN NAJOUA</v>
          </cell>
          <cell r="BP947">
            <v>948</v>
          </cell>
          <cell r="BR947">
            <v>948</v>
          </cell>
          <cell r="BT947">
            <v>511</v>
          </cell>
          <cell r="BU947" t="str">
            <v>si</v>
          </cell>
          <cell r="BV947" t="str">
            <v>965 B SP</v>
          </cell>
        </row>
        <row r="948">
          <cell r="B948">
            <v>949</v>
          </cell>
          <cell r="C948" t="str">
            <v>Mlle</v>
          </cell>
          <cell r="D948" t="str">
            <v>KHALLAFI EYA</v>
          </cell>
          <cell r="E948" t="str">
            <v>SAGE Tunisia</v>
          </cell>
          <cell r="F948" t="str">
            <v>PRODUCTION</v>
          </cell>
          <cell r="G948" t="str">
            <v>Contrôle Qualité</v>
          </cell>
          <cell r="H948" t="str">
            <v>Panda</v>
          </cell>
          <cell r="I948" t="str">
            <v>FAWZI SENDESNI</v>
          </cell>
          <cell r="J948" t="str">
            <v>B</v>
          </cell>
          <cell r="K948" t="str">
            <v>INDIRECTS</v>
          </cell>
          <cell r="L948" t="str">
            <v>Variable cost at standard</v>
          </cell>
          <cell r="M948" t="str">
            <v>Contrôleur Qualité</v>
          </cell>
          <cell r="N948">
            <v>44713</v>
          </cell>
          <cell r="P948">
            <v>-737</v>
          </cell>
          <cell r="Q948">
            <v>44989</v>
          </cell>
          <cell r="R948" t="str">
            <v>probléme travail dimanche</v>
          </cell>
          <cell r="T948" t="str">
            <v>CDD</v>
          </cell>
          <cell r="U948" t="str">
            <v>Contractuel</v>
          </cell>
          <cell r="V948">
            <v>44927</v>
          </cell>
          <cell r="W948">
            <v>44985</v>
          </cell>
          <cell r="Z948">
            <v>44713</v>
          </cell>
          <cell r="AA948">
            <v>6</v>
          </cell>
          <cell r="AB948">
            <v>2022</v>
          </cell>
          <cell r="AC948">
            <v>2026</v>
          </cell>
          <cell r="AD948">
            <v>2.7638888888888888</v>
          </cell>
          <cell r="AE948" t="str">
            <v>&lt; 3</v>
          </cell>
          <cell r="AF948">
            <v>35931</v>
          </cell>
          <cell r="AG948">
            <v>26.824657534246576</v>
          </cell>
          <cell r="AH948" t="str">
            <v>&gt;25&lt; 35</v>
          </cell>
          <cell r="AI948">
            <v>17405946</v>
          </cell>
          <cell r="AJ948" t="str">
            <v>09</v>
          </cell>
          <cell r="AK948">
            <v>11659003</v>
          </cell>
          <cell r="AL948">
            <v>42522</v>
          </cell>
          <cell r="AM948" t="str">
            <v>FEMME</v>
          </cell>
          <cell r="AN948" t="str">
            <v>Célibataire</v>
          </cell>
          <cell r="AQ948">
            <v>3</v>
          </cell>
          <cell r="AR948">
            <v>1</v>
          </cell>
          <cell r="AS948">
            <v>45078.25</v>
          </cell>
          <cell r="AT948" t="str">
            <v>Horaire</v>
          </cell>
          <cell r="AU948">
            <v>3.3069999999999999</v>
          </cell>
          <cell r="AV948" t="str">
            <v>07</v>
          </cell>
          <cell r="AW948" t="str">
            <v>08001</v>
          </cell>
          <cell r="AX948" t="str">
            <v>38121616358</v>
          </cell>
          <cell r="AY948" t="str">
            <v>67</v>
          </cell>
          <cell r="AZ948" t="str">
            <v>AMEN BANK</v>
          </cell>
          <cell r="BA948" t="str">
            <v>07080013812161635867</v>
          </cell>
          <cell r="BB948">
            <v>20</v>
          </cell>
          <cell r="BC948" t="str">
            <v>43 RUE 42356 AGBA</v>
          </cell>
          <cell r="BD948" t="str">
            <v>TUNIS</v>
          </cell>
          <cell r="BG948">
            <v>50552117</v>
          </cell>
          <cell r="BH948">
            <v>98922977</v>
          </cell>
          <cell r="BJ948" t="str">
            <v>MANOUBA</v>
          </cell>
          <cell r="BK948" t="str">
            <v>B-Panda</v>
          </cell>
          <cell r="BN948" t="str">
            <v>07080013812161635867</v>
          </cell>
          <cell r="BO948" t="str">
            <v>KHALLAFI EYA</v>
          </cell>
          <cell r="BP948">
            <v>949</v>
          </cell>
          <cell r="BU948" t="str">
            <v>Non-Actif</v>
          </cell>
        </row>
        <row r="949">
          <cell r="B949">
            <v>950</v>
          </cell>
          <cell r="C949" t="str">
            <v>Madame</v>
          </cell>
          <cell r="D949" t="str">
            <v>GHAOUARI SONIA</v>
          </cell>
          <cell r="E949" t="str">
            <v>SAGE Tunisia</v>
          </cell>
          <cell r="F949" t="str">
            <v>PRODUCTION</v>
          </cell>
          <cell r="G949" t="str">
            <v>Couturière</v>
          </cell>
          <cell r="H949" t="str">
            <v>Panda</v>
          </cell>
          <cell r="I949" t="str">
            <v>FAWZI SENDESNI</v>
          </cell>
          <cell r="J949" t="str">
            <v>B</v>
          </cell>
          <cell r="K949" t="str">
            <v>DIRECTS</v>
          </cell>
          <cell r="L949" t="str">
            <v>Variable cost at standard</v>
          </cell>
          <cell r="M949" t="str">
            <v>OUVRIERE SPECIALISE</v>
          </cell>
          <cell r="N949">
            <v>44713</v>
          </cell>
          <cell r="P949">
            <v>-187</v>
          </cell>
          <cell r="Q949">
            <v>45461</v>
          </cell>
          <cell r="R949" t="str">
            <v>personnel</v>
          </cell>
          <cell r="T949" t="str">
            <v>CDD</v>
          </cell>
          <cell r="U949" t="str">
            <v>Contractuel</v>
          </cell>
          <cell r="V949">
            <v>45444</v>
          </cell>
          <cell r="W949">
            <v>45535</v>
          </cell>
          <cell r="Z949">
            <v>44713</v>
          </cell>
          <cell r="AA949">
            <v>6</v>
          </cell>
          <cell r="AB949">
            <v>2022</v>
          </cell>
          <cell r="AC949">
            <v>2026</v>
          </cell>
          <cell r="AD949">
            <v>2.7638888888888888</v>
          </cell>
          <cell r="AE949" t="str">
            <v>&lt; 3</v>
          </cell>
          <cell r="AF949">
            <v>29070</v>
          </cell>
          <cell r="AG949">
            <v>45.62191780821918</v>
          </cell>
          <cell r="AH949" t="str">
            <v>&gt;45&lt; 55</v>
          </cell>
          <cell r="AI949">
            <v>12250616</v>
          </cell>
          <cell r="AJ949" t="str">
            <v>03</v>
          </cell>
          <cell r="AK949" t="str">
            <v>07314267</v>
          </cell>
          <cell r="AL949">
            <v>43112</v>
          </cell>
          <cell r="AM949" t="str">
            <v>FEMME</v>
          </cell>
          <cell r="AN949" t="str">
            <v>Marié(e)</v>
          </cell>
          <cell r="AO949">
            <v>2</v>
          </cell>
          <cell r="AQ949">
            <v>3</v>
          </cell>
          <cell r="AR949">
            <v>3</v>
          </cell>
          <cell r="AS949">
            <v>45808.75</v>
          </cell>
          <cell r="AT949" t="str">
            <v>Horaire</v>
          </cell>
          <cell r="AU949">
            <v>3.3069999999999999</v>
          </cell>
          <cell r="AV949" t="str">
            <v>17</v>
          </cell>
          <cell r="AW949" t="str">
            <v>00100</v>
          </cell>
          <cell r="AX949" t="str">
            <v>00003136394</v>
          </cell>
          <cell r="AY949" t="str">
            <v>06</v>
          </cell>
          <cell r="AZ949" t="str">
            <v>LA POSTE</v>
          </cell>
          <cell r="BA949" t="str">
            <v>17001000000313639406</v>
          </cell>
          <cell r="BB949">
            <v>20</v>
          </cell>
          <cell r="BC949" t="str">
            <v>RUE 2413  RUE ISMAHEN DAOUAR HICHER</v>
          </cell>
          <cell r="BD949" t="str">
            <v>MANOUBA</v>
          </cell>
          <cell r="BF949">
            <v>45230</v>
          </cell>
          <cell r="BG949">
            <v>50347229</v>
          </cell>
          <cell r="BH949">
            <v>23517878</v>
          </cell>
          <cell r="BJ949" t="str">
            <v>TERMUNIS 56</v>
          </cell>
          <cell r="BK949" t="str">
            <v>B-Panda</v>
          </cell>
          <cell r="BL949" t="str">
            <v>1.1</v>
          </cell>
          <cell r="BN949" t="str">
            <v>17001000000313639406</v>
          </cell>
          <cell r="BO949" t="str">
            <v>GHAOUARI SONIA</v>
          </cell>
          <cell r="BP949">
            <v>950</v>
          </cell>
          <cell r="BR949">
            <v>950</v>
          </cell>
          <cell r="BU949" t="str">
            <v>Non-Actif</v>
          </cell>
          <cell r="BV949" t="str">
            <v>965 B  CA</v>
          </cell>
        </row>
        <row r="950">
          <cell r="B950">
            <v>951</v>
          </cell>
          <cell r="C950" t="str">
            <v>Madame</v>
          </cell>
          <cell r="D950" t="str">
            <v>ZERGUINI SALWA</v>
          </cell>
          <cell r="E950" t="str">
            <v>SAGE Tunisia</v>
          </cell>
          <cell r="F950" t="str">
            <v>PRODUCTION</v>
          </cell>
          <cell r="G950" t="str">
            <v>Couturière</v>
          </cell>
          <cell r="H950">
            <v>965</v>
          </cell>
          <cell r="I950" t="str">
            <v>abdelhalim</v>
          </cell>
          <cell r="J950" t="str">
            <v>B</v>
          </cell>
          <cell r="K950" t="str">
            <v>DIRECTS</v>
          </cell>
          <cell r="L950" t="str">
            <v>Variable cost at standard</v>
          </cell>
          <cell r="M950" t="str">
            <v>OUVRIERE SPECIALISE</v>
          </cell>
          <cell r="N950">
            <v>44713</v>
          </cell>
          <cell r="P950">
            <v>25</v>
          </cell>
          <cell r="T950" t="str">
            <v>CDD</v>
          </cell>
          <cell r="U950" t="str">
            <v>Contractuel</v>
          </cell>
          <cell r="V950">
            <v>45689</v>
          </cell>
          <cell r="W950">
            <v>45747</v>
          </cell>
          <cell r="Z950">
            <v>44713</v>
          </cell>
          <cell r="AA950">
            <v>6</v>
          </cell>
          <cell r="AB950">
            <v>2022</v>
          </cell>
          <cell r="AC950">
            <v>2026</v>
          </cell>
          <cell r="AD950">
            <v>2.7638888888888888</v>
          </cell>
          <cell r="AE950" t="str">
            <v>&lt; 3</v>
          </cell>
          <cell r="AF950">
            <v>26473</v>
          </cell>
          <cell r="AG950">
            <v>52.736986301369861</v>
          </cell>
          <cell r="AH950" t="str">
            <v>&gt;45&lt; 55</v>
          </cell>
          <cell r="AI950">
            <v>11385623</v>
          </cell>
          <cell r="AJ950" t="str">
            <v>09</v>
          </cell>
          <cell r="AK950" t="str">
            <v>04770132</v>
          </cell>
          <cell r="AL950">
            <v>43067</v>
          </cell>
          <cell r="AM950" t="str">
            <v>FEMME</v>
          </cell>
          <cell r="AN950" t="str">
            <v>Marié(e)</v>
          </cell>
          <cell r="AQ950">
            <v>3</v>
          </cell>
          <cell r="AR950">
            <v>3</v>
          </cell>
          <cell r="AS950">
            <v>45808.75</v>
          </cell>
          <cell r="AT950" t="str">
            <v>Horaire</v>
          </cell>
          <cell r="AU950">
            <v>3.3069999999999999</v>
          </cell>
          <cell r="AV950" t="str">
            <v>17</v>
          </cell>
          <cell r="AW950" t="str">
            <v>00100</v>
          </cell>
          <cell r="AX950" t="str">
            <v>00003136102</v>
          </cell>
          <cell r="AY950" t="str">
            <v>09</v>
          </cell>
          <cell r="AZ950" t="str">
            <v>LA POSTE</v>
          </cell>
          <cell r="BA950" t="str">
            <v>17001000000313610209</v>
          </cell>
          <cell r="BB950">
            <v>20</v>
          </cell>
          <cell r="BC950" t="str">
            <v>10 RUE TATAOUER KHAZNADAR</v>
          </cell>
          <cell r="BD950" t="str">
            <v>TUNIS</v>
          </cell>
          <cell r="BG950">
            <v>50956365</v>
          </cell>
          <cell r="BH950">
            <v>21272057</v>
          </cell>
          <cell r="BJ950" t="str">
            <v>KHAZNADAR</v>
          </cell>
          <cell r="BK950" t="str">
            <v>B-965</v>
          </cell>
          <cell r="BL950" t="str">
            <v>1.1</v>
          </cell>
          <cell r="BN950" t="str">
            <v>17001000000313610209</v>
          </cell>
          <cell r="BO950" t="str">
            <v>ZERGUINI SALWA</v>
          </cell>
          <cell r="BP950">
            <v>951</v>
          </cell>
          <cell r="BR950">
            <v>951</v>
          </cell>
          <cell r="BT950">
            <v>513</v>
          </cell>
          <cell r="BU950" t="str">
            <v>si</v>
          </cell>
          <cell r="BV950" t="str">
            <v>965 B  CP</v>
          </cell>
        </row>
        <row r="951">
          <cell r="B951">
            <v>952</v>
          </cell>
          <cell r="C951" t="str">
            <v>Madame</v>
          </cell>
          <cell r="D951" t="str">
            <v>SASSI ZOHRA</v>
          </cell>
          <cell r="E951" t="str">
            <v>SAGE Tunisia</v>
          </cell>
          <cell r="F951" t="str">
            <v>PRODUCTION</v>
          </cell>
          <cell r="G951" t="str">
            <v>Couturière</v>
          </cell>
          <cell r="H951">
            <v>965</v>
          </cell>
          <cell r="I951" t="str">
            <v>abdelhalim</v>
          </cell>
          <cell r="J951" t="str">
            <v>B</v>
          </cell>
          <cell r="K951" t="str">
            <v>DIRECTS</v>
          </cell>
          <cell r="L951" t="str">
            <v>Variable cost at standard</v>
          </cell>
          <cell r="M951" t="str">
            <v>OUVRIERE SPECIALISE</v>
          </cell>
          <cell r="N951">
            <v>44713</v>
          </cell>
          <cell r="P951">
            <v>25</v>
          </cell>
          <cell r="T951" t="str">
            <v>CDD</v>
          </cell>
          <cell r="U951" t="str">
            <v>Contractuel</v>
          </cell>
          <cell r="V951">
            <v>45689</v>
          </cell>
          <cell r="W951">
            <v>45747</v>
          </cell>
          <cell r="Z951">
            <v>44713</v>
          </cell>
          <cell r="AA951">
            <v>6</v>
          </cell>
          <cell r="AB951">
            <v>2022</v>
          </cell>
          <cell r="AC951">
            <v>2026</v>
          </cell>
          <cell r="AD951">
            <v>2.7638888888888888</v>
          </cell>
          <cell r="AE951" t="str">
            <v>&lt; 3</v>
          </cell>
          <cell r="AF951">
            <v>28376</v>
          </cell>
          <cell r="AG951">
            <v>47.523287671232879</v>
          </cell>
          <cell r="AH951" t="str">
            <v>&gt;45&lt; 55</v>
          </cell>
          <cell r="AI951">
            <v>12253770</v>
          </cell>
          <cell r="AJ951" t="str">
            <v>09</v>
          </cell>
          <cell r="AK951" t="str">
            <v>07304616</v>
          </cell>
          <cell r="AL951">
            <v>35014</v>
          </cell>
          <cell r="AM951" t="str">
            <v>FEMME</v>
          </cell>
          <cell r="AN951" t="str">
            <v>Marié(e)</v>
          </cell>
          <cell r="AO951">
            <v>3</v>
          </cell>
          <cell r="AQ951">
            <v>3</v>
          </cell>
          <cell r="AR951">
            <v>3</v>
          </cell>
          <cell r="AS951">
            <v>45808.75</v>
          </cell>
          <cell r="AT951" t="str">
            <v>Horaire</v>
          </cell>
          <cell r="AU951">
            <v>3.3069999999999999</v>
          </cell>
          <cell r="AV951" t="str">
            <v>08</v>
          </cell>
          <cell r="AW951" t="str">
            <v>00000</v>
          </cell>
          <cell r="AX951" t="str">
            <v>06040991954</v>
          </cell>
          <cell r="AY951" t="str">
            <v>93</v>
          </cell>
          <cell r="AZ951" t="str">
            <v>BIAT</v>
          </cell>
          <cell r="BA951" t="str">
            <v>08000000604099195493</v>
          </cell>
          <cell r="BB951">
            <v>20</v>
          </cell>
          <cell r="BC951" t="str">
            <v>5 RUE 42529 CITE HWASS</v>
          </cell>
          <cell r="BD951" t="str">
            <v>ZAHROUNI</v>
          </cell>
          <cell r="BF951">
            <v>45212</v>
          </cell>
          <cell r="BG951">
            <v>53098775</v>
          </cell>
          <cell r="BH951">
            <v>55152294</v>
          </cell>
          <cell r="BJ951" t="str">
            <v>CITE HWASS ZAHROUNI</v>
          </cell>
          <cell r="BK951" t="str">
            <v>B-965</v>
          </cell>
          <cell r="BL951" t="str">
            <v>2.1</v>
          </cell>
          <cell r="BN951" t="str">
            <v>08000000604099195493</v>
          </cell>
          <cell r="BO951" t="str">
            <v>SASSI ZOHRA</v>
          </cell>
          <cell r="BP951">
            <v>952</v>
          </cell>
          <cell r="BR951">
            <v>952</v>
          </cell>
          <cell r="BT951">
            <v>514</v>
          </cell>
          <cell r="BU951" t="str">
            <v>si</v>
          </cell>
          <cell r="BV951" t="str">
            <v>965 B SA</v>
          </cell>
        </row>
        <row r="952">
          <cell r="B952">
            <v>953</v>
          </cell>
          <cell r="C952" t="str">
            <v>Monsieur</v>
          </cell>
          <cell r="D952" t="str">
            <v>MEZNI IHEB</v>
          </cell>
          <cell r="E952" t="str">
            <v>SAGE Tunisia</v>
          </cell>
          <cell r="F952" t="str">
            <v>PRODUCTION</v>
          </cell>
          <cell r="G952" t="str">
            <v>Couturière</v>
          </cell>
          <cell r="H952">
            <v>965</v>
          </cell>
          <cell r="J952" t="str">
            <v>B</v>
          </cell>
          <cell r="K952" t="str">
            <v>DIRECTS</v>
          </cell>
          <cell r="L952" t="str">
            <v>Variable cost at standard</v>
          </cell>
          <cell r="M952" t="str">
            <v>OUVRIER SPECIALISE</v>
          </cell>
          <cell r="N952">
            <v>44713</v>
          </cell>
          <cell r="P952">
            <v>-949</v>
          </cell>
          <cell r="Q952">
            <v>44747</v>
          </cell>
          <cell r="R952" t="str">
            <v xml:space="preserve">abandon de poste </v>
          </cell>
          <cell r="T952" t="str">
            <v>CDD</v>
          </cell>
          <cell r="U952" t="str">
            <v>Contractuel</v>
          </cell>
          <cell r="V952">
            <v>44743</v>
          </cell>
          <cell r="W952">
            <v>44773</v>
          </cell>
          <cell r="Z952">
            <v>44713</v>
          </cell>
          <cell r="AA952">
            <v>6</v>
          </cell>
          <cell r="AB952">
            <v>2022</v>
          </cell>
          <cell r="AC952">
            <v>2026</v>
          </cell>
          <cell r="AD952">
            <v>2.7638888888888888</v>
          </cell>
          <cell r="AE952" t="str">
            <v>&lt; 3</v>
          </cell>
          <cell r="AF952">
            <v>34342</v>
          </cell>
          <cell r="AG952">
            <v>31.17808219178082</v>
          </cell>
          <cell r="AH952" t="str">
            <v>&gt;25&lt; 35</v>
          </cell>
          <cell r="AK952" t="str">
            <v>04845202</v>
          </cell>
          <cell r="AL952">
            <v>43053</v>
          </cell>
          <cell r="AM952" t="str">
            <v>HOMME</v>
          </cell>
          <cell r="AN952" t="str">
            <v>Célibataire</v>
          </cell>
          <cell r="AQ952">
            <v>3</v>
          </cell>
          <cell r="AR952">
            <v>1</v>
          </cell>
          <cell r="AS952">
            <v>45078.25</v>
          </cell>
          <cell r="AT952" t="str">
            <v>Horaire</v>
          </cell>
          <cell r="AU952">
            <v>3.3069999999999999</v>
          </cell>
          <cell r="AV952" t="str">
            <v>17</v>
          </cell>
          <cell r="AW952" t="str">
            <v>00100</v>
          </cell>
          <cell r="AX952" t="str">
            <v>00003149294</v>
          </cell>
          <cell r="AY952" t="str">
            <v>09</v>
          </cell>
          <cell r="AZ952" t="str">
            <v>LA POSTE</v>
          </cell>
          <cell r="BA952" t="str">
            <v>17001000000314929409</v>
          </cell>
          <cell r="BB952">
            <v>20</v>
          </cell>
          <cell r="BC952" t="str">
            <v>25 RUE 4337 ZAHROUNI</v>
          </cell>
          <cell r="BD952" t="str">
            <v>TUNIS</v>
          </cell>
          <cell r="BG952">
            <v>52123760</v>
          </cell>
          <cell r="BH952">
            <v>23559270</v>
          </cell>
          <cell r="BJ952" t="str">
            <v>ZAHROUNI</v>
          </cell>
          <cell r="BK952" t="str">
            <v>B-965</v>
          </cell>
          <cell r="BN952" t="str">
            <v>17001000000314929409</v>
          </cell>
          <cell r="BO952" t="str">
            <v>MEZNI IHEB</v>
          </cell>
          <cell r="BP952">
            <v>953</v>
          </cell>
          <cell r="BU952" t="str">
            <v>Non-Actif</v>
          </cell>
        </row>
        <row r="953">
          <cell r="B953">
            <v>954</v>
          </cell>
          <cell r="C953" t="str">
            <v>Madame</v>
          </cell>
          <cell r="D953" t="str">
            <v>SEBAI ESSIA</v>
          </cell>
          <cell r="E953" t="str">
            <v>SAGE Tunisia</v>
          </cell>
          <cell r="F953" t="str">
            <v>PRODUCTION</v>
          </cell>
          <cell r="G953" t="str">
            <v>Couturière</v>
          </cell>
          <cell r="H953" t="str">
            <v>Panda</v>
          </cell>
          <cell r="I953" t="str">
            <v>FAWZI SENDESNI</v>
          </cell>
          <cell r="J953" t="str">
            <v>B</v>
          </cell>
          <cell r="K953" t="str">
            <v>DIRECTS</v>
          </cell>
          <cell r="L953" t="str">
            <v>Variable cost at standard</v>
          </cell>
          <cell r="M953" t="str">
            <v>OUVRIERE SPECIALISE</v>
          </cell>
          <cell r="N953">
            <v>44713</v>
          </cell>
          <cell r="P953">
            <v>25</v>
          </cell>
          <cell r="T953" t="str">
            <v>CDD</v>
          </cell>
          <cell r="U953" t="str">
            <v>Contractuel</v>
          </cell>
          <cell r="V953">
            <v>45689</v>
          </cell>
          <cell r="W953">
            <v>45747</v>
          </cell>
          <cell r="Z953">
            <v>44713</v>
          </cell>
          <cell r="AA953">
            <v>6</v>
          </cell>
          <cell r="AB953">
            <v>2022</v>
          </cell>
          <cell r="AC953">
            <v>2026</v>
          </cell>
          <cell r="AD953">
            <v>2.7638888888888888</v>
          </cell>
          <cell r="AE953" t="str">
            <v>&lt; 3</v>
          </cell>
          <cell r="AF953">
            <v>30805</v>
          </cell>
          <cell r="AG953">
            <v>40.868493150684934</v>
          </cell>
          <cell r="AH953" t="str">
            <v>&gt;35&lt; 45</v>
          </cell>
          <cell r="AI953">
            <v>16066692</v>
          </cell>
          <cell r="AJ953" t="str">
            <v>06</v>
          </cell>
          <cell r="AK953" t="str">
            <v>09155036</v>
          </cell>
          <cell r="AL953">
            <v>38280</v>
          </cell>
          <cell r="AM953" t="str">
            <v>FEMME</v>
          </cell>
          <cell r="AN953" t="str">
            <v>Marié(e)</v>
          </cell>
          <cell r="AQ953">
            <v>3</v>
          </cell>
          <cell r="AR953">
            <v>3</v>
          </cell>
          <cell r="AS953">
            <v>45808.75</v>
          </cell>
          <cell r="AT953" t="str">
            <v>Horaire</v>
          </cell>
          <cell r="AU953">
            <v>3.3069999999999999</v>
          </cell>
          <cell r="AV953" t="str">
            <v>17</v>
          </cell>
          <cell r="AW953" t="str">
            <v>00100</v>
          </cell>
          <cell r="AX953" t="str">
            <v>00003135378</v>
          </cell>
          <cell r="AY953" t="str">
            <v>47</v>
          </cell>
          <cell r="AZ953" t="str">
            <v>LA POSTE</v>
          </cell>
          <cell r="BA953" t="str">
            <v>17001000000313537847</v>
          </cell>
          <cell r="BB953">
            <v>20</v>
          </cell>
          <cell r="BC953" t="str">
            <v>CITE ENNASSER MORNAGUIA</v>
          </cell>
          <cell r="BD953" t="str">
            <v>MANOUBA</v>
          </cell>
          <cell r="BF953">
            <v>44927</v>
          </cell>
          <cell r="BG953">
            <v>29599745</v>
          </cell>
          <cell r="BH953">
            <v>98328824</v>
          </cell>
          <cell r="BJ953" t="str">
            <v>MORNAGUIA</v>
          </cell>
          <cell r="BK953" t="str">
            <v>B-Panda</v>
          </cell>
          <cell r="BL953" t="str">
            <v>1.1</v>
          </cell>
          <cell r="BN953" t="str">
            <v>17001000000313537847</v>
          </cell>
          <cell r="BO953" t="str">
            <v>SEBAI ESSIA</v>
          </cell>
          <cell r="BP953">
            <v>954</v>
          </cell>
          <cell r="BR953">
            <v>954</v>
          </cell>
          <cell r="BT953">
            <v>655</v>
          </cell>
          <cell r="BU953" t="str">
            <v>si</v>
          </cell>
          <cell r="BV953" t="str">
            <v>139 B CA</v>
          </cell>
        </row>
        <row r="954">
          <cell r="B954">
            <v>955</v>
          </cell>
          <cell r="C954" t="str">
            <v>Madame</v>
          </cell>
          <cell r="D954" t="str">
            <v>NEFZI CHAIMA</v>
          </cell>
          <cell r="E954" t="str">
            <v>SAGE Tunisia</v>
          </cell>
          <cell r="F954" t="str">
            <v>PRODUCTION</v>
          </cell>
          <cell r="G954" t="str">
            <v>Couturière</v>
          </cell>
          <cell r="H954" t="str">
            <v>Panda</v>
          </cell>
          <cell r="I954" t="str">
            <v>FAWZI SENDESNI</v>
          </cell>
          <cell r="J954" t="str">
            <v>B</v>
          </cell>
          <cell r="K954" t="str">
            <v>DIRECTS</v>
          </cell>
          <cell r="L954" t="str">
            <v>Variable cost at standard</v>
          </cell>
          <cell r="M954" t="str">
            <v>OUVRIERE SPECIALISE</v>
          </cell>
          <cell r="N954">
            <v>44713</v>
          </cell>
          <cell r="P954">
            <v>-34</v>
          </cell>
          <cell r="Q954">
            <v>45657</v>
          </cell>
          <cell r="R954" t="str">
            <v>fin de contrat</v>
          </cell>
          <cell r="S954" t="str">
            <v>rendement</v>
          </cell>
          <cell r="T954" t="str">
            <v>CDD</v>
          </cell>
          <cell r="U954" t="str">
            <v>Contractuel</v>
          </cell>
          <cell r="V954">
            <v>45627</v>
          </cell>
          <cell r="W954">
            <v>45688</v>
          </cell>
          <cell r="Z954">
            <v>44713</v>
          </cell>
          <cell r="AA954">
            <v>6</v>
          </cell>
          <cell r="AB954">
            <v>2022</v>
          </cell>
          <cell r="AC954">
            <v>2026</v>
          </cell>
          <cell r="AD954">
            <v>2.7638888888888888</v>
          </cell>
          <cell r="AE954" t="str">
            <v>&lt; 3</v>
          </cell>
          <cell r="AF954">
            <v>33611</v>
          </cell>
          <cell r="AG954">
            <v>33.180821917808217</v>
          </cell>
          <cell r="AH954" t="str">
            <v>&gt;25&lt; 35</v>
          </cell>
          <cell r="AI954">
            <v>16456401</v>
          </cell>
          <cell r="AJ954" t="str">
            <v>01</v>
          </cell>
          <cell r="AK954" t="str">
            <v>07435779</v>
          </cell>
          <cell r="AL954">
            <v>43836</v>
          </cell>
          <cell r="AM954" t="str">
            <v>FEMME</v>
          </cell>
          <cell r="AN954" t="str">
            <v>Divorcée</v>
          </cell>
          <cell r="AO954">
            <v>2</v>
          </cell>
          <cell r="AQ954">
            <v>3</v>
          </cell>
          <cell r="AR954">
            <v>3</v>
          </cell>
          <cell r="AS954">
            <v>45808.75</v>
          </cell>
          <cell r="AT954" t="str">
            <v>Horaire</v>
          </cell>
          <cell r="AU954">
            <v>3.3069999999999999</v>
          </cell>
          <cell r="AV954" t="str">
            <v>17</v>
          </cell>
          <cell r="AW954" t="str">
            <v>00100</v>
          </cell>
          <cell r="AX954" t="str">
            <v>00003216917</v>
          </cell>
          <cell r="AY954" t="str">
            <v>64</v>
          </cell>
          <cell r="AZ954" t="str">
            <v>LA POSTE</v>
          </cell>
          <cell r="BA954" t="str">
            <v>17001000000321691764</v>
          </cell>
          <cell r="BB954">
            <v>20</v>
          </cell>
          <cell r="BC954" t="str">
            <v>CITE ENNASSIM SAIDA</v>
          </cell>
          <cell r="BD954" t="str">
            <v>MANOUBA</v>
          </cell>
          <cell r="BG954">
            <v>22842730</v>
          </cell>
          <cell r="BH954">
            <v>22439927</v>
          </cell>
          <cell r="BJ954" t="str">
            <v>JEDAIDA</v>
          </cell>
          <cell r="BK954" t="str">
            <v>B-Panda</v>
          </cell>
          <cell r="BL954" t="str">
            <v>1.1</v>
          </cell>
          <cell r="BN954" t="str">
            <v>17001000000321691764</v>
          </cell>
          <cell r="BO954" t="str">
            <v>NEFZI CHAIMA</v>
          </cell>
          <cell r="BP954">
            <v>955</v>
          </cell>
          <cell r="BR954">
            <v>955</v>
          </cell>
          <cell r="BU954" t="str">
            <v>Non-Actif</v>
          </cell>
          <cell r="BV954" t="str">
            <v>965 B SA</v>
          </cell>
        </row>
        <row r="955">
          <cell r="B955">
            <v>956</v>
          </cell>
          <cell r="C955" t="str">
            <v>Mlle</v>
          </cell>
          <cell r="D955" t="str">
            <v>RHIMI RIMEH</v>
          </cell>
          <cell r="E955" t="str">
            <v>SAGE Tunisia</v>
          </cell>
          <cell r="F955" t="str">
            <v>PRODUCTION</v>
          </cell>
          <cell r="G955" t="str">
            <v>Alimentatrice LIGNE</v>
          </cell>
          <cell r="H955">
            <v>965</v>
          </cell>
          <cell r="J955" t="str">
            <v>B</v>
          </cell>
          <cell r="K955" t="str">
            <v>DIRECTS</v>
          </cell>
          <cell r="L955" t="str">
            <v>Variable cost at standard</v>
          </cell>
          <cell r="M955" t="str">
            <v>OUVRIERE SPECIALISE</v>
          </cell>
          <cell r="N955">
            <v>44713</v>
          </cell>
          <cell r="P955">
            <v>-980</v>
          </cell>
          <cell r="Q955">
            <v>44728</v>
          </cell>
          <cell r="R955" t="str">
            <v xml:space="preserve">abandon de poste </v>
          </cell>
          <cell r="T955" t="str">
            <v>CDD</v>
          </cell>
          <cell r="U955" t="str">
            <v>Contractuel</v>
          </cell>
          <cell r="V955">
            <v>44713</v>
          </cell>
          <cell r="W955">
            <v>44742</v>
          </cell>
          <cell r="Z955">
            <v>44713</v>
          </cell>
          <cell r="AA955">
            <v>6</v>
          </cell>
          <cell r="AB955">
            <v>2022</v>
          </cell>
          <cell r="AC955">
            <v>2026</v>
          </cell>
          <cell r="AD955">
            <v>2.7638888888888888</v>
          </cell>
          <cell r="AE955" t="str">
            <v>&lt; 3</v>
          </cell>
          <cell r="AF955">
            <v>37105</v>
          </cell>
          <cell r="AG955">
            <v>23.608219178082191</v>
          </cell>
          <cell r="AH955" t="str">
            <v>&lt; 25</v>
          </cell>
          <cell r="AK955">
            <v>11669802</v>
          </cell>
          <cell r="AL955">
            <v>43636</v>
          </cell>
          <cell r="AM955" t="str">
            <v>FEMME</v>
          </cell>
          <cell r="AN955" t="str">
            <v>Célibataire</v>
          </cell>
          <cell r="AQ955">
            <v>3</v>
          </cell>
          <cell r="AR955">
            <v>1</v>
          </cell>
          <cell r="AS955">
            <v>45078.25</v>
          </cell>
          <cell r="AT955" t="str">
            <v>Horaire</v>
          </cell>
          <cell r="AU955">
            <v>3.1930000000000001</v>
          </cell>
          <cell r="AV955" t="str">
            <v>17</v>
          </cell>
          <cell r="AW955" t="str">
            <v>00100</v>
          </cell>
          <cell r="AX955" t="str">
            <v>00002965664</v>
          </cell>
          <cell r="AY955" t="str">
            <v>36</v>
          </cell>
          <cell r="AZ955" t="str">
            <v>LA POSTE</v>
          </cell>
          <cell r="BA955" t="str">
            <v>17001000000296566436</v>
          </cell>
          <cell r="BB955">
            <v>20</v>
          </cell>
          <cell r="BC955" t="str">
            <v>16 RUE RAISIN CITE YASSMINE</v>
          </cell>
          <cell r="BD955" t="str">
            <v>SIDI HASSINE</v>
          </cell>
          <cell r="BG955">
            <v>52584655</v>
          </cell>
          <cell r="BH955">
            <v>21957438</v>
          </cell>
          <cell r="BJ955" t="str">
            <v>JAYARA</v>
          </cell>
          <cell r="BK955" t="str">
            <v>B-965</v>
          </cell>
          <cell r="BN955" t="str">
            <v>17001000000296566436</v>
          </cell>
          <cell r="BO955" t="str">
            <v>RHIMI RIMEH</v>
          </cell>
          <cell r="BP955">
            <v>956</v>
          </cell>
          <cell r="BU955" t="str">
            <v>Non-Actif</v>
          </cell>
        </row>
        <row r="956">
          <cell r="B956">
            <v>957</v>
          </cell>
          <cell r="C956" t="str">
            <v>Madame</v>
          </cell>
          <cell r="D956" t="str">
            <v>FERJANI IMEN</v>
          </cell>
          <cell r="E956" t="str">
            <v>SAGE Tunisia</v>
          </cell>
          <cell r="F956" t="str">
            <v>PRODUCTION</v>
          </cell>
          <cell r="G956" t="str">
            <v>CAMPO</v>
          </cell>
          <cell r="H956" t="str">
            <v>P6 AR</v>
          </cell>
          <cell r="I956" t="str">
            <v xml:space="preserve">Anis Mejri </v>
          </cell>
          <cell r="J956" t="str">
            <v>B</v>
          </cell>
          <cell r="K956" t="str">
            <v>DIRECTS</v>
          </cell>
          <cell r="L956" t="str">
            <v>Variable cost at standard</v>
          </cell>
          <cell r="M956" t="str">
            <v>OUVRIERE SPECIALISE</v>
          </cell>
          <cell r="N956">
            <v>44713</v>
          </cell>
          <cell r="P956">
            <v>25</v>
          </cell>
          <cell r="T956" t="str">
            <v>CDD</v>
          </cell>
          <cell r="U956" t="str">
            <v>Contractuel</v>
          </cell>
          <cell r="V956">
            <v>45689</v>
          </cell>
          <cell r="W956">
            <v>45747</v>
          </cell>
          <cell r="Z956">
            <v>44713</v>
          </cell>
          <cell r="AA956">
            <v>6</v>
          </cell>
          <cell r="AB956">
            <v>2022</v>
          </cell>
          <cell r="AC956">
            <v>2026</v>
          </cell>
          <cell r="AD956">
            <v>2.7638888888888888</v>
          </cell>
          <cell r="AE956" t="str">
            <v>&lt; 3</v>
          </cell>
          <cell r="AF956">
            <v>32965</v>
          </cell>
          <cell r="AG956">
            <v>34.950684931506849</v>
          </cell>
          <cell r="AH956" t="str">
            <v>&gt;25&lt; 35</v>
          </cell>
          <cell r="AI956">
            <v>16926295</v>
          </cell>
          <cell r="AJ956" t="str">
            <v>02</v>
          </cell>
          <cell r="AK956" t="str">
            <v>09506554</v>
          </cell>
          <cell r="AL956">
            <v>40351</v>
          </cell>
          <cell r="AM956" t="str">
            <v>FEMME</v>
          </cell>
          <cell r="AN956" t="str">
            <v>Marié(e)</v>
          </cell>
          <cell r="AO956">
            <v>3</v>
          </cell>
          <cell r="AQ956">
            <v>3</v>
          </cell>
          <cell r="AR956">
            <v>3</v>
          </cell>
          <cell r="AS956">
            <v>45808.75</v>
          </cell>
          <cell r="AT956" t="str">
            <v>Horaire</v>
          </cell>
          <cell r="AU956">
            <v>3.3069999999999999</v>
          </cell>
          <cell r="AV956">
            <v>25</v>
          </cell>
          <cell r="AW956" t="str">
            <v>02000</v>
          </cell>
          <cell r="AX956" t="str">
            <v>00001256229</v>
          </cell>
          <cell r="AY956">
            <v>33</v>
          </cell>
          <cell r="AZ956" t="str">
            <v>ZITOUNA BANK</v>
          </cell>
          <cell r="BA956" t="str">
            <v>25020000000125622933</v>
          </cell>
          <cell r="BB956">
            <v>20</v>
          </cell>
          <cell r="BC956" t="str">
            <v>20 RUE HAMMA CITE EL INTILAKA</v>
          </cell>
          <cell r="BD956" t="str">
            <v>MANOUBA</v>
          </cell>
          <cell r="BG956">
            <v>52116244</v>
          </cell>
          <cell r="BH956">
            <v>96859777</v>
          </cell>
          <cell r="BJ956" t="str">
            <v>INTILAKA</v>
          </cell>
          <cell r="BK956" t="str">
            <v>CAMPO B</v>
          </cell>
          <cell r="BL956" t="str">
            <v>1.1</v>
          </cell>
          <cell r="BN956" t="str">
            <v>25020000000125622933</v>
          </cell>
          <cell r="BO956" t="str">
            <v>FERJANI IMEN</v>
          </cell>
          <cell r="BP956">
            <v>957</v>
          </cell>
          <cell r="BR956">
            <v>957</v>
          </cell>
          <cell r="BT956">
            <v>516</v>
          </cell>
          <cell r="BU956" t="str">
            <v>si</v>
          </cell>
          <cell r="BV956" t="str">
            <v>965 B SP</v>
          </cell>
        </row>
        <row r="957">
          <cell r="B957">
            <v>958</v>
          </cell>
          <cell r="C957" t="str">
            <v>Mlle</v>
          </cell>
          <cell r="D957" t="str">
            <v>RHIMI MALEK</v>
          </cell>
          <cell r="E957" t="str">
            <v>SAGE Tunisia</v>
          </cell>
          <cell r="F957" t="str">
            <v>PRODUCTION</v>
          </cell>
          <cell r="G957" t="str">
            <v>Alimentatrice LIGNE</v>
          </cell>
          <cell r="H957">
            <v>965</v>
          </cell>
          <cell r="J957" t="str">
            <v>B</v>
          </cell>
          <cell r="K957" t="str">
            <v>DIRECTS</v>
          </cell>
          <cell r="L957" t="str">
            <v>Variable cost at standard</v>
          </cell>
          <cell r="M957" t="str">
            <v>OUVRIERE SPECIALISE</v>
          </cell>
          <cell r="N957">
            <v>44713</v>
          </cell>
          <cell r="P957">
            <v>-949</v>
          </cell>
          <cell r="Q957">
            <v>44744</v>
          </cell>
          <cell r="R957" t="str">
            <v xml:space="preserve">abandon de poste </v>
          </cell>
          <cell r="T957" t="str">
            <v>CDD</v>
          </cell>
          <cell r="U957" t="str">
            <v>Contractuel</v>
          </cell>
          <cell r="V957">
            <v>44743</v>
          </cell>
          <cell r="W957">
            <v>44773</v>
          </cell>
          <cell r="Z957">
            <v>44713</v>
          </cell>
          <cell r="AA957">
            <v>6</v>
          </cell>
          <cell r="AB957">
            <v>2022</v>
          </cell>
          <cell r="AC957">
            <v>2026</v>
          </cell>
          <cell r="AD957">
            <v>2.7638888888888888</v>
          </cell>
          <cell r="AE957" t="str">
            <v>&lt; 3</v>
          </cell>
          <cell r="AF957">
            <v>37785</v>
          </cell>
          <cell r="AG957">
            <v>21.745205479452054</v>
          </cell>
          <cell r="AH957" t="str">
            <v>&lt; 25</v>
          </cell>
          <cell r="AK957">
            <v>11677541</v>
          </cell>
          <cell r="AL957">
            <v>44482</v>
          </cell>
          <cell r="AM957" t="str">
            <v>FEMME</v>
          </cell>
          <cell r="AN957" t="str">
            <v>Célibataire</v>
          </cell>
          <cell r="AQ957">
            <v>3</v>
          </cell>
          <cell r="AR957">
            <v>1</v>
          </cell>
          <cell r="AS957">
            <v>45078.25</v>
          </cell>
          <cell r="AT957" t="str">
            <v>Horaire</v>
          </cell>
          <cell r="AU957">
            <v>3.3069999999999999</v>
          </cell>
          <cell r="AV957" t="str">
            <v>12</v>
          </cell>
          <cell r="AW957" t="str">
            <v>40600</v>
          </cell>
          <cell r="AX957" t="str">
            <v>00002405801</v>
          </cell>
          <cell r="AY957" t="str">
            <v>41</v>
          </cell>
          <cell r="AZ957" t="str">
            <v>UIB</v>
          </cell>
          <cell r="BA957" t="str">
            <v>12406000000240580141</v>
          </cell>
          <cell r="BB957">
            <v>20</v>
          </cell>
          <cell r="BC957" t="str">
            <v>10 RUE JASMIN CITE LES JASMIN</v>
          </cell>
          <cell r="BD957" t="str">
            <v>SIDI HASSINE</v>
          </cell>
          <cell r="BG957">
            <v>52135455</v>
          </cell>
          <cell r="BH957">
            <v>52110354</v>
          </cell>
          <cell r="BJ957" t="str">
            <v>JAYARA</v>
          </cell>
          <cell r="BK957" t="str">
            <v>B-965</v>
          </cell>
          <cell r="BN957" t="str">
            <v>12406000000240580141</v>
          </cell>
          <cell r="BO957" t="str">
            <v>RHIMI MALEK</v>
          </cell>
          <cell r="BP957">
            <v>958</v>
          </cell>
          <cell r="BU957" t="str">
            <v>Non-Actif</v>
          </cell>
        </row>
        <row r="958">
          <cell r="B958">
            <v>959</v>
          </cell>
          <cell r="C958" t="str">
            <v>Madame</v>
          </cell>
          <cell r="D958" t="str">
            <v>DHAMBRI REFKA</v>
          </cell>
          <cell r="E958" t="str">
            <v>SAGE Tunisia</v>
          </cell>
          <cell r="F958" t="str">
            <v>PRODUCTION</v>
          </cell>
          <cell r="G958" t="str">
            <v>Couturière</v>
          </cell>
          <cell r="H958">
            <v>965</v>
          </cell>
          <cell r="I958" t="str">
            <v>abdelhalim</v>
          </cell>
          <cell r="J958" t="str">
            <v>B</v>
          </cell>
          <cell r="K958" t="str">
            <v>DIRECTS</v>
          </cell>
          <cell r="L958" t="str">
            <v>Variable cost at standard</v>
          </cell>
          <cell r="M958" t="str">
            <v>OUVRIERE SPECIALISE</v>
          </cell>
          <cell r="N958">
            <v>44713</v>
          </cell>
          <cell r="P958">
            <v>25</v>
          </cell>
          <cell r="T958" t="str">
            <v>CDD</v>
          </cell>
          <cell r="U958" t="str">
            <v>Contractuel</v>
          </cell>
          <cell r="V958">
            <v>45689</v>
          </cell>
          <cell r="W958">
            <v>45747</v>
          </cell>
          <cell r="Z958">
            <v>44713</v>
          </cell>
          <cell r="AA958">
            <v>6</v>
          </cell>
          <cell r="AB958">
            <v>2022</v>
          </cell>
          <cell r="AC958">
            <v>2026</v>
          </cell>
          <cell r="AD958">
            <v>2.7638888888888888</v>
          </cell>
          <cell r="AE958" t="str">
            <v>&lt; 3</v>
          </cell>
          <cell r="AF958">
            <v>32005</v>
          </cell>
          <cell r="AG958">
            <v>37.580821917808223</v>
          </cell>
          <cell r="AH958" t="str">
            <v>&gt;35&lt; 45</v>
          </cell>
          <cell r="AI958">
            <v>14118421</v>
          </cell>
          <cell r="AJ958" t="str">
            <v>05</v>
          </cell>
          <cell r="AK958" t="str">
            <v>09500562</v>
          </cell>
          <cell r="AL958">
            <v>38801</v>
          </cell>
          <cell r="AM958" t="str">
            <v>FEMME</v>
          </cell>
          <cell r="AN958" t="str">
            <v>Marié(e)</v>
          </cell>
          <cell r="AO958">
            <v>3</v>
          </cell>
          <cell r="AQ958">
            <v>3</v>
          </cell>
          <cell r="AR958">
            <v>3</v>
          </cell>
          <cell r="AS958">
            <v>45808.75</v>
          </cell>
          <cell r="AT958" t="str">
            <v>Horaire</v>
          </cell>
          <cell r="AU958">
            <v>3.3069999999999999</v>
          </cell>
          <cell r="AV958" t="str">
            <v>17</v>
          </cell>
          <cell r="AW958" t="str">
            <v>00100</v>
          </cell>
          <cell r="AX958" t="str">
            <v>00001418240</v>
          </cell>
          <cell r="AY958" t="str">
            <v>82</v>
          </cell>
          <cell r="AZ958" t="str">
            <v>LA POSTE</v>
          </cell>
          <cell r="BA958" t="str">
            <v>17001000000141824082</v>
          </cell>
          <cell r="BB958">
            <v>20</v>
          </cell>
          <cell r="BC958" t="str">
            <v>CITE INTILAKA BORJ EL AMRI</v>
          </cell>
          <cell r="BD958" t="str">
            <v>MANOUBA</v>
          </cell>
          <cell r="BG958">
            <v>92345909</v>
          </cell>
          <cell r="BH958">
            <v>93866261</v>
          </cell>
          <cell r="BJ958" t="str">
            <v>BORJ EL AMRI</v>
          </cell>
          <cell r="BK958" t="str">
            <v>B-965</v>
          </cell>
          <cell r="BL958" t="str">
            <v>1.1</v>
          </cell>
          <cell r="BN958" t="str">
            <v>17001000000141824082</v>
          </cell>
          <cell r="BO958" t="str">
            <v>DHAMBRI REFKA</v>
          </cell>
          <cell r="BP958">
            <v>959</v>
          </cell>
          <cell r="BR958">
            <v>959</v>
          </cell>
          <cell r="BT958">
            <v>517</v>
          </cell>
          <cell r="BU958" t="str">
            <v>si</v>
          </cell>
          <cell r="BV958" t="str">
            <v>965 B  CA</v>
          </cell>
        </row>
        <row r="959">
          <cell r="B959">
            <v>960</v>
          </cell>
          <cell r="C959" t="str">
            <v>Madame</v>
          </cell>
          <cell r="D959" t="str">
            <v>TALOULI HANENE</v>
          </cell>
          <cell r="E959" t="str">
            <v>SAGE Tunisia</v>
          </cell>
          <cell r="F959" t="str">
            <v>PRODUCTION</v>
          </cell>
          <cell r="G959" t="str">
            <v>Couturière</v>
          </cell>
          <cell r="H959">
            <v>965</v>
          </cell>
          <cell r="I959" t="str">
            <v>abdelhalim</v>
          </cell>
          <cell r="J959" t="str">
            <v>B</v>
          </cell>
          <cell r="K959" t="str">
            <v>DIRECTS</v>
          </cell>
          <cell r="L959" t="str">
            <v>Variable cost at standard</v>
          </cell>
          <cell r="M959" t="str">
            <v>OUVRIERE SPECIALISE</v>
          </cell>
          <cell r="N959">
            <v>44713</v>
          </cell>
          <cell r="P959">
            <v>25</v>
          </cell>
          <cell r="T959" t="str">
            <v>CDD</v>
          </cell>
          <cell r="U959" t="str">
            <v>Contractuel</v>
          </cell>
          <cell r="V959">
            <v>45689</v>
          </cell>
          <cell r="W959">
            <v>45747</v>
          </cell>
          <cell r="Z959">
            <v>44713</v>
          </cell>
          <cell r="AA959">
            <v>6</v>
          </cell>
          <cell r="AB959">
            <v>2022</v>
          </cell>
          <cell r="AC959">
            <v>2026</v>
          </cell>
          <cell r="AD959">
            <v>2.7638888888888888</v>
          </cell>
          <cell r="AE959" t="str">
            <v>&lt; 3</v>
          </cell>
          <cell r="AF959">
            <v>30432</v>
          </cell>
          <cell r="AG959">
            <v>41.890410958904113</v>
          </cell>
          <cell r="AH959" t="str">
            <v>&gt;35&lt; 45</v>
          </cell>
          <cell r="AI959">
            <v>12491863</v>
          </cell>
          <cell r="AJ959" t="str">
            <v>03</v>
          </cell>
          <cell r="AK959" t="str">
            <v>04709181</v>
          </cell>
          <cell r="AL959">
            <v>36809</v>
          </cell>
          <cell r="AM959" t="str">
            <v>FEMME</v>
          </cell>
          <cell r="AN959" t="str">
            <v>Marié(e)</v>
          </cell>
          <cell r="AO959">
            <v>2</v>
          </cell>
          <cell r="AQ959">
            <v>3</v>
          </cell>
          <cell r="AR959">
            <v>3</v>
          </cell>
          <cell r="AS959">
            <v>45808.75</v>
          </cell>
          <cell r="AT959" t="str">
            <v>Horaire</v>
          </cell>
          <cell r="AU959">
            <v>3.3069999999999999</v>
          </cell>
          <cell r="AV959" t="str">
            <v>07</v>
          </cell>
          <cell r="AW959" t="str">
            <v>04301</v>
          </cell>
          <cell r="AX959" t="str">
            <v>01121626232</v>
          </cell>
          <cell r="AY959">
            <v>37</v>
          </cell>
          <cell r="AZ959" t="str">
            <v>AMEN BANK</v>
          </cell>
          <cell r="BA959" t="str">
            <v>07043010112162623237</v>
          </cell>
          <cell r="BB959">
            <v>20</v>
          </cell>
          <cell r="BC959" t="str">
            <v>38 RUE 4876 SEDJOUMI</v>
          </cell>
          <cell r="BD959" t="str">
            <v>TUNIS</v>
          </cell>
          <cell r="BF959">
            <v>45251</v>
          </cell>
          <cell r="BG959">
            <v>97370088</v>
          </cell>
          <cell r="BH959">
            <v>58035011</v>
          </cell>
          <cell r="BJ959" t="str">
            <v>SIDI HASSINE</v>
          </cell>
          <cell r="BK959" t="str">
            <v>B-965</v>
          </cell>
          <cell r="BL959" t="str">
            <v>2.1</v>
          </cell>
          <cell r="BN959" t="str">
            <v>07043010112162623237</v>
          </cell>
          <cell r="BO959" t="str">
            <v>TALOULI HANENE</v>
          </cell>
          <cell r="BP959">
            <v>960</v>
          </cell>
          <cell r="BR959">
            <v>960</v>
          </cell>
          <cell r="BT959">
            <v>518</v>
          </cell>
          <cell r="BU959" t="str">
            <v>si</v>
          </cell>
          <cell r="BV959" t="str">
            <v>965 B  CP</v>
          </cell>
        </row>
        <row r="960">
          <cell r="B960">
            <v>961</v>
          </cell>
          <cell r="C960" t="str">
            <v>Mlle</v>
          </cell>
          <cell r="D960" t="str">
            <v>MAALAOUI ARBIA</v>
          </cell>
          <cell r="E960" t="str">
            <v>SAGE Tunisia</v>
          </cell>
          <cell r="F960" t="str">
            <v>PRODUCTION</v>
          </cell>
          <cell r="G960" t="str">
            <v>Couturière</v>
          </cell>
          <cell r="H960" t="str">
            <v>Panda</v>
          </cell>
          <cell r="I960" t="str">
            <v>FAWZI SENDESNI</v>
          </cell>
          <cell r="J960" t="str">
            <v>B</v>
          </cell>
          <cell r="K960" t="str">
            <v>DIRECTS</v>
          </cell>
          <cell r="L960" t="str">
            <v>Variable cost at standard</v>
          </cell>
          <cell r="M960" t="str">
            <v>OUVRIERE SPECIALISE</v>
          </cell>
          <cell r="N960">
            <v>44713</v>
          </cell>
          <cell r="P960">
            <v>-187</v>
          </cell>
          <cell r="Q960">
            <v>45464</v>
          </cell>
          <cell r="R960" t="str">
            <v>maladie</v>
          </cell>
          <cell r="T960" t="str">
            <v>CDD</v>
          </cell>
          <cell r="U960" t="str">
            <v>Contractuel</v>
          </cell>
          <cell r="V960">
            <v>45444</v>
          </cell>
          <cell r="W960">
            <v>45535</v>
          </cell>
          <cell r="Z960">
            <v>44713</v>
          </cell>
          <cell r="AA960">
            <v>6</v>
          </cell>
          <cell r="AB960">
            <v>2022</v>
          </cell>
          <cell r="AC960">
            <v>2026</v>
          </cell>
          <cell r="AD960">
            <v>2.7638888888888888</v>
          </cell>
          <cell r="AE960" t="str">
            <v>&lt; 3</v>
          </cell>
          <cell r="AF960">
            <v>36317</v>
          </cell>
          <cell r="AG960">
            <v>25.767123287671232</v>
          </cell>
          <cell r="AH960" t="str">
            <v>&gt;25&lt; 35</v>
          </cell>
          <cell r="AI960">
            <v>17591337</v>
          </cell>
          <cell r="AJ960" t="str">
            <v>03</v>
          </cell>
          <cell r="AK960">
            <v>11667785</v>
          </cell>
          <cell r="AL960">
            <v>43376</v>
          </cell>
          <cell r="AM960" t="str">
            <v>FEMME</v>
          </cell>
          <cell r="AN960" t="str">
            <v>Célibataire</v>
          </cell>
          <cell r="AQ960">
            <v>3</v>
          </cell>
          <cell r="AR960">
            <v>3</v>
          </cell>
          <cell r="AS960">
            <v>45808.75</v>
          </cell>
          <cell r="AT960" t="str">
            <v>Horaire</v>
          </cell>
          <cell r="AU960">
            <v>3.3069999999999999</v>
          </cell>
          <cell r="AV960" t="str">
            <v>17</v>
          </cell>
          <cell r="AW960" t="str">
            <v>00100</v>
          </cell>
          <cell r="AX960" t="str">
            <v>00003149213</v>
          </cell>
          <cell r="AY960" t="str">
            <v>58</v>
          </cell>
          <cell r="AZ960" t="str">
            <v>LA POSTE</v>
          </cell>
          <cell r="BA960" t="str">
            <v>17001000000314921358</v>
          </cell>
          <cell r="BB960">
            <v>20</v>
          </cell>
          <cell r="BC960" t="str">
            <v>60 RUE ABDALLAH IBN MOUSSA</v>
          </cell>
          <cell r="BD960" t="str">
            <v>SIDI HASSINE</v>
          </cell>
          <cell r="BG960">
            <v>27385645</v>
          </cell>
          <cell r="BH960">
            <v>96443284</v>
          </cell>
          <cell r="BJ960" t="str">
            <v>SIDI HASSINE</v>
          </cell>
          <cell r="BK960" t="str">
            <v>B-Panda</v>
          </cell>
          <cell r="BL960" t="str">
            <v>1.1</v>
          </cell>
          <cell r="BN960" t="str">
            <v>17001000000314921358</v>
          </cell>
          <cell r="BO960" t="str">
            <v>MAALAOUI ARBIA</v>
          </cell>
          <cell r="BP960">
            <v>961</v>
          </cell>
          <cell r="BR960">
            <v>961</v>
          </cell>
          <cell r="BU960" t="str">
            <v>Non-Actif</v>
          </cell>
          <cell r="BV960" t="str">
            <v>965 B SA</v>
          </cell>
        </row>
        <row r="961">
          <cell r="B961">
            <v>962</v>
          </cell>
          <cell r="C961" t="str">
            <v>Mlle</v>
          </cell>
          <cell r="D961" t="str">
            <v>RIAHI SONIA</v>
          </cell>
          <cell r="E961" t="str">
            <v>SAGE Tunisia</v>
          </cell>
          <cell r="F961" t="str">
            <v>PRODUCTION</v>
          </cell>
          <cell r="G961" t="str">
            <v>Couturière</v>
          </cell>
          <cell r="H961">
            <v>965</v>
          </cell>
          <cell r="I961" t="str">
            <v>abdelhalim</v>
          </cell>
          <cell r="J961" t="str">
            <v>B</v>
          </cell>
          <cell r="K961" t="str">
            <v>DIRECTS</v>
          </cell>
          <cell r="L961" t="str">
            <v>Variable cost at standard</v>
          </cell>
          <cell r="M961" t="str">
            <v>OUVRIERE SPECIALISE</v>
          </cell>
          <cell r="N961">
            <v>44713</v>
          </cell>
          <cell r="P961">
            <v>25</v>
          </cell>
          <cell r="T961" t="str">
            <v>CDD</v>
          </cell>
          <cell r="U961" t="str">
            <v>Contractuel</v>
          </cell>
          <cell r="V961">
            <v>45689</v>
          </cell>
          <cell r="W961">
            <v>45747</v>
          </cell>
          <cell r="Z961">
            <v>44713</v>
          </cell>
          <cell r="AA961">
            <v>6</v>
          </cell>
          <cell r="AB961">
            <v>2022</v>
          </cell>
          <cell r="AC961">
            <v>2026</v>
          </cell>
          <cell r="AD961">
            <v>2.7638888888888888</v>
          </cell>
          <cell r="AE961" t="str">
            <v>&lt; 3</v>
          </cell>
          <cell r="AF961">
            <v>34119</v>
          </cell>
          <cell r="AG961">
            <v>31.789041095890411</v>
          </cell>
          <cell r="AH961" t="str">
            <v>&gt;25&lt; 35</v>
          </cell>
          <cell r="AI961">
            <v>17129157</v>
          </cell>
          <cell r="AJ961" t="str">
            <v>09</v>
          </cell>
          <cell r="AK961">
            <v>13008499</v>
          </cell>
          <cell r="AL961">
            <v>41629</v>
          </cell>
          <cell r="AM961" t="str">
            <v>FEMME</v>
          </cell>
          <cell r="AN961" t="str">
            <v>Célibataire</v>
          </cell>
          <cell r="AQ961">
            <v>3</v>
          </cell>
          <cell r="AR961">
            <v>3</v>
          </cell>
          <cell r="AS961">
            <v>45808.75</v>
          </cell>
          <cell r="AT961" t="str">
            <v>Horaire</v>
          </cell>
          <cell r="AU961">
            <v>3.3069999999999999</v>
          </cell>
          <cell r="AV961" t="str">
            <v>04</v>
          </cell>
          <cell r="AW961" t="str">
            <v>05514</v>
          </cell>
          <cell r="AX961" t="str">
            <v>00078544442</v>
          </cell>
          <cell r="AY961" t="str">
            <v>10</v>
          </cell>
          <cell r="AZ961" t="str">
            <v>ATTIJARI BANK</v>
          </cell>
          <cell r="BA961" t="str">
            <v>04055140007854444210</v>
          </cell>
          <cell r="BB961">
            <v>20</v>
          </cell>
          <cell r="BC961" t="str">
            <v>91 RUE 4321 ZAHROUNI</v>
          </cell>
          <cell r="BD961" t="str">
            <v>TUNIS</v>
          </cell>
          <cell r="BG961">
            <v>93951171</v>
          </cell>
          <cell r="BH961">
            <v>97025161</v>
          </cell>
          <cell r="BJ961" t="str">
            <v>ZAHROUNI</v>
          </cell>
          <cell r="BK961" t="str">
            <v>B-965</v>
          </cell>
          <cell r="BL961" t="str">
            <v>2.1</v>
          </cell>
          <cell r="BN961" t="str">
            <v>04055140007854444210</v>
          </cell>
          <cell r="BO961" t="str">
            <v>RIAHI SONIA</v>
          </cell>
          <cell r="BP961">
            <v>962</v>
          </cell>
          <cell r="BR961">
            <v>962</v>
          </cell>
          <cell r="BT961">
            <v>520</v>
          </cell>
          <cell r="BU961" t="str">
            <v>si</v>
          </cell>
          <cell r="BV961" t="str">
            <v>965 B SA</v>
          </cell>
        </row>
        <row r="962">
          <cell r="B962">
            <v>963</v>
          </cell>
          <cell r="C962" t="str">
            <v>Mlle</v>
          </cell>
          <cell r="D962" t="str">
            <v>ABOUAB KHOULOUD</v>
          </cell>
          <cell r="E962" t="str">
            <v>SAGE Tunisia</v>
          </cell>
          <cell r="F962" t="str">
            <v>PRODUCTION</v>
          </cell>
          <cell r="G962" t="str">
            <v>Couturière</v>
          </cell>
          <cell r="H962">
            <v>965</v>
          </cell>
          <cell r="J962" t="str">
            <v>B</v>
          </cell>
          <cell r="K962" t="str">
            <v>DIRECTS</v>
          </cell>
          <cell r="L962" t="str">
            <v>Variable cost at standard</v>
          </cell>
          <cell r="M962" t="str">
            <v>OUVRIERE SPECIALISE</v>
          </cell>
          <cell r="N962">
            <v>44713</v>
          </cell>
          <cell r="P962">
            <v>-980</v>
          </cell>
          <cell r="Q962">
            <v>44723</v>
          </cell>
          <cell r="R962" t="str">
            <v>MALDIE</v>
          </cell>
          <cell r="T962" t="str">
            <v>CDD</v>
          </cell>
          <cell r="U962" t="str">
            <v>Contractuel</v>
          </cell>
          <cell r="V962">
            <v>44713</v>
          </cell>
          <cell r="W962">
            <v>44742</v>
          </cell>
          <cell r="Z962">
            <v>44713</v>
          </cell>
          <cell r="AA962">
            <v>6</v>
          </cell>
          <cell r="AB962">
            <v>2022</v>
          </cell>
          <cell r="AC962">
            <v>2026</v>
          </cell>
          <cell r="AD962">
            <v>2.7638888888888888</v>
          </cell>
          <cell r="AE962" t="str">
            <v>&lt; 3</v>
          </cell>
          <cell r="AF962">
            <v>34621</v>
          </cell>
          <cell r="AG962">
            <v>30.413698630136988</v>
          </cell>
          <cell r="AH962" t="str">
            <v>&gt;25&lt; 35</v>
          </cell>
          <cell r="AK962" t="str">
            <v>04839573</v>
          </cell>
          <cell r="AL962">
            <v>40695</v>
          </cell>
          <cell r="AM962" t="str">
            <v>FEMME</v>
          </cell>
          <cell r="AN962" t="str">
            <v>Célibataire</v>
          </cell>
          <cell r="AQ962">
            <v>3</v>
          </cell>
          <cell r="AR962">
            <v>1</v>
          </cell>
          <cell r="AS962">
            <v>45078.25</v>
          </cell>
          <cell r="AT962" t="str">
            <v>Horaire</v>
          </cell>
          <cell r="AU962">
            <v>3.1930000000000001</v>
          </cell>
          <cell r="AV962" t="str">
            <v>01</v>
          </cell>
          <cell r="AW962" t="str">
            <v>03807</v>
          </cell>
          <cell r="AX962" t="str">
            <v>61130187663</v>
          </cell>
          <cell r="AY962" t="str">
            <v>64</v>
          </cell>
          <cell r="AZ962" t="str">
            <v>ATB</v>
          </cell>
          <cell r="BA962" t="str">
            <v>01038076113018766364</v>
          </cell>
          <cell r="BB962">
            <v>20</v>
          </cell>
          <cell r="BC962" t="str">
            <v>7 RUE 4720 EZZOUHOUR</v>
          </cell>
          <cell r="BD962" t="str">
            <v>TUNIS</v>
          </cell>
          <cell r="BG962">
            <v>95610280</v>
          </cell>
          <cell r="BH962">
            <v>97687439</v>
          </cell>
          <cell r="BJ962" t="str">
            <v>EZZOUHOUR</v>
          </cell>
          <cell r="BK962" t="str">
            <v>B-965</v>
          </cell>
          <cell r="BN962" t="str">
            <v>01038076113018766364</v>
          </cell>
          <cell r="BO962" t="str">
            <v>ABOUAB KHOULOUD</v>
          </cell>
          <cell r="BP962">
            <v>963</v>
          </cell>
          <cell r="BU962" t="str">
            <v>Non-Actif</v>
          </cell>
        </row>
        <row r="963">
          <cell r="B963">
            <v>964</v>
          </cell>
          <cell r="C963" t="str">
            <v>Madame</v>
          </cell>
          <cell r="D963" t="str">
            <v>MATHLOUTHI AMIRA</v>
          </cell>
          <cell r="E963" t="str">
            <v>SAGE Tunisia</v>
          </cell>
          <cell r="F963" t="str">
            <v>PRODUCTION</v>
          </cell>
          <cell r="G963" t="str">
            <v>Couturière</v>
          </cell>
          <cell r="H963">
            <v>965</v>
          </cell>
          <cell r="I963" t="str">
            <v>abdelhalim</v>
          </cell>
          <cell r="J963" t="str">
            <v>B</v>
          </cell>
          <cell r="K963" t="str">
            <v>DIRECTS</v>
          </cell>
          <cell r="L963" t="str">
            <v>Variable cost at standard</v>
          </cell>
          <cell r="M963" t="str">
            <v>OUVRIERE SPECIALISE</v>
          </cell>
          <cell r="N963">
            <v>44713</v>
          </cell>
          <cell r="P963">
            <v>-553</v>
          </cell>
          <cell r="Q963">
            <v>45139</v>
          </cell>
          <cell r="R963" t="str">
            <v>En maternité</v>
          </cell>
          <cell r="T963" t="str">
            <v>CDD</v>
          </cell>
          <cell r="U963" t="str">
            <v>Contractuel</v>
          </cell>
          <cell r="V963">
            <v>45108</v>
          </cell>
          <cell r="W963">
            <v>45169</v>
          </cell>
          <cell r="Z963">
            <v>44713</v>
          </cell>
          <cell r="AA963">
            <v>6</v>
          </cell>
          <cell r="AB963">
            <v>2022</v>
          </cell>
          <cell r="AC963">
            <v>2026</v>
          </cell>
          <cell r="AD963">
            <v>2.7638888888888888</v>
          </cell>
          <cell r="AE963" t="str">
            <v>&lt; 3</v>
          </cell>
          <cell r="AF963">
            <v>34198</v>
          </cell>
          <cell r="AG963">
            <v>31.572602739726026</v>
          </cell>
          <cell r="AH963" t="str">
            <v>&gt;25&lt; 35</v>
          </cell>
          <cell r="AI963">
            <v>16815035</v>
          </cell>
          <cell r="AJ963" t="str">
            <v>02</v>
          </cell>
          <cell r="AK963" t="str">
            <v>09839265</v>
          </cell>
          <cell r="AL963">
            <v>41375</v>
          </cell>
          <cell r="AM963" t="str">
            <v>FEMME</v>
          </cell>
          <cell r="AN963" t="str">
            <v>Marié(e)</v>
          </cell>
          <cell r="AQ963">
            <v>3</v>
          </cell>
          <cell r="AR963">
            <v>2</v>
          </cell>
          <cell r="AS963">
            <v>45443.5</v>
          </cell>
          <cell r="AT963" t="str">
            <v>Horaire</v>
          </cell>
          <cell r="AU963">
            <v>3.3069999999999999</v>
          </cell>
          <cell r="AV963" t="str">
            <v>07</v>
          </cell>
          <cell r="AW963" t="str">
            <v>09701</v>
          </cell>
          <cell r="AX963" t="str">
            <v>55105527651</v>
          </cell>
          <cell r="AY963" t="str">
            <v>78</v>
          </cell>
          <cell r="AZ963" t="str">
            <v>AMEN BANK</v>
          </cell>
          <cell r="BA963" t="str">
            <v>07097015510552765178</v>
          </cell>
          <cell r="BB963">
            <v>20</v>
          </cell>
          <cell r="BC963" t="str">
            <v>BOUDRIA DAOUAR HICHER</v>
          </cell>
          <cell r="BD963" t="str">
            <v>MANOUBA</v>
          </cell>
          <cell r="BG963">
            <v>25210890</v>
          </cell>
          <cell r="BH963">
            <v>54864960</v>
          </cell>
          <cell r="BJ963" t="str">
            <v>TERMUNIS 56</v>
          </cell>
          <cell r="BK963" t="str">
            <v>B-965</v>
          </cell>
          <cell r="BL963" t="str">
            <v>1.3</v>
          </cell>
          <cell r="BN963" t="str">
            <v>07097015510552765178</v>
          </cell>
          <cell r="BO963" t="str">
            <v>MATHLOUTHI AMIRA</v>
          </cell>
          <cell r="BP963">
            <v>964</v>
          </cell>
          <cell r="BR963">
            <v>964</v>
          </cell>
          <cell r="BU963" t="str">
            <v>Non-Actif</v>
          </cell>
        </row>
        <row r="964">
          <cell r="B964">
            <v>965</v>
          </cell>
          <cell r="C964" t="str">
            <v>Monsieur</v>
          </cell>
          <cell r="D964" t="str">
            <v>BEN SAAD WALID</v>
          </cell>
          <cell r="E964" t="str">
            <v>SAGE Tunisia</v>
          </cell>
          <cell r="F964" t="str">
            <v>PRODUCTION</v>
          </cell>
          <cell r="G964" t="str">
            <v>Couturière</v>
          </cell>
          <cell r="H964">
            <v>965</v>
          </cell>
          <cell r="I964" t="str">
            <v>abdelhalim</v>
          </cell>
          <cell r="J964" t="str">
            <v>B</v>
          </cell>
          <cell r="K964" t="str">
            <v>DIRECTS</v>
          </cell>
          <cell r="L964" t="str">
            <v>Variable cost at standard</v>
          </cell>
          <cell r="M964" t="str">
            <v>OUVRIER SPECIALISE</v>
          </cell>
          <cell r="N964">
            <v>44713</v>
          </cell>
          <cell r="P964">
            <v>25</v>
          </cell>
          <cell r="T964" t="str">
            <v>CDD</v>
          </cell>
          <cell r="U964" t="str">
            <v>Contractuel</v>
          </cell>
          <cell r="V964">
            <v>45689</v>
          </cell>
          <cell r="W964">
            <v>45747</v>
          </cell>
          <cell r="Z964">
            <v>44713</v>
          </cell>
          <cell r="AA964">
            <v>6</v>
          </cell>
          <cell r="AB964">
            <v>2022</v>
          </cell>
          <cell r="AC964">
            <v>2026</v>
          </cell>
          <cell r="AD964">
            <v>2.7638888888888888</v>
          </cell>
          <cell r="AE964" t="str">
            <v>&lt; 3</v>
          </cell>
          <cell r="AF964">
            <v>27695</v>
          </cell>
          <cell r="AG964">
            <v>49.389041095890413</v>
          </cell>
          <cell r="AH964" t="str">
            <v>&gt;45&lt; 55</v>
          </cell>
          <cell r="AI964">
            <v>16959612</v>
          </cell>
          <cell r="AJ964" t="str">
            <v>09</v>
          </cell>
          <cell r="AK964" t="str">
            <v>04678118</v>
          </cell>
          <cell r="AL964">
            <v>41991</v>
          </cell>
          <cell r="AM964" t="str">
            <v>HOMME</v>
          </cell>
          <cell r="AN964" t="str">
            <v>Célibataire</v>
          </cell>
          <cell r="AQ964">
            <v>3</v>
          </cell>
          <cell r="AR964">
            <v>3</v>
          </cell>
          <cell r="AS964">
            <v>45808.75</v>
          </cell>
          <cell r="AT964" t="str">
            <v>Horaire</v>
          </cell>
          <cell r="AU964">
            <v>3.3069999999999999</v>
          </cell>
          <cell r="AV964" t="str">
            <v>17</v>
          </cell>
          <cell r="AW964" t="str">
            <v>00100</v>
          </cell>
          <cell r="AX964" t="str">
            <v>00003164754</v>
          </cell>
          <cell r="AY964" t="str">
            <v>92</v>
          </cell>
          <cell r="AZ964" t="str">
            <v>LA POSTE</v>
          </cell>
          <cell r="BA964" t="str">
            <v>17001000000316475492</v>
          </cell>
          <cell r="BB964">
            <v>20</v>
          </cell>
          <cell r="BC964" t="str">
            <v>BLOC 6 BEN MAHMOUD</v>
          </cell>
          <cell r="BD964" t="str">
            <v>El Agba</v>
          </cell>
          <cell r="BG964">
            <v>54483561</v>
          </cell>
          <cell r="BH964">
            <v>50506870</v>
          </cell>
          <cell r="BJ964" t="str">
            <v>EL AGBA 1</v>
          </cell>
          <cell r="BK964" t="str">
            <v>B-965</v>
          </cell>
          <cell r="BL964" t="str">
            <v>1.3</v>
          </cell>
          <cell r="BN964" t="str">
            <v>17001000000316475492</v>
          </cell>
          <cell r="BO964" t="str">
            <v>BEN SAAD WALID</v>
          </cell>
          <cell r="BP964">
            <v>965</v>
          </cell>
          <cell r="BR964">
            <v>965</v>
          </cell>
          <cell r="BU964" t="str">
            <v>si</v>
          </cell>
          <cell r="BV964" t="str">
            <v>965 B  CP</v>
          </cell>
        </row>
        <row r="965">
          <cell r="B965">
            <v>966</v>
          </cell>
          <cell r="C965" t="str">
            <v>Mlle</v>
          </cell>
          <cell r="D965" t="str">
            <v>BOUHALI IMEN</v>
          </cell>
          <cell r="E965" t="str">
            <v>SAGE Tunisia</v>
          </cell>
          <cell r="F965" t="str">
            <v>PRODUCTION</v>
          </cell>
          <cell r="G965" t="str">
            <v>Couturière</v>
          </cell>
          <cell r="H965">
            <v>965</v>
          </cell>
          <cell r="I965" t="str">
            <v>abdelhalim</v>
          </cell>
          <cell r="J965" t="str">
            <v>B</v>
          </cell>
          <cell r="K965" t="str">
            <v>DIRECTS</v>
          </cell>
          <cell r="L965" t="str">
            <v>Variable cost at standard</v>
          </cell>
          <cell r="M965" t="str">
            <v>OUVRIERE SPECIALISE</v>
          </cell>
          <cell r="N965">
            <v>44713</v>
          </cell>
          <cell r="P965">
            <v>-615</v>
          </cell>
          <cell r="Q965">
            <v>45090</v>
          </cell>
          <cell r="R965" t="str">
            <v>probléme de discipline</v>
          </cell>
          <cell r="T965" t="str">
            <v>CDD</v>
          </cell>
          <cell r="U965" t="str">
            <v>Contractuel</v>
          </cell>
          <cell r="V965">
            <v>45047</v>
          </cell>
          <cell r="W965">
            <v>45107</v>
          </cell>
          <cell r="Z965">
            <v>44713</v>
          </cell>
          <cell r="AA965">
            <v>6</v>
          </cell>
          <cell r="AB965">
            <v>2022</v>
          </cell>
          <cell r="AC965">
            <v>2026</v>
          </cell>
          <cell r="AD965">
            <v>2.7638888888888888</v>
          </cell>
          <cell r="AE965" t="str">
            <v>&lt; 3</v>
          </cell>
          <cell r="AF965">
            <v>35947</v>
          </cell>
          <cell r="AG965">
            <v>26.780821917808218</v>
          </cell>
          <cell r="AH965" t="str">
            <v>&gt;25&lt; 35</v>
          </cell>
          <cell r="AI965">
            <v>17444289</v>
          </cell>
          <cell r="AJ965" t="str">
            <v>03</v>
          </cell>
          <cell r="AK965">
            <v>14356747</v>
          </cell>
          <cell r="AL965">
            <v>42726</v>
          </cell>
          <cell r="AM965" t="str">
            <v>FEMME</v>
          </cell>
          <cell r="AN965" t="str">
            <v>Célibataire</v>
          </cell>
          <cell r="AQ965">
            <v>3</v>
          </cell>
          <cell r="AR965">
            <v>1</v>
          </cell>
          <cell r="AS965">
            <v>45078.25</v>
          </cell>
          <cell r="AT965" t="str">
            <v>Horaire</v>
          </cell>
          <cell r="AU965">
            <v>3.3069999999999999</v>
          </cell>
          <cell r="AV965" t="str">
            <v>17</v>
          </cell>
          <cell r="AW965" t="str">
            <v>00100</v>
          </cell>
          <cell r="AX965" t="str">
            <v>00002950628</v>
          </cell>
          <cell r="AY965" t="str">
            <v>39</v>
          </cell>
          <cell r="AZ965" t="str">
            <v>LA POSTE</v>
          </cell>
          <cell r="BA965" t="str">
            <v>17001000000295062839</v>
          </cell>
          <cell r="BB965">
            <v>20</v>
          </cell>
          <cell r="BC965" t="str">
            <v>4 RUE ZAIED IBN HARETH SANHEJA</v>
          </cell>
          <cell r="BD965" t="str">
            <v>OUED ELLIL</v>
          </cell>
          <cell r="BG965">
            <v>22789190</v>
          </cell>
          <cell r="BH965">
            <v>27693734</v>
          </cell>
          <cell r="BJ965" t="str">
            <v>SANHEJA</v>
          </cell>
          <cell r="BK965" t="str">
            <v>B-965</v>
          </cell>
          <cell r="BN965" t="str">
            <v>17001000000295062839</v>
          </cell>
          <cell r="BO965" t="str">
            <v>BOUHALI IMEN</v>
          </cell>
          <cell r="BP965">
            <v>966</v>
          </cell>
          <cell r="BR965">
            <v>966</v>
          </cell>
          <cell r="BU965" t="str">
            <v>Non-Actif</v>
          </cell>
        </row>
        <row r="966">
          <cell r="B966">
            <v>967</v>
          </cell>
          <cell r="C966" t="str">
            <v>Mlle</v>
          </cell>
          <cell r="D966" t="str">
            <v>GHAZOUANI NADA</v>
          </cell>
          <cell r="E966" t="str">
            <v>SAGE Tunisia</v>
          </cell>
          <cell r="F966" t="str">
            <v>LOGISTIQUE</v>
          </cell>
          <cell r="G966" t="str">
            <v>INGENIEUR FLYX LOGISTIQUE</v>
          </cell>
          <cell r="K966" t="str">
            <v>CADRE</v>
          </cell>
          <cell r="L966" t="str">
            <v>Variable cost at standard</v>
          </cell>
          <cell r="M966" t="str">
            <v>INGENIEUR FLYX LOGISTIQUE</v>
          </cell>
          <cell r="N966">
            <v>44715</v>
          </cell>
          <cell r="P966" t="str">
            <v/>
          </cell>
          <cell r="Q966">
            <v>45203</v>
          </cell>
          <cell r="R966" t="str">
            <v>Nouvelle opportinité</v>
          </cell>
          <cell r="T966" t="str">
            <v>CDI</v>
          </cell>
          <cell r="U966" t="str">
            <v>Titulaire</v>
          </cell>
          <cell r="X966">
            <v>44715</v>
          </cell>
          <cell r="Y966">
            <v>44980</v>
          </cell>
          <cell r="AA966">
            <v>6</v>
          </cell>
          <cell r="AB966">
            <v>2022</v>
          </cell>
          <cell r="AC966">
            <v>2026</v>
          </cell>
          <cell r="AD966">
            <v>2.7583333333333333</v>
          </cell>
          <cell r="AE966" t="str">
            <v>&lt; 3</v>
          </cell>
          <cell r="AF966">
            <v>33979</v>
          </cell>
          <cell r="AG966">
            <v>32.172602739726024</v>
          </cell>
          <cell r="AH966" t="str">
            <v>&gt;25&lt; 35</v>
          </cell>
          <cell r="AK966" t="str">
            <v>07958254</v>
          </cell>
          <cell r="AL966">
            <v>42248</v>
          </cell>
          <cell r="AM966" t="str">
            <v>FEMME</v>
          </cell>
          <cell r="AN966" t="str">
            <v>Célibataire</v>
          </cell>
          <cell r="AR966">
            <v>2</v>
          </cell>
          <cell r="AS966">
            <v>45445.5</v>
          </cell>
          <cell r="AT966" t="str">
            <v>Mensuel</v>
          </cell>
          <cell r="AU966">
            <v>800</v>
          </cell>
          <cell r="AV966">
            <v>25</v>
          </cell>
          <cell r="AW966" t="str">
            <v>06300</v>
          </cell>
          <cell r="AX966" t="str">
            <v>00001153663</v>
          </cell>
          <cell r="AY966">
            <v>52</v>
          </cell>
          <cell r="AZ966" t="str">
            <v>ZITOUNA BANK</v>
          </cell>
          <cell r="BA966" t="str">
            <v>25063000000115366352</v>
          </cell>
          <cell r="BB966">
            <v>20</v>
          </cell>
          <cell r="BC966" t="str">
            <v>RUE IBN JAZZAR FERNANA</v>
          </cell>
          <cell r="BD966" t="str">
            <v>JENDOUBA</v>
          </cell>
          <cell r="BG966">
            <v>52871746</v>
          </cell>
          <cell r="BH966">
            <v>54010697</v>
          </cell>
          <cell r="BI966">
            <v>98137839</v>
          </cell>
          <cell r="BK966" t="str">
            <v>CADRE</v>
          </cell>
          <cell r="BN966" t="str">
            <v>25063000000115366352</v>
          </cell>
          <cell r="BO966" t="str">
            <v>GHAZOUANI NADA</v>
          </cell>
          <cell r="BP966">
            <v>967</v>
          </cell>
          <cell r="BR966" t="e">
            <v>#N/A</v>
          </cell>
          <cell r="BU966" t="str">
            <v>Non-Actif</v>
          </cell>
        </row>
        <row r="967">
          <cell r="B967">
            <v>968</v>
          </cell>
          <cell r="C967" t="str">
            <v>Madame</v>
          </cell>
          <cell r="D967" t="str">
            <v>BOUKHRIS RAOUDHA</v>
          </cell>
          <cell r="E967" t="str">
            <v>SAGE Tunisia</v>
          </cell>
          <cell r="F967" t="str">
            <v>PRODUCTION</v>
          </cell>
          <cell r="G967" t="str">
            <v>Couturière</v>
          </cell>
          <cell r="H967">
            <v>965</v>
          </cell>
          <cell r="I967" t="str">
            <v>abdelhalim</v>
          </cell>
          <cell r="J967" t="str">
            <v>B</v>
          </cell>
          <cell r="K967" t="str">
            <v>DIRECTS</v>
          </cell>
          <cell r="L967" t="str">
            <v>Variable cost at standard</v>
          </cell>
          <cell r="M967" t="str">
            <v>OUVRIERE SPECIALISE</v>
          </cell>
          <cell r="N967">
            <v>44713</v>
          </cell>
          <cell r="P967">
            <v>25</v>
          </cell>
          <cell r="T967" t="str">
            <v>CDD</v>
          </cell>
          <cell r="U967" t="str">
            <v>Contractuel</v>
          </cell>
          <cell r="V967">
            <v>45689</v>
          </cell>
          <cell r="W967">
            <v>45747</v>
          </cell>
          <cell r="Z967">
            <v>44713</v>
          </cell>
          <cell r="AA967">
            <v>6</v>
          </cell>
          <cell r="AB967">
            <v>2022</v>
          </cell>
          <cell r="AC967">
            <v>2026</v>
          </cell>
          <cell r="AD967">
            <v>2.7638888888888888</v>
          </cell>
          <cell r="AE967" t="str">
            <v>&lt; 3</v>
          </cell>
          <cell r="AF967">
            <v>27877</v>
          </cell>
          <cell r="AG967">
            <v>48.890410958904113</v>
          </cell>
          <cell r="AH967" t="str">
            <v>&gt;45&lt; 55</v>
          </cell>
          <cell r="AI967">
            <v>11851878</v>
          </cell>
          <cell r="AJ967" t="str">
            <v>02</v>
          </cell>
          <cell r="AK967" t="str">
            <v>00942497</v>
          </cell>
          <cell r="AL967">
            <v>34815</v>
          </cell>
          <cell r="AM967" t="str">
            <v>FEMME</v>
          </cell>
          <cell r="AN967" t="str">
            <v>Marié(e)</v>
          </cell>
          <cell r="AO967">
            <v>2</v>
          </cell>
          <cell r="AQ967">
            <v>3</v>
          </cell>
          <cell r="AR967">
            <v>3</v>
          </cell>
          <cell r="AS967">
            <v>45808.75</v>
          </cell>
          <cell r="AT967" t="str">
            <v>Horaire</v>
          </cell>
          <cell r="AU967">
            <v>3.3069999999999999</v>
          </cell>
          <cell r="AV967" t="str">
            <v>17</v>
          </cell>
          <cell r="AW967" t="str">
            <v>00100</v>
          </cell>
          <cell r="AX967" t="str">
            <v>00003138715</v>
          </cell>
          <cell r="AY967" t="str">
            <v>27</v>
          </cell>
          <cell r="AZ967" t="str">
            <v>LA POSTE</v>
          </cell>
          <cell r="BA967" t="str">
            <v>17001000000313871527</v>
          </cell>
          <cell r="BB967">
            <v>20</v>
          </cell>
          <cell r="BC967" t="str">
            <v>166 KARIET BADR</v>
          </cell>
          <cell r="BD967" t="str">
            <v>MHAMDIA</v>
          </cell>
          <cell r="BG967">
            <v>93607056</v>
          </cell>
          <cell r="BH967">
            <v>92541436</v>
          </cell>
          <cell r="BJ967" t="str">
            <v>MHAMDIA</v>
          </cell>
          <cell r="BK967" t="str">
            <v>B-965</v>
          </cell>
          <cell r="BL967" t="str">
            <v>1.1</v>
          </cell>
          <cell r="BN967" t="str">
            <v>17001000000313871527</v>
          </cell>
          <cell r="BO967" t="str">
            <v>BOUKHRIS RAOUDHA</v>
          </cell>
          <cell r="BP967">
            <v>968</v>
          </cell>
          <cell r="BR967">
            <v>968</v>
          </cell>
          <cell r="BT967">
            <v>522</v>
          </cell>
          <cell r="BU967" t="str">
            <v>si</v>
          </cell>
          <cell r="BV967" t="str">
            <v>965 B SA</v>
          </cell>
        </row>
        <row r="968">
          <cell r="B968">
            <v>969</v>
          </cell>
          <cell r="C968" t="str">
            <v>Mlle</v>
          </cell>
          <cell r="D968" t="str">
            <v>RACHI MANAR</v>
          </cell>
          <cell r="E968" t="str">
            <v>SAGE Tunisia</v>
          </cell>
          <cell r="F968" t="str">
            <v>PRODUCTION</v>
          </cell>
          <cell r="G968" t="str">
            <v>Alimentatrice LIGNE</v>
          </cell>
          <cell r="H968">
            <v>965</v>
          </cell>
          <cell r="J968" t="str">
            <v>B</v>
          </cell>
          <cell r="K968" t="str">
            <v>DIRECTS</v>
          </cell>
          <cell r="L968" t="str">
            <v>Variable cost at standard</v>
          </cell>
          <cell r="M968" t="str">
            <v>OUVRIERE SPECIALISE</v>
          </cell>
          <cell r="N968">
            <v>44713</v>
          </cell>
          <cell r="P968">
            <v>-796</v>
          </cell>
          <cell r="Q968">
            <v>44835</v>
          </cell>
          <cell r="R968" t="str">
            <v xml:space="preserve">abandon de poste </v>
          </cell>
          <cell r="T968" t="str">
            <v>CDD</v>
          </cell>
          <cell r="U968" t="str">
            <v>Contractuel</v>
          </cell>
          <cell r="V968">
            <v>44835</v>
          </cell>
          <cell r="W968">
            <v>44926</v>
          </cell>
          <cell r="Z968">
            <v>44713</v>
          </cell>
          <cell r="AA968">
            <v>6</v>
          </cell>
          <cell r="AB968">
            <v>2022</v>
          </cell>
          <cell r="AC968">
            <v>2026</v>
          </cell>
          <cell r="AD968">
            <v>2.7638888888888888</v>
          </cell>
          <cell r="AE968" t="str">
            <v>&lt; 3</v>
          </cell>
          <cell r="AF968">
            <v>37466</v>
          </cell>
          <cell r="AG968">
            <v>22.61917808219178</v>
          </cell>
          <cell r="AH968" t="str">
            <v>&lt; 25</v>
          </cell>
          <cell r="AK968">
            <v>11678793</v>
          </cell>
          <cell r="AL968">
            <v>44610</v>
          </cell>
          <cell r="AM968" t="str">
            <v>FEMME</v>
          </cell>
          <cell r="AN968" t="str">
            <v>Célibataire</v>
          </cell>
          <cell r="AQ968">
            <v>3</v>
          </cell>
          <cell r="AR968">
            <v>1</v>
          </cell>
          <cell r="AS968">
            <v>45078.25</v>
          </cell>
          <cell r="AT968" t="str">
            <v>Horaire</v>
          </cell>
          <cell r="AU968">
            <v>3.3069999999999999</v>
          </cell>
          <cell r="AV968" t="str">
            <v>07</v>
          </cell>
          <cell r="AW968" t="str">
            <v>08001</v>
          </cell>
          <cell r="AX968" t="str">
            <v>38105548157</v>
          </cell>
          <cell r="AY968" t="str">
            <v>35</v>
          </cell>
          <cell r="AZ968" t="str">
            <v>AMEN BANK</v>
          </cell>
          <cell r="BA968" t="str">
            <v>07080013810554815735</v>
          </cell>
          <cell r="BB968">
            <v>20</v>
          </cell>
          <cell r="BC968" t="str">
            <v>39 RUE 42243 BEAU SEJOUR BEN YOUNESS</v>
          </cell>
          <cell r="BD968" t="str">
            <v>EL AGBA</v>
          </cell>
          <cell r="BF968" t="str">
            <v>ok-22</v>
          </cell>
          <cell r="BG968">
            <v>54252221</v>
          </cell>
          <cell r="BH968">
            <v>29411912</v>
          </cell>
          <cell r="BJ968" t="str">
            <v>EL AGBA 1</v>
          </cell>
          <cell r="BK968" t="str">
            <v>B-965</v>
          </cell>
          <cell r="BM968">
            <v>155.62100000000001</v>
          </cell>
          <cell r="BN968" t="str">
            <v>07080013810554815735</v>
          </cell>
          <cell r="BO968" t="str">
            <v>RACHI MANAR</v>
          </cell>
          <cell r="BP968">
            <v>969</v>
          </cell>
          <cell r="BQ968" t="str">
            <v>Salaire  Octobre-22</v>
          </cell>
          <cell r="BU968" t="str">
            <v>Non-Actif</v>
          </cell>
        </row>
        <row r="969">
          <cell r="B969">
            <v>970</v>
          </cell>
          <cell r="C969" t="str">
            <v>Madame</v>
          </cell>
          <cell r="D969" t="str">
            <v>SASSI INTISSAR</v>
          </cell>
          <cell r="E969" t="str">
            <v>SAGE Tunisia</v>
          </cell>
          <cell r="F969" t="str">
            <v>PRODUCTION</v>
          </cell>
          <cell r="G969" t="str">
            <v>Couturière</v>
          </cell>
          <cell r="H969" t="str">
            <v>P6 AV</v>
          </cell>
          <cell r="I969" t="str">
            <v>EL KADRI MARIEM</v>
          </cell>
          <cell r="J969" t="str">
            <v>A</v>
          </cell>
          <cell r="K969" t="str">
            <v>DIRECTS</v>
          </cell>
          <cell r="L969" t="str">
            <v>Variable cost at standard</v>
          </cell>
          <cell r="M969" t="str">
            <v>OUVRIERE SPECIALISE</v>
          </cell>
          <cell r="N969">
            <v>44714</v>
          </cell>
          <cell r="P969">
            <v>25</v>
          </cell>
          <cell r="T969" t="str">
            <v>CDD</v>
          </cell>
          <cell r="U969" t="str">
            <v>Contractuel</v>
          </cell>
          <cell r="V969">
            <v>45689</v>
          </cell>
          <cell r="W969">
            <v>45747</v>
          </cell>
          <cell r="Z969">
            <v>44714</v>
          </cell>
          <cell r="AA969">
            <v>6</v>
          </cell>
          <cell r="AB969">
            <v>2022</v>
          </cell>
          <cell r="AC969">
            <v>2026</v>
          </cell>
          <cell r="AD969">
            <v>2.7611111111111111</v>
          </cell>
          <cell r="AE969" t="str">
            <v>&lt; 3</v>
          </cell>
          <cell r="AF969">
            <v>26033</v>
          </cell>
          <cell r="AG969">
            <v>53.942465753424656</v>
          </cell>
          <cell r="AH969" t="str">
            <v>&gt;45&lt; 55</v>
          </cell>
          <cell r="AI969">
            <v>11798298</v>
          </cell>
          <cell r="AJ969" t="str">
            <v>07</v>
          </cell>
          <cell r="AK969" t="str">
            <v>05175460</v>
          </cell>
          <cell r="AL969">
            <v>38883</v>
          </cell>
          <cell r="AM969" t="str">
            <v>FEMME</v>
          </cell>
          <cell r="AN969" t="str">
            <v>Marié(e)</v>
          </cell>
          <cell r="AO969">
            <v>5</v>
          </cell>
          <cell r="AQ969">
            <v>3</v>
          </cell>
          <cell r="AR969">
            <v>3</v>
          </cell>
          <cell r="AS969">
            <v>45809.75</v>
          </cell>
          <cell r="AT969" t="str">
            <v>Horaire</v>
          </cell>
          <cell r="AU969">
            <v>3.3069999999999999</v>
          </cell>
          <cell r="AV969">
            <v>25</v>
          </cell>
          <cell r="AW969" t="str">
            <v>02400</v>
          </cell>
          <cell r="AX969" t="str">
            <v>00001391941</v>
          </cell>
          <cell r="AY969">
            <v>20</v>
          </cell>
          <cell r="AZ969" t="str">
            <v>ZITOUNA BANK</v>
          </cell>
          <cell r="BA969" t="str">
            <v>25024000000139194120</v>
          </cell>
          <cell r="BB969">
            <v>20</v>
          </cell>
          <cell r="BC969" t="str">
            <v>49 RUE GAFSA CITE EL WIFAK</v>
          </cell>
          <cell r="BD969" t="str">
            <v>FOUCHANA</v>
          </cell>
          <cell r="BG969">
            <v>25391597</v>
          </cell>
          <cell r="BH969">
            <v>21485969</v>
          </cell>
          <cell r="BJ969" t="str">
            <v>FOUCHANA</v>
          </cell>
          <cell r="BK969" t="str">
            <v>A-P6 AV</v>
          </cell>
          <cell r="BL969" t="str">
            <v>1.1</v>
          </cell>
          <cell r="BN969" t="str">
            <v>25024000000139194120</v>
          </cell>
          <cell r="BO969" t="str">
            <v>SASSI INTISSAR</v>
          </cell>
          <cell r="BP969">
            <v>970</v>
          </cell>
          <cell r="BR969">
            <v>970</v>
          </cell>
          <cell r="BT969">
            <v>656</v>
          </cell>
          <cell r="BU969" t="str">
            <v>si</v>
          </cell>
          <cell r="BV969" t="str">
            <v>139 B SP</v>
          </cell>
        </row>
        <row r="970">
          <cell r="B970">
            <v>971</v>
          </cell>
          <cell r="C970" t="str">
            <v>Mlle</v>
          </cell>
          <cell r="D970" t="str">
            <v>ARFAOUI MERIAM</v>
          </cell>
          <cell r="E970" t="str">
            <v>SAGE Tunisia</v>
          </cell>
          <cell r="F970" t="str">
            <v>COUPE</v>
          </cell>
          <cell r="G970" t="str">
            <v>Alimentatrice</v>
          </cell>
          <cell r="H970" t="str">
            <v>coupe</v>
          </cell>
          <cell r="I970" t="str">
            <v>Slama Haithem</v>
          </cell>
          <cell r="K970" t="str">
            <v>DIRECTS</v>
          </cell>
          <cell r="L970" t="str">
            <v>Variable cost at standard</v>
          </cell>
          <cell r="M970" t="str">
            <v>OUVRIERE SPECIALISE</v>
          </cell>
          <cell r="N970">
            <v>44722</v>
          </cell>
          <cell r="P970">
            <v>-676</v>
          </cell>
          <cell r="Q970">
            <v>45022</v>
          </cell>
          <cell r="R970" t="str">
            <v>personnel</v>
          </cell>
          <cell r="T970" t="str">
            <v>CDD</v>
          </cell>
          <cell r="U970" t="str">
            <v>Contractuel</v>
          </cell>
          <cell r="V970">
            <v>44986</v>
          </cell>
          <cell r="W970">
            <v>45046</v>
          </cell>
          <cell r="Z970">
            <v>44722</v>
          </cell>
          <cell r="AA970">
            <v>6</v>
          </cell>
          <cell r="AB970">
            <v>2022</v>
          </cell>
          <cell r="AC970">
            <v>2026</v>
          </cell>
          <cell r="AD970">
            <v>2.7388888888888889</v>
          </cell>
          <cell r="AE970" t="str">
            <v>&lt; 3</v>
          </cell>
          <cell r="AF970">
            <v>35831</v>
          </cell>
          <cell r="AG970">
            <v>27.098630136986301</v>
          </cell>
          <cell r="AH970" t="str">
            <v>&gt;25&lt; 35</v>
          </cell>
          <cell r="AI970">
            <v>17496466</v>
          </cell>
          <cell r="AJ970" t="str">
            <v>08</v>
          </cell>
          <cell r="AK970">
            <v>11663556</v>
          </cell>
          <cell r="AL970">
            <v>44706</v>
          </cell>
          <cell r="AM970" t="str">
            <v>FEMME</v>
          </cell>
          <cell r="AN970" t="str">
            <v>Célibataire</v>
          </cell>
          <cell r="AQ970">
            <v>3</v>
          </cell>
          <cell r="AR970">
            <v>1</v>
          </cell>
          <cell r="AS970">
            <v>45087.25</v>
          </cell>
          <cell r="AT970" t="str">
            <v>Horaire</v>
          </cell>
          <cell r="AU970">
            <v>3.3069999999999999</v>
          </cell>
          <cell r="AV970" t="str">
            <v>17</v>
          </cell>
          <cell r="AW970" t="str">
            <v>00100</v>
          </cell>
          <cell r="AX970" t="str">
            <v>00003155841</v>
          </cell>
          <cell r="AY970" t="str">
            <v>59</v>
          </cell>
          <cell r="AZ970" t="str">
            <v>LA POSTE</v>
          </cell>
          <cell r="BA970" t="str">
            <v>17001000000315584159</v>
          </cell>
          <cell r="BB970">
            <v>20</v>
          </cell>
          <cell r="BC970" t="str">
            <v>32 RUE EL FEL CITE JASMIN JAYAR</v>
          </cell>
          <cell r="BD970" t="str">
            <v>SIDI HASSINE</v>
          </cell>
          <cell r="BG970">
            <v>28446298</v>
          </cell>
          <cell r="BH970">
            <v>99991644</v>
          </cell>
          <cell r="BJ970" t="str">
            <v>JAYARA</v>
          </cell>
          <cell r="BK970" t="str">
            <v>-coupe</v>
          </cell>
          <cell r="BN970" t="str">
            <v>17001000000315584159</v>
          </cell>
          <cell r="BO970" t="str">
            <v>ARFAOUI MERIAM</v>
          </cell>
          <cell r="BP970">
            <v>971</v>
          </cell>
          <cell r="BR970">
            <v>971</v>
          </cell>
          <cell r="BU970" t="str">
            <v>Non-Actif</v>
          </cell>
        </row>
        <row r="971">
          <cell r="B971">
            <v>972</v>
          </cell>
          <cell r="C971" t="str">
            <v>Mlle</v>
          </cell>
          <cell r="D971" t="str">
            <v>JELASSI DORRA</v>
          </cell>
          <cell r="E971" t="str">
            <v>SAGE Tunisia</v>
          </cell>
          <cell r="F971" t="str">
            <v>COUPE</v>
          </cell>
          <cell r="G971" t="str">
            <v>Alimentatrice TAGLIO</v>
          </cell>
          <cell r="K971" t="str">
            <v>DIRECTS</v>
          </cell>
          <cell r="L971" t="str">
            <v>Variable cost at standard</v>
          </cell>
          <cell r="M971" t="str">
            <v>OUVRIERE SPECIALISE</v>
          </cell>
          <cell r="N971">
            <v>44722</v>
          </cell>
          <cell r="P971">
            <v>-949</v>
          </cell>
          <cell r="Q971">
            <v>44733</v>
          </cell>
          <cell r="R971" t="str">
            <v>fin de contrat</v>
          </cell>
          <cell r="T971" t="str">
            <v>CDD</v>
          </cell>
          <cell r="U971" t="str">
            <v>Contractuel</v>
          </cell>
          <cell r="V971">
            <v>44722</v>
          </cell>
          <cell r="W971">
            <v>44773</v>
          </cell>
          <cell r="Z971">
            <v>44722</v>
          </cell>
          <cell r="AA971">
            <v>6</v>
          </cell>
          <cell r="AB971">
            <v>2022</v>
          </cell>
          <cell r="AC971">
            <v>2026</v>
          </cell>
          <cell r="AD971">
            <v>2.7388888888888889</v>
          </cell>
          <cell r="AE971" t="str">
            <v>&lt; 3</v>
          </cell>
          <cell r="AF971">
            <v>34029</v>
          </cell>
          <cell r="AG971">
            <v>32.035616438356165</v>
          </cell>
          <cell r="AH971" t="str">
            <v>&gt;25&lt; 35</v>
          </cell>
          <cell r="AI971">
            <v>16880147</v>
          </cell>
          <cell r="AJ971" t="str">
            <v>01</v>
          </cell>
          <cell r="AK971" t="str">
            <v>09511154</v>
          </cell>
          <cell r="AL971">
            <v>40417</v>
          </cell>
          <cell r="AM971" t="str">
            <v>FEMME</v>
          </cell>
          <cell r="AN971" t="str">
            <v>Célibataire</v>
          </cell>
          <cell r="AQ971">
            <v>3</v>
          </cell>
          <cell r="AR971">
            <v>1</v>
          </cell>
          <cell r="AS971">
            <v>45087.25</v>
          </cell>
          <cell r="AT971" t="str">
            <v>Horaire</v>
          </cell>
          <cell r="AU971">
            <v>3.1930000000000001</v>
          </cell>
          <cell r="AV971" t="str">
            <v>17</v>
          </cell>
          <cell r="AW971" t="str">
            <v>00100</v>
          </cell>
          <cell r="AX971" t="str">
            <v>00002643389</v>
          </cell>
          <cell r="AY971" t="str">
            <v>62</v>
          </cell>
          <cell r="AZ971" t="str">
            <v>LA POSTE</v>
          </cell>
          <cell r="BA971" t="str">
            <v>17001000000264338962</v>
          </cell>
          <cell r="BB971">
            <v>20</v>
          </cell>
          <cell r="BC971" t="str">
            <v>JEDAIDA MANOUBA</v>
          </cell>
          <cell r="BD971" t="str">
            <v>MANOUBA</v>
          </cell>
          <cell r="BG971">
            <v>21096755</v>
          </cell>
          <cell r="BH971">
            <v>23504445</v>
          </cell>
          <cell r="BJ971" t="str">
            <v>JEDAIDA</v>
          </cell>
          <cell r="BK971" t="str">
            <v>-</v>
          </cell>
          <cell r="BN971" t="str">
            <v>17001000000264338962</v>
          </cell>
          <cell r="BO971" t="str">
            <v>JELASSI DORRA</v>
          </cell>
          <cell r="BP971">
            <v>972</v>
          </cell>
          <cell r="BU971" t="str">
            <v>Non-Actif</v>
          </cell>
        </row>
        <row r="972">
          <cell r="B972">
            <v>973</v>
          </cell>
          <cell r="C972" t="str">
            <v>Mlle</v>
          </cell>
          <cell r="D972" t="str">
            <v>OUNI IBTISSEM</v>
          </cell>
          <cell r="E972" t="str">
            <v>SAGE Tunisia</v>
          </cell>
          <cell r="F972" t="str">
            <v>PRODUCTION</v>
          </cell>
          <cell r="G972" t="str">
            <v>Couturière</v>
          </cell>
          <cell r="H972" t="str">
            <v>Panda</v>
          </cell>
          <cell r="I972" t="str">
            <v>FAWZI SENDESNI</v>
          </cell>
          <cell r="J972" t="str">
            <v>B</v>
          </cell>
          <cell r="K972" t="str">
            <v>DIRECTS</v>
          </cell>
          <cell r="L972" t="str">
            <v>Variable cost at standard</v>
          </cell>
          <cell r="M972" t="str">
            <v>OUVRIERE SPECIALISE</v>
          </cell>
          <cell r="N972">
            <v>44723</v>
          </cell>
          <cell r="P972">
            <v>25</v>
          </cell>
          <cell r="T972" t="str">
            <v>CDD</v>
          </cell>
          <cell r="U972" t="str">
            <v>Contractuel</v>
          </cell>
          <cell r="V972">
            <v>45689</v>
          </cell>
          <cell r="W972">
            <v>45747</v>
          </cell>
          <cell r="Z972">
            <v>44723</v>
          </cell>
          <cell r="AA972">
            <v>6</v>
          </cell>
          <cell r="AB972">
            <v>2022</v>
          </cell>
          <cell r="AC972">
            <v>2026</v>
          </cell>
          <cell r="AD972">
            <v>2.7361111111111112</v>
          </cell>
          <cell r="AE972" t="str">
            <v>&lt; 3</v>
          </cell>
          <cell r="AF972">
            <v>36858</v>
          </cell>
          <cell r="AG972">
            <v>24.284931506849315</v>
          </cell>
          <cell r="AH972" t="str">
            <v>&lt; 25</v>
          </cell>
          <cell r="AI972">
            <v>17323790</v>
          </cell>
          <cell r="AJ972" t="str">
            <v>01</v>
          </cell>
          <cell r="AK972">
            <v>11657981</v>
          </cell>
          <cell r="AL972">
            <v>42375</v>
          </cell>
          <cell r="AM972" t="str">
            <v>FEMME</v>
          </cell>
          <cell r="AN972" t="str">
            <v>Célibataire</v>
          </cell>
          <cell r="AQ972">
            <v>3</v>
          </cell>
          <cell r="AR972">
            <v>3</v>
          </cell>
          <cell r="AS972">
            <v>45818.75</v>
          </cell>
          <cell r="AT972" t="str">
            <v>Horaire</v>
          </cell>
          <cell r="AU972">
            <v>3.3069999999999999</v>
          </cell>
          <cell r="AV972" t="str">
            <v>17</v>
          </cell>
          <cell r="AW972" t="str">
            <v>00100</v>
          </cell>
          <cell r="AX972" t="str">
            <v>00002830278</v>
          </cell>
          <cell r="AY972" t="str">
            <v>55</v>
          </cell>
          <cell r="AZ972" t="str">
            <v>LA POSTE</v>
          </cell>
          <cell r="BA972" t="str">
            <v>17001000000283027855</v>
          </cell>
          <cell r="BB972">
            <v>20</v>
          </cell>
          <cell r="BC972" t="str">
            <v>2 RUE GAMMARTH CITE 25 JUILLET</v>
          </cell>
          <cell r="BD972" t="str">
            <v>SIDI HASSINE</v>
          </cell>
          <cell r="BF972">
            <v>45013</v>
          </cell>
          <cell r="BG972">
            <v>24867554</v>
          </cell>
          <cell r="BH972">
            <v>50983394</v>
          </cell>
          <cell r="BJ972" t="str">
            <v>CITE 25 JUILLET SIDI HASSINE</v>
          </cell>
          <cell r="BK972" t="str">
            <v>B-Panda</v>
          </cell>
          <cell r="BL972" t="str">
            <v>2.1</v>
          </cell>
          <cell r="BN972" t="str">
            <v>17001000000283027855</v>
          </cell>
          <cell r="BO972" t="str">
            <v>OUNI IBTISSEM</v>
          </cell>
          <cell r="BP972">
            <v>973</v>
          </cell>
          <cell r="BR972">
            <v>973</v>
          </cell>
          <cell r="BT972">
            <v>657</v>
          </cell>
          <cell r="BU972" t="str">
            <v>si</v>
          </cell>
          <cell r="BV972" t="str">
            <v>139 B SA</v>
          </cell>
        </row>
        <row r="973">
          <cell r="B973">
            <v>974</v>
          </cell>
          <cell r="C973" t="str">
            <v>Monsieur</v>
          </cell>
          <cell r="D973" t="str">
            <v>KLAI AHMED</v>
          </cell>
          <cell r="E973" t="str">
            <v>SAGE Tunisia</v>
          </cell>
          <cell r="F973" t="str">
            <v>COUPE</v>
          </cell>
          <cell r="G973" t="str">
            <v>Coupeur</v>
          </cell>
          <cell r="K973" t="str">
            <v>DIRECTS</v>
          </cell>
          <cell r="L973" t="str">
            <v>Variable cost at standard</v>
          </cell>
          <cell r="M973" t="str">
            <v>OUVRIER COUPE</v>
          </cell>
          <cell r="N973">
            <v>44723</v>
          </cell>
          <cell r="P973">
            <v>-918</v>
          </cell>
          <cell r="Q973">
            <v>44805</v>
          </cell>
          <cell r="R973" t="str">
            <v xml:space="preserve">abandon de poste </v>
          </cell>
          <cell r="T973" t="str">
            <v>CDD</v>
          </cell>
          <cell r="U973" t="str">
            <v>Contractuel</v>
          </cell>
          <cell r="V973">
            <v>44774</v>
          </cell>
          <cell r="W973">
            <v>44804</v>
          </cell>
          <cell r="Z973">
            <v>44723</v>
          </cell>
          <cell r="AA973">
            <v>6</v>
          </cell>
          <cell r="AB973">
            <v>2022</v>
          </cell>
          <cell r="AC973">
            <v>2026</v>
          </cell>
          <cell r="AD973">
            <v>2.7361111111111112</v>
          </cell>
          <cell r="AE973" t="str">
            <v>&lt; 3</v>
          </cell>
          <cell r="AF973">
            <v>34564</v>
          </cell>
          <cell r="AG973">
            <v>30.56986301369863</v>
          </cell>
          <cell r="AH973" t="str">
            <v>&gt;25&lt; 35</v>
          </cell>
          <cell r="AK973">
            <v>13007550</v>
          </cell>
          <cell r="AL973">
            <v>43153</v>
          </cell>
          <cell r="AM973" t="str">
            <v>HOMME</v>
          </cell>
          <cell r="AN973" t="str">
            <v>Célibataire</v>
          </cell>
          <cell r="AQ973">
            <v>3</v>
          </cell>
          <cell r="AR973">
            <v>1</v>
          </cell>
          <cell r="AS973">
            <v>45088.25</v>
          </cell>
          <cell r="AT973" t="str">
            <v>Horaire</v>
          </cell>
          <cell r="AU973">
            <v>3.3069999999999999</v>
          </cell>
          <cell r="AV973" t="str">
            <v>12</v>
          </cell>
          <cell r="AW973" t="str">
            <v>40600</v>
          </cell>
          <cell r="AX973" t="str">
            <v>00002329022</v>
          </cell>
          <cell r="AY973" t="str">
            <v>03</v>
          </cell>
          <cell r="AZ973" t="str">
            <v>UIB</v>
          </cell>
          <cell r="BA973" t="str">
            <v>12406000000232902203</v>
          </cell>
          <cell r="BB973">
            <v>20</v>
          </cell>
          <cell r="BC973" t="str">
            <v>10 RUE 42142 ZAHROUNI</v>
          </cell>
          <cell r="BD973" t="str">
            <v>TUNIS</v>
          </cell>
          <cell r="BG973">
            <v>27003698</v>
          </cell>
          <cell r="BH973">
            <v>96029637</v>
          </cell>
          <cell r="BJ973" t="str">
            <v>FERKA 17</v>
          </cell>
          <cell r="BK973" t="str">
            <v>-</v>
          </cell>
          <cell r="BM973">
            <v>61.484000000000002</v>
          </cell>
          <cell r="BN973" t="str">
            <v>12406000000232902203</v>
          </cell>
          <cell r="BO973" t="str">
            <v>KLAI AHMED</v>
          </cell>
          <cell r="BP973">
            <v>974</v>
          </cell>
          <cell r="BQ973" t="str">
            <v>Salaire Sept-22</v>
          </cell>
          <cell r="BU973" t="str">
            <v>Non-Actif</v>
          </cell>
        </row>
        <row r="974">
          <cell r="B974">
            <v>975</v>
          </cell>
          <cell r="C974" t="str">
            <v>Monsieur</v>
          </cell>
          <cell r="D974" t="str">
            <v>ATTAFI WAEL</v>
          </cell>
          <cell r="E974" t="str">
            <v>SAGE Tunisia</v>
          </cell>
          <cell r="F974" t="str">
            <v>COUPE</v>
          </cell>
          <cell r="G974" t="str">
            <v>Coupeur</v>
          </cell>
          <cell r="H974" t="str">
            <v>coupe</v>
          </cell>
          <cell r="I974" t="str">
            <v>HAITHEM SLAMA</v>
          </cell>
          <cell r="K974" t="str">
            <v>DIRECTS</v>
          </cell>
          <cell r="L974" t="str">
            <v>Variable cost at standard</v>
          </cell>
          <cell r="M974" t="str">
            <v>OUVRIER COUPE</v>
          </cell>
          <cell r="N974">
            <v>44723</v>
          </cell>
          <cell r="P974">
            <v>-523</v>
          </cell>
          <cell r="Q974">
            <v>45175</v>
          </cell>
          <cell r="R974" t="str">
            <v>ABONDEMENT</v>
          </cell>
          <cell r="T974" t="str">
            <v>CDD</v>
          </cell>
          <cell r="U974" t="str">
            <v>Contractuel</v>
          </cell>
          <cell r="V974">
            <v>45139</v>
          </cell>
          <cell r="W974">
            <v>45199</v>
          </cell>
          <cell r="Z974">
            <v>44723</v>
          </cell>
          <cell r="AA974">
            <v>6</v>
          </cell>
          <cell r="AB974">
            <v>2022</v>
          </cell>
          <cell r="AC974">
            <v>2026</v>
          </cell>
          <cell r="AD974">
            <v>2.7361111111111112</v>
          </cell>
          <cell r="AE974" t="str">
            <v>&lt; 3</v>
          </cell>
          <cell r="AF974">
            <v>35398</v>
          </cell>
          <cell r="AG974">
            <v>28.284931506849315</v>
          </cell>
          <cell r="AH974" t="str">
            <v>&gt;25&lt; 35</v>
          </cell>
          <cell r="AI974">
            <v>17445097</v>
          </cell>
          <cell r="AJ974" t="str">
            <v>02</v>
          </cell>
          <cell r="AK974">
            <v>11660727</v>
          </cell>
          <cell r="AL974">
            <v>42656</v>
          </cell>
          <cell r="AM974" t="str">
            <v>HOMME</v>
          </cell>
          <cell r="AN974" t="str">
            <v>Célibataire</v>
          </cell>
          <cell r="AQ974">
            <v>3</v>
          </cell>
          <cell r="AR974">
            <v>2</v>
          </cell>
          <cell r="AS974">
            <v>45453.5</v>
          </cell>
          <cell r="AT974" t="str">
            <v>Horaire</v>
          </cell>
          <cell r="AU974">
            <v>3.3069999999999999</v>
          </cell>
          <cell r="AV974" t="str">
            <v>17</v>
          </cell>
          <cell r="AW974" t="str">
            <v>00100</v>
          </cell>
          <cell r="AX974" t="str">
            <v>00002904343</v>
          </cell>
          <cell r="AY974" t="str">
            <v>87</v>
          </cell>
          <cell r="AZ974" t="str">
            <v>LA POSTE</v>
          </cell>
          <cell r="BA974" t="str">
            <v>17001000000290434387</v>
          </cell>
          <cell r="BB974">
            <v>20</v>
          </cell>
          <cell r="BC974" t="str">
            <v>62 RUE ABDALLAH BEN MOUSSA</v>
          </cell>
          <cell r="BD974" t="str">
            <v>SIDI HASSINE</v>
          </cell>
          <cell r="BG974">
            <v>56174788</v>
          </cell>
          <cell r="BH974">
            <v>99235225</v>
          </cell>
          <cell r="BJ974" t="str">
            <v>SIDI HASSINE</v>
          </cell>
          <cell r="BK974" t="str">
            <v>-coupe</v>
          </cell>
          <cell r="BL974" t="str">
            <v>1.2</v>
          </cell>
          <cell r="BN974" t="str">
            <v>17001000000290434387</v>
          </cell>
          <cell r="BO974" t="str">
            <v>ATTAFI WAEL</v>
          </cell>
          <cell r="BP974">
            <v>975</v>
          </cell>
          <cell r="BR974">
            <v>975</v>
          </cell>
          <cell r="BU974" t="str">
            <v>Non-Actif</v>
          </cell>
        </row>
        <row r="975">
          <cell r="B975">
            <v>976</v>
          </cell>
          <cell r="C975" t="str">
            <v>Monsieur</v>
          </cell>
          <cell r="D975" t="str">
            <v>ZOGHLAMI WAEL</v>
          </cell>
          <cell r="E975" t="str">
            <v>SAGE Tunisia</v>
          </cell>
          <cell r="F975" t="str">
            <v>LOGISTIQUE</v>
          </cell>
          <cell r="G975" t="str">
            <v>MANITENTIONNAIRE</v>
          </cell>
          <cell r="K975" t="str">
            <v>INDIRECTS</v>
          </cell>
          <cell r="L975" t="str">
            <v>Variable cost at standard</v>
          </cell>
          <cell r="M975" t="str">
            <v>OUVRIER ORDINAIRE</v>
          </cell>
          <cell r="N975">
            <v>44725</v>
          </cell>
          <cell r="P975">
            <v>-949</v>
          </cell>
          <cell r="Q975">
            <v>44730</v>
          </cell>
          <cell r="R975" t="str">
            <v xml:space="preserve">abandon de poste </v>
          </cell>
          <cell r="T975" t="str">
            <v>CDD</v>
          </cell>
          <cell r="U975" t="str">
            <v>Contractuel</v>
          </cell>
          <cell r="V975">
            <v>44725</v>
          </cell>
          <cell r="W975">
            <v>44773</v>
          </cell>
          <cell r="Z975">
            <v>44725</v>
          </cell>
          <cell r="AA975">
            <v>6</v>
          </cell>
          <cell r="AB975">
            <v>2022</v>
          </cell>
          <cell r="AC975">
            <v>2026</v>
          </cell>
          <cell r="AD975">
            <v>2.7305555555555556</v>
          </cell>
          <cell r="AE975" t="str">
            <v>&lt; 3</v>
          </cell>
          <cell r="AF975">
            <v>33852</v>
          </cell>
          <cell r="AG975">
            <v>32.520547945205479</v>
          </cell>
          <cell r="AH975" t="str">
            <v>&gt;25&lt; 35</v>
          </cell>
          <cell r="AI975">
            <v>17219684</v>
          </cell>
          <cell r="AJ975" t="str">
            <v>00</v>
          </cell>
          <cell r="AK975" t="str">
            <v>09180318</v>
          </cell>
          <cell r="AL975">
            <v>43607</v>
          </cell>
          <cell r="AM975" t="str">
            <v>HOMME</v>
          </cell>
          <cell r="AN975" t="str">
            <v>Célibataire</v>
          </cell>
          <cell r="AQ975">
            <v>3</v>
          </cell>
          <cell r="AR975">
            <v>1</v>
          </cell>
          <cell r="AS975">
            <v>45090.25</v>
          </cell>
          <cell r="AT975" t="str">
            <v>Horaire</v>
          </cell>
          <cell r="AU975">
            <v>3.1930000000000001</v>
          </cell>
          <cell r="AV975" t="str">
            <v>17</v>
          </cell>
          <cell r="AW975" t="str">
            <v>00100</v>
          </cell>
          <cell r="AX975" t="str">
            <v>00002979864</v>
          </cell>
          <cell r="AY975" t="str">
            <v>19</v>
          </cell>
          <cell r="AZ975" t="str">
            <v>LA POSTE</v>
          </cell>
          <cell r="BA975" t="str">
            <v>17001000000297986419</v>
          </cell>
          <cell r="BB975">
            <v>20</v>
          </cell>
          <cell r="BC975" t="str">
            <v>1 RUE ISSAM IBN OMAR GOBAA</v>
          </cell>
          <cell r="BD975" t="str">
            <v>MANOUBA</v>
          </cell>
          <cell r="BG975">
            <v>28779464</v>
          </cell>
          <cell r="BH975">
            <v>28551465</v>
          </cell>
          <cell r="BJ975" t="str">
            <v>GOBAA</v>
          </cell>
          <cell r="BK975" t="str">
            <v>-</v>
          </cell>
          <cell r="BN975" t="str">
            <v>17001000000297986419</v>
          </cell>
          <cell r="BO975" t="str">
            <v>ZOGHLAMI WAEL</v>
          </cell>
          <cell r="BP975">
            <v>976</v>
          </cell>
          <cell r="BU975" t="str">
            <v>Non-Actif</v>
          </cell>
        </row>
        <row r="976">
          <cell r="B976">
            <v>977</v>
          </cell>
          <cell r="C976" t="str">
            <v>Mlle</v>
          </cell>
          <cell r="D976" t="str">
            <v>JELASSI IBTIHEL</v>
          </cell>
          <cell r="E976" t="str">
            <v>SAGE Tunisia</v>
          </cell>
          <cell r="F976" t="str">
            <v>PRODUCTION</v>
          </cell>
          <cell r="G976" t="str">
            <v>WIRE</v>
          </cell>
          <cell r="H976">
            <v>520</v>
          </cell>
          <cell r="J976" t="str">
            <v>B</v>
          </cell>
          <cell r="K976" t="str">
            <v>DIRECTS</v>
          </cell>
          <cell r="L976" t="str">
            <v>Variable cost at standard</v>
          </cell>
          <cell r="M976" t="str">
            <v>OUVRIERE SPECIALISE</v>
          </cell>
          <cell r="N976">
            <v>44725</v>
          </cell>
          <cell r="P976">
            <v>-888</v>
          </cell>
          <cell r="Q976">
            <v>44805</v>
          </cell>
          <cell r="R976" t="str">
            <v>étude</v>
          </cell>
          <cell r="T976" t="str">
            <v>CDD</v>
          </cell>
          <cell r="U976" t="str">
            <v>Contractuel</v>
          </cell>
          <cell r="V976">
            <v>44774</v>
          </cell>
          <cell r="W976">
            <v>44834</v>
          </cell>
          <cell r="Z976">
            <v>44725</v>
          </cell>
          <cell r="AA976">
            <v>6</v>
          </cell>
          <cell r="AB976">
            <v>2022</v>
          </cell>
          <cell r="AC976">
            <v>2026</v>
          </cell>
          <cell r="AD976">
            <v>2.7305555555555556</v>
          </cell>
          <cell r="AE976" t="str">
            <v>&lt; 3</v>
          </cell>
          <cell r="AF976">
            <v>37887</v>
          </cell>
          <cell r="AG976">
            <v>21.465753424657535</v>
          </cell>
          <cell r="AH976" t="str">
            <v>&lt; 25</v>
          </cell>
          <cell r="AK976">
            <v>14373275</v>
          </cell>
          <cell r="AL976">
            <v>44701</v>
          </cell>
          <cell r="AM976" t="str">
            <v>FEMME</v>
          </cell>
          <cell r="AN976" t="str">
            <v>Célibataire</v>
          </cell>
          <cell r="AQ976">
            <v>3</v>
          </cell>
          <cell r="AR976">
            <v>1</v>
          </cell>
          <cell r="AS976">
            <v>45090.25</v>
          </cell>
          <cell r="AT976" t="str">
            <v>Horaire</v>
          </cell>
          <cell r="AU976">
            <v>3.3069999999999999</v>
          </cell>
          <cell r="AV976" t="str">
            <v>17</v>
          </cell>
          <cell r="AW976" t="str">
            <v>00100</v>
          </cell>
          <cell r="AX976" t="str">
            <v>00003150093</v>
          </cell>
          <cell r="AY976" t="str">
            <v>37</v>
          </cell>
          <cell r="AZ976" t="str">
            <v>LA POSTE</v>
          </cell>
          <cell r="BA976" t="str">
            <v>17001000000315009337</v>
          </cell>
          <cell r="BB976">
            <v>20</v>
          </cell>
          <cell r="BC976" t="str">
            <v>57 AVENU HABIB BOURGUIBA</v>
          </cell>
          <cell r="BD976" t="str">
            <v>MORNAGUIA</v>
          </cell>
          <cell r="BG976">
            <v>24714669</v>
          </cell>
          <cell r="BH976">
            <v>23567331</v>
          </cell>
          <cell r="BJ976" t="str">
            <v>MORNAGUIA</v>
          </cell>
          <cell r="BK976" t="str">
            <v>B-520</v>
          </cell>
          <cell r="BN976" t="str">
            <v>17001000000315009337</v>
          </cell>
          <cell r="BO976" t="str">
            <v>JELASSI IBTIHEL</v>
          </cell>
          <cell r="BP976">
            <v>977</v>
          </cell>
          <cell r="BU976" t="str">
            <v>Non-Actif</v>
          </cell>
        </row>
        <row r="977">
          <cell r="B977">
            <v>978</v>
          </cell>
          <cell r="C977" t="str">
            <v>Madame</v>
          </cell>
          <cell r="D977" t="str">
            <v>TRABELSI ZAHRA</v>
          </cell>
          <cell r="E977" t="str">
            <v>SAGE Tunisia</v>
          </cell>
          <cell r="F977" t="str">
            <v>PRODUCTION</v>
          </cell>
          <cell r="G977" t="str">
            <v>Team leader</v>
          </cell>
          <cell r="H977">
            <v>965</v>
          </cell>
          <cell r="I977" t="str">
            <v>Ala Khaloui</v>
          </cell>
          <cell r="J977" t="str">
            <v>A</v>
          </cell>
          <cell r="K977" t="str">
            <v>INDIRECTS</v>
          </cell>
          <cell r="L977" t="str">
            <v>Variable cost at standard</v>
          </cell>
          <cell r="M977" t="str">
            <v>OUVRIERE SPECIALISE</v>
          </cell>
          <cell r="N977">
            <v>44725</v>
          </cell>
          <cell r="P977">
            <v>-615</v>
          </cell>
          <cell r="Q977">
            <v>45052</v>
          </cell>
          <cell r="R977" t="str">
            <v>probléme salaire</v>
          </cell>
          <cell r="T977" t="str">
            <v>CDD</v>
          </cell>
          <cell r="U977" t="str">
            <v>Contractuel</v>
          </cell>
          <cell r="V977">
            <v>44927</v>
          </cell>
          <cell r="W977">
            <v>45107</v>
          </cell>
          <cell r="Z977">
            <v>44725</v>
          </cell>
          <cell r="AA977">
            <v>6</v>
          </cell>
          <cell r="AB977">
            <v>2022</v>
          </cell>
          <cell r="AC977">
            <v>2026</v>
          </cell>
          <cell r="AD977">
            <v>2.7305555555555556</v>
          </cell>
          <cell r="AE977" t="str">
            <v>&lt; 3</v>
          </cell>
          <cell r="AF977">
            <v>30657</v>
          </cell>
          <cell r="AG977">
            <v>41.273972602739725</v>
          </cell>
          <cell r="AH977" t="str">
            <v>&gt;35&lt; 45</v>
          </cell>
          <cell r="AI977">
            <v>12832690</v>
          </cell>
          <cell r="AJ977" t="str">
            <v>07</v>
          </cell>
          <cell r="AK977" t="str">
            <v>07104607</v>
          </cell>
          <cell r="AL977">
            <v>37091</v>
          </cell>
          <cell r="AM977" t="str">
            <v>FEMME</v>
          </cell>
          <cell r="AN977" t="str">
            <v>Marié(e)</v>
          </cell>
          <cell r="AO977">
            <v>3</v>
          </cell>
          <cell r="AQ977">
            <v>3</v>
          </cell>
          <cell r="AR977">
            <v>1</v>
          </cell>
          <cell r="AS977">
            <v>45090.25</v>
          </cell>
          <cell r="AT977" t="str">
            <v>Horaire</v>
          </cell>
          <cell r="AU977">
            <v>3.3069999999999999</v>
          </cell>
          <cell r="AV977" t="str">
            <v>17</v>
          </cell>
          <cell r="AW977" t="str">
            <v>00100</v>
          </cell>
          <cell r="AX977" t="str">
            <v>00002636986</v>
          </cell>
          <cell r="AY977" t="str">
            <v>65</v>
          </cell>
          <cell r="AZ977" t="str">
            <v>LA POSTE</v>
          </cell>
          <cell r="BA977" t="str">
            <v>17001000000263698665</v>
          </cell>
          <cell r="BB977">
            <v>20</v>
          </cell>
          <cell r="BC977" t="str">
            <v>MGHIRA INZEL</v>
          </cell>
          <cell r="BD977" t="str">
            <v>BEN AROUS</v>
          </cell>
          <cell r="BG977">
            <v>27938156</v>
          </cell>
          <cell r="BH977">
            <v>20904207</v>
          </cell>
          <cell r="BJ977" t="str">
            <v>MGHIRA INZEL</v>
          </cell>
          <cell r="BK977" t="str">
            <v>A-965</v>
          </cell>
          <cell r="BN977" t="str">
            <v>17001000000263698665</v>
          </cell>
          <cell r="BO977" t="str">
            <v>TRABELSI ZAHRA</v>
          </cell>
          <cell r="BP977">
            <v>978</v>
          </cell>
          <cell r="BR977" t="e">
            <v>#N/A</v>
          </cell>
          <cell r="BS977" t="str">
            <v>date de confirmation TL 30-11-2022</v>
          </cell>
          <cell r="BU977" t="str">
            <v>Non-Actif</v>
          </cell>
        </row>
        <row r="978">
          <cell r="B978">
            <v>979</v>
          </cell>
          <cell r="C978" t="str">
            <v>Mlle</v>
          </cell>
          <cell r="D978" t="str">
            <v>ISMAIL HAIFA</v>
          </cell>
          <cell r="E978" t="str">
            <v>SAGE Tunisia</v>
          </cell>
          <cell r="F978" t="str">
            <v>PRODUCTION</v>
          </cell>
          <cell r="G978" t="str">
            <v>Couturière</v>
          </cell>
          <cell r="H978">
            <v>520</v>
          </cell>
          <cell r="J978" t="str">
            <v>A</v>
          </cell>
          <cell r="K978" t="str">
            <v>DIRECTS</v>
          </cell>
          <cell r="L978" t="str">
            <v>Variable cost at standard</v>
          </cell>
          <cell r="M978" t="str">
            <v>OUVRIERE SPECIALISE</v>
          </cell>
          <cell r="N978">
            <v>44730</v>
          </cell>
          <cell r="P978">
            <v>-888</v>
          </cell>
          <cell r="Q978">
            <v>44807</v>
          </cell>
          <cell r="R978" t="str">
            <v xml:space="preserve">abandon de poste </v>
          </cell>
          <cell r="T978" t="str">
            <v>CDD</v>
          </cell>
          <cell r="U978" t="str">
            <v>Contractuel</v>
          </cell>
          <cell r="V978">
            <v>44774</v>
          </cell>
          <cell r="W978">
            <v>44834</v>
          </cell>
          <cell r="Z978">
            <v>44730</v>
          </cell>
          <cell r="AA978">
            <v>6</v>
          </cell>
          <cell r="AB978">
            <v>2022</v>
          </cell>
          <cell r="AC978">
            <v>2026</v>
          </cell>
          <cell r="AD978">
            <v>2.7166666666666668</v>
          </cell>
          <cell r="AE978" t="str">
            <v>&lt; 3</v>
          </cell>
          <cell r="AF978">
            <v>36120</v>
          </cell>
          <cell r="AG978">
            <v>26.306849315068494</v>
          </cell>
          <cell r="AH978" t="str">
            <v>&gt;25&lt; 35</v>
          </cell>
          <cell r="AI978">
            <v>17210493</v>
          </cell>
          <cell r="AJ978" t="str">
            <v>00</v>
          </cell>
          <cell r="AK978" t="str">
            <v>07238175</v>
          </cell>
          <cell r="AL978">
            <v>42831</v>
          </cell>
          <cell r="AM978" t="str">
            <v>FEMME</v>
          </cell>
          <cell r="AN978" t="str">
            <v>Célibataire</v>
          </cell>
          <cell r="AQ978">
            <v>3</v>
          </cell>
          <cell r="AR978">
            <v>1</v>
          </cell>
          <cell r="AS978">
            <v>45095.25</v>
          </cell>
          <cell r="AT978" t="str">
            <v>Horaire</v>
          </cell>
          <cell r="AU978">
            <v>3.3069999999999999</v>
          </cell>
          <cell r="AV978" t="str">
            <v>17</v>
          </cell>
          <cell r="AW978" t="str">
            <v>00100</v>
          </cell>
          <cell r="AX978" t="str">
            <v>00002891070</v>
          </cell>
          <cell r="AY978" t="str">
            <v>39</v>
          </cell>
          <cell r="AZ978" t="str">
            <v>LA POSTE</v>
          </cell>
          <cell r="BA978" t="str">
            <v>17001000000289107039</v>
          </cell>
          <cell r="BB978">
            <v>20</v>
          </cell>
          <cell r="BC978" t="str">
            <v>27 RUE AMRO IBN ABDELAZIZ</v>
          </cell>
          <cell r="BD978" t="str">
            <v>YASMINETTE</v>
          </cell>
          <cell r="BE978">
            <v>2096</v>
          </cell>
          <cell r="BG978">
            <v>22536474</v>
          </cell>
          <cell r="BH978">
            <v>21777727</v>
          </cell>
          <cell r="BJ978" t="str">
            <v>YASMINETTE HÔP</v>
          </cell>
          <cell r="BK978" t="str">
            <v>A-520</v>
          </cell>
          <cell r="BN978" t="str">
            <v>17001000000289107039</v>
          </cell>
          <cell r="BO978" t="str">
            <v>ISMAIL HAIFA</v>
          </cell>
          <cell r="BP978">
            <v>979</v>
          </cell>
          <cell r="BU978" t="str">
            <v>Non-Actif</v>
          </cell>
        </row>
        <row r="979">
          <cell r="B979">
            <v>980</v>
          </cell>
          <cell r="C979" t="str">
            <v>Mlle</v>
          </cell>
          <cell r="D979" t="str">
            <v>JELASSI NOURHEN</v>
          </cell>
          <cell r="E979" t="str">
            <v>SAGE Tunisia</v>
          </cell>
          <cell r="F979" t="str">
            <v>PRODUCTION</v>
          </cell>
          <cell r="G979" t="str">
            <v>Couturière</v>
          </cell>
          <cell r="H979" t="str">
            <v>P6 AV</v>
          </cell>
          <cell r="I979" t="str">
            <v>Issam Ouni</v>
          </cell>
          <cell r="J979" t="str">
            <v>B</v>
          </cell>
          <cell r="K979" t="str">
            <v>DIRECTS</v>
          </cell>
          <cell r="L979" t="str">
            <v>Variable cost at standard</v>
          </cell>
          <cell r="M979" t="str">
            <v>OUVRIERE SPECIALISE</v>
          </cell>
          <cell r="N979">
            <v>44725</v>
          </cell>
          <cell r="P979">
            <v>25</v>
          </cell>
          <cell r="Q979">
            <v>45713</v>
          </cell>
          <cell r="R979" t="str">
            <v>Maladie</v>
          </cell>
          <cell r="T979" t="str">
            <v>CDD</v>
          </cell>
          <cell r="U979" t="str">
            <v>Contractuel</v>
          </cell>
          <cell r="V979">
            <v>45689</v>
          </cell>
          <cell r="W979">
            <v>45747</v>
          </cell>
          <cell r="Z979">
            <v>44725</v>
          </cell>
          <cell r="AA979">
            <v>6</v>
          </cell>
          <cell r="AB979">
            <v>2022</v>
          </cell>
          <cell r="AC979">
            <v>2026</v>
          </cell>
          <cell r="AD979">
            <v>2.7305555555555556</v>
          </cell>
          <cell r="AE979" t="str">
            <v>&lt; 3</v>
          </cell>
          <cell r="AF979">
            <v>35594</v>
          </cell>
          <cell r="AG979">
            <v>27.747945205479454</v>
          </cell>
          <cell r="AH979" t="str">
            <v>&gt;25&lt; 35</v>
          </cell>
          <cell r="AI979">
            <v>17234722</v>
          </cell>
          <cell r="AJ979" t="str">
            <v>03</v>
          </cell>
          <cell r="AK979" t="str">
            <v>09191571</v>
          </cell>
          <cell r="AL979">
            <v>43494</v>
          </cell>
          <cell r="AM979" t="str">
            <v>FEMME</v>
          </cell>
          <cell r="AN979" t="str">
            <v>Célibataire</v>
          </cell>
          <cell r="AQ979">
            <v>3</v>
          </cell>
          <cell r="AR979">
            <v>3</v>
          </cell>
          <cell r="AS979">
            <v>45820.75</v>
          </cell>
          <cell r="AT979" t="str">
            <v>Horaire</v>
          </cell>
          <cell r="AU979">
            <v>3.3069999999999999</v>
          </cell>
          <cell r="AV979" t="str">
            <v>17</v>
          </cell>
          <cell r="AW979" t="str">
            <v>00100</v>
          </cell>
          <cell r="AX979" t="str">
            <v>00003162346</v>
          </cell>
          <cell r="AY979" t="str">
            <v>41</v>
          </cell>
          <cell r="AZ979" t="str">
            <v>LA POSTE</v>
          </cell>
          <cell r="BA979" t="str">
            <v>17001000000316234641</v>
          </cell>
          <cell r="BB979">
            <v>20</v>
          </cell>
          <cell r="BC979" t="str">
            <v>57 AVENU HABIB BOURGUIBA</v>
          </cell>
          <cell r="BD979" t="str">
            <v>MORNAGUIA</v>
          </cell>
          <cell r="BG979">
            <v>58884658</v>
          </cell>
          <cell r="BH979">
            <v>23803178</v>
          </cell>
          <cell r="BJ979" t="str">
            <v>MORNAGUIA</v>
          </cell>
          <cell r="BK979" t="str">
            <v>B-P6 AV</v>
          </cell>
          <cell r="BL979" t="str">
            <v>1.1</v>
          </cell>
          <cell r="BN979" t="str">
            <v>17001000000316234641</v>
          </cell>
          <cell r="BO979" t="str">
            <v>JELASSI NOURHEN</v>
          </cell>
          <cell r="BP979">
            <v>980</v>
          </cell>
          <cell r="BR979">
            <v>980</v>
          </cell>
          <cell r="BT979">
            <v>658</v>
          </cell>
          <cell r="BU979" t="str">
            <v>Non-Actif</v>
          </cell>
          <cell r="BV979" t="str">
            <v>139 B CP</v>
          </cell>
        </row>
        <row r="980">
          <cell r="B980">
            <v>981</v>
          </cell>
          <cell r="C980" t="str">
            <v>Monsieur</v>
          </cell>
          <cell r="D980" t="str">
            <v>BEJAOUI IMED</v>
          </cell>
          <cell r="E980" t="str">
            <v>SAGE Tunisia</v>
          </cell>
          <cell r="F980" t="str">
            <v>PRODUCTION</v>
          </cell>
          <cell r="G980" t="str">
            <v>Couturière</v>
          </cell>
          <cell r="H980">
            <v>560</v>
          </cell>
          <cell r="J980" t="str">
            <v>B</v>
          </cell>
          <cell r="K980" t="str">
            <v>DIRECTS</v>
          </cell>
          <cell r="L980" t="str">
            <v>Variable cost at standard</v>
          </cell>
          <cell r="M980" t="str">
            <v>OUVRIER SPECIALISE</v>
          </cell>
          <cell r="N980">
            <v>44730</v>
          </cell>
          <cell r="P980">
            <v>-796</v>
          </cell>
          <cell r="Q980">
            <v>44868</v>
          </cell>
          <cell r="R980" t="str">
            <v>probléme salaire</v>
          </cell>
          <cell r="T980" t="str">
            <v>CDD</v>
          </cell>
          <cell r="U980" t="str">
            <v>Contractuel</v>
          </cell>
          <cell r="V980">
            <v>44835</v>
          </cell>
          <cell r="W980">
            <v>44926</v>
          </cell>
          <cell r="Z980">
            <v>44732</v>
          </cell>
          <cell r="AA980">
            <v>6</v>
          </cell>
          <cell r="AB980">
            <v>2022</v>
          </cell>
          <cell r="AC980">
            <v>2026</v>
          </cell>
          <cell r="AD980">
            <v>2.7166666666666668</v>
          </cell>
          <cell r="AE980" t="str">
            <v>&lt; 3</v>
          </cell>
          <cell r="AF980">
            <v>29462</v>
          </cell>
          <cell r="AG980">
            <v>44.547945205479451</v>
          </cell>
          <cell r="AH980" t="str">
            <v>&gt;35&lt; 45</v>
          </cell>
          <cell r="AI980">
            <v>16034352</v>
          </cell>
          <cell r="AJ980" t="str">
            <v>05</v>
          </cell>
          <cell r="AK980" t="str">
            <v>07351057</v>
          </cell>
          <cell r="AL980">
            <v>38467</v>
          </cell>
          <cell r="AM980" t="str">
            <v>HOMME</v>
          </cell>
          <cell r="AN980" t="str">
            <v>Marié(e)</v>
          </cell>
          <cell r="AQ980">
            <v>3</v>
          </cell>
          <cell r="AR980">
            <v>1</v>
          </cell>
          <cell r="AS980">
            <v>45095.25</v>
          </cell>
          <cell r="AT980" t="str">
            <v>Horaire</v>
          </cell>
          <cell r="AU980">
            <v>3.3069999999999999</v>
          </cell>
          <cell r="AV980" t="str">
            <v>17</v>
          </cell>
          <cell r="AW980" t="str">
            <v>00100</v>
          </cell>
          <cell r="AX980" t="str">
            <v>00003152211</v>
          </cell>
          <cell r="AY980" t="str">
            <v>85</v>
          </cell>
          <cell r="AZ980" t="str">
            <v>LA POSTE</v>
          </cell>
          <cell r="BA980" t="str">
            <v>17001000000315221185</v>
          </cell>
          <cell r="BB980">
            <v>20</v>
          </cell>
          <cell r="BC980" t="str">
            <v>OUED KHEMISS TEBOURBA</v>
          </cell>
          <cell r="BD980" t="str">
            <v>MANOUBA</v>
          </cell>
          <cell r="BG980">
            <v>22198159</v>
          </cell>
          <cell r="BH980">
            <v>24065546</v>
          </cell>
          <cell r="BJ980" t="str">
            <v>TEBOURBA</v>
          </cell>
          <cell r="BK980" t="str">
            <v>B-560</v>
          </cell>
          <cell r="BN980" t="str">
            <v>17001000000315221185</v>
          </cell>
          <cell r="BO980" t="str">
            <v>BEJAOUI IMED</v>
          </cell>
          <cell r="BP980">
            <v>981</v>
          </cell>
          <cell r="BS980" t="str">
            <v>coupe fil</v>
          </cell>
          <cell r="BU980" t="str">
            <v>Non-Actif</v>
          </cell>
        </row>
        <row r="981">
          <cell r="B981">
            <v>982</v>
          </cell>
          <cell r="C981" t="str">
            <v>Mlle</v>
          </cell>
          <cell r="D981" t="str">
            <v>BENABDALLAH HIBA</v>
          </cell>
          <cell r="E981" t="str">
            <v>SAGE Tunisia</v>
          </cell>
          <cell r="F981" t="str">
            <v>QUALITE</v>
          </cell>
          <cell r="G981" t="str">
            <v>Contrôle Qualité</v>
          </cell>
          <cell r="H981">
            <v>965</v>
          </cell>
          <cell r="J981" t="str">
            <v>A</v>
          </cell>
          <cell r="K981" t="str">
            <v>INDIRECTS</v>
          </cell>
          <cell r="L981" t="str">
            <v>Variable cost at standard</v>
          </cell>
          <cell r="M981" t="str">
            <v>Contrôleur Qualité</v>
          </cell>
          <cell r="N981">
            <v>44740</v>
          </cell>
          <cell r="P981">
            <v>-918</v>
          </cell>
          <cell r="Q981">
            <v>44774</v>
          </cell>
          <cell r="R981" t="str">
            <v xml:space="preserve">abandon de poste </v>
          </cell>
          <cell r="T981" t="str">
            <v>CDD</v>
          </cell>
          <cell r="U981" t="str">
            <v>Contractuel</v>
          </cell>
          <cell r="V981">
            <v>44774</v>
          </cell>
          <cell r="W981">
            <v>44804</v>
          </cell>
          <cell r="Z981">
            <v>44740</v>
          </cell>
          <cell r="AA981">
            <v>6</v>
          </cell>
          <cell r="AB981">
            <v>2022</v>
          </cell>
          <cell r="AC981">
            <v>2026</v>
          </cell>
          <cell r="AD981">
            <v>2.6888888888888891</v>
          </cell>
          <cell r="AE981" t="str">
            <v>&lt; 3</v>
          </cell>
          <cell r="AF981">
            <v>37017</v>
          </cell>
          <cell r="AG981">
            <v>23.849315068493151</v>
          </cell>
          <cell r="AH981" t="str">
            <v>&lt; 25</v>
          </cell>
          <cell r="AK981">
            <v>14773806</v>
          </cell>
          <cell r="AL981">
            <v>44376</v>
          </cell>
          <cell r="AM981" t="str">
            <v>FEMME</v>
          </cell>
          <cell r="AN981" t="str">
            <v>Célibataire</v>
          </cell>
          <cell r="AQ981">
            <v>3</v>
          </cell>
          <cell r="AR981">
            <v>1</v>
          </cell>
          <cell r="AS981">
            <v>45105.25</v>
          </cell>
          <cell r="AT981" t="str">
            <v>Horaire</v>
          </cell>
          <cell r="AU981">
            <v>3.3069999999999999</v>
          </cell>
          <cell r="AV981" t="str">
            <v>17</v>
          </cell>
          <cell r="AW981" t="str">
            <v>00100</v>
          </cell>
          <cell r="AX981" t="str">
            <v>00003155261</v>
          </cell>
          <cell r="AY981" t="str">
            <v>53</v>
          </cell>
          <cell r="AZ981" t="str">
            <v>LA POSTE</v>
          </cell>
          <cell r="BA981" t="str">
            <v>17001000000315526153</v>
          </cell>
          <cell r="BB981">
            <v>20</v>
          </cell>
          <cell r="BC981" t="str">
            <v>7 IMPASSE 2 RUE 4267 AGBA</v>
          </cell>
          <cell r="BD981" t="str">
            <v>TUNIS</v>
          </cell>
          <cell r="BG981">
            <v>54555624</v>
          </cell>
          <cell r="BH981">
            <v>50570720</v>
          </cell>
          <cell r="BJ981" t="str">
            <v>EL AGBA ABDELMOULA</v>
          </cell>
          <cell r="BK981" t="str">
            <v>A-965</v>
          </cell>
          <cell r="BN981" t="str">
            <v>17001000000315526153</v>
          </cell>
          <cell r="BO981" t="str">
            <v>BENABDALLAH HIBA</v>
          </cell>
          <cell r="BP981">
            <v>982</v>
          </cell>
          <cell r="BU981" t="str">
            <v>Non-Actif</v>
          </cell>
        </row>
        <row r="982">
          <cell r="B982">
            <v>983</v>
          </cell>
          <cell r="C982" t="str">
            <v>Mlle</v>
          </cell>
          <cell r="D982" t="str">
            <v>ABDELLI SARRA</v>
          </cell>
          <cell r="E982" t="str">
            <v>SAGE Tunisia</v>
          </cell>
          <cell r="F982" t="str">
            <v>PRODUCTION</v>
          </cell>
          <cell r="G982" t="str">
            <v>Couturière</v>
          </cell>
          <cell r="H982" t="str">
            <v>Skoda</v>
          </cell>
          <cell r="I982" t="str">
            <v>abdelhalim</v>
          </cell>
          <cell r="J982" t="str">
            <v>B</v>
          </cell>
          <cell r="K982" t="str">
            <v>DIRECTS</v>
          </cell>
          <cell r="L982" t="str">
            <v>Variable cost at standard</v>
          </cell>
          <cell r="M982" t="str">
            <v>OUVRIERE SPECIALISE</v>
          </cell>
          <cell r="N982">
            <v>44732</v>
          </cell>
          <cell r="P982">
            <v>25</v>
          </cell>
          <cell r="T982" t="str">
            <v>CDD</v>
          </cell>
          <cell r="U982" t="str">
            <v>Contractuel</v>
          </cell>
          <cell r="V982">
            <v>45689</v>
          </cell>
          <cell r="W982">
            <v>45747</v>
          </cell>
          <cell r="Z982">
            <v>44732</v>
          </cell>
          <cell r="AA982">
            <v>6</v>
          </cell>
          <cell r="AB982">
            <v>2022</v>
          </cell>
          <cell r="AC982">
            <v>2026</v>
          </cell>
          <cell r="AD982">
            <v>2.7111111111111112</v>
          </cell>
          <cell r="AE982" t="str">
            <v>&lt; 3</v>
          </cell>
          <cell r="AF982">
            <v>32277</v>
          </cell>
          <cell r="AG982">
            <v>36.835616438356162</v>
          </cell>
          <cell r="AH982" t="str">
            <v>&gt;35&lt; 45</v>
          </cell>
          <cell r="AI982">
            <v>16329221</v>
          </cell>
          <cell r="AJ982" t="str">
            <v>08</v>
          </cell>
          <cell r="AK982" t="str">
            <v>09457699</v>
          </cell>
          <cell r="AL982">
            <v>39875</v>
          </cell>
          <cell r="AM982" t="str">
            <v>FEMME</v>
          </cell>
          <cell r="AN982" t="str">
            <v>Célibataire</v>
          </cell>
          <cell r="AQ982">
            <v>3</v>
          </cell>
          <cell r="AR982">
            <v>3</v>
          </cell>
          <cell r="AS982">
            <v>45827.75</v>
          </cell>
          <cell r="AT982" t="str">
            <v>Horaire</v>
          </cell>
          <cell r="AU982">
            <v>3.3069999999999999</v>
          </cell>
          <cell r="AV982">
            <v>17</v>
          </cell>
          <cell r="AW982" t="str">
            <v>00100</v>
          </cell>
          <cell r="AX982" t="str">
            <v>00003201091</v>
          </cell>
          <cell r="AY982">
            <v>12</v>
          </cell>
          <cell r="AZ982" t="str">
            <v>LA POSTE</v>
          </cell>
          <cell r="BA982" t="str">
            <v>17001000000320109112</v>
          </cell>
          <cell r="BB982">
            <v>20</v>
          </cell>
          <cell r="BC982" t="str">
            <v>4 RUE 5536 DAOUAR HICHER</v>
          </cell>
          <cell r="BD982" t="str">
            <v>MANOUBA</v>
          </cell>
          <cell r="BG982">
            <v>58036992</v>
          </cell>
          <cell r="BH982">
            <v>58036992</v>
          </cell>
          <cell r="BJ982" t="str">
            <v>TERMUNIS 56</v>
          </cell>
          <cell r="BK982" t="str">
            <v>B-Skoda</v>
          </cell>
          <cell r="BL982" t="str">
            <v>1.1</v>
          </cell>
          <cell r="BN982" t="str">
            <v>17001000000320109112</v>
          </cell>
          <cell r="BO982" t="str">
            <v>ABDELLI SARRA</v>
          </cell>
          <cell r="BP982">
            <v>983</v>
          </cell>
          <cell r="BR982">
            <v>983</v>
          </cell>
          <cell r="BT982">
            <v>559</v>
          </cell>
          <cell r="BU982" t="str">
            <v>si</v>
          </cell>
          <cell r="BV982" t="str">
            <v>965 A CP</v>
          </cell>
        </row>
        <row r="983">
          <cell r="B983">
            <v>984</v>
          </cell>
          <cell r="C983" t="str">
            <v>Madame</v>
          </cell>
          <cell r="D983" t="str">
            <v>ABBESSI SAMIA</v>
          </cell>
          <cell r="E983" t="str">
            <v>SAGE Tunisia</v>
          </cell>
          <cell r="F983" t="str">
            <v>PRODUCTION</v>
          </cell>
          <cell r="G983" t="str">
            <v>prép CAMPO</v>
          </cell>
          <cell r="H983" t="str">
            <v>P7 AR</v>
          </cell>
          <cell r="I983" t="str">
            <v>Safa</v>
          </cell>
          <cell r="J983" t="str">
            <v>A</v>
          </cell>
          <cell r="K983" t="str">
            <v>DIRECTS</v>
          </cell>
          <cell r="L983" t="str">
            <v>Variable cost at standard</v>
          </cell>
          <cell r="M983" t="str">
            <v>OUVRIERE SPECIALISE</v>
          </cell>
          <cell r="N983">
            <v>44732</v>
          </cell>
          <cell r="P983">
            <v>-34</v>
          </cell>
          <cell r="Q983">
            <v>45701</v>
          </cell>
          <cell r="R983" t="str">
            <v>climat de travail</v>
          </cell>
          <cell r="T983" t="str">
            <v>CDD</v>
          </cell>
          <cell r="U983" t="str">
            <v>Contractuel</v>
          </cell>
          <cell r="V983">
            <v>45658</v>
          </cell>
          <cell r="W983">
            <v>45688</v>
          </cell>
          <cell r="Z983">
            <v>44732</v>
          </cell>
          <cell r="AA983">
            <v>6</v>
          </cell>
          <cell r="AB983">
            <v>2022</v>
          </cell>
          <cell r="AC983">
            <v>2026</v>
          </cell>
          <cell r="AD983">
            <v>2.7111111111111112</v>
          </cell>
          <cell r="AE983" t="str">
            <v>&lt; 3</v>
          </cell>
          <cell r="AF983">
            <v>27181</v>
          </cell>
          <cell r="AG983">
            <v>50.797260273972604</v>
          </cell>
          <cell r="AH983" t="str">
            <v>&gt;45&lt; 55</v>
          </cell>
          <cell r="AI983">
            <v>11537817</v>
          </cell>
          <cell r="AJ983" t="str">
            <v>01</v>
          </cell>
          <cell r="AK983" t="str">
            <v>07275418</v>
          </cell>
          <cell r="AL983">
            <v>38097</v>
          </cell>
          <cell r="AM983" t="str">
            <v>FEMME</v>
          </cell>
          <cell r="AN983" t="str">
            <v>Marié(e)</v>
          </cell>
          <cell r="AO983">
            <v>3</v>
          </cell>
          <cell r="AQ983">
            <v>3</v>
          </cell>
          <cell r="AR983">
            <v>3</v>
          </cell>
          <cell r="AS983">
            <v>45827.75</v>
          </cell>
          <cell r="AT983" t="str">
            <v>Horaire</v>
          </cell>
          <cell r="AU983">
            <v>3.3069999999999999</v>
          </cell>
          <cell r="AV983" t="str">
            <v>25</v>
          </cell>
          <cell r="AW983" t="str">
            <v>02400</v>
          </cell>
          <cell r="AX983" t="str">
            <v>00000055710</v>
          </cell>
          <cell r="AY983" t="str">
            <v>91</v>
          </cell>
          <cell r="AZ983" t="str">
            <v>ZITOUNA BANK</v>
          </cell>
          <cell r="BA983" t="str">
            <v>25024000000005571091</v>
          </cell>
          <cell r="BB983">
            <v>20</v>
          </cell>
          <cell r="BC983" t="str">
            <v>53 RUE WAHRAN CITE ETTADHAMEN</v>
          </cell>
          <cell r="BD983" t="str">
            <v>ARIANA</v>
          </cell>
          <cell r="BG983">
            <v>21547312</v>
          </cell>
          <cell r="BH983">
            <v>95260508</v>
          </cell>
          <cell r="BJ983" t="str">
            <v>ETTADHAMEN</v>
          </cell>
          <cell r="BK983" t="str">
            <v>CAMPO A</v>
          </cell>
          <cell r="BL983" t="str">
            <v>2.1</v>
          </cell>
          <cell r="BN983" t="str">
            <v>25024000000005571091</v>
          </cell>
          <cell r="BO983" t="str">
            <v>ABBESSI SAMIA</v>
          </cell>
          <cell r="BP983">
            <v>984</v>
          </cell>
          <cell r="BR983">
            <v>984</v>
          </cell>
          <cell r="BU983" t="str">
            <v>Non-Actif</v>
          </cell>
          <cell r="BV983" t="str">
            <v>965 A SP</v>
          </cell>
        </row>
        <row r="984">
          <cell r="B984">
            <v>985</v>
          </cell>
          <cell r="C984" t="str">
            <v>Mlle</v>
          </cell>
          <cell r="D984" t="str">
            <v>BEN NAJI ZAYNEB</v>
          </cell>
          <cell r="E984" t="str">
            <v>SAGE Tunisia</v>
          </cell>
          <cell r="F984" t="str">
            <v>PRODUCTION</v>
          </cell>
          <cell r="G984" t="str">
            <v>Couturière</v>
          </cell>
          <cell r="H984">
            <v>965</v>
          </cell>
          <cell r="I984" t="str">
            <v>Ala Khaloui</v>
          </cell>
          <cell r="J984" t="str">
            <v>A</v>
          </cell>
          <cell r="K984" t="str">
            <v>DIRECTS</v>
          </cell>
          <cell r="L984" t="str">
            <v>Variable cost at standard</v>
          </cell>
          <cell r="M984" t="str">
            <v>OUVRIERE SPECIALISE</v>
          </cell>
          <cell r="N984">
            <v>44732</v>
          </cell>
          <cell r="P984">
            <v>-737</v>
          </cell>
          <cell r="Q984">
            <v>44988</v>
          </cell>
          <cell r="R984" t="str">
            <v>discipline</v>
          </cell>
          <cell r="S984" t="str">
            <v>liste noir</v>
          </cell>
          <cell r="T984" t="str">
            <v>CDD</v>
          </cell>
          <cell r="U984" t="str">
            <v>Contractuel</v>
          </cell>
          <cell r="V984">
            <v>44927</v>
          </cell>
          <cell r="W984">
            <v>44985</v>
          </cell>
          <cell r="Z984">
            <v>44732</v>
          </cell>
          <cell r="AA984">
            <v>6</v>
          </cell>
          <cell r="AB984">
            <v>2022</v>
          </cell>
          <cell r="AC984">
            <v>2026</v>
          </cell>
          <cell r="AD984">
            <v>2.7111111111111112</v>
          </cell>
          <cell r="AE984" t="str">
            <v>&lt; 3</v>
          </cell>
          <cell r="AF984">
            <v>38019</v>
          </cell>
          <cell r="AG984">
            <v>21.104109589041094</v>
          </cell>
          <cell r="AH984" t="str">
            <v>&lt; 25</v>
          </cell>
          <cell r="AK984">
            <v>11675513</v>
          </cell>
          <cell r="AL984">
            <v>44293</v>
          </cell>
          <cell r="AM984" t="str">
            <v>FEMME</v>
          </cell>
          <cell r="AN984" t="str">
            <v>Célibataire</v>
          </cell>
          <cell r="AQ984">
            <v>3</v>
          </cell>
          <cell r="AR984">
            <v>1</v>
          </cell>
          <cell r="AS984">
            <v>45097.25</v>
          </cell>
          <cell r="AT984" t="str">
            <v>Horaire</v>
          </cell>
          <cell r="AU984">
            <v>3.3069999999999999</v>
          </cell>
          <cell r="AV984" t="str">
            <v>17</v>
          </cell>
          <cell r="AW984" t="str">
            <v>00100</v>
          </cell>
          <cell r="AX984" t="str">
            <v>00003153156</v>
          </cell>
          <cell r="AY984" t="str">
            <v>63</v>
          </cell>
          <cell r="AZ984" t="str">
            <v>LA POSTE</v>
          </cell>
          <cell r="BA984" t="str">
            <v>17001000000315315663</v>
          </cell>
          <cell r="BB984">
            <v>20</v>
          </cell>
          <cell r="BC984" t="str">
            <v>20 RUE IBN JOUBIR SIDI HASSINE</v>
          </cell>
          <cell r="BD984" t="str">
            <v>TUNIS</v>
          </cell>
          <cell r="BE984">
            <v>1095</v>
          </cell>
          <cell r="BG984">
            <v>94532659</v>
          </cell>
          <cell r="BH984">
            <v>95144021</v>
          </cell>
          <cell r="BJ984" t="str">
            <v>JAYARA</v>
          </cell>
          <cell r="BK984" t="str">
            <v>A-965</v>
          </cell>
          <cell r="BN984" t="str">
            <v>17001000000315315663</v>
          </cell>
          <cell r="BO984" t="str">
            <v>BEN NAJI ZAYNEB</v>
          </cell>
          <cell r="BP984">
            <v>985</v>
          </cell>
          <cell r="BU984" t="str">
            <v>Non-Actif</v>
          </cell>
        </row>
        <row r="985">
          <cell r="B985">
            <v>986</v>
          </cell>
          <cell r="C985" t="str">
            <v>Mlle</v>
          </cell>
          <cell r="D985" t="str">
            <v>BEN NAJI RAOUIA</v>
          </cell>
          <cell r="E985" t="str">
            <v>SAGE Tunisia</v>
          </cell>
          <cell r="F985" t="str">
            <v>PRODUCTION</v>
          </cell>
          <cell r="G985" t="str">
            <v>Couturière</v>
          </cell>
          <cell r="H985">
            <v>965</v>
          </cell>
          <cell r="I985" t="str">
            <v>Ala Khaloui</v>
          </cell>
          <cell r="J985" t="str">
            <v>A</v>
          </cell>
          <cell r="K985" t="str">
            <v>DIRECTS</v>
          </cell>
          <cell r="L985" t="str">
            <v>Variable cost at standard</v>
          </cell>
          <cell r="M985" t="str">
            <v>OUVRIERE SPECIALISE</v>
          </cell>
          <cell r="N985">
            <v>44732</v>
          </cell>
          <cell r="P985">
            <v>-737</v>
          </cell>
          <cell r="Q985">
            <v>44988</v>
          </cell>
          <cell r="R985" t="str">
            <v>discipline</v>
          </cell>
          <cell r="S985" t="str">
            <v>liste noir</v>
          </cell>
          <cell r="T985" t="str">
            <v>CDD</v>
          </cell>
          <cell r="U985" t="str">
            <v>Contractuel</v>
          </cell>
          <cell r="V985">
            <v>44927</v>
          </cell>
          <cell r="W985">
            <v>44985</v>
          </cell>
          <cell r="Z985">
            <v>44732</v>
          </cell>
          <cell r="AA985">
            <v>6</v>
          </cell>
          <cell r="AB985">
            <v>2022</v>
          </cell>
          <cell r="AC985">
            <v>2026</v>
          </cell>
          <cell r="AD985">
            <v>2.7111111111111112</v>
          </cell>
          <cell r="AE985" t="str">
            <v>&lt; 3</v>
          </cell>
          <cell r="AF985">
            <v>37187</v>
          </cell>
          <cell r="AG985">
            <v>23.383561643835616</v>
          </cell>
          <cell r="AH985" t="str">
            <v>&lt; 25</v>
          </cell>
          <cell r="AI985">
            <v>17330180</v>
          </cell>
          <cell r="AJ985" t="str">
            <v>04</v>
          </cell>
          <cell r="AK985">
            <v>11668605</v>
          </cell>
          <cell r="AL985">
            <v>43448</v>
          </cell>
          <cell r="AM985" t="str">
            <v>FEMME</v>
          </cell>
          <cell r="AN985" t="str">
            <v>Célibataire</v>
          </cell>
          <cell r="AQ985">
            <v>3</v>
          </cell>
          <cell r="AR985">
            <v>1</v>
          </cell>
          <cell r="AS985">
            <v>45097.25</v>
          </cell>
          <cell r="AT985" t="str">
            <v>Horaire</v>
          </cell>
          <cell r="AU985">
            <v>3.3069999999999999</v>
          </cell>
          <cell r="AV985" t="str">
            <v>04</v>
          </cell>
          <cell r="AW985" t="str">
            <v>07516</v>
          </cell>
          <cell r="AX985" t="str">
            <v>00073600264</v>
          </cell>
          <cell r="AY985" t="str">
            <v>23</v>
          </cell>
          <cell r="AZ985" t="str">
            <v>ATTIJARI BANK</v>
          </cell>
          <cell r="BA985" t="str">
            <v>04075160007360026423</v>
          </cell>
          <cell r="BB985">
            <v>20</v>
          </cell>
          <cell r="BC985" t="str">
            <v>20 RUE IBN JOUBIR SIDI HASSINE</v>
          </cell>
          <cell r="BD985" t="str">
            <v>TUNIS</v>
          </cell>
          <cell r="BE985">
            <v>1095</v>
          </cell>
          <cell r="BG985">
            <v>95823886</v>
          </cell>
          <cell r="BH985">
            <v>95144021</v>
          </cell>
          <cell r="BJ985" t="str">
            <v>JAYARA</v>
          </cell>
          <cell r="BK985" t="str">
            <v>A-965</v>
          </cell>
          <cell r="BN985" t="str">
            <v>04075160007360026423</v>
          </cell>
          <cell r="BO985" t="str">
            <v>BEN NAJI RAOUIA</v>
          </cell>
          <cell r="BP985">
            <v>986</v>
          </cell>
          <cell r="BU985" t="str">
            <v>Non-Actif</v>
          </cell>
        </row>
        <row r="986">
          <cell r="B986">
            <v>987</v>
          </cell>
          <cell r="C986" t="str">
            <v>Mlle</v>
          </cell>
          <cell r="D986" t="str">
            <v>FERCHICHI HAJER</v>
          </cell>
          <cell r="E986" t="str">
            <v>SAGE Tunisia</v>
          </cell>
          <cell r="F986" t="str">
            <v>PRODUCTION</v>
          </cell>
          <cell r="G986" t="str">
            <v>prép CAMPO</v>
          </cell>
          <cell r="H986" t="str">
            <v>P6 AR</v>
          </cell>
          <cell r="I986" t="str">
            <v xml:space="preserve">Anis Mejri </v>
          </cell>
          <cell r="J986" t="str">
            <v>B</v>
          </cell>
          <cell r="K986" t="str">
            <v>DIRECTS</v>
          </cell>
          <cell r="L986" t="str">
            <v>Variable cost at standard</v>
          </cell>
          <cell r="M986" t="str">
            <v>OUVRIERE SPECIALISE</v>
          </cell>
          <cell r="N986">
            <v>44732</v>
          </cell>
          <cell r="P986">
            <v>25</v>
          </cell>
          <cell r="T986" t="str">
            <v>CDD</v>
          </cell>
          <cell r="U986" t="str">
            <v>Contractuel</v>
          </cell>
          <cell r="V986">
            <v>45689</v>
          </cell>
          <cell r="W986">
            <v>45747</v>
          </cell>
          <cell r="Z986">
            <v>44732</v>
          </cell>
          <cell r="AA986">
            <v>6</v>
          </cell>
          <cell r="AB986">
            <v>2022</v>
          </cell>
          <cell r="AC986">
            <v>2026</v>
          </cell>
          <cell r="AD986">
            <v>2.7111111111111112</v>
          </cell>
          <cell r="AE986" t="str">
            <v>&lt; 3</v>
          </cell>
          <cell r="AF986">
            <v>34240</v>
          </cell>
          <cell r="AG986">
            <v>31.457534246575342</v>
          </cell>
          <cell r="AH986" t="str">
            <v>&gt;25&lt; 35</v>
          </cell>
          <cell r="AI986">
            <v>16442240</v>
          </cell>
          <cell r="AJ986" t="str">
            <v>06</v>
          </cell>
          <cell r="AK986">
            <v>14260631</v>
          </cell>
          <cell r="AL986">
            <v>41932</v>
          </cell>
          <cell r="AM986" t="str">
            <v>FEMME</v>
          </cell>
          <cell r="AN986" t="str">
            <v>Célibataire</v>
          </cell>
          <cell r="AQ986">
            <v>3</v>
          </cell>
          <cell r="AR986">
            <v>3</v>
          </cell>
          <cell r="AS986">
            <v>45827.75</v>
          </cell>
          <cell r="AT986" t="str">
            <v>Horaire</v>
          </cell>
          <cell r="AU986">
            <v>3.3069999999999999</v>
          </cell>
          <cell r="AV986" t="str">
            <v>07</v>
          </cell>
          <cell r="AW986" t="str">
            <v>08001</v>
          </cell>
          <cell r="AX986" t="str">
            <v>38105548306</v>
          </cell>
          <cell r="AY986" t="str">
            <v>73</v>
          </cell>
          <cell r="AZ986" t="str">
            <v>AMEN BANK</v>
          </cell>
          <cell r="BA986" t="str">
            <v>07080013810554830673</v>
          </cell>
          <cell r="BB986">
            <v>20</v>
          </cell>
          <cell r="BC986" t="str">
            <v>CITE BETARCHA MORNAGUIA</v>
          </cell>
          <cell r="BD986" t="str">
            <v>MANOUBA</v>
          </cell>
          <cell r="BG986">
            <v>26076344</v>
          </cell>
          <cell r="BJ986" t="str">
            <v>MORNAGUIA</v>
          </cell>
          <cell r="BK986" t="str">
            <v>CAMPO B</v>
          </cell>
          <cell r="BL986" t="str">
            <v>1.1</v>
          </cell>
          <cell r="BN986" t="str">
            <v>07080013810554830673</v>
          </cell>
          <cell r="BO986" t="str">
            <v>FERCHICHI HAJER</v>
          </cell>
          <cell r="BP986">
            <v>987</v>
          </cell>
          <cell r="BR986">
            <v>987</v>
          </cell>
          <cell r="BT986">
            <v>562</v>
          </cell>
          <cell r="BU986" t="str">
            <v>si</v>
          </cell>
          <cell r="BV986" t="str">
            <v>965 A SP</v>
          </cell>
        </row>
        <row r="987">
          <cell r="B987">
            <v>988</v>
          </cell>
          <cell r="C987" t="str">
            <v>Madame</v>
          </cell>
          <cell r="D987" t="str">
            <v>GHARNOUKI HAYET</v>
          </cell>
          <cell r="E987" t="str">
            <v>SAGE Tunisia</v>
          </cell>
          <cell r="F987" t="str">
            <v>PRODUCTION</v>
          </cell>
          <cell r="G987" t="str">
            <v>Couturière</v>
          </cell>
          <cell r="H987" t="str">
            <v>P7 AR</v>
          </cell>
          <cell r="I987" t="str">
            <v>Safa</v>
          </cell>
          <cell r="J987" t="str">
            <v>A</v>
          </cell>
          <cell r="K987" t="str">
            <v>DIRECTS</v>
          </cell>
          <cell r="L987" t="str">
            <v>Variable cost at standard</v>
          </cell>
          <cell r="M987" t="str">
            <v>OUVRIERE SPECIALISE</v>
          </cell>
          <cell r="N987">
            <v>44732</v>
          </cell>
          <cell r="P987">
            <v>-187</v>
          </cell>
          <cell r="Q987">
            <v>45540</v>
          </cell>
          <cell r="R987" t="str">
            <v>Nouvelle opportunité</v>
          </cell>
          <cell r="T987" t="str">
            <v>CDD</v>
          </cell>
          <cell r="U987" t="str">
            <v>Contractuel</v>
          </cell>
          <cell r="V987">
            <v>45474</v>
          </cell>
          <cell r="W987">
            <v>45535</v>
          </cell>
          <cell r="Z987">
            <v>44732</v>
          </cell>
          <cell r="AA987">
            <v>6</v>
          </cell>
          <cell r="AB987">
            <v>2022</v>
          </cell>
          <cell r="AC987">
            <v>2026</v>
          </cell>
          <cell r="AD987">
            <v>2.7111111111111112</v>
          </cell>
          <cell r="AE987" t="str">
            <v>&lt; 3</v>
          </cell>
          <cell r="AF987">
            <v>30402</v>
          </cell>
          <cell r="AG987">
            <v>41.972602739726028</v>
          </cell>
          <cell r="AH987" t="str">
            <v>&gt;35&lt; 45</v>
          </cell>
          <cell r="AI987">
            <v>12727489</v>
          </cell>
          <cell r="AJ987" t="str">
            <v>04</v>
          </cell>
          <cell r="AK987" t="str">
            <v>07119013</v>
          </cell>
          <cell r="AL987">
            <v>41167</v>
          </cell>
          <cell r="AM987" t="str">
            <v>FEMME</v>
          </cell>
          <cell r="AN987" t="str">
            <v>Célibataire</v>
          </cell>
          <cell r="AO987">
            <v>2</v>
          </cell>
          <cell r="AQ987">
            <v>3</v>
          </cell>
          <cell r="AR987">
            <v>3</v>
          </cell>
          <cell r="AS987">
            <v>45827.75</v>
          </cell>
          <cell r="AT987" t="str">
            <v>Horaire</v>
          </cell>
          <cell r="AU987">
            <v>3.3069999999999999</v>
          </cell>
          <cell r="AV987" t="str">
            <v>01</v>
          </cell>
          <cell r="AW987" t="str">
            <v>02907</v>
          </cell>
          <cell r="AX987" t="str">
            <v>11130171276</v>
          </cell>
          <cell r="AY987" t="str">
            <v>22</v>
          </cell>
          <cell r="AZ987" t="str">
            <v>ATB</v>
          </cell>
          <cell r="BA987" t="str">
            <v>01029071113017127622</v>
          </cell>
          <cell r="BB987">
            <v>20</v>
          </cell>
          <cell r="BC987" t="str">
            <v>A PP 12 CITE SPROLS MANOUBA CENTRE</v>
          </cell>
          <cell r="BD987" t="str">
            <v>MANOUBA</v>
          </cell>
          <cell r="BE987">
            <v>2010</v>
          </cell>
          <cell r="BG987">
            <v>23992084</v>
          </cell>
          <cell r="BH987">
            <v>26991705</v>
          </cell>
          <cell r="BJ987" t="str">
            <v>SLIMEN KEHIA</v>
          </cell>
          <cell r="BK987" t="str">
            <v>A-P7 AR</v>
          </cell>
          <cell r="BL987" t="str">
            <v>1.1</v>
          </cell>
          <cell r="BN987" t="str">
            <v>01029071113017127622</v>
          </cell>
          <cell r="BO987" t="str">
            <v>GHARNOUKI HAYET</v>
          </cell>
          <cell r="BP987">
            <v>988</v>
          </cell>
          <cell r="BR987">
            <v>988</v>
          </cell>
          <cell r="BU987" t="str">
            <v>Non-Actif</v>
          </cell>
          <cell r="BV987" t="str">
            <v>965 A CP</v>
          </cell>
        </row>
        <row r="988">
          <cell r="B988">
            <v>989</v>
          </cell>
          <cell r="C988" t="str">
            <v>Madame</v>
          </cell>
          <cell r="D988" t="str">
            <v>TAYARI ZOHRA</v>
          </cell>
          <cell r="E988" t="str">
            <v>SAGE Tunisia</v>
          </cell>
          <cell r="F988" t="str">
            <v>PRODUCTION</v>
          </cell>
          <cell r="G988" t="str">
            <v>Couturière</v>
          </cell>
          <cell r="H988" t="str">
            <v>P7 AR</v>
          </cell>
          <cell r="I988" t="str">
            <v>Safa</v>
          </cell>
          <cell r="J988" t="str">
            <v>A</v>
          </cell>
          <cell r="K988" t="str">
            <v>DIRECTS</v>
          </cell>
          <cell r="L988" t="str">
            <v>Variable cost at standard</v>
          </cell>
          <cell r="M988" t="str">
            <v>OUVRIERE SPECIALISE</v>
          </cell>
          <cell r="N988">
            <v>44732</v>
          </cell>
          <cell r="P988">
            <v>25</v>
          </cell>
          <cell r="T988" t="str">
            <v>CDD</v>
          </cell>
          <cell r="U988" t="str">
            <v>Contractuel</v>
          </cell>
          <cell r="V988">
            <v>45689</v>
          </cell>
          <cell r="W988">
            <v>45747</v>
          </cell>
          <cell r="Z988">
            <v>44732</v>
          </cell>
          <cell r="AA988">
            <v>6</v>
          </cell>
          <cell r="AB988">
            <v>2022</v>
          </cell>
          <cell r="AC988">
            <v>2026</v>
          </cell>
          <cell r="AD988">
            <v>2.7111111111111112</v>
          </cell>
          <cell r="AE988" t="str">
            <v>&lt; 3</v>
          </cell>
          <cell r="AF988">
            <v>29734</v>
          </cell>
          <cell r="AG988">
            <v>43.802739726027397</v>
          </cell>
          <cell r="AH988" t="str">
            <v>&gt;35&lt; 45</v>
          </cell>
          <cell r="AI988">
            <v>12513379</v>
          </cell>
          <cell r="AJ988" t="str">
            <v>01</v>
          </cell>
          <cell r="AK988" t="str">
            <v>07317040</v>
          </cell>
          <cell r="AL988">
            <v>35496</v>
          </cell>
          <cell r="AM988" t="str">
            <v>FEMME</v>
          </cell>
          <cell r="AN988" t="str">
            <v>Marié(e)</v>
          </cell>
          <cell r="AQ988">
            <v>3</v>
          </cell>
          <cell r="AR988">
            <v>3</v>
          </cell>
          <cell r="AS988">
            <v>45827.75</v>
          </cell>
          <cell r="AT988" t="str">
            <v>Horaire</v>
          </cell>
          <cell r="AU988">
            <v>3.3069999999999999</v>
          </cell>
          <cell r="AV988" t="str">
            <v>12</v>
          </cell>
          <cell r="AW988" t="str">
            <v>05500</v>
          </cell>
          <cell r="AX988" t="str">
            <v>00002406964</v>
          </cell>
          <cell r="AY988" t="str">
            <v>28</v>
          </cell>
          <cell r="AZ988" t="str">
            <v>UIB</v>
          </cell>
          <cell r="BA988" t="str">
            <v>12055000000240696428</v>
          </cell>
          <cell r="BB988">
            <v>20</v>
          </cell>
          <cell r="BC988" t="str">
            <v>CITE HAFSIA BORJ EL AMRI</v>
          </cell>
          <cell r="BD988" t="str">
            <v>MANOUBA</v>
          </cell>
          <cell r="BG988">
            <v>92772727</v>
          </cell>
          <cell r="BH988">
            <v>92772727</v>
          </cell>
          <cell r="BJ988" t="str">
            <v>ROND POINT HAFSSIA</v>
          </cell>
          <cell r="BK988" t="str">
            <v>A-P7 AR</v>
          </cell>
          <cell r="BL988" t="str">
            <v>1.1</v>
          </cell>
          <cell r="BN988" t="str">
            <v>12055000000240696428</v>
          </cell>
          <cell r="BO988" t="str">
            <v>TAYARI ZOHRA</v>
          </cell>
          <cell r="BP988">
            <v>989</v>
          </cell>
          <cell r="BR988">
            <v>989</v>
          </cell>
          <cell r="BT988">
            <v>564</v>
          </cell>
          <cell r="BU988" t="str">
            <v>si</v>
          </cell>
          <cell r="BV988" t="str">
            <v>965 A CP</v>
          </cell>
        </row>
        <row r="989">
          <cell r="B989">
            <v>990</v>
          </cell>
          <cell r="C989" t="str">
            <v>Madame</v>
          </cell>
          <cell r="D989" t="str">
            <v>MATHLOUTHI MABROUKA</v>
          </cell>
          <cell r="E989" t="str">
            <v>SAGE Tunisia</v>
          </cell>
          <cell r="F989" t="str">
            <v>PRODUCTION</v>
          </cell>
          <cell r="G989" t="str">
            <v>Couturière</v>
          </cell>
          <cell r="H989" t="str">
            <v>Panda</v>
          </cell>
          <cell r="I989" t="str">
            <v>FAWZI SENDESNI</v>
          </cell>
          <cell r="J989" t="str">
            <v>B</v>
          </cell>
          <cell r="K989" t="str">
            <v>DIRECTS</v>
          </cell>
          <cell r="L989" t="str">
            <v>Variable cost at standard</v>
          </cell>
          <cell r="M989" t="str">
            <v>OUVRIERE SPECIALISE</v>
          </cell>
          <cell r="N989">
            <v>44732</v>
          </cell>
          <cell r="P989">
            <v>25</v>
          </cell>
          <cell r="T989" t="str">
            <v>CDD</v>
          </cell>
          <cell r="U989" t="str">
            <v>Contractuel</v>
          </cell>
          <cell r="V989">
            <v>45689</v>
          </cell>
          <cell r="W989">
            <v>45747</v>
          </cell>
          <cell r="Z989">
            <v>44732</v>
          </cell>
          <cell r="AA989">
            <v>6</v>
          </cell>
          <cell r="AB989">
            <v>2022</v>
          </cell>
          <cell r="AC989">
            <v>2026</v>
          </cell>
          <cell r="AD989">
            <v>2.7111111111111112</v>
          </cell>
          <cell r="AE989" t="str">
            <v>&lt; 3</v>
          </cell>
          <cell r="AF989">
            <v>28268</v>
          </cell>
          <cell r="AG989">
            <v>47.819178082191783</v>
          </cell>
          <cell r="AH989" t="str">
            <v>&gt;45&lt; 55</v>
          </cell>
          <cell r="AI989">
            <v>12253318</v>
          </cell>
          <cell r="AJ989" t="str">
            <v>08</v>
          </cell>
          <cell r="AK989" t="str">
            <v>07329786</v>
          </cell>
          <cell r="AL989">
            <v>41191</v>
          </cell>
          <cell r="AM989" t="str">
            <v>FEMME</v>
          </cell>
          <cell r="AN989" t="str">
            <v>Marié(e)</v>
          </cell>
          <cell r="AO989">
            <v>2</v>
          </cell>
          <cell r="AQ989">
            <v>3</v>
          </cell>
          <cell r="AR989">
            <v>3</v>
          </cell>
          <cell r="AS989">
            <v>45827.75</v>
          </cell>
          <cell r="AT989" t="str">
            <v>Horaire</v>
          </cell>
          <cell r="AU989">
            <v>3.3069999999999999</v>
          </cell>
          <cell r="AV989" t="str">
            <v>17</v>
          </cell>
          <cell r="AW989" t="str">
            <v>00100</v>
          </cell>
          <cell r="AX989" t="str">
            <v>00003154417</v>
          </cell>
          <cell r="AY989" t="str">
            <v>63</v>
          </cell>
          <cell r="AZ989" t="str">
            <v>LA POSTE</v>
          </cell>
          <cell r="BA989" t="str">
            <v>17001000000315441763</v>
          </cell>
          <cell r="BB989">
            <v>20</v>
          </cell>
          <cell r="BC989" t="str">
            <v>3 RUE  HEDI SAIDI CITE EL OUARD 2</v>
          </cell>
          <cell r="BD989" t="str">
            <v>CHEBBAOU</v>
          </cell>
          <cell r="BG989">
            <v>53825467</v>
          </cell>
          <cell r="BH989">
            <v>52380547</v>
          </cell>
          <cell r="BJ989" t="str">
            <v>CITE EL OUARD CHEBBAOU</v>
          </cell>
          <cell r="BK989" t="str">
            <v>B-Panda</v>
          </cell>
          <cell r="BL989" t="str">
            <v>1.2</v>
          </cell>
          <cell r="BN989" t="str">
            <v>17001000000315441763</v>
          </cell>
          <cell r="BO989" t="str">
            <v>MATHLOUTHI MABROUKA</v>
          </cell>
          <cell r="BP989">
            <v>990</v>
          </cell>
          <cell r="BR989">
            <v>990</v>
          </cell>
          <cell r="BT989">
            <v>565</v>
          </cell>
          <cell r="BU989" t="str">
            <v>si</v>
          </cell>
          <cell r="BV989" t="str">
            <v>965 A CP</v>
          </cell>
        </row>
        <row r="990">
          <cell r="B990">
            <v>991</v>
          </cell>
          <cell r="C990" t="str">
            <v>Madame</v>
          </cell>
          <cell r="D990" t="str">
            <v>BELKAHLA NAJLA</v>
          </cell>
          <cell r="E990" t="str">
            <v>SAGE Tunisia</v>
          </cell>
          <cell r="F990" t="str">
            <v>PRODUCTION</v>
          </cell>
          <cell r="G990" t="str">
            <v>Couturière</v>
          </cell>
          <cell r="H990" t="str">
            <v>P7 AR</v>
          </cell>
          <cell r="I990" t="str">
            <v>Safa</v>
          </cell>
          <cell r="J990" t="str">
            <v>A</v>
          </cell>
          <cell r="K990" t="str">
            <v>DIRECTS</v>
          </cell>
          <cell r="L990" t="str">
            <v>Variable cost at standard</v>
          </cell>
          <cell r="M990" t="str">
            <v>OUVRIERE SPECIALISE</v>
          </cell>
          <cell r="N990">
            <v>44732</v>
          </cell>
          <cell r="P990">
            <v>25</v>
          </cell>
          <cell r="T990" t="str">
            <v>CDD</v>
          </cell>
          <cell r="U990" t="str">
            <v>Contractuel</v>
          </cell>
          <cell r="V990">
            <v>45689</v>
          </cell>
          <cell r="W990">
            <v>45747</v>
          </cell>
          <cell r="Z990">
            <v>44732</v>
          </cell>
          <cell r="AA990">
            <v>6</v>
          </cell>
          <cell r="AB990">
            <v>2022</v>
          </cell>
          <cell r="AC990">
            <v>2026</v>
          </cell>
          <cell r="AD990">
            <v>2.7111111111111112</v>
          </cell>
          <cell r="AE990" t="str">
            <v>&lt; 3</v>
          </cell>
          <cell r="AF990">
            <v>27108</v>
          </cell>
          <cell r="AG990">
            <v>50.9972602739726</v>
          </cell>
          <cell r="AH990" t="str">
            <v>&gt;45&lt; 55</v>
          </cell>
          <cell r="AI990">
            <v>11818381</v>
          </cell>
          <cell r="AJ990" t="str">
            <v>01</v>
          </cell>
          <cell r="AK990" t="str">
            <v>07289663</v>
          </cell>
          <cell r="AL990">
            <v>34478</v>
          </cell>
          <cell r="AM990" t="str">
            <v>FEMME</v>
          </cell>
          <cell r="AN990" t="str">
            <v>Marié(e)</v>
          </cell>
          <cell r="AO990">
            <v>3</v>
          </cell>
          <cell r="AQ990">
            <v>3</v>
          </cell>
          <cell r="AR990">
            <v>3</v>
          </cell>
          <cell r="AS990">
            <v>45827.75</v>
          </cell>
          <cell r="AT990" t="str">
            <v>Horaire</v>
          </cell>
          <cell r="AU990">
            <v>3.3069999999999999</v>
          </cell>
          <cell r="AV990" t="str">
            <v>01</v>
          </cell>
          <cell r="AW990" t="str">
            <v>03608</v>
          </cell>
          <cell r="AX990" t="str">
            <v>11130285993</v>
          </cell>
          <cell r="AY990" t="str">
            <v>85</v>
          </cell>
          <cell r="AZ990" t="str">
            <v>ATB</v>
          </cell>
          <cell r="BA990" t="str">
            <v>01036081113028599385</v>
          </cell>
          <cell r="BB990">
            <v>20</v>
          </cell>
          <cell r="BC990" t="str">
            <v>36 RUE MELOUZA DENDEN</v>
          </cell>
          <cell r="BD990" t="str">
            <v>TUNIS</v>
          </cell>
          <cell r="BG990">
            <v>52336369</v>
          </cell>
          <cell r="BH990">
            <v>25494605</v>
          </cell>
          <cell r="BJ990" t="str">
            <v>DENDEN</v>
          </cell>
          <cell r="BK990" t="str">
            <v>A-P7 AR</v>
          </cell>
          <cell r="BL990" t="str">
            <v>1.3</v>
          </cell>
          <cell r="BN990" t="str">
            <v>01036081113028599385</v>
          </cell>
          <cell r="BO990" t="str">
            <v>BELKAHLA NAJLA</v>
          </cell>
          <cell r="BP990">
            <v>991</v>
          </cell>
          <cell r="BR990">
            <v>991</v>
          </cell>
          <cell r="BT990">
            <v>566</v>
          </cell>
          <cell r="BU990" t="str">
            <v>si</v>
          </cell>
          <cell r="BV990" t="str">
            <v>965 A SP</v>
          </cell>
        </row>
        <row r="991">
          <cell r="B991">
            <v>992</v>
          </cell>
          <cell r="C991" t="str">
            <v>Madame</v>
          </cell>
          <cell r="D991" t="str">
            <v>SAIDI CHAFIA</v>
          </cell>
          <cell r="E991" t="str">
            <v>SAGE Tunisia</v>
          </cell>
          <cell r="F991" t="str">
            <v>PRODUCTION</v>
          </cell>
          <cell r="G991" t="str">
            <v>Couturière</v>
          </cell>
          <cell r="H991">
            <v>560</v>
          </cell>
          <cell r="I991" t="str">
            <v>Mabrourk Ben Moussa</v>
          </cell>
          <cell r="J991" t="str">
            <v>A</v>
          </cell>
          <cell r="K991" t="str">
            <v>DIRECTS</v>
          </cell>
          <cell r="L991" t="str">
            <v>Variable cost at standard</v>
          </cell>
          <cell r="M991" t="str">
            <v>OUVRIERE SPECIALISE</v>
          </cell>
          <cell r="N991">
            <v>44734</v>
          </cell>
          <cell r="P991">
            <v>25</v>
          </cell>
          <cell r="T991" t="str">
            <v>CDD</v>
          </cell>
          <cell r="U991" t="str">
            <v>Contractuel</v>
          </cell>
          <cell r="V991">
            <v>45689</v>
          </cell>
          <cell r="W991">
            <v>45747</v>
          </cell>
          <cell r="Z991">
            <v>44734</v>
          </cell>
          <cell r="AA991">
            <v>6</v>
          </cell>
          <cell r="AB991">
            <v>2022</v>
          </cell>
          <cell r="AC991">
            <v>2026</v>
          </cell>
          <cell r="AD991">
            <v>2.7055555555555557</v>
          </cell>
          <cell r="AE991" t="str">
            <v>&lt; 3</v>
          </cell>
          <cell r="AF991">
            <v>26292</v>
          </cell>
          <cell r="AG991">
            <v>53.232876712328768</v>
          </cell>
          <cell r="AH991" t="str">
            <v>&gt;45&lt; 55</v>
          </cell>
          <cell r="AI991">
            <v>11810876</v>
          </cell>
          <cell r="AJ991" t="str">
            <v>00</v>
          </cell>
          <cell r="AK991" t="str">
            <v>05220180</v>
          </cell>
          <cell r="AL991">
            <v>38185</v>
          </cell>
          <cell r="AM991" t="str">
            <v>FEMME</v>
          </cell>
          <cell r="AN991" t="str">
            <v>Marié(e)</v>
          </cell>
          <cell r="AO991">
            <v>2</v>
          </cell>
          <cell r="AQ991">
            <v>3</v>
          </cell>
          <cell r="AR991">
            <v>3</v>
          </cell>
          <cell r="AS991">
            <v>45829.75</v>
          </cell>
          <cell r="AT991" t="str">
            <v>Horaire</v>
          </cell>
          <cell r="AU991">
            <v>3.3069999999999999</v>
          </cell>
          <cell r="AV991" t="str">
            <v>17</v>
          </cell>
          <cell r="AW991" t="str">
            <v>00100</v>
          </cell>
          <cell r="AX991" t="str">
            <v>00002521928</v>
          </cell>
          <cell r="AY991" t="str">
            <v>16</v>
          </cell>
          <cell r="AZ991" t="str">
            <v>LA POSTE</v>
          </cell>
          <cell r="BA991" t="str">
            <v>17001000000252192816</v>
          </cell>
          <cell r="BB991">
            <v>20</v>
          </cell>
          <cell r="BC991" t="str">
            <v>36  RUE FARHAT HACHED CITE INTILAKA</v>
          </cell>
          <cell r="BD991" t="str">
            <v>BORJ EL AMRI</v>
          </cell>
          <cell r="BG991">
            <v>90093280</v>
          </cell>
          <cell r="BJ991" t="str">
            <v>BORJ AL AMRI</v>
          </cell>
          <cell r="BK991" t="str">
            <v>A-560</v>
          </cell>
          <cell r="BL991" t="str">
            <v>2.1</v>
          </cell>
          <cell r="BN991" t="str">
            <v>17001000000252192816</v>
          </cell>
          <cell r="BO991" t="str">
            <v>SAIDI CHAFIA</v>
          </cell>
          <cell r="BP991">
            <v>992</v>
          </cell>
          <cell r="BR991">
            <v>992</v>
          </cell>
          <cell r="BT991">
            <v>859</v>
          </cell>
          <cell r="BU991" t="str">
            <v>si</v>
          </cell>
          <cell r="BV991" t="str">
            <v>560 A CP</v>
          </cell>
        </row>
        <row r="992">
          <cell r="B992">
            <v>993</v>
          </cell>
          <cell r="C992" t="str">
            <v>Madame</v>
          </cell>
          <cell r="D992" t="str">
            <v>BEJAOUI HALIMA</v>
          </cell>
          <cell r="E992" t="str">
            <v>SAGE Tunisia</v>
          </cell>
          <cell r="F992" t="str">
            <v>PRODUCTION</v>
          </cell>
          <cell r="G992" t="str">
            <v>Team leader</v>
          </cell>
          <cell r="H992" t="str">
            <v>P6 AV</v>
          </cell>
          <cell r="I992" t="str">
            <v>Anis Sbouri</v>
          </cell>
          <cell r="J992" t="str">
            <v>A</v>
          </cell>
          <cell r="K992" t="str">
            <v>INDIRECTS</v>
          </cell>
          <cell r="L992" t="str">
            <v>Variable cost at standard</v>
          </cell>
          <cell r="M992" t="str">
            <v>OUVRIERE SPECIALISE</v>
          </cell>
          <cell r="N992">
            <v>44732</v>
          </cell>
          <cell r="P992">
            <v>55</v>
          </cell>
          <cell r="T992" t="str">
            <v>CDD</v>
          </cell>
          <cell r="U992" t="str">
            <v>Contractuel</v>
          </cell>
          <cell r="V992">
            <v>45689</v>
          </cell>
          <cell r="W992">
            <v>45777</v>
          </cell>
          <cell r="Z992">
            <v>44732</v>
          </cell>
          <cell r="AA992">
            <v>6</v>
          </cell>
          <cell r="AB992">
            <v>2022</v>
          </cell>
          <cell r="AC992">
            <v>2026</v>
          </cell>
          <cell r="AD992">
            <v>2.7111111111111112</v>
          </cell>
          <cell r="AE992" t="str">
            <v>&lt; 3</v>
          </cell>
          <cell r="AF992">
            <v>30802</v>
          </cell>
          <cell r="AG992">
            <v>40.876712328767127</v>
          </cell>
          <cell r="AH992" t="str">
            <v>&gt;35&lt; 45</v>
          </cell>
          <cell r="AI992">
            <v>12668226</v>
          </cell>
          <cell r="AJ992" t="str">
            <v>08</v>
          </cell>
          <cell r="AK992" t="str">
            <v>07390122</v>
          </cell>
          <cell r="AL992">
            <v>37798</v>
          </cell>
          <cell r="AM992" t="str">
            <v>FEMME</v>
          </cell>
          <cell r="AN992" t="str">
            <v>Marié(e)</v>
          </cell>
          <cell r="AO992">
            <v>2</v>
          </cell>
          <cell r="AQ992">
            <v>5</v>
          </cell>
          <cell r="AR992">
            <v>3</v>
          </cell>
          <cell r="AS992">
            <v>45827.75</v>
          </cell>
          <cell r="AT992" t="str">
            <v>Horaire</v>
          </cell>
          <cell r="AU992">
            <v>3.3069999999999999</v>
          </cell>
          <cell r="AV992" t="str">
            <v>07</v>
          </cell>
          <cell r="AW992" t="str">
            <v>09701</v>
          </cell>
          <cell r="AX992" t="str">
            <v>55105527775</v>
          </cell>
          <cell r="AY992" t="str">
            <v>94</v>
          </cell>
          <cell r="AZ992" t="str">
            <v>AMEN BANK</v>
          </cell>
          <cell r="BA992" t="str">
            <v>07097015510552777594</v>
          </cell>
          <cell r="BB992">
            <v>20</v>
          </cell>
          <cell r="BC992" t="str">
            <v>9 RUE 20 MARS CITE EL OUARD</v>
          </cell>
          <cell r="BD992" t="str">
            <v>OUED ELLIL</v>
          </cell>
          <cell r="BG992">
            <v>54911288</v>
          </cell>
          <cell r="BH992">
            <v>55021879</v>
          </cell>
          <cell r="BJ992" t="str">
            <v>CITE EL OUARD CHEBBAOU</v>
          </cell>
          <cell r="BK992" t="str">
            <v>A-P6 AV</v>
          </cell>
          <cell r="BL992" t="str">
            <v>3.1</v>
          </cell>
          <cell r="BN992" t="str">
            <v>07097015510552777594</v>
          </cell>
          <cell r="BO992" t="str">
            <v>BEJAOUI HALIMA</v>
          </cell>
          <cell r="BP992">
            <v>993</v>
          </cell>
          <cell r="BR992">
            <v>993</v>
          </cell>
          <cell r="BS992" t="str">
            <v>promotion le 30/11/2023</v>
          </cell>
          <cell r="BT992">
            <v>567</v>
          </cell>
          <cell r="BU992" t="str">
            <v>si</v>
          </cell>
          <cell r="BV992" t="str">
            <v>965 A SP</v>
          </cell>
        </row>
        <row r="993">
          <cell r="B993">
            <v>994</v>
          </cell>
          <cell r="C993" t="str">
            <v>Madame</v>
          </cell>
          <cell r="D993" t="str">
            <v>HERMI RAJA</v>
          </cell>
          <cell r="E993" t="str">
            <v>SAGE Tunisia</v>
          </cell>
          <cell r="F993" t="str">
            <v>PRODUCTION</v>
          </cell>
          <cell r="G993" t="str">
            <v>Couturière</v>
          </cell>
          <cell r="H993">
            <v>520</v>
          </cell>
          <cell r="I993" t="str">
            <v>Mabrourk Ben Moussa</v>
          </cell>
          <cell r="J993" t="str">
            <v>A</v>
          </cell>
          <cell r="K993" t="str">
            <v>DIRECTS</v>
          </cell>
          <cell r="L993" t="str">
            <v>Variable cost at standard</v>
          </cell>
          <cell r="M993" t="str">
            <v>OUVRIERE SPECIALISE</v>
          </cell>
          <cell r="N993">
            <v>44732</v>
          </cell>
          <cell r="P993">
            <v>25</v>
          </cell>
          <cell r="T993" t="str">
            <v>CDD</v>
          </cell>
          <cell r="U993" t="str">
            <v>Contractuel</v>
          </cell>
          <cell r="V993">
            <v>45689</v>
          </cell>
          <cell r="W993">
            <v>45747</v>
          </cell>
          <cell r="Z993">
            <v>44732</v>
          </cell>
          <cell r="AA993">
            <v>6</v>
          </cell>
          <cell r="AB993">
            <v>2022</v>
          </cell>
          <cell r="AC993">
            <v>2026</v>
          </cell>
          <cell r="AD993">
            <v>2.7111111111111112</v>
          </cell>
          <cell r="AE993" t="str">
            <v>&lt; 3</v>
          </cell>
          <cell r="AF993">
            <v>35496</v>
          </cell>
          <cell r="AG993">
            <v>28.016438356164382</v>
          </cell>
          <cell r="AH993" t="str">
            <v>&gt;25&lt; 35</v>
          </cell>
          <cell r="AI993">
            <v>16927541</v>
          </cell>
          <cell r="AJ993" t="str">
            <v>02</v>
          </cell>
          <cell r="AK993">
            <v>14351193</v>
          </cell>
          <cell r="AL993">
            <v>43661</v>
          </cell>
          <cell r="AM993" t="str">
            <v>FEMME</v>
          </cell>
          <cell r="AN993" t="str">
            <v>Marié(e)</v>
          </cell>
          <cell r="AO993">
            <v>1</v>
          </cell>
          <cell r="AQ993">
            <v>3</v>
          </cell>
          <cell r="AR993">
            <v>3</v>
          </cell>
          <cell r="AS993">
            <v>45827.75</v>
          </cell>
          <cell r="AT993" t="str">
            <v>Horaire</v>
          </cell>
          <cell r="AU993">
            <v>3.3069999999999999</v>
          </cell>
          <cell r="AV993" t="str">
            <v>17</v>
          </cell>
          <cell r="AW993" t="str">
            <v>00100</v>
          </cell>
          <cell r="AX993" t="str">
            <v>00003154940</v>
          </cell>
          <cell r="AY993" t="str">
            <v>46</v>
          </cell>
          <cell r="AZ993" t="str">
            <v>LA POSTE</v>
          </cell>
          <cell r="BA993" t="str">
            <v>17001000000315494046</v>
          </cell>
          <cell r="BB993">
            <v>20</v>
          </cell>
          <cell r="BC993" t="str">
            <v>4 RUE EL OUALA GOBAA</v>
          </cell>
          <cell r="BD993" t="str">
            <v>MANOUBA</v>
          </cell>
          <cell r="BE993">
            <v>2021</v>
          </cell>
          <cell r="BG993">
            <v>24683889</v>
          </cell>
          <cell r="BH993">
            <v>50144367</v>
          </cell>
          <cell r="BJ993" t="str">
            <v>GOBAA</v>
          </cell>
          <cell r="BK993" t="str">
            <v>A-520</v>
          </cell>
          <cell r="BL993" t="str">
            <v>2.1</v>
          </cell>
          <cell r="BN993" t="str">
            <v>17001000000315494046</v>
          </cell>
          <cell r="BO993" t="str">
            <v>HERMI RAJA</v>
          </cell>
          <cell r="BP993">
            <v>994</v>
          </cell>
          <cell r="BR993">
            <v>994</v>
          </cell>
          <cell r="BT993">
            <v>568</v>
          </cell>
          <cell r="BU993" t="str">
            <v>si</v>
          </cell>
          <cell r="BV993" t="str">
            <v>965 A SP</v>
          </cell>
        </row>
        <row r="994">
          <cell r="B994">
            <v>995</v>
          </cell>
          <cell r="C994" t="str">
            <v>Madame</v>
          </cell>
          <cell r="D994" t="str">
            <v>RIAHI SAMIA</v>
          </cell>
          <cell r="E994" t="str">
            <v>SAGE Tunisia</v>
          </cell>
          <cell r="F994" t="str">
            <v>PRODUCTION</v>
          </cell>
          <cell r="G994" t="str">
            <v>Couturière</v>
          </cell>
          <cell r="H994" t="str">
            <v>P7 AR</v>
          </cell>
          <cell r="I994" t="str">
            <v>FAYCEL</v>
          </cell>
          <cell r="J994" t="str">
            <v>B</v>
          </cell>
          <cell r="K994" t="str">
            <v>DIRECTS</v>
          </cell>
          <cell r="L994" t="str">
            <v>Variable cost at standard</v>
          </cell>
          <cell r="M994" t="str">
            <v>OUVRIERE SPECIALISE</v>
          </cell>
          <cell r="N994">
            <v>44732</v>
          </cell>
          <cell r="P994">
            <v>25</v>
          </cell>
          <cell r="T994" t="str">
            <v>CDD</v>
          </cell>
          <cell r="U994" t="str">
            <v>Contractuel</v>
          </cell>
          <cell r="V994">
            <v>45689</v>
          </cell>
          <cell r="W994">
            <v>45747</v>
          </cell>
          <cell r="Z994">
            <v>44732</v>
          </cell>
          <cell r="AA994">
            <v>6</v>
          </cell>
          <cell r="AB994">
            <v>2022</v>
          </cell>
          <cell r="AC994">
            <v>2026</v>
          </cell>
          <cell r="AD994">
            <v>2.7111111111111112</v>
          </cell>
          <cell r="AE994" t="str">
            <v>&lt; 3</v>
          </cell>
          <cell r="AF994">
            <v>28548</v>
          </cell>
          <cell r="AG994">
            <v>47.052054794520551</v>
          </cell>
          <cell r="AH994" t="str">
            <v>&gt;45&lt; 55</v>
          </cell>
          <cell r="AI994">
            <v>12059584</v>
          </cell>
          <cell r="AJ994" t="str">
            <v>06</v>
          </cell>
          <cell r="AK994" t="str">
            <v>07318041</v>
          </cell>
          <cell r="AL994">
            <v>35774</v>
          </cell>
          <cell r="AM994" t="str">
            <v>FEMME</v>
          </cell>
          <cell r="AN994" t="str">
            <v>Marié(e)</v>
          </cell>
          <cell r="AO994">
            <v>3</v>
          </cell>
          <cell r="AQ994">
            <v>3</v>
          </cell>
          <cell r="AR994">
            <v>3</v>
          </cell>
          <cell r="AS994">
            <v>45827.75</v>
          </cell>
          <cell r="AT994" t="str">
            <v>Horaire</v>
          </cell>
          <cell r="AU994">
            <v>3.3069999999999999</v>
          </cell>
          <cell r="AV994" t="str">
            <v>17</v>
          </cell>
          <cell r="AW994" t="str">
            <v>00100</v>
          </cell>
          <cell r="AX994" t="str">
            <v>00003154001</v>
          </cell>
          <cell r="AY994" t="str">
            <v>50</v>
          </cell>
          <cell r="AZ994" t="str">
            <v>LA POSTE</v>
          </cell>
          <cell r="BA994" t="str">
            <v>17001000000315400150</v>
          </cell>
          <cell r="BB994">
            <v>20</v>
          </cell>
          <cell r="BC994" t="str">
            <v>4 RUE EL FERDAOUS CITE EL OUARD</v>
          </cell>
          <cell r="BD994" t="str">
            <v>OUED ELLIL</v>
          </cell>
          <cell r="BG994">
            <v>97006423</v>
          </cell>
          <cell r="BH994">
            <v>97440831</v>
          </cell>
          <cell r="BJ994" t="str">
            <v>CITE EL OUARD CHEBBAOU</v>
          </cell>
          <cell r="BK994" t="str">
            <v>B-P7 AR</v>
          </cell>
          <cell r="BL994" t="str">
            <v>2.1</v>
          </cell>
          <cell r="BN994" t="str">
            <v>17001000000315400150</v>
          </cell>
          <cell r="BO994" t="str">
            <v>RIAHI SAMIA</v>
          </cell>
          <cell r="BP994">
            <v>995</v>
          </cell>
          <cell r="BR994">
            <v>995</v>
          </cell>
          <cell r="BT994">
            <v>569</v>
          </cell>
          <cell r="BU994" t="str">
            <v>si</v>
          </cell>
          <cell r="BV994" t="str">
            <v>965 A SP</v>
          </cell>
        </row>
        <row r="995">
          <cell r="B995">
            <v>996</v>
          </cell>
          <cell r="C995" t="str">
            <v>Mlle</v>
          </cell>
          <cell r="D995" t="str">
            <v>KHCHINI HOUDA</v>
          </cell>
          <cell r="E995" t="str">
            <v>SAGE Tunisia</v>
          </cell>
          <cell r="F995" t="str">
            <v>PRODUCTION</v>
          </cell>
          <cell r="G995" t="str">
            <v>Couturière</v>
          </cell>
          <cell r="H995" t="str">
            <v>P7 AR</v>
          </cell>
          <cell r="I995" t="str">
            <v>Safa</v>
          </cell>
          <cell r="J995" t="str">
            <v>A</v>
          </cell>
          <cell r="K995" t="str">
            <v>DIRECTS</v>
          </cell>
          <cell r="L995" t="str">
            <v>Variable cost at standard</v>
          </cell>
          <cell r="M995" t="str">
            <v>OUVRIERE SPECIALISE</v>
          </cell>
          <cell r="N995">
            <v>44732</v>
          </cell>
          <cell r="P995">
            <v>25</v>
          </cell>
          <cell r="T995" t="str">
            <v>CDD</v>
          </cell>
          <cell r="U995" t="str">
            <v>Contractuel</v>
          </cell>
          <cell r="V995">
            <v>45689</v>
          </cell>
          <cell r="W995">
            <v>45747</v>
          </cell>
          <cell r="Z995">
            <v>44732</v>
          </cell>
          <cell r="AA995">
            <v>6</v>
          </cell>
          <cell r="AB995">
            <v>2022</v>
          </cell>
          <cell r="AC995">
            <v>2026</v>
          </cell>
          <cell r="AD995">
            <v>2.7111111111111112</v>
          </cell>
          <cell r="AE995" t="str">
            <v>&lt; 3</v>
          </cell>
          <cell r="AF995">
            <v>26837</v>
          </cell>
          <cell r="AG995">
            <v>51.739726027397261</v>
          </cell>
          <cell r="AH995" t="str">
            <v>&gt;45&lt; 55</v>
          </cell>
          <cell r="AI995">
            <v>12113293</v>
          </cell>
          <cell r="AJ995" t="str">
            <v>03</v>
          </cell>
          <cell r="AK995" t="str">
            <v>07784369</v>
          </cell>
          <cell r="AL995">
            <v>43713</v>
          </cell>
          <cell r="AM995" t="str">
            <v>FEMME</v>
          </cell>
          <cell r="AN995" t="str">
            <v>Célibataire</v>
          </cell>
          <cell r="AQ995">
            <v>3</v>
          </cell>
          <cell r="AR995">
            <v>3</v>
          </cell>
          <cell r="AS995">
            <v>45827.75</v>
          </cell>
          <cell r="AT995" t="str">
            <v>Horaire</v>
          </cell>
          <cell r="AU995">
            <v>3.3069999999999999</v>
          </cell>
          <cell r="AV995">
            <v>24</v>
          </cell>
          <cell r="AW995" t="str">
            <v>03111</v>
          </cell>
          <cell r="AX995">
            <v>97382511101</v>
          </cell>
          <cell r="AY995">
            <v>64</v>
          </cell>
          <cell r="AZ995" t="str">
            <v>BTK</v>
          </cell>
          <cell r="BA995" t="str">
            <v>24031119738251110164</v>
          </cell>
          <cell r="BB995">
            <v>20</v>
          </cell>
          <cell r="BC995" t="str">
            <v>7 RUE 42460 CITE EL FEHRI</v>
          </cell>
          <cell r="BD995" t="str">
            <v>El Agba</v>
          </cell>
          <cell r="BG995">
            <v>53603156</v>
          </cell>
          <cell r="BH995">
            <v>22603165</v>
          </cell>
          <cell r="BJ995" t="str">
            <v>EL AGBA ABDELMOULA</v>
          </cell>
          <cell r="BK995" t="str">
            <v>A-P7 AR</v>
          </cell>
          <cell r="BL995" t="str">
            <v>2.1</v>
          </cell>
          <cell r="BN995" t="str">
            <v>24031119738251110164</v>
          </cell>
          <cell r="BO995" t="str">
            <v>KHCHINI HOUDA</v>
          </cell>
          <cell r="BP995">
            <v>996</v>
          </cell>
          <cell r="BR995">
            <v>996</v>
          </cell>
          <cell r="BT995">
            <v>570</v>
          </cell>
          <cell r="BU995" t="str">
            <v>si</v>
          </cell>
          <cell r="BV995" t="str">
            <v>965 A CP</v>
          </cell>
        </row>
        <row r="996">
          <cell r="B996">
            <v>997</v>
          </cell>
          <cell r="C996" t="str">
            <v>Madame</v>
          </cell>
          <cell r="D996" t="str">
            <v>HBIBI LATIFA</v>
          </cell>
          <cell r="E996" t="str">
            <v>SAGE Tunisia</v>
          </cell>
          <cell r="F996" t="str">
            <v>PRODUCTION</v>
          </cell>
          <cell r="G996" t="str">
            <v>Couturière</v>
          </cell>
          <cell r="H996" t="str">
            <v>P7 AR</v>
          </cell>
          <cell r="I996" t="str">
            <v>FAYCEL</v>
          </cell>
          <cell r="J996" t="str">
            <v>B</v>
          </cell>
          <cell r="K996" t="str">
            <v>DIRECTS</v>
          </cell>
          <cell r="L996" t="str">
            <v>Variable cost at standard</v>
          </cell>
          <cell r="M996" t="str">
            <v>OUVRIERE SPECIALISE</v>
          </cell>
          <cell r="N996">
            <v>44732</v>
          </cell>
          <cell r="P996">
            <v>25</v>
          </cell>
          <cell r="T996" t="str">
            <v>CDD</v>
          </cell>
          <cell r="U996" t="str">
            <v>Contractuel</v>
          </cell>
          <cell r="V996">
            <v>45689</v>
          </cell>
          <cell r="W996">
            <v>45747</v>
          </cell>
          <cell r="Z996">
            <v>44732</v>
          </cell>
          <cell r="AA996">
            <v>6</v>
          </cell>
          <cell r="AB996">
            <v>2022</v>
          </cell>
          <cell r="AC996">
            <v>2026</v>
          </cell>
          <cell r="AD996">
            <v>2.7111111111111112</v>
          </cell>
          <cell r="AE996" t="str">
            <v>&lt; 3</v>
          </cell>
          <cell r="AF996">
            <v>26619</v>
          </cell>
          <cell r="AG996">
            <v>52.336986301369862</v>
          </cell>
          <cell r="AH996" t="str">
            <v>&gt;45&lt; 55</v>
          </cell>
          <cell r="AI996">
            <v>11642267</v>
          </cell>
          <cell r="AJ996" t="str">
            <v>04</v>
          </cell>
          <cell r="AK996" t="str">
            <v>05234069</v>
          </cell>
          <cell r="AL996">
            <v>44054</v>
          </cell>
          <cell r="AM996" t="str">
            <v>FEMME</v>
          </cell>
          <cell r="AN996" t="str">
            <v>Marié(e)</v>
          </cell>
          <cell r="AO996">
            <v>2</v>
          </cell>
          <cell r="AQ996">
            <v>3</v>
          </cell>
          <cell r="AR996">
            <v>3</v>
          </cell>
          <cell r="AS996">
            <v>45827.75</v>
          </cell>
          <cell r="AT996" t="str">
            <v>Horaire</v>
          </cell>
          <cell r="AU996">
            <v>3.3069999999999999</v>
          </cell>
          <cell r="AV996" t="str">
            <v>07</v>
          </cell>
          <cell r="AW996" t="str">
            <v>09101</v>
          </cell>
          <cell r="AX996" t="str">
            <v>49105511994</v>
          </cell>
          <cell r="AY996" t="str">
            <v>13</v>
          </cell>
          <cell r="AZ996" t="str">
            <v>AMEN BANK</v>
          </cell>
          <cell r="BA996" t="str">
            <v>07091014910551199413</v>
          </cell>
          <cell r="BB996">
            <v>20</v>
          </cell>
          <cell r="BC996" t="str">
            <v>ROUTE NATIONAL  N° 5 MORNAGUIA</v>
          </cell>
          <cell r="BD996" t="str">
            <v>MANOUBA</v>
          </cell>
          <cell r="BG996">
            <v>25546296</v>
          </cell>
          <cell r="BH996">
            <v>54856776</v>
          </cell>
          <cell r="BJ996" t="str">
            <v>MORNAGUIA</v>
          </cell>
          <cell r="BK996" t="str">
            <v>B-P7 AR</v>
          </cell>
          <cell r="BL996" t="str">
            <v>1.1</v>
          </cell>
          <cell r="BN996" t="str">
            <v>07091014910551199413</v>
          </cell>
          <cell r="BO996" t="str">
            <v>HBIBI LATIFA</v>
          </cell>
          <cell r="BP996">
            <v>997</v>
          </cell>
          <cell r="BR996">
            <v>997</v>
          </cell>
          <cell r="BT996">
            <v>571</v>
          </cell>
          <cell r="BU996" t="str">
            <v>si</v>
          </cell>
          <cell r="BV996" t="str">
            <v>965 A CP</v>
          </cell>
        </row>
        <row r="997">
          <cell r="B997">
            <v>998</v>
          </cell>
          <cell r="C997" t="str">
            <v>Monsieur</v>
          </cell>
          <cell r="D997" t="str">
            <v>DRIDI BILEL</v>
          </cell>
          <cell r="E997" t="str">
            <v>SAGE Tunisia</v>
          </cell>
          <cell r="F997" t="str">
            <v>PRODUCTION</v>
          </cell>
          <cell r="G997" t="str">
            <v>Couturière</v>
          </cell>
          <cell r="H997" t="str">
            <v>P6 AV</v>
          </cell>
          <cell r="I997" t="str">
            <v>EL KADRI MARIEM</v>
          </cell>
          <cell r="J997" t="str">
            <v>A</v>
          </cell>
          <cell r="K997" t="str">
            <v>DIRECTS</v>
          </cell>
          <cell r="L997" t="str">
            <v>Variable cost at standard</v>
          </cell>
          <cell r="M997" t="str">
            <v>OUVRIER SPECIALISE</v>
          </cell>
          <cell r="N997">
            <v>44741</v>
          </cell>
          <cell r="P997">
            <v>25</v>
          </cell>
          <cell r="T997" t="str">
            <v>CDD</v>
          </cell>
          <cell r="U997" t="str">
            <v>Contractuel</v>
          </cell>
          <cell r="V997">
            <v>45689</v>
          </cell>
          <cell r="W997">
            <v>45747</v>
          </cell>
          <cell r="Z997">
            <v>44741</v>
          </cell>
          <cell r="AA997">
            <v>6</v>
          </cell>
          <cell r="AB997">
            <v>2022</v>
          </cell>
          <cell r="AC997">
            <v>2026</v>
          </cell>
          <cell r="AD997">
            <v>2.6861111111111109</v>
          </cell>
          <cell r="AE997" t="str">
            <v>&lt; 3</v>
          </cell>
          <cell r="AF997">
            <v>34184</v>
          </cell>
          <cell r="AG997">
            <v>31.610958904109587</v>
          </cell>
          <cell r="AH997" t="str">
            <v>&gt;25&lt; 35</v>
          </cell>
          <cell r="AI997">
            <v>17266948</v>
          </cell>
          <cell r="AJ997" t="str">
            <v>03</v>
          </cell>
          <cell r="AK997" t="str">
            <v>07457555</v>
          </cell>
          <cell r="AL997">
            <v>43125</v>
          </cell>
          <cell r="AM997" t="str">
            <v>HOMME</v>
          </cell>
          <cell r="AN997" t="str">
            <v>Célibataire</v>
          </cell>
          <cell r="AQ997">
            <v>3</v>
          </cell>
          <cell r="AR997">
            <v>3</v>
          </cell>
          <cell r="AS997">
            <v>45836.75</v>
          </cell>
          <cell r="AT997" t="str">
            <v>Horaire</v>
          </cell>
          <cell r="AU997">
            <v>3.3069999999999999</v>
          </cell>
          <cell r="AV997" t="str">
            <v>07</v>
          </cell>
          <cell r="AW997" t="str">
            <v>50500</v>
          </cell>
          <cell r="AX997" t="str">
            <v>66121667810</v>
          </cell>
          <cell r="AY997" t="str">
            <v>91</v>
          </cell>
          <cell r="AZ997" t="str">
            <v>AMEN BANK</v>
          </cell>
          <cell r="BA997" t="str">
            <v>07505006612166781091</v>
          </cell>
          <cell r="BB997">
            <v>20</v>
          </cell>
          <cell r="BC997" t="str">
            <v>PONT DE BIZERT KALLAT ANDALOS</v>
          </cell>
          <cell r="BD997" t="str">
            <v>ARIANA</v>
          </cell>
          <cell r="BG997">
            <v>50840444</v>
          </cell>
          <cell r="BH997">
            <v>92322442</v>
          </cell>
          <cell r="BJ997" t="str">
            <v>PONT DE BIZERT</v>
          </cell>
          <cell r="BK997" t="str">
            <v>A-P6 AV</v>
          </cell>
          <cell r="BL997" t="str">
            <v>1.3</v>
          </cell>
          <cell r="BN997" t="str">
            <v>07505006612166781091</v>
          </cell>
          <cell r="BO997" t="str">
            <v>DRIDI BILEL</v>
          </cell>
          <cell r="BP997">
            <v>998</v>
          </cell>
          <cell r="BR997">
            <v>998</v>
          </cell>
          <cell r="BU997" t="str">
            <v>si</v>
          </cell>
          <cell r="BV997" t="str">
            <v>965 A SA</v>
          </cell>
        </row>
        <row r="998">
          <cell r="B998">
            <v>999</v>
          </cell>
          <cell r="C998" t="str">
            <v>Mlle</v>
          </cell>
          <cell r="D998" t="str">
            <v>DRIDI EYA</v>
          </cell>
          <cell r="E998" t="str">
            <v>SAGE Tunisia</v>
          </cell>
          <cell r="F998" t="str">
            <v>PRODUCTION</v>
          </cell>
          <cell r="G998" t="str">
            <v>Couturière</v>
          </cell>
          <cell r="H998" t="str">
            <v>Panda</v>
          </cell>
          <cell r="I998" t="str">
            <v>FAWZI SENDESNI</v>
          </cell>
          <cell r="J998" t="str">
            <v>B</v>
          </cell>
          <cell r="K998" t="str">
            <v>DIRECTS</v>
          </cell>
          <cell r="L998" t="str">
            <v>Variable cost at standard</v>
          </cell>
          <cell r="M998" t="str">
            <v>OUVRIERE SPECIALISE</v>
          </cell>
          <cell r="N998">
            <v>44734</v>
          </cell>
          <cell r="P998">
            <v>-737</v>
          </cell>
          <cell r="Q998">
            <v>44983</v>
          </cell>
          <cell r="R998" t="str">
            <v>maladie de sa mére</v>
          </cell>
          <cell r="T998" t="str">
            <v>CDD</v>
          </cell>
          <cell r="U998" t="str">
            <v>Contractuel</v>
          </cell>
          <cell r="V998">
            <v>44927</v>
          </cell>
          <cell r="W998">
            <v>44985</v>
          </cell>
          <cell r="Z998">
            <v>44734</v>
          </cell>
          <cell r="AA998">
            <v>6</v>
          </cell>
          <cell r="AB998">
            <v>2022</v>
          </cell>
          <cell r="AC998">
            <v>2026</v>
          </cell>
          <cell r="AD998">
            <v>2.7055555555555557</v>
          </cell>
          <cell r="AE998" t="str">
            <v>&lt; 3</v>
          </cell>
          <cell r="AF998">
            <v>36881</v>
          </cell>
          <cell r="AG998">
            <v>24.221917808219178</v>
          </cell>
          <cell r="AH998" t="str">
            <v>&lt; 25</v>
          </cell>
          <cell r="AI998">
            <v>17216658</v>
          </cell>
          <cell r="AJ998" t="str">
            <v>08</v>
          </cell>
          <cell r="AK998" t="str">
            <v>09522879</v>
          </cell>
          <cell r="AL998">
            <v>42361</v>
          </cell>
          <cell r="AM998" t="str">
            <v>FEMME</v>
          </cell>
          <cell r="AN998" t="str">
            <v>Célibataire</v>
          </cell>
          <cell r="AQ998">
            <v>3</v>
          </cell>
          <cell r="AR998">
            <v>1</v>
          </cell>
          <cell r="AS998">
            <v>45099.25</v>
          </cell>
          <cell r="AT998" t="str">
            <v>Horaire</v>
          </cell>
          <cell r="AU998">
            <v>3.3069999999999999</v>
          </cell>
          <cell r="AV998" t="str">
            <v>17</v>
          </cell>
          <cell r="AW998" t="str">
            <v>00100</v>
          </cell>
          <cell r="AX998" t="str">
            <v>00003060209</v>
          </cell>
          <cell r="AY998" t="str">
            <v>29</v>
          </cell>
          <cell r="AZ998" t="str">
            <v>LA POSTE</v>
          </cell>
          <cell r="BA998" t="str">
            <v>17001000000306020929</v>
          </cell>
          <cell r="BB998">
            <v>20</v>
          </cell>
          <cell r="BC998" t="str">
            <v>CITE MAASRA ZAHRA JEDAIDA</v>
          </cell>
          <cell r="BD998" t="str">
            <v>MANOUBA</v>
          </cell>
          <cell r="BG998">
            <v>29240643</v>
          </cell>
          <cell r="BH998">
            <v>20173164</v>
          </cell>
          <cell r="BJ998" t="str">
            <v>JEDAIDA</v>
          </cell>
          <cell r="BK998" t="str">
            <v>B-Panda</v>
          </cell>
          <cell r="BN998" t="str">
            <v>17001000000306020929</v>
          </cell>
          <cell r="BO998" t="str">
            <v>DRIDI EYA</v>
          </cell>
          <cell r="BP998">
            <v>999</v>
          </cell>
          <cell r="BU998" t="str">
            <v>Non-Actif</v>
          </cell>
        </row>
        <row r="999">
          <cell r="B999">
            <v>1000</v>
          </cell>
          <cell r="C999" t="str">
            <v>Madame</v>
          </cell>
          <cell r="D999" t="str">
            <v>TRABELSI SAMIA</v>
          </cell>
          <cell r="E999" t="str">
            <v>SAGE Tunisia</v>
          </cell>
          <cell r="F999" t="str">
            <v>PRODUCTION</v>
          </cell>
          <cell r="G999" t="str">
            <v>Couturière</v>
          </cell>
          <cell r="H999" t="str">
            <v>Panda</v>
          </cell>
          <cell r="I999" t="str">
            <v>HASNA NASRAOUI</v>
          </cell>
          <cell r="J999" t="str">
            <v>A</v>
          </cell>
          <cell r="K999" t="str">
            <v>DIRECTS</v>
          </cell>
          <cell r="L999" t="str">
            <v>Variable cost at standard</v>
          </cell>
          <cell r="M999" t="str">
            <v>OUVRIERE SPECIALISE</v>
          </cell>
          <cell r="N999">
            <v>44732</v>
          </cell>
          <cell r="P999">
            <v>-340</v>
          </cell>
          <cell r="Q999">
            <v>45383</v>
          </cell>
          <cell r="R999" t="str">
            <v>fin de contrat</v>
          </cell>
          <cell r="T999" t="str">
            <v>CDD</v>
          </cell>
          <cell r="U999" t="str">
            <v>Contractuel</v>
          </cell>
          <cell r="V999">
            <v>45292</v>
          </cell>
          <cell r="W999">
            <v>45382</v>
          </cell>
          <cell r="Z999">
            <v>44732</v>
          </cell>
          <cell r="AA999">
            <v>6</v>
          </cell>
          <cell r="AB999">
            <v>2022</v>
          </cell>
          <cell r="AC999">
            <v>2026</v>
          </cell>
          <cell r="AD999">
            <v>2.7111111111111112</v>
          </cell>
          <cell r="AE999" t="str">
            <v>&lt; 3</v>
          </cell>
          <cell r="AF999">
            <v>27155</v>
          </cell>
          <cell r="AG999">
            <v>50.868493150684934</v>
          </cell>
          <cell r="AH999" t="str">
            <v>&gt;45&lt; 55</v>
          </cell>
          <cell r="AI999">
            <v>11810358</v>
          </cell>
          <cell r="AJ999" t="str">
            <v>07</v>
          </cell>
          <cell r="AK999" t="str">
            <v>07276035</v>
          </cell>
          <cell r="AL999">
            <v>41920</v>
          </cell>
          <cell r="AM999" t="str">
            <v>FEMME</v>
          </cell>
          <cell r="AN999" t="str">
            <v>VEUFE</v>
          </cell>
          <cell r="AO999">
            <v>3</v>
          </cell>
          <cell r="AQ999">
            <v>3</v>
          </cell>
          <cell r="AR999">
            <v>2</v>
          </cell>
          <cell r="AS999">
            <v>45462.5</v>
          </cell>
          <cell r="AT999" t="str">
            <v>Horaire</v>
          </cell>
          <cell r="AU999">
            <v>3.3069999999999999</v>
          </cell>
          <cell r="AV999" t="str">
            <v>17</v>
          </cell>
          <cell r="AW999" t="str">
            <v>00100</v>
          </cell>
          <cell r="AX999" t="str">
            <v>00003152564</v>
          </cell>
          <cell r="AY999" t="str">
            <v>93</v>
          </cell>
          <cell r="AZ999" t="str">
            <v>LA POSTE</v>
          </cell>
          <cell r="BA999" t="str">
            <v>17001000000315256493</v>
          </cell>
          <cell r="BB999">
            <v>20</v>
          </cell>
          <cell r="BC999" t="str">
            <v>BEJAOUA 2 SIDI THABET</v>
          </cell>
          <cell r="BD999" t="str">
            <v>ARIANA</v>
          </cell>
          <cell r="BG999">
            <v>27622263</v>
          </cell>
          <cell r="BH999">
            <v>50718780</v>
          </cell>
          <cell r="BJ999" t="str">
            <v>BEJAOUA</v>
          </cell>
          <cell r="BK999" t="str">
            <v>A-Panda</v>
          </cell>
          <cell r="BL999" t="str">
            <v>2.1</v>
          </cell>
          <cell r="BN999" t="str">
            <v>17001000000315256493</v>
          </cell>
          <cell r="BO999" t="str">
            <v>TRABELSI SAMIA</v>
          </cell>
          <cell r="BP999">
            <v>1000</v>
          </cell>
          <cell r="BR999">
            <v>1000</v>
          </cell>
          <cell r="BU999" t="str">
            <v>Non-Actif</v>
          </cell>
          <cell r="BV999" t="str">
            <v>965 A CP</v>
          </cell>
        </row>
        <row r="1000">
          <cell r="B1000">
            <v>1001</v>
          </cell>
          <cell r="C1000" t="str">
            <v>Madame</v>
          </cell>
          <cell r="D1000" t="str">
            <v>BEN ABDESSALEM SONIA</v>
          </cell>
          <cell r="E1000" t="str">
            <v>SAGE Tunisia</v>
          </cell>
          <cell r="F1000" t="str">
            <v>PRODUCTION</v>
          </cell>
          <cell r="G1000" t="str">
            <v>Couturière</v>
          </cell>
          <cell r="H1000" t="str">
            <v>P7 AR</v>
          </cell>
          <cell r="I1000" t="str">
            <v>FAYCEL</v>
          </cell>
          <cell r="J1000" t="str">
            <v>B</v>
          </cell>
          <cell r="K1000" t="str">
            <v>DIRECTS</v>
          </cell>
          <cell r="L1000" t="str">
            <v>Variable cost at standard</v>
          </cell>
          <cell r="M1000" t="str">
            <v>OUVRIERE SPECIALISE</v>
          </cell>
          <cell r="N1000">
            <v>44732</v>
          </cell>
          <cell r="P1000">
            <v>25</v>
          </cell>
          <cell r="T1000" t="str">
            <v>CDD</v>
          </cell>
          <cell r="U1000" t="str">
            <v>Contractuel</v>
          </cell>
          <cell r="V1000">
            <v>45689</v>
          </cell>
          <cell r="W1000">
            <v>45747</v>
          </cell>
          <cell r="Z1000">
            <v>44732</v>
          </cell>
          <cell r="AA1000">
            <v>6</v>
          </cell>
          <cell r="AB1000">
            <v>2022</v>
          </cell>
          <cell r="AC1000">
            <v>2026</v>
          </cell>
          <cell r="AD1000">
            <v>2.7111111111111112</v>
          </cell>
          <cell r="AE1000" t="str">
            <v>&lt; 3</v>
          </cell>
          <cell r="AF1000">
            <v>28045</v>
          </cell>
          <cell r="AG1000">
            <v>48.43013698630137</v>
          </cell>
          <cell r="AH1000" t="str">
            <v>&gt;45&lt; 55</v>
          </cell>
          <cell r="AI1000">
            <v>15160394</v>
          </cell>
          <cell r="AJ1000" t="str">
            <v>09</v>
          </cell>
          <cell r="AK1000" t="str">
            <v>07027708</v>
          </cell>
          <cell r="AL1000">
            <v>40292</v>
          </cell>
          <cell r="AM1000" t="str">
            <v>FEMME</v>
          </cell>
          <cell r="AN1000" t="str">
            <v>Marié(e)</v>
          </cell>
          <cell r="AO1000">
            <v>3</v>
          </cell>
          <cell r="AQ1000">
            <v>3</v>
          </cell>
          <cell r="AR1000">
            <v>3</v>
          </cell>
          <cell r="AS1000">
            <v>45827.75</v>
          </cell>
          <cell r="AT1000" t="str">
            <v>Horaire</v>
          </cell>
          <cell r="AU1000">
            <v>3.3069999999999999</v>
          </cell>
          <cell r="AV1000" t="str">
            <v>08</v>
          </cell>
          <cell r="AW1000" t="str">
            <v>10200</v>
          </cell>
          <cell r="AX1000" t="str">
            <v>07340086036</v>
          </cell>
          <cell r="AY1000" t="str">
            <v>15</v>
          </cell>
          <cell r="AZ1000" t="str">
            <v>BIAT</v>
          </cell>
          <cell r="BA1000" t="str">
            <v>08102000734008603615</v>
          </cell>
          <cell r="BB1000">
            <v>20</v>
          </cell>
          <cell r="BC1000" t="str">
            <v>2 RUE ENNASIJ</v>
          </cell>
          <cell r="BD1000" t="str">
            <v>BEN AROUS</v>
          </cell>
          <cell r="BG1000">
            <v>98200719</v>
          </cell>
          <cell r="BH1000">
            <v>98509745</v>
          </cell>
          <cell r="BJ1000" t="str">
            <v>PROTECTION CIVILE</v>
          </cell>
          <cell r="BK1000" t="str">
            <v>B-P7 AR</v>
          </cell>
          <cell r="BL1000" t="str">
            <v>1.1</v>
          </cell>
          <cell r="BN1000" t="str">
            <v>08102000734008603615</v>
          </cell>
          <cell r="BO1000" t="str">
            <v>BEN ABDESSALEM SONIA</v>
          </cell>
          <cell r="BP1000">
            <v>1001</v>
          </cell>
          <cell r="BR1000">
            <v>1001</v>
          </cell>
          <cell r="BT1000">
            <v>573</v>
          </cell>
          <cell r="BU1000" t="str">
            <v>si</v>
          </cell>
          <cell r="BV1000" t="str">
            <v>965 A SP</v>
          </cell>
        </row>
        <row r="1001">
          <cell r="B1001">
            <v>1002</v>
          </cell>
          <cell r="C1001" t="str">
            <v>Madame</v>
          </cell>
          <cell r="D1001" t="str">
            <v>HAMMAMI HAYET</v>
          </cell>
          <cell r="E1001" t="str">
            <v>SAGE Tunisia</v>
          </cell>
          <cell r="F1001" t="str">
            <v>PRODUCTION</v>
          </cell>
          <cell r="G1001" t="str">
            <v>Couturière</v>
          </cell>
          <cell r="H1001">
            <v>965</v>
          </cell>
          <cell r="J1001" t="str">
            <v>A</v>
          </cell>
          <cell r="K1001" t="str">
            <v>DIRECTS</v>
          </cell>
          <cell r="L1001" t="str">
            <v>Variable cost at standard</v>
          </cell>
          <cell r="M1001" t="str">
            <v>OUVRIERE SPECIALISE</v>
          </cell>
          <cell r="N1001">
            <v>44733</v>
          </cell>
          <cell r="P1001">
            <v>-796</v>
          </cell>
          <cell r="Q1001">
            <v>44870</v>
          </cell>
          <cell r="R1001" t="str">
            <v>démissionnaire</v>
          </cell>
          <cell r="T1001" t="str">
            <v>CDD</v>
          </cell>
          <cell r="U1001" t="str">
            <v>Contractuel</v>
          </cell>
          <cell r="V1001">
            <v>44835</v>
          </cell>
          <cell r="W1001">
            <v>44926</v>
          </cell>
          <cell r="Z1001">
            <v>44733</v>
          </cell>
          <cell r="AA1001">
            <v>6</v>
          </cell>
          <cell r="AB1001">
            <v>2022</v>
          </cell>
          <cell r="AC1001">
            <v>2026</v>
          </cell>
          <cell r="AD1001">
            <v>2.7083333333333335</v>
          </cell>
          <cell r="AE1001" t="str">
            <v>&lt; 3</v>
          </cell>
          <cell r="AF1001">
            <v>28672</v>
          </cell>
          <cell r="AG1001">
            <v>46.712328767123289</v>
          </cell>
          <cell r="AH1001" t="str">
            <v>&gt;45&lt; 55</v>
          </cell>
          <cell r="AI1001">
            <v>16067075</v>
          </cell>
          <cell r="AJ1001" t="str">
            <v>01</v>
          </cell>
          <cell r="AK1001" t="str">
            <v>07332304</v>
          </cell>
          <cell r="AL1001">
            <v>36038</v>
          </cell>
          <cell r="AM1001" t="str">
            <v>FEMME</v>
          </cell>
          <cell r="AN1001" t="str">
            <v>Marié(e)</v>
          </cell>
          <cell r="AO1001">
            <v>2</v>
          </cell>
          <cell r="AQ1001">
            <v>3</v>
          </cell>
          <cell r="AR1001">
            <v>1</v>
          </cell>
          <cell r="AS1001">
            <v>45098.25</v>
          </cell>
          <cell r="AT1001" t="str">
            <v>Horaire</v>
          </cell>
          <cell r="AU1001">
            <v>3.3069999999999999</v>
          </cell>
          <cell r="AV1001" t="str">
            <v>17</v>
          </cell>
          <cell r="AW1001" t="str">
            <v>00100</v>
          </cell>
          <cell r="AX1001" t="str">
            <v>00003153446</v>
          </cell>
          <cell r="AY1001" t="str">
            <v>66</v>
          </cell>
          <cell r="AZ1001" t="str">
            <v>LA POSTE</v>
          </cell>
          <cell r="BA1001" t="str">
            <v>17001000000315344666</v>
          </cell>
          <cell r="BB1001">
            <v>20</v>
          </cell>
          <cell r="BC1001" t="str">
            <v>9 RUE IMEM BAYDHAOUI SANHEJA</v>
          </cell>
          <cell r="BD1001" t="str">
            <v>OUED ELLIL</v>
          </cell>
          <cell r="BG1001">
            <v>52460357</v>
          </cell>
          <cell r="BH1001">
            <v>26270860</v>
          </cell>
          <cell r="BJ1001" t="str">
            <v>SANHEJA</v>
          </cell>
          <cell r="BK1001" t="str">
            <v>A-965</v>
          </cell>
          <cell r="BN1001" t="str">
            <v>17001000000315344666</v>
          </cell>
          <cell r="BO1001" t="str">
            <v>HAMMAMI HAYET</v>
          </cell>
          <cell r="BP1001">
            <v>1002</v>
          </cell>
          <cell r="BU1001" t="str">
            <v>Non-Actif</v>
          </cell>
        </row>
        <row r="1002">
          <cell r="B1002">
            <v>1003</v>
          </cell>
          <cell r="C1002" t="str">
            <v>Madame</v>
          </cell>
          <cell r="D1002" t="str">
            <v>DHOUIOUI SOUAD</v>
          </cell>
          <cell r="E1002" t="str">
            <v>SAGE Tunisia</v>
          </cell>
          <cell r="F1002" t="str">
            <v>PRODUCTION</v>
          </cell>
          <cell r="G1002" t="str">
            <v>Couturière</v>
          </cell>
          <cell r="H1002" t="str">
            <v>P7 AR</v>
          </cell>
          <cell r="I1002" t="str">
            <v>Safa</v>
          </cell>
          <cell r="J1002" t="str">
            <v>A</v>
          </cell>
          <cell r="K1002" t="str">
            <v>DIRECTS</v>
          </cell>
          <cell r="L1002" t="str">
            <v>Variable cost at standard</v>
          </cell>
          <cell r="M1002" t="str">
            <v>OUVRIERE SPECIALISE</v>
          </cell>
          <cell r="N1002">
            <v>44733</v>
          </cell>
          <cell r="P1002">
            <v>25</v>
          </cell>
          <cell r="T1002" t="str">
            <v>CDD</v>
          </cell>
          <cell r="U1002" t="str">
            <v>Contractuel</v>
          </cell>
          <cell r="V1002">
            <v>45689</v>
          </cell>
          <cell r="W1002">
            <v>45747</v>
          </cell>
          <cell r="Z1002">
            <v>44733</v>
          </cell>
          <cell r="AA1002">
            <v>6</v>
          </cell>
          <cell r="AB1002">
            <v>2022</v>
          </cell>
          <cell r="AC1002">
            <v>2026</v>
          </cell>
          <cell r="AD1002">
            <v>2.7083333333333335</v>
          </cell>
          <cell r="AE1002" t="str">
            <v>&lt; 3</v>
          </cell>
          <cell r="AF1002">
            <v>31509</v>
          </cell>
          <cell r="AG1002">
            <v>38.939726027397263</v>
          </cell>
          <cell r="AH1002" t="str">
            <v>&gt;35&lt; 45</v>
          </cell>
          <cell r="AI1002">
            <v>16327543</v>
          </cell>
          <cell r="AJ1002" t="str">
            <v>03</v>
          </cell>
          <cell r="AK1002" t="str">
            <v>08941000</v>
          </cell>
          <cell r="AL1002">
            <v>40691</v>
          </cell>
          <cell r="AM1002" t="str">
            <v>FEMME</v>
          </cell>
          <cell r="AN1002" t="str">
            <v>Marié(e)</v>
          </cell>
          <cell r="AO1002">
            <v>1</v>
          </cell>
          <cell r="AQ1002">
            <v>3</v>
          </cell>
          <cell r="AR1002">
            <v>3</v>
          </cell>
          <cell r="AS1002">
            <v>45828.75</v>
          </cell>
          <cell r="AT1002" t="str">
            <v>Horaire</v>
          </cell>
          <cell r="AU1002">
            <v>3.3069999999999999</v>
          </cell>
          <cell r="AV1002" t="str">
            <v>25</v>
          </cell>
          <cell r="AW1002" t="str">
            <v>16600</v>
          </cell>
          <cell r="AX1002" t="str">
            <v>00001016534</v>
          </cell>
          <cell r="AY1002" t="str">
            <v>83</v>
          </cell>
          <cell r="AZ1002" t="str">
            <v>ZITOUNA BANK</v>
          </cell>
          <cell r="BA1002" t="str">
            <v>25166000000101653483</v>
          </cell>
          <cell r="BB1002">
            <v>20</v>
          </cell>
          <cell r="BC1002" t="str">
            <v>EL AGBA</v>
          </cell>
          <cell r="BD1002" t="str">
            <v>TUNIS</v>
          </cell>
          <cell r="BG1002">
            <v>58260180</v>
          </cell>
          <cell r="BH1002">
            <v>58674719</v>
          </cell>
          <cell r="BJ1002" t="str">
            <v>EL AGBA 1</v>
          </cell>
          <cell r="BK1002" t="str">
            <v>A-P7 AR</v>
          </cell>
          <cell r="BL1002" t="str">
            <v>1.3</v>
          </cell>
          <cell r="BN1002" t="str">
            <v>25166000000101653483</v>
          </cell>
          <cell r="BO1002" t="str">
            <v>DHOUIOUI SOUAD</v>
          </cell>
          <cell r="BP1002">
            <v>1003</v>
          </cell>
          <cell r="BR1002">
            <v>1003</v>
          </cell>
          <cell r="BT1002">
            <v>574</v>
          </cell>
          <cell r="BU1002" t="str">
            <v>si</v>
          </cell>
          <cell r="BV1002" t="str">
            <v>965 A SP</v>
          </cell>
        </row>
        <row r="1003">
          <cell r="B1003">
            <v>1004</v>
          </cell>
          <cell r="C1003" t="str">
            <v>Mlle</v>
          </cell>
          <cell r="D1003" t="str">
            <v>MANAI LINDA</v>
          </cell>
          <cell r="E1003" t="str">
            <v>SAGE Tunisia</v>
          </cell>
          <cell r="F1003" t="str">
            <v>PRODUCTION</v>
          </cell>
          <cell r="G1003" t="str">
            <v>Alimentatrice</v>
          </cell>
          <cell r="H1003">
            <v>965</v>
          </cell>
          <cell r="I1003" t="str">
            <v>Ala Khaloui</v>
          </cell>
          <cell r="J1003" t="str">
            <v>A</v>
          </cell>
          <cell r="K1003" t="str">
            <v>DIRECTS</v>
          </cell>
          <cell r="L1003" t="str">
            <v>Variable cost at standard</v>
          </cell>
          <cell r="M1003" t="str">
            <v>OUVRIERE SPECIALISE</v>
          </cell>
          <cell r="N1003">
            <v>44733</v>
          </cell>
          <cell r="P1003">
            <v>-737</v>
          </cell>
          <cell r="Q1003">
            <v>44991</v>
          </cell>
          <cell r="R1003" t="str">
            <v xml:space="preserve">abandon de poste </v>
          </cell>
          <cell r="T1003" t="str">
            <v>CDD</v>
          </cell>
          <cell r="U1003" t="str">
            <v>Contractuel</v>
          </cell>
          <cell r="V1003">
            <v>44927</v>
          </cell>
          <cell r="W1003">
            <v>44985</v>
          </cell>
          <cell r="Z1003">
            <v>44733</v>
          </cell>
          <cell r="AA1003">
            <v>6</v>
          </cell>
          <cell r="AB1003">
            <v>2022</v>
          </cell>
          <cell r="AC1003">
            <v>2026</v>
          </cell>
          <cell r="AD1003">
            <v>2.7083333333333335</v>
          </cell>
          <cell r="AE1003" t="str">
            <v>&lt; 3</v>
          </cell>
          <cell r="AF1003">
            <v>37416</v>
          </cell>
          <cell r="AG1003">
            <v>22.756164383561643</v>
          </cell>
          <cell r="AH1003" t="str">
            <v>&lt; 25</v>
          </cell>
          <cell r="AI1003">
            <v>17490258</v>
          </cell>
          <cell r="AJ1003" t="str">
            <v>03</v>
          </cell>
          <cell r="AK1003">
            <v>11675497</v>
          </cell>
          <cell r="AL1003">
            <v>44292</v>
          </cell>
          <cell r="AM1003" t="str">
            <v>FEMME</v>
          </cell>
          <cell r="AN1003" t="str">
            <v>Célibataire</v>
          </cell>
          <cell r="AQ1003">
            <v>3</v>
          </cell>
          <cell r="AR1003">
            <v>1</v>
          </cell>
          <cell r="AS1003">
            <v>45098.25</v>
          </cell>
          <cell r="AT1003" t="str">
            <v>Horaire</v>
          </cell>
          <cell r="AU1003">
            <v>3.3069999999999999</v>
          </cell>
          <cell r="AV1003" t="str">
            <v>07</v>
          </cell>
          <cell r="AW1003" t="str">
            <v>04000</v>
          </cell>
          <cell r="AX1003" t="str">
            <v>58105829408</v>
          </cell>
          <cell r="AY1003" t="str">
            <v>54</v>
          </cell>
          <cell r="AZ1003" t="str">
            <v>AMEN BANK</v>
          </cell>
          <cell r="BA1003" t="str">
            <v>07040005810582940854</v>
          </cell>
          <cell r="BB1003">
            <v>20</v>
          </cell>
          <cell r="BC1003" t="str">
            <v>7 IMPASSE 2 RUE 4267 AGBA</v>
          </cell>
          <cell r="BD1003" t="str">
            <v>TUNIS</v>
          </cell>
          <cell r="BG1003">
            <v>50899016</v>
          </cell>
          <cell r="BH1003">
            <v>22161046</v>
          </cell>
          <cell r="BJ1003" t="str">
            <v>EL AGBA ABDELMOULA</v>
          </cell>
          <cell r="BK1003" t="str">
            <v>A-965</v>
          </cell>
          <cell r="BN1003" t="str">
            <v>07040005810582940854</v>
          </cell>
          <cell r="BO1003" t="str">
            <v>MANAI LINDA</v>
          </cell>
          <cell r="BP1003">
            <v>1004</v>
          </cell>
          <cell r="BU1003" t="str">
            <v>Non-Actif</v>
          </cell>
        </row>
        <row r="1004">
          <cell r="B1004">
            <v>1005</v>
          </cell>
          <cell r="C1004" t="str">
            <v>Mlle</v>
          </cell>
          <cell r="D1004" t="str">
            <v>BOUTHOURI SAFA</v>
          </cell>
          <cell r="E1004" t="str">
            <v>SAGE Tunisia</v>
          </cell>
          <cell r="F1004" t="str">
            <v>PRODUCTION</v>
          </cell>
          <cell r="G1004" t="str">
            <v>Couturière</v>
          </cell>
          <cell r="H1004" t="str">
            <v>Panda</v>
          </cell>
          <cell r="I1004" t="str">
            <v>HASNA NASRAOUI</v>
          </cell>
          <cell r="J1004" t="str">
            <v>A</v>
          </cell>
          <cell r="K1004" t="str">
            <v>DIRECTS</v>
          </cell>
          <cell r="L1004" t="str">
            <v>Variable cost at standard</v>
          </cell>
          <cell r="M1004" t="str">
            <v>OUVRIERE SPECIALISE</v>
          </cell>
          <cell r="N1004">
            <v>44733</v>
          </cell>
          <cell r="P1004">
            <v>25</v>
          </cell>
          <cell r="T1004" t="str">
            <v>CDD</v>
          </cell>
          <cell r="U1004" t="str">
            <v>Contractuel</v>
          </cell>
          <cell r="V1004">
            <v>45689</v>
          </cell>
          <cell r="W1004">
            <v>45747</v>
          </cell>
          <cell r="Z1004">
            <v>44733</v>
          </cell>
          <cell r="AA1004">
            <v>6</v>
          </cell>
          <cell r="AB1004">
            <v>2022</v>
          </cell>
          <cell r="AC1004">
            <v>2026</v>
          </cell>
          <cell r="AD1004">
            <v>2.7083333333333335</v>
          </cell>
          <cell r="AE1004" t="str">
            <v>&lt; 3</v>
          </cell>
          <cell r="AF1004">
            <v>34773</v>
          </cell>
          <cell r="AG1004">
            <v>29.997260273972604</v>
          </cell>
          <cell r="AH1004" t="str">
            <v>&gt;25&lt; 35</v>
          </cell>
          <cell r="AI1004">
            <v>17214534</v>
          </cell>
          <cell r="AJ1004" t="str">
            <v>03</v>
          </cell>
          <cell r="AK1004">
            <v>12666959</v>
          </cell>
          <cell r="AL1004">
            <v>43987</v>
          </cell>
          <cell r="AM1004" t="str">
            <v>FEMME</v>
          </cell>
          <cell r="AN1004" t="str">
            <v>Célibataire</v>
          </cell>
          <cell r="AQ1004">
            <v>3</v>
          </cell>
          <cell r="AR1004">
            <v>3</v>
          </cell>
          <cell r="AS1004">
            <v>45828.75</v>
          </cell>
          <cell r="AT1004" t="str">
            <v>Horaire</v>
          </cell>
          <cell r="AU1004">
            <v>3.3069999999999999</v>
          </cell>
          <cell r="AV1004">
            <v>17</v>
          </cell>
          <cell r="AW1004">
            <v>53594</v>
          </cell>
          <cell r="AX1004" t="str">
            <v>01722013824</v>
          </cell>
          <cell r="AY1004">
            <v>16</v>
          </cell>
          <cell r="AZ1004" t="str">
            <v>LA POSTE</v>
          </cell>
          <cell r="BA1004" t="str">
            <v>17535940172201382416</v>
          </cell>
          <cell r="BB1004">
            <v>20</v>
          </cell>
          <cell r="BC1004" t="str">
            <v>RUE ABDERRAFIA SIDI HASSINE</v>
          </cell>
          <cell r="BD1004" t="str">
            <v>TUNIS</v>
          </cell>
          <cell r="BG1004">
            <v>58235142</v>
          </cell>
          <cell r="BH1004">
            <v>58215853</v>
          </cell>
          <cell r="BJ1004" t="str">
            <v>SIDI HASSINE</v>
          </cell>
          <cell r="BK1004" t="str">
            <v>A-Panda</v>
          </cell>
          <cell r="BL1004" t="str">
            <v>2.1</v>
          </cell>
          <cell r="BN1004" t="str">
            <v>17535940172201382416</v>
          </cell>
          <cell r="BO1004" t="str">
            <v>BOUTHOURI SAFA</v>
          </cell>
          <cell r="BP1004">
            <v>1005</v>
          </cell>
          <cell r="BR1004">
            <v>1005</v>
          </cell>
          <cell r="BT1004">
            <v>743</v>
          </cell>
          <cell r="BU1004" t="str">
            <v>si</v>
          </cell>
          <cell r="BV1004" t="str">
            <v>139 A CP</v>
          </cell>
        </row>
        <row r="1005">
          <cell r="B1005">
            <v>1006</v>
          </cell>
          <cell r="C1005" t="str">
            <v>Mlle</v>
          </cell>
          <cell r="D1005" t="str">
            <v>HAFSAOUI MARWA</v>
          </cell>
          <cell r="E1005" t="str">
            <v>SAGE Tunisia</v>
          </cell>
          <cell r="F1005" t="str">
            <v>QUALITE</v>
          </cell>
          <cell r="G1005" t="str">
            <v>Fire W</v>
          </cell>
          <cell r="H1005" t="str">
            <v>Panda</v>
          </cell>
          <cell r="I1005" t="str">
            <v>Ismail</v>
          </cell>
          <cell r="J1005" t="str">
            <v>B</v>
          </cell>
          <cell r="K1005" t="str">
            <v>INDIRECTS</v>
          </cell>
          <cell r="L1005" t="str">
            <v>Variable cost at standard</v>
          </cell>
          <cell r="M1005" t="str">
            <v>Contrôleur Qualité</v>
          </cell>
          <cell r="N1005">
            <v>44734</v>
          </cell>
          <cell r="P1005">
            <v>-6</v>
          </cell>
          <cell r="T1005" t="str">
            <v>CDD</v>
          </cell>
          <cell r="U1005" t="str">
            <v>Contractuel</v>
          </cell>
          <cell r="V1005">
            <v>45689</v>
          </cell>
          <cell r="W1005">
            <v>45716</v>
          </cell>
          <cell r="Z1005">
            <v>44734</v>
          </cell>
          <cell r="AA1005">
            <v>6</v>
          </cell>
          <cell r="AB1005">
            <v>2022</v>
          </cell>
          <cell r="AC1005">
            <v>2026</v>
          </cell>
          <cell r="AD1005">
            <v>2.7055555555555557</v>
          </cell>
          <cell r="AE1005" t="str">
            <v>&lt; 3</v>
          </cell>
          <cell r="AF1005">
            <v>36032</v>
          </cell>
          <cell r="AG1005">
            <v>26.547945205479451</v>
          </cell>
          <cell r="AH1005" t="str">
            <v>&gt;25&lt; 35</v>
          </cell>
          <cell r="AI1005">
            <v>17591866</v>
          </cell>
          <cell r="AJ1005" t="str">
            <v>02</v>
          </cell>
          <cell r="AK1005">
            <v>12702433</v>
          </cell>
          <cell r="AL1005">
            <v>43050</v>
          </cell>
          <cell r="AM1005" t="str">
            <v>FEMME</v>
          </cell>
          <cell r="AN1005" t="str">
            <v>Célibataire</v>
          </cell>
          <cell r="AQ1005">
            <v>3</v>
          </cell>
          <cell r="AR1005">
            <v>3</v>
          </cell>
          <cell r="AS1005">
            <v>45829.75</v>
          </cell>
          <cell r="AT1005" t="str">
            <v>Horaire</v>
          </cell>
          <cell r="AU1005">
            <v>3.3069999999999999</v>
          </cell>
          <cell r="AV1005" t="str">
            <v>17</v>
          </cell>
          <cell r="AW1005" t="str">
            <v>00100</v>
          </cell>
          <cell r="AX1005" t="str">
            <v>00003152417</v>
          </cell>
          <cell r="AY1005" t="str">
            <v>49</v>
          </cell>
          <cell r="AZ1005" t="str">
            <v>LA POSTE</v>
          </cell>
          <cell r="BA1005" t="str">
            <v>17001000000315241749</v>
          </cell>
          <cell r="BB1005">
            <v>20</v>
          </cell>
          <cell r="BC1005" t="str">
            <v>CITE KORBI DENDEN</v>
          </cell>
          <cell r="BD1005" t="str">
            <v>TUNIS</v>
          </cell>
          <cell r="BG1005">
            <v>95070436</v>
          </cell>
          <cell r="BH1005">
            <v>95543517</v>
          </cell>
          <cell r="BJ1005" t="str">
            <v>DENDEN</v>
          </cell>
          <cell r="BK1005" t="str">
            <v>B-Panda</v>
          </cell>
          <cell r="BL1005" t="str">
            <v>1.3</v>
          </cell>
          <cell r="BN1005" t="str">
            <v>17001000000315241749</v>
          </cell>
          <cell r="BO1005" t="str">
            <v>HAFSAOUI MARWA</v>
          </cell>
          <cell r="BP1005">
            <v>1006</v>
          </cell>
          <cell r="BR1005">
            <v>1006</v>
          </cell>
          <cell r="BT1005">
            <v>575</v>
          </cell>
          <cell r="BU1005" t="str">
            <v>si</v>
          </cell>
          <cell r="BV1005" t="str">
            <v>FW</v>
          </cell>
        </row>
        <row r="1006">
          <cell r="B1006">
            <v>1007</v>
          </cell>
          <cell r="C1006" t="str">
            <v>Mlle</v>
          </cell>
          <cell r="D1006" t="str">
            <v>HANACHI AROUA</v>
          </cell>
          <cell r="E1006" t="str">
            <v>SAGE Tunisia</v>
          </cell>
          <cell r="F1006" t="str">
            <v>QUALITE</v>
          </cell>
          <cell r="G1006" t="str">
            <v>Fire W</v>
          </cell>
          <cell r="H1006" t="str">
            <v>P6 AR</v>
          </cell>
          <cell r="I1006" t="str">
            <v>Malek harran</v>
          </cell>
          <cell r="J1006" t="str">
            <v>A</v>
          </cell>
          <cell r="K1006" t="str">
            <v>INDIRECTS</v>
          </cell>
          <cell r="L1006" t="str">
            <v>Variable cost at standard</v>
          </cell>
          <cell r="M1006" t="str">
            <v>Contrôleur Qualité</v>
          </cell>
          <cell r="N1006">
            <v>44737</v>
          </cell>
          <cell r="P1006">
            <v>-6</v>
          </cell>
          <cell r="T1006" t="str">
            <v>CDD</v>
          </cell>
          <cell r="U1006" t="str">
            <v>Contractuel</v>
          </cell>
          <cell r="V1006">
            <v>45627</v>
          </cell>
          <cell r="W1006">
            <v>45716</v>
          </cell>
          <cell r="Z1006">
            <v>44737</v>
          </cell>
          <cell r="AA1006">
            <v>6</v>
          </cell>
          <cell r="AB1006">
            <v>2022</v>
          </cell>
          <cell r="AC1006">
            <v>2026</v>
          </cell>
          <cell r="AD1006">
            <v>2.6972222222222224</v>
          </cell>
          <cell r="AE1006" t="str">
            <v>&lt; 3</v>
          </cell>
          <cell r="AF1006">
            <v>36710</v>
          </cell>
          <cell r="AG1006">
            <v>24.69041095890411</v>
          </cell>
          <cell r="AH1006" t="str">
            <v>&lt; 25</v>
          </cell>
          <cell r="AI1006">
            <v>17462845</v>
          </cell>
          <cell r="AJ1006" t="str">
            <v>02</v>
          </cell>
          <cell r="AK1006">
            <v>11667712</v>
          </cell>
          <cell r="AL1006">
            <v>43378</v>
          </cell>
          <cell r="AM1006" t="str">
            <v>FEMME</v>
          </cell>
          <cell r="AN1006" t="str">
            <v>Célibataire</v>
          </cell>
          <cell r="AQ1006">
            <v>3</v>
          </cell>
          <cell r="AR1006">
            <v>3</v>
          </cell>
          <cell r="AS1006">
            <v>45832.75</v>
          </cell>
          <cell r="AT1006" t="str">
            <v>Horaire</v>
          </cell>
          <cell r="AU1006">
            <v>3.3069999999999999</v>
          </cell>
          <cell r="AV1006" t="str">
            <v>04</v>
          </cell>
          <cell r="AW1006" t="str">
            <v>07516</v>
          </cell>
          <cell r="AX1006" t="str">
            <v>00078917432</v>
          </cell>
          <cell r="AY1006" t="str">
            <v>72</v>
          </cell>
          <cell r="AZ1006" t="str">
            <v>ATTIJARI BANK</v>
          </cell>
          <cell r="BA1006" t="str">
            <v>04075160007891743272</v>
          </cell>
          <cell r="BB1006">
            <v>20</v>
          </cell>
          <cell r="BC1006" t="str">
            <v>44 RUE BULGHARI SIDI HASSINE</v>
          </cell>
          <cell r="BD1006" t="str">
            <v>TUNIS</v>
          </cell>
          <cell r="BF1006">
            <v>45163</v>
          </cell>
          <cell r="BG1006">
            <v>29440617</v>
          </cell>
          <cell r="BH1006">
            <v>27665642</v>
          </cell>
          <cell r="BJ1006" t="str">
            <v>SIDI HASSINE</v>
          </cell>
          <cell r="BK1006" t="str">
            <v>A-P6 AR</v>
          </cell>
          <cell r="BL1006" t="str">
            <v>1.3</v>
          </cell>
          <cell r="BN1006" t="str">
            <v>04075160007891743272</v>
          </cell>
          <cell r="BO1006" t="str">
            <v>HANACHI AROUA</v>
          </cell>
          <cell r="BP1006">
            <v>1007</v>
          </cell>
          <cell r="BR1006">
            <v>1007</v>
          </cell>
          <cell r="BT1006">
            <v>523</v>
          </cell>
          <cell r="BU1006" t="str">
            <v>si</v>
          </cell>
          <cell r="BV1006" t="str">
            <v>965 B SA</v>
          </cell>
        </row>
        <row r="1007">
          <cell r="B1007">
            <v>1008</v>
          </cell>
          <cell r="C1007" t="str">
            <v>Mlle</v>
          </cell>
          <cell r="D1007" t="str">
            <v>BEN AMOR AMIRA</v>
          </cell>
          <cell r="E1007" t="str">
            <v>SAGE Tunisia</v>
          </cell>
          <cell r="F1007" t="str">
            <v>PRODUCTION</v>
          </cell>
          <cell r="G1007" t="str">
            <v>CAMPO</v>
          </cell>
          <cell r="H1007" t="str">
            <v>P6 AV</v>
          </cell>
          <cell r="I1007" t="str">
            <v xml:space="preserve">Anis Mejri </v>
          </cell>
          <cell r="J1007" t="str">
            <v>B</v>
          </cell>
          <cell r="K1007" t="str">
            <v>DIRECTS</v>
          </cell>
          <cell r="L1007" t="str">
            <v>Variable cost at standard</v>
          </cell>
          <cell r="M1007" t="str">
            <v>OUVRIERE SPECIALISE</v>
          </cell>
          <cell r="N1007">
            <v>44737</v>
          </cell>
          <cell r="P1007">
            <v>25</v>
          </cell>
          <cell r="T1007" t="str">
            <v>CDD</v>
          </cell>
          <cell r="U1007" t="str">
            <v>Contractuel</v>
          </cell>
          <cell r="V1007">
            <v>45689</v>
          </cell>
          <cell r="W1007">
            <v>45747</v>
          </cell>
          <cell r="Z1007">
            <v>44737</v>
          </cell>
          <cell r="AA1007">
            <v>6</v>
          </cell>
          <cell r="AB1007">
            <v>2022</v>
          </cell>
          <cell r="AC1007">
            <v>2026</v>
          </cell>
          <cell r="AD1007">
            <v>2.6972222222222224</v>
          </cell>
          <cell r="AE1007" t="str">
            <v>&lt; 3</v>
          </cell>
          <cell r="AF1007">
            <v>35882</v>
          </cell>
          <cell r="AG1007">
            <v>26.958904109589042</v>
          </cell>
          <cell r="AH1007" t="str">
            <v>&gt;25&lt; 35</v>
          </cell>
          <cell r="AI1007">
            <v>17591419</v>
          </cell>
          <cell r="AJ1007" t="str">
            <v>04</v>
          </cell>
          <cell r="AK1007">
            <v>13026470</v>
          </cell>
          <cell r="AL1007">
            <v>43893</v>
          </cell>
          <cell r="AM1007" t="str">
            <v>FEMME</v>
          </cell>
          <cell r="AN1007" t="str">
            <v>Célibataire</v>
          </cell>
          <cell r="AQ1007">
            <v>3</v>
          </cell>
          <cell r="AR1007">
            <v>3</v>
          </cell>
          <cell r="AS1007">
            <v>45832.75</v>
          </cell>
          <cell r="AT1007" t="str">
            <v>Horaire</v>
          </cell>
          <cell r="AU1007">
            <v>3.3069999999999999</v>
          </cell>
          <cell r="AV1007" t="str">
            <v>17</v>
          </cell>
          <cell r="AW1007" t="str">
            <v>00100</v>
          </cell>
          <cell r="AX1007" t="str">
            <v>00003156459</v>
          </cell>
          <cell r="AY1007" t="str">
            <v>48</v>
          </cell>
          <cell r="AZ1007" t="str">
            <v>LA POSTE</v>
          </cell>
          <cell r="BA1007" t="str">
            <v>17001000000315645948</v>
          </cell>
          <cell r="BB1007">
            <v>20</v>
          </cell>
          <cell r="BC1007" t="str">
            <v>37 RUE 73 CITE BOUGATFA 1 ZAHROUNI</v>
          </cell>
          <cell r="BD1007" t="str">
            <v>TUNIS</v>
          </cell>
          <cell r="BG1007">
            <v>25742933</v>
          </cell>
          <cell r="BH1007">
            <v>25742933</v>
          </cell>
          <cell r="BJ1007" t="str">
            <v>CITE HWASS ZAHROUNI</v>
          </cell>
          <cell r="BK1007" t="str">
            <v>CAMPO B</v>
          </cell>
          <cell r="BL1007" t="str">
            <v>1.1</v>
          </cell>
          <cell r="BN1007" t="str">
            <v>17001000000315645948</v>
          </cell>
          <cell r="BO1007" t="str">
            <v>BEN AMOR AMIRA</v>
          </cell>
          <cell r="BP1007">
            <v>1008</v>
          </cell>
          <cell r="BR1007">
            <v>1008</v>
          </cell>
          <cell r="BT1007">
            <v>109</v>
          </cell>
          <cell r="BU1007" t="str">
            <v>si</v>
          </cell>
          <cell r="BV1007" t="str">
            <v>CAMPO</v>
          </cell>
        </row>
        <row r="1008">
          <cell r="B1008">
            <v>1009</v>
          </cell>
          <cell r="C1008" t="str">
            <v>Mlle</v>
          </cell>
          <cell r="D1008" t="str">
            <v>OUERGHI NOURHEN</v>
          </cell>
          <cell r="E1008" t="str">
            <v>SAGE Tunisia</v>
          </cell>
          <cell r="F1008" t="str">
            <v>PRODUCTION</v>
          </cell>
          <cell r="G1008" t="str">
            <v>Couturière</v>
          </cell>
          <cell r="H1008">
            <v>965</v>
          </cell>
          <cell r="I1008" t="str">
            <v>Ala Khaloui</v>
          </cell>
          <cell r="J1008" t="str">
            <v>A</v>
          </cell>
          <cell r="K1008" t="str">
            <v>DIRECTS</v>
          </cell>
          <cell r="L1008" t="str">
            <v>Variable cost at standard</v>
          </cell>
          <cell r="M1008" t="str">
            <v>OUVRIERE SPECIALISE</v>
          </cell>
          <cell r="N1008">
            <v>44737</v>
          </cell>
          <cell r="P1008">
            <v>-645</v>
          </cell>
          <cell r="Q1008">
            <v>45077</v>
          </cell>
          <cell r="R1008" t="str">
            <v>fin de contrat</v>
          </cell>
          <cell r="T1008" t="str">
            <v>CDD</v>
          </cell>
          <cell r="U1008" t="str">
            <v>Contractuel</v>
          </cell>
          <cell r="V1008">
            <v>45047</v>
          </cell>
          <cell r="W1008">
            <v>45077</v>
          </cell>
          <cell r="Z1008">
            <v>44737</v>
          </cell>
          <cell r="AA1008">
            <v>6</v>
          </cell>
          <cell r="AB1008">
            <v>2022</v>
          </cell>
          <cell r="AC1008">
            <v>2026</v>
          </cell>
          <cell r="AD1008">
            <v>2.6972222222222224</v>
          </cell>
          <cell r="AE1008" t="str">
            <v>&lt; 3</v>
          </cell>
          <cell r="AF1008">
            <v>37803</v>
          </cell>
          <cell r="AG1008">
            <v>21.695890410958903</v>
          </cell>
          <cell r="AH1008" t="str">
            <v>&lt; 25</v>
          </cell>
          <cell r="AI1008">
            <v>17591358</v>
          </cell>
          <cell r="AJ1008" t="str">
            <v>07</v>
          </cell>
          <cell r="AK1008">
            <v>14365614</v>
          </cell>
          <cell r="AL1008">
            <v>43726</v>
          </cell>
          <cell r="AM1008" t="str">
            <v>FEMME</v>
          </cell>
          <cell r="AN1008" t="str">
            <v>Célibataire</v>
          </cell>
          <cell r="AQ1008">
            <v>3</v>
          </cell>
          <cell r="AR1008">
            <v>1</v>
          </cell>
          <cell r="AS1008">
            <v>45102.25</v>
          </cell>
          <cell r="AT1008" t="str">
            <v>Horaire</v>
          </cell>
          <cell r="AU1008">
            <v>3.3069999999999999</v>
          </cell>
          <cell r="AV1008" t="str">
            <v>17</v>
          </cell>
          <cell r="AW1008" t="str">
            <v>00100</v>
          </cell>
          <cell r="AX1008" t="str">
            <v>00003156067</v>
          </cell>
          <cell r="AY1008" t="str">
            <v>60</v>
          </cell>
          <cell r="AZ1008" t="str">
            <v>LA POSTE</v>
          </cell>
          <cell r="BA1008" t="str">
            <v>17001000000315606760</v>
          </cell>
          <cell r="BB1008">
            <v>20</v>
          </cell>
          <cell r="BC1008" t="str">
            <v>RUE EL MANARA CITE ENNASR GOBBAA</v>
          </cell>
          <cell r="BD1008" t="str">
            <v>MANOUBA</v>
          </cell>
          <cell r="BG1008">
            <v>51688758</v>
          </cell>
          <cell r="BH1008">
            <v>52037454</v>
          </cell>
          <cell r="BJ1008" t="str">
            <v>GOBAA</v>
          </cell>
          <cell r="BK1008" t="str">
            <v>A-965</v>
          </cell>
          <cell r="BN1008" t="str">
            <v>17001000000315606760</v>
          </cell>
          <cell r="BO1008" t="str">
            <v>OUERGHI NOURHEN</v>
          </cell>
          <cell r="BP1008">
            <v>1009</v>
          </cell>
          <cell r="BR1008">
            <v>1009</v>
          </cell>
          <cell r="BU1008" t="str">
            <v>Non-Actif</v>
          </cell>
        </row>
        <row r="1009">
          <cell r="B1009">
            <v>1010</v>
          </cell>
          <cell r="C1009" t="str">
            <v>Madame</v>
          </cell>
          <cell r="D1009" t="str">
            <v>ZIOUDI HOUDA</v>
          </cell>
          <cell r="E1009" t="str">
            <v>SAGE Tunisia</v>
          </cell>
          <cell r="F1009" t="str">
            <v>QUALITE</v>
          </cell>
          <cell r="G1009" t="str">
            <v>Contrôle Qualité</v>
          </cell>
          <cell r="H1009">
            <v>965</v>
          </cell>
          <cell r="J1009" t="str">
            <v>B</v>
          </cell>
          <cell r="K1009" t="str">
            <v>INDIRECTS</v>
          </cell>
          <cell r="L1009" t="str">
            <v>Variable cost at standard</v>
          </cell>
          <cell r="M1009" t="str">
            <v>Contrôleur Qualité</v>
          </cell>
          <cell r="N1009">
            <v>44735</v>
          </cell>
          <cell r="P1009">
            <v>-918</v>
          </cell>
          <cell r="Q1009">
            <v>44774</v>
          </cell>
          <cell r="R1009" t="str">
            <v xml:space="preserve">abandon de poste </v>
          </cell>
          <cell r="T1009" t="str">
            <v>CDD</v>
          </cell>
          <cell r="U1009" t="str">
            <v>Contractuel</v>
          </cell>
          <cell r="V1009">
            <v>44774</v>
          </cell>
          <cell r="W1009">
            <v>44804</v>
          </cell>
          <cell r="Z1009">
            <v>44735</v>
          </cell>
          <cell r="AA1009">
            <v>6</v>
          </cell>
          <cell r="AB1009">
            <v>2022</v>
          </cell>
          <cell r="AC1009">
            <v>2026</v>
          </cell>
          <cell r="AD1009">
            <v>2.7027777777777779</v>
          </cell>
          <cell r="AE1009" t="str">
            <v>&lt; 3</v>
          </cell>
          <cell r="AF1009">
            <v>31809</v>
          </cell>
          <cell r="AG1009">
            <v>38.11780821917808</v>
          </cell>
          <cell r="AH1009" t="str">
            <v>&gt;35&lt; 45</v>
          </cell>
          <cell r="AI1009">
            <v>12978773</v>
          </cell>
          <cell r="AJ1009" t="str">
            <v>08</v>
          </cell>
          <cell r="AK1009" t="str">
            <v>08943900</v>
          </cell>
          <cell r="AL1009">
            <v>41884</v>
          </cell>
          <cell r="AM1009" t="str">
            <v>FEMME</v>
          </cell>
          <cell r="AN1009" t="str">
            <v>Marié(e)</v>
          </cell>
          <cell r="AO1009">
            <v>2</v>
          </cell>
          <cell r="AQ1009">
            <v>3</v>
          </cell>
          <cell r="AR1009">
            <v>1</v>
          </cell>
          <cell r="AS1009">
            <v>45100.25</v>
          </cell>
          <cell r="AT1009" t="str">
            <v>Horaire</v>
          </cell>
          <cell r="AU1009">
            <v>3.3069999999999999</v>
          </cell>
          <cell r="AV1009" t="str">
            <v>05</v>
          </cell>
          <cell r="AW1009" t="str">
            <v>10900</v>
          </cell>
          <cell r="AX1009" t="str">
            <v>00695010640</v>
          </cell>
          <cell r="AY1009" t="str">
            <v>40</v>
          </cell>
          <cell r="AZ1009" t="str">
            <v>BT</v>
          </cell>
          <cell r="BA1009" t="str">
            <v>05109000069501064040</v>
          </cell>
          <cell r="BB1009">
            <v>20</v>
          </cell>
          <cell r="BC1009" t="str">
            <v>36 RUE ASMA BENT ABI BAKR SANHEJA</v>
          </cell>
          <cell r="BD1009" t="str">
            <v>OUED ELLIL</v>
          </cell>
          <cell r="BG1009">
            <v>53362221</v>
          </cell>
          <cell r="BH1009">
            <v>21936140</v>
          </cell>
          <cell r="BJ1009" t="str">
            <v>SANHEJA</v>
          </cell>
          <cell r="BK1009" t="str">
            <v>B-965</v>
          </cell>
          <cell r="BN1009" t="str">
            <v>05109000069501064040</v>
          </cell>
          <cell r="BO1009" t="str">
            <v>ZIOUDI HOUDA</v>
          </cell>
          <cell r="BP1009">
            <v>1010</v>
          </cell>
          <cell r="BU1009" t="str">
            <v>Non-Actif</v>
          </cell>
        </row>
        <row r="1010">
          <cell r="B1010">
            <v>1011</v>
          </cell>
          <cell r="C1010" t="str">
            <v>Mlle</v>
          </cell>
          <cell r="D1010" t="str">
            <v>HAMMAMI RAHMA</v>
          </cell>
          <cell r="E1010" t="str">
            <v>SAGE Tunisia</v>
          </cell>
          <cell r="F1010" t="str">
            <v>PRODUCTION</v>
          </cell>
          <cell r="G1010" t="str">
            <v>Contrôle Qualité</v>
          </cell>
          <cell r="H1010" t="str">
            <v>P6 AV</v>
          </cell>
          <cell r="I1010" t="str">
            <v>Issam Ouni</v>
          </cell>
          <cell r="J1010" t="str">
            <v>B</v>
          </cell>
          <cell r="K1010" t="str">
            <v>INDIRECTS</v>
          </cell>
          <cell r="L1010" t="str">
            <v>Variable cost at standard</v>
          </cell>
          <cell r="M1010" t="str">
            <v>Contrôleur Qualité</v>
          </cell>
          <cell r="N1010">
            <v>44735</v>
          </cell>
          <cell r="P1010">
            <v>-187</v>
          </cell>
          <cell r="Q1010">
            <v>45492</v>
          </cell>
          <cell r="R1010" t="str">
            <v>discipline</v>
          </cell>
          <cell r="T1010" t="str">
            <v>CDD</v>
          </cell>
          <cell r="U1010" t="str">
            <v>Contractuel</v>
          </cell>
          <cell r="V1010">
            <v>45444</v>
          </cell>
          <cell r="W1010">
            <v>45535</v>
          </cell>
          <cell r="Z1010">
            <v>44735</v>
          </cell>
          <cell r="AA1010">
            <v>6</v>
          </cell>
          <cell r="AB1010">
            <v>2022</v>
          </cell>
          <cell r="AC1010">
            <v>2026</v>
          </cell>
          <cell r="AD1010">
            <v>2.7027777777777779</v>
          </cell>
          <cell r="AE1010" t="str">
            <v>&lt; 3</v>
          </cell>
          <cell r="AF1010">
            <v>37093</v>
          </cell>
          <cell r="AG1010">
            <v>23.641095890410959</v>
          </cell>
          <cell r="AH1010" t="str">
            <v>&lt; 25</v>
          </cell>
          <cell r="AI1010">
            <v>17591701</v>
          </cell>
          <cell r="AJ1010" t="str">
            <v>01</v>
          </cell>
          <cell r="AK1010">
            <v>11673517</v>
          </cell>
          <cell r="AL1010">
            <v>44069</v>
          </cell>
          <cell r="AM1010" t="str">
            <v>FEMME</v>
          </cell>
          <cell r="AN1010" t="str">
            <v>Célibataire</v>
          </cell>
          <cell r="AQ1010">
            <v>3</v>
          </cell>
          <cell r="AR1010">
            <v>2</v>
          </cell>
          <cell r="AS1010">
            <v>45465.5</v>
          </cell>
          <cell r="AT1010" t="str">
            <v>Horaire</v>
          </cell>
          <cell r="AU1010">
            <v>3.3069999999999999</v>
          </cell>
          <cell r="AV1010">
            <v>17</v>
          </cell>
          <cell r="AW1010" t="str">
            <v>00100</v>
          </cell>
          <cell r="AX1010" t="str">
            <v>00003354184</v>
          </cell>
          <cell r="AY1010">
            <v>28</v>
          </cell>
          <cell r="AZ1010" t="str">
            <v>LA POSTE</v>
          </cell>
          <cell r="BA1010" t="str">
            <v>17001000000335418428</v>
          </cell>
          <cell r="BB1010">
            <v>20</v>
          </cell>
          <cell r="BC1010" t="str">
            <v>RUE 42210 GHDIR EL GOLLA HRAIRIA</v>
          </cell>
          <cell r="BD1010" t="str">
            <v>TUNIS</v>
          </cell>
          <cell r="BG1010">
            <v>50369590</v>
          </cell>
          <cell r="BH1010">
            <v>90116157</v>
          </cell>
          <cell r="BJ1010" t="str">
            <v>GHDIR EL GOLLA</v>
          </cell>
          <cell r="BK1010" t="str">
            <v>B-P6 AV</v>
          </cell>
          <cell r="BL1010" t="str">
            <v>1.3</v>
          </cell>
          <cell r="BN1010" t="str">
            <v>17001000000335418428</v>
          </cell>
          <cell r="BO1010" t="str">
            <v>HAMMAMI RAHMA</v>
          </cell>
          <cell r="BP1010">
            <v>1011</v>
          </cell>
          <cell r="BR1010">
            <v>1011</v>
          </cell>
          <cell r="BU1010" t="str">
            <v>Non-Actif</v>
          </cell>
          <cell r="BV1010" t="str">
            <v>P6 AV B SA</v>
          </cell>
        </row>
        <row r="1011">
          <cell r="B1011">
            <v>1012</v>
          </cell>
          <cell r="C1011" t="str">
            <v>Monsieur</v>
          </cell>
          <cell r="D1011" t="str">
            <v>OURI NASRALLAH</v>
          </cell>
          <cell r="E1011" t="str">
            <v>SAGE Tunisia</v>
          </cell>
          <cell r="F1011" t="str">
            <v>COUPE</v>
          </cell>
          <cell r="G1011" t="str">
            <v>Coupeur</v>
          </cell>
          <cell r="H1011" t="str">
            <v>coupe</v>
          </cell>
          <cell r="I1011" t="str">
            <v>HAITHEM SLAMA</v>
          </cell>
          <cell r="K1011" t="str">
            <v>DIRECTS</v>
          </cell>
          <cell r="L1011" t="str">
            <v>Variable cost at standard</v>
          </cell>
          <cell r="M1011" t="str">
            <v>OUVRIER COUPE</v>
          </cell>
          <cell r="N1011">
            <v>44735</v>
          </cell>
          <cell r="P1011">
            <v>-523</v>
          </cell>
          <cell r="Q1011">
            <v>45175</v>
          </cell>
          <cell r="R1011" t="str">
            <v>Voyage à l'étranger</v>
          </cell>
          <cell r="T1011" t="str">
            <v>CDD</v>
          </cell>
          <cell r="U1011" t="str">
            <v>Contractuel</v>
          </cell>
          <cell r="V1011">
            <v>45139</v>
          </cell>
          <cell r="W1011">
            <v>45199</v>
          </cell>
          <cell r="Z1011">
            <v>44735</v>
          </cell>
          <cell r="AA1011">
            <v>6</v>
          </cell>
          <cell r="AB1011">
            <v>2022</v>
          </cell>
          <cell r="AC1011">
            <v>2026</v>
          </cell>
          <cell r="AD1011">
            <v>2.7027777777777779</v>
          </cell>
          <cell r="AE1011" t="str">
            <v>&lt; 3</v>
          </cell>
          <cell r="AF1011">
            <v>37987</v>
          </cell>
          <cell r="AG1011">
            <v>21.19178082191781</v>
          </cell>
          <cell r="AH1011" t="str">
            <v>&lt; 25</v>
          </cell>
          <cell r="AI1011">
            <v>17591413</v>
          </cell>
          <cell r="AJ1011" t="str">
            <v>00</v>
          </cell>
          <cell r="AK1011">
            <v>11679710</v>
          </cell>
          <cell r="AL1011">
            <v>44726</v>
          </cell>
          <cell r="AM1011" t="str">
            <v>HOMME</v>
          </cell>
          <cell r="AN1011" t="str">
            <v>Célibataire</v>
          </cell>
          <cell r="AQ1011">
            <v>3</v>
          </cell>
          <cell r="AR1011">
            <v>2</v>
          </cell>
          <cell r="AS1011">
            <v>45465.5</v>
          </cell>
          <cell r="AT1011" t="str">
            <v>Horaire</v>
          </cell>
          <cell r="AU1011">
            <v>3.3069999999999999</v>
          </cell>
          <cell r="AV1011" t="str">
            <v>24</v>
          </cell>
          <cell r="AW1011" t="str">
            <v>02007</v>
          </cell>
          <cell r="AX1011" t="str">
            <v>72652511101</v>
          </cell>
          <cell r="AY1011" t="str">
            <v>20</v>
          </cell>
          <cell r="AZ1011" t="str">
            <v>BTE</v>
          </cell>
          <cell r="BA1011" t="str">
            <v>24020077265251110120</v>
          </cell>
          <cell r="BB1011">
            <v>20</v>
          </cell>
          <cell r="BC1011" t="str">
            <v>13 RUE HASSEN BELKHOUJA CITE BOUGATFA 2</v>
          </cell>
          <cell r="BD1011" t="str">
            <v>JAYARA</v>
          </cell>
          <cell r="BG1011">
            <v>28713459</v>
          </cell>
          <cell r="BH1011">
            <v>23090472</v>
          </cell>
          <cell r="BJ1011" t="str">
            <v>BEN DAHHA</v>
          </cell>
          <cell r="BK1011" t="str">
            <v>-coupe</v>
          </cell>
          <cell r="BL1011" t="str">
            <v>1.2</v>
          </cell>
          <cell r="BN1011" t="str">
            <v>24020077265251110120</v>
          </cell>
          <cell r="BO1011" t="str">
            <v>OURI NASRALLAH</v>
          </cell>
          <cell r="BP1011">
            <v>1012</v>
          </cell>
          <cell r="BR1011">
            <v>1012</v>
          </cell>
          <cell r="BU1011" t="str">
            <v>Non-Actif</v>
          </cell>
        </row>
        <row r="1012">
          <cell r="B1012">
            <v>1013</v>
          </cell>
          <cell r="C1012" t="str">
            <v>Madame</v>
          </cell>
          <cell r="D1012" t="str">
            <v>MERAI NEDRA</v>
          </cell>
          <cell r="E1012" t="str">
            <v>SAGE Tunisia</v>
          </cell>
          <cell r="F1012" t="str">
            <v>PRODUCTION</v>
          </cell>
          <cell r="G1012" t="str">
            <v>Couturière</v>
          </cell>
          <cell r="H1012">
            <v>965</v>
          </cell>
          <cell r="J1012" t="str">
            <v>A</v>
          </cell>
          <cell r="K1012" t="str">
            <v>DIRECTS</v>
          </cell>
          <cell r="L1012" t="str">
            <v>Variable cost at standard</v>
          </cell>
          <cell r="M1012" t="str">
            <v>OUVRIERE SPECIALISE</v>
          </cell>
          <cell r="N1012">
            <v>44735</v>
          </cell>
          <cell r="P1012">
            <v>-949</v>
          </cell>
          <cell r="Q1012">
            <v>44746</v>
          </cell>
          <cell r="R1012" t="str">
            <v xml:space="preserve">abandon de poste </v>
          </cell>
          <cell r="T1012" t="str">
            <v>CDD</v>
          </cell>
          <cell r="U1012" t="str">
            <v>Contractuel</v>
          </cell>
          <cell r="V1012">
            <v>44735</v>
          </cell>
          <cell r="W1012">
            <v>44773</v>
          </cell>
          <cell r="Z1012">
            <v>44735</v>
          </cell>
          <cell r="AA1012">
            <v>6</v>
          </cell>
          <cell r="AB1012">
            <v>2022</v>
          </cell>
          <cell r="AC1012">
            <v>2026</v>
          </cell>
          <cell r="AD1012">
            <v>2.7027777777777779</v>
          </cell>
          <cell r="AE1012" t="str">
            <v>&lt; 3</v>
          </cell>
          <cell r="AF1012">
            <v>27472</v>
          </cell>
          <cell r="AG1012">
            <v>50</v>
          </cell>
          <cell r="AH1012" t="str">
            <v>&gt;45&lt; 55</v>
          </cell>
          <cell r="AI1012">
            <v>11631900</v>
          </cell>
          <cell r="AJ1012" t="str">
            <v>00</v>
          </cell>
          <cell r="AK1012" t="str">
            <v>07285946</v>
          </cell>
          <cell r="AL1012">
            <v>38980</v>
          </cell>
          <cell r="AM1012" t="str">
            <v>FEMME</v>
          </cell>
          <cell r="AN1012" t="str">
            <v>Marié(e)</v>
          </cell>
          <cell r="AO1012">
            <v>1</v>
          </cell>
          <cell r="AQ1012">
            <v>3</v>
          </cell>
          <cell r="AR1012">
            <v>1</v>
          </cell>
          <cell r="AS1012">
            <v>45100.25</v>
          </cell>
          <cell r="AT1012" t="str">
            <v>Horaire</v>
          </cell>
          <cell r="AU1012">
            <v>3.3069999999999999</v>
          </cell>
          <cell r="AV1012" t="str">
            <v>08</v>
          </cell>
          <cell r="AW1012" t="str">
            <v>12502</v>
          </cell>
          <cell r="AX1012" t="str">
            <v>80940000788</v>
          </cell>
          <cell r="AY1012" t="str">
            <v>89</v>
          </cell>
          <cell r="AZ1012" t="str">
            <v>BIAT</v>
          </cell>
          <cell r="BA1012" t="str">
            <v>08125028094000078889</v>
          </cell>
          <cell r="BB1012">
            <v>20</v>
          </cell>
          <cell r="BC1012" t="str">
            <v>15 RUE HARRACHE DENDEN</v>
          </cell>
          <cell r="BD1012" t="str">
            <v>MANOUBA</v>
          </cell>
          <cell r="BG1012">
            <v>26842516</v>
          </cell>
          <cell r="BJ1012" t="str">
            <v>DENDEN</v>
          </cell>
          <cell r="BK1012" t="str">
            <v>A-965</v>
          </cell>
          <cell r="BN1012" t="str">
            <v>08125028094000078889</v>
          </cell>
          <cell r="BO1012" t="str">
            <v>MERAI NEDRA</v>
          </cell>
          <cell r="BP1012">
            <v>1013</v>
          </cell>
          <cell r="BU1012" t="str">
            <v>Non-Actif</v>
          </cell>
        </row>
        <row r="1013">
          <cell r="B1013">
            <v>1014</v>
          </cell>
          <cell r="C1013" t="str">
            <v>Mlle</v>
          </cell>
          <cell r="D1013" t="str">
            <v>JAOUADI JIHENE</v>
          </cell>
          <cell r="E1013" t="str">
            <v>SAGE Tunisia</v>
          </cell>
          <cell r="F1013" t="str">
            <v>PRODUCTION</v>
          </cell>
          <cell r="G1013" t="str">
            <v>Alimentatrice</v>
          </cell>
          <cell r="H1013" t="str">
            <v>Panda</v>
          </cell>
          <cell r="I1013" t="str">
            <v>HASNA NASRAOUI</v>
          </cell>
          <cell r="J1013" t="str">
            <v>A</v>
          </cell>
          <cell r="K1013" t="str">
            <v>DIRECTS</v>
          </cell>
          <cell r="L1013" t="str">
            <v>Variable cost at standard</v>
          </cell>
          <cell r="M1013" t="str">
            <v>OUVRIERE SPECIALISE</v>
          </cell>
          <cell r="N1013">
            <v>44735</v>
          </cell>
          <cell r="P1013">
            <v>-340</v>
          </cell>
          <cell r="Q1013">
            <v>45352</v>
          </cell>
          <cell r="R1013" t="str">
            <v>personnel</v>
          </cell>
          <cell r="T1013" t="str">
            <v>CDD</v>
          </cell>
          <cell r="U1013" t="str">
            <v>Contractuel</v>
          </cell>
          <cell r="V1013">
            <v>45292</v>
          </cell>
          <cell r="W1013">
            <v>45382</v>
          </cell>
          <cell r="Z1013">
            <v>44735</v>
          </cell>
          <cell r="AA1013">
            <v>6</v>
          </cell>
          <cell r="AB1013">
            <v>2022</v>
          </cell>
          <cell r="AC1013">
            <v>2026</v>
          </cell>
          <cell r="AD1013">
            <v>2.7027777777777779</v>
          </cell>
          <cell r="AE1013" t="str">
            <v>&lt; 3</v>
          </cell>
          <cell r="AF1013">
            <v>36168</v>
          </cell>
          <cell r="AG1013">
            <v>26.175342465753424</v>
          </cell>
          <cell r="AH1013" t="str">
            <v>&gt;25&lt; 35</v>
          </cell>
          <cell r="AK1013">
            <v>11127555</v>
          </cell>
          <cell r="AL1013">
            <v>42970</v>
          </cell>
          <cell r="AM1013" t="str">
            <v>FEMME</v>
          </cell>
          <cell r="AN1013" t="str">
            <v>Célibataire</v>
          </cell>
          <cell r="AQ1013">
            <v>3</v>
          </cell>
          <cell r="AR1013">
            <v>2</v>
          </cell>
          <cell r="AS1013">
            <v>45465.5</v>
          </cell>
          <cell r="AT1013" t="str">
            <v>Horaire</v>
          </cell>
          <cell r="AU1013">
            <v>3.3069999999999999</v>
          </cell>
          <cell r="AV1013" t="str">
            <v>04</v>
          </cell>
          <cell r="AW1013" t="str">
            <v>00400</v>
          </cell>
          <cell r="AX1013" t="str">
            <v>50078943263</v>
          </cell>
          <cell r="AY1013" t="str">
            <v>66</v>
          </cell>
          <cell r="AZ1013" t="str">
            <v>ATTIJARI BANK</v>
          </cell>
          <cell r="BA1013" t="str">
            <v>04004005007894326366</v>
          </cell>
          <cell r="BB1013">
            <v>20</v>
          </cell>
          <cell r="BC1013" t="str">
            <v>EL AGBA</v>
          </cell>
          <cell r="BD1013" t="str">
            <v>TUNIS</v>
          </cell>
          <cell r="BG1013">
            <v>56091694</v>
          </cell>
          <cell r="BJ1013" t="str">
            <v>EL AGBA ABDELMOULA</v>
          </cell>
          <cell r="BK1013" t="str">
            <v>A-Panda</v>
          </cell>
          <cell r="BL1013" t="str">
            <v>1.3</v>
          </cell>
          <cell r="BN1013" t="str">
            <v>04004005007894326366</v>
          </cell>
          <cell r="BO1013" t="str">
            <v>JAOUADI JIHENE</v>
          </cell>
          <cell r="BP1013">
            <v>1014</v>
          </cell>
          <cell r="BR1013">
            <v>1014</v>
          </cell>
          <cell r="BU1013" t="str">
            <v>Non-Actif</v>
          </cell>
          <cell r="BV1013" t="str">
            <v>965 A CP</v>
          </cell>
        </row>
        <row r="1014">
          <cell r="B1014">
            <v>1015</v>
          </cell>
          <cell r="C1014" t="str">
            <v>Mlle</v>
          </cell>
          <cell r="D1014" t="str">
            <v>HAMMAMI MERIAM</v>
          </cell>
          <cell r="E1014" t="str">
            <v>SAGE Tunisia</v>
          </cell>
          <cell r="F1014" t="str">
            <v>QUALITE</v>
          </cell>
          <cell r="G1014" t="str">
            <v>Contrôle Qualité</v>
          </cell>
          <cell r="H1014">
            <v>965</v>
          </cell>
          <cell r="I1014" t="str">
            <v>Ala Khaloui</v>
          </cell>
          <cell r="J1014" t="str">
            <v>A</v>
          </cell>
          <cell r="K1014" t="str">
            <v>INDIRECTS</v>
          </cell>
          <cell r="L1014" t="str">
            <v>Variable cost at standard</v>
          </cell>
          <cell r="M1014" t="str">
            <v>Contrôleur Qualité</v>
          </cell>
          <cell r="N1014">
            <v>44739</v>
          </cell>
          <cell r="P1014">
            <v>-949</v>
          </cell>
          <cell r="Q1014">
            <v>44765</v>
          </cell>
          <cell r="R1014" t="str">
            <v xml:space="preserve">abandon de poste </v>
          </cell>
          <cell r="T1014" t="str">
            <v>CDD</v>
          </cell>
          <cell r="U1014" t="str">
            <v>Contractuel</v>
          </cell>
          <cell r="V1014">
            <v>44739</v>
          </cell>
          <cell r="W1014">
            <v>44773</v>
          </cell>
          <cell r="Z1014">
            <v>44739</v>
          </cell>
          <cell r="AA1014">
            <v>6</v>
          </cell>
          <cell r="AB1014">
            <v>2022</v>
          </cell>
          <cell r="AC1014">
            <v>2026</v>
          </cell>
          <cell r="AD1014">
            <v>2.6916666666666669</v>
          </cell>
          <cell r="AE1014" t="str">
            <v>&lt; 3</v>
          </cell>
          <cell r="AF1014">
            <v>36330</v>
          </cell>
          <cell r="AG1014">
            <v>25.731506849315068</v>
          </cell>
          <cell r="AH1014" t="str">
            <v>&gt;25&lt; 35</v>
          </cell>
          <cell r="AK1014">
            <v>14361511</v>
          </cell>
          <cell r="AL1014">
            <v>43313</v>
          </cell>
          <cell r="AM1014" t="str">
            <v>FEMME</v>
          </cell>
          <cell r="AN1014" t="str">
            <v>Célibataire</v>
          </cell>
          <cell r="AQ1014">
            <v>3</v>
          </cell>
          <cell r="AR1014">
            <v>1</v>
          </cell>
          <cell r="AS1014">
            <v>45104.25</v>
          </cell>
          <cell r="AT1014" t="str">
            <v>Horaire</v>
          </cell>
          <cell r="AU1014">
            <v>3.3069999999999999</v>
          </cell>
          <cell r="AV1014" t="str">
            <v>17</v>
          </cell>
          <cell r="AW1014" t="str">
            <v>00100</v>
          </cell>
          <cell r="AX1014" t="str">
            <v>00003154519</v>
          </cell>
          <cell r="AY1014" t="str">
            <v>48</v>
          </cell>
          <cell r="AZ1014" t="str">
            <v>LA POSTE</v>
          </cell>
          <cell r="BA1014" t="str">
            <v>17001000000315451948</v>
          </cell>
          <cell r="BB1014">
            <v>20</v>
          </cell>
          <cell r="BC1014" t="str">
            <v>09 RUE IBN HAZEM EL ANDOLSI SANHEJA</v>
          </cell>
          <cell r="BD1014" t="str">
            <v>OUED ELLIL</v>
          </cell>
          <cell r="BG1014">
            <v>28241174</v>
          </cell>
          <cell r="BH1014">
            <v>20819213</v>
          </cell>
          <cell r="BJ1014" t="str">
            <v>SANHEJA</v>
          </cell>
          <cell r="BK1014" t="str">
            <v>A-965</v>
          </cell>
          <cell r="BN1014" t="str">
            <v>17001000000315451948</v>
          </cell>
          <cell r="BO1014" t="str">
            <v>HAMMAMI MERIAM</v>
          </cell>
          <cell r="BP1014">
            <v>1015</v>
          </cell>
          <cell r="BU1014" t="str">
            <v>Non-Actif</v>
          </cell>
        </row>
        <row r="1015">
          <cell r="B1015">
            <v>1016</v>
          </cell>
          <cell r="C1015" t="str">
            <v>Madame</v>
          </cell>
          <cell r="D1015" t="str">
            <v>OUECHTATI OUMAYMA</v>
          </cell>
          <cell r="E1015" t="str">
            <v>SAGE Tunisia</v>
          </cell>
          <cell r="F1015" t="str">
            <v>QUALITE</v>
          </cell>
          <cell r="G1015" t="str">
            <v>Contrôle Qualité</v>
          </cell>
          <cell r="H1015">
            <v>965</v>
          </cell>
          <cell r="J1015" t="str">
            <v>A</v>
          </cell>
          <cell r="K1015" t="str">
            <v>INDIRECTS</v>
          </cell>
          <cell r="L1015" t="str">
            <v>Variable cost at standard</v>
          </cell>
          <cell r="M1015" t="str">
            <v>Contrôleur Qualité</v>
          </cell>
          <cell r="N1015">
            <v>44739</v>
          </cell>
          <cell r="P1015">
            <v>-949</v>
          </cell>
          <cell r="Q1015">
            <v>44763</v>
          </cell>
          <cell r="R1015" t="str">
            <v xml:space="preserve">abandon de poste </v>
          </cell>
          <cell r="T1015" t="str">
            <v>CDD</v>
          </cell>
          <cell r="U1015" t="str">
            <v>Contractuel</v>
          </cell>
          <cell r="V1015">
            <v>44739</v>
          </cell>
          <cell r="W1015">
            <v>44773</v>
          </cell>
          <cell r="Z1015">
            <v>44739</v>
          </cell>
          <cell r="AA1015">
            <v>6</v>
          </cell>
          <cell r="AB1015">
            <v>2022</v>
          </cell>
          <cell r="AC1015">
            <v>2026</v>
          </cell>
          <cell r="AD1015">
            <v>2.6916666666666669</v>
          </cell>
          <cell r="AE1015" t="str">
            <v>&lt; 3</v>
          </cell>
          <cell r="AF1015">
            <v>35478</v>
          </cell>
          <cell r="AG1015">
            <v>28.065753424657533</v>
          </cell>
          <cell r="AH1015" t="str">
            <v>&gt;25&lt; 35</v>
          </cell>
          <cell r="AK1015" t="str">
            <v>09197184</v>
          </cell>
          <cell r="AL1015">
            <v>41736</v>
          </cell>
          <cell r="AM1015" t="str">
            <v>FEMME</v>
          </cell>
          <cell r="AN1015" t="str">
            <v>Célibataire</v>
          </cell>
          <cell r="AQ1015">
            <v>3</v>
          </cell>
          <cell r="AR1015">
            <v>1</v>
          </cell>
          <cell r="AS1015">
            <v>45104.25</v>
          </cell>
          <cell r="AT1015" t="str">
            <v>Horaire</v>
          </cell>
          <cell r="AU1015">
            <v>3.3069999999999999</v>
          </cell>
          <cell r="AV1015" t="str">
            <v>17</v>
          </cell>
          <cell r="AW1015" t="str">
            <v>00100</v>
          </cell>
          <cell r="AX1015" t="str">
            <v>00003154539</v>
          </cell>
          <cell r="AY1015" t="str">
            <v>85</v>
          </cell>
          <cell r="AZ1015" t="str">
            <v>LA POSTE</v>
          </cell>
          <cell r="BA1015" t="str">
            <v>17001000000315453985</v>
          </cell>
          <cell r="BB1015">
            <v>20</v>
          </cell>
          <cell r="BC1015" t="str">
            <v>RUE ABOUDHAR EL GHAFFARI CITE TORJMEN</v>
          </cell>
          <cell r="BD1015" t="str">
            <v>SANHEJA</v>
          </cell>
          <cell r="BG1015">
            <v>28856113</v>
          </cell>
          <cell r="BH1015">
            <v>22462661</v>
          </cell>
          <cell r="BJ1015" t="str">
            <v>SANHEJA</v>
          </cell>
          <cell r="BK1015" t="str">
            <v>A-965</v>
          </cell>
          <cell r="BN1015" t="str">
            <v>17001000000315453985</v>
          </cell>
          <cell r="BO1015" t="str">
            <v>OUECHTATI OUMAYMA</v>
          </cell>
          <cell r="BP1015">
            <v>1016</v>
          </cell>
          <cell r="BU1015" t="str">
            <v>Non-Actif</v>
          </cell>
        </row>
        <row r="1016">
          <cell r="B1016">
            <v>1017</v>
          </cell>
          <cell r="C1016" t="str">
            <v>Madame</v>
          </cell>
          <cell r="D1016" t="str">
            <v>HAMMAMI HOUDA</v>
          </cell>
          <cell r="E1016" t="str">
            <v>SAGE Tunisia</v>
          </cell>
          <cell r="F1016" t="str">
            <v>PRODUCTION</v>
          </cell>
          <cell r="G1016" t="str">
            <v>Couturière</v>
          </cell>
          <cell r="H1016" t="str">
            <v>Panda</v>
          </cell>
          <cell r="I1016" t="str">
            <v>FAWZI SENDESNI</v>
          </cell>
          <cell r="J1016" t="str">
            <v>B</v>
          </cell>
          <cell r="K1016" t="str">
            <v>DIRECTS</v>
          </cell>
          <cell r="L1016" t="str">
            <v>Variable cost at standard</v>
          </cell>
          <cell r="M1016" t="str">
            <v>OUVRIERE SPECIALISE</v>
          </cell>
          <cell r="N1016">
            <v>44739</v>
          </cell>
          <cell r="P1016">
            <v>25</v>
          </cell>
          <cell r="T1016" t="str">
            <v>CDD</v>
          </cell>
          <cell r="U1016" t="str">
            <v>Contractuel</v>
          </cell>
          <cell r="V1016">
            <v>45689</v>
          </cell>
          <cell r="W1016">
            <v>45747</v>
          </cell>
          <cell r="Z1016">
            <v>44739</v>
          </cell>
          <cell r="AA1016">
            <v>6</v>
          </cell>
          <cell r="AB1016">
            <v>2022</v>
          </cell>
          <cell r="AC1016">
            <v>2026</v>
          </cell>
          <cell r="AD1016">
            <v>2.6916666666666669</v>
          </cell>
          <cell r="AE1016" t="str">
            <v>&lt; 3</v>
          </cell>
          <cell r="AF1016">
            <v>32778</v>
          </cell>
          <cell r="AG1016">
            <v>35.463013698630135</v>
          </cell>
          <cell r="AH1016" t="str">
            <v>&gt;35&lt; 45</v>
          </cell>
          <cell r="AI1016">
            <v>17216901</v>
          </cell>
          <cell r="AJ1016" t="str">
            <v>03</v>
          </cell>
          <cell r="AK1016" t="str">
            <v>04812173</v>
          </cell>
          <cell r="AL1016">
            <v>43854</v>
          </cell>
          <cell r="AM1016" t="str">
            <v>FEMME</v>
          </cell>
          <cell r="AN1016" t="str">
            <v>Divorcée</v>
          </cell>
          <cell r="AO1016">
            <v>2</v>
          </cell>
          <cell r="AQ1016">
            <v>3</v>
          </cell>
          <cell r="AR1016">
            <v>3</v>
          </cell>
          <cell r="AS1016">
            <v>45834.75</v>
          </cell>
          <cell r="AT1016" t="str">
            <v>Horaire</v>
          </cell>
          <cell r="AU1016">
            <v>3.3069999999999999</v>
          </cell>
          <cell r="AV1016" t="str">
            <v>17</v>
          </cell>
          <cell r="AW1016">
            <v>53594</v>
          </cell>
          <cell r="AX1016" t="str">
            <v>01735503621</v>
          </cell>
          <cell r="AY1016">
            <v>92</v>
          </cell>
          <cell r="AZ1016" t="str">
            <v>LA POSTE</v>
          </cell>
          <cell r="BA1016" t="str">
            <v>17535940173550362192</v>
          </cell>
          <cell r="BB1016">
            <v>20</v>
          </cell>
          <cell r="BC1016" t="str">
            <v>11 RUE 4431 ZAHROUNI</v>
          </cell>
          <cell r="BD1016" t="str">
            <v>TUNIS</v>
          </cell>
          <cell r="BG1016">
            <v>27558916</v>
          </cell>
          <cell r="BH1016">
            <v>27444570</v>
          </cell>
          <cell r="BJ1016" t="str">
            <v>OUED GUERIANA AGBA</v>
          </cell>
          <cell r="BK1016" t="str">
            <v>B-Panda</v>
          </cell>
          <cell r="BL1016" t="str">
            <v>2.1</v>
          </cell>
          <cell r="BN1016" t="str">
            <v>17535940173550362192</v>
          </cell>
          <cell r="BO1016" t="str">
            <v>HAMMAMI HOUDA</v>
          </cell>
          <cell r="BP1016">
            <v>1017</v>
          </cell>
          <cell r="BR1016">
            <v>1017</v>
          </cell>
          <cell r="BT1016">
            <v>577</v>
          </cell>
          <cell r="BU1016" t="str">
            <v>si</v>
          </cell>
          <cell r="BV1016" t="str">
            <v>965 A CP</v>
          </cell>
        </row>
        <row r="1017">
          <cell r="B1017">
            <v>1018</v>
          </cell>
          <cell r="C1017" t="str">
            <v>Mlle</v>
          </cell>
          <cell r="D1017" t="str">
            <v>MELKI EYA</v>
          </cell>
          <cell r="E1017" t="str">
            <v>SAGE Tunisia</v>
          </cell>
          <cell r="F1017" t="str">
            <v>PRODUCTION</v>
          </cell>
          <cell r="G1017" t="str">
            <v>Contrôle Qualité</v>
          </cell>
          <cell r="H1017">
            <v>965</v>
          </cell>
          <cell r="I1017" t="str">
            <v>abdelhalim</v>
          </cell>
          <cell r="J1017" t="str">
            <v>B</v>
          </cell>
          <cell r="K1017" t="str">
            <v>INDIRECTS</v>
          </cell>
          <cell r="L1017" t="str">
            <v>Variable cost at standard</v>
          </cell>
          <cell r="M1017" t="str">
            <v>Contrôleur Qualité</v>
          </cell>
          <cell r="N1017">
            <v>44739</v>
          </cell>
          <cell r="P1017">
            <v>25</v>
          </cell>
          <cell r="T1017" t="str">
            <v>CDD</v>
          </cell>
          <cell r="U1017" t="str">
            <v>Contractuel</v>
          </cell>
          <cell r="V1017">
            <v>45689</v>
          </cell>
          <cell r="W1017">
            <v>45747</v>
          </cell>
          <cell r="Z1017">
            <v>44739</v>
          </cell>
          <cell r="AA1017">
            <v>6</v>
          </cell>
          <cell r="AB1017">
            <v>2022</v>
          </cell>
          <cell r="AC1017">
            <v>2026</v>
          </cell>
          <cell r="AD1017">
            <v>2.6916666666666669</v>
          </cell>
          <cell r="AE1017" t="str">
            <v>&lt; 3</v>
          </cell>
          <cell r="AF1017">
            <v>35789</v>
          </cell>
          <cell r="AG1017">
            <v>27.213698630136985</v>
          </cell>
          <cell r="AH1017" t="str">
            <v>&gt;25&lt; 35</v>
          </cell>
          <cell r="AI1017">
            <v>17461997</v>
          </cell>
          <cell r="AJ1017" t="str">
            <v>00</v>
          </cell>
          <cell r="AK1017">
            <v>11655604</v>
          </cell>
          <cell r="AL1017">
            <v>43367</v>
          </cell>
          <cell r="AM1017" t="str">
            <v>FEMME</v>
          </cell>
          <cell r="AN1017" t="str">
            <v>Célibataire</v>
          </cell>
          <cell r="AQ1017">
            <v>3</v>
          </cell>
          <cell r="AR1017">
            <v>3</v>
          </cell>
          <cell r="AS1017">
            <v>45834.75</v>
          </cell>
          <cell r="AT1017" t="str">
            <v>Horaire</v>
          </cell>
          <cell r="AU1017">
            <v>3.3069999999999999</v>
          </cell>
          <cell r="AV1017" t="str">
            <v>07</v>
          </cell>
          <cell r="AW1017" t="str">
            <v>08001</v>
          </cell>
          <cell r="AX1017" t="str">
            <v>38105534457</v>
          </cell>
          <cell r="AY1017" t="str">
            <v>07</v>
          </cell>
          <cell r="AZ1017" t="str">
            <v>AMEN BANK</v>
          </cell>
          <cell r="BA1017" t="str">
            <v>07080013810553445707</v>
          </cell>
          <cell r="BB1017">
            <v>20</v>
          </cell>
          <cell r="BC1017" t="str">
            <v>RUE HOUCINE DAY IMPASS 6 EL AGBA</v>
          </cell>
          <cell r="BD1017" t="str">
            <v>TUNIS</v>
          </cell>
          <cell r="BG1017">
            <v>23445363</v>
          </cell>
          <cell r="BH1017">
            <v>20444719</v>
          </cell>
          <cell r="BJ1017" t="str">
            <v>EL AGBA 1</v>
          </cell>
          <cell r="BK1017" t="str">
            <v>B-965</v>
          </cell>
          <cell r="BL1017" t="str">
            <v>1.3</v>
          </cell>
          <cell r="BN1017" t="str">
            <v>07080013810553445707</v>
          </cell>
          <cell r="BO1017" t="str">
            <v>MELKI EYA</v>
          </cell>
          <cell r="BP1017">
            <v>1018</v>
          </cell>
          <cell r="BR1017">
            <v>1018</v>
          </cell>
          <cell r="BT1017">
            <v>524</v>
          </cell>
          <cell r="BU1017" t="str">
            <v>si</v>
          </cell>
          <cell r="BV1017" t="str">
            <v>965 B SP</v>
          </cell>
        </row>
        <row r="1018">
          <cell r="B1018">
            <v>1019</v>
          </cell>
          <cell r="C1018" t="str">
            <v>Mlle</v>
          </cell>
          <cell r="D1018" t="str">
            <v>LAKHEL HADIR</v>
          </cell>
          <cell r="E1018" t="str">
            <v>SAGE Tunisia</v>
          </cell>
          <cell r="F1018" t="str">
            <v>QUALITE</v>
          </cell>
          <cell r="G1018" t="str">
            <v>Contrôle Qualité</v>
          </cell>
          <cell r="H1018">
            <v>965</v>
          </cell>
          <cell r="J1018" t="str">
            <v>A</v>
          </cell>
          <cell r="K1018" t="str">
            <v>INDIRECTS</v>
          </cell>
          <cell r="L1018" t="str">
            <v>Variable cost at standard</v>
          </cell>
          <cell r="M1018" t="str">
            <v>Contrôleur Qualité</v>
          </cell>
          <cell r="N1018">
            <v>44740</v>
          </cell>
          <cell r="P1018">
            <v>-918</v>
          </cell>
          <cell r="Q1018">
            <v>44774</v>
          </cell>
          <cell r="R1018" t="str">
            <v xml:space="preserve">abandon de poste </v>
          </cell>
          <cell r="T1018" t="str">
            <v>CDD</v>
          </cell>
          <cell r="U1018" t="str">
            <v>Contractuel</v>
          </cell>
          <cell r="V1018">
            <v>44774</v>
          </cell>
          <cell r="W1018">
            <v>44804</v>
          </cell>
          <cell r="Z1018">
            <v>44740</v>
          </cell>
          <cell r="AA1018">
            <v>6</v>
          </cell>
          <cell r="AB1018">
            <v>2022</v>
          </cell>
          <cell r="AC1018">
            <v>2026</v>
          </cell>
          <cell r="AD1018">
            <v>2.6888888888888891</v>
          </cell>
          <cell r="AE1018" t="str">
            <v>&lt; 3</v>
          </cell>
          <cell r="AF1018">
            <v>37017</v>
          </cell>
          <cell r="AG1018">
            <v>23.849315068493151</v>
          </cell>
          <cell r="AH1018" t="str">
            <v>&lt; 25</v>
          </cell>
          <cell r="AK1018">
            <v>11678051</v>
          </cell>
          <cell r="AL1018">
            <v>44511</v>
          </cell>
          <cell r="AM1018" t="str">
            <v>FEMME</v>
          </cell>
          <cell r="AN1018" t="str">
            <v>Célibataire</v>
          </cell>
          <cell r="AQ1018">
            <v>3</v>
          </cell>
          <cell r="AR1018">
            <v>1</v>
          </cell>
          <cell r="AS1018">
            <v>45105.25</v>
          </cell>
          <cell r="AT1018" t="str">
            <v>Horaire</v>
          </cell>
          <cell r="AU1018">
            <v>3.3069999999999999</v>
          </cell>
          <cell r="AV1018" t="str">
            <v>17</v>
          </cell>
          <cell r="AW1018" t="str">
            <v>00100</v>
          </cell>
          <cell r="AX1018" t="str">
            <v>00003155030</v>
          </cell>
          <cell r="AY1018" t="str">
            <v>67</v>
          </cell>
          <cell r="AZ1018" t="str">
            <v>LA POSTE</v>
          </cell>
          <cell r="BA1018" t="str">
            <v>17001000000315503067</v>
          </cell>
          <cell r="BB1018">
            <v>20</v>
          </cell>
          <cell r="BC1018" t="str">
            <v>01 RUE 4284 CITE EL FEHRI AGBA</v>
          </cell>
          <cell r="BD1018" t="str">
            <v>TUNIS</v>
          </cell>
          <cell r="BG1018">
            <v>54555624</v>
          </cell>
          <cell r="BH1018">
            <v>50129032</v>
          </cell>
          <cell r="BJ1018" t="str">
            <v>EL AGBA ABDELMOULA</v>
          </cell>
          <cell r="BK1018" t="str">
            <v>A-965</v>
          </cell>
          <cell r="BN1018" t="str">
            <v>17001000000315503067</v>
          </cell>
          <cell r="BO1018" t="str">
            <v>LAKHEL HADIR</v>
          </cell>
          <cell r="BP1018">
            <v>1019</v>
          </cell>
          <cell r="BU1018" t="str">
            <v>Non-Actif</v>
          </cell>
        </row>
        <row r="1019">
          <cell r="B1019">
            <v>1020</v>
          </cell>
          <cell r="C1019" t="str">
            <v>Madame</v>
          </cell>
          <cell r="D1019" t="str">
            <v>HARRABI MARWA</v>
          </cell>
          <cell r="E1019" t="str">
            <v>SAGE Tunisia</v>
          </cell>
          <cell r="F1019" t="str">
            <v>PRODUCTION</v>
          </cell>
          <cell r="G1019" t="str">
            <v>WIRE</v>
          </cell>
          <cell r="H1019" t="str">
            <v>Panda</v>
          </cell>
          <cell r="I1019" t="str">
            <v>HASNA NASRAOUI</v>
          </cell>
          <cell r="J1019" t="str">
            <v>A</v>
          </cell>
          <cell r="K1019" t="str">
            <v>DIRECTS</v>
          </cell>
          <cell r="L1019" t="str">
            <v>Variable cost at standard</v>
          </cell>
          <cell r="M1019" t="str">
            <v>OUVRIERE SPECIALISE</v>
          </cell>
          <cell r="N1019">
            <v>44739</v>
          </cell>
          <cell r="P1019">
            <v>-6</v>
          </cell>
          <cell r="T1019" t="str">
            <v>CDD</v>
          </cell>
          <cell r="U1019" t="str">
            <v>Contractuel</v>
          </cell>
          <cell r="V1019">
            <v>45689</v>
          </cell>
          <cell r="W1019">
            <v>45716</v>
          </cell>
          <cell r="Z1019">
            <v>44739</v>
          </cell>
          <cell r="AA1019">
            <v>6</v>
          </cell>
          <cell r="AB1019">
            <v>2022</v>
          </cell>
          <cell r="AC1019">
            <v>2026</v>
          </cell>
          <cell r="AD1019">
            <v>2.6916666666666669</v>
          </cell>
          <cell r="AE1019" t="str">
            <v>&lt; 3</v>
          </cell>
          <cell r="AF1019">
            <v>32257</v>
          </cell>
          <cell r="AG1019">
            <v>36.890410958904113</v>
          </cell>
          <cell r="AH1019" t="str">
            <v>&gt;35&lt; 45</v>
          </cell>
          <cell r="AI1019">
            <v>16134839</v>
          </cell>
          <cell r="AJ1019" t="str">
            <v>06</v>
          </cell>
          <cell r="AK1019" t="str">
            <v>09171850</v>
          </cell>
          <cell r="AL1019">
            <v>43403</v>
          </cell>
          <cell r="AM1019" t="str">
            <v>FEMME</v>
          </cell>
          <cell r="AN1019" t="str">
            <v>Marié(e)</v>
          </cell>
          <cell r="AQ1019">
            <v>3</v>
          </cell>
          <cell r="AR1019">
            <v>3</v>
          </cell>
          <cell r="AS1019">
            <v>45834.75</v>
          </cell>
          <cell r="AT1019" t="str">
            <v>Horaire</v>
          </cell>
          <cell r="AU1019">
            <v>3.3069999999999999</v>
          </cell>
          <cell r="AV1019" t="str">
            <v>12</v>
          </cell>
          <cell r="AW1019" t="str">
            <v>05500</v>
          </cell>
          <cell r="AX1019" t="str">
            <v>00131255795</v>
          </cell>
          <cell r="AY1019" t="str">
            <v>87</v>
          </cell>
          <cell r="AZ1019" t="str">
            <v>UIB</v>
          </cell>
          <cell r="BA1019" t="str">
            <v>12055000013125579587</v>
          </cell>
          <cell r="BB1019">
            <v>20</v>
          </cell>
          <cell r="BC1019" t="str">
            <v>RUE ENNOUR MORNAGUIA</v>
          </cell>
          <cell r="BD1019" t="str">
            <v>MANOUBA</v>
          </cell>
          <cell r="BG1019">
            <v>52673967</v>
          </cell>
          <cell r="BH1019">
            <v>97673967</v>
          </cell>
          <cell r="BJ1019" t="str">
            <v>MORNAGUIA</v>
          </cell>
          <cell r="BK1019" t="str">
            <v>A-Panda</v>
          </cell>
          <cell r="BL1019" t="str">
            <v>1.1</v>
          </cell>
          <cell r="BN1019" t="str">
            <v>12055000013125579587</v>
          </cell>
          <cell r="BO1019" t="str">
            <v>HARRABI MARWA</v>
          </cell>
          <cell r="BP1019">
            <v>1020</v>
          </cell>
          <cell r="BR1019">
            <v>1020</v>
          </cell>
          <cell r="BT1019">
            <v>744</v>
          </cell>
          <cell r="BU1019" t="str">
            <v>si</v>
          </cell>
          <cell r="BV1019" t="str">
            <v>139 A SA</v>
          </cell>
        </row>
        <row r="1020">
          <cell r="B1020">
            <v>1021</v>
          </cell>
          <cell r="C1020" t="str">
            <v>Mlle</v>
          </cell>
          <cell r="D1020" t="str">
            <v>NABLI NAOUEL</v>
          </cell>
          <cell r="E1020" t="str">
            <v>SAGE Tunisia</v>
          </cell>
          <cell r="F1020" t="str">
            <v>PRODUCTION</v>
          </cell>
          <cell r="G1020" t="str">
            <v>Alimentatrice</v>
          </cell>
          <cell r="H1020" t="str">
            <v>P6 AV</v>
          </cell>
          <cell r="I1020" t="str">
            <v>Issam Ouni</v>
          </cell>
          <cell r="J1020" t="str">
            <v>B</v>
          </cell>
          <cell r="K1020" t="str">
            <v>DIRECTS</v>
          </cell>
          <cell r="L1020" t="str">
            <v>Variable cost at standard</v>
          </cell>
          <cell r="M1020" t="str">
            <v>OUVRIERE SPECIALISE</v>
          </cell>
          <cell r="N1020">
            <v>44739</v>
          </cell>
          <cell r="P1020">
            <v>25</v>
          </cell>
          <cell r="T1020" t="str">
            <v>CDD</v>
          </cell>
          <cell r="U1020" t="str">
            <v>Contractuel</v>
          </cell>
          <cell r="V1020">
            <v>45689</v>
          </cell>
          <cell r="W1020">
            <v>45747</v>
          </cell>
          <cell r="Z1020">
            <v>44739</v>
          </cell>
          <cell r="AA1020">
            <v>6</v>
          </cell>
          <cell r="AB1020">
            <v>2022</v>
          </cell>
          <cell r="AC1020">
            <v>2026</v>
          </cell>
          <cell r="AD1020">
            <v>2.6916666666666669</v>
          </cell>
          <cell r="AE1020" t="str">
            <v>&lt; 3</v>
          </cell>
          <cell r="AF1020">
            <v>34247</v>
          </cell>
          <cell r="AG1020">
            <v>31.438356164383563</v>
          </cell>
          <cell r="AH1020" t="str">
            <v>&gt;25&lt; 35</v>
          </cell>
          <cell r="AI1020">
            <v>16927335</v>
          </cell>
          <cell r="AJ1020" t="str">
            <v>02</v>
          </cell>
          <cell r="AK1020" t="str">
            <v>09193376</v>
          </cell>
          <cell r="AL1020">
            <v>43598</v>
          </cell>
          <cell r="AM1020" t="str">
            <v>FEMME</v>
          </cell>
          <cell r="AN1020" t="str">
            <v>Célibataire</v>
          </cell>
          <cell r="AQ1020">
            <v>3</v>
          </cell>
          <cell r="AR1020">
            <v>3</v>
          </cell>
          <cell r="AS1020">
            <v>45834.75</v>
          </cell>
          <cell r="AT1020" t="str">
            <v>Horaire</v>
          </cell>
          <cell r="AU1020">
            <v>3.3069999999999999</v>
          </cell>
          <cell r="AV1020" t="str">
            <v>17</v>
          </cell>
          <cell r="AW1020" t="str">
            <v>00100</v>
          </cell>
          <cell r="AX1020" t="str">
            <v>00002530029</v>
          </cell>
          <cell r="AY1020" t="str">
            <v>60</v>
          </cell>
          <cell r="AZ1020" t="str">
            <v>LA POSTE</v>
          </cell>
          <cell r="BA1020" t="str">
            <v>17001000000253002960</v>
          </cell>
          <cell r="BB1020">
            <v>20</v>
          </cell>
          <cell r="BC1020" t="str">
            <v>RUE MOADH IBN JABAL GOBAA</v>
          </cell>
          <cell r="BD1020" t="str">
            <v>MANOUBA</v>
          </cell>
          <cell r="BG1020">
            <v>23027453</v>
          </cell>
          <cell r="BH1020">
            <v>22169260</v>
          </cell>
          <cell r="BJ1020" t="str">
            <v>GOBAA</v>
          </cell>
          <cell r="BK1020" t="str">
            <v>B-P6 AV</v>
          </cell>
          <cell r="BL1020" t="str">
            <v>1.3</v>
          </cell>
          <cell r="BN1020" t="str">
            <v>17001000000253002960</v>
          </cell>
          <cell r="BO1020" t="str">
            <v>NABLI NAOUEL</v>
          </cell>
          <cell r="BP1020">
            <v>1021</v>
          </cell>
          <cell r="BR1020">
            <v>1021</v>
          </cell>
          <cell r="BT1020">
            <v>110</v>
          </cell>
          <cell r="BU1020" t="str">
            <v>si</v>
          </cell>
          <cell r="BV1020" t="str">
            <v>P6 AV B SA</v>
          </cell>
        </row>
        <row r="1021">
          <cell r="B1021">
            <v>1022</v>
          </cell>
          <cell r="C1021" t="str">
            <v>Madame</v>
          </cell>
          <cell r="D1021" t="str">
            <v>ABASSI AMAL</v>
          </cell>
          <cell r="E1021" t="str">
            <v>SAGE Tunisia</v>
          </cell>
          <cell r="F1021" t="str">
            <v>PRODUCTION</v>
          </cell>
          <cell r="G1021" t="str">
            <v>WIRE</v>
          </cell>
          <cell r="H1021">
            <v>520</v>
          </cell>
          <cell r="J1021" t="str">
            <v>B</v>
          </cell>
          <cell r="K1021" t="str">
            <v>DIRECTS</v>
          </cell>
          <cell r="L1021" t="str">
            <v>Variable cost at standard</v>
          </cell>
          <cell r="M1021" t="str">
            <v>OUVRIERE SPECIALISE</v>
          </cell>
          <cell r="N1021">
            <v>44741</v>
          </cell>
          <cell r="P1021">
            <v>-888</v>
          </cell>
          <cell r="Q1021">
            <v>44795</v>
          </cell>
          <cell r="R1021" t="str">
            <v xml:space="preserve">abandon de poste </v>
          </cell>
          <cell r="T1021" t="str">
            <v>CDD</v>
          </cell>
          <cell r="U1021" t="str">
            <v>Contractuel</v>
          </cell>
          <cell r="V1021">
            <v>44774</v>
          </cell>
          <cell r="W1021">
            <v>44834</v>
          </cell>
          <cell r="Z1021">
            <v>44741</v>
          </cell>
          <cell r="AA1021">
            <v>6</v>
          </cell>
          <cell r="AB1021">
            <v>2022</v>
          </cell>
          <cell r="AC1021">
            <v>2026</v>
          </cell>
          <cell r="AD1021">
            <v>2.6861111111111109</v>
          </cell>
          <cell r="AE1021" t="str">
            <v>&lt; 3</v>
          </cell>
          <cell r="AF1021">
            <v>32817</v>
          </cell>
          <cell r="AG1021">
            <v>35.356164383561641</v>
          </cell>
          <cell r="AH1021" t="str">
            <v>&gt;35&lt; 45</v>
          </cell>
          <cell r="AI1021">
            <v>15447362</v>
          </cell>
          <cell r="AJ1021" t="str">
            <v>08</v>
          </cell>
          <cell r="AK1021" t="str">
            <v>09603012</v>
          </cell>
          <cell r="AL1021">
            <v>40954</v>
          </cell>
          <cell r="AM1021" t="str">
            <v>FEMME</v>
          </cell>
          <cell r="AN1021" t="str">
            <v>Marié(e)</v>
          </cell>
          <cell r="AO1021">
            <v>2</v>
          </cell>
          <cell r="AQ1021">
            <v>3</v>
          </cell>
          <cell r="AR1021">
            <v>1</v>
          </cell>
          <cell r="AS1021">
            <v>45106.25</v>
          </cell>
          <cell r="AT1021" t="str">
            <v>Horaire</v>
          </cell>
          <cell r="AU1021">
            <v>3.3069999999999999</v>
          </cell>
          <cell r="AV1021" t="str">
            <v>04</v>
          </cell>
          <cell r="AW1021" t="str">
            <v>05614</v>
          </cell>
          <cell r="AX1021" t="str">
            <v>10077074268</v>
          </cell>
          <cell r="AY1021" t="str">
            <v>41</v>
          </cell>
          <cell r="AZ1021" t="str">
            <v>ATTIJARI BANK</v>
          </cell>
          <cell r="BA1021" t="str">
            <v>04056141007707426841</v>
          </cell>
          <cell r="BB1021">
            <v>20</v>
          </cell>
          <cell r="BC1021" t="str">
            <v>155 RUE 4164 MALASSINE</v>
          </cell>
          <cell r="BD1021" t="str">
            <v>TUNIS</v>
          </cell>
          <cell r="BG1021">
            <v>21781730</v>
          </cell>
          <cell r="BH1021">
            <v>21386137</v>
          </cell>
          <cell r="BJ1021" t="str">
            <v>CITE EZZOUHOUR</v>
          </cell>
          <cell r="BK1021" t="str">
            <v>B-520</v>
          </cell>
          <cell r="BN1021" t="str">
            <v>04056141007707426841</v>
          </cell>
          <cell r="BO1021" t="str">
            <v>ABASSI AMAL</v>
          </cell>
          <cell r="BP1021">
            <v>1022</v>
          </cell>
          <cell r="BU1021" t="str">
            <v>Non-Actif</v>
          </cell>
        </row>
        <row r="1022">
          <cell r="B1022">
            <v>1023</v>
          </cell>
          <cell r="C1022" t="str">
            <v>Mlle</v>
          </cell>
          <cell r="D1022" t="str">
            <v>RHAIEM WIEM</v>
          </cell>
          <cell r="E1022" t="str">
            <v>SAGE Tunisia</v>
          </cell>
          <cell r="F1022" t="str">
            <v>QUALITE</v>
          </cell>
          <cell r="G1022" t="str">
            <v>Contrôle Qualité</v>
          </cell>
          <cell r="H1022">
            <v>965</v>
          </cell>
          <cell r="J1022" t="str">
            <v>A</v>
          </cell>
          <cell r="K1022" t="str">
            <v>INDIRECTS</v>
          </cell>
          <cell r="L1022" t="str">
            <v>Variable cost at standard</v>
          </cell>
          <cell r="M1022" t="str">
            <v>Contrôleur Qualité</v>
          </cell>
          <cell r="N1022">
            <v>44744</v>
          </cell>
          <cell r="P1022">
            <v>-888</v>
          </cell>
          <cell r="Q1022">
            <v>44825</v>
          </cell>
          <cell r="R1022" t="str">
            <v xml:space="preserve">abandon de poste </v>
          </cell>
          <cell r="T1022" t="str">
            <v>CDD</v>
          </cell>
          <cell r="U1022" t="str">
            <v>Contractuel</v>
          </cell>
          <cell r="V1022">
            <v>44805</v>
          </cell>
          <cell r="W1022">
            <v>44834</v>
          </cell>
          <cell r="Z1022">
            <v>44744</v>
          </cell>
          <cell r="AA1022">
            <v>7</v>
          </cell>
          <cell r="AB1022">
            <v>2022</v>
          </cell>
          <cell r="AC1022">
            <v>2026</v>
          </cell>
          <cell r="AD1022">
            <v>2.6777777777777776</v>
          </cell>
          <cell r="AE1022" t="str">
            <v>&lt; 3</v>
          </cell>
          <cell r="AF1022">
            <v>36230</v>
          </cell>
          <cell r="AG1022">
            <v>26.005479452054793</v>
          </cell>
          <cell r="AH1022" t="str">
            <v>&gt;25&lt; 35</v>
          </cell>
          <cell r="AK1022">
            <v>14362264</v>
          </cell>
          <cell r="AL1022">
            <v>43370</v>
          </cell>
          <cell r="AM1022" t="str">
            <v>FEMME</v>
          </cell>
          <cell r="AN1022" t="str">
            <v>Célibataire</v>
          </cell>
          <cell r="AQ1022">
            <v>3</v>
          </cell>
          <cell r="AR1022">
            <v>1</v>
          </cell>
          <cell r="AS1022">
            <v>45109.25</v>
          </cell>
          <cell r="AT1022" t="str">
            <v>Horaire</v>
          </cell>
          <cell r="AU1022">
            <v>3.3069999999999999</v>
          </cell>
          <cell r="AV1022" t="str">
            <v>17</v>
          </cell>
          <cell r="AW1022" t="str">
            <v>00100</v>
          </cell>
          <cell r="AX1022" t="str">
            <v>00003160494</v>
          </cell>
          <cell r="AY1022" t="str">
            <v>68</v>
          </cell>
          <cell r="AZ1022" t="str">
            <v>LA POSTE</v>
          </cell>
          <cell r="BA1022" t="str">
            <v>17001000000316049468</v>
          </cell>
          <cell r="BB1022">
            <v>20</v>
          </cell>
          <cell r="BC1022" t="str">
            <v>3 RUE LE SOLEIL CITE TAREK IBN ZIED</v>
          </cell>
          <cell r="BD1022" t="str">
            <v>DENDEN</v>
          </cell>
          <cell r="BG1022">
            <v>54692589</v>
          </cell>
          <cell r="BH1022">
            <v>52008290</v>
          </cell>
          <cell r="BJ1022" t="str">
            <v>DENDEN</v>
          </cell>
          <cell r="BK1022" t="str">
            <v>A-965</v>
          </cell>
          <cell r="BM1022">
            <v>197.62100000000001</v>
          </cell>
          <cell r="BN1022" t="str">
            <v>17001000000316049468</v>
          </cell>
          <cell r="BO1022" t="str">
            <v>RHAIEM WIEM</v>
          </cell>
          <cell r="BP1022">
            <v>1023</v>
          </cell>
          <cell r="BQ1022" t="str">
            <v>Salaire Sept-22</v>
          </cell>
          <cell r="BU1022" t="str">
            <v>Non-Actif</v>
          </cell>
        </row>
        <row r="1023">
          <cell r="B1023">
            <v>1024</v>
          </cell>
          <cell r="C1023" t="str">
            <v>Monsieur</v>
          </cell>
          <cell r="D1023" t="str">
            <v>JEBALI WASSIM</v>
          </cell>
          <cell r="E1023" t="str">
            <v>SAGE Tunisia</v>
          </cell>
          <cell r="F1023" t="str">
            <v>LOGISTIQUE</v>
          </cell>
          <cell r="G1023" t="str">
            <v>MANITENTIONNAIRE</v>
          </cell>
          <cell r="K1023" t="str">
            <v>INDIRECTS</v>
          </cell>
          <cell r="L1023" t="str">
            <v>Variable cost at standard</v>
          </cell>
          <cell r="M1023" t="str">
            <v>OUVRIER ORDINAIRE</v>
          </cell>
          <cell r="N1023">
            <v>44743</v>
          </cell>
          <cell r="P1023">
            <v>-706</v>
          </cell>
          <cell r="Q1023">
            <v>45020</v>
          </cell>
          <cell r="R1023" t="str">
            <v>stress</v>
          </cell>
          <cell r="T1023" t="str">
            <v>CDD</v>
          </cell>
          <cell r="U1023" t="str">
            <v>Contractuel</v>
          </cell>
          <cell r="V1023">
            <v>44986</v>
          </cell>
          <cell r="W1023">
            <v>45016</v>
          </cell>
          <cell r="Z1023">
            <v>44743</v>
          </cell>
          <cell r="AA1023">
            <v>7</v>
          </cell>
          <cell r="AB1023">
            <v>2022</v>
          </cell>
          <cell r="AC1023">
            <v>2026</v>
          </cell>
          <cell r="AD1023">
            <v>2.6805555555555554</v>
          </cell>
          <cell r="AE1023" t="str">
            <v>&lt; 3</v>
          </cell>
          <cell r="AF1023">
            <v>36766</v>
          </cell>
          <cell r="AG1023">
            <v>24.536986301369861</v>
          </cell>
          <cell r="AH1023" t="str">
            <v>&lt; 25</v>
          </cell>
          <cell r="AI1023">
            <v>17410154</v>
          </cell>
          <cell r="AJ1023" t="str">
            <v>06</v>
          </cell>
          <cell r="AK1023">
            <v>14360593</v>
          </cell>
          <cell r="AL1023">
            <v>43186</v>
          </cell>
          <cell r="AM1023" t="str">
            <v>HOMME</v>
          </cell>
          <cell r="AN1023" t="str">
            <v>Célibataire</v>
          </cell>
          <cell r="AQ1023">
            <v>3</v>
          </cell>
          <cell r="AR1023">
            <v>1</v>
          </cell>
          <cell r="AS1023">
            <v>45108.25</v>
          </cell>
          <cell r="AT1023" t="str">
            <v>Horaire</v>
          </cell>
          <cell r="AU1023">
            <v>3.3069999999999999</v>
          </cell>
          <cell r="AV1023" t="str">
            <v>17</v>
          </cell>
          <cell r="AW1023" t="str">
            <v>00100</v>
          </cell>
          <cell r="AX1023" t="str">
            <v>00002954281</v>
          </cell>
          <cell r="AY1023" t="str">
            <v>41</v>
          </cell>
          <cell r="AZ1023" t="str">
            <v>LA POSTE</v>
          </cell>
          <cell r="BA1023" t="str">
            <v>17001000000295428141</v>
          </cell>
          <cell r="BB1023">
            <v>20</v>
          </cell>
          <cell r="BC1023" t="str">
            <v>RUE ZAID IBN EL HARETH SANHEJA</v>
          </cell>
          <cell r="BD1023" t="str">
            <v>OUED ELLIL</v>
          </cell>
          <cell r="BG1023">
            <v>20848365</v>
          </cell>
          <cell r="BH1023">
            <v>22481409</v>
          </cell>
          <cell r="BJ1023" t="str">
            <v>SANHEJA</v>
          </cell>
          <cell r="BK1023" t="str">
            <v>-</v>
          </cell>
          <cell r="BN1023" t="str">
            <v>17001000000295428141</v>
          </cell>
          <cell r="BO1023" t="str">
            <v>JEBALI WASSIM</v>
          </cell>
          <cell r="BP1023">
            <v>1024</v>
          </cell>
          <cell r="BR1023" t="e">
            <v>#N/A</v>
          </cell>
          <cell r="BU1023" t="str">
            <v>Non-Actif</v>
          </cell>
        </row>
        <row r="1024">
          <cell r="B1024">
            <v>1025</v>
          </cell>
          <cell r="C1024" t="str">
            <v>Mlle</v>
          </cell>
          <cell r="D1024" t="str">
            <v>KHALOUFI ROUWAYDA</v>
          </cell>
          <cell r="E1024" t="str">
            <v>SAGE Tunisia</v>
          </cell>
          <cell r="F1024" t="str">
            <v>PRODUCTION</v>
          </cell>
          <cell r="G1024" t="str">
            <v>WIRE</v>
          </cell>
          <cell r="H1024" t="str">
            <v>Panda</v>
          </cell>
          <cell r="I1024" t="str">
            <v>FAWZI SENDESNI</v>
          </cell>
          <cell r="J1024" t="str">
            <v>B</v>
          </cell>
          <cell r="K1024" t="str">
            <v>DIRECTS</v>
          </cell>
          <cell r="L1024" t="str">
            <v>Variable cost at standard</v>
          </cell>
          <cell r="M1024" t="str">
            <v>OUVRIER ORDINAIRE</v>
          </cell>
          <cell r="N1024">
            <v>44746</v>
          </cell>
          <cell r="P1024">
            <v>-737</v>
          </cell>
          <cell r="Q1024">
            <v>44927</v>
          </cell>
          <cell r="R1024" t="str">
            <v>étude</v>
          </cell>
          <cell r="T1024" t="str">
            <v>CDD</v>
          </cell>
          <cell r="U1024" t="str">
            <v>Contractuel</v>
          </cell>
          <cell r="V1024">
            <v>44927</v>
          </cell>
          <cell r="W1024">
            <v>44985</v>
          </cell>
          <cell r="Z1024">
            <v>44746</v>
          </cell>
          <cell r="AA1024">
            <v>7</v>
          </cell>
          <cell r="AB1024">
            <v>2022</v>
          </cell>
          <cell r="AC1024">
            <v>2026</v>
          </cell>
          <cell r="AD1024">
            <v>2.6722222222222221</v>
          </cell>
          <cell r="AE1024" t="str">
            <v>&lt; 3</v>
          </cell>
          <cell r="AF1024">
            <v>36821</v>
          </cell>
          <cell r="AG1024">
            <v>24.386301369863013</v>
          </cell>
          <cell r="AH1024" t="str">
            <v>&lt; 25</v>
          </cell>
          <cell r="AK1024">
            <v>14364621</v>
          </cell>
          <cell r="AL1024">
            <v>43651</v>
          </cell>
          <cell r="AM1024" t="str">
            <v>FEMME</v>
          </cell>
          <cell r="AN1024" t="str">
            <v>Célibataire</v>
          </cell>
          <cell r="AQ1024">
            <v>3</v>
          </cell>
          <cell r="AR1024">
            <v>1</v>
          </cell>
          <cell r="AS1024">
            <v>45111.25</v>
          </cell>
          <cell r="AT1024" t="str">
            <v>Horaire</v>
          </cell>
          <cell r="AU1024">
            <v>3.3069999999999999</v>
          </cell>
          <cell r="AV1024" t="str">
            <v>17</v>
          </cell>
          <cell r="AW1024" t="str">
            <v>00100</v>
          </cell>
          <cell r="AX1024" t="str">
            <v>00003160845</v>
          </cell>
          <cell r="AY1024" t="str">
            <v>82</v>
          </cell>
          <cell r="AZ1024" t="str">
            <v>LA POSTE</v>
          </cell>
          <cell r="BA1024" t="str">
            <v>17001000000316084582</v>
          </cell>
          <cell r="BB1024">
            <v>20</v>
          </cell>
          <cell r="BC1024" t="str">
            <v>CITE NASSIM SAIDA OUED ELLIL</v>
          </cell>
          <cell r="BD1024" t="str">
            <v>MANOUBA</v>
          </cell>
          <cell r="BG1024">
            <v>51485391</v>
          </cell>
          <cell r="BH1024">
            <v>98970604</v>
          </cell>
          <cell r="BJ1024" t="str">
            <v>SAIDA</v>
          </cell>
          <cell r="BK1024" t="str">
            <v>B-Panda</v>
          </cell>
          <cell r="BN1024" t="str">
            <v>17001000000316084582</v>
          </cell>
          <cell r="BO1024" t="str">
            <v>KHALOUFI ROUWAYDA</v>
          </cell>
          <cell r="BP1024">
            <v>1025</v>
          </cell>
          <cell r="BU1024" t="str">
            <v>Non-Actif</v>
          </cell>
        </row>
        <row r="1025">
          <cell r="B1025">
            <v>1026</v>
          </cell>
          <cell r="C1025" t="str">
            <v>Madame</v>
          </cell>
          <cell r="D1025" t="str">
            <v>JBALI IMEN</v>
          </cell>
          <cell r="E1025" t="str">
            <v>SAGE Tunisia</v>
          </cell>
          <cell r="F1025" t="str">
            <v>PRODUCTION</v>
          </cell>
          <cell r="G1025" t="str">
            <v>Couturière</v>
          </cell>
          <cell r="H1025" t="str">
            <v>Panda</v>
          </cell>
          <cell r="I1025" t="str">
            <v>HASNA NASRAOUI</v>
          </cell>
          <cell r="J1025" t="str">
            <v>A</v>
          </cell>
          <cell r="K1025" t="str">
            <v>DIRECTS</v>
          </cell>
          <cell r="L1025" t="str">
            <v>Variable cost at standard</v>
          </cell>
          <cell r="M1025" t="str">
            <v>OUVRIERE SPECIALISE</v>
          </cell>
          <cell r="N1025">
            <v>44746</v>
          </cell>
          <cell r="P1025">
            <v>-737</v>
          </cell>
          <cell r="Q1025">
            <v>44942</v>
          </cell>
          <cell r="R1025" t="str">
            <v>discipline</v>
          </cell>
          <cell r="T1025" t="str">
            <v>CDD</v>
          </cell>
          <cell r="U1025" t="str">
            <v>Contractuel</v>
          </cell>
          <cell r="V1025">
            <v>44927</v>
          </cell>
          <cell r="W1025">
            <v>44985</v>
          </cell>
          <cell r="Z1025">
            <v>44746</v>
          </cell>
          <cell r="AA1025">
            <v>7</v>
          </cell>
          <cell r="AB1025">
            <v>2022</v>
          </cell>
          <cell r="AC1025">
            <v>2026</v>
          </cell>
          <cell r="AD1025">
            <v>2.6722222222222221</v>
          </cell>
          <cell r="AE1025" t="str">
            <v>&lt; 3</v>
          </cell>
          <cell r="AF1025">
            <v>31181</v>
          </cell>
          <cell r="AG1025">
            <v>39.838356164383562</v>
          </cell>
          <cell r="AH1025" t="str">
            <v>&gt;35&lt; 45</v>
          </cell>
          <cell r="AI1025">
            <v>16072018</v>
          </cell>
          <cell r="AJ1025" t="str">
            <v>01</v>
          </cell>
          <cell r="AK1025" t="str">
            <v>04561243</v>
          </cell>
          <cell r="AL1025">
            <v>37042</v>
          </cell>
          <cell r="AM1025" t="str">
            <v>FEMME</v>
          </cell>
          <cell r="AN1025" t="str">
            <v>Marié(e)</v>
          </cell>
          <cell r="AQ1025">
            <v>3</v>
          </cell>
          <cell r="AR1025">
            <v>1</v>
          </cell>
          <cell r="AS1025">
            <v>45111.25</v>
          </cell>
          <cell r="AT1025" t="str">
            <v>Horaire</v>
          </cell>
          <cell r="AU1025">
            <v>3.3069999999999999</v>
          </cell>
          <cell r="AV1025" t="str">
            <v>17</v>
          </cell>
          <cell r="AW1025" t="str">
            <v>00100</v>
          </cell>
          <cell r="AX1025" t="str">
            <v>00002896539</v>
          </cell>
          <cell r="AY1025" t="str">
            <v>25</v>
          </cell>
          <cell r="AZ1025" t="str">
            <v>LA POSTE</v>
          </cell>
          <cell r="BA1025" t="str">
            <v>17001000000289653925</v>
          </cell>
          <cell r="BB1025">
            <v>20</v>
          </cell>
          <cell r="BC1025" t="str">
            <v>18 RUE HASSEN BELKHOUJA CITE BOUGATFA</v>
          </cell>
          <cell r="BD1025" t="str">
            <v>SIDI HASSINE</v>
          </cell>
          <cell r="BG1025">
            <v>27299800</v>
          </cell>
          <cell r="BH1025">
            <v>54906946</v>
          </cell>
          <cell r="BJ1025" t="str">
            <v>SIDI HASSINE</v>
          </cell>
          <cell r="BK1025" t="str">
            <v>A-Panda</v>
          </cell>
          <cell r="BN1025" t="str">
            <v>17001000000289653925</v>
          </cell>
          <cell r="BO1025" t="str">
            <v>JBALI IMEN</v>
          </cell>
          <cell r="BP1025">
            <v>1026</v>
          </cell>
          <cell r="BU1025" t="str">
            <v>Non-Actif</v>
          </cell>
        </row>
        <row r="1026">
          <cell r="B1026">
            <v>1027</v>
          </cell>
          <cell r="C1026" t="str">
            <v>Madame</v>
          </cell>
          <cell r="D1026" t="str">
            <v>MEFTAH FATHIA</v>
          </cell>
          <cell r="E1026" t="str">
            <v>SAGE Tunisia</v>
          </cell>
          <cell r="F1026" t="str">
            <v>PRODUCTION</v>
          </cell>
          <cell r="G1026" t="str">
            <v>Couturière</v>
          </cell>
          <cell r="H1026" t="str">
            <v>Panda</v>
          </cell>
          <cell r="I1026" t="str">
            <v>FAWZI SENDESNI</v>
          </cell>
          <cell r="J1026" t="str">
            <v>B</v>
          </cell>
          <cell r="K1026" t="str">
            <v>DIRECTS</v>
          </cell>
          <cell r="L1026" t="str">
            <v>Variable cost at standard</v>
          </cell>
          <cell r="M1026" t="str">
            <v>OUVRIERE SPECIALISE</v>
          </cell>
          <cell r="N1026">
            <v>44746</v>
          </cell>
          <cell r="P1026">
            <v>-187</v>
          </cell>
          <cell r="Q1026">
            <v>45536</v>
          </cell>
          <cell r="R1026" t="str">
            <v>personnel</v>
          </cell>
          <cell r="T1026" t="str">
            <v>CDD</v>
          </cell>
          <cell r="U1026" t="str">
            <v>Contractuel</v>
          </cell>
          <cell r="V1026">
            <v>45474</v>
          </cell>
          <cell r="W1026">
            <v>45535</v>
          </cell>
          <cell r="Z1026">
            <v>44746</v>
          </cell>
          <cell r="AA1026">
            <v>7</v>
          </cell>
          <cell r="AB1026">
            <v>2022</v>
          </cell>
          <cell r="AC1026">
            <v>2026</v>
          </cell>
          <cell r="AD1026">
            <v>2.6722222222222221</v>
          </cell>
          <cell r="AE1026" t="str">
            <v>&lt; 3</v>
          </cell>
          <cell r="AF1026">
            <v>30428</v>
          </cell>
          <cell r="AG1026">
            <v>41.901369863013699</v>
          </cell>
          <cell r="AH1026" t="str">
            <v>&gt;35&lt; 45</v>
          </cell>
          <cell r="AI1026">
            <v>12971409</v>
          </cell>
          <cell r="AJ1026" t="str">
            <v>05</v>
          </cell>
          <cell r="AK1026" t="str">
            <v>07341014</v>
          </cell>
          <cell r="AL1026">
            <v>40605</v>
          </cell>
          <cell r="AM1026" t="str">
            <v>FEMME</v>
          </cell>
          <cell r="AN1026" t="str">
            <v>Marié(e)</v>
          </cell>
          <cell r="AO1026">
            <v>3</v>
          </cell>
          <cell r="AQ1026">
            <v>3</v>
          </cell>
          <cell r="AR1026">
            <v>3</v>
          </cell>
          <cell r="AS1026">
            <v>45841.75</v>
          </cell>
          <cell r="AT1026" t="str">
            <v>Horaire</v>
          </cell>
          <cell r="AU1026">
            <v>3.3069999999999999</v>
          </cell>
          <cell r="AV1026" t="str">
            <v>12</v>
          </cell>
          <cell r="AW1026" t="str">
            <v>11600</v>
          </cell>
          <cell r="AX1026" t="str">
            <v>00002408310</v>
          </cell>
          <cell r="AY1026" t="str">
            <v>35</v>
          </cell>
          <cell r="AZ1026" t="str">
            <v>UIB</v>
          </cell>
          <cell r="BA1026" t="str">
            <v>12116000000240831035</v>
          </cell>
          <cell r="BB1026">
            <v>20</v>
          </cell>
          <cell r="BC1026" t="str">
            <v>BORJ ENNOUR BORJ EL AAMRI</v>
          </cell>
          <cell r="BD1026" t="str">
            <v>MANOUBA</v>
          </cell>
          <cell r="BG1026">
            <v>27154937</v>
          </cell>
          <cell r="BH1026">
            <v>99232871</v>
          </cell>
          <cell r="BJ1026" t="str">
            <v>BORJ ENNOUR</v>
          </cell>
          <cell r="BK1026" t="str">
            <v>B-Panda</v>
          </cell>
          <cell r="BL1026" t="str">
            <v>2.1</v>
          </cell>
          <cell r="BN1026" t="str">
            <v>12116000000240831035</v>
          </cell>
          <cell r="BO1026" t="str">
            <v>MEFTAH FATHIA</v>
          </cell>
          <cell r="BP1026">
            <v>1027</v>
          </cell>
          <cell r="BR1026">
            <v>1027</v>
          </cell>
          <cell r="BU1026" t="str">
            <v>Non-Actif</v>
          </cell>
          <cell r="BV1026" t="str">
            <v>965 A SA</v>
          </cell>
        </row>
        <row r="1027">
          <cell r="B1027">
            <v>1028</v>
          </cell>
          <cell r="C1027" t="str">
            <v>Madame</v>
          </cell>
          <cell r="D1027" t="str">
            <v>OTHMANI YAMNA</v>
          </cell>
          <cell r="E1027" t="str">
            <v>SAGE Tunisia</v>
          </cell>
          <cell r="F1027" t="str">
            <v>PRODUCTION</v>
          </cell>
          <cell r="G1027" t="str">
            <v>Couturière</v>
          </cell>
          <cell r="H1027" t="str">
            <v>Panda</v>
          </cell>
          <cell r="I1027" t="str">
            <v>HASNA NASRAOUI</v>
          </cell>
          <cell r="J1027" t="str">
            <v>A</v>
          </cell>
          <cell r="K1027" t="str">
            <v>DIRECTS</v>
          </cell>
          <cell r="L1027" t="str">
            <v>Variable cost at standard</v>
          </cell>
          <cell r="M1027" t="str">
            <v>OUVRIERE SPECIALISE</v>
          </cell>
          <cell r="N1027">
            <v>44746</v>
          </cell>
          <cell r="P1027">
            <v>-796</v>
          </cell>
          <cell r="Q1027">
            <v>44905</v>
          </cell>
          <cell r="R1027" t="str">
            <v>Probleme Chomage technique</v>
          </cell>
          <cell r="T1027" t="str">
            <v>CDD</v>
          </cell>
          <cell r="U1027" t="str">
            <v>Contractuel</v>
          </cell>
          <cell r="V1027">
            <v>44835</v>
          </cell>
          <cell r="W1027">
            <v>44926</v>
          </cell>
          <cell r="Z1027">
            <v>44746</v>
          </cell>
          <cell r="AA1027">
            <v>7</v>
          </cell>
          <cell r="AB1027">
            <v>2022</v>
          </cell>
          <cell r="AC1027">
            <v>2026</v>
          </cell>
          <cell r="AD1027">
            <v>2.6722222222222221</v>
          </cell>
          <cell r="AE1027" t="str">
            <v>&lt; 3</v>
          </cell>
          <cell r="AF1027">
            <v>27548</v>
          </cell>
          <cell r="AG1027">
            <v>49.791780821917811</v>
          </cell>
          <cell r="AH1027" t="str">
            <v>&gt;45&lt; 55</v>
          </cell>
          <cell r="AI1027">
            <v>11800549</v>
          </cell>
          <cell r="AJ1027" t="str">
            <v>08</v>
          </cell>
          <cell r="AK1027" t="str">
            <v>04644163</v>
          </cell>
          <cell r="AL1027">
            <v>42811</v>
          </cell>
          <cell r="AM1027" t="str">
            <v>FEMME</v>
          </cell>
          <cell r="AN1027" t="str">
            <v>Marié(e)</v>
          </cell>
          <cell r="AO1027">
            <v>3</v>
          </cell>
          <cell r="AQ1027">
            <v>3</v>
          </cell>
          <cell r="AR1027">
            <v>1</v>
          </cell>
          <cell r="AS1027">
            <v>45111.25</v>
          </cell>
          <cell r="AT1027" t="str">
            <v>Horaire</v>
          </cell>
          <cell r="AU1027">
            <v>3.3069999999999999</v>
          </cell>
          <cell r="AV1027" t="str">
            <v>04</v>
          </cell>
          <cell r="AW1027" t="str">
            <v>04312</v>
          </cell>
          <cell r="AX1027" t="str">
            <v>80079107132</v>
          </cell>
          <cell r="AY1027" t="str">
            <v>07</v>
          </cell>
          <cell r="AZ1027" t="str">
            <v>AMEN BANK</v>
          </cell>
          <cell r="BA1027" t="str">
            <v>04043128007910713207</v>
          </cell>
          <cell r="BB1027">
            <v>20</v>
          </cell>
          <cell r="BC1027" t="str">
            <v>16 RUE LE CAIRE SEDJOUMI</v>
          </cell>
          <cell r="BD1027" t="str">
            <v>SIDI HASSINE</v>
          </cell>
          <cell r="BG1027">
            <v>24040602</v>
          </cell>
          <cell r="BJ1027" t="str">
            <v>SIDI HASSINE</v>
          </cell>
          <cell r="BK1027" t="str">
            <v>A-Panda</v>
          </cell>
          <cell r="BN1027" t="str">
            <v>04043128007910713207</v>
          </cell>
          <cell r="BO1027" t="str">
            <v>OTHMANI YAMNA</v>
          </cell>
          <cell r="BP1027">
            <v>1028</v>
          </cell>
          <cell r="BU1027" t="str">
            <v>Non-Actif</v>
          </cell>
        </row>
        <row r="1028">
          <cell r="B1028">
            <v>1029</v>
          </cell>
          <cell r="C1028" t="str">
            <v>Madame</v>
          </cell>
          <cell r="D1028" t="str">
            <v>AMDOUNI NAJLA</v>
          </cell>
          <cell r="E1028" t="str">
            <v>SAGE Tunisia</v>
          </cell>
          <cell r="F1028" t="str">
            <v>PRODUCTION</v>
          </cell>
          <cell r="G1028" t="str">
            <v>Couturière</v>
          </cell>
          <cell r="H1028" t="str">
            <v>Panda</v>
          </cell>
          <cell r="I1028" t="str">
            <v>HASNA NASRAOUI</v>
          </cell>
          <cell r="J1028" t="str">
            <v>A</v>
          </cell>
          <cell r="K1028" t="str">
            <v>DIRECTS</v>
          </cell>
          <cell r="L1028" t="str">
            <v>Variable cost at standard</v>
          </cell>
          <cell r="M1028" t="str">
            <v>OUVRIERE SPECIALISE</v>
          </cell>
          <cell r="N1028">
            <v>44746</v>
          </cell>
          <cell r="P1028">
            <v>-340</v>
          </cell>
          <cell r="Q1028">
            <v>45352</v>
          </cell>
          <cell r="R1028" t="str">
            <v>CONFLIT AVEC CHEF</v>
          </cell>
          <cell r="T1028" t="str">
            <v>CDD</v>
          </cell>
          <cell r="U1028" t="str">
            <v>Contractuel</v>
          </cell>
          <cell r="V1028">
            <v>45292</v>
          </cell>
          <cell r="W1028">
            <v>45382</v>
          </cell>
          <cell r="Z1028">
            <v>44746</v>
          </cell>
          <cell r="AA1028">
            <v>7</v>
          </cell>
          <cell r="AB1028">
            <v>2022</v>
          </cell>
          <cell r="AC1028">
            <v>2026</v>
          </cell>
          <cell r="AD1028">
            <v>2.6722222222222221</v>
          </cell>
          <cell r="AE1028" t="str">
            <v>&lt; 3</v>
          </cell>
          <cell r="AF1028">
            <v>29363</v>
          </cell>
          <cell r="AG1028">
            <v>44.819178082191783</v>
          </cell>
          <cell r="AH1028" t="str">
            <v>&gt;35&lt; 45</v>
          </cell>
          <cell r="AI1028">
            <v>12664517</v>
          </cell>
          <cell r="AJ1028" t="str">
            <v>05</v>
          </cell>
          <cell r="AK1028" t="str">
            <v>07349103</v>
          </cell>
          <cell r="AL1028">
            <v>39463</v>
          </cell>
          <cell r="AM1028" t="str">
            <v>FEMME</v>
          </cell>
          <cell r="AN1028" t="str">
            <v>Marié(e)</v>
          </cell>
          <cell r="AQ1028">
            <v>3</v>
          </cell>
          <cell r="AR1028">
            <v>2</v>
          </cell>
          <cell r="AS1028">
            <v>45476.5</v>
          </cell>
          <cell r="AT1028" t="str">
            <v>Horaire</v>
          </cell>
          <cell r="AU1028">
            <v>3.3069999999999999</v>
          </cell>
          <cell r="AV1028">
            <v>12</v>
          </cell>
          <cell r="AW1028">
            <v>12100</v>
          </cell>
          <cell r="AX1028" t="str">
            <v>00133145120</v>
          </cell>
          <cell r="AY1028">
            <v>53</v>
          </cell>
          <cell r="AZ1028" t="str">
            <v>UIB</v>
          </cell>
          <cell r="BA1028" t="str">
            <v>12121000013314512053</v>
          </cell>
          <cell r="BB1028">
            <v>20</v>
          </cell>
          <cell r="BC1028" t="str">
            <v>78 AVENU HASSEN BELKHOUJA CHEBBAOU</v>
          </cell>
          <cell r="BD1028" t="str">
            <v>OUED ELLILE</v>
          </cell>
          <cell r="BG1028">
            <v>52075821</v>
          </cell>
          <cell r="BH1028">
            <v>29145338</v>
          </cell>
          <cell r="BJ1028" t="str">
            <v>CITE EL OUARD CHEBBAOU</v>
          </cell>
          <cell r="BK1028" t="str">
            <v>A-Panda</v>
          </cell>
          <cell r="BL1028" t="str">
            <v>2.1</v>
          </cell>
          <cell r="BN1028" t="str">
            <v>12121000013314512053</v>
          </cell>
          <cell r="BO1028" t="str">
            <v>AMDOUNI NAJLA</v>
          </cell>
          <cell r="BP1028">
            <v>1029</v>
          </cell>
          <cell r="BR1028">
            <v>1029</v>
          </cell>
          <cell r="BU1028" t="str">
            <v>Non-Actif</v>
          </cell>
          <cell r="BV1028" t="str">
            <v>965 A SA</v>
          </cell>
        </row>
        <row r="1029">
          <cell r="B1029">
            <v>1030</v>
          </cell>
          <cell r="C1029" t="str">
            <v>Madame</v>
          </cell>
          <cell r="D1029" t="str">
            <v>AKERMI SAFIA</v>
          </cell>
          <cell r="E1029" t="str">
            <v>SAGE Tunisia</v>
          </cell>
          <cell r="F1029" t="str">
            <v>PRODUCTION</v>
          </cell>
          <cell r="G1029" t="str">
            <v>Couturière</v>
          </cell>
          <cell r="H1029" t="str">
            <v>P6 AV</v>
          </cell>
          <cell r="I1029" t="str">
            <v>Anis Sbouri</v>
          </cell>
          <cell r="J1029" t="str">
            <v>A</v>
          </cell>
          <cell r="K1029" t="str">
            <v>DIRECTS</v>
          </cell>
          <cell r="L1029" t="str">
            <v>Variable cost at standard</v>
          </cell>
          <cell r="M1029" t="str">
            <v>OUVRIERE SPECIALISE</v>
          </cell>
          <cell r="N1029">
            <v>44746</v>
          </cell>
          <cell r="P1029">
            <v>25</v>
          </cell>
          <cell r="T1029" t="str">
            <v>CDD</v>
          </cell>
          <cell r="U1029" t="str">
            <v>Contractuel</v>
          </cell>
          <cell r="V1029">
            <v>45689</v>
          </cell>
          <cell r="W1029">
            <v>45747</v>
          </cell>
          <cell r="Z1029">
            <v>44746</v>
          </cell>
          <cell r="AA1029">
            <v>7</v>
          </cell>
          <cell r="AB1029">
            <v>2022</v>
          </cell>
          <cell r="AC1029">
            <v>2026</v>
          </cell>
          <cell r="AD1029">
            <v>2.6722222222222221</v>
          </cell>
          <cell r="AE1029" t="str">
            <v>&lt; 3</v>
          </cell>
          <cell r="AF1029">
            <v>27655</v>
          </cell>
          <cell r="AG1029">
            <v>49.4986301369863</v>
          </cell>
          <cell r="AH1029" t="str">
            <v>&gt;45&lt; 55</v>
          </cell>
          <cell r="AI1029">
            <v>12383418</v>
          </cell>
          <cell r="AJ1029" t="str">
            <v>02</v>
          </cell>
          <cell r="AK1029" t="str">
            <v>07311903</v>
          </cell>
          <cell r="AL1029">
            <v>38198</v>
          </cell>
          <cell r="AM1029" t="str">
            <v>FEMME</v>
          </cell>
          <cell r="AN1029" t="str">
            <v>Marié(e)</v>
          </cell>
          <cell r="AQ1029">
            <v>3</v>
          </cell>
          <cell r="AR1029">
            <v>3</v>
          </cell>
          <cell r="AS1029">
            <v>45841.75</v>
          </cell>
          <cell r="AT1029" t="str">
            <v>Horaire</v>
          </cell>
          <cell r="AU1029">
            <v>3.3069999999999999</v>
          </cell>
          <cell r="AV1029" t="str">
            <v>07</v>
          </cell>
          <cell r="AW1029" t="str">
            <v>08001</v>
          </cell>
          <cell r="AX1029" t="str">
            <v>38105548442</v>
          </cell>
          <cell r="AY1029" t="str">
            <v>53</v>
          </cell>
          <cell r="AZ1029" t="str">
            <v>AMEN BANK</v>
          </cell>
          <cell r="BA1029" t="str">
            <v>07080013810554844253</v>
          </cell>
          <cell r="BB1029">
            <v>20</v>
          </cell>
          <cell r="BC1029" t="str">
            <v>2 CITE EL FEHRI LOT 91 EL AGBA</v>
          </cell>
          <cell r="BD1029" t="str">
            <v>TUNIS</v>
          </cell>
          <cell r="BG1029">
            <v>50862164</v>
          </cell>
          <cell r="BH1029">
            <v>55798683</v>
          </cell>
          <cell r="BJ1029" t="str">
            <v>EL AGBA ABDELMOULA</v>
          </cell>
          <cell r="BK1029" t="str">
            <v>A-P6 AV</v>
          </cell>
          <cell r="BL1029" t="str">
            <v>1.3</v>
          </cell>
          <cell r="BN1029" t="str">
            <v>07080013810554844253</v>
          </cell>
          <cell r="BO1029" t="str">
            <v>AKERMI SAFIA</v>
          </cell>
          <cell r="BP1029">
            <v>1030</v>
          </cell>
          <cell r="BR1029">
            <v>1030</v>
          </cell>
          <cell r="BT1029">
            <v>1109</v>
          </cell>
          <cell r="BU1029" t="str">
            <v>si</v>
          </cell>
          <cell r="BV1029" t="str">
            <v>965 A CA</v>
          </cell>
        </row>
        <row r="1030">
          <cell r="B1030">
            <v>1031</v>
          </cell>
          <cell r="C1030" t="str">
            <v>Madame</v>
          </cell>
          <cell r="D1030" t="str">
            <v>DRIDI HAJER</v>
          </cell>
          <cell r="E1030" t="str">
            <v>SAGE Tunisia</v>
          </cell>
          <cell r="F1030" t="str">
            <v>PRODUCTION</v>
          </cell>
          <cell r="G1030" t="str">
            <v>Couturière</v>
          </cell>
          <cell r="H1030">
            <v>965</v>
          </cell>
          <cell r="I1030" t="str">
            <v>Ala Khaloui</v>
          </cell>
          <cell r="J1030" t="str">
            <v>A</v>
          </cell>
          <cell r="K1030" t="str">
            <v>DIRECTS</v>
          </cell>
          <cell r="L1030" t="str">
            <v>Variable cost at standard</v>
          </cell>
          <cell r="M1030" t="str">
            <v>OUVRIERE SPECIALISE</v>
          </cell>
          <cell r="N1030">
            <v>44746</v>
          </cell>
          <cell r="P1030">
            <v>-340</v>
          </cell>
          <cell r="Q1030">
            <v>45327</v>
          </cell>
          <cell r="R1030" t="str">
            <v>fatigue</v>
          </cell>
          <cell r="T1030" t="str">
            <v>CDD</v>
          </cell>
          <cell r="U1030" t="str">
            <v>Contractuel</v>
          </cell>
          <cell r="V1030">
            <v>45292</v>
          </cell>
          <cell r="W1030">
            <v>45382</v>
          </cell>
          <cell r="Z1030">
            <v>44746</v>
          </cell>
          <cell r="AA1030">
            <v>7</v>
          </cell>
          <cell r="AB1030">
            <v>2022</v>
          </cell>
          <cell r="AC1030">
            <v>2026</v>
          </cell>
          <cell r="AD1030">
            <v>2.6722222222222221</v>
          </cell>
          <cell r="AE1030" t="str">
            <v>&lt; 3</v>
          </cell>
          <cell r="AF1030">
            <v>28834</v>
          </cell>
          <cell r="AG1030">
            <v>46.268493150684932</v>
          </cell>
          <cell r="AH1030" t="str">
            <v>&gt;45&lt; 55</v>
          </cell>
          <cell r="AI1030">
            <v>12385539</v>
          </cell>
          <cell r="AJ1030" t="str">
            <v>01</v>
          </cell>
          <cell r="AK1030" t="str">
            <v>07334202</v>
          </cell>
          <cell r="AL1030">
            <v>42046</v>
          </cell>
          <cell r="AM1030" t="str">
            <v>FEMME</v>
          </cell>
          <cell r="AN1030" t="str">
            <v>Marié(e)</v>
          </cell>
          <cell r="AO1030">
            <v>4</v>
          </cell>
          <cell r="AQ1030">
            <v>3</v>
          </cell>
          <cell r="AR1030">
            <v>2</v>
          </cell>
          <cell r="AS1030">
            <v>45476.5</v>
          </cell>
          <cell r="AT1030" t="str">
            <v>Horaire</v>
          </cell>
          <cell r="AU1030">
            <v>3.3069999999999999</v>
          </cell>
          <cell r="AV1030" t="str">
            <v>17</v>
          </cell>
          <cell r="AW1030" t="str">
            <v>00100</v>
          </cell>
          <cell r="AX1030" t="str">
            <v>00000840557</v>
          </cell>
          <cell r="AY1030" t="str">
            <v>32</v>
          </cell>
          <cell r="AZ1030" t="str">
            <v>LA POSTE</v>
          </cell>
          <cell r="BA1030" t="str">
            <v>17001000000084055732</v>
          </cell>
          <cell r="BB1030">
            <v>20</v>
          </cell>
          <cell r="BC1030" t="str">
            <v>RUE MAHMOUD BAROUDI SANHAJA</v>
          </cell>
          <cell r="BD1030" t="str">
            <v>OUED ELLILE</v>
          </cell>
          <cell r="BG1030">
            <v>22731760</v>
          </cell>
          <cell r="BJ1030" t="str">
            <v>SANHEJA</v>
          </cell>
          <cell r="BK1030" t="str">
            <v>A-965</v>
          </cell>
          <cell r="BL1030" t="str">
            <v>2.1</v>
          </cell>
          <cell r="BN1030" t="str">
            <v>17001000000084055732</v>
          </cell>
          <cell r="BO1030" t="str">
            <v>DRIDI HAJER</v>
          </cell>
          <cell r="BP1030">
            <v>1031</v>
          </cell>
          <cell r="BR1030">
            <v>1031</v>
          </cell>
          <cell r="BU1030" t="str">
            <v>Non-Actif</v>
          </cell>
          <cell r="BV1030" t="str">
            <v>965 A SA</v>
          </cell>
        </row>
        <row r="1031">
          <cell r="B1031">
            <v>1032</v>
          </cell>
          <cell r="C1031" t="str">
            <v>Mlle</v>
          </cell>
          <cell r="D1031" t="str">
            <v>MLIKI MARWA</v>
          </cell>
          <cell r="E1031" t="str">
            <v>SAGE Tunisia</v>
          </cell>
          <cell r="F1031" t="str">
            <v>PRODUCTION</v>
          </cell>
          <cell r="G1031" t="str">
            <v>Couturière</v>
          </cell>
          <cell r="H1031">
            <v>965</v>
          </cell>
          <cell r="J1031" t="str">
            <v>A</v>
          </cell>
          <cell r="K1031" t="str">
            <v>DIRECTS</v>
          </cell>
          <cell r="L1031" t="str">
            <v>Variable cost at standard</v>
          </cell>
          <cell r="M1031" t="str">
            <v>OUVRIERE SPECIALISE</v>
          </cell>
          <cell r="N1031">
            <v>44746</v>
          </cell>
          <cell r="O1031" t="str">
            <v/>
          </cell>
          <cell r="P1031">
            <v>-919</v>
          </cell>
          <cell r="Q1031">
            <v>44762</v>
          </cell>
          <cell r="R1031" t="str">
            <v xml:space="preserve">abandon de poste </v>
          </cell>
          <cell r="T1031" t="str">
            <v>CDD</v>
          </cell>
          <cell r="U1031" t="str">
            <v>Contractuel</v>
          </cell>
          <cell r="V1031">
            <v>44746</v>
          </cell>
          <cell r="W1031">
            <v>44803</v>
          </cell>
          <cell r="Z1031">
            <v>44746</v>
          </cell>
          <cell r="AA1031">
            <v>7</v>
          </cell>
          <cell r="AB1031">
            <v>2022</v>
          </cell>
          <cell r="AC1031">
            <v>2026</v>
          </cell>
          <cell r="AD1031">
            <v>2.6722222222222221</v>
          </cell>
          <cell r="AE1031" t="str">
            <v>&lt; 3</v>
          </cell>
          <cell r="AF1031">
            <v>32975</v>
          </cell>
          <cell r="AG1031">
            <v>34.923287671232877</v>
          </cell>
          <cell r="AH1031" t="str">
            <v>&gt;25&lt; 35</v>
          </cell>
          <cell r="AI1031">
            <v>16442137</v>
          </cell>
          <cell r="AJ1031" t="str">
            <v>02</v>
          </cell>
          <cell r="AK1031" t="str">
            <v>09181953</v>
          </cell>
          <cell r="AL1031">
            <v>40347</v>
          </cell>
          <cell r="AM1031" t="str">
            <v>FEMME</v>
          </cell>
          <cell r="AN1031" t="str">
            <v>Célibataire</v>
          </cell>
          <cell r="AQ1031">
            <v>3</v>
          </cell>
          <cell r="AR1031">
            <v>1</v>
          </cell>
          <cell r="AS1031">
            <v>45111.25</v>
          </cell>
          <cell r="AT1031" t="str">
            <v>Horaire</v>
          </cell>
          <cell r="AU1031">
            <v>3.3069999999999999</v>
          </cell>
          <cell r="AV1031">
            <v>17</v>
          </cell>
          <cell r="AW1031" t="str">
            <v>00100</v>
          </cell>
          <cell r="AX1031" t="str">
            <v>00003019511</v>
          </cell>
          <cell r="AY1031">
            <v>97</v>
          </cell>
          <cell r="AZ1031" t="str">
            <v>LA POSTE</v>
          </cell>
          <cell r="BA1031" t="str">
            <v>17001000000301951197</v>
          </cell>
          <cell r="BB1031">
            <v>20</v>
          </cell>
          <cell r="BC1031" t="str">
            <v>3 RUE CHAAL GOBAA</v>
          </cell>
          <cell r="BD1031" t="str">
            <v>MANOUBA</v>
          </cell>
          <cell r="BF1031" t="str">
            <v>OK-21</v>
          </cell>
          <cell r="BG1031">
            <v>52329696</v>
          </cell>
          <cell r="BH1031">
            <v>54017259</v>
          </cell>
          <cell r="BJ1031" t="str">
            <v>GOBAA</v>
          </cell>
          <cell r="BK1031" t="str">
            <v>A-965</v>
          </cell>
          <cell r="BN1031" t="str">
            <v>17001000000301951197</v>
          </cell>
          <cell r="BO1031" t="str">
            <v>MLIKI MARWA</v>
          </cell>
          <cell r="BP1031">
            <v>1032</v>
          </cell>
          <cell r="BS1031" t="e">
            <v>#REF!</v>
          </cell>
          <cell r="BU1031" t="str">
            <v>Non-Actif</v>
          </cell>
        </row>
        <row r="1032">
          <cell r="B1032">
            <v>1033</v>
          </cell>
          <cell r="C1032" t="str">
            <v>Madame</v>
          </cell>
          <cell r="D1032" t="str">
            <v>CHAIEB CHAIMA</v>
          </cell>
          <cell r="E1032" t="str">
            <v>SAGE Tunisia</v>
          </cell>
          <cell r="F1032" t="str">
            <v>PRODUCTION</v>
          </cell>
          <cell r="G1032" t="str">
            <v>Couturière</v>
          </cell>
          <cell r="H1032" t="str">
            <v>Panda</v>
          </cell>
          <cell r="I1032" t="str">
            <v>FAWZI SENDESNI</v>
          </cell>
          <cell r="J1032" t="str">
            <v>B</v>
          </cell>
          <cell r="K1032" t="str">
            <v>DIRECTS</v>
          </cell>
          <cell r="L1032" t="str">
            <v>Variable cost at standard</v>
          </cell>
          <cell r="M1032" t="str">
            <v>OUVRIERE SPECIALISE</v>
          </cell>
          <cell r="N1032">
            <v>44746</v>
          </cell>
          <cell r="P1032">
            <v>-737</v>
          </cell>
          <cell r="Q1032">
            <v>44975</v>
          </cell>
          <cell r="T1032" t="str">
            <v>CDD</v>
          </cell>
          <cell r="U1032" t="str">
            <v>Contractuel</v>
          </cell>
          <cell r="V1032">
            <v>44927</v>
          </cell>
          <cell r="W1032">
            <v>44985</v>
          </cell>
          <cell r="Z1032">
            <v>44746</v>
          </cell>
          <cell r="AA1032">
            <v>7</v>
          </cell>
          <cell r="AB1032">
            <v>2022</v>
          </cell>
          <cell r="AC1032">
            <v>2026</v>
          </cell>
          <cell r="AD1032">
            <v>2.6722222222222221</v>
          </cell>
          <cell r="AE1032" t="str">
            <v>&lt; 3</v>
          </cell>
          <cell r="AF1032">
            <v>36843</v>
          </cell>
          <cell r="AG1032">
            <v>24.326027397260273</v>
          </cell>
          <cell r="AH1032" t="str">
            <v>&lt; 25</v>
          </cell>
          <cell r="AI1032">
            <v>17274696</v>
          </cell>
          <cell r="AJ1032" t="str">
            <v>01</v>
          </cell>
          <cell r="AK1032">
            <v>14360215</v>
          </cell>
          <cell r="AL1032">
            <v>43110</v>
          </cell>
          <cell r="AM1032" t="str">
            <v>FEMME</v>
          </cell>
          <cell r="AN1032" t="str">
            <v>Marié(e)</v>
          </cell>
          <cell r="AQ1032">
            <v>3</v>
          </cell>
          <cell r="AR1032">
            <v>1</v>
          </cell>
          <cell r="AS1032">
            <v>45111.25</v>
          </cell>
          <cell r="AT1032" t="str">
            <v>Horaire</v>
          </cell>
          <cell r="AU1032">
            <v>3.3069999999999999</v>
          </cell>
          <cell r="AV1032" t="str">
            <v>17</v>
          </cell>
          <cell r="AW1032" t="str">
            <v>00100</v>
          </cell>
          <cell r="AX1032" t="str">
            <v>00003161842</v>
          </cell>
          <cell r="AY1032" t="str">
            <v>01</v>
          </cell>
          <cell r="AZ1032" t="str">
            <v>LA POSTE</v>
          </cell>
          <cell r="BA1032" t="str">
            <v>17001000000316184201</v>
          </cell>
          <cell r="BB1032">
            <v>20</v>
          </cell>
          <cell r="BC1032" t="str">
            <v>2 RUE MOURITANIA CITE RAOUDHA</v>
          </cell>
          <cell r="BD1032" t="str">
            <v>MANOUBA</v>
          </cell>
          <cell r="BG1032">
            <v>58144226</v>
          </cell>
          <cell r="BH1032">
            <v>22187700</v>
          </cell>
          <cell r="BJ1032" t="str">
            <v>SAIDA CITE ENNASSIM</v>
          </cell>
          <cell r="BK1032" t="str">
            <v>B-Panda</v>
          </cell>
          <cell r="BN1032" t="str">
            <v>17001000000316184201</v>
          </cell>
          <cell r="BO1032" t="str">
            <v>CHAIEB CHAIMA</v>
          </cell>
          <cell r="BP1032">
            <v>1033</v>
          </cell>
          <cell r="BU1032" t="str">
            <v>Non-Actif</v>
          </cell>
        </row>
        <row r="1033">
          <cell r="B1033">
            <v>1034</v>
          </cell>
          <cell r="C1033" t="str">
            <v>Madame</v>
          </cell>
          <cell r="D1033" t="str">
            <v>SOUDA NAIMA</v>
          </cell>
          <cell r="E1033" t="str">
            <v>SAGE Tunisia</v>
          </cell>
          <cell r="F1033" t="str">
            <v>PRODUCTION</v>
          </cell>
          <cell r="G1033" t="str">
            <v>Couturière</v>
          </cell>
          <cell r="H1033" t="str">
            <v>Panda</v>
          </cell>
          <cell r="I1033" t="str">
            <v>HASNA NASRAOUI</v>
          </cell>
          <cell r="J1033" t="str">
            <v>A</v>
          </cell>
          <cell r="K1033" t="str">
            <v>DIRECTS</v>
          </cell>
          <cell r="L1033" t="str">
            <v>Variable cost at standard</v>
          </cell>
          <cell r="M1033" t="str">
            <v>OUVRIERE SPECIALISE</v>
          </cell>
          <cell r="N1033">
            <v>44746</v>
          </cell>
          <cell r="P1033">
            <v>-340</v>
          </cell>
          <cell r="Q1033">
            <v>45382</v>
          </cell>
          <cell r="R1033" t="str">
            <v>fin de contrat</v>
          </cell>
          <cell r="T1033" t="str">
            <v>CDD</v>
          </cell>
          <cell r="U1033" t="str">
            <v>Contractuel</v>
          </cell>
          <cell r="V1033">
            <v>45292</v>
          </cell>
          <cell r="W1033">
            <v>45382</v>
          </cell>
          <cell r="Z1033">
            <v>44746</v>
          </cell>
          <cell r="AA1033">
            <v>7</v>
          </cell>
          <cell r="AB1033">
            <v>2022</v>
          </cell>
          <cell r="AC1033">
            <v>2026</v>
          </cell>
          <cell r="AD1033">
            <v>2.6722222222222221</v>
          </cell>
          <cell r="AE1033" t="str">
            <v>&lt; 3</v>
          </cell>
          <cell r="AF1033">
            <v>27590</v>
          </cell>
          <cell r="AG1033">
            <v>49.676712328767124</v>
          </cell>
          <cell r="AH1033" t="str">
            <v>&gt;45&lt; 55</v>
          </cell>
          <cell r="AI1033">
            <v>11816389</v>
          </cell>
          <cell r="AJ1033" t="str">
            <v>07</v>
          </cell>
          <cell r="AK1033" t="str">
            <v>07284263</v>
          </cell>
          <cell r="AL1033">
            <v>42366</v>
          </cell>
          <cell r="AM1033" t="str">
            <v>FEMME</v>
          </cell>
          <cell r="AN1033" t="str">
            <v>Marié(e)</v>
          </cell>
          <cell r="AO1033">
            <v>3</v>
          </cell>
          <cell r="AQ1033">
            <v>3</v>
          </cell>
          <cell r="AR1033">
            <v>2</v>
          </cell>
          <cell r="AS1033">
            <v>45476.5</v>
          </cell>
          <cell r="AT1033" t="str">
            <v>Horaire</v>
          </cell>
          <cell r="AU1033">
            <v>3.3069999999999999</v>
          </cell>
          <cell r="AV1033" t="str">
            <v>17</v>
          </cell>
          <cell r="AW1033" t="str">
            <v>00100</v>
          </cell>
          <cell r="AX1033" t="str">
            <v>00003122266</v>
          </cell>
          <cell r="AY1033" t="str">
            <v>01</v>
          </cell>
          <cell r="AZ1033" t="str">
            <v>LA POSTE</v>
          </cell>
          <cell r="BA1033" t="str">
            <v>17001000000312226601</v>
          </cell>
          <cell r="BB1033">
            <v>20</v>
          </cell>
          <cell r="BC1033" t="str">
            <v>04 RUE 4335 CITE LA JEUNESSE DAOUAR HICHER</v>
          </cell>
          <cell r="BD1033" t="str">
            <v>MANOUBA</v>
          </cell>
          <cell r="BG1033">
            <v>24333844</v>
          </cell>
          <cell r="BH1033">
            <v>24333844</v>
          </cell>
          <cell r="BJ1033" t="str">
            <v>TERMUNIS 56</v>
          </cell>
          <cell r="BK1033" t="str">
            <v>A-Panda</v>
          </cell>
          <cell r="BL1033" t="str">
            <v>2.1</v>
          </cell>
          <cell r="BN1033" t="str">
            <v>17001000000312226601</v>
          </cell>
          <cell r="BO1033" t="str">
            <v>SOUDA NAIMA</v>
          </cell>
          <cell r="BP1033">
            <v>1034</v>
          </cell>
          <cell r="BR1033">
            <v>1034</v>
          </cell>
          <cell r="BU1033" t="str">
            <v>Non-Actif</v>
          </cell>
          <cell r="BV1033" t="str">
            <v>965 A SA</v>
          </cell>
        </row>
        <row r="1034">
          <cell r="B1034">
            <v>1035</v>
          </cell>
          <cell r="C1034" t="str">
            <v>Madame</v>
          </cell>
          <cell r="D1034" t="str">
            <v>MOUSSI ABIR</v>
          </cell>
          <cell r="E1034" t="str">
            <v>SAGE Tunisia</v>
          </cell>
          <cell r="F1034" t="str">
            <v>PRODUCTION</v>
          </cell>
          <cell r="G1034" t="str">
            <v>Couturière</v>
          </cell>
          <cell r="H1034" t="str">
            <v>JFU</v>
          </cell>
          <cell r="I1034" t="str">
            <v>Mabrourk Ben Moussa</v>
          </cell>
          <cell r="J1034" t="str">
            <v>A</v>
          </cell>
          <cell r="K1034" t="str">
            <v>DIRECTS</v>
          </cell>
          <cell r="L1034" t="str">
            <v>Variable cost at standard</v>
          </cell>
          <cell r="M1034" t="str">
            <v>OUVRIERE SPECIALISE</v>
          </cell>
          <cell r="N1034">
            <v>44746</v>
          </cell>
          <cell r="P1034">
            <v>25</v>
          </cell>
          <cell r="T1034" t="str">
            <v>CDD</v>
          </cell>
          <cell r="U1034" t="str">
            <v>Contractuel</v>
          </cell>
          <cell r="V1034">
            <v>45689</v>
          </cell>
          <cell r="W1034">
            <v>45747</v>
          </cell>
          <cell r="Z1034">
            <v>44746</v>
          </cell>
          <cell r="AA1034">
            <v>7</v>
          </cell>
          <cell r="AB1034">
            <v>2022</v>
          </cell>
          <cell r="AC1034">
            <v>2026</v>
          </cell>
          <cell r="AD1034">
            <v>2.6722222222222221</v>
          </cell>
          <cell r="AE1034" t="str">
            <v>&lt; 3</v>
          </cell>
          <cell r="AF1034">
            <v>35956</v>
          </cell>
          <cell r="AG1034">
            <v>26.756164383561643</v>
          </cell>
          <cell r="AH1034" t="str">
            <v>&gt;25&lt; 35</v>
          </cell>
          <cell r="AI1034">
            <v>17273487</v>
          </cell>
          <cell r="AJ1034" t="str">
            <v>06</v>
          </cell>
          <cell r="AK1034" t="str">
            <v>09199392</v>
          </cell>
          <cell r="AL1034">
            <v>44361</v>
          </cell>
          <cell r="AM1034" t="str">
            <v>FEMME</v>
          </cell>
          <cell r="AN1034" t="str">
            <v>Marié(e)</v>
          </cell>
          <cell r="AQ1034">
            <v>3</v>
          </cell>
          <cell r="AR1034">
            <v>3</v>
          </cell>
          <cell r="AS1034">
            <v>45841.75</v>
          </cell>
          <cell r="AT1034" t="str">
            <v>Horaire</v>
          </cell>
          <cell r="AU1034">
            <v>3.3069999999999999</v>
          </cell>
          <cell r="AV1034" t="str">
            <v>17</v>
          </cell>
          <cell r="AW1034" t="str">
            <v>00100</v>
          </cell>
          <cell r="AX1034" t="str">
            <v>00002737896</v>
          </cell>
          <cell r="AY1034" t="str">
            <v>72</v>
          </cell>
          <cell r="AZ1034" t="str">
            <v>LA POSTE</v>
          </cell>
          <cell r="BA1034" t="str">
            <v>17001000000273789672</v>
          </cell>
          <cell r="BB1034">
            <v>20</v>
          </cell>
          <cell r="BC1034" t="str">
            <v>RUE BIR EL HAFAI CITE LA JEUNESSE DAOUR HICHER</v>
          </cell>
          <cell r="BD1034" t="str">
            <v>MANOUBA</v>
          </cell>
          <cell r="BG1034">
            <v>29203229</v>
          </cell>
          <cell r="BH1034">
            <v>26953906</v>
          </cell>
          <cell r="BJ1034" t="str">
            <v>TERMUNIS 56</v>
          </cell>
          <cell r="BK1034" t="str">
            <v>A-JFU</v>
          </cell>
          <cell r="BL1034" t="str">
            <v>1.2</v>
          </cell>
          <cell r="BN1034" t="str">
            <v>17001000000273789672</v>
          </cell>
          <cell r="BO1034" t="str">
            <v>MOUSSI ABIR</v>
          </cell>
          <cell r="BP1034">
            <v>1035</v>
          </cell>
          <cell r="BR1034">
            <v>1035</v>
          </cell>
          <cell r="BT1034">
            <v>585</v>
          </cell>
          <cell r="BU1034" t="str">
            <v>si</v>
          </cell>
          <cell r="BV1034" t="str">
            <v>965 A SP</v>
          </cell>
        </row>
        <row r="1035">
          <cell r="B1035">
            <v>1036</v>
          </cell>
          <cell r="C1035" t="str">
            <v>Mlle</v>
          </cell>
          <cell r="D1035" t="str">
            <v>BEN AICHA TAKOUA</v>
          </cell>
          <cell r="E1035" t="str">
            <v>SAGE Tunisia</v>
          </cell>
          <cell r="F1035" t="str">
            <v>PRODUCTION</v>
          </cell>
          <cell r="G1035" t="str">
            <v>Alimentatrice LIGNE</v>
          </cell>
          <cell r="H1035">
            <v>965</v>
          </cell>
          <cell r="J1035" t="str">
            <v>B</v>
          </cell>
          <cell r="K1035" t="str">
            <v>DIRECTS</v>
          </cell>
          <cell r="L1035" t="str">
            <v>Variable cost at standard</v>
          </cell>
          <cell r="M1035" t="str">
            <v>OUVRIERE SPECIALISE</v>
          </cell>
          <cell r="N1035">
            <v>44746</v>
          </cell>
          <cell r="P1035">
            <v>-796</v>
          </cell>
          <cell r="Q1035">
            <v>44890</v>
          </cell>
          <cell r="R1035" t="str">
            <v>maladie</v>
          </cell>
          <cell r="T1035" t="str">
            <v>CDD</v>
          </cell>
          <cell r="U1035" t="str">
            <v>Contractuel</v>
          </cell>
          <cell r="V1035">
            <v>44835</v>
          </cell>
          <cell r="W1035">
            <v>44926</v>
          </cell>
          <cell r="Z1035">
            <v>44746</v>
          </cell>
          <cell r="AA1035">
            <v>7</v>
          </cell>
          <cell r="AB1035">
            <v>2022</v>
          </cell>
          <cell r="AC1035">
            <v>2026</v>
          </cell>
          <cell r="AD1035">
            <v>2.6722222222222221</v>
          </cell>
          <cell r="AE1035" t="str">
            <v>&lt; 3</v>
          </cell>
          <cell r="AF1035">
            <v>37509</v>
          </cell>
          <cell r="AG1035">
            <v>22.5013698630137</v>
          </cell>
          <cell r="AH1035" t="str">
            <v>&lt; 25</v>
          </cell>
          <cell r="AK1035">
            <v>14664706</v>
          </cell>
          <cell r="AL1035">
            <v>44278</v>
          </cell>
          <cell r="AM1035" t="str">
            <v>FEMME</v>
          </cell>
          <cell r="AN1035" t="str">
            <v>Célibataire</v>
          </cell>
          <cell r="AQ1035">
            <v>3</v>
          </cell>
          <cell r="AR1035">
            <v>1</v>
          </cell>
          <cell r="AS1035">
            <v>45111.25</v>
          </cell>
          <cell r="AT1035" t="str">
            <v>Horaire</v>
          </cell>
          <cell r="AU1035">
            <v>3.3069999999999999</v>
          </cell>
          <cell r="AV1035" t="str">
            <v>17</v>
          </cell>
          <cell r="AW1035" t="str">
            <v>00100</v>
          </cell>
          <cell r="AX1035" t="str">
            <v>00003157231</v>
          </cell>
          <cell r="AY1035" t="str">
            <v>60</v>
          </cell>
          <cell r="AZ1035" t="str">
            <v>LA POSTE</v>
          </cell>
          <cell r="BA1035" t="str">
            <v>17001000000315723160</v>
          </cell>
          <cell r="BB1035">
            <v>20</v>
          </cell>
          <cell r="BC1035" t="str">
            <v>CITE INTILAKA ROUTE DE BIZERT</v>
          </cell>
          <cell r="BD1035" t="str">
            <v>MANOUBA</v>
          </cell>
          <cell r="BG1035">
            <v>53910527</v>
          </cell>
          <cell r="BH1035">
            <v>52045661</v>
          </cell>
          <cell r="BJ1035" t="str">
            <v>INTILAKA</v>
          </cell>
          <cell r="BK1035" t="str">
            <v>B-965</v>
          </cell>
          <cell r="BN1035" t="str">
            <v>17001000000315723160</v>
          </cell>
          <cell r="BO1035" t="str">
            <v>BEN AICHA TAKOUA</v>
          </cell>
          <cell r="BP1035">
            <v>1036</v>
          </cell>
          <cell r="BS1035" t="str">
            <v>ok</v>
          </cell>
          <cell r="BU1035" t="str">
            <v>Non-Actif</v>
          </cell>
        </row>
        <row r="1036">
          <cell r="B1036">
            <v>1037</v>
          </cell>
          <cell r="C1036" t="str">
            <v>Mlle</v>
          </cell>
          <cell r="D1036" t="str">
            <v>BOUBAKER SARRA</v>
          </cell>
          <cell r="E1036" t="str">
            <v>SAGE Tunisia</v>
          </cell>
          <cell r="F1036" t="str">
            <v>PRODUCTION</v>
          </cell>
          <cell r="G1036" t="str">
            <v>prép CAMPO</v>
          </cell>
          <cell r="H1036" t="str">
            <v>P6 AR</v>
          </cell>
          <cell r="I1036" t="str">
            <v>MOHAMED MAALAOUI</v>
          </cell>
          <cell r="J1036" t="str">
            <v>A</v>
          </cell>
          <cell r="K1036" t="str">
            <v>DIRECTS</v>
          </cell>
          <cell r="L1036" t="str">
            <v>Variable cost at standard</v>
          </cell>
          <cell r="M1036" t="str">
            <v>OUVRIERE SPECIALISE</v>
          </cell>
          <cell r="N1036">
            <v>44746</v>
          </cell>
          <cell r="P1036">
            <v>25</v>
          </cell>
          <cell r="T1036" t="str">
            <v>CDD</v>
          </cell>
          <cell r="U1036" t="str">
            <v>Contractuel</v>
          </cell>
          <cell r="V1036">
            <v>45689</v>
          </cell>
          <cell r="W1036">
            <v>45747</v>
          </cell>
          <cell r="Z1036">
            <v>44746</v>
          </cell>
          <cell r="AA1036">
            <v>7</v>
          </cell>
          <cell r="AB1036">
            <v>2022</v>
          </cell>
          <cell r="AC1036">
            <v>2026</v>
          </cell>
          <cell r="AD1036">
            <v>2.6722222222222221</v>
          </cell>
          <cell r="AE1036" t="str">
            <v>&lt; 3</v>
          </cell>
          <cell r="AF1036">
            <v>37023</v>
          </cell>
          <cell r="AG1036">
            <v>23.832876712328765</v>
          </cell>
          <cell r="AH1036" t="str">
            <v>&lt; 25</v>
          </cell>
          <cell r="AI1036">
            <v>17591704</v>
          </cell>
          <cell r="AJ1036" t="str">
            <v>08</v>
          </cell>
          <cell r="AK1036">
            <v>13025464</v>
          </cell>
          <cell r="AL1036">
            <v>43361</v>
          </cell>
          <cell r="AM1036" t="str">
            <v>FEMME</v>
          </cell>
          <cell r="AN1036" t="str">
            <v>Célibataire</v>
          </cell>
          <cell r="AQ1036">
            <v>3</v>
          </cell>
          <cell r="AR1036">
            <v>3</v>
          </cell>
          <cell r="AS1036">
            <v>45841.75</v>
          </cell>
          <cell r="AT1036" t="str">
            <v>Horaire</v>
          </cell>
          <cell r="AU1036">
            <v>3.3069999999999999</v>
          </cell>
          <cell r="AV1036" t="str">
            <v>04</v>
          </cell>
          <cell r="AW1036" t="str">
            <v>01710</v>
          </cell>
          <cell r="AX1036" t="str">
            <v>30079041935</v>
          </cell>
          <cell r="AY1036" t="str">
            <v>41</v>
          </cell>
          <cell r="AZ1036" t="str">
            <v>ATTIJARI BANK</v>
          </cell>
          <cell r="BA1036" t="str">
            <v>04017103007904193541</v>
          </cell>
          <cell r="BB1036">
            <v>20</v>
          </cell>
          <cell r="BC1036" t="str">
            <v xml:space="preserve">06 RUE 3061 CITE HLELE </v>
          </cell>
          <cell r="BD1036" t="str">
            <v>TUNIS</v>
          </cell>
          <cell r="BG1036">
            <v>26763588</v>
          </cell>
          <cell r="BH1036">
            <v>28584626</v>
          </cell>
          <cell r="BJ1036" t="str">
            <v>CITE HLEL</v>
          </cell>
          <cell r="BK1036" t="str">
            <v>CAMPO C</v>
          </cell>
          <cell r="BL1036" t="str">
            <v>1.1</v>
          </cell>
          <cell r="BN1036" t="str">
            <v>04017103007904193541</v>
          </cell>
          <cell r="BO1036" t="str">
            <v>BOUBAKER SARRA</v>
          </cell>
          <cell r="BP1036">
            <v>1037</v>
          </cell>
          <cell r="BR1036">
            <v>1037</v>
          </cell>
          <cell r="BT1036">
            <v>586</v>
          </cell>
          <cell r="BU1036" t="str">
            <v>si</v>
          </cell>
          <cell r="BV1036" t="str">
            <v>965 A SA</v>
          </cell>
        </row>
        <row r="1037">
          <cell r="B1037">
            <v>1038</v>
          </cell>
          <cell r="C1037" t="str">
            <v>Mlle</v>
          </cell>
          <cell r="D1037" t="str">
            <v>DRIDI SIWAR</v>
          </cell>
          <cell r="E1037" t="str">
            <v>SAGE Tunisia</v>
          </cell>
          <cell r="F1037" t="str">
            <v>PRODUCTION</v>
          </cell>
          <cell r="G1037" t="str">
            <v>Alimentatrice</v>
          </cell>
          <cell r="H1037">
            <v>520</v>
          </cell>
          <cell r="I1037" t="str">
            <v>Mabrourk Ben Moussa</v>
          </cell>
          <cell r="J1037" t="str">
            <v>A</v>
          </cell>
          <cell r="K1037" t="str">
            <v>DIRECTS</v>
          </cell>
          <cell r="L1037" t="str">
            <v>Variable cost at standard</v>
          </cell>
          <cell r="M1037" t="str">
            <v>OUVRIERE SPECIALISE</v>
          </cell>
          <cell r="N1037">
            <v>44746</v>
          </cell>
          <cell r="P1037">
            <v>25</v>
          </cell>
          <cell r="T1037" t="str">
            <v>CDD</v>
          </cell>
          <cell r="U1037" t="str">
            <v>Contractuel</v>
          </cell>
          <cell r="V1037">
            <v>45689</v>
          </cell>
          <cell r="W1037">
            <v>45747</v>
          </cell>
          <cell r="Z1037">
            <v>44746</v>
          </cell>
          <cell r="AA1037">
            <v>7</v>
          </cell>
          <cell r="AB1037">
            <v>2022</v>
          </cell>
          <cell r="AC1037">
            <v>2026</v>
          </cell>
          <cell r="AD1037">
            <v>2.6722222222222221</v>
          </cell>
          <cell r="AE1037" t="str">
            <v>&lt; 3</v>
          </cell>
          <cell r="AF1037">
            <v>37192</v>
          </cell>
          <cell r="AG1037">
            <v>23.36986301369863</v>
          </cell>
          <cell r="AH1037" t="str">
            <v>&lt; 25</v>
          </cell>
          <cell r="AI1037">
            <v>17491398</v>
          </cell>
          <cell r="AJ1037" t="str">
            <v>02</v>
          </cell>
          <cell r="AK1037">
            <v>13033623</v>
          </cell>
          <cell r="AL1037">
            <v>44363</v>
          </cell>
          <cell r="AM1037" t="str">
            <v>FEMME</v>
          </cell>
          <cell r="AN1037" t="str">
            <v>Célibataire</v>
          </cell>
          <cell r="AQ1037">
            <v>3</v>
          </cell>
          <cell r="AR1037">
            <v>3</v>
          </cell>
          <cell r="AS1037">
            <v>45841.75</v>
          </cell>
          <cell r="AT1037" t="str">
            <v>Horaire</v>
          </cell>
          <cell r="AU1037">
            <v>3.3069999999999999</v>
          </cell>
          <cell r="AV1037" t="str">
            <v>08</v>
          </cell>
          <cell r="AW1037" t="str">
            <v>09402</v>
          </cell>
          <cell r="AX1037" t="str">
            <v>70440016399</v>
          </cell>
          <cell r="AY1037" t="str">
            <v>51</v>
          </cell>
          <cell r="AZ1037" t="str">
            <v>BIAT</v>
          </cell>
          <cell r="BA1037" t="str">
            <v>08094027044001639951</v>
          </cell>
          <cell r="BB1037">
            <v>20</v>
          </cell>
          <cell r="BC1037" t="str">
            <v>1 RUE 3047 CITE HLEL</v>
          </cell>
          <cell r="BD1037" t="str">
            <v>TUNIS</v>
          </cell>
          <cell r="BG1037">
            <v>51934463</v>
          </cell>
          <cell r="BH1037">
            <v>54207009</v>
          </cell>
          <cell r="BJ1037" t="str">
            <v>CITE HLEL</v>
          </cell>
          <cell r="BK1037" t="str">
            <v>A-520</v>
          </cell>
          <cell r="BL1037" t="str">
            <v>1.3</v>
          </cell>
          <cell r="BN1037" t="str">
            <v>08094027044001639951</v>
          </cell>
          <cell r="BO1037" t="str">
            <v>DRIDI SIWAR</v>
          </cell>
          <cell r="BP1037">
            <v>1038</v>
          </cell>
          <cell r="BR1037">
            <v>1038</v>
          </cell>
          <cell r="BT1037">
            <v>587</v>
          </cell>
          <cell r="BU1037" t="str">
            <v>si</v>
          </cell>
          <cell r="BV1037" t="str">
            <v>965 A SA</v>
          </cell>
        </row>
        <row r="1038">
          <cell r="B1038">
            <v>1039</v>
          </cell>
          <cell r="C1038" t="str">
            <v>Madame</v>
          </cell>
          <cell r="D1038" t="str">
            <v>SHILI RADHIA</v>
          </cell>
          <cell r="E1038" t="str">
            <v>SAGE Tunisia</v>
          </cell>
          <cell r="F1038" t="str">
            <v>PRODUCTION</v>
          </cell>
          <cell r="G1038" t="str">
            <v>Couturière</v>
          </cell>
          <cell r="H1038">
            <v>965</v>
          </cell>
          <cell r="I1038" t="str">
            <v>Ala Khaloui</v>
          </cell>
          <cell r="J1038" t="str">
            <v>A</v>
          </cell>
          <cell r="K1038" t="str">
            <v>DIRECTS</v>
          </cell>
          <cell r="L1038" t="str">
            <v>Variable cost at standard</v>
          </cell>
          <cell r="M1038" t="str">
            <v>OUVRIERE SPECIALISE</v>
          </cell>
          <cell r="N1038">
            <v>44746</v>
          </cell>
          <cell r="P1038">
            <v>-676</v>
          </cell>
          <cell r="Q1038">
            <v>45047</v>
          </cell>
          <cell r="R1038" t="str">
            <v>personnel</v>
          </cell>
          <cell r="T1038" t="str">
            <v>CDD</v>
          </cell>
          <cell r="U1038" t="str">
            <v>Contractuel</v>
          </cell>
          <cell r="V1038">
            <v>44986</v>
          </cell>
          <cell r="W1038">
            <v>45046</v>
          </cell>
          <cell r="Z1038">
            <v>44746</v>
          </cell>
          <cell r="AA1038">
            <v>7</v>
          </cell>
          <cell r="AB1038">
            <v>2022</v>
          </cell>
          <cell r="AC1038">
            <v>2026</v>
          </cell>
          <cell r="AD1038">
            <v>2.6722222222222221</v>
          </cell>
          <cell r="AE1038" t="str">
            <v>&lt; 3</v>
          </cell>
          <cell r="AF1038">
            <v>29008</v>
          </cell>
          <cell r="AG1038">
            <v>45.791780821917811</v>
          </cell>
          <cell r="AH1038" t="str">
            <v>&gt;45&lt; 55</v>
          </cell>
          <cell r="AI1038">
            <v>12159992</v>
          </cell>
          <cell r="AJ1038" t="str">
            <v>00</v>
          </cell>
          <cell r="AK1038" t="str">
            <v>07321367</v>
          </cell>
          <cell r="AL1038">
            <v>38563</v>
          </cell>
          <cell r="AM1038" t="str">
            <v>FEMME</v>
          </cell>
          <cell r="AN1038" t="str">
            <v>Marié(e)</v>
          </cell>
          <cell r="AO1038">
            <v>3</v>
          </cell>
          <cell r="AQ1038">
            <v>3</v>
          </cell>
          <cell r="AR1038">
            <v>1</v>
          </cell>
          <cell r="AS1038">
            <v>45111.25</v>
          </cell>
          <cell r="AT1038" t="str">
            <v>Horaire</v>
          </cell>
          <cell r="AU1038">
            <v>3.3069999999999999</v>
          </cell>
          <cell r="AV1038" t="str">
            <v>12</v>
          </cell>
          <cell r="AW1038" t="str">
            <v>03500</v>
          </cell>
          <cell r="AX1038" t="str">
            <v>00002407554</v>
          </cell>
          <cell r="AY1038" t="str">
            <v>31</v>
          </cell>
          <cell r="AZ1038" t="str">
            <v>UIB</v>
          </cell>
          <cell r="BA1038" t="str">
            <v>12035000000240755431</v>
          </cell>
          <cell r="BB1038">
            <v>20</v>
          </cell>
          <cell r="BC1038" t="str">
            <v>RUE 4302 CITE LA JEUNESSE DAOUAR HICHER</v>
          </cell>
          <cell r="BD1038" t="str">
            <v>MANOUBA</v>
          </cell>
          <cell r="BG1038">
            <v>56205653</v>
          </cell>
          <cell r="BH1038">
            <v>58614816</v>
          </cell>
          <cell r="BJ1038" t="str">
            <v>TERMUNIS 56</v>
          </cell>
          <cell r="BK1038" t="str">
            <v>A-965</v>
          </cell>
          <cell r="BN1038" t="str">
            <v>12035000000240755431</v>
          </cell>
          <cell r="BO1038" t="str">
            <v>SHILI RADHIA</v>
          </cell>
          <cell r="BP1038">
            <v>1039</v>
          </cell>
          <cell r="BR1038">
            <v>1039</v>
          </cell>
          <cell r="BU1038" t="str">
            <v>Non-Actif</v>
          </cell>
        </row>
        <row r="1039">
          <cell r="B1039">
            <v>1040</v>
          </cell>
          <cell r="C1039" t="str">
            <v>Mlle</v>
          </cell>
          <cell r="D1039" t="str">
            <v>NASRI MALEK</v>
          </cell>
          <cell r="E1039" t="str">
            <v>SAGE Tunisia</v>
          </cell>
          <cell r="F1039" t="str">
            <v>PRODUCTION</v>
          </cell>
          <cell r="G1039" t="str">
            <v>Couturière</v>
          </cell>
          <cell r="H1039">
            <v>965</v>
          </cell>
          <cell r="J1039" t="str">
            <v>A</v>
          </cell>
          <cell r="K1039" t="str">
            <v>DIRECTS</v>
          </cell>
          <cell r="L1039" t="str">
            <v>Variable cost at standard</v>
          </cell>
          <cell r="M1039" t="str">
            <v>OUVRIERE SPECIALISE</v>
          </cell>
          <cell r="N1039">
            <v>44746</v>
          </cell>
          <cell r="P1039">
            <v>-919</v>
          </cell>
          <cell r="Q1039">
            <v>44762</v>
          </cell>
          <cell r="R1039" t="str">
            <v xml:space="preserve">abandon de poste </v>
          </cell>
          <cell r="T1039" t="str">
            <v>CDD</v>
          </cell>
          <cell r="U1039" t="str">
            <v>Contractuel</v>
          </cell>
          <cell r="V1039">
            <v>44746</v>
          </cell>
          <cell r="W1039">
            <v>44803</v>
          </cell>
          <cell r="Z1039">
            <v>44746</v>
          </cell>
          <cell r="AA1039">
            <v>7</v>
          </cell>
          <cell r="AB1039">
            <v>2022</v>
          </cell>
          <cell r="AC1039">
            <v>2026</v>
          </cell>
          <cell r="AD1039">
            <v>2.6722222222222221</v>
          </cell>
          <cell r="AE1039" t="str">
            <v>&lt; 3</v>
          </cell>
          <cell r="AF1039">
            <v>36760</v>
          </cell>
          <cell r="AG1039">
            <v>24.553424657534247</v>
          </cell>
          <cell r="AH1039" t="str">
            <v>&lt; 25</v>
          </cell>
          <cell r="AK1039">
            <v>11663800</v>
          </cell>
          <cell r="AL1039">
            <v>43504</v>
          </cell>
          <cell r="AM1039" t="str">
            <v>FEMME</v>
          </cell>
          <cell r="AN1039" t="str">
            <v>Célibataire</v>
          </cell>
          <cell r="AQ1039">
            <v>3</v>
          </cell>
          <cell r="AR1039">
            <v>1</v>
          </cell>
          <cell r="AS1039">
            <v>45111.25</v>
          </cell>
          <cell r="AT1039" t="str">
            <v>Horaire</v>
          </cell>
          <cell r="AU1039">
            <v>3.3069999999999999</v>
          </cell>
          <cell r="AV1039" t="str">
            <v>17</v>
          </cell>
          <cell r="AW1039" t="str">
            <v>00100</v>
          </cell>
          <cell r="AX1039" t="str">
            <v>00003114607</v>
          </cell>
          <cell r="AY1039" t="str">
            <v>86</v>
          </cell>
          <cell r="AZ1039" t="str">
            <v>LA POSTE</v>
          </cell>
          <cell r="BA1039" t="str">
            <v>17001000000311460786</v>
          </cell>
          <cell r="BB1039">
            <v>20</v>
          </cell>
          <cell r="BC1039" t="str">
            <v>22 RUE LES JASMIN JAYARA</v>
          </cell>
          <cell r="BD1039" t="str">
            <v>SIDI HASSINE</v>
          </cell>
          <cell r="BG1039">
            <v>26495469</v>
          </cell>
          <cell r="BH1039">
            <v>28312142</v>
          </cell>
          <cell r="BJ1039" t="str">
            <v>JAYARA</v>
          </cell>
          <cell r="BK1039" t="str">
            <v>A-965</v>
          </cell>
          <cell r="BN1039" t="str">
            <v>17001000000311460786</v>
          </cell>
          <cell r="BO1039" t="str">
            <v>NASRI MALEK</v>
          </cell>
          <cell r="BP1039">
            <v>1040</v>
          </cell>
          <cell r="BU1039" t="str">
            <v>Non-Actif</v>
          </cell>
        </row>
        <row r="1040">
          <cell r="B1040">
            <v>1041</v>
          </cell>
          <cell r="C1040" t="str">
            <v>Madame</v>
          </cell>
          <cell r="D1040" t="str">
            <v>MEHRZI OLFA</v>
          </cell>
          <cell r="E1040" t="str">
            <v>SAGE Tunisia</v>
          </cell>
          <cell r="F1040" t="str">
            <v>PRODUCTION</v>
          </cell>
          <cell r="G1040" t="str">
            <v>Couturière</v>
          </cell>
          <cell r="H1040" t="str">
            <v>Panda</v>
          </cell>
          <cell r="I1040" t="str">
            <v>HASNA NASRAOUI</v>
          </cell>
          <cell r="J1040" t="str">
            <v>A</v>
          </cell>
          <cell r="K1040" t="str">
            <v>DIRECTS</v>
          </cell>
          <cell r="L1040" t="str">
            <v>Variable cost at standard</v>
          </cell>
          <cell r="M1040" t="str">
            <v>OUVRIERE SPECIALISE</v>
          </cell>
          <cell r="N1040">
            <v>44747</v>
          </cell>
          <cell r="P1040">
            <v>25</v>
          </cell>
          <cell r="T1040" t="str">
            <v>CDD</v>
          </cell>
          <cell r="U1040" t="str">
            <v>Contractuel</v>
          </cell>
          <cell r="V1040">
            <v>45689</v>
          </cell>
          <cell r="W1040">
            <v>45747</v>
          </cell>
          <cell r="Z1040">
            <v>44746</v>
          </cell>
          <cell r="AA1040">
            <v>7</v>
          </cell>
          <cell r="AB1040">
            <v>2022</v>
          </cell>
          <cell r="AC1040">
            <v>2026</v>
          </cell>
          <cell r="AD1040">
            <v>2.6694444444444443</v>
          </cell>
          <cell r="AE1040" t="str">
            <v>&lt; 3</v>
          </cell>
          <cell r="AF1040">
            <v>28326</v>
          </cell>
          <cell r="AG1040">
            <v>47.660273972602738</v>
          </cell>
          <cell r="AH1040" t="str">
            <v>&gt;45&lt; 55</v>
          </cell>
          <cell r="AI1040">
            <v>12259303</v>
          </cell>
          <cell r="AJ1040" t="str">
            <v>02</v>
          </cell>
          <cell r="AK1040" t="str">
            <v>04680236</v>
          </cell>
          <cell r="AL1040">
            <v>38100</v>
          </cell>
          <cell r="AM1040" t="str">
            <v>FEMME</v>
          </cell>
          <cell r="AN1040" t="str">
            <v>Marié(e)</v>
          </cell>
          <cell r="AO1040">
            <v>3</v>
          </cell>
          <cell r="AQ1040">
            <v>3</v>
          </cell>
          <cell r="AR1040">
            <v>3</v>
          </cell>
          <cell r="AS1040">
            <v>45842.75</v>
          </cell>
          <cell r="AT1040" t="str">
            <v>Horaire</v>
          </cell>
          <cell r="AU1040">
            <v>3.3069999999999999</v>
          </cell>
          <cell r="AV1040" t="str">
            <v>25</v>
          </cell>
          <cell r="AW1040" t="str">
            <v>16400</v>
          </cell>
          <cell r="AX1040" t="str">
            <v>00001019920</v>
          </cell>
          <cell r="AY1040" t="str">
            <v>06</v>
          </cell>
          <cell r="AZ1040" t="str">
            <v>ZITOUNA BANK</v>
          </cell>
          <cell r="BA1040" t="str">
            <v>25164000000101992006</v>
          </cell>
          <cell r="BB1040">
            <v>20</v>
          </cell>
          <cell r="BC1040" t="str">
            <v>GHDIR EL GOLLA EL AGBA2</v>
          </cell>
          <cell r="BD1040" t="str">
            <v>MANOUBA</v>
          </cell>
          <cell r="BG1040">
            <v>99213763</v>
          </cell>
          <cell r="BH1040">
            <v>96960433</v>
          </cell>
          <cell r="BJ1040" t="str">
            <v>GHDIR EL GOLLA</v>
          </cell>
          <cell r="BK1040" t="str">
            <v>A-Panda</v>
          </cell>
          <cell r="BL1040" t="str">
            <v>1.2</v>
          </cell>
          <cell r="BN1040" t="str">
            <v>25164000000101992006</v>
          </cell>
          <cell r="BO1040" t="str">
            <v>MEHRZI OLFA</v>
          </cell>
          <cell r="BP1040">
            <v>1041</v>
          </cell>
          <cell r="BR1040">
            <v>1041</v>
          </cell>
          <cell r="BT1040">
            <v>588</v>
          </cell>
          <cell r="BU1040" t="str">
            <v>si</v>
          </cell>
          <cell r="BV1040" t="str">
            <v>965 A CA</v>
          </cell>
        </row>
        <row r="1041">
          <cell r="B1041">
            <v>1042</v>
          </cell>
          <cell r="C1041" t="str">
            <v>Madame</v>
          </cell>
          <cell r="D1041" t="str">
            <v>MENSI MOUNA</v>
          </cell>
          <cell r="E1041" t="str">
            <v>SAGE Tunisia</v>
          </cell>
          <cell r="F1041" t="str">
            <v>PRODUCTION</v>
          </cell>
          <cell r="G1041" t="str">
            <v>Couturière</v>
          </cell>
          <cell r="H1041">
            <v>965</v>
          </cell>
          <cell r="J1041" t="str">
            <v>A</v>
          </cell>
          <cell r="K1041" t="str">
            <v>DIRECTS</v>
          </cell>
          <cell r="L1041" t="str">
            <v>Variable cost at standard</v>
          </cell>
          <cell r="M1041" t="str">
            <v>OUVRIERE SPECIALISE</v>
          </cell>
          <cell r="N1041">
            <v>44747</v>
          </cell>
          <cell r="P1041">
            <v>-888</v>
          </cell>
          <cell r="Q1041">
            <v>44824</v>
          </cell>
          <cell r="R1041" t="str">
            <v>prb enfant</v>
          </cell>
          <cell r="T1041" t="str">
            <v>CDD</v>
          </cell>
          <cell r="U1041" t="str">
            <v>Contractuel</v>
          </cell>
          <cell r="V1041">
            <v>44805</v>
          </cell>
          <cell r="W1041">
            <v>44834</v>
          </cell>
          <cell r="Z1041">
            <v>44746</v>
          </cell>
          <cell r="AA1041">
            <v>7</v>
          </cell>
          <cell r="AB1041">
            <v>2022</v>
          </cell>
          <cell r="AC1041">
            <v>2026</v>
          </cell>
          <cell r="AD1041">
            <v>2.6694444444444443</v>
          </cell>
          <cell r="AE1041" t="str">
            <v>&lt; 3</v>
          </cell>
          <cell r="AF1041">
            <v>32861</v>
          </cell>
          <cell r="AG1041">
            <v>35.235616438356168</v>
          </cell>
          <cell r="AH1041" t="str">
            <v>&gt;35&lt; 45</v>
          </cell>
          <cell r="AI1041">
            <v>12863462</v>
          </cell>
          <cell r="AJ1041" t="str">
            <v>08</v>
          </cell>
          <cell r="AK1041" t="str">
            <v>09906411</v>
          </cell>
          <cell r="AL1041">
            <v>43211</v>
          </cell>
          <cell r="AM1041" t="str">
            <v>FEMME</v>
          </cell>
          <cell r="AN1041" t="str">
            <v>Marié(e)</v>
          </cell>
          <cell r="AO1041">
            <v>2</v>
          </cell>
          <cell r="AQ1041">
            <v>3</v>
          </cell>
          <cell r="AR1041">
            <v>1</v>
          </cell>
          <cell r="AS1041">
            <v>45112.25</v>
          </cell>
          <cell r="AT1041" t="str">
            <v>Horaire</v>
          </cell>
          <cell r="AU1041">
            <v>3.3069999999999999</v>
          </cell>
          <cell r="AV1041" t="str">
            <v>17</v>
          </cell>
          <cell r="AW1041" t="str">
            <v>20600</v>
          </cell>
          <cell r="AX1041" t="str">
            <v>00001315698</v>
          </cell>
          <cell r="AY1041" t="str">
            <v>14</v>
          </cell>
          <cell r="AZ1041" t="str">
            <v>LA POSTE</v>
          </cell>
          <cell r="BA1041" t="str">
            <v>17206000000131569814</v>
          </cell>
          <cell r="BB1041">
            <v>20</v>
          </cell>
          <cell r="BC1041" t="str">
            <v>RESIDENCE MAYA 3 CITE AMAL</v>
          </cell>
          <cell r="BD1041" t="str">
            <v>FOUCHANA</v>
          </cell>
          <cell r="BG1041">
            <v>92554103</v>
          </cell>
          <cell r="BH1041">
            <v>95701210</v>
          </cell>
          <cell r="BJ1041" t="str">
            <v>FOUCHANA</v>
          </cell>
          <cell r="BK1041" t="str">
            <v>A-965</v>
          </cell>
          <cell r="BN1041" t="str">
            <v>17206000000131569814</v>
          </cell>
          <cell r="BO1041" t="str">
            <v>MENSI MOUNA</v>
          </cell>
          <cell r="BP1041">
            <v>1042</v>
          </cell>
          <cell r="BU1041" t="str">
            <v>Non-Actif</v>
          </cell>
        </row>
        <row r="1042">
          <cell r="B1042">
            <v>1043</v>
          </cell>
          <cell r="C1042" t="str">
            <v>Mlle</v>
          </cell>
          <cell r="D1042" t="str">
            <v>RAHALI SARRA</v>
          </cell>
          <cell r="E1042" t="str">
            <v>SAGE Tunisia</v>
          </cell>
          <cell r="F1042" t="str">
            <v>QUALITE</v>
          </cell>
          <cell r="G1042" t="str">
            <v>Contrôle Qualité</v>
          </cell>
          <cell r="H1042" t="str">
            <v>P6</v>
          </cell>
          <cell r="J1042" t="str">
            <v>A</v>
          </cell>
          <cell r="K1042" t="str">
            <v>INDIRECTS</v>
          </cell>
          <cell r="L1042" t="str">
            <v>Variable cost at standard</v>
          </cell>
          <cell r="M1042" t="str">
            <v>Contrôleur Qualité</v>
          </cell>
          <cell r="N1042">
            <v>44758</v>
          </cell>
          <cell r="O1042" t="str">
            <v/>
          </cell>
          <cell r="P1042" t="str">
            <v/>
          </cell>
          <cell r="Q1042">
            <v>44895</v>
          </cell>
          <cell r="R1042" t="str">
            <v>démissionnaire</v>
          </cell>
          <cell r="T1042" t="str">
            <v>CIVP</v>
          </cell>
          <cell r="U1042" t="str">
            <v>Contractuel</v>
          </cell>
          <cell r="X1042">
            <v>44760</v>
          </cell>
          <cell r="Y1042">
            <v>45124</v>
          </cell>
          <cell r="AA1042">
            <v>7</v>
          </cell>
          <cell r="AB1042">
            <v>2022</v>
          </cell>
          <cell r="AC1042">
            <v>2026</v>
          </cell>
          <cell r="AD1042">
            <v>2.6388888888888888</v>
          </cell>
          <cell r="AE1042" t="str">
            <v>&lt; 3</v>
          </cell>
          <cell r="AF1042">
            <v>35660</v>
          </cell>
          <cell r="AG1042">
            <v>27.567123287671233</v>
          </cell>
          <cell r="AH1042" t="str">
            <v>&gt;25&lt; 35</v>
          </cell>
          <cell r="AK1042">
            <v>13014380</v>
          </cell>
          <cell r="AL1042">
            <v>42240</v>
          </cell>
          <cell r="AM1042" t="str">
            <v>FEMME</v>
          </cell>
          <cell r="AN1042" t="str">
            <v>Célibataire</v>
          </cell>
          <cell r="AQ1042">
            <v>3</v>
          </cell>
          <cell r="AR1042">
            <v>1</v>
          </cell>
          <cell r="AS1042">
            <v>45123.25</v>
          </cell>
          <cell r="AT1042" t="str">
            <v>Horaire</v>
          </cell>
          <cell r="AU1042">
            <v>2.0670000000000002</v>
          </cell>
          <cell r="AV1042" t="str">
            <v>25</v>
          </cell>
          <cell r="AW1042" t="str">
            <v>03300</v>
          </cell>
          <cell r="AX1042" t="str">
            <v>00000873263</v>
          </cell>
          <cell r="AY1042" t="str">
            <v>60</v>
          </cell>
          <cell r="AZ1042" t="str">
            <v>ZITOUNA BANK</v>
          </cell>
          <cell r="BA1042" t="str">
            <v>25033000000087326360</v>
          </cell>
          <cell r="BB1042">
            <v>20</v>
          </cell>
          <cell r="BC1042" t="str">
            <v>1 RUE 42541 ZAHROUNI</v>
          </cell>
          <cell r="BD1042" t="str">
            <v>TUNIS</v>
          </cell>
          <cell r="BF1042" t="str">
            <v>OK-22</v>
          </cell>
          <cell r="BG1042">
            <v>58025103</v>
          </cell>
          <cell r="BH1042">
            <v>23294454</v>
          </cell>
          <cell r="BJ1042" t="str">
            <v>ZAHROUNI</v>
          </cell>
          <cell r="BK1042" t="str">
            <v>A-P6</v>
          </cell>
          <cell r="BN1042" t="str">
            <v>25033000000087326360</v>
          </cell>
          <cell r="BO1042" t="str">
            <v>RAHALI SARRA</v>
          </cell>
          <cell r="BP1042">
            <v>1043</v>
          </cell>
          <cell r="BU1042" t="str">
            <v>Non-Actif</v>
          </cell>
        </row>
        <row r="1043">
          <cell r="B1043">
            <v>1044</v>
          </cell>
          <cell r="C1043" t="str">
            <v>Mlle</v>
          </cell>
          <cell r="D1043" t="str">
            <v>KLAI TAKOUA</v>
          </cell>
          <cell r="E1043" t="str">
            <v>SAGE Tunisia</v>
          </cell>
          <cell r="F1043" t="str">
            <v>PRODUCTION</v>
          </cell>
          <cell r="G1043" t="str">
            <v>Couturière</v>
          </cell>
          <cell r="H1043" t="str">
            <v>P7 AR</v>
          </cell>
          <cell r="I1043" t="str">
            <v>FOUED HOMRANI</v>
          </cell>
          <cell r="J1043" t="str">
            <v>A</v>
          </cell>
          <cell r="K1043" t="str">
            <v>DIRECTS</v>
          </cell>
          <cell r="L1043" t="str">
            <v>Variable cost at standard</v>
          </cell>
          <cell r="M1043" t="str">
            <v>OUVRIERE SPECIALISE</v>
          </cell>
          <cell r="N1043">
            <v>44747</v>
          </cell>
          <cell r="P1043">
            <v>25</v>
          </cell>
          <cell r="T1043" t="str">
            <v>CDD</v>
          </cell>
          <cell r="U1043" t="str">
            <v>Contractuel</v>
          </cell>
          <cell r="V1043">
            <v>45689</v>
          </cell>
          <cell r="W1043">
            <v>45747</v>
          </cell>
          <cell r="Z1043">
            <v>44746</v>
          </cell>
          <cell r="AA1043">
            <v>7</v>
          </cell>
          <cell r="AB1043">
            <v>2022</v>
          </cell>
          <cell r="AC1043">
            <v>2026</v>
          </cell>
          <cell r="AD1043">
            <v>2.6694444444444443</v>
          </cell>
          <cell r="AE1043" t="str">
            <v>&lt; 3</v>
          </cell>
          <cell r="AF1043">
            <v>35840</v>
          </cell>
          <cell r="AG1043">
            <v>27.073972602739726</v>
          </cell>
          <cell r="AH1043" t="str">
            <v>&gt;25&lt; 35</v>
          </cell>
          <cell r="AI1043">
            <v>17460368</v>
          </cell>
          <cell r="AJ1043" t="str">
            <v>03</v>
          </cell>
          <cell r="AK1043">
            <v>13019491</v>
          </cell>
          <cell r="AL1043">
            <v>42704</v>
          </cell>
          <cell r="AM1043" t="str">
            <v>FEMME</v>
          </cell>
          <cell r="AN1043" t="str">
            <v>Célibataire</v>
          </cell>
          <cell r="AQ1043">
            <v>3</v>
          </cell>
          <cell r="AR1043">
            <v>3</v>
          </cell>
          <cell r="AS1043">
            <v>45842.75</v>
          </cell>
          <cell r="AT1043" t="str">
            <v>Horaire</v>
          </cell>
          <cell r="AU1043">
            <v>3.3069999999999999</v>
          </cell>
          <cell r="AV1043" t="str">
            <v>08</v>
          </cell>
          <cell r="AW1043" t="str">
            <v>10400</v>
          </cell>
          <cell r="AX1043" t="str">
            <v>07440069830</v>
          </cell>
          <cell r="AY1043" t="str">
            <v>91</v>
          </cell>
          <cell r="AZ1043" t="str">
            <v>BIAT</v>
          </cell>
          <cell r="BA1043" t="str">
            <v>08104000744006983091</v>
          </cell>
          <cell r="BB1043">
            <v>20</v>
          </cell>
          <cell r="BC1043" t="str">
            <v>02 RUE 4361 ZAHROUNI</v>
          </cell>
          <cell r="BD1043" t="str">
            <v>TUNIS</v>
          </cell>
          <cell r="BG1043">
            <v>25236064</v>
          </cell>
          <cell r="BH1043">
            <v>23023063</v>
          </cell>
          <cell r="BJ1043" t="str">
            <v>ZAHROUNI</v>
          </cell>
          <cell r="BK1043" t="str">
            <v>A-P7 AR</v>
          </cell>
          <cell r="BL1043" t="str">
            <v>1.3</v>
          </cell>
          <cell r="BN1043" t="str">
            <v>08104000744006983091</v>
          </cell>
          <cell r="BO1043" t="str">
            <v>KLAI TAKOUA</v>
          </cell>
          <cell r="BP1043">
            <v>1044</v>
          </cell>
          <cell r="BR1043">
            <v>1044</v>
          </cell>
          <cell r="BT1043">
            <v>589</v>
          </cell>
          <cell r="BU1043" t="str">
            <v>si</v>
          </cell>
          <cell r="BV1043" t="str">
            <v>965 A CA</v>
          </cell>
        </row>
        <row r="1044">
          <cell r="B1044">
            <v>1045</v>
          </cell>
          <cell r="C1044" t="str">
            <v>Madame</v>
          </cell>
          <cell r="D1044" t="str">
            <v>SALEM HAMIDA</v>
          </cell>
          <cell r="E1044" t="str">
            <v>SAGE Tunisia</v>
          </cell>
          <cell r="F1044" t="str">
            <v>PRODUCTION</v>
          </cell>
          <cell r="G1044" t="str">
            <v>Couturière</v>
          </cell>
          <cell r="H1044">
            <v>965</v>
          </cell>
          <cell r="J1044" t="str">
            <v>A</v>
          </cell>
          <cell r="K1044" t="str">
            <v>DIRECTS</v>
          </cell>
          <cell r="L1044" t="str">
            <v>Variable cost at standard</v>
          </cell>
          <cell r="M1044" t="str">
            <v>OUVRIERE SPECIALISE</v>
          </cell>
          <cell r="N1044">
            <v>44747</v>
          </cell>
          <cell r="P1044">
            <v>-919</v>
          </cell>
          <cell r="Q1044">
            <v>44774</v>
          </cell>
          <cell r="R1044" t="str">
            <v xml:space="preserve">abandon de poste </v>
          </cell>
          <cell r="T1044" t="str">
            <v>CDD</v>
          </cell>
          <cell r="U1044" t="str">
            <v>Contractuel</v>
          </cell>
          <cell r="V1044">
            <v>44747</v>
          </cell>
          <cell r="W1044">
            <v>44803</v>
          </cell>
          <cell r="Z1044">
            <v>44746</v>
          </cell>
          <cell r="AA1044">
            <v>7</v>
          </cell>
          <cell r="AB1044">
            <v>2022</v>
          </cell>
          <cell r="AC1044">
            <v>2026</v>
          </cell>
          <cell r="AD1044">
            <v>2.6694444444444443</v>
          </cell>
          <cell r="AE1044" t="str">
            <v>&lt; 3</v>
          </cell>
          <cell r="AF1044">
            <v>36671</v>
          </cell>
          <cell r="AG1044">
            <v>24.797260273972604</v>
          </cell>
          <cell r="AH1044" t="str">
            <v>&lt; 25</v>
          </cell>
          <cell r="AI1044">
            <v>17400316</v>
          </cell>
          <cell r="AJ1044" t="str">
            <v>02</v>
          </cell>
          <cell r="AK1044">
            <v>11829986</v>
          </cell>
          <cell r="AL1044">
            <v>42990</v>
          </cell>
          <cell r="AM1044" t="str">
            <v>FEMME</v>
          </cell>
          <cell r="AN1044" t="str">
            <v>Marié(e)</v>
          </cell>
          <cell r="AQ1044">
            <v>3</v>
          </cell>
          <cell r="AR1044">
            <v>1</v>
          </cell>
          <cell r="AS1044">
            <v>45112.25</v>
          </cell>
          <cell r="AT1044" t="str">
            <v>Horaire</v>
          </cell>
          <cell r="AU1044">
            <v>3.3069999999999999</v>
          </cell>
          <cell r="AV1044" t="str">
            <v>17</v>
          </cell>
          <cell r="AW1044" t="str">
            <v>50300</v>
          </cell>
          <cell r="AX1044" t="str">
            <v>00002649587</v>
          </cell>
          <cell r="AY1044" t="str">
            <v>06</v>
          </cell>
          <cell r="AZ1044" t="str">
            <v>LA POSTE</v>
          </cell>
          <cell r="BA1044" t="str">
            <v>17503000000264958706</v>
          </cell>
          <cell r="BB1044">
            <v>20</v>
          </cell>
          <cell r="BC1044" t="str">
            <v>18 RUE IBN JOUBAIER JAYAR</v>
          </cell>
          <cell r="BD1044" t="str">
            <v>SIDI HASSINE</v>
          </cell>
          <cell r="BG1044">
            <v>46699803</v>
          </cell>
          <cell r="BH1044">
            <v>23336024</v>
          </cell>
          <cell r="BJ1044" t="str">
            <v>JAYARA</v>
          </cell>
          <cell r="BK1044" t="str">
            <v>A-965</v>
          </cell>
          <cell r="BN1044" t="str">
            <v>17503000000264958706</v>
          </cell>
          <cell r="BO1044" t="str">
            <v>SALEM HAMIDA</v>
          </cell>
          <cell r="BP1044">
            <v>1045</v>
          </cell>
          <cell r="BU1044" t="str">
            <v>Non-Actif</v>
          </cell>
        </row>
        <row r="1045">
          <cell r="B1045">
            <v>1046</v>
          </cell>
          <cell r="C1045" t="str">
            <v>Mlle</v>
          </cell>
          <cell r="D1045" t="str">
            <v>ALOUI SIRINE</v>
          </cell>
          <cell r="E1045" t="str">
            <v>SAGE Tunisia</v>
          </cell>
          <cell r="F1045" t="str">
            <v>PRODUCTION</v>
          </cell>
          <cell r="G1045" t="str">
            <v>Contrôle Qualité</v>
          </cell>
          <cell r="H1045" t="str">
            <v>P6 AV</v>
          </cell>
          <cell r="I1045" t="str">
            <v>Issam Ouni</v>
          </cell>
          <cell r="J1045" t="str">
            <v>B</v>
          </cell>
          <cell r="K1045" t="str">
            <v>INDIRECTS</v>
          </cell>
          <cell r="L1045" t="str">
            <v>Variable cost at standard</v>
          </cell>
          <cell r="M1045" t="str">
            <v>OUVRIERE SPECIALISE</v>
          </cell>
          <cell r="N1045">
            <v>44748</v>
          </cell>
          <cell r="P1045">
            <v>-187</v>
          </cell>
          <cell r="Q1045">
            <v>45536</v>
          </cell>
          <cell r="R1045" t="str">
            <v>nouvelle opportunité</v>
          </cell>
          <cell r="T1045" t="str">
            <v>CDD</v>
          </cell>
          <cell r="U1045" t="str">
            <v>Contractuel</v>
          </cell>
          <cell r="V1045">
            <v>45444</v>
          </cell>
          <cell r="W1045">
            <v>45535</v>
          </cell>
          <cell r="Z1045">
            <v>44748</v>
          </cell>
          <cell r="AA1045">
            <v>7</v>
          </cell>
          <cell r="AB1045">
            <v>2022</v>
          </cell>
          <cell r="AC1045">
            <v>2026</v>
          </cell>
          <cell r="AD1045">
            <v>2.6666666666666665</v>
          </cell>
          <cell r="AE1045" t="str">
            <v>&lt; 3</v>
          </cell>
          <cell r="AF1045">
            <v>36224</v>
          </cell>
          <cell r="AG1045">
            <v>26.021917808219179</v>
          </cell>
          <cell r="AH1045" t="str">
            <v>&gt;25&lt; 35</v>
          </cell>
          <cell r="AI1045">
            <v>17659415</v>
          </cell>
          <cell r="AJ1045" t="str">
            <v>03</v>
          </cell>
          <cell r="AK1045">
            <v>14272551</v>
          </cell>
          <cell r="AL1045">
            <v>43888</v>
          </cell>
          <cell r="AM1045" t="str">
            <v>FEMME</v>
          </cell>
          <cell r="AN1045" t="str">
            <v>Célibataire</v>
          </cell>
          <cell r="AQ1045">
            <v>3</v>
          </cell>
          <cell r="AR1045">
            <v>3</v>
          </cell>
          <cell r="AS1045">
            <v>45843.75</v>
          </cell>
          <cell r="AT1045" t="str">
            <v>Horaire</v>
          </cell>
          <cell r="AU1045">
            <v>3.3069999999999999</v>
          </cell>
          <cell r="AV1045" t="str">
            <v>17</v>
          </cell>
          <cell r="AW1045" t="str">
            <v>00100</v>
          </cell>
          <cell r="AX1045" t="str">
            <v>00003160580</v>
          </cell>
          <cell r="AY1045" t="str">
            <v>04</v>
          </cell>
          <cell r="AZ1045" t="str">
            <v>LA POSTE</v>
          </cell>
          <cell r="BA1045" t="str">
            <v>17001000000316058004</v>
          </cell>
          <cell r="BB1045">
            <v>20</v>
          </cell>
          <cell r="BC1045" t="str">
            <v>CITE ENNASSIM SAIDA OUED ELLIL</v>
          </cell>
          <cell r="BD1045" t="str">
            <v>MANOUBA</v>
          </cell>
          <cell r="BG1045">
            <v>51458707</v>
          </cell>
          <cell r="BH1045">
            <v>95390239</v>
          </cell>
          <cell r="BJ1045" t="str">
            <v>SAIDA</v>
          </cell>
          <cell r="BK1045" t="str">
            <v>B-P6 AV</v>
          </cell>
          <cell r="BL1045" t="str">
            <v>1.3</v>
          </cell>
          <cell r="BN1045" t="str">
            <v>17001000000316058004</v>
          </cell>
          <cell r="BO1045" t="str">
            <v>ALOUI SIRINE</v>
          </cell>
          <cell r="BP1045">
            <v>1046</v>
          </cell>
          <cell r="BR1045">
            <v>1046</v>
          </cell>
          <cell r="BU1045" t="str">
            <v>Non-Actif</v>
          </cell>
          <cell r="BV1045" t="str">
            <v>P6 AV B CA</v>
          </cell>
        </row>
        <row r="1046">
          <cell r="B1046">
            <v>1047</v>
          </cell>
          <cell r="C1046" t="str">
            <v>Mlle</v>
          </cell>
          <cell r="D1046" t="str">
            <v>MOUALHI RIHAB</v>
          </cell>
          <cell r="E1046" t="str">
            <v>SAGE Tunisia</v>
          </cell>
          <cell r="F1046" t="str">
            <v>COUPE</v>
          </cell>
          <cell r="G1046" t="str">
            <v>Alimentatrice</v>
          </cell>
          <cell r="H1046" t="str">
            <v>coupe</v>
          </cell>
          <cell r="I1046" t="str">
            <v>HAITHEM SLAMA</v>
          </cell>
          <cell r="K1046" t="str">
            <v>DIRECTS</v>
          </cell>
          <cell r="L1046" t="str">
            <v>Variable cost at standard</v>
          </cell>
          <cell r="M1046" t="str">
            <v>OUVRIER COUPE</v>
          </cell>
          <cell r="N1046">
            <v>44748</v>
          </cell>
          <cell r="P1046">
            <v>-431</v>
          </cell>
          <cell r="Q1046">
            <v>45292</v>
          </cell>
          <cell r="R1046" t="str">
            <v>Etude</v>
          </cell>
          <cell r="T1046" t="str">
            <v>CDD</v>
          </cell>
          <cell r="U1046" t="str">
            <v>Contractuel</v>
          </cell>
          <cell r="V1046">
            <v>45231</v>
          </cell>
          <cell r="W1046">
            <v>45291</v>
          </cell>
          <cell r="Z1046">
            <v>44748</v>
          </cell>
          <cell r="AA1046">
            <v>7</v>
          </cell>
          <cell r="AB1046">
            <v>2022</v>
          </cell>
          <cell r="AC1046">
            <v>2026</v>
          </cell>
          <cell r="AD1046">
            <v>2.6666666666666665</v>
          </cell>
          <cell r="AE1046" t="str">
            <v>&lt; 3</v>
          </cell>
          <cell r="AF1046">
            <v>36845</v>
          </cell>
          <cell r="AG1046">
            <v>24.32054794520548</v>
          </cell>
          <cell r="AH1046" t="str">
            <v>&lt; 25</v>
          </cell>
          <cell r="AK1046">
            <v>11668688</v>
          </cell>
          <cell r="AL1046">
            <v>43460</v>
          </cell>
          <cell r="AM1046" t="str">
            <v>FEMME</v>
          </cell>
          <cell r="AN1046" t="str">
            <v>Célibataire</v>
          </cell>
          <cell r="AQ1046">
            <v>3</v>
          </cell>
          <cell r="AR1046">
            <v>2</v>
          </cell>
          <cell r="AS1046">
            <v>45478.5</v>
          </cell>
          <cell r="AT1046" t="str">
            <v>Horaire</v>
          </cell>
          <cell r="AU1046">
            <v>3.3069999999999999</v>
          </cell>
          <cell r="AV1046" t="str">
            <v>25</v>
          </cell>
          <cell r="AW1046" t="str">
            <v>16600</v>
          </cell>
          <cell r="AX1046" t="str">
            <v>00001022591</v>
          </cell>
          <cell r="AY1046" t="str">
            <v>51</v>
          </cell>
          <cell r="AZ1046" t="str">
            <v>ZITOUNA BANK</v>
          </cell>
          <cell r="BA1046" t="str">
            <v>25166000000102259151</v>
          </cell>
          <cell r="BB1046">
            <v>20</v>
          </cell>
          <cell r="BC1046" t="str">
            <v>19 RUE 42230 GHDIR EL GOLLA</v>
          </cell>
          <cell r="BD1046" t="str">
            <v>TUNIS</v>
          </cell>
          <cell r="BG1046">
            <v>22630835</v>
          </cell>
          <cell r="BH1046">
            <v>97419949</v>
          </cell>
          <cell r="BJ1046" t="str">
            <v>GHDIR EL GOLLA</v>
          </cell>
          <cell r="BK1046" t="str">
            <v>-coupe</v>
          </cell>
          <cell r="BL1046" t="str">
            <v>1.1</v>
          </cell>
          <cell r="BN1046" t="str">
            <v>25166000000102259151</v>
          </cell>
          <cell r="BO1046" t="str">
            <v>MOUALHI RIHAB</v>
          </cell>
          <cell r="BP1046">
            <v>1047</v>
          </cell>
          <cell r="BR1046">
            <v>1047</v>
          </cell>
          <cell r="BU1046" t="str">
            <v>Non-Actif</v>
          </cell>
        </row>
        <row r="1047">
          <cell r="B1047">
            <v>1048</v>
          </cell>
          <cell r="C1047" t="str">
            <v>Madame</v>
          </cell>
          <cell r="D1047" t="str">
            <v>MEZLINI AMENI</v>
          </cell>
          <cell r="E1047" t="str">
            <v>SAGE Tunisia</v>
          </cell>
          <cell r="F1047" t="str">
            <v>PRODUCTION</v>
          </cell>
          <cell r="G1047" t="str">
            <v>Couturière</v>
          </cell>
          <cell r="H1047">
            <v>965</v>
          </cell>
          <cell r="I1047" t="str">
            <v>Mabrourk Ben Moussa</v>
          </cell>
          <cell r="J1047" t="str">
            <v>A</v>
          </cell>
          <cell r="K1047" t="str">
            <v>DIRECTS</v>
          </cell>
          <cell r="L1047" t="str">
            <v>Variable cost at standard</v>
          </cell>
          <cell r="M1047" t="str">
            <v>OUVRIERE SPECIALISE</v>
          </cell>
          <cell r="N1047">
            <v>44747</v>
          </cell>
          <cell r="P1047">
            <v>-310</v>
          </cell>
          <cell r="Q1047">
            <v>45418</v>
          </cell>
          <cell r="R1047" t="str">
            <v>probléme de poste</v>
          </cell>
          <cell r="T1047" t="str">
            <v>CDD</v>
          </cell>
          <cell r="U1047" t="str">
            <v>Contractuel</v>
          </cell>
          <cell r="V1047">
            <v>45383</v>
          </cell>
          <cell r="W1047">
            <v>45412</v>
          </cell>
          <cell r="Z1047">
            <v>44747</v>
          </cell>
          <cell r="AA1047">
            <v>7</v>
          </cell>
          <cell r="AB1047">
            <v>2022</v>
          </cell>
          <cell r="AC1047">
            <v>2026</v>
          </cell>
          <cell r="AD1047">
            <v>2.6694444444444443</v>
          </cell>
          <cell r="AE1047" t="str">
            <v>&lt; 3</v>
          </cell>
          <cell r="AF1047">
            <v>35696</v>
          </cell>
          <cell r="AG1047">
            <v>27.468493150684932</v>
          </cell>
          <cell r="AH1047" t="str">
            <v>&gt;25&lt; 35</v>
          </cell>
          <cell r="AI1047">
            <v>17161292</v>
          </cell>
          <cell r="AJ1047" t="str">
            <v>08</v>
          </cell>
          <cell r="AK1047">
            <v>11398755</v>
          </cell>
          <cell r="AL1047">
            <v>42021</v>
          </cell>
          <cell r="AM1047" t="str">
            <v>FEMME</v>
          </cell>
          <cell r="AN1047" t="str">
            <v>Marié(e)</v>
          </cell>
          <cell r="AO1047">
            <v>2</v>
          </cell>
          <cell r="AQ1047">
            <v>3</v>
          </cell>
          <cell r="AR1047">
            <v>2</v>
          </cell>
          <cell r="AS1047">
            <v>45477.5</v>
          </cell>
          <cell r="AT1047" t="str">
            <v>Horaire</v>
          </cell>
          <cell r="AU1047">
            <v>3.3069999999999999</v>
          </cell>
          <cell r="AV1047" t="str">
            <v>07</v>
          </cell>
          <cell r="AW1047" t="str">
            <v>50500</v>
          </cell>
          <cell r="AX1047" t="str">
            <v>66121667241</v>
          </cell>
          <cell r="AY1047" t="str">
            <v>52</v>
          </cell>
          <cell r="AZ1047" t="str">
            <v>AMEN BANK</v>
          </cell>
          <cell r="BA1047" t="str">
            <v>07505006612166724152</v>
          </cell>
          <cell r="BB1047">
            <v>20</v>
          </cell>
          <cell r="BC1047" t="str">
            <v>CITE 15 OCTOBRE POND DE BIZERT</v>
          </cell>
          <cell r="BD1047" t="str">
            <v>ARIANA</v>
          </cell>
          <cell r="BG1047">
            <v>20562204</v>
          </cell>
          <cell r="BJ1047" t="str">
            <v>PONT DE BIZERT</v>
          </cell>
          <cell r="BK1047" t="str">
            <v>A-965</v>
          </cell>
          <cell r="BL1047" t="str">
            <v>1.1</v>
          </cell>
          <cell r="BN1047" t="str">
            <v>07505006612166724152</v>
          </cell>
          <cell r="BO1047" t="str">
            <v>MEZLINI AMENI</v>
          </cell>
          <cell r="BP1047">
            <v>1048</v>
          </cell>
          <cell r="BR1047">
            <v>1048</v>
          </cell>
          <cell r="BU1047" t="str">
            <v>Non-Actif</v>
          </cell>
          <cell r="BV1047" t="str">
            <v>965 A CA</v>
          </cell>
        </row>
        <row r="1048">
          <cell r="B1048">
            <v>1049</v>
          </cell>
          <cell r="C1048" t="str">
            <v>Mlle</v>
          </cell>
          <cell r="D1048" t="str">
            <v>AYARI ONS</v>
          </cell>
          <cell r="E1048" t="str">
            <v>SAGE Tunisia</v>
          </cell>
          <cell r="F1048" t="str">
            <v>PRODUCTION</v>
          </cell>
          <cell r="G1048" t="str">
            <v>Alimentatrice</v>
          </cell>
          <cell r="H1048">
            <v>965</v>
          </cell>
          <cell r="I1048" t="str">
            <v>Ala Khaloui</v>
          </cell>
          <cell r="J1048" t="str">
            <v>A</v>
          </cell>
          <cell r="K1048" t="str">
            <v>DIRECTS</v>
          </cell>
          <cell r="L1048" t="str">
            <v>Variable cost at standard</v>
          </cell>
          <cell r="M1048" t="str">
            <v>OUVRIERE SPECIALISE</v>
          </cell>
          <cell r="N1048">
            <v>44748</v>
          </cell>
          <cell r="P1048">
            <v>-676</v>
          </cell>
          <cell r="Q1048">
            <v>45051</v>
          </cell>
          <cell r="R1048" t="str">
            <v>personnel</v>
          </cell>
          <cell r="T1048" t="str">
            <v>CDD</v>
          </cell>
          <cell r="U1048" t="str">
            <v>Contractuel</v>
          </cell>
          <cell r="V1048">
            <v>44986</v>
          </cell>
          <cell r="W1048">
            <v>45046</v>
          </cell>
          <cell r="Z1048">
            <v>44748</v>
          </cell>
          <cell r="AA1048">
            <v>7</v>
          </cell>
          <cell r="AB1048">
            <v>2022</v>
          </cell>
          <cell r="AC1048">
            <v>2026</v>
          </cell>
          <cell r="AD1048">
            <v>2.6666666666666665</v>
          </cell>
          <cell r="AE1048" t="str">
            <v>&lt; 3</v>
          </cell>
          <cell r="AF1048">
            <v>37966</v>
          </cell>
          <cell r="AG1048">
            <v>21.24931506849315</v>
          </cell>
          <cell r="AH1048" t="str">
            <v>&lt; 25</v>
          </cell>
          <cell r="AK1048">
            <v>14528549</v>
          </cell>
          <cell r="AL1048">
            <v>44601</v>
          </cell>
          <cell r="AM1048" t="str">
            <v>FEMME</v>
          </cell>
          <cell r="AN1048" t="str">
            <v>Célibataire</v>
          </cell>
          <cell r="AQ1048">
            <v>3</v>
          </cell>
          <cell r="AR1048">
            <v>1</v>
          </cell>
          <cell r="AS1048">
            <v>45113.25</v>
          </cell>
          <cell r="AT1048" t="str">
            <v>Horaire</v>
          </cell>
          <cell r="AU1048">
            <v>3.3069999999999999</v>
          </cell>
          <cell r="AV1048" t="str">
            <v>17</v>
          </cell>
          <cell r="AW1048" t="str">
            <v>00100</v>
          </cell>
          <cell r="AX1048" t="str">
            <v>00003159901</v>
          </cell>
          <cell r="AY1048" t="str">
            <v>04</v>
          </cell>
          <cell r="AZ1048" t="str">
            <v>LA POSTE</v>
          </cell>
          <cell r="BA1048" t="str">
            <v>17001000000315990104</v>
          </cell>
          <cell r="BB1048">
            <v>20</v>
          </cell>
          <cell r="BC1048" t="str">
            <v>MBARKA SIDI THABET</v>
          </cell>
          <cell r="BD1048" t="str">
            <v>ARIANA</v>
          </cell>
          <cell r="BG1048">
            <v>27830932</v>
          </cell>
          <cell r="BH1048">
            <v>28185882</v>
          </cell>
          <cell r="BJ1048" t="str">
            <v>PONT DE BIZERT</v>
          </cell>
          <cell r="BK1048" t="str">
            <v>A-965</v>
          </cell>
          <cell r="BN1048" t="str">
            <v>17001000000315990104</v>
          </cell>
          <cell r="BO1048" t="str">
            <v>AYARI ONS</v>
          </cell>
          <cell r="BP1048">
            <v>1049</v>
          </cell>
          <cell r="BR1048">
            <v>1049</v>
          </cell>
          <cell r="BU1048" t="str">
            <v>Non-Actif</v>
          </cell>
        </row>
        <row r="1049">
          <cell r="B1049">
            <v>1050</v>
          </cell>
          <cell r="C1049" t="str">
            <v>Madame</v>
          </cell>
          <cell r="D1049" t="str">
            <v>TRABELSI FATMA</v>
          </cell>
          <cell r="E1049" t="str">
            <v>SAGE Tunisia</v>
          </cell>
          <cell r="F1049" t="str">
            <v>PRODUCTION</v>
          </cell>
          <cell r="G1049" t="str">
            <v>Couturière</v>
          </cell>
          <cell r="H1049" t="str">
            <v>P6 AV</v>
          </cell>
          <cell r="I1049" t="str">
            <v>EL KADRI MARIEM</v>
          </cell>
          <cell r="J1049" t="str">
            <v>A</v>
          </cell>
          <cell r="K1049" t="str">
            <v>DIRECTS</v>
          </cell>
          <cell r="L1049" t="str">
            <v>Variable cost at standard</v>
          </cell>
          <cell r="M1049" t="str">
            <v>OUVRIERE SPECIALISE</v>
          </cell>
          <cell r="N1049">
            <v>44748</v>
          </cell>
          <cell r="P1049">
            <v>25</v>
          </cell>
          <cell r="T1049" t="str">
            <v>CDD</v>
          </cell>
          <cell r="U1049" t="str">
            <v>Contractuel</v>
          </cell>
          <cell r="V1049">
            <v>45689</v>
          </cell>
          <cell r="W1049">
            <v>45747</v>
          </cell>
          <cell r="Z1049">
            <v>44748</v>
          </cell>
          <cell r="AA1049">
            <v>7</v>
          </cell>
          <cell r="AB1049">
            <v>2022</v>
          </cell>
          <cell r="AC1049">
            <v>2026</v>
          </cell>
          <cell r="AD1049">
            <v>2.6666666666666665</v>
          </cell>
          <cell r="AE1049" t="str">
            <v>&lt; 3</v>
          </cell>
          <cell r="AF1049">
            <v>33827</v>
          </cell>
          <cell r="AG1049">
            <v>32.589041095890408</v>
          </cell>
          <cell r="AH1049" t="str">
            <v>&gt;25&lt; 35</v>
          </cell>
          <cell r="AI1049">
            <v>17210243</v>
          </cell>
          <cell r="AJ1049" t="str">
            <v>03</v>
          </cell>
          <cell r="AK1049" t="str">
            <v>04839688</v>
          </cell>
          <cell r="AL1049">
            <v>40698</v>
          </cell>
          <cell r="AM1049" t="str">
            <v>FEMME</v>
          </cell>
          <cell r="AN1049" t="str">
            <v>Célibataire</v>
          </cell>
          <cell r="AO1049">
            <v>1</v>
          </cell>
          <cell r="AQ1049">
            <v>3</v>
          </cell>
          <cell r="AR1049">
            <v>3</v>
          </cell>
          <cell r="AS1049">
            <v>45843.75</v>
          </cell>
          <cell r="AT1049" t="str">
            <v>Horaire</v>
          </cell>
          <cell r="AU1049">
            <v>3.3069999999999999</v>
          </cell>
          <cell r="AV1049" t="str">
            <v>08</v>
          </cell>
          <cell r="AW1049" t="str">
            <v>01901</v>
          </cell>
          <cell r="AX1049" t="str">
            <v>10240043602</v>
          </cell>
          <cell r="AY1049" t="str">
            <v>24</v>
          </cell>
          <cell r="AZ1049" t="str">
            <v>BIAT</v>
          </cell>
          <cell r="BA1049" t="str">
            <v>08019011024004360224</v>
          </cell>
          <cell r="BB1049">
            <v>20</v>
          </cell>
          <cell r="BC1049" t="str">
            <v>RUE SIDI ABDELJALIL BIRINE</v>
          </cell>
          <cell r="BD1049" t="str">
            <v>SIDI HASSINE</v>
          </cell>
          <cell r="BG1049">
            <v>22052370</v>
          </cell>
          <cell r="BH1049">
            <v>24886546</v>
          </cell>
          <cell r="BJ1049" t="str">
            <v>SIDI HASSINE</v>
          </cell>
          <cell r="BK1049" t="str">
            <v>A-P6 AV</v>
          </cell>
          <cell r="BL1049" t="str">
            <v>2.1</v>
          </cell>
          <cell r="BN1049" t="str">
            <v>08019011024004360224</v>
          </cell>
          <cell r="BO1049" t="str">
            <v>TRABELSI FATMA</v>
          </cell>
          <cell r="BP1049">
            <v>1050</v>
          </cell>
          <cell r="BR1049">
            <v>1050</v>
          </cell>
          <cell r="BT1049">
            <v>591</v>
          </cell>
          <cell r="BU1049" t="str">
            <v>si</v>
          </cell>
          <cell r="BV1049" t="str">
            <v>965 A SA</v>
          </cell>
        </row>
        <row r="1050">
          <cell r="B1050">
            <v>1051</v>
          </cell>
          <cell r="C1050" t="str">
            <v>Monsieur</v>
          </cell>
          <cell r="D1050" t="str">
            <v>MENDILI SOFIENE</v>
          </cell>
          <cell r="E1050" t="str">
            <v>SAGE Tunisia</v>
          </cell>
          <cell r="F1050" t="str">
            <v>PRODUCTION</v>
          </cell>
          <cell r="G1050" t="str">
            <v>Couturière</v>
          </cell>
          <cell r="H1050">
            <v>520</v>
          </cell>
          <cell r="J1050" t="str">
            <v>B</v>
          </cell>
          <cell r="K1050" t="str">
            <v>DIRECTS</v>
          </cell>
          <cell r="L1050" t="str">
            <v>Variable cost at standard</v>
          </cell>
          <cell r="M1050" t="str">
            <v>OUVRIER SPECIALISE</v>
          </cell>
          <cell r="N1050">
            <v>44749</v>
          </cell>
          <cell r="P1050">
            <v>-796</v>
          </cell>
          <cell r="Q1050">
            <v>44868</v>
          </cell>
          <cell r="R1050" t="str">
            <v>probléme salaire</v>
          </cell>
          <cell r="T1050" t="str">
            <v>CDD</v>
          </cell>
          <cell r="U1050" t="str">
            <v>Contractuel</v>
          </cell>
          <cell r="V1050">
            <v>44835</v>
          </cell>
          <cell r="W1050">
            <v>44926</v>
          </cell>
          <cell r="Z1050">
            <v>44749</v>
          </cell>
          <cell r="AA1050">
            <v>7</v>
          </cell>
          <cell r="AB1050">
            <v>2022</v>
          </cell>
          <cell r="AC1050">
            <v>2026</v>
          </cell>
          <cell r="AD1050">
            <v>2.6638888888888888</v>
          </cell>
          <cell r="AE1050" t="str">
            <v>&lt; 3</v>
          </cell>
          <cell r="AF1050">
            <v>31042</v>
          </cell>
          <cell r="AG1050">
            <v>40.219178082191782</v>
          </cell>
          <cell r="AH1050" t="str">
            <v>&gt;35&lt; 45</v>
          </cell>
          <cell r="AI1050">
            <v>16795552</v>
          </cell>
          <cell r="AJ1050" t="str">
            <v>09</v>
          </cell>
          <cell r="AK1050" t="str">
            <v>09505847</v>
          </cell>
          <cell r="AL1050">
            <v>39619</v>
          </cell>
          <cell r="AM1050" t="str">
            <v>HOMME</v>
          </cell>
          <cell r="AN1050" t="str">
            <v>Marié(e)</v>
          </cell>
          <cell r="AO1050">
            <v>1</v>
          </cell>
          <cell r="AQ1050">
            <v>3</v>
          </cell>
          <cell r="AR1050">
            <v>1</v>
          </cell>
          <cell r="AS1050">
            <v>45114.25</v>
          </cell>
          <cell r="AT1050" t="str">
            <v>Horaire</v>
          </cell>
          <cell r="AU1050">
            <v>3.3069999999999999</v>
          </cell>
          <cell r="AV1050" t="str">
            <v>17</v>
          </cell>
          <cell r="AW1050" t="str">
            <v>00100</v>
          </cell>
          <cell r="AX1050" t="str">
            <v>00003160910</v>
          </cell>
          <cell r="AY1050" t="str">
            <v>81</v>
          </cell>
          <cell r="AZ1050" t="str">
            <v>LA POSTE</v>
          </cell>
          <cell r="BA1050" t="str">
            <v>17001000000316091081</v>
          </cell>
          <cell r="BB1050">
            <v>20</v>
          </cell>
          <cell r="BC1050" t="str">
            <v>BIR ZITOUN TEBOURBA</v>
          </cell>
          <cell r="BD1050" t="str">
            <v>MANOUBA</v>
          </cell>
          <cell r="BG1050">
            <v>22908002</v>
          </cell>
          <cell r="BH1050">
            <v>28399031</v>
          </cell>
          <cell r="BJ1050" t="str">
            <v>TEBOURBA</v>
          </cell>
          <cell r="BK1050" t="str">
            <v>B-520</v>
          </cell>
          <cell r="BN1050" t="str">
            <v>17001000000316091081</v>
          </cell>
          <cell r="BO1050" t="str">
            <v>MENDILI SOFIENE</v>
          </cell>
          <cell r="BP1050">
            <v>1051</v>
          </cell>
          <cell r="BS1050" t="str">
            <v>ok</v>
          </cell>
          <cell r="BU1050" t="str">
            <v>Non-Actif</v>
          </cell>
        </row>
        <row r="1051">
          <cell r="B1051">
            <v>1052</v>
          </cell>
          <cell r="C1051" t="str">
            <v>Madame</v>
          </cell>
          <cell r="D1051" t="str">
            <v>MAHTLI NABIHA</v>
          </cell>
          <cell r="E1051" t="str">
            <v>SAGE Tunisia</v>
          </cell>
          <cell r="F1051" t="str">
            <v>PRODUCTION</v>
          </cell>
          <cell r="G1051" t="str">
            <v>Couturière</v>
          </cell>
          <cell r="H1051" t="str">
            <v>P6</v>
          </cell>
          <cell r="J1051" t="str">
            <v>A</v>
          </cell>
          <cell r="K1051" t="str">
            <v>DIRECTS</v>
          </cell>
          <cell r="L1051" t="str">
            <v>Variable cost at standard</v>
          </cell>
          <cell r="M1051" t="str">
            <v>OUVRIERE SPECIALISE</v>
          </cell>
          <cell r="N1051">
            <v>44754</v>
          </cell>
          <cell r="O1051" t="str">
            <v/>
          </cell>
          <cell r="P1051">
            <v>-888</v>
          </cell>
          <cell r="Q1051">
            <v>44805</v>
          </cell>
          <cell r="R1051" t="str">
            <v xml:space="preserve">abandon de poste </v>
          </cell>
          <cell r="T1051" t="str">
            <v>CDD</v>
          </cell>
          <cell r="U1051" t="str">
            <v>Contractuel</v>
          </cell>
          <cell r="V1051">
            <v>44805</v>
          </cell>
          <cell r="W1051">
            <v>44834</v>
          </cell>
          <cell r="Z1051">
            <v>44754</v>
          </cell>
          <cell r="AA1051">
            <v>7</v>
          </cell>
          <cell r="AB1051">
            <v>2022</v>
          </cell>
          <cell r="AC1051">
            <v>2026</v>
          </cell>
          <cell r="AD1051">
            <v>2.65</v>
          </cell>
          <cell r="AE1051" t="str">
            <v>&lt; 3</v>
          </cell>
          <cell r="AF1051">
            <v>29216</v>
          </cell>
          <cell r="AG1051">
            <v>45.221917808219175</v>
          </cell>
          <cell r="AH1051" t="str">
            <v>&gt;45&lt; 55</v>
          </cell>
          <cell r="AI1051">
            <v>16258012</v>
          </cell>
          <cell r="AJ1051" t="str">
            <v>02</v>
          </cell>
          <cell r="AK1051" t="str">
            <v>04538631</v>
          </cell>
          <cell r="AL1051">
            <v>35968</v>
          </cell>
          <cell r="AM1051" t="str">
            <v>FEMME</v>
          </cell>
          <cell r="AN1051" t="str">
            <v>Marié(e)</v>
          </cell>
          <cell r="AO1051">
            <v>2</v>
          </cell>
          <cell r="AQ1051">
            <v>3</v>
          </cell>
          <cell r="AR1051">
            <v>1</v>
          </cell>
          <cell r="AS1051">
            <v>45119.25</v>
          </cell>
          <cell r="AT1051" t="str">
            <v>Horaire</v>
          </cell>
          <cell r="AU1051">
            <v>3.3069999999999999</v>
          </cell>
          <cell r="AV1051" t="str">
            <v>17</v>
          </cell>
          <cell r="AW1051" t="str">
            <v>00100</v>
          </cell>
          <cell r="AX1051" t="str">
            <v>00002071986</v>
          </cell>
          <cell r="AY1051" t="str">
            <v>87</v>
          </cell>
          <cell r="AZ1051" t="str">
            <v>LA POSTE</v>
          </cell>
          <cell r="BA1051" t="str">
            <v>17001000000207198687</v>
          </cell>
          <cell r="BB1051">
            <v>20</v>
          </cell>
          <cell r="BC1051" t="str">
            <v>RUE OUED MOUSSA JAYARA</v>
          </cell>
          <cell r="BD1051" t="str">
            <v>SIDI HASSINE</v>
          </cell>
          <cell r="BG1051">
            <v>29219984</v>
          </cell>
          <cell r="BJ1051" t="str">
            <v>JAYARA SIDI HASSINE</v>
          </cell>
          <cell r="BK1051" t="str">
            <v>A-P6</v>
          </cell>
          <cell r="BN1051" t="str">
            <v>17001000000207198687</v>
          </cell>
          <cell r="BO1051" t="str">
            <v>MAHTLI NABIHA</v>
          </cell>
          <cell r="BP1051">
            <v>1052</v>
          </cell>
          <cell r="BR1051" t="str">
            <v>MATIN</v>
          </cell>
          <cell r="BU1051" t="str">
            <v>Non-Actif</v>
          </cell>
        </row>
        <row r="1052">
          <cell r="B1052">
            <v>1053</v>
          </cell>
          <cell r="C1052" t="str">
            <v>Monsieur</v>
          </cell>
          <cell r="D1052" t="str">
            <v>ALOUANE ADEL</v>
          </cell>
          <cell r="E1052" t="str">
            <v>SAGE Tunisia</v>
          </cell>
          <cell r="F1052" t="str">
            <v>LOGISTIQUE</v>
          </cell>
          <cell r="G1052" t="str">
            <v>RESPONSABLE MAGASIN</v>
          </cell>
          <cell r="K1052" t="str">
            <v>CADRE</v>
          </cell>
          <cell r="L1052" t="str">
            <v>Variable cost at standard</v>
          </cell>
          <cell r="M1052" t="str">
            <v>RESPONSABLE MAGASIN</v>
          </cell>
          <cell r="N1052">
            <v>44754</v>
          </cell>
          <cell r="P1052" t="str">
            <v/>
          </cell>
          <cell r="T1052" t="str">
            <v>CDI</v>
          </cell>
          <cell r="U1052" t="str">
            <v>Titulaire</v>
          </cell>
          <cell r="Z1052">
            <v>44754</v>
          </cell>
          <cell r="AA1052">
            <v>7</v>
          </cell>
          <cell r="AB1052">
            <v>2022</v>
          </cell>
          <cell r="AC1052">
            <v>2026</v>
          </cell>
          <cell r="AD1052">
            <v>2.65</v>
          </cell>
          <cell r="AE1052" t="str">
            <v>&lt; 3</v>
          </cell>
          <cell r="AF1052">
            <v>32346</v>
          </cell>
          <cell r="AG1052">
            <v>36.646575342465752</v>
          </cell>
          <cell r="AH1052" t="str">
            <v>&gt;35&lt; 45</v>
          </cell>
          <cell r="AI1052">
            <v>16813692</v>
          </cell>
          <cell r="AJ1052" t="str">
            <v>01</v>
          </cell>
          <cell r="AK1052" t="str">
            <v>08859241</v>
          </cell>
          <cell r="AL1052">
            <v>44491</v>
          </cell>
          <cell r="AM1052" t="str">
            <v>HOMME</v>
          </cell>
          <cell r="AN1052" t="str">
            <v>Célibataire</v>
          </cell>
          <cell r="AQ1052">
            <v>15</v>
          </cell>
          <cell r="AR1052">
            <v>3</v>
          </cell>
          <cell r="AS1052">
            <v>45849.75</v>
          </cell>
          <cell r="AT1052" t="str">
            <v>Mensuel</v>
          </cell>
          <cell r="AU1052">
            <v>1800</v>
          </cell>
          <cell r="AV1052" t="str">
            <v>08</v>
          </cell>
          <cell r="AW1052">
            <v>12502</v>
          </cell>
          <cell r="AX1052" t="str">
            <v>80920021983</v>
          </cell>
          <cell r="AY1052">
            <v>10</v>
          </cell>
          <cell r="AZ1052" t="str">
            <v>ZITOUNA BANK</v>
          </cell>
          <cell r="BA1052" t="str">
            <v>08125028092002198310</v>
          </cell>
          <cell r="BB1052">
            <v>20</v>
          </cell>
          <cell r="BC1052" t="str">
            <v>40 RUE 42357 EL AGBA</v>
          </cell>
          <cell r="BD1052" t="str">
            <v>TUNIS</v>
          </cell>
          <cell r="BG1052">
            <v>95044566</v>
          </cell>
          <cell r="BH1052">
            <v>28003894</v>
          </cell>
          <cell r="BI1052">
            <v>98137102</v>
          </cell>
          <cell r="BK1052" t="str">
            <v>CADRE</v>
          </cell>
          <cell r="BN1052" t="str">
            <v>08125028092002198310</v>
          </cell>
          <cell r="BO1052" t="str">
            <v>ALOUANE ADEL</v>
          </cell>
          <cell r="BP1052">
            <v>1053</v>
          </cell>
          <cell r="BR1052" t="e">
            <v>#N/A</v>
          </cell>
          <cell r="BU1052" t="str">
            <v>si</v>
          </cell>
        </row>
        <row r="1053">
          <cell r="B1053">
            <v>1054</v>
          </cell>
          <cell r="C1053" t="str">
            <v>Madame</v>
          </cell>
          <cell r="D1053" t="str">
            <v>HAGUI SABRINE</v>
          </cell>
          <cell r="E1053" t="str">
            <v>SAGE Tunisia</v>
          </cell>
          <cell r="F1053" t="str">
            <v>PRODUCTION</v>
          </cell>
          <cell r="G1053" t="str">
            <v>Couturière</v>
          </cell>
          <cell r="H1053">
            <v>965</v>
          </cell>
          <cell r="I1053" t="str">
            <v>abdelhalim</v>
          </cell>
          <cell r="J1053" t="str">
            <v>B</v>
          </cell>
          <cell r="K1053" t="str">
            <v>DIRECTS</v>
          </cell>
          <cell r="L1053" t="str">
            <v>Variable cost at standard</v>
          </cell>
          <cell r="M1053" t="str">
            <v>OUVRIERE SPECIALISE</v>
          </cell>
          <cell r="N1053">
            <v>44754</v>
          </cell>
          <cell r="O1053" t="str">
            <v/>
          </cell>
          <cell r="P1053">
            <v>25</v>
          </cell>
          <cell r="T1053" t="str">
            <v>CDD</v>
          </cell>
          <cell r="U1053" t="str">
            <v>Contractuel</v>
          </cell>
          <cell r="V1053">
            <v>45689</v>
          </cell>
          <cell r="W1053">
            <v>45747</v>
          </cell>
          <cell r="Z1053">
            <v>44754</v>
          </cell>
          <cell r="AA1053">
            <v>7</v>
          </cell>
          <cell r="AB1053">
            <v>2022</v>
          </cell>
          <cell r="AC1053">
            <v>2026</v>
          </cell>
          <cell r="AD1053">
            <v>2.65</v>
          </cell>
          <cell r="AE1053" t="str">
            <v>&lt; 3</v>
          </cell>
          <cell r="AF1053">
            <v>31860</v>
          </cell>
          <cell r="AG1053">
            <v>37.978082191780821</v>
          </cell>
          <cell r="AH1053" t="str">
            <v>&gt;35&lt; 45</v>
          </cell>
          <cell r="AI1053">
            <v>16185161</v>
          </cell>
          <cell r="AJ1053" t="str">
            <v>06</v>
          </cell>
          <cell r="AK1053" t="str">
            <v>07147695</v>
          </cell>
          <cell r="AL1053">
            <v>39883</v>
          </cell>
          <cell r="AM1053" t="str">
            <v>FEMME</v>
          </cell>
          <cell r="AN1053" t="str">
            <v>Marié(e)</v>
          </cell>
          <cell r="AO1053">
            <v>2</v>
          </cell>
          <cell r="AQ1053">
            <v>3</v>
          </cell>
          <cell r="AR1053">
            <v>3</v>
          </cell>
          <cell r="AS1053">
            <v>45849.75</v>
          </cell>
          <cell r="AT1053" t="str">
            <v>Horaire</v>
          </cell>
          <cell r="AU1053">
            <v>3.3069999999999999</v>
          </cell>
          <cell r="AV1053" t="str">
            <v>17</v>
          </cell>
          <cell r="AW1053" t="str">
            <v>00100</v>
          </cell>
          <cell r="AX1053" t="str">
            <v>00003159444</v>
          </cell>
          <cell r="AY1053" t="str">
            <v>17</v>
          </cell>
          <cell r="AZ1053" t="str">
            <v>LA POSTE</v>
          </cell>
          <cell r="BA1053" t="str">
            <v>17001000000315944417</v>
          </cell>
          <cell r="BB1053">
            <v>20</v>
          </cell>
          <cell r="BC1053" t="str">
            <v>RUE 14 JANVIER CITE EL BASMA</v>
          </cell>
          <cell r="BD1053" t="str">
            <v>NAASSEN</v>
          </cell>
          <cell r="BF1053">
            <v>45163</v>
          </cell>
          <cell r="BG1053">
            <v>40109947</v>
          </cell>
          <cell r="BH1053">
            <v>97759271</v>
          </cell>
          <cell r="BJ1053" t="str">
            <v>NAASSEN</v>
          </cell>
          <cell r="BK1053" t="str">
            <v>B-965</v>
          </cell>
          <cell r="BL1053" t="str">
            <v>1.3</v>
          </cell>
          <cell r="BN1053" t="str">
            <v>17001000000315944417</v>
          </cell>
          <cell r="BO1053" t="str">
            <v>HAGUI SABRINE</v>
          </cell>
          <cell r="BP1053">
            <v>1054</v>
          </cell>
          <cell r="BR1053">
            <v>1054</v>
          </cell>
          <cell r="BT1053">
            <v>592</v>
          </cell>
          <cell r="BU1053" t="str">
            <v>si</v>
          </cell>
          <cell r="BV1053" t="str">
            <v>965 A CA</v>
          </cell>
        </row>
        <row r="1054">
          <cell r="B1054">
            <v>1055</v>
          </cell>
          <cell r="C1054" t="str">
            <v>Madame</v>
          </cell>
          <cell r="D1054" t="str">
            <v>NAOUI HALIMA</v>
          </cell>
          <cell r="E1054" t="str">
            <v>SAGE Tunisia</v>
          </cell>
          <cell r="F1054" t="str">
            <v>PRODUCTION</v>
          </cell>
          <cell r="G1054" t="str">
            <v>Couturière</v>
          </cell>
          <cell r="H1054" t="str">
            <v>Panda</v>
          </cell>
          <cell r="I1054" t="str">
            <v>FAWZI SENDESNI</v>
          </cell>
          <cell r="J1054" t="str">
            <v>B</v>
          </cell>
          <cell r="K1054" t="str">
            <v>DIRECTS</v>
          </cell>
          <cell r="L1054" t="str">
            <v>Variable cost at standard</v>
          </cell>
          <cell r="M1054" t="str">
            <v>OUVRIERE SPECIALISE</v>
          </cell>
          <cell r="N1054">
            <v>44754</v>
          </cell>
          <cell r="O1054" t="str">
            <v/>
          </cell>
          <cell r="P1054">
            <v>-737</v>
          </cell>
          <cell r="Q1054">
            <v>44987</v>
          </cell>
          <cell r="R1054" t="str">
            <v>maladie</v>
          </cell>
          <cell r="T1054" t="str">
            <v>CDD</v>
          </cell>
          <cell r="U1054" t="str">
            <v>Contractuel</v>
          </cell>
          <cell r="V1054">
            <v>44927</v>
          </cell>
          <cell r="W1054">
            <v>44985</v>
          </cell>
          <cell r="Z1054">
            <v>44754</v>
          </cell>
          <cell r="AA1054">
            <v>7</v>
          </cell>
          <cell r="AB1054">
            <v>2022</v>
          </cell>
          <cell r="AC1054">
            <v>2026</v>
          </cell>
          <cell r="AD1054">
            <v>2.65</v>
          </cell>
          <cell r="AE1054" t="str">
            <v>&lt; 3</v>
          </cell>
          <cell r="AF1054">
            <v>28476</v>
          </cell>
          <cell r="AG1054">
            <v>47.249315068493154</v>
          </cell>
          <cell r="AH1054" t="str">
            <v>&gt;45&lt; 55</v>
          </cell>
          <cell r="AI1054">
            <v>12384206</v>
          </cell>
          <cell r="AJ1054" t="str">
            <v>06</v>
          </cell>
          <cell r="AK1054" t="str">
            <v>07326592</v>
          </cell>
          <cell r="AL1054">
            <v>35837</v>
          </cell>
          <cell r="AM1054" t="str">
            <v>FEMME</v>
          </cell>
          <cell r="AN1054" t="str">
            <v>Marié(e)</v>
          </cell>
          <cell r="AO1054">
            <v>2</v>
          </cell>
          <cell r="AQ1054">
            <v>3</v>
          </cell>
          <cell r="AR1054">
            <v>1</v>
          </cell>
          <cell r="AS1054">
            <v>45119.25</v>
          </cell>
          <cell r="AT1054" t="str">
            <v>Horaire</v>
          </cell>
          <cell r="AU1054">
            <v>3.3069999999999999</v>
          </cell>
          <cell r="AV1054" t="str">
            <v>17</v>
          </cell>
          <cell r="AW1054" t="str">
            <v>00100</v>
          </cell>
          <cell r="AX1054" t="str">
            <v>00003158438</v>
          </cell>
          <cell r="AY1054" t="str">
            <v>28</v>
          </cell>
          <cell r="AZ1054" t="str">
            <v>LA POSTE</v>
          </cell>
          <cell r="BA1054" t="str">
            <v>17001000000315843828</v>
          </cell>
          <cell r="BB1054">
            <v>20</v>
          </cell>
          <cell r="BC1054" t="str">
            <v>DAOUAR HICHER</v>
          </cell>
          <cell r="BD1054" t="str">
            <v>MANOUBA</v>
          </cell>
          <cell r="BG1054">
            <v>54043842</v>
          </cell>
          <cell r="BH1054">
            <v>23675918</v>
          </cell>
          <cell r="BJ1054" t="str">
            <v>TERMUNIS 56</v>
          </cell>
          <cell r="BK1054" t="str">
            <v>B-Panda</v>
          </cell>
          <cell r="BN1054" t="str">
            <v>17001000000315843828</v>
          </cell>
          <cell r="BO1054" t="str">
            <v>NAOUI HALIMA</v>
          </cell>
          <cell r="BP1054">
            <v>1055</v>
          </cell>
          <cell r="BU1054" t="str">
            <v>Non-Actif</v>
          </cell>
        </row>
        <row r="1055">
          <cell r="B1055">
            <v>1056</v>
          </cell>
          <cell r="C1055" t="str">
            <v>Mlle</v>
          </cell>
          <cell r="D1055" t="str">
            <v>ARFAOUI ESSIA</v>
          </cell>
          <cell r="E1055" t="str">
            <v>SAGE Tunisia</v>
          </cell>
          <cell r="F1055" t="str">
            <v>PRODUCTION</v>
          </cell>
          <cell r="G1055" t="str">
            <v>Couturière</v>
          </cell>
          <cell r="H1055" t="str">
            <v>Skoda</v>
          </cell>
          <cell r="I1055" t="str">
            <v>abdelhalim</v>
          </cell>
          <cell r="J1055" t="str">
            <v>B</v>
          </cell>
          <cell r="K1055" t="str">
            <v>DIRECTS</v>
          </cell>
          <cell r="L1055" t="str">
            <v>Variable cost at standard</v>
          </cell>
          <cell r="M1055" t="str">
            <v>OUVRIERE SPECIALISE</v>
          </cell>
          <cell r="N1055">
            <v>44755</v>
          </cell>
          <cell r="O1055" t="str">
            <v/>
          </cell>
          <cell r="P1055">
            <v>25</v>
          </cell>
          <cell r="T1055" t="str">
            <v>CDD</v>
          </cell>
          <cell r="U1055" t="str">
            <v>Contractuel</v>
          </cell>
          <cell r="V1055">
            <v>45689</v>
          </cell>
          <cell r="W1055">
            <v>45747</v>
          </cell>
          <cell r="Z1055">
            <v>44755</v>
          </cell>
          <cell r="AA1055">
            <v>7</v>
          </cell>
          <cell r="AB1055">
            <v>2022</v>
          </cell>
          <cell r="AC1055">
            <v>2026</v>
          </cell>
          <cell r="AD1055">
            <v>2.6472222222222221</v>
          </cell>
          <cell r="AE1055" t="str">
            <v>&lt; 3</v>
          </cell>
          <cell r="AF1055">
            <v>26581</v>
          </cell>
          <cell r="AG1055">
            <v>52.441095890410956</v>
          </cell>
          <cell r="AH1055" t="str">
            <v>&gt;45&lt; 55</v>
          </cell>
          <cell r="AI1055">
            <v>12623360</v>
          </cell>
          <cell r="AJ1055" t="str">
            <v>09</v>
          </cell>
          <cell r="AK1055" t="str">
            <v>07750687</v>
          </cell>
          <cell r="AL1055">
            <v>44414</v>
          </cell>
          <cell r="AM1055" t="str">
            <v>FEMME</v>
          </cell>
          <cell r="AN1055" t="str">
            <v>Célibataire</v>
          </cell>
          <cell r="AQ1055">
            <v>3</v>
          </cell>
          <cell r="AR1055">
            <v>3</v>
          </cell>
          <cell r="AS1055">
            <v>45850.75</v>
          </cell>
          <cell r="AT1055" t="str">
            <v>Horaire</v>
          </cell>
          <cell r="AU1055">
            <v>3.3069999999999999</v>
          </cell>
          <cell r="AV1055" t="str">
            <v>05</v>
          </cell>
          <cell r="AW1055" t="str">
            <v>04200</v>
          </cell>
          <cell r="AX1055" t="str">
            <v>01105013775</v>
          </cell>
          <cell r="AY1055" t="str">
            <v>16</v>
          </cell>
          <cell r="AZ1055" t="str">
            <v>BT</v>
          </cell>
          <cell r="BA1055" t="str">
            <v>05042000110501377516</v>
          </cell>
          <cell r="BB1055">
            <v>20</v>
          </cell>
          <cell r="BC1055" t="str">
            <v>14 RUE GAFSA CITE  SAID</v>
          </cell>
          <cell r="BD1055" t="str">
            <v>MANOUBA</v>
          </cell>
          <cell r="BG1055">
            <v>50472743</v>
          </cell>
          <cell r="BH1055">
            <v>94707221</v>
          </cell>
          <cell r="BJ1055" t="str">
            <v>MANOUBA</v>
          </cell>
          <cell r="BK1055" t="str">
            <v>B-Skoda</v>
          </cell>
          <cell r="BL1055" t="str">
            <v>2.1</v>
          </cell>
          <cell r="BN1055" t="str">
            <v>05042000110501377516</v>
          </cell>
          <cell r="BO1055" t="str">
            <v>ARFAOUI ESSIA</v>
          </cell>
          <cell r="BP1055">
            <v>1056</v>
          </cell>
          <cell r="BR1055">
            <v>1056</v>
          </cell>
          <cell r="BT1055">
            <v>300</v>
          </cell>
          <cell r="BU1055" t="str">
            <v>si</v>
          </cell>
          <cell r="BV1055" t="str">
            <v>P6</v>
          </cell>
        </row>
        <row r="1056">
          <cell r="B1056">
            <v>1057</v>
          </cell>
          <cell r="C1056" t="str">
            <v>Monsieur</v>
          </cell>
          <cell r="D1056" t="str">
            <v>BANANI CHOKRI</v>
          </cell>
          <cell r="E1056" t="str">
            <v>SAGE Tunisia</v>
          </cell>
          <cell r="F1056" t="str">
            <v>PRODUCTION</v>
          </cell>
          <cell r="G1056" t="str">
            <v>Couturière</v>
          </cell>
          <cell r="H1056" t="str">
            <v>Skoda</v>
          </cell>
          <cell r="I1056" t="str">
            <v>abdelhalim</v>
          </cell>
          <cell r="J1056" t="str">
            <v>B</v>
          </cell>
          <cell r="K1056" t="str">
            <v>DIRECTS</v>
          </cell>
          <cell r="L1056" t="str">
            <v>Variable cost at standard</v>
          </cell>
          <cell r="M1056" t="str">
            <v>OUVRIER SPECIALISE</v>
          </cell>
          <cell r="N1056">
            <v>44755</v>
          </cell>
          <cell r="O1056" t="str">
            <v/>
          </cell>
          <cell r="P1056">
            <v>25</v>
          </cell>
          <cell r="T1056" t="str">
            <v>CDD</v>
          </cell>
          <cell r="U1056" t="str">
            <v>Contractuel</v>
          </cell>
          <cell r="V1056">
            <v>45689</v>
          </cell>
          <cell r="W1056">
            <v>45747</v>
          </cell>
          <cell r="Z1056">
            <v>44755</v>
          </cell>
          <cell r="AA1056">
            <v>7</v>
          </cell>
          <cell r="AB1056">
            <v>2022</v>
          </cell>
          <cell r="AC1056">
            <v>2026</v>
          </cell>
          <cell r="AD1056">
            <v>2.6472222222222221</v>
          </cell>
          <cell r="AE1056" t="str">
            <v>&lt; 3</v>
          </cell>
          <cell r="AF1056">
            <v>32979</v>
          </cell>
          <cell r="AG1056">
            <v>34.912328767123284</v>
          </cell>
          <cell r="AH1056" t="str">
            <v>&gt;25&lt; 35</v>
          </cell>
          <cell r="AI1056">
            <v>16436630</v>
          </cell>
          <cell r="AJ1056" t="str">
            <v>06</v>
          </cell>
          <cell r="AK1056" t="str">
            <v>09096303</v>
          </cell>
          <cell r="AL1056">
            <v>39342</v>
          </cell>
          <cell r="AM1056" t="str">
            <v>HOMME</v>
          </cell>
          <cell r="AN1056" t="str">
            <v>Marié(e)</v>
          </cell>
          <cell r="AQ1056">
            <v>3</v>
          </cell>
          <cell r="AR1056">
            <v>3</v>
          </cell>
          <cell r="AS1056">
            <v>45850.75</v>
          </cell>
          <cell r="AT1056" t="str">
            <v>Horaire</v>
          </cell>
          <cell r="AU1056">
            <v>3.3069999999999999</v>
          </cell>
          <cell r="AV1056" t="str">
            <v>25</v>
          </cell>
          <cell r="AW1056" t="str">
            <v>16600</v>
          </cell>
          <cell r="AX1056" t="str">
            <v>00001025192</v>
          </cell>
          <cell r="AY1056" t="str">
            <v>08</v>
          </cell>
          <cell r="AZ1056" t="str">
            <v>ZITOUNA BANK</v>
          </cell>
          <cell r="BA1056" t="str">
            <v>25166000000102519208</v>
          </cell>
          <cell r="BB1056">
            <v>20</v>
          </cell>
          <cell r="BC1056" t="str">
            <v>RUE 42252 GHDIR EL GOLLA</v>
          </cell>
          <cell r="BD1056" t="str">
            <v>MANOUBA</v>
          </cell>
          <cell r="BG1056">
            <v>92051931</v>
          </cell>
          <cell r="BH1056">
            <v>93276144</v>
          </cell>
          <cell r="BJ1056" t="str">
            <v>GHDIR EL GOLLA</v>
          </cell>
          <cell r="BK1056" t="str">
            <v>B-Skoda</v>
          </cell>
          <cell r="BL1056" t="str">
            <v>1.3</v>
          </cell>
          <cell r="BN1056" t="str">
            <v>25166000000102519208</v>
          </cell>
          <cell r="BO1056" t="str">
            <v>BANANI CHOKRI</v>
          </cell>
          <cell r="BP1056">
            <v>1057</v>
          </cell>
          <cell r="BR1056">
            <v>1057</v>
          </cell>
          <cell r="BU1056" t="str">
            <v>si</v>
          </cell>
          <cell r="BV1056" t="str">
            <v>P6</v>
          </cell>
        </row>
        <row r="1057">
          <cell r="B1057">
            <v>1058</v>
          </cell>
          <cell r="C1057" t="str">
            <v>Monsieur</v>
          </cell>
          <cell r="D1057" t="str">
            <v>JLASSI HAMDI</v>
          </cell>
          <cell r="E1057" t="str">
            <v>SAGE Tunisia</v>
          </cell>
          <cell r="F1057" t="str">
            <v>PRODUCTION</v>
          </cell>
          <cell r="G1057" t="str">
            <v>WIRE</v>
          </cell>
          <cell r="H1057" t="str">
            <v>P6 AV</v>
          </cell>
          <cell r="I1057" t="str">
            <v>EL KADRI MARIEM</v>
          </cell>
          <cell r="J1057" t="str">
            <v>A</v>
          </cell>
          <cell r="K1057" t="str">
            <v>DIRECTS</v>
          </cell>
          <cell r="L1057" t="str">
            <v>Variable cost at standard</v>
          </cell>
          <cell r="M1057" t="str">
            <v>OUVRIER SPECIALISE</v>
          </cell>
          <cell r="N1057">
            <v>44755</v>
          </cell>
          <cell r="O1057" t="str">
            <v/>
          </cell>
          <cell r="P1057">
            <v>-6</v>
          </cell>
          <cell r="T1057" t="str">
            <v>CDD</v>
          </cell>
          <cell r="U1057" t="str">
            <v>Contractuel</v>
          </cell>
          <cell r="V1057">
            <v>45689</v>
          </cell>
          <cell r="W1057">
            <v>45716</v>
          </cell>
          <cell r="Z1057">
            <v>44755</v>
          </cell>
          <cell r="AA1057">
            <v>7</v>
          </cell>
          <cell r="AB1057">
            <v>2022</v>
          </cell>
          <cell r="AC1057">
            <v>2026</v>
          </cell>
          <cell r="AD1057">
            <v>2.6472222222222221</v>
          </cell>
          <cell r="AE1057" t="str">
            <v>&lt; 3</v>
          </cell>
          <cell r="AF1057">
            <v>33466</v>
          </cell>
          <cell r="AG1057">
            <v>33.578082191780823</v>
          </cell>
          <cell r="AH1057" t="str">
            <v>&gt;25&lt; 35</v>
          </cell>
          <cell r="AI1057">
            <v>17591706</v>
          </cell>
          <cell r="AJ1057" t="str">
            <v>06</v>
          </cell>
          <cell r="AK1057" t="str">
            <v>04845893</v>
          </cell>
          <cell r="AL1057">
            <v>40934</v>
          </cell>
          <cell r="AM1057" t="str">
            <v>HOMME</v>
          </cell>
          <cell r="AN1057" t="str">
            <v>Célibataire</v>
          </cell>
          <cell r="AQ1057">
            <v>3</v>
          </cell>
          <cell r="AR1057">
            <v>3</v>
          </cell>
          <cell r="AS1057">
            <v>45850.75</v>
          </cell>
          <cell r="AT1057" t="str">
            <v>Horaire</v>
          </cell>
          <cell r="AU1057">
            <v>3.3069999999999999</v>
          </cell>
          <cell r="AV1057" t="str">
            <v>17</v>
          </cell>
          <cell r="AW1057" t="str">
            <v>00100</v>
          </cell>
          <cell r="AX1057" t="str">
            <v>00003159843</v>
          </cell>
          <cell r="AY1057" t="str">
            <v>81</v>
          </cell>
          <cell r="AZ1057" t="str">
            <v>LA POSTE</v>
          </cell>
          <cell r="BA1057" t="str">
            <v>17001000000315984381</v>
          </cell>
          <cell r="BB1057">
            <v>20</v>
          </cell>
          <cell r="BC1057" t="str">
            <v>RUE AIN ASKER SIDI HASSINE</v>
          </cell>
          <cell r="BD1057" t="str">
            <v>TUNIS</v>
          </cell>
          <cell r="BG1057">
            <v>20323104</v>
          </cell>
          <cell r="BJ1057" t="str">
            <v>JAYARA</v>
          </cell>
          <cell r="BK1057" t="str">
            <v>A-P6 AV</v>
          </cell>
          <cell r="BL1057" t="str">
            <v>1.1</v>
          </cell>
          <cell r="BN1057" t="str">
            <v>17001000000315984381</v>
          </cell>
          <cell r="BO1057" t="str">
            <v>JLASSI HAMDI</v>
          </cell>
          <cell r="BP1057">
            <v>1058</v>
          </cell>
          <cell r="BR1057">
            <v>1058</v>
          </cell>
          <cell r="BU1057" t="str">
            <v>si</v>
          </cell>
          <cell r="BV1057" t="str">
            <v>965 A SA</v>
          </cell>
        </row>
        <row r="1058">
          <cell r="B1058">
            <v>1059</v>
          </cell>
          <cell r="C1058" t="str">
            <v>Mlle</v>
          </cell>
          <cell r="D1058" t="str">
            <v>ABDELKEFI SIRINE</v>
          </cell>
          <cell r="E1058" t="str">
            <v>SAGE Tunisia</v>
          </cell>
          <cell r="F1058" t="str">
            <v>PRODUCTION</v>
          </cell>
          <cell r="G1058" t="str">
            <v>Couturière</v>
          </cell>
          <cell r="H1058">
            <v>520</v>
          </cell>
          <cell r="J1058" t="str">
            <v>B</v>
          </cell>
          <cell r="K1058" t="str">
            <v>DIRECTS</v>
          </cell>
          <cell r="L1058" t="str">
            <v>Variable cost at standard</v>
          </cell>
          <cell r="M1058" t="str">
            <v>OUVRIERE SPECIALISE</v>
          </cell>
          <cell r="N1058">
            <v>44764</v>
          </cell>
          <cell r="P1058">
            <v>-888</v>
          </cell>
          <cell r="Q1058">
            <v>44820</v>
          </cell>
          <cell r="R1058" t="str">
            <v xml:space="preserve">abandon de poste </v>
          </cell>
          <cell r="T1058" t="str">
            <v>CDD</v>
          </cell>
          <cell r="U1058" t="str">
            <v>Contractuel</v>
          </cell>
          <cell r="V1058">
            <v>44805</v>
          </cell>
          <cell r="W1058">
            <v>44834</v>
          </cell>
          <cell r="Z1058">
            <v>44764</v>
          </cell>
          <cell r="AA1058">
            <v>7</v>
          </cell>
          <cell r="AB1058">
            <v>2022</v>
          </cell>
          <cell r="AC1058">
            <v>2026</v>
          </cell>
          <cell r="AD1058">
            <v>2.6222222222222222</v>
          </cell>
          <cell r="AE1058" t="str">
            <v>&lt; 3</v>
          </cell>
          <cell r="AF1058">
            <v>34563</v>
          </cell>
          <cell r="AG1058">
            <v>30.572602739726026</v>
          </cell>
          <cell r="AH1058" t="str">
            <v>&gt;25&lt; 35</v>
          </cell>
          <cell r="AI1058">
            <v>17057205</v>
          </cell>
          <cell r="AJ1058" t="str">
            <v>04</v>
          </cell>
          <cell r="AK1058" t="str">
            <v>04849705</v>
          </cell>
          <cell r="AL1058">
            <v>43539</v>
          </cell>
          <cell r="AM1058" t="str">
            <v>FEMME</v>
          </cell>
          <cell r="AN1058" t="str">
            <v>Célibataire</v>
          </cell>
          <cell r="AQ1058">
            <v>3</v>
          </cell>
          <cell r="AR1058">
            <v>1</v>
          </cell>
          <cell r="AS1058">
            <v>45129.25</v>
          </cell>
          <cell r="AT1058" t="str">
            <v>Horaire</v>
          </cell>
          <cell r="AU1058">
            <v>3.3069999999999999</v>
          </cell>
          <cell r="AV1058" t="str">
            <v>17</v>
          </cell>
          <cell r="AW1058" t="str">
            <v>00100</v>
          </cell>
          <cell r="AX1058" t="str">
            <v>00002370900</v>
          </cell>
          <cell r="AY1058" t="str">
            <v>13</v>
          </cell>
          <cell r="AZ1058" t="str">
            <v>LA POSTE</v>
          </cell>
          <cell r="BA1058" t="str">
            <v>17001000000237090013</v>
          </cell>
          <cell r="BB1058">
            <v>20</v>
          </cell>
          <cell r="BC1058" t="str">
            <v>23 RUE ABOUABDALLAH MAKRI CITE FOLA</v>
          </cell>
          <cell r="BD1058" t="str">
            <v>EL AGBA</v>
          </cell>
          <cell r="BG1058">
            <v>56565517</v>
          </cell>
          <cell r="BH1058">
            <v>20980814</v>
          </cell>
          <cell r="BJ1058" t="str">
            <v>EL AGBA OUED GUERIANA</v>
          </cell>
          <cell r="BK1058" t="str">
            <v>B-520</v>
          </cell>
          <cell r="BM1058">
            <v>175.29400000000001</v>
          </cell>
          <cell r="BN1058" t="str">
            <v>17001000000237090013</v>
          </cell>
          <cell r="BO1058" t="str">
            <v>ABDELKEFI SIRINE</v>
          </cell>
          <cell r="BP1058">
            <v>1059</v>
          </cell>
          <cell r="BQ1058" t="str">
            <v>Salaire Sept-22</v>
          </cell>
          <cell r="BU1058" t="str">
            <v>Non-Actif</v>
          </cell>
        </row>
        <row r="1059">
          <cell r="B1059">
            <v>1060</v>
          </cell>
          <cell r="C1059" t="str">
            <v>Madame</v>
          </cell>
          <cell r="D1059" t="str">
            <v>MADHIOUB ZEINEB</v>
          </cell>
          <cell r="E1059" t="str">
            <v>SAGE Tunisia</v>
          </cell>
          <cell r="F1059" t="str">
            <v>PRODUCTION</v>
          </cell>
          <cell r="G1059" t="str">
            <v>Couturière</v>
          </cell>
          <cell r="H1059">
            <v>965</v>
          </cell>
          <cell r="I1059" t="str">
            <v>abdelhalim</v>
          </cell>
          <cell r="J1059" t="str">
            <v>B</v>
          </cell>
          <cell r="K1059" t="str">
            <v>DIRECTS</v>
          </cell>
          <cell r="L1059" t="str">
            <v>Variable cost at standard</v>
          </cell>
          <cell r="M1059" t="str">
            <v>OUVRIERE SPECIALISE</v>
          </cell>
          <cell r="N1059">
            <v>44755</v>
          </cell>
          <cell r="O1059" t="str">
            <v/>
          </cell>
          <cell r="P1059">
            <v>-371</v>
          </cell>
          <cell r="Q1059">
            <v>45292</v>
          </cell>
          <cell r="R1059" t="str">
            <v>LANCEMENT DE SON PROJET</v>
          </cell>
          <cell r="T1059" t="str">
            <v>CDD</v>
          </cell>
          <cell r="U1059" t="str">
            <v>Contractuel</v>
          </cell>
          <cell r="V1059">
            <v>45261</v>
          </cell>
          <cell r="W1059">
            <v>45351</v>
          </cell>
          <cell r="Z1059">
            <v>44755</v>
          </cell>
          <cell r="AA1059">
            <v>7</v>
          </cell>
          <cell r="AB1059">
            <v>2022</v>
          </cell>
          <cell r="AC1059">
            <v>2026</v>
          </cell>
          <cell r="AD1059">
            <v>2.6472222222222221</v>
          </cell>
          <cell r="AE1059" t="str">
            <v>&lt; 3</v>
          </cell>
          <cell r="AF1059">
            <v>29148</v>
          </cell>
          <cell r="AG1059">
            <v>45.408219178082192</v>
          </cell>
          <cell r="AH1059" t="str">
            <v>&gt;45&lt; 55</v>
          </cell>
          <cell r="AI1059">
            <v>17311916</v>
          </cell>
          <cell r="AJ1059" t="str">
            <v>05</v>
          </cell>
          <cell r="AK1059" t="str">
            <v>08320548</v>
          </cell>
          <cell r="AL1059">
            <v>35948</v>
          </cell>
          <cell r="AM1059" t="str">
            <v>FEMME</v>
          </cell>
          <cell r="AN1059" t="str">
            <v>Marié(e)</v>
          </cell>
          <cell r="AO1059">
            <v>3</v>
          </cell>
          <cell r="AQ1059">
            <v>3</v>
          </cell>
          <cell r="AR1059">
            <v>2</v>
          </cell>
          <cell r="AS1059">
            <v>45485.5</v>
          </cell>
          <cell r="AT1059" t="str">
            <v>Horaire</v>
          </cell>
          <cell r="AU1059">
            <v>3.3069999999999999</v>
          </cell>
          <cell r="AV1059" t="str">
            <v>08</v>
          </cell>
          <cell r="AW1059" t="str">
            <v>07602</v>
          </cell>
          <cell r="AX1059" t="str">
            <v>30320038745</v>
          </cell>
          <cell r="AY1059" t="str">
            <v>03</v>
          </cell>
          <cell r="AZ1059" t="str">
            <v>BIAT</v>
          </cell>
          <cell r="BA1059" t="str">
            <v>08076023032003874503</v>
          </cell>
          <cell r="BB1059">
            <v>20</v>
          </cell>
          <cell r="BC1059" t="str">
            <v>76 IMEM BAYDHAOUI KSAR SAID</v>
          </cell>
          <cell r="BD1059" t="str">
            <v>BARDO</v>
          </cell>
          <cell r="BF1059">
            <v>45097</v>
          </cell>
          <cell r="BG1059">
            <v>95496031</v>
          </cell>
          <cell r="BH1059">
            <v>24608358</v>
          </cell>
          <cell r="BJ1059" t="str">
            <v>INTILAKA</v>
          </cell>
          <cell r="BK1059" t="str">
            <v>B-965</v>
          </cell>
          <cell r="BL1059" t="str">
            <v>1.3</v>
          </cell>
          <cell r="BN1059" t="str">
            <v>08076023032003874503</v>
          </cell>
          <cell r="BO1059" t="str">
            <v>MADHIOUB ZEINEB</v>
          </cell>
          <cell r="BP1059">
            <v>1060</v>
          </cell>
          <cell r="BR1059">
            <v>1060</v>
          </cell>
          <cell r="BU1059" t="str">
            <v>Non-Actif</v>
          </cell>
        </row>
        <row r="1060">
          <cell r="B1060">
            <v>1061</v>
          </cell>
          <cell r="C1060" t="str">
            <v>Mlle</v>
          </cell>
          <cell r="D1060" t="str">
            <v>BEN HAJ ABDALLAH ARBIA</v>
          </cell>
          <cell r="E1060" t="str">
            <v>SAGE Tunisia</v>
          </cell>
          <cell r="F1060" t="str">
            <v>PRODUCTION</v>
          </cell>
          <cell r="G1060" t="str">
            <v>Couturière</v>
          </cell>
          <cell r="H1060">
            <v>965</v>
          </cell>
          <cell r="J1060" t="str">
            <v>A</v>
          </cell>
          <cell r="K1060" t="str">
            <v>DIRECTS</v>
          </cell>
          <cell r="L1060" t="str">
            <v>Variable cost at standard</v>
          </cell>
          <cell r="M1060" t="str">
            <v>OUVRIERE SPECIALISE</v>
          </cell>
          <cell r="N1060">
            <v>44756</v>
          </cell>
          <cell r="P1060">
            <v>-919</v>
          </cell>
          <cell r="Q1060">
            <v>44793</v>
          </cell>
          <cell r="R1060" t="str">
            <v xml:space="preserve">abandon de poste </v>
          </cell>
          <cell r="T1060" t="str">
            <v>CDD</v>
          </cell>
          <cell r="U1060" t="str">
            <v>Contractuel</v>
          </cell>
          <cell r="V1060">
            <v>44756</v>
          </cell>
          <cell r="W1060">
            <v>44803</v>
          </cell>
          <cell r="Z1060">
            <v>44756</v>
          </cell>
          <cell r="AA1060">
            <v>7</v>
          </cell>
          <cell r="AB1060">
            <v>2022</v>
          </cell>
          <cell r="AC1060">
            <v>2026</v>
          </cell>
          <cell r="AD1060">
            <v>2.6444444444444444</v>
          </cell>
          <cell r="AE1060" t="str">
            <v>&lt; 3</v>
          </cell>
          <cell r="AF1060">
            <v>31559</v>
          </cell>
          <cell r="AG1060">
            <v>38.802739726027397</v>
          </cell>
          <cell r="AH1060" t="str">
            <v>&gt;35&lt; 45</v>
          </cell>
          <cell r="AI1060">
            <v>12933032</v>
          </cell>
          <cell r="AJ1060" t="str">
            <v>00</v>
          </cell>
          <cell r="AK1060" t="str">
            <v>07142874</v>
          </cell>
          <cell r="AL1060">
            <v>38506</v>
          </cell>
          <cell r="AM1060" t="str">
            <v>FEMME</v>
          </cell>
          <cell r="AN1060" t="str">
            <v>Célibataire</v>
          </cell>
          <cell r="AQ1060">
            <v>3</v>
          </cell>
          <cell r="AR1060">
            <v>1</v>
          </cell>
          <cell r="AS1060">
            <v>45121.25</v>
          </cell>
          <cell r="AT1060" t="str">
            <v>Horaire</v>
          </cell>
          <cell r="AU1060">
            <v>3.3069999999999999</v>
          </cell>
          <cell r="AV1060" t="str">
            <v>17</v>
          </cell>
          <cell r="AW1060" t="str">
            <v>00100</v>
          </cell>
          <cell r="AX1060" t="str">
            <v>00001526946</v>
          </cell>
          <cell r="AY1060" t="str">
            <v>78</v>
          </cell>
          <cell r="AZ1060" t="str">
            <v>LA POSTE</v>
          </cell>
          <cell r="BA1060" t="str">
            <v>17001000000152694678</v>
          </cell>
          <cell r="BB1060">
            <v>20</v>
          </cell>
          <cell r="BC1060" t="str">
            <v>04 RUE 10560 CITE ENNOUR</v>
          </cell>
          <cell r="BD1060" t="str">
            <v>TUNIS</v>
          </cell>
          <cell r="BE1060">
            <v>2053</v>
          </cell>
          <cell r="BF1060" t="str">
            <v>Oui</v>
          </cell>
          <cell r="BG1060">
            <v>23938170</v>
          </cell>
          <cell r="BH1060">
            <v>21782572</v>
          </cell>
          <cell r="BJ1060" t="str">
            <v>Arrêt 24</v>
          </cell>
          <cell r="BK1060" t="str">
            <v>A-965</v>
          </cell>
          <cell r="BN1060" t="str">
            <v>17001000000152694678</v>
          </cell>
          <cell r="BO1060" t="str">
            <v>BEN HAJ ABDALLAH ARBIA</v>
          </cell>
          <cell r="BP1060">
            <v>1061</v>
          </cell>
          <cell r="BU1060" t="str">
            <v>Non-Actif</v>
          </cell>
        </row>
        <row r="1061">
          <cell r="B1061">
            <v>1062</v>
          </cell>
          <cell r="C1061" t="str">
            <v>Madame</v>
          </cell>
          <cell r="D1061" t="str">
            <v>SAHBANI MERIAM</v>
          </cell>
          <cell r="E1061" t="str">
            <v>SAGE Tunisia</v>
          </cell>
          <cell r="F1061" t="str">
            <v>PRODUCTION</v>
          </cell>
          <cell r="G1061" t="str">
            <v>Team leader</v>
          </cell>
          <cell r="H1061" t="str">
            <v>P7 AR</v>
          </cell>
          <cell r="I1061" t="str">
            <v>FAYCEL</v>
          </cell>
          <cell r="J1061" t="str">
            <v>B</v>
          </cell>
          <cell r="K1061" t="str">
            <v>INDIRECTS</v>
          </cell>
          <cell r="L1061" t="str">
            <v>Variable cost at standard</v>
          </cell>
          <cell r="M1061" t="str">
            <v>OUVRIERE SPECIALISE</v>
          </cell>
          <cell r="N1061">
            <v>44761</v>
          </cell>
          <cell r="P1061">
            <v>55</v>
          </cell>
          <cell r="T1061" t="str">
            <v>CDD</v>
          </cell>
          <cell r="U1061" t="str">
            <v>Contractuel</v>
          </cell>
          <cell r="V1061">
            <v>45689</v>
          </cell>
          <cell r="W1061">
            <v>45777</v>
          </cell>
          <cell r="Z1061">
            <v>44761</v>
          </cell>
          <cell r="AA1061">
            <v>7</v>
          </cell>
          <cell r="AB1061">
            <v>2022</v>
          </cell>
          <cell r="AC1061">
            <v>2026</v>
          </cell>
          <cell r="AD1061">
            <v>2.6305555555555555</v>
          </cell>
          <cell r="AE1061" t="str">
            <v>&lt; 3</v>
          </cell>
          <cell r="AF1061">
            <v>34640</v>
          </cell>
          <cell r="AG1061">
            <v>30.361643835616437</v>
          </cell>
          <cell r="AH1061" t="str">
            <v>&gt;25&lt; 35</v>
          </cell>
          <cell r="AI1061">
            <v>17591581</v>
          </cell>
          <cell r="AJ1061" t="str">
            <v>09</v>
          </cell>
          <cell r="AK1061" t="str">
            <v>09187883</v>
          </cell>
          <cell r="AL1061">
            <v>41051</v>
          </cell>
          <cell r="AM1061" t="str">
            <v>FEMME</v>
          </cell>
          <cell r="AN1061" t="str">
            <v>Marié(e)</v>
          </cell>
          <cell r="AO1061">
            <v>1</v>
          </cell>
          <cell r="AQ1061">
            <v>3</v>
          </cell>
          <cell r="AR1061">
            <v>3</v>
          </cell>
          <cell r="AS1061">
            <v>45856.75</v>
          </cell>
          <cell r="AT1061" t="str">
            <v>Horaire</v>
          </cell>
          <cell r="AU1061">
            <v>3.3069999999999999</v>
          </cell>
          <cell r="AV1061" t="str">
            <v>17</v>
          </cell>
          <cell r="AW1061" t="str">
            <v>00100</v>
          </cell>
          <cell r="AX1061" t="str">
            <v>00003162067</v>
          </cell>
          <cell r="AY1061" t="str">
            <v>05</v>
          </cell>
          <cell r="AZ1061" t="str">
            <v>LA POSTE</v>
          </cell>
          <cell r="BA1061" t="str">
            <v>17001000000316206705</v>
          </cell>
          <cell r="BB1061">
            <v>20</v>
          </cell>
          <cell r="BC1061" t="str">
            <v>OUED DABBAGH CITE LA JENEUSSE DAOUAR HICHER</v>
          </cell>
          <cell r="BD1061" t="str">
            <v>MANOUBA</v>
          </cell>
          <cell r="BG1061">
            <v>53347419</v>
          </cell>
          <cell r="BH1061">
            <v>56080487</v>
          </cell>
          <cell r="BJ1061" t="str">
            <v>SANHEJA</v>
          </cell>
          <cell r="BK1061" t="str">
            <v>B-P7 AR</v>
          </cell>
          <cell r="BL1061" t="str">
            <v>3.1</v>
          </cell>
          <cell r="BN1061" t="str">
            <v>17001000000316206705</v>
          </cell>
          <cell r="BO1061" t="str">
            <v>SAHBANI MERIAM</v>
          </cell>
          <cell r="BP1061">
            <v>1062</v>
          </cell>
          <cell r="BR1061">
            <v>1062</v>
          </cell>
          <cell r="BS1061" t="str">
            <v>promotion du 24-12-2024</v>
          </cell>
          <cell r="BT1061">
            <v>301</v>
          </cell>
          <cell r="BU1061" t="str">
            <v>si</v>
          </cell>
          <cell r="BV1061" t="str">
            <v>P6</v>
          </cell>
        </row>
        <row r="1062">
          <cell r="B1062">
            <v>1063</v>
          </cell>
          <cell r="C1062" t="str">
            <v>Monsieur</v>
          </cell>
          <cell r="D1062" t="str">
            <v>ROUKHAMI OMAR</v>
          </cell>
          <cell r="E1062" t="str">
            <v>SAGE Tunisia</v>
          </cell>
          <cell r="F1062" t="str">
            <v>PRODUCTION</v>
          </cell>
          <cell r="G1062" t="str">
            <v>Couturière</v>
          </cell>
          <cell r="H1062">
            <v>965</v>
          </cell>
          <cell r="J1062" t="str">
            <v>A</v>
          </cell>
          <cell r="K1062" t="str">
            <v>DIRECTS</v>
          </cell>
          <cell r="L1062" t="str">
            <v>Variable cost at standard</v>
          </cell>
          <cell r="M1062" t="str">
            <v>OUVRIER SPECIALISE</v>
          </cell>
          <cell r="N1062">
            <v>44756</v>
          </cell>
          <cell r="P1062">
            <v>-796</v>
          </cell>
          <cell r="Q1062">
            <v>44853</v>
          </cell>
          <cell r="R1062" t="str">
            <v xml:space="preserve">abandon de poste </v>
          </cell>
          <cell r="T1062" t="str">
            <v>CDD</v>
          </cell>
          <cell r="U1062" t="str">
            <v>Contractuel</v>
          </cell>
          <cell r="V1062">
            <v>44835</v>
          </cell>
          <cell r="W1062">
            <v>44926</v>
          </cell>
          <cell r="Z1062">
            <v>44756</v>
          </cell>
          <cell r="AA1062">
            <v>7</v>
          </cell>
          <cell r="AB1062">
            <v>2022</v>
          </cell>
          <cell r="AC1062">
            <v>2026</v>
          </cell>
          <cell r="AD1062">
            <v>2.6444444444444444</v>
          </cell>
          <cell r="AE1062" t="str">
            <v>&lt; 3</v>
          </cell>
          <cell r="AF1062">
            <v>37394</v>
          </cell>
          <cell r="AG1062">
            <v>22.816438356164383</v>
          </cell>
          <cell r="AH1062" t="str">
            <v>&lt; 25</v>
          </cell>
          <cell r="AK1062">
            <v>11670830</v>
          </cell>
          <cell r="AL1062">
            <v>43743</v>
          </cell>
          <cell r="AM1062" t="str">
            <v>HOMME</v>
          </cell>
          <cell r="AN1062" t="str">
            <v>Célibataire</v>
          </cell>
          <cell r="AQ1062">
            <v>3</v>
          </cell>
          <cell r="AR1062">
            <v>1</v>
          </cell>
          <cell r="AS1062">
            <v>45121.25</v>
          </cell>
          <cell r="AT1062" t="str">
            <v>Horaire</v>
          </cell>
          <cell r="AU1062">
            <v>3.3069999999999999</v>
          </cell>
          <cell r="AV1062" t="str">
            <v>17</v>
          </cell>
          <cell r="AW1062" t="str">
            <v>00100</v>
          </cell>
          <cell r="AX1062" t="str">
            <v>00003165513</v>
          </cell>
          <cell r="AY1062" t="str">
            <v>46</v>
          </cell>
          <cell r="AZ1062" t="str">
            <v>LA POSTE</v>
          </cell>
          <cell r="BA1062" t="str">
            <v>17001000000316551346</v>
          </cell>
          <cell r="BB1062">
            <v>20</v>
          </cell>
          <cell r="BC1062" t="str">
            <v>17 RUE AIN MELLITI JAYAR</v>
          </cell>
          <cell r="BD1062" t="str">
            <v>SIDI HASSINE</v>
          </cell>
          <cell r="BG1062">
            <v>54893564</v>
          </cell>
          <cell r="BH1062">
            <v>22582250</v>
          </cell>
          <cell r="BJ1062" t="str">
            <v>JAYARA</v>
          </cell>
          <cell r="BK1062" t="str">
            <v>A-965</v>
          </cell>
          <cell r="BN1062" t="str">
            <v>17001000000316551346</v>
          </cell>
          <cell r="BO1062" t="str">
            <v>ROUKHAMI OMAR</v>
          </cell>
          <cell r="BP1062">
            <v>1063</v>
          </cell>
          <cell r="BU1062" t="str">
            <v>Non-Actif</v>
          </cell>
        </row>
        <row r="1063">
          <cell r="B1063">
            <v>1064</v>
          </cell>
          <cell r="C1063" t="str">
            <v>Madame</v>
          </cell>
          <cell r="D1063" t="str">
            <v>HAGUI NAJOUA</v>
          </cell>
          <cell r="E1063" t="str">
            <v>SAGE Tunisia</v>
          </cell>
          <cell r="F1063" t="str">
            <v>PRODUCTION</v>
          </cell>
          <cell r="G1063" t="str">
            <v>Couturière</v>
          </cell>
          <cell r="H1063" t="str">
            <v>P6 AV</v>
          </cell>
          <cell r="I1063" t="str">
            <v>EL KADRI MARIEM</v>
          </cell>
          <cell r="J1063" t="str">
            <v>A</v>
          </cell>
          <cell r="K1063" t="str">
            <v>DIRECTS</v>
          </cell>
          <cell r="L1063" t="str">
            <v>Variable cost at standard</v>
          </cell>
          <cell r="M1063" t="str">
            <v>OUVRIERE SPECIALISE</v>
          </cell>
          <cell r="N1063">
            <v>44756</v>
          </cell>
          <cell r="P1063">
            <v>-340</v>
          </cell>
          <cell r="Q1063">
            <v>45357</v>
          </cell>
          <cell r="R1063" t="str">
            <v>Maladie de son fils</v>
          </cell>
          <cell r="T1063" t="str">
            <v>CDD</v>
          </cell>
          <cell r="U1063" t="str">
            <v>Contractuel</v>
          </cell>
          <cell r="V1063">
            <v>45292</v>
          </cell>
          <cell r="W1063">
            <v>45382</v>
          </cell>
          <cell r="Z1063">
            <v>44756</v>
          </cell>
          <cell r="AA1063">
            <v>7</v>
          </cell>
          <cell r="AB1063">
            <v>2022</v>
          </cell>
          <cell r="AC1063">
            <v>2026</v>
          </cell>
          <cell r="AD1063">
            <v>2.6444444444444444</v>
          </cell>
          <cell r="AE1063" t="str">
            <v>&lt; 3</v>
          </cell>
          <cell r="AF1063">
            <v>33477</v>
          </cell>
          <cell r="AG1063">
            <v>33.547945205479451</v>
          </cell>
          <cell r="AH1063" t="str">
            <v>&gt;25&lt; 35</v>
          </cell>
          <cell r="AI1063">
            <v>16371764</v>
          </cell>
          <cell r="AJ1063" t="str">
            <v>03</v>
          </cell>
          <cell r="AK1063" t="str">
            <v>07166432</v>
          </cell>
          <cell r="AL1063">
            <v>39433</v>
          </cell>
          <cell r="AM1063" t="str">
            <v>FEMME</v>
          </cell>
          <cell r="AN1063" t="str">
            <v>Marié(e)</v>
          </cell>
          <cell r="AO1063">
            <v>1</v>
          </cell>
          <cell r="AQ1063">
            <v>3</v>
          </cell>
          <cell r="AR1063">
            <v>2</v>
          </cell>
          <cell r="AS1063">
            <v>45486.5</v>
          </cell>
          <cell r="AT1063" t="str">
            <v>Horaire</v>
          </cell>
          <cell r="AU1063">
            <v>3.3069999999999999</v>
          </cell>
          <cell r="AV1063">
            <v>17</v>
          </cell>
          <cell r="AW1063">
            <v>53594</v>
          </cell>
          <cell r="AX1063" t="str">
            <v>01715561565</v>
          </cell>
          <cell r="AY1063">
            <v>55</v>
          </cell>
          <cell r="AZ1063" t="str">
            <v>LA POSTE</v>
          </cell>
          <cell r="BA1063" t="str">
            <v>17535940171556156555</v>
          </cell>
          <cell r="BB1063">
            <v>20</v>
          </cell>
          <cell r="BC1063" t="str">
            <v>6 RUE GABES CITE ENNASR NAASSEN</v>
          </cell>
          <cell r="BD1063" t="str">
            <v>BEN AROUS</v>
          </cell>
          <cell r="BG1063">
            <v>21868463</v>
          </cell>
          <cell r="BH1063">
            <v>23751527</v>
          </cell>
          <cell r="BJ1063" t="str">
            <v>NAASSEN</v>
          </cell>
          <cell r="BK1063" t="str">
            <v>A-P6 AV</v>
          </cell>
          <cell r="BL1063" t="str">
            <v>1.1</v>
          </cell>
          <cell r="BN1063" t="str">
            <v>17535940171556156555</v>
          </cell>
          <cell r="BO1063" t="str">
            <v>HAGUI NAJOUA</v>
          </cell>
          <cell r="BP1063">
            <v>1064</v>
          </cell>
          <cell r="BR1063">
            <v>1064</v>
          </cell>
          <cell r="BU1063" t="str">
            <v>Non-Actif</v>
          </cell>
          <cell r="BV1063" t="str">
            <v>965 A SA</v>
          </cell>
        </row>
        <row r="1064">
          <cell r="B1064">
            <v>1065</v>
          </cell>
          <cell r="C1064" t="str">
            <v>Madame</v>
          </cell>
          <cell r="D1064" t="str">
            <v>KHEDHRI RIM</v>
          </cell>
          <cell r="E1064" t="str">
            <v>SAGE Tunisia</v>
          </cell>
          <cell r="F1064" t="str">
            <v>PRODUCTION</v>
          </cell>
          <cell r="G1064" t="str">
            <v>Couturière</v>
          </cell>
          <cell r="H1064">
            <v>965</v>
          </cell>
          <cell r="J1064" t="str">
            <v>A</v>
          </cell>
          <cell r="K1064" t="str">
            <v>DIRECTS</v>
          </cell>
          <cell r="L1064" t="str">
            <v>Variable cost at standard</v>
          </cell>
          <cell r="M1064" t="str">
            <v>OUVRIERE SPECIALISE</v>
          </cell>
          <cell r="N1064">
            <v>44756</v>
          </cell>
          <cell r="P1064">
            <v>-888</v>
          </cell>
          <cell r="Q1064">
            <v>44819</v>
          </cell>
          <cell r="R1064" t="str">
            <v xml:space="preserve">abandon de poste </v>
          </cell>
          <cell r="T1064" t="str">
            <v>CDD</v>
          </cell>
          <cell r="U1064" t="str">
            <v>Contractuel</v>
          </cell>
          <cell r="V1064">
            <v>44805</v>
          </cell>
          <cell r="W1064">
            <v>44834</v>
          </cell>
          <cell r="Z1064">
            <v>44756</v>
          </cell>
          <cell r="AA1064">
            <v>7</v>
          </cell>
          <cell r="AB1064">
            <v>2022</v>
          </cell>
          <cell r="AC1064">
            <v>2026</v>
          </cell>
          <cell r="AD1064">
            <v>2.6444444444444444</v>
          </cell>
          <cell r="AE1064" t="str">
            <v>&lt; 3</v>
          </cell>
          <cell r="AF1064">
            <v>35087</v>
          </cell>
          <cell r="AG1064">
            <v>29.136986301369863</v>
          </cell>
          <cell r="AH1064" t="str">
            <v>&gt;25&lt; 35</v>
          </cell>
          <cell r="AI1064">
            <v>17283203</v>
          </cell>
          <cell r="AJ1064" t="str">
            <v>08</v>
          </cell>
          <cell r="AK1064">
            <v>11651290</v>
          </cell>
          <cell r="AL1064">
            <v>43111</v>
          </cell>
          <cell r="AM1064" t="str">
            <v>FEMME</v>
          </cell>
          <cell r="AN1064" t="str">
            <v>Marié(e)</v>
          </cell>
          <cell r="AO1064">
            <v>1</v>
          </cell>
          <cell r="AQ1064">
            <v>3</v>
          </cell>
          <cell r="AR1064">
            <v>1</v>
          </cell>
          <cell r="AS1064">
            <v>45121.25</v>
          </cell>
          <cell r="AT1064" t="str">
            <v>Horaire</v>
          </cell>
          <cell r="AU1064">
            <v>3.3069999999999999</v>
          </cell>
          <cell r="AV1064" t="str">
            <v>17</v>
          </cell>
          <cell r="AW1064" t="str">
            <v>00100</v>
          </cell>
          <cell r="AX1064" t="str">
            <v>00002915991</v>
          </cell>
          <cell r="AY1064" t="str">
            <v>63</v>
          </cell>
          <cell r="AZ1064" t="str">
            <v>LA POSTE</v>
          </cell>
          <cell r="BA1064" t="str">
            <v>17001000000291599163</v>
          </cell>
          <cell r="BB1064">
            <v>20</v>
          </cell>
          <cell r="BC1064" t="str">
            <v>3 RUE ABDALLAH IBN MASSOUD</v>
          </cell>
          <cell r="BD1064" t="str">
            <v>SIDI HASSINE</v>
          </cell>
          <cell r="BE1064">
            <v>1095</v>
          </cell>
          <cell r="BF1064" t="str">
            <v>OK-22</v>
          </cell>
          <cell r="BG1064">
            <v>25999213</v>
          </cell>
          <cell r="BH1064">
            <v>23813958</v>
          </cell>
          <cell r="BJ1064" t="str">
            <v>SIDI HASSINE</v>
          </cell>
          <cell r="BK1064" t="str">
            <v>A-965</v>
          </cell>
          <cell r="BM1064">
            <v>189.95099999999999</v>
          </cell>
          <cell r="BN1064" t="str">
            <v>17001000000291599163</v>
          </cell>
          <cell r="BO1064" t="str">
            <v>KHEDHRI RIM</v>
          </cell>
          <cell r="BP1064">
            <v>1065</v>
          </cell>
          <cell r="BQ1064" t="str">
            <v>Salaire Sept-22</v>
          </cell>
          <cell r="BU1064" t="str">
            <v>Non-Actif</v>
          </cell>
        </row>
        <row r="1065">
          <cell r="B1065">
            <v>1066</v>
          </cell>
          <cell r="C1065" t="str">
            <v>Madame</v>
          </cell>
          <cell r="D1065" t="str">
            <v>MESSOUD SOUAD</v>
          </cell>
          <cell r="E1065" t="str">
            <v>SAGE Tunisia</v>
          </cell>
          <cell r="F1065" t="str">
            <v>PRODUCTION</v>
          </cell>
          <cell r="G1065" t="str">
            <v>Couturière</v>
          </cell>
          <cell r="H1065" t="str">
            <v>P7 AR</v>
          </cell>
          <cell r="I1065" t="str">
            <v>Safa</v>
          </cell>
          <cell r="J1065" t="str">
            <v>A</v>
          </cell>
          <cell r="K1065" t="str">
            <v>DIRECTS</v>
          </cell>
          <cell r="L1065" t="str">
            <v>Variable cost at standard</v>
          </cell>
          <cell r="M1065" t="str">
            <v>OUVRIERE SPECIALISE</v>
          </cell>
          <cell r="N1065">
            <v>44756</v>
          </cell>
          <cell r="P1065">
            <v>25</v>
          </cell>
          <cell r="T1065" t="str">
            <v>CDD</v>
          </cell>
          <cell r="U1065" t="str">
            <v>Contractuel</v>
          </cell>
          <cell r="V1065">
            <v>45689</v>
          </cell>
          <cell r="W1065">
            <v>45747</v>
          </cell>
          <cell r="Z1065">
            <v>44756</v>
          </cell>
          <cell r="AA1065">
            <v>7</v>
          </cell>
          <cell r="AB1065">
            <v>2022</v>
          </cell>
          <cell r="AC1065">
            <v>2026</v>
          </cell>
          <cell r="AD1065">
            <v>2.6444444444444444</v>
          </cell>
          <cell r="AE1065" t="str">
            <v>&lt; 3</v>
          </cell>
          <cell r="AF1065">
            <v>33070</v>
          </cell>
          <cell r="AG1065">
            <v>34.663013698630138</v>
          </cell>
          <cell r="AH1065" t="str">
            <v>&gt;25&lt; 35</v>
          </cell>
          <cell r="AI1065">
            <v>16021501</v>
          </cell>
          <cell r="AJ1065" t="str">
            <v>02</v>
          </cell>
          <cell r="AK1065" t="str">
            <v>00992417</v>
          </cell>
          <cell r="AL1065">
            <v>38988</v>
          </cell>
          <cell r="AM1065" t="str">
            <v>FEMME</v>
          </cell>
          <cell r="AN1065" t="str">
            <v>Marié(e)</v>
          </cell>
          <cell r="AQ1065">
            <v>3</v>
          </cell>
          <cell r="AR1065">
            <v>3</v>
          </cell>
          <cell r="AS1065">
            <v>45851.75</v>
          </cell>
          <cell r="AT1065" t="str">
            <v>Horaire</v>
          </cell>
          <cell r="AU1065">
            <v>3.3069999999999999</v>
          </cell>
          <cell r="AV1065" t="str">
            <v>17</v>
          </cell>
          <cell r="AW1065" t="str">
            <v>00100</v>
          </cell>
          <cell r="AX1065" t="str">
            <v>00002918965</v>
          </cell>
          <cell r="AY1065" t="str">
            <v>65</v>
          </cell>
          <cell r="AZ1065" t="str">
            <v>LA POSTE</v>
          </cell>
          <cell r="BA1065" t="str">
            <v>17001000000291896565</v>
          </cell>
          <cell r="BB1065">
            <v>20</v>
          </cell>
          <cell r="BC1065" t="str">
            <v xml:space="preserve">38 rue Bejaoua </v>
          </cell>
          <cell r="BD1065" t="str">
            <v>Manouba</v>
          </cell>
          <cell r="BE1065">
            <v>2021</v>
          </cell>
          <cell r="BG1065">
            <v>23482093</v>
          </cell>
          <cell r="BH1065">
            <v>51690824</v>
          </cell>
          <cell r="BJ1065" t="str">
            <v>Teborba</v>
          </cell>
          <cell r="BK1065" t="str">
            <v>A-P7 AR</v>
          </cell>
          <cell r="BL1065" t="str">
            <v>2.1</v>
          </cell>
          <cell r="BN1065" t="str">
            <v>17001000000291896565</v>
          </cell>
          <cell r="BO1065" t="str">
            <v>MESSOUD SOUAD</v>
          </cell>
          <cell r="BP1065">
            <v>1066</v>
          </cell>
          <cell r="BR1065">
            <v>1066</v>
          </cell>
          <cell r="BT1065">
            <v>594</v>
          </cell>
          <cell r="BU1065" t="str">
            <v>si</v>
          </cell>
          <cell r="BV1065" t="str">
            <v>965 A SA</v>
          </cell>
        </row>
        <row r="1066">
          <cell r="B1066">
            <v>1067</v>
          </cell>
          <cell r="C1066" t="str">
            <v>Monsieur</v>
          </cell>
          <cell r="D1066" t="str">
            <v>NEFZI MOURAD</v>
          </cell>
          <cell r="E1066" t="str">
            <v>SAGE Tunisia</v>
          </cell>
          <cell r="F1066" t="str">
            <v>PRODUCTION</v>
          </cell>
          <cell r="G1066" t="str">
            <v>Couturière</v>
          </cell>
          <cell r="H1066">
            <v>560</v>
          </cell>
          <cell r="J1066" t="str">
            <v>B</v>
          </cell>
          <cell r="K1066" t="str">
            <v>DIRECTS</v>
          </cell>
          <cell r="L1066" t="str">
            <v>Variable cost at standard</v>
          </cell>
          <cell r="M1066" t="str">
            <v>OUVRIER SPECIALISE</v>
          </cell>
          <cell r="N1066">
            <v>44756</v>
          </cell>
          <cell r="P1066">
            <v>-796</v>
          </cell>
          <cell r="Q1066">
            <v>44868</v>
          </cell>
          <cell r="R1066" t="str">
            <v>probléme salaire</v>
          </cell>
          <cell r="T1066" t="str">
            <v>CDD</v>
          </cell>
          <cell r="U1066" t="str">
            <v>Contractuel</v>
          </cell>
          <cell r="V1066">
            <v>44835</v>
          </cell>
          <cell r="W1066">
            <v>44926</v>
          </cell>
          <cell r="Z1066">
            <v>44756</v>
          </cell>
          <cell r="AA1066">
            <v>7</v>
          </cell>
          <cell r="AB1066">
            <v>2022</v>
          </cell>
          <cell r="AC1066">
            <v>2026</v>
          </cell>
          <cell r="AD1066">
            <v>2.6444444444444444</v>
          </cell>
          <cell r="AE1066" t="str">
            <v>&lt; 3</v>
          </cell>
          <cell r="AF1066">
            <v>29253</v>
          </cell>
          <cell r="AG1066">
            <v>45.12054794520548</v>
          </cell>
          <cell r="AH1066" t="str">
            <v>&gt;45&lt; 55</v>
          </cell>
          <cell r="AI1066">
            <v>12661194</v>
          </cell>
          <cell r="AJ1066" t="str">
            <v>01</v>
          </cell>
          <cell r="AK1066" t="str">
            <v>07333481</v>
          </cell>
          <cell r="AL1066">
            <v>43328</v>
          </cell>
          <cell r="AM1066" t="str">
            <v>HOMME</v>
          </cell>
          <cell r="AN1066" t="str">
            <v>Célibataire</v>
          </cell>
          <cell r="AQ1066">
            <v>3</v>
          </cell>
          <cell r="AR1066">
            <v>1</v>
          </cell>
          <cell r="AS1066">
            <v>45121.25</v>
          </cell>
          <cell r="AT1066" t="str">
            <v>Horaire</v>
          </cell>
          <cell r="AU1066">
            <v>3.3069999999999999</v>
          </cell>
          <cell r="AV1066" t="str">
            <v>17</v>
          </cell>
          <cell r="AW1066" t="str">
            <v>00100</v>
          </cell>
          <cell r="AX1066" t="str">
            <v>00003160403</v>
          </cell>
          <cell r="AY1066" t="str">
            <v>50</v>
          </cell>
          <cell r="AZ1066" t="str">
            <v>LA POSTE</v>
          </cell>
          <cell r="BA1066" t="str">
            <v>17001000000316040350</v>
          </cell>
          <cell r="BB1066">
            <v>20</v>
          </cell>
          <cell r="BC1066" t="str">
            <v>CITE RIMEL TEBOURBA</v>
          </cell>
          <cell r="BD1066" t="str">
            <v>MANOUBA</v>
          </cell>
          <cell r="BG1066">
            <v>56010006</v>
          </cell>
          <cell r="BH1066">
            <v>21436743</v>
          </cell>
          <cell r="BJ1066" t="str">
            <v>TEBOURBA</v>
          </cell>
          <cell r="BK1066" t="str">
            <v>B-560</v>
          </cell>
          <cell r="BN1066" t="str">
            <v>17001000000316040350</v>
          </cell>
          <cell r="BO1066" t="str">
            <v>NEFZI MOURAD</v>
          </cell>
          <cell r="BP1066">
            <v>1067</v>
          </cell>
          <cell r="BS1066" t="str">
            <v>ok</v>
          </cell>
          <cell r="BU1066" t="str">
            <v>Non-Actif</v>
          </cell>
        </row>
        <row r="1067">
          <cell r="B1067">
            <v>1068</v>
          </cell>
          <cell r="C1067" t="str">
            <v>Madame</v>
          </cell>
          <cell r="D1067" t="str">
            <v>AYADI SAOUSSEN</v>
          </cell>
          <cell r="E1067" t="str">
            <v>SAGE Tunisia</v>
          </cell>
          <cell r="F1067" t="str">
            <v>PRODUCTION</v>
          </cell>
          <cell r="G1067" t="str">
            <v>Couturière</v>
          </cell>
          <cell r="H1067" t="str">
            <v>P6</v>
          </cell>
          <cell r="J1067" t="str">
            <v>A</v>
          </cell>
          <cell r="K1067" t="str">
            <v>DIRECTS</v>
          </cell>
          <cell r="L1067" t="str">
            <v>Variable cost at standard</v>
          </cell>
          <cell r="M1067" t="str">
            <v>OUVRIERE SPECIALISE</v>
          </cell>
          <cell r="N1067">
            <v>44758</v>
          </cell>
          <cell r="P1067">
            <v>-919</v>
          </cell>
          <cell r="Q1067">
            <v>44764</v>
          </cell>
          <cell r="R1067" t="str">
            <v xml:space="preserve">abandon de poste </v>
          </cell>
          <cell r="T1067" t="str">
            <v>CDD</v>
          </cell>
          <cell r="U1067" t="str">
            <v>Contractuel</v>
          </cell>
          <cell r="V1067">
            <v>44758</v>
          </cell>
          <cell r="W1067">
            <v>44803</v>
          </cell>
          <cell r="Z1067">
            <v>44758</v>
          </cell>
          <cell r="AA1067">
            <v>7</v>
          </cell>
          <cell r="AB1067">
            <v>2022</v>
          </cell>
          <cell r="AC1067">
            <v>2026</v>
          </cell>
          <cell r="AD1067">
            <v>2.6388888888888888</v>
          </cell>
          <cell r="AE1067" t="str">
            <v>&lt; 3</v>
          </cell>
          <cell r="AF1067">
            <v>30987</v>
          </cell>
          <cell r="AG1067">
            <v>40.369863013698627</v>
          </cell>
          <cell r="AH1067" t="str">
            <v>&gt;35&lt; 45</v>
          </cell>
          <cell r="AI1067">
            <v>16027339</v>
          </cell>
          <cell r="AJ1067" t="str">
            <v>07</v>
          </cell>
          <cell r="AK1067" t="str">
            <v>07874569</v>
          </cell>
          <cell r="AL1067">
            <v>38285</v>
          </cell>
          <cell r="AM1067" t="str">
            <v>FEMME</v>
          </cell>
          <cell r="AN1067" t="str">
            <v>Marié(e)</v>
          </cell>
          <cell r="AO1067">
            <v>2</v>
          </cell>
          <cell r="AQ1067">
            <v>3</v>
          </cell>
          <cell r="AR1067">
            <v>1</v>
          </cell>
          <cell r="AS1067">
            <v>45123.25</v>
          </cell>
          <cell r="AT1067" t="str">
            <v>Horaire</v>
          </cell>
          <cell r="AU1067">
            <v>3.3069999999999999</v>
          </cell>
          <cell r="AV1067" t="str">
            <v>01</v>
          </cell>
          <cell r="AW1067" t="str">
            <v>03807</v>
          </cell>
          <cell r="AX1067" t="str">
            <v>61130261526</v>
          </cell>
          <cell r="AY1067" t="str">
            <v>23</v>
          </cell>
          <cell r="AZ1067" t="str">
            <v>ATB</v>
          </cell>
          <cell r="BA1067" t="str">
            <v>01038076113026152623</v>
          </cell>
          <cell r="BB1067">
            <v>20</v>
          </cell>
          <cell r="BC1067" t="str">
            <v>APP 116 BLOC 8 RUE 4740 HRAIRIA</v>
          </cell>
          <cell r="BD1067" t="str">
            <v>TUNIS</v>
          </cell>
          <cell r="BF1067" t="str">
            <v>Oui</v>
          </cell>
          <cell r="BG1067">
            <v>22566495</v>
          </cell>
          <cell r="BH1067">
            <v>22980783</v>
          </cell>
          <cell r="BJ1067" t="str">
            <v>HRAIRIA</v>
          </cell>
          <cell r="BK1067" t="str">
            <v>A-P6</v>
          </cell>
          <cell r="BN1067" t="str">
            <v>01038076113026152623</v>
          </cell>
          <cell r="BO1067" t="str">
            <v>AYADI SAOUSSEN</v>
          </cell>
          <cell r="BP1067">
            <v>1068</v>
          </cell>
          <cell r="BR1067" t="str">
            <v>OK POUR INTAGRATION RDV 16/07</v>
          </cell>
          <cell r="BU1067" t="str">
            <v>Non-Actif</v>
          </cell>
        </row>
        <row r="1068">
          <cell r="B1068">
            <v>1069</v>
          </cell>
          <cell r="C1068" t="str">
            <v>Mlle</v>
          </cell>
          <cell r="D1068" t="str">
            <v>GABSI HAJER</v>
          </cell>
          <cell r="E1068" t="str">
            <v>SAGE Tunisia</v>
          </cell>
          <cell r="F1068" t="str">
            <v>PRODUCTION</v>
          </cell>
          <cell r="G1068" t="str">
            <v>Couturière</v>
          </cell>
          <cell r="H1068" t="str">
            <v>P6</v>
          </cell>
          <cell r="J1068" t="str">
            <v>A</v>
          </cell>
          <cell r="K1068" t="str">
            <v>DIRECTS</v>
          </cell>
          <cell r="L1068" t="str">
            <v>Variable cost at standard</v>
          </cell>
          <cell r="M1068" t="str">
            <v>OUVRIERE SPECIALISE</v>
          </cell>
          <cell r="N1068">
            <v>44760</v>
          </cell>
          <cell r="P1068">
            <v>-919</v>
          </cell>
          <cell r="Q1068">
            <v>44764</v>
          </cell>
          <cell r="R1068" t="str">
            <v xml:space="preserve">abandon de poste </v>
          </cell>
          <cell r="T1068" t="str">
            <v>CDD</v>
          </cell>
          <cell r="U1068" t="str">
            <v>Contractuel</v>
          </cell>
          <cell r="V1068">
            <v>44760</v>
          </cell>
          <cell r="W1068">
            <v>44803</v>
          </cell>
          <cell r="Z1068">
            <v>44760</v>
          </cell>
          <cell r="AA1068">
            <v>7</v>
          </cell>
          <cell r="AB1068">
            <v>2022</v>
          </cell>
          <cell r="AC1068">
            <v>2026</v>
          </cell>
          <cell r="AD1068">
            <v>2.6333333333333333</v>
          </cell>
          <cell r="AE1068" t="str">
            <v>&lt; 3</v>
          </cell>
          <cell r="AF1068">
            <v>32430</v>
          </cell>
          <cell r="AG1068">
            <v>36.416438356164385</v>
          </cell>
          <cell r="AH1068" t="str">
            <v>&gt;35&lt; 45</v>
          </cell>
          <cell r="AI1068">
            <v>16232070</v>
          </cell>
          <cell r="AJ1068" t="str">
            <v>06</v>
          </cell>
          <cell r="AK1068" t="str">
            <v>07164628</v>
          </cell>
          <cell r="AL1068">
            <v>39346</v>
          </cell>
          <cell r="AM1068" t="str">
            <v>FEMME</v>
          </cell>
          <cell r="AN1068" t="str">
            <v>Célibataire</v>
          </cell>
          <cell r="AQ1068">
            <v>3</v>
          </cell>
          <cell r="AR1068">
            <v>1</v>
          </cell>
          <cell r="AS1068">
            <v>45125.25</v>
          </cell>
          <cell r="AT1068" t="str">
            <v>Horaire</v>
          </cell>
          <cell r="AU1068">
            <v>3.3069999999999999</v>
          </cell>
          <cell r="AV1068" t="str">
            <v>17</v>
          </cell>
          <cell r="AW1068" t="str">
            <v>00100</v>
          </cell>
          <cell r="AX1068" t="str">
            <v>00001248692</v>
          </cell>
          <cell r="AY1068" t="str">
            <v>58</v>
          </cell>
          <cell r="AZ1068" t="str">
            <v>LA POSTE</v>
          </cell>
          <cell r="BA1068" t="str">
            <v>17001000000124869258</v>
          </cell>
          <cell r="BB1068">
            <v>20</v>
          </cell>
          <cell r="BC1068" t="str">
            <v>CITE L'ECOLE 2 ZAOUIT MORNAG</v>
          </cell>
          <cell r="BD1068" t="str">
            <v>BEN AROUS</v>
          </cell>
          <cell r="BE1068">
            <v>2090</v>
          </cell>
          <cell r="BG1068">
            <v>24811250</v>
          </cell>
          <cell r="BH1068">
            <v>95174186</v>
          </cell>
          <cell r="BJ1068" t="str">
            <v>ZAOUIT MORNAG</v>
          </cell>
          <cell r="BK1068" t="str">
            <v>A-P6</v>
          </cell>
          <cell r="BN1068" t="str">
            <v>17001000000124869258</v>
          </cell>
          <cell r="BO1068" t="str">
            <v>GABSI HAJER</v>
          </cell>
          <cell r="BP1068">
            <v>1069</v>
          </cell>
          <cell r="BR1068" t="str">
            <v>ok pour réintegration RDV 18/07</v>
          </cell>
          <cell r="BU1068" t="str">
            <v>Non-Actif</v>
          </cell>
        </row>
        <row r="1069">
          <cell r="B1069">
            <v>1070</v>
          </cell>
          <cell r="C1069" t="str">
            <v>Mlle</v>
          </cell>
          <cell r="D1069" t="str">
            <v>SLITI KHAOULA</v>
          </cell>
          <cell r="E1069" t="str">
            <v>SAGE Tunisia</v>
          </cell>
          <cell r="F1069" t="str">
            <v>PRODUCTION</v>
          </cell>
          <cell r="G1069" t="str">
            <v>Couturière</v>
          </cell>
          <cell r="H1069" t="str">
            <v>P6</v>
          </cell>
          <cell r="J1069" t="str">
            <v>A</v>
          </cell>
          <cell r="K1069" t="str">
            <v>DIRECTS</v>
          </cell>
          <cell r="L1069" t="str">
            <v>Variable cost at standard</v>
          </cell>
          <cell r="M1069" t="str">
            <v>OUVRIERE SPECIALISE</v>
          </cell>
          <cell r="N1069">
            <v>44760</v>
          </cell>
          <cell r="P1069">
            <v>-919</v>
          </cell>
          <cell r="Q1069">
            <v>44786</v>
          </cell>
          <cell r="R1069" t="str">
            <v xml:space="preserve">abandon de poste </v>
          </cell>
          <cell r="T1069" t="str">
            <v>CDD</v>
          </cell>
          <cell r="U1069" t="str">
            <v>Contractuel</v>
          </cell>
          <cell r="V1069">
            <v>44760</v>
          </cell>
          <cell r="W1069">
            <v>44803</v>
          </cell>
          <cell r="Z1069">
            <v>44760</v>
          </cell>
          <cell r="AA1069">
            <v>7</v>
          </cell>
          <cell r="AB1069">
            <v>2022</v>
          </cell>
          <cell r="AC1069">
            <v>2026</v>
          </cell>
          <cell r="AD1069">
            <v>2.6333333333333333</v>
          </cell>
          <cell r="AE1069" t="str">
            <v>&lt; 3</v>
          </cell>
          <cell r="AF1069">
            <v>34400</v>
          </cell>
          <cell r="AG1069">
            <v>31.019178082191782</v>
          </cell>
          <cell r="AH1069" t="str">
            <v>&gt;25&lt; 35</v>
          </cell>
          <cell r="AI1069">
            <v>17284686</v>
          </cell>
          <cell r="AJ1069" t="str">
            <v>02</v>
          </cell>
          <cell r="AK1069" t="str">
            <v>09191024</v>
          </cell>
          <cell r="AL1069">
            <v>42192</v>
          </cell>
          <cell r="AM1069" t="str">
            <v>FEMME</v>
          </cell>
          <cell r="AN1069" t="str">
            <v>Célibataire</v>
          </cell>
          <cell r="AQ1069">
            <v>3</v>
          </cell>
          <cell r="AR1069">
            <v>1</v>
          </cell>
          <cell r="AS1069">
            <v>45125.25</v>
          </cell>
          <cell r="AT1069" t="str">
            <v>Horaire</v>
          </cell>
          <cell r="AU1069">
            <v>3.3069999999999999</v>
          </cell>
          <cell r="AV1069" t="str">
            <v>17</v>
          </cell>
          <cell r="AW1069" t="str">
            <v>00100</v>
          </cell>
          <cell r="AX1069" t="str">
            <v>00002837406</v>
          </cell>
          <cell r="AY1069" t="str">
            <v>11</v>
          </cell>
          <cell r="AZ1069" t="str">
            <v>LA POSTE</v>
          </cell>
          <cell r="BA1069" t="str">
            <v>17001000000283740611</v>
          </cell>
          <cell r="BB1069">
            <v>20</v>
          </cell>
          <cell r="BC1069" t="str">
            <v>20 RUE ENNAJET CITE TAREK IBN ZIED</v>
          </cell>
          <cell r="BD1069" t="str">
            <v>MORNAGUIA</v>
          </cell>
          <cell r="BG1069">
            <v>58410075</v>
          </cell>
          <cell r="BH1069">
            <v>24996269</v>
          </cell>
          <cell r="BJ1069" t="str">
            <v>MORNAGUIA</v>
          </cell>
          <cell r="BK1069" t="str">
            <v>A-P6</v>
          </cell>
          <cell r="BN1069" t="str">
            <v>17001000000283740611</v>
          </cell>
          <cell r="BO1069" t="str">
            <v>SLITI KHAOULA</v>
          </cell>
          <cell r="BP1069">
            <v>1070</v>
          </cell>
          <cell r="BU1069" t="str">
            <v>Non-Actif</v>
          </cell>
        </row>
        <row r="1070">
          <cell r="B1070">
            <v>1071</v>
          </cell>
          <cell r="C1070" t="str">
            <v>Madame</v>
          </cell>
          <cell r="D1070" t="str">
            <v>TAYECHI MEHRZIA</v>
          </cell>
          <cell r="E1070" t="str">
            <v>SAGE Tunisia</v>
          </cell>
          <cell r="F1070" t="str">
            <v>PRODUCTION</v>
          </cell>
          <cell r="G1070" t="str">
            <v>Couturière</v>
          </cell>
          <cell r="H1070" t="str">
            <v>P6</v>
          </cell>
          <cell r="J1070" t="str">
            <v>A</v>
          </cell>
          <cell r="K1070" t="str">
            <v>DIRECTS</v>
          </cell>
          <cell r="L1070" t="str">
            <v>Variable cost at standard</v>
          </cell>
          <cell r="M1070" t="str">
            <v>OUVRIERE SPECIALISE</v>
          </cell>
          <cell r="N1070">
            <v>44774</v>
          </cell>
          <cell r="P1070">
            <v>-888</v>
          </cell>
          <cell r="Q1070">
            <v>44814</v>
          </cell>
          <cell r="R1070" t="str">
            <v>fin de contrat</v>
          </cell>
          <cell r="T1070" t="str">
            <v>CDD</v>
          </cell>
          <cell r="U1070" t="str">
            <v>Contractuel</v>
          </cell>
          <cell r="V1070">
            <v>44805</v>
          </cell>
          <cell r="W1070">
            <v>44834</v>
          </cell>
          <cell r="Z1070">
            <v>44774</v>
          </cell>
          <cell r="AA1070">
            <v>8</v>
          </cell>
          <cell r="AB1070">
            <v>2022</v>
          </cell>
          <cell r="AC1070">
            <v>2026</v>
          </cell>
          <cell r="AD1070">
            <v>2.5972222222222223</v>
          </cell>
          <cell r="AE1070" t="str">
            <v>&lt; 3</v>
          </cell>
          <cell r="AF1070">
            <v>27818</v>
          </cell>
          <cell r="AG1070">
            <v>49.052054794520551</v>
          </cell>
          <cell r="AH1070" t="str">
            <v>&gt;45&lt; 55</v>
          </cell>
          <cell r="AK1070" t="str">
            <v>07303012</v>
          </cell>
          <cell r="AL1070">
            <v>34961</v>
          </cell>
          <cell r="AM1070" t="str">
            <v>FEMME</v>
          </cell>
          <cell r="AN1070" t="str">
            <v>Marié(e)</v>
          </cell>
          <cell r="AO1070">
            <v>3</v>
          </cell>
          <cell r="AQ1070">
            <v>3</v>
          </cell>
          <cell r="AR1070">
            <v>1</v>
          </cell>
          <cell r="AS1070">
            <v>45139.25</v>
          </cell>
          <cell r="AT1070" t="str">
            <v>Horaire</v>
          </cell>
          <cell r="AU1070">
            <v>3.3069999999999999</v>
          </cell>
          <cell r="AV1070" t="str">
            <v>07</v>
          </cell>
          <cell r="AW1070" t="str">
            <v>08001</v>
          </cell>
          <cell r="AX1070" t="str">
            <v>38105549014</v>
          </cell>
          <cell r="AY1070" t="str">
            <v>83</v>
          </cell>
          <cell r="AZ1070" t="str">
            <v>AMEN BANK</v>
          </cell>
          <cell r="BA1070" t="str">
            <v>07080013810554901483</v>
          </cell>
          <cell r="BB1070">
            <v>20</v>
          </cell>
          <cell r="BC1070" t="str">
            <v>CITE EL FEHRI AGBA</v>
          </cell>
          <cell r="BD1070" t="str">
            <v>TUNIS</v>
          </cell>
          <cell r="BG1070">
            <v>27222719</v>
          </cell>
          <cell r="BH1070">
            <v>26848851</v>
          </cell>
          <cell r="BJ1070" t="str">
            <v>EL AGBA ABDELMOULA</v>
          </cell>
          <cell r="BK1070" t="str">
            <v>A-P6</v>
          </cell>
          <cell r="BM1070">
            <v>224.339</v>
          </cell>
          <cell r="BN1070" t="str">
            <v>07080013810554901483</v>
          </cell>
          <cell r="BO1070" t="str">
            <v>TAYECHI MEHRZIA</v>
          </cell>
          <cell r="BP1070">
            <v>1071</v>
          </cell>
          <cell r="BQ1070" t="str">
            <v>Salaire Sept-22</v>
          </cell>
          <cell r="BU1070" t="str">
            <v>Non-Actif</v>
          </cell>
        </row>
        <row r="1071">
          <cell r="B1071">
            <v>1072</v>
          </cell>
          <cell r="C1071" t="str">
            <v>Monsieur</v>
          </cell>
          <cell r="D1071" t="str">
            <v>TAJINI HAMDI</v>
          </cell>
          <cell r="E1071" t="str">
            <v>SAGE Tunisia</v>
          </cell>
          <cell r="F1071" t="str">
            <v>PRODUCTION</v>
          </cell>
          <cell r="G1071" t="str">
            <v>Couturière</v>
          </cell>
          <cell r="H1071">
            <v>520</v>
          </cell>
          <cell r="J1071" t="str">
            <v>B</v>
          </cell>
          <cell r="K1071" t="str">
            <v>DIRECTS</v>
          </cell>
          <cell r="L1071" t="str">
            <v>Variable cost at standard</v>
          </cell>
          <cell r="M1071" t="str">
            <v>OUVRIER SPECIALISE</v>
          </cell>
          <cell r="N1071">
            <v>44762</v>
          </cell>
          <cell r="P1071">
            <v>-888</v>
          </cell>
          <cell r="Q1071">
            <v>44807</v>
          </cell>
          <cell r="R1071" t="str">
            <v xml:space="preserve">abandon de poste </v>
          </cell>
          <cell r="T1071" t="str">
            <v>CDD</v>
          </cell>
          <cell r="U1071" t="str">
            <v>Contractuel</v>
          </cell>
          <cell r="V1071">
            <v>44805</v>
          </cell>
          <cell r="W1071">
            <v>44834</v>
          </cell>
          <cell r="Z1071">
            <v>44762</v>
          </cell>
          <cell r="AA1071">
            <v>7</v>
          </cell>
          <cell r="AB1071">
            <v>2022</v>
          </cell>
          <cell r="AC1071">
            <v>2026</v>
          </cell>
          <cell r="AD1071">
            <v>2.6277777777777778</v>
          </cell>
          <cell r="AE1071" t="str">
            <v>&lt; 3</v>
          </cell>
          <cell r="AF1071">
            <v>35249</v>
          </cell>
          <cell r="AG1071">
            <v>28.693150684931506</v>
          </cell>
          <cell r="AH1071" t="str">
            <v>&gt;25&lt; 35</v>
          </cell>
          <cell r="AK1071" t="str">
            <v>09520961</v>
          </cell>
          <cell r="AL1071">
            <v>41982</v>
          </cell>
          <cell r="AM1071" t="str">
            <v>HOMME</v>
          </cell>
          <cell r="AN1071" t="str">
            <v>Célibataire</v>
          </cell>
          <cell r="AQ1071">
            <v>3</v>
          </cell>
          <cell r="AR1071">
            <v>1</v>
          </cell>
          <cell r="AS1071">
            <v>45127.25</v>
          </cell>
          <cell r="AT1071" t="str">
            <v>Horaire</v>
          </cell>
          <cell r="AU1071">
            <v>3.3069999999999999</v>
          </cell>
          <cell r="AV1071" t="str">
            <v>17</v>
          </cell>
          <cell r="AW1071" t="str">
            <v>00100</v>
          </cell>
          <cell r="AX1071" t="str">
            <v>00003108604</v>
          </cell>
          <cell r="AY1071" t="str">
            <v>53</v>
          </cell>
          <cell r="AZ1071" t="str">
            <v>LA POSTE</v>
          </cell>
          <cell r="BA1071" t="str">
            <v>17001000000310860453</v>
          </cell>
          <cell r="BB1071">
            <v>20</v>
          </cell>
          <cell r="BC1071" t="str">
            <v>GOMRIANE TEBOURBA</v>
          </cell>
          <cell r="BD1071" t="str">
            <v>MANOUBA</v>
          </cell>
          <cell r="BG1071">
            <v>52720725</v>
          </cell>
          <cell r="BH1071">
            <v>50709216</v>
          </cell>
          <cell r="BJ1071" t="str">
            <v>TEBOURBA</v>
          </cell>
          <cell r="BK1071" t="str">
            <v>B-520</v>
          </cell>
          <cell r="BN1071" t="str">
            <v>17001000000310860453</v>
          </cell>
          <cell r="BO1071" t="str">
            <v>TAJINI HAMDI</v>
          </cell>
          <cell r="BP1071">
            <v>1072</v>
          </cell>
          <cell r="BU1071" t="str">
            <v>Non-Actif</v>
          </cell>
        </row>
        <row r="1072">
          <cell r="B1072">
            <v>1073</v>
          </cell>
          <cell r="C1072" t="str">
            <v>Mlle</v>
          </cell>
          <cell r="D1072" t="str">
            <v>JERIDI IBTISSEM</v>
          </cell>
          <cell r="E1072" t="str">
            <v>SAGE Tunisia</v>
          </cell>
          <cell r="F1072" t="str">
            <v>PRODUCTION</v>
          </cell>
          <cell r="G1072" t="str">
            <v>WIRE</v>
          </cell>
          <cell r="H1072" t="str">
            <v>Panda</v>
          </cell>
          <cell r="I1072" t="str">
            <v>FAWZI SENDESNI</v>
          </cell>
          <cell r="J1072" t="str">
            <v>B</v>
          </cell>
          <cell r="K1072" t="str">
            <v>DIRECTS</v>
          </cell>
          <cell r="L1072" t="str">
            <v>Variable cost at standard</v>
          </cell>
          <cell r="M1072" t="str">
            <v>OUVRIERE SPECIALISE</v>
          </cell>
          <cell r="N1072">
            <v>44760</v>
          </cell>
          <cell r="P1072">
            <v>-737</v>
          </cell>
          <cell r="Q1072">
            <v>44932</v>
          </cell>
          <cell r="R1072" t="str">
            <v xml:space="preserve">abandon de poste </v>
          </cell>
          <cell r="T1072" t="str">
            <v>CDD</v>
          </cell>
          <cell r="U1072" t="str">
            <v>Contractuel</v>
          </cell>
          <cell r="V1072">
            <v>44927</v>
          </cell>
          <cell r="W1072">
            <v>44985</v>
          </cell>
          <cell r="Z1072">
            <v>44760</v>
          </cell>
          <cell r="AA1072">
            <v>7</v>
          </cell>
          <cell r="AB1072">
            <v>2022</v>
          </cell>
          <cell r="AC1072">
            <v>2026</v>
          </cell>
          <cell r="AD1072">
            <v>2.6333333333333333</v>
          </cell>
          <cell r="AE1072" t="str">
            <v>&lt; 3</v>
          </cell>
          <cell r="AF1072">
            <v>34118</v>
          </cell>
          <cell r="AG1072">
            <v>31.791780821917808</v>
          </cell>
          <cell r="AH1072" t="str">
            <v>&gt;25&lt; 35</v>
          </cell>
          <cell r="AI1072">
            <v>16434109</v>
          </cell>
          <cell r="AJ1072" t="str">
            <v>03</v>
          </cell>
          <cell r="AK1072" t="str">
            <v>09513106</v>
          </cell>
          <cell r="AL1072">
            <v>40742</v>
          </cell>
          <cell r="AM1072" t="str">
            <v>FEMME</v>
          </cell>
          <cell r="AN1072" t="str">
            <v>Célibataire</v>
          </cell>
          <cell r="AQ1072">
            <v>3</v>
          </cell>
          <cell r="AR1072">
            <v>1</v>
          </cell>
          <cell r="AS1072">
            <v>45125.25</v>
          </cell>
          <cell r="AT1072" t="str">
            <v>Horaire</v>
          </cell>
          <cell r="AU1072">
            <v>3.3069999999999999</v>
          </cell>
          <cell r="AV1072" t="str">
            <v>08</v>
          </cell>
          <cell r="AW1072" t="str">
            <v>12102</v>
          </cell>
          <cell r="AX1072" t="str">
            <v>90520012581</v>
          </cell>
          <cell r="AY1072" t="str">
            <v>24</v>
          </cell>
          <cell r="AZ1072" t="str">
            <v>BIAT</v>
          </cell>
          <cell r="BA1072" t="str">
            <v>08121029052001258124</v>
          </cell>
          <cell r="BB1072">
            <v>20</v>
          </cell>
          <cell r="BC1072" t="str">
            <v>CITE HIDAIA JEDAIDA</v>
          </cell>
          <cell r="BD1072" t="str">
            <v>MANOUBA</v>
          </cell>
          <cell r="BG1072">
            <v>55700467</v>
          </cell>
          <cell r="BH1072">
            <v>54158579</v>
          </cell>
          <cell r="BJ1072" t="str">
            <v>JEDAIDA</v>
          </cell>
          <cell r="BK1072" t="str">
            <v>B-Panda</v>
          </cell>
          <cell r="BN1072" t="str">
            <v>08121029052001258124</v>
          </cell>
          <cell r="BO1072" t="str">
            <v>JERIDI IBTISSEM</v>
          </cell>
          <cell r="BP1072">
            <v>1073</v>
          </cell>
          <cell r="BU1072" t="str">
            <v>Non-Actif</v>
          </cell>
        </row>
        <row r="1073">
          <cell r="B1073">
            <v>1074</v>
          </cell>
          <cell r="C1073" t="str">
            <v>Madame</v>
          </cell>
          <cell r="D1073" t="str">
            <v>ROMDHANE KAOUTHER</v>
          </cell>
          <cell r="E1073" t="str">
            <v>SAGE Tunisia</v>
          </cell>
          <cell r="F1073" t="str">
            <v>PRODUCTION</v>
          </cell>
          <cell r="G1073" t="str">
            <v>Contrôle Qualité</v>
          </cell>
          <cell r="H1073">
            <v>560</v>
          </cell>
          <cell r="I1073" t="str">
            <v>Mabrourk Ben Moussa</v>
          </cell>
          <cell r="J1073" t="str">
            <v>A</v>
          </cell>
          <cell r="K1073" t="str">
            <v>INDIRECTS</v>
          </cell>
          <cell r="L1073" t="str">
            <v>Variable cost at standard</v>
          </cell>
          <cell r="M1073" t="str">
            <v>Contrôleur Qualité</v>
          </cell>
          <cell r="N1073">
            <v>44763</v>
          </cell>
          <cell r="P1073">
            <v>-615</v>
          </cell>
          <cell r="Q1073">
            <v>45047</v>
          </cell>
          <cell r="R1073" t="str">
            <v>personnel</v>
          </cell>
          <cell r="T1073" t="str">
            <v>CDD</v>
          </cell>
          <cell r="U1073" t="str">
            <v>Contractuel</v>
          </cell>
          <cell r="V1073">
            <v>45047</v>
          </cell>
          <cell r="W1073">
            <v>45107</v>
          </cell>
          <cell r="Z1073">
            <v>44763</v>
          </cell>
          <cell r="AA1073">
            <v>7</v>
          </cell>
          <cell r="AB1073">
            <v>2022</v>
          </cell>
          <cell r="AC1073">
            <v>2026</v>
          </cell>
          <cell r="AD1073">
            <v>2.625</v>
          </cell>
          <cell r="AE1073" t="str">
            <v>&lt; 3</v>
          </cell>
          <cell r="AF1073">
            <v>32867</v>
          </cell>
          <cell r="AG1073">
            <v>35.219178082191782</v>
          </cell>
          <cell r="AH1073" t="str">
            <v>&gt;35&lt; 45</v>
          </cell>
          <cell r="AK1073" t="str">
            <v>06915097</v>
          </cell>
          <cell r="AL1073">
            <v>39471</v>
          </cell>
          <cell r="AM1073" t="str">
            <v>FEMME</v>
          </cell>
          <cell r="AN1073" t="str">
            <v>Marié(e)</v>
          </cell>
          <cell r="AO1073">
            <v>1</v>
          </cell>
          <cell r="AQ1073">
            <v>3</v>
          </cell>
          <cell r="AR1073">
            <v>1</v>
          </cell>
          <cell r="AS1073">
            <v>45128.25</v>
          </cell>
          <cell r="AT1073" t="str">
            <v>Horaire</v>
          </cell>
          <cell r="AU1073">
            <v>3.3069999999999999</v>
          </cell>
          <cell r="AV1073" t="str">
            <v>07</v>
          </cell>
          <cell r="AW1073" t="str">
            <v>08001</v>
          </cell>
          <cell r="AX1073" t="str">
            <v>38105548624</v>
          </cell>
          <cell r="AY1073" t="str">
            <v>89</v>
          </cell>
          <cell r="AZ1073" t="str">
            <v>AMEN BANK</v>
          </cell>
          <cell r="BA1073" t="str">
            <v>07080013810554862489</v>
          </cell>
          <cell r="BB1073">
            <v>20</v>
          </cell>
          <cell r="BC1073" t="str">
            <v xml:space="preserve">9 RUE BEN YOUNES </v>
          </cell>
          <cell r="BD1073" t="str">
            <v>MANOUBA</v>
          </cell>
          <cell r="BG1073">
            <v>20155608</v>
          </cell>
          <cell r="BH1073">
            <v>24480934</v>
          </cell>
          <cell r="BJ1073" t="str">
            <v>MANOUBA</v>
          </cell>
          <cell r="BK1073" t="str">
            <v>A-560</v>
          </cell>
          <cell r="BN1073" t="str">
            <v>07080013810554862489</v>
          </cell>
          <cell r="BO1073" t="str">
            <v>ROMDHANE KAOUTHER</v>
          </cell>
          <cell r="BP1073">
            <v>1074</v>
          </cell>
          <cell r="BR1073">
            <v>1074</v>
          </cell>
          <cell r="BU1073" t="str">
            <v>Non-Actif</v>
          </cell>
        </row>
        <row r="1074">
          <cell r="B1074">
            <v>1075</v>
          </cell>
          <cell r="C1074" t="str">
            <v>Madame</v>
          </cell>
          <cell r="D1074" t="str">
            <v>BAGHOURI BASMA</v>
          </cell>
          <cell r="E1074" t="str">
            <v>SAGE Tunisia</v>
          </cell>
          <cell r="F1074" t="str">
            <v>PRODUCTION</v>
          </cell>
          <cell r="G1074" t="str">
            <v>Couturière</v>
          </cell>
          <cell r="H1074" t="str">
            <v>P6 AV</v>
          </cell>
          <cell r="I1074" t="str">
            <v>Issam Ouni</v>
          </cell>
          <cell r="J1074" t="str">
            <v>B</v>
          </cell>
          <cell r="K1074" t="str">
            <v>DIRECTS</v>
          </cell>
          <cell r="L1074" t="str">
            <v>Variable cost at standard</v>
          </cell>
          <cell r="M1074" t="str">
            <v>OUVRIERE SPECIALISE</v>
          </cell>
          <cell r="N1074">
            <v>44762</v>
          </cell>
          <cell r="P1074">
            <v>25</v>
          </cell>
          <cell r="T1074" t="str">
            <v>CDD</v>
          </cell>
          <cell r="U1074" t="str">
            <v>Contractuel</v>
          </cell>
          <cell r="V1074">
            <v>45689</v>
          </cell>
          <cell r="W1074">
            <v>45747</v>
          </cell>
          <cell r="Z1074">
            <v>44762</v>
          </cell>
          <cell r="AA1074">
            <v>7</v>
          </cell>
          <cell r="AB1074">
            <v>2022</v>
          </cell>
          <cell r="AC1074">
            <v>2026</v>
          </cell>
          <cell r="AD1074">
            <v>2.6277777777777778</v>
          </cell>
          <cell r="AE1074" t="str">
            <v>&lt; 3</v>
          </cell>
          <cell r="AF1074">
            <v>35182</v>
          </cell>
          <cell r="AG1074">
            <v>28.876712328767123</v>
          </cell>
          <cell r="AH1074" t="str">
            <v>&gt;25&lt; 35</v>
          </cell>
          <cell r="AI1074">
            <v>17591838</v>
          </cell>
          <cell r="AJ1074" t="str">
            <v>07</v>
          </cell>
          <cell r="AK1074" t="str">
            <v>07480612</v>
          </cell>
          <cell r="AL1074">
            <v>41911</v>
          </cell>
          <cell r="AM1074" t="str">
            <v>FEMME</v>
          </cell>
          <cell r="AN1074" t="str">
            <v>Marié(e)</v>
          </cell>
          <cell r="AQ1074">
            <v>3</v>
          </cell>
          <cell r="AR1074">
            <v>3</v>
          </cell>
          <cell r="AS1074">
            <v>45857.75</v>
          </cell>
          <cell r="AT1074" t="str">
            <v>Horaire</v>
          </cell>
          <cell r="AU1074">
            <v>3.3069999999999999</v>
          </cell>
          <cell r="AV1074" t="str">
            <v>07</v>
          </cell>
          <cell r="AW1074" t="str">
            <v>08001</v>
          </cell>
          <cell r="AX1074" t="str">
            <v>38105548522</v>
          </cell>
          <cell r="AY1074" t="str">
            <v>07</v>
          </cell>
          <cell r="AZ1074" t="str">
            <v>AMEN BANK</v>
          </cell>
          <cell r="BA1074" t="str">
            <v>07080013810554852207</v>
          </cell>
          <cell r="BB1074">
            <v>20</v>
          </cell>
          <cell r="BC1074" t="str">
            <v xml:space="preserve">4 RUE 6284 MEDINA FADHLA </v>
          </cell>
          <cell r="BD1074" t="str">
            <v>ARIANA</v>
          </cell>
          <cell r="BG1074">
            <v>54930655</v>
          </cell>
          <cell r="BH1074">
            <v>51455310</v>
          </cell>
          <cell r="BJ1074" t="str">
            <v>EL AGBA ABDELMOULA</v>
          </cell>
          <cell r="BK1074" t="str">
            <v>B-P6 AV</v>
          </cell>
          <cell r="BL1074" t="str">
            <v>1.3</v>
          </cell>
          <cell r="BN1074" t="str">
            <v>07080013810554852207</v>
          </cell>
          <cell r="BO1074" t="str">
            <v>BAGHOURI BASMA</v>
          </cell>
          <cell r="BP1074">
            <v>1075</v>
          </cell>
          <cell r="BR1074">
            <v>1075</v>
          </cell>
          <cell r="BT1074">
            <v>112</v>
          </cell>
          <cell r="BU1074" t="str">
            <v>si</v>
          </cell>
          <cell r="BV1074" t="str">
            <v>P6 AV B CA</v>
          </cell>
        </row>
        <row r="1075">
          <cell r="B1075">
            <v>1076</v>
          </cell>
          <cell r="C1075" t="str">
            <v>Madame</v>
          </cell>
          <cell r="D1075" t="str">
            <v>ZEDDINI EMNA</v>
          </cell>
          <cell r="E1075" t="str">
            <v>SAGE Tunisia</v>
          </cell>
          <cell r="F1075" t="str">
            <v>PRODUCTION</v>
          </cell>
          <cell r="G1075" t="str">
            <v>Couturière</v>
          </cell>
          <cell r="H1075" t="str">
            <v>P6 AV</v>
          </cell>
          <cell r="I1075" t="str">
            <v>Anis Sbouri</v>
          </cell>
          <cell r="J1075" t="str">
            <v>A</v>
          </cell>
          <cell r="K1075" t="str">
            <v>DIRECTS</v>
          </cell>
          <cell r="L1075" t="str">
            <v>Variable cost at standard</v>
          </cell>
          <cell r="M1075" t="str">
            <v>OUVRIERE SPECIALISE</v>
          </cell>
          <cell r="N1075">
            <v>44762</v>
          </cell>
          <cell r="P1075">
            <v>25</v>
          </cell>
          <cell r="T1075" t="str">
            <v>CDD</v>
          </cell>
          <cell r="U1075" t="str">
            <v>Contractuel</v>
          </cell>
          <cell r="V1075">
            <v>45689</v>
          </cell>
          <cell r="W1075">
            <v>45747</v>
          </cell>
          <cell r="Z1075">
            <v>44762</v>
          </cell>
          <cell r="AA1075">
            <v>7</v>
          </cell>
          <cell r="AB1075">
            <v>2022</v>
          </cell>
          <cell r="AC1075">
            <v>2026</v>
          </cell>
          <cell r="AD1075">
            <v>2.6277777777777778</v>
          </cell>
          <cell r="AE1075" t="str">
            <v>&lt; 3</v>
          </cell>
          <cell r="AF1075">
            <v>33175</v>
          </cell>
          <cell r="AG1075">
            <v>34.375342465753427</v>
          </cell>
          <cell r="AH1075" t="str">
            <v>&gt;25&lt; 35</v>
          </cell>
          <cell r="AI1075">
            <v>16444371</v>
          </cell>
          <cell r="AJ1075" t="str">
            <v>03</v>
          </cell>
          <cell r="AK1075" t="str">
            <v>09182824</v>
          </cell>
          <cell r="AL1075">
            <v>44501</v>
          </cell>
          <cell r="AM1075" t="str">
            <v>FEMME</v>
          </cell>
          <cell r="AN1075" t="str">
            <v>Marié(e)</v>
          </cell>
          <cell r="AO1075">
            <v>2</v>
          </cell>
          <cell r="AQ1075">
            <v>3</v>
          </cell>
          <cell r="AR1075">
            <v>3</v>
          </cell>
          <cell r="AS1075">
            <v>45857.75</v>
          </cell>
          <cell r="AT1075" t="str">
            <v>Horaire</v>
          </cell>
          <cell r="AU1075">
            <v>3.3069999999999999</v>
          </cell>
          <cell r="AV1075" t="str">
            <v>17</v>
          </cell>
          <cell r="AW1075" t="str">
            <v>00100</v>
          </cell>
          <cell r="AX1075" t="str">
            <v>00003078342</v>
          </cell>
          <cell r="AY1075" t="str">
            <v>47</v>
          </cell>
          <cell r="AZ1075" t="str">
            <v>LA POSTE</v>
          </cell>
          <cell r="BA1075" t="str">
            <v>17001000000307834247</v>
          </cell>
          <cell r="BB1075">
            <v>20</v>
          </cell>
          <cell r="BC1075" t="str">
            <v>06 RUE 4415 ZAHROUNI</v>
          </cell>
          <cell r="BD1075" t="str">
            <v>TUNIS</v>
          </cell>
          <cell r="BF1075">
            <v>45006</v>
          </cell>
          <cell r="BG1075">
            <v>26001858</v>
          </cell>
          <cell r="BH1075">
            <v>23611417</v>
          </cell>
          <cell r="BJ1075" t="str">
            <v>ZAHROUNI</v>
          </cell>
          <cell r="BK1075" t="str">
            <v>A-P6 AV</v>
          </cell>
          <cell r="BL1075" t="str">
            <v>1.1</v>
          </cell>
          <cell r="BN1075" t="str">
            <v>17001000000307834247</v>
          </cell>
          <cell r="BO1075" t="str">
            <v>ZEDDINI EMNA</v>
          </cell>
          <cell r="BP1075">
            <v>1076</v>
          </cell>
          <cell r="BR1075">
            <v>1076</v>
          </cell>
          <cell r="BT1075">
            <v>335</v>
          </cell>
          <cell r="BU1075" t="str">
            <v>si</v>
          </cell>
          <cell r="BV1075" t="str">
            <v>139 A SP</v>
          </cell>
        </row>
        <row r="1076">
          <cell r="B1076">
            <v>1077</v>
          </cell>
          <cell r="C1076" t="str">
            <v>Mlle</v>
          </cell>
          <cell r="D1076" t="str">
            <v>MASTOURI SARRA</v>
          </cell>
          <cell r="E1076" t="str">
            <v>SAGE Tunisia</v>
          </cell>
          <cell r="F1076" t="str">
            <v>PRODUCTION</v>
          </cell>
          <cell r="G1076" t="str">
            <v>Contrôle Qualité</v>
          </cell>
          <cell r="H1076" t="str">
            <v>P6 AV</v>
          </cell>
          <cell r="I1076" t="str">
            <v>Issam Ouni</v>
          </cell>
          <cell r="J1076" t="str">
            <v>B</v>
          </cell>
          <cell r="K1076" t="str">
            <v>INDIRECTS</v>
          </cell>
          <cell r="L1076" t="str">
            <v>Variable cost at standard</v>
          </cell>
          <cell r="M1076" t="str">
            <v>Contrôleur Qualité</v>
          </cell>
          <cell r="N1076">
            <v>44769</v>
          </cell>
          <cell r="P1076" t="str">
            <v/>
          </cell>
          <cell r="Q1076">
            <v>45178</v>
          </cell>
          <cell r="R1076" t="str">
            <v>PERSONNEL</v>
          </cell>
          <cell r="T1076" t="str">
            <v>CIVP</v>
          </cell>
          <cell r="U1076" t="str">
            <v>Contractuel</v>
          </cell>
          <cell r="X1076">
            <v>44774</v>
          </cell>
          <cell r="Y1076">
            <v>45138</v>
          </cell>
          <cell r="AA1076">
            <v>7</v>
          </cell>
          <cell r="AB1076">
            <v>2022</v>
          </cell>
          <cell r="AC1076">
            <v>2026</v>
          </cell>
          <cell r="AD1076">
            <v>2.6083333333333334</v>
          </cell>
          <cell r="AE1076" t="str">
            <v>&lt; 3</v>
          </cell>
          <cell r="AF1076">
            <v>33693</v>
          </cell>
          <cell r="AG1076">
            <v>32.956164383561642</v>
          </cell>
          <cell r="AH1076" t="str">
            <v>&gt;25&lt; 35</v>
          </cell>
          <cell r="AK1076" t="str">
            <v>09484994</v>
          </cell>
          <cell r="AL1076">
            <v>40404</v>
          </cell>
          <cell r="AM1076" t="str">
            <v>FEMME</v>
          </cell>
          <cell r="AN1076" t="str">
            <v>Célibataire</v>
          </cell>
          <cell r="AQ1076">
            <v>3</v>
          </cell>
          <cell r="AR1076">
            <v>2</v>
          </cell>
          <cell r="AS1076">
            <v>45499.5</v>
          </cell>
          <cell r="AT1076" t="str">
            <v>Horaire</v>
          </cell>
          <cell r="AU1076">
            <v>2.0670000000000002</v>
          </cell>
          <cell r="AV1076" t="str">
            <v>07</v>
          </cell>
          <cell r="AW1076" t="str">
            <v>08001</v>
          </cell>
          <cell r="AX1076" t="str">
            <v>38105521749</v>
          </cell>
          <cell r="AY1076" t="str">
            <v>10</v>
          </cell>
          <cell r="AZ1076" t="str">
            <v>AMEN BANK</v>
          </cell>
          <cell r="BA1076" t="str">
            <v>07080013810552174910</v>
          </cell>
          <cell r="BB1076">
            <v>20</v>
          </cell>
          <cell r="BC1076" t="str">
            <v>17 RUE TAJNA CITE 20 MARS</v>
          </cell>
          <cell r="BD1076" t="str">
            <v>SIDI HASSINE</v>
          </cell>
          <cell r="BG1076">
            <v>22628746</v>
          </cell>
          <cell r="BH1076">
            <v>27924258</v>
          </cell>
          <cell r="BJ1076" t="str">
            <v>SIDI HASSINE</v>
          </cell>
          <cell r="BK1076" t="str">
            <v>B-P6 AV</v>
          </cell>
          <cell r="BL1076" t="str">
            <v>1.3</v>
          </cell>
          <cell r="BN1076" t="str">
            <v>07080013810552174910</v>
          </cell>
          <cell r="BO1076" t="str">
            <v>MASTOURI SARRA</v>
          </cell>
          <cell r="BP1076">
            <v>1077</v>
          </cell>
          <cell r="BR1076" t="e">
            <v>#N/A</v>
          </cell>
          <cell r="BU1076" t="str">
            <v>Non-Actif</v>
          </cell>
        </row>
        <row r="1077">
          <cell r="B1077">
            <v>1078</v>
          </cell>
          <cell r="C1077" t="str">
            <v>Madame</v>
          </cell>
          <cell r="D1077" t="str">
            <v>MBAREK FAOUZIA</v>
          </cell>
          <cell r="E1077" t="str">
            <v>SAGE Tunisia</v>
          </cell>
          <cell r="F1077" t="str">
            <v>PRODUCTION</v>
          </cell>
          <cell r="G1077" t="str">
            <v>Couturière</v>
          </cell>
          <cell r="H1077">
            <v>965</v>
          </cell>
          <cell r="I1077" t="str">
            <v>Ala Khaloui</v>
          </cell>
          <cell r="J1077" t="str">
            <v>A</v>
          </cell>
          <cell r="K1077" t="str">
            <v>DIRECTS</v>
          </cell>
          <cell r="L1077" t="str">
            <v>Variable cost at standard</v>
          </cell>
          <cell r="M1077" t="str">
            <v>OUVRIERE SPECIALISE</v>
          </cell>
          <cell r="N1077">
            <v>44762</v>
          </cell>
          <cell r="P1077">
            <v>-553</v>
          </cell>
          <cell r="Q1077">
            <v>45175</v>
          </cell>
          <cell r="R1077" t="str">
            <v>maladie de sa fille</v>
          </cell>
          <cell r="T1077" t="str">
            <v>CDD</v>
          </cell>
          <cell r="U1077" t="str">
            <v>Contractuel</v>
          </cell>
          <cell r="V1077">
            <v>45139</v>
          </cell>
          <cell r="W1077">
            <v>45169</v>
          </cell>
          <cell r="Z1077">
            <v>44762</v>
          </cell>
          <cell r="AA1077">
            <v>7</v>
          </cell>
          <cell r="AB1077">
            <v>2022</v>
          </cell>
          <cell r="AC1077">
            <v>2026</v>
          </cell>
          <cell r="AD1077">
            <v>2.6277777777777778</v>
          </cell>
          <cell r="AE1077" t="str">
            <v>&lt; 3</v>
          </cell>
          <cell r="AF1077">
            <v>29022</v>
          </cell>
          <cell r="AG1077">
            <v>45.753424657534246</v>
          </cell>
          <cell r="AH1077" t="str">
            <v>&gt;45&lt; 55</v>
          </cell>
          <cell r="AI1077">
            <v>17283357</v>
          </cell>
          <cell r="AJ1077" t="str">
            <v>02</v>
          </cell>
          <cell r="AK1077" t="str">
            <v>08750124</v>
          </cell>
          <cell r="AL1077">
            <v>44494</v>
          </cell>
          <cell r="AM1077" t="str">
            <v>FEMME</v>
          </cell>
          <cell r="AN1077" t="str">
            <v>Marié(e)</v>
          </cell>
          <cell r="AO1077">
            <v>5</v>
          </cell>
          <cell r="AQ1077">
            <v>3</v>
          </cell>
          <cell r="AR1077">
            <v>2</v>
          </cell>
          <cell r="AS1077">
            <v>45492.5</v>
          </cell>
          <cell r="AT1077" t="str">
            <v>Horaire</v>
          </cell>
          <cell r="AU1077">
            <v>3.3069999999999999</v>
          </cell>
          <cell r="AV1077" t="str">
            <v>25</v>
          </cell>
          <cell r="AW1077" t="str">
            <v>01000</v>
          </cell>
          <cell r="AX1077" t="str">
            <v>00001024873</v>
          </cell>
          <cell r="AY1077" t="str">
            <v>31</v>
          </cell>
          <cell r="AZ1077" t="str">
            <v>ZITOUNA BANK</v>
          </cell>
          <cell r="BA1077" t="str">
            <v>25010000000102487331</v>
          </cell>
          <cell r="BB1077">
            <v>20</v>
          </cell>
          <cell r="BC1077" t="str">
            <v>26 RUE 33005 SIDI HASSINE</v>
          </cell>
          <cell r="BD1077" t="str">
            <v>TUNIS</v>
          </cell>
          <cell r="BG1077">
            <v>95113245</v>
          </cell>
          <cell r="BH1077">
            <v>96914686</v>
          </cell>
          <cell r="BJ1077" t="str">
            <v>SIDI HASSINE</v>
          </cell>
          <cell r="BK1077" t="str">
            <v>A-965</v>
          </cell>
          <cell r="BL1077" t="str">
            <v>1.2</v>
          </cell>
          <cell r="BN1077" t="str">
            <v>25010000000102487331</v>
          </cell>
          <cell r="BO1077" t="str">
            <v>MBAREK FAOUZIA</v>
          </cell>
          <cell r="BP1077">
            <v>1078</v>
          </cell>
          <cell r="BR1077">
            <v>1078</v>
          </cell>
          <cell r="BU1077" t="str">
            <v>Non-Actif</v>
          </cell>
        </row>
        <row r="1078">
          <cell r="B1078">
            <v>1079</v>
          </cell>
          <cell r="C1078" t="str">
            <v>Mlle</v>
          </cell>
          <cell r="D1078" t="str">
            <v>BOULAABI DONIA</v>
          </cell>
          <cell r="E1078" t="str">
            <v>SAGE Tunisia</v>
          </cell>
          <cell r="F1078" t="str">
            <v>PRODUCTION</v>
          </cell>
          <cell r="G1078" t="str">
            <v>Couturière</v>
          </cell>
          <cell r="H1078">
            <v>560</v>
          </cell>
          <cell r="J1078" t="str">
            <v>A</v>
          </cell>
          <cell r="K1078" t="str">
            <v>DIRECTS</v>
          </cell>
          <cell r="L1078" t="str">
            <v>Variable cost at standard</v>
          </cell>
          <cell r="M1078" t="str">
            <v>OUVRIERE SPECIALISE</v>
          </cell>
          <cell r="N1078">
            <v>44764</v>
          </cell>
          <cell r="P1078">
            <v>-888</v>
          </cell>
          <cell r="Q1078">
            <v>44820</v>
          </cell>
          <cell r="R1078" t="str">
            <v xml:space="preserve">abandon de poste </v>
          </cell>
          <cell r="T1078" t="str">
            <v>CDD</v>
          </cell>
          <cell r="U1078" t="str">
            <v>Contractuel</v>
          </cell>
          <cell r="V1078">
            <v>44805</v>
          </cell>
          <cell r="W1078">
            <v>44834</v>
          </cell>
          <cell r="Z1078">
            <v>44764</v>
          </cell>
          <cell r="AA1078">
            <v>7</v>
          </cell>
          <cell r="AB1078">
            <v>2022</v>
          </cell>
          <cell r="AC1078">
            <v>2026</v>
          </cell>
          <cell r="AD1078">
            <v>2.6222222222222222</v>
          </cell>
          <cell r="AE1078" t="str">
            <v>&lt; 3</v>
          </cell>
          <cell r="AF1078">
            <v>34278</v>
          </cell>
          <cell r="AG1078">
            <v>31.353424657534248</v>
          </cell>
          <cell r="AH1078" t="str">
            <v>&gt;25&lt; 35</v>
          </cell>
          <cell r="AI1078">
            <v>16628048</v>
          </cell>
          <cell r="AJ1078" t="str">
            <v>04</v>
          </cell>
          <cell r="AK1078" t="str">
            <v>04839312</v>
          </cell>
          <cell r="AL1078">
            <v>43696</v>
          </cell>
          <cell r="AM1078" t="str">
            <v>FEMME</v>
          </cell>
          <cell r="AN1078" t="str">
            <v>Célibataire</v>
          </cell>
          <cell r="AQ1078">
            <v>3</v>
          </cell>
          <cell r="AR1078">
            <v>1</v>
          </cell>
          <cell r="AS1078">
            <v>45129.25</v>
          </cell>
          <cell r="AT1078" t="str">
            <v>Horaire</v>
          </cell>
          <cell r="AU1078">
            <v>3.3069999999999999</v>
          </cell>
          <cell r="AV1078" t="str">
            <v>25</v>
          </cell>
          <cell r="AW1078" t="str">
            <v>02400</v>
          </cell>
          <cell r="AX1078" t="str">
            <v>00000755372</v>
          </cell>
          <cell r="AY1078" t="str">
            <v>88</v>
          </cell>
          <cell r="AZ1078" t="str">
            <v>ZITOUNA BANK</v>
          </cell>
          <cell r="BA1078" t="str">
            <v>25024000000075537288</v>
          </cell>
          <cell r="BB1078">
            <v>20</v>
          </cell>
          <cell r="BC1078" t="str">
            <v>4 RUE CHAABAN BHOURI CITE GAAFOURI</v>
          </cell>
          <cell r="BD1078" t="str">
            <v>SIDI HASSINE</v>
          </cell>
          <cell r="BG1078">
            <v>94847397</v>
          </cell>
          <cell r="BH1078">
            <v>23111846</v>
          </cell>
          <cell r="BJ1078" t="str">
            <v>SIDI HASSINE</v>
          </cell>
          <cell r="BK1078" t="str">
            <v>A-560</v>
          </cell>
          <cell r="BN1078" t="str">
            <v>25024000000075537288</v>
          </cell>
          <cell r="BO1078" t="str">
            <v>BOULAABI DONIA</v>
          </cell>
          <cell r="BP1078">
            <v>1079</v>
          </cell>
          <cell r="BU1078" t="str">
            <v>Non-Actif</v>
          </cell>
        </row>
        <row r="1079">
          <cell r="B1079">
            <v>1080</v>
          </cell>
          <cell r="C1079" t="str">
            <v>Madame</v>
          </cell>
          <cell r="D1079" t="str">
            <v>HAMMAMI DHEKRA</v>
          </cell>
          <cell r="E1079" t="str">
            <v>SAGE Tunisia</v>
          </cell>
          <cell r="F1079" t="str">
            <v>PRODUCTION</v>
          </cell>
          <cell r="G1079" t="str">
            <v>Couturière</v>
          </cell>
          <cell r="H1079">
            <v>520</v>
          </cell>
          <cell r="I1079" t="str">
            <v>Issam Ouni</v>
          </cell>
          <cell r="J1079" t="str">
            <v>B</v>
          </cell>
          <cell r="K1079" t="str">
            <v>DIRECTS</v>
          </cell>
          <cell r="L1079" t="str">
            <v>Variable cost at standard</v>
          </cell>
          <cell r="M1079" t="str">
            <v>OUVRIERE SPECIALISE</v>
          </cell>
          <cell r="N1079">
            <v>44765</v>
          </cell>
          <cell r="P1079">
            <v>-737</v>
          </cell>
          <cell r="Q1079">
            <v>44974</v>
          </cell>
          <cell r="R1079" t="str">
            <v>personnel</v>
          </cell>
          <cell r="T1079" t="str">
            <v>CDD</v>
          </cell>
          <cell r="U1079" t="str">
            <v>Contractuel</v>
          </cell>
          <cell r="V1079">
            <v>44927</v>
          </cell>
          <cell r="W1079">
            <v>44985</v>
          </cell>
          <cell r="Z1079">
            <v>44765</v>
          </cell>
          <cell r="AA1079">
            <v>7</v>
          </cell>
          <cell r="AB1079">
            <v>2022</v>
          </cell>
          <cell r="AC1079">
            <v>2026</v>
          </cell>
          <cell r="AD1079">
            <v>2.6194444444444445</v>
          </cell>
          <cell r="AE1079" t="str">
            <v>&lt; 3</v>
          </cell>
          <cell r="AF1079">
            <v>32129</v>
          </cell>
          <cell r="AG1079">
            <v>37.241095890410961</v>
          </cell>
          <cell r="AH1079" t="str">
            <v>&gt;35&lt; 45</v>
          </cell>
          <cell r="AK1079" t="str">
            <v>09162332</v>
          </cell>
          <cell r="AL1079">
            <v>40284</v>
          </cell>
          <cell r="AM1079" t="str">
            <v>FEMME</v>
          </cell>
          <cell r="AN1079" t="str">
            <v>Marié(e)</v>
          </cell>
          <cell r="AO1079">
            <v>2</v>
          </cell>
          <cell r="AQ1079">
            <v>3</v>
          </cell>
          <cell r="AR1079">
            <v>1</v>
          </cell>
          <cell r="AS1079">
            <v>45130.25</v>
          </cell>
          <cell r="AT1079" t="str">
            <v>Horaire</v>
          </cell>
          <cell r="AU1079">
            <v>3.3069999999999999</v>
          </cell>
          <cell r="AV1079" t="str">
            <v>17</v>
          </cell>
          <cell r="AW1079" t="str">
            <v>00100</v>
          </cell>
          <cell r="AX1079" t="str">
            <v>00001700389</v>
          </cell>
          <cell r="AY1079" t="str">
            <v>57</v>
          </cell>
          <cell r="AZ1079" t="str">
            <v>LA POSTE</v>
          </cell>
          <cell r="BA1079" t="str">
            <v>17001000000170038957</v>
          </cell>
          <cell r="BB1079">
            <v>20</v>
          </cell>
          <cell r="BC1079" t="str">
            <v>BORJ ENNOUR BORJ EL AAMRI</v>
          </cell>
          <cell r="BD1079" t="str">
            <v>MANOUBA</v>
          </cell>
          <cell r="BG1079">
            <v>50708795</v>
          </cell>
          <cell r="BH1079">
            <v>52143830</v>
          </cell>
          <cell r="BJ1079" t="str">
            <v>BORJ EL AMRI</v>
          </cell>
          <cell r="BK1079" t="str">
            <v>B-520</v>
          </cell>
          <cell r="BN1079" t="str">
            <v>17001000000170038957</v>
          </cell>
          <cell r="BO1079" t="str">
            <v>HAMMAMI DHEKRA</v>
          </cell>
          <cell r="BP1079">
            <v>1080</v>
          </cell>
          <cell r="BU1079" t="str">
            <v>Non-Actif</v>
          </cell>
        </row>
        <row r="1080">
          <cell r="B1080">
            <v>1081</v>
          </cell>
          <cell r="C1080" t="str">
            <v>Mlle</v>
          </cell>
          <cell r="D1080" t="str">
            <v>SALLAMI AMAL</v>
          </cell>
          <cell r="E1080" t="str">
            <v>SAGE Tunisia</v>
          </cell>
          <cell r="F1080" t="str">
            <v>PRODUCTION</v>
          </cell>
          <cell r="G1080" t="str">
            <v>Contrôle Qualité</v>
          </cell>
          <cell r="H1080" t="str">
            <v>P6 AV</v>
          </cell>
          <cell r="I1080" t="str">
            <v>Issam Ouni</v>
          </cell>
          <cell r="J1080" t="str">
            <v>B</v>
          </cell>
          <cell r="K1080" t="str">
            <v>INDIRECTS</v>
          </cell>
          <cell r="L1080" t="str">
            <v>Variable cost at standard</v>
          </cell>
          <cell r="M1080" t="str">
            <v>Contrôleur Qualité</v>
          </cell>
          <cell r="N1080">
            <v>44768</v>
          </cell>
          <cell r="P1080">
            <v>25</v>
          </cell>
          <cell r="T1080" t="str">
            <v>CDD</v>
          </cell>
          <cell r="U1080" t="str">
            <v>Contractuel</v>
          </cell>
          <cell r="V1080">
            <v>45689</v>
          </cell>
          <cell r="W1080">
            <v>45747</v>
          </cell>
          <cell r="Z1080">
            <v>44768</v>
          </cell>
          <cell r="AA1080">
            <v>7</v>
          </cell>
          <cell r="AB1080">
            <v>2022</v>
          </cell>
          <cell r="AC1080">
            <v>2026</v>
          </cell>
          <cell r="AD1080">
            <v>2.6111111111111112</v>
          </cell>
          <cell r="AE1080" t="str">
            <v>&lt; 3</v>
          </cell>
          <cell r="AF1080">
            <v>35284</v>
          </cell>
          <cell r="AG1080">
            <v>28.597260273972601</v>
          </cell>
          <cell r="AH1080" t="str">
            <v>&gt;25&lt; 35</v>
          </cell>
          <cell r="AI1080">
            <v>14204216</v>
          </cell>
          <cell r="AJ1080" t="str">
            <v>02</v>
          </cell>
          <cell r="AK1080">
            <v>13638024</v>
          </cell>
          <cell r="AL1080">
            <v>42606</v>
          </cell>
          <cell r="AM1080" t="str">
            <v>FEMME</v>
          </cell>
          <cell r="AN1080" t="str">
            <v>Célibataire</v>
          </cell>
          <cell r="AQ1080">
            <v>3</v>
          </cell>
          <cell r="AR1080">
            <v>3</v>
          </cell>
          <cell r="AS1080">
            <v>45863.75</v>
          </cell>
          <cell r="AT1080" t="str">
            <v>Horaire</v>
          </cell>
          <cell r="AU1080">
            <v>3.3069999999999999</v>
          </cell>
          <cell r="AV1080" t="str">
            <v>17</v>
          </cell>
          <cell r="AW1080" t="str">
            <v>20600</v>
          </cell>
          <cell r="AX1080" t="str">
            <v>00003057297</v>
          </cell>
          <cell r="AY1080" t="str">
            <v>25</v>
          </cell>
          <cell r="AZ1080" t="str">
            <v>LA POSTE</v>
          </cell>
          <cell r="BA1080" t="str">
            <v>17206000000305729725</v>
          </cell>
          <cell r="BB1080">
            <v>20</v>
          </cell>
          <cell r="BC1080" t="str">
            <v>CITE EL FEHRI AGBA</v>
          </cell>
          <cell r="BD1080" t="str">
            <v>TUNIS</v>
          </cell>
          <cell r="BF1080">
            <v>44927</v>
          </cell>
          <cell r="BG1080">
            <v>26682867</v>
          </cell>
          <cell r="BH1080">
            <v>54566058</v>
          </cell>
          <cell r="BJ1080" t="str">
            <v>EL AGBA ABDELMOULA</v>
          </cell>
          <cell r="BK1080" t="str">
            <v>B-P6 AV</v>
          </cell>
          <cell r="BL1080" t="str">
            <v>1.3</v>
          </cell>
          <cell r="BN1080" t="str">
            <v>17206000000305729725</v>
          </cell>
          <cell r="BO1080" t="str">
            <v>SALLAMI AMAL</v>
          </cell>
          <cell r="BP1080">
            <v>1081</v>
          </cell>
          <cell r="BR1080">
            <v>1081</v>
          </cell>
          <cell r="BT1080">
            <v>928</v>
          </cell>
          <cell r="BU1080" t="str">
            <v>si</v>
          </cell>
          <cell r="BV1080" t="str">
            <v>520 A CA</v>
          </cell>
        </row>
        <row r="1081">
          <cell r="B1081">
            <v>1082</v>
          </cell>
          <cell r="C1081" t="str">
            <v>Mlle</v>
          </cell>
          <cell r="D1081" t="str">
            <v>FERJANI FATEN</v>
          </cell>
          <cell r="E1081" t="str">
            <v>SAGE Tunisia</v>
          </cell>
          <cell r="F1081" t="str">
            <v>PRODUCTION</v>
          </cell>
          <cell r="G1081" t="str">
            <v>Couturière</v>
          </cell>
          <cell r="H1081" t="str">
            <v>Panda</v>
          </cell>
          <cell r="I1081" t="str">
            <v>FAWZI SENDESNI</v>
          </cell>
          <cell r="J1081" t="str">
            <v>B</v>
          </cell>
          <cell r="K1081" t="str">
            <v>DIRECTS</v>
          </cell>
          <cell r="L1081" t="str">
            <v>Variable cost at standard</v>
          </cell>
          <cell r="M1081" t="str">
            <v>OUVRIERE SPECIALISE</v>
          </cell>
          <cell r="N1081">
            <v>44769</v>
          </cell>
          <cell r="O1081" t="str">
            <v/>
          </cell>
          <cell r="P1081">
            <v>-737</v>
          </cell>
          <cell r="Q1081">
            <v>44986</v>
          </cell>
          <cell r="R1081" t="str">
            <v>maladie</v>
          </cell>
          <cell r="T1081" t="str">
            <v>CDD</v>
          </cell>
          <cell r="U1081" t="str">
            <v>Contractuel</v>
          </cell>
          <cell r="V1081">
            <v>44927</v>
          </cell>
          <cell r="W1081">
            <v>44985</v>
          </cell>
          <cell r="Z1081">
            <v>44769</v>
          </cell>
          <cell r="AA1081">
            <v>7</v>
          </cell>
          <cell r="AB1081">
            <v>2022</v>
          </cell>
          <cell r="AC1081">
            <v>2026</v>
          </cell>
          <cell r="AD1081">
            <v>2.6083333333333334</v>
          </cell>
          <cell r="AE1081" t="str">
            <v>&lt; 3</v>
          </cell>
          <cell r="AF1081">
            <v>30548</v>
          </cell>
          <cell r="AG1081">
            <v>41.57260273972603</v>
          </cell>
          <cell r="AH1081" t="str">
            <v>&gt;35&lt; 45</v>
          </cell>
          <cell r="AI1081">
            <v>12661409</v>
          </cell>
          <cell r="AJ1081" t="str">
            <v>02</v>
          </cell>
          <cell r="AK1081" t="str">
            <v>07363002</v>
          </cell>
          <cell r="AL1081">
            <v>36963</v>
          </cell>
          <cell r="AM1081" t="str">
            <v>FEMME</v>
          </cell>
          <cell r="AN1081" t="str">
            <v>Célibataire</v>
          </cell>
          <cell r="AQ1081">
            <v>3</v>
          </cell>
          <cell r="AR1081">
            <v>1</v>
          </cell>
          <cell r="AS1081">
            <v>45134.25</v>
          </cell>
          <cell r="AT1081" t="str">
            <v>Horaire</v>
          </cell>
          <cell r="AU1081">
            <v>3.3069999999999999</v>
          </cell>
          <cell r="AV1081" t="str">
            <v>08</v>
          </cell>
          <cell r="AW1081" t="str">
            <v>14103</v>
          </cell>
          <cell r="AX1081" t="str">
            <v>10220012890</v>
          </cell>
          <cell r="AY1081" t="str">
            <v>87</v>
          </cell>
          <cell r="AZ1081" t="str">
            <v>BIAT</v>
          </cell>
          <cell r="BA1081" t="str">
            <v>08141031022001289087</v>
          </cell>
          <cell r="BB1081">
            <v>20</v>
          </cell>
          <cell r="BC1081" t="str">
            <v>MSAADINE BORJ EL AMRI</v>
          </cell>
          <cell r="BD1081" t="str">
            <v>MANOUBA</v>
          </cell>
          <cell r="BE1081">
            <v>1142</v>
          </cell>
          <cell r="BG1081">
            <v>96099330</v>
          </cell>
          <cell r="BH1081">
            <v>97517022</v>
          </cell>
          <cell r="BJ1081" t="str">
            <v>BORJ ENNOUR</v>
          </cell>
          <cell r="BK1081" t="str">
            <v>B-Panda</v>
          </cell>
          <cell r="BN1081" t="str">
            <v>08141031022001289087</v>
          </cell>
          <cell r="BO1081" t="str">
            <v>FERJANI FATEN</v>
          </cell>
          <cell r="BP1081">
            <v>1082</v>
          </cell>
          <cell r="BU1081" t="str">
            <v>Non-Actif</v>
          </cell>
        </row>
        <row r="1082">
          <cell r="B1082">
            <v>1083</v>
          </cell>
          <cell r="C1082" t="str">
            <v>Madame</v>
          </cell>
          <cell r="D1082" t="str">
            <v>RACHI YOSRA</v>
          </cell>
          <cell r="E1082" t="str">
            <v>SAGE Tunisia</v>
          </cell>
          <cell r="F1082" t="str">
            <v>PRODUCTION</v>
          </cell>
          <cell r="G1082" t="str">
            <v>Alimentatrice LIGNE</v>
          </cell>
          <cell r="H1082" t="str">
            <v>P6</v>
          </cell>
          <cell r="J1082" t="str">
            <v>A</v>
          </cell>
          <cell r="K1082" t="str">
            <v>DIRECTS</v>
          </cell>
          <cell r="L1082" t="str">
            <v>Variable cost at standard</v>
          </cell>
          <cell r="M1082" t="str">
            <v>OUVRIERE SPECIALISE</v>
          </cell>
          <cell r="N1082">
            <v>44771</v>
          </cell>
          <cell r="P1082">
            <v>-888</v>
          </cell>
          <cell r="Q1082">
            <v>44814</v>
          </cell>
          <cell r="R1082" t="str">
            <v>fin de contrat</v>
          </cell>
          <cell r="T1082" t="str">
            <v>CDD</v>
          </cell>
          <cell r="U1082" t="str">
            <v>Contractuel</v>
          </cell>
          <cell r="V1082">
            <v>44805</v>
          </cell>
          <cell r="W1082">
            <v>44834</v>
          </cell>
          <cell r="Z1082">
            <v>44771</v>
          </cell>
          <cell r="AA1082">
            <v>7</v>
          </cell>
          <cell r="AB1082">
            <v>2022</v>
          </cell>
          <cell r="AC1082">
            <v>2026</v>
          </cell>
          <cell r="AD1082">
            <v>2.6027777777777779</v>
          </cell>
          <cell r="AE1082" t="str">
            <v>&lt; 3</v>
          </cell>
          <cell r="AF1082">
            <v>34197</v>
          </cell>
          <cell r="AG1082">
            <v>31.575342465753426</v>
          </cell>
          <cell r="AH1082" t="str">
            <v>&gt;25&lt; 35</v>
          </cell>
          <cell r="AI1082">
            <v>17284772</v>
          </cell>
          <cell r="AJ1082" t="str">
            <v>07</v>
          </cell>
          <cell r="AK1082" t="str">
            <v>09979944</v>
          </cell>
          <cell r="AL1082">
            <v>43833</v>
          </cell>
          <cell r="AM1082" t="str">
            <v>FEMME</v>
          </cell>
          <cell r="AN1082" t="str">
            <v>Marié(e)</v>
          </cell>
          <cell r="AO1082">
            <v>1</v>
          </cell>
          <cell r="AQ1082">
            <v>3</v>
          </cell>
          <cell r="AR1082">
            <v>1</v>
          </cell>
          <cell r="AS1082">
            <v>45136.25</v>
          </cell>
          <cell r="AT1082" t="str">
            <v>Horaire</v>
          </cell>
          <cell r="AU1082">
            <v>3.3069999999999999</v>
          </cell>
          <cell r="AV1082">
            <v>17</v>
          </cell>
          <cell r="AW1082" t="str">
            <v>80100</v>
          </cell>
          <cell r="AX1082" t="str">
            <v>00002904853</v>
          </cell>
          <cell r="AY1082" t="str">
            <v>96</v>
          </cell>
          <cell r="AZ1082" t="str">
            <v>LA POSTE</v>
          </cell>
          <cell r="BA1082" t="str">
            <v>17801000000290485396</v>
          </cell>
          <cell r="BB1082">
            <v>20</v>
          </cell>
          <cell r="BC1082" t="str">
            <v>RESIDENCE BEAU SEJOUR EL AGBA</v>
          </cell>
          <cell r="BD1082" t="str">
            <v>TUNIS</v>
          </cell>
          <cell r="BG1082">
            <v>24457362</v>
          </cell>
          <cell r="BH1082">
            <v>21457365</v>
          </cell>
          <cell r="BJ1082" t="str">
            <v>EL AGBA 1</v>
          </cell>
          <cell r="BK1082" t="str">
            <v>A-P6</v>
          </cell>
          <cell r="BN1082" t="str">
            <v>17801000000290485396</v>
          </cell>
          <cell r="BO1082" t="str">
            <v>RACHI YOSRA</v>
          </cell>
          <cell r="BP1082">
            <v>1083</v>
          </cell>
          <cell r="BU1082" t="str">
            <v>Non-Actif</v>
          </cell>
        </row>
        <row r="1083">
          <cell r="B1083">
            <v>1084</v>
          </cell>
          <cell r="C1083" t="str">
            <v>Mlle</v>
          </cell>
          <cell r="D1083" t="str">
            <v>BEN RABEH WAHIDA</v>
          </cell>
          <cell r="E1083" t="str">
            <v>SAGE Tunisia</v>
          </cell>
          <cell r="F1083" t="str">
            <v>PRODUCTION</v>
          </cell>
          <cell r="G1083" t="str">
            <v>Couturière</v>
          </cell>
          <cell r="H1083" t="str">
            <v>P6</v>
          </cell>
          <cell r="J1083" t="str">
            <v>A</v>
          </cell>
          <cell r="K1083" t="str">
            <v>DIRECTS</v>
          </cell>
          <cell r="L1083" t="str">
            <v>Variable cost at standard</v>
          </cell>
          <cell r="M1083" t="str">
            <v>OUVRIERE SPECIALISE</v>
          </cell>
          <cell r="N1083">
            <v>44774</v>
          </cell>
          <cell r="P1083">
            <v>-888</v>
          </cell>
          <cell r="Q1083">
            <v>44825</v>
          </cell>
          <cell r="R1083" t="str">
            <v xml:space="preserve">abandon de poste </v>
          </cell>
          <cell r="T1083" t="str">
            <v>CDD</v>
          </cell>
          <cell r="U1083" t="str">
            <v>Contractuel</v>
          </cell>
          <cell r="V1083">
            <v>44805</v>
          </cell>
          <cell r="W1083">
            <v>44834</v>
          </cell>
          <cell r="Z1083">
            <v>44774</v>
          </cell>
          <cell r="AA1083">
            <v>8</v>
          </cell>
          <cell r="AB1083">
            <v>2022</v>
          </cell>
          <cell r="AC1083">
            <v>2026</v>
          </cell>
          <cell r="AD1083">
            <v>2.5972222222222223</v>
          </cell>
          <cell r="AE1083" t="str">
            <v>&lt; 3</v>
          </cell>
          <cell r="AF1083">
            <v>29699</v>
          </cell>
          <cell r="AG1083">
            <v>43.898630136986299</v>
          </cell>
          <cell r="AH1083" t="str">
            <v>&gt;35&lt; 45</v>
          </cell>
          <cell r="AI1083">
            <v>16625940</v>
          </cell>
          <cell r="AJ1083" t="str">
            <v>09</v>
          </cell>
          <cell r="AK1083" t="str">
            <v>07372074</v>
          </cell>
          <cell r="AL1083">
            <v>38610</v>
          </cell>
          <cell r="AM1083" t="str">
            <v>FEMME</v>
          </cell>
          <cell r="AN1083" t="str">
            <v>Célibataire</v>
          </cell>
          <cell r="AQ1083">
            <v>3</v>
          </cell>
          <cell r="AR1083">
            <v>1</v>
          </cell>
          <cell r="AS1083">
            <v>45139.25</v>
          </cell>
          <cell r="AT1083" t="str">
            <v>Horaire</v>
          </cell>
          <cell r="AU1083">
            <v>3.3069999999999999</v>
          </cell>
          <cell r="AV1083" t="str">
            <v>25</v>
          </cell>
          <cell r="AW1083" t="str">
            <v>10300</v>
          </cell>
          <cell r="AX1083" t="str">
            <v>00001030804</v>
          </cell>
          <cell r="AY1083" t="str">
            <v>72</v>
          </cell>
          <cell r="AZ1083" t="str">
            <v>ZITOUNA BANK</v>
          </cell>
          <cell r="BA1083" t="str">
            <v>25103000000103080472</v>
          </cell>
          <cell r="BB1083">
            <v>20</v>
          </cell>
          <cell r="BC1083" t="str">
            <v>CITE KHALED IBN EL WALID</v>
          </cell>
          <cell r="BD1083" t="str">
            <v>DAOUR HICHER</v>
          </cell>
          <cell r="BG1083">
            <v>27772967</v>
          </cell>
          <cell r="BH1083">
            <v>58036992</v>
          </cell>
          <cell r="BJ1083" t="str">
            <v>TERMUNIS 56</v>
          </cell>
          <cell r="BK1083" t="str">
            <v>A-P6</v>
          </cell>
          <cell r="BN1083" t="str">
            <v>25103000000103080472</v>
          </cell>
          <cell r="BO1083" t="str">
            <v>BEN RABEH WAHIDA</v>
          </cell>
          <cell r="BP1083">
            <v>1084</v>
          </cell>
          <cell r="BU1083" t="str">
            <v>Non-Actif</v>
          </cell>
        </row>
        <row r="1084">
          <cell r="B1084">
            <v>1085</v>
          </cell>
          <cell r="C1084" t="str">
            <v>Monsieur</v>
          </cell>
          <cell r="D1084" t="str">
            <v>HAMRAOUI MOHAMED</v>
          </cell>
          <cell r="E1084" t="str">
            <v>SAGE Tunisia</v>
          </cell>
          <cell r="F1084" t="str">
            <v>MAINTENANCE</v>
          </cell>
          <cell r="G1084" t="str">
            <v>TECHNICIEN MACHINE A COUDRE</v>
          </cell>
          <cell r="H1084" t="str">
            <v>MAINTENANCE</v>
          </cell>
          <cell r="K1084" t="str">
            <v>INDIRECTS</v>
          </cell>
          <cell r="L1084" t="str">
            <v>Variable cost at standard</v>
          </cell>
          <cell r="M1084" t="str">
            <v>TECHNICIEN MACHINE A COUDRE</v>
          </cell>
          <cell r="N1084">
            <v>44774</v>
          </cell>
          <cell r="P1084" t="str">
            <v/>
          </cell>
          <cell r="Q1084">
            <v>45244</v>
          </cell>
          <cell r="R1084" t="str">
            <v>dicipline</v>
          </cell>
          <cell r="T1084" t="str">
            <v>CDI</v>
          </cell>
          <cell r="U1084" t="str">
            <v>Titulaire</v>
          </cell>
          <cell r="Z1084">
            <v>44774</v>
          </cell>
          <cell r="AA1084">
            <v>8</v>
          </cell>
          <cell r="AB1084">
            <v>2022</v>
          </cell>
          <cell r="AC1084">
            <v>2026</v>
          </cell>
          <cell r="AD1084">
            <v>2.5972222222222223</v>
          </cell>
          <cell r="AE1084" t="str">
            <v>&lt; 3</v>
          </cell>
          <cell r="AF1084">
            <v>32973</v>
          </cell>
          <cell r="AG1084">
            <v>34.92876712328767</v>
          </cell>
          <cell r="AH1084" t="str">
            <v>&gt;25&lt; 35</v>
          </cell>
          <cell r="AI1084">
            <v>16770648</v>
          </cell>
          <cell r="AJ1084" t="str">
            <v>08</v>
          </cell>
          <cell r="AK1084" t="str">
            <v>09485073</v>
          </cell>
          <cell r="AL1084">
            <v>44607</v>
          </cell>
          <cell r="AM1084" t="str">
            <v>HOMME</v>
          </cell>
          <cell r="AN1084" t="str">
            <v>Célibataire</v>
          </cell>
          <cell r="AQ1084">
            <v>3</v>
          </cell>
          <cell r="AR1084">
            <v>2</v>
          </cell>
          <cell r="AS1084">
            <v>45504.5</v>
          </cell>
          <cell r="AT1084" t="str">
            <v>Mensuel</v>
          </cell>
          <cell r="AU1084">
            <v>1000</v>
          </cell>
          <cell r="AV1084" t="str">
            <v>17</v>
          </cell>
          <cell r="AW1084" t="str">
            <v>20600</v>
          </cell>
          <cell r="AX1084" t="str">
            <v>00002377027</v>
          </cell>
          <cell r="AY1084" t="str">
            <v>52</v>
          </cell>
          <cell r="AZ1084" t="str">
            <v>LA POSTE</v>
          </cell>
          <cell r="BA1084" t="str">
            <v>17206000000237702752</v>
          </cell>
          <cell r="BB1084">
            <v>20</v>
          </cell>
          <cell r="BC1084" t="str">
            <v>RUE BENIN CITE JEUNESSE DAOUAR HICHER</v>
          </cell>
          <cell r="BD1084" t="str">
            <v>MANOUBA</v>
          </cell>
          <cell r="BG1084">
            <v>27316456</v>
          </cell>
          <cell r="BJ1084" t="str">
            <v>TERMUNIS 56</v>
          </cell>
          <cell r="BK1084" t="str">
            <v>-MAINTENANCE</v>
          </cell>
          <cell r="BL1084" t="str">
            <v>3.2</v>
          </cell>
          <cell r="BN1084" t="str">
            <v>17206000000237702752</v>
          </cell>
          <cell r="BO1084" t="str">
            <v>HAMRAOUI MOHAMED</v>
          </cell>
          <cell r="BP1084">
            <v>1085</v>
          </cell>
          <cell r="BR1084" t="e">
            <v>#N/A</v>
          </cell>
          <cell r="BU1084" t="str">
            <v>Non-Actif</v>
          </cell>
        </row>
        <row r="1085">
          <cell r="B1085">
            <v>1086</v>
          </cell>
          <cell r="C1085" t="str">
            <v>Monsieur</v>
          </cell>
          <cell r="D1085" t="str">
            <v>SLAMA HAITHEM</v>
          </cell>
          <cell r="E1085" t="str">
            <v>SAGE Tunisia</v>
          </cell>
          <cell r="F1085" t="str">
            <v>PRODUCTION</v>
          </cell>
          <cell r="G1085" t="str">
            <v>RESPONSABLE COUPE</v>
          </cell>
          <cell r="K1085" t="str">
            <v>CADRE</v>
          </cell>
          <cell r="L1085" t="str">
            <v>Variable cost at standard</v>
          </cell>
          <cell r="M1085" t="str">
            <v>RESPONSABLE COUPE</v>
          </cell>
          <cell r="N1085">
            <v>44774</v>
          </cell>
          <cell r="O1085">
            <v>44957</v>
          </cell>
          <cell r="P1085" t="str">
            <v/>
          </cell>
          <cell r="T1085" t="str">
            <v>CDI</v>
          </cell>
          <cell r="U1085" t="str">
            <v>Titulaire</v>
          </cell>
          <cell r="Z1085">
            <v>44774</v>
          </cell>
          <cell r="AA1085">
            <v>8</v>
          </cell>
          <cell r="AB1085">
            <v>2022</v>
          </cell>
          <cell r="AC1085">
            <v>2026</v>
          </cell>
          <cell r="AD1085">
            <v>2.5972222222222223</v>
          </cell>
          <cell r="AE1085" t="str">
            <v>&lt; 3</v>
          </cell>
          <cell r="AF1085">
            <v>29409</v>
          </cell>
          <cell r="AG1085">
            <v>44.69315068493151</v>
          </cell>
          <cell r="AH1085" t="str">
            <v>&gt;35&lt; 45</v>
          </cell>
          <cell r="AI1085">
            <v>16091607</v>
          </cell>
          <cell r="AJ1085" t="str">
            <v>08</v>
          </cell>
          <cell r="AK1085" t="str">
            <v>06394292</v>
          </cell>
          <cell r="AL1085">
            <v>42662</v>
          </cell>
          <cell r="AM1085" t="str">
            <v>HOMME</v>
          </cell>
          <cell r="AN1085" t="str">
            <v>Marié(e)</v>
          </cell>
          <cell r="AO1085">
            <v>2</v>
          </cell>
          <cell r="AQ1085">
            <v>16</v>
          </cell>
          <cell r="AR1085">
            <v>3</v>
          </cell>
          <cell r="AS1085">
            <v>45869.75</v>
          </cell>
          <cell r="AT1085" t="str">
            <v>Mensuel</v>
          </cell>
          <cell r="AV1085" t="str">
            <v>12</v>
          </cell>
          <cell r="AW1085" t="str">
            <v>30000</v>
          </cell>
          <cell r="AX1085" t="str">
            <v>00002175241</v>
          </cell>
          <cell r="AY1085" t="str">
            <v>31</v>
          </cell>
          <cell r="AZ1085" t="str">
            <v>UIB</v>
          </cell>
          <cell r="BA1085" t="str">
            <v>12300000000217524131</v>
          </cell>
          <cell r="BB1085">
            <v>20</v>
          </cell>
          <cell r="BC1085" t="str">
            <v>08 PLACE ENNOUR DAR CHAABEN EL FEHRI</v>
          </cell>
          <cell r="BD1085" t="str">
            <v>NABEUL</v>
          </cell>
          <cell r="BG1085">
            <v>96866781</v>
          </cell>
          <cell r="BI1085">
            <v>98139386</v>
          </cell>
          <cell r="BK1085" t="str">
            <v>CADRE</v>
          </cell>
          <cell r="BN1085" t="str">
            <v>12300000000217524131</v>
          </cell>
          <cell r="BO1085" t="str">
            <v>SLAMA HAITHEM</v>
          </cell>
          <cell r="BP1085">
            <v>1086</v>
          </cell>
          <cell r="BR1085" t="e">
            <v>#N/A</v>
          </cell>
          <cell r="BU1085" t="str">
            <v>si</v>
          </cell>
        </row>
        <row r="1086">
          <cell r="B1086">
            <v>1087</v>
          </cell>
          <cell r="C1086" t="str">
            <v>Monsieur</v>
          </cell>
          <cell r="D1086" t="str">
            <v>MATRI MAROUEN</v>
          </cell>
          <cell r="E1086" t="str">
            <v>SAGE Tunisia</v>
          </cell>
          <cell r="F1086" t="str">
            <v>COUPE</v>
          </cell>
          <cell r="G1086" t="str">
            <v>Coupeur</v>
          </cell>
          <cell r="K1086" t="str">
            <v>DIRECTS</v>
          </cell>
          <cell r="L1086" t="str">
            <v>Variable cost at standard</v>
          </cell>
          <cell r="M1086" t="str">
            <v>OUVRIER COUPE</v>
          </cell>
          <cell r="N1086">
            <v>44778</v>
          </cell>
          <cell r="P1086">
            <v>-796</v>
          </cell>
          <cell r="Q1086">
            <v>44849</v>
          </cell>
          <cell r="R1086" t="str">
            <v>fin de contrat</v>
          </cell>
          <cell r="T1086" t="str">
            <v>CDD</v>
          </cell>
          <cell r="U1086" t="str">
            <v>Contractuel</v>
          </cell>
          <cell r="V1086">
            <v>44835</v>
          </cell>
          <cell r="W1086">
            <v>44926</v>
          </cell>
          <cell r="Z1086">
            <v>44778</v>
          </cell>
          <cell r="AA1086">
            <v>8</v>
          </cell>
          <cell r="AB1086">
            <v>2022</v>
          </cell>
          <cell r="AC1086">
            <v>2026</v>
          </cell>
          <cell r="AD1086">
            <v>2.5861111111111112</v>
          </cell>
          <cell r="AE1086" t="str">
            <v>&lt; 3</v>
          </cell>
          <cell r="AF1086">
            <v>35311</v>
          </cell>
          <cell r="AG1086">
            <v>28.523287671232875</v>
          </cell>
          <cell r="AH1086" t="str">
            <v>&gt;25&lt; 35</v>
          </cell>
          <cell r="AK1086" t="str">
            <v>09193094</v>
          </cell>
          <cell r="AL1086">
            <v>43053</v>
          </cell>
          <cell r="AM1086" t="str">
            <v>HOMME</v>
          </cell>
          <cell r="AN1086" t="str">
            <v>Célibataire</v>
          </cell>
          <cell r="AQ1086">
            <v>3</v>
          </cell>
          <cell r="AR1086">
            <v>1</v>
          </cell>
          <cell r="AS1086">
            <v>45143.25</v>
          </cell>
          <cell r="AT1086" t="str">
            <v>Horaire</v>
          </cell>
          <cell r="AU1086">
            <v>3.3069999999999999</v>
          </cell>
          <cell r="AV1086" t="str">
            <v>04</v>
          </cell>
          <cell r="AW1086" t="str">
            <v>06615</v>
          </cell>
          <cell r="AX1086">
            <v>10062997242</v>
          </cell>
          <cell r="AY1086" t="str">
            <v>55</v>
          </cell>
          <cell r="AZ1086" t="str">
            <v>ATTIJARI BANK</v>
          </cell>
          <cell r="BA1086" t="str">
            <v>04066151006299724255</v>
          </cell>
          <cell r="BB1086">
            <v>20</v>
          </cell>
          <cell r="BC1086" t="str">
            <v>25 RUE DIMACHK DENDEN</v>
          </cell>
          <cell r="BD1086" t="str">
            <v>MANOUBA</v>
          </cell>
          <cell r="BF1086" t="str">
            <v>OK-22</v>
          </cell>
          <cell r="BG1086">
            <v>53030996</v>
          </cell>
          <cell r="BH1086">
            <v>97930433</v>
          </cell>
          <cell r="BJ1086" t="str">
            <v>DENDEN</v>
          </cell>
          <cell r="BK1086" t="str">
            <v>-</v>
          </cell>
          <cell r="BM1086">
            <v>246.089</v>
          </cell>
          <cell r="BN1086" t="str">
            <v>04066151006299724255</v>
          </cell>
          <cell r="BO1086" t="str">
            <v>MATRI MAROUEN</v>
          </cell>
          <cell r="BP1086">
            <v>1087</v>
          </cell>
          <cell r="BQ1086" t="str">
            <v>Salaire  Octobre-22</v>
          </cell>
          <cell r="BU1086" t="str">
            <v>Non-Actif</v>
          </cell>
        </row>
        <row r="1087">
          <cell r="B1087">
            <v>1088</v>
          </cell>
          <cell r="C1087" t="str">
            <v>Monsieur</v>
          </cell>
          <cell r="D1087" t="str">
            <v>BOUJEMAI MOHAMED RABIE</v>
          </cell>
          <cell r="E1087" t="str">
            <v>SAGE Tunisia</v>
          </cell>
          <cell r="F1087" t="str">
            <v>PRODUCTION</v>
          </cell>
          <cell r="G1087" t="str">
            <v>SUPERVISEUR DE PRODUCTION</v>
          </cell>
          <cell r="K1087" t="str">
            <v>CADRE</v>
          </cell>
          <cell r="L1087" t="str">
            <v>Variable cost at standard</v>
          </cell>
          <cell r="M1087" t="str">
            <v>SUPERVISEUR DE PRODUCTION</v>
          </cell>
          <cell r="N1087">
            <v>44795</v>
          </cell>
          <cell r="P1087" t="str">
            <v/>
          </cell>
          <cell r="Q1087">
            <v>44813</v>
          </cell>
          <cell r="R1087" t="str">
            <v>démissionnaire</v>
          </cell>
          <cell r="T1087" t="str">
            <v>CDI</v>
          </cell>
          <cell r="U1087" t="str">
            <v>Titulaire</v>
          </cell>
          <cell r="Z1087">
            <v>44795</v>
          </cell>
          <cell r="AA1087">
            <v>8</v>
          </cell>
          <cell r="AB1087">
            <v>2022</v>
          </cell>
          <cell r="AC1087">
            <v>2026</v>
          </cell>
          <cell r="AD1087">
            <v>2.5388888888888888</v>
          </cell>
          <cell r="AE1087" t="str">
            <v>&lt; 3</v>
          </cell>
          <cell r="AF1087">
            <v>32284</v>
          </cell>
          <cell r="AG1087">
            <v>36.816438356164383</v>
          </cell>
          <cell r="AH1087" t="str">
            <v>&gt;35&lt; 45</v>
          </cell>
          <cell r="AI1087">
            <v>17023648</v>
          </cell>
          <cell r="AJ1087" t="str">
            <v>01</v>
          </cell>
          <cell r="AK1087" t="str">
            <v>07155933</v>
          </cell>
          <cell r="AL1087">
            <v>43467</v>
          </cell>
          <cell r="AM1087" t="str">
            <v>HOMME</v>
          </cell>
          <cell r="AN1087" t="str">
            <v>Célibataire</v>
          </cell>
          <cell r="AR1087">
            <v>1</v>
          </cell>
          <cell r="AS1087">
            <v>45160.25</v>
          </cell>
          <cell r="AT1087" t="str">
            <v>Mensuel</v>
          </cell>
          <cell r="AU1087">
            <v>2700</v>
          </cell>
          <cell r="AV1087" t="str">
            <v>08</v>
          </cell>
          <cell r="AW1087" t="str">
            <v>14203</v>
          </cell>
          <cell r="AX1087" t="str">
            <v>10420004736</v>
          </cell>
          <cell r="AY1087" t="str">
            <v>59</v>
          </cell>
          <cell r="AZ1087" t="str">
            <v>BIAT</v>
          </cell>
          <cell r="BA1087" t="str">
            <v>08142031042000473659</v>
          </cell>
          <cell r="BB1087">
            <v>20</v>
          </cell>
          <cell r="BC1087" t="str">
            <v>CITE EL HANA MHAMDIA</v>
          </cell>
          <cell r="BD1087" t="str">
            <v>BEN AROUS</v>
          </cell>
          <cell r="BG1087">
            <v>95482684</v>
          </cell>
          <cell r="BK1087" t="str">
            <v>CADRE</v>
          </cell>
          <cell r="BN1087" t="str">
            <v>08142031042000473659</v>
          </cell>
          <cell r="BO1087" t="str">
            <v>BOUJEMAI MOHAMED RABIE</v>
          </cell>
          <cell r="BP1087">
            <v>1088</v>
          </cell>
          <cell r="BU1087" t="str">
            <v>Non-Actif</v>
          </cell>
        </row>
        <row r="1088">
          <cell r="B1088">
            <v>1089</v>
          </cell>
          <cell r="C1088" t="str">
            <v>Madame</v>
          </cell>
          <cell r="D1088" t="str">
            <v>SAMAALI WEJDEN</v>
          </cell>
          <cell r="E1088" t="str">
            <v>SAGE Tunisia</v>
          </cell>
          <cell r="F1088" t="str">
            <v>LOGISTIQUE</v>
          </cell>
          <cell r="G1088" t="str">
            <v>APPROVISIONNEUR LOGISTIQUE</v>
          </cell>
          <cell r="K1088" t="str">
            <v>CADRE</v>
          </cell>
          <cell r="L1088" t="str">
            <v>Variable cost at standard</v>
          </cell>
          <cell r="M1088" t="str">
            <v>APPROVISONNEUR LOGISTIQUE</v>
          </cell>
          <cell r="N1088">
            <v>44795</v>
          </cell>
          <cell r="O1088">
            <v>44978</v>
          </cell>
          <cell r="P1088" t="str">
            <v/>
          </cell>
          <cell r="Q1088">
            <v>45357</v>
          </cell>
          <cell r="R1088" t="str">
            <v>nouvelle opportunité</v>
          </cell>
          <cell r="T1088" t="str">
            <v>CDI</v>
          </cell>
          <cell r="U1088" t="str">
            <v>Titulaire</v>
          </cell>
          <cell r="Z1088">
            <v>44795</v>
          </cell>
          <cell r="AA1088">
            <v>8</v>
          </cell>
          <cell r="AB1088">
            <v>2022</v>
          </cell>
          <cell r="AC1088">
            <v>2026</v>
          </cell>
          <cell r="AD1088">
            <v>2.5388888888888888</v>
          </cell>
          <cell r="AE1088" t="str">
            <v>&lt; 3</v>
          </cell>
          <cell r="AF1088">
            <v>36184</v>
          </cell>
          <cell r="AG1088">
            <v>26.13150684931507</v>
          </cell>
          <cell r="AH1088" t="str">
            <v>&gt;25&lt; 35</v>
          </cell>
          <cell r="AI1088">
            <v>17478537</v>
          </cell>
          <cell r="AJ1088" t="str">
            <v>01</v>
          </cell>
          <cell r="AK1088">
            <v>13638127</v>
          </cell>
          <cell r="AL1088">
            <v>42604</v>
          </cell>
          <cell r="AM1088" t="str">
            <v>FEMME</v>
          </cell>
          <cell r="AN1088" t="str">
            <v>Marié(e)</v>
          </cell>
          <cell r="AR1088">
            <v>2</v>
          </cell>
          <cell r="AS1088">
            <v>45525.5</v>
          </cell>
          <cell r="AT1088" t="str">
            <v>Mensuel</v>
          </cell>
          <cell r="AU1088">
            <v>1700</v>
          </cell>
          <cell r="AV1088" t="str">
            <v>17</v>
          </cell>
          <cell r="AW1088" t="str">
            <v>20600</v>
          </cell>
          <cell r="AX1088" t="str">
            <v>00002956147</v>
          </cell>
          <cell r="AY1088" t="str">
            <v>59</v>
          </cell>
          <cell r="AZ1088" t="str">
            <v>LA POSTE</v>
          </cell>
          <cell r="BA1088" t="str">
            <v>17206000000295614759</v>
          </cell>
          <cell r="BB1088">
            <v>20</v>
          </cell>
          <cell r="BC1088" t="str">
            <v>50 RUE IRAQ CITE ETTADHAMEN</v>
          </cell>
          <cell r="BD1088" t="str">
            <v>ARIANA</v>
          </cell>
          <cell r="BE1088">
            <v>2041</v>
          </cell>
          <cell r="BF1088">
            <v>45083</v>
          </cell>
          <cell r="BG1088">
            <v>99979171</v>
          </cell>
          <cell r="BI1088">
            <v>98137835</v>
          </cell>
          <cell r="BK1088" t="str">
            <v>CADRE</v>
          </cell>
          <cell r="BN1088" t="str">
            <v>17206000000295614759</v>
          </cell>
          <cell r="BO1088" t="str">
            <v>SAMAALI WEJDEN</v>
          </cell>
          <cell r="BP1088">
            <v>1089</v>
          </cell>
          <cell r="BR1088" t="e">
            <v>#N/A</v>
          </cell>
          <cell r="BU1088" t="str">
            <v>Non-Actif</v>
          </cell>
        </row>
        <row r="1089">
          <cell r="B1089">
            <v>1090</v>
          </cell>
          <cell r="C1089" t="str">
            <v>Mlle</v>
          </cell>
          <cell r="D1089" t="str">
            <v>HAMRAOUI AMAL</v>
          </cell>
          <cell r="E1089" t="str">
            <v>SAGE Tunisia</v>
          </cell>
          <cell r="F1089" t="str">
            <v>PRODUCTION</v>
          </cell>
          <cell r="G1089" t="str">
            <v>Couturière</v>
          </cell>
          <cell r="H1089" t="str">
            <v>Panda</v>
          </cell>
          <cell r="I1089" t="str">
            <v>HASNA NASRAOUI</v>
          </cell>
          <cell r="J1089" t="str">
            <v>A</v>
          </cell>
          <cell r="K1089" t="str">
            <v>DIRECTS</v>
          </cell>
          <cell r="L1089" t="str">
            <v>Variable cost at standard</v>
          </cell>
          <cell r="M1089" t="str">
            <v>OUVRIERE SPECIALISE</v>
          </cell>
          <cell r="N1089">
            <v>44795</v>
          </cell>
          <cell r="P1089">
            <v>-523</v>
          </cell>
          <cell r="Q1089">
            <v>45170</v>
          </cell>
          <cell r="R1089" t="str">
            <v>personnel</v>
          </cell>
          <cell r="T1089" t="str">
            <v>CDD</v>
          </cell>
          <cell r="U1089" t="str">
            <v>Contractuel</v>
          </cell>
          <cell r="V1089">
            <v>45170</v>
          </cell>
          <cell r="W1089">
            <v>45199</v>
          </cell>
          <cell r="Z1089">
            <v>44795</v>
          </cell>
          <cell r="AA1089">
            <v>8</v>
          </cell>
          <cell r="AB1089">
            <v>2022</v>
          </cell>
          <cell r="AC1089">
            <v>2026</v>
          </cell>
          <cell r="AD1089">
            <v>2.5388888888888888</v>
          </cell>
          <cell r="AE1089" t="str">
            <v>&lt; 3</v>
          </cell>
          <cell r="AF1089">
            <v>35270</v>
          </cell>
          <cell r="AG1089">
            <v>28.635616438356163</v>
          </cell>
          <cell r="AH1089" t="str">
            <v>&gt;25&lt; 35</v>
          </cell>
          <cell r="AI1089">
            <v>16930997</v>
          </cell>
          <cell r="AJ1089" t="str">
            <v>05</v>
          </cell>
          <cell r="AK1089">
            <v>11652137</v>
          </cell>
          <cell r="AL1089">
            <v>41807</v>
          </cell>
          <cell r="AM1089" t="str">
            <v>FEMME</v>
          </cell>
          <cell r="AN1089" t="str">
            <v>Célibataire</v>
          </cell>
          <cell r="AQ1089">
            <v>3</v>
          </cell>
          <cell r="AR1089">
            <v>2</v>
          </cell>
          <cell r="AS1089">
            <v>45525.5</v>
          </cell>
          <cell r="AT1089" t="str">
            <v>Horaire</v>
          </cell>
          <cell r="AU1089">
            <v>3.3069999999999999</v>
          </cell>
          <cell r="AV1089" t="str">
            <v>07</v>
          </cell>
          <cell r="AW1089" t="str">
            <v>04301</v>
          </cell>
          <cell r="AX1089" t="str">
            <v>01105530802</v>
          </cell>
          <cell r="AY1089" t="str">
            <v>18</v>
          </cell>
          <cell r="AZ1089" t="str">
            <v>AMEN BANK</v>
          </cell>
          <cell r="BA1089" t="str">
            <v>07043010110553080218</v>
          </cell>
          <cell r="BB1089">
            <v>20</v>
          </cell>
          <cell r="BC1089" t="str">
            <v>4 RUE BAHR CHAMEL</v>
          </cell>
          <cell r="BD1089" t="str">
            <v>SIDI HASSINE</v>
          </cell>
          <cell r="BG1089">
            <v>95852928</v>
          </cell>
          <cell r="BH1089">
            <v>94648931</v>
          </cell>
          <cell r="BK1089" t="str">
            <v>A-Panda</v>
          </cell>
          <cell r="BL1089" t="str">
            <v>1.3</v>
          </cell>
          <cell r="BN1089" t="str">
            <v>07043010110553080218</v>
          </cell>
          <cell r="BO1089" t="str">
            <v>HAMRAOUI AMAL</v>
          </cell>
          <cell r="BP1089">
            <v>1090</v>
          </cell>
          <cell r="BR1089">
            <v>1090</v>
          </cell>
          <cell r="BU1089" t="str">
            <v>Non-Actif</v>
          </cell>
        </row>
        <row r="1090">
          <cell r="B1090">
            <v>1091</v>
          </cell>
          <cell r="C1090" t="str">
            <v>Madame</v>
          </cell>
          <cell r="D1090" t="str">
            <v>DHAOUADI HABIBA</v>
          </cell>
          <cell r="E1090" t="str">
            <v>SAGE Tunisia</v>
          </cell>
          <cell r="F1090" t="str">
            <v>PRODUCTION</v>
          </cell>
          <cell r="G1090" t="str">
            <v>Couturière</v>
          </cell>
          <cell r="H1090" t="str">
            <v>Panda</v>
          </cell>
          <cell r="I1090" t="str">
            <v>FAWZI SENDESNI</v>
          </cell>
          <cell r="J1090" t="str">
            <v>B</v>
          </cell>
          <cell r="K1090" t="str">
            <v>DIRECTS</v>
          </cell>
          <cell r="L1090" t="str">
            <v>Variable cost at standard</v>
          </cell>
          <cell r="M1090" t="str">
            <v>OUVRIERE SPECIALISE</v>
          </cell>
          <cell r="N1090">
            <v>44795</v>
          </cell>
          <cell r="P1090">
            <v>-737</v>
          </cell>
          <cell r="Q1090">
            <v>44981</v>
          </cell>
          <cell r="R1090" t="str">
            <v>démissionnaire</v>
          </cell>
          <cell r="T1090" t="str">
            <v>CDD</v>
          </cell>
          <cell r="U1090" t="str">
            <v>Contractuel</v>
          </cell>
          <cell r="V1090">
            <v>44927</v>
          </cell>
          <cell r="W1090">
            <v>44985</v>
          </cell>
          <cell r="Z1090">
            <v>44795</v>
          </cell>
          <cell r="AA1090">
            <v>8</v>
          </cell>
          <cell r="AB1090">
            <v>2022</v>
          </cell>
          <cell r="AC1090">
            <v>2026</v>
          </cell>
          <cell r="AD1090">
            <v>2.5388888888888888</v>
          </cell>
          <cell r="AE1090" t="str">
            <v>&lt; 3</v>
          </cell>
          <cell r="AF1090">
            <v>31290</v>
          </cell>
          <cell r="AG1090">
            <v>39.539726027397258</v>
          </cell>
          <cell r="AH1090" t="str">
            <v>&gt;35&lt; 45</v>
          </cell>
          <cell r="AI1090">
            <v>12665380</v>
          </cell>
          <cell r="AJ1090" t="str">
            <v>06</v>
          </cell>
          <cell r="AK1090" t="str">
            <v>07381036</v>
          </cell>
          <cell r="AL1090">
            <v>40301</v>
          </cell>
          <cell r="AM1090" t="str">
            <v>FEMME</v>
          </cell>
          <cell r="AN1090" t="str">
            <v>Marié(e)</v>
          </cell>
          <cell r="AO1090">
            <v>1</v>
          </cell>
          <cell r="AQ1090">
            <v>3</v>
          </cell>
          <cell r="AR1090">
            <v>1</v>
          </cell>
          <cell r="AS1090">
            <v>45160.25</v>
          </cell>
          <cell r="AT1090" t="str">
            <v>Horaire</v>
          </cell>
          <cell r="AU1090">
            <v>3.3069999999999999</v>
          </cell>
          <cell r="AV1090" t="str">
            <v>17</v>
          </cell>
          <cell r="AW1090" t="str">
            <v>53594</v>
          </cell>
          <cell r="AX1090" t="str">
            <v>01723836140</v>
          </cell>
          <cell r="AY1090" t="str">
            <v>85</v>
          </cell>
          <cell r="AZ1090" t="str">
            <v>LA POSTE</v>
          </cell>
          <cell r="BA1090" t="str">
            <v>17535940172383614085</v>
          </cell>
          <cell r="BB1090">
            <v>20</v>
          </cell>
          <cell r="BC1090" t="str">
            <v>RUE ABDERRAHMEN AZZEM JAYAR</v>
          </cell>
          <cell r="BD1090" t="str">
            <v>SIDI HASSINE</v>
          </cell>
          <cell r="BG1090">
            <v>97502148</v>
          </cell>
          <cell r="BH1090">
            <v>97036161</v>
          </cell>
          <cell r="BJ1090" t="str">
            <v>JAYARA</v>
          </cell>
          <cell r="BK1090" t="str">
            <v>B-Panda</v>
          </cell>
          <cell r="BN1090" t="str">
            <v>17535940172383614085</v>
          </cell>
          <cell r="BO1090" t="str">
            <v>DHAOUADI HABIBA</v>
          </cell>
          <cell r="BP1090">
            <v>1091</v>
          </cell>
          <cell r="BU1090" t="str">
            <v>Non-Actif</v>
          </cell>
        </row>
        <row r="1091">
          <cell r="B1091">
            <v>1092</v>
          </cell>
          <cell r="C1091" t="str">
            <v>Mlle</v>
          </cell>
          <cell r="D1091" t="str">
            <v>BOUTHOURI IMEN</v>
          </cell>
          <cell r="E1091" t="str">
            <v>SAGE Tunisia</v>
          </cell>
          <cell r="F1091" t="str">
            <v>PRODUCTION</v>
          </cell>
          <cell r="G1091" t="str">
            <v>Alimentatrice</v>
          </cell>
          <cell r="H1091" t="str">
            <v>Panda</v>
          </cell>
          <cell r="I1091" t="str">
            <v>FAWZI SENDESNI</v>
          </cell>
          <cell r="J1091" t="str">
            <v>B</v>
          </cell>
          <cell r="K1091" t="str">
            <v>DIRECTS</v>
          </cell>
          <cell r="L1091" t="str">
            <v>Variable cost at standard</v>
          </cell>
          <cell r="M1091" t="str">
            <v>OUVRIERE SPECIALISE</v>
          </cell>
          <cell r="N1091">
            <v>44803</v>
          </cell>
          <cell r="P1091">
            <v>-737</v>
          </cell>
          <cell r="Q1091">
            <v>44988</v>
          </cell>
          <cell r="R1091" t="str">
            <v xml:space="preserve">abandon de poste </v>
          </cell>
          <cell r="T1091" t="str">
            <v>CDD</v>
          </cell>
          <cell r="U1091" t="str">
            <v>Contractuel</v>
          </cell>
          <cell r="V1091">
            <v>44927</v>
          </cell>
          <cell r="W1091">
            <v>44985</v>
          </cell>
          <cell r="Z1091">
            <v>44803</v>
          </cell>
          <cell r="AA1091">
            <v>8</v>
          </cell>
          <cell r="AB1091">
            <v>2022</v>
          </cell>
          <cell r="AC1091">
            <v>2026</v>
          </cell>
          <cell r="AD1091">
            <v>2.5166666666666666</v>
          </cell>
          <cell r="AE1091" t="str">
            <v>&lt; 3</v>
          </cell>
          <cell r="AF1091">
            <v>37424</v>
          </cell>
          <cell r="AG1091">
            <v>22.734246575342464</v>
          </cell>
          <cell r="AH1091" t="str">
            <v>&lt; 25</v>
          </cell>
          <cell r="AK1091">
            <v>14662486</v>
          </cell>
          <cell r="AL1091">
            <v>44508</v>
          </cell>
          <cell r="AM1091" t="str">
            <v>FEMME</v>
          </cell>
          <cell r="AN1091" t="str">
            <v>Célibataire</v>
          </cell>
          <cell r="AQ1091">
            <v>3</v>
          </cell>
          <cell r="AR1091">
            <v>1</v>
          </cell>
          <cell r="AS1091">
            <v>45168.25</v>
          </cell>
          <cell r="AT1091" t="str">
            <v>Horaire</v>
          </cell>
          <cell r="AU1091">
            <v>3.3069999999999999</v>
          </cell>
          <cell r="AV1091" t="str">
            <v>17</v>
          </cell>
          <cell r="AW1091" t="str">
            <v>00100</v>
          </cell>
          <cell r="AX1091" t="str">
            <v>00003048670</v>
          </cell>
          <cell r="AY1091" t="str">
            <v>17</v>
          </cell>
          <cell r="AZ1091" t="str">
            <v>LA POSTE</v>
          </cell>
          <cell r="BA1091" t="str">
            <v>17001000000304867017</v>
          </cell>
          <cell r="BB1091">
            <v>20</v>
          </cell>
          <cell r="BC1091" t="str">
            <v>40 RUE EL AMRA OUARDIA 6</v>
          </cell>
          <cell r="BD1091" t="str">
            <v>TUNIS</v>
          </cell>
          <cell r="BG1091">
            <v>58670302</v>
          </cell>
          <cell r="BH1091">
            <v>90222970</v>
          </cell>
          <cell r="BJ1091" t="str">
            <v>Arrêt 24</v>
          </cell>
          <cell r="BK1091" t="str">
            <v>B-Panda</v>
          </cell>
          <cell r="BN1091" t="str">
            <v>17001000000304867017</v>
          </cell>
          <cell r="BO1091" t="str">
            <v>BOUTHOURI IMEN</v>
          </cell>
          <cell r="BP1091">
            <v>1092</v>
          </cell>
          <cell r="BU1091" t="str">
            <v>Non-Actif</v>
          </cell>
        </row>
        <row r="1092">
          <cell r="B1092">
            <v>1093</v>
          </cell>
          <cell r="C1092" t="str">
            <v>Madame</v>
          </cell>
          <cell r="D1092" t="str">
            <v>ARFAOUI BASMA</v>
          </cell>
          <cell r="E1092" t="str">
            <v>SAGE Tunisia</v>
          </cell>
          <cell r="F1092" t="str">
            <v>PRODUCTION</v>
          </cell>
          <cell r="G1092" t="str">
            <v>Couturière</v>
          </cell>
          <cell r="H1092" t="str">
            <v>Panda</v>
          </cell>
          <cell r="I1092" t="str">
            <v>FAWZI SENDESNI</v>
          </cell>
          <cell r="J1092" t="str">
            <v>B</v>
          </cell>
          <cell r="K1092" t="str">
            <v>DIRECTS</v>
          </cell>
          <cell r="L1092" t="str">
            <v>Variable cost at standard</v>
          </cell>
          <cell r="M1092" t="str">
            <v>OUVRIERE SPECIALISE</v>
          </cell>
          <cell r="N1092">
            <v>44795</v>
          </cell>
          <cell r="P1092">
            <v>-676</v>
          </cell>
          <cell r="Q1092">
            <v>45022</v>
          </cell>
          <cell r="R1092" t="str">
            <v>maladie</v>
          </cell>
          <cell r="T1092" t="str">
            <v>CDD</v>
          </cell>
          <cell r="U1092" t="str">
            <v>Contractuel</v>
          </cell>
          <cell r="V1092">
            <v>44986</v>
          </cell>
          <cell r="W1092">
            <v>45046</v>
          </cell>
          <cell r="Z1092">
            <v>44795</v>
          </cell>
          <cell r="AA1092">
            <v>8</v>
          </cell>
          <cell r="AB1092">
            <v>2022</v>
          </cell>
          <cell r="AC1092">
            <v>2026</v>
          </cell>
          <cell r="AD1092">
            <v>2.5388888888888888</v>
          </cell>
          <cell r="AE1092" t="str">
            <v>&lt; 3</v>
          </cell>
          <cell r="AF1092">
            <v>28408</v>
          </cell>
          <cell r="AG1092">
            <v>47.435616438356163</v>
          </cell>
          <cell r="AH1092" t="str">
            <v>&gt;45&lt; 55</v>
          </cell>
          <cell r="AI1092">
            <v>11642668</v>
          </cell>
          <cell r="AJ1092" t="str">
            <v>09</v>
          </cell>
          <cell r="AK1092" t="str">
            <v>07313323</v>
          </cell>
          <cell r="AL1092">
            <v>44014</v>
          </cell>
          <cell r="AM1092" t="str">
            <v>FEMME</v>
          </cell>
          <cell r="AN1092" t="str">
            <v>Marié(e)</v>
          </cell>
          <cell r="AO1092">
            <v>3</v>
          </cell>
          <cell r="AQ1092">
            <v>3</v>
          </cell>
          <cell r="AR1092">
            <v>1</v>
          </cell>
          <cell r="AS1092">
            <v>45160.25</v>
          </cell>
          <cell r="AT1092" t="str">
            <v>Horaire</v>
          </cell>
          <cell r="AU1092">
            <v>3.3069999999999999</v>
          </cell>
          <cell r="AV1092" t="str">
            <v>12</v>
          </cell>
          <cell r="AW1092" t="str">
            <v>11500</v>
          </cell>
          <cell r="AX1092" t="str">
            <v>00002410744</v>
          </cell>
          <cell r="AY1092" t="str">
            <v>53</v>
          </cell>
          <cell r="AZ1092" t="str">
            <v>UIB</v>
          </cell>
          <cell r="BA1092" t="str">
            <v>12115000000241074453</v>
          </cell>
          <cell r="BB1092">
            <v>20</v>
          </cell>
          <cell r="BC1092" t="str">
            <v>CITE KHALED IBN EL WALIDDAOUAR HICHER</v>
          </cell>
          <cell r="BD1092" t="str">
            <v>MANOUBA</v>
          </cell>
          <cell r="BG1092">
            <v>25385417</v>
          </cell>
          <cell r="BH1092">
            <v>22827574</v>
          </cell>
          <cell r="BJ1092" t="str">
            <v>TERMUNIS 56</v>
          </cell>
          <cell r="BK1092" t="str">
            <v>B-Panda</v>
          </cell>
          <cell r="BN1092" t="str">
            <v>12115000000241074453</v>
          </cell>
          <cell r="BO1092" t="str">
            <v>ARFAOUI BASMA</v>
          </cell>
          <cell r="BP1092">
            <v>1093</v>
          </cell>
          <cell r="BR1092">
            <v>1093</v>
          </cell>
          <cell r="BU1092" t="str">
            <v>Non-Actif</v>
          </cell>
        </row>
        <row r="1093">
          <cell r="B1093">
            <v>1094</v>
          </cell>
          <cell r="C1093" t="str">
            <v>Madame</v>
          </cell>
          <cell r="D1093" t="str">
            <v>CHEBBI OLFA</v>
          </cell>
          <cell r="E1093" t="str">
            <v>SAGE Tunisia</v>
          </cell>
          <cell r="F1093" t="str">
            <v>PRODUCTION</v>
          </cell>
          <cell r="G1093" t="str">
            <v>Couturière</v>
          </cell>
          <cell r="H1093" t="str">
            <v>Panda</v>
          </cell>
          <cell r="I1093" t="str">
            <v>FAWZI SENDESNI</v>
          </cell>
          <cell r="J1093" t="str">
            <v>B</v>
          </cell>
          <cell r="K1093" t="str">
            <v>DIRECTS</v>
          </cell>
          <cell r="L1093" t="str">
            <v>Variable cost at standard</v>
          </cell>
          <cell r="M1093" t="str">
            <v>OUVRIERE SPECIALISE</v>
          </cell>
          <cell r="N1093">
            <v>44795</v>
          </cell>
          <cell r="P1093">
            <v>-737</v>
          </cell>
          <cell r="Q1093">
            <v>44927</v>
          </cell>
          <cell r="R1093" t="str">
            <v>maladie</v>
          </cell>
          <cell r="T1093" t="str">
            <v>CDD</v>
          </cell>
          <cell r="U1093" t="str">
            <v>Contractuel</v>
          </cell>
          <cell r="V1093">
            <v>44927</v>
          </cell>
          <cell r="W1093">
            <v>44985</v>
          </cell>
          <cell r="Z1093">
            <v>44795</v>
          </cell>
          <cell r="AA1093">
            <v>8</v>
          </cell>
          <cell r="AB1093">
            <v>2022</v>
          </cell>
          <cell r="AC1093">
            <v>2026</v>
          </cell>
          <cell r="AD1093">
            <v>2.5388888888888888</v>
          </cell>
          <cell r="AE1093" t="str">
            <v>&lt; 3</v>
          </cell>
          <cell r="AF1093">
            <v>30886</v>
          </cell>
          <cell r="AG1093">
            <v>40.646575342465752</v>
          </cell>
          <cell r="AH1093" t="str">
            <v>&gt;35&lt; 45</v>
          </cell>
          <cell r="AI1093">
            <v>15185854</v>
          </cell>
          <cell r="AJ1093" t="str">
            <v>09</v>
          </cell>
          <cell r="AK1093" t="str">
            <v>07378600</v>
          </cell>
          <cell r="AL1093">
            <v>41145</v>
          </cell>
          <cell r="AM1093" t="str">
            <v>FEMME</v>
          </cell>
          <cell r="AN1093" t="str">
            <v>Marié(e)</v>
          </cell>
          <cell r="AO1093">
            <v>2</v>
          </cell>
          <cell r="AQ1093">
            <v>3</v>
          </cell>
          <cell r="AR1093">
            <v>1</v>
          </cell>
          <cell r="AS1093">
            <v>45160.25</v>
          </cell>
          <cell r="AT1093" t="str">
            <v>Horaire</v>
          </cell>
          <cell r="AU1093">
            <v>3.3069999999999999</v>
          </cell>
          <cell r="AV1093" t="str">
            <v>04</v>
          </cell>
          <cell r="AW1093" t="str">
            <v>05413</v>
          </cell>
          <cell r="AX1093" t="str">
            <v>90039574132</v>
          </cell>
          <cell r="AY1093" t="str">
            <v>39</v>
          </cell>
          <cell r="AZ1093" t="str">
            <v>ATTIJARI BANK</v>
          </cell>
          <cell r="BA1093" t="str">
            <v>04054139003957413239</v>
          </cell>
          <cell r="BB1093">
            <v>20</v>
          </cell>
          <cell r="BC1093" t="str">
            <v>1 RUE EL FOUZDAK MANOUBA</v>
          </cell>
          <cell r="BD1093" t="str">
            <v>MANOUBA</v>
          </cell>
          <cell r="BG1093">
            <v>25559340</v>
          </cell>
          <cell r="BH1093">
            <v>95027262</v>
          </cell>
          <cell r="BJ1093" t="str">
            <v>MANOUBA</v>
          </cell>
          <cell r="BK1093" t="str">
            <v>B-Panda</v>
          </cell>
          <cell r="BN1093" t="str">
            <v>04054139003957413239</v>
          </cell>
          <cell r="BO1093" t="str">
            <v>CHEBBI OLFA</v>
          </cell>
          <cell r="BP1093">
            <v>1094</v>
          </cell>
          <cell r="BU1093" t="str">
            <v>Non-Actif</v>
          </cell>
        </row>
        <row r="1094">
          <cell r="B1094">
            <v>1095</v>
          </cell>
          <cell r="C1094" t="str">
            <v>Madame</v>
          </cell>
          <cell r="D1094" t="str">
            <v>BOUZIDI SAMIRA</v>
          </cell>
          <cell r="E1094" t="str">
            <v>SAGE Tunisia</v>
          </cell>
          <cell r="F1094" t="str">
            <v>PRODUCTION</v>
          </cell>
          <cell r="G1094" t="str">
            <v>Couturière</v>
          </cell>
          <cell r="H1094" t="str">
            <v>Panda</v>
          </cell>
          <cell r="I1094" t="str">
            <v>HASNA NASRAOUI</v>
          </cell>
          <cell r="J1094" t="str">
            <v>A</v>
          </cell>
          <cell r="K1094" t="str">
            <v>DIRECTS</v>
          </cell>
          <cell r="L1094" t="str">
            <v>Variable cost at standard</v>
          </cell>
          <cell r="M1094" t="str">
            <v>OUVRIERE SPECIALISE</v>
          </cell>
          <cell r="N1094">
            <v>44796</v>
          </cell>
          <cell r="P1094">
            <v>-492</v>
          </cell>
          <cell r="Q1094">
            <v>45211</v>
          </cell>
          <cell r="R1094" t="str">
            <v>Probléme familiale</v>
          </cell>
          <cell r="T1094" t="str">
            <v>CDD</v>
          </cell>
          <cell r="U1094" t="str">
            <v>Contractuel</v>
          </cell>
          <cell r="V1094">
            <v>45200</v>
          </cell>
          <cell r="W1094">
            <v>45230</v>
          </cell>
          <cell r="Z1094">
            <v>44796</v>
          </cell>
          <cell r="AA1094">
            <v>8</v>
          </cell>
          <cell r="AB1094">
            <v>2022</v>
          </cell>
          <cell r="AC1094">
            <v>2026</v>
          </cell>
          <cell r="AD1094">
            <v>2.536111111111111</v>
          </cell>
          <cell r="AE1094" t="str">
            <v>&lt; 3</v>
          </cell>
          <cell r="AF1094">
            <v>27352</v>
          </cell>
          <cell r="AG1094">
            <v>50.328767123287669</v>
          </cell>
          <cell r="AH1094" t="str">
            <v>&gt;45&lt; 55</v>
          </cell>
          <cell r="AI1094">
            <v>12328012</v>
          </cell>
          <cell r="AJ1094" t="str">
            <v>07</v>
          </cell>
          <cell r="AK1094" t="str">
            <v>00953040</v>
          </cell>
          <cell r="AL1094">
            <v>41617</v>
          </cell>
          <cell r="AM1094" t="str">
            <v>FEMME</v>
          </cell>
          <cell r="AN1094" t="str">
            <v>Marié(e)</v>
          </cell>
          <cell r="AO1094">
            <v>3</v>
          </cell>
          <cell r="AQ1094">
            <v>3</v>
          </cell>
          <cell r="AR1094">
            <v>2</v>
          </cell>
          <cell r="AS1094">
            <v>45526.5</v>
          </cell>
          <cell r="AT1094" t="str">
            <v>Horaire</v>
          </cell>
          <cell r="AU1094">
            <v>3.3069999999999999</v>
          </cell>
          <cell r="AV1094" t="str">
            <v>17</v>
          </cell>
          <cell r="AW1094" t="str">
            <v>00000</v>
          </cell>
          <cell r="AX1094" t="str">
            <v>00000881162</v>
          </cell>
          <cell r="AY1094" t="str">
            <v>94</v>
          </cell>
          <cell r="AZ1094" t="str">
            <v>LA POSTE</v>
          </cell>
          <cell r="BA1094" t="str">
            <v>17000000000088116294</v>
          </cell>
          <cell r="BB1094">
            <v>20</v>
          </cell>
          <cell r="BC1094" t="str">
            <v>BORJ ENNOUR BORJ EL AAMRI</v>
          </cell>
          <cell r="BD1094" t="str">
            <v>MANOUBA</v>
          </cell>
          <cell r="BG1094">
            <v>26228510</v>
          </cell>
          <cell r="BH1094">
            <v>25990995</v>
          </cell>
          <cell r="BJ1094" t="str">
            <v>BORJ ENNOUR</v>
          </cell>
          <cell r="BK1094" t="str">
            <v>A-Panda</v>
          </cell>
          <cell r="BL1094" t="str">
            <v>2.1</v>
          </cell>
          <cell r="BN1094" t="str">
            <v>17000000000088116294</v>
          </cell>
          <cell r="BO1094" t="str">
            <v>BOUZIDI SAMIRA</v>
          </cell>
          <cell r="BP1094">
            <v>1095</v>
          </cell>
          <cell r="BR1094">
            <v>1095</v>
          </cell>
          <cell r="BU1094" t="str">
            <v>Non-Actif</v>
          </cell>
        </row>
        <row r="1095">
          <cell r="B1095">
            <v>1096</v>
          </cell>
          <cell r="C1095" t="str">
            <v>Madame</v>
          </cell>
          <cell r="D1095" t="str">
            <v>HAMMAMI MOUNA</v>
          </cell>
          <cell r="E1095" t="str">
            <v>SAGE Tunisia</v>
          </cell>
          <cell r="F1095" t="str">
            <v>PRODUCTION</v>
          </cell>
          <cell r="G1095" t="str">
            <v>Couturière</v>
          </cell>
          <cell r="H1095">
            <v>560</v>
          </cell>
          <cell r="J1095" t="str">
            <v>A</v>
          </cell>
          <cell r="K1095" t="str">
            <v>DIRECTS</v>
          </cell>
          <cell r="L1095" t="str">
            <v>Variable cost at standard</v>
          </cell>
          <cell r="M1095" t="str">
            <v>OUVRIERE SPECIALISE</v>
          </cell>
          <cell r="N1095">
            <v>44796</v>
          </cell>
          <cell r="P1095">
            <v>-796</v>
          </cell>
          <cell r="Q1095">
            <v>44837</v>
          </cell>
          <cell r="R1095" t="str">
            <v>MALADIE</v>
          </cell>
          <cell r="T1095" t="str">
            <v>CDD</v>
          </cell>
          <cell r="U1095" t="str">
            <v>Contractuel</v>
          </cell>
          <cell r="V1095">
            <v>44835</v>
          </cell>
          <cell r="W1095">
            <v>44926</v>
          </cell>
          <cell r="Z1095">
            <v>44796</v>
          </cell>
          <cell r="AA1095">
            <v>8</v>
          </cell>
          <cell r="AB1095">
            <v>2022</v>
          </cell>
          <cell r="AC1095">
            <v>2026</v>
          </cell>
          <cell r="AD1095">
            <v>2.536111111111111</v>
          </cell>
          <cell r="AE1095" t="str">
            <v>&lt; 3</v>
          </cell>
          <cell r="AF1095">
            <v>27352</v>
          </cell>
          <cell r="AG1095">
            <v>50.328767123287669</v>
          </cell>
          <cell r="AH1095" t="str">
            <v>&gt;45&lt; 55</v>
          </cell>
          <cell r="AI1095">
            <v>12191737</v>
          </cell>
          <cell r="AJ1095" t="str">
            <v>03</v>
          </cell>
          <cell r="AK1095" t="str">
            <v>04693150</v>
          </cell>
          <cell r="AL1095">
            <v>41802</v>
          </cell>
          <cell r="AM1095" t="str">
            <v>FEMME</v>
          </cell>
          <cell r="AN1095" t="str">
            <v>Marié(e)</v>
          </cell>
          <cell r="AQ1095">
            <v>3</v>
          </cell>
          <cell r="AR1095">
            <v>1</v>
          </cell>
          <cell r="AS1095">
            <v>45161.25</v>
          </cell>
          <cell r="AT1095" t="str">
            <v>Horaire</v>
          </cell>
          <cell r="AU1095">
            <v>3.3069999999999999</v>
          </cell>
          <cell r="AV1095" t="str">
            <v>04</v>
          </cell>
          <cell r="AW1095" t="str">
            <v>00400</v>
          </cell>
          <cell r="AX1095" t="str">
            <v>50079586913</v>
          </cell>
          <cell r="AY1095" t="str">
            <v>95</v>
          </cell>
          <cell r="AZ1095" t="str">
            <v>ATTIJARI BANK</v>
          </cell>
          <cell r="BA1095" t="str">
            <v>04004005007958691395</v>
          </cell>
          <cell r="BB1095">
            <v>20</v>
          </cell>
          <cell r="BC1095" t="str">
            <v>12 RUE 42440 CITE EZZARDI CITE BEN YOUNES</v>
          </cell>
          <cell r="BD1095" t="str">
            <v>TUNIS</v>
          </cell>
          <cell r="BG1095">
            <v>26855246</v>
          </cell>
          <cell r="BH1095">
            <v>23105388</v>
          </cell>
          <cell r="BJ1095" t="str">
            <v>SLIMEN KEHIA</v>
          </cell>
          <cell r="BK1095" t="str">
            <v>A-560</v>
          </cell>
          <cell r="BM1095">
            <v>114.244</v>
          </cell>
          <cell r="BN1095" t="str">
            <v>04004005007958691395</v>
          </cell>
          <cell r="BO1095" t="str">
            <v>HAMMAMI MOUNA</v>
          </cell>
          <cell r="BP1095">
            <v>1096</v>
          </cell>
          <cell r="BQ1095" t="str">
            <v>Salaire  Octobre-22</v>
          </cell>
          <cell r="BU1095" t="str">
            <v>Non-Actif</v>
          </cell>
        </row>
        <row r="1096">
          <cell r="B1096">
            <v>1097</v>
          </cell>
          <cell r="C1096" t="str">
            <v>Madame</v>
          </cell>
          <cell r="D1096" t="str">
            <v>NEFZI TAKOUA</v>
          </cell>
          <cell r="E1096" t="str">
            <v>SAGE Tunisia</v>
          </cell>
          <cell r="F1096" t="str">
            <v>PRODUCTION</v>
          </cell>
          <cell r="G1096" t="str">
            <v>Alimentatrice</v>
          </cell>
          <cell r="H1096" t="str">
            <v>P6 AV</v>
          </cell>
          <cell r="I1096" t="str">
            <v>MOHAMED AMINE</v>
          </cell>
          <cell r="J1096" t="str">
            <v>A</v>
          </cell>
          <cell r="K1096" t="str">
            <v>DIRECTS</v>
          </cell>
          <cell r="L1096" t="str">
            <v>Variable cost at standard</v>
          </cell>
          <cell r="M1096" t="str">
            <v>OUVRIERE SPECIALISE</v>
          </cell>
          <cell r="N1096">
            <v>44796</v>
          </cell>
          <cell r="P1096">
            <v>25</v>
          </cell>
          <cell r="T1096" t="str">
            <v>CDD</v>
          </cell>
          <cell r="U1096" t="str">
            <v>Contractuel</v>
          </cell>
          <cell r="V1096">
            <v>45689</v>
          </cell>
          <cell r="W1096">
            <v>45747</v>
          </cell>
          <cell r="Z1096">
            <v>44796</v>
          </cell>
          <cell r="AA1096">
            <v>8</v>
          </cell>
          <cell r="AB1096">
            <v>2022</v>
          </cell>
          <cell r="AC1096">
            <v>2026</v>
          </cell>
          <cell r="AD1096">
            <v>2.536111111111111</v>
          </cell>
          <cell r="AE1096" t="str">
            <v>&lt; 3</v>
          </cell>
          <cell r="AF1096">
            <v>33437</v>
          </cell>
          <cell r="AG1096">
            <v>33.657534246575345</v>
          </cell>
          <cell r="AH1096" t="str">
            <v>&gt;25&lt; 35</v>
          </cell>
          <cell r="AI1096">
            <v>17216974</v>
          </cell>
          <cell r="AJ1096" t="str">
            <v>05</v>
          </cell>
          <cell r="AK1096" t="str">
            <v>09182632</v>
          </cell>
          <cell r="AL1096">
            <v>40997</v>
          </cell>
          <cell r="AM1096" t="str">
            <v>FEMME</v>
          </cell>
          <cell r="AN1096" t="str">
            <v>Marié(e)</v>
          </cell>
          <cell r="AO1096">
            <v>2</v>
          </cell>
          <cell r="AQ1096">
            <v>3</v>
          </cell>
          <cell r="AR1096">
            <v>3</v>
          </cell>
          <cell r="AS1096">
            <v>45891.75</v>
          </cell>
          <cell r="AT1096" t="str">
            <v>Horaire</v>
          </cell>
          <cell r="AU1096">
            <v>3.3069999999999999</v>
          </cell>
          <cell r="AV1096" t="str">
            <v>17</v>
          </cell>
          <cell r="AW1096" t="str">
            <v>00100</v>
          </cell>
          <cell r="AX1096" t="str">
            <v>00002661113</v>
          </cell>
          <cell r="AY1096" t="str">
            <v>46</v>
          </cell>
          <cell r="AZ1096" t="str">
            <v>LA POSTE</v>
          </cell>
          <cell r="BA1096" t="str">
            <v>17001000000266111346</v>
          </cell>
          <cell r="BB1096">
            <v>20</v>
          </cell>
          <cell r="BC1096" t="str">
            <v>RUE HATTAB IBN MONDHER SANHEJA</v>
          </cell>
          <cell r="BD1096" t="str">
            <v>OUED ELLIL</v>
          </cell>
          <cell r="BG1096">
            <v>28112808</v>
          </cell>
          <cell r="BH1096">
            <v>27308006</v>
          </cell>
          <cell r="BJ1096" t="str">
            <v>SANHEJA</v>
          </cell>
          <cell r="BK1096" t="str">
            <v>CAMPO A</v>
          </cell>
          <cell r="BL1096" t="str">
            <v>1.3</v>
          </cell>
          <cell r="BN1096" t="str">
            <v>17001000000266111346</v>
          </cell>
          <cell r="BO1096" t="str">
            <v>NEFZI TAKOUA</v>
          </cell>
          <cell r="BP1096">
            <v>1097</v>
          </cell>
          <cell r="BR1096">
            <v>1097</v>
          </cell>
          <cell r="BT1096">
            <v>659</v>
          </cell>
          <cell r="BU1096" t="str">
            <v>si</v>
          </cell>
          <cell r="BV1096" t="str">
            <v>139 B CA</v>
          </cell>
        </row>
        <row r="1097">
          <cell r="B1097">
            <v>1098</v>
          </cell>
          <cell r="C1097" t="str">
            <v>Madame</v>
          </cell>
          <cell r="D1097" t="str">
            <v>KAABI MOUNA</v>
          </cell>
          <cell r="E1097" t="str">
            <v>SAGE Tunisia</v>
          </cell>
          <cell r="F1097" t="str">
            <v>PRODUCTION</v>
          </cell>
          <cell r="G1097" t="str">
            <v>Couturière</v>
          </cell>
          <cell r="H1097">
            <v>560</v>
          </cell>
          <cell r="J1097" t="str">
            <v>B</v>
          </cell>
          <cell r="K1097" t="str">
            <v>DIRECTS</v>
          </cell>
          <cell r="L1097" t="str">
            <v>Variable cost at standard</v>
          </cell>
          <cell r="M1097" t="str">
            <v>OUVRIERE SPECIALISE</v>
          </cell>
          <cell r="N1097">
            <v>44796</v>
          </cell>
          <cell r="P1097">
            <v>-888</v>
          </cell>
          <cell r="Q1097">
            <v>44828</v>
          </cell>
          <cell r="R1097" t="str">
            <v xml:space="preserve">abandon de poste </v>
          </cell>
          <cell r="T1097" t="str">
            <v>CDD</v>
          </cell>
          <cell r="U1097" t="str">
            <v>Contractuel</v>
          </cell>
          <cell r="V1097">
            <v>44796</v>
          </cell>
          <cell r="W1097">
            <v>44834</v>
          </cell>
          <cell r="Z1097">
            <v>44796</v>
          </cell>
          <cell r="AA1097">
            <v>8</v>
          </cell>
          <cell r="AB1097">
            <v>2022</v>
          </cell>
          <cell r="AC1097">
            <v>2026</v>
          </cell>
          <cell r="AD1097">
            <v>2.536111111111111</v>
          </cell>
          <cell r="AE1097" t="str">
            <v>&lt; 3</v>
          </cell>
          <cell r="AF1097">
            <v>31195</v>
          </cell>
          <cell r="AG1097">
            <v>39.799999999999997</v>
          </cell>
          <cell r="AH1097" t="str">
            <v>&gt;35&lt; 45</v>
          </cell>
          <cell r="AI1097">
            <v>12663510</v>
          </cell>
          <cell r="AJ1097" t="str">
            <v>04</v>
          </cell>
          <cell r="AK1097" t="str">
            <v>07362062</v>
          </cell>
          <cell r="AL1097">
            <v>36937</v>
          </cell>
          <cell r="AM1097" t="str">
            <v>FEMME</v>
          </cell>
          <cell r="AN1097" t="str">
            <v>Marié(e)</v>
          </cell>
          <cell r="AO1097">
            <v>3</v>
          </cell>
          <cell r="AQ1097">
            <v>3</v>
          </cell>
          <cell r="AR1097">
            <v>1</v>
          </cell>
          <cell r="AS1097">
            <v>45161.25</v>
          </cell>
          <cell r="AT1097" t="str">
            <v>Horaire</v>
          </cell>
          <cell r="AU1097">
            <v>3.3069999999999999</v>
          </cell>
          <cell r="AV1097" t="str">
            <v>17</v>
          </cell>
          <cell r="AW1097" t="str">
            <v>00100</v>
          </cell>
          <cell r="AX1097" t="str">
            <v>00003076768</v>
          </cell>
          <cell r="AY1097" t="str">
            <v>16</v>
          </cell>
          <cell r="AZ1097" t="str">
            <v>LA POSTE</v>
          </cell>
          <cell r="BA1097" t="str">
            <v>17001000000307676816</v>
          </cell>
          <cell r="BB1097">
            <v>20</v>
          </cell>
          <cell r="BC1097" t="str">
            <v>RUE EL ADLA CITE TORJMAN SANHEJA</v>
          </cell>
          <cell r="BD1097" t="str">
            <v>OUED ELLIL</v>
          </cell>
          <cell r="BE1097">
            <v>2010</v>
          </cell>
          <cell r="BG1097">
            <v>93698096</v>
          </cell>
          <cell r="BH1097">
            <v>23608555</v>
          </cell>
          <cell r="BJ1097" t="str">
            <v>SANHEJA</v>
          </cell>
          <cell r="BK1097" t="str">
            <v>B-560</v>
          </cell>
          <cell r="BM1097">
            <v>48.554000000000002</v>
          </cell>
          <cell r="BN1097" t="str">
            <v>17001000000307676816</v>
          </cell>
          <cell r="BO1097" t="str">
            <v>KAABI MOUNA</v>
          </cell>
          <cell r="BP1097">
            <v>1098</v>
          </cell>
          <cell r="BQ1097" t="str">
            <v>Salaire Sept-22</v>
          </cell>
          <cell r="BU1097" t="str">
            <v>Non-Actif</v>
          </cell>
        </row>
        <row r="1098">
          <cell r="B1098">
            <v>1099</v>
          </cell>
          <cell r="C1098" t="str">
            <v>Mlle</v>
          </cell>
          <cell r="D1098" t="str">
            <v>TOUATI NESRINE</v>
          </cell>
          <cell r="E1098" t="str">
            <v>SAGE Tunisia</v>
          </cell>
          <cell r="F1098" t="str">
            <v>PRODUCTION</v>
          </cell>
          <cell r="G1098" t="str">
            <v>prép CAMPO</v>
          </cell>
          <cell r="H1098" t="str">
            <v>P7 AR</v>
          </cell>
          <cell r="I1098" t="str">
            <v>MOHAMED MAALAOUI</v>
          </cell>
          <cell r="J1098" t="str">
            <v>B</v>
          </cell>
          <cell r="K1098" t="str">
            <v>DIRECTS</v>
          </cell>
          <cell r="L1098" t="str">
            <v>Variable cost at standard</v>
          </cell>
          <cell r="M1098" t="str">
            <v>OUVRIERE SPECIALISE</v>
          </cell>
          <cell r="N1098">
            <v>44796</v>
          </cell>
          <cell r="P1098">
            <v>-126</v>
          </cell>
          <cell r="Q1098">
            <v>45568</v>
          </cell>
          <cell r="R1098" t="str">
            <v>communication</v>
          </cell>
          <cell r="T1098" t="str">
            <v>CDD</v>
          </cell>
          <cell r="U1098" t="str">
            <v>Contractuel</v>
          </cell>
          <cell r="V1098">
            <v>45536</v>
          </cell>
          <cell r="W1098">
            <v>45596</v>
          </cell>
          <cell r="Z1098">
            <v>44796</v>
          </cell>
          <cell r="AA1098">
            <v>8</v>
          </cell>
          <cell r="AB1098">
            <v>2022</v>
          </cell>
          <cell r="AC1098">
            <v>2026</v>
          </cell>
          <cell r="AD1098">
            <v>2.536111111111111</v>
          </cell>
          <cell r="AE1098" t="str">
            <v>&lt; 3</v>
          </cell>
          <cell r="AF1098">
            <v>37060</v>
          </cell>
          <cell r="AG1098">
            <v>23.731506849315068</v>
          </cell>
          <cell r="AH1098" t="str">
            <v>&lt; 25</v>
          </cell>
          <cell r="AI1098">
            <v>17445605</v>
          </cell>
          <cell r="AJ1098" t="str">
            <v>07</v>
          </cell>
          <cell r="AK1098">
            <v>14659131</v>
          </cell>
          <cell r="AL1098">
            <v>43997</v>
          </cell>
          <cell r="AM1098" t="str">
            <v>FEMME</v>
          </cell>
          <cell r="AN1098" t="str">
            <v>Célibataire</v>
          </cell>
          <cell r="AQ1098">
            <v>3</v>
          </cell>
          <cell r="AR1098">
            <v>3</v>
          </cell>
          <cell r="AS1098">
            <v>45891.75</v>
          </cell>
          <cell r="AT1098" t="str">
            <v>Horaire</v>
          </cell>
          <cell r="AU1098">
            <v>3.3069999999999999</v>
          </cell>
          <cell r="AV1098" t="str">
            <v>17</v>
          </cell>
          <cell r="AW1098" t="str">
            <v>00100</v>
          </cell>
          <cell r="AX1098" t="str">
            <v>00002949119</v>
          </cell>
          <cell r="AY1098" t="str">
            <v>07</v>
          </cell>
          <cell r="AZ1098" t="str">
            <v>LA POSTE</v>
          </cell>
          <cell r="BA1098" t="str">
            <v>17001000000294911907</v>
          </cell>
          <cell r="BB1098">
            <v>20</v>
          </cell>
          <cell r="BC1098" t="str">
            <v>97 RUE EL WARD CITE EL AMAL</v>
          </cell>
          <cell r="BD1098" t="str">
            <v>FOUCHANA</v>
          </cell>
          <cell r="BG1098">
            <v>99887870</v>
          </cell>
          <cell r="BH1098">
            <v>23906366</v>
          </cell>
          <cell r="BJ1098" t="str">
            <v>FOUCHANA</v>
          </cell>
          <cell r="BK1098" t="str">
            <v>CAMPO C</v>
          </cell>
          <cell r="BL1098" t="str">
            <v>1.3</v>
          </cell>
          <cell r="BN1098" t="str">
            <v>17001000000294911907</v>
          </cell>
          <cell r="BO1098" t="str">
            <v>TOUATI NESRINE</v>
          </cell>
          <cell r="BP1098">
            <v>1099</v>
          </cell>
          <cell r="BR1098">
            <v>1099</v>
          </cell>
          <cell r="BU1098" t="str">
            <v>Non-Actif</v>
          </cell>
          <cell r="BV1098" t="str">
            <v>139 A SP</v>
          </cell>
        </row>
        <row r="1099">
          <cell r="B1099">
            <v>1100</v>
          </cell>
          <cell r="C1099" t="str">
            <v>Madame</v>
          </cell>
          <cell r="D1099" t="str">
            <v>AMDOUNI KOUKI THOURAYA</v>
          </cell>
          <cell r="E1099" t="str">
            <v>SAGE Tunisia</v>
          </cell>
          <cell r="F1099" t="str">
            <v>PRODUCTION</v>
          </cell>
          <cell r="G1099" t="str">
            <v>Couturière</v>
          </cell>
          <cell r="H1099" t="str">
            <v>Panda</v>
          </cell>
          <cell r="I1099" t="str">
            <v>FAWZI SENDESNI</v>
          </cell>
          <cell r="J1099" t="str">
            <v>B</v>
          </cell>
          <cell r="K1099" t="str">
            <v>DIRECTS</v>
          </cell>
          <cell r="L1099" t="str">
            <v>Variable cost at standard</v>
          </cell>
          <cell r="M1099" t="str">
            <v>OUVRIERE SPECIALISE</v>
          </cell>
          <cell r="N1099">
            <v>44797</v>
          </cell>
          <cell r="P1099">
            <v>-187</v>
          </cell>
          <cell r="Q1099">
            <v>45538</v>
          </cell>
          <cell r="R1099" t="str">
            <v>familliale</v>
          </cell>
          <cell r="T1099" t="str">
            <v>CDD</v>
          </cell>
          <cell r="U1099" t="str">
            <v>Contractuel</v>
          </cell>
          <cell r="V1099">
            <v>45474</v>
          </cell>
          <cell r="W1099">
            <v>45535</v>
          </cell>
          <cell r="Z1099">
            <v>44797</v>
          </cell>
          <cell r="AA1099">
            <v>8</v>
          </cell>
          <cell r="AB1099">
            <v>2022</v>
          </cell>
          <cell r="AC1099">
            <v>2026</v>
          </cell>
          <cell r="AD1099">
            <v>2.5333333333333332</v>
          </cell>
          <cell r="AE1099" t="str">
            <v>&lt; 3</v>
          </cell>
          <cell r="AF1099">
            <v>31642</v>
          </cell>
          <cell r="AG1099">
            <v>38.575342465753423</v>
          </cell>
          <cell r="AH1099" t="str">
            <v>&gt;35&lt; 45</v>
          </cell>
          <cell r="AI1099">
            <v>16069666</v>
          </cell>
          <cell r="AJ1099" t="str">
            <v>02</v>
          </cell>
          <cell r="AK1099" t="str">
            <v>09161906</v>
          </cell>
          <cell r="AL1099">
            <v>41398</v>
          </cell>
          <cell r="AM1099" t="str">
            <v>FEMME</v>
          </cell>
          <cell r="AN1099" t="str">
            <v>Marié(e)</v>
          </cell>
          <cell r="AO1099">
            <v>3</v>
          </cell>
          <cell r="AQ1099">
            <v>3</v>
          </cell>
          <cell r="AR1099">
            <v>3</v>
          </cell>
          <cell r="AS1099">
            <v>45892.75</v>
          </cell>
          <cell r="AT1099" t="str">
            <v>Horaire</v>
          </cell>
          <cell r="AU1099">
            <v>3.3069999999999999</v>
          </cell>
          <cell r="AV1099" t="str">
            <v>17</v>
          </cell>
          <cell r="AW1099" t="str">
            <v>00100</v>
          </cell>
          <cell r="AX1099" t="str">
            <v>00003169251</v>
          </cell>
          <cell r="AY1099" t="str">
            <v>84</v>
          </cell>
          <cell r="AZ1099" t="str">
            <v>LA POSTE</v>
          </cell>
          <cell r="BA1099" t="str">
            <v>17001000000316925184</v>
          </cell>
          <cell r="BB1099">
            <v>20</v>
          </cell>
          <cell r="BC1099" t="str">
            <v>DAOUAR HICHER</v>
          </cell>
          <cell r="BD1099" t="str">
            <v>MANOUBA</v>
          </cell>
          <cell r="BG1099">
            <v>24406796</v>
          </cell>
          <cell r="BH1099">
            <v>50608682</v>
          </cell>
          <cell r="BJ1099" t="str">
            <v>TERMUNIS 56</v>
          </cell>
          <cell r="BK1099" t="str">
            <v>B-Panda</v>
          </cell>
          <cell r="BL1099" t="str">
            <v>1.3</v>
          </cell>
          <cell r="BN1099" t="str">
            <v>17001000000316925184</v>
          </cell>
          <cell r="BO1099" t="str">
            <v>AMDOUNI KOUKI THOURAYA</v>
          </cell>
          <cell r="BP1099">
            <v>1100</v>
          </cell>
          <cell r="BR1099">
            <v>1100</v>
          </cell>
          <cell r="BU1099" t="str">
            <v>Non-Actif</v>
          </cell>
          <cell r="BV1099" t="str">
            <v>965 A SA</v>
          </cell>
        </row>
        <row r="1100">
          <cell r="B1100">
            <v>1101</v>
          </cell>
          <cell r="C1100" t="str">
            <v>Madame</v>
          </cell>
          <cell r="D1100" t="str">
            <v>GRAMI HAJER</v>
          </cell>
          <cell r="E1100" t="str">
            <v>SAGE Tunisia</v>
          </cell>
          <cell r="F1100" t="str">
            <v>PRODUCTION</v>
          </cell>
          <cell r="G1100" t="str">
            <v>Couturière</v>
          </cell>
          <cell r="H1100" t="str">
            <v>P7 AR</v>
          </cell>
          <cell r="I1100" t="str">
            <v>Safa</v>
          </cell>
          <cell r="J1100" t="str">
            <v>A</v>
          </cell>
          <cell r="K1100" t="str">
            <v>DIRECTS</v>
          </cell>
          <cell r="L1100" t="str">
            <v>Variable cost at standard</v>
          </cell>
          <cell r="M1100" t="str">
            <v>OUVRIERE SPECIALISE</v>
          </cell>
          <cell r="N1100">
            <v>44797</v>
          </cell>
          <cell r="P1100">
            <v>25</v>
          </cell>
          <cell r="T1100" t="str">
            <v>CDD</v>
          </cell>
          <cell r="U1100" t="str">
            <v>Contractuel</v>
          </cell>
          <cell r="V1100">
            <v>45689</v>
          </cell>
          <cell r="W1100">
            <v>45747</v>
          </cell>
          <cell r="Z1100">
            <v>44797</v>
          </cell>
          <cell r="AA1100">
            <v>8</v>
          </cell>
          <cell r="AB1100">
            <v>2022</v>
          </cell>
          <cell r="AC1100">
            <v>2026</v>
          </cell>
          <cell r="AD1100">
            <v>2.5333333333333332</v>
          </cell>
          <cell r="AE1100" t="str">
            <v>&lt; 3</v>
          </cell>
          <cell r="AF1100">
            <v>29639</v>
          </cell>
          <cell r="AG1100">
            <v>44.063013698630137</v>
          </cell>
          <cell r="AH1100" t="str">
            <v>&gt;35&lt; 45</v>
          </cell>
          <cell r="AI1100">
            <v>45320857</v>
          </cell>
          <cell r="AJ1100" t="str">
            <v>03</v>
          </cell>
          <cell r="AK1100" t="str">
            <v>04689699</v>
          </cell>
          <cell r="AL1100">
            <v>37592</v>
          </cell>
          <cell r="AM1100" t="str">
            <v>FEMME</v>
          </cell>
          <cell r="AN1100" t="str">
            <v>Marié(e)</v>
          </cell>
          <cell r="AO1100">
            <v>2</v>
          </cell>
          <cell r="AQ1100">
            <v>3</v>
          </cell>
          <cell r="AR1100">
            <v>3</v>
          </cell>
          <cell r="AS1100">
            <v>45892.75</v>
          </cell>
          <cell r="AT1100" t="str">
            <v>Horaire</v>
          </cell>
          <cell r="AU1100">
            <v>3.3069999999999999</v>
          </cell>
          <cell r="AV1100" t="str">
            <v>17</v>
          </cell>
          <cell r="AW1100" t="str">
            <v>53594</v>
          </cell>
          <cell r="AX1100" t="str">
            <v>02013973627</v>
          </cell>
          <cell r="AY1100">
            <v>52</v>
          </cell>
          <cell r="AZ1100" t="str">
            <v>LA POSTE</v>
          </cell>
          <cell r="BA1100" t="str">
            <v>17535940201397362752</v>
          </cell>
          <cell r="BB1100">
            <v>20</v>
          </cell>
          <cell r="BC1100" t="str">
            <v>4 RUE 42423 ZAHROUNI</v>
          </cell>
          <cell r="BD1100" t="str">
            <v>TUNIS</v>
          </cell>
          <cell r="BG1100">
            <v>58070126</v>
          </cell>
          <cell r="BH1100">
            <v>90081670</v>
          </cell>
          <cell r="BJ1100" t="str">
            <v>EL AGBA ABDELMOULA</v>
          </cell>
          <cell r="BK1100" t="str">
            <v>A-P7 AR</v>
          </cell>
          <cell r="BL1100" t="str">
            <v>1.2</v>
          </cell>
          <cell r="BN1100" t="str">
            <v>17535940201397362752</v>
          </cell>
          <cell r="BO1100" t="str">
            <v>GRAMI HAJER</v>
          </cell>
          <cell r="BP1100">
            <v>1101</v>
          </cell>
          <cell r="BR1100">
            <v>1101</v>
          </cell>
          <cell r="BT1100">
            <v>597</v>
          </cell>
          <cell r="BU1100" t="str">
            <v>si</v>
          </cell>
          <cell r="BV1100" t="str">
            <v>965 A CA</v>
          </cell>
        </row>
        <row r="1101">
          <cell r="B1101">
            <v>1102</v>
          </cell>
          <cell r="C1101" t="str">
            <v>Mlle</v>
          </cell>
          <cell r="D1101" t="str">
            <v>MAHMOUDI YOSRA</v>
          </cell>
          <cell r="E1101" t="str">
            <v>SAGE Tunisia</v>
          </cell>
          <cell r="F1101" t="str">
            <v>PRODUCTION</v>
          </cell>
          <cell r="G1101" t="str">
            <v>Couturière</v>
          </cell>
          <cell r="H1101">
            <v>520</v>
          </cell>
          <cell r="I1101" t="str">
            <v>Mabrourk Ben Moussa</v>
          </cell>
          <cell r="J1101" t="str">
            <v>A</v>
          </cell>
          <cell r="K1101" t="str">
            <v>DIRECTS</v>
          </cell>
          <cell r="L1101" t="str">
            <v>Variable cost at standard</v>
          </cell>
          <cell r="M1101" t="str">
            <v>OUVRIERE SPECIALISE</v>
          </cell>
          <cell r="N1101">
            <v>44797</v>
          </cell>
          <cell r="P1101">
            <v>-676</v>
          </cell>
          <cell r="Q1101">
            <v>45047</v>
          </cell>
          <cell r="R1101" t="str">
            <v>maladie de sa mére</v>
          </cell>
          <cell r="T1101" t="str">
            <v>CDD</v>
          </cell>
          <cell r="U1101" t="str">
            <v>Contractuel</v>
          </cell>
          <cell r="V1101">
            <v>44986</v>
          </cell>
          <cell r="W1101">
            <v>45046</v>
          </cell>
          <cell r="Z1101">
            <v>44797</v>
          </cell>
          <cell r="AA1101">
            <v>8</v>
          </cell>
          <cell r="AB1101">
            <v>2022</v>
          </cell>
          <cell r="AC1101">
            <v>2026</v>
          </cell>
          <cell r="AD1101">
            <v>2.5333333333333332</v>
          </cell>
          <cell r="AE1101" t="str">
            <v>&lt; 3</v>
          </cell>
          <cell r="AF1101">
            <v>37094</v>
          </cell>
          <cell r="AG1101">
            <v>23.638356164383563</v>
          </cell>
          <cell r="AH1101" t="str">
            <v>&lt; 25</v>
          </cell>
          <cell r="AI1101">
            <v>17276207</v>
          </cell>
          <cell r="AJ1101" t="str">
            <v>08</v>
          </cell>
          <cell r="AK1101" t="str">
            <v>07235551</v>
          </cell>
          <cell r="AL1101">
            <v>42654</v>
          </cell>
          <cell r="AM1101" t="str">
            <v>FEMME</v>
          </cell>
          <cell r="AN1101" t="str">
            <v>Célibataire</v>
          </cell>
          <cell r="AQ1101">
            <v>3</v>
          </cell>
          <cell r="AR1101">
            <v>1</v>
          </cell>
          <cell r="AS1101">
            <v>45162.25</v>
          </cell>
          <cell r="AT1101" t="str">
            <v>Horaire</v>
          </cell>
          <cell r="AU1101">
            <v>3.3069999999999999</v>
          </cell>
          <cell r="AV1101" t="str">
            <v>17</v>
          </cell>
          <cell r="AW1101" t="str">
            <v>00100</v>
          </cell>
          <cell r="AX1101" t="str">
            <v>00002993891</v>
          </cell>
          <cell r="AY1101" t="str">
            <v>36</v>
          </cell>
          <cell r="AZ1101" t="str">
            <v>LA POSTE</v>
          </cell>
          <cell r="BA1101" t="str">
            <v>17001000000299389136</v>
          </cell>
          <cell r="BB1101">
            <v>20</v>
          </cell>
          <cell r="BC1101" t="str">
            <v>103 CITE EL KOUROUM MORNAG</v>
          </cell>
          <cell r="BD1101" t="str">
            <v>BEN AROUS</v>
          </cell>
          <cell r="BG1101">
            <v>29315538</v>
          </cell>
          <cell r="BH1101">
            <v>21620439</v>
          </cell>
          <cell r="BJ1101" t="str">
            <v>MORNAG</v>
          </cell>
          <cell r="BK1101" t="str">
            <v>A-520</v>
          </cell>
          <cell r="BN1101" t="str">
            <v>17001000000299389136</v>
          </cell>
          <cell r="BO1101" t="str">
            <v>MAHMOUDI YOSRA</v>
          </cell>
          <cell r="BP1101">
            <v>1102</v>
          </cell>
          <cell r="BR1101">
            <v>1102</v>
          </cell>
          <cell r="BU1101" t="str">
            <v>Non-Actif</v>
          </cell>
        </row>
        <row r="1102">
          <cell r="B1102">
            <v>1103</v>
          </cell>
          <cell r="C1102" t="str">
            <v>Madame</v>
          </cell>
          <cell r="D1102" t="str">
            <v>OUESLATI HELA</v>
          </cell>
          <cell r="E1102" t="str">
            <v>SAGE Tunisia</v>
          </cell>
          <cell r="F1102" t="str">
            <v>PRODUCTION</v>
          </cell>
          <cell r="G1102" t="str">
            <v>Couturière</v>
          </cell>
          <cell r="H1102">
            <v>520</v>
          </cell>
          <cell r="J1102" t="str">
            <v>A</v>
          </cell>
          <cell r="K1102" t="str">
            <v>DIRECTS</v>
          </cell>
          <cell r="L1102" t="str">
            <v>Variable cost at standard</v>
          </cell>
          <cell r="M1102" t="str">
            <v>OUVRIERE SPECIALISE</v>
          </cell>
          <cell r="N1102">
            <v>44805</v>
          </cell>
          <cell r="P1102">
            <v>-888</v>
          </cell>
          <cell r="Q1102">
            <v>44830</v>
          </cell>
          <cell r="R1102" t="str">
            <v>MALADIE</v>
          </cell>
          <cell r="T1102" t="str">
            <v>CDD</v>
          </cell>
          <cell r="U1102" t="str">
            <v>Contractuel</v>
          </cell>
          <cell r="V1102">
            <v>44805</v>
          </cell>
          <cell r="W1102">
            <v>44834</v>
          </cell>
          <cell r="Z1102">
            <v>44805</v>
          </cell>
          <cell r="AA1102">
            <v>9</v>
          </cell>
          <cell r="AB1102">
            <v>2022</v>
          </cell>
          <cell r="AC1102">
            <v>2026</v>
          </cell>
          <cell r="AD1102">
            <v>2.5138888888888888</v>
          </cell>
          <cell r="AE1102" t="str">
            <v>&lt; 3</v>
          </cell>
          <cell r="AF1102">
            <v>28746</v>
          </cell>
          <cell r="AG1102">
            <v>46.509589041095893</v>
          </cell>
          <cell r="AH1102" t="str">
            <v>&gt;45&lt; 55</v>
          </cell>
          <cell r="AI1102">
            <v>11710175</v>
          </cell>
          <cell r="AJ1102" t="str">
            <v>00</v>
          </cell>
          <cell r="AK1102" t="str">
            <v>07326076</v>
          </cell>
          <cell r="AL1102">
            <v>35808</v>
          </cell>
          <cell r="AM1102" t="str">
            <v>FEMME</v>
          </cell>
          <cell r="AN1102" t="str">
            <v>Marié(e)</v>
          </cell>
          <cell r="AO1102">
            <v>3</v>
          </cell>
          <cell r="AQ1102">
            <v>3</v>
          </cell>
          <cell r="AR1102">
            <v>1</v>
          </cell>
          <cell r="AS1102">
            <v>45170.25</v>
          </cell>
          <cell r="AT1102" t="str">
            <v>Horaire</v>
          </cell>
          <cell r="AU1102">
            <v>3.3069999999999999</v>
          </cell>
          <cell r="AV1102" t="str">
            <v>17</v>
          </cell>
          <cell r="AW1102" t="str">
            <v>00100</v>
          </cell>
          <cell r="AX1102" t="str">
            <v>00002738398</v>
          </cell>
          <cell r="AY1102" t="str">
            <v>21</v>
          </cell>
          <cell r="AZ1102" t="str">
            <v>LA POSTE</v>
          </cell>
          <cell r="BA1102" t="str">
            <v>17001000000273839821</v>
          </cell>
          <cell r="BB1102">
            <v>20</v>
          </cell>
          <cell r="BC1102" t="str">
            <v>RUE 5549 CITE KHALED IBN EL WALID</v>
          </cell>
          <cell r="BD1102" t="str">
            <v>ARIANA</v>
          </cell>
          <cell r="BG1102">
            <v>23331914</v>
          </cell>
          <cell r="BH1102">
            <v>22584079</v>
          </cell>
          <cell r="BJ1102" t="str">
            <v>SANHEJA</v>
          </cell>
          <cell r="BK1102" t="str">
            <v>A-520</v>
          </cell>
          <cell r="BM1102">
            <v>151.48099999999999</v>
          </cell>
          <cell r="BN1102" t="str">
            <v>17001000000273839821</v>
          </cell>
          <cell r="BO1102" t="str">
            <v>OUESLATI HELA</v>
          </cell>
          <cell r="BP1102">
            <v>1103</v>
          </cell>
          <cell r="BQ1102" t="str">
            <v>Salaire Sept-22</v>
          </cell>
          <cell r="BU1102" t="str">
            <v>Non-Actif</v>
          </cell>
        </row>
        <row r="1103">
          <cell r="B1103">
            <v>1104</v>
          </cell>
          <cell r="C1103" t="str">
            <v>Mlle</v>
          </cell>
          <cell r="D1103" t="str">
            <v>HLELI RANIA</v>
          </cell>
          <cell r="E1103" t="str">
            <v>SAGE Tunisia</v>
          </cell>
          <cell r="F1103" t="str">
            <v>PRODUCTION</v>
          </cell>
          <cell r="G1103" t="str">
            <v>Couturière</v>
          </cell>
          <cell r="H1103">
            <v>965</v>
          </cell>
          <cell r="J1103" t="str">
            <v>A</v>
          </cell>
          <cell r="K1103" t="str">
            <v>DIRECTS</v>
          </cell>
          <cell r="L1103" t="str">
            <v>Variable cost at standard</v>
          </cell>
          <cell r="M1103" t="str">
            <v>OUVRIERE SPECIALISE</v>
          </cell>
          <cell r="N1103">
            <v>44798</v>
          </cell>
          <cell r="P1103">
            <v>-796</v>
          </cell>
          <cell r="Q1103">
            <v>44842</v>
          </cell>
          <cell r="R1103" t="str">
            <v xml:space="preserve">abandon de poste </v>
          </cell>
          <cell r="T1103" t="str">
            <v>CDD</v>
          </cell>
          <cell r="U1103" t="str">
            <v>Contractuel</v>
          </cell>
          <cell r="V1103">
            <v>44835</v>
          </cell>
          <cell r="W1103">
            <v>44926</v>
          </cell>
          <cell r="Z1103">
            <v>44798</v>
          </cell>
          <cell r="AA1103">
            <v>8</v>
          </cell>
          <cell r="AB1103">
            <v>2022</v>
          </cell>
          <cell r="AC1103">
            <v>2026</v>
          </cell>
          <cell r="AD1103">
            <v>2.5305555555555554</v>
          </cell>
          <cell r="AE1103" t="str">
            <v>&lt; 3</v>
          </cell>
          <cell r="AF1103">
            <v>35861</v>
          </cell>
          <cell r="AG1103">
            <v>27.016438356164382</v>
          </cell>
          <cell r="AH1103" t="str">
            <v>&gt;25&lt; 35</v>
          </cell>
          <cell r="AI1103">
            <v>17023321</v>
          </cell>
          <cell r="AJ1103" t="str">
            <v>05</v>
          </cell>
          <cell r="AK1103">
            <v>11660150</v>
          </cell>
          <cell r="AL1103">
            <v>42620</v>
          </cell>
          <cell r="AM1103" t="str">
            <v>FEMME</v>
          </cell>
          <cell r="AN1103" t="str">
            <v>Célibataire</v>
          </cell>
          <cell r="AQ1103">
            <v>3</v>
          </cell>
          <cell r="AR1103">
            <v>1</v>
          </cell>
          <cell r="AS1103">
            <v>45163.25</v>
          </cell>
          <cell r="AT1103" t="str">
            <v>Horaire</v>
          </cell>
          <cell r="AU1103">
            <v>3.3069999999999999</v>
          </cell>
          <cell r="AV1103" t="str">
            <v>25</v>
          </cell>
          <cell r="AW1103" t="str">
            <v>02400</v>
          </cell>
          <cell r="AX1103" t="str">
            <v>00001041448</v>
          </cell>
          <cell r="AY1103" t="str">
            <v>19</v>
          </cell>
          <cell r="AZ1103" t="str">
            <v>ZITOUNA BANK</v>
          </cell>
          <cell r="BA1103" t="str">
            <v>25024000000104144819</v>
          </cell>
          <cell r="BB1103">
            <v>20</v>
          </cell>
          <cell r="BC1103" t="str">
            <v>23 RUE UROGOUAI SIDI HASSINE</v>
          </cell>
          <cell r="BD1103" t="str">
            <v>TUNIS</v>
          </cell>
          <cell r="BG1103">
            <v>29137634</v>
          </cell>
          <cell r="BH1103">
            <v>23912131</v>
          </cell>
          <cell r="BJ1103" t="str">
            <v>SIDI HASSINE</v>
          </cell>
          <cell r="BK1103" t="str">
            <v>A-965</v>
          </cell>
          <cell r="BM1103">
            <v>107.56</v>
          </cell>
          <cell r="BN1103" t="str">
            <v>25024000000104144819</v>
          </cell>
          <cell r="BO1103" t="str">
            <v>HLELI RANIA</v>
          </cell>
          <cell r="BP1103">
            <v>1104</v>
          </cell>
          <cell r="BQ1103" t="str">
            <v>Salaire  Octobre-22</v>
          </cell>
          <cell r="BU1103" t="str">
            <v>Non-Actif</v>
          </cell>
        </row>
        <row r="1104">
          <cell r="B1104">
            <v>1105</v>
          </cell>
          <cell r="C1104" t="str">
            <v>Madame</v>
          </cell>
          <cell r="D1104" t="str">
            <v>ROMDHANI HANEN</v>
          </cell>
          <cell r="E1104" t="str">
            <v>SAGE Tunisia</v>
          </cell>
          <cell r="F1104" t="str">
            <v>PRODUCTION</v>
          </cell>
          <cell r="G1104" t="str">
            <v>Couturière</v>
          </cell>
          <cell r="H1104" t="str">
            <v>Panda</v>
          </cell>
          <cell r="I1104" t="str">
            <v>HASNA NASRAOUI</v>
          </cell>
          <cell r="J1104" t="str">
            <v>A</v>
          </cell>
          <cell r="K1104" t="str">
            <v>DIRECTS</v>
          </cell>
          <cell r="L1104" t="str">
            <v>Variable cost at standard</v>
          </cell>
          <cell r="M1104" t="str">
            <v>OUVRIERE SPECIALISE</v>
          </cell>
          <cell r="N1104">
            <v>44799</v>
          </cell>
          <cell r="P1104">
            <v>-676</v>
          </cell>
          <cell r="Q1104">
            <v>45047</v>
          </cell>
          <cell r="R1104" t="str">
            <v>maladie</v>
          </cell>
          <cell r="T1104" t="str">
            <v>CDD</v>
          </cell>
          <cell r="U1104" t="str">
            <v>Contractuel</v>
          </cell>
          <cell r="V1104">
            <v>44986</v>
          </cell>
          <cell r="W1104">
            <v>45046</v>
          </cell>
          <cell r="Z1104">
            <v>44799</v>
          </cell>
          <cell r="AA1104">
            <v>8</v>
          </cell>
          <cell r="AB1104">
            <v>2022</v>
          </cell>
          <cell r="AC1104">
            <v>2026</v>
          </cell>
          <cell r="AD1104">
            <v>2.5277777777777777</v>
          </cell>
          <cell r="AE1104" t="str">
            <v>&lt; 3</v>
          </cell>
          <cell r="AF1104">
            <v>28962</v>
          </cell>
          <cell r="AG1104">
            <v>45.917808219178085</v>
          </cell>
          <cell r="AH1104" t="str">
            <v>&gt;45&lt; 55</v>
          </cell>
          <cell r="AI1104">
            <v>12250713</v>
          </cell>
          <cell r="AJ1104" t="str">
            <v>05</v>
          </cell>
          <cell r="AK1104" t="str">
            <v>07337831</v>
          </cell>
          <cell r="AL1104">
            <v>36221</v>
          </cell>
          <cell r="AM1104" t="str">
            <v>FEMME</v>
          </cell>
          <cell r="AN1104" t="str">
            <v>Marié(e)</v>
          </cell>
          <cell r="AO1104">
            <v>3</v>
          </cell>
          <cell r="AQ1104">
            <v>3</v>
          </cell>
          <cell r="AR1104">
            <v>1</v>
          </cell>
          <cell r="AS1104">
            <v>45164.25</v>
          </cell>
          <cell r="AT1104" t="str">
            <v>Horaire</v>
          </cell>
          <cell r="AU1104">
            <v>3.3069999999999999</v>
          </cell>
          <cell r="AV1104" t="str">
            <v>17</v>
          </cell>
          <cell r="AW1104" t="str">
            <v>00100</v>
          </cell>
          <cell r="AX1104" t="str">
            <v>00003170523</v>
          </cell>
          <cell r="AY1104" t="str">
            <v>51</v>
          </cell>
          <cell r="AZ1104" t="str">
            <v>LA POSTE</v>
          </cell>
          <cell r="BA1104" t="str">
            <v>17001000000317052351</v>
          </cell>
          <cell r="BB1104">
            <v>20</v>
          </cell>
          <cell r="BC1104" t="str">
            <v>RUE SAID OGBANI CITE KHALED IBN EL WALID</v>
          </cell>
          <cell r="BD1104" t="str">
            <v>ARIANA</v>
          </cell>
          <cell r="BG1104">
            <v>94298493</v>
          </cell>
          <cell r="BH1104">
            <v>20059252</v>
          </cell>
          <cell r="BJ1104" t="str">
            <v>TERMUNIS 56</v>
          </cell>
          <cell r="BK1104" t="str">
            <v>A-Panda</v>
          </cell>
          <cell r="BN1104" t="str">
            <v>17001000000317052351</v>
          </cell>
          <cell r="BO1104" t="str">
            <v>ROMDHANI HANEN</v>
          </cell>
          <cell r="BP1104">
            <v>1105</v>
          </cell>
          <cell r="BR1104">
            <v>1105</v>
          </cell>
          <cell r="BS1104" t="str">
            <v>retour le 11-04-23</v>
          </cell>
          <cell r="BU1104" t="str">
            <v>Non-Actif</v>
          </cell>
        </row>
        <row r="1105">
          <cell r="B1105">
            <v>1106</v>
          </cell>
          <cell r="C1105" t="str">
            <v>Mlle</v>
          </cell>
          <cell r="D1105" t="str">
            <v>SASSI NADA</v>
          </cell>
          <cell r="E1105" t="str">
            <v>SAGE Tunisia</v>
          </cell>
          <cell r="F1105" t="str">
            <v>QUALITE</v>
          </cell>
          <cell r="G1105" t="str">
            <v>Contrôle Qualité</v>
          </cell>
          <cell r="H1105">
            <v>965</v>
          </cell>
          <cell r="J1105" t="str">
            <v>A</v>
          </cell>
          <cell r="K1105" t="str">
            <v>INDIRECTS</v>
          </cell>
          <cell r="L1105" t="str">
            <v>Variable cost at standard</v>
          </cell>
          <cell r="M1105" t="str">
            <v>Contrôleur Qualité</v>
          </cell>
          <cell r="N1105">
            <v>44799</v>
          </cell>
          <cell r="P1105">
            <v>-796</v>
          </cell>
          <cell r="Q1105">
            <v>44851</v>
          </cell>
          <cell r="R1105" t="str">
            <v>étude</v>
          </cell>
          <cell r="T1105" t="str">
            <v>CDD</v>
          </cell>
          <cell r="U1105" t="str">
            <v>Contractuel</v>
          </cell>
          <cell r="V1105">
            <v>44835</v>
          </cell>
          <cell r="W1105">
            <v>44926</v>
          </cell>
          <cell r="Z1105">
            <v>44799</v>
          </cell>
          <cell r="AA1105">
            <v>8</v>
          </cell>
          <cell r="AB1105">
            <v>2022</v>
          </cell>
          <cell r="AC1105">
            <v>2026</v>
          </cell>
          <cell r="AD1105">
            <v>2.5277777777777777</v>
          </cell>
          <cell r="AE1105" t="str">
            <v>&lt; 3</v>
          </cell>
          <cell r="AF1105">
            <v>37050</v>
          </cell>
          <cell r="AG1105">
            <v>23.758904109589039</v>
          </cell>
          <cell r="AH1105" t="str">
            <v>&lt; 25</v>
          </cell>
          <cell r="AK1105">
            <v>14667601</v>
          </cell>
          <cell r="AL1105">
            <v>44441</v>
          </cell>
          <cell r="AM1105" t="str">
            <v>FEMME</v>
          </cell>
          <cell r="AN1105" t="str">
            <v>Célibataire</v>
          </cell>
          <cell r="AQ1105">
            <v>3</v>
          </cell>
          <cell r="AR1105">
            <v>1</v>
          </cell>
          <cell r="AS1105">
            <v>45164.25</v>
          </cell>
          <cell r="AT1105" t="str">
            <v>Horaire</v>
          </cell>
          <cell r="AU1105">
            <v>3.3069999999999999</v>
          </cell>
          <cell r="AV1105" t="str">
            <v>17</v>
          </cell>
          <cell r="AW1105" t="str">
            <v>00100</v>
          </cell>
          <cell r="AX1105" t="str">
            <v>00003169869</v>
          </cell>
          <cell r="AY1105" t="str">
            <v>73</v>
          </cell>
          <cell r="AZ1105" t="str">
            <v>LA POSTE</v>
          </cell>
          <cell r="BA1105" t="str">
            <v>17001000000316986973</v>
          </cell>
          <cell r="BB1105">
            <v>20</v>
          </cell>
          <cell r="BC1105" t="str">
            <v>64 ROUTE DE BIZERT CITE INTILAKA</v>
          </cell>
          <cell r="BD1105" t="str">
            <v>ARIANA</v>
          </cell>
          <cell r="BG1105">
            <v>53914151</v>
          </cell>
          <cell r="BH1105">
            <v>52045661</v>
          </cell>
          <cell r="BJ1105" t="str">
            <v>INTILAKA</v>
          </cell>
          <cell r="BK1105" t="str">
            <v>A-965</v>
          </cell>
          <cell r="BM1105">
            <v>166.59</v>
          </cell>
          <cell r="BN1105" t="str">
            <v>17001000000316986973</v>
          </cell>
          <cell r="BO1105" t="str">
            <v>SASSI NADA</v>
          </cell>
          <cell r="BP1105">
            <v>1106</v>
          </cell>
          <cell r="BQ1105" t="str">
            <v>Salaire  Octobre-22</v>
          </cell>
          <cell r="BU1105" t="str">
            <v>Non-Actif</v>
          </cell>
        </row>
        <row r="1106">
          <cell r="B1106">
            <v>1107</v>
          </cell>
          <cell r="C1106" t="str">
            <v>Madame</v>
          </cell>
          <cell r="D1106" t="str">
            <v>AMDOUNI AWATEF</v>
          </cell>
          <cell r="E1106" t="str">
            <v>SAGE Tunisia</v>
          </cell>
          <cell r="F1106" t="str">
            <v>PRODUCTION</v>
          </cell>
          <cell r="G1106" t="str">
            <v>Team leader</v>
          </cell>
          <cell r="H1106" t="str">
            <v>P7 AR</v>
          </cell>
          <cell r="I1106" t="str">
            <v>FAYCEL</v>
          </cell>
          <cell r="J1106" t="str">
            <v>B</v>
          </cell>
          <cell r="K1106" t="str">
            <v>INDIRECTS</v>
          </cell>
          <cell r="L1106" t="str">
            <v>Variable cost at standard</v>
          </cell>
          <cell r="M1106" t="str">
            <v>OUVRIERE SPECIALISE</v>
          </cell>
          <cell r="N1106">
            <v>44799</v>
          </cell>
          <cell r="P1106">
            <v>55</v>
          </cell>
          <cell r="T1106" t="str">
            <v>CDD</v>
          </cell>
          <cell r="U1106" t="str">
            <v>Contractuel</v>
          </cell>
          <cell r="V1106">
            <v>45689</v>
          </cell>
          <cell r="W1106">
            <v>45777</v>
          </cell>
          <cell r="Z1106">
            <v>44799</v>
          </cell>
          <cell r="AA1106">
            <v>8</v>
          </cell>
          <cell r="AB1106">
            <v>2022</v>
          </cell>
          <cell r="AC1106">
            <v>2026</v>
          </cell>
          <cell r="AD1106">
            <v>2.5277777777777777</v>
          </cell>
          <cell r="AE1106" t="str">
            <v>&lt; 3</v>
          </cell>
          <cell r="AF1106">
            <v>29709</v>
          </cell>
          <cell r="AG1106">
            <v>43.871232876712327</v>
          </cell>
          <cell r="AH1106" t="str">
            <v>&gt;35&lt; 45</v>
          </cell>
          <cell r="AI1106">
            <v>12497831</v>
          </cell>
          <cell r="AJ1106" t="str">
            <v>09</v>
          </cell>
          <cell r="AK1106" t="str">
            <v>08509906</v>
          </cell>
          <cell r="AL1106">
            <v>38093</v>
          </cell>
          <cell r="AM1106" t="str">
            <v>FEMME</v>
          </cell>
          <cell r="AN1106" t="str">
            <v>Marié(e)</v>
          </cell>
          <cell r="AO1106">
            <v>4</v>
          </cell>
          <cell r="AQ1106">
            <v>3</v>
          </cell>
          <cell r="AR1106">
            <v>3</v>
          </cell>
          <cell r="AS1106">
            <v>45894.75</v>
          </cell>
          <cell r="AT1106" t="str">
            <v>Horaire</v>
          </cell>
          <cell r="AU1106">
            <v>3.3069999999999999</v>
          </cell>
          <cell r="AV1106" t="str">
            <v>17</v>
          </cell>
          <cell r="AW1106" t="str">
            <v>00100</v>
          </cell>
          <cell r="AX1106" t="str">
            <v>00003172094</v>
          </cell>
          <cell r="AY1106" t="str">
            <v>91</v>
          </cell>
          <cell r="AZ1106" t="str">
            <v>LA POSTE</v>
          </cell>
          <cell r="BA1106" t="str">
            <v>17001000000317209491</v>
          </cell>
          <cell r="BB1106">
            <v>20</v>
          </cell>
          <cell r="BC1106" t="str">
            <v>9 RUE 42201 GHDIR EL GOLLA HRAIRIA</v>
          </cell>
          <cell r="BD1106" t="str">
            <v>TUNIS</v>
          </cell>
          <cell r="BG1106">
            <v>56791454</v>
          </cell>
          <cell r="BH1106">
            <v>56783209</v>
          </cell>
          <cell r="BJ1106" t="str">
            <v>GHDIR EL GOLLA</v>
          </cell>
          <cell r="BK1106" t="str">
            <v>B-P7 AR</v>
          </cell>
          <cell r="BL1106" t="str">
            <v>3.1</v>
          </cell>
          <cell r="BN1106" t="str">
            <v>17001000000317209491</v>
          </cell>
          <cell r="BO1106" t="str">
            <v>AMDOUNI AWATEF</v>
          </cell>
          <cell r="BP1106">
            <v>1107</v>
          </cell>
          <cell r="BR1106">
            <v>1107</v>
          </cell>
          <cell r="BS1106" t="str">
            <v>Promotion le 30/11/2024</v>
          </cell>
          <cell r="BT1106">
            <v>302</v>
          </cell>
          <cell r="BU1106" t="str">
            <v>si</v>
          </cell>
          <cell r="BV1106" t="str">
            <v>P6</v>
          </cell>
        </row>
        <row r="1107">
          <cell r="B1107">
            <v>1108</v>
          </cell>
          <cell r="C1107" t="str">
            <v>Madame</v>
          </cell>
          <cell r="D1107" t="str">
            <v>JEBALI EMNA</v>
          </cell>
          <cell r="E1107" t="str">
            <v>SAGE Tunisia</v>
          </cell>
          <cell r="F1107" t="str">
            <v>QUALITE</v>
          </cell>
          <cell r="G1107" t="str">
            <v>Contrôle Qualité</v>
          </cell>
          <cell r="H1107">
            <v>965</v>
          </cell>
          <cell r="J1107" t="str">
            <v>A</v>
          </cell>
          <cell r="K1107" t="str">
            <v>INDIRECTS</v>
          </cell>
          <cell r="L1107" t="str">
            <v>Variable cost at standard</v>
          </cell>
          <cell r="M1107" t="str">
            <v>Contrôleur Qualité</v>
          </cell>
          <cell r="N1107">
            <v>44799</v>
          </cell>
          <cell r="P1107">
            <v>-888</v>
          </cell>
          <cell r="Q1107">
            <v>44817</v>
          </cell>
          <cell r="R1107" t="str">
            <v>prb enfant</v>
          </cell>
          <cell r="T1107" t="str">
            <v>CDD</v>
          </cell>
          <cell r="U1107" t="str">
            <v>Contractuel</v>
          </cell>
          <cell r="V1107">
            <v>44799</v>
          </cell>
          <cell r="W1107">
            <v>44834</v>
          </cell>
          <cell r="Z1107">
            <v>44799</v>
          </cell>
          <cell r="AA1107">
            <v>8</v>
          </cell>
          <cell r="AB1107">
            <v>2022</v>
          </cell>
          <cell r="AC1107">
            <v>2026</v>
          </cell>
          <cell r="AD1107">
            <v>2.5277777777777777</v>
          </cell>
          <cell r="AE1107" t="str">
            <v>&lt; 3</v>
          </cell>
          <cell r="AF1107">
            <v>33106</v>
          </cell>
          <cell r="AG1107">
            <v>34.564383561643837</v>
          </cell>
          <cell r="AH1107" t="str">
            <v>&gt;25&lt; 35</v>
          </cell>
          <cell r="AK1107" t="str">
            <v>04821248</v>
          </cell>
          <cell r="AL1107">
            <v>42971</v>
          </cell>
          <cell r="AM1107" t="str">
            <v>FEMME</v>
          </cell>
          <cell r="AN1107" t="str">
            <v>Marié(e)</v>
          </cell>
          <cell r="AO1107">
            <v>2</v>
          </cell>
          <cell r="AQ1107">
            <v>3</v>
          </cell>
          <cell r="AR1107">
            <v>1</v>
          </cell>
          <cell r="AS1107">
            <v>45164.25</v>
          </cell>
          <cell r="AT1107" t="str">
            <v>Horaire</v>
          </cell>
          <cell r="AU1107">
            <v>3.3069999999999999</v>
          </cell>
          <cell r="AV1107" t="str">
            <v>04</v>
          </cell>
          <cell r="AW1107" t="str">
            <v>00400</v>
          </cell>
          <cell r="AX1107" t="str">
            <v>50079632345</v>
          </cell>
          <cell r="AY1107" t="str">
            <v>84</v>
          </cell>
          <cell r="AZ1107" t="str">
            <v>ATTIJARI BANK</v>
          </cell>
          <cell r="BA1107" t="str">
            <v>04004005007963234584</v>
          </cell>
          <cell r="BB1107">
            <v>20</v>
          </cell>
          <cell r="BC1107" t="str">
            <v>53 G DIAR BEN MAHMOUD EL AGBA</v>
          </cell>
          <cell r="BD1107" t="str">
            <v>TUNIS</v>
          </cell>
          <cell r="BG1107">
            <v>50623571</v>
          </cell>
          <cell r="BH1107">
            <v>92045875</v>
          </cell>
          <cell r="BJ1107" t="str">
            <v>EL AGBA</v>
          </cell>
          <cell r="BK1107" t="str">
            <v>A-965</v>
          </cell>
          <cell r="BN1107" t="str">
            <v>04004005007963234584</v>
          </cell>
          <cell r="BO1107" t="str">
            <v>JEBALI EMNA</v>
          </cell>
          <cell r="BP1107">
            <v>1108</v>
          </cell>
          <cell r="BU1107" t="str">
            <v>Non-Actif</v>
          </cell>
        </row>
        <row r="1108">
          <cell r="B1108">
            <v>1109</v>
          </cell>
          <cell r="C1108" t="str">
            <v>Mlle</v>
          </cell>
          <cell r="D1108" t="str">
            <v>HERMI NAJOUA</v>
          </cell>
          <cell r="E1108" t="str">
            <v>SAGE Tunisia</v>
          </cell>
          <cell r="F1108" t="str">
            <v>PRODUCTION</v>
          </cell>
          <cell r="G1108" t="str">
            <v>Couturière</v>
          </cell>
          <cell r="H1108" t="str">
            <v>Panda</v>
          </cell>
          <cell r="I1108" t="str">
            <v>FAWZI SENDESNI</v>
          </cell>
          <cell r="J1108" t="str">
            <v>B</v>
          </cell>
          <cell r="K1108" t="str">
            <v>DIRECTS</v>
          </cell>
          <cell r="L1108" t="str">
            <v>Variable cost at standard</v>
          </cell>
          <cell r="M1108" t="str">
            <v>OUVRIERE SPECIALISE</v>
          </cell>
          <cell r="N1108">
            <v>44799</v>
          </cell>
          <cell r="P1108">
            <v>25</v>
          </cell>
          <cell r="T1108" t="str">
            <v>CDD</v>
          </cell>
          <cell r="U1108" t="str">
            <v>Contractuel</v>
          </cell>
          <cell r="V1108">
            <v>45689</v>
          </cell>
          <cell r="W1108">
            <v>45747</v>
          </cell>
          <cell r="Z1108">
            <v>44799</v>
          </cell>
          <cell r="AA1108">
            <v>8</v>
          </cell>
          <cell r="AB1108">
            <v>2022</v>
          </cell>
          <cell r="AC1108">
            <v>2026</v>
          </cell>
          <cell r="AD1108">
            <v>2.5277777777777777</v>
          </cell>
          <cell r="AE1108" t="str">
            <v>&lt; 3</v>
          </cell>
          <cell r="AF1108">
            <v>32174</v>
          </cell>
          <cell r="AG1108">
            <v>37.11780821917808</v>
          </cell>
          <cell r="AH1108" t="str">
            <v>&gt;35&lt; 45</v>
          </cell>
          <cell r="AI1108">
            <v>16256006</v>
          </cell>
          <cell r="AJ1108" t="str">
            <v>04</v>
          </cell>
          <cell r="AK1108" t="str">
            <v>07908005</v>
          </cell>
          <cell r="AL1108">
            <v>42303</v>
          </cell>
          <cell r="AM1108" t="str">
            <v>FEMME</v>
          </cell>
          <cell r="AN1108" t="str">
            <v>Célibataire</v>
          </cell>
          <cell r="AQ1108">
            <v>3</v>
          </cell>
          <cell r="AR1108">
            <v>3</v>
          </cell>
          <cell r="AS1108">
            <v>45894.75</v>
          </cell>
          <cell r="AT1108" t="str">
            <v>Horaire</v>
          </cell>
          <cell r="AU1108">
            <v>3.3069999999999999</v>
          </cell>
          <cell r="AV1108" t="str">
            <v>17</v>
          </cell>
          <cell r="AW1108" t="str">
            <v>53594</v>
          </cell>
          <cell r="AX1108" t="str">
            <v>01743271807</v>
          </cell>
          <cell r="AY1108" t="str">
            <v>75</v>
          </cell>
          <cell r="AZ1108" t="str">
            <v>LA POSTE</v>
          </cell>
          <cell r="BA1108" t="str">
            <v>17535940174327180775</v>
          </cell>
          <cell r="BB1108">
            <v>20</v>
          </cell>
          <cell r="BC1108" t="str">
            <v>RUE EL OUALA CITE BENNASR GOBBAA</v>
          </cell>
          <cell r="BD1108" t="str">
            <v>MANOUBA</v>
          </cell>
          <cell r="BG1108">
            <v>27370983</v>
          </cell>
          <cell r="BH1108">
            <v>50144367</v>
          </cell>
          <cell r="BJ1108" t="str">
            <v>GOBAA</v>
          </cell>
          <cell r="BK1108" t="str">
            <v>B-Panda</v>
          </cell>
          <cell r="BL1108" t="str">
            <v>1.1</v>
          </cell>
          <cell r="BN1108" t="str">
            <v>17535940174327180775</v>
          </cell>
          <cell r="BO1108" t="str">
            <v>HERMI NAJOUA</v>
          </cell>
          <cell r="BP1108">
            <v>1109</v>
          </cell>
          <cell r="BR1108">
            <v>1109</v>
          </cell>
          <cell r="BT1108">
            <v>660</v>
          </cell>
          <cell r="BU1108" t="str">
            <v>si</v>
          </cell>
          <cell r="BV1108" t="str">
            <v>139 B CP</v>
          </cell>
        </row>
        <row r="1109">
          <cell r="B1109">
            <v>1110</v>
          </cell>
          <cell r="C1109" t="str">
            <v>Mlle</v>
          </cell>
          <cell r="D1109" t="str">
            <v>MEJRI RYM</v>
          </cell>
          <cell r="E1109" t="str">
            <v>SAGE Tunisia</v>
          </cell>
          <cell r="F1109" t="str">
            <v>PRODUCTION</v>
          </cell>
          <cell r="G1109" t="str">
            <v>Couturière</v>
          </cell>
          <cell r="H1109">
            <v>520</v>
          </cell>
          <cell r="I1109" t="str">
            <v>Issam Ouni</v>
          </cell>
          <cell r="J1109" t="str">
            <v>B</v>
          </cell>
          <cell r="K1109" t="str">
            <v>DIRECTS</v>
          </cell>
          <cell r="L1109" t="str">
            <v>Variable cost at standard</v>
          </cell>
          <cell r="M1109" t="str">
            <v>OUVRIERE SPECIALISE</v>
          </cell>
          <cell r="N1109">
            <v>44799</v>
          </cell>
          <cell r="P1109">
            <v>-615</v>
          </cell>
          <cell r="Q1109">
            <v>45087</v>
          </cell>
          <cell r="R1109" t="str">
            <v>mariage</v>
          </cell>
          <cell r="T1109" t="str">
            <v>CDD</v>
          </cell>
          <cell r="U1109" t="str">
            <v>Contractuel</v>
          </cell>
          <cell r="V1109">
            <v>45047</v>
          </cell>
          <cell r="W1109">
            <v>45107</v>
          </cell>
          <cell r="Z1109">
            <v>44799</v>
          </cell>
          <cell r="AA1109">
            <v>8</v>
          </cell>
          <cell r="AB1109">
            <v>2022</v>
          </cell>
          <cell r="AC1109">
            <v>2026</v>
          </cell>
          <cell r="AD1109">
            <v>2.5277777777777777</v>
          </cell>
          <cell r="AE1109" t="str">
            <v>&lt; 3</v>
          </cell>
          <cell r="AF1109">
            <v>34501</v>
          </cell>
          <cell r="AG1109">
            <v>30.742465753424657</v>
          </cell>
          <cell r="AH1109" t="str">
            <v>&gt;25&lt; 35</v>
          </cell>
          <cell r="AI1109">
            <v>17034728</v>
          </cell>
          <cell r="AJ1109" t="str">
            <v>01</v>
          </cell>
          <cell r="AK1109">
            <v>14354633</v>
          </cell>
          <cell r="AL1109">
            <v>42570</v>
          </cell>
          <cell r="AM1109" t="str">
            <v>FEMME</v>
          </cell>
          <cell r="AN1109" t="str">
            <v>Célibataire</v>
          </cell>
          <cell r="AQ1109">
            <v>3</v>
          </cell>
          <cell r="AR1109">
            <v>1</v>
          </cell>
          <cell r="AS1109">
            <v>45164.25</v>
          </cell>
          <cell r="AT1109" t="str">
            <v>Horaire</v>
          </cell>
          <cell r="AU1109">
            <v>3.3069999999999999</v>
          </cell>
          <cell r="AV1109" t="str">
            <v>17</v>
          </cell>
          <cell r="AW1109" t="str">
            <v>00100</v>
          </cell>
          <cell r="AX1109" t="str">
            <v>00003175026</v>
          </cell>
          <cell r="AY1109" t="str">
            <v>25</v>
          </cell>
          <cell r="AZ1109" t="str">
            <v>LA POSTE</v>
          </cell>
          <cell r="BA1109" t="str">
            <v>17001000000317502625</v>
          </cell>
          <cell r="BB1109">
            <v>20</v>
          </cell>
          <cell r="BC1109" t="str">
            <v>CITE 56 ERRIADH ZOUNEF SAIDA</v>
          </cell>
          <cell r="BD1109" t="str">
            <v>MANOUBA</v>
          </cell>
          <cell r="BG1109">
            <v>27211336</v>
          </cell>
          <cell r="BH1109">
            <v>58988190</v>
          </cell>
          <cell r="BJ1109" t="str">
            <v>JEDAIDA</v>
          </cell>
          <cell r="BK1109" t="str">
            <v>B-520</v>
          </cell>
          <cell r="BN1109" t="str">
            <v>17001000000317502625</v>
          </cell>
          <cell r="BO1109" t="str">
            <v>MEJRI RYM</v>
          </cell>
          <cell r="BP1109">
            <v>1110</v>
          </cell>
          <cell r="BR1109">
            <v>1110</v>
          </cell>
          <cell r="BU1109" t="str">
            <v>Non-Actif</v>
          </cell>
        </row>
        <row r="1110">
          <cell r="B1110">
            <v>1111</v>
          </cell>
          <cell r="C1110" t="str">
            <v>Madame</v>
          </cell>
          <cell r="D1110" t="str">
            <v>NSIBI HAFSIA</v>
          </cell>
          <cell r="E1110" t="str">
            <v>SAGE Tunisia</v>
          </cell>
          <cell r="F1110" t="str">
            <v>PRODUCTION</v>
          </cell>
          <cell r="G1110" t="str">
            <v>Couturière</v>
          </cell>
          <cell r="H1110" t="str">
            <v>Panda</v>
          </cell>
          <cell r="I1110" t="str">
            <v>FAWZI SENDESNI</v>
          </cell>
          <cell r="J1110" t="str">
            <v>B</v>
          </cell>
          <cell r="K1110" t="str">
            <v>DIRECTS</v>
          </cell>
          <cell r="L1110" t="str">
            <v>Variable cost at standard</v>
          </cell>
          <cell r="M1110" t="str">
            <v>OUVRIERE SPECIALISE</v>
          </cell>
          <cell r="N1110">
            <v>44799</v>
          </cell>
          <cell r="P1110">
            <v>-126</v>
          </cell>
          <cell r="Q1110">
            <v>45552</v>
          </cell>
          <cell r="R1110" t="str">
            <v>nouvelle opportunité</v>
          </cell>
          <cell r="S1110" t="str">
            <v>faurecia</v>
          </cell>
          <cell r="T1110" t="str">
            <v>CDD</v>
          </cell>
          <cell r="U1110" t="str">
            <v>Contractuel</v>
          </cell>
          <cell r="V1110">
            <v>45536</v>
          </cell>
          <cell r="W1110">
            <v>45596</v>
          </cell>
          <cell r="Z1110">
            <v>44799</v>
          </cell>
          <cell r="AA1110">
            <v>8</v>
          </cell>
          <cell r="AB1110">
            <v>2022</v>
          </cell>
          <cell r="AC1110">
            <v>2026</v>
          </cell>
          <cell r="AD1110">
            <v>2.5277777777777777</v>
          </cell>
          <cell r="AE1110" t="str">
            <v>&lt; 3</v>
          </cell>
          <cell r="AF1110">
            <v>30676</v>
          </cell>
          <cell r="AG1110">
            <v>41.221917808219175</v>
          </cell>
          <cell r="AH1110" t="str">
            <v>&gt;35&lt; 45</v>
          </cell>
          <cell r="AI1110">
            <v>12448030</v>
          </cell>
          <cell r="AJ1110" t="str">
            <v>01</v>
          </cell>
          <cell r="AK1110" t="str">
            <v>07097640</v>
          </cell>
          <cell r="AL1110">
            <v>36838</v>
          </cell>
          <cell r="AM1110" t="str">
            <v>FEMME</v>
          </cell>
          <cell r="AN1110" t="str">
            <v>Marié(e)</v>
          </cell>
          <cell r="AO1110">
            <v>2</v>
          </cell>
          <cell r="AQ1110">
            <v>3</v>
          </cell>
          <cell r="AR1110">
            <v>3</v>
          </cell>
          <cell r="AS1110">
            <v>45894.75</v>
          </cell>
          <cell r="AT1110" t="str">
            <v>Horaire</v>
          </cell>
          <cell r="AU1110">
            <v>3.3069999999999999</v>
          </cell>
          <cell r="AV1110" t="str">
            <v>17</v>
          </cell>
          <cell r="AW1110" t="str">
            <v>00100</v>
          </cell>
          <cell r="AX1110" t="str">
            <v>00001140560</v>
          </cell>
          <cell r="AY1110" t="str">
            <v>86</v>
          </cell>
          <cell r="AZ1110" t="str">
            <v>LA POSTE</v>
          </cell>
          <cell r="BA1110" t="str">
            <v>17001000000114056086</v>
          </cell>
          <cell r="BB1110">
            <v>20</v>
          </cell>
          <cell r="BC1110" t="str">
            <v>35 RUE BATNA JEBAL JELOUD</v>
          </cell>
          <cell r="BD1110" t="str">
            <v>TUNIS</v>
          </cell>
          <cell r="BF1110">
            <v>44927</v>
          </cell>
          <cell r="BG1110">
            <v>55868231</v>
          </cell>
          <cell r="BH1110">
            <v>22268231</v>
          </cell>
          <cell r="BJ1110" t="str">
            <v>Arrêt 24</v>
          </cell>
          <cell r="BK1110" t="str">
            <v>B-Panda</v>
          </cell>
          <cell r="BL1110" t="str">
            <v>1.1</v>
          </cell>
          <cell r="BN1110" t="str">
            <v>17001000000114056086</v>
          </cell>
          <cell r="BO1110" t="str">
            <v>NSIBI HAFSIA</v>
          </cell>
          <cell r="BP1110">
            <v>1111</v>
          </cell>
          <cell r="BR1110">
            <v>1111</v>
          </cell>
          <cell r="BU1110" t="str">
            <v>Non-Actif</v>
          </cell>
          <cell r="BV1110" t="str">
            <v>139 B CA</v>
          </cell>
        </row>
        <row r="1111">
          <cell r="B1111">
            <v>1112</v>
          </cell>
          <cell r="C1111" t="str">
            <v>Monsieur</v>
          </cell>
          <cell r="D1111" t="str">
            <v>AOUIMRI FAYCAL</v>
          </cell>
          <cell r="E1111" t="str">
            <v>SAGE Tunisia</v>
          </cell>
          <cell r="F1111" t="str">
            <v>MAINTENANCE</v>
          </cell>
          <cell r="G1111" t="str">
            <v>TECHNICIEN MACHINE A COUDRE</v>
          </cell>
          <cell r="H1111" t="str">
            <v>MAINTENANCE</v>
          </cell>
          <cell r="K1111" t="str">
            <v>INDIRECTS</v>
          </cell>
          <cell r="L1111" t="str">
            <v>Variable cost at standard</v>
          </cell>
          <cell r="M1111" t="str">
            <v>TECHNICIEN MAINTENANCE</v>
          </cell>
          <cell r="N1111">
            <v>44805</v>
          </cell>
          <cell r="P1111" t="str">
            <v/>
          </cell>
          <cell r="T1111" t="str">
            <v>CDI</v>
          </cell>
          <cell r="U1111" t="str">
            <v>Titulaire</v>
          </cell>
          <cell r="Z1111">
            <v>44805</v>
          </cell>
          <cell r="AA1111">
            <v>9</v>
          </cell>
          <cell r="AB1111">
            <v>2022</v>
          </cell>
          <cell r="AC1111">
            <v>2026</v>
          </cell>
          <cell r="AD1111">
            <v>2.5138888888888888</v>
          </cell>
          <cell r="AE1111" t="str">
            <v>&lt; 3</v>
          </cell>
          <cell r="AF1111">
            <v>32114</v>
          </cell>
          <cell r="AG1111">
            <v>37.282191780821918</v>
          </cell>
          <cell r="AH1111" t="str">
            <v>&gt;35&lt; 45</v>
          </cell>
          <cell r="AI1111">
            <v>16628368</v>
          </cell>
          <cell r="AJ1111" t="str">
            <v>06</v>
          </cell>
          <cell r="AK1111" t="str">
            <v>08969341</v>
          </cell>
          <cell r="AL1111">
            <v>42826</v>
          </cell>
          <cell r="AM1111" t="str">
            <v>HOMME</v>
          </cell>
          <cell r="AN1111" t="str">
            <v>Célibataire</v>
          </cell>
          <cell r="AQ1111">
            <v>7</v>
          </cell>
          <cell r="AR1111">
            <v>3</v>
          </cell>
          <cell r="AS1111">
            <v>45900.75</v>
          </cell>
          <cell r="AT1111" t="str">
            <v>Mensuel</v>
          </cell>
          <cell r="AU1111">
            <v>1200</v>
          </cell>
          <cell r="AV1111" t="str">
            <v>07</v>
          </cell>
          <cell r="AW1111" t="str">
            <v>02600</v>
          </cell>
          <cell r="AX1111" t="str">
            <v>93105581877</v>
          </cell>
          <cell r="AY1111" t="str">
            <v>82</v>
          </cell>
          <cell r="AZ1111" t="str">
            <v>AMEN BANK</v>
          </cell>
          <cell r="BA1111" t="str">
            <v>07026009310558187782</v>
          </cell>
          <cell r="BB1111">
            <v>20</v>
          </cell>
          <cell r="BC1111" t="str">
            <v>GHASSANA ROUAHA BAZINA</v>
          </cell>
          <cell r="BD1111" t="str">
            <v>BIZERT</v>
          </cell>
          <cell r="BF1111">
            <v>45062</v>
          </cell>
          <cell r="BG1111">
            <v>55143570</v>
          </cell>
          <cell r="BJ1111" t="str">
            <v>MANOUBA</v>
          </cell>
          <cell r="BK1111" t="str">
            <v>-MAINTENANCE</v>
          </cell>
          <cell r="BL1111" t="str">
            <v>3.3</v>
          </cell>
          <cell r="BN1111" t="str">
            <v>07026009310558187782</v>
          </cell>
          <cell r="BO1111" t="str">
            <v>AOUIMRI FAYCAL</v>
          </cell>
          <cell r="BP1111">
            <v>1112</v>
          </cell>
          <cell r="BR1111" t="e">
            <v>#N/A</v>
          </cell>
          <cell r="BU1111" t="str">
            <v>si</v>
          </cell>
          <cell r="BV1111" t="str">
            <v>MAINTENANCE</v>
          </cell>
        </row>
        <row r="1112">
          <cell r="B1112">
            <v>1113</v>
          </cell>
          <cell r="C1112" t="str">
            <v>Monsieur</v>
          </cell>
          <cell r="D1112" t="str">
            <v>CHEBBI WISSEM</v>
          </cell>
          <cell r="E1112" t="str">
            <v>SAGE Tunisia</v>
          </cell>
          <cell r="F1112" t="str">
            <v>COUPE</v>
          </cell>
          <cell r="G1112" t="str">
            <v>Coupeur</v>
          </cell>
          <cell r="H1112" t="str">
            <v>coupe</v>
          </cell>
          <cell r="I1112" t="str">
            <v>HAITHEM SLAMA</v>
          </cell>
          <cell r="K1112" t="str">
            <v>DIRECTS</v>
          </cell>
          <cell r="L1112" t="str">
            <v>Variable cost at standard</v>
          </cell>
          <cell r="M1112" t="str">
            <v>OUVRIER COUPE</v>
          </cell>
          <cell r="N1112">
            <v>44818</v>
          </cell>
          <cell r="P1112">
            <v>-310</v>
          </cell>
          <cell r="Q1112">
            <v>45412</v>
          </cell>
          <cell r="R1112" t="str">
            <v>fin de contrat</v>
          </cell>
          <cell r="S1112" t="str">
            <v>discipline</v>
          </cell>
          <cell r="T1112" t="str">
            <v>CDD</v>
          </cell>
          <cell r="U1112" t="str">
            <v>Contractuel</v>
          </cell>
          <cell r="V1112">
            <v>45352</v>
          </cell>
          <cell r="W1112">
            <v>45412</v>
          </cell>
          <cell r="Z1112">
            <v>44818</v>
          </cell>
          <cell r="AA1112">
            <v>9</v>
          </cell>
          <cell r="AB1112">
            <v>2022</v>
          </cell>
          <cell r="AC1112">
            <v>2026</v>
          </cell>
          <cell r="AD1112">
            <v>2.4777777777777779</v>
          </cell>
          <cell r="AE1112" t="str">
            <v>&lt; 3</v>
          </cell>
          <cell r="AF1112">
            <v>35216</v>
          </cell>
          <cell r="AG1112">
            <v>28.783561643835615</v>
          </cell>
          <cell r="AH1112" t="str">
            <v>&gt;25&lt; 35</v>
          </cell>
          <cell r="AI1112">
            <v>16917627</v>
          </cell>
          <cell r="AJ1112" t="str">
            <v>00</v>
          </cell>
          <cell r="AK1112" t="str">
            <v>09199760</v>
          </cell>
          <cell r="AL1112">
            <v>41948</v>
          </cell>
          <cell r="AM1112" t="str">
            <v>HOMME</v>
          </cell>
          <cell r="AN1112" t="str">
            <v>Célibataire</v>
          </cell>
          <cell r="AQ1112">
            <v>3</v>
          </cell>
          <cell r="AR1112">
            <v>2</v>
          </cell>
          <cell r="AS1112">
            <v>45548.5</v>
          </cell>
          <cell r="AT1112" t="str">
            <v>Horaire</v>
          </cell>
          <cell r="AU1112">
            <v>3.3069999999999999</v>
          </cell>
          <cell r="AV1112" t="str">
            <v>04</v>
          </cell>
          <cell r="AW1112" t="str">
            <v>05413</v>
          </cell>
          <cell r="AX1112" t="str">
            <v>90037288735</v>
          </cell>
          <cell r="AY1112" t="str">
            <v>76</v>
          </cell>
          <cell r="AZ1112" t="str">
            <v>ATTIJARI BANK</v>
          </cell>
          <cell r="BA1112" t="str">
            <v>04054139003728873576</v>
          </cell>
          <cell r="BB1112">
            <v>20</v>
          </cell>
          <cell r="BC1112" t="str">
            <v>19 RUE ENNASR CITE HASSEN BELKHOUJA</v>
          </cell>
          <cell r="BD1112" t="str">
            <v>MANOUBA</v>
          </cell>
          <cell r="BG1112">
            <v>24085486</v>
          </cell>
          <cell r="BH1112">
            <v>23910898</v>
          </cell>
          <cell r="BJ1112" t="str">
            <v>MANOUBA</v>
          </cell>
          <cell r="BK1112" t="str">
            <v>-coupe</v>
          </cell>
          <cell r="BL1112" t="str">
            <v>1.2</v>
          </cell>
          <cell r="BN1112" t="str">
            <v>04054139003728873576</v>
          </cell>
          <cell r="BO1112" t="str">
            <v>CHEBBI WISSEM</v>
          </cell>
          <cell r="BP1112">
            <v>1113</v>
          </cell>
          <cell r="BR1112">
            <v>1113</v>
          </cell>
          <cell r="BU1112" t="str">
            <v>Non-Actif</v>
          </cell>
          <cell r="BV1112" t="str">
            <v>coupe</v>
          </cell>
        </row>
        <row r="1113">
          <cell r="B1113">
            <v>1114</v>
          </cell>
          <cell r="C1113" t="str">
            <v>Mlle</v>
          </cell>
          <cell r="D1113" t="str">
            <v>HEDHLI INES</v>
          </cell>
          <cell r="E1113" t="str">
            <v>SAGE Tunisia</v>
          </cell>
          <cell r="F1113" t="str">
            <v>QUALITE</v>
          </cell>
          <cell r="G1113" t="str">
            <v>Auditrice</v>
          </cell>
          <cell r="H1113" t="str">
            <v>P7 AR</v>
          </cell>
          <cell r="I1113" t="str">
            <v>Malek harran</v>
          </cell>
          <cell r="J1113" t="str">
            <v>A</v>
          </cell>
          <cell r="K1113" t="str">
            <v>INDIRECTS</v>
          </cell>
          <cell r="L1113" t="str">
            <v>Variable cost at standard</v>
          </cell>
          <cell r="M1113" t="str">
            <v>Contrôleur Qualité</v>
          </cell>
          <cell r="N1113">
            <v>44820</v>
          </cell>
          <cell r="P1113">
            <v>55</v>
          </cell>
          <cell r="T1113" t="str">
            <v>CDD</v>
          </cell>
          <cell r="U1113" t="str">
            <v>Contractuel</v>
          </cell>
          <cell r="V1113">
            <v>45689</v>
          </cell>
          <cell r="W1113">
            <v>45777</v>
          </cell>
          <cell r="Z1113">
            <v>44820</v>
          </cell>
          <cell r="AA1113">
            <v>9</v>
          </cell>
          <cell r="AB1113">
            <v>2022</v>
          </cell>
          <cell r="AC1113">
            <v>2026</v>
          </cell>
          <cell r="AD1113">
            <v>2.4722222222222223</v>
          </cell>
          <cell r="AE1113" t="str">
            <v>&lt; 3</v>
          </cell>
          <cell r="AF1113">
            <v>35799</v>
          </cell>
          <cell r="AG1113">
            <v>27.186301369863013</v>
          </cell>
          <cell r="AH1113" t="str">
            <v>&gt;25&lt; 35</v>
          </cell>
          <cell r="AI1113">
            <v>17284522</v>
          </cell>
          <cell r="AJ1113" t="str">
            <v>00</v>
          </cell>
          <cell r="AK1113">
            <v>14359296</v>
          </cell>
          <cell r="AL1113">
            <v>43013</v>
          </cell>
          <cell r="AM1113" t="str">
            <v>FEMME</v>
          </cell>
          <cell r="AN1113" t="str">
            <v>Célibataire</v>
          </cell>
          <cell r="AQ1113">
            <v>3</v>
          </cell>
          <cell r="AR1113">
            <v>3</v>
          </cell>
          <cell r="AS1113">
            <v>45915.75</v>
          </cell>
          <cell r="AT1113" t="str">
            <v>Horaire</v>
          </cell>
          <cell r="AU1113">
            <v>3.3069999999999999</v>
          </cell>
          <cell r="AV1113" t="str">
            <v>17</v>
          </cell>
          <cell r="AW1113" t="str">
            <v>00100</v>
          </cell>
          <cell r="AX1113" t="str">
            <v>00002829505</v>
          </cell>
          <cell r="AY1113" t="str">
            <v>46</v>
          </cell>
          <cell r="AZ1113" t="str">
            <v>LA POSTE</v>
          </cell>
          <cell r="BA1113" t="str">
            <v>17001000000282950546</v>
          </cell>
          <cell r="BB1113">
            <v>20</v>
          </cell>
          <cell r="BC1113" t="str">
            <v>01 RUE HATTAB BEN MONDHER SANHEJA</v>
          </cell>
          <cell r="BD1113" t="str">
            <v>OUED ELLIL</v>
          </cell>
          <cell r="BG1113">
            <v>26860911</v>
          </cell>
          <cell r="BH1113">
            <v>26861730</v>
          </cell>
          <cell r="BJ1113" t="str">
            <v>SANHEJA</v>
          </cell>
          <cell r="BK1113" t="str">
            <v>A-P7 AR</v>
          </cell>
          <cell r="BL1113" t="str">
            <v>1.3</v>
          </cell>
          <cell r="BN1113" t="str">
            <v>17001000000282950546</v>
          </cell>
          <cell r="BO1113" t="str">
            <v>HEDHLI INES</v>
          </cell>
          <cell r="BP1113">
            <v>1114</v>
          </cell>
          <cell r="BR1113">
            <v>1114</v>
          </cell>
          <cell r="BT1113">
            <v>159</v>
          </cell>
          <cell r="BU1113" t="str">
            <v>si</v>
          </cell>
          <cell r="BV1113" t="str">
            <v>FW</v>
          </cell>
        </row>
        <row r="1114">
          <cell r="B1114">
            <v>1115</v>
          </cell>
          <cell r="C1114" t="str">
            <v>Monsieur</v>
          </cell>
          <cell r="D1114" t="str">
            <v>SENDESNI FAOUZI</v>
          </cell>
          <cell r="E1114" t="str">
            <v>SAGE Tunisia</v>
          </cell>
          <cell r="F1114" t="str">
            <v>PRODUCTION</v>
          </cell>
          <cell r="G1114" t="str">
            <v>SUPERVISEUR DE PRODUCTION</v>
          </cell>
          <cell r="K1114" t="str">
            <v>CADRE</v>
          </cell>
          <cell r="L1114" t="str">
            <v>Variable cost at standard</v>
          </cell>
          <cell r="M1114" t="str">
            <v>SUPERVISEUR DE PRODUCTION</v>
          </cell>
          <cell r="N1114">
            <v>44823</v>
          </cell>
          <cell r="O1114">
            <v>45003</v>
          </cell>
          <cell r="P1114" t="str">
            <v/>
          </cell>
          <cell r="T1114" t="str">
            <v>CDI</v>
          </cell>
          <cell r="U1114" t="str">
            <v>Titulaire</v>
          </cell>
          <cell r="Z1114">
            <v>44823</v>
          </cell>
          <cell r="AA1114">
            <v>9</v>
          </cell>
          <cell r="AB1114">
            <v>2022</v>
          </cell>
          <cell r="AC1114">
            <v>2026</v>
          </cell>
          <cell r="AD1114">
            <v>2.463888888888889</v>
          </cell>
          <cell r="AE1114" t="str">
            <v>&lt; 3</v>
          </cell>
          <cell r="AF1114">
            <v>29881</v>
          </cell>
          <cell r="AG1114">
            <v>43.4</v>
          </cell>
          <cell r="AH1114" t="str">
            <v>&gt;35&lt; 45</v>
          </cell>
          <cell r="AI1114">
            <v>12531751</v>
          </cell>
          <cell r="AJ1114" t="str">
            <v>01</v>
          </cell>
          <cell r="AK1114" t="str">
            <v>07094412</v>
          </cell>
          <cell r="AL1114">
            <v>39048</v>
          </cell>
          <cell r="AM1114" t="str">
            <v>HOMME</v>
          </cell>
          <cell r="AN1114" t="str">
            <v>Marié(e)</v>
          </cell>
          <cell r="AO1114">
            <v>3</v>
          </cell>
          <cell r="AQ1114">
            <v>14</v>
          </cell>
          <cell r="AR1114">
            <v>3</v>
          </cell>
          <cell r="AS1114">
            <v>45918.75</v>
          </cell>
          <cell r="AT1114" t="str">
            <v>Mensuel</v>
          </cell>
          <cell r="AU1114">
            <v>1800</v>
          </cell>
          <cell r="AV1114" t="str">
            <v>25</v>
          </cell>
          <cell r="AW1114" t="str">
            <v>12700</v>
          </cell>
          <cell r="AX1114" t="str">
            <v>00001046930</v>
          </cell>
          <cell r="AY1114" t="str">
            <v>84</v>
          </cell>
          <cell r="AZ1114" t="str">
            <v>ZITOUNA BANK</v>
          </cell>
          <cell r="BA1114" t="str">
            <v>25127000000104693084</v>
          </cell>
          <cell r="BB1114">
            <v>20</v>
          </cell>
          <cell r="BC1114" t="str">
            <v>CITE EZZITOUN 2 MHAMDIA</v>
          </cell>
          <cell r="BD1114" t="str">
            <v>BEN AROUS</v>
          </cell>
          <cell r="BF1114">
            <v>45062</v>
          </cell>
          <cell r="BG1114">
            <v>29781747</v>
          </cell>
          <cell r="BI1114">
            <v>98137833</v>
          </cell>
          <cell r="BJ1114" t="str">
            <v>MHAMDIA</v>
          </cell>
          <cell r="BK1114" t="str">
            <v>CADRE</v>
          </cell>
          <cell r="BN1114" t="str">
            <v>25127000000104693084</v>
          </cell>
          <cell r="BO1114" t="str">
            <v>SENDESNI FAOUZI</v>
          </cell>
          <cell r="BP1114">
            <v>1115</v>
          </cell>
          <cell r="BR1114" t="e">
            <v>#N/A</v>
          </cell>
          <cell r="BU1114" t="str">
            <v>si</v>
          </cell>
        </row>
        <row r="1115">
          <cell r="B1115">
            <v>1116</v>
          </cell>
          <cell r="C1115" t="str">
            <v>Mlle</v>
          </cell>
          <cell r="D1115" t="str">
            <v>TRABELSI SAFA</v>
          </cell>
          <cell r="E1115" t="str">
            <v>SAGE Tunisia</v>
          </cell>
          <cell r="F1115" t="str">
            <v>INGENIERIE</v>
          </cell>
          <cell r="G1115" t="str">
            <v>CHEF DE PROJET</v>
          </cell>
          <cell r="K1115" t="str">
            <v>CADRE</v>
          </cell>
          <cell r="L1115" t="str">
            <v>Variable cost at standard</v>
          </cell>
          <cell r="M1115" t="str">
            <v>CHEF DE PROJET</v>
          </cell>
          <cell r="N1115">
            <v>44823</v>
          </cell>
          <cell r="P1115" t="str">
            <v/>
          </cell>
          <cell r="Q1115">
            <v>44859</v>
          </cell>
          <cell r="R1115" t="str">
            <v>démissionnaire</v>
          </cell>
          <cell r="T1115" t="str">
            <v>CDI</v>
          </cell>
          <cell r="U1115" t="str">
            <v>Titulaire</v>
          </cell>
          <cell r="Z1115">
            <v>44823</v>
          </cell>
          <cell r="AA1115">
            <v>9</v>
          </cell>
          <cell r="AB1115">
            <v>2022</v>
          </cell>
          <cell r="AC1115">
            <v>2026</v>
          </cell>
          <cell r="AD1115">
            <v>2.463888888888889</v>
          </cell>
          <cell r="AE1115" t="str">
            <v>&lt; 3</v>
          </cell>
          <cell r="AF1115">
            <v>33358</v>
          </cell>
          <cell r="AG1115">
            <v>33.873972602739727</v>
          </cell>
          <cell r="AH1115" t="str">
            <v>&gt;25&lt; 35</v>
          </cell>
          <cell r="AK1115" t="str">
            <v>08993459</v>
          </cell>
          <cell r="AL1115">
            <v>43471</v>
          </cell>
          <cell r="AM1115" t="str">
            <v>FEMME</v>
          </cell>
          <cell r="AN1115" t="str">
            <v>Célibataire</v>
          </cell>
          <cell r="AQ1115">
            <v>3</v>
          </cell>
          <cell r="AR1115">
            <v>1</v>
          </cell>
          <cell r="AS1115">
            <v>45188.25</v>
          </cell>
          <cell r="AT1115" t="str">
            <v>Mensuel</v>
          </cell>
          <cell r="AU1115">
            <v>2000</v>
          </cell>
          <cell r="AV1115" t="str">
            <v>08</v>
          </cell>
          <cell r="AW1115" t="str">
            <v>30900</v>
          </cell>
          <cell r="AX1115" t="str">
            <v>00820025229</v>
          </cell>
          <cell r="AY1115" t="str">
            <v>28</v>
          </cell>
          <cell r="AZ1115" t="str">
            <v>BIAT</v>
          </cell>
          <cell r="BA1115" t="str">
            <v>08309000082002522928</v>
          </cell>
          <cell r="BB1115">
            <v>20</v>
          </cell>
          <cell r="BC1115" t="str">
            <v>CITE HIDHAB OUTIK BIZERT</v>
          </cell>
          <cell r="BD1115" t="str">
            <v>BIZERT</v>
          </cell>
          <cell r="BG1115">
            <v>26168627</v>
          </cell>
          <cell r="BK1115" t="str">
            <v>CADRE</v>
          </cell>
          <cell r="BM1115">
            <v>1647.6569999999999</v>
          </cell>
          <cell r="BN1115" t="str">
            <v>08309000082002522928</v>
          </cell>
          <cell r="BO1115" t="str">
            <v>TRABELSI SAFA</v>
          </cell>
          <cell r="BP1115">
            <v>1116</v>
          </cell>
          <cell r="BQ1115" t="str">
            <v>Salaire  Octobre-22</v>
          </cell>
          <cell r="BU1115" t="str">
            <v>Non-Actif</v>
          </cell>
        </row>
        <row r="1116">
          <cell r="B1116">
            <v>1117</v>
          </cell>
          <cell r="C1116" t="str">
            <v>Mlle</v>
          </cell>
          <cell r="D1116" t="str">
            <v>BEN JEMAI FARAH</v>
          </cell>
          <cell r="E1116" t="str">
            <v>SAGE Tunisia</v>
          </cell>
          <cell r="F1116" t="str">
            <v>QUALITE</v>
          </cell>
          <cell r="G1116" t="str">
            <v>Contrôle Qualité</v>
          </cell>
          <cell r="H1116">
            <v>965</v>
          </cell>
          <cell r="J1116" t="str">
            <v>A</v>
          </cell>
          <cell r="K1116" t="str">
            <v>INDIRECTS</v>
          </cell>
          <cell r="L1116" t="str">
            <v>Variable cost at standard</v>
          </cell>
          <cell r="M1116" t="str">
            <v>Contrôleur Qualité</v>
          </cell>
          <cell r="N1116">
            <v>44825</v>
          </cell>
          <cell r="P1116">
            <v>-737</v>
          </cell>
          <cell r="Q1116">
            <v>44927</v>
          </cell>
          <cell r="R1116" t="str">
            <v>personnel</v>
          </cell>
          <cell r="T1116" t="str">
            <v>CDD</v>
          </cell>
          <cell r="U1116" t="str">
            <v>Contractuel</v>
          </cell>
          <cell r="V1116">
            <v>44927</v>
          </cell>
          <cell r="W1116">
            <v>44985</v>
          </cell>
          <cell r="Z1116">
            <v>44825</v>
          </cell>
          <cell r="AA1116">
            <v>9</v>
          </cell>
          <cell r="AB1116">
            <v>2022</v>
          </cell>
          <cell r="AC1116">
            <v>2026</v>
          </cell>
          <cell r="AD1116">
            <v>2.4583333333333335</v>
          </cell>
          <cell r="AE1116" t="str">
            <v>&lt; 3</v>
          </cell>
          <cell r="AF1116">
            <v>37039</v>
          </cell>
          <cell r="AG1116">
            <v>23.789041095890411</v>
          </cell>
          <cell r="AH1116" t="str">
            <v>&lt; 25</v>
          </cell>
          <cell r="AK1116">
            <v>13024859</v>
          </cell>
          <cell r="AL1116">
            <v>43326</v>
          </cell>
          <cell r="AM1116" t="str">
            <v>FEMME</v>
          </cell>
          <cell r="AN1116" t="str">
            <v>Célibataire</v>
          </cell>
          <cell r="AQ1116">
            <v>3</v>
          </cell>
          <cell r="AR1116">
            <v>1</v>
          </cell>
          <cell r="AS1116">
            <v>45190.25</v>
          </cell>
          <cell r="AT1116" t="str">
            <v>Horaire</v>
          </cell>
          <cell r="AU1116">
            <v>3.3069999999999999</v>
          </cell>
          <cell r="AV1116" t="str">
            <v>07</v>
          </cell>
          <cell r="AW1116" t="str">
            <v>08001</v>
          </cell>
          <cell r="AX1116" t="str">
            <v>38105550000</v>
          </cell>
          <cell r="AY1116" t="str">
            <v>35</v>
          </cell>
          <cell r="AZ1116" t="str">
            <v>AMEN BANK</v>
          </cell>
          <cell r="BA1116" t="str">
            <v>07080013810555000035</v>
          </cell>
          <cell r="BB1116">
            <v>20</v>
          </cell>
          <cell r="BC1116" t="str">
            <v>45 RUE 4418 ZAHROUNI</v>
          </cell>
          <cell r="BD1116" t="str">
            <v>TUNIS</v>
          </cell>
          <cell r="BF1116" t="str">
            <v>OK-22</v>
          </cell>
          <cell r="BG1116">
            <v>55993382</v>
          </cell>
          <cell r="BH1116">
            <v>51705014</v>
          </cell>
          <cell r="BJ1116" t="str">
            <v>ZAHROUNI</v>
          </cell>
          <cell r="BK1116" t="str">
            <v>A-965</v>
          </cell>
          <cell r="BN1116" t="str">
            <v>07080013810555000035</v>
          </cell>
          <cell r="BO1116" t="str">
            <v>BEN JEMAI FARAH</v>
          </cell>
          <cell r="BP1116">
            <v>1117</v>
          </cell>
          <cell r="BU1116" t="str">
            <v>Non-Actif</v>
          </cell>
        </row>
        <row r="1117">
          <cell r="B1117">
            <v>1118</v>
          </cell>
          <cell r="C1117" t="str">
            <v>Madame</v>
          </cell>
          <cell r="D1117" t="str">
            <v>GHANMI NAJET</v>
          </cell>
          <cell r="E1117" t="str">
            <v>SAGE Tunisia</v>
          </cell>
          <cell r="F1117" t="str">
            <v>PRODUCTION</v>
          </cell>
          <cell r="G1117" t="str">
            <v>Couturière</v>
          </cell>
          <cell r="H1117">
            <v>560</v>
          </cell>
          <cell r="I1117" t="str">
            <v>Issam Ouni</v>
          </cell>
          <cell r="J1117" t="str">
            <v>B</v>
          </cell>
          <cell r="K1117" t="str">
            <v>DIRECTS</v>
          </cell>
          <cell r="L1117" t="str">
            <v>Variable cost at standard</v>
          </cell>
          <cell r="M1117" t="str">
            <v>OUVRIERE SPECIALISE</v>
          </cell>
          <cell r="N1117">
            <v>44825</v>
          </cell>
          <cell r="P1117">
            <v>-737</v>
          </cell>
          <cell r="Q1117">
            <v>44979</v>
          </cell>
          <cell r="R1117" t="str">
            <v>démissionnaire</v>
          </cell>
          <cell r="T1117" t="str">
            <v>CDD</v>
          </cell>
          <cell r="U1117" t="str">
            <v>Contractuel</v>
          </cell>
          <cell r="V1117">
            <v>44927</v>
          </cell>
          <cell r="W1117">
            <v>44985</v>
          </cell>
          <cell r="Z1117">
            <v>44825</v>
          </cell>
          <cell r="AA1117">
            <v>9</v>
          </cell>
          <cell r="AB1117">
            <v>2022</v>
          </cell>
          <cell r="AC1117">
            <v>2026</v>
          </cell>
          <cell r="AD1117">
            <v>2.4583333333333335</v>
          </cell>
          <cell r="AE1117" t="str">
            <v>&lt; 3</v>
          </cell>
          <cell r="AF1117">
            <v>30257</v>
          </cell>
          <cell r="AG1117">
            <v>42.369863013698627</v>
          </cell>
          <cell r="AH1117" t="str">
            <v>&gt;35&lt; 45</v>
          </cell>
          <cell r="AI1117">
            <v>16906707</v>
          </cell>
          <cell r="AJ1117" t="str">
            <v>06</v>
          </cell>
          <cell r="AK1117" t="str">
            <v>04717239</v>
          </cell>
          <cell r="AL1117">
            <v>37129</v>
          </cell>
          <cell r="AM1117" t="str">
            <v>FEMME</v>
          </cell>
          <cell r="AN1117" t="str">
            <v>Marié(e)</v>
          </cell>
          <cell r="AO1117">
            <v>2</v>
          </cell>
          <cell r="AQ1117">
            <v>3</v>
          </cell>
          <cell r="AR1117">
            <v>1</v>
          </cell>
          <cell r="AS1117">
            <v>45190.25</v>
          </cell>
          <cell r="AT1117" t="str">
            <v>Horaire</v>
          </cell>
          <cell r="AU1117">
            <v>3.3069999999999999</v>
          </cell>
          <cell r="AV1117" t="str">
            <v>12</v>
          </cell>
          <cell r="AW1117" t="str">
            <v>40600</v>
          </cell>
          <cell r="AX1117" t="str">
            <v>00002411861</v>
          </cell>
          <cell r="AY1117" t="str">
            <v>97</v>
          </cell>
          <cell r="AZ1117" t="str">
            <v>UIB</v>
          </cell>
          <cell r="BA1117" t="str">
            <v>12406000000241186197</v>
          </cell>
          <cell r="BB1117">
            <v>20</v>
          </cell>
          <cell r="BC1117" t="str">
            <v>14 RUE 4890 SIDI HASSINE SEDJOUMI</v>
          </cell>
          <cell r="BD1117" t="str">
            <v>TUNIS</v>
          </cell>
          <cell r="BG1117">
            <v>21510803</v>
          </cell>
          <cell r="BH1117">
            <v>97166187</v>
          </cell>
          <cell r="BJ1117" t="str">
            <v>JAYARA</v>
          </cell>
          <cell r="BK1117" t="str">
            <v>B-560</v>
          </cell>
          <cell r="BN1117" t="str">
            <v>12406000000241186197</v>
          </cell>
          <cell r="BO1117" t="str">
            <v>GHANMI NAJET</v>
          </cell>
          <cell r="BP1117">
            <v>1118</v>
          </cell>
          <cell r="BU1117" t="str">
            <v>Non-Actif</v>
          </cell>
        </row>
        <row r="1118">
          <cell r="B1118">
            <v>1119</v>
          </cell>
          <cell r="C1118" t="str">
            <v>Madame</v>
          </cell>
          <cell r="D1118" t="str">
            <v>BOUGOUSSA SAMIHA</v>
          </cell>
          <cell r="E1118" t="str">
            <v>SAGE Tunisia</v>
          </cell>
          <cell r="F1118" t="str">
            <v>PRODUCTION</v>
          </cell>
          <cell r="G1118" t="str">
            <v>Couturière</v>
          </cell>
          <cell r="H1118">
            <v>965</v>
          </cell>
          <cell r="I1118" t="str">
            <v>abdelhalim</v>
          </cell>
          <cell r="J1118" t="str">
            <v>B</v>
          </cell>
          <cell r="K1118" t="str">
            <v>DIRECTS</v>
          </cell>
          <cell r="L1118" t="str">
            <v>Variable cost at standard</v>
          </cell>
          <cell r="M1118" t="str">
            <v>OUVRIERE SPECIALISE</v>
          </cell>
          <cell r="N1118">
            <v>44825</v>
          </cell>
          <cell r="P1118">
            <v>-737</v>
          </cell>
          <cell r="Q1118">
            <v>44986</v>
          </cell>
          <cell r="R1118" t="str">
            <v>personnel</v>
          </cell>
          <cell r="T1118" t="str">
            <v>CDD</v>
          </cell>
          <cell r="U1118" t="str">
            <v>Contractuel</v>
          </cell>
          <cell r="V1118">
            <v>44927</v>
          </cell>
          <cell r="W1118">
            <v>44985</v>
          </cell>
          <cell r="Z1118">
            <v>44825</v>
          </cell>
          <cell r="AA1118">
            <v>9</v>
          </cell>
          <cell r="AB1118">
            <v>2022</v>
          </cell>
          <cell r="AC1118">
            <v>2026</v>
          </cell>
          <cell r="AD1118">
            <v>2.4583333333333335</v>
          </cell>
          <cell r="AE1118" t="str">
            <v>&lt; 3</v>
          </cell>
          <cell r="AF1118">
            <v>30013</v>
          </cell>
          <cell r="AG1118">
            <v>43.038356164383565</v>
          </cell>
          <cell r="AH1118" t="str">
            <v>&gt;35&lt; 45</v>
          </cell>
          <cell r="AI1118">
            <v>12985366</v>
          </cell>
          <cell r="AJ1118" t="str">
            <v>06</v>
          </cell>
          <cell r="AK1118" t="str">
            <v>04705094</v>
          </cell>
          <cell r="AL1118">
            <v>43675</v>
          </cell>
          <cell r="AM1118" t="str">
            <v>FEMME</v>
          </cell>
          <cell r="AN1118" t="str">
            <v>Marié(e)</v>
          </cell>
          <cell r="AO1118">
            <v>3</v>
          </cell>
          <cell r="AQ1118">
            <v>3</v>
          </cell>
          <cell r="AR1118">
            <v>1</v>
          </cell>
          <cell r="AS1118">
            <v>45190.25</v>
          </cell>
          <cell r="AT1118" t="str">
            <v>Horaire</v>
          </cell>
          <cell r="AU1118">
            <v>3.3069999999999999</v>
          </cell>
          <cell r="AV1118" t="str">
            <v>25</v>
          </cell>
          <cell r="AW1118" t="str">
            <v>02400</v>
          </cell>
          <cell r="AX1118" t="str">
            <v>00001052356</v>
          </cell>
          <cell r="AY1118" t="str">
            <v>81</v>
          </cell>
          <cell r="AZ1118" t="str">
            <v>ZITOUNA BANK</v>
          </cell>
          <cell r="BA1118" t="str">
            <v>25024000000105235681</v>
          </cell>
          <cell r="BB1118">
            <v>20</v>
          </cell>
          <cell r="BC1118" t="str">
            <v>11 RUE HABIB BOUGATFA SIDI HASSINE</v>
          </cell>
          <cell r="BD1118" t="str">
            <v>TUNIS</v>
          </cell>
          <cell r="BG1118">
            <v>27776578</v>
          </cell>
          <cell r="BH1118">
            <v>28054064</v>
          </cell>
          <cell r="BJ1118" t="str">
            <v>JAYARA</v>
          </cell>
          <cell r="BK1118" t="str">
            <v>B-965</v>
          </cell>
          <cell r="BN1118" t="str">
            <v>25024000000105235681</v>
          </cell>
          <cell r="BO1118" t="str">
            <v>BOUGOUSSA SAMIHA</v>
          </cell>
          <cell r="BP1118">
            <v>1119</v>
          </cell>
          <cell r="BU1118" t="str">
            <v>Non-Actif</v>
          </cell>
        </row>
        <row r="1119">
          <cell r="B1119">
            <v>1120</v>
          </cell>
          <cell r="C1119" t="str">
            <v>Madame</v>
          </cell>
          <cell r="D1119" t="str">
            <v>TOUIHRI SIHEM</v>
          </cell>
          <cell r="E1119" t="str">
            <v>SAGE Tunisia</v>
          </cell>
          <cell r="F1119" t="str">
            <v>PRODUCTION</v>
          </cell>
          <cell r="G1119" t="str">
            <v>Couturière</v>
          </cell>
          <cell r="H1119">
            <v>965</v>
          </cell>
          <cell r="I1119" t="str">
            <v>abdelhalim</v>
          </cell>
          <cell r="J1119" t="str">
            <v>B</v>
          </cell>
          <cell r="K1119" t="str">
            <v>DIRECTS</v>
          </cell>
          <cell r="L1119" t="str">
            <v>Variable cost at standard</v>
          </cell>
          <cell r="M1119" t="str">
            <v>OUVRIERE SPECIALISE</v>
          </cell>
          <cell r="N1119">
            <v>44825</v>
          </cell>
          <cell r="P1119">
            <v>25</v>
          </cell>
          <cell r="T1119" t="str">
            <v>CDD</v>
          </cell>
          <cell r="U1119" t="str">
            <v>Contractuel</v>
          </cell>
          <cell r="V1119">
            <v>45689</v>
          </cell>
          <cell r="W1119">
            <v>45747</v>
          </cell>
          <cell r="Z1119">
            <v>44825</v>
          </cell>
          <cell r="AA1119">
            <v>9</v>
          </cell>
          <cell r="AB1119">
            <v>2022</v>
          </cell>
          <cell r="AC1119">
            <v>2026</v>
          </cell>
          <cell r="AD1119">
            <v>2.4583333333333335</v>
          </cell>
          <cell r="AE1119" t="str">
            <v>&lt; 3</v>
          </cell>
          <cell r="AF1119">
            <v>27346</v>
          </cell>
          <cell r="AG1119">
            <v>50.345205479452055</v>
          </cell>
          <cell r="AH1119" t="str">
            <v>&gt;45&lt; 55</v>
          </cell>
          <cell r="AI1119">
            <v>16541331</v>
          </cell>
          <cell r="AJ1119" t="str">
            <v>05</v>
          </cell>
          <cell r="AK1119" t="str">
            <v>07779506</v>
          </cell>
          <cell r="AL1119">
            <v>40833</v>
          </cell>
          <cell r="AM1119" t="str">
            <v>FEMME</v>
          </cell>
          <cell r="AN1119" t="str">
            <v>Marié(e)</v>
          </cell>
          <cell r="AO1119">
            <v>4</v>
          </cell>
          <cell r="AQ1119">
            <v>3</v>
          </cell>
          <cell r="AR1119">
            <v>3</v>
          </cell>
          <cell r="AS1119">
            <v>45920.75</v>
          </cell>
          <cell r="AT1119" t="str">
            <v>Horaire</v>
          </cell>
          <cell r="AU1119">
            <v>3.3069999999999999</v>
          </cell>
          <cell r="AV1119" t="str">
            <v>17</v>
          </cell>
          <cell r="AW1119" t="str">
            <v>00100</v>
          </cell>
          <cell r="AX1119" t="str">
            <v>00003183032</v>
          </cell>
          <cell r="AY1119" t="str">
            <v>63</v>
          </cell>
          <cell r="AZ1119" t="str">
            <v>LA POSTE</v>
          </cell>
          <cell r="BA1119" t="str">
            <v>17001000000318303263</v>
          </cell>
          <cell r="BB1119">
            <v>20</v>
          </cell>
          <cell r="BC1119" t="str">
            <v>5 RUE 4127 EZZOUHOUR TUNIS</v>
          </cell>
          <cell r="BD1119" t="str">
            <v>TUNIS</v>
          </cell>
          <cell r="BG1119">
            <v>50413840</v>
          </cell>
          <cell r="BH1119">
            <v>25208571</v>
          </cell>
          <cell r="BJ1119" t="str">
            <v>EZZOUHOUR</v>
          </cell>
          <cell r="BK1119" t="str">
            <v>B-965</v>
          </cell>
          <cell r="BL1119" t="str">
            <v>2.1</v>
          </cell>
          <cell r="BN1119" t="str">
            <v>17001000000318303263</v>
          </cell>
          <cell r="BO1119" t="str">
            <v>TOUIHRI SIHEM</v>
          </cell>
          <cell r="BP1119">
            <v>1120</v>
          </cell>
          <cell r="BR1119">
            <v>1120</v>
          </cell>
          <cell r="BT1119">
            <v>526</v>
          </cell>
          <cell r="BU1119" t="str">
            <v>si</v>
          </cell>
          <cell r="BV1119" t="str">
            <v>965 B SA</v>
          </cell>
        </row>
        <row r="1120">
          <cell r="B1120">
            <v>1121</v>
          </cell>
          <cell r="C1120" t="str">
            <v>Madame</v>
          </cell>
          <cell r="D1120" t="str">
            <v>MEJRI REBAH</v>
          </cell>
          <cell r="E1120" t="str">
            <v>SAGE Tunisia</v>
          </cell>
          <cell r="F1120" t="str">
            <v>PRODUCTION</v>
          </cell>
          <cell r="G1120" t="str">
            <v>Couturière</v>
          </cell>
          <cell r="H1120">
            <v>965</v>
          </cell>
          <cell r="I1120" t="str">
            <v>abdelhalim</v>
          </cell>
          <cell r="J1120" t="str">
            <v>B</v>
          </cell>
          <cell r="K1120" t="str">
            <v>DIRECTS</v>
          </cell>
          <cell r="L1120" t="str">
            <v>Variable cost at standard</v>
          </cell>
          <cell r="M1120" t="str">
            <v>OUVRIERE SPECIALISE</v>
          </cell>
          <cell r="N1120">
            <v>44825</v>
          </cell>
          <cell r="P1120">
            <v>-737</v>
          </cell>
          <cell r="Q1120">
            <v>44944</v>
          </cell>
          <cell r="R1120" t="str">
            <v>personnel</v>
          </cell>
          <cell r="T1120" t="str">
            <v>CDD</v>
          </cell>
          <cell r="U1120" t="str">
            <v>Contractuel</v>
          </cell>
          <cell r="V1120">
            <v>44927</v>
          </cell>
          <cell r="W1120">
            <v>44985</v>
          </cell>
          <cell r="Z1120">
            <v>44825</v>
          </cell>
          <cell r="AA1120">
            <v>9</v>
          </cell>
          <cell r="AB1120">
            <v>2022</v>
          </cell>
          <cell r="AC1120">
            <v>2026</v>
          </cell>
          <cell r="AD1120">
            <v>2.4583333333333335</v>
          </cell>
          <cell r="AE1120" t="str">
            <v>&lt; 3</v>
          </cell>
          <cell r="AF1120">
            <v>32951</v>
          </cell>
          <cell r="AG1120">
            <v>34.989041095890414</v>
          </cell>
          <cell r="AH1120" t="str">
            <v>&gt;25&lt; 35</v>
          </cell>
          <cell r="AI1120">
            <v>16603997</v>
          </cell>
          <cell r="AJ1120" t="str">
            <v>08</v>
          </cell>
          <cell r="AK1120" t="str">
            <v>07170504</v>
          </cell>
          <cell r="AL1120">
            <v>41717</v>
          </cell>
          <cell r="AM1120" t="str">
            <v>FEMME</v>
          </cell>
          <cell r="AN1120" t="str">
            <v>Marié(e)</v>
          </cell>
          <cell r="AO1120">
            <v>2</v>
          </cell>
          <cell r="AQ1120">
            <v>3</v>
          </cell>
          <cell r="AR1120">
            <v>1</v>
          </cell>
          <cell r="AS1120">
            <v>45190.25</v>
          </cell>
          <cell r="AT1120" t="str">
            <v>Horaire</v>
          </cell>
          <cell r="AU1120">
            <v>3.3069999999999999</v>
          </cell>
          <cell r="AV1120">
            <v>25</v>
          </cell>
          <cell r="AW1120" t="str">
            <v>10700</v>
          </cell>
          <cell r="AX1120" t="str">
            <v>00001088799</v>
          </cell>
          <cell r="AY1120">
            <v>22</v>
          </cell>
          <cell r="AZ1120" t="str">
            <v>ZITOUNA BANK</v>
          </cell>
          <cell r="BA1120" t="str">
            <v>25107000000108879922</v>
          </cell>
          <cell r="BB1120">
            <v>20</v>
          </cell>
          <cell r="BC1120" t="str">
            <v>30 RUE 11061 CITE AVICENNE</v>
          </cell>
          <cell r="BD1120" t="str">
            <v>TUNIS</v>
          </cell>
          <cell r="BF1120" t="str">
            <v>ok-22</v>
          </cell>
          <cell r="BG1120">
            <v>21528016</v>
          </cell>
          <cell r="BH1120">
            <v>26437529</v>
          </cell>
          <cell r="BJ1120" t="str">
            <v>GHAZELI</v>
          </cell>
          <cell r="BK1120" t="str">
            <v>B-965</v>
          </cell>
          <cell r="BN1120" t="str">
            <v>25107000000108879922</v>
          </cell>
          <cell r="BO1120" t="str">
            <v>MEJRI REBAH</v>
          </cell>
          <cell r="BP1120">
            <v>1121</v>
          </cell>
          <cell r="BU1120" t="str">
            <v>Non-Actif</v>
          </cell>
        </row>
        <row r="1121">
          <cell r="B1121">
            <v>1122</v>
          </cell>
          <cell r="C1121" t="str">
            <v>Madame</v>
          </cell>
          <cell r="D1121" t="str">
            <v>CHTIOUI FETHIA</v>
          </cell>
          <cell r="E1121" t="str">
            <v>SAGE Tunisia</v>
          </cell>
          <cell r="F1121" t="str">
            <v>PRODUCTION</v>
          </cell>
          <cell r="G1121" t="str">
            <v>Couturière</v>
          </cell>
          <cell r="H1121">
            <v>520</v>
          </cell>
          <cell r="I1121" t="str">
            <v>Issam Ouni</v>
          </cell>
          <cell r="J1121" t="str">
            <v>B</v>
          </cell>
          <cell r="K1121" t="str">
            <v>DIRECTS</v>
          </cell>
          <cell r="L1121" t="str">
            <v>Variable cost at standard</v>
          </cell>
          <cell r="M1121" t="str">
            <v>OUVRIERE SPECIALISE</v>
          </cell>
          <cell r="N1121">
            <v>44826</v>
          </cell>
          <cell r="P1121">
            <v>-737</v>
          </cell>
          <cell r="Q1121">
            <v>44927</v>
          </cell>
          <cell r="R1121" t="str">
            <v>personnel</v>
          </cell>
          <cell r="T1121" t="str">
            <v>CDD</v>
          </cell>
          <cell r="U1121" t="str">
            <v>Contractuel</v>
          </cell>
          <cell r="V1121">
            <v>44927</v>
          </cell>
          <cell r="W1121">
            <v>44985</v>
          </cell>
          <cell r="Z1121">
            <v>44826</v>
          </cell>
          <cell r="AA1121">
            <v>9</v>
          </cell>
          <cell r="AB1121">
            <v>2022</v>
          </cell>
          <cell r="AC1121">
            <v>2026</v>
          </cell>
          <cell r="AD1121">
            <v>2.4555555555555557</v>
          </cell>
          <cell r="AE1121" t="str">
            <v>&lt; 3</v>
          </cell>
          <cell r="AF1121">
            <v>28215</v>
          </cell>
          <cell r="AG1121">
            <v>47.964383561643835</v>
          </cell>
          <cell r="AH1121" t="str">
            <v>&gt;45&lt; 55</v>
          </cell>
          <cell r="AI1121">
            <v>11697756</v>
          </cell>
          <cell r="AJ1121" t="str">
            <v>06</v>
          </cell>
          <cell r="AK1121" t="str">
            <v>07297032</v>
          </cell>
          <cell r="AL1121">
            <v>43075</v>
          </cell>
          <cell r="AM1121" t="str">
            <v>FEMME</v>
          </cell>
          <cell r="AN1121" t="str">
            <v>Marié(e)</v>
          </cell>
          <cell r="AO1121">
            <v>2</v>
          </cell>
          <cell r="AQ1121">
            <v>3</v>
          </cell>
          <cell r="AR1121">
            <v>1</v>
          </cell>
          <cell r="AS1121">
            <v>45191.25</v>
          </cell>
          <cell r="AT1121" t="str">
            <v>Horaire</v>
          </cell>
          <cell r="AU1121">
            <v>3.3069999999999999</v>
          </cell>
          <cell r="AV1121" t="str">
            <v>07</v>
          </cell>
          <cell r="AW1121" t="str">
            <v>09701</v>
          </cell>
          <cell r="AX1121" t="str">
            <v>55105528756</v>
          </cell>
          <cell r="AY1121" t="str">
            <v>61</v>
          </cell>
          <cell r="AZ1121" t="str">
            <v>AMEN BANK</v>
          </cell>
          <cell r="BA1121" t="str">
            <v>07097015510552875661</v>
          </cell>
          <cell r="BB1121">
            <v>20</v>
          </cell>
          <cell r="BC1121" t="str">
            <v>RUE ABID IBN JARRAH DAOUAR HICHER</v>
          </cell>
          <cell r="BD1121" t="str">
            <v>MANOUBA</v>
          </cell>
          <cell r="BG1121">
            <v>24840474</v>
          </cell>
          <cell r="BH1121">
            <v>21029981</v>
          </cell>
          <cell r="BJ1121" t="str">
            <v>TERMUNIS 56</v>
          </cell>
          <cell r="BK1121" t="str">
            <v>B-520</v>
          </cell>
          <cell r="BN1121" t="str">
            <v>07097015510552875661</v>
          </cell>
          <cell r="BO1121" t="str">
            <v>CHTIOUI FETHIA</v>
          </cell>
          <cell r="BP1121">
            <v>1122</v>
          </cell>
          <cell r="BU1121" t="str">
            <v>Non-Actif</v>
          </cell>
        </row>
        <row r="1122">
          <cell r="B1122">
            <v>1123</v>
          </cell>
          <cell r="C1122" t="str">
            <v>Madame</v>
          </cell>
          <cell r="D1122" t="str">
            <v>MARZOUKI BASMA</v>
          </cell>
          <cell r="E1122" t="str">
            <v>SAGE Tunisia</v>
          </cell>
          <cell r="F1122" t="str">
            <v>PRODUCTION</v>
          </cell>
          <cell r="G1122" t="str">
            <v>Couturière</v>
          </cell>
          <cell r="H1122">
            <v>965</v>
          </cell>
          <cell r="I1122" t="str">
            <v>abdelhalim</v>
          </cell>
          <cell r="J1122" t="str">
            <v>B</v>
          </cell>
          <cell r="K1122" t="str">
            <v>DIRECTS</v>
          </cell>
          <cell r="L1122" t="str">
            <v>Variable cost at standard</v>
          </cell>
          <cell r="M1122" t="str">
            <v>OUVRIERE SPECIALISE</v>
          </cell>
          <cell r="N1122">
            <v>44826</v>
          </cell>
          <cell r="P1122">
            <v>-737</v>
          </cell>
          <cell r="Q1122">
            <v>44940</v>
          </cell>
          <cell r="R1122" t="str">
            <v xml:space="preserve">abandon de poste </v>
          </cell>
          <cell r="T1122" t="str">
            <v>CDD</v>
          </cell>
          <cell r="U1122" t="str">
            <v>Contractuel</v>
          </cell>
          <cell r="V1122">
            <v>44927</v>
          </cell>
          <cell r="W1122">
            <v>44985</v>
          </cell>
          <cell r="Z1122">
            <v>44826</v>
          </cell>
          <cell r="AA1122">
            <v>9</v>
          </cell>
          <cell r="AB1122">
            <v>2022</v>
          </cell>
          <cell r="AC1122">
            <v>2026</v>
          </cell>
          <cell r="AD1122">
            <v>2.4555555555555557</v>
          </cell>
          <cell r="AE1122" t="str">
            <v>&lt; 3</v>
          </cell>
          <cell r="AF1122">
            <v>30300</v>
          </cell>
          <cell r="AG1122">
            <v>42.252054794520546</v>
          </cell>
          <cell r="AH1122" t="str">
            <v>&gt;35&lt; 45</v>
          </cell>
          <cell r="AI1122">
            <v>17054029</v>
          </cell>
          <cell r="AJ1122" t="str">
            <v>05</v>
          </cell>
          <cell r="AK1122" t="str">
            <v>04723599</v>
          </cell>
          <cell r="AL1122">
            <v>43378</v>
          </cell>
          <cell r="AM1122" t="str">
            <v>FEMME</v>
          </cell>
          <cell r="AN1122" t="str">
            <v>Marié(e)</v>
          </cell>
          <cell r="AO1122">
            <v>3</v>
          </cell>
          <cell r="AQ1122">
            <v>3</v>
          </cell>
          <cell r="AR1122">
            <v>1</v>
          </cell>
          <cell r="AS1122">
            <v>45191.25</v>
          </cell>
          <cell r="AT1122" t="str">
            <v>Horaire</v>
          </cell>
          <cell r="AU1122">
            <v>3.3069999999999999</v>
          </cell>
          <cell r="AV1122" t="str">
            <v>07</v>
          </cell>
          <cell r="AW1122" t="str">
            <v>20100</v>
          </cell>
          <cell r="AX1122" t="str">
            <v>35105817965</v>
          </cell>
          <cell r="AY1122" t="str">
            <v>93</v>
          </cell>
          <cell r="AZ1122" t="str">
            <v>AMEN BANK</v>
          </cell>
          <cell r="BA1122" t="str">
            <v>07201003510581796593</v>
          </cell>
          <cell r="BB1122">
            <v>20</v>
          </cell>
          <cell r="BC1122" t="str">
            <v>43 RUE MOHAMED ZITOUN CITE LES MARTHURES</v>
          </cell>
          <cell r="BD1122" t="str">
            <v>TUNIS</v>
          </cell>
          <cell r="BG1122">
            <v>50589610</v>
          </cell>
          <cell r="BH1122">
            <v>22791899</v>
          </cell>
          <cell r="BJ1122" t="str">
            <v>13 AOUT</v>
          </cell>
          <cell r="BK1122" t="str">
            <v>B-965</v>
          </cell>
          <cell r="BN1122" t="str">
            <v>07201003510581796593</v>
          </cell>
          <cell r="BO1122" t="str">
            <v>MARZOUKI BASMA</v>
          </cell>
          <cell r="BP1122">
            <v>1123</v>
          </cell>
          <cell r="BU1122" t="str">
            <v>Non-Actif</v>
          </cell>
        </row>
        <row r="1123">
          <cell r="B1123">
            <v>1124</v>
          </cell>
          <cell r="C1123" t="str">
            <v>Monsieur</v>
          </cell>
          <cell r="D1123" t="str">
            <v>MOUALHI MOHAMED AMINE</v>
          </cell>
          <cell r="E1123" t="str">
            <v>SAGE Tunisia</v>
          </cell>
          <cell r="F1123" t="str">
            <v>COUPE</v>
          </cell>
          <cell r="G1123" t="str">
            <v>Team leader</v>
          </cell>
          <cell r="H1123" t="str">
            <v>coupe</v>
          </cell>
          <cell r="I1123" t="str">
            <v>HAITHEM SLAMA</v>
          </cell>
          <cell r="K1123" t="str">
            <v>INDIRECTS</v>
          </cell>
          <cell r="L1123" t="str">
            <v>Variable cost at standard</v>
          </cell>
          <cell r="M1123" t="str">
            <v>OUVRIER COUPE</v>
          </cell>
          <cell r="N1123">
            <v>44827</v>
          </cell>
          <cell r="P1123">
            <v>-6</v>
          </cell>
          <cell r="T1123" t="str">
            <v>CDD</v>
          </cell>
          <cell r="U1123" t="str">
            <v>Contractuel</v>
          </cell>
          <cell r="V1123">
            <v>45627</v>
          </cell>
          <cell r="W1123">
            <v>45716</v>
          </cell>
          <cell r="Z1123">
            <v>44827</v>
          </cell>
          <cell r="AA1123">
            <v>9</v>
          </cell>
          <cell r="AB1123">
            <v>2022</v>
          </cell>
          <cell r="AC1123">
            <v>2026</v>
          </cell>
          <cell r="AD1123">
            <v>2.4527777777777779</v>
          </cell>
          <cell r="AE1123" t="str">
            <v>&lt; 3</v>
          </cell>
          <cell r="AF1123">
            <v>35022</v>
          </cell>
          <cell r="AG1123">
            <v>29.315068493150687</v>
          </cell>
          <cell r="AH1123" t="str">
            <v>&gt;25&lt; 35</v>
          </cell>
          <cell r="AI1123">
            <v>17064399</v>
          </cell>
          <cell r="AJ1123" t="str">
            <v>06</v>
          </cell>
          <cell r="AK1123" t="str">
            <v>09194527</v>
          </cell>
          <cell r="AL1123">
            <v>43594</v>
          </cell>
          <cell r="AM1123" t="str">
            <v>HOMME</v>
          </cell>
          <cell r="AN1123" t="str">
            <v>Marié(e)</v>
          </cell>
          <cell r="AO1123">
            <v>1</v>
          </cell>
          <cell r="AQ1123">
            <v>5</v>
          </cell>
          <cell r="AR1123">
            <v>3</v>
          </cell>
          <cell r="AS1123">
            <v>45922.75</v>
          </cell>
          <cell r="AT1123" t="str">
            <v>Horaire</v>
          </cell>
          <cell r="AU1123">
            <v>3.3069999999999999</v>
          </cell>
          <cell r="AV1123" t="str">
            <v>07</v>
          </cell>
          <cell r="AW1123" t="str">
            <v>00100</v>
          </cell>
          <cell r="AX1123" t="str">
            <v>01105830032</v>
          </cell>
          <cell r="AY1123" t="str">
            <v>28</v>
          </cell>
          <cell r="AZ1123" t="str">
            <v>AMEN BANK</v>
          </cell>
          <cell r="BA1123" t="str">
            <v>07001000110583003228</v>
          </cell>
          <cell r="BB1123">
            <v>20</v>
          </cell>
          <cell r="BC1123" t="str">
            <v>8 RUE MOSAB IBN AMIR GOUBAA</v>
          </cell>
          <cell r="BD1123" t="str">
            <v>MANOUBA</v>
          </cell>
          <cell r="BE1123">
            <v>2010</v>
          </cell>
          <cell r="BG1123">
            <v>21621660</v>
          </cell>
          <cell r="BH1123">
            <v>56332272</v>
          </cell>
          <cell r="BJ1123" t="str">
            <v>GOBAA</v>
          </cell>
          <cell r="BK1123" t="str">
            <v>-coupe</v>
          </cell>
          <cell r="BL1123" t="str">
            <v>3.1</v>
          </cell>
          <cell r="BN1123" t="str">
            <v>07001000110583003228</v>
          </cell>
          <cell r="BO1123" t="str">
            <v>MOUALHI MOHAMED AMINE</v>
          </cell>
          <cell r="BP1123">
            <v>1124</v>
          </cell>
          <cell r="BR1123">
            <v>1124</v>
          </cell>
          <cell r="BU1123" t="str">
            <v>si</v>
          </cell>
          <cell r="BV1123" t="str">
            <v>coupe</v>
          </cell>
        </row>
        <row r="1124">
          <cell r="B1124">
            <v>1125</v>
          </cell>
          <cell r="C1124" t="str">
            <v>Mlle</v>
          </cell>
          <cell r="D1124" t="str">
            <v>BENMEDDEB SAMAR</v>
          </cell>
          <cell r="E1124" t="str">
            <v>SAGE Tunisia</v>
          </cell>
          <cell r="F1124" t="str">
            <v>QUALITE</v>
          </cell>
          <cell r="G1124" t="str">
            <v>Contrôle Qualité</v>
          </cell>
          <cell r="H1124">
            <v>965</v>
          </cell>
          <cell r="J1124" t="str">
            <v>A</v>
          </cell>
          <cell r="K1124" t="str">
            <v>INDIRECTS</v>
          </cell>
          <cell r="L1124" t="str">
            <v>Variable cost at standard</v>
          </cell>
          <cell r="M1124" t="str">
            <v>Contrôleur Qualité</v>
          </cell>
          <cell r="N1124">
            <v>44827</v>
          </cell>
          <cell r="P1124">
            <v>-796</v>
          </cell>
          <cell r="Q1124">
            <v>44848</v>
          </cell>
          <cell r="R1124" t="str">
            <v>étude</v>
          </cell>
          <cell r="T1124" t="str">
            <v>CDD</v>
          </cell>
          <cell r="U1124" t="str">
            <v>Contractuel</v>
          </cell>
          <cell r="V1124">
            <v>44827</v>
          </cell>
          <cell r="W1124">
            <v>44926</v>
          </cell>
          <cell r="Z1124">
            <v>44827</v>
          </cell>
          <cell r="AA1124">
            <v>9</v>
          </cell>
          <cell r="AB1124">
            <v>2022</v>
          </cell>
          <cell r="AC1124">
            <v>2026</v>
          </cell>
          <cell r="AD1124">
            <v>2.4527777777777779</v>
          </cell>
          <cell r="AE1124" t="str">
            <v>&lt; 3</v>
          </cell>
          <cell r="AF1124">
            <v>35817</v>
          </cell>
          <cell r="AG1124">
            <v>27.136986301369863</v>
          </cell>
          <cell r="AH1124" t="str">
            <v>&gt;25&lt; 35</v>
          </cell>
          <cell r="AK1124" t="str">
            <v>09887322</v>
          </cell>
          <cell r="AL1124">
            <v>42784</v>
          </cell>
          <cell r="AM1124" t="str">
            <v>FEMME</v>
          </cell>
          <cell r="AN1124" t="str">
            <v>Célibataire</v>
          </cell>
          <cell r="AQ1124">
            <v>3</v>
          </cell>
          <cell r="AR1124">
            <v>1</v>
          </cell>
          <cell r="AS1124">
            <v>45192.25</v>
          </cell>
          <cell r="AT1124" t="str">
            <v>Horaire</v>
          </cell>
          <cell r="AU1124">
            <v>3.3069999999999999</v>
          </cell>
          <cell r="AV1124" t="str">
            <v>04</v>
          </cell>
          <cell r="AW1124" t="str">
            <v>01810</v>
          </cell>
          <cell r="AX1124" t="str">
            <v>40077841286</v>
          </cell>
          <cell r="AY1124" t="str">
            <v>89</v>
          </cell>
          <cell r="AZ1124" t="str">
            <v>ATTIJARI BANK</v>
          </cell>
          <cell r="BA1124" t="str">
            <v>04018104007784128689</v>
          </cell>
          <cell r="BB1124">
            <v>20</v>
          </cell>
          <cell r="BC1124" t="str">
            <v>KHAZNADAR</v>
          </cell>
          <cell r="BD1124" t="str">
            <v>TUNIS</v>
          </cell>
          <cell r="BG1124">
            <v>23397257</v>
          </cell>
          <cell r="BH1124">
            <v>52126493</v>
          </cell>
          <cell r="BJ1124" t="str">
            <v>KHAZNADAR</v>
          </cell>
          <cell r="BK1124" t="str">
            <v>A-965</v>
          </cell>
          <cell r="BM1124">
            <v>257.31</v>
          </cell>
          <cell r="BN1124" t="str">
            <v>04018104007784128689</v>
          </cell>
          <cell r="BO1124" t="str">
            <v>BENMEDDEB SAMAR</v>
          </cell>
          <cell r="BP1124">
            <v>1125</v>
          </cell>
          <cell r="BQ1124" t="str">
            <v>Salaire  Octobre-22</v>
          </cell>
          <cell r="BU1124" t="str">
            <v>Non-Actif</v>
          </cell>
        </row>
        <row r="1125">
          <cell r="B1125">
            <v>1126</v>
          </cell>
          <cell r="C1125" t="str">
            <v>Mlle</v>
          </cell>
          <cell r="D1125" t="str">
            <v>DHAOUI KHOULOUD</v>
          </cell>
          <cell r="E1125" t="str">
            <v>SAGE Tunisia</v>
          </cell>
          <cell r="F1125" t="str">
            <v>PRODUCTION</v>
          </cell>
          <cell r="G1125" t="str">
            <v>Alimentatrice</v>
          </cell>
          <cell r="H1125" t="str">
            <v>P6</v>
          </cell>
          <cell r="I1125" t="str">
            <v>FAYCEL</v>
          </cell>
          <cell r="J1125" t="str">
            <v>A</v>
          </cell>
          <cell r="K1125" t="str">
            <v>DIRECTS</v>
          </cell>
          <cell r="L1125" t="str">
            <v>Variable cost at standard</v>
          </cell>
          <cell r="M1125" t="str">
            <v>OUVRIERE SPECIALISE</v>
          </cell>
          <cell r="N1125">
            <v>44827</v>
          </cell>
          <cell r="P1125">
            <v>-523</v>
          </cell>
          <cell r="Q1125">
            <v>45181</v>
          </cell>
          <cell r="R1125" t="str">
            <v>probleme de transport</v>
          </cell>
          <cell r="T1125" t="str">
            <v>CDD</v>
          </cell>
          <cell r="U1125" t="str">
            <v>Contractuel</v>
          </cell>
          <cell r="V1125">
            <v>45170</v>
          </cell>
          <cell r="W1125">
            <v>45199</v>
          </cell>
          <cell r="Z1125">
            <v>44827</v>
          </cell>
          <cell r="AA1125">
            <v>9</v>
          </cell>
          <cell r="AB1125">
            <v>2022</v>
          </cell>
          <cell r="AC1125">
            <v>2026</v>
          </cell>
          <cell r="AD1125">
            <v>2.4527777777777779</v>
          </cell>
          <cell r="AE1125" t="str">
            <v>&lt; 3</v>
          </cell>
          <cell r="AF1125">
            <v>37888</v>
          </cell>
          <cell r="AG1125">
            <v>21.463013698630139</v>
          </cell>
          <cell r="AH1125" t="str">
            <v>&lt; 25</v>
          </cell>
          <cell r="AK1125">
            <v>14372420</v>
          </cell>
          <cell r="AL1125">
            <v>44567</v>
          </cell>
          <cell r="AM1125" t="str">
            <v>FEMME</v>
          </cell>
          <cell r="AN1125" t="str">
            <v>Célibataire</v>
          </cell>
          <cell r="AQ1125">
            <v>3</v>
          </cell>
          <cell r="AR1125">
            <v>2</v>
          </cell>
          <cell r="AS1125">
            <v>45557.5</v>
          </cell>
          <cell r="AT1125" t="str">
            <v>Horaire</v>
          </cell>
          <cell r="AU1125">
            <v>3.3069999999999999</v>
          </cell>
          <cell r="AV1125">
            <v>17</v>
          </cell>
          <cell r="AW1125" t="str">
            <v>53594</v>
          </cell>
          <cell r="AX1125" t="str">
            <v>01712317458</v>
          </cell>
          <cell r="AY1125" t="str">
            <v>75</v>
          </cell>
          <cell r="AZ1125" t="str">
            <v>LA POSTE</v>
          </cell>
          <cell r="BA1125" t="str">
            <v>17535940171231745875</v>
          </cell>
          <cell r="BB1125">
            <v>20</v>
          </cell>
          <cell r="BC1125" t="str">
            <v>29 RUE 6408 CITE KHALED IBN EL WALID</v>
          </cell>
          <cell r="BD1125" t="str">
            <v>MANOUBA</v>
          </cell>
          <cell r="BG1125">
            <v>25385417</v>
          </cell>
          <cell r="BH1125">
            <v>22827574</v>
          </cell>
          <cell r="BJ1125" t="str">
            <v>TERMUNIS 56</v>
          </cell>
          <cell r="BK1125" t="str">
            <v>A-P6</v>
          </cell>
          <cell r="BL1125" t="str">
            <v>1.3</v>
          </cell>
          <cell r="BN1125" t="str">
            <v>17535940171231745875</v>
          </cell>
          <cell r="BO1125" t="str">
            <v>DHAOUI KHOULOUD</v>
          </cell>
          <cell r="BP1125">
            <v>1126</v>
          </cell>
          <cell r="BR1125">
            <v>1126</v>
          </cell>
          <cell r="BU1125" t="str">
            <v>Non-Actif</v>
          </cell>
        </row>
        <row r="1126">
          <cell r="B1126">
            <v>1127</v>
          </cell>
          <cell r="C1126" t="str">
            <v>Madame</v>
          </cell>
          <cell r="D1126" t="str">
            <v>CHEBBI WAHIDA</v>
          </cell>
          <cell r="E1126" t="str">
            <v>SAGE Tunisia</v>
          </cell>
          <cell r="F1126" t="str">
            <v>PRODUCTION</v>
          </cell>
          <cell r="G1126" t="str">
            <v>Couturière</v>
          </cell>
          <cell r="H1126" t="str">
            <v>Panda</v>
          </cell>
          <cell r="I1126" t="str">
            <v>FAWZI SENDESNI</v>
          </cell>
          <cell r="J1126" t="str">
            <v>B</v>
          </cell>
          <cell r="K1126" t="str">
            <v>DIRECTS</v>
          </cell>
          <cell r="L1126" t="str">
            <v>Variable cost at standard</v>
          </cell>
          <cell r="M1126" t="str">
            <v>OUVRIERE SPECIALISE</v>
          </cell>
          <cell r="N1126">
            <v>44827</v>
          </cell>
          <cell r="P1126">
            <v>-737</v>
          </cell>
          <cell r="Q1126">
            <v>44936</v>
          </cell>
          <cell r="R1126" t="str">
            <v>maladie de sa mére</v>
          </cell>
          <cell r="T1126" t="str">
            <v>CDD</v>
          </cell>
          <cell r="U1126" t="str">
            <v>Contractuel</v>
          </cell>
          <cell r="V1126">
            <v>44927</v>
          </cell>
          <cell r="W1126">
            <v>44985</v>
          </cell>
          <cell r="Z1126">
            <v>44827</v>
          </cell>
          <cell r="AA1126">
            <v>9</v>
          </cell>
          <cell r="AB1126">
            <v>2022</v>
          </cell>
          <cell r="AC1126">
            <v>2026</v>
          </cell>
          <cell r="AD1126">
            <v>2.4527777777777779</v>
          </cell>
          <cell r="AE1126" t="str">
            <v>&lt; 3</v>
          </cell>
          <cell r="AF1126">
            <v>29671</v>
          </cell>
          <cell r="AG1126">
            <v>43.975342465753428</v>
          </cell>
          <cell r="AH1126" t="str">
            <v>&gt;35&lt; 45</v>
          </cell>
          <cell r="AI1126">
            <v>12642434</v>
          </cell>
          <cell r="AJ1126" t="str">
            <v>01</v>
          </cell>
          <cell r="AK1126" t="str">
            <v>07359866</v>
          </cell>
          <cell r="AL1126">
            <v>36873</v>
          </cell>
          <cell r="AM1126" t="str">
            <v>FEMME</v>
          </cell>
          <cell r="AN1126" t="str">
            <v>Marié(e)</v>
          </cell>
          <cell r="AO1126">
            <v>2</v>
          </cell>
          <cell r="AQ1126">
            <v>3</v>
          </cell>
          <cell r="AR1126">
            <v>1</v>
          </cell>
          <cell r="AS1126">
            <v>45192.25</v>
          </cell>
          <cell r="AT1126" t="str">
            <v>Horaire</v>
          </cell>
          <cell r="AU1126">
            <v>3.3069999999999999</v>
          </cell>
          <cell r="AV1126" t="str">
            <v>17</v>
          </cell>
          <cell r="AW1126" t="str">
            <v>00100</v>
          </cell>
          <cell r="AX1126" t="str">
            <v>00002989840</v>
          </cell>
          <cell r="AY1126" t="str">
            <v>64</v>
          </cell>
          <cell r="AZ1126" t="str">
            <v>LA POSTE</v>
          </cell>
          <cell r="BA1126" t="str">
            <v>17001000000298984064</v>
          </cell>
          <cell r="BB1126">
            <v>20</v>
          </cell>
          <cell r="BC1126" t="str">
            <v>SLIMEN KAHIA</v>
          </cell>
          <cell r="BD1126" t="str">
            <v>MANOUBA</v>
          </cell>
          <cell r="BF1126" t="str">
            <v>ok-22</v>
          </cell>
          <cell r="BG1126">
            <v>55523906</v>
          </cell>
          <cell r="BH1126">
            <v>29644045</v>
          </cell>
          <cell r="BJ1126" t="str">
            <v>SLIMEN KEHIA</v>
          </cell>
          <cell r="BK1126" t="str">
            <v>B-Panda</v>
          </cell>
          <cell r="BN1126" t="str">
            <v>17001000000298984064</v>
          </cell>
          <cell r="BO1126" t="str">
            <v>CHEBBI WAHIDA</v>
          </cell>
          <cell r="BP1126">
            <v>1127</v>
          </cell>
          <cell r="BU1126" t="str">
            <v>Non-Actif</v>
          </cell>
        </row>
        <row r="1127">
          <cell r="B1127">
            <v>1128</v>
          </cell>
          <cell r="C1127" t="str">
            <v>Mlle</v>
          </cell>
          <cell r="D1127" t="str">
            <v>BEN KHLIFA YOSR</v>
          </cell>
          <cell r="E1127" t="str">
            <v>SAGE Tunisia</v>
          </cell>
          <cell r="F1127" t="str">
            <v>PRODUCTION</v>
          </cell>
          <cell r="G1127" t="str">
            <v>Alimentatrice</v>
          </cell>
          <cell r="H1127">
            <v>560</v>
          </cell>
          <cell r="I1127" t="str">
            <v>Mabrourk Ben Moussa</v>
          </cell>
          <cell r="J1127" t="str">
            <v>A</v>
          </cell>
          <cell r="K1127" t="str">
            <v>DIRECTS</v>
          </cell>
          <cell r="L1127" t="str">
            <v>Variable cost at standard</v>
          </cell>
          <cell r="M1127" t="str">
            <v>OUVRIERE SPECIALISE</v>
          </cell>
          <cell r="N1127">
            <v>44827</v>
          </cell>
          <cell r="P1127">
            <v>25</v>
          </cell>
          <cell r="T1127" t="str">
            <v>CDD</v>
          </cell>
          <cell r="U1127" t="str">
            <v>Contractuel</v>
          </cell>
          <cell r="V1127">
            <v>45689</v>
          </cell>
          <cell r="W1127">
            <v>45747</v>
          </cell>
          <cell r="Z1127">
            <v>44827</v>
          </cell>
          <cell r="AA1127">
            <v>9</v>
          </cell>
          <cell r="AB1127">
            <v>2022</v>
          </cell>
          <cell r="AC1127">
            <v>2026</v>
          </cell>
          <cell r="AD1127">
            <v>2.4527777777777779</v>
          </cell>
          <cell r="AE1127" t="str">
            <v>&lt; 3</v>
          </cell>
          <cell r="AF1127">
            <v>36445</v>
          </cell>
          <cell r="AG1127">
            <v>25.416438356164385</v>
          </cell>
          <cell r="AH1127" t="str">
            <v>&gt;25&lt; 35</v>
          </cell>
          <cell r="AI1127">
            <v>17073611</v>
          </cell>
          <cell r="AJ1127" t="str">
            <v>09</v>
          </cell>
          <cell r="AK1127">
            <v>13020301</v>
          </cell>
          <cell r="AL1127">
            <v>42845</v>
          </cell>
          <cell r="AM1127" t="str">
            <v>FEMME</v>
          </cell>
          <cell r="AN1127" t="str">
            <v>Célibataire</v>
          </cell>
          <cell r="AQ1127">
            <v>3</v>
          </cell>
          <cell r="AR1127">
            <v>3</v>
          </cell>
          <cell r="AS1127">
            <v>45922.75</v>
          </cell>
          <cell r="AT1127" t="str">
            <v>Horaire</v>
          </cell>
          <cell r="AU1127">
            <v>3.3069999999999999</v>
          </cell>
          <cell r="AV1127" t="str">
            <v>17</v>
          </cell>
          <cell r="AW1127" t="str">
            <v>00100</v>
          </cell>
          <cell r="AX1127" t="str">
            <v>00002981221</v>
          </cell>
          <cell r="AY1127" t="str">
            <v>22</v>
          </cell>
          <cell r="AZ1127" t="str">
            <v>LA POSTE</v>
          </cell>
          <cell r="BA1127" t="str">
            <v>17001000000298122122</v>
          </cell>
          <cell r="BB1127">
            <v>20</v>
          </cell>
          <cell r="BC1127" t="str">
            <v>3 IMPASS 2 RUE 4422 ZAHROUNI</v>
          </cell>
          <cell r="BD1127" t="str">
            <v>TUNIS</v>
          </cell>
          <cell r="BG1127">
            <v>21617367</v>
          </cell>
          <cell r="BH1127">
            <v>96094538</v>
          </cell>
          <cell r="BJ1127" t="str">
            <v>ZAHROUNI</v>
          </cell>
          <cell r="BK1127" t="str">
            <v>A-560</v>
          </cell>
          <cell r="BL1127" t="str">
            <v>1.3</v>
          </cell>
          <cell r="BN1127" t="str">
            <v>17001000000298122122</v>
          </cell>
          <cell r="BO1127" t="str">
            <v>BEN KHLIFA YOSR</v>
          </cell>
          <cell r="BP1127">
            <v>1128</v>
          </cell>
          <cell r="BR1127">
            <v>1128</v>
          </cell>
          <cell r="BT1127">
            <v>860</v>
          </cell>
          <cell r="BU1127" t="str">
            <v>si</v>
          </cell>
          <cell r="BV1127" t="str">
            <v>560 A SA</v>
          </cell>
        </row>
        <row r="1128">
          <cell r="B1128">
            <v>1129</v>
          </cell>
          <cell r="C1128" t="str">
            <v>Mlle</v>
          </cell>
          <cell r="D1128" t="str">
            <v>TAKOUT HIBA</v>
          </cell>
          <cell r="E1128" t="str">
            <v>SAGE Tunisia</v>
          </cell>
          <cell r="F1128" t="str">
            <v>PRODUCTION</v>
          </cell>
          <cell r="G1128" t="str">
            <v>Couturière</v>
          </cell>
          <cell r="H1128">
            <v>965</v>
          </cell>
          <cell r="I1128" t="str">
            <v>Ala Khaloui</v>
          </cell>
          <cell r="J1128" t="str">
            <v>A</v>
          </cell>
          <cell r="K1128" t="str">
            <v>DIRECTS</v>
          </cell>
          <cell r="L1128" t="str">
            <v>Variable cost at standard</v>
          </cell>
          <cell r="M1128" t="str">
            <v>OUVRIERE SPECIALISE</v>
          </cell>
          <cell r="N1128">
            <v>44828</v>
          </cell>
          <cell r="P1128">
            <v>-737</v>
          </cell>
          <cell r="Q1128">
            <v>44927</v>
          </cell>
          <cell r="R1128" t="str">
            <v>personnel</v>
          </cell>
          <cell r="T1128" t="str">
            <v>CDD</v>
          </cell>
          <cell r="U1128" t="str">
            <v>Contractuel</v>
          </cell>
          <cell r="V1128">
            <v>44927</v>
          </cell>
          <cell r="W1128">
            <v>44985</v>
          </cell>
          <cell r="Z1128">
            <v>44828</v>
          </cell>
          <cell r="AA1128">
            <v>9</v>
          </cell>
          <cell r="AB1128">
            <v>2022</v>
          </cell>
          <cell r="AC1128">
            <v>2026</v>
          </cell>
          <cell r="AD1128">
            <v>2.4500000000000002</v>
          </cell>
          <cell r="AE1128" t="str">
            <v>&lt; 3</v>
          </cell>
          <cell r="AF1128">
            <v>36275</v>
          </cell>
          <cell r="AG1128">
            <v>25.882191780821916</v>
          </cell>
          <cell r="AH1128" t="str">
            <v>&gt;25&lt; 35</v>
          </cell>
          <cell r="AI1128">
            <v>17105623</v>
          </cell>
          <cell r="AJ1128" t="str">
            <v>05</v>
          </cell>
          <cell r="AK1128" t="str">
            <v>07244200</v>
          </cell>
          <cell r="AL1128">
            <v>43130</v>
          </cell>
          <cell r="AM1128" t="str">
            <v>FEMME</v>
          </cell>
          <cell r="AN1128" t="str">
            <v>Célibataire</v>
          </cell>
          <cell r="AQ1128">
            <v>3</v>
          </cell>
          <cell r="AR1128">
            <v>1</v>
          </cell>
          <cell r="AS1128">
            <v>45193.25</v>
          </cell>
          <cell r="AT1128" t="str">
            <v>Horaire</v>
          </cell>
          <cell r="AU1128">
            <v>3.3069999999999999</v>
          </cell>
          <cell r="AV1128" t="str">
            <v>07</v>
          </cell>
          <cell r="AW1128" t="str">
            <v>08001</v>
          </cell>
          <cell r="AX1128" t="str">
            <v>38105536500</v>
          </cell>
          <cell r="AY1128" t="str">
            <v>86</v>
          </cell>
          <cell r="AZ1128" t="str">
            <v>AMEN BANK</v>
          </cell>
          <cell r="BA1128" t="str">
            <v>07080013810553650086</v>
          </cell>
          <cell r="BB1128">
            <v>20</v>
          </cell>
          <cell r="BC1128" t="str">
            <v>CITE HACHED MHAMDIA</v>
          </cell>
          <cell r="BD1128" t="str">
            <v>BEN AROUS</v>
          </cell>
          <cell r="BF1128" t="str">
            <v>ok-22</v>
          </cell>
          <cell r="BG1128">
            <v>52114833</v>
          </cell>
          <cell r="BH1128">
            <v>58302746</v>
          </cell>
          <cell r="BJ1128" t="str">
            <v>MHAMDIA</v>
          </cell>
          <cell r="BK1128" t="str">
            <v>A-965</v>
          </cell>
          <cell r="BN1128" t="str">
            <v>07080013810553650086</v>
          </cell>
          <cell r="BO1128" t="str">
            <v>TAKOUT HIBA</v>
          </cell>
          <cell r="BP1128">
            <v>1129</v>
          </cell>
          <cell r="BU1128" t="str">
            <v>Non-Actif</v>
          </cell>
        </row>
        <row r="1129">
          <cell r="B1129">
            <v>1130</v>
          </cell>
          <cell r="C1129" t="str">
            <v>Madame</v>
          </cell>
          <cell r="D1129" t="str">
            <v>ZARAI NOURA</v>
          </cell>
          <cell r="E1129" t="str">
            <v>SAGE Tunisia</v>
          </cell>
          <cell r="F1129" t="str">
            <v>PRODUCTION</v>
          </cell>
          <cell r="G1129" t="str">
            <v>Couturière</v>
          </cell>
          <cell r="H1129" t="str">
            <v>P6 AV</v>
          </cell>
          <cell r="I1129" t="str">
            <v>Issam Ouni</v>
          </cell>
          <cell r="J1129" t="str">
            <v>B</v>
          </cell>
          <cell r="K1129" t="str">
            <v>DIRECTS</v>
          </cell>
          <cell r="L1129" t="str">
            <v>Variable cost at standard</v>
          </cell>
          <cell r="M1129" t="str">
            <v>OUVRIERE SPECIALISE</v>
          </cell>
          <cell r="N1129">
            <v>44828</v>
          </cell>
          <cell r="P1129">
            <v>25</v>
          </cell>
          <cell r="T1129" t="str">
            <v>CDD</v>
          </cell>
          <cell r="U1129" t="str">
            <v>Contractuel</v>
          </cell>
          <cell r="V1129">
            <v>45689</v>
          </cell>
          <cell r="W1129">
            <v>45747</v>
          </cell>
          <cell r="Z1129">
            <v>44828</v>
          </cell>
          <cell r="AA1129">
            <v>9</v>
          </cell>
          <cell r="AB1129">
            <v>2022</v>
          </cell>
          <cell r="AC1129">
            <v>2026</v>
          </cell>
          <cell r="AD1129">
            <v>2.4500000000000002</v>
          </cell>
          <cell r="AE1129" t="str">
            <v>&lt; 3</v>
          </cell>
          <cell r="AF1129">
            <v>30437</v>
          </cell>
          <cell r="AG1129">
            <v>41.876712328767127</v>
          </cell>
          <cell r="AH1129" t="str">
            <v>&gt;35&lt; 45</v>
          </cell>
          <cell r="AI1129">
            <v>16641123</v>
          </cell>
          <cell r="AJ1129" t="str">
            <v>05</v>
          </cell>
          <cell r="AK1129" t="str">
            <v>07094741</v>
          </cell>
          <cell r="AL1129">
            <v>42262</v>
          </cell>
          <cell r="AM1129" t="str">
            <v>FEMME</v>
          </cell>
          <cell r="AN1129" t="str">
            <v>Marié(e)</v>
          </cell>
          <cell r="AO1129">
            <v>3</v>
          </cell>
          <cell r="AQ1129">
            <v>3</v>
          </cell>
          <cell r="AR1129">
            <v>3</v>
          </cell>
          <cell r="AS1129">
            <v>45923.75</v>
          </cell>
          <cell r="AT1129" t="str">
            <v>Horaire</v>
          </cell>
          <cell r="AU1129">
            <v>3.3069999999999999</v>
          </cell>
          <cell r="AV1129" t="str">
            <v>07</v>
          </cell>
          <cell r="AW1129" t="str">
            <v>40200</v>
          </cell>
          <cell r="AX1129" t="str">
            <v>55121668539</v>
          </cell>
          <cell r="AY1129" t="str">
            <v>72</v>
          </cell>
          <cell r="AZ1129" t="str">
            <v>AMEN BANK</v>
          </cell>
          <cell r="BA1129" t="str">
            <v>07402005512166853972</v>
          </cell>
          <cell r="BB1129">
            <v>20</v>
          </cell>
          <cell r="BC1129" t="str">
            <v>YASMINET BEN AROUS</v>
          </cell>
          <cell r="BD1129" t="str">
            <v>BEN AROUS</v>
          </cell>
          <cell r="BF1129">
            <v>44927</v>
          </cell>
          <cell r="BG1129">
            <v>52528894</v>
          </cell>
          <cell r="BH1129">
            <v>28257384</v>
          </cell>
          <cell r="BJ1129" t="str">
            <v>YASMINETTE</v>
          </cell>
          <cell r="BK1129" t="str">
            <v>B-P6 AV</v>
          </cell>
          <cell r="BL1129" t="str">
            <v>1.1</v>
          </cell>
          <cell r="BN1129" t="str">
            <v>07402005512166853972</v>
          </cell>
          <cell r="BO1129" t="str">
            <v>ZARAI NOURA</v>
          </cell>
          <cell r="BP1129">
            <v>1130</v>
          </cell>
          <cell r="BR1129">
            <v>1130</v>
          </cell>
          <cell r="BT1129">
            <v>861</v>
          </cell>
          <cell r="BU1129" t="str">
            <v>si</v>
          </cell>
          <cell r="BV1129" t="str">
            <v>560 A SP</v>
          </cell>
        </row>
        <row r="1130">
          <cell r="B1130">
            <v>1131</v>
          </cell>
          <cell r="C1130" t="str">
            <v>Madame</v>
          </cell>
          <cell r="D1130" t="str">
            <v>MOUSSI HAMIDA</v>
          </cell>
          <cell r="E1130" t="str">
            <v>SAGE Tunisia</v>
          </cell>
          <cell r="F1130" t="str">
            <v>PRODUCTION</v>
          </cell>
          <cell r="G1130" t="str">
            <v>Couturière</v>
          </cell>
          <cell r="H1130" t="str">
            <v>P6 AV</v>
          </cell>
          <cell r="I1130" t="str">
            <v>Issam Ouni</v>
          </cell>
          <cell r="J1130" t="str">
            <v>B</v>
          </cell>
          <cell r="K1130" t="str">
            <v>DIRECTS</v>
          </cell>
          <cell r="L1130" t="str">
            <v>Variable cost at standard</v>
          </cell>
          <cell r="M1130" t="str">
            <v>OUVRIERE SPECIALISE</v>
          </cell>
          <cell r="N1130">
            <v>44830</v>
          </cell>
          <cell r="P1130">
            <v>-279</v>
          </cell>
          <cell r="Q1130">
            <v>45444</v>
          </cell>
          <cell r="R1130" t="str">
            <v>maladie</v>
          </cell>
          <cell r="T1130" t="str">
            <v>CDD</v>
          </cell>
          <cell r="U1130" t="str">
            <v>Contractuel</v>
          </cell>
          <cell r="V1130">
            <v>45352</v>
          </cell>
          <cell r="W1130">
            <v>45443</v>
          </cell>
          <cell r="Z1130">
            <v>44830</v>
          </cell>
          <cell r="AA1130">
            <v>9</v>
          </cell>
          <cell r="AB1130">
            <v>2022</v>
          </cell>
          <cell r="AC1130">
            <v>2026</v>
          </cell>
          <cell r="AD1130">
            <v>2.4444444444444446</v>
          </cell>
          <cell r="AE1130" t="str">
            <v>&lt; 3</v>
          </cell>
          <cell r="AF1130">
            <v>29434</v>
          </cell>
          <cell r="AG1130">
            <v>44.624657534246573</v>
          </cell>
          <cell r="AH1130" t="str">
            <v>&gt;35&lt; 45</v>
          </cell>
          <cell r="AI1130">
            <v>12154861</v>
          </cell>
          <cell r="AJ1130" t="str">
            <v>09</v>
          </cell>
          <cell r="AK1130" t="str">
            <v>07331637</v>
          </cell>
          <cell r="AL1130">
            <v>36015</v>
          </cell>
          <cell r="AM1130" t="str">
            <v>FEMME</v>
          </cell>
          <cell r="AN1130" t="str">
            <v>Marié(e)</v>
          </cell>
          <cell r="AO1130">
            <v>3</v>
          </cell>
          <cell r="AQ1130">
            <v>3</v>
          </cell>
          <cell r="AR1130">
            <v>2</v>
          </cell>
          <cell r="AS1130">
            <v>45560.5</v>
          </cell>
          <cell r="AT1130" t="str">
            <v>Horaire</v>
          </cell>
          <cell r="AU1130">
            <v>3.3069999999999999</v>
          </cell>
          <cell r="AV1130" t="str">
            <v>17</v>
          </cell>
          <cell r="AW1130" t="str">
            <v>00000</v>
          </cell>
          <cell r="AX1130" t="str">
            <v>00000710283</v>
          </cell>
          <cell r="AY1130" t="str">
            <v>86</v>
          </cell>
          <cell r="AZ1130" t="str">
            <v>LA POSTE</v>
          </cell>
          <cell r="BA1130" t="str">
            <v>17000000000071028386</v>
          </cell>
          <cell r="BB1130">
            <v>20</v>
          </cell>
          <cell r="BC1130" t="str">
            <v>CITE NASSIM SAIDA OUED ELLIL</v>
          </cell>
          <cell r="BD1130" t="str">
            <v>MANOUBA</v>
          </cell>
          <cell r="BG1130">
            <v>99053785</v>
          </cell>
          <cell r="BJ1130" t="str">
            <v>SAIDA JEDAIDA</v>
          </cell>
          <cell r="BK1130" t="str">
            <v>B-P6 AV</v>
          </cell>
          <cell r="BL1130" t="str">
            <v>2.1</v>
          </cell>
          <cell r="BN1130" t="str">
            <v>17000000000071028386</v>
          </cell>
          <cell r="BO1130" t="str">
            <v>MOUSSI HAMIDA</v>
          </cell>
          <cell r="BP1130">
            <v>1131</v>
          </cell>
          <cell r="BR1130">
            <v>1131</v>
          </cell>
          <cell r="BU1130" t="str">
            <v>Non-Actif</v>
          </cell>
          <cell r="BV1130" t="str">
            <v>P6 AV B SA</v>
          </cell>
        </row>
        <row r="1131">
          <cell r="B1131">
            <v>1132</v>
          </cell>
          <cell r="C1131" t="str">
            <v>Madame</v>
          </cell>
          <cell r="D1131" t="str">
            <v>REBAII SONDOS</v>
          </cell>
          <cell r="E1131" t="str">
            <v>SAGE Tunisia</v>
          </cell>
          <cell r="F1131" t="str">
            <v>PRODUCTION</v>
          </cell>
          <cell r="G1131" t="str">
            <v>Couturière</v>
          </cell>
          <cell r="H1131" t="str">
            <v>P6 AV</v>
          </cell>
          <cell r="I1131" t="str">
            <v>EL KADRI MARIEM</v>
          </cell>
          <cell r="J1131" t="str">
            <v>A</v>
          </cell>
          <cell r="K1131" t="str">
            <v>DIRECTS</v>
          </cell>
          <cell r="L1131" t="str">
            <v>Variable cost at standard</v>
          </cell>
          <cell r="M1131" t="str">
            <v>OUVRIERE SPECIALISE</v>
          </cell>
          <cell r="N1131">
            <v>44830</v>
          </cell>
          <cell r="P1131">
            <v>25</v>
          </cell>
          <cell r="T1131" t="str">
            <v>CDD</v>
          </cell>
          <cell r="U1131" t="str">
            <v>Contractuel</v>
          </cell>
          <cell r="V1131">
            <v>45689</v>
          </cell>
          <cell r="W1131">
            <v>45747</v>
          </cell>
          <cell r="Z1131">
            <v>44830</v>
          </cell>
          <cell r="AA1131">
            <v>9</v>
          </cell>
          <cell r="AB1131">
            <v>2022</v>
          </cell>
          <cell r="AC1131">
            <v>2026</v>
          </cell>
          <cell r="AD1131">
            <v>2.4444444444444446</v>
          </cell>
          <cell r="AE1131" t="str">
            <v>&lt; 3</v>
          </cell>
          <cell r="AF1131">
            <v>31949</v>
          </cell>
          <cell r="AG1131">
            <v>37.734246575342468</v>
          </cell>
          <cell r="AH1131" t="str">
            <v>&gt;35&lt; 45</v>
          </cell>
          <cell r="AI1131">
            <v>12666610</v>
          </cell>
          <cell r="AJ1131" t="str">
            <v>06</v>
          </cell>
          <cell r="AK1131" t="str">
            <v>04741098</v>
          </cell>
          <cell r="AL1131">
            <v>38216</v>
          </cell>
          <cell r="AM1131" t="str">
            <v>FEMME</v>
          </cell>
          <cell r="AN1131" t="str">
            <v>VEUFE</v>
          </cell>
          <cell r="AO1131">
            <v>1</v>
          </cell>
          <cell r="AQ1131">
            <v>3</v>
          </cell>
          <cell r="AR1131">
            <v>3</v>
          </cell>
          <cell r="AS1131">
            <v>45925.75</v>
          </cell>
          <cell r="AT1131" t="str">
            <v>Horaire</v>
          </cell>
          <cell r="AU1131">
            <v>3.3069999999999999</v>
          </cell>
          <cell r="AV1131" t="str">
            <v>17</v>
          </cell>
          <cell r="AW1131" t="str">
            <v>00100</v>
          </cell>
          <cell r="AX1131" t="str">
            <v>00003183530</v>
          </cell>
          <cell r="AY1131" t="str">
            <v>24</v>
          </cell>
          <cell r="AZ1131" t="str">
            <v>LA POSTE</v>
          </cell>
          <cell r="BA1131" t="str">
            <v>17001000000318353024</v>
          </cell>
          <cell r="BB1131">
            <v>20</v>
          </cell>
          <cell r="BC1131" t="str">
            <v>14 RUE 4273 CITE MNASSIR EL AGBA</v>
          </cell>
          <cell r="BD1131" t="str">
            <v>TUNIS</v>
          </cell>
          <cell r="BG1131">
            <v>22989103</v>
          </cell>
          <cell r="BJ1131" t="str">
            <v>EL AGBA ABDELMOULA</v>
          </cell>
          <cell r="BK1131" t="str">
            <v>A-P6 AV</v>
          </cell>
          <cell r="BL1131" t="str">
            <v>2.1</v>
          </cell>
          <cell r="BN1131" t="str">
            <v>17001000000318353024</v>
          </cell>
          <cell r="BO1131" t="str">
            <v>REBAII SONDOS</v>
          </cell>
          <cell r="BP1131">
            <v>1132</v>
          </cell>
          <cell r="BR1131">
            <v>1132</v>
          </cell>
          <cell r="BT1131">
            <v>326</v>
          </cell>
          <cell r="BU1131" t="str">
            <v>si</v>
          </cell>
          <cell r="BV1131" t="str">
            <v>P6 AV A SA</v>
          </cell>
        </row>
        <row r="1132">
          <cell r="B1132">
            <v>1133</v>
          </cell>
          <cell r="C1132" t="str">
            <v>Mlle</v>
          </cell>
          <cell r="D1132" t="str">
            <v>NEFZI MAHA</v>
          </cell>
          <cell r="E1132" t="str">
            <v>SAGE Tunisia</v>
          </cell>
          <cell r="F1132" t="str">
            <v>PRODUCTION</v>
          </cell>
          <cell r="G1132" t="str">
            <v>Couturière</v>
          </cell>
          <cell r="H1132" t="str">
            <v>Panda</v>
          </cell>
          <cell r="I1132" t="str">
            <v>FAWZI SENDESNI</v>
          </cell>
          <cell r="J1132" t="str">
            <v>B</v>
          </cell>
          <cell r="K1132" t="str">
            <v>DIRECTS</v>
          </cell>
          <cell r="L1132" t="str">
            <v>Variable cost at standard</v>
          </cell>
          <cell r="M1132" t="str">
            <v>OUVRIERE SPECIALISE</v>
          </cell>
          <cell r="N1132">
            <v>44830</v>
          </cell>
          <cell r="P1132">
            <v>25</v>
          </cell>
          <cell r="T1132" t="str">
            <v>CDD</v>
          </cell>
          <cell r="U1132" t="str">
            <v>Contractuel</v>
          </cell>
          <cell r="V1132">
            <v>45689</v>
          </cell>
          <cell r="W1132">
            <v>45747</v>
          </cell>
          <cell r="Z1132">
            <v>44830</v>
          </cell>
          <cell r="AA1132">
            <v>9</v>
          </cell>
          <cell r="AB1132">
            <v>2022</v>
          </cell>
          <cell r="AC1132">
            <v>2026</v>
          </cell>
          <cell r="AD1132">
            <v>2.4444444444444446</v>
          </cell>
          <cell r="AE1132" t="str">
            <v>&lt; 3</v>
          </cell>
          <cell r="AF1132">
            <v>35978</v>
          </cell>
          <cell r="AG1132">
            <v>26.695890410958903</v>
          </cell>
          <cell r="AH1132" t="str">
            <v>&gt;25&lt; 35</v>
          </cell>
          <cell r="AI1132">
            <v>17216751</v>
          </cell>
          <cell r="AJ1132" t="str">
            <v>04</v>
          </cell>
          <cell r="AK1132">
            <v>14261213</v>
          </cell>
          <cell r="AL1132">
            <v>44426</v>
          </cell>
          <cell r="AM1132" t="str">
            <v>FEMME</v>
          </cell>
          <cell r="AN1132" t="str">
            <v>Célibataire</v>
          </cell>
          <cell r="AQ1132">
            <v>3</v>
          </cell>
          <cell r="AR1132">
            <v>3</v>
          </cell>
          <cell r="AS1132">
            <v>45925.75</v>
          </cell>
          <cell r="AT1132" t="str">
            <v>Horaire</v>
          </cell>
          <cell r="AU1132">
            <v>3.3069999999999999</v>
          </cell>
          <cell r="AV1132" t="str">
            <v>17</v>
          </cell>
          <cell r="AW1132" t="str">
            <v>53594</v>
          </cell>
          <cell r="AX1132" t="str">
            <v>01720899026</v>
          </cell>
          <cell r="AY1132">
            <v>44</v>
          </cell>
          <cell r="AZ1132" t="str">
            <v>LA POSTE</v>
          </cell>
          <cell r="BA1132" t="str">
            <v>17535940172089902644</v>
          </cell>
          <cell r="BB1132">
            <v>20</v>
          </cell>
          <cell r="BC1132" t="str">
            <v>CITE EL HIDAYA JEDAIDA</v>
          </cell>
          <cell r="BD1132" t="str">
            <v>MANOUBA</v>
          </cell>
          <cell r="BG1132">
            <v>22735015</v>
          </cell>
          <cell r="BH1132">
            <v>22797693</v>
          </cell>
          <cell r="BJ1132" t="str">
            <v>JEDAIDA</v>
          </cell>
          <cell r="BK1132" t="str">
            <v>B-Panda</v>
          </cell>
          <cell r="BL1132" t="str">
            <v>1.3</v>
          </cell>
          <cell r="BN1132" t="str">
            <v>17535940172089902644</v>
          </cell>
          <cell r="BO1132" t="str">
            <v>NEFZI MAHA</v>
          </cell>
          <cell r="BP1132">
            <v>1133</v>
          </cell>
          <cell r="BR1132">
            <v>1133</v>
          </cell>
          <cell r="BT1132">
            <v>662</v>
          </cell>
          <cell r="BU1132" t="str">
            <v>si</v>
          </cell>
          <cell r="BV1132" t="str">
            <v>139 B CA</v>
          </cell>
        </row>
        <row r="1133">
          <cell r="B1133">
            <v>1134</v>
          </cell>
          <cell r="C1133" t="str">
            <v>Mlle</v>
          </cell>
          <cell r="D1133" t="str">
            <v>TEKAYA ZEINEB</v>
          </cell>
          <cell r="E1133" t="str">
            <v>SAGE Tunisia</v>
          </cell>
          <cell r="F1133" t="str">
            <v>PRODUCTION</v>
          </cell>
          <cell r="G1133" t="str">
            <v>Couturière</v>
          </cell>
          <cell r="H1133" t="str">
            <v>Panda</v>
          </cell>
          <cell r="I1133" t="str">
            <v>FAWZI SENDESNI</v>
          </cell>
          <cell r="J1133" t="str">
            <v>B</v>
          </cell>
          <cell r="K1133" t="str">
            <v>DIRECTS</v>
          </cell>
          <cell r="L1133" t="str">
            <v>Variable cost at standard</v>
          </cell>
          <cell r="M1133" t="str">
            <v>OUVRIERE SPECIALISE</v>
          </cell>
          <cell r="N1133">
            <v>44830</v>
          </cell>
          <cell r="P1133">
            <v>-492</v>
          </cell>
          <cell r="Q1133">
            <v>45232</v>
          </cell>
          <cell r="R1133" t="str">
            <v>étude</v>
          </cell>
          <cell r="T1133" t="str">
            <v>CDD</v>
          </cell>
          <cell r="U1133" t="str">
            <v>Contractuel</v>
          </cell>
          <cell r="V1133">
            <v>45200</v>
          </cell>
          <cell r="W1133">
            <v>45230</v>
          </cell>
          <cell r="Z1133">
            <v>44830</v>
          </cell>
          <cell r="AA1133">
            <v>9</v>
          </cell>
          <cell r="AB1133">
            <v>2022</v>
          </cell>
          <cell r="AC1133">
            <v>2026</v>
          </cell>
          <cell r="AD1133">
            <v>2.4444444444444446</v>
          </cell>
          <cell r="AE1133" t="str">
            <v>&lt; 3</v>
          </cell>
          <cell r="AF1133">
            <v>36854</v>
          </cell>
          <cell r="AG1133">
            <v>24.295890410958904</v>
          </cell>
          <cell r="AH1133" t="str">
            <v>&lt; 25</v>
          </cell>
          <cell r="AI1133">
            <v>17581172</v>
          </cell>
          <cell r="AJ1133" t="str">
            <v>02</v>
          </cell>
          <cell r="AK1133">
            <v>14362045</v>
          </cell>
          <cell r="AL1133">
            <v>43360</v>
          </cell>
          <cell r="AM1133" t="str">
            <v>FEMME</v>
          </cell>
          <cell r="AN1133" t="str">
            <v>Célibataire</v>
          </cell>
          <cell r="AQ1133">
            <v>3</v>
          </cell>
          <cell r="AR1133">
            <v>2</v>
          </cell>
          <cell r="AS1133">
            <v>45560.5</v>
          </cell>
          <cell r="AT1133" t="str">
            <v>Horaire</v>
          </cell>
          <cell r="AU1133">
            <v>3.3069999999999999</v>
          </cell>
          <cell r="AV1133" t="str">
            <v>17</v>
          </cell>
          <cell r="AW1133" t="str">
            <v>00100</v>
          </cell>
          <cell r="AX1133" t="str">
            <v>00003184214</v>
          </cell>
          <cell r="AY1133" t="str">
            <v>09</v>
          </cell>
          <cell r="AZ1133" t="str">
            <v>LA POSTE</v>
          </cell>
          <cell r="BA1133" t="str">
            <v>17001000000318421409</v>
          </cell>
          <cell r="BB1133">
            <v>20</v>
          </cell>
          <cell r="BC1133" t="str">
            <v>05 RUE ALLALA FESSI CITE EL OUARD</v>
          </cell>
          <cell r="BD1133" t="str">
            <v>CHEBBAOU</v>
          </cell>
          <cell r="BF1133">
            <v>44927</v>
          </cell>
          <cell r="BG1133">
            <v>52291955</v>
          </cell>
          <cell r="BH1133">
            <v>98322963</v>
          </cell>
          <cell r="BJ1133" t="str">
            <v>CITE EL OUARD CHEBBAOU</v>
          </cell>
          <cell r="BK1133" t="str">
            <v>B-Panda</v>
          </cell>
          <cell r="BL1133" t="str">
            <v>1.1</v>
          </cell>
          <cell r="BN1133" t="str">
            <v>17001000000318421409</v>
          </cell>
          <cell r="BO1133" t="str">
            <v>TEKAYA ZEINEB</v>
          </cell>
          <cell r="BP1133">
            <v>1134</v>
          </cell>
          <cell r="BR1133">
            <v>1134</v>
          </cell>
          <cell r="BU1133" t="str">
            <v>Non-Actif</v>
          </cell>
        </row>
        <row r="1134">
          <cell r="B1134">
            <v>1135</v>
          </cell>
          <cell r="C1134" t="str">
            <v>Madame</v>
          </cell>
          <cell r="D1134" t="str">
            <v>SAKR LARA</v>
          </cell>
          <cell r="E1134" t="str">
            <v>SAGE Tunisia</v>
          </cell>
          <cell r="F1134" t="str">
            <v>PRODUCTION</v>
          </cell>
          <cell r="G1134" t="str">
            <v>Team leader</v>
          </cell>
          <cell r="H1134" t="str">
            <v>Panda</v>
          </cell>
          <cell r="I1134" t="str">
            <v>HASNA NASRAOUI</v>
          </cell>
          <cell r="J1134" t="str">
            <v>A</v>
          </cell>
          <cell r="K1134" t="str">
            <v>INDIRECTS</v>
          </cell>
          <cell r="L1134" t="str">
            <v>Variable cost at standard</v>
          </cell>
          <cell r="M1134" t="str">
            <v>OUVRIERE SPECIALISE</v>
          </cell>
          <cell r="N1134">
            <v>44830</v>
          </cell>
          <cell r="P1134">
            <v>55</v>
          </cell>
          <cell r="T1134" t="str">
            <v>CDD</v>
          </cell>
          <cell r="U1134" t="str">
            <v>Contractuel</v>
          </cell>
          <cell r="V1134">
            <v>45689</v>
          </cell>
          <cell r="W1134">
            <v>45777</v>
          </cell>
          <cell r="Z1134">
            <v>44830</v>
          </cell>
          <cell r="AA1134">
            <v>9</v>
          </cell>
          <cell r="AB1134">
            <v>2022</v>
          </cell>
          <cell r="AC1134">
            <v>2026</v>
          </cell>
          <cell r="AD1134">
            <v>2.4444444444444446</v>
          </cell>
          <cell r="AE1134" t="str">
            <v>&lt; 3</v>
          </cell>
          <cell r="AF1134">
            <v>30701</v>
          </cell>
          <cell r="AG1134">
            <v>41.153424657534245</v>
          </cell>
          <cell r="AH1134" t="str">
            <v>&gt;35&lt; 45</v>
          </cell>
          <cell r="AI1134">
            <v>17039929</v>
          </cell>
          <cell r="AJ1134" t="str">
            <v>07</v>
          </cell>
          <cell r="AK1134" t="str">
            <v>09523657</v>
          </cell>
          <cell r="AL1134">
            <v>42562</v>
          </cell>
          <cell r="AM1134" t="str">
            <v>FEMME</v>
          </cell>
          <cell r="AN1134" t="str">
            <v>Marié(e)</v>
          </cell>
          <cell r="AQ1134">
            <v>5</v>
          </cell>
          <cell r="AR1134">
            <v>3</v>
          </cell>
          <cell r="AS1134">
            <v>45925.75</v>
          </cell>
          <cell r="AT1134" t="str">
            <v>Horaire</v>
          </cell>
          <cell r="AU1134">
            <v>3.3069999999999999</v>
          </cell>
          <cell r="AV1134" t="str">
            <v>17</v>
          </cell>
          <cell r="AW1134" t="str">
            <v>00100</v>
          </cell>
          <cell r="AX1134" t="str">
            <v>00003035237</v>
          </cell>
          <cell r="AY1134" t="str">
            <v>61</v>
          </cell>
          <cell r="AZ1134" t="str">
            <v>LA POSTE</v>
          </cell>
          <cell r="BA1134" t="str">
            <v>17001000000303523761</v>
          </cell>
          <cell r="BB1134">
            <v>20</v>
          </cell>
          <cell r="BC1134" t="str">
            <v>CITE HAFSIA BORJ EL AMRI</v>
          </cell>
          <cell r="BD1134" t="str">
            <v>MANOUBA</v>
          </cell>
          <cell r="BG1134">
            <v>54017456</v>
          </cell>
          <cell r="BH1134">
            <v>96249946</v>
          </cell>
          <cell r="BJ1134" t="str">
            <v>ROND POINT HAFSSIA</v>
          </cell>
          <cell r="BK1134" t="str">
            <v>A-Panda</v>
          </cell>
          <cell r="BL1134" t="str">
            <v>3.1</v>
          </cell>
          <cell r="BN1134" t="str">
            <v>17001000000303523761</v>
          </cell>
          <cell r="BO1134" t="str">
            <v>SAKR LARA</v>
          </cell>
          <cell r="BP1134">
            <v>1135</v>
          </cell>
          <cell r="BR1134">
            <v>1135</v>
          </cell>
          <cell r="BS1134" t="str">
            <v>confirmation en poste le 5-04-2023</v>
          </cell>
          <cell r="BT1134">
            <v>749</v>
          </cell>
          <cell r="BU1134" t="str">
            <v>si</v>
          </cell>
          <cell r="BV1134" t="str">
            <v>139 A CP</v>
          </cell>
        </row>
        <row r="1135">
          <cell r="B1135">
            <v>1136</v>
          </cell>
          <cell r="C1135" t="str">
            <v>Madame</v>
          </cell>
          <cell r="D1135" t="str">
            <v>AMDOUNI LEILA</v>
          </cell>
          <cell r="E1135" t="str">
            <v>SAGE Tunisia</v>
          </cell>
          <cell r="F1135" t="str">
            <v>PRODUCTION</v>
          </cell>
          <cell r="G1135" t="str">
            <v>Couturière</v>
          </cell>
          <cell r="H1135">
            <v>520</v>
          </cell>
          <cell r="I1135" t="str">
            <v>Mabrourk Ben Moussa</v>
          </cell>
          <cell r="J1135" t="str">
            <v>A</v>
          </cell>
          <cell r="K1135" t="str">
            <v>DIRECTS</v>
          </cell>
          <cell r="L1135" t="str">
            <v>Variable cost at standard</v>
          </cell>
          <cell r="M1135" t="str">
            <v>OUVRIERE SPECIALISE</v>
          </cell>
          <cell r="N1135">
            <v>44830</v>
          </cell>
          <cell r="P1135">
            <v>-676</v>
          </cell>
          <cell r="Q1135">
            <v>45040</v>
          </cell>
          <cell r="R1135" t="str">
            <v>personnel</v>
          </cell>
          <cell r="T1135" t="str">
            <v>CDD</v>
          </cell>
          <cell r="U1135" t="str">
            <v>Contractuel</v>
          </cell>
          <cell r="V1135">
            <v>44986</v>
          </cell>
          <cell r="W1135">
            <v>45046</v>
          </cell>
          <cell r="Z1135">
            <v>44830</v>
          </cell>
          <cell r="AA1135">
            <v>9</v>
          </cell>
          <cell r="AB1135">
            <v>2022</v>
          </cell>
          <cell r="AC1135">
            <v>2026</v>
          </cell>
          <cell r="AD1135">
            <v>2.4444444444444446</v>
          </cell>
          <cell r="AE1135" t="str">
            <v>&lt; 3</v>
          </cell>
          <cell r="AF1135">
            <v>29803</v>
          </cell>
          <cell r="AG1135">
            <v>43.613698630136987</v>
          </cell>
          <cell r="AH1135" t="str">
            <v>&gt;35&lt; 45</v>
          </cell>
          <cell r="AI1135">
            <v>12353745</v>
          </cell>
          <cell r="AJ1135" t="str">
            <v>09</v>
          </cell>
          <cell r="AK1135" t="str">
            <v>07345049</v>
          </cell>
          <cell r="AL1135">
            <v>36439</v>
          </cell>
          <cell r="AM1135" t="str">
            <v>FEMME</v>
          </cell>
          <cell r="AN1135" t="str">
            <v>Marié(e)</v>
          </cell>
          <cell r="AO1135">
            <v>2</v>
          </cell>
          <cell r="AQ1135">
            <v>3</v>
          </cell>
          <cell r="AR1135">
            <v>1</v>
          </cell>
          <cell r="AS1135">
            <v>45195.25</v>
          </cell>
          <cell r="AT1135" t="str">
            <v>Horaire</v>
          </cell>
          <cell r="AU1135">
            <v>3.3069999999999999</v>
          </cell>
          <cell r="AV1135" t="str">
            <v>17</v>
          </cell>
          <cell r="AW1135" t="str">
            <v>00100</v>
          </cell>
          <cell r="AX1135" t="str">
            <v>00003122307</v>
          </cell>
          <cell r="AY1135" t="str">
            <v>72</v>
          </cell>
          <cell r="AZ1135" t="str">
            <v>LA POSTE</v>
          </cell>
          <cell r="BA1135" t="str">
            <v>17001000000312230772</v>
          </cell>
          <cell r="BB1135">
            <v>20</v>
          </cell>
          <cell r="BC1135" t="str">
            <v>RUE 4318 DOUAR HICHER</v>
          </cell>
          <cell r="BD1135" t="str">
            <v>ARIANA</v>
          </cell>
          <cell r="BG1135">
            <v>93280578</v>
          </cell>
          <cell r="BH1135">
            <v>26170381</v>
          </cell>
          <cell r="BJ1135" t="str">
            <v>TERMUNIS 56</v>
          </cell>
          <cell r="BK1135" t="str">
            <v>A-520</v>
          </cell>
          <cell r="BN1135" t="str">
            <v>17001000000312230772</v>
          </cell>
          <cell r="BO1135" t="str">
            <v>AMDOUNI LEILA</v>
          </cell>
          <cell r="BP1135">
            <v>1136</v>
          </cell>
          <cell r="BR1135">
            <v>1136</v>
          </cell>
          <cell r="BU1135" t="str">
            <v>Non-Actif</v>
          </cell>
        </row>
        <row r="1136">
          <cell r="B1136">
            <v>1137</v>
          </cell>
          <cell r="C1136" t="str">
            <v>Madame</v>
          </cell>
          <cell r="D1136" t="str">
            <v>JEBALI KAOUTHAR</v>
          </cell>
          <cell r="E1136" t="str">
            <v>SAGE Tunisia</v>
          </cell>
          <cell r="F1136" t="str">
            <v>PRODUCTION</v>
          </cell>
          <cell r="G1136" t="str">
            <v>Couturière</v>
          </cell>
          <cell r="H1136">
            <v>520</v>
          </cell>
          <cell r="I1136" t="str">
            <v>Mabrourk Ben Moussa</v>
          </cell>
          <cell r="J1136" t="str">
            <v>A</v>
          </cell>
          <cell r="K1136" t="str">
            <v>DIRECTS</v>
          </cell>
          <cell r="L1136" t="str">
            <v>Variable cost at standard</v>
          </cell>
          <cell r="M1136" t="str">
            <v>OUVRIERE SPECIALISE</v>
          </cell>
          <cell r="N1136">
            <v>44830</v>
          </cell>
          <cell r="P1136">
            <v>-279</v>
          </cell>
          <cell r="Q1136">
            <v>45413</v>
          </cell>
          <cell r="R1136" t="str">
            <v>maladie</v>
          </cell>
          <cell r="T1136" t="str">
            <v>CDD</v>
          </cell>
          <cell r="U1136" t="str">
            <v>Contractuel</v>
          </cell>
          <cell r="V1136">
            <v>45352</v>
          </cell>
          <cell r="W1136">
            <v>45443</v>
          </cell>
          <cell r="Z1136">
            <v>44830</v>
          </cell>
          <cell r="AA1136">
            <v>9</v>
          </cell>
          <cell r="AB1136">
            <v>2022</v>
          </cell>
          <cell r="AC1136">
            <v>2026</v>
          </cell>
          <cell r="AD1136">
            <v>2.4444444444444446</v>
          </cell>
          <cell r="AE1136" t="str">
            <v>&lt; 3</v>
          </cell>
          <cell r="AF1136">
            <v>29241</v>
          </cell>
          <cell r="AG1136">
            <v>45.153424657534245</v>
          </cell>
          <cell r="AH1136" t="str">
            <v>&gt;45&lt; 55</v>
          </cell>
          <cell r="AI1136">
            <v>12691901</v>
          </cell>
          <cell r="AJ1136" t="str">
            <v>02</v>
          </cell>
          <cell r="AK1136" t="str">
            <v>04674854</v>
          </cell>
          <cell r="AL1136">
            <v>36935</v>
          </cell>
          <cell r="AM1136" t="str">
            <v>FEMME</v>
          </cell>
          <cell r="AN1136" t="str">
            <v>Marié(e)</v>
          </cell>
          <cell r="AO1136">
            <v>4</v>
          </cell>
          <cell r="AQ1136">
            <v>3</v>
          </cell>
          <cell r="AR1136">
            <v>2</v>
          </cell>
          <cell r="AS1136">
            <v>45560.5</v>
          </cell>
          <cell r="AT1136" t="str">
            <v>Horaire</v>
          </cell>
          <cell r="AU1136">
            <v>3.3069999999999999</v>
          </cell>
          <cell r="AV1136">
            <v>25</v>
          </cell>
          <cell r="AW1136" t="str">
            <v>01900</v>
          </cell>
          <cell r="AX1136" t="str">
            <v>00001218781</v>
          </cell>
          <cell r="AY1136">
            <v>96</v>
          </cell>
          <cell r="AZ1136" t="str">
            <v>ZITOUNA BANK</v>
          </cell>
          <cell r="BA1136" t="str">
            <v>25019000000121878196</v>
          </cell>
          <cell r="BB1136">
            <v>20</v>
          </cell>
          <cell r="BC1136" t="str">
            <v>4 RUE EL KHOTTAF KHAZNADAR</v>
          </cell>
          <cell r="BD1136" t="str">
            <v>MANOUBA</v>
          </cell>
          <cell r="BG1136">
            <v>92842997</v>
          </cell>
          <cell r="BJ1136" t="str">
            <v>KHAZNADAR</v>
          </cell>
          <cell r="BK1136" t="str">
            <v>A-520</v>
          </cell>
          <cell r="BL1136" t="str">
            <v>2.1</v>
          </cell>
          <cell r="BN1136" t="str">
            <v>25019000000121878196</v>
          </cell>
          <cell r="BO1136" t="str">
            <v>JEBALI KAOUTHAR</v>
          </cell>
          <cell r="BP1136">
            <v>1137</v>
          </cell>
          <cell r="BR1136">
            <v>1137</v>
          </cell>
          <cell r="BU1136" t="str">
            <v>Non-Actif</v>
          </cell>
          <cell r="BV1136" t="str">
            <v>520 A SA</v>
          </cell>
        </row>
        <row r="1137">
          <cell r="B1137">
            <v>1138</v>
          </cell>
          <cell r="C1137" t="str">
            <v>Madame</v>
          </cell>
          <cell r="D1137" t="str">
            <v>JEBALI DHEKRA</v>
          </cell>
          <cell r="E1137" t="str">
            <v>SAGE Tunisia</v>
          </cell>
          <cell r="F1137" t="str">
            <v>PRODUCTION</v>
          </cell>
          <cell r="G1137" t="str">
            <v>Couturière</v>
          </cell>
          <cell r="H1137" t="str">
            <v>Panda</v>
          </cell>
          <cell r="I1137" t="str">
            <v>HASNA NASRAOUI</v>
          </cell>
          <cell r="J1137" t="str">
            <v>A</v>
          </cell>
          <cell r="K1137" t="str">
            <v>DIRECTS</v>
          </cell>
          <cell r="L1137" t="str">
            <v>Variable cost at standard</v>
          </cell>
          <cell r="M1137" t="str">
            <v>OUVRIERE SPECIALISE</v>
          </cell>
          <cell r="N1137">
            <v>44830</v>
          </cell>
          <cell r="P1137">
            <v>-279</v>
          </cell>
          <cell r="Q1137">
            <v>45383</v>
          </cell>
          <cell r="R1137" t="str">
            <v>maladie</v>
          </cell>
          <cell r="T1137" t="str">
            <v>CDD</v>
          </cell>
          <cell r="U1137" t="str">
            <v>Contractuel</v>
          </cell>
          <cell r="V1137">
            <v>45352</v>
          </cell>
          <cell r="W1137">
            <v>45443</v>
          </cell>
          <cell r="Z1137">
            <v>44830</v>
          </cell>
          <cell r="AA1137">
            <v>9</v>
          </cell>
          <cell r="AB1137">
            <v>2022</v>
          </cell>
          <cell r="AC1137">
            <v>2026</v>
          </cell>
          <cell r="AD1137">
            <v>2.4444444444444446</v>
          </cell>
          <cell r="AE1137" t="str">
            <v>&lt; 3</v>
          </cell>
          <cell r="AF1137">
            <v>32349</v>
          </cell>
          <cell r="AG1137">
            <v>36.638356164383559</v>
          </cell>
          <cell r="AH1137" t="str">
            <v>&gt;35&lt; 45</v>
          </cell>
          <cell r="AI1137">
            <v>16280388</v>
          </cell>
          <cell r="AJ1137" t="str">
            <v>02</v>
          </cell>
          <cell r="AK1137" t="str">
            <v>09173187</v>
          </cell>
          <cell r="AL1137">
            <v>39588</v>
          </cell>
          <cell r="AM1137" t="str">
            <v>FEMME</v>
          </cell>
          <cell r="AN1137" t="str">
            <v>Marié(e)</v>
          </cell>
          <cell r="AO1137">
            <v>2</v>
          </cell>
          <cell r="AQ1137">
            <v>3</v>
          </cell>
          <cell r="AR1137">
            <v>2</v>
          </cell>
          <cell r="AS1137">
            <v>45560.5</v>
          </cell>
          <cell r="AT1137" t="str">
            <v>Horaire</v>
          </cell>
          <cell r="AU1137">
            <v>3.3069999999999999</v>
          </cell>
          <cell r="AV1137" t="str">
            <v>17</v>
          </cell>
          <cell r="AW1137" t="str">
            <v>00100</v>
          </cell>
          <cell r="AX1137" t="str">
            <v>00002159073</v>
          </cell>
          <cell r="AY1137" t="str">
            <v>47</v>
          </cell>
          <cell r="AZ1137" t="str">
            <v>LA POSTE</v>
          </cell>
          <cell r="BA1137" t="str">
            <v>17001000000215907347</v>
          </cell>
          <cell r="BB1137">
            <v>20</v>
          </cell>
          <cell r="BC1137" t="str">
            <v>18 RUE ABDERRAHMEN IBN AOUF SANHEJA</v>
          </cell>
          <cell r="BD1137" t="str">
            <v>OUED ELLIL</v>
          </cell>
          <cell r="BG1137">
            <v>24623678</v>
          </cell>
          <cell r="BH1137">
            <v>26527492</v>
          </cell>
          <cell r="BJ1137" t="str">
            <v>SANHEJA</v>
          </cell>
          <cell r="BK1137" t="str">
            <v>A-Panda</v>
          </cell>
          <cell r="BL1137" t="str">
            <v>1.3</v>
          </cell>
          <cell r="BN1137" t="str">
            <v>17001000000215907347</v>
          </cell>
          <cell r="BO1137" t="str">
            <v>JEBALI DHEKRA</v>
          </cell>
          <cell r="BP1137">
            <v>1138</v>
          </cell>
          <cell r="BR1137">
            <v>1138</v>
          </cell>
          <cell r="BU1137" t="str">
            <v>Non-Actif</v>
          </cell>
          <cell r="BV1137" t="str">
            <v>139 A SP</v>
          </cell>
        </row>
        <row r="1138">
          <cell r="B1138">
            <v>1139</v>
          </cell>
          <cell r="C1138" t="str">
            <v>Madame</v>
          </cell>
          <cell r="D1138" t="str">
            <v>JELASSI OUMAYMA</v>
          </cell>
          <cell r="E1138" t="str">
            <v>SAGE Tunisia</v>
          </cell>
          <cell r="F1138" t="str">
            <v>COUPE</v>
          </cell>
          <cell r="G1138" t="str">
            <v>Alimentatrice</v>
          </cell>
          <cell r="H1138" t="str">
            <v>coupe</v>
          </cell>
          <cell r="I1138" t="str">
            <v>HAITHEM SLAMA</v>
          </cell>
          <cell r="K1138" t="str">
            <v>DIRECTS</v>
          </cell>
          <cell r="L1138" t="str">
            <v>Variable cost at standard</v>
          </cell>
          <cell r="M1138" t="str">
            <v>OUVRIERE COUPE</v>
          </cell>
          <cell r="N1138">
            <v>44833</v>
          </cell>
          <cell r="P1138">
            <v>-6</v>
          </cell>
          <cell r="T1138" t="str">
            <v>CDD</v>
          </cell>
          <cell r="U1138" t="str">
            <v>Contractuel</v>
          </cell>
          <cell r="V1138">
            <v>45689</v>
          </cell>
          <cell r="W1138">
            <v>45716</v>
          </cell>
          <cell r="Z1138">
            <v>44833</v>
          </cell>
          <cell r="AA1138">
            <v>9</v>
          </cell>
          <cell r="AB1138">
            <v>2022</v>
          </cell>
          <cell r="AC1138">
            <v>2026</v>
          </cell>
          <cell r="AD1138">
            <v>2.4361111111111109</v>
          </cell>
          <cell r="AE1138" t="str">
            <v>&lt; 3</v>
          </cell>
          <cell r="AF1138">
            <v>32776</v>
          </cell>
          <cell r="AG1138">
            <v>35.468493150684928</v>
          </cell>
          <cell r="AH1138" t="str">
            <v>&gt;35&lt; 45</v>
          </cell>
          <cell r="AI1138">
            <v>17125726</v>
          </cell>
          <cell r="AJ1138" t="str">
            <v>09</v>
          </cell>
          <cell r="AK1138" t="str">
            <v>09511253</v>
          </cell>
          <cell r="AL1138">
            <v>40424</v>
          </cell>
          <cell r="AM1138" t="str">
            <v>FEMME</v>
          </cell>
          <cell r="AN1138" t="str">
            <v>Marié(e)</v>
          </cell>
          <cell r="AO1138">
            <v>1</v>
          </cell>
          <cell r="AQ1138">
            <v>3</v>
          </cell>
          <cell r="AR1138">
            <v>3</v>
          </cell>
          <cell r="AS1138">
            <v>45928.75</v>
          </cell>
          <cell r="AT1138" t="str">
            <v>Horaire</v>
          </cell>
          <cell r="AU1138">
            <v>3.3069999999999999</v>
          </cell>
          <cell r="AV1138" t="str">
            <v>17</v>
          </cell>
          <cell r="AW1138" t="str">
            <v>00100</v>
          </cell>
          <cell r="AX1138" t="str">
            <v>00002578798</v>
          </cell>
          <cell r="AY1138" t="str">
            <v>29</v>
          </cell>
          <cell r="AZ1138" t="str">
            <v>LA POSTE</v>
          </cell>
          <cell r="BA1138" t="str">
            <v>17001000000257879829</v>
          </cell>
          <cell r="BB1138">
            <v>20</v>
          </cell>
          <cell r="BC1138" t="str">
            <v>BORJ ENNOUR BORJ EL AAMRI</v>
          </cell>
          <cell r="BD1138" t="str">
            <v>MANOUBA</v>
          </cell>
          <cell r="BF1138">
            <v>44985</v>
          </cell>
          <cell r="BG1138">
            <v>29191464</v>
          </cell>
          <cell r="BJ1138" t="str">
            <v>BORJ ENNOUR</v>
          </cell>
          <cell r="BK1138" t="str">
            <v>-coupe</v>
          </cell>
          <cell r="BL1138" t="str">
            <v>1.1</v>
          </cell>
          <cell r="BN1138" t="str">
            <v>17001000000257879829</v>
          </cell>
          <cell r="BO1138" t="str">
            <v>JELASSI OUMAYMA</v>
          </cell>
          <cell r="BP1138">
            <v>1139</v>
          </cell>
          <cell r="BR1138">
            <v>1139</v>
          </cell>
          <cell r="BT1138">
            <v>977</v>
          </cell>
          <cell r="BU1138" t="str">
            <v>si</v>
          </cell>
          <cell r="BV1138" t="str">
            <v>coupe</v>
          </cell>
        </row>
        <row r="1139">
          <cell r="B1139">
            <v>1140</v>
          </cell>
          <cell r="C1139" t="str">
            <v>Mlle</v>
          </cell>
          <cell r="D1139" t="str">
            <v>DRISSI LATIFA</v>
          </cell>
          <cell r="E1139" t="str">
            <v>SAGE Tunisia</v>
          </cell>
          <cell r="F1139" t="str">
            <v>PRODUCTION</v>
          </cell>
          <cell r="G1139" t="str">
            <v>Alimentatrice LIGNE</v>
          </cell>
          <cell r="H1139" t="str">
            <v>APT</v>
          </cell>
          <cell r="J1139" t="str">
            <v>A</v>
          </cell>
          <cell r="K1139" t="str">
            <v>DIRECTS</v>
          </cell>
          <cell r="L1139" t="str">
            <v>Variable cost at standard</v>
          </cell>
          <cell r="M1139" t="str">
            <v>OUVRIERE SPECIALISE</v>
          </cell>
          <cell r="N1139">
            <v>44831</v>
          </cell>
          <cell r="P1139">
            <v>-796</v>
          </cell>
          <cell r="Q1139">
            <v>44875</v>
          </cell>
          <cell r="R1139" t="str">
            <v>démissionnaire</v>
          </cell>
          <cell r="T1139" t="str">
            <v>CDD</v>
          </cell>
          <cell r="U1139" t="str">
            <v>Contractuel</v>
          </cell>
          <cell r="V1139">
            <v>44831</v>
          </cell>
          <cell r="W1139">
            <v>44926</v>
          </cell>
          <cell r="Z1139">
            <v>44831</v>
          </cell>
          <cell r="AA1139">
            <v>9</v>
          </cell>
          <cell r="AB1139">
            <v>2022</v>
          </cell>
          <cell r="AC1139">
            <v>2026</v>
          </cell>
          <cell r="AD1139">
            <v>2.4416666666666669</v>
          </cell>
          <cell r="AE1139" t="str">
            <v>&lt; 3</v>
          </cell>
          <cell r="AF1139">
            <v>34419</v>
          </cell>
          <cell r="AG1139">
            <v>30.967123287671232</v>
          </cell>
          <cell r="AH1139" t="str">
            <v>&gt;25&lt; 35</v>
          </cell>
          <cell r="AI1139">
            <v>17581322</v>
          </cell>
          <cell r="AJ1139" t="str">
            <v>01</v>
          </cell>
          <cell r="AK1139">
            <v>13240268</v>
          </cell>
          <cell r="AL1139">
            <v>42438</v>
          </cell>
          <cell r="AM1139" t="str">
            <v>FEMME</v>
          </cell>
          <cell r="AN1139" t="str">
            <v>Célibataire</v>
          </cell>
          <cell r="AQ1139">
            <v>3</v>
          </cell>
          <cell r="AR1139">
            <v>1</v>
          </cell>
          <cell r="AS1139">
            <v>45196.25</v>
          </cell>
          <cell r="AT1139" t="str">
            <v>Horaire</v>
          </cell>
          <cell r="AU1139">
            <v>3.3069999999999999</v>
          </cell>
          <cell r="AV1139" t="str">
            <v>01</v>
          </cell>
          <cell r="AW1139" t="str">
            <v>03608</v>
          </cell>
          <cell r="AX1139" t="str">
            <v>11110231447</v>
          </cell>
          <cell r="AY1139" t="str">
            <v>55</v>
          </cell>
          <cell r="AZ1139" t="str">
            <v>AMEN BANK</v>
          </cell>
          <cell r="BA1139" t="str">
            <v>01036081111023144755</v>
          </cell>
          <cell r="BB1139">
            <v>20</v>
          </cell>
          <cell r="BC1139" t="str">
            <v>DENDEN</v>
          </cell>
          <cell r="BD1139" t="str">
            <v>TUNIS</v>
          </cell>
          <cell r="BF1139" t="str">
            <v>ok-22</v>
          </cell>
          <cell r="BG1139">
            <v>54928653</v>
          </cell>
          <cell r="BH1139">
            <v>53512786</v>
          </cell>
          <cell r="BJ1139" t="str">
            <v>DENDEN</v>
          </cell>
          <cell r="BK1139" t="str">
            <v>A-APT</v>
          </cell>
          <cell r="BN1139" t="str">
            <v>01036081111023144755</v>
          </cell>
          <cell r="BO1139" t="str">
            <v>DRISSI LATIFA</v>
          </cell>
          <cell r="BP1139">
            <v>1140</v>
          </cell>
          <cell r="BU1139" t="str">
            <v>Non-Actif</v>
          </cell>
        </row>
        <row r="1140">
          <cell r="B1140">
            <v>1141</v>
          </cell>
          <cell r="C1140" t="str">
            <v>Mlle</v>
          </cell>
          <cell r="D1140" t="str">
            <v>NAJAR AMIRA</v>
          </cell>
          <cell r="E1140" t="str">
            <v>SAGE Tunisia</v>
          </cell>
          <cell r="F1140" t="str">
            <v>PRODUCTION</v>
          </cell>
          <cell r="G1140" t="str">
            <v>Alimentatrice LIGNE</v>
          </cell>
          <cell r="H1140" t="str">
            <v>APT</v>
          </cell>
          <cell r="J1140" t="str">
            <v>A</v>
          </cell>
          <cell r="K1140" t="str">
            <v>DIRECTS</v>
          </cell>
          <cell r="L1140" t="str">
            <v>Variable cost at standard</v>
          </cell>
          <cell r="M1140" t="str">
            <v>OUVRIERE SPECIALISE</v>
          </cell>
          <cell r="N1140">
            <v>44831</v>
          </cell>
          <cell r="P1140">
            <v>-796</v>
          </cell>
          <cell r="Q1140">
            <v>44868</v>
          </cell>
          <cell r="R1140" t="str">
            <v>démissionnaire</v>
          </cell>
          <cell r="T1140" t="str">
            <v>CDD</v>
          </cell>
          <cell r="U1140" t="str">
            <v>Contractuel</v>
          </cell>
          <cell r="V1140">
            <v>44831</v>
          </cell>
          <cell r="W1140">
            <v>44926</v>
          </cell>
          <cell r="Z1140">
            <v>44831</v>
          </cell>
          <cell r="AA1140">
            <v>9</v>
          </cell>
          <cell r="AB1140">
            <v>2022</v>
          </cell>
          <cell r="AC1140">
            <v>2026</v>
          </cell>
          <cell r="AD1140">
            <v>2.4416666666666669</v>
          </cell>
          <cell r="AE1140" t="str">
            <v>&lt; 3</v>
          </cell>
          <cell r="AF1140">
            <v>34400</v>
          </cell>
          <cell r="AG1140">
            <v>31.019178082191782</v>
          </cell>
          <cell r="AH1140" t="str">
            <v>&gt;25&lt; 35</v>
          </cell>
          <cell r="AI1140">
            <v>17581323</v>
          </cell>
          <cell r="AJ1140" t="str">
            <v>00</v>
          </cell>
          <cell r="AK1140">
            <v>13236731</v>
          </cell>
          <cell r="AL1140">
            <v>44200</v>
          </cell>
          <cell r="AM1140" t="str">
            <v>FEMME</v>
          </cell>
          <cell r="AN1140" t="str">
            <v>Célibataire</v>
          </cell>
          <cell r="AQ1140">
            <v>3</v>
          </cell>
          <cell r="AR1140">
            <v>1</v>
          </cell>
          <cell r="AS1140">
            <v>45196.25</v>
          </cell>
          <cell r="AT1140" t="str">
            <v>Horaire</v>
          </cell>
          <cell r="AU1140">
            <v>3.3069999999999999</v>
          </cell>
          <cell r="AV1140" t="str">
            <v>01</v>
          </cell>
          <cell r="AW1140" t="str">
            <v>03608</v>
          </cell>
          <cell r="AX1140" t="str">
            <v>11110231346</v>
          </cell>
          <cell r="AY1140" t="str">
            <v>67</v>
          </cell>
          <cell r="AZ1140" t="str">
            <v>AMEN BANK</v>
          </cell>
          <cell r="BA1140" t="str">
            <v>01036081111023134667</v>
          </cell>
          <cell r="BB1140">
            <v>20</v>
          </cell>
          <cell r="BC1140" t="str">
            <v>DENDEN</v>
          </cell>
          <cell r="BD1140" t="str">
            <v>TUNIS</v>
          </cell>
          <cell r="BF1140" t="str">
            <v>ok-22</v>
          </cell>
          <cell r="BG1140">
            <v>56840284</v>
          </cell>
          <cell r="BH1140">
            <v>96859802</v>
          </cell>
          <cell r="BJ1140" t="str">
            <v>DENDEN</v>
          </cell>
          <cell r="BK1140" t="str">
            <v>A-APT</v>
          </cell>
          <cell r="BN1140" t="str">
            <v>01036081111023134667</v>
          </cell>
          <cell r="BO1140" t="str">
            <v>NAJAR AMIRA</v>
          </cell>
          <cell r="BP1140">
            <v>1141</v>
          </cell>
          <cell r="BU1140" t="str">
            <v>Non-Actif</v>
          </cell>
        </row>
        <row r="1141">
          <cell r="B1141">
            <v>1142</v>
          </cell>
          <cell r="C1141" t="str">
            <v>Madame</v>
          </cell>
          <cell r="D1141" t="str">
            <v>MEJRI ZEINEB</v>
          </cell>
          <cell r="E1141" t="str">
            <v>SAGE Tunisia</v>
          </cell>
          <cell r="F1141" t="str">
            <v>COUPE</v>
          </cell>
          <cell r="G1141" t="str">
            <v>Alimentatrice</v>
          </cell>
          <cell r="H1141" t="str">
            <v>coupe</v>
          </cell>
          <cell r="I1141" t="str">
            <v>Slama Haithem</v>
          </cell>
          <cell r="K1141" t="str">
            <v>DIRECTS</v>
          </cell>
          <cell r="L1141" t="str">
            <v>Variable cost at standard</v>
          </cell>
          <cell r="M1141" t="str">
            <v>OUVRIERE COUPE</v>
          </cell>
          <cell r="N1141">
            <v>44832</v>
          </cell>
          <cell r="P1141">
            <v>-676</v>
          </cell>
          <cell r="Q1141">
            <v>45036</v>
          </cell>
          <cell r="R1141" t="str">
            <v>personnel</v>
          </cell>
          <cell r="T1141" t="str">
            <v>CDD</v>
          </cell>
          <cell r="U1141" t="str">
            <v>Contractuel</v>
          </cell>
          <cell r="V1141">
            <v>44986</v>
          </cell>
          <cell r="W1141">
            <v>45046</v>
          </cell>
          <cell r="Z1141">
            <v>44832</v>
          </cell>
          <cell r="AA1141">
            <v>9</v>
          </cell>
          <cell r="AB1141">
            <v>2022</v>
          </cell>
          <cell r="AC1141">
            <v>2026</v>
          </cell>
          <cell r="AD1141">
            <v>2.4388888888888891</v>
          </cell>
          <cell r="AE1141" t="str">
            <v>&lt; 3</v>
          </cell>
          <cell r="AF1141">
            <v>34292</v>
          </cell>
          <cell r="AG1141">
            <v>31.315068493150687</v>
          </cell>
          <cell r="AH1141" t="str">
            <v>&gt;25&lt; 35</v>
          </cell>
          <cell r="AI1141">
            <v>17405753</v>
          </cell>
          <cell r="AJ1141" t="str">
            <v>01</v>
          </cell>
          <cell r="AK1141" t="str">
            <v>09188347</v>
          </cell>
          <cell r="AL1141">
            <v>42808</v>
          </cell>
          <cell r="AM1141" t="str">
            <v>FEMME</v>
          </cell>
          <cell r="AN1141" t="str">
            <v>Marié(e)</v>
          </cell>
          <cell r="AO1141">
            <v>2</v>
          </cell>
          <cell r="AQ1141">
            <v>3</v>
          </cell>
          <cell r="AR1141">
            <v>1</v>
          </cell>
          <cell r="AS1141">
            <v>45197.25</v>
          </cell>
          <cell r="AT1141" t="str">
            <v>Horaire</v>
          </cell>
          <cell r="AU1141">
            <v>3.3069999999999999</v>
          </cell>
          <cell r="AV1141" t="str">
            <v>17</v>
          </cell>
          <cell r="AW1141" t="str">
            <v>53594</v>
          </cell>
          <cell r="AX1141" t="str">
            <v>01712266291</v>
          </cell>
          <cell r="AY1141">
            <v>25</v>
          </cell>
          <cell r="AZ1141" t="str">
            <v>LA POSTE</v>
          </cell>
          <cell r="BA1141" t="str">
            <v>17535940171226629125</v>
          </cell>
          <cell r="BB1141">
            <v>20</v>
          </cell>
          <cell r="BC1141" t="str">
            <v>RUE MUSTAPHA BEN JANNET SANHEJA</v>
          </cell>
          <cell r="BD1141" t="str">
            <v>MANOUBA</v>
          </cell>
          <cell r="BG1141">
            <v>27630545</v>
          </cell>
          <cell r="BH1141">
            <v>97230532</v>
          </cell>
          <cell r="BJ1141" t="str">
            <v>TERMUNIS 56</v>
          </cell>
          <cell r="BK1141" t="str">
            <v>-coupe</v>
          </cell>
          <cell r="BN1141" t="str">
            <v>17535940171226629125</v>
          </cell>
          <cell r="BO1141" t="str">
            <v>MEJRI ZEINEB</v>
          </cell>
          <cell r="BP1141">
            <v>1142</v>
          </cell>
          <cell r="BR1141">
            <v>1142</v>
          </cell>
          <cell r="BU1141" t="str">
            <v>Non-Actif</v>
          </cell>
        </row>
        <row r="1142">
          <cell r="B1142">
            <v>1143</v>
          </cell>
          <cell r="C1142" t="str">
            <v>Mlle</v>
          </cell>
          <cell r="D1142" t="str">
            <v>SGHAIER GHOFRANE</v>
          </cell>
          <cell r="E1142" t="str">
            <v>SAGE Tunisia</v>
          </cell>
          <cell r="F1142" t="str">
            <v>PRODUCTION</v>
          </cell>
          <cell r="G1142" t="str">
            <v>WIRE</v>
          </cell>
          <cell r="H1142" t="str">
            <v>P6 AV</v>
          </cell>
          <cell r="I1142" t="str">
            <v>Issam Ouni</v>
          </cell>
          <cell r="J1142" t="str">
            <v>B</v>
          </cell>
          <cell r="K1142" t="str">
            <v>DIRECTS</v>
          </cell>
          <cell r="L1142" t="str">
            <v>Variable cost at standard</v>
          </cell>
          <cell r="M1142" t="str">
            <v>OUVRIERE SPECIALISE</v>
          </cell>
          <cell r="N1142">
            <v>44833</v>
          </cell>
          <cell r="P1142">
            <v>-6</v>
          </cell>
          <cell r="T1142" t="str">
            <v>CDD</v>
          </cell>
          <cell r="U1142" t="str">
            <v>Contractuel</v>
          </cell>
          <cell r="V1142">
            <v>45689</v>
          </cell>
          <cell r="W1142">
            <v>45716</v>
          </cell>
          <cell r="Z1142">
            <v>44833</v>
          </cell>
          <cell r="AA1142">
            <v>9</v>
          </cell>
          <cell r="AB1142">
            <v>2022</v>
          </cell>
          <cell r="AC1142">
            <v>2026</v>
          </cell>
          <cell r="AD1142">
            <v>2.4361111111111109</v>
          </cell>
          <cell r="AE1142" t="str">
            <v>&lt; 3</v>
          </cell>
          <cell r="AF1142">
            <v>37942</v>
          </cell>
          <cell r="AG1142">
            <v>21.315068493150687</v>
          </cell>
          <cell r="AH1142" t="str">
            <v>&lt; 25</v>
          </cell>
          <cell r="AI1142">
            <v>17666994</v>
          </cell>
          <cell r="AJ1142" t="str">
            <v>07</v>
          </cell>
          <cell r="AK1142">
            <v>11676066</v>
          </cell>
          <cell r="AM1142" t="str">
            <v>FEMME</v>
          </cell>
          <cell r="AN1142" t="str">
            <v>Célibataire</v>
          </cell>
          <cell r="AQ1142">
            <v>3</v>
          </cell>
          <cell r="AR1142">
            <v>3</v>
          </cell>
          <cell r="AS1142">
            <v>45928.75</v>
          </cell>
          <cell r="AT1142" t="str">
            <v>Horaire</v>
          </cell>
          <cell r="AU1142">
            <v>3.3069999999999999</v>
          </cell>
          <cell r="AV1142" t="str">
            <v>08</v>
          </cell>
          <cell r="AW1142" t="str">
            <v>08102</v>
          </cell>
          <cell r="AX1142">
            <v>30840035544</v>
          </cell>
          <cell r="AY1142">
            <v>47</v>
          </cell>
          <cell r="AZ1142" t="str">
            <v>BIAT</v>
          </cell>
          <cell r="BA1142" t="str">
            <v>08081023084003554447</v>
          </cell>
          <cell r="BB1142">
            <v>20</v>
          </cell>
          <cell r="BC1142" t="str">
            <v>15 RUE OTHMAN IBN AFFAN SIDI HASSINE</v>
          </cell>
          <cell r="BD1142" t="str">
            <v>TUNIS</v>
          </cell>
          <cell r="BG1142">
            <v>52500648</v>
          </cell>
          <cell r="BH1142">
            <v>26829248</v>
          </cell>
          <cell r="BJ1142" t="str">
            <v>JAYARA</v>
          </cell>
          <cell r="BK1142" t="str">
            <v>B-P6 AV</v>
          </cell>
          <cell r="BL1142" t="str">
            <v>1.1</v>
          </cell>
          <cell r="BN1142" t="str">
            <v>08081023084003554447</v>
          </cell>
          <cell r="BO1142" t="str">
            <v>SGHAIER GHOFRANE</v>
          </cell>
          <cell r="BP1142">
            <v>1143</v>
          </cell>
          <cell r="BR1142">
            <v>1143</v>
          </cell>
          <cell r="BT1142">
            <v>115</v>
          </cell>
          <cell r="BU1142" t="str">
            <v>si</v>
          </cell>
          <cell r="BV1142" t="str">
            <v>P6 AV B CA</v>
          </cell>
        </row>
        <row r="1143">
          <cell r="B1143">
            <v>1144</v>
          </cell>
          <cell r="C1143" t="str">
            <v>Madame</v>
          </cell>
          <cell r="D1143" t="str">
            <v>OUERTANI HANENE</v>
          </cell>
          <cell r="E1143" t="str">
            <v>SAGE Tunisia</v>
          </cell>
          <cell r="F1143" t="str">
            <v>PRODUCTION</v>
          </cell>
          <cell r="G1143" t="str">
            <v>Couturière</v>
          </cell>
          <cell r="H1143">
            <v>560</v>
          </cell>
          <cell r="J1143" t="str">
            <v>A</v>
          </cell>
          <cell r="K1143" t="str">
            <v>DIRECTS</v>
          </cell>
          <cell r="L1143" t="str">
            <v>Variable cost at standard</v>
          </cell>
          <cell r="M1143" t="str">
            <v>OUVRIERE SPECIALISE</v>
          </cell>
          <cell r="N1143">
            <v>44833</v>
          </cell>
          <cell r="P1143">
            <v>-796</v>
          </cell>
          <cell r="Q1143">
            <v>44875</v>
          </cell>
          <cell r="R1143" t="str">
            <v>démissionnaire</v>
          </cell>
          <cell r="T1143" t="str">
            <v>CDD</v>
          </cell>
          <cell r="U1143" t="str">
            <v>Contractuel</v>
          </cell>
          <cell r="V1143">
            <v>44833</v>
          </cell>
          <cell r="W1143">
            <v>44926</v>
          </cell>
          <cell r="Z1143">
            <v>44833</v>
          </cell>
          <cell r="AA1143">
            <v>9</v>
          </cell>
          <cell r="AB1143">
            <v>2022</v>
          </cell>
          <cell r="AC1143">
            <v>2026</v>
          </cell>
          <cell r="AD1143">
            <v>2.4361111111111109</v>
          </cell>
          <cell r="AE1143" t="str">
            <v>&lt; 3</v>
          </cell>
          <cell r="AF1143">
            <v>29579</v>
          </cell>
          <cell r="AG1143">
            <v>44.227397260273975</v>
          </cell>
          <cell r="AH1143" t="str">
            <v>&gt;35&lt; 45</v>
          </cell>
          <cell r="AI1143">
            <v>12301585</v>
          </cell>
          <cell r="AJ1143" t="str">
            <v>01</v>
          </cell>
          <cell r="AK1143" t="str">
            <v>07079332</v>
          </cell>
          <cell r="AL1143">
            <v>44483</v>
          </cell>
          <cell r="AM1143" t="str">
            <v>FEMME</v>
          </cell>
          <cell r="AN1143" t="str">
            <v>Marié(e)</v>
          </cell>
          <cell r="AO1143">
            <v>2</v>
          </cell>
          <cell r="AQ1143">
            <v>3</v>
          </cell>
          <cell r="AR1143">
            <v>1</v>
          </cell>
          <cell r="AS1143">
            <v>45198.25</v>
          </cell>
          <cell r="AT1143" t="str">
            <v>Horaire</v>
          </cell>
          <cell r="AU1143">
            <v>3.3069999999999999</v>
          </cell>
          <cell r="AV1143" t="str">
            <v>04</v>
          </cell>
          <cell r="AW1143" t="str">
            <v>04312</v>
          </cell>
          <cell r="AX1143" t="str">
            <v>80075960997</v>
          </cell>
          <cell r="AY1143" t="str">
            <v>21</v>
          </cell>
          <cell r="AZ1143" t="str">
            <v>ATTIJARI BANK</v>
          </cell>
          <cell r="BA1143" t="str">
            <v>04043128007596099721</v>
          </cell>
          <cell r="BB1143">
            <v>20</v>
          </cell>
          <cell r="BC1143" t="str">
            <v>LOTISSEMENT 104 ABIR CITE 20 MARS</v>
          </cell>
          <cell r="BD1143" t="str">
            <v>SIDI HASSINE</v>
          </cell>
          <cell r="BG1143">
            <v>24707721</v>
          </cell>
          <cell r="BH1143">
            <v>21038624</v>
          </cell>
          <cell r="BJ1143" t="str">
            <v>SIDI HASSINE</v>
          </cell>
          <cell r="BK1143" t="str">
            <v>A-560</v>
          </cell>
          <cell r="BN1143" t="str">
            <v>04043128007596099721</v>
          </cell>
          <cell r="BO1143" t="str">
            <v>OUERTANI HANENE</v>
          </cell>
          <cell r="BP1143">
            <v>1144</v>
          </cell>
          <cell r="BU1143" t="str">
            <v>Non-Actif</v>
          </cell>
        </row>
        <row r="1144">
          <cell r="B1144">
            <v>1145</v>
          </cell>
          <cell r="C1144" t="str">
            <v>Mlle</v>
          </cell>
          <cell r="D1144" t="str">
            <v>TBOURSSKI FATMA</v>
          </cell>
          <cell r="E1144" t="str">
            <v>SAGE Tunisia</v>
          </cell>
          <cell r="F1144" t="str">
            <v>COUPE</v>
          </cell>
          <cell r="G1144" t="str">
            <v>Alimentatrice</v>
          </cell>
          <cell r="H1144" t="str">
            <v>coupe</v>
          </cell>
          <cell r="I1144" t="str">
            <v>HAITHEM SLAMA</v>
          </cell>
          <cell r="K1144" t="str">
            <v>DIRECTS</v>
          </cell>
          <cell r="L1144" t="str">
            <v>Variable cost at standard</v>
          </cell>
          <cell r="M1144" t="str">
            <v>OUVRIERE COUPE</v>
          </cell>
          <cell r="N1144">
            <v>44833</v>
          </cell>
          <cell r="P1144">
            <v>-523</v>
          </cell>
          <cell r="Q1144">
            <v>45213</v>
          </cell>
          <cell r="R1144" t="str">
            <v>CONFLIT AVEC CHEF</v>
          </cell>
          <cell r="T1144" t="str">
            <v>CDD</v>
          </cell>
          <cell r="U1144" t="str">
            <v>Contractuel</v>
          </cell>
          <cell r="V1144">
            <v>45139</v>
          </cell>
          <cell r="W1144">
            <v>45199</v>
          </cell>
          <cell r="Z1144">
            <v>44833</v>
          </cell>
          <cell r="AA1144">
            <v>9</v>
          </cell>
          <cell r="AB1144">
            <v>2022</v>
          </cell>
          <cell r="AC1144">
            <v>2026</v>
          </cell>
          <cell r="AD1144">
            <v>2.4361111111111109</v>
          </cell>
          <cell r="AE1144" t="str">
            <v>&lt; 3</v>
          </cell>
          <cell r="AF1144">
            <v>33921</v>
          </cell>
          <cell r="AG1144">
            <v>32.331506849315069</v>
          </cell>
          <cell r="AH1144" t="str">
            <v>&gt;25&lt; 35</v>
          </cell>
          <cell r="AI1144">
            <v>17591728</v>
          </cell>
          <cell r="AJ1144" t="str">
            <v>00</v>
          </cell>
          <cell r="AK1144">
            <v>11650406</v>
          </cell>
          <cell r="AL1144">
            <v>41605</v>
          </cell>
          <cell r="AM1144" t="str">
            <v>FEMME</v>
          </cell>
          <cell r="AN1144" t="str">
            <v>Célibataire</v>
          </cell>
          <cell r="AQ1144">
            <v>3</v>
          </cell>
          <cell r="AR1144">
            <v>2</v>
          </cell>
          <cell r="AS1144">
            <v>45563.5</v>
          </cell>
          <cell r="AT1144" t="str">
            <v>Horaire</v>
          </cell>
          <cell r="AU1144">
            <v>3.3069999999999999</v>
          </cell>
          <cell r="AV1144" t="str">
            <v>17</v>
          </cell>
          <cell r="AW1144" t="str">
            <v>53594</v>
          </cell>
          <cell r="AX1144" t="str">
            <v>01718011089</v>
          </cell>
          <cell r="AY1144" t="str">
            <v>09</v>
          </cell>
          <cell r="AZ1144" t="str">
            <v>LA POSTE</v>
          </cell>
          <cell r="BA1144" t="str">
            <v>17535940171801108909</v>
          </cell>
          <cell r="BB1144">
            <v>20</v>
          </cell>
          <cell r="BC1144" t="str">
            <v>IMM B 6 APP1 2eme ETAGE  CITE MECHTEL</v>
          </cell>
          <cell r="BD1144" t="str">
            <v>El Agba</v>
          </cell>
          <cell r="BG1144">
            <v>24622119</v>
          </cell>
          <cell r="BH1144">
            <v>20488238</v>
          </cell>
          <cell r="BJ1144" t="str">
            <v>EL AGBA 1</v>
          </cell>
          <cell r="BK1144" t="str">
            <v>-coupe</v>
          </cell>
          <cell r="BL1144" t="str">
            <v>1.3</v>
          </cell>
          <cell r="BN1144" t="str">
            <v>17535940171801108909</v>
          </cell>
          <cell r="BO1144" t="str">
            <v>TBOURSSKI FATMA</v>
          </cell>
          <cell r="BP1144">
            <v>1145</v>
          </cell>
          <cell r="BR1144">
            <v>1145</v>
          </cell>
          <cell r="BU1144" t="str">
            <v>Non-Actif</v>
          </cell>
        </row>
        <row r="1145">
          <cell r="B1145">
            <v>1146</v>
          </cell>
          <cell r="C1145" t="str">
            <v>Madame</v>
          </cell>
          <cell r="D1145" t="str">
            <v>KHANTOURI EMNA</v>
          </cell>
          <cell r="E1145" t="str">
            <v>SAGE Tunisia</v>
          </cell>
          <cell r="F1145" t="str">
            <v>PRODUCTION</v>
          </cell>
          <cell r="G1145" t="str">
            <v>Couturière</v>
          </cell>
          <cell r="H1145">
            <v>560</v>
          </cell>
          <cell r="I1145" t="str">
            <v>Mabrourk Ben Moussa</v>
          </cell>
          <cell r="J1145" t="str">
            <v>A</v>
          </cell>
          <cell r="K1145" t="str">
            <v>DIRECTS</v>
          </cell>
          <cell r="L1145" t="str">
            <v>Variable cost at standard</v>
          </cell>
          <cell r="M1145" t="str">
            <v>OUVRIERE SPECIALISE</v>
          </cell>
          <cell r="N1145">
            <v>44833</v>
          </cell>
          <cell r="P1145">
            <v>-676</v>
          </cell>
          <cell r="Q1145">
            <v>45027</v>
          </cell>
          <cell r="R1145" t="str">
            <v>probléme personnel</v>
          </cell>
          <cell r="T1145" t="str">
            <v>CDD</v>
          </cell>
          <cell r="U1145" t="str">
            <v>Contractuel</v>
          </cell>
          <cell r="V1145">
            <v>44986</v>
          </cell>
          <cell r="W1145">
            <v>45046</v>
          </cell>
          <cell r="Z1145">
            <v>44833</v>
          </cell>
          <cell r="AA1145">
            <v>9</v>
          </cell>
          <cell r="AB1145">
            <v>2022</v>
          </cell>
          <cell r="AC1145">
            <v>2026</v>
          </cell>
          <cell r="AD1145">
            <v>2.4361111111111109</v>
          </cell>
          <cell r="AE1145" t="str">
            <v>&lt; 3</v>
          </cell>
          <cell r="AF1145">
            <v>31445</v>
          </cell>
          <cell r="AG1145">
            <v>39.115068493150687</v>
          </cell>
          <cell r="AH1145" t="str">
            <v>&gt;35&lt; 45</v>
          </cell>
          <cell r="AI1145">
            <v>12664974</v>
          </cell>
          <cell r="AJ1145" t="str">
            <v>01</v>
          </cell>
          <cell r="AK1145" t="str">
            <v>07382226</v>
          </cell>
          <cell r="AL1145">
            <v>44714</v>
          </cell>
          <cell r="AM1145" t="str">
            <v>FEMME</v>
          </cell>
          <cell r="AN1145" t="str">
            <v>Divorcée</v>
          </cell>
          <cell r="AQ1145">
            <v>3</v>
          </cell>
          <cell r="AR1145">
            <v>1</v>
          </cell>
          <cell r="AS1145">
            <v>45198.25</v>
          </cell>
          <cell r="AT1145" t="str">
            <v>Horaire</v>
          </cell>
          <cell r="AU1145">
            <v>3.3069999999999999</v>
          </cell>
          <cell r="AV1145" t="str">
            <v>17</v>
          </cell>
          <cell r="AW1145" t="str">
            <v>00100</v>
          </cell>
          <cell r="AX1145" t="str">
            <v>00003183107</v>
          </cell>
          <cell r="AY1145" t="str">
            <v>32</v>
          </cell>
          <cell r="AZ1145" t="str">
            <v>LA POSTE</v>
          </cell>
          <cell r="BA1145" t="str">
            <v>17001000000318310732</v>
          </cell>
          <cell r="BB1145">
            <v>20</v>
          </cell>
          <cell r="BC1145" t="str">
            <v>RUE TBOURSSEK DOUAR HICHER</v>
          </cell>
          <cell r="BD1145" t="str">
            <v>MANOUBA</v>
          </cell>
          <cell r="BG1145">
            <v>28191045</v>
          </cell>
          <cell r="BH1145">
            <v>97344410</v>
          </cell>
          <cell r="BJ1145" t="str">
            <v>TERMUNIS 56</v>
          </cell>
          <cell r="BK1145" t="str">
            <v>A-560</v>
          </cell>
          <cell r="BN1145" t="str">
            <v>17001000000318310732</v>
          </cell>
          <cell r="BO1145" t="str">
            <v>KHANTOURI EMNA</v>
          </cell>
          <cell r="BP1145">
            <v>1146</v>
          </cell>
          <cell r="BR1145">
            <v>1146</v>
          </cell>
          <cell r="BU1145" t="str">
            <v>Non-Actif</v>
          </cell>
        </row>
        <row r="1146">
          <cell r="B1146">
            <v>1147</v>
          </cell>
          <cell r="C1146" t="str">
            <v>Mlle</v>
          </cell>
          <cell r="D1146" t="str">
            <v>CHLAGOU ISLEM</v>
          </cell>
          <cell r="E1146" t="str">
            <v>SAGE Tunisia</v>
          </cell>
          <cell r="F1146" t="str">
            <v>PRODUCTION</v>
          </cell>
          <cell r="G1146" t="str">
            <v>Couturière</v>
          </cell>
          <cell r="H1146" t="str">
            <v>APT</v>
          </cell>
          <cell r="J1146" t="str">
            <v>A</v>
          </cell>
          <cell r="K1146" t="str">
            <v>DIRECTS</v>
          </cell>
          <cell r="L1146" t="str">
            <v>Variable cost at standard</v>
          </cell>
          <cell r="M1146" t="str">
            <v>OUVRIERE SPECIALISE</v>
          </cell>
          <cell r="N1146">
            <v>44833</v>
          </cell>
          <cell r="P1146">
            <v>-796</v>
          </cell>
          <cell r="Q1146">
            <v>44890</v>
          </cell>
          <cell r="R1146" t="str">
            <v>probléme de poste</v>
          </cell>
          <cell r="T1146" t="str">
            <v>CDD</v>
          </cell>
          <cell r="U1146" t="str">
            <v>Contractuel</v>
          </cell>
          <cell r="V1146">
            <v>44833</v>
          </cell>
          <cell r="W1146">
            <v>44926</v>
          </cell>
          <cell r="Z1146">
            <v>44833</v>
          </cell>
          <cell r="AA1146">
            <v>9</v>
          </cell>
          <cell r="AB1146">
            <v>2022</v>
          </cell>
          <cell r="AC1146">
            <v>2026</v>
          </cell>
          <cell r="AD1146">
            <v>2.4361111111111109</v>
          </cell>
          <cell r="AE1146" t="str">
            <v>&lt; 3</v>
          </cell>
          <cell r="AF1146">
            <v>37961</v>
          </cell>
          <cell r="AG1146">
            <v>21.263013698630136</v>
          </cell>
          <cell r="AH1146" t="str">
            <v>&lt; 25</v>
          </cell>
          <cell r="AI1146">
            <v>17580340</v>
          </cell>
          <cell r="AJ1146" t="str">
            <v>01</v>
          </cell>
          <cell r="AK1146">
            <v>14372616</v>
          </cell>
          <cell r="AL1146">
            <v>44630</v>
          </cell>
          <cell r="AM1146" t="str">
            <v>FEMME</v>
          </cell>
          <cell r="AN1146" t="str">
            <v>Célibataire</v>
          </cell>
          <cell r="AQ1146">
            <v>3</v>
          </cell>
          <cell r="AR1146">
            <v>1</v>
          </cell>
          <cell r="AS1146">
            <v>45198.25</v>
          </cell>
          <cell r="AT1146" t="str">
            <v>Horaire</v>
          </cell>
          <cell r="AU1146">
            <v>3.3069999999999999</v>
          </cell>
          <cell r="AV1146" t="str">
            <v>05</v>
          </cell>
          <cell r="AW1146" t="str">
            <v>10500</v>
          </cell>
          <cell r="AX1146" t="str">
            <v>00255005537</v>
          </cell>
          <cell r="AY1146" t="str">
            <v>50</v>
          </cell>
          <cell r="AZ1146" t="str">
            <v>BT</v>
          </cell>
          <cell r="BA1146" t="str">
            <v>05105000025500553750</v>
          </cell>
          <cell r="BB1146">
            <v>20</v>
          </cell>
          <cell r="BC1146" t="str">
            <v>RUE 4730 CITE KHALED IBN EL OUALID</v>
          </cell>
          <cell r="BD1146" t="str">
            <v>MANOUBA</v>
          </cell>
          <cell r="BF1146" t="str">
            <v>ok-22</v>
          </cell>
          <cell r="BG1146">
            <v>56629857</v>
          </cell>
          <cell r="BH1146">
            <v>56629858</v>
          </cell>
          <cell r="BJ1146" t="str">
            <v>TERMUNIS 56</v>
          </cell>
          <cell r="BK1146" t="str">
            <v>A-APT</v>
          </cell>
          <cell r="BN1146" t="str">
            <v>05105000025500553750</v>
          </cell>
          <cell r="BO1146" t="str">
            <v>CHLAGOU ISLEM</v>
          </cell>
          <cell r="BP1146">
            <v>1147</v>
          </cell>
          <cell r="BU1146" t="str">
            <v>Non-Actif</v>
          </cell>
        </row>
        <row r="1147">
          <cell r="B1147">
            <v>1148</v>
          </cell>
          <cell r="C1147" t="str">
            <v>Mlle</v>
          </cell>
          <cell r="D1147" t="str">
            <v>GHIDHAOUI EYA</v>
          </cell>
          <cell r="E1147" t="str">
            <v>SAGE Tunisia</v>
          </cell>
          <cell r="F1147" t="str">
            <v>PRODUCTION</v>
          </cell>
          <cell r="G1147" t="str">
            <v>Couturière</v>
          </cell>
          <cell r="H1147">
            <v>560</v>
          </cell>
          <cell r="J1147" t="str">
            <v>A</v>
          </cell>
          <cell r="K1147" t="str">
            <v>DIRECTS</v>
          </cell>
          <cell r="L1147" t="str">
            <v>Variable cost at standard</v>
          </cell>
          <cell r="M1147" t="str">
            <v>OUVRIERE SPECIALISE</v>
          </cell>
          <cell r="N1147">
            <v>44832</v>
          </cell>
          <cell r="P1147">
            <v>-796</v>
          </cell>
          <cell r="Q1147">
            <v>44841</v>
          </cell>
          <cell r="R1147" t="str">
            <v>Probléme de transport</v>
          </cell>
          <cell r="T1147" t="str">
            <v>CDD</v>
          </cell>
          <cell r="U1147" t="str">
            <v>Contractuel</v>
          </cell>
          <cell r="V1147">
            <v>44832</v>
          </cell>
          <cell r="W1147">
            <v>44926</v>
          </cell>
          <cell r="Z1147">
            <v>44832</v>
          </cell>
          <cell r="AA1147">
            <v>9</v>
          </cell>
          <cell r="AB1147">
            <v>2022</v>
          </cell>
          <cell r="AC1147">
            <v>2026</v>
          </cell>
          <cell r="AD1147">
            <v>2.4388888888888891</v>
          </cell>
          <cell r="AE1147" t="str">
            <v>&lt; 3</v>
          </cell>
          <cell r="AF1147">
            <v>37175</v>
          </cell>
          <cell r="AG1147">
            <v>23.416438356164385</v>
          </cell>
          <cell r="AH1147" t="str">
            <v>&lt; 25</v>
          </cell>
          <cell r="AI1147">
            <v>17312544</v>
          </cell>
          <cell r="AJ1147" t="str">
            <v>03</v>
          </cell>
          <cell r="AK1147">
            <v>14400277</v>
          </cell>
          <cell r="AL1147">
            <v>44817</v>
          </cell>
          <cell r="AM1147" t="str">
            <v>FEMME</v>
          </cell>
          <cell r="AN1147" t="str">
            <v>Célibataire</v>
          </cell>
          <cell r="AQ1147">
            <v>3</v>
          </cell>
          <cell r="AR1147">
            <v>1</v>
          </cell>
          <cell r="AS1147">
            <v>45197.25</v>
          </cell>
          <cell r="AT1147" t="str">
            <v>Horaire</v>
          </cell>
          <cell r="AU1147">
            <v>3.3069999999999999</v>
          </cell>
          <cell r="AV1147" t="str">
            <v>17</v>
          </cell>
          <cell r="AW1147" t="str">
            <v>00200</v>
          </cell>
          <cell r="AX1147" t="str">
            <v>00002867701</v>
          </cell>
          <cell r="AY1147" t="str">
            <v>67</v>
          </cell>
          <cell r="AZ1147" t="str">
            <v>LA POSTE</v>
          </cell>
          <cell r="BA1147" t="str">
            <v>17002000000286770167</v>
          </cell>
          <cell r="BB1147">
            <v>20</v>
          </cell>
          <cell r="BC1147" t="str">
            <v>SIDI SAAD MORNAG</v>
          </cell>
          <cell r="BD1147" t="str">
            <v>BEN AROUS</v>
          </cell>
          <cell r="BF1147" t="str">
            <v>ok-22</v>
          </cell>
          <cell r="BG1147">
            <v>23448347</v>
          </cell>
          <cell r="BH1147">
            <v>28855692</v>
          </cell>
          <cell r="BJ1147" t="str">
            <v>MORNAG</v>
          </cell>
          <cell r="BK1147" t="str">
            <v>A-560</v>
          </cell>
          <cell r="BM1147">
            <v>126.407</v>
          </cell>
          <cell r="BN1147" t="str">
            <v>17002000000286770167</v>
          </cell>
          <cell r="BO1147" t="str">
            <v>GHIDHAOUI EYA</v>
          </cell>
          <cell r="BP1147">
            <v>1148</v>
          </cell>
          <cell r="BQ1147" t="str">
            <v>Salaire  Octobre-22</v>
          </cell>
          <cell r="BU1147" t="str">
            <v>Non-Actif</v>
          </cell>
        </row>
        <row r="1148">
          <cell r="B1148">
            <v>1149</v>
          </cell>
          <cell r="C1148" t="str">
            <v>Mlle</v>
          </cell>
          <cell r="D1148" t="str">
            <v>HAMMAMI YASSMINE</v>
          </cell>
          <cell r="E1148" t="str">
            <v>SAGE Tunisia</v>
          </cell>
          <cell r="F1148" t="str">
            <v>COUPE</v>
          </cell>
          <cell r="G1148" t="str">
            <v>Alimentatrice</v>
          </cell>
          <cell r="I1148" t="str">
            <v>Slama Haithem</v>
          </cell>
          <cell r="K1148" t="str">
            <v>DIRECTS</v>
          </cell>
          <cell r="L1148" t="str">
            <v>Variable cost at standard</v>
          </cell>
          <cell r="M1148" t="str">
            <v>OUVRIERE COUPE</v>
          </cell>
          <cell r="N1148">
            <v>44833</v>
          </cell>
          <cell r="P1148">
            <v>-796</v>
          </cell>
          <cell r="Q1148">
            <v>44903</v>
          </cell>
          <cell r="R1148" t="str">
            <v xml:space="preserve">abandon de poste </v>
          </cell>
          <cell r="T1148" t="str">
            <v>CDD</v>
          </cell>
          <cell r="U1148" t="str">
            <v>Contractuel</v>
          </cell>
          <cell r="V1148">
            <v>44833</v>
          </cell>
          <cell r="W1148">
            <v>44926</v>
          </cell>
          <cell r="Z1148">
            <v>44833</v>
          </cell>
          <cell r="AA1148">
            <v>9</v>
          </cell>
          <cell r="AB1148">
            <v>2022</v>
          </cell>
          <cell r="AC1148">
            <v>2026</v>
          </cell>
          <cell r="AD1148">
            <v>2.4361111111111109</v>
          </cell>
          <cell r="AE1148" t="str">
            <v>&lt; 3</v>
          </cell>
          <cell r="AF1148">
            <v>37006</v>
          </cell>
          <cell r="AG1148">
            <v>23.87945205479452</v>
          </cell>
          <cell r="AH1148" t="str">
            <v>&lt; 25</v>
          </cell>
          <cell r="AI1148">
            <v>17544864</v>
          </cell>
          <cell r="AJ1148" t="str">
            <v>03</v>
          </cell>
          <cell r="AK1148">
            <v>13028055</v>
          </cell>
          <cell r="AL1148">
            <v>43679</v>
          </cell>
          <cell r="AM1148" t="str">
            <v>FEMME</v>
          </cell>
          <cell r="AN1148" t="str">
            <v>Célibataire</v>
          </cell>
          <cell r="AQ1148">
            <v>3</v>
          </cell>
          <cell r="AR1148">
            <v>1</v>
          </cell>
          <cell r="AS1148">
            <v>45198.25</v>
          </cell>
          <cell r="AT1148" t="str">
            <v>Horaire</v>
          </cell>
          <cell r="AU1148">
            <v>3.3069999999999999</v>
          </cell>
          <cell r="AV1148" t="str">
            <v>17</v>
          </cell>
          <cell r="AW1148" t="str">
            <v>00100</v>
          </cell>
          <cell r="AX1148" t="str">
            <v>00003153033</v>
          </cell>
          <cell r="AY1148" t="str">
            <v>44</v>
          </cell>
          <cell r="AZ1148" t="str">
            <v>LA POSTE</v>
          </cell>
          <cell r="BA1148" t="str">
            <v>17001000000315303344</v>
          </cell>
          <cell r="BB1148">
            <v>20</v>
          </cell>
          <cell r="BC1148" t="str">
            <v>4 RUE 4416 ZAHROUNI</v>
          </cell>
          <cell r="BD1148" t="str">
            <v>TUNIS</v>
          </cell>
          <cell r="BG1148">
            <v>50438336</v>
          </cell>
          <cell r="BH1148">
            <v>50432411</v>
          </cell>
          <cell r="BJ1148" t="str">
            <v>CITE HWASS ZAHROUNI</v>
          </cell>
          <cell r="BK1148" t="str">
            <v>-</v>
          </cell>
          <cell r="BN1148" t="str">
            <v>17001000000315303344</v>
          </cell>
          <cell r="BO1148" t="str">
            <v>HAMMAMI YASSMINE</v>
          </cell>
          <cell r="BP1148">
            <v>1149</v>
          </cell>
          <cell r="BS1148" t="str">
            <v>sans démmission</v>
          </cell>
          <cell r="BU1148" t="str">
            <v>Non-Actif</v>
          </cell>
        </row>
        <row r="1149">
          <cell r="B1149">
            <v>1150</v>
          </cell>
          <cell r="C1149" t="str">
            <v>Madame</v>
          </cell>
          <cell r="D1149" t="str">
            <v>JELASSI AMENI</v>
          </cell>
          <cell r="E1149" t="str">
            <v>SAGE Tunisia</v>
          </cell>
          <cell r="F1149" t="str">
            <v>PRODUCTION</v>
          </cell>
          <cell r="G1149" t="str">
            <v>Couturière</v>
          </cell>
          <cell r="H1149" t="str">
            <v>P7 AR</v>
          </cell>
          <cell r="I1149" t="str">
            <v>Safa</v>
          </cell>
          <cell r="J1149" t="str">
            <v>A</v>
          </cell>
          <cell r="K1149" t="str">
            <v>DIRECTS</v>
          </cell>
          <cell r="L1149" t="str">
            <v>Variable cost at standard</v>
          </cell>
          <cell r="M1149" t="str">
            <v>OUVRIERE SPECIALISE</v>
          </cell>
          <cell r="N1149">
            <v>44832</v>
          </cell>
          <cell r="P1149">
            <v>-126</v>
          </cell>
          <cell r="Q1149">
            <v>45566</v>
          </cell>
          <cell r="R1149" t="str">
            <v>personnel</v>
          </cell>
          <cell r="T1149" t="str">
            <v>CDD</v>
          </cell>
          <cell r="U1149" t="str">
            <v>Contractuel</v>
          </cell>
          <cell r="V1149">
            <v>45536</v>
          </cell>
          <cell r="W1149">
            <v>45596</v>
          </cell>
          <cell r="Z1149">
            <v>44832</v>
          </cell>
          <cell r="AA1149">
            <v>9</v>
          </cell>
          <cell r="AB1149">
            <v>2022</v>
          </cell>
          <cell r="AC1149">
            <v>2026</v>
          </cell>
          <cell r="AD1149">
            <v>2.4388888888888891</v>
          </cell>
          <cell r="AE1149" t="str">
            <v>&lt; 3</v>
          </cell>
          <cell r="AF1149">
            <v>33294</v>
          </cell>
          <cell r="AG1149">
            <v>34.049315068493151</v>
          </cell>
          <cell r="AH1149" t="str">
            <v>&gt;25&lt; 35</v>
          </cell>
          <cell r="AI1149">
            <v>16629237</v>
          </cell>
          <cell r="AJ1149" t="str">
            <v>03</v>
          </cell>
          <cell r="AK1149" t="str">
            <v>09502900</v>
          </cell>
          <cell r="AL1149">
            <v>43892</v>
          </cell>
          <cell r="AM1149" t="str">
            <v>FEMME</v>
          </cell>
          <cell r="AN1149" t="str">
            <v>Marié(e)</v>
          </cell>
          <cell r="AO1149">
            <v>2</v>
          </cell>
          <cell r="AQ1149">
            <v>3</v>
          </cell>
          <cell r="AR1149">
            <v>3</v>
          </cell>
          <cell r="AS1149">
            <v>45927.75</v>
          </cell>
          <cell r="AT1149" t="str">
            <v>Horaire</v>
          </cell>
          <cell r="AU1149">
            <v>3.3069999999999999</v>
          </cell>
          <cell r="AV1149" t="str">
            <v>07</v>
          </cell>
          <cell r="AW1149" t="str">
            <v>09101</v>
          </cell>
          <cell r="AX1149" t="str">
            <v>49105512102</v>
          </cell>
          <cell r="AY1149" t="str">
            <v>77</v>
          </cell>
          <cell r="AZ1149" t="str">
            <v>AMEN BANK</v>
          </cell>
          <cell r="BA1149" t="str">
            <v>07091014910551210277</v>
          </cell>
          <cell r="BB1149">
            <v>20</v>
          </cell>
          <cell r="BC1149" t="str">
            <v>4 RUE ERRIADH CITE TAIEB MHIRI</v>
          </cell>
          <cell r="BD1149" t="str">
            <v>MORNAGUIA</v>
          </cell>
          <cell r="BG1149">
            <v>97415223</v>
          </cell>
          <cell r="BH1149">
            <v>97415223</v>
          </cell>
          <cell r="BJ1149" t="str">
            <v>MORNAGUIA</v>
          </cell>
          <cell r="BK1149" t="str">
            <v>A-P7 AR</v>
          </cell>
          <cell r="BL1149" t="str">
            <v>1.1</v>
          </cell>
          <cell r="BN1149" t="str">
            <v>07091014910551210277</v>
          </cell>
          <cell r="BO1149" t="str">
            <v>JELASSI AMENI</v>
          </cell>
          <cell r="BP1149">
            <v>1150</v>
          </cell>
          <cell r="BR1149">
            <v>1150</v>
          </cell>
          <cell r="BU1149" t="str">
            <v>Non-Actif</v>
          </cell>
          <cell r="BV1149" t="str">
            <v>139 A SP</v>
          </cell>
        </row>
        <row r="1150">
          <cell r="B1150">
            <v>1151</v>
          </cell>
          <cell r="C1150" t="str">
            <v>Monsieur</v>
          </cell>
          <cell r="D1150" t="str">
            <v>MEJRI FOURAT</v>
          </cell>
          <cell r="E1150" t="str">
            <v>SAGE Tunisia</v>
          </cell>
          <cell r="F1150" t="str">
            <v>COUPE</v>
          </cell>
          <cell r="G1150" t="str">
            <v>Coupeur</v>
          </cell>
          <cell r="I1150" t="str">
            <v>Slama Haithem</v>
          </cell>
          <cell r="K1150" t="str">
            <v>DIRECTS</v>
          </cell>
          <cell r="L1150" t="str">
            <v>Variable cost at standard</v>
          </cell>
          <cell r="M1150" t="str">
            <v>OUVRIER COUPE</v>
          </cell>
          <cell r="N1150">
            <v>44834</v>
          </cell>
          <cell r="P1150">
            <v>-737</v>
          </cell>
          <cell r="Q1150">
            <v>44936</v>
          </cell>
          <cell r="R1150" t="str">
            <v xml:space="preserve">abandon de poste </v>
          </cell>
          <cell r="T1150" t="str">
            <v>CDD</v>
          </cell>
          <cell r="U1150" t="str">
            <v>Contractuel</v>
          </cell>
          <cell r="V1150">
            <v>44927</v>
          </cell>
          <cell r="W1150">
            <v>44985</v>
          </cell>
          <cell r="Z1150">
            <v>44834</v>
          </cell>
          <cell r="AA1150">
            <v>9</v>
          </cell>
          <cell r="AB1150">
            <v>2022</v>
          </cell>
          <cell r="AC1150">
            <v>2026</v>
          </cell>
          <cell r="AD1150">
            <v>2.4333333333333331</v>
          </cell>
          <cell r="AE1150" t="str">
            <v>&lt; 3</v>
          </cell>
          <cell r="AF1150">
            <v>37644</v>
          </cell>
          <cell r="AG1150">
            <v>22.13150684931507</v>
          </cell>
          <cell r="AH1150" t="str">
            <v>&lt; 25</v>
          </cell>
          <cell r="AK1150">
            <v>11672388</v>
          </cell>
          <cell r="AL1150">
            <v>43899</v>
          </cell>
          <cell r="AM1150" t="str">
            <v>HOMME</v>
          </cell>
          <cell r="AN1150" t="str">
            <v>Célibataire</v>
          </cell>
          <cell r="AQ1150">
            <v>3</v>
          </cell>
          <cell r="AR1150">
            <v>1</v>
          </cell>
          <cell r="AS1150">
            <v>45199.25</v>
          </cell>
          <cell r="AT1150" t="str">
            <v>Horaire</v>
          </cell>
          <cell r="AU1150">
            <v>3.3069999999999999</v>
          </cell>
          <cell r="AV1150" t="str">
            <v>11</v>
          </cell>
          <cell r="AW1150" t="str">
            <v>00600</v>
          </cell>
          <cell r="AX1150" t="str">
            <v>28844008788</v>
          </cell>
          <cell r="AY1150" t="str">
            <v>10</v>
          </cell>
          <cell r="AZ1150" t="str">
            <v>UIB</v>
          </cell>
          <cell r="BA1150" t="str">
            <v>11006002884400878810</v>
          </cell>
          <cell r="BB1150">
            <v>20</v>
          </cell>
          <cell r="BC1150" t="str">
            <v>3 RUE BELLARIJIA CITE EL ONS JAYARA</v>
          </cell>
          <cell r="BD1150" t="str">
            <v>SIDI HASSINE</v>
          </cell>
          <cell r="BG1150">
            <v>21238042</v>
          </cell>
          <cell r="BH1150">
            <v>90110286</v>
          </cell>
          <cell r="BJ1150" t="str">
            <v>JAYARA</v>
          </cell>
          <cell r="BK1150" t="str">
            <v>-</v>
          </cell>
          <cell r="BN1150" t="str">
            <v>11006002884400878810</v>
          </cell>
          <cell r="BO1150" t="str">
            <v>MEJRI FOURAT</v>
          </cell>
          <cell r="BP1150">
            <v>1151</v>
          </cell>
          <cell r="BU1150" t="str">
            <v>Non-Actif</v>
          </cell>
        </row>
        <row r="1151">
          <cell r="B1151">
            <v>1152</v>
          </cell>
          <cell r="C1151" t="str">
            <v>Monsieur</v>
          </cell>
          <cell r="D1151" t="str">
            <v>BEN MANSOUR MOHAMED AZIZ</v>
          </cell>
          <cell r="E1151" t="str">
            <v>SAGE Tunisia</v>
          </cell>
          <cell r="F1151" t="str">
            <v>COUPE</v>
          </cell>
          <cell r="G1151" t="str">
            <v>Coupeur</v>
          </cell>
          <cell r="H1151" t="str">
            <v>coupe</v>
          </cell>
          <cell r="I1151" t="str">
            <v>HAITHEM SLAMA</v>
          </cell>
          <cell r="K1151" t="str">
            <v>DIRECTS</v>
          </cell>
          <cell r="L1151" t="str">
            <v>Variable cost at standard</v>
          </cell>
          <cell r="M1151" t="str">
            <v>OUVRIER COUPE</v>
          </cell>
          <cell r="N1151">
            <v>44837</v>
          </cell>
          <cell r="P1151">
            <v>-431</v>
          </cell>
          <cell r="Q1151">
            <v>45248</v>
          </cell>
          <cell r="R1151" t="str">
            <v>Agression de son collègue</v>
          </cell>
          <cell r="T1151" t="str">
            <v>CDD</v>
          </cell>
          <cell r="U1151" t="str">
            <v>Contractuel</v>
          </cell>
          <cell r="V1151">
            <v>45231</v>
          </cell>
          <cell r="W1151">
            <v>45291</v>
          </cell>
          <cell r="Z1151">
            <v>44835</v>
          </cell>
          <cell r="AA1151">
            <v>10</v>
          </cell>
          <cell r="AB1151">
            <v>2022</v>
          </cell>
          <cell r="AC1151">
            <v>2026</v>
          </cell>
          <cell r="AD1151">
            <v>2.4249999999999998</v>
          </cell>
          <cell r="AE1151" t="str">
            <v>&lt; 3</v>
          </cell>
          <cell r="AF1151">
            <v>37234</v>
          </cell>
          <cell r="AG1151">
            <v>23.254794520547946</v>
          </cell>
          <cell r="AH1151" t="str">
            <v>&lt; 25</v>
          </cell>
          <cell r="AI1151">
            <v>17592526</v>
          </cell>
          <cell r="AJ1151" t="str">
            <v>02</v>
          </cell>
          <cell r="AK1151">
            <v>11662823</v>
          </cell>
          <cell r="AL1151">
            <v>42907</v>
          </cell>
          <cell r="AM1151" t="str">
            <v>HOMME</v>
          </cell>
          <cell r="AN1151" t="str">
            <v>Célibataire</v>
          </cell>
          <cell r="AQ1151">
            <v>3</v>
          </cell>
          <cell r="AR1151">
            <v>2</v>
          </cell>
          <cell r="AS1151">
            <v>45567.5</v>
          </cell>
          <cell r="AT1151" t="str">
            <v>Horaire</v>
          </cell>
          <cell r="AU1151">
            <v>3.3069999999999999</v>
          </cell>
          <cell r="AV1151" t="str">
            <v>17</v>
          </cell>
          <cell r="AW1151" t="str">
            <v>00100</v>
          </cell>
          <cell r="AX1151" t="str">
            <v>00003184676</v>
          </cell>
          <cell r="AY1151" t="str">
            <v>78</v>
          </cell>
          <cell r="AZ1151" t="str">
            <v>LA POSTE</v>
          </cell>
          <cell r="BA1151" t="str">
            <v>17001000000318467678</v>
          </cell>
          <cell r="BB1151">
            <v>20</v>
          </cell>
          <cell r="BC1151" t="str">
            <v>41 RUE 4282 CITE EL FEHRI AGBA</v>
          </cell>
          <cell r="BD1151" t="str">
            <v>TUNIS</v>
          </cell>
          <cell r="BF1151">
            <v>44985</v>
          </cell>
          <cell r="BG1151">
            <v>52555712</v>
          </cell>
          <cell r="BH1151">
            <v>54118079</v>
          </cell>
          <cell r="BJ1151" t="str">
            <v>EL AGBA ABDELMOULA</v>
          </cell>
          <cell r="BK1151" t="str">
            <v>-coupe</v>
          </cell>
          <cell r="BL1151" t="str">
            <v>1.2</v>
          </cell>
          <cell r="BN1151" t="str">
            <v>17001000000318467678</v>
          </cell>
          <cell r="BO1151" t="str">
            <v>BEN MANSOUR MOHAMED AZIZ</v>
          </cell>
          <cell r="BP1151">
            <v>1152</v>
          </cell>
          <cell r="BR1151">
            <v>1152</v>
          </cell>
          <cell r="BU1151" t="str">
            <v>Non-Actif</v>
          </cell>
        </row>
        <row r="1152">
          <cell r="B1152">
            <v>1153</v>
          </cell>
          <cell r="C1152" t="str">
            <v>Monsieur</v>
          </cell>
          <cell r="D1152" t="str">
            <v>LOUMERI AFIF</v>
          </cell>
          <cell r="E1152" t="str">
            <v>SAGE Tunisia</v>
          </cell>
          <cell r="F1152" t="str">
            <v>PRODUCTION</v>
          </cell>
          <cell r="G1152" t="str">
            <v>SUPERVISEUR DE PRODUCTION</v>
          </cell>
          <cell r="K1152" t="str">
            <v>CADRE</v>
          </cell>
          <cell r="L1152" t="str">
            <v>Variable cost at standard</v>
          </cell>
          <cell r="M1152" t="str">
            <v>SUPERVISEUR DE PRODUCTION</v>
          </cell>
          <cell r="N1152">
            <v>44837</v>
          </cell>
          <cell r="O1152">
            <v>45018</v>
          </cell>
          <cell r="P1152" t="str">
            <v/>
          </cell>
          <cell r="Q1152">
            <v>45490</v>
          </cell>
          <cell r="R1152" t="str">
            <v>fin de contrat</v>
          </cell>
          <cell r="T1152" t="str">
            <v>CDI</v>
          </cell>
          <cell r="U1152" t="str">
            <v>Titulaire</v>
          </cell>
          <cell r="Z1152">
            <v>44837</v>
          </cell>
          <cell r="AA1152">
            <v>10</v>
          </cell>
          <cell r="AB1152">
            <v>2022</v>
          </cell>
          <cell r="AC1152">
            <v>2026</v>
          </cell>
          <cell r="AD1152">
            <v>2.4249999999999998</v>
          </cell>
          <cell r="AE1152" t="str">
            <v>&lt; 3</v>
          </cell>
          <cell r="AF1152">
            <v>29815</v>
          </cell>
          <cell r="AG1152">
            <v>43.580821917808223</v>
          </cell>
          <cell r="AH1152" t="str">
            <v>&gt;35&lt; 45</v>
          </cell>
          <cell r="AI1152">
            <v>16005206</v>
          </cell>
          <cell r="AJ1152" t="str">
            <v>03</v>
          </cell>
          <cell r="AK1152" t="str">
            <v>00969982</v>
          </cell>
          <cell r="AL1152">
            <v>44544</v>
          </cell>
          <cell r="AM1152" t="str">
            <v>HOMME</v>
          </cell>
          <cell r="AN1152" t="str">
            <v>Marié(e)</v>
          </cell>
          <cell r="AO1152">
            <v>3</v>
          </cell>
          <cell r="AQ1152">
            <v>15</v>
          </cell>
          <cell r="AR1152">
            <v>2</v>
          </cell>
          <cell r="AS1152">
            <v>45567.5</v>
          </cell>
          <cell r="AT1152" t="str">
            <v>Mensuel</v>
          </cell>
          <cell r="AU1152">
            <v>1700</v>
          </cell>
          <cell r="AV1152" t="str">
            <v>04</v>
          </cell>
          <cell r="AW1152" t="str">
            <v>04412</v>
          </cell>
          <cell r="AX1152">
            <v>90083486183</v>
          </cell>
          <cell r="AY1152">
            <v>51</v>
          </cell>
          <cell r="AZ1152" t="str">
            <v>ATTIJARI BANK</v>
          </cell>
          <cell r="BA1152" t="str">
            <v>04044129008348618351</v>
          </cell>
          <cell r="BB1152">
            <v>20</v>
          </cell>
          <cell r="BC1152" t="str">
            <v>21 RUE DE L'INDEPENDENCE</v>
          </cell>
          <cell r="BD1152" t="str">
            <v>ZAGHOUAN</v>
          </cell>
          <cell r="BG1152">
            <v>28270669</v>
          </cell>
          <cell r="BI1152">
            <v>98137837</v>
          </cell>
          <cell r="BK1152" t="str">
            <v>CADRE</v>
          </cell>
          <cell r="BN1152" t="str">
            <v>04044129008348618351</v>
          </cell>
          <cell r="BO1152" t="str">
            <v>LOUMERI AFIF</v>
          </cell>
          <cell r="BP1152">
            <v>1153</v>
          </cell>
          <cell r="BR1152" t="e">
            <v>#N/A</v>
          </cell>
          <cell r="BU1152" t="str">
            <v>Non-Actif</v>
          </cell>
        </row>
        <row r="1153">
          <cell r="B1153">
            <v>1154</v>
          </cell>
          <cell r="C1153" t="str">
            <v>Mlle</v>
          </cell>
          <cell r="D1153" t="str">
            <v>BENNOURI AMENI</v>
          </cell>
          <cell r="E1153" t="str">
            <v>SAGE Tunisia</v>
          </cell>
          <cell r="F1153" t="str">
            <v>PRODUCTION</v>
          </cell>
          <cell r="G1153" t="str">
            <v>Couturière</v>
          </cell>
          <cell r="H1153" t="str">
            <v>Panda</v>
          </cell>
          <cell r="I1153" t="str">
            <v>HASNA NASRAOUI</v>
          </cell>
          <cell r="J1153" t="str">
            <v>A</v>
          </cell>
          <cell r="K1153" t="str">
            <v>DIRECTS</v>
          </cell>
          <cell r="L1153" t="str">
            <v>Variable cost at standard</v>
          </cell>
          <cell r="M1153" t="str">
            <v>OUVRIERE SPECIALISE</v>
          </cell>
          <cell r="N1153">
            <v>44837</v>
          </cell>
          <cell r="P1153">
            <v>25</v>
          </cell>
          <cell r="T1153" t="str">
            <v>CDD</v>
          </cell>
          <cell r="U1153" t="str">
            <v>Contractuel</v>
          </cell>
          <cell r="V1153">
            <v>45689</v>
          </cell>
          <cell r="W1153">
            <v>45747</v>
          </cell>
          <cell r="Z1153">
            <v>44835</v>
          </cell>
          <cell r="AA1153">
            <v>10</v>
          </cell>
          <cell r="AB1153">
            <v>2022</v>
          </cell>
          <cell r="AC1153">
            <v>2026</v>
          </cell>
          <cell r="AD1153">
            <v>2.4249999999999998</v>
          </cell>
          <cell r="AE1153" t="str">
            <v>&lt; 3</v>
          </cell>
          <cell r="AF1153">
            <v>30430</v>
          </cell>
          <cell r="AG1153">
            <v>41.895890410958906</v>
          </cell>
          <cell r="AH1153" t="str">
            <v>&gt;35&lt; 45</v>
          </cell>
          <cell r="AI1153">
            <v>12598889</v>
          </cell>
          <cell r="AJ1153" t="str">
            <v>05</v>
          </cell>
          <cell r="AK1153" t="str">
            <v>07356774</v>
          </cell>
          <cell r="AL1153">
            <v>36798</v>
          </cell>
          <cell r="AM1153" t="str">
            <v>FEMME</v>
          </cell>
          <cell r="AN1153" t="str">
            <v>Célibataire</v>
          </cell>
          <cell r="AQ1153">
            <v>3</v>
          </cell>
          <cell r="AR1153">
            <v>3</v>
          </cell>
          <cell r="AS1153">
            <v>45932.75</v>
          </cell>
          <cell r="AT1153" t="str">
            <v>Horaire</v>
          </cell>
          <cell r="AU1153">
            <v>3.3069999999999999</v>
          </cell>
          <cell r="AV1153" t="str">
            <v>17</v>
          </cell>
          <cell r="AW1153" t="str">
            <v>53594</v>
          </cell>
          <cell r="AX1153" t="str">
            <v>01743243665</v>
          </cell>
          <cell r="AY1153" t="str">
            <v>14</v>
          </cell>
          <cell r="AZ1153" t="str">
            <v>LA POSTE</v>
          </cell>
          <cell r="BA1153" t="str">
            <v>17535940174324366514</v>
          </cell>
          <cell r="BB1153">
            <v>20</v>
          </cell>
          <cell r="BC1153" t="str">
            <v>55 RUE D'ALGER BORJ EL AMRI</v>
          </cell>
          <cell r="BD1153" t="str">
            <v>ARIANA</v>
          </cell>
          <cell r="BF1153">
            <v>45041</v>
          </cell>
          <cell r="BG1153">
            <v>96931700</v>
          </cell>
          <cell r="BH1153">
            <v>24620341</v>
          </cell>
          <cell r="BJ1153" t="str">
            <v>BORJ EL AMRI</v>
          </cell>
          <cell r="BK1153" t="str">
            <v>A-Panda</v>
          </cell>
          <cell r="BL1153" t="str">
            <v>1.1</v>
          </cell>
          <cell r="BN1153" t="str">
            <v>17535940174324366514</v>
          </cell>
          <cell r="BO1153" t="str">
            <v>BENNOURI AMENI</v>
          </cell>
          <cell r="BP1153">
            <v>1154</v>
          </cell>
          <cell r="BR1153">
            <v>1154</v>
          </cell>
          <cell r="BT1153">
            <v>752</v>
          </cell>
          <cell r="BU1153" t="str">
            <v>si</v>
          </cell>
          <cell r="BV1153" t="str">
            <v>139 A SA</v>
          </cell>
        </row>
        <row r="1154">
          <cell r="B1154">
            <v>1155</v>
          </cell>
          <cell r="C1154" t="str">
            <v>Madame</v>
          </cell>
          <cell r="D1154" t="str">
            <v>MADAHI NAOUA</v>
          </cell>
          <cell r="E1154" t="str">
            <v>SAGE Tunisia</v>
          </cell>
          <cell r="F1154" t="str">
            <v>PRODUCTION</v>
          </cell>
          <cell r="G1154" t="str">
            <v>Couturière</v>
          </cell>
          <cell r="H1154" t="str">
            <v>Panda</v>
          </cell>
          <cell r="I1154" t="str">
            <v>HASNA NASRAOUI</v>
          </cell>
          <cell r="J1154" t="str">
            <v>A</v>
          </cell>
          <cell r="K1154" t="str">
            <v>DIRECTS</v>
          </cell>
          <cell r="L1154" t="str">
            <v>Variable cost at standard</v>
          </cell>
          <cell r="M1154" t="str">
            <v>OUVRIERE SPECIALISE</v>
          </cell>
          <cell r="N1154">
            <v>44838</v>
          </cell>
          <cell r="P1154">
            <v>-279</v>
          </cell>
          <cell r="Q1154">
            <v>45397</v>
          </cell>
          <cell r="R1154" t="str">
            <v>probléme salaire</v>
          </cell>
          <cell r="T1154" t="str">
            <v>CDD</v>
          </cell>
          <cell r="U1154" t="str">
            <v>Contractuel</v>
          </cell>
          <cell r="V1154">
            <v>45352</v>
          </cell>
          <cell r="W1154">
            <v>45443</v>
          </cell>
          <cell r="Z1154">
            <v>44838</v>
          </cell>
          <cell r="AA1154">
            <v>10</v>
          </cell>
          <cell r="AB1154">
            <v>2022</v>
          </cell>
          <cell r="AC1154">
            <v>2026</v>
          </cell>
          <cell r="AD1154">
            <v>2.4222222222222221</v>
          </cell>
          <cell r="AE1154" t="str">
            <v>&lt; 3</v>
          </cell>
          <cell r="AF1154">
            <v>30065</v>
          </cell>
          <cell r="AG1154">
            <v>42.895890410958906</v>
          </cell>
          <cell r="AH1154" t="str">
            <v>&gt;35&lt; 45</v>
          </cell>
          <cell r="AI1154">
            <v>16165286</v>
          </cell>
          <cell r="AJ1154" t="str">
            <v>08</v>
          </cell>
          <cell r="AK1154" t="str">
            <v>09151790</v>
          </cell>
          <cell r="AL1154">
            <v>38149</v>
          </cell>
          <cell r="AM1154" t="str">
            <v>FEMME</v>
          </cell>
          <cell r="AN1154" t="str">
            <v>Marié(e)</v>
          </cell>
          <cell r="AO1154">
            <v>2</v>
          </cell>
          <cell r="AQ1154">
            <v>3</v>
          </cell>
          <cell r="AR1154">
            <v>2</v>
          </cell>
          <cell r="AS1154">
            <v>45568.5</v>
          </cell>
          <cell r="AT1154" t="str">
            <v>Horaire</v>
          </cell>
          <cell r="AU1154">
            <v>3.3069999999999999</v>
          </cell>
          <cell r="AV1154" t="str">
            <v>17</v>
          </cell>
          <cell r="AW1154" t="str">
            <v>00100</v>
          </cell>
          <cell r="AX1154" t="str">
            <v>00001391014</v>
          </cell>
          <cell r="AY1154" t="str">
            <v>86</v>
          </cell>
          <cell r="AZ1154" t="str">
            <v>LA POSTE</v>
          </cell>
          <cell r="BA1154" t="str">
            <v>17001000000139101486</v>
          </cell>
          <cell r="BB1154">
            <v>20</v>
          </cell>
          <cell r="BC1154" t="str">
            <v>RUE 7415 CITE KHALED IBN EL WALID</v>
          </cell>
          <cell r="BD1154" t="str">
            <v>MANOUBA</v>
          </cell>
          <cell r="BG1154">
            <v>21298463</v>
          </cell>
          <cell r="BH1154">
            <v>20625897</v>
          </cell>
          <cell r="BJ1154" t="str">
            <v>TERMUNIS 56</v>
          </cell>
          <cell r="BK1154" t="str">
            <v>A-Panda</v>
          </cell>
          <cell r="BL1154" t="str">
            <v>1.1</v>
          </cell>
          <cell r="BN1154" t="str">
            <v>17001000000139101486</v>
          </cell>
          <cell r="BO1154" t="str">
            <v>MADAHI NAOUA</v>
          </cell>
          <cell r="BP1154">
            <v>1155</v>
          </cell>
          <cell r="BR1154">
            <v>1155</v>
          </cell>
          <cell r="BU1154" t="str">
            <v>Non-Actif</v>
          </cell>
          <cell r="BV1154" t="str">
            <v>139 A SA</v>
          </cell>
        </row>
        <row r="1155">
          <cell r="B1155">
            <v>1156</v>
          </cell>
          <cell r="C1155" t="str">
            <v>Madame</v>
          </cell>
          <cell r="D1155" t="str">
            <v>OUANSSI NOURA</v>
          </cell>
          <cell r="E1155" t="str">
            <v>SAGE Tunisia</v>
          </cell>
          <cell r="F1155" t="str">
            <v>PRODUCTION</v>
          </cell>
          <cell r="G1155" t="str">
            <v>Couturière</v>
          </cell>
          <cell r="H1155">
            <v>560</v>
          </cell>
          <cell r="I1155" t="str">
            <v>Mabrourk Ben Moussa</v>
          </cell>
          <cell r="J1155" t="str">
            <v>A</v>
          </cell>
          <cell r="K1155" t="str">
            <v>DIRECTS</v>
          </cell>
          <cell r="L1155" t="str">
            <v>Variable cost at standard</v>
          </cell>
          <cell r="M1155" t="str">
            <v>OUVRIERE SPECIALISE</v>
          </cell>
          <cell r="N1155">
            <v>44838</v>
          </cell>
          <cell r="P1155">
            <v>-279</v>
          </cell>
          <cell r="Q1155">
            <v>45395</v>
          </cell>
          <cell r="R1155" t="str">
            <v>Probléme avec superviseur</v>
          </cell>
          <cell r="T1155" t="str">
            <v>CDD</v>
          </cell>
          <cell r="U1155" t="str">
            <v>Contractuel</v>
          </cell>
          <cell r="V1155">
            <v>45352</v>
          </cell>
          <cell r="W1155">
            <v>45443</v>
          </cell>
          <cell r="Z1155">
            <v>44838</v>
          </cell>
          <cell r="AA1155">
            <v>10</v>
          </cell>
          <cell r="AB1155">
            <v>2022</v>
          </cell>
          <cell r="AC1155">
            <v>2026</v>
          </cell>
          <cell r="AD1155">
            <v>2.4222222222222221</v>
          </cell>
          <cell r="AE1155" t="str">
            <v>&lt; 3</v>
          </cell>
          <cell r="AF1155">
            <v>30863</v>
          </cell>
          <cell r="AG1155">
            <v>40.709589041095889</v>
          </cell>
          <cell r="AH1155" t="str">
            <v>&gt;35&lt; 45</v>
          </cell>
          <cell r="AI1155">
            <v>12664966</v>
          </cell>
          <cell r="AJ1155" t="str">
            <v>01</v>
          </cell>
          <cell r="AK1155" t="str">
            <v>09152016</v>
          </cell>
          <cell r="AL1155">
            <v>38161</v>
          </cell>
          <cell r="AM1155" t="str">
            <v>FEMME</v>
          </cell>
          <cell r="AN1155" t="str">
            <v>Marié(e)</v>
          </cell>
          <cell r="AO1155">
            <v>2</v>
          </cell>
          <cell r="AQ1155">
            <v>3</v>
          </cell>
          <cell r="AR1155">
            <v>2</v>
          </cell>
          <cell r="AS1155">
            <v>45568.5</v>
          </cell>
          <cell r="AT1155" t="str">
            <v>Horaire</v>
          </cell>
          <cell r="AU1155">
            <v>3.3069999999999999</v>
          </cell>
          <cell r="AV1155" t="str">
            <v>17</v>
          </cell>
          <cell r="AW1155" t="str">
            <v>53594</v>
          </cell>
          <cell r="AX1155" t="str">
            <v>01725045591</v>
          </cell>
          <cell r="AY1155" t="str">
            <v>17</v>
          </cell>
          <cell r="AZ1155" t="str">
            <v>LA POSTE</v>
          </cell>
          <cell r="BA1155" t="str">
            <v>17535940172504559117</v>
          </cell>
          <cell r="BB1155">
            <v>20</v>
          </cell>
          <cell r="BC1155" t="str">
            <v>RUE SKHIRA DOUAR HICHER</v>
          </cell>
          <cell r="BD1155" t="str">
            <v>MANOUBA</v>
          </cell>
          <cell r="BG1155">
            <v>22386328</v>
          </cell>
          <cell r="BH1155">
            <v>96747515</v>
          </cell>
          <cell r="BJ1155" t="str">
            <v>TERMUNIS 56</v>
          </cell>
          <cell r="BK1155" t="str">
            <v>A-560</v>
          </cell>
          <cell r="BL1155" t="str">
            <v>2.1</v>
          </cell>
          <cell r="BN1155" t="str">
            <v>17535940172504559117</v>
          </cell>
          <cell r="BO1155" t="str">
            <v>OUANSSI NOURA</v>
          </cell>
          <cell r="BP1155">
            <v>1156</v>
          </cell>
          <cell r="BR1155">
            <v>1156</v>
          </cell>
          <cell r="BU1155" t="str">
            <v>Non-Actif</v>
          </cell>
          <cell r="BV1155" t="str">
            <v>560 A CP</v>
          </cell>
        </row>
        <row r="1156">
          <cell r="B1156">
            <v>1157</v>
          </cell>
          <cell r="C1156" t="str">
            <v>Madame</v>
          </cell>
          <cell r="D1156" t="str">
            <v>ROMDHANI HAYET</v>
          </cell>
          <cell r="E1156" t="str">
            <v>SAGE Tunisia</v>
          </cell>
          <cell r="F1156" t="str">
            <v>PRODUCTION</v>
          </cell>
          <cell r="G1156" t="str">
            <v>Couturière</v>
          </cell>
          <cell r="H1156" t="str">
            <v>Panda</v>
          </cell>
          <cell r="I1156" t="str">
            <v>HASNA NASRAOUI</v>
          </cell>
          <cell r="J1156" t="str">
            <v>A</v>
          </cell>
          <cell r="K1156" t="str">
            <v>DIRECTS</v>
          </cell>
          <cell r="L1156" t="str">
            <v>Variable cost at standard</v>
          </cell>
          <cell r="M1156" t="str">
            <v>OUVRIERE SPECIALISE</v>
          </cell>
          <cell r="N1156">
            <v>44838</v>
          </cell>
          <cell r="P1156">
            <v>-371</v>
          </cell>
          <cell r="Q1156">
            <v>45351</v>
          </cell>
          <cell r="R1156" t="str">
            <v>fin de contrat</v>
          </cell>
          <cell r="S1156" t="str">
            <v>discipline</v>
          </cell>
          <cell r="T1156" t="str">
            <v>CDD</v>
          </cell>
          <cell r="U1156" t="str">
            <v>Contractuel</v>
          </cell>
          <cell r="V1156">
            <v>45261</v>
          </cell>
          <cell r="W1156">
            <v>45351</v>
          </cell>
          <cell r="Z1156">
            <v>44838</v>
          </cell>
          <cell r="AA1156">
            <v>10</v>
          </cell>
          <cell r="AB1156">
            <v>2022</v>
          </cell>
          <cell r="AC1156">
            <v>2026</v>
          </cell>
          <cell r="AD1156">
            <v>2.4222222222222221</v>
          </cell>
          <cell r="AE1156" t="str">
            <v>&lt; 3</v>
          </cell>
          <cell r="AF1156">
            <v>26574</v>
          </cell>
          <cell r="AG1156">
            <v>52.460273972602742</v>
          </cell>
          <cell r="AH1156" t="str">
            <v>&gt;45&lt; 55</v>
          </cell>
          <cell r="AI1156">
            <v>11815729</v>
          </cell>
          <cell r="AJ1156" t="str">
            <v>08</v>
          </cell>
          <cell r="AK1156" t="str">
            <v>05233508</v>
          </cell>
          <cell r="AL1156">
            <v>40008</v>
          </cell>
          <cell r="AM1156" t="str">
            <v>FEMME</v>
          </cell>
          <cell r="AN1156" t="str">
            <v>Marié(e)</v>
          </cell>
          <cell r="AO1156">
            <v>2</v>
          </cell>
          <cell r="AQ1156">
            <v>3</v>
          </cell>
          <cell r="AR1156">
            <v>2</v>
          </cell>
          <cell r="AS1156">
            <v>45568.5</v>
          </cell>
          <cell r="AT1156" t="str">
            <v>Horaire</v>
          </cell>
          <cell r="AU1156">
            <v>3.3069999999999999</v>
          </cell>
          <cell r="AV1156" t="str">
            <v>17</v>
          </cell>
          <cell r="AW1156" t="str">
            <v>00100</v>
          </cell>
          <cell r="AX1156" t="str">
            <v>00003189241</v>
          </cell>
          <cell r="AY1156" t="str">
            <v>60</v>
          </cell>
          <cell r="AZ1156" t="str">
            <v>LA POSTE</v>
          </cell>
          <cell r="BA1156" t="str">
            <v>17001000000318924160</v>
          </cell>
          <cell r="BB1156">
            <v>20</v>
          </cell>
          <cell r="BC1156" t="str">
            <v>AVENU LA LIBERTE RUE SIDI BOUCHOUCHA</v>
          </cell>
          <cell r="BD1156" t="str">
            <v>MANOUBA</v>
          </cell>
          <cell r="BG1156">
            <v>58052169</v>
          </cell>
          <cell r="BH1156">
            <v>97944591</v>
          </cell>
          <cell r="BJ1156" t="str">
            <v>TERMUNIS 56</v>
          </cell>
          <cell r="BK1156" t="str">
            <v>A-Panda</v>
          </cell>
          <cell r="BL1156" t="str">
            <v>1.1</v>
          </cell>
          <cell r="BN1156" t="str">
            <v>17001000000318924160</v>
          </cell>
          <cell r="BO1156" t="str">
            <v>ROMDHANI HAYET</v>
          </cell>
          <cell r="BP1156">
            <v>1157</v>
          </cell>
          <cell r="BR1156">
            <v>1157</v>
          </cell>
          <cell r="BU1156" t="str">
            <v>Non-Actif</v>
          </cell>
          <cell r="BV1156" t="str">
            <v>139 A CP</v>
          </cell>
        </row>
        <row r="1157">
          <cell r="B1157">
            <v>1158</v>
          </cell>
          <cell r="C1157" t="str">
            <v>Mlle</v>
          </cell>
          <cell r="D1157" t="str">
            <v>MOUSSI MERIAM</v>
          </cell>
          <cell r="E1157" t="str">
            <v>SAGE Tunisia</v>
          </cell>
          <cell r="F1157" t="str">
            <v>PRODUCTION</v>
          </cell>
          <cell r="G1157" t="str">
            <v>Couturière</v>
          </cell>
          <cell r="H1157">
            <v>520</v>
          </cell>
          <cell r="J1157" t="str">
            <v>A</v>
          </cell>
          <cell r="K1157" t="str">
            <v>DIRECTS</v>
          </cell>
          <cell r="L1157" t="str">
            <v>Variable cost at standard</v>
          </cell>
          <cell r="M1157" t="str">
            <v>OUVRIERE SPECIALISE</v>
          </cell>
          <cell r="N1157">
            <v>44844</v>
          </cell>
          <cell r="P1157">
            <v>-796</v>
          </cell>
          <cell r="Q1157">
            <v>44870</v>
          </cell>
          <cell r="R1157" t="str">
            <v>démissionnaire</v>
          </cell>
          <cell r="T1157" t="str">
            <v>CDD</v>
          </cell>
          <cell r="U1157" t="str">
            <v>Contractuel</v>
          </cell>
          <cell r="V1157">
            <v>44844</v>
          </cell>
          <cell r="W1157">
            <v>44926</v>
          </cell>
          <cell r="Z1157">
            <v>44844</v>
          </cell>
          <cell r="AA1157">
            <v>10</v>
          </cell>
          <cell r="AB1157">
            <v>2022</v>
          </cell>
          <cell r="AC1157">
            <v>2026</v>
          </cell>
          <cell r="AD1157">
            <v>2.4055555555555554</v>
          </cell>
          <cell r="AE1157" t="str">
            <v>&lt; 3</v>
          </cell>
          <cell r="AF1157">
            <v>31894</v>
          </cell>
          <cell r="AG1157">
            <v>37.884931506849313</v>
          </cell>
          <cell r="AH1157" t="str">
            <v>&gt;35&lt; 45</v>
          </cell>
          <cell r="AI1157">
            <v>12666588</v>
          </cell>
          <cell r="AJ1157" t="str">
            <v>04</v>
          </cell>
          <cell r="AK1157" t="str">
            <v>04743023</v>
          </cell>
          <cell r="AL1157">
            <v>38271</v>
          </cell>
          <cell r="AM1157" t="str">
            <v>FEMME</v>
          </cell>
          <cell r="AN1157" t="str">
            <v>Célibataire</v>
          </cell>
          <cell r="AQ1157">
            <v>3</v>
          </cell>
          <cell r="AR1157">
            <v>1</v>
          </cell>
          <cell r="AS1157">
            <v>45209.25</v>
          </cell>
          <cell r="AT1157" t="str">
            <v>Horaire</v>
          </cell>
          <cell r="AU1157">
            <v>3.3069999999999999</v>
          </cell>
          <cell r="AV1157" t="str">
            <v>17</v>
          </cell>
          <cell r="AW1157" t="str">
            <v>00100</v>
          </cell>
          <cell r="AX1157" t="str">
            <v>00003188064</v>
          </cell>
          <cell r="AY1157" t="str">
            <v>02</v>
          </cell>
          <cell r="AZ1157" t="str">
            <v>LA POSTE</v>
          </cell>
          <cell r="BA1157" t="str">
            <v>17001000000318806402</v>
          </cell>
          <cell r="BB1157">
            <v>20</v>
          </cell>
          <cell r="BC1157" t="str">
            <v>42 RUE 4143 SOMRANE</v>
          </cell>
          <cell r="BD1157" t="str">
            <v>TUNIS</v>
          </cell>
          <cell r="BG1157">
            <v>50416922</v>
          </cell>
          <cell r="BH1157">
            <v>23587868</v>
          </cell>
          <cell r="BJ1157" t="str">
            <v>TERMUNIS 56</v>
          </cell>
          <cell r="BK1157" t="str">
            <v>A-520</v>
          </cell>
          <cell r="BN1157" t="str">
            <v>17001000000318806402</v>
          </cell>
          <cell r="BO1157" t="str">
            <v>MOUSSI MERIAM</v>
          </cell>
          <cell r="BP1157">
            <v>1158</v>
          </cell>
          <cell r="BU1157" t="str">
            <v>Non-Actif</v>
          </cell>
        </row>
        <row r="1158">
          <cell r="B1158">
            <v>1159</v>
          </cell>
          <cell r="C1158" t="str">
            <v>Mlle</v>
          </cell>
          <cell r="D1158" t="str">
            <v>GHAZGHAZI AMINA</v>
          </cell>
          <cell r="E1158" t="str">
            <v>SAGE Tunisia</v>
          </cell>
          <cell r="F1158" t="str">
            <v>PRODUCTION</v>
          </cell>
          <cell r="G1158" t="str">
            <v>Couturière</v>
          </cell>
          <cell r="H1158">
            <v>560</v>
          </cell>
          <cell r="I1158" t="str">
            <v>Mabrourk Ben Moussa</v>
          </cell>
          <cell r="J1158" t="str">
            <v>A</v>
          </cell>
          <cell r="K1158" t="str">
            <v>DIRECTS</v>
          </cell>
          <cell r="L1158" t="str">
            <v>Variable cost at standard</v>
          </cell>
          <cell r="M1158" t="str">
            <v>OUVRIERE SPECIALISE</v>
          </cell>
          <cell r="N1158">
            <v>44844</v>
          </cell>
          <cell r="P1158">
            <v>-279</v>
          </cell>
          <cell r="Q1158">
            <v>45398</v>
          </cell>
          <cell r="R1158" t="str">
            <v>travail par poste</v>
          </cell>
          <cell r="T1158" t="str">
            <v>CDD</v>
          </cell>
          <cell r="U1158" t="str">
            <v>Contractuel</v>
          </cell>
          <cell r="V1158">
            <v>45352</v>
          </cell>
          <cell r="W1158">
            <v>45443</v>
          </cell>
          <cell r="Z1158">
            <v>44844</v>
          </cell>
          <cell r="AA1158">
            <v>10</v>
          </cell>
          <cell r="AB1158">
            <v>2022</v>
          </cell>
          <cell r="AC1158">
            <v>2026</v>
          </cell>
          <cell r="AD1158">
            <v>2.4055555555555554</v>
          </cell>
          <cell r="AE1158" t="str">
            <v>&lt; 3</v>
          </cell>
          <cell r="AF1158">
            <v>35118</v>
          </cell>
          <cell r="AG1158">
            <v>29.052054794520547</v>
          </cell>
          <cell r="AH1158" t="str">
            <v>&gt;25&lt; 35</v>
          </cell>
          <cell r="AI1158">
            <v>17330718</v>
          </cell>
          <cell r="AJ1158" t="str">
            <v>05</v>
          </cell>
          <cell r="AK1158">
            <v>14352522</v>
          </cell>
          <cell r="AL1158">
            <v>42304</v>
          </cell>
          <cell r="AM1158" t="str">
            <v>FEMME</v>
          </cell>
          <cell r="AN1158" t="str">
            <v>Célibataire</v>
          </cell>
          <cell r="AQ1158">
            <v>3</v>
          </cell>
          <cell r="AR1158">
            <v>2</v>
          </cell>
          <cell r="AS1158">
            <v>45574.5</v>
          </cell>
          <cell r="AT1158" t="str">
            <v>Horaire</v>
          </cell>
          <cell r="AU1158">
            <v>3.3069999999999999</v>
          </cell>
          <cell r="AV1158" t="str">
            <v>17</v>
          </cell>
          <cell r="AW1158" t="str">
            <v>00100</v>
          </cell>
          <cell r="AX1158" t="str">
            <v>00002863824</v>
          </cell>
          <cell r="AY1158" t="str">
            <v>06</v>
          </cell>
          <cell r="AZ1158" t="str">
            <v>LA POSTE</v>
          </cell>
          <cell r="BA1158" t="str">
            <v>17001000000286382406</v>
          </cell>
          <cell r="BB1158">
            <v>20</v>
          </cell>
          <cell r="BC1158" t="str">
            <v>RUE KANDAR DOUAR HICHER</v>
          </cell>
          <cell r="BD1158" t="str">
            <v>MANOUBA</v>
          </cell>
          <cell r="BG1158">
            <v>51411685</v>
          </cell>
          <cell r="BH1158">
            <v>23198993</v>
          </cell>
          <cell r="BJ1158" t="str">
            <v>TERMUNIS 56</v>
          </cell>
          <cell r="BK1158" t="str">
            <v>A-560</v>
          </cell>
          <cell r="BL1158" t="str">
            <v>1.2</v>
          </cell>
          <cell r="BN1158" t="str">
            <v>17001000000286382406</v>
          </cell>
          <cell r="BO1158" t="str">
            <v>GHAZGHAZI AMINA</v>
          </cell>
          <cell r="BP1158">
            <v>1159</v>
          </cell>
          <cell r="BR1158">
            <v>1159</v>
          </cell>
          <cell r="BU1158" t="str">
            <v>Non-Actif</v>
          </cell>
          <cell r="BV1158" t="str">
            <v>560 A SP</v>
          </cell>
        </row>
        <row r="1159">
          <cell r="B1159">
            <v>1160</v>
          </cell>
          <cell r="C1159" t="str">
            <v>Madame</v>
          </cell>
          <cell r="D1159" t="str">
            <v>RIAHI NESSRINE</v>
          </cell>
          <cell r="E1159" t="str">
            <v>SAGE Tunisia</v>
          </cell>
          <cell r="F1159" t="str">
            <v>PRODUCTION</v>
          </cell>
          <cell r="G1159" t="str">
            <v>WIRE</v>
          </cell>
          <cell r="H1159" t="str">
            <v>Panda</v>
          </cell>
          <cell r="I1159" t="str">
            <v>HASNA NASRAOUI</v>
          </cell>
          <cell r="J1159" t="str">
            <v>A</v>
          </cell>
          <cell r="K1159" t="str">
            <v>DIRECTS</v>
          </cell>
          <cell r="L1159" t="str">
            <v>Variable cost at standard</v>
          </cell>
          <cell r="M1159" t="str">
            <v>OUVRIERE SPECIALISE</v>
          </cell>
          <cell r="N1159">
            <v>44844</v>
          </cell>
          <cell r="P1159">
            <v>-6</v>
          </cell>
          <cell r="T1159" t="str">
            <v>CDD</v>
          </cell>
          <cell r="U1159" t="str">
            <v>Contractuel</v>
          </cell>
          <cell r="V1159">
            <v>45689</v>
          </cell>
          <cell r="W1159">
            <v>45716</v>
          </cell>
          <cell r="Z1159">
            <v>44844</v>
          </cell>
          <cell r="AA1159">
            <v>10</v>
          </cell>
          <cell r="AB1159">
            <v>2022</v>
          </cell>
          <cell r="AC1159">
            <v>2026</v>
          </cell>
          <cell r="AD1159">
            <v>2.4055555555555554</v>
          </cell>
          <cell r="AE1159" t="str">
            <v>&lt; 3</v>
          </cell>
          <cell r="AF1159">
            <v>34182</v>
          </cell>
          <cell r="AG1159">
            <v>31.616438356164384</v>
          </cell>
          <cell r="AH1159" t="str">
            <v>&gt;25&lt; 35</v>
          </cell>
          <cell r="AI1159">
            <v>12964521</v>
          </cell>
          <cell r="AJ1159" t="str">
            <v>03</v>
          </cell>
          <cell r="AK1159" t="str">
            <v>09806855</v>
          </cell>
          <cell r="AL1159">
            <v>41416</v>
          </cell>
          <cell r="AM1159" t="str">
            <v>FEMME</v>
          </cell>
          <cell r="AN1159" t="str">
            <v>Marié(e)</v>
          </cell>
          <cell r="AO1159">
            <v>2</v>
          </cell>
          <cell r="AQ1159">
            <v>3</v>
          </cell>
          <cell r="AR1159">
            <v>3</v>
          </cell>
          <cell r="AS1159">
            <v>45939.75</v>
          </cell>
          <cell r="AT1159" t="str">
            <v>Horaire</v>
          </cell>
          <cell r="AU1159">
            <v>3.3069999999999999</v>
          </cell>
          <cell r="AV1159" t="str">
            <v>17</v>
          </cell>
          <cell r="AW1159" t="str">
            <v>00100</v>
          </cell>
          <cell r="AX1159" t="str">
            <v>00003194035</v>
          </cell>
          <cell r="AY1159" t="str">
            <v>34</v>
          </cell>
          <cell r="AZ1159" t="str">
            <v>LA POSTE</v>
          </cell>
          <cell r="BA1159" t="str">
            <v>17001000000319403534</v>
          </cell>
          <cell r="BB1159">
            <v>20</v>
          </cell>
          <cell r="BC1159" t="str">
            <v>HAFSSIA BORJ EL AMRI</v>
          </cell>
          <cell r="BD1159" t="str">
            <v>MANOUBA</v>
          </cell>
          <cell r="BG1159">
            <v>93774633</v>
          </cell>
          <cell r="BH1159">
            <v>93418600</v>
          </cell>
          <cell r="BJ1159" t="str">
            <v>ROND POINT HAFSSIA</v>
          </cell>
          <cell r="BK1159" t="str">
            <v>A-Panda</v>
          </cell>
          <cell r="BL1159" t="str">
            <v>1.1</v>
          </cell>
          <cell r="BN1159" t="str">
            <v>17001000000319403534</v>
          </cell>
          <cell r="BO1159" t="str">
            <v>RIAHI NESSRINE</v>
          </cell>
          <cell r="BP1159">
            <v>1160</v>
          </cell>
          <cell r="BR1159">
            <v>1160</v>
          </cell>
          <cell r="BT1159">
            <v>755</v>
          </cell>
          <cell r="BU1159" t="str">
            <v>si</v>
          </cell>
          <cell r="BV1159" t="str">
            <v>139 A CA</v>
          </cell>
        </row>
        <row r="1160">
          <cell r="B1160">
            <v>1161</v>
          </cell>
          <cell r="C1160" t="str">
            <v>Madame</v>
          </cell>
          <cell r="D1160" t="str">
            <v>BOUZID IMEN</v>
          </cell>
          <cell r="E1160" t="str">
            <v>SAGE Tunisia</v>
          </cell>
          <cell r="F1160" t="str">
            <v>PRODUCTION</v>
          </cell>
          <cell r="G1160" t="str">
            <v>Couturière</v>
          </cell>
          <cell r="H1160">
            <v>965</v>
          </cell>
          <cell r="I1160" t="str">
            <v>Ala Khaloui</v>
          </cell>
          <cell r="J1160" t="str">
            <v>A</v>
          </cell>
          <cell r="K1160" t="str">
            <v>DIRECTS</v>
          </cell>
          <cell r="L1160" t="str">
            <v>Variable cost at standard</v>
          </cell>
          <cell r="M1160" t="str">
            <v>OUVRIERE SPECIALISE</v>
          </cell>
          <cell r="N1160">
            <v>44844</v>
          </cell>
          <cell r="P1160">
            <v>-737</v>
          </cell>
          <cell r="Q1160">
            <v>44986</v>
          </cell>
          <cell r="R1160" t="str">
            <v>personnel</v>
          </cell>
          <cell r="T1160" t="str">
            <v>CDD</v>
          </cell>
          <cell r="U1160" t="str">
            <v>Contractuel</v>
          </cell>
          <cell r="V1160">
            <v>44927</v>
          </cell>
          <cell r="W1160">
            <v>44985</v>
          </cell>
          <cell r="Z1160">
            <v>44844</v>
          </cell>
          <cell r="AA1160">
            <v>10</v>
          </cell>
          <cell r="AB1160">
            <v>2022</v>
          </cell>
          <cell r="AC1160">
            <v>2026</v>
          </cell>
          <cell r="AD1160">
            <v>2.4055555555555554</v>
          </cell>
          <cell r="AE1160" t="str">
            <v>&lt; 3</v>
          </cell>
          <cell r="AF1160">
            <v>32757</v>
          </cell>
          <cell r="AG1160">
            <v>35.520547945205479</v>
          </cell>
          <cell r="AH1160" t="str">
            <v>&gt;35&lt; 45</v>
          </cell>
          <cell r="AI1160">
            <v>16443752</v>
          </cell>
          <cell r="AJ1160" t="str">
            <v>04</v>
          </cell>
          <cell r="AK1160" t="str">
            <v>09173421</v>
          </cell>
          <cell r="AL1160">
            <v>40657</v>
          </cell>
          <cell r="AM1160" t="str">
            <v>FEMME</v>
          </cell>
          <cell r="AN1160" t="str">
            <v>Marié(e)</v>
          </cell>
          <cell r="AO1160">
            <v>1</v>
          </cell>
          <cell r="AQ1160">
            <v>3</v>
          </cell>
          <cell r="AR1160">
            <v>1</v>
          </cell>
          <cell r="AS1160">
            <v>45209.25</v>
          </cell>
          <cell r="AT1160" t="str">
            <v>Horaire</v>
          </cell>
          <cell r="AU1160">
            <v>3.3069999999999999</v>
          </cell>
          <cell r="AV1160" t="str">
            <v>17</v>
          </cell>
          <cell r="AW1160" t="str">
            <v>53594</v>
          </cell>
          <cell r="AX1160" t="str">
            <v>01735402139</v>
          </cell>
          <cell r="AY1160" t="str">
            <v>55</v>
          </cell>
          <cell r="AZ1160" t="str">
            <v>LA POSTE</v>
          </cell>
          <cell r="BA1160" t="str">
            <v>17535940173540213955</v>
          </cell>
          <cell r="BB1160">
            <v>20</v>
          </cell>
          <cell r="BC1160" t="str">
            <v>3 RUE SALEM BOUHAJEB SANHEJA</v>
          </cell>
          <cell r="BD1160" t="str">
            <v>OUED ELLIL</v>
          </cell>
          <cell r="BG1160">
            <v>52050181</v>
          </cell>
          <cell r="BH1160">
            <v>20886121</v>
          </cell>
          <cell r="BJ1160" t="str">
            <v>MORNAGUIA</v>
          </cell>
          <cell r="BK1160" t="str">
            <v>A-965</v>
          </cell>
          <cell r="BN1160" t="str">
            <v>17535940173540213955</v>
          </cell>
          <cell r="BO1160" t="str">
            <v>BOUZID IMEN</v>
          </cell>
          <cell r="BP1160">
            <v>1161</v>
          </cell>
          <cell r="BU1160" t="str">
            <v>Non-Actif</v>
          </cell>
        </row>
        <row r="1161">
          <cell r="B1161">
            <v>1162</v>
          </cell>
          <cell r="C1161" t="str">
            <v>Madame</v>
          </cell>
          <cell r="D1161" t="str">
            <v>NAFATI YOSRA</v>
          </cell>
          <cell r="E1161" t="str">
            <v>SAGE Tunisia</v>
          </cell>
          <cell r="F1161" t="str">
            <v>PRODUCTION</v>
          </cell>
          <cell r="G1161" t="str">
            <v>Couturière</v>
          </cell>
          <cell r="H1161">
            <v>520</v>
          </cell>
          <cell r="I1161" t="str">
            <v>Issam Ouni</v>
          </cell>
          <cell r="J1161" t="str">
            <v>B</v>
          </cell>
          <cell r="K1161" t="str">
            <v>DIRECTS</v>
          </cell>
          <cell r="L1161" t="str">
            <v>Variable cost at standard</v>
          </cell>
          <cell r="M1161" t="str">
            <v>OUVRIERE SPECIALISE</v>
          </cell>
          <cell r="N1161">
            <v>44845</v>
          </cell>
          <cell r="P1161">
            <v>-645</v>
          </cell>
          <cell r="Q1161">
            <v>45032</v>
          </cell>
          <cell r="R1161" t="str">
            <v>maladie</v>
          </cell>
          <cell r="S1161" t="str">
            <v>liste noir</v>
          </cell>
          <cell r="T1161" t="str">
            <v>CDD</v>
          </cell>
          <cell r="U1161" t="str">
            <v>Contractuel</v>
          </cell>
          <cell r="V1161">
            <v>44986</v>
          </cell>
          <cell r="W1161">
            <v>45077</v>
          </cell>
          <cell r="Z1161">
            <v>44845</v>
          </cell>
          <cell r="AA1161">
            <v>10</v>
          </cell>
          <cell r="AB1161">
            <v>2022</v>
          </cell>
          <cell r="AC1161">
            <v>2026</v>
          </cell>
          <cell r="AD1161">
            <v>2.4027777777777777</v>
          </cell>
          <cell r="AE1161" t="str">
            <v>&lt; 3</v>
          </cell>
          <cell r="AF1161">
            <v>33198</v>
          </cell>
          <cell r="AG1161">
            <v>34.31232876712329</v>
          </cell>
          <cell r="AH1161" t="str">
            <v>&gt;25&lt; 35</v>
          </cell>
          <cell r="AI1161">
            <v>16186341</v>
          </cell>
          <cell r="AJ1161" t="str">
            <v>07</v>
          </cell>
          <cell r="AK1161" t="str">
            <v>07172387</v>
          </cell>
          <cell r="AL1161">
            <v>44425</v>
          </cell>
          <cell r="AM1161" t="str">
            <v>FEMME</v>
          </cell>
          <cell r="AN1161" t="str">
            <v>Marié(e)</v>
          </cell>
          <cell r="AQ1161">
            <v>3</v>
          </cell>
          <cell r="AR1161">
            <v>1</v>
          </cell>
          <cell r="AS1161">
            <v>45210.25</v>
          </cell>
          <cell r="AT1161" t="str">
            <v>Horaire</v>
          </cell>
          <cell r="AU1161">
            <v>3.3069999999999999</v>
          </cell>
          <cell r="AV1161" t="str">
            <v>17</v>
          </cell>
          <cell r="AW1161" t="str">
            <v>00100</v>
          </cell>
          <cell r="AX1161" t="str">
            <v>00002587077</v>
          </cell>
          <cell r="AY1161" t="str">
            <v>24</v>
          </cell>
          <cell r="AZ1161" t="str">
            <v>LA POSTE</v>
          </cell>
          <cell r="BA1161" t="str">
            <v>17001000000258707724</v>
          </cell>
          <cell r="BB1161">
            <v>20</v>
          </cell>
          <cell r="BC1161" t="str">
            <v>AVENU 20 MARS MORNAGUIA</v>
          </cell>
          <cell r="BD1161" t="str">
            <v>MANOUBA</v>
          </cell>
          <cell r="BG1161">
            <v>55722770</v>
          </cell>
          <cell r="BH1161">
            <v>25986746</v>
          </cell>
          <cell r="BJ1161" t="str">
            <v>MORNAGUIA</v>
          </cell>
          <cell r="BK1161" t="str">
            <v>B-520</v>
          </cell>
          <cell r="BN1161" t="str">
            <v>17001000000258707724</v>
          </cell>
          <cell r="BO1161" t="str">
            <v>NAFATI YOSRA</v>
          </cell>
          <cell r="BP1161">
            <v>1162</v>
          </cell>
          <cell r="BR1161" t="e">
            <v>#N/A</v>
          </cell>
          <cell r="BS1161" t="str">
            <v>reintegré le 22-02-23</v>
          </cell>
          <cell r="BU1161" t="str">
            <v>Non-Actif</v>
          </cell>
        </row>
        <row r="1162">
          <cell r="B1162">
            <v>1163</v>
          </cell>
          <cell r="C1162" t="str">
            <v>Madame</v>
          </cell>
          <cell r="D1162" t="str">
            <v>GUITNI HELA</v>
          </cell>
          <cell r="E1162" t="str">
            <v>SAGE Tunisia</v>
          </cell>
          <cell r="F1162" t="str">
            <v>PRODUCTION</v>
          </cell>
          <cell r="G1162" t="str">
            <v>Contrôle Qualité</v>
          </cell>
          <cell r="H1162">
            <v>965</v>
          </cell>
          <cell r="J1162" t="str">
            <v>A</v>
          </cell>
          <cell r="K1162" t="str">
            <v>INDIRECTS</v>
          </cell>
          <cell r="L1162" t="str">
            <v>Variable cost at standard</v>
          </cell>
          <cell r="M1162" t="str">
            <v>Contrôleur Qualité</v>
          </cell>
          <cell r="N1162">
            <v>44853</v>
          </cell>
          <cell r="P1162">
            <v>-737</v>
          </cell>
          <cell r="Q1162">
            <v>44936</v>
          </cell>
          <cell r="R1162" t="str">
            <v>probléme salaire</v>
          </cell>
          <cell r="T1162" t="str">
            <v>CDD</v>
          </cell>
          <cell r="U1162" t="str">
            <v>Contractuel</v>
          </cell>
          <cell r="V1162">
            <v>44927</v>
          </cell>
          <cell r="W1162">
            <v>44985</v>
          </cell>
          <cell r="Z1162">
            <v>44853</v>
          </cell>
          <cell r="AA1162">
            <v>10</v>
          </cell>
          <cell r="AB1162">
            <v>2022</v>
          </cell>
          <cell r="AC1162">
            <v>2026</v>
          </cell>
          <cell r="AD1162">
            <v>2.3805555555555555</v>
          </cell>
          <cell r="AE1162" t="str">
            <v>&lt; 3</v>
          </cell>
          <cell r="AF1162">
            <v>31593</v>
          </cell>
          <cell r="AG1162">
            <v>38.709589041095889</v>
          </cell>
          <cell r="AH1162" t="str">
            <v>&gt;35&lt; 45</v>
          </cell>
          <cell r="AK1162" t="str">
            <v>09085169</v>
          </cell>
          <cell r="AL1162">
            <v>44468</v>
          </cell>
          <cell r="AM1162" t="str">
            <v>FEMME</v>
          </cell>
          <cell r="AN1162" t="str">
            <v>Divorcée</v>
          </cell>
          <cell r="AO1162">
            <v>1</v>
          </cell>
          <cell r="AQ1162">
            <v>3</v>
          </cell>
          <cell r="AR1162">
            <v>1</v>
          </cell>
          <cell r="AS1162">
            <v>45218.25</v>
          </cell>
          <cell r="AT1162" t="str">
            <v>Horaire</v>
          </cell>
          <cell r="AU1162">
            <v>3.3069999999999999</v>
          </cell>
          <cell r="AV1162" t="str">
            <v>17</v>
          </cell>
          <cell r="AW1162" t="str">
            <v>60600</v>
          </cell>
          <cell r="AX1162" t="str">
            <v>00002018844</v>
          </cell>
          <cell r="AY1162" t="str">
            <v>77</v>
          </cell>
          <cell r="AZ1162" t="str">
            <v>LA POSTE</v>
          </cell>
          <cell r="BA1162" t="str">
            <v>17606000000201884477</v>
          </cell>
          <cell r="BB1162">
            <v>20</v>
          </cell>
          <cell r="BC1162" t="str">
            <v>20 RUE KELIBIA MOUROUJ 5</v>
          </cell>
          <cell r="BD1162" t="str">
            <v>BEN AROUS</v>
          </cell>
          <cell r="BF1162">
            <v>44881</v>
          </cell>
          <cell r="BG1162">
            <v>97142953</v>
          </cell>
          <cell r="BH1162">
            <v>96962996</v>
          </cell>
          <cell r="BJ1162" t="str">
            <v>MOUROUJ 5</v>
          </cell>
          <cell r="BK1162" t="str">
            <v>A-965</v>
          </cell>
          <cell r="BN1162" t="str">
            <v>17606000000201884477</v>
          </cell>
          <cell r="BO1162" t="str">
            <v>GUITNI HELA</v>
          </cell>
          <cell r="BP1162">
            <v>1163</v>
          </cell>
          <cell r="BU1162" t="str">
            <v>Non-Actif</v>
          </cell>
        </row>
        <row r="1163">
          <cell r="B1163">
            <v>1164</v>
          </cell>
          <cell r="C1163" t="str">
            <v>Madame</v>
          </cell>
          <cell r="D1163" t="str">
            <v>GHAZOUANI NADRA</v>
          </cell>
          <cell r="E1163" t="str">
            <v>SAGE Tunisia</v>
          </cell>
          <cell r="F1163" t="str">
            <v>PRODUCTION</v>
          </cell>
          <cell r="G1163" t="str">
            <v>Couturière</v>
          </cell>
          <cell r="H1163">
            <v>520</v>
          </cell>
          <cell r="I1163" t="str">
            <v>Mabrourk Ben Moussa</v>
          </cell>
          <cell r="J1163" t="str">
            <v>A</v>
          </cell>
          <cell r="K1163" t="str">
            <v>DIRECTS</v>
          </cell>
          <cell r="L1163" t="str">
            <v>Variable cost at standard</v>
          </cell>
          <cell r="M1163" t="str">
            <v>OUVRIERE SPECIALISE</v>
          </cell>
          <cell r="N1163">
            <v>44845</v>
          </cell>
          <cell r="P1163">
            <v>25</v>
          </cell>
          <cell r="T1163" t="str">
            <v>CDD</v>
          </cell>
          <cell r="U1163" t="str">
            <v>Contractuel</v>
          </cell>
          <cell r="V1163">
            <v>45689</v>
          </cell>
          <cell r="W1163">
            <v>45747</v>
          </cell>
          <cell r="Z1163">
            <v>44845</v>
          </cell>
          <cell r="AA1163">
            <v>10</v>
          </cell>
          <cell r="AB1163">
            <v>2022</v>
          </cell>
          <cell r="AC1163">
            <v>2026</v>
          </cell>
          <cell r="AD1163">
            <v>2.4027777777777777</v>
          </cell>
          <cell r="AE1163" t="str">
            <v>&lt; 3</v>
          </cell>
          <cell r="AF1163">
            <v>27575</v>
          </cell>
          <cell r="AG1163">
            <v>49.717808219178082</v>
          </cell>
          <cell r="AH1163" t="str">
            <v>&gt;45&lt; 55</v>
          </cell>
          <cell r="AI1163">
            <v>11624535</v>
          </cell>
          <cell r="AJ1163" t="str">
            <v>08</v>
          </cell>
          <cell r="AK1163" t="str">
            <v>07293292</v>
          </cell>
          <cell r="AL1163">
            <v>34605</v>
          </cell>
          <cell r="AM1163" t="str">
            <v>FEMME</v>
          </cell>
          <cell r="AN1163" t="str">
            <v>Marié(e)</v>
          </cell>
          <cell r="AO1163">
            <v>2</v>
          </cell>
          <cell r="AQ1163">
            <v>3</v>
          </cell>
          <cell r="AR1163">
            <v>3</v>
          </cell>
          <cell r="AS1163">
            <v>45940.75</v>
          </cell>
          <cell r="AT1163" t="str">
            <v>Horaire</v>
          </cell>
          <cell r="AU1163">
            <v>3.3069999999999999</v>
          </cell>
          <cell r="AV1163" t="str">
            <v>17</v>
          </cell>
          <cell r="AW1163" t="str">
            <v>00100</v>
          </cell>
          <cell r="AX1163" t="str">
            <v>00003188449</v>
          </cell>
          <cell r="AY1163" t="str">
            <v>11</v>
          </cell>
          <cell r="AZ1163" t="str">
            <v>LA POSTE</v>
          </cell>
          <cell r="BA1163" t="str">
            <v>17001000000318844911</v>
          </cell>
          <cell r="BB1163">
            <v>20</v>
          </cell>
          <cell r="BC1163" t="str">
            <v>RUE 5405 CITE KHALED IBN EL WALID</v>
          </cell>
          <cell r="BD1163" t="str">
            <v>MANOUBA</v>
          </cell>
          <cell r="BG1163">
            <v>21717798</v>
          </cell>
          <cell r="BH1163">
            <v>25550859</v>
          </cell>
          <cell r="BJ1163" t="str">
            <v>TERMUNIS 56</v>
          </cell>
          <cell r="BK1163" t="str">
            <v>A-520</v>
          </cell>
          <cell r="BL1163" t="str">
            <v>1.1</v>
          </cell>
          <cell r="BN1163" t="str">
            <v>17001000000318844911</v>
          </cell>
          <cell r="BO1163" t="str">
            <v>GHAZOUANI NADRA</v>
          </cell>
          <cell r="BP1163">
            <v>1164</v>
          </cell>
          <cell r="BR1163">
            <v>1164</v>
          </cell>
          <cell r="BT1163">
            <v>865</v>
          </cell>
          <cell r="BU1163" t="str">
            <v>si</v>
          </cell>
          <cell r="BV1163" t="str">
            <v>560 A CA</v>
          </cell>
        </row>
        <row r="1164">
          <cell r="B1164">
            <v>1165</v>
          </cell>
          <cell r="C1164" t="str">
            <v>Madame</v>
          </cell>
          <cell r="D1164" t="str">
            <v>HANACHI NESSRINE</v>
          </cell>
          <cell r="E1164" t="str">
            <v>SAGE Tunisia</v>
          </cell>
          <cell r="F1164" t="str">
            <v>PRODUCTION</v>
          </cell>
          <cell r="G1164" t="str">
            <v>Couturière</v>
          </cell>
          <cell r="H1164" t="str">
            <v>P6 AV</v>
          </cell>
          <cell r="I1164" t="str">
            <v>Anis Sbouri</v>
          </cell>
          <cell r="J1164" t="str">
            <v>A</v>
          </cell>
          <cell r="K1164" t="str">
            <v>DIRECTS</v>
          </cell>
          <cell r="L1164" t="str">
            <v>Variable cost at standard</v>
          </cell>
          <cell r="M1164" t="str">
            <v>OUVRIERE SPECIALISE</v>
          </cell>
          <cell r="N1164">
            <v>44845</v>
          </cell>
          <cell r="P1164">
            <v>25</v>
          </cell>
          <cell r="T1164" t="str">
            <v>CDD</v>
          </cell>
          <cell r="U1164" t="str">
            <v>Contractuel</v>
          </cell>
          <cell r="V1164">
            <v>45689</v>
          </cell>
          <cell r="W1164">
            <v>45747</v>
          </cell>
          <cell r="Z1164">
            <v>44845</v>
          </cell>
          <cell r="AA1164">
            <v>10</v>
          </cell>
          <cell r="AB1164">
            <v>2022</v>
          </cell>
          <cell r="AC1164">
            <v>2026</v>
          </cell>
          <cell r="AD1164">
            <v>2.4027777777777777</v>
          </cell>
          <cell r="AE1164" t="str">
            <v>&lt; 3</v>
          </cell>
          <cell r="AF1164">
            <v>34933</v>
          </cell>
          <cell r="AG1164">
            <v>29.55890410958904</v>
          </cell>
          <cell r="AH1164" t="str">
            <v>&gt;25&lt; 35</v>
          </cell>
          <cell r="AI1164">
            <v>17282827</v>
          </cell>
          <cell r="AJ1164" t="str">
            <v>06</v>
          </cell>
          <cell r="AK1164">
            <v>11656592</v>
          </cell>
          <cell r="AL1164">
            <v>42244</v>
          </cell>
          <cell r="AM1164" t="str">
            <v>FEMME</v>
          </cell>
          <cell r="AN1164" t="str">
            <v>Marié(e)</v>
          </cell>
          <cell r="AO1164">
            <v>1</v>
          </cell>
          <cell r="AQ1164">
            <v>3</v>
          </cell>
          <cell r="AR1164">
            <v>3</v>
          </cell>
          <cell r="AS1164">
            <v>45940.75</v>
          </cell>
          <cell r="AT1164" t="str">
            <v>Horaire</v>
          </cell>
          <cell r="AU1164">
            <v>3.3069999999999999</v>
          </cell>
          <cell r="AV1164" t="str">
            <v>17</v>
          </cell>
          <cell r="AW1164" t="str">
            <v>00100</v>
          </cell>
          <cell r="AX1164" t="str">
            <v>00003191420</v>
          </cell>
          <cell r="AY1164" t="str">
            <v>22</v>
          </cell>
          <cell r="AZ1164" t="str">
            <v>LA POSTE</v>
          </cell>
          <cell r="BA1164" t="str">
            <v>17001000000319142022</v>
          </cell>
          <cell r="BB1164">
            <v>20</v>
          </cell>
          <cell r="BC1164" t="str">
            <v>78 RUE FADHEL BEN ACHOUR SIDI HASSINE</v>
          </cell>
          <cell r="BD1164" t="str">
            <v>TUNIS</v>
          </cell>
          <cell r="BG1164">
            <v>94705831</v>
          </cell>
          <cell r="BH1164">
            <v>92623574</v>
          </cell>
          <cell r="BJ1164" t="str">
            <v>SIDI HASSINE</v>
          </cell>
          <cell r="BK1164" t="str">
            <v>A-P6 AV</v>
          </cell>
          <cell r="BL1164" t="str">
            <v>2.1</v>
          </cell>
          <cell r="BN1164" t="str">
            <v>17001000000319142022</v>
          </cell>
          <cell r="BO1164" t="str">
            <v>HANACHI NESSRINE</v>
          </cell>
          <cell r="BP1164">
            <v>1165</v>
          </cell>
          <cell r="BR1164">
            <v>1165</v>
          </cell>
          <cell r="BT1164">
            <v>116</v>
          </cell>
          <cell r="BU1164" t="str">
            <v>si</v>
          </cell>
          <cell r="BV1164" t="str">
            <v>P6 AV B CA</v>
          </cell>
        </row>
        <row r="1165">
          <cell r="B1165">
            <v>1166</v>
          </cell>
          <cell r="C1165" t="str">
            <v>Madame</v>
          </cell>
          <cell r="D1165" t="str">
            <v>BEN SALEM AIDA</v>
          </cell>
          <cell r="E1165" t="str">
            <v>SAGE Tunisia</v>
          </cell>
          <cell r="F1165" t="str">
            <v>PRODUCTION</v>
          </cell>
          <cell r="G1165" t="str">
            <v>Couturière</v>
          </cell>
          <cell r="H1165" t="str">
            <v>P6 AV</v>
          </cell>
          <cell r="I1165" t="str">
            <v>Issam Ouni</v>
          </cell>
          <cell r="J1165" t="str">
            <v>B</v>
          </cell>
          <cell r="K1165" t="str">
            <v>DIRECTS</v>
          </cell>
          <cell r="L1165" t="str">
            <v>Variable cost at standard</v>
          </cell>
          <cell r="M1165" t="str">
            <v>OUVRIERE SPECIALISE</v>
          </cell>
          <cell r="N1165">
            <v>44845</v>
          </cell>
          <cell r="P1165">
            <v>-187</v>
          </cell>
          <cell r="Q1165">
            <v>45536</v>
          </cell>
          <cell r="R1165" t="str">
            <v>maladie</v>
          </cell>
          <cell r="T1165" t="str">
            <v>CDD</v>
          </cell>
          <cell r="U1165" t="str">
            <v>Contractuel</v>
          </cell>
          <cell r="V1165">
            <v>45444</v>
          </cell>
          <cell r="W1165">
            <v>45535</v>
          </cell>
          <cell r="Z1165">
            <v>44845</v>
          </cell>
          <cell r="AA1165">
            <v>10</v>
          </cell>
          <cell r="AB1165">
            <v>2022</v>
          </cell>
          <cell r="AC1165">
            <v>2026</v>
          </cell>
          <cell r="AD1165">
            <v>2.4027777777777777</v>
          </cell>
          <cell r="AE1165" t="str">
            <v>&lt; 3</v>
          </cell>
          <cell r="AF1165">
            <v>28241</v>
          </cell>
          <cell r="AG1165">
            <v>47.893150684931506</v>
          </cell>
          <cell r="AH1165" t="str">
            <v>&gt;45&lt; 55</v>
          </cell>
          <cell r="AI1165">
            <v>12381022</v>
          </cell>
          <cell r="AJ1165" t="str">
            <v>04</v>
          </cell>
          <cell r="AK1165" t="str">
            <v>07303634</v>
          </cell>
          <cell r="AL1165">
            <v>34983</v>
          </cell>
          <cell r="AM1165" t="str">
            <v>FEMME</v>
          </cell>
          <cell r="AN1165" t="str">
            <v>Marié(e)</v>
          </cell>
          <cell r="AO1165">
            <v>2</v>
          </cell>
          <cell r="AQ1165">
            <v>3</v>
          </cell>
          <cell r="AR1165">
            <v>2</v>
          </cell>
          <cell r="AS1165">
            <v>45575.5</v>
          </cell>
          <cell r="AT1165" t="str">
            <v>Horaire</v>
          </cell>
          <cell r="AU1165">
            <v>3.3069999999999999</v>
          </cell>
          <cell r="AV1165" t="str">
            <v>01</v>
          </cell>
          <cell r="AW1165" t="str">
            <v>02706</v>
          </cell>
          <cell r="AX1165">
            <v>91110368558</v>
          </cell>
          <cell r="AY1165">
            <v>37</v>
          </cell>
          <cell r="AZ1165" t="str">
            <v>ATB</v>
          </cell>
          <cell r="BA1165" t="str">
            <v>01027069111036855837</v>
          </cell>
          <cell r="BB1165">
            <v>20</v>
          </cell>
          <cell r="BC1165" t="str">
            <v>CITE KHALED IBN EL WALID</v>
          </cell>
          <cell r="BD1165" t="str">
            <v>DOUAR HICHER</v>
          </cell>
          <cell r="BG1165">
            <v>56102044</v>
          </cell>
          <cell r="BH1165">
            <v>97319710</v>
          </cell>
          <cell r="BJ1165" t="str">
            <v>TERMUNIS 56</v>
          </cell>
          <cell r="BK1165" t="str">
            <v>B-P6 AV</v>
          </cell>
          <cell r="BL1165" t="str">
            <v>2.1</v>
          </cell>
          <cell r="BN1165" t="str">
            <v>01027069111036855837</v>
          </cell>
          <cell r="BO1165" t="str">
            <v>BEN SALEM AIDA</v>
          </cell>
          <cell r="BP1165">
            <v>1166</v>
          </cell>
          <cell r="BR1165">
            <v>1166</v>
          </cell>
          <cell r="BU1165" t="str">
            <v>Non-Actif</v>
          </cell>
          <cell r="BV1165" t="str">
            <v>560 A SP</v>
          </cell>
        </row>
        <row r="1166">
          <cell r="B1166">
            <v>1167</v>
          </cell>
          <cell r="C1166" t="str">
            <v>Madame</v>
          </cell>
          <cell r="D1166" t="str">
            <v>AKERMI MOUNA</v>
          </cell>
          <cell r="E1166" t="str">
            <v>SAGE Tunisia</v>
          </cell>
          <cell r="F1166" t="str">
            <v>PRODUCTION</v>
          </cell>
          <cell r="G1166" t="str">
            <v>Couturière</v>
          </cell>
          <cell r="H1166" t="str">
            <v>JFU</v>
          </cell>
          <cell r="I1166" t="str">
            <v>Mabrourk Ben Moussa</v>
          </cell>
          <cell r="J1166" t="str">
            <v>A</v>
          </cell>
          <cell r="K1166" t="str">
            <v>DIRECTS</v>
          </cell>
          <cell r="L1166" t="str">
            <v>Variable cost at standard</v>
          </cell>
          <cell r="M1166" t="str">
            <v>OUVRIERE SPECIALISE</v>
          </cell>
          <cell r="N1166">
            <v>44845</v>
          </cell>
          <cell r="P1166">
            <v>25</v>
          </cell>
          <cell r="T1166" t="str">
            <v>CDD</v>
          </cell>
          <cell r="U1166" t="str">
            <v>Contractuel</v>
          </cell>
          <cell r="V1166">
            <v>45689</v>
          </cell>
          <cell r="W1166">
            <v>45747</v>
          </cell>
          <cell r="Z1166">
            <v>44845</v>
          </cell>
          <cell r="AA1166">
            <v>10</v>
          </cell>
          <cell r="AB1166">
            <v>2022</v>
          </cell>
          <cell r="AC1166">
            <v>2026</v>
          </cell>
          <cell r="AD1166">
            <v>2.4027777777777777</v>
          </cell>
          <cell r="AE1166" t="str">
            <v>&lt; 3</v>
          </cell>
          <cell r="AF1166">
            <v>29948</v>
          </cell>
          <cell r="AG1166">
            <v>43.216438356164382</v>
          </cell>
          <cell r="AH1166" t="str">
            <v>&gt;35&lt; 45</v>
          </cell>
          <cell r="AI1166">
            <v>12665397</v>
          </cell>
          <cell r="AJ1166" t="str">
            <v>07</v>
          </cell>
          <cell r="AK1166" t="str">
            <v>07352564</v>
          </cell>
          <cell r="AL1166">
            <v>40171</v>
          </cell>
          <cell r="AM1166" t="str">
            <v>FEMME</v>
          </cell>
          <cell r="AN1166" t="str">
            <v>Marié(e)</v>
          </cell>
          <cell r="AO1166">
            <v>2</v>
          </cell>
          <cell r="AQ1166">
            <v>3</v>
          </cell>
          <cell r="AR1166">
            <v>3</v>
          </cell>
          <cell r="AS1166">
            <v>45940.75</v>
          </cell>
          <cell r="AT1166" t="str">
            <v>Horaire</v>
          </cell>
          <cell r="AU1166">
            <v>3.3069999999999999</v>
          </cell>
          <cell r="AV1166" t="str">
            <v>17</v>
          </cell>
          <cell r="AW1166" t="str">
            <v>53594</v>
          </cell>
          <cell r="AX1166" t="str">
            <v>01727148013</v>
          </cell>
          <cell r="AY1166">
            <v>79</v>
          </cell>
          <cell r="AZ1166" t="str">
            <v>LA POSTE</v>
          </cell>
          <cell r="BA1166" t="str">
            <v>17535940172714801379</v>
          </cell>
          <cell r="BB1166">
            <v>20</v>
          </cell>
          <cell r="BC1166" t="str">
            <v>RUE  4727 CITE KHALED IBN EL WALID</v>
          </cell>
          <cell r="BD1166" t="str">
            <v>MANOUBA</v>
          </cell>
          <cell r="BF1166">
            <v>44927</v>
          </cell>
          <cell r="BG1166">
            <v>50496417</v>
          </cell>
          <cell r="BH1166">
            <v>28713080</v>
          </cell>
          <cell r="BJ1166" t="str">
            <v>TERMUNIS 56</v>
          </cell>
          <cell r="BK1166" t="str">
            <v>A-JFU</v>
          </cell>
          <cell r="BL1166" t="str">
            <v>2.1</v>
          </cell>
          <cell r="BN1166" t="str">
            <v>17535940172714801379</v>
          </cell>
          <cell r="BO1166" t="str">
            <v>AKERMI MOUNA</v>
          </cell>
          <cell r="BP1166">
            <v>1167</v>
          </cell>
          <cell r="BR1166">
            <v>1167</v>
          </cell>
          <cell r="BT1166">
            <v>867</v>
          </cell>
          <cell r="BU1166" t="str">
            <v>si</v>
          </cell>
          <cell r="BV1166" t="str">
            <v>560 A CP</v>
          </cell>
        </row>
        <row r="1167">
          <cell r="B1167">
            <v>1168</v>
          </cell>
          <cell r="C1167" t="str">
            <v>Madame</v>
          </cell>
          <cell r="D1167" t="str">
            <v>ZOMMITI SOUAD</v>
          </cell>
          <cell r="E1167" t="str">
            <v>SAGE Tunisia</v>
          </cell>
          <cell r="F1167" t="str">
            <v>PRODUCTION</v>
          </cell>
          <cell r="G1167" t="str">
            <v>Alimentatrice LIGNE</v>
          </cell>
          <cell r="H1167" t="str">
            <v>P6</v>
          </cell>
          <cell r="J1167" t="str">
            <v>A</v>
          </cell>
          <cell r="K1167" t="str">
            <v>DIRECTS</v>
          </cell>
          <cell r="L1167" t="str">
            <v>Variable cost at standard</v>
          </cell>
          <cell r="M1167" t="str">
            <v>OUVRIERE SPECIALISE</v>
          </cell>
          <cell r="N1167">
            <v>44846</v>
          </cell>
          <cell r="P1167">
            <v>-796</v>
          </cell>
          <cell r="Q1167">
            <v>44854</v>
          </cell>
          <cell r="R1167" t="str">
            <v xml:space="preserve">abandon de poste </v>
          </cell>
          <cell r="T1167" t="str">
            <v>CDD</v>
          </cell>
          <cell r="U1167" t="str">
            <v>Contractuel</v>
          </cell>
          <cell r="V1167">
            <v>44846</v>
          </cell>
          <cell r="W1167">
            <v>44926</v>
          </cell>
          <cell r="Z1167">
            <v>44846</v>
          </cell>
          <cell r="AA1167">
            <v>10</v>
          </cell>
          <cell r="AB1167">
            <v>2022</v>
          </cell>
          <cell r="AC1167">
            <v>2026</v>
          </cell>
          <cell r="AD1167">
            <v>2.4</v>
          </cell>
          <cell r="AE1167" t="str">
            <v>&lt; 3</v>
          </cell>
          <cell r="AF1167">
            <v>34440</v>
          </cell>
          <cell r="AG1167">
            <v>30.909589041095892</v>
          </cell>
          <cell r="AH1167" t="str">
            <v>&gt;25&lt; 35</v>
          </cell>
          <cell r="AI1167">
            <v>16540214</v>
          </cell>
          <cell r="AJ1167" t="str">
            <v>09</v>
          </cell>
          <cell r="AK1167">
            <v>13610255</v>
          </cell>
          <cell r="AL1167">
            <v>40435</v>
          </cell>
          <cell r="AM1167" t="str">
            <v>FEMME</v>
          </cell>
          <cell r="AN1167" t="str">
            <v>Marié(e)</v>
          </cell>
          <cell r="AO1167">
            <v>3</v>
          </cell>
          <cell r="AQ1167">
            <v>3</v>
          </cell>
          <cell r="AR1167">
            <v>1</v>
          </cell>
          <cell r="AS1167">
            <v>45211.25</v>
          </cell>
          <cell r="AT1167" t="str">
            <v>Horaire</v>
          </cell>
          <cell r="AU1167">
            <v>3.3069999999999999</v>
          </cell>
          <cell r="AV1167">
            <v>24</v>
          </cell>
          <cell r="AW1167" t="str">
            <v>02008</v>
          </cell>
          <cell r="AX1167">
            <v>26732511101</v>
          </cell>
          <cell r="AY1167">
            <v>60</v>
          </cell>
          <cell r="AZ1167" t="str">
            <v>BTE</v>
          </cell>
          <cell r="BA1167" t="str">
            <v>24020082673251110160</v>
          </cell>
          <cell r="BB1167">
            <v>20</v>
          </cell>
          <cell r="BC1167" t="str">
            <v>LOTISSEMENT FENDRI SIDI HASSINE</v>
          </cell>
          <cell r="BD1167" t="str">
            <v>TUNIS</v>
          </cell>
          <cell r="BG1167">
            <v>23708147</v>
          </cell>
          <cell r="BH1167">
            <v>53420031</v>
          </cell>
          <cell r="BJ1167" t="str">
            <v>JAYARA</v>
          </cell>
          <cell r="BK1167" t="str">
            <v>A-P6</v>
          </cell>
          <cell r="BN1167" t="str">
            <v>24020082673251110160</v>
          </cell>
          <cell r="BO1167" t="str">
            <v>ZOMMITI SOUAD</v>
          </cell>
          <cell r="BP1167">
            <v>1168</v>
          </cell>
          <cell r="BU1167" t="str">
            <v>Non-Actif</v>
          </cell>
        </row>
        <row r="1168">
          <cell r="B1168">
            <v>1169</v>
          </cell>
          <cell r="C1168" t="str">
            <v>Madame</v>
          </cell>
          <cell r="D1168" t="str">
            <v>MARZOUKI HASNA</v>
          </cell>
          <cell r="E1168" t="str">
            <v>SAGE Tunisia</v>
          </cell>
          <cell r="F1168" t="str">
            <v>PRODUCTION</v>
          </cell>
          <cell r="G1168" t="str">
            <v>Couturière</v>
          </cell>
          <cell r="H1168">
            <v>965</v>
          </cell>
          <cell r="I1168" t="str">
            <v>abdelhalim</v>
          </cell>
          <cell r="J1168" t="str">
            <v>B</v>
          </cell>
          <cell r="K1168" t="str">
            <v>DIRECTS</v>
          </cell>
          <cell r="L1168" t="str">
            <v>Variable cost at standard</v>
          </cell>
          <cell r="M1168" t="str">
            <v>OUVRIERE SPECIALISE</v>
          </cell>
          <cell r="N1168">
            <v>44851</v>
          </cell>
          <cell r="P1168">
            <v>-737</v>
          </cell>
          <cell r="Q1168">
            <v>44927</v>
          </cell>
          <cell r="R1168" t="str">
            <v>personnel</v>
          </cell>
          <cell r="T1168" t="str">
            <v>CDD</v>
          </cell>
          <cell r="U1168" t="str">
            <v>Contractuel</v>
          </cell>
          <cell r="V1168">
            <v>44927</v>
          </cell>
          <cell r="W1168">
            <v>44985</v>
          </cell>
          <cell r="Z1168">
            <v>44851</v>
          </cell>
          <cell r="AA1168">
            <v>10</v>
          </cell>
          <cell r="AB1168">
            <v>2022</v>
          </cell>
          <cell r="AC1168">
            <v>2026</v>
          </cell>
          <cell r="AD1168">
            <v>2.3861111111111111</v>
          </cell>
          <cell r="AE1168" t="str">
            <v>&lt; 3</v>
          </cell>
          <cell r="AF1168">
            <v>28927</v>
          </cell>
          <cell r="AG1168">
            <v>46.013698630136986</v>
          </cell>
          <cell r="AH1168" t="str">
            <v>&gt;45&lt; 55</v>
          </cell>
          <cell r="AI1168">
            <v>12621641</v>
          </cell>
          <cell r="AJ1168" t="str">
            <v>04</v>
          </cell>
          <cell r="AK1168" t="str">
            <v>04704478</v>
          </cell>
          <cell r="AL1168">
            <v>44652</v>
          </cell>
          <cell r="AM1168" t="str">
            <v>FEMME</v>
          </cell>
          <cell r="AN1168" t="str">
            <v>Marié(e)</v>
          </cell>
          <cell r="AO1168">
            <v>1</v>
          </cell>
          <cell r="AQ1168">
            <v>3</v>
          </cell>
          <cell r="AR1168">
            <v>1</v>
          </cell>
          <cell r="AS1168">
            <v>45216.25</v>
          </cell>
          <cell r="AT1168" t="str">
            <v>Horaire</v>
          </cell>
          <cell r="AU1168">
            <v>3.3069999999999999</v>
          </cell>
          <cell r="AV1168" t="str">
            <v>17</v>
          </cell>
          <cell r="AW1168" t="str">
            <v>00100</v>
          </cell>
          <cell r="AX1168" t="str">
            <v>00000827609</v>
          </cell>
          <cell r="AY1168" t="str">
            <v>76</v>
          </cell>
          <cell r="AZ1168" t="str">
            <v>LA POSTE</v>
          </cell>
          <cell r="BA1168" t="str">
            <v>17001000000082760976</v>
          </cell>
          <cell r="BB1168">
            <v>20</v>
          </cell>
          <cell r="BC1168" t="str">
            <v>21 RUE 10760 OUARDIA 1</v>
          </cell>
          <cell r="BD1168" t="str">
            <v>TUNIS</v>
          </cell>
          <cell r="BG1168">
            <v>27317869</v>
          </cell>
          <cell r="BH1168">
            <v>25517505</v>
          </cell>
          <cell r="BJ1168" t="str">
            <v>CITE MED ALI</v>
          </cell>
          <cell r="BK1168" t="str">
            <v>B-965</v>
          </cell>
          <cell r="BN1168" t="str">
            <v>17001000000082760976</v>
          </cell>
          <cell r="BO1168" t="str">
            <v>MARZOUKI HASNA</v>
          </cell>
          <cell r="BP1168">
            <v>1169</v>
          </cell>
          <cell r="BU1168" t="str">
            <v>Non-Actif</v>
          </cell>
        </row>
        <row r="1169">
          <cell r="B1169">
            <v>1170</v>
          </cell>
          <cell r="C1169" t="str">
            <v>Monsieur</v>
          </cell>
          <cell r="D1169" t="str">
            <v>DRIDI YASSINE</v>
          </cell>
          <cell r="E1169" t="str">
            <v>SAGE Tunisia</v>
          </cell>
          <cell r="F1169" t="str">
            <v>COUPE</v>
          </cell>
          <cell r="G1169" t="str">
            <v>Coupeur</v>
          </cell>
          <cell r="H1169" t="str">
            <v>coupe</v>
          </cell>
          <cell r="I1169" t="str">
            <v>HAITHEM SLAMA</v>
          </cell>
          <cell r="K1169" t="str">
            <v>DIRECTS</v>
          </cell>
          <cell r="L1169" t="str">
            <v>Variable cost at standard</v>
          </cell>
          <cell r="M1169" t="str">
            <v>OUVRIER COUPE</v>
          </cell>
          <cell r="N1169">
            <v>44852</v>
          </cell>
          <cell r="P1169">
            <v>-6</v>
          </cell>
          <cell r="T1169" t="str">
            <v>CDD</v>
          </cell>
          <cell r="U1169" t="str">
            <v>Contractuel</v>
          </cell>
          <cell r="V1169">
            <v>45689</v>
          </cell>
          <cell r="W1169">
            <v>45716</v>
          </cell>
          <cell r="Z1169">
            <v>44852</v>
          </cell>
          <cell r="AA1169">
            <v>10</v>
          </cell>
          <cell r="AB1169">
            <v>2022</v>
          </cell>
          <cell r="AC1169">
            <v>2026</v>
          </cell>
          <cell r="AD1169">
            <v>2.3833333333333333</v>
          </cell>
          <cell r="AE1169" t="str">
            <v>&lt; 3</v>
          </cell>
          <cell r="AF1169">
            <v>36394</v>
          </cell>
          <cell r="AG1169">
            <v>25.556164383561644</v>
          </cell>
          <cell r="AH1169" t="str">
            <v>&gt;25&lt; 35</v>
          </cell>
          <cell r="AI1169">
            <v>17755015</v>
          </cell>
          <cell r="AJ1169" t="str">
            <v>03</v>
          </cell>
          <cell r="AK1169">
            <v>14359181</v>
          </cell>
          <cell r="AL1169">
            <v>43004</v>
          </cell>
          <cell r="AM1169" t="str">
            <v>HOMME</v>
          </cell>
          <cell r="AN1169" t="str">
            <v>Célibataire</v>
          </cell>
          <cell r="AQ1169">
            <v>3</v>
          </cell>
          <cell r="AR1169">
            <v>3</v>
          </cell>
          <cell r="AS1169">
            <v>45947.75</v>
          </cell>
          <cell r="AT1169" t="str">
            <v>Horaire</v>
          </cell>
          <cell r="AU1169">
            <v>3.3069999999999999</v>
          </cell>
          <cell r="AV1169" t="str">
            <v>12</v>
          </cell>
          <cell r="AW1169" t="str">
            <v>05500</v>
          </cell>
          <cell r="AX1169" t="str">
            <v>00002413323</v>
          </cell>
          <cell r="AY1169" t="str">
            <v>60</v>
          </cell>
          <cell r="AZ1169" t="str">
            <v>UIB</v>
          </cell>
          <cell r="BA1169" t="str">
            <v>12055000000241332360</v>
          </cell>
          <cell r="BB1169">
            <v>20</v>
          </cell>
          <cell r="BC1169" t="str">
            <v>BOURAGBA MORNAGUIA</v>
          </cell>
          <cell r="BD1169" t="str">
            <v>MANOUBA</v>
          </cell>
          <cell r="BG1169">
            <v>53347767</v>
          </cell>
          <cell r="BH1169">
            <v>93420684</v>
          </cell>
          <cell r="BJ1169" t="str">
            <v>BOURAGBA</v>
          </cell>
          <cell r="BK1169" t="str">
            <v>-coupe</v>
          </cell>
          <cell r="BL1169" t="str">
            <v>1.2</v>
          </cell>
          <cell r="BN1169" t="str">
            <v>12055000000241332360</v>
          </cell>
          <cell r="BO1169" t="str">
            <v>DRIDI YASSINE</v>
          </cell>
          <cell r="BP1169">
            <v>1170</v>
          </cell>
          <cell r="BR1169">
            <v>1170</v>
          </cell>
          <cell r="BU1169" t="str">
            <v>si</v>
          </cell>
          <cell r="BV1169" t="str">
            <v>coupe</v>
          </cell>
        </row>
        <row r="1170">
          <cell r="B1170">
            <v>1171</v>
          </cell>
          <cell r="C1170" t="str">
            <v>Madame</v>
          </cell>
          <cell r="D1170" t="str">
            <v>MAHDAOUI INTIDHAR</v>
          </cell>
          <cell r="E1170" t="str">
            <v>SAGE Tunisia</v>
          </cell>
          <cell r="F1170" t="str">
            <v>PRODUCTION</v>
          </cell>
          <cell r="G1170" t="str">
            <v>Couturière</v>
          </cell>
          <cell r="H1170" t="str">
            <v>Panda</v>
          </cell>
          <cell r="I1170" t="str">
            <v>HASNA NASRAOUI</v>
          </cell>
          <cell r="J1170" t="str">
            <v>A</v>
          </cell>
          <cell r="K1170" t="str">
            <v>DIRECTS</v>
          </cell>
          <cell r="L1170" t="str">
            <v>Variable cost at standard</v>
          </cell>
          <cell r="M1170" t="str">
            <v>OUVRIERE SPECIALISE</v>
          </cell>
          <cell r="N1170">
            <v>44846</v>
          </cell>
          <cell r="P1170">
            <v>-737</v>
          </cell>
          <cell r="Q1170">
            <v>44994</v>
          </cell>
          <cell r="R1170" t="str">
            <v>discipline</v>
          </cell>
          <cell r="S1170" t="str">
            <v>liste noir</v>
          </cell>
          <cell r="T1170" t="str">
            <v>CDD</v>
          </cell>
          <cell r="U1170" t="str">
            <v>Contractuel</v>
          </cell>
          <cell r="V1170">
            <v>44927</v>
          </cell>
          <cell r="W1170">
            <v>44985</v>
          </cell>
          <cell r="Z1170">
            <v>44846</v>
          </cell>
          <cell r="AA1170">
            <v>10</v>
          </cell>
          <cell r="AB1170">
            <v>2022</v>
          </cell>
          <cell r="AC1170">
            <v>2026</v>
          </cell>
          <cell r="AD1170">
            <v>2.4</v>
          </cell>
          <cell r="AE1170" t="str">
            <v>&lt; 3</v>
          </cell>
          <cell r="AF1170">
            <v>29417</v>
          </cell>
          <cell r="AG1170">
            <v>44.671232876712331</v>
          </cell>
          <cell r="AH1170" t="str">
            <v>&gt;35&lt; 45</v>
          </cell>
          <cell r="AK1170" t="str">
            <v>07088713</v>
          </cell>
          <cell r="AL1170">
            <v>36546</v>
          </cell>
          <cell r="AM1170" t="str">
            <v>FEMME</v>
          </cell>
          <cell r="AN1170" t="str">
            <v>Marié(e)</v>
          </cell>
          <cell r="AO1170">
            <v>4</v>
          </cell>
          <cell r="AQ1170">
            <v>3</v>
          </cell>
          <cell r="AR1170">
            <v>1</v>
          </cell>
          <cell r="AS1170">
            <v>45211.25</v>
          </cell>
          <cell r="AT1170" t="str">
            <v>Horaire</v>
          </cell>
          <cell r="AU1170">
            <v>3.3069999999999999</v>
          </cell>
          <cell r="AV1170" t="str">
            <v>25</v>
          </cell>
          <cell r="AW1170" t="str">
            <v>16600</v>
          </cell>
          <cell r="AX1170" t="str">
            <v>00001055576</v>
          </cell>
          <cell r="AY1170" t="str">
            <v>36</v>
          </cell>
          <cell r="AZ1170" t="str">
            <v>ZITOUNA BANK</v>
          </cell>
          <cell r="BA1170" t="str">
            <v>25166000000105557636</v>
          </cell>
          <cell r="BB1170">
            <v>20</v>
          </cell>
          <cell r="BC1170" t="str">
            <v>APP A-A IMMOBILIER EL WALID EL WAHA</v>
          </cell>
          <cell r="BD1170" t="str">
            <v>EL AGBA</v>
          </cell>
          <cell r="BG1170">
            <v>58668832</v>
          </cell>
          <cell r="BH1170">
            <v>55019013</v>
          </cell>
          <cell r="BJ1170" t="str">
            <v>EL AGBA 1</v>
          </cell>
          <cell r="BK1170" t="str">
            <v>A-Panda</v>
          </cell>
          <cell r="BN1170" t="str">
            <v>25166000000105557636</v>
          </cell>
          <cell r="BO1170" t="str">
            <v>MAHDAOUI INTIDHAR</v>
          </cell>
          <cell r="BP1170">
            <v>1171</v>
          </cell>
          <cell r="BU1170" t="str">
            <v>Non-Actif</v>
          </cell>
        </row>
        <row r="1171">
          <cell r="B1171">
            <v>1172</v>
          </cell>
          <cell r="C1171" t="str">
            <v>Madame</v>
          </cell>
          <cell r="D1171" t="str">
            <v>MASTOURI SANA</v>
          </cell>
          <cell r="E1171" t="str">
            <v>SAGE Tunisia</v>
          </cell>
          <cell r="F1171" t="str">
            <v>PRODUCTION</v>
          </cell>
          <cell r="G1171" t="str">
            <v>Couturière</v>
          </cell>
          <cell r="H1171" t="str">
            <v>Panda</v>
          </cell>
          <cell r="I1171" t="str">
            <v>HASNA NASRAOUI</v>
          </cell>
          <cell r="J1171" t="str">
            <v>A</v>
          </cell>
          <cell r="K1171" t="str">
            <v>DIRECTS</v>
          </cell>
          <cell r="L1171" t="str">
            <v>Variable cost at standard</v>
          </cell>
          <cell r="M1171" t="str">
            <v>OUVRIERE SPECIALISE</v>
          </cell>
          <cell r="N1171">
            <v>44846</v>
          </cell>
          <cell r="P1171">
            <v>-279</v>
          </cell>
          <cell r="Q1171">
            <v>45384</v>
          </cell>
          <cell r="R1171" t="str">
            <v>conflit avec son chef</v>
          </cell>
          <cell r="T1171" t="str">
            <v>CDD</v>
          </cell>
          <cell r="U1171" t="str">
            <v>Contractuel</v>
          </cell>
          <cell r="V1171">
            <v>45352</v>
          </cell>
          <cell r="W1171">
            <v>45443</v>
          </cell>
          <cell r="Z1171">
            <v>44846</v>
          </cell>
          <cell r="AA1171">
            <v>10</v>
          </cell>
          <cell r="AB1171">
            <v>2022</v>
          </cell>
          <cell r="AC1171">
            <v>2026</v>
          </cell>
          <cell r="AD1171">
            <v>2.4</v>
          </cell>
          <cell r="AE1171" t="str">
            <v>&lt; 3</v>
          </cell>
          <cell r="AF1171">
            <v>29295</v>
          </cell>
          <cell r="AG1171">
            <v>45.005479452054793</v>
          </cell>
          <cell r="AH1171" t="str">
            <v>&gt;45&lt; 55</v>
          </cell>
          <cell r="AI1171">
            <v>12763618</v>
          </cell>
          <cell r="AJ1171" t="str">
            <v>03</v>
          </cell>
          <cell r="AK1171" t="str">
            <v>06413917</v>
          </cell>
          <cell r="AL1171">
            <v>40901</v>
          </cell>
          <cell r="AM1171" t="str">
            <v>FEMME</v>
          </cell>
          <cell r="AN1171" t="str">
            <v>Marié(e)</v>
          </cell>
          <cell r="AO1171">
            <v>2</v>
          </cell>
          <cell r="AQ1171">
            <v>3</v>
          </cell>
          <cell r="AR1171">
            <v>2</v>
          </cell>
          <cell r="AS1171">
            <v>45576.5</v>
          </cell>
          <cell r="AT1171" t="str">
            <v>Horaire</v>
          </cell>
          <cell r="AU1171">
            <v>3.3069999999999999</v>
          </cell>
          <cell r="AV1171" t="str">
            <v>14</v>
          </cell>
          <cell r="AW1171" t="str">
            <v>06506</v>
          </cell>
          <cell r="AX1171" t="str">
            <v>51007002229</v>
          </cell>
          <cell r="AY1171" t="str">
            <v>64</v>
          </cell>
          <cell r="AZ1171" t="str">
            <v>BH</v>
          </cell>
          <cell r="BA1171" t="str">
            <v>14065065100700222964</v>
          </cell>
          <cell r="BB1171">
            <v>20</v>
          </cell>
          <cell r="BC1171" t="str">
            <v>12 RUE ENNAJET CHEBBAOU OUED ELLIL</v>
          </cell>
          <cell r="BD1171" t="str">
            <v>MANOUBA</v>
          </cell>
          <cell r="BG1171">
            <v>51046154</v>
          </cell>
          <cell r="BH1171">
            <v>97070447</v>
          </cell>
          <cell r="BJ1171" t="str">
            <v>CHEBBAOU</v>
          </cell>
          <cell r="BK1171" t="str">
            <v>A-Panda</v>
          </cell>
          <cell r="BL1171" t="str">
            <v>2.1</v>
          </cell>
          <cell r="BN1171" t="str">
            <v>14065065100700222964</v>
          </cell>
          <cell r="BO1171" t="str">
            <v>MASTOURI SANA</v>
          </cell>
          <cell r="BP1171">
            <v>1172</v>
          </cell>
          <cell r="BR1171">
            <v>1172</v>
          </cell>
          <cell r="BU1171" t="str">
            <v>Non-Actif</v>
          </cell>
          <cell r="BV1171" t="str">
            <v>139 A SA</v>
          </cell>
        </row>
        <row r="1172">
          <cell r="B1172">
            <v>1173</v>
          </cell>
          <cell r="C1172" t="str">
            <v>Madame</v>
          </cell>
          <cell r="D1172" t="str">
            <v>FAIDI NOURA</v>
          </cell>
          <cell r="E1172" t="str">
            <v>SAGE Tunisia</v>
          </cell>
          <cell r="F1172" t="str">
            <v>QUALITE</v>
          </cell>
          <cell r="G1172" t="str">
            <v>CSL</v>
          </cell>
          <cell r="H1172" t="str">
            <v>CR3</v>
          </cell>
          <cell r="I1172" t="str">
            <v>Fakhri</v>
          </cell>
          <cell r="J1172" t="str">
            <v>A</v>
          </cell>
          <cell r="K1172" t="str">
            <v>INDIRECTS</v>
          </cell>
          <cell r="L1172" t="str">
            <v>Variable cost at standard</v>
          </cell>
          <cell r="M1172" t="str">
            <v>Contrôleur Qualité</v>
          </cell>
          <cell r="N1172">
            <v>44853</v>
          </cell>
          <cell r="P1172">
            <v>-6</v>
          </cell>
          <cell r="T1172" t="str">
            <v>CDD</v>
          </cell>
          <cell r="U1172" t="str">
            <v>Contractuel</v>
          </cell>
          <cell r="V1172">
            <v>45689</v>
          </cell>
          <cell r="W1172">
            <v>45716</v>
          </cell>
          <cell r="Z1172">
            <v>44853</v>
          </cell>
          <cell r="AA1172">
            <v>10</v>
          </cell>
          <cell r="AB1172">
            <v>2022</v>
          </cell>
          <cell r="AC1172">
            <v>2026</v>
          </cell>
          <cell r="AD1172">
            <v>2.3805555555555555</v>
          </cell>
          <cell r="AE1172" t="str">
            <v>&lt; 3</v>
          </cell>
          <cell r="AF1172">
            <v>36013</v>
          </cell>
          <cell r="AG1172">
            <v>26.6</v>
          </cell>
          <cell r="AH1172" t="str">
            <v>&gt;25&lt; 35</v>
          </cell>
          <cell r="AI1172">
            <v>17330438</v>
          </cell>
          <cell r="AJ1172" t="str">
            <v>04</v>
          </cell>
          <cell r="AK1172">
            <v>14354888</v>
          </cell>
          <cell r="AL1172">
            <v>42597</v>
          </cell>
          <cell r="AM1172" t="str">
            <v>FEMME</v>
          </cell>
          <cell r="AN1172" t="str">
            <v>Marié(e)</v>
          </cell>
          <cell r="AO1172">
            <v>1</v>
          </cell>
          <cell r="AQ1172">
            <v>3</v>
          </cell>
          <cell r="AR1172">
            <v>3</v>
          </cell>
          <cell r="AS1172">
            <v>45948.75</v>
          </cell>
          <cell r="AT1172" t="str">
            <v>Horaire</v>
          </cell>
          <cell r="AU1172">
            <v>3.3069999999999999</v>
          </cell>
          <cell r="AV1172" t="str">
            <v>17</v>
          </cell>
          <cell r="AW1172" t="str">
            <v>00100</v>
          </cell>
          <cell r="AX1172" t="str">
            <v>00002888770</v>
          </cell>
          <cell r="AY1172" t="str">
            <v>52</v>
          </cell>
          <cell r="AZ1172" t="str">
            <v>LA POSTE</v>
          </cell>
          <cell r="BA1172" t="str">
            <v>17001000000288877052</v>
          </cell>
          <cell r="BB1172">
            <v>20</v>
          </cell>
          <cell r="BC1172" t="str">
            <v>RUE IBN EL KAYEM JAOUZIA SANHEJA</v>
          </cell>
          <cell r="BD1172" t="str">
            <v>OUED ELLIL</v>
          </cell>
          <cell r="BG1172">
            <v>58632806</v>
          </cell>
          <cell r="BH1172">
            <v>24703042</v>
          </cell>
          <cell r="BJ1172" t="str">
            <v>SANHEJA</v>
          </cell>
          <cell r="BK1172" t="str">
            <v>A-CR3</v>
          </cell>
          <cell r="BL1172" t="str">
            <v>1.3</v>
          </cell>
          <cell r="BN1172" t="str">
            <v>17001000000288877052</v>
          </cell>
          <cell r="BO1172" t="str">
            <v>FAIDI NOURA</v>
          </cell>
          <cell r="BP1172">
            <v>1173</v>
          </cell>
          <cell r="BR1172">
            <v>1173</v>
          </cell>
          <cell r="BT1172">
            <v>1183</v>
          </cell>
          <cell r="BU1172" t="str">
            <v>si</v>
          </cell>
          <cell r="BV1172" t="str">
            <v>FW</v>
          </cell>
        </row>
        <row r="1173">
          <cell r="B1173">
            <v>1174</v>
          </cell>
          <cell r="C1173" t="str">
            <v>Mlle</v>
          </cell>
          <cell r="D1173" t="str">
            <v>JELAILI TAKOUA</v>
          </cell>
          <cell r="E1173" t="str">
            <v>SAGE Tunisia</v>
          </cell>
          <cell r="F1173" t="str">
            <v>COUPE</v>
          </cell>
          <cell r="G1173" t="str">
            <v>Alimentatrice</v>
          </cell>
          <cell r="H1173" t="str">
            <v>coupe</v>
          </cell>
          <cell r="I1173" t="str">
            <v>HAITHEM SLAMA</v>
          </cell>
          <cell r="K1173" t="str">
            <v>DIRECTS</v>
          </cell>
          <cell r="L1173" t="str">
            <v>Variable cost at standard</v>
          </cell>
          <cell r="M1173" t="str">
            <v>OUVRIERE COUPE</v>
          </cell>
          <cell r="N1173">
            <v>44853</v>
          </cell>
          <cell r="P1173">
            <v>-6</v>
          </cell>
          <cell r="T1173" t="str">
            <v>CDD</v>
          </cell>
          <cell r="U1173" t="str">
            <v>Contractuel</v>
          </cell>
          <cell r="V1173">
            <v>45689</v>
          </cell>
          <cell r="W1173">
            <v>45716</v>
          </cell>
          <cell r="Z1173">
            <v>44853</v>
          </cell>
          <cell r="AA1173">
            <v>10</v>
          </cell>
          <cell r="AB1173">
            <v>2022</v>
          </cell>
          <cell r="AC1173">
            <v>2026</v>
          </cell>
          <cell r="AD1173">
            <v>2.3805555555555555</v>
          </cell>
          <cell r="AE1173" t="str">
            <v>&lt; 3</v>
          </cell>
          <cell r="AF1173">
            <v>36429</v>
          </cell>
          <cell r="AG1173">
            <v>25.460273972602739</v>
          </cell>
          <cell r="AH1173" t="str">
            <v>&gt;25&lt; 35</v>
          </cell>
          <cell r="AI1173">
            <v>17592180</v>
          </cell>
          <cell r="AJ1173" t="str">
            <v>09</v>
          </cell>
          <cell r="AK1173">
            <v>14368187</v>
          </cell>
          <cell r="AL1173">
            <v>44096</v>
          </cell>
          <cell r="AM1173" t="str">
            <v>FEMME</v>
          </cell>
          <cell r="AN1173" t="str">
            <v>Célibataire</v>
          </cell>
          <cell r="AQ1173">
            <v>3</v>
          </cell>
          <cell r="AR1173">
            <v>3</v>
          </cell>
          <cell r="AS1173">
            <v>45948.75</v>
          </cell>
          <cell r="AT1173" t="str">
            <v>Horaire</v>
          </cell>
          <cell r="AU1173">
            <v>3.3069999999999999</v>
          </cell>
          <cell r="AV1173">
            <v>17</v>
          </cell>
          <cell r="AW1173">
            <v>53594</v>
          </cell>
          <cell r="AX1173" t="str">
            <v>01712317441</v>
          </cell>
          <cell r="AY1173">
            <v>29</v>
          </cell>
          <cell r="AZ1173" t="str">
            <v>LA POSTE</v>
          </cell>
          <cell r="BA1173" t="str">
            <v>17535940171231744129</v>
          </cell>
          <cell r="BB1173">
            <v>20</v>
          </cell>
          <cell r="BC1173" t="str">
            <v>RUE MAKTARICE DOUAR HICHER</v>
          </cell>
          <cell r="BD1173" t="str">
            <v>MANOUBA</v>
          </cell>
          <cell r="BF1173">
            <v>44985</v>
          </cell>
          <cell r="BG1173">
            <v>52572284</v>
          </cell>
          <cell r="BH1173">
            <v>58624046</v>
          </cell>
          <cell r="BJ1173" t="str">
            <v>TERMUNIS 56</v>
          </cell>
          <cell r="BK1173" t="str">
            <v>-coupe</v>
          </cell>
          <cell r="BL1173" t="str">
            <v>1.3</v>
          </cell>
          <cell r="BN1173" t="str">
            <v>17535940171231744129</v>
          </cell>
          <cell r="BO1173" t="str">
            <v>JELAILI TAKOUA</v>
          </cell>
          <cell r="BP1173">
            <v>1174</v>
          </cell>
          <cell r="BR1173">
            <v>1174</v>
          </cell>
          <cell r="BT1173">
            <v>951</v>
          </cell>
          <cell r="BU1173" t="str">
            <v>si</v>
          </cell>
          <cell r="BV1173" t="str">
            <v>coupe</v>
          </cell>
        </row>
        <row r="1174">
          <cell r="B1174">
            <v>1176</v>
          </cell>
          <cell r="C1174" t="str">
            <v>Mlle</v>
          </cell>
          <cell r="D1174" t="str">
            <v>NAHDI RIHAB</v>
          </cell>
          <cell r="E1174" t="str">
            <v>SAGE Tunisia</v>
          </cell>
          <cell r="F1174" t="str">
            <v>PRODUCTION</v>
          </cell>
          <cell r="G1174" t="str">
            <v>Contrôle Qualité</v>
          </cell>
          <cell r="H1174" t="str">
            <v>P6 AR</v>
          </cell>
          <cell r="I1174" t="str">
            <v>Bel Hadj Mohamed</v>
          </cell>
          <cell r="J1174" t="str">
            <v>A</v>
          </cell>
          <cell r="K1174" t="str">
            <v>INDIRECTS</v>
          </cell>
          <cell r="L1174" t="str">
            <v>Variable cost at standard</v>
          </cell>
          <cell r="M1174" t="str">
            <v>Contrôleur Qualité</v>
          </cell>
          <cell r="N1174">
            <v>44854</v>
          </cell>
          <cell r="P1174">
            <v>25</v>
          </cell>
          <cell r="T1174" t="str">
            <v>CDD</v>
          </cell>
          <cell r="U1174" t="str">
            <v>Contractuel</v>
          </cell>
          <cell r="V1174">
            <v>45689</v>
          </cell>
          <cell r="W1174">
            <v>45747</v>
          </cell>
          <cell r="Z1174">
            <v>44854</v>
          </cell>
          <cell r="AA1174">
            <v>10</v>
          </cell>
          <cell r="AB1174">
            <v>2022</v>
          </cell>
          <cell r="AC1174">
            <v>2026</v>
          </cell>
          <cell r="AD1174">
            <v>2.3777777777777778</v>
          </cell>
          <cell r="AE1174" t="str">
            <v>&lt; 3</v>
          </cell>
          <cell r="AF1174">
            <v>36056</v>
          </cell>
          <cell r="AG1174">
            <v>26.482191780821918</v>
          </cell>
          <cell r="AH1174" t="str">
            <v>&gt;25&lt; 35</v>
          </cell>
          <cell r="AI1174">
            <v>17460806</v>
          </cell>
          <cell r="AJ1174" t="str">
            <v>03</v>
          </cell>
          <cell r="AK1174">
            <v>11662545</v>
          </cell>
          <cell r="AL1174">
            <v>42879</v>
          </cell>
          <cell r="AM1174" t="str">
            <v>FEMME</v>
          </cell>
          <cell r="AN1174" t="str">
            <v>Célibataire</v>
          </cell>
          <cell r="AQ1174">
            <v>3</v>
          </cell>
          <cell r="AR1174">
            <v>3</v>
          </cell>
          <cell r="AS1174">
            <v>45949.75</v>
          </cell>
          <cell r="AT1174" t="str">
            <v>Horaire</v>
          </cell>
          <cell r="AU1174">
            <v>3.3069999999999999</v>
          </cell>
          <cell r="AV1174" t="str">
            <v>17</v>
          </cell>
          <cell r="AW1174" t="str">
            <v>00100</v>
          </cell>
          <cell r="AX1174" t="str">
            <v>00003192261</v>
          </cell>
          <cell r="AY1174" t="str">
            <v>21</v>
          </cell>
          <cell r="AZ1174" t="str">
            <v>LA POSTE</v>
          </cell>
          <cell r="BA1174" t="str">
            <v>17001000000319226121</v>
          </cell>
          <cell r="BB1174">
            <v>20</v>
          </cell>
          <cell r="BC1174" t="str">
            <v>01 RUE 4287 CITE FEHRI EL AGBA</v>
          </cell>
          <cell r="BD1174" t="str">
            <v>TUNIS</v>
          </cell>
          <cell r="BF1174">
            <v>44999</v>
          </cell>
          <cell r="BG1174">
            <v>58250256</v>
          </cell>
          <cell r="BH1174">
            <v>50020223</v>
          </cell>
          <cell r="BJ1174" t="str">
            <v>EL AGBA ABDELMOULA</v>
          </cell>
          <cell r="BK1174" t="str">
            <v>A-P6 AR</v>
          </cell>
          <cell r="BL1174" t="str">
            <v>1.3</v>
          </cell>
          <cell r="BN1174" t="str">
            <v>17001000000319226121</v>
          </cell>
          <cell r="BO1174" t="str">
            <v>NAHDI RIHAB</v>
          </cell>
          <cell r="BP1174">
            <v>1176</v>
          </cell>
          <cell r="BR1174">
            <v>1176</v>
          </cell>
          <cell r="BT1174">
            <v>599</v>
          </cell>
          <cell r="BU1174" t="str">
            <v>si</v>
          </cell>
          <cell r="BV1174" t="str">
            <v>965 A SA</v>
          </cell>
        </row>
        <row r="1175">
          <cell r="B1175">
            <v>1177</v>
          </cell>
          <cell r="C1175" t="str">
            <v>Mlle</v>
          </cell>
          <cell r="D1175" t="str">
            <v>AMMOURI ESSIA</v>
          </cell>
          <cell r="E1175" t="str">
            <v>SAGE Tunisia</v>
          </cell>
          <cell r="F1175" t="str">
            <v>PRODUCTION</v>
          </cell>
          <cell r="G1175" t="str">
            <v>Contrôle Qualité</v>
          </cell>
          <cell r="H1175" t="str">
            <v>Panda</v>
          </cell>
          <cell r="I1175" t="str">
            <v>FAWZI SENDESNI</v>
          </cell>
          <cell r="J1175" t="str">
            <v>B</v>
          </cell>
          <cell r="K1175" t="str">
            <v>INDIRECTS</v>
          </cell>
          <cell r="L1175" t="str">
            <v>Variable cost at standard</v>
          </cell>
          <cell r="M1175" t="str">
            <v>Contrôleur Qualité</v>
          </cell>
          <cell r="N1175">
            <v>44854</v>
          </cell>
          <cell r="P1175">
            <v>25</v>
          </cell>
          <cell r="T1175" t="str">
            <v>CDD</v>
          </cell>
          <cell r="U1175" t="str">
            <v>Contractuel</v>
          </cell>
          <cell r="V1175">
            <v>45689</v>
          </cell>
          <cell r="W1175">
            <v>45747</v>
          </cell>
          <cell r="Z1175">
            <v>44854</v>
          </cell>
          <cell r="AA1175">
            <v>10</v>
          </cell>
          <cell r="AB1175">
            <v>2022</v>
          </cell>
          <cell r="AC1175">
            <v>2026</v>
          </cell>
          <cell r="AD1175">
            <v>2.3777777777777778</v>
          </cell>
          <cell r="AE1175" t="str">
            <v>&lt; 3</v>
          </cell>
          <cell r="AF1175">
            <v>33103</v>
          </cell>
          <cell r="AG1175">
            <v>34.57260273972603</v>
          </cell>
          <cell r="AH1175" t="str">
            <v>&gt;25&lt; 35</v>
          </cell>
          <cell r="AI1175">
            <v>16443352</v>
          </cell>
          <cell r="AJ1175" t="str">
            <v>08</v>
          </cell>
          <cell r="AK1175" t="str">
            <v>09183738</v>
          </cell>
          <cell r="AL1175">
            <v>40465</v>
          </cell>
          <cell r="AM1175" t="str">
            <v>FEMME</v>
          </cell>
          <cell r="AN1175" t="str">
            <v>Célibataire</v>
          </cell>
          <cell r="AQ1175">
            <v>3</v>
          </cell>
          <cell r="AR1175">
            <v>3</v>
          </cell>
          <cell r="AS1175">
            <v>45949.75</v>
          </cell>
          <cell r="AT1175" t="str">
            <v>Horaire</v>
          </cell>
          <cell r="AU1175">
            <v>3.3069999999999999</v>
          </cell>
          <cell r="AV1175" t="str">
            <v>07</v>
          </cell>
          <cell r="AW1175" t="str">
            <v>09701</v>
          </cell>
          <cell r="AX1175" t="str">
            <v>55105529259</v>
          </cell>
          <cell r="AY1175" t="str">
            <v>07</v>
          </cell>
          <cell r="AZ1175" t="str">
            <v>AMEN BANK</v>
          </cell>
          <cell r="BA1175" t="str">
            <v>07097015510552925907</v>
          </cell>
          <cell r="BB1175">
            <v>20</v>
          </cell>
          <cell r="BC1175" t="str">
            <v>CITE NASSIM SAIDA OUED ELLIL</v>
          </cell>
          <cell r="BD1175" t="str">
            <v>MANOUBA</v>
          </cell>
          <cell r="BG1175">
            <v>58929674</v>
          </cell>
          <cell r="BH1175">
            <v>29916024</v>
          </cell>
          <cell r="BJ1175" t="str">
            <v>SAIDA</v>
          </cell>
          <cell r="BK1175" t="str">
            <v>B-Panda</v>
          </cell>
          <cell r="BL1175" t="str">
            <v>1.3</v>
          </cell>
          <cell r="BN1175" t="str">
            <v>07097015510552925907</v>
          </cell>
          <cell r="BO1175" t="str">
            <v>AMMOURI ESSIA</v>
          </cell>
          <cell r="BP1175">
            <v>1177</v>
          </cell>
          <cell r="BR1175">
            <v>1177</v>
          </cell>
          <cell r="BT1175">
            <v>527</v>
          </cell>
          <cell r="BU1175" t="str">
            <v>si</v>
          </cell>
          <cell r="BV1175" t="str">
            <v>965 B  CA</v>
          </cell>
        </row>
        <row r="1176">
          <cell r="B1176">
            <v>1178</v>
          </cell>
          <cell r="C1176" t="str">
            <v>Mlle</v>
          </cell>
          <cell r="D1176" t="str">
            <v>CHEBBI ZEINEB</v>
          </cell>
          <cell r="E1176" t="str">
            <v>SAGE Tunisia</v>
          </cell>
          <cell r="F1176" t="str">
            <v>PRODUCTION</v>
          </cell>
          <cell r="G1176" t="str">
            <v>Couturière</v>
          </cell>
          <cell r="H1176">
            <v>560</v>
          </cell>
          <cell r="I1176" t="str">
            <v>Mabrourk Ben Moussa</v>
          </cell>
          <cell r="J1176" t="str">
            <v>A</v>
          </cell>
          <cell r="K1176" t="str">
            <v>DIRECTS</v>
          </cell>
          <cell r="L1176" t="str">
            <v>Variable cost at standard</v>
          </cell>
          <cell r="M1176" t="str">
            <v>OUVRIERE SPECIALISE</v>
          </cell>
          <cell r="N1176">
            <v>44859</v>
          </cell>
          <cell r="O1176" t="str">
            <v/>
          </cell>
          <cell r="P1176">
            <v>-737</v>
          </cell>
          <cell r="Q1176">
            <v>44958</v>
          </cell>
          <cell r="R1176" t="str">
            <v>personnel</v>
          </cell>
          <cell r="T1176" t="str">
            <v>CDD</v>
          </cell>
          <cell r="U1176" t="str">
            <v>Contractuel</v>
          </cell>
          <cell r="V1176">
            <v>44927</v>
          </cell>
          <cell r="W1176">
            <v>44985</v>
          </cell>
          <cell r="Z1176">
            <v>44859</v>
          </cell>
          <cell r="AA1176">
            <v>10</v>
          </cell>
          <cell r="AB1176">
            <v>2022</v>
          </cell>
          <cell r="AC1176">
            <v>2026</v>
          </cell>
          <cell r="AD1176">
            <v>2.3638888888888889</v>
          </cell>
          <cell r="AE1176" t="str">
            <v>&lt; 3</v>
          </cell>
          <cell r="AF1176">
            <v>35091</v>
          </cell>
          <cell r="AG1176">
            <v>29.126027397260273</v>
          </cell>
          <cell r="AH1176" t="str">
            <v>&gt;25&lt; 35</v>
          </cell>
          <cell r="AI1176">
            <v>16867401</v>
          </cell>
          <cell r="AJ1176" t="str">
            <v>09</v>
          </cell>
          <cell r="AK1176" t="str">
            <v>09192075</v>
          </cell>
          <cell r="AL1176">
            <v>41180</v>
          </cell>
          <cell r="AM1176" t="str">
            <v>FEMME</v>
          </cell>
          <cell r="AN1176" t="str">
            <v>Célibataire</v>
          </cell>
          <cell r="AQ1176">
            <v>3</v>
          </cell>
          <cell r="AR1176">
            <v>1</v>
          </cell>
          <cell r="AS1176">
            <v>45224.25</v>
          </cell>
          <cell r="AT1176" t="str">
            <v>Horaire</v>
          </cell>
          <cell r="AU1176">
            <v>3.3069999999999999</v>
          </cell>
          <cell r="AV1176" t="str">
            <v>05</v>
          </cell>
          <cell r="AW1176" t="str">
            <v>04200</v>
          </cell>
          <cell r="AX1176" t="str">
            <v>01107011770</v>
          </cell>
          <cell r="AY1176" t="str">
            <v>49</v>
          </cell>
          <cell r="AZ1176" t="str">
            <v>BT</v>
          </cell>
          <cell r="BA1176" t="str">
            <v>05042000110701177049</v>
          </cell>
          <cell r="BB1176">
            <v>20</v>
          </cell>
          <cell r="BC1176" t="str">
            <v>RUE 7412 CITE KHALED IBN EL WALID</v>
          </cell>
          <cell r="BD1176" t="str">
            <v>MANOUBA</v>
          </cell>
          <cell r="BG1176">
            <v>58931635</v>
          </cell>
          <cell r="BH1176">
            <v>22826574</v>
          </cell>
          <cell r="BJ1176" t="str">
            <v>TERMUNIS 56</v>
          </cell>
          <cell r="BK1176" t="str">
            <v>A-560</v>
          </cell>
          <cell r="BN1176" t="str">
            <v>05042000110701177049</v>
          </cell>
          <cell r="BO1176" t="str">
            <v>CHEBBI ZEINEB</v>
          </cell>
          <cell r="BP1176">
            <v>1178</v>
          </cell>
          <cell r="BU1176" t="str">
            <v>Non-Actif</v>
          </cell>
        </row>
        <row r="1177">
          <cell r="B1177">
            <v>1179</v>
          </cell>
          <cell r="C1177" t="str">
            <v>Mlle</v>
          </cell>
          <cell r="D1177" t="str">
            <v>HAMRAOUI BASMA</v>
          </cell>
          <cell r="E1177" t="str">
            <v>SAGE Tunisia</v>
          </cell>
          <cell r="F1177" t="str">
            <v>RESSOURCES HUMAINES</v>
          </cell>
          <cell r="G1177" t="str">
            <v>RESPONSABLE RESSOURCES HUMAINES</v>
          </cell>
          <cell r="K1177" t="str">
            <v>CADRE</v>
          </cell>
          <cell r="L1177" t="str">
            <v>Variable cost at standard</v>
          </cell>
          <cell r="M1177" t="str">
            <v>RESPONSABLE RESSOURCES HUMAINES</v>
          </cell>
          <cell r="N1177">
            <v>44866</v>
          </cell>
          <cell r="O1177">
            <v>45046</v>
          </cell>
          <cell r="P1177" t="str">
            <v/>
          </cell>
          <cell r="T1177" t="str">
            <v>CDI</v>
          </cell>
          <cell r="U1177" t="str">
            <v>Titulaire</v>
          </cell>
          <cell r="Z1177">
            <v>44866</v>
          </cell>
          <cell r="AA1177">
            <v>11</v>
          </cell>
          <cell r="AB1177">
            <v>2022</v>
          </cell>
          <cell r="AC1177">
            <v>2026</v>
          </cell>
          <cell r="AD1177">
            <v>2.3472222222222223</v>
          </cell>
          <cell r="AE1177" t="str">
            <v>&lt; 3</v>
          </cell>
          <cell r="AF1177">
            <v>32618</v>
          </cell>
          <cell r="AG1177">
            <v>35.901369863013699</v>
          </cell>
          <cell r="AH1177" t="str">
            <v>&gt;35&lt; 45</v>
          </cell>
          <cell r="AI1177">
            <v>17064376</v>
          </cell>
          <cell r="AJ1177" t="str">
            <v>03</v>
          </cell>
          <cell r="AK1177" t="str">
            <v>08740192</v>
          </cell>
          <cell r="AL1177">
            <v>42019</v>
          </cell>
          <cell r="AM1177" t="str">
            <v>FEMME</v>
          </cell>
          <cell r="AN1177" t="str">
            <v>Célibataire</v>
          </cell>
          <cell r="AQ1177">
            <v>15</v>
          </cell>
          <cell r="AR1177">
            <v>3</v>
          </cell>
          <cell r="AS1177">
            <v>45961.75</v>
          </cell>
          <cell r="AT1177" t="str">
            <v>MENSUEL</v>
          </cell>
          <cell r="AV1177" t="str">
            <v>14</v>
          </cell>
          <cell r="AW1177" t="str">
            <v>00000</v>
          </cell>
          <cell r="AX1177" t="str">
            <v>01007482743</v>
          </cell>
          <cell r="AY1177" t="str">
            <v>06</v>
          </cell>
          <cell r="AZ1177" t="str">
            <v>BH</v>
          </cell>
          <cell r="BA1177" t="str">
            <v>14000000100748274306</v>
          </cell>
          <cell r="BB1177">
            <v>20</v>
          </cell>
          <cell r="BC1177" t="str">
            <v xml:space="preserve">BLOC 35 APP335 RCD CITE EL HADIKA 2 </v>
          </cell>
          <cell r="BD1177" t="str">
            <v>TAHRIR</v>
          </cell>
          <cell r="BF1177">
            <v>44999</v>
          </cell>
          <cell r="BG1177">
            <v>58362861</v>
          </cell>
          <cell r="BI1177">
            <v>98137834</v>
          </cell>
          <cell r="BK1177" t="str">
            <v>CADRE</v>
          </cell>
          <cell r="BN1177" t="str">
            <v>14000000100748274306</v>
          </cell>
          <cell r="BO1177" t="str">
            <v>HAMRAOUI BASMA</v>
          </cell>
          <cell r="BP1177">
            <v>1179</v>
          </cell>
          <cell r="BR1177" t="e">
            <v>#N/A</v>
          </cell>
          <cell r="BU1177" t="str">
            <v>si</v>
          </cell>
        </row>
        <row r="1178">
          <cell r="B1178">
            <v>1180</v>
          </cell>
          <cell r="C1178" t="str">
            <v>Monsieur</v>
          </cell>
          <cell r="D1178" t="str">
            <v>EL MCHIRGUI MONCEF</v>
          </cell>
          <cell r="E1178" t="str">
            <v>SAGE Tunisia</v>
          </cell>
          <cell r="F1178" t="str">
            <v>RESSOURCES HUMAINES</v>
          </cell>
          <cell r="G1178" t="str">
            <v>HR MANAGER</v>
          </cell>
          <cell r="K1178" t="str">
            <v>CADRE</v>
          </cell>
          <cell r="L1178" t="str">
            <v>Variable cost at standard</v>
          </cell>
          <cell r="M1178" t="str">
            <v>HR MANAGER</v>
          </cell>
          <cell r="N1178">
            <v>44866</v>
          </cell>
          <cell r="O1178">
            <v>45046</v>
          </cell>
          <cell r="P1178" t="str">
            <v/>
          </cell>
          <cell r="T1178" t="str">
            <v>CDI</v>
          </cell>
          <cell r="U1178" t="str">
            <v>Titulaire</v>
          </cell>
          <cell r="Z1178">
            <v>44866</v>
          </cell>
          <cell r="AA1178">
            <v>11</v>
          </cell>
          <cell r="AB1178">
            <v>2022</v>
          </cell>
          <cell r="AC1178">
            <v>2026</v>
          </cell>
          <cell r="AD1178">
            <v>2.3472222222222223</v>
          </cell>
          <cell r="AE1178" t="str">
            <v>&lt; 3</v>
          </cell>
          <cell r="AF1178">
            <v>29553</v>
          </cell>
          <cell r="AG1178">
            <v>44.298630136986304</v>
          </cell>
          <cell r="AH1178" t="str">
            <v>&gt;35&lt; 45</v>
          </cell>
          <cell r="AI1178">
            <v>16479718</v>
          </cell>
          <cell r="AJ1178" t="str">
            <v>01</v>
          </cell>
          <cell r="AK1178" t="str">
            <v>05889495</v>
          </cell>
          <cell r="AL1178">
            <v>43438</v>
          </cell>
          <cell r="AM1178" t="str">
            <v>HOMME</v>
          </cell>
          <cell r="AN1178" t="str">
            <v>Marié(e)</v>
          </cell>
          <cell r="AO1178">
            <v>2</v>
          </cell>
          <cell r="AQ1178">
            <v>17</v>
          </cell>
          <cell r="AR1178">
            <v>3</v>
          </cell>
          <cell r="AS1178">
            <v>45961.75</v>
          </cell>
          <cell r="AT1178" t="str">
            <v>MENSUEL</v>
          </cell>
          <cell r="AV1178" t="str">
            <v>25</v>
          </cell>
          <cell r="AW1178" t="str">
            <v>03700</v>
          </cell>
          <cell r="AX1178" t="str">
            <v>00000141266</v>
          </cell>
          <cell r="AY1178" t="str">
            <v>82</v>
          </cell>
          <cell r="AZ1178" t="str">
            <v>ZITOUNA BANK</v>
          </cell>
          <cell r="BA1178" t="str">
            <v>25037000000014126682</v>
          </cell>
          <cell r="BB1178">
            <v>20</v>
          </cell>
          <cell r="BC1178" t="str">
            <v>8 rue la mouette Mourouj 2</v>
          </cell>
          <cell r="BD1178" t="str">
            <v>Mourouj 2</v>
          </cell>
          <cell r="BG1178">
            <v>54006187</v>
          </cell>
          <cell r="BI1178">
            <v>98139388</v>
          </cell>
          <cell r="BK1178" t="str">
            <v>CADRE</v>
          </cell>
          <cell r="BN1178" t="str">
            <v>25037000000014126682</v>
          </cell>
          <cell r="BO1178" t="str">
            <v>EL MCHIRGUI MONCEF</v>
          </cell>
          <cell r="BP1178">
            <v>1180</v>
          </cell>
          <cell r="BR1178" t="e">
            <v>#N/A</v>
          </cell>
          <cell r="BU1178" t="str">
            <v>si</v>
          </cell>
        </row>
        <row r="1179">
          <cell r="B1179">
            <v>1181</v>
          </cell>
          <cell r="C1179" t="str">
            <v>MADAME</v>
          </cell>
          <cell r="D1179" t="str">
            <v>BEN TAYEB IMEN</v>
          </cell>
          <cell r="E1179" t="str">
            <v>SAGE Tunisia</v>
          </cell>
          <cell r="F1179" t="str">
            <v>PRODUCTION</v>
          </cell>
          <cell r="G1179" t="str">
            <v>Couturière</v>
          </cell>
          <cell r="H1179" t="str">
            <v>Panda</v>
          </cell>
          <cell r="I1179" t="str">
            <v>FAWZI SENDESNI</v>
          </cell>
          <cell r="J1179" t="str">
            <v>B</v>
          </cell>
          <cell r="K1179" t="str">
            <v>DIRECTS</v>
          </cell>
          <cell r="L1179" t="str">
            <v>Variable cost at standard</v>
          </cell>
          <cell r="M1179" t="str">
            <v>OUVRIERE SPECIALISE</v>
          </cell>
          <cell r="N1179">
            <v>44874</v>
          </cell>
          <cell r="P1179">
            <v>-737</v>
          </cell>
          <cell r="Q1179">
            <v>44959</v>
          </cell>
          <cell r="R1179" t="str">
            <v>personnel</v>
          </cell>
          <cell r="T1179" t="str">
            <v>CDD</v>
          </cell>
          <cell r="U1179" t="str">
            <v>Contractuel</v>
          </cell>
          <cell r="V1179">
            <v>44927</v>
          </cell>
          <cell r="W1179">
            <v>44985</v>
          </cell>
          <cell r="Z1179">
            <v>44927</v>
          </cell>
          <cell r="AA1179">
            <v>11</v>
          </cell>
          <cell r="AB1179">
            <v>2022</v>
          </cell>
          <cell r="AC1179">
            <v>2026</v>
          </cell>
          <cell r="AD1179">
            <v>2.3250000000000002</v>
          </cell>
          <cell r="AE1179" t="str">
            <v>&lt; 3</v>
          </cell>
          <cell r="AF1179">
            <v>33080</v>
          </cell>
          <cell r="AG1179">
            <v>34.635616438356166</v>
          </cell>
          <cell r="AH1179" t="str">
            <v>&gt;25&lt; 35</v>
          </cell>
          <cell r="AI1179">
            <v>16067494</v>
          </cell>
          <cell r="AJ1179" t="str">
            <v>04</v>
          </cell>
          <cell r="AK1179" t="str">
            <v>09459438</v>
          </cell>
          <cell r="AL1179">
            <v>38975</v>
          </cell>
          <cell r="AM1179" t="str">
            <v>FEMME</v>
          </cell>
          <cell r="AN1179" t="str">
            <v>Marié(e)</v>
          </cell>
          <cell r="AO1179">
            <v>2</v>
          </cell>
          <cell r="AQ1179">
            <v>3</v>
          </cell>
          <cell r="AR1179">
            <v>1</v>
          </cell>
          <cell r="AS1179">
            <v>45239.25</v>
          </cell>
          <cell r="AT1179" t="str">
            <v>Horaire</v>
          </cell>
          <cell r="AU1179">
            <v>3.3069999999999999</v>
          </cell>
          <cell r="AV1179" t="str">
            <v>17</v>
          </cell>
          <cell r="AW1179" t="str">
            <v>20600</v>
          </cell>
          <cell r="AX1179" t="str">
            <v>00001008234</v>
          </cell>
          <cell r="AY1179" t="str">
            <v>33</v>
          </cell>
          <cell r="AZ1179" t="str">
            <v>LA POSTE</v>
          </cell>
          <cell r="BA1179" t="str">
            <v>17206000000100823433</v>
          </cell>
          <cell r="BB1179">
            <v>20</v>
          </cell>
          <cell r="BC1179" t="str">
            <v>GRICH BORJ ENNOUR - BORJ EL AMRI</v>
          </cell>
          <cell r="BD1179" t="str">
            <v>MANOUBA</v>
          </cell>
          <cell r="BG1179">
            <v>93491283</v>
          </cell>
          <cell r="BK1179" t="str">
            <v>B-Panda</v>
          </cell>
          <cell r="BN1179" t="str">
            <v>17206000000100823433</v>
          </cell>
          <cell r="BO1179" t="str">
            <v>BEN TAYEB IMEN</v>
          </cell>
          <cell r="BP1179">
            <v>1181</v>
          </cell>
          <cell r="BU1179" t="str">
            <v>Non-Actif</v>
          </cell>
        </row>
        <row r="1180">
          <cell r="B1180">
            <v>1182</v>
          </cell>
          <cell r="C1180" t="str">
            <v>MLLE</v>
          </cell>
          <cell r="D1180" t="str">
            <v>GHRAYRI SAMEH</v>
          </cell>
          <cell r="E1180" t="str">
            <v>SAGE Tunisia</v>
          </cell>
          <cell r="F1180" t="str">
            <v>PRODUCTION</v>
          </cell>
          <cell r="G1180" t="str">
            <v>Couturière</v>
          </cell>
          <cell r="H1180">
            <v>965</v>
          </cell>
          <cell r="I1180" t="str">
            <v>Ala Khaloui</v>
          </cell>
          <cell r="J1180" t="str">
            <v>A</v>
          </cell>
          <cell r="K1180" t="str">
            <v>DIRECTS</v>
          </cell>
          <cell r="L1180" t="str">
            <v>Variable cost at standard</v>
          </cell>
          <cell r="M1180" t="str">
            <v>OUVRIERE SPECIALISE</v>
          </cell>
          <cell r="N1180">
            <v>44875</v>
          </cell>
          <cell r="P1180">
            <v>-737</v>
          </cell>
          <cell r="Q1180">
            <v>44971</v>
          </cell>
          <cell r="R1180" t="str">
            <v>personnel</v>
          </cell>
          <cell r="T1180" t="str">
            <v>CDD</v>
          </cell>
          <cell r="U1180" t="str">
            <v>Contractuel</v>
          </cell>
          <cell r="V1180">
            <v>44927</v>
          </cell>
          <cell r="W1180">
            <v>44985</v>
          </cell>
          <cell r="Z1180">
            <v>44927</v>
          </cell>
          <cell r="AA1180">
            <v>11</v>
          </cell>
          <cell r="AB1180">
            <v>2022</v>
          </cell>
          <cell r="AC1180">
            <v>2026</v>
          </cell>
          <cell r="AD1180">
            <v>2.3222222222222224</v>
          </cell>
          <cell r="AE1180" t="str">
            <v>&lt; 3</v>
          </cell>
          <cell r="AF1180">
            <v>33614</v>
          </cell>
          <cell r="AG1180">
            <v>33.172602739726024</v>
          </cell>
          <cell r="AH1180" t="str">
            <v>&gt;25&lt; 35</v>
          </cell>
          <cell r="AI1180">
            <v>16485482</v>
          </cell>
          <cell r="AJ1180" t="str">
            <v>02</v>
          </cell>
          <cell r="AK1180" t="str">
            <v>07174072</v>
          </cell>
          <cell r="AL1180">
            <v>39727</v>
          </cell>
          <cell r="AM1180" t="str">
            <v>FEMME</v>
          </cell>
          <cell r="AN1180" t="str">
            <v>Célibataire</v>
          </cell>
          <cell r="AQ1180">
            <v>3</v>
          </cell>
          <cell r="AR1180">
            <v>1</v>
          </cell>
          <cell r="AS1180">
            <v>45240.25</v>
          </cell>
          <cell r="AT1180" t="str">
            <v>Horaire</v>
          </cell>
          <cell r="AU1180">
            <v>3.3069999999999999</v>
          </cell>
          <cell r="AV1180" t="str">
            <v>17</v>
          </cell>
          <cell r="AW1180" t="str">
            <v>00100</v>
          </cell>
          <cell r="AX1180" t="str">
            <v>00001140925</v>
          </cell>
          <cell r="AY1180" t="str">
            <v>58</v>
          </cell>
          <cell r="AZ1180" t="str">
            <v>LA POSTE</v>
          </cell>
          <cell r="BA1180" t="str">
            <v>17001000000114092558</v>
          </cell>
          <cell r="BB1180">
            <v>20</v>
          </cell>
          <cell r="BC1180" t="str">
            <v>RUE SELAMA CITE MUNICIPALITE MORNEG BEN AROUS</v>
          </cell>
          <cell r="BD1180" t="str">
            <v>BEN AROUS</v>
          </cell>
          <cell r="BG1180">
            <v>23665472</v>
          </cell>
          <cell r="BK1180" t="str">
            <v>A-965</v>
          </cell>
          <cell r="BN1180" t="str">
            <v>17001000000114092558</v>
          </cell>
          <cell r="BO1180" t="str">
            <v>GHRAYRI SAMEH</v>
          </cell>
          <cell r="BP1180">
            <v>1182</v>
          </cell>
          <cell r="BU1180" t="str">
            <v>Non-Actif</v>
          </cell>
        </row>
        <row r="1181">
          <cell r="B1181">
            <v>1183</v>
          </cell>
          <cell r="C1181" t="str">
            <v>MADAME</v>
          </cell>
          <cell r="D1181" t="str">
            <v>KHIARI AMEL</v>
          </cell>
          <cell r="E1181" t="str">
            <v>SAGE Tunisia</v>
          </cell>
          <cell r="F1181" t="str">
            <v>PRODUCTION</v>
          </cell>
          <cell r="G1181" t="str">
            <v>Couturière</v>
          </cell>
          <cell r="H1181" t="str">
            <v>Panda</v>
          </cell>
          <cell r="I1181" t="str">
            <v>FAWZI SENDESNI</v>
          </cell>
          <cell r="J1181" t="str">
            <v>B</v>
          </cell>
          <cell r="K1181" t="str">
            <v>DIRECTS</v>
          </cell>
          <cell r="L1181" t="str">
            <v>Variable cost at standard</v>
          </cell>
          <cell r="M1181" t="str">
            <v>OUVRIERE SPECIALISE</v>
          </cell>
          <cell r="N1181">
            <v>44875</v>
          </cell>
          <cell r="P1181">
            <v>-676</v>
          </cell>
          <cell r="Q1181">
            <v>45049</v>
          </cell>
          <cell r="R1181" t="str">
            <v>Probléme familiale</v>
          </cell>
          <cell r="T1181" t="str">
            <v>CDD</v>
          </cell>
          <cell r="U1181" t="str">
            <v>Contractuel</v>
          </cell>
          <cell r="V1181">
            <v>44986</v>
          </cell>
          <cell r="W1181">
            <v>45046</v>
          </cell>
          <cell r="Z1181">
            <v>44986</v>
          </cell>
          <cell r="AA1181">
            <v>11</v>
          </cell>
          <cell r="AB1181">
            <v>2022</v>
          </cell>
          <cell r="AC1181">
            <v>2026</v>
          </cell>
          <cell r="AD1181">
            <v>2.3222222222222224</v>
          </cell>
          <cell r="AE1181" t="str">
            <v>&lt; 3</v>
          </cell>
          <cell r="AF1181">
            <v>34267</v>
          </cell>
          <cell r="AG1181">
            <v>31.383561643835616</v>
          </cell>
          <cell r="AH1181" t="str">
            <v>&gt;25&lt; 35</v>
          </cell>
          <cell r="AI1181">
            <v>17592553</v>
          </cell>
          <cell r="AJ1181" t="str">
            <v>08</v>
          </cell>
          <cell r="AK1181" t="str">
            <v>04845542</v>
          </cell>
          <cell r="AL1181">
            <v>44439</v>
          </cell>
          <cell r="AM1181" t="str">
            <v>FEMME</v>
          </cell>
          <cell r="AN1181" t="str">
            <v>Marié(e)</v>
          </cell>
          <cell r="AO1181">
            <v>2</v>
          </cell>
          <cell r="AQ1181">
            <v>3</v>
          </cell>
          <cell r="AR1181">
            <v>1</v>
          </cell>
          <cell r="AS1181">
            <v>45240.25</v>
          </cell>
          <cell r="AT1181" t="str">
            <v>Horaire</v>
          </cell>
          <cell r="AU1181">
            <v>3.3069999999999999</v>
          </cell>
          <cell r="AV1181" t="str">
            <v>17</v>
          </cell>
          <cell r="AW1181" t="str">
            <v>53594</v>
          </cell>
          <cell r="AX1181" t="str">
            <v>01743274538</v>
          </cell>
          <cell r="AY1181" t="str">
            <v>30</v>
          </cell>
          <cell r="AZ1181" t="str">
            <v>LA POSTE</v>
          </cell>
          <cell r="BA1181" t="str">
            <v>17535940174327453830</v>
          </cell>
          <cell r="BB1181">
            <v>20</v>
          </cell>
          <cell r="BC1181" t="str">
            <v>33 RUE 02 MARS MANOUBA</v>
          </cell>
          <cell r="BD1181" t="str">
            <v>MANOUBA</v>
          </cell>
          <cell r="BG1181">
            <v>54090246</v>
          </cell>
          <cell r="BK1181" t="str">
            <v>B-Panda</v>
          </cell>
          <cell r="BN1181" t="str">
            <v>17535940174327453830</v>
          </cell>
          <cell r="BO1181" t="str">
            <v>KHIARI AMEL</v>
          </cell>
          <cell r="BP1181">
            <v>1183</v>
          </cell>
          <cell r="BR1181">
            <v>1183</v>
          </cell>
          <cell r="BU1181" t="str">
            <v>Non-Actif</v>
          </cell>
        </row>
        <row r="1182">
          <cell r="B1182">
            <v>1184</v>
          </cell>
          <cell r="C1182" t="str">
            <v>Monsieur</v>
          </cell>
          <cell r="D1182" t="str">
            <v>CHAOUARI SLIM</v>
          </cell>
          <cell r="E1182" t="str">
            <v>SAGE Tunisia</v>
          </cell>
          <cell r="F1182" t="str">
            <v>PRODUCTION</v>
          </cell>
          <cell r="G1182" t="str">
            <v>Couturière</v>
          </cell>
          <cell r="H1182">
            <v>560</v>
          </cell>
          <cell r="I1182" t="str">
            <v>Issam Ouni</v>
          </cell>
          <cell r="J1182" t="str">
            <v>B</v>
          </cell>
          <cell r="K1182" t="str">
            <v>DIRECTS</v>
          </cell>
          <cell r="L1182" t="str">
            <v>Variable cost at standard</v>
          </cell>
          <cell r="M1182" t="str">
            <v>OUVRIERE SPECIALISE</v>
          </cell>
          <cell r="N1182">
            <v>44875</v>
          </cell>
          <cell r="P1182">
            <v>-676</v>
          </cell>
          <cell r="Q1182">
            <v>45050</v>
          </cell>
          <cell r="R1182" t="str">
            <v>probléme salaire</v>
          </cell>
          <cell r="T1182" t="str">
            <v>CDD</v>
          </cell>
          <cell r="U1182" t="str">
            <v>Contractuel</v>
          </cell>
          <cell r="V1182">
            <v>44986</v>
          </cell>
          <cell r="W1182">
            <v>45046</v>
          </cell>
          <cell r="Z1182">
            <v>44986</v>
          </cell>
          <cell r="AA1182">
            <v>11</v>
          </cell>
          <cell r="AB1182">
            <v>2022</v>
          </cell>
          <cell r="AC1182">
            <v>2026</v>
          </cell>
          <cell r="AD1182">
            <v>2.3222222222222224</v>
          </cell>
          <cell r="AE1182" t="str">
            <v>&lt; 3</v>
          </cell>
          <cell r="AF1182">
            <v>35546</v>
          </cell>
          <cell r="AG1182">
            <v>27.87945205479452</v>
          </cell>
          <cell r="AH1182" t="str">
            <v>&gt;25&lt; 35</v>
          </cell>
          <cell r="AK1182">
            <v>11658276</v>
          </cell>
          <cell r="AL1182">
            <v>44715</v>
          </cell>
          <cell r="AM1182" t="str">
            <v>HOMME</v>
          </cell>
          <cell r="AN1182" t="str">
            <v>Célibataire</v>
          </cell>
          <cell r="AQ1182">
            <v>3</v>
          </cell>
          <cell r="AR1182">
            <v>1</v>
          </cell>
          <cell r="AS1182">
            <v>45240.25</v>
          </cell>
          <cell r="AT1182" t="str">
            <v>Horaire</v>
          </cell>
          <cell r="AU1182">
            <v>3.3069999999999999</v>
          </cell>
          <cell r="AV1182" t="str">
            <v>20</v>
          </cell>
          <cell r="AW1182" t="str">
            <v>01010</v>
          </cell>
          <cell r="AX1182" t="str">
            <v>22200867498</v>
          </cell>
          <cell r="AY1182" t="str">
            <v>47</v>
          </cell>
          <cell r="AZ1182" t="str">
            <v>BTK</v>
          </cell>
          <cell r="BA1182" t="str">
            <v>20010102220086749847</v>
          </cell>
          <cell r="BB1182">
            <v>20</v>
          </cell>
          <cell r="BC1182" t="str">
            <v>12 RUE 61462 RAS TABYA TUNIS</v>
          </cell>
          <cell r="BD1182" t="str">
            <v>TUNIS</v>
          </cell>
          <cell r="BG1182">
            <v>29098465</v>
          </cell>
          <cell r="BH1182">
            <v>95489282</v>
          </cell>
          <cell r="BK1182" t="str">
            <v>B-560</v>
          </cell>
          <cell r="BN1182" t="str">
            <v>20010102220086749847</v>
          </cell>
          <cell r="BO1182" t="str">
            <v>CHAOUARI SLIM</v>
          </cell>
          <cell r="BP1182">
            <v>1184</v>
          </cell>
          <cell r="BR1182">
            <v>1184</v>
          </cell>
          <cell r="BU1182" t="str">
            <v>Non-Actif</v>
          </cell>
        </row>
        <row r="1183">
          <cell r="B1183">
            <v>1185</v>
          </cell>
          <cell r="C1183" t="str">
            <v>Monsieur</v>
          </cell>
          <cell r="D1183" t="str">
            <v>WAFI RAMI</v>
          </cell>
          <cell r="E1183" t="str">
            <v>SAGE Tunisia</v>
          </cell>
          <cell r="F1183" t="str">
            <v>LOGISTIQUE</v>
          </cell>
          <cell r="G1183" t="str">
            <v>Planificateur</v>
          </cell>
          <cell r="K1183" t="str">
            <v>CADRE</v>
          </cell>
          <cell r="L1183" t="str">
            <v>Variable cost at standard</v>
          </cell>
          <cell r="M1183" t="str">
            <v>Planificateur</v>
          </cell>
          <cell r="N1183">
            <v>44909</v>
          </cell>
          <cell r="O1183">
            <v>45090</v>
          </cell>
          <cell r="P1183" t="str">
            <v/>
          </cell>
          <cell r="Q1183">
            <v>45225</v>
          </cell>
          <cell r="R1183" t="str">
            <v>nouvelle opportunité</v>
          </cell>
          <cell r="T1183" t="str">
            <v>CDI</v>
          </cell>
          <cell r="U1183" t="str">
            <v>Titulaire</v>
          </cell>
          <cell r="Z1183">
            <v>44909</v>
          </cell>
          <cell r="AA1183">
            <v>12</v>
          </cell>
          <cell r="AB1183">
            <v>2022</v>
          </cell>
          <cell r="AC1183">
            <v>2026</v>
          </cell>
          <cell r="AD1183">
            <v>2.2277777777777779</v>
          </cell>
          <cell r="AE1183" t="str">
            <v>&lt; 3</v>
          </cell>
          <cell r="AF1183">
            <v>35691</v>
          </cell>
          <cell r="AG1183">
            <v>27.482191780821918</v>
          </cell>
          <cell r="AH1183" t="str">
            <v>&gt;25&lt; 35</v>
          </cell>
          <cell r="AI1183">
            <v>17218232</v>
          </cell>
          <cell r="AJ1183" t="str">
            <v>09</v>
          </cell>
          <cell r="AK1183">
            <v>11656918</v>
          </cell>
          <cell r="AL1183">
            <v>43749</v>
          </cell>
          <cell r="AM1183" t="str">
            <v>HOMME</v>
          </cell>
          <cell r="AN1183" t="str">
            <v>Célibataire</v>
          </cell>
          <cell r="AR1183">
            <v>1</v>
          </cell>
          <cell r="AS1183">
            <v>45274.25</v>
          </cell>
          <cell r="AT1183" t="str">
            <v>Mensuel</v>
          </cell>
          <cell r="AU1183">
            <v>1500</v>
          </cell>
          <cell r="AV1183" t="str">
            <v>14</v>
          </cell>
          <cell r="AW1183" t="str">
            <v>03303</v>
          </cell>
          <cell r="AX1183" t="str">
            <v>31007049581</v>
          </cell>
          <cell r="AY1183" t="str">
            <v>49</v>
          </cell>
          <cell r="AZ1183" t="str">
            <v>BH</v>
          </cell>
          <cell r="BA1183" t="str">
            <v>14033033100704958149</v>
          </cell>
          <cell r="BB1183">
            <v>20</v>
          </cell>
          <cell r="BC1183" t="str">
            <v xml:space="preserve">32 RUE ALAIN  SAVARY SIDI HESSINE </v>
          </cell>
          <cell r="BD1183" t="str">
            <v>TUNIS</v>
          </cell>
          <cell r="BG1183">
            <v>50819871</v>
          </cell>
          <cell r="BI1183">
            <v>98137303</v>
          </cell>
          <cell r="BK1183" t="str">
            <v>CADRE</v>
          </cell>
          <cell r="BN1183" t="str">
            <v>14033033100704958149</v>
          </cell>
          <cell r="BO1183" t="str">
            <v>WAFI RAMI</v>
          </cell>
          <cell r="BP1183">
            <v>1185</v>
          </cell>
          <cell r="BR1183" t="e">
            <v>#N/A</v>
          </cell>
          <cell r="BU1183" t="str">
            <v>Non-Actif</v>
          </cell>
        </row>
        <row r="1184">
          <cell r="B1184">
            <v>1186</v>
          </cell>
          <cell r="C1184" t="str">
            <v>Madame</v>
          </cell>
          <cell r="D1184" t="str">
            <v>ROMDHANI WAHIDA</v>
          </cell>
          <cell r="E1184" t="str">
            <v>SAGE Tunisia</v>
          </cell>
          <cell r="F1184" t="str">
            <v>PRODUCTION</v>
          </cell>
          <cell r="G1184" t="str">
            <v>Couturière</v>
          </cell>
          <cell r="H1184" t="str">
            <v>Panda</v>
          </cell>
          <cell r="I1184" t="str">
            <v>HASNA NASRAOUI</v>
          </cell>
          <cell r="J1184" t="str">
            <v>A</v>
          </cell>
          <cell r="K1184" t="str">
            <v>DIRECTS</v>
          </cell>
          <cell r="L1184" t="str">
            <v>Variable cost at standard</v>
          </cell>
          <cell r="M1184" t="str">
            <v>OUVRIERE SPECIALISE</v>
          </cell>
          <cell r="N1184">
            <v>44911</v>
          </cell>
          <cell r="P1184">
            <v>-765</v>
          </cell>
          <cell r="Q1184">
            <v>44943</v>
          </cell>
          <cell r="R1184" t="str">
            <v>personnel</v>
          </cell>
          <cell r="T1184" t="str">
            <v>CDD</v>
          </cell>
          <cell r="U1184" t="str">
            <v>Contractuel</v>
          </cell>
          <cell r="V1184">
            <v>44911</v>
          </cell>
          <cell r="W1184">
            <v>44957</v>
          </cell>
          <cell r="Z1184">
            <v>44911</v>
          </cell>
          <cell r="AA1184">
            <v>12</v>
          </cell>
          <cell r="AB1184">
            <v>2022</v>
          </cell>
          <cell r="AC1184">
            <v>2026</v>
          </cell>
          <cell r="AD1184">
            <v>2.2222222222222223</v>
          </cell>
          <cell r="AE1184" t="str">
            <v>&lt; 3</v>
          </cell>
          <cell r="AF1184">
            <v>28061</v>
          </cell>
          <cell r="AG1184">
            <v>48.386301369863013</v>
          </cell>
          <cell r="AH1184" t="str">
            <v>&gt;45&lt; 55</v>
          </cell>
          <cell r="AI1184">
            <v>11754768</v>
          </cell>
          <cell r="AJ1184" t="str">
            <v>01</v>
          </cell>
          <cell r="AK1184" t="str">
            <v>04679980</v>
          </cell>
          <cell r="AL1184">
            <v>40976</v>
          </cell>
          <cell r="AM1184" t="str">
            <v>FEMME</v>
          </cell>
          <cell r="AN1184" t="str">
            <v>Marié(e)</v>
          </cell>
          <cell r="AO1184">
            <v>2</v>
          </cell>
          <cell r="AQ1184">
            <v>3</v>
          </cell>
          <cell r="AR1184">
            <v>1</v>
          </cell>
          <cell r="AS1184">
            <v>45276.25</v>
          </cell>
          <cell r="AT1184" t="str">
            <v>Horaire</v>
          </cell>
          <cell r="AU1184">
            <v>3.3069999999999999</v>
          </cell>
          <cell r="AV1184" t="str">
            <v>04</v>
          </cell>
          <cell r="AW1184" t="str">
            <v>05514</v>
          </cell>
          <cell r="AX1184" t="str">
            <v>00080860968</v>
          </cell>
          <cell r="AY1184" t="str">
            <v>94</v>
          </cell>
          <cell r="AZ1184" t="str">
            <v>ATTIJARI BANK</v>
          </cell>
          <cell r="BA1184" t="str">
            <v>04055140008086096894</v>
          </cell>
          <cell r="BB1184">
            <v>20</v>
          </cell>
          <cell r="BC1184" t="str">
            <v>02 RUE 4486 CITE HOUASSE</v>
          </cell>
          <cell r="BD1184" t="str">
            <v>TUNIS</v>
          </cell>
          <cell r="BG1184">
            <v>55160721</v>
          </cell>
          <cell r="BK1184" t="str">
            <v>A-Panda</v>
          </cell>
          <cell r="BN1184" t="str">
            <v>04055140008086096894</v>
          </cell>
          <cell r="BO1184" t="str">
            <v>ROMDHANI WAHIDA</v>
          </cell>
          <cell r="BP1184">
            <v>1186</v>
          </cell>
          <cell r="BU1184" t="str">
            <v>Non-Actif</v>
          </cell>
        </row>
        <row r="1185">
          <cell r="B1185">
            <v>1187</v>
          </cell>
          <cell r="C1185" t="str">
            <v>Mlle</v>
          </cell>
          <cell r="D1185" t="str">
            <v>ZOMMITI SALWA</v>
          </cell>
          <cell r="E1185" t="str">
            <v>SAGE Tunisia</v>
          </cell>
          <cell r="F1185" t="str">
            <v>COUPE</v>
          </cell>
          <cell r="G1185" t="str">
            <v>Coupeur</v>
          </cell>
          <cell r="H1185" t="str">
            <v>coupe</v>
          </cell>
          <cell r="I1185" t="str">
            <v>Slama Haithem</v>
          </cell>
          <cell r="K1185" t="str">
            <v>DIRECTS</v>
          </cell>
          <cell r="L1185" t="str">
            <v>Variable cost at standard</v>
          </cell>
          <cell r="M1185" t="str">
            <v>OUVRIERE SPECIALISE</v>
          </cell>
          <cell r="N1185">
            <v>44915</v>
          </cell>
          <cell r="P1185">
            <v>-584</v>
          </cell>
          <cell r="Q1185">
            <v>45102</v>
          </cell>
          <cell r="R1185" t="str">
            <v>mariage</v>
          </cell>
          <cell r="T1185" t="str">
            <v>CDD</v>
          </cell>
          <cell r="U1185" t="str">
            <v>Contractuel</v>
          </cell>
          <cell r="V1185">
            <v>45047</v>
          </cell>
          <cell r="W1185">
            <v>45138</v>
          </cell>
          <cell r="Z1185">
            <v>45047</v>
          </cell>
          <cell r="AA1185">
            <v>12</v>
          </cell>
          <cell r="AB1185">
            <v>2022</v>
          </cell>
          <cell r="AC1185">
            <v>2026</v>
          </cell>
          <cell r="AD1185">
            <v>2.2111111111111112</v>
          </cell>
          <cell r="AE1185" t="str">
            <v>&lt; 3</v>
          </cell>
          <cell r="AF1185">
            <v>35506</v>
          </cell>
          <cell r="AG1185">
            <v>27.989041095890411</v>
          </cell>
          <cell r="AH1185" t="str">
            <v>&gt;25&lt; 35</v>
          </cell>
          <cell r="AK1185">
            <v>13640514</v>
          </cell>
          <cell r="AL1185">
            <v>42808</v>
          </cell>
          <cell r="AM1185" t="str">
            <v>FEMME</v>
          </cell>
          <cell r="AN1185" t="str">
            <v>Célibataire</v>
          </cell>
          <cell r="AQ1185">
            <v>3</v>
          </cell>
          <cell r="AR1185">
            <v>1</v>
          </cell>
          <cell r="AS1185">
            <v>45280.25</v>
          </cell>
          <cell r="AT1185" t="str">
            <v>Horaire</v>
          </cell>
          <cell r="AU1185">
            <v>3.3069999999999999</v>
          </cell>
          <cell r="AV1185" t="str">
            <v>17</v>
          </cell>
          <cell r="AW1185" t="str">
            <v>00200</v>
          </cell>
          <cell r="AX1185" t="str">
            <v>00002868297</v>
          </cell>
          <cell r="AY1185" t="str">
            <v>25</v>
          </cell>
          <cell r="AZ1185" t="str">
            <v>LA POSTE</v>
          </cell>
          <cell r="BA1185" t="str">
            <v>17002000000286829725</v>
          </cell>
          <cell r="BB1185">
            <v>20</v>
          </cell>
          <cell r="BC1185" t="str">
            <v>RUE SOKRATI 42706 SIDI HESSINE SIJOUMI</v>
          </cell>
          <cell r="BD1185" t="str">
            <v>TUNIS</v>
          </cell>
          <cell r="BG1185">
            <v>28893853</v>
          </cell>
          <cell r="BK1185" t="str">
            <v>-coupe</v>
          </cell>
          <cell r="BN1185" t="str">
            <v>17002000000286829725</v>
          </cell>
          <cell r="BO1185" t="str">
            <v>ZOMMITI SALWA</v>
          </cell>
          <cell r="BP1185">
            <v>1187</v>
          </cell>
          <cell r="BR1185" t="e">
            <v>#N/A</v>
          </cell>
          <cell r="BU1185" t="str">
            <v>Non-Actif</v>
          </cell>
        </row>
        <row r="1186">
          <cell r="B1186">
            <v>1188</v>
          </cell>
          <cell r="C1186" t="str">
            <v>Monsieur</v>
          </cell>
          <cell r="D1186" t="str">
            <v>NAFOUTI NIDHAL</v>
          </cell>
          <cell r="E1186" t="str">
            <v>SAGE Tunisia</v>
          </cell>
          <cell r="F1186" t="str">
            <v>COUPE</v>
          </cell>
          <cell r="G1186" t="str">
            <v>Coupeur</v>
          </cell>
          <cell r="H1186" t="str">
            <v>coupe</v>
          </cell>
          <cell r="I1186" t="str">
            <v>Slama Haithem</v>
          </cell>
          <cell r="K1186" t="str">
            <v>DIRECTS</v>
          </cell>
          <cell r="L1186" t="str">
            <v>Variable cost at standard</v>
          </cell>
          <cell r="M1186" t="str">
            <v>OUVRIERE SPECIALISE</v>
          </cell>
          <cell r="N1186">
            <v>44915</v>
          </cell>
          <cell r="P1186">
            <v>-584</v>
          </cell>
          <cell r="Q1186">
            <v>45098</v>
          </cell>
          <cell r="R1186" t="str">
            <v>DEMISSIONNAIRE</v>
          </cell>
          <cell r="T1186" t="str">
            <v>CDD</v>
          </cell>
          <cell r="U1186" t="str">
            <v>Contractuel</v>
          </cell>
          <cell r="V1186">
            <v>45047</v>
          </cell>
          <cell r="W1186">
            <v>45138</v>
          </cell>
          <cell r="Z1186">
            <v>45047</v>
          </cell>
          <cell r="AA1186">
            <v>12</v>
          </cell>
          <cell r="AB1186">
            <v>2022</v>
          </cell>
          <cell r="AC1186">
            <v>2026</v>
          </cell>
          <cell r="AD1186">
            <v>2.2111111111111112</v>
          </cell>
          <cell r="AE1186" t="str">
            <v>&lt; 3</v>
          </cell>
          <cell r="AF1186">
            <v>35247</v>
          </cell>
          <cell r="AG1186">
            <v>28.698630136986303</v>
          </cell>
          <cell r="AH1186" t="str">
            <v>&gt;25&lt; 35</v>
          </cell>
          <cell r="AI1186" t="str">
            <v>17467085</v>
          </cell>
          <cell r="AJ1186" t="str">
            <v>00</v>
          </cell>
          <cell r="AK1186" t="str">
            <v>09199529</v>
          </cell>
          <cell r="AL1186">
            <v>41935</v>
          </cell>
          <cell r="AM1186" t="str">
            <v>hOMME</v>
          </cell>
          <cell r="AN1186" t="str">
            <v>Célibataire</v>
          </cell>
          <cell r="AQ1186">
            <v>3</v>
          </cell>
          <cell r="AR1186">
            <v>1</v>
          </cell>
          <cell r="AS1186">
            <v>45280.25</v>
          </cell>
          <cell r="AT1186" t="str">
            <v>Horaire</v>
          </cell>
          <cell r="AU1186">
            <v>3.3069999999999999</v>
          </cell>
          <cell r="AV1186" t="str">
            <v>20</v>
          </cell>
          <cell r="AW1186" t="str">
            <v>03232</v>
          </cell>
          <cell r="AX1186" t="str">
            <v>20100821103</v>
          </cell>
          <cell r="AY1186" t="str">
            <v>37</v>
          </cell>
          <cell r="AZ1186" t="str">
            <v>BTK</v>
          </cell>
          <cell r="BA1186" t="str">
            <v>20032322010082110337</v>
          </cell>
          <cell r="BB1186">
            <v>20</v>
          </cell>
          <cell r="BC1186" t="str">
            <v>CITE EL WARD 2 CHABBAOU OUED ELIL MANOUBA</v>
          </cell>
          <cell r="BD1186" t="str">
            <v>MANOUBA</v>
          </cell>
          <cell r="BG1186">
            <v>56490403</v>
          </cell>
          <cell r="BK1186" t="str">
            <v>-coupe</v>
          </cell>
          <cell r="BN1186" t="str">
            <v>20032322010082110337</v>
          </cell>
          <cell r="BO1186" t="str">
            <v>NAFOUTI NIDHAL</v>
          </cell>
          <cell r="BP1186">
            <v>1188</v>
          </cell>
          <cell r="BR1186" t="e">
            <v>#N/A</v>
          </cell>
          <cell r="BU1186" t="str">
            <v>Non-Actif</v>
          </cell>
        </row>
        <row r="1187">
          <cell r="B1187">
            <v>1189</v>
          </cell>
          <cell r="C1187" t="str">
            <v>Mlle</v>
          </cell>
          <cell r="D1187" t="str">
            <v>GHANMI KAWTHER</v>
          </cell>
          <cell r="E1187" t="str">
            <v>SAGE Tunisia</v>
          </cell>
          <cell r="F1187" t="str">
            <v>PRODUCTION</v>
          </cell>
          <cell r="G1187" t="str">
            <v>Couturière</v>
          </cell>
          <cell r="H1187" t="str">
            <v>Panda</v>
          </cell>
          <cell r="I1187" t="str">
            <v>FAWZI SENDESNI</v>
          </cell>
          <cell r="J1187" t="str">
            <v>B</v>
          </cell>
          <cell r="K1187" t="str">
            <v>DIRECTS</v>
          </cell>
          <cell r="L1187" t="str">
            <v>Variable cost at standard</v>
          </cell>
          <cell r="M1187" t="str">
            <v>OUVRIERE SPECIALISE</v>
          </cell>
          <cell r="N1187">
            <v>44915</v>
          </cell>
          <cell r="P1187">
            <v>-765</v>
          </cell>
          <cell r="Q1187">
            <v>44924</v>
          </cell>
          <cell r="R1187" t="str">
            <v>Probléme familiale</v>
          </cell>
          <cell r="T1187" t="str">
            <v>CDD</v>
          </cell>
          <cell r="U1187" t="str">
            <v>Contractuel</v>
          </cell>
          <cell r="V1187">
            <v>44915</v>
          </cell>
          <cell r="W1187">
            <v>44957</v>
          </cell>
          <cell r="Z1187">
            <v>44915</v>
          </cell>
          <cell r="AA1187">
            <v>12</v>
          </cell>
          <cell r="AB1187">
            <v>2022</v>
          </cell>
          <cell r="AC1187">
            <v>2026</v>
          </cell>
          <cell r="AD1187">
            <v>2.2111111111111112</v>
          </cell>
          <cell r="AE1187" t="str">
            <v>&lt; 3</v>
          </cell>
          <cell r="AF1187">
            <v>36792</v>
          </cell>
          <cell r="AG1187">
            <v>24.465753424657535</v>
          </cell>
          <cell r="AH1187" t="str">
            <v>&lt; 25</v>
          </cell>
          <cell r="AK1187">
            <v>11668610</v>
          </cell>
          <cell r="AL1187">
            <v>43448</v>
          </cell>
          <cell r="AM1187" t="str">
            <v>FEMME</v>
          </cell>
          <cell r="AN1187" t="str">
            <v>Célibataire</v>
          </cell>
          <cell r="AQ1187">
            <v>3</v>
          </cell>
          <cell r="AR1187">
            <v>1</v>
          </cell>
          <cell r="AS1187">
            <v>45280.25</v>
          </cell>
          <cell r="AT1187" t="str">
            <v>Horaire</v>
          </cell>
          <cell r="AU1187">
            <v>3.3069999999999999</v>
          </cell>
          <cell r="AV1187" t="str">
            <v>24</v>
          </cell>
          <cell r="AW1187" t="str">
            <v>02008</v>
          </cell>
          <cell r="AX1187" t="str">
            <v>35152511101</v>
          </cell>
          <cell r="AY1187" t="str">
            <v>47</v>
          </cell>
          <cell r="AZ1187" t="str">
            <v>BTE</v>
          </cell>
          <cell r="BA1187" t="str">
            <v>24020083515251110147</v>
          </cell>
          <cell r="BB1187">
            <v>20</v>
          </cell>
          <cell r="BC1187" t="str">
            <v>07 RUE BELLARIJIA JAYARA SIDI HESSINE</v>
          </cell>
          <cell r="BD1187" t="str">
            <v>TUNIS</v>
          </cell>
          <cell r="BG1187">
            <v>22711270</v>
          </cell>
          <cell r="BH1187">
            <v>23839066</v>
          </cell>
          <cell r="BK1187" t="str">
            <v>B-Panda</v>
          </cell>
          <cell r="BN1187" t="str">
            <v>24020083515251110147</v>
          </cell>
          <cell r="BO1187" t="str">
            <v>GHANMI KAWTHER</v>
          </cell>
          <cell r="BP1187">
            <v>1189</v>
          </cell>
          <cell r="BU1187" t="str">
            <v>Non-Actif</v>
          </cell>
        </row>
        <row r="1188">
          <cell r="B1188">
            <v>1190</v>
          </cell>
          <cell r="C1188" t="str">
            <v>MADAME</v>
          </cell>
          <cell r="D1188" t="str">
            <v>DHAOUADI KHOULOUD</v>
          </cell>
          <cell r="E1188" t="str">
            <v>SAGE Tunisia</v>
          </cell>
          <cell r="F1188" t="str">
            <v>PRODUCTION</v>
          </cell>
          <cell r="G1188" t="str">
            <v>Couturière</v>
          </cell>
          <cell r="H1188" t="str">
            <v>Panda</v>
          </cell>
          <cell r="I1188" t="str">
            <v>FAWZI SENDESNI</v>
          </cell>
          <cell r="J1188" t="str">
            <v>B</v>
          </cell>
          <cell r="K1188" t="str">
            <v>DIRECTS</v>
          </cell>
          <cell r="L1188" t="str">
            <v>Variable cost at standard</v>
          </cell>
          <cell r="M1188" t="str">
            <v>OUVRIERE SPECIALISE</v>
          </cell>
          <cell r="N1188">
            <v>44915</v>
          </cell>
          <cell r="P1188">
            <v>-523</v>
          </cell>
          <cell r="Q1188">
            <v>45219</v>
          </cell>
          <cell r="R1188" t="str">
            <v>maladie</v>
          </cell>
          <cell r="T1188" t="str">
            <v>CDD</v>
          </cell>
          <cell r="U1188" t="str">
            <v>Contractuel</v>
          </cell>
          <cell r="V1188">
            <v>45170</v>
          </cell>
          <cell r="W1188">
            <v>45199</v>
          </cell>
          <cell r="Z1188">
            <v>45170</v>
          </cell>
          <cell r="AA1188">
            <v>12</v>
          </cell>
          <cell r="AB1188">
            <v>2022</v>
          </cell>
          <cell r="AC1188">
            <v>2026</v>
          </cell>
          <cell r="AD1188">
            <v>2.2111111111111112</v>
          </cell>
          <cell r="AE1188" t="str">
            <v>&lt; 3</v>
          </cell>
          <cell r="AF1188">
            <v>34957</v>
          </cell>
          <cell r="AG1188">
            <v>29.493150684931507</v>
          </cell>
          <cell r="AH1188" t="str">
            <v>&gt;25&lt; 35</v>
          </cell>
          <cell r="AI1188">
            <v>17107342</v>
          </cell>
          <cell r="AJ1188" t="str">
            <v>01</v>
          </cell>
          <cell r="AK1188" t="str">
            <v>09194836</v>
          </cell>
          <cell r="AL1188">
            <v>43722</v>
          </cell>
          <cell r="AM1188" t="str">
            <v>FEMME</v>
          </cell>
          <cell r="AN1188" t="str">
            <v>Marié(e)</v>
          </cell>
          <cell r="AO1188">
            <v>0</v>
          </cell>
          <cell r="AQ1188">
            <v>3</v>
          </cell>
          <cell r="AR1188">
            <v>1</v>
          </cell>
          <cell r="AS1188">
            <v>45280.25</v>
          </cell>
          <cell r="AT1188" t="str">
            <v>Horaire</v>
          </cell>
          <cell r="AU1188">
            <v>3.3069999999999999</v>
          </cell>
          <cell r="AV1188" t="str">
            <v>08</v>
          </cell>
          <cell r="AW1188" t="str">
            <v>14103</v>
          </cell>
          <cell r="AX1188" t="str">
            <v>10240009411</v>
          </cell>
          <cell r="AY1188">
            <v>77</v>
          </cell>
          <cell r="AZ1188" t="str">
            <v>BIAT</v>
          </cell>
          <cell r="BA1188" t="str">
            <v>08141031024000941177</v>
          </cell>
          <cell r="BB1188">
            <v>20</v>
          </cell>
          <cell r="BC1188" t="str">
            <v>BOUHANECH MORNAGUIA MANOUBA</v>
          </cell>
          <cell r="BD1188" t="str">
            <v>MANOUBA</v>
          </cell>
          <cell r="BG1188">
            <v>97230336</v>
          </cell>
          <cell r="BJ1188" t="str">
            <v>MORNAGUIA</v>
          </cell>
          <cell r="BK1188" t="str">
            <v>B-Panda</v>
          </cell>
          <cell r="BL1188" t="str">
            <v>1.1</v>
          </cell>
          <cell r="BN1188" t="str">
            <v>08141031024000941177</v>
          </cell>
          <cell r="BO1188" t="str">
            <v>DHAOUADI KHOULOUD</v>
          </cell>
          <cell r="BP1188">
            <v>1190</v>
          </cell>
          <cell r="BR1188" t="e">
            <v>#N/A</v>
          </cell>
          <cell r="BU1188" t="str">
            <v>Non-Actif</v>
          </cell>
        </row>
        <row r="1189">
          <cell r="B1189">
            <v>1191</v>
          </cell>
          <cell r="C1189" t="str">
            <v>Mlle</v>
          </cell>
          <cell r="D1189" t="str">
            <v xml:space="preserve">AOUINI HENDA </v>
          </cell>
          <cell r="E1189" t="str">
            <v>SAGE Tunisia</v>
          </cell>
          <cell r="F1189" t="str">
            <v>PRODUCTION</v>
          </cell>
          <cell r="G1189" t="str">
            <v>Couturière</v>
          </cell>
          <cell r="H1189" t="str">
            <v>Panda</v>
          </cell>
          <cell r="I1189" t="str">
            <v>FAWZI SENDESNI</v>
          </cell>
          <cell r="J1189" t="str">
            <v>B</v>
          </cell>
          <cell r="K1189" t="str">
            <v>DIRECTS</v>
          </cell>
          <cell r="L1189" t="str">
            <v>Variable cost at standard</v>
          </cell>
          <cell r="M1189" t="str">
            <v>OUVRIERE SPECIALISE</v>
          </cell>
          <cell r="N1189">
            <v>44915</v>
          </cell>
          <cell r="P1189">
            <v>25</v>
          </cell>
          <cell r="T1189" t="str">
            <v>CDD</v>
          </cell>
          <cell r="U1189" t="str">
            <v>Contractuel</v>
          </cell>
          <cell r="V1189">
            <v>45689</v>
          </cell>
          <cell r="W1189">
            <v>45747</v>
          </cell>
          <cell r="Z1189">
            <v>45689</v>
          </cell>
          <cell r="AA1189">
            <v>12</v>
          </cell>
          <cell r="AB1189">
            <v>2022</v>
          </cell>
          <cell r="AC1189">
            <v>2026</v>
          </cell>
          <cell r="AD1189">
            <v>2.2111111111111112</v>
          </cell>
          <cell r="AE1189" t="str">
            <v>&lt; 3</v>
          </cell>
          <cell r="AF1189">
            <v>32914</v>
          </cell>
          <cell r="AG1189">
            <v>35.090410958904108</v>
          </cell>
          <cell r="AH1189" t="str">
            <v>&gt;35&lt; 45</v>
          </cell>
          <cell r="AI1189">
            <v>16627131</v>
          </cell>
          <cell r="AJ1189" t="str">
            <v>04</v>
          </cell>
          <cell r="AK1189" t="str">
            <v>09170771</v>
          </cell>
          <cell r="AL1189">
            <v>39338</v>
          </cell>
          <cell r="AM1189" t="str">
            <v>FEMME</v>
          </cell>
          <cell r="AN1189" t="str">
            <v>Célibataire</v>
          </cell>
          <cell r="AQ1189">
            <v>3</v>
          </cell>
          <cell r="AR1189">
            <v>3</v>
          </cell>
          <cell r="AS1189">
            <v>46010.75</v>
          </cell>
          <cell r="AT1189" t="str">
            <v>Horaire</v>
          </cell>
          <cell r="AU1189">
            <v>3.3069999999999999</v>
          </cell>
          <cell r="AV1189" t="str">
            <v>17</v>
          </cell>
          <cell r="AW1189" t="str">
            <v>00100</v>
          </cell>
          <cell r="AX1189" t="str">
            <v>00000273164</v>
          </cell>
          <cell r="AY1189" t="str">
            <v>55</v>
          </cell>
          <cell r="AZ1189" t="str">
            <v>LA POSTE</v>
          </cell>
          <cell r="BA1189" t="str">
            <v>17001000000027316455</v>
          </cell>
          <cell r="BB1189">
            <v>20</v>
          </cell>
          <cell r="BC1189" t="str">
            <v>KSAR HADID MORNAGUIA</v>
          </cell>
          <cell r="BD1189" t="str">
            <v xml:space="preserve">MANOUBA </v>
          </cell>
          <cell r="BG1189">
            <v>25881272</v>
          </cell>
          <cell r="BJ1189" t="str">
            <v>MORNAGUIA</v>
          </cell>
          <cell r="BK1189" t="str">
            <v>B-Panda</v>
          </cell>
          <cell r="BL1189" t="str">
            <v>1.3</v>
          </cell>
          <cell r="BN1189" t="str">
            <v>17001000000027316455</v>
          </cell>
          <cell r="BO1189" t="str">
            <v xml:space="preserve">AOUINI HENDA </v>
          </cell>
          <cell r="BP1189">
            <v>1191</v>
          </cell>
          <cell r="BR1189" t="e">
            <v>#N/A</v>
          </cell>
          <cell r="BT1189">
            <v>665</v>
          </cell>
          <cell r="BU1189" t="str">
            <v>si</v>
          </cell>
          <cell r="BV1189" t="str">
            <v>139 B SA</v>
          </cell>
        </row>
        <row r="1190">
          <cell r="B1190">
            <v>1192</v>
          </cell>
          <cell r="C1190" t="str">
            <v>Madame</v>
          </cell>
          <cell r="D1190" t="str">
            <v>NEFZI SIHEM</v>
          </cell>
          <cell r="E1190" t="str">
            <v>SAGE Tunisia</v>
          </cell>
          <cell r="F1190" t="str">
            <v>PRODUCTION</v>
          </cell>
          <cell r="G1190" t="str">
            <v>Couturière</v>
          </cell>
          <cell r="H1190" t="str">
            <v>Panda</v>
          </cell>
          <cell r="I1190" t="str">
            <v>FAWZI SENDESNI</v>
          </cell>
          <cell r="J1190" t="str">
            <v>B</v>
          </cell>
          <cell r="K1190" t="str">
            <v>DIRECTS</v>
          </cell>
          <cell r="L1190" t="str">
            <v>Variable cost at standard</v>
          </cell>
          <cell r="M1190" t="str">
            <v>OUVRIERE SPECIALISE</v>
          </cell>
          <cell r="N1190">
            <v>44915</v>
          </cell>
          <cell r="P1190">
            <v>25</v>
          </cell>
          <cell r="T1190" t="str">
            <v>CDD</v>
          </cell>
          <cell r="U1190" t="str">
            <v>Contractuel</v>
          </cell>
          <cell r="V1190">
            <v>45689</v>
          </cell>
          <cell r="W1190">
            <v>45747</v>
          </cell>
          <cell r="Z1190">
            <v>45689</v>
          </cell>
          <cell r="AA1190">
            <v>12</v>
          </cell>
          <cell r="AB1190">
            <v>2022</v>
          </cell>
          <cell r="AC1190">
            <v>2026</v>
          </cell>
          <cell r="AD1190">
            <v>2.2111111111111112</v>
          </cell>
          <cell r="AE1190" t="str">
            <v>&lt; 3</v>
          </cell>
          <cell r="AF1190">
            <v>28526</v>
          </cell>
          <cell r="AG1190">
            <v>47.112328767123287</v>
          </cell>
          <cell r="AH1190" t="str">
            <v>&gt;45&lt; 55</v>
          </cell>
          <cell r="AI1190">
            <v>12285776</v>
          </cell>
          <cell r="AJ1190" t="str">
            <v>05</v>
          </cell>
          <cell r="AK1190" t="str">
            <v>05685581</v>
          </cell>
          <cell r="AL1190">
            <v>34930</v>
          </cell>
          <cell r="AM1190" t="str">
            <v>FEMME</v>
          </cell>
          <cell r="AN1190" t="str">
            <v>Marié(e)</v>
          </cell>
          <cell r="AO1190">
            <v>4</v>
          </cell>
          <cell r="AQ1190">
            <v>3</v>
          </cell>
          <cell r="AR1190">
            <v>3</v>
          </cell>
          <cell r="AS1190">
            <v>46010.75</v>
          </cell>
          <cell r="AT1190" t="str">
            <v>Horaire</v>
          </cell>
          <cell r="AU1190">
            <v>3.3069999999999999</v>
          </cell>
          <cell r="AV1190" t="str">
            <v>17</v>
          </cell>
          <cell r="AW1190" t="str">
            <v>53594</v>
          </cell>
          <cell r="AX1190" t="str">
            <v>01743301968</v>
          </cell>
          <cell r="AY1190" t="str">
            <v>93</v>
          </cell>
          <cell r="AZ1190" t="str">
            <v>LA POSTE</v>
          </cell>
          <cell r="BA1190" t="str">
            <v>17535940174330196893</v>
          </cell>
          <cell r="BB1190">
            <v>20</v>
          </cell>
          <cell r="BC1190" t="str">
            <v>TCHAKA ARABE MAJOUR MATEUR</v>
          </cell>
          <cell r="BD1190" t="str">
            <v xml:space="preserve">BIZERTE </v>
          </cell>
          <cell r="BG1190">
            <v>27976043</v>
          </cell>
          <cell r="BJ1190" t="str">
            <v>MATEUR</v>
          </cell>
          <cell r="BK1190" t="str">
            <v>B-Panda</v>
          </cell>
          <cell r="BL1190" t="str">
            <v>2.1</v>
          </cell>
          <cell r="BN1190" t="str">
            <v>17535940174330196893</v>
          </cell>
          <cell r="BO1190" t="str">
            <v>NEFZI SIHEM</v>
          </cell>
          <cell r="BP1190">
            <v>1192</v>
          </cell>
          <cell r="BR1190" t="e">
            <v>#N/A</v>
          </cell>
          <cell r="BT1190">
            <v>666</v>
          </cell>
          <cell r="BU1190" t="str">
            <v>si</v>
          </cell>
          <cell r="BV1190" t="str">
            <v>139 B CA</v>
          </cell>
        </row>
        <row r="1191">
          <cell r="B1191">
            <v>1193</v>
          </cell>
          <cell r="C1191" t="str">
            <v>MADAME</v>
          </cell>
          <cell r="D1191" t="str">
            <v>BEN ALAYET RYM</v>
          </cell>
          <cell r="E1191" t="str">
            <v>SAGE Tunisia</v>
          </cell>
          <cell r="F1191" t="str">
            <v>PRODUCTION</v>
          </cell>
          <cell r="G1191" t="str">
            <v>Couturière</v>
          </cell>
          <cell r="H1191" t="str">
            <v>Panda</v>
          </cell>
          <cell r="I1191" t="str">
            <v>HASNA NASRAOUI</v>
          </cell>
          <cell r="J1191" t="str">
            <v>A</v>
          </cell>
          <cell r="K1191" t="str">
            <v>DIRECTS</v>
          </cell>
          <cell r="L1191" t="str">
            <v>Variable cost at standard</v>
          </cell>
          <cell r="M1191" t="str">
            <v>OUVRIERE SPECIALISE</v>
          </cell>
          <cell r="N1191">
            <v>44915</v>
          </cell>
          <cell r="P1191">
            <v>-765</v>
          </cell>
          <cell r="Q1191">
            <v>44939</v>
          </cell>
          <cell r="R1191" t="str">
            <v xml:space="preserve">abandon de poste </v>
          </cell>
          <cell r="T1191" t="str">
            <v>CDD</v>
          </cell>
          <cell r="U1191" t="str">
            <v>Contractuel</v>
          </cell>
          <cell r="V1191">
            <v>44915</v>
          </cell>
          <cell r="W1191">
            <v>44957</v>
          </cell>
          <cell r="Z1191">
            <v>44915</v>
          </cell>
          <cell r="AA1191">
            <v>12</v>
          </cell>
          <cell r="AB1191">
            <v>2022</v>
          </cell>
          <cell r="AC1191">
            <v>2026</v>
          </cell>
          <cell r="AD1191">
            <v>2.2111111111111112</v>
          </cell>
          <cell r="AE1191" t="str">
            <v>&lt; 3</v>
          </cell>
          <cell r="AF1191">
            <v>31352</v>
          </cell>
          <cell r="AG1191">
            <v>39.369863013698627</v>
          </cell>
          <cell r="AH1191" t="str">
            <v>&gt;35&lt; 45</v>
          </cell>
          <cell r="AI1191" t="str">
            <v>12752810</v>
          </cell>
          <cell r="AJ1191" t="str">
            <v>02</v>
          </cell>
          <cell r="AK1191" t="str">
            <v>07113112</v>
          </cell>
          <cell r="AL1191">
            <v>40627</v>
          </cell>
          <cell r="AM1191" t="str">
            <v>FEMME</v>
          </cell>
          <cell r="AN1191" t="str">
            <v>Marié(e)</v>
          </cell>
          <cell r="AO1191">
            <v>1</v>
          </cell>
          <cell r="AQ1191">
            <v>3</v>
          </cell>
          <cell r="AR1191">
            <v>1</v>
          </cell>
          <cell r="AS1191">
            <v>45280.25</v>
          </cell>
          <cell r="AT1191" t="str">
            <v>Horaire</v>
          </cell>
          <cell r="AU1191">
            <v>3.3069999999999999</v>
          </cell>
          <cell r="AV1191" t="str">
            <v>17</v>
          </cell>
          <cell r="AW1191" t="str">
            <v>00100</v>
          </cell>
          <cell r="AX1191" t="str">
            <v>00003215160</v>
          </cell>
          <cell r="AY1191" t="str">
            <v>97</v>
          </cell>
          <cell r="AZ1191" t="str">
            <v>LA POSTE</v>
          </cell>
          <cell r="BA1191" t="str">
            <v>17001000000321516097</v>
          </cell>
          <cell r="BB1191">
            <v>20</v>
          </cell>
          <cell r="BC1191" t="str">
            <v>AVENUE HABIB BOURGUIBA MORNAG</v>
          </cell>
          <cell r="BD1191" t="str">
            <v>BEN AROUS</v>
          </cell>
          <cell r="BG1191">
            <v>27758793</v>
          </cell>
          <cell r="BK1191" t="str">
            <v>A-Panda</v>
          </cell>
          <cell r="BN1191" t="str">
            <v>17001000000321516097</v>
          </cell>
          <cell r="BO1191" t="str">
            <v>BEN ALAYET RYM</v>
          </cell>
          <cell r="BP1191">
            <v>1193</v>
          </cell>
          <cell r="BU1191" t="str">
            <v>Non-Actif</v>
          </cell>
        </row>
        <row r="1192">
          <cell r="B1192">
            <v>1194</v>
          </cell>
          <cell r="C1192" t="str">
            <v>Mlle</v>
          </cell>
          <cell r="D1192" t="str">
            <v>ABDELLI MARYEM</v>
          </cell>
          <cell r="E1192" t="str">
            <v>SAGE Tunisia</v>
          </cell>
          <cell r="F1192" t="str">
            <v>PRODUCTION</v>
          </cell>
          <cell r="G1192" t="str">
            <v>Couturière</v>
          </cell>
          <cell r="H1192" t="str">
            <v>Panda</v>
          </cell>
          <cell r="I1192" t="str">
            <v>FAWZI SENDESNI</v>
          </cell>
          <cell r="J1192" t="str">
            <v>B</v>
          </cell>
          <cell r="K1192" t="str">
            <v>DIRECTS</v>
          </cell>
          <cell r="L1192" t="str">
            <v>Variable cost at standard</v>
          </cell>
          <cell r="M1192" t="str">
            <v>OUVRIERE SPECIALISE</v>
          </cell>
          <cell r="N1192">
            <v>44915</v>
          </cell>
          <cell r="P1192">
            <v>25</v>
          </cell>
          <cell r="T1192" t="str">
            <v>CDD</v>
          </cell>
          <cell r="U1192" t="str">
            <v>Contractuel</v>
          </cell>
          <cell r="V1192">
            <v>45689</v>
          </cell>
          <cell r="W1192">
            <v>45747</v>
          </cell>
          <cell r="Z1192">
            <v>45689</v>
          </cell>
          <cell r="AA1192">
            <v>12</v>
          </cell>
          <cell r="AB1192">
            <v>2022</v>
          </cell>
          <cell r="AC1192">
            <v>2026</v>
          </cell>
          <cell r="AD1192">
            <v>2.2111111111111112</v>
          </cell>
          <cell r="AE1192" t="str">
            <v>&lt; 3</v>
          </cell>
          <cell r="AF1192">
            <v>32088</v>
          </cell>
          <cell r="AG1192">
            <v>37.353424657534248</v>
          </cell>
          <cell r="AH1192" t="str">
            <v>&gt;35&lt; 45</v>
          </cell>
          <cell r="AI1192">
            <v>17749344</v>
          </cell>
          <cell r="AJ1192" t="str">
            <v>08</v>
          </cell>
          <cell r="AK1192" t="str">
            <v>04731945</v>
          </cell>
          <cell r="AL1192">
            <v>42336</v>
          </cell>
          <cell r="AM1192" t="str">
            <v>FEMME</v>
          </cell>
          <cell r="AN1192" t="str">
            <v>Célibataire</v>
          </cell>
          <cell r="AQ1192">
            <v>3</v>
          </cell>
          <cell r="AR1192">
            <v>3</v>
          </cell>
          <cell r="AS1192">
            <v>46010.75</v>
          </cell>
          <cell r="AT1192" t="str">
            <v>Horaire</v>
          </cell>
          <cell r="AU1192">
            <v>3.3069999999999999</v>
          </cell>
          <cell r="AV1192" t="str">
            <v>17</v>
          </cell>
          <cell r="AW1192" t="str">
            <v>00100</v>
          </cell>
          <cell r="AX1192" t="str">
            <v>00003216348</v>
          </cell>
          <cell r="AY1192" t="str">
            <v>25</v>
          </cell>
          <cell r="AZ1192" t="str">
            <v>LA POSTE</v>
          </cell>
          <cell r="BA1192" t="str">
            <v>17001000000321634825</v>
          </cell>
          <cell r="BB1192">
            <v>20</v>
          </cell>
          <cell r="BC1192" t="str">
            <v xml:space="preserve">RUE Italie SIDI HSSIN </v>
          </cell>
          <cell r="BD1192" t="str">
            <v xml:space="preserve">TUNIS </v>
          </cell>
          <cell r="BG1192">
            <v>99143425</v>
          </cell>
          <cell r="BJ1192" t="str">
            <v>SIDI HASSINE</v>
          </cell>
          <cell r="BK1192" t="str">
            <v>B-Panda</v>
          </cell>
          <cell r="BL1192" t="str">
            <v>2.1</v>
          </cell>
          <cell r="BN1192" t="str">
            <v>17001000000321634825</v>
          </cell>
          <cell r="BO1192" t="str">
            <v>ABDELLI MARYEM</v>
          </cell>
          <cell r="BP1192">
            <v>1194</v>
          </cell>
          <cell r="BR1192" t="e">
            <v>#N/A</v>
          </cell>
          <cell r="BT1192">
            <v>667</v>
          </cell>
          <cell r="BU1192" t="str">
            <v>si</v>
          </cell>
          <cell r="BV1192" t="str">
            <v>139 B CP</v>
          </cell>
        </row>
        <row r="1193">
          <cell r="B1193">
            <v>1195</v>
          </cell>
          <cell r="C1193" t="str">
            <v>MADAME</v>
          </cell>
          <cell r="D1193" t="str">
            <v xml:space="preserve">BALLOUMI NAIMA </v>
          </cell>
          <cell r="E1193" t="str">
            <v>SAGE Tunisia</v>
          </cell>
          <cell r="F1193" t="str">
            <v>PRODUCTION</v>
          </cell>
          <cell r="G1193" t="str">
            <v>Couturière</v>
          </cell>
          <cell r="H1193" t="str">
            <v>Panda</v>
          </cell>
          <cell r="I1193" t="str">
            <v>FAWZI SENDESNI</v>
          </cell>
          <cell r="J1193" t="str">
            <v>B</v>
          </cell>
          <cell r="K1193" t="str">
            <v>DIRECTS</v>
          </cell>
          <cell r="L1193" t="str">
            <v>Variable cost at standard</v>
          </cell>
          <cell r="M1193" t="str">
            <v>OUVRIERE SPECIALISE</v>
          </cell>
          <cell r="N1193">
            <v>44915</v>
          </cell>
          <cell r="P1193">
            <v>-765</v>
          </cell>
          <cell r="Q1193">
            <v>44916</v>
          </cell>
          <cell r="R1193" t="str">
            <v xml:space="preserve">abandon de poste </v>
          </cell>
          <cell r="T1193" t="str">
            <v>CDD</v>
          </cell>
          <cell r="U1193" t="str">
            <v>Contractuel</v>
          </cell>
          <cell r="V1193">
            <v>44915</v>
          </cell>
          <cell r="W1193">
            <v>44957</v>
          </cell>
          <cell r="Z1193">
            <v>44915</v>
          </cell>
          <cell r="AA1193">
            <v>12</v>
          </cell>
          <cell r="AB1193">
            <v>2022</v>
          </cell>
          <cell r="AC1193">
            <v>2026</v>
          </cell>
          <cell r="AD1193">
            <v>2.2111111111111112</v>
          </cell>
          <cell r="AE1193" t="str">
            <v>&lt; 3</v>
          </cell>
          <cell r="AF1193">
            <v>28344</v>
          </cell>
          <cell r="AG1193">
            <v>47.610958904109587</v>
          </cell>
          <cell r="AH1193" t="str">
            <v>&gt;45&lt; 55</v>
          </cell>
          <cell r="AI1193" t="str">
            <v>12341201</v>
          </cell>
          <cell r="AJ1193" t="str">
            <v>01</v>
          </cell>
          <cell r="AK1193" t="str">
            <v>07316301</v>
          </cell>
          <cell r="AL1193">
            <v>43552</v>
          </cell>
          <cell r="AM1193" t="str">
            <v>FEMME</v>
          </cell>
          <cell r="AN1193" t="str">
            <v>Marié(e)</v>
          </cell>
          <cell r="AO1193">
            <v>3</v>
          </cell>
          <cell r="AQ1193">
            <v>3</v>
          </cell>
          <cell r="AR1193">
            <v>1</v>
          </cell>
          <cell r="AS1193">
            <v>45280.25</v>
          </cell>
          <cell r="AT1193" t="str">
            <v>Horaire</v>
          </cell>
          <cell r="AU1193">
            <v>3.3069999999999999</v>
          </cell>
          <cell r="BA1193" t="str">
            <v/>
          </cell>
          <cell r="BB1193">
            <v>0</v>
          </cell>
          <cell r="BC1193" t="str">
            <v xml:space="preserve">RUE 4735 KHALED IBN WALID </v>
          </cell>
          <cell r="BD1193" t="str">
            <v>MANOUBA</v>
          </cell>
          <cell r="BG1193">
            <v>96585186</v>
          </cell>
          <cell r="BK1193" t="str">
            <v>B-Panda</v>
          </cell>
          <cell r="BN1193" t="str">
            <v/>
          </cell>
          <cell r="BO1193" t="str">
            <v xml:space="preserve">BALLOUMI NAIMA </v>
          </cell>
          <cell r="BP1193">
            <v>1195</v>
          </cell>
          <cell r="BU1193" t="str">
            <v>Non-Actif</v>
          </cell>
        </row>
        <row r="1194">
          <cell r="B1194">
            <v>1196</v>
          </cell>
          <cell r="C1194" t="str">
            <v>Madame</v>
          </cell>
          <cell r="D1194" t="str">
            <v>NASRI SAMIA</v>
          </cell>
          <cell r="E1194" t="str">
            <v>SAGE Tunisia</v>
          </cell>
          <cell r="F1194" t="str">
            <v>PRODUCTION</v>
          </cell>
          <cell r="G1194" t="str">
            <v>Team leader</v>
          </cell>
          <cell r="H1194" t="str">
            <v>Panda</v>
          </cell>
          <cell r="I1194" t="str">
            <v>FAWZI SENDESNI</v>
          </cell>
          <cell r="J1194" t="str">
            <v>B</v>
          </cell>
          <cell r="K1194" t="str">
            <v>INDIRECTS</v>
          </cell>
          <cell r="L1194" t="str">
            <v>Variable cost at standard</v>
          </cell>
          <cell r="M1194" t="str">
            <v>OUVRIERE SPECIALISE</v>
          </cell>
          <cell r="N1194">
            <v>44915</v>
          </cell>
          <cell r="P1194">
            <v>55</v>
          </cell>
          <cell r="T1194" t="str">
            <v>CDD</v>
          </cell>
          <cell r="U1194" t="str">
            <v>Contractuel</v>
          </cell>
          <cell r="V1194">
            <v>45689</v>
          </cell>
          <cell r="W1194">
            <v>45777</v>
          </cell>
          <cell r="Z1194">
            <v>45689</v>
          </cell>
          <cell r="AA1194">
            <v>12</v>
          </cell>
          <cell r="AB1194">
            <v>2022</v>
          </cell>
          <cell r="AC1194">
            <v>2026</v>
          </cell>
          <cell r="AD1194">
            <v>2.2111111111111112</v>
          </cell>
          <cell r="AE1194" t="str">
            <v>&lt; 3</v>
          </cell>
          <cell r="AF1194">
            <v>31560</v>
          </cell>
          <cell r="AG1194">
            <v>38.799999999999997</v>
          </cell>
          <cell r="AH1194" t="str">
            <v>&gt;35&lt; 45</v>
          </cell>
          <cell r="AI1194">
            <v>12880566</v>
          </cell>
          <cell r="AJ1194" t="str">
            <v>07</v>
          </cell>
          <cell r="AK1194" t="str">
            <v>07393422</v>
          </cell>
          <cell r="AL1194">
            <v>37897</v>
          </cell>
          <cell r="AM1194" t="str">
            <v>FEMME</v>
          </cell>
          <cell r="AN1194" t="str">
            <v>Marié(e)</v>
          </cell>
          <cell r="AO1194">
            <v>2</v>
          </cell>
          <cell r="AQ1194">
            <v>5</v>
          </cell>
          <cell r="AR1194">
            <v>3</v>
          </cell>
          <cell r="AS1194">
            <v>46010.75</v>
          </cell>
          <cell r="AT1194" t="str">
            <v>Horaire</v>
          </cell>
          <cell r="AU1194">
            <v>3.3069999999999999</v>
          </cell>
          <cell r="AV1194" t="str">
            <v>17</v>
          </cell>
          <cell r="AW1194" t="str">
            <v>00100</v>
          </cell>
          <cell r="AX1194" t="str">
            <v>00002733768</v>
          </cell>
          <cell r="AY1194" t="str">
            <v>40</v>
          </cell>
          <cell r="AZ1194" t="str">
            <v>LA POSTE</v>
          </cell>
          <cell r="BA1194" t="str">
            <v>17001000000273376840</v>
          </cell>
          <cell r="BB1194">
            <v>20</v>
          </cell>
          <cell r="BC1194" t="str">
            <v xml:space="preserve">03 RUE TATAOUINE HAY ETTADHAMEN </v>
          </cell>
          <cell r="BD1194" t="str">
            <v>ARIANA</v>
          </cell>
          <cell r="BF1194">
            <v>44927</v>
          </cell>
          <cell r="BG1194">
            <v>20040114</v>
          </cell>
          <cell r="BJ1194" t="str">
            <v>ETTADHAMEN</v>
          </cell>
          <cell r="BK1194" t="str">
            <v>B-Panda</v>
          </cell>
          <cell r="BL1194" t="str">
            <v>3.1</v>
          </cell>
          <cell r="BN1194" t="str">
            <v>17001000000273376840</v>
          </cell>
          <cell r="BO1194" t="str">
            <v>NASRI SAMIA</v>
          </cell>
          <cell r="BP1194">
            <v>1196</v>
          </cell>
          <cell r="BR1194" t="e">
            <v>#N/A</v>
          </cell>
          <cell r="BS1194" t="str">
            <v>date de promotion le 29-05-2023</v>
          </cell>
          <cell r="BT1194">
            <v>668</v>
          </cell>
          <cell r="BU1194" t="str">
            <v>si</v>
          </cell>
          <cell r="BV1194" t="str">
            <v>139 B SA</v>
          </cell>
        </row>
        <row r="1195">
          <cell r="B1195">
            <v>1197</v>
          </cell>
          <cell r="C1195" t="str">
            <v>Mlle</v>
          </cell>
          <cell r="D1195" t="str">
            <v>AMARA SAMIA</v>
          </cell>
          <cell r="E1195" t="str">
            <v>SAGE Tunisia</v>
          </cell>
          <cell r="F1195" t="str">
            <v>PRODUCTION</v>
          </cell>
          <cell r="G1195" t="str">
            <v>Couturière</v>
          </cell>
          <cell r="H1195" t="str">
            <v>Panda</v>
          </cell>
          <cell r="I1195" t="str">
            <v>FAWZI SENDESNI</v>
          </cell>
          <cell r="J1195" t="str">
            <v>B</v>
          </cell>
          <cell r="K1195" t="str">
            <v>DIRECTS</v>
          </cell>
          <cell r="L1195" t="str">
            <v>Variable cost at standard</v>
          </cell>
          <cell r="M1195" t="str">
            <v>OUVRIERE SPECIALISE</v>
          </cell>
          <cell r="N1195">
            <v>44915</v>
          </cell>
          <cell r="P1195">
            <v>-400</v>
          </cell>
          <cell r="Q1195">
            <v>45323</v>
          </cell>
          <cell r="R1195" t="str">
            <v>dicipline</v>
          </cell>
          <cell r="T1195" t="str">
            <v>CDD</v>
          </cell>
          <cell r="U1195" t="str">
            <v>Contractuel</v>
          </cell>
          <cell r="V1195">
            <v>45261</v>
          </cell>
          <cell r="W1195">
            <v>45322</v>
          </cell>
          <cell r="Z1195">
            <v>45261</v>
          </cell>
          <cell r="AA1195">
            <v>12</v>
          </cell>
          <cell r="AB1195">
            <v>2022</v>
          </cell>
          <cell r="AC1195">
            <v>2026</v>
          </cell>
          <cell r="AD1195">
            <v>2.2111111111111112</v>
          </cell>
          <cell r="AE1195" t="str">
            <v>&lt; 3</v>
          </cell>
          <cell r="AF1195">
            <v>30287</v>
          </cell>
          <cell r="AG1195">
            <v>42.287671232876711</v>
          </cell>
          <cell r="AH1195" t="str">
            <v>&gt;35&lt; 45</v>
          </cell>
          <cell r="AK1195" t="str">
            <v>07390501</v>
          </cell>
          <cell r="AL1195">
            <v>42945</v>
          </cell>
          <cell r="AM1195" t="str">
            <v>FEMME</v>
          </cell>
          <cell r="AN1195" t="str">
            <v>Célibataire</v>
          </cell>
          <cell r="AQ1195">
            <v>3</v>
          </cell>
          <cell r="AR1195">
            <v>2</v>
          </cell>
          <cell r="AS1195">
            <v>45645.5</v>
          </cell>
          <cell r="AT1195" t="str">
            <v>Horaire</v>
          </cell>
          <cell r="AU1195">
            <v>3.3069999999999999</v>
          </cell>
          <cell r="AV1195" t="str">
            <v>17</v>
          </cell>
          <cell r="AW1195" t="str">
            <v>00200</v>
          </cell>
          <cell r="AX1195" t="str">
            <v>00001267437</v>
          </cell>
          <cell r="AY1195" t="str">
            <v>38</v>
          </cell>
          <cell r="AZ1195" t="str">
            <v>LA POSTE</v>
          </cell>
          <cell r="BA1195" t="str">
            <v>17002000000126743738</v>
          </cell>
          <cell r="BB1195">
            <v>20</v>
          </cell>
          <cell r="BC1195" t="str">
            <v>BORJ NOUR BORJ EL AMRI</v>
          </cell>
          <cell r="BD1195" t="str">
            <v>MANOUBA</v>
          </cell>
          <cell r="BF1195">
            <v>44927</v>
          </cell>
          <cell r="BG1195">
            <v>22277982</v>
          </cell>
          <cell r="BJ1195" t="str">
            <v>BORJ EL AMRI</v>
          </cell>
          <cell r="BK1195" t="str">
            <v>B-Panda</v>
          </cell>
          <cell r="BL1195" t="str">
            <v>2.1</v>
          </cell>
          <cell r="BN1195" t="str">
            <v>17002000000126743738</v>
          </cell>
          <cell r="BO1195" t="str">
            <v>AMARA SAMIA</v>
          </cell>
          <cell r="BP1195">
            <v>1197</v>
          </cell>
          <cell r="BR1195" t="e">
            <v>#N/A</v>
          </cell>
          <cell r="BU1195" t="str">
            <v>Non-Actif</v>
          </cell>
          <cell r="BV1195" t="str">
            <v>139 B SA</v>
          </cell>
        </row>
        <row r="1196">
          <cell r="B1196">
            <v>1198</v>
          </cell>
          <cell r="C1196" t="str">
            <v>Madame</v>
          </cell>
          <cell r="D1196" t="str">
            <v xml:space="preserve">ABDERRAHMEN HAJER </v>
          </cell>
          <cell r="E1196" t="str">
            <v>SAGE Tunisia</v>
          </cell>
          <cell r="F1196" t="str">
            <v>PRODUCTION</v>
          </cell>
          <cell r="G1196" t="str">
            <v>Couturière</v>
          </cell>
          <cell r="H1196" t="str">
            <v>Panda</v>
          </cell>
          <cell r="I1196" t="str">
            <v>FAWZI SENDESNI</v>
          </cell>
          <cell r="J1196" t="str">
            <v>B</v>
          </cell>
          <cell r="K1196" t="str">
            <v>DIRECTS</v>
          </cell>
          <cell r="L1196" t="str">
            <v>Variable cost at standard</v>
          </cell>
          <cell r="M1196" t="str">
            <v>OUVRIERE SPECIALISE</v>
          </cell>
          <cell r="N1196">
            <v>44915</v>
          </cell>
          <cell r="P1196">
            <v>25</v>
          </cell>
          <cell r="T1196" t="str">
            <v>CDD</v>
          </cell>
          <cell r="U1196" t="str">
            <v>Contractuel</v>
          </cell>
          <cell r="V1196">
            <v>45689</v>
          </cell>
          <cell r="W1196">
            <v>45747</v>
          </cell>
          <cell r="Z1196">
            <v>45689</v>
          </cell>
          <cell r="AA1196">
            <v>12</v>
          </cell>
          <cell r="AB1196">
            <v>2022</v>
          </cell>
          <cell r="AC1196">
            <v>2026</v>
          </cell>
          <cell r="AD1196">
            <v>2.2111111111111112</v>
          </cell>
          <cell r="AE1196" t="str">
            <v>&lt; 3</v>
          </cell>
          <cell r="AF1196">
            <v>29132</v>
          </cell>
          <cell r="AG1196">
            <v>45.452054794520549</v>
          </cell>
          <cell r="AH1196" t="str">
            <v>&gt;45&lt; 55</v>
          </cell>
          <cell r="AI1196">
            <v>17553561</v>
          </cell>
          <cell r="AJ1196" t="str">
            <v>00</v>
          </cell>
          <cell r="AK1196" t="str">
            <v>04699249</v>
          </cell>
          <cell r="AL1196">
            <v>44859</v>
          </cell>
          <cell r="AM1196" t="str">
            <v>FEMME</v>
          </cell>
          <cell r="AN1196" t="str">
            <v>Marié(e)</v>
          </cell>
          <cell r="AO1196">
            <v>4</v>
          </cell>
          <cell r="AQ1196">
            <v>3</v>
          </cell>
          <cell r="AR1196">
            <v>3</v>
          </cell>
          <cell r="AS1196">
            <v>46010.75</v>
          </cell>
          <cell r="AT1196" t="str">
            <v>Horaire</v>
          </cell>
          <cell r="AU1196">
            <v>3.3069999999999999</v>
          </cell>
          <cell r="AV1196" t="str">
            <v>17</v>
          </cell>
          <cell r="AW1196" t="str">
            <v>00100</v>
          </cell>
          <cell r="AX1196" t="str">
            <v>00002931887</v>
          </cell>
          <cell r="AY1196" t="str">
            <v>02</v>
          </cell>
          <cell r="AZ1196" t="str">
            <v>LA POSTE</v>
          </cell>
          <cell r="BA1196" t="str">
            <v>17001000000293188702</v>
          </cell>
          <cell r="BB1196">
            <v>20</v>
          </cell>
          <cell r="BC1196" t="str">
            <v xml:space="preserve">33 AVENUE 25 JUILLET SIDI HSSIN </v>
          </cell>
          <cell r="BD1196" t="str">
            <v xml:space="preserve">TUNIS </v>
          </cell>
          <cell r="BG1196">
            <v>20875344</v>
          </cell>
          <cell r="BJ1196" t="str">
            <v>SIDI HASSINE</v>
          </cell>
          <cell r="BK1196" t="str">
            <v>B-Panda</v>
          </cell>
          <cell r="BL1196" t="str">
            <v>1.3</v>
          </cell>
          <cell r="BN1196" t="str">
            <v>17001000000293188702</v>
          </cell>
          <cell r="BO1196" t="str">
            <v xml:space="preserve">ABDERRAHMEN HAJER </v>
          </cell>
          <cell r="BP1196">
            <v>1198</v>
          </cell>
          <cell r="BR1196" t="e">
            <v>#N/A</v>
          </cell>
          <cell r="BT1196">
            <v>669</v>
          </cell>
          <cell r="BU1196" t="str">
            <v>si</v>
          </cell>
          <cell r="BV1196" t="str">
            <v>139 B CA</v>
          </cell>
        </row>
        <row r="1197">
          <cell r="B1197">
            <v>1199</v>
          </cell>
          <cell r="C1197" t="str">
            <v>Madame</v>
          </cell>
          <cell r="D1197" t="str">
            <v xml:space="preserve">WARTENI SAMIA </v>
          </cell>
          <cell r="E1197" t="str">
            <v>SAGE Tunisia</v>
          </cell>
          <cell r="F1197" t="str">
            <v>PRODUCTION</v>
          </cell>
          <cell r="G1197" t="str">
            <v>Couturière</v>
          </cell>
          <cell r="H1197" t="str">
            <v>Panda</v>
          </cell>
          <cell r="I1197" t="str">
            <v>FAWZI SENDESNI</v>
          </cell>
          <cell r="J1197" t="str">
            <v>B</v>
          </cell>
          <cell r="K1197" t="str">
            <v>DIRECTS</v>
          </cell>
          <cell r="L1197" t="str">
            <v>Variable cost at standard</v>
          </cell>
          <cell r="M1197" t="str">
            <v>OUVRIERE SPECIALISE</v>
          </cell>
          <cell r="N1197">
            <v>44915</v>
          </cell>
          <cell r="P1197">
            <v>25</v>
          </cell>
          <cell r="T1197" t="str">
            <v>CDD</v>
          </cell>
          <cell r="U1197" t="str">
            <v>Contractuel</v>
          </cell>
          <cell r="V1197">
            <v>45689</v>
          </cell>
          <cell r="W1197">
            <v>45747</v>
          </cell>
          <cell r="Z1197">
            <v>45689</v>
          </cell>
          <cell r="AA1197">
            <v>12</v>
          </cell>
          <cell r="AB1197">
            <v>2022</v>
          </cell>
          <cell r="AC1197">
            <v>2026</v>
          </cell>
          <cell r="AD1197">
            <v>2.2111111111111112</v>
          </cell>
          <cell r="AE1197" t="str">
            <v>&lt; 3</v>
          </cell>
          <cell r="AF1197">
            <v>30342</v>
          </cell>
          <cell r="AG1197">
            <v>42.136986301369866</v>
          </cell>
          <cell r="AH1197" t="str">
            <v>&gt;35&lt; 45</v>
          </cell>
          <cell r="AI1197">
            <v>12660244</v>
          </cell>
          <cell r="AJ1197" t="str">
            <v>03</v>
          </cell>
          <cell r="AK1197" t="str">
            <v>07354005</v>
          </cell>
          <cell r="AL1197">
            <v>38124</v>
          </cell>
          <cell r="AM1197" t="str">
            <v>FEMME</v>
          </cell>
          <cell r="AQ1197">
            <v>3</v>
          </cell>
          <cell r="AR1197">
            <v>3</v>
          </cell>
          <cell r="AS1197">
            <v>46010.75</v>
          </cell>
          <cell r="AT1197" t="str">
            <v>Horaire</v>
          </cell>
          <cell r="AU1197">
            <v>3.3069999999999999</v>
          </cell>
          <cell r="AV1197" t="str">
            <v>17</v>
          </cell>
          <cell r="AW1197" t="str">
            <v>00100</v>
          </cell>
          <cell r="AX1197" t="str">
            <v>00003216271</v>
          </cell>
          <cell r="AY1197" t="str">
            <v>62</v>
          </cell>
          <cell r="AZ1197" t="str">
            <v>LA POSTE</v>
          </cell>
          <cell r="BA1197" t="str">
            <v>17001000000321627162</v>
          </cell>
          <cell r="BB1197">
            <v>20</v>
          </cell>
          <cell r="BC1197" t="str">
            <v>MSAADIN BORJ EL AMRI</v>
          </cell>
          <cell r="BD1197" t="str">
            <v xml:space="preserve">MANOUBA </v>
          </cell>
          <cell r="BF1197">
            <v>45251</v>
          </cell>
          <cell r="BJ1197" t="str">
            <v>BORJ EL AMRI</v>
          </cell>
          <cell r="BK1197" t="str">
            <v>B-Panda</v>
          </cell>
          <cell r="BL1197" t="str">
            <v>1.1</v>
          </cell>
          <cell r="BN1197" t="str">
            <v>17001000000321627162</v>
          </cell>
          <cell r="BO1197" t="str">
            <v xml:space="preserve">WARTENI SAMIA </v>
          </cell>
          <cell r="BP1197">
            <v>1199</v>
          </cell>
          <cell r="BR1197" t="e">
            <v>#N/A</v>
          </cell>
          <cell r="BT1197">
            <v>671</v>
          </cell>
          <cell r="BU1197" t="str">
            <v>si</v>
          </cell>
          <cell r="BV1197" t="str">
            <v>139 B SA</v>
          </cell>
        </row>
        <row r="1198">
          <cell r="B1198">
            <v>1200</v>
          </cell>
          <cell r="C1198" t="str">
            <v>Mlle</v>
          </cell>
          <cell r="D1198" t="str">
            <v>RAZKI OLFA</v>
          </cell>
          <cell r="E1198" t="str">
            <v>SAGE Tunisia</v>
          </cell>
          <cell r="F1198" t="str">
            <v>PRODUCTION</v>
          </cell>
          <cell r="G1198" t="str">
            <v>Couturière</v>
          </cell>
          <cell r="H1198" t="str">
            <v>Panda</v>
          </cell>
          <cell r="I1198" t="str">
            <v>FAWZI SENDESNI</v>
          </cell>
          <cell r="J1198" t="str">
            <v>B</v>
          </cell>
          <cell r="K1198" t="str">
            <v>DIRECTS</v>
          </cell>
          <cell r="L1198" t="str">
            <v>Variable cost at standard</v>
          </cell>
          <cell r="M1198" t="str">
            <v>OUVRIERE SPECIALISE</v>
          </cell>
          <cell r="N1198">
            <v>44915</v>
          </cell>
          <cell r="P1198">
            <v>25</v>
          </cell>
          <cell r="T1198" t="str">
            <v>CDD</v>
          </cell>
          <cell r="U1198" t="str">
            <v>Contractuel</v>
          </cell>
          <cell r="V1198">
            <v>45689</v>
          </cell>
          <cell r="W1198">
            <v>45747</v>
          </cell>
          <cell r="Z1198">
            <v>45689</v>
          </cell>
          <cell r="AA1198">
            <v>12</v>
          </cell>
          <cell r="AB1198">
            <v>2022</v>
          </cell>
          <cell r="AC1198">
            <v>2026</v>
          </cell>
          <cell r="AD1198">
            <v>2.2111111111111112</v>
          </cell>
          <cell r="AE1198" t="str">
            <v>&lt; 3</v>
          </cell>
          <cell r="AF1198">
            <v>29817</v>
          </cell>
          <cell r="AG1198">
            <v>43.575342465753423</v>
          </cell>
          <cell r="AH1198" t="str">
            <v>&gt;35&lt; 45</v>
          </cell>
          <cell r="AI1198">
            <v>16326773</v>
          </cell>
          <cell r="AJ1198" t="str">
            <v>06</v>
          </cell>
          <cell r="AK1198" t="str">
            <v>07333156</v>
          </cell>
          <cell r="AL1198">
            <v>36060</v>
          </cell>
          <cell r="AM1198" t="str">
            <v>FEMME</v>
          </cell>
          <cell r="AN1198" t="str">
            <v>Célibataire</v>
          </cell>
          <cell r="AQ1198">
            <v>3</v>
          </cell>
          <cell r="AR1198">
            <v>3</v>
          </cell>
          <cell r="AS1198">
            <v>46010.75</v>
          </cell>
          <cell r="AT1198" t="str">
            <v>Horaire</v>
          </cell>
          <cell r="AU1198">
            <v>3.3069999999999999</v>
          </cell>
          <cell r="AV1198" t="str">
            <v>17</v>
          </cell>
          <cell r="AW1198" t="str">
            <v>00100</v>
          </cell>
          <cell r="AX1198" t="str">
            <v>00003215202</v>
          </cell>
          <cell r="AY1198" t="str">
            <v>68</v>
          </cell>
          <cell r="AZ1198" t="str">
            <v>LA POSTE</v>
          </cell>
          <cell r="BA1198" t="str">
            <v>17001000000321520268</v>
          </cell>
          <cell r="BB1198">
            <v>20</v>
          </cell>
          <cell r="BC1198" t="str">
            <v xml:space="preserve">RUE 5507 DAWAR HICHER </v>
          </cell>
          <cell r="BD1198" t="str">
            <v xml:space="preserve">ARIANA </v>
          </cell>
          <cell r="BF1198">
            <v>44927</v>
          </cell>
          <cell r="BG1198">
            <v>20671601</v>
          </cell>
          <cell r="BJ1198" t="str">
            <v>DAOUAR HICHIR</v>
          </cell>
          <cell r="BK1198" t="str">
            <v>B-Panda</v>
          </cell>
          <cell r="BL1198" t="str">
            <v>1.3</v>
          </cell>
          <cell r="BN1198" t="str">
            <v>17001000000321520268</v>
          </cell>
          <cell r="BO1198" t="str">
            <v>RAZKI OLFA</v>
          </cell>
          <cell r="BP1198">
            <v>1200</v>
          </cell>
          <cell r="BR1198" t="e">
            <v>#N/A</v>
          </cell>
          <cell r="BT1198">
            <v>672</v>
          </cell>
          <cell r="BU1198" t="str">
            <v>si</v>
          </cell>
          <cell r="BV1198" t="str">
            <v>139 B SA</v>
          </cell>
        </row>
        <row r="1199">
          <cell r="B1199">
            <v>1201</v>
          </cell>
          <cell r="C1199" t="str">
            <v>MADAME</v>
          </cell>
          <cell r="D1199" t="str">
            <v>ELAMIRI SARRA</v>
          </cell>
          <cell r="E1199" t="str">
            <v>SAGE Tunisia</v>
          </cell>
          <cell r="F1199" t="str">
            <v>PRODUCTION</v>
          </cell>
          <cell r="G1199" t="str">
            <v>Couturière</v>
          </cell>
          <cell r="H1199" t="str">
            <v>Panda</v>
          </cell>
          <cell r="I1199" t="str">
            <v>FAWZI SENDESNI</v>
          </cell>
          <cell r="J1199" t="str">
            <v>B</v>
          </cell>
          <cell r="K1199" t="str">
            <v>DIRECTS</v>
          </cell>
          <cell r="L1199" t="str">
            <v>Variable cost at standard</v>
          </cell>
          <cell r="M1199" t="str">
            <v>OUVRIERE SPECIALISE</v>
          </cell>
          <cell r="N1199">
            <v>44915</v>
          </cell>
          <cell r="P1199">
            <v>-765</v>
          </cell>
          <cell r="Q1199">
            <v>44919</v>
          </cell>
          <cell r="R1199" t="str">
            <v xml:space="preserve">abandon de poste </v>
          </cell>
          <cell r="T1199" t="str">
            <v>CDD</v>
          </cell>
          <cell r="U1199" t="str">
            <v>Contractuel</v>
          </cell>
          <cell r="V1199">
            <v>44915</v>
          </cell>
          <cell r="W1199">
            <v>44957</v>
          </cell>
          <cell r="Z1199">
            <v>44915</v>
          </cell>
          <cell r="AA1199">
            <v>12</v>
          </cell>
          <cell r="AB1199">
            <v>2022</v>
          </cell>
          <cell r="AC1199">
            <v>2026</v>
          </cell>
          <cell r="AD1199">
            <v>2.2111111111111112</v>
          </cell>
          <cell r="AE1199" t="str">
            <v>&lt; 3</v>
          </cell>
          <cell r="AF1199">
            <v>32067</v>
          </cell>
          <cell r="AG1199">
            <v>37.410958904109592</v>
          </cell>
          <cell r="AH1199" t="str">
            <v>&gt;35&lt; 45</v>
          </cell>
          <cell r="AK1199" t="str">
            <v>09176785</v>
          </cell>
          <cell r="AL1199">
            <v>39879</v>
          </cell>
          <cell r="AM1199" t="str">
            <v>FEMME</v>
          </cell>
          <cell r="AN1199" t="str">
            <v>Marié(e)</v>
          </cell>
          <cell r="AO1199">
            <v>1</v>
          </cell>
          <cell r="AQ1199">
            <v>3</v>
          </cell>
          <cell r="AR1199">
            <v>1</v>
          </cell>
          <cell r="AS1199">
            <v>45280.25</v>
          </cell>
          <cell r="AT1199" t="str">
            <v>Horaire</v>
          </cell>
          <cell r="AU1199">
            <v>3.3069999999999999</v>
          </cell>
          <cell r="AV1199">
            <v>17</v>
          </cell>
          <cell r="AW1199" t="str">
            <v>00100</v>
          </cell>
          <cell r="AX1199" t="str">
            <v>00002147848</v>
          </cell>
          <cell r="AY1199">
            <v>63</v>
          </cell>
          <cell r="AZ1199" t="str">
            <v>LA POSTE</v>
          </cell>
          <cell r="BA1199" t="str">
            <v>17001000000214784863</v>
          </cell>
          <cell r="BB1199">
            <v>20</v>
          </cell>
          <cell r="BC1199" t="str">
            <v>CITE ENNASSIM SAIDA MANOUBA</v>
          </cell>
          <cell r="BD1199" t="str">
            <v>MANOUBA</v>
          </cell>
          <cell r="BG1199">
            <v>53660674</v>
          </cell>
          <cell r="BK1199" t="str">
            <v>B-Panda</v>
          </cell>
          <cell r="BN1199" t="str">
            <v>17001000000214784863</v>
          </cell>
          <cell r="BO1199" t="str">
            <v>ELAMIRI SARRA</v>
          </cell>
          <cell r="BP1199">
            <v>1201</v>
          </cell>
          <cell r="BU1199" t="str">
            <v>Non-Actif</v>
          </cell>
        </row>
        <row r="1200">
          <cell r="B1200">
            <v>1202</v>
          </cell>
          <cell r="C1200" t="str">
            <v>MADAME</v>
          </cell>
          <cell r="D1200" t="str">
            <v>MEDOURI AMIRA</v>
          </cell>
          <cell r="E1200" t="str">
            <v>SAGE Tunisia</v>
          </cell>
          <cell r="F1200" t="str">
            <v>PRODUCTION</v>
          </cell>
          <cell r="G1200" t="str">
            <v>Couturière</v>
          </cell>
          <cell r="H1200" t="str">
            <v>Panda</v>
          </cell>
          <cell r="I1200" t="str">
            <v>FAWZI SENDESNI</v>
          </cell>
          <cell r="J1200" t="str">
            <v>B</v>
          </cell>
          <cell r="K1200" t="str">
            <v>DIRECTS</v>
          </cell>
          <cell r="L1200" t="str">
            <v>Variable cost at standard</v>
          </cell>
          <cell r="M1200" t="str">
            <v>OUVRIERE SPECIALISE</v>
          </cell>
          <cell r="N1200">
            <v>44915</v>
          </cell>
          <cell r="P1200">
            <v>-523</v>
          </cell>
          <cell r="Q1200">
            <v>45201</v>
          </cell>
          <cell r="R1200" t="str">
            <v>maldie</v>
          </cell>
          <cell r="T1200" t="str">
            <v>CDD</v>
          </cell>
          <cell r="U1200" t="str">
            <v>Contractuel</v>
          </cell>
          <cell r="V1200">
            <v>45170</v>
          </cell>
          <cell r="W1200">
            <v>45199</v>
          </cell>
          <cell r="Z1200">
            <v>45170</v>
          </cell>
          <cell r="AA1200">
            <v>12</v>
          </cell>
          <cell r="AB1200">
            <v>2022</v>
          </cell>
          <cell r="AC1200">
            <v>2026</v>
          </cell>
          <cell r="AD1200">
            <v>2.2111111111111112</v>
          </cell>
          <cell r="AE1200" t="str">
            <v>&lt; 3</v>
          </cell>
          <cell r="AF1200">
            <v>34940</v>
          </cell>
          <cell r="AG1200">
            <v>29.539726027397261</v>
          </cell>
          <cell r="AH1200" t="str">
            <v>&gt;25&lt; 35</v>
          </cell>
          <cell r="AI1200">
            <v>16882156</v>
          </cell>
          <cell r="AJ1200" t="str">
            <v>05</v>
          </cell>
          <cell r="AK1200" t="str">
            <v>09193879</v>
          </cell>
          <cell r="AL1200">
            <v>41405</v>
          </cell>
          <cell r="AM1200" t="str">
            <v>FEMME</v>
          </cell>
          <cell r="AN1200" t="str">
            <v>Marié(e)</v>
          </cell>
          <cell r="AO1200">
            <v>1</v>
          </cell>
          <cell r="AQ1200">
            <v>3</v>
          </cell>
          <cell r="AR1200">
            <v>1</v>
          </cell>
          <cell r="AS1200">
            <v>45280.25</v>
          </cell>
          <cell r="AT1200" t="str">
            <v>Horaire</v>
          </cell>
          <cell r="AU1200">
            <v>3.3069999999999999</v>
          </cell>
          <cell r="AV1200" t="str">
            <v>17</v>
          </cell>
          <cell r="AW1200" t="str">
            <v>00100</v>
          </cell>
          <cell r="AX1200" t="str">
            <v>00002972695</v>
          </cell>
          <cell r="AY1200" t="str">
            <v>89</v>
          </cell>
          <cell r="AZ1200" t="str">
            <v>LA POSTE</v>
          </cell>
          <cell r="BA1200" t="str">
            <v>17001000000297269589</v>
          </cell>
          <cell r="BB1200">
            <v>20</v>
          </cell>
          <cell r="BC1200" t="str">
            <v xml:space="preserve">CITE BASSATINE MORNAGUIA </v>
          </cell>
          <cell r="BD1200" t="str">
            <v>MANOUBA</v>
          </cell>
          <cell r="BF1200">
            <v>44927</v>
          </cell>
          <cell r="BG1200">
            <v>27660863</v>
          </cell>
          <cell r="BJ1200" t="str">
            <v>MORNAGUIA</v>
          </cell>
          <cell r="BK1200" t="str">
            <v>B-Panda</v>
          </cell>
          <cell r="BL1200" t="str">
            <v>1.1</v>
          </cell>
          <cell r="BN1200" t="str">
            <v>17001000000297269589</v>
          </cell>
          <cell r="BO1200" t="str">
            <v>MEDOURI AMIRA</v>
          </cell>
          <cell r="BP1200">
            <v>1202</v>
          </cell>
          <cell r="BR1200" t="e">
            <v>#N/A</v>
          </cell>
          <cell r="BU1200" t="str">
            <v>Non-Actif</v>
          </cell>
        </row>
        <row r="1201">
          <cell r="B1201">
            <v>1203</v>
          </cell>
          <cell r="C1201" t="str">
            <v>MADAME</v>
          </cell>
          <cell r="D1201" t="str">
            <v>ABID RAGHBA</v>
          </cell>
          <cell r="E1201" t="str">
            <v>SAGE Tunisia</v>
          </cell>
          <cell r="F1201" t="str">
            <v>PRODUCTION</v>
          </cell>
          <cell r="G1201" t="str">
            <v>Couturière</v>
          </cell>
          <cell r="H1201" t="str">
            <v>Panda</v>
          </cell>
          <cell r="I1201" t="str">
            <v>FAWZI SENDESNI</v>
          </cell>
          <cell r="J1201" t="str">
            <v>B</v>
          </cell>
          <cell r="K1201" t="str">
            <v>DIRECTS</v>
          </cell>
          <cell r="L1201" t="str">
            <v>Variable cost at standard</v>
          </cell>
          <cell r="M1201" t="str">
            <v>OUVRIERE SPECIALISE</v>
          </cell>
          <cell r="N1201">
            <v>44915</v>
          </cell>
          <cell r="P1201">
            <v>-615</v>
          </cell>
          <cell r="Q1201">
            <v>45069</v>
          </cell>
          <cell r="R1201" t="str">
            <v>mariage</v>
          </cell>
          <cell r="T1201" t="str">
            <v>CDD</v>
          </cell>
          <cell r="U1201" t="str">
            <v>Contractuel</v>
          </cell>
          <cell r="V1201">
            <v>45047</v>
          </cell>
          <cell r="W1201">
            <v>45107</v>
          </cell>
          <cell r="Z1201">
            <v>45047</v>
          </cell>
          <cell r="AA1201">
            <v>12</v>
          </cell>
          <cell r="AB1201">
            <v>2022</v>
          </cell>
          <cell r="AC1201">
            <v>2026</v>
          </cell>
          <cell r="AD1201">
            <v>2.2111111111111112</v>
          </cell>
          <cell r="AE1201" t="str">
            <v>&lt; 3</v>
          </cell>
          <cell r="AF1201">
            <v>31898</v>
          </cell>
          <cell r="AG1201">
            <v>37.873972602739727</v>
          </cell>
          <cell r="AH1201" t="str">
            <v>&gt;35&lt; 45</v>
          </cell>
          <cell r="AI1201">
            <v>16034183</v>
          </cell>
          <cell r="AJ1201" t="str">
            <v>00</v>
          </cell>
          <cell r="AK1201" t="str">
            <v>09169100</v>
          </cell>
          <cell r="AL1201">
            <v>39235</v>
          </cell>
          <cell r="AM1201" t="str">
            <v>FEMME</v>
          </cell>
          <cell r="AN1201" t="str">
            <v>Marié(e)</v>
          </cell>
          <cell r="AO1201">
            <v>1</v>
          </cell>
          <cell r="AQ1201">
            <v>3</v>
          </cell>
          <cell r="AR1201">
            <v>1</v>
          </cell>
          <cell r="AS1201">
            <v>45280.25</v>
          </cell>
          <cell r="AT1201" t="str">
            <v>Horaire</v>
          </cell>
          <cell r="AU1201">
            <v>3.3069999999999999</v>
          </cell>
          <cell r="AV1201" t="str">
            <v>04</v>
          </cell>
          <cell r="AW1201" t="str">
            <v>05514</v>
          </cell>
          <cell r="AX1201" t="str">
            <v>00081050668</v>
          </cell>
          <cell r="AY1201" t="str">
            <v>93</v>
          </cell>
          <cell r="AZ1201" t="str">
            <v>ATTIJARI BANK</v>
          </cell>
          <cell r="BA1201" t="str">
            <v>04055140008105066893</v>
          </cell>
          <cell r="BB1201">
            <v>20</v>
          </cell>
          <cell r="BC1201" t="str">
            <v xml:space="preserve">RUE JAWHER SKILI DAOUAR HICHER </v>
          </cell>
          <cell r="BD1201" t="str">
            <v>MANOUBA</v>
          </cell>
          <cell r="BF1201">
            <v>44927</v>
          </cell>
          <cell r="BG1201">
            <v>98177144</v>
          </cell>
          <cell r="BH1201">
            <v>96324049</v>
          </cell>
          <cell r="BK1201" t="str">
            <v>B-Panda</v>
          </cell>
          <cell r="BN1201" t="str">
            <v>04055140008105066893</v>
          </cell>
          <cell r="BO1201" t="str">
            <v>ABID RAGHBA</v>
          </cell>
          <cell r="BP1201">
            <v>1203</v>
          </cell>
          <cell r="BR1201" t="e">
            <v>#N/A</v>
          </cell>
          <cell r="BU1201" t="str">
            <v>Non-Actif</v>
          </cell>
        </row>
        <row r="1202">
          <cell r="B1202">
            <v>1204</v>
          </cell>
          <cell r="C1202" t="str">
            <v>MADAME</v>
          </cell>
          <cell r="D1202" t="str">
            <v>BOUSSIDA AMINA</v>
          </cell>
          <cell r="E1202" t="str">
            <v>SAGE Tunisia</v>
          </cell>
          <cell r="F1202" t="str">
            <v>PRODUCTION</v>
          </cell>
          <cell r="G1202" t="str">
            <v>Couturière</v>
          </cell>
          <cell r="H1202" t="str">
            <v>Panda</v>
          </cell>
          <cell r="I1202" t="str">
            <v>FAWZI SENDESNI</v>
          </cell>
          <cell r="J1202" t="str">
            <v>B</v>
          </cell>
          <cell r="K1202" t="str">
            <v>DIRECTS</v>
          </cell>
          <cell r="L1202" t="str">
            <v>Variable cost at standard</v>
          </cell>
          <cell r="M1202" t="str">
            <v>OUVRIERE SPECIALISE</v>
          </cell>
          <cell r="N1202">
            <v>44915</v>
          </cell>
          <cell r="P1202">
            <v>-676</v>
          </cell>
          <cell r="Q1202">
            <v>45024</v>
          </cell>
          <cell r="R1202" t="str">
            <v>personnel</v>
          </cell>
          <cell r="T1202" t="str">
            <v>CDD</v>
          </cell>
          <cell r="U1202" t="str">
            <v>Contractuel</v>
          </cell>
          <cell r="V1202">
            <v>45017</v>
          </cell>
          <cell r="W1202">
            <v>45046</v>
          </cell>
          <cell r="Z1202">
            <v>45017</v>
          </cell>
          <cell r="AA1202">
            <v>12</v>
          </cell>
          <cell r="AB1202">
            <v>2022</v>
          </cell>
          <cell r="AC1202">
            <v>2026</v>
          </cell>
          <cell r="AD1202">
            <v>2.2111111111111112</v>
          </cell>
          <cell r="AE1202" t="str">
            <v>&lt; 3</v>
          </cell>
          <cell r="AF1202">
            <v>32280</v>
          </cell>
          <cell r="AG1202">
            <v>36.827397260273976</v>
          </cell>
          <cell r="AH1202" t="str">
            <v>&gt;35&lt; 45</v>
          </cell>
          <cell r="AI1202">
            <v>16797839</v>
          </cell>
          <cell r="AJ1202" t="str">
            <v>00</v>
          </cell>
          <cell r="AK1202" t="str">
            <v>09179873</v>
          </cell>
          <cell r="AL1202">
            <v>43403</v>
          </cell>
          <cell r="AM1202" t="str">
            <v>FEMME</v>
          </cell>
          <cell r="AN1202" t="str">
            <v>Célibataire</v>
          </cell>
          <cell r="AQ1202">
            <v>3</v>
          </cell>
          <cell r="AR1202">
            <v>1</v>
          </cell>
          <cell r="AS1202">
            <v>45280.25</v>
          </cell>
          <cell r="AT1202" t="str">
            <v>Horaire</v>
          </cell>
          <cell r="AU1202">
            <v>3.3069999999999999</v>
          </cell>
          <cell r="AV1202" t="str">
            <v>17</v>
          </cell>
          <cell r="AW1202" t="str">
            <v>00100</v>
          </cell>
          <cell r="AX1202" t="str">
            <v>00003115695</v>
          </cell>
          <cell r="AY1202" t="str">
            <v>23</v>
          </cell>
          <cell r="AZ1202" t="str">
            <v>LA POSTE</v>
          </cell>
          <cell r="BA1202" t="str">
            <v>17001000000311569523</v>
          </cell>
          <cell r="BB1202">
            <v>20</v>
          </cell>
          <cell r="BC1202" t="str">
            <v>RUE EL HAKIM MOHAMED EL KASSAB OUED ELIL</v>
          </cell>
          <cell r="BD1202" t="str">
            <v>MANOUBA</v>
          </cell>
          <cell r="BG1202">
            <v>26103870</v>
          </cell>
          <cell r="BK1202" t="str">
            <v>B-Panda</v>
          </cell>
          <cell r="BN1202" t="str">
            <v>17001000000311569523</v>
          </cell>
          <cell r="BO1202" t="str">
            <v>BOUSSIDA AMINA</v>
          </cell>
          <cell r="BP1202">
            <v>1204</v>
          </cell>
          <cell r="BR1202" t="e">
            <v>#N/A</v>
          </cell>
          <cell r="BU1202" t="str">
            <v>Non-Actif</v>
          </cell>
        </row>
        <row r="1203">
          <cell r="B1203">
            <v>1205</v>
          </cell>
          <cell r="C1203" t="str">
            <v>MADAME</v>
          </cell>
          <cell r="D1203" t="str">
            <v>MELKI SAIDA</v>
          </cell>
          <cell r="E1203" t="str">
            <v>SAGE Tunisia</v>
          </cell>
          <cell r="F1203" t="str">
            <v>PRODUCTION</v>
          </cell>
          <cell r="G1203" t="str">
            <v>Couturière</v>
          </cell>
          <cell r="H1203" t="str">
            <v>Panda</v>
          </cell>
          <cell r="I1203" t="str">
            <v>HASNA NASRAOUI</v>
          </cell>
          <cell r="J1203" t="str">
            <v>A</v>
          </cell>
          <cell r="K1203" t="str">
            <v>DIRECTS</v>
          </cell>
          <cell r="L1203" t="str">
            <v>Variable cost at standard</v>
          </cell>
          <cell r="M1203" t="str">
            <v>OUVRIERE SPECIALISE</v>
          </cell>
          <cell r="N1203">
            <v>44916</v>
          </cell>
          <cell r="P1203">
            <v>-765</v>
          </cell>
          <cell r="Q1203">
            <v>44919</v>
          </cell>
          <cell r="R1203" t="str">
            <v>probléme de santé</v>
          </cell>
          <cell r="T1203" t="str">
            <v>CDD</v>
          </cell>
          <cell r="U1203" t="str">
            <v>Contractuel</v>
          </cell>
          <cell r="V1203">
            <v>44916</v>
          </cell>
          <cell r="W1203">
            <v>44957</v>
          </cell>
          <cell r="Z1203">
            <v>44916</v>
          </cell>
          <cell r="AA1203">
            <v>12</v>
          </cell>
          <cell r="AB1203">
            <v>2022</v>
          </cell>
          <cell r="AC1203">
            <v>2026</v>
          </cell>
          <cell r="AD1203">
            <v>2.2083333333333335</v>
          </cell>
          <cell r="AE1203" t="str">
            <v>&lt; 3</v>
          </cell>
          <cell r="AF1203">
            <v>32280</v>
          </cell>
          <cell r="AG1203">
            <v>36.827397260273976</v>
          </cell>
          <cell r="AH1203" t="str">
            <v>&gt;35&lt; 45</v>
          </cell>
          <cell r="AI1203" t="str">
            <v>11491615</v>
          </cell>
          <cell r="AJ1203" t="str">
            <v>05</v>
          </cell>
          <cell r="AK1203" t="str">
            <v>07025103</v>
          </cell>
          <cell r="AL1203">
            <v>43482</v>
          </cell>
          <cell r="AM1203" t="str">
            <v>FEMME</v>
          </cell>
          <cell r="AN1203" t="str">
            <v>Divorcée</v>
          </cell>
          <cell r="AO1203">
            <v>2</v>
          </cell>
          <cell r="AQ1203">
            <v>3</v>
          </cell>
          <cell r="AR1203">
            <v>1</v>
          </cell>
          <cell r="AS1203">
            <v>45281.25</v>
          </cell>
          <cell r="AT1203" t="str">
            <v>Horaire</v>
          </cell>
          <cell r="AU1203">
            <v>3.3069999999999999</v>
          </cell>
          <cell r="BA1203" t="str">
            <v/>
          </cell>
          <cell r="BB1203">
            <v>0</v>
          </cell>
          <cell r="BC1203" t="str">
            <v>07 RUE RABAA EL ADAWIYA YASMINET BEN AROUS</v>
          </cell>
          <cell r="BD1203" t="str">
            <v>BEN AROUS</v>
          </cell>
          <cell r="BK1203" t="str">
            <v>A-Panda</v>
          </cell>
          <cell r="BU1203" t="str">
            <v>Non-Actif</v>
          </cell>
        </row>
        <row r="1204">
          <cell r="B1204">
            <v>1206</v>
          </cell>
          <cell r="C1204" t="str">
            <v>Mlle</v>
          </cell>
          <cell r="D1204" t="str">
            <v>ABDELLAOUI IBTISSEM</v>
          </cell>
          <cell r="E1204" t="str">
            <v>SAGE Tunisia</v>
          </cell>
          <cell r="F1204" t="str">
            <v>PRODUCTION</v>
          </cell>
          <cell r="G1204" t="str">
            <v>Contrôle Qualité</v>
          </cell>
          <cell r="H1204" t="str">
            <v>Panda</v>
          </cell>
          <cell r="I1204" t="str">
            <v>FAWZI SENDESNI</v>
          </cell>
          <cell r="J1204" t="str">
            <v>B</v>
          </cell>
          <cell r="K1204" t="str">
            <v>INDIRECTS</v>
          </cell>
          <cell r="L1204" t="str">
            <v>Variable cost at standard</v>
          </cell>
          <cell r="M1204" t="str">
            <v>Contrôleur Qualité</v>
          </cell>
          <cell r="N1204">
            <v>44918</v>
          </cell>
          <cell r="P1204">
            <v>-676</v>
          </cell>
          <cell r="Q1204">
            <v>45047</v>
          </cell>
          <cell r="R1204" t="str">
            <v>Maladie</v>
          </cell>
          <cell r="T1204" t="str">
            <v>CDD</v>
          </cell>
          <cell r="U1204" t="str">
            <v>Contractuel</v>
          </cell>
          <cell r="V1204">
            <v>45017</v>
          </cell>
          <cell r="W1204">
            <v>45046</v>
          </cell>
          <cell r="Z1204">
            <v>45017</v>
          </cell>
          <cell r="AA1204">
            <v>12</v>
          </cell>
          <cell r="AB1204">
            <v>2022</v>
          </cell>
          <cell r="AC1204">
            <v>2026</v>
          </cell>
          <cell r="AD1204">
            <v>2.2027777777777779</v>
          </cell>
          <cell r="AE1204" t="str">
            <v>&lt; 3</v>
          </cell>
          <cell r="AF1204">
            <v>35989</v>
          </cell>
          <cell r="AG1204">
            <v>26.665753424657535</v>
          </cell>
          <cell r="AH1204" t="str">
            <v>&gt;25&lt; 35</v>
          </cell>
          <cell r="AK1204">
            <v>10017496</v>
          </cell>
          <cell r="AL1204">
            <v>42663</v>
          </cell>
          <cell r="AM1204" t="str">
            <v>FEMME</v>
          </cell>
          <cell r="AN1204" t="str">
            <v>Célibataire</v>
          </cell>
          <cell r="AQ1204">
            <v>3</v>
          </cell>
          <cell r="AR1204">
            <v>1</v>
          </cell>
          <cell r="AS1204">
            <v>45283.25</v>
          </cell>
          <cell r="AT1204" t="str">
            <v>Horaire</v>
          </cell>
          <cell r="AU1204">
            <v>3.3069999999999999</v>
          </cell>
          <cell r="AV1204" t="str">
            <v>25</v>
          </cell>
          <cell r="AW1204" t="str">
            <v>14200</v>
          </cell>
          <cell r="AX1204" t="str">
            <v>00001058789</v>
          </cell>
          <cell r="AY1204" t="str">
            <v>13</v>
          </cell>
          <cell r="AZ1204" t="str">
            <v>ZITOUNA BANK</v>
          </cell>
          <cell r="BA1204" t="str">
            <v>25142000000105878913</v>
          </cell>
          <cell r="BB1204">
            <v>20</v>
          </cell>
          <cell r="BC1204" t="str">
            <v xml:space="preserve">N° 23 RUE 9 AVRIL CITE ENAJET CHEBBAOUE OUED ELIL </v>
          </cell>
          <cell r="BD1204" t="str">
            <v>MANOUBA</v>
          </cell>
          <cell r="BG1204">
            <v>90479537</v>
          </cell>
          <cell r="BK1204" t="str">
            <v>B-Panda</v>
          </cell>
          <cell r="BN1204" t="str">
            <v>25142000000105878913</v>
          </cell>
          <cell r="BO1204" t="str">
            <v>ABDELLAOUI IBTISSEM</v>
          </cell>
          <cell r="BP1204">
            <v>1206</v>
          </cell>
          <cell r="BR1204" t="e">
            <v>#N/A</v>
          </cell>
          <cell r="BU1204" t="str">
            <v>Non-Actif</v>
          </cell>
        </row>
        <row r="1205">
          <cell r="B1205">
            <v>1207</v>
          </cell>
          <cell r="C1205" t="str">
            <v>Mlle</v>
          </cell>
          <cell r="D1205" t="str">
            <v>MANAI HELA</v>
          </cell>
          <cell r="E1205" t="str">
            <v>SAGE Tunisia</v>
          </cell>
          <cell r="F1205" t="str">
            <v>PRODUCTION</v>
          </cell>
          <cell r="G1205" t="str">
            <v>Contrôle Qualité</v>
          </cell>
          <cell r="H1205" t="str">
            <v>Panda</v>
          </cell>
          <cell r="I1205" t="str">
            <v>FAWZI SENDESNI</v>
          </cell>
          <cell r="J1205" t="str">
            <v>B</v>
          </cell>
          <cell r="K1205" t="str">
            <v>INDIRECTS</v>
          </cell>
          <cell r="L1205" t="str">
            <v>Variable cost at standard</v>
          </cell>
          <cell r="M1205" t="str">
            <v>Contrôleur Qualité</v>
          </cell>
          <cell r="N1205">
            <v>44918</v>
          </cell>
          <cell r="P1205">
            <v>-706</v>
          </cell>
          <cell r="Q1205">
            <v>44986</v>
          </cell>
          <cell r="R1205" t="str">
            <v>probléme salaire</v>
          </cell>
          <cell r="T1205" t="str">
            <v>CDD</v>
          </cell>
          <cell r="U1205" t="str">
            <v>Contractuel</v>
          </cell>
          <cell r="V1205">
            <v>44958</v>
          </cell>
          <cell r="W1205">
            <v>45016</v>
          </cell>
          <cell r="Z1205">
            <v>44958</v>
          </cell>
          <cell r="AA1205">
            <v>12</v>
          </cell>
          <cell r="AB1205">
            <v>2022</v>
          </cell>
          <cell r="AC1205">
            <v>2026</v>
          </cell>
          <cell r="AD1205">
            <v>2.2027777777777779</v>
          </cell>
          <cell r="AE1205" t="str">
            <v>&lt; 3</v>
          </cell>
          <cell r="AF1205">
            <v>32974</v>
          </cell>
          <cell r="AG1205">
            <v>34.926027397260277</v>
          </cell>
          <cell r="AH1205" t="str">
            <v>&gt;25&lt; 35</v>
          </cell>
          <cell r="AI1205">
            <v>17053264</v>
          </cell>
          <cell r="AJ1205" t="str">
            <v>01</v>
          </cell>
          <cell r="AK1205" t="str">
            <v>08098283</v>
          </cell>
          <cell r="AL1205">
            <v>41502</v>
          </cell>
          <cell r="AM1205" t="str">
            <v>FEMME</v>
          </cell>
          <cell r="AN1205" t="str">
            <v>Célibataire</v>
          </cell>
          <cell r="AQ1205">
            <v>3</v>
          </cell>
          <cell r="AR1205">
            <v>1</v>
          </cell>
          <cell r="AS1205">
            <v>45283.25</v>
          </cell>
          <cell r="AT1205" t="str">
            <v>Horaire</v>
          </cell>
          <cell r="AU1205">
            <v>3.3069999999999999</v>
          </cell>
          <cell r="AV1205" t="str">
            <v>17</v>
          </cell>
          <cell r="AW1205" t="str">
            <v>20600</v>
          </cell>
          <cell r="AX1205" t="str">
            <v>00002343399</v>
          </cell>
          <cell r="AY1205" t="str">
            <v>56</v>
          </cell>
          <cell r="AZ1205" t="str">
            <v>LA POSTE</v>
          </cell>
          <cell r="BA1205" t="str">
            <v>17206000000234339956</v>
          </cell>
          <cell r="BB1205">
            <v>20</v>
          </cell>
          <cell r="BC1205" t="str">
            <v>DENDEN</v>
          </cell>
          <cell r="BD1205" t="str">
            <v>TUNIS</v>
          </cell>
          <cell r="BG1205">
            <v>27106065</v>
          </cell>
          <cell r="BK1205" t="str">
            <v>B-Panda</v>
          </cell>
          <cell r="BN1205" t="str">
            <v>17206000000234339956</v>
          </cell>
          <cell r="BO1205" t="str">
            <v>MANAI HELA</v>
          </cell>
          <cell r="BP1205">
            <v>1207</v>
          </cell>
          <cell r="BU1205" t="str">
            <v>Non-Actif</v>
          </cell>
        </row>
        <row r="1206">
          <cell r="B1206">
            <v>1208</v>
          </cell>
          <cell r="C1206" t="str">
            <v>Madame</v>
          </cell>
          <cell r="D1206" t="str">
            <v>ZAGHDOUDI SIHEM</v>
          </cell>
          <cell r="E1206" t="str">
            <v>SAGE Tunisia</v>
          </cell>
          <cell r="F1206" t="str">
            <v>PRODUCTION</v>
          </cell>
          <cell r="G1206" t="str">
            <v>Contrôle Qualité</v>
          </cell>
          <cell r="H1206" t="str">
            <v>Panda</v>
          </cell>
          <cell r="I1206" t="str">
            <v>HASNA NASRAOUI</v>
          </cell>
          <cell r="J1206" t="str">
            <v>A</v>
          </cell>
          <cell r="K1206" t="str">
            <v>INDIRECTS</v>
          </cell>
          <cell r="L1206" t="str">
            <v>variable cost at standard</v>
          </cell>
          <cell r="M1206" t="str">
            <v>Contrôleur Qualité</v>
          </cell>
          <cell r="N1206">
            <v>44919</v>
          </cell>
          <cell r="P1206" t="str">
            <v/>
          </cell>
          <cell r="Q1206">
            <v>45061</v>
          </cell>
          <cell r="R1206" t="str">
            <v>discipline</v>
          </cell>
          <cell r="S1206" t="str">
            <v>liste noir</v>
          </cell>
          <cell r="T1206" t="str">
            <v>CAIP</v>
          </cell>
          <cell r="U1206" t="str">
            <v>Contractuel</v>
          </cell>
          <cell r="X1206">
            <v>44919</v>
          </cell>
          <cell r="Y1206">
            <v>45284</v>
          </cell>
          <cell r="AA1206">
            <v>12</v>
          </cell>
          <cell r="AB1206">
            <v>2022</v>
          </cell>
          <cell r="AC1206">
            <v>2026</v>
          </cell>
          <cell r="AD1206">
            <v>2.2000000000000002</v>
          </cell>
          <cell r="AE1206" t="str">
            <v>&lt; 3</v>
          </cell>
          <cell r="AF1206">
            <v>32974</v>
          </cell>
          <cell r="AG1206">
            <v>34.926027397260277</v>
          </cell>
          <cell r="AH1206" t="str">
            <v>&gt;25&lt; 35</v>
          </cell>
          <cell r="AK1206" t="str">
            <v>09159275</v>
          </cell>
          <cell r="AL1206">
            <v>38527</v>
          </cell>
          <cell r="AM1206" t="str">
            <v>FEMME</v>
          </cell>
          <cell r="AN1206" t="str">
            <v>Marié(e)</v>
          </cell>
          <cell r="AQ1206">
            <v>3</v>
          </cell>
          <cell r="AR1206">
            <v>1</v>
          </cell>
          <cell r="AS1206">
            <v>45284.25</v>
          </cell>
          <cell r="AT1206" t="str">
            <v>Horaire</v>
          </cell>
          <cell r="AU1206">
            <v>2.3365384615384617</v>
          </cell>
          <cell r="AV1206" t="str">
            <v>17</v>
          </cell>
          <cell r="AW1206" t="str">
            <v>00100</v>
          </cell>
          <cell r="AX1206" t="str">
            <v>00003214663</v>
          </cell>
          <cell r="AY1206" t="str">
            <v>36</v>
          </cell>
          <cell r="AZ1206" t="str">
            <v>LA POSTE</v>
          </cell>
          <cell r="BA1206" t="str">
            <v>17001000000321466336</v>
          </cell>
          <cell r="BB1206">
            <v>20</v>
          </cell>
          <cell r="BC1206" t="str">
            <v xml:space="preserve">CITE EL WARD 3 WAD ELILL </v>
          </cell>
          <cell r="BD1206" t="str">
            <v>MANOUBA</v>
          </cell>
          <cell r="BG1206">
            <v>21551656</v>
          </cell>
          <cell r="BK1206" t="str">
            <v>A-Panda</v>
          </cell>
          <cell r="BN1206" t="str">
            <v>17001000000321466336</v>
          </cell>
          <cell r="BO1206" t="str">
            <v>ZAGHDOUDI SIHEM</v>
          </cell>
          <cell r="BP1206">
            <v>1208</v>
          </cell>
          <cell r="BR1206" t="e">
            <v>#N/A</v>
          </cell>
          <cell r="BU1206" t="str">
            <v>Non-Actif</v>
          </cell>
        </row>
        <row r="1207">
          <cell r="B1207">
            <v>1209</v>
          </cell>
          <cell r="C1207" t="str">
            <v>Mlle</v>
          </cell>
          <cell r="D1207" t="str">
            <v>HAJJI BOUTHAYNA</v>
          </cell>
          <cell r="E1207" t="str">
            <v>SAGE Tunisia</v>
          </cell>
          <cell r="F1207" t="str">
            <v>INGENIERIE</v>
          </cell>
          <cell r="G1207" t="str">
            <v>CHEF DE PROJET</v>
          </cell>
          <cell r="K1207" t="str">
            <v>CADRE</v>
          </cell>
          <cell r="L1207" t="str">
            <v>Variable cost at standard</v>
          </cell>
          <cell r="M1207" t="str">
            <v>CHEF DE PROJET</v>
          </cell>
          <cell r="N1207">
            <v>44921</v>
          </cell>
          <cell r="O1207">
            <v>45102</v>
          </cell>
          <cell r="P1207" t="str">
            <v/>
          </cell>
          <cell r="T1207" t="str">
            <v>CDI</v>
          </cell>
          <cell r="U1207" t="str">
            <v>Titulaire</v>
          </cell>
          <cell r="AA1207">
            <v>12</v>
          </cell>
          <cell r="AB1207">
            <v>2022</v>
          </cell>
          <cell r="AC1207">
            <v>2026</v>
          </cell>
          <cell r="AD1207">
            <v>2.1944444444444446</v>
          </cell>
          <cell r="AE1207" t="str">
            <v>&lt; 3</v>
          </cell>
          <cell r="AF1207">
            <v>35092</v>
          </cell>
          <cell r="AG1207">
            <v>29.123287671232877</v>
          </cell>
          <cell r="AH1207" t="str">
            <v>&gt;25&lt; 35</v>
          </cell>
          <cell r="AI1207">
            <v>17581483</v>
          </cell>
          <cell r="AJ1207" t="str">
            <v>06</v>
          </cell>
          <cell r="AK1207">
            <v>12662478</v>
          </cell>
          <cell r="AL1207">
            <v>42784</v>
          </cell>
          <cell r="AM1207" t="str">
            <v>FEMME</v>
          </cell>
          <cell r="AN1207" t="str">
            <v>Célibataire</v>
          </cell>
          <cell r="AQ1207">
            <v>15</v>
          </cell>
          <cell r="AR1207">
            <v>3</v>
          </cell>
          <cell r="AS1207">
            <v>46016.75</v>
          </cell>
          <cell r="AT1207" t="str">
            <v>Mensuel</v>
          </cell>
          <cell r="AV1207">
            <v>25</v>
          </cell>
          <cell r="AW1207">
            <v>16600</v>
          </cell>
          <cell r="AX1207" t="str">
            <v>00001247758</v>
          </cell>
          <cell r="AY1207">
            <v>58</v>
          </cell>
          <cell r="AZ1207" t="str">
            <v>AMEN BANK</v>
          </cell>
          <cell r="BA1207" t="str">
            <v>25166000000124775858</v>
          </cell>
          <cell r="BB1207">
            <v>20</v>
          </cell>
          <cell r="BC1207" t="str">
            <v>omrane supérieur</v>
          </cell>
          <cell r="BD1207" t="str">
            <v>Tunis</v>
          </cell>
          <cell r="BF1207">
            <v>45041</v>
          </cell>
          <cell r="BG1207">
            <v>93665858</v>
          </cell>
          <cell r="BI1207">
            <v>98137304</v>
          </cell>
          <cell r="BK1207" t="str">
            <v>CADRE</v>
          </cell>
          <cell r="BN1207" t="str">
            <v>25166000000124775858</v>
          </cell>
          <cell r="BO1207" t="str">
            <v>HAJJI BOUTHAYNA</v>
          </cell>
          <cell r="BP1207">
            <v>1209</v>
          </cell>
          <cell r="BR1207" t="e">
            <v>#N/A</v>
          </cell>
          <cell r="BU1207" t="str">
            <v>si</v>
          </cell>
        </row>
        <row r="1208">
          <cell r="B1208">
            <v>1210</v>
          </cell>
          <cell r="C1208" t="str">
            <v>Mlle</v>
          </cell>
          <cell r="D1208" t="str">
            <v>GHANMI GHOFRANE</v>
          </cell>
          <cell r="E1208" t="str">
            <v>SAGE Tunisia</v>
          </cell>
          <cell r="F1208" t="str">
            <v>PRODUCTION</v>
          </cell>
          <cell r="G1208" t="str">
            <v>Contrôle Qualité</v>
          </cell>
          <cell r="H1208" t="str">
            <v>Panda</v>
          </cell>
          <cell r="I1208" t="str">
            <v>FAWZI SENDESNI</v>
          </cell>
          <cell r="J1208" t="str">
            <v>B</v>
          </cell>
          <cell r="K1208" t="str">
            <v>INDIRECTS</v>
          </cell>
          <cell r="L1208" t="str">
            <v>Variable cost at standard</v>
          </cell>
          <cell r="M1208" t="str">
            <v>Contrôle Qualité</v>
          </cell>
          <cell r="N1208">
            <v>44921</v>
          </cell>
          <cell r="P1208">
            <v>-615</v>
          </cell>
          <cell r="Q1208">
            <v>45096</v>
          </cell>
          <cell r="R1208" t="str">
            <v>MARIAGE</v>
          </cell>
          <cell r="T1208" t="str">
            <v>CDD</v>
          </cell>
          <cell r="U1208" t="str">
            <v>Contractuel</v>
          </cell>
          <cell r="V1208">
            <v>45047</v>
          </cell>
          <cell r="W1208">
            <v>45107</v>
          </cell>
          <cell r="Z1208">
            <v>45047</v>
          </cell>
          <cell r="AA1208">
            <v>12</v>
          </cell>
          <cell r="AB1208">
            <v>2022</v>
          </cell>
          <cell r="AC1208">
            <v>2026</v>
          </cell>
          <cell r="AD1208">
            <v>2.1944444444444446</v>
          </cell>
          <cell r="AE1208" t="str">
            <v>&lt; 3</v>
          </cell>
          <cell r="AF1208">
            <v>35092</v>
          </cell>
          <cell r="AG1208">
            <v>29.123287671232877</v>
          </cell>
          <cell r="AH1208" t="str">
            <v>&gt;25&lt; 35</v>
          </cell>
          <cell r="AK1208">
            <v>11664758</v>
          </cell>
          <cell r="AL1208">
            <v>43049</v>
          </cell>
          <cell r="AM1208" t="str">
            <v>FEMME</v>
          </cell>
          <cell r="AN1208" t="str">
            <v>Célibataire</v>
          </cell>
          <cell r="AQ1208">
            <v>3</v>
          </cell>
          <cell r="AR1208">
            <v>1</v>
          </cell>
          <cell r="AS1208">
            <v>45286.25</v>
          </cell>
          <cell r="AT1208" t="str">
            <v>Horaire</v>
          </cell>
          <cell r="AU1208">
            <v>3.3069999999999999</v>
          </cell>
          <cell r="AV1208" t="str">
            <v>17</v>
          </cell>
          <cell r="AW1208" t="str">
            <v>00100</v>
          </cell>
          <cell r="AX1208" t="str">
            <v>00002831655</v>
          </cell>
          <cell r="AY1208" t="str">
            <v>95</v>
          </cell>
          <cell r="AZ1208" t="str">
            <v>LA POSTE</v>
          </cell>
          <cell r="BA1208" t="str">
            <v>17001000000283165595</v>
          </cell>
          <cell r="BB1208">
            <v>20</v>
          </cell>
          <cell r="BC1208" t="str">
            <v>34 RUE IRAN SIDI HESSINE TUNIS</v>
          </cell>
          <cell r="BD1208" t="str">
            <v>TUNIS</v>
          </cell>
          <cell r="BK1208" t="str">
            <v>B-Panda</v>
          </cell>
          <cell r="BN1208" t="str">
            <v>17001000000283165595</v>
          </cell>
          <cell r="BO1208" t="str">
            <v>GHANMI GHOFRANE</v>
          </cell>
          <cell r="BP1208">
            <v>1210</v>
          </cell>
          <cell r="BR1208" t="e">
            <v>#N/A</v>
          </cell>
          <cell r="BU1208" t="str">
            <v>Non-Actif</v>
          </cell>
        </row>
        <row r="1209">
          <cell r="B1209">
            <v>1211</v>
          </cell>
          <cell r="C1209" t="str">
            <v>Mlle</v>
          </cell>
          <cell r="D1209" t="str">
            <v>JEBALI SIWAR</v>
          </cell>
          <cell r="E1209" t="str">
            <v>SAGE Tunisia</v>
          </cell>
          <cell r="F1209" t="str">
            <v>PRODUCTION</v>
          </cell>
          <cell r="G1209" t="str">
            <v>Couturière</v>
          </cell>
          <cell r="H1209" t="str">
            <v>P6 AV</v>
          </cell>
          <cell r="I1209" t="str">
            <v>Anis Sbouri</v>
          </cell>
          <cell r="J1209" t="str">
            <v>A</v>
          </cell>
          <cell r="K1209" t="str">
            <v>DIRECTS</v>
          </cell>
          <cell r="L1209" t="str">
            <v>Variable cost at standard</v>
          </cell>
          <cell r="M1209" t="str">
            <v>Couturière</v>
          </cell>
          <cell r="N1209">
            <v>44922</v>
          </cell>
          <cell r="P1209">
            <v>25</v>
          </cell>
          <cell r="T1209" t="str">
            <v>CDD</v>
          </cell>
          <cell r="U1209" t="str">
            <v>Contractuel</v>
          </cell>
          <cell r="V1209">
            <v>45689</v>
          </cell>
          <cell r="W1209">
            <v>45747</v>
          </cell>
          <cell r="Z1209">
            <v>45689</v>
          </cell>
          <cell r="AA1209">
            <v>12</v>
          </cell>
          <cell r="AB1209">
            <v>2022</v>
          </cell>
          <cell r="AC1209">
            <v>2026</v>
          </cell>
          <cell r="AD1209">
            <v>2.1916666666666669</v>
          </cell>
          <cell r="AE1209" t="str">
            <v>&lt; 3</v>
          </cell>
          <cell r="AF1209">
            <v>35092</v>
          </cell>
          <cell r="AG1209">
            <v>29.123287671232877</v>
          </cell>
          <cell r="AH1209" t="str">
            <v>&gt;25&lt; 35</v>
          </cell>
          <cell r="AI1209">
            <v>17444426</v>
          </cell>
          <cell r="AJ1209" t="str">
            <v>07</v>
          </cell>
          <cell r="AK1209">
            <v>11670419</v>
          </cell>
          <cell r="AL1209">
            <v>43712</v>
          </cell>
          <cell r="AM1209" t="str">
            <v>FEMME</v>
          </cell>
          <cell r="AN1209" t="str">
            <v>Célibataire</v>
          </cell>
          <cell r="AQ1209">
            <v>3</v>
          </cell>
          <cell r="AR1209">
            <v>3</v>
          </cell>
          <cell r="AS1209">
            <v>46017.75</v>
          </cell>
          <cell r="AT1209" t="str">
            <v>Horaire</v>
          </cell>
          <cell r="AU1209">
            <v>3.3069999999999999</v>
          </cell>
          <cell r="AV1209" t="str">
            <v>05</v>
          </cell>
          <cell r="AW1209" t="str">
            <v>04600</v>
          </cell>
          <cell r="AX1209" t="str">
            <v>01145017943</v>
          </cell>
          <cell r="AY1209" t="str">
            <v>97</v>
          </cell>
          <cell r="AZ1209" t="str">
            <v>BT</v>
          </cell>
          <cell r="BA1209" t="str">
            <v>05046000114501794397</v>
          </cell>
          <cell r="BB1209">
            <v>20</v>
          </cell>
          <cell r="BC1209" t="str">
            <v>03 RUE KORENFIL CITE YASMINE SIDI HESSINE</v>
          </cell>
          <cell r="BD1209" t="str">
            <v>TUNIS</v>
          </cell>
          <cell r="BG1209">
            <v>29849052</v>
          </cell>
          <cell r="BJ1209" t="str">
            <v>SIDI HASSINE</v>
          </cell>
          <cell r="BK1209" t="str">
            <v>A-P6 AV</v>
          </cell>
          <cell r="BL1209" t="str">
            <v>1.1</v>
          </cell>
          <cell r="BN1209" t="str">
            <v>05046000114501794397</v>
          </cell>
          <cell r="BO1209" t="str">
            <v>JEBALI SIWAR</v>
          </cell>
          <cell r="BP1209">
            <v>1211</v>
          </cell>
          <cell r="BR1209" t="e">
            <v>#N/A</v>
          </cell>
          <cell r="BT1209">
            <v>757</v>
          </cell>
          <cell r="BU1209" t="str">
            <v>si</v>
          </cell>
          <cell r="BV1209" t="str">
            <v>139 A SA</v>
          </cell>
        </row>
        <row r="1210">
          <cell r="B1210">
            <v>1212</v>
          </cell>
          <cell r="C1210" t="str">
            <v>Mlle</v>
          </cell>
          <cell r="D1210" t="str">
            <v>BEJAOUI MALEK</v>
          </cell>
          <cell r="E1210" t="str">
            <v>SAGE Tunisia</v>
          </cell>
          <cell r="F1210" t="str">
            <v>QUALITE</v>
          </cell>
          <cell r="G1210" t="str">
            <v>Contrôle Qualité</v>
          </cell>
          <cell r="H1210" t="str">
            <v>Panda</v>
          </cell>
          <cell r="I1210" t="str">
            <v>FAWZI SENDESNI</v>
          </cell>
          <cell r="J1210" t="str">
            <v>B</v>
          </cell>
          <cell r="K1210" t="str">
            <v>INDIRECTS</v>
          </cell>
          <cell r="L1210" t="str">
            <v>Variable cost at standard</v>
          </cell>
          <cell r="M1210" t="str">
            <v>Contrôle Qualité</v>
          </cell>
          <cell r="N1210">
            <v>44923</v>
          </cell>
          <cell r="P1210" t="str">
            <v/>
          </cell>
          <cell r="Q1210">
            <v>45063</v>
          </cell>
          <cell r="R1210" t="str">
            <v>personnel</v>
          </cell>
          <cell r="T1210" t="str">
            <v>CAIP</v>
          </cell>
          <cell r="U1210" t="str">
            <v>Contractuel</v>
          </cell>
          <cell r="X1210">
            <v>44923</v>
          </cell>
          <cell r="Y1210">
            <v>45288</v>
          </cell>
          <cell r="AA1210">
            <v>12</v>
          </cell>
          <cell r="AB1210">
            <v>2022</v>
          </cell>
          <cell r="AC1210">
            <v>2026</v>
          </cell>
          <cell r="AD1210">
            <v>2.1888888888888891</v>
          </cell>
          <cell r="AE1210" t="str">
            <v>&lt; 3</v>
          </cell>
          <cell r="AF1210">
            <v>37792</v>
          </cell>
          <cell r="AG1210">
            <v>21.726027397260275</v>
          </cell>
          <cell r="AH1210" t="str">
            <v>&lt; 25</v>
          </cell>
          <cell r="AK1210">
            <v>14363190</v>
          </cell>
          <cell r="AL1210">
            <v>43426</v>
          </cell>
          <cell r="AM1210" t="str">
            <v>FEMME</v>
          </cell>
          <cell r="AN1210" t="str">
            <v>Célibataire</v>
          </cell>
          <cell r="AQ1210">
            <v>3</v>
          </cell>
          <cell r="AR1210">
            <v>1</v>
          </cell>
          <cell r="AS1210">
            <v>45288.25</v>
          </cell>
          <cell r="AT1210" t="str">
            <v>Horaire</v>
          </cell>
          <cell r="AU1210">
            <v>2.3365384615384617</v>
          </cell>
          <cell r="AV1210" t="str">
            <v>17</v>
          </cell>
          <cell r="AW1210" t="str">
            <v>00100</v>
          </cell>
          <cell r="AX1210" t="str">
            <v>00003215846</v>
          </cell>
          <cell r="AY1210" t="str">
            <v>76</v>
          </cell>
          <cell r="AZ1210" t="str">
            <v>LA POSTE</v>
          </cell>
          <cell r="BA1210" t="str">
            <v>17001000000321584676</v>
          </cell>
          <cell r="BB1210">
            <v>20</v>
          </cell>
          <cell r="BC1210" t="str">
            <v>SANHEJA OUED ELLIL</v>
          </cell>
          <cell r="BD1210" t="str">
            <v>MANOUBA</v>
          </cell>
          <cell r="BK1210" t="str">
            <v>B-Panda</v>
          </cell>
          <cell r="BN1210" t="str">
            <v>17001000000321584676</v>
          </cell>
          <cell r="BO1210" t="str">
            <v>BEJAOUI MALEK</v>
          </cell>
          <cell r="BP1210">
            <v>1212</v>
          </cell>
          <cell r="BR1210" t="e">
            <v>#N/A</v>
          </cell>
          <cell r="BU1210" t="str">
            <v>Non-Actif</v>
          </cell>
        </row>
        <row r="1211">
          <cell r="B1211">
            <v>1213</v>
          </cell>
          <cell r="C1211" t="str">
            <v>Mlle</v>
          </cell>
          <cell r="D1211" t="str">
            <v>MEJRI GHOFRAN</v>
          </cell>
          <cell r="E1211" t="str">
            <v>SAGE Tunisia</v>
          </cell>
          <cell r="F1211" t="str">
            <v>PRODUCTION</v>
          </cell>
          <cell r="G1211" t="str">
            <v>Contrôle Qualité</v>
          </cell>
          <cell r="H1211" t="str">
            <v>Panda</v>
          </cell>
          <cell r="I1211" t="str">
            <v>FAWZI SENDESNI</v>
          </cell>
          <cell r="J1211" t="str">
            <v>B</v>
          </cell>
          <cell r="K1211" t="str">
            <v>INDIRECTS</v>
          </cell>
          <cell r="L1211" t="str">
            <v>Variable cost at standard</v>
          </cell>
          <cell r="M1211" t="str">
            <v>Contrôle Qualité</v>
          </cell>
          <cell r="N1211">
            <v>44923</v>
          </cell>
          <cell r="P1211">
            <v>25</v>
          </cell>
          <cell r="T1211" t="str">
            <v>CDD</v>
          </cell>
          <cell r="U1211" t="str">
            <v>Contractuel</v>
          </cell>
          <cell r="V1211">
            <v>45689</v>
          </cell>
          <cell r="W1211">
            <v>45747</v>
          </cell>
          <cell r="X1211">
            <v>44923</v>
          </cell>
          <cell r="Y1211">
            <v>45292</v>
          </cell>
          <cell r="AA1211">
            <v>12</v>
          </cell>
          <cell r="AB1211">
            <v>2022</v>
          </cell>
          <cell r="AC1211">
            <v>2026</v>
          </cell>
          <cell r="AD1211">
            <v>2.1888888888888891</v>
          </cell>
          <cell r="AE1211" t="str">
            <v>&lt; 3</v>
          </cell>
          <cell r="AF1211">
            <v>37078</v>
          </cell>
          <cell r="AG1211">
            <v>23.682191780821917</v>
          </cell>
          <cell r="AH1211" t="str">
            <v>&lt; 25</v>
          </cell>
          <cell r="AI1211">
            <v>17762318</v>
          </cell>
          <cell r="AJ1211" t="str">
            <v>03</v>
          </cell>
          <cell r="AK1211">
            <v>11666794</v>
          </cell>
          <cell r="AL1211">
            <v>43307</v>
          </cell>
          <cell r="AM1211" t="str">
            <v>FEMME</v>
          </cell>
          <cell r="AN1211" t="str">
            <v>Célibataire</v>
          </cell>
          <cell r="AQ1211">
            <v>3</v>
          </cell>
          <cell r="AR1211">
            <v>3</v>
          </cell>
          <cell r="AS1211">
            <v>46018.75</v>
          </cell>
          <cell r="AT1211" t="str">
            <v>Horaire</v>
          </cell>
          <cell r="AU1211">
            <v>2.3365384615384617</v>
          </cell>
          <cell r="AV1211" t="str">
            <v>17</v>
          </cell>
          <cell r="AW1211" t="str">
            <v>00100</v>
          </cell>
          <cell r="AX1211" t="str">
            <v>00003215887</v>
          </cell>
          <cell r="AY1211" t="str">
            <v>50</v>
          </cell>
          <cell r="AZ1211" t="str">
            <v>LA POSTE</v>
          </cell>
          <cell r="BA1211" t="str">
            <v>17001000000321588750</v>
          </cell>
          <cell r="BB1211">
            <v>20</v>
          </cell>
          <cell r="BC1211" t="str">
            <v>SIDI HSSINE</v>
          </cell>
          <cell r="BD1211" t="str">
            <v>TUNIS</v>
          </cell>
          <cell r="BJ1211" t="str">
            <v>SIDI HASSINE</v>
          </cell>
          <cell r="BK1211" t="str">
            <v>B-Panda</v>
          </cell>
          <cell r="BL1211" t="str">
            <v>1.3</v>
          </cell>
          <cell r="BN1211" t="str">
            <v>17001000000321588750</v>
          </cell>
          <cell r="BO1211" t="str">
            <v>MEJRI GHOFRAN</v>
          </cell>
          <cell r="BP1211">
            <v>1213</v>
          </cell>
          <cell r="BR1211" t="e">
            <v>#N/A</v>
          </cell>
          <cell r="BT1211">
            <v>674</v>
          </cell>
          <cell r="BU1211" t="str">
            <v>si</v>
          </cell>
          <cell r="BV1211" t="str">
            <v>139 B CP</v>
          </cell>
        </row>
        <row r="1212">
          <cell r="B1212">
            <v>1214</v>
          </cell>
          <cell r="C1212" t="str">
            <v>Madame</v>
          </cell>
          <cell r="D1212" t="str">
            <v>MEJRI MOUNA</v>
          </cell>
          <cell r="E1212" t="str">
            <v>SAGE Tunisia</v>
          </cell>
          <cell r="F1212" t="str">
            <v>PRODUCTION</v>
          </cell>
          <cell r="G1212" t="str">
            <v>prép CAMPO</v>
          </cell>
          <cell r="H1212" t="str">
            <v>P6 AV</v>
          </cell>
          <cell r="I1212" t="str">
            <v>Issam Ouni</v>
          </cell>
          <cell r="J1212" t="str">
            <v>B</v>
          </cell>
          <cell r="K1212" t="str">
            <v>DIRECTS</v>
          </cell>
          <cell r="L1212" t="str">
            <v>Variable cost at standard</v>
          </cell>
          <cell r="M1212" t="str">
            <v>prép CAMPO</v>
          </cell>
          <cell r="N1212">
            <v>44936</v>
          </cell>
          <cell r="P1212">
            <v>-6</v>
          </cell>
          <cell r="T1212" t="str">
            <v>CDD</v>
          </cell>
          <cell r="U1212" t="str">
            <v>Contractuel</v>
          </cell>
          <cell r="V1212">
            <v>45689</v>
          </cell>
          <cell r="W1212">
            <v>45716</v>
          </cell>
          <cell r="Z1212">
            <v>45689</v>
          </cell>
          <cell r="AA1212">
            <v>1</v>
          </cell>
          <cell r="AB1212">
            <v>2023</v>
          </cell>
          <cell r="AC1212">
            <v>2027</v>
          </cell>
          <cell r="AD1212">
            <v>2.1555555555555554</v>
          </cell>
          <cell r="AE1212" t="str">
            <v>&lt; 3</v>
          </cell>
          <cell r="AF1212">
            <v>34636</v>
          </cell>
          <cell r="AG1212">
            <v>30.372602739726027</v>
          </cell>
          <cell r="AH1212" t="str">
            <v>&gt;25&lt; 35</v>
          </cell>
          <cell r="AI1212">
            <v>16703243</v>
          </cell>
          <cell r="AJ1212" t="str">
            <v>08</v>
          </cell>
          <cell r="AK1212" t="str">
            <v>09833847</v>
          </cell>
          <cell r="AL1212">
            <v>43598</v>
          </cell>
          <cell r="AM1212" t="str">
            <v>FEMME</v>
          </cell>
          <cell r="AN1212" t="str">
            <v>Marié(e)</v>
          </cell>
          <cell r="AQ1212">
            <v>3</v>
          </cell>
          <cell r="AR1212">
            <v>3</v>
          </cell>
          <cell r="AS1212">
            <v>46031.75</v>
          </cell>
          <cell r="AT1212" t="str">
            <v>Horaire</v>
          </cell>
          <cell r="AU1212">
            <v>3.3069999999999999</v>
          </cell>
          <cell r="AV1212" t="str">
            <v>17</v>
          </cell>
          <cell r="AW1212" t="str">
            <v>00100</v>
          </cell>
          <cell r="AX1212" t="str">
            <v>00003219336</v>
          </cell>
          <cell r="AY1212" t="str">
            <v>82</v>
          </cell>
          <cell r="AZ1212" t="str">
            <v>LA POSTE</v>
          </cell>
          <cell r="BA1212" t="str">
            <v>17001000000321933682</v>
          </cell>
          <cell r="BB1212">
            <v>20</v>
          </cell>
          <cell r="BC1212" t="str">
            <v>BIR TOUIL BORJ EL AMRI MANOUBA</v>
          </cell>
          <cell r="BD1212" t="str">
            <v>MANOUBA</v>
          </cell>
          <cell r="BJ1212" t="str">
            <v>BORJ EL AMRI</v>
          </cell>
          <cell r="BK1212" t="str">
            <v>B-P6 AV</v>
          </cell>
          <cell r="BL1212" t="str">
            <v>1.1</v>
          </cell>
          <cell r="BN1212" t="str">
            <v>17001000000321933682</v>
          </cell>
          <cell r="BO1212" t="str">
            <v>MEJRI MOUNA</v>
          </cell>
          <cell r="BP1212">
            <v>1214</v>
          </cell>
          <cell r="BR1212">
            <v>1214</v>
          </cell>
          <cell r="BT1212">
            <v>675</v>
          </cell>
          <cell r="BU1212" t="str">
            <v>si</v>
          </cell>
          <cell r="BV1212" t="str">
            <v>139 B SP</v>
          </cell>
        </row>
        <row r="1213">
          <cell r="B1213">
            <v>1215</v>
          </cell>
          <cell r="C1213" t="str">
            <v>Monsieur</v>
          </cell>
          <cell r="D1213" t="str">
            <v>ARAFA MOHAMED AMINE</v>
          </cell>
          <cell r="E1213" t="str">
            <v>SAGE Tunisia</v>
          </cell>
          <cell r="F1213" t="str">
            <v>QUALITE</v>
          </cell>
          <cell r="G1213" t="str">
            <v>MANAGER QUALITE</v>
          </cell>
          <cell r="K1213" t="str">
            <v>CADRE</v>
          </cell>
          <cell r="L1213" t="str">
            <v>Variable cost at standard</v>
          </cell>
          <cell r="M1213" t="str">
            <v>MANAGER QUALITE</v>
          </cell>
          <cell r="N1213">
            <v>44938</v>
          </cell>
          <cell r="P1213" t="str">
            <v/>
          </cell>
          <cell r="T1213" t="str">
            <v>CDI</v>
          </cell>
          <cell r="U1213" t="str">
            <v>Titulaire</v>
          </cell>
          <cell r="AA1213">
            <v>1</v>
          </cell>
          <cell r="AB1213">
            <v>2023</v>
          </cell>
          <cell r="AC1213">
            <v>2027</v>
          </cell>
          <cell r="AD1213">
            <v>2.15</v>
          </cell>
          <cell r="AE1213" t="str">
            <v>&lt; 3</v>
          </cell>
          <cell r="AF1213">
            <v>31488</v>
          </cell>
          <cell r="AG1213">
            <v>38.9972602739726</v>
          </cell>
          <cell r="AH1213" t="str">
            <v>&gt;35&lt; 45</v>
          </cell>
          <cell r="AI1213">
            <v>16128421</v>
          </cell>
          <cell r="AJ1213" t="str">
            <v>02</v>
          </cell>
          <cell r="AK1213" t="str">
            <v>04730460</v>
          </cell>
          <cell r="AL1213">
            <v>42607</v>
          </cell>
          <cell r="AM1213" t="str">
            <v>HOMME</v>
          </cell>
          <cell r="AN1213" t="str">
            <v>Marié(e)</v>
          </cell>
          <cell r="AO1213">
            <v>1</v>
          </cell>
          <cell r="AQ1213">
            <v>17</v>
          </cell>
          <cell r="AR1213">
            <v>3</v>
          </cell>
          <cell r="AS1213">
            <v>46033.75</v>
          </cell>
          <cell r="AT1213" t="str">
            <v>Mensuel</v>
          </cell>
          <cell r="AU1213">
            <v>5500</v>
          </cell>
          <cell r="AV1213" t="str">
            <v>08</v>
          </cell>
          <cell r="AW1213" t="str">
            <v>00300</v>
          </cell>
          <cell r="AX1213" t="str">
            <v>07120028400</v>
          </cell>
          <cell r="AY1213" t="str">
            <v>34</v>
          </cell>
          <cell r="AZ1213" t="str">
            <v>BIAT</v>
          </cell>
          <cell r="BA1213" t="str">
            <v>08003000712002840034</v>
          </cell>
          <cell r="BB1213">
            <v>20</v>
          </cell>
          <cell r="BC1213" t="str">
            <v>Mourouj 3</v>
          </cell>
          <cell r="BD1213" t="str">
            <v>BEN AROUS</v>
          </cell>
          <cell r="BF1213">
            <v>44927</v>
          </cell>
          <cell r="BG1213">
            <v>23628202</v>
          </cell>
          <cell r="BI1213">
            <v>98139380</v>
          </cell>
          <cell r="BK1213" t="str">
            <v>CADRE</v>
          </cell>
          <cell r="BN1213" t="str">
            <v>08003000712002840034</v>
          </cell>
          <cell r="BO1213" t="str">
            <v>ARAFA MOHAMED AMINE</v>
          </cell>
          <cell r="BP1213">
            <v>1215</v>
          </cell>
          <cell r="BR1213" t="e">
            <v>#N/A</v>
          </cell>
          <cell r="BU1213" t="str">
            <v>si</v>
          </cell>
        </row>
        <row r="1214">
          <cell r="B1214">
            <v>1216</v>
          </cell>
          <cell r="C1214" t="str">
            <v>Monsieur</v>
          </cell>
          <cell r="D1214" t="str">
            <v>TRABELSI NABIL</v>
          </cell>
          <cell r="E1214" t="str">
            <v>SAGE Tunisia</v>
          </cell>
          <cell r="F1214" t="str">
            <v>COUPE</v>
          </cell>
          <cell r="G1214" t="str">
            <v>Coupeur</v>
          </cell>
          <cell r="H1214" t="str">
            <v>coupe</v>
          </cell>
          <cell r="I1214" t="str">
            <v>HAITHEM SLAMA</v>
          </cell>
          <cell r="K1214" t="str">
            <v>DIRECTS</v>
          </cell>
          <cell r="L1214" t="str">
            <v>Variable cost at standard</v>
          </cell>
          <cell r="M1214" t="str">
            <v>Coupeur</v>
          </cell>
          <cell r="N1214">
            <v>44938</v>
          </cell>
          <cell r="P1214">
            <v>-6</v>
          </cell>
          <cell r="T1214" t="str">
            <v>CDD</v>
          </cell>
          <cell r="U1214" t="str">
            <v>Contractuel</v>
          </cell>
          <cell r="V1214">
            <v>45689</v>
          </cell>
          <cell r="W1214">
            <v>45716</v>
          </cell>
          <cell r="Z1214">
            <v>45689</v>
          </cell>
          <cell r="AA1214">
            <v>1</v>
          </cell>
          <cell r="AB1214">
            <v>2023</v>
          </cell>
          <cell r="AC1214">
            <v>2027</v>
          </cell>
          <cell r="AD1214">
            <v>2.15</v>
          </cell>
          <cell r="AE1214" t="str">
            <v>&lt; 3</v>
          </cell>
          <cell r="AF1214">
            <v>36346</v>
          </cell>
          <cell r="AG1214">
            <v>25.687671232876713</v>
          </cell>
          <cell r="AH1214" t="str">
            <v>&gt;25&lt; 35</v>
          </cell>
          <cell r="AK1214">
            <v>14272935</v>
          </cell>
          <cell r="AL1214">
            <v>42914</v>
          </cell>
          <cell r="AM1214" t="str">
            <v>HOMME</v>
          </cell>
          <cell r="AN1214" t="str">
            <v>Célibataire</v>
          </cell>
          <cell r="AQ1214">
            <v>3</v>
          </cell>
          <cell r="AR1214">
            <v>3</v>
          </cell>
          <cell r="AS1214">
            <v>46033.75</v>
          </cell>
          <cell r="AT1214" t="str">
            <v>Horaire</v>
          </cell>
          <cell r="AU1214">
            <v>3.3069999999999999</v>
          </cell>
          <cell r="AV1214" t="str">
            <v>12</v>
          </cell>
          <cell r="AW1214" t="str">
            <v>05500</v>
          </cell>
          <cell r="AX1214" t="str">
            <v>00002416911</v>
          </cell>
          <cell r="AY1214" t="str">
            <v>63</v>
          </cell>
          <cell r="AZ1214" t="str">
            <v>UIB</v>
          </cell>
          <cell r="BA1214" t="str">
            <v>12055000000241691163</v>
          </cell>
          <cell r="BB1214">
            <v>20</v>
          </cell>
          <cell r="BC1214" t="str">
            <v>SIDI MEDINE MJEZ EL BAB BEJA</v>
          </cell>
          <cell r="BD1214" t="str">
            <v>BEJA</v>
          </cell>
          <cell r="BG1214">
            <v>53623469</v>
          </cell>
          <cell r="BJ1214" t="str">
            <v>SIDI MEDIEN</v>
          </cell>
          <cell r="BK1214" t="str">
            <v>-coupe</v>
          </cell>
          <cell r="BL1214" t="str">
            <v>1.2</v>
          </cell>
          <cell r="BN1214" t="str">
            <v>12055000000241691163</v>
          </cell>
          <cell r="BO1214" t="str">
            <v>TRABELSI NABIL</v>
          </cell>
          <cell r="BP1214">
            <v>1216</v>
          </cell>
          <cell r="BR1214">
            <v>1216</v>
          </cell>
          <cell r="BU1214" t="str">
            <v>si</v>
          </cell>
          <cell r="BV1214" t="str">
            <v>coupe</v>
          </cell>
        </row>
        <row r="1215">
          <cell r="B1215">
            <v>1217</v>
          </cell>
          <cell r="C1215" t="str">
            <v>Madame</v>
          </cell>
          <cell r="D1215" t="str">
            <v>JELASSI KHAWLA</v>
          </cell>
          <cell r="E1215" t="str">
            <v>SAGE Tunisia</v>
          </cell>
          <cell r="F1215" t="str">
            <v>PRODUCTION</v>
          </cell>
          <cell r="G1215" t="str">
            <v>prép CAMPO</v>
          </cell>
          <cell r="H1215" t="str">
            <v>P6 AR</v>
          </cell>
          <cell r="I1215" t="str">
            <v>MOHAMED AMINE</v>
          </cell>
          <cell r="J1215" t="str">
            <v>A</v>
          </cell>
          <cell r="K1215" t="str">
            <v>DIRECTS</v>
          </cell>
          <cell r="L1215" t="str">
            <v>Variable cost at standard</v>
          </cell>
          <cell r="M1215" t="str">
            <v>prép CAMPO</v>
          </cell>
          <cell r="N1215">
            <v>44939</v>
          </cell>
          <cell r="P1215">
            <v>25</v>
          </cell>
          <cell r="T1215" t="str">
            <v>CDD</v>
          </cell>
          <cell r="U1215" t="str">
            <v>Contractuel</v>
          </cell>
          <cell r="V1215">
            <v>45689</v>
          </cell>
          <cell r="W1215">
            <v>45747</v>
          </cell>
          <cell r="Z1215">
            <v>45689</v>
          </cell>
          <cell r="AA1215">
            <v>1</v>
          </cell>
          <cell r="AB1215">
            <v>2023</v>
          </cell>
          <cell r="AC1215">
            <v>2027</v>
          </cell>
          <cell r="AD1215">
            <v>2.1472222222222221</v>
          </cell>
          <cell r="AE1215" t="str">
            <v>&lt; 3</v>
          </cell>
          <cell r="AF1215">
            <v>34981</v>
          </cell>
          <cell r="AG1215">
            <v>29.427397260273974</v>
          </cell>
          <cell r="AH1215" t="str">
            <v>&gt;25&lt; 35</v>
          </cell>
          <cell r="AI1215">
            <v>17698732</v>
          </cell>
          <cell r="AJ1215" t="str">
            <v>07</v>
          </cell>
          <cell r="AK1215" t="str">
            <v>09197394</v>
          </cell>
          <cell r="AL1215">
            <v>41768</v>
          </cell>
          <cell r="AM1215" t="str">
            <v>FEMME</v>
          </cell>
          <cell r="AN1215" t="str">
            <v>Marié(e)</v>
          </cell>
          <cell r="AQ1215">
            <v>3</v>
          </cell>
          <cell r="AR1215">
            <v>3</v>
          </cell>
          <cell r="AS1215">
            <v>46034.75</v>
          </cell>
          <cell r="AT1215" t="str">
            <v>Horaire</v>
          </cell>
          <cell r="AU1215">
            <v>3.3069999999999999</v>
          </cell>
          <cell r="AV1215" t="str">
            <v>17</v>
          </cell>
          <cell r="AW1215" t="str">
            <v>00100</v>
          </cell>
          <cell r="AX1215" t="str">
            <v>00003220741</v>
          </cell>
          <cell r="AY1215" t="str">
            <v>38</v>
          </cell>
          <cell r="AZ1215" t="str">
            <v>LA POSTE</v>
          </cell>
          <cell r="BA1215" t="str">
            <v>17001000000322074138</v>
          </cell>
          <cell r="BB1215">
            <v>20</v>
          </cell>
          <cell r="BC1215" t="str">
            <v>RUE KAMROUN CITE 20 MARS KEBILI MORNAGUIA</v>
          </cell>
          <cell r="BD1215" t="str">
            <v>MANOUBA</v>
          </cell>
          <cell r="BG1215">
            <v>21952207</v>
          </cell>
          <cell r="BJ1215" t="str">
            <v>MORNAGUIA</v>
          </cell>
          <cell r="BK1215" t="str">
            <v>CAMPO A</v>
          </cell>
          <cell r="BL1215" t="str">
            <v>1.3</v>
          </cell>
          <cell r="BN1215" t="str">
            <v>17001000000322074138</v>
          </cell>
          <cell r="BO1215" t="str">
            <v>JELASSI KHAWLA</v>
          </cell>
          <cell r="BP1215">
            <v>1217</v>
          </cell>
          <cell r="BR1215">
            <v>1217</v>
          </cell>
          <cell r="BT1215">
            <v>758</v>
          </cell>
          <cell r="BU1215" t="str">
            <v>si</v>
          </cell>
          <cell r="BV1215" t="str">
            <v>139 A SA</v>
          </cell>
        </row>
        <row r="1216">
          <cell r="B1216">
            <v>1218</v>
          </cell>
          <cell r="C1216" t="str">
            <v>Mlle</v>
          </cell>
          <cell r="D1216" t="str">
            <v>DAAJI ABIR</v>
          </cell>
          <cell r="E1216" t="str">
            <v>SAGE Tunisia</v>
          </cell>
          <cell r="F1216" t="str">
            <v>PRODUCTION</v>
          </cell>
          <cell r="G1216" t="str">
            <v>WIRE</v>
          </cell>
          <cell r="H1216" t="str">
            <v>Panda</v>
          </cell>
          <cell r="I1216" t="str">
            <v>HASNA NASRAOUI</v>
          </cell>
          <cell r="J1216" t="str">
            <v>A</v>
          </cell>
          <cell r="K1216" t="str">
            <v>DIRECTS</v>
          </cell>
          <cell r="L1216" t="str">
            <v>Variable cost at standard</v>
          </cell>
          <cell r="M1216" t="str">
            <v>WIRE</v>
          </cell>
          <cell r="N1216">
            <v>44943</v>
          </cell>
          <cell r="P1216">
            <v>-6</v>
          </cell>
          <cell r="T1216" t="str">
            <v>CDD</v>
          </cell>
          <cell r="U1216" t="str">
            <v>Contractuel</v>
          </cell>
          <cell r="V1216">
            <v>45689</v>
          </cell>
          <cell r="W1216">
            <v>45716</v>
          </cell>
          <cell r="Z1216">
            <v>45689</v>
          </cell>
          <cell r="AA1216">
            <v>1</v>
          </cell>
          <cell r="AB1216">
            <v>2023</v>
          </cell>
          <cell r="AC1216">
            <v>2027</v>
          </cell>
          <cell r="AD1216">
            <v>2.1361111111111111</v>
          </cell>
          <cell r="AE1216" t="str">
            <v>&lt; 3</v>
          </cell>
          <cell r="AF1216">
            <v>38240</v>
          </cell>
          <cell r="AG1216">
            <v>20.4986301369863</v>
          </cell>
          <cell r="AH1216" t="str">
            <v>&lt; 25</v>
          </cell>
          <cell r="AI1216">
            <v>17582465</v>
          </cell>
          <cell r="AJ1216" t="str">
            <v>06</v>
          </cell>
          <cell r="AK1216">
            <v>14375536</v>
          </cell>
          <cell r="AL1216">
            <v>44890</v>
          </cell>
          <cell r="AM1216" t="str">
            <v>FEMME</v>
          </cell>
          <cell r="AN1216" t="str">
            <v>Célibataire</v>
          </cell>
          <cell r="AQ1216">
            <v>3</v>
          </cell>
          <cell r="AR1216">
            <v>3</v>
          </cell>
          <cell r="AS1216">
            <v>46038.75</v>
          </cell>
          <cell r="AT1216" t="str">
            <v>Horaire</v>
          </cell>
          <cell r="AU1216">
            <v>3.3069999999999999</v>
          </cell>
          <cell r="AV1216">
            <v>17</v>
          </cell>
          <cell r="AW1216" t="str">
            <v>53594</v>
          </cell>
          <cell r="AX1216" t="str">
            <v>01712257811</v>
          </cell>
          <cell r="AY1216" t="str">
            <v>51</v>
          </cell>
          <cell r="AZ1216" t="str">
            <v>LA POSTE</v>
          </cell>
          <cell r="BA1216" t="str">
            <v>17535940171225781151</v>
          </cell>
          <cell r="BB1216">
            <v>20</v>
          </cell>
          <cell r="BC1216" t="str">
            <v>SANHEJA OUED ELLIL</v>
          </cell>
          <cell r="BD1216" t="str">
            <v>MAANOUBA</v>
          </cell>
          <cell r="BG1216">
            <v>27674167</v>
          </cell>
          <cell r="BJ1216" t="str">
            <v>SANHEJA</v>
          </cell>
          <cell r="BK1216" t="str">
            <v>A-Panda</v>
          </cell>
          <cell r="BL1216" t="str">
            <v>1.1</v>
          </cell>
          <cell r="BN1216" t="str">
            <v>17535940171225781151</v>
          </cell>
          <cell r="BO1216" t="str">
            <v>DAAJI ABIR</v>
          </cell>
          <cell r="BP1216">
            <v>1218</v>
          </cell>
          <cell r="BR1216">
            <v>1218</v>
          </cell>
          <cell r="BT1216">
            <v>759</v>
          </cell>
          <cell r="BU1216" t="str">
            <v>si</v>
          </cell>
          <cell r="BV1216" t="str">
            <v>139 A CP</v>
          </cell>
        </row>
        <row r="1217">
          <cell r="B1217">
            <v>1219</v>
          </cell>
          <cell r="C1217" t="str">
            <v>Mlle</v>
          </cell>
          <cell r="D1217" t="str">
            <v>AOUINI NADIA</v>
          </cell>
          <cell r="E1217" t="str">
            <v>SAGE Tunisia</v>
          </cell>
          <cell r="F1217" t="str">
            <v>QUALITE</v>
          </cell>
          <cell r="G1217" t="str">
            <v>Fire W</v>
          </cell>
          <cell r="H1217" t="str">
            <v>Panda</v>
          </cell>
          <cell r="I1217" t="str">
            <v>Sihem</v>
          </cell>
          <cell r="J1217" t="str">
            <v>B</v>
          </cell>
          <cell r="K1217" t="str">
            <v>INDIRECTS</v>
          </cell>
          <cell r="L1217" t="str">
            <v>Variable cost at standard</v>
          </cell>
          <cell r="M1217" t="str">
            <v>Fire W</v>
          </cell>
          <cell r="N1217">
            <v>44939</v>
          </cell>
          <cell r="P1217">
            <v>-431</v>
          </cell>
          <cell r="Q1217">
            <v>45271</v>
          </cell>
          <cell r="R1217" t="str">
            <v>ABONDEMENT</v>
          </cell>
          <cell r="T1217" t="str">
            <v>CDD</v>
          </cell>
          <cell r="U1217" t="str">
            <v>Contractuel</v>
          </cell>
          <cell r="V1217">
            <v>45261</v>
          </cell>
          <cell r="W1217">
            <v>45291</v>
          </cell>
          <cell r="Z1217">
            <v>45261</v>
          </cell>
          <cell r="AA1217">
            <v>1</v>
          </cell>
          <cell r="AB1217">
            <v>2023</v>
          </cell>
          <cell r="AC1217">
            <v>2027</v>
          </cell>
          <cell r="AD1217">
            <v>2.1472222222222221</v>
          </cell>
          <cell r="AE1217" t="str">
            <v>&lt; 3</v>
          </cell>
          <cell r="AF1217">
            <v>34689</v>
          </cell>
          <cell r="AG1217">
            <v>30.227397260273971</v>
          </cell>
          <cell r="AH1217" t="str">
            <v>&gt;25&lt; 35</v>
          </cell>
          <cell r="AK1217" t="str">
            <v>07962712</v>
          </cell>
          <cell r="AL1217">
            <v>43426</v>
          </cell>
          <cell r="AM1217" t="str">
            <v>FEMME</v>
          </cell>
          <cell r="AN1217" t="str">
            <v>Célibataire</v>
          </cell>
          <cell r="AQ1217">
            <v>3</v>
          </cell>
          <cell r="AR1217">
            <v>1</v>
          </cell>
          <cell r="AS1217">
            <v>45304.25</v>
          </cell>
          <cell r="AT1217" t="str">
            <v>Horaire</v>
          </cell>
          <cell r="AU1217">
            <v>3.3069999999999999</v>
          </cell>
          <cell r="AV1217" t="str">
            <v>07</v>
          </cell>
          <cell r="AW1217" t="str">
            <v>08001</v>
          </cell>
          <cell r="AX1217" t="str">
            <v>38105547609</v>
          </cell>
          <cell r="AY1217" t="str">
            <v>30</v>
          </cell>
          <cell r="AZ1217" t="str">
            <v>AMEN BANK</v>
          </cell>
          <cell r="BA1217" t="str">
            <v>07080013810554760930</v>
          </cell>
          <cell r="BB1217">
            <v>20</v>
          </cell>
          <cell r="BC1217" t="str">
            <v>RUE BACH HAMBA 50 DENDEN</v>
          </cell>
          <cell r="BD1217" t="str">
            <v>MANOUBA</v>
          </cell>
          <cell r="BF1217">
            <v>45176</v>
          </cell>
          <cell r="BG1217">
            <v>29075925</v>
          </cell>
          <cell r="BJ1217" t="str">
            <v>DENDEN</v>
          </cell>
          <cell r="BK1217" t="str">
            <v>B-Panda</v>
          </cell>
          <cell r="BL1217" t="str">
            <v>1.3</v>
          </cell>
          <cell r="BN1217" t="str">
            <v>07080013810554760930</v>
          </cell>
          <cell r="BO1217" t="str">
            <v>AOUINI NADIA</v>
          </cell>
          <cell r="BP1217">
            <v>1219</v>
          </cell>
          <cell r="BR1217">
            <v>1219</v>
          </cell>
          <cell r="BU1217" t="str">
            <v>Non-Actif</v>
          </cell>
        </row>
        <row r="1218">
          <cell r="B1218">
            <v>1220</v>
          </cell>
          <cell r="C1218" t="str">
            <v>Mlle</v>
          </cell>
          <cell r="D1218" t="str">
            <v>BEN SAID GHADA</v>
          </cell>
          <cell r="E1218" t="str">
            <v>SAGE Tunisia</v>
          </cell>
          <cell r="F1218" t="str">
            <v>PRODUCTION</v>
          </cell>
          <cell r="G1218" t="str">
            <v>WIRE</v>
          </cell>
          <cell r="H1218" t="str">
            <v>Panda</v>
          </cell>
          <cell r="I1218" t="str">
            <v>FAWZI SENDESNI</v>
          </cell>
          <cell r="J1218" t="str">
            <v>B</v>
          </cell>
          <cell r="K1218" t="str">
            <v>DIRECTS</v>
          </cell>
          <cell r="L1218" t="str">
            <v>Variable cost at standard</v>
          </cell>
          <cell r="M1218" t="str">
            <v>WIRE</v>
          </cell>
          <cell r="N1218">
            <v>44939</v>
          </cell>
          <cell r="P1218">
            <v>-737</v>
          </cell>
          <cell r="Q1218">
            <v>44940</v>
          </cell>
          <cell r="R1218" t="str">
            <v>personnel</v>
          </cell>
          <cell r="T1218" t="str">
            <v>CDD</v>
          </cell>
          <cell r="U1218" t="str">
            <v>Contractuel</v>
          </cell>
          <cell r="V1218">
            <v>44939</v>
          </cell>
          <cell r="W1218">
            <v>44985</v>
          </cell>
          <cell r="Z1218">
            <v>44939</v>
          </cell>
          <cell r="AA1218">
            <v>1</v>
          </cell>
          <cell r="AB1218">
            <v>2023</v>
          </cell>
          <cell r="AC1218">
            <v>2027</v>
          </cell>
          <cell r="AD1218">
            <v>2.1472222222222221</v>
          </cell>
          <cell r="AE1218" t="str">
            <v>&lt; 3</v>
          </cell>
          <cell r="AF1218">
            <v>36433</v>
          </cell>
          <cell r="AG1218">
            <v>25.449315068493149</v>
          </cell>
          <cell r="AH1218" t="str">
            <v>&gt;25&lt; 35</v>
          </cell>
          <cell r="AI1218">
            <v>17190438</v>
          </cell>
          <cell r="AJ1218" t="str">
            <v>02</v>
          </cell>
          <cell r="AK1218">
            <v>13021399</v>
          </cell>
          <cell r="AL1218">
            <v>44907</v>
          </cell>
          <cell r="AM1218" t="str">
            <v>FEMME</v>
          </cell>
          <cell r="AN1218" t="str">
            <v>Célibataire</v>
          </cell>
          <cell r="AQ1218">
            <v>3</v>
          </cell>
          <cell r="AR1218">
            <v>1</v>
          </cell>
          <cell r="AS1218">
            <v>45304.25</v>
          </cell>
          <cell r="AT1218" t="str">
            <v>Horaire</v>
          </cell>
          <cell r="AU1218">
            <v>3.3069999999999999</v>
          </cell>
          <cell r="AV1218" t="str">
            <v>17</v>
          </cell>
          <cell r="AW1218" t="str">
            <v>00100</v>
          </cell>
          <cell r="AX1218" t="str">
            <v>00002697563</v>
          </cell>
          <cell r="AY1218" t="str">
            <v>15</v>
          </cell>
          <cell r="AZ1218" t="str">
            <v>LA POSTE</v>
          </cell>
          <cell r="BA1218" t="str">
            <v>17001000000269756315</v>
          </cell>
          <cell r="BB1218">
            <v>20</v>
          </cell>
          <cell r="BC1218" t="str">
            <v xml:space="preserve">226  RUE 3001 SAIDA </v>
          </cell>
          <cell r="BD1218" t="str">
            <v>TUNIS</v>
          </cell>
          <cell r="BG1218">
            <v>51537135</v>
          </cell>
          <cell r="BK1218" t="str">
            <v>B-Panda</v>
          </cell>
          <cell r="BN1218" t="str">
            <v>17001000000269756315</v>
          </cell>
          <cell r="BO1218" t="str">
            <v>BEN SAID GHADA</v>
          </cell>
          <cell r="BP1218">
            <v>1220</v>
          </cell>
          <cell r="BU1218" t="str">
            <v>Non-Actif</v>
          </cell>
        </row>
        <row r="1219">
          <cell r="B1219">
            <v>1221</v>
          </cell>
          <cell r="C1219" t="str">
            <v>Mlle</v>
          </cell>
          <cell r="D1219" t="str">
            <v>FARHANI MARIEM</v>
          </cell>
          <cell r="E1219" t="str">
            <v>SAGE Tunisia</v>
          </cell>
          <cell r="F1219" t="str">
            <v>PRODUCTION</v>
          </cell>
          <cell r="G1219" t="str">
            <v>Contrôle Qualité</v>
          </cell>
          <cell r="H1219">
            <v>965</v>
          </cell>
          <cell r="I1219" t="str">
            <v>Ala Khaloui</v>
          </cell>
          <cell r="J1219" t="str">
            <v>A</v>
          </cell>
          <cell r="K1219" t="str">
            <v>INDIRECTS</v>
          </cell>
          <cell r="L1219" t="str">
            <v>Variable cost at standard</v>
          </cell>
          <cell r="M1219" t="str">
            <v>Contrôle Qualité</v>
          </cell>
          <cell r="N1219">
            <v>44939</v>
          </cell>
          <cell r="P1219">
            <v>-431</v>
          </cell>
          <cell r="Q1219">
            <v>45291</v>
          </cell>
          <cell r="R1219" t="str">
            <v>fin de contrat</v>
          </cell>
          <cell r="T1219" t="str">
            <v>CDD</v>
          </cell>
          <cell r="U1219" t="str">
            <v>Contractuel</v>
          </cell>
          <cell r="V1219">
            <v>45261</v>
          </cell>
          <cell r="W1219">
            <v>45291</v>
          </cell>
          <cell r="AA1219">
            <v>1</v>
          </cell>
          <cell r="AB1219">
            <v>2023</v>
          </cell>
          <cell r="AC1219">
            <v>2027</v>
          </cell>
          <cell r="AD1219">
            <v>2.1472222222222221</v>
          </cell>
          <cell r="AE1219" t="str">
            <v>&lt; 3</v>
          </cell>
          <cell r="AF1219">
            <v>34742</v>
          </cell>
          <cell r="AG1219">
            <v>30.082191780821919</v>
          </cell>
          <cell r="AH1219" t="str">
            <v>&gt;25&lt; 35</v>
          </cell>
          <cell r="AI1219">
            <v>17377774</v>
          </cell>
          <cell r="AJ1219" t="str">
            <v>07</v>
          </cell>
          <cell r="AK1219" t="str">
            <v>09198813</v>
          </cell>
          <cell r="AL1219">
            <v>41890</v>
          </cell>
          <cell r="AM1219" t="str">
            <v>FEMME</v>
          </cell>
          <cell r="AN1219" t="str">
            <v>Célibataire</v>
          </cell>
          <cell r="AQ1219">
            <v>3</v>
          </cell>
          <cell r="AR1219">
            <v>1</v>
          </cell>
          <cell r="AS1219">
            <v>45304.25</v>
          </cell>
          <cell r="AT1219" t="str">
            <v>Horaire</v>
          </cell>
          <cell r="AU1219">
            <v>3.3069999999999999</v>
          </cell>
          <cell r="AV1219" t="str">
            <v>12</v>
          </cell>
          <cell r="AW1219" t="str">
            <v>05500</v>
          </cell>
          <cell r="AX1219" t="str">
            <v>00002399207</v>
          </cell>
          <cell r="AY1219" t="str">
            <v>19</v>
          </cell>
          <cell r="AZ1219" t="str">
            <v>UIB</v>
          </cell>
          <cell r="BA1219" t="str">
            <v>12055000000239920719</v>
          </cell>
          <cell r="BB1219">
            <v>20</v>
          </cell>
          <cell r="BC1219" t="str">
            <v xml:space="preserve">21 RUE DE REPUBLIQUE  MORNAGUIA </v>
          </cell>
          <cell r="BD1219" t="str">
            <v>MANOUBA</v>
          </cell>
          <cell r="BF1219">
            <v>45062</v>
          </cell>
          <cell r="BG1219">
            <v>28802279</v>
          </cell>
          <cell r="BJ1219" t="str">
            <v>MORNAGUIA</v>
          </cell>
          <cell r="BK1219" t="str">
            <v>A-965</v>
          </cell>
          <cell r="BL1219" t="str">
            <v>1.3</v>
          </cell>
          <cell r="BN1219" t="str">
            <v>12055000000239920719</v>
          </cell>
          <cell r="BO1219" t="str">
            <v>FARHANI MARIEM</v>
          </cell>
          <cell r="BP1219">
            <v>1221</v>
          </cell>
          <cell r="BR1219">
            <v>1221</v>
          </cell>
          <cell r="BU1219" t="str">
            <v>Non-Actif</v>
          </cell>
        </row>
        <row r="1220">
          <cell r="B1220">
            <v>1222</v>
          </cell>
          <cell r="C1220" t="str">
            <v>Mlle</v>
          </cell>
          <cell r="D1220" t="str">
            <v>BEJAOUI KHAOULA</v>
          </cell>
          <cell r="E1220" t="str">
            <v>SAGE Tunisia</v>
          </cell>
          <cell r="F1220" t="str">
            <v>PRODUCTION</v>
          </cell>
          <cell r="G1220" t="str">
            <v>Contrôle Qualité</v>
          </cell>
          <cell r="H1220" t="str">
            <v>Panda</v>
          </cell>
          <cell r="I1220" t="str">
            <v>HASNA NASRAOUI</v>
          </cell>
          <cell r="J1220" t="str">
            <v>A</v>
          </cell>
          <cell r="K1220" t="str">
            <v>INDIRECTS</v>
          </cell>
          <cell r="L1220" t="str">
            <v>Variable cost at standard</v>
          </cell>
          <cell r="M1220" t="str">
            <v>Contrôle Qualité</v>
          </cell>
          <cell r="N1220">
            <v>44939</v>
          </cell>
          <cell r="P1220" t="str">
            <v/>
          </cell>
          <cell r="Q1220">
            <v>45258</v>
          </cell>
          <cell r="R1220" t="str">
            <v>nouvelle opportunité</v>
          </cell>
          <cell r="T1220" t="str">
            <v>CIVP</v>
          </cell>
          <cell r="U1220" t="str">
            <v>Contractuel</v>
          </cell>
          <cell r="X1220">
            <v>44939</v>
          </cell>
          <cell r="Y1220">
            <v>45308</v>
          </cell>
          <cell r="AA1220">
            <v>1</v>
          </cell>
          <cell r="AB1220">
            <v>2023</v>
          </cell>
          <cell r="AC1220">
            <v>2027</v>
          </cell>
          <cell r="AD1220">
            <v>2.1472222222222221</v>
          </cell>
          <cell r="AE1220" t="str">
            <v>&lt; 3</v>
          </cell>
          <cell r="AF1220">
            <v>36183</v>
          </cell>
          <cell r="AG1220">
            <v>26.134246575342466</v>
          </cell>
          <cell r="AH1220" t="str">
            <v>&gt;25&lt; 35</v>
          </cell>
          <cell r="AK1220" t="str">
            <v>14357831</v>
          </cell>
          <cell r="AL1220">
            <v>42902</v>
          </cell>
          <cell r="AM1220" t="str">
            <v>FEMME</v>
          </cell>
          <cell r="AN1220" t="str">
            <v>Célibataire</v>
          </cell>
          <cell r="AQ1220">
            <v>3</v>
          </cell>
          <cell r="AR1220">
            <v>1</v>
          </cell>
          <cell r="AS1220">
            <v>45304.25</v>
          </cell>
          <cell r="AT1220" t="str">
            <v>Horaire</v>
          </cell>
          <cell r="AU1220">
            <v>2.3557692307692308</v>
          </cell>
          <cell r="AV1220" t="str">
            <v>17</v>
          </cell>
          <cell r="AW1220" t="str">
            <v>00100</v>
          </cell>
          <cell r="AX1220" t="str">
            <v>00003220881</v>
          </cell>
          <cell r="AY1220" t="str">
            <v>06</v>
          </cell>
          <cell r="AZ1220" t="str">
            <v>LA POSTE</v>
          </cell>
          <cell r="BA1220" t="str">
            <v>17001000000322088106</v>
          </cell>
          <cell r="BB1220">
            <v>20</v>
          </cell>
          <cell r="BC1220" t="str">
            <v>53 rue mhamdia chebaou wed ellil</v>
          </cell>
          <cell r="BD1220" t="str">
            <v>Manouba</v>
          </cell>
          <cell r="BG1220">
            <v>53498068</v>
          </cell>
          <cell r="BJ1220" t="str">
            <v>OUED ELLIL</v>
          </cell>
          <cell r="BK1220" t="str">
            <v>A-Panda</v>
          </cell>
          <cell r="BL1220" t="str">
            <v>1.3</v>
          </cell>
          <cell r="BN1220" t="str">
            <v>17001000000322088106</v>
          </cell>
          <cell r="BO1220" t="str">
            <v>BEJAOUI KHAOULA</v>
          </cell>
          <cell r="BP1220">
            <v>1222</v>
          </cell>
          <cell r="BR1220" t="e">
            <v>#N/A</v>
          </cell>
          <cell r="BU1220" t="str">
            <v>Non-Actif</v>
          </cell>
        </row>
        <row r="1221">
          <cell r="B1221">
            <v>1223</v>
          </cell>
          <cell r="C1221" t="str">
            <v>Mlle</v>
          </cell>
          <cell r="D1221" t="str">
            <v>MIMOUNI IMEN</v>
          </cell>
          <cell r="E1221" t="str">
            <v>SAGE Tunisia</v>
          </cell>
          <cell r="F1221" t="str">
            <v>PRODUCTION</v>
          </cell>
          <cell r="G1221" t="str">
            <v>Contrôle Qualité</v>
          </cell>
          <cell r="H1221" t="str">
            <v>Panda</v>
          </cell>
          <cell r="I1221" t="str">
            <v>HASNA NASRAOUI</v>
          </cell>
          <cell r="J1221" t="str">
            <v>A</v>
          </cell>
          <cell r="K1221" t="str">
            <v>INDIRECTS</v>
          </cell>
          <cell r="L1221" t="str">
            <v>Variable cost at standard</v>
          </cell>
          <cell r="M1221" t="str">
            <v>Contrôle Qualité</v>
          </cell>
          <cell r="N1221">
            <v>44939</v>
          </cell>
          <cell r="P1221" t="str">
            <v/>
          </cell>
          <cell r="Q1221">
            <v>45180</v>
          </cell>
          <cell r="R1221" t="str">
            <v>probléme CIVP</v>
          </cell>
          <cell r="T1221" t="str">
            <v>CAIP</v>
          </cell>
          <cell r="U1221" t="str">
            <v>Contractuel</v>
          </cell>
          <cell r="X1221">
            <v>44939</v>
          </cell>
          <cell r="Y1221">
            <v>45304</v>
          </cell>
          <cell r="AA1221">
            <v>1</v>
          </cell>
          <cell r="AB1221">
            <v>2023</v>
          </cell>
          <cell r="AC1221">
            <v>2027</v>
          </cell>
          <cell r="AD1221">
            <v>2.1472222222222221</v>
          </cell>
          <cell r="AE1221" t="str">
            <v>&lt; 3</v>
          </cell>
          <cell r="AF1221">
            <v>36369</v>
          </cell>
          <cell r="AG1221">
            <v>25.624657534246577</v>
          </cell>
          <cell r="AH1221" t="str">
            <v>&gt;25&lt; 35</v>
          </cell>
          <cell r="AK1221">
            <v>11665824</v>
          </cell>
          <cell r="AL1221">
            <v>43196</v>
          </cell>
          <cell r="AM1221" t="str">
            <v>FEMME</v>
          </cell>
          <cell r="AN1221" t="str">
            <v>Célibataire</v>
          </cell>
          <cell r="AQ1221">
            <v>3</v>
          </cell>
          <cell r="AR1221">
            <v>1</v>
          </cell>
          <cell r="AS1221">
            <v>45304.25</v>
          </cell>
          <cell r="AT1221" t="str">
            <v>Horaire</v>
          </cell>
          <cell r="AU1221">
            <v>2.3557692307692308</v>
          </cell>
          <cell r="AV1221" t="str">
            <v>17</v>
          </cell>
          <cell r="AW1221" t="str">
            <v>00100</v>
          </cell>
          <cell r="AX1221" t="str">
            <v>00003220627</v>
          </cell>
          <cell r="AY1221" t="str">
            <v>89</v>
          </cell>
          <cell r="AZ1221" t="str">
            <v>LA POSTE</v>
          </cell>
          <cell r="BA1221" t="str">
            <v>17001000000322062789</v>
          </cell>
          <cell r="BB1221">
            <v>20</v>
          </cell>
          <cell r="BC1221" t="str">
            <v>Jayarra sidi hssine</v>
          </cell>
          <cell r="BD1221" t="str">
            <v>Tunis</v>
          </cell>
          <cell r="BG1221">
            <v>56025044</v>
          </cell>
          <cell r="BJ1221" t="str">
            <v>JAYARA</v>
          </cell>
          <cell r="BK1221" t="str">
            <v>A-Panda</v>
          </cell>
          <cell r="BL1221" t="str">
            <v>1.3</v>
          </cell>
          <cell r="BN1221" t="str">
            <v>17001000000322062789</v>
          </cell>
          <cell r="BO1221" t="str">
            <v>MIMOUNI IMEN</v>
          </cell>
          <cell r="BP1221">
            <v>1223</v>
          </cell>
          <cell r="BR1221" t="e">
            <v>#N/A</v>
          </cell>
          <cell r="BU1221" t="str">
            <v>Non-Actif</v>
          </cell>
        </row>
        <row r="1222">
          <cell r="B1222">
            <v>1224</v>
          </cell>
          <cell r="C1222" t="str">
            <v>Madame</v>
          </cell>
          <cell r="D1222" t="str">
            <v>HERMI SAFIA</v>
          </cell>
          <cell r="E1222" t="str">
            <v>SAGE Tunisia</v>
          </cell>
          <cell r="F1222" t="str">
            <v>PRODUCTION</v>
          </cell>
          <cell r="G1222" t="str">
            <v>WIRE</v>
          </cell>
          <cell r="H1222" t="str">
            <v>Panda</v>
          </cell>
          <cell r="I1222" t="str">
            <v>FAWZI SENDESNI</v>
          </cell>
          <cell r="J1222" t="str">
            <v>B</v>
          </cell>
          <cell r="K1222" t="str">
            <v>DIRECTS</v>
          </cell>
          <cell r="L1222" t="str">
            <v>Variable cost at standard</v>
          </cell>
          <cell r="M1222" t="str">
            <v>WIRE</v>
          </cell>
          <cell r="N1222">
            <v>44939</v>
          </cell>
          <cell r="P1222">
            <v>-6</v>
          </cell>
          <cell r="T1222" t="str">
            <v>CDD</v>
          </cell>
          <cell r="U1222" t="str">
            <v>Contractuel</v>
          </cell>
          <cell r="V1222">
            <v>45689</v>
          </cell>
          <cell r="W1222">
            <v>45716</v>
          </cell>
          <cell r="Z1222">
            <v>45689</v>
          </cell>
          <cell r="AA1222">
            <v>1</v>
          </cell>
          <cell r="AB1222">
            <v>2023</v>
          </cell>
          <cell r="AC1222">
            <v>2027</v>
          </cell>
          <cell r="AD1222">
            <v>2.1472222222222221</v>
          </cell>
          <cell r="AE1222" t="str">
            <v>&lt; 3</v>
          </cell>
          <cell r="AF1222">
            <v>33831</v>
          </cell>
          <cell r="AG1222">
            <v>32.578082191780823</v>
          </cell>
          <cell r="AH1222" t="str">
            <v>&gt;25&lt; 35</v>
          </cell>
          <cell r="AI1222">
            <v>16927542</v>
          </cell>
          <cell r="AJ1222" t="str">
            <v>01</v>
          </cell>
          <cell r="AK1222" t="str">
            <v>09184878</v>
          </cell>
          <cell r="AL1222">
            <v>40613</v>
          </cell>
          <cell r="AM1222" t="str">
            <v>FEMME</v>
          </cell>
          <cell r="AN1222" t="str">
            <v>Marié(e)</v>
          </cell>
          <cell r="AO1222">
            <v>2</v>
          </cell>
          <cell r="AQ1222">
            <v>3</v>
          </cell>
          <cell r="AR1222">
            <v>3</v>
          </cell>
          <cell r="AS1222">
            <v>46034.75</v>
          </cell>
          <cell r="AT1222" t="str">
            <v>Horaire</v>
          </cell>
          <cell r="AU1222">
            <v>3.3069999999999999</v>
          </cell>
          <cell r="AV1222">
            <v>17</v>
          </cell>
          <cell r="AW1222">
            <v>53594</v>
          </cell>
          <cell r="AX1222" t="str">
            <v>02014033991</v>
          </cell>
          <cell r="AY1222">
            <v>59</v>
          </cell>
          <cell r="AZ1222" t="str">
            <v>LA POSTE</v>
          </cell>
          <cell r="BA1222" t="str">
            <v>17535940201403399159</v>
          </cell>
          <cell r="BB1222">
            <v>20</v>
          </cell>
          <cell r="BC1222" t="str">
            <v xml:space="preserve">EZZEHRA 1124 JEDAIDA </v>
          </cell>
          <cell r="BD1222" t="str">
            <v>MANOUBA</v>
          </cell>
          <cell r="BG1222">
            <v>20204828</v>
          </cell>
          <cell r="BH1222">
            <v>23115391</v>
          </cell>
          <cell r="BJ1222" t="str">
            <v>JEDAIDA</v>
          </cell>
          <cell r="BK1222" t="str">
            <v>B-Panda</v>
          </cell>
          <cell r="BL1222" t="str">
            <v>1.1</v>
          </cell>
          <cell r="BN1222" t="str">
            <v>17535940201403399159</v>
          </cell>
          <cell r="BO1222" t="str">
            <v>HERMI SAFIA</v>
          </cell>
          <cell r="BP1222">
            <v>1224</v>
          </cell>
          <cell r="BR1222">
            <v>1224</v>
          </cell>
          <cell r="BT1222">
            <v>676</v>
          </cell>
          <cell r="BU1222" t="str">
            <v>si</v>
          </cell>
          <cell r="BV1222" t="str">
            <v>139 B CA</v>
          </cell>
        </row>
        <row r="1223">
          <cell r="B1223">
            <v>1225</v>
          </cell>
          <cell r="C1223" t="str">
            <v>madame</v>
          </cell>
          <cell r="D1223" t="str">
            <v>ABDELLAOUI MOUNA</v>
          </cell>
          <cell r="E1223" t="str">
            <v>SAGE Tunisia</v>
          </cell>
          <cell r="F1223" t="str">
            <v>PRODUCTION</v>
          </cell>
          <cell r="G1223" t="str">
            <v>alimentatrice</v>
          </cell>
          <cell r="H1223">
            <v>520</v>
          </cell>
          <cell r="I1223" t="str">
            <v>Mabrourk Ben Moussa</v>
          </cell>
          <cell r="J1223" t="str">
            <v>A</v>
          </cell>
          <cell r="K1223" t="str">
            <v>DIRECTS</v>
          </cell>
          <cell r="L1223" t="str">
            <v>Variable cost at standard</v>
          </cell>
          <cell r="M1223" t="str">
            <v>alimentatrice</v>
          </cell>
          <cell r="N1223">
            <v>44939</v>
          </cell>
          <cell r="P1223">
            <v>-645</v>
          </cell>
          <cell r="Q1223">
            <v>45077</v>
          </cell>
          <cell r="R1223" t="str">
            <v>fin de contrat</v>
          </cell>
          <cell r="T1223" t="str">
            <v>CDD</v>
          </cell>
          <cell r="U1223" t="str">
            <v>Contractuel</v>
          </cell>
          <cell r="V1223">
            <v>45017</v>
          </cell>
          <cell r="W1223">
            <v>45077</v>
          </cell>
          <cell r="Z1223">
            <v>45017</v>
          </cell>
          <cell r="AA1223">
            <v>1</v>
          </cell>
          <cell r="AB1223">
            <v>2023</v>
          </cell>
          <cell r="AC1223">
            <v>2027</v>
          </cell>
          <cell r="AD1223">
            <v>2.1472222222222221</v>
          </cell>
          <cell r="AE1223" t="str">
            <v>&lt; 3</v>
          </cell>
          <cell r="AF1223">
            <v>36644</v>
          </cell>
          <cell r="AG1223">
            <v>24.87123287671233</v>
          </cell>
          <cell r="AH1223" t="str">
            <v>&lt; 25</v>
          </cell>
          <cell r="AK1223" t="str">
            <v>09528733</v>
          </cell>
          <cell r="AL1223">
            <v>43531</v>
          </cell>
          <cell r="AM1223" t="str">
            <v>FEMME</v>
          </cell>
          <cell r="AN1223" t="str">
            <v>Marié(e)</v>
          </cell>
          <cell r="AO1223">
            <v>0</v>
          </cell>
          <cell r="AQ1223">
            <v>3</v>
          </cell>
          <cell r="AR1223">
            <v>1</v>
          </cell>
          <cell r="AS1223">
            <v>45304.25</v>
          </cell>
          <cell r="AT1223" t="str">
            <v>Horaire</v>
          </cell>
          <cell r="AU1223">
            <v>3.3069999999999999</v>
          </cell>
          <cell r="AV1223">
            <v>12</v>
          </cell>
          <cell r="AW1223">
            <v>11600</v>
          </cell>
          <cell r="AX1223" t="str">
            <v>00002393306</v>
          </cell>
          <cell r="AY1223">
            <v>39</v>
          </cell>
          <cell r="AZ1223" t="str">
            <v>UIB</v>
          </cell>
          <cell r="BA1223" t="str">
            <v>12116000000239330639</v>
          </cell>
          <cell r="BB1223">
            <v>20</v>
          </cell>
          <cell r="BC1223" t="str">
            <v>BORJ ENNOUR EL MSAADINE</v>
          </cell>
          <cell r="BD1223" t="str">
            <v>MANOUBA</v>
          </cell>
          <cell r="BF1223">
            <v>44927</v>
          </cell>
          <cell r="BG1223">
            <v>27434813</v>
          </cell>
          <cell r="BK1223" t="str">
            <v>A-520</v>
          </cell>
          <cell r="BL1223" t="str">
            <v>1.3</v>
          </cell>
          <cell r="BN1223" t="str">
            <v>12116000000239330639</v>
          </cell>
          <cell r="BO1223" t="str">
            <v>ABDELLAOUI MOUNA</v>
          </cell>
          <cell r="BP1223">
            <v>1225</v>
          </cell>
          <cell r="BR1223">
            <v>1225</v>
          </cell>
          <cell r="BU1223" t="str">
            <v>Non-Actif</v>
          </cell>
        </row>
        <row r="1224">
          <cell r="B1224">
            <v>1226</v>
          </cell>
          <cell r="C1224" t="str">
            <v>Mlle</v>
          </cell>
          <cell r="D1224" t="str">
            <v>HAMMAMI CHAIMA</v>
          </cell>
          <cell r="E1224" t="str">
            <v>SAGE Tunisia</v>
          </cell>
          <cell r="F1224" t="str">
            <v>PRODUCTION</v>
          </cell>
          <cell r="G1224" t="str">
            <v>Contrôle Qualité</v>
          </cell>
          <cell r="H1224">
            <v>560</v>
          </cell>
          <cell r="I1224" t="str">
            <v>Mabrourk Ben Moussa</v>
          </cell>
          <cell r="J1224" t="str">
            <v>A</v>
          </cell>
          <cell r="K1224" t="str">
            <v>INDIRECTS</v>
          </cell>
          <cell r="L1224" t="str">
            <v>Variable cost at standard</v>
          </cell>
          <cell r="M1224" t="str">
            <v>Contrôle Qualité</v>
          </cell>
          <cell r="N1224">
            <v>44939</v>
          </cell>
          <cell r="P1224">
            <v>-676</v>
          </cell>
          <cell r="Q1224">
            <v>45047</v>
          </cell>
          <cell r="R1224" t="str">
            <v>fatigue</v>
          </cell>
          <cell r="T1224" t="str">
            <v>CDD</v>
          </cell>
          <cell r="U1224" t="str">
            <v>Contractuel</v>
          </cell>
          <cell r="V1224">
            <v>44986</v>
          </cell>
          <cell r="W1224">
            <v>45046</v>
          </cell>
          <cell r="Z1224">
            <v>44986</v>
          </cell>
          <cell r="AA1224">
            <v>1</v>
          </cell>
          <cell r="AB1224">
            <v>2023</v>
          </cell>
          <cell r="AC1224">
            <v>2027</v>
          </cell>
          <cell r="AD1224">
            <v>2.1472222222222221</v>
          </cell>
          <cell r="AE1224" t="str">
            <v>&lt; 3</v>
          </cell>
          <cell r="AF1224">
            <v>35310</v>
          </cell>
          <cell r="AG1224">
            <v>28.526027397260275</v>
          </cell>
          <cell r="AH1224" t="str">
            <v>&gt;25&lt; 35</v>
          </cell>
          <cell r="AK1224" t="str">
            <v>09521319</v>
          </cell>
          <cell r="AL1224">
            <v>42073</v>
          </cell>
          <cell r="AM1224" t="str">
            <v>FEMME</v>
          </cell>
          <cell r="AN1224" t="str">
            <v>Célibataire</v>
          </cell>
          <cell r="AQ1224">
            <v>3</v>
          </cell>
          <cell r="AR1224">
            <v>1</v>
          </cell>
          <cell r="AS1224">
            <v>45304.25</v>
          </cell>
          <cell r="AT1224" t="str">
            <v>Horaire</v>
          </cell>
          <cell r="AU1224">
            <v>3.3069999999999999</v>
          </cell>
          <cell r="AV1224" t="str">
            <v>17</v>
          </cell>
          <cell r="AW1224" t="str">
            <v>00100</v>
          </cell>
          <cell r="AX1224" t="str">
            <v>00003009589</v>
          </cell>
          <cell r="AY1224">
            <v>84</v>
          </cell>
          <cell r="AZ1224" t="str">
            <v>LA POSTE</v>
          </cell>
          <cell r="BA1224" t="str">
            <v>17001000000300958984</v>
          </cell>
          <cell r="BB1224">
            <v>20</v>
          </cell>
          <cell r="BC1224" t="str">
            <v>BORJ ENNOUR BORJ EL AMRI</v>
          </cell>
          <cell r="BD1224" t="str">
            <v>MANOUBA</v>
          </cell>
          <cell r="BG1224">
            <v>26936572</v>
          </cell>
          <cell r="BK1224" t="str">
            <v>A-560</v>
          </cell>
          <cell r="BL1224" t="str">
            <v>1.3</v>
          </cell>
          <cell r="BN1224" t="str">
            <v>17001000000300958984</v>
          </cell>
          <cell r="BO1224" t="str">
            <v>HAMMAMI CHAIMA</v>
          </cell>
          <cell r="BP1224">
            <v>1226</v>
          </cell>
          <cell r="BR1224">
            <v>1226</v>
          </cell>
          <cell r="BU1224" t="str">
            <v>Non-Actif</v>
          </cell>
        </row>
        <row r="1225">
          <cell r="B1225">
            <v>1227</v>
          </cell>
          <cell r="C1225" t="str">
            <v>Mlle</v>
          </cell>
          <cell r="D1225" t="str">
            <v>FKIRI AMAL</v>
          </cell>
          <cell r="E1225" t="str">
            <v>SAGE Tunisia</v>
          </cell>
          <cell r="F1225" t="str">
            <v>PRODUCTION</v>
          </cell>
          <cell r="G1225" t="str">
            <v>Contrôle Qualité</v>
          </cell>
          <cell r="H1225" t="str">
            <v>Panda</v>
          </cell>
          <cell r="I1225" t="str">
            <v>HASNA NASRAOUI</v>
          </cell>
          <cell r="J1225" t="str">
            <v>A</v>
          </cell>
          <cell r="K1225" t="str">
            <v>INDIRECTS</v>
          </cell>
          <cell r="L1225" t="str">
            <v>Variable cost at standard</v>
          </cell>
          <cell r="M1225" t="str">
            <v>Contrôle Qualité</v>
          </cell>
          <cell r="N1225">
            <v>44940</v>
          </cell>
          <cell r="P1225">
            <v>25</v>
          </cell>
          <cell r="T1225" t="str">
            <v>CDD</v>
          </cell>
          <cell r="U1225" t="str">
            <v>Contractuel</v>
          </cell>
          <cell r="V1225">
            <v>45689</v>
          </cell>
          <cell r="W1225">
            <v>45747</v>
          </cell>
          <cell r="Z1225">
            <v>45689</v>
          </cell>
          <cell r="AA1225">
            <v>1</v>
          </cell>
          <cell r="AB1225">
            <v>2023</v>
          </cell>
          <cell r="AC1225">
            <v>2027</v>
          </cell>
          <cell r="AD1225">
            <v>2.1444444444444444</v>
          </cell>
          <cell r="AE1225" t="str">
            <v>&lt; 3</v>
          </cell>
          <cell r="AF1225">
            <v>34361</v>
          </cell>
          <cell r="AG1225">
            <v>31.126027397260273</v>
          </cell>
          <cell r="AH1225" t="str">
            <v>&gt;25&lt; 35</v>
          </cell>
          <cell r="AI1225">
            <v>16779000</v>
          </cell>
          <cell r="AJ1225" t="str">
            <v>01</v>
          </cell>
          <cell r="AK1225" t="str">
            <v>07966918</v>
          </cell>
          <cell r="AL1225">
            <v>41095</v>
          </cell>
          <cell r="AM1225" t="str">
            <v>FEMME</v>
          </cell>
          <cell r="AN1225" t="str">
            <v>Célibataire</v>
          </cell>
          <cell r="AQ1225">
            <v>3</v>
          </cell>
          <cell r="AR1225">
            <v>3</v>
          </cell>
          <cell r="AS1225">
            <v>46035.75</v>
          </cell>
          <cell r="AT1225" t="str">
            <v>Horaire</v>
          </cell>
          <cell r="AU1225">
            <v>3.3069999999999999</v>
          </cell>
          <cell r="AV1225" t="str">
            <v>07</v>
          </cell>
          <cell r="AW1225" t="str">
            <v>08001</v>
          </cell>
          <cell r="AX1225" t="str">
            <v>38105520893</v>
          </cell>
          <cell r="AY1225" t="str">
            <v>56</v>
          </cell>
          <cell r="AZ1225" t="str">
            <v>AMEN BANK</v>
          </cell>
          <cell r="BA1225" t="str">
            <v>07080013810552089356</v>
          </cell>
          <cell r="BB1225">
            <v>20</v>
          </cell>
          <cell r="BC1225" t="str">
            <v>CITE EL SALAMA ZAHROUNI</v>
          </cell>
          <cell r="BD1225" t="str">
            <v>TUNIS</v>
          </cell>
          <cell r="BG1225">
            <v>23248764</v>
          </cell>
          <cell r="BH1225">
            <v>29049997</v>
          </cell>
          <cell r="BJ1225" t="str">
            <v>ZAHROUNI</v>
          </cell>
          <cell r="BK1225" t="str">
            <v>A-Panda</v>
          </cell>
          <cell r="BL1225" t="str">
            <v>1.3</v>
          </cell>
          <cell r="BN1225" t="str">
            <v>07080013810552089356</v>
          </cell>
          <cell r="BO1225" t="str">
            <v>FKIRI AMAL</v>
          </cell>
          <cell r="BP1225">
            <v>1227</v>
          </cell>
          <cell r="BR1225">
            <v>1227</v>
          </cell>
          <cell r="BT1225">
            <v>601</v>
          </cell>
          <cell r="BU1225" t="str">
            <v>si</v>
          </cell>
          <cell r="BV1225" t="str">
            <v>965 A SP</v>
          </cell>
        </row>
        <row r="1226">
          <cell r="B1226">
            <v>1228</v>
          </cell>
          <cell r="C1226" t="str">
            <v>Mlle</v>
          </cell>
          <cell r="D1226" t="str">
            <v>JELASSI DORRA</v>
          </cell>
          <cell r="E1226" t="str">
            <v>SAGE Tunisia</v>
          </cell>
          <cell r="F1226" t="str">
            <v>PRODUCTION</v>
          </cell>
          <cell r="G1226" t="str">
            <v>Contrôle Qualité</v>
          </cell>
          <cell r="H1226">
            <v>965</v>
          </cell>
          <cell r="I1226" t="str">
            <v>abdelhalim</v>
          </cell>
          <cell r="J1226" t="str">
            <v>B</v>
          </cell>
          <cell r="K1226" t="str">
            <v>INDIRECTS</v>
          </cell>
          <cell r="L1226" t="str">
            <v>Variable cost at standard</v>
          </cell>
          <cell r="M1226" t="str">
            <v>Contrôle Qualité</v>
          </cell>
          <cell r="N1226">
            <v>44940</v>
          </cell>
          <cell r="P1226">
            <v>-737</v>
          </cell>
          <cell r="Q1226">
            <v>44958</v>
          </cell>
          <cell r="R1226" t="str">
            <v xml:space="preserve">abandon de poste </v>
          </cell>
          <cell r="T1226" t="str">
            <v>CDD</v>
          </cell>
          <cell r="U1226" t="str">
            <v>Contractuel</v>
          </cell>
          <cell r="V1226">
            <v>44940</v>
          </cell>
          <cell r="W1226">
            <v>44985</v>
          </cell>
          <cell r="Z1226">
            <v>44940</v>
          </cell>
          <cell r="AA1226">
            <v>1</v>
          </cell>
          <cell r="AB1226">
            <v>2023</v>
          </cell>
          <cell r="AC1226">
            <v>2027</v>
          </cell>
          <cell r="AD1226">
            <v>2.1444444444444444</v>
          </cell>
          <cell r="AE1226" t="str">
            <v>&lt; 3</v>
          </cell>
          <cell r="AF1226">
            <v>34029</v>
          </cell>
          <cell r="AG1226">
            <v>32.035616438356165</v>
          </cell>
          <cell r="AH1226" t="str">
            <v>&gt;25&lt; 35</v>
          </cell>
          <cell r="AI1226">
            <v>16880147</v>
          </cell>
          <cell r="AJ1226" t="str">
            <v>01</v>
          </cell>
          <cell r="AK1226" t="str">
            <v>09511154</v>
          </cell>
          <cell r="AL1226">
            <v>40417</v>
          </cell>
          <cell r="AM1226" t="str">
            <v>FEMME</v>
          </cell>
          <cell r="AN1226" t="str">
            <v>Célibataire</v>
          </cell>
          <cell r="AQ1226">
            <v>3</v>
          </cell>
          <cell r="AR1226">
            <v>1</v>
          </cell>
          <cell r="AS1226">
            <v>45305.25</v>
          </cell>
          <cell r="AT1226" t="str">
            <v>Horaire</v>
          </cell>
          <cell r="AU1226">
            <v>3.3069999999999999</v>
          </cell>
          <cell r="AV1226" t="str">
            <v>17</v>
          </cell>
          <cell r="AW1226" t="str">
            <v>00100</v>
          </cell>
          <cell r="AX1226" t="str">
            <v>00002643389</v>
          </cell>
          <cell r="AY1226" t="str">
            <v>62</v>
          </cell>
          <cell r="AZ1226" t="str">
            <v>LA POSTE</v>
          </cell>
          <cell r="BA1226" t="str">
            <v>17001000000264338962</v>
          </cell>
          <cell r="BB1226">
            <v>20</v>
          </cell>
          <cell r="BC1226" t="str">
            <v xml:space="preserve">JDAIDA ANCIENNE RUE DE MOSQUE </v>
          </cell>
          <cell r="BD1226" t="str">
            <v>MANOUBA</v>
          </cell>
          <cell r="BG1226">
            <v>23504445</v>
          </cell>
          <cell r="BK1226" t="str">
            <v>B-965</v>
          </cell>
          <cell r="BL1226" t="str">
            <v>1.3</v>
          </cell>
          <cell r="BN1226" t="str">
            <v>17001000000264338962</v>
          </cell>
          <cell r="BO1226" t="str">
            <v>JELASSI DORRA</v>
          </cell>
          <cell r="BP1226">
            <v>1228</v>
          </cell>
          <cell r="BU1226" t="str">
            <v>Non-Actif</v>
          </cell>
        </row>
        <row r="1227">
          <cell r="B1227">
            <v>1229</v>
          </cell>
          <cell r="C1227" t="str">
            <v>Monsieur</v>
          </cell>
          <cell r="D1227" t="str">
            <v>MENDILI NIDHAL</v>
          </cell>
          <cell r="E1227" t="str">
            <v>SAGE Tunisia</v>
          </cell>
          <cell r="F1227" t="str">
            <v>PRODUCTION</v>
          </cell>
          <cell r="G1227" t="str">
            <v>Couturière</v>
          </cell>
          <cell r="H1227" t="str">
            <v>Panda</v>
          </cell>
          <cell r="I1227" t="str">
            <v>FAWZI SENDESNI</v>
          </cell>
          <cell r="J1227" t="str">
            <v>B</v>
          </cell>
          <cell r="K1227" t="str">
            <v>DIRECTS</v>
          </cell>
          <cell r="L1227" t="str">
            <v>Variable cost at standard</v>
          </cell>
          <cell r="M1227" t="str">
            <v>Couturière</v>
          </cell>
          <cell r="N1227">
            <v>44940</v>
          </cell>
          <cell r="P1227">
            <v>-737</v>
          </cell>
          <cell r="Q1227">
            <v>44991</v>
          </cell>
          <cell r="R1227" t="str">
            <v xml:space="preserve">abandon de poste </v>
          </cell>
          <cell r="T1227" t="str">
            <v>CDD</v>
          </cell>
          <cell r="U1227" t="str">
            <v>Contractuel</v>
          </cell>
          <cell r="V1227">
            <v>44940</v>
          </cell>
          <cell r="W1227">
            <v>44985</v>
          </cell>
          <cell r="Z1227">
            <v>44940</v>
          </cell>
          <cell r="AA1227">
            <v>1</v>
          </cell>
          <cell r="AB1227">
            <v>2023</v>
          </cell>
          <cell r="AC1227">
            <v>2027</v>
          </cell>
          <cell r="AD1227">
            <v>2.1444444444444444</v>
          </cell>
          <cell r="AE1227" t="str">
            <v>&lt; 3</v>
          </cell>
          <cell r="AF1227">
            <v>37067</v>
          </cell>
          <cell r="AG1227">
            <v>23.712328767123289</v>
          </cell>
          <cell r="AH1227" t="str">
            <v>&lt; 25</v>
          </cell>
          <cell r="AK1227" t="str">
            <v>09530380</v>
          </cell>
          <cell r="AL1227">
            <v>43867</v>
          </cell>
          <cell r="AM1227" t="str">
            <v>HOMME</v>
          </cell>
          <cell r="AN1227" t="str">
            <v>Célibataire</v>
          </cell>
          <cell r="AQ1227">
            <v>3</v>
          </cell>
          <cell r="AR1227">
            <v>1</v>
          </cell>
          <cell r="AS1227">
            <v>45305.25</v>
          </cell>
          <cell r="AT1227" t="str">
            <v>Horaire</v>
          </cell>
          <cell r="AU1227">
            <v>3.3069999999999999</v>
          </cell>
          <cell r="AV1227" t="str">
            <v>17</v>
          </cell>
          <cell r="AW1227" t="str">
            <v>00100</v>
          </cell>
          <cell r="AX1227" t="str">
            <v>00003102604</v>
          </cell>
          <cell r="AY1227" t="str">
            <v>11</v>
          </cell>
          <cell r="AZ1227" t="str">
            <v>LA POSTE</v>
          </cell>
          <cell r="BA1227" t="str">
            <v>17001000000310260411</v>
          </cell>
          <cell r="BB1227">
            <v>20</v>
          </cell>
          <cell r="BC1227" t="str">
            <v>CITE HIDAIA JEDAIDA</v>
          </cell>
          <cell r="BD1227" t="str">
            <v>MANOUBA</v>
          </cell>
          <cell r="BG1227">
            <v>24322351</v>
          </cell>
          <cell r="BK1227" t="str">
            <v>B-Panda</v>
          </cell>
          <cell r="BN1227" t="str">
            <v>17001000000310260411</v>
          </cell>
          <cell r="BO1227" t="str">
            <v>MENDILI NIDHAL</v>
          </cell>
          <cell r="BP1227">
            <v>1229</v>
          </cell>
          <cell r="BU1227" t="str">
            <v>Non-Actif</v>
          </cell>
        </row>
        <row r="1228">
          <cell r="B1228">
            <v>1230</v>
          </cell>
          <cell r="C1228" t="str">
            <v>Mlle</v>
          </cell>
          <cell r="D1228" t="str">
            <v>MSAADIYA AMAL</v>
          </cell>
          <cell r="E1228" t="str">
            <v>SAGE Tunisia</v>
          </cell>
          <cell r="F1228" t="str">
            <v>COUPE</v>
          </cell>
          <cell r="G1228" t="str">
            <v>Team leader</v>
          </cell>
          <cell r="H1228" t="str">
            <v>coupe</v>
          </cell>
          <cell r="I1228" t="str">
            <v>HAITHEM SLAMA</v>
          </cell>
          <cell r="K1228" t="str">
            <v>INDIRECTS</v>
          </cell>
          <cell r="L1228" t="str">
            <v>Variable cost at standard</v>
          </cell>
          <cell r="M1228" t="str">
            <v>Team leader</v>
          </cell>
          <cell r="N1228">
            <v>44942</v>
          </cell>
          <cell r="P1228">
            <v>-6</v>
          </cell>
          <cell r="T1228" t="str">
            <v>CDD</v>
          </cell>
          <cell r="U1228" t="str">
            <v>Contractuel</v>
          </cell>
          <cell r="V1228">
            <v>45627</v>
          </cell>
          <cell r="W1228">
            <v>45716</v>
          </cell>
          <cell r="Z1228">
            <v>45627</v>
          </cell>
          <cell r="AA1228">
            <v>1</v>
          </cell>
          <cell r="AB1228">
            <v>2023</v>
          </cell>
          <cell r="AC1228">
            <v>2027</v>
          </cell>
          <cell r="AD1228">
            <v>2.1388888888888888</v>
          </cell>
          <cell r="AE1228" t="str">
            <v>&lt; 3</v>
          </cell>
          <cell r="AF1228">
            <v>36107</v>
          </cell>
          <cell r="AG1228">
            <v>26.342465753424658</v>
          </cell>
          <cell r="AH1228" t="str">
            <v>&gt;25&lt; 35</v>
          </cell>
          <cell r="AI1228">
            <v>17282979</v>
          </cell>
          <cell r="AJ1228" t="str">
            <v>02</v>
          </cell>
          <cell r="AK1228">
            <v>13638383</v>
          </cell>
          <cell r="AL1228">
            <v>42613</v>
          </cell>
          <cell r="AM1228" t="str">
            <v>FEMME</v>
          </cell>
          <cell r="AN1228" t="str">
            <v>Célibataire</v>
          </cell>
          <cell r="AQ1228">
            <v>3</v>
          </cell>
          <cell r="AR1228">
            <v>3</v>
          </cell>
          <cell r="AS1228">
            <v>46037.75</v>
          </cell>
          <cell r="AT1228" t="str">
            <v>Horaire</v>
          </cell>
          <cell r="AU1228">
            <v>3.3069999999999999</v>
          </cell>
          <cell r="AV1228">
            <v>17</v>
          </cell>
          <cell r="AW1228">
            <v>53594</v>
          </cell>
          <cell r="AX1228" t="str">
            <v>01714298482</v>
          </cell>
          <cell r="AY1228">
            <v>96</v>
          </cell>
          <cell r="AZ1228" t="str">
            <v>LA POSTE</v>
          </cell>
          <cell r="BA1228" t="str">
            <v>17535940171429848296</v>
          </cell>
          <cell r="BB1228">
            <v>20</v>
          </cell>
          <cell r="BC1228" t="str">
            <v>AL AGBA</v>
          </cell>
          <cell r="BD1228" t="str">
            <v>TUNIS</v>
          </cell>
          <cell r="BF1228">
            <v>44985</v>
          </cell>
          <cell r="BG1228">
            <v>28655236</v>
          </cell>
          <cell r="BJ1228" t="str">
            <v>AL AGBA</v>
          </cell>
          <cell r="BK1228" t="str">
            <v>-coupe</v>
          </cell>
          <cell r="BL1228" t="str">
            <v>3.1</v>
          </cell>
          <cell r="BN1228" t="str">
            <v>17535940171429848296</v>
          </cell>
          <cell r="BO1228" t="str">
            <v>MSAADIYA AMAL</v>
          </cell>
          <cell r="BP1228">
            <v>1230</v>
          </cell>
          <cell r="BR1228">
            <v>1230</v>
          </cell>
          <cell r="BS1228" t="str">
            <v>date de promotion le 17/06/2024</v>
          </cell>
          <cell r="BT1228">
            <v>952</v>
          </cell>
          <cell r="BU1228" t="str">
            <v>si</v>
          </cell>
          <cell r="BV1228" t="str">
            <v>coupe</v>
          </cell>
        </row>
        <row r="1229">
          <cell r="B1229">
            <v>1231</v>
          </cell>
          <cell r="C1229" t="str">
            <v>Monsieur</v>
          </cell>
          <cell r="D1229" t="str">
            <v>SILITI ADEL</v>
          </cell>
          <cell r="E1229" t="str">
            <v>SAGE Tunisia</v>
          </cell>
          <cell r="F1229" t="str">
            <v>LOGISTIQUE</v>
          </cell>
          <cell r="G1229" t="str">
            <v>MANITENTIONNAIRE</v>
          </cell>
          <cell r="K1229" t="str">
            <v>INDIRECTS</v>
          </cell>
          <cell r="L1229" t="str">
            <v>Variable cost at standard</v>
          </cell>
          <cell r="M1229" t="str">
            <v>MANITENTIONNAIRE</v>
          </cell>
          <cell r="N1229">
            <v>44942</v>
          </cell>
          <cell r="P1229">
            <v>-737</v>
          </cell>
          <cell r="Q1229">
            <v>44943</v>
          </cell>
          <cell r="R1229" t="str">
            <v xml:space="preserve">abandon de poste </v>
          </cell>
          <cell r="T1229" t="str">
            <v>CDD</v>
          </cell>
          <cell r="U1229" t="str">
            <v>Contractuel</v>
          </cell>
          <cell r="V1229">
            <v>44942</v>
          </cell>
          <cell r="W1229">
            <v>44985</v>
          </cell>
          <cell r="Z1229">
            <v>44942</v>
          </cell>
          <cell r="AA1229">
            <v>1</v>
          </cell>
          <cell r="AB1229">
            <v>2023</v>
          </cell>
          <cell r="AC1229">
            <v>2027</v>
          </cell>
          <cell r="AD1229">
            <v>2.1388888888888888</v>
          </cell>
          <cell r="AE1229" t="str">
            <v>&lt; 3</v>
          </cell>
          <cell r="AF1229">
            <v>30476</v>
          </cell>
          <cell r="AG1229">
            <v>41.769863013698632</v>
          </cell>
          <cell r="AH1229" t="str">
            <v>&gt;35&lt; 45</v>
          </cell>
          <cell r="AK1229" t="str">
            <v>08515497</v>
          </cell>
          <cell r="AL1229">
            <v>36918</v>
          </cell>
          <cell r="AM1229" t="str">
            <v>HOMME</v>
          </cell>
          <cell r="AN1229" t="str">
            <v>Marié(e)</v>
          </cell>
          <cell r="AO1229">
            <v>2</v>
          </cell>
          <cell r="AQ1229">
            <v>3</v>
          </cell>
          <cell r="AR1229">
            <v>1</v>
          </cell>
          <cell r="AS1229">
            <v>45307.25</v>
          </cell>
          <cell r="AT1229" t="str">
            <v>Horaire</v>
          </cell>
          <cell r="AU1229">
            <v>3.3069999999999999</v>
          </cell>
          <cell r="BA1229" t="str">
            <v/>
          </cell>
          <cell r="BB1229">
            <v>0</v>
          </cell>
          <cell r="BC1229" t="str">
            <v>SLIMEN KEHIA</v>
          </cell>
          <cell r="BD1229" t="str">
            <v>MANOUBA</v>
          </cell>
          <cell r="BG1229">
            <v>22841912</v>
          </cell>
          <cell r="BK1229" t="str">
            <v>-</v>
          </cell>
          <cell r="BN1229" t="str">
            <v/>
          </cell>
          <cell r="BO1229" t="str">
            <v>SILITI ADEL</v>
          </cell>
          <cell r="BP1229">
            <v>1231</v>
          </cell>
          <cell r="BU1229" t="str">
            <v>Non-Actif</v>
          </cell>
        </row>
        <row r="1230">
          <cell r="B1230">
            <v>1232</v>
          </cell>
          <cell r="C1230" t="str">
            <v>Madame</v>
          </cell>
          <cell r="D1230" t="str">
            <v>TRAII DALILA</v>
          </cell>
          <cell r="E1230" t="str">
            <v>SAGE Tunisia</v>
          </cell>
          <cell r="F1230" t="str">
            <v>PRODUCTION</v>
          </cell>
          <cell r="G1230" t="str">
            <v>Couturière</v>
          </cell>
          <cell r="H1230" t="str">
            <v>Panda</v>
          </cell>
          <cell r="I1230" t="str">
            <v>HASNA NASRAOUI</v>
          </cell>
          <cell r="J1230" t="str">
            <v>A</v>
          </cell>
          <cell r="K1230" t="str">
            <v>DIRECTS</v>
          </cell>
          <cell r="L1230" t="str">
            <v>Variable cost at standard</v>
          </cell>
          <cell r="M1230" t="str">
            <v>Couturière</v>
          </cell>
          <cell r="N1230">
            <v>44942</v>
          </cell>
          <cell r="P1230">
            <v>-400</v>
          </cell>
          <cell r="Q1230">
            <v>45303</v>
          </cell>
          <cell r="R1230" t="str">
            <v>condition de travail</v>
          </cell>
          <cell r="T1230" t="str">
            <v>CDD</v>
          </cell>
          <cell r="U1230" t="str">
            <v>Contractuel</v>
          </cell>
          <cell r="V1230">
            <v>45261</v>
          </cell>
          <cell r="W1230">
            <v>45322</v>
          </cell>
          <cell r="Z1230">
            <v>45261</v>
          </cell>
          <cell r="AA1230">
            <v>1</v>
          </cell>
          <cell r="AB1230">
            <v>2023</v>
          </cell>
          <cell r="AC1230">
            <v>2027</v>
          </cell>
          <cell r="AD1230">
            <v>2.1388888888888888</v>
          </cell>
          <cell r="AE1230" t="str">
            <v>&lt; 3</v>
          </cell>
          <cell r="AF1230">
            <v>27669</v>
          </cell>
          <cell r="AG1230">
            <v>49.460273972602742</v>
          </cell>
          <cell r="AH1230" t="str">
            <v>&gt;45&lt; 55</v>
          </cell>
          <cell r="AI1230">
            <v>11999769</v>
          </cell>
          <cell r="AJ1230" t="str">
            <v>01</v>
          </cell>
          <cell r="AK1230" t="str">
            <v>02313880</v>
          </cell>
          <cell r="AL1230">
            <v>42922</v>
          </cell>
          <cell r="AM1230" t="str">
            <v>FEMME</v>
          </cell>
          <cell r="AN1230" t="str">
            <v>Marié(e)</v>
          </cell>
          <cell r="AO1230">
            <v>1</v>
          </cell>
          <cell r="AQ1230">
            <v>3</v>
          </cell>
          <cell r="AR1230">
            <v>2</v>
          </cell>
          <cell r="AS1230">
            <v>45672.5</v>
          </cell>
          <cell r="AT1230" t="str">
            <v>Horaire</v>
          </cell>
          <cell r="AU1230">
            <v>3.3069999999999999</v>
          </cell>
          <cell r="AV1230">
            <v>17</v>
          </cell>
          <cell r="AW1230" t="str">
            <v>00100</v>
          </cell>
          <cell r="AX1230" t="str">
            <v>00003221150</v>
          </cell>
          <cell r="AY1230" t="str">
            <v>72</v>
          </cell>
          <cell r="AZ1230" t="str">
            <v>LA POSTE</v>
          </cell>
          <cell r="BA1230" t="str">
            <v>17001000000322115072</v>
          </cell>
          <cell r="BB1230">
            <v>20</v>
          </cell>
          <cell r="BC1230" t="str">
            <v xml:space="preserve">RUE ISMAIL MANSOUR DAOUAR HICHER </v>
          </cell>
          <cell r="BD1230" t="str">
            <v>MANOUBA</v>
          </cell>
          <cell r="BG1230">
            <v>27982842</v>
          </cell>
          <cell r="BH1230">
            <v>94803614</v>
          </cell>
          <cell r="BJ1230" t="str">
            <v>DAOUAR HICHIR</v>
          </cell>
          <cell r="BK1230" t="str">
            <v>A-Panda</v>
          </cell>
          <cell r="BL1230" t="str">
            <v>1.3</v>
          </cell>
          <cell r="BN1230" t="str">
            <v>17001000000322115072</v>
          </cell>
          <cell r="BO1230" t="str">
            <v>TRAII DALILA</v>
          </cell>
          <cell r="BP1230">
            <v>1232</v>
          </cell>
          <cell r="BR1230">
            <v>1232</v>
          </cell>
          <cell r="BU1230" t="str">
            <v>Non-Actif</v>
          </cell>
          <cell r="BV1230" t="str">
            <v>139 A CA</v>
          </cell>
        </row>
        <row r="1231">
          <cell r="B1231">
            <v>1233</v>
          </cell>
          <cell r="C1231" t="str">
            <v>Mlle</v>
          </cell>
          <cell r="D1231" t="str">
            <v>JELAILI EMNA</v>
          </cell>
          <cell r="E1231" t="str">
            <v>SAGE Tunisia</v>
          </cell>
          <cell r="F1231" t="str">
            <v>PRODUCTION</v>
          </cell>
          <cell r="G1231" t="str">
            <v>Couturière</v>
          </cell>
          <cell r="H1231" t="str">
            <v>Panda</v>
          </cell>
          <cell r="I1231" t="str">
            <v>HASNA NASRAOUI</v>
          </cell>
          <cell r="J1231" t="str">
            <v>A</v>
          </cell>
          <cell r="K1231" t="str">
            <v>DIRECTS</v>
          </cell>
          <cell r="L1231" t="str">
            <v>Variable cost at standard</v>
          </cell>
          <cell r="M1231" t="str">
            <v>Couturière</v>
          </cell>
          <cell r="N1231">
            <v>44942</v>
          </cell>
          <cell r="P1231">
            <v>-737</v>
          </cell>
          <cell r="Q1231">
            <v>44943</v>
          </cell>
          <cell r="R1231" t="str">
            <v xml:space="preserve">abandon de poste </v>
          </cell>
          <cell r="T1231" t="str">
            <v>CDD</v>
          </cell>
          <cell r="U1231" t="str">
            <v>Contractuel</v>
          </cell>
          <cell r="V1231">
            <v>44942</v>
          </cell>
          <cell r="W1231">
            <v>44985</v>
          </cell>
          <cell r="Z1231">
            <v>44942</v>
          </cell>
          <cell r="AA1231">
            <v>1</v>
          </cell>
          <cell r="AB1231">
            <v>2023</v>
          </cell>
          <cell r="AC1231">
            <v>2027</v>
          </cell>
          <cell r="AD1231">
            <v>2.1388888888888888</v>
          </cell>
          <cell r="AE1231" t="str">
            <v>&lt; 3</v>
          </cell>
          <cell r="AF1231">
            <v>35545</v>
          </cell>
          <cell r="AG1231">
            <v>27.882191780821916</v>
          </cell>
          <cell r="AH1231" t="str">
            <v>&gt;25&lt; 35</v>
          </cell>
          <cell r="AI1231">
            <v>17107395</v>
          </cell>
          <cell r="AJ1231" t="str">
            <v>07</v>
          </cell>
          <cell r="AK1231">
            <v>14352965</v>
          </cell>
          <cell r="AL1231">
            <v>44825</v>
          </cell>
          <cell r="AM1231" t="str">
            <v>FEMME</v>
          </cell>
          <cell r="AN1231" t="str">
            <v>Célibataire</v>
          </cell>
          <cell r="AQ1231">
            <v>3</v>
          </cell>
          <cell r="AR1231">
            <v>1</v>
          </cell>
          <cell r="AS1231">
            <v>45307.25</v>
          </cell>
          <cell r="AT1231" t="str">
            <v>Horaire</v>
          </cell>
          <cell r="AU1231">
            <v>3.3069999999999999</v>
          </cell>
          <cell r="BA1231" t="str">
            <v/>
          </cell>
          <cell r="BB1231">
            <v>0</v>
          </cell>
          <cell r="BC1231" t="str">
            <v>08 RUE DE  L'IMPREMERIE ZONE INDUSTRILLE  DOUAR HICHER</v>
          </cell>
          <cell r="BD1231" t="str">
            <v>MANOUBA</v>
          </cell>
          <cell r="BG1231">
            <v>24830571</v>
          </cell>
          <cell r="BK1231" t="str">
            <v>A-Panda</v>
          </cell>
          <cell r="BN1231" t="str">
            <v/>
          </cell>
          <cell r="BO1231" t="str">
            <v>JELAILI EMNA</v>
          </cell>
          <cell r="BP1231">
            <v>1233</v>
          </cell>
          <cell r="BU1231" t="str">
            <v>Non-Actif</v>
          </cell>
        </row>
        <row r="1232">
          <cell r="B1232">
            <v>1234</v>
          </cell>
          <cell r="C1232" t="str">
            <v>Mlle</v>
          </cell>
          <cell r="D1232" t="str">
            <v>ROMDHANI HEDIA</v>
          </cell>
          <cell r="E1232" t="str">
            <v>SAGE Tunisia</v>
          </cell>
          <cell r="F1232" t="str">
            <v>PRODUCTION</v>
          </cell>
          <cell r="G1232" t="str">
            <v>Couturière</v>
          </cell>
          <cell r="H1232">
            <v>965</v>
          </cell>
          <cell r="I1232" t="str">
            <v>abdelhalim</v>
          </cell>
          <cell r="J1232" t="str">
            <v>B</v>
          </cell>
          <cell r="K1232" t="str">
            <v>DIRECTS</v>
          </cell>
          <cell r="L1232" t="str">
            <v>Variable cost at standard</v>
          </cell>
          <cell r="M1232" t="str">
            <v>Couturière</v>
          </cell>
          <cell r="N1232">
            <v>44942</v>
          </cell>
          <cell r="P1232">
            <v>-737</v>
          </cell>
          <cell r="Q1232">
            <v>44958</v>
          </cell>
          <cell r="R1232" t="str">
            <v>personnel</v>
          </cell>
          <cell r="T1232" t="str">
            <v>CDD</v>
          </cell>
          <cell r="U1232" t="str">
            <v>Contractuel</v>
          </cell>
          <cell r="V1232">
            <v>44942</v>
          </cell>
          <cell r="W1232">
            <v>44985</v>
          </cell>
          <cell r="Z1232">
            <v>44942</v>
          </cell>
          <cell r="AA1232">
            <v>1</v>
          </cell>
          <cell r="AB1232">
            <v>2023</v>
          </cell>
          <cell r="AC1232">
            <v>2027</v>
          </cell>
          <cell r="AD1232">
            <v>2.1388888888888888</v>
          </cell>
          <cell r="AE1232" t="str">
            <v>&lt; 3</v>
          </cell>
          <cell r="AF1232">
            <v>31600</v>
          </cell>
          <cell r="AG1232">
            <v>38.69041095890411</v>
          </cell>
          <cell r="AH1232" t="str">
            <v>&gt;35&lt; 45</v>
          </cell>
          <cell r="AK1232" t="str">
            <v>09153505</v>
          </cell>
          <cell r="AL1232">
            <v>42128</v>
          </cell>
          <cell r="AM1232" t="str">
            <v>FEMME</v>
          </cell>
          <cell r="AN1232" t="str">
            <v>Célibataire</v>
          </cell>
          <cell r="AQ1232">
            <v>3</v>
          </cell>
          <cell r="AR1232">
            <v>1</v>
          </cell>
          <cell r="AS1232">
            <v>45307.25</v>
          </cell>
          <cell r="AT1232" t="str">
            <v>Horaire</v>
          </cell>
          <cell r="AU1232">
            <v>3.3069999999999999</v>
          </cell>
          <cell r="AV1232" t="str">
            <v>17</v>
          </cell>
          <cell r="AW1232" t="str">
            <v>00100</v>
          </cell>
          <cell r="AX1232" t="str">
            <v>00000153861</v>
          </cell>
          <cell r="AY1232" t="str">
            <v>34</v>
          </cell>
          <cell r="AZ1232" t="str">
            <v>LA POSTE</v>
          </cell>
          <cell r="BA1232" t="str">
            <v>17001000000015386134</v>
          </cell>
          <cell r="BB1232">
            <v>20</v>
          </cell>
          <cell r="BC1232" t="str">
            <v>CITE ENNASSIM TEBORBA</v>
          </cell>
          <cell r="BD1232" t="str">
            <v>MANOUBA</v>
          </cell>
          <cell r="BG1232">
            <v>56160811</v>
          </cell>
          <cell r="BH1232">
            <v>26050923</v>
          </cell>
          <cell r="BK1232" t="str">
            <v>B-965</v>
          </cell>
          <cell r="BN1232" t="str">
            <v>17001000000015386134</v>
          </cell>
          <cell r="BO1232" t="str">
            <v>ROMDHANI HEDIA</v>
          </cell>
          <cell r="BP1232">
            <v>1234</v>
          </cell>
          <cell r="BU1232" t="str">
            <v>Non-Actif</v>
          </cell>
        </row>
        <row r="1233">
          <cell r="B1233">
            <v>1235</v>
          </cell>
          <cell r="C1233" t="str">
            <v>Monsieur</v>
          </cell>
          <cell r="D1233" t="str">
            <v>TRABELSI GHASSEN</v>
          </cell>
          <cell r="E1233" t="str">
            <v>SAGE Tunisia</v>
          </cell>
          <cell r="F1233" t="str">
            <v>IT</v>
          </cell>
          <cell r="G1233" t="str">
            <v>INGENIEUR IT</v>
          </cell>
          <cell r="K1233" t="str">
            <v>CADRE</v>
          </cell>
          <cell r="L1233" t="str">
            <v>Variable cost at standard</v>
          </cell>
          <cell r="M1233" t="str">
            <v>INGENIEUR IT</v>
          </cell>
          <cell r="N1233">
            <v>44942</v>
          </cell>
          <cell r="P1233" t="str">
            <v/>
          </cell>
          <cell r="T1233" t="str">
            <v>CDI</v>
          </cell>
          <cell r="U1233" t="str">
            <v>Titulaire</v>
          </cell>
          <cell r="AA1233">
            <v>1</v>
          </cell>
          <cell r="AB1233">
            <v>2023</v>
          </cell>
          <cell r="AC1233">
            <v>2027</v>
          </cell>
          <cell r="AD1233">
            <v>2.1388888888888888</v>
          </cell>
          <cell r="AE1233" t="str">
            <v>&lt; 3</v>
          </cell>
          <cell r="AF1233">
            <v>32631</v>
          </cell>
          <cell r="AG1233">
            <v>35.865753424657534</v>
          </cell>
          <cell r="AH1233" t="str">
            <v>&gt;35&lt; 45</v>
          </cell>
          <cell r="AI1233">
            <v>17282829</v>
          </cell>
          <cell r="AJ1233" t="str">
            <v>04</v>
          </cell>
          <cell r="AK1233" t="str">
            <v>05949061</v>
          </cell>
          <cell r="AL1233">
            <v>44162</v>
          </cell>
          <cell r="AM1233" t="str">
            <v>HOMME</v>
          </cell>
          <cell r="AN1233" t="str">
            <v>Célibataire</v>
          </cell>
          <cell r="AQ1233">
            <v>15</v>
          </cell>
          <cell r="AR1233">
            <v>3</v>
          </cell>
          <cell r="AS1233">
            <v>46037.75</v>
          </cell>
          <cell r="AT1233" t="str">
            <v>Mensuel</v>
          </cell>
          <cell r="AU1233">
            <v>2500</v>
          </cell>
          <cell r="AV1233" t="str">
            <v>04</v>
          </cell>
          <cell r="AW1233" t="str">
            <v>02110</v>
          </cell>
          <cell r="AX1233" t="str">
            <v>70077243715</v>
          </cell>
          <cell r="AY1233" t="str">
            <v>54</v>
          </cell>
          <cell r="AZ1233" t="str">
            <v>ATTIJARI BANK</v>
          </cell>
          <cell r="BA1233" t="str">
            <v>04021107007724371554</v>
          </cell>
          <cell r="BB1233">
            <v>20</v>
          </cell>
          <cell r="BC1233" t="str">
            <v>82 CITE MOUSSEL RESIDENCE PARCK</v>
          </cell>
          <cell r="BD1233" t="str">
            <v>ARIANA</v>
          </cell>
          <cell r="BG1233">
            <v>22178939</v>
          </cell>
          <cell r="BI1233">
            <v>98137092</v>
          </cell>
          <cell r="BK1233" t="str">
            <v>CADRE</v>
          </cell>
          <cell r="BN1233" t="str">
            <v>04021107007724371554</v>
          </cell>
          <cell r="BO1233" t="str">
            <v>TRABELSI GHASSEN</v>
          </cell>
          <cell r="BP1233">
            <v>1235</v>
          </cell>
          <cell r="BR1233" t="e">
            <v>#N/A</v>
          </cell>
          <cell r="BU1233" t="str">
            <v>si</v>
          </cell>
        </row>
        <row r="1234">
          <cell r="B1234">
            <v>1236</v>
          </cell>
          <cell r="C1234" t="str">
            <v>Monsieur</v>
          </cell>
          <cell r="D1234" t="str">
            <v>SAYARI KHAIRI</v>
          </cell>
          <cell r="E1234" t="str">
            <v>SAGE Tunisia</v>
          </cell>
          <cell r="F1234" t="str">
            <v>LOGISTIQUE</v>
          </cell>
          <cell r="G1234" t="str">
            <v>Manager LOGISTIQUE</v>
          </cell>
          <cell r="K1234" t="str">
            <v>CADRE</v>
          </cell>
          <cell r="L1234" t="str">
            <v>Variable cost at standard</v>
          </cell>
          <cell r="M1234" t="str">
            <v>Manager LOGISTIQUE</v>
          </cell>
          <cell r="N1234">
            <v>44942</v>
          </cell>
          <cell r="O1234">
            <v>45122</v>
          </cell>
          <cell r="P1234" t="str">
            <v/>
          </cell>
          <cell r="Q1234">
            <v>45194</v>
          </cell>
          <cell r="R1234" t="str">
            <v>DEMISSIONNAIRE</v>
          </cell>
          <cell r="T1234" t="str">
            <v>CDI</v>
          </cell>
          <cell r="U1234" t="str">
            <v>Titulaire</v>
          </cell>
          <cell r="AA1234">
            <v>1</v>
          </cell>
          <cell r="AB1234">
            <v>2023</v>
          </cell>
          <cell r="AC1234">
            <v>2027</v>
          </cell>
          <cell r="AD1234">
            <v>2.1388888888888888</v>
          </cell>
          <cell r="AE1234" t="str">
            <v>&lt; 3</v>
          </cell>
          <cell r="AF1234">
            <v>30879</v>
          </cell>
          <cell r="AG1234">
            <v>40.665753424657531</v>
          </cell>
          <cell r="AH1234" t="str">
            <v>&gt;35&lt; 45</v>
          </cell>
          <cell r="AI1234" t="str">
            <v>16048488</v>
          </cell>
          <cell r="AJ1234" t="str">
            <v>02</v>
          </cell>
          <cell r="AK1234" t="str">
            <v>08525738</v>
          </cell>
          <cell r="AL1234">
            <v>40071</v>
          </cell>
          <cell r="AM1234" t="str">
            <v>HOMME</v>
          </cell>
          <cell r="AN1234" t="str">
            <v>Marié(e)</v>
          </cell>
          <cell r="AR1234">
            <v>1</v>
          </cell>
          <cell r="AS1234">
            <v>45307.25</v>
          </cell>
          <cell r="AT1234" t="str">
            <v>Mensuel</v>
          </cell>
          <cell r="AU1234">
            <v>4700</v>
          </cell>
          <cell r="AV1234" t="str">
            <v>24</v>
          </cell>
          <cell r="AW1234" t="str">
            <v>01602</v>
          </cell>
          <cell r="AX1234" t="str">
            <v>75542511101</v>
          </cell>
          <cell r="AY1234" t="str">
            <v>52</v>
          </cell>
          <cell r="AZ1234" t="str">
            <v>BTE</v>
          </cell>
          <cell r="BA1234" t="str">
            <v>24016027554251110152</v>
          </cell>
          <cell r="BB1234">
            <v>20</v>
          </cell>
          <cell r="BC1234" t="str">
            <v>17rue TAHER KHEMIRI</v>
          </cell>
          <cell r="BD1234" t="str">
            <v>BEJA</v>
          </cell>
          <cell r="BF1234">
            <v>44927</v>
          </cell>
          <cell r="BG1234">
            <v>24819860</v>
          </cell>
          <cell r="BI1234">
            <v>98137100</v>
          </cell>
          <cell r="BK1234" t="str">
            <v>CADRE</v>
          </cell>
          <cell r="BN1234" t="str">
            <v>24016027554251110152</v>
          </cell>
          <cell r="BO1234" t="str">
            <v>SAYARI KHAIRI</v>
          </cell>
          <cell r="BP1234">
            <v>1236</v>
          </cell>
          <cell r="BR1234" t="e">
            <v>#N/A</v>
          </cell>
          <cell r="BU1234" t="str">
            <v>Non-Actif</v>
          </cell>
        </row>
        <row r="1235">
          <cell r="B1235">
            <v>1237</v>
          </cell>
          <cell r="C1235" t="str">
            <v>Madame</v>
          </cell>
          <cell r="D1235" t="str">
            <v>KHAMESSI ISMAHEN</v>
          </cell>
          <cell r="E1235" t="str">
            <v>SAGE Tunisia</v>
          </cell>
          <cell r="F1235" t="str">
            <v>PRODUCTION</v>
          </cell>
          <cell r="G1235" t="str">
            <v>Couturière</v>
          </cell>
          <cell r="H1235">
            <v>520</v>
          </cell>
          <cell r="I1235" t="str">
            <v>Issam Ouni</v>
          </cell>
          <cell r="J1235" t="str">
            <v>B</v>
          </cell>
          <cell r="K1235" t="str">
            <v>DIRECTS</v>
          </cell>
          <cell r="L1235" t="str">
            <v>Variable cost at standard</v>
          </cell>
          <cell r="M1235" t="str">
            <v>Couturière</v>
          </cell>
          <cell r="N1235">
            <v>44943</v>
          </cell>
          <cell r="P1235">
            <v>-615</v>
          </cell>
          <cell r="Q1235">
            <v>45090</v>
          </cell>
          <cell r="R1235" t="str">
            <v>maladie de sa mére</v>
          </cell>
          <cell r="T1235" t="str">
            <v>CDD</v>
          </cell>
          <cell r="U1235" t="str">
            <v>Contractuel</v>
          </cell>
          <cell r="V1235">
            <v>45047</v>
          </cell>
          <cell r="W1235">
            <v>45107</v>
          </cell>
          <cell r="Z1235">
            <v>45047</v>
          </cell>
          <cell r="AA1235">
            <v>1</v>
          </cell>
          <cell r="AB1235">
            <v>2023</v>
          </cell>
          <cell r="AC1235">
            <v>2027</v>
          </cell>
          <cell r="AD1235">
            <v>2.1361111111111111</v>
          </cell>
          <cell r="AE1235" t="str">
            <v>&lt; 3</v>
          </cell>
          <cell r="AF1235">
            <v>27758</v>
          </cell>
          <cell r="AG1235">
            <v>49.216438356164382</v>
          </cell>
          <cell r="AH1235" t="str">
            <v>&gt;45&lt; 55</v>
          </cell>
          <cell r="AK1235" t="str">
            <v>05420233</v>
          </cell>
          <cell r="AL1235">
            <v>37200</v>
          </cell>
          <cell r="AM1235" t="str">
            <v>FEMME</v>
          </cell>
          <cell r="AN1235" t="str">
            <v>Marié(e)</v>
          </cell>
          <cell r="AQ1235">
            <v>3</v>
          </cell>
          <cell r="AR1235">
            <v>1</v>
          </cell>
          <cell r="AS1235">
            <v>45308.25</v>
          </cell>
          <cell r="AT1235" t="str">
            <v>Horaire</v>
          </cell>
          <cell r="AU1235">
            <v>3.3069999999999999</v>
          </cell>
          <cell r="AV1235" t="str">
            <v>07</v>
          </cell>
          <cell r="AW1235" t="str">
            <v>50300</v>
          </cell>
          <cell r="AX1235" t="str">
            <v>73121646108</v>
          </cell>
          <cell r="AY1235" t="str">
            <v>68</v>
          </cell>
          <cell r="AZ1235" t="str">
            <v>AMEN BANK</v>
          </cell>
          <cell r="BA1235" t="str">
            <v>07503007312164610868</v>
          </cell>
          <cell r="BB1235">
            <v>20</v>
          </cell>
          <cell r="BC1235" t="str">
            <v>CITE MESTIRI 5 JAYARA SIDI HESSINE</v>
          </cell>
          <cell r="BD1235" t="str">
            <v>TUNIS</v>
          </cell>
          <cell r="BG1235">
            <v>55999225</v>
          </cell>
          <cell r="BK1235" t="str">
            <v>B-520</v>
          </cell>
          <cell r="BN1235" t="str">
            <v>07503007312164610868</v>
          </cell>
          <cell r="BO1235" t="str">
            <v>KHAMESSI ISMAHEN</v>
          </cell>
          <cell r="BP1235">
            <v>1237</v>
          </cell>
          <cell r="BR1235">
            <v>1237</v>
          </cell>
          <cell r="BU1235" t="str">
            <v>Non-Actif</v>
          </cell>
        </row>
        <row r="1236">
          <cell r="B1236">
            <v>1238</v>
          </cell>
          <cell r="C1236" t="str">
            <v>Monsieur</v>
          </cell>
          <cell r="D1236" t="str">
            <v>LASSOUED HOUCINE</v>
          </cell>
          <cell r="E1236" t="str">
            <v>SAGE Tunisia</v>
          </cell>
          <cell r="F1236" t="str">
            <v>COUPE</v>
          </cell>
          <cell r="G1236" t="str">
            <v>Coupeur</v>
          </cell>
          <cell r="H1236" t="str">
            <v>coupe</v>
          </cell>
          <cell r="I1236" t="str">
            <v>HAITHEM SLAMA</v>
          </cell>
          <cell r="K1236" t="str">
            <v>DIRECTS</v>
          </cell>
          <cell r="L1236" t="str">
            <v>Variable cost at standard</v>
          </cell>
          <cell r="M1236" t="str">
            <v>Coupeur</v>
          </cell>
          <cell r="N1236">
            <v>44944</v>
          </cell>
          <cell r="P1236">
            <v>-462</v>
          </cell>
          <cell r="Q1236">
            <v>45199</v>
          </cell>
          <cell r="R1236" t="str">
            <v>nouvelle opportunité</v>
          </cell>
          <cell r="T1236" t="str">
            <v>CDD</v>
          </cell>
          <cell r="U1236" t="str">
            <v>Contractuel</v>
          </cell>
          <cell r="V1236">
            <v>45170</v>
          </cell>
          <cell r="W1236">
            <v>45260</v>
          </cell>
          <cell r="Z1236">
            <v>45170</v>
          </cell>
          <cell r="AA1236">
            <v>1</v>
          </cell>
          <cell r="AB1236">
            <v>2023</v>
          </cell>
          <cell r="AC1236">
            <v>2027</v>
          </cell>
          <cell r="AD1236">
            <v>2.1333333333333333</v>
          </cell>
          <cell r="AE1236" t="str">
            <v>&lt; 3</v>
          </cell>
          <cell r="AF1236">
            <v>33952</v>
          </cell>
          <cell r="AG1236">
            <v>32.246575342465754</v>
          </cell>
          <cell r="AH1236" t="str">
            <v>&gt;25&lt; 35</v>
          </cell>
          <cell r="AI1236" t="str">
            <v>17191480</v>
          </cell>
          <cell r="AJ1236" t="str">
            <v>07</v>
          </cell>
          <cell r="AK1236">
            <v>13203412</v>
          </cell>
          <cell r="AL1236">
            <v>44034</v>
          </cell>
          <cell r="AM1236" t="str">
            <v>HOMME</v>
          </cell>
          <cell r="AN1236" t="str">
            <v>Célibataire</v>
          </cell>
          <cell r="AQ1236">
            <v>3</v>
          </cell>
          <cell r="AR1236">
            <v>1</v>
          </cell>
          <cell r="AS1236">
            <v>45309.25</v>
          </cell>
          <cell r="AT1236" t="str">
            <v>Horaire</v>
          </cell>
          <cell r="AU1236">
            <v>3.3069999999999999</v>
          </cell>
          <cell r="AV1236" t="str">
            <v>05</v>
          </cell>
          <cell r="AW1236" t="str">
            <v>03500</v>
          </cell>
          <cell r="AX1236" t="str">
            <v>01045005859</v>
          </cell>
          <cell r="AY1236" t="str">
            <v>33</v>
          </cell>
          <cell r="AZ1236" t="str">
            <v>BT</v>
          </cell>
          <cell r="BA1236" t="str">
            <v>05035000104500585933</v>
          </cell>
          <cell r="BB1236">
            <v>20</v>
          </cell>
          <cell r="BC1236" t="str">
            <v xml:space="preserve">03 RUE MOSTAFA EL AKKAD DENDEN </v>
          </cell>
          <cell r="BD1236" t="str">
            <v>TUNIS</v>
          </cell>
          <cell r="BG1236">
            <v>27973878</v>
          </cell>
          <cell r="BJ1236" t="str">
            <v>DENDEN</v>
          </cell>
          <cell r="BK1236" t="str">
            <v>-coupe</v>
          </cell>
          <cell r="BL1236" t="str">
            <v>2.1</v>
          </cell>
          <cell r="BN1236" t="str">
            <v>05035000104500585933</v>
          </cell>
          <cell r="BO1236" t="str">
            <v>LASSOUED HOUCINE</v>
          </cell>
          <cell r="BP1236">
            <v>1238</v>
          </cell>
          <cell r="BR1236">
            <v>1238</v>
          </cell>
          <cell r="BU1236" t="str">
            <v>Non-Actif</v>
          </cell>
        </row>
        <row r="1237">
          <cell r="B1237">
            <v>1239</v>
          </cell>
          <cell r="C1237" t="str">
            <v>Madame</v>
          </cell>
          <cell r="D1237" t="str">
            <v>OMRANI DHOUHA</v>
          </cell>
          <cell r="E1237" t="str">
            <v>SAGE Tunisia</v>
          </cell>
          <cell r="F1237" t="str">
            <v>PRODUCTION</v>
          </cell>
          <cell r="G1237" t="str">
            <v>WIRE</v>
          </cell>
          <cell r="H1237" t="str">
            <v>Panda</v>
          </cell>
          <cell r="I1237" t="str">
            <v>FAWZI SENDESNI</v>
          </cell>
          <cell r="J1237" t="str">
            <v>B</v>
          </cell>
          <cell r="K1237" t="str">
            <v>DIRECTS</v>
          </cell>
          <cell r="L1237" t="str">
            <v>Variable cost at standard</v>
          </cell>
          <cell r="M1237" t="str">
            <v>WIRE</v>
          </cell>
          <cell r="N1237">
            <v>44943</v>
          </cell>
          <cell r="P1237">
            <v>-400</v>
          </cell>
          <cell r="Q1237">
            <v>45323</v>
          </cell>
          <cell r="R1237" t="str">
            <v>maladie</v>
          </cell>
          <cell r="T1237" t="str">
            <v>CDD</v>
          </cell>
          <cell r="U1237" t="str">
            <v>Contractuel</v>
          </cell>
          <cell r="V1237">
            <v>45292</v>
          </cell>
          <cell r="W1237">
            <v>45322</v>
          </cell>
          <cell r="Z1237">
            <v>45292</v>
          </cell>
          <cell r="AA1237">
            <v>1</v>
          </cell>
          <cell r="AB1237">
            <v>2023</v>
          </cell>
          <cell r="AC1237">
            <v>2027</v>
          </cell>
          <cell r="AD1237">
            <v>2.1361111111111111</v>
          </cell>
          <cell r="AE1237" t="str">
            <v>&lt; 3</v>
          </cell>
          <cell r="AF1237">
            <v>32393</v>
          </cell>
          <cell r="AG1237">
            <v>36.517808219178079</v>
          </cell>
          <cell r="AH1237" t="str">
            <v>&gt;35&lt; 45</v>
          </cell>
          <cell r="AI1237" t="str">
            <v>12976805</v>
          </cell>
          <cell r="AJ1237" t="str">
            <v>04</v>
          </cell>
          <cell r="AK1237" t="str">
            <v>08952335</v>
          </cell>
          <cell r="AL1237">
            <v>44098</v>
          </cell>
          <cell r="AM1237" t="str">
            <v>FEMME</v>
          </cell>
          <cell r="AN1237" t="str">
            <v>Marié(e)</v>
          </cell>
          <cell r="AO1237">
            <v>2</v>
          </cell>
          <cell r="AQ1237">
            <v>3</v>
          </cell>
          <cell r="AR1237">
            <v>2</v>
          </cell>
          <cell r="AS1237">
            <v>45673.5</v>
          </cell>
          <cell r="AT1237" t="str">
            <v>Horaire</v>
          </cell>
          <cell r="AU1237">
            <v>3.3069999999999999</v>
          </cell>
          <cell r="AV1237" t="str">
            <v>17</v>
          </cell>
          <cell r="AW1237" t="str">
            <v>00100</v>
          </cell>
          <cell r="AX1237" t="str">
            <v>00003226336</v>
          </cell>
          <cell r="AY1237" t="str">
            <v>34</v>
          </cell>
          <cell r="AZ1237" t="str">
            <v>LA POSTE</v>
          </cell>
          <cell r="BA1237" t="str">
            <v>17001000000322633634</v>
          </cell>
          <cell r="BB1237">
            <v>20</v>
          </cell>
          <cell r="BC1237" t="str">
            <v>CITE IBN GHNIA BATAN TEBOURBA</v>
          </cell>
          <cell r="BD1237" t="str">
            <v>MANOUBA</v>
          </cell>
          <cell r="BJ1237" t="str">
            <v>TEBOURBA</v>
          </cell>
          <cell r="BK1237" t="str">
            <v>B-Panda</v>
          </cell>
          <cell r="BL1237" t="str">
            <v>1.1</v>
          </cell>
          <cell r="BN1237" t="str">
            <v>17001000000322633634</v>
          </cell>
          <cell r="BO1237" t="str">
            <v>OMRANI DHOUHA</v>
          </cell>
          <cell r="BP1237">
            <v>1239</v>
          </cell>
          <cell r="BR1237" t="e">
            <v>#N/A</v>
          </cell>
          <cell r="BU1237" t="str">
            <v>Non-Actif</v>
          </cell>
          <cell r="BV1237" t="str">
            <v>139 B CP</v>
          </cell>
        </row>
        <row r="1238">
          <cell r="B1238">
            <v>1240</v>
          </cell>
          <cell r="C1238" t="str">
            <v>Madame</v>
          </cell>
          <cell r="D1238" t="str">
            <v>BEN REMTANA OUMEIMA</v>
          </cell>
          <cell r="E1238" t="str">
            <v>SAGE Tunisia</v>
          </cell>
          <cell r="F1238" t="str">
            <v>PRODUCTION</v>
          </cell>
          <cell r="G1238" t="str">
            <v>WIRE</v>
          </cell>
          <cell r="H1238" t="str">
            <v>Panda</v>
          </cell>
          <cell r="I1238" t="str">
            <v>FAWZI SENDESNI</v>
          </cell>
          <cell r="J1238" t="str">
            <v>B</v>
          </cell>
          <cell r="K1238" t="str">
            <v>DIRECTS</v>
          </cell>
          <cell r="L1238" t="str">
            <v>Variable cost at standard</v>
          </cell>
          <cell r="M1238" t="str">
            <v>WIRE</v>
          </cell>
          <cell r="N1238">
            <v>44943</v>
          </cell>
          <cell r="P1238">
            <v>-676</v>
          </cell>
          <cell r="Q1238">
            <v>45046</v>
          </cell>
          <cell r="R1238" t="str">
            <v>fin de contrat</v>
          </cell>
          <cell r="S1238" t="str">
            <v>liste noir</v>
          </cell>
          <cell r="T1238" t="str">
            <v>CDD</v>
          </cell>
          <cell r="U1238" t="str">
            <v>Contractuel</v>
          </cell>
          <cell r="V1238">
            <v>44943</v>
          </cell>
          <cell r="W1238">
            <v>45046</v>
          </cell>
          <cell r="Z1238">
            <v>44943</v>
          </cell>
          <cell r="AA1238">
            <v>1</v>
          </cell>
          <cell r="AB1238">
            <v>2023</v>
          </cell>
          <cell r="AC1238">
            <v>2027</v>
          </cell>
          <cell r="AD1238">
            <v>2.1361111111111111</v>
          </cell>
          <cell r="AE1238" t="str">
            <v>&lt; 3</v>
          </cell>
          <cell r="AF1238">
            <v>34262</v>
          </cell>
          <cell r="AG1238">
            <v>31.397260273972602</v>
          </cell>
          <cell r="AH1238" t="str">
            <v>&gt;25&lt; 35</v>
          </cell>
          <cell r="AK1238" t="str">
            <v>04836520</v>
          </cell>
          <cell r="AL1238">
            <v>43140</v>
          </cell>
          <cell r="AM1238" t="str">
            <v>FEMME</v>
          </cell>
          <cell r="AN1238" t="str">
            <v>Marié(e)</v>
          </cell>
          <cell r="AO1238">
            <v>2</v>
          </cell>
          <cell r="AQ1238">
            <v>3</v>
          </cell>
          <cell r="AR1238">
            <v>1</v>
          </cell>
          <cell r="AS1238">
            <v>45308.25</v>
          </cell>
          <cell r="AT1238" t="str">
            <v>Horaire</v>
          </cell>
          <cell r="AU1238">
            <v>3.3069999999999999</v>
          </cell>
          <cell r="AV1238" t="str">
            <v>05</v>
          </cell>
          <cell r="AW1238" t="str">
            <v>00100</v>
          </cell>
          <cell r="AX1238" t="str">
            <v>00275039080</v>
          </cell>
          <cell r="AY1238">
            <v>63</v>
          </cell>
          <cell r="AZ1238" t="str">
            <v>BT</v>
          </cell>
          <cell r="BA1238" t="str">
            <v>05001000027503908063</v>
          </cell>
          <cell r="BB1238">
            <v>20</v>
          </cell>
          <cell r="BC1238" t="str">
            <v>06 RUE 4680 ZAHROUNI TUNIS</v>
          </cell>
          <cell r="BD1238" t="str">
            <v>TUNIS</v>
          </cell>
          <cell r="BG1238">
            <v>27371737</v>
          </cell>
          <cell r="BK1238" t="str">
            <v>B-Panda</v>
          </cell>
          <cell r="BN1238" t="str">
            <v>05001000027503908063</v>
          </cell>
          <cell r="BO1238" t="str">
            <v>BEN REMTANA OUMEIMA</v>
          </cell>
          <cell r="BP1238">
            <v>1240</v>
          </cell>
          <cell r="BR1238" t="e">
            <v>#N/A</v>
          </cell>
          <cell r="BU1238" t="str">
            <v>Non-Actif</v>
          </cell>
        </row>
        <row r="1239">
          <cell r="B1239">
            <v>1241</v>
          </cell>
          <cell r="C1239" t="str">
            <v>Mlle</v>
          </cell>
          <cell r="D1239" t="str">
            <v>BELGACEM DORSAF</v>
          </cell>
          <cell r="E1239" t="str">
            <v>SAGE Tunisia</v>
          </cell>
          <cell r="F1239" t="str">
            <v>PRODUCTION</v>
          </cell>
          <cell r="G1239" t="str">
            <v>Couturière</v>
          </cell>
          <cell r="H1239" t="str">
            <v>Panda</v>
          </cell>
          <cell r="I1239" t="str">
            <v>HASNA NASRAOUI</v>
          </cell>
          <cell r="J1239" t="str">
            <v>A</v>
          </cell>
          <cell r="K1239" t="str">
            <v>DIRECTS</v>
          </cell>
          <cell r="L1239" t="str">
            <v>Variable cost at standard</v>
          </cell>
          <cell r="M1239" t="str">
            <v>Couturière</v>
          </cell>
          <cell r="N1239">
            <v>44944</v>
          </cell>
          <cell r="P1239">
            <v>-371</v>
          </cell>
          <cell r="Q1239">
            <v>45361</v>
          </cell>
          <cell r="R1239" t="str">
            <v>selon son chef  elle a un prob de dicipline</v>
          </cell>
          <cell r="T1239" t="str">
            <v>CDD</v>
          </cell>
          <cell r="U1239" t="str">
            <v>Contractuel</v>
          </cell>
          <cell r="V1239">
            <v>45323</v>
          </cell>
          <cell r="W1239">
            <v>45351</v>
          </cell>
          <cell r="Z1239">
            <v>45323</v>
          </cell>
          <cell r="AA1239">
            <v>1</v>
          </cell>
          <cell r="AB1239">
            <v>2023</v>
          </cell>
          <cell r="AC1239">
            <v>2027</v>
          </cell>
          <cell r="AD1239">
            <v>2.1333333333333333</v>
          </cell>
          <cell r="AE1239" t="str">
            <v>&lt; 3</v>
          </cell>
          <cell r="AF1239">
            <v>35251</v>
          </cell>
          <cell r="AG1239">
            <v>28.687671232876713</v>
          </cell>
          <cell r="AH1239" t="str">
            <v>&gt;25&lt; 35</v>
          </cell>
          <cell r="AI1239">
            <v>17216249</v>
          </cell>
          <cell r="AJ1239" t="str">
            <v>04</v>
          </cell>
          <cell r="AK1239">
            <v>14360291</v>
          </cell>
          <cell r="AL1239">
            <v>43131</v>
          </cell>
          <cell r="AM1239" t="str">
            <v>FEMME</v>
          </cell>
          <cell r="AN1239" t="str">
            <v>Célibataire</v>
          </cell>
          <cell r="AQ1239">
            <v>3</v>
          </cell>
          <cell r="AR1239">
            <v>2</v>
          </cell>
          <cell r="AS1239">
            <v>45674.5</v>
          </cell>
          <cell r="AT1239" t="str">
            <v>Horaire</v>
          </cell>
          <cell r="AU1239">
            <v>3.3069999999999999</v>
          </cell>
          <cell r="AV1239">
            <v>17</v>
          </cell>
          <cell r="AW1239" t="str">
            <v>00100</v>
          </cell>
          <cell r="AX1239" t="str">
            <v>00003222807</v>
          </cell>
          <cell r="AY1239">
            <v>48</v>
          </cell>
          <cell r="AZ1239" t="str">
            <v>LA POSTE</v>
          </cell>
          <cell r="BA1239" t="str">
            <v>17001000000322280748</v>
          </cell>
          <cell r="BB1239">
            <v>20</v>
          </cell>
          <cell r="BC1239" t="str">
            <v>02 RUE AHMED KHABTHENI DAOUAR HICHER</v>
          </cell>
          <cell r="BD1239" t="str">
            <v>MANOUBA</v>
          </cell>
          <cell r="BG1239">
            <v>54019872</v>
          </cell>
          <cell r="BJ1239" t="str">
            <v>DAOUAR HICHIR</v>
          </cell>
          <cell r="BK1239" t="str">
            <v>A-Panda</v>
          </cell>
          <cell r="BL1239" t="str">
            <v>1.3</v>
          </cell>
          <cell r="BN1239" t="str">
            <v>17001000000322280748</v>
          </cell>
          <cell r="BO1239" t="str">
            <v>BELGACEM DORSAF</v>
          </cell>
          <cell r="BP1239">
            <v>1241</v>
          </cell>
          <cell r="BR1239">
            <v>1241</v>
          </cell>
          <cell r="BU1239" t="str">
            <v>Non-Actif</v>
          </cell>
          <cell r="BV1239" t="str">
            <v>965 A SA</v>
          </cell>
        </row>
        <row r="1240">
          <cell r="B1240">
            <v>1242</v>
          </cell>
          <cell r="C1240" t="str">
            <v>Madame</v>
          </cell>
          <cell r="D1240" t="str">
            <v>AOUADI SONIA</v>
          </cell>
          <cell r="E1240" t="str">
            <v>SAGE Tunisia</v>
          </cell>
          <cell r="F1240" t="str">
            <v>PRODUCTION</v>
          </cell>
          <cell r="G1240" t="str">
            <v>Couturière</v>
          </cell>
          <cell r="H1240" t="str">
            <v>Panda</v>
          </cell>
          <cell r="I1240" t="str">
            <v>HASNA NASRAOUI</v>
          </cell>
          <cell r="J1240" t="str">
            <v>A</v>
          </cell>
          <cell r="K1240" t="str">
            <v>DIRECTS</v>
          </cell>
          <cell r="L1240" t="str">
            <v>Variable cost at standard</v>
          </cell>
          <cell r="M1240" t="str">
            <v>Couturière</v>
          </cell>
          <cell r="N1240">
            <v>44946</v>
          </cell>
          <cell r="P1240">
            <v>25</v>
          </cell>
          <cell r="T1240" t="str">
            <v>CDD</v>
          </cell>
          <cell r="U1240" t="str">
            <v>Contractuel</v>
          </cell>
          <cell r="V1240">
            <v>45689</v>
          </cell>
          <cell r="W1240">
            <v>45747</v>
          </cell>
          <cell r="Z1240">
            <v>45689</v>
          </cell>
          <cell r="AA1240">
            <v>1</v>
          </cell>
          <cell r="AB1240">
            <v>2023</v>
          </cell>
          <cell r="AC1240">
            <v>2027</v>
          </cell>
          <cell r="AD1240">
            <v>2.1277777777777778</v>
          </cell>
          <cell r="AE1240" t="str">
            <v>&lt; 3</v>
          </cell>
          <cell r="AF1240">
            <v>27096</v>
          </cell>
          <cell r="AG1240">
            <v>51.030136986301372</v>
          </cell>
          <cell r="AH1240" t="str">
            <v>&gt;45&lt; 55</v>
          </cell>
          <cell r="AI1240">
            <v>11621106</v>
          </cell>
          <cell r="AJ1240" t="str">
            <v>03</v>
          </cell>
          <cell r="AK1240" t="str">
            <v>04658339</v>
          </cell>
          <cell r="AL1240">
            <v>34366</v>
          </cell>
          <cell r="AM1240" t="str">
            <v>FEMME</v>
          </cell>
          <cell r="AN1240" t="str">
            <v>Marié(e)</v>
          </cell>
          <cell r="AO1240">
            <v>4</v>
          </cell>
          <cell r="AQ1240">
            <v>3</v>
          </cell>
          <cell r="AR1240">
            <v>3</v>
          </cell>
          <cell r="AS1240">
            <v>46041.75</v>
          </cell>
          <cell r="AT1240" t="str">
            <v>Horaire</v>
          </cell>
          <cell r="AU1240">
            <v>3.3069999999999999</v>
          </cell>
          <cell r="AV1240">
            <v>12</v>
          </cell>
          <cell r="AW1240">
            <v>40600</v>
          </cell>
          <cell r="AX1240" t="str">
            <v>00002417576</v>
          </cell>
          <cell r="AY1240">
            <v>24</v>
          </cell>
          <cell r="AZ1240" t="str">
            <v>UIB</v>
          </cell>
          <cell r="BA1240" t="str">
            <v>12406000000241757624</v>
          </cell>
          <cell r="BB1240">
            <v>20</v>
          </cell>
          <cell r="BC1240" t="str">
            <v xml:space="preserve">31 RUE 30 CITE SALAMA ZAHROUNI </v>
          </cell>
          <cell r="BD1240" t="str">
            <v>TUNIS</v>
          </cell>
          <cell r="BG1240">
            <v>26067981</v>
          </cell>
          <cell r="BJ1240" t="str">
            <v>ZAHROUNI</v>
          </cell>
          <cell r="BK1240" t="str">
            <v>A-Panda</v>
          </cell>
          <cell r="BL1240" t="str">
            <v>1.3</v>
          </cell>
          <cell r="BN1240" t="str">
            <v>12406000000241757624</v>
          </cell>
          <cell r="BO1240" t="str">
            <v>AOUADI SONIA</v>
          </cell>
          <cell r="BP1240">
            <v>1242</v>
          </cell>
          <cell r="BR1240">
            <v>1242</v>
          </cell>
          <cell r="BT1240">
            <v>764</v>
          </cell>
          <cell r="BU1240" t="str">
            <v>si</v>
          </cell>
          <cell r="BV1240" t="str">
            <v>139 A SP</v>
          </cell>
        </row>
        <row r="1241">
          <cell r="B1241">
            <v>1243</v>
          </cell>
          <cell r="C1241" t="str">
            <v>Madame</v>
          </cell>
          <cell r="D1241" t="str">
            <v>OUERTANI HANENE</v>
          </cell>
          <cell r="E1241" t="str">
            <v>SAGE Tunisia</v>
          </cell>
          <cell r="F1241" t="str">
            <v>PRODUCTION</v>
          </cell>
          <cell r="G1241" t="str">
            <v>Couturière</v>
          </cell>
          <cell r="H1241" t="str">
            <v>Panda</v>
          </cell>
          <cell r="I1241" t="str">
            <v>HASNA NASRAOUI</v>
          </cell>
          <cell r="J1241" t="str">
            <v>A</v>
          </cell>
          <cell r="K1241" t="str">
            <v>DIRECTS</v>
          </cell>
          <cell r="L1241" t="str">
            <v>Variable cost at standard</v>
          </cell>
          <cell r="M1241" t="str">
            <v>Couturière</v>
          </cell>
          <cell r="N1241">
            <v>44945</v>
          </cell>
          <cell r="P1241">
            <v>-737</v>
          </cell>
          <cell r="Q1241">
            <v>44970</v>
          </cell>
          <cell r="R1241" t="str">
            <v>discipline</v>
          </cell>
          <cell r="S1241" t="str">
            <v>liste noir</v>
          </cell>
          <cell r="T1241" t="str">
            <v>CDD</v>
          </cell>
          <cell r="U1241" t="str">
            <v>Contractuel</v>
          </cell>
          <cell r="V1241">
            <v>44945</v>
          </cell>
          <cell r="W1241">
            <v>44985</v>
          </cell>
          <cell r="Z1241">
            <v>44945</v>
          </cell>
          <cell r="AA1241">
            <v>1</v>
          </cell>
          <cell r="AB1241">
            <v>2023</v>
          </cell>
          <cell r="AC1241">
            <v>2027</v>
          </cell>
          <cell r="AD1241">
            <v>2.1305555555555555</v>
          </cell>
          <cell r="AE1241" t="str">
            <v>&lt; 3</v>
          </cell>
          <cell r="AF1241">
            <v>29579</v>
          </cell>
          <cell r="AG1241">
            <v>44.227397260273975</v>
          </cell>
          <cell r="AH1241" t="str">
            <v>&gt;35&lt; 45</v>
          </cell>
          <cell r="AI1241" t="str">
            <v>12301585</v>
          </cell>
          <cell r="AJ1241" t="str">
            <v>01</v>
          </cell>
          <cell r="AK1241" t="str">
            <v>00029579</v>
          </cell>
          <cell r="AL1241">
            <v>44483</v>
          </cell>
          <cell r="AM1241" t="str">
            <v>FEMME</v>
          </cell>
          <cell r="AN1241" t="str">
            <v>Marié(e)</v>
          </cell>
          <cell r="AO1241">
            <v>2</v>
          </cell>
          <cell r="AQ1241">
            <v>3</v>
          </cell>
          <cell r="AR1241">
            <v>1</v>
          </cell>
          <cell r="AS1241">
            <v>45310.25</v>
          </cell>
          <cell r="AT1241" t="str">
            <v>Horaire</v>
          </cell>
          <cell r="AU1241">
            <v>3.3069999999999999</v>
          </cell>
          <cell r="AV1241" t="str">
            <v>04</v>
          </cell>
          <cell r="AW1241" t="str">
            <v>04312</v>
          </cell>
          <cell r="AX1241" t="str">
            <v>80075960997</v>
          </cell>
          <cell r="AY1241" t="str">
            <v>21</v>
          </cell>
          <cell r="AZ1241" t="str">
            <v>ATTIJARI BANK</v>
          </cell>
          <cell r="BA1241" t="str">
            <v>04043128007596099721</v>
          </cell>
          <cell r="BB1241">
            <v>20</v>
          </cell>
          <cell r="BC1241" t="str">
            <v>LOTISSEMENT 104 ABIR CITE 20 MARS</v>
          </cell>
          <cell r="BD1241" t="str">
            <v>TUNIS</v>
          </cell>
          <cell r="BG1241">
            <v>24707721</v>
          </cell>
          <cell r="BK1241" t="str">
            <v>A-Panda</v>
          </cell>
          <cell r="BN1241" t="str">
            <v>04043128007596099721</v>
          </cell>
          <cell r="BO1241" t="str">
            <v>OUERTANI HANENE</v>
          </cell>
          <cell r="BP1241">
            <v>1243</v>
          </cell>
          <cell r="BU1241" t="str">
            <v>Non-Actif</v>
          </cell>
        </row>
        <row r="1242">
          <cell r="B1242">
            <v>1244</v>
          </cell>
          <cell r="C1242" t="str">
            <v>Madame</v>
          </cell>
          <cell r="D1242" t="str">
            <v>MEJRI DONIA</v>
          </cell>
          <cell r="E1242" t="str">
            <v>SAGE Tunisia</v>
          </cell>
          <cell r="F1242" t="str">
            <v>PRODUCTION</v>
          </cell>
          <cell r="G1242" t="str">
            <v>Couturière</v>
          </cell>
          <cell r="H1242">
            <v>520</v>
          </cell>
          <cell r="I1242" t="str">
            <v>Mabrourk Ben Moussa</v>
          </cell>
          <cell r="J1242" t="str">
            <v>A</v>
          </cell>
          <cell r="K1242" t="str">
            <v>DIRECTS</v>
          </cell>
          <cell r="L1242" t="str">
            <v>Variable cost at standard</v>
          </cell>
          <cell r="M1242" t="str">
            <v>Couturière</v>
          </cell>
          <cell r="N1242">
            <v>44945</v>
          </cell>
          <cell r="P1242">
            <v>-676</v>
          </cell>
          <cell r="Q1242">
            <v>45044</v>
          </cell>
          <cell r="R1242" t="str">
            <v>ABONDEMENT</v>
          </cell>
          <cell r="T1242" t="str">
            <v>CDD</v>
          </cell>
          <cell r="U1242" t="str">
            <v>Contractuel</v>
          </cell>
          <cell r="V1242">
            <v>44986</v>
          </cell>
          <cell r="W1242">
            <v>45046</v>
          </cell>
          <cell r="Z1242">
            <v>44986</v>
          </cell>
          <cell r="AA1242">
            <v>1</v>
          </cell>
          <cell r="AB1242">
            <v>2023</v>
          </cell>
          <cell r="AC1242">
            <v>2027</v>
          </cell>
          <cell r="AD1242">
            <v>2.1305555555555555</v>
          </cell>
          <cell r="AE1242" t="str">
            <v>&lt; 3</v>
          </cell>
          <cell r="AF1242">
            <v>34930</v>
          </cell>
          <cell r="AG1242">
            <v>29.567123287671233</v>
          </cell>
          <cell r="AH1242" t="str">
            <v>&gt;25&lt; 35</v>
          </cell>
          <cell r="AI1242" t="str">
            <v>16808208</v>
          </cell>
          <cell r="AJ1242" t="str">
            <v>08</v>
          </cell>
          <cell r="AK1242">
            <v>11803332</v>
          </cell>
          <cell r="AL1242">
            <v>41702</v>
          </cell>
          <cell r="AM1242" t="str">
            <v>FEMME</v>
          </cell>
          <cell r="AN1242" t="str">
            <v>Marié(e)</v>
          </cell>
          <cell r="AQ1242">
            <v>3</v>
          </cell>
          <cell r="AR1242">
            <v>1</v>
          </cell>
          <cell r="AS1242">
            <v>45310.25</v>
          </cell>
          <cell r="AT1242" t="str">
            <v>Horaire</v>
          </cell>
          <cell r="AU1242">
            <v>3.3069999999999999</v>
          </cell>
          <cell r="AV1242">
            <v>25</v>
          </cell>
          <cell r="AW1242">
            <v>16600</v>
          </cell>
          <cell r="AX1242" t="str">
            <v>00001091741</v>
          </cell>
          <cell r="AY1242">
            <v>84</v>
          </cell>
          <cell r="AZ1242" t="str">
            <v>ZITOUNA BANK</v>
          </cell>
          <cell r="BA1242" t="str">
            <v>25166000000109174184</v>
          </cell>
          <cell r="BB1242">
            <v>20</v>
          </cell>
          <cell r="BC1242" t="str">
            <v>CITE EL WAHA AGBA</v>
          </cell>
          <cell r="BD1242" t="str">
            <v>MANOUBA</v>
          </cell>
          <cell r="BG1242">
            <v>55712699</v>
          </cell>
          <cell r="BK1242" t="str">
            <v>A-520</v>
          </cell>
          <cell r="BN1242" t="str">
            <v>25166000000109174184</v>
          </cell>
          <cell r="BO1242" t="str">
            <v>MEJRI DONIA</v>
          </cell>
          <cell r="BP1242">
            <v>1244</v>
          </cell>
          <cell r="BR1242">
            <v>1244</v>
          </cell>
          <cell r="BU1242" t="str">
            <v>Non-Actif</v>
          </cell>
        </row>
        <row r="1243">
          <cell r="B1243">
            <v>1245</v>
          </cell>
          <cell r="C1243" t="str">
            <v>Madame</v>
          </cell>
          <cell r="D1243" t="str">
            <v>HAMMAMI SAMAR</v>
          </cell>
          <cell r="E1243" t="str">
            <v>SAGE Tunisia</v>
          </cell>
          <cell r="F1243" t="str">
            <v>PRODUCTION</v>
          </cell>
          <cell r="G1243" t="str">
            <v>Couturière</v>
          </cell>
          <cell r="H1243" t="str">
            <v>JFU</v>
          </cell>
          <cell r="I1243" t="str">
            <v>Mabrourk Ben Moussa</v>
          </cell>
          <cell r="J1243" t="str">
            <v>A</v>
          </cell>
          <cell r="K1243" t="str">
            <v>DIRECTS</v>
          </cell>
          <cell r="L1243" t="str">
            <v>Variable cost at standard</v>
          </cell>
          <cell r="M1243" t="str">
            <v>Couturière</v>
          </cell>
          <cell r="N1243">
            <v>44945</v>
          </cell>
          <cell r="P1243">
            <v>25</v>
          </cell>
          <cell r="T1243" t="str">
            <v>CDD</v>
          </cell>
          <cell r="U1243" t="str">
            <v>Contractuel</v>
          </cell>
          <cell r="V1243">
            <v>45689</v>
          </cell>
          <cell r="W1243">
            <v>45747</v>
          </cell>
          <cell r="Z1243">
            <v>45689</v>
          </cell>
          <cell r="AA1243">
            <v>1</v>
          </cell>
          <cell r="AB1243">
            <v>2023</v>
          </cell>
          <cell r="AC1243">
            <v>2027</v>
          </cell>
          <cell r="AD1243">
            <v>2.1305555555555555</v>
          </cell>
          <cell r="AE1243" t="str">
            <v>&lt; 3</v>
          </cell>
          <cell r="AF1243">
            <v>33899</v>
          </cell>
          <cell r="AG1243">
            <v>32.391780821917806</v>
          </cell>
          <cell r="AH1243" t="str">
            <v>&gt;25&lt; 35</v>
          </cell>
          <cell r="AI1243">
            <v>17284264</v>
          </cell>
          <cell r="AJ1243" t="str">
            <v>02</v>
          </cell>
          <cell r="AK1243" t="str">
            <v>04836953</v>
          </cell>
          <cell r="AL1243">
            <v>40490</v>
          </cell>
          <cell r="AM1243" t="str">
            <v>FEMME</v>
          </cell>
          <cell r="AN1243" t="str">
            <v>Marié(e)</v>
          </cell>
          <cell r="AO1243">
            <v>3</v>
          </cell>
          <cell r="AQ1243">
            <v>3</v>
          </cell>
          <cell r="AR1243">
            <v>3</v>
          </cell>
          <cell r="AS1243">
            <v>46040.75</v>
          </cell>
          <cell r="AT1243" t="str">
            <v>Horaire</v>
          </cell>
          <cell r="AU1243">
            <v>3.3069999999999999</v>
          </cell>
          <cell r="AV1243" t="str">
            <v>17</v>
          </cell>
          <cell r="AW1243" t="str">
            <v>00100</v>
          </cell>
          <cell r="AX1243" t="str">
            <v>00003131971</v>
          </cell>
          <cell r="AY1243" t="str">
            <v>83</v>
          </cell>
          <cell r="AZ1243" t="str">
            <v>LA POSTE</v>
          </cell>
          <cell r="BA1243" t="str">
            <v>17001000000313197183</v>
          </cell>
          <cell r="BB1243">
            <v>20</v>
          </cell>
          <cell r="BC1243" t="str">
            <v>SIDI HESSINE SIJOUMI</v>
          </cell>
          <cell r="BD1243" t="str">
            <v>TUNIS</v>
          </cell>
          <cell r="BG1243">
            <v>28538942</v>
          </cell>
          <cell r="BJ1243" t="str">
            <v>SIDI HSSINE</v>
          </cell>
          <cell r="BK1243" t="str">
            <v>A-JFU</v>
          </cell>
          <cell r="BL1243" t="str">
            <v>1.3</v>
          </cell>
          <cell r="BN1243" t="str">
            <v>17001000000313197183</v>
          </cell>
          <cell r="BO1243" t="str">
            <v>HAMMAMI SAMAR</v>
          </cell>
          <cell r="BP1243">
            <v>1245</v>
          </cell>
          <cell r="BR1243">
            <v>1245</v>
          </cell>
          <cell r="BT1243">
            <v>868</v>
          </cell>
          <cell r="BU1243" t="str">
            <v>si</v>
          </cell>
          <cell r="BV1243" t="str">
            <v>560 A CA</v>
          </cell>
        </row>
        <row r="1244">
          <cell r="B1244">
            <v>1246</v>
          </cell>
          <cell r="C1244" t="str">
            <v>Monsieur</v>
          </cell>
          <cell r="D1244" t="str">
            <v>LABIEDH OMAR</v>
          </cell>
          <cell r="E1244" t="str">
            <v>SAGE Tunisia</v>
          </cell>
          <cell r="F1244" t="str">
            <v>LOGISTIQUE</v>
          </cell>
          <cell r="G1244" t="str">
            <v>MANITENTIONNAIRE</v>
          </cell>
          <cell r="H1244" t="str">
            <v>LOGISTIQUE</v>
          </cell>
          <cell r="I1244" t="str">
            <v>Adel</v>
          </cell>
          <cell r="K1244" t="str">
            <v>INDIRECTS</v>
          </cell>
          <cell r="L1244" t="str">
            <v>Variable cost at standard</v>
          </cell>
          <cell r="M1244" t="str">
            <v>MANITENTIONNAIRE</v>
          </cell>
          <cell r="N1244">
            <v>44946</v>
          </cell>
          <cell r="P1244">
            <v>-310</v>
          </cell>
          <cell r="Q1244">
            <v>45399</v>
          </cell>
          <cell r="R1244" t="str">
            <v>NOUVELLE OPPORTUNITE</v>
          </cell>
          <cell r="T1244" t="str">
            <v>CDD</v>
          </cell>
          <cell r="U1244" t="str">
            <v>Contractuel</v>
          </cell>
          <cell r="V1244">
            <v>45323</v>
          </cell>
          <cell r="W1244">
            <v>45412</v>
          </cell>
          <cell r="Z1244">
            <v>45323</v>
          </cell>
          <cell r="AA1244">
            <v>1</v>
          </cell>
          <cell r="AB1244">
            <v>2023</v>
          </cell>
          <cell r="AC1244">
            <v>2027</v>
          </cell>
          <cell r="AD1244">
            <v>2.1277777777777778</v>
          </cell>
          <cell r="AE1244" t="str">
            <v>&lt; 3</v>
          </cell>
          <cell r="AF1244">
            <v>36927</v>
          </cell>
          <cell r="AG1244">
            <v>24.095890410958905</v>
          </cell>
          <cell r="AH1244" t="str">
            <v>&lt; 25</v>
          </cell>
          <cell r="AK1244" t="str">
            <v>09523530</v>
          </cell>
          <cell r="AL1244">
            <v>43619</v>
          </cell>
          <cell r="AM1244" t="str">
            <v>HOMME</v>
          </cell>
          <cell r="AN1244" t="str">
            <v>Célibataire</v>
          </cell>
          <cell r="AQ1244">
            <v>3</v>
          </cell>
          <cell r="AR1244">
            <v>2</v>
          </cell>
          <cell r="AS1244">
            <v>45676.5</v>
          </cell>
          <cell r="AT1244" t="str">
            <v>Horaire</v>
          </cell>
          <cell r="AU1244">
            <v>3.3069999999999999</v>
          </cell>
          <cell r="AV1244">
            <v>17</v>
          </cell>
          <cell r="AW1244" t="str">
            <v>00100</v>
          </cell>
          <cell r="AX1244" t="str">
            <v>00003153495</v>
          </cell>
          <cell r="AY1244">
            <v>16</v>
          </cell>
          <cell r="AZ1244" t="str">
            <v>LA POSTE</v>
          </cell>
          <cell r="BA1244" t="str">
            <v>17001000000315349516</v>
          </cell>
          <cell r="BB1244">
            <v>20</v>
          </cell>
          <cell r="BC1244" t="str">
            <v xml:space="preserve">BORJ ENNOUR BORJ EL AMRI </v>
          </cell>
          <cell r="BD1244" t="str">
            <v>MANOUBA</v>
          </cell>
          <cell r="BF1244">
            <v>45163</v>
          </cell>
          <cell r="BJ1244" t="str">
            <v>BORJ EL AMRI</v>
          </cell>
          <cell r="BK1244" t="str">
            <v>-LOGISTIQUE</v>
          </cell>
          <cell r="BL1244" t="str">
            <v>1.2</v>
          </cell>
          <cell r="BN1244" t="str">
            <v>17001000000315349516</v>
          </cell>
          <cell r="BO1244" t="str">
            <v>LABIEDH OMAR</v>
          </cell>
          <cell r="BP1244">
            <v>1246</v>
          </cell>
          <cell r="BR1244">
            <v>1246</v>
          </cell>
          <cell r="BU1244" t="str">
            <v>Non-Actif</v>
          </cell>
          <cell r="BV1244" t="str">
            <v>LOGISTIQUE</v>
          </cell>
        </row>
        <row r="1245">
          <cell r="B1245">
            <v>1247</v>
          </cell>
          <cell r="C1245" t="str">
            <v>Mlle</v>
          </cell>
          <cell r="D1245" t="str">
            <v>CHAOUCH HAJER</v>
          </cell>
          <cell r="E1245" t="str">
            <v>SAGE Tunisia</v>
          </cell>
          <cell r="F1245" t="str">
            <v>PRODUCTION</v>
          </cell>
          <cell r="G1245" t="str">
            <v>Team leader</v>
          </cell>
          <cell r="H1245" t="str">
            <v>Panda</v>
          </cell>
          <cell r="I1245" t="str">
            <v>HASNA NASRAOUI</v>
          </cell>
          <cell r="J1245" t="str">
            <v>A</v>
          </cell>
          <cell r="K1245" t="str">
            <v>INDIRECTS</v>
          </cell>
          <cell r="L1245" t="str">
            <v>Variable cost at standard</v>
          </cell>
          <cell r="M1245" t="str">
            <v>Team leader</v>
          </cell>
          <cell r="N1245">
            <v>44946</v>
          </cell>
          <cell r="P1245">
            <v>-400</v>
          </cell>
          <cell r="Q1245">
            <v>45325</v>
          </cell>
          <cell r="R1245" t="str">
            <v>personnel</v>
          </cell>
          <cell r="T1245" t="str">
            <v>CDD</v>
          </cell>
          <cell r="U1245" t="str">
            <v>Contractuel</v>
          </cell>
          <cell r="V1245">
            <v>45261</v>
          </cell>
          <cell r="W1245">
            <v>45322</v>
          </cell>
          <cell r="Z1245">
            <v>45261</v>
          </cell>
          <cell r="AA1245">
            <v>1</v>
          </cell>
          <cell r="AB1245">
            <v>2023</v>
          </cell>
          <cell r="AC1245">
            <v>2027</v>
          </cell>
          <cell r="AD1245">
            <v>2.1277777777777778</v>
          </cell>
          <cell r="AE1245" t="str">
            <v>&lt; 3</v>
          </cell>
          <cell r="AF1245">
            <v>35454</v>
          </cell>
          <cell r="AG1245">
            <v>28.13150684931507</v>
          </cell>
          <cell r="AH1245" t="str">
            <v>&gt;25&lt; 35</v>
          </cell>
          <cell r="AI1245">
            <v>16906004</v>
          </cell>
          <cell r="AJ1245" t="str">
            <v>06</v>
          </cell>
          <cell r="AK1245">
            <v>13005202</v>
          </cell>
          <cell r="AL1245">
            <v>43822</v>
          </cell>
          <cell r="AM1245" t="str">
            <v>FEMME</v>
          </cell>
          <cell r="AN1245" t="str">
            <v>Célibataire</v>
          </cell>
          <cell r="AQ1245">
            <v>3</v>
          </cell>
          <cell r="AR1245">
            <v>2</v>
          </cell>
          <cell r="AS1245">
            <v>45676.5</v>
          </cell>
          <cell r="AT1245" t="str">
            <v>Horaire</v>
          </cell>
          <cell r="AU1245">
            <v>3.3069999999999999</v>
          </cell>
          <cell r="AV1245">
            <v>17</v>
          </cell>
          <cell r="AW1245" t="str">
            <v>00100</v>
          </cell>
          <cell r="AX1245" t="str">
            <v>00002893726</v>
          </cell>
          <cell r="AY1245" t="str">
            <v>25</v>
          </cell>
          <cell r="AZ1245" t="str">
            <v>LA POSTE</v>
          </cell>
          <cell r="BA1245" t="str">
            <v>17001000000289372625</v>
          </cell>
          <cell r="BB1245">
            <v>20</v>
          </cell>
          <cell r="BC1245" t="str">
            <v>RUE HAMIDA HAMMAMI CITE SOLTANI ZAHROUNI</v>
          </cell>
          <cell r="BD1245" t="str">
            <v>TUNIS</v>
          </cell>
          <cell r="BG1245">
            <v>27585079</v>
          </cell>
          <cell r="BJ1245" t="str">
            <v>ZAHROUNI</v>
          </cell>
          <cell r="BK1245" t="str">
            <v>A-Panda</v>
          </cell>
          <cell r="BL1245" t="str">
            <v>1.1</v>
          </cell>
          <cell r="BN1245" t="str">
            <v>17001000000289372625</v>
          </cell>
          <cell r="BO1245" t="str">
            <v>CHAOUCH HAJER</v>
          </cell>
          <cell r="BP1245">
            <v>1247</v>
          </cell>
          <cell r="BR1245">
            <v>1247</v>
          </cell>
          <cell r="BS1245" t="str">
            <v>promotion le 30/11/2023</v>
          </cell>
          <cell r="BU1245" t="str">
            <v>Non-Actif</v>
          </cell>
          <cell r="BV1245" t="str">
            <v>139 A SP</v>
          </cell>
        </row>
        <row r="1246">
          <cell r="B1246">
            <v>1248</v>
          </cell>
          <cell r="C1246" t="str">
            <v>Mlle</v>
          </cell>
          <cell r="D1246" t="str">
            <v>ABBES MOUNA</v>
          </cell>
          <cell r="E1246" t="str">
            <v>SAGE Tunisia</v>
          </cell>
          <cell r="F1246" t="str">
            <v>PRODUCTION</v>
          </cell>
          <cell r="G1246" t="str">
            <v>Couturière</v>
          </cell>
          <cell r="H1246" t="str">
            <v>P6 AV</v>
          </cell>
          <cell r="I1246" t="str">
            <v>EL KADRI MARIEM</v>
          </cell>
          <cell r="J1246" t="str">
            <v>A</v>
          </cell>
          <cell r="K1246" t="str">
            <v>DIRECTS</v>
          </cell>
          <cell r="L1246" t="str">
            <v>Variable cost at standard</v>
          </cell>
          <cell r="M1246" t="str">
            <v>Couturière</v>
          </cell>
          <cell r="N1246">
            <v>44949</v>
          </cell>
          <cell r="P1246">
            <v>-371</v>
          </cell>
          <cell r="Q1246">
            <v>45352</v>
          </cell>
          <cell r="R1246" t="str">
            <v>personnel</v>
          </cell>
          <cell r="T1246" t="str">
            <v>CDD</v>
          </cell>
          <cell r="U1246" t="str">
            <v>Contractuel</v>
          </cell>
          <cell r="V1246">
            <v>45323</v>
          </cell>
          <cell r="W1246">
            <v>45351</v>
          </cell>
          <cell r="Z1246">
            <v>45323</v>
          </cell>
          <cell r="AA1246">
            <v>1</v>
          </cell>
          <cell r="AB1246">
            <v>2023</v>
          </cell>
          <cell r="AC1246">
            <v>2027</v>
          </cell>
          <cell r="AD1246">
            <v>2.1194444444444445</v>
          </cell>
          <cell r="AE1246" t="str">
            <v>&lt; 3</v>
          </cell>
          <cell r="AF1246">
            <v>33242</v>
          </cell>
          <cell r="AG1246">
            <v>34.19178082191781</v>
          </cell>
          <cell r="AH1246" t="str">
            <v>&gt;25&lt; 35</v>
          </cell>
          <cell r="AI1246">
            <v>16444850</v>
          </cell>
          <cell r="AJ1246" t="str">
            <v>03</v>
          </cell>
          <cell r="AK1246" t="str">
            <v>09511471</v>
          </cell>
          <cell r="AL1246">
            <v>40453</v>
          </cell>
          <cell r="AM1246" t="str">
            <v>FEMME</v>
          </cell>
          <cell r="AN1246" t="str">
            <v>Célibataire</v>
          </cell>
          <cell r="AQ1246">
            <v>3</v>
          </cell>
          <cell r="AR1246">
            <v>2</v>
          </cell>
          <cell r="AS1246">
            <v>45679.5</v>
          </cell>
          <cell r="AT1246" t="str">
            <v>Horaire</v>
          </cell>
          <cell r="AU1246">
            <v>3.3069999999999999</v>
          </cell>
          <cell r="AV1246" t="str">
            <v>07</v>
          </cell>
          <cell r="AW1246" t="str">
            <v>08001</v>
          </cell>
          <cell r="AX1246" t="str">
            <v>38105516820</v>
          </cell>
          <cell r="AY1246" t="str">
            <v>53</v>
          </cell>
          <cell r="AZ1246" t="str">
            <v>AMEN BANK</v>
          </cell>
          <cell r="BA1246" t="str">
            <v>07080013810551682053</v>
          </cell>
          <cell r="BB1246">
            <v>20</v>
          </cell>
          <cell r="BC1246" t="str">
            <v xml:space="preserve">BORJ ENNOUR BORJ EL AMRI </v>
          </cell>
          <cell r="BD1246" t="str">
            <v>MANOUBA</v>
          </cell>
          <cell r="BF1246">
            <v>44971</v>
          </cell>
          <cell r="BG1246">
            <v>54137733</v>
          </cell>
          <cell r="BJ1246" t="str">
            <v>BORJ AL AMRI</v>
          </cell>
          <cell r="BK1246" t="str">
            <v>A-P6 AV</v>
          </cell>
          <cell r="BL1246" t="str">
            <v>1.1</v>
          </cell>
          <cell r="BN1246" t="str">
            <v>07080013810551682053</v>
          </cell>
          <cell r="BO1246" t="str">
            <v>ABBES MOUNA</v>
          </cell>
          <cell r="BP1246">
            <v>1248</v>
          </cell>
          <cell r="BR1246">
            <v>1248</v>
          </cell>
          <cell r="BU1246" t="str">
            <v>Non-Actif</v>
          </cell>
          <cell r="BV1246" t="str">
            <v>P6 AV A SA</v>
          </cell>
        </row>
        <row r="1247">
          <cell r="B1247">
            <v>1249</v>
          </cell>
          <cell r="C1247" t="str">
            <v>Mlle</v>
          </cell>
          <cell r="D1247" t="str">
            <v>KAABI OUMEIMA</v>
          </cell>
          <cell r="E1247" t="str">
            <v>SAGE Tunisia</v>
          </cell>
          <cell r="F1247" t="str">
            <v>PRODUCTION</v>
          </cell>
          <cell r="G1247" t="str">
            <v>Contrôle Qualité</v>
          </cell>
          <cell r="H1247" t="str">
            <v>P7 AR</v>
          </cell>
          <cell r="I1247" t="str">
            <v>FOUED HOMRANI</v>
          </cell>
          <cell r="J1247" t="str">
            <v>A</v>
          </cell>
          <cell r="K1247" t="str">
            <v>INDIRECTS</v>
          </cell>
          <cell r="L1247" t="str">
            <v>Variable cost at standard</v>
          </cell>
          <cell r="M1247" t="str">
            <v>Contrôle Qualité</v>
          </cell>
          <cell r="N1247">
            <v>44946</v>
          </cell>
          <cell r="P1247" t="str">
            <v/>
          </cell>
          <cell r="Q1247">
            <v>45292</v>
          </cell>
          <cell r="R1247" t="str">
            <v>etude</v>
          </cell>
          <cell r="T1247" t="str">
            <v>CIVP</v>
          </cell>
          <cell r="U1247" t="str">
            <v>Contractuel</v>
          </cell>
          <cell r="X1247">
            <v>44946</v>
          </cell>
          <cell r="Y1247">
            <v>45310</v>
          </cell>
          <cell r="AA1247">
            <v>1</v>
          </cell>
          <cell r="AB1247">
            <v>2023</v>
          </cell>
          <cell r="AC1247">
            <v>2027</v>
          </cell>
          <cell r="AD1247">
            <v>2.1277777777777778</v>
          </cell>
          <cell r="AE1247" t="str">
            <v>&lt; 3</v>
          </cell>
          <cell r="AF1247">
            <v>35279</v>
          </cell>
          <cell r="AG1247">
            <v>28.610958904109587</v>
          </cell>
          <cell r="AH1247" t="str">
            <v>&gt;25&lt; 35</v>
          </cell>
          <cell r="AK1247" t="str">
            <v>07484720</v>
          </cell>
          <cell r="AL1247">
            <v>42181</v>
          </cell>
          <cell r="AM1247" t="str">
            <v>FEMME</v>
          </cell>
          <cell r="AN1247" t="str">
            <v>Célibataire</v>
          </cell>
          <cell r="AQ1247">
            <v>3</v>
          </cell>
          <cell r="AR1247">
            <v>1</v>
          </cell>
          <cell r="AS1247">
            <v>45311.25</v>
          </cell>
          <cell r="AT1247" t="str">
            <v>Horaire</v>
          </cell>
          <cell r="AU1247">
            <v>2.3557692307692308</v>
          </cell>
          <cell r="AV1247">
            <v>17</v>
          </cell>
          <cell r="AW1247" t="str">
            <v>00100</v>
          </cell>
          <cell r="AX1247" t="str">
            <v>00003222921</v>
          </cell>
          <cell r="AY1247" t="str">
            <v>94</v>
          </cell>
          <cell r="AZ1247" t="str">
            <v>LA POSTE</v>
          </cell>
          <cell r="BA1247" t="str">
            <v>17001000000322292194</v>
          </cell>
          <cell r="BB1247">
            <v>20</v>
          </cell>
          <cell r="BC1247" t="str">
            <v>PONT DE BIZERT KALLAT ANDALOS</v>
          </cell>
          <cell r="BD1247" t="str">
            <v>ARIANA</v>
          </cell>
          <cell r="BF1247">
            <v>44927</v>
          </cell>
          <cell r="BJ1247" t="str">
            <v>PONT BIZERTE</v>
          </cell>
          <cell r="BK1247" t="str">
            <v>A-P7 AR</v>
          </cell>
          <cell r="BL1247" t="str">
            <v>1.3</v>
          </cell>
          <cell r="BN1247" t="str">
            <v>17001000000322292194</v>
          </cell>
          <cell r="BO1247" t="str">
            <v>KAABI OUMEIMA</v>
          </cell>
          <cell r="BP1247">
            <v>1249</v>
          </cell>
          <cell r="BR1247" t="e">
            <v>#N/A</v>
          </cell>
          <cell r="BU1247" t="str">
            <v>Non-Actif</v>
          </cell>
          <cell r="BV1247" t="str">
            <v>520 A CP</v>
          </cell>
        </row>
        <row r="1248">
          <cell r="B1248">
            <v>1250</v>
          </cell>
          <cell r="C1248" t="str">
            <v>Madame</v>
          </cell>
          <cell r="D1248" t="str">
            <v>HAMMAMI CHAIMA</v>
          </cell>
          <cell r="E1248" t="str">
            <v>SAGE Tunisia</v>
          </cell>
          <cell r="F1248" t="str">
            <v>PRODUCTION</v>
          </cell>
          <cell r="G1248" t="str">
            <v>Alimentatrice</v>
          </cell>
          <cell r="H1248" t="str">
            <v>Panda</v>
          </cell>
          <cell r="I1248" t="str">
            <v>HASNA NASRAOUI</v>
          </cell>
          <cell r="J1248" t="str">
            <v>A</v>
          </cell>
          <cell r="K1248" t="str">
            <v>DIRECTS</v>
          </cell>
          <cell r="L1248" t="str">
            <v>Variable cost at standard</v>
          </cell>
          <cell r="M1248" t="str">
            <v>Alimentatrice</v>
          </cell>
          <cell r="N1248">
            <v>44949</v>
          </cell>
          <cell r="P1248">
            <v>-737</v>
          </cell>
          <cell r="Q1248">
            <v>44958</v>
          </cell>
          <cell r="T1248" t="str">
            <v>CDD</v>
          </cell>
          <cell r="U1248" t="str">
            <v>Contractuel</v>
          </cell>
          <cell r="V1248">
            <v>44949</v>
          </cell>
          <cell r="W1248">
            <v>44985</v>
          </cell>
          <cell r="Z1248">
            <v>44949</v>
          </cell>
          <cell r="AA1248">
            <v>1</v>
          </cell>
          <cell r="AB1248">
            <v>2023</v>
          </cell>
          <cell r="AC1248">
            <v>2027</v>
          </cell>
          <cell r="AD1248">
            <v>2.1194444444444445</v>
          </cell>
          <cell r="AE1248" t="str">
            <v>&lt; 3</v>
          </cell>
          <cell r="AF1248">
            <v>35138</v>
          </cell>
          <cell r="AG1248">
            <v>28.997260273972604</v>
          </cell>
          <cell r="AH1248" t="str">
            <v>&gt;25&lt; 35</v>
          </cell>
          <cell r="AK1248">
            <v>10007717</v>
          </cell>
          <cell r="AL1248">
            <v>41759</v>
          </cell>
          <cell r="AM1248" t="str">
            <v>FEMME</v>
          </cell>
          <cell r="AN1248" t="str">
            <v>Marié(e)</v>
          </cell>
          <cell r="AO1248">
            <v>2</v>
          </cell>
          <cell r="AQ1248">
            <v>3</v>
          </cell>
          <cell r="AR1248">
            <v>1</v>
          </cell>
          <cell r="AS1248">
            <v>45314.25</v>
          </cell>
          <cell r="AT1248" t="str">
            <v>Horaire</v>
          </cell>
          <cell r="AU1248">
            <v>3.3069999999999999</v>
          </cell>
          <cell r="AV1248" t="str">
            <v>17</v>
          </cell>
          <cell r="AW1248" t="str">
            <v>00100</v>
          </cell>
          <cell r="AX1248" t="str">
            <v>00003224346</v>
          </cell>
          <cell r="AY1248">
            <v>87</v>
          </cell>
          <cell r="AZ1248" t="str">
            <v>LA POSTE</v>
          </cell>
          <cell r="BA1248" t="str">
            <v>17001000000322434687</v>
          </cell>
          <cell r="BB1248">
            <v>20</v>
          </cell>
          <cell r="BC1248" t="str">
            <v>RUE EL WAFA CITE EL KOUROUM MORNEG BEN AROUS</v>
          </cell>
          <cell r="BD1248" t="str">
            <v>BEN AROUS</v>
          </cell>
          <cell r="BG1248">
            <v>28742973</v>
          </cell>
          <cell r="BK1248" t="str">
            <v>A-Panda</v>
          </cell>
          <cell r="BL1248" t="str">
            <v>1.3</v>
          </cell>
          <cell r="BN1248" t="str">
            <v>17001000000322434687</v>
          </cell>
          <cell r="BO1248" t="str">
            <v>HAMMAMI CHAIMA</v>
          </cell>
          <cell r="BP1248">
            <v>1250</v>
          </cell>
          <cell r="BU1248" t="str">
            <v>Non-Actif</v>
          </cell>
        </row>
        <row r="1249">
          <cell r="B1249">
            <v>1251</v>
          </cell>
          <cell r="C1249" t="str">
            <v>Madame</v>
          </cell>
          <cell r="D1249" t="str">
            <v>AMDOUNI  ROMDHANI NOURA</v>
          </cell>
          <cell r="E1249" t="str">
            <v>SAGE Tunisia</v>
          </cell>
          <cell r="F1249" t="str">
            <v>PRODUCTION</v>
          </cell>
          <cell r="G1249" t="str">
            <v>Couturière</v>
          </cell>
          <cell r="H1249" t="str">
            <v>Panda</v>
          </cell>
          <cell r="I1249" t="str">
            <v>HASNA NASRAOUI</v>
          </cell>
          <cell r="J1249" t="str">
            <v>A</v>
          </cell>
          <cell r="K1249" t="str">
            <v>DIRECTS</v>
          </cell>
          <cell r="L1249" t="str">
            <v>Variable cost at standard</v>
          </cell>
          <cell r="M1249" t="str">
            <v>Couturière</v>
          </cell>
          <cell r="N1249">
            <v>44949</v>
          </cell>
          <cell r="P1249">
            <v>25</v>
          </cell>
          <cell r="T1249" t="str">
            <v>CDD</v>
          </cell>
          <cell r="U1249" t="str">
            <v>Contractuel</v>
          </cell>
          <cell r="V1249">
            <v>45689</v>
          </cell>
          <cell r="W1249">
            <v>45747</v>
          </cell>
          <cell r="Z1249">
            <v>45689</v>
          </cell>
          <cell r="AA1249">
            <v>1</v>
          </cell>
          <cell r="AB1249">
            <v>2023</v>
          </cell>
          <cell r="AC1249">
            <v>2027</v>
          </cell>
          <cell r="AD1249">
            <v>2.1194444444444445</v>
          </cell>
          <cell r="AE1249" t="str">
            <v>&lt; 3</v>
          </cell>
          <cell r="AF1249">
            <v>26742</v>
          </cell>
          <cell r="AG1249">
            <v>52</v>
          </cell>
          <cell r="AH1249" t="str">
            <v>&gt;45&lt; 55</v>
          </cell>
          <cell r="AI1249">
            <v>12158293</v>
          </cell>
          <cell r="AJ1249" t="str">
            <v>08</v>
          </cell>
          <cell r="AK1249" t="str">
            <v>07262436</v>
          </cell>
          <cell r="AL1249">
            <v>40526</v>
          </cell>
          <cell r="AM1249" t="str">
            <v>FEMME</v>
          </cell>
          <cell r="AN1249" t="str">
            <v>Marié(e)</v>
          </cell>
          <cell r="AO1249">
            <v>0</v>
          </cell>
          <cell r="AQ1249">
            <v>3</v>
          </cell>
          <cell r="AR1249">
            <v>3</v>
          </cell>
          <cell r="AS1249">
            <v>46044.75</v>
          </cell>
          <cell r="AT1249" t="str">
            <v>Horaire</v>
          </cell>
          <cell r="AU1249">
            <v>3.3069999999999999</v>
          </cell>
          <cell r="AV1249">
            <v>17</v>
          </cell>
          <cell r="AW1249" t="str">
            <v>00100</v>
          </cell>
          <cell r="AX1249" t="str">
            <v>00003076769</v>
          </cell>
          <cell r="AY1249">
            <v>13</v>
          </cell>
          <cell r="AZ1249" t="str">
            <v>LA POSTE</v>
          </cell>
          <cell r="BA1249" t="str">
            <v>17001000000307676913</v>
          </cell>
          <cell r="BB1249">
            <v>20</v>
          </cell>
          <cell r="BC1249" t="str">
            <v xml:space="preserve">RUE 6411 CITE KHALED IBN EL WALID </v>
          </cell>
          <cell r="BD1249" t="str">
            <v>MANOUBA</v>
          </cell>
          <cell r="BG1249">
            <v>99716512</v>
          </cell>
          <cell r="BJ1249" t="str">
            <v>KHALED IBN EL WALID</v>
          </cell>
          <cell r="BK1249" t="str">
            <v>A-Panda</v>
          </cell>
          <cell r="BL1249" t="str">
            <v>1.1</v>
          </cell>
          <cell r="BN1249" t="str">
            <v>17001000000307676913</v>
          </cell>
          <cell r="BO1249" t="str">
            <v>AMDOUNI  ROMDHANI NOURA</v>
          </cell>
          <cell r="BP1249">
            <v>1251</v>
          </cell>
          <cell r="BR1249">
            <v>1251</v>
          </cell>
          <cell r="BT1249">
            <v>766</v>
          </cell>
          <cell r="BU1249" t="str">
            <v>si</v>
          </cell>
          <cell r="BV1249" t="str">
            <v>139 A CA</v>
          </cell>
        </row>
        <row r="1250">
          <cell r="B1250">
            <v>1252</v>
          </cell>
          <cell r="C1250" t="str">
            <v>Mlle</v>
          </cell>
          <cell r="D1250" t="str">
            <v>CHOUAIBI RIM</v>
          </cell>
          <cell r="E1250" t="str">
            <v>SAGE Tunisia</v>
          </cell>
          <cell r="F1250" t="str">
            <v>PRODUCTION</v>
          </cell>
          <cell r="G1250" t="str">
            <v>Couturière</v>
          </cell>
          <cell r="H1250">
            <v>520</v>
          </cell>
          <cell r="I1250" t="str">
            <v>Mabrourk Ben Moussa</v>
          </cell>
          <cell r="J1250" t="str">
            <v>A</v>
          </cell>
          <cell r="K1250" t="str">
            <v>DIRECTS</v>
          </cell>
          <cell r="L1250" t="str">
            <v>Variable cost at standard</v>
          </cell>
          <cell r="M1250" t="str">
            <v>Couturière</v>
          </cell>
          <cell r="N1250">
            <v>44950</v>
          </cell>
          <cell r="P1250">
            <v>-737</v>
          </cell>
          <cell r="Q1250">
            <v>44978</v>
          </cell>
          <cell r="R1250" t="str">
            <v>probléme de poste</v>
          </cell>
          <cell r="T1250" t="str">
            <v>CDD</v>
          </cell>
          <cell r="U1250" t="str">
            <v>Contractuel</v>
          </cell>
          <cell r="V1250">
            <v>44950</v>
          </cell>
          <cell r="W1250">
            <v>44985</v>
          </cell>
          <cell r="Z1250">
            <v>44950</v>
          </cell>
          <cell r="AA1250">
            <v>1</v>
          </cell>
          <cell r="AB1250">
            <v>2023</v>
          </cell>
          <cell r="AC1250">
            <v>2027</v>
          </cell>
          <cell r="AD1250">
            <v>2.1166666666666667</v>
          </cell>
          <cell r="AE1250" t="str">
            <v>&lt; 3</v>
          </cell>
          <cell r="AF1250">
            <v>36326</v>
          </cell>
          <cell r="AG1250">
            <v>25.742465753424657</v>
          </cell>
          <cell r="AH1250" t="str">
            <v>&gt;25&lt; 35</v>
          </cell>
          <cell r="AK1250" t="str">
            <v>11663378</v>
          </cell>
          <cell r="AL1250">
            <v>42965</v>
          </cell>
          <cell r="AM1250" t="str">
            <v>FEMME</v>
          </cell>
          <cell r="AN1250" t="str">
            <v>Célibataire</v>
          </cell>
          <cell r="AQ1250">
            <v>3</v>
          </cell>
          <cell r="AR1250">
            <v>1</v>
          </cell>
          <cell r="AS1250">
            <v>45315.25</v>
          </cell>
          <cell r="AT1250" t="str">
            <v>Horaire</v>
          </cell>
          <cell r="AU1250">
            <v>3.3069999999999999</v>
          </cell>
          <cell r="AV1250" t="str">
            <v>07</v>
          </cell>
          <cell r="AW1250" t="str">
            <v>08001</v>
          </cell>
          <cell r="AX1250" t="str">
            <v>38105551616</v>
          </cell>
          <cell r="AY1250" t="str">
            <v>37</v>
          </cell>
          <cell r="AZ1250" t="str">
            <v>AMEN BANK</v>
          </cell>
          <cell r="BA1250" t="str">
            <v>07080013810555161637</v>
          </cell>
          <cell r="BB1250">
            <v>20</v>
          </cell>
          <cell r="BC1250" t="str">
            <v>LOT 159 DIAR BEN MAHMOUD  EL AGBA TUNIS</v>
          </cell>
          <cell r="BD1250" t="str">
            <v>TUNIS</v>
          </cell>
          <cell r="BF1250">
            <v>44927</v>
          </cell>
          <cell r="BG1250">
            <v>50704947</v>
          </cell>
          <cell r="BK1250" t="str">
            <v>A-520</v>
          </cell>
          <cell r="BN1250" t="str">
            <v>07080013810555161637</v>
          </cell>
          <cell r="BO1250" t="str">
            <v>CHOUAIBI RIM</v>
          </cell>
          <cell r="BP1250">
            <v>1252</v>
          </cell>
          <cell r="BU1250" t="str">
            <v>Non-Actif</v>
          </cell>
        </row>
        <row r="1251">
          <cell r="B1251">
            <v>1253</v>
          </cell>
          <cell r="C1251" t="str">
            <v>Madame</v>
          </cell>
          <cell r="D1251" t="str">
            <v>SALLAMI CHAIMA</v>
          </cell>
          <cell r="E1251" t="str">
            <v>SAGE Tunisia</v>
          </cell>
          <cell r="F1251" t="str">
            <v>QUALITE</v>
          </cell>
          <cell r="G1251" t="str">
            <v>INGENIEUR QUALITE PROJET/ CLIENT</v>
          </cell>
          <cell r="K1251" t="str">
            <v>CADRE</v>
          </cell>
          <cell r="L1251" t="str">
            <v>Variable cost at standard</v>
          </cell>
          <cell r="M1251" t="str">
            <v>INGENIEUR QUALITE PROJET/ CLIENT</v>
          </cell>
          <cell r="N1251">
            <v>44949</v>
          </cell>
          <cell r="P1251" t="str">
            <v/>
          </cell>
          <cell r="T1251" t="str">
            <v>CDI</v>
          </cell>
          <cell r="U1251" t="str">
            <v>Titulaire</v>
          </cell>
          <cell r="AA1251">
            <v>1</v>
          </cell>
          <cell r="AB1251">
            <v>2023</v>
          </cell>
          <cell r="AC1251">
            <v>2027</v>
          </cell>
          <cell r="AD1251">
            <v>2.1194444444444445</v>
          </cell>
          <cell r="AE1251" t="str">
            <v>&lt; 3</v>
          </cell>
          <cell r="AF1251">
            <v>34999</v>
          </cell>
          <cell r="AG1251">
            <v>29.378082191780823</v>
          </cell>
          <cell r="AH1251" t="str">
            <v>&gt;25&lt; 35</v>
          </cell>
          <cell r="AI1251">
            <v>17059378</v>
          </cell>
          <cell r="AJ1251" t="str">
            <v>01</v>
          </cell>
          <cell r="AK1251" t="str">
            <v>07976640</v>
          </cell>
          <cell r="AL1251">
            <v>43516</v>
          </cell>
          <cell r="AM1251" t="str">
            <v>FEMME</v>
          </cell>
          <cell r="AN1251" t="str">
            <v>Marié(e)</v>
          </cell>
          <cell r="AO1251">
            <v>1</v>
          </cell>
          <cell r="AQ1251">
            <v>15</v>
          </cell>
          <cell r="AR1251">
            <v>3</v>
          </cell>
          <cell r="AS1251">
            <v>46044.75</v>
          </cell>
          <cell r="AT1251" t="str">
            <v>Mensuel</v>
          </cell>
          <cell r="AU1251">
            <v>2500</v>
          </cell>
          <cell r="AV1251" t="str">
            <v>04</v>
          </cell>
          <cell r="AW1251" t="str">
            <v>12419</v>
          </cell>
          <cell r="AX1251" t="str">
            <v>10050449040</v>
          </cell>
          <cell r="AY1251" t="str">
            <v>74</v>
          </cell>
          <cell r="AZ1251" t="str">
            <v>ATTIJARI BANK</v>
          </cell>
          <cell r="BA1251" t="str">
            <v>04124191005044904074</v>
          </cell>
          <cell r="BB1251">
            <v>20</v>
          </cell>
          <cell r="BC1251" t="str">
            <v>51 RUE OUANES BEN TORKI BORJ LOUZIR</v>
          </cell>
          <cell r="BD1251" t="str">
            <v>ARIANA</v>
          </cell>
          <cell r="BI1251">
            <v>98137302</v>
          </cell>
          <cell r="BK1251" t="str">
            <v>CADRE</v>
          </cell>
          <cell r="BN1251" t="str">
            <v>04124191005044904074</v>
          </cell>
          <cell r="BO1251" t="str">
            <v>SALLAMI CHAIMA</v>
          </cell>
          <cell r="BP1251">
            <v>1253</v>
          </cell>
          <cell r="BR1251" t="e">
            <v>#N/A</v>
          </cell>
          <cell r="BU1251" t="str">
            <v>si</v>
          </cell>
        </row>
        <row r="1252">
          <cell r="B1252">
            <v>1254</v>
          </cell>
          <cell r="C1252" t="str">
            <v>Mlle</v>
          </cell>
          <cell r="D1252" t="str">
            <v>DRIDI SAMAR</v>
          </cell>
          <cell r="E1252" t="str">
            <v>SAGE Tunisia</v>
          </cell>
          <cell r="F1252" t="str">
            <v>PRODUCTION</v>
          </cell>
          <cell r="G1252" t="str">
            <v>Contrôle Qualité</v>
          </cell>
          <cell r="H1252" t="str">
            <v>Panda</v>
          </cell>
          <cell r="I1252" t="str">
            <v>FAWZI SENDESNI</v>
          </cell>
          <cell r="J1252" t="str">
            <v>B</v>
          </cell>
          <cell r="K1252" t="str">
            <v>INDIRECTS</v>
          </cell>
          <cell r="L1252" t="str">
            <v>Variable cost at standard</v>
          </cell>
          <cell r="M1252" t="str">
            <v>Contrôle Qualité</v>
          </cell>
          <cell r="N1252">
            <v>44953</v>
          </cell>
          <cell r="P1252">
            <v>-492</v>
          </cell>
          <cell r="Q1252">
            <v>45227</v>
          </cell>
          <cell r="R1252" t="str">
            <v>DEMISSIONNAIRE</v>
          </cell>
          <cell r="S1252" t="str">
            <v>liste noir</v>
          </cell>
          <cell r="T1252" t="str">
            <v>CDD</v>
          </cell>
          <cell r="U1252" t="str">
            <v>Contractuel</v>
          </cell>
          <cell r="V1252">
            <v>45200</v>
          </cell>
          <cell r="W1252">
            <v>45230</v>
          </cell>
          <cell r="Z1252">
            <v>45200</v>
          </cell>
          <cell r="AA1252">
            <v>1</v>
          </cell>
          <cell r="AB1252">
            <v>2023</v>
          </cell>
          <cell r="AC1252">
            <v>2027</v>
          </cell>
          <cell r="AD1252">
            <v>2.1083333333333334</v>
          </cell>
          <cell r="AE1252" t="str">
            <v>&lt; 3</v>
          </cell>
          <cell r="AF1252">
            <v>36820</v>
          </cell>
          <cell r="AG1252">
            <v>24.389041095890413</v>
          </cell>
          <cell r="AH1252" t="str">
            <v>&lt; 25</v>
          </cell>
          <cell r="AI1252">
            <v>17331230</v>
          </cell>
          <cell r="AJ1252" t="str">
            <v>02</v>
          </cell>
          <cell r="AK1252" t="str">
            <v>14357377</v>
          </cell>
          <cell r="AL1252">
            <v>42853</v>
          </cell>
          <cell r="AM1252" t="str">
            <v>FEMME</v>
          </cell>
          <cell r="AN1252" t="str">
            <v>Célibataire</v>
          </cell>
          <cell r="AQ1252">
            <v>3</v>
          </cell>
          <cell r="AR1252">
            <v>1</v>
          </cell>
          <cell r="AS1252">
            <v>45318.25</v>
          </cell>
          <cell r="AT1252" t="str">
            <v>Horaire</v>
          </cell>
          <cell r="AU1252">
            <v>3.3069999999999999</v>
          </cell>
          <cell r="AV1252">
            <v>17</v>
          </cell>
          <cell r="AW1252" t="str">
            <v>00100</v>
          </cell>
          <cell r="AX1252" t="str">
            <v>00002740482</v>
          </cell>
          <cell r="AY1252">
            <v>74</v>
          </cell>
          <cell r="AZ1252" t="str">
            <v>LA POSTE</v>
          </cell>
          <cell r="BA1252" t="str">
            <v>17001000000274048274</v>
          </cell>
          <cell r="BB1252">
            <v>20</v>
          </cell>
          <cell r="BC1252" t="str">
            <v>BOURAGBA MORNAGUIA</v>
          </cell>
          <cell r="BD1252" t="str">
            <v>MANOUBA</v>
          </cell>
          <cell r="BJ1252" t="str">
            <v>MORNAGUIA</v>
          </cell>
          <cell r="BK1252" t="str">
            <v>B-Panda</v>
          </cell>
          <cell r="BL1252" t="str">
            <v>1.3</v>
          </cell>
          <cell r="BN1252" t="str">
            <v>17001000000274048274</v>
          </cell>
          <cell r="BO1252" t="str">
            <v>DRIDI SAMAR</v>
          </cell>
          <cell r="BP1252">
            <v>1254</v>
          </cell>
          <cell r="BR1252">
            <v>1254</v>
          </cell>
          <cell r="BU1252" t="str">
            <v>Non-Actif</v>
          </cell>
        </row>
        <row r="1253">
          <cell r="B1253">
            <v>1255</v>
          </cell>
          <cell r="C1253" t="str">
            <v>Madame</v>
          </cell>
          <cell r="D1253" t="str">
            <v>SASSI HAJER</v>
          </cell>
          <cell r="E1253" t="str">
            <v>SAGE Tunisia</v>
          </cell>
          <cell r="F1253" t="str">
            <v>PRODUCTION</v>
          </cell>
          <cell r="G1253" t="str">
            <v>Couturière</v>
          </cell>
          <cell r="H1253">
            <v>520</v>
          </cell>
          <cell r="I1253" t="str">
            <v>Issam Ouni</v>
          </cell>
          <cell r="J1253" t="str">
            <v>B</v>
          </cell>
          <cell r="K1253" t="str">
            <v>DIRECTS</v>
          </cell>
          <cell r="L1253" t="str">
            <v>Variable cost at standard</v>
          </cell>
          <cell r="M1253" t="str">
            <v>Couturière</v>
          </cell>
          <cell r="N1253">
            <v>44951</v>
          </cell>
          <cell r="P1253">
            <v>-676</v>
          </cell>
          <cell r="Q1253">
            <v>45049</v>
          </cell>
          <cell r="R1253" t="str">
            <v>fatigue</v>
          </cell>
          <cell r="T1253" t="str">
            <v>CDD</v>
          </cell>
          <cell r="U1253" t="str">
            <v>Contractuel</v>
          </cell>
          <cell r="V1253">
            <v>44986</v>
          </cell>
          <cell r="W1253">
            <v>45046</v>
          </cell>
          <cell r="Z1253">
            <v>44986</v>
          </cell>
          <cell r="AA1253">
            <v>1</v>
          </cell>
          <cell r="AB1253">
            <v>2023</v>
          </cell>
          <cell r="AC1253">
            <v>2027</v>
          </cell>
          <cell r="AD1253">
            <v>2.1138888888888889</v>
          </cell>
          <cell r="AE1253" t="str">
            <v>&lt; 3</v>
          </cell>
          <cell r="AF1253">
            <v>29003</v>
          </cell>
          <cell r="AG1253">
            <v>45.805479452054797</v>
          </cell>
          <cell r="AH1253" t="str">
            <v>&gt;45&lt; 55</v>
          </cell>
          <cell r="AI1253">
            <v>12143726</v>
          </cell>
          <cell r="AJ1253" t="str">
            <v>07</v>
          </cell>
          <cell r="AK1253" t="str">
            <v>07064612</v>
          </cell>
          <cell r="AL1253">
            <v>44194</v>
          </cell>
          <cell r="AM1253" t="str">
            <v>FEMME</v>
          </cell>
          <cell r="AN1253" t="str">
            <v>Marié(e)</v>
          </cell>
          <cell r="AO1253">
            <v>3</v>
          </cell>
          <cell r="AQ1253">
            <v>3</v>
          </cell>
          <cell r="AR1253">
            <v>1</v>
          </cell>
          <cell r="AS1253">
            <v>45316.25</v>
          </cell>
          <cell r="AT1253" t="str">
            <v>Horaire</v>
          </cell>
          <cell r="AU1253">
            <v>3.3069999999999999</v>
          </cell>
          <cell r="AV1253" t="str">
            <v>17</v>
          </cell>
          <cell r="AW1253" t="str">
            <v>00100</v>
          </cell>
          <cell r="AX1253" t="str">
            <v>00000309646</v>
          </cell>
          <cell r="AY1253" t="str">
            <v>25</v>
          </cell>
          <cell r="AZ1253" t="str">
            <v>LA POSTE</v>
          </cell>
          <cell r="BA1253" t="str">
            <v>17001000000030964625</v>
          </cell>
          <cell r="BB1253">
            <v>20</v>
          </cell>
          <cell r="BC1253" t="str">
            <v>EL INTILAKA</v>
          </cell>
          <cell r="BD1253" t="str">
            <v>TUNIS</v>
          </cell>
          <cell r="BG1253">
            <v>53900501</v>
          </cell>
          <cell r="BK1253" t="str">
            <v>B-520</v>
          </cell>
          <cell r="BN1253" t="str">
            <v>17001000000030964625</v>
          </cell>
          <cell r="BO1253" t="str">
            <v>SASSI HAJER</v>
          </cell>
          <cell r="BP1253">
            <v>1255</v>
          </cell>
          <cell r="BR1253">
            <v>1255</v>
          </cell>
          <cell r="BU1253" t="str">
            <v>Non-Actif</v>
          </cell>
        </row>
        <row r="1254">
          <cell r="B1254">
            <v>1256</v>
          </cell>
          <cell r="C1254" t="str">
            <v>Madame</v>
          </cell>
          <cell r="D1254" t="str">
            <v>JELASSI SIHEM</v>
          </cell>
          <cell r="E1254" t="str">
            <v>SAGE Tunisia</v>
          </cell>
          <cell r="F1254" t="str">
            <v>PRODUCTION</v>
          </cell>
          <cell r="G1254" t="str">
            <v>Couturière</v>
          </cell>
          <cell r="H1254" t="str">
            <v>Panda</v>
          </cell>
          <cell r="I1254" t="str">
            <v>FAWZI SENDESNI</v>
          </cell>
          <cell r="J1254" t="str">
            <v>B</v>
          </cell>
          <cell r="K1254" t="str">
            <v>DIRECTS</v>
          </cell>
          <cell r="L1254" t="str">
            <v>Variable cost at standard</v>
          </cell>
          <cell r="M1254" t="str">
            <v>Couturière</v>
          </cell>
          <cell r="N1254">
            <v>44954</v>
          </cell>
          <cell r="P1254">
            <v>-187</v>
          </cell>
          <cell r="Q1254">
            <v>45541</v>
          </cell>
          <cell r="R1254" t="str">
            <v>familliale</v>
          </cell>
          <cell r="T1254" t="str">
            <v>CDD</v>
          </cell>
          <cell r="U1254" t="str">
            <v>Contractuel</v>
          </cell>
          <cell r="V1254">
            <v>45444</v>
          </cell>
          <cell r="W1254">
            <v>45535</v>
          </cell>
          <cell r="Z1254">
            <v>45444</v>
          </cell>
          <cell r="AA1254">
            <v>1</v>
          </cell>
          <cell r="AB1254">
            <v>2023</v>
          </cell>
          <cell r="AC1254">
            <v>2027</v>
          </cell>
          <cell r="AD1254">
            <v>2.1055555555555556</v>
          </cell>
          <cell r="AE1254" t="str">
            <v>&lt; 3</v>
          </cell>
          <cell r="AF1254">
            <v>28813</v>
          </cell>
          <cell r="AG1254">
            <v>46.326027397260276</v>
          </cell>
          <cell r="AH1254" t="str">
            <v>&gt;45&lt; 55</v>
          </cell>
          <cell r="AI1254">
            <v>11998429</v>
          </cell>
          <cell r="AJ1254" t="str">
            <v>05</v>
          </cell>
          <cell r="AK1254" t="str">
            <v>07296521</v>
          </cell>
          <cell r="AL1254">
            <v>34706</v>
          </cell>
          <cell r="AM1254" t="str">
            <v>FEMME</v>
          </cell>
          <cell r="AN1254" t="str">
            <v>Marié(e)</v>
          </cell>
          <cell r="AQ1254">
            <v>3</v>
          </cell>
          <cell r="AR1254">
            <v>2</v>
          </cell>
          <cell r="AS1254">
            <v>45684.5</v>
          </cell>
          <cell r="AT1254" t="str">
            <v>Horaire</v>
          </cell>
          <cell r="AU1254">
            <v>3.3069999999999999</v>
          </cell>
          <cell r="AV1254">
            <v>17</v>
          </cell>
          <cell r="AW1254" t="str">
            <v>00100</v>
          </cell>
          <cell r="AX1254" t="str">
            <v>00001008956</v>
          </cell>
          <cell r="AY1254">
            <v>11</v>
          </cell>
          <cell r="AZ1254" t="str">
            <v>LA POSTE</v>
          </cell>
          <cell r="BA1254" t="str">
            <v>17001000000100895611</v>
          </cell>
          <cell r="BB1254">
            <v>20</v>
          </cell>
          <cell r="BC1254" t="str">
            <v>BORJ ENNOUR BORJ EL AMRI</v>
          </cell>
          <cell r="BD1254" t="str">
            <v>MANOUBA</v>
          </cell>
          <cell r="BF1254">
            <v>45041</v>
          </cell>
          <cell r="BG1254">
            <v>94838069</v>
          </cell>
          <cell r="BJ1254" t="str">
            <v>BORJ EL AMRI</v>
          </cell>
          <cell r="BK1254" t="str">
            <v>B-Panda</v>
          </cell>
          <cell r="BL1254" t="str">
            <v>1.1</v>
          </cell>
          <cell r="BN1254" t="str">
            <v>17001000000100895611</v>
          </cell>
          <cell r="BO1254" t="str">
            <v>JELASSI SIHEM</v>
          </cell>
          <cell r="BP1254">
            <v>1256</v>
          </cell>
          <cell r="BR1254">
            <v>1256</v>
          </cell>
          <cell r="BU1254" t="str">
            <v>Non-Actif</v>
          </cell>
          <cell r="BV1254" t="str">
            <v>139 B SA</v>
          </cell>
        </row>
        <row r="1255">
          <cell r="B1255">
            <v>1257</v>
          </cell>
          <cell r="C1255" t="str">
            <v>Madame</v>
          </cell>
          <cell r="D1255" t="str">
            <v>HAMMAMI NAIMA</v>
          </cell>
          <cell r="E1255" t="str">
            <v>SAGE Tunisia</v>
          </cell>
          <cell r="F1255" t="str">
            <v>PRODUCTION</v>
          </cell>
          <cell r="G1255" t="str">
            <v>Couturière</v>
          </cell>
          <cell r="H1255" t="str">
            <v>Panda</v>
          </cell>
          <cell r="I1255" t="str">
            <v>HASNA NASRAOUI</v>
          </cell>
          <cell r="J1255" t="str">
            <v>A</v>
          </cell>
          <cell r="K1255" t="str">
            <v>DIRECTS</v>
          </cell>
          <cell r="L1255" t="str">
            <v>Variable cost at standard</v>
          </cell>
          <cell r="M1255" t="str">
            <v>Couturière</v>
          </cell>
          <cell r="N1255">
            <v>44956</v>
          </cell>
          <cell r="P1255">
            <v>25</v>
          </cell>
          <cell r="T1255" t="str">
            <v>CDD</v>
          </cell>
          <cell r="U1255" t="str">
            <v>Contractuel</v>
          </cell>
          <cell r="V1255">
            <v>45689</v>
          </cell>
          <cell r="W1255">
            <v>45747</v>
          </cell>
          <cell r="Z1255">
            <v>45689</v>
          </cell>
          <cell r="AA1255">
            <v>1</v>
          </cell>
          <cell r="AB1255">
            <v>2023</v>
          </cell>
          <cell r="AC1255">
            <v>2027</v>
          </cell>
          <cell r="AD1255">
            <v>2.1</v>
          </cell>
          <cell r="AE1255" t="str">
            <v>&lt; 3</v>
          </cell>
          <cell r="AF1255">
            <v>27560</v>
          </cell>
          <cell r="AG1255">
            <v>49.758904109589039</v>
          </cell>
          <cell r="AH1255" t="str">
            <v>&gt;45&lt; 55</v>
          </cell>
          <cell r="AI1255">
            <v>11819685</v>
          </cell>
          <cell r="AJ1255" t="str">
            <v>02</v>
          </cell>
          <cell r="AK1255" t="str">
            <v>07296281</v>
          </cell>
          <cell r="AL1255">
            <v>38269</v>
          </cell>
          <cell r="AM1255" t="str">
            <v>FEMME</v>
          </cell>
          <cell r="AN1255" t="str">
            <v>Marié(e)</v>
          </cell>
          <cell r="AQ1255">
            <v>3</v>
          </cell>
          <cell r="AR1255">
            <v>3</v>
          </cell>
          <cell r="AS1255">
            <v>46051.75</v>
          </cell>
          <cell r="AT1255" t="str">
            <v>Horaire</v>
          </cell>
          <cell r="AU1255">
            <v>3.3069999999999999</v>
          </cell>
          <cell r="AV1255">
            <v>17</v>
          </cell>
          <cell r="AW1255" t="str">
            <v>00100</v>
          </cell>
          <cell r="AX1255" t="str">
            <v>00001205254</v>
          </cell>
          <cell r="AY1255" t="str">
            <v>04</v>
          </cell>
          <cell r="AZ1255" t="str">
            <v>LA POSTE</v>
          </cell>
          <cell r="BA1255" t="str">
            <v>17001000000120525404</v>
          </cell>
          <cell r="BB1255">
            <v>20</v>
          </cell>
          <cell r="BC1255" t="str">
            <v>56 RUE  DE LA REPUBLIQUE  MORNAGUIA</v>
          </cell>
          <cell r="BD1255" t="str">
            <v>MANOUBA</v>
          </cell>
          <cell r="BG1255">
            <v>26545185</v>
          </cell>
          <cell r="BJ1255" t="str">
            <v>MORNAGUIA</v>
          </cell>
          <cell r="BK1255" t="str">
            <v>A-Panda</v>
          </cell>
          <cell r="BL1255" t="str">
            <v>1.1</v>
          </cell>
          <cell r="BN1255" t="str">
            <v>17001000000120525404</v>
          </cell>
          <cell r="BO1255" t="str">
            <v>HAMMAMI NAIMA</v>
          </cell>
          <cell r="BP1255">
            <v>1257</v>
          </cell>
          <cell r="BR1255">
            <v>1257</v>
          </cell>
          <cell r="BT1255">
            <v>767</v>
          </cell>
          <cell r="BU1255" t="str">
            <v>si</v>
          </cell>
          <cell r="BV1255" t="str">
            <v>139 A CP</v>
          </cell>
        </row>
        <row r="1256">
          <cell r="B1256">
            <v>1258</v>
          </cell>
          <cell r="C1256" t="str">
            <v>Madame</v>
          </cell>
          <cell r="D1256" t="str">
            <v>DHOUIFI LAILA</v>
          </cell>
          <cell r="E1256" t="str">
            <v>SAGE Tunisia</v>
          </cell>
          <cell r="F1256" t="str">
            <v>PRODUCTION</v>
          </cell>
          <cell r="G1256" t="str">
            <v>Couturière</v>
          </cell>
          <cell r="H1256" t="str">
            <v>Panda</v>
          </cell>
          <cell r="I1256" t="str">
            <v>HASNA NASRAOUI</v>
          </cell>
          <cell r="J1256" t="str">
            <v>A</v>
          </cell>
          <cell r="K1256" t="str">
            <v>DIRECTS</v>
          </cell>
          <cell r="L1256" t="str">
            <v>Variable cost at standard</v>
          </cell>
          <cell r="M1256" t="str">
            <v>Couturière</v>
          </cell>
          <cell r="N1256">
            <v>44956</v>
          </cell>
          <cell r="P1256">
            <v>-371</v>
          </cell>
          <cell r="Q1256">
            <v>45345</v>
          </cell>
          <cell r="R1256" t="str">
            <v>personnel</v>
          </cell>
          <cell r="T1256" t="str">
            <v>CDD</v>
          </cell>
          <cell r="U1256" t="str">
            <v>Contractuel</v>
          </cell>
          <cell r="V1256">
            <v>45323</v>
          </cell>
          <cell r="W1256">
            <v>45351</v>
          </cell>
          <cell r="Z1256">
            <v>45323</v>
          </cell>
          <cell r="AA1256">
            <v>1</v>
          </cell>
          <cell r="AB1256">
            <v>2023</v>
          </cell>
          <cell r="AC1256">
            <v>2027</v>
          </cell>
          <cell r="AD1256">
            <v>2.1</v>
          </cell>
          <cell r="AE1256" t="str">
            <v>&lt; 3</v>
          </cell>
          <cell r="AF1256">
            <v>28256</v>
          </cell>
          <cell r="AG1256">
            <v>47.852054794520548</v>
          </cell>
          <cell r="AH1256" t="str">
            <v>&gt;45&lt; 55</v>
          </cell>
          <cell r="AI1256">
            <v>12056112</v>
          </cell>
          <cell r="AJ1256" t="str">
            <v>03</v>
          </cell>
          <cell r="AK1256" t="str">
            <v>04669891</v>
          </cell>
          <cell r="AL1256">
            <v>44937</v>
          </cell>
          <cell r="AM1256" t="str">
            <v>FEMME</v>
          </cell>
          <cell r="AN1256" t="str">
            <v>Marié(e)</v>
          </cell>
          <cell r="AQ1256">
            <v>3</v>
          </cell>
          <cell r="AR1256">
            <v>2</v>
          </cell>
          <cell r="AS1256">
            <v>45686.5</v>
          </cell>
          <cell r="AT1256" t="str">
            <v>Horaire</v>
          </cell>
          <cell r="AU1256">
            <v>3.3069999999999999</v>
          </cell>
          <cell r="AV1256">
            <v>17</v>
          </cell>
          <cell r="AW1256">
            <v>47420</v>
          </cell>
          <cell r="AX1256">
            <v>14142993878</v>
          </cell>
          <cell r="AY1256">
            <v>60</v>
          </cell>
          <cell r="AZ1256" t="str">
            <v>LA POSTE</v>
          </cell>
          <cell r="BA1256" t="str">
            <v>17474201414299387860</v>
          </cell>
          <cell r="BB1256">
            <v>20</v>
          </cell>
          <cell r="BC1256" t="str">
            <v>13 RUE MONGI SLIM MORNAGUIA</v>
          </cell>
          <cell r="BD1256" t="str">
            <v>MANOUBA</v>
          </cell>
          <cell r="BG1256">
            <v>27125739</v>
          </cell>
          <cell r="BJ1256" t="str">
            <v>MORNAGUIA</v>
          </cell>
          <cell r="BK1256" t="str">
            <v>A-Panda</v>
          </cell>
          <cell r="BL1256" t="str">
            <v>1.1</v>
          </cell>
          <cell r="BN1256" t="str">
            <v>17474201414299387860</v>
          </cell>
          <cell r="BO1256" t="str">
            <v>DHOUIFI LAILA</v>
          </cell>
          <cell r="BP1256">
            <v>1258</v>
          </cell>
          <cell r="BR1256">
            <v>1258</v>
          </cell>
          <cell r="BU1256" t="str">
            <v>Non-Actif</v>
          </cell>
          <cell r="BV1256" t="str">
            <v>139 A CP</v>
          </cell>
        </row>
        <row r="1257">
          <cell r="B1257">
            <v>1259</v>
          </cell>
          <cell r="C1257" t="str">
            <v>Madame</v>
          </cell>
          <cell r="D1257" t="str">
            <v>BOUTHOURI FATMA</v>
          </cell>
          <cell r="E1257" t="str">
            <v>SAGE Tunisia</v>
          </cell>
          <cell r="F1257" t="str">
            <v>PRODUCTION</v>
          </cell>
          <cell r="G1257" t="str">
            <v>Couturière</v>
          </cell>
          <cell r="H1257" t="str">
            <v>P6 AR</v>
          </cell>
          <cell r="I1257" t="str">
            <v>Bel Hadj Mohamed</v>
          </cell>
          <cell r="J1257" t="str">
            <v>A</v>
          </cell>
          <cell r="K1257" t="str">
            <v>DIRECTS</v>
          </cell>
          <cell r="L1257" t="str">
            <v>Variable cost at standard</v>
          </cell>
          <cell r="M1257" t="str">
            <v>Couturière</v>
          </cell>
          <cell r="N1257">
            <v>44957</v>
          </cell>
          <cell r="P1257">
            <v>25</v>
          </cell>
          <cell r="T1257" t="str">
            <v>CDD</v>
          </cell>
          <cell r="U1257" t="str">
            <v>Contractuel</v>
          </cell>
          <cell r="V1257">
            <v>45689</v>
          </cell>
          <cell r="W1257">
            <v>45747</v>
          </cell>
          <cell r="Z1257">
            <v>45689</v>
          </cell>
          <cell r="AA1257">
            <v>1</v>
          </cell>
          <cell r="AB1257">
            <v>2023</v>
          </cell>
          <cell r="AC1257">
            <v>2027</v>
          </cell>
          <cell r="AD1257">
            <v>2.1</v>
          </cell>
          <cell r="AE1257" t="str">
            <v>&lt; 3</v>
          </cell>
          <cell r="AF1257">
            <v>28082</v>
          </cell>
          <cell r="AG1257">
            <v>48.328767123287669</v>
          </cell>
          <cell r="AH1257" t="str">
            <v>&gt;45&lt; 55</v>
          </cell>
          <cell r="AI1257">
            <v>12152930</v>
          </cell>
          <cell r="AJ1257" t="str">
            <v>00</v>
          </cell>
          <cell r="AK1257" t="str">
            <v>07042260</v>
          </cell>
          <cell r="AL1257">
            <v>42179</v>
          </cell>
          <cell r="AM1257" t="str">
            <v>FEMME</v>
          </cell>
          <cell r="AN1257" t="str">
            <v>Marié(e)</v>
          </cell>
          <cell r="AQ1257">
            <v>3</v>
          </cell>
          <cell r="AR1257">
            <v>3</v>
          </cell>
          <cell r="AS1257">
            <v>46052.75</v>
          </cell>
          <cell r="AT1257" t="str">
            <v>Horaire</v>
          </cell>
          <cell r="AU1257">
            <v>3.3069999999999999</v>
          </cell>
          <cell r="AV1257" t="str">
            <v>01</v>
          </cell>
          <cell r="AW1257" t="str">
            <v>03807</v>
          </cell>
          <cell r="AX1257">
            <v>61110164641</v>
          </cell>
          <cell r="AY1257">
            <v>37</v>
          </cell>
          <cell r="AZ1257" t="str">
            <v>ATB</v>
          </cell>
          <cell r="BA1257" t="str">
            <v>01038076111016464137</v>
          </cell>
          <cell r="BB1257">
            <v>20</v>
          </cell>
          <cell r="BC1257" t="str">
            <v>CITE EZZOUHOUR 4  TUNIS</v>
          </cell>
          <cell r="BD1257" t="str">
            <v>TUNIS</v>
          </cell>
          <cell r="BF1257">
            <v>45230</v>
          </cell>
          <cell r="BG1257">
            <v>28186640</v>
          </cell>
          <cell r="BJ1257" t="str">
            <v>EZOUHOUR</v>
          </cell>
          <cell r="BK1257" t="str">
            <v>A-P6 AR</v>
          </cell>
          <cell r="BL1257" t="str">
            <v>1.1</v>
          </cell>
          <cell r="BN1257" t="str">
            <v>01038076111016464137</v>
          </cell>
          <cell r="BO1257" t="str">
            <v>BOUTHOURI FATMA</v>
          </cell>
          <cell r="BP1257">
            <v>1259</v>
          </cell>
          <cell r="BR1257">
            <v>1259</v>
          </cell>
          <cell r="BT1257">
            <v>528</v>
          </cell>
          <cell r="BU1257" t="str">
            <v>si</v>
          </cell>
          <cell r="BV1257" t="str">
            <v>965 B  CP</v>
          </cell>
        </row>
        <row r="1258">
          <cell r="B1258">
            <v>1260</v>
          </cell>
          <cell r="C1258" t="str">
            <v>Madame</v>
          </cell>
          <cell r="D1258" t="str">
            <v>JOUINI RAFIAA</v>
          </cell>
          <cell r="E1258" t="str">
            <v>SAGE Tunisia</v>
          </cell>
          <cell r="F1258" t="str">
            <v>PRODUCTION</v>
          </cell>
          <cell r="G1258" t="str">
            <v>Couturière</v>
          </cell>
          <cell r="H1258" t="str">
            <v>P7 AR</v>
          </cell>
          <cell r="I1258" t="str">
            <v>FOUED HOMRANI</v>
          </cell>
          <cell r="J1258" t="str">
            <v>A</v>
          </cell>
          <cell r="K1258" t="str">
            <v>DIRECTS</v>
          </cell>
          <cell r="L1258" t="str">
            <v>Variable cost at standard</v>
          </cell>
          <cell r="M1258" t="str">
            <v>Couturière</v>
          </cell>
          <cell r="N1258">
            <v>44957</v>
          </cell>
          <cell r="P1258">
            <v>25</v>
          </cell>
          <cell r="T1258" t="str">
            <v>CDD</v>
          </cell>
          <cell r="U1258" t="str">
            <v>Contractuel</v>
          </cell>
          <cell r="V1258">
            <v>45689</v>
          </cell>
          <cell r="W1258">
            <v>45747</v>
          </cell>
          <cell r="Z1258">
            <v>45689</v>
          </cell>
          <cell r="AA1258">
            <v>1</v>
          </cell>
          <cell r="AB1258">
            <v>2023</v>
          </cell>
          <cell r="AC1258">
            <v>2027</v>
          </cell>
          <cell r="AD1258">
            <v>2.1</v>
          </cell>
          <cell r="AE1258" t="str">
            <v>&lt; 3</v>
          </cell>
          <cell r="AF1258">
            <v>26254</v>
          </cell>
          <cell r="AG1258">
            <v>53.336986301369862</v>
          </cell>
          <cell r="AH1258" t="str">
            <v>&gt;45&lt; 55</v>
          </cell>
          <cell r="AI1258">
            <v>11539901</v>
          </cell>
          <cell r="AJ1258" t="str">
            <v>04</v>
          </cell>
          <cell r="AK1258" t="str">
            <v>04651085</v>
          </cell>
          <cell r="AL1258">
            <v>38348</v>
          </cell>
          <cell r="AM1258" t="str">
            <v>FEMME</v>
          </cell>
          <cell r="AN1258" t="str">
            <v>Marié(e)</v>
          </cell>
          <cell r="AQ1258">
            <v>3</v>
          </cell>
          <cell r="AR1258">
            <v>3</v>
          </cell>
          <cell r="AS1258">
            <v>46052.75</v>
          </cell>
          <cell r="AT1258" t="str">
            <v>Horaire</v>
          </cell>
          <cell r="AU1258">
            <v>3.3069999999999999</v>
          </cell>
          <cell r="AV1258">
            <v>17</v>
          </cell>
          <cell r="AW1258" t="str">
            <v>00100</v>
          </cell>
          <cell r="AX1258" t="str">
            <v>00003203658</v>
          </cell>
          <cell r="AY1258" t="str">
            <v>71</v>
          </cell>
          <cell r="AZ1258" t="str">
            <v>LA POSTE</v>
          </cell>
          <cell r="BA1258" t="str">
            <v>17001000000320365871</v>
          </cell>
          <cell r="BB1258">
            <v>20</v>
          </cell>
          <cell r="BC1258" t="str">
            <v>CITE EZZOUHOUR 4  TUNIS</v>
          </cell>
          <cell r="BD1258" t="str">
            <v>TUNIS</v>
          </cell>
          <cell r="BG1258">
            <v>24696234</v>
          </cell>
          <cell r="BJ1258" t="str">
            <v>EZOUHOUR</v>
          </cell>
          <cell r="BK1258" t="str">
            <v>A-P7 AR</v>
          </cell>
          <cell r="BL1258" t="str">
            <v>1.1</v>
          </cell>
          <cell r="BN1258" t="str">
            <v>17001000000320365871</v>
          </cell>
          <cell r="BO1258" t="str">
            <v>JOUINI RAFIAA</v>
          </cell>
          <cell r="BP1258">
            <v>1260</v>
          </cell>
          <cell r="BR1258">
            <v>1260</v>
          </cell>
          <cell r="BT1258">
            <v>603</v>
          </cell>
          <cell r="BU1258" t="str">
            <v>si</v>
          </cell>
          <cell r="BV1258" t="str">
            <v>965 A CA</v>
          </cell>
        </row>
        <row r="1259">
          <cell r="B1259">
            <v>1261</v>
          </cell>
          <cell r="C1259" t="str">
            <v>Madame</v>
          </cell>
          <cell r="D1259" t="str">
            <v>JRIDI  SALOUA</v>
          </cell>
          <cell r="E1259" t="str">
            <v>SAGE Tunisia</v>
          </cell>
          <cell r="F1259" t="str">
            <v>PRODUCTION</v>
          </cell>
          <cell r="G1259" t="str">
            <v>Couturière</v>
          </cell>
          <cell r="H1259" t="str">
            <v>P6 AV</v>
          </cell>
          <cell r="I1259" t="str">
            <v>EL KADRI MARIEM</v>
          </cell>
          <cell r="J1259" t="str">
            <v>A</v>
          </cell>
          <cell r="K1259" t="str">
            <v>DIRECTS</v>
          </cell>
          <cell r="L1259" t="str">
            <v>Variable cost at standard</v>
          </cell>
          <cell r="M1259" t="str">
            <v>Couturière</v>
          </cell>
          <cell r="N1259">
            <v>44957</v>
          </cell>
          <cell r="P1259">
            <v>-96</v>
          </cell>
          <cell r="Q1259">
            <v>45626</v>
          </cell>
          <cell r="R1259" t="str">
            <v>fin de contrat</v>
          </cell>
          <cell r="T1259" t="str">
            <v>CDD</v>
          </cell>
          <cell r="U1259" t="str">
            <v>Contractuel</v>
          </cell>
          <cell r="V1259">
            <v>45597</v>
          </cell>
          <cell r="W1259">
            <v>45626</v>
          </cell>
          <cell r="Z1259">
            <v>45597</v>
          </cell>
          <cell r="AA1259">
            <v>1</v>
          </cell>
          <cell r="AB1259">
            <v>2023</v>
          </cell>
          <cell r="AC1259">
            <v>2027</v>
          </cell>
          <cell r="AD1259">
            <v>2.1</v>
          </cell>
          <cell r="AE1259" t="str">
            <v>&lt; 3</v>
          </cell>
          <cell r="AF1259">
            <v>26945</v>
          </cell>
          <cell r="AG1259">
            <v>51.443835616438356</v>
          </cell>
          <cell r="AH1259" t="str">
            <v>&gt;45&lt; 55</v>
          </cell>
          <cell r="AI1259">
            <v>11772409</v>
          </cell>
          <cell r="AJ1259" t="str">
            <v>08</v>
          </cell>
          <cell r="AK1259" t="str">
            <v>07292755</v>
          </cell>
          <cell r="AL1259">
            <v>43516</v>
          </cell>
          <cell r="AM1259" t="str">
            <v>FEMME</v>
          </cell>
          <cell r="AN1259" t="str">
            <v>Marié(e)</v>
          </cell>
          <cell r="AQ1259">
            <v>3</v>
          </cell>
          <cell r="AR1259">
            <v>2</v>
          </cell>
          <cell r="AS1259">
            <v>45687.5</v>
          </cell>
          <cell r="AT1259" t="str">
            <v>Horaire</v>
          </cell>
          <cell r="AU1259">
            <v>3.3069999999999999</v>
          </cell>
          <cell r="AV1259">
            <v>17</v>
          </cell>
          <cell r="AW1259" t="str">
            <v>00100</v>
          </cell>
          <cell r="AX1259" t="str">
            <v>00003229999</v>
          </cell>
          <cell r="AY1259" t="str">
            <v>06</v>
          </cell>
          <cell r="AZ1259" t="str">
            <v>LA POSTE</v>
          </cell>
          <cell r="BA1259" t="str">
            <v>17001000000322999906</v>
          </cell>
          <cell r="BB1259">
            <v>20</v>
          </cell>
          <cell r="BC1259" t="str">
            <v xml:space="preserve">RUE HABIB BOURGUIBA OUED ELIL </v>
          </cell>
          <cell r="BD1259" t="str">
            <v>MANOUBA</v>
          </cell>
          <cell r="BG1259">
            <v>97997035</v>
          </cell>
          <cell r="BJ1259" t="str">
            <v>OUED ELLIL</v>
          </cell>
          <cell r="BK1259" t="str">
            <v>A-P6 AV</v>
          </cell>
          <cell r="BL1259" t="str">
            <v>1.1</v>
          </cell>
          <cell r="BN1259" t="str">
            <v>17001000000322999906</v>
          </cell>
          <cell r="BO1259" t="str">
            <v>JRIDI  SALOUA</v>
          </cell>
          <cell r="BP1259">
            <v>1261</v>
          </cell>
          <cell r="BR1259">
            <v>1261</v>
          </cell>
          <cell r="BU1259" t="str">
            <v>Non-Actif</v>
          </cell>
          <cell r="BV1259" t="str">
            <v>965 B  CP</v>
          </cell>
        </row>
        <row r="1260">
          <cell r="B1260">
            <v>1262</v>
          </cell>
          <cell r="C1260" t="str">
            <v>Madame</v>
          </cell>
          <cell r="D1260" t="str">
            <v>FARHATI HANENE</v>
          </cell>
          <cell r="E1260" t="str">
            <v>SAGE Tunisia</v>
          </cell>
          <cell r="F1260" t="str">
            <v>PRODUCTION</v>
          </cell>
          <cell r="G1260" t="str">
            <v>Couturière</v>
          </cell>
          <cell r="H1260">
            <v>965</v>
          </cell>
          <cell r="I1260" t="str">
            <v>abdelhalim</v>
          </cell>
          <cell r="J1260" t="str">
            <v>B</v>
          </cell>
          <cell r="K1260" t="str">
            <v>DIRECTS</v>
          </cell>
          <cell r="L1260" t="str">
            <v>Variable cost at standard</v>
          </cell>
          <cell r="M1260" t="str">
            <v>Couturière</v>
          </cell>
          <cell r="N1260">
            <v>44957</v>
          </cell>
          <cell r="P1260">
            <v>-676</v>
          </cell>
          <cell r="Q1260">
            <v>45047</v>
          </cell>
          <cell r="R1260" t="str">
            <v>PROBLEME FAMILIALE</v>
          </cell>
          <cell r="T1260" t="str">
            <v>CDD</v>
          </cell>
          <cell r="U1260" t="str">
            <v>Contractuel</v>
          </cell>
          <cell r="V1260">
            <v>44986</v>
          </cell>
          <cell r="W1260">
            <v>45046</v>
          </cell>
          <cell r="Z1260">
            <v>44986</v>
          </cell>
          <cell r="AA1260">
            <v>1</v>
          </cell>
          <cell r="AB1260">
            <v>2023</v>
          </cell>
          <cell r="AC1260">
            <v>2027</v>
          </cell>
          <cell r="AD1260">
            <v>2.1</v>
          </cell>
          <cell r="AE1260" t="str">
            <v>&lt; 3</v>
          </cell>
          <cell r="AF1260">
            <v>29752</v>
          </cell>
          <cell r="AG1260">
            <v>43.753424657534246</v>
          </cell>
          <cell r="AH1260" t="str">
            <v>&gt;35&lt; 45</v>
          </cell>
          <cell r="AI1260">
            <v>12759086</v>
          </cell>
          <cell r="AJ1260" t="str">
            <v>04</v>
          </cell>
          <cell r="AK1260" t="str">
            <v>07086334</v>
          </cell>
          <cell r="AL1260">
            <v>43986</v>
          </cell>
          <cell r="AM1260" t="str">
            <v>FEMME</v>
          </cell>
          <cell r="AN1260" t="str">
            <v>Marié(e)</v>
          </cell>
          <cell r="AQ1260">
            <v>3</v>
          </cell>
          <cell r="AR1260">
            <v>1</v>
          </cell>
          <cell r="AS1260">
            <v>45322.25</v>
          </cell>
          <cell r="AT1260" t="str">
            <v>Horaire</v>
          </cell>
          <cell r="AU1260">
            <v>3.3069999999999999</v>
          </cell>
          <cell r="AV1260" t="str">
            <v>07</v>
          </cell>
          <cell r="AW1260" t="str">
            <v>04501</v>
          </cell>
          <cell r="AX1260" t="str">
            <v>00121648931</v>
          </cell>
          <cell r="AY1260">
            <v>46</v>
          </cell>
          <cell r="AZ1260" t="str">
            <v>AMEN BANK</v>
          </cell>
          <cell r="BA1260" t="str">
            <v>07045010012164893146</v>
          </cell>
          <cell r="BB1260">
            <v>20</v>
          </cell>
          <cell r="BC1260" t="str">
            <v>OUARDIA 6 1510447 KABARIA</v>
          </cell>
          <cell r="BD1260" t="str">
            <v>TUNIS</v>
          </cell>
          <cell r="BG1260">
            <v>20412123</v>
          </cell>
          <cell r="BK1260" t="str">
            <v>B-965</v>
          </cell>
          <cell r="BN1260" t="str">
            <v>07045010012164893146</v>
          </cell>
          <cell r="BO1260" t="str">
            <v>FARHATI HANENE</v>
          </cell>
          <cell r="BP1260">
            <v>1262</v>
          </cell>
          <cell r="BR1260">
            <v>1262</v>
          </cell>
          <cell r="BU1260" t="str">
            <v>Non-Actif</v>
          </cell>
        </row>
        <row r="1261">
          <cell r="B1261">
            <v>1263</v>
          </cell>
          <cell r="C1261" t="str">
            <v>Mlle</v>
          </cell>
          <cell r="D1261" t="str">
            <v>BEN AMOR CHAIMA</v>
          </cell>
          <cell r="E1261" t="str">
            <v>SAGE Tunisia</v>
          </cell>
          <cell r="F1261" t="str">
            <v>PRODUCTION</v>
          </cell>
          <cell r="G1261" t="str">
            <v>Contrôle Qualité</v>
          </cell>
          <cell r="H1261" t="str">
            <v>Panda</v>
          </cell>
          <cell r="I1261" t="str">
            <v>FAWZI SENDESNI</v>
          </cell>
          <cell r="J1261" t="str">
            <v>B</v>
          </cell>
          <cell r="K1261" t="str">
            <v>INDIRECTS</v>
          </cell>
          <cell r="L1261" t="str">
            <v>Variable cost at standard</v>
          </cell>
          <cell r="M1261" t="str">
            <v>Contrôle Qualité</v>
          </cell>
          <cell r="N1261">
            <v>44957</v>
          </cell>
          <cell r="P1261">
            <v>-187</v>
          </cell>
          <cell r="Q1261">
            <v>45536</v>
          </cell>
          <cell r="R1261" t="str">
            <v>conflit avec son chef</v>
          </cell>
          <cell r="S1261" t="str">
            <v>pression</v>
          </cell>
          <cell r="T1261" t="str">
            <v>CDD</v>
          </cell>
          <cell r="U1261" t="str">
            <v>Contractuel</v>
          </cell>
          <cell r="V1261">
            <v>45444</v>
          </cell>
          <cell r="W1261">
            <v>45535</v>
          </cell>
          <cell r="Z1261">
            <v>45444</v>
          </cell>
          <cell r="AA1261">
            <v>1</v>
          </cell>
          <cell r="AB1261">
            <v>2023</v>
          </cell>
          <cell r="AC1261">
            <v>2027</v>
          </cell>
          <cell r="AD1261">
            <v>2.1</v>
          </cell>
          <cell r="AE1261" t="str">
            <v>&lt; 3</v>
          </cell>
          <cell r="AF1261">
            <v>36278</v>
          </cell>
          <cell r="AG1261">
            <v>25.873972602739727</v>
          </cell>
          <cell r="AH1261" t="str">
            <v>&gt;25&lt; 35</v>
          </cell>
          <cell r="AI1261">
            <v>17486876</v>
          </cell>
          <cell r="AJ1261" t="str">
            <v>03</v>
          </cell>
          <cell r="AK1261" t="str">
            <v>14360924</v>
          </cell>
          <cell r="AL1261">
            <v>43242</v>
          </cell>
          <cell r="AM1261" t="str">
            <v>FEMME</v>
          </cell>
          <cell r="AN1261" t="str">
            <v>Célibataire</v>
          </cell>
          <cell r="AQ1261">
            <v>3</v>
          </cell>
          <cell r="AR1261">
            <v>2</v>
          </cell>
          <cell r="AS1261">
            <v>45687.5</v>
          </cell>
          <cell r="AT1261" t="str">
            <v>Horaire</v>
          </cell>
          <cell r="AU1261">
            <v>3.3069999999999999</v>
          </cell>
          <cell r="AV1261">
            <v>20</v>
          </cell>
          <cell r="AW1261" t="str">
            <v>00404</v>
          </cell>
          <cell r="AX1261">
            <v>22200854675</v>
          </cell>
          <cell r="AY1261">
            <v>76</v>
          </cell>
          <cell r="AZ1261" t="str">
            <v>BTK</v>
          </cell>
          <cell r="BA1261" t="str">
            <v>20004042220085467576</v>
          </cell>
          <cell r="BB1261">
            <v>20</v>
          </cell>
          <cell r="BC1261" t="str">
            <v>GHDHAOUNIA MORNAGUIA</v>
          </cell>
          <cell r="BD1261" t="str">
            <v>MANOUBA</v>
          </cell>
          <cell r="BG1261">
            <v>54273736</v>
          </cell>
          <cell r="BJ1261" t="str">
            <v>MORNAGUIA</v>
          </cell>
          <cell r="BK1261" t="str">
            <v>B-Panda</v>
          </cell>
          <cell r="BL1261" t="str">
            <v>1.3</v>
          </cell>
          <cell r="BN1261" t="str">
            <v>20004042220085467576</v>
          </cell>
          <cell r="BO1261" t="str">
            <v>BEN AMOR CHAIMA</v>
          </cell>
          <cell r="BP1261">
            <v>1263</v>
          </cell>
          <cell r="BR1261">
            <v>1263</v>
          </cell>
          <cell r="BU1261" t="str">
            <v>Non-Actif</v>
          </cell>
          <cell r="BV1261" t="str">
            <v>965 B  CA</v>
          </cell>
        </row>
        <row r="1262">
          <cell r="B1262">
            <v>1264</v>
          </cell>
          <cell r="C1262" t="str">
            <v>Mlle</v>
          </cell>
          <cell r="D1262" t="str">
            <v>JELLASSI SAIDA</v>
          </cell>
          <cell r="E1262" t="str">
            <v>SAGE Tunisia</v>
          </cell>
          <cell r="F1262" t="str">
            <v>PRODUCTION</v>
          </cell>
          <cell r="G1262" t="str">
            <v>Contrôle Qualité</v>
          </cell>
          <cell r="H1262" t="str">
            <v>Panda</v>
          </cell>
          <cell r="I1262" t="str">
            <v>HASNA NASRAOUI</v>
          </cell>
          <cell r="J1262" t="str">
            <v>A</v>
          </cell>
          <cell r="K1262" t="str">
            <v>INDIRECTS</v>
          </cell>
          <cell r="L1262" t="str">
            <v>Variable cost at standard</v>
          </cell>
          <cell r="M1262" t="str">
            <v>Contrôle Qualité</v>
          </cell>
          <cell r="N1262">
            <v>44957</v>
          </cell>
          <cell r="P1262">
            <v>-615</v>
          </cell>
          <cell r="Q1262">
            <v>45111</v>
          </cell>
          <cell r="R1262" t="str">
            <v>maladie</v>
          </cell>
          <cell r="T1262" t="str">
            <v>CDD</v>
          </cell>
          <cell r="U1262" t="str">
            <v>Contractuel</v>
          </cell>
          <cell r="V1262">
            <v>45047</v>
          </cell>
          <cell r="W1262">
            <v>45107</v>
          </cell>
          <cell r="Z1262">
            <v>45047</v>
          </cell>
          <cell r="AA1262">
            <v>1</v>
          </cell>
          <cell r="AB1262">
            <v>2023</v>
          </cell>
          <cell r="AC1262">
            <v>2027</v>
          </cell>
          <cell r="AD1262">
            <v>2.1</v>
          </cell>
          <cell r="AE1262" t="str">
            <v>&lt; 3</v>
          </cell>
          <cell r="AF1262">
            <v>35066</v>
          </cell>
          <cell r="AG1262">
            <v>29.194520547945206</v>
          </cell>
          <cell r="AH1262" t="str">
            <v>&gt;25&lt; 35</v>
          </cell>
          <cell r="AI1262">
            <v>17460140</v>
          </cell>
          <cell r="AJ1262" t="str">
            <v>08</v>
          </cell>
          <cell r="AK1262" t="str">
            <v>09521922</v>
          </cell>
          <cell r="AL1262">
            <v>42230</v>
          </cell>
          <cell r="AM1262" t="str">
            <v>FEMME</v>
          </cell>
          <cell r="AN1262" t="str">
            <v>Célibataire</v>
          </cell>
          <cell r="AQ1262">
            <v>3</v>
          </cell>
          <cell r="AR1262">
            <v>1</v>
          </cell>
          <cell r="AS1262">
            <v>45322.25</v>
          </cell>
          <cell r="AT1262" t="str">
            <v>Horaire</v>
          </cell>
          <cell r="AU1262">
            <v>3.3069999999999999</v>
          </cell>
          <cell r="AV1262">
            <v>17</v>
          </cell>
          <cell r="AW1262" t="str">
            <v>00100</v>
          </cell>
          <cell r="AX1262" t="str">
            <v>00003080965</v>
          </cell>
          <cell r="AY1262">
            <v>35</v>
          </cell>
          <cell r="AZ1262" t="str">
            <v>LA POSTE</v>
          </cell>
          <cell r="BA1262" t="str">
            <v>17001000000308096535</v>
          </cell>
          <cell r="BB1262">
            <v>20</v>
          </cell>
          <cell r="BC1262" t="str">
            <v>BORJ ENNOUR BORJ EL AMRI</v>
          </cell>
          <cell r="BD1262" t="str">
            <v>MANOUBA</v>
          </cell>
          <cell r="BG1262">
            <v>24507261</v>
          </cell>
          <cell r="BK1262" t="str">
            <v>A-Panda</v>
          </cell>
          <cell r="BL1262" t="str">
            <v>1.3</v>
          </cell>
          <cell r="BN1262" t="str">
            <v>17001000000308096535</v>
          </cell>
          <cell r="BR1262">
            <v>1264</v>
          </cell>
          <cell r="BU1262" t="str">
            <v>Non-Actif</v>
          </cell>
        </row>
        <row r="1263">
          <cell r="B1263">
            <v>1265</v>
          </cell>
          <cell r="C1263" t="str">
            <v>Madame</v>
          </cell>
          <cell r="D1263" t="str">
            <v>HANNECHI SIHEM</v>
          </cell>
          <cell r="E1263" t="str">
            <v>SAGE Tunisia</v>
          </cell>
          <cell r="F1263" t="str">
            <v>PRODUCTION</v>
          </cell>
          <cell r="G1263" t="str">
            <v>Couturière</v>
          </cell>
          <cell r="H1263" t="str">
            <v>P7 AR</v>
          </cell>
          <cell r="I1263" t="str">
            <v>FOUED HOMRANI</v>
          </cell>
          <cell r="J1263" t="str">
            <v>A</v>
          </cell>
          <cell r="K1263" t="str">
            <v>DIRECTS</v>
          </cell>
          <cell r="L1263" t="str">
            <v>Variable cost at standard</v>
          </cell>
          <cell r="M1263" t="str">
            <v>Couturière</v>
          </cell>
          <cell r="N1263">
            <v>44957</v>
          </cell>
          <cell r="P1263">
            <v>25</v>
          </cell>
          <cell r="T1263" t="str">
            <v>CDD</v>
          </cell>
          <cell r="U1263" t="str">
            <v>Contractuel</v>
          </cell>
          <cell r="V1263">
            <v>45689</v>
          </cell>
          <cell r="W1263">
            <v>45747</v>
          </cell>
          <cell r="Z1263">
            <v>45689</v>
          </cell>
          <cell r="AA1263">
            <v>1</v>
          </cell>
          <cell r="AB1263">
            <v>2023</v>
          </cell>
          <cell r="AC1263">
            <v>2027</v>
          </cell>
          <cell r="AD1263">
            <v>2.1</v>
          </cell>
          <cell r="AE1263" t="str">
            <v>&lt; 3</v>
          </cell>
          <cell r="AF1263">
            <v>28623</v>
          </cell>
          <cell r="AG1263">
            <v>46.846575342465755</v>
          </cell>
          <cell r="AH1263" t="str">
            <v>&gt;45&lt; 55</v>
          </cell>
          <cell r="AI1263">
            <v>11811889</v>
          </cell>
          <cell r="AJ1263" t="str">
            <v>03</v>
          </cell>
          <cell r="AK1263" t="str">
            <v>07353787</v>
          </cell>
          <cell r="AL1263">
            <v>36734</v>
          </cell>
          <cell r="AM1263" t="str">
            <v>FEMME</v>
          </cell>
          <cell r="AN1263" t="str">
            <v>Marié(e)</v>
          </cell>
          <cell r="AQ1263">
            <v>3</v>
          </cell>
          <cell r="AR1263">
            <v>3</v>
          </cell>
          <cell r="AS1263">
            <v>46052.75</v>
          </cell>
          <cell r="AT1263" t="str">
            <v>Horaire</v>
          </cell>
          <cell r="AU1263">
            <v>3.3069999999999999</v>
          </cell>
          <cell r="AV1263">
            <v>17</v>
          </cell>
          <cell r="AW1263" t="str">
            <v>00100</v>
          </cell>
          <cell r="AX1263" t="str">
            <v>00003226949</v>
          </cell>
          <cell r="AY1263">
            <v>38</v>
          </cell>
          <cell r="AZ1263" t="str">
            <v>LA POSTE</v>
          </cell>
          <cell r="BA1263" t="str">
            <v>17001000000322694938</v>
          </cell>
          <cell r="BB1263">
            <v>20</v>
          </cell>
          <cell r="BC1263" t="str">
            <v>RUE MOHADH IBN JABBAL GOBBAA OUED ELLIL</v>
          </cell>
          <cell r="BD1263" t="str">
            <v>ARIANA</v>
          </cell>
          <cell r="BG1263">
            <v>54502382</v>
          </cell>
          <cell r="BJ1263" t="str">
            <v>GOBAA</v>
          </cell>
          <cell r="BK1263" t="str">
            <v>A-P7 AR</v>
          </cell>
          <cell r="BL1263" t="str">
            <v>1.1</v>
          </cell>
          <cell r="BN1263" t="str">
            <v>17001000000322694938</v>
          </cell>
          <cell r="BO1263" t="str">
            <v>HANNECHI SIHEM</v>
          </cell>
          <cell r="BP1263">
            <v>1265</v>
          </cell>
          <cell r="BR1263">
            <v>1265</v>
          </cell>
          <cell r="BT1263">
            <v>604</v>
          </cell>
          <cell r="BU1263" t="str">
            <v>si</v>
          </cell>
          <cell r="BV1263" t="str">
            <v>965 A SP</v>
          </cell>
        </row>
        <row r="1264">
          <cell r="B1264">
            <v>1266</v>
          </cell>
          <cell r="C1264" t="str">
            <v>Madame</v>
          </cell>
          <cell r="D1264" t="str">
            <v>JEBRI KAOUTHAR</v>
          </cell>
          <cell r="E1264" t="str">
            <v>SAGE Tunisia</v>
          </cell>
          <cell r="F1264" t="str">
            <v>PRODUCTION</v>
          </cell>
          <cell r="G1264" t="str">
            <v>Couturière</v>
          </cell>
          <cell r="H1264" t="str">
            <v>Panda</v>
          </cell>
          <cell r="I1264" t="str">
            <v>HASNA NASRAOUI</v>
          </cell>
          <cell r="J1264" t="str">
            <v>A</v>
          </cell>
          <cell r="K1264" t="str">
            <v>DIRECTS</v>
          </cell>
          <cell r="L1264" t="str">
            <v>Variable cost at standard</v>
          </cell>
          <cell r="M1264" t="str">
            <v>Couturière</v>
          </cell>
          <cell r="N1264">
            <v>44957</v>
          </cell>
          <cell r="P1264">
            <v>25</v>
          </cell>
          <cell r="T1264" t="str">
            <v>CDD</v>
          </cell>
          <cell r="U1264" t="str">
            <v>Contractuel</v>
          </cell>
          <cell r="V1264">
            <v>45689</v>
          </cell>
          <cell r="W1264">
            <v>45747</v>
          </cell>
          <cell r="Z1264">
            <v>45689</v>
          </cell>
          <cell r="AA1264">
            <v>1</v>
          </cell>
          <cell r="AB1264">
            <v>2023</v>
          </cell>
          <cell r="AC1264">
            <v>2027</v>
          </cell>
          <cell r="AD1264">
            <v>2.1</v>
          </cell>
          <cell r="AE1264" t="str">
            <v>&lt; 3</v>
          </cell>
          <cell r="AF1264">
            <v>30758</v>
          </cell>
          <cell r="AG1264">
            <v>40.9972602739726</v>
          </cell>
          <cell r="AH1264" t="str">
            <v>&gt;35&lt; 45</v>
          </cell>
          <cell r="AI1264">
            <v>12514624</v>
          </cell>
          <cell r="AJ1264" t="str">
            <v>02</v>
          </cell>
          <cell r="AK1264" t="str">
            <v>07359833</v>
          </cell>
          <cell r="AL1264">
            <v>41569</v>
          </cell>
          <cell r="AM1264" t="str">
            <v>FEMME</v>
          </cell>
          <cell r="AN1264" t="str">
            <v>Marié(e)</v>
          </cell>
          <cell r="AQ1264">
            <v>3</v>
          </cell>
          <cell r="AR1264">
            <v>3</v>
          </cell>
          <cell r="AS1264">
            <v>46052.75</v>
          </cell>
          <cell r="AT1264" t="str">
            <v>Horaire</v>
          </cell>
          <cell r="AU1264">
            <v>3.3069999999999999</v>
          </cell>
          <cell r="AV1264">
            <v>17</v>
          </cell>
          <cell r="AW1264" t="str">
            <v>00100</v>
          </cell>
          <cell r="AX1264" t="str">
            <v>00003226934</v>
          </cell>
          <cell r="AY1264">
            <v>83</v>
          </cell>
          <cell r="AZ1264" t="str">
            <v>LA POSTE</v>
          </cell>
          <cell r="BA1264" t="str">
            <v>17001000000322693483</v>
          </cell>
          <cell r="BB1264">
            <v>20</v>
          </cell>
          <cell r="BC1264" t="str">
            <v>12 RUE ZOUBEIR IBN EL AOUEM GOBBAA OUED ELLIL</v>
          </cell>
          <cell r="BD1264" t="str">
            <v>MANOUBA</v>
          </cell>
          <cell r="BG1264">
            <v>50539986</v>
          </cell>
          <cell r="BJ1264" t="str">
            <v>OUED ELLIL</v>
          </cell>
          <cell r="BK1264" t="str">
            <v>A-Panda</v>
          </cell>
          <cell r="BL1264" t="str">
            <v>1.3</v>
          </cell>
          <cell r="BN1264" t="str">
            <v>17001000000322693483</v>
          </cell>
          <cell r="BO1264" t="str">
            <v>JEBRI KAOUTHAR</v>
          </cell>
          <cell r="BP1264">
            <v>1266</v>
          </cell>
          <cell r="BR1264">
            <v>1266</v>
          </cell>
          <cell r="BT1264">
            <v>605</v>
          </cell>
          <cell r="BU1264" t="str">
            <v>si</v>
          </cell>
          <cell r="BV1264" t="str">
            <v>965 A CP</v>
          </cell>
        </row>
        <row r="1265">
          <cell r="B1265">
            <v>1267</v>
          </cell>
          <cell r="C1265" t="str">
            <v>Madame</v>
          </cell>
          <cell r="D1265" t="str">
            <v>GHAZOUANI DALEL</v>
          </cell>
          <cell r="E1265" t="str">
            <v>SAGE Tunisia</v>
          </cell>
          <cell r="F1265" t="str">
            <v>PRODUCTION</v>
          </cell>
          <cell r="G1265" t="str">
            <v>Couturière</v>
          </cell>
          <cell r="H1265">
            <v>965</v>
          </cell>
          <cell r="I1265" t="str">
            <v>abdelhalim</v>
          </cell>
          <cell r="J1265" t="str">
            <v>B</v>
          </cell>
          <cell r="K1265" t="str">
            <v>DIRECTS</v>
          </cell>
          <cell r="L1265" t="str">
            <v>Variable cost at standard</v>
          </cell>
          <cell r="M1265" t="str">
            <v>Couturière</v>
          </cell>
          <cell r="N1265">
            <v>44957</v>
          </cell>
          <cell r="P1265">
            <v>25</v>
          </cell>
          <cell r="T1265" t="str">
            <v>CDD</v>
          </cell>
          <cell r="U1265" t="str">
            <v>Contractuel</v>
          </cell>
          <cell r="V1265">
            <v>45689</v>
          </cell>
          <cell r="W1265">
            <v>45747</v>
          </cell>
          <cell r="Z1265">
            <v>45689</v>
          </cell>
          <cell r="AA1265">
            <v>1</v>
          </cell>
          <cell r="AB1265">
            <v>2023</v>
          </cell>
          <cell r="AC1265">
            <v>2027</v>
          </cell>
          <cell r="AD1265">
            <v>2.1</v>
          </cell>
          <cell r="AE1265" t="str">
            <v>&lt; 3</v>
          </cell>
          <cell r="AF1265">
            <v>31394</v>
          </cell>
          <cell r="AG1265">
            <v>39.254794520547946</v>
          </cell>
          <cell r="AH1265" t="str">
            <v>&gt;35&lt; 45</v>
          </cell>
          <cell r="AI1265">
            <v>12712266</v>
          </cell>
          <cell r="AJ1265" t="str">
            <v>05</v>
          </cell>
          <cell r="AK1265" t="str">
            <v>07877050</v>
          </cell>
          <cell r="AL1265">
            <v>44910</v>
          </cell>
          <cell r="AM1265" t="str">
            <v>FEMME</v>
          </cell>
          <cell r="AN1265" t="str">
            <v>Marié(e)</v>
          </cell>
          <cell r="AP1265" t="str">
            <v>7 EME</v>
          </cell>
          <cell r="AQ1265">
            <v>3</v>
          </cell>
          <cell r="AR1265">
            <v>3</v>
          </cell>
          <cell r="AS1265">
            <v>46052.75</v>
          </cell>
          <cell r="AT1265" t="str">
            <v>Horaire</v>
          </cell>
          <cell r="AU1265">
            <v>3.3069999999999999</v>
          </cell>
          <cell r="AV1265">
            <v>24</v>
          </cell>
          <cell r="AW1265" t="str">
            <v>02008</v>
          </cell>
          <cell r="AX1265">
            <v>47942511101</v>
          </cell>
          <cell r="AY1265">
            <v>17</v>
          </cell>
          <cell r="AZ1265" t="str">
            <v>BTE</v>
          </cell>
          <cell r="BA1265" t="str">
            <v>24020084794251110117</v>
          </cell>
          <cell r="BB1265">
            <v>20</v>
          </cell>
          <cell r="BC1265" t="str">
            <v xml:space="preserve">CITE ESALAMA ZAHROUNI </v>
          </cell>
          <cell r="BD1265" t="str">
            <v>TUNIS</v>
          </cell>
          <cell r="BG1265">
            <v>28001736</v>
          </cell>
          <cell r="BJ1265" t="str">
            <v>ZAHROUNI</v>
          </cell>
          <cell r="BK1265" t="str">
            <v>B-965</v>
          </cell>
          <cell r="BL1265" t="str">
            <v>2.1</v>
          </cell>
          <cell r="BN1265" t="str">
            <v>24020084794251110117</v>
          </cell>
          <cell r="BO1265" t="str">
            <v>GHAZOUANI DALEL</v>
          </cell>
          <cell r="BP1265">
            <v>1267</v>
          </cell>
          <cell r="BR1265">
            <v>1267</v>
          </cell>
          <cell r="BT1265">
            <v>531</v>
          </cell>
          <cell r="BU1265" t="str">
            <v>si</v>
          </cell>
          <cell r="BV1265" t="str">
            <v>965 B SP</v>
          </cell>
        </row>
        <row r="1266">
          <cell r="B1266">
            <v>1268</v>
          </cell>
          <cell r="C1266" t="str">
            <v>Madame</v>
          </cell>
          <cell r="D1266" t="str">
            <v>BOUTHOURI BOUTHEINA</v>
          </cell>
          <cell r="E1266" t="str">
            <v>SAGE Tunisia</v>
          </cell>
          <cell r="F1266" t="str">
            <v>PRODUCTION</v>
          </cell>
          <cell r="G1266" t="str">
            <v>Couturière</v>
          </cell>
          <cell r="H1266" t="str">
            <v>P6 AV</v>
          </cell>
          <cell r="I1266" t="str">
            <v>Issam Ouni</v>
          </cell>
          <cell r="J1266" t="str">
            <v>B</v>
          </cell>
          <cell r="K1266" t="str">
            <v>DIRECTS</v>
          </cell>
          <cell r="L1266" t="str">
            <v>Variable cost at standard</v>
          </cell>
          <cell r="M1266" t="str">
            <v>Couturière</v>
          </cell>
          <cell r="N1266">
            <v>44958</v>
          </cell>
          <cell r="P1266">
            <v>25</v>
          </cell>
          <cell r="T1266" t="str">
            <v>CDD</v>
          </cell>
          <cell r="U1266" t="str">
            <v>Contractuel</v>
          </cell>
          <cell r="V1266">
            <v>45689</v>
          </cell>
          <cell r="W1266">
            <v>45747</v>
          </cell>
          <cell r="Z1266">
            <v>45689</v>
          </cell>
          <cell r="AA1266">
            <v>2</v>
          </cell>
          <cell r="AB1266">
            <v>2023</v>
          </cell>
          <cell r="AC1266">
            <v>2027</v>
          </cell>
          <cell r="AD1266">
            <v>2.0972222222222223</v>
          </cell>
          <cell r="AE1266" t="str">
            <v>&lt; 3</v>
          </cell>
          <cell r="AF1266">
            <v>33064</v>
          </cell>
          <cell r="AG1266">
            <v>34.679452054794524</v>
          </cell>
          <cell r="AH1266" t="str">
            <v>&gt;25&lt; 35</v>
          </cell>
          <cell r="AI1266">
            <v>16278224</v>
          </cell>
          <cell r="AJ1266" t="str">
            <v>04</v>
          </cell>
          <cell r="AK1266" t="str">
            <v>07154627</v>
          </cell>
          <cell r="AL1266">
            <v>38943</v>
          </cell>
          <cell r="AM1266" t="str">
            <v>FEMME</v>
          </cell>
          <cell r="AN1266" t="str">
            <v>Marié(e)</v>
          </cell>
          <cell r="AO1266">
            <v>1</v>
          </cell>
          <cell r="AQ1266">
            <v>3</v>
          </cell>
          <cell r="AR1266">
            <v>3</v>
          </cell>
          <cell r="AS1266">
            <v>46053.75</v>
          </cell>
          <cell r="AT1266" t="str">
            <v>Horaire</v>
          </cell>
          <cell r="AU1266">
            <v>3.3069999999999999</v>
          </cell>
          <cell r="AV1266" t="str">
            <v>17</v>
          </cell>
          <cell r="AW1266" t="str">
            <v>00100</v>
          </cell>
          <cell r="AX1266" t="str">
            <v>00001253486</v>
          </cell>
          <cell r="AY1266">
            <v>32</v>
          </cell>
          <cell r="AZ1266" t="str">
            <v>LA POSTE</v>
          </cell>
          <cell r="BA1266" t="str">
            <v>17001000000125348632</v>
          </cell>
          <cell r="BB1266">
            <v>20</v>
          </cell>
          <cell r="BC1266" t="str">
            <v>55 Rue Bir Mchergua</v>
          </cell>
          <cell r="BD1266" t="str">
            <v>El Wardia</v>
          </cell>
          <cell r="BG1266">
            <v>21025141</v>
          </cell>
          <cell r="BJ1266" t="str">
            <v>EL WARDIYA</v>
          </cell>
          <cell r="BK1266" t="str">
            <v>B-P6 AV</v>
          </cell>
          <cell r="BL1266" t="str">
            <v>1.1</v>
          </cell>
          <cell r="BN1266" t="str">
            <v>17001000000125348632</v>
          </cell>
          <cell r="BO1266" t="str">
            <v>BOUTHOURI BOUTHEINA</v>
          </cell>
          <cell r="BP1266">
            <v>1268</v>
          </cell>
          <cell r="BR1266">
            <v>1268</v>
          </cell>
          <cell r="BT1266">
            <v>532</v>
          </cell>
          <cell r="BU1266" t="str">
            <v>si</v>
          </cell>
          <cell r="BV1266" t="str">
            <v>965 B  CP</v>
          </cell>
        </row>
        <row r="1267">
          <cell r="B1267">
            <v>1269</v>
          </cell>
          <cell r="C1267" t="str">
            <v>Madame</v>
          </cell>
          <cell r="D1267" t="str">
            <v>HAMDI AMEL</v>
          </cell>
          <cell r="E1267" t="str">
            <v>SAGE Tunisia</v>
          </cell>
          <cell r="F1267" t="str">
            <v>PRODUCTION</v>
          </cell>
          <cell r="G1267" t="str">
            <v>Couturière</v>
          </cell>
          <cell r="H1267">
            <v>965</v>
          </cell>
          <cell r="I1267" t="str">
            <v>Ala Khaloui</v>
          </cell>
          <cell r="J1267" t="str">
            <v>A</v>
          </cell>
          <cell r="K1267" t="str">
            <v>DIRECTS</v>
          </cell>
          <cell r="L1267" t="str">
            <v>Variable cost at standard</v>
          </cell>
          <cell r="M1267" t="str">
            <v>Couturière</v>
          </cell>
          <cell r="N1267">
            <v>44959</v>
          </cell>
          <cell r="P1267">
            <v>-553</v>
          </cell>
          <cell r="Q1267">
            <v>45139</v>
          </cell>
          <cell r="R1267" t="str">
            <v>Maladie</v>
          </cell>
          <cell r="T1267" t="str">
            <v>CDD</v>
          </cell>
          <cell r="U1267" t="str">
            <v>Contractuel</v>
          </cell>
          <cell r="V1267">
            <v>45139</v>
          </cell>
          <cell r="W1267">
            <v>45169</v>
          </cell>
          <cell r="Z1267">
            <v>45139</v>
          </cell>
          <cell r="AA1267">
            <v>2</v>
          </cell>
          <cell r="AB1267">
            <v>2023</v>
          </cell>
          <cell r="AC1267">
            <v>2027</v>
          </cell>
          <cell r="AD1267">
            <v>2.0944444444444446</v>
          </cell>
          <cell r="AE1267" t="str">
            <v>&lt; 3</v>
          </cell>
          <cell r="AF1267">
            <v>34750</v>
          </cell>
          <cell r="AG1267">
            <v>30.06027397260274</v>
          </cell>
          <cell r="AH1267" t="str">
            <v>&gt;25&lt; 35</v>
          </cell>
          <cell r="AI1267">
            <v>17461385</v>
          </cell>
          <cell r="AJ1267" t="str">
            <v>00</v>
          </cell>
          <cell r="AK1267">
            <v>13003518</v>
          </cell>
          <cell r="AL1267">
            <v>41342</v>
          </cell>
          <cell r="AM1267" t="str">
            <v>FEMME</v>
          </cell>
          <cell r="AN1267" t="str">
            <v>Marié(e)</v>
          </cell>
          <cell r="AQ1267">
            <v>3</v>
          </cell>
          <cell r="AR1267">
            <v>1</v>
          </cell>
          <cell r="AS1267">
            <v>45324.25</v>
          </cell>
          <cell r="AT1267" t="str">
            <v>Horaire</v>
          </cell>
          <cell r="AU1267">
            <v>3.3069999999999999</v>
          </cell>
          <cell r="AV1267" t="str">
            <v>07</v>
          </cell>
          <cell r="AW1267" t="str">
            <v>04301</v>
          </cell>
          <cell r="AX1267" t="str">
            <v>01105524786</v>
          </cell>
          <cell r="AY1267" t="str">
            <v>24</v>
          </cell>
          <cell r="AZ1267" t="str">
            <v>AMEN BANK</v>
          </cell>
          <cell r="BA1267" t="str">
            <v>07043010110552478624</v>
          </cell>
          <cell r="BB1267">
            <v>20</v>
          </cell>
          <cell r="BC1267" t="str">
            <v>AVENUE 15 OCTOBRE BIRINE</v>
          </cell>
          <cell r="BD1267" t="str">
            <v>SIDI HASSINE</v>
          </cell>
          <cell r="BG1267">
            <v>54421274</v>
          </cell>
          <cell r="BH1267">
            <v>54472429</v>
          </cell>
          <cell r="BJ1267" t="str">
            <v>TERMUNIS 56</v>
          </cell>
          <cell r="BK1267" t="str">
            <v>A-965</v>
          </cell>
          <cell r="BL1267" t="str">
            <v>1.2</v>
          </cell>
          <cell r="BN1267" t="str">
            <v>07043010110552478624</v>
          </cell>
          <cell r="BO1267" t="str">
            <v>HAMDI AMEL</v>
          </cell>
          <cell r="BP1267">
            <v>1269</v>
          </cell>
          <cell r="BR1267">
            <v>1269</v>
          </cell>
          <cell r="BU1267" t="str">
            <v>Non-Actif</v>
          </cell>
        </row>
        <row r="1268">
          <cell r="B1268">
            <v>1270</v>
          </cell>
          <cell r="C1268" t="str">
            <v>Mlle</v>
          </cell>
          <cell r="D1268" t="str">
            <v>KAMMOUN KAOUTHER</v>
          </cell>
          <cell r="E1268" t="str">
            <v>SAGE Tunisia</v>
          </cell>
          <cell r="F1268" t="str">
            <v>PRODUCTION</v>
          </cell>
          <cell r="G1268" t="str">
            <v>Alimentatrice</v>
          </cell>
          <cell r="H1268" t="str">
            <v>Panda</v>
          </cell>
          <cell r="I1268" t="str">
            <v>HASNA NASRAOUI</v>
          </cell>
          <cell r="J1268" t="str">
            <v>A</v>
          </cell>
          <cell r="K1268" t="str">
            <v>DIRECTS</v>
          </cell>
          <cell r="L1268" t="str">
            <v>Variable cost at standard</v>
          </cell>
          <cell r="M1268" t="str">
            <v>Alimentatrice</v>
          </cell>
          <cell r="N1268">
            <v>44960</v>
          </cell>
          <cell r="P1268">
            <v>-371</v>
          </cell>
          <cell r="Q1268">
            <v>45345</v>
          </cell>
          <cell r="R1268" t="str">
            <v>Voyage à l'étranger</v>
          </cell>
          <cell r="S1268" t="str">
            <v>Voyage à l'étranger</v>
          </cell>
          <cell r="T1268" t="str">
            <v>CDD</v>
          </cell>
          <cell r="U1268" t="str">
            <v>Contractuel</v>
          </cell>
          <cell r="V1268">
            <v>45323</v>
          </cell>
          <cell r="W1268">
            <v>45351</v>
          </cell>
          <cell r="Z1268">
            <v>45323</v>
          </cell>
          <cell r="AA1268">
            <v>2</v>
          </cell>
          <cell r="AB1268">
            <v>2023</v>
          </cell>
          <cell r="AC1268">
            <v>2027</v>
          </cell>
          <cell r="AD1268">
            <v>2.0916666666666668</v>
          </cell>
          <cell r="AE1268" t="str">
            <v>&lt; 3</v>
          </cell>
          <cell r="AF1268">
            <v>36213</v>
          </cell>
          <cell r="AG1268">
            <v>26.052054794520547</v>
          </cell>
          <cell r="AH1268" t="str">
            <v>&gt;25&lt; 35</v>
          </cell>
          <cell r="AI1268">
            <v>17664726</v>
          </cell>
          <cell r="AJ1268" t="str">
            <v>07</v>
          </cell>
          <cell r="AK1268">
            <v>14353404</v>
          </cell>
          <cell r="AL1268">
            <v>44617</v>
          </cell>
          <cell r="AM1268" t="str">
            <v>FEMME</v>
          </cell>
          <cell r="AN1268" t="str">
            <v>Célibataire</v>
          </cell>
          <cell r="AQ1268">
            <v>3</v>
          </cell>
          <cell r="AR1268">
            <v>2</v>
          </cell>
          <cell r="AS1268">
            <v>45690.5</v>
          </cell>
          <cell r="AT1268" t="str">
            <v>Horaire</v>
          </cell>
          <cell r="AU1268">
            <v>3.3069999999999999</v>
          </cell>
          <cell r="AV1268">
            <v>17</v>
          </cell>
          <cell r="AW1268" t="str">
            <v>00100</v>
          </cell>
          <cell r="AX1268" t="str">
            <v>00003173199</v>
          </cell>
          <cell r="AY1268" t="str">
            <v>74</v>
          </cell>
          <cell r="AZ1268" t="str">
            <v>LA POSTE</v>
          </cell>
          <cell r="BA1268" t="str">
            <v>17001000000317319974</v>
          </cell>
          <cell r="BB1268">
            <v>20</v>
          </cell>
          <cell r="BC1268" t="str">
            <v>BOURAGBA MORNAGUIA</v>
          </cell>
          <cell r="BD1268" t="str">
            <v>MANOUBA</v>
          </cell>
          <cell r="BF1268">
            <v>45019</v>
          </cell>
          <cell r="BG1268">
            <v>29116308</v>
          </cell>
          <cell r="BJ1268" t="str">
            <v>BOURAGBA</v>
          </cell>
          <cell r="BK1268" t="str">
            <v>A-Panda</v>
          </cell>
          <cell r="BL1268" t="str">
            <v>1.3</v>
          </cell>
          <cell r="BN1268" t="str">
            <v>17001000000317319974</v>
          </cell>
          <cell r="BO1268" t="str">
            <v>KAMMOUN KAOUTHER</v>
          </cell>
          <cell r="BP1268">
            <v>1270</v>
          </cell>
          <cell r="BR1268">
            <v>1270</v>
          </cell>
          <cell r="BU1268" t="str">
            <v>Non-Actif</v>
          </cell>
          <cell r="BV1268" t="str">
            <v>139 A SA</v>
          </cell>
        </row>
        <row r="1269">
          <cell r="B1269">
            <v>1271</v>
          </cell>
          <cell r="C1269" t="str">
            <v>Monsieur</v>
          </cell>
          <cell r="D1269" t="str">
            <v>GUIZANI SOFIEN</v>
          </cell>
          <cell r="E1269" t="str">
            <v>SAGE Tunisia</v>
          </cell>
          <cell r="F1269" t="str">
            <v>PRODUCTION</v>
          </cell>
          <cell r="G1269" t="str">
            <v>Couturière</v>
          </cell>
          <cell r="H1269" t="str">
            <v>Panda</v>
          </cell>
          <cell r="I1269" t="str">
            <v>FAWZI SENDESNI</v>
          </cell>
          <cell r="J1269" t="str">
            <v>B</v>
          </cell>
          <cell r="K1269" t="str">
            <v>DIRECTS</v>
          </cell>
          <cell r="L1269" t="str">
            <v>Variable cost at standard</v>
          </cell>
          <cell r="M1269" t="str">
            <v>Couturière</v>
          </cell>
          <cell r="N1269">
            <v>44963</v>
          </cell>
          <cell r="P1269">
            <v>-400</v>
          </cell>
          <cell r="Q1269">
            <v>45310</v>
          </cell>
          <cell r="R1269" t="str">
            <v>conflit avec collègue</v>
          </cell>
          <cell r="T1269" t="str">
            <v>CDD</v>
          </cell>
          <cell r="U1269" t="str">
            <v>Contractuel</v>
          </cell>
          <cell r="V1269">
            <v>45261</v>
          </cell>
          <cell r="W1269">
            <v>45322</v>
          </cell>
          <cell r="Z1269">
            <v>45261</v>
          </cell>
          <cell r="AA1269">
            <v>2</v>
          </cell>
          <cell r="AB1269">
            <v>2023</v>
          </cell>
          <cell r="AC1269">
            <v>2027</v>
          </cell>
          <cell r="AD1269">
            <v>2.0833333333333335</v>
          </cell>
          <cell r="AE1269" t="str">
            <v>&lt; 3</v>
          </cell>
          <cell r="AF1269">
            <v>37127</v>
          </cell>
          <cell r="AG1269">
            <v>23.547945205479451</v>
          </cell>
          <cell r="AH1269" t="str">
            <v>&lt; 25</v>
          </cell>
          <cell r="AI1269">
            <v>17695721</v>
          </cell>
          <cell r="AJ1269" t="str">
            <v>06</v>
          </cell>
          <cell r="AK1269">
            <v>11665185</v>
          </cell>
          <cell r="AL1269">
            <v>44907</v>
          </cell>
          <cell r="AM1269" t="str">
            <v>HOMME</v>
          </cell>
          <cell r="AN1269" t="str">
            <v>Célibataire</v>
          </cell>
          <cell r="AQ1269">
            <v>3</v>
          </cell>
          <cell r="AR1269">
            <v>1</v>
          </cell>
          <cell r="AS1269">
            <v>45328.25</v>
          </cell>
          <cell r="AT1269" t="str">
            <v>Horaire</v>
          </cell>
          <cell r="AU1269">
            <v>3.3069999999999999</v>
          </cell>
          <cell r="AV1269" t="str">
            <v>07</v>
          </cell>
          <cell r="AW1269" t="str">
            <v>04301</v>
          </cell>
          <cell r="AX1269" t="str">
            <v>01105530573</v>
          </cell>
          <cell r="AY1269">
            <v>26</v>
          </cell>
          <cell r="AZ1269" t="str">
            <v>AMEN BANK</v>
          </cell>
          <cell r="BA1269" t="str">
            <v>07043010110553057326</v>
          </cell>
          <cell r="BB1269">
            <v>20</v>
          </cell>
          <cell r="BC1269" t="str">
            <v>SIDI HSSINE</v>
          </cell>
          <cell r="BD1269" t="str">
            <v>TUNIS</v>
          </cell>
          <cell r="BG1269">
            <v>26847627</v>
          </cell>
          <cell r="BJ1269" t="str">
            <v>SIDI HSSINE</v>
          </cell>
          <cell r="BK1269" t="str">
            <v>B-Panda</v>
          </cell>
          <cell r="BL1269" t="str">
            <v>1.3</v>
          </cell>
          <cell r="BN1269" t="str">
            <v>07043010110553057326</v>
          </cell>
          <cell r="BO1269" t="str">
            <v>GUIZANI SOFIEN</v>
          </cell>
          <cell r="BP1269">
            <v>1271</v>
          </cell>
          <cell r="BR1269">
            <v>1271</v>
          </cell>
          <cell r="BU1269" t="str">
            <v>Non-Actif</v>
          </cell>
          <cell r="BV1269" t="str">
            <v>139 B CA</v>
          </cell>
        </row>
        <row r="1270">
          <cell r="B1270">
            <v>1272</v>
          </cell>
          <cell r="C1270" t="str">
            <v>Madame</v>
          </cell>
          <cell r="D1270" t="str">
            <v>BRINSI ROUKAIA</v>
          </cell>
          <cell r="E1270" t="str">
            <v>SAGE Tunisia</v>
          </cell>
          <cell r="F1270" t="str">
            <v>PRODUCTION</v>
          </cell>
          <cell r="G1270" t="str">
            <v>Couturière</v>
          </cell>
          <cell r="H1270" t="str">
            <v>Panda</v>
          </cell>
          <cell r="I1270" t="str">
            <v>FAWZI SENDESNI</v>
          </cell>
          <cell r="J1270" t="str">
            <v>B</v>
          </cell>
          <cell r="K1270" t="str">
            <v>DIRECTS</v>
          </cell>
          <cell r="L1270" t="str">
            <v>Variable cost at standard</v>
          </cell>
          <cell r="M1270" t="str">
            <v>Couturière</v>
          </cell>
          <cell r="N1270">
            <v>44963</v>
          </cell>
          <cell r="P1270">
            <v>-737</v>
          </cell>
          <cell r="Q1270">
            <v>44965</v>
          </cell>
          <cell r="R1270" t="str">
            <v>personnel</v>
          </cell>
          <cell r="T1270" t="str">
            <v>CDD</v>
          </cell>
          <cell r="U1270" t="str">
            <v>Contractuel</v>
          </cell>
          <cell r="V1270">
            <v>44963</v>
          </cell>
          <cell r="W1270">
            <v>44985</v>
          </cell>
          <cell r="Z1270">
            <v>44963</v>
          </cell>
          <cell r="AA1270">
            <v>2</v>
          </cell>
          <cell r="AB1270">
            <v>2023</v>
          </cell>
          <cell r="AC1270">
            <v>2027</v>
          </cell>
          <cell r="AD1270">
            <v>2.0833333333333335</v>
          </cell>
          <cell r="AE1270" t="str">
            <v>&lt; 3</v>
          </cell>
          <cell r="AF1270">
            <v>26465</v>
          </cell>
          <cell r="AG1270">
            <v>52.758904109589039</v>
          </cell>
          <cell r="AH1270" t="str">
            <v>&gt;45&lt; 55</v>
          </cell>
          <cell r="AK1270" t="str">
            <v>07761006</v>
          </cell>
          <cell r="AL1270">
            <v>37706</v>
          </cell>
          <cell r="AM1270" t="str">
            <v>FEMME</v>
          </cell>
          <cell r="AN1270" t="str">
            <v>Marié(e)</v>
          </cell>
          <cell r="AO1270">
            <v>3</v>
          </cell>
          <cell r="AQ1270">
            <v>3</v>
          </cell>
          <cell r="AR1270">
            <v>1</v>
          </cell>
          <cell r="AS1270">
            <v>45328.25</v>
          </cell>
          <cell r="AT1270" t="str">
            <v>Horaire</v>
          </cell>
          <cell r="AU1270">
            <v>3.3069999999999999</v>
          </cell>
          <cell r="BA1270" t="str">
            <v/>
          </cell>
          <cell r="BB1270">
            <v>0</v>
          </cell>
          <cell r="BC1270" t="str">
            <v>RUE ASSAD IBN KOUAIB ZAHROUNI</v>
          </cell>
          <cell r="BD1270" t="str">
            <v>TUNIS</v>
          </cell>
          <cell r="BG1270">
            <v>20379214</v>
          </cell>
          <cell r="BK1270" t="str">
            <v>B-Panda</v>
          </cell>
          <cell r="BN1270" t="str">
            <v/>
          </cell>
          <cell r="BO1270" t="str">
            <v>BRINSI ROUKAIA</v>
          </cell>
          <cell r="BP1270">
            <v>1272</v>
          </cell>
          <cell r="BU1270" t="str">
            <v>Non-Actif</v>
          </cell>
        </row>
        <row r="1271">
          <cell r="B1271">
            <v>1273</v>
          </cell>
          <cell r="C1271" t="str">
            <v>Madame</v>
          </cell>
          <cell r="D1271" t="str">
            <v>DRIDI HANEM</v>
          </cell>
          <cell r="E1271" t="str">
            <v>SAGE Tunisia</v>
          </cell>
          <cell r="F1271" t="str">
            <v>PRODUCTION</v>
          </cell>
          <cell r="G1271" t="str">
            <v>Couturière</v>
          </cell>
          <cell r="H1271" t="str">
            <v>Panda</v>
          </cell>
          <cell r="I1271" t="str">
            <v>FAWZI SENDESNI</v>
          </cell>
          <cell r="J1271" t="str">
            <v>B</v>
          </cell>
          <cell r="K1271" t="str">
            <v>DIRECTS</v>
          </cell>
          <cell r="L1271" t="str">
            <v>Variable cost at standard</v>
          </cell>
          <cell r="M1271" t="str">
            <v>Couturière</v>
          </cell>
          <cell r="N1271">
            <v>44963</v>
          </cell>
          <cell r="P1271">
            <v>-737</v>
          </cell>
          <cell r="Q1271">
            <v>44964</v>
          </cell>
          <cell r="R1271" t="str">
            <v>probléme avec collégue</v>
          </cell>
          <cell r="T1271" t="str">
            <v>CDD</v>
          </cell>
          <cell r="U1271" t="str">
            <v>Contractuel</v>
          </cell>
          <cell r="V1271">
            <v>44963</v>
          </cell>
          <cell r="W1271">
            <v>44985</v>
          </cell>
          <cell r="Z1271">
            <v>44963</v>
          </cell>
          <cell r="AA1271">
            <v>2</v>
          </cell>
          <cell r="AB1271">
            <v>2023</v>
          </cell>
          <cell r="AC1271">
            <v>2027</v>
          </cell>
          <cell r="AD1271">
            <v>2.0833333333333335</v>
          </cell>
          <cell r="AE1271" t="str">
            <v>&lt; 3</v>
          </cell>
          <cell r="AF1271">
            <v>31933</v>
          </cell>
          <cell r="AG1271">
            <v>37.778082191780825</v>
          </cell>
          <cell r="AH1271" t="str">
            <v>&gt;35&lt; 45</v>
          </cell>
          <cell r="AK1271" t="str">
            <v>08958179</v>
          </cell>
          <cell r="AL1271">
            <v>38920</v>
          </cell>
          <cell r="AM1271" t="str">
            <v>FEMME</v>
          </cell>
          <cell r="AN1271" t="str">
            <v>Marié(e)</v>
          </cell>
          <cell r="AO1271">
            <v>2</v>
          </cell>
          <cell r="AQ1271">
            <v>3</v>
          </cell>
          <cell r="AR1271">
            <v>1</v>
          </cell>
          <cell r="AS1271">
            <v>45328.25</v>
          </cell>
          <cell r="AT1271" t="str">
            <v>Horaire</v>
          </cell>
          <cell r="AU1271">
            <v>3.3069999999999999</v>
          </cell>
          <cell r="BA1271" t="str">
            <v/>
          </cell>
          <cell r="BB1271">
            <v>0</v>
          </cell>
          <cell r="BC1271" t="str">
            <v>GOBAA</v>
          </cell>
          <cell r="BD1271" t="str">
            <v>MANOUBA</v>
          </cell>
          <cell r="BG1271">
            <v>55493510</v>
          </cell>
          <cell r="BK1271" t="str">
            <v>B-Panda</v>
          </cell>
          <cell r="BN1271" t="str">
            <v/>
          </cell>
          <cell r="BO1271" t="str">
            <v>DRIDI HANEM</v>
          </cell>
          <cell r="BP1271">
            <v>1273</v>
          </cell>
          <cell r="BU1271" t="str">
            <v>Non-Actif</v>
          </cell>
        </row>
        <row r="1272">
          <cell r="B1272">
            <v>1274</v>
          </cell>
          <cell r="C1272" t="str">
            <v>Madame</v>
          </cell>
          <cell r="D1272" t="str">
            <v>ZARROUK OLFA</v>
          </cell>
          <cell r="E1272" t="str">
            <v>SAGE Tunisia</v>
          </cell>
          <cell r="F1272" t="str">
            <v>PRODUCTION</v>
          </cell>
          <cell r="G1272" t="str">
            <v>Couturière</v>
          </cell>
          <cell r="H1272" t="str">
            <v>P7 AR</v>
          </cell>
          <cell r="I1272" t="str">
            <v>FOUED HOMRANI</v>
          </cell>
          <cell r="J1272" t="str">
            <v>A</v>
          </cell>
          <cell r="K1272" t="str">
            <v>DIRECTS</v>
          </cell>
          <cell r="L1272" t="str">
            <v>Variable cost at standard</v>
          </cell>
          <cell r="M1272" t="str">
            <v>Couturière</v>
          </cell>
          <cell r="N1272">
            <v>44964</v>
          </cell>
          <cell r="O1272" t="str">
            <v/>
          </cell>
          <cell r="P1272">
            <v>25</v>
          </cell>
          <cell r="T1272" t="str">
            <v>CDD</v>
          </cell>
          <cell r="U1272" t="str">
            <v>Contractuel</v>
          </cell>
          <cell r="V1272">
            <v>45689</v>
          </cell>
          <cell r="W1272">
            <v>45747</v>
          </cell>
          <cell r="Z1272">
            <v>44964</v>
          </cell>
          <cell r="AA1272">
            <v>2</v>
          </cell>
          <cell r="AB1272">
            <v>2023</v>
          </cell>
          <cell r="AC1272">
            <v>2027</v>
          </cell>
          <cell r="AD1272">
            <v>2.0805555555555557</v>
          </cell>
          <cell r="AE1272" t="str">
            <v>&lt; 3</v>
          </cell>
          <cell r="AF1272">
            <v>28240</v>
          </cell>
          <cell r="AG1272">
            <v>47.895890410958906</v>
          </cell>
          <cell r="AH1272" t="str">
            <v>&gt;45&lt; 55</v>
          </cell>
          <cell r="AI1272">
            <v>12190351</v>
          </cell>
          <cell r="AJ1272" t="str">
            <v>00</v>
          </cell>
          <cell r="AK1272" t="str">
            <v>07319124</v>
          </cell>
          <cell r="AL1272">
            <v>43535</v>
          </cell>
          <cell r="AM1272" t="str">
            <v>FEMME</v>
          </cell>
          <cell r="AN1272" t="str">
            <v>VEUFE</v>
          </cell>
          <cell r="AO1272">
            <v>2</v>
          </cell>
          <cell r="AQ1272">
            <v>3</v>
          </cell>
          <cell r="AR1272">
            <v>3</v>
          </cell>
          <cell r="AS1272">
            <v>46059.75</v>
          </cell>
          <cell r="AT1272" t="str">
            <v>Horaire</v>
          </cell>
          <cell r="AU1272">
            <v>3.3069999999999999</v>
          </cell>
          <cell r="AV1272" t="str">
            <v>01</v>
          </cell>
          <cell r="AW1272" t="str">
            <v>20002</v>
          </cell>
          <cell r="AX1272">
            <v>51137079555</v>
          </cell>
          <cell r="AY1272">
            <v>48</v>
          </cell>
          <cell r="AZ1272" t="str">
            <v>ARAB TUNISIEN BANK</v>
          </cell>
          <cell r="BA1272" t="str">
            <v>01200025113707955548</v>
          </cell>
          <cell r="BB1272">
            <v>20</v>
          </cell>
          <cell r="BC1272" t="str">
            <v>26 RUE ENNAJET CITE ENNAJET CHEBBAOU OUED ELIL</v>
          </cell>
          <cell r="BD1272" t="str">
            <v>MANOUBA</v>
          </cell>
          <cell r="BG1272">
            <v>23395695</v>
          </cell>
          <cell r="BH1272">
            <v>21496979</v>
          </cell>
          <cell r="BJ1272" t="str">
            <v>CHEBBAOU</v>
          </cell>
          <cell r="BK1272" t="str">
            <v>A-P7 AR</v>
          </cell>
          <cell r="BL1272" t="str">
            <v>1.1</v>
          </cell>
          <cell r="BN1272" t="str">
            <v>01200025113707955548</v>
          </cell>
          <cell r="BO1272" t="str">
            <v>ZARROUK OLFA</v>
          </cell>
          <cell r="BP1272">
            <v>1274</v>
          </cell>
          <cell r="BR1272" t="e">
            <v>#N/A</v>
          </cell>
          <cell r="BT1272">
            <v>608</v>
          </cell>
          <cell r="BU1272" t="str">
            <v>si</v>
          </cell>
          <cell r="BV1272" t="str">
            <v>965 A CP</v>
          </cell>
        </row>
        <row r="1273">
          <cell r="B1273">
            <v>1275</v>
          </cell>
          <cell r="C1273" t="str">
            <v>Madame</v>
          </cell>
          <cell r="D1273" t="str">
            <v>ROMDHANI WAHIDA</v>
          </cell>
          <cell r="E1273" t="str">
            <v>SAGE Tunisia</v>
          </cell>
          <cell r="F1273" t="str">
            <v>PRODUCTION</v>
          </cell>
          <cell r="G1273" t="str">
            <v>Couturière</v>
          </cell>
          <cell r="H1273" t="str">
            <v>Panda</v>
          </cell>
          <cell r="I1273" t="str">
            <v>HASNA NASRAOUI</v>
          </cell>
          <cell r="J1273" t="str">
            <v>A</v>
          </cell>
          <cell r="K1273" t="str">
            <v>DIRECTS</v>
          </cell>
          <cell r="L1273" t="str">
            <v>Variable cost at standard</v>
          </cell>
          <cell r="M1273" t="str">
            <v>Couturière</v>
          </cell>
          <cell r="N1273">
            <v>44966</v>
          </cell>
          <cell r="P1273">
            <v>-676</v>
          </cell>
          <cell r="Q1273">
            <v>45017</v>
          </cell>
          <cell r="R1273" t="str">
            <v>maladie</v>
          </cell>
          <cell r="T1273" t="str">
            <v>CDD</v>
          </cell>
          <cell r="U1273" t="str">
            <v>Contractuel</v>
          </cell>
          <cell r="V1273">
            <v>45017</v>
          </cell>
          <cell r="W1273">
            <v>45046</v>
          </cell>
          <cell r="Z1273">
            <v>44966</v>
          </cell>
          <cell r="AA1273">
            <v>2</v>
          </cell>
          <cell r="AB1273">
            <v>2023</v>
          </cell>
          <cell r="AC1273">
            <v>2027</v>
          </cell>
          <cell r="AD1273">
            <v>2.0750000000000002</v>
          </cell>
          <cell r="AE1273" t="str">
            <v>&lt; 3</v>
          </cell>
          <cell r="AF1273">
            <v>28061</v>
          </cell>
          <cell r="AG1273">
            <v>48.386301369863013</v>
          </cell>
          <cell r="AH1273" t="str">
            <v>&gt;45&lt; 55</v>
          </cell>
          <cell r="AI1273">
            <v>11754768</v>
          </cell>
          <cell r="AJ1273" t="str">
            <v>01</v>
          </cell>
          <cell r="AK1273" t="str">
            <v>04679980</v>
          </cell>
          <cell r="AL1273">
            <v>40976</v>
          </cell>
          <cell r="AM1273" t="str">
            <v>FEMME</v>
          </cell>
          <cell r="AN1273" t="str">
            <v>Marié(e)</v>
          </cell>
          <cell r="AO1273">
            <v>2</v>
          </cell>
          <cell r="AQ1273">
            <v>3</v>
          </cell>
          <cell r="AR1273">
            <v>1</v>
          </cell>
          <cell r="AS1273">
            <v>45331.25</v>
          </cell>
          <cell r="AT1273" t="str">
            <v>Horaire</v>
          </cell>
          <cell r="AU1273">
            <v>3.3069999999999999</v>
          </cell>
          <cell r="AV1273" t="str">
            <v>04</v>
          </cell>
          <cell r="AW1273" t="str">
            <v>05514</v>
          </cell>
          <cell r="AX1273" t="str">
            <v>00080860968</v>
          </cell>
          <cell r="AY1273" t="str">
            <v>94</v>
          </cell>
          <cell r="AZ1273" t="str">
            <v>ATTIJARI BANK</v>
          </cell>
          <cell r="BA1273" t="str">
            <v>04055140008086096894</v>
          </cell>
          <cell r="BB1273">
            <v>20</v>
          </cell>
          <cell r="BC1273" t="str">
            <v>02 RUE 4486 CITE HOUASSE</v>
          </cell>
          <cell r="BD1273" t="str">
            <v>TUNIS</v>
          </cell>
          <cell r="BG1273">
            <v>55160721</v>
          </cell>
          <cell r="BK1273" t="str">
            <v>A-Panda</v>
          </cell>
          <cell r="BN1273" t="str">
            <v>04055140008086096894</v>
          </cell>
          <cell r="BO1273" t="str">
            <v>ROMDHANI WAHIDA</v>
          </cell>
          <cell r="BP1273">
            <v>1275</v>
          </cell>
          <cell r="BR1273" t="e">
            <v>#N/A</v>
          </cell>
          <cell r="BU1273" t="str">
            <v>Non-Actif</v>
          </cell>
        </row>
        <row r="1274">
          <cell r="B1274">
            <v>1276</v>
          </cell>
          <cell r="C1274" t="str">
            <v>Mlle</v>
          </cell>
          <cell r="D1274" t="str">
            <v>ABIDI RANIA</v>
          </cell>
          <cell r="E1274" t="str">
            <v>SAGE Tunisia</v>
          </cell>
          <cell r="F1274" t="str">
            <v>PRODUCTION</v>
          </cell>
          <cell r="G1274" t="str">
            <v>Couturière</v>
          </cell>
          <cell r="H1274">
            <v>560</v>
          </cell>
          <cell r="I1274" t="str">
            <v>Mabrourk Ben Moussa</v>
          </cell>
          <cell r="J1274" t="str">
            <v>A</v>
          </cell>
          <cell r="K1274" t="str">
            <v>DIRECTS</v>
          </cell>
          <cell r="L1274" t="str">
            <v>Variable cost at standard</v>
          </cell>
          <cell r="M1274" t="str">
            <v>Couturière</v>
          </cell>
          <cell r="N1274">
            <v>44964</v>
          </cell>
          <cell r="P1274">
            <v>-706</v>
          </cell>
          <cell r="Q1274">
            <v>44965</v>
          </cell>
          <cell r="R1274" t="str">
            <v>maladie</v>
          </cell>
          <cell r="T1274" t="str">
            <v>CDD</v>
          </cell>
          <cell r="U1274" t="str">
            <v>Contractuel</v>
          </cell>
          <cell r="V1274">
            <v>44964</v>
          </cell>
          <cell r="W1274">
            <v>45016</v>
          </cell>
          <cell r="Z1274">
            <v>44964</v>
          </cell>
          <cell r="AA1274">
            <v>2</v>
          </cell>
          <cell r="AB1274">
            <v>2023</v>
          </cell>
          <cell r="AC1274">
            <v>2027</v>
          </cell>
          <cell r="AD1274">
            <v>2.0805555555555557</v>
          </cell>
          <cell r="AE1274" t="str">
            <v>&lt; 3</v>
          </cell>
          <cell r="AF1274">
            <v>34897</v>
          </cell>
          <cell r="AG1274">
            <v>29.657534246575342</v>
          </cell>
          <cell r="AH1274" t="str">
            <v>&gt;25&lt; 35</v>
          </cell>
          <cell r="AI1274">
            <v>16998366</v>
          </cell>
          <cell r="AJ1274" t="str">
            <v>05</v>
          </cell>
          <cell r="AK1274">
            <v>14352597</v>
          </cell>
          <cell r="AL1274">
            <v>42305</v>
          </cell>
          <cell r="AM1274" t="str">
            <v>FEMME</v>
          </cell>
          <cell r="AN1274" t="str">
            <v>Célibataire</v>
          </cell>
          <cell r="AQ1274">
            <v>3</v>
          </cell>
          <cell r="AR1274">
            <v>1</v>
          </cell>
          <cell r="AS1274">
            <v>45329.25</v>
          </cell>
          <cell r="AT1274" t="str">
            <v>Horaire</v>
          </cell>
          <cell r="AU1274">
            <v>3.3069999999999999</v>
          </cell>
          <cell r="AV1274">
            <v>17</v>
          </cell>
          <cell r="AW1274" t="str">
            <v>00100</v>
          </cell>
          <cell r="AX1274" t="str">
            <v>00002578418</v>
          </cell>
          <cell r="AY1274" t="str">
            <v>05</v>
          </cell>
          <cell r="AZ1274" t="str">
            <v>LA POSTE</v>
          </cell>
          <cell r="BA1274" t="str">
            <v>17001000000257841805</v>
          </cell>
          <cell r="BB1274">
            <v>20</v>
          </cell>
          <cell r="BC1274" t="str">
            <v>09 RUE SIDI BOUROUIS DOUAR HICHER</v>
          </cell>
          <cell r="BD1274" t="str">
            <v>MANOUBA</v>
          </cell>
          <cell r="BG1274">
            <v>27715437</v>
          </cell>
          <cell r="BJ1274" t="str">
            <v>DOUAR HICHER</v>
          </cell>
          <cell r="BK1274" t="str">
            <v>A-560</v>
          </cell>
          <cell r="BN1274" t="str">
            <v>17001000000257841805</v>
          </cell>
          <cell r="BO1274" t="str">
            <v>ABIDI RANIA</v>
          </cell>
          <cell r="BP1274">
            <v>1276</v>
          </cell>
          <cell r="BU1274" t="str">
            <v>Non-Actif</v>
          </cell>
        </row>
        <row r="1275">
          <cell r="B1275">
            <v>1277</v>
          </cell>
          <cell r="C1275" t="str">
            <v>Madame</v>
          </cell>
          <cell r="D1275" t="str">
            <v>HANNECHI SAIDA</v>
          </cell>
          <cell r="E1275" t="str">
            <v>SAGE Tunisia</v>
          </cell>
          <cell r="F1275" t="str">
            <v>PRODUCTION</v>
          </cell>
          <cell r="G1275" t="str">
            <v>Couturière</v>
          </cell>
          <cell r="H1275">
            <v>560</v>
          </cell>
          <cell r="I1275" t="str">
            <v>Mabrourk Ben Moussa</v>
          </cell>
          <cell r="J1275" t="str">
            <v>A</v>
          </cell>
          <cell r="K1275" t="str">
            <v>DIRECTS</v>
          </cell>
          <cell r="L1275" t="str">
            <v>Variable cost at standard</v>
          </cell>
          <cell r="M1275" t="str">
            <v>Couturière</v>
          </cell>
          <cell r="N1275">
            <v>44965</v>
          </cell>
          <cell r="P1275">
            <v>-706</v>
          </cell>
          <cell r="Q1275">
            <v>44966</v>
          </cell>
          <cell r="R1275" t="str">
            <v>personnel</v>
          </cell>
          <cell r="T1275" t="str">
            <v>CDD</v>
          </cell>
          <cell r="U1275" t="str">
            <v>Contractuel</v>
          </cell>
          <cell r="V1275">
            <v>44965</v>
          </cell>
          <cell r="W1275">
            <v>45016</v>
          </cell>
          <cell r="Z1275">
            <v>44965</v>
          </cell>
          <cell r="AA1275">
            <v>2</v>
          </cell>
          <cell r="AB1275">
            <v>2023</v>
          </cell>
          <cell r="AC1275">
            <v>2027</v>
          </cell>
          <cell r="AD1275">
            <v>2.0777777777777779</v>
          </cell>
          <cell r="AE1275" t="str">
            <v>&lt; 3</v>
          </cell>
          <cell r="AF1275">
            <v>27093</v>
          </cell>
          <cell r="AG1275">
            <v>51.038356164383565</v>
          </cell>
          <cell r="AH1275" t="str">
            <v>&gt;45&lt; 55</v>
          </cell>
          <cell r="AI1275">
            <v>11802692</v>
          </cell>
          <cell r="AJ1275" t="str">
            <v>09</v>
          </cell>
          <cell r="AK1275" t="str">
            <v>07295095</v>
          </cell>
          <cell r="AL1275">
            <v>43832</v>
          </cell>
          <cell r="AM1275" t="str">
            <v>FEMME</v>
          </cell>
          <cell r="AN1275" t="str">
            <v>Marié(e)</v>
          </cell>
          <cell r="AO1275">
            <v>3</v>
          </cell>
          <cell r="AQ1275">
            <v>3</v>
          </cell>
          <cell r="AR1275">
            <v>1</v>
          </cell>
          <cell r="AS1275">
            <v>45330.25</v>
          </cell>
          <cell r="AT1275" t="str">
            <v>Horaire</v>
          </cell>
          <cell r="AU1275">
            <v>3.3069999999999999</v>
          </cell>
          <cell r="BA1275" t="str">
            <v/>
          </cell>
          <cell r="BB1275">
            <v>0</v>
          </cell>
          <cell r="BC1275" t="str">
            <v xml:space="preserve">12 RUE 194 CITE ENASR MNIHLA </v>
          </cell>
          <cell r="BD1275" t="str">
            <v>ARIANA</v>
          </cell>
          <cell r="BG1275">
            <v>56041315</v>
          </cell>
          <cell r="BK1275" t="str">
            <v>A-560</v>
          </cell>
          <cell r="BN1275" t="str">
            <v/>
          </cell>
          <cell r="BO1275" t="str">
            <v>HANNECHI SAIDA</v>
          </cell>
          <cell r="BP1275">
            <v>1277</v>
          </cell>
          <cell r="BU1275" t="str">
            <v>Non-Actif</v>
          </cell>
        </row>
        <row r="1276">
          <cell r="B1276">
            <v>1278</v>
          </cell>
          <cell r="C1276" t="str">
            <v>Mlle</v>
          </cell>
          <cell r="D1276" t="str">
            <v>CHAABENI SABRINE</v>
          </cell>
          <cell r="E1276" t="str">
            <v>SAGE Tunisia</v>
          </cell>
          <cell r="F1276" t="str">
            <v>PRODUCTION</v>
          </cell>
          <cell r="G1276" t="str">
            <v>Couturière</v>
          </cell>
          <cell r="H1276">
            <v>965</v>
          </cell>
          <cell r="I1276" t="str">
            <v>ALA KHALOUI</v>
          </cell>
          <cell r="J1276" t="str">
            <v>A</v>
          </cell>
          <cell r="K1276" t="str">
            <v>DIRECTS</v>
          </cell>
          <cell r="L1276" t="str">
            <v>Variable cost at standard</v>
          </cell>
          <cell r="M1276" t="str">
            <v>Couturière</v>
          </cell>
          <cell r="N1276">
            <v>44965</v>
          </cell>
          <cell r="P1276">
            <v>-706</v>
          </cell>
          <cell r="Q1276">
            <v>44966</v>
          </cell>
          <cell r="R1276" t="str">
            <v xml:space="preserve">abandon de poste </v>
          </cell>
          <cell r="T1276" t="str">
            <v>CDD</v>
          </cell>
          <cell r="U1276" t="str">
            <v>Contractuel</v>
          </cell>
          <cell r="V1276">
            <v>44965</v>
          </cell>
          <cell r="W1276">
            <v>45016</v>
          </cell>
          <cell r="Z1276">
            <v>44965</v>
          </cell>
          <cell r="AA1276">
            <v>2</v>
          </cell>
          <cell r="AB1276">
            <v>2023</v>
          </cell>
          <cell r="AC1276">
            <v>2027</v>
          </cell>
          <cell r="AD1276">
            <v>2.0777777777777779</v>
          </cell>
          <cell r="AE1276" t="str">
            <v>&lt; 3</v>
          </cell>
          <cell r="AF1276">
            <v>34744</v>
          </cell>
          <cell r="AG1276">
            <v>30.076712328767123</v>
          </cell>
          <cell r="AH1276" t="str">
            <v>&gt;25&lt; 35</v>
          </cell>
          <cell r="AK1276" t="str">
            <v>07190336</v>
          </cell>
          <cell r="AL1276">
            <v>40456</v>
          </cell>
          <cell r="AM1276" t="str">
            <v>FEMME</v>
          </cell>
          <cell r="AN1276" t="str">
            <v>Célibataire</v>
          </cell>
          <cell r="AQ1276">
            <v>3</v>
          </cell>
          <cell r="AR1276">
            <v>1</v>
          </cell>
          <cell r="AS1276">
            <v>45330.25</v>
          </cell>
          <cell r="AT1276" t="str">
            <v>Horaire</v>
          </cell>
          <cell r="AU1276">
            <v>3.3069999999999999</v>
          </cell>
          <cell r="BA1276" t="str">
            <v/>
          </cell>
          <cell r="BB1276">
            <v>0</v>
          </cell>
          <cell r="BC1276" t="str">
            <v xml:space="preserve">CITE BACH HAMBA JEBAL JELOUD </v>
          </cell>
          <cell r="BD1276" t="str">
            <v>TUNIS</v>
          </cell>
          <cell r="BG1276">
            <v>26508699</v>
          </cell>
          <cell r="BK1276" t="str">
            <v>A-965</v>
          </cell>
          <cell r="BN1276" t="str">
            <v/>
          </cell>
          <cell r="BO1276" t="str">
            <v>CHAABENI SABRINE</v>
          </cell>
          <cell r="BP1276">
            <v>1278</v>
          </cell>
          <cell r="BU1276" t="str">
            <v>Non-Actif</v>
          </cell>
        </row>
        <row r="1277">
          <cell r="B1277">
            <v>1279</v>
          </cell>
          <cell r="C1277" t="str">
            <v>Madame</v>
          </cell>
          <cell r="D1277" t="str">
            <v>CHAABENI CHAYMA</v>
          </cell>
          <cell r="E1277" t="str">
            <v>SAGE Tunisia</v>
          </cell>
          <cell r="F1277" t="str">
            <v>PRODUCTION</v>
          </cell>
          <cell r="G1277" t="str">
            <v>Couturière</v>
          </cell>
          <cell r="H1277">
            <v>560</v>
          </cell>
          <cell r="I1277" t="str">
            <v>Mabrourk Ben Moussa</v>
          </cell>
          <cell r="J1277" t="str">
            <v>A</v>
          </cell>
          <cell r="K1277" t="str">
            <v>DIRECTS</v>
          </cell>
          <cell r="L1277" t="str">
            <v>Variable cost at standard</v>
          </cell>
          <cell r="M1277" t="str">
            <v>Couturière</v>
          </cell>
          <cell r="N1277">
            <v>44965</v>
          </cell>
          <cell r="P1277">
            <v>-706</v>
          </cell>
          <cell r="Q1277">
            <v>44965</v>
          </cell>
          <cell r="R1277" t="str">
            <v>Probléme de transport</v>
          </cell>
          <cell r="T1277" t="str">
            <v>CDD</v>
          </cell>
          <cell r="U1277" t="str">
            <v>Contractuel</v>
          </cell>
          <cell r="V1277">
            <v>44966</v>
          </cell>
          <cell r="W1277">
            <v>45016</v>
          </cell>
          <cell r="Z1277">
            <v>44966</v>
          </cell>
          <cell r="AA1277">
            <v>2</v>
          </cell>
          <cell r="AB1277">
            <v>2023</v>
          </cell>
          <cell r="AC1277">
            <v>2027</v>
          </cell>
          <cell r="AD1277">
            <v>2.0777777777777779</v>
          </cell>
          <cell r="AE1277" t="str">
            <v>&lt; 3</v>
          </cell>
          <cell r="AF1277">
            <v>34363</v>
          </cell>
          <cell r="AG1277">
            <v>31.12054794520548</v>
          </cell>
          <cell r="AH1277" t="str">
            <v>&gt;25&lt; 35</v>
          </cell>
          <cell r="AI1277">
            <v>16603344</v>
          </cell>
          <cell r="AJ1277" t="str">
            <v>08</v>
          </cell>
          <cell r="AK1277" t="str">
            <v>07186021</v>
          </cell>
          <cell r="AL1277">
            <v>40324</v>
          </cell>
          <cell r="AM1277" t="str">
            <v>FEMME</v>
          </cell>
          <cell r="AN1277" t="str">
            <v>Marié(e)</v>
          </cell>
          <cell r="AQ1277">
            <v>3</v>
          </cell>
          <cell r="AR1277">
            <v>1</v>
          </cell>
          <cell r="AS1277">
            <v>45330.25</v>
          </cell>
          <cell r="AT1277" t="str">
            <v>Horaire</v>
          </cell>
          <cell r="AU1277">
            <v>3.3069999999999999</v>
          </cell>
          <cell r="BA1277" t="str">
            <v/>
          </cell>
          <cell r="BB1277">
            <v>0</v>
          </cell>
          <cell r="BC1277" t="str">
            <v xml:space="preserve">CITE BACH HAMBA JEBAL JELOUD </v>
          </cell>
          <cell r="BD1277" t="str">
            <v>TUNIS</v>
          </cell>
          <cell r="BG1277">
            <v>55334772</v>
          </cell>
          <cell r="BK1277" t="str">
            <v>A-560</v>
          </cell>
          <cell r="BN1277" t="str">
            <v/>
          </cell>
          <cell r="BO1277" t="str">
            <v>CHAABENI CHAYMA</v>
          </cell>
          <cell r="BP1277">
            <v>1279</v>
          </cell>
          <cell r="BU1277" t="str">
            <v>Non-Actif</v>
          </cell>
        </row>
        <row r="1278">
          <cell r="B1278">
            <v>1280</v>
          </cell>
          <cell r="C1278" t="str">
            <v>Madame</v>
          </cell>
          <cell r="D1278" t="str">
            <v>SALHI IMEN</v>
          </cell>
          <cell r="E1278" t="str">
            <v>SAGE Tunisia</v>
          </cell>
          <cell r="F1278" t="str">
            <v>PRODUCTION</v>
          </cell>
          <cell r="G1278" t="str">
            <v>Couturière</v>
          </cell>
          <cell r="H1278" t="str">
            <v>P6 AV</v>
          </cell>
          <cell r="I1278" t="str">
            <v>Issam Ouni</v>
          </cell>
          <cell r="J1278" t="str">
            <v>B</v>
          </cell>
          <cell r="K1278" t="str">
            <v>DIRECTS</v>
          </cell>
          <cell r="L1278" t="str">
            <v>Variable cost at standard</v>
          </cell>
          <cell r="M1278" t="str">
            <v>Couturière</v>
          </cell>
          <cell r="N1278">
            <v>44965</v>
          </cell>
          <cell r="P1278">
            <v>-462</v>
          </cell>
          <cell r="Q1278">
            <v>45260</v>
          </cell>
          <cell r="R1278" t="str">
            <v>fin de contrat</v>
          </cell>
          <cell r="T1278" t="str">
            <v>CDD</v>
          </cell>
          <cell r="U1278" t="str">
            <v>Contractuel</v>
          </cell>
          <cell r="V1278">
            <v>45231</v>
          </cell>
          <cell r="W1278">
            <v>45260</v>
          </cell>
          <cell r="Z1278">
            <v>44965</v>
          </cell>
          <cell r="AA1278">
            <v>2</v>
          </cell>
          <cell r="AB1278">
            <v>2023</v>
          </cell>
          <cell r="AC1278">
            <v>2027</v>
          </cell>
          <cell r="AD1278">
            <v>2.0777777777777779</v>
          </cell>
          <cell r="AE1278" t="str">
            <v>&lt; 3</v>
          </cell>
          <cell r="AF1278">
            <v>35753</v>
          </cell>
          <cell r="AG1278">
            <v>27.312328767123287</v>
          </cell>
          <cell r="AH1278" t="str">
            <v>&gt;25&lt; 35</v>
          </cell>
          <cell r="AI1278">
            <v>17284340</v>
          </cell>
          <cell r="AJ1278" t="str">
            <v>00</v>
          </cell>
          <cell r="AK1278">
            <v>11664156</v>
          </cell>
          <cell r="AL1278">
            <v>43013</v>
          </cell>
          <cell r="AM1278" t="str">
            <v>FEMME</v>
          </cell>
          <cell r="AN1278" t="str">
            <v>Marié(e)</v>
          </cell>
          <cell r="AO1278">
            <v>1</v>
          </cell>
          <cell r="AQ1278">
            <v>3</v>
          </cell>
          <cell r="AR1278">
            <v>1</v>
          </cell>
          <cell r="AS1278">
            <v>45330.25</v>
          </cell>
          <cell r="AT1278" t="str">
            <v>Horaire</v>
          </cell>
          <cell r="AU1278">
            <v>3.3069999999999999</v>
          </cell>
          <cell r="AV1278" t="str">
            <v>12</v>
          </cell>
          <cell r="AW1278" t="str">
            <v>05500</v>
          </cell>
          <cell r="AX1278" t="str">
            <v>00002373297</v>
          </cell>
          <cell r="AY1278" t="str">
            <v>52</v>
          </cell>
          <cell r="AZ1278" t="str">
            <v>UIB</v>
          </cell>
          <cell r="BA1278" t="str">
            <v>12055000000237329752</v>
          </cell>
          <cell r="BB1278">
            <v>20</v>
          </cell>
          <cell r="BC1278" t="str">
            <v>GHDIR EL GOLLA</v>
          </cell>
          <cell r="BD1278" t="str">
            <v>MANOUBA</v>
          </cell>
          <cell r="BG1278">
            <v>50817809</v>
          </cell>
          <cell r="BH1278">
            <v>50704233</v>
          </cell>
          <cell r="BJ1278" t="str">
            <v>GHDIR EL GOLLA</v>
          </cell>
          <cell r="BK1278" t="str">
            <v>B-P6 AV</v>
          </cell>
          <cell r="BL1278" t="str">
            <v>2.1</v>
          </cell>
          <cell r="BN1278" t="str">
            <v>12055000000237329752</v>
          </cell>
          <cell r="BO1278" t="str">
            <v>SALHI IMEN</v>
          </cell>
          <cell r="BP1278">
            <v>1280</v>
          </cell>
          <cell r="BR1278" t="e">
            <v>#N/A</v>
          </cell>
          <cell r="BU1278" t="str">
            <v>Non-Actif</v>
          </cell>
        </row>
        <row r="1279">
          <cell r="B1279">
            <v>1281</v>
          </cell>
          <cell r="C1279" t="str">
            <v>Madame</v>
          </cell>
          <cell r="D1279" t="str">
            <v>JLASSI NOURA</v>
          </cell>
          <cell r="E1279" t="str">
            <v>SAGE Tunisia</v>
          </cell>
          <cell r="F1279" t="str">
            <v>PRODUCTION</v>
          </cell>
          <cell r="G1279" t="str">
            <v>Couturière</v>
          </cell>
          <cell r="H1279" t="str">
            <v>P7 AR</v>
          </cell>
          <cell r="I1279" t="str">
            <v>Safa</v>
          </cell>
          <cell r="J1279" t="str">
            <v>A</v>
          </cell>
          <cell r="K1279" t="str">
            <v>DIRECTS</v>
          </cell>
          <cell r="L1279" t="str">
            <v>Variable cost at standard</v>
          </cell>
          <cell r="M1279" t="str">
            <v>Couturière</v>
          </cell>
          <cell r="N1279">
            <v>44966</v>
          </cell>
          <cell r="P1279">
            <v>25</v>
          </cell>
          <cell r="T1279" t="str">
            <v>CDD</v>
          </cell>
          <cell r="U1279" t="str">
            <v>Contractuel</v>
          </cell>
          <cell r="V1279">
            <v>45689</v>
          </cell>
          <cell r="W1279">
            <v>45747</v>
          </cell>
          <cell r="Z1279">
            <v>44966</v>
          </cell>
          <cell r="AA1279">
            <v>2</v>
          </cell>
          <cell r="AB1279">
            <v>2023</v>
          </cell>
          <cell r="AC1279">
            <v>2027</v>
          </cell>
          <cell r="AD1279">
            <v>2.0750000000000002</v>
          </cell>
          <cell r="AE1279" t="str">
            <v>&lt; 3</v>
          </cell>
          <cell r="AF1279">
            <v>31101</v>
          </cell>
          <cell r="AG1279">
            <v>40.057534246575344</v>
          </cell>
          <cell r="AH1279" t="str">
            <v>&gt;35&lt; 45</v>
          </cell>
          <cell r="AI1279">
            <v>12668570</v>
          </cell>
          <cell r="AJ1279" t="str">
            <v>00</v>
          </cell>
          <cell r="AK1279" t="str">
            <v>09151942</v>
          </cell>
          <cell r="AL1279">
            <v>38156</v>
          </cell>
          <cell r="AM1279" t="str">
            <v>FEMME</v>
          </cell>
          <cell r="AN1279" t="str">
            <v>Marié(e)</v>
          </cell>
          <cell r="AO1279">
            <v>2</v>
          </cell>
          <cell r="AQ1279">
            <v>3</v>
          </cell>
          <cell r="AR1279">
            <v>3</v>
          </cell>
          <cell r="AS1279">
            <v>46061.75</v>
          </cell>
          <cell r="AT1279" t="str">
            <v>Horaire</v>
          </cell>
          <cell r="AU1279">
            <v>3.3069999999999999</v>
          </cell>
          <cell r="AV1279">
            <v>17</v>
          </cell>
          <cell r="AW1279" t="str">
            <v>00100</v>
          </cell>
          <cell r="AX1279" t="str">
            <v>00003194314</v>
          </cell>
          <cell r="AY1279">
            <v>70</v>
          </cell>
          <cell r="AZ1279" t="str">
            <v>LA POSTE</v>
          </cell>
          <cell r="BA1279" t="str">
            <v>17001000000319431470</v>
          </cell>
          <cell r="BB1279">
            <v>20</v>
          </cell>
          <cell r="BC1279" t="str">
            <v>HAY HAFSEYA BORJ EL AMRI</v>
          </cell>
          <cell r="BD1279" t="str">
            <v>TUNIS</v>
          </cell>
          <cell r="BG1279">
            <v>99434516</v>
          </cell>
          <cell r="BH1279">
            <v>29377830</v>
          </cell>
          <cell r="BJ1279" t="str">
            <v>BORJ EL AMRI</v>
          </cell>
          <cell r="BK1279" t="str">
            <v>A-P7 AR</v>
          </cell>
          <cell r="BL1279" t="str">
            <v>1.1</v>
          </cell>
          <cell r="BN1279" t="str">
            <v>17001000000319431470</v>
          </cell>
          <cell r="BO1279" t="str">
            <v>JLASSI NOURA</v>
          </cell>
          <cell r="BP1279">
            <v>1281</v>
          </cell>
          <cell r="BR1279" t="e">
            <v>#N/A</v>
          </cell>
          <cell r="BT1279">
            <v>770</v>
          </cell>
          <cell r="BU1279" t="str">
            <v>si</v>
          </cell>
          <cell r="BV1279" t="str">
            <v>139 A CP</v>
          </cell>
        </row>
        <row r="1280">
          <cell r="B1280">
            <v>1282</v>
          </cell>
          <cell r="C1280" t="str">
            <v>Madame</v>
          </cell>
          <cell r="D1280" t="str">
            <v>BJEOUI RAWDHA</v>
          </cell>
          <cell r="E1280" t="str">
            <v>SAGE Tunisia</v>
          </cell>
          <cell r="F1280" t="str">
            <v>PRODUCTION</v>
          </cell>
          <cell r="G1280" t="str">
            <v>Couturière</v>
          </cell>
          <cell r="H1280">
            <v>965</v>
          </cell>
          <cell r="I1280" t="str">
            <v>ALA KHALOUI</v>
          </cell>
          <cell r="J1280" t="str">
            <v>A</v>
          </cell>
          <cell r="K1280" t="str">
            <v>DIRECTS</v>
          </cell>
          <cell r="L1280" t="str">
            <v>Variable cost at standard</v>
          </cell>
          <cell r="M1280" t="str">
            <v>Couturière</v>
          </cell>
          <cell r="N1280">
            <v>44979</v>
          </cell>
          <cell r="P1280">
            <v>-706</v>
          </cell>
          <cell r="Q1280">
            <v>44979</v>
          </cell>
          <cell r="R1280" t="str">
            <v>discipline</v>
          </cell>
          <cell r="S1280" t="str">
            <v>liste noir</v>
          </cell>
          <cell r="T1280" t="str">
            <v>CDD</v>
          </cell>
          <cell r="U1280" t="str">
            <v>Contractuel</v>
          </cell>
          <cell r="V1280">
            <v>44967</v>
          </cell>
          <cell r="W1280">
            <v>45016</v>
          </cell>
          <cell r="Z1280">
            <v>44967</v>
          </cell>
          <cell r="AA1280">
            <v>2</v>
          </cell>
          <cell r="AB1280">
            <v>2023</v>
          </cell>
          <cell r="AC1280">
            <v>2027</v>
          </cell>
          <cell r="AD1280">
            <v>2.0388888888888888</v>
          </cell>
          <cell r="AE1280" t="str">
            <v>&lt; 3</v>
          </cell>
          <cell r="AF1280">
            <v>27740</v>
          </cell>
          <cell r="AG1280">
            <v>49.265753424657532</v>
          </cell>
          <cell r="AH1280" t="str">
            <v>&gt;45&lt; 55</v>
          </cell>
          <cell r="AI1280">
            <v>12194782</v>
          </cell>
          <cell r="AJ1280" t="str">
            <v>01</v>
          </cell>
          <cell r="AK1280" t="str">
            <v>04669103</v>
          </cell>
          <cell r="AL1280">
            <v>44222</v>
          </cell>
          <cell r="AM1280" t="str">
            <v>FEMME</v>
          </cell>
          <cell r="AN1280" t="str">
            <v>Marié(e)</v>
          </cell>
          <cell r="AO1280">
            <v>2</v>
          </cell>
          <cell r="AQ1280">
            <v>3</v>
          </cell>
          <cell r="AR1280">
            <v>1</v>
          </cell>
          <cell r="AS1280">
            <v>45344.25</v>
          </cell>
          <cell r="AT1280" t="str">
            <v>Horaire</v>
          </cell>
          <cell r="AU1280">
            <v>3.3069999999999999</v>
          </cell>
          <cell r="BA1280" t="str">
            <v/>
          </cell>
          <cell r="BB1280">
            <v>0</v>
          </cell>
          <cell r="BC1280" t="str">
            <v>11 RUE 4722 HRAIRIA CITE EZZOUHOUR</v>
          </cell>
          <cell r="BD1280" t="str">
            <v>TUNIS</v>
          </cell>
          <cell r="BG1280">
            <v>22535670</v>
          </cell>
          <cell r="BH1280">
            <v>23103591</v>
          </cell>
          <cell r="BK1280" t="str">
            <v>A-965</v>
          </cell>
          <cell r="BU1280" t="str">
            <v>Non-Actif</v>
          </cell>
        </row>
        <row r="1281">
          <cell r="B1281">
            <v>1283</v>
          </cell>
          <cell r="C1281" t="str">
            <v>Mlle</v>
          </cell>
          <cell r="D1281" t="str">
            <v>BEN OTHMEN HANEN</v>
          </cell>
          <cell r="E1281" t="str">
            <v>SAGE Tunisia</v>
          </cell>
          <cell r="F1281" t="str">
            <v>QUALITE</v>
          </cell>
          <cell r="G1281" t="str">
            <v>Appolo</v>
          </cell>
          <cell r="H1281" t="str">
            <v>APPOLO</v>
          </cell>
          <cell r="I1281" t="str">
            <v>YOUSSEF KHALOUI</v>
          </cell>
          <cell r="J1281" t="str">
            <v>A</v>
          </cell>
          <cell r="K1281" t="str">
            <v>INDIRECTS</v>
          </cell>
          <cell r="L1281" t="str">
            <v>Variable cost at standard</v>
          </cell>
          <cell r="M1281" t="str">
            <v>Appolo</v>
          </cell>
          <cell r="N1281">
            <v>44966</v>
          </cell>
          <cell r="P1281">
            <v>-6</v>
          </cell>
          <cell r="T1281" t="str">
            <v>CDD</v>
          </cell>
          <cell r="U1281" t="str">
            <v>Contractuel</v>
          </cell>
          <cell r="V1281">
            <v>45627</v>
          </cell>
          <cell r="W1281">
            <v>45716</v>
          </cell>
          <cell r="Z1281">
            <v>44966</v>
          </cell>
          <cell r="AA1281">
            <v>2</v>
          </cell>
          <cell r="AB1281">
            <v>2023</v>
          </cell>
          <cell r="AC1281">
            <v>2027</v>
          </cell>
          <cell r="AD1281">
            <v>2.0750000000000002</v>
          </cell>
          <cell r="AE1281" t="str">
            <v>&lt; 3</v>
          </cell>
          <cell r="AF1281">
            <v>35153</v>
          </cell>
          <cell r="AG1281">
            <v>28.956164383561642</v>
          </cell>
          <cell r="AH1281" t="str">
            <v>&gt;25&lt; 35</v>
          </cell>
          <cell r="AI1281">
            <v>17284800</v>
          </cell>
          <cell r="AJ1281" t="str">
            <v>03</v>
          </cell>
          <cell r="AK1281">
            <v>14353249</v>
          </cell>
          <cell r="AL1281">
            <v>43789</v>
          </cell>
          <cell r="AM1281" t="str">
            <v>FEMME</v>
          </cell>
          <cell r="AN1281" t="str">
            <v>Célibataire</v>
          </cell>
          <cell r="AQ1281">
            <v>3</v>
          </cell>
          <cell r="AR1281">
            <v>3</v>
          </cell>
          <cell r="AS1281">
            <v>46061.75</v>
          </cell>
          <cell r="AT1281" t="str">
            <v>Horaire</v>
          </cell>
          <cell r="AU1281">
            <v>3.3069999999999999</v>
          </cell>
          <cell r="AV1281">
            <v>17</v>
          </cell>
          <cell r="AW1281">
            <v>53594</v>
          </cell>
          <cell r="AX1281" t="str">
            <v>01714298524</v>
          </cell>
          <cell r="AY1281">
            <v>67</v>
          </cell>
          <cell r="AZ1281" t="str">
            <v>LA POSTE</v>
          </cell>
          <cell r="BA1281" t="str">
            <v>17535940171429852467</v>
          </cell>
          <cell r="BB1281">
            <v>20</v>
          </cell>
          <cell r="BC1281" t="str">
            <v>25 JUILLET CITE ENASR MORNAGUIA</v>
          </cell>
          <cell r="BD1281" t="str">
            <v>MANOUBA</v>
          </cell>
          <cell r="BF1281">
            <v>45013</v>
          </cell>
          <cell r="BG1281">
            <v>58693604</v>
          </cell>
          <cell r="BH1281">
            <v>58691238</v>
          </cell>
          <cell r="BJ1281" t="str">
            <v>MORNAGUIA</v>
          </cell>
          <cell r="BK1281" t="str">
            <v>A-APPOLO</v>
          </cell>
          <cell r="BL1281" t="str">
            <v>1.3</v>
          </cell>
          <cell r="BN1281" t="str">
            <v>17535940171429852467</v>
          </cell>
          <cell r="BR1281" t="e">
            <v>#N/A</v>
          </cell>
          <cell r="BT1281">
            <v>519</v>
          </cell>
          <cell r="BU1281" t="str">
            <v>si</v>
          </cell>
          <cell r="BV1281" t="str">
            <v>APPOLO</v>
          </cell>
        </row>
        <row r="1282">
          <cell r="B1282">
            <v>1284</v>
          </cell>
          <cell r="C1282" t="str">
            <v>Madame</v>
          </cell>
          <cell r="D1282" t="str">
            <v>BADROUNI HADIL</v>
          </cell>
          <cell r="E1282" t="str">
            <v>SAGE Tunisia</v>
          </cell>
          <cell r="F1282" t="str">
            <v>PRODUCTION</v>
          </cell>
          <cell r="G1282" t="str">
            <v>Couturière</v>
          </cell>
          <cell r="H1282">
            <v>965</v>
          </cell>
          <cell r="I1282" t="str">
            <v>abdelhalim</v>
          </cell>
          <cell r="J1282" t="str">
            <v>B</v>
          </cell>
          <cell r="K1282" t="str">
            <v>DIRECTS</v>
          </cell>
          <cell r="L1282" t="str">
            <v>Variable cost at standard</v>
          </cell>
          <cell r="M1282" t="str">
            <v>Couturière</v>
          </cell>
          <cell r="N1282">
            <v>44966</v>
          </cell>
          <cell r="P1282">
            <v>-615</v>
          </cell>
          <cell r="Q1282">
            <v>45091</v>
          </cell>
          <cell r="R1282" t="str">
            <v>retour à son ancien poste</v>
          </cell>
          <cell r="T1282" t="str">
            <v>CDD</v>
          </cell>
          <cell r="U1282" t="str">
            <v>Contractuel</v>
          </cell>
          <cell r="V1282">
            <v>45047</v>
          </cell>
          <cell r="W1282">
            <v>45107</v>
          </cell>
          <cell r="Z1282">
            <v>44966</v>
          </cell>
          <cell r="AA1282">
            <v>2</v>
          </cell>
          <cell r="AB1282">
            <v>2023</v>
          </cell>
          <cell r="AC1282">
            <v>2027</v>
          </cell>
          <cell r="AD1282">
            <v>2.0750000000000002</v>
          </cell>
          <cell r="AE1282" t="str">
            <v>&lt; 3</v>
          </cell>
          <cell r="AF1282">
            <v>37209</v>
          </cell>
          <cell r="AG1282">
            <v>23.323287671232876</v>
          </cell>
          <cell r="AH1282" t="str">
            <v>&lt; 25</v>
          </cell>
          <cell r="AK1282">
            <v>14363613</v>
          </cell>
          <cell r="AL1282">
            <v>44805</v>
          </cell>
          <cell r="AM1282" t="str">
            <v>FEMME</v>
          </cell>
          <cell r="AN1282" t="str">
            <v>Marié(e)</v>
          </cell>
          <cell r="AQ1282">
            <v>3</v>
          </cell>
          <cell r="AR1282">
            <v>1</v>
          </cell>
          <cell r="AS1282">
            <v>45331.25</v>
          </cell>
          <cell r="AT1282" t="str">
            <v>Horaire</v>
          </cell>
          <cell r="AU1282">
            <v>3.3069999999999999</v>
          </cell>
          <cell r="AV1282">
            <v>17</v>
          </cell>
          <cell r="AW1282" t="str">
            <v>00100</v>
          </cell>
          <cell r="AX1282" t="str">
            <v>00003230134</v>
          </cell>
          <cell r="AY1282">
            <v>86</v>
          </cell>
          <cell r="AZ1282" t="str">
            <v>LA POSTE</v>
          </cell>
          <cell r="BA1282" t="str">
            <v>17001000000323013486</v>
          </cell>
          <cell r="BB1282">
            <v>20</v>
          </cell>
          <cell r="BC1282" t="str">
            <v>CITE EL HIDHAB FOUCHENA MHAMDIA</v>
          </cell>
          <cell r="BD1282" t="str">
            <v>BEN AROUS</v>
          </cell>
          <cell r="BK1282" t="str">
            <v>B-965</v>
          </cell>
          <cell r="BN1282" t="str">
            <v>17001000000323013486</v>
          </cell>
          <cell r="BR1282" t="e">
            <v>#N/A</v>
          </cell>
          <cell r="BS1282" t="str">
            <v>changement de alimentatrice vers coutiriére le 10-04-23</v>
          </cell>
          <cell r="BU1282" t="str">
            <v>Non-Actif</v>
          </cell>
        </row>
        <row r="1283">
          <cell r="B1283">
            <v>1285</v>
          </cell>
          <cell r="C1283" t="str">
            <v>Madame</v>
          </cell>
          <cell r="D1283" t="str">
            <v>BARHOUMI YOSRA</v>
          </cell>
          <cell r="E1283" t="str">
            <v>SAGE Tunisia</v>
          </cell>
          <cell r="F1283" t="str">
            <v>PRODUCTION</v>
          </cell>
          <cell r="G1283" t="str">
            <v>Team leader</v>
          </cell>
          <cell r="H1283" t="str">
            <v>P6 AR</v>
          </cell>
          <cell r="I1283" t="str">
            <v>Bel Hadj Mohamed</v>
          </cell>
          <cell r="J1283" t="str">
            <v>A</v>
          </cell>
          <cell r="K1283" t="str">
            <v>INDIRECTS</v>
          </cell>
          <cell r="L1283" t="str">
            <v>Variable cost at standard</v>
          </cell>
          <cell r="M1283" t="str">
            <v>Team leader</v>
          </cell>
          <cell r="N1283">
            <v>44965</v>
          </cell>
          <cell r="P1283">
            <v>55</v>
          </cell>
          <cell r="T1283" t="str">
            <v>CDD</v>
          </cell>
          <cell r="U1283" t="str">
            <v>Contractuel</v>
          </cell>
          <cell r="V1283">
            <v>45689</v>
          </cell>
          <cell r="W1283">
            <v>45777</v>
          </cell>
          <cell r="Z1283">
            <v>44966</v>
          </cell>
          <cell r="AA1283">
            <v>2</v>
          </cell>
          <cell r="AB1283">
            <v>2023</v>
          </cell>
          <cell r="AC1283">
            <v>2027</v>
          </cell>
          <cell r="AD1283">
            <v>2.0777777777777779</v>
          </cell>
          <cell r="AE1283" t="str">
            <v>&lt; 3</v>
          </cell>
          <cell r="AF1283">
            <v>34578</v>
          </cell>
          <cell r="AG1283">
            <v>30.531506849315068</v>
          </cell>
          <cell r="AH1283" t="str">
            <v>&gt;25&lt; 35</v>
          </cell>
          <cell r="AI1283">
            <v>17054105</v>
          </cell>
          <cell r="AJ1283" t="str">
            <v>02</v>
          </cell>
          <cell r="AK1283">
            <v>11910505</v>
          </cell>
          <cell r="AL1283">
            <v>42998</v>
          </cell>
          <cell r="AM1283" t="str">
            <v>FEMME</v>
          </cell>
          <cell r="AN1283" t="str">
            <v>Marié(e)</v>
          </cell>
          <cell r="AO1283">
            <v>1</v>
          </cell>
          <cell r="AQ1283">
            <v>5</v>
          </cell>
          <cell r="AR1283">
            <v>3</v>
          </cell>
          <cell r="AS1283">
            <v>46060.75</v>
          </cell>
          <cell r="AT1283" t="str">
            <v>Horaire</v>
          </cell>
          <cell r="AU1283">
            <v>3.3069999999999999</v>
          </cell>
          <cell r="AV1283" t="str">
            <v>05</v>
          </cell>
          <cell r="AW1283" t="str">
            <v>04600</v>
          </cell>
          <cell r="AX1283" t="str">
            <v>01145013719</v>
          </cell>
          <cell r="AY1283" t="str">
            <v>62</v>
          </cell>
          <cell r="AZ1283" t="str">
            <v>BT</v>
          </cell>
          <cell r="BA1283" t="str">
            <v>05046000114501371962</v>
          </cell>
          <cell r="BB1283">
            <v>20</v>
          </cell>
          <cell r="BC1283" t="str">
            <v>LOT FENDRI SIDI HASSINE</v>
          </cell>
          <cell r="BD1283" t="str">
            <v>SEDJOUMI</v>
          </cell>
          <cell r="BF1283">
            <v>45027</v>
          </cell>
          <cell r="BG1283">
            <v>24891684</v>
          </cell>
          <cell r="BH1283">
            <v>95724487</v>
          </cell>
          <cell r="BJ1283" t="str">
            <v>SIDI HASSINE</v>
          </cell>
          <cell r="BK1283" t="str">
            <v>A-P6 AR</v>
          </cell>
          <cell r="BL1283" t="str">
            <v>3.1</v>
          </cell>
          <cell r="BN1283" t="str">
            <v>05046000114501371962</v>
          </cell>
          <cell r="BO1283" t="str">
            <v>BARHOUMI YOSRA</v>
          </cell>
          <cell r="BP1283">
            <v>1285</v>
          </cell>
          <cell r="BR1283" t="e">
            <v>#N/A</v>
          </cell>
          <cell r="BS1283">
            <v>45321</v>
          </cell>
          <cell r="BT1283">
            <v>304</v>
          </cell>
          <cell r="BU1283" t="str">
            <v>si</v>
          </cell>
          <cell r="BV1283" t="str">
            <v>P6 AR A SP</v>
          </cell>
        </row>
        <row r="1284">
          <cell r="B1284">
            <v>1286</v>
          </cell>
          <cell r="C1284" t="str">
            <v>Madame</v>
          </cell>
          <cell r="D1284" t="str">
            <v>HELEL HAYET</v>
          </cell>
          <cell r="E1284" t="str">
            <v>SAGE Tunisia</v>
          </cell>
          <cell r="F1284" t="str">
            <v>PRODUCTION</v>
          </cell>
          <cell r="G1284" t="str">
            <v>Couturière</v>
          </cell>
          <cell r="H1284">
            <v>965</v>
          </cell>
          <cell r="I1284" t="str">
            <v>abdelhalim</v>
          </cell>
          <cell r="J1284" t="str">
            <v>B</v>
          </cell>
          <cell r="K1284" t="str">
            <v>DIRECTS</v>
          </cell>
          <cell r="L1284" t="str">
            <v>Variable cost at standard</v>
          </cell>
          <cell r="M1284" t="str">
            <v>Couturière</v>
          </cell>
          <cell r="N1284">
            <v>44966</v>
          </cell>
          <cell r="P1284">
            <v>-706</v>
          </cell>
          <cell r="Q1284">
            <v>44975</v>
          </cell>
          <cell r="R1284" t="str">
            <v xml:space="preserve">abandon de poste </v>
          </cell>
          <cell r="S1284" t="str">
            <v>liste noir</v>
          </cell>
          <cell r="T1284" t="str">
            <v>CDD</v>
          </cell>
          <cell r="U1284" t="str">
            <v>Contractuel</v>
          </cell>
          <cell r="V1284">
            <v>44966</v>
          </cell>
          <cell r="W1284">
            <v>45016</v>
          </cell>
          <cell r="Z1284">
            <v>44966</v>
          </cell>
          <cell r="AA1284">
            <v>2</v>
          </cell>
          <cell r="AB1284">
            <v>2023</v>
          </cell>
          <cell r="AC1284">
            <v>2027</v>
          </cell>
          <cell r="AD1284">
            <v>2.0750000000000002</v>
          </cell>
          <cell r="AE1284" t="str">
            <v>&lt; 3</v>
          </cell>
          <cell r="AF1284">
            <v>29638</v>
          </cell>
          <cell r="AG1284">
            <v>44.065753424657537</v>
          </cell>
          <cell r="AH1284" t="str">
            <v>&gt;35&lt; 45</v>
          </cell>
          <cell r="AI1284">
            <v>12537286</v>
          </cell>
          <cell r="AJ1284" t="str">
            <v>02</v>
          </cell>
          <cell r="AK1284" t="str">
            <v>05883119</v>
          </cell>
          <cell r="AL1284">
            <v>36678</v>
          </cell>
          <cell r="AM1284" t="str">
            <v>FEMME</v>
          </cell>
          <cell r="AN1284" t="str">
            <v>Marié(e)</v>
          </cell>
          <cell r="AO1284">
            <v>3</v>
          </cell>
          <cell r="AQ1284">
            <v>3</v>
          </cell>
          <cell r="AR1284">
            <v>1</v>
          </cell>
          <cell r="AS1284">
            <v>45331.25</v>
          </cell>
          <cell r="AT1284" t="str">
            <v>Horaire</v>
          </cell>
          <cell r="AU1284">
            <v>3.3069999999999999</v>
          </cell>
          <cell r="AV1284" t="str">
            <v>17</v>
          </cell>
          <cell r="AW1284" t="str">
            <v>00100</v>
          </cell>
          <cell r="AX1284" t="str">
            <v>00003084170</v>
          </cell>
          <cell r="AY1284" t="str">
            <v>23</v>
          </cell>
          <cell r="AZ1284" t="str">
            <v>LA POSTE</v>
          </cell>
          <cell r="BA1284" t="str">
            <v>17001000000308417023</v>
          </cell>
          <cell r="BB1284">
            <v>20</v>
          </cell>
          <cell r="BC1284" t="str">
            <v>28 RUE 10111 OUARDIA 4</v>
          </cell>
          <cell r="BD1284" t="str">
            <v>TUNIS</v>
          </cell>
          <cell r="BG1284">
            <v>22686914</v>
          </cell>
          <cell r="BH1284">
            <v>53866914</v>
          </cell>
          <cell r="BJ1284" t="str">
            <v>Arrêt 24</v>
          </cell>
          <cell r="BK1284" t="str">
            <v>B-965</v>
          </cell>
          <cell r="BN1284" t="str">
            <v>17001000000308417023</v>
          </cell>
          <cell r="BO1284" t="str">
            <v>HELEL HAYET</v>
          </cell>
          <cell r="BP1284">
            <v>1286</v>
          </cell>
          <cell r="BU1284" t="str">
            <v>Non-Actif</v>
          </cell>
        </row>
        <row r="1285">
          <cell r="B1285">
            <v>1287</v>
          </cell>
          <cell r="C1285" t="str">
            <v>Mlle</v>
          </cell>
          <cell r="D1285" t="str">
            <v>MEHMLI AZZA</v>
          </cell>
          <cell r="E1285" t="str">
            <v>SAGE Tunisia</v>
          </cell>
          <cell r="F1285" t="str">
            <v>QUALITE</v>
          </cell>
          <cell r="G1285" t="str">
            <v>Fire W</v>
          </cell>
          <cell r="H1285" t="str">
            <v>Panda</v>
          </cell>
          <cell r="I1285" t="str">
            <v>Ismail</v>
          </cell>
          <cell r="J1285" t="str">
            <v>B</v>
          </cell>
          <cell r="K1285" t="str">
            <v>INDIRECTS</v>
          </cell>
          <cell r="L1285" t="str">
            <v>Variable cost at standard</v>
          </cell>
          <cell r="M1285" t="str">
            <v>Fire W</v>
          </cell>
          <cell r="N1285">
            <v>44967</v>
          </cell>
          <cell r="P1285">
            <v>-6</v>
          </cell>
          <cell r="T1285" t="str">
            <v>CDD</v>
          </cell>
          <cell r="U1285" t="str">
            <v>Contractuel</v>
          </cell>
          <cell r="V1285">
            <v>45627</v>
          </cell>
          <cell r="W1285">
            <v>45716</v>
          </cell>
          <cell r="Z1285">
            <v>44967</v>
          </cell>
          <cell r="AA1285">
            <v>2</v>
          </cell>
          <cell r="AB1285">
            <v>2023</v>
          </cell>
          <cell r="AC1285">
            <v>2027</v>
          </cell>
          <cell r="AD1285">
            <v>2.0722222222222224</v>
          </cell>
          <cell r="AE1285" t="str">
            <v>&lt; 3</v>
          </cell>
          <cell r="AF1285">
            <v>36481</v>
          </cell>
          <cell r="AG1285">
            <v>25.317808219178083</v>
          </cell>
          <cell r="AH1285" t="str">
            <v>&gt;25&lt; 35</v>
          </cell>
          <cell r="AI1285">
            <v>12537286</v>
          </cell>
          <cell r="AJ1285" t="str">
            <v>02</v>
          </cell>
          <cell r="AK1285">
            <v>12353662</v>
          </cell>
          <cell r="AL1285">
            <v>42844</v>
          </cell>
          <cell r="AM1285" t="str">
            <v>FEMME</v>
          </cell>
          <cell r="AN1285" t="str">
            <v>Célibataire</v>
          </cell>
          <cell r="AQ1285">
            <v>3</v>
          </cell>
          <cell r="AR1285">
            <v>3</v>
          </cell>
          <cell r="AS1285">
            <v>46062.75</v>
          </cell>
          <cell r="AT1285" t="str">
            <v>Horaire</v>
          </cell>
          <cell r="AU1285">
            <v>3.3069999999999999</v>
          </cell>
          <cell r="AV1285" t="str">
            <v>07</v>
          </cell>
          <cell r="AW1285">
            <v>11001</v>
          </cell>
          <cell r="AX1285">
            <v>57121612940</v>
          </cell>
          <cell r="AY1285">
            <v>49</v>
          </cell>
          <cell r="AZ1285" t="str">
            <v>AMEN BANK</v>
          </cell>
          <cell r="BA1285" t="str">
            <v>07110015712161294049</v>
          </cell>
          <cell r="BB1285">
            <v>20</v>
          </cell>
          <cell r="BC1285" t="str">
            <v xml:space="preserve">YASSMINET BEN AROUS </v>
          </cell>
          <cell r="BD1285" t="str">
            <v>BEN AROUS</v>
          </cell>
          <cell r="BG1285">
            <v>23940598</v>
          </cell>
          <cell r="BH1285">
            <v>92012396</v>
          </cell>
          <cell r="BJ1285" t="str">
            <v xml:space="preserve">YASSMINET </v>
          </cell>
          <cell r="BK1285" t="str">
            <v>B-Panda</v>
          </cell>
          <cell r="BL1285" t="str">
            <v>1.3</v>
          </cell>
          <cell r="BN1285" t="str">
            <v>07110015712161294049</v>
          </cell>
          <cell r="BR1285" t="e">
            <v>#N/A</v>
          </cell>
          <cell r="BT1285">
            <v>609</v>
          </cell>
          <cell r="BU1285" t="str">
            <v>si</v>
          </cell>
          <cell r="BV1285" t="str">
            <v>965 A CP</v>
          </cell>
        </row>
        <row r="1286">
          <cell r="B1286">
            <v>1288</v>
          </cell>
          <cell r="C1286" t="str">
            <v>Madame</v>
          </cell>
          <cell r="D1286" t="str">
            <v>RIAHI SONIA</v>
          </cell>
          <cell r="E1286" t="str">
            <v>SAGE Tunisia</v>
          </cell>
          <cell r="F1286" t="str">
            <v>PRODUCTION</v>
          </cell>
          <cell r="G1286" t="str">
            <v>Couturière</v>
          </cell>
          <cell r="H1286">
            <v>965</v>
          </cell>
          <cell r="I1286" t="str">
            <v>ALA KHALOUI</v>
          </cell>
          <cell r="J1286" t="str">
            <v>A</v>
          </cell>
          <cell r="K1286" t="str">
            <v>DIRECTS</v>
          </cell>
          <cell r="L1286" t="str">
            <v>Variable cost at standard</v>
          </cell>
          <cell r="M1286" t="str">
            <v>Couturière</v>
          </cell>
          <cell r="N1286">
            <v>44979</v>
          </cell>
          <cell r="P1286">
            <v>-645</v>
          </cell>
          <cell r="Q1286">
            <v>45078</v>
          </cell>
          <cell r="R1286" t="str">
            <v>retour au ancien employeur</v>
          </cell>
          <cell r="S1286">
            <v>45107</v>
          </cell>
          <cell r="T1286" t="str">
            <v>CDD</v>
          </cell>
          <cell r="U1286" t="str">
            <v>Contractuel</v>
          </cell>
          <cell r="V1286">
            <v>45047</v>
          </cell>
          <cell r="W1286">
            <v>45077</v>
          </cell>
          <cell r="Z1286">
            <v>44614</v>
          </cell>
          <cell r="AA1286">
            <v>2</v>
          </cell>
          <cell r="AB1286">
            <v>2023</v>
          </cell>
          <cell r="AC1286">
            <v>2027</v>
          </cell>
          <cell r="AD1286">
            <v>2.0388888888888888</v>
          </cell>
          <cell r="AE1286" t="str">
            <v>&lt; 3</v>
          </cell>
          <cell r="AF1286">
            <v>27980</v>
          </cell>
          <cell r="AG1286">
            <v>48.608219178082194</v>
          </cell>
          <cell r="AH1286" t="str">
            <v>&gt;45&lt; 55</v>
          </cell>
          <cell r="AI1286">
            <v>11815792</v>
          </cell>
          <cell r="AJ1286" t="str">
            <v>00</v>
          </cell>
          <cell r="AK1286" t="str">
            <v>07312074</v>
          </cell>
          <cell r="AL1286">
            <v>38284</v>
          </cell>
          <cell r="AM1286" t="str">
            <v>FEMME</v>
          </cell>
          <cell r="AN1286" t="str">
            <v>Marié(e)</v>
          </cell>
          <cell r="AO1286">
            <v>3</v>
          </cell>
          <cell r="AQ1286">
            <v>3</v>
          </cell>
          <cell r="AR1286">
            <v>1</v>
          </cell>
          <cell r="AS1286">
            <v>45344.25</v>
          </cell>
          <cell r="AT1286" t="str">
            <v>Horaire</v>
          </cell>
          <cell r="AU1286">
            <v>3.3069999999999999</v>
          </cell>
          <cell r="AV1286">
            <v>17</v>
          </cell>
          <cell r="AW1286" t="str">
            <v>00100</v>
          </cell>
          <cell r="AX1286" t="str">
            <v>00002866530</v>
          </cell>
          <cell r="AY1286">
            <v>36</v>
          </cell>
          <cell r="AZ1286" t="str">
            <v>LA POSTE</v>
          </cell>
          <cell r="BA1286" t="str">
            <v>17001000000286653036</v>
          </cell>
          <cell r="BB1286">
            <v>20</v>
          </cell>
          <cell r="BC1286" t="str">
            <v>RUE 5549 CITE KHALED IBN EL WALID</v>
          </cell>
          <cell r="BD1286" t="str">
            <v>MANOUBA</v>
          </cell>
          <cell r="BG1286">
            <v>52731233</v>
          </cell>
          <cell r="BH1286">
            <v>22355680</v>
          </cell>
          <cell r="BK1286" t="str">
            <v>A-965</v>
          </cell>
          <cell r="BN1286" t="str">
            <v>17001000000286653036</v>
          </cell>
          <cell r="BR1286" t="e">
            <v>#N/A</v>
          </cell>
          <cell r="BU1286" t="str">
            <v>Non-Actif</v>
          </cell>
        </row>
        <row r="1287">
          <cell r="B1287">
            <v>1289</v>
          </cell>
          <cell r="C1287" t="str">
            <v>Madame</v>
          </cell>
          <cell r="D1287" t="str">
            <v>SELLIMI KHAOULA</v>
          </cell>
          <cell r="E1287" t="str">
            <v>SAGE Tunisia</v>
          </cell>
          <cell r="F1287" t="str">
            <v>PRODUCTION</v>
          </cell>
          <cell r="G1287" t="str">
            <v>Couturière</v>
          </cell>
          <cell r="H1287" t="str">
            <v>P6 AV</v>
          </cell>
          <cell r="I1287" t="str">
            <v>Issam Ouni</v>
          </cell>
          <cell r="J1287" t="str">
            <v>B</v>
          </cell>
          <cell r="K1287" t="str">
            <v>DIRECTS</v>
          </cell>
          <cell r="L1287" t="str">
            <v>Variable cost at standard</v>
          </cell>
          <cell r="M1287" t="str">
            <v>Couturière</v>
          </cell>
          <cell r="N1287">
            <v>44971</v>
          </cell>
          <cell r="P1287">
            <v>-553</v>
          </cell>
          <cell r="Q1287">
            <v>45152</v>
          </cell>
          <cell r="R1287" t="str">
            <v>familliale</v>
          </cell>
          <cell r="T1287" t="str">
            <v>CDD</v>
          </cell>
          <cell r="U1287" t="str">
            <v>Contractuel</v>
          </cell>
          <cell r="V1287">
            <v>45108</v>
          </cell>
          <cell r="W1287">
            <v>45169</v>
          </cell>
          <cell r="Z1287">
            <v>44971</v>
          </cell>
          <cell r="AA1287">
            <v>2</v>
          </cell>
          <cell r="AB1287">
            <v>2023</v>
          </cell>
          <cell r="AC1287">
            <v>2027</v>
          </cell>
          <cell r="AD1287">
            <v>2.0611111111111109</v>
          </cell>
          <cell r="AE1287" t="str">
            <v>&lt; 3</v>
          </cell>
          <cell r="AF1287">
            <v>32147</v>
          </cell>
          <cell r="AG1287">
            <v>37.19178082191781</v>
          </cell>
          <cell r="AH1287" t="str">
            <v>&gt;35&lt; 45</v>
          </cell>
          <cell r="AI1287">
            <v>16912073</v>
          </cell>
          <cell r="AJ1287" t="str">
            <v>00</v>
          </cell>
          <cell r="AK1287" t="str">
            <v>07434470</v>
          </cell>
          <cell r="AL1287">
            <v>40758</v>
          </cell>
          <cell r="AM1287" t="str">
            <v>FEMME</v>
          </cell>
          <cell r="AN1287" t="str">
            <v>Marié(e)</v>
          </cell>
          <cell r="AO1287">
            <v>2</v>
          </cell>
          <cell r="AQ1287">
            <v>3</v>
          </cell>
          <cell r="AR1287">
            <v>1</v>
          </cell>
          <cell r="AS1287">
            <v>45336.25</v>
          </cell>
          <cell r="AT1287" t="str">
            <v>Horaire</v>
          </cell>
          <cell r="AU1287">
            <v>3.3069999999999999</v>
          </cell>
          <cell r="AV1287">
            <v>17</v>
          </cell>
          <cell r="AW1287">
            <v>53594</v>
          </cell>
          <cell r="AX1287" t="str">
            <v>01742398999</v>
          </cell>
          <cell r="AY1287">
            <v>81</v>
          </cell>
          <cell r="AZ1287" t="str">
            <v>LA POSTE</v>
          </cell>
          <cell r="BA1287" t="str">
            <v>17535940174239899981</v>
          </cell>
          <cell r="BB1287">
            <v>20</v>
          </cell>
          <cell r="BC1287" t="str">
            <v>INTILAKA ARIANA</v>
          </cell>
          <cell r="BD1287" t="str">
            <v>ARIANA</v>
          </cell>
          <cell r="BF1287">
            <v>44971</v>
          </cell>
          <cell r="BG1287">
            <v>53969084</v>
          </cell>
          <cell r="BH1287">
            <v>93141391</v>
          </cell>
          <cell r="BJ1287" t="str">
            <v>INTILAKA</v>
          </cell>
          <cell r="BK1287" t="str">
            <v>B-P6 AV</v>
          </cell>
          <cell r="BL1287" t="str">
            <v>1.1</v>
          </cell>
          <cell r="BN1287" t="str">
            <v>17535940174239899981</v>
          </cell>
          <cell r="BR1287" t="e">
            <v>#N/A</v>
          </cell>
          <cell r="BU1287" t="str">
            <v>Non-Actif</v>
          </cell>
        </row>
        <row r="1288">
          <cell r="B1288">
            <v>1290</v>
          </cell>
          <cell r="C1288" t="str">
            <v>Madame</v>
          </cell>
          <cell r="D1288" t="str">
            <v>KOUKI SAMIA</v>
          </cell>
          <cell r="E1288" t="str">
            <v>SAGE Tunisia</v>
          </cell>
          <cell r="F1288" t="str">
            <v>PRODUCTION</v>
          </cell>
          <cell r="G1288" t="str">
            <v>Couturière</v>
          </cell>
          <cell r="H1288" t="str">
            <v>P6 AV</v>
          </cell>
          <cell r="I1288" t="str">
            <v>Issam Ouni</v>
          </cell>
          <cell r="J1288" t="str">
            <v>B</v>
          </cell>
          <cell r="K1288" t="str">
            <v>DIRECTS</v>
          </cell>
          <cell r="L1288" t="str">
            <v>Variable cost at standard</v>
          </cell>
          <cell r="M1288" t="str">
            <v>Couturière</v>
          </cell>
          <cell r="N1288">
            <v>44971</v>
          </cell>
          <cell r="P1288">
            <v>25</v>
          </cell>
          <cell r="T1288" t="str">
            <v>CDD</v>
          </cell>
          <cell r="U1288" t="str">
            <v>Contractuel</v>
          </cell>
          <cell r="V1288">
            <v>45689</v>
          </cell>
          <cell r="W1288">
            <v>45747</v>
          </cell>
          <cell r="Z1288">
            <v>44971</v>
          </cell>
          <cell r="AA1288">
            <v>2</v>
          </cell>
          <cell r="AB1288">
            <v>2023</v>
          </cell>
          <cell r="AC1288">
            <v>2027</v>
          </cell>
          <cell r="AD1288">
            <v>2.0611111111111109</v>
          </cell>
          <cell r="AE1288" t="str">
            <v>&lt; 3</v>
          </cell>
          <cell r="AF1288">
            <v>29289</v>
          </cell>
          <cell r="AG1288">
            <v>45.021917808219179</v>
          </cell>
          <cell r="AH1288" t="str">
            <v>&gt;45&lt; 55</v>
          </cell>
          <cell r="AI1288">
            <v>12150458</v>
          </cell>
          <cell r="AJ1288" t="str">
            <v>06</v>
          </cell>
          <cell r="AK1288" t="str">
            <v>04673939</v>
          </cell>
          <cell r="AL1288">
            <v>35229</v>
          </cell>
          <cell r="AM1288" t="str">
            <v>FEMME</v>
          </cell>
          <cell r="AN1288" t="str">
            <v>Marié(e)</v>
          </cell>
          <cell r="AO1288">
            <v>2</v>
          </cell>
          <cell r="AQ1288">
            <v>3</v>
          </cell>
          <cell r="AR1288">
            <v>3</v>
          </cell>
          <cell r="AS1288">
            <v>46066.75</v>
          </cell>
          <cell r="AT1288" t="str">
            <v>Horaire</v>
          </cell>
          <cell r="AU1288">
            <v>3.3069999999999999</v>
          </cell>
          <cell r="AV1288">
            <v>17</v>
          </cell>
          <cell r="AW1288" t="str">
            <v>00100</v>
          </cell>
          <cell r="AX1288" t="str">
            <v>00003237594</v>
          </cell>
          <cell r="AY1288">
            <v>16</v>
          </cell>
          <cell r="AZ1288" t="str">
            <v>LA POSTE</v>
          </cell>
          <cell r="BA1288" t="str">
            <v>17001000000323759416</v>
          </cell>
          <cell r="BB1288">
            <v>20</v>
          </cell>
          <cell r="BC1288" t="str">
            <v>GHDIR EL GOLLA</v>
          </cell>
          <cell r="BD1288" t="str">
            <v>TUNIS</v>
          </cell>
          <cell r="BF1288">
            <v>44971</v>
          </cell>
          <cell r="BG1288">
            <v>23363588</v>
          </cell>
          <cell r="BJ1288" t="str">
            <v>GHDIR EL GOLLA</v>
          </cell>
          <cell r="BK1288" t="str">
            <v>B-P6 AV</v>
          </cell>
          <cell r="BL1288" t="str">
            <v>1.1</v>
          </cell>
          <cell r="BN1288" t="str">
            <v>17001000000323759416</v>
          </cell>
          <cell r="BO1288" t="str">
            <v>KOUKI SAMIA</v>
          </cell>
          <cell r="BP1288">
            <v>1290</v>
          </cell>
          <cell r="BR1288" t="e">
            <v>#N/A</v>
          </cell>
          <cell r="BT1288">
            <v>119</v>
          </cell>
          <cell r="BU1288" t="str">
            <v>si</v>
          </cell>
          <cell r="BV1288" t="str">
            <v>P6 AV B SA</v>
          </cell>
        </row>
        <row r="1289">
          <cell r="B1289">
            <v>1291</v>
          </cell>
          <cell r="C1289" t="str">
            <v>Madame</v>
          </cell>
          <cell r="D1289" t="str">
            <v>ZAAGARI NAJLA</v>
          </cell>
          <cell r="E1289" t="str">
            <v>SAGE Tunisia</v>
          </cell>
          <cell r="F1289" t="str">
            <v>PRODUCTION</v>
          </cell>
          <cell r="G1289" t="str">
            <v>Alimentatrice</v>
          </cell>
          <cell r="H1289" t="str">
            <v>P7 AR</v>
          </cell>
          <cell r="I1289" t="str">
            <v>FAYCEL</v>
          </cell>
          <cell r="J1289" t="str">
            <v>B</v>
          </cell>
          <cell r="K1289" t="str">
            <v>DIRECTS</v>
          </cell>
          <cell r="L1289" t="str">
            <v>Variable cost at standard</v>
          </cell>
          <cell r="M1289" t="str">
            <v>Alimentatrice</v>
          </cell>
          <cell r="N1289">
            <v>44970</v>
          </cell>
          <cell r="P1289">
            <v>25</v>
          </cell>
          <cell r="T1289" t="str">
            <v>CDD</v>
          </cell>
          <cell r="U1289" t="str">
            <v>Contractuel</v>
          </cell>
          <cell r="V1289">
            <v>45689</v>
          </cell>
          <cell r="W1289">
            <v>45747</v>
          </cell>
          <cell r="Z1289">
            <v>44970</v>
          </cell>
          <cell r="AA1289">
            <v>2</v>
          </cell>
          <cell r="AB1289">
            <v>2023</v>
          </cell>
          <cell r="AC1289">
            <v>2027</v>
          </cell>
          <cell r="AD1289">
            <v>2.0638888888888891</v>
          </cell>
          <cell r="AE1289" t="str">
            <v>&lt; 3</v>
          </cell>
          <cell r="AF1289">
            <v>33279</v>
          </cell>
          <cell r="AG1289">
            <v>34.090410958904108</v>
          </cell>
          <cell r="AH1289" t="str">
            <v>&gt;25&lt; 35</v>
          </cell>
          <cell r="AI1289">
            <v>17210548</v>
          </cell>
          <cell r="AJ1289" t="str">
            <v>05</v>
          </cell>
          <cell r="AK1289" t="str">
            <v>04833231</v>
          </cell>
          <cell r="AL1289">
            <v>40343</v>
          </cell>
          <cell r="AM1289" t="str">
            <v>FEMME</v>
          </cell>
          <cell r="AN1289" t="str">
            <v>Marié(e)</v>
          </cell>
          <cell r="AQ1289">
            <v>3</v>
          </cell>
          <cell r="AR1289">
            <v>3</v>
          </cell>
          <cell r="AS1289">
            <v>46065.75</v>
          </cell>
          <cell r="AT1289" t="str">
            <v>Horaire</v>
          </cell>
          <cell r="AU1289">
            <v>3.3069999999999999</v>
          </cell>
          <cell r="AV1289" t="str">
            <v>17</v>
          </cell>
          <cell r="AW1289" t="str">
            <v>00100</v>
          </cell>
          <cell r="AX1289" t="str">
            <v>00002903100</v>
          </cell>
          <cell r="AY1289" t="str">
            <v>33</v>
          </cell>
          <cell r="AZ1289" t="str">
            <v>LA POSTE</v>
          </cell>
          <cell r="BA1289" t="str">
            <v>17001000000290310033</v>
          </cell>
          <cell r="BB1289">
            <v>20</v>
          </cell>
          <cell r="BC1289" t="str">
            <v>CITE EL MESTIRI JEYARA SIDI HESSINE</v>
          </cell>
          <cell r="BD1289" t="str">
            <v>TUNIS</v>
          </cell>
          <cell r="BG1289">
            <v>50996744</v>
          </cell>
          <cell r="BH1289">
            <v>27999074</v>
          </cell>
          <cell r="BJ1289" t="str">
            <v>JEYARA</v>
          </cell>
          <cell r="BK1289" t="str">
            <v>B-P7 AR</v>
          </cell>
          <cell r="BL1289" t="str">
            <v>1.3</v>
          </cell>
          <cell r="BN1289" t="str">
            <v>17001000000290310033</v>
          </cell>
          <cell r="BR1289" t="e">
            <v>#N/A</v>
          </cell>
          <cell r="BT1289">
            <v>869</v>
          </cell>
          <cell r="BU1289" t="str">
            <v>si</v>
          </cell>
          <cell r="BV1289" t="str">
            <v>560 A SP</v>
          </cell>
        </row>
        <row r="1290">
          <cell r="B1290">
            <v>1292</v>
          </cell>
          <cell r="C1290" t="str">
            <v>Mlle</v>
          </cell>
          <cell r="D1290" t="str">
            <v>KHELIFI TESNIM</v>
          </cell>
          <cell r="E1290" t="str">
            <v>SAGE Tunisia</v>
          </cell>
          <cell r="F1290" t="str">
            <v>PRODUCTION</v>
          </cell>
          <cell r="G1290" t="str">
            <v>Couturière</v>
          </cell>
          <cell r="H1290" t="str">
            <v>Panda</v>
          </cell>
          <cell r="I1290" t="str">
            <v>FAWZI SENDESNI</v>
          </cell>
          <cell r="J1290" t="str">
            <v>B</v>
          </cell>
          <cell r="K1290" t="str">
            <v>DIRECTS</v>
          </cell>
          <cell r="L1290" t="str">
            <v>Variable cost at standard</v>
          </cell>
          <cell r="M1290" t="str">
            <v>Couturière</v>
          </cell>
          <cell r="N1290">
            <v>44971</v>
          </cell>
          <cell r="P1290">
            <v>-400</v>
          </cell>
          <cell r="Q1290">
            <v>45292</v>
          </cell>
          <cell r="R1290" t="str">
            <v>probléme de poste</v>
          </cell>
          <cell r="T1290" t="str">
            <v>CDD</v>
          </cell>
          <cell r="U1290" t="str">
            <v>Contractuel</v>
          </cell>
          <cell r="V1290">
            <v>45261</v>
          </cell>
          <cell r="W1290">
            <v>45322</v>
          </cell>
          <cell r="Z1290">
            <v>44971</v>
          </cell>
          <cell r="AA1290">
            <v>2</v>
          </cell>
          <cell r="AB1290">
            <v>2023</v>
          </cell>
          <cell r="AC1290">
            <v>2027</v>
          </cell>
          <cell r="AD1290">
            <v>2.0611111111111109</v>
          </cell>
          <cell r="AE1290" t="str">
            <v>&lt; 3</v>
          </cell>
          <cell r="AF1290">
            <v>38214</v>
          </cell>
          <cell r="AG1290">
            <v>20.56986301369863</v>
          </cell>
          <cell r="AH1290" t="str">
            <v>&lt; 25</v>
          </cell>
          <cell r="AI1290">
            <v>17629832</v>
          </cell>
          <cell r="AJ1290" t="str">
            <v>01</v>
          </cell>
          <cell r="AK1290">
            <v>14670549</v>
          </cell>
          <cell r="AL1290">
            <v>44524</v>
          </cell>
          <cell r="AM1290" t="str">
            <v>FEMME</v>
          </cell>
          <cell r="AN1290" t="str">
            <v>Célibataire</v>
          </cell>
          <cell r="AQ1290">
            <v>3</v>
          </cell>
          <cell r="AR1290">
            <v>1</v>
          </cell>
          <cell r="AS1290">
            <v>45336.25</v>
          </cell>
          <cell r="AT1290" t="str">
            <v>Horaire</v>
          </cell>
          <cell r="AU1290">
            <v>3.3069999999999999</v>
          </cell>
          <cell r="AV1290" t="str">
            <v>17</v>
          </cell>
          <cell r="AW1290" t="str">
            <v>00100</v>
          </cell>
          <cell r="AX1290" t="str">
            <v>00003147895</v>
          </cell>
          <cell r="AY1290" t="str">
            <v>35</v>
          </cell>
          <cell r="AZ1290" t="str">
            <v>LA POSTE</v>
          </cell>
          <cell r="BA1290" t="str">
            <v>17001000000314789535</v>
          </cell>
          <cell r="BB1290">
            <v>20</v>
          </cell>
          <cell r="BC1290" t="str">
            <v>29 RUE MOHAMED EL KHAMISS BEN AROUS</v>
          </cell>
          <cell r="BD1290" t="str">
            <v>BEN AROUS</v>
          </cell>
          <cell r="BF1290">
            <v>44971</v>
          </cell>
          <cell r="BG1290">
            <v>20772916</v>
          </cell>
          <cell r="BH1290">
            <v>21483638</v>
          </cell>
          <cell r="BJ1290" t="str">
            <v>BEN AROUS</v>
          </cell>
          <cell r="BK1290" t="str">
            <v>B-Panda</v>
          </cell>
          <cell r="BL1290" t="str">
            <v>1.1</v>
          </cell>
          <cell r="BN1290" t="str">
            <v>17001000000314789535</v>
          </cell>
          <cell r="BO1290" t="str">
            <v>KHELIFI TESNIM</v>
          </cell>
          <cell r="BP1290">
            <v>1292</v>
          </cell>
          <cell r="BR1290" t="e">
            <v>#N/A</v>
          </cell>
          <cell r="BU1290" t="str">
            <v>Non-Actif</v>
          </cell>
        </row>
        <row r="1291">
          <cell r="B1291">
            <v>1293</v>
          </cell>
          <cell r="C1291" t="str">
            <v>Mlle</v>
          </cell>
          <cell r="D1291" t="str">
            <v>HESSINE MAROUA</v>
          </cell>
          <cell r="E1291" t="str">
            <v>SAGE Tunisia</v>
          </cell>
          <cell r="F1291" t="str">
            <v>PRODUCTION</v>
          </cell>
          <cell r="G1291" t="str">
            <v>Couturière</v>
          </cell>
          <cell r="H1291" t="str">
            <v>Panda</v>
          </cell>
          <cell r="I1291" t="str">
            <v>FAWZI SENDESNI</v>
          </cell>
          <cell r="J1291" t="str">
            <v>B</v>
          </cell>
          <cell r="K1291" t="str">
            <v>DIRECTS</v>
          </cell>
          <cell r="L1291" t="str">
            <v>Variable cost at standard</v>
          </cell>
          <cell r="M1291" t="str">
            <v>Couturière</v>
          </cell>
          <cell r="N1291">
            <v>44971</v>
          </cell>
          <cell r="P1291">
            <v>-706</v>
          </cell>
          <cell r="Q1291">
            <v>44973</v>
          </cell>
          <cell r="R1291" t="str">
            <v>Probléme de transport</v>
          </cell>
          <cell r="T1291" t="str">
            <v>CDD</v>
          </cell>
          <cell r="U1291" t="str">
            <v>Contractuel</v>
          </cell>
          <cell r="V1291">
            <v>44971</v>
          </cell>
          <cell r="W1291">
            <v>45016</v>
          </cell>
          <cell r="Z1291">
            <v>44971</v>
          </cell>
          <cell r="AA1291">
            <v>2</v>
          </cell>
          <cell r="AB1291">
            <v>2023</v>
          </cell>
          <cell r="AC1291">
            <v>2027</v>
          </cell>
          <cell r="AD1291">
            <v>2.0611111111111109</v>
          </cell>
          <cell r="AE1291" t="str">
            <v>&lt; 3</v>
          </cell>
          <cell r="AF1291">
            <v>37089</v>
          </cell>
          <cell r="AG1291">
            <v>23.652054794520549</v>
          </cell>
          <cell r="AH1291" t="str">
            <v>&lt; 25</v>
          </cell>
          <cell r="AK1291">
            <v>14656213</v>
          </cell>
          <cell r="AL1291">
            <v>43745</v>
          </cell>
          <cell r="AM1291" t="str">
            <v>FEMME</v>
          </cell>
          <cell r="AN1291" t="str">
            <v>Célibataire</v>
          </cell>
          <cell r="AQ1291">
            <v>3</v>
          </cell>
          <cell r="AR1291">
            <v>1</v>
          </cell>
          <cell r="AS1291">
            <v>45336.25</v>
          </cell>
          <cell r="AT1291" t="str">
            <v>Horaire</v>
          </cell>
          <cell r="AU1291">
            <v>3.3069999999999999</v>
          </cell>
          <cell r="BA1291" t="str">
            <v/>
          </cell>
          <cell r="BB1291">
            <v>0</v>
          </cell>
          <cell r="BC1291" t="str">
            <v>RUE EL KODES CITE NASR NAASSEN BEN AROUS</v>
          </cell>
          <cell r="BD1291" t="str">
            <v>BEN AROUS</v>
          </cell>
          <cell r="BG1291">
            <v>54200644</v>
          </cell>
          <cell r="BH1291">
            <v>46291549</v>
          </cell>
          <cell r="BK1291" t="str">
            <v>B-Panda</v>
          </cell>
          <cell r="BU1291" t="str">
            <v>Non-Actif</v>
          </cell>
        </row>
        <row r="1292">
          <cell r="B1292">
            <v>1294</v>
          </cell>
          <cell r="C1292" t="str">
            <v>Madame</v>
          </cell>
          <cell r="D1292" t="str">
            <v>ROMDHANI SAOUSSEN</v>
          </cell>
          <cell r="E1292" t="str">
            <v>SAGE Tunisia</v>
          </cell>
          <cell r="F1292" t="str">
            <v>PRODUCTION</v>
          </cell>
          <cell r="G1292" t="str">
            <v>Couturière</v>
          </cell>
          <cell r="H1292" t="str">
            <v>Panda</v>
          </cell>
          <cell r="I1292" t="str">
            <v>FAWZI SENDESNI</v>
          </cell>
          <cell r="J1292" t="str">
            <v>B</v>
          </cell>
          <cell r="K1292" t="str">
            <v>DIRECTS</v>
          </cell>
          <cell r="L1292" t="str">
            <v>Variable cost at standard</v>
          </cell>
          <cell r="M1292" t="str">
            <v>Couturière</v>
          </cell>
          <cell r="N1292">
            <v>44972</v>
          </cell>
          <cell r="P1292">
            <v>25</v>
          </cell>
          <cell r="T1292" t="str">
            <v>CDD</v>
          </cell>
          <cell r="U1292" t="str">
            <v>Contractuel</v>
          </cell>
          <cell r="V1292">
            <v>45689</v>
          </cell>
          <cell r="W1292">
            <v>45747</v>
          </cell>
          <cell r="Z1292">
            <v>44972</v>
          </cell>
          <cell r="AA1292">
            <v>2</v>
          </cell>
          <cell r="AB1292">
            <v>2023</v>
          </cell>
          <cell r="AC1292">
            <v>2027</v>
          </cell>
          <cell r="AD1292">
            <v>2.0583333333333331</v>
          </cell>
          <cell r="AE1292" t="str">
            <v>&lt; 3</v>
          </cell>
          <cell r="AF1292">
            <v>32358</v>
          </cell>
          <cell r="AG1292">
            <v>36.613698630136987</v>
          </cell>
          <cell r="AH1292" t="str">
            <v>&gt;35&lt; 45</v>
          </cell>
          <cell r="AI1292">
            <v>16626780</v>
          </cell>
          <cell r="AJ1292" t="str">
            <v>00</v>
          </cell>
          <cell r="AK1292" t="str">
            <v>07425221</v>
          </cell>
          <cell r="AL1292">
            <v>43505</v>
          </cell>
          <cell r="AM1292" t="str">
            <v>FEMME</v>
          </cell>
          <cell r="AN1292" t="str">
            <v>Divorcé</v>
          </cell>
          <cell r="AO1292">
            <v>1</v>
          </cell>
          <cell r="AQ1292">
            <v>3</v>
          </cell>
          <cell r="AR1292">
            <v>3</v>
          </cell>
          <cell r="AS1292">
            <v>46067.75</v>
          </cell>
          <cell r="AT1292" t="str">
            <v>Horaire</v>
          </cell>
          <cell r="AU1292">
            <v>3.3069999999999999</v>
          </cell>
          <cell r="AV1292">
            <v>17</v>
          </cell>
          <cell r="AW1292" t="str">
            <v>00100</v>
          </cell>
          <cell r="AX1292" t="str">
            <v>00002577267</v>
          </cell>
          <cell r="AY1292">
            <v>63</v>
          </cell>
          <cell r="AZ1292" t="str">
            <v>LA POSTE</v>
          </cell>
          <cell r="BA1292" t="str">
            <v>17001000000257726763</v>
          </cell>
          <cell r="BB1292">
            <v>20</v>
          </cell>
          <cell r="BC1292" t="str">
            <v>20 RUE 1640 CITE 2 MARS ETTADHAMEN</v>
          </cell>
          <cell r="BD1292" t="str">
            <v>ARIANA</v>
          </cell>
          <cell r="BF1292">
            <v>45056</v>
          </cell>
          <cell r="BG1292">
            <v>54019816</v>
          </cell>
          <cell r="BJ1292" t="str">
            <v>ETTADHAMEN</v>
          </cell>
          <cell r="BK1292" t="str">
            <v>B-Panda</v>
          </cell>
          <cell r="BL1292" t="str">
            <v>1.1</v>
          </cell>
          <cell r="BN1292" t="str">
            <v>17001000000257726763</v>
          </cell>
          <cell r="BO1292" t="str">
            <v>ROMDHANI SAOUSSEN</v>
          </cell>
          <cell r="BP1292">
            <v>1294</v>
          </cell>
          <cell r="BR1292" t="e">
            <v>#N/A</v>
          </cell>
          <cell r="BT1292">
            <v>681</v>
          </cell>
          <cell r="BU1292" t="str">
            <v>si</v>
          </cell>
          <cell r="BV1292" t="str">
            <v>139 B SP</v>
          </cell>
        </row>
        <row r="1293">
          <cell r="B1293">
            <v>1295</v>
          </cell>
          <cell r="C1293" t="str">
            <v>Madame</v>
          </cell>
          <cell r="D1293" t="str">
            <v>MHAMDI SONIA</v>
          </cell>
          <cell r="E1293" t="str">
            <v>SAGE Tunisia</v>
          </cell>
          <cell r="F1293" t="str">
            <v>PRODUCTION</v>
          </cell>
          <cell r="G1293" t="str">
            <v>Couturière</v>
          </cell>
          <cell r="H1293">
            <v>965</v>
          </cell>
          <cell r="I1293" t="str">
            <v>abdelhalim</v>
          </cell>
          <cell r="J1293" t="str">
            <v>B</v>
          </cell>
          <cell r="K1293" t="str">
            <v>DIRECTS</v>
          </cell>
          <cell r="L1293" t="str">
            <v>Variable cost at standard</v>
          </cell>
          <cell r="M1293" t="str">
            <v>Couturière</v>
          </cell>
          <cell r="N1293">
            <v>44972</v>
          </cell>
          <cell r="P1293">
            <v>25</v>
          </cell>
          <cell r="T1293" t="str">
            <v>CDD</v>
          </cell>
          <cell r="U1293" t="str">
            <v>Contractuel</v>
          </cell>
          <cell r="V1293">
            <v>45689</v>
          </cell>
          <cell r="W1293">
            <v>45747</v>
          </cell>
          <cell r="Z1293">
            <v>44972</v>
          </cell>
          <cell r="AA1293">
            <v>2</v>
          </cell>
          <cell r="AB1293">
            <v>2023</v>
          </cell>
          <cell r="AC1293">
            <v>2027</v>
          </cell>
          <cell r="AD1293">
            <v>2.0583333333333331</v>
          </cell>
          <cell r="AE1293" t="str">
            <v>&lt; 3</v>
          </cell>
          <cell r="AF1293">
            <v>29019</v>
          </cell>
          <cell r="AG1293">
            <v>45.761643835616439</v>
          </cell>
          <cell r="AH1293" t="str">
            <v>&gt;45&lt; 55</v>
          </cell>
          <cell r="AI1293">
            <v>12725326</v>
          </cell>
          <cell r="AJ1293" t="str">
            <v>05</v>
          </cell>
          <cell r="AK1293" t="str">
            <v>07076606</v>
          </cell>
          <cell r="AL1293">
            <v>43393</v>
          </cell>
          <cell r="AM1293" t="str">
            <v>FEMME</v>
          </cell>
          <cell r="AN1293" t="str">
            <v>Divorcé</v>
          </cell>
          <cell r="AO1293">
            <v>2</v>
          </cell>
          <cell r="AQ1293">
            <v>3</v>
          </cell>
          <cell r="AR1293">
            <v>3</v>
          </cell>
          <cell r="AS1293">
            <v>46067.75</v>
          </cell>
          <cell r="AT1293" t="str">
            <v>Horaire</v>
          </cell>
          <cell r="AU1293">
            <v>3.3069999999999999</v>
          </cell>
          <cell r="AV1293" t="str">
            <v>05</v>
          </cell>
          <cell r="AW1293">
            <v>60200</v>
          </cell>
          <cell r="AX1293" t="str">
            <v>00735832050</v>
          </cell>
          <cell r="AY1293" t="str">
            <v>84</v>
          </cell>
          <cell r="AZ1293" t="str">
            <v>BT</v>
          </cell>
          <cell r="BA1293" t="str">
            <v>05602000073583205084</v>
          </cell>
          <cell r="BB1293">
            <v>20</v>
          </cell>
          <cell r="BC1293" t="str">
            <v xml:space="preserve">SENJAK EL MEDINA EL JADIDA </v>
          </cell>
          <cell r="BD1293" t="str">
            <v>BEN AROUS</v>
          </cell>
          <cell r="BG1293">
            <v>29305636</v>
          </cell>
          <cell r="BJ1293" t="str">
            <v>EL MADINA EL JADIDA</v>
          </cell>
          <cell r="BK1293" t="str">
            <v>B-965</v>
          </cell>
          <cell r="BL1293" t="str">
            <v>2.1</v>
          </cell>
          <cell r="BN1293" t="str">
            <v>05602000073583205084</v>
          </cell>
          <cell r="BO1293" t="str">
            <v>MHAMDI SONIA</v>
          </cell>
          <cell r="BP1293">
            <v>1295</v>
          </cell>
          <cell r="BR1293" t="e">
            <v>#N/A</v>
          </cell>
          <cell r="BT1293">
            <v>533</v>
          </cell>
          <cell r="BU1293" t="str">
            <v>si</v>
          </cell>
          <cell r="BV1293" t="str">
            <v>965 B  CP</v>
          </cell>
        </row>
        <row r="1294">
          <cell r="B1294">
            <v>1296</v>
          </cell>
          <cell r="C1294" t="str">
            <v>Madame</v>
          </cell>
          <cell r="D1294" t="str">
            <v>SAIDI MAROUA</v>
          </cell>
          <cell r="E1294" t="str">
            <v>SAGE Tunisia</v>
          </cell>
          <cell r="F1294" t="str">
            <v>PRODUCTION</v>
          </cell>
          <cell r="G1294" t="str">
            <v>Couturière</v>
          </cell>
          <cell r="H1294">
            <v>560</v>
          </cell>
          <cell r="I1294" t="str">
            <v>Mabrourk Ben Moussa</v>
          </cell>
          <cell r="J1294" t="str">
            <v>A</v>
          </cell>
          <cell r="K1294" t="str">
            <v>DIRECTS</v>
          </cell>
          <cell r="L1294" t="str">
            <v>Variable cost at standard</v>
          </cell>
          <cell r="M1294" t="str">
            <v>Couturière</v>
          </cell>
          <cell r="N1294">
            <v>44972</v>
          </cell>
          <cell r="P1294">
            <v>-706</v>
          </cell>
          <cell r="Q1294">
            <v>44995</v>
          </cell>
          <cell r="R1294" t="str">
            <v>probléme travail par shift</v>
          </cell>
          <cell r="S1294">
            <v>44995</v>
          </cell>
          <cell r="T1294" t="str">
            <v>CDD</v>
          </cell>
          <cell r="U1294" t="str">
            <v>Contractuel</v>
          </cell>
          <cell r="V1294">
            <v>44972</v>
          </cell>
          <cell r="W1294">
            <v>45016</v>
          </cell>
          <cell r="Z1294">
            <v>44972</v>
          </cell>
          <cell r="AA1294">
            <v>2</v>
          </cell>
          <cell r="AB1294">
            <v>2023</v>
          </cell>
          <cell r="AC1294">
            <v>2027</v>
          </cell>
          <cell r="AD1294">
            <v>2.0583333333333331</v>
          </cell>
          <cell r="AE1294" t="str">
            <v>&lt; 3</v>
          </cell>
          <cell r="AF1294">
            <v>33577</v>
          </cell>
          <cell r="AG1294">
            <v>33.273972602739725</v>
          </cell>
          <cell r="AH1294" t="str">
            <v>&gt;25&lt; 35</v>
          </cell>
          <cell r="AI1294">
            <v>16927377</v>
          </cell>
          <cell r="AJ1294" t="str">
            <v>01</v>
          </cell>
          <cell r="AK1294" t="str">
            <v>09176880</v>
          </cell>
          <cell r="AL1294">
            <v>44859</v>
          </cell>
          <cell r="AM1294" t="str">
            <v>FEMME</v>
          </cell>
          <cell r="AN1294" t="str">
            <v>Marié(e)</v>
          </cell>
          <cell r="AO1294">
            <v>2</v>
          </cell>
          <cell r="AQ1294">
            <v>3</v>
          </cell>
          <cell r="AR1294">
            <v>1</v>
          </cell>
          <cell r="AS1294">
            <v>45337.25</v>
          </cell>
          <cell r="AT1294" t="str">
            <v>Horaire</v>
          </cell>
          <cell r="AU1294">
            <v>3.3069999999999999</v>
          </cell>
          <cell r="AV1294" t="str">
            <v>17</v>
          </cell>
          <cell r="AW1294" t="str">
            <v>00100</v>
          </cell>
          <cell r="AX1294" t="str">
            <v>00003231752</v>
          </cell>
          <cell r="AY1294" t="str">
            <v>82</v>
          </cell>
          <cell r="AZ1294" t="str">
            <v>LA POSTE</v>
          </cell>
          <cell r="BA1294" t="str">
            <v>17001000000323175282</v>
          </cell>
          <cell r="BB1294">
            <v>20</v>
          </cell>
          <cell r="BC1294" t="str">
            <v>21 RUE AHMED IBN TOUMERT DAOUAR HICHER</v>
          </cell>
          <cell r="BD1294" t="str">
            <v>MANOUBA</v>
          </cell>
          <cell r="BG1294">
            <v>25560236</v>
          </cell>
          <cell r="BH1294">
            <v>28991795</v>
          </cell>
          <cell r="BK1294" t="str">
            <v>A-560</v>
          </cell>
          <cell r="BU1294" t="str">
            <v>Non-Actif</v>
          </cell>
        </row>
        <row r="1295">
          <cell r="B1295">
            <v>1297</v>
          </cell>
          <cell r="C1295" t="str">
            <v>Mlle</v>
          </cell>
          <cell r="D1295" t="str">
            <v>ARFAOUI NEDRA</v>
          </cell>
          <cell r="E1295" t="str">
            <v>SAGE Tunisia</v>
          </cell>
          <cell r="F1295" t="str">
            <v>PRODUCTION</v>
          </cell>
          <cell r="G1295" t="str">
            <v>Couturière</v>
          </cell>
          <cell r="H1295">
            <v>560</v>
          </cell>
          <cell r="I1295" t="str">
            <v>Mabrourk Ben Moussa</v>
          </cell>
          <cell r="J1295" t="str">
            <v>A</v>
          </cell>
          <cell r="K1295" t="str">
            <v>DIRECTS</v>
          </cell>
          <cell r="L1295" t="str">
            <v>Variable cost at standard</v>
          </cell>
          <cell r="M1295" t="str">
            <v>Couturière</v>
          </cell>
          <cell r="N1295">
            <v>44972</v>
          </cell>
          <cell r="P1295">
            <v>-706</v>
          </cell>
          <cell r="Q1295">
            <v>44986</v>
          </cell>
          <cell r="R1295" t="str">
            <v>probléme de poste</v>
          </cell>
          <cell r="T1295" t="str">
            <v>CDD</v>
          </cell>
          <cell r="U1295" t="str">
            <v>Contractuel</v>
          </cell>
          <cell r="V1295">
            <v>44972</v>
          </cell>
          <cell r="W1295">
            <v>45016</v>
          </cell>
          <cell r="Z1295">
            <v>44972</v>
          </cell>
          <cell r="AA1295">
            <v>2</v>
          </cell>
          <cell r="AB1295">
            <v>2023</v>
          </cell>
          <cell r="AC1295">
            <v>2027</v>
          </cell>
          <cell r="AD1295">
            <v>2.0583333333333331</v>
          </cell>
          <cell r="AE1295" t="str">
            <v>&lt; 3</v>
          </cell>
          <cell r="AF1295">
            <v>34358</v>
          </cell>
          <cell r="AG1295">
            <v>31.134246575342466</v>
          </cell>
          <cell r="AH1295" t="str">
            <v>&gt;25&lt; 35</v>
          </cell>
          <cell r="AI1295">
            <v>16925266</v>
          </cell>
          <cell r="AJ1295" t="str">
            <v>09</v>
          </cell>
          <cell r="AK1295" t="str">
            <v>09196580</v>
          </cell>
          <cell r="AL1295">
            <v>41629</v>
          </cell>
          <cell r="AM1295" t="str">
            <v>FEMME</v>
          </cell>
          <cell r="AN1295" t="str">
            <v>Célibataire</v>
          </cell>
          <cell r="AQ1295">
            <v>3</v>
          </cell>
          <cell r="AR1295">
            <v>1</v>
          </cell>
          <cell r="AS1295">
            <v>45337.25</v>
          </cell>
          <cell r="AT1295" t="str">
            <v>Horaire</v>
          </cell>
          <cell r="AU1295">
            <v>3.3069999999999999</v>
          </cell>
          <cell r="AV1295" t="str">
            <v>17</v>
          </cell>
          <cell r="AW1295" t="str">
            <v>00100</v>
          </cell>
          <cell r="AX1295" t="str">
            <v>00003231854</v>
          </cell>
          <cell r="AY1295" t="str">
            <v>67</v>
          </cell>
          <cell r="AZ1295" t="str">
            <v>LA POSTE</v>
          </cell>
          <cell r="BA1295" t="str">
            <v>17001000000323185467</v>
          </cell>
          <cell r="BB1295">
            <v>20</v>
          </cell>
          <cell r="BC1295" t="str">
            <v>RUE NADHEM EL GHAZELI DAOUAR HICHER</v>
          </cell>
          <cell r="BD1295" t="str">
            <v>MANOUBA</v>
          </cell>
          <cell r="BG1295">
            <v>54851600</v>
          </cell>
          <cell r="BH1295">
            <v>98690116</v>
          </cell>
          <cell r="BK1295" t="str">
            <v>A-560</v>
          </cell>
          <cell r="BU1295" t="str">
            <v>Non-Actif</v>
          </cell>
        </row>
        <row r="1296">
          <cell r="B1296">
            <v>1298</v>
          </cell>
          <cell r="C1296" t="str">
            <v>Madame</v>
          </cell>
          <cell r="D1296" t="str">
            <v>MARWANI LEILA</v>
          </cell>
          <cell r="E1296" t="str">
            <v>SAGE Tunisia</v>
          </cell>
          <cell r="F1296" t="str">
            <v>PRODUCTION</v>
          </cell>
          <cell r="G1296" t="str">
            <v>Couturière</v>
          </cell>
          <cell r="H1296">
            <v>560</v>
          </cell>
          <cell r="I1296" t="str">
            <v>Mabrourk Ben Moussa</v>
          </cell>
          <cell r="J1296" t="str">
            <v>A</v>
          </cell>
          <cell r="K1296" t="str">
            <v>DIRECTS</v>
          </cell>
          <cell r="L1296" t="str">
            <v>Variable cost at standard</v>
          </cell>
          <cell r="M1296" t="str">
            <v>Couturière</v>
          </cell>
          <cell r="N1296">
            <v>44972</v>
          </cell>
          <cell r="P1296">
            <v>-615</v>
          </cell>
          <cell r="Q1296">
            <v>45080</v>
          </cell>
          <cell r="R1296" t="str">
            <v>maladie</v>
          </cell>
          <cell r="T1296" t="str">
            <v>CDD</v>
          </cell>
          <cell r="U1296" t="str">
            <v>Contractuel</v>
          </cell>
          <cell r="V1296">
            <v>45047</v>
          </cell>
          <cell r="W1296">
            <v>45107</v>
          </cell>
          <cell r="Z1296">
            <v>44972</v>
          </cell>
          <cell r="AA1296">
            <v>2</v>
          </cell>
          <cell r="AB1296">
            <v>2023</v>
          </cell>
          <cell r="AC1296">
            <v>2027</v>
          </cell>
          <cell r="AD1296">
            <v>2.0583333333333331</v>
          </cell>
          <cell r="AE1296" t="str">
            <v>&lt; 3</v>
          </cell>
          <cell r="AF1296">
            <v>27818</v>
          </cell>
          <cell r="AG1296">
            <v>49.052054794520551</v>
          </cell>
          <cell r="AH1296" t="str">
            <v>&gt;45&lt; 55</v>
          </cell>
          <cell r="AK1296" t="str">
            <v>07056264</v>
          </cell>
          <cell r="AL1296">
            <v>41100</v>
          </cell>
          <cell r="AM1296" t="str">
            <v>FEMME</v>
          </cell>
          <cell r="AN1296" t="str">
            <v>Marié(e)</v>
          </cell>
          <cell r="AO1296">
            <v>3</v>
          </cell>
          <cell r="AQ1296">
            <v>3</v>
          </cell>
          <cell r="AR1296">
            <v>1</v>
          </cell>
          <cell r="AS1296">
            <v>45337.25</v>
          </cell>
          <cell r="AT1296" t="str">
            <v>Horaire</v>
          </cell>
          <cell r="AU1296">
            <v>3.3069999999999999</v>
          </cell>
          <cell r="AV1296">
            <v>17</v>
          </cell>
          <cell r="AW1296" t="str">
            <v>00100</v>
          </cell>
          <cell r="AX1296" t="str">
            <v>00003234514</v>
          </cell>
          <cell r="AY1296">
            <v>41</v>
          </cell>
          <cell r="AZ1296" t="str">
            <v>LA POSTE</v>
          </cell>
          <cell r="BA1296" t="str">
            <v>17001000000323451441</v>
          </cell>
          <cell r="BB1296">
            <v>20</v>
          </cell>
          <cell r="BC1296" t="str">
            <v xml:space="preserve">RUE EL THIKA EL AGBA </v>
          </cell>
          <cell r="BD1296" t="str">
            <v>MANOUBA</v>
          </cell>
          <cell r="BG1296">
            <v>56759007</v>
          </cell>
          <cell r="BH1296">
            <v>97447219</v>
          </cell>
          <cell r="BK1296" t="str">
            <v>A-560</v>
          </cell>
          <cell r="BN1296" t="str">
            <v>17001000000323451441</v>
          </cell>
          <cell r="BR1296" t="e">
            <v>#N/A</v>
          </cell>
          <cell r="BU1296" t="str">
            <v>Non-Actif</v>
          </cell>
        </row>
        <row r="1297">
          <cell r="B1297">
            <v>1299</v>
          </cell>
          <cell r="C1297" t="str">
            <v>Madame</v>
          </cell>
          <cell r="D1297" t="str">
            <v>RAHMOUNI HOURIYA</v>
          </cell>
          <cell r="E1297" t="str">
            <v>SAGE Tunisia</v>
          </cell>
          <cell r="F1297" t="str">
            <v>PRODUCTION</v>
          </cell>
          <cell r="G1297" t="str">
            <v>Couturière</v>
          </cell>
          <cell r="H1297" t="str">
            <v>P6 AV</v>
          </cell>
          <cell r="I1297" t="str">
            <v>EL KADRI MARIEM</v>
          </cell>
          <cell r="J1297" t="str">
            <v>A</v>
          </cell>
          <cell r="K1297" t="str">
            <v>DIRECTS</v>
          </cell>
          <cell r="L1297" t="str">
            <v>Variable cost at standard</v>
          </cell>
          <cell r="M1297" t="str">
            <v>Couturière</v>
          </cell>
          <cell r="N1297">
            <v>44972</v>
          </cell>
          <cell r="P1297">
            <v>-371</v>
          </cell>
          <cell r="Q1297">
            <v>45335</v>
          </cell>
          <cell r="R1297" t="str">
            <v>personnel</v>
          </cell>
          <cell r="T1297" t="str">
            <v>CDD</v>
          </cell>
          <cell r="U1297" t="str">
            <v>Contractuel</v>
          </cell>
          <cell r="V1297">
            <v>45292</v>
          </cell>
          <cell r="W1297">
            <v>45351</v>
          </cell>
          <cell r="Z1297">
            <v>44972</v>
          </cell>
          <cell r="AA1297">
            <v>2</v>
          </cell>
          <cell r="AB1297">
            <v>2023</v>
          </cell>
          <cell r="AC1297">
            <v>2027</v>
          </cell>
          <cell r="AD1297">
            <v>2.0583333333333331</v>
          </cell>
          <cell r="AE1297" t="str">
            <v>&lt; 3</v>
          </cell>
          <cell r="AF1297">
            <v>27457</v>
          </cell>
          <cell r="AG1297">
            <v>50.041095890410958</v>
          </cell>
          <cell r="AH1297" t="str">
            <v>&gt;45&lt; 55</v>
          </cell>
          <cell r="AI1297">
            <v>17664885</v>
          </cell>
          <cell r="AJ1297" t="str">
            <v>04</v>
          </cell>
          <cell r="AK1297" t="str">
            <v>02787167</v>
          </cell>
          <cell r="AL1297">
            <v>42986</v>
          </cell>
          <cell r="AM1297" t="str">
            <v>FEMME</v>
          </cell>
          <cell r="AN1297" t="str">
            <v>Marié(e)</v>
          </cell>
          <cell r="AO1297">
            <v>3</v>
          </cell>
          <cell r="AQ1297">
            <v>3</v>
          </cell>
          <cell r="AR1297">
            <v>1</v>
          </cell>
          <cell r="AS1297">
            <v>45337.25</v>
          </cell>
          <cell r="AT1297" t="str">
            <v>Horaire</v>
          </cell>
          <cell r="AU1297">
            <v>3.3069999999999999</v>
          </cell>
          <cell r="AV1297">
            <v>17</v>
          </cell>
          <cell r="AW1297" t="str">
            <v>00100</v>
          </cell>
          <cell r="AX1297" t="str">
            <v>00003234014</v>
          </cell>
          <cell r="AY1297">
            <v>86</v>
          </cell>
          <cell r="AZ1297" t="str">
            <v>LA POSTE</v>
          </cell>
          <cell r="BA1297" t="str">
            <v>17001000000323401486</v>
          </cell>
          <cell r="BB1297">
            <v>20</v>
          </cell>
          <cell r="BC1297" t="str">
            <v>07 RUE EL JADAWEL CITE EL ONES SIDI HESSINE</v>
          </cell>
          <cell r="BD1297" t="str">
            <v>TUNIS</v>
          </cell>
          <cell r="BG1297">
            <v>58802698</v>
          </cell>
          <cell r="BH1297">
            <v>55839681</v>
          </cell>
          <cell r="BJ1297" t="str">
            <v>SIDI HSSINE</v>
          </cell>
          <cell r="BK1297" t="str">
            <v>A-P6 AV</v>
          </cell>
          <cell r="BL1297" t="str">
            <v>1.1</v>
          </cell>
          <cell r="BN1297" t="str">
            <v>17001000000323401486</v>
          </cell>
          <cell r="BO1297" t="str">
            <v>RAHMOUNI HOURIYA</v>
          </cell>
          <cell r="BP1297">
            <v>1299</v>
          </cell>
          <cell r="BR1297" t="e">
            <v>#N/A</v>
          </cell>
          <cell r="BU1297" t="str">
            <v>Non-Actif</v>
          </cell>
          <cell r="BV1297" t="str">
            <v>965 A SP</v>
          </cell>
        </row>
        <row r="1298">
          <cell r="B1298">
            <v>1300</v>
          </cell>
          <cell r="C1298" t="str">
            <v>Monsieur</v>
          </cell>
          <cell r="D1298" t="str">
            <v>TAHRI FAYCEL</v>
          </cell>
          <cell r="E1298" t="str">
            <v>SAGE Tunisia</v>
          </cell>
          <cell r="F1298" t="str">
            <v>PRODUCTION</v>
          </cell>
          <cell r="G1298" t="str">
            <v>SUPERVISEUR DE PRODUCTION</v>
          </cell>
          <cell r="K1298" t="str">
            <v>CADRE</v>
          </cell>
          <cell r="L1298" t="str">
            <v>Variable cost at standard</v>
          </cell>
          <cell r="M1298" t="str">
            <v>SUPERVISEUR DE PRODUCTION</v>
          </cell>
          <cell r="N1298">
            <v>44973</v>
          </cell>
          <cell r="P1298" t="str">
            <v/>
          </cell>
          <cell r="T1298" t="str">
            <v>CDI</v>
          </cell>
          <cell r="U1298" t="str">
            <v>Titulaire</v>
          </cell>
          <cell r="AA1298">
            <v>2</v>
          </cell>
          <cell r="AB1298">
            <v>2023</v>
          </cell>
          <cell r="AC1298">
            <v>2027</v>
          </cell>
          <cell r="AD1298">
            <v>2.0555555555555554</v>
          </cell>
          <cell r="AE1298" t="str">
            <v>&lt; 3</v>
          </cell>
          <cell r="AF1298">
            <v>28835</v>
          </cell>
          <cell r="AG1298">
            <v>46.265753424657532</v>
          </cell>
          <cell r="AH1298" t="str">
            <v>&gt;45&lt; 55</v>
          </cell>
          <cell r="AI1298">
            <v>12530295</v>
          </cell>
          <cell r="AJ1298" t="str">
            <v>06</v>
          </cell>
          <cell r="AK1298" t="str">
            <v>07025233</v>
          </cell>
          <cell r="AL1298">
            <v>36511</v>
          </cell>
          <cell r="AM1298" t="str">
            <v>HOMME</v>
          </cell>
          <cell r="AN1298" t="str">
            <v>Marié(e)</v>
          </cell>
          <cell r="AO1298">
            <v>2</v>
          </cell>
          <cell r="AQ1298">
            <v>14</v>
          </cell>
          <cell r="AR1298">
            <v>3</v>
          </cell>
          <cell r="AS1298">
            <v>46068.75</v>
          </cell>
          <cell r="AT1298" t="str">
            <v>Mensuel</v>
          </cell>
          <cell r="AU1298">
            <v>1500</v>
          </cell>
          <cell r="AV1298" t="str">
            <v>17</v>
          </cell>
          <cell r="AW1298" t="str">
            <v>00100</v>
          </cell>
          <cell r="AX1298" t="str">
            <v>00003231546</v>
          </cell>
          <cell r="AY1298">
            <v>21</v>
          </cell>
          <cell r="AZ1298" t="str">
            <v>LA POSTE</v>
          </cell>
          <cell r="BA1298" t="str">
            <v>17001000000323154621</v>
          </cell>
          <cell r="BB1298">
            <v>20</v>
          </cell>
          <cell r="BC1298" t="str">
            <v>12 RUE LAMTA EL OUERDIA 4</v>
          </cell>
          <cell r="BD1298" t="str">
            <v>TUNIS</v>
          </cell>
          <cell r="BG1298">
            <v>20604207</v>
          </cell>
          <cell r="BH1298">
            <v>51065517</v>
          </cell>
          <cell r="BI1298">
            <v>98156712</v>
          </cell>
          <cell r="BK1298" t="str">
            <v>CADRE</v>
          </cell>
          <cell r="BN1298" t="str">
            <v>17001000000323154621</v>
          </cell>
          <cell r="BR1298" t="e">
            <v>#N/A</v>
          </cell>
          <cell r="BU1298" t="str">
            <v>si</v>
          </cell>
        </row>
        <row r="1299">
          <cell r="B1299">
            <v>1301</v>
          </cell>
          <cell r="C1299" t="str">
            <v>Madame</v>
          </cell>
          <cell r="D1299" t="str">
            <v>RIAHI LOBNA</v>
          </cell>
          <cell r="E1299" t="str">
            <v>SAGE Tunisia</v>
          </cell>
          <cell r="F1299" t="str">
            <v>PRODUCTION</v>
          </cell>
          <cell r="G1299" t="str">
            <v>Couturière</v>
          </cell>
          <cell r="H1299" t="str">
            <v>P6 AV</v>
          </cell>
          <cell r="I1299" t="str">
            <v>Issam Ouni</v>
          </cell>
          <cell r="J1299" t="str">
            <v>B</v>
          </cell>
          <cell r="K1299" t="str">
            <v>DIRECTS</v>
          </cell>
          <cell r="L1299" t="str">
            <v>Variable cost at standard</v>
          </cell>
          <cell r="M1299" t="str">
            <v>Couturière</v>
          </cell>
          <cell r="N1299">
            <v>44973</v>
          </cell>
          <cell r="P1299">
            <v>25</v>
          </cell>
          <cell r="T1299" t="str">
            <v>CDD</v>
          </cell>
          <cell r="U1299" t="str">
            <v>Contractuel</v>
          </cell>
          <cell r="V1299">
            <v>45689</v>
          </cell>
          <cell r="W1299">
            <v>45747</v>
          </cell>
          <cell r="Z1299">
            <v>44973</v>
          </cell>
          <cell r="AA1299">
            <v>2</v>
          </cell>
          <cell r="AB1299">
            <v>2023</v>
          </cell>
          <cell r="AC1299">
            <v>2027</v>
          </cell>
          <cell r="AD1299">
            <v>2.0555555555555554</v>
          </cell>
          <cell r="AE1299" t="str">
            <v>&lt; 3</v>
          </cell>
          <cell r="AF1299">
            <v>30053</v>
          </cell>
          <cell r="AG1299">
            <v>42.92876712328767</v>
          </cell>
          <cell r="AH1299" t="str">
            <v>&gt;35&lt; 45</v>
          </cell>
          <cell r="AI1299">
            <v>12668622</v>
          </cell>
          <cell r="AJ1299" t="str">
            <v>08</v>
          </cell>
          <cell r="AK1299" t="str">
            <v>04703154</v>
          </cell>
          <cell r="AL1299">
            <v>37979</v>
          </cell>
          <cell r="AM1299" t="str">
            <v>FEMME</v>
          </cell>
          <cell r="AN1299" t="str">
            <v>Marié(e)</v>
          </cell>
          <cell r="AO1299">
            <v>1</v>
          </cell>
          <cell r="AQ1299">
            <v>3</v>
          </cell>
          <cell r="AR1299">
            <v>3</v>
          </cell>
          <cell r="AS1299">
            <v>46068.75</v>
          </cell>
          <cell r="AT1299" t="str">
            <v>Horaire</v>
          </cell>
          <cell r="AU1299">
            <v>3.3069999999999999</v>
          </cell>
          <cell r="AV1299" t="str">
            <v>17</v>
          </cell>
          <cell r="AW1299" t="str">
            <v>00100</v>
          </cell>
          <cell r="AX1299" t="str">
            <v>00003233693</v>
          </cell>
          <cell r="AY1299">
            <v>79</v>
          </cell>
          <cell r="AZ1299" t="str">
            <v>LA POSTE</v>
          </cell>
          <cell r="BA1299" t="str">
            <v>17001000000323369379</v>
          </cell>
          <cell r="BB1299">
            <v>20</v>
          </cell>
          <cell r="BC1299" t="str">
            <v>CITE BOUGATFA 1 RUE 76 N° 21 ZAHROUNI</v>
          </cell>
          <cell r="BD1299" t="str">
            <v>TUNIS</v>
          </cell>
          <cell r="BG1299">
            <v>20604207</v>
          </cell>
          <cell r="BJ1299" t="str">
            <v>ZAHROUNI</v>
          </cell>
          <cell r="BK1299" t="str">
            <v>B-P6 AV</v>
          </cell>
          <cell r="BL1299" t="str">
            <v>1.2</v>
          </cell>
          <cell r="BN1299" t="str">
            <v>17001000000323369379</v>
          </cell>
          <cell r="BO1299" t="str">
            <v>RIAHI LOBNA</v>
          </cell>
          <cell r="BP1299">
            <v>1301</v>
          </cell>
          <cell r="BR1299" t="e">
            <v>#N/A</v>
          </cell>
          <cell r="BT1299">
            <v>120</v>
          </cell>
          <cell r="BU1299" t="str">
            <v>si</v>
          </cell>
          <cell r="BV1299" t="str">
            <v>P6 AV B SA</v>
          </cell>
        </row>
        <row r="1300">
          <cell r="B1300">
            <v>1302</v>
          </cell>
          <cell r="C1300" t="str">
            <v>Monsieur</v>
          </cell>
          <cell r="D1300" t="str">
            <v>TAHER WAHIB</v>
          </cell>
          <cell r="E1300" t="str">
            <v>SAGE Tunisia</v>
          </cell>
          <cell r="F1300" t="str">
            <v>LOGISTIQUE</v>
          </cell>
          <cell r="G1300" t="str">
            <v>Approvisionneur</v>
          </cell>
          <cell r="K1300" t="str">
            <v>CADRE</v>
          </cell>
          <cell r="L1300" t="str">
            <v>Variable cost at standard</v>
          </cell>
          <cell r="M1300" t="str">
            <v>Approvisionneur</v>
          </cell>
          <cell r="N1300">
            <v>44977</v>
          </cell>
          <cell r="P1300" t="str">
            <v/>
          </cell>
          <cell r="Q1300">
            <v>45044</v>
          </cell>
          <cell r="R1300" t="str">
            <v>nouvelle oportinité</v>
          </cell>
          <cell r="T1300" t="str">
            <v>CIVP</v>
          </cell>
          <cell r="U1300" t="str">
            <v>Contractuel</v>
          </cell>
          <cell r="X1300">
            <v>44977</v>
          </cell>
          <cell r="Y1300">
            <v>45342</v>
          </cell>
          <cell r="AA1300">
            <v>2</v>
          </cell>
          <cell r="AB1300">
            <v>2023</v>
          </cell>
          <cell r="AC1300">
            <v>2027</v>
          </cell>
          <cell r="AD1300">
            <v>2.0444444444444443</v>
          </cell>
          <cell r="AE1300" t="str">
            <v>&lt; 3</v>
          </cell>
          <cell r="AF1300">
            <v>35734</v>
          </cell>
          <cell r="AG1300">
            <v>27.364383561643837</v>
          </cell>
          <cell r="AH1300" t="str">
            <v>&gt;25&lt; 35</v>
          </cell>
          <cell r="AK1300">
            <v>13248566</v>
          </cell>
          <cell r="AL1300">
            <v>43487</v>
          </cell>
          <cell r="AM1300" t="str">
            <v>Homme</v>
          </cell>
          <cell r="AN1300" t="str">
            <v>Célibataire</v>
          </cell>
          <cell r="AR1300">
            <v>1</v>
          </cell>
          <cell r="AS1300">
            <v>45342.25</v>
          </cell>
          <cell r="AT1300" t="str">
            <v>Mensuel</v>
          </cell>
          <cell r="AU1300">
            <v>900</v>
          </cell>
          <cell r="AV1300" t="str">
            <v>07</v>
          </cell>
          <cell r="AW1300" t="str">
            <v>10100</v>
          </cell>
          <cell r="AX1300" t="str">
            <v>16105598622</v>
          </cell>
          <cell r="AY1300">
            <v>13</v>
          </cell>
          <cell r="AZ1300" t="str">
            <v>AMEN BANK</v>
          </cell>
          <cell r="BA1300" t="str">
            <v>07101001610559862213</v>
          </cell>
          <cell r="BB1300">
            <v>20</v>
          </cell>
          <cell r="BC1300" t="str">
            <v>BORJ LOUIZIR ARIANA</v>
          </cell>
          <cell r="BD1300" t="str">
            <v>ARIANA</v>
          </cell>
          <cell r="BG1300">
            <v>29880982</v>
          </cell>
          <cell r="BK1300" t="str">
            <v>CADRE</v>
          </cell>
          <cell r="BN1300" t="str">
            <v>07101001610559862213</v>
          </cell>
          <cell r="BR1300" t="e">
            <v>#N/A</v>
          </cell>
          <cell r="BU1300" t="str">
            <v>Non-Actif</v>
          </cell>
        </row>
        <row r="1301">
          <cell r="B1301">
            <v>1303</v>
          </cell>
          <cell r="C1301" t="str">
            <v>Monsieur</v>
          </cell>
          <cell r="D1301" t="str">
            <v>FATNASSI RIADH</v>
          </cell>
          <cell r="E1301" t="str">
            <v>SAGE Tunisia</v>
          </cell>
          <cell r="F1301" t="str">
            <v>LOGISTIQUE</v>
          </cell>
          <cell r="G1301" t="str">
            <v>MANITENTIONNAIRE</v>
          </cell>
          <cell r="H1301" t="str">
            <v>LOGISTIQUE</v>
          </cell>
          <cell r="I1301" t="str">
            <v>Adel</v>
          </cell>
          <cell r="K1301" t="str">
            <v>INDIRECTS</v>
          </cell>
          <cell r="L1301" t="str">
            <v>Variable cost at standard</v>
          </cell>
          <cell r="M1301" t="str">
            <v>MANITENTIONNAIRE</v>
          </cell>
          <cell r="N1301">
            <v>44977</v>
          </cell>
          <cell r="P1301">
            <v>55</v>
          </cell>
          <cell r="T1301" t="str">
            <v>CDD</v>
          </cell>
          <cell r="U1301" t="str">
            <v>Contractuel</v>
          </cell>
          <cell r="V1301">
            <v>45689</v>
          </cell>
          <cell r="W1301">
            <v>45777</v>
          </cell>
          <cell r="Z1301">
            <v>44977</v>
          </cell>
          <cell r="AA1301">
            <v>2</v>
          </cell>
          <cell r="AB1301">
            <v>2023</v>
          </cell>
          <cell r="AC1301">
            <v>2027</v>
          </cell>
          <cell r="AD1301">
            <v>2.0444444444444443</v>
          </cell>
          <cell r="AE1301" t="str">
            <v>&lt; 3</v>
          </cell>
          <cell r="AF1301">
            <v>34076</v>
          </cell>
          <cell r="AG1301">
            <v>31.906849315068492</v>
          </cell>
          <cell r="AH1301" t="str">
            <v>&gt;25&lt; 35</v>
          </cell>
          <cell r="AI1301">
            <v>17662334</v>
          </cell>
          <cell r="AJ1301" t="str">
            <v>05</v>
          </cell>
          <cell r="AK1301" t="str">
            <v>09196475</v>
          </cell>
          <cell r="AL1301">
            <v>41615</v>
          </cell>
          <cell r="AM1301" t="str">
            <v>Homme</v>
          </cell>
          <cell r="AN1301" t="str">
            <v>Célibataire</v>
          </cell>
          <cell r="AQ1301">
            <v>3</v>
          </cell>
          <cell r="AR1301">
            <v>3</v>
          </cell>
          <cell r="AS1301">
            <v>46072.75</v>
          </cell>
          <cell r="AT1301" t="str">
            <v>Horaire</v>
          </cell>
          <cell r="AU1301">
            <v>3.3069999999999999</v>
          </cell>
          <cell r="AV1301" t="str">
            <v>17</v>
          </cell>
          <cell r="AW1301" t="str">
            <v>00100</v>
          </cell>
          <cell r="AX1301" t="str">
            <v>00003233244</v>
          </cell>
          <cell r="AY1301">
            <v>68</v>
          </cell>
          <cell r="AZ1301" t="str">
            <v>LA POSTE</v>
          </cell>
          <cell r="BA1301" t="str">
            <v>17001000000323324468</v>
          </cell>
          <cell r="BB1301">
            <v>20</v>
          </cell>
          <cell r="BC1301" t="str">
            <v>BOUHNECH MORNAGUIA</v>
          </cell>
          <cell r="BD1301" t="str">
            <v>MANOUBA</v>
          </cell>
          <cell r="BG1301">
            <v>94313692</v>
          </cell>
          <cell r="BH1301">
            <v>95547577</v>
          </cell>
          <cell r="BJ1301" t="str">
            <v>MORNAGUIA</v>
          </cell>
          <cell r="BK1301" t="str">
            <v>-LOGISTIQUE</v>
          </cell>
          <cell r="BL1301" t="str">
            <v>1.2</v>
          </cell>
          <cell r="BN1301" t="str">
            <v>17001000000323324468</v>
          </cell>
          <cell r="BO1301" t="str">
            <v>FATNASSI RIADH</v>
          </cell>
          <cell r="BP1301">
            <v>1303</v>
          </cell>
          <cell r="BR1301" t="e">
            <v>#N/A</v>
          </cell>
          <cell r="BU1301" t="str">
            <v>si</v>
          </cell>
          <cell r="BV1301" t="str">
            <v>LOGISTIQUE</v>
          </cell>
        </row>
        <row r="1302">
          <cell r="B1302">
            <v>1304</v>
          </cell>
          <cell r="C1302" t="str">
            <v>Madame</v>
          </cell>
          <cell r="D1302" t="str">
            <v>JLASSI MARWA</v>
          </cell>
          <cell r="E1302" t="str">
            <v>SAGE Tunisia</v>
          </cell>
          <cell r="F1302" t="str">
            <v>PRODUCTION</v>
          </cell>
          <cell r="G1302" t="str">
            <v>Couturière</v>
          </cell>
          <cell r="H1302">
            <v>560</v>
          </cell>
          <cell r="I1302" t="str">
            <v>Mabrourk Ben Moussa</v>
          </cell>
          <cell r="J1302" t="str">
            <v>A</v>
          </cell>
          <cell r="K1302" t="str">
            <v>DIRECTS</v>
          </cell>
          <cell r="L1302" t="str">
            <v>Variable cost at standard</v>
          </cell>
          <cell r="M1302" t="str">
            <v>Couturière</v>
          </cell>
          <cell r="N1302">
            <v>44977</v>
          </cell>
          <cell r="P1302">
            <v>-706</v>
          </cell>
          <cell r="Q1302">
            <v>45008</v>
          </cell>
          <cell r="R1302" t="str">
            <v>personnel</v>
          </cell>
          <cell r="T1302" t="str">
            <v>CDD</v>
          </cell>
          <cell r="U1302" t="str">
            <v>Contractuel</v>
          </cell>
          <cell r="V1302">
            <v>44977</v>
          </cell>
          <cell r="W1302">
            <v>45016</v>
          </cell>
          <cell r="Z1302">
            <v>44977</v>
          </cell>
          <cell r="AA1302">
            <v>2</v>
          </cell>
          <cell r="AB1302">
            <v>2023</v>
          </cell>
          <cell r="AC1302">
            <v>2027</v>
          </cell>
          <cell r="AD1302">
            <v>2.0444444444444443</v>
          </cell>
          <cell r="AE1302" t="str">
            <v>&lt; 3</v>
          </cell>
          <cell r="AF1302">
            <v>33015</v>
          </cell>
          <cell r="AG1302">
            <v>34.813698630136983</v>
          </cell>
          <cell r="AH1302" t="str">
            <v>&gt;25&lt; 35</v>
          </cell>
          <cell r="AI1302">
            <v>16145457</v>
          </cell>
          <cell r="AJ1302" t="str">
            <v>03</v>
          </cell>
          <cell r="AK1302" t="str">
            <v>07150744</v>
          </cell>
          <cell r="AL1302">
            <v>41061</v>
          </cell>
          <cell r="AM1302" t="str">
            <v>FEMME</v>
          </cell>
          <cell r="AN1302" t="str">
            <v>Divorcé</v>
          </cell>
          <cell r="AO1302">
            <v>2</v>
          </cell>
          <cell r="AQ1302">
            <v>3</v>
          </cell>
          <cell r="AR1302">
            <v>1</v>
          </cell>
          <cell r="AS1302">
            <v>45342.25</v>
          </cell>
          <cell r="AT1302" t="str">
            <v>Horaire</v>
          </cell>
          <cell r="AU1302">
            <v>3.3069999999999999</v>
          </cell>
          <cell r="AV1302">
            <v>14</v>
          </cell>
          <cell r="AW1302" t="str">
            <v>09609</v>
          </cell>
          <cell r="AX1302" t="str">
            <v>61007009121</v>
          </cell>
          <cell r="AY1302">
            <v>14</v>
          </cell>
          <cell r="AZ1302" t="str">
            <v>BH</v>
          </cell>
          <cell r="BA1302" t="str">
            <v>14096096100700912114</v>
          </cell>
          <cell r="BB1302">
            <v>20</v>
          </cell>
          <cell r="BC1302" t="str">
            <v>RUE LYCEE  WALID MECHLAOUI MORNEG</v>
          </cell>
          <cell r="BD1302" t="str">
            <v>BEN AROUS</v>
          </cell>
          <cell r="BG1302">
            <v>50572877</v>
          </cell>
          <cell r="BH1302">
            <v>24572064</v>
          </cell>
          <cell r="BJ1302" t="str">
            <v>MORNEG</v>
          </cell>
          <cell r="BK1302" t="str">
            <v>A-560</v>
          </cell>
          <cell r="BN1302" t="str">
            <v>14096096100700912114</v>
          </cell>
          <cell r="BR1302" t="e">
            <v>#N/A</v>
          </cell>
          <cell r="BU1302" t="str">
            <v>Non-Actif</v>
          </cell>
        </row>
        <row r="1303">
          <cell r="B1303">
            <v>1305</v>
          </cell>
          <cell r="C1303" t="str">
            <v>Madame</v>
          </cell>
          <cell r="D1303" t="str">
            <v>ARRABI SOUHAILA</v>
          </cell>
          <cell r="E1303" t="str">
            <v>SAGE Tunisia</v>
          </cell>
          <cell r="F1303" t="str">
            <v>PRODUCTION</v>
          </cell>
          <cell r="G1303" t="str">
            <v>Couturière</v>
          </cell>
          <cell r="H1303">
            <v>520</v>
          </cell>
          <cell r="I1303" t="str">
            <v>Mabrourk Ben Moussa</v>
          </cell>
          <cell r="J1303" t="str">
            <v>A</v>
          </cell>
          <cell r="K1303" t="str">
            <v>DIRECTS</v>
          </cell>
          <cell r="L1303" t="str">
            <v>Variable cost at standard</v>
          </cell>
          <cell r="M1303" t="str">
            <v>Couturière</v>
          </cell>
          <cell r="N1303">
            <v>44978</v>
          </cell>
          <cell r="P1303">
            <v>25</v>
          </cell>
          <cell r="T1303" t="str">
            <v>CDD</v>
          </cell>
          <cell r="U1303" t="str">
            <v>Contractuel</v>
          </cell>
          <cell r="V1303">
            <v>45689</v>
          </cell>
          <cell r="W1303">
            <v>45747</v>
          </cell>
          <cell r="Z1303">
            <v>44978</v>
          </cell>
          <cell r="AA1303">
            <v>2</v>
          </cell>
          <cell r="AB1303">
            <v>2023</v>
          </cell>
          <cell r="AC1303">
            <v>2027</v>
          </cell>
          <cell r="AD1303">
            <v>2.0416666666666665</v>
          </cell>
          <cell r="AE1303" t="str">
            <v>&lt; 3</v>
          </cell>
          <cell r="AF1303">
            <v>31846</v>
          </cell>
          <cell r="AG1303">
            <v>38.016438356164386</v>
          </cell>
          <cell r="AH1303" t="str">
            <v>&gt;35&lt; 45</v>
          </cell>
          <cell r="AI1303">
            <v>12834646</v>
          </cell>
          <cell r="AJ1303" t="str">
            <v>08</v>
          </cell>
          <cell r="AK1303" t="str">
            <v>07128018</v>
          </cell>
          <cell r="AL1303">
            <v>37917</v>
          </cell>
          <cell r="AM1303" t="str">
            <v>FEMME</v>
          </cell>
          <cell r="AN1303" t="str">
            <v>Marié(e)</v>
          </cell>
          <cell r="AQ1303">
            <v>3</v>
          </cell>
          <cell r="AR1303">
            <v>3</v>
          </cell>
          <cell r="AS1303">
            <v>46073.75</v>
          </cell>
          <cell r="AT1303" t="str">
            <v>Horaire</v>
          </cell>
          <cell r="AU1303">
            <v>3.3069999999999999</v>
          </cell>
          <cell r="AV1303">
            <v>17</v>
          </cell>
          <cell r="AW1303" t="str">
            <v>00100</v>
          </cell>
          <cell r="AX1303" t="str">
            <v>00003235592</v>
          </cell>
          <cell r="AY1303" t="str">
            <v>08</v>
          </cell>
          <cell r="AZ1303" t="str">
            <v>LA POSTE</v>
          </cell>
          <cell r="BA1303" t="str">
            <v>17001000000323559208</v>
          </cell>
          <cell r="BB1303">
            <v>20</v>
          </cell>
          <cell r="BC1303" t="str">
            <v>CITE HACHED MHAMDIA</v>
          </cell>
          <cell r="BD1303" t="str">
            <v>BEN AROUS</v>
          </cell>
          <cell r="BG1303">
            <v>22425068</v>
          </cell>
          <cell r="BJ1303" t="str">
            <v>MHAMDIA</v>
          </cell>
          <cell r="BK1303" t="str">
            <v>A-520</v>
          </cell>
          <cell r="BL1303" t="str">
            <v>1.2</v>
          </cell>
          <cell r="BN1303" t="str">
            <v>17001000000323559208</v>
          </cell>
          <cell r="BO1303" t="str">
            <v>ARRABI SOUHAILA</v>
          </cell>
          <cell r="BP1303">
            <v>1305</v>
          </cell>
          <cell r="BR1303" t="e">
            <v>#N/A</v>
          </cell>
          <cell r="BT1303">
            <v>611</v>
          </cell>
          <cell r="BU1303" t="str">
            <v>si</v>
          </cell>
          <cell r="BV1303" t="str">
            <v>965 A CA</v>
          </cell>
        </row>
        <row r="1304">
          <cell r="B1304">
            <v>1306</v>
          </cell>
          <cell r="C1304" t="str">
            <v>Madame</v>
          </cell>
          <cell r="D1304" t="str">
            <v>HAMDI NABIHA</v>
          </cell>
          <cell r="E1304" t="str">
            <v>SAGE Tunisia</v>
          </cell>
          <cell r="F1304" t="str">
            <v>PRODUCTION</v>
          </cell>
          <cell r="G1304" t="str">
            <v>Couturière</v>
          </cell>
          <cell r="H1304" t="str">
            <v>Panda</v>
          </cell>
          <cell r="I1304" t="str">
            <v>HASNA NASRAOUI</v>
          </cell>
          <cell r="J1304" t="str">
            <v>A</v>
          </cell>
          <cell r="K1304" t="str">
            <v>DIRECTS</v>
          </cell>
          <cell r="L1304" t="str">
            <v>Variable cost at standard</v>
          </cell>
          <cell r="M1304" t="str">
            <v>Couturière</v>
          </cell>
          <cell r="N1304">
            <v>44978</v>
          </cell>
          <cell r="P1304">
            <v>-249</v>
          </cell>
          <cell r="Q1304">
            <v>45441</v>
          </cell>
          <cell r="R1304" t="str">
            <v xml:space="preserve">non respect </v>
          </cell>
          <cell r="T1304" t="str">
            <v>CDD</v>
          </cell>
          <cell r="U1304" t="str">
            <v>Contractuel</v>
          </cell>
          <cell r="V1304">
            <v>45383</v>
          </cell>
          <cell r="W1304">
            <v>45473</v>
          </cell>
          <cell r="Z1304">
            <v>44978</v>
          </cell>
          <cell r="AA1304">
            <v>2</v>
          </cell>
          <cell r="AB1304">
            <v>2023</v>
          </cell>
          <cell r="AC1304">
            <v>2027</v>
          </cell>
          <cell r="AD1304">
            <v>2.0416666666666665</v>
          </cell>
          <cell r="AE1304" t="str">
            <v>&lt; 3</v>
          </cell>
          <cell r="AF1304">
            <v>27693</v>
          </cell>
          <cell r="AG1304">
            <v>49.394520547945206</v>
          </cell>
          <cell r="AH1304" t="str">
            <v>&gt;45&lt; 55</v>
          </cell>
          <cell r="AI1304">
            <v>11794216</v>
          </cell>
          <cell r="AJ1304" t="str">
            <v>05</v>
          </cell>
          <cell r="AK1304" t="str">
            <v>07045983</v>
          </cell>
          <cell r="AL1304">
            <v>44865</v>
          </cell>
          <cell r="AM1304" t="str">
            <v>FEMME</v>
          </cell>
          <cell r="AN1304" t="str">
            <v>Marié(e)</v>
          </cell>
          <cell r="AO1304">
            <v>4</v>
          </cell>
          <cell r="AQ1304">
            <v>3</v>
          </cell>
          <cell r="AR1304">
            <v>2</v>
          </cell>
          <cell r="AS1304">
            <v>45708.5</v>
          </cell>
          <cell r="AT1304" t="str">
            <v>Horaire</v>
          </cell>
          <cell r="AU1304">
            <v>3.3069999999999999</v>
          </cell>
          <cell r="AV1304">
            <v>17</v>
          </cell>
          <cell r="AW1304" t="str">
            <v>00100</v>
          </cell>
          <cell r="AX1304" t="str">
            <v>00003234132</v>
          </cell>
          <cell r="AY1304">
            <v>23</v>
          </cell>
          <cell r="AZ1304" t="str">
            <v>LA POSTE</v>
          </cell>
          <cell r="BA1304" t="str">
            <v>17001000000323413223</v>
          </cell>
          <cell r="BB1304">
            <v>20</v>
          </cell>
          <cell r="BC1304" t="str">
            <v>33 RUE DAR BIDHA CITE SIDI HESSINE</v>
          </cell>
          <cell r="BD1304" t="str">
            <v>TUNIS</v>
          </cell>
          <cell r="BG1304">
            <v>54645309</v>
          </cell>
          <cell r="BH1304">
            <v>54645350</v>
          </cell>
          <cell r="BJ1304" t="str">
            <v>SIDI HSSINE</v>
          </cell>
          <cell r="BK1304" t="str">
            <v>A-Panda</v>
          </cell>
          <cell r="BL1304" t="str">
            <v>1.1</v>
          </cell>
          <cell r="BN1304" t="str">
            <v>17001000000323413223</v>
          </cell>
          <cell r="BO1304" t="str">
            <v>HAMDI NABIHA</v>
          </cell>
          <cell r="BP1304">
            <v>1306</v>
          </cell>
          <cell r="BR1304" t="e">
            <v>#N/A</v>
          </cell>
          <cell r="BU1304" t="str">
            <v>Non-Actif</v>
          </cell>
          <cell r="BV1304" t="str">
            <v>965 A SP</v>
          </cell>
        </row>
        <row r="1305">
          <cell r="B1305">
            <v>1307</v>
          </cell>
          <cell r="C1305" t="str">
            <v>Madame</v>
          </cell>
          <cell r="D1305" t="str">
            <v>BENNOUR AHLEM</v>
          </cell>
          <cell r="E1305" t="str">
            <v>SAGE Tunisia</v>
          </cell>
          <cell r="F1305" t="str">
            <v>PRODUCTION</v>
          </cell>
          <cell r="G1305" t="str">
            <v>Alimentatrice</v>
          </cell>
          <cell r="H1305" t="str">
            <v>P7 AR</v>
          </cell>
          <cell r="I1305" t="str">
            <v>FAYCEL</v>
          </cell>
          <cell r="J1305" t="str">
            <v>B</v>
          </cell>
          <cell r="K1305" t="str">
            <v>DIRECTS</v>
          </cell>
          <cell r="L1305" t="str">
            <v>Variable cost at standard</v>
          </cell>
          <cell r="M1305" t="str">
            <v>Alimentatrice</v>
          </cell>
          <cell r="N1305">
            <v>44979</v>
          </cell>
          <cell r="P1305">
            <v>25</v>
          </cell>
          <cell r="T1305" t="str">
            <v>CDD</v>
          </cell>
          <cell r="U1305" t="str">
            <v>Contractuel</v>
          </cell>
          <cell r="V1305">
            <v>45689</v>
          </cell>
          <cell r="W1305">
            <v>45747</v>
          </cell>
          <cell r="Z1305">
            <v>44979</v>
          </cell>
          <cell r="AA1305">
            <v>2</v>
          </cell>
          <cell r="AB1305">
            <v>2023</v>
          </cell>
          <cell r="AC1305">
            <v>2027</v>
          </cell>
          <cell r="AD1305">
            <v>2.0388888888888888</v>
          </cell>
          <cell r="AE1305" t="str">
            <v>&lt; 3</v>
          </cell>
          <cell r="AF1305">
            <v>35529</v>
          </cell>
          <cell r="AG1305">
            <v>27.926027397260274</v>
          </cell>
          <cell r="AH1305" t="str">
            <v>&gt;25&lt; 35</v>
          </cell>
          <cell r="AI1305">
            <v>17524026</v>
          </cell>
          <cell r="AJ1305" t="str">
            <v>00</v>
          </cell>
          <cell r="AK1305">
            <v>13640645</v>
          </cell>
          <cell r="AL1305">
            <v>42844</v>
          </cell>
          <cell r="AM1305" t="str">
            <v>FEMME</v>
          </cell>
          <cell r="AN1305" t="str">
            <v>Célibataire</v>
          </cell>
          <cell r="AQ1305">
            <v>3</v>
          </cell>
          <cell r="AR1305">
            <v>3</v>
          </cell>
          <cell r="AS1305">
            <v>46074.75</v>
          </cell>
          <cell r="AT1305" t="str">
            <v>Horaire</v>
          </cell>
          <cell r="AU1305">
            <v>3.3069999999999999</v>
          </cell>
          <cell r="AV1305">
            <v>17</v>
          </cell>
          <cell r="AW1305">
            <v>20600</v>
          </cell>
          <cell r="AX1305" t="str">
            <v>00002843933</v>
          </cell>
          <cell r="AY1305">
            <v>14</v>
          </cell>
          <cell r="AZ1305" t="str">
            <v>LA POSTE</v>
          </cell>
          <cell r="BA1305" t="str">
            <v>17206000000284393314</v>
          </cell>
          <cell r="BB1305">
            <v>20</v>
          </cell>
          <cell r="BC1305" t="str">
            <v>MAGASIN GENERAL DENDEN</v>
          </cell>
          <cell r="BD1305" t="str">
            <v>TUNIS</v>
          </cell>
          <cell r="BG1305">
            <v>28209166</v>
          </cell>
          <cell r="BH1305">
            <v>26564118</v>
          </cell>
          <cell r="BJ1305" t="str">
            <v>DENDEN</v>
          </cell>
          <cell r="BK1305" t="str">
            <v>B-P7 AR</v>
          </cell>
          <cell r="BL1305" t="str">
            <v>1.3</v>
          </cell>
          <cell r="BN1305" t="str">
            <v>17206000000284393314</v>
          </cell>
          <cell r="BR1305" t="e">
            <v>#N/A</v>
          </cell>
          <cell r="BT1305">
            <v>870</v>
          </cell>
          <cell r="BU1305" t="str">
            <v>si</v>
          </cell>
          <cell r="BV1305" t="str">
            <v>560 A CA</v>
          </cell>
        </row>
        <row r="1306">
          <cell r="B1306">
            <v>1308</v>
          </cell>
          <cell r="C1306" t="str">
            <v>Madame</v>
          </cell>
          <cell r="D1306" t="str">
            <v>MEDINI REFKA</v>
          </cell>
          <cell r="E1306" t="str">
            <v>SAGE Tunisia</v>
          </cell>
          <cell r="F1306" t="str">
            <v>PRODUCTION</v>
          </cell>
          <cell r="G1306" t="str">
            <v>Couturière</v>
          </cell>
          <cell r="H1306">
            <v>965</v>
          </cell>
          <cell r="I1306" t="str">
            <v>Mabrourk Ben Moussa</v>
          </cell>
          <cell r="J1306" t="str">
            <v>A</v>
          </cell>
          <cell r="K1306" t="str">
            <v>DIRECTS</v>
          </cell>
          <cell r="L1306" t="str">
            <v>Variable cost at standard</v>
          </cell>
          <cell r="M1306" t="str">
            <v>Couturière</v>
          </cell>
          <cell r="N1306">
            <v>44979</v>
          </cell>
          <cell r="P1306">
            <v>-371</v>
          </cell>
          <cell r="Q1306">
            <v>45356</v>
          </cell>
          <cell r="R1306" t="str">
            <v>personnel</v>
          </cell>
          <cell r="T1306" t="str">
            <v>CDD</v>
          </cell>
          <cell r="U1306" t="str">
            <v>Contractuel</v>
          </cell>
          <cell r="V1306">
            <v>45292</v>
          </cell>
          <cell r="W1306">
            <v>45351</v>
          </cell>
          <cell r="Z1306">
            <v>44979</v>
          </cell>
          <cell r="AA1306">
            <v>2</v>
          </cell>
          <cell r="AB1306">
            <v>2023</v>
          </cell>
          <cell r="AC1306">
            <v>2027</v>
          </cell>
          <cell r="AD1306">
            <v>2.0388888888888888</v>
          </cell>
          <cell r="AE1306" t="str">
            <v>&lt; 3</v>
          </cell>
          <cell r="AF1306">
            <v>33882</v>
          </cell>
          <cell r="AG1306">
            <v>32.438356164383563</v>
          </cell>
          <cell r="AH1306" t="str">
            <v>&gt;25&lt; 35</v>
          </cell>
          <cell r="AI1306">
            <v>16443921</v>
          </cell>
          <cell r="AJ1306" t="str">
            <v>00</v>
          </cell>
          <cell r="AK1306" t="str">
            <v>09186747</v>
          </cell>
          <cell r="AL1306">
            <v>40748</v>
          </cell>
          <cell r="AM1306" t="str">
            <v>FEMME</v>
          </cell>
          <cell r="AN1306" t="str">
            <v>Marié(e)</v>
          </cell>
          <cell r="AO1306">
            <v>0</v>
          </cell>
          <cell r="AQ1306">
            <v>3</v>
          </cell>
          <cell r="AR1306">
            <v>2</v>
          </cell>
          <cell r="AS1306">
            <v>45709.5</v>
          </cell>
          <cell r="AT1306" t="str">
            <v>Horaire</v>
          </cell>
          <cell r="AU1306">
            <v>3.3069999999999999</v>
          </cell>
          <cell r="AV1306">
            <v>17</v>
          </cell>
          <cell r="AW1306" t="str">
            <v>00100</v>
          </cell>
          <cell r="AX1306" t="str">
            <v>00002890790</v>
          </cell>
          <cell r="AY1306" t="str">
            <v>06</v>
          </cell>
          <cell r="AZ1306" t="str">
            <v>LA POSTE</v>
          </cell>
          <cell r="BA1306" t="str">
            <v>17001000000289079006</v>
          </cell>
          <cell r="BB1306">
            <v>20</v>
          </cell>
          <cell r="BC1306" t="str">
            <v xml:space="preserve">RUE 4740 CITE KHALED IBN EL WALID </v>
          </cell>
          <cell r="BD1306" t="str">
            <v>MANOUBA</v>
          </cell>
          <cell r="BG1306">
            <v>56180395</v>
          </cell>
          <cell r="BH1306">
            <v>22680059</v>
          </cell>
          <cell r="BJ1306" t="str">
            <v>KHALED IBN EL WALID</v>
          </cell>
          <cell r="BK1306" t="str">
            <v>A-965</v>
          </cell>
          <cell r="BL1306" t="str">
            <v>1.3</v>
          </cell>
          <cell r="BN1306" t="str">
            <v>17001000000289079006</v>
          </cell>
          <cell r="BO1306" t="str">
            <v>MEDINI REFKA</v>
          </cell>
          <cell r="BP1306">
            <v>1308</v>
          </cell>
          <cell r="BR1306" t="e">
            <v>#N/A</v>
          </cell>
          <cell r="BU1306" t="str">
            <v>Non-Actif</v>
          </cell>
          <cell r="BV1306" t="str">
            <v>965 A CP</v>
          </cell>
        </row>
        <row r="1307">
          <cell r="B1307">
            <v>1309</v>
          </cell>
          <cell r="C1307" t="str">
            <v>Mlle</v>
          </cell>
          <cell r="D1307" t="str">
            <v>ZITOUNI SIWAR</v>
          </cell>
          <cell r="E1307" t="str">
            <v>SAGE Tunisia</v>
          </cell>
          <cell r="F1307" t="str">
            <v>PRODUCTION</v>
          </cell>
          <cell r="G1307" t="str">
            <v>Couturière</v>
          </cell>
          <cell r="H1307">
            <v>560</v>
          </cell>
          <cell r="I1307" t="str">
            <v>Mabrourk Ben Moussa</v>
          </cell>
          <cell r="J1307" t="str">
            <v>A</v>
          </cell>
          <cell r="K1307" t="str">
            <v>DIRECTS</v>
          </cell>
          <cell r="L1307" t="str">
            <v>Variable cost at standard</v>
          </cell>
          <cell r="M1307" t="str">
            <v>Couturière</v>
          </cell>
          <cell r="N1307">
            <v>44980</v>
          </cell>
          <cell r="P1307">
            <v>-615</v>
          </cell>
          <cell r="Q1307">
            <v>45078</v>
          </cell>
          <cell r="R1307" t="str">
            <v>suite braquage en route</v>
          </cell>
          <cell r="T1307" t="str">
            <v>CDD</v>
          </cell>
          <cell r="U1307" t="str">
            <v>Contractuel</v>
          </cell>
          <cell r="V1307">
            <v>45047</v>
          </cell>
          <cell r="W1307">
            <v>45107</v>
          </cell>
          <cell r="Z1307">
            <v>44980</v>
          </cell>
          <cell r="AA1307">
            <v>2</v>
          </cell>
          <cell r="AB1307">
            <v>2023</v>
          </cell>
          <cell r="AC1307">
            <v>2027</v>
          </cell>
          <cell r="AD1307">
            <v>2.036111111111111</v>
          </cell>
          <cell r="AE1307" t="str">
            <v>&lt; 3</v>
          </cell>
          <cell r="AF1307">
            <v>36007</v>
          </cell>
          <cell r="AG1307">
            <v>26.616438356164384</v>
          </cell>
          <cell r="AH1307" t="str">
            <v>&gt;25&lt; 35</v>
          </cell>
          <cell r="AI1307">
            <v>17284536</v>
          </cell>
          <cell r="AJ1307" t="str">
            <v>04</v>
          </cell>
          <cell r="AK1307">
            <v>13639493</v>
          </cell>
          <cell r="AL1307">
            <v>44907</v>
          </cell>
          <cell r="AM1307" t="str">
            <v>FEMME</v>
          </cell>
          <cell r="AN1307" t="str">
            <v>Célibataire</v>
          </cell>
          <cell r="AQ1307">
            <v>3</v>
          </cell>
          <cell r="AR1307">
            <v>1</v>
          </cell>
          <cell r="AS1307">
            <v>45345.25</v>
          </cell>
          <cell r="AT1307" t="str">
            <v>Horaire</v>
          </cell>
          <cell r="AU1307">
            <v>3.3069999999999999</v>
          </cell>
          <cell r="AV1307" t="str">
            <v>07</v>
          </cell>
          <cell r="AW1307" t="str">
            <v>07701</v>
          </cell>
          <cell r="AX1307" t="str">
            <v>35105523157</v>
          </cell>
          <cell r="AY1307" t="str">
            <v>10</v>
          </cell>
          <cell r="AZ1307" t="str">
            <v>AMEN BANK</v>
          </cell>
          <cell r="BA1307" t="str">
            <v>07077013510552315710</v>
          </cell>
          <cell r="BB1307">
            <v>20</v>
          </cell>
          <cell r="BC1307" t="str">
            <v>MARCHE GROS MOUROUJ 3</v>
          </cell>
          <cell r="BD1307" t="str">
            <v>BEN AROUS</v>
          </cell>
          <cell r="BG1307">
            <v>58853899</v>
          </cell>
          <cell r="BH1307">
            <v>26170904</v>
          </cell>
          <cell r="BJ1307" t="str">
            <v>MARCHE DE GROS</v>
          </cell>
          <cell r="BK1307" t="str">
            <v>A-560</v>
          </cell>
          <cell r="BN1307" t="str">
            <v>07077013510552315710</v>
          </cell>
          <cell r="BO1307" t="str">
            <v>ZITOUNI SIWAR</v>
          </cell>
          <cell r="BP1307">
            <v>1309</v>
          </cell>
          <cell r="BR1307" t="e">
            <v>#N/A</v>
          </cell>
          <cell r="BU1307" t="str">
            <v>Non-Actif</v>
          </cell>
        </row>
        <row r="1308">
          <cell r="B1308">
            <v>1310</v>
          </cell>
          <cell r="C1308" t="str">
            <v>Madame</v>
          </cell>
          <cell r="D1308" t="str">
            <v>AYACHI HADIA</v>
          </cell>
          <cell r="E1308" t="str">
            <v>SAGE Tunisia</v>
          </cell>
          <cell r="F1308" t="str">
            <v>PRODUCTION</v>
          </cell>
          <cell r="G1308" t="str">
            <v>Couturière</v>
          </cell>
          <cell r="H1308">
            <v>965</v>
          </cell>
          <cell r="I1308" t="str">
            <v>ALA KHALOUI</v>
          </cell>
          <cell r="J1308" t="str">
            <v>A</v>
          </cell>
          <cell r="K1308" t="str">
            <v>DIRECTS</v>
          </cell>
          <cell r="L1308" t="str">
            <v>Variable cost at standard</v>
          </cell>
          <cell r="M1308" t="str">
            <v>Couturière</v>
          </cell>
          <cell r="N1308">
            <v>44980</v>
          </cell>
          <cell r="P1308">
            <v>-645</v>
          </cell>
          <cell r="Q1308">
            <v>45078</v>
          </cell>
          <cell r="R1308" t="str">
            <v>retour au ancien employeur</v>
          </cell>
          <cell r="T1308" t="str">
            <v>CDD</v>
          </cell>
          <cell r="U1308" t="str">
            <v>Contractuel</v>
          </cell>
          <cell r="V1308">
            <v>45047</v>
          </cell>
          <cell r="W1308">
            <v>45077</v>
          </cell>
          <cell r="Z1308">
            <v>44980</v>
          </cell>
          <cell r="AA1308">
            <v>2</v>
          </cell>
          <cell r="AB1308">
            <v>2023</v>
          </cell>
          <cell r="AC1308">
            <v>2027</v>
          </cell>
          <cell r="AD1308">
            <v>2.036111111111111</v>
          </cell>
          <cell r="AE1308" t="str">
            <v>&lt; 3</v>
          </cell>
          <cell r="AF1308">
            <v>30931</v>
          </cell>
          <cell r="AG1308">
            <v>40.523287671232879</v>
          </cell>
          <cell r="AH1308" t="str">
            <v>&gt;35&lt; 45</v>
          </cell>
          <cell r="AI1308">
            <v>12667645</v>
          </cell>
          <cell r="AJ1308" t="str">
            <v>03</v>
          </cell>
          <cell r="AK1308" t="str">
            <v>07373273</v>
          </cell>
          <cell r="AL1308">
            <v>41415</v>
          </cell>
          <cell r="AM1308" t="str">
            <v>FEMME</v>
          </cell>
          <cell r="AN1308" t="str">
            <v>Marié(e)</v>
          </cell>
          <cell r="AO1308">
            <v>2</v>
          </cell>
          <cell r="AQ1308">
            <v>3</v>
          </cell>
          <cell r="AR1308">
            <v>1</v>
          </cell>
          <cell r="AS1308">
            <v>45345.25</v>
          </cell>
          <cell r="AT1308" t="str">
            <v>Horaire</v>
          </cell>
          <cell r="AU1308">
            <v>3.3069999999999999</v>
          </cell>
          <cell r="AV1308">
            <v>17</v>
          </cell>
          <cell r="AW1308" t="str">
            <v>00100</v>
          </cell>
          <cell r="AX1308" t="str">
            <v>00001305185</v>
          </cell>
          <cell r="AY1308">
            <v>38</v>
          </cell>
          <cell r="AZ1308" t="str">
            <v>LA POSTE</v>
          </cell>
          <cell r="BA1308" t="str">
            <v>17001000000130518538</v>
          </cell>
          <cell r="BB1308">
            <v>20</v>
          </cell>
          <cell r="BC1308" t="str">
            <v>RUE 4735 CITE KHALED IBN WALID</v>
          </cell>
          <cell r="BD1308" t="str">
            <v>BEN AROUS</v>
          </cell>
          <cell r="BG1308">
            <v>96144309</v>
          </cell>
          <cell r="BH1308">
            <v>96838140</v>
          </cell>
          <cell r="BK1308" t="str">
            <v>A-965</v>
          </cell>
          <cell r="BN1308" t="str">
            <v>17001000000130518538</v>
          </cell>
          <cell r="BR1308" t="e">
            <v>#N/A</v>
          </cell>
          <cell r="BU1308" t="str">
            <v>Non-Actif</v>
          </cell>
        </row>
        <row r="1309">
          <cell r="B1309">
            <v>1311</v>
          </cell>
          <cell r="C1309" t="str">
            <v>Madame</v>
          </cell>
          <cell r="D1309" t="str">
            <v>MOUMNI EYA</v>
          </cell>
          <cell r="E1309" t="str">
            <v>SAGE Tunisia</v>
          </cell>
          <cell r="F1309" t="str">
            <v>PRODUCTION</v>
          </cell>
          <cell r="G1309" t="str">
            <v>Couturière</v>
          </cell>
          <cell r="H1309" t="str">
            <v>P6 AV</v>
          </cell>
          <cell r="I1309" t="str">
            <v>EL KADRI MARIEM</v>
          </cell>
          <cell r="J1309" t="str">
            <v>A</v>
          </cell>
          <cell r="K1309" t="str">
            <v>DIRECTS</v>
          </cell>
          <cell r="L1309" t="str">
            <v>Variable cost at standard</v>
          </cell>
          <cell r="M1309" t="str">
            <v>Couturière</v>
          </cell>
          <cell r="N1309">
            <v>44980</v>
          </cell>
          <cell r="P1309">
            <v>25</v>
          </cell>
          <cell r="T1309" t="str">
            <v>CDD</v>
          </cell>
          <cell r="U1309" t="str">
            <v>Contractuel</v>
          </cell>
          <cell r="V1309">
            <v>45689</v>
          </cell>
          <cell r="W1309">
            <v>45747</v>
          </cell>
          <cell r="Z1309">
            <v>44980</v>
          </cell>
          <cell r="AA1309">
            <v>2</v>
          </cell>
          <cell r="AB1309">
            <v>2023</v>
          </cell>
          <cell r="AC1309">
            <v>2027</v>
          </cell>
          <cell r="AD1309">
            <v>2.036111111111111</v>
          </cell>
          <cell r="AE1309" t="str">
            <v>&lt; 3</v>
          </cell>
          <cell r="AF1309">
            <v>33516</v>
          </cell>
          <cell r="AG1309">
            <v>33.441095890410956</v>
          </cell>
          <cell r="AH1309" t="str">
            <v>&gt;25&lt; 35</v>
          </cell>
          <cell r="AI1309">
            <v>17153695</v>
          </cell>
          <cell r="AJ1309" t="str">
            <v>08</v>
          </cell>
          <cell r="AK1309" t="str">
            <v>09915204</v>
          </cell>
          <cell r="AL1309">
            <v>43026</v>
          </cell>
          <cell r="AM1309" t="str">
            <v>FEMME</v>
          </cell>
          <cell r="AN1309" t="str">
            <v>Marié(e)</v>
          </cell>
          <cell r="AO1309">
            <v>1</v>
          </cell>
          <cell r="AQ1309">
            <v>3</v>
          </cell>
          <cell r="AR1309">
            <v>3</v>
          </cell>
          <cell r="AS1309">
            <v>46075.75</v>
          </cell>
          <cell r="AT1309" t="str">
            <v>Horaire</v>
          </cell>
          <cell r="AU1309">
            <v>3.3069999999999999</v>
          </cell>
          <cell r="AV1309">
            <v>17</v>
          </cell>
          <cell r="AW1309" t="str">
            <v>20600</v>
          </cell>
          <cell r="AX1309" t="str">
            <v>00002579885</v>
          </cell>
          <cell r="AY1309">
            <v>56</v>
          </cell>
          <cell r="AZ1309" t="str">
            <v>LA POSTE</v>
          </cell>
          <cell r="BA1309" t="str">
            <v>17206000000257988556</v>
          </cell>
          <cell r="BB1309">
            <v>20</v>
          </cell>
          <cell r="BC1309" t="str">
            <v>JAYARA SIDI HESSINE</v>
          </cell>
          <cell r="BD1309" t="str">
            <v>TUNIS</v>
          </cell>
          <cell r="BG1309">
            <v>25547368</v>
          </cell>
          <cell r="BH1309">
            <v>53926727</v>
          </cell>
          <cell r="BJ1309" t="str">
            <v>JAYARA</v>
          </cell>
          <cell r="BK1309" t="str">
            <v>A-P6 AV</v>
          </cell>
          <cell r="BL1309" t="str">
            <v>2.1</v>
          </cell>
          <cell r="BN1309" t="str">
            <v>17206000000257988556</v>
          </cell>
          <cell r="BO1309" t="str">
            <v>MOUMNI EYA</v>
          </cell>
          <cell r="BP1309">
            <v>1311</v>
          </cell>
          <cell r="BR1309" t="e">
            <v>#N/A</v>
          </cell>
          <cell r="BT1309">
            <v>614</v>
          </cell>
          <cell r="BU1309" t="str">
            <v>si</v>
          </cell>
          <cell r="BV1309" t="str">
            <v>965 A SA</v>
          </cell>
        </row>
        <row r="1310">
          <cell r="B1310">
            <v>1312</v>
          </cell>
          <cell r="C1310" t="str">
            <v>Mlle</v>
          </cell>
          <cell r="D1310" t="str">
            <v>NEFZI SIHEM</v>
          </cell>
          <cell r="E1310" t="str">
            <v>SAGE Tunisia</v>
          </cell>
          <cell r="F1310" t="str">
            <v>PRODUCTION</v>
          </cell>
          <cell r="G1310" t="str">
            <v>Couturière</v>
          </cell>
          <cell r="H1310">
            <v>965</v>
          </cell>
          <cell r="I1310" t="str">
            <v>abdelhalim</v>
          </cell>
          <cell r="J1310" t="str">
            <v>B</v>
          </cell>
          <cell r="K1310" t="str">
            <v>DIRECTS</v>
          </cell>
          <cell r="L1310" t="str">
            <v>Variable cost at standard</v>
          </cell>
          <cell r="M1310" t="str">
            <v>Couturière</v>
          </cell>
          <cell r="N1310">
            <v>44980</v>
          </cell>
          <cell r="P1310">
            <v>25</v>
          </cell>
          <cell r="T1310" t="str">
            <v>CDD</v>
          </cell>
          <cell r="U1310" t="str">
            <v>Contractuel</v>
          </cell>
          <cell r="V1310">
            <v>45689</v>
          </cell>
          <cell r="W1310">
            <v>45747</v>
          </cell>
          <cell r="Z1310">
            <v>44980</v>
          </cell>
          <cell r="AA1310">
            <v>2</v>
          </cell>
          <cell r="AB1310">
            <v>2023</v>
          </cell>
          <cell r="AC1310">
            <v>2027</v>
          </cell>
          <cell r="AD1310">
            <v>2.036111111111111</v>
          </cell>
          <cell r="AE1310" t="str">
            <v>&lt; 3</v>
          </cell>
          <cell r="AF1310">
            <v>34041</v>
          </cell>
          <cell r="AG1310">
            <v>32.0027397260274</v>
          </cell>
          <cell r="AH1310" t="str">
            <v>&gt;25&lt; 35</v>
          </cell>
          <cell r="AI1310">
            <v>16925618</v>
          </cell>
          <cell r="AJ1310" t="str">
            <v>04</v>
          </cell>
          <cell r="AK1310" t="str">
            <v>09516184</v>
          </cell>
          <cell r="AL1310">
            <v>41171</v>
          </cell>
          <cell r="AM1310" t="str">
            <v>FEMME</v>
          </cell>
          <cell r="AN1310" t="str">
            <v>Célibataire</v>
          </cell>
          <cell r="AQ1310">
            <v>3</v>
          </cell>
          <cell r="AR1310">
            <v>3</v>
          </cell>
          <cell r="AS1310">
            <v>46075.75</v>
          </cell>
          <cell r="AT1310" t="str">
            <v>Horaire</v>
          </cell>
          <cell r="AU1310">
            <v>3.3069999999999999</v>
          </cell>
          <cell r="AV1310">
            <v>17</v>
          </cell>
          <cell r="AW1310">
            <v>53594</v>
          </cell>
          <cell r="AX1310" t="str">
            <v>01725471359</v>
          </cell>
          <cell r="AY1310" t="str">
            <v>09</v>
          </cell>
          <cell r="AZ1310" t="str">
            <v>LA POSTE</v>
          </cell>
          <cell r="BA1310" t="str">
            <v>17535940172547135909</v>
          </cell>
          <cell r="BB1310">
            <v>20</v>
          </cell>
          <cell r="BC1310" t="str">
            <v>CITE ENNASSIM TEBOURBA</v>
          </cell>
          <cell r="BD1310" t="str">
            <v>MANOUBA</v>
          </cell>
          <cell r="BG1310">
            <v>29437609</v>
          </cell>
          <cell r="BH1310">
            <v>25045699</v>
          </cell>
          <cell r="BJ1310" t="str">
            <v>TEBOURBA</v>
          </cell>
          <cell r="BK1310" t="str">
            <v>B-965</v>
          </cell>
          <cell r="BL1310" t="str">
            <v>1.3</v>
          </cell>
          <cell r="BN1310" t="str">
            <v>17535940172547135909</v>
          </cell>
          <cell r="BO1310" t="str">
            <v>NEFZI SIHEM</v>
          </cell>
          <cell r="BP1310">
            <v>1312</v>
          </cell>
          <cell r="BR1310" t="e">
            <v>#N/A</v>
          </cell>
          <cell r="BT1310">
            <v>534</v>
          </cell>
          <cell r="BU1310" t="str">
            <v>si</v>
          </cell>
          <cell r="BV1310" t="str">
            <v>965 B SP</v>
          </cell>
        </row>
        <row r="1311">
          <cell r="B1311">
            <v>1313</v>
          </cell>
          <cell r="C1311" t="str">
            <v>Mlle</v>
          </cell>
          <cell r="D1311" t="str">
            <v>MOUSSI OUMAYMA</v>
          </cell>
          <cell r="E1311" t="str">
            <v>SAGE Tunisia</v>
          </cell>
          <cell r="F1311" t="str">
            <v>PRODUCTION</v>
          </cell>
          <cell r="G1311" t="str">
            <v>Couturière</v>
          </cell>
          <cell r="H1311">
            <v>965</v>
          </cell>
          <cell r="I1311" t="str">
            <v>abdelhalim</v>
          </cell>
          <cell r="J1311" t="str">
            <v>B</v>
          </cell>
          <cell r="K1311" t="str">
            <v>DIRECTS</v>
          </cell>
          <cell r="L1311" t="str">
            <v>Variable cost at standard</v>
          </cell>
          <cell r="M1311" t="str">
            <v>Couturière</v>
          </cell>
          <cell r="N1311">
            <v>44987</v>
          </cell>
          <cell r="P1311">
            <v>25</v>
          </cell>
          <cell r="T1311" t="str">
            <v>CDD</v>
          </cell>
          <cell r="U1311" t="str">
            <v>Contractuel</v>
          </cell>
          <cell r="V1311">
            <v>45689</v>
          </cell>
          <cell r="W1311">
            <v>45747</v>
          </cell>
          <cell r="Z1311">
            <v>44987</v>
          </cell>
          <cell r="AA1311">
            <v>3</v>
          </cell>
          <cell r="AB1311">
            <v>2023</v>
          </cell>
          <cell r="AC1311">
            <v>2027</v>
          </cell>
          <cell r="AD1311">
            <v>2.0111111111111111</v>
          </cell>
          <cell r="AE1311" t="str">
            <v>&lt; 3</v>
          </cell>
          <cell r="AF1311">
            <v>34677</v>
          </cell>
          <cell r="AG1311">
            <v>30.260273972602739</v>
          </cell>
          <cell r="AH1311" t="str">
            <v>&gt;25&lt; 35</v>
          </cell>
          <cell r="AI1311">
            <v>16629643</v>
          </cell>
          <cell r="AJ1311" t="str">
            <v>01</v>
          </cell>
          <cell r="AK1311" t="str">
            <v>09193826</v>
          </cell>
          <cell r="AL1311">
            <v>41398</v>
          </cell>
          <cell r="AM1311" t="str">
            <v>FEMME</v>
          </cell>
          <cell r="AN1311" t="str">
            <v>Célibataire</v>
          </cell>
          <cell r="AQ1311">
            <v>3</v>
          </cell>
          <cell r="AR1311">
            <v>2</v>
          </cell>
          <cell r="AS1311">
            <v>45717.5</v>
          </cell>
          <cell r="AT1311" t="str">
            <v>Horaire</v>
          </cell>
          <cell r="AU1311">
            <v>3.3069999999999999</v>
          </cell>
          <cell r="AV1311" t="str">
            <v>17</v>
          </cell>
          <cell r="AW1311" t="str">
            <v>00100</v>
          </cell>
          <cell r="AX1311" t="str">
            <v>00003237043</v>
          </cell>
          <cell r="AY1311" t="str">
            <v>20</v>
          </cell>
          <cell r="AZ1311" t="str">
            <v>LA POSTE</v>
          </cell>
          <cell r="BA1311" t="str">
            <v>17001000000323704320</v>
          </cell>
          <cell r="BB1311">
            <v>20</v>
          </cell>
          <cell r="BC1311" t="str">
            <v xml:space="preserve">CITE ENNASSIM SAAIDIA </v>
          </cell>
          <cell r="BD1311" t="str">
            <v>MANOUBA</v>
          </cell>
          <cell r="BG1311">
            <v>54020761</v>
          </cell>
          <cell r="BJ1311" t="str">
            <v>SAAIDA</v>
          </cell>
          <cell r="BK1311" t="str">
            <v>B-965</v>
          </cell>
          <cell r="BL1311" t="str">
            <v>1.1</v>
          </cell>
          <cell r="BN1311" t="str">
            <v>17001000000323704320</v>
          </cell>
          <cell r="BO1311" t="str">
            <v>MOUSSI OUMAYMA</v>
          </cell>
          <cell r="BP1311">
            <v>1313</v>
          </cell>
          <cell r="BR1311" t="e">
            <v>#N/A</v>
          </cell>
          <cell r="BT1311">
            <v>535</v>
          </cell>
          <cell r="BU1311" t="str">
            <v>si</v>
          </cell>
          <cell r="BV1311" t="str">
            <v>965 B  CP</v>
          </cell>
        </row>
        <row r="1312">
          <cell r="B1312">
            <v>1314</v>
          </cell>
          <cell r="C1312" t="str">
            <v>Madame</v>
          </cell>
          <cell r="D1312" t="str">
            <v>BEN ABAA HANENE</v>
          </cell>
          <cell r="E1312" t="str">
            <v>SAGE Tunisia</v>
          </cell>
          <cell r="F1312" t="str">
            <v>PRODUCTION</v>
          </cell>
          <cell r="G1312" t="str">
            <v>Couturière</v>
          </cell>
          <cell r="H1312">
            <v>965</v>
          </cell>
          <cell r="I1312" t="str">
            <v>abdelhalim</v>
          </cell>
          <cell r="J1312" t="str">
            <v>B</v>
          </cell>
          <cell r="K1312" t="str">
            <v>DIRECTS</v>
          </cell>
          <cell r="L1312" t="str">
            <v>Variable cost at standard</v>
          </cell>
          <cell r="M1312" t="str">
            <v>Couturière</v>
          </cell>
          <cell r="N1312">
            <v>44981</v>
          </cell>
          <cell r="P1312">
            <v>-706</v>
          </cell>
          <cell r="Q1312">
            <v>45020</v>
          </cell>
          <cell r="R1312" t="str">
            <v>personnel</v>
          </cell>
          <cell r="T1312" t="str">
            <v>CDD</v>
          </cell>
          <cell r="U1312" t="str">
            <v>Contractuel</v>
          </cell>
          <cell r="V1312">
            <v>44981</v>
          </cell>
          <cell r="W1312">
            <v>45016</v>
          </cell>
          <cell r="Z1312">
            <v>44981</v>
          </cell>
          <cell r="AA1312">
            <v>2</v>
          </cell>
          <cell r="AB1312">
            <v>2023</v>
          </cell>
          <cell r="AC1312">
            <v>2027</v>
          </cell>
          <cell r="AD1312">
            <v>2.0333333333333332</v>
          </cell>
          <cell r="AE1312" t="str">
            <v>&lt; 3</v>
          </cell>
          <cell r="AF1312">
            <v>27716</v>
          </cell>
          <cell r="AG1312">
            <v>49.331506849315069</v>
          </cell>
          <cell r="AH1312" t="str">
            <v>&gt;45&lt; 55</v>
          </cell>
          <cell r="AI1312">
            <v>12057771</v>
          </cell>
          <cell r="AJ1312" t="str">
            <v>03</v>
          </cell>
          <cell r="AK1312" t="str">
            <v>04642048</v>
          </cell>
          <cell r="AL1312">
            <v>41092</v>
          </cell>
          <cell r="AM1312" t="str">
            <v>FEMME</v>
          </cell>
          <cell r="AN1312" t="str">
            <v>Célibataire</v>
          </cell>
          <cell r="AQ1312">
            <v>3</v>
          </cell>
          <cell r="AR1312">
            <v>1</v>
          </cell>
          <cell r="AS1312">
            <v>45346.25</v>
          </cell>
          <cell r="AT1312" t="str">
            <v>Horaire</v>
          </cell>
          <cell r="AU1312">
            <v>3.3069999999999999</v>
          </cell>
          <cell r="AV1312" t="str">
            <v>03</v>
          </cell>
          <cell r="AW1312">
            <v>23013</v>
          </cell>
          <cell r="AX1312" t="str">
            <v>80166000084</v>
          </cell>
          <cell r="AY1312">
            <v>19</v>
          </cell>
          <cell r="AZ1312" t="str">
            <v>BNA</v>
          </cell>
          <cell r="BA1312" t="str">
            <v>03230138016600008419</v>
          </cell>
          <cell r="BB1312">
            <v>20</v>
          </cell>
          <cell r="BC1312" t="str">
            <v xml:space="preserve">04 RUE 4427 ZAHROUNI </v>
          </cell>
          <cell r="BD1312" t="str">
            <v>TUNIS</v>
          </cell>
          <cell r="BG1312">
            <v>24588501</v>
          </cell>
          <cell r="BH1312">
            <v>52074482</v>
          </cell>
          <cell r="BK1312" t="str">
            <v>B-965</v>
          </cell>
          <cell r="BN1312" t="str">
            <v>03230138016600008419</v>
          </cell>
          <cell r="BR1312" t="e">
            <v>#N/A</v>
          </cell>
          <cell r="BU1312" t="str">
            <v>Non-Actif</v>
          </cell>
        </row>
        <row r="1313">
          <cell r="B1313">
            <v>1315</v>
          </cell>
          <cell r="C1313" t="str">
            <v>Mlle</v>
          </cell>
          <cell r="D1313" t="str">
            <v>RAZKI AMIRA</v>
          </cell>
          <cell r="E1313" t="str">
            <v>SAGE Tunisia</v>
          </cell>
          <cell r="F1313" t="str">
            <v>PRODUCTION</v>
          </cell>
          <cell r="G1313" t="str">
            <v>Couturière</v>
          </cell>
          <cell r="H1313" t="str">
            <v>P6 AV</v>
          </cell>
          <cell r="I1313" t="str">
            <v>Issam Ouni</v>
          </cell>
          <cell r="J1313" t="str">
            <v>B</v>
          </cell>
          <cell r="K1313" t="str">
            <v>DIRECTS</v>
          </cell>
          <cell r="L1313" t="str">
            <v>Variable cost at standard</v>
          </cell>
          <cell r="M1313" t="str">
            <v>Couturière</v>
          </cell>
          <cell r="N1313">
            <v>44981</v>
          </cell>
          <cell r="P1313">
            <v>25</v>
          </cell>
          <cell r="T1313" t="str">
            <v>CDD</v>
          </cell>
          <cell r="U1313" t="str">
            <v>Contractuel</v>
          </cell>
          <cell r="V1313">
            <v>45689</v>
          </cell>
          <cell r="W1313">
            <v>45747</v>
          </cell>
          <cell r="Z1313">
            <v>44981</v>
          </cell>
          <cell r="AA1313">
            <v>2</v>
          </cell>
          <cell r="AB1313">
            <v>2023</v>
          </cell>
          <cell r="AC1313">
            <v>2027</v>
          </cell>
          <cell r="AD1313">
            <v>2.0333333333333332</v>
          </cell>
          <cell r="AE1313" t="str">
            <v>&lt; 3</v>
          </cell>
          <cell r="AF1313">
            <v>31204</v>
          </cell>
          <cell r="AG1313">
            <v>39.775342465753425</v>
          </cell>
          <cell r="AH1313" t="str">
            <v>&gt;35&lt; 45</v>
          </cell>
          <cell r="AI1313">
            <v>12669537</v>
          </cell>
          <cell r="AJ1313" t="str">
            <v>00</v>
          </cell>
          <cell r="AK1313" t="str">
            <v>07374699</v>
          </cell>
          <cell r="AL1313">
            <v>43809</v>
          </cell>
          <cell r="AM1313" t="str">
            <v>FEMME</v>
          </cell>
          <cell r="AN1313" t="str">
            <v>Célibataire</v>
          </cell>
          <cell r="AQ1313">
            <v>3</v>
          </cell>
          <cell r="AR1313">
            <v>3</v>
          </cell>
          <cell r="AS1313">
            <v>46076.75</v>
          </cell>
          <cell r="AT1313" t="str">
            <v>Horaire</v>
          </cell>
          <cell r="AU1313">
            <v>3.3069999999999999</v>
          </cell>
          <cell r="AV1313">
            <v>17</v>
          </cell>
          <cell r="AW1313" t="str">
            <v>00100</v>
          </cell>
          <cell r="AX1313" t="str">
            <v>00002094386</v>
          </cell>
          <cell r="AY1313">
            <v>11</v>
          </cell>
          <cell r="AZ1313" t="str">
            <v>LA POSTE</v>
          </cell>
          <cell r="BA1313" t="str">
            <v>17001000000209438611</v>
          </cell>
          <cell r="BB1313">
            <v>20</v>
          </cell>
          <cell r="BC1313" t="str">
            <v>RUE AHMED KHABTHENI DOUAR HICHER</v>
          </cell>
          <cell r="BD1313" t="str">
            <v>MANOUBA</v>
          </cell>
          <cell r="BG1313">
            <v>58023847</v>
          </cell>
          <cell r="BJ1313" t="str">
            <v>DAOUAR HICHIR</v>
          </cell>
          <cell r="BK1313" t="str">
            <v>B-P6 AV</v>
          </cell>
          <cell r="BL1313" t="str">
            <v>1.3</v>
          </cell>
          <cell r="BN1313" t="str">
            <v>17001000000209438611</v>
          </cell>
          <cell r="BO1313" t="str">
            <v>RAZKI AMIRA</v>
          </cell>
          <cell r="BP1313">
            <v>1315</v>
          </cell>
          <cell r="BR1313" t="e">
            <v>#N/A</v>
          </cell>
          <cell r="BT1313">
            <v>121</v>
          </cell>
          <cell r="BU1313" t="str">
            <v>si</v>
          </cell>
          <cell r="BV1313" t="str">
            <v>P6 AV B CA</v>
          </cell>
        </row>
        <row r="1314">
          <cell r="B1314">
            <v>1316</v>
          </cell>
          <cell r="C1314" t="str">
            <v>Madame</v>
          </cell>
          <cell r="D1314" t="str">
            <v>BEN OTHMEN TAKWA</v>
          </cell>
          <cell r="E1314" t="str">
            <v>SAGE Tunisia</v>
          </cell>
          <cell r="F1314" t="str">
            <v>PRODUCTION</v>
          </cell>
          <cell r="G1314" t="str">
            <v>Couturière</v>
          </cell>
          <cell r="H1314" t="str">
            <v>P7 AR</v>
          </cell>
          <cell r="I1314" t="str">
            <v>FOUED HOMRANI</v>
          </cell>
          <cell r="J1314" t="str">
            <v>A</v>
          </cell>
          <cell r="K1314" t="str">
            <v>DIRECTS</v>
          </cell>
          <cell r="L1314" t="str">
            <v>Variable cost at standard</v>
          </cell>
          <cell r="M1314" t="str">
            <v>Couturière</v>
          </cell>
          <cell r="N1314">
            <v>44982</v>
          </cell>
          <cell r="P1314">
            <v>25</v>
          </cell>
          <cell r="T1314" t="str">
            <v>CDD</v>
          </cell>
          <cell r="U1314" t="str">
            <v>Contractuel</v>
          </cell>
          <cell r="V1314">
            <v>45689</v>
          </cell>
          <cell r="W1314">
            <v>45747</v>
          </cell>
          <cell r="Z1314">
            <v>44982</v>
          </cell>
          <cell r="AA1314">
            <v>2</v>
          </cell>
          <cell r="AB1314">
            <v>2023</v>
          </cell>
          <cell r="AC1314">
            <v>2027</v>
          </cell>
          <cell r="AD1314">
            <v>2.0305555555555554</v>
          </cell>
          <cell r="AE1314" t="str">
            <v>&lt; 3</v>
          </cell>
          <cell r="AF1314">
            <v>33082</v>
          </cell>
          <cell r="AG1314">
            <v>34.630136986301373</v>
          </cell>
          <cell r="AH1314" t="str">
            <v>&gt;25&lt; 35</v>
          </cell>
          <cell r="AI1314">
            <v>16626382</v>
          </cell>
          <cell r="AJ1314" t="str">
            <v>02</v>
          </cell>
          <cell r="AK1314" t="str">
            <v>09180338</v>
          </cell>
          <cell r="AL1314">
            <v>40170</v>
          </cell>
          <cell r="AM1314" t="str">
            <v>FEMME</v>
          </cell>
          <cell r="AN1314" t="str">
            <v>Marié(e)</v>
          </cell>
          <cell r="AO1314">
            <v>2</v>
          </cell>
          <cell r="AQ1314">
            <v>3</v>
          </cell>
          <cell r="AR1314">
            <v>3</v>
          </cell>
          <cell r="AS1314">
            <v>46077.75</v>
          </cell>
          <cell r="AT1314" t="str">
            <v>Horaire</v>
          </cell>
          <cell r="AU1314">
            <v>3.3069999999999999</v>
          </cell>
          <cell r="AV1314">
            <v>17</v>
          </cell>
          <cell r="AW1314">
            <v>53594</v>
          </cell>
          <cell r="AX1314" t="str">
            <v>01713651038</v>
          </cell>
          <cell r="AY1314" t="str">
            <v>03</v>
          </cell>
          <cell r="AZ1314" t="str">
            <v>LA POSTE</v>
          </cell>
          <cell r="BA1314" t="str">
            <v>17535940171365103803</v>
          </cell>
          <cell r="BB1314">
            <v>20</v>
          </cell>
          <cell r="BC1314" t="str">
            <v>20 MARS MORNAGUIA</v>
          </cell>
          <cell r="BD1314" t="str">
            <v>MANOUBA</v>
          </cell>
          <cell r="BG1314">
            <v>50671108</v>
          </cell>
          <cell r="BH1314">
            <v>24828250</v>
          </cell>
          <cell r="BJ1314" t="str">
            <v>MORNAGUIA</v>
          </cell>
          <cell r="BK1314" t="str">
            <v>A-P7 AR</v>
          </cell>
          <cell r="BL1314" t="str">
            <v>1.2</v>
          </cell>
          <cell r="BN1314" t="str">
            <v>17535940171365103803</v>
          </cell>
          <cell r="BO1314" t="str">
            <v>BEN OTHMEN TAKWA</v>
          </cell>
          <cell r="BP1314">
            <v>1316</v>
          </cell>
          <cell r="BR1314" t="e">
            <v>#N/A</v>
          </cell>
          <cell r="BT1314">
            <v>1106</v>
          </cell>
          <cell r="BU1314" t="str">
            <v>si</v>
          </cell>
          <cell r="BV1314" t="str">
            <v>P6 AR C SP</v>
          </cell>
        </row>
        <row r="1315">
          <cell r="B1315">
            <v>1317</v>
          </cell>
          <cell r="C1315" t="str">
            <v>Madame</v>
          </cell>
          <cell r="D1315" t="str">
            <v>MLIKI LOBNA</v>
          </cell>
          <cell r="E1315" t="str">
            <v>SAGE Tunisia</v>
          </cell>
          <cell r="F1315" t="str">
            <v>PRODUCTION</v>
          </cell>
          <cell r="G1315" t="str">
            <v>WIRE</v>
          </cell>
          <cell r="H1315" t="str">
            <v>Panda</v>
          </cell>
          <cell r="I1315" t="str">
            <v>FAWZI SENDESNI</v>
          </cell>
          <cell r="J1315" t="str">
            <v>B</v>
          </cell>
          <cell r="K1315" t="str">
            <v>DIRECTS</v>
          </cell>
          <cell r="L1315" t="str">
            <v>Variable cost at standard</v>
          </cell>
          <cell r="M1315" t="str">
            <v>WIRE</v>
          </cell>
          <cell r="N1315">
            <v>44984</v>
          </cell>
          <cell r="P1315">
            <v>-706</v>
          </cell>
          <cell r="Q1315">
            <v>44992</v>
          </cell>
          <cell r="R1315" t="str">
            <v>personnel</v>
          </cell>
          <cell r="T1315" t="str">
            <v>CDD</v>
          </cell>
          <cell r="U1315" t="str">
            <v>Contractuel</v>
          </cell>
          <cell r="V1315">
            <v>44984</v>
          </cell>
          <cell r="W1315">
            <v>45016</v>
          </cell>
          <cell r="Z1315">
            <v>44984</v>
          </cell>
          <cell r="AA1315">
            <v>2</v>
          </cell>
          <cell r="AB1315">
            <v>2023</v>
          </cell>
          <cell r="AC1315">
            <v>2027</v>
          </cell>
          <cell r="AD1315">
            <v>2.0249999999999999</v>
          </cell>
          <cell r="AE1315" t="str">
            <v>&lt; 3</v>
          </cell>
          <cell r="AF1315">
            <v>35271</v>
          </cell>
          <cell r="AG1315">
            <v>28.632876712328766</v>
          </cell>
          <cell r="AH1315" t="str">
            <v>&gt;25&lt; 35</v>
          </cell>
          <cell r="AK1315" t="str">
            <v>09198388</v>
          </cell>
          <cell r="AL1315">
            <v>41866</v>
          </cell>
          <cell r="AM1315" t="str">
            <v>FEMME</v>
          </cell>
          <cell r="AN1315" t="str">
            <v>Marié(e)</v>
          </cell>
          <cell r="AO1315">
            <v>1</v>
          </cell>
          <cell r="AQ1315">
            <v>3</v>
          </cell>
          <cell r="AR1315">
            <v>1</v>
          </cell>
          <cell r="AS1315">
            <v>45349.25</v>
          </cell>
          <cell r="AT1315" t="str">
            <v>Horaire</v>
          </cell>
          <cell r="AU1315">
            <v>3.3069999999999999</v>
          </cell>
          <cell r="AV1315">
            <v>17</v>
          </cell>
          <cell r="AW1315" t="str">
            <v>00100</v>
          </cell>
          <cell r="AX1315" t="str">
            <v>00003237690</v>
          </cell>
          <cell r="AY1315">
            <v>19</v>
          </cell>
          <cell r="AZ1315" t="str">
            <v>LA POSTE</v>
          </cell>
          <cell r="BA1315" t="str">
            <v>17001000000323769019</v>
          </cell>
          <cell r="BB1315">
            <v>20</v>
          </cell>
          <cell r="BC1315" t="str">
            <v>RUE CHAAL N°3 CITE EL KOUCHA GOBAA</v>
          </cell>
          <cell r="BD1315" t="str">
            <v>MANOUBA</v>
          </cell>
          <cell r="BG1315">
            <v>54017259</v>
          </cell>
          <cell r="BK1315" t="str">
            <v>B-Panda</v>
          </cell>
          <cell r="BU1315" t="str">
            <v>Non-Actif</v>
          </cell>
        </row>
        <row r="1316">
          <cell r="B1316">
            <v>1318</v>
          </cell>
          <cell r="C1316" t="str">
            <v>Mlle</v>
          </cell>
          <cell r="D1316" t="str">
            <v>LANDOLSI CHAHIRA</v>
          </cell>
          <cell r="E1316" t="str">
            <v>SAGE Tunisia</v>
          </cell>
          <cell r="F1316" t="str">
            <v>PRODUCTION</v>
          </cell>
          <cell r="G1316" t="str">
            <v>WIRE</v>
          </cell>
          <cell r="H1316" t="str">
            <v>Panda</v>
          </cell>
          <cell r="I1316" t="str">
            <v>FAWZI SENDESNI</v>
          </cell>
          <cell r="J1316" t="str">
            <v>B</v>
          </cell>
          <cell r="K1316" t="str">
            <v>DIRECTS</v>
          </cell>
          <cell r="L1316" t="str">
            <v>Variable cost at standard</v>
          </cell>
          <cell r="M1316" t="str">
            <v>WIRE</v>
          </cell>
          <cell r="N1316">
            <v>44984</v>
          </cell>
          <cell r="P1316">
            <v>-706</v>
          </cell>
          <cell r="Q1316">
            <v>44992</v>
          </cell>
          <cell r="R1316" t="str">
            <v>personnel</v>
          </cell>
          <cell r="T1316" t="str">
            <v>CDD</v>
          </cell>
          <cell r="U1316" t="str">
            <v>Contractuel</v>
          </cell>
          <cell r="V1316">
            <v>44984</v>
          </cell>
          <cell r="W1316">
            <v>45016</v>
          </cell>
          <cell r="Z1316">
            <v>44984</v>
          </cell>
          <cell r="AA1316">
            <v>2</v>
          </cell>
          <cell r="AB1316">
            <v>2023</v>
          </cell>
          <cell r="AC1316">
            <v>2027</v>
          </cell>
          <cell r="AD1316">
            <v>2.0249999999999999</v>
          </cell>
          <cell r="AE1316" t="str">
            <v>&lt; 3</v>
          </cell>
          <cell r="AF1316">
            <v>36754</v>
          </cell>
          <cell r="AG1316">
            <v>24.56986301369863</v>
          </cell>
          <cell r="AH1316" t="str">
            <v>&lt; 25</v>
          </cell>
          <cell r="AK1316">
            <v>14276799</v>
          </cell>
          <cell r="AL1316">
            <v>43207</v>
          </cell>
          <cell r="AM1316" t="str">
            <v>FEMME</v>
          </cell>
          <cell r="AN1316" t="str">
            <v>Célibataire</v>
          </cell>
          <cell r="AQ1316">
            <v>3</v>
          </cell>
          <cell r="AR1316">
            <v>1</v>
          </cell>
          <cell r="AS1316">
            <v>45349.25</v>
          </cell>
          <cell r="AT1316" t="str">
            <v>Horaire</v>
          </cell>
          <cell r="AU1316">
            <v>3.3069999999999999</v>
          </cell>
          <cell r="AV1316" t="str">
            <v>05</v>
          </cell>
          <cell r="AW1316">
            <v>10900</v>
          </cell>
          <cell r="AX1316" t="str">
            <v>00695011620</v>
          </cell>
          <cell r="AY1316">
            <v>10</v>
          </cell>
          <cell r="AZ1316" t="str">
            <v>BT</v>
          </cell>
          <cell r="BA1316" t="str">
            <v>05109000069501162010</v>
          </cell>
          <cell r="BB1316">
            <v>20</v>
          </cell>
          <cell r="BC1316" t="str">
            <v xml:space="preserve">RUE CHOABA GOBAA </v>
          </cell>
          <cell r="BD1316" t="str">
            <v>MANOUBA</v>
          </cell>
          <cell r="BG1316">
            <v>53011791</v>
          </cell>
          <cell r="BH1316">
            <v>20488237</v>
          </cell>
          <cell r="BK1316" t="str">
            <v>B-Panda</v>
          </cell>
          <cell r="BU1316" t="str">
            <v>Non-Actif</v>
          </cell>
        </row>
        <row r="1317">
          <cell r="B1317">
            <v>1319</v>
          </cell>
          <cell r="C1317" t="str">
            <v>Madame</v>
          </cell>
          <cell r="D1317" t="str">
            <v>NAFFATI SALHA</v>
          </cell>
          <cell r="E1317" t="str">
            <v>SAGE Tunisia</v>
          </cell>
          <cell r="F1317" t="str">
            <v>PRODUCTION</v>
          </cell>
          <cell r="G1317" t="str">
            <v>Couturière</v>
          </cell>
          <cell r="H1317">
            <v>965</v>
          </cell>
          <cell r="I1317" t="str">
            <v>abdelhalim</v>
          </cell>
          <cell r="J1317" t="str">
            <v>B</v>
          </cell>
          <cell r="K1317" t="str">
            <v>DIRECTS</v>
          </cell>
          <cell r="L1317" t="str">
            <v>Variable cost at standard</v>
          </cell>
          <cell r="M1317" t="str">
            <v>Couturière</v>
          </cell>
          <cell r="N1317">
            <v>44987</v>
          </cell>
          <cell r="P1317">
            <v>-706</v>
          </cell>
          <cell r="Q1317">
            <v>45012</v>
          </cell>
          <cell r="R1317" t="str">
            <v>personnel</v>
          </cell>
          <cell r="T1317" t="str">
            <v>CDD</v>
          </cell>
          <cell r="U1317" t="str">
            <v>Contractuel</v>
          </cell>
          <cell r="V1317">
            <v>44987</v>
          </cell>
          <cell r="W1317">
            <v>45016</v>
          </cell>
          <cell r="Z1317">
            <v>44987</v>
          </cell>
          <cell r="AA1317">
            <v>3</v>
          </cell>
          <cell r="AB1317">
            <v>2023</v>
          </cell>
          <cell r="AC1317">
            <v>2027</v>
          </cell>
          <cell r="AD1317">
            <v>2.0111111111111111</v>
          </cell>
          <cell r="AE1317" t="str">
            <v>&lt; 3</v>
          </cell>
          <cell r="AF1317">
            <v>32357</v>
          </cell>
          <cell r="AG1317">
            <v>36.61643835616438</v>
          </cell>
          <cell r="AH1317" t="str">
            <v>&gt;35&lt; 45</v>
          </cell>
          <cell r="AI1317">
            <v>16067608</v>
          </cell>
          <cell r="AJ1317" t="str">
            <v>07</v>
          </cell>
          <cell r="AK1317" t="str">
            <v>07394484</v>
          </cell>
          <cell r="AL1317">
            <v>37929</v>
          </cell>
          <cell r="AM1317" t="str">
            <v>FEMME</v>
          </cell>
          <cell r="AN1317" t="str">
            <v>Marié(e)</v>
          </cell>
          <cell r="AQ1317">
            <v>3</v>
          </cell>
          <cell r="AR1317">
            <v>1</v>
          </cell>
          <cell r="AS1317">
            <v>45352.25</v>
          </cell>
          <cell r="AT1317" t="str">
            <v>Horaire</v>
          </cell>
          <cell r="AU1317">
            <v>3.3069999999999999</v>
          </cell>
          <cell r="AV1317" t="str">
            <v>17</v>
          </cell>
          <cell r="AW1317" t="str">
            <v>00100</v>
          </cell>
          <cell r="AX1317" t="str">
            <v>00002687396</v>
          </cell>
          <cell r="AY1317">
            <v>58</v>
          </cell>
          <cell r="AZ1317" t="str">
            <v>LA POSTE</v>
          </cell>
          <cell r="BA1317" t="str">
            <v>17001000000268739658</v>
          </cell>
          <cell r="BB1317">
            <v>20</v>
          </cell>
          <cell r="BC1317" t="str">
            <v>BIR TWIL BORJ EL AMRI</v>
          </cell>
          <cell r="BD1317" t="str">
            <v>MANOUBA</v>
          </cell>
          <cell r="BG1317">
            <v>92010355</v>
          </cell>
          <cell r="BK1317" t="str">
            <v>B-965</v>
          </cell>
          <cell r="BN1317" t="str">
            <v>17001000000268739658</v>
          </cell>
          <cell r="BR1317" t="e">
            <v>#N/A</v>
          </cell>
          <cell r="BU1317" t="str">
            <v>Non-Actif</v>
          </cell>
        </row>
        <row r="1318">
          <cell r="B1318">
            <v>1320</v>
          </cell>
          <cell r="C1318" t="str">
            <v>Madame</v>
          </cell>
          <cell r="D1318" t="str">
            <v>DRIDI LATIFA</v>
          </cell>
          <cell r="E1318" t="str">
            <v>SAGE Tunisia</v>
          </cell>
          <cell r="F1318" t="str">
            <v>PRODUCTION</v>
          </cell>
          <cell r="G1318" t="str">
            <v>Couturière</v>
          </cell>
          <cell r="H1318" t="str">
            <v>Panda</v>
          </cell>
          <cell r="I1318" t="str">
            <v>FAWZI SENDESNI</v>
          </cell>
          <cell r="J1318" t="str">
            <v>B</v>
          </cell>
          <cell r="K1318" t="str">
            <v>DIRECTS</v>
          </cell>
          <cell r="L1318" t="str">
            <v>Variable cost at standard</v>
          </cell>
          <cell r="M1318" t="str">
            <v>Couturière</v>
          </cell>
          <cell r="N1318">
            <v>44998</v>
          </cell>
          <cell r="P1318">
            <v>-676</v>
          </cell>
          <cell r="Q1318">
            <v>45020</v>
          </cell>
          <cell r="R1318" t="str">
            <v>maladie</v>
          </cell>
          <cell r="T1318" t="str">
            <v>CDD</v>
          </cell>
          <cell r="U1318" t="str">
            <v>Contractuel</v>
          </cell>
          <cell r="V1318">
            <v>44998</v>
          </cell>
          <cell r="W1318">
            <v>45046</v>
          </cell>
          <cell r="Z1318">
            <v>44998</v>
          </cell>
          <cell r="AA1318">
            <v>3</v>
          </cell>
          <cell r="AB1318">
            <v>2023</v>
          </cell>
          <cell r="AC1318">
            <v>2027</v>
          </cell>
          <cell r="AD1318">
            <v>1.9805555555555556</v>
          </cell>
          <cell r="AE1318" t="str">
            <v>&lt; 2</v>
          </cell>
          <cell r="AF1318">
            <v>29438</v>
          </cell>
          <cell r="AG1318">
            <v>44.613698630136987</v>
          </cell>
          <cell r="AH1318" t="str">
            <v>&gt;35&lt; 45</v>
          </cell>
          <cell r="AI1318">
            <v>11991785</v>
          </cell>
          <cell r="AJ1318" t="str">
            <v>08</v>
          </cell>
          <cell r="AK1318" t="str">
            <v>07366174</v>
          </cell>
          <cell r="AL1318">
            <v>41521</v>
          </cell>
          <cell r="AM1318" t="str">
            <v>FEMME</v>
          </cell>
          <cell r="AN1318" t="str">
            <v>Marié(e)</v>
          </cell>
          <cell r="AO1318">
            <v>3</v>
          </cell>
          <cell r="AQ1318">
            <v>3</v>
          </cell>
          <cell r="AR1318">
            <v>1</v>
          </cell>
          <cell r="AS1318">
            <v>45363.25</v>
          </cell>
          <cell r="AT1318" t="str">
            <v>Horaire</v>
          </cell>
          <cell r="AU1318">
            <v>3.3069999999999999</v>
          </cell>
          <cell r="AV1318" t="str">
            <v>17</v>
          </cell>
          <cell r="AW1318" t="str">
            <v>00100</v>
          </cell>
          <cell r="AX1318" t="str">
            <v>00003240843</v>
          </cell>
          <cell r="AY1318">
            <v>66</v>
          </cell>
          <cell r="AZ1318" t="str">
            <v>LA POSTE</v>
          </cell>
          <cell r="BA1318" t="str">
            <v>17001000000324084366</v>
          </cell>
          <cell r="BB1318">
            <v>20</v>
          </cell>
          <cell r="BC1318" t="str">
            <v>SANHEJA OUED ELIL</v>
          </cell>
          <cell r="BD1318" t="str">
            <v>MANOUBA</v>
          </cell>
          <cell r="BF1318">
            <v>44999</v>
          </cell>
          <cell r="BG1318">
            <v>50961243</v>
          </cell>
          <cell r="BH1318">
            <v>58331217</v>
          </cell>
          <cell r="BK1318" t="str">
            <v>B-Panda</v>
          </cell>
          <cell r="BN1318" t="str">
            <v>17001000000324084366</v>
          </cell>
          <cell r="BR1318" t="e">
            <v>#N/A</v>
          </cell>
          <cell r="BU1318" t="str">
            <v>Non-Actif</v>
          </cell>
        </row>
        <row r="1319">
          <cell r="B1319">
            <v>1321</v>
          </cell>
          <cell r="C1319" t="str">
            <v>Mlle</v>
          </cell>
          <cell r="D1319" t="str">
            <v xml:space="preserve">TAYARI NAWRES </v>
          </cell>
          <cell r="E1319" t="str">
            <v>SAGE Tunisia</v>
          </cell>
          <cell r="F1319" t="str">
            <v>PRODUCTION</v>
          </cell>
          <cell r="G1319" t="str">
            <v>Couturière</v>
          </cell>
          <cell r="H1319" t="str">
            <v>P6 AV</v>
          </cell>
          <cell r="I1319" t="str">
            <v>Anis Sbouri</v>
          </cell>
          <cell r="J1319" t="str">
            <v>A</v>
          </cell>
          <cell r="K1319" t="str">
            <v>DIRECTS</v>
          </cell>
          <cell r="L1319" t="str">
            <v>Variable cost at standard</v>
          </cell>
          <cell r="M1319" t="str">
            <v>Couturière</v>
          </cell>
          <cell r="N1319">
            <v>44987</v>
          </cell>
          <cell r="P1319">
            <v>-96</v>
          </cell>
          <cell r="Q1319">
            <v>45626</v>
          </cell>
          <cell r="R1319" t="str">
            <v>fin de contrat</v>
          </cell>
          <cell r="T1319" t="str">
            <v>CDD</v>
          </cell>
          <cell r="U1319" t="str">
            <v>Contractuel</v>
          </cell>
          <cell r="V1319">
            <v>45597</v>
          </cell>
          <cell r="W1319">
            <v>45626</v>
          </cell>
          <cell r="Z1319">
            <v>44987</v>
          </cell>
          <cell r="AA1319">
            <v>3</v>
          </cell>
          <cell r="AB1319">
            <v>2023</v>
          </cell>
          <cell r="AC1319">
            <v>2027</v>
          </cell>
          <cell r="AD1319">
            <v>2.0111111111111111</v>
          </cell>
          <cell r="AE1319" t="str">
            <v>&lt; 3</v>
          </cell>
          <cell r="AF1319">
            <v>37300</v>
          </cell>
          <cell r="AG1319">
            <v>23.073972602739726</v>
          </cell>
          <cell r="AH1319" t="str">
            <v>&lt; 25</v>
          </cell>
          <cell r="AK1319">
            <v>14371213</v>
          </cell>
          <cell r="AL1319">
            <v>44979</v>
          </cell>
          <cell r="AM1319" t="str">
            <v>FEMME</v>
          </cell>
          <cell r="AN1319" t="str">
            <v>Célibataire</v>
          </cell>
          <cell r="AQ1319">
            <v>3</v>
          </cell>
          <cell r="AR1319">
            <v>2</v>
          </cell>
          <cell r="AS1319">
            <v>45717.5</v>
          </cell>
          <cell r="AT1319" t="str">
            <v>Horaire</v>
          </cell>
          <cell r="AU1319">
            <v>3.3069999999999999</v>
          </cell>
          <cell r="AV1319">
            <v>17</v>
          </cell>
          <cell r="AW1319" t="str">
            <v>00100</v>
          </cell>
          <cell r="AX1319" t="str">
            <v>00003238178</v>
          </cell>
          <cell r="AY1319">
            <v>10</v>
          </cell>
          <cell r="AZ1319" t="str">
            <v>LA POSTE</v>
          </cell>
          <cell r="BA1319" t="str">
            <v>17001000000323817810</v>
          </cell>
          <cell r="BB1319">
            <v>20</v>
          </cell>
          <cell r="BC1319" t="str">
            <v>AVENUE HABIB BORGUIBA OUED-LYL</v>
          </cell>
          <cell r="BD1319" t="str">
            <v>MANOUBA</v>
          </cell>
          <cell r="BG1319">
            <v>26334098</v>
          </cell>
          <cell r="BH1319">
            <v>42241412</v>
          </cell>
          <cell r="BJ1319" t="str">
            <v>OUED ELLIL</v>
          </cell>
          <cell r="BK1319" t="str">
            <v>A-P6 AV</v>
          </cell>
          <cell r="BL1319" t="str">
            <v>1.1</v>
          </cell>
          <cell r="BN1319" t="str">
            <v>17001000000323817810</v>
          </cell>
          <cell r="BO1319" t="str">
            <v xml:space="preserve">TAYARI NAWRES </v>
          </cell>
          <cell r="BP1319">
            <v>1321</v>
          </cell>
          <cell r="BR1319" t="e">
            <v>#N/A</v>
          </cell>
          <cell r="BU1319" t="str">
            <v>Non-Actif</v>
          </cell>
          <cell r="BV1319" t="str">
            <v>P6 AV CA</v>
          </cell>
        </row>
        <row r="1320">
          <cell r="B1320">
            <v>1322</v>
          </cell>
          <cell r="C1320" t="str">
            <v>Madame</v>
          </cell>
          <cell r="D1320" t="str">
            <v>HEBIBI AHLEM</v>
          </cell>
          <cell r="E1320" t="str">
            <v>SAGE Tunisia</v>
          </cell>
          <cell r="F1320" t="str">
            <v>PRODUCTION</v>
          </cell>
          <cell r="G1320" t="str">
            <v>Couturière</v>
          </cell>
          <cell r="H1320">
            <v>965</v>
          </cell>
          <cell r="I1320" t="str">
            <v>abdelhalim</v>
          </cell>
          <cell r="J1320" t="str">
            <v>B</v>
          </cell>
          <cell r="K1320" t="str">
            <v>DIRECTS</v>
          </cell>
          <cell r="L1320" t="str">
            <v>Variable cost at standard</v>
          </cell>
          <cell r="M1320" t="str">
            <v>Couturière</v>
          </cell>
          <cell r="N1320">
            <v>44987</v>
          </cell>
          <cell r="P1320">
            <v>25</v>
          </cell>
          <cell r="T1320" t="str">
            <v>CDD</v>
          </cell>
          <cell r="U1320" t="str">
            <v>Contractuel</v>
          </cell>
          <cell r="V1320">
            <v>45689</v>
          </cell>
          <cell r="W1320">
            <v>45747</v>
          </cell>
          <cell r="Z1320">
            <v>44987</v>
          </cell>
          <cell r="AA1320">
            <v>3</v>
          </cell>
          <cell r="AB1320">
            <v>2023</v>
          </cell>
          <cell r="AC1320">
            <v>2027</v>
          </cell>
          <cell r="AD1320">
            <v>2.0111111111111111</v>
          </cell>
          <cell r="AE1320" t="str">
            <v>&lt; 3</v>
          </cell>
          <cell r="AF1320">
            <v>29997</v>
          </cell>
          <cell r="AG1320">
            <v>43.082191780821915</v>
          </cell>
          <cell r="AH1320" t="str">
            <v>&gt;35&lt; 45</v>
          </cell>
          <cell r="AI1320">
            <v>12492988</v>
          </cell>
          <cell r="AJ1320" t="str">
            <v>01</v>
          </cell>
          <cell r="AK1320" t="str">
            <v>04692350</v>
          </cell>
          <cell r="AL1320">
            <v>36062</v>
          </cell>
          <cell r="AM1320" t="str">
            <v>FEMME</v>
          </cell>
          <cell r="AN1320" t="str">
            <v>Marié(e)</v>
          </cell>
          <cell r="AO1320">
            <v>2</v>
          </cell>
          <cell r="AQ1320">
            <v>3</v>
          </cell>
          <cell r="AR1320">
            <v>2</v>
          </cell>
          <cell r="AS1320">
            <v>45717.5</v>
          </cell>
          <cell r="AT1320" t="str">
            <v>Horaire</v>
          </cell>
          <cell r="AU1320">
            <v>3.3069999999999999</v>
          </cell>
          <cell r="AV1320">
            <v>17</v>
          </cell>
          <cell r="AW1320" t="str">
            <v>00100</v>
          </cell>
          <cell r="AX1320" t="str">
            <v>00001003855</v>
          </cell>
          <cell r="AY1320">
            <v>85</v>
          </cell>
          <cell r="AZ1320" t="str">
            <v>LA POSTE</v>
          </cell>
          <cell r="BA1320" t="str">
            <v>17001000000100385585</v>
          </cell>
          <cell r="BB1320">
            <v>20</v>
          </cell>
          <cell r="BC1320" t="str">
            <v>64 CITE ENASR BORJ EL AMRI</v>
          </cell>
          <cell r="BD1320" t="str">
            <v>MANOUBA</v>
          </cell>
          <cell r="BG1320">
            <v>54603335</v>
          </cell>
          <cell r="BH1320">
            <v>23064813</v>
          </cell>
          <cell r="BJ1320" t="str">
            <v>BORJ EL AMRI</v>
          </cell>
          <cell r="BK1320" t="str">
            <v>B-965</v>
          </cell>
          <cell r="BL1320" t="str">
            <v>1.2</v>
          </cell>
          <cell r="BN1320" t="str">
            <v>17001000000100385585</v>
          </cell>
          <cell r="BO1320" t="str">
            <v>HEBIBI AHLEM</v>
          </cell>
          <cell r="BP1320">
            <v>1322</v>
          </cell>
          <cell r="BR1320" t="e">
            <v>#N/A</v>
          </cell>
          <cell r="BT1320">
            <v>537</v>
          </cell>
          <cell r="BU1320" t="str">
            <v>si</v>
          </cell>
          <cell r="BV1320" t="str">
            <v>965 B  CP</v>
          </cell>
        </row>
        <row r="1321">
          <cell r="B1321">
            <v>1323</v>
          </cell>
          <cell r="C1321" t="str">
            <v>Mlle</v>
          </cell>
          <cell r="D1321" t="str">
            <v>ZAROUK SIWAR</v>
          </cell>
          <cell r="E1321" t="str">
            <v>SAGE Tunisia</v>
          </cell>
          <cell r="F1321" t="str">
            <v>PRODUCTION</v>
          </cell>
          <cell r="G1321" t="str">
            <v>Couturière</v>
          </cell>
          <cell r="H1321" t="str">
            <v>P6 AV</v>
          </cell>
          <cell r="I1321" t="str">
            <v>Issam Ouni</v>
          </cell>
          <cell r="J1321" t="str">
            <v>B</v>
          </cell>
          <cell r="K1321" t="str">
            <v>DIRECTS</v>
          </cell>
          <cell r="L1321" t="str">
            <v>Variable cost at standard</v>
          </cell>
          <cell r="M1321" t="str">
            <v>Couturière</v>
          </cell>
          <cell r="N1321">
            <v>44988</v>
          </cell>
          <cell r="P1321">
            <v>25</v>
          </cell>
          <cell r="T1321" t="str">
            <v>CDD</v>
          </cell>
          <cell r="U1321" t="str">
            <v>Contractuel</v>
          </cell>
          <cell r="V1321">
            <v>45689</v>
          </cell>
          <cell r="W1321">
            <v>45747</v>
          </cell>
          <cell r="Z1321">
            <v>44988</v>
          </cell>
          <cell r="AA1321">
            <v>3</v>
          </cell>
          <cell r="AB1321">
            <v>2023</v>
          </cell>
          <cell r="AC1321">
            <v>2027</v>
          </cell>
          <cell r="AD1321">
            <v>2.0083333333333333</v>
          </cell>
          <cell r="AE1321" t="str">
            <v>&lt; 3</v>
          </cell>
          <cell r="AF1321">
            <v>38157</v>
          </cell>
          <cell r="AG1321">
            <v>20.726027397260275</v>
          </cell>
          <cell r="AH1321" t="str">
            <v>&lt; 25</v>
          </cell>
          <cell r="AI1321">
            <v>17462271</v>
          </cell>
          <cell r="AJ1321" t="str">
            <v>05</v>
          </cell>
          <cell r="AK1321">
            <v>11676492</v>
          </cell>
          <cell r="AL1321">
            <v>44410</v>
          </cell>
          <cell r="AM1321" t="str">
            <v>FEMME</v>
          </cell>
          <cell r="AN1321" t="str">
            <v>Célibataire</v>
          </cell>
          <cell r="AQ1321">
            <v>3</v>
          </cell>
          <cell r="AR1321">
            <v>2</v>
          </cell>
          <cell r="AS1321">
            <v>45718.5</v>
          </cell>
          <cell r="AT1321" t="str">
            <v>Horaire</v>
          </cell>
          <cell r="AU1321">
            <v>3.3069999999999999</v>
          </cell>
          <cell r="AV1321" t="str">
            <v>17</v>
          </cell>
          <cell r="AW1321" t="str">
            <v>00100</v>
          </cell>
          <cell r="AX1321" t="str">
            <v>00003087644</v>
          </cell>
          <cell r="AY1321" t="str">
            <v>77</v>
          </cell>
          <cell r="AZ1321" t="str">
            <v>LA POSTE</v>
          </cell>
          <cell r="BA1321" t="str">
            <v>17001000000308764477</v>
          </cell>
          <cell r="BB1321">
            <v>20</v>
          </cell>
          <cell r="BC1321" t="str">
            <v>34 RUE ENNESSRINE CITE YASMINE JAYAR</v>
          </cell>
          <cell r="BD1321" t="str">
            <v>SIDI HASSINE</v>
          </cell>
          <cell r="BG1321">
            <v>50578655</v>
          </cell>
          <cell r="BH1321">
            <v>26906766</v>
          </cell>
          <cell r="BJ1321" t="str">
            <v>JAYARA</v>
          </cell>
          <cell r="BK1321" t="str">
            <v>B-P6 AV</v>
          </cell>
          <cell r="BL1321" t="str">
            <v>1.3</v>
          </cell>
          <cell r="BN1321" t="str">
            <v>17001000000308764477</v>
          </cell>
          <cell r="BO1321" t="str">
            <v>ZAROUK SIWAR</v>
          </cell>
          <cell r="BP1321">
            <v>1323</v>
          </cell>
          <cell r="BR1321" t="e">
            <v>#N/A</v>
          </cell>
          <cell r="BT1321">
            <v>122</v>
          </cell>
          <cell r="BU1321" t="str">
            <v>si</v>
          </cell>
          <cell r="BV1321" t="str">
            <v>P6 AV B SA</v>
          </cell>
        </row>
        <row r="1322">
          <cell r="B1322">
            <v>1324</v>
          </cell>
          <cell r="C1322" t="str">
            <v>Madame</v>
          </cell>
          <cell r="D1322" t="str">
            <v>GHANMI NAJET</v>
          </cell>
          <cell r="E1322" t="str">
            <v>SAGE Tunisia</v>
          </cell>
          <cell r="F1322" t="str">
            <v>PRODUCTION</v>
          </cell>
          <cell r="G1322" t="str">
            <v>Couturière</v>
          </cell>
          <cell r="H1322">
            <v>520</v>
          </cell>
          <cell r="I1322" t="str">
            <v>Issam Ouni</v>
          </cell>
          <cell r="J1322" t="str">
            <v>B</v>
          </cell>
          <cell r="K1322" t="str">
            <v>DIRECTS</v>
          </cell>
          <cell r="L1322" t="str">
            <v>Variable cost at standard</v>
          </cell>
          <cell r="M1322" t="str">
            <v>Couturière</v>
          </cell>
          <cell r="N1322">
            <v>44988</v>
          </cell>
          <cell r="P1322">
            <v>-676</v>
          </cell>
          <cell r="Q1322">
            <v>45031</v>
          </cell>
          <cell r="R1322" t="str">
            <v>Probléme familiale</v>
          </cell>
          <cell r="T1322" t="str">
            <v>CDD</v>
          </cell>
          <cell r="U1322" t="str">
            <v>Contractuel</v>
          </cell>
          <cell r="V1322">
            <v>45017</v>
          </cell>
          <cell r="W1322">
            <v>45046</v>
          </cell>
          <cell r="Z1322">
            <v>44988</v>
          </cell>
          <cell r="AA1322">
            <v>3</v>
          </cell>
          <cell r="AB1322">
            <v>2023</v>
          </cell>
          <cell r="AC1322">
            <v>2027</v>
          </cell>
          <cell r="AD1322">
            <v>2.0083333333333333</v>
          </cell>
          <cell r="AE1322" t="str">
            <v>&lt; 3</v>
          </cell>
          <cell r="AF1322">
            <v>30257</v>
          </cell>
          <cell r="AG1322">
            <v>42.369863013698627</v>
          </cell>
          <cell r="AH1322" t="str">
            <v>&gt;35&lt; 45</v>
          </cell>
          <cell r="AI1322">
            <v>16906707</v>
          </cell>
          <cell r="AJ1322" t="str">
            <v>06</v>
          </cell>
          <cell r="AK1322" t="str">
            <v>04717239</v>
          </cell>
          <cell r="AL1322">
            <v>37129</v>
          </cell>
          <cell r="AM1322" t="str">
            <v>FEMME</v>
          </cell>
          <cell r="AN1322" t="str">
            <v>Marié(e)</v>
          </cell>
          <cell r="AO1322">
            <v>2</v>
          </cell>
          <cell r="AQ1322">
            <v>3</v>
          </cell>
          <cell r="AR1322">
            <v>1</v>
          </cell>
          <cell r="AS1322">
            <v>45353.25</v>
          </cell>
          <cell r="AT1322" t="str">
            <v>Horaire</v>
          </cell>
          <cell r="AU1322">
            <v>3.3069999999999999</v>
          </cell>
          <cell r="AV1322" t="str">
            <v>12</v>
          </cell>
          <cell r="AW1322" t="str">
            <v>40600</v>
          </cell>
          <cell r="AX1322" t="str">
            <v>00002411861</v>
          </cell>
          <cell r="AY1322" t="str">
            <v>97</v>
          </cell>
          <cell r="AZ1322" t="str">
            <v>UIB</v>
          </cell>
          <cell r="BA1322" t="str">
            <v>12406000000241186197</v>
          </cell>
          <cell r="BB1322">
            <v>20</v>
          </cell>
          <cell r="BC1322" t="str">
            <v>14 RUE 4890 SIDI HASSINE SEDJOUMI</v>
          </cell>
          <cell r="BD1322" t="str">
            <v>TUNIS</v>
          </cell>
          <cell r="BG1322">
            <v>21510803</v>
          </cell>
          <cell r="BH1322">
            <v>97166187</v>
          </cell>
          <cell r="BJ1322" t="str">
            <v>JAYARA</v>
          </cell>
          <cell r="BK1322" t="str">
            <v>B-520</v>
          </cell>
          <cell r="BN1322" t="str">
            <v>12406000000241186197</v>
          </cell>
          <cell r="BO1322" t="str">
            <v>GHANMI NAJET</v>
          </cell>
          <cell r="BP1322">
            <v>1324</v>
          </cell>
          <cell r="BR1322" t="e">
            <v>#N/A</v>
          </cell>
          <cell r="BU1322" t="str">
            <v>Non-Actif</v>
          </cell>
        </row>
        <row r="1323">
          <cell r="B1323">
            <v>1325</v>
          </cell>
          <cell r="C1323" t="str">
            <v>Madame</v>
          </cell>
          <cell r="D1323" t="str">
            <v>DHAOUADI HABIBA</v>
          </cell>
          <cell r="E1323" t="str">
            <v>SAGE Tunisia</v>
          </cell>
          <cell r="F1323" t="str">
            <v>PRODUCTION</v>
          </cell>
          <cell r="G1323" t="str">
            <v>Couturière</v>
          </cell>
          <cell r="H1323" t="str">
            <v>Panda</v>
          </cell>
          <cell r="I1323" t="str">
            <v>FAWZI SENDESNI</v>
          </cell>
          <cell r="J1323" t="str">
            <v>B</v>
          </cell>
          <cell r="K1323" t="str">
            <v>DIRECTS</v>
          </cell>
          <cell r="L1323" t="str">
            <v>Variable cost at standard</v>
          </cell>
          <cell r="M1323" t="str">
            <v>Couturière</v>
          </cell>
          <cell r="N1323">
            <v>44988</v>
          </cell>
          <cell r="P1323">
            <v>-676</v>
          </cell>
          <cell r="Q1323">
            <v>45031</v>
          </cell>
          <cell r="R1323" t="str">
            <v>personnel</v>
          </cell>
          <cell r="S1323" t="str">
            <v>liste noir</v>
          </cell>
          <cell r="T1323" t="str">
            <v>CDD</v>
          </cell>
          <cell r="U1323" t="str">
            <v>Contractuel</v>
          </cell>
          <cell r="V1323">
            <v>45017</v>
          </cell>
          <cell r="W1323">
            <v>45046</v>
          </cell>
          <cell r="Z1323">
            <v>44988</v>
          </cell>
          <cell r="AA1323">
            <v>3</v>
          </cell>
          <cell r="AB1323">
            <v>2023</v>
          </cell>
          <cell r="AC1323">
            <v>2027</v>
          </cell>
          <cell r="AD1323">
            <v>2.0083333333333333</v>
          </cell>
          <cell r="AE1323" t="str">
            <v>&lt; 3</v>
          </cell>
          <cell r="AF1323">
            <v>31290</v>
          </cell>
          <cell r="AG1323">
            <v>39.539726027397258</v>
          </cell>
          <cell r="AH1323" t="str">
            <v>&gt;35&lt; 45</v>
          </cell>
          <cell r="AI1323">
            <v>12665380</v>
          </cell>
          <cell r="AJ1323" t="str">
            <v>06</v>
          </cell>
          <cell r="AK1323" t="str">
            <v>07381036</v>
          </cell>
          <cell r="AL1323">
            <v>40301</v>
          </cell>
          <cell r="AM1323" t="str">
            <v>FEMME</v>
          </cell>
          <cell r="AN1323" t="str">
            <v>Marié(e)</v>
          </cell>
          <cell r="AO1323">
            <v>1</v>
          </cell>
          <cell r="AQ1323">
            <v>3</v>
          </cell>
          <cell r="AR1323">
            <v>1</v>
          </cell>
          <cell r="AS1323">
            <v>45353.25</v>
          </cell>
          <cell r="AT1323" t="str">
            <v>Horaire</v>
          </cell>
          <cell r="AU1323">
            <v>3.3069999999999999</v>
          </cell>
          <cell r="AV1323" t="str">
            <v>17</v>
          </cell>
          <cell r="AW1323" t="str">
            <v>53594</v>
          </cell>
          <cell r="AX1323" t="str">
            <v>01723836140</v>
          </cell>
          <cell r="AY1323" t="str">
            <v>85</v>
          </cell>
          <cell r="AZ1323" t="str">
            <v>LA POSTE</v>
          </cell>
          <cell r="BA1323" t="str">
            <v>17535940172383614085</v>
          </cell>
          <cell r="BB1323">
            <v>20</v>
          </cell>
          <cell r="BC1323" t="str">
            <v>RUE ABDERRAHMEN AZZEM JAYAR</v>
          </cell>
          <cell r="BD1323" t="str">
            <v>SIDI HASSINE</v>
          </cell>
          <cell r="BG1323">
            <v>97502148</v>
          </cell>
          <cell r="BH1323">
            <v>97036161</v>
          </cell>
          <cell r="BJ1323" t="str">
            <v>JAYARA</v>
          </cell>
          <cell r="BK1323" t="str">
            <v>B-Panda</v>
          </cell>
          <cell r="BN1323" t="str">
            <v>17535940172383614085</v>
          </cell>
          <cell r="BO1323" t="str">
            <v>DHAOUADI HABIBA</v>
          </cell>
          <cell r="BP1323">
            <v>1325</v>
          </cell>
          <cell r="BR1323" t="e">
            <v>#N/A</v>
          </cell>
          <cell r="BU1323" t="str">
            <v>Non-Actif</v>
          </cell>
        </row>
        <row r="1324">
          <cell r="B1324">
            <v>1326</v>
          </cell>
          <cell r="C1324" t="str">
            <v>Madame</v>
          </cell>
          <cell r="D1324" t="str">
            <v>KACHROUD LAMIA</v>
          </cell>
          <cell r="E1324" t="str">
            <v>SAGE Tunisia</v>
          </cell>
          <cell r="F1324" t="str">
            <v>PRODUCTION</v>
          </cell>
          <cell r="G1324" t="str">
            <v>Couturière</v>
          </cell>
          <cell r="H1324" t="str">
            <v>P7 AR</v>
          </cell>
          <cell r="I1324" t="str">
            <v>Safa</v>
          </cell>
          <cell r="J1324" t="str">
            <v>A</v>
          </cell>
          <cell r="K1324" t="str">
            <v>DIRECTS</v>
          </cell>
          <cell r="L1324" t="str">
            <v>Variable cost at standard</v>
          </cell>
          <cell r="M1324" t="str">
            <v>Couturière</v>
          </cell>
          <cell r="N1324">
            <v>44991</v>
          </cell>
          <cell r="P1324">
            <v>-65</v>
          </cell>
          <cell r="T1324" t="str">
            <v>CDD</v>
          </cell>
          <cell r="U1324" t="str">
            <v>Contractuel</v>
          </cell>
          <cell r="V1324">
            <v>45597</v>
          </cell>
          <cell r="W1324">
            <v>45657</v>
          </cell>
          <cell r="Z1324">
            <v>44991</v>
          </cell>
          <cell r="AA1324">
            <v>3</v>
          </cell>
          <cell r="AB1324">
            <v>2023</v>
          </cell>
          <cell r="AC1324">
            <v>2027</v>
          </cell>
          <cell r="AD1324">
            <v>2</v>
          </cell>
          <cell r="AE1324" t="str">
            <v>&lt; 3</v>
          </cell>
          <cell r="AF1324">
            <v>26357</v>
          </cell>
          <cell r="AG1324">
            <v>53.054794520547944</v>
          </cell>
          <cell r="AH1324" t="str">
            <v>&gt;45&lt; 55</v>
          </cell>
          <cell r="AI1324">
            <v>11573682</v>
          </cell>
          <cell r="AJ1324" t="str">
            <v>08</v>
          </cell>
          <cell r="AK1324" t="str">
            <v>05231950</v>
          </cell>
          <cell r="AL1324">
            <v>40731</v>
          </cell>
          <cell r="AM1324" t="str">
            <v>FEMME</v>
          </cell>
          <cell r="AN1324" t="str">
            <v>Marié(e)</v>
          </cell>
          <cell r="AO1324">
            <v>3</v>
          </cell>
          <cell r="AQ1324">
            <v>3</v>
          </cell>
          <cell r="AR1324">
            <v>2</v>
          </cell>
          <cell r="AS1324">
            <v>45721.5</v>
          </cell>
          <cell r="AT1324" t="str">
            <v>Horaire</v>
          </cell>
          <cell r="AU1324">
            <v>3.3069999999999999</v>
          </cell>
          <cell r="AV1324" t="str">
            <v>17</v>
          </cell>
          <cell r="AW1324" t="str">
            <v>00100</v>
          </cell>
          <cell r="AX1324" t="str">
            <v>00002027790</v>
          </cell>
          <cell r="AY1324">
            <v>76</v>
          </cell>
          <cell r="AZ1324" t="str">
            <v>LA POSTE</v>
          </cell>
          <cell r="BA1324" t="str">
            <v>17001000000202779076</v>
          </cell>
          <cell r="BB1324">
            <v>20</v>
          </cell>
          <cell r="BC1324" t="str">
            <v>PONT BIZERTE ARIANA</v>
          </cell>
          <cell r="BD1324" t="str">
            <v>ARIANA</v>
          </cell>
          <cell r="BF1324">
            <v>45006</v>
          </cell>
          <cell r="BG1324">
            <v>29740061</v>
          </cell>
          <cell r="BJ1324" t="str">
            <v>PONT BIZERTE</v>
          </cell>
          <cell r="BK1324" t="str">
            <v>A-P7 AR</v>
          </cell>
          <cell r="BL1324" t="str">
            <v>1.1</v>
          </cell>
          <cell r="BN1324" t="str">
            <v>17001000000202779076</v>
          </cell>
          <cell r="BO1324" t="str">
            <v>KACHROUD LAMIA</v>
          </cell>
          <cell r="BP1324">
            <v>1326</v>
          </cell>
          <cell r="BR1324" t="e">
            <v>#N/A</v>
          </cell>
          <cell r="BT1324">
            <v>771</v>
          </cell>
          <cell r="BU1324" t="str">
            <v>si</v>
          </cell>
          <cell r="BV1324" t="str">
            <v>139 A SA</v>
          </cell>
        </row>
        <row r="1325">
          <cell r="B1325">
            <v>1327</v>
          </cell>
          <cell r="C1325" t="str">
            <v>Madame</v>
          </cell>
          <cell r="D1325" t="str">
            <v>AZZEBI SABIHA</v>
          </cell>
          <cell r="E1325" t="str">
            <v>SAGE Tunisia</v>
          </cell>
          <cell r="F1325" t="str">
            <v>PRODUCTION</v>
          </cell>
          <cell r="G1325" t="str">
            <v>Couturière</v>
          </cell>
          <cell r="H1325" t="str">
            <v>Panda</v>
          </cell>
          <cell r="I1325" t="str">
            <v>FAWZI SENDESNI</v>
          </cell>
          <cell r="J1325" t="str">
            <v>B</v>
          </cell>
          <cell r="K1325" t="str">
            <v>DIRECTS</v>
          </cell>
          <cell r="L1325" t="str">
            <v>Variable cost at standard</v>
          </cell>
          <cell r="M1325" t="str">
            <v>Couturière</v>
          </cell>
          <cell r="N1325">
            <v>44992</v>
          </cell>
          <cell r="P1325">
            <v>-400</v>
          </cell>
          <cell r="Q1325">
            <v>45328</v>
          </cell>
          <cell r="R1325" t="str">
            <v>personnel</v>
          </cell>
          <cell r="T1325" t="str">
            <v>CDD</v>
          </cell>
          <cell r="U1325" t="str">
            <v>Contractuel</v>
          </cell>
          <cell r="V1325">
            <v>45261</v>
          </cell>
          <cell r="W1325">
            <v>45322</v>
          </cell>
          <cell r="Z1325">
            <v>44992</v>
          </cell>
          <cell r="AA1325">
            <v>3</v>
          </cell>
          <cell r="AB1325">
            <v>2023</v>
          </cell>
          <cell r="AC1325">
            <v>2027</v>
          </cell>
          <cell r="AD1325">
            <v>1.9972222222222222</v>
          </cell>
          <cell r="AE1325" t="str">
            <v>&lt; 2</v>
          </cell>
          <cell r="AF1325">
            <v>26543</v>
          </cell>
          <cell r="AG1325">
            <v>52.545205479452058</v>
          </cell>
          <cell r="AH1325" t="str">
            <v>&gt;45&lt; 55</v>
          </cell>
          <cell r="AI1325">
            <v>11561703</v>
          </cell>
          <cell r="AJ1325" t="str">
            <v>08</v>
          </cell>
          <cell r="AK1325" t="str">
            <v>07257452</v>
          </cell>
          <cell r="AL1325">
            <v>43461</v>
          </cell>
          <cell r="AM1325" t="str">
            <v>FEMME</v>
          </cell>
          <cell r="AN1325" t="str">
            <v>Marié(e)</v>
          </cell>
          <cell r="AO1325">
            <v>2</v>
          </cell>
          <cell r="AQ1325">
            <v>3</v>
          </cell>
          <cell r="AR1325">
            <v>1</v>
          </cell>
          <cell r="AS1325">
            <v>45357.25</v>
          </cell>
          <cell r="AT1325" t="str">
            <v>Horaire</v>
          </cell>
          <cell r="AU1325">
            <v>3.3069999999999999</v>
          </cell>
          <cell r="AV1325">
            <v>10</v>
          </cell>
          <cell r="AW1325">
            <v>21012</v>
          </cell>
          <cell r="AX1325">
            <v>15069801788</v>
          </cell>
          <cell r="AY1325">
            <v>57</v>
          </cell>
          <cell r="AZ1325" t="str">
            <v>STB</v>
          </cell>
          <cell r="BA1325" t="str">
            <v>10210121506980178857</v>
          </cell>
          <cell r="BB1325">
            <v>20</v>
          </cell>
          <cell r="BC1325" t="str">
            <v xml:space="preserve">CITE ENNASSIM SAIDA </v>
          </cell>
          <cell r="BD1325" t="str">
            <v>MANOUBA</v>
          </cell>
          <cell r="BF1325">
            <v>44999</v>
          </cell>
          <cell r="BG1325">
            <v>56320819</v>
          </cell>
          <cell r="BH1325">
            <v>51012500</v>
          </cell>
          <cell r="BJ1325" t="str">
            <v>TERMINUS 56</v>
          </cell>
          <cell r="BK1325" t="str">
            <v>B-Panda</v>
          </cell>
          <cell r="BL1325" t="str">
            <v>1.1</v>
          </cell>
          <cell r="BN1325" t="str">
            <v>10210121506980178857</v>
          </cell>
          <cell r="BO1325" t="str">
            <v>AZZEBI SABIHA</v>
          </cell>
          <cell r="BP1325">
            <v>1327</v>
          </cell>
          <cell r="BR1325" t="e">
            <v>#N/A</v>
          </cell>
          <cell r="BU1325" t="str">
            <v>Non-Actif</v>
          </cell>
          <cell r="BV1325" t="str">
            <v>139 B CP</v>
          </cell>
        </row>
        <row r="1326">
          <cell r="B1326">
            <v>1328</v>
          </cell>
          <cell r="C1326" t="str">
            <v>Mlle</v>
          </cell>
          <cell r="D1326" t="str">
            <v>JELASSI KHOULOUD</v>
          </cell>
          <cell r="E1326" t="str">
            <v>SAGE Tunisia</v>
          </cell>
          <cell r="F1326" t="str">
            <v>PRODUCTION</v>
          </cell>
          <cell r="G1326" t="str">
            <v>Superviseur production</v>
          </cell>
          <cell r="K1326" t="str">
            <v>CADRE</v>
          </cell>
          <cell r="L1326" t="str">
            <v>Variable cost at standard</v>
          </cell>
          <cell r="M1326" t="str">
            <v>Superviseur production</v>
          </cell>
          <cell r="N1326">
            <v>44992</v>
          </cell>
          <cell r="O1326">
            <v>45175</v>
          </cell>
          <cell r="P1326" t="str">
            <v/>
          </cell>
          <cell r="Q1326">
            <v>45139</v>
          </cell>
          <cell r="R1326" t="str">
            <v>Voyage à l'étranger</v>
          </cell>
          <cell r="T1326" t="str">
            <v>CDI</v>
          </cell>
          <cell r="U1326" t="str">
            <v>Titulaire</v>
          </cell>
          <cell r="Z1326">
            <v>44992</v>
          </cell>
          <cell r="AA1326">
            <v>3</v>
          </cell>
          <cell r="AB1326">
            <v>2023</v>
          </cell>
          <cell r="AC1326">
            <v>2027</v>
          </cell>
          <cell r="AD1326">
            <v>1.9972222222222222</v>
          </cell>
          <cell r="AE1326" t="str">
            <v>&lt; 2</v>
          </cell>
          <cell r="AF1326">
            <v>34481</v>
          </cell>
          <cell r="AG1326">
            <v>30.797260273972604</v>
          </cell>
          <cell r="AH1326" t="str">
            <v>&gt;25&lt; 35</v>
          </cell>
          <cell r="AI1326">
            <v>16800963</v>
          </cell>
          <cell r="AJ1326" t="str">
            <v>00</v>
          </cell>
          <cell r="AK1326" t="str">
            <v>04849551</v>
          </cell>
          <cell r="AL1326">
            <v>41242</v>
          </cell>
          <cell r="AM1326" t="str">
            <v>FEMME</v>
          </cell>
          <cell r="AN1326" t="str">
            <v>Célibataire</v>
          </cell>
          <cell r="AQ1326">
            <v>3</v>
          </cell>
          <cell r="AR1326">
            <v>1</v>
          </cell>
          <cell r="AS1326">
            <v>45357.25</v>
          </cell>
          <cell r="AT1326" t="str">
            <v>Mensuel</v>
          </cell>
          <cell r="AU1326">
            <v>1500</v>
          </cell>
          <cell r="AV1326" t="str">
            <v>17</v>
          </cell>
          <cell r="AW1326" t="str">
            <v>00100</v>
          </cell>
          <cell r="AX1326" t="str">
            <v>00002616234</v>
          </cell>
          <cell r="AY1326">
            <v>47</v>
          </cell>
          <cell r="AZ1326" t="str">
            <v>LA POSTE</v>
          </cell>
          <cell r="BA1326" t="str">
            <v>17001000000261623447</v>
          </cell>
          <cell r="BB1326">
            <v>20</v>
          </cell>
          <cell r="BC1326" t="str">
            <v>4 RUE MANOUBI JARJAR SIDI HSSINE</v>
          </cell>
          <cell r="BD1326" t="str">
            <v>TUNIS</v>
          </cell>
          <cell r="BI1326">
            <v>98156709</v>
          </cell>
          <cell r="BK1326" t="str">
            <v>CADRE</v>
          </cell>
          <cell r="BN1326" t="str">
            <v>17001000000261623447</v>
          </cell>
          <cell r="BR1326" t="e">
            <v>#N/A</v>
          </cell>
          <cell r="BU1326" t="str">
            <v>Non-Actif</v>
          </cell>
        </row>
        <row r="1327">
          <cell r="B1327">
            <v>1329</v>
          </cell>
          <cell r="C1327" t="str">
            <v>Monsieur</v>
          </cell>
          <cell r="D1327" t="str">
            <v>FERCHICHI ATEF</v>
          </cell>
          <cell r="E1327" t="str">
            <v>SAGE Tunisia</v>
          </cell>
          <cell r="F1327" t="str">
            <v>PRODUCTION</v>
          </cell>
          <cell r="G1327" t="str">
            <v>Couturière</v>
          </cell>
          <cell r="H1327">
            <v>965</v>
          </cell>
          <cell r="I1327" t="str">
            <v>ALA KHALOUI</v>
          </cell>
          <cell r="J1327" t="str">
            <v>A</v>
          </cell>
          <cell r="K1327" t="str">
            <v>DIRECTS</v>
          </cell>
          <cell r="L1327" t="str">
            <v>Variable cost at standard</v>
          </cell>
          <cell r="M1327" t="str">
            <v>Couturière</v>
          </cell>
          <cell r="N1327">
            <v>44993</v>
          </cell>
          <cell r="P1327">
            <v>-676</v>
          </cell>
          <cell r="Q1327">
            <v>44993</v>
          </cell>
          <cell r="T1327" t="str">
            <v>CDD</v>
          </cell>
          <cell r="U1327" t="str">
            <v>Contractuel</v>
          </cell>
          <cell r="V1327">
            <v>44993</v>
          </cell>
          <cell r="W1327">
            <v>45046</v>
          </cell>
          <cell r="Z1327">
            <v>44993</v>
          </cell>
          <cell r="AA1327">
            <v>3</v>
          </cell>
          <cell r="AB1327">
            <v>2023</v>
          </cell>
          <cell r="AC1327">
            <v>2027</v>
          </cell>
          <cell r="AD1327">
            <v>1.9944444444444445</v>
          </cell>
          <cell r="AE1327" t="str">
            <v>&lt; 2</v>
          </cell>
          <cell r="AF1327">
            <v>35561</v>
          </cell>
          <cell r="AG1327">
            <v>27.838356164383562</v>
          </cell>
          <cell r="AH1327" t="str">
            <v>&gt;25&lt; 35</v>
          </cell>
          <cell r="AK1327">
            <v>13018931</v>
          </cell>
          <cell r="AL1327">
            <v>42661</v>
          </cell>
          <cell r="AM1327" t="str">
            <v>HOMME</v>
          </cell>
          <cell r="AN1327" t="str">
            <v>Célibataire</v>
          </cell>
          <cell r="AQ1327">
            <v>3</v>
          </cell>
          <cell r="AR1327">
            <v>1</v>
          </cell>
          <cell r="AS1327">
            <v>45358.25</v>
          </cell>
          <cell r="AT1327" t="str">
            <v>Horaire</v>
          </cell>
          <cell r="AU1327">
            <v>3.3069999999999999</v>
          </cell>
          <cell r="BA1327" t="str">
            <v/>
          </cell>
          <cell r="BB1327">
            <v>0</v>
          </cell>
          <cell r="BC1327" t="str">
            <v>DENDEN</v>
          </cell>
          <cell r="BD1327" t="str">
            <v>TUNIS</v>
          </cell>
          <cell r="BG1327">
            <v>23919129</v>
          </cell>
          <cell r="BH1327">
            <v>22601226</v>
          </cell>
          <cell r="BJ1327" t="str">
            <v>DENDEN</v>
          </cell>
          <cell r="BK1327" t="str">
            <v>A-965</v>
          </cell>
          <cell r="BU1327" t="str">
            <v>Non-Actif</v>
          </cell>
        </row>
        <row r="1328">
          <cell r="B1328">
            <v>1330</v>
          </cell>
          <cell r="C1328" t="str">
            <v>Mlle</v>
          </cell>
          <cell r="D1328" t="str">
            <v>DAAGI AMAL</v>
          </cell>
          <cell r="E1328" t="str">
            <v>SAGE Tunisia</v>
          </cell>
          <cell r="F1328" t="str">
            <v>PRODUCTION</v>
          </cell>
          <cell r="G1328" t="str">
            <v>WIRE</v>
          </cell>
          <cell r="H1328">
            <v>520</v>
          </cell>
          <cell r="I1328" t="str">
            <v>Mabrourk Ben Moussa</v>
          </cell>
          <cell r="J1328" t="str">
            <v>A</v>
          </cell>
          <cell r="K1328" t="str">
            <v>DIRECTS</v>
          </cell>
          <cell r="L1328" t="str">
            <v>Variable cost at standard</v>
          </cell>
          <cell r="M1328" t="str">
            <v>WIRE</v>
          </cell>
          <cell r="N1328">
            <v>44993</v>
          </cell>
          <cell r="P1328">
            <v>-6</v>
          </cell>
          <cell r="T1328" t="str">
            <v>CDD</v>
          </cell>
          <cell r="U1328" t="str">
            <v>Contractuel</v>
          </cell>
          <cell r="V1328">
            <v>45689</v>
          </cell>
          <cell r="W1328">
            <v>45716</v>
          </cell>
          <cell r="Z1328">
            <v>45689</v>
          </cell>
          <cell r="AA1328">
            <v>3</v>
          </cell>
          <cell r="AB1328">
            <v>2023</v>
          </cell>
          <cell r="AC1328">
            <v>2027</v>
          </cell>
          <cell r="AD1328">
            <v>1.9944444444444445</v>
          </cell>
          <cell r="AE1328" t="str">
            <v>&lt; 2</v>
          </cell>
          <cell r="AF1328">
            <v>38149</v>
          </cell>
          <cell r="AG1328">
            <v>20.747945205479454</v>
          </cell>
          <cell r="AH1328" t="str">
            <v>&lt; 25</v>
          </cell>
          <cell r="AI1328">
            <v>17581856</v>
          </cell>
          <cell r="AJ1328" t="str">
            <v>05</v>
          </cell>
          <cell r="AK1328">
            <v>14375214</v>
          </cell>
          <cell r="AL1328">
            <v>44867</v>
          </cell>
          <cell r="AM1328" t="str">
            <v>FEMME</v>
          </cell>
          <cell r="AN1328" t="str">
            <v>Célibataire</v>
          </cell>
          <cell r="AQ1328">
            <v>3</v>
          </cell>
          <cell r="AR1328">
            <v>2</v>
          </cell>
          <cell r="AS1328">
            <v>45723.5</v>
          </cell>
          <cell r="AT1328" t="str">
            <v>Horaire</v>
          </cell>
          <cell r="AU1328">
            <v>3.3069999999999999</v>
          </cell>
          <cell r="AV1328" t="str">
            <v>17</v>
          </cell>
          <cell r="AW1328" t="str">
            <v>53594</v>
          </cell>
          <cell r="AX1328" t="str">
            <v>01712291794</v>
          </cell>
          <cell r="AY1328">
            <v>49</v>
          </cell>
          <cell r="AZ1328" t="str">
            <v>LA POSTE</v>
          </cell>
          <cell r="BA1328" t="str">
            <v>17535940171229179449</v>
          </cell>
          <cell r="BB1328">
            <v>20</v>
          </cell>
          <cell r="BC1328" t="str">
            <v>SANHEJA OUED ELIL</v>
          </cell>
          <cell r="BD1328" t="str">
            <v>MANOUBA</v>
          </cell>
          <cell r="BG1328">
            <v>24603023</v>
          </cell>
          <cell r="BJ1328" t="str">
            <v>SANHEJA</v>
          </cell>
          <cell r="BK1328" t="str">
            <v>A-520</v>
          </cell>
          <cell r="BL1328" t="str">
            <v>1.1</v>
          </cell>
          <cell r="BN1328" t="str">
            <v>17535940171229179449</v>
          </cell>
          <cell r="BR1328" t="e">
            <v>#N/A</v>
          </cell>
          <cell r="BT1328">
            <v>932</v>
          </cell>
          <cell r="BU1328" t="str">
            <v>si</v>
          </cell>
          <cell r="BV1328" t="str">
            <v>520 A SP</v>
          </cell>
        </row>
        <row r="1329">
          <cell r="B1329">
            <v>1331</v>
          </cell>
          <cell r="C1329" t="str">
            <v>Mlle</v>
          </cell>
          <cell r="D1329" t="str">
            <v>ABIDI RANIA</v>
          </cell>
          <cell r="E1329" t="str">
            <v>SAGE Tunisia</v>
          </cell>
          <cell r="F1329" t="str">
            <v>PRODUCTION</v>
          </cell>
          <cell r="G1329" t="str">
            <v>Couturière</v>
          </cell>
          <cell r="H1329">
            <v>520</v>
          </cell>
          <cell r="I1329" t="str">
            <v>Mabrourk Ben Moussa</v>
          </cell>
          <cell r="J1329" t="str">
            <v>A</v>
          </cell>
          <cell r="K1329" t="str">
            <v>DIRECTS</v>
          </cell>
          <cell r="L1329" t="str">
            <v>Variable cost at standard</v>
          </cell>
          <cell r="M1329" t="str">
            <v>Couturière</v>
          </cell>
          <cell r="N1329">
            <v>44993</v>
          </cell>
          <cell r="P1329">
            <v>-310</v>
          </cell>
          <cell r="Q1329">
            <v>45398</v>
          </cell>
          <cell r="R1329" t="str">
            <v>travail par poste</v>
          </cell>
          <cell r="T1329" t="str">
            <v>CDD</v>
          </cell>
          <cell r="U1329" t="str">
            <v>Contractuel</v>
          </cell>
          <cell r="V1329">
            <v>45352</v>
          </cell>
          <cell r="W1329">
            <v>45412</v>
          </cell>
          <cell r="Z1329">
            <v>45352</v>
          </cell>
          <cell r="AA1329">
            <v>3</v>
          </cell>
          <cell r="AB1329">
            <v>2023</v>
          </cell>
          <cell r="AC1329">
            <v>2027</v>
          </cell>
          <cell r="AD1329">
            <v>1.9944444444444445</v>
          </cell>
          <cell r="AE1329" t="str">
            <v>&lt; 2</v>
          </cell>
          <cell r="AF1329">
            <v>34897</v>
          </cell>
          <cell r="AG1329">
            <v>29.657534246575342</v>
          </cell>
          <cell r="AH1329" t="str">
            <v>&gt;25&lt; 35</v>
          </cell>
          <cell r="AI1329">
            <v>16998366</v>
          </cell>
          <cell r="AJ1329" t="str">
            <v>05</v>
          </cell>
          <cell r="AK1329">
            <v>14352597</v>
          </cell>
          <cell r="AL1329">
            <v>42305</v>
          </cell>
          <cell r="AM1329" t="str">
            <v>FEMME</v>
          </cell>
          <cell r="AN1329" t="str">
            <v>Célibataire</v>
          </cell>
          <cell r="AQ1329">
            <v>3</v>
          </cell>
          <cell r="AR1329">
            <v>2</v>
          </cell>
          <cell r="AS1329">
            <v>45723.5</v>
          </cell>
          <cell r="AT1329" t="str">
            <v>Horaire</v>
          </cell>
          <cell r="AU1329">
            <v>3.3069999999999999</v>
          </cell>
          <cell r="AV1329" t="str">
            <v>17</v>
          </cell>
          <cell r="AW1329" t="str">
            <v>00100</v>
          </cell>
          <cell r="AX1329" t="str">
            <v>00002578418</v>
          </cell>
          <cell r="AY1329" t="str">
            <v>05</v>
          </cell>
          <cell r="AZ1329" t="str">
            <v>LA POSTE</v>
          </cell>
          <cell r="BA1329" t="str">
            <v>17001000000257841805</v>
          </cell>
          <cell r="BB1329">
            <v>20</v>
          </cell>
          <cell r="BC1329" t="str">
            <v>09 RUE SIDI BOUROUIS DOUAR HICHER</v>
          </cell>
          <cell r="BD1329" t="str">
            <v>MANOUBA</v>
          </cell>
          <cell r="BG1329">
            <v>20087974</v>
          </cell>
          <cell r="BJ1329" t="str">
            <v>DOUAR HICHER</v>
          </cell>
          <cell r="BK1329" t="str">
            <v>A-520</v>
          </cell>
          <cell r="BL1329" t="str">
            <v>1.2</v>
          </cell>
          <cell r="BN1329" t="str">
            <v>17001000000257841805</v>
          </cell>
          <cell r="BO1329" t="str">
            <v>ABIDI RANIA</v>
          </cell>
          <cell r="BP1329">
            <v>1331</v>
          </cell>
          <cell r="BR1329" t="e">
            <v>#N/A</v>
          </cell>
          <cell r="BU1329" t="str">
            <v>Non-Actif</v>
          </cell>
          <cell r="BV1329" t="str">
            <v>520 A CA</v>
          </cell>
        </row>
        <row r="1330">
          <cell r="B1330">
            <v>1332</v>
          </cell>
          <cell r="C1330" t="str">
            <v>Mlle</v>
          </cell>
          <cell r="D1330" t="str">
            <v>BEN SALAH RIM</v>
          </cell>
          <cell r="E1330" t="str">
            <v>SAGE Tunisia</v>
          </cell>
          <cell r="F1330" t="str">
            <v>PRODUCTION</v>
          </cell>
          <cell r="G1330" t="str">
            <v>Alimentatrice</v>
          </cell>
          <cell r="H1330" t="str">
            <v>P7 AR</v>
          </cell>
          <cell r="I1330" t="str">
            <v>Safa</v>
          </cell>
          <cell r="J1330" t="str">
            <v>A</v>
          </cell>
          <cell r="K1330" t="str">
            <v>DIRECTS</v>
          </cell>
          <cell r="L1330" t="str">
            <v>Variable cost at standard</v>
          </cell>
          <cell r="M1330" t="str">
            <v>Alimentatrice</v>
          </cell>
          <cell r="N1330">
            <v>44994</v>
          </cell>
          <cell r="P1330">
            <v>25</v>
          </cell>
          <cell r="T1330" t="str">
            <v>CDD</v>
          </cell>
          <cell r="U1330" t="str">
            <v>Contractuel</v>
          </cell>
          <cell r="V1330">
            <v>45689</v>
          </cell>
          <cell r="W1330">
            <v>45747</v>
          </cell>
          <cell r="Z1330">
            <v>44994</v>
          </cell>
          <cell r="AA1330">
            <v>3</v>
          </cell>
          <cell r="AB1330">
            <v>2023</v>
          </cell>
          <cell r="AC1330">
            <v>2027</v>
          </cell>
          <cell r="AD1330">
            <v>1.9916666666666667</v>
          </cell>
          <cell r="AE1330" t="str">
            <v>&lt; 2</v>
          </cell>
          <cell r="AF1330">
            <v>34791</v>
          </cell>
          <cell r="AG1330">
            <v>29.947945205479453</v>
          </cell>
          <cell r="AH1330" t="str">
            <v>&gt;25&lt; 35</v>
          </cell>
          <cell r="AI1330">
            <v>17180256</v>
          </cell>
          <cell r="AJ1330" t="str">
            <v>02</v>
          </cell>
          <cell r="AK1330">
            <v>13010371</v>
          </cell>
          <cell r="AL1330">
            <v>43543</v>
          </cell>
          <cell r="AM1330" t="str">
            <v>FEMME</v>
          </cell>
          <cell r="AN1330" t="str">
            <v>Célibataire</v>
          </cell>
          <cell r="AQ1330">
            <v>3</v>
          </cell>
          <cell r="AR1330">
            <v>2</v>
          </cell>
          <cell r="AS1330">
            <v>45724.5</v>
          </cell>
          <cell r="AT1330" t="str">
            <v>Horaire</v>
          </cell>
          <cell r="AU1330">
            <v>3.3069999999999999</v>
          </cell>
          <cell r="AV1330">
            <v>17</v>
          </cell>
          <cell r="AW1330">
            <v>53594</v>
          </cell>
          <cell r="AX1330" t="str">
            <v>01741137075</v>
          </cell>
          <cell r="AY1330">
            <v>40</v>
          </cell>
          <cell r="AZ1330" t="str">
            <v>LA POSTE</v>
          </cell>
          <cell r="BA1330" t="str">
            <v>17535940174113707540</v>
          </cell>
          <cell r="BB1330">
            <v>20</v>
          </cell>
          <cell r="BC1330" t="str">
            <v xml:space="preserve">CITE EL MESTIRI SIDI HESSINE </v>
          </cell>
          <cell r="BD1330" t="str">
            <v>TUNIS</v>
          </cell>
          <cell r="BG1330">
            <v>50112059</v>
          </cell>
          <cell r="BJ1330" t="str">
            <v>SIDI HSSINE</v>
          </cell>
          <cell r="BK1330" t="str">
            <v>A-P7 AR</v>
          </cell>
          <cell r="BL1330" t="str">
            <v>1.3</v>
          </cell>
          <cell r="BN1330" t="str">
            <v>17535940174113707540</v>
          </cell>
          <cell r="BR1330" t="e">
            <v>#N/A</v>
          </cell>
          <cell r="BT1330">
            <v>615</v>
          </cell>
          <cell r="BU1330" t="str">
            <v>si</v>
          </cell>
          <cell r="BV1330" t="str">
            <v>965 A SP</v>
          </cell>
        </row>
        <row r="1331">
          <cell r="B1331">
            <v>1333</v>
          </cell>
          <cell r="C1331" t="str">
            <v>mlle</v>
          </cell>
          <cell r="D1331" t="str">
            <v>HOSNI SONIA</v>
          </cell>
          <cell r="E1331" t="str">
            <v>SAGE Tunisia</v>
          </cell>
          <cell r="F1331" t="str">
            <v>QUALITE</v>
          </cell>
          <cell r="G1331" t="str">
            <v>Fire W</v>
          </cell>
          <cell r="H1331" t="str">
            <v>Panda</v>
          </cell>
          <cell r="I1331" t="str">
            <v>Ismail</v>
          </cell>
          <cell r="J1331" t="str">
            <v>A</v>
          </cell>
          <cell r="K1331" t="str">
            <v>INDIRECTS</v>
          </cell>
          <cell r="L1331" t="str">
            <v>Variable cost at standard</v>
          </cell>
          <cell r="M1331" t="str">
            <v>Fire W</v>
          </cell>
          <cell r="N1331">
            <v>44994</v>
          </cell>
          <cell r="P1331">
            <v>-249</v>
          </cell>
          <cell r="Q1331">
            <v>45413</v>
          </cell>
          <cell r="R1331" t="str">
            <v>maladie</v>
          </cell>
          <cell r="T1331" t="str">
            <v>CDD</v>
          </cell>
          <cell r="U1331" t="str">
            <v>Contractuel</v>
          </cell>
          <cell r="V1331">
            <v>45383</v>
          </cell>
          <cell r="W1331">
            <v>45473</v>
          </cell>
          <cell r="Z1331">
            <v>44994</v>
          </cell>
          <cell r="AA1331">
            <v>3</v>
          </cell>
          <cell r="AB1331">
            <v>2023</v>
          </cell>
          <cell r="AC1331">
            <v>2027</v>
          </cell>
          <cell r="AD1331">
            <v>1.9916666666666667</v>
          </cell>
          <cell r="AE1331" t="str">
            <v>&lt; 2</v>
          </cell>
          <cell r="AF1331">
            <v>33820</v>
          </cell>
          <cell r="AG1331">
            <v>32.608219178082194</v>
          </cell>
          <cell r="AH1331" t="str">
            <v>&gt;25&lt; 35</v>
          </cell>
          <cell r="AI1331">
            <v>17664880</v>
          </cell>
          <cell r="AJ1331" t="str">
            <v>09</v>
          </cell>
          <cell r="AK1331" t="str">
            <v>04848943</v>
          </cell>
          <cell r="AL1331">
            <v>41160</v>
          </cell>
          <cell r="AM1331" t="str">
            <v>FEMME</v>
          </cell>
          <cell r="AN1331" t="str">
            <v>Célibataire</v>
          </cell>
          <cell r="AQ1331">
            <v>3</v>
          </cell>
          <cell r="AR1331">
            <v>2</v>
          </cell>
          <cell r="AS1331">
            <v>45724.5</v>
          </cell>
          <cell r="AT1331" t="str">
            <v>Horaire</v>
          </cell>
          <cell r="AU1331">
            <v>3.3069999999999999</v>
          </cell>
          <cell r="AV1331" t="str">
            <v>17</v>
          </cell>
          <cell r="AW1331" t="str">
            <v>00100</v>
          </cell>
          <cell r="AX1331" t="str">
            <v>00003104887</v>
          </cell>
          <cell r="AY1331">
            <v>49</v>
          </cell>
          <cell r="AZ1331" t="str">
            <v>LA POSTE</v>
          </cell>
          <cell r="BA1331" t="str">
            <v>17001000000310488749</v>
          </cell>
          <cell r="BB1331">
            <v>20</v>
          </cell>
          <cell r="BC1331" t="str">
            <v>CITE BOUGUATFA ZAHROUNI</v>
          </cell>
          <cell r="BD1331" t="str">
            <v>TUNIS</v>
          </cell>
          <cell r="BG1331">
            <v>53773118</v>
          </cell>
          <cell r="BJ1331" t="str">
            <v>ZAHROUNI</v>
          </cell>
          <cell r="BK1331" t="str">
            <v>A-Panda</v>
          </cell>
          <cell r="BL1331" t="str">
            <v>1.3</v>
          </cell>
          <cell r="BN1331" t="str">
            <v>17001000000310488749</v>
          </cell>
          <cell r="BR1331" t="e">
            <v>#N/A</v>
          </cell>
          <cell r="BU1331" t="str">
            <v>Non-Actif</v>
          </cell>
          <cell r="BV1331" t="str">
            <v>965 A CA</v>
          </cell>
        </row>
        <row r="1332">
          <cell r="B1332">
            <v>1334</v>
          </cell>
          <cell r="C1332" t="str">
            <v>Madame</v>
          </cell>
          <cell r="D1332" t="str">
            <v>AOUINI IMEN</v>
          </cell>
          <cell r="E1332" t="str">
            <v>SAGE Tunisia</v>
          </cell>
          <cell r="F1332" t="str">
            <v>PRODUCTION</v>
          </cell>
          <cell r="G1332" t="str">
            <v>Couturière</v>
          </cell>
          <cell r="H1332" t="str">
            <v>Panda</v>
          </cell>
          <cell r="I1332" t="str">
            <v>FAWZI SENDESNI</v>
          </cell>
          <cell r="J1332" t="str">
            <v>B</v>
          </cell>
          <cell r="K1332" t="str">
            <v>DIRECTS</v>
          </cell>
          <cell r="L1332" t="str">
            <v>Variable cost at standard</v>
          </cell>
          <cell r="M1332" t="str">
            <v>Couturière</v>
          </cell>
          <cell r="N1332">
            <v>44995</v>
          </cell>
          <cell r="P1332">
            <v>25</v>
          </cell>
          <cell r="T1332" t="str">
            <v>CDD</v>
          </cell>
          <cell r="U1332" t="str">
            <v>Contractuel</v>
          </cell>
          <cell r="V1332">
            <v>45689</v>
          </cell>
          <cell r="W1332">
            <v>45747</v>
          </cell>
          <cell r="Z1332">
            <v>44995</v>
          </cell>
          <cell r="AA1332">
            <v>3</v>
          </cell>
          <cell r="AB1332">
            <v>2023</v>
          </cell>
          <cell r="AC1332">
            <v>2027</v>
          </cell>
          <cell r="AD1332">
            <v>1.9888888888888889</v>
          </cell>
          <cell r="AE1332" t="str">
            <v>&lt; 2</v>
          </cell>
          <cell r="AF1332">
            <v>34088</v>
          </cell>
          <cell r="AG1332">
            <v>31.873972602739727</v>
          </cell>
          <cell r="AH1332" t="str">
            <v>&gt;25&lt; 35</v>
          </cell>
          <cell r="AI1332">
            <v>17039997</v>
          </cell>
          <cell r="AJ1332" t="str">
            <v>04</v>
          </cell>
          <cell r="AK1332" t="str">
            <v>09515568</v>
          </cell>
          <cell r="AL1332">
            <v>41086</v>
          </cell>
          <cell r="AM1332" t="str">
            <v>FEMME</v>
          </cell>
          <cell r="AN1332" t="str">
            <v>Marié(e)</v>
          </cell>
          <cell r="AO1332">
            <v>1</v>
          </cell>
          <cell r="AQ1332">
            <v>3</v>
          </cell>
          <cell r="AR1332">
            <v>2</v>
          </cell>
          <cell r="AS1332">
            <v>45725.5</v>
          </cell>
          <cell r="AT1332" t="str">
            <v>Horaire</v>
          </cell>
          <cell r="AU1332">
            <v>3.3069999999999999</v>
          </cell>
          <cell r="AV1332" t="str">
            <v>01</v>
          </cell>
          <cell r="AW1332" t="str">
            <v>03307</v>
          </cell>
          <cell r="AX1332">
            <v>41130322990</v>
          </cell>
          <cell r="AY1332">
            <v>62</v>
          </cell>
          <cell r="AZ1332" t="str">
            <v>ATB</v>
          </cell>
          <cell r="BA1332" t="str">
            <v>01033074113032299062</v>
          </cell>
          <cell r="BB1332">
            <v>20</v>
          </cell>
          <cell r="BC1332" t="str">
            <v>MG DENDEN</v>
          </cell>
          <cell r="BD1332" t="str">
            <v>TUNIS</v>
          </cell>
          <cell r="BG1332">
            <v>26120370</v>
          </cell>
          <cell r="BH1332">
            <v>23485057</v>
          </cell>
          <cell r="BJ1332" t="str">
            <v>DENDEN</v>
          </cell>
          <cell r="BK1332" t="str">
            <v>B-Panda</v>
          </cell>
          <cell r="BL1332" t="str">
            <v>1.3</v>
          </cell>
          <cell r="BN1332" t="str">
            <v>01033074113032299062</v>
          </cell>
          <cell r="BO1332" t="str">
            <v>AOUINI IMEN</v>
          </cell>
          <cell r="BP1332">
            <v>1334</v>
          </cell>
          <cell r="BR1332" t="e">
            <v>#N/A</v>
          </cell>
          <cell r="BT1332">
            <v>683</v>
          </cell>
          <cell r="BU1332" t="str">
            <v>si</v>
          </cell>
          <cell r="BV1332" t="str">
            <v>139 B SP</v>
          </cell>
        </row>
        <row r="1333">
          <cell r="B1333">
            <v>1335</v>
          </cell>
          <cell r="C1333" t="str">
            <v>Madame</v>
          </cell>
          <cell r="D1333" t="str">
            <v>TRABELSI RAKIA</v>
          </cell>
          <cell r="E1333" t="str">
            <v>SAGE Tunisia</v>
          </cell>
          <cell r="F1333" t="str">
            <v>COUPE</v>
          </cell>
          <cell r="G1333" t="str">
            <v>Coupeur</v>
          </cell>
          <cell r="H1333" t="str">
            <v>coupe</v>
          </cell>
          <cell r="I1333" t="str">
            <v>Slama Haithem</v>
          </cell>
          <cell r="K1333" t="str">
            <v>DIRECTS</v>
          </cell>
          <cell r="L1333" t="str">
            <v>Variable cost at standard</v>
          </cell>
          <cell r="M1333" t="str">
            <v>Coupeur</v>
          </cell>
          <cell r="N1333">
            <v>44994</v>
          </cell>
          <cell r="P1333">
            <v>-584</v>
          </cell>
          <cell r="Q1333">
            <v>45089</v>
          </cell>
          <cell r="R1333" t="str">
            <v>MALADIE</v>
          </cell>
          <cell r="T1333" t="str">
            <v>CDD</v>
          </cell>
          <cell r="U1333" t="str">
            <v>Contractuel</v>
          </cell>
          <cell r="V1333">
            <v>45047</v>
          </cell>
          <cell r="W1333">
            <v>45138</v>
          </cell>
          <cell r="Z1333">
            <v>44994</v>
          </cell>
          <cell r="AA1333">
            <v>3</v>
          </cell>
          <cell r="AB1333">
            <v>2023</v>
          </cell>
          <cell r="AC1333">
            <v>2027</v>
          </cell>
          <cell r="AD1333">
            <v>1.9916666666666667</v>
          </cell>
          <cell r="AE1333" t="str">
            <v>&lt; 2</v>
          </cell>
          <cell r="AF1333">
            <v>32397</v>
          </cell>
          <cell r="AG1333">
            <v>36.506849315068493</v>
          </cell>
          <cell r="AH1333" t="str">
            <v>&gt;35&lt; 45</v>
          </cell>
          <cell r="AI1333">
            <v>17581498</v>
          </cell>
          <cell r="AJ1333" t="str">
            <v>09</v>
          </cell>
          <cell r="AK1333" t="str">
            <v>09175938</v>
          </cell>
          <cell r="AL1333">
            <v>44713</v>
          </cell>
          <cell r="AM1333" t="str">
            <v>FEMME</v>
          </cell>
          <cell r="AN1333" t="str">
            <v>Marié(e)</v>
          </cell>
          <cell r="AO1333">
            <v>3</v>
          </cell>
          <cell r="AQ1333">
            <v>3</v>
          </cell>
          <cell r="AR1333">
            <v>1</v>
          </cell>
          <cell r="AS1333">
            <v>45359.25</v>
          </cell>
          <cell r="AT1333" t="str">
            <v>Horaire</v>
          </cell>
          <cell r="AU1333">
            <v>3.3069999999999999</v>
          </cell>
          <cell r="AV1333">
            <v>17</v>
          </cell>
          <cell r="AW1333" t="str">
            <v>53594</v>
          </cell>
          <cell r="AX1333" t="str">
            <v>01743271534</v>
          </cell>
          <cell r="AY1333">
            <v>21</v>
          </cell>
          <cell r="AZ1333" t="str">
            <v>LA POSTE</v>
          </cell>
          <cell r="BA1333" t="str">
            <v>17535940174327153421</v>
          </cell>
          <cell r="BB1333">
            <v>20</v>
          </cell>
          <cell r="BC1333" t="str">
            <v>SANHEJA OUED ELIL</v>
          </cell>
          <cell r="BD1333" t="str">
            <v>MANOUBA</v>
          </cell>
          <cell r="BG1333">
            <v>28433384</v>
          </cell>
          <cell r="BH1333">
            <v>25042749</v>
          </cell>
          <cell r="BJ1333" t="str">
            <v>SANHEJA</v>
          </cell>
          <cell r="BK1333" t="str">
            <v>-coupe</v>
          </cell>
          <cell r="BN1333" t="str">
            <v>17535940174327153421</v>
          </cell>
          <cell r="BR1333" t="e">
            <v>#N/A</v>
          </cell>
          <cell r="BU1333" t="str">
            <v>Non-Actif</v>
          </cell>
        </row>
        <row r="1334">
          <cell r="B1334">
            <v>1336</v>
          </cell>
          <cell r="C1334" t="str">
            <v>Monsieur</v>
          </cell>
          <cell r="D1334" t="str">
            <v>BEN DHIF ABDERAHMEN</v>
          </cell>
          <cell r="E1334" t="str">
            <v>SAGE Tunisia</v>
          </cell>
          <cell r="F1334" t="str">
            <v>COUPE</v>
          </cell>
          <cell r="G1334" t="str">
            <v>Coupeur</v>
          </cell>
          <cell r="H1334" t="str">
            <v>coupe</v>
          </cell>
          <cell r="I1334" t="str">
            <v>HAITHEM SLAMA</v>
          </cell>
          <cell r="K1334" t="str">
            <v>DIRECTS</v>
          </cell>
          <cell r="L1334" t="str">
            <v>Variable cost at standard</v>
          </cell>
          <cell r="M1334" t="str">
            <v>Coupeur</v>
          </cell>
          <cell r="N1334">
            <v>44994</v>
          </cell>
          <cell r="P1334">
            <v>-371</v>
          </cell>
          <cell r="Q1334">
            <v>45370</v>
          </cell>
          <cell r="R1334" t="str">
            <v>discipline</v>
          </cell>
          <cell r="T1334" t="str">
            <v>CDD</v>
          </cell>
          <cell r="U1334" t="str">
            <v>Contractuel</v>
          </cell>
          <cell r="V1334">
            <v>45292</v>
          </cell>
          <cell r="W1334">
            <v>45351</v>
          </cell>
          <cell r="Z1334">
            <v>44994</v>
          </cell>
          <cell r="AA1334">
            <v>3</v>
          </cell>
          <cell r="AB1334">
            <v>2023</v>
          </cell>
          <cell r="AC1334">
            <v>2027</v>
          </cell>
          <cell r="AD1334">
            <v>1.9916666666666667</v>
          </cell>
          <cell r="AE1334" t="str">
            <v>&lt; 2</v>
          </cell>
          <cell r="AF1334">
            <v>37141</v>
          </cell>
          <cell r="AG1334">
            <v>23.509589041095889</v>
          </cell>
          <cell r="AH1334" t="str">
            <v>&lt; 25</v>
          </cell>
          <cell r="AI1334">
            <v>17491162</v>
          </cell>
          <cell r="AJ1334" t="str">
            <v>06</v>
          </cell>
          <cell r="AK1334">
            <v>14365950</v>
          </cell>
          <cell r="AL1334">
            <v>43759</v>
          </cell>
          <cell r="AM1334" t="str">
            <v>FEMME</v>
          </cell>
          <cell r="AN1334" t="str">
            <v>Célibataire</v>
          </cell>
          <cell r="AQ1334">
            <v>3</v>
          </cell>
          <cell r="AR1334">
            <v>1</v>
          </cell>
          <cell r="AS1334">
            <v>45359.25</v>
          </cell>
          <cell r="AT1334" t="str">
            <v>Horaire</v>
          </cell>
          <cell r="AU1334">
            <v>3.3069999999999999</v>
          </cell>
          <cell r="AV1334">
            <v>17</v>
          </cell>
          <cell r="AW1334" t="str">
            <v>00100</v>
          </cell>
          <cell r="AX1334" t="str">
            <v>00003064924</v>
          </cell>
          <cell r="AY1334">
            <v>46</v>
          </cell>
          <cell r="AZ1334" t="str">
            <v>LA POSTE</v>
          </cell>
          <cell r="BA1334" t="str">
            <v>17001000000306492446</v>
          </cell>
          <cell r="BB1334">
            <v>20</v>
          </cell>
          <cell r="BC1334" t="str">
            <v>CITE EL OUERD CHEBBAOU OUED ELIL</v>
          </cell>
          <cell r="BD1334" t="str">
            <v>MANOUBA</v>
          </cell>
          <cell r="BG1334">
            <v>22543985</v>
          </cell>
          <cell r="BH1334">
            <v>50587989</v>
          </cell>
          <cell r="BJ1334" t="str">
            <v>CHEBBAOU</v>
          </cell>
          <cell r="BK1334" t="str">
            <v>-coupe</v>
          </cell>
          <cell r="BL1334" t="str">
            <v>1.2</v>
          </cell>
          <cell r="BN1334" t="str">
            <v>17001000000306492446</v>
          </cell>
          <cell r="BR1334" t="e">
            <v>#N/A</v>
          </cell>
          <cell r="BU1334" t="str">
            <v>Non-Actif</v>
          </cell>
          <cell r="BV1334" t="str">
            <v>coupe</v>
          </cell>
        </row>
        <row r="1335">
          <cell r="B1335">
            <v>1337</v>
          </cell>
          <cell r="C1335" t="str">
            <v>Madame</v>
          </cell>
          <cell r="D1335" t="str">
            <v>BOUAZIZ NAWEL</v>
          </cell>
          <cell r="E1335" t="str">
            <v>SAGE Tunisia</v>
          </cell>
          <cell r="F1335" t="str">
            <v>PRODUCTION</v>
          </cell>
          <cell r="G1335" t="str">
            <v>Couturière</v>
          </cell>
          <cell r="H1335" t="str">
            <v>Panda</v>
          </cell>
          <cell r="I1335" t="str">
            <v>HASNA NASRAOUI</v>
          </cell>
          <cell r="J1335" t="str">
            <v>A</v>
          </cell>
          <cell r="K1335" t="str">
            <v>DIRECTS</v>
          </cell>
          <cell r="L1335" t="str">
            <v>Variable cost at standard</v>
          </cell>
          <cell r="M1335" t="str">
            <v>Couturière</v>
          </cell>
          <cell r="N1335">
            <v>44995</v>
          </cell>
          <cell r="P1335">
            <v>25</v>
          </cell>
          <cell r="T1335" t="str">
            <v>CDD</v>
          </cell>
          <cell r="U1335" t="str">
            <v>Contractuel</v>
          </cell>
          <cell r="V1335">
            <v>45689</v>
          </cell>
          <cell r="W1335">
            <v>45747</v>
          </cell>
          <cell r="Z1335">
            <v>44995</v>
          </cell>
          <cell r="AA1335">
            <v>3</v>
          </cell>
          <cell r="AB1335">
            <v>2023</v>
          </cell>
          <cell r="AC1335">
            <v>2027</v>
          </cell>
          <cell r="AD1335">
            <v>1.9888888888888889</v>
          </cell>
          <cell r="AE1335" t="str">
            <v>&lt; 2</v>
          </cell>
          <cell r="AF1335">
            <v>31169</v>
          </cell>
          <cell r="AG1335">
            <v>39.871232876712327</v>
          </cell>
          <cell r="AH1335" t="str">
            <v>&gt;35&lt; 45</v>
          </cell>
          <cell r="AI1335">
            <v>12847662</v>
          </cell>
          <cell r="AJ1335" t="str">
            <v>09</v>
          </cell>
          <cell r="AK1335" t="str">
            <v>06866069</v>
          </cell>
          <cell r="AL1335">
            <v>37706</v>
          </cell>
          <cell r="AM1335" t="str">
            <v>FEMME</v>
          </cell>
          <cell r="AN1335" t="str">
            <v>Marié(e)</v>
          </cell>
          <cell r="AO1335">
            <v>2</v>
          </cell>
          <cell r="AQ1335">
            <v>3</v>
          </cell>
          <cell r="AR1335">
            <v>2</v>
          </cell>
          <cell r="AS1335">
            <v>45725.5</v>
          </cell>
          <cell r="AT1335" t="str">
            <v>Horaire</v>
          </cell>
          <cell r="AU1335">
            <v>3.3069999999999999</v>
          </cell>
          <cell r="AV1335">
            <v>17</v>
          </cell>
          <cell r="AW1335">
            <v>53594</v>
          </cell>
          <cell r="AX1335" t="str">
            <v>01712209598</v>
          </cell>
          <cell r="AY1335">
            <v>63</v>
          </cell>
          <cell r="AZ1335" t="str">
            <v>LA POSTE</v>
          </cell>
          <cell r="BA1335" t="str">
            <v>17535940171220959863</v>
          </cell>
          <cell r="BB1335">
            <v>20</v>
          </cell>
          <cell r="BC1335" t="str">
            <v>CITE HWAS ZAHROUNI</v>
          </cell>
          <cell r="BD1335" t="str">
            <v>TUNIS</v>
          </cell>
          <cell r="BF1335">
            <v>45006</v>
          </cell>
          <cell r="BG1335">
            <v>50211258</v>
          </cell>
          <cell r="BH1335">
            <v>21935872</v>
          </cell>
          <cell r="BJ1335" t="str">
            <v>ZAHROUNI</v>
          </cell>
          <cell r="BK1335" t="str">
            <v>A-Panda</v>
          </cell>
          <cell r="BL1335" t="str">
            <v>2.1</v>
          </cell>
          <cell r="BN1335" t="str">
            <v>17535940171220959863</v>
          </cell>
          <cell r="BO1335" t="str">
            <v>BOUAZIZ NAWEL</v>
          </cell>
          <cell r="BP1335">
            <v>1337</v>
          </cell>
          <cell r="BR1335" t="e">
            <v>#N/A</v>
          </cell>
          <cell r="BT1335">
            <v>772</v>
          </cell>
          <cell r="BU1335" t="str">
            <v>si</v>
          </cell>
          <cell r="BV1335" t="str">
            <v>139 A SA</v>
          </cell>
        </row>
        <row r="1336">
          <cell r="B1336">
            <v>1338</v>
          </cell>
          <cell r="C1336" t="str">
            <v>Madame</v>
          </cell>
          <cell r="D1336" t="str">
            <v>KHAMESSI MOUNIRA</v>
          </cell>
          <cell r="E1336" t="str">
            <v>SAGE Tunisia</v>
          </cell>
          <cell r="F1336" t="str">
            <v>PRODUCTION</v>
          </cell>
          <cell r="G1336" t="str">
            <v>Couturière</v>
          </cell>
          <cell r="H1336">
            <v>560</v>
          </cell>
          <cell r="I1336" t="str">
            <v>Mabrourk Ben Moussa</v>
          </cell>
          <cell r="J1336" t="str">
            <v>A</v>
          </cell>
          <cell r="K1336" t="str">
            <v>DIRECTS</v>
          </cell>
          <cell r="L1336" t="str">
            <v>Variable cost at standard</v>
          </cell>
          <cell r="M1336" t="str">
            <v>Couturière</v>
          </cell>
          <cell r="N1336">
            <v>44995</v>
          </cell>
          <cell r="P1336">
            <v>25</v>
          </cell>
          <cell r="T1336" t="str">
            <v>CDD</v>
          </cell>
          <cell r="U1336" t="str">
            <v>Contractuel</v>
          </cell>
          <cell r="V1336">
            <v>45689</v>
          </cell>
          <cell r="W1336">
            <v>45747</v>
          </cell>
          <cell r="Z1336">
            <v>44995</v>
          </cell>
          <cell r="AA1336">
            <v>3</v>
          </cell>
          <cell r="AB1336">
            <v>2023</v>
          </cell>
          <cell r="AC1336">
            <v>2027</v>
          </cell>
          <cell r="AD1336">
            <v>1.9888888888888889</v>
          </cell>
          <cell r="AE1336" t="str">
            <v>&lt; 2</v>
          </cell>
          <cell r="AF1336">
            <v>27510</v>
          </cell>
          <cell r="AG1336">
            <v>49.895890410958906</v>
          </cell>
          <cell r="AH1336" t="str">
            <v>&gt;45&lt; 55</v>
          </cell>
          <cell r="AI1336">
            <v>12050419</v>
          </cell>
          <cell r="AJ1336" t="str">
            <v>06</v>
          </cell>
          <cell r="AK1336" t="str">
            <v>07278429</v>
          </cell>
          <cell r="AL1336">
            <v>43123</v>
          </cell>
          <cell r="AM1336" t="str">
            <v>FEMME</v>
          </cell>
          <cell r="AN1336" t="str">
            <v>Marié(e)</v>
          </cell>
          <cell r="AO1336">
            <v>4</v>
          </cell>
          <cell r="AQ1336">
            <v>3</v>
          </cell>
          <cell r="AR1336">
            <v>2</v>
          </cell>
          <cell r="AS1336">
            <v>45725.5</v>
          </cell>
          <cell r="AT1336" t="str">
            <v>Horaire</v>
          </cell>
          <cell r="AU1336">
            <v>3.3069999999999999</v>
          </cell>
          <cell r="AV1336">
            <v>17</v>
          </cell>
          <cell r="AW1336" t="str">
            <v>00100</v>
          </cell>
          <cell r="AX1336" t="str">
            <v>00003244400</v>
          </cell>
          <cell r="AY1336">
            <v>65</v>
          </cell>
          <cell r="AZ1336" t="str">
            <v>LA POSTE</v>
          </cell>
          <cell r="BA1336" t="str">
            <v>17001000000324440065</v>
          </cell>
          <cell r="BB1336">
            <v>20</v>
          </cell>
          <cell r="BC1336" t="str">
            <v>EL MBARKA SIDI THABET</v>
          </cell>
          <cell r="BD1336" t="str">
            <v>ARIANA</v>
          </cell>
          <cell r="BG1336">
            <v>55988102</v>
          </cell>
          <cell r="BH1336">
            <v>25060922</v>
          </cell>
          <cell r="BJ1336" t="str">
            <v>SIDI THABET</v>
          </cell>
          <cell r="BK1336" t="str">
            <v>A-560</v>
          </cell>
          <cell r="BL1336" t="str">
            <v>1.1</v>
          </cell>
          <cell r="BN1336" t="str">
            <v>17001000000324440065</v>
          </cell>
          <cell r="BO1336" t="str">
            <v>KHAMESSI MOUNIRA</v>
          </cell>
          <cell r="BP1336">
            <v>1338</v>
          </cell>
          <cell r="BR1336" t="e">
            <v>#N/A</v>
          </cell>
          <cell r="BT1336">
            <v>871</v>
          </cell>
          <cell r="BU1336" t="str">
            <v>si</v>
          </cell>
          <cell r="BV1336" t="str">
            <v>560 A SA</v>
          </cell>
        </row>
        <row r="1337">
          <cell r="B1337">
            <v>1339</v>
          </cell>
          <cell r="C1337" t="str">
            <v>Mlle</v>
          </cell>
          <cell r="D1337" t="str">
            <v>NEFZI KHOULOUD</v>
          </cell>
          <cell r="E1337" t="str">
            <v>SAGE Tunisia</v>
          </cell>
          <cell r="F1337" t="str">
            <v>PRODUCTION</v>
          </cell>
          <cell r="G1337" t="str">
            <v>Couturière</v>
          </cell>
          <cell r="H1337" t="str">
            <v>Panda</v>
          </cell>
          <cell r="I1337" t="str">
            <v>FAWZI SENDESNI</v>
          </cell>
          <cell r="J1337" t="str">
            <v>B</v>
          </cell>
          <cell r="K1337" t="str">
            <v>DIRECTS</v>
          </cell>
          <cell r="L1337" t="str">
            <v>Variable cost at standard</v>
          </cell>
          <cell r="M1337" t="str">
            <v>Couturière</v>
          </cell>
          <cell r="N1337">
            <v>44995</v>
          </cell>
          <cell r="P1337">
            <v>25</v>
          </cell>
          <cell r="T1337" t="str">
            <v>CDD</v>
          </cell>
          <cell r="U1337" t="str">
            <v>Contractuel</v>
          </cell>
          <cell r="V1337">
            <v>45689</v>
          </cell>
          <cell r="W1337">
            <v>45747</v>
          </cell>
          <cell r="Z1337">
            <v>44995</v>
          </cell>
          <cell r="AA1337">
            <v>3</v>
          </cell>
          <cell r="AB1337">
            <v>2023</v>
          </cell>
          <cell r="AC1337">
            <v>2027</v>
          </cell>
          <cell r="AD1337">
            <v>1.9888888888888889</v>
          </cell>
          <cell r="AE1337" t="str">
            <v>&lt; 2</v>
          </cell>
          <cell r="AF1337">
            <v>34936</v>
          </cell>
          <cell r="AG1337">
            <v>29.550684931506851</v>
          </cell>
          <cell r="AH1337" t="str">
            <v>&gt;25&lt; 35</v>
          </cell>
          <cell r="AI1337">
            <v>16628046</v>
          </cell>
          <cell r="AJ1337" t="str">
            <v>06</v>
          </cell>
          <cell r="AK1337" t="str">
            <v>09193957</v>
          </cell>
          <cell r="AL1337">
            <v>41415</v>
          </cell>
          <cell r="AM1337" t="str">
            <v>FEMME</v>
          </cell>
          <cell r="AN1337" t="str">
            <v>Célibataire</v>
          </cell>
          <cell r="AQ1337">
            <v>3</v>
          </cell>
          <cell r="AR1337">
            <v>2</v>
          </cell>
          <cell r="AS1337">
            <v>45725.5</v>
          </cell>
          <cell r="AT1337" t="str">
            <v>Horaire</v>
          </cell>
          <cell r="AU1337">
            <v>3.3069999999999999</v>
          </cell>
          <cell r="AV1337">
            <v>17</v>
          </cell>
          <cell r="AW1337" t="str">
            <v>00100</v>
          </cell>
          <cell r="AX1337" t="str">
            <v>00002703718</v>
          </cell>
          <cell r="AY1337">
            <v>77</v>
          </cell>
          <cell r="AZ1337" t="str">
            <v>LA POSTE</v>
          </cell>
          <cell r="BA1337" t="str">
            <v>17001000000270371877</v>
          </cell>
          <cell r="BB1337">
            <v>20</v>
          </cell>
          <cell r="BC1337" t="str">
            <v>GOBAA OUED LYL</v>
          </cell>
          <cell r="BD1337" t="str">
            <v>MANOUBA</v>
          </cell>
          <cell r="BF1337">
            <v>45056</v>
          </cell>
          <cell r="BG1337">
            <v>54030888</v>
          </cell>
          <cell r="BH1337">
            <v>26517923</v>
          </cell>
          <cell r="BJ1337" t="str">
            <v>OUED ELLIL</v>
          </cell>
          <cell r="BK1337" t="str">
            <v>B-Panda</v>
          </cell>
          <cell r="BL1337" t="str">
            <v>1.1</v>
          </cell>
          <cell r="BN1337" t="str">
            <v>17001000000270371877</v>
          </cell>
          <cell r="BO1337" t="str">
            <v>NEFZI KHOULOUD</v>
          </cell>
          <cell r="BP1337">
            <v>1339</v>
          </cell>
          <cell r="BR1337" t="e">
            <v>#N/A</v>
          </cell>
          <cell r="BT1337">
            <v>684</v>
          </cell>
          <cell r="BU1337" t="str">
            <v>si</v>
          </cell>
          <cell r="BV1337" t="str">
            <v>139 B CP</v>
          </cell>
        </row>
        <row r="1338">
          <cell r="B1338">
            <v>1340</v>
          </cell>
          <cell r="C1338" t="str">
            <v>Madame</v>
          </cell>
          <cell r="D1338" t="str">
            <v>DRIDI AICHA</v>
          </cell>
          <cell r="E1338" t="str">
            <v>SAGE Tunisia</v>
          </cell>
          <cell r="F1338" t="str">
            <v>PRODUCTION</v>
          </cell>
          <cell r="G1338" t="str">
            <v>Couturière</v>
          </cell>
          <cell r="H1338" t="str">
            <v>JFU</v>
          </cell>
          <cell r="I1338" t="str">
            <v>Mabrourk Ben Moussa</v>
          </cell>
          <cell r="J1338" t="str">
            <v>A</v>
          </cell>
          <cell r="K1338" t="str">
            <v>DIRECTS</v>
          </cell>
          <cell r="L1338" t="str">
            <v>Variable cost at standard</v>
          </cell>
          <cell r="M1338" t="str">
            <v>Couturière</v>
          </cell>
          <cell r="N1338">
            <v>45000</v>
          </cell>
          <cell r="P1338">
            <v>25</v>
          </cell>
          <cell r="T1338" t="str">
            <v>CDD</v>
          </cell>
          <cell r="U1338" t="str">
            <v>Contractuel</v>
          </cell>
          <cell r="V1338">
            <v>45689</v>
          </cell>
          <cell r="W1338">
            <v>45747</v>
          </cell>
          <cell r="Z1338">
            <v>45000</v>
          </cell>
          <cell r="AA1338">
            <v>3</v>
          </cell>
          <cell r="AB1338">
            <v>2023</v>
          </cell>
          <cell r="AC1338">
            <v>2027</v>
          </cell>
          <cell r="AD1338">
            <v>1.9750000000000001</v>
          </cell>
          <cell r="AE1338" t="str">
            <v>&lt; 2</v>
          </cell>
          <cell r="AF1338">
            <v>30948</v>
          </cell>
          <cell r="AG1338">
            <v>40.476712328767121</v>
          </cell>
          <cell r="AH1338" t="str">
            <v>&gt;35&lt; 45</v>
          </cell>
          <cell r="AI1338">
            <v>12665434</v>
          </cell>
          <cell r="AJ1338" t="str">
            <v>02</v>
          </cell>
          <cell r="AK1338" t="str">
            <v>07382895</v>
          </cell>
          <cell r="AL1338">
            <v>42901</v>
          </cell>
          <cell r="AM1338" t="str">
            <v>FEMME</v>
          </cell>
          <cell r="AN1338" t="str">
            <v>Marié(e)</v>
          </cell>
          <cell r="AO1338">
            <v>3</v>
          </cell>
          <cell r="AQ1338">
            <v>3</v>
          </cell>
          <cell r="AR1338">
            <v>2</v>
          </cell>
          <cell r="AS1338">
            <v>45730.5</v>
          </cell>
          <cell r="AT1338" t="str">
            <v>Horaire</v>
          </cell>
          <cell r="AU1338">
            <v>3.3069999999999999</v>
          </cell>
          <cell r="AV1338">
            <v>17</v>
          </cell>
          <cell r="AW1338" t="str">
            <v>00100</v>
          </cell>
          <cell r="AX1338" t="str">
            <v>00003083705</v>
          </cell>
          <cell r="AY1338">
            <v>60</v>
          </cell>
          <cell r="AZ1338" t="str">
            <v>LA POSTE</v>
          </cell>
          <cell r="BA1338" t="str">
            <v>17001000000308370560</v>
          </cell>
          <cell r="BB1338">
            <v>20</v>
          </cell>
          <cell r="BC1338" t="str">
            <v>SANHEJA OUED ELIL</v>
          </cell>
          <cell r="BD1338" t="str">
            <v>MANOUBA</v>
          </cell>
          <cell r="BG1338">
            <v>22761830</v>
          </cell>
          <cell r="BH1338">
            <v>20875768</v>
          </cell>
          <cell r="BJ1338" t="str">
            <v>SANHEJA</v>
          </cell>
          <cell r="BK1338" t="str">
            <v>A-JFU</v>
          </cell>
          <cell r="BL1338" t="str">
            <v>1.1</v>
          </cell>
          <cell r="BN1338" t="str">
            <v>17001000000308370560</v>
          </cell>
          <cell r="BO1338" t="str">
            <v>DRIDI AICHA</v>
          </cell>
          <cell r="BP1338">
            <v>1340</v>
          </cell>
          <cell r="BR1338" t="e">
            <v>#N/A</v>
          </cell>
          <cell r="BT1338">
            <v>872</v>
          </cell>
          <cell r="BU1338" t="str">
            <v>si</v>
          </cell>
          <cell r="BV1338" t="str">
            <v>560 A CP</v>
          </cell>
        </row>
        <row r="1339">
          <cell r="B1339">
            <v>1341</v>
          </cell>
          <cell r="C1339" t="str">
            <v>Madame</v>
          </cell>
          <cell r="D1339" t="str">
            <v>GHANMI AMIRA</v>
          </cell>
          <cell r="E1339" t="str">
            <v>SAGE Tunisia</v>
          </cell>
          <cell r="F1339" t="str">
            <v>PRODUCTION</v>
          </cell>
          <cell r="G1339" t="str">
            <v>Alimentatrice</v>
          </cell>
          <cell r="H1339" t="str">
            <v>P6 AV</v>
          </cell>
          <cell r="I1339" t="str">
            <v>MOHAMED MAALAOUI</v>
          </cell>
          <cell r="J1339" t="str">
            <v>B</v>
          </cell>
          <cell r="K1339" t="str">
            <v>DIRECTS</v>
          </cell>
          <cell r="L1339" t="str">
            <v>Variable cost at standard</v>
          </cell>
          <cell r="M1339" t="str">
            <v>Alimentatrice</v>
          </cell>
          <cell r="N1339">
            <v>44996</v>
          </cell>
          <cell r="P1339">
            <v>25</v>
          </cell>
          <cell r="T1339" t="str">
            <v>CDD</v>
          </cell>
          <cell r="U1339" t="str">
            <v>Contractuel</v>
          </cell>
          <cell r="V1339">
            <v>45689</v>
          </cell>
          <cell r="W1339">
            <v>45747</v>
          </cell>
          <cell r="Z1339">
            <v>44996</v>
          </cell>
          <cell r="AA1339">
            <v>3</v>
          </cell>
          <cell r="AB1339">
            <v>2023</v>
          </cell>
          <cell r="AC1339">
            <v>2027</v>
          </cell>
          <cell r="AD1339">
            <v>1.9861111111111112</v>
          </cell>
          <cell r="AE1339" t="str">
            <v>&lt; 2</v>
          </cell>
          <cell r="AF1339">
            <v>31946</v>
          </cell>
          <cell r="AG1339">
            <v>37.742465753424661</v>
          </cell>
          <cell r="AH1339" t="str">
            <v>&gt;35&lt; 45</v>
          </cell>
          <cell r="AI1339">
            <v>17662392</v>
          </cell>
          <cell r="AJ1339" t="str">
            <v>04</v>
          </cell>
          <cell r="AK1339" t="str">
            <v>09161135</v>
          </cell>
          <cell r="AL1339">
            <v>38602</v>
          </cell>
          <cell r="AM1339" t="str">
            <v>FEMME</v>
          </cell>
          <cell r="AN1339" t="str">
            <v>Marié(e)</v>
          </cell>
          <cell r="AO1339">
            <v>3</v>
          </cell>
          <cell r="AQ1339">
            <v>3</v>
          </cell>
          <cell r="AR1339">
            <v>2</v>
          </cell>
          <cell r="AS1339">
            <v>45726.5</v>
          </cell>
          <cell r="AT1339" t="str">
            <v>Horaire</v>
          </cell>
          <cell r="AU1339">
            <v>3.3069999999999999</v>
          </cell>
          <cell r="AV1339" t="str">
            <v>07</v>
          </cell>
          <cell r="AW1339" t="str">
            <v>08001</v>
          </cell>
          <cell r="AX1339">
            <v>38105552051</v>
          </cell>
          <cell r="AY1339">
            <v>90</v>
          </cell>
          <cell r="AZ1339" t="str">
            <v>AMEN BANK</v>
          </cell>
          <cell r="BA1339" t="str">
            <v>07080013810555205190</v>
          </cell>
          <cell r="BB1339">
            <v>20</v>
          </cell>
          <cell r="BC1339" t="str">
            <v>BORJ EL AMRI BORJ ENNOUR</v>
          </cell>
          <cell r="BD1339" t="str">
            <v>MANOUBA</v>
          </cell>
          <cell r="BG1339">
            <v>28317833</v>
          </cell>
          <cell r="BH1339">
            <v>20973446</v>
          </cell>
          <cell r="BJ1339" t="str">
            <v>BORJ ENNOUR</v>
          </cell>
          <cell r="BK1339" t="str">
            <v>CAMPO C</v>
          </cell>
          <cell r="BL1339" t="str">
            <v>1.3</v>
          </cell>
          <cell r="BN1339" t="str">
            <v>07080013810555205190</v>
          </cell>
          <cell r="BR1339" t="e">
            <v>#N/A</v>
          </cell>
          <cell r="BT1339">
            <v>123</v>
          </cell>
          <cell r="BU1339" t="str">
            <v>si</v>
          </cell>
          <cell r="BV1339" t="str">
            <v>P6 AV B SA</v>
          </cell>
        </row>
        <row r="1340">
          <cell r="B1340">
            <v>1342</v>
          </cell>
          <cell r="C1340" t="str">
            <v>Madame</v>
          </cell>
          <cell r="D1340" t="str">
            <v>FAIDI AFEF</v>
          </cell>
          <cell r="E1340" t="str">
            <v>SAGE Tunisia</v>
          </cell>
          <cell r="F1340" t="str">
            <v>PRODUCTION</v>
          </cell>
          <cell r="G1340" t="str">
            <v>Contrôle qualité</v>
          </cell>
          <cell r="H1340" t="str">
            <v>Panda</v>
          </cell>
          <cell r="I1340" t="str">
            <v>FAWZI SENDESNI</v>
          </cell>
          <cell r="J1340" t="str">
            <v>B</v>
          </cell>
          <cell r="K1340" t="str">
            <v>INDIRECTS</v>
          </cell>
          <cell r="L1340" t="str">
            <v>Variable cost at standard</v>
          </cell>
          <cell r="M1340" t="str">
            <v>Contrôle qualité</v>
          </cell>
          <cell r="N1340">
            <v>44996</v>
          </cell>
          <cell r="P1340">
            <v>25</v>
          </cell>
          <cell r="T1340" t="str">
            <v>CDD</v>
          </cell>
          <cell r="U1340" t="str">
            <v>Contractuel</v>
          </cell>
          <cell r="V1340">
            <v>45689</v>
          </cell>
          <cell r="W1340">
            <v>45747</v>
          </cell>
          <cell r="Z1340">
            <v>44996</v>
          </cell>
          <cell r="AA1340">
            <v>3</v>
          </cell>
          <cell r="AB1340">
            <v>2023</v>
          </cell>
          <cell r="AC1340">
            <v>2027</v>
          </cell>
          <cell r="AD1340">
            <v>1.9861111111111112</v>
          </cell>
          <cell r="AE1340" t="str">
            <v>&lt; 2</v>
          </cell>
          <cell r="AF1340">
            <v>34806</v>
          </cell>
          <cell r="AG1340">
            <v>29.906849315068492</v>
          </cell>
          <cell r="AH1340" t="str">
            <v>&gt;25&lt; 35</v>
          </cell>
          <cell r="AI1340">
            <v>16927001</v>
          </cell>
          <cell r="AJ1340" t="str">
            <v>05</v>
          </cell>
          <cell r="AK1340">
            <v>11931628</v>
          </cell>
          <cell r="AL1340">
            <v>41901</v>
          </cell>
          <cell r="AM1340" t="str">
            <v>FEMME</v>
          </cell>
          <cell r="AN1340" t="str">
            <v>Marié(e)</v>
          </cell>
          <cell r="AO1340">
            <v>1</v>
          </cell>
          <cell r="AQ1340">
            <v>3</v>
          </cell>
          <cell r="AR1340">
            <v>2</v>
          </cell>
          <cell r="AS1340">
            <v>45726.5</v>
          </cell>
          <cell r="AT1340" t="str">
            <v>Horaire</v>
          </cell>
          <cell r="AU1340">
            <v>3.3069999999999999</v>
          </cell>
          <cell r="AV1340">
            <v>17</v>
          </cell>
          <cell r="AW1340" t="str">
            <v>00100</v>
          </cell>
          <cell r="AX1340" t="str">
            <v>00002645453</v>
          </cell>
          <cell r="AY1340">
            <v>78</v>
          </cell>
          <cell r="AZ1340" t="str">
            <v>LA POSTE</v>
          </cell>
          <cell r="BA1340" t="str">
            <v>17001000000264545378</v>
          </cell>
          <cell r="BB1340">
            <v>20</v>
          </cell>
          <cell r="BC1340" t="str">
            <v>SANHEJA OUED ELIL</v>
          </cell>
          <cell r="BD1340" t="str">
            <v>MANOUBA</v>
          </cell>
          <cell r="BG1340">
            <v>94895372</v>
          </cell>
          <cell r="BH1340">
            <v>24639715</v>
          </cell>
          <cell r="BJ1340" t="str">
            <v>SANHEJA</v>
          </cell>
          <cell r="BK1340" t="str">
            <v>B-Panda</v>
          </cell>
          <cell r="BL1340" t="str">
            <v>1.3</v>
          </cell>
          <cell r="BN1340" t="str">
            <v>17001000000264545378</v>
          </cell>
          <cell r="BR1340" t="e">
            <v>#N/A</v>
          </cell>
          <cell r="BT1340">
            <v>685</v>
          </cell>
          <cell r="BU1340" t="str">
            <v>si</v>
          </cell>
          <cell r="BV1340" t="str">
            <v>139 B CA</v>
          </cell>
        </row>
        <row r="1341">
          <cell r="B1341">
            <v>1343</v>
          </cell>
          <cell r="C1341" t="str">
            <v>Mlle</v>
          </cell>
          <cell r="D1341" t="str">
            <v>EL MAY NOURHEN</v>
          </cell>
          <cell r="E1341" t="str">
            <v>SAGE Tunisia</v>
          </cell>
          <cell r="F1341" t="str">
            <v>PRODUCTION</v>
          </cell>
          <cell r="G1341" t="str">
            <v>Alimentatrice</v>
          </cell>
          <cell r="H1341">
            <v>965</v>
          </cell>
          <cell r="I1341" t="str">
            <v>abdelhalim</v>
          </cell>
          <cell r="J1341" t="str">
            <v>B</v>
          </cell>
          <cell r="K1341" t="str">
            <v>DIRECTS</v>
          </cell>
          <cell r="L1341" t="str">
            <v>Variable cost at standard</v>
          </cell>
          <cell r="M1341" t="str">
            <v>Alimentatrice</v>
          </cell>
          <cell r="N1341">
            <v>44998</v>
          </cell>
          <cell r="P1341">
            <v>25</v>
          </cell>
          <cell r="T1341" t="str">
            <v>CDD</v>
          </cell>
          <cell r="U1341" t="str">
            <v>Contractuel</v>
          </cell>
          <cell r="V1341">
            <v>45689</v>
          </cell>
          <cell r="W1341">
            <v>45747</v>
          </cell>
          <cell r="Z1341">
            <v>44998</v>
          </cell>
          <cell r="AA1341">
            <v>3</v>
          </cell>
          <cell r="AB1341">
            <v>2023</v>
          </cell>
          <cell r="AC1341">
            <v>2027</v>
          </cell>
          <cell r="AD1341">
            <v>1.9805555555555556</v>
          </cell>
          <cell r="AE1341" t="str">
            <v>&lt; 2</v>
          </cell>
          <cell r="AF1341">
            <v>37364</v>
          </cell>
          <cell r="AG1341">
            <v>22.898630136986302</v>
          </cell>
          <cell r="AH1341" t="str">
            <v>&lt; 25</v>
          </cell>
          <cell r="AI1341">
            <v>17675279</v>
          </cell>
          <cell r="AJ1341" t="str">
            <v>04</v>
          </cell>
          <cell r="AK1341">
            <v>14369135</v>
          </cell>
          <cell r="AL1341">
            <v>44467</v>
          </cell>
          <cell r="AM1341" t="str">
            <v>FEMME</v>
          </cell>
          <cell r="AN1341" t="str">
            <v>Célibataire</v>
          </cell>
          <cell r="AQ1341">
            <v>3</v>
          </cell>
          <cell r="AR1341">
            <v>2</v>
          </cell>
          <cell r="AS1341">
            <v>45728.5</v>
          </cell>
          <cell r="AT1341" t="str">
            <v>Horaire</v>
          </cell>
          <cell r="AU1341">
            <v>3.3069999999999999</v>
          </cell>
          <cell r="AV1341">
            <v>17</v>
          </cell>
          <cell r="AW1341" t="str">
            <v>00100</v>
          </cell>
          <cell r="AX1341" t="str">
            <v>00003245493</v>
          </cell>
          <cell r="AY1341">
            <v>84</v>
          </cell>
          <cell r="AZ1341" t="str">
            <v>LA POSTE</v>
          </cell>
          <cell r="BA1341" t="str">
            <v>17001000000324549384</v>
          </cell>
          <cell r="BB1341">
            <v>20</v>
          </cell>
          <cell r="BC1341" t="str">
            <v>SANHEJA OUED ELIL</v>
          </cell>
          <cell r="BD1341" t="str">
            <v>MANOUBA</v>
          </cell>
          <cell r="BF1341">
            <v>45223</v>
          </cell>
          <cell r="BG1341">
            <v>28133327</v>
          </cell>
          <cell r="BH1341">
            <v>24829778</v>
          </cell>
          <cell r="BJ1341" t="str">
            <v>SANHEJA</v>
          </cell>
          <cell r="BK1341" t="str">
            <v>B-965</v>
          </cell>
          <cell r="BL1341" t="str">
            <v>1.3</v>
          </cell>
          <cell r="BN1341" t="str">
            <v>17001000000324549384</v>
          </cell>
          <cell r="BR1341" t="e">
            <v>#N/A</v>
          </cell>
          <cell r="BT1341">
            <v>538</v>
          </cell>
          <cell r="BU1341" t="str">
            <v>si</v>
          </cell>
          <cell r="BV1341" t="str">
            <v>965 B SP</v>
          </cell>
        </row>
        <row r="1342">
          <cell r="B1342">
            <v>1344</v>
          </cell>
          <cell r="C1342" t="str">
            <v>Madame</v>
          </cell>
          <cell r="D1342" t="str">
            <v>BEN AISSA HAMIDA</v>
          </cell>
          <cell r="E1342" t="str">
            <v>SAGE Tunisia</v>
          </cell>
          <cell r="F1342" t="str">
            <v>PRODUCTION</v>
          </cell>
          <cell r="G1342" t="str">
            <v>Couturière</v>
          </cell>
          <cell r="H1342" t="str">
            <v>Skoda</v>
          </cell>
          <cell r="I1342" t="str">
            <v>abdelhalim</v>
          </cell>
          <cell r="J1342" t="str">
            <v>B</v>
          </cell>
          <cell r="K1342" t="str">
            <v>DIRECTS</v>
          </cell>
          <cell r="L1342" t="str">
            <v>Variable cost at standard</v>
          </cell>
          <cell r="M1342" t="str">
            <v>Couturière</v>
          </cell>
          <cell r="N1342">
            <v>44998</v>
          </cell>
          <cell r="P1342">
            <v>25</v>
          </cell>
          <cell r="T1342" t="str">
            <v>CDD</v>
          </cell>
          <cell r="U1342" t="str">
            <v>Contractuel</v>
          </cell>
          <cell r="V1342">
            <v>45689</v>
          </cell>
          <cell r="W1342">
            <v>45747</v>
          </cell>
          <cell r="Z1342">
            <v>44998</v>
          </cell>
          <cell r="AA1342">
            <v>3</v>
          </cell>
          <cell r="AB1342">
            <v>2023</v>
          </cell>
          <cell r="AC1342">
            <v>2027</v>
          </cell>
          <cell r="AD1342">
            <v>1.9805555555555556</v>
          </cell>
          <cell r="AE1342" t="str">
            <v>&lt; 2</v>
          </cell>
          <cell r="AF1342">
            <v>31558</v>
          </cell>
          <cell r="AG1342">
            <v>38.805479452054797</v>
          </cell>
          <cell r="AH1342" t="str">
            <v>&gt;35&lt; 45</v>
          </cell>
          <cell r="AI1342">
            <v>12834650</v>
          </cell>
          <cell r="AJ1342" t="str">
            <v>01</v>
          </cell>
          <cell r="AK1342" t="str">
            <v>07138052</v>
          </cell>
          <cell r="AL1342">
            <v>44462</v>
          </cell>
          <cell r="AM1342" t="str">
            <v>FEMME</v>
          </cell>
          <cell r="AN1342" t="str">
            <v>Marié(e)</v>
          </cell>
          <cell r="AO1342">
            <v>2</v>
          </cell>
          <cell r="AQ1342">
            <v>3</v>
          </cell>
          <cell r="AR1342">
            <v>2</v>
          </cell>
          <cell r="AS1342">
            <v>45728.5</v>
          </cell>
          <cell r="AT1342" t="str">
            <v>Horaire</v>
          </cell>
          <cell r="AU1342">
            <v>3.3069999999999999</v>
          </cell>
          <cell r="AV1342">
            <v>17</v>
          </cell>
          <cell r="AW1342" t="str">
            <v>00100</v>
          </cell>
          <cell r="AX1342" t="str">
            <v>00003013566</v>
          </cell>
          <cell r="AY1342">
            <v>84</v>
          </cell>
          <cell r="AZ1342" t="str">
            <v>LA POSTE</v>
          </cell>
          <cell r="BA1342" t="str">
            <v>17001000000301356684</v>
          </cell>
          <cell r="BB1342">
            <v>20</v>
          </cell>
          <cell r="BC1342" t="str">
            <v xml:space="preserve">RUE MAHMOUD EL MATRI CITE FOUCHENA </v>
          </cell>
          <cell r="BD1342" t="str">
            <v>BEN AROUS</v>
          </cell>
          <cell r="BG1342">
            <v>52300141</v>
          </cell>
          <cell r="BH1342">
            <v>24370806</v>
          </cell>
          <cell r="BJ1342" t="str">
            <v>FOUCHANA</v>
          </cell>
          <cell r="BK1342" t="str">
            <v>B-Skoda</v>
          </cell>
          <cell r="BL1342" t="str">
            <v>2.1</v>
          </cell>
          <cell r="BN1342" t="str">
            <v>17001000000301356684</v>
          </cell>
          <cell r="BO1342" t="str">
            <v>BEN AISSA HAMIDA</v>
          </cell>
          <cell r="BP1342">
            <v>1344</v>
          </cell>
          <cell r="BR1342" t="e">
            <v>#N/A</v>
          </cell>
          <cell r="BT1342">
            <v>617</v>
          </cell>
          <cell r="BU1342" t="str">
            <v>si</v>
          </cell>
          <cell r="BV1342" t="str">
            <v>965 A SA</v>
          </cell>
        </row>
        <row r="1343">
          <cell r="B1343">
            <v>1345</v>
          </cell>
          <cell r="C1343" t="str">
            <v>Madame</v>
          </cell>
          <cell r="D1343" t="str">
            <v>OUNI HEDIA</v>
          </cell>
          <cell r="E1343" t="str">
            <v>SAGE Tunisia</v>
          </cell>
          <cell r="F1343" t="str">
            <v>PRODUCTION</v>
          </cell>
          <cell r="G1343" t="str">
            <v>Couturière</v>
          </cell>
          <cell r="H1343" t="str">
            <v>P6 AV</v>
          </cell>
          <cell r="I1343" t="str">
            <v>EL KADRI MARIEM</v>
          </cell>
          <cell r="J1343" t="str">
            <v>A</v>
          </cell>
          <cell r="K1343" t="str">
            <v>DIRECTS</v>
          </cell>
          <cell r="L1343" t="str">
            <v>Variable cost at standard</v>
          </cell>
          <cell r="M1343" t="str">
            <v>Couturière</v>
          </cell>
          <cell r="N1343">
            <v>44998</v>
          </cell>
          <cell r="P1343">
            <v>-65</v>
          </cell>
          <cell r="Q1343">
            <v>45635</v>
          </cell>
          <cell r="R1343" t="str">
            <v>conflit avec son chef</v>
          </cell>
          <cell r="T1343" t="str">
            <v>CDD</v>
          </cell>
          <cell r="U1343" t="str">
            <v>Contractuel</v>
          </cell>
          <cell r="V1343">
            <v>45597</v>
          </cell>
          <cell r="W1343">
            <v>45657</v>
          </cell>
          <cell r="Z1343">
            <v>44998</v>
          </cell>
          <cell r="AA1343">
            <v>3</v>
          </cell>
          <cell r="AB1343">
            <v>2023</v>
          </cell>
          <cell r="AC1343">
            <v>2027</v>
          </cell>
          <cell r="AD1343">
            <v>1.9805555555555556</v>
          </cell>
          <cell r="AE1343" t="str">
            <v>&lt; 2</v>
          </cell>
          <cell r="AF1343">
            <v>26275</v>
          </cell>
          <cell r="AG1343">
            <v>53.279452054794518</v>
          </cell>
          <cell r="AH1343" t="str">
            <v>&gt;45&lt; 55</v>
          </cell>
          <cell r="AI1343">
            <v>11546066</v>
          </cell>
          <cell r="AJ1343" t="str">
            <v>00</v>
          </cell>
          <cell r="AK1343" t="str">
            <v>05233549</v>
          </cell>
          <cell r="AL1343">
            <v>44981</v>
          </cell>
          <cell r="AM1343" t="str">
            <v>FEMME</v>
          </cell>
          <cell r="AN1343" t="str">
            <v>Marié(e)</v>
          </cell>
          <cell r="AO1343">
            <v>2</v>
          </cell>
          <cell r="AQ1343">
            <v>3</v>
          </cell>
          <cell r="AR1343">
            <v>2</v>
          </cell>
          <cell r="AS1343">
            <v>45728.5</v>
          </cell>
          <cell r="AT1343" t="str">
            <v>Horaire</v>
          </cell>
          <cell r="AU1343">
            <v>3.3069999999999999</v>
          </cell>
          <cell r="AV1343">
            <v>25</v>
          </cell>
          <cell r="AW1343" t="str">
            <v>03300</v>
          </cell>
          <cell r="AX1343" t="str">
            <v>00001115937</v>
          </cell>
          <cell r="AY1343">
            <v>23</v>
          </cell>
          <cell r="AZ1343" t="str">
            <v>ZITOUNA BANK</v>
          </cell>
          <cell r="BA1343" t="str">
            <v>25033000000111593723</v>
          </cell>
          <cell r="BB1343">
            <v>20</v>
          </cell>
          <cell r="BC1343" t="str">
            <v xml:space="preserve">28 RUE 4489 CITE HWASS </v>
          </cell>
          <cell r="BD1343" t="str">
            <v>TUNIS</v>
          </cell>
          <cell r="BG1343">
            <v>25190229</v>
          </cell>
          <cell r="BH1343">
            <v>28077584</v>
          </cell>
          <cell r="BJ1343" t="str">
            <v>CITE HWASS ZAHROUNI</v>
          </cell>
          <cell r="BK1343" t="str">
            <v>A-P6 AV</v>
          </cell>
          <cell r="BL1343" t="str">
            <v>1.2</v>
          </cell>
          <cell r="BN1343" t="str">
            <v>25033000000111593723</v>
          </cell>
          <cell r="BO1343" t="str">
            <v>OUNI HEDIA</v>
          </cell>
          <cell r="BP1343">
            <v>1345</v>
          </cell>
          <cell r="BR1343" t="e">
            <v>#N/A</v>
          </cell>
          <cell r="BU1343" t="str">
            <v>Non-Actif</v>
          </cell>
          <cell r="BV1343" t="str">
            <v>965 B  CA</v>
          </cell>
        </row>
        <row r="1344">
          <cell r="B1344">
            <v>1346</v>
          </cell>
          <cell r="C1344" t="str">
            <v>Mlle</v>
          </cell>
          <cell r="D1344" t="str">
            <v>ABDELKAFI SIRINE</v>
          </cell>
          <cell r="E1344" t="str">
            <v>SAGE Tunisia</v>
          </cell>
          <cell r="F1344" t="str">
            <v>PRODUCTION</v>
          </cell>
          <cell r="G1344" t="str">
            <v>Contrôle qualité</v>
          </cell>
          <cell r="H1344" t="str">
            <v>Panda</v>
          </cell>
          <cell r="I1344" t="str">
            <v>FAWZI SENDESNI</v>
          </cell>
          <cell r="J1344" t="str">
            <v>B</v>
          </cell>
          <cell r="K1344" t="str">
            <v>INDIRECTS</v>
          </cell>
          <cell r="L1344" t="str">
            <v>Variable cost at standard</v>
          </cell>
          <cell r="M1344" t="str">
            <v>Contrôle qualité</v>
          </cell>
          <cell r="N1344">
            <v>44999</v>
          </cell>
          <cell r="P1344">
            <v>-676</v>
          </cell>
          <cell r="Q1344">
            <v>45032</v>
          </cell>
          <cell r="R1344" t="str">
            <v>personnel</v>
          </cell>
          <cell r="T1344" t="str">
            <v>CDD</v>
          </cell>
          <cell r="U1344" t="str">
            <v>Contractuel</v>
          </cell>
          <cell r="V1344">
            <v>44999</v>
          </cell>
          <cell r="W1344">
            <v>45046</v>
          </cell>
          <cell r="Z1344">
            <v>44999</v>
          </cell>
          <cell r="AA1344">
            <v>3</v>
          </cell>
          <cell r="AB1344">
            <v>2023</v>
          </cell>
          <cell r="AC1344">
            <v>2027</v>
          </cell>
          <cell r="AD1344">
            <v>1.9777777777777779</v>
          </cell>
          <cell r="AE1344" t="str">
            <v>&lt; 2</v>
          </cell>
          <cell r="AF1344">
            <v>34563</v>
          </cell>
          <cell r="AG1344">
            <v>30.572602739726026</v>
          </cell>
          <cell r="AH1344" t="str">
            <v>&gt;25&lt; 35</v>
          </cell>
          <cell r="AI1344">
            <v>17057205</v>
          </cell>
          <cell r="AJ1344" t="str">
            <v>04</v>
          </cell>
          <cell r="AK1344" t="str">
            <v>04849705</v>
          </cell>
          <cell r="AL1344">
            <v>43539</v>
          </cell>
          <cell r="AM1344" t="str">
            <v>FEMME</v>
          </cell>
          <cell r="AN1344" t="str">
            <v>Célibataire</v>
          </cell>
          <cell r="AQ1344">
            <v>3</v>
          </cell>
          <cell r="AR1344">
            <v>1</v>
          </cell>
          <cell r="AS1344">
            <v>45364.25</v>
          </cell>
          <cell r="AT1344" t="str">
            <v>Horaire</v>
          </cell>
          <cell r="AU1344">
            <v>3.3069999999999999</v>
          </cell>
          <cell r="AV1344">
            <v>17</v>
          </cell>
          <cell r="AW1344" t="str">
            <v>00100</v>
          </cell>
          <cell r="AX1344" t="str">
            <v>00002370900</v>
          </cell>
          <cell r="AY1344">
            <v>13</v>
          </cell>
          <cell r="AZ1344" t="str">
            <v>LA POSTE</v>
          </cell>
          <cell r="BA1344" t="str">
            <v>17001000000237090013</v>
          </cell>
          <cell r="BB1344">
            <v>20</v>
          </cell>
          <cell r="BC1344" t="str">
            <v>CITE EL FOLLA EL AGBA</v>
          </cell>
          <cell r="BD1344" t="str">
            <v>TUNIS</v>
          </cell>
          <cell r="BG1344">
            <v>56565517</v>
          </cell>
          <cell r="BH1344">
            <v>20980814</v>
          </cell>
          <cell r="BK1344" t="str">
            <v>B-Panda</v>
          </cell>
          <cell r="BL1344" t="str">
            <v>1.3</v>
          </cell>
          <cell r="BN1344" t="str">
            <v>17001000000237090013</v>
          </cell>
          <cell r="BR1344" t="e">
            <v>#N/A</v>
          </cell>
          <cell r="BU1344" t="str">
            <v>Non-Actif</v>
          </cell>
        </row>
        <row r="1345">
          <cell r="B1345">
            <v>1347</v>
          </cell>
          <cell r="C1345" t="str">
            <v>Madame</v>
          </cell>
          <cell r="D1345" t="str">
            <v>FATNASSI NAWEL</v>
          </cell>
          <cell r="E1345" t="str">
            <v>SAGE Tunisia</v>
          </cell>
          <cell r="F1345" t="str">
            <v>PRODUCTION</v>
          </cell>
          <cell r="G1345" t="str">
            <v>Couturière</v>
          </cell>
          <cell r="H1345" t="str">
            <v>P6</v>
          </cell>
          <cell r="K1345" t="str">
            <v>DIRECTS</v>
          </cell>
          <cell r="L1345" t="str">
            <v>Variable cost at standard</v>
          </cell>
          <cell r="M1345" t="str">
            <v>Couturière</v>
          </cell>
          <cell r="N1345">
            <v>45006</v>
          </cell>
          <cell r="P1345">
            <v>-676</v>
          </cell>
          <cell r="Q1345">
            <v>45008</v>
          </cell>
          <cell r="R1345" t="str">
            <v>probleme shift  nuit</v>
          </cell>
          <cell r="T1345" t="str">
            <v>CDD</v>
          </cell>
          <cell r="U1345" t="str">
            <v>Contractuel</v>
          </cell>
          <cell r="V1345">
            <v>45006</v>
          </cell>
          <cell r="W1345">
            <v>45046</v>
          </cell>
          <cell r="Z1345">
            <v>45006</v>
          </cell>
          <cell r="AA1345">
            <v>3</v>
          </cell>
          <cell r="AB1345">
            <v>2023</v>
          </cell>
          <cell r="AC1345">
            <v>2027</v>
          </cell>
          <cell r="AD1345">
            <v>1.9583333333333333</v>
          </cell>
          <cell r="AE1345" t="str">
            <v>&lt; 2</v>
          </cell>
          <cell r="AF1345">
            <v>30682</v>
          </cell>
          <cell r="AG1345">
            <v>41.205479452054796</v>
          </cell>
          <cell r="AH1345" t="str">
            <v>&gt;35&lt; 45</v>
          </cell>
          <cell r="AI1345">
            <v>12663788</v>
          </cell>
          <cell r="AJ1345" t="str">
            <v>09</v>
          </cell>
          <cell r="AK1345" t="str">
            <v>07383265</v>
          </cell>
          <cell r="AL1345">
            <v>37546</v>
          </cell>
          <cell r="AM1345" t="str">
            <v>FEMME</v>
          </cell>
          <cell r="AN1345" t="str">
            <v>Marié(e)</v>
          </cell>
          <cell r="AO1345">
            <v>0</v>
          </cell>
          <cell r="AQ1345">
            <v>3</v>
          </cell>
          <cell r="AR1345">
            <v>1</v>
          </cell>
          <cell r="AS1345">
            <v>45371.25</v>
          </cell>
          <cell r="AT1345" t="str">
            <v>Horaire</v>
          </cell>
          <cell r="AU1345">
            <v>3.3069999999999999</v>
          </cell>
          <cell r="AV1345">
            <v>25</v>
          </cell>
          <cell r="AW1345">
            <v>16600</v>
          </cell>
          <cell r="AX1345" t="str">
            <v>00001113987</v>
          </cell>
          <cell r="AY1345">
            <v>12</v>
          </cell>
          <cell r="AZ1345" t="str">
            <v>ZITOUNA BANK</v>
          </cell>
          <cell r="BA1345" t="str">
            <v>25166000000111398712</v>
          </cell>
          <cell r="BB1345">
            <v>20</v>
          </cell>
          <cell r="BC1345" t="str">
            <v>COLLEGE CHEBBI MORNAGUIA</v>
          </cell>
          <cell r="BD1345" t="str">
            <v>MANOUBA</v>
          </cell>
          <cell r="BF1345">
            <v>45006</v>
          </cell>
          <cell r="BG1345">
            <v>22954888</v>
          </cell>
          <cell r="BH1345">
            <v>25233794</v>
          </cell>
          <cell r="BK1345" t="str">
            <v>-P6</v>
          </cell>
          <cell r="BN1345" t="str">
            <v>25166000000111398712</v>
          </cell>
          <cell r="BR1345" t="e">
            <v>#N/A</v>
          </cell>
          <cell r="BU1345" t="str">
            <v>Non-Actif</v>
          </cell>
        </row>
        <row r="1346">
          <cell r="B1346">
            <v>1348</v>
          </cell>
          <cell r="C1346" t="str">
            <v>Madame</v>
          </cell>
          <cell r="D1346" t="str">
            <v>SGHAIER FATEN</v>
          </cell>
          <cell r="E1346" t="str">
            <v>SAGE Tunisia</v>
          </cell>
          <cell r="F1346" t="str">
            <v>PRODUCTION</v>
          </cell>
          <cell r="G1346" t="str">
            <v>Team leader</v>
          </cell>
          <cell r="H1346" t="str">
            <v>P6 AR</v>
          </cell>
          <cell r="I1346" t="str">
            <v>MASSOUD BRAHMI</v>
          </cell>
          <cell r="J1346" t="str">
            <v>B</v>
          </cell>
          <cell r="K1346" t="str">
            <v>INDIRECTS</v>
          </cell>
          <cell r="L1346" t="str">
            <v>Variable cost at standard</v>
          </cell>
          <cell r="M1346" t="str">
            <v>Team leader</v>
          </cell>
          <cell r="N1346">
            <v>45006</v>
          </cell>
          <cell r="P1346">
            <v>55</v>
          </cell>
          <cell r="T1346" t="str">
            <v>CDD</v>
          </cell>
          <cell r="U1346" t="str">
            <v>Contractuel</v>
          </cell>
          <cell r="V1346">
            <v>45689</v>
          </cell>
          <cell r="W1346">
            <v>45777</v>
          </cell>
          <cell r="Z1346">
            <v>45006</v>
          </cell>
          <cell r="AA1346">
            <v>3</v>
          </cell>
          <cell r="AB1346">
            <v>2023</v>
          </cell>
          <cell r="AC1346">
            <v>2027</v>
          </cell>
          <cell r="AD1346">
            <v>1.9583333333333333</v>
          </cell>
          <cell r="AE1346" t="str">
            <v>&lt; 2</v>
          </cell>
          <cell r="AF1346">
            <v>29730</v>
          </cell>
          <cell r="AG1346">
            <v>43.813698630136983</v>
          </cell>
          <cell r="AH1346" t="str">
            <v>&gt;35&lt; 45</v>
          </cell>
          <cell r="AI1346">
            <v>12490533</v>
          </cell>
          <cell r="AJ1346" t="str">
            <v>05</v>
          </cell>
          <cell r="AK1346" t="str">
            <v>07364438</v>
          </cell>
          <cell r="AL1346">
            <v>41362</v>
          </cell>
          <cell r="AM1346" t="str">
            <v>FEMME</v>
          </cell>
          <cell r="AN1346" t="str">
            <v>Marié(e)</v>
          </cell>
          <cell r="AO1346">
            <v>3</v>
          </cell>
          <cell r="AQ1346">
            <v>5</v>
          </cell>
          <cell r="AR1346">
            <v>2</v>
          </cell>
          <cell r="AS1346">
            <v>45736.5</v>
          </cell>
          <cell r="AT1346" t="str">
            <v>Horaire</v>
          </cell>
          <cell r="AU1346">
            <v>3.3069999999999999</v>
          </cell>
          <cell r="AV1346">
            <v>17</v>
          </cell>
          <cell r="AW1346" t="str">
            <v>00100</v>
          </cell>
          <cell r="AX1346" t="str">
            <v>00002907913</v>
          </cell>
          <cell r="AY1346">
            <v>47</v>
          </cell>
          <cell r="AZ1346" t="str">
            <v>LA POSTE</v>
          </cell>
          <cell r="BA1346" t="str">
            <v>17001000000290791347</v>
          </cell>
          <cell r="BB1346">
            <v>20</v>
          </cell>
          <cell r="BC1346" t="str">
            <v>SIDI EL BACHIR GOBAA</v>
          </cell>
          <cell r="BD1346" t="str">
            <v>MANOUBA</v>
          </cell>
          <cell r="BF1346">
            <v>45006</v>
          </cell>
          <cell r="BG1346">
            <v>55645775</v>
          </cell>
          <cell r="BH1346">
            <v>50500366</v>
          </cell>
          <cell r="BJ1346" t="str">
            <v>GOBAA</v>
          </cell>
          <cell r="BK1346" t="str">
            <v>B-P6 AR</v>
          </cell>
          <cell r="BL1346" t="str">
            <v>3.1</v>
          </cell>
          <cell r="BN1346" t="str">
            <v>17001000000290791347</v>
          </cell>
          <cell r="BO1346" t="str">
            <v>SGHAIER FATEN</v>
          </cell>
          <cell r="BP1346">
            <v>1348</v>
          </cell>
          <cell r="BR1346" t="e">
            <v>#N/A</v>
          </cell>
          <cell r="BS1346">
            <v>45321</v>
          </cell>
          <cell r="BT1346">
            <v>124</v>
          </cell>
          <cell r="BU1346" t="str">
            <v>si</v>
          </cell>
          <cell r="BV1346" t="str">
            <v>P6 AR B SP</v>
          </cell>
        </row>
        <row r="1347">
          <cell r="B1347">
            <v>1349</v>
          </cell>
          <cell r="C1347" t="str">
            <v>Madame</v>
          </cell>
          <cell r="D1347" t="str">
            <v>IBN BOUHOULI HAJER</v>
          </cell>
          <cell r="E1347" t="str">
            <v>SAGE Tunisia</v>
          </cell>
          <cell r="F1347" t="str">
            <v>PRODUCTION</v>
          </cell>
          <cell r="G1347" t="str">
            <v>Couturière</v>
          </cell>
          <cell r="H1347" t="str">
            <v>P6</v>
          </cell>
          <cell r="K1347" t="str">
            <v>DIRECTS</v>
          </cell>
          <cell r="L1347" t="str">
            <v>Variable cost at standard</v>
          </cell>
          <cell r="M1347" t="str">
            <v>Couturière</v>
          </cell>
          <cell r="N1347">
            <v>45006</v>
          </cell>
          <cell r="P1347">
            <v>-615</v>
          </cell>
          <cell r="Q1347">
            <v>45119</v>
          </cell>
          <cell r="R1347" t="str">
            <v>comportement</v>
          </cell>
          <cell r="S1347" t="str">
            <v>liste noir</v>
          </cell>
          <cell r="T1347" t="str">
            <v>CDD</v>
          </cell>
          <cell r="U1347" t="str">
            <v>Contractuel</v>
          </cell>
          <cell r="V1347">
            <v>45047</v>
          </cell>
          <cell r="W1347">
            <v>45107</v>
          </cell>
          <cell r="Z1347">
            <v>45006</v>
          </cell>
          <cell r="AA1347">
            <v>3</v>
          </cell>
          <cell r="AB1347">
            <v>2023</v>
          </cell>
          <cell r="AC1347">
            <v>2027</v>
          </cell>
          <cell r="AD1347">
            <v>1.9583333333333333</v>
          </cell>
          <cell r="AE1347" t="str">
            <v>&lt; 2</v>
          </cell>
          <cell r="AF1347">
            <v>27751</v>
          </cell>
          <cell r="AG1347">
            <v>49.235616438356168</v>
          </cell>
          <cell r="AH1347" t="str">
            <v>&gt;45&lt; 55</v>
          </cell>
          <cell r="AK1347" t="str">
            <v>08431866</v>
          </cell>
          <cell r="AL1347">
            <v>43283</v>
          </cell>
          <cell r="AM1347" t="str">
            <v>FEMME</v>
          </cell>
          <cell r="AN1347" t="str">
            <v>Marié(e)</v>
          </cell>
          <cell r="AO1347">
            <v>0</v>
          </cell>
          <cell r="AQ1347">
            <v>3</v>
          </cell>
          <cell r="AR1347">
            <v>1</v>
          </cell>
          <cell r="AS1347">
            <v>45371.25</v>
          </cell>
          <cell r="AT1347" t="str">
            <v>Horaire</v>
          </cell>
          <cell r="AU1347">
            <v>3.3069999999999999</v>
          </cell>
          <cell r="AV1347">
            <v>17</v>
          </cell>
          <cell r="AW1347" t="str">
            <v>00100</v>
          </cell>
          <cell r="AX1347" t="str">
            <v>00003242057</v>
          </cell>
          <cell r="AY1347">
            <v>13</v>
          </cell>
          <cell r="AZ1347" t="str">
            <v>LA POSTE</v>
          </cell>
          <cell r="BA1347" t="str">
            <v>17001000000324205713</v>
          </cell>
          <cell r="BB1347">
            <v>20</v>
          </cell>
          <cell r="BC1347" t="str">
            <v>20 MARS MORNAGUIA</v>
          </cell>
          <cell r="BD1347" t="str">
            <v>MANOUBA</v>
          </cell>
          <cell r="BF1347">
            <v>45006</v>
          </cell>
          <cell r="BG1347">
            <v>50451621</v>
          </cell>
          <cell r="BH1347">
            <v>99003456</v>
          </cell>
          <cell r="BK1347" t="str">
            <v>-P6</v>
          </cell>
          <cell r="BN1347" t="str">
            <v>17001000000324205713</v>
          </cell>
          <cell r="BR1347" t="e">
            <v>#N/A</v>
          </cell>
          <cell r="BU1347" t="str">
            <v>Non-Actif</v>
          </cell>
        </row>
        <row r="1348">
          <cell r="B1348">
            <v>1350</v>
          </cell>
          <cell r="C1348" t="str">
            <v>Madame</v>
          </cell>
          <cell r="D1348" t="str">
            <v>MANSOURI SAMEH</v>
          </cell>
          <cell r="E1348" t="str">
            <v>SAGE Tunisia</v>
          </cell>
          <cell r="F1348" t="str">
            <v>PRODUCTION</v>
          </cell>
          <cell r="G1348" t="str">
            <v>Couturière</v>
          </cell>
          <cell r="H1348" t="str">
            <v>P6</v>
          </cell>
          <cell r="K1348" t="str">
            <v>DIRECTS</v>
          </cell>
          <cell r="L1348" t="str">
            <v>Variable cost at standard</v>
          </cell>
          <cell r="M1348" t="str">
            <v>Couturière</v>
          </cell>
          <cell r="N1348">
            <v>45006</v>
          </cell>
          <cell r="P1348">
            <v>-676</v>
          </cell>
          <cell r="Q1348">
            <v>45043</v>
          </cell>
          <cell r="R1348" t="str">
            <v>triche</v>
          </cell>
          <cell r="S1348" t="str">
            <v>liste noir</v>
          </cell>
          <cell r="T1348" t="str">
            <v>CDD</v>
          </cell>
          <cell r="U1348" t="str">
            <v>Contractuel</v>
          </cell>
          <cell r="V1348">
            <v>45006</v>
          </cell>
          <cell r="W1348">
            <v>45046</v>
          </cell>
          <cell r="Z1348">
            <v>45006</v>
          </cell>
          <cell r="AA1348">
            <v>3</v>
          </cell>
          <cell r="AB1348">
            <v>2023</v>
          </cell>
          <cell r="AC1348">
            <v>2027</v>
          </cell>
          <cell r="AD1348">
            <v>1.9583333333333333</v>
          </cell>
          <cell r="AE1348" t="str">
            <v>&lt; 2</v>
          </cell>
          <cell r="AF1348">
            <v>29939</v>
          </cell>
          <cell r="AG1348">
            <v>43.241095890410961</v>
          </cell>
          <cell r="AH1348" t="str">
            <v>&gt;35&lt; 45</v>
          </cell>
          <cell r="AI1348">
            <v>12667121</v>
          </cell>
          <cell r="AJ1348" t="str">
            <v>06</v>
          </cell>
          <cell r="AK1348" t="str">
            <v>07359099</v>
          </cell>
          <cell r="AL1348">
            <v>36852</v>
          </cell>
          <cell r="AM1348" t="str">
            <v>FEMME</v>
          </cell>
          <cell r="AN1348" t="str">
            <v>Marié(e)</v>
          </cell>
          <cell r="AO1348">
            <v>2</v>
          </cell>
          <cell r="AQ1348">
            <v>3</v>
          </cell>
          <cell r="AR1348">
            <v>1</v>
          </cell>
          <cell r="AS1348">
            <v>45371.25</v>
          </cell>
          <cell r="AT1348" t="str">
            <v>Horaire</v>
          </cell>
          <cell r="AU1348">
            <v>3.3069999999999999</v>
          </cell>
          <cell r="AV1348" t="str">
            <v>04</v>
          </cell>
          <cell r="AW1348" t="str">
            <v>02511</v>
          </cell>
          <cell r="AX1348" t="str">
            <v>10081874299</v>
          </cell>
          <cell r="AY1348">
            <v>68</v>
          </cell>
          <cell r="AZ1348" t="str">
            <v>ATTIJARI BANK</v>
          </cell>
          <cell r="BA1348" t="str">
            <v>04025111008187429968</v>
          </cell>
          <cell r="BB1348">
            <v>20</v>
          </cell>
          <cell r="BC1348" t="str">
            <v>RIADH SAIDA TEBOURBA</v>
          </cell>
          <cell r="BD1348" t="str">
            <v>MANOUBA</v>
          </cell>
          <cell r="BG1348">
            <v>53893122</v>
          </cell>
          <cell r="BK1348" t="str">
            <v>-P6</v>
          </cell>
          <cell r="BN1348" t="str">
            <v>04025111008187429968</v>
          </cell>
          <cell r="BR1348" t="e">
            <v>#N/A</v>
          </cell>
          <cell r="BU1348" t="str">
            <v>Non-Actif</v>
          </cell>
        </row>
        <row r="1349">
          <cell r="B1349">
            <v>1351</v>
          </cell>
          <cell r="C1349" t="str">
            <v>Madame</v>
          </cell>
          <cell r="D1349" t="str">
            <v>GARMOUDA ARBIA</v>
          </cell>
          <cell r="E1349" t="str">
            <v>SAGE Tunisia</v>
          </cell>
          <cell r="F1349" t="str">
            <v>PRODUCTION</v>
          </cell>
          <cell r="G1349" t="str">
            <v>Couturière</v>
          </cell>
          <cell r="H1349" t="str">
            <v>P6</v>
          </cell>
          <cell r="K1349" t="str">
            <v>DIRECTS</v>
          </cell>
          <cell r="L1349" t="str">
            <v>Variable cost at standard</v>
          </cell>
          <cell r="M1349" t="str">
            <v>Couturière</v>
          </cell>
          <cell r="N1349">
            <v>45006</v>
          </cell>
          <cell r="P1349">
            <v>-676</v>
          </cell>
          <cell r="Q1349">
            <v>45017</v>
          </cell>
          <cell r="R1349" t="str">
            <v>personnel</v>
          </cell>
          <cell r="T1349" t="str">
            <v>CDD</v>
          </cell>
          <cell r="U1349" t="str">
            <v>Contractuel</v>
          </cell>
          <cell r="V1349">
            <v>45006</v>
          </cell>
          <cell r="W1349">
            <v>45046</v>
          </cell>
          <cell r="Z1349">
            <v>45006</v>
          </cell>
          <cell r="AA1349">
            <v>3</v>
          </cell>
          <cell r="AB1349">
            <v>2023</v>
          </cell>
          <cell r="AC1349">
            <v>2027</v>
          </cell>
          <cell r="AD1349">
            <v>1.9583333333333333</v>
          </cell>
          <cell r="AE1349" t="str">
            <v>&lt; 2</v>
          </cell>
          <cell r="AF1349">
            <v>33068</v>
          </cell>
          <cell r="AG1349">
            <v>34.668493150684931</v>
          </cell>
          <cell r="AH1349" t="str">
            <v>&gt;25&lt; 35</v>
          </cell>
          <cell r="AK1349" t="str">
            <v>09603116</v>
          </cell>
          <cell r="AL1349">
            <v>39925</v>
          </cell>
          <cell r="AM1349" t="str">
            <v>FEMME</v>
          </cell>
          <cell r="AN1349" t="str">
            <v>Marié(e)</v>
          </cell>
          <cell r="AO1349">
            <v>2</v>
          </cell>
          <cell r="AQ1349">
            <v>3</v>
          </cell>
          <cell r="AR1349">
            <v>1</v>
          </cell>
          <cell r="AS1349">
            <v>45371.25</v>
          </cell>
          <cell r="AT1349" t="str">
            <v>Horaire</v>
          </cell>
          <cell r="AU1349">
            <v>3.3069999999999999</v>
          </cell>
          <cell r="AZ1349" t="str">
            <v>ATTIJARI BANK</v>
          </cell>
          <cell r="BA1349" t="str">
            <v/>
          </cell>
          <cell r="BB1349">
            <v>0</v>
          </cell>
          <cell r="BC1349" t="str">
            <v xml:space="preserve">OUARDIA 4 </v>
          </cell>
          <cell r="BD1349" t="str">
            <v>TUNIS</v>
          </cell>
          <cell r="BG1349">
            <v>29132245</v>
          </cell>
          <cell r="BH1349">
            <v>22566161</v>
          </cell>
          <cell r="BK1349" t="str">
            <v>-P6</v>
          </cell>
          <cell r="BN1349" t="str">
            <v/>
          </cell>
          <cell r="BR1349" t="e">
            <v>#N/A</v>
          </cell>
          <cell r="BU1349" t="str">
            <v>Non-Actif</v>
          </cell>
        </row>
        <row r="1350">
          <cell r="B1350">
            <v>1352</v>
          </cell>
          <cell r="C1350" t="str">
            <v>Madame</v>
          </cell>
          <cell r="D1350" t="str">
            <v>LACHEB YOSRA</v>
          </cell>
          <cell r="E1350" t="str">
            <v>SAGE Tunisia</v>
          </cell>
          <cell r="F1350" t="str">
            <v>PRODUCTION</v>
          </cell>
          <cell r="G1350" t="str">
            <v>Couturière</v>
          </cell>
          <cell r="H1350" t="str">
            <v>P7 AR</v>
          </cell>
          <cell r="I1350" t="str">
            <v>FOUED HOMRANI</v>
          </cell>
          <cell r="J1350" t="str">
            <v>A</v>
          </cell>
          <cell r="K1350" t="str">
            <v>DIRECTS</v>
          </cell>
          <cell r="L1350" t="str">
            <v>Variable cost at standard</v>
          </cell>
          <cell r="M1350" t="str">
            <v>Couturière</v>
          </cell>
          <cell r="N1350">
            <v>45006</v>
          </cell>
          <cell r="P1350">
            <v>25</v>
          </cell>
          <cell r="T1350" t="str">
            <v>CDD</v>
          </cell>
          <cell r="U1350" t="str">
            <v>Contractuel</v>
          </cell>
          <cell r="V1350">
            <v>45689</v>
          </cell>
          <cell r="W1350">
            <v>45747</v>
          </cell>
          <cell r="Z1350">
            <v>45006</v>
          </cell>
          <cell r="AA1350">
            <v>3</v>
          </cell>
          <cell r="AB1350">
            <v>2023</v>
          </cell>
          <cell r="AC1350">
            <v>2027</v>
          </cell>
          <cell r="AD1350">
            <v>1.9583333333333333</v>
          </cell>
          <cell r="AE1350" t="str">
            <v>&lt; 2</v>
          </cell>
          <cell r="AF1350">
            <v>33267</v>
          </cell>
          <cell r="AG1350">
            <v>34.123287671232873</v>
          </cell>
          <cell r="AH1350" t="str">
            <v>&gt;25&lt; 35</v>
          </cell>
          <cell r="AI1350">
            <v>16282686</v>
          </cell>
          <cell r="AJ1350" t="str">
            <v>07</v>
          </cell>
          <cell r="AK1350" t="str">
            <v>09180681</v>
          </cell>
          <cell r="AL1350">
            <v>41305</v>
          </cell>
          <cell r="AM1350" t="str">
            <v>FEMME</v>
          </cell>
          <cell r="AN1350" t="str">
            <v>Marié(e)</v>
          </cell>
          <cell r="AO1350">
            <v>2</v>
          </cell>
          <cell r="AQ1350">
            <v>3</v>
          </cell>
          <cell r="AR1350">
            <v>2</v>
          </cell>
          <cell r="AS1350">
            <v>45736.5</v>
          </cell>
          <cell r="AT1350" t="str">
            <v>Horaire</v>
          </cell>
          <cell r="AU1350">
            <v>3.3069999999999999</v>
          </cell>
          <cell r="AV1350">
            <v>17</v>
          </cell>
          <cell r="AW1350" t="str">
            <v>00100</v>
          </cell>
          <cell r="AX1350" t="str">
            <v>00003246421</v>
          </cell>
          <cell r="AY1350">
            <v>16</v>
          </cell>
          <cell r="AZ1350" t="str">
            <v>LA POSTE</v>
          </cell>
          <cell r="BA1350" t="str">
            <v>17001000000324642116</v>
          </cell>
          <cell r="BB1350">
            <v>20</v>
          </cell>
          <cell r="BC1350" t="str">
            <v>SANHEJA OUED ELIL</v>
          </cell>
          <cell r="BD1350" t="str">
            <v>TUNIS</v>
          </cell>
          <cell r="BG1350">
            <v>24764929</v>
          </cell>
          <cell r="BH1350">
            <v>20186942</v>
          </cell>
          <cell r="BJ1350" t="str">
            <v>SANHEJA</v>
          </cell>
          <cell r="BK1350" t="str">
            <v>A-P7 AR</v>
          </cell>
          <cell r="BL1350" t="str">
            <v>1.3</v>
          </cell>
          <cell r="BN1350" t="str">
            <v>17001000000324642116</v>
          </cell>
          <cell r="BO1350" t="str">
            <v>LACHEB YOSRA</v>
          </cell>
          <cell r="BP1350">
            <v>1352</v>
          </cell>
          <cell r="BR1350" t="e">
            <v>#N/A</v>
          </cell>
          <cell r="BT1350">
            <v>618</v>
          </cell>
          <cell r="BU1350" t="str">
            <v>si</v>
          </cell>
          <cell r="BV1350" t="str">
            <v>965 A SP</v>
          </cell>
        </row>
        <row r="1351">
          <cell r="B1351">
            <v>1353</v>
          </cell>
          <cell r="C1351" t="str">
            <v>Madame</v>
          </cell>
          <cell r="D1351" t="str">
            <v>LACHEB DORSAF</v>
          </cell>
          <cell r="E1351" t="str">
            <v>SAGE Tunisia</v>
          </cell>
          <cell r="F1351" t="str">
            <v>PRODUCTION</v>
          </cell>
          <cell r="G1351" t="str">
            <v>Couturière</v>
          </cell>
          <cell r="H1351" t="str">
            <v>P6</v>
          </cell>
          <cell r="K1351" t="str">
            <v>DIRECTS</v>
          </cell>
          <cell r="L1351" t="str">
            <v>Variable cost at standard</v>
          </cell>
          <cell r="M1351" t="str">
            <v>Couturière</v>
          </cell>
          <cell r="N1351">
            <v>45006</v>
          </cell>
          <cell r="P1351">
            <v>-676</v>
          </cell>
          <cell r="Q1351">
            <v>45047</v>
          </cell>
          <cell r="R1351" t="str">
            <v>familliale</v>
          </cell>
          <cell r="T1351" t="str">
            <v>CDD</v>
          </cell>
          <cell r="U1351" t="str">
            <v>Contractuel</v>
          </cell>
          <cell r="V1351">
            <v>45006</v>
          </cell>
          <cell r="W1351">
            <v>45046</v>
          </cell>
          <cell r="Z1351">
            <v>45006</v>
          </cell>
          <cell r="AA1351">
            <v>3</v>
          </cell>
          <cell r="AB1351">
            <v>2023</v>
          </cell>
          <cell r="AC1351">
            <v>2027</v>
          </cell>
          <cell r="AD1351">
            <v>1.9583333333333333</v>
          </cell>
          <cell r="AE1351" t="str">
            <v>&lt; 2</v>
          </cell>
          <cell r="AF1351">
            <v>32423</v>
          </cell>
          <cell r="AG1351">
            <v>36.435616438356163</v>
          </cell>
          <cell r="AH1351" t="str">
            <v>&gt;35&lt; 45</v>
          </cell>
          <cell r="AK1351" t="str">
            <v>09168263</v>
          </cell>
          <cell r="AL1351">
            <v>41877</v>
          </cell>
          <cell r="AM1351" t="str">
            <v>FEMME</v>
          </cell>
          <cell r="AN1351" t="str">
            <v>Marié(e)</v>
          </cell>
          <cell r="AQ1351">
            <v>3</v>
          </cell>
          <cell r="AR1351">
            <v>1</v>
          </cell>
          <cell r="AS1351">
            <v>45371.25</v>
          </cell>
          <cell r="AT1351" t="str">
            <v>Horaire</v>
          </cell>
          <cell r="AU1351">
            <v>3.3069999999999999</v>
          </cell>
          <cell r="AV1351">
            <v>17</v>
          </cell>
          <cell r="AW1351" t="str">
            <v>00100</v>
          </cell>
          <cell r="AX1351" t="str">
            <v>00002901596</v>
          </cell>
          <cell r="AY1351">
            <v>83</v>
          </cell>
          <cell r="AZ1351" t="str">
            <v>LA POSTE</v>
          </cell>
          <cell r="BA1351" t="str">
            <v>17001000000290159683</v>
          </cell>
          <cell r="BB1351">
            <v>20</v>
          </cell>
          <cell r="BC1351" t="str">
            <v>SANHEJA OUED ELIL</v>
          </cell>
          <cell r="BD1351" t="str">
            <v>TUNIS</v>
          </cell>
          <cell r="BF1351">
            <v>45006</v>
          </cell>
          <cell r="BG1351">
            <v>22237293</v>
          </cell>
          <cell r="BH1351">
            <v>20707370</v>
          </cell>
          <cell r="BK1351" t="str">
            <v>-P6</v>
          </cell>
          <cell r="BN1351" t="str">
            <v>17001000000290159683</v>
          </cell>
          <cell r="BR1351" t="e">
            <v>#N/A</v>
          </cell>
          <cell r="BU1351" t="str">
            <v>Non-Actif</v>
          </cell>
        </row>
        <row r="1352">
          <cell r="B1352">
            <v>1354</v>
          </cell>
          <cell r="C1352" t="str">
            <v>Madame</v>
          </cell>
          <cell r="D1352" t="str">
            <v>HABIBI SAMIA</v>
          </cell>
          <cell r="E1352" t="str">
            <v>SAGE Tunisia</v>
          </cell>
          <cell r="F1352" t="str">
            <v>PRODUCTION</v>
          </cell>
          <cell r="G1352" t="str">
            <v>Couturière</v>
          </cell>
          <cell r="H1352" t="str">
            <v>P6 AR</v>
          </cell>
          <cell r="I1352" t="str">
            <v>MASSOUD BRAHMI</v>
          </cell>
          <cell r="J1352" t="str">
            <v>B</v>
          </cell>
          <cell r="K1352" t="str">
            <v>DIRECTS</v>
          </cell>
          <cell r="L1352" t="str">
            <v>Variable cost at standard</v>
          </cell>
          <cell r="M1352" t="str">
            <v>Couturière</v>
          </cell>
          <cell r="N1352">
            <v>45012</v>
          </cell>
          <cell r="P1352">
            <v>25</v>
          </cell>
          <cell r="T1352" t="str">
            <v>CDD</v>
          </cell>
          <cell r="U1352" t="str">
            <v>Contractuel</v>
          </cell>
          <cell r="V1352">
            <v>45689</v>
          </cell>
          <cell r="W1352">
            <v>45747</v>
          </cell>
          <cell r="Z1352">
            <v>45012</v>
          </cell>
          <cell r="AA1352">
            <v>3</v>
          </cell>
          <cell r="AB1352">
            <v>2023</v>
          </cell>
          <cell r="AC1352">
            <v>2027</v>
          </cell>
          <cell r="AD1352">
            <v>1.9416666666666667</v>
          </cell>
          <cell r="AE1352" t="str">
            <v>&lt; 2</v>
          </cell>
          <cell r="AF1352">
            <v>29578</v>
          </cell>
          <cell r="AG1352">
            <v>44.230136986301368</v>
          </cell>
          <cell r="AH1352" t="str">
            <v>&gt;35&lt; 45</v>
          </cell>
          <cell r="AI1352">
            <v>12660739</v>
          </cell>
          <cell r="AJ1352" t="str">
            <v>05</v>
          </cell>
          <cell r="AK1352" t="str">
            <v>07349518</v>
          </cell>
          <cell r="AL1352">
            <v>36599</v>
          </cell>
          <cell r="AM1352" t="str">
            <v>FEMME</v>
          </cell>
          <cell r="AN1352" t="str">
            <v>Marié(e)</v>
          </cell>
          <cell r="AO1352">
            <v>3</v>
          </cell>
          <cell r="AQ1352">
            <v>3</v>
          </cell>
          <cell r="AR1352">
            <v>2</v>
          </cell>
          <cell r="AS1352">
            <v>45742.5</v>
          </cell>
          <cell r="AT1352" t="str">
            <v>Horaire</v>
          </cell>
          <cell r="AU1352">
            <v>3.3069999999999999</v>
          </cell>
          <cell r="AV1352">
            <v>17</v>
          </cell>
          <cell r="AW1352">
            <v>20600</v>
          </cell>
          <cell r="AX1352" t="str">
            <v>00003249062</v>
          </cell>
          <cell r="AY1352">
            <v>37</v>
          </cell>
          <cell r="AZ1352" t="str">
            <v>LA POSTE</v>
          </cell>
          <cell r="BA1352" t="str">
            <v>17206000000324906237</v>
          </cell>
          <cell r="BB1352">
            <v>20</v>
          </cell>
          <cell r="BC1352" t="str">
            <v>20 MARS EL GRIAAT</v>
          </cell>
          <cell r="BD1352" t="str">
            <v>MANOUBA</v>
          </cell>
          <cell r="BF1352">
            <v>44999</v>
          </cell>
          <cell r="BG1352">
            <v>27859631</v>
          </cell>
          <cell r="BH1352">
            <v>20840443</v>
          </cell>
          <cell r="BJ1352" t="str">
            <v>GRIAAT</v>
          </cell>
          <cell r="BK1352" t="str">
            <v>B-P6 AR</v>
          </cell>
          <cell r="BL1352" t="str">
            <v>1.1</v>
          </cell>
          <cell r="BN1352" t="str">
            <v>17206000000324906237</v>
          </cell>
          <cell r="BO1352" t="str">
            <v>HABIBI SAMIA</v>
          </cell>
          <cell r="BP1352">
            <v>1354</v>
          </cell>
          <cell r="BT1352">
            <v>686</v>
          </cell>
          <cell r="BU1352" t="str">
            <v>si</v>
          </cell>
          <cell r="BV1352" t="str">
            <v>139 B SP</v>
          </cell>
        </row>
        <row r="1353">
          <cell r="B1353">
            <v>1355</v>
          </cell>
          <cell r="C1353" t="str">
            <v>Madame</v>
          </cell>
          <cell r="D1353" t="str">
            <v>JELASSI HANEN</v>
          </cell>
          <cell r="E1353" t="str">
            <v>SAGE Tunisia</v>
          </cell>
          <cell r="F1353" t="str">
            <v>PRODUCTION</v>
          </cell>
          <cell r="G1353" t="str">
            <v>Team leader</v>
          </cell>
          <cell r="H1353" t="str">
            <v>P6 AR</v>
          </cell>
          <cell r="I1353" t="str">
            <v>MASSOUD BRAHMI</v>
          </cell>
          <cell r="J1353" t="str">
            <v>B</v>
          </cell>
          <cell r="K1353" t="str">
            <v>INDIRECTS</v>
          </cell>
          <cell r="L1353" t="str">
            <v>Variable cost at standard</v>
          </cell>
          <cell r="M1353" t="str">
            <v>Team leader</v>
          </cell>
          <cell r="N1353">
            <v>45006</v>
          </cell>
          <cell r="P1353">
            <v>55</v>
          </cell>
          <cell r="T1353" t="str">
            <v>CDD</v>
          </cell>
          <cell r="U1353" t="str">
            <v>Contractuel</v>
          </cell>
          <cell r="V1353">
            <v>45689</v>
          </cell>
          <cell r="W1353">
            <v>45777</v>
          </cell>
          <cell r="Z1353">
            <v>45006</v>
          </cell>
          <cell r="AA1353">
            <v>3</v>
          </cell>
          <cell r="AB1353">
            <v>2023</v>
          </cell>
          <cell r="AC1353">
            <v>2027</v>
          </cell>
          <cell r="AD1353">
            <v>1.9583333333333333</v>
          </cell>
          <cell r="AE1353" t="str">
            <v>&lt; 2</v>
          </cell>
          <cell r="AF1353">
            <v>29835</v>
          </cell>
          <cell r="AG1353">
            <v>43.526027397260272</v>
          </cell>
          <cell r="AH1353" t="str">
            <v>&gt;35&lt; 45</v>
          </cell>
          <cell r="AI1353">
            <v>12622794</v>
          </cell>
          <cell r="AJ1353" t="str">
            <v>07</v>
          </cell>
          <cell r="AK1353" t="str">
            <v>07362220</v>
          </cell>
          <cell r="AL1353">
            <v>44803</v>
          </cell>
          <cell r="AM1353" t="str">
            <v>FEMME</v>
          </cell>
          <cell r="AN1353" t="str">
            <v>Marié(e)</v>
          </cell>
          <cell r="AO1353">
            <v>1</v>
          </cell>
          <cell r="AQ1353">
            <v>5</v>
          </cell>
          <cell r="AR1353">
            <v>2</v>
          </cell>
          <cell r="AS1353">
            <v>45736.5</v>
          </cell>
          <cell r="AT1353" t="str">
            <v>Horaire</v>
          </cell>
          <cell r="AU1353">
            <v>3.3069999999999999</v>
          </cell>
          <cell r="AV1353">
            <v>17</v>
          </cell>
          <cell r="AW1353" t="str">
            <v>00100</v>
          </cell>
          <cell r="AX1353" t="str">
            <v>00003242695</v>
          </cell>
          <cell r="AY1353">
            <v>39</v>
          </cell>
          <cell r="AZ1353" t="str">
            <v>LA POSTE</v>
          </cell>
          <cell r="BA1353" t="str">
            <v>17001000000324269539</v>
          </cell>
          <cell r="BB1353">
            <v>20</v>
          </cell>
          <cell r="BC1353" t="str">
            <v>CITE RIMEL TEBOURBA</v>
          </cell>
          <cell r="BD1353" t="str">
            <v>MANOUBA</v>
          </cell>
          <cell r="BF1353">
            <v>45279</v>
          </cell>
          <cell r="BG1353">
            <v>22133012</v>
          </cell>
          <cell r="BH1353">
            <v>55301822</v>
          </cell>
          <cell r="BJ1353" t="str">
            <v>TEBOURBA</v>
          </cell>
          <cell r="BK1353" t="str">
            <v>B-P6 AR</v>
          </cell>
          <cell r="BL1353" t="str">
            <v>3.1</v>
          </cell>
          <cell r="BN1353" t="str">
            <v>17001000000324269539</v>
          </cell>
          <cell r="BO1353" t="str">
            <v>JELASSI HANEN</v>
          </cell>
          <cell r="BP1353">
            <v>1355</v>
          </cell>
          <cell r="BR1353" t="e">
            <v>#N/A</v>
          </cell>
          <cell r="BS1353">
            <v>45321</v>
          </cell>
          <cell r="BT1353">
            <v>125</v>
          </cell>
          <cell r="BU1353" t="str">
            <v>si</v>
          </cell>
          <cell r="BV1353" t="str">
            <v>P6 AR B CP</v>
          </cell>
        </row>
        <row r="1354">
          <cell r="B1354">
            <v>1356</v>
          </cell>
          <cell r="C1354" t="str">
            <v>Mlle</v>
          </cell>
          <cell r="D1354" t="str">
            <v>CHAABENI EMNA</v>
          </cell>
          <cell r="E1354" t="str">
            <v>SAGE Tunisia</v>
          </cell>
          <cell r="F1354" t="str">
            <v>QUALITE</v>
          </cell>
          <cell r="G1354" t="str">
            <v>Auditrice</v>
          </cell>
          <cell r="H1354" t="str">
            <v>P6 AV</v>
          </cell>
          <cell r="I1354" t="str">
            <v>Malek weslati</v>
          </cell>
          <cell r="J1354" t="str">
            <v>B</v>
          </cell>
          <cell r="K1354" t="str">
            <v>INDIRECTS</v>
          </cell>
          <cell r="L1354" t="str">
            <v>Variable cost at standard</v>
          </cell>
          <cell r="M1354" t="str">
            <v>Auditrice</v>
          </cell>
          <cell r="N1354">
            <v>44999</v>
          </cell>
          <cell r="P1354">
            <v>-6</v>
          </cell>
          <cell r="T1354" t="str">
            <v>CDD</v>
          </cell>
          <cell r="U1354" t="str">
            <v>Contractuel</v>
          </cell>
          <cell r="V1354">
            <v>45627</v>
          </cell>
          <cell r="W1354">
            <v>45716</v>
          </cell>
          <cell r="X1354">
            <v>44999</v>
          </cell>
          <cell r="Y1354">
            <v>45364</v>
          </cell>
          <cell r="Z1354">
            <v>44999</v>
          </cell>
          <cell r="AA1354">
            <v>3</v>
          </cell>
          <cell r="AB1354">
            <v>2023</v>
          </cell>
          <cell r="AC1354">
            <v>2027</v>
          </cell>
          <cell r="AD1354">
            <v>1.9777777777777779</v>
          </cell>
          <cell r="AE1354" t="str">
            <v>&lt; 2</v>
          </cell>
          <cell r="AF1354">
            <v>36194</v>
          </cell>
          <cell r="AG1354">
            <v>26.104109589041094</v>
          </cell>
          <cell r="AH1354" t="str">
            <v>&gt;25&lt; 35</v>
          </cell>
          <cell r="AK1354" t="str">
            <v>07248078</v>
          </cell>
          <cell r="AL1354">
            <v>43378</v>
          </cell>
          <cell r="AM1354" t="str">
            <v>FEMME</v>
          </cell>
          <cell r="AN1354" t="str">
            <v>Célibataire</v>
          </cell>
          <cell r="AQ1354">
            <v>3</v>
          </cell>
          <cell r="AR1354">
            <v>2</v>
          </cell>
          <cell r="AS1354">
            <v>45729.5</v>
          </cell>
          <cell r="AT1354" t="str">
            <v>Horaire</v>
          </cell>
          <cell r="AU1354">
            <v>3.3069999999999999</v>
          </cell>
          <cell r="AV1354">
            <v>17</v>
          </cell>
          <cell r="AW1354" t="str">
            <v>00100</v>
          </cell>
          <cell r="AX1354" t="str">
            <v>00003193437</v>
          </cell>
          <cell r="AY1354">
            <v>82</v>
          </cell>
          <cell r="AZ1354" t="str">
            <v>LA POSTE</v>
          </cell>
          <cell r="BA1354" t="str">
            <v>17001000000319343782</v>
          </cell>
          <cell r="BB1354">
            <v>20</v>
          </cell>
          <cell r="BC1354" t="str">
            <v>MAGASIN GENERAL MHAMDIA</v>
          </cell>
          <cell r="BD1354" t="str">
            <v>BEN AROUS</v>
          </cell>
          <cell r="BJ1354" t="str">
            <v>MHAMDIA</v>
          </cell>
          <cell r="BK1354" t="str">
            <v>B-P6 AV</v>
          </cell>
          <cell r="BL1354" t="str">
            <v>1.3</v>
          </cell>
          <cell r="BN1354" t="str">
            <v>17001000000319343782</v>
          </cell>
          <cell r="BS1354" t="str">
            <v>date de promotion le 22-07-24</v>
          </cell>
          <cell r="BT1354">
            <v>687</v>
          </cell>
          <cell r="BU1354" t="str">
            <v>si</v>
          </cell>
          <cell r="BV1354" t="str">
            <v>139 B SP</v>
          </cell>
        </row>
        <row r="1355">
          <cell r="B1355">
            <v>1357</v>
          </cell>
          <cell r="C1355" t="str">
            <v>Mlle</v>
          </cell>
          <cell r="D1355" t="str">
            <v>LTIFI IMEN</v>
          </cell>
          <cell r="E1355" t="str">
            <v>SAGE Tunisia</v>
          </cell>
          <cell r="F1355" t="str">
            <v>PRODUCTION</v>
          </cell>
          <cell r="G1355" t="str">
            <v>Alimentatrice</v>
          </cell>
          <cell r="H1355" t="str">
            <v>Panda</v>
          </cell>
          <cell r="I1355" t="str">
            <v>FAWZI SENDESNI</v>
          </cell>
          <cell r="J1355" t="str">
            <v>B</v>
          </cell>
          <cell r="K1355" t="str">
            <v>DIRECTS</v>
          </cell>
          <cell r="L1355" t="str">
            <v>Variable cost at standard</v>
          </cell>
          <cell r="M1355" t="str">
            <v>Alimentatrice</v>
          </cell>
          <cell r="N1355">
            <v>45000</v>
          </cell>
          <cell r="P1355">
            <v>25</v>
          </cell>
          <cell r="T1355" t="str">
            <v>CDD</v>
          </cell>
          <cell r="U1355" t="str">
            <v>Contractuel</v>
          </cell>
          <cell r="V1355">
            <v>45689</v>
          </cell>
          <cell r="W1355">
            <v>45747</v>
          </cell>
          <cell r="Z1355">
            <v>45000</v>
          </cell>
          <cell r="AA1355">
            <v>3</v>
          </cell>
          <cell r="AB1355">
            <v>2023</v>
          </cell>
          <cell r="AC1355">
            <v>2027</v>
          </cell>
          <cell r="AD1355">
            <v>1.9750000000000001</v>
          </cell>
          <cell r="AE1355" t="str">
            <v>&lt; 2</v>
          </cell>
          <cell r="AF1355">
            <v>38100</v>
          </cell>
          <cell r="AG1355">
            <v>20.882191780821916</v>
          </cell>
          <cell r="AH1355" t="str">
            <v>&lt; 25</v>
          </cell>
          <cell r="AI1355">
            <v>17562891</v>
          </cell>
          <cell r="AJ1355" t="str">
            <v>02</v>
          </cell>
          <cell r="AK1355">
            <v>13037433</v>
          </cell>
          <cell r="AL1355">
            <v>44678</v>
          </cell>
          <cell r="AM1355" t="str">
            <v>FEMME</v>
          </cell>
          <cell r="AN1355" t="str">
            <v>Célibataire</v>
          </cell>
          <cell r="AQ1355">
            <v>3</v>
          </cell>
          <cell r="AR1355">
            <v>2</v>
          </cell>
          <cell r="AS1355">
            <v>45730.5</v>
          </cell>
          <cell r="AT1355" t="str">
            <v>Horaire</v>
          </cell>
          <cell r="AU1355">
            <v>3.3069999999999999</v>
          </cell>
          <cell r="AV1355">
            <v>20</v>
          </cell>
          <cell r="AW1355" t="str">
            <v>00404</v>
          </cell>
          <cell r="AX1355">
            <v>22200896741</v>
          </cell>
          <cell r="AY1355">
            <v>75</v>
          </cell>
          <cell r="AZ1355" t="str">
            <v>BTK</v>
          </cell>
          <cell r="BA1355" t="str">
            <v>20004042220089674175</v>
          </cell>
          <cell r="BB1355">
            <v>20</v>
          </cell>
          <cell r="BC1355" t="str">
            <v>03 RUE FOURAT ABIDI ZAHROUNI</v>
          </cell>
          <cell r="BD1355" t="str">
            <v>TUNIS</v>
          </cell>
          <cell r="BG1355">
            <v>50082816</v>
          </cell>
          <cell r="BH1355">
            <v>21152560</v>
          </cell>
          <cell r="BJ1355" t="str">
            <v>ZAHROUNI</v>
          </cell>
          <cell r="BK1355" t="str">
            <v>B-Panda</v>
          </cell>
          <cell r="BL1355" t="str">
            <v>1.3</v>
          </cell>
          <cell r="BN1355" t="str">
            <v>20004042220089674175</v>
          </cell>
          <cell r="BT1355">
            <v>688</v>
          </cell>
          <cell r="BU1355" t="str">
            <v>si</v>
          </cell>
          <cell r="BV1355" t="str">
            <v>139 B SA</v>
          </cell>
        </row>
        <row r="1356">
          <cell r="B1356">
            <v>1358</v>
          </cell>
          <cell r="C1356" t="str">
            <v>Madame</v>
          </cell>
          <cell r="D1356" t="str">
            <v>JEBALI SONIA</v>
          </cell>
          <cell r="E1356" t="str">
            <v>SAGE Tunisia</v>
          </cell>
          <cell r="F1356" t="str">
            <v>PRODUCTION</v>
          </cell>
          <cell r="G1356" t="str">
            <v>Couturière</v>
          </cell>
          <cell r="H1356" t="str">
            <v>P6</v>
          </cell>
          <cell r="I1356" t="str">
            <v>MASSOUD BRAHMI</v>
          </cell>
          <cell r="J1356" t="str">
            <v>B</v>
          </cell>
          <cell r="K1356" t="str">
            <v>DIRECTS</v>
          </cell>
          <cell r="L1356" t="str">
            <v>Variable cost at standard</v>
          </cell>
          <cell r="M1356" t="str">
            <v>Couturière</v>
          </cell>
          <cell r="N1356">
            <v>45001</v>
          </cell>
          <cell r="P1356">
            <v>-553</v>
          </cell>
          <cell r="Q1356">
            <v>45154</v>
          </cell>
          <cell r="R1356" t="str">
            <v>probléme de transport</v>
          </cell>
          <cell r="T1356" t="str">
            <v>CDD</v>
          </cell>
          <cell r="U1356" t="str">
            <v>Contractuel</v>
          </cell>
          <cell r="V1356">
            <v>45139</v>
          </cell>
          <cell r="W1356">
            <v>45169</v>
          </cell>
          <cell r="Z1356">
            <v>45001</v>
          </cell>
          <cell r="AA1356">
            <v>3</v>
          </cell>
          <cell r="AB1356">
            <v>2023</v>
          </cell>
          <cell r="AC1356">
            <v>2027</v>
          </cell>
          <cell r="AD1356">
            <v>1.9722222222222223</v>
          </cell>
          <cell r="AE1356" t="str">
            <v>&lt; 2</v>
          </cell>
          <cell r="AF1356">
            <v>28286</v>
          </cell>
          <cell r="AG1356">
            <v>47.769863013698632</v>
          </cell>
          <cell r="AH1356" t="str">
            <v>&gt;45&lt; 55</v>
          </cell>
          <cell r="AI1356">
            <v>12572659</v>
          </cell>
          <cell r="AJ1356" t="str">
            <v>08</v>
          </cell>
          <cell r="AK1356" t="str">
            <v>02335256</v>
          </cell>
          <cell r="AL1356">
            <v>44529</v>
          </cell>
          <cell r="AM1356" t="str">
            <v>FEMME</v>
          </cell>
          <cell r="AN1356" t="str">
            <v>Marié(e)</v>
          </cell>
          <cell r="AO1356">
            <v>4</v>
          </cell>
          <cell r="AQ1356">
            <v>3</v>
          </cell>
          <cell r="AR1356">
            <v>1</v>
          </cell>
          <cell r="AS1356">
            <v>45366.25</v>
          </cell>
          <cell r="AT1356" t="str">
            <v>Horaire</v>
          </cell>
          <cell r="AU1356">
            <v>3.3069999999999999</v>
          </cell>
          <cell r="AV1356">
            <v>17</v>
          </cell>
          <cell r="AW1356" t="str">
            <v>20600</v>
          </cell>
          <cell r="AX1356" t="str">
            <v>00000709515</v>
          </cell>
          <cell r="AY1356" t="str">
            <v>07</v>
          </cell>
          <cell r="AZ1356" t="str">
            <v>LA POSTE</v>
          </cell>
          <cell r="BA1356" t="str">
            <v>17206000000070951507</v>
          </cell>
          <cell r="BB1356">
            <v>20</v>
          </cell>
          <cell r="BC1356" t="str">
            <v xml:space="preserve">CITE BEN HASSIN MEDJEZ </v>
          </cell>
          <cell r="BD1356" t="str">
            <v>MEDJEZ EL BEB</v>
          </cell>
          <cell r="BG1356" t="str">
            <v>25 600 149</v>
          </cell>
          <cell r="BH1356">
            <v>24416239</v>
          </cell>
          <cell r="BJ1356" t="str">
            <v>MEDJEZ EL BAB</v>
          </cell>
          <cell r="BK1356" t="str">
            <v>B-P6</v>
          </cell>
          <cell r="BL1356" t="str">
            <v>1.1</v>
          </cell>
          <cell r="BN1356" t="str">
            <v>17206000000070951507</v>
          </cell>
          <cell r="BU1356" t="str">
            <v>Non-Actif</v>
          </cell>
        </row>
        <row r="1357">
          <cell r="B1357">
            <v>1359</v>
          </cell>
          <cell r="C1357" t="str">
            <v>Madame</v>
          </cell>
          <cell r="D1357" t="str">
            <v>BOUKARI RAKIA</v>
          </cell>
          <cell r="E1357" t="str">
            <v>SAGE Tunisia</v>
          </cell>
          <cell r="F1357" t="str">
            <v>PRODUCTION</v>
          </cell>
          <cell r="G1357" t="str">
            <v>Couturière</v>
          </cell>
          <cell r="H1357" t="str">
            <v>P6</v>
          </cell>
          <cell r="I1357" t="str">
            <v>MASSOUD BRAHMI</v>
          </cell>
          <cell r="J1357" t="str">
            <v>B</v>
          </cell>
          <cell r="K1357" t="str">
            <v>DIRECTS</v>
          </cell>
          <cell r="L1357" t="str">
            <v>Variable cost at standard</v>
          </cell>
          <cell r="M1357" t="str">
            <v>Couturière</v>
          </cell>
          <cell r="N1357">
            <v>45001</v>
          </cell>
          <cell r="P1357">
            <v>-553</v>
          </cell>
          <cell r="Q1357">
            <v>45154</v>
          </cell>
          <cell r="R1357" t="str">
            <v>probléme de transport</v>
          </cell>
          <cell r="T1357" t="str">
            <v>CDD</v>
          </cell>
          <cell r="U1357" t="str">
            <v>Contractuel</v>
          </cell>
          <cell r="V1357">
            <v>45139</v>
          </cell>
          <cell r="W1357">
            <v>45169</v>
          </cell>
          <cell r="Z1357">
            <v>45001</v>
          </cell>
          <cell r="AA1357">
            <v>3</v>
          </cell>
          <cell r="AB1357">
            <v>2023</v>
          </cell>
          <cell r="AC1357">
            <v>2027</v>
          </cell>
          <cell r="AD1357">
            <v>1.9722222222222223</v>
          </cell>
          <cell r="AE1357" t="str">
            <v>&lt; 2</v>
          </cell>
          <cell r="AF1357">
            <v>27660</v>
          </cell>
          <cell r="AG1357">
            <v>49.484931506849314</v>
          </cell>
          <cell r="AH1357" t="str">
            <v>&gt;45&lt; 55</v>
          </cell>
          <cell r="AI1357">
            <v>12312964</v>
          </cell>
          <cell r="AJ1357" t="str">
            <v>09</v>
          </cell>
          <cell r="AK1357" t="str">
            <v>02298427</v>
          </cell>
          <cell r="AL1357">
            <v>37021</v>
          </cell>
          <cell r="AM1357" t="str">
            <v>FEMME</v>
          </cell>
          <cell r="AN1357" t="str">
            <v>Marié(e)</v>
          </cell>
          <cell r="AQ1357">
            <v>3</v>
          </cell>
          <cell r="AR1357">
            <v>1</v>
          </cell>
          <cell r="AS1357">
            <v>45366.25</v>
          </cell>
          <cell r="AT1357" t="str">
            <v>Horaire</v>
          </cell>
          <cell r="AU1357">
            <v>3.3069999999999999</v>
          </cell>
          <cell r="AV1357">
            <v>17</v>
          </cell>
          <cell r="AW1357" t="str">
            <v>20600</v>
          </cell>
          <cell r="AX1357" t="str">
            <v>00000837502</v>
          </cell>
          <cell r="AY1357">
            <v>69</v>
          </cell>
          <cell r="AZ1357" t="str">
            <v>LA POSTE</v>
          </cell>
          <cell r="BA1357" t="str">
            <v>17206000000083750269</v>
          </cell>
          <cell r="BB1357">
            <v>20</v>
          </cell>
          <cell r="BC1357" t="str">
            <v xml:space="preserve">OUED ZARGA TESTOUR </v>
          </cell>
          <cell r="BD1357" t="str">
            <v>BEJA</v>
          </cell>
          <cell r="BG1357" t="str">
            <v>97 796 061</v>
          </cell>
          <cell r="BH1357">
            <v>29267488</v>
          </cell>
          <cell r="BJ1357" t="str">
            <v>TESTOUR</v>
          </cell>
          <cell r="BK1357" t="str">
            <v>B-P6</v>
          </cell>
          <cell r="BL1357" t="str">
            <v>1.3</v>
          </cell>
          <cell r="BN1357" t="str">
            <v>17206000000083750269</v>
          </cell>
          <cell r="BU1357" t="str">
            <v>Non-Actif</v>
          </cell>
        </row>
        <row r="1358">
          <cell r="B1358">
            <v>1360</v>
          </cell>
          <cell r="C1358" t="str">
            <v>Madame</v>
          </cell>
          <cell r="D1358" t="str">
            <v>HARBAOUI FATMA</v>
          </cell>
          <cell r="E1358" t="str">
            <v>SAGE Tunisia</v>
          </cell>
          <cell r="F1358" t="str">
            <v>PRODUCTION</v>
          </cell>
          <cell r="G1358" t="str">
            <v>Couturière</v>
          </cell>
          <cell r="H1358" t="str">
            <v>P6</v>
          </cell>
          <cell r="I1358" t="str">
            <v>MASSOUD BRAHMI</v>
          </cell>
          <cell r="J1358" t="str">
            <v>B</v>
          </cell>
          <cell r="K1358" t="str">
            <v>DIRECTS</v>
          </cell>
          <cell r="L1358" t="str">
            <v>Variable cost at standard</v>
          </cell>
          <cell r="M1358" t="str">
            <v>Couturière</v>
          </cell>
          <cell r="N1358">
            <v>45001</v>
          </cell>
          <cell r="P1358">
            <v>-553</v>
          </cell>
          <cell r="Q1358">
            <v>45154</v>
          </cell>
          <cell r="R1358" t="str">
            <v>probléme de transport</v>
          </cell>
          <cell r="T1358" t="str">
            <v>CDD</v>
          </cell>
          <cell r="U1358" t="str">
            <v>Contractuel</v>
          </cell>
          <cell r="V1358">
            <v>45139</v>
          </cell>
          <cell r="W1358">
            <v>45169</v>
          </cell>
          <cell r="Z1358">
            <v>45001</v>
          </cell>
          <cell r="AA1358">
            <v>3</v>
          </cell>
          <cell r="AB1358">
            <v>2023</v>
          </cell>
          <cell r="AC1358">
            <v>2027</v>
          </cell>
          <cell r="AD1358">
            <v>1.9722222222222223</v>
          </cell>
          <cell r="AE1358" t="str">
            <v>&lt; 2</v>
          </cell>
          <cell r="AF1358">
            <v>27050</v>
          </cell>
          <cell r="AG1358">
            <v>51.156164383561645</v>
          </cell>
          <cell r="AH1358" t="str">
            <v>&gt;45&lt; 55</v>
          </cell>
          <cell r="AI1358">
            <v>11831210</v>
          </cell>
          <cell r="AJ1358" t="str">
            <v>01</v>
          </cell>
          <cell r="AK1358" t="str">
            <v>02315583</v>
          </cell>
          <cell r="AL1358">
            <v>39232</v>
          </cell>
          <cell r="AM1358" t="str">
            <v>FEMME</v>
          </cell>
          <cell r="AN1358" t="str">
            <v>Marié(e)</v>
          </cell>
          <cell r="AO1358">
            <v>3</v>
          </cell>
          <cell r="AQ1358">
            <v>3</v>
          </cell>
          <cell r="AR1358">
            <v>1</v>
          </cell>
          <cell r="AS1358">
            <v>45366.25</v>
          </cell>
          <cell r="AT1358" t="str">
            <v>Horaire</v>
          </cell>
          <cell r="AU1358">
            <v>3.3069999999999999</v>
          </cell>
          <cell r="AV1358">
            <v>17</v>
          </cell>
          <cell r="AW1358" t="str">
            <v>20600</v>
          </cell>
          <cell r="AX1358" t="str">
            <v>00000940838</v>
          </cell>
          <cell r="AY1358">
            <v>73</v>
          </cell>
          <cell r="AZ1358" t="str">
            <v>LA POSTE</v>
          </cell>
          <cell r="BA1358" t="str">
            <v>17206000000094083873</v>
          </cell>
          <cell r="BB1358">
            <v>20</v>
          </cell>
          <cell r="BC1358" t="str">
            <v xml:space="preserve">RUE HADI CHAKER MEDJEZ </v>
          </cell>
          <cell r="BD1358" t="str">
            <v>MEDJEZ EL BEB</v>
          </cell>
          <cell r="BG1358" t="str">
            <v>95 066 229</v>
          </cell>
          <cell r="BH1358" t="str">
            <v>99 827 952</v>
          </cell>
          <cell r="BJ1358" t="str">
            <v>MEDJEZ EL BAB</v>
          </cell>
          <cell r="BK1358" t="str">
            <v>B-P6</v>
          </cell>
          <cell r="BL1358" t="str">
            <v>1.1</v>
          </cell>
          <cell r="BN1358" t="str">
            <v>17206000000094083873</v>
          </cell>
          <cell r="BU1358" t="str">
            <v>Non-Actif</v>
          </cell>
        </row>
        <row r="1359">
          <cell r="B1359">
            <v>1361</v>
          </cell>
          <cell r="C1359" t="str">
            <v>Mlle</v>
          </cell>
          <cell r="D1359" t="str">
            <v>BEN HSAN CYRINE</v>
          </cell>
          <cell r="E1359" t="str">
            <v>SAGE Tunisia</v>
          </cell>
          <cell r="F1359" t="str">
            <v>PRODUCTION</v>
          </cell>
          <cell r="G1359" t="str">
            <v>Couturière</v>
          </cell>
          <cell r="H1359" t="str">
            <v>P6</v>
          </cell>
          <cell r="I1359" t="str">
            <v>MASSOUD BRAHMI</v>
          </cell>
          <cell r="J1359" t="str">
            <v>B</v>
          </cell>
          <cell r="K1359" t="str">
            <v>DIRECTS</v>
          </cell>
          <cell r="L1359" t="str">
            <v>Variable cost at standard</v>
          </cell>
          <cell r="M1359" t="str">
            <v>Couturière</v>
          </cell>
          <cell r="N1359">
            <v>45001</v>
          </cell>
          <cell r="P1359">
            <v>-553</v>
          </cell>
          <cell r="Q1359">
            <v>45154</v>
          </cell>
          <cell r="R1359" t="str">
            <v>probléme de transport</v>
          </cell>
          <cell r="T1359" t="str">
            <v>CDD</v>
          </cell>
          <cell r="U1359" t="str">
            <v>Contractuel</v>
          </cell>
          <cell r="V1359">
            <v>45139</v>
          </cell>
          <cell r="W1359">
            <v>45169</v>
          </cell>
          <cell r="Z1359">
            <v>45001</v>
          </cell>
          <cell r="AA1359">
            <v>3</v>
          </cell>
          <cell r="AB1359">
            <v>2023</v>
          </cell>
          <cell r="AC1359">
            <v>2027</v>
          </cell>
          <cell r="AD1359">
            <v>1.9722222222222223</v>
          </cell>
          <cell r="AE1359" t="str">
            <v>&lt; 2</v>
          </cell>
          <cell r="AF1359">
            <v>37093</v>
          </cell>
          <cell r="AG1359">
            <v>23.641095890410959</v>
          </cell>
          <cell r="AH1359" t="str">
            <v>&lt; 25</v>
          </cell>
          <cell r="AI1359">
            <v>17156394</v>
          </cell>
          <cell r="AJ1359" t="str">
            <v>05</v>
          </cell>
          <cell r="AK1359" t="str">
            <v>14274499</v>
          </cell>
          <cell r="AL1359">
            <v>42998</v>
          </cell>
          <cell r="AM1359" t="str">
            <v>FEMME</v>
          </cell>
          <cell r="AN1359" t="str">
            <v>Célibataire</v>
          </cell>
          <cell r="AQ1359">
            <v>3</v>
          </cell>
          <cell r="AR1359">
            <v>1</v>
          </cell>
          <cell r="AS1359">
            <v>45366.25</v>
          </cell>
          <cell r="AT1359" t="str">
            <v>Horaire</v>
          </cell>
          <cell r="AU1359">
            <v>3.3069999999999999</v>
          </cell>
          <cell r="AV1359">
            <v>17</v>
          </cell>
          <cell r="AW1359">
            <v>20600</v>
          </cell>
          <cell r="AX1359" t="str">
            <v>00002603095</v>
          </cell>
          <cell r="AY1359">
            <v>72</v>
          </cell>
          <cell r="AZ1359" t="str">
            <v>LA POSTE</v>
          </cell>
          <cell r="BA1359" t="str">
            <v>17206000000260309572</v>
          </cell>
          <cell r="BB1359">
            <v>20</v>
          </cell>
          <cell r="BC1359" t="str">
            <v>CITE JALASIA EL ARGOUB MEDJEZ</v>
          </cell>
          <cell r="BD1359" t="str">
            <v>MEDJEZ EL BEB</v>
          </cell>
          <cell r="BG1359" t="str">
            <v>21 340 335</v>
          </cell>
          <cell r="BH1359" t="str">
            <v>28 029 744</v>
          </cell>
          <cell r="BJ1359" t="str">
            <v>MEDJEZ EL BAB</v>
          </cell>
          <cell r="BK1359" t="str">
            <v>B-P6</v>
          </cell>
          <cell r="BL1359" t="str">
            <v>1.1</v>
          </cell>
          <cell r="BN1359" t="str">
            <v>17206000000260309572</v>
          </cell>
          <cell r="BU1359" t="str">
            <v>Non-Actif</v>
          </cell>
        </row>
        <row r="1360">
          <cell r="B1360">
            <v>1362</v>
          </cell>
          <cell r="C1360" t="str">
            <v>Madame</v>
          </cell>
          <cell r="D1360" t="str">
            <v>SAADAOUI SAÏDA</v>
          </cell>
          <cell r="E1360" t="str">
            <v>SAGE Tunisia</v>
          </cell>
          <cell r="F1360" t="str">
            <v>PRODUCTION</v>
          </cell>
          <cell r="G1360" t="str">
            <v>Couturière</v>
          </cell>
          <cell r="H1360">
            <v>965</v>
          </cell>
          <cell r="I1360" t="str">
            <v>abdelhalim</v>
          </cell>
          <cell r="J1360" t="str">
            <v>B</v>
          </cell>
          <cell r="K1360" t="str">
            <v>DIRECTS</v>
          </cell>
          <cell r="L1360" t="str">
            <v>Variable cost at standard</v>
          </cell>
          <cell r="M1360" t="str">
            <v>Couturière</v>
          </cell>
          <cell r="N1360">
            <v>45001</v>
          </cell>
          <cell r="P1360">
            <v>-676</v>
          </cell>
          <cell r="Q1360">
            <v>45009</v>
          </cell>
          <cell r="R1360" t="str">
            <v>personnel</v>
          </cell>
          <cell r="T1360" t="str">
            <v>CDD</v>
          </cell>
          <cell r="U1360" t="str">
            <v>Contractuel</v>
          </cell>
          <cell r="V1360">
            <v>45001</v>
          </cell>
          <cell r="W1360">
            <v>45046</v>
          </cell>
          <cell r="Z1360">
            <v>45001</v>
          </cell>
          <cell r="AA1360">
            <v>3</v>
          </cell>
          <cell r="AB1360">
            <v>2023</v>
          </cell>
          <cell r="AC1360">
            <v>2027</v>
          </cell>
          <cell r="AD1360">
            <v>1.9722222222222223</v>
          </cell>
          <cell r="AE1360" t="str">
            <v>&lt; 2</v>
          </cell>
          <cell r="AF1360">
            <v>28786</v>
          </cell>
          <cell r="AG1360">
            <v>46.4</v>
          </cell>
          <cell r="AH1360" t="str">
            <v>&gt;45&lt; 55</v>
          </cell>
          <cell r="AK1360" t="str">
            <v>07000668</v>
          </cell>
          <cell r="AL1360">
            <v>44873</v>
          </cell>
          <cell r="AM1360" t="str">
            <v>FEMME</v>
          </cell>
          <cell r="AN1360" t="str">
            <v>Marié(e)</v>
          </cell>
          <cell r="AO1360">
            <v>2</v>
          </cell>
          <cell r="AQ1360">
            <v>3</v>
          </cell>
          <cell r="AR1360">
            <v>1</v>
          </cell>
          <cell r="AS1360">
            <v>45366.25</v>
          </cell>
          <cell r="AT1360" t="str">
            <v>Horaire</v>
          </cell>
          <cell r="AU1360">
            <v>3.3069999999999999</v>
          </cell>
          <cell r="AV1360">
            <v>26</v>
          </cell>
          <cell r="AW1360" t="str">
            <v>00600</v>
          </cell>
          <cell r="AX1360" t="str">
            <v>08901237493</v>
          </cell>
          <cell r="AY1360">
            <v>41</v>
          </cell>
          <cell r="AZ1360" t="str">
            <v>BLT</v>
          </cell>
          <cell r="BA1360" t="str">
            <v>26006000890123749341</v>
          </cell>
          <cell r="BB1360">
            <v>20</v>
          </cell>
          <cell r="BC1360" t="str">
            <v>10410 CITE ENNOUR KABARIA</v>
          </cell>
          <cell r="BD1360" t="str">
            <v>TUNIS</v>
          </cell>
          <cell r="BG1360" t="str">
            <v>50 526 375</v>
          </cell>
          <cell r="BH1360" t="str">
            <v>54 524 655</v>
          </cell>
          <cell r="BK1360" t="str">
            <v>B-965</v>
          </cell>
          <cell r="BN1360" t="str">
            <v>26006000890123749341</v>
          </cell>
          <cell r="BU1360" t="str">
            <v>Non-Actif</v>
          </cell>
        </row>
        <row r="1361">
          <cell r="B1361">
            <v>1363</v>
          </cell>
          <cell r="C1361" t="str">
            <v>Madame</v>
          </cell>
          <cell r="D1361" t="str">
            <v>AOUADI HAIFA</v>
          </cell>
          <cell r="E1361" t="str">
            <v>SAGE Tunisia</v>
          </cell>
          <cell r="F1361" t="str">
            <v>PRODUCTION</v>
          </cell>
          <cell r="G1361" t="str">
            <v>Couturière</v>
          </cell>
          <cell r="H1361" t="str">
            <v>P6</v>
          </cell>
          <cell r="I1361" t="str">
            <v>MASSOUD BRAHMI</v>
          </cell>
          <cell r="J1361" t="str">
            <v>B</v>
          </cell>
          <cell r="K1361" t="str">
            <v>DIRECTS</v>
          </cell>
          <cell r="L1361" t="str">
            <v>Variable cost at standard</v>
          </cell>
          <cell r="M1361" t="str">
            <v>Couturière</v>
          </cell>
          <cell r="N1361">
            <v>45001</v>
          </cell>
          <cell r="P1361">
            <v>-553</v>
          </cell>
          <cell r="Q1361">
            <v>45154</v>
          </cell>
          <cell r="R1361" t="str">
            <v>probléme de transport</v>
          </cell>
          <cell r="T1361" t="str">
            <v>CDD</v>
          </cell>
          <cell r="U1361" t="str">
            <v>Contractuel</v>
          </cell>
          <cell r="V1361">
            <v>45139</v>
          </cell>
          <cell r="W1361">
            <v>45169</v>
          </cell>
          <cell r="Z1361">
            <v>45001</v>
          </cell>
          <cell r="AA1361">
            <v>3</v>
          </cell>
          <cell r="AB1361">
            <v>2023</v>
          </cell>
          <cell r="AC1361">
            <v>2027</v>
          </cell>
          <cell r="AD1361">
            <v>1.9722222222222223</v>
          </cell>
          <cell r="AE1361" t="str">
            <v>&lt; 2</v>
          </cell>
          <cell r="AF1361">
            <v>34095</v>
          </cell>
          <cell r="AG1361">
            <v>31.854794520547944</v>
          </cell>
          <cell r="AH1361" t="str">
            <v>&gt;25&lt; 35</v>
          </cell>
          <cell r="AI1361">
            <v>16293929</v>
          </cell>
          <cell r="AJ1361" t="str">
            <v>01</v>
          </cell>
          <cell r="AK1361" t="str">
            <v>09471951</v>
          </cell>
          <cell r="AL1361">
            <v>44846</v>
          </cell>
          <cell r="AM1361" t="str">
            <v>FEMME</v>
          </cell>
          <cell r="AN1361" t="str">
            <v>Divorcé</v>
          </cell>
          <cell r="AO1361">
            <v>1</v>
          </cell>
          <cell r="AQ1361">
            <v>3</v>
          </cell>
          <cell r="AR1361">
            <v>1</v>
          </cell>
          <cell r="AS1361">
            <v>45366.25</v>
          </cell>
          <cell r="AT1361" t="str">
            <v>Horaire</v>
          </cell>
          <cell r="AU1361">
            <v>3.3069999999999999</v>
          </cell>
          <cell r="AV1361">
            <v>17</v>
          </cell>
          <cell r="AW1361">
            <v>20600</v>
          </cell>
          <cell r="AX1361" t="str">
            <v>00001237841</v>
          </cell>
          <cell r="AY1361" t="str">
            <v>09</v>
          </cell>
          <cell r="AZ1361" t="str">
            <v>LA POSTE</v>
          </cell>
          <cell r="BA1361" t="str">
            <v>17206000000123784109</v>
          </cell>
          <cell r="BB1361">
            <v>20</v>
          </cell>
          <cell r="BC1361" t="str">
            <v xml:space="preserve">JEDIDI MEDJEZ </v>
          </cell>
          <cell r="BD1361" t="str">
            <v>MEDJEZ EL BEB</v>
          </cell>
          <cell r="BG1361" t="str">
            <v>25 345 572</v>
          </cell>
          <cell r="BH1361" t="str">
            <v>96 411 050</v>
          </cell>
          <cell r="BJ1361" t="str">
            <v>MEDJEZ EL BAB</v>
          </cell>
          <cell r="BK1361" t="str">
            <v>B-P6</v>
          </cell>
          <cell r="BL1361" t="str">
            <v>1.1</v>
          </cell>
          <cell r="BN1361" t="str">
            <v>17206000000123784109</v>
          </cell>
          <cell r="BU1361" t="str">
            <v>Non-Actif</v>
          </cell>
        </row>
        <row r="1362">
          <cell r="B1362">
            <v>1364</v>
          </cell>
          <cell r="C1362" t="str">
            <v>Madame</v>
          </cell>
          <cell r="D1362" t="str">
            <v>DAAGI WIDED</v>
          </cell>
          <cell r="E1362" t="str">
            <v>SAGE Tunisia</v>
          </cell>
          <cell r="F1362" t="str">
            <v>PRODUCTION</v>
          </cell>
          <cell r="G1362" t="str">
            <v>Couturière</v>
          </cell>
          <cell r="H1362" t="str">
            <v>P6</v>
          </cell>
          <cell r="I1362" t="str">
            <v>MASSOUD BRAHMI</v>
          </cell>
          <cell r="J1362" t="str">
            <v>B</v>
          </cell>
          <cell r="K1362" t="str">
            <v>DIRECTS</v>
          </cell>
          <cell r="L1362" t="str">
            <v>Variable cost at standard</v>
          </cell>
          <cell r="M1362" t="str">
            <v>Couturière</v>
          </cell>
          <cell r="N1362">
            <v>45001</v>
          </cell>
          <cell r="P1362">
            <v>-553</v>
          </cell>
          <cell r="Q1362">
            <v>45154</v>
          </cell>
          <cell r="R1362" t="str">
            <v>probléme de transport</v>
          </cell>
          <cell r="T1362" t="str">
            <v>CDD</v>
          </cell>
          <cell r="U1362" t="str">
            <v>Contractuel</v>
          </cell>
          <cell r="V1362">
            <v>45139</v>
          </cell>
          <cell r="W1362">
            <v>45169</v>
          </cell>
          <cell r="Z1362">
            <v>45001</v>
          </cell>
          <cell r="AA1362">
            <v>3</v>
          </cell>
          <cell r="AB1362">
            <v>2023</v>
          </cell>
          <cell r="AC1362">
            <v>2027</v>
          </cell>
          <cell r="AD1362">
            <v>1.9722222222222223</v>
          </cell>
          <cell r="AE1362" t="str">
            <v>&lt; 2</v>
          </cell>
          <cell r="AF1362">
            <v>32044</v>
          </cell>
          <cell r="AG1362">
            <v>37.473972602739728</v>
          </cell>
          <cell r="AH1362" t="str">
            <v>&gt;35&lt; 45</v>
          </cell>
          <cell r="AI1362">
            <v>16186469</v>
          </cell>
          <cell r="AJ1362" t="str">
            <v>03</v>
          </cell>
          <cell r="AK1362" t="str">
            <v>09456287</v>
          </cell>
          <cell r="AL1362">
            <v>44554</v>
          </cell>
          <cell r="AM1362" t="str">
            <v>FEMME</v>
          </cell>
          <cell r="AN1362" t="str">
            <v>Divorcé</v>
          </cell>
          <cell r="AO1362">
            <v>2</v>
          </cell>
          <cell r="AQ1362">
            <v>3</v>
          </cell>
          <cell r="AR1362">
            <v>1</v>
          </cell>
          <cell r="AS1362">
            <v>45366.25</v>
          </cell>
          <cell r="AT1362" t="str">
            <v>Horaire</v>
          </cell>
          <cell r="AU1362">
            <v>3.3069999999999999</v>
          </cell>
          <cell r="AV1362" t="str">
            <v>25</v>
          </cell>
          <cell r="AW1362">
            <v>10800</v>
          </cell>
          <cell r="AX1362" t="str">
            <v>00000906109</v>
          </cell>
          <cell r="AY1362">
            <v>94</v>
          </cell>
          <cell r="AZ1362" t="str">
            <v>ZITOUNA BANK</v>
          </cell>
          <cell r="BA1362" t="str">
            <v>25108000000090610994</v>
          </cell>
          <cell r="BB1362">
            <v>20</v>
          </cell>
          <cell r="BC1362" t="str">
            <v>CITE EL BEHI MEDJEZ</v>
          </cell>
          <cell r="BD1362" t="str">
            <v>MEDJEZ EL BEB</v>
          </cell>
          <cell r="BG1362" t="str">
            <v>21 389 009</v>
          </cell>
          <cell r="BH1362" t="str">
            <v>22 931 253</v>
          </cell>
          <cell r="BJ1362" t="str">
            <v>MEDJEZ EL BAB</v>
          </cell>
          <cell r="BK1362" t="str">
            <v>B-P6</v>
          </cell>
          <cell r="BL1362" t="str">
            <v>1.3</v>
          </cell>
          <cell r="BN1362" t="str">
            <v>25108000000090610994</v>
          </cell>
          <cell r="BU1362" t="str">
            <v>Non-Actif</v>
          </cell>
        </row>
        <row r="1363">
          <cell r="B1363">
            <v>1365</v>
          </cell>
          <cell r="C1363" t="str">
            <v>Madame</v>
          </cell>
          <cell r="D1363" t="str">
            <v>MATOUSSI SOUMAYA</v>
          </cell>
          <cell r="E1363" t="str">
            <v>SAGE Tunisia</v>
          </cell>
          <cell r="F1363" t="str">
            <v>PRODUCTION</v>
          </cell>
          <cell r="G1363" t="str">
            <v>Couturière</v>
          </cell>
          <cell r="H1363" t="str">
            <v>P6</v>
          </cell>
          <cell r="K1363" t="str">
            <v>DIRECTS</v>
          </cell>
          <cell r="L1363" t="str">
            <v>Variable cost at standard</v>
          </cell>
          <cell r="M1363" t="str">
            <v>Couturière</v>
          </cell>
          <cell r="N1363">
            <v>45001</v>
          </cell>
          <cell r="P1363">
            <v>-615</v>
          </cell>
          <cell r="Q1363">
            <v>45061</v>
          </cell>
          <cell r="R1363" t="str">
            <v>probleme avec hasna</v>
          </cell>
          <cell r="T1363" t="str">
            <v>CDD</v>
          </cell>
          <cell r="U1363" t="str">
            <v>Contractuel</v>
          </cell>
          <cell r="V1363">
            <v>45047</v>
          </cell>
          <cell r="W1363">
            <v>45107</v>
          </cell>
          <cell r="Z1363">
            <v>45001</v>
          </cell>
          <cell r="AA1363">
            <v>3</v>
          </cell>
          <cell r="AB1363">
            <v>2023</v>
          </cell>
          <cell r="AC1363">
            <v>2027</v>
          </cell>
          <cell r="AD1363">
            <v>1.9722222222222223</v>
          </cell>
          <cell r="AE1363" t="str">
            <v>&lt; 2</v>
          </cell>
          <cell r="AF1363">
            <v>33722</v>
          </cell>
          <cell r="AG1363">
            <v>32.876712328767127</v>
          </cell>
          <cell r="AH1363" t="str">
            <v>&gt;25&lt; 35</v>
          </cell>
          <cell r="AI1363">
            <v>16293480</v>
          </cell>
          <cell r="AJ1363" t="str">
            <v>02</v>
          </cell>
          <cell r="AK1363" t="str">
            <v>09482078</v>
          </cell>
          <cell r="AL1363">
            <v>40260</v>
          </cell>
          <cell r="AM1363" t="str">
            <v>FEMME</v>
          </cell>
          <cell r="AN1363" t="str">
            <v>Marié(e)</v>
          </cell>
          <cell r="AO1363">
            <v>1</v>
          </cell>
          <cell r="AQ1363">
            <v>3</v>
          </cell>
          <cell r="AR1363">
            <v>1</v>
          </cell>
          <cell r="AS1363">
            <v>45366.25</v>
          </cell>
          <cell r="AT1363" t="str">
            <v>Horaire</v>
          </cell>
          <cell r="AU1363">
            <v>3.3069999999999999</v>
          </cell>
          <cell r="AV1363">
            <v>17</v>
          </cell>
          <cell r="AW1363">
            <v>20600</v>
          </cell>
          <cell r="AX1363" t="str">
            <v>00001650687</v>
          </cell>
          <cell r="AY1363">
            <v>64</v>
          </cell>
          <cell r="AZ1363" t="str">
            <v>LA POSTE</v>
          </cell>
          <cell r="BA1363" t="str">
            <v>17206000000165068764</v>
          </cell>
          <cell r="BB1363">
            <v>20</v>
          </cell>
          <cell r="BC1363" t="str">
            <v xml:space="preserve">JEDIDI MEDJEZ </v>
          </cell>
          <cell r="BD1363" t="str">
            <v>MEDJEZ EL BEB</v>
          </cell>
          <cell r="BG1363" t="str">
            <v>24 543 028</v>
          </cell>
          <cell r="BH1363" t="str">
            <v>24 908 563</v>
          </cell>
          <cell r="BK1363" t="str">
            <v>-P6</v>
          </cell>
          <cell r="BN1363" t="str">
            <v>17206000000165068764</v>
          </cell>
          <cell r="BU1363" t="str">
            <v>Non-Actif</v>
          </cell>
        </row>
        <row r="1364">
          <cell r="B1364">
            <v>1366</v>
          </cell>
          <cell r="C1364" t="str">
            <v>Madame</v>
          </cell>
          <cell r="D1364" t="str">
            <v>TRABELSI ARBIA</v>
          </cell>
          <cell r="E1364" t="str">
            <v>SAGE Tunisia</v>
          </cell>
          <cell r="F1364" t="str">
            <v>PRODUCTION</v>
          </cell>
          <cell r="G1364" t="str">
            <v>Couturière</v>
          </cell>
          <cell r="H1364" t="str">
            <v>P6</v>
          </cell>
          <cell r="K1364" t="str">
            <v>DIRECTS</v>
          </cell>
          <cell r="L1364" t="str">
            <v>Variable cost at standard</v>
          </cell>
          <cell r="M1364" t="str">
            <v>Couturière</v>
          </cell>
          <cell r="N1364">
            <v>45001</v>
          </cell>
          <cell r="P1364">
            <v>-615</v>
          </cell>
          <cell r="Q1364">
            <v>45094</v>
          </cell>
          <cell r="R1364" t="str">
            <v>transport</v>
          </cell>
          <cell r="T1364" t="str">
            <v>CDD</v>
          </cell>
          <cell r="U1364" t="str">
            <v>Contractuel</v>
          </cell>
          <cell r="V1364">
            <v>45047</v>
          </cell>
          <cell r="W1364">
            <v>45107</v>
          </cell>
          <cell r="Z1364">
            <v>45001</v>
          </cell>
          <cell r="AA1364">
            <v>3</v>
          </cell>
          <cell r="AB1364">
            <v>2023</v>
          </cell>
          <cell r="AC1364">
            <v>2027</v>
          </cell>
          <cell r="AD1364">
            <v>1.9722222222222223</v>
          </cell>
          <cell r="AE1364" t="str">
            <v>&lt; 2</v>
          </cell>
          <cell r="AF1364">
            <v>35498</v>
          </cell>
          <cell r="AG1364">
            <v>28.010958904109589</v>
          </cell>
          <cell r="AH1364" t="str">
            <v>&gt;25&lt; 35</v>
          </cell>
          <cell r="AI1364">
            <v>16769250</v>
          </cell>
          <cell r="AJ1364" t="str">
            <v>09</v>
          </cell>
          <cell r="AK1364" t="str">
            <v>09496193</v>
          </cell>
          <cell r="AL1364">
            <v>40999</v>
          </cell>
          <cell r="AM1364" t="str">
            <v>FEMME</v>
          </cell>
          <cell r="AN1364" t="str">
            <v>Marié(e)</v>
          </cell>
          <cell r="AO1364">
            <v>1</v>
          </cell>
          <cell r="AQ1364">
            <v>3</v>
          </cell>
          <cell r="AR1364">
            <v>1</v>
          </cell>
          <cell r="AS1364">
            <v>45366.25</v>
          </cell>
          <cell r="AT1364" t="str">
            <v>Horaire</v>
          </cell>
          <cell r="AU1364">
            <v>3.3069999999999999</v>
          </cell>
          <cell r="AV1364">
            <v>17</v>
          </cell>
          <cell r="AW1364">
            <v>20600</v>
          </cell>
          <cell r="AX1364" t="str">
            <v>00002226270</v>
          </cell>
          <cell r="AY1364">
            <v>12</v>
          </cell>
          <cell r="AZ1364" t="str">
            <v>LA POSTE</v>
          </cell>
          <cell r="BA1364" t="str">
            <v>17206000000222627012</v>
          </cell>
          <cell r="BB1364">
            <v>20</v>
          </cell>
          <cell r="BC1364" t="str">
            <v xml:space="preserve">CITE EL FARDAWS MEDJEZ </v>
          </cell>
          <cell r="BD1364" t="str">
            <v>MEDJEZ EL BEB</v>
          </cell>
          <cell r="BG1364" t="str">
            <v>26 639 892</v>
          </cell>
          <cell r="BH1364" t="str">
            <v>24 200 571</v>
          </cell>
          <cell r="BK1364" t="str">
            <v>-P6</v>
          </cell>
          <cell r="BN1364" t="str">
            <v>17206000000222627012</v>
          </cell>
          <cell r="BU1364" t="str">
            <v>Non-Actif</v>
          </cell>
        </row>
        <row r="1365">
          <cell r="B1365">
            <v>1367</v>
          </cell>
          <cell r="C1365" t="str">
            <v>Madame</v>
          </cell>
          <cell r="D1365" t="str">
            <v>AMDOUNI KHAWLA</v>
          </cell>
          <cell r="E1365" t="str">
            <v>SAGE Tunisia</v>
          </cell>
          <cell r="F1365" t="str">
            <v>PRODUCTION</v>
          </cell>
          <cell r="G1365" t="str">
            <v>Couturière</v>
          </cell>
          <cell r="H1365" t="str">
            <v>P6</v>
          </cell>
          <cell r="K1365" t="str">
            <v>DIRECTS</v>
          </cell>
          <cell r="L1365" t="str">
            <v>Variable cost at standard</v>
          </cell>
          <cell r="M1365" t="str">
            <v>Couturière</v>
          </cell>
          <cell r="N1365">
            <v>45001</v>
          </cell>
          <cell r="P1365">
            <v>-676</v>
          </cell>
          <cell r="Q1365">
            <v>45050</v>
          </cell>
          <cell r="R1365" t="str">
            <v>Nouvelle opportinité</v>
          </cell>
          <cell r="T1365" t="str">
            <v>CDD</v>
          </cell>
          <cell r="U1365" t="str">
            <v>Contractuel</v>
          </cell>
          <cell r="V1365">
            <v>45001</v>
          </cell>
          <cell r="W1365">
            <v>45046</v>
          </cell>
          <cell r="Z1365">
            <v>45001</v>
          </cell>
          <cell r="AA1365">
            <v>3</v>
          </cell>
          <cell r="AB1365">
            <v>2023</v>
          </cell>
          <cell r="AC1365">
            <v>2027</v>
          </cell>
          <cell r="AD1365">
            <v>1.9722222222222223</v>
          </cell>
          <cell r="AE1365" t="str">
            <v>&lt; 2</v>
          </cell>
          <cell r="AF1365">
            <v>34913</v>
          </cell>
          <cell r="AG1365">
            <v>29.613698630136987</v>
          </cell>
          <cell r="AH1365" t="str">
            <v>&gt;25&lt; 35</v>
          </cell>
          <cell r="AI1365">
            <v>16770251</v>
          </cell>
          <cell r="AJ1365" t="str">
            <v>06</v>
          </cell>
          <cell r="AK1365" t="str">
            <v>09499676</v>
          </cell>
          <cell r="AL1365">
            <v>41185</v>
          </cell>
          <cell r="AM1365" t="str">
            <v>FEMME</v>
          </cell>
          <cell r="AN1365" t="str">
            <v>Divorcé</v>
          </cell>
          <cell r="AO1365">
            <v>1</v>
          </cell>
          <cell r="AQ1365">
            <v>3</v>
          </cell>
          <cell r="AR1365">
            <v>1</v>
          </cell>
          <cell r="AS1365">
            <v>45366.25</v>
          </cell>
          <cell r="AT1365" t="str">
            <v>Horaire</v>
          </cell>
          <cell r="AU1365">
            <v>3.3069999999999999</v>
          </cell>
          <cell r="AV1365">
            <v>17</v>
          </cell>
          <cell r="AW1365">
            <v>20600</v>
          </cell>
          <cell r="AX1365" t="str">
            <v>00002226261</v>
          </cell>
          <cell r="AY1365">
            <v>39</v>
          </cell>
          <cell r="AZ1365" t="str">
            <v>LA POSTE</v>
          </cell>
          <cell r="BA1365" t="str">
            <v>17206000000222626139</v>
          </cell>
          <cell r="BB1365">
            <v>20</v>
          </cell>
          <cell r="BC1365" t="str">
            <v>CITE JALASIA  MEDJEZ</v>
          </cell>
          <cell r="BD1365" t="str">
            <v>MEDJEZ EL BEB</v>
          </cell>
          <cell r="BG1365" t="str">
            <v>50 679 310</v>
          </cell>
          <cell r="BH1365" t="str">
            <v>58 306 181</v>
          </cell>
          <cell r="BK1365" t="str">
            <v>-P6</v>
          </cell>
          <cell r="BN1365" t="str">
            <v>17206000000222626139</v>
          </cell>
          <cell r="BU1365" t="str">
            <v>Non-Actif</v>
          </cell>
        </row>
        <row r="1366">
          <cell r="B1366">
            <v>1368</v>
          </cell>
          <cell r="C1366" t="str">
            <v>Mlle</v>
          </cell>
          <cell r="D1366" t="str">
            <v>HAMMAMI LATIFA</v>
          </cell>
          <cell r="E1366" t="str">
            <v>SAGE Tunisia</v>
          </cell>
          <cell r="F1366" t="str">
            <v>PRODUCTION</v>
          </cell>
          <cell r="G1366" t="str">
            <v>Couturière</v>
          </cell>
          <cell r="H1366" t="str">
            <v>P6</v>
          </cell>
          <cell r="I1366" t="str">
            <v>MASSOUD BRAHMI</v>
          </cell>
          <cell r="J1366" t="str">
            <v>B</v>
          </cell>
          <cell r="K1366" t="str">
            <v>DIRECTS</v>
          </cell>
          <cell r="L1366" t="str">
            <v>Variable cost at standard</v>
          </cell>
          <cell r="M1366" t="str">
            <v>Couturière</v>
          </cell>
          <cell r="N1366">
            <v>45001</v>
          </cell>
          <cell r="P1366">
            <v>-553</v>
          </cell>
          <cell r="Q1366">
            <v>45154</v>
          </cell>
          <cell r="R1366" t="str">
            <v>probléme de transport</v>
          </cell>
          <cell r="T1366" t="str">
            <v>CDD</v>
          </cell>
          <cell r="U1366" t="str">
            <v>Contractuel</v>
          </cell>
          <cell r="V1366">
            <v>45139</v>
          </cell>
          <cell r="W1366">
            <v>45169</v>
          </cell>
          <cell r="Z1366">
            <v>45001</v>
          </cell>
          <cell r="AA1366">
            <v>3</v>
          </cell>
          <cell r="AB1366">
            <v>2023</v>
          </cell>
          <cell r="AC1366">
            <v>2027</v>
          </cell>
          <cell r="AD1366">
            <v>1.9722222222222223</v>
          </cell>
          <cell r="AE1366" t="str">
            <v>&lt; 2</v>
          </cell>
          <cell r="AF1366">
            <v>30271</v>
          </cell>
          <cell r="AG1366">
            <v>42.331506849315069</v>
          </cell>
          <cell r="AH1366" t="str">
            <v>&gt;35&lt; 45</v>
          </cell>
          <cell r="AI1366">
            <v>16051697</v>
          </cell>
          <cell r="AJ1366" t="str">
            <v>03</v>
          </cell>
          <cell r="AK1366" t="str">
            <v>08526437</v>
          </cell>
          <cell r="AL1366">
            <v>40392</v>
          </cell>
          <cell r="AM1366" t="str">
            <v>FEMME</v>
          </cell>
          <cell r="AN1366" t="str">
            <v>Célibataire</v>
          </cell>
          <cell r="AQ1366">
            <v>3</v>
          </cell>
          <cell r="AR1366">
            <v>1</v>
          </cell>
          <cell r="AS1366">
            <v>45366.25</v>
          </cell>
          <cell r="AT1366" t="str">
            <v>Horaire</v>
          </cell>
          <cell r="AU1366">
            <v>3.3069999999999999</v>
          </cell>
          <cell r="AV1366">
            <v>17</v>
          </cell>
          <cell r="AW1366">
            <v>20600</v>
          </cell>
          <cell r="AX1366" t="str">
            <v>00001295723</v>
          </cell>
          <cell r="AY1366">
            <v>90</v>
          </cell>
          <cell r="AZ1366" t="str">
            <v>LA POSTE</v>
          </cell>
          <cell r="BA1366" t="str">
            <v>17206000000129572390</v>
          </cell>
          <cell r="BB1366">
            <v>20</v>
          </cell>
          <cell r="BC1366" t="str">
            <v>BARAKET EL YAJOUR MEDJEZ</v>
          </cell>
          <cell r="BD1366" t="str">
            <v>MEDJEZ EL BEB</v>
          </cell>
          <cell r="BG1366" t="str">
            <v>28 449 095</v>
          </cell>
          <cell r="BH1366" t="str">
            <v xml:space="preserve">28 033 424 </v>
          </cell>
          <cell r="BJ1366" t="str">
            <v>MEDJEZ EL BAB</v>
          </cell>
          <cell r="BK1366" t="str">
            <v>B-P6</v>
          </cell>
          <cell r="BL1366" t="str">
            <v>1.1</v>
          </cell>
          <cell r="BN1366" t="str">
            <v>17206000000129572390</v>
          </cell>
          <cell r="BU1366" t="str">
            <v>Non-Actif</v>
          </cell>
        </row>
        <row r="1367">
          <cell r="B1367">
            <v>1369</v>
          </cell>
          <cell r="C1367" t="str">
            <v>Monsieur</v>
          </cell>
          <cell r="D1367" t="str">
            <v>TRABELSI RIADH</v>
          </cell>
          <cell r="E1367" t="str">
            <v>SAGE Tunisia</v>
          </cell>
          <cell r="F1367" t="str">
            <v>PRODUCTION</v>
          </cell>
          <cell r="G1367" t="str">
            <v>Couturière</v>
          </cell>
          <cell r="H1367" t="str">
            <v>P7</v>
          </cell>
          <cell r="I1367" t="str">
            <v>FAYCEL</v>
          </cell>
          <cell r="J1367" t="str">
            <v>A</v>
          </cell>
          <cell r="K1367" t="str">
            <v>DIRECTS</v>
          </cell>
          <cell r="L1367" t="str">
            <v>Variable cost at standard</v>
          </cell>
          <cell r="M1367" t="str">
            <v>Couturière</v>
          </cell>
          <cell r="N1367">
            <v>45001</v>
          </cell>
          <cell r="P1367">
            <v>-340</v>
          </cell>
          <cell r="Q1367">
            <v>45337</v>
          </cell>
          <cell r="R1367" t="str">
            <v>transport</v>
          </cell>
          <cell r="T1367" t="str">
            <v>CDD</v>
          </cell>
          <cell r="U1367" t="str">
            <v>Contractuel</v>
          </cell>
          <cell r="V1367">
            <v>45323</v>
          </cell>
          <cell r="W1367">
            <v>45382</v>
          </cell>
          <cell r="Z1367">
            <v>45001</v>
          </cell>
          <cell r="AA1367">
            <v>3</v>
          </cell>
          <cell r="AB1367">
            <v>2023</v>
          </cell>
          <cell r="AC1367">
            <v>2027</v>
          </cell>
          <cell r="AD1367">
            <v>1.9722222222222223</v>
          </cell>
          <cell r="AE1367" t="str">
            <v>&lt; 2</v>
          </cell>
          <cell r="AF1367">
            <v>30940</v>
          </cell>
          <cell r="AG1367">
            <v>40.4986301369863</v>
          </cell>
          <cell r="AH1367" t="str">
            <v>&gt;35&lt; 45</v>
          </cell>
          <cell r="AI1367">
            <v>16046425</v>
          </cell>
          <cell r="AJ1367" t="str">
            <v>02</v>
          </cell>
          <cell r="AK1367" t="str">
            <v>08538553</v>
          </cell>
          <cell r="AL1367">
            <v>37986</v>
          </cell>
          <cell r="AM1367" t="str">
            <v>HOMME</v>
          </cell>
          <cell r="AN1367" t="str">
            <v>Célibataire</v>
          </cell>
          <cell r="AQ1367">
            <v>3</v>
          </cell>
          <cell r="AR1367">
            <v>1</v>
          </cell>
          <cell r="AS1367">
            <v>45366.25</v>
          </cell>
          <cell r="AT1367" t="str">
            <v>Horaire</v>
          </cell>
          <cell r="AU1367">
            <v>3.3069999999999999</v>
          </cell>
          <cell r="AV1367" t="str">
            <v>05</v>
          </cell>
          <cell r="AW1367">
            <v>40100</v>
          </cell>
          <cell r="AX1367" t="str">
            <v>00165026090</v>
          </cell>
          <cell r="AY1367">
            <v>67</v>
          </cell>
          <cell r="AZ1367" t="str">
            <v>BANQUE DE TUNISIE</v>
          </cell>
          <cell r="BA1367" t="str">
            <v>05401000016502609067</v>
          </cell>
          <cell r="BB1367">
            <v>20</v>
          </cell>
          <cell r="BC1367" t="str">
            <v>CITE EL BAHRAYN MEDJEZ</v>
          </cell>
          <cell r="BD1367" t="str">
            <v>MEDJEZ EL BEB</v>
          </cell>
          <cell r="BG1367" t="str">
            <v xml:space="preserve">20 613 770 </v>
          </cell>
          <cell r="BH1367" t="str">
            <v>24 069 699</v>
          </cell>
          <cell r="BJ1367" t="str">
            <v>MEDJEZ EL BAB</v>
          </cell>
          <cell r="BK1367" t="str">
            <v>A-P7</v>
          </cell>
          <cell r="BL1367" t="str">
            <v>1.3</v>
          </cell>
          <cell r="BN1367" t="str">
            <v>05401000016502609067</v>
          </cell>
          <cell r="BO1367" t="str">
            <v>TRABELSI RIADH</v>
          </cell>
          <cell r="BP1367">
            <v>1369</v>
          </cell>
          <cell r="BU1367" t="str">
            <v>Non-Actif</v>
          </cell>
          <cell r="BV1367" t="str">
            <v>P6</v>
          </cell>
        </row>
        <row r="1368">
          <cell r="B1368">
            <v>1370</v>
          </cell>
          <cell r="C1368" t="str">
            <v>Mlle</v>
          </cell>
          <cell r="D1368" t="str">
            <v>ABOUEB KHOULOUD</v>
          </cell>
          <cell r="E1368" t="str">
            <v>SAGE Tunisia</v>
          </cell>
          <cell r="F1368" t="str">
            <v>PRODUCTION</v>
          </cell>
          <cell r="G1368" t="str">
            <v>Couturière</v>
          </cell>
          <cell r="H1368" t="str">
            <v>Panda</v>
          </cell>
          <cell r="I1368" t="str">
            <v>FAWZI SENDESNI</v>
          </cell>
          <cell r="J1368" t="str">
            <v>B</v>
          </cell>
          <cell r="K1368" t="str">
            <v>DIRECTS</v>
          </cell>
          <cell r="L1368" t="str">
            <v>Variable cost at standard</v>
          </cell>
          <cell r="M1368" t="str">
            <v>Couturière</v>
          </cell>
          <cell r="N1368">
            <v>45001</v>
          </cell>
          <cell r="P1368">
            <v>-676</v>
          </cell>
          <cell r="Q1368">
            <v>45003</v>
          </cell>
          <cell r="R1368" t="str">
            <v xml:space="preserve">abandon de poste </v>
          </cell>
          <cell r="T1368" t="str">
            <v>CDD</v>
          </cell>
          <cell r="U1368" t="str">
            <v>Contractuel</v>
          </cell>
          <cell r="V1368">
            <v>45001</v>
          </cell>
          <cell r="W1368">
            <v>45046</v>
          </cell>
          <cell r="Z1368">
            <v>45001</v>
          </cell>
          <cell r="AA1368">
            <v>3</v>
          </cell>
          <cell r="AB1368">
            <v>2023</v>
          </cell>
          <cell r="AC1368">
            <v>2027</v>
          </cell>
          <cell r="AD1368">
            <v>1.9722222222222223</v>
          </cell>
          <cell r="AE1368" t="str">
            <v>&lt; 2</v>
          </cell>
          <cell r="AF1368">
            <v>34621</v>
          </cell>
          <cell r="AG1368">
            <v>30.413698630136988</v>
          </cell>
          <cell r="AH1368" t="str">
            <v>&gt;25&lt; 35</v>
          </cell>
          <cell r="AK1368" t="str">
            <v>04839573</v>
          </cell>
          <cell r="AL1368">
            <v>44940</v>
          </cell>
          <cell r="AM1368" t="str">
            <v>FEMME</v>
          </cell>
          <cell r="AN1368" t="str">
            <v>Célibataire</v>
          </cell>
          <cell r="AQ1368">
            <v>3</v>
          </cell>
          <cell r="AR1368">
            <v>1</v>
          </cell>
          <cell r="AS1368">
            <v>45366.25</v>
          </cell>
          <cell r="AT1368" t="str">
            <v>Horaire</v>
          </cell>
          <cell r="AU1368">
            <v>3.3069999999999999</v>
          </cell>
          <cell r="AV1368" t="str">
            <v>01</v>
          </cell>
          <cell r="AW1368" t="str">
            <v>03807</v>
          </cell>
          <cell r="AX1368">
            <v>61130187663</v>
          </cell>
          <cell r="AY1368">
            <v>64</v>
          </cell>
          <cell r="AZ1368" t="str">
            <v>ARAB TUNISIEN BANK</v>
          </cell>
          <cell r="BA1368" t="str">
            <v>01038076113018766364</v>
          </cell>
          <cell r="BB1368">
            <v>20</v>
          </cell>
          <cell r="BC1368" t="str">
            <v xml:space="preserve">HRAIRIA </v>
          </cell>
          <cell r="BD1368" t="str">
            <v>TUNIS</v>
          </cell>
          <cell r="BG1368" t="str">
            <v>95 610 280</v>
          </cell>
          <cell r="BH1368" t="str">
            <v>97 687 439</v>
          </cell>
          <cell r="BK1368" t="str">
            <v>B-Panda</v>
          </cell>
          <cell r="BU1368" t="str">
            <v>Non-Actif</v>
          </cell>
        </row>
        <row r="1369">
          <cell r="B1369">
            <v>1371</v>
          </cell>
          <cell r="C1369" t="str">
            <v>Monsieur</v>
          </cell>
          <cell r="D1369" t="str">
            <v xml:space="preserve">TRABELSI MOHAMED </v>
          </cell>
          <cell r="E1369" t="str">
            <v>SAGE Tunisia</v>
          </cell>
          <cell r="F1369" t="str">
            <v>PRODUCTION</v>
          </cell>
          <cell r="G1369" t="str">
            <v>Couturière</v>
          </cell>
          <cell r="H1369" t="str">
            <v>P6</v>
          </cell>
          <cell r="K1369" t="str">
            <v>DIRECTS</v>
          </cell>
          <cell r="L1369" t="str">
            <v>Variable cost at standard</v>
          </cell>
          <cell r="M1369" t="str">
            <v>Couturière</v>
          </cell>
          <cell r="N1369">
            <v>45001</v>
          </cell>
          <cell r="P1369">
            <v>-676</v>
          </cell>
          <cell r="Q1369">
            <v>45004</v>
          </cell>
          <cell r="R1369" t="str">
            <v>personnel</v>
          </cell>
          <cell r="T1369" t="str">
            <v>CDD</v>
          </cell>
          <cell r="U1369" t="str">
            <v>Contractuel</v>
          </cell>
          <cell r="V1369">
            <v>45001</v>
          </cell>
          <cell r="W1369">
            <v>45046</v>
          </cell>
          <cell r="Z1369">
            <v>45001</v>
          </cell>
          <cell r="AA1369">
            <v>3</v>
          </cell>
          <cell r="AB1369">
            <v>2023</v>
          </cell>
          <cell r="AC1369">
            <v>2027</v>
          </cell>
          <cell r="AD1369">
            <v>1.9722222222222223</v>
          </cell>
          <cell r="AE1369" t="str">
            <v>&lt; 2</v>
          </cell>
          <cell r="AF1369">
            <v>27872</v>
          </cell>
          <cell r="AG1369">
            <v>48.904109589041099</v>
          </cell>
          <cell r="AH1369" t="str">
            <v>&gt;45&lt; 55</v>
          </cell>
          <cell r="AI1369">
            <v>12059839</v>
          </cell>
          <cell r="AJ1369" t="str">
            <v>09</v>
          </cell>
          <cell r="AK1369" t="str">
            <v>02279346</v>
          </cell>
          <cell r="AL1369">
            <v>38853</v>
          </cell>
          <cell r="AM1369" t="str">
            <v>HOMME</v>
          </cell>
          <cell r="AN1369" t="str">
            <v>Marié(e)</v>
          </cell>
          <cell r="AO1369">
            <v>2</v>
          </cell>
          <cell r="AQ1369">
            <v>3</v>
          </cell>
          <cell r="AR1369">
            <v>1</v>
          </cell>
          <cell r="AS1369">
            <v>45366.25</v>
          </cell>
          <cell r="AT1369" t="str">
            <v>Horaire</v>
          </cell>
          <cell r="AU1369">
            <v>3.3069999999999999</v>
          </cell>
          <cell r="BA1369" t="str">
            <v/>
          </cell>
          <cell r="BB1369">
            <v>0</v>
          </cell>
          <cell r="BC1369" t="str">
            <v>EL MALEHA MEDJEZ</v>
          </cell>
          <cell r="BD1369" t="str">
            <v>MEDJEZ EL BEB</v>
          </cell>
          <cell r="BG1369" t="str">
            <v>25 818 516</v>
          </cell>
          <cell r="BH1369" t="str">
            <v>52 575 958</v>
          </cell>
          <cell r="BK1369" t="str">
            <v>-P6</v>
          </cell>
          <cell r="BU1369" t="str">
            <v>Non-Actif</v>
          </cell>
        </row>
        <row r="1370">
          <cell r="B1370">
            <v>1372</v>
          </cell>
          <cell r="C1370" t="str">
            <v>Monsieur</v>
          </cell>
          <cell r="D1370" t="str">
            <v>DAAGI WAHID</v>
          </cell>
          <cell r="E1370" t="str">
            <v>SAGE Tunisia</v>
          </cell>
          <cell r="F1370" t="str">
            <v>PRODUCTION</v>
          </cell>
          <cell r="G1370" t="str">
            <v>Couturière</v>
          </cell>
          <cell r="H1370" t="str">
            <v>P6</v>
          </cell>
          <cell r="K1370" t="str">
            <v>DIRECTS</v>
          </cell>
          <cell r="L1370" t="str">
            <v>Variable cost at standard</v>
          </cell>
          <cell r="M1370" t="str">
            <v>Couturière</v>
          </cell>
          <cell r="N1370">
            <v>45001</v>
          </cell>
          <cell r="P1370">
            <v>-676</v>
          </cell>
          <cell r="Q1370">
            <v>45019</v>
          </cell>
          <cell r="R1370" t="str">
            <v>probleme de transport</v>
          </cell>
          <cell r="T1370" t="str">
            <v>CDD</v>
          </cell>
          <cell r="U1370" t="str">
            <v>Contractuel</v>
          </cell>
          <cell r="V1370">
            <v>45001</v>
          </cell>
          <cell r="W1370">
            <v>45046</v>
          </cell>
          <cell r="Z1370">
            <v>45001</v>
          </cell>
          <cell r="AA1370">
            <v>3</v>
          </cell>
          <cell r="AB1370">
            <v>2023</v>
          </cell>
          <cell r="AC1370">
            <v>2027</v>
          </cell>
          <cell r="AD1370">
            <v>1.9722222222222223</v>
          </cell>
          <cell r="AE1370" t="str">
            <v>&lt; 2</v>
          </cell>
          <cell r="AF1370">
            <v>32883</v>
          </cell>
          <cell r="AG1370">
            <v>35.175342465753424</v>
          </cell>
          <cell r="AH1370" t="str">
            <v>&gt;35&lt; 45</v>
          </cell>
          <cell r="AI1370">
            <v>16669062</v>
          </cell>
          <cell r="AJ1370" t="str">
            <v>09</v>
          </cell>
          <cell r="AK1370" t="str">
            <v>09470498</v>
          </cell>
          <cell r="AL1370">
            <v>39608</v>
          </cell>
          <cell r="AM1370" t="str">
            <v>HOMME</v>
          </cell>
          <cell r="AN1370" t="str">
            <v>Célibataire</v>
          </cell>
          <cell r="AQ1370">
            <v>3</v>
          </cell>
          <cell r="AR1370">
            <v>1</v>
          </cell>
          <cell r="AS1370">
            <v>45366.25</v>
          </cell>
          <cell r="AT1370" t="str">
            <v>Horaire</v>
          </cell>
          <cell r="AU1370">
            <v>3.3069999999999999</v>
          </cell>
          <cell r="AV1370">
            <v>17</v>
          </cell>
          <cell r="AW1370">
            <v>20600</v>
          </cell>
          <cell r="AX1370" t="str">
            <v>00001303212</v>
          </cell>
          <cell r="AY1370">
            <v>30</v>
          </cell>
          <cell r="AZ1370" t="str">
            <v>LA POSTE</v>
          </cell>
          <cell r="BA1370" t="str">
            <v>17206000000130321230</v>
          </cell>
          <cell r="BB1370">
            <v>20</v>
          </cell>
          <cell r="BC1370" t="str">
            <v>EL HERI MEDJEZ</v>
          </cell>
          <cell r="BD1370" t="str">
            <v>MEDJEZ EL BEB</v>
          </cell>
          <cell r="BG1370" t="str">
            <v>27 597 984</v>
          </cell>
          <cell r="BH1370" t="str">
            <v>24 267 366</v>
          </cell>
          <cell r="BK1370" t="str">
            <v>-P6</v>
          </cell>
          <cell r="BN1370" t="str">
            <v>17206000000130321230</v>
          </cell>
          <cell r="BU1370" t="str">
            <v>Non-Actif</v>
          </cell>
        </row>
        <row r="1371">
          <cell r="B1371">
            <v>1373</v>
          </cell>
          <cell r="C1371" t="str">
            <v>Monsieur</v>
          </cell>
          <cell r="D1371" t="str">
            <v>TRABELSI SLEH</v>
          </cell>
          <cell r="E1371" t="str">
            <v>SAGE Tunisia</v>
          </cell>
          <cell r="F1371" t="str">
            <v>PRODUCTION</v>
          </cell>
          <cell r="G1371" t="str">
            <v>Couturière</v>
          </cell>
          <cell r="H1371" t="str">
            <v>P6</v>
          </cell>
          <cell r="I1371" t="str">
            <v>MASSOUD BRAHMI</v>
          </cell>
          <cell r="J1371" t="str">
            <v>B</v>
          </cell>
          <cell r="K1371" t="str">
            <v>DIRECTS</v>
          </cell>
          <cell r="L1371" t="str">
            <v>Variable cost at standard</v>
          </cell>
          <cell r="M1371" t="str">
            <v>Couturière</v>
          </cell>
          <cell r="N1371">
            <v>45001</v>
          </cell>
          <cell r="P1371">
            <v>-553</v>
          </cell>
          <cell r="Q1371">
            <v>45154</v>
          </cell>
          <cell r="R1371" t="str">
            <v>probléme de transport</v>
          </cell>
          <cell r="T1371" t="str">
            <v>CDD</v>
          </cell>
          <cell r="U1371" t="str">
            <v>Contractuel</v>
          </cell>
          <cell r="V1371">
            <v>45139</v>
          </cell>
          <cell r="W1371">
            <v>45169</v>
          </cell>
          <cell r="Z1371">
            <v>45001</v>
          </cell>
          <cell r="AA1371">
            <v>3</v>
          </cell>
          <cell r="AB1371">
            <v>2023</v>
          </cell>
          <cell r="AC1371">
            <v>2027</v>
          </cell>
          <cell r="AD1371">
            <v>1.9722222222222223</v>
          </cell>
          <cell r="AE1371" t="str">
            <v>&lt; 2</v>
          </cell>
          <cell r="AF1371">
            <v>32905</v>
          </cell>
          <cell r="AG1371">
            <v>35.115068493150687</v>
          </cell>
          <cell r="AH1371" t="str">
            <v>&gt;35&lt; 45</v>
          </cell>
          <cell r="AI1371">
            <v>16049870</v>
          </cell>
          <cell r="AJ1371" t="str">
            <v>06</v>
          </cell>
          <cell r="AK1371" t="str">
            <v>09454088</v>
          </cell>
          <cell r="AL1371">
            <v>43888</v>
          </cell>
          <cell r="AM1371" t="str">
            <v>HOMME</v>
          </cell>
          <cell r="AN1371" t="str">
            <v>Marié(e)</v>
          </cell>
          <cell r="AQ1371">
            <v>3</v>
          </cell>
          <cell r="AR1371">
            <v>1</v>
          </cell>
          <cell r="AS1371">
            <v>45366.25</v>
          </cell>
          <cell r="AT1371" t="str">
            <v>Horaire</v>
          </cell>
          <cell r="AU1371">
            <v>3.3069999999999999</v>
          </cell>
          <cell r="AV1371">
            <v>17</v>
          </cell>
          <cell r="AW1371">
            <v>20600</v>
          </cell>
          <cell r="AX1371" t="str">
            <v>00001232336</v>
          </cell>
          <cell r="AY1371">
            <v>34</v>
          </cell>
          <cell r="AZ1371" t="str">
            <v>LA POSTE</v>
          </cell>
          <cell r="BA1371" t="str">
            <v>17206000000123233634</v>
          </cell>
          <cell r="BB1371">
            <v>20</v>
          </cell>
          <cell r="BC1371" t="str">
            <v>CITE EL BAHRAYN MEDJEZ</v>
          </cell>
          <cell r="BD1371" t="str">
            <v>MEDJEZ EL BEB</v>
          </cell>
          <cell r="BG1371" t="str">
            <v>23 225 103</v>
          </cell>
          <cell r="BH1371" t="str">
            <v>28 780 739</v>
          </cell>
          <cell r="BJ1371" t="str">
            <v>MEDJEZ EL BAB</v>
          </cell>
          <cell r="BK1371" t="str">
            <v>B-P6</v>
          </cell>
          <cell r="BL1371" t="str">
            <v>1.1</v>
          </cell>
          <cell r="BN1371" t="str">
            <v>17206000000123233634</v>
          </cell>
          <cell r="BU1371" t="str">
            <v>Non-Actif</v>
          </cell>
        </row>
        <row r="1372">
          <cell r="B1372">
            <v>1374</v>
          </cell>
          <cell r="C1372" t="str">
            <v>Madame</v>
          </cell>
          <cell r="D1372" t="str">
            <v>TOUJANI AFEF</v>
          </cell>
          <cell r="E1372" t="str">
            <v>SAGE Tunisia</v>
          </cell>
          <cell r="F1372" t="str">
            <v>PRODUCTION</v>
          </cell>
          <cell r="G1372" t="str">
            <v>Couturière</v>
          </cell>
          <cell r="H1372">
            <v>965</v>
          </cell>
          <cell r="I1372" t="str">
            <v>abdelhalim</v>
          </cell>
          <cell r="J1372" t="str">
            <v>B</v>
          </cell>
          <cell r="K1372" t="str">
            <v>DIRECTS</v>
          </cell>
          <cell r="L1372" t="str">
            <v>Variable cost at standard</v>
          </cell>
          <cell r="M1372" t="str">
            <v>Couturière</v>
          </cell>
          <cell r="N1372">
            <v>45002</v>
          </cell>
          <cell r="P1372">
            <v>-340</v>
          </cell>
          <cell r="Q1372">
            <v>45343</v>
          </cell>
          <cell r="R1372" t="str">
            <v>dicipline</v>
          </cell>
          <cell r="S1372" t="str">
            <v>comportement</v>
          </cell>
          <cell r="T1372" t="str">
            <v>CDD</v>
          </cell>
          <cell r="U1372" t="str">
            <v>Contractuel</v>
          </cell>
          <cell r="V1372">
            <v>45323</v>
          </cell>
          <cell r="W1372">
            <v>45382</v>
          </cell>
          <cell r="Z1372">
            <v>45002</v>
          </cell>
          <cell r="AA1372">
            <v>3</v>
          </cell>
          <cell r="AB1372">
            <v>2023</v>
          </cell>
          <cell r="AC1372">
            <v>2027</v>
          </cell>
          <cell r="AD1372">
            <v>1.9694444444444446</v>
          </cell>
          <cell r="AE1372" t="str">
            <v>&lt; 2</v>
          </cell>
          <cell r="AF1372">
            <v>29322</v>
          </cell>
          <cell r="AG1372">
            <v>44.93150684931507</v>
          </cell>
          <cell r="AH1372" t="str">
            <v>&gt;35&lt; 45</v>
          </cell>
          <cell r="AI1372">
            <v>12660568</v>
          </cell>
          <cell r="AJ1372" t="str">
            <v>01</v>
          </cell>
          <cell r="AK1372" t="str">
            <v>02341630</v>
          </cell>
          <cell r="AL1372">
            <v>41424</v>
          </cell>
          <cell r="AM1372" t="str">
            <v>FEMME</v>
          </cell>
          <cell r="AN1372" t="str">
            <v>Marié(e)</v>
          </cell>
          <cell r="AO1372">
            <v>3</v>
          </cell>
          <cell r="AQ1372">
            <v>3</v>
          </cell>
          <cell r="AR1372">
            <v>1</v>
          </cell>
          <cell r="AS1372">
            <v>45367.25</v>
          </cell>
          <cell r="AT1372" t="str">
            <v>Horaire</v>
          </cell>
          <cell r="AU1372">
            <v>3.3069999999999999</v>
          </cell>
          <cell r="AV1372">
            <v>17</v>
          </cell>
          <cell r="AW1372" t="str">
            <v>00100</v>
          </cell>
          <cell r="AX1372" t="str">
            <v>00002877053</v>
          </cell>
          <cell r="AY1372">
            <v>89</v>
          </cell>
          <cell r="AZ1372" t="str">
            <v>LA POSTE</v>
          </cell>
          <cell r="BA1372" t="str">
            <v>17001000000287705389</v>
          </cell>
          <cell r="BB1372">
            <v>20</v>
          </cell>
          <cell r="BC1372" t="str">
            <v>CITE FAYELA MOUROUJ 3</v>
          </cell>
          <cell r="BD1372" t="str">
            <v>BEN AROUS</v>
          </cell>
          <cell r="BF1372">
            <v>45212</v>
          </cell>
          <cell r="BG1372" t="str">
            <v>97 774 620</v>
          </cell>
          <cell r="BH1372" t="str">
            <v>97 759 240</v>
          </cell>
          <cell r="BJ1372" t="str">
            <v>MOUROUJ 3</v>
          </cell>
          <cell r="BK1372" t="str">
            <v>B-965</v>
          </cell>
          <cell r="BL1372" t="str">
            <v>1.3</v>
          </cell>
          <cell r="BN1372" t="str">
            <v>17001000000287705389</v>
          </cell>
          <cell r="BO1372" t="str">
            <v>TOUJANI AFEF</v>
          </cell>
          <cell r="BP1372">
            <v>1374</v>
          </cell>
          <cell r="BU1372" t="str">
            <v>Non-Actif</v>
          </cell>
          <cell r="BV1372" t="str">
            <v>965 B SA</v>
          </cell>
        </row>
        <row r="1373">
          <cell r="B1373">
            <v>1375</v>
          </cell>
          <cell r="C1373" t="str">
            <v>Madame</v>
          </cell>
          <cell r="D1373" t="str">
            <v>MELKI AMAL</v>
          </cell>
          <cell r="E1373" t="str">
            <v>SAGE Tunisia</v>
          </cell>
          <cell r="F1373" t="str">
            <v>PRODUCTION</v>
          </cell>
          <cell r="G1373" t="str">
            <v>Couturière</v>
          </cell>
          <cell r="H1373">
            <v>520</v>
          </cell>
          <cell r="I1373" t="str">
            <v>Mabrourk Ben Moussa</v>
          </cell>
          <cell r="J1373" t="str">
            <v>A</v>
          </cell>
          <cell r="K1373" t="str">
            <v>DIRECTS</v>
          </cell>
          <cell r="L1373" t="str">
            <v>Variable cost at standard</v>
          </cell>
          <cell r="M1373" t="str">
            <v>Couturière</v>
          </cell>
          <cell r="N1373">
            <v>45002</v>
          </cell>
          <cell r="P1373">
            <v>25</v>
          </cell>
          <cell r="T1373" t="str">
            <v>CDD</v>
          </cell>
          <cell r="U1373" t="str">
            <v>Contractuel</v>
          </cell>
          <cell r="V1373">
            <v>45689</v>
          </cell>
          <cell r="W1373">
            <v>45747</v>
          </cell>
          <cell r="Z1373">
            <v>45002</v>
          </cell>
          <cell r="AA1373">
            <v>3</v>
          </cell>
          <cell r="AB1373">
            <v>2023</v>
          </cell>
          <cell r="AC1373">
            <v>2027</v>
          </cell>
          <cell r="AD1373">
            <v>1.9694444444444446</v>
          </cell>
          <cell r="AE1373" t="str">
            <v>&lt; 2</v>
          </cell>
          <cell r="AF1373">
            <v>32717</v>
          </cell>
          <cell r="AG1373">
            <v>35.630136986301373</v>
          </cell>
          <cell r="AH1373" t="str">
            <v>&gt;35&lt; 45</v>
          </cell>
          <cell r="AI1373">
            <v>15428723</v>
          </cell>
          <cell r="AJ1373" t="str">
            <v>02</v>
          </cell>
          <cell r="AK1373" t="str">
            <v>08548824</v>
          </cell>
          <cell r="AL1373">
            <v>44595</v>
          </cell>
          <cell r="AM1373" t="str">
            <v>FEMME</v>
          </cell>
          <cell r="AN1373" t="str">
            <v>Marié(e)</v>
          </cell>
          <cell r="AO1373">
            <v>3</v>
          </cell>
          <cell r="AQ1373">
            <v>3</v>
          </cell>
          <cell r="AR1373">
            <v>2</v>
          </cell>
          <cell r="AS1373">
            <v>45732.5</v>
          </cell>
          <cell r="AT1373" t="str">
            <v>Horaire</v>
          </cell>
          <cell r="AU1373">
            <v>3.3069999999999999</v>
          </cell>
          <cell r="AV1373">
            <v>17</v>
          </cell>
          <cell r="AW1373" t="str">
            <v>00100</v>
          </cell>
          <cell r="AX1373" t="str">
            <v>00003243605</v>
          </cell>
          <cell r="AY1373">
            <v>25</v>
          </cell>
          <cell r="AZ1373" t="str">
            <v>LA POSTE</v>
          </cell>
          <cell r="BA1373" t="str">
            <v>17001000000324360525</v>
          </cell>
          <cell r="BB1373">
            <v>20</v>
          </cell>
          <cell r="BC1373" t="str">
            <v>CITE LA JEUNESSE DAOUAR HICHER</v>
          </cell>
          <cell r="BD1373" t="str">
            <v>MANOUBA</v>
          </cell>
          <cell r="BG1373">
            <v>27668160</v>
          </cell>
          <cell r="BH1373">
            <v>21405551</v>
          </cell>
          <cell r="BJ1373" t="str">
            <v>DAOUAR HICHIR</v>
          </cell>
          <cell r="BK1373" t="str">
            <v>A-520</v>
          </cell>
          <cell r="BL1373" t="str">
            <v>1.1</v>
          </cell>
          <cell r="BN1373" t="str">
            <v>17001000000324360525</v>
          </cell>
          <cell r="BO1373" t="str">
            <v>MELKI AMAL</v>
          </cell>
          <cell r="BP1373">
            <v>1375</v>
          </cell>
          <cell r="BT1373">
            <v>934</v>
          </cell>
          <cell r="BU1373" t="str">
            <v>si</v>
          </cell>
          <cell r="BV1373" t="str">
            <v>520 A CA</v>
          </cell>
        </row>
        <row r="1374">
          <cell r="B1374">
            <v>1376</v>
          </cell>
          <cell r="C1374" t="str">
            <v>Mlle</v>
          </cell>
          <cell r="D1374" t="str">
            <v>MADIOUNI EMNA</v>
          </cell>
          <cell r="E1374" t="str">
            <v>SAGE Tunisia</v>
          </cell>
          <cell r="F1374" t="str">
            <v>PRODUCTION</v>
          </cell>
          <cell r="G1374" t="str">
            <v>WIRE</v>
          </cell>
          <cell r="H1374" t="str">
            <v>Panda</v>
          </cell>
          <cell r="I1374" t="str">
            <v>FAWZI SENDESNI</v>
          </cell>
          <cell r="J1374" t="str">
            <v>B</v>
          </cell>
          <cell r="K1374" t="str">
            <v>DIRECTS</v>
          </cell>
          <cell r="L1374" t="str">
            <v>Variable cost at standard</v>
          </cell>
          <cell r="M1374" t="str">
            <v>WIRE</v>
          </cell>
          <cell r="N1374">
            <v>45002</v>
          </cell>
          <cell r="P1374">
            <v>-676</v>
          </cell>
          <cell r="Q1374">
            <v>45048</v>
          </cell>
          <cell r="R1374" t="str">
            <v>decipline</v>
          </cell>
          <cell r="T1374" t="str">
            <v>CDD</v>
          </cell>
          <cell r="U1374" t="str">
            <v>Contractuel</v>
          </cell>
          <cell r="V1374">
            <v>45002</v>
          </cell>
          <cell r="W1374">
            <v>45046</v>
          </cell>
          <cell r="Z1374">
            <v>45002</v>
          </cell>
          <cell r="AA1374">
            <v>3</v>
          </cell>
          <cell r="AB1374">
            <v>2023</v>
          </cell>
          <cell r="AC1374">
            <v>2027</v>
          </cell>
          <cell r="AD1374">
            <v>1.9694444444444446</v>
          </cell>
          <cell r="AE1374" t="str">
            <v>&lt; 2</v>
          </cell>
          <cell r="AF1374">
            <v>35525</v>
          </cell>
          <cell r="AG1374">
            <v>27.936986301369863</v>
          </cell>
          <cell r="AH1374" t="str">
            <v>&gt;25&lt; 35</v>
          </cell>
          <cell r="AI1374">
            <v>17155354</v>
          </cell>
          <cell r="AJ1374" t="str">
            <v>05</v>
          </cell>
          <cell r="AK1374">
            <v>14272090</v>
          </cell>
          <cell r="AL1374">
            <v>42846</v>
          </cell>
          <cell r="AM1374" t="str">
            <v>FEMME</v>
          </cell>
          <cell r="AN1374" t="str">
            <v>Célibataire</v>
          </cell>
          <cell r="AQ1374">
            <v>3</v>
          </cell>
          <cell r="AR1374">
            <v>1</v>
          </cell>
          <cell r="AS1374">
            <v>45367.25</v>
          </cell>
          <cell r="AT1374" t="str">
            <v>Horaire</v>
          </cell>
          <cell r="AU1374">
            <v>3.3069999999999999</v>
          </cell>
          <cell r="AV1374">
            <v>17</v>
          </cell>
          <cell r="AW1374">
            <v>20600</v>
          </cell>
          <cell r="AX1374" t="str">
            <v>00002561546</v>
          </cell>
          <cell r="AY1374">
            <v>74</v>
          </cell>
          <cell r="AZ1374" t="str">
            <v>LA POSTE</v>
          </cell>
          <cell r="BA1374" t="str">
            <v>17206000000256154674</v>
          </cell>
          <cell r="BB1374">
            <v>20</v>
          </cell>
          <cell r="BC1374" t="str">
            <v>MSAADINE BORJ EL AMRI</v>
          </cell>
          <cell r="BD1374" t="str">
            <v>MANOUBA</v>
          </cell>
          <cell r="BG1374">
            <v>58234091</v>
          </cell>
          <cell r="BH1374">
            <v>93922661</v>
          </cell>
          <cell r="BK1374" t="str">
            <v>B-Panda</v>
          </cell>
          <cell r="BN1374" t="str">
            <v>17206000000256154674</v>
          </cell>
          <cell r="BU1374" t="str">
            <v>Non-Actif</v>
          </cell>
        </row>
        <row r="1375">
          <cell r="B1375">
            <v>1377</v>
          </cell>
          <cell r="C1375" t="str">
            <v>Mlle</v>
          </cell>
          <cell r="D1375" t="str">
            <v>JABRI SENDA</v>
          </cell>
          <cell r="E1375" t="str">
            <v>SAGE Tunisia</v>
          </cell>
          <cell r="F1375" t="str">
            <v>PRODUCTION</v>
          </cell>
          <cell r="G1375" t="str">
            <v>Contrôle qualité</v>
          </cell>
          <cell r="H1375" t="str">
            <v>Panda</v>
          </cell>
          <cell r="I1375" t="str">
            <v>HASNA NASRAOUI</v>
          </cell>
          <cell r="J1375" t="str">
            <v>A</v>
          </cell>
          <cell r="K1375" t="str">
            <v>INDIRECTS</v>
          </cell>
          <cell r="L1375" t="str">
            <v>Variable cost at standard</v>
          </cell>
          <cell r="M1375" t="str">
            <v>Contrôle qualité</v>
          </cell>
          <cell r="N1375">
            <v>45003</v>
          </cell>
          <cell r="P1375">
            <v>25</v>
          </cell>
          <cell r="T1375" t="str">
            <v>CDD</v>
          </cell>
          <cell r="U1375" t="str">
            <v>Contractuel</v>
          </cell>
          <cell r="V1375">
            <v>45689</v>
          </cell>
          <cell r="W1375">
            <v>45747</v>
          </cell>
          <cell r="Z1375">
            <v>45003</v>
          </cell>
          <cell r="AA1375">
            <v>3</v>
          </cell>
          <cell r="AB1375">
            <v>2023</v>
          </cell>
          <cell r="AC1375">
            <v>2027</v>
          </cell>
          <cell r="AD1375">
            <v>1.9666666666666666</v>
          </cell>
          <cell r="AE1375" t="str">
            <v>&lt; 2</v>
          </cell>
          <cell r="AF1375">
            <v>36079</v>
          </cell>
          <cell r="AG1375">
            <v>26.419178082191781</v>
          </cell>
          <cell r="AH1375" t="str">
            <v>&gt;25&lt; 35</v>
          </cell>
          <cell r="AI1375">
            <v>17416073</v>
          </cell>
          <cell r="AJ1375" t="str">
            <v>01</v>
          </cell>
          <cell r="AK1375">
            <v>14327490</v>
          </cell>
          <cell r="AL1375">
            <v>43020</v>
          </cell>
          <cell r="AM1375" t="str">
            <v>FEMME</v>
          </cell>
          <cell r="AN1375" t="str">
            <v>Célibataire</v>
          </cell>
          <cell r="AQ1375">
            <v>3</v>
          </cell>
          <cell r="AR1375">
            <v>2</v>
          </cell>
          <cell r="AS1375">
            <v>45733.5</v>
          </cell>
          <cell r="AT1375" t="str">
            <v>Horaire</v>
          </cell>
          <cell r="AU1375">
            <v>3.3069999999999999</v>
          </cell>
          <cell r="AV1375" t="str">
            <v>07</v>
          </cell>
          <cell r="AW1375" t="str">
            <v>04000</v>
          </cell>
          <cell r="AX1375" t="str">
            <v>58105831544</v>
          </cell>
          <cell r="AY1375">
            <v>48</v>
          </cell>
          <cell r="AZ1375" t="str">
            <v>AMEN BANK</v>
          </cell>
          <cell r="BA1375" t="str">
            <v>07040005810583154448</v>
          </cell>
          <cell r="BB1375">
            <v>20</v>
          </cell>
          <cell r="BC1375" t="str">
            <v xml:space="preserve">RUE 23 CITE ETTADHAMEN </v>
          </cell>
          <cell r="BD1375" t="str">
            <v>TUNIS</v>
          </cell>
          <cell r="BF1375">
            <v>45006</v>
          </cell>
          <cell r="BG1375">
            <v>25104967</v>
          </cell>
          <cell r="BH1375">
            <v>58067973</v>
          </cell>
          <cell r="BJ1375" t="str">
            <v>ETTADHAMEN</v>
          </cell>
          <cell r="BK1375" t="str">
            <v>A-Panda</v>
          </cell>
          <cell r="BL1375" t="str">
            <v>1.3</v>
          </cell>
          <cell r="BN1375" t="str">
            <v>07040005810583154448</v>
          </cell>
          <cell r="BT1375">
            <v>773</v>
          </cell>
          <cell r="BU1375" t="str">
            <v>si</v>
          </cell>
          <cell r="BV1375" t="str">
            <v>139 A CP</v>
          </cell>
        </row>
        <row r="1376">
          <cell r="B1376">
            <v>1378</v>
          </cell>
          <cell r="C1376" t="str">
            <v>Madame</v>
          </cell>
          <cell r="D1376" t="str">
            <v>METOUI SAMIRA</v>
          </cell>
          <cell r="E1376" t="str">
            <v>SAGE Tunisia</v>
          </cell>
          <cell r="F1376" t="str">
            <v>PRODUCTION</v>
          </cell>
          <cell r="G1376" t="str">
            <v>Couturière</v>
          </cell>
          <cell r="H1376" t="str">
            <v>Panda</v>
          </cell>
          <cell r="I1376" t="str">
            <v>FAWZI SENDESNI</v>
          </cell>
          <cell r="J1376" t="str">
            <v>B</v>
          </cell>
          <cell r="K1376" t="str">
            <v>DIRECTS</v>
          </cell>
          <cell r="L1376" t="str">
            <v>Variable cost at standard</v>
          </cell>
          <cell r="M1376" t="str">
            <v>Couturière</v>
          </cell>
          <cell r="N1376">
            <v>45012</v>
          </cell>
          <cell r="P1376">
            <v>-676</v>
          </cell>
          <cell r="Q1376">
            <v>45048</v>
          </cell>
          <cell r="R1376" t="str">
            <v>personnel</v>
          </cell>
          <cell r="T1376" t="str">
            <v>CDD</v>
          </cell>
          <cell r="U1376" t="str">
            <v>Contractuel</v>
          </cell>
          <cell r="V1376">
            <v>45012</v>
          </cell>
          <cell r="W1376">
            <v>45046</v>
          </cell>
          <cell r="Z1376">
            <v>45012</v>
          </cell>
          <cell r="AA1376">
            <v>3</v>
          </cell>
          <cell r="AB1376">
            <v>2023</v>
          </cell>
          <cell r="AC1376">
            <v>2027</v>
          </cell>
          <cell r="AD1376">
            <v>1.9416666666666667</v>
          </cell>
          <cell r="AE1376" t="str">
            <v>&lt; 2</v>
          </cell>
          <cell r="AF1376">
            <v>27380</v>
          </cell>
          <cell r="AG1376">
            <v>50.252054794520546</v>
          </cell>
          <cell r="AH1376" t="str">
            <v>&gt;45&lt; 55</v>
          </cell>
          <cell r="AK1376" t="str">
            <v>07279077</v>
          </cell>
          <cell r="AL1376">
            <v>43887</v>
          </cell>
          <cell r="AM1376" t="str">
            <v>FEMME</v>
          </cell>
          <cell r="AN1376" t="str">
            <v>Marié(e)</v>
          </cell>
          <cell r="AO1376">
            <v>4</v>
          </cell>
          <cell r="AQ1376">
            <v>3</v>
          </cell>
          <cell r="AR1376">
            <v>1</v>
          </cell>
          <cell r="AS1376">
            <v>45377.25</v>
          </cell>
          <cell r="AT1376" t="str">
            <v>Horaire</v>
          </cell>
          <cell r="AU1376">
            <v>3.3069999999999999</v>
          </cell>
          <cell r="AV1376">
            <v>17</v>
          </cell>
          <cell r="AW1376" t="str">
            <v>00100</v>
          </cell>
          <cell r="AX1376" t="str">
            <v>00003248718</v>
          </cell>
          <cell r="AY1376">
            <v>12</v>
          </cell>
          <cell r="AZ1376" t="str">
            <v>LA POSTE</v>
          </cell>
          <cell r="BA1376" t="str">
            <v>17001000000324871812</v>
          </cell>
          <cell r="BB1376">
            <v>20</v>
          </cell>
          <cell r="BC1376" t="str">
            <v xml:space="preserve">CITE 20 MARS MORNAGUIA </v>
          </cell>
          <cell r="BD1376" t="str">
            <v>MANOUBA</v>
          </cell>
          <cell r="BG1376">
            <v>27829681</v>
          </cell>
          <cell r="BH1376">
            <v>50070257</v>
          </cell>
          <cell r="BK1376" t="str">
            <v>B-Panda</v>
          </cell>
          <cell r="BN1376" t="str">
            <v>17001000000324871812</v>
          </cell>
          <cell r="BU1376" t="str">
            <v>Non-Actif</v>
          </cell>
        </row>
        <row r="1377">
          <cell r="B1377">
            <v>1379</v>
          </cell>
          <cell r="C1377" t="str">
            <v>Madame</v>
          </cell>
          <cell r="D1377" t="str">
            <v>YEFERNI RANIA</v>
          </cell>
          <cell r="E1377" t="str">
            <v>SAGE Tunisia</v>
          </cell>
          <cell r="F1377" t="str">
            <v>PRODUCTION</v>
          </cell>
          <cell r="G1377" t="str">
            <v>Couturière</v>
          </cell>
          <cell r="H1377" t="str">
            <v>P6 AR</v>
          </cell>
          <cell r="I1377" t="str">
            <v>MASSOUD BRAHMI</v>
          </cell>
          <cell r="J1377" t="str">
            <v>B</v>
          </cell>
          <cell r="K1377" t="str">
            <v>DIRECTS</v>
          </cell>
          <cell r="L1377" t="str">
            <v>Variable cost at standard</v>
          </cell>
          <cell r="M1377" t="str">
            <v>Couturière</v>
          </cell>
          <cell r="N1377">
            <v>45006</v>
          </cell>
          <cell r="P1377">
            <v>25</v>
          </cell>
          <cell r="T1377" t="str">
            <v>CDD</v>
          </cell>
          <cell r="U1377" t="str">
            <v>Contractuel</v>
          </cell>
          <cell r="V1377">
            <v>45689</v>
          </cell>
          <cell r="W1377">
            <v>45747</v>
          </cell>
          <cell r="Z1377">
            <v>45006</v>
          </cell>
          <cell r="AA1377">
            <v>3</v>
          </cell>
          <cell r="AB1377">
            <v>2023</v>
          </cell>
          <cell r="AC1377">
            <v>2027</v>
          </cell>
          <cell r="AD1377">
            <v>1.9583333333333333</v>
          </cell>
          <cell r="AE1377" t="str">
            <v>&lt; 2</v>
          </cell>
          <cell r="AF1377">
            <v>31770</v>
          </cell>
          <cell r="AG1377">
            <v>38.224657534246575</v>
          </cell>
          <cell r="AH1377" t="str">
            <v>&gt;35&lt; 45</v>
          </cell>
          <cell r="AI1377">
            <v>17273873</v>
          </cell>
          <cell r="AJ1377" t="str">
            <v>08</v>
          </cell>
          <cell r="AK1377" t="str">
            <v>07380989</v>
          </cell>
          <cell r="AL1377">
            <v>41837</v>
          </cell>
          <cell r="AM1377" t="str">
            <v>FEMME</v>
          </cell>
          <cell r="AN1377" t="str">
            <v>Marié(e)</v>
          </cell>
          <cell r="AO1377">
            <v>2</v>
          </cell>
          <cell r="AQ1377">
            <v>3</v>
          </cell>
          <cell r="AR1377">
            <v>2</v>
          </cell>
          <cell r="AS1377">
            <v>45736.5</v>
          </cell>
          <cell r="AT1377" t="str">
            <v>Horaire</v>
          </cell>
          <cell r="AU1377">
            <v>3.3069999999999999</v>
          </cell>
          <cell r="AV1377">
            <v>17</v>
          </cell>
          <cell r="AW1377" t="str">
            <v>00100</v>
          </cell>
          <cell r="AX1377" t="str">
            <v>00003243627</v>
          </cell>
          <cell r="AY1377">
            <v>56</v>
          </cell>
          <cell r="AZ1377" t="str">
            <v>LA POSTE</v>
          </cell>
          <cell r="BA1377" t="str">
            <v>17001000000324362756</v>
          </cell>
          <cell r="BB1377">
            <v>20</v>
          </cell>
          <cell r="BC1377" t="str">
            <v xml:space="preserve">EL HBIBIYA BOUHNECH </v>
          </cell>
          <cell r="BD1377" t="str">
            <v>MANOUBA</v>
          </cell>
          <cell r="BF1377">
            <v>45006</v>
          </cell>
          <cell r="BG1377">
            <v>22950767</v>
          </cell>
          <cell r="BH1377">
            <v>24737999</v>
          </cell>
          <cell r="BJ1377" t="str">
            <v>BOUHNECH</v>
          </cell>
          <cell r="BK1377" t="str">
            <v>B-P6 AR</v>
          </cell>
          <cell r="BL1377" t="str">
            <v>1.1</v>
          </cell>
          <cell r="BN1377" t="str">
            <v>17001000000324362756</v>
          </cell>
          <cell r="BO1377" t="str">
            <v>YEFERNI RANIA</v>
          </cell>
          <cell r="BP1377">
            <v>1379</v>
          </cell>
          <cell r="BT1377">
            <v>126</v>
          </cell>
          <cell r="BU1377" t="str">
            <v>si</v>
          </cell>
          <cell r="BV1377" t="str">
            <v>P6 AR B SP</v>
          </cell>
        </row>
        <row r="1378">
          <cell r="B1378">
            <v>1380</v>
          </cell>
          <cell r="C1378" t="str">
            <v>Madame</v>
          </cell>
          <cell r="D1378" t="str">
            <v>KOUKI RIM</v>
          </cell>
          <cell r="E1378" t="str">
            <v>SAGE Tunisia</v>
          </cell>
          <cell r="F1378" t="str">
            <v>PRODUCTION</v>
          </cell>
          <cell r="G1378" t="str">
            <v>Couturière</v>
          </cell>
          <cell r="H1378" t="str">
            <v>P6</v>
          </cell>
          <cell r="K1378" t="str">
            <v>DIRECTS</v>
          </cell>
          <cell r="L1378" t="str">
            <v>Variable cost at standard</v>
          </cell>
          <cell r="M1378" t="str">
            <v>Couturière</v>
          </cell>
          <cell r="N1378">
            <v>45006</v>
          </cell>
          <cell r="P1378">
            <v>-584</v>
          </cell>
          <cell r="Q1378">
            <v>45138</v>
          </cell>
          <cell r="R1378" t="str">
            <v>fin de contrat</v>
          </cell>
          <cell r="S1378" t="str">
            <v>maladie</v>
          </cell>
          <cell r="T1378" t="str">
            <v>CDD</v>
          </cell>
          <cell r="U1378" t="str">
            <v>Contractuel</v>
          </cell>
          <cell r="V1378">
            <v>45108</v>
          </cell>
          <cell r="W1378">
            <v>45138</v>
          </cell>
          <cell r="Z1378">
            <v>45006</v>
          </cell>
          <cell r="AA1378">
            <v>3</v>
          </cell>
          <cell r="AB1378">
            <v>2023</v>
          </cell>
          <cell r="AC1378">
            <v>2027</v>
          </cell>
          <cell r="AD1378">
            <v>1.9583333333333333</v>
          </cell>
          <cell r="AE1378" t="str">
            <v>&lt; 2</v>
          </cell>
          <cell r="AF1378">
            <v>32114</v>
          </cell>
          <cell r="AG1378">
            <v>37.282191780821918</v>
          </cell>
          <cell r="AH1378" t="str">
            <v>&gt;35&lt; 45</v>
          </cell>
          <cell r="AI1378">
            <v>12984016</v>
          </cell>
          <cell r="AJ1378" t="str">
            <v>03</v>
          </cell>
          <cell r="AK1378" t="str">
            <v>04730324</v>
          </cell>
          <cell r="AL1378">
            <v>44806</v>
          </cell>
          <cell r="AM1378" t="str">
            <v>FEMME</v>
          </cell>
          <cell r="AN1378" t="str">
            <v>Divorcé</v>
          </cell>
          <cell r="AQ1378">
            <v>3</v>
          </cell>
          <cell r="AR1378">
            <v>1</v>
          </cell>
          <cell r="AS1378">
            <v>45371.25</v>
          </cell>
          <cell r="AT1378" t="str">
            <v>Horaire</v>
          </cell>
          <cell r="AU1378">
            <v>3.3069999999999999</v>
          </cell>
          <cell r="AV1378">
            <v>17</v>
          </cell>
          <cell r="AW1378" t="str">
            <v>00100</v>
          </cell>
          <cell r="AX1378" t="str">
            <v>00000971102</v>
          </cell>
          <cell r="AY1378">
            <v>83</v>
          </cell>
          <cell r="AZ1378" t="str">
            <v>LA POSTE</v>
          </cell>
          <cell r="BA1378" t="str">
            <v>17001000000097110283</v>
          </cell>
          <cell r="BB1378">
            <v>20</v>
          </cell>
          <cell r="BC1378" t="str">
            <v>15 RUE 69 ZAHROUNI TUNIS</v>
          </cell>
          <cell r="BD1378" t="str">
            <v>TUNIS</v>
          </cell>
          <cell r="BF1378" t="str">
            <v>25/04/2023 /10-05-23/10-07-23</v>
          </cell>
          <cell r="BG1378">
            <v>90714043</v>
          </cell>
          <cell r="BH1378">
            <v>21761669</v>
          </cell>
          <cell r="BJ1378" t="str">
            <v>ZAHROUNI</v>
          </cell>
          <cell r="BK1378" t="str">
            <v>-P6</v>
          </cell>
          <cell r="BL1378" t="str">
            <v>1.1</v>
          </cell>
          <cell r="BN1378" t="str">
            <v>17001000000097110283</v>
          </cell>
          <cell r="BU1378" t="str">
            <v>Non-Actif</v>
          </cell>
        </row>
        <row r="1379">
          <cell r="B1379">
            <v>1381</v>
          </cell>
          <cell r="C1379" t="str">
            <v>Monsieur</v>
          </cell>
          <cell r="D1379" t="str">
            <v>DARDOURI MAHER</v>
          </cell>
          <cell r="E1379" t="str">
            <v>SAGE Tunisia</v>
          </cell>
          <cell r="F1379" t="str">
            <v>QUALITE</v>
          </cell>
          <cell r="G1379" t="str">
            <v>INGENIEUR QUALITE</v>
          </cell>
          <cell r="K1379" t="str">
            <v>CADRE</v>
          </cell>
          <cell r="L1379" t="str">
            <v>Variable cost at standard</v>
          </cell>
          <cell r="M1379" t="str">
            <v>INGENIEUR QUALITE</v>
          </cell>
          <cell r="N1379">
            <v>45006</v>
          </cell>
          <cell r="P1379" t="str">
            <v/>
          </cell>
          <cell r="Q1379">
            <v>45013</v>
          </cell>
          <cell r="R1379" t="str">
            <v>Nouvelle opportinité</v>
          </cell>
          <cell r="T1379" t="str">
            <v>CIVP</v>
          </cell>
          <cell r="U1379" t="str">
            <v>Contractuel</v>
          </cell>
          <cell r="V1379">
            <v>45006</v>
          </cell>
          <cell r="Z1379">
            <v>45006</v>
          </cell>
          <cell r="AA1379">
            <v>3</v>
          </cell>
          <cell r="AB1379">
            <v>2023</v>
          </cell>
          <cell r="AC1379">
            <v>2027</v>
          </cell>
          <cell r="AD1379">
            <v>1.9583333333333333</v>
          </cell>
          <cell r="AE1379" t="str">
            <v>&lt; 2</v>
          </cell>
          <cell r="AF1379">
            <v>35385</v>
          </cell>
          <cell r="AG1379">
            <v>28.32054794520548</v>
          </cell>
          <cell r="AH1379" t="str">
            <v>&gt;25&lt; 35</v>
          </cell>
          <cell r="AK1379">
            <v>12822604</v>
          </cell>
          <cell r="AL1379">
            <v>44242</v>
          </cell>
          <cell r="AM1379" t="str">
            <v>HOMME</v>
          </cell>
          <cell r="AN1379" t="str">
            <v>Célibataire</v>
          </cell>
          <cell r="AS1379">
            <v>45006</v>
          </cell>
          <cell r="AT1379" t="str">
            <v>Mensuel</v>
          </cell>
          <cell r="AU1379">
            <v>900</v>
          </cell>
          <cell r="AV1379">
            <v>12</v>
          </cell>
          <cell r="AW1379">
            <v>50300</v>
          </cell>
          <cell r="AX1379" t="str">
            <v>00002420171</v>
          </cell>
          <cell r="AY1379">
            <v>96</v>
          </cell>
          <cell r="AZ1379" t="str">
            <v>UIB</v>
          </cell>
          <cell r="BA1379" t="str">
            <v>12503000000242017196</v>
          </cell>
          <cell r="BB1379">
            <v>20</v>
          </cell>
          <cell r="BC1379" t="str">
            <v>CITE NOZHA KAALA KOUBRA</v>
          </cell>
          <cell r="BD1379" t="str">
            <v>SOUSSE</v>
          </cell>
          <cell r="BK1379" t="str">
            <v>CADRE</v>
          </cell>
          <cell r="BN1379" t="str">
            <v>12503000000242017196</v>
          </cell>
          <cell r="BU1379" t="str">
            <v>Non-Actif</v>
          </cell>
        </row>
        <row r="1380">
          <cell r="B1380">
            <v>1382</v>
          </cell>
          <cell r="C1380" t="str">
            <v>Monsieur</v>
          </cell>
          <cell r="D1380" t="str">
            <v>OTHMANI BOULBABA</v>
          </cell>
          <cell r="E1380" t="str">
            <v>SAGE Tunisia</v>
          </cell>
          <cell r="F1380" t="str">
            <v>LOGISTIQUE</v>
          </cell>
          <cell r="G1380" t="str">
            <v>Planificateur</v>
          </cell>
          <cell r="K1380" t="str">
            <v>CADRE</v>
          </cell>
          <cell r="L1380" t="str">
            <v>Variable cost at standard</v>
          </cell>
          <cell r="M1380" t="str">
            <v>Planificateur</v>
          </cell>
          <cell r="N1380">
            <v>45008</v>
          </cell>
          <cell r="O1380">
            <v>45222</v>
          </cell>
          <cell r="P1380" t="str">
            <v/>
          </cell>
          <cell r="T1380" t="str">
            <v>CDI</v>
          </cell>
          <cell r="U1380" t="str">
            <v>Titulaire</v>
          </cell>
          <cell r="V1380">
            <v>45008</v>
          </cell>
          <cell r="Z1380">
            <v>45008</v>
          </cell>
          <cell r="AA1380">
            <v>3</v>
          </cell>
          <cell r="AB1380">
            <v>2023</v>
          </cell>
          <cell r="AC1380">
            <v>2027</v>
          </cell>
          <cell r="AD1380">
            <v>1.9527777777777777</v>
          </cell>
          <cell r="AE1380" t="str">
            <v>&lt; 2</v>
          </cell>
          <cell r="AF1380">
            <v>30502</v>
          </cell>
          <cell r="AG1380">
            <v>41.698630136986303</v>
          </cell>
          <cell r="AH1380" t="str">
            <v>&gt;35&lt; 45</v>
          </cell>
          <cell r="AI1380">
            <v>16165929</v>
          </cell>
          <cell r="AJ1380" t="str">
            <v>01</v>
          </cell>
          <cell r="AK1380" t="str">
            <v>05899279</v>
          </cell>
          <cell r="AL1380">
            <v>44620</v>
          </cell>
          <cell r="AM1380" t="str">
            <v>HOMME</v>
          </cell>
          <cell r="AN1380" t="str">
            <v>Marié(e)</v>
          </cell>
          <cell r="AO1380">
            <v>2</v>
          </cell>
          <cell r="AQ1380">
            <v>15</v>
          </cell>
          <cell r="AR1380">
            <v>2</v>
          </cell>
          <cell r="AS1380">
            <v>45738.5</v>
          </cell>
          <cell r="AT1380" t="str">
            <v>Mensuel</v>
          </cell>
          <cell r="AU1380">
            <v>2700</v>
          </cell>
          <cell r="AV1380" t="str">
            <v>08</v>
          </cell>
          <cell r="AW1380" t="str">
            <v>00400</v>
          </cell>
          <cell r="AX1380" t="str">
            <v>06220102228</v>
          </cell>
          <cell r="AY1380" t="str">
            <v>09</v>
          </cell>
          <cell r="AZ1380" t="str">
            <v>BIAT</v>
          </cell>
          <cell r="BA1380" t="str">
            <v>08004000622010222809</v>
          </cell>
          <cell r="BB1380">
            <v>20</v>
          </cell>
          <cell r="BC1380" t="str">
            <v>6RUE KOUFA MANSOURA</v>
          </cell>
          <cell r="BD1380" t="str">
            <v>ARIANA</v>
          </cell>
          <cell r="BF1380">
            <v>45041</v>
          </cell>
          <cell r="BI1380">
            <v>98156711</v>
          </cell>
          <cell r="BK1380" t="str">
            <v>CADRE</v>
          </cell>
          <cell r="BN1380" t="str">
            <v>08004000622010222809</v>
          </cell>
          <cell r="BU1380" t="str">
            <v>si</v>
          </cell>
        </row>
        <row r="1381">
          <cell r="B1381">
            <v>1383</v>
          </cell>
          <cell r="C1381" t="str">
            <v>Mlle</v>
          </cell>
          <cell r="D1381" t="str">
            <v>JELASSI HAMIDA</v>
          </cell>
          <cell r="E1381" t="str">
            <v>SAGE Tunisia</v>
          </cell>
          <cell r="F1381" t="str">
            <v>PRODUCTION</v>
          </cell>
          <cell r="G1381" t="str">
            <v>Contrôle qualité</v>
          </cell>
          <cell r="H1381" t="str">
            <v>CR3</v>
          </cell>
          <cell r="I1381" t="str">
            <v>Fakhri</v>
          </cell>
          <cell r="J1381" t="str">
            <v>A</v>
          </cell>
          <cell r="K1381" t="str">
            <v>INDIRECTS</v>
          </cell>
          <cell r="L1381" t="str">
            <v>Variable cost at standard</v>
          </cell>
          <cell r="M1381" t="str">
            <v>Contrôle qualité</v>
          </cell>
          <cell r="N1381">
            <v>45013</v>
          </cell>
          <cell r="P1381">
            <v>25</v>
          </cell>
          <cell r="T1381" t="str">
            <v>CDD</v>
          </cell>
          <cell r="U1381" t="str">
            <v>Contractuel</v>
          </cell>
          <cell r="V1381">
            <v>45689</v>
          </cell>
          <cell r="W1381">
            <v>45747</v>
          </cell>
          <cell r="Z1381">
            <v>45013</v>
          </cell>
          <cell r="AA1381">
            <v>3</v>
          </cell>
          <cell r="AB1381">
            <v>2023</v>
          </cell>
          <cell r="AC1381">
            <v>2027</v>
          </cell>
          <cell r="AD1381">
            <v>1.9388888888888889</v>
          </cell>
          <cell r="AE1381" t="str">
            <v>&lt; 2</v>
          </cell>
          <cell r="AF1381">
            <v>31196</v>
          </cell>
          <cell r="AG1381">
            <v>39.797260273972604</v>
          </cell>
          <cell r="AH1381" t="str">
            <v>&gt;35&lt; 45</v>
          </cell>
          <cell r="AI1381">
            <v>16750339</v>
          </cell>
          <cell r="AJ1381" t="str">
            <v>04</v>
          </cell>
          <cell r="AK1381" t="str">
            <v>09161307</v>
          </cell>
          <cell r="AL1381">
            <v>44824</v>
          </cell>
          <cell r="AM1381" t="str">
            <v>FEMME</v>
          </cell>
          <cell r="AN1381" t="str">
            <v>Célibataire</v>
          </cell>
          <cell r="AQ1381">
            <v>3</v>
          </cell>
          <cell r="AR1381">
            <v>2</v>
          </cell>
          <cell r="AS1381">
            <v>45743.5</v>
          </cell>
          <cell r="AT1381" t="str">
            <v>Horaire</v>
          </cell>
          <cell r="AU1381">
            <v>3.3069999999999999</v>
          </cell>
          <cell r="AV1381">
            <v>17</v>
          </cell>
          <cell r="AW1381" t="str">
            <v>00100</v>
          </cell>
          <cell r="AX1381" t="str">
            <v>00001778116</v>
          </cell>
          <cell r="AY1381">
            <v>64</v>
          </cell>
          <cell r="AZ1381" t="str">
            <v>LA POSTE</v>
          </cell>
          <cell r="BA1381" t="str">
            <v>17001000000177811664</v>
          </cell>
          <cell r="BB1381">
            <v>20</v>
          </cell>
          <cell r="BC1381" t="str">
            <v>KSAR HDID MORNAGUIA</v>
          </cell>
          <cell r="BD1381" t="str">
            <v>MANOUBA</v>
          </cell>
          <cell r="BF1381" t="str">
            <v>28/03/2023- 10-07-23</v>
          </cell>
          <cell r="BG1381">
            <v>54603478</v>
          </cell>
          <cell r="BH1381">
            <v>21611248</v>
          </cell>
          <cell r="BJ1381" t="str">
            <v>MORNAGUIA</v>
          </cell>
          <cell r="BK1381" t="str">
            <v>A-CR3</v>
          </cell>
          <cell r="BL1381" t="str">
            <v>1.3</v>
          </cell>
          <cell r="BN1381" t="str">
            <v>17001000000177811664</v>
          </cell>
          <cell r="BT1381">
            <v>689</v>
          </cell>
          <cell r="BU1381" t="str">
            <v>si</v>
          </cell>
          <cell r="BV1381" t="str">
            <v>139 B CA</v>
          </cell>
        </row>
        <row r="1382">
          <cell r="B1382">
            <v>1384</v>
          </cell>
          <cell r="C1382" t="str">
            <v>Madame</v>
          </cell>
          <cell r="D1382" t="str">
            <v>ARFAOUI AMENI</v>
          </cell>
          <cell r="E1382" t="str">
            <v>SAGE Tunisia</v>
          </cell>
          <cell r="F1382" t="str">
            <v>PRODUCTION</v>
          </cell>
          <cell r="G1382" t="str">
            <v>Couturière</v>
          </cell>
          <cell r="H1382" t="str">
            <v>P7 AR</v>
          </cell>
          <cell r="I1382" t="str">
            <v>FAYCEL</v>
          </cell>
          <cell r="J1382" t="str">
            <v>B</v>
          </cell>
          <cell r="K1382" t="str">
            <v>DIRECTS</v>
          </cell>
          <cell r="L1382" t="str">
            <v>Variable cost at standard</v>
          </cell>
          <cell r="M1382" t="str">
            <v>Couturière</v>
          </cell>
          <cell r="N1382">
            <v>45013</v>
          </cell>
          <cell r="P1382">
            <v>25</v>
          </cell>
          <cell r="T1382" t="str">
            <v>CDD</v>
          </cell>
          <cell r="U1382" t="str">
            <v>Contractuel</v>
          </cell>
          <cell r="V1382">
            <v>45689</v>
          </cell>
          <cell r="W1382">
            <v>45747</v>
          </cell>
          <cell r="Z1382">
            <v>45013</v>
          </cell>
          <cell r="AA1382">
            <v>3</v>
          </cell>
          <cell r="AB1382">
            <v>2023</v>
          </cell>
          <cell r="AC1382">
            <v>2027</v>
          </cell>
          <cell r="AD1382">
            <v>1.9388888888888889</v>
          </cell>
          <cell r="AE1382" t="str">
            <v>&lt; 2</v>
          </cell>
          <cell r="AF1382">
            <v>34854</v>
          </cell>
          <cell r="AG1382">
            <v>29.775342465753425</v>
          </cell>
          <cell r="AH1382" t="str">
            <v>&gt;25&lt; 35</v>
          </cell>
          <cell r="AI1382">
            <v>16629363</v>
          </cell>
          <cell r="AJ1382" t="str">
            <v>09</v>
          </cell>
          <cell r="AK1382" t="str">
            <v>09189642</v>
          </cell>
          <cell r="AL1382">
            <v>40976</v>
          </cell>
          <cell r="AM1382" t="str">
            <v>FEMME</v>
          </cell>
          <cell r="AN1382" t="str">
            <v>Marié(e)</v>
          </cell>
          <cell r="AQ1382">
            <v>3</v>
          </cell>
          <cell r="AR1382">
            <v>2</v>
          </cell>
          <cell r="AS1382">
            <v>45743.5</v>
          </cell>
          <cell r="AT1382" t="str">
            <v>Horaire</v>
          </cell>
          <cell r="AU1382">
            <v>3.3069999999999999</v>
          </cell>
          <cell r="AV1382">
            <v>17</v>
          </cell>
          <cell r="AW1382" t="str">
            <v>00100</v>
          </cell>
          <cell r="AX1382" t="str">
            <v>00002128088</v>
          </cell>
          <cell r="AY1382">
            <v>76</v>
          </cell>
          <cell r="AZ1382" t="str">
            <v>LA POSTE</v>
          </cell>
          <cell r="BA1382" t="str">
            <v>17001000000212808876</v>
          </cell>
          <cell r="BB1382">
            <v>20</v>
          </cell>
          <cell r="BC1382" t="str">
            <v>SANHEJA OUED ELIL</v>
          </cell>
          <cell r="BD1382" t="str">
            <v>MANOUBA</v>
          </cell>
          <cell r="BF1382">
            <v>45251</v>
          </cell>
          <cell r="BG1382">
            <v>53122185</v>
          </cell>
          <cell r="BH1382">
            <v>97520753</v>
          </cell>
          <cell r="BJ1382" t="str">
            <v>SANHEJA</v>
          </cell>
          <cell r="BK1382" t="str">
            <v>B-P7 AR</v>
          </cell>
          <cell r="BL1382" t="str">
            <v>1.1</v>
          </cell>
          <cell r="BN1382" t="str">
            <v>17001000000212808876</v>
          </cell>
          <cell r="BO1382" t="str">
            <v>ARFAOUI AMENI</v>
          </cell>
          <cell r="BP1382">
            <v>1384</v>
          </cell>
          <cell r="BT1382">
            <v>541</v>
          </cell>
          <cell r="BU1382" t="str">
            <v>si</v>
          </cell>
          <cell r="BV1382" t="str">
            <v>965 B SP</v>
          </cell>
        </row>
        <row r="1383">
          <cell r="B1383">
            <v>1385</v>
          </cell>
          <cell r="C1383" t="str">
            <v>Madame</v>
          </cell>
          <cell r="D1383" t="str">
            <v>BOUTHOURI DALEL</v>
          </cell>
          <cell r="E1383" t="str">
            <v>SAGE Tunisia</v>
          </cell>
          <cell r="F1383" t="str">
            <v>PRODUCTION</v>
          </cell>
          <cell r="G1383" t="str">
            <v>Alimentatrice</v>
          </cell>
          <cell r="H1383" t="str">
            <v>Panda</v>
          </cell>
          <cell r="I1383" t="str">
            <v>HASNA NASRAOUI</v>
          </cell>
          <cell r="J1383" t="str">
            <v>A</v>
          </cell>
          <cell r="K1383" t="str">
            <v>DIRECTS</v>
          </cell>
          <cell r="L1383" t="str">
            <v>Variable cost at standard</v>
          </cell>
          <cell r="M1383" t="str">
            <v>Alimentatrice</v>
          </cell>
          <cell r="N1383">
            <v>45013</v>
          </cell>
          <cell r="P1383">
            <v>-676</v>
          </cell>
          <cell r="Q1383">
            <v>45014</v>
          </cell>
          <cell r="R1383" t="str">
            <v xml:space="preserve">abandon de poste </v>
          </cell>
          <cell r="T1383" t="str">
            <v>CDD</v>
          </cell>
          <cell r="U1383" t="str">
            <v>Contractuel</v>
          </cell>
          <cell r="V1383">
            <v>45013</v>
          </cell>
          <cell r="W1383">
            <v>45046</v>
          </cell>
          <cell r="Z1383">
            <v>45013</v>
          </cell>
          <cell r="AA1383">
            <v>3</v>
          </cell>
          <cell r="AB1383">
            <v>2023</v>
          </cell>
          <cell r="AC1383">
            <v>2027</v>
          </cell>
          <cell r="AD1383">
            <v>1.9388888888888889</v>
          </cell>
          <cell r="AE1383" t="str">
            <v>&lt; 2</v>
          </cell>
          <cell r="AF1383">
            <v>35277</v>
          </cell>
          <cell r="AG1383">
            <v>28.616438356164384</v>
          </cell>
          <cell r="AH1383" t="str">
            <v>&gt;25&lt; 35</v>
          </cell>
          <cell r="AI1383">
            <v>17445940</v>
          </cell>
          <cell r="AJ1383" t="str">
            <v>01</v>
          </cell>
          <cell r="AK1383" t="str">
            <v>07229102</v>
          </cell>
          <cell r="AL1383">
            <v>44770</v>
          </cell>
          <cell r="AM1383" t="str">
            <v>FEMME</v>
          </cell>
          <cell r="AN1383" t="str">
            <v>Marié(e)</v>
          </cell>
          <cell r="AQ1383">
            <v>3</v>
          </cell>
          <cell r="AR1383">
            <v>1</v>
          </cell>
          <cell r="AS1383">
            <v>45378.25</v>
          </cell>
          <cell r="AT1383" t="str">
            <v>Horaire</v>
          </cell>
          <cell r="AU1383">
            <v>3.3069999999999999</v>
          </cell>
          <cell r="AV1383">
            <v>17</v>
          </cell>
          <cell r="AW1383" t="str">
            <v>00100</v>
          </cell>
          <cell r="AX1383" t="str">
            <v>00003223344</v>
          </cell>
          <cell r="AY1383">
            <v>86</v>
          </cell>
          <cell r="AZ1383" t="str">
            <v>LA POSTE</v>
          </cell>
          <cell r="BA1383" t="str">
            <v>17001000000322334486</v>
          </cell>
          <cell r="BB1383">
            <v>20</v>
          </cell>
          <cell r="BC1383" t="str">
            <v>17 RUE 10492 KABARIA</v>
          </cell>
          <cell r="BD1383" t="str">
            <v>MANOUBA</v>
          </cell>
          <cell r="BG1383">
            <v>58682875</v>
          </cell>
          <cell r="BH1383">
            <v>27527427</v>
          </cell>
          <cell r="BK1383" t="str">
            <v>A-Panda</v>
          </cell>
          <cell r="BL1383" t="str">
            <v>1.3</v>
          </cell>
          <cell r="BN1383" t="str">
            <v>17001000000322334486</v>
          </cell>
          <cell r="BU1383" t="str">
            <v>Non-Actif</v>
          </cell>
        </row>
        <row r="1384">
          <cell r="B1384">
            <v>1386</v>
          </cell>
          <cell r="C1384" t="str">
            <v>Mlle</v>
          </cell>
          <cell r="D1384" t="str">
            <v>TRABELSI IMEN</v>
          </cell>
          <cell r="E1384" t="str">
            <v>SAGE Tunisia</v>
          </cell>
          <cell r="F1384" t="str">
            <v>PRODUCTION</v>
          </cell>
          <cell r="G1384" t="str">
            <v>Couturière</v>
          </cell>
          <cell r="H1384" t="str">
            <v>Panda</v>
          </cell>
          <cell r="I1384" t="str">
            <v>FAWZI SENDESNI</v>
          </cell>
          <cell r="J1384" t="str">
            <v>B</v>
          </cell>
          <cell r="K1384" t="str">
            <v>DIRECTS</v>
          </cell>
          <cell r="L1384" t="str">
            <v>Variable cost at standard</v>
          </cell>
          <cell r="M1384" t="str">
            <v>Couturière</v>
          </cell>
          <cell r="N1384">
            <v>45013</v>
          </cell>
          <cell r="P1384">
            <v>-553</v>
          </cell>
          <cell r="Q1384">
            <v>45170</v>
          </cell>
          <cell r="R1384" t="str">
            <v>personnel</v>
          </cell>
          <cell r="T1384" t="str">
            <v>CDD</v>
          </cell>
          <cell r="U1384" t="str">
            <v>Contractuel</v>
          </cell>
          <cell r="V1384">
            <v>45108</v>
          </cell>
          <cell r="W1384">
            <v>45169</v>
          </cell>
          <cell r="Z1384">
            <v>45013</v>
          </cell>
          <cell r="AA1384">
            <v>3</v>
          </cell>
          <cell r="AB1384">
            <v>2023</v>
          </cell>
          <cell r="AC1384">
            <v>2027</v>
          </cell>
          <cell r="AD1384">
            <v>1.9388888888888889</v>
          </cell>
          <cell r="AE1384" t="str">
            <v>&lt; 2</v>
          </cell>
          <cell r="AF1384">
            <v>37143</v>
          </cell>
          <cell r="AG1384">
            <v>23.504109589041096</v>
          </cell>
          <cell r="AH1384" t="str">
            <v>&lt; 25</v>
          </cell>
          <cell r="AI1384">
            <v>17393497</v>
          </cell>
          <cell r="AJ1384" t="str">
            <v>00</v>
          </cell>
          <cell r="AK1384" t="str">
            <v>14366252</v>
          </cell>
          <cell r="AL1384">
            <v>43774</v>
          </cell>
          <cell r="AM1384" t="str">
            <v>FEMME</v>
          </cell>
          <cell r="AN1384" t="str">
            <v>Célibataire</v>
          </cell>
          <cell r="AQ1384">
            <v>3</v>
          </cell>
          <cell r="AR1384">
            <v>1</v>
          </cell>
          <cell r="AS1384">
            <v>45378.25</v>
          </cell>
          <cell r="AT1384" t="str">
            <v>Horaire</v>
          </cell>
          <cell r="AU1384">
            <v>3.3069999999999999</v>
          </cell>
          <cell r="AV1384">
            <v>17</v>
          </cell>
          <cell r="AW1384" t="str">
            <v>00100</v>
          </cell>
          <cell r="AX1384" t="str">
            <v>00002901538</v>
          </cell>
          <cell r="AY1384">
            <v>63</v>
          </cell>
          <cell r="AZ1384" t="str">
            <v>LA POSTE</v>
          </cell>
          <cell r="BA1384" t="str">
            <v>17001000000290153863</v>
          </cell>
          <cell r="BB1384">
            <v>20</v>
          </cell>
          <cell r="BC1384" t="str">
            <v>SANHEJA OUED ELIL</v>
          </cell>
          <cell r="BD1384" t="str">
            <v>MANOUBA</v>
          </cell>
          <cell r="BF1384">
            <v>45013</v>
          </cell>
          <cell r="BG1384">
            <v>20701502</v>
          </cell>
          <cell r="BH1384">
            <v>97582303</v>
          </cell>
          <cell r="BJ1384" t="str">
            <v>SANHEJA</v>
          </cell>
          <cell r="BK1384" t="str">
            <v>B-Panda</v>
          </cell>
          <cell r="BL1384" t="str">
            <v>1.3</v>
          </cell>
          <cell r="BN1384" t="str">
            <v>17001000000290153863</v>
          </cell>
          <cell r="BU1384" t="str">
            <v>Non-Actif</v>
          </cell>
        </row>
        <row r="1385">
          <cell r="B1385">
            <v>1387</v>
          </cell>
          <cell r="C1385" t="str">
            <v>Monsieur</v>
          </cell>
          <cell r="D1385" t="str">
            <v>BEN ROMDHANE HICHEM</v>
          </cell>
          <cell r="E1385" t="str">
            <v>SAGE Tunisia</v>
          </cell>
          <cell r="F1385" t="str">
            <v>FINANCE</v>
          </cell>
          <cell r="G1385" t="str">
            <v>Contrôleur de Gestion</v>
          </cell>
          <cell r="K1385" t="str">
            <v>CADRE</v>
          </cell>
          <cell r="L1385" t="str">
            <v>Finance</v>
          </cell>
          <cell r="M1385" t="str">
            <v>Contrôleur de Gestion</v>
          </cell>
          <cell r="N1385">
            <v>45013</v>
          </cell>
          <cell r="O1385">
            <v>45227</v>
          </cell>
          <cell r="P1385" t="str">
            <v/>
          </cell>
          <cell r="Q1385">
            <v>45302</v>
          </cell>
          <cell r="R1385" t="str">
            <v>Voyage à l'étranger</v>
          </cell>
          <cell r="T1385" t="str">
            <v>CDI</v>
          </cell>
          <cell r="U1385" t="str">
            <v>Titulaire</v>
          </cell>
          <cell r="V1385">
            <v>45013</v>
          </cell>
          <cell r="Z1385">
            <v>45013</v>
          </cell>
          <cell r="AA1385">
            <v>3</v>
          </cell>
          <cell r="AB1385">
            <v>2023</v>
          </cell>
          <cell r="AC1385">
            <v>2027</v>
          </cell>
          <cell r="AD1385">
            <v>1.9388888888888889</v>
          </cell>
          <cell r="AE1385" t="str">
            <v>&lt; 2</v>
          </cell>
          <cell r="AF1385">
            <v>31624</v>
          </cell>
          <cell r="AG1385">
            <v>38.624657534246573</v>
          </cell>
          <cell r="AH1385" t="str">
            <v>&gt;35&lt; 45</v>
          </cell>
          <cell r="AI1385">
            <v>16440346</v>
          </cell>
          <cell r="AJ1385" t="str">
            <v>03</v>
          </cell>
          <cell r="AK1385" t="str">
            <v>07395799</v>
          </cell>
          <cell r="AL1385">
            <v>40792</v>
          </cell>
          <cell r="AM1385" t="str">
            <v>HOMME</v>
          </cell>
          <cell r="AN1385" t="str">
            <v>Marié(e)</v>
          </cell>
          <cell r="AO1385">
            <v>2</v>
          </cell>
          <cell r="AR1385">
            <v>1</v>
          </cell>
          <cell r="AS1385">
            <v>45378.25</v>
          </cell>
          <cell r="AT1385" t="str">
            <v>Mensuel</v>
          </cell>
          <cell r="AU1385">
            <v>3650</v>
          </cell>
          <cell r="AV1385">
            <v>25</v>
          </cell>
          <cell r="AW1385">
            <v>16600</v>
          </cell>
          <cell r="AX1385" t="str">
            <v>00001028432</v>
          </cell>
          <cell r="AY1385">
            <v>85</v>
          </cell>
          <cell r="AZ1385" t="str">
            <v>ZITOUNA BANK</v>
          </cell>
          <cell r="BA1385" t="str">
            <v>25166000000102843285</v>
          </cell>
          <cell r="BB1385">
            <v>20</v>
          </cell>
          <cell r="BC1385" t="str">
            <v>2 RUE TAHER HADED CITE BASATINE MORNAGUIA</v>
          </cell>
          <cell r="BD1385" t="str">
            <v>MANOUBA</v>
          </cell>
          <cell r="BI1385">
            <v>98156710</v>
          </cell>
          <cell r="BK1385" t="str">
            <v>CADRE</v>
          </cell>
          <cell r="BN1385" t="str">
            <v>25166000000102843285</v>
          </cell>
          <cell r="BU1385" t="str">
            <v>Non-Actif</v>
          </cell>
        </row>
        <row r="1386">
          <cell r="B1386">
            <v>1388</v>
          </cell>
          <cell r="C1386" t="str">
            <v>Mlle</v>
          </cell>
          <cell r="D1386" t="str">
            <v>MATHLOUTHI SOUMAYA</v>
          </cell>
          <cell r="E1386" t="str">
            <v>SAGE Tunisia</v>
          </cell>
          <cell r="F1386" t="str">
            <v>PRODUCTION</v>
          </cell>
          <cell r="G1386" t="str">
            <v>Couturière</v>
          </cell>
          <cell r="H1386" t="str">
            <v>Panda</v>
          </cell>
          <cell r="I1386" t="str">
            <v>FAWZI SENDESNI</v>
          </cell>
          <cell r="J1386" t="str">
            <v>B</v>
          </cell>
          <cell r="K1386" t="str">
            <v>DIRECTS</v>
          </cell>
          <cell r="L1386" t="str">
            <v>Variable cost at standard</v>
          </cell>
          <cell r="M1386" t="str">
            <v>Couturière</v>
          </cell>
          <cell r="N1386">
            <v>45013</v>
          </cell>
          <cell r="P1386">
            <v>-676</v>
          </cell>
          <cell r="Q1386">
            <v>45013</v>
          </cell>
          <cell r="T1386" t="str">
            <v>CDD</v>
          </cell>
          <cell r="U1386" t="str">
            <v>Contractuel</v>
          </cell>
          <cell r="V1386">
            <v>45013</v>
          </cell>
          <cell r="W1386">
            <v>45046</v>
          </cell>
          <cell r="Z1386">
            <v>45013</v>
          </cell>
          <cell r="AA1386">
            <v>3</v>
          </cell>
          <cell r="AB1386">
            <v>2023</v>
          </cell>
          <cell r="AC1386">
            <v>2027</v>
          </cell>
          <cell r="AD1386">
            <v>1.9388888888888889</v>
          </cell>
          <cell r="AE1386" t="str">
            <v>&lt; 2</v>
          </cell>
          <cell r="AF1386">
            <v>34413</v>
          </cell>
          <cell r="AG1386">
            <v>30.983561643835618</v>
          </cell>
          <cell r="AH1386" t="str">
            <v>&gt;25&lt; 35</v>
          </cell>
          <cell r="AI1386">
            <v>17304687</v>
          </cell>
          <cell r="AJ1386" t="str">
            <v>07</v>
          </cell>
          <cell r="AK1386" t="str">
            <v>09188833</v>
          </cell>
          <cell r="AL1386">
            <v>40871</v>
          </cell>
          <cell r="AM1386" t="str">
            <v>FEMME</v>
          </cell>
          <cell r="AN1386" t="str">
            <v>Célibataire</v>
          </cell>
          <cell r="AQ1386">
            <v>3</v>
          </cell>
          <cell r="AR1386">
            <v>1</v>
          </cell>
          <cell r="AS1386">
            <v>45378.25</v>
          </cell>
          <cell r="AT1386" t="str">
            <v>Horaire</v>
          </cell>
          <cell r="AU1386">
            <v>3.3069999999999999</v>
          </cell>
          <cell r="AV1386">
            <v>17</v>
          </cell>
          <cell r="AW1386" t="str">
            <v>00100</v>
          </cell>
          <cell r="AX1386" t="str">
            <v>00002824584</v>
          </cell>
          <cell r="AY1386">
            <v>65</v>
          </cell>
          <cell r="AZ1386" t="str">
            <v>LA POSTE</v>
          </cell>
          <cell r="BA1386" t="str">
            <v>17001000000282458465</v>
          </cell>
          <cell r="BB1386">
            <v>20</v>
          </cell>
          <cell r="BC1386" t="str">
            <v>SIDI ALI HATTAB MORNAGUIA</v>
          </cell>
          <cell r="BD1386" t="str">
            <v>MANOUBA</v>
          </cell>
          <cell r="BG1386">
            <v>27576408</v>
          </cell>
          <cell r="BH1386">
            <v>92876414</v>
          </cell>
          <cell r="BK1386" t="str">
            <v>B-Panda</v>
          </cell>
          <cell r="BN1386" t="str">
            <v>17001000000282458465</v>
          </cell>
          <cell r="BU1386" t="str">
            <v>Non-Actif</v>
          </cell>
        </row>
        <row r="1387">
          <cell r="B1387">
            <v>1389</v>
          </cell>
          <cell r="C1387" t="str">
            <v>Madame</v>
          </cell>
          <cell r="D1387" t="str">
            <v>MERSNI HAKIMA</v>
          </cell>
          <cell r="E1387" t="str">
            <v>SAGE Tunisia</v>
          </cell>
          <cell r="F1387" t="str">
            <v>PRODUCTION</v>
          </cell>
          <cell r="G1387" t="str">
            <v>Couturière</v>
          </cell>
          <cell r="H1387" t="str">
            <v>P7 AR</v>
          </cell>
          <cell r="I1387" t="str">
            <v>Safa</v>
          </cell>
          <cell r="J1387" t="str">
            <v>A</v>
          </cell>
          <cell r="K1387" t="str">
            <v>DIRECTS</v>
          </cell>
          <cell r="L1387" t="str">
            <v>Variable cost at standard</v>
          </cell>
          <cell r="M1387" t="str">
            <v>Couturière</v>
          </cell>
          <cell r="N1387">
            <v>45019</v>
          </cell>
          <cell r="P1387">
            <v>25</v>
          </cell>
          <cell r="T1387" t="str">
            <v>CDD</v>
          </cell>
          <cell r="U1387" t="str">
            <v>Contractuel</v>
          </cell>
          <cell r="V1387">
            <v>45689</v>
          </cell>
          <cell r="W1387">
            <v>45747</v>
          </cell>
          <cell r="Z1387">
            <v>45014</v>
          </cell>
          <cell r="AA1387">
            <v>4</v>
          </cell>
          <cell r="AB1387">
            <v>2023</v>
          </cell>
          <cell r="AC1387">
            <v>2027</v>
          </cell>
          <cell r="AD1387">
            <v>1.925</v>
          </cell>
          <cell r="AE1387" t="str">
            <v>&lt; 2</v>
          </cell>
          <cell r="AF1387">
            <v>23971</v>
          </cell>
          <cell r="AG1387">
            <v>59.591780821917808</v>
          </cell>
          <cell r="AH1387" t="str">
            <v>&gt; 55</v>
          </cell>
          <cell r="AI1387">
            <v>11347870</v>
          </cell>
          <cell r="AJ1387" t="str">
            <v>09</v>
          </cell>
          <cell r="AK1387" t="str">
            <v>05190337</v>
          </cell>
          <cell r="AL1387">
            <v>43791</v>
          </cell>
          <cell r="AM1387" t="str">
            <v>FEMME</v>
          </cell>
          <cell r="AN1387" t="str">
            <v>Marié(e)</v>
          </cell>
          <cell r="AQ1387">
            <v>3</v>
          </cell>
          <cell r="AR1387">
            <v>2</v>
          </cell>
          <cell r="AS1387">
            <v>45749.5</v>
          </cell>
          <cell r="AT1387" t="str">
            <v>Horaire</v>
          </cell>
          <cell r="AU1387">
            <v>3.3069999999999999</v>
          </cell>
          <cell r="AV1387">
            <v>17</v>
          </cell>
          <cell r="AW1387" t="str">
            <v>00100</v>
          </cell>
          <cell r="AX1387" t="str">
            <v>00003203452</v>
          </cell>
          <cell r="AY1387">
            <v>10</v>
          </cell>
          <cell r="AZ1387" t="str">
            <v>LA POSTE</v>
          </cell>
          <cell r="BA1387" t="str">
            <v>17001000000320345210</v>
          </cell>
          <cell r="BB1387">
            <v>20</v>
          </cell>
          <cell r="BC1387" t="str">
            <v>30 RUE 42359 EL AGBA SUPERIEUR</v>
          </cell>
          <cell r="BD1387" t="str">
            <v>MANOUBA</v>
          </cell>
          <cell r="BG1387">
            <v>26250382</v>
          </cell>
          <cell r="BH1387">
            <v>95567104</v>
          </cell>
          <cell r="BJ1387" t="str">
            <v>AL AGBA</v>
          </cell>
          <cell r="BK1387" t="str">
            <v>A-P7 AR</v>
          </cell>
          <cell r="BL1387" t="str">
            <v>1.1</v>
          </cell>
          <cell r="BN1387" t="str">
            <v>17001000000320345210</v>
          </cell>
          <cell r="BO1387" t="str">
            <v>MERSNI HAKIMA</v>
          </cell>
          <cell r="BP1387">
            <v>1389</v>
          </cell>
          <cell r="BT1387">
            <v>774</v>
          </cell>
          <cell r="BU1387" t="str">
            <v>si</v>
          </cell>
          <cell r="BV1387" t="str">
            <v>139 A CA</v>
          </cell>
        </row>
        <row r="1388">
          <cell r="B1388">
            <v>1390</v>
          </cell>
          <cell r="C1388" t="str">
            <v>Mlle</v>
          </cell>
          <cell r="D1388" t="str">
            <v>RIABI SIRINE</v>
          </cell>
          <cell r="E1388" t="str">
            <v>SAGE Tunisia</v>
          </cell>
          <cell r="F1388" t="str">
            <v>PRODUCTION</v>
          </cell>
          <cell r="G1388" t="str">
            <v>Couturière</v>
          </cell>
          <cell r="H1388">
            <v>965</v>
          </cell>
          <cell r="I1388" t="str">
            <v>ALA KHALOUI</v>
          </cell>
          <cell r="J1388" t="str">
            <v>A</v>
          </cell>
          <cell r="K1388" t="str">
            <v>DIRECTS</v>
          </cell>
          <cell r="L1388" t="str">
            <v>Variable cost at standard</v>
          </cell>
          <cell r="M1388" t="str">
            <v>Couturière</v>
          </cell>
          <cell r="N1388">
            <v>45043</v>
          </cell>
          <cell r="P1388">
            <v>-645</v>
          </cell>
          <cell r="Q1388">
            <v>45048</v>
          </cell>
          <cell r="R1388" t="str">
            <v>nouvelle opportunité</v>
          </cell>
          <cell r="T1388" t="str">
            <v>CDD</v>
          </cell>
          <cell r="U1388" t="str">
            <v>Contractuel</v>
          </cell>
          <cell r="V1388">
            <v>45043</v>
          </cell>
          <cell r="W1388">
            <v>45077</v>
          </cell>
          <cell r="Z1388">
            <v>45043</v>
          </cell>
          <cell r="AA1388">
            <v>4</v>
          </cell>
          <cell r="AB1388">
            <v>2023</v>
          </cell>
          <cell r="AC1388">
            <v>2027</v>
          </cell>
          <cell r="AD1388">
            <v>1.8583333333333334</v>
          </cell>
          <cell r="AE1388" t="str">
            <v>&lt; 2</v>
          </cell>
          <cell r="AF1388">
            <v>37520</v>
          </cell>
          <cell r="AG1388">
            <v>22.471232876712328</v>
          </cell>
          <cell r="AH1388" t="str">
            <v>&lt; 25</v>
          </cell>
          <cell r="AK1388" t="str">
            <v>07249252</v>
          </cell>
          <cell r="AL1388">
            <v>43367</v>
          </cell>
          <cell r="AM1388" t="str">
            <v>FEMME</v>
          </cell>
          <cell r="AN1388" t="str">
            <v>Célibataire</v>
          </cell>
          <cell r="AO1388">
            <v>0</v>
          </cell>
          <cell r="AQ1388">
            <v>3</v>
          </cell>
          <cell r="AR1388">
            <v>1</v>
          </cell>
          <cell r="AS1388">
            <v>45408.25</v>
          </cell>
          <cell r="AT1388" t="str">
            <v>Horaire</v>
          </cell>
          <cell r="AU1388">
            <v>3.3069999999999999</v>
          </cell>
          <cell r="AV1388">
            <v>17</v>
          </cell>
          <cell r="AW1388" t="str">
            <v>00100</v>
          </cell>
          <cell r="AX1388" t="str">
            <v>00003252420</v>
          </cell>
          <cell r="AY1388">
            <v>61</v>
          </cell>
          <cell r="AZ1388" t="str">
            <v>LA POSTE</v>
          </cell>
          <cell r="BA1388" t="str">
            <v>17001000000325242061</v>
          </cell>
          <cell r="BB1388">
            <v>20</v>
          </cell>
          <cell r="BC1388" t="str">
            <v>CITE HACHED MHAMDIA</v>
          </cell>
          <cell r="BD1388" t="str">
            <v>BEN AROUS</v>
          </cell>
          <cell r="BG1388">
            <v>25030255</v>
          </cell>
          <cell r="BH1388">
            <v>51123132</v>
          </cell>
          <cell r="BK1388" t="str">
            <v>A-965</v>
          </cell>
          <cell r="BU1388" t="str">
            <v>Non-Actif</v>
          </cell>
        </row>
        <row r="1389">
          <cell r="B1389">
            <v>1391</v>
          </cell>
          <cell r="C1389" t="str">
            <v>Madame</v>
          </cell>
          <cell r="D1389" t="str">
            <v>CHAAOURIA SAMEH</v>
          </cell>
          <cell r="E1389" t="str">
            <v>SAGE Tunisia</v>
          </cell>
          <cell r="F1389" t="str">
            <v>PRODUCTION</v>
          </cell>
          <cell r="G1389" t="str">
            <v>Couturière</v>
          </cell>
          <cell r="H1389" t="str">
            <v>Panda</v>
          </cell>
          <cell r="I1389" t="str">
            <v>FAWZI SENDESNI</v>
          </cell>
          <cell r="J1389" t="str">
            <v>B</v>
          </cell>
          <cell r="K1389" t="str">
            <v>DIRECTS</v>
          </cell>
          <cell r="L1389" t="str">
            <v>Variable cost at standard</v>
          </cell>
          <cell r="M1389" t="str">
            <v>Couturière</v>
          </cell>
          <cell r="N1389">
            <v>45017</v>
          </cell>
          <cell r="P1389">
            <v>25</v>
          </cell>
          <cell r="T1389" t="str">
            <v>CDD</v>
          </cell>
          <cell r="U1389" t="str">
            <v>Contractuel</v>
          </cell>
          <cell r="V1389">
            <v>45689</v>
          </cell>
          <cell r="W1389">
            <v>45747</v>
          </cell>
          <cell r="Z1389">
            <v>45017</v>
          </cell>
          <cell r="AA1389">
            <v>4</v>
          </cell>
          <cell r="AB1389">
            <v>2023</v>
          </cell>
          <cell r="AC1389">
            <v>2027</v>
          </cell>
          <cell r="AD1389">
            <v>1.9305555555555556</v>
          </cell>
          <cell r="AE1389" t="str">
            <v>&lt; 2</v>
          </cell>
          <cell r="AF1389">
            <v>31979</v>
          </cell>
          <cell r="AG1389">
            <v>37.652054794520545</v>
          </cell>
          <cell r="AH1389" t="str">
            <v>&gt;35&lt; 45</v>
          </cell>
          <cell r="AI1389">
            <v>16280738</v>
          </cell>
          <cell r="AJ1389" t="str">
            <v>09</v>
          </cell>
          <cell r="AK1389" t="str">
            <v>07414007</v>
          </cell>
          <cell r="AL1389">
            <v>43721</v>
          </cell>
          <cell r="AM1389" t="str">
            <v>FEMME</v>
          </cell>
          <cell r="AN1389" t="str">
            <v>Marié(e)</v>
          </cell>
          <cell r="AO1389">
            <v>3</v>
          </cell>
          <cell r="AQ1389">
            <v>3</v>
          </cell>
          <cell r="AR1389">
            <v>2</v>
          </cell>
          <cell r="AS1389">
            <v>45747.5</v>
          </cell>
          <cell r="AT1389" t="str">
            <v>Horaire</v>
          </cell>
          <cell r="AU1389">
            <v>3.3069999999999999</v>
          </cell>
          <cell r="AV1389">
            <v>17</v>
          </cell>
          <cell r="AW1389" t="str">
            <v>00100</v>
          </cell>
          <cell r="AX1389" t="str">
            <v>00003246073</v>
          </cell>
          <cell r="AY1389">
            <v>90</v>
          </cell>
          <cell r="AZ1389" t="str">
            <v>LA POSTE</v>
          </cell>
          <cell r="BA1389" t="str">
            <v>17001000000324607390</v>
          </cell>
          <cell r="BB1389">
            <v>20</v>
          </cell>
          <cell r="BC1389" t="str">
            <v>CITE BASSATINE MNIHLA</v>
          </cell>
          <cell r="BD1389" t="str">
            <v>ARIANA</v>
          </cell>
          <cell r="BG1389">
            <v>29834859</v>
          </cell>
          <cell r="BH1389">
            <v>24164881</v>
          </cell>
          <cell r="BJ1389" t="str">
            <v>MNIHLA</v>
          </cell>
          <cell r="BK1389" t="str">
            <v>B-Panda</v>
          </cell>
          <cell r="BL1389" t="str">
            <v>1.3</v>
          </cell>
          <cell r="BN1389" t="str">
            <v>17001000000324607390</v>
          </cell>
          <cell r="BO1389" t="str">
            <v>CHAAOURIA SAMEH</v>
          </cell>
          <cell r="BP1389">
            <v>1391</v>
          </cell>
          <cell r="BT1389">
            <v>691</v>
          </cell>
          <cell r="BU1389" t="str">
            <v>si</v>
          </cell>
          <cell r="BV1389" t="str">
            <v>139 B SP</v>
          </cell>
        </row>
        <row r="1390">
          <cell r="B1390">
            <v>1392</v>
          </cell>
          <cell r="C1390" t="str">
            <v>Mlle</v>
          </cell>
          <cell r="D1390" t="str">
            <v>HMIDI HIBA</v>
          </cell>
          <cell r="E1390" t="str">
            <v>SAGE Tunisia</v>
          </cell>
          <cell r="F1390" t="str">
            <v>PRODUCTION</v>
          </cell>
          <cell r="G1390" t="str">
            <v>WIRE</v>
          </cell>
          <cell r="H1390" t="str">
            <v>Panda</v>
          </cell>
          <cell r="I1390" t="str">
            <v>FAWZI SENDESNI</v>
          </cell>
          <cell r="J1390" t="str">
            <v>B</v>
          </cell>
          <cell r="K1390" t="str">
            <v>DIRECTS</v>
          </cell>
          <cell r="L1390" t="str">
            <v>Variable cost at standard</v>
          </cell>
          <cell r="M1390" t="str">
            <v>WIRE</v>
          </cell>
          <cell r="N1390">
            <v>45017</v>
          </cell>
          <cell r="P1390">
            <v>-676</v>
          </cell>
          <cell r="Q1390">
            <v>45044</v>
          </cell>
          <cell r="R1390" t="str">
            <v>probléme de poste</v>
          </cell>
          <cell r="T1390" t="str">
            <v>CDD</v>
          </cell>
          <cell r="U1390" t="str">
            <v>Contractuel</v>
          </cell>
          <cell r="V1390">
            <v>45017</v>
          </cell>
          <cell r="W1390">
            <v>45046</v>
          </cell>
          <cell r="Z1390">
            <v>45017</v>
          </cell>
          <cell r="AA1390">
            <v>4</v>
          </cell>
          <cell r="AB1390">
            <v>2023</v>
          </cell>
          <cell r="AC1390">
            <v>2027</v>
          </cell>
          <cell r="AD1390">
            <v>1.9305555555555556</v>
          </cell>
          <cell r="AE1390" t="str">
            <v>&lt; 2</v>
          </cell>
          <cell r="AF1390">
            <v>36053</v>
          </cell>
          <cell r="AG1390">
            <v>26.490410958904111</v>
          </cell>
          <cell r="AH1390" t="str">
            <v>&gt;25&lt; 35</v>
          </cell>
          <cell r="AI1390">
            <v>17181347</v>
          </cell>
          <cell r="AJ1390" t="str">
            <v>01</v>
          </cell>
          <cell r="AK1390" t="str">
            <v>11664737</v>
          </cell>
          <cell r="AL1390">
            <v>43048</v>
          </cell>
          <cell r="AM1390" t="str">
            <v>FEMME</v>
          </cell>
          <cell r="AN1390" t="str">
            <v>Célibataire</v>
          </cell>
          <cell r="AQ1390">
            <v>3</v>
          </cell>
          <cell r="AR1390">
            <v>1</v>
          </cell>
          <cell r="AS1390">
            <v>45382.25</v>
          </cell>
          <cell r="AT1390" t="str">
            <v>Horaire</v>
          </cell>
          <cell r="AU1390">
            <v>3.3069999999999999</v>
          </cell>
          <cell r="AV1390">
            <v>17</v>
          </cell>
          <cell r="AW1390" t="str">
            <v>00100</v>
          </cell>
          <cell r="AX1390" t="str">
            <v>00002961857</v>
          </cell>
          <cell r="AY1390">
            <v>11</v>
          </cell>
          <cell r="AZ1390" t="str">
            <v>LA POSTE</v>
          </cell>
          <cell r="BA1390" t="str">
            <v>17001000000296185711</v>
          </cell>
          <cell r="BB1390">
            <v>20</v>
          </cell>
          <cell r="BC1390" t="str">
            <v xml:space="preserve">17 RUE 42214 GHDIR EL GOLLA HRAIRIA </v>
          </cell>
          <cell r="BD1390" t="str">
            <v>TUNIS</v>
          </cell>
          <cell r="BG1390">
            <v>55209540</v>
          </cell>
          <cell r="BH1390">
            <v>22369005</v>
          </cell>
          <cell r="BK1390" t="str">
            <v>B-Panda</v>
          </cell>
          <cell r="BN1390" t="str">
            <v>17001000000296185711</v>
          </cell>
          <cell r="BU1390" t="str">
            <v>Non-Actif</v>
          </cell>
        </row>
        <row r="1391">
          <cell r="B1391">
            <v>1393</v>
          </cell>
          <cell r="C1391" t="str">
            <v>Mlle</v>
          </cell>
          <cell r="D1391" t="str">
            <v>FERCHICHI SABRINE</v>
          </cell>
          <cell r="E1391" t="str">
            <v>SAGE Tunisia</v>
          </cell>
          <cell r="F1391" t="str">
            <v>PRODUCTION</v>
          </cell>
          <cell r="G1391" t="str">
            <v>Couturière</v>
          </cell>
          <cell r="H1391" t="str">
            <v>Panda</v>
          </cell>
          <cell r="I1391" t="str">
            <v>HASNA NASRAOUI</v>
          </cell>
          <cell r="J1391" t="str">
            <v>A</v>
          </cell>
          <cell r="K1391" t="str">
            <v>DIRECTS</v>
          </cell>
          <cell r="L1391" t="str">
            <v>Variable cost at standard</v>
          </cell>
          <cell r="M1391" t="str">
            <v>Couturière</v>
          </cell>
          <cell r="N1391">
            <v>45019</v>
          </cell>
          <cell r="P1391">
            <v>-676</v>
          </cell>
          <cell r="Q1391">
            <v>45051</v>
          </cell>
          <cell r="R1391" t="str">
            <v>probléme salaire enveronnement</v>
          </cell>
          <cell r="T1391" t="str">
            <v>CDD</v>
          </cell>
          <cell r="U1391" t="str">
            <v>Contractuel</v>
          </cell>
          <cell r="V1391">
            <v>45019</v>
          </cell>
          <cell r="W1391">
            <v>45046</v>
          </cell>
          <cell r="Z1391">
            <v>45019</v>
          </cell>
          <cell r="AA1391">
            <v>4</v>
          </cell>
          <cell r="AB1391">
            <v>2023</v>
          </cell>
          <cell r="AC1391">
            <v>2027</v>
          </cell>
          <cell r="AD1391">
            <v>1.925</v>
          </cell>
          <cell r="AE1391" t="str">
            <v>&lt; 2</v>
          </cell>
          <cell r="AF1391">
            <v>34050</v>
          </cell>
          <cell r="AG1391">
            <v>31.978082191780821</v>
          </cell>
          <cell r="AH1391" t="str">
            <v>&gt;25&lt; 35</v>
          </cell>
          <cell r="AI1391">
            <v>16719616</v>
          </cell>
          <cell r="AJ1391" t="str">
            <v>03</v>
          </cell>
          <cell r="AK1391" t="str">
            <v>04822331</v>
          </cell>
          <cell r="AL1391">
            <v>42327</v>
          </cell>
          <cell r="AM1391" t="str">
            <v>FEMME</v>
          </cell>
          <cell r="AN1391" t="str">
            <v>Célibataire</v>
          </cell>
          <cell r="AQ1391">
            <v>3</v>
          </cell>
          <cell r="AR1391">
            <v>1</v>
          </cell>
          <cell r="AS1391">
            <v>45384.25</v>
          </cell>
          <cell r="AT1391" t="str">
            <v>Horaire</v>
          </cell>
          <cell r="AU1391">
            <v>3.3069999999999999</v>
          </cell>
          <cell r="AV1391">
            <v>17</v>
          </cell>
          <cell r="AW1391" t="str">
            <v>00100</v>
          </cell>
          <cell r="AX1391" t="str">
            <v>00003099350</v>
          </cell>
          <cell r="AY1391">
            <v>73</v>
          </cell>
          <cell r="AZ1391" t="str">
            <v>LA POSTE</v>
          </cell>
          <cell r="BA1391" t="str">
            <v>17001000000309935073</v>
          </cell>
          <cell r="BB1391">
            <v>20</v>
          </cell>
          <cell r="BC1391" t="str">
            <v>FOUCHENA MHAMDIA</v>
          </cell>
          <cell r="BD1391" t="str">
            <v>BEN AROUS</v>
          </cell>
          <cell r="BG1391">
            <v>58620831</v>
          </cell>
          <cell r="BH1391">
            <v>20731253</v>
          </cell>
          <cell r="BK1391" t="str">
            <v>A-Panda</v>
          </cell>
          <cell r="BN1391" t="str">
            <v>17001000000309935073</v>
          </cell>
          <cell r="BU1391" t="str">
            <v>Non-Actif</v>
          </cell>
        </row>
        <row r="1392">
          <cell r="B1392">
            <v>1394</v>
          </cell>
          <cell r="C1392" t="str">
            <v>Monsieur</v>
          </cell>
          <cell r="D1392" t="str">
            <v>JAZIRI MOHAMED</v>
          </cell>
          <cell r="E1392" t="str">
            <v>SAGE Tunisia</v>
          </cell>
          <cell r="F1392" t="str">
            <v>LOGISTIQUE</v>
          </cell>
          <cell r="G1392" t="str">
            <v>MANITENTIONNAIRE</v>
          </cell>
          <cell r="H1392" t="str">
            <v>LOGISTIQUE</v>
          </cell>
          <cell r="I1392" t="str">
            <v>Adel</v>
          </cell>
          <cell r="K1392" t="str">
            <v>INDIRECTS</v>
          </cell>
          <cell r="L1392" t="str">
            <v>Variable cost at standard</v>
          </cell>
          <cell r="M1392" t="str">
            <v>MANITENTIONNAIRE</v>
          </cell>
          <cell r="N1392">
            <v>45019</v>
          </cell>
          <cell r="P1392">
            <v>-6</v>
          </cell>
          <cell r="Q1392">
            <v>45705</v>
          </cell>
          <cell r="R1392" t="str">
            <v>dicipline</v>
          </cell>
          <cell r="T1392" t="str">
            <v>CDD</v>
          </cell>
          <cell r="U1392" t="str">
            <v>Contractuel</v>
          </cell>
          <cell r="V1392">
            <v>45627</v>
          </cell>
          <cell r="W1392">
            <v>45716</v>
          </cell>
          <cell r="Z1392">
            <v>45019</v>
          </cell>
          <cell r="AA1392">
            <v>4</v>
          </cell>
          <cell r="AB1392">
            <v>2023</v>
          </cell>
          <cell r="AC1392">
            <v>2027</v>
          </cell>
          <cell r="AD1392">
            <v>1.925</v>
          </cell>
          <cell r="AE1392" t="str">
            <v>&lt; 2</v>
          </cell>
          <cell r="AF1392">
            <v>30912</v>
          </cell>
          <cell r="AG1392">
            <v>40.575342465753423</v>
          </cell>
          <cell r="AH1392" t="str">
            <v>&gt;35&lt; 45</v>
          </cell>
          <cell r="AI1392">
            <v>15320080</v>
          </cell>
          <cell r="AJ1392" t="str">
            <v>08</v>
          </cell>
          <cell r="AK1392" t="str">
            <v>08725785</v>
          </cell>
          <cell r="AL1392">
            <v>44872</v>
          </cell>
          <cell r="AM1392" t="str">
            <v>FEMME</v>
          </cell>
          <cell r="AN1392" t="str">
            <v>Marié(e)</v>
          </cell>
          <cell r="AO1392">
            <v>2</v>
          </cell>
          <cell r="AQ1392">
            <v>3</v>
          </cell>
          <cell r="AR1392">
            <v>2</v>
          </cell>
          <cell r="AS1392">
            <v>45749.5</v>
          </cell>
          <cell r="AT1392" t="str">
            <v>Horaire</v>
          </cell>
          <cell r="AU1392">
            <v>3.3069999999999999</v>
          </cell>
          <cell r="AV1392">
            <v>12</v>
          </cell>
          <cell r="AW1392" t="str">
            <v>30900</v>
          </cell>
          <cell r="AX1392" t="str">
            <v>00002422091</v>
          </cell>
          <cell r="AY1392">
            <v>59</v>
          </cell>
          <cell r="AZ1392" t="str">
            <v>UIB</v>
          </cell>
          <cell r="BA1392" t="str">
            <v>12309000000242209159</v>
          </cell>
          <cell r="BB1392">
            <v>20</v>
          </cell>
          <cell r="BC1392" t="str">
            <v>INTILAKA TUNIS</v>
          </cell>
          <cell r="BD1392" t="str">
            <v>TUNIS</v>
          </cell>
          <cell r="BG1392">
            <v>53165694</v>
          </cell>
          <cell r="BH1392">
            <v>96916543</v>
          </cell>
          <cell r="BJ1392" t="str">
            <v>INTILAKA</v>
          </cell>
          <cell r="BK1392" t="str">
            <v>-LOGISTIQUE</v>
          </cell>
          <cell r="BL1392" t="str">
            <v>1.2</v>
          </cell>
          <cell r="BN1392" t="str">
            <v>12309000000242209159</v>
          </cell>
          <cell r="BO1392" t="str">
            <v>JAZIRI MOHAMED</v>
          </cell>
          <cell r="BP1392">
            <v>1394</v>
          </cell>
          <cell r="BU1392" t="str">
            <v>Non-Actif</v>
          </cell>
          <cell r="BV1392" t="str">
            <v>LOGISTIQUE</v>
          </cell>
        </row>
        <row r="1393">
          <cell r="B1393">
            <v>1395</v>
          </cell>
          <cell r="C1393" t="str">
            <v>Madame</v>
          </cell>
          <cell r="D1393" t="str">
            <v>MEKNI FAKHR TEJ</v>
          </cell>
          <cell r="E1393" t="str">
            <v>SAGE Tunisia</v>
          </cell>
          <cell r="F1393" t="str">
            <v>PRODUCTION</v>
          </cell>
          <cell r="G1393" t="str">
            <v>Couturière</v>
          </cell>
          <cell r="H1393">
            <v>560</v>
          </cell>
          <cell r="I1393" t="str">
            <v>Mabrourk Ben Moussa</v>
          </cell>
          <cell r="J1393" t="str">
            <v>A</v>
          </cell>
          <cell r="K1393" t="str">
            <v>DIRECTS</v>
          </cell>
          <cell r="L1393" t="str">
            <v>Variable cost at standard</v>
          </cell>
          <cell r="M1393" t="str">
            <v>Couturière</v>
          </cell>
          <cell r="N1393">
            <v>45019</v>
          </cell>
          <cell r="P1393">
            <v>25</v>
          </cell>
          <cell r="T1393" t="str">
            <v>CDD</v>
          </cell>
          <cell r="U1393" t="str">
            <v>Contractuel</v>
          </cell>
          <cell r="V1393">
            <v>45689</v>
          </cell>
          <cell r="W1393">
            <v>45747</v>
          </cell>
          <cell r="Z1393">
            <v>45019</v>
          </cell>
          <cell r="AA1393">
            <v>4</v>
          </cell>
          <cell r="AB1393">
            <v>2023</v>
          </cell>
          <cell r="AC1393">
            <v>2027</v>
          </cell>
          <cell r="AD1393">
            <v>1.925</v>
          </cell>
          <cell r="AE1393" t="str">
            <v>&lt; 2</v>
          </cell>
          <cell r="AF1393">
            <v>28986</v>
          </cell>
          <cell r="AG1393">
            <v>45.852054794520548</v>
          </cell>
          <cell r="AH1393" t="str">
            <v>&gt;45&lt; 55</v>
          </cell>
          <cell r="AI1393">
            <v>12158587</v>
          </cell>
          <cell r="AJ1393" t="str">
            <v>03</v>
          </cell>
          <cell r="AK1393" t="str">
            <v>08317472</v>
          </cell>
          <cell r="AL1393">
            <v>42262</v>
          </cell>
          <cell r="AM1393" t="str">
            <v>FEMME</v>
          </cell>
          <cell r="AN1393" t="str">
            <v>Marié(e)</v>
          </cell>
          <cell r="AQ1393">
            <v>3</v>
          </cell>
          <cell r="AR1393">
            <v>2</v>
          </cell>
          <cell r="AS1393">
            <v>45749.5</v>
          </cell>
          <cell r="AT1393" t="str">
            <v>Horaire</v>
          </cell>
          <cell r="AU1393">
            <v>3.3069999999999999</v>
          </cell>
          <cell r="AV1393">
            <v>17</v>
          </cell>
          <cell r="AW1393" t="str">
            <v>00100</v>
          </cell>
          <cell r="AX1393" t="str">
            <v>00002968055</v>
          </cell>
          <cell r="AY1393">
            <v>41</v>
          </cell>
          <cell r="AZ1393" t="str">
            <v>LA POSTE</v>
          </cell>
          <cell r="BA1393" t="str">
            <v>17001000000296805541</v>
          </cell>
          <cell r="BB1393">
            <v>20</v>
          </cell>
          <cell r="BC1393" t="str">
            <v xml:space="preserve">1 IMPASS 2 RUE 42355 EL AGBA </v>
          </cell>
          <cell r="BD1393" t="str">
            <v>TUNIS</v>
          </cell>
          <cell r="BF1393">
            <v>45251</v>
          </cell>
          <cell r="BG1393">
            <v>58673401</v>
          </cell>
          <cell r="BH1393">
            <v>52664304</v>
          </cell>
          <cell r="BJ1393" t="str">
            <v>AL AGBA</v>
          </cell>
          <cell r="BK1393" t="str">
            <v>A-560</v>
          </cell>
          <cell r="BL1393" t="str">
            <v>2.1</v>
          </cell>
          <cell r="BN1393" t="str">
            <v>17001000000296805541</v>
          </cell>
          <cell r="BO1393" t="str">
            <v>MEKNI FAKHR TEJ</v>
          </cell>
          <cell r="BP1393">
            <v>1395</v>
          </cell>
          <cell r="BT1393">
            <v>873</v>
          </cell>
          <cell r="BU1393" t="str">
            <v>si</v>
          </cell>
          <cell r="BV1393" t="str">
            <v>560 A SA</v>
          </cell>
        </row>
        <row r="1394">
          <cell r="B1394">
            <v>1396</v>
          </cell>
          <cell r="C1394" t="str">
            <v>Madame</v>
          </cell>
          <cell r="D1394" t="str">
            <v>HARAM MARWA</v>
          </cell>
          <cell r="E1394" t="str">
            <v>SAGE Tunisia</v>
          </cell>
          <cell r="F1394" t="str">
            <v>PRODUCTION</v>
          </cell>
          <cell r="G1394" t="str">
            <v>Couturière</v>
          </cell>
          <cell r="H1394" t="str">
            <v>Panda</v>
          </cell>
          <cell r="I1394" t="str">
            <v>HASNA NASRAOUI</v>
          </cell>
          <cell r="J1394" t="str">
            <v>A</v>
          </cell>
          <cell r="K1394" t="str">
            <v>DIRECTS</v>
          </cell>
          <cell r="L1394" t="str">
            <v>Variable cost at standard</v>
          </cell>
          <cell r="M1394" t="str">
            <v>Couturière</v>
          </cell>
          <cell r="N1394">
            <v>45020</v>
          </cell>
          <cell r="P1394">
            <v>-676</v>
          </cell>
          <cell r="Q1394">
            <v>45051</v>
          </cell>
          <cell r="R1394" t="str">
            <v>probléme salaire enveronnement</v>
          </cell>
          <cell r="T1394" t="str">
            <v>CDD</v>
          </cell>
          <cell r="U1394" t="str">
            <v>Contractuel</v>
          </cell>
          <cell r="V1394">
            <v>45020</v>
          </cell>
          <cell r="W1394">
            <v>45046</v>
          </cell>
          <cell r="Z1394">
            <v>45020</v>
          </cell>
          <cell r="AA1394">
            <v>4</v>
          </cell>
          <cell r="AB1394">
            <v>2023</v>
          </cell>
          <cell r="AC1394">
            <v>2027</v>
          </cell>
          <cell r="AD1394">
            <v>1.9222222222222223</v>
          </cell>
          <cell r="AE1394" t="str">
            <v>&lt; 2</v>
          </cell>
          <cell r="AF1394">
            <v>33500</v>
          </cell>
          <cell r="AG1394">
            <v>33.484931506849314</v>
          </cell>
          <cell r="AH1394" t="str">
            <v>&gt;25&lt; 35</v>
          </cell>
          <cell r="AI1394">
            <v>16919854</v>
          </cell>
          <cell r="AJ1394" t="str">
            <v>00</v>
          </cell>
          <cell r="AK1394" t="str">
            <v>04598737</v>
          </cell>
          <cell r="AL1394">
            <v>39242</v>
          </cell>
          <cell r="AM1394" t="str">
            <v>FEMME</v>
          </cell>
          <cell r="AN1394" t="str">
            <v>Célibataire</v>
          </cell>
          <cell r="AQ1394">
            <v>3</v>
          </cell>
          <cell r="AR1394">
            <v>1</v>
          </cell>
          <cell r="AS1394">
            <v>45385.25</v>
          </cell>
          <cell r="AT1394" t="str">
            <v>Horaire</v>
          </cell>
          <cell r="AU1394">
            <v>3.3069999999999999</v>
          </cell>
          <cell r="AV1394">
            <v>10</v>
          </cell>
          <cell r="AW1394">
            <v>40308</v>
          </cell>
          <cell r="AX1394">
            <v>21106903788</v>
          </cell>
          <cell r="AY1394">
            <v>80</v>
          </cell>
          <cell r="AZ1394" t="str">
            <v>STB</v>
          </cell>
          <cell r="BA1394" t="str">
            <v>10403082110690378880</v>
          </cell>
          <cell r="BB1394">
            <v>20</v>
          </cell>
          <cell r="BC1394" t="str">
            <v>FOUCHENA MHAMDIA</v>
          </cell>
          <cell r="BD1394" t="str">
            <v>BEN AROUS</v>
          </cell>
          <cell r="BG1394">
            <v>53315581</v>
          </cell>
          <cell r="BH1394">
            <v>95214971</v>
          </cell>
          <cell r="BK1394" t="str">
            <v>A-Panda</v>
          </cell>
          <cell r="BN1394" t="str">
            <v>10403082110690378880</v>
          </cell>
          <cell r="BU1394" t="str">
            <v>Non-Actif</v>
          </cell>
        </row>
        <row r="1395">
          <cell r="B1395">
            <v>1397</v>
          </cell>
          <cell r="C1395" t="str">
            <v>Mlle</v>
          </cell>
          <cell r="D1395" t="str">
            <v>KOUKI GHADA</v>
          </cell>
          <cell r="E1395" t="str">
            <v>SAGE Tunisia</v>
          </cell>
          <cell r="F1395" t="str">
            <v>PRODUCTION</v>
          </cell>
          <cell r="G1395" t="str">
            <v>Contrôle qualité</v>
          </cell>
          <cell r="H1395" t="str">
            <v>P6</v>
          </cell>
          <cell r="K1395" t="str">
            <v>INDIRECTS</v>
          </cell>
          <cell r="L1395" t="str">
            <v>Variable cost at standard</v>
          </cell>
          <cell r="M1395" t="str">
            <v>Contrôle qualité</v>
          </cell>
          <cell r="N1395">
            <v>45021</v>
          </cell>
          <cell r="P1395">
            <v>-676</v>
          </cell>
          <cell r="Q1395">
            <v>45047</v>
          </cell>
          <cell r="R1395" t="str">
            <v>ambiance au travail</v>
          </cell>
          <cell r="T1395" t="str">
            <v>CDD</v>
          </cell>
          <cell r="U1395" t="str">
            <v>Contractuel</v>
          </cell>
          <cell r="V1395">
            <v>45021</v>
          </cell>
          <cell r="W1395">
            <v>45046</v>
          </cell>
          <cell r="Z1395">
            <v>45021</v>
          </cell>
          <cell r="AA1395">
            <v>4</v>
          </cell>
          <cell r="AB1395">
            <v>2023</v>
          </cell>
          <cell r="AC1395">
            <v>2027</v>
          </cell>
          <cell r="AD1395">
            <v>1.9194444444444445</v>
          </cell>
          <cell r="AE1395" t="str">
            <v>&lt; 2</v>
          </cell>
          <cell r="AF1395">
            <v>33997</v>
          </cell>
          <cell r="AG1395">
            <v>32.123287671232873</v>
          </cell>
          <cell r="AH1395" t="str">
            <v>&gt;25&lt; 35</v>
          </cell>
          <cell r="AI1395">
            <v>16881692</v>
          </cell>
          <cell r="AJ1395" t="str">
            <v>08</v>
          </cell>
          <cell r="AK1395" t="str">
            <v>04840601</v>
          </cell>
          <cell r="AL1395">
            <v>43745</v>
          </cell>
          <cell r="AM1395" t="str">
            <v>FEMME</v>
          </cell>
          <cell r="AN1395" t="str">
            <v>Célibataire</v>
          </cell>
          <cell r="AQ1395">
            <v>3</v>
          </cell>
          <cell r="AR1395">
            <v>1</v>
          </cell>
          <cell r="AS1395">
            <v>45386.25</v>
          </cell>
          <cell r="AT1395" t="str">
            <v>Horaire</v>
          </cell>
          <cell r="AU1395">
            <v>3.3069999999999999</v>
          </cell>
          <cell r="AV1395" t="str">
            <v>05</v>
          </cell>
          <cell r="AW1395" t="str">
            <v>04600</v>
          </cell>
          <cell r="AX1395" t="str">
            <v>01147024106</v>
          </cell>
          <cell r="AY1395">
            <v>70</v>
          </cell>
          <cell r="AZ1395" t="str">
            <v>BT</v>
          </cell>
          <cell r="BA1395" t="str">
            <v>05046000114702410670</v>
          </cell>
          <cell r="BB1395">
            <v>20</v>
          </cell>
          <cell r="BC1395" t="str">
            <v>15 RUE CITE BOUGATFA ZAHROUNI</v>
          </cell>
          <cell r="BD1395" t="str">
            <v>TUNIS</v>
          </cell>
          <cell r="BG1395">
            <v>52797722</v>
          </cell>
          <cell r="BH1395">
            <v>21761669</v>
          </cell>
          <cell r="BK1395" t="str">
            <v>-P6</v>
          </cell>
          <cell r="BL1395" t="str">
            <v>1.3</v>
          </cell>
          <cell r="BN1395" t="str">
            <v>05046000114702410670</v>
          </cell>
          <cell r="BU1395" t="str">
            <v>Non-Actif</v>
          </cell>
        </row>
        <row r="1396">
          <cell r="B1396">
            <v>1398</v>
          </cell>
          <cell r="C1396" t="str">
            <v>Mlle</v>
          </cell>
          <cell r="D1396" t="str">
            <v>KOUKI OUMEIMA</v>
          </cell>
          <cell r="E1396" t="str">
            <v>SAGE Tunisia</v>
          </cell>
          <cell r="F1396" t="str">
            <v>PRODUCTION</v>
          </cell>
          <cell r="G1396" t="str">
            <v>Contrôle qualité</v>
          </cell>
          <cell r="H1396">
            <v>560</v>
          </cell>
          <cell r="I1396" t="str">
            <v>Mabrourk Ben Moussa</v>
          </cell>
          <cell r="J1396" t="str">
            <v>A</v>
          </cell>
          <cell r="K1396" t="str">
            <v>INDIRECTS</v>
          </cell>
          <cell r="L1396" t="str">
            <v>Variable cost at standard</v>
          </cell>
          <cell r="M1396" t="str">
            <v>Contrôle qualité</v>
          </cell>
          <cell r="N1396">
            <v>45022</v>
          </cell>
          <cell r="P1396">
            <v>-340</v>
          </cell>
          <cell r="Q1396">
            <v>45383</v>
          </cell>
          <cell r="R1396" t="str">
            <v>familliale</v>
          </cell>
          <cell r="T1396" t="str">
            <v>CDD</v>
          </cell>
          <cell r="U1396" t="str">
            <v>Contractuel</v>
          </cell>
          <cell r="V1396">
            <v>45323</v>
          </cell>
          <cell r="W1396">
            <v>45382</v>
          </cell>
          <cell r="Z1396">
            <v>45022</v>
          </cell>
          <cell r="AA1396">
            <v>4</v>
          </cell>
          <cell r="AB1396">
            <v>2023</v>
          </cell>
          <cell r="AC1396">
            <v>2027</v>
          </cell>
          <cell r="AD1396">
            <v>1.9166666666666667</v>
          </cell>
          <cell r="AE1396" t="str">
            <v>&lt; 2</v>
          </cell>
          <cell r="AF1396">
            <v>34643</v>
          </cell>
          <cell r="AG1396">
            <v>30.353424657534248</v>
          </cell>
          <cell r="AH1396" t="str">
            <v>&gt;25&lt; 35</v>
          </cell>
          <cell r="AI1396">
            <v>17282980</v>
          </cell>
          <cell r="AJ1396" t="str">
            <v>09</v>
          </cell>
          <cell r="AK1396" t="str">
            <v>13006312</v>
          </cell>
          <cell r="AL1396">
            <v>42584</v>
          </cell>
          <cell r="AM1396" t="str">
            <v>FEMME</v>
          </cell>
          <cell r="AN1396" t="str">
            <v>Célibataire</v>
          </cell>
          <cell r="AQ1396">
            <v>3</v>
          </cell>
          <cell r="AR1396">
            <v>1</v>
          </cell>
          <cell r="AS1396">
            <v>45387.25</v>
          </cell>
          <cell r="AT1396" t="str">
            <v>Horaire</v>
          </cell>
          <cell r="AU1396">
            <v>3.3069999999999999</v>
          </cell>
          <cell r="AV1396">
            <v>17</v>
          </cell>
          <cell r="AW1396" t="str">
            <v>00100</v>
          </cell>
          <cell r="AX1396" t="str">
            <v>00002944607</v>
          </cell>
          <cell r="AY1396">
            <v>60</v>
          </cell>
          <cell r="AZ1396" t="str">
            <v>LA POSTE</v>
          </cell>
          <cell r="BA1396" t="str">
            <v>17001000000294460760</v>
          </cell>
          <cell r="BB1396">
            <v>20</v>
          </cell>
          <cell r="BC1396" t="str">
            <v xml:space="preserve">20 MARS RUE AJMEN SIDI HESSINE </v>
          </cell>
          <cell r="BD1396" t="str">
            <v>TUNIS</v>
          </cell>
          <cell r="BG1396">
            <v>50675409</v>
          </cell>
          <cell r="BH1396">
            <v>54316549</v>
          </cell>
          <cell r="BJ1396" t="str">
            <v>SIDI HSSINE</v>
          </cell>
          <cell r="BK1396" t="str">
            <v>A-560</v>
          </cell>
          <cell r="BL1396" t="str">
            <v>1.3</v>
          </cell>
          <cell r="BN1396" t="str">
            <v>17001000000294460760</v>
          </cell>
          <cell r="BU1396" t="str">
            <v>Non-Actif</v>
          </cell>
          <cell r="BV1396" t="str">
            <v>560 A SP</v>
          </cell>
        </row>
        <row r="1397">
          <cell r="B1397">
            <v>1399</v>
          </cell>
          <cell r="C1397" t="str">
            <v>Mlle</v>
          </cell>
          <cell r="D1397" t="str">
            <v>ROUISSI CHAIMA</v>
          </cell>
          <cell r="E1397" t="str">
            <v>SAGE Tunisia</v>
          </cell>
          <cell r="F1397" t="str">
            <v>PRODUCTION</v>
          </cell>
          <cell r="G1397" t="str">
            <v>Contrôle qualité</v>
          </cell>
          <cell r="H1397" t="str">
            <v>P6</v>
          </cell>
          <cell r="K1397" t="str">
            <v>INDIRECTS</v>
          </cell>
          <cell r="L1397" t="str">
            <v>Variable cost at standard</v>
          </cell>
          <cell r="M1397" t="str">
            <v>Contrôle qualité</v>
          </cell>
          <cell r="N1397">
            <v>45022</v>
          </cell>
          <cell r="P1397">
            <v>-676</v>
          </cell>
          <cell r="Q1397">
            <v>45047</v>
          </cell>
          <cell r="R1397" t="str">
            <v>ambiance au travail</v>
          </cell>
          <cell r="T1397" t="str">
            <v>CDD</v>
          </cell>
          <cell r="U1397" t="str">
            <v>Contractuel</v>
          </cell>
          <cell r="V1397">
            <v>45022</v>
          </cell>
          <cell r="W1397">
            <v>45046</v>
          </cell>
          <cell r="Z1397">
            <v>45022</v>
          </cell>
          <cell r="AA1397">
            <v>4</v>
          </cell>
          <cell r="AB1397">
            <v>2023</v>
          </cell>
          <cell r="AC1397">
            <v>2027</v>
          </cell>
          <cell r="AD1397">
            <v>1.9166666666666667</v>
          </cell>
          <cell r="AE1397" t="str">
            <v>&lt; 2</v>
          </cell>
          <cell r="AF1397">
            <v>34744</v>
          </cell>
          <cell r="AG1397">
            <v>30.076712328767123</v>
          </cell>
          <cell r="AH1397" t="str">
            <v>&gt;25&lt; 35</v>
          </cell>
          <cell r="AI1397">
            <v>17284874</v>
          </cell>
          <cell r="AJ1397" t="str">
            <v>04</v>
          </cell>
          <cell r="AK1397" t="str">
            <v>13008800</v>
          </cell>
          <cell r="AL1397">
            <v>41673</v>
          </cell>
          <cell r="AM1397" t="str">
            <v>FEMME</v>
          </cell>
          <cell r="AN1397" t="str">
            <v>Célibataire</v>
          </cell>
          <cell r="AQ1397">
            <v>3</v>
          </cell>
          <cell r="AR1397">
            <v>1</v>
          </cell>
          <cell r="AS1397">
            <v>45387.25</v>
          </cell>
          <cell r="AT1397" t="str">
            <v>Horaire</v>
          </cell>
          <cell r="AU1397">
            <v>3.3069999999999999</v>
          </cell>
          <cell r="AV1397" t="str">
            <v>07</v>
          </cell>
          <cell r="AW1397" t="str">
            <v>08001</v>
          </cell>
          <cell r="AX1397" t="str">
            <v>38105529163</v>
          </cell>
          <cell r="AY1397">
            <v>78</v>
          </cell>
          <cell r="AZ1397" t="str">
            <v>AMEN BANK</v>
          </cell>
          <cell r="BA1397" t="str">
            <v>07080013810552916378</v>
          </cell>
          <cell r="BB1397">
            <v>20</v>
          </cell>
          <cell r="BC1397" t="str">
            <v xml:space="preserve">ZAHROUNI </v>
          </cell>
          <cell r="BD1397" t="str">
            <v>TUNIS</v>
          </cell>
          <cell r="BG1397">
            <v>21309918</v>
          </cell>
          <cell r="BH1397">
            <v>27443709</v>
          </cell>
          <cell r="BK1397" t="str">
            <v>-P6</v>
          </cell>
          <cell r="BL1397" t="str">
            <v>1.3</v>
          </cell>
          <cell r="BU1397" t="str">
            <v>Non-Actif</v>
          </cell>
        </row>
        <row r="1398">
          <cell r="B1398">
            <v>1400</v>
          </cell>
          <cell r="C1398" t="str">
            <v>Monsieur</v>
          </cell>
          <cell r="D1398" t="str">
            <v>HAMMAMI ABDERAHMEN</v>
          </cell>
          <cell r="E1398" t="str">
            <v>SAGE Tunisia</v>
          </cell>
          <cell r="F1398" t="str">
            <v>PRODUCTION</v>
          </cell>
          <cell r="G1398" t="str">
            <v>Couturière</v>
          </cell>
          <cell r="H1398" t="str">
            <v>Panda</v>
          </cell>
          <cell r="I1398" t="str">
            <v>HASNA NASRAOUI</v>
          </cell>
          <cell r="J1398" t="str">
            <v>A</v>
          </cell>
          <cell r="K1398" t="str">
            <v>DIRECTS</v>
          </cell>
          <cell r="L1398" t="str">
            <v>Variable cost at standard</v>
          </cell>
          <cell r="M1398" t="str">
            <v>Couturière</v>
          </cell>
          <cell r="N1398">
            <v>45024</v>
          </cell>
          <cell r="P1398">
            <v>-340</v>
          </cell>
          <cell r="Q1398">
            <v>45387</v>
          </cell>
          <cell r="R1398" t="str">
            <v>probléme salaire</v>
          </cell>
          <cell r="T1398" t="str">
            <v>CDD</v>
          </cell>
          <cell r="U1398" t="str">
            <v>Contractuel</v>
          </cell>
          <cell r="V1398">
            <v>45352</v>
          </cell>
          <cell r="W1398">
            <v>45382</v>
          </cell>
          <cell r="Z1398">
            <v>45023</v>
          </cell>
          <cell r="AA1398">
            <v>4</v>
          </cell>
          <cell r="AB1398">
            <v>2023</v>
          </cell>
          <cell r="AC1398">
            <v>2027</v>
          </cell>
          <cell r="AD1398">
            <v>1.9111111111111112</v>
          </cell>
          <cell r="AE1398" t="str">
            <v>&lt; 2</v>
          </cell>
          <cell r="AF1398">
            <v>33846</v>
          </cell>
          <cell r="AG1398">
            <v>32.536986301369865</v>
          </cell>
          <cell r="AH1398" t="str">
            <v>&gt;25&lt; 35</v>
          </cell>
          <cell r="AK1398" t="str">
            <v>07197163</v>
          </cell>
          <cell r="AL1398">
            <v>40767</v>
          </cell>
          <cell r="AM1398" t="str">
            <v>Homme</v>
          </cell>
          <cell r="AN1398" t="str">
            <v>Célibataire</v>
          </cell>
          <cell r="AQ1398">
            <v>3</v>
          </cell>
          <cell r="AR1398">
            <v>1</v>
          </cell>
          <cell r="AS1398">
            <v>45389.25</v>
          </cell>
          <cell r="AT1398" t="str">
            <v>Horaire</v>
          </cell>
          <cell r="AU1398">
            <v>3.3069999999999999</v>
          </cell>
          <cell r="AV1398" t="str">
            <v>05</v>
          </cell>
          <cell r="AW1398" t="str">
            <v>04200</v>
          </cell>
          <cell r="AX1398" t="str">
            <v>01105014895</v>
          </cell>
          <cell r="AY1398">
            <v>51</v>
          </cell>
          <cell r="AZ1398" t="str">
            <v>BANQUE DE TUNISIE</v>
          </cell>
          <cell r="BA1398" t="str">
            <v>05042000110501489551</v>
          </cell>
          <cell r="BB1398">
            <v>20</v>
          </cell>
          <cell r="BC1398" t="str">
            <v xml:space="preserve">05 RUE 10211 KABARIA </v>
          </cell>
          <cell r="BD1398" t="str">
            <v>TUNIS</v>
          </cell>
          <cell r="BG1398">
            <v>28807980</v>
          </cell>
          <cell r="BH1398">
            <v>23868207</v>
          </cell>
          <cell r="BJ1398" t="str">
            <v>KABARIA</v>
          </cell>
          <cell r="BK1398" t="str">
            <v>A-Panda</v>
          </cell>
          <cell r="BL1398" t="str">
            <v>1.1</v>
          </cell>
          <cell r="BN1398" t="str">
            <v>05042000110501489551</v>
          </cell>
          <cell r="BO1398" t="str">
            <v>HAMMAMI ABDERAHMEN</v>
          </cell>
          <cell r="BP1398">
            <v>1400</v>
          </cell>
          <cell r="BU1398" t="str">
            <v>Non-Actif</v>
          </cell>
          <cell r="BV1398" t="str">
            <v>965 A SA</v>
          </cell>
        </row>
        <row r="1399">
          <cell r="B1399">
            <v>1401</v>
          </cell>
          <cell r="C1399" t="str">
            <v>Mlle</v>
          </cell>
          <cell r="D1399" t="str">
            <v>REBII DORSAF</v>
          </cell>
          <cell r="E1399" t="str">
            <v>SAGE Tunisia</v>
          </cell>
          <cell r="F1399" t="str">
            <v>PRODUCTION</v>
          </cell>
          <cell r="G1399" t="str">
            <v>Prép CAMPO</v>
          </cell>
          <cell r="H1399" t="str">
            <v>P6 AV</v>
          </cell>
          <cell r="I1399" t="str">
            <v>MOHAMED MAALAOUI</v>
          </cell>
          <cell r="J1399" t="str">
            <v>A</v>
          </cell>
          <cell r="K1399" t="str">
            <v>DIRECTS</v>
          </cell>
          <cell r="L1399" t="str">
            <v>Variable cost at standard</v>
          </cell>
          <cell r="M1399" t="str">
            <v>Prép CAMPO</v>
          </cell>
          <cell r="N1399">
            <v>45024</v>
          </cell>
          <cell r="P1399">
            <v>25</v>
          </cell>
          <cell r="T1399" t="str">
            <v>CDD</v>
          </cell>
          <cell r="U1399" t="str">
            <v>Contractuel</v>
          </cell>
          <cell r="V1399">
            <v>45689</v>
          </cell>
          <cell r="W1399">
            <v>45747</v>
          </cell>
          <cell r="Z1399">
            <v>45023</v>
          </cell>
          <cell r="AA1399">
            <v>4</v>
          </cell>
          <cell r="AB1399">
            <v>2023</v>
          </cell>
          <cell r="AC1399">
            <v>2027</v>
          </cell>
          <cell r="AD1399">
            <v>1.9111111111111112</v>
          </cell>
          <cell r="AE1399" t="str">
            <v>&lt; 2</v>
          </cell>
          <cell r="AF1399">
            <v>36326</v>
          </cell>
          <cell r="AG1399">
            <v>25.742465753424657</v>
          </cell>
          <cell r="AH1399" t="str">
            <v>&gt;25&lt; 35</v>
          </cell>
          <cell r="AI1399">
            <v>17581357</v>
          </cell>
          <cell r="AJ1399" t="str">
            <v>09</v>
          </cell>
          <cell r="AK1399" t="str">
            <v>11660548</v>
          </cell>
          <cell r="AL1399">
            <v>43404</v>
          </cell>
          <cell r="AM1399" t="str">
            <v>FEMME</v>
          </cell>
          <cell r="AN1399" t="str">
            <v>Célibataire</v>
          </cell>
          <cell r="AQ1399">
            <v>3</v>
          </cell>
          <cell r="AR1399">
            <v>2</v>
          </cell>
          <cell r="AS1399">
            <v>45754.5</v>
          </cell>
          <cell r="AT1399" t="str">
            <v>Horaire</v>
          </cell>
          <cell r="AU1399">
            <v>3.3069999999999999</v>
          </cell>
          <cell r="AV1399">
            <v>17</v>
          </cell>
          <cell r="AW1399" t="str">
            <v>00100</v>
          </cell>
          <cell r="AX1399" t="str">
            <v>00003249035</v>
          </cell>
          <cell r="AY1399">
            <v>31</v>
          </cell>
          <cell r="AZ1399" t="str">
            <v>LA POSTE</v>
          </cell>
          <cell r="BA1399" t="str">
            <v>17001000000324903531</v>
          </cell>
          <cell r="BB1399">
            <v>20</v>
          </cell>
          <cell r="BC1399" t="str">
            <v>EL AGBA TUNIS</v>
          </cell>
          <cell r="BD1399" t="str">
            <v>TUNIS</v>
          </cell>
          <cell r="BG1399">
            <v>50709770</v>
          </cell>
          <cell r="BH1399">
            <v>22989103</v>
          </cell>
          <cell r="BJ1399" t="str">
            <v>AL AGBA</v>
          </cell>
          <cell r="BK1399" t="str">
            <v>CAMPO C</v>
          </cell>
          <cell r="BL1399" t="str">
            <v>1.3</v>
          </cell>
          <cell r="BT1399">
            <v>775</v>
          </cell>
          <cell r="BU1399" t="str">
            <v>si</v>
          </cell>
          <cell r="BV1399" t="str">
            <v>139 A SP</v>
          </cell>
        </row>
        <row r="1400">
          <cell r="B1400">
            <v>1402</v>
          </cell>
          <cell r="C1400" t="str">
            <v>Madame</v>
          </cell>
          <cell r="D1400" t="str">
            <v>HABIBI RAHMA</v>
          </cell>
          <cell r="E1400" t="str">
            <v>SAGE Tunisia</v>
          </cell>
          <cell r="F1400" t="str">
            <v>PRODUCTION</v>
          </cell>
          <cell r="G1400" t="str">
            <v>Couturière</v>
          </cell>
          <cell r="H1400" t="str">
            <v>Panda</v>
          </cell>
          <cell r="I1400" t="str">
            <v>HASNA NASRAOUI</v>
          </cell>
          <cell r="J1400" t="str">
            <v>A</v>
          </cell>
          <cell r="K1400" t="str">
            <v>DIRECTS</v>
          </cell>
          <cell r="L1400" t="str">
            <v>Variable cost at standard</v>
          </cell>
          <cell r="M1400" t="str">
            <v>Couturière</v>
          </cell>
          <cell r="N1400">
            <v>45024</v>
          </cell>
          <cell r="P1400">
            <v>25</v>
          </cell>
          <cell r="T1400" t="str">
            <v>CDD</v>
          </cell>
          <cell r="U1400" t="str">
            <v>Contractuel</v>
          </cell>
          <cell r="V1400">
            <v>45689</v>
          </cell>
          <cell r="W1400">
            <v>45747</v>
          </cell>
          <cell r="Z1400">
            <v>45024</v>
          </cell>
          <cell r="AA1400">
            <v>4</v>
          </cell>
          <cell r="AB1400">
            <v>2023</v>
          </cell>
          <cell r="AC1400">
            <v>2027</v>
          </cell>
          <cell r="AD1400">
            <v>1.9111111111111112</v>
          </cell>
          <cell r="AE1400" t="str">
            <v>&lt; 2</v>
          </cell>
          <cell r="AF1400">
            <v>31415</v>
          </cell>
          <cell r="AG1400">
            <v>39.197260273972603</v>
          </cell>
          <cell r="AH1400" t="str">
            <v>&gt;35&lt; 45</v>
          </cell>
          <cell r="AI1400">
            <v>16443784</v>
          </cell>
          <cell r="AJ1400" t="str">
            <v>06</v>
          </cell>
          <cell r="AK1400" t="str">
            <v>07393600</v>
          </cell>
          <cell r="AL1400">
            <v>37903</v>
          </cell>
          <cell r="AM1400" t="str">
            <v>FEMME</v>
          </cell>
          <cell r="AN1400" t="str">
            <v>Marié(e)</v>
          </cell>
          <cell r="AO1400">
            <v>2</v>
          </cell>
          <cell r="AQ1400">
            <v>3</v>
          </cell>
          <cell r="AR1400">
            <v>2</v>
          </cell>
          <cell r="AS1400">
            <v>45754.5</v>
          </cell>
          <cell r="AT1400" t="str">
            <v>Horaire</v>
          </cell>
          <cell r="AU1400">
            <v>3.3069999999999999</v>
          </cell>
          <cell r="AV1400" t="str">
            <v>07</v>
          </cell>
          <cell r="AW1400" t="str">
            <v>08001</v>
          </cell>
          <cell r="AX1400" t="str">
            <v>38105552153</v>
          </cell>
          <cell r="AY1400">
            <v>75</v>
          </cell>
          <cell r="AZ1400" t="str">
            <v>AMEN BANK</v>
          </cell>
          <cell r="BA1400" t="str">
            <v>07080013810555215375</v>
          </cell>
          <cell r="BB1400">
            <v>20</v>
          </cell>
          <cell r="BC1400" t="str">
            <v>DENDEN MANOUBA</v>
          </cell>
          <cell r="BD1400" t="str">
            <v>MANOUBA</v>
          </cell>
          <cell r="BG1400">
            <v>26921687</v>
          </cell>
          <cell r="BH1400">
            <v>23006606</v>
          </cell>
          <cell r="BJ1400" t="str">
            <v>DENDEN</v>
          </cell>
          <cell r="BK1400" t="str">
            <v>A-Panda</v>
          </cell>
          <cell r="BL1400" t="str">
            <v>2.1</v>
          </cell>
          <cell r="BN1400" t="str">
            <v>07080013810555215375</v>
          </cell>
          <cell r="BO1400" t="str">
            <v>HABIBI RAHMA</v>
          </cell>
          <cell r="BP1400">
            <v>1402</v>
          </cell>
          <cell r="BT1400">
            <v>776</v>
          </cell>
          <cell r="BU1400" t="str">
            <v>si</v>
          </cell>
          <cell r="BV1400" t="str">
            <v>139 A SA</v>
          </cell>
        </row>
        <row r="1401">
          <cell r="B1401">
            <v>1403</v>
          </cell>
          <cell r="C1401" t="str">
            <v>Madame</v>
          </cell>
          <cell r="D1401" t="str">
            <v>MANAI NAZIHA</v>
          </cell>
          <cell r="E1401" t="str">
            <v>SAGE Tunisia</v>
          </cell>
          <cell r="F1401" t="str">
            <v>PRODUCTION</v>
          </cell>
          <cell r="G1401" t="str">
            <v>Couturière</v>
          </cell>
          <cell r="H1401" t="str">
            <v>P6 AV</v>
          </cell>
          <cell r="I1401" t="str">
            <v>Issam Ouni</v>
          </cell>
          <cell r="J1401" t="str">
            <v>B</v>
          </cell>
          <cell r="K1401" t="str">
            <v>DIRECTS</v>
          </cell>
          <cell r="L1401" t="str">
            <v>Variable cost at standard</v>
          </cell>
          <cell r="M1401" t="str">
            <v>Couturière</v>
          </cell>
          <cell r="N1401">
            <v>45027</v>
          </cell>
          <cell r="P1401">
            <v>25</v>
          </cell>
          <cell r="T1401" t="str">
            <v>CDD</v>
          </cell>
          <cell r="U1401" t="str">
            <v>Contractuel</v>
          </cell>
          <cell r="V1401">
            <v>45689</v>
          </cell>
          <cell r="W1401">
            <v>45747</v>
          </cell>
          <cell r="Z1401">
            <v>45027</v>
          </cell>
          <cell r="AA1401">
            <v>4</v>
          </cell>
          <cell r="AB1401">
            <v>2023</v>
          </cell>
          <cell r="AC1401">
            <v>2027</v>
          </cell>
          <cell r="AD1401">
            <v>1.9027777777777777</v>
          </cell>
          <cell r="AE1401" t="str">
            <v>&lt; 2</v>
          </cell>
          <cell r="AF1401">
            <v>26068</v>
          </cell>
          <cell r="AG1401">
            <v>53.846575342465755</v>
          </cell>
          <cell r="AH1401" t="str">
            <v>&gt;45&lt; 55</v>
          </cell>
          <cell r="AI1401">
            <v>11455063</v>
          </cell>
          <cell r="AJ1401" t="str">
            <v>07</v>
          </cell>
          <cell r="AK1401" t="str">
            <v>04631970</v>
          </cell>
          <cell r="AL1401">
            <v>42065</v>
          </cell>
          <cell r="AM1401" t="str">
            <v>FEMME</v>
          </cell>
          <cell r="AN1401" t="str">
            <v>DIVORCE</v>
          </cell>
          <cell r="AO1401">
            <v>0</v>
          </cell>
          <cell r="AQ1401">
            <v>3</v>
          </cell>
          <cell r="AR1401">
            <v>2</v>
          </cell>
          <cell r="AS1401">
            <v>45757.5</v>
          </cell>
          <cell r="AT1401" t="str">
            <v>Horaire</v>
          </cell>
          <cell r="AU1401">
            <v>3.3069999999999999</v>
          </cell>
          <cell r="AV1401">
            <v>17</v>
          </cell>
          <cell r="AW1401" t="str">
            <v>00100</v>
          </cell>
          <cell r="AX1401" t="str">
            <v>00003249818</v>
          </cell>
          <cell r="AY1401">
            <v>10</v>
          </cell>
          <cell r="AZ1401" t="str">
            <v>LA POSTE</v>
          </cell>
          <cell r="BA1401" t="str">
            <v>17001000000324981810</v>
          </cell>
          <cell r="BB1401">
            <v>20</v>
          </cell>
          <cell r="BC1401" t="str">
            <v>JAYARA SIDI HESSINE</v>
          </cell>
          <cell r="BD1401" t="str">
            <v>TUNIS</v>
          </cell>
          <cell r="BG1401">
            <v>20793204</v>
          </cell>
          <cell r="BJ1401" t="str">
            <v>JAYARA</v>
          </cell>
          <cell r="BK1401" t="str">
            <v>B-P6 AV</v>
          </cell>
          <cell r="BL1401" t="str">
            <v>1.1</v>
          </cell>
          <cell r="BN1401" t="str">
            <v>17001000000324981810</v>
          </cell>
          <cell r="BO1401" t="str">
            <v>MANAI NAZIHA</v>
          </cell>
          <cell r="BP1401">
            <v>1403</v>
          </cell>
          <cell r="BT1401">
            <v>127</v>
          </cell>
          <cell r="BU1401" t="str">
            <v>si</v>
          </cell>
          <cell r="BV1401" t="str">
            <v>P6 AV B CA</v>
          </cell>
        </row>
        <row r="1402">
          <cell r="B1402">
            <v>1404</v>
          </cell>
          <cell r="C1402" t="str">
            <v>Madame</v>
          </cell>
          <cell r="D1402" t="str">
            <v>BEN ZAYID HOUDA</v>
          </cell>
          <cell r="E1402" t="str">
            <v>SAGE Tunisia</v>
          </cell>
          <cell r="F1402" t="str">
            <v>PRODUCTION</v>
          </cell>
          <cell r="G1402" t="str">
            <v>Couturière</v>
          </cell>
          <cell r="H1402">
            <v>965</v>
          </cell>
          <cell r="I1402" t="str">
            <v>abdelhalim</v>
          </cell>
          <cell r="J1402" t="str">
            <v>B</v>
          </cell>
          <cell r="K1402" t="str">
            <v>DIRECTS</v>
          </cell>
          <cell r="L1402" t="str">
            <v>Variable cost at standard</v>
          </cell>
          <cell r="M1402" t="str">
            <v>Couturière</v>
          </cell>
          <cell r="N1402">
            <v>45027</v>
          </cell>
          <cell r="P1402">
            <v>25</v>
          </cell>
          <cell r="T1402" t="str">
            <v>CDD</v>
          </cell>
          <cell r="U1402" t="str">
            <v>Contractuel</v>
          </cell>
          <cell r="V1402">
            <v>45689</v>
          </cell>
          <cell r="W1402">
            <v>45747</v>
          </cell>
          <cell r="Z1402">
            <v>45027</v>
          </cell>
          <cell r="AA1402">
            <v>4</v>
          </cell>
          <cell r="AB1402">
            <v>2023</v>
          </cell>
          <cell r="AC1402">
            <v>2027</v>
          </cell>
          <cell r="AD1402">
            <v>1.9027777777777777</v>
          </cell>
          <cell r="AE1402" t="str">
            <v>&lt; 2</v>
          </cell>
          <cell r="AF1402">
            <v>28122</v>
          </cell>
          <cell r="AG1402">
            <v>48.219178082191782</v>
          </cell>
          <cell r="AH1402" t="str">
            <v>&gt;45&lt; 55</v>
          </cell>
          <cell r="AI1402">
            <v>12158007</v>
          </cell>
          <cell r="AJ1402" t="str">
            <v>05</v>
          </cell>
          <cell r="AK1402" t="str">
            <v>07316083</v>
          </cell>
          <cell r="AL1402">
            <v>43641</v>
          </cell>
          <cell r="AM1402" t="str">
            <v>FEMME</v>
          </cell>
          <cell r="AN1402" t="str">
            <v>Marié(e)</v>
          </cell>
          <cell r="AO1402">
            <v>3</v>
          </cell>
          <cell r="AQ1402">
            <v>3</v>
          </cell>
          <cell r="AR1402">
            <v>2</v>
          </cell>
          <cell r="AS1402">
            <v>45757.5</v>
          </cell>
          <cell r="AT1402" t="str">
            <v>Horaire</v>
          </cell>
          <cell r="AU1402">
            <v>3.3069999999999999</v>
          </cell>
          <cell r="AV1402">
            <v>17</v>
          </cell>
          <cell r="AW1402" t="str">
            <v>00100</v>
          </cell>
          <cell r="AX1402" t="str">
            <v>00001010776</v>
          </cell>
          <cell r="AY1402">
            <v>80</v>
          </cell>
          <cell r="AZ1402" t="str">
            <v>LA POSTE</v>
          </cell>
          <cell r="BA1402" t="str">
            <v>17001000000101077680</v>
          </cell>
          <cell r="BB1402">
            <v>20</v>
          </cell>
          <cell r="BC1402" t="str">
            <v>GHDIR GOLLA EL AGBA</v>
          </cell>
          <cell r="BD1402" t="str">
            <v>TUNIS</v>
          </cell>
          <cell r="BF1402">
            <v>45041</v>
          </cell>
          <cell r="BG1402">
            <v>94465062</v>
          </cell>
          <cell r="BH1402">
            <v>97034154</v>
          </cell>
          <cell r="BJ1402" t="str">
            <v>GHDIR EL GOLLA</v>
          </cell>
          <cell r="BK1402" t="str">
            <v>B-965</v>
          </cell>
          <cell r="BL1402" t="str">
            <v>2.1</v>
          </cell>
          <cell r="BN1402" t="str">
            <v>17001000000101077680</v>
          </cell>
          <cell r="BO1402" t="str">
            <v>BEN ZAYID HOUDA</v>
          </cell>
          <cell r="BP1402">
            <v>1404</v>
          </cell>
          <cell r="BT1402">
            <v>542</v>
          </cell>
          <cell r="BU1402" t="str">
            <v>si</v>
          </cell>
          <cell r="BV1402" t="str">
            <v>965 B SA</v>
          </cell>
        </row>
        <row r="1403">
          <cell r="B1403">
            <v>1405</v>
          </cell>
          <cell r="C1403" t="str">
            <v>Monsieur</v>
          </cell>
          <cell r="D1403" t="str">
            <v>EL IRMANI EZZEDDINE</v>
          </cell>
          <cell r="E1403" t="str">
            <v>SAGE Tunisia</v>
          </cell>
          <cell r="F1403" t="str">
            <v>PRODUCTION</v>
          </cell>
          <cell r="G1403" t="str">
            <v>Couturière</v>
          </cell>
          <cell r="H1403">
            <v>965</v>
          </cell>
          <cell r="I1403" t="str">
            <v>abdelhalim</v>
          </cell>
          <cell r="J1403" t="str">
            <v>B</v>
          </cell>
          <cell r="K1403" t="str">
            <v>DIRECTS</v>
          </cell>
          <cell r="L1403" t="str">
            <v>Variable cost at standard</v>
          </cell>
          <cell r="M1403" t="str">
            <v>Couturière</v>
          </cell>
          <cell r="N1403">
            <v>45027</v>
          </cell>
          <cell r="P1403">
            <v>-645</v>
          </cell>
          <cell r="Q1403">
            <v>45028</v>
          </cell>
          <cell r="R1403" t="str">
            <v>Personnel</v>
          </cell>
          <cell r="T1403" t="str">
            <v>CDD</v>
          </cell>
          <cell r="U1403" t="str">
            <v>Contractuel</v>
          </cell>
          <cell r="V1403">
            <v>45027</v>
          </cell>
          <cell r="W1403">
            <v>45077</v>
          </cell>
          <cell r="Z1403">
            <v>45027</v>
          </cell>
          <cell r="AA1403">
            <v>4</v>
          </cell>
          <cell r="AB1403">
            <v>2023</v>
          </cell>
          <cell r="AC1403">
            <v>2027</v>
          </cell>
          <cell r="AD1403">
            <v>1.9027777777777777</v>
          </cell>
          <cell r="AE1403" t="str">
            <v>&lt; 2</v>
          </cell>
          <cell r="AF1403">
            <v>26883</v>
          </cell>
          <cell r="AG1403">
            <v>51.613698630136987</v>
          </cell>
          <cell r="AH1403" t="str">
            <v>&gt;45&lt; 55</v>
          </cell>
          <cell r="AI1403">
            <v>11631763</v>
          </cell>
          <cell r="AJ1403" t="str">
            <v>06</v>
          </cell>
          <cell r="AK1403" t="str">
            <v>07262795</v>
          </cell>
          <cell r="AL1403">
            <v>41551</v>
          </cell>
          <cell r="AM1403" t="str">
            <v>Homme</v>
          </cell>
          <cell r="AN1403" t="str">
            <v>Célibataire</v>
          </cell>
          <cell r="AQ1403">
            <v>3</v>
          </cell>
          <cell r="AR1403">
            <v>1</v>
          </cell>
          <cell r="AS1403">
            <v>45392.25</v>
          </cell>
          <cell r="AT1403" t="str">
            <v>Horaire</v>
          </cell>
          <cell r="AU1403">
            <v>3.3069999999999999</v>
          </cell>
          <cell r="BA1403" t="str">
            <v/>
          </cell>
          <cell r="BB1403">
            <v>0</v>
          </cell>
          <cell r="BC1403" t="str">
            <v>22 RUE DAR BIDHA MANOUBA</v>
          </cell>
          <cell r="BD1403" t="str">
            <v>MANOUBA</v>
          </cell>
          <cell r="BF1403">
            <v>45027</v>
          </cell>
          <cell r="BG1403">
            <v>22701264</v>
          </cell>
          <cell r="BK1403" t="str">
            <v>B-965</v>
          </cell>
          <cell r="BU1403" t="str">
            <v>Non-Actif</v>
          </cell>
        </row>
        <row r="1404">
          <cell r="B1404">
            <v>1406</v>
          </cell>
          <cell r="C1404" t="str">
            <v>Madame</v>
          </cell>
          <cell r="D1404" t="str">
            <v>JOUINI ASMA</v>
          </cell>
          <cell r="E1404" t="str">
            <v>SAGE Tunisia</v>
          </cell>
          <cell r="F1404" t="str">
            <v>PRODUCTION</v>
          </cell>
          <cell r="G1404" t="str">
            <v>Couturière</v>
          </cell>
          <cell r="H1404">
            <v>965</v>
          </cell>
          <cell r="I1404" t="str">
            <v>abdelhalim</v>
          </cell>
          <cell r="J1404" t="str">
            <v>B</v>
          </cell>
          <cell r="K1404" t="str">
            <v>DIRECTS</v>
          </cell>
          <cell r="L1404" t="str">
            <v>Variable cost at standard</v>
          </cell>
          <cell r="M1404" t="str">
            <v>Couturière</v>
          </cell>
          <cell r="N1404">
            <v>45027</v>
          </cell>
          <cell r="P1404">
            <v>25</v>
          </cell>
          <cell r="T1404" t="str">
            <v>CDD</v>
          </cell>
          <cell r="U1404" t="str">
            <v>Contractuel</v>
          </cell>
          <cell r="V1404">
            <v>45689</v>
          </cell>
          <cell r="W1404">
            <v>45747</v>
          </cell>
          <cell r="Z1404">
            <v>45027</v>
          </cell>
          <cell r="AA1404">
            <v>4</v>
          </cell>
          <cell r="AB1404">
            <v>2023</v>
          </cell>
          <cell r="AC1404">
            <v>2027</v>
          </cell>
          <cell r="AD1404">
            <v>1.9027777777777777</v>
          </cell>
          <cell r="AE1404" t="str">
            <v>&lt; 2</v>
          </cell>
          <cell r="AF1404">
            <v>30979</v>
          </cell>
          <cell r="AG1404">
            <v>40.391780821917806</v>
          </cell>
          <cell r="AH1404" t="str">
            <v>&gt;35&lt; 45</v>
          </cell>
          <cell r="AI1404">
            <v>12667518</v>
          </cell>
          <cell r="AJ1404" t="str">
            <v>07</v>
          </cell>
          <cell r="AK1404" t="str">
            <v>07371122</v>
          </cell>
          <cell r="AL1404">
            <v>43426</v>
          </cell>
          <cell r="AM1404" t="str">
            <v>FEMME</v>
          </cell>
          <cell r="AN1404" t="str">
            <v>Marié(e)</v>
          </cell>
          <cell r="AO1404">
            <v>2</v>
          </cell>
          <cell r="AQ1404">
            <v>3</v>
          </cell>
          <cell r="AR1404">
            <v>2</v>
          </cell>
          <cell r="AS1404">
            <v>45757.5</v>
          </cell>
          <cell r="AT1404" t="str">
            <v>Horaire</v>
          </cell>
          <cell r="AU1404">
            <v>3.3069999999999999</v>
          </cell>
          <cell r="AV1404" t="str">
            <v>08</v>
          </cell>
          <cell r="AW1404">
            <v>10300</v>
          </cell>
          <cell r="AX1404" t="str">
            <v>07220122144</v>
          </cell>
          <cell r="AY1404">
            <v>15</v>
          </cell>
          <cell r="AZ1404" t="str">
            <v>BIAT</v>
          </cell>
          <cell r="BA1404" t="str">
            <v>08103000722012214415</v>
          </cell>
          <cell r="BB1404">
            <v>20</v>
          </cell>
          <cell r="BC1404" t="str">
            <v>GOBAA OUED ELIL</v>
          </cell>
          <cell r="BD1404" t="str">
            <v>MANOUBA</v>
          </cell>
          <cell r="BF1404">
            <v>45041</v>
          </cell>
          <cell r="BG1404">
            <v>29835960</v>
          </cell>
          <cell r="BH1404">
            <v>29583644</v>
          </cell>
          <cell r="BJ1404" t="str">
            <v>GOBAA</v>
          </cell>
          <cell r="BK1404" t="str">
            <v>B-965</v>
          </cell>
          <cell r="BL1404" t="str">
            <v>1.1</v>
          </cell>
          <cell r="BN1404" t="str">
            <v>08103000722012214415</v>
          </cell>
          <cell r="BO1404" t="str">
            <v>JOUINI ASMA</v>
          </cell>
          <cell r="BP1404">
            <v>1406</v>
          </cell>
          <cell r="BT1404">
            <v>543</v>
          </cell>
          <cell r="BU1404" t="str">
            <v>si</v>
          </cell>
          <cell r="BV1404" t="str">
            <v>965 B  CP</v>
          </cell>
        </row>
        <row r="1405">
          <cell r="B1405">
            <v>1407</v>
          </cell>
          <cell r="C1405" t="str">
            <v>Madame</v>
          </cell>
          <cell r="D1405" t="str">
            <v>MOUAZI RAFIKA</v>
          </cell>
          <cell r="E1405" t="str">
            <v>SAGE Tunisia</v>
          </cell>
          <cell r="F1405" t="str">
            <v>PRODUCTION</v>
          </cell>
          <cell r="G1405" t="str">
            <v>Couturière</v>
          </cell>
          <cell r="H1405">
            <v>965</v>
          </cell>
          <cell r="I1405" t="str">
            <v>abdelhalim</v>
          </cell>
          <cell r="J1405" t="str">
            <v>B</v>
          </cell>
          <cell r="K1405" t="str">
            <v>DIRECTS</v>
          </cell>
          <cell r="L1405" t="str">
            <v>Variable cost at standard</v>
          </cell>
          <cell r="M1405" t="str">
            <v>Couturière</v>
          </cell>
          <cell r="N1405">
            <v>45027</v>
          </cell>
          <cell r="P1405">
            <v>-645</v>
          </cell>
          <cell r="Q1405">
            <v>45028</v>
          </cell>
          <cell r="R1405" t="str">
            <v>Personnel</v>
          </cell>
          <cell r="T1405" t="str">
            <v>CDD</v>
          </cell>
          <cell r="U1405" t="str">
            <v>Contractuel</v>
          </cell>
          <cell r="V1405">
            <v>45027</v>
          </cell>
          <cell r="W1405">
            <v>45077</v>
          </cell>
          <cell r="Z1405">
            <v>45027</v>
          </cell>
          <cell r="AA1405">
            <v>4</v>
          </cell>
          <cell r="AB1405">
            <v>2023</v>
          </cell>
          <cell r="AC1405">
            <v>2027</v>
          </cell>
          <cell r="AD1405">
            <v>1.9027777777777777</v>
          </cell>
          <cell r="AE1405" t="str">
            <v>&lt; 2</v>
          </cell>
          <cell r="AF1405">
            <v>28646</v>
          </cell>
          <cell r="AG1405">
            <v>46.783561643835618</v>
          </cell>
          <cell r="AH1405" t="str">
            <v>&gt;45&lt; 55</v>
          </cell>
          <cell r="AI1405">
            <v>12666984</v>
          </cell>
          <cell r="AJ1405" t="str">
            <v>04</v>
          </cell>
          <cell r="AK1405" t="str">
            <v>07291173</v>
          </cell>
          <cell r="AL1405">
            <v>41015</v>
          </cell>
          <cell r="AM1405" t="str">
            <v>FEMME</v>
          </cell>
          <cell r="AN1405" t="str">
            <v>Marié(e)</v>
          </cell>
          <cell r="AO1405">
            <v>2</v>
          </cell>
          <cell r="AQ1405">
            <v>3</v>
          </cell>
          <cell r="AR1405">
            <v>1</v>
          </cell>
          <cell r="AS1405">
            <v>45392.25</v>
          </cell>
          <cell r="AT1405" t="str">
            <v>Horaire</v>
          </cell>
          <cell r="AU1405">
            <v>3.3069999999999999</v>
          </cell>
          <cell r="BA1405" t="str">
            <v/>
          </cell>
          <cell r="BB1405">
            <v>0</v>
          </cell>
          <cell r="BC1405" t="str">
            <v>DIAR BEN MAHMOUD EL AGBA</v>
          </cell>
          <cell r="BD1405" t="str">
            <v>TUNIS</v>
          </cell>
          <cell r="BG1405">
            <v>28784012</v>
          </cell>
          <cell r="BK1405" t="str">
            <v>B-965</v>
          </cell>
          <cell r="BU1405" t="str">
            <v>Non-Actif</v>
          </cell>
        </row>
        <row r="1406">
          <cell r="B1406">
            <v>1408</v>
          </cell>
          <cell r="C1406" t="str">
            <v>Monsieur</v>
          </cell>
          <cell r="D1406" t="str">
            <v>NASRAOUI SOFIEN</v>
          </cell>
          <cell r="E1406" t="str">
            <v>SAGE Tunisia</v>
          </cell>
          <cell r="F1406" t="str">
            <v>PRODUCTION</v>
          </cell>
          <cell r="G1406" t="str">
            <v>COORDINATEUR PRODUCTION</v>
          </cell>
          <cell r="K1406" t="str">
            <v>CADRE</v>
          </cell>
          <cell r="L1406" t="str">
            <v>Variable cost at standard</v>
          </cell>
          <cell r="M1406" t="str">
            <v>COORDINATEUR PRODUCTION</v>
          </cell>
          <cell r="N1406">
            <v>45027</v>
          </cell>
          <cell r="P1406" t="str">
            <v/>
          </cell>
          <cell r="T1406" t="str">
            <v>CDI</v>
          </cell>
          <cell r="U1406" t="str">
            <v>Titulaire</v>
          </cell>
          <cell r="Z1406">
            <v>45027</v>
          </cell>
          <cell r="AA1406">
            <v>4</v>
          </cell>
          <cell r="AB1406">
            <v>2023</v>
          </cell>
          <cell r="AC1406">
            <v>2027</v>
          </cell>
          <cell r="AD1406">
            <v>1.9027777777777777</v>
          </cell>
          <cell r="AE1406" t="str">
            <v>&lt; 2</v>
          </cell>
          <cell r="AF1406">
            <v>29346</v>
          </cell>
          <cell r="AG1406">
            <v>44.865753424657534</v>
          </cell>
          <cell r="AH1406" t="str">
            <v>&gt;35&lt; 45</v>
          </cell>
          <cell r="AI1406">
            <v>16105889</v>
          </cell>
          <cell r="AJ1406" t="str">
            <v>05</v>
          </cell>
          <cell r="AK1406" t="str">
            <v>07085781</v>
          </cell>
          <cell r="AL1406">
            <v>42963</v>
          </cell>
          <cell r="AM1406" t="str">
            <v>HOMME</v>
          </cell>
          <cell r="AN1406" t="str">
            <v>Marié(e)</v>
          </cell>
          <cell r="AO1406">
            <v>2</v>
          </cell>
          <cell r="AQ1406">
            <v>16</v>
          </cell>
          <cell r="AR1406">
            <v>2</v>
          </cell>
          <cell r="AS1406">
            <v>45757.5</v>
          </cell>
          <cell r="AT1406" t="str">
            <v>Mensuel</v>
          </cell>
          <cell r="AU1406">
            <v>4500</v>
          </cell>
          <cell r="AV1406" t="str">
            <v>04</v>
          </cell>
          <cell r="AW1406" t="str">
            <v>04713</v>
          </cell>
          <cell r="AX1406">
            <v>20005723200</v>
          </cell>
          <cell r="AY1406">
            <v>29</v>
          </cell>
          <cell r="AZ1406" t="str">
            <v>ATTIJARI BANK</v>
          </cell>
          <cell r="BA1406" t="str">
            <v>04047132000572320029</v>
          </cell>
          <cell r="BB1406">
            <v>20</v>
          </cell>
          <cell r="BC1406" t="str">
            <v>27 RUE OMAR IBN ABDELAZIZ CITE HEDHLI NAASSEN</v>
          </cell>
          <cell r="BD1406" t="str">
            <v>BEN AROUS</v>
          </cell>
          <cell r="BI1406">
            <v>98156746</v>
          </cell>
          <cell r="BK1406" t="str">
            <v>CADRE</v>
          </cell>
          <cell r="BU1406" t="str">
            <v>si</v>
          </cell>
        </row>
        <row r="1407">
          <cell r="B1407">
            <v>1409</v>
          </cell>
          <cell r="C1407" t="str">
            <v>Monsieur</v>
          </cell>
          <cell r="D1407" t="str">
            <v>BEN AMARA SLIM</v>
          </cell>
          <cell r="E1407" t="str">
            <v>SAGE Tunisia</v>
          </cell>
          <cell r="F1407" t="str">
            <v>LOGISTIQUE</v>
          </cell>
          <cell r="G1407" t="str">
            <v>MANITENTIONNAIRE</v>
          </cell>
          <cell r="K1407" t="str">
            <v>INDIRECTS</v>
          </cell>
          <cell r="L1407" t="str">
            <v>Variable cost at standard</v>
          </cell>
          <cell r="M1407" t="str">
            <v>MANITENTIONNAIRE</v>
          </cell>
          <cell r="N1407">
            <v>45028</v>
          </cell>
          <cell r="P1407">
            <v>-645</v>
          </cell>
          <cell r="Q1407">
            <v>45078</v>
          </cell>
          <cell r="R1407" t="str">
            <v>personnel</v>
          </cell>
          <cell r="S1407" t="str">
            <v>liste noir</v>
          </cell>
          <cell r="T1407" t="str">
            <v>CDD</v>
          </cell>
          <cell r="U1407" t="str">
            <v>Contractuel</v>
          </cell>
          <cell r="V1407">
            <v>45028</v>
          </cell>
          <cell r="W1407">
            <v>45077</v>
          </cell>
          <cell r="Z1407">
            <v>45028</v>
          </cell>
          <cell r="AA1407">
            <v>4</v>
          </cell>
          <cell r="AB1407">
            <v>2023</v>
          </cell>
          <cell r="AC1407">
            <v>2027</v>
          </cell>
          <cell r="AD1407">
            <v>1.9</v>
          </cell>
          <cell r="AE1407" t="str">
            <v>&lt; 2</v>
          </cell>
          <cell r="AF1407">
            <v>34359</v>
          </cell>
          <cell r="AG1407">
            <v>31.13150684931507</v>
          </cell>
          <cell r="AH1407" t="str">
            <v>&gt;25&lt; 35</v>
          </cell>
          <cell r="AI1407">
            <v>17024760</v>
          </cell>
          <cell r="AJ1407" t="str">
            <v>01</v>
          </cell>
          <cell r="AK1407" t="str">
            <v>09514737</v>
          </cell>
          <cell r="AL1407">
            <v>40929</v>
          </cell>
          <cell r="AM1407" t="str">
            <v>HOMME</v>
          </cell>
          <cell r="AN1407" t="str">
            <v>Célibataire</v>
          </cell>
          <cell r="AQ1407">
            <v>3</v>
          </cell>
          <cell r="AR1407">
            <v>1</v>
          </cell>
          <cell r="AS1407">
            <v>45393.25</v>
          </cell>
          <cell r="AT1407" t="str">
            <v>Horaire</v>
          </cell>
          <cell r="AU1407">
            <v>3.3069999999999999</v>
          </cell>
          <cell r="AV1407">
            <v>12</v>
          </cell>
          <cell r="AW1407">
            <v>11600</v>
          </cell>
          <cell r="AX1407" t="str">
            <v>00002422316</v>
          </cell>
          <cell r="AY1407">
            <v>18</v>
          </cell>
          <cell r="AZ1407" t="str">
            <v>UIB</v>
          </cell>
          <cell r="BA1407" t="str">
            <v>12116000000242231618</v>
          </cell>
          <cell r="BB1407">
            <v>20</v>
          </cell>
          <cell r="BC1407" t="str">
            <v>BORJ ENNOUR BORJ EL AMRI</v>
          </cell>
          <cell r="BD1407" t="str">
            <v>MANOUBA</v>
          </cell>
          <cell r="BG1407">
            <v>29467453</v>
          </cell>
          <cell r="BH1407">
            <v>22277982</v>
          </cell>
          <cell r="BK1407" t="str">
            <v>-</v>
          </cell>
          <cell r="BN1407" t="str">
            <v>12116000000242231618</v>
          </cell>
          <cell r="BO1407" t="str">
            <v>BEN AMARA SLIM</v>
          </cell>
          <cell r="BP1407">
            <v>1409</v>
          </cell>
          <cell r="BU1407" t="str">
            <v>Non-Actif</v>
          </cell>
        </row>
        <row r="1408">
          <cell r="B1408">
            <v>1410</v>
          </cell>
          <cell r="C1408" t="str">
            <v>Madame</v>
          </cell>
          <cell r="D1408" t="str">
            <v>AHMED MOUFIDA</v>
          </cell>
          <cell r="E1408" t="str">
            <v>SAGE Tunisia</v>
          </cell>
          <cell r="F1408" t="str">
            <v>PRODUCTION</v>
          </cell>
          <cell r="G1408" t="str">
            <v>Couturière</v>
          </cell>
          <cell r="H1408">
            <v>965</v>
          </cell>
          <cell r="I1408" t="str">
            <v>abdelhalim</v>
          </cell>
          <cell r="J1408" t="str">
            <v>B</v>
          </cell>
          <cell r="K1408" t="str">
            <v>DIRECTS</v>
          </cell>
          <cell r="L1408" t="str">
            <v>Variable cost at standard</v>
          </cell>
          <cell r="M1408" t="str">
            <v>Couturière</v>
          </cell>
          <cell r="N1408">
            <v>45029</v>
          </cell>
          <cell r="P1408">
            <v>-645</v>
          </cell>
          <cell r="Q1408">
            <v>45031</v>
          </cell>
          <cell r="R1408" t="str">
            <v>retour ancien emploi</v>
          </cell>
          <cell r="T1408" t="str">
            <v>CDD</v>
          </cell>
          <cell r="U1408" t="str">
            <v>Contractuel</v>
          </cell>
          <cell r="V1408">
            <v>45029</v>
          </cell>
          <cell r="W1408">
            <v>45077</v>
          </cell>
          <cell r="Z1408">
            <v>45029</v>
          </cell>
          <cell r="AA1408">
            <v>4</v>
          </cell>
          <cell r="AB1408">
            <v>2023</v>
          </cell>
          <cell r="AC1408">
            <v>2027</v>
          </cell>
          <cell r="AD1408">
            <v>1.8972222222222221</v>
          </cell>
          <cell r="AE1408" t="str">
            <v>&lt; 2</v>
          </cell>
          <cell r="AF1408">
            <v>27903</v>
          </cell>
          <cell r="AG1408">
            <v>48.819178082191783</v>
          </cell>
          <cell r="AH1408" t="str">
            <v>&gt;45&lt; 55</v>
          </cell>
          <cell r="AI1408">
            <v>11658199</v>
          </cell>
          <cell r="AJ1408" t="str">
            <v>03</v>
          </cell>
          <cell r="AK1408" t="str">
            <v>00937769</v>
          </cell>
          <cell r="AL1408">
            <v>34288</v>
          </cell>
          <cell r="AM1408" t="str">
            <v>FEMME</v>
          </cell>
          <cell r="AN1408" t="str">
            <v>Marié(e)</v>
          </cell>
          <cell r="AO1408">
            <v>4</v>
          </cell>
          <cell r="AQ1408">
            <v>3</v>
          </cell>
          <cell r="AR1408">
            <v>1</v>
          </cell>
          <cell r="AS1408">
            <v>45394.25</v>
          </cell>
          <cell r="AT1408" t="str">
            <v>Horaire</v>
          </cell>
          <cell r="AU1408">
            <v>3.3069999999999999</v>
          </cell>
          <cell r="AV1408">
            <v>17</v>
          </cell>
          <cell r="AW1408" t="str">
            <v>00100</v>
          </cell>
          <cell r="AX1408" t="str">
            <v>00002366283</v>
          </cell>
          <cell r="AY1408">
            <v>90</v>
          </cell>
          <cell r="AZ1408" t="str">
            <v>LA POSTE</v>
          </cell>
          <cell r="BA1408" t="str">
            <v>17001000000236628390</v>
          </cell>
          <cell r="BB1408">
            <v>20</v>
          </cell>
          <cell r="BC1408" t="str">
            <v>SANHEJA OUED ELIL</v>
          </cell>
          <cell r="BD1408" t="str">
            <v>MANOUBA</v>
          </cell>
          <cell r="BG1408">
            <v>51881920</v>
          </cell>
          <cell r="BH1408">
            <v>97881929</v>
          </cell>
          <cell r="BK1408" t="str">
            <v>B-965</v>
          </cell>
          <cell r="BU1408" t="str">
            <v>Non-Actif</v>
          </cell>
        </row>
        <row r="1409">
          <cell r="B1409">
            <v>1411</v>
          </cell>
          <cell r="C1409" t="str">
            <v>Madame</v>
          </cell>
          <cell r="D1409" t="str">
            <v>NEFZI SALOUHA</v>
          </cell>
          <cell r="E1409" t="str">
            <v>SAGE Tunisia</v>
          </cell>
          <cell r="F1409" t="str">
            <v>PRODUCTION</v>
          </cell>
          <cell r="G1409" t="str">
            <v>Couturière</v>
          </cell>
          <cell r="H1409">
            <v>965</v>
          </cell>
          <cell r="I1409" t="str">
            <v>abdelhalim</v>
          </cell>
          <cell r="J1409" t="str">
            <v>B</v>
          </cell>
          <cell r="K1409" t="str">
            <v>DIRECTS</v>
          </cell>
          <cell r="L1409" t="str">
            <v>Variable cost at standard</v>
          </cell>
          <cell r="M1409" t="str">
            <v>Couturière</v>
          </cell>
          <cell r="N1409">
            <v>45029</v>
          </cell>
          <cell r="P1409">
            <v>-645</v>
          </cell>
          <cell r="Q1409">
            <v>45031</v>
          </cell>
          <cell r="R1409" t="str">
            <v>Personnel</v>
          </cell>
          <cell r="T1409" t="str">
            <v>CDD</v>
          </cell>
          <cell r="U1409" t="str">
            <v>Contractuel</v>
          </cell>
          <cell r="V1409">
            <v>45029</v>
          </cell>
          <cell r="W1409">
            <v>45077</v>
          </cell>
          <cell r="Z1409">
            <v>45029</v>
          </cell>
          <cell r="AA1409">
            <v>4</v>
          </cell>
          <cell r="AB1409">
            <v>2023</v>
          </cell>
          <cell r="AC1409">
            <v>2027</v>
          </cell>
          <cell r="AD1409">
            <v>1.8972222222222221</v>
          </cell>
          <cell r="AE1409" t="str">
            <v>&lt; 2</v>
          </cell>
          <cell r="AF1409">
            <v>27148</v>
          </cell>
          <cell r="AG1409">
            <v>50.887671232876713</v>
          </cell>
          <cell r="AH1409" t="str">
            <v>&gt;45&lt; 55</v>
          </cell>
          <cell r="AI1409">
            <v>12252870</v>
          </cell>
          <cell r="AJ1409" t="str">
            <v>00</v>
          </cell>
          <cell r="AK1409" t="str">
            <v>07278592</v>
          </cell>
          <cell r="AL1409">
            <v>43710</v>
          </cell>
          <cell r="AM1409" t="str">
            <v>FEMME</v>
          </cell>
          <cell r="AN1409" t="str">
            <v>Marié(e)</v>
          </cell>
          <cell r="AO1409">
            <v>3</v>
          </cell>
          <cell r="AQ1409">
            <v>3</v>
          </cell>
          <cell r="AR1409">
            <v>1</v>
          </cell>
          <cell r="AS1409">
            <v>45394.25</v>
          </cell>
          <cell r="AT1409" t="str">
            <v>Horaire</v>
          </cell>
          <cell r="AU1409">
            <v>3.3069999999999999</v>
          </cell>
          <cell r="AV1409">
            <v>17</v>
          </cell>
          <cell r="AW1409" t="str">
            <v>00100</v>
          </cell>
          <cell r="AX1409" t="str">
            <v>00003217394</v>
          </cell>
          <cell r="AY1409">
            <v>88</v>
          </cell>
          <cell r="AZ1409" t="str">
            <v>LA POSTE</v>
          </cell>
          <cell r="BA1409" t="str">
            <v>17001000000321739488</v>
          </cell>
          <cell r="BB1409">
            <v>20</v>
          </cell>
          <cell r="BC1409" t="str">
            <v>CITE KHALED IBN EL WALID OUED ELIL</v>
          </cell>
          <cell r="BD1409" t="str">
            <v>MANOUBA</v>
          </cell>
          <cell r="BG1409">
            <v>50250952</v>
          </cell>
          <cell r="BH1409">
            <v>23071938</v>
          </cell>
          <cell r="BK1409" t="str">
            <v>B-965</v>
          </cell>
          <cell r="BU1409" t="str">
            <v>Non-Actif</v>
          </cell>
        </row>
        <row r="1410">
          <cell r="B1410">
            <v>1412</v>
          </cell>
          <cell r="C1410" t="str">
            <v>Monsieur</v>
          </cell>
          <cell r="D1410" t="str">
            <v>DRIDI SOFIEN</v>
          </cell>
          <cell r="E1410" t="str">
            <v>SAGE Tunisia</v>
          </cell>
          <cell r="F1410" t="str">
            <v>PRODUCTION</v>
          </cell>
          <cell r="G1410" t="str">
            <v>Couturière</v>
          </cell>
          <cell r="H1410">
            <v>965</v>
          </cell>
          <cell r="I1410" t="str">
            <v>abdelhalim</v>
          </cell>
          <cell r="J1410" t="str">
            <v>B</v>
          </cell>
          <cell r="K1410" t="str">
            <v>DIRECTS</v>
          </cell>
          <cell r="L1410" t="str">
            <v>Variable cost at standard</v>
          </cell>
          <cell r="M1410" t="str">
            <v>Couturière</v>
          </cell>
          <cell r="N1410">
            <v>45029</v>
          </cell>
          <cell r="P1410">
            <v>-645</v>
          </cell>
          <cell r="Q1410">
            <v>45056</v>
          </cell>
          <cell r="R1410" t="str">
            <v>decipline</v>
          </cell>
          <cell r="S1410" t="str">
            <v>liste noir</v>
          </cell>
          <cell r="T1410" t="str">
            <v>CDD</v>
          </cell>
          <cell r="U1410" t="str">
            <v>Contractuel</v>
          </cell>
          <cell r="V1410">
            <v>45029</v>
          </cell>
          <cell r="W1410">
            <v>45077</v>
          </cell>
          <cell r="Z1410">
            <v>45029</v>
          </cell>
          <cell r="AA1410">
            <v>4</v>
          </cell>
          <cell r="AB1410">
            <v>2023</v>
          </cell>
          <cell r="AC1410">
            <v>2027</v>
          </cell>
          <cell r="AD1410">
            <v>1.8972222222222221</v>
          </cell>
          <cell r="AE1410" t="str">
            <v>&lt; 2</v>
          </cell>
          <cell r="AF1410">
            <v>30970</v>
          </cell>
          <cell r="AG1410">
            <v>40.416438356164385</v>
          </cell>
          <cell r="AH1410" t="str">
            <v>&gt;35&lt; 45</v>
          </cell>
          <cell r="AK1410" t="str">
            <v>07151501</v>
          </cell>
          <cell r="AL1410">
            <v>40337</v>
          </cell>
          <cell r="AM1410" t="str">
            <v>HOMME</v>
          </cell>
          <cell r="AN1410" t="str">
            <v>Célibataire</v>
          </cell>
          <cell r="AQ1410">
            <v>3</v>
          </cell>
          <cell r="AR1410">
            <v>1</v>
          </cell>
          <cell r="AS1410">
            <v>45394.25</v>
          </cell>
          <cell r="AT1410" t="str">
            <v>Horaire</v>
          </cell>
          <cell r="AU1410">
            <v>3.3069999999999999</v>
          </cell>
          <cell r="AV1410" t="str">
            <v>08</v>
          </cell>
          <cell r="AW1410" t="str">
            <v>06302</v>
          </cell>
          <cell r="AX1410">
            <v>10720026796</v>
          </cell>
          <cell r="AY1410">
            <v>61</v>
          </cell>
          <cell r="AZ1410" t="str">
            <v>BIAT</v>
          </cell>
          <cell r="BA1410" t="str">
            <v>08063021072002679661</v>
          </cell>
          <cell r="BB1410">
            <v>20</v>
          </cell>
          <cell r="BC1410" t="str">
            <v>MORNEG BEN AROUS</v>
          </cell>
          <cell r="BD1410" t="str">
            <v>BEN AROUS</v>
          </cell>
          <cell r="BG1410">
            <v>26000448</v>
          </cell>
          <cell r="BH1410">
            <v>90150425</v>
          </cell>
          <cell r="BK1410" t="str">
            <v>B-965</v>
          </cell>
          <cell r="BU1410" t="str">
            <v>Non-Actif</v>
          </cell>
        </row>
        <row r="1411">
          <cell r="B1411">
            <v>1413</v>
          </cell>
          <cell r="C1411" t="str">
            <v>Mlle</v>
          </cell>
          <cell r="D1411" t="str">
            <v>HAMDI HIBA</v>
          </cell>
          <cell r="E1411" t="str">
            <v>SAGE Tunisia</v>
          </cell>
          <cell r="F1411" t="str">
            <v>PRODUCTION</v>
          </cell>
          <cell r="G1411" t="str">
            <v>WIRE</v>
          </cell>
          <cell r="H1411">
            <v>520</v>
          </cell>
          <cell r="I1411" t="str">
            <v>ISSAM OUNI</v>
          </cell>
          <cell r="J1411" t="str">
            <v>B</v>
          </cell>
          <cell r="K1411" t="str">
            <v>DIRECTS</v>
          </cell>
          <cell r="L1411" t="str">
            <v>Variable cost at standard</v>
          </cell>
          <cell r="M1411" t="str">
            <v>WIRE</v>
          </cell>
          <cell r="N1411">
            <v>45030</v>
          </cell>
          <cell r="P1411">
            <v>-645</v>
          </cell>
          <cell r="Q1411">
            <v>45031</v>
          </cell>
          <cell r="R1411" t="str">
            <v>probléme de poste</v>
          </cell>
          <cell r="T1411" t="str">
            <v>CDD</v>
          </cell>
          <cell r="U1411" t="str">
            <v>Contractuel</v>
          </cell>
          <cell r="V1411">
            <v>45030</v>
          </cell>
          <cell r="W1411">
            <v>45077</v>
          </cell>
          <cell r="Z1411">
            <v>45030</v>
          </cell>
          <cell r="AA1411">
            <v>4</v>
          </cell>
          <cell r="AB1411">
            <v>2023</v>
          </cell>
          <cell r="AC1411">
            <v>2027</v>
          </cell>
          <cell r="AD1411">
            <v>1.8944444444444444</v>
          </cell>
          <cell r="AE1411" t="str">
            <v>&lt; 2</v>
          </cell>
          <cell r="AF1411">
            <v>36537</v>
          </cell>
          <cell r="AG1411">
            <v>25.164383561643834</v>
          </cell>
          <cell r="AH1411" t="str">
            <v>&gt;25&lt; 35</v>
          </cell>
          <cell r="AK1411" t="str">
            <v>11671501</v>
          </cell>
          <cell r="AL1411">
            <v>43783</v>
          </cell>
          <cell r="AM1411" t="str">
            <v>FEMME</v>
          </cell>
          <cell r="AN1411" t="str">
            <v>Célibataire</v>
          </cell>
          <cell r="AQ1411">
            <v>3</v>
          </cell>
          <cell r="AR1411">
            <v>1</v>
          </cell>
          <cell r="AS1411">
            <v>45395.25</v>
          </cell>
          <cell r="AT1411" t="str">
            <v>Horaire</v>
          </cell>
          <cell r="AU1411">
            <v>3.3069999999999999</v>
          </cell>
          <cell r="BA1411" t="str">
            <v/>
          </cell>
          <cell r="BB1411">
            <v>0</v>
          </cell>
          <cell r="BC1411" t="str">
            <v>BARAGE GHDIR GOLLA</v>
          </cell>
          <cell r="BD1411" t="str">
            <v>TUNIS</v>
          </cell>
          <cell r="BG1411">
            <v>55389144</v>
          </cell>
          <cell r="BH1411">
            <v>96053328</v>
          </cell>
          <cell r="BK1411" t="str">
            <v>B-520</v>
          </cell>
          <cell r="BU1411" t="str">
            <v>Non-Actif</v>
          </cell>
        </row>
        <row r="1412">
          <cell r="B1412">
            <v>1414</v>
          </cell>
          <cell r="C1412" t="str">
            <v>Mlle</v>
          </cell>
          <cell r="D1412" t="str">
            <v>GHRAIRI SAHAR</v>
          </cell>
          <cell r="E1412" t="str">
            <v>SAGE Tunisia</v>
          </cell>
          <cell r="F1412" t="str">
            <v>PRODUCTION</v>
          </cell>
          <cell r="G1412" t="str">
            <v>Couturière</v>
          </cell>
          <cell r="H1412" t="str">
            <v>P6 AV</v>
          </cell>
          <cell r="I1412" t="str">
            <v>Issam Ouni</v>
          </cell>
          <cell r="J1412" t="str">
            <v>B</v>
          </cell>
          <cell r="K1412" t="str">
            <v>DIRECTS</v>
          </cell>
          <cell r="L1412" t="str">
            <v>Variable cost at standard</v>
          </cell>
          <cell r="M1412" t="str">
            <v>Couturière</v>
          </cell>
          <cell r="N1412">
            <v>45041</v>
          </cell>
          <cell r="P1412">
            <v>-187</v>
          </cell>
          <cell r="Q1412">
            <v>45523</v>
          </cell>
          <cell r="R1412" t="str">
            <v>transport</v>
          </cell>
          <cell r="T1412" t="str">
            <v>CDD</v>
          </cell>
          <cell r="U1412" t="str">
            <v>Contractuel</v>
          </cell>
          <cell r="V1412">
            <v>45444</v>
          </cell>
          <cell r="W1412">
            <v>45535</v>
          </cell>
          <cell r="Z1412">
            <v>45041</v>
          </cell>
          <cell r="AA1412">
            <v>4</v>
          </cell>
          <cell r="AB1412">
            <v>2023</v>
          </cell>
          <cell r="AC1412">
            <v>2027</v>
          </cell>
          <cell r="AD1412">
            <v>1.8638888888888889</v>
          </cell>
          <cell r="AE1412" t="str">
            <v>&lt; 2</v>
          </cell>
          <cell r="AF1412">
            <v>35040</v>
          </cell>
          <cell r="AG1412">
            <v>29.265753424657536</v>
          </cell>
          <cell r="AH1412" t="str">
            <v>&gt;25&lt; 35</v>
          </cell>
          <cell r="AI1412">
            <v>16592098</v>
          </cell>
          <cell r="AJ1412" t="str">
            <v>01</v>
          </cell>
          <cell r="AK1412" t="str">
            <v>09621533</v>
          </cell>
          <cell r="AL1412">
            <v>41116</v>
          </cell>
          <cell r="AM1412" t="str">
            <v>FEMME</v>
          </cell>
          <cell r="AN1412" t="str">
            <v>Célibataire</v>
          </cell>
          <cell r="AQ1412">
            <v>3</v>
          </cell>
          <cell r="AR1412">
            <v>2</v>
          </cell>
          <cell r="AS1412">
            <v>45771.5</v>
          </cell>
          <cell r="AT1412" t="str">
            <v>Horaire</v>
          </cell>
          <cell r="AU1412">
            <v>3.3069999999999999</v>
          </cell>
          <cell r="AV1412">
            <v>17</v>
          </cell>
          <cell r="AW1412" t="str">
            <v>00100</v>
          </cell>
          <cell r="AX1412" t="str">
            <v>00002014766</v>
          </cell>
          <cell r="AY1412">
            <v>57</v>
          </cell>
          <cell r="AZ1412" t="str">
            <v>LA POSTE</v>
          </cell>
          <cell r="BA1412" t="str">
            <v>17001000000201476657</v>
          </cell>
          <cell r="BB1412">
            <v>20</v>
          </cell>
          <cell r="BC1412" t="str">
            <v>CHELA MORNEG</v>
          </cell>
          <cell r="BD1412" t="str">
            <v>BEN AROUS</v>
          </cell>
          <cell r="BG1412">
            <v>20943778</v>
          </cell>
          <cell r="BH1412">
            <v>25090456</v>
          </cell>
          <cell r="BJ1412" t="str">
            <v>MORNEG</v>
          </cell>
          <cell r="BK1412" t="str">
            <v>B-P6 AV</v>
          </cell>
          <cell r="BL1412" t="str">
            <v>1.1</v>
          </cell>
          <cell r="BN1412" t="str">
            <v>17001000000201476657</v>
          </cell>
          <cell r="BO1412" t="str">
            <v>GHRAIRI SAHAR</v>
          </cell>
          <cell r="BP1412">
            <v>1414</v>
          </cell>
          <cell r="BU1412" t="str">
            <v>Non-Actif</v>
          </cell>
          <cell r="BV1412" t="str">
            <v>965 A SP</v>
          </cell>
        </row>
        <row r="1413">
          <cell r="B1413">
            <v>1415</v>
          </cell>
          <cell r="C1413" t="str">
            <v>Monsieur</v>
          </cell>
          <cell r="D1413" t="str">
            <v>BOUCHRIT MOHAMED</v>
          </cell>
          <cell r="E1413" t="str">
            <v>SAGE Tunisia</v>
          </cell>
          <cell r="F1413" t="str">
            <v>PRODUCTION</v>
          </cell>
          <cell r="G1413" t="str">
            <v>Couturière</v>
          </cell>
          <cell r="H1413" t="str">
            <v>Panda</v>
          </cell>
          <cell r="I1413" t="str">
            <v>FAWZI SENDESNI</v>
          </cell>
          <cell r="J1413" t="str">
            <v>B</v>
          </cell>
          <cell r="K1413" t="str">
            <v>DIRECTS</v>
          </cell>
          <cell r="L1413" t="str">
            <v>Variable cost at standard</v>
          </cell>
          <cell r="M1413" t="str">
            <v>Couturière</v>
          </cell>
          <cell r="N1413">
            <v>45030</v>
          </cell>
          <cell r="P1413">
            <v>-553</v>
          </cell>
          <cell r="Q1413">
            <v>45162</v>
          </cell>
          <cell r="R1413" t="str">
            <v>personnel</v>
          </cell>
          <cell r="T1413" t="str">
            <v>CDD</v>
          </cell>
          <cell r="U1413" t="str">
            <v>Contractuel</v>
          </cell>
          <cell r="V1413">
            <v>45108</v>
          </cell>
          <cell r="W1413">
            <v>45169</v>
          </cell>
          <cell r="Z1413">
            <v>45030</v>
          </cell>
          <cell r="AA1413">
            <v>4</v>
          </cell>
          <cell r="AB1413">
            <v>2023</v>
          </cell>
          <cell r="AC1413">
            <v>2027</v>
          </cell>
          <cell r="AD1413">
            <v>1.8944444444444444</v>
          </cell>
          <cell r="AE1413" t="str">
            <v>&lt; 2</v>
          </cell>
          <cell r="AF1413">
            <v>33012</v>
          </cell>
          <cell r="AG1413">
            <v>34.821917808219176</v>
          </cell>
          <cell r="AH1413" t="str">
            <v>&gt;25&lt; 35</v>
          </cell>
          <cell r="AK1413" t="str">
            <v>07158667</v>
          </cell>
          <cell r="AL1413">
            <v>41591</v>
          </cell>
          <cell r="AM1413" t="str">
            <v>HOMME</v>
          </cell>
          <cell r="AN1413" t="str">
            <v>Célibataire</v>
          </cell>
          <cell r="AQ1413">
            <v>3</v>
          </cell>
          <cell r="AR1413">
            <v>1</v>
          </cell>
          <cell r="AS1413">
            <v>45395.25</v>
          </cell>
          <cell r="AT1413" t="str">
            <v>Horaire</v>
          </cell>
          <cell r="AU1413">
            <v>3.3069999999999999</v>
          </cell>
          <cell r="AV1413">
            <v>17</v>
          </cell>
          <cell r="AW1413" t="str">
            <v>00100</v>
          </cell>
          <cell r="AX1413" t="str">
            <v>00002952471</v>
          </cell>
          <cell r="AY1413">
            <v>39</v>
          </cell>
          <cell r="AZ1413" t="str">
            <v>LA POSTE</v>
          </cell>
          <cell r="BA1413" t="str">
            <v>17001000000295247139</v>
          </cell>
          <cell r="BB1413">
            <v>20</v>
          </cell>
          <cell r="BC1413" t="str">
            <v xml:space="preserve">CITE RESSALA MORNEG </v>
          </cell>
          <cell r="BD1413" t="str">
            <v>BEN AROUS</v>
          </cell>
          <cell r="BG1413">
            <v>99991340</v>
          </cell>
          <cell r="BH1413">
            <v>95505467</v>
          </cell>
          <cell r="BJ1413" t="str">
            <v>MORNEG</v>
          </cell>
          <cell r="BK1413" t="str">
            <v>B-Panda</v>
          </cell>
          <cell r="BL1413" t="str">
            <v>1.1</v>
          </cell>
          <cell r="BU1413" t="str">
            <v>Non-Actif</v>
          </cell>
        </row>
        <row r="1414">
          <cell r="B1414">
            <v>1416</v>
          </cell>
          <cell r="C1414" t="str">
            <v>Madame</v>
          </cell>
          <cell r="D1414" t="str">
            <v>AIDI RAFIKA</v>
          </cell>
          <cell r="E1414" t="str">
            <v>SAGE Tunisia</v>
          </cell>
          <cell r="F1414" t="str">
            <v>PRODUCTION</v>
          </cell>
          <cell r="G1414" t="str">
            <v>Couturière</v>
          </cell>
          <cell r="H1414">
            <v>965</v>
          </cell>
          <cell r="I1414" t="str">
            <v>abdelhalim</v>
          </cell>
          <cell r="J1414" t="str">
            <v>B</v>
          </cell>
          <cell r="K1414" t="str">
            <v>DIRECTS</v>
          </cell>
          <cell r="L1414" t="str">
            <v>Variable cost at standard</v>
          </cell>
          <cell r="M1414" t="str">
            <v>Couturière</v>
          </cell>
          <cell r="N1414">
            <v>45040</v>
          </cell>
          <cell r="P1414">
            <v>25</v>
          </cell>
          <cell r="T1414" t="str">
            <v>CDD</v>
          </cell>
          <cell r="U1414" t="str">
            <v>Contractuel</v>
          </cell>
          <cell r="V1414">
            <v>45689</v>
          </cell>
          <cell r="W1414">
            <v>45747</v>
          </cell>
          <cell r="Z1414">
            <v>45040</v>
          </cell>
          <cell r="AA1414">
            <v>4</v>
          </cell>
          <cell r="AB1414">
            <v>2023</v>
          </cell>
          <cell r="AC1414">
            <v>2027</v>
          </cell>
          <cell r="AD1414">
            <v>1.8666666666666667</v>
          </cell>
          <cell r="AE1414" t="str">
            <v>&lt; 2</v>
          </cell>
          <cell r="AF1414">
            <v>29905</v>
          </cell>
          <cell r="AG1414">
            <v>43.334246575342469</v>
          </cell>
          <cell r="AH1414" t="str">
            <v>&gt;35&lt; 45</v>
          </cell>
          <cell r="AI1414">
            <v>16602546</v>
          </cell>
          <cell r="AJ1414" t="str">
            <v>06</v>
          </cell>
          <cell r="AK1414" t="str">
            <v>08551052</v>
          </cell>
          <cell r="AL1414">
            <v>36439</v>
          </cell>
          <cell r="AM1414" t="str">
            <v>FEMME</v>
          </cell>
          <cell r="AN1414" t="str">
            <v>Marié(e)</v>
          </cell>
          <cell r="AO1414">
            <v>4</v>
          </cell>
          <cell r="AQ1414">
            <v>3</v>
          </cell>
          <cell r="AR1414">
            <v>2</v>
          </cell>
          <cell r="AS1414">
            <v>45770.5</v>
          </cell>
          <cell r="AT1414" t="str">
            <v>Horaire</v>
          </cell>
          <cell r="AU1414">
            <v>3.3069999999999999</v>
          </cell>
          <cell r="AV1414">
            <v>17</v>
          </cell>
          <cell r="AW1414" t="str">
            <v>60600</v>
          </cell>
          <cell r="AX1414" t="str">
            <v>00003250291</v>
          </cell>
          <cell r="AY1414">
            <v>78</v>
          </cell>
          <cell r="AZ1414" t="str">
            <v>LA POSTE</v>
          </cell>
          <cell r="BA1414" t="str">
            <v>17606000000325029178</v>
          </cell>
          <cell r="BB1414">
            <v>20</v>
          </cell>
          <cell r="BC1414" t="str">
            <v>CITE HACHED MHAMDIA</v>
          </cell>
          <cell r="BD1414" t="str">
            <v>BEN AROUS</v>
          </cell>
          <cell r="BG1414">
            <v>52323855</v>
          </cell>
          <cell r="BH1414">
            <v>23065785</v>
          </cell>
          <cell r="BJ1414" t="str">
            <v>MHAMDIA</v>
          </cell>
          <cell r="BK1414" t="str">
            <v>B-965</v>
          </cell>
          <cell r="BL1414" t="str">
            <v>1.1</v>
          </cell>
          <cell r="BN1414" t="str">
            <v>17606000000325029178</v>
          </cell>
          <cell r="BO1414" t="str">
            <v>AIDI RAFIKA</v>
          </cell>
          <cell r="BP1414">
            <v>1416</v>
          </cell>
          <cell r="BT1414">
            <v>544</v>
          </cell>
          <cell r="BU1414" t="str">
            <v>si</v>
          </cell>
          <cell r="BV1414" t="str">
            <v>965 B  CA</v>
          </cell>
        </row>
        <row r="1415">
          <cell r="B1415">
            <v>1417</v>
          </cell>
          <cell r="C1415" t="str">
            <v>Mlle</v>
          </cell>
          <cell r="D1415" t="str">
            <v>HAMDI RAFIKA</v>
          </cell>
          <cell r="E1415" t="str">
            <v>SAGE Tunisia</v>
          </cell>
          <cell r="F1415" t="str">
            <v>PRODUCTION</v>
          </cell>
          <cell r="G1415" t="str">
            <v>Couturière</v>
          </cell>
          <cell r="H1415">
            <v>965</v>
          </cell>
          <cell r="I1415" t="str">
            <v>ALA KHALOUI</v>
          </cell>
          <cell r="J1415" t="str">
            <v>A</v>
          </cell>
          <cell r="K1415" t="str">
            <v>DIRECTS</v>
          </cell>
          <cell r="L1415" t="str">
            <v>Variable cost at standard</v>
          </cell>
          <cell r="M1415" t="str">
            <v>Couturière</v>
          </cell>
          <cell r="N1415">
            <v>45034</v>
          </cell>
          <cell r="P1415">
            <v>-645</v>
          </cell>
          <cell r="Q1415">
            <v>45051</v>
          </cell>
          <cell r="R1415" t="str">
            <v>personnel</v>
          </cell>
          <cell r="T1415" t="str">
            <v>CDD</v>
          </cell>
          <cell r="U1415" t="str">
            <v>Contractuel</v>
          </cell>
          <cell r="V1415">
            <v>45034</v>
          </cell>
          <cell r="W1415">
            <v>45077</v>
          </cell>
          <cell r="Z1415">
            <v>45034</v>
          </cell>
          <cell r="AA1415">
            <v>4</v>
          </cell>
          <cell r="AB1415">
            <v>2023</v>
          </cell>
          <cell r="AC1415">
            <v>2027</v>
          </cell>
          <cell r="AD1415">
            <v>1.8833333333333333</v>
          </cell>
          <cell r="AE1415" t="str">
            <v>&lt; 2</v>
          </cell>
          <cell r="AF1415">
            <v>38648</v>
          </cell>
          <cell r="AG1415">
            <v>19.38082191780822</v>
          </cell>
          <cell r="AH1415" t="str">
            <v>&lt; 25</v>
          </cell>
          <cell r="AK1415" t="str">
            <v>11683390</v>
          </cell>
          <cell r="AL1415">
            <v>44993</v>
          </cell>
          <cell r="AM1415" t="str">
            <v>FEMME</v>
          </cell>
          <cell r="AN1415" t="str">
            <v>Célibataire</v>
          </cell>
          <cell r="AQ1415">
            <v>3</v>
          </cell>
          <cell r="AR1415">
            <v>1</v>
          </cell>
          <cell r="AS1415">
            <v>45399.25</v>
          </cell>
          <cell r="AT1415" t="str">
            <v>Horaire</v>
          </cell>
          <cell r="AU1415">
            <v>3.3069999999999999</v>
          </cell>
          <cell r="BA1415" t="str">
            <v/>
          </cell>
          <cell r="BB1415">
            <v>0</v>
          </cell>
          <cell r="BC1415" t="str">
            <v xml:space="preserve">BIRINE SIDI HESSINE </v>
          </cell>
          <cell r="BD1415" t="str">
            <v>TUNIS</v>
          </cell>
          <cell r="BG1415">
            <v>23506615</v>
          </cell>
          <cell r="BH1415">
            <v>97620351</v>
          </cell>
          <cell r="BK1415" t="str">
            <v>A-965</v>
          </cell>
          <cell r="BU1415" t="str">
            <v>Non-Actif</v>
          </cell>
        </row>
        <row r="1416">
          <cell r="B1416">
            <v>1418</v>
          </cell>
          <cell r="C1416" t="str">
            <v>Madame</v>
          </cell>
          <cell r="D1416" t="str">
            <v>TRABELSI SOUMAYA</v>
          </cell>
          <cell r="E1416" t="str">
            <v>SAGE Tunisia</v>
          </cell>
          <cell r="F1416" t="str">
            <v>PRODUCTION</v>
          </cell>
          <cell r="G1416" t="str">
            <v>Couturière</v>
          </cell>
          <cell r="H1416" t="str">
            <v>P6</v>
          </cell>
          <cell r="K1416" t="str">
            <v>DIRECTS</v>
          </cell>
          <cell r="L1416" t="str">
            <v>Variable cost at standard</v>
          </cell>
          <cell r="M1416" t="str">
            <v>Couturière</v>
          </cell>
          <cell r="N1416">
            <v>45033</v>
          </cell>
          <cell r="P1416">
            <v>-645</v>
          </cell>
          <cell r="Q1416">
            <v>45048</v>
          </cell>
          <cell r="R1416" t="str">
            <v>personnel</v>
          </cell>
          <cell r="T1416" t="str">
            <v>CDD</v>
          </cell>
          <cell r="U1416" t="str">
            <v>Contractuel</v>
          </cell>
          <cell r="V1416">
            <v>45033</v>
          </cell>
          <cell r="W1416">
            <v>45077</v>
          </cell>
          <cell r="Z1416">
            <v>45033</v>
          </cell>
          <cell r="AA1416">
            <v>4</v>
          </cell>
          <cell r="AB1416">
            <v>2023</v>
          </cell>
          <cell r="AC1416">
            <v>2027</v>
          </cell>
          <cell r="AD1416">
            <v>1.8861111111111111</v>
          </cell>
          <cell r="AE1416" t="str">
            <v>&lt; 2</v>
          </cell>
          <cell r="AF1416">
            <v>33209</v>
          </cell>
          <cell r="AG1416">
            <v>34.282191780821918</v>
          </cell>
          <cell r="AH1416" t="str">
            <v>&gt;25&lt; 35</v>
          </cell>
          <cell r="AI1416">
            <v>16291332</v>
          </cell>
          <cell r="AJ1416" t="str">
            <v>06</v>
          </cell>
          <cell r="AK1416" t="str">
            <v>09470622</v>
          </cell>
          <cell r="AL1416">
            <v>39612</v>
          </cell>
          <cell r="AM1416" t="str">
            <v>FEMME</v>
          </cell>
          <cell r="AN1416" t="str">
            <v>Marié(e)</v>
          </cell>
          <cell r="AO1416">
            <v>0</v>
          </cell>
          <cell r="AQ1416">
            <v>3</v>
          </cell>
          <cell r="AR1416">
            <v>1</v>
          </cell>
          <cell r="AS1416">
            <v>45398.25</v>
          </cell>
          <cell r="AT1416" t="str">
            <v>Horaire</v>
          </cell>
          <cell r="AU1416">
            <v>3.3069999999999999</v>
          </cell>
          <cell r="AV1416">
            <v>17</v>
          </cell>
          <cell r="AW1416">
            <v>20600</v>
          </cell>
          <cell r="AX1416" t="str">
            <v>00001101962</v>
          </cell>
          <cell r="AY1416">
            <v>52</v>
          </cell>
          <cell r="AZ1416" t="str">
            <v>LA POSTE</v>
          </cell>
          <cell r="BA1416" t="str">
            <v>17206000000110196252</v>
          </cell>
          <cell r="BB1416">
            <v>20</v>
          </cell>
          <cell r="BC1416" t="str">
            <v>TESTOUR MJEZ EL BAB</v>
          </cell>
          <cell r="BD1416" t="str">
            <v>BEJA</v>
          </cell>
          <cell r="BG1416">
            <v>24635869</v>
          </cell>
          <cell r="BH1416">
            <v>20493341</v>
          </cell>
          <cell r="BK1416" t="str">
            <v>-P6</v>
          </cell>
          <cell r="BU1416" t="str">
            <v>Non-Actif</v>
          </cell>
        </row>
        <row r="1417">
          <cell r="B1417">
            <v>1419</v>
          </cell>
          <cell r="C1417" t="str">
            <v>Mlle</v>
          </cell>
          <cell r="D1417" t="str">
            <v>FERCHICHI MARIEM</v>
          </cell>
          <cell r="E1417" t="str">
            <v>SAGE Tunisia</v>
          </cell>
          <cell r="F1417" t="str">
            <v>PRODUCTION</v>
          </cell>
          <cell r="G1417" t="str">
            <v>Alimentatrice</v>
          </cell>
          <cell r="H1417" t="str">
            <v>P6</v>
          </cell>
          <cell r="I1417" t="str">
            <v>Afif</v>
          </cell>
          <cell r="J1417" t="str">
            <v>B</v>
          </cell>
          <cell r="K1417" t="str">
            <v>DIRECTS</v>
          </cell>
          <cell r="L1417" t="str">
            <v>Variable cost at standard</v>
          </cell>
          <cell r="M1417" t="str">
            <v>Alimentatrice</v>
          </cell>
          <cell r="N1417">
            <v>45040</v>
          </cell>
          <cell r="P1417">
            <v>-645</v>
          </cell>
          <cell r="Q1417">
            <v>45047</v>
          </cell>
          <cell r="R1417" t="str">
            <v>personnel</v>
          </cell>
          <cell r="T1417" t="str">
            <v>CDD</v>
          </cell>
          <cell r="U1417" t="str">
            <v>Contractuel</v>
          </cell>
          <cell r="V1417">
            <v>45040</v>
          </cell>
          <cell r="W1417">
            <v>45077</v>
          </cell>
          <cell r="Z1417">
            <v>45040</v>
          </cell>
          <cell r="AA1417">
            <v>4</v>
          </cell>
          <cell r="AB1417">
            <v>2023</v>
          </cell>
          <cell r="AC1417">
            <v>2027</v>
          </cell>
          <cell r="AD1417">
            <v>1.8666666666666667</v>
          </cell>
          <cell r="AE1417" t="str">
            <v>&lt; 2</v>
          </cell>
          <cell r="AF1417">
            <v>35717</v>
          </cell>
          <cell r="AG1417">
            <v>27.410958904109588</v>
          </cell>
          <cell r="AH1417" t="str">
            <v>&gt;25&lt; 35</v>
          </cell>
          <cell r="AK1417" t="str">
            <v>11660187</v>
          </cell>
          <cell r="AL1417">
            <v>42620</v>
          </cell>
          <cell r="AM1417" t="str">
            <v>FEMME</v>
          </cell>
          <cell r="AN1417" t="str">
            <v>Célibataire</v>
          </cell>
          <cell r="AQ1417">
            <v>3</v>
          </cell>
          <cell r="AR1417">
            <v>1</v>
          </cell>
          <cell r="AS1417">
            <v>45405.25</v>
          </cell>
          <cell r="AT1417" t="str">
            <v>Horaire</v>
          </cell>
          <cell r="AU1417">
            <v>3.3069999999999999</v>
          </cell>
          <cell r="AV1417">
            <v>17</v>
          </cell>
          <cell r="AW1417" t="str">
            <v>00100</v>
          </cell>
          <cell r="AX1417" t="str">
            <v>00003250445</v>
          </cell>
          <cell r="AY1417">
            <v>69</v>
          </cell>
          <cell r="AZ1417" t="str">
            <v>LA POSTE</v>
          </cell>
          <cell r="BA1417" t="str">
            <v>17001000000325044569</v>
          </cell>
          <cell r="BB1417">
            <v>20</v>
          </cell>
          <cell r="BC1417" t="str">
            <v>25 JUILLET SIDI HESSINE</v>
          </cell>
          <cell r="BD1417" t="str">
            <v>TUNIS</v>
          </cell>
          <cell r="BG1417">
            <v>54345359</v>
          </cell>
          <cell r="BH1417">
            <v>50758995</v>
          </cell>
          <cell r="BJ1417" t="str">
            <v>SIDI HASSINE</v>
          </cell>
          <cell r="BK1417" t="str">
            <v>B-P6</v>
          </cell>
          <cell r="BL1417" t="str">
            <v>1.3</v>
          </cell>
          <cell r="BU1417" t="str">
            <v>Non-Actif</v>
          </cell>
        </row>
        <row r="1418">
          <cell r="B1418">
            <v>1420</v>
          </cell>
          <cell r="C1418" t="str">
            <v>Madame</v>
          </cell>
          <cell r="D1418" t="str">
            <v>KASDAOUI HOUDA</v>
          </cell>
          <cell r="E1418" t="str">
            <v>SAGE Tunisia</v>
          </cell>
          <cell r="F1418" t="str">
            <v>PRODUCTION</v>
          </cell>
          <cell r="G1418" t="str">
            <v>Prép CAMPO</v>
          </cell>
          <cell r="H1418" t="str">
            <v>P7 AR</v>
          </cell>
          <cell r="I1418" t="str">
            <v>FAYCEL</v>
          </cell>
          <cell r="J1418" t="str">
            <v>B</v>
          </cell>
          <cell r="K1418" t="str">
            <v>DIRECTS</v>
          </cell>
          <cell r="L1418" t="str">
            <v>Variable cost at standard</v>
          </cell>
          <cell r="M1418" t="str">
            <v>Prép CAMPO</v>
          </cell>
          <cell r="N1418">
            <v>45045</v>
          </cell>
          <cell r="P1418">
            <v>25</v>
          </cell>
          <cell r="T1418" t="str">
            <v>CDD</v>
          </cell>
          <cell r="U1418" t="str">
            <v>Contractuel</v>
          </cell>
          <cell r="V1418">
            <v>45689</v>
          </cell>
          <cell r="W1418">
            <v>45747</v>
          </cell>
          <cell r="Z1418">
            <v>45045</v>
          </cell>
          <cell r="AA1418">
            <v>4</v>
          </cell>
          <cell r="AB1418">
            <v>2023</v>
          </cell>
          <cell r="AC1418">
            <v>2027</v>
          </cell>
          <cell r="AD1418">
            <v>1.8527777777777779</v>
          </cell>
          <cell r="AE1418" t="str">
            <v>&lt; 2</v>
          </cell>
          <cell r="AF1418">
            <v>28785</v>
          </cell>
          <cell r="AG1418">
            <v>46.402739726027399</v>
          </cell>
          <cell r="AH1418" t="str">
            <v>&gt;45&lt; 55</v>
          </cell>
          <cell r="AI1418">
            <v>17283758</v>
          </cell>
          <cell r="AJ1418" t="str">
            <v>07</v>
          </cell>
          <cell r="AK1418" t="str">
            <v>08020752</v>
          </cell>
          <cell r="AL1418">
            <v>42423</v>
          </cell>
          <cell r="AM1418" t="str">
            <v>FEMME</v>
          </cell>
          <cell r="AN1418" t="str">
            <v>Célibataire</v>
          </cell>
          <cell r="AQ1418">
            <v>3</v>
          </cell>
          <cell r="AR1418">
            <v>2</v>
          </cell>
          <cell r="AS1418">
            <v>45775.5</v>
          </cell>
          <cell r="AT1418" t="str">
            <v>Horaire</v>
          </cell>
          <cell r="AU1418">
            <v>3.3069999999999999</v>
          </cell>
          <cell r="AV1418">
            <v>17</v>
          </cell>
          <cell r="AW1418" t="str">
            <v>00100</v>
          </cell>
          <cell r="AX1418" t="str">
            <v>00002828310</v>
          </cell>
          <cell r="AY1418">
            <v>42</v>
          </cell>
          <cell r="AZ1418" t="str">
            <v>LA POSTE</v>
          </cell>
          <cell r="BA1418" t="str">
            <v>17001000000282831042</v>
          </cell>
          <cell r="BB1418">
            <v>20</v>
          </cell>
          <cell r="BC1418" t="str">
            <v xml:space="preserve">SIDI HESSINE </v>
          </cell>
          <cell r="BD1418" t="str">
            <v>TUNIS</v>
          </cell>
          <cell r="BF1418">
            <v>45056</v>
          </cell>
          <cell r="BG1418">
            <v>51059227</v>
          </cell>
          <cell r="BH1418">
            <v>97685823</v>
          </cell>
          <cell r="BJ1418" t="str">
            <v>SIDI HSSINE</v>
          </cell>
          <cell r="BK1418" t="str">
            <v>CAMPO A</v>
          </cell>
          <cell r="BL1418" t="str">
            <v>1.1</v>
          </cell>
          <cell r="BN1418" t="str">
            <v>17001000000282831042</v>
          </cell>
          <cell r="BO1418" t="str">
            <v>KASDAOUI HOUDA</v>
          </cell>
          <cell r="BP1418">
            <v>1420</v>
          </cell>
          <cell r="BT1418">
            <v>692</v>
          </cell>
          <cell r="BU1418" t="str">
            <v>si</v>
          </cell>
          <cell r="BV1418" t="str">
            <v>139 B SA</v>
          </cell>
        </row>
        <row r="1419">
          <cell r="B1419">
            <v>1421</v>
          </cell>
          <cell r="C1419" t="str">
            <v>Mlle</v>
          </cell>
          <cell r="D1419" t="str">
            <v>JMAII CHAIMA</v>
          </cell>
          <cell r="E1419" t="str">
            <v>SAGE Tunisia</v>
          </cell>
          <cell r="F1419" t="str">
            <v>PRODUCTION</v>
          </cell>
          <cell r="G1419" t="str">
            <v>CAMPO</v>
          </cell>
          <cell r="H1419" t="str">
            <v>P6 AR</v>
          </cell>
          <cell r="I1419" t="str">
            <v>MOHAMED MAALAOUI</v>
          </cell>
          <cell r="J1419" t="str">
            <v>B</v>
          </cell>
          <cell r="K1419" t="str">
            <v>DIRECTS</v>
          </cell>
          <cell r="L1419" t="str">
            <v>Variable cost at standard</v>
          </cell>
          <cell r="M1419" t="str">
            <v>CAMPO</v>
          </cell>
          <cell r="N1419">
            <v>45034</v>
          </cell>
          <cell r="P1419">
            <v>25</v>
          </cell>
          <cell r="T1419" t="str">
            <v>CDD</v>
          </cell>
          <cell r="U1419" t="str">
            <v>Contractuel</v>
          </cell>
          <cell r="V1419">
            <v>45689</v>
          </cell>
          <cell r="W1419">
            <v>45747</v>
          </cell>
          <cell r="Z1419">
            <v>45034</v>
          </cell>
          <cell r="AA1419">
            <v>4</v>
          </cell>
          <cell r="AB1419">
            <v>2023</v>
          </cell>
          <cell r="AC1419">
            <v>2027</v>
          </cell>
          <cell r="AD1419">
            <v>1.8833333333333333</v>
          </cell>
          <cell r="AE1419" t="str">
            <v>&lt; 2</v>
          </cell>
          <cell r="AF1419">
            <v>36906</v>
          </cell>
          <cell r="AG1419">
            <v>24.153424657534245</v>
          </cell>
          <cell r="AH1419" t="str">
            <v>&lt; 25</v>
          </cell>
          <cell r="AI1419">
            <v>17448323</v>
          </cell>
          <cell r="AJ1419" t="str">
            <v>92</v>
          </cell>
          <cell r="AK1419" t="str">
            <v>11671093</v>
          </cell>
          <cell r="AL1419">
            <v>43760</v>
          </cell>
          <cell r="AM1419" t="str">
            <v>FEMME</v>
          </cell>
          <cell r="AN1419" t="str">
            <v>Célibataire</v>
          </cell>
          <cell r="AQ1419">
            <v>3</v>
          </cell>
          <cell r="AR1419">
            <v>2</v>
          </cell>
          <cell r="AS1419">
            <v>45764.5</v>
          </cell>
          <cell r="AT1419" t="str">
            <v>Horaire</v>
          </cell>
          <cell r="AU1419">
            <v>3.3069999999999999</v>
          </cell>
          <cell r="AV1419">
            <v>17</v>
          </cell>
          <cell r="AW1419" t="str">
            <v>00100</v>
          </cell>
          <cell r="AX1419" t="str">
            <v>00003049210</v>
          </cell>
          <cell r="AY1419">
            <v>46</v>
          </cell>
          <cell r="AZ1419" t="str">
            <v>LA POSTE</v>
          </cell>
          <cell r="BA1419" t="str">
            <v>17001000000304921046</v>
          </cell>
          <cell r="BB1419">
            <v>20</v>
          </cell>
          <cell r="BC1419" t="str">
            <v>23 RUE SOLIDARITE ABDALLAH SIDI HESSINE</v>
          </cell>
          <cell r="BD1419" t="str">
            <v>TUNIS</v>
          </cell>
          <cell r="BG1419">
            <v>58275699</v>
          </cell>
          <cell r="BH1419">
            <v>24419783</v>
          </cell>
          <cell r="BJ1419" t="str">
            <v>SIDI HSSINE</v>
          </cell>
          <cell r="BK1419" t="str">
            <v>CAMPO B</v>
          </cell>
          <cell r="BL1419" t="str">
            <v>1.1</v>
          </cell>
          <cell r="BN1419" t="str">
            <v>17001000000304921046</v>
          </cell>
          <cell r="BO1419" t="str">
            <v>JMAII CHAIMA</v>
          </cell>
          <cell r="BP1419">
            <v>1421</v>
          </cell>
          <cell r="BT1419">
            <v>620</v>
          </cell>
          <cell r="BU1419" t="str">
            <v>si</v>
          </cell>
          <cell r="BV1419" t="str">
            <v>965 A SP</v>
          </cell>
        </row>
        <row r="1420">
          <cell r="B1420">
            <v>1422</v>
          </cell>
          <cell r="C1420" t="str">
            <v>Madame</v>
          </cell>
          <cell r="D1420" t="str">
            <v>GARI AMEL</v>
          </cell>
          <cell r="E1420" t="str">
            <v>SAGE Tunisia</v>
          </cell>
          <cell r="F1420" t="str">
            <v>PRODUCTION</v>
          </cell>
          <cell r="G1420" t="str">
            <v>Couturière</v>
          </cell>
          <cell r="H1420">
            <v>965</v>
          </cell>
          <cell r="I1420" t="str">
            <v>ALA KHALOUI</v>
          </cell>
          <cell r="J1420" t="str">
            <v>A</v>
          </cell>
          <cell r="K1420" t="str">
            <v>DIRECTS</v>
          </cell>
          <cell r="L1420" t="str">
            <v>Variable cost at standard</v>
          </cell>
          <cell r="M1420" t="str">
            <v>Couturière</v>
          </cell>
          <cell r="N1420">
            <v>45040</v>
          </cell>
          <cell r="P1420">
            <v>-615</v>
          </cell>
          <cell r="Q1420">
            <v>45084</v>
          </cell>
          <cell r="R1420" t="str">
            <v>personnel</v>
          </cell>
          <cell r="T1420" t="str">
            <v>CDD</v>
          </cell>
          <cell r="U1420" t="str">
            <v>Contractuel</v>
          </cell>
          <cell r="V1420">
            <v>45040</v>
          </cell>
          <cell r="W1420">
            <v>45107</v>
          </cell>
          <cell r="Z1420">
            <v>45040</v>
          </cell>
          <cell r="AA1420">
            <v>4</v>
          </cell>
          <cell r="AB1420">
            <v>2023</v>
          </cell>
          <cell r="AC1420">
            <v>2027</v>
          </cell>
          <cell r="AD1420">
            <v>1.8666666666666667</v>
          </cell>
          <cell r="AE1420" t="str">
            <v>&lt; 2</v>
          </cell>
          <cell r="AF1420">
            <v>27833</v>
          </cell>
          <cell r="AG1420">
            <v>49.010958904109586</v>
          </cell>
          <cell r="AH1420" t="str">
            <v>&gt;45&lt; 55</v>
          </cell>
          <cell r="AI1420">
            <v>12354295</v>
          </cell>
          <cell r="AJ1420" t="str">
            <v>01</v>
          </cell>
          <cell r="AK1420" t="str">
            <v>04788402</v>
          </cell>
          <cell r="AL1420">
            <v>43634</v>
          </cell>
          <cell r="AM1420" t="str">
            <v>FEMME</v>
          </cell>
          <cell r="AN1420" t="str">
            <v>Divorcé</v>
          </cell>
          <cell r="AO1420">
            <v>0</v>
          </cell>
          <cell r="AQ1420">
            <v>3</v>
          </cell>
          <cell r="AR1420">
            <v>1</v>
          </cell>
          <cell r="AS1420">
            <v>45405.25</v>
          </cell>
          <cell r="AT1420" t="str">
            <v>Horaire</v>
          </cell>
          <cell r="AU1420">
            <v>3.3069999999999999</v>
          </cell>
          <cell r="AV1420">
            <v>17</v>
          </cell>
          <cell r="AW1420">
            <v>53594</v>
          </cell>
          <cell r="AX1420" t="str">
            <v>01735654309</v>
          </cell>
          <cell r="AY1420">
            <v>48</v>
          </cell>
          <cell r="AZ1420" t="str">
            <v>LA POSTE</v>
          </cell>
          <cell r="BA1420" t="str">
            <v>17535940173565430948</v>
          </cell>
          <cell r="BB1420">
            <v>20</v>
          </cell>
          <cell r="BC1420" t="str">
            <v>CITE EL MECHTEL EL AGBA</v>
          </cell>
          <cell r="BD1420" t="str">
            <v>TUNIS</v>
          </cell>
          <cell r="BG1420">
            <v>58101531</v>
          </cell>
          <cell r="BK1420" t="str">
            <v>A-965</v>
          </cell>
          <cell r="BU1420" t="str">
            <v>Non-Actif</v>
          </cell>
        </row>
        <row r="1421">
          <cell r="B1421">
            <v>1423</v>
          </cell>
          <cell r="C1421" t="str">
            <v>Madame</v>
          </cell>
          <cell r="D1421" t="str">
            <v>TRABELSI FATEN</v>
          </cell>
          <cell r="E1421" t="str">
            <v>SAGE Tunisia</v>
          </cell>
          <cell r="F1421" t="str">
            <v>PRODUCTION</v>
          </cell>
          <cell r="G1421" t="str">
            <v>Couturière</v>
          </cell>
          <cell r="H1421" t="str">
            <v>P7 AR</v>
          </cell>
          <cell r="I1421" t="str">
            <v>FOUED HOMRANI</v>
          </cell>
          <cell r="J1421" t="str">
            <v>A</v>
          </cell>
          <cell r="K1421" t="str">
            <v>DIRECTS</v>
          </cell>
          <cell r="L1421" t="str">
            <v>Variable cost at standard</v>
          </cell>
          <cell r="M1421" t="str">
            <v>Couturière</v>
          </cell>
          <cell r="N1421">
            <v>45040</v>
          </cell>
          <cell r="P1421">
            <v>25</v>
          </cell>
          <cell r="T1421" t="str">
            <v>CDD</v>
          </cell>
          <cell r="U1421" t="str">
            <v>Contractuel</v>
          </cell>
          <cell r="V1421">
            <v>45689</v>
          </cell>
          <cell r="W1421">
            <v>45747</v>
          </cell>
          <cell r="Z1421">
            <v>45040</v>
          </cell>
          <cell r="AA1421">
            <v>4</v>
          </cell>
          <cell r="AB1421">
            <v>2023</v>
          </cell>
          <cell r="AC1421">
            <v>2027</v>
          </cell>
          <cell r="AD1421">
            <v>1.8666666666666667</v>
          </cell>
          <cell r="AE1421" t="str">
            <v>&lt; 2</v>
          </cell>
          <cell r="AF1421">
            <v>30439</v>
          </cell>
          <cell r="AG1421">
            <v>41.871232876712327</v>
          </cell>
          <cell r="AH1421" t="str">
            <v>&gt;35&lt; 45</v>
          </cell>
          <cell r="AI1421">
            <v>12623606</v>
          </cell>
          <cell r="AJ1421" t="str">
            <v>03</v>
          </cell>
          <cell r="AK1421" t="str">
            <v>07344161</v>
          </cell>
          <cell r="AL1421">
            <v>36422</v>
          </cell>
          <cell r="AM1421" t="str">
            <v>FEMME</v>
          </cell>
          <cell r="AN1421" t="str">
            <v>Marié(e)</v>
          </cell>
          <cell r="AO1421">
            <v>3</v>
          </cell>
          <cell r="AQ1421">
            <v>3</v>
          </cell>
          <cell r="AR1421">
            <v>2</v>
          </cell>
          <cell r="AS1421">
            <v>45770.5</v>
          </cell>
          <cell r="AT1421" t="str">
            <v>Horaire</v>
          </cell>
          <cell r="AU1421">
            <v>3.3069999999999999</v>
          </cell>
          <cell r="AV1421">
            <v>17</v>
          </cell>
          <cell r="AW1421" t="str">
            <v>00100</v>
          </cell>
          <cell r="AX1421" t="str">
            <v>00003251028</v>
          </cell>
          <cell r="AY1421">
            <v>66</v>
          </cell>
          <cell r="AZ1421" t="str">
            <v>LA POSTE</v>
          </cell>
          <cell r="BA1421" t="str">
            <v>17001000000325102866</v>
          </cell>
          <cell r="BB1421">
            <v>20</v>
          </cell>
          <cell r="BC1421" t="str">
            <v>SIDI ALI HATTAB MORNAGUIA</v>
          </cell>
          <cell r="BD1421" t="str">
            <v>MANOUBA</v>
          </cell>
          <cell r="BG1421">
            <v>99246693</v>
          </cell>
          <cell r="BH1421">
            <v>97037815</v>
          </cell>
          <cell r="BJ1421" t="str">
            <v>MORNAGUIA</v>
          </cell>
          <cell r="BK1421" t="str">
            <v>A-P7 AR</v>
          </cell>
          <cell r="BL1421" t="str">
            <v>1.1</v>
          </cell>
          <cell r="BN1421" t="str">
            <v>17001000000325102866</v>
          </cell>
          <cell r="BO1421" t="str">
            <v>TRABELSI FATEN</v>
          </cell>
          <cell r="BP1421">
            <v>1423</v>
          </cell>
          <cell r="BT1421">
            <v>621</v>
          </cell>
          <cell r="BU1421" t="str">
            <v>si</v>
          </cell>
          <cell r="BV1421" t="str">
            <v>965 A SA</v>
          </cell>
        </row>
        <row r="1422">
          <cell r="B1422">
            <v>1424</v>
          </cell>
          <cell r="C1422" t="str">
            <v>Madame</v>
          </cell>
          <cell r="D1422" t="str">
            <v>ROMDHANI CHAIMA</v>
          </cell>
          <cell r="E1422" t="str">
            <v>SAGE Tunisia</v>
          </cell>
          <cell r="F1422" t="str">
            <v>PRODUCTION</v>
          </cell>
          <cell r="G1422" t="str">
            <v>Couturière</v>
          </cell>
          <cell r="H1422">
            <v>965</v>
          </cell>
          <cell r="I1422" t="str">
            <v>ALA KHALOUI</v>
          </cell>
          <cell r="J1422" t="str">
            <v>A</v>
          </cell>
          <cell r="K1422" t="str">
            <v>DIRECTS</v>
          </cell>
          <cell r="L1422" t="str">
            <v>Variable cost at standard</v>
          </cell>
          <cell r="M1422" t="str">
            <v>Couturière</v>
          </cell>
          <cell r="N1422">
            <v>45040</v>
          </cell>
          <cell r="P1422">
            <v>-492</v>
          </cell>
          <cell r="Q1422">
            <v>45220</v>
          </cell>
          <cell r="R1422" t="str">
            <v>MALADIE</v>
          </cell>
          <cell r="T1422" t="str">
            <v>CDD</v>
          </cell>
          <cell r="U1422" t="str">
            <v>Contractuel</v>
          </cell>
          <cell r="V1422">
            <v>45200</v>
          </cell>
          <cell r="W1422">
            <v>45230</v>
          </cell>
          <cell r="Z1422">
            <v>45040</v>
          </cell>
          <cell r="AA1422">
            <v>4</v>
          </cell>
          <cell r="AB1422">
            <v>2023</v>
          </cell>
          <cell r="AC1422">
            <v>2027</v>
          </cell>
          <cell r="AD1422">
            <v>1.8666666666666667</v>
          </cell>
          <cell r="AE1422" t="str">
            <v>&lt; 2</v>
          </cell>
          <cell r="AF1422">
            <v>33582</v>
          </cell>
          <cell r="AG1422">
            <v>33.260273972602739</v>
          </cell>
          <cell r="AH1422" t="str">
            <v>&gt;25&lt; 35</v>
          </cell>
          <cell r="AI1422">
            <v>17179737</v>
          </cell>
          <cell r="AJ1422" t="str">
            <v>03</v>
          </cell>
          <cell r="AK1422" t="str">
            <v>07187355</v>
          </cell>
          <cell r="AL1422">
            <v>43390</v>
          </cell>
          <cell r="AM1422" t="str">
            <v>FEMME</v>
          </cell>
          <cell r="AN1422" t="str">
            <v>Marié(e)</v>
          </cell>
          <cell r="AO1422">
            <v>0</v>
          </cell>
          <cell r="AQ1422">
            <v>3</v>
          </cell>
          <cell r="AR1422">
            <v>1</v>
          </cell>
          <cell r="AS1422">
            <v>45405.25</v>
          </cell>
          <cell r="AT1422" t="str">
            <v>Horaire</v>
          </cell>
          <cell r="AU1422">
            <v>3.3069999999999999</v>
          </cell>
          <cell r="AV1422">
            <v>14</v>
          </cell>
          <cell r="AW1422" t="str">
            <v>00500</v>
          </cell>
          <cell r="AX1422" t="str">
            <v>51317072691</v>
          </cell>
          <cell r="AY1422">
            <v>31</v>
          </cell>
          <cell r="AZ1422" t="str">
            <v>BH</v>
          </cell>
          <cell r="BA1422" t="str">
            <v>14005005131707269131</v>
          </cell>
          <cell r="BB1422">
            <v>20</v>
          </cell>
          <cell r="BC1422" t="str">
            <v xml:space="preserve">CITE IBN SINA OUARDIA </v>
          </cell>
          <cell r="BD1422" t="str">
            <v>TUNIS</v>
          </cell>
          <cell r="BG1422">
            <v>24009811</v>
          </cell>
          <cell r="BH1422">
            <v>53516473</v>
          </cell>
          <cell r="BJ1422" t="str">
            <v>OUARDIYA</v>
          </cell>
          <cell r="BK1422" t="str">
            <v>A-965</v>
          </cell>
          <cell r="BL1422" t="str">
            <v>1.1</v>
          </cell>
          <cell r="BN1422" t="str">
            <v>14005005131707269131</v>
          </cell>
          <cell r="BO1422" t="str">
            <v>ROMDHANI CHAIMA</v>
          </cell>
          <cell r="BP1422">
            <v>1424</v>
          </cell>
          <cell r="BU1422" t="str">
            <v>Non-Actif</v>
          </cell>
        </row>
        <row r="1423">
          <cell r="B1423">
            <v>1425</v>
          </cell>
          <cell r="C1423" t="str">
            <v>Madame</v>
          </cell>
          <cell r="D1423" t="str">
            <v>ZAYENI ARBIA</v>
          </cell>
          <cell r="E1423" t="str">
            <v>SAGE Tunisia</v>
          </cell>
          <cell r="F1423" t="str">
            <v>PRODUCTION</v>
          </cell>
          <cell r="G1423" t="str">
            <v>Alimentatrice</v>
          </cell>
          <cell r="H1423" t="str">
            <v>Panda</v>
          </cell>
          <cell r="I1423" t="str">
            <v>HASNA NASRAOUI</v>
          </cell>
          <cell r="J1423" t="str">
            <v>A</v>
          </cell>
          <cell r="K1423" t="str">
            <v>DIRECTS</v>
          </cell>
          <cell r="L1423" t="str">
            <v>Variable cost at standard</v>
          </cell>
          <cell r="M1423" t="str">
            <v>Alimentatrice</v>
          </cell>
          <cell r="N1423">
            <v>45040</v>
          </cell>
          <cell r="P1423">
            <v>-645</v>
          </cell>
          <cell r="Q1423">
            <v>45049</v>
          </cell>
          <cell r="R1423" t="str">
            <v>probléme de poste</v>
          </cell>
          <cell r="T1423" t="str">
            <v>CDD</v>
          </cell>
          <cell r="U1423" t="str">
            <v>Contractuel</v>
          </cell>
          <cell r="V1423">
            <v>45040</v>
          </cell>
          <cell r="W1423">
            <v>45077</v>
          </cell>
          <cell r="Z1423">
            <v>45040</v>
          </cell>
          <cell r="AA1423">
            <v>4</v>
          </cell>
          <cell r="AB1423">
            <v>2023</v>
          </cell>
          <cell r="AC1423">
            <v>2027</v>
          </cell>
          <cell r="AD1423">
            <v>1.8666666666666667</v>
          </cell>
          <cell r="AE1423" t="str">
            <v>&lt; 2</v>
          </cell>
          <cell r="AF1423">
            <v>34192</v>
          </cell>
          <cell r="AG1423">
            <v>31.589041095890412</v>
          </cell>
          <cell r="AH1423" t="str">
            <v>&gt;25&lt; 35</v>
          </cell>
          <cell r="AK1423" t="str">
            <v>13012851</v>
          </cell>
          <cell r="AL1423">
            <v>42068</v>
          </cell>
          <cell r="AM1423" t="str">
            <v>FEMME</v>
          </cell>
          <cell r="AN1423" t="str">
            <v>Marié(e)</v>
          </cell>
          <cell r="AO1423">
            <v>1</v>
          </cell>
          <cell r="AQ1423">
            <v>3</v>
          </cell>
          <cell r="AR1423">
            <v>1</v>
          </cell>
          <cell r="AS1423">
            <v>45405.25</v>
          </cell>
          <cell r="AT1423" t="str">
            <v>Horaire</v>
          </cell>
          <cell r="AU1423">
            <v>3.3069999999999999</v>
          </cell>
          <cell r="AV1423">
            <v>25</v>
          </cell>
          <cell r="AW1423" t="str">
            <v>01900</v>
          </cell>
          <cell r="AX1423" t="str">
            <v>00001123825</v>
          </cell>
          <cell r="AY1423">
            <v>75</v>
          </cell>
          <cell r="AZ1423" t="str">
            <v>ZITOUNA BANK</v>
          </cell>
          <cell r="BA1423" t="str">
            <v>25019000000112382575</v>
          </cell>
          <cell r="BB1423">
            <v>20</v>
          </cell>
          <cell r="BC1423" t="str">
            <v>CITE EZZHOUR 4</v>
          </cell>
          <cell r="BD1423" t="str">
            <v>TUNIS</v>
          </cell>
          <cell r="BG1423">
            <v>54046437</v>
          </cell>
          <cell r="BH1423">
            <v>52053077</v>
          </cell>
          <cell r="BK1423" t="str">
            <v>A-Panda</v>
          </cell>
          <cell r="BL1423" t="str">
            <v>1.3</v>
          </cell>
          <cell r="BU1423" t="str">
            <v>Non-Actif</v>
          </cell>
        </row>
        <row r="1424">
          <cell r="B1424">
            <v>1426</v>
          </cell>
          <cell r="C1424" t="str">
            <v>Monsieur</v>
          </cell>
          <cell r="D1424" t="str">
            <v>CHERNI MOHAMED AMINE</v>
          </cell>
          <cell r="E1424" t="str">
            <v>SAGE Tunisia</v>
          </cell>
          <cell r="F1424" t="str">
            <v>QUALITE</v>
          </cell>
          <cell r="G1424" t="str">
            <v>INGENIEUR QUALITE</v>
          </cell>
          <cell r="K1424" t="str">
            <v>CADRE</v>
          </cell>
          <cell r="L1424" t="str">
            <v>Variable cost at standard</v>
          </cell>
          <cell r="M1424" t="str">
            <v>INGENIEUR QUALITE</v>
          </cell>
          <cell r="N1424">
            <v>45040</v>
          </cell>
          <cell r="P1424" t="str">
            <v/>
          </cell>
          <cell r="Q1424">
            <v>45051</v>
          </cell>
          <cell r="R1424" t="str">
            <v>decipline</v>
          </cell>
          <cell r="T1424" t="str">
            <v>CIVP</v>
          </cell>
          <cell r="U1424" t="str">
            <v>Contractuel</v>
          </cell>
          <cell r="V1424">
            <v>45040</v>
          </cell>
          <cell r="Z1424">
            <v>45040</v>
          </cell>
          <cell r="AA1424">
            <v>4</v>
          </cell>
          <cell r="AB1424">
            <v>2023</v>
          </cell>
          <cell r="AC1424">
            <v>2027</v>
          </cell>
          <cell r="AD1424">
            <v>1.8666666666666667</v>
          </cell>
          <cell r="AE1424" t="str">
            <v>&lt; 2</v>
          </cell>
          <cell r="AF1424">
            <v>35548</v>
          </cell>
          <cell r="AG1424">
            <v>27.873972602739727</v>
          </cell>
          <cell r="AH1424" t="str">
            <v>&gt;25&lt; 35</v>
          </cell>
          <cell r="AK1424">
            <v>13633741</v>
          </cell>
          <cell r="AL1424">
            <v>42734</v>
          </cell>
          <cell r="AM1424" t="str">
            <v>HOMME</v>
          </cell>
          <cell r="AN1424" t="str">
            <v>Célibataire</v>
          </cell>
          <cell r="AQ1424">
            <v>3</v>
          </cell>
          <cell r="AR1424">
            <v>1</v>
          </cell>
          <cell r="AS1424">
            <v>45405.25</v>
          </cell>
          <cell r="AT1424" t="str">
            <v>Mensuel</v>
          </cell>
          <cell r="AU1424">
            <v>900</v>
          </cell>
          <cell r="AV1424">
            <v>14</v>
          </cell>
          <cell r="AW1424" t="str">
            <v>07107</v>
          </cell>
          <cell r="AX1424">
            <v>11007011862</v>
          </cell>
          <cell r="AY1424">
            <v>83</v>
          </cell>
          <cell r="AZ1424" t="str">
            <v>BH</v>
          </cell>
          <cell r="BA1424" t="str">
            <v>14071071100701186283</v>
          </cell>
          <cell r="BB1424">
            <v>20</v>
          </cell>
          <cell r="BC1424" t="str">
            <v>SIDI MTIR TEJROUINE</v>
          </cell>
          <cell r="BD1424" t="str">
            <v>KEF</v>
          </cell>
          <cell r="BK1424" t="str">
            <v>CADRE</v>
          </cell>
          <cell r="BU1424" t="str">
            <v>Non-Actif</v>
          </cell>
        </row>
        <row r="1425">
          <cell r="B1425">
            <v>1427</v>
          </cell>
          <cell r="C1425" t="str">
            <v>Madame</v>
          </cell>
          <cell r="D1425" t="str">
            <v>ATHIMNI FADHILA</v>
          </cell>
          <cell r="E1425" t="str">
            <v>SAGE Tunisia</v>
          </cell>
          <cell r="F1425" t="str">
            <v>PRODUCTION</v>
          </cell>
          <cell r="G1425" t="str">
            <v>Couturière</v>
          </cell>
          <cell r="H1425" t="str">
            <v>P6 AR</v>
          </cell>
          <cell r="I1425" t="str">
            <v>MASSOUD BRAHMI</v>
          </cell>
          <cell r="J1425" t="str">
            <v>B</v>
          </cell>
          <cell r="K1425" t="str">
            <v>DIRECTS</v>
          </cell>
          <cell r="L1425" t="str">
            <v>Variable cost at standard</v>
          </cell>
          <cell r="M1425" t="str">
            <v>Couturière</v>
          </cell>
          <cell r="N1425">
            <v>45041</v>
          </cell>
          <cell r="P1425">
            <v>25</v>
          </cell>
          <cell r="T1425" t="str">
            <v>CDD</v>
          </cell>
          <cell r="U1425" t="str">
            <v>Contractuel</v>
          </cell>
          <cell r="V1425">
            <v>45689</v>
          </cell>
          <cell r="W1425">
            <v>45747</v>
          </cell>
          <cell r="Z1425">
            <v>45041</v>
          </cell>
          <cell r="AA1425">
            <v>4</v>
          </cell>
          <cell r="AB1425">
            <v>2023</v>
          </cell>
          <cell r="AC1425">
            <v>2027</v>
          </cell>
          <cell r="AD1425">
            <v>1.8638888888888889</v>
          </cell>
          <cell r="AE1425" t="str">
            <v>&lt; 2</v>
          </cell>
          <cell r="AF1425">
            <v>26322</v>
          </cell>
          <cell r="AG1425">
            <v>53.150684931506852</v>
          </cell>
          <cell r="AH1425" t="str">
            <v>&gt;45&lt; 55</v>
          </cell>
          <cell r="AI1425">
            <v>12656014</v>
          </cell>
          <cell r="AJ1425" t="str">
            <v>09</v>
          </cell>
          <cell r="AK1425" t="str">
            <v>07799569</v>
          </cell>
          <cell r="AL1425">
            <v>44259</v>
          </cell>
          <cell r="AM1425" t="str">
            <v>FEMME</v>
          </cell>
          <cell r="AN1425" t="str">
            <v>Divorcé</v>
          </cell>
          <cell r="AO1425">
            <v>0</v>
          </cell>
          <cell r="AQ1425">
            <v>3</v>
          </cell>
          <cell r="AR1425">
            <v>2</v>
          </cell>
          <cell r="AS1425">
            <v>45771.5</v>
          </cell>
          <cell r="AT1425" t="str">
            <v>Horaire</v>
          </cell>
          <cell r="AU1425">
            <v>3.3069999999999999</v>
          </cell>
          <cell r="AV1425" t="str">
            <v>04</v>
          </cell>
          <cell r="AW1425" t="str">
            <v>05313</v>
          </cell>
          <cell r="AX1425">
            <v>80086657442</v>
          </cell>
          <cell r="AY1425">
            <v>52</v>
          </cell>
          <cell r="AZ1425" t="str">
            <v>ATTIJARI BANK</v>
          </cell>
          <cell r="BA1425" t="str">
            <v>04053138008665744252</v>
          </cell>
          <cell r="BB1425">
            <v>20</v>
          </cell>
          <cell r="BC1425" t="str">
            <v>BEN DAHHA SIDI HESSINE</v>
          </cell>
          <cell r="BD1425" t="str">
            <v>TUNIS</v>
          </cell>
          <cell r="BF1425">
            <v>45041</v>
          </cell>
          <cell r="BG1425">
            <v>52380286</v>
          </cell>
          <cell r="BJ1425" t="str">
            <v>SIDI HSSINE</v>
          </cell>
          <cell r="BK1425" t="str">
            <v>B-P6 AR</v>
          </cell>
          <cell r="BL1425" t="str">
            <v>1.1</v>
          </cell>
          <cell r="BN1425" t="str">
            <v>04053138008665744252</v>
          </cell>
          <cell r="BO1425" t="str">
            <v>ATHIMNI FADHILA</v>
          </cell>
          <cell r="BP1425">
            <v>1427</v>
          </cell>
          <cell r="BS1425" t="str">
            <v>date de transfert 27-05-23</v>
          </cell>
          <cell r="BT1425">
            <v>128</v>
          </cell>
          <cell r="BU1425" t="str">
            <v>si</v>
          </cell>
          <cell r="BV1425" t="str">
            <v>P6 AR B CP</v>
          </cell>
        </row>
        <row r="1426">
          <cell r="B1426">
            <v>1428</v>
          </cell>
          <cell r="C1426" t="str">
            <v>Madame</v>
          </cell>
          <cell r="D1426" t="str">
            <v>AOUIDETTE HADIA</v>
          </cell>
          <cell r="E1426" t="str">
            <v>SAGE Tunisia</v>
          </cell>
          <cell r="F1426" t="str">
            <v>PRODUCTION</v>
          </cell>
          <cell r="G1426" t="str">
            <v>Couturière</v>
          </cell>
          <cell r="H1426" t="str">
            <v>Panda</v>
          </cell>
          <cell r="I1426" t="str">
            <v>FAWZI SENDESNI</v>
          </cell>
          <cell r="J1426" t="str">
            <v>B</v>
          </cell>
          <cell r="K1426" t="str">
            <v>DIRECTS</v>
          </cell>
          <cell r="L1426" t="str">
            <v>Variable cost at standard</v>
          </cell>
          <cell r="M1426" t="str">
            <v>Couturière</v>
          </cell>
          <cell r="N1426">
            <v>45042</v>
          </cell>
          <cell r="P1426">
            <v>-187</v>
          </cell>
          <cell r="Q1426">
            <v>45449</v>
          </cell>
          <cell r="R1426" t="str">
            <v>démenagement</v>
          </cell>
          <cell r="T1426" t="str">
            <v>CDD</v>
          </cell>
          <cell r="U1426" t="str">
            <v>Contractuel</v>
          </cell>
          <cell r="V1426">
            <v>45444</v>
          </cell>
          <cell r="W1426">
            <v>45535</v>
          </cell>
          <cell r="Z1426">
            <v>45042</v>
          </cell>
          <cell r="AA1426">
            <v>4</v>
          </cell>
          <cell r="AB1426">
            <v>2023</v>
          </cell>
          <cell r="AC1426">
            <v>2027</v>
          </cell>
          <cell r="AD1426">
            <v>1.8611111111111112</v>
          </cell>
          <cell r="AE1426" t="str">
            <v>&lt; 2</v>
          </cell>
          <cell r="AF1426">
            <v>30888</v>
          </cell>
          <cell r="AG1426">
            <v>40.641095890410959</v>
          </cell>
          <cell r="AH1426" t="str">
            <v>&gt;35&lt; 45</v>
          </cell>
          <cell r="AI1426">
            <v>12668820</v>
          </cell>
          <cell r="AJ1426" t="str">
            <v>08</v>
          </cell>
          <cell r="AK1426" t="str">
            <v>07382650</v>
          </cell>
          <cell r="AL1426">
            <v>40639</v>
          </cell>
          <cell r="AM1426" t="str">
            <v>FEMME</v>
          </cell>
          <cell r="AN1426" t="str">
            <v>Marié(e)</v>
          </cell>
          <cell r="AO1426">
            <v>2</v>
          </cell>
          <cell r="AQ1426">
            <v>3</v>
          </cell>
          <cell r="AR1426">
            <v>2</v>
          </cell>
          <cell r="AS1426">
            <v>45772.5</v>
          </cell>
          <cell r="AT1426" t="str">
            <v>Horaire</v>
          </cell>
          <cell r="AU1426">
            <v>3.3069999999999999</v>
          </cell>
          <cell r="AV1426" t="str">
            <v>17</v>
          </cell>
          <cell r="AW1426">
            <v>53594</v>
          </cell>
          <cell r="AX1426" t="str">
            <v>01712278577</v>
          </cell>
          <cell r="AY1426">
            <v>27</v>
          </cell>
          <cell r="AZ1426" t="str">
            <v>LA POSTE</v>
          </cell>
          <cell r="BA1426" t="str">
            <v>17535940171227857727</v>
          </cell>
          <cell r="BB1426">
            <v>20</v>
          </cell>
          <cell r="BC1426" t="str">
            <v>GHDIR EL GOLLA BARRAGE</v>
          </cell>
          <cell r="BD1426" t="str">
            <v>TUNIS</v>
          </cell>
          <cell r="BG1426">
            <v>51404460</v>
          </cell>
          <cell r="BH1426">
            <v>58720621</v>
          </cell>
          <cell r="BJ1426" t="str">
            <v>GHDIR EL GOLLA</v>
          </cell>
          <cell r="BK1426" t="str">
            <v>B-Panda</v>
          </cell>
          <cell r="BL1426" t="str">
            <v>1.1</v>
          </cell>
          <cell r="BN1426" t="str">
            <v>17535940171227857727</v>
          </cell>
          <cell r="BO1426" t="str">
            <v>AOUIDETTE HADIA</v>
          </cell>
          <cell r="BP1426">
            <v>1428</v>
          </cell>
          <cell r="BU1426" t="str">
            <v>Non-Actif</v>
          </cell>
          <cell r="BV1426" t="str">
            <v>965 B SP</v>
          </cell>
        </row>
        <row r="1427">
          <cell r="B1427">
            <v>1429</v>
          </cell>
          <cell r="C1427" t="str">
            <v>Mlle</v>
          </cell>
          <cell r="D1427" t="str">
            <v>SALLEMI CHAIMA</v>
          </cell>
          <cell r="E1427" t="str">
            <v>SAGE Tunisia</v>
          </cell>
          <cell r="F1427" t="str">
            <v>PRODUCTION</v>
          </cell>
          <cell r="G1427" t="str">
            <v>Alimentatrice</v>
          </cell>
          <cell r="H1427">
            <v>520</v>
          </cell>
          <cell r="I1427" t="str">
            <v>ISSAM OUNI</v>
          </cell>
          <cell r="J1427" t="str">
            <v>B</v>
          </cell>
          <cell r="K1427" t="str">
            <v>DIRECTS</v>
          </cell>
          <cell r="L1427" t="str">
            <v>Variable cost at standard</v>
          </cell>
          <cell r="M1427" t="str">
            <v>Alimentatrice</v>
          </cell>
          <cell r="N1427">
            <v>45042</v>
          </cell>
          <cell r="P1427">
            <v>-645</v>
          </cell>
          <cell r="Q1427">
            <v>45047</v>
          </cell>
          <cell r="R1427" t="str">
            <v>personnel</v>
          </cell>
          <cell r="T1427" t="str">
            <v>CDD</v>
          </cell>
          <cell r="U1427" t="str">
            <v>Contractuel</v>
          </cell>
          <cell r="V1427">
            <v>45042</v>
          </cell>
          <cell r="W1427">
            <v>45077</v>
          </cell>
          <cell r="Z1427">
            <v>45042</v>
          </cell>
          <cell r="AA1427">
            <v>4</v>
          </cell>
          <cell r="AB1427">
            <v>2023</v>
          </cell>
          <cell r="AC1427">
            <v>2027</v>
          </cell>
          <cell r="AD1427">
            <v>1.8611111111111112</v>
          </cell>
          <cell r="AE1427" t="str">
            <v>&lt; 2</v>
          </cell>
          <cell r="AF1427">
            <v>36316</v>
          </cell>
          <cell r="AG1427">
            <v>25.769863013698629</v>
          </cell>
          <cell r="AH1427" t="str">
            <v>&gt;25&lt; 35</v>
          </cell>
          <cell r="AK1427" t="str">
            <v>12691377</v>
          </cell>
          <cell r="AL1427">
            <v>44908</v>
          </cell>
          <cell r="AM1427" t="str">
            <v>FEMME</v>
          </cell>
          <cell r="AN1427" t="str">
            <v>Célibataire</v>
          </cell>
          <cell r="AQ1427">
            <v>3</v>
          </cell>
          <cell r="AR1427">
            <v>1</v>
          </cell>
          <cell r="AS1427">
            <v>45407.25</v>
          </cell>
          <cell r="AT1427" t="str">
            <v>Horaire</v>
          </cell>
          <cell r="AU1427">
            <v>3.3069999999999999</v>
          </cell>
          <cell r="AV1427" t="str">
            <v>07</v>
          </cell>
          <cell r="AW1427" t="str">
            <v>08001</v>
          </cell>
          <cell r="AX1427">
            <v>38105542466</v>
          </cell>
          <cell r="AY1427">
            <v>36</v>
          </cell>
          <cell r="AZ1427" t="str">
            <v>AMEN BANK</v>
          </cell>
          <cell r="BA1427" t="str">
            <v>07080013810554246636</v>
          </cell>
          <cell r="BB1427">
            <v>20</v>
          </cell>
          <cell r="BC1427" t="str">
            <v>BARDO CENTRE TUNIS</v>
          </cell>
          <cell r="BD1427" t="str">
            <v>TUNIS</v>
          </cell>
          <cell r="BG1427">
            <v>58050988</v>
          </cell>
          <cell r="BH1427">
            <v>93870555</v>
          </cell>
          <cell r="BK1427" t="str">
            <v>B-520</v>
          </cell>
          <cell r="BL1427" t="str">
            <v>1.3</v>
          </cell>
          <cell r="BU1427" t="str">
            <v>Non-Actif</v>
          </cell>
        </row>
        <row r="1428">
          <cell r="B1428">
            <v>1430</v>
          </cell>
          <cell r="C1428" t="str">
            <v>Madame</v>
          </cell>
          <cell r="D1428" t="str">
            <v>BRAHMI OLFA</v>
          </cell>
          <cell r="E1428" t="str">
            <v>SAGE Tunisia</v>
          </cell>
          <cell r="F1428" t="str">
            <v>PRODUCTION</v>
          </cell>
          <cell r="G1428" t="str">
            <v>Couturière</v>
          </cell>
          <cell r="H1428">
            <v>965</v>
          </cell>
          <cell r="I1428" t="str">
            <v>abdelhalim</v>
          </cell>
          <cell r="J1428" t="str">
            <v>B</v>
          </cell>
          <cell r="K1428" t="str">
            <v>DIRECTS</v>
          </cell>
          <cell r="L1428" t="str">
            <v>Variable cost at standard</v>
          </cell>
          <cell r="M1428" t="str">
            <v>Couturière</v>
          </cell>
          <cell r="N1428">
            <v>45042</v>
          </cell>
          <cell r="P1428">
            <v>-615</v>
          </cell>
          <cell r="Q1428">
            <v>45078</v>
          </cell>
          <cell r="R1428" t="str">
            <v>MALADIE</v>
          </cell>
          <cell r="T1428" t="str">
            <v>CDD</v>
          </cell>
          <cell r="U1428" t="str">
            <v>Contractuel</v>
          </cell>
          <cell r="V1428">
            <v>45042</v>
          </cell>
          <cell r="W1428">
            <v>45107</v>
          </cell>
          <cell r="Z1428">
            <v>45042</v>
          </cell>
          <cell r="AA1428">
            <v>4</v>
          </cell>
          <cell r="AB1428">
            <v>2023</v>
          </cell>
          <cell r="AC1428">
            <v>2027</v>
          </cell>
          <cell r="AD1428">
            <v>1.8611111111111112</v>
          </cell>
          <cell r="AE1428" t="str">
            <v>&lt; 2</v>
          </cell>
          <cell r="AF1428">
            <v>27979</v>
          </cell>
          <cell r="AG1428">
            <v>48.610958904109587</v>
          </cell>
          <cell r="AH1428" t="str">
            <v>&gt;45&lt; 55</v>
          </cell>
          <cell r="AI1428">
            <v>11995099</v>
          </cell>
          <cell r="AJ1428" t="str">
            <v>00</v>
          </cell>
          <cell r="AK1428" t="str">
            <v>07301501</v>
          </cell>
          <cell r="AL1428">
            <v>43227</v>
          </cell>
          <cell r="AM1428" t="str">
            <v>FEMME</v>
          </cell>
          <cell r="AN1428" t="str">
            <v>Marié(e)</v>
          </cell>
          <cell r="AO1428">
            <v>2</v>
          </cell>
          <cell r="AQ1428">
            <v>3</v>
          </cell>
          <cell r="AR1428">
            <v>1</v>
          </cell>
          <cell r="AS1428">
            <v>45407.25</v>
          </cell>
          <cell r="AT1428" t="str">
            <v>Horaire</v>
          </cell>
          <cell r="AU1428">
            <v>3.3069999999999999</v>
          </cell>
          <cell r="AV1428">
            <v>17</v>
          </cell>
          <cell r="AW1428" t="str">
            <v>00100</v>
          </cell>
          <cell r="AX1428" t="str">
            <v>00003251209</v>
          </cell>
          <cell r="AY1428" t="str">
            <v>08</v>
          </cell>
          <cell r="AZ1428" t="str">
            <v>LA POSTE</v>
          </cell>
          <cell r="BA1428" t="str">
            <v>17001000000325120908</v>
          </cell>
          <cell r="BB1428">
            <v>20</v>
          </cell>
          <cell r="BC1428" t="str">
            <v xml:space="preserve">RUE IBN EL FOURAT GOBAA </v>
          </cell>
          <cell r="BD1428" t="str">
            <v>MANOUBA</v>
          </cell>
          <cell r="BG1428">
            <v>26919151</v>
          </cell>
          <cell r="BH1428">
            <v>50406465</v>
          </cell>
          <cell r="BK1428" t="str">
            <v>B-965</v>
          </cell>
          <cell r="BU1428" t="str">
            <v>Non-Actif</v>
          </cell>
        </row>
        <row r="1429">
          <cell r="B1429">
            <v>1431</v>
          </cell>
          <cell r="C1429" t="str">
            <v>Madame</v>
          </cell>
          <cell r="D1429" t="str">
            <v>GHANMI FEYZA</v>
          </cell>
          <cell r="E1429" t="str">
            <v>SAGE Tunisia</v>
          </cell>
          <cell r="F1429" t="str">
            <v>PRODUCTION</v>
          </cell>
          <cell r="G1429" t="str">
            <v>Couturière</v>
          </cell>
          <cell r="H1429" t="str">
            <v>P6 AV</v>
          </cell>
          <cell r="I1429" t="str">
            <v>Anis Sbouri</v>
          </cell>
          <cell r="J1429" t="str">
            <v>A</v>
          </cell>
          <cell r="K1429" t="str">
            <v>DIRECTS</v>
          </cell>
          <cell r="L1429" t="str">
            <v>Variable cost at standard</v>
          </cell>
          <cell r="M1429" t="str">
            <v>Couturière</v>
          </cell>
          <cell r="N1429">
            <v>45042</v>
          </cell>
          <cell r="P1429">
            <v>25</v>
          </cell>
          <cell r="T1429" t="str">
            <v>CDD</v>
          </cell>
          <cell r="U1429" t="str">
            <v>Contractuel</v>
          </cell>
          <cell r="V1429">
            <v>45689</v>
          </cell>
          <cell r="W1429">
            <v>45747</v>
          </cell>
          <cell r="Z1429">
            <v>45042</v>
          </cell>
          <cell r="AA1429">
            <v>4</v>
          </cell>
          <cell r="AB1429">
            <v>2023</v>
          </cell>
          <cell r="AC1429">
            <v>2027</v>
          </cell>
          <cell r="AD1429">
            <v>1.8611111111111112</v>
          </cell>
          <cell r="AE1429" t="str">
            <v>&lt; 2</v>
          </cell>
          <cell r="AF1429">
            <v>30177</v>
          </cell>
          <cell r="AG1429">
            <v>42.589041095890408</v>
          </cell>
          <cell r="AH1429" t="str">
            <v>&gt;35&lt; 45</v>
          </cell>
          <cell r="AI1429">
            <v>12628298</v>
          </cell>
          <cell r="AJ1429" t="str">
            <v>05</v>
          </cell>
          <cell r="AK1429" t="str">
            <v>07364857</v>
          </cell>
          <cell r="AL1429">
            <v>43665</v>
          </cell>
          <cell r="AM1429" t="str">
            <v>FEMME</v>
          </cell>
          <cell r="AN1429" t="str">
            <v>Marié(e)</v>
          </cell>
          <cell r="AO1429">
            <v>3</v>
          </cell>
          <cell r="AQ1429">
            <v>3</v>
          </cell>
          <cell r="AR1429">
            <v>2</v>
          </cell>
          <cell r="AS1429">
            <v>45772.5</v>
          </cell>
          <cell r="AT1429" t="str">
            <v>Horaire</v>
          </cell>
          <cell r="AU1429">
            <v>3.3069999999999999</v>
          </cell>
          <cell r="AV1429">
            <v>17</v>
          </cell>
          <cell r="AW1429" t="str">
            <v>00100</v>
          </cell>
          <cell r="AX1429" t="str">
            <v>00003253219</v>
          </cell>
          <cell r="AY1429">
            <v>89</v>
          </cell>
          <cell r="AZ1429" t="str">
            <v>LA POSTE</v>
          </cell>
          <cell r="BA1429" t="str">
            <v>17001000000325321989</v>
          </cell>
          <cell r="BB1429">
            <v>20</v>
          </cell>
          <cell r="BC1429" t="str">
            <v>BORJ CHAKIR SIDI HESSINE</v>
          </cell>
          <cell r="BD1429" t="str">
            <v>TUNIS</v>
          </cell>
          <cell r="BG1429">
            <v>23703328</v>
          </cell>
          <cell r="BH1429">
            <v>54747371</v>
          </cell>
          <cell r="BJ1429" t="str">
            <v>BORJ CHAKIR</v>
          </cell>
          <cell r="BK1429" t="str">
            <v>A-P6 AV</v>
          </cell>
          <cell r="BL1429" t="str">
            <v>1.1</v>
          </cell>
          <cell r="BN1429" t="str">
            <v>17001000000325321989</v>
          </cell>
          <cell r="BO1429" t="str">
            <v>GHANMI FEYZA</v>
          </cell>
          <cell r="BP1429">
            <v>1431</v>
          </cell>
          <cell r="BT1429">
            <v>1094</v>
          </cell>
          <cell r="BU1429" t="str">
            <v>si</v>
          </cell>
          <cell r="BV1429" t="str">
            <v>P6 AV CA</v>
          </cell>
        </row>
        <row r="1430">
          <cell r="B1430">
            <v>1432</v>
          </cell>
          <cell r="C1430" t="str">
            <v>Madame</v>
          </cell>
          <cell r="D1430" t="str">
            <v>MNAJJA AMEL</v>
          </cell>
          <cell r="E1430" t="str">
            <v>SAGE Tunisia</v>
          </cell>
          <cell r="F1430" t="str">
            <v>PRODUCTION</v>
          </cell>
          <cell r="G1430" t="str">
            <v>Couturière</v>
          </cell>
          <cell r="H1430">
            <v>965</v>
          </cell>
          <cell r="I1430" t="str">
            <v>abdelhalim</v>
          </cell>
          <cell r="J1430" t="str">
            <v>B</v>
          </cell>
          <cell r="K1430" t="str">
            <v>DIRECTS</v>
          </cell>
          <cell r="L1430" t="str">
            <v>Variable cost at standard</v>
          </cell>
          <cell r="M1430" t="str">
            <v>Couturière</v>
          </cell>
          <cell r="N1430">
            <v>45042</v>
          </cell>
          <cell r="P1430">
            <v>-645</v>
          </cell>
          <cell r="Q1430">
            <v>45047</v>
          </cell>
          <cell r="R1430" t="str">
            <v>défaut intégration</v>
          </cell>
          <cell r="T1430" t="str">
            <v>CDD</v>
          </cell>
          <cell r="U1430" t="str">
            <v>Contractuel</v>
          </cell>
          <cell r="V1430">
            <v>45042</v>
          </cell>
          <cell r="W1430">
            <v>45077</v>
          </cell>
          <cell r="Z1430">
            <v>45042</v>
          </cell>
          <cell r="AA1430">
            <v>4</v>
          </cell>
          <cell r="AB1430">
            <v>2023</v>
          </cell>
          <cell r="AC1430">
            <v>2027</v>
          </cell>
          <cell r="AD1430">
            <v>1.8611111111111112</v>
          </cell>
          <cell r="AE1430" t="str">
            <v>&lt; 2</v>
          </cell>
          <cell r="AF1430">
            <v>29075</v>
          </cell>
          <cell r="AG1430">
            <v>45.608219178082194</v>
          </cell>
          <cell r="AH1430" t="str">
            <v>&gt;45&lt; 55</v>
          </cell>
          <cell r="AI1430">
            <v>12382880</v>
          </cell>
          <cell r="AJ1430" t="str">
            <v>03</v>
          </cell>
          <cell r="AK1430" t="str">
            <v>07325416</v>
          </cell>
          <cell r="AL1430">
            <v>35780</v>
          </cell>
          <cell r="AM1430" t="str">
            <v>FEMME</v>
          </cell>
          <cell r="AN1430" t="str">
            <v>Marié(e)</v>
          </cell>
          <cell r="AO1430">
            <v>2</v>
          </cell>
          <cell r="AQ1430">
            <v>3</v>
          </cell>
          <cell r="AR1430">
            <v>1</v>
          </cell>
          <cell r="AS1430">
            <v>45407.25</v>
          </cell>
          <cell r="AT1430" t="str">
            <v>Horaire</v>
          </cell>
          <cell r="AU1430">
            <v>3.3069999999999999</v>
          </cell>
          <cell r="AV1430">
            <v>17</v>
          </cell>
          <cell r="AW1430" t="str">
            <v>00100</v>
          </cell>
          <cell r="AX1430" t="str">
            <v>00003251322</v>
          </cell>
          <cell r="AY1430">
            <v>57</v>
          </cell>
          <cell r="AZ1430" t="str">
            <v>LA POSTE</v>
          </cell>
          <cell r="BA1430" t="str">
            <v>17001000000325132257</v>
          </cell>
          <cell r="BB1430">
            <v>20</v>
          </cell>
          <cell r="BC1430" t="str">
            <v>SIDI ALI HATTAB MORNAGUIA</v>
          </cell>
          <cell r="BD1430" t="str">
            <v>MANOUBA</v>
          </cell>
          <cell r="BG1430">
            <v>97833669</v>
          </cell>
          <cell r="BH1430">
            <v>97833351</v>
          </cell>
          <cell r="BK1430" t="str">
            <v>B-965</v>
          </cell>
          <cell r="BU1430" t="str">
            <v>Non-Actif</v>
          </cell>
        </row>
        <row r="1431">
          <cell r="B1431">
            <v>1433</v>
          </cell>
          <cell r="C1431" t="str">
            <v>Monsieur</v>
          </cell>
          <cell r="D1431" t="str">
            <v>BALHOUENE MOHAMED FEDI</v>
          </cell>
          <cell r="E1431" t="str">
            <v>SAGE Tunisia</v>
          </cell>
          <cell r="F1431" t="str">
            <v>PRODUCTION</v>
          </cell>
          <cell r="G1431" t="str">
            <v>Couturière</v>
          </cell>
          <cell r="H1431">
            <v>520</v>
          </cell>
          <cell r="I1431" t="str">
            <v>ISSAM OUNI</v>
          </cell>
          <cell r="J1431" t="str">
            <v>B</v>
          </cell>
          <cell r="K1431" t="str">
            <v>DIRECTS</v>
          </cell>
          <cell r="L1431" t="str">
            <v>Variable cost at standard</v>
          </cell>
          <cell r="M1431" t="str">
            <v>Couturière</v>
          </cell>
          <cell r="N1431">
            <v>45042</v>
          </cell>
          <cell r="P1431">
            <v>-645</v>
          </cell>
          <cell r="Q1431">
            <v>45047</v>
          </cell>
          <cell r="R1431" t="str">
            <v>Nouvelle opportinité</v>
          </cell>
          <cell r="S1431" t="str">
            <v>retour à son ancien emploi</v>
          </cell>
          <cell r="T1431" t="str">
            <v>CDD</v>
          </cell>
          <cell r="U1431" t="str">
            <v>Contractuel</v>
          </cell>
          <cell r="V1431">
            <v>45042</v>
          </cell>
          <cell r="W1431">
            <v>45077</v>
          </cell>
          <cell r="Z1431">
            <v>45042</v>
          </cell>
          <cell r="AA1431">
            <v>4</v>
          </cell>
          <cell r="AB1431">
            <v>2023</v>
          </cell>
          <cell r="AC1431">
            <v>2027</v>
          </cell>
          <cell r="AD1431">
            <v>1.8611111111111112</v>
          </cell>
          <cell r="AE1431" t="str">
            <v>&lt; 2</v>
          </cell>
          <cell r="AF1431">
            <v>34637</v>
          </cell>
          <cell r="AG1431">
            <v>30.36986301369863</v>
          </cell>
          <cell r="AH1431" t="str">
            <v>&gt;25&lt; 35</v>
          </cell>
          <cell r="AK1431" t="str">
            <v>13002274</v>
          </cell>
          <cell r="AL1431">
            <v>41236</v>
          </cell>
          <cell r="AM1431" t="str">
            <v>HOMME</v>
          </cell>
          <cell r="AN1431" t="str">
            <v>Célibataire</v>
          </cell>
          <cell r="AQ1431">
            <v>3</v>
          </cell>
          <cell r="AR1431">
            <v>1</v>
          </cell>
          <cell r="AS1431">
            <v>45407.25</v>
          </cell>
          <cell r="AT1431" t="str">
            <v>Horaire</v>
          </cell>
          <cell r="AU1431">
            <v>3.3069999999999999</v>
          </cell>
          <cell r="AV1431" t="str">
            <v>04</v>
          </cell>
          <cell r="AW1431" t="str">
            <v>05313</v>
          </cell>
          <cell r="AX1431">
            <v>80082309378</v>
          </cell>
          <cell r="AY1431">
            <v>72</v>
          </cell>
          <cell r="AZ1431" t="str">
            <v>ATTIJARI BANK</v>
          </cell>
          <cell r="BA1431" t="str">
            <v>04053138008230937872</v>
          </cell>
          <cell r="BB1431">
            <v>20</v>
          </cell>
          <cell r="BC1431" t="str">
            <v>RUE EL KHELSSA CITE SOLTANE ZAHROUNI</v>
          </cell>
          <cell r="BD1431" t="str">
            <v>TUNIS</v>
          </cell>
          <cell r="BG1431">
            <v>21360824</v>
          </cell>
          <cell r="BH1431">
            <v>29197778</v>
          </cell>
          <cell r="BK1431" t="str">
            <v>B-520</v>
          </cell>
          <cell r="BU1431" t="str">
            <v>Non-Actif</v>
          </cell>
        </row>
        <row r="1432">
          <cell r="B1432">
            <v>1434</v>
          </cell>
          <cell r="C1432" t="str">
            <v>Mlle</v>
          </cell>
          <cell r="D1432" t="str">
            <v>HABBECHI FEYZA</v>
          </cell>
          <cell r="E1432" t="str">
            <v>SAGE Tunisia</v>
          </cell>
          <cell r="F1432" t="str">
            <v>PRODUCTION</v>
          </cell>
          <cell r="G1432" t="str">
            <v>Couturière</v>
          </cell>
          <cell r="H1432" t="str">
            <v>Panda</v>
          </cell>
          <cell r="I1432" t="str">
            <v>FAWZI SENDESNI</v>
          </cell>
          <cell r="J1432" t="str">
            <v>B</v>
          </cell>
          <cell r="K1432" t="str">
            <v>DIRECTS</v>
          </cell>
          <cell r="L1432" t="str">
            <v>Variable cost at standard</v>
          </cell>
          <cell r="M1432" t="str">
            <v>Couturière</v>
          </cell>
          <cell r="N1432">
            <v>45045</v>
          </cell>
          <cell r="P1432">
            <v>25</v>
          </cell>
          <cell r="T1432" t="str">
            <v>CDD</v>
          </cell>
          <cell r="U1432" t="str">
            <v>Contractuel</v>
          </cell>
          <cell r="V1432">
            <v>45689</v>
          </cell>
          <cell r="W1432">
            <v>45747</v>
          </cell>
          <cell r="Z1432">
            <v>45689</v>
          </cell>
          <cell r="AA1432">
            <v>4</v>
          </cell>
          <cell r="AB1432">
            <v>2023</v>
          </cell>
          <cell r="AC1432">
            <v>2027</v>
          </cell>
          <cell r="AD1432">
            <v>1.8527777777777779</v>
          </cell>
          <cell r="AE1432" t="str">
            <v>&lt; 2</v>
          </cell>
          <cell r="AF1432">
            <v>33966</v>
          </cell>
          <cell r="AG1432">
            <v>32.208219178082189</v>
          </cell>
          <cell r="AH1432" t="str">
            <v>&gt;25&lt; 35</v>
          </cell>
          <cell r="AI1432">
            <v>16905944</v>
          </cell>
          <cell r="AJ1432" t="str">
            <v>01</v>
          </cell>
          <cell r="AK1432" t="str">
            <v>11654499</v>
          </cell>
          <cell r="AL1432">
            <v>41974</v>
          </cell>
          <cell r="AM1432" t="str">
            <v>FEMME</v>
          </cell>
          <cell r="AN1432" t="str">
            <v>Célibataire</v>
          </cell>
          <cell r="AQ1432">
            <v>3</v>
          </cell>
          <cell r="AR1432">
            <v>2</v>
          </cell>
          <cell r="AS1432">
            <v>45775.5</v>
          </cell>
          <cell r="AT1432" t="str">
            <v>Horaire</v>
          </cell>
          <cell r="AU1432">
            <v>3.3069999999999999</v>
          </cell>
          <cell r="AV1432">
            <v>32</v>
          </cell>
          <cell r="AW1432" t="str">
            <v>02078</v>
          </cell>
          <cell r="AX1432">
            <v>81011727151</v>
          </cell>
          <cell r="AY1432">
            <v>71</v>
          </cell>
          <cell r="AZ1432" t="str">
            <v>ALBARAKA</v>
          </cell>
          <cell r="BA1432" t="str">
            <v>32020788101172715171</v>
          </cell>
          <cell r="BB1432">
            <v>20</v>
          </cell>
          <cell r="BC1432" t="str">
            <v>21 RUE FARES HAMDANI SIDI HSSINE</v>
          </cell>
          <cell r="BD1432" t="str">
            <v>TUNIS</v>
          </cell>
          <cell r="BG1432">
            <v>53184162</v>
          </cell>
          <cell r="BJ1432" t="str">
            <v>SIDI HASSINE</v>
          </cell>
          <cell r="BK1432" t="str">
            <v>B-Panda</v>
          </cell>
          <cell r="BL1432" t="str">
            <v>1.3</v>
          </cell>
          <cell r="BN1432" t="str">
            <v>32020788101172715171</v>
          </cell>
          <cell r="BO1432" t="str">
            <v>HABBECHI FEYZA</v>
          </cell>
          <cell r="BP1432">
            <v>1434</v>
          </cell>
          <cell r="BT1432">
            <v>693</v>
          </cell>
          <cell r="BU1432" t="str">
            <v>si</v>
          </cell>
          <cell r="BV1432" t="str">
            <v>139 B CA</v>
          </cell>
        </row>
        <row r="1433">
          <cell r="B1433">
            <v>1435</v>
          </cell>
          <cell r="C1433" t="str">
            <v>Madame</v>
          </cell>
          <cell r="D1433" t="str">
            <v>ISMAIL ASMA</v>
          </cell>
          <cell r="E1433" t="str">
            <v>SAGE Tunisia</v>
          </cell>
          <cell r="F1433" t="str">
            <v>PRODUCTION</v>
          </cell>
          <cell r="G1433" t="str">
            <v>Couturière</v>
          </cell>
          <cell r="H1433" t="str">
            <v>Skoda</v>
          </cell>
          <cell r="I1433" t="str">
            <v>abdelhalim</v>
          </cell>
          <cell r="J1433" t="str">
            <v>B</v>
          </cell>
          <cell r="K1433" t="str">
            <v>DIRECTS</v>
          </cell>
          <cell r="L1433" t="str">
            <v>Variable cost at standard</v>
          </cell>
          <cell r="M1433" t="str">
            <v>Couturière</v>
          </cell>
          <cell r="N1433">
            <v>45043</v>
          </cell>
          <cell r="P1433">
            <v>25</v>
          </cell>
          <cell r="T1433" t="str">
            <v>CDD</v>
          </cell>
          <cell r="U1433" t="str">
            <v>Contractuel</v>
          </cell>
          <cell r="V1433">
            <v>45689</v>
          </cell>
          <cell r="W1433">
            <v>45747</v>
          </cell>
          <cell r="Z1433">
            <v>45043</v>
          </cell>
          <cell r="AA1433">
            <v>4</v>
          </cell>
          <cell r="AB1433">
            <v>2023</v>
          </cell>
          <cell r="AC1433">
            <v>2027</v>
          </cell>
          <cell r="AD1433">
            <v>1.8583333333333334</v>
          </cell>
          <cell r="AE1433" t="str">
            <v>&lt; 2</v>
          </cell>
          <cell r="AF1433">
            <v>33506</v>
          </cell>
          <cell r="AG1433">
            <v>33.468493150684928</v>
          </cell>
          <cell r="AH1433" t="str">
            <v>&gt;25&lt; 35</v>
          </cell>
          <cell r="AI1433">
            <v>16797922</v>
          </cell>
          <cell r="AJ1433" t="str">
            <v>08</v>
          </cell>
          <cell r="AK1433" t="str">
            <v>04839629</v>
          </cell>
          <cell r="AL1433">
            <v>42762</v>
          </cell>
          <cell r="AM1433" t="str">
            <v>FEMME</v>
          </cell>
          <cell r="AN1433" t="str">
            <v>Marié(e)</v>
          </cell>
          <cell r="AO1433">
            <v>1</v>
          </cell>
          <cell r="AQ1433">
            <v>3</v>
          </cell>
          <cell r="AR1433">
            <v>2</v>
          </cell>
          <cell r="AS1433">
            <v>45773.5</v>
          </cell>
          <cell r="AT1433" t="str">
            <v>Horaire</v>
          </cell>
          <cell r="AU1433">
            <v>3.3069999999999999</v>
          </cell>
          <cell r="AV1433" t="str">
            <v>04</v>
          </cell>
          <cell r="AW1433" t="str">
            <v>05313</v>
          </cell>
          <cell r="AX1433" t="str">
            <v>80082389115</v>
          </cell>
          <cell r="AY1433">
            <v>63</v>
          </cell>
          <cell r="AZ1433" t="str">
            <v>ZITOUNA BANK</v>
          </cell>
          <cell r="BA1433" t="str">
            <v>04053138008238911563</v>
          </cell>
          <cell r="BB1433">
            <v>20</v>
          </cell>
          <cell r="BC1433" t="str">
            <v>CITE SALEMA ZAHROUNI</v>
          </cell>
          <cell r="BD1433" t="str">
            <v>TUNIS</v>
          </cell>
          <cell r="BG1433">
            <v>26238504</v>
          </cell>
          <cell r="BH1433">
            <v>24987976</v>
          </cell>
          <cell r="BJ1433" t="str">
            <v>ZAHROUNI</v>
          </cell>
          <cell r="BK1433" t="str">
            <v>B-Skoda</v>
          </cell>
          <cell r="BL1433" t="str">
            <v>1.1</v>
          </cell>
          <cell r="BN1433" t="str">
            <v>04053138008238911563</v>
          </cell>
          <cell r="BO1433" t="str">
            <v>ISMAIL ASMA</v>
          </cell>
          <cell r="BP1433">
            <v>1435</v>
          </cell>
          <cell r="BT1433">
            <v>305</v>
          </cell>
          <cell r="BU1433" t="str">
            <v>si</v>
          </cell>
          <cell r="BV1433" t="str">
            <v>P6</v>
          </cell>
        </row>
        <row r="1434">
          <cell r="B1434">
            <v>1436</v>
          </cell>
          <cell r="C1434" t="str">
            <v>Mlle</v>
          </cell>
          <cell r="D1434" t="str">
            <v>LOUATI SABRINE</v>
          </cell>
          <cell r="E1434" t="str">
            <v>SAGE Tunisia</v>
          </cell>
          <cell r="F1434" t="str">
            <v>PRODUCTION</v>
          </cell>
          <cell r="G1434" t="str">
            <v>Couturière</v>
          </cell>
          <cell r="H1434" t="str">
            <v>P6</v>
          </cell>
          <cell r="K1434" t="str">
            <v>DIRECTS</v>
          </cell>
          <cell r="L1434" t="str">
            <v>Variable cost at standard</v>
          </cell>
          <cell r="M1434" t="str">
            <v>Couturière</v>
          </cell>
          <cell r="N1434">
            <v>45043</v>
          </cell>
          <cell r="P1434">
            <v>-615</v>
          </cell>
          <cell r="Q1434">
            <v>45083</v>
          </cell>
          <cell r="R1434" t="str">
            <v>maladie</v>
          </cell>
          <cell r="T1434" t="str">
            <v>CDD</v>
          </cell>
          <cell r="U1434" t="str">
            <v>Contractuel</v>
          </cell>
          <cell r="V1434">
            <v>45043</v>
          </cell>
          <cell r="W1434">
            <v>45107</v>
          </cell>
          <cell r="Z1434">
            <v>45043</v>
          </cell>
          <cell r="AA1434">
            <v>4</v>
          </cell>
          <cell r="AB1434">
            <v>2023</v>
          </cell>
          <cell r="AC1434">
            <v>2027</v>
          </cell>
          <cell r="AD1434">
            <v>1.8583333333333334</v>
          </cell>
          <cell r="AE1434" t="str">
            <v>&lt; 2</v>
          </cell>
          <cell r="AF1434">
            <v>34257</v>
          </cell>
          <cell r="AG1434">
            <v>31.410958904109588</v>
          </cell>
          <cell r="AH1434" t="str">
            <v>&gt;25&lt; 35</v>
          </cell>
          <cell r="AI1434">
            <v>45484119</v>
          </cell>
          <cell r="AJ1434" t="str">
            <v>01</v>
          </cell>
          <cell r="AK1434" t="str">
            <v>04833586</v>
          </cell>
          <cell r="AL1434">
            <v>44680</v>
          </cell>
          <cell r="AM1434" t="str">
            <v>FEMME</v>
          </cell>
          <cell r="AN1434" t="str">
            <v>Célibataire</v>
          </cell>
          <cell r="AQ1434">
            <v>3</v>
          </cell>
          <cell r="AR1434">
            <v>1</v>
          </cell>
          <cell r="AS1434">
            <v>45408.25</v>
          </cell>
          <cell r="AT1434" t="str">
            <v>Horaire</v>
          </cell>
          <cell r="AU1434">
            <v>3.3069999999999999</v>
          </cell>
          <cell r="AV1434">
            <v>17</v>
          </cell>
          <cell r="AW1434" t="str">
            <v>00100</v>
          </cell>
          <cell r="AX1434" t="str">
            <v>00002392376</v>
          </cell>
          <cell r="AY1434">
            <v>90</v>
          </cell>
          <cell r="AZ1434" t="str">
            <v>LA POSTE</v>
          </cell>
          <cell r="BA1434" t="str">
            <v>17001000000239237690</v>
          </cell>
          <cell r="BB1434">
            <v>20</v>
          </cell>
          <cell r="BC1434" t="str">
            <v>20 MARS SIDI HESSINE</v>
          </cell>
          <cell r="BD1434" t="str">
            <v>TUNIS</v>
          </cell>
          <cell r="BG1434">
            <v>58804378</v>
          </cell>
          <cell r="BH1434">
            <v>24512340</v>
          </cell>
          <cell r="BK1434" t="str">
            <v>-P6</v>
          </cell>
          <cell r="BU1434" t="str">
            <v>Non-Actif</v>
          </cell>
        </row>
        <row r="1435">
          <cell r="B1435">
            <v>1437</v>
          </cell>
          <cell r="C1435" t="str">
            <v>Madame</v>
          </cell>
          <cell r="D1435" t="str">
            <v>SAADALLAH IMEN</v>
          </cell>
          <cell r="E1435" t="str">
            <v>SAGE Tunisia</v>
          </cell>
          <cell r="F1435" t="str">
            <v>PRODUCTION</v>
          </cell>
          <cell r="G1435" t="str">
            <v>Couturière</v>
          </cell>
          <cell r="H1435">
            <v>520</v>
          </cell>
          <cell r="I1435" t="str">
            <v>Mabrourk Ben Moussa</v>
          </cell>
          <cell r="J1435" t="str">
            <v>A</v>
          </cell>
          <cell r="K1435" t="str">
            <v>DIRECTS</v>
          </cell>
          <cell r="L1435" t="str">
            <v>Variable cost at standard</v>
          </cell>
          <cell r="M1435" t="str">
            <v>Couturière</v>
          </cell>
          <cell r="N1435">
            <v>45043</v>
          </cell>
          <cell r="P1435">
            <v>-645</v>
          </cell>
          <cell r="Q1435">
            <v>45056</v>
          </cell>
          <cell r="R1435" t="str">
            <v>probléme familiale</v>
          </cell>
          <cell r="T1435" t="str">
            <v>CDD</v>
          </cell>
          <cell r="U1435" t="str">
            <v>Contractuel</v>
          </cell>
          <cell r="V1435">
            <v>45043</v>
          </cell>
          <cell r="W1435">
            <v>45077</v>
          </cell>
          <cell r="Z1435">
            <v>45043</v>
          </cell>
          <cell r="AA1435">
            <v>4</v>
          </cell>
          <cell r="AB1435">
            <v>2023</v>
          </cell>
          <cell r="AC1435">
            <v>2027</v>
          </cell>
          <cell r="AD1435">
            <v>1.8583333333333334</v>
          </cell>
          <cell r="AE1435" t="str">
            <v>&lt; 2</v>
          </cell>
          <cell r="AF1435">
            <v>30148</v>
          </cell>
          <cell r="AG1435">
            <v>42.668493150684931</v>
          </cell>
          <cell r="AH1435" t="str">
            <v>&gt;35&lt; 45</v>
          </cell>
          <cell r="AI1435">
            <v>12693484</v>
          </cell>
          <cell r="AJ1435" t="str">
            <v>03</v>
          </cell>
          <cell r="AK1435" t="str">
            <v>08336143</v>
          </cell>
          <cell r="AL1435">
            <v>44791</v>
          </cell>
          <cell r="AM1435" t="str">
            <v>FEMME</v>
          </cell>
          <cell r="AN1435" t="str">
            <v>Marié(e)</v>
          </cell>
          <cell r="AO1435">
            <v>3</v>
          </cell>
          <cell r="AQ1435">
            <v>3</v>
          </cell>
          <cell r="AR1435">
            <v>1</v>
          </cell>
          <cell r="AS1435">
            <v>45408.25</v>
          </cell>
          <cell r="AT1435" t="str">
            <v>Horaire</v>
          </cell>
          <cell r="AU1435">
            <v>3.3069999999999999</v>
          </cell>
          <cell r="AV1435" t="str">
            <v>04</v>
          </cell>
          <cell r="AW1435">
            <v>13020</v>
          </cell>
          <cell r="AX1435" t="str">
            <v>00080051022</v>
          </cell>
          <cell r="AY1435">
            <v>12</v>
          </cell>
          <cell r="AZ1435" t="str">
            <v>ATTIJARI BANK</v>
          </cell>
          <cell r="BA1435" t="str">
            <v>04130200008005102212</v>
          </cell>
          <cell r="BB1435">
            <v>20</v>
          </cell>
          <cell r="BC1435" t="str">
            <v xml:space="preserve">SIDI HESSINE </v>
          </cell>
          <cell r="BD1435" t="str">
            <v>TUNIS</v>
          </cell>
          <cell r="BG1435">
            <v>54212363</v>
          </cell>
          <cell r="BK1435" t="str">
            <v>A-520</v>
          </cell>
          <cell r="BU1435" t="str">
            <v>Non-Actif</v>
          </cell>
        </row>
        <row r="1436">
          <cell r="B1436">
            <v>1438</v>
          </cell>
          <cell r="C1436" t="str">
            <v>Madame</v>
          </cell>
          <cell r="D1436" t="str">
            <v>AOUINI KARIMA</v>
          </cell>
          <cell r="E1436" t="str">
            <v>SAGE Tunisia</v>
          </cell>
          <cell r="F1436" t="str">
            <v>PRODUCTION</v>
          </cell>
          <cell r="G1436" t="str">
            <v>Couturière</v>
          </cell>
          <cell r="H1436">
            <v>520</v>
          </cell>
          <cell r="I1436" t="str">
            <v>Issam Ouni</v>
          </cell>
          <cell r="J1436" t="str">
            <v>B</v>
          </cell>
          <cell r="K1436" t="str">
            <v>DIRECTS</v>
          </cell>
          <cell r="L1436" t="str">
            <v>Variable cost at standard</v>
          </cell>
          <cell r="M1436" t="str">
            <v>Couturière</v>
          </cell>
          <cell r="N1436">
            <v>45048</v>
          </cell>
          <cell r="P1436">
            <v>-645</v>
          </cell>
          <cell r="Q1436">
            <v>45079</v>
          </cell>
          <cell r="R1436" t="str">
            <v>elle vise le poste contrôle</v>
          </cell>
          <cell r="T1436" t="str">
            <v>CDD</v>
          </cell>
          <cell r="U1436" t="str">
            <v>Contractuel</v>
          </cell>
          <cell r="V1436">
            <v>45048</v>
          </cell>
          <cell r="W1436">
            <v>45077</v>
          </cell>
          <cell r="Z1436">
            <v>45048</v>
          </cell>
          <cell r="AA1436">
            <v>5</v>
          </cell>
          <cell r="AB1436">
            <v>2023</v>
          </cell>
          <cell r="AC1436">
            <v>2027</v>
          </cell>
          <cell r="AD1436">
            <v>1.8444444444444446</v>
          </cell>
          <cell r="AE1436" t="str">
            <v>&lt; 2</v>
          </cell>
          <cell r="AF1436">
            <v>29309</v>
          </cell>
          <cell r="AG1436">
            <v>44.967123287671235</v>
          </cell>
          <cell r="AH1436" t="str">
            <v>&gt;35&lt; 45</v>
          </cell>
          <cell r="AK1436" t="str">
            <v>04695131</v>
          </cell>
          <cell r="AL1436">
            <v>44376</v>
          </cell>
          <cell r="AM1436" t="str">
            <v>FEMME</v>
          </cell>
          <cell r="AN1436" t="str">
            <v>Marié(e)</v>
          </cell>
          <cell r="AO1436">
            <v>3</v>
          </cell>
          <cell r="AQ1436">
            <v>3</v>
          </cell>
          <cell r="AR1436">
            <v>1</v>
          </cell>
          <cell r="AS1436">
            <v>45413.25</v>
          </cell>
          <cell r="AT1436" t="str">
            <v>Horaire</v>
          </cell>
          <cell r="AU1436">
            <v>3.3069999999999999</v>
          </cell>
          <cell r="AV1436">
            <v>17</v>
          </cell>
          <cell r="AW1436" t="str">
            <v>00100</v>
          </cell>
          <cell r="AX1436" t="str">
            <v>00001393918</v>
          </cell>
          <cell r="AY1436" t="str">
            <v>07</v>
          </cell>
          <cell r="AZ1436" t="str">
            <v>LA POSTE</v>
          </cell>
          <cell r="BA1436" t="str">
            <v>17001000000139391807</v>
          </cell>
          <cell r="BB1436">
            <v>20</v>
          </cell>
          <cell r="BC1436" t="str">
            <v>CITE BEN YOUNES EL AGBA</v>
          </cell>
          <cell r="BD1436" t="str">
            <v>TUNIS</v>
          </cell>
          <cell r="BG1436">
            <v>20087804</v>
          </cell>
          <cell r="BH1436">
            <v>22601151</v>
          </cell>
          <cell r="BK1436" t="str">
            <v>B-520</v>
          </cell>
          <cell r="BU1436" t="str">
            <v>Non-Actif</v>
          </cell>
        </row>
        <row r="1437">
          <cell r="B1437">
            <v>1439</v>
          </cell>
          <cell r="C1437" t="str">
            <v>Madame</v>
          </cell>
          <cell r="D1437" t="str">
            <v>BEN AMARA HAFSIA</v>
          </cell>
          <cell r="E1437" t="str">
            <v>SAGE Tunisia</v>
          </cell>
          <cell r="F1437" t="str">
            <v>PRODUCTION</v>
          </cell>
          <cell r="G1437" t="str">
            <v>Couturière</v>
          </cell>
          <cell r="H1437" t="str">
            <v>P6 AV</v>
          </cell>
          <cell r="I1437" t="str">
            <v>Issam Ouni</v>
          </cell>
          <cell r="J1437" t="str">
            <v>B</v>
          </cell>
          <cell r="K1437" t="str">
            <v>DIRECTS</v>
          </cell>
          <cell r="L1437" t="str">
            <v>Variable cost at standard</v>
          </cell>
          <cell r="M1437" t="str">
            <v>Couturière</v>
          </cell>
          <cell r="N1437">
            <v>45048</v>
          </cell>
          <cell r="P1437">
            <v>25</v>
          </cell>
          <cell r="T1437" t="str">
            <v>CDD</v>
          </cell>
          <cell r="U1437" t="str">
            <v>Contractuel</v>
          </cell>
          <cell r="V1437">
            <v>45689</v>
          </cell>
          <cell r="W1437">
            <v>45747</v>
          </cell>
          <cell r="Z1437">
            <v>45048</v>
          </cell>
          <cell r="AA1437">
            <v>5</v>
          </cell>
          <cell r="AB1437">
            <v>2023</v>
          </cell>
          <cell r="AC1437">
            <v>2027</v>
          </cell>
          <cell r="AD1437">
            <v>1.8444444444444446</v>
          </cell>
          <cell r="AE1437" t="str">
            <v>&lt; 2</v>
          </cell>
          <cell r="AF1437">
            <v>29958</v>
          </cell>
          <cell r="AG1437">
            <v>43.18904109589041</v>
          </cell>
          <cell r="AH1437" t="str">
            <v>&gt;35&lt; 45</v>
          </cell>
          <cell r="AI1437">
            <v>12496723</v>
          </cell>
          <cell r="AJ1437" t="str">
            <v>02</v>
          </cell>
          <cell r="AK1437" t="str">
            <v>04713610</v>
          </cell>
          <cell r="AL1437">
            <v>37004</v>
          </cell>
          <cell r="AM1437" t="str">
            <v>FEMME</v>
          </cell>
          <cell r="AN1437" t="str">
            <v>Marié(e)</v>
          </cell>
          <cell r="AO1437">
            <v>3</v>
          </cell>
          <cell r="AQ1437">
            <v>3</v>
          </cell>
          <cell r="AR1437">
            <v>2</v>
          </cell>
          <cell r="AS1437">
            <v>45778.5</v>
          </cell>
          <cell r="AT1437" t="str">
            <v>Horaire</v>
          </cell>
          <cell r="AU1437">
            <v>3.3069999999999999</v>
          </cell>
          <cell r="AV1437">
            <v>12</v>
          </cell>
          <cell r="AW1437">
            <v>40600</v>
          </cell>
          <cell r="AX1437" t="str">
            <v>00002421955</v>
          </cell>
          <cell r="AY1437">
            <v>79</v>
          </cell>
          <cell r="AZ1437" t="str">
            <v>UIB</v>
          </cell>
          <cell r="BA1437" t="str">
            <v>12406000000242195579</v>
          </cell>
          <cell r="BB1437">
            <v>20</v>
          </cell>
          <cell r="BC1437" t="str">
            <v>CITE BOUZAINE ZAHROUNI</v>
          </cell>
          <cell r="BD1437" t="str">
            <v>TUNIS</v>
          </cell>
          <cell r="BF1437">
            <v>45251</v>
          </cell>
          <cell r="BG1437">
            <v>21479719</v>
          </cell>
          <cell r="BH1437">
            <v>23111381</v>
          </cell>
          <cell r="BJ1437" t="str">
            <v>ZAHROUNI</v>
          </cell>
          <cell r="BK1437" t="str">
            <v>B-P6 AV</v>
          </cell>
          <cell r="BL1437" t="str">
            <v>1.2</v>
          </cell>
          <cell r="BN1437" t="str">
            <v>12406000000242195579</v>
          </cell>
          <cell r="BO1437" t="str">
            <v>BEN AMARA HAFSIA</v>
          </cell>
          <cell r="BP1437">
            <v>1439</v>
          </cell>
          <cell r="BT1437">
            <v>129</v>
          </cell>
          <cell r="BU1437" t="str">
            <v>si</v>
          </cell>
          <cell r="BV1437" t="str">
            <v>P6 AV B SA</v>
          </cell>
        </row>
        <row r="1438">
          <cell r="B1438">
            <v>1440</v>
          </cell>
          <cell r="C1438" t="str">
            <v>Madame</v>
          </cell>
          <cell r="D1438" t="str">
            <v xml:space="preserve">TRABELSI SIWAR </v>
          </cell>
          <cell r="E1438" t="str">
            <v>SAGE Tunisia</v>
          </cell>
          <cell r="F1438" t="str">
            <v>PRODUCTION</v>
          </cell>
          <cell r="G1438" t="str">
            <v>Couturière</v>
          </cell>
          <cell r="H1438" t="str">
            <v>P6 AV</v>
          </cell>
          <cell r="I1438" t="str">
            <v>EL KADRI MARIEM</v>
          </cell>
          <cell r="J1438" t="str">
            <v>A</v>
          </cell>
          <cell r="K1438" t="str">
            <v>DIRECTS</v>
          </cell>
          <cell r="L1438" t="str">
            <v>Variable cost at standard</v>
          </cell>
          <cell r="M1438" t="str">
            <v>Couturière</v>
          </cell>
          <cell r="N1438">
            <v>45068</v>
          </cell>
          <cell r="P1438">
            <v>25</v>
          </cell>
          <cell r="T1438" t="str">
            <v>CDD</v>
          </cell>
          <cell r="U1438" t="str">
            <v>Contractuel</v>
          </cell>
          <cell r="V1438">
            <v>45689</v>
          </cell>
          <cell r="W1438">
            <v>45747</v>
          </cell>
          <cell r="Z1438">
            <v>45068</v>
          </cell>
          <cell r="AA1438">
            <v>5</v>
          </cell>
          <cell r="AB1438">
            <v>2023</v>
          </cell>
          <cell r="AC1438">
            <v>2027</v>
          </cell>
          <cell r="AD1438">
            <v>1.788888888888889</v>
          </cell>
          <cell r="AE1438" t="str">
            <v>&lt; 2</v>
          </cell>
          <cell r="AF1438">
            <v>35541</v>
          </cell>
          <cell r="AG1438">
            <v>27.893150684931506</v>
          </cell>
          <cell r="AH1438" t="str">
            <v>&gt;25&lt; 35</v>
          </cell>
          <cell r="AI1438">
            <v>17134618</v>
          </cell>
          <cell r="AJ1438" t="str">
            <v>02</v>
          </cell>
          <cell r="AK1438" t="str">
            <v>07485137</v>
          </cell>
          <cell r="AL1438">
            <v>43518</v>
          </cell>
          <cell r="AM1438" t="str">
            <v>FEMME</v>
          </cell>
          <cell r="AN1438" t="str">
            <v>Marié(e)</v>
          </cell>
          <cell r="AO1438">
            <v>1</v>
          </cell>
          <cell r="AQ1438">
            <v>3</v>
          </cell>
          <cell r="AR1438">
            <v>2</v>
          </cell>
          <cell r="AS1438">
            <v>45798.5</v>
          </cell>
          <cell r="AT1438" t="str">
            <v>Horaire</v>
          </cell>
          <cell r="AU1438">
            <v>3.3069999999999999</v>
          </cell>
          <cell r="AV1438">
            <v>17</v>
          </cell>
          <cell r="AW1438" t="str">
            <v>00100</v>
          </cell>
          <cell r="AX1438" t="str">
            <v>00003276299</v>
          </cell>
          <cell r="AY1438">
            <v>10</v>
          </cell>
          <cell r="AZ1438" t="str">
            <v>LA POSTE</v>
          </cell>
          <cell r="BA1438" t="str">
            <v>17001000000327629910</v>
          </cell>
          <cell r="BB1438">
            <v>20</v>
          </cell>
          <cell r="BC1438" t="str">
            <v xml:space="preserve">PONT DE BIZERTE KAALET INDLOS </v>
          </cell>
          <cell r="BD1438" t="str">
            <v>Ariana</v>
          </cell>
          <cell r="BG1438">
            <v>97156724</v>
          </cell>
          <cell r="BH1438">
            <v>27910413</v>
          </cell>
          <cell r="BJ1438" t="str">
            <v>PONT BIZERTE</v>
          </cell>
          <cell r="BK1438" t="str">
            <v>A-P6 AV</v>
          </cell>
          <cell r="BL1438" t="str">
            <v>1.1</v>
          </cell>
          <cell r="BN1438" t="str">
            <v>17001000000327629910</v>
          </cell>
          <cell r="BO1438" t="str">
            <v xml:space="preserve">TRABELSI SIWAR </v>
          </cell>
          <cell r="BP1438">
            <v>1440</v>
          </cell>
          <cell r="BT1438">
            <v>935</v>
          </cell>
          <cell r="BU1438" t="str">
            <v>si</v>
          </cell>
          <cell r="BV1438" t="str">
            <v>560 A CP</v>
          </cell>
        </row>
        <row r="1439">
          <cell r="B1439">
            <v>1441</v>
          </cell>
          <cell r="C1439" t="str">
            <v>Madame</v>
          </cell>
          <cell r="D1439" t="str">
            <v>JELASSI AMEL</v>
          </cell>
          <cell r="E1439" t="str">
            <v>SAGE Tunisia</v>
          </cell>
          <cell r="F1439" t="str">
            <v>PRODUCTION</v>
          </cell>
          <cell r="G1439" t="str">
            <v>Contrôle qualité</v>
          </cell>
          <cell r="H1439" t="str">
            <v>Panda</v>
          </cell>
          <cell r="I1439" t="str">
            <v>FAWZI SENDESNI</v>
          </cell>
          <cell r="J1439" t="str">
            <v>B</v>
          </cell>
          <cell r="K1439" t="str">
            <v>INDIRECTS</v>
          </cell>
          <cell r="L1439" t="str">
            <v>variable cost at standard</v>
          </cell>
          <cell r="M1439" t="str">
            <v>Contrôle qualité</v>
          </cell>
          <cell r="N1439">
            <v>45048</v>
          </cell>
          <cell r="P1439">
            <v>-34</v>
          </cell>
          <cell r="Q1439">
            <v>45692</v>
          </cell>
          <cell r="R1439" t="str">
            <v>maladie</v>
          </cell>
          <cell r="T1439" t="str">
            <v>CDD</v>
          </cell>
          <cell r="U1439" t="str">
            <v>Contractuel</v>
          </cell>
          <cell r="V1439">
            <v>45658</v>
          </cell>
          <cell r="W1439">
            <v>45688</v>
          </cell>
          <cell r="Z1439">
            <v>45048</v>
          </cell>
          <cell r="AA1439">
            <v>5</v>
          </cell>
          <cell r="AB1439">
            <v>2023</v>
          </cell>
          <cell r="AC1439">
            <v>2027</v>
          </cell>
          <cell r="AD1439">
            <v>1.8444444444444446</v>
          </cell>
          <cell r="AE1439" t="str">
            <v>&lt; 2</v>
          </cell>
          <cell r="AF1439">
            <v>31782</v>
          </cell>
          <cell r="AG1439">
            <v>38.19178082191781</v>
          </cell>
          <cell r="AH1439" t="str">
            <v>&gt;35&lt; 45</v>
          </cell>
          <cell r="AI1439">
            <v>16250573</v>
          </cell>
          <cell r="AJ1439" t="str">
            <v>00</v>
          </cell>
          <cell r="AK1439" t="str">
            <v>04801754</v>
          </cell>
          <cell r="AL1439">
            <v>41205</v>
          </cell>
          <cell r="AM1439" t="str">
            <v>FEMME</v>
          </cell>
          <cell r="AN1439" t="str">
            <v>Marié(e)</v>
          </cell>
          <cell r="AO1439">
            <v>2</v>
          </cell>
          <cell r="AQ1439">
            <v>3</v>
          </cell>
          <cell r="AR1439">
            <v>2</v>
          </cell>
          <cell r="AS1439">
            <v>45778.5</v>
          </cell>
          <cell r="AT1439" t="str">
            <v>Horaire</v>
          </cell>
          <cell r="AU1439">
            <v>3.3069999999999999</v>
          </cell>
          <cell r="AV1439" t="str">
            <v>07</v>
          </cell>
          <cell r="AW1439" t="str">
            <v>04301</v>
          </cell>
          <cell r="AX1439" t="str">
            <v>01121624781</v>
          </cell>
          <cell r="AY1439">
            <v>25</v>
          </cell>
          <cell r="AZ1439" t="str">
            <v>AMEN BANK</v>
          </cell>
          <cell r="BA1439" t="str">
            <v>07043010112162478125</v>
          </cell>
          <cell r="BB1439">
            <v>20</v>
          </cell>
          <cell r="BC1439" t="str">
            <v xml:space="preserve">SIDI HSSINE </v>
          </cell>
          <cell r="BD1439" t="str">
            <v>TUNIS</v>
          </cell>
          <cell r="BG1439">
            <v>27183966</v>
          </cell>
          <cell r="BH1439">
            <v>29472350</v>
          </cell>
          <cell r="BJ1439" t="str">
            <v>SIDI HASSINE</v>
          </cell>
          <cell r="BK1439" t="str">
            <v>B-Panda</v>
          </cell>
          <cell r="BL1439" t="str">
            <v>1.3</v>
          </cell>
          <cell r="BU1439" t="str">
            <v>Non-Actif</v>
          </cell>
          <cell r="BV1439" t="str">
            <v>139 B SA</v>
          </cell>
        </row>
        <row r="1440">
          <cell r="B1440">
            <v>1442</v>
          </cell>
          <cell r="C1440" t="str">
            <v>Mlle</v>
          </cell>
          <cell r="D1440" t="str">
            <v>AYEDI YOSRA</v>
          </cell>
          <cell r="E1440" t="str">
            <v>SAGE Tunisia</v>
          </cell>
          <cell r="F1440" t="str">
            <v>COUPE</v>
          </cell>
          <cell r="G1440" t="str">
            <v>Coupeur</v>
          </cell>
          <cell r="H1440" t="str">
            <v>COUPE</v>
          </cell>
          <cell r="I1440" t="str">
            <v>HAITHEM SLAMA</v>
          </cell>
          <cell r="K1440" t="str">
            <v>DIRECTS</v>
          </cell>
          <cell r="L1440" t="str">
            <v>variable cost at standard</v>
          </cell>
          <cell r="M1440" t="str">
            <v>Coupeur</v>
          </cell>
          <cell r="N1440">
            <v>45048</v>
          </cell>
          <cell r="P1440">
            <v>-615</v>
          </cell>
          <cell r="Q1440">
            <v>45108</v>
          </cell>
          <cell r="R1440" t="str">
            <v>maladie</v>
          </cell>
          <cell r="T1440" t="str">
            <v>CDD</v>
          </cell>
          <cell r="U1440" t="str">
            <v>Contractuel</v>
          </cell>
          <cell r="V1440">
            <v>45048</v>
          </cell>
          <cell r="W1440">
            <v>45107</v>
          </cell>
          <cell r="Z1440">
            <v>45048</v>
          </cell>
          <cell r="AA1440">
            <v>5</v>
          </cell>
          <cell r="AB1440">
            <v>2023</v>
          </cell>
          <cell r="AC1440">
            <v>2027</v>
          </cell>
          <cell r="AD1440">
            <v>1.8444444444444446</v>
          </cell>
          <cell r="AE1440" t="str">
            <v>&lt; 2</v>
          </cell>
          <cell r="AF1440">
            <v>35729</v>
          </cell>
          <cell r="AG1440">
            <v>27.378082191780823</v>
          </cell>
          <cell r="AH1440" t="str">
            <v>&gt;25&lt; 35</v>
          </cell>
          <cell r="AK1440" t="str">
            <v>11652229</v>
          </cell>
          <cell r="AL1440">
            <v>41815</v>
          </cell>
          <cell r="AM1440" t="str">
            <v>FEMME</v>
          </cell>
          <cell r="AN1440" t="str">
            <v>Célibataire</v>
          </cell>
          <cell r="AQ1440">
            <v>3</v>
          </cell>
          <cell r="AR1440">
            <v>1</v>
          </cell>
          <cell r="AS1440">
            <v>45413.25</v>
          </cell>
          <cell r="AT1440" t="str">
            <v>Horaire</v>
          </cell>
          <cell r="AU1440">
            <v>3.3069999999999999</v>
          </cell>
          <cell r="AV1440">
            <v>17</v>
          </cell>
          <cell r="AW1440" t="str">
            <v>00100</v>
          </cell>
          <cell r="AX1440" t="str">
            <v>00002676949</v>
          </cell>
          <cell r="AY1440">
            <v>68</v>
          </cell>
          <cell r="AZ1440" t="str">
            <v>LA POSTE</v>
          </cell>
          <cell r="BA1440" t="str">
            <v>17001000000267694968</v>
          </cell>
          <cell r="BB1440">
            <v>20</v>
          </cell>
          <cell r="BC1440" t="str">
            <v>JAYARA SIDI HESSINE</v>
          </cell>
          <cell r="BD1440" t="str">
            <v>TUNIS</v>
          </cell>
          <cell r="BF1440">
            <v>45083</v>
          </cell>
          <cell r="BG1440">
            <v>50319415</v>
          </cell>
          <cell r="BH1440">
            <v>25596857</v>
          </cell>
          <cell r="BK1440" t="str">
            <v>-COUPE</v>
          </cell>
          <cell r="BU1440" t="str">
            <v>Non-Actif</v>
          </cell>
        </row>
        <row r="1441">
          <cell r="B1441">
            <v>1443</v>
          </cell>
          <cell r="C1441" t="str">
            <v>Monsieur</v>
          </cell>
          <cell r="D1441" t="str">
            <v>OUERGHI MOUTIAA</v>
          </cell>
          <cell r="E1441" t="str">
            <v>SAGE Tunisia</v>
          </cell>
          <cell r="F1441" t="str">
            <v>COUPE</v>
          </cell>
          <cell r="G1441" t="str">
            <v>Coupeur</v>
          </cell>
          <cell r="H1441" t="str">
            <v>COUPE</v>
          </cell>
          <cell r="I1441" t="str">
            <v>HAITHEM SLAMA</v>
          </cell>
          <cell r="K1441" t="str">
            <v>DIRECTS</v>
          </cell>
          <cell r="L1441" t="str">
            <v>variable cost at standard</v>
          </cell>
          <cell r="M1441" t="str">
            <v>Coupeur</v>
          </cell>
          <cell r="N1441">
            <v>45048</v>
          </cell>
          <cell r="P1441">
            <v>-615</v>
          </cell>
          <cell r="Q1441">
            <v>45107</v>
          </cell>
          <cell r="R1441" t="str">
            <v>FIN DE CONTRAT</v>
          </cell>
          <cell r="T1441" t="str">
            <v>CDD</v>
          </cell>
          <cell r="U1441" t="str">
            <v>Contractuel</v>
          </cell>
          <cell r="V1441">
            <v>45048</v>
          </cell>
          <cell r="W1441">
            <v>45107</v>
          </cell>
          <cell r="Z1441">
            <v>45048</v>
          </cell>
          <cell r="AA1441">
            <v>5</v>
          </cell>
          <cell r="AB1441">
            <v>2023</v>
          </cell>
          <cell r="AC1441">
            <v>2027</v>
          </cell>
          <cell r="AD1441">
            <v>1.8444444444444446</v>
          </cell>
          <cell r="AE1441" t="str">
            <v>&lt; 2</v>
          </cell>
          <cell r="AF1441">
            <v>37976</v>
          </cell>
          <cell r="AG1441">
            <v>21.221917808219178</v>
          </cell>
          <cell r="AH1441" t="str">
            <v>&lt; 25</v>
          </cell>
          <cell r="AK1441" t="str">
            <v>13040601</v>
          </cell>
          <cell r="AL1441">
            <v>44897</v>
          </cell>
          <cell r="AM1441" t="str">
            <v>HOMME</v>
          </cell>
          <cell r="AN1441" t="str">
            <v>Célibataire</v>
          </cell>
          <cell r="AQ1441">
            <v>3</v>
          </cell>
          <cell r="AR1441">
            <v>1</v>
          </cell>
          <cell r="AS1441">
            <v>45413.25</v>
          </cell>
          <cell r="AT1441" t="str">
            <v>Horaire</v>
          </cell>
          <cell r="AU1441">
            <v>3.3069999999999999</v>
          </cell>
          <cell r="AV1441" t="str">
            <v>04</v>
          </cell>
          <cell r="AW1441" t="str">
            <v>05313</v>
          </cell>
          <cell r="AX1441">
            <v>80082440959</v>
          </cell>
          <cell r="AY1441">
            <v>22</v>
          </cell>
          <cell r="AZ1441" t="str">
            <v>ATTIJARI BANK</v>
          </cell>
          <cell r="BA1441" t="str">
            <v>04053138008244095922</v>
          </cell>
          <cell r="BB1441">
            <v>20</v>
          </cell>
          <cell r="BC1441" t="str">
            <v>18 RUE 4423 ZAHROUNI</v>
          </cell>
          <cell r="BD1441" t="str">
            <v>TUNIS</v>
          </cell>
          <cell r="BG1441">
            <v>26301651</v>
          </cell>
          <cell r="BH1441">
            <v>26304730</v>
          </cell>
          <cell r="BK1441" t="str">
            <v>-COUPE</v>
          </cell>
          <cell r="BU1441" t="str">
            <v>Non-Actif</v>
          </cell>
        </row>
        <row r="1442">
          <cell r="B1442">
            <v>1444</v>
          </cell>
          <cell r="C1442" t="str">
            <v>Mlle</v>
          </cell>
          <cell r="D1442" t="str">
            <v>AOUINI LAMIA</v>
          </cell>
          <cell r="E1442" t="str">
            <v>SAGE Tunisia</v>
          </cell>
          <cell r="F1442" t="str">
            <v>PRODUCTION</v>
          </cell>
          <cell r="G1442" t="str">
            <v>Couturière</v>
          </cell>
          <cell r="H1442" t="str">
            <v>Skoda</v>
          </cell>
          <cell r="I1442" t="str">
            <v>abdelhalim</v>
          </cell>
          <cell r="J1442" t="str">
            <v>B</v>
          </cell>
          <cell r="K1442" t="str">
            <v>DIRECTS</v>
          </cell>
          <cell r="L1442" t="str">
            <v>Variable cost at standard</v>
          </cell>
          <cell r="M1442" t="str">
            <v>Couturière</v>
          </cell>
          <cell r="N1442">
            <v>45049</v>
          </cell>
          <cell r="P1442">
            <v>25</v>
          </cell>
          <cell r="T1442" t="str">
            <v>CDD</v>
          </cell>
          <cell r="U1442" t="str">
            <v>Contractuel</v>
          </cell>
          <cell r="V1442">
            <v>45689</v>
          </cell>
          <cell r="W1442">
            <v>45747</v>
          </cell>
          <cell r="Z1442">
            <v>45049</v>
          </cell>
          <cell r="AA1442">
            <v>5</v>
          </cell>
          <cell r="AB1442">
            <v>2023</v>
          </cell>
          <cell r="AC1442">
            <v>2027</v>
          </cell>
          <cell r="AD1442">
            <v>1.8416666666666666</v>
          </cell>
          <cell r="AE1442" t="str">
            <v>&lt; 2</v>
          </cell>
          <cell r="AF1442">
            <v>27452</v>
          </cell>
          <cell r="AG1442">
            <v>50.054794520547944</v>
          </cell>
          <cell r="AH1442" t="str">
            <v>&gt;45&lt; 55</v>
          </cell>
          <cell r="AI1442">
            <v>12380906</v>
          </cell>
          <cell r="AJ1442" t="str">
            <v>07</v>
          </cell>
          <cell r="AK1442" t="str">
            <v>07272454</v>
          </cell>
          <cell r="AL1442">
            <v>43144</v>
          </cell>
          <cell r="AM1442" t="str">
            <v>FEMME</v>
          </cell>
          <cell r="AN1442" t="str">
            <v>Célibataire</v>
          </cell>
          <cell r="AQ1442">
            <v>3</v>
          </cell>
          <cell r="AR1442">
            <v>2</v>
          </cell>
          <cell r="AS1442">
            <v>45779.5</v>
          </cell>
          <cell r="AT1442" t="str">
            <v>Horaire</v>
          </cell>
          <cell r="AU1442">
            <v>3.3069999999999999</v>
          </cell>
          <cell r="AV1442">
            <v>17</v>
          </cell>
          <cell r="AW1442" t="str">
            <v>00100</v>
          </cell>
          <cell r="AX1442" t="str">
            <v>00003066055</v>
          </cell>
          <cell r="AY1442">
            <v>48</v>
          </cell>
          <cell r="AZ1442" t="str">
            <v>LA POSTE</v>
          </cell>
          <cell r="BA1442" t="str">
            <v>17001000000306605548</v>
          </cell>
          <cell r="BB1442">
            <v>20</v>
          </cell>
          <cell r="BC1442" t="str">
            <v>CITE INTILAKA BORJ EL AMRI</v>
          </cell>
          <cell r="BD1442" t="str">
            <v>MANOUBA</v>
          </cell>
          <cell r="BF1442">
            <v>45176</v>
          </cell>
          <cell r="BG1442">
            <v>26231815</v>
          </cell>
          <cell r="BH1442">
            <v>93804910</v>
          </cell>
          <cell r="BJ1442" t="str">
            <v>BORJ AL AMRI</v>
          </cell>
          <cell r="BK1442" t="str">
            <v>B-Skoda</v>
          </cell>
          <cell r="BL1442" t="str">
            <v>1.1</v>
          </cell>
          <cell r="BN1442" t="str">
            <v>17001000000306605548</v>
          </cell>
          <cell r="BO1442" t="str">
            <v>AOUINI LAMIA</v>
          </cell>
          <cell r="BP1442">
            <v>1444</v>
          </cell>
          <cell r="BT1442">
            <v>306</v>
          </cell>
          <cell r="BU1442" t="str">
            <v>si</v>
          </cell>
          <cell r="BV1442" t="str">
            <v>P6</v>
          </cell>
        </row>
        <row r="1443">
          <cell r="B1443">
            <v>1445</v>
          </cell>
          <cell r="C1443" t="str">
            <v>Mlle</v>
          </cell>
          <cell r="D1443" t="str">
            <v>DABOUSSI SALMA</v>
          </cell>
          <cell r="E1443" t="str">
            <v>SAGE Tunisia</v>
          </cell>
          <cell r="F1443" t="str">
            <v>PRODUCTION</v>
          </cell>
          <cell r="G1443" t="str">
            <v>Couturière</v>
          </cell>
          <cell r="H1443" t="str">
            <v>P6</v>
          </cell>
          <cell r="K1443" t="str">
            <v>DIRECTS</v>
          </cell>
          <cell r="L1443" t="str">
            <v>Variable cost at standard</v>
          </cell>
          <cell r="M1443" t="str">
            <v>Couturière</v>
          </cell>
          <cell r="N1443">
            <v>45049</v>
          </cell>
          <cell r="P1443">
            <v>-645</v>
          </cell>
          <cell r="Q1443">
            <v>45052</v>
          </cell>
          <cell r="R1443" t="str">
            <v xml:space="preserve">probleme de poste </v>
          </cell>
          <cell r="T1443" t="str">
            <v>CDD</v>
          </cell>
          <cell r="U1443" t="str">
            <v>Contractuel</v>
          </cell>
          <cell r="V1443">
            <v>45049</v>
          </cell>
          <cell r="W1443">
            <v>45077</v>
          </cell>
          <cell r="Z1443">
            <v>45049</v>
          </cell>
          <cell r="AA1443">
            <v>5</v>
          </cell>
          <cell r="AB1443">
            <v>2023</v>
          </cell>
          <cell r="AC1443">
            <v>2027</v>
          </cell>
          <cell r="AD1443">
            <v>1.8416666666666666</v>
          </cell>
          <cell r="AE1443" t="str">
            <v>&lt; 2</v>
          </cell>
          <cell r="AF1443">
            <v>31877</v>
          </cell>
          <cell r="AG1443">
            <v>37.93150684931507</v>
          </cell>
          <cell r="AH1443" t="str">
            <v>&gt;35&lt; 45</v>
          </cell>
          <cell r="AI1443">
            <v>16442659</v>
          </cell>
          <cell r="AJ1443" t="str">
            <v>00</v>
          </cell>
          <cell r="AK1443" t="str">
            <v>08744862</v>
          </cell>
          <cell r="AL1443">
            <v>39988</v>
          </cell>
          <cell r="AM1443" t="str">
            <v>FEMME</v>
          </cell>
          <cell r="AN1443" t="str">
            <v>Célibataire</v>
          </cell>
          <cell r="AQ1443">
            <v>3</v>
          </cell>
          <cell r="AR1443">
            <v>1</v>
          </cell>
          <cell r="AS1443">
            <v>45414.25</v>
          </cell>
          <cell r="AT1443" t="str">
            <v>Horaire</v>
          </cell>
          <cell r="AU1443">
            <v>3.3069999999999999</v>
          </cell>
          <cell r="BA1443" t="str">
            <v/>
          </cell>
          <cell r="BB1443">
            <v>0</v>
          </cell>
          <cell r="BC1443" t="str">
            <v xml:space="preserve">SIDI HSSINE </v>
          </cell>
          <cell r="BD1443" t="str">
            <v>TUNIS</v>
          </cell>
          <cell r="BG1443">
            <v>24729181</v>
          </cell>
          <cell r="BH1443">
            <v>26784436</v>
          </cell>
          <cell r="BK1443" t="str">
            <v>-P6</v>
          </cell>
          <cell r="BU1443" t="str">
            <v>Non-Actif</v>
          </cell>
        </row>
        <row r="1444">
          <cell r="B1444">
            <v>1446</v>
          </cell>
          <cell r="C1444" t="str">
            <v>Madame</v>
          </cell>
          <cell r="D1444" t="str">
            <v>GUESMI ZOHRA</v>
          </cell>
          <cell r="E1444" t="str">
            <v>SAGE Tunisia</v>
          </cell>
          <cell r="F1444" t="str">
            <v>PRODUCTION</v>
          </cell>
          <cell r="G1444" t="str">
            <v>Couturière</v>
          </cell>
          <cell r="H1444" t="str">
            <v>P7 AR</v>
          </cell>
          <cell r="I1444" t="str">
            <v>Safa</v>
          </cell>
          <cell r="J1444" t="str">
            <v>A</v>
          </cell>
          <cell r="K1444" t="str">
            <v>DIRECTS</v>
          </cell>
          <cell r="L1444" t="str">
            <v>Variable cost at standard</v>
          </cell>
          <cell r="M1444" t="str">
            <v>Couturière</v>
          </cell>
          <cell r="N1444">
            <v>45049</v>
          </cell>
          <cell r="P1444">
            <v>25</v>
          </cell>
          <cell r="T1444" t="str">
            <v>CDD</v>
          </cell>
          <cell r="U1444" t="str">
            <v>Contractuel</v>
          </cell>
          <cell r="V1444">
            <v>45689</v>
          </cell>
          <cell r="W1444">
            <v>45747</v>
          </cell>
          <cell r="Z1444">
            <v>45049</v>
          </cell>
          <cell r="AA1444">
            <v>5</v>
          </cell>
          <cell r="AB1444">
            <v>2023</v>
          </cell>
          <cell r="AC1444">
            <v>2027</v>
          </cell>
          <cell r="AD1444">
            <v>1.8416666666666666</v>
          </cell>
          <cell r="AE1444" t="str">
            <v>&lt; 2</v>
          </cell>
          <cell r="AF1444">
            <v>28180</v>
          </cell>
          <cell r="AG1444">
            <v>48.060273972602737</v>
          </cell>
          <cell r="AH1444" t="str">
            <v>&gt;45&lt; 55</v>
          </cell>
          <cell r="AI1444">
            <v>12155314</v>
          </cell>
          <cell r="AJ1444" t="str">
            <v>09</v>
          </cell>
          <cell r="AK1444" t="str">
            <v>07298661</v>
          </cell>
          <cell r="AL1444">
            <v>42990</v>
          </cell>
          <cell r="AM1444" t="str">
            <v>FEMME</v>
          </cell>
          <cell r="AN1444" t="str">
            <v>Marié(e)</v>
          </cell>
          <cell r="AO1444">
            <v>1</v>
          </cell>
          <cell r="AQ1444">
            <v>3</v>
          </cell>
          <cell r="AR1444">
            <v>2</v>
          </cell>
          <cell r="AS1444">
            <v>45779.5</v>
          </cell>
          <cell r="AT1444" t="str">
            <v>Horaire</v>
          </cell>
          <cell r="AU1444">
            <v>3.3069999999999999</v>
          </cell>
          <cell r="AV1444">
            <v>17</v>
          </cell>
          <cell r="AW1444">
            <v>53594</v>
          </cell>
          <cell r="AX1444" t="str">
            <v>01743295293</v>
          </cell>
          <cell r="AY1444">
            <v>39</v>
          </cell>
          <cell r="AZ1444" t="str">
            <v>LA POSTE</v>
          </cell>
          <cell r="BA1444" t="str">
            <v>17535940174329529339</v>
          </cell>
          <cell r="BB1444">
            <v>20</v>
          </cell>
          <cell r="BC1444" t="str">
            <v>12 RUE NAKHIL CITE INTILAKA BORJ EL AMRI</v>
          </cell>
          <cell r="BD1444" t="str">
            <v>MANOUBA</v>
          </cell>
          <cell r="BF1444">
            <v>45272</v>
          </cell>
          <cell r="BG1444">
            <v>92670106</v>
          </cell>
          <cell r="BH1444">
            <v>21959019</v>
          </cell>
          <cell r="BJ1444" t="str">
            <v>BORJ AL AMRI</v>
          </cell>
          <cell r="BK1444" t="str">
            <v>A-P7 AR</v>
          </cell>
          <cell r="BL1444" t="str">
            <v>1.1</v>
          </cell>
          <cell r="BN1444" t="str">
            <v>17535940174329529339</v>
          </cell>
          <cell r="BO1444" t="str">
            <v>GUESMI ZOHRA</v>
          </cell>
          <cell r="BP1444">
            <v>1446</v>
          </cell>
          <cell r="BT1444">
            <v>777</v>
          </cell>
          <cell r="BU1444" t="str">
            <v>si</v>
          </cell>
          <cell r="BV1444" t="str">
            <v>139 A SA</v>
          </cell>
        </row>
        <row r="1445">
          <cell r="B1445">
            <v>1447</v>
          </cell>
          <cell r="C1445" t="str">
            <v>Madame</v>
          </cell>
          <cell r="D1445" t="str">
            <v>MAIT HLIMA</v>
          </cell>
          <cell r="E1445" t="str">
            <v>SAGE Tunisia</v>
          </cell>
          <cell r="F1445" t="str">
            <v>PRODUCTION</v>
          </cell>
          <cell r="G1445" t="str">
            <v>Couturière</v>
          </cell>
          <cell r="H1445" t="str">
            <v>Panda</v>
          </cell>
          <cell r="I1445" t="str">
            <v>HASNA NASRAOUI</v>
          </cell>
          <cell r="J1445" t="str">
            <v>A</v>
          </cell>
          <cell r="K1445" t="str">
            <v>DIRECTS</v>
          </cell>
          <cell r="L1445" t="str">
            <v>Variable cost at standard</v>
          </cell>
          <cell r="M1445" t="str">
            <v>Couturière</v>
          </cell>
          <cell r="N1445">
            <v>45049</v>
          </cell>
          <cell r="P1445">
            <v>25</v>
          </cell>
          <cell r="T1445" t="str">
            <v>CDD</v>
          </cell>
          <cell r="U1445" t="str">
            <v>Contractuel</v>
          </cell>
          <cell r="V1445">
            <v>45689</v>
          </cell>
          <cell r="W1445">
            <v>45747</v>
          </cell>
          <cell r="Z1445">
            <v>45049</v>
          </cell>
          <cell r="AA1445">
            <v>5</v>
          </cell>
          <cell r="AB1445">
            <v>2023</v>
          </cell>
          <cell r="AC1445">
            <v>2027</v>
          </cell>
          <cell r="AD1445">
            <v>1.8416666666666666</v>
          </cell>
          <cell r="AE1445" t="str">
            <v>&lt; 2</v>
          </cell>
          <cell r="AF1445">
            <v>28050</v>
          </cell>
          <cell r="AG1445">
            <v>48.416438356164385</v>
          </cell>
          <cell r="AH1445" t="str">
            <v>&gt;45&lt; 55</v>
          </cell>
          <cell r="AI1445">
            <v>17462442</v>
          </cell>
          <cell r="AJ1445" t="str">
            <v>09</v>
          </cell>
          <cell r="AK1445" t="str">
            <v>04664116</v>
          </cell>
          <cell r="AL1445">
            <v>43165</v>
          </cell>
          <cell r="AM1445" t="str">
            <v>FEMME</v>
          </cell>
          <cell r="AN1445" t="str">
            <v>Marié(e)</v>
          </cell>
          <cell r="AO1445">
            <v>3</v>
          </cell>
          <cell r="AQ1445">
            <v>3</v>
          </cell>
          <cell r="AR1445">
            <v>2</v>
          </cell>
          <cell r="AS1445">
            <v>45779.5</v>
          </cell>
          <cell r="AT1445" t="str">
            <v>Horaire</v>
          </cell>
          <cell r="AU1445">
            <v>3.3069999999999999</v>
          </cell>
          <cell r="AV1445">
            <v>17</v>
          </cell>
          <cell r="AW1445" t="str">
            <v>00100</v>
          </cell>
          <cell r="AX1445" t="str">
            <v>00003101774</v>
          </cell>
          <cell r="AY1445">
            <v>76</v>
          </cell>
          <cell r="AZ1445" t="str">
            <v>LA POSTE</v>
          </cell>
          <cell r="BA1445" t="str">
            <v>17001000000310177476</v>
          </cell>
          <cell r="BB1445">
            <v>20</v>
          </cell>
          <cell r="BC1445" t="str">
            <v>CITE ZOUHOUR 4</v>
          </cell>
          <cell r="BD1445" t="str">
            <v>TUNIS</v>
          </cell>
          <cell r="BG1445">
            <v>51421666</v>
          </cell>
          <cell r="BH1445">
            <v>22327226</v>
          </cell>
          <cell r="BJ1445" t="str">
            <v>EZZOUHOUR</v>
          </cell>
          <cell r="BK1445" t="str">
            <v>A-Panda</v>
          </cell>
          <cell r="BL1445" t="str">
            <v>1.1</v>
          </cell>
          <cell r="BN1445" t="str">
            <v>17001000000310177476</v>
          </cell>
          <cell r="BO1445" t="str">
            <v>MAIT HLIMA</v>
          </cell>
          <cell r="BP1445">
            <v>1447</v>
          </cell>
          <cell r="BT1445">
            <v>778</v>
          </cell>
          <cell r="BU1445" t="str">
            <v>si</v>
          </cell>
          <cell r="BV1445" t="str">
            <v>139 A SA</v>
          </cell>
        </row>
        <row r="1446">
          <cell r="B1446">
            <v>1448</v>
          </cell>
          <cell r="C1446" t="str">
            <v>Madame</v>
          </cell>
          <cell r="D1446" t="str">
            <v>DRIDI HOUDA</v>
          </cell>
          <cell r="E1446" t="str">
            <v>SAGE Tunisia</v>
          </cell>
          <cell r="F1446" t="str">
            <v>PRODUCTION</v>
          </cell>
          <cell r="G1446" t="str">
            <v>Couturière</v>
          </cell>
          <cell r="H1446" t="str">
            <v>Panda</v>
          </cell>
          <cell r="I1446" t="str">
            <v>FAWZI SENDESNI</v>
          </cell>
          <cell r="J1446" t="str">
            <v>B</v>
          </cell>
          <cell r="K1446" t="str">
            <v>DIRECTS</v>
          </cell>
          <cell r="L1446" t="str">
            <v>Variable cost at standard</v>
          </cell>
          <cell r="M1446" t="str">
            <v>Couturière</v>
          </cell>
          <cell r="N1446">
            <v>45049</v>
          </cell>
          <cell r="P1446">
            <v>25</v>
          </cell>
          <cell r="T1446" t="str">
            <v>CDD</v>
          </cell>
          <cell r="U1446" t="str">
            <v>Contractuel</v>
          </cell>
          <cell r="V1446">
            <v>45689</v>
          </cell>
          <cell r="W1446">
            <v>45747</v>
          </cell>
          <cell r="Z1446">
            <v>45049</v>
          </cell>
          <cell r="AA1446">
            <v>5</v>
          </cell>
          <cell r="AB1446">
            <v>2023</v>
          </cell>
          <cell r="AC1446">
            <v>2027</v>
          </cell>
          <cell r="AD1446">
            <v>1.8416666666666666</v>
          </cell>
          <cell r="AE1446" t="str">
            <v>&lt; 2</v>
          </cell>
          <cell r="AF1446">
            <v>28741</v>
          </cell>
          <cell r="AG1446">
            <v>46.523287671232879</v>
          </cell>
          <cell r="AH1446" t="str">
            <v>&gt;45&lt; 55</v>
          </cell>
          <cell r="AI1446">
            <v>11998821</v>
          </cell>
          <cell r="AJ1446" t="str">
            <v>09</v>
          </cell>
          <cell r="AK1446" t="str">
            <v>07295196</v>
          </cell>
          <cell r="AL1446">
            <v>35700</v>
          </cell>
          <cell r="AM1446" t="str">
            <v>FEMME</v>
          </cell>
          <cell r="AN1446" t="str">
            <v>Marié(e)</v>
          </cell>
          <cell r="AO1446">
            <v>2</v>
          </cell>
          <cell r="AQ1446">
            <v>3</v>
          </cell>
          <cell r="AR1446">
            <v>2</v>
          </cell>
          <cell r="AS1446">
            <v>45779.5</v>
          </cell>
          <cell r="AT1446" t="str">
            <v>Horaire</v>
          </cell>
          <cell r="AU1446">
            <v>3.3069999999999999</v>
          </cell>
          <cell r="AV1446">
            <v>10</v>
          </cell>
          <cell r="AW1446">
            <v>21012</v>
          </cell>
          <cell r="AX1446">
            <v>15064982788</v>
          </cell>
          <cell r="AY1446">
            <v>80</v>
          </cell>
          <cell r="AZ1446" t="str">
            <v>STB</v>
          </cell>
          <cell r="BA1446" t="str">
            <v>10210121506498278880</v>
          </cell>
          <cell r="BB1446">
            <v>20</v>
          </cell>
          <cell r="BC1446" t="str">
            <v xml:space="preserve">RUE OUSSAMA IBN ZAYD GOBAA </v>
          </cell>
          <cell r="BD1446" t="str">
            <v>MANOUBA</v>
          </cell>
          <cell r="BG1446">
            <v>98384567</v>
          </cell>
          <cell r="BJ1446" t="str">
            <v>GOBAA</v>
          </cell>
          <cell r="BK1446" t="str">
            <v>B-Panda</v>
          </cell>
          <cell r="BL1446" t="str">
            <v>1.3</v>
          </cell>
          <cell r="BN1446" t="str">
            <v>10210121506498278880</v>
          </cell>
          <cell r="BO1446" t="str">
            <v>DRIDI HOUDA</v>
          </cell>
          <cell r="BP1446">
            <v>1448</v>
          </cell>
          <cell r="BT1446">
            <v>695</v>
          </cell>
          <cell r="BU1446" t="str">
            <v>si</v>
          </cell>
          <cell r="BV1446" t="str">
            <v>139 B CP</v>
          </cell>
        </row>
        <row r="1447">
          <cell r="B1447">
            <v>1449</v>
          </cell>
          <cell r="C1447" t="str">
            <v>Mlle</v>
          </cell>
          <cell r="D1447" t="str">
            <v>DRIDI AHLEM</v>
          </cell>
          <cell r="E1447" t="str">
            <v>SAGE Tunisia</v>
          </cell>
          <cell r="F1447" t="str">
            <v>PRODUCTION</v>
          </cell>
          <cell r="G1447" t="str">
            <v>Contrôle qualité</v>
          </cell>
          <cell r="H1447">
            <v>965</v>
          </cell>
          <cell r="I1447" t="str">
            <v>ALA KHALOUI</v>
          </cell>
          <cell r="J1447" t="str">
            <v>A</v>
          </cell>
          <cell r="K1447" t="str">
            <v>INDIRECTS</v>
          </cell>
          <cell r="L1447" t="str">
            <v>Variable cost at standard</v>
          </cell>
          <cell r="M1447" t="str">
            <v>Contrôle qualité</v>
          </cell>
          <cell r="N1447">
            <v>45057</v>
          </cell>
          <cell r="P1447">
            <v>-371</v>
          </cell>
          <cell r="Q1447">
            <v>45292</v>
          </cell>
          <cell r="R1447" t="str">
            <v>ETUDE</v>
          </cell>
          <cell r="T1447" t="str">
            <v>CDD</v>
          </cell>
          <cell r="U1447" t="str">
            <v>Contractuel</v>
          </cell>
          <cell r="V1447">
            <v>45292</v>
          </cell>
          <cell r="W1447">
            <v>45351</v>
          </cell>
          <cell r="Z1447">
            <v>45058</v>
          </cell>
          <cell r="AA1447">
            <v>5</v>
          </cell>
          <cell r="AB1447">
            <v>2023</v>
          </cell>
          <cell r="AC1447">
            <v>2027</v>
          </cell>
          <cell r="AD1447">
            <v>1.8194444444444444</v>
          </cell>
          <cell r="AE1447" t="str">
            <v>&lt; 2</v>
          </cell>
          <cell r="AF1447">
            <v>36466</v>
          </cell>
          <cell r="AG1447">
            <v>25.358904109589041</v>
          </cell>
          <cell r="AH1447" t="str">
            <v>&gt;25&lt; 35</v>
          </cell>
          <cell r="AK1447" t="str">
            <v>14500951</v>
          </cell>
          <cell r="AL1447">
            <v>43312</v>
          </cell>
          <cell r="AM1447" t="str">
            <v>FEMME</v>
          </cell>
          <cell r="AN1447" t="str">
            <v>Célibataire</v>
          </cell>
          <cell r="AQ1447">
            <v>3</v>
          </cell>
          <cell r="AR1447">
            <v>1</v>
          </cell>
          <cell r="AS1447">
            <v>45422.25</v>
          </cell>
          <cell r="AT1447" t="str">
            <v>Horaire</v>
          </cell>
          <cell r="AU1447">
            <v>3.3069999999999999</v>
          </cell>
          <cell r="AV1447">
            <v>17</v>
          </cell>
          <cell r="AW1447" t="str">
            <v>00100</v>
          </cell>
          <cell r="AX1447" t="str">
            <v>00003256346</v>
          </cell>
          <cell r="AY1447">
            <v>20</v>
          </cell>
          <cell r="AZ1447" t="str">
            <v>LA POSTE</v>
          </cell>
          <cell r="BA1447" t="str">
            <v>17001000000325634620</v>
          </cell>
          <cell r="BB1447">
            <v>20</v>
          </cell>
          <cell r="BC1447" t="str">
            <v xml:space="preserve">PONT DE BIZERTE KAALET INDLOS </v>
          </cell>
          <cell r="BD1447" t="str">
            <v>Ariana</v>
          </cell>
          <cell r="BG1447">
            <v>20810921</v>
          </cell>
          <cell r="BH1447">
            <v>58977089</v>
          </cell>
          <cell r="BJ1447" t="str">
            <v>PONT BIZERTE</v>
          </cell>
          <cell r="BK1447" t="str">
            <v>A-965</v>
          </cell>
          <cell r="BL1447" t="str">
            <v>1.3</v>
          </cell>
          <cell r="BU1447" t="str">
            <v>Non-Actif</v>
          </cell>
          <cell r="BV1447" t="str">
            <v>965 A SP</v>
          </cell>
        </row>
        <row r="1448">
          <cell r="B1448">
            <v>1450</v>
          </cell>
          <cell r="C1448" t="str">
            <v>Mlle</v>
          </cell>
          <cell r="D1448" t="str">
            <v>ARBI NAHLA</v>
          </cell>
          <cell r="E1448" t="str">
            <v>SAGE Tunisia</v>
          </cell>
          <cell r="F1448" t="str">
            <v>PRODUCTION</v>
          </cell>
          <cell r="G1448" t="str">
            <v>WIRE</v>
          </cell>
          <cell r="H1448" t="str">
            <v>Panda</v>
          </cell>
          <cell r="I1448" t="str">
            <v>FAWZI SENDESNI</v>
          </cell>
          <cell r="J1448" t="str">
            <v>B</v>
          </cell>
          <cell r="K1448" t="str">
            <v>DIRECTS</v>
          </cell>
          <cell r="L1448" t="str">
            <v>Variable cost at standard</v>
          </cell>
          <cell r="M1448" t="str">
            <v>WIRE</v>
          </cell>
          <cell r="N1448">
            <v>45049</v>
          </cell>
          <cell r="P1448">
            <v>-6</v>
          </cell>
          <cell r="T1448" t="str">
            <v>CDD</v>
          </cell>
          <cell r="U1448" t="str">
            <v>Contractuel</v>
          </cell>
          <cell r="V1448">
            <v>45689</v>
          </cell>
          <cell r="W1448">
            <v>45716</v>
          </cell>
          <cell r="Z1448">
            <v>45049</v>
          </cell>
          <cell r="AA1448">
            <v>5</v>
          </cell>
          <cell r="AB1448">
            <v>2023</v>
          </cell>
          <cell r="AC1448">
            <v>2027</v>
          </cell>
          <cell r="AD1448">
            <v>1.8416666666666666</v>
          </cell>
          <cell r="AE1448" t="str">
            <v>&lt; 2</v>
          </cell>
          <cell r="AF1448">
            <v>34075</v>
          </cell>
          <cell r="AG1448">
            <v>31.909589041095892</v>
          </cell>
          <cell r="AH1448" t="str">
            <v>&gt;25&lt; 35</v>
          </cell>
          <cell r="AI1448">
            <v>16750130</v>
          </cell>
          <cell r="AJ1448" t="str">
            <v>05</v>
          </cell>
          <cell r="AK1448" t="str">
            <v>13612191</v>
          </cell>
          <cell r="AL1448">
            <v>40577</v>
          </cell>
          <cell r="AM1448" t="str">
            <v>FEMME</v>
          </cell>
          <cell r="AN1448" t="str">
            <v>Célibataire</v>
          </cell>
          <cell r="AQ1448">
            <v>3</v>
          </cell>
          <cell r="AR1448">
            <v>2</v>
          </cell>
          <cell r="AS1448">
            <v>45779.5</v>
          </cell>
          <cell r="AT1448" t="str">
            <v>Horaire</v>
          </cell>
          <cell r="AU1448">
            <v>3.3069999999999999</v>
          </cell>
          <cell r="AV1448">
            <v>12</v>
          </cell>
          <cell r="AW1448">
            <v>40600</v>
          </cell>
          <cell r="AX1448" t="str">
            <v>00002448805</v>
          </cell>
          <cell r="AY1448">
            <v>39</v>
          </cell>
          <cell r="AZ1448" t="str">
            <v>UIB</v>
          </cell>
          <cell r="BA1448" t="str">
            <v>12406000000244880539</v>
          </cell>
          <cell r="BB1448">
            <v>20</v>
          </cell>
          <cell r="BC1448" t="str">
            <v>CITE MRAD SIDI HESSINE</v>
          </cell>
          <cell r="BD1448" t="str">
            <v>TUNIS</v>
          </cell>
          <cell r="BG1448">
            <v>92414139</v>
          </cell>
          <cell r="BH1448">
            <v>96203249</v>
          </cell>
          <cell r="BJ1448" t="str">
            <v>SIDI HSSINE</v>
          </cell>
          <cell r="BK1448" t="str">
            <v>B-Panda</v>
          </cell>
          <cell r="BL1448" t="str">
            <v>1.1</v>
          </cell>
          <cell r="BT1448">
            <v>696</v>
          </cell>
          <cell r="BU1448" t="str">
            <v>si</v>
          </cell>
          <cell r="BV1448" t="str">
            <v>139 B SP</v>
          </cell>
        </row>
        <row r="1449">
          <cell r="B1449">
            <v>1451</v>
          </cell>
          <cell r="C1449" t="str">
            <v>Mlle</v>
          </cell>
          <cell r="D1449" t="str">
            <v>CHAABENI SABRINE</v>
          </cell>
          <cell r="E1449" t="str">
            <v>SAGE Tunisia</v>
          </cell>
          <cell r="F1449" t="str">
            <v>RESSOURCES HUMAINES</v>
          </cell>
          <cell r="G1449" t="str">
            <v>Training Specialist</v>
          </cell>
          <cell r="K1449" t="str">
            <v>CADRE</v>
          </cell>
          <cell r="L1449" t="str">
            <v>Variable cost at standard</v>
          </cell>
          <cell r="M1449" t="str">
            <v>Training Specialist</v>
          </cell>
          <cell r="N1449">
            <v>45049</v>
          </cell>
          <cell r="T1449" t="str">
            <v>CIVP</v>
          </cell>
          <cell r="U1449" t="str">
            <v>Contractuel</v>
          </cell>
          <cell r="W1449" t="str">
            <v>2 eme contrat</v>
          </cell>
          <cell r="X1449">
            <v>45779</v>
          </cell>
          <cell r="Y1449">
            <v>45780</v>
          </cell>
          <cell r="AA1449">
            <v>5</v>
          </cell>
          <cell r="AB1449">
            <v>2023</v>
          </cell>
          <cell r="AC1449">
            <v>2027</v>
          </cell>
          <cell r="AD1449">
            <v>1.8416666666666666</v>
          </cell>
          <cell r="AE1449" t="str">
            <v>&lt; 2</v>
          </cell>
          <cell r="AF1449">
            <v>35875</v>
          </cell>
          <cell r="AG1449">
            <v>26.978082191780821</v>
          </cell>
          <cell r="AH1449" t="str">
            <v>&gt;25&lt; 35</v>
          </cell>
          <cell r="AK1449" t="str">
            <v>07235488</v>
          </cell>
          <cell r="AL1449">
            <v>41194</v>
          </cell>
          <cell r="AM1449" t="str">
            <v>FEMME</v>
          </cell>
          <cell r="AN1449" t="str">
            <v>Célibataire</v>
          </cell>
          <cell r="AQ1449">
            <v>15</v>
          </cell>
          <cell r="AR1449">
            <v>2</v>
          </cell>
          <cell r="AS1449">
            <v>45779.5</v>
          </cell>
          <cell r="AT1449" t="str">
            <v>Mensuel</v>
          </cell>
          <cell r="AV1449">
            <v>17</v>
          </cell>
          <cell r="AW1449" t="str">
            <v>00100</v>
          </cell>
          <cell r="AX1449" t="str">
            <v>00003252801</v>
          </cell>
          <cell r="AY1449">
            <v>82</v>
          </cell>
          <cell r="AZ1449" t="str">
            <v>LA POSTE</v>
          </cell>
          <cell r="BA1449" t="str">
            <v>17001000000325280182</v>
          </cell>
          <cell r="BB1449">
            <v>20</v>
          </cell>
          <cell r="BC1449" t="str">
            <v>NAASSEN BEN AROUS</v>
          </cell>
          <cell r="BD1449" t="str">
            <v>Ben arous</v>
          </cell>
          <cell r="BF1449">
            <v>45083</v>
          </cell>
          <cell r="BG1449">
            <v>52933350</v>
          </cell>
          <cell r="BH1449">
            <v>27301619</v>
          </cell>
          <cell r="BI1449">
            <v>98156745</v>
          </cell>
          <cell r="BK1449" t="str">
            <v>CADRE</v>
          </cell>
          <cell r="BN1449" t="str">
            <v>17001000000325280182</v>
          </cell>
          <cell r="BO1449" t="str">
            <v>CHAABENI SABRINE</v>
          </cell>
          <cell r="BP1449">
            <v>1451</v>
          </cell>
          <cell r="BU1449" t="str">
            <v>si</v>
          </cell>
        </row>
        <row r="1450">
          <cell r="B1450">
            <v>1452</v>
          </cell>
          <cell r="C1450" t="str">
            <v>Mlle</v>
          </cell>
          <cell r="D1450" t="str">
            <v>JELASSI NOURA</v>
          </cell>
          <cell r="E1450" t="str">
            <v>SAGE Tunisia</v>
          </cell>
          <cell r="F1450" t="str">
            <v>PRODUCTION</v>
          </cell>
          <cell r="G1450" t="str">
            <v>Alimentatrice</v>
          </cell>
          <cell r="H1450">
            <v>560</v>
          </cell>
          <cell r="I1450" t="str">
            <v>Mabrourk Ben Moussa</v>
          </cell>
          <cell r="J1450" t="str">
            <v>A</v>
          </cell>
          <cell r="K1450" t="str">
            <v>DIRECTS</v>
          </cell>
          <cell r="L1450" t="str">
            <v>Variable cost at standard</v>
          </cell>
          <cell r="M1450" t="str">
            <v>Alimentatrice</v>
          </cell>
          <cell r="N1450">
            <v>45050</v>
          </cell>
          <cell r="P1450">
            <v>-523</v>
          </cell>
          <cell r="Q1450">
            <v>45199</v>
          </cell>
          <cell r="R1450" t="str">
            <v>FIN DE CONTRAT</v>
          </cell>
          <cell r="T1450" t="str">
            <v>CDD</v>
          </cell>
          <cell r="U1450" t="str">
            <v>Contractuel</v>
          </cell>
          <cell r="V1450">
            <v>45170</v>
          </cell>
          <cell r="W1450">
            <v>45199</v>
          </cell>
          <cell r="Z1450">
            <v>45050</v>
          </cell>
          <cell r="AA1450">
            <v>5</v>
          </cell>
          <cell r="AB1450">
            <v>2023</v>
          </cell>
          <cell r="AC1450">
            <v>2027</v>
          </cell>
          <cell r="AD1450">
            <v>1.8388888888888888</v>
          </cell>
          <cell r="AE1450" t="str">
            <v>&lt; 2</v>
          </cell>
          <cell r="AF1450">
            <v>30788</v>
          </cell>
          <cell r="AG1450">
            <v>40.915068493150685</v>
          </cell>
          <cell r="AH1450" t="str">
            <v>&gt;35&lt; 45</v>
          </cell>
          <cell r="AK1450" t="str">
            <v>09157046</v>
          </cell>
          <cell r="AL1450">
            <v>38404</v>
          </cell>
          <cell r="AM1450" t="str">
            <v>FEMME</v>
          </cell>
          <cell r="AN1450" t="str">
            <v>Célibataire</v>
          </cell>
          <cell r="AQ1450">
            <v>3</v>
          </cell>
          <cell r="AR1450">
            <v>1</v>
          </cell>
          <cell r="AS1450">
            <v>45415.25</v>
          </cell>
          <cell r="AT1450" t="str">
            <v>Horaire</v>
          </cell>
          <cell r="AU1450">
            <v>3.3069999999999999</v>
          </cell>
          <cell r="AV1450">
            <v>17</v>
          </cell>
          <cell r="AW1450" t="str">
            <v>00100</v>
          </cell>
          <cell r="AX1450" t="str">
            <v>00001750948</v>
          </cell>
          <cell r="AY1450">
            <v>88</v>
          </cell>
          <cell r="AZ1450" t="str">
            <v>LA POSTE</v>
          </cell>
          <cell r="BA1450" t="str">
            <v>17001000000175094888</v>
          </cell>
          <cell r="BB1450">
            <v>20</v>
          </cell>
          <cell r="BC1450" t="str">
            <v xml:space="preserve">FRINECH BORJ ENNOUR </v>
          </cell>
          <cell r="BD1450" t="str">
            <v>MANOUBA</v>
          </cell>
          <cell r="BG1450">
            <v>21996413</v>
          </cell>
          <cell r="BH1450">
            <v>25838830</v>
          </cell>
          <cell r="BJ1450" t="str">
            <v>BORJ ENNOUR</v>
          </cell>
          <cell r="BK1450" t="str">
            <v>A-560</v>
          </cell>
          <cell r="BL1450" t="str">
            <v>1.3</v>
          </cell>
          <cell r="BU1450" t="str">
            <v>Non-Actif</v>
          </cell>
        </row>
        <row r="1451">
          <cell r="B1451">
            <v>1453</v>
          </cell>
          <cell r="C1451" t="str">
            <v>Madame</v>
          </cell>
          <cell r="D1451" t="str">
            <v>Elwelhezi hala</v>
          </cell>
          <cell r="E1451" t="str">
            <v>SAGE Tunisia</v>
          </cell>
          <cell r="F1451" t="str">
            <v>PRODUCTION</v>
          </cell>
          <cell r="G1451" t="str">
            <v>Couturière</v>
          </cell>
          <cell r="H1451" t="str">
            <v>P6 AV</v>
          </cell>
          <cell r="I1451" t="str">
            <v>ISSAM OUNI</v>
          </cell>
          <cell r="J1451" t="str">
            <v>B</v>
          </cell>
          <cell r="K1451" t="str">
            <v>DIRECTS</v>
          </cell>
          <cell r="L1451" t="str">
            <v>Variable cost at standard</v>
          </cell>
          <cell r="M1451" t="str">
            <v>Couturière</v>
          </cell>
          <cell r="N1451">
            <v>45058</v>
          </cell>
          <cell r="P1451">
            <v>-553</v>
          </cell>
          <cell r="Q1451">
            <v>45173</v>
          </cell>
          <cell r="R1451" t="str">
            <v xml:space="preserve">abandon de poste </v>
          </cell>
          <cell r="S1451" t="str">
            <v>liste noir</v>
          </cell>
          <cell r="T1451" t="str">
            <v>CDD</v>
          </cell>
          <cell r="U1451" t="str">
            <v>Contractuel</v>
          </cell>
          <cell r="V1451">
            <v>45139</v>
          </cell>
          <cell r="W1451">
            <v>45169</v>
          </cell>
          <cell r="Z1451">
            <v>45058</v>
          </cell>
          <cell r="AA1451">
            <v>5</v>
          </cell>
          <cell r="AB1451">
            <v>2023</v>
          </cell>
          <cell r="AC1451">
            <v>2027</v>
          </cell>
          <cell r="AD1451">
            <v>1.8166666666666667</v>
          </cell>
          <cell r="AE1451" t="str">
            <v>&lt; 2</v>
          </cell>
          <cell r="AF1451">
            <v>34136</v>
          </cell>
          <cell r="AG1451">
            <v>31.742465753424657</v>
          </cell>
          <cell r="AH1451" t="str">
            <v>&gt;25&lt; 35</v>
          </cell>
          <cell r="AI1451">
            <v>16259411</v>
          </cell>
          <cell r="AJ1451" t="str">
            <v>07</v>
          </cell>
          <cell r="AK1451" t="str">
            <v>04840927</v>
          </cell>
          <cell r="AL1451">
            <v>40732</v>
          </cell>
          <cell r="AM1451" t="str">
            <v>FEMME</v>
          </cell>
          <cell r="AN1451" t="str">
            <v>Marié(e)</v>
          </cell>
          <cell r="AQ1451">
            <v>3</v>
          </cell>
          <cell r="AR1451">
            <v>1</v>
          </cell>
          <cell r="AS1451">
            <v>45423.25</v>
          </cell>
          <cell r="AT1451" t="str">
            <v>Horaire</v>
          </cell>
          <cell r="AU1451">
            <v>3.3069999999999999</v>
          </cell>
          <cell r="AV1451">
            <v>17</v>
          </cell>
          <cell r="AW1451" t="str">
            <v>00100</v>
          </cell>
          <cell r="AX1451" t="str">
            <v>00003095479</v>
          </cell>
          <cell r="AY1451">
            <v>46</v>
          </cell>
          <cell r="AZ1451" t="str">
            <v>LA POSTE</v>
          </cell>
          <cell r="BA1451" t="str">
            <v>17001000000309547946</v>
          </cell>
          <cell r="BB1451">
            <v>20</v>
          </cell>
          <cell r="BC1451" t="str">
            <v xml:space="preserve">GHDIR GOLLA AGBA </v>
          </cell>
          <cell r="BD1451" t="str">
            <v>TUNIS</v>
          </cell>
          <cell r="BG1451">
            <v>53512231</v>
          </cell>
          <cell r="BH1451">
            <v>97518528</v>
          </cell>
          <cell r="BJ1451" t="str">
            <v>GHDIR EL GOLLA</v>
          </cell>
          <cell r="BK1451" t="str">
            <v>B-P6 AV</v>
          </cell>
          <cell r="BL1451" t="str">
            <v>2.1</v>
          </cell>
          <cell r="BU1451" t="str">
            <v>Non-Actif</v>
          </cell>
        </row>
        <row r="1452">
          <cell r="B1452">
            <v>1454</v>
          </cell>
          <cell r="C1452" t="str">
            <v>Madame</v>
          </cell>
          <cell r="D1452" t="str">
            <v>HAMMAMI CHAIMA</v>
          </cell>
          <cell r="E1452" t="str">
            <v>SAGE Tunisia</v>
          </cell>
          <cell r="F1452" t="str">
            <v>PRODUCTION</v>
          </cell>
          <cell r="G1452" t="str">
            <v>WIRE</v>
          </cell>
          <cell r="H1452" t="str">
            <v>P6 AV</v>
          </cell>
          <cell r="I1452" t="str">
            <v>EL KADRI MARIEM</v>
          </cell>
          <cell r="J1452" t="str">
            <v>A</v>
          </cell>
          <cell r="K1452" t="str">
            <v>DIRECTS</v>
          </cell>
          <cell r="L1452" t="str">
            <v>Variable cost at standard</v>
          </cell>
          <cell r="M1452" t="str">
            <v>WIRE</v>
          </cell>
          <cell r="N1452">
            <v>45050</v>
          </cell>
          <cell r="P1452">
            <v>-6</v>
          </cell>
          <cell r="T1452" t="str">
            <v>CDD</v>
          </cell>
          <cell r="U1452" t="str">
            <v>Contractuel</v>
          </cell>
          <cell r="V1452">
            <v>45689</v>
          </cell>
          <cell r="W1452">
            <v>45716</v>
          </cell>
          <cell r="Z1452">
            <v>45050</v>
          </cell>
          <cell r="AA1452">
            <v>5</v>
          </cell>
          <cell r="AB1452">
            <v>2023</v>
          </cell>
          <cell r="AC1452">
            <v>2027</v>
          </cell>
          <cell r="AD1452">
            <v>1.8388888888888888</v>
          </cell>
          <cell r="AE1452" t="str">
            <v>&lt; 2</v>
          </cell>
          <cell r="AF1452">
            <v>35756</v>
          </cell>
          <cell r="AG1452">
            <v>27.304109589041097</v>
          </cell>
          <cell r="AH1452" t="str">
            <v>&gt;25&lt; 35</v>
          </cell>
          <cell r="AI1452">
            <v>17664969</v>
          </cell>
          <cell r="AJ1452" t="str">
            <v>03</v>
          </cell>
          <cell r="AK1452" t="str">
            <v>09523364</v>
          </cell>
          <cell r="AL1452">
            <v>42487</v>
          </cell>
          <cell r="AM1452" t="str">
            <v>FEMME</v>
          </cell>
          <cell r="AN1452" t="str">
            <v>Marié(e)</v>
          </cell>
          <cell r="AO1452">
            <v>1</v>
          </cell>
          <cell r="AQ1452">
            <v>3</v>
          </cell>
          <cell r="AR1452">
            <v>2</v>
          </cell>
          <cell r="AS1452">
            <v>45780.5</v>
          </cell>
          <cell r="AT1452" t="str">
            <v>Horaire</v>
          </cell>
          <cell r="AU1452">
            <v>3.3069999999999999</v>
          </cell>
          <cell r="AV1452">
            <v>17</v>
          </cell>
          <cell r="AW1452" t="str">
            <v>00100</v>
          </cell>
          <cell r="AX1452" t="str">
            <v>00003277837</v>
          </cell>
          <cell r="AY1452">
            <v>52</v>
          </cell>
          <cell r="AZ1452" t="str">
            <v>LA POSTE</v>
          </cell>
          <cell r="BA1452" t="str">
            <v>17001000000327783752</v>
          </cell>
          <cell r="BB1452">
            <v>20</v>
          </cell>
          <cell r="BC1452" t="str">
            <v>HAFSIYA BORJ EL AMRI</v>
          </cell>
          <cell r="BD1452" t="str">
            <v>MANOUBA</v>
          </cell>
          <cell r="BG1452">
            <v>94677147</v>
          </cell>
          <cell r="BH1452">
            <v>93875520</v>
          </cell>
          <cell r="BJ1452" t="str">
            <v>BORJ AL AMRI</v>
          </cell>
          <cell r="BK1452" t="str">
            <v>A-P6 AV</v>
          </cell>
          <cell r="BL1452" t="str">
            <v>1.1</v>
          </cell>
          <cell r="BT1452">
            <v>1099</v>
          </cell>
          <cell r="BU1452" t="str">
            <v>si</v>
          </cell>
          <cell r="BV1452" t="str">
            <v>520 A CA</v>
          </cell>
        </row>
        <row r="1453">
          <cell r="B1453">
            <v>1455</v>
          </cell>
          <cell r="C1453" t="str">
            <v>Mlle</v>
          </cell>
          <cell r="D1453" t="str">
            <v>JELASSI HAJER</v>
          </cell>
          <cell r="E1453" t="str">
            <v>SAGE Tunisia</v>
          </cell>
          <cell r="F1453" t="str">
            <v>PRODUCTION</v>
          </cell>
          <cell r="G1453" t="str">
            <v>Alimentatrice</v>
          </cell>
          <cell r="H1453" t="str">
            <v>P6 AR</v>
          </cell>
          <cell r="I1453" t="str">
            <v>MASSOUD BRAHMI</v>
          </cell>
          <cell r="J1453" t="str">
            <v>B</v>
          </cell>
          <cell r="K1453" t="str">
            <v>DIRECTS</v>
          </cell>
          <cell r="L1453" t="str">
            <v>Variable cost at standard</v>
          </cell>
          <cell r="M1453" t="str">
            <v>Alimentatrice</v>
          </cell>
          <cell r="N1453">
            <v>45050</v>
          </cell>
          <cell r="P1453">
            <v>25</v>
          </cell>
          <cell r="T1453" t="str">
            <v>CDD</v>
          </cell>
          <cell r="U1453" t="str">
            <v>Contractuel</v>
          </cell>
          <cell r="V1453">
            <v>45689</v>
          </cell>
          <cell r="W1453">
            <v>45747</v>
          </cell>
          <cell r="Z1453">
            <v>45050</v>
          </cell>
          <cell r="AA1453">
            <v>5</v>
          </cell>
          <cell r="AB1453">
            <v>2023</v>
          </cell>
          <cell r="AC1453">
            <v>2027</v>
          </cell>
          <cell r="AD1453">
            <v>1.8388888888888888</v>
          </cell>
          <cell r="AE1453" t="str">
            <v>&lt; 2</v>
          </cell>
          <cell r="AF1453">
            <v>36213</v>
          </cell>
          <cell r="AG1453">
            <v>26.052054794520547</v>
          </cell>
          <cell r="AH1453" t="str">
            <v>&gt;25&lt; 35</v>
          </cell>
          <cell r="AI1453">
            <v>17444613</v>
          </cell>
          <cell r="AJ1453" t="str">
            <v>00</v>
          </cell>
          <cell r="AK1453" t="str">
            <v>09525064</v>
          </cell>
          <cell r="AL1453">
            <v>42801</v>
          </cell>
          <cell r="AM1453" t="str">
            <v>FEMME</v>
          </cell>
          <cell r="AN1453" t="str">
            <v>Célibataire</v>
          </cell>
          <cell r="AQ1453">
            <v>3</v>
          </cell>
          <cell r="AR1453">
            <v>2</v>
          </cell>
          <cell r="AS1453">
            <v>45780.5</v>
          </cell>
          <cell r="AT1453" t="str">
            <v>Horaire</v>
          </cell>
          <cell r="AU1453">
            <v>3.3069999999999999</v>
          </cell>
          <cell r="AV1453">
            <v>17</v>
          </cell>
          <cell r="AW1453" t="str">
            <v>00100</v>
          </cell>
          <cell r="AX1453" t="str">
            <v>00002929329</v>
          </cell>
          <cell r="AY1453">
            <v>13</v>
          </cell>
          <cell r="AZ1453" t="str">
            <v>LA POSTE</v>
          </cell>
          <cell r="BA1453" t="str">
            <v>17001000000292932913</v>
          </cell>
          <cell r="BB1453">
            <v>20</v>
          </cell>
          <cell r="BC1453" t="str">
            <v>BORJ ENNOUR BORJ EL AMRI</v>
          </cell>
          <cell r="BD1453" t="str">
            <v>MANOUBA</v>
          </cell>
          <cell r="BF1453">
            <v>45279</v>
          </cell>
          <cell r="BG1453">
            <v>96876334</v>
          </cell>
          <cell r="BH1453">
            <v>97929328</v>
          </cell>
          <cell r="BJ1453" t="str">
            <v>BORJ ENNOUR</v>
          </cell>
          <cell r="BK1453" t="str">
            <v>B-P6 AR</v>
          </cell>
          <cell r="BL1453" t="str">
            <v>1.3</v>
          </cell>
          <cell r="BT1453">
            <v>131</v>
          </cell>
          <cell r="BU1453" t="str">
            <v>si</v>
          </cell>
          <cell r="BV1453" t="str">
            <v>P6 AR B CP</v>
          </cell>
        </row>
        <row r="1454">
          <cell r="B1454">
            <v>1456</v>
          </cell>
          <cell r="C1454" t="str">
            <v>Mlle</v>
          </cell>
          <cell r="D1454" t="str">
            <v>JELASSI MARIEM</v>
          </cell>
          <cell r="E1454" t="str">
            <v>SAGE Tunisia</v>
          </cell>
          <cell r="F1454" t="str">
            <v>PRODUCTION</v>
          </cell>
          <cell r="G1454" t="str">
            <v>Contrôle qualité</v>
          </cell>
          <cell r="H1454" t="str">
            <v>Panda</v>
          </cell>
          <cell r="I1454" t="str">
            <v>FAWZI SENDESNI</v>
          </cell>
          <cell r="J1454" t="str">
            <v>B</v>
          </cell>
          <cell r="K1454" t="str">
            <v>INDIRECTS</v>
          </cell>
          <cell r="L1454" t="str">
            <v>Variable cost at standard</v>
          </cell>
          <cell r="M1454" t="str">
            <v>Contrôle qualité</v>
          </cell>
          <cell r="N1454">
            <v>45050</v>
          </cell>
          <cell r="P1454">
            <v>-400</v>
          </cell>
          <cell r="Q1454">
            <v>45306</v>
          </cell>
          <cell r="R1454" t="str">
            <v>etude</v>
          </cell>
          <cell r="T1454" t="str">
            <v>CDD</v>
          </cell>
          <cell r="U1454" t="str">
            <v>Contractuel</v>
          </cell>
          <cell r="V1454">
            <v>45261</v>
          </cell>
          <cell r="W1454">
            <v>45322</v>
          </cell>
          <cell r="Z1454">
            <v>45050</v>
          </cell>
          <cell r="AA1454">
            <v>5</v>
          </cell>
          <cell r="AB1454">
            <v>2023</v>
          </cell>
          <cell r="AC1454">
            <v>2027</v>
          </cell>
          <cell r="AD1454">
            <v>1.8388888888888888</v>
          </cell>
          <cell r="AE1454" t="str">
            <v>&lt; 2</v>
          </cell>
          <cell r="AF1454">
            <v>36604</v>
          </cell>
          <cell r="AG1454">
            <v>24.980821917808218</v>
          </cell>
          <cell r="AH1454" t="str">
            <v>&lt; 25</v>
          </cell>
          <cell r="AI1454">
            <v>17444820</v>
          </cell>
          <cell r="AJ1454" t="str">
            <v>09</v>
          </cell>
          <cell r="AK1454" t="str">
            <v>09528359</v>
          </cell>
          <cell r="AL1454">
            <v>43421</v>
          </cell>
          <cell r="AM1454" t="str">
            <v>FEMME</v>
          </cell>
          <cell r="AN1454" t="str">
            <v>Célibataire</v>
          </cell>
          <cell r="AQ1454">
            <v>3</v>
          </cell>
          <cell r="AR1454">
            <v>1</v>
          </cell>
          <cell r="AS1454">
            <v>45415.25</v>
          </cell>
          <cell r="AT1454" t="str">
            <v>Horaire</v>
          </cell>
          <cell r="AU1454">
            <v>3.3069999999999999</v>
          </cell>
          <cell r="AV1454">
            <v>17</v>
          </cell>
          <cell r="AW1454" t="str">
            <v>00100</v>
          </cell>
          <cell r="AX1454" t="str">
            <v>00002891402</v>
          </cell>
          <cell r="AY1454">
            <v>13</v>
          </cell>
          <cell r="AZ1454" t="str">
            <v>LA POSTE</v>
          </cell>
          <cell r="BA1454" t="str">
            <v>17001000000289140213</v>
          </cell>
          <cell r="BB1454">
            <v>20</v>
          </cell>
          <cell r="BC1454" t="str">
            <v>BORJ ENNOUR BORJ EL AMRI</v>
          </cell>
          <cell r="BD1454" t="str">
            <v>MANOUBA</v>
          </cell>
          <cell r="BG1454">
            <v>21888876</v>
          </cell>
          <cell r="BH1454">
            <v>25838735</v>
          </cell>
          <cell r="BJ1454" t="str">
            <v>BORJ ENNOUR</v>
          </cell>
          <cell r="BK1454" t="str">
            <v>B-Panda</v>
          </cell>
          <cell r="BL1454" t="str">
            <v>1.3</v>
          </cell>
          <cell r="BU1454" t="str">
            <v>Non-Actif</v>
          </cell>
          <cell r="BV1454" t="str">
            <v>139 B SP</v>
          </cell>
        </row>
        <row r="1455">
          <cell r="B1455">
            <v>1457</v>
          </cell>
          <cell r="C1455" t="str">
            <v>Mlle</v>
          </cell>
          <cell r="D1455" t="str">
            <v>HAMMAMI HELA</v>
          </cell>
          <cell r="E1455" t="str">
            <v>SAGE Tunisia</v>
          </cell>
          <cell r="F1455" t="str">
            <v>LOGISTIQUE</v>
          </cell>
          <cell r="G1455" t="str">
            <v>JIT Operator</v>
          </cell>
          <cell r="H1455" t="str">
            <v>LOGISTIQUE</v>
          </cell>
          <cell r="I1455" t="str">
            <v>Abdennaceur</v>
          </cell>
          <cell r="K1455" t="str">
            <v>INDIRECTS</v>
          </cell>
          <cell r="L1455" t="str">
            <v>Variable cost at standard</v>
          </cell>
          <cell r="M1455" t="str">
            <v>JIT Operator</v>
          </cell>
          <cell r="N1455">
            <v>45050</v>
          </cell>
          <cell r="P1455">
            <v>-65</v>
          </cell>
          <cell r="Q1455">
            <v>45596</v>
          </cell>
          <cell r="R1455" t="str">
            <v>nouvelle opportunité</v>
          </cell>
          <cell r="T1455" t="str">
            <v>CDD</v>
          </cell>
          <cell r="U1455" t="str">
            <v>Contractuel</v>
          </cell>
          <cell r="V1455">
            <v>45505</v>
          </cell>
          <cell r="W1455">
            <v>45657</v>
          </cell>
          <cell r="Z1455">
            <v>45050</v>
          </cell>
          <cell r="AA1455">
            <v>5</v>
          </cell>
          <cell r="AB1455">
            <v>2023</v>
          </cell>
          <cell r="AC1455">
            <v>2027</v>
          </cell>
          <cell r="AD1455">
            <v>1.8388888888888888</v>
          </cell>
          <cell r="AE1455" t="str">
            <v>&lt; 2</v>
          </cell>
          <cell r="AF1455">
            <v>36148</v>
          </cell>
          <cell r="AG1455">
            <v>26.230136986301371</v>
          </cell>
          <cell r="AH1455" t="str">
            <v>&gt;25&lt; 35</v>
          </cell>
          <cell r="AI1455">
            <v>17756217</v>
          </cell>
          <cell r="AJ1455" t="str">
            <v>07</v>
          </cell>
          <cell r="AK1455" t="str">
            <v>09525928</v>
          </cell>
          <cell r="AL1455">
            <v>44946</v>
          </cell>
          <cell r="AM1455" t="str">
            <v>FEMME</v>
          </cell>
          <cell r="AN1455" t="str">
            <v>Célibataire</v>
          </cell>
          <cell r="AQ1455">
            <v>3</v>
          </cell>
          <cell r="AR1455">
            <v>2</v>
          </cell>
          <cell r="AS1455">
            <v>45780.5</v>
          </cell>
          <cell r="AT1455" t="str">
            <v>Horaire</v>
          </cell>
          <cell r="AU1455">
            <v>3.3069999999999999</v>
          </cell>
          <cell r="AV1455">
            <v>17</v>
          </cell>
          <cell r="AW1455" t="str">
            <v>00100</v>
          </cell>
          <cell r="AX1455" t="str">
            <v>00003255779</v>
          </cell>
          <cell r="AY1455">
            <v>72</v>
          </cell>
          <cell r="AZ1455" t="str">
            <v>LA POSTE</v>
          </cell>
          <cell r="BA1455" t="str">
            <v>17001000000325577972</v>
          </cell>
          <cell r="BB1455">
            <v>20</v>
          </cell>
          <cell r="BC1455" t="str">
            <v>BORJ EL AMRI</v>
          </cell>
          <cell r="BD1455" t="str">
            <v>MANOUBA</v>
          </cell>
          <cell r="BF1455">
            <v>45163</v>
          </cell>
          <cell r="BG1455">
            <v>56622624</v>
          </cell>
          <cell r="BH1455">
            <v>52450463</v>
          </cell>
          <cell r="BJ1455" t="str">
            <v>BORJ AL AMRI</v>
          </cell>
          <cell r="BK1455" t="str">
            <v>-LOGISTIQUE</v>
          </cell>
          <cell r="BL1455" t="str">
            <v>3.1</v>
          </cell>
          <cell r="BS1455" t="str">
            <v>transfert du contrôle qualité à Jit operator le 13/12/2023</v>
          </cell>
          <cell r="BU1455" t="str">
            <v>Non-Actif</v>
          </cell>
          <cell r="BV1455" t="str">
            <v>LOGISTIQUE</v>
          </cell>
        </row>
        <row r="1456">
          <cell r="B1456">
            <v>1458</v>
          </cell>
          <cell r="C1456" t="str">
            <v>Madame</v>
          </cell>
          <cell r="D1456" t="str">
            <v>AOUINI DORSAF</v>
          </cell>
          <cell r="E1456" t="str">
            <v>SAGE Tunisia</v>
          </cell>
          <cell r="F1456" t="str">
            <v>PRODUCTION</v>
          </cell>
          <cell r="G1456" t="str">
            <v>Couturière</v>
          </cell>
          <cell r="H1456">
            <v>520</v>
          </cell>
          <cell r="I1456" t="str">
            <v>Mabrourk Ben Moussa</v>
          </cell>
          <cell r="J1456" t="str">
            <v>A</v>
          </cell>
          <cell r="K1456" t="str">
            <v>DIRECTS</v>
          </cell>
          <cell r="L1456" t="str">
            <v>Variable cost at standard</v>
          </cell>
          <cell r="M1456" t="str">
            <v>Couturière</v>
          </cell>
          <cell r="N1456">
            <v>45050</v>
          </cell>
          <cell r="P1456">
            <v>-645</v>
          </cell>
          <cell r="Q1456">
            <v>45050</v>
          </cell>
          <cell r="R1456" t="str">
            <v>intégration</v>
          </cell>
          <cell r="T1456" t="str">
            <v>CDD</v>
          </cell>
          <cell r="U1456" t="str">
            <v>Contractuel</v>
          </cell>
          <cell r="V1456">
            <v>45050</v>
          </cell>
          <cell r="W1456">
            <v>45077</v>
          </cell>
          <cell r="Z1456">
            <v>45050</v>
          </cell>
          <cell r="AA1456">
            <v>5</v>
          </cell>
          <cell r="AB1456">
            <v>2023</v>
          </cell>
          <cell r="AC1456">
            <v>2027</v>
          </cell>
          <cell r="AD1456">
            <v>1.8388888888888888</v>
          </cell>
          <cell r="AE1456" t="str">
            <v>&lt; 2</v>
          </cell>
          <cell r="AF1456">
            <v>29671</v>
          </cell>
          <cell r="AG1456">
            <v>43.975342465753428</v>
          </cell>
          <cell r="AH1456" t="str">
            <v>&gt;35&lt; 45</v>
          </cell>
          <cell r="AI1456">
            <v>12495041</v>
          </cell>
          <cell r="AJ1456" t="str">
            <v>09</v>
          </cell>
          <cell r="AK1456" t="str">
            <v>04705816</v>
          </cell>
          <cell r="AL1456">
            <v>36703</v>
          </cell>
          <cell r="AM1456" t="str">
            <v>FEMME</v>
          </cell>
          <cell r="AN1456" t="str">
            <v>Marié(e)</v>
          </cell>
          <cell r="AO1456">
            <v>3</v>
          </cell>
          <cell r="AQ1456">
            <v>3</v>
          </cell>
          <cell r="AR1456">
            <v>1</v>
          </cell>
          <cell r="AS1456">
            <v>45415.25</v>
          </cell>
          <cell r="AT1456" t="str">
            <v>Horaire</v>
          </cell>
          <cell r="AU1456">
            <v>3.3069999999999999</v>
          </cell>
          <cell r="BA1456" t="str">
            <v/>
          </cell>
          <cell r="BB1456">
            <v>0</v>
          </cell>
          <cell r="BC1456" t="str">
            <v>42 IMPASS 6 RUE 4267 EL AGBA</v>
          </cell>
          <cell r="BD1456" t="str">
            <v>MANOUBA</v>
          </cell>
          <cell r="BG1456">
            <v>54730300</v>
          </cell>
          <cell r="BH1456">
            <v>54073221</v>
          </cell>
          <cell r="BK1456" t="str">
            <v>A-520</v>
          </cell>
          <cell r="BU1456" t="str">
            <v>Non-Actif</v>
          </cell>
        </row>
        <row r="1457">
          <cell r="B1457">
            <v>1459</v>
          </cell>
          <cell r="C1457" t="str">
            <v>Mlle</v>
          </cell>
          <cell r="D1457" t="str">
            <v xml:space="preserve">KHMIRI SIWAR </v>
          </cell>
          <cell r="E1457" t="str">
            <v>SAGE Tunisia</v>
          </cell>
          <cell r="F1457" t="str">
            <v>PRODUCTION</v>
          </cell>
          <cell r="G1457" t="str">
            <v>WIRE</v>
          </cell>
          <cell r="H1457">
            <v>520</v>
          </cell>
          <cell r="I1457" t="str">
            <v>ISSAM OUNI</v>
          </cell>
          <cell r="J1457" t="str">
            <v>B</v>
          </cell>
          <cell r="K1457" t="str">
            <v>DIRECTS</v>
          </cell>
          <cell r="L1457" t="str">
            <v>Variable cost at standard</v>
          </cell>
          <cell r="M1457" t="str">
            <v>WIRE</v>
          </cell>
          <cell r="N1457">
            <v>45050</v>
          </cell>
          <cell r="P1457">
            <v>-645</v>
          </cell>
          <cell r="Q1457">
            <v>45057</v>
          </cell>
          <cell r="R1457" t="str">
            <v>Probléme de poste</v>
          </cell>
          <cell r="T1457" t="str">
            <v>CDD</v>
          </cell>
          <cell r="U1457" t="str">
            <v>Contractuel</v>
          </cell>
          <cell r="V1457">
            <v>45050</v>
          </cell>
          <cell r="W1457">
            <v>45077</v>
          </cell>
          <cell r="Z1457">
            <v>45050</v>
          </cell>
          <cell r="AA1457">
            <v>5</v>
          </cell>
          <cell r="AB1457">
            <v>2023</v>
          </cell>
          <cell r="AC1457">
            <v>2027</v>
          </cell>
          <cell r="AD1457">
            <v>1.8388888888888888</v>
          </cell>
          <cell r="AE1457" t="str">
            <v>&lt; 2</v>
          </cell>
          <cell r="AF1457">
            <v>34197</v>
          </cell>
          <cell r="AG1457">
            <v>31.575342465753426</v>
          </cell>
          <cell r="AH1457" t="str">
            <v>&gt;25&lt; 35</v>
          </cell>
          <cell r="AI1457">
            <v>17180848</v>
          </cell>
          <cell r="AJ1457" t="str">
            <v>07</v>
          </cell>
          <cell r="AK1457" t="str">
            <v>04847452</v>
          </cell>
          <cell r="AL1457">
            <v>42731</v>
          </cell>
          <cell r="AM1457" t="str">
            <v>FEMME</v>
          </cell>
          <cell r="AN1457" t="str">
            <v>Célibataire</v>
          </cell>
          <cell r="AQ1457">
            <v>3</v>
          </cell>
          <cell r="AR1457">
            <v>1</v>
          </cell>
          <cell r="AS1457">
            <v>45415.25</v>
          </cell>
          <cell r="AT1457" t="str">
            <v>Horaire</v>
          </cell>
          <cell r="AU1457">
            <v>3.3069999999999999</v>
          </cell>
          <cell r="AV1457" t="str">
            <v>04</v>
          </cell>
          <cell r="AW1457">
            <v>11600</v>
          </cell>
          <cell r="AX1457" t="str">
            <v>00063176036</v>
          </cell>
          <cell r="AY1457">
            <v>48</v>
          </cell>
          <cell r="AZ1457" t="str">
            <v>ATTIJARI BANK</v>
          </cell>
          <cell r="BA1457" t="str">
            <v>04116000006317603648</v>
          </cell>
          <cell r="BB1457">
            <v>20</v>
          </cell>
          <cell r="BC1457" t="str">
            <v>09 rue 4033 MALLASSIN TUNIS</v>
          </cell>
          <cell r="BD1457" t="str">
            <v>TUNIS</v>
          </cell>
          <cell r="BG1457">
            <v>20632843</v>
          </cell>
          <cell r="BH1457">
            <v>98622831</v>
          </cell>
          <cell r="BK1457" t="str">
            <v>B-520</v>
          </cell>
          <cell r="BU1457" t="str">
            <v>Non-Actif</v>
          </cell>
        </row>
        <row r="1458">
          <cell r="B1458">
            <v>1460</v>
          </cell>
          <cell r="C1458" t="str">
            <v>Monsieur</v>
          </cell>
          <cell r="D1458" t="str">
            <v>JABRANE HASSAN</v>
          </cell>
          <cell r="E1458" t="str">
            <v>SAGE Tunisia</v>
          </cell>
          <cell r="F1458" t="str">
            <v>COUPE</v>
          </cell>
          <cell r="G1458" t="str">
            <v>Coupeur</v>
          </cell>
          <cell r="H1458" t="str">
            <v>COUPE</v>
          </cell>
          <cell r="I1458" t="str">
            <v>HAITHEM SLAMA</v>
          </cell>
          <cell r="K1458" t="str">
            <v>DIRECTS</v>
          </cell>
          <cell r="L1458" t="str">
            <v>Variable cost at standard</v>
          </cell>
          <cell r="M1458" t="str">
            <v>Coupeur</v>
          </cell>
          <cell r="N1458">
            <v>45050</v>
          </cell>
          <cell r="P1458">
            <v>-249</v>
          </cell>
          <cell r="Q1458">
            <v>45473</v>
          </cell>
          <cell r="R1458" t="str">
            <v>fin de contrat</v>
          </cell>
          <cell r="T1458" t="str">
            <v>CDD</v>
          </cell>
          <cell r="U1458" t="str">
            <v>Contractuel</v>
          </cell>
          <cell r="V1458">
            <v>45444</v>
          </cell>
          <cell r="W1458">
            <v>45473</v>
          </cell>
          <cell r="Z1458">
            <v>45050</v>
          </cell>
          <cell r="AA1458">
            <v>5</v>
          </cell>
          <cell r="AB1458">
            <v>2023</v>
          </cell>
          <cell r="AC1458">
            <v>2027</v>
          </cell>
          <cell r="AD1458">
            <v>1.8388888888888888</v>
          </cell>
          <cell r="AE1458" t="str">
            <v>&lt; 2</v>
          </cell>
          <cell r="AF1458">
            <v>36590</v>
          </cell>
          <cell r="AG1458">
            <v>25.019178082191782</v>
          </cell>
          <cell r="AH1458" t="str">
            <v>&gt;25&lt; 35</v>
          </cell>
          <cell r="AI1458">
            <v>17769830</v>
          </cell>
          <cell r="AJ1458" t="str">
            <v>07</v>
          </cell>
          <cell r="AK1458" t="str">
            <v>14364915</v>
          </cell>
          <cell r="AL1458">
            <v>43725</v>
          </cell>
          <cell r="AM1458" t="str">
            <v>HOMME</v>
          </cell>
          <cell r="AN1458" t="str">
            <v>Célibataire</v>
          </cell>
          <cell r="AQ1458">
            <v>3</v>
          </cell>
          <cell r="AR1458">
            <v>2</v>
          </cell>
          <cell r="AS1458">
            <v>45780.5</v>
          </cell>
          <cell r="AT1458" t="str">
            <v>Horaire</v>
          </cell>
          <cell r="AU1458">
            <v>3.3069999999999999</v>
          </cell>
          <cell r="AV1458">
            <v>17</v>
          </cell>
          <cell r="AW1458" t="str">
            <v>00100</v>
          </cell>
          <cell r="AX1458" t="str">
            <v>00003277028</v>
          </cell>
          <cell r="AY1458">
            <v>54</v>
          </cell>
          <cell r="AZ1458" t="str">
            <v>LA POSTE</v>
          </cell>
          <cell r="BA1458" t="str">
            <v>17001000000327702854</v>
          </cell>
          <cell r="BB1458">
            <v>20</v>
          </cell>
          <cell r="BC1458" t="str">
            <v>CITE EL BASSATINE MORNAGUIA</v>
          </cell>
          <cell r="BD1458" t="str">
            <v>MANOUBA</v>
          </cell>
          <cell r="BG1458">
            <v>92378022</v>
          </cell>
          <cell r="BH1458">
            <v>99582399</v>
          </cell>
          <cell r="BJ1458" t="str">
            <v>MORNAGUIA</v>
          </cell>
          <cell r="BK1458" t="str">
            <v>-COUPE</v>
          </cell>
          <cell r="BL1458" t="str">
            <v>1.2</v>
          </cell>
          <cell r="BU1458" t="str">
            <v>Non-Actif</v>
          </cell>
          <cell r="BV1458" t="str">
            <v>coupe</v>
          </cell>
        </row>
        <row r="1459">
          <cell r="B1459">
            <v>1461</v>
          </cell>
          <cell r="C1459" t="str">
            <v>Mlle</v>
          </cell>
          <cell r="D1459" t="str">
            <v>SGHIRI AMEL</v>
          </cell>
          <cell r="E1459" t="str">
            <v>SAGE Tunisia</v>
          </cell>
          <cell r="F1459" t="str">
            <v>PRODUCTION</v>
          </cell>
          <cell r="G1459" t="str">
            <v>WIRE</v>
          </cell>
          <cell r="H1459" t="str">
            <v>Panda</v>
          </cell>
          <cell r="I1459" t="str">
            <v>FAWZI SENDESNI</v>
          </cell>
          <cell r="J1459" t="str">
            <v>B</v>
          </cell>
          <cell r="K1459" t="str">
            <v>DIRECTS</v>
          </cell>
          <cell r="L1459" t="str">
            <v>Variable cost at standard</v>
          </cell>
          <cell r="M1459" t="str">
            <v>WIRE</v>
          </cell>
          <cell r="N1459">
            <v>45051</v>
          </cell>
          <cell r="P1459">
            <v>-340</v>
          </cell>
          <cell r="Q1459">
            <v>45383</v>
          </cell>
          <cell r="R1459" t="str">
            <v>Personnel</v>
          </cell>
          <cell r="T1459" t="str">
            <v>CDD</v>
          </cell>
          <cell r="U1459" t="str">
            <v>Contractuel</v>
          </cell>
          <cell r="V1459">
            <v>45352</v>
          </cell>
          <cell r="W1459">
            <v>45382</v>
          </cell>
          <cell r="Z1459">
            <v>45051</v>
          </cell>
          <cell r="AA1459">
            <v>5</v>
          </cell>
          <cell r="AB1459">
            <v>2023</v>
          </cell>
          <cell r="AC1459">
            <v>2027</v>
          </cell>
          <cell r="AD1459">
            <v>1.836111111111111</v>
          </cell>
          <cell r="AE1459" t="str">
            <v>&lt; 2</v>
          </cell>
          <cell r="AF1459">
            <v>31746</v>
          </cell>
          <cell r="AG1459">
            <v>38.290410958904111</v>
          </cell>
          <cell r="AH1459" t="str">
            <v>&gt;35&lt; 45</v>
          </cell>
          <cell r="AI1459">
            <v>12896442</v>
          </cell>
          <cell r="AJ1459" t="str">
            <v>03</v>
          </cell>
          <cell r="AK1459" t="str">
            <v>07130511</v>
          </cell>
          <cell r="AL1459">
            <v>44910</v>
          </cell>
          <cell r="AM1459" t="str">
            <v>FEMME</v>
          </cell>
          <cell r="AN1459" t="str">
            <v>Célibataire</v>
          </cell>
          <cell r="AQ1459">
            <v>3</v>
          </cell>
          <cell r="AR1459">
            <v>1</v>
          </cell>
          <cell r="AS1459">
            <v>45416.25</v>
          </cell>
          <cell r="AT1459" t="str">
            <v>Horaire</v>
          </cell>
          <cell r="AU1459">
            <v>3.3069999999999999</v>
          </cell>
          <cell r="AV1459">
            <v>17</v>
          </cell>
          <cell r="AW1459" t="str">
            <v>00100</v>
          </cell>
          <cell r="AX1459" t="str">
            <v>00003254812</v>
          </cell>
          <cell r="AY1459">
            <v>63</v>
          </cell>
          <cell r="AZ1459" t="str">
            <v>LA POSTE</v>
          </cell>
          <cell r="BA1459" t="str">
            <v>17001000000325481263</v>
          </cell>
          <cell r="BB1459">
            <v>20</v>
          </cell>
          <cell r="BC1459" t="str">
            <v>WARDIWA 6 TUNIS</v>
          </cell>
          <cell r="BD1459" t="str">
            <v>TUNIS</v>
          </cell>
          <cell r="BG1459">
            <v>28697689</v>
          </cell>
          <cell r="BH1459">
            <v>29295830</v>
          </cell>
          <cell r="BJ1459" t="str">
            <v>OUARDIYA</v>
          </cell>
          <cell r="BK1459" t="str">
            <v>B-Panda</v>
          </cell>
          <cell r="BL1459" t="str">
            <v>1.1</v>
          </cell>
          <cell r="BU1459" t="str">
            <v>non-Actif</v>
          </cell>
          <cell r="BV1459" t="str">
            <v>139 B SA</v>
          </cell>
        </row>
        <row r="1460">
          <cell r="B1460">
            <v>1462</v>
          </cell>
          <cell r="C1460" t="str">
            <v>Madame</v>
          </cell>
          <cell r="D1460" t="str">
            <v>BELHIJJA IMEN</v>
          </cell>
          <cell r="E1460" t="str">
            <v>SAGE Tunisia</v>
          </cell>
          <cell r="F1460" t="str">
            <v>PRODUCTION</v>
          </cell>
          <cell r="G1460" t="str">
            <v>Couturière</v>
          </cell>
          <cell r="H1460" t="str">
            <v>Panda</v>
          </cell>
          <cell r="I1460" t="str">
            <v>FAWZI SENDESNI</v>
          </cell>
          <cell r="J1460" t="str">
            <v>B</v>
          </cell>
          <cell r="K1460" t="str">
            <v>DIRECTS</v>
          </cell>
          <cell r="L1460" t="str">
            <v>Variable cost at standard</v>
          </cell>
          <cell r="M1460" t="str">
            <v>Couturière</v>
          </cell>
          <cell r="N1460">
            <v>45059</v>
          </cell>
          <cell r="P1460">
            <v>-615</v>
          </cell>
          <cell r="Q1460">
            <v>45059</v>
          </cell>
          <cell r="R1460" t="str">
            <v>intégration</v>
          </cell>
          <cell r="T1460" t="str">
            <v>CDD</v>
          </cell>
          <cell r="U1460" t="str">
            <v>Contractuel</v>
          </cell>
          <cell r="V1460">
            <v>45059</v>
          </cell>
          <cell r="W1460">
            <v>45107</v>
          </cell>
          <cell r="Z1460">
            <v>45059</v>
          </cell>
          <cell r="AA1460">
            <v>5</v>
          </cell>
          <cell r="AB1460">
            <v>2023</v>
          </cell>
          <cell r="AC1460">
            <v>2027</v>
          </cell>
          <cell r="AD1460">
            <v>1.8138888888888889</v>
          </cell>
          <cell r="AE1460" t="str">
            <v>&lt; 2</v>
          </cell>
          <cell r="AF1460">
            <v>29808</v>
          </cell>
          <cell r="AG1460">
            <v>43.6</v>
          </cell>
          <cell r="AH1460" t="str">
            <v>&gt;35&lt; 45</v>
          </cell>
          <cell r="AI1460">
            <v>16549745</v>
          </cell>
          <cell r="AJ1460" t="str">
            <v>08</v>
          </cell>
          <cell r="AK1460" t="str">
            <v>04706397</v>
          </cell>
          <cell r="AL1460">
            <v>44104</v>
          </cell>
          <cell r="AM1460" t="str">
            <v>FEMME</v>
          </cell>
          <cell r="AN1460" t="str">
            <v>Célibataire</v>
          </cell>
          <cell r="AQ1460">
            <v>3</v>
          </cell>
          <cell r="AR1460">
            <v>1</v>
          </cell>
          <cell r="AS1460">
            <v>45424.25</v>
          </cell>
          <cell r="AT1460" t="str">
            <v>Horaire</v>
          </cell>
          <cell r="AU1460">
            <v>3.3069999999999999</v>
          </cell>
          <cell r="BA1460" t="str">
            <v/>
          </cell>
          <cell r="BB1460">
            <v>0</v>
          </cell>
          <cell r="BC1460" t="str">
            <v>BOURAGBA MORNAGUI</v>
          </cell>
          <cell r="BD1460" t="str">
            <v>MANOUBA</v>
          </cell>
          <cell r="BF1460">
            <v>45230</v>
          </cell>
          <cell r="BG1460">
            <v>55508443</v>
          </cell>
          <cell r="BH1460">
            <v>56148005</v>
          </cell>
          <cell r="BK1460" t="str">
            <v>B-Panda</v>
          </cell>
          <cell r="BU1460" t="str">
            <v>Non-Actif</v>
          </cell>
        </row>
        <row r="1461">
          <cell r="B1461">
            <v>1463</v>
          </cell>
          <cell r="C1461" t="str">
            <v>Mlle</v>
          </cell>
          <cell r="D1461" t="str">
            <v>ZAKRAOUI BASMA</v>
          </cell>
          <cell r="E1461" t="str">
            <v>SAGE Tunisia</v>
          </cell>
          <cell r="F1461" t="str">
            <v>PRODUCTION</v>
          </cell>
          <cell r="G1461" t="str">
            <v>Couturière</v>
          </cell>
          <cell r="H1461">
            <v>520</v>
          </cell>
          <cell r="I1461" t="str">
            <v>Mabrourk Ben Moussa</v>
          </cell>
          <cell r="J1461" t="str">
            <v>A</v>
          </cell>
          <cell r="K1461" t="str">
            <v>DIRECTS</v>
          </cell>
          <cell r="L1461" t="str">
            <v>Variable cost at standard</v>
          </cell>
          <cell r="M1461" t="str">
            <v>Couturière</v>
          </cell>
          <cell r="N1461">
            <v>45056</v>
          </cell>
          <cell r="P1461">
            <v>-615</v>
          </cell>
          <cell r="Q1461">
            <v>45056</v>
          </cell>
          <cell r="R1461" t="str">
            <v>Départ sans info</v>
          </cell>
          <cell r="T1461" t="str">
            <v>CDD</v>
          </cell>
          <cell r="U1461" t="str">
            <v>Contractuel</v>
          </cell>
          <cell r="V1461">
            <v>45056</v>
          </cell>
          <cell r="W1461">
            <v>45107</v>
          </cell>
          <cell r="Z1461">
            <v>45056</v>
          </cell>
          <cell r="AA1461">
            <v>5</v>
          </cell>
          <cell r="AB1461">
            <v>2023</v>
          </cell>
          <cell r="AC1461">
            <v>2027</v>
          </cell>
          <cell r="AD1461">
            <v>1.8222222222222222</v>
          </cell>
          <cell r="AE1461" t="str">
            <v>&lt; 2</v>
          </cell>
          <cell r="AF1461">
            <v>27921</v>
          </cell>
          <cell r="AG1461">
            <v>48.769863013698632</v>
          </cell>
          <cell r="AH1461" t="str">
            <v>&gt;45&lt; 55</v>
          </cell>
          <cell r="AI1461">
            <v>11811177</v>
          </cell>
          <cell r="AJ1461" t="str">
            <v>04</v>
          </cell>
          <cell r="AK1461" t="str">
            <v>04686140</v>
          </cell>
          <cell r="AL1461">
            <v>39548</v>
          </cell>
          <cell r="AM1461" t="str">
            <v>FEMME</v>
          </cell>
          <cell r="AN1461" t="str">
            <v>Marié(e)</v>
          </cell>
          <cell r="AO1461">
            <v>2</v>
          </cell>
          <cell r="AQ1461">
            <v>3</v>
          </cell>
          <cell r="AR1461">
            <v>1</v>
          </cell>
          <cell r="AS1461">
            <v>45421.25</v>
          </cell>
          <cell r="AT1461" t="str">
            <v>Horaire</v>
          </cell>
          <cell r="AU1461">
            <v>3.3069999999999999</v>
          </cell>
          <cell r="BA1461" t="str">
            <v/>
          </cell>
          <cell r="BB1461">
            <v>0</v>
          </cell>
          <cell r="BC1461" t="str">
            <v>ZAHROUNI TUNIS</v>
          </cell>
          <cell r="BD1461" t="str">
            <v>TUNIS</v>
          </cell>
          <cell r="BG1461">
            <v>96995700</v>
          </cell>
          <cell r="BH1461">
            <v>23403970</v>
          </cell>
          <cell r="BK1461" t="str">
            <v>A-520</v>
          </cell>
          <cell r="BU1461" t="str">
            <v>Non-Actif</v>
          </cell>
        </row>
        <row r="1462">
          <cell r="B1462">
            <v>1464</v>
          </cell>
          <cell r="C1462" t="str">
            <v>Mlle</v>
          </cell>
          <cell r="D1462" t="str">
            <v>ERRIHANI GHOFRANE</v>
          </cell>
          <cell r="E1462" t="str">
            <v>SAGE Tunisia</v>
          </cell>
          <cell r="F1462" t="str">
            <v>COUPE</v>
          </cell>
          <cell r="G1462" t="str">
            <v>Coupeur</v>
          </cell>
          <cell r="H1462" t="str">
            <v>COUPE</v>
          </cell>
          <cell r="I1462" t="str">
            <v>HAITHEM SLAMA</v>
          </cell>
          <cell r="K1462" t="str">
            <v>DIRECTS</v>
          </cell>
          <cell r="L1462" t="str">
            <v>Variable cost at standard</v>
          </cell>
          <cell r="M1462" t="str">
            <v>Coupeur</v>
          </cell>
          <cell r="N1462">
            <v>45052</v>
          </cell>
          <cell r="P1462">
            <v>-6</v>
          </cell>
          <cell r="T1462" t="str">
            <v>CDD</v>
          </cell>
          <cell r="U1462" t="str">
            <v>Contractuel</v>
          </cell>
          <cell r="V1462">
            <v>45689</v>
          </cell>
          <cell r="W1462">
            <v>45716</v>
          </cell>
          <cell r="Z1462">
            <v>45054</v>
          </cell>
          <cell r="AA1462">
            <v>5</v>
          </cell>
          <cell r="AB1462">
            <v>2023</v>
          </cell>
          <cell r="AC1462">
            <v>2027</v>
          </cell>
          <cell r="AD1462">
            <v>1.8333333333333333</v>
          </cell>
          <cell r="AE1462" t="str">
            <v>&lt; 2</v>
          </cell>
          <cell r="AF1462">
            <v>34748</v>
          </cell>
          <cell r="AG1462">
            <v>30.065753424657533</v>
          </cell>
          <cell r="AH1462" t="str">
            <v>&gt;25&lt; 35</v>
          </cell>
          <cell r="AI1462">
            <v>17108076</v>
          </cell>
          <cell r="AJ1462" t="str">
            <v>01</v>
          </cell>
          <cell r="AK1462" t="str">
            <v>11656304</v>
          </cell>
          <cell r="AL1462">
            <v>42227</v>
          </cell>
          <cell r="AM1462" t="str">
            <v>FEMME</v>
          </cell>
          <cell r="AN1462" t="str">
            <v>Célibataire</v>
          </cell>
          <cell r="AQ1462">
            <v>3</v>
          </cell>
          <cell r="AR1462">
            <v>2</v>
          </cell>
          <cell r="AS1462">
            <v>45782.5</v>
          </cell>
          <cell r="AT1462" t="str">
            <v>Horaire</v>
          </cell>
          <cell r="AU1462">
            <v>3.3069999999999999</v>
          </cell>
          <cell r="AV1462">
            <v>17</v>
          </cell>
          <cell r="AW1462" t="str">
            <v>00100</v>
          </cell>
          <cell r="AX1462" t="str">
            <v>00002856710</v>
          </cell>
          <cell r="AY1462" t="str">
            <v>08</v>
          </cell>
          <cell r="AZ1462" t="str">
            <v>LA POSTE</v>
          </cell>
          <cell r="BA1462" t="str">
            <v>17001000000285671008</v>
          </cell>
          <cell r="BB1462">
            <v>20</v>
          </cell>
          <cell r="BC1462" t="str">
            <v xml:space="preserve">21 RUE SOKRAT SIDI HSSIN </v>
          </cell>
          <cell r="BD1462" t="str">
            <v>TUNIS</v>
          </cell>
          <cell r="BG1462">
            <v>22189595</v>
          </cell>
          <cell r="BH1462">
            <v>50495954</v>
          </cell>
          <cell r="BJ1462" t="str">
            <v>SIDI HSSINE</v>
          </cell>
          <cell r="BK1462" t="str">
            <v>-COUPE</v>
          </cell>
          <cell r="BL1462" t="str">
            <v>1.1</v>
          </cell>
          <cell r="BT1462">
            <v>953</v>
          </cell>
          <cell r="BU1462" t="str">
            <v>si</v>
          </cell>
          <cell r="BV1462" t="str">
            <v>coupe</v>
          </cell>
        </row>
        <row r="1463">
          <cell r="B1463">
            <v>1465</v>
          </cell>
          <cell r="C1463" t="str">
            <v>Mlle</v>
          </cell>
          <cell r="D1463" t="str">
            <v>CHERNI NAWEL</v>
          </cell>
          <cell r="E1463" t="str">
            <v>SAGE Tunisia</v>
          </cell>
          <cell r="F1463" t="str">
            <v>PRODUCTION</v>
          </cell>
          <cell r="G1463" t="str">
            <v>Couturière</v>
          </cell>
          <cell r="H1463">
            <v>965</v>
          </cell>
          <cell r="I1463" t="str">
            <v>abdelhalim</v>
          </cell>
          <cell r="J1463" t="str">
            <v>B</v>
          </cell>
          <cell r="K1463" t="str">
            <v>DIRECTS</v>
          </cell>
          <cell r="L1463" t="str">
            <v>Variable cost at standard</v>
          </cell>
          <cell r="M1463" t="str">
            <v>Couturière</v>
          </cell>
          <cell r="N1463">
            <v>45051</v>
          </cell>
          <cell r="P1463">
            <v>-584</v>
          </cell>
          <cell r="Q1463">
            <v>45128</v>
          </cell>
          <cell r="R1463" t="str">
            <v xml:space="preserve">abandon de poste </v>
          </cell>
          <cell r="T1463" t="str">
            <v>CDD</v>
          </cell>
          <cell r="U1463" t="str">
            <v>Contractuel</v>
          </cell>
          <cell r="V1463">
            <v>45108</v>
          </cell>
          <cell r="W1463">
            <v>45138</v>
          </cell>
          <cell r="Z1463">
            <v>45054</v>
          </cell>
          <cell r="AA1463">
            <v>5</v>
          </cell>
          <cell r="AB1463">
            <v>2023</v>
          </cell>
          <cell r="AC1463">
            <v>2027</v>
          </cell>
          <cell r="AD1463">
            <v>1.836111111111111</v>
          </cell>
          <cell r="AE1463" t="str">
            <v>&lt; 2</v>
          </cell>
          <cell r="AF1463">
            <v>33799</v>
          </cell>
          <cell r="AG1463">
            <v>32.665753424657531</v>
          </cell>
          <cell r="AH1463" t="str">
            <v>&gt;25&lt; 35</v>
          </cell>
          <cell r="AK1463" t="str">
            <v>09184713</v>
          </cell>
          <cell r="AL1463">
            <v>40583</v>
          </cell>
          <cell r="AM1463" t="str">
            <v>FEMME</v>
          </cell>
          <cell r="AN1463" t="str">
            <v>Marié(e)</v>
          </cell>
          <cell r="AO1463">
            <v>2</v>
          </cell>
          <cell r="AQ1463">
            <v>3</v>
          </cell>
          <cell r="AR1463">
            <v>1</v>
          </cell>
          <cell r="AS1463">
            <v>45416.25</v>
          </cell>
          <cell r="AT1463" t="str">
            <v>Horaire</v>
          </cell>
          <cell r="AU1463">
            <v>3.3069999999999999</v>
          </cell>
          <cell r="AV1463" t="str">
            <v>07</v>
          </cell>
          <cell r="AW1463" t="str">
            <v>08001</v>
          </cell>
          <cell r="AX1463" t="str">
            <v>38105552288</v>
          </cell>
          <cell r="AY1463">
            <v>58</v>
          </cell>
          <cell r="AZ1463" t="str">
            <v>AMEN BANK</v>
          </cell>
          <cell r="BA1463" t="str">
            <v>07080013810555228858</v>
          </cell>
          <cell r="BB1463">
            <v>20</v>
          </cell>
          <cell r="BC1463" t="str">
            <v>CITE NASSIM ESSAIDA MANOUBA</v>
          </cell>
          <cell r="BD1463" t="str">
            <v>MANOUBA</v>
          </cell>
          <cell r="BG1463">
            <v>52155062</v>
          </cell>
          <cell r="BK1463" t="str">
            <v>B-965</v>
          </cell>
          <cell r="BU1463" t="str">
            <v>Non-Actif</v>
          </cell>
        </row>
        <row r="1464">
          <cell r="B1464">
            <v>1466</v>
          </cell>
          <cell r="C1464" t="str">
            <v>Mlle</v>
          </cell>
          <cell r="D1464" t="str">
            <v>JOUINI SABRINE</v>
          </cell>
          <cell r="E1464" t="str">
            <v>SAGE Tunisia</v>
          </cell>
          <cell r="F1464" t="str">
            <v>PRODUCTION</v>
          </cell>
          <cell r="G1464" t="str">
            <v>Alimentatrice</v>
          </cell>
          <cell r="H1464" t="str">
            <v>P7 AR</v>
          </cell>
          <cell r="I1464" t="str">
            <v xml:space="preserve">Anis Mejri </v>
          </cell>
          <cell r="J1464" t="str">
            <v>B</v>
          </cell>
          <cell r="K1464" t="str">
            <v>DIRECTS</v>
          </cell>
          <cell r="L1464" t="str">
            <v>Variable cost at standard</v>
          </cell>
          <cell r="M1464" t="str">
            <v>Alimentatrice</v>
          </cell>
          <cell r="N1464">
            <v>45055</v>
          </cell>
          <cell r="P1464">
            <v>-126</v>
          </cell>
          <cell r="Q1464">
            <v>45597</v>
          </cell>
          <cell r="R1464" t="str">
            <v>problème de poste</v>
          </cell>
          <cell r="T1464" t="str">
            <v>CDD</v>
          </cell>
          <cell r="U1464" t="str">
            <v>Contractuel</v>
          </cell>
          <cell r="V1464">
            <v>45536</v>
          </cell>
          <cell r="W1464">
            <v>45596</v>
          </cell>
          <cell r="Z1464">
            <v>45055</v>
          </cell>
          <cell r="AA1464">
            <v>5</v>
          </cell>
          <cell r="AB1464">
            <v>2023</v>
          </cell>
          <cell r="AC1464">
            <v>2027</v>
          </cell>
          <cell r="AD1464">
            <v>1.825</v>
          </cell>
          <cell r="AE1464" t="str">
            <v>&lt; 2</v>
          </cell>
          <cell r="AF1464">
            <v>33672</v>
          </cell>
          <cell r="AG1464">
            <v>33.013698630136986</v>
          </cell>
          <cell r="AH1464" t="str">
            <v>&gt;25&lt; 35</v>
          </cell>
          <cell r="AI1464">
            <v>16443401</v>
          </cell>
          <cell r="AJ1464" t="str">
            <v>09</v>
          </cell>
          <cell r="AK1464" t="str">
            <v>09184877</v>
          </cell>
          <cell r="AL1464">
            <v>40613</v>
          </cell>
          <cell r="AM1464" t="str">
            <v>FEMME</v>
          </cell>
          <cell r="AN1464" t="str">
            <v>Célibataire</v>
          </cell>
          <cell r="AQ1464">
            <v>3</v>
          </cell>
          <cell r="AR1464">
            <v>2</v>
          </cell>
          <cell r="AS1464">
            <v>45785.5</v>
          </cell>
          <cell r="AT1464" t="str">
            <v>Horaire</v>
          </cell>
          <cell r="AU1464">
            <v>3.3069999999999999</v>
          </cell>
          <cell r="AV1464">
            <v>17</v>
          </cell>
          <cell r="AW1464">
            <v>53594</v>
          </cell>
          <cell r="AX1464" t="str">
            <v>01743301646</v>
          </cell>
          <cell r="AY1464">
            <v>89</v>
          </cell>
          <cell r="AZ1464" t="str">
            <v>LA POSTE</v>
          </cell>
          <cell r="BA1464" t="str">
            <v>17535940174330164689</v>
          </cell>
          <cell r="BB1464">
            <v>20</v>
          </cell>
          <cell r="BC1464" t="str">
            <v>GOBAA MANOUBA</v>
          </cell>
          <cell r="BD1464" t="str">
            <v>MANOUBA</v>
          </cell>
          <cell r="BF1464">
            <v>45176</v>
          </cell>
          <cell r="BG1464">
            <v>27330414</v>
          </cell>
          <cell r="BH1464">
            <v>28103247</v>
          </cell>
          <cell r="BJ1464" t="str">
            <v>GOBAA</v>
          </cell>
          <cell r="BK1464" t="str">
            <v>CAMPO B</v>
          </cell>
          <cell r="BL1464" t="str">
            <v>1.3</v>
          </cell>
          <cell r="BU1464" t="str">
            <v>Non-Actif</v>
          </cell>
          <cell r="BV1464" t="str">
            <v>139 A CA</v>
          </cell>
        </row>
        <row r="1465">
          <cell r="B1465">
            <v>1467</v>
          </cell>
          <cell r="C1465" t="str">
            <v>Madame</v>
          </cell>
          <cell r="D1465" t="str">
            <v>FERJANI SAIDA</v>
          </cell>
          <cell r="E1465" t="str">
            <v>SAGE Tunisia</v>
          </cell>
          <cell r="F1465" t="str">
            <v>PRODUCTION</v>
          </cell>
          <cell r="G1465" t="str">
            <v>Couturière</v>
          </cell>
          <cell r="H1465" t="str">
            <v>P6 AR</v>
          </cell>
          <cell r="I1465" t="str">
            <v>Bel Hadj Mohamed</v>
          </cell>
          <cell r="J1465" t="str">
            <v>A</v>
          </cell>
          <cell r="K1465" t="str">
            <v>DIRECTS</v>
          </cell>
          <cell r="L1465" t="str">
            <v>Variable cost at standard</v>
          </cell>
          <cell r="M1465" t="str">
            <v>Couturière</v>
          </cell>
          <cell r="N1465">
            <v>45055</v>
          </cell>
          <cell r="P1465">
            <v>25</v>
          </cell>
          <cell r="T1465" t="str">
            <v>CDD</v>
          </cell>
          <cell r="U1465" t="str">
            <v>Contractuel</v>
          </cell>
          <cell r="V1465">
            <v>45689</v>
          </cell>
          <cell r="W1465">
            <v>45747</v>
          </cell>
          <cell r="Z1465">
            <v>45055</v>
          </cell>
          <cell r="AA1465">
            <v>5</v>
          </cell>
          <cell r="AB1465">
            <v>2023</v>
          </cell>
          <cell r="AC1465">
            <v>2027</v>
          </cell>
          <cell r="AD1465">
            <v>1.825</v>
          </cell>
          <cell r="AE1465" t="str">
            <v>&lt; 2</v>
          </cell>
          <cell r="AF1465">
            <v>27380</v>
          </cell>
          <cell r="AG1465">
            <v>50.252054794520546</v>
          </cell>
          <cell r="AH1465" t="str">
            <v>&gt;45&lt; 55</v>
          </cell>
          <cell r="AI1465">
            <v>11800210</v>
          </cell>
          <cell r="AJ1465" t="str">
            <v>06</v>
          </cell>
          <cell r="AK1465" t="str">
            <v>07265111</v>
          </cell>
          <cell r="AL1465">
            <v>40610</v>
          </cell>
          <cell r="AM1465" t="str">
            <v>FEMME</v>
          </cell>
          <cell r="AN1465" t="str">
            <v>Marié(e)</v>
          </cell>
          <cell r="AO1465">
            <v>2</v>
          </cell>
          <cell r="AQ1465">
            <v>3</v>
          </cell>
          <cell r="AR1465">
            <v>2</v>
          </cell>
          <cell r="AS1465">
            <v>45785.5</v>
          </cell>
          <cell r="AT1465" t="str">
            <v>Horaire</v>
          </cell>
          <cell r="AU1465">
            <v>3.3069999999999999</v>
          </cell>
          <cell r="AV1465">
            <v>17</v>
          </cell>
          <cell r="AW1465" t="str">
            <v>00100</v>
          </cell>
          <cell r="AX1465" t="str">
            <v>00003254872</v>
          </cell>
          <cell r="AY1465">
            <v>77</v>
          </cell>
          <cell r="AZ1465" t="str">
            <v>LA POSTE</v>
          </cell>
          <cell r="BA1465" t="str">
            <v>17001000000325487277</v>
          </cell>
          <cell r="BB1465">
            <v>20</v>
          </cell>
          <cell r="BC1465" t="str">
            <v>CITE ENNASSIM SAIIDA JEDAIDA</v>
          </cell>
          <cell r="BD1465" t="str">
            <v>MANOUBA</v>
          </cell>
          <cell r="BG1465">
            <v>22844557</v>
          </cell>
          <cell r="BJ1465" t="str">
            <v>SAAIDA</v>
          </cell>
          <cell r="BK1465" t="str">
            <v>A-P6 AR</v>
          </cell>
          <cell r="BL1465" t="str">
            <v>1.1</v>
          </cell>
          <cell r="BN1465" t="str">
            <v>17001000000325487277</v>
          </cell>
          <cell r="BO1465" t="str">
            <v>FERJANI SAIDA</v>
          </cell>
          <cell r="BP1465">
            <v>1467</v>
          </cell>
          <cell r="BT1465">
            <v>329</v>
          </cell>
          <cell r="BU1465" t="str">
            <v>si</v>
          </cell>
          <cell r="BV1465" t="str">
            <v>P6 AR A CP</v>
          </cell>
        </row>
        <row r="1466">
          <cell r="B1466">
            <v>1468</v>
          </cell>
          <cell r="C1466" t="str">
            <v>Madame</v>
          </cell>
          <cell r="D1466" t="str">
            <v>AMARA OM EZZINE</v>
          </cell>
          <cell r="E1466" t="str">
            <v>SAGE Tunisia</v>
          </cell>
          <cell r="F1466" t="str">
            <v>PRODUCTION</v>
          </cell>
          <cell r="G1466" t="str">
            <v>Couturière</v>
          </cell>
          <cell r="H1466" t="str">
            <v>P6</v>
          </cell>
          <cell r="I1466" t="str">
            <v>FAYCEL</v>
          </cell>
          <cell r="J1466" t="str">
            <v>A</v>
          </cell>
          <cell r="K1466" t="str">
            <v>DIRECTS</v>
          </cell>
          <cell r="L1466" t="str">
            <v>Variable cost at standard</v>
          </cell>
          <cell r="M1466" t="str">
            <v>Couturière</v>
          </cell>
          <cell r="N1466">
            <v>45055</v>
          </cell>
          <cell r="P1466">
            <v>-523</v>
          </cell>
          <cell r="Q1466">
            <v>45219</v>
          </cell>
          <cell r="R1466" t="str">
            <v>probléme avec Team Leader</v>
          </cell>
          <cell r="T1466" t="str">
            <v>CDD</v>
          </cell>
          <cell r="U1466" t="str">
            <v>Contractuel</v>
          </cell>
          <cell r="V1466">
            <v>45170</v>
          </cell>
          <cell r="W1466">
            <v>45199</v>
          </cell>
          <cell r="Z1466">
            <v>45055</v>
          </cell>
          <cell r="AA1466">
            <v>5</v>
          </cell>
          <cell r="AB1466">
            <v>2023</v>
          </cell>
          <cell r="AC1466">
            <v>2027</v>
          </cell>
          <cell r="AD1466">
            <v>1.825</v>
          </cell>
          <cell r="AE1466" t="str">
            <v>&lt; 2</v>
          </cell>
          <cell r="AF1466">
            <v>30683</v>
          </cell>
          <cell r="AG1466">
            <v>41.202739726027396</v>
          </cell>
          <cell r="AH1466" t="str">
            <v>&gt;35&lt; 45</v>
          </cell>
          <cell r="AI1466">
            <v>12664593</v>
          </cell>
          <cell r="AJ1466" t="str">
            <v>02</v>
          </cell>
          <cell r="AK1466" t="str">
            <v>08540402</v>
          </cell>
          <cell r="AL1466">
            <v>43085</v>
          </cell>
          <cell r="AM1466" t="str">
            <v>FEMME</v>
          </cell>
          <cell r="AN1466" t="str">
            <v>Marié(e)</v>
          </cell>
          <cell r="AO1466">
            <v>3</v>
          </cell>
          <cell r="AQ1466">
            <v>3</v>
          </cell>
          <cell r="AR1466">
            <v>1</v>
          </cell>
          <cell r="AS1466">
            <v>45420.25</v>
          </cell>
          <cell r="AT1466" t="str">
            <v>Horaire</v>
          </cell>
          <cell r="AU1466">
            <v>3.3069999999999999</v>
          </cell>
          <cell r="AV1466">
            <v>17</v>
          </cell>
          <cell r="AW1466">
            <v>20600</v>
          </cell>
          <cell r="AX1466" t="str">
            <v>00000746474</v>
          </cell>
          <cell r="AY1466" t="str">
            <v>01</v>
          </cell>
          <cell r="AZ1466" t="str">
            <v>LA POSTE</v>
          </cell>
          <cell r="BA1466" t="str">
            <v>17206000000074647401</v>
          </cell>
          <cell r="BB1466">
            <v>20</v>
          </cell>
          <cell r="BC1466" t="str">
            <v xml:space="preserve">CITE SADIKA MORNAGUIA </v>
          </cell>
          <cell r="BD1466" t="str">
            <v>MANOUBA</v>
          </cell>
          <cell r="BG1466">
            <v>22187996</v>
          </cell>
          <cell r="BH1466">
            <v>97557183</v>
          </cell>
          <cell r="BJ1466" t="str">
            <v>MORNAGUIA</v>
          </cell>
          <cell r="BK1466" t="str">
            <v>A-P6</v>
          </cell>
          <cell r="BL1466" t="str">
            <v>1.1</v>
          </cell>
          <cell r="BN1466" t="str">
            <v>17206000000074647401</v>
          </cell>
          <cell r="BO1466" t="str">
            <v>AMARA OM EZZINE</v>
          </cell>
          <cell r="BP1466">
            <v>1468</v>
          </cell>
          <cell r="BU1466" t="str">
            <v>Non-Actif</v>
          </cell>
        </row>
        <row r="1467">
          <cell r="B1467">
            <v>1469</v>
          </cell>
          <cell r="C1467" t="str">
            <v>Mlle</v>
          </cell>
          <cell r="D1467" t="str">
            <v>DRIDI WEJDENE</v>
          </cell>
          <cell r="E1467" t="str">
            <v>SAGE Tunisia</v>
          </cell>
          <cell r="F1467" t="str">
            <v>PRODUCTION</v>
          </cell>
          <cell r="G1467" t="str">
            <v>Alimentatrice</v>
          </cell>
          <cell r="H1467">
            <v>965</v>
          </cell>
          <cell r="I1467" t="str">
            <v>abdelhalim</v>
          </cell>
          <cell r="J1467" t="str">
            <v>B</v>
          </cell>
          <cell r="K1467" t="str">
            <v>DIRECTS</v>
          </cell>
          <cell r="L1467" t="str">
            <v>Variable cost at standard</v>
          </cell>
          <cell r="M1467" t="str">
            <v>Alimentatrice</v>
          </cell>
          <cell r="N1467">
            <v>45055</v>
          </cell>
          <cell r="P1467">
            <v>25</v>
          </cell>
          <cell r="T1467" t="str">
            <v>CDD</v>
          </cell>
          <cell r="U1467" t="str">
            <v>Contractuel</v>
          </cell>
          <cell r="V1467">
            <v>45689</v>
          </cell>
          <cell r="W1467">
            <v>45747</v>
          </cell>
          <cell r="Z1467">
            <v>45055</v>
          </cell>
          <cell r="AA1467">
            <v>5</v>
          </cell>
          <cell r="AB1467">
            <v>2023</v>
          </cell>
          <cell r="AC1467">
            <v>2027</v>
          </cell>
          <cell r="AD1467">
            <v>1.825</v>
          </cell>
          <cell r="AE1467" t="str">
            <v>&lt; 2</v>
          </cell>
          <cell r="AF1467">
            <v>36962</v>
          </cell>
          <cell r="AG1467">
            <v>24</v>
          </cell>
          <cell r="AH1467" t="str">
            <v>&lt; 25</v>
          </cell>
          <cell r="AI1467">
            <v>17605678</v>
          </cell>
          <cell r="AJ1467" t="str">
            <v>08</v>
          </cell>
          <cell r="AK1467" t="str">
            <v>10024086</v>
          </cell>
          <cell r="AL1467">
            <v>44765</v>
          </cell>
          <cell r="AM1467" t="str">
            <v>FEMME</v>
          </cell>
          <cell r="AN1467" t="str">
            <v>Célibataire</v>
          </cell>
          <cell r="AQ1467">
            <v>3</v>
          </cell>
          <cell r="AR1467">
            <v>2</v>
          </cell>
          <cell r="AS1467">
            <v>45785.5</v>
          </cell>
          <cell r="AT1467" t="str">
            <v>Horaire</v>
          </cell>
          <cell r="AU1467">
            <v>3.3069999999999999</v>
          </cell>
          <cell r="AV1467">
            <v>25</v>
          </cell>
          <cell r="AW1467" t="str">
            <v>04200</v>
          </cell>
          <cell r="AX1467" t="str">
            <v>00001063832</v>
          </cell>
          <cell r="AY1467">
            <v>54</v>
          </cell>
          <cell r="AZ1467" t="str">
            <v>ZITOUNA BANK</v>
          </cell>
          <cell r="BA1467" t="str">
            <v>25042000000106383254</v>
          </cell>
          <cell r="BB1467">
            <v>20</v>
          </cell>
          <cell r="BC1467" t="str">
            <v>BORJ CHAKIR</v>
          </cell>
          <cell r="BD1467" t="str">
            <v>TUNIS</v>
          </cell>
          <cell r="BG1467">
            <v>99349753</v>
          </cell>
          <cell r="BH1467">
            <v>52852174</v>
          </cell>
          <cell r="BJ1467" t="str">
            <v>BORJ CHAKIR</v>
          </cell>
          <cell r="BK1467" t="str">
            <v>B-965</v>
          </cell>
          <cell r="BL1467" t="str">
            <v>1.3</v>
          </cell>
          <cell r="BT1467">
            <v>547</v>
          </cell>
          <cell r="BU1467" t="str">
            <v>si</v>
          </cell>
          <cell r="BV1467" t="str">
            <v>965 B SA</v>
          </cell>
        </row>
        <row r="1468">
          <cell r="B1468">
            <v>1470</v>
          </cell>
          <cell r="C1468" t="str">
            <v>Madame</v>
          </cell>
          <cell r="D1468" t="str">
            <v>HOUIJI RIM</v>
          </cell>
          <cell r="E1468" t="str">
            <v>SAGE Tunisia</v>
          </cell>
          <cell r="F1468" t="str">
            <v>PRODUCTION</v>
          </cell>
          <cell r="G1468" t="str">
            <v>Couturière</v>
          </cell>
          <cell r="H1468">
            <v>965</v>
          </cell>
          <cell r="I1468" t="str">
            <v>abdelhalim</v>
          </cell>
          <cell r="J1468" t="str">
            <v>B</v>
          </cell>
          <cell r="K1468" t="str">
            <v>DIRECTS</v>
          </cell>
          <cell r="L1468" t="str">
            <v>Variable cost at standard</v>
          </cell>
          <cell r="M1468" t="str">
            <v>Couturière</v>
          </cell>
          <cell r="N1468">
            <v>45055</v>
          </cell>
          <cell r="P1468">
            <v>25</v>
          </cell>
          <cell r="T1468" t="str">
            <v>CDD</v>
          </cell>
          <cell r="U1468" t="str">
            <v>Contractuel</v>
          </cell>
          <cell r="V1468">
            <v>45689</v>
          </cell>
          <cell r="W1468">
            <v>45747</v>
          </cell>
          <cell r="Z1468">
            <v>45055</v>
          </cell>
          <cell r="AA1468">
            <v>5</v>
          </cell>
          <cell r="AB1468">
            <v>2023</v>
          </cell>
          <cell r="AC1468">
            <v>2027</v>
          </cell>
          <cell r="AD1468">
            <v>1.825</v>
          </cell>
          <cell r="AE1468" t="str">
            <v>&lt; 2</v>
          </cell>
          <cell r="AF1468">
            <v>33355</v>
          </cell>
          <cell r="AG1468">
            <v>33.88219178082192</v>
          </cell>
          <cell r="AH1468" t="str">
            <v>&gt;25&lt; 35</v>
          </cell>
          <cell r="AI1468">
            <v>16539824</v>
          </cell>
          <cell r="AJ1468" t="str">
            <v>03</v>
          </cell>
          <cell r="AK1468" t="str">
            <v>04831622</v>
          </cell>
          <cell r="AL1468">
            <v>40226</v>
          </cell>
          <cell r="AM1468" t="str">
            <v>FEMME</v>
          </cell>
          <cell r="AN1468" t="str">
            <v>Marié(e)</v>
          </cell>
          <cell r="AO1468">
            <v>1</v>
          </cell>
          <cell r="AQ1468">
            <v>3</v>
          </cell>
          <cell r="AR1468">
            <v>2</v>
          </cell>
          <cell r="AS1468">
            <v>45785.5</v>
          </cell>
          <cell r="AT1468" t="str">
            <v>Horaire</v>
          </cell>
          <cell r="AU1468">
            <v>3.3069999999999999</v>
          </cell>
          <cell r="AV1468">
            <v>17</v>
          </cell>
          <cell r="AW1468" t="str">
            <v>00100</v>
          </cell>
          <cell r="AX1468" t="str">
            <v>00003276092</v>
          </cell>
          <cell r="AY1468">
            <v>49</v>
          </cell>
          <cell r="AZ1468" t="str">
            <v>LA POSTE</v>
          </cell>
          <cell r="BA1468" t="str">
            <v>17001000000327609249</v>
          </cell>
          <cell r="BB1468">
            <v>20</v>
          </cell>
          <cell r="BC1468" t="str">
            <v xml:space="preserve">ABDELMOULA EL AGBA </v>
          </cell>
          <cell r="BD1468" t="str">
            <v>TUNIS</v>
          </cell>
          <cell r="BF1468">
            <v>45097</v>
          </cell>
          <cell r="BG1468">
            <v>42568887</v>
          </cell>
          <cell r="BH1468">
            <v>26199664</v>
          </cell>
          <cell r="BJ1468" t="str">
            <v>AL AGBA</v>
          </cell>
          <cell r="BK1468" t="str">
            <v>B-965</v>
          </cell>
          <cell r="BL1468" t="str">
            <v>1.2</v>
          </cell>
          <cell r="BN1468" t="str">
            <v>17001000000327609249</v>
          </cell>
          <cell r="BO1468" t="str">
            <v>HOUIJI RIM</v>
          </cell>
          <cell r="BP1468">
            <v>1470</v>
          </cell>
          <cell r="BT1468">
            <v>548</v>
          </cell>
          <cell r="BU1468" t="str">
            <v>si</v>
          </cell>
          <cell r="BV1468" t="str">
            <v>965 B  CA</v>
          </cell>
        </row>
        <row r="1469">
          <cell r="B1469">
            <v>1471</v>
          </cell>
          <cell r="C1469" t="str">
            <v>Monsieur</v>
          </cell>
          <cell r="D1469" t="str">
            <v>KEFI AZIZ</v>
          </cell>
          <cell r="E1469" t="str">
            <v>SAGE Tunisia</v>
          </cell>
          <cell r="F1469" t="str">
            <v>PRODUCTION</v>
          </cell>
          <cell r="G1469" t="str">
            <v>OPERATRICE SUR MACHINE AUTOMATIQUE</v>
          </cell>
          <cell r="H1469" t="str">
            <v>P6</v>
          </cell>
          <cell r="K1469" t="str">
            <v>DIRECTS</v>
          </cell>
          <cell r="L1469" t="str">
            <v>Variable cost at standard</v>
          </cell>
          <cell r="M1469" t="str">
            <v>OPERATRICE SUR MACHINE AUTOMATIQUE</v>
          </cell>
          <cell r="N1469">
            <v>45055</v>
          </cell>
          <cell r="P1469">
            <v>-615</v>
          </cell>
          <cell r="Q1469">
            <v>45056</v>
          </cell>
          <cell r="R1469" t="str">
            <v>intégration</v>
          </cell>
          <cell r="T1469" t="str">
            <v>CDD</v>
          </cell>
          <cell r="U1469" t="str">
            <v>Contractuel</v>
          </cell>
          <cell r="V1469">
            <v>45055</v>
          </cell>
          <cell r="W1469">
            <v>45107</v>
          </cell>
          <cell r="Z1469">
            <v>45055</v>
          </cell>
          <cell r="AA1469">
            <v>5</v>
          </cell>
          <cell r="AB1469">
            <v>2023</v>
          </cell>
          <cell r="AC1469">
            <v>2027</v>
          </cell>
          <cell r="AD1469">
            <v>1.825</v>
          </cell>
          <cell r="AE1469" t="str">
            <v>&lt; 2</v>
          </cell>
          <cell r="AF1469">
            <v>35945</v>
          </cell>
          <cell r="AG1469">
            <v>26.786301369863015</v>
          </cell>
          <cell r="AH1469" t="str">
            <v>&gt;25&lt; 35</v>
          </cell>
          <cell r="AI1469">
            <v>17074478</v>
          </cell>
          <cell r="AJ1469" t="str">
            <v>09</v>
          </cell>
          <cell r="AK1469" t="str">
            <v>14272530</v>
          </cell>
          <cell r="AL1469">
            <v>44372</v>
          </cell>
          <cell r="AM1469" t="str">
            <v>HOMME</v>
          </cell>
          <cell r="AN1469" t="str">
            <v>Célibataire</v>
          </cell>
          <cell r="AQ1469">
            <v>3</v>
          </cell>
          <cell r="AR1469">
            <v>1</v>
          </cell>
          <cell r="AS1469">
            <v>45420.25</v>
          </cell>
          <cell r="AT1469" t="str">
            <v>Horaire</v>
          </cell>
          <cell r="AU1469">
            <v>3.3069999999999999</v>
          </cell>
          <cell r="AV1469">
            <v>17</v>
          </cell>
          <cell r="AW1469">
            <v>20600</v>
          </cell>
          <cell r="AX1469" t="str">
            <v>00002573092</v>
          </cell>
          <cell r="AY1469">
            <v>65</v>
          </cell>
          <cell r="AZ1469" t="str">
            <v>LA POSTE</v>
          </cell>
          <cell r="BA1469" t="str">
            <v>17206000000257309265</v>
          </cell>
          <cell r="BB1469">
            <v>20</v>
          </cell>
          <cell r="BC1469" t="str">
            <v xml:space="preserve">GRIAAT BORJ EL AMRI </v>
          </cell>
          <cell r="BD1469" t="str">
            <v>MANOUBA</v>
          </cell>
          <cell r="BG1469">
            <v>94873095</v>
          </cell>
          <cell r="BH1469">
            <v>23499212</v>
          </cell>
          <cell r="BK1469" t="str">
            <v>-P6</v>
          </cell>
          <cell r="BU1469" t="str">
            <v>Non-Actif</v>
          </cell>
        </row>
        <row r="1470">
          <cell r="B1470">
            <v>1472</v>
          </cell>
          <cell r="C1470" t="str">
            <v>Monsieur</v>
          </cell>
          <cell r="D1470" t="str">
            <v>AYARI CHOKRI</v>
          </cell>
          <cell r="E1470" t="str">
            <v>SAGE Tunisia</v>
          </cell>
          <cell r="F1470" t="str">
            <v>PRODUCTION</v>
          </cell>
          <cell r="G1470" t="str">
            <v>Prép CAMPO</v>
          </cell>
          <cell r="H1470" t="str">
            <v>P6 AV</v>
          </cell>
          <cell r="I1470" t="str">
            <v xml:space="preserve">Anis Mejri </v>
          </cell>
          <cell r="J1470" t="str">
            <v>B</v>
          </cell>
          <cell r="K1470" t="str">
            <v>DIRECTS</v>
          </cell>
          <cell r="L1470" t="str">
            <v>Variable cost at standard</v>
          </cell>
          <cell r="M1470" t="str">
            <v>Prép CAMPO</v>
          </cell>
          <cell r="N1470">
            <v>45055</v>
          </cell>
          <cell r="P1470">
            <v>25</v>
          </cell>
          <cell r="T1470" t="str">
            <v>CDD</v>
          </cell>
          <cell r="U1470" t="str">
            <v>Contractuel</v>
          </cell>
          <cell r="V1470">
            <v>45689</v>
          </cell>
          <cell r="W1470">
            <v>45747</v>
          </cell>
          <cell r="Z1470">
            <v>45055</v>
          </cell>
          <cell r="AA1470">
            <v>5</v>
          </cell>
          <cell r="AB1470">
            <v>2023</v>
          </cell>
          <cell r="AC1470">
            <v>2027</v>
          </cell>
          <cell r="AD1470">
            <v>1.825</v>
          </cell>
          <cell r="AE1470" t="str">
            <v>&lt; 2</v>
          </cell>
          <cell r="AF1470">
            <v>33057</v>
          </cell>
          <cell r="AG1470">
            <v>34.698630136986303</v>
          </cell>
          <cell r="AH1470" t="str">
            <v>&gt;25&lt; 35</v>
          </cell>
          <cell r="AI1470">
            <v>17323934</v>
          </cell>
          <cell r="AJ1470" t="str">
            <v>08</v>
          </cell>
          <cell r="AK1470" t="str">
            <v>08997900</v>
          </cell>
          <cell r="AL1470">
            <v>42129</v>
          </cell>
          <cell r="AM1470" t="str">
            <v>HOMME</v>
          </cell>
          <cell r="AN1470" t="str">
            <v>Célibataire</v>
          </cell>
          <cell r="AQ1470">
            <v>3</v>
          </cell>
          <cell r="AR1470">
            <v>2</v>
          </cell>
          <cell r="AS1470">
            <v>45785.5</v>
          </cell>
          <cell r="AT1470" t="str">
            <v>Horaire</v>
          </cell>
          <cell r="AU1470">
            <v>3.3069999999999999</v>
          </cell>
          <cell r="AV1470" t="str">
            <v>04</v>
          </cell>
          <cell r="AW1470" t="str">
            <v>03211</v>
          </cell>
          <cell r="AX1470" t="str">
            <v>80055873418</v>
          </cell>
          <cell r="AY1470">
            <v>78</v>
          </cell>
          <cell r="AZ1470" t="str">
            <v>ATTIJARI BANK</v>
          </cell>
          <cell r="BA1470" t="str">
            <v>04032118005587341878</v>
          </cell>
          <cell r="BB1470">
            <v>20</v>
          </cell>
          <cell r="BC1470" t="str">
            <v>EL WARDIYA 1</v>
          </cell>
          <cell r="BD1470" t="str">
            <v>TUNIS</v>
          </cell>
          <cell r="BG1470">
            <v>46838012</v>
          </cell>
          <cell r="BH1470">
            <v>25477851</v>
          </cell>
          <cell r="BJ1470" t="str">
            <v>OUARDIYA</v>
          </cell>
          <cell r="BK1470" t="str">
            <v>CAMPO B</v>
          </cell>
          <cell r="BL1470" t="str">
            <v>1.3</v>
          </cell>
          <cell r="BN1470" t="str">
            <v>04032118005587341878</v>
          </cell>
          <cell r="BO1470" t="str">
            <v>AYARI CHOKRI</v>
          </cell>
          <cell r="BP1470">
            <v>1472</v>
          </cell>
          <cell r="BU1470" t="str">
            <v>si</v>
          </cell>
          <cell r="BV1470" t="str">
            <v>P6 AV B PREP CAMPO</v>
          </cell>
        </row>
        <row r="1471">
          <cell r="B1471">
            <v>1473</v>
          </cell>
          <cell r="C1471" t="str">
            <v>Monsieur</v>
          </cell>
          <cell r="D1471" t="str">
            <v>NEFZI GHASSEN</v>
          </cell>
          <cell r="E1471" t="str">
            <v>SAGE Tunisia</v>
          </cell>
          <cell r="F1471" t="str">
            <v>PRODUCTION</v>
          </cell>
          <cell r="G1471" t="str">
            <v>Couturière</v>
          </cell>
          <cell r="H1471">
            <v>520</v>
          </cell>
          <cell r="I1471" t="str">
            <v>ISSAM OUNI</v>
          </cell>
          <cell r="J1471" t="str">
            <v>B</v>
          </cell>
          <cell r="K1471" t="str">
            <v>DIRECTS</v>
          </cell>
          <cell r="L1471" t="str">
            <v>Variable cost at standard</v>
          </cell>
          <cell r="M1471" t="str">
            <v>Couturière</v>
          </cell>
          <cell r="N1471">
            <v>45055</v>
          </cell>
          <cell r="P1471">
            <v>-615</v>
          </cell>
          <cell r="Q1471">
            <v>45056</v>
          </cell>
          <cell r="R1471" t="str">
            <v>personnel</v>
          </cell>
          <cell r="T1471" t="str">
            <v>CDD</v>
          </cell>
          <cell r="U1471" t="str">
            <v>Contractuel</v>
          </cell>
          <cell r="V1471">
            <v>45055</v>
          </cell>
          <cell r="W1471">
            <v>45107</v>
          </cell>
          <cell r="Z1471">
            <v>45055</v>
          </cell>
          <cell r="AA1471">
            <v>5</v>
          </cell>
          <cell r="AB1471">
            <v>2023</v>
          </cell>
          <cell r="AC1471">
            <v>2027</v>
          </cell>
          <cell r="AD1471">
            <v>1.825</v>
          </cell>
          <cell r="AE1471" t="str">
            <v>&lt; 2</v>
          </cell>
          <cell r="AF1471">
            <v>36796</v>
          </cell>
          <cell r="AG1471">
            <v>24.454794520547946</v>
          </cell>
          <cell r="AH1471" t="str">
            <v>&lt; 25</v>
          </cell>
          <cell r="AK1471" t="str">
            <v>09523850</v>
          </cell>
          <cell r="AL1471">
            <v>42600</v>
          </cell>
          <cell r="AM1471" t="str">
            <v>HOMME</v>
          </cell>
          <cell r="AN1471" t="str">
            <v>Célibataire</v>
          </cell>
          <cell r="AQ1471">
            <v>3</v>
          </cell>
          <cell r="AR1471">
            <v>1</v>
          </cell>
          <cell r="AS1471">
            <v>45420.25</v>
          </cell>
          <cell r="AT1471" t="str">
            <v>Horaire</v>
          </cell>
          <cell r="AU1471">
            <v>3.3069999999999999</v>
          </cell>
          <cell r="BA1471" t="str">
            <v/>
          </cell>
          <cell r="BB1471">
            <v>0</v>
          </cell>
          <cell r="BC1471" t="str">
            <v>EZAHRA JDAIDA MANOUBA</v>
          </cell>
          <cell r="BD1471" t="str">
            <v>MANOUBA</v>
          </cell>
          <cell r="BG1471">
            <v>23682645</v>
          </cell>
          <cell r="BH1471">
            <v>22710831</v>
          </cell>
          <cell r="BK1471" t="str">
            <v>B-520</v>
          </cell>
          <cell r="BU1471" t="str">
            <v>Non-Actif</v>
          </cell>
        </row>
        <row r="1472">
          <cell r="B1472">
            <v>1474</v>
          </cell>
          <cell r="C1472" t="str">
            <v>Mlle</v>
          </cell>
          <cell r="D1472" t="str">
            <v>HDHILI AHLEM</v>
          </cell>
          <cell r="E1472" t="str">
            <v>SAGE Tunisia</v>
          </cell>
          <cell r="F1472" t="str">
            <v>PRODUCTION</v>
          </cell>
          <cell r="G1472" t="str">
            <v>WIRE</v>
          </cell>
          <cell r="H1472" t="str">
            <v>Panda</v>
          </cell>
          <cell r="I1472" t="str">
            <v>FAWZI SENDESNI</v>
          </cell>
          <cell r="J1472" t="str">
            <v>B</v>
          </cell>
          <cell r="K1472" t="str">
            <v>DIRECTS</v>
          </cell>
          <cell r="L1472" t="str">
            <v>Variable cost at standard</v>
          </cell>
          <cell r="M1472" t="str">
            <v>WIRE</v>
          </cell>
          <cell r="N1472">
            <v>45056</v>
          </cell>
          <cell r="P1472">
            <v>-6</v>
          </cell>
          <cell r="T1472" t="str">
            <v>CDD</v>
          </cell>
          <cell r="U1472" t="str">
            <v>Contractuel</v>
          </cell>
          <cell r="V1472">
            <v>45689</v>
          </cell>
          <cell r="W1472">
            <v>45716</v>
          </cell>
          <cell r="Z1472">
            <v>45056</v>
          </cell>
          <cell r="AA1472">
            <v>5</v>
          </cell>
          <cell r="AB1472">
            <v>2023</v>
          </cell>
          <cell r="AC1472">
            <v>2027</v>
          </cell>
          <cell r="AD1472">
            <v>1.8222222222222222</v>
          </cell>
          <cell r="AE1472" t="str">
            <v>&lt; 2</v>
          </cell>
          <cell r="AF1472">
            <v>36210</v>
          </cell>
          <cell r="AG1472">
            <v>26.06027397260274</v>
          </cell>
          <cell r="AH1472" t="str">
            <v>&gt;25&lt; 35</v>
          </cell>
          <cell r="AI1472">
            <v>17462873</v>
          </cell>
          <cell r="AJ1472" t="str">
            <v>07</v>
          </cell>
          <cell r="AK1472" t="str">
            <v>11666042</v>
          </cell>
          <cell r="AL1472">
            <v>43229</v>
          </cell>
          <cell r="AM1472" t="str">
            <v>FEMME</v>
          </cell>
          <cell r="AN1472" t="str">
            <v>Célibataire</v>
          </cell>
          <cell r="AQ1472">
            <v>3</v>
          </cell>
          <cell r="AR1472">
            <v>2</v>
          </cell>
          <cell r="AS1472">
            <v>45786.5</v>
          </cell>
          <cell r="AT1472" t="str">
            <v>Horaire</v>
          </cell>
          <cell r="AU1472">
            <v>3.3069999999999999</v>
          </cell>
          <cell r="AV1472">
            <v>10</v>
          </cell>
          <cell r="AW1472" t="str">
            <v>04515</v>
          </cell>
          <cell r="AX1472">
            <v>85006310788</v>
          </cell>
          <cell r="AY1472">
            <v>23</v>
          </cell>
          <cell r="AZ1472" t="str">
            <v>BTK</v>
          </cell>
          <cell r="BA1472" t="str">
            <v>10045158500631078823</v>
          </cell>
          <cell r="BB1472">
            <v>20</v>
          </cell>
          <cell r="BC1472" t="str">
            <v>15 RUE 42246 GHSIR EL GOLLA EL AGBA</v>
          </cell>
          <cell r="BD1472" t="str">
            <v>TUNIS</v>
          </cell>
          <cell r="BG1472">
            <v>58831632</v>
          </cell>
          <cell r="BH1472">
            <v>53724449</v>
          </cell>
          <cell r="BJ1472" t="str">
            <v>GHDIR EL GOLLA</v>
          </cell>
          <cell r="BK1472" t="str">
            <v>B-Panda</v>
          </cell>
          <cell r="BL1472" t="str">
            <v>1.1</v>
          </cell>
          <cell r="BT1472">
            <v>699</v>
          </cell>
          <cell r="BU1472" t="str">
            <v>si</v>
          </cell>
          <cell r="BV1472" t="str">
            <v>139 B SP</v>
          </cell>
        </row>
        <row r="1473">
          <cell r="B1473">
            <v>1475</v>
          </cell>
          <cell r="C1473" t="str">
            <v>Madame</v>
          </cell>
          <cell r="D1473" t="str">
            <v>OUISSI AMIRA</v>
          </cell>
          <cell r="E1473" t="str">
            <v>SAGE Tunisia</v>
          </cell>
          <cell r="F1473" t="str">
            <v>PRODUCTION</v>
          </cell>
          <cell r="G1473" t="str">
            <v>Couturière</v>
          </cell>
          <cell r="H1473">
            <v>965</v>
          </cell>
          <cell r="I1473" t="str">
            <v>abdelhalim</v>
          </cell>
          <cell r="J1473" t="str">
            <v>B</v>
          </cell>
          <cell r="K1473" t="str">
            <v>DIRECTS</v>
          </cell>
          <cell r="L1473" t="str">
            <v>Variable cost at standard</v>
          </cell>
          <cell r="M1473" t="str">
            <v>Couturière</v>
          </cell>
          <cell r="N1473">
            <v>45056</v>
          </cell>
          <cell r="P1473">
            <v>-187</v>
          </cell>
          <cell r="Q1473">
            <v>45454</v>
          </cell>
          <cell r="R1473" t="str">
            <v>discipline</v>
          </cell>
          <cell r="T1473" t="str">
            <v>CDD</v>
          </cell>
          <cell r="U1473" t="str">
            <v>Contractuel</v>
          </cell>
          <cell r="V1473">
            <v>45444</v>
          </cell>
          <cell r="W1473">
            <v>45535</v>
          </cell>
          <cell r="Z1473">
            <v>45056</v>
          </cell>
          <cell r="AA1473">
            <v>5</v>
          </cell>
          <cell r="AB1473">
            <v>2023</v>
          </cell>
          <cell r="AC1473">
            <v>2027</v>
          </cell>
          <cell r="AD1473">
            <v>1.8222222222222222</v>
          </cell>
          <cell r="AE1473" t="str">
            <v>&lt; 2</v>
          </cell>
          <cell r="AF1473">
            <v>31406</v>
          </cell>
          <cell r="AG1473">
            <v>39.221917808219175</v>
          </cell>
          <cell r="AH1473" t="str">
            <v>&gt;35&lt; 45</v>
          </cell>
          <cell r="AI1473">
            <v>12799611</v>
          </cell>
          <cell r="AJ1473" t="str">
            <v>04</v>
          </cell>
          <cell r="AK1473" t="str">
            <v>04719604</v>
          </cell>
          <cell r="AL1473">
            <v>37205</v>
          </cell>
          <cell r="AM1473" t="str">
            <v>FEMME</v>
          </cell>
          <cell r="AN1473" t="str">
            <v>Marié(e)</v>
          </cell>
          <cell r="AO1473">
            <v>2</v>
          </cell>
          <cell r="AQ1473">
            <v>3</v>
          </cell>
          <cell r="AR1473">
            <v>2</v>
          </cell>
          <cell r="AS1473">
            <v>45786.5</v>
          </cell>
          <cell r="AT1473" t="str">
            <v>Horaire</v>
          </cell>
          <cell r="AU1473">
            <v>3.3069999999999999</v>
          </cell>
          <cell r="AV1473" t="str">
            <v>07</v>
          </cell>
          <cell r="AW1473" t="str">
            <v>09701</v>
          </cell>
          <cell r="AX1473">
            <v>55105530756</v>
          </cell>
          <cell r="AY1473">
            <v>75</v>
          </cell>
          <cell r="AZ1473" t="str">
            <v>AMEN BANK</v>
          </cell>
          <cell r="BA1473" t="str">
            <v>07097015510553075675</v>
          </cell>
          <cell r="BB1473">
            <v>20</v>
          </cell>
          <cell r="BC1473" t="str">
            <v>BODRIA DAOUAR HICHER MANOUBA</v>
          </cell>
          <cell r="BD1473" t="str">
            <v>MANOUBA</v>
          </cell>
          <cell r="BG1473">
            <v>22218533</v>
          </cell>
          <cell r="BH1473">
            <v>53631457</v>
          </cell>
          <cell r="BJ1473" t="str">
            <v>DAOUAR HICHIR</v>
          </cell>
          <cell r="BK1473" t="str">
            <v>B-965</v>
          </cell>
          <cell r="BL1473" t="str">
            <v>1.1</v>
          </cell>
          <cell r="BN1473" t="str">
            <v>07097015510553075675</v>
          </cell>
          <cell r="BO1473" t="str">
            <v>OUISSI AMIRA</v>
          </cell>
          <cell r="BP1473">
            <v>1475</v>
          </cell>
          <cell r="BU1473" t="str">
            <v>Non-Actif</v>
          </cell>
          <cell r="BV1473" t="str">
            <v>965 B  CA</v>
          </cell>
        </row>
        <row r="1474">
          <cell r="B1474">
            <v>1476</v>
          </cell>
          <cell r="C1474" t="str">
            <v>Monsieur</v>
          </cell>
          <cell r="D1474" t="str">
            <v>MARAA MOHAMED</v>
          </cell>
          <cell r="E1474" t="str">
            <v>SAGE Tunisia</v>
          </cell>
          <cell r="F1474" t="str">
            <v>PRODUCTION</v>
          </cell>
          <cell r="G1474" t="str">
            <v>Couturière</v>
          </cell>
          <cell r="H1474" t="str">
            <v>Panda</v>
          </cell>
          <cell r="I1474" t="str">
            <v>HASNA NASRAOUI</v>
          </cell>
          <cell r="J1474" t="str">
            <v>A</v>
          </cell>
          <cell r="K1474" t="str">
            <v>DIRECTS</v>
          </cell>
          <cell r="L1474" t="str">
            <v>Variable cost at standard</v>
          </cell>
          <cell r="M1474" t="str">
            <v>Couturière</v>
          </cell>
          <cell r="N1474">
            <v>45056</v>
          </cell>
          <cell r="P1474">
            <v>-553</v>
          </cell>
          <cell r="Q1474">
            <v>45170</v>
          </cell>
          <cell r="R1474" t="str">
            <v>discipline</v>
          </cell>
          <cell r="S1474" t="str">
            <v>liste noir</v>
          </cell>
          <cell r="T1474" t="str">
            <v>CDD</v>
          </cell>
          <cell r="U1474" t="str">
            <v>Contractuel</v>
          </cell>
          <cell r="V1474">
            <v>45139</v>
          </cell>
          <cell r="W1474">
            <v>45169</v>
          </cell>
          <cell r="Z1474">
            <v>45056</v>
          </cell>
          <cell r="AA1474">
            <v>5</v>
          </cell>
          <cell r="AB1474">
            <v>2023</v>
          </cell>
          <cell r="AC1474">
            <v>2027</v>
          </cell>
          <cell r="AD1474">
            <v>1.8222222222222222</v>
          </cell>
          <cell r="AE1474" t="str">
            <v>&lt; 2</v>
          </cell>
          <cell r="AF1474">
            <v>35431</v>
          </cell>
          <cell r="AG1474">
            <v>28.194520547945206</v>
          </cell>
          <cell r="AH1474" t="str">
            <v>&gt;25&lt; 35</v>
          </cell>
          <cell r="AI1474">
            <v>16835587</v>
          </cell>
          <cell r="AJ1474" t="str">
            <v>02</v>
          </cell>
          <cell r="AK1474" t="str">
            <v>07219280</v>
          </cell>
          <cell r="AL1474">
            <v>41834</v>
          </cell>
          <cell r="AM1474" t="str">
            <v>HOMME</v>
          </cell>
          <cell r="AN1474" t="str">
            <v>Célibataire</v>
          </cell>
          <cell r="AQ1474">
            <v>3</v>
          </cell>
          <cell r="AR1474">
            <v>1</v>
          </cell>
          <cell r="AS1474">
            <v>45421.25</v>
          </cell>
          <cell r="AT1474" t="str">
            <v>Horaire</v>
          </cell>
          <cell r="AU1474">
            <v>3.3069999999999999</v>
          </cell>
          <cell r="AV1474">
            <v>17</v>
          </cell>
          <cell r="AW1474" t="str">
            <v>00100</v>
          </cell>
          <cell r="AX1474" t="str">
            <v>00002737561</v>
          </cell>
          <cell r="AY1474">
            <v>10</v>
          </cell>
          <cell r="AZ1474" t="str">
            <v>LA POSTE</v>
          </cell>
          <cell r="BA1474" t="str">
            <v>17001000000273756110</v>
          </cell>
          <cell r="BB1474">
            <v>20</v>
          </cell>
          <cell r="BC1474" t="str">
            <v>CITE ESKEN BEN AROUS</v>
          </cell>
          <cell r="BD1474" t="str">
            <v>BEN AROUS</v>
          </cell>
          <cell r="BG1474">
            <v>95138661</v>
          </cell>
          <cell r="BJ1474" t="str">
            <v>BEN AROUS</v>
          </cell>
          <cell r="BK1474" t="str">
            <v>A-Panda</v>
          </cell>
          <cell r="BL1474" t="str">
            <v>1.3</v>
          </cell>
          <cell r="BU1474" t="str">
            <v>Non-Actif</v>
          </cell>
        </row>
        <row r="1475">
          <cell r="B1475">
            <v>1477</v>
          </cell>
          <cell r="C1475" t="str">
            <v>Madame</v>
          </cell>
          <cell r="D1475" t="str">
            <v>IFAOUI NAIMA</v>
          </cell>
          <cell r="E1475" t="str">
            <v>SAGE Tunisia</v>
          </cell>
          <cell r="F1475" t="str">
            <v>PRODUCTION</v>
          </cell>
          <cell r="G1475" t="str">
            <v>WIRE</v>
          </cell>
          <cell r="H1475" t="str">
            <v>Panda</v>
          </cell>
          <cell r="I1475" t="str">
            <v>FAWZI SENDESNI</v>
          </cell>
          <cell r="J1475" t="str">
            <v>B</v>
          </cell>
          <cell r="K1475" t="str">
            <v>DIRECTS</v>
          </cell>
          <cell r="L1475" t="str">
            <v>Variable cost at standard</v>
          </cell>
          <cell r="M1475" t="str">
            <v>WIRE</v>
          </cell>
          <cell r="N1475">
            <v>45056</v>
          </cell>
          <cell r="P1475">
            <v>-187</v>
          </cell>
          <cell r="Q1475">
            <v>45505</v>
          </cell>
          <cell r="R1475" t="str">
            <v>démenagement</v>
          </cell>
          <cell r="T1475" t="str">
            <v>CDD</v>
          </cell>
          <cell r="U1475" t="str">
            <v>Contractuel</v>
          </cell>
          <cell r="V1475">
            <v>45505</v>
          </cell>
          <cell r="W1475">
            <v>45535</v>
          </cell>
          <cell r="Z1475">
            <v>45056</v>
          </cell>
          <cell r="AA1475">
            <v>5</v>
          </cell>
          <cell r="AB1475">
            <v>2023</v>
          </cell>
          <cell r="AC1475">
            <v>2027</v>
          </cell>
          <cell r="AD1475">
            <v>1.8222222222222222</v>
          </cell>
          <cell r="AE1475" t="str">
            <v>&lt; 2</v>
          </cell>
          <cell r="AF1475">
            <v>33397</v>
          </cell>
          <cell r="AG1475">
            <v>33.767123287671232</v>
          </cell>
          <cell r="AH1475" t="str">
            <v>&gt;25&lt; 35</v>
          </cell>
          <cell r="AI1475">
            <v>16368112</v>
          </cell>
          <cell r="AJ1475" t="str">
            <v>08</v>
          </cell>
          <cell r="AK1475" t="str">
            <v>07733750</v>
          </cell>
          <cell r="AL1475">
            <v>40932</v>
          </cell>
          <cell r="AM1475" t="str">
            <v>FEMME</v>
          </cell>
          <cell r="AN1475" t="str">
            <v>Marié(e)</v>
          </cell>
          <cell r="AQ1475">
            <v>3</v>
          </cell>
          <cell r="AR1475">
            <v>2</v>
          </cell>
          <cell r="AS1475">
            <v>45786.5</v>
          </cell>
          <cell r="AT1475" t="str">
            <v>Horaire</v>
          </cell>
          <cell r="AU1475">
            <v>3.3069999999999999</v>
          </cell>
          <cell r="AV1475">
            <v>17</v>
          </cell>
          <cell r="AW1475">
            <v>60600</v>
          </cell>
          <cell r="AX1475" t="str">
            <v>00001409493</v>
          </cell>
          <cell r="AY1475">
            <v>68</v>
          </cell>
          <cell r="AZ1475" t="str">
            <v>LA POSTE</v>
          </cell>
          <cell r="BA1475" t="str">
            <v>17606000000140949368</v>
          </cell>
          <cell r="BB1475">
            <v>20</v>
          </cell>
          <cell r="BC1475" t="str">
            <v>GOBAA MANOUBA</v>
          </cell>
          <cell r="BD1475" t="str">
            <v>MANOUBA</v>
          </cell>
          <cell r="BG1475">
            <v>22692934</v>
          </cell>
          <cell r="BH1475">
            <v>22982593</v>
          </cell>
          <cell r="BJ1475" t="str">
            <v>GOBAA</v>
          </cell>
          <cell r="BK1475" t="str">
            <v>B-Panda</v>
          </cell>
          <cell r="BL1475" t="str">
            <v>1.1</v>
          </cell>
          <cell r="BU1475" t="str">
            <v>Non-Actif</v>
          </cell>
          <cell r="BV1475" t="str">
            <v>139 B CP</v>
          </cell>
        </row>
        <row r="1476">
          <cell r="B1476">
            <v>1478</v>
          </cell>
          <cell r="C1476" t="str">
            <v>Madame</v>
          </cell>
          <cell r="D1476" t="str">
            <v>DRIDI ILHEM</v>
          </cell>
          <cell r="E1476" t="str">
            <v>SAGE Tunisia</v>
          </cell>
          <cell r="F1476" t="str">
            <v>PRODUCTION</v>
          </cell>
          <cell r="G1476" t="str">
            <v>Couturière</v>
          </cell>
          <cell r="H1476">
            <v>560</v>
          </cell>
          <cell r="I1476" t="str">
            <v>Mabrourk Ben Moussa</v>
          </cell>
          <cell r="J1476" t="str">
            <v>A</v>
          </cell>
          <cell r="K1476" t="str">
            <v>DIRECTS</v>
          </cell>
          <cell r="L1476" t="str">
            <v>Variable cost at standard</v>
          </cell>
          <cell r="M1476" t="str">
            <v>Couturière</v>
          </cell>
          <cell r="N1476">
            <v>45056</v>
          </cell>
          <cell r="P1476">
            <v>-615</v>
          </cell>
          <cell r="Q1476">
            <v>45079</v>
          </cell>
          <cell r="R1476" t="str">
            <v>personnel</v>
          </cell>
          <cell r="T1476" t="str">
            <v>CDD</v>
          </cell>
          <cell r="U1476" t="str">
            <v>Contractuel</v>
          </cell>
          <cell r="V1476">
            <v>45056</v>
          </cell>
          <cell r="W1476">
            <v>45107</v>
          </cell>
          <cell r="Z1476">
            <v>45056</v>
          </cell>
          <cell r="AA1476">
            <v>5</v>
          </cell>
          <cell r="AB1476">
            <v>2023</v>
          </cell>
          <cell r="AC1476">
            <v>2027</v>
          </cell>
          <cell r="AD1476">
            <v>1.8222222222222222</v>
          </cell>
          <cell r="AE1476" t="str">
            <v>&lt; 2</v>
          </cell>
          <cell r="AF1476">
            <v>33752</v>
          </cell>
          <cell r="AG1476">
            <v>32.794520547945204</v>
          </cell>
          <cell r="AH1476" t="str">
            <v>&gt;25&lt; 35</v>
          </cell>
          <cell r="AI1476">
            <v>17182335</v>
          </cell>
          <cell r="AJ1476" t="str">
            <v>03</v>
          </cell>
          <cell r="AK1476" t="str">
            <v>09507915</v>
          </cell>
          <cell r="AL1476">
            <v>39951</v>
          </cell>
          <cell r="AM1476" t="str">
            <v>FEMME</v>
          </cell>
          <cell r="AN1476" t="str">
            <v>divorcé</v>
          </cell>
          <cell r="AQ1476">
            <v>3</v>
          </cell>
          <cell r="AR1476">
            <v>1</v>
          </cell>
          <cell r="AS1476">
            <v>45421.25</v>
          </cell>
          <cell r="AT1476" t="str">
            <v>Horaire</v>
          </cell>
          <cell r="AU1476">
            <v>3.3069999999999999</v>
          </cell>
          <cell r="AV1476">
            <v>17</v>
          </cell>
          <cell r="AW1476" t="str">
            <v>00100</v>
          </cell>
          <cell r="AX1476" t="str">
            <v>00002700154</v>
          </cell>
          <cell r="AY1476" t="str">
            <v>02</v>
          </cell>
          <cell r="AZ1476" t="str">
            <v>LA POSTE</v>
          </cell>
          <cell r="BA1476" t="str">
            <v>17001000000270015402</v>
          </cell>
          <cell r="BB1476">
            <v>20</v>
          </cell>
          <cell r="BC1476" t="str">
            <v>SIDI AMOR MANOUBA</v>
          </cell>
          <cell r="BD1476" t="str">
            <v>MANOUBA</v>
          </cell>
          <cell r="BG1476">
            <v>97428864</v>
          </cell>
          <cell r="BH1476">
            <v>94506758</v>
          </cell>
          <cell r="BK1476" t="str">
            <v>A-560</v>
          </cell>
          <cell r="BU1476" t="str">
            <v>Non-Actif</v>
          </cell>
        </row>
        <row r="1477">
          <cell r="B1477">
            <v>1479</v>
          </cell>
          <cell r="C1477" t="str">
            <v>Madame</v>
          </cell>
          <cell r="D1477" t="str">
            <v>NAFFATI HABIBA</v>
          </cell>
          <cell r="E1477" t="str">
            <v>SAGE Tunisia</v>
          </cell>
          <cell r="F1477" t="str">
            <v>PRODUCTION</v>
          </cell>
          <cell r="G1477" t="str">
            <v>Couturière</v>
          </cell>
          <cell r="H1477">
            <v>520</v>
          </cell>
          <cell r="I1477" t="str">
            <v>Mabrourk Ben Moussa</v>
          </cell>
          <cell r="J1477" t="str">
            <v>A</v>
          </cell>
          <cell r="K1477" t="str">
            <v>DIRECTS</v>
          </cell>
          <cell r="L1477" t="str">
            <v>Variable cost at standard</v>
          </cell>
          <cell r="M1477" t="str">
            <v>Couturière</v>
          </cell>
          <cell r="N1477">
            <v>45056</v>
          </cell>
          <cell r="P1477">
            <v>-523</v>
          </cell>
          <cell r="Q1477">
            <v>45200</v>
          </cell>
          <cell r="R1477" t="str">
            <v>personnel</v>
          </cell>
          <cell r="T1477" t="str">
            <v>CDD</v>
          </cell>
          <cell r="U1477" t="str">
            <v>Contractuel</v>
          </cell>
          <cell r="V1477">
            <v>45170</v>
          </cell>
          <cell r="W1477">
            <v>45199</v>
          </cell>
          <cell r="Z1477">
            <v>45056</v>
          </cell>
          <cell r="AA1477">
            <v>5</v>
          </cell>
          <cell r="AB1477">
            <v>2023</v>
          </cell>
          <cell r="AC1477">
            <v>2027</v>
          </cell>
          <cell r="AD1477">
            <v>1.8222222222222222</v>
          </cell>
          <cell r="AE1477" t="str">
            <v>&lt; 2</v>
          </cell>
          <cell r="AF1477">
            <v>32350</v>
          </cell>
          <cell r="AG1477">
            <v>36.635616438356166</v>
          </cell>
          <cell r="AH1477" t="str">
            <v>&gt;35&lt; 45</v>
          </cell>
          <cell r="AI1477">
            <v>16443208</v>
          </cell>
          <cell r="AJ1477" t="str">
            <v>04</v>
          </cell>
          <cell r="AK1477" t="str">
            <v>09156656</v>
          </cell>
          <cell r="AL1477">
            <v>43572</v>
          </cell>
          <cell r="AM1477" t="str">
            <v>FEMME</v>
          </cell>
          <cell r="AN1477" t="str">
            <v>Marié(e)</v>
          </cell>
          <cell r="AO1477">
            <v>2</v>
          </cell>
          <cell r="AQ1477">
            <v>3</v>
          </cell>
          <cell r="AR1477">
            <v>1</v>
          </cell>
          <cell r="AS1477">
            <v>45421.25</v>
          </cell>
          <cell r="AT1477" t="str">
            <v>Horaire</v>
          </cell>
          <cell r="AU1477">
            <v>3.3069999999999999</v>
          </cell>
          <cell r="AV1477" t="str">
            <v>04</v>
          </cell>
          <cell r="AW1477" t="str">
            <v>02511</v>
          </cell>
          <cell r="AX1477" t="str">
            <v>10083009233</v>
          </cell>
          <cell r="AY1477">
            <v>63</v>
          </cell>
          <cell r="AZ1477" t="str">
            <v>ATTIJARI BANK</v>
          </cell>
          <cell r="BA1477" t="str">
            <v>04025111008300923363</v>
          </cell>
          <cell r="BB1477">
            <v>20</v>
          </cell>
          <cell r="BC1477" t="str">
            <v xml:space="preserve">RUE ABOU AYOUB EL ANSARI SANHEJA </v>
          </cell>
          <cell r="BD1477" t="str">
            <v>MANOUBA</v>
          </cell>
          <cell r="BG1477">
            <v>22346341</v>
          </cell>
          <cell r="BH1477">
            <v>50117409</v>
          </cell>
          <cell r="BJ1477" t="str">
            <v>SANHEJA</v>
          </cell>
          <cell r="BK1477" t="str">
            <v>A-520</v>
          </cell>
          <cell r="BL1477" t="str">
            <v>1.1</v>
          </cell>
          <cell r="BN1477" t="str">
            <v>04025111008300923363</v>
          </cell>
          <cell r="BO1477" t="str">
            <v>NAFFATI HABIBA</v>
          </cell>
          <cell r="BP1477">
            <v>1479</v>
          </cell>
          <cell r="BU1477" t="str">
            <v>Non-Actif</v>
          </cell>
        </row>
        <row r="1478">
          <cell r="B1478">
            <v>1480</v>
          </cell>
          <cell r="C1478" t="str">
            <v>Madame</v>
          </cell>
          <cell r="D1478" t="str">
            <v>ARAARI MONIA</v>
          </cell>
          <cell r="E1478" t="str">
            <v>SAGE Tunisia</v>
          </cell>
          <cell r="F1478" t="str">
            <v>PRODUCTION</v>
          </cell>
          <cell r="G1478" t="str">
            <v>Couturière</v>
          </cell>
          <cell r="H1478" t="str">
            <v>P6 AR</v>
          </cell>
          <cell r="I1478" t="str">
            <v>Bel Hadj Mohamed</v>
          </cell>
          <cell r="J1478" t="str">
            <v>A</v>
          </cell>
          <cell r="K1478" t="str">
            <v>DIRECTS</v>
          </cell>
          <cell r="L1478" t="str">
            <v>Variable cost at standard</v>
          </cell>
          <cell r="M1478" t="str">
            <v>Couturière</v>
          </cell>
          <cell r="N1478">
            <v>45056</v>
          </cell>
          <cell r="P1478">
            <v>25</v>
          </cell>
          <cell r="T1478" t="str">
            <v>CDD</v>
          </cell>
          <cell r="U1478" t="str">
            <v>Contractuel</v>
          </cell>
          <cell r="V1478">
            <v>45689</v>
          </cell>
          <cell r="W1478">
            <v>45747</v>
          </cell>
          <cell r="Z1478">
            <v>45056</v>
          </cell>
          <cell r="AA1478">
            <v>5</v>
          </cell>
          <cell r="AB1478">
            <v>2023</v>
          </cell>
          <cell r="AC1478">
            <v>2027</v>
          </cell>
          <cell r="AD1478">
            <v>1.8222222222222222</v>
          </cell>
          <cell r="AE1478" t="str">
            <v>&lt; 2</v>
          </cell>
          <cell r="AF1478">
            <v>26474</v>
          </cell>
          <cell r="AG1478">
            <v>52.734246575342468</v>
          </cell>
          <cell r="AH1478" t="str">
            <v>&gt;45&lt; 55</v>
          </cell>
          <cell r="AI1478">
            <v>11995722</v>
          </cell>
          <cell r="AJ1478" t="str">
            <v>05</v>
          </cell>
          <cell r="AK1478" t="str">
            <v>04653530</v>
          </cell>
          <cell r="AL1478">
            <v>36845</v>
          </cell>
          <cell r="AM1478" t="str">
            <v>FEMME</v>
          </cell>
          <cell r="AN1478" t="str">
            <v>Marié(e)</v>
          </cell>
          <cell r="AO1478">
            <v>0</v>
          </cell>
          <cell r="AQ1478">
            <v>3</v>
          </cell>
          <cell r="AR1478">
            <v>2</v>
          </cell>
          <cell r="AS1478">
            <v>45786.5</v>
          </cell>
          <cell r="AT1478" t="str">
            <v>Horaire</v>
          </cell>
          <cell r="AU1478">
            <v>3.3069999999999999</v>
          </cell>
          <cell r="AV1478">
            <v>17</v>
          </cell>
          <cell r="AW1478" t="str">
            <v>00100</v>
          </cell>
          <cell r="AX1478" t="str">
            <v>00003278475</v>
          </cell>
          <cell r="AY1478">
            <v>78</v>
          </cell>
          <cell r="AZ1478" t="str">
            <v>LA POSTE</v>
          </cell>
          <cell r="BA1478" t="str">
            <v>17001000000327847578</v>
          </cell>
          <cell r="BB1478">
            <v>20</v>
          </cell>
          <cell r="BC1478" t="str">
            <v xml:space="preserve">EL AGBA SUPERIEUR </v>
          </cell>
          <cell r="BD1478" t="str">
            <v>TUNIS</v>
          </cell>
          <cell r="BG1478">
            <v>55875686</v>
          </cell>
          <cell r="BH1478">
            <v>20600070</v>
          </cell>
          <cell r="BJ1478" t="str">
            <v>AL AGBA</v>
          </cell>
          <cell r="BK1478" t="str">
            <v>A-P6 AR</v>
          </cell>
          <cell r="BL1478" t="str">
            <v>1.3</v>
          </cell>
          <cell r="BN1478" t="str">
            <v>17001000000327847578</v>
          </cell>
          <cell r="BO1478" t="str">
            <v>ARAARI MONIA</v>
          </cell>
          <cell r="BP1478">
            <v>1480</v>
          </cell>
          <cell r="BT1478">
            <v>876</v>
          </cell>
          <cell r="BU1478" t="str">
            <v>si</v>
          </cell>
          <cell r="BV1478" t="str">
            <v>560 A SP</v>
          </cell>
        </row>
        <row r="1479">
          <cell r="B1479">
            <v>1481</v>
          </cell>
          <cell r="C1479" t="str">
            <v>Mlle</v>
          </cell>
          <cell r="D1479" t="str">
            <v>ELKOURI KAWTHER</v>
          </cell>
          <cell r="E1479" t="str">
            <v>SAGE Tunisia</v>
          </cell>
          <cell r="F1479" t="str">
            <v>PRODUCTION</v>
          </cell>
          <cell r="G1479" t="str">
            <v>Couturière</v>
          </cell>
          <cell r="H1479">
            <v>965</v>
          </cell>
          <cell r="I1479" t="str">
            <v>abdelhalim</v>
          </cell>
          <cell r="J1479" t="str">
            <v>B</v>
          </cell>
          <cell r="K1479" t="str">
            <v>DIRECTS</v>
          </cell>
          <cell r="L1479" t="str">
            <v>Variable cost at standard</v>
          </cell>
          <cell r="M1479" t="str">
            <v>Couturière</v>
          </cell>
          <cell r="N1479">
            <v>45056</v>
          </cell>
          <cell r="P1479">
            <v>-615</v>
          </cell>
          <cell r="Q1479">
            <v>45056</v>
          </cell>
          <cell r="R1479" t="str">
            <v>intégration</v>
          </cell>
          <cell r="T1479" t="str">
            <v>CDD</v>
          </cell>
          <cell r="U1479" t="str">
            <v>Contractuel</v>
          </cell>
          <cell r="V1479">
            <v>45056</v>
          </cell>
          <cell r="W1479">
            <v>45107</v>
          </cell>
          <cell r="Z1479">
            <v>45056</v>
          </cell>
          <cell r="AA1479">
            <v>5</v>
          </cell>
          <cell r="AB1479">
            <v>2023</v>
          </cell>
          <cell r="AC1479">
            <v>2027</v>
          </cell>
          <cell r="AD1479">
            <v>1.8222222222222222</v>
          </cell>
          <cell r="AE1479" t="str">
            <v>&lt; 2</v>
          </cell>
          <cell r="AF1479">
            <v>29230</v>
          </cell>
          <cell r="AG1479">
            <v>45.183561643835617</v>
          </cell>
          <cell r="AH1479" t="str">
            <v>&gt;45&lt; 55</v>
          </cell>
          <cell r="AK1479" t="str">
            <v>08513595</v>
          </cell>
          <cell r="AL1479">
            <v>39995</v>
          </cell>
          <cell r="AM1479" t="str">
            <v>FEMME</v>
          </cell>
          <cell r="AN1479" t="str">
            <v>Célibataire</v>
          </cell>
          <cell r="AO1479">
            <v>0</v>
          </cell>
          <cell r="AQ1479">
            <v>3</v>
          </cell>
          <cell r="AR1479">
            <v>1</v>
          </cell>
          <cell r="AS1479">
            <v>45421.25</v>
          </cell>
          <cell r="AT1479" t="str">
            <v>Horaire</v>
          </cell>
          <cell r="AU1479">
            <v>3.3069999999999999</v>
          </cell>
          <cell r="BA1479" t="str">
            <v/>
          </cell>
          <cell r="BB1479">
            <v>0</v>
          </cell>
          <cell r="BC1479" t="str">
            <v>EJJAYARA SIDI HSSIN</v>
          </cell>
          <cell r="BD1479" t="str">
            <v>TUNIS</v>
          </cell>
          <cell r="BG1479">
            <v>22073134</v>
          </cell>
          <cell r="BH1479">
            <v>98748171</v>
          </cell>
          <cell r="BK1479" t="str">
            <v>B-965</v>
          </cell>
          <cell r="BU1479" t="str">
            <v>Non-Actif</v>
          </cell>
        </row>
        <row r="1480">
          <cell r="B1480">
            <v>1482</v>
          </cell>
          <cell r="C1480" t="str">
            <v>Madame</v>
          </cell>
          <cell r="D1480" t="str">
            <v>HBIBI AMEL</v>
          </cell>
          <cell r="E1480" t="str">
            <v>SAGE Tunisia</v>
          </cell>
          <cell r="F1480" t="str">
            <v>PRODUCTION</v>
          </cell>
          <cell r="G1480" t="str">
            <v>Couturière</v>
          </cell>
          <cell r="H1480" t="str">
            <v>Panda</v>
          </cell>
          <cell r="I1480" t="str">
            <v>FAWZI SENDESNI</v>
          </cell>
          <cell r="J1480" t="str">
            <v>B</v>
          </cell>
          <cell r="K1480" t="str">
            <v>DIRECTS</v>
          </cell>
          <cell r="L1480" t="str">
            <v>Variable cost at standard</v>
          </cell>
          <cell r="M1480" t="str">
            <v>Couturière</v>
          </cell>
          <cell r="N1480">
            <v>45057</v>
          </cell>
          <cell r="P1480">
            <v>-340</v>
          </cell>
          <cell r="Q1480">
            <v>45383</v>
          </cell>
          <cell r="R1480" t="str">
            <v>familliale</v>
          </cell>
          <cell r="T1480" t="str">
            <v>CDD</v>
          </cell>
          <cell r="U1480" t="str">
            <v>Contractuel</v>
          </cell>
          <cell r="V1480">
            <v>45323</v>
          </cell>
          <cell r="W1480">
            <v>45382</v>
          </cell>
          <cell r="Z1480">
            <v>45057</v>
          </cell>
          <cell r="AA1480">
            <v>5</v>
          </cell>
          <cell r="AB1480">
            <v>2023</v>
          </cell>
          <cell r="AC1480">
            <v>2027</v>
          </cell>
          <cell r="AD1480">
            <v>1.8194444444444444</v>
          </cell>
          <cell r="AE1480" t="str">
            <v>&lt; 2</v>
          </cell>
          <cell r="AF1480">
            <v>33868</v>
          </cell>
          <cell r="AG1480">
            <v>32.476712328767121</v>
          </cell>
          <cell r="AH1480" t="str">
            <v>&gt;25&lt; 35</v>
          </cell>
          <cell r="AI1480">
            <v>17479469</v>
          </cell>
          <cell r="AJ1480" t="str">
            <v>01</v>
          </cell>
          <cell r="AK1480" t="str">
            <v>09507187</v>
          </cell>
          <cell r="AL1480">
            <v>44252</v>
          </cell>
          <cell r="AM1480" t="str">
            <v>FEMME</v>
          </cell>
          <cell r="AN1480" t="str">
            <v>Marié(e)</v>
          </cell>
          <cell r="AO1480">
            <v>3</v>
          </cell>
          <cell r="AQ1480">
            <v>3</v>
          </cell>
          <cell r="AR1480">
            <v>1</v>
          </cell>
          <cell r="AS1480">
            <v>45422.25</v>
          </cell>
          <cell r="AT1480" t="str">
            <v>Horaire</v>
          </cell>
          <cell r="AU1480">
            <v>3.3069999999999999</v>
          </cell>
          <cell r="AV1480">
            <v>17</v>
          </cell>
          <cell r="AW1480" t="str">
            <v>00100</v>
          </cell>
          <cell r="AX1480" t="str">
            <v>00003136037</v>
          </cell>
          <cell r="AY1480">
            <v>10</v>
          </cell>
          <cell r="AZ1480" t="str">
            <v>LA POSTE</v>
          </cell>
          <cell r="BA1480" t="str">
            <v>17001000000313603710</v>
          </cell>
          <cell r="BB1480">
            <v>20</v>
          </cell>
          <cell r="BC1480" t="str">
            <v>20 MARS MORNAGUIA</v>
          </cell>
          <cell r="BD1480" t="str">
            <v>MANOUBA</v>
          </cell>
          <cell r="BG1480">
            <v>29394943</v>
          </cell>
          <cell r="BH1480">
            <v>29199398</v>
          </cell>
          <cell r="BJ1480" t="str">
            <v>MORNAGUIA</v>
          </cell>
          <cell r="BK1480" t="str">
            <v>B-Panda</v>
          </cell>
          <cell r="BL1480" t="str">
            <v>1.1</v>
          </cell>
          <cell r="BN1480" t="str">
            <v>17001000000313603710</v>
          </cell>
          <cell r="BO1480" t="str">
            <v>HBIBI AMEL</v>
          </cell>
          <cell r="BP1480">
            <v>1482</v>
          </cell>
          <cell r="BU1480" t="str">
            <v>Non-Actif</v>
          </cell>
          <cell r="BV1480" t="str">
            <v>139 B CP</v>
          </cell>
        </row>
        <row r="1481">
          <cell r="B1481">
            <v>1483</v>
          </cell>
          <cell r="C1481" t="str">
            <v>Madame</v>
          </cell>
          <cell r="D1481" t="str">
            <v>MANAI ASMA</v>
          </cell>
          <cell r="E1481" t="str">
            <v>SAGE Tunisia</v>
          </cell>
          <cell r="F1481" t="str">
            <v>PRODUCTION</v>
          </cell>
          <cell r="G1481" t="str">
            <v>Alimentatrice</v>
          </cell>
          <cell r="H1481" t="str">
            <v>Panda</v>
          </cell>
          <cell r="I1481" t="str">
            <v>FAWZI SENDESNI</v>
          </cell>
          <cell r="J1481" t="str">
            <v>B</v>
          </cell>
          <cell r="K1481" t="str">
            <v>DIRECTS</v>
          </cell>
          <cell r="L1481" t="str">
            <v>Variable cost at standard</v>
          </cell>
          <cell r="M1481" t="str">
            <v>Alimentatrice</v>
          </cell>
          <cell r="N1481">
            <v>45069</v>
          </cell>
          <cell r="P1481">
            <v>-431</v>
          </cell>
          <cell r="Q1481">
            <v>45261</v>
          </cell>
          <cell r="R1481" t="str">
            <v>personnel</v>
          </cell>
          <cell r="T1481" t="str">
            <v>CDD</v>
          </cell>
          <cell r="U1481" t="str">
            <v>Contractuel</v>
          </cell>
          <cell r="V1481">
            <v>45261</v>
          </cell>
          <cell r="W1481">
            <v>45291</v>
          </cell>
          <cell r="Z1481">
            <v>45069</v>
          </cell>
          <cell r="AA1481">
            <v>5</v>
          </cell>
          <cell r="AB1481">
            <v>2023</v>
          </cell>
          <cell r="AC1481">
            <v>2027</v>
          </cell>
          <cell r="AD1481">
            <v>1.7861111111111112</v>
          </cell>
          <cell r="AE1481" t="str">
            <v>&lt; 2</v>
          </cell>
          <cell r="AF1481">
            <v>34893</v>
          </cell>
          <cell r="AG1481">
            <v>29.668493150684931</v>
          </cell>
          <cell r="AH1481" t="str">
            <v>&gt;25&lt; 35</v>
          </cell>
          <cell r="AI1481">
            <v>17180866</v>
          </cell>
          <cell r="AJ1481" t="str">
            <v>04</v>
          </cell>
          <cell r="AK1481" t="str">
            <v>09199082</v>
          </cell>
          <cell r="AL1481">
            <v>42367</v>
          </cell>
          <cell r="AM1481" t="str">
            <v>FEMME</v>
          </cell>
          <cell r="AN1481" t="str">
            <v>Marié(e)</v>
          </cell>
          <cell r="AO1481">
            <v>1</v>
          </cell>
          <cell r="AQ1481">
            <v>3</v>
          </cell>
          <cell r="AR1481">
            <v>1</v>
          </cell>
          <cell r="AS1481">
            <v>45434.25</v>
          </cell>
          <cell r="AT1481" t="str">
            <v>Horaire</v>
          </cell>
          <cell r="AU1481">
            <v>3.3069999999999999</v>
          </cell>
          <cell r="AV1481">
            <v>17</v>
          </cell>
          <cell r="AW1481" t="str">
            <v>00100</v>
          </cell>
          <cell r="AX1481" t="str">
            <v>00003278255</v>
          </cell>
          <cell r="AY1481">
            <v>59</v>
          </cell>
          <cell r="AZ1481" t="str">
            <v>LA POSTE</v>
          </cell>
          <cell r="BA1481" t="str">
            <v>17001000000327825559</v>
          </cell>
          <cell r="BB1481">
            <v>20</v>
          </cell>
          <cell r="BC1481" t="str">
            <v>SANHEJA OUED ELIL MANOUBA</v>
          </cell>
          <cell r="BD1481" t="str">
            <v>MANOUBA</v>
          </cell>
          <cell r="BG1481">
            <v>26858814</v>
          </cell>
          <cell r="BH1481">
            <v>22343039</v>
          </cell>
          <cell r="BJ1481" t="str">
            <v>SANHEJA</v>
          </cell>
          <cell r="BK1481" t="str">
            <v>B-Panda</v>
          </cell>
          <cell r="BL1481" t="str">
            <v>1.3</v>
          </cell>
          <cell r="BU1481" t="str">
            <v>Non-Actif</v>
          </cell>
        </row>
        <row r="1482">
          <cell r="B1482">
            <v>1484</v>
          </cell>
          <cell r="C1482" t="str">
            <v>Madame</v>
          </cell>
          <cell r="D1482" t="str">
            <v>HANACHI RAWDHA</v>
          </cell>
          <cell r="E1482" t="str">
            <v>SAGE Tunisia</v>
          </cell>
          <cell r="F1482" t="str">
            <v>PRODUCTION</v>
          </cell>
          <cell r="G1482" t="str">
            <v>Couturière</v>
          </cell>
          <cell r="H1482" t="str">
            <v>Panda</v>
          </cell>
          <cell r="I1482" t="str">
            <v>FAWZI SENDESNI</v>
          </cell>
          <cell r="J1482" t="str">
            <v>B</v>
          </cell>
          <cell r="K1482" t="str">
            <v>DIRECTS</v>
          </cell>
          <cell r="L1482" t="str">
            <v>Variable cost at standard</v>
          </cell>
          <cell r="M1482" t="str">
            <v>Couturière</v>
          </cell>
          <cell r="N1482">
            <v>45059</v>
          </cell>
          <cell r="P1482">
            <v>-187</v>
          </cell>
          <cell r="Q1482">
            <v>45451</v>
          </cell>
          <cell r="R1482" t="str">
            <v>persinnel</v>
          </cell>
          <cell r="T1482" t="str">
            <v>CDD</v>
          </cell>
          <cell r="U1482" t="str">
            <v>Contractuel</v>
          </cell>
          <cell r="V1482">
            <v>45444</v>
          </cell>
          <cell r="W1482">
            <v>45535</v>
          </cell>
          <cell r="Z1482">
            <v>45059</v>
          </cell>
          <cell r="AA1482">
            <v>5</v>
          </cell>
          <cell r="AB1482">
            <v>2023</v>
          </cell>
          <cell r="AC1482">
            <v>2027</v>
          </cell>
          <cell r="AD1482">
            <v>1.8138888888888889</v>
          </cell>
          <cell r="AE1482" t="str">
            <v>&lt; 2</v>
          </cell>
          <cell r="AF1482">
            <v>29181</v>
          </cell>
          <cell r="AG1482">
            <v>45.317808219178083</v>
          </cell>
          <cell r="AH1482" t="str">
            <v>&gt;45&lt; 55</v>
          </cell>
          <cell r="AI1482">
            <v>12526695</v>
          </cell>
          <cell r="AJ1482" t="str">
            <v>00</v>
          </cell>
          <cell r="AK1482" t="str">
            <v>05692508</v>
          </cell>
          <cell r="AL1482">
            <v>35178</v>
          </cell>
          <cell r="AM1482" t="str">
            <v>FEMME</v>
          </cell>
          <cell r="AN1482" t="str">
            <v>Marié(e)</v>
          </cell>
          <cell r="AO1482">
            <v>2</v>
          </cell>
          <cell r="AQ1482">
            <v>3</v>
          </cell>
          <cell r="AR1482">
            <v>2</v>
          </cell>
          <cell r="AS1482">
            <v>45789.5</v>
          </cell>
          <cell r="AT1482" t="str">
            <v>Horaire</v>
          </cell>
          <cell r="AU1482">
            <v>3.3069999999999999</v>
          </cell>
          <cell r="AV1482">
            <v>17</v>
          </cell>
          <cell r="AW1482" t="str">
            <v>00200</v>
          </cell>
          <cell r="AX1482" t="str">
            <v>00001115932</v>
          </cell>
          <cell r="AY1482">
            <v>11</v>
          </cell>
          <cell r="AZ1482" t="str">
            <v>LA POSTE</v>
          </cell>
          <cell r="BA1482" t="str">
            <v>17002000000111593211</v>
          </cell>
          <cell r="BB1482">
            <v>20</v>
          </cell>
          <cell r="BC1482" t="str">
            <v>20 MARS SIDI HSSIN</v>
          </cell>
          <cell r="BD1482" t="str">
            <v>TUNIS</v>
          </cell>
          <cell r="BG1482">
            <v>55183635</v>
          </cell>
          <cell r="BH1482">
            <v>27839127</v>
          </cell>
          <cell r="BJ1482" t="str">
            <v>SIDI HSSINE</v>
          </cell>
          <cell r="BK1482" t="str">
            <v>B-Panda</v>
          </cell>
          <cell r="BL1482" t="str">
            <v>1.1</v>
          </cell>
          <cell r="BN1482" t="str">
            <v>17002000000111593211</v>
          </cell>
          <cell r="BO1482" t="str">
            <v>HANACHI RAWDHA</v>
          </cell>
          <cell r="BP1482">
            <v>1484</v>
          </cell>
          <cell r="BU1482" t="str">
            <v>Non-Actif</v>
          </cell>
          <cell r="BV1482" t="str">
            <v>139 B SA</v>
          </cell>
        </row>
        <row r="1483">
          <cell r="B1483">
            <v>1485</v>
          </cell>
          <cell r="C1483" t="str">
            <v>Madame</v>
          </cell>
          <cell r="D1483" t="str">
            <v>AZZABI ABIR</v>
          </cell>
          <cell r="E1483" t="str">
            <v>SAGE Tunisia</v>
          </cell>
          <cell r="F1483" t="str">
            <v>PRODUCTION</v>
          </cell>
          <cell r="G1483" t="str">
            <v>Couturière</v>
          </cell>
          <cell r="H1483" t="str">
            <v>Panda</v>
          </cell>
          <cell r="I1483" t="str">
            <v>FAWZI SENDESNI</v>
          </cell>
          <cell r="J1483" t="str">
            <v>B</v>
          </cell>
          <cell r="K1483" t="str">
            <v>DIRECTS</v>
          </cell>
          <cell r="L1483" t="str">
            <v>Variable cost at standard</v>
          </cell>
          <cell r="M1483" t="str">
            <v>Couturière</v>
          </cell>
          <cell r="N1483">
            <v>45059</v>
          </cell>
          <cell r="P1483">
            <v>25</v>
          </cell>
          <cell r="T1483" t="str">
            <v>CDD</v>
          </cell>
          <cell r="U1483" t="str">
            <v>Contractuel</v>
          </cell>
          <cell r="V1483">
            <v>45689</v>
          </cell>
          <cell r="W1483">
            <v>45747</v>
          </cell>
          <cell r="Z1483">
            <v>45059</v>
          </cell>
          <cell r="AA1483">
            <v>5</v>
          </cell>
          <cell r="AB1483">
            <v>2023</v>
          </cell>
          <cell r="AC1483">
            <v>2027</v>
          </cell>
          <cell r="AD1483">
            <v>1.8138888888888889</v>
          </cell>
          <cell r="AE1483" t="str">
            <v>&lt; 2</v>
          </cell>
          <cell r="AF1483">
            <v>34438</v>
          </cell>
          <cell r="AG1483">
            <v>30.915068493150685</v>
          </cell>
          <cell r="AH1483" t="str">
            <v>&gt;25&lt; 35</v>
          </cell>
          <cell r="AI1483">
            <v>17171826</v>
          </cell>
          <cell r="AJ1483" t="str">
            <v>02</v>
          </cell>
          <cell r="AK1483" t="str">
            <v>09490414</v>
          </cell>
          <cell r="AL1483">
            <v>40705</v>
          </cell>
          <cell r="AM1483" t="str">
            <v>FEMME</v>
          </cell>
          <cell r="AN1483" t="str">
            <v>Célibataire</v>
          </cell>
          <cell r="AQ1483">
            <v>3</v>
          </cell>
          <cell r="AR1483">
            <v>2</v>
          </cell>
          <cell r="AS1483">
            <v>45789.5</v>
          </cell>
          <cell r="AT1483" t="str">
            <v>Horaire</v>
          </cell>
          <cell r="AU1483">
            <v>3.3069999999999999</v>
          </cell>
          <cell r="AV1483">
            <v>17</v>
          </cell>
          <cell r="AW1483" t="str">
            <v>00100</v>
          </cell>
          <cell r="AX1483" t="str">
            <v>00001785379</v>
          </cell>
          <cell r="AY1483" t="str">
            <v>03</v>
          </cell>
          <cell r="AZ1483" t="str">
            <v>LA POSTE</v>
          </cell>
          <cell r="BA1483" t="str">
            <v>17001000000178537903</v>
          </cell>
          <cell r="BB1483">
            <v>20</v>
          </cell>
          <cell r="BC1483" t="str">
            <v xml:space="preserve">GRIAAT BORJ EL AMRI </v>
          </cell>
          <cell r="BD1483" t="str">
            <v>MANOUBA</v>
          </cell>
          <cell r="BF1483">
            <v>45230</v>
          </cell>
          <cell r="BG1483">
            <v>24400765</v>
          </cell>
          <cell r="BH1483">
            <v>92098054</v>
          </cell>
          <cell r="BJ1483" t="str">
            <v>GRIAAT</v>
          </cell>
          <cell r="BK1483" t="str">
            <v>B-Panda</v>
          </cell>
          <cell r="BL1483" t="str">
            <v>1.1</v>
          </cell>
          <cell r="BN1483" t="str">
            <v>17001000000178537903</v>
          </cell>
          <cell r="BO1483" t="str">
            <v>AZZABI ABIR</v>
          </cell>
          <cell r="BP1483">
            <v>1485</v>
          </cell>
          <cell r="BT1483">
            <v>704</v>
          </cell>
          <cell r="BU1483" t="str">
            <v>si</v>
          </cell>
          <cell r="BV1483" t="str">
            <v>139 B SA</v>
          </cell>
        </row>
        <row r="1484">
          <cell r="B1484">
            <v>1486</v>
          </cell>
          <cell r="C1484" t="str">
            <v>Mlle</v>
          </cell>
          <cell r="D1484" t="str">
            <v>HAMMAMI MARWA</v>
          </cell>
          <cell r="E1484" t="str">
            <v>SAGE Tunisia</v>
          </cell>
          <cell r="F1484" t="str">
            <v>PRODUCTION</v>
          </cell>
          <cell r="G1484" t="str">
            <v>Couturière</v>
          </cell>
          <cell r="H1484">
            <v>965</v>
          </cell>
          <cell r="I1484" t="str">
            <v>abdelhalim</v>
          </cell>
          <cell r="J1484" t="str">
            <v>B</v>
          </cell>
          <cell r="K1484" t="str">
            <v>DIRECTS</v>
          </cell>
          <cell r="L1484" t="str">
            <v>Variable cost at standard</v>
          </cell>
          <cell r="M1484" t="str">
            <v>Couturière</v>
          </cell>
          <cell r="N1484">
            <v>45059</v>
          </cell>
          <cell r="P1484">
            <v>25</v>
          </cell>
          <cell r="T1484" t="str">
            <v>CDD</v>
          </cell>
          <cell r="U1484" t="str">
            <v>Contractuel</v>
          </cell>
          <cell r="V1484">
            <v>45689</v>
          </cell>
          <cell r="W1484">
            <v>45747</v>
          </cell>
          <cell r="Z1484">
            <v>45059</v>
          </cell>
          <cell r="AA1484">
            <v>5</v>
          </cell>
          <cell r="AB1484">
            <v>2023</v>
          </cell>
          <cell r="AC1484">
            <v>2027</v>
          </cell>
          <cell r="AD1484">
            <v>1.8138888888888889</v>
          </cell>
          <cell r="AE1484" t="str">
            <v>&lt; 2</v>
          </cell>
          <cell r="AF1484">
            <v>34702</v>
          </cell>
          <cell r="AG1484">
            <v>30.19178082191781</v>
          </cell>
          <cell r="AH1484" t="str">
            <v>&gt;25&lt; 35</v>
          </cell>
          <cell r="AI1484">
            <v>17034729</v>
          </cell>
          <cell r="AJ1484" t="str">
            <v>00</v>
          </cell>
          <cell r="AK1484" t="str">
            <v>10007738</v>
          </cell>
          <cell r="AL1484">
            <v>43326</v>
          </cell>
          <cell r="AM1484" t="str">
            <v>FEMME</v>
          </cell>
          <cell r="AN1484" t="str">
            <v>Célibataire</v>
          </cell>
          <cell r="AQ1484">
            <v>3</v>
          </cell>
          <cell r="AR1484">
            <v>2</v>
          </cell>
          <cell r="AS1484">
            <v>45789.5</v>
          </cell>
          <cell r="AT1484" t="str">
            <v>Horaire</v>
          </cell>
          <cell r="AU1484">
            <v>3.3069999999999999</v>
          </cell>
          <cell r="AV1484">
            <v>17</v>
          </cell>
          <cell r="AW1484" t="str">
            <v>00100</v>
          </cell>
          <cell r="AX1484" t="str">
            <v>00003277808</v>
          </cell>
          <cell r="AY1484">
            <v>42</v>
          </cell>
          <cell r="AZ1484" t="str">
            <v>LA POSTE</v>
          </cell>
          <cell r="BA1484" t="str">
            <v>17001000000327780842</v>
          </cell>
          <cell r="BB1484">
            <v>20</v>
          </cell>
          <cell r="BC1484" t="str">
            <v xml:space="preserve">BORJ EL AAMRI </v>
          </cell>
          <cell r="BD1484" t="str">
            <v>MANOUBA</v>
          </cell>
          <cell r="BG1484">
            <v>54034619</v>
          </cell>
          <cell r="BH1484">
            <v>22366775</v>
          </cell>
          <cell r="BJ1484" t="str">
            <v>BORJ EL AMRI</v>
          </cell>
          <cell r="BK1484" t="str">
            <v>B-965</v>
          </cell>
          <cell r="BL1484" t="str">
            <v>1.1</v>
          </cell>
          <cell r="BN1484" t="str">
            <v>17001000000327780842</v>
          </cell>
          <cell r="BO1484" t="str">
            <v>HAMMAMI MARWA</v>
          </cell>
          <cell r="BP1484">
            <v>1486</v>
          </cell>
          <cell r="BT1484">
            <v>624</v>
          </cell>
          <cell r="BU1484" t="str">
            <v>si</v>
          </cell>
          <cell r="BV1484" t="str">
            <v>965 A CA</v>
          </cell>
        </row>
        <row r="1485">
          <cell r="B1485">
            <v>1487</v>
          </cell>
          <cell r="C1485" t="str">
            <v>Madame</v>
          </cell>
          <cell r="D1485" t="str">
            <v>HAMDI SAIDA</v>
          </cell>
          <cell r="E1485" t="str">
            <v>SAGE Tunisia</v>
          </cell>
          <cell r="F1485" t="str">
            <v>PRODUCTION</v>
          </cell>
          <cell r="G1485" t="str">
            <v>Couturière</v>
          </cell>
          <cell r="H1485" t="str">
            <v>PANDA</v>
          </cell>
          <cell r="I1485" t="str">
            <v>HASNA NASRAOUI</v>
          </cell>
          <cell r="J1485" t="str">
            <v>A</v>
          </cell>
          <cell r="K1485" t="str">
            <v>DIRECTS</v>
          </cell>
          <cell r="L1485" t="str">
            <v>Variable cost at standard</v>
          </cell>
          <cell r="M1485" t="str">
            <v>Couturière</v>
          </cell>
          <cell r="N1485">
            <v>45063</v>
          </cell>
          <cell r="P1485">
            <v>-615</v>
          </cell>
          <cell r="Q1485">
            <v>45071</v>
          </cell>
          <cell r="R1485" t="str">
            <v>intégration</v>
          </cell>
          <cell r="T1485" t="str">
            <v>CDD</v>
          </cell>
          <cell r="U1485" t="str">
            <v>Contractuel</v>
          </cell>
          <cell r="V1485">
            <v>45063</v>
          </cell>
          <cell r="W1485">
            <v>45107</v>
          </cell>
          <cell r="Z1485">
            <v>45063</v>
          </cell>
          <cell r="AA1485">
            <v>5</v>
          </cell>
          <cell r="AB1485">
            <v>2023</v>
          </cell>
          <cell r="AC1485">
            <v>2027</v>
          </cell>
          <cell r="AD1485">
            <v>1.8027777777777778</v>
          </cell>
          <cell r="AE1485" t="str">
            <v>&lt; 2</v>
          </cell>
          <cell r="AF1485">
            <v>30603</v>
          </cell>
          <cell r="AG1485">
            <v>41.421917808219177</v>
          </cell>
          <cell r="AH1485" t="str">
            <v>&gt;35&lt; 45</v>
          </cell>
          <cell r="AI1485">
            <v>12499350</v>
          </cell>
          <cell r="AJ1485" t="str">
            <v>06</v>
          </cell>
          <cell r="AK1485" t="str">
            <v>04726135</v>
          </cell>
          <cell r="AL1485">
            <v>41223</v>
          </cell>
          <cell r="AM1485" t="str">
            <v>FEMME</v>
          </cell>
          <cell r="AN1485" t="str">
            <v>Marié(e)</v>
          </cell>
          <cell r="AO1485">
            <v>1</v>
          </cell>
          <cell r="AQ1485">
            <v>3</v>
          </cell>
          <cell r="AR1485">
            <v>1</v>
          </cell>
          <cell r="AS1485">
            <v>45428.25</v>
          </cell>
          <cell r="AT1485" t="str">
            <v>Horaire</v>
          </cell>
          <cell r="AU1485">
            <v>3.3069999999999999</v>
          </cell>
          <cell r="AV1485">
            <v>17</v>
          </cell>
          <cell r="AW1485" t="str">
            <v>00100</v>
          </cell>
          <cell r="AX1485" t="str">
            <v>00002869983</v>
          </cell>
          <cell r="AY1485">
            <v>56</v>
          </cell>
          <cell r="AZ1485" t="str">
            <v>LA POSTE</v>
          </cell>
          <cell r="BA1485" t="str">
            <v>17001000000286998356</v>
          </cell>
          <cell r="BB1485">
            <v>20</v>
          </cell>
          <cell r="BC1485" t="str">
            <v>BATTAN TBORBA</v>
          </cell>
          <cell r="BD1485" t="str">
            <v>MANOUBA</v>
          </cell>
          <cell r="BG1485">
            <v>58459623</v>
          </cell>
          <cell r="BH1485">
            <v>58355719</v>
          </cell>
          <cell r="BK1485" t="str">
            <v>A-PANDA</v>
          </cell>
          <cell r="BU1485" t="str">
            <v>Non-Actif</v>
          </cell>
        </row>
        <row r="1486">
          <cell r="B1486">
            <v>1488</v>
          </cell>
          <cell r="C1486" t="str">
            <v>Madame</v>
          </cell>
          <cell r="D1486" t="str">
            <v>MELKI AFEF</v>
          </cell>
          <cell r="E1486" t="str">
            <v>SAGE Tunisia</v>
          </cell>
          <cell r="F1486" t="str">
            <v>PRODUCTION</v>
          </cell>
          <cell r="G1486" t="str">
            <v>Couturière</v>
          </cell>
          <cell r="H1486" t="str">
            <v>P7 AR</v>
          </cell>
          <cell r="I1486" t="str">
            <v>Safa</v>
          </cell>
          <cell r="J1486" t="str">
            <v>A</v>
          </cell>
          <cell r="K1486" t="str">
            <v>DIRECTS</v>
          </cell>
          <cell r="L1486" t="str">
            <v>Variable cost at standard</v>
          </cell>
          <cell r="M1486" t="str">
            <v>Couturière</v>
          </cell>
          <cell r="N1486">
            <v>45061</v>
          </cell>
          <cell r="P1486">
            <v>25</v>
          </cell>
          <cell r="T1486" t="str">
            <v>CDD</v>
          </cell>
          <cell r="U1486" t="str">
            <v>Contractuel</v>
          </cell>
          <cell r="V1486">
            <v>45689</v>
          </cell>
          <cell r="W1486">
            <v>45747</v>
          </cell>
          <cell r="Z1486">
            <v>45061</v>
          </cell>
          <cell r="AA1486">
            <v>5</v>
          </cell>
          <cell r="AB1486">
            <v>2023</v>
          </cell>
          <cell r="AC1486">
            <v>2027</v>
          </cell>
          <cell r="AD1486">
            <v>1.8083333333333333</v>
          </cell>
          <cell r="AE1486" t="str">
            <v>&lt; 2</v>
          </cell>
          <cell r="AF1486">
            <v>30412</v>
          </cell>
          <cell r="AG1486">
            <v>41.945205479452056</v>
          </cell>
          <cell r="AH1486" t="str">
            <v>&gt;35&lt; 45</v>
          </cell>
          <cell r="AI1486">
            <v>12499986</v>
          </cell>
          <cell r="AJ1486" t="str">
            <v>08</v>
          </cell>
          <cell r="AK1486" t="str">
            <v>08035072</v>
          </cell>
          <cell r="AL1486">
            <v>40107</v>
          </cell>
          <cell r="AM1486" t="str">
            <v>FEMME</v>
          </cell>
          <cell r="AN1486" t="str">
            <v>Marié(e)</v>
          </cell>
          <cell r="AO1486">
            <v>3</v>
          </cell>
          <cell r="AQ1486">
            <v>3</v>
          </cell>
          <cell r="AR1486">
            <v>2</v>
          </cell>
          <cell r="AS1486">
            <v>45791.5</v>
          </cell>
          <cell r="AT1486" t="str">
            <v>Horaire</v>
          </cell>
          <cell r="AU1486">
            <v>3.3069999999999999</v>
          </cell>
          <cell r="AV1486">
            <v>17</v>
          </cell>
          <cell r="AW1486" t="str">
            <v>00100</v>
          </cell>
          <cell r="AX1486" t="str">
            <v>00003257128</v>
          </cell>
          <cell r="AY1486" t="str">
            <v>02</v>
          </cell>
          <cell r="AZ1486" t="str">
            <v>LA POSTE</v>
          </cell>
          <cell r="BA1486" t="str">
            <v>17001000000325712802</v>
          </cell>
          <cell r="BB1486">
            <v>20</v>
          </cell>
          <cell r="BC1486" t="str">
            <v>CITE HACHED 2 MHAMDIA BEN AROUS</v>
          </cell>
          <cell r="BD1486" t="str">
            <v>BEN AROUS</v>
          </cell>
          <cell r="BG1486">
            <v>58094952</v>
          </cell>
          <cell r="BH1486">
            <v>24749909</v>
          </cell>
          <cell r="BJ1486" t="str">
            <v>BEN AROUS</v>
          </cell>
          <cell r="BK1486" t="str">
            <v>A-P7 AR</v>
          </cell>
          <cell r="BL1486" t="str">
            <v>1.1</v>
          </cell>
          <cell r="BN1486" t="str">
            <v>17001000000325712802</v>
          </cell>
          <cell r="BO1486" t="str">
            <v>MELKI AFEF</v>
          </cell>
          <cell r="BP1486">
            <v>1488</v>
          </cell>
          <cell r="BT1486">
            <v>625</v>
          </cell>
          <cell r="BU1486" t="str">
            <v>si</v>
          </cell>
          <cell r="BV1486" t="str">
            <v>965 A CA</v>
          </cell>
        </row>
        <row r="1487">
          <cell r="B1487">
            <v>1489</v>
          </cell>
          <cell r="C1487" t="str">
            <v>Madame</v>
          </cell>
          <cell r="D1487" t="str">
            <v>GHARRAS SOUMAYA</v>
          </cell>
          <cell r="E1487" t="str">
            <v>SAGE Tunisia</v>
          </cell>
          <cell r="F1487" t="str">
            <v>PRODUCTION</v>
          </cell>
          <cell r="G1487" t="str">
            <v>Contrôle qualité</v>
          </cell>
          <cell r="H1487" t="str">
            <v>P6</v>
          </cell>
          <cell r="K1487" t="str">
            <v>INDIRECTS</v>
          </cell>
          <cell r="L1487" t="str">
            <v>Variable cost at standard</v>
          </cell>
          <cell r="M1487" t="str">
            <v>Contrôle qualité</v>
          </cell>
          <cell r="N1487">
            <v>45061</v>
          </cell>
          <cell r="P1487">
            <v>-615</v>
          </cell>
          <cell r="Q1487">
            <v>45109</v>
          </cell>
          <cell r="R1487" t="str">
            <v>maladie</v>
          </cell>
          <cell r="T1487" t="str">
            <v>CDD</v>
          </cell>
          <cell r="U1487" t="str">
            <v>Contractuel</v>
          </cell>
          <cell r="V1487">
            <v>45061</v>
          </cell>
          <cell r="W1487">
            <v>45107</v>
          </cell>
          <cell r="Z1487">
            <v>45061</v>
          </cell>
          <cell r="AA1487">
            <v>5</v>
          </cell>
          <cell r="AB1487">
            <v>2023</v>
          </cell>
          <cell r="AC1487">
            <v>2027</v>
          </cell>
          <cell r="AD1487">
            <v>1.8083333333333333</v>
          </cell>
          <cell r="AE1487" t="str">
            <v>&lt; 2</v>
          </cell>
          <cell r="AF1487">
            <v>35409</v>
          </cell>
          <cell r="AG1487">
            <v>28.254794520547946</v>
          </cell>
          <cell r="AH1487" t="str">
            <v>&gt;25&lt; 35</v>
          </cell>
          <cell r="AI1487">
            <v>17283235</v>
          </cell>
          <cell r="AJ1487" t="str">
            <v>00</v>
          </cell>
          <cell r="AK1487" t="str">
            <v>14352143</v>
          </cell>
          <cell r="AL1487">
            <v>42273</v>
          </cell>
          <cell r="AM1487" t="str">
            <v>FEMME</v>
          </cell>
          <cell r="AN1487" t="str">
            <v>Marié(e)</v>
          </cell>
          <cell r="AO1487">
            <v>1</v>
          </cell>
          <cell r="AQ1487">
            <v>3</v>
          </cell>
          <cell r="AR1487">
            <v>1</v>
          </cell>
          <cell r="AS1487">
            <v>45426.25</v>
          </cell>
          <cell r="AT1487" t="str">
            <v>Horaire</v>
          </cell>
          <cell r="AU1487">
            <v>3.3069999999999999</v>
          </cell>
          <cell r="AV1487">
            <v>17</v>
          </cell>
          <cell r="AW1487" t="str">
            <v>00100</v>
          </cell>
          <cell r="AX1487" t="str">
            <v>00002905839</v>
          </cell>
          <cell r="AY1487">
            <v>61</v>
          </cell>
          <cell r="AZ1487" t="str">
            <v>LA POSTE</v>
          </cell>
          <cell r="BA1487" t="str">
            <v>17001000000290583961</v>
          </cell>
          <cell r="BB1487">
            <v>20</v>
          </cell>
          <cell r="BC1487" t="str">
            <v>SANHEJA OUED ELIL MANOUBA</v>
          </cell>
          <cell r="BD1487" t="str">
            <v>MANOUBA</v>
          </cell>
          <cell r="BG1487">
            <v>55611269</v>
          </cell>
          <cell r="BH1487">
            <v>50843507</v>
          </cell>
          <cell r="BK1487" t="str">
            <v>-P6</v>
          </cell>
          <cell r="BL1487" t="str">
            <v>1.3</v>
          </cell>
          <cell r="BU1487" t="str">
            <v>Non-Actif</v>
          </cell>
        </row>
        <row r="1488">
          <cell r="B1488">
            <v>1490</v>
          </cell>
          <cell r="C1488" t="str">
            <v>Monsieur</v>
          </cell>
          <cell r="D1488" t="str">
            <v>MEDDEB AYMEN</v>
          </cell>
          <cell r="E1488" t="str">
            <v>SAGE Tunisia</v>
          </cell>
          <cell r="F1488" t="str">
            <v>MAINTENANCE</v>
          </cell>
          <cell r="G1488" t="str">
            <v>RESPONSABLE MAINTENANCE</v>
          </cell>
          <cell r="H1488" t="str">
            <v>MAINTENANCE</v>
          </cell>
          <cell r="K1488" t="str">
            <v>CADRE</v>
          </cell>
          <cell r="L1488" t="str">
            <v>Variable cost at standard</v>
          </cell>
          <cell r="M1488" t="str">
            <v>RESPONSABLE MAINTENANCE</v>
          </cell>
          <cell r="N1488">
            <v>45057</v>
          </cell>
          <cell r="O1488">
            <v>45241</v>
          </cell>
          <cell r="P1488" t="str">
            <v/>
          </cell>
          <cell r="T1488" t="str">
            <v>CDI</v>
          </cell>
          <cell r="U1488" t="str">
            <v>Titulaire</v>
          </cell>
          <cell r="V1488">
            <v>45057</v>
          </cell>
          <cell r="Z1488">
            <v>45057</v>
          </cell>
          <cell r="AA1488">
            <v>5</v>
          </cell>
          <cell r="AB1488">
            <v>2023</v>
          </cell>
          <cell r="AC1488">
            <v>2027</v>
          </cell>
          <cell r="AD1488">
            <v>1.8194444444444444</v>
          </cell>
          <cell r="AE1488" t="str">
            <v>&lt; 2</v>
          </cell>
          <cell r="AF1488">
            <v>30239</v>
          </cell>
          <cell r="AG1488">
            <v>42.419178082191777</v>
          </cell>
          <cell r="AH1488" t="str">
            <v>&gt;35&lt; 45</v>
          </cell>
          <cell r="AI1488">
            <v>16540510</v>
          </cell>
          <cell r="AJ1488" t="str">
            <v>00</v>
          </cell>
          <cell r="AK1488" t="str">
            <v>06404197</v>
          </cell>
          <cell r="AL1488">
            <v>42947</v>
          </cell>
          <cell r="AM1488" t="str">
            <v>HOMME</v>
          </cell>
          <cell r="AN1488" t="str">
            <v>Marié(e)</v>
          </cell>
          <cell r="AO1488">
            <v>1</v>
          </cell>
          <cell r="AQ1488">
            <v>17</v>
          </cell>
          <cell r="AR1488">
            <v>2</v>
          </cell>
          <cell r="AS1488">
            <v>45787.5</v>
          </cell>
          <cell r="AT1488" t="str">
            <v>Mensuel</v>
          </cell>
          <cell r="AV1488">
            <v>32</v>
          </cell>
          <cell r="AW1488" t="str">
            <v>01978</v>
          </cell>
          <cell r="AX1488" t="str">
            <v>81011772171</v>
          </cell>
          <cell r="AY1488">
            <v>80</v>
          </cell>
          <cell r="AZ1488" t="str">
            <v>ALBARAKA</v>
          </cell>
          <cell r="BA1488" t="str">
            <v>32019788101177217180</v>
          </cell>
          <cell r="BB1488">
            <v>20</v>
          </cell>
          <cell r="BF1488">
            <v>45083</v>
          </cell>
          <cell r="BI1488">
            <v>98156727</v>
          </cell>
          <cell r="BK1488" t="str">
            <v>CADRE</v>
          </cell>
          <cell r="BN1488" t="str">
            <v>32019788101177217180</v>
          </cell>
          <cell r="BO1488" t="str">
            <v>MEDDEB AYMEN</v>
          </cell>
          <cell r="BP1488">
            <v>1490</v>
          </cell>
          <cell r="BU1488" t="str">
            <v>si</v>
          </cell>
        </row>
        <row r="1489">
          <cell r="B1489">
            <v>1491</v>
          </cell>
          <cell r="C1489" t="str">
            <v>Madame</v>
          </cell>
          <cell r="D1489" t="str">
            <v>HADDED AMEL</v>
          </cell>
          <cell r="E1489" t="str">
            <v>SAGE Tunisia</v>
          </cell>
          <cell r="F1489" t="str">
            <v>LOGISTIQUE</v>
          </cell>
          <cell r="G1489" t="str">
            <v>Approvisionneur</v>
          </cell>
          <cell r="K1489" t="str">
            <v>CADRE</v>
          </cell>
          <cell r="L1489" t="str">
            <v>Variable cost at standard</v>
          </cell>
          <cell r="M1489" t="str">
            <v>Approvisionneur</v>
          </cell>
          <cell r="N1489">
            <v>45061</v>
          </cell>
          <cell r="P1489" t="str">
            <v/>
          </cell>
          <cell r="Q1489">
            <v>45413</v>
          </cell>
          <cell r="R1489" t="str">
            <v>performance</v>
          </cell>
          <cell r="T1489" t="str">
            <v>CDI</v>
          </cell>
          <cell r="U1489" t="str">
            <v>Titulaire</v>
          </cell>
          <cell r="V1489">
            <v>45061</v>
          </cell>
          <cell r="Z1489">
            <v>45061</v>
          </cell>
          <cell r="AA1489">
            <v>5</v>
          </cell>
          <cell r="AB1489">
            <v>2023</v>
          </cell>
          <cell r="AC1489">
            <v>2027</v>
          </cell>
          <cell r="AD1489">
            <v>1.8083333333333333</v>
          </cell>
          <cell r="AE1489" t="str">
            <v>&lt; 2</v>
          </cell>
          <cell r="AF1489">
            <v>30169</v>
          </cell>
          <cell r="AG1489">
            <v>42.610958904109587</v>
          </cell>
          <cell r="AH1489" t="str">
            <v>&gt;35&lt; 45</v>
          </cell>
          <cell r="AI1489">
            <v>16161990</v>
          </cell>
          <cell r="AJ1489" t="str">
            <v>04</v>
          </cell>
          <cell r="AK1489" t="str">
            <v>06400468</v>
          </cell>
          <cell r="AL1489">
            <v>43150</v>
          </cell>
          <cell r="AM1489" t="str">
            <v>FEMME</v>
          </cell>
          <cell r="AN1489" t="str">
            <v>Marié(e)</v>
          </cell>
          <cell r="AO1489">
            <v>1</v>
          </cell>
          <cell r="AR1489">
            <v>1</v>
          </cell>
          <cell r="AS1489">
            <v>45426.25</v>
          </cell>
          <cell r="AT1489" t="str">
            <v>Mensuel</v>
          </cell>
          <cell r="AU1489">
            <v>2200</v>
          </cell>
          <cell r="AV1489" t="str">
            <v>03</v>
          </cell>
          <cell r="AW1489" t="str">
            <v>00805</v>
          </cell>
          <cell r="AX1489" t="str">
            <v>00101109325</v>
          </cell>
          <cell r="AY1489">
            <v>23</v>
          </cell>
          <cell r="AZ1489" t="str">
            <v>BNA</v>
          </cell>
          <cell r="BA1489" t="str">
            <v>03008050010110932523</v>
          </cell>
          <cell r="BB1489">
            <v>20</v>
          </cell>
          <cell r="BC1489" t="str">
            <v>CITE IBNOU ZOHR MANOUBA</v>
          </cell>
          <cell r="BD1489" t="str">
            <v>MANOUBA</v>
          </cell>
          <cell r="BG1489">
            <v>24247146</v>
          </cell>
          <cell r="BI1489">
            <v>98156713</v>
          </cell>
          <cell r="BK1489" t="str">
            <v>CADRE</v>
          </cell>
          <cell r="BN1489" t="str">
            <v>03008050010110932523</v>
          </cell>
          <cell r="BO1489" t="str">
            <v>HADDED AMEL</v>
          </cell>
          <cell r="BP1489">
            <v>1491</v>
          </cell>
          <cell r="BU1489" t="str">
            <v>Non-Actif</v>
          </cell>
        </row>
        <row r="1490">
          <cell r="B1490">
            <v>1492</v>
          </cell>
          <cell r="C1490" t="str">
            <v>Madame</v>
          </cell>
          <cell r="D1490" t="str">
            <v>KASDAOUI MONIA</v>
          </cell>
          <cell r="E1490" t="str">
            <v>SAGE Tunisia</v>
          </cell>
          <cell r="F1490" t="str">
            <v>PRODUCTION</v>
          </cell>
          <cell r="G1490" t="str">
            <v>Couturière</v>
          </cell>
          <cell r="H1490" t="str">
            <v>P6 AV</v>
          </cell>
          <cell r="I1490" t="str">
            <v>EL KADRI MARIEM</v>
          </cell>
          <cell r="J1490" t="str">
            <v>A</v>
          </cell>
          <cell r="K1490" t="str">
            <v>DIRECTS</v>
          </cell>
          <cell r="L1490" t="str">
            <v>Variable cost at standard</v>
          </cell>
          <cell r="M1490" t="str">
            <v>Couturière</v>
          </cell>
          <cell r="N1490">
            <v>45062</v>
          </cell>
          <cell r="P1490">
            <v>25</v>
          </cell>
          <cell r="T1490" t="str">
            <v>CDD</v>
          </cell>
          <cell r="U1490" t="str">
            <v>Contractuel</v>
          </cell>
          <cell r="V1490">
            <v>45689</v>
          </cell>
          <cell r="W1490">
            <v>45747</v>
          </cell>
          <cell r="Z1490">
            <v>45062</v>
          </cell>
          <cell r="AA1490">
            <v>5</v>
          </cell>
          <cell r="AB1490">
            <v>2023</v>
          </cell>
          <cell r="AC1490">
            <v>2027</v>
          </cell>
          <cell r="AD1490">
            <v>1.8055555555555556</v>
          </cell>
          <cell r="AE1490" t="str">
            <v>&lt; 2</v>
          </cell>
          <cell r="AF1490">
            <v>28134</v>
          </cell>
          <cell r="AG1490">
            <v>48.186301369863017</v>
          </cell>
          <cell r="AH1490" t="str">
            <v>&gt;45&lt; 55</v>
          </cell>
          <cell r="AI1490">
            <v>12280969</v>
          </cell>
          <cell r="AJ1490" t="str">
            <v>03</v>
          </cell>
          <cell r="AK1490" t="str">
            <v>08021539</v>
          </cell>
          <cell r="AL1490">
            <v>44538</v>
          </cell>
          <cell r="AM1490" t="str">
            <v>FEMME</v>
          </cell>
          <cell r="AN1490" t="str">
            <v>Marié(e)</v>
          </cell>
          <cell r="AO1490">
            <v>2</v>
          </cell>
          <cell r="AQ1490">
            <v>3</v>
          </cell>
          <cell r="AR1490">
            <v>2</v>
          </cell>
          <cell r="AS1490">
            <v>45792.5</v>
          </cell>
          <cell r="AT1490" t="str">
            <v>Horaire</v>
          </cell>
          <cell r="AU1490">
            <v>3.3069999999999999</v>
          </cell>
          <cell r="AV1490">
            <v>17</v>
          </cell>
          <cell r="AW1490" t="str">
            <v>00100</v>
          </cell>
          <cell r="AX1490" t="str">
            <v>00001096360</v>
          </cell>
          <cell r="AY1490">
            <v>87</v>
          </cell>
          <cell r="AZ1490" t="str">
            <v>LA POSTE</v>
          </cell>
          <cell r="BA1490" t="str">
            <v>17001000000109636087</v>
          </cell>
          <cell r="BB1490">
            <v>20</v>
          </cell>
          <cell r="BC1490" t="str">
            <v>04 RUE 4801 CITE EZZOUHOUR</v>
          </cell>
          <cell r="BD1490" t="str">
            <v>TUNIS</v>
          </cell>
          <cell r="BG1490">
            <v>56335684</v>
          </cell>
          <cell r="BH1490">
            <v>25110725</v>
          </cell>
          <cell r="BJ1490" t="str">
            <v>EZZOUHOUR</v>
          </cell>
          <cell r="BK1490" t="str">
            <v>A-P6 AV</v>
          </cell>
          <cell r="BL1490" t="str">
            <v>1.1</v>
          </cell>
          <cell r="BN1490" t="str">
            <v>17001000000109636087</v>
          </cell>
          <cell r="BO1490" t="str">
            <v>KASDAOUI MONIA</v>
          </cell>
          <cell r="BP1490">
            <v>1492</v>
          </cell>
          <cell r="BT1490">
            <v>1096</v>
          </cell>
          <cell r="BU1490" t="str">
            <v>si</v>
          </cell>
          <cell r="BV1490" t="str">
            <v>965 A SA</v>
          </cell>
        </row>
        <row r="1491">
          <cell r="B1491">
            <v>1493</v>
          </cell>
          <cell r="C1491" t="str">
            <v>Madame</v>
          </cell>
          <cell r="D1491" t="str">
            <v>MAKNI SALOUHA</v>
          </cell>
          <cell r="E1491" t="str">
            <v>SAGE Tunisia</v>
          </cell>
          <cell r="F1491" t="str">
            <v>PRODUCTION</v>
          </cell>
          <cell r="G1491" t="str">
            <v>Couturière</v>
          </cell>
          <cell r="H1491" t="str">
            <v>Panda</v>
          </cell>
          <cell r="I1491" t="str">
            <v>HASNA NASRAOUI</v>
          </cell>
          <cell r="J1491" t="str">
            <v>A</v>
          </cell>
          <cell r="K1491" t="str">
            <v>DIRECTS</v>
          </cell>
          <cell r="L1491" t="str">
            <v>Variable cost at standard</v>
          </cell>
          <cell r="M1491" t="str">
            <v>Couturière</v>
          </cell>
          <cell r="N1491">
            <v>45062</v>
          </cell>
          <cell r="P1491">
            <v>-615</v>
          </cell>
          <cell r="Q1491">
            <v>45063</v>
          </cell>
          <cell r="R1491" t="str">
            <v>intégration</v>
          </cell>
          <cell r="T1491" t="str">
            <v>CDD</v>
          </cell>
          <cell r="U1491" t="str">
            <v>Contractuel</v>
          </cell>
          <cell r="V1491">
            <v>45062</v>
          </cell>
          <cell r="W1491">
            <v>45107</v>
          </cell>
          <cell r="Z1491">
            <v>45062</v>
          </cell>
          <cell r="AA1491">
            <v>5</v>
          </cell>
          <cell r="AB1491">
            <v>2023</v>
          </cell>
          <cell r="AC1491">
            <v>2027</v>
          </cell>
          <cell r="AD1491">
            <v>1.8055555555555556</v>
          </cell>
          <cell r="AE1491" t="str">
            <v>&lt; 2</v>
          </cell>
          <cell r="AF1491">
            <v>27745</v>
          </cell>
          <cell r="AG1491">
            <v>49.252054794520546</v>
          </cell>
          <cell r="AH1491" t="str">
            <v>&gt;45&lt; 55</v>
          </cell>
          <cell r="AI1491">
            <v>12230032</v>
          </cell>
          <cell r="AJ1491" t="str">
            <v>01</v>
          </cell>
          <cell r="AK1491" t="str">
            <v>02323680</v>
          </cell>
          <cell r="AL1491">
            <v>43748</v>
          </cell>
          <cell r="AM1491" t="str">
            <v>FEMME</v>
          </cell>
          <cell r="AN1491" t="str">
            <v>Marié(e)</v>
          </cell>
          <cell r="AO1491">
            <v>2</v>
          </cell>
          <cell r="AQ1491">
            <v>3</v>
          </cell>
          <cell r="AR1491">
            <v>1</v>
          </cell>
          <cell r="AS1491">
            <v>45427.25</v>
          </cell>
          <cell r="AT1491" t="str">
            <v>Horaire</v>
          </cell>
          <cell r="AU1491">
            <v>3.3069999999999999</v>
          </cell>
          <cell r="AV1491">
            <v>17</v>
          </cell>
          <cell r="AW1491">
            <v>20600</v>
          </cell>
          <cell r="AX1491" t="str">
            <v>00000324741</v>
          </cell>
          <cell r="AY1491">
            <v>29</v>
          </cell>
          <cell r="AZ1491" t="str">
            <v>LA POSTE</v>
          </cell>
          <cell r="BA1491" t="str">
            <v>17206000000032474129</v>
          </cell>
          <cell r="BB1491">
            <v>20</v>
          </cell>
          <cell r="BC1491" t="str">
            <v>1 RUE 4408 ZAHROUNI TUNIS</v>
          </cell>
          <cell r="BD1491" t="str">
            <v>TUNIS</v>
          </cell>
          <cell r="BG1491">
            <v>92122508</v>
          </cell>
          <cell r="BH1491">
            <v>22656899</v>
          </cell>
          <cell r="BK1491" t="str">
            <v>A-Panda</v>
          </cell>
          <cell r="BU1491" t="str">
            <v>Non-Actif</v>
          </cell>
        </row>
        <row r="1492">
          <cell r="B1492">
            <v>1494</v>
          </cell>
          <cell r="C1492" t="str">
            <v>Mlle</v>
          </cell>
          <cell r="D1492" t="str">
            <v>HADOUDI CHADIA</v>
          </cell>
          <cell r="E1492" t="str">
            <v>SAGE Tunisia</v>
          </cell>
          <cell r="F1492" t="str">
            <v>PRODUCTION</v>
          </cell>
          <cell r="G1492" t="str">
            <v>Contrôle qualité</v>
          </cell>
          <cell r="H1492" t="str">
            <v>P6 AR</v>
          </cell>
          <cell r="I1492" t="str">
            <v>MASSOUD BRAHMI</v>
          </cell>
          <cell r="J1492" t="str">
            <v>B</v>
          </cell>
          <cell r="K1492" t="str">
            <v>INDIRECTS</v>
          </cell>
          <cell r="L1492" t="str">
            <v>Variable cost at standard</v>
          </cell>
          <cell r="M1492" t="str">
            <v>Contrôle qualité</v>
          </cell>
          <cell r="N1492">
            <v>45063</v>
          </cell>
          <cell r="P1492" t="str">
            <v/>
          </cell>
          <cell r="Q1492">
            <v>45337</v>
          </cell>
          <cell r="R1492" t="str">
            <v>conflit avec son chef</v>
          </cell>
          <cell r="T1492" t="str">
            <v>CIVP</v>
          </cell>
          <cell r="U1492" t="str">
            <v>Contractuel</v>
          </cell>
          <cell r="V1492">
            <v>45063</v>
          </cell>
          <cell r="X1492">
            <v>45063</v>
          </cell>
          <cell r="Y1492">
            <v>45428</v>
          </cell>
          <cell r="Z1492">
            <v>45063</v>
          </cell>
          <cell r="AA1492">
            <v>5</v>
          </cell>
          <cell r="AB1492">
            <v>2023</v>
          </cell>
          <cell r="AC1492">
            <v>2027</v>
          </cell>
          <cell r="AD1492">
            <v>1.8027777777777778</v>
          </cell>
          <cell r="AE1492" t="str">
            <v>&lt; 2</v>
          </cell>
          <cell r="AF1492">
            <v>36364</v>
          </cell>
          <cell r="AG1492">
            <v>25.638356164383563</v>
          </cell>
          <cell r="AH1492" t="str">
            <v>&gt;25&lt; 35</v>
          </cell>
          <cell r="AK1492" t="str">
            <v>11663503</v>
          </cell>
          <cell r="AL1492">
            <v>42972</v>
          </cell>
          <cell r="AM1492" t="str">
            <v>FEMME</v>
          </cell>
          <cell r="AN1492" t="str">
            <v>Célibataire</v>
          </cell>
          <cell r="AQ1492">
            <v>3</v>
          </cell>
          <cell r="AR1492">
            <v>1</v>
          </cell>
          <cell r="AS1492">
            <v>45428.25</v>
          </cell>
          <cell r="AT1492" t="str">
            <v>Horaire</v>
          </cell>
          <cell r="AU1492">
            <v>2.3557692307692308</v>
          </cell>
          <cell r="AV1492">
            <v>17</v>
          </cell>
          <cell r="AW1492" t="str">
            <v>00100</v>
          </cell>
          <cell r="AX1492" t="str">
            <v>00003272473</v>
          </cell>
          <cell r="AY1492">
            <v>42</v>
          </cell>
          <cell r="AZ1492" t="str">
            <v>LA POSTE</v>
          </cell>
          <cell r="BA1492" t="str">
            <v>17001000000327247342</v>
          </cell>
          <cell r="BB1492">
            <v>20</v>
          </cell>
          <cell r="BC1492" t="str">
            <v>GHDIR EL GOLLA EL AGBA</v>
          </cell>
          <cell r="BD1492" t="str">
            <v>TUNIS</v>
          </cell>
          <cell r="BG1492">
            <v>55054007</v>
          </cell>
          <cell r="BH1492">
            <v>22476178</v>
          </cell>
          <cell r="BJ1492" t="str">
            <v>GHDIR EL GOLLA</v>
          </cell>
          <cell r="BK1492" t="str">
            <v>B-P6 AR</v>
          </cell>
          <cell r="BL1492" t="str">
            <v>1.3</v>
          </cell>
          <cell r="BU1492" t="str">
            <v>Non-Actif</v>
          </cell>
          <cell r="BV1492" t="str">
            <v>P6 AR B SP</v>
          </cell>
        </row>
        <row r="1493">
          <cell r="B1493">
            <v>1495</v>
          </cell>
          <cell r="C1493" t="str">
            <v>Mlle</v>
          </cell>
          <cell r="D1493" t="str">
            <v>CHEBBI ICHRAK</v>
          </cell>
          <cell r="E1493" t="str">
            <v>SAGE Tunisia</v>
          </cell>
          <cell r="F1493" t="str">
            <v>PRODUCTION</v>
          </cell>
          <cell r="G1493" t="str">
            <v>Prép CAMPO</v>
          </cell>
          <cell r="H1493" t="str">
            <v>P6 AR</v>
          </cell>
          <cell r="I1493" t="str">
            <v>MOHAMED AMINE</v>
          </cell>
          <cell r="J1493" t="str">
            <v>A</v>
          </cell>
          <cell r="K1493" t="str">
            <v>DIRECTS</v>
          </cell>
          <cell r="L1493" t="str">
            <v>Variable cost at standard</v>
          </cell>
          <cell r="M1493" t="str">
            <v>Prép CAMPO</v>
          </cell>
          <cell r="N1493">
            <v>45062</v>
          </cell>
          <cell r="P1493">
            <v>25</v>
          </cell>
          <cell r="T1493" t="str">
            <v>CDD</v>
          </cell>
          <cell r="U1493" t="str">
            <v>Contractuel</v>
          </cell>
          <cell r="V1493">
            <v>45689</v>
          </cell>
          <cell r="W1493">
            <v>45747</v>
          </cell>
          <cell r="Z1493">
            <v>45062</v>
          </cell>
          <cell r="AA1493">
            <v>5</v>
          </cell>
          <cell r="AB1493">
            <v>2023</v>
          </cell>
          <cell r="AC1493">
            <v>2027</v>
          </cell>
          <cell r="AD1493">
            <v>1.8055555555555556</v>
          </cell>
          <cell r="AE1493" t="str">
            <v>&lt; 2</v>
          </cell>
          <cell r="AF1493">
            <v>34864</v>
          </cell>
          <cell r="AG1493">
            <v>29.747945205479454</v>
          </cell>
          <cell r="AH1493" t="str">
            <v>&gt;25&lt; 35</v>
          </cell>
          <cell r="AI1493">
            <v>17680420</v>
          </cell>
          <cell r="AJ1493" t="str">
            <v>02</v>
          </cell>
          <cell r="AK1493" t="str">
            <v>07212740</v>
          </cell>
          <cell r="AL1493">
            <v>41528</v>
          </cell>
          <cell r="AM1493" t="str">
            <v>FEMME</v>
          </cell>
          <cell r="AN1493" t="str">
            <v>Célibataire</v>
          </cell>
          <cell r="AQ1493">
            <v>3</v>
          </cell>
          <cell r="AR1493">
            <v>2</v>
          </cell>
          <cell r="AS1493">
            <v>45792.5</v>
          </cell>
          <cell r="AT1493" t="str">
            <v>Horaire</v>
          </cell>
          <cell r="AU1493">
            <v>3.3069999999999999</v>
          </cell>
          <cell r="AV1493">
            <v>17</v>
          </cell>
          <cell r="AW1493" t="str">
            <v>00100</v>
          </cell>
          <cell r="AX1493" t="str">
            <v>00003257205</v>
          </cell>
          <cell r="AY1493">
            <v>62</v>
          </cell>
          <cell r="AZ1493" t="str">
            <v>LA POSTE</v>
          </cell>
          <cell r="BA1493" t="str">
            <v>17001000000325720562</v>
          </cell>
          <cell r="BB1493">
            <v>20</v>
          </cell>
          <cell r="BC1493" t="str">
            <v>CITE ENNOUR KABARIYA</v>
          </cell>
          <cell r="BD1493" t="str">
            <v>TUNIS</v>
          </cell>
          <cell r="BG1493">
            <v>27874919</v>
          </cell>
          <cell r="BH1493">
            <v>23215717</v>
          </cell>
          <cell r="BJ1493" t="str">
            <v>KABARIA</v>
          </cell>
          <cell r="BK1493" t="str">
            <v>CAMPO A</v>
          </cell>
          <cell r="BL1493" t="str">
            <v>1.1</v>
          </cell>
          <cell r="BN1493" t="str">
            <v>17001000000325720562</v>
          </cell>
          <cell r="BO1493" t="str">
            <v>CHEBBI ICHRAK</v>
          </cell>
          <cell r="BP1493">
            <v>1495</v>
          </cell>
          <cell r="BT1493">
            <v>1088</v>
          </cell>
          <cell r="BU1493" t="str">
            <v>si</v>
          </cell>
          <cell r="BV1493" t="str">
            <v>965 A SP</v>
          </cell>
        </row>
        <row r="1494">
          <cell r="B1494">
            <v>1496</v>
          </cell>
          <cell r="C1494" t="str">
            <v>Madame</v>
          </cell>
          <cell r="D1494" t="str">
            <v>DRIDI AICHA</v>
          </cell>
          <cell r="E1494" t="str">
            <v>SAGE Tunisia</v>
          </cell>
          <cell r="F1494" t="str">
            <v>PRODUCTION</v>
          </cell>
          <cell r="G1494" t="str">
            <v>Couturière</v>
          </cell>
          <cell r="H1494" t="str">
            <v>P6</v>
          </cell>
          <cell r="I1494" t="str">
            <v>SOFIEN  NASRAOUI</v>
          </cell>
          <cell r="J1494" t="str">
            <v>B</v>
          </cell>
          <cell r="K1494" t="str">
            <v>DIRECTS</v>
          </cell>
          <cell r="L1494" t="str">
            <v>Variable cost at standard</v>
          </cell>
          <cell r="M1494" t="str">
            <v>Couturière</v>
          </cell>
          <cell r="N1494">
            <v>45063</v>
          </cell>
          <cell r="P1494">
            <v>-615</v>
          </cell>
          <cell r="Q1494">
            <v>45065</v>
          </cell>
          <cell r="R1494" t="str">
            <v>intégration</v>
          </cell>
          <cell r="T1494" t="str">
            <v>CDD</v>
          </cell>
          <cell r="U1494" t="str">
            <v>Contractuel</v>
          </cell>
          <cell r="V1494">
            <v>45063</v>
          </cell>
          <cell r="W1494">
            <v>45107</v>
          </cell>
          <cell r="Z1494">
            <v>45063</v>
          </cell>
          <cell r="AA1494">
            <v>5</v>
          </cell>
          <cell r="AB1494">
            <v>2023</v>
          </cell>
          <cell r="AC1494">
            <v>2027</v>
          </cell>
          <cell r="AD1494">
            <v>1.8027777777777778</v>
          </cell>
          <cell r="AE1494" t="str">
            <v>&lt; 2</v>
          </cell>
          <cell r="AF1494">
            <v>31323</v>
          </cell>
          <cell r="AG1494">
            <v>39.449315068493149</v>
          </cell>
          <cell r="AH1494" t="str">
            <v>&gt;35&lt; 45</v>
          </cell>
          <cell r="AI1494">
            <v>12795197</v>
          </cell>
          <cell r="AJ1494" t="str">
            <v>04</v>
          </cell>
          <cell r="AK1494" t="str">
            <v>07377572</v>
          </cell>
          <cell r="AL1494">
            <v>37400</v>
          </cell>
          <cell r="AM1494" t="str">
            <v>FEMME</v>
          </cell>
          <cell r="AN1494" t="str">
            <v>Marié(e)</v>
          </cell>
          <cell r="AO1494">
            <v>2</v>
          </cell>
          <cell r="AQ1494">
            <v>3</v>
          </cell>
          <cell r="AR1494">
            <v>1</v>
          </cell>
          <cell r="AS1494">
            <v>45428.25</v>
          </cell>
          <cell r="AT1494" t="str">
            <v>Horaire</v>
          </cell>
          <cell r="AU1494">
            <v>3.3069999999999999</v>
          </cell>
          <cell r="AV1494">
            <v>17</v>
          </cell>
          <cell r="AW1494" t="str">
            <v>00100</v>
          </cell>
          <cell r="AX1494" t="str">
            <v>00000730759</v>
          </cell>
          <cell r="AY1494">
            <v>59</v>
          </cell>
          <cell r="AZ1494" t="str">
            <v>LA POSTE</v>
          </cell>
          <cell r="BA1494" t="str">
            <v>17001000000073075959</v>
          </cell>
          <cell r="BB1494">
            <v>20</v>
          </cell>
          <cell r="BC1494" t="str">
            <v>CITE NASIM SAIDA</v>
          </cell>
          <cell r="BD1494" t="str">
            <v>MANOUBA</v>
          </cell>
          <cell r="BG1494">
            <v>58601527</v>
          </cell>
          <cell r="BH1494">
            <v>52001187</v>
          </cell>
          <cell r="BK1494" t="str">
            <v>B-P6</v>
          </cell>
          <cell r="BU1494" t="str">
            <v>Non-Actif</v>
          </cell>
        </row>
        <row r="1495">
          <cell r="B1495">
            <v>1497</v>
          </cell>
          <cell r="C1495" t="str">
            <v>MLLE</v>
          </cell>
          <cell r="D1495" t="str">
            <v>OURI RIHAB</v>
          </cell>
          <cell r="E1495" t="str">
            <v>SAGE Tunisia</v>
          </cell>
          <cell r="F1495" t="str">
            <v>PRODUCTION</v>
          </cell>
          <cell r="G1495" t="str">
            <v>Couturière</v>
          </cell>
          <cell r="H1495" t="str">
            <v>Panda</v>
          </cell>
          <cell r="I1495" t="str">
            <v>FAWZI SENDESNI</v>
          </cell>
          <cell r="J1495" t="str">
            <v>B</v>
          </cell>
          <cell r="K1495" t="str">
            <v>DIRECTS</v>
          </cell>
          <cell r="L1495" t="str">
            <v>Variable cost at standard</v>
          </cell>
          <cell r="M1495" t="str">
            <v>Couturière</v>
          </cell>
          <cell r="N1495">
            <v>45063</v>
          </cell>
          <cell r="P1495">
            <v>-126</v>
          </cell>
          <cell r="Q1495">
            <v>45581</v>
          </cell>
          <cell r="R1495" t="str">
            <v>condition de travail</v>
          </cell>
          <cell r="S1495" t="str">
            <v>problème de badge</v>
          </cell>
          <cell r="T1495" t="str">
            <v>CDD</v>
          </cell>
          <cell r="U1495" t="str">
            <v>Contractuel</v>
          </cell>
          <cell r="V1495">
            <v>45536</v>
          </cell>
          <cell r="W1495">
            <v>45596</v>
          </cell>
          <cell r="Z1495">
            <v>45063</v>
          </cell>
          <cell r="AA1495">
            <v>5</v>
          </cell>
          <cell r="AB1495">
            <v>2023</v>
          </cell>
          <cell r="AC1495">
            <v>2027</v>
          </cell>
          <cell r="AD1495">
            <v>1.8027777777777778</v>
          </cell>
          <cell r="AE1495" t="str">
            <v>&lt; 2</v>
          </cell>
          <cell r="AF1495">
            <v>35560</v>
          </cell>
          <cell r="AG1495">
            <v>27.841095890410958</v>
          </cell>
          <cell r="AH1495" t="str">
            <v>&gt;25&lt; 35</v>
          </cell>
          <cell r="AI1495">
            <v>16796877</v>
          </cell>
          <cell r="AJ1495" t="str">
            <v>05</v>
          </cell>
          <cell r="AK1495" t="str">
            <v>13007485</v>
          </cell>
          <cell r="AL1495">
            <v>43210</v>
          </cell>
          <cell r="AM1495" t="str">
            <v>FEMME</v>
          </cell>
          <cell r="AN1495" t="str">
            <v>Célibataire</v>
          </cell>
          <cell r="AQ1495">
            <v>3</v>
          </cell>
          <cell r="AR1495">
            <v>2</v>
          </cell>
          <cell r="AS1495">
            <v>45793.5</v>
          </cell>
          <cell r="AT1495" t="str">
            <v>Horaire</v>
          </cell>
          <cell r="AU1495">
            <v>3.3069999999999999</v>
          </cell>
          <cell r="AV1495" t="str">
            <v>12</v>
          </cell>
          <cell r="AW1495" t="str">
            <v>40600</v>
          </cell>
          <cell r="AX1495" t="str">
            <v>00002334352</v>
          </cell>
          <cell r="AY1495" t="str">
            <v>18</v>
          </cell>
          <cell r="AZ1495" t="str">
            <v>UIB</v>
          </cell>
          <cell r="BA1495" t="str">
            <v>12406000000233435218</v>
          </cell>
          <cell r="BB1495">
            <v>20</v>
          </cell>
          <cell r="BC1495" t="str">
            <v xml:space="preserve">EZZAHROUNI </v>
          </cell>
          <cell r="BD1495" t="str">
            <v>TUNIS</v>
          </cell>
          <cell r="BG1495">
            <v>56126378</v>
          </cell>
          <cell r="BJ1495" t="str">
            <v>ZAHROUNI</v>
          </cell>
          <cell r="BK1495" t="str">
            <v>B-Panda</v>
          </cell>
          <cell r="BL1495" t="str">
            <v>1.1</v>
          </cell>
          <cell r="BN1495" t="str">
            <v>12406000000233435218</v>
          </cell>
          <cell r="BO1495" t="str">
            <v>OURI RIHAB</v>
          </cell>
          <cell r="BP1495">
            <v>1497</v>
          </cell>
          <cell r="BU1495" t="str">
            <v>Non-Actif</v>
          </cell>
          <cell r="BV1495" t="str">
            <v>139 B SP</v>
          </cell>
        </row>
        <row r="1496">
          <cell r="B1496">
            <v>1498</v>
          </cell>
          <cell r="C1496" t="str">
            <v>Madame</v>
          </cell>
          <cell r="D1496" t="str">
            <v>TEBBINI OLFA</v>
          </cell>
          <cell r="E1496" t="str">
            <v>SAGE Tunisia</v>
          </cell>
          <cell r="F1496" t="str">
            <v>PRODUCTION</v>
          </cell>
          <cell r="G1496" t="str">
            <v>Alimentatrice</v>
          </cell>
          <cell r="H1496">
            <v>965</v>
          </cell>
          <cell r="I1496" t="str">
            <v>ALA KHALOUI</v>
          </cell>
          <cell r="J1496" t="str">
            <v>A</v>
          </cell>
          <cell r="K1496" t="str">
            <v>DIRECTS</v>
          </cell>
          <cell r="L1496" t="str">
            <v>Variable cost at standard</v>
          </cell>
          <cell r="M1496" t="str">
            <v>Alimentatrice</v>
          </cell>
          <cell r="N1496">
            <v>45064</v>
          </cell>
          <cell r="P1496">
            <v>-371</v>
          </cell>
          <cell r="Q1496">
            <v>45308</v>
          </cell>
          <cell r="R1496" t="str">
            <v>familliale</v>
          </cell>
          <cell r="T1496" t="str">
            <v>CDD</v>
          </cell>
          <cell r="U1496" t="str">
            <v>Contractuel</v>
          </cell>
          <cell r="V1496">
            <v>45292</v>
          </cell>
          <cell r="W1496">
            <v>45351</v>
          </cell>
          <cell r="Z1496">
            <v>45064</v>
          </cell>
          <cell r="AA1496">
            <v>5</v>
          </cell>
          <cell r="AB1496">
            <v>2023</v>
          </cell>
          <cell r="AC1496">
            <v>2027</v>
          </cell>
          <cell r="AD1496">
            <v>1.8</v>
          </cell>
          <cell r="AE1496" t="str">
            <v>&lt; 2</v>
          </cell>
          <cell r="AF1496">
            <v>34486</v>
          </cell>
          <cell r="AG1496">
            <v>30.783561643835615</v>
          </cell>
          <cell r="AH1496" t="str">
            <v>&gt;25&lt; 35</v>
          </cell>
          <cell r="AI1496">
            <v>17127648</v>
          </cell>
          <cell r="AJ1496" t="str">
            <v>00</v>
          </cell>
          <cell r="AK1496" t="str">
            <v>07967886</v>
          </cell>
          <cell r="AL1496">
            <v>41131</v>
          </cell>
          <cell r="AM1496" t="str">
            <v>FEMME</v>
          </cell>
          <cell r="AN1496" t="str">
            <v>Marié(e)</v>
          </cell>
          <cell r="AO1496">
            <v>1</v>
          </cell>
          <cell r="AQ1496">
            <v>3</v>
          </cell>
          <cell r="AR1496">
            <v>1</v>
          </cell>
          <cell r="AS1496">
            <v>45429.25</v>
          </cell>
          <cell r="AT1496" t="str">
            <v>Horaire</v>
          </cell>
          <cell r="AU1496">
            <v>3.3069999999999999</v>
          </cell>
          <cell r="AV1496">
            <v>12</v>
          </cell>
          <cell r="AW1496" t="str">
            <v>05500</v>
          </cell>
          <cell r="AX1496" t="str">
            <v>00002407423</v>
          </cell>
          <cell r="AY1496" t="str">
            <v>09</v>
          </cell>
          <cell r="AZ1496" t="str">
            <v>UIB</v>
          </cell>
          <cell r="BA1496" t="str">
            <v>12055000000240742309</v>
          </cell>
          <cell r="BB1496">
            <v>20</v>
          </cell>
          <cell r="BC1496" t="str">
            <v>GHDIR EL GOLLA EL AGBA</v>
          </cell>
          <cell r="BD1496" t="str">
            <v>TUNIS</v>
          </cell>
          <cell r="BG1496">
            <v>27261882</v>
          </cell>
          <cell r="BH1496">
            <v>26611845</v>
          </cell>
          <cell r="BJ1496" t="str">
            <v>GHDIR EL GOLLA</v>
          </cell>
          <cell r="BK1496" t="str">
            <v>A-965</v>
          </cell>
          <cell r="BL1496" t="str">
            <v>1.3</v>
          </cell>
          <cell r="BU1496" t="str">
            <v>Non-Actif</v>
          </cell>
          <cell r="BV1496" t="str">
            <v>965 A CA</v>
          </cell>
        </row>
        <row r="1497">
          <cell r="B1497">
            <v>1499</v>
          </cell>
          <cell r="C1497" t="str">
            <v>Madame</v>
          </cell>
          <cell r="D1497" t="str">
            <v>NEFZI DORSAF</v>
          </cell>
          <cell r="E1497" t="str">
            <v>SAGE Tunisia</v>
          </cell>
          <cell r="F1497" t="str">
            <v>PRODUCTION</v>
          </cell>
          <cell r="G1497" t="str">
            <v>Couturière</v>
          </cell>
          <cell r="H1497" t="str">
            <v>P6 AR</v>
          </cell>
          <cell r="I1497" t="str">
            <v>Bel Hadj Mohamed</v>
          </cell>
          <cell r="J1497" t="str">
            <v>A</v>
          </cell>
          <cell r="K1497" t="str">
            <v>DIRECTS</v>
          </cell>
          <cell r="L1497" t="str">
            <v>Variable cost at standard</v>
          </cell>
          <cell r="M1497" t="str">
            <v>Couturière</v>
          </cell>
          <cell r="N1497">
            <v>45064</v>
          </cell>
          <cell r="P1497">
            <v>25</v>
          </cell>
          <cell r="T1497" t="str">
            <v>CDD</v>
          </cell>
          <cell r="U1497" t="str">
            <v>Contractuel</v>
          </cell>
          <cell r="V1497">
            <v>45689</v>
          </cell>
          <cell r="W1497">
            <v>45747</v>
          </cell>
          <cell r="Z1497">
            <v>45064</v>
          </cell>
          <cell r="AA1497">
            <v>5</v>
          </cell>
          <cell r="AB1497">
            <v>2023</v>
          </cell>
          <cell r="AC1497">
            <v>2027</v>
          </cell>
          <cell r="AD1497">
            <v>1.8</v>
          </cell>
          <cell r="AE1497" t="str">
            <v>&lt; 2</v>
          </cell>
          <cell r="AF1497">
            <v>32174</v>
          </cell>
          <cell r="AG1497">
            <v>37.11780821917808</v>
          </cell>
          <cell r="AH1497" t="str">
            <v>&gt;35&lt; 45</v>
          </cell>
          <cell r="AI1497">
            <v>12669812</v>
          </cell>
          <cell r="AJ1497" t="str">
            <v>06</v>
          </cell>
          <cell r="AK1497" t="str">
            <v>07413449</v>
          </cell>
          <cell r="AL1497">
            <v>38840</v>
          </cell>
          <cell r="AM1497" t="str">
            <v>FEMME</v>
          </cell>
          <cell r="AN1497" t="str">
            <v>Marié(e)</v>
          </cell>
          <cell r="AO1497">
            <v>2</v>
          </cell>
          <cell r="AQ1497">
            <v>3</v>
          </cell>
          <cell r="AR1497">
            <v>2</v>
          </cell>
          <cell r="AS1497">
            <v>45794.5</v>
          </cell>
          <cell r="AT1497" t="str">
            <v>Horaire</v>
          </cell>
          <cell r="AU1497">
            <v>3.3069999999999999</v>
          </cell>
          <cell r="AV1497">
            <v>17</v>
          </cell>
          <cell r="AW1497" t="str">
            <v>00100</v>
          </cell>
          <cell r="AX1497" t="str">
            <v>00003275272</v>
          </cell>
          <cell r="AY1497">
            <v>84</v>
          </cell>
          <cell r="AZ1497" t="str">
            <v>LA POSTE</v>
          </cell>
          <cell r="BA1497" t="str">
            <v>17001000000327527284</v>
          </cell>
          <cell r="BB1497">
            <v>20</v>
          </cell>
          <cell r="BC1497" t="str">
            <v>CITE ENNASSIM SAIDA JEDAIDA</v>
          </cell>
          <cell r="BD1497" t="str">
            <v>MANOUBA</v>
          </cell>
          <cell r="BG1497">
            <v>24756045</v>
          </cell>
          <cell r="BH1497">
            <v>24550971</v>
          </cell>
          <cell r="BJ1497" t="str">
            <v>SAAIDA</v>
          </cell>
          <cell r="BK1497" t="str">
            <v>A-P6 AR</v>
          </cell>
          <cell r="BL1497" t="str">
            <v>1.1</v>
          </cell>
          <cell r="BN1497" t="str">
            <v>17001000000327527284</v>
          </cell>
          <cell r="BO1497" t="str">
            <v>NEFZI DORSAF</v>
          </cell>
          <cell r="BP1497">
            <v>1499</v>
          </cell>
          <cell r="BT1497">
            <v>706</v>
          </cell>
          <cell r="BU1497" t="str">
            <v>si</v>
          </cell>
          <cell r="BV1497" t="str">
            <v>139 B SA</v>
          </cell>
        </row>
        <row r="1498">
          <cell r="B1498">
            <v>1500</v>
          </cell>
          <cell r="C1498" t="str">
            <v>Mlle</v>
          </cell>
          <cell r="D1498" t="str">
            <v>ALI SIHEM</v>
          </cell>
          <cell r="E1498" t="str">
            <v>SAGE Tunisia</v>
          </cell>
          <cell r="F1498" t="str">
            <v>PRODUCTION</v>
          </cell>
          <cell r="G1498" t="str">
            <v>Couturière</v>
          </cell>
          <cell r="H1498" t="str">
            <v>PANDA</v>
          </cell>
          <cell r="I1498" t="str">
            <v>HASNA NASRAOUI</v>
          </cell>
          <cell r="J1498" t="str">
            <v>A</v>
          </cell>
          <cell r="K1498" t="str">
            <v>DIRECTS</v>
          </cell>
          <cell r="L1498" t="str">
            <v>Variable cost at standard</v>
          </cell>
          <cell r="M1498" t="str">
            <v>Couturière</v>
          </cell>
          <cell r="N1498">
            <v>45065</v>
          </cell>
          <cell r="P1498">
            <v>-523</v>
          </cell>
          <cell r="Q1498">
            <v>45201</v>
          </cell>
          <cell r="R1498" t="str">
            <v>probléme de poste</v>
          </cell>
          <cell r="S1498" t="str">
            <v>probléme de poste</v>
          </cell>
          <cell r="T1498" t="str">
            <v>CDD</v>
          </cell>
          <cell r="U1498" t="str">
            <v>Contractuel</v>
          </cell>
          <cell r="V1498">
            <v>45170</v>
          </cell>
          <cell r="W1498">
            <v>45199</v>
          </cell>
          <cell r="Z1498">
            <v>45065</v>
          </cell>
          <cell r="AA1498">
            <v>5</v>
          </cell>
          <cell r="AB1498">
            <v>2023</v>
          </cell>
          <cell r="AC1498">
            <v>2027</v>
          </cell>
          <cell r="AD1498">
            <v>1.7972222222222223</v>
          </cell>
          <cell r="AE1498" t="str">
            <v>&lt; 2</v>
          </cell>
          <cell r="AF1498">
            <v>30904</v>
          </cell>
          <cell r="AG1498">
            <v>40.597260273972601</v>
          </cell>
          <cell r="AH1498" t="str">
            <v>&gt;35&lt; 45</v>
          </cell>
          <cell r="AI1498">
            <v>12665118</v>
          </cell>
          <cell r="AJ1498" t="str">
            <v>05</v>
          </cell>
          <cell r="AK1498" t="str">
            <v>07363859</v>
          </cell>
          <cell r="AL1498">
            <v>36994</v>
          </cell>
          <cell r="AM1498" t="str">
            <v>FEMME</v>
          </cell>
          <cell r="AN1498" t="str">
            <v>Célibataire</v>
          </cell>
          <cell r="AQ1498">
            <v>3</v>
          </cell>
          <cell r="AR1498">
            <v>1</v>
          </cell>
          <cell r="AS1498">
            <v>45430.25</v>
          </cell>
          <cell r="AT1498" t="str">
            <v>Horaire</v>
          </cell>
          <cell r="AU1498">
            <v>3.3069999999999999</v>
          </cell>
          <cell r="AV1498">
            <v>17</v>
          </cell>
          <cell r="AW1498" t="str">
            <v>00100</v>
          </cell>
          <cell r="AX1498" t="str">
            <v>00003275801</v>
          </cell>
          <cell r="AY1498">
            <v>49</v>
          </cell>
          <cell r="AZ1498" t="str">
            <v>LA POSTE</v>
          </cell>
          <cell r="BA1498" t="str">
            <v>17001000000327580149</v>
          </cell>
          <cell r="BB1498">
            <v>20</v>
          </cell>
          <cell r="BC1498" t="str">
            <v>SANHAJA WED ELLIL</v>
          </cell>
          <cell r="BD1498" t="str">
            <v>MANOUBA</v>
          </cell>
          <cell r="BG1498">
            <v>27644779</v>
          </cell>
          <cell r="BJ1498" t="str">
            <v>SANHEJA</v>
          </cell>
          <cell r="BK1498" t="str">
            <v>A-PANDA</v>
          </cell>
          <cell r="BL1498" t="str">
            <v>1.1</v>
          </cell>
          <cell r="BN1498" t="str">
            <v>17001000000327580149</v>
          </cell>
          <cell r="BO1498" t="str">
            <v>ALI SIHEM</v>
          </cell>
          <cell r="BP1498">
            <v>1500</v>
          </cell>
          <cell r="BU1498" t="str">
            <v>Non-Actif</v>
          </cell>
        </row>
        <row r="1499">
          <cell r="B1499">
            <v>1501</v>
          </cell>
          <cell r="C1499" t="str">
            <v>Mlle</v>
          </cell>
          <cell r="D1499" t="str">
            <v>OUSJI AYA</v>
          </cell>
          <cell r="E1499" t="str">
            <v>SAGE Tunisia</v>
          </cell>
          <cell r="F1499" t="str">
            <v>PRODUCTION</v>
          </cell>
          <cell r="G1499" t="str">
            <v>Couturière</v>
          </cell>
          <cell r="H1499" t="str">
            <v>P6</v>
          </cell>
          <cell r="K1499" t="str">
            <v>DIRECTS</v>
          </cell>
          <cell r="L1499" t="str">
            <v>Variable cost at standard</v>
          </cell>
          <cell r="M1499" t="str">
            <v>Couturière</v>
          </cell>
          <cell r="N1499">
            <v>45065</v>
          </cell>
          <cell r="P1499">
            <v>-615</v>
          </cell>
          <cell r="Q1499">
            <v>45115</v>
          </cell>
          <cell r="R1499" t="str">
            <v>personnel</v>
          </cell>
          <cell r="T1499" t="str">
            <v>CDD</v>
          </cell>
          <cell r="U1499" t="str">
            <v>Contractuel</v>
          </cell>
          <cell r="V1499">
            <v>45065</v>
          </cell>
          <cell r="W1499">
            <v>45107</v>
          </cell>
          <cell r="Z1499">
            <v>45065</v>
          </cell>
          <cell r="AA1499">
            <v>5</v>
          </cell>
          <cell r="AB1499">
            <v>2023</v>
          </cell>
          <cell r="AC1499">
            <v>2027</v>
          </cell>
          <cell r="AD1499">
            <v>1.7972222222222223</v>
          </cell>
          <cell r="AE1499" t="str">
            <v>&lt; 2</v>
          </cell>
          <cell r="AF1499">
            <v>37850</v>
          </cell>
          <cell r="AG1499">
            <v>21.567123287671233</v>
          </cell>
          <cell r="AH1499" t="str">
            <v>&lt; 25</v>
          </cell>
          <cell r="AK1499" t="str">
            <v>14663498</v>
          </cell>
          <cell r="AL1499">
            <v>44152</v>
          </cell>
          <cell r="AM1499" t="str">
            <v>FEMME</v>
          </cell>
          <cell r="AN1499" t="str">
            <v>Célibataire</v>
          </cell>
          <cell r="AQ1499">
            <v>3</v>
          </cell>
          <cell r="AR1499">
            <v>1</v>
          </cell>
          <cell r="AS1499">
            <v>45430.25</v>
          </cell>
          <cell r="AT1499" t="str">
            <v>Horaire</v>
          </cell>
          <cell r="AU1499">
            <v>3.3069999999999999</v>
          </cell>
          <cell r="AV1499">
            <v>14</v>
          </cell>
          <cell r="AW1499" t="str">
            <v>04304</v>
          </cell>
          <cell r="AX1499">
            <v>31007050057</v>
          </cell>
          <cell r="AY1499">
            <v>96</v>
          </cell>
          <cell r="AZ1499" t="str">
            <v>BH</v>
          </cell>
          <cell r="BA1499" t="str">
            <v>14043043100705005796</v>
          </cell>
          <cell r="BB1499">
            <v>20</v>
          </cell>
          <cell r="BC1499" t="str">
            <v>MHAMDIA</v>
          </cell>
          <cell r="BD1499" t="str">
            <v>BEN AROUS</v>
          </cell>
          <cell r="BG1499">
            <v>20237673</v>
          </cell>
          <cell r="BH1499">
            <v>28269328</v>
          </cell>
          <cell r="BK1499" t="str">
            <v>-P6</v>
          </cell>
          <cell r="BU1499" t="str">
            <v>Non-Actif</v>
          </cell>
        </row>
        <row r="1500">
          <cell r="B1500">
            <v>1502</v>
          </cell>
          <cell r="C1500" t="str">
            <v>Mlle</v>
          </cell>
          <cell r="D1500" t="str">
            <v>LOUATI ABIR</v>
          </cell>
          <cell r="E1500" t="str">
            <v>SAGE Tunisia</v>
          </cell>
          <cell r="F1500" t="str">
            <v>PRODUCTION</v>
          </cell>
          <cell r="G1500" t="str">
            <v>Couturière</v>
          </cell>
          <cell r="H1500" t="str">
            <v>Skoda</v>
          </cell>
          <cell r="I1500" t="str">
            <v>abdelhalim</v>
          </cell>
          <cell r="J1500" t="str">
            <v>B</v>
          </cell>
          <cell r="K1500" t="str">
            <v>DIRECTS</v>
          </cell>
          <cell r="L1500" t="str">
            <v>Variable cost at standard</v>
          </cell>
          <cell r="M1500" t="str">
            <v>Couturière</v>
          </cell>
          <cell r="N1500">
            <v>45065</v>
          </cell>
          <cell r="P1500">
            <v>25</v>
          </cell>
          <cell r="T1500" t="str">
            <v>CDD</v>
          </cell>
          <cell r="U1500" t="str">
            <v>Contractuel</v>
          </cell>
          <cell r="V1500">
            <v>45689</v>
          </cell>
          <cell r="W1500">
            <v>45747</v>
          </cell>
          <cell r="Z1500">
            <v>45065</v>
          </cell>
          <cell r="AA1500">
            <v>5</v>
          </cell>
          <cell r="AB1500">
            <v>2023</v>
          </cell>
          <cell r="AC1500">
            <v>2027</v>
          </cell>
          <cell r="AD1500">
            <v>1.7972222222222223</v>
          </cell>
          <cell r="AE1500" t="str">
            <v>&lt; 2</v>
          </cell>
          <cell r="AF1500">
            <v>33786</v>
          </cell>
          <cell r="AG1500">
            <v>32.701369863013696</v>
          </cell>
          <cell r="AH1500" t="str">
            <v>&gt;25&lt; 35</v>
          </cell>
          <cell r="AI1500">
            <v>16836682</v>
          </cell>
          <cell r="AJ1500" t="str">
            <v>04</v>
          </cell>
          <cell r="AK1500" t="str">
            <v>07197050</v>
          </cell>
          <cell r="AL1500">
            <v>40767</v>
          </cell>
          <cell r="AM1500" t="str">
            <v>FEMME</v>
          </cell>
          <cell r="AN1500" t="str">
            <v>Célibataire</v>
          </cell>
          <cell r="AQ1500">
            <v>3</v>
          </cell>
          <cell r="AR1500">
            <v>2</v>
          </cell>
          <cell r="AS1500">
            <v>45795.5</v>
          </cell>
          <cell r="AT1500" t="str">
            <v>Horaire</v>
          </cell>
          <cell r="AU1500">
            <v>3.3069999999999999</v>
          </cell>
          <cell r="AV1500">
            <v>17</v>
          </cell>
          <cell r="AW1500" t="str">
            <v>00100</v>
          </cell>
          <cell r="AX1500" t="str">
            <v>00003441673</v>
          </cell>
          <cell r="AY1500">
            <v>43</v>
          </cell>
          <cell r="AZ1500" t="str">
            <v>LA POSTE</v>
          </cell>
          <cell r="BA1500" t="str">
            <v>17001000000344167343</v>
          </cell>
          <cell r="BB1500">
            <v>20</v>
          </cell>
          <cell r="BC1500" t="str">
            <v>FOUCHANA</v>
          </cell>
          <cell r="BD1500" t="str">
            <v>BEN AROUS</v>
          </cell>
          <cell r="BF1500">
            <v>45176</v>
          </cell>
          <cell r="BG1500">
            <v>27037800</v>
          </cell>
          <cell r="BH1500">
            <v>20994704</v>
          </cell>
          <cell r="BJ1500" t="str">
            <v>FOUCHANA</v>
          </cell>
          <cell r="BK1500" t="str">
            <v>B-Skoda</v>
          </cell>
          <cell r="BL1500" t="str">
            <v>1.1</v>
          </cell>
          <cell r="BN1500" t="str">
            <v>17001000000344167343</v>
          </cell>
          <cell r="BO1500" t="str">
            <v>LOUATI ABIR</v>
          </cell>
          <cell r="BP1500">
            <v>1502</v>
          </cell>
          <cell r="BT1500">
            <v>309</v>
          </cell>
          <cell r="BU1500" t="str">
            <v>si</v>
          </cell>
          <cell r="BV1500" t="str">
            <v>P6</v>
          </cell>
        </row>
        <row r="1501">
          <cell r="B1501">
            <v>1503</v>
          </cell>
          <cell r="C1501" t="str">
            <v>Mlle</v>
          </cell>
          <cell r="D1501" t="str">
            <v>ZARRIM FATEN</v>
          </cell>
          <cell r="E1501" t="str">
            <v>SAGE Tunisia</v>
          </cell>
          <cell r="F1501" t="str">
            <v>PRODUCTION</v>
          </cell>
          <cell r="G1501" t="str">
            <v>Couturière</v>
          </cell>
          <cell r="H1501">
            <v>965</v>
          </cell>
          <cell r="I1501" t="str">
            <v>abdelhalim</v>
          </cell>
          <cell r="J1501" t="str">
            <v>B</v>
          </cell>
          <cell r="K1501" t="str">
            <v>DIRECTS</v>
          </cell>
          <cell r="L1501" t="str">
            <v>Variable cost at standard</v>
          </cell>
          <cell r="M1501" t="str">
            <v>Couturière</v>
          </cell>
          <cell r="N1501">
            <v>45065</v>
          </cell>
          <cell r="P1501">
            <v>25</v>
          </cell>
          <cell r="T1501" t="str">
            <v>CDD</v>
          </cell>
          <cell r="U1501" t="str">
            <v>Contractuel</v>
          </cell>
          <cell r="V1501">
            <v>45689</v>
          </cell>
          <cell r="W1501">
            <v>45747</v>
          </cell>
          <cell r="Z1501">
            <v>45065</v>
          </cell>
          <cell r="AA1501">
            <v>5</v>
          </cell>
          <cell r="AB1501">
            <v>2023</v>
          </cell>
          <cell r="AC1501">
            <v>2027</v>
          </cell>
          <cell r="AD1501">
            <v>1.7972222222222223</v>
          </cell>
          <cell r="AE1501" t="str">
            <v>&lt; 2</v>
          </cell>
          <cell r="AF1501">
            <v>32102</v>
          </cell>
          <cell r="AG1501">
            <v>37.315068493150683</v>
          </cell>
          <cell r="AH1501" t="str">
            <v>&gt;35&lt; 45</v>
          </cell>
          <cell r="AI1501">
            <v>16282002</v>
          </cell>
          <cell r="AJ1501" t="str">
            <v>04</v>
          </cell>
          <cell r="AK1501" t="str">
            <v>04840634</v>
          </cell>
          <cell r="AL1501">
            <v>43580</v>
          </cell>
          <cell r="AM1501" t="str">
            <v>FEMME</v>
          </cell>
          <cell r="AN1501" t="str">
            <v>Célibataire</v>
          </cell>
          <cell r="AQ1501">
            <v>3</v>
          </cell>
          <cell r="AR1501">
            <v>2</v>
          </cell>
          <cell r="AS1501">
            <v>45795.5</v>
          </cell>
          <cell r="AT1501" t="str">
            <v>Horaire</v>
          </cell>
          <cell r="AU1501">
            <v>3.3069999999999999</v>
          </cell>
          <cell r="AV1501">
            <v>10</v>
          </cell>
          <cell r="AW1501">
            <v>20306</v>
          </cell>
          <cell r="AX1501" t="str">
            <v>65161246788</v>
          </cell>
          <cell r="AY1501">
            <v>30</v>
          </cell>
          <cell r="AZ1501" t="str">
            <v>STB</v>
          </cell>
          <cell r="BA1501" t="str">
            <v>10203066516124678830</v>
          </cell>
          <cell r="BB1501">
            <v>20</v>
          </cell>
          <cell r="BC1501" t="str">
            <v>KHAZNADAR BARDO</v>
          </cell>
          <cell r="BD1501" t="str">
            <v>TUNIS</v>
          </cell>
          <cell r="BG1501">
            <v>25571122</v>
          </cell>
          <cell r="BH1501">
            <v>22710450</v>
          </cell>
          <cell r="BJ1501" t="str">
            <v>KHAZNADAR BARDO</v>
          </cell>
          <cell r="BK1501" t="str">
            <v>B-965</v>
          </cell>
          <cell r="BL1501" t="str">
            <v>1.3</v>
          </cell>
          <cell r="BN1501" t="str">
            <v>10203066516124678830</v>
          </cell>
          <cell r="BO1501" t="str">
            <v>ZARRIM FATEN</v>
          </cell>
          <cell r="BP1501">
            <v>1503</v>
          </cell>
          <cell r="BT1501">
            <v>551</v>
          </cell>
          <cell r="BU1501" t="str">
            <v>si</v>
          </cell>
          <cell r="BV1501" t="str">
            <v>965 B SP</v>
          </cell>
        </row>
        <row r="1502">
          <cell r="B1502">
            <v>1504</v>
          </cell>
          <cell r="C1502" t="str">
            <v>Mlle</v>
          </cell>
          <cell r="D1502" t="str">
            <v>KASDALLI HANEN</v>
          </cell>
          <cell r="E1502" t="str">
            <v>SAGE Tunisia</v>
          </cell>
          <cell r="F1502" t="str">
            <v>PRODUCTION</v>
          </cell>
          <cell r="G1502" t="str">
            <v>Couturière</v>
          </cell>
          <cell r="H1502" t="str">
            <v>P6</v>
          </cell>
          <cell r="I1502" t="str">
            <v>MASSOUD BRAHMI</v>
          </cell>
          <cell r="K1502" t="str">
            <v>DIRECTS</v>
          </cell>
          <cell r="L1502" t="str">
            <v>Variable cost at standard</v>
          </cell>
          <cell r="M1502" t="str">
            <v>Couturière</v>
          </cell>
          <cell r="N1502">
            <v>45069</v>
          </cell>
          <cell r="P1502">
            <v>-584</v>
          </cell>
          <cell r="Q1502">
            <v>45145</v>
          </cell>
          <cell r="R1502" t="str">
            <v>qualité de travail</v>
          </cell>
          <cell r="T1502" t="str">
            <v>CDD</v>
          </cell>
          <cell r="U1502" t="str">
            <v>Contractuel</v>
          </cell>
          <cell r="V1502">
            <v>45108</v>
          </cell>
          <cell r="W1502">
            <v>45138</v>
          </cell>
          <cell r="Z1502">
            <v>45069</v>
          </cell>
          <cell r="AA1502">
            <v>5</v>
          </cell>
          <cell r="AB1502">
            <v>2023</v>
          </cell>
          <cell r="AC1502">
            <v>2027</v>
          </cell>
          <cell r="AD1502">
            <v>1.7861111111111112</v>
          </cell>
          <cell r="AE1502" t="str">
            <v>&lt; 2</v>
          </cell>
          <cell r="AF1502">
            <v>28756</v>
          </cell>
          <cell r="AG1502">
            <v>46.482191780821921</v>
          </cell>
          <cell r="AH1502" t="str">
            <v>&gt;45&lt; 55</v>
          </cell>
          <cell r="AI1502">
            <v>12250070</v>
          </cell>
          <cell r="AJ1502" t="str">
            <v>02</v>
          </cell>
          <cell r="AK1502" t="str">
            <v>04677809</v>
          </cell>
          <cell r="AL1502">
            <v>40820</v>
          </cell>
          <cell r="AM1502" t="str">
            <v>FEMME</v>
          </cell>
          <cell r="AN1502" t="str">
            <v>Célibataire</v>
          </cell>
          <cell r="AQ1502">
            <v>3</v>
          </cell>
          <cell r="AR1502">
            <v>1</v>
          </cell>
          <cell r="AS1502">
            <v>45434.25</v>
          </cell>
          <cell r="AT1502" t="str">
            <v>Horaire</v>
          </cell>
          <cell r="AU1502">
            <v>3.3069999999999999</v>
          </cell>
          <cell r="AV1502">
            <v>17</v>
          </cell>
          <cell r="AW1502" t="str">
            <v>00100</v>
          </cell>
          <cell r="AX1502" t="str">
            <v>00003277184</v>
          </cell>
          <cell r="AY1502">
            <v>71</v>
          </cell>
          <cell r="AZ1502" t="str">
            <v>LA POSTE</v>
          </cell>
          <cell r="BA1502" t="str">
            <v>17001000000327718471</v>
          </cell>
          <cell r="BB1502">
            <v>20</v>
          </cell>
          <cell r="BC1502" t="str">
            <v>AGBA ABD LMOULA</v>
          </cell>
          <cell r="BD1502" t="str">
            <v>TUNIS</v>
          </cell>
          <cell r="BG1502">
            <v>56599817</v>
          </cell>
          <cell r="BH1502">
            <v>22512511</v>
          </cell>
          <cell r="BJ1502" t="str">
            <v>ABD EL MOULA</v>
          </cell>
          <cell r="BK1502" t="str">
            <v>-P6</v>
          </cell>
          <cell r="BL1502" t="str">
            <v>1.1</v>
          </cell>
          <cell r="BS1502" t="str">
            <v>date de transfert 27-05-23</v>
          </cell>
          <cell r="BU1502" t="str">
            <v>Non-Actif</v>
          </cell>
        </row>
        <row r="1503">
          <cell r="B1503">
            <v>1505</v>
          </cell>
          <cell r="C1503" t="str">
            <v>Mlle</v>
          </cell>
          <cell r="D1503" t="str">
            <v>TRABELSI NAJLA</v>
          </cell>
          <cell r="E1503" t="str">
            <v>SAGE Tunisia</v>
          </cell>
          <cell r="F1503" t="str">
            <v>PRODUCTION</v>
          </cell>
          <cell r="G1503" t="str">
            <v>Couturière</v>
          </cell>
          <cell r="H1503">
            <v>520</v>
          </cell>
          <cell r="I1503" t="str">
            <v>ISSAM OUNI</v>
          </cell>
          <cell r="J1503" t="str">
            <v>B</v>
          </cell>
          <cell r="K1503" t="str">
            <v>DIRECTS</v>
          </cell>
          <cell r="L1503" t="str">
            <v>Variable cost at standard</v>
          </cell>
          <cell r="M1503" t="str">
            <v>Couturière</v>
          </cell>
          <cell r="N1503">
            <v>45069</v>
          </cell>
          <cell r="P1503">
            <v>-615</v>
          </cell>
          <cell r="Q1503">
            <v>45107</v>
          </cell>
          <cell r="R1503" t="str">
            <v>fin de contrat</v>
          </cell>
          <cell r="T1503" t="str">
            <v>CDD</v>
          </cell>
          <cell r="U1503" t="str">
            <v>Contractuel</v>
          </cell>
          <cell r="V1503">
            <v>45069</v>
          </cell>
          <cell r="W1503">
            <v>45107</v>
          </cell>
          <cell r="Z1503">
            <v>45069</v>
          </cell>
          <cell r="AA1503">
            <v>5</v>
          </cell>
          <cell r="AB1503">
            <v>2023</v>
          </cell>
          <cell r="AC1503">
            <v>2027</v>
          </cell>
          <cell r="AD1503">
            <v>1.7861111111111112</v>
          </cell>
          <cell r="AE1503" t="str">
            <v>&lt; 2</v>
          </cell>
          <cell r="AF1503">
            <v>31582</v>
          </cell>
          <cell r="AG1503">
            <v>38.739726027397261</v>
          </cell>
          <cell r="AH1503" t="str">
            <v>&gt;35&lt; 45</v>
          </cell>
          <cell r="AI1503">
            <v>45348901</v>
          </cell>
          <cell r="AJ1503" t="str">
            <v>00</v>
          </cell>
          <cell r="AK1503" t="str">
            <v>04800591</v>
          </cell>
          <cell r="AL1503">
            <v>43285</v>
          </cell>
          <cell r="AM1503" t="str">
            <v>FEMME</v>
          </cell>
          <cell r="AN1503" t="str">
            <v>Célibataire</v>
          </cell>
          <cell r="AQ1503">
            <v>3</v>
          </cell>
          <cell r="AR1503">
            <v>1</v>
          </cell>
          <cell r="AS1503">
            <v>45434.25</v>
          </cell>
          <cell r="AT1503" t="str">
            <v>Horaire</v>
          </cell>
          <cell r="AU1503">
            <v>3.3069999999999999</v>
          </cell>
          <cell r="AV1503">
            <v>17</v>
          </cell>
          <cell r="AW1503" t="str">
            <v>00100</v>
          </cell>
          <cell r="AX1503" t="str">
            <v>00002735240</v>
          </cell>
          <cell r="AY1503">
            <v>86</v>
          </cell>
          <cell r="AZ1503" t="str">
            <v>LA POSTE</v>
          </cell>
          <cell r="BA1503" t="str">
            <v>17001000000273524086</v>
          </cell>
          <cell r="BB1503">
            <v>20</v>
          </cell>
          <cell r="BC1503" t="str">
            <v>CITE ENNOUR EL AGBA</v>
          </cell>
          <cell r="BD1503" t="str">
            <v>TUNIS</v>
          </cell>
          <cell r="BG1503">
            <v>50776746</v>
          </cell>
          <cell r="BH1503">
            <v>24136085</v>
          </cell>
          <cell r="BK1503" t="str">
            <v>B-520</v>
          </cell>
          <cell r="BU1503" t="str">
            <v>Non-Actif</v>
          </cell>
        </row>
        <row r="1504">
          <cell r="B1504">
            <v>1506</v>
          </cell>
          <cell r="C1504" t="str">
            <v>Madame</v>
          </cell>
          <cell r="D1504" t="str">
            <v>SAOUASSI KHAWLA</v>
          </cell>
          <cell r="E1504" t="str">
            <v>SAGE Tunisia</v>
          </cell>
          <cell r="F1504" t="str">
            <v>PRODUCTION</v>
          </cell>
          <cell r="G1504" t="str">
            <v>Couturière</v>
          </cell>
          <cell r="H1504">
            <v>965</v>
          </cell>
          <cell r="I1504" t="str">
            <v>ALA KHALOUI</v>
          </cell>
          <cell r="J1504" t="str">
            <v>A</v>
          </cell>
          <cell r="K1504" t="str">
            <v>DIRECTS</v>
          </cell>
          <cell r="L1504" t="str">
            <v>Variable cost at standard</v>
          </cell>
          <cell r="M1504" t="str">
            <v>Couturière</v>
          </cell>
          <cell r="N1504">
            <v>45069</v>
          </cell>
          <cell r="P1504">
            <v>-492</v>
          </cell>
          <cell r="Q1504">
            <v>45218</v>
          </cell>
          <cell r="R1504" t="str">
            <v>CONFLIT AVEC CHEF</v>
          </cell>
          <cell r="T1504" t="str">
            <v>CDD</v>
          </cell>
          <cell r="U1504" t="str">
            <v>Contractuel</v>
          </cell>
          <cell r="V1504">
            <v>45200</v>
          </cell>
          <cell r="W1504">
            <v>45230</v>
          </cell>
          <cell r="Z1504">
            <v>45069</v>
          </cell>
          <cell r="AA1504">
            <v>5</v>
          </cell>
          <cell r="AB1504">
            <v>2023</v>
          </cell>
          <cell r="AC1504">
            <v>2027</v>
          </cell>
          <cell r="AD1504">
            <v>1.7861111111111112</v>
          </cell>
          <cell r="AE1504" t="str">
            <v>&lt; 2</v>
          </cell>
          <cell r="AF1504">
            <v>31908</v>
          </cell>
          <cell r="AG1504">
            <v>37.846575342465755</v>
          </cell>
          <cell r="AH1504" t="str">
            <v>&gt;35&lt; 45</v>
          </cell>
          <cell r="AI1504">
            <v>17591290</v>
          </cell>
          <cell r="AJ1504" t="str">
            <v>08</v>
          </cell>
          <cell r="AK1504" t="str">
            <v>04811693</v>
          </cell>
          <cell r="AL1504">
            <v>40221</v>
          </cell>
          <cell r="AM1504" t="str">
            <v>FEMME</v>
          </cell>
          <cell r="AN1504" t="str">
            <v>Marié(e)</v>
          </cell>
          <cell r="AQ1504">
            <v>3</v>
          </cell>
          <cell r="AR1504">
            <v>1</v>
          </cell>
          <cell r="AS1504">
            <v>45434.25</v>
          </cell>
          <cell r="AT1504" t="str">
            <v>Horaire</v>
          </cell>
          <cell r="AU1504">
            <v>3.3069999999999999</v>
          </cell>
          <cell r="AV1504">
            <v>17</v>
          </cell>
          <cell r="AW1504" t="str">
            <v>00100</v>
          </cell>
          <cell r="AX1504" t="str">
            <v>00001530584</v>
          </cell>
          <cell r="AY1504">
            <v>28</v>
          </cell>
          <cell r="AZ1504" t="str">
            <v>LA POSTE</v>
          </cell>
          <cell r="BA1504" t="str">
            <v>17001000000153058428</v>
          </cell>
          <cell r="BB1504">
            <v>20</v>
          </cell>
          <cell r="BC1504" t="str">
            <v xml:space="preserve">42 RUE 4261 ZAHROUNI </v>
          </cell>
          <cell r="BD1504" t="str">
            <v>TUNIS</v>
          </cell>
          <cell r="BG1504">
            <v>22378083</v>
          </cell>
          <cell r="BH1504">
            <v>97440431</v>
          </cell>
          <cell r="BJ1504" t="str">
            <v>ZAHROUNI</v>
          </cell>
          <cell r="BK1504" t="str">
            <v>A-965</v>
          </cell>
          <cell r="BL1504" t="str">
            <v>1.1</v>
          </cell>
          <cell r="BN1504" t="str">
            <v>17001000000153058428</v>
          </cell>
          <cell r="BO1504" t="str">
            <v>SAOUASSI KHAWLA</v>
          </cell>
          <cell r="BP1504">
            <v>1506</v>
          </cell>
          <cell r="BU1504" t="str">
            <v>Non-Actif</v>
          </cell>
        </row>
        <row r="1505">
          <cell r="B1505">
            <v>1507</v>
          </cell>
          <cell r="C1505" t="str">
            <v>Madame</v>
          </cell>
          <cell r="D1505" t="str">
            <v>ZAGHDOUDI AHLEM</v>
          </cell>
          <cell r="E1505" t="str">
            <v>SAGE Tunisia</v>
          </cell>
          <cell r="F1505" t="str">
            <v>PRODUCTION</v>
          </cell>
          <cell r="G1505" t="str">
            <v>Couturière</v>
          </cell>
          <cell r="H1505" t="str">
            <v>P6 AV</v>
          </cell>
          <cell r="I1505" t="str">
            <v>ISSAM OUNI</v>
          </cell>
          <cell r="J1505" t="str">
            <v>B</v>
          </cell>
          <cell r="K1505" t="str">
            <v>DIRECTS</v>
          </cell>
          <cell r="L1505" t="str">
            <v>Variable cost at standard</v>
          </cell>
          <cell r="M1505" t="str">
            <v>Couturière</v>
          </cell>
          <cell r="N1505">
            <v>45070</v>
          </cell>
          <cell r="P1505">
            <v>25</v>
          </cell>
          <cell r="T1505" t="str">
            <v>CDD</v>
          </cell>
          <cell r="U1505" t="str">
            <v>Contractuel</v>
          </cell>
          <cell r="V1505">
            <v>45689</v>
          </cell>
          <cell r="W1505">
            <v>45747</v>
          </cell>
          <cell r="Z1505">
            <v>45070</v>
          </cell>
          <cell r="AA1505">
            <v>5</v>
          </cell>
          <cell r="AB1505">
            <v>2023</v>
          </cell>
          <cell r="AC1505">
            <v>2027</v>
          </cell>
          <cell r="AD1505">
            <v>1.7833333333333334</v>
          </cell>
          <cell r="AE1505" t="str">
            <v>&lt; 2</v>
          </cell>
          <cell r="AF1505">
            <v>30072</v>
          </cell>
          <cell r="AG1505">
            <v>42.876712328767127</v>
          </cell>
          <cell r="AH1505" t="str">
            <v>&gt;35&lt; 45</v>
          </cell>
          <cell r="AI1505">
            <v>12516555</v>
          </cell>
          <cell r="AJ1505" t="str">
            <v>00</v>
          </cell>
          <cell r="AK1505" t="str">
            <v>07371630</v>
          </cell>
          <cell r="AL1505">
            <v>37194</v>
          </cell>
          <cell r="AM1505" t="str">
            <v>FEMME</v>
          </cell>
          <cell r="AN1505" t="str">
            <v>Marié(e)</v>
          </cell>
          <cell r="AO1505">
            <v>0</v>
          </cell>
          <cell r="AQ1505">
            <v>3</v>
          </cell>
          <cell r="AR1505">
            <v>2</v>
          </cell>
          <cell r="AS1505">
            <v>45800.5</v>
          </cell>
          <cell r="AT1505" t="str">
            <v>Horaire</v>
          </cell>
          <cell r="AU1505">
            <v>3.3069999999999999</v>
          </cell>
          <cell r="AV1505">
            <v>17</v>
          </cell>
          <cell r="AW1505" t="str">
            <v>00100</v>
          </cell>
          <cell r="AX1505" t="str">
            <v>00003276723</v>
          </cell>
          <cell r="AY1505">
            <v>96</v>
          </cell>
          <cell r="AZ1505" t="str">
            <v>LA POSTE</v>
          </cell>
          <cell r="BA1505" t="str">
            <v>17001000000327672396</v>
          </cell>
          <cell r="BB1505">
            <v>20</v>
          </cell>
          <cell r="BC1505" t="str">
            <v>CITE ENNASSIM SAIDA JEDAIDA</v>
          </cell>
          <cell r="BD1505" t="str">
            <v>MANOUBA</v>
          </cell>
          <cell r="BG1505">
            <v>92844458</v>
          </cell>
          <cell r="BH1505">
            <v>20570112</v>
          </cell>
          <cell r="BJ1505" t="str">
            <v>SAAIDA</v>
          </cell>
          <cell r="BK1505" t="str">
            <v>B-P6 AV</v>
          </cell>
          <cell r="BL1505" t="str">
            <v>1.1</v>
          </cell>
          <cell r="BN1505" t="str">
            <v>17001000000327672396</v>
          </cell>
          <cell r="BO1505" t="str">
            <v>ZAGHDOUDI AHLEM</v>
          </cell>
          <cell r="BP1505">
            <v>1507</v>
          </cell>
          <cell r="BT1505">
            <v>134</v>
          </cell>
          <cell r="BU1505" t="str">
            <v>si</v>
          </cell>
          <cell r="BV1505" t="str">
            <v>P6 AV B CA</v>
          </cell>
        </row>
        <row r="1506">
          <cell r="B1506">
            <v>1508</v>
          </cell>
          <cell r="C1506" t="str">
            <v>Mlle</v>
          </cell>
          <cell r="D1506" t="str">
            <v>BEJAOUI BOUTHAINA</v>
          </cell>
          <cell r="E1506" t="str">
            <v>SAGE Tunisia</v>
          </cell>
          <cell r="F1506" t="str">
            <v>PRODUCTION</v>
          </cell>
          <cell r="G1506" t="str">
            <v>Alimentatrice</v>
          </cell>
          <cell r="H1506">
            <v>965</v>
          </cell>
          <cell r="I1506" t="str">
            <v>abdelhalim</v>
          </cell>
          <cell r="J1506" t="str">
            <v>B</v>
          </cell>
          <cell r="K1506" t="str">
            <v>DIRECTS</v>
          </cell>
          <cell r="L1506" t="str">
            <v>Variable cost at standard</v>
          </cell>
          <cell r="M1506" t="str">
            <v>Alimentatrice</v>
          </cell>
          <cell r="N1506">
            <v>45071</v>
          </cell>
          <cell r="P1506">
            <v>-615</v>
          </cell>
          <cell r="Q1506">
            <v>45079</v>
          </cell>
          <cell r="R1506" t="str">
            <v>probléme de poste</v>
          </cell>
          <cell r="T1506" t="str">
            <v>CDD</v>
          </cell>
          <cell r="U1506" t="str">
            <v>Contractuel</v>
          </cell>
          <cell r="V1506">
            <v>45071</v>
          </cell>
          <cell r="W1506">
            <v>45107</v>
          </cell>
          <cell r="Z1506">
            <v>45071</v>
          </cell>
          <cell r="AA1506">
            <v>5</v>
          </cell>
          <cell r="AB1506">
            <v>2023</v>
          </cell>
          <cell r="AC1506">
            <v>2027</v>
          </cell>
          <cell r="AD1506">
            <v>1.7805555555555554</v>
          </cell>
          <cell r="AE1506" t="str">
            <v>&lt; 2</v>
          </cell>
          <cell r="AF1506">
            <v>36159</v>
          </cell>
          <cell r="AG1506">
            <v>26.2</v>
          </cell>
          <cell r="AH1506" t="str">
            <v>&gt;25&lt; 35</v>
          </cell>
          <cell r="AK1506">
            <v>11661456</v>
          </cell>
          <cell r="AL1506">
            <v>43837</v>
          </cell>
          <cell r="AM1506" t="str">
            <v>FEMME</v>
          </cell>
          <cell r="AN1506" t="str">
            <v>Célibataire</v>
          </cell>
          <cell r="AQ1506">
            <v>3</v>
          </cell>
          <cell r="AR1506">
            <v>1</v>
          </cell>
          <cell r="AS1506">
            <v>45436.25</v>
          </cell>
          <cell r="AT1506" t="str">
            <v>Horaire</v>
          </cell>
          <cell r="AU1506">
            <v>3.3069999999999999</v>
          </cell>
          <cell r="AV1506" t="str">
            <v>01</v>
          </cell>
          <cell r="AW1506" t="str">
            <v>03507</v>
          </cell>
          <cell r="AX1506">
            <v>51110176579</v>
          </cell>
          <cell r="AY1506" t="str">
            <v>07</v>
          </cell>
          <cell r="AZ1506" t="str">
            <v>ATB</v>
          </cell>
          <cell r="BA1506" t="str">
            <v>01035075111017657907</v>
          </cell>
          <cell r="BB1506">
            <v>20</v>
          </cell>
          <cell r="BC1506" t="str">
            <v>11 RUE IMEM BOUKRI</v>
          </cell>
          <cell r="BD1506" t="str">
            <v>SIDI HASSINE</v>
          </cell>
          <cell r="BG1506">
            <v>26200867</v>
          </cell>
          <cell r="BH1506">
            <v>25395312</v>
          </cell>
          <cell r="BK1506" t="str">
            <v>B-965</v>
          </cell>
          <cell r="BL1506" t="str">
            <v>1.3</v>
          </cell>
          <cell r="BU1506" t="str">
            <v>Non-Actif</v>
          </cell>
        </row>
        <row r="1507">
          <cell r="B1507">
            <v>1509</v>
          </cell>
          <cell r="C1507" t="str">
            <v>Mlle</v>
          </cell>
          <cell r="D1507" t="str">
            <v>MOUSSI IKRAM</v>
          </cell>
          <cell r="E1507" t="str">
            <v>SAGE Tunisia</v>
          </cell>
          <cell r="F1507" t="str">
            <v>PRODUCTION</v>
          </cell>
          <cell r="G1507" t="str">
            <v>Couturière</v>
          </cell>
          <cell r="H1507" t="str">
            <v>P6 AV</v>
          </cell>
          <cell r="I1507" t="str">
            <v>EL KADRI MARIEM</v>
          </cell>
          <cell r="J1507" t="str">
            <v>A</v>
          </cell>
          <cell r="K1507" t="str">
            <v>DIRECTS</v>
          </cell>
          <cell r="L1507" t="str">
            <v>Variable cost at standard</v>
          </cell>
          <cell r="M1507" t="str">
            <v>Couturière</v>
          </cell>
          <cell r="N1507">
            <v>45071</v>
          </cell>
          <cell r="P1507">
            <v>-340</v>
          </cell>
          <cell r="Q1507">
            <v>45337</v>
          </cell>
          <cell r="R1507" t="str">
            <v>personnel</v>
          </cell>
          <cell r="T1507" t="str">
            <v>CDD</v>
          </cell>
          <cell r="U1507" t="str">
            <v>Contractuel</v>
          </cell>
          <cell r="V1507">
            <v>45323</v>
          </cell>
          <cell r="W1507">
            <v>45382</v>
          </cell>
          <cell r="Z1507">
            <v>45071</v>
          </cell>
          <cell r="AA1507">
            <v>5</v>
          </cell>
          <cell r="AB1507">
            <v>2023</v>
          </cell>
          <cell r="AC1507">
            <v>2027</v>
          </cell>
          <cell r="AD1507">
            <v>1.7805555555555554</v>
          </cell>
          <cell r="AE1507" t="str">
            <v>&lt; 2</v>
          </cell>
          <cell r="AF1507">
            <v>36844</v>
          </cell>
          <cell r="AG1507">
            <v>24.323287671232876</v>
          </cell>
          <cell r="AH1507" t="str">
            <v>&lt; 25</v>
          </cell>
          <cell r="AI1507">
            <v>17331291</v>
          </cell>
          <cell r="AJ1507" t="str">
            <v>08</v>
          </cell>
          <cell r="AK1507" t="str">
            <v>14362863</v>
          </cell>
          <cell r="AL1507">
            <v>43399</v>
          </cell>
          <cell r="AM1507" t="str">
            <v>FEMME</v>
          </cell>
          <cell r="AN1507" t="str">
            <v>Célibataire</v>
          </cell>
          <cell r="AQ1507">
            <v>3</v>
          </cell>
          <cell r="AR1507">
            <v>1</v>
          </cell>
          <cell r="AS1507">
            <v>45436.25</v>
          </cell>
          <cell r="AT1507" t="str">
            <v>Horaire</v>
          </cell>
          <cell r="AU1507">
            <v>3.3069999999999999</v>
          </cell>
          <cell r="AV1507">
            <v>17</v>
          </cell>
          <cell r="AW1507" t="str">
            <v>00100</v>
          </cell>
          <cell r="AX1507" t="str">
            <v>00003277262</v>
          </cell>
          <cell r="AY1507">
            <v>31</v>
          </cell>
          <cell r="AZ1507" t="str">
            <v>LA POSTE</v>
          </cell>
          <cell r="BA1507" t="str">
            <v>17001000000327726231</v>
          </cell>
          <cell r="BB1507">
            <v>20</v>
          </cell>
          <cell r="BC1507" t="str">
            <v>CITE ENNASSIM SAIDA JEDAIDA</v>
          </cell>
          <cell r="BD1507" t="str">
            <v>MANOUBA</v>
          </cell>
          <cell r="BG1507">
            <v>29406587</v>
          </cell>
          <cell r="BH1507">
            <v>50953811</v>
          </cell>
          <cell r="BJ1507" t="str">
            <v>SAAIDA</v>
          </cell>
          <cell r="BK1507" t="str">
            <v>A-P6 AV</v>
          </cell>
          <cell r="BL1507" t="str">
            <v>1.1</v>
          </cell>
          <cell r="BN1507" t="str">
            <v>17001000000327726231</v>
          </cell>
          <cell r="BO1507" t="str">
            <v>MOUSSI IKRAM</v>
          </cell>
          <cell r="BP1507">
            <v>1509</v>
          </cell>
          <cell r="BS1507" t="str">
            <v>date de transfert 27-05-23</v>
          </cell>
          <cell r="BU1507" t="str">
            <v>Non-Actif</v>
          </cell>
          <cell r="BV1507" t="str">
            <v>965 B  CP</v>
          </cell>
        </row>
        <row r="1508">
          <cell r="B1508">
            <v>1510</v>
          </cell>
          <cell r="C1508" t="str">
            <v>Madame</v>
          </cell>
          <cell r="D1508" t="str">
            <v>NASRI DORSAF</v>
          </cell>
          <cell r="E1508" t="str">
            <v>SAGE Tunisia</v>
          </cell>
          <cell r="F1508" t="str">
            <v>PRODUCTION</v>
          </cell>
          <cell r="G1508" t="str">
            <v>Couturière</v>
          </cell>
          <cell r="H1508" t="str">
            <v>P6 AV</v>
          </cell>
          <cell r="I1508" t="str">
            <v>EL KADRI MARIEM</v>
          </cell>
          <cell r="J1508" t="str">
            <v>A</v>
          </cell>
          <cell r="K1508" t="str">
            <v>DIRECTS</v>
          </cell>
          <cell r="L1508" t="str">
            <v>Variable cost at standard</v>
          </cell>
          <cell r="M1508" t="str">
            <v>Couturière</v>
          </cell>
          <cell r="N1508">
            <v>45071</v>
          </cell>
          <cell r="P1508">
            <v>25</v>
          </cell>
          <cell r="T1508" t="str">
            <v>CDD</v>
          </cell>
          <cell r="U1508" t="str">
            <v>Contractuel</v>
          </cell>
          <cell r="V1508">
            <v>45689</v>
          </cell>
          <cell r="W1508">
            <v>45747</v>
          </cell>
          <cell r="Z1508">
            <v>45071</v>
          </cell>
          <cell r="AA1508">
            <v>5</v>
          </cell>
          <cell r="AB1508">
            <v>2023</v>
          </cell>
          <cell r="AC1508">
            <v>2027</v>
          </cell>
          <cell r="AD1508">
            <v>1.7805555555555554</v>
          </cell>
          <cell r="AE1508" t="str">
            <v>&lt; 2</v>
          </cell>
          <cell r="AF1508">
            <v>30052</v>
          </cell>
          <cell r="AG1508">
            <v>42.93150684931507</v>
          </cell>
          <cell r="AH1508" t="str">
            <v>&gt;35&lt; 45</v>
          </cell>
          <cell r="AI1508">
            <v>12662560</v>
          </cell>
          <cell r="AJ1508" t="str">
            <v>05</v>
          </cell>
          <cell r="AK1508" t="str">
            <v>04693094</v>
          </cell>
          <cell r="AL1508">
            <v>44525</v>
          </cell>
          <cell r="AM1508" t="str">
            <v>FEMME</v>
          </cell>
          <cell r="AN1508" t="str">
            <v>Marié(e)</v>
          </cell>
          <cell r="AQ1508">
            <v>3</v>
          </cell>
          <cell r="AR1508">
            <v>2</v>
          </cell>
          <cell r="AS1508">
            <v>45801.5</v>
          </cell>
          <cell r="AT1508" t="str">
            <v>Horaire</v>
          </cell>
          <cell r="AU1508">
            <v>3.3069999999999999</v>
          </cell>
          <cell r="AV1508" t="str">
            <v>04</v>
          </cell>
          <cell r="AW1508" t="str">
            <v>05313</v>
          </cell>
          <cell r="AX1508" t="str">
            <v>80076023902</v>
          </cell>
          <cell r="AY1508">
            <v>88</v>
          </cell>
          <cell r="AZ1508" t="str">
            <v>ATTIJARI BANK</v>
          </cell>
          <cell r="BA1508" t="str">
            <v>04053138007602390288</v>
          </cell>
          <cell r="BB1508">
            <v>20</v>
          </cell>
          <cell r="BC1508" t="str">
            <v>CITE ENNAKHIL ZAHROUNI</v>
          </cell>
          <cell r="BD1508" t="str">
            <v>TUNIS</v>
          </cell>
          <cell r="BF1508">
            <v>45097</v>
          </cell>
          <cell r="BG1508">
            <v>25436539</v>
          </cell>
          <cell r="BH1508">
            <v>90373940</v>
          </cell>
          <cell r="BJ1508" t="str">
            <v>ZAHROUNI</v>
          </cell>
          <cell r="BK1508" t="str">
            <v>A-P6 AV</v>
          </cell>
          <cell r="BL1508" t="str">
            <v>1.1</v>
          </cell>
          <cell r="BN1508" t="str">
            <v>04053138007602390288</v>
          </cell>
          <cell r="BO1508" t="str">
            <v>NASRI DORSAF</v>
          </cell>
          <cell r="BP1508">
            <v>1510</v>
          </cell>
          <cell r="BT1508">
            <v>1095</v>
          </cell>
          <cell r="BU1508" t="str">
            <v>si</v>
          </cell>
          <cell r="BV1508" t="str">
            <v>965 B SA</v>
          </cell>
        </row>
        <row r="1509">
          <cell r="B1509">
            <v>1511</v>
          </cell>
          <cell r="C1509" t="str">
            <v>Madame</v>
          </cell>
          <cell r="D1509" t="str">
            <v>KHEMIRI SOUAD</v>
          </cell>
          <cell r="E1509" t="str">
            <v>SAGE Tunisia</v>
          </cell>
          <cell r="F1509" t="str">
            <v>PRODUCTION</v>
          </cell>
          <cell r="G1509" t="str">
            <v>Couturière</v>
          </cell>
          <cell r="H1509" t="str">
            <v>P7 AR</v>
          </cell>
          <cell r="I1509" t="str">
            <v>Safa</v>
          </cell>
          <cell r="J1509" t="str">
            <v>A</v>
          </cell>
          <cell r="K1509" t="str">
            <v>DIRECTS</v>
          </cell>
          <cell r="L1509" t="str">
            <v>Variable cost at standard</v>
          </cell>
          <cell r="M1509" t="str">
            <v>Couturière</v>
          </cell>
          <cell r="N1509">
            <v>45070</v>
          </cell>
          <cell r="P1509">
            <v>25</v>
          </cell>
          <cell r="T1509" t="str">
            <v>CDD</v>
          </cell>
          <cell r="U1509" t="str">
            <v>Contractuel</v>
          </cell>
          <cell r="V1509">
            <v>45689</v>
          </cell>
          <cell r="W1509">
            <v>45747</v>
          </cell>
          <cell r="Z1509">
            <v>45070</v>
          </cell>
          <cell r="AA1509">
            <v>5</v>
          </cell>
          <cell r="AB1509">
            <v>2023</v>
          </cell>
          <cell r="AC1509">
            <v>2027</v>
          </cell>
          <cell r="AD1509">
            <v>1.7833333333333334</v>
          </cell>
          <cell r="AE1509" t="str">
            <v>&lt; 2</v>
          </cell>
          <cell r="AF1509">
            <v>29504</v>
          </cell>
          <cell r="AG1509">
            <v>44.43287671232877</v>
          </cell>
          <cell r="AH1509" t="str">
            <v>&gt;35&lt; 45</v>
          </cell>
          <cell r="AI1509">
            <v>12383529</v>
          </cell>
          <cell r="AJ1509" t="str">
            <v>08</v>
          </cell>
          <cell r="AK1509" t="str">
            <v>07308842</v>
          </cell>
          <cell r="AL1509">
            <v>38783</v>
          </cell>
          <cell r="AM1509" t="str">
            <v>FEMME</v>
          </cell>
          <cell r="AN1509" t="str">
            <v>Marié(e)</v>
          </cell>
          <cell r="AO1509">
            <v>2</v>
          </cell>
          <cell r="AQ1509">
            <v>3</v>
          </cell>
          <cell r="AR1509">
            <v>2</v>
          </cell>
          <cell r="AS1509">
            <v>45800.5</v>
          </cell>
          <cell r="AT1509" t="str">
            <v>Horaire</v>
          </cell>
          <cell r="AU1509">
            <v>3.3069999999999999</v>
          </cell>
          <cell r="AV1509">
            <v>17</v>
          </cell>
          <cell r="AW1509" t="str">
            <v>00100</v>
          </cell>
          <cell r="AX1509" t="str">
            <v>00002726696</v>
          </cell>
          <cell r="AY1509">
            <v>13</v>
          </cell>
          <cell r="AZ1509" t="str">
            <v>LA POSTE</v>
          </cell>
          <cell r="BA1509" t="str">
            <v>17001000000272669613</v>
          </cell>
          <cell r="BB1509">
            <v>20</v>
          </cell>
          <cell r="BC1509" t="str">
            <v>CITE INTILAKA BORJ EL AMRI</v>
          </cell>
          <cell r="BD1509" t="str">
            <v>MANOUBA</v>
          </cell>
          <cell r="BG1509">
            <v>50426158</v>
          </cell>
          <cell r="BH1509">
            <v>58302724</v>
          </cell>
          <cell r="BJ1509" t="str">
            <v>BORJ AL AMRI</v>
          </cell>
          <cell r="BK1509" t="str">
            <v>A-P7 AR</v>
          </cell>
          <cell r="BL1509" t="str">
            <v>1.1</v>
          </cell>
          <cell r="BN1509" t="str">
            <v>17001000000272669613</v>
          </cell>
          <cell r="BO1509" t="str">
            <v>KHEMIRI SOUAD</v>
          </cell>
          <cell r="BP1509">
            <v>1511</v>
          </cell>
          <cell r="BT1509">
            <v>630</v>
          </cell>
          <cell r="BU1509" t="str">
            <v>si</v>
          </cell>
          <cell r="BV1509" t="str">
            <v>965 A CA</v>
          </cell>
        </row>
        <row r="1510">
          <cell r="B1510">
            <v>1512</v>
          </cell>
          <cell r="C1510" t="str">
            <v>Monsieur</v>
          </cell>
          <cell r="D1510" t="str">
            <v>MENDILI AKIL</v>
          </cell>
          <cell r="E1510" t="str">
            <v>SAGE Tunisia</v>
          </cell>
          <cell r="F1510" t="str">
            <v>PRODUCTION</v>
          </cell>
          <cell r="G1510" t="str">
            <v>Couturière</v>
          </cell>
          <cell r="H1510">
            <v>965</v>
          </cell>
          <cell r="I1510" t="str">
            <v>abdelhalim</v>
          </cell>
          <cell r="J1510" t="str">
            <v>B</v>
          </cell>
          <cell r="K1510" t="str">
            <v>DIRECTS</v>
          </cell>
          <cell r="L1510" t="str">
            <v>Variable cost at standard</v>
          </cell>
          <cell r="M1510" t="str">
            <v>Couturière</v>
          </cell>
          <cell r="N1510">
            <v>45071</v>
          </cell>
          <cell r="P1510">
            <v>-462</v>
          </cell>
          <cell r="Q1510">
            <v>45257</v>
          </cell>
          <cell r="R1510" t="str">
            <v>nouvelle opportunité</v>
          </cell>
          <cell r="T1510" t="str">
            <v>CDD</v>
          </cell>
          <cell r="U1510" t="str">
            <v>Contractuel</v>
          </cell>
          <cell r="V1510">
            <v>45231</v>
          </cell>
          <cell r="W1510">
            <v>45260</v>
          </cell>
          <cell r="Z1510">
            <v>45071</v>
          </cell>
          <cell r="AA1510">
            <v>5</v>
          </cell>
          <cell r="AB1510">
            <v>2023</v>
          </cell>
          <cell r="AC1510">
            <v>2027</v>
          </cell>
          <cell r="AD1510">
            <v>1.7805555555555554</v>
          </cell>
          <cell r="AE1510" t="str">
            <v>&lt; 2</v>
          </cell>
          <cell r="AF1510">
            <v>35816</v>
          </cell>
          <cell r="AG1510">
            <v>27.139726027397259</v>
          </cell>
          <cell r="AH1510" t="str">
            <v>&gt;25&lt; 35</v>
          </cell>
          <cell r="AK1510" t="str">
            <v>09523342</v>
          </cell>
          <cell r="AL1510">
            <v>44557</v>
          </cell>
          <cell r="AM1510" t="str">
            <v>HOMME</v>
          </cell>
          <cell r="AN1510" t="str">
            <v>Célibataire</v>
          </cell>
          <cell r="AQ1510">
            <v>3</v>
          </cell>
          <cell r="AR1510">
            <v>1</v>
          </cell>
          <cell r="AS1510">
            <v>45436.25</v>
          </cell>
          <cell r="AT1510" t="str">
            <v>Horaire</v>
          </cell>
          <cell r="AU1510">
            <v>3.3069999999999999</v>
          </cell>
          <cell r="AV1510">
            <v>17</v>
          </cell>
          <cell r="AW1510" t="str">
            <v>00100</v>
          </cell>
          <cell r="AX1510" t="str">
            <v>00003251169</v>
          </cell>
          <cell r="AY1510">
            <v>31</v>
          </cell>
          <cell r="AZ1510" t="str">
            <v>LA POSTE</v>
          </cell>
          <cell r="BA1510" t="str">
            <v>17001000000325116931</v>
          </cell>
          <cell r="BB1510">
            <v>20</v>
          </cell>
          <cell r="BC1510" t="str">
            <v>CITE EL HEDAYA JEDAIDA</v>
          </cell>
          <cell r="BD1510" t="str">
            <v>MANOUBA</v>
          </cell>
          <cell r="BG1510">
            <v>50242606</v>
          </cell>
          <cell r="BH1510">
            <v>21260054</v>
          </cell>
          <cell r="BJ1510" t="str">
            <v>JDAIDA</v>
          </cell>
          <cell r="BK1510" t="str">
            <v>B-965</v>
          </cell>
          <cell r="BL1510" t="str">
            <v>1.1</v>
          </cell>
          <cell r="BN1510" t="str">
            <v>17001000000325116931</v>
          </cell>
          <cell r="BO1510" t="str">
            <v>MENDILI AKIL</v>
          </cell>
          <cell r="BP1510">
            <v>1512</v>
          </cell>
          <cell r="BU1510" t="str">
            <v>Non-Actif</v>
          </cell>
        </row>
        <row r="1511">
          <cell r="B1511">
            <v>1513</v>
          </cell>
          <cell r="C1511" t="str">
            <v>Monsieur</v>
          </cell>
          <cell r="D1511" t="str">
            <v>HAMROUNI GHAILEN</v>
          </cell>
          <cell r="E1511" t="str">
            <v>SAGE Tunisia</v>
          </cell>
          <cell r="F1511" t="str">
            <v>PRODUCTION</v>
          </cell>
          <cell r="G1511" t="str">
            <v>Couturière</v>
          </cell>
          <cell r="H1511" t="str">
            <v>P7 AR</v>
          </cell>
          <cell r="I1511" t="str">
            <v>FOUED HOMRANI</v>
          </cell>
          <cell r="J1511" t="str">
            <v>A</v>
          </cell>
          <cell r="K1511" t="str">
            <v>DIRECTS</v>
          </cell>
          <cell r="L1511" t="str">
            <v>Variable cost at standard</v>
          </cell>
          <cell r="M1511" t="str">
            <v>Couturière</v>
          </cell>
          <cell r="N1511">
            <v>45072</v>
          </cell>
          <cell r="P1511">
            <v>-279</v>
          </cell>
          <cell r="Q1511">
            <v>45443</v>
          </cell>
          <cell r="R1511" t="str">
            <v>fin de contrat</v>
          </cell>
          <cell r="S1511" t="str">
            <v>discipline</v>
          </cell>
          <cell r="T1511" t="str">
            <v>CDD</v>
          </cell>
          <cell r="U1511" t="str">
            <v>Contractuel</v>
          </cell>
          <cell r="V1511">
            <v>45383</v>
          </cell>
          <cell r="W1511">
            <v>45443</v>
          </cell>
          <cell r="Z1511">
            <v>45072</v>
          </cell>
          <cell r="AA1511">
            <v>5</v>
          </cell>
          <cell r="AB1511">
            <v>2023</v>
          </cell>
          <cell r="AC1511">
            <v>2027</v>
          </cell>
          <cell r="AD1511">
            <v>1.7777777777777777</v>
          </cell>
          <cell r="AE1511" t="str">
            <v>&lt; 2</v>
          </cell>
          <cell r="AF1511">
            <v>34008</v>
          </cell>
          <cell r="AG1511">
            <v>32.093150684931508</v>
          </cell>
          <cell r="AH1511" t="str">
            <v>&gt;25&lt; 35</v>
          </cell>
          <cell r="AI1511">
            <v>17134224</v>
          </cell>
          <cell r="AJ1511" t="str">
            <v>08</v>
          </cell>
          <cell r="AK1511" t="str">
            <v>07452189</v>
          </cell>
          <cell r="AL1511">
            <v>40875</v>
          </cell>
          <cell r="AM1511" t="str">
            <v>HOMME</v>
          </cell>
          <cell r="AN1511" t="str">
            <v>Célibataire</v>
          </cell>
          <cell r="AQ1511">
            <v>3</v>
          </cell>
          <cell r="AR1511">
            <v>2</v>
          </cell>
          <cell r="AS1511">
            <v>45802.5</v>
          </cell>
          <cell r="AT1511" t="str">
            <v>Horaire</v>
          </cell>
          <cell r="AU1511">
            <v>3.3069999999999999</v>
          </cell>
          <cell r="AV1511" t="str">
            <v>04</v>
          </cell>
          <cell r="AW1511">
            <v>11109</v>
          </cell>
          <cell r="AX1511">
            <v>30053602918</v>
          </cell>
          <cell r="AY1511">
            <v>67</v>
          </cell>
          <cell r="AZ1511" t="str">
            <v>ATTIJARI BANK</v>
          </cell>
          <cell r="BA1511" t="str">
            <v>04111093005360291867</v>
          </cell>
          <cell r="BB1511">
            <v>20</v>
          </cell>
          <cell r="BC1511" t="str">
            <v xml:space="preserve">MBARKA SIDI THEBET </v>
          </cell>
          <cell r="BD1511" t="str">
            <v>ARIANA</v>
          </cell>
          <cell r="BG1511">
            <v>25712195</v>
          </cell>
          <cell r="BH1511">
            <v>50461940</v>
          </cell>
          <cell r="BJ1511" t="str">
            <v>SIDI THABET</v>
          </cell>
          <cell r="BK1511" t="str">
            <v>A-P7 AR</v>
          </cell>
          <cell r="BL1511" t="str">
            <v>1.1</v>
          </cell>
          <cell r="BN1511" t="str">
            <v>04111093005360291867</v>
          </cell>
          <cell r="BO1511" t="str">
            <v>HAMROUNI GHAILEN</v>
          </cell>
          <cell r="BP1511">
            <v>1513</v>
          </cell>
          <cell r="BU1511" t="str">
            <v>Non-Actif</v>
          </cell>
          <cell r="BV1511" t="str">
            <v>P6 AR C SP</v>
          </cell>
        </row>
        <row r="1512">
          <cell r="B1512">
            <v>1514</v>
          </cell>
          <cell r="C1512" t="str">
            <v>Madame</v>
          </cell>
          <cell r="D1512" t="str">
            <v>YOSSRA BOUAALEG</v>
          </cell>
          <cell r="E1512" t="str">
            <v>SAGE Tunisia</v>
          </cell>
          <cell r="F1512" t="str">
            <v>PRODUCTION</v>
          </cell>
          <cell r="G1512" t="str">
            <v>Couturière</v>
          </cell>
          <cell r="H1512" t="str">
            <v>Panda</v>
          </cell>
          <cell r="I1512" t="str">
            <v>FAWZI SENDESNI</v>
          </cell>
          <cell r="J1512" t="str">
            <v>B</v>
          </cell>
          <cell r="K1512" t="str">
            <v>DIRECTS</v>
          </cell>
          <cell r="L1512" t="str">
            <v>Variable cost at standard</v>
          </cell>
          <cell r="M1512" t="str">
            <v>Couturière</v>
          </cell>
          <cell r="N1512">
            <v>45075</v>
          </cell>
          <cell r="P1512">
            <v>-65</v>
          </cell>
          <cell r="Q1512">
            <v>45658</v>
          </cell>
          <cell r="R1512" t="str">
            <v>personnel</v>
          </cell>
          <cell r="T1512" t="str">
            <v>CDD</v>
          </cell>
          <cell r="U1512" t="str">
            <v>Contractuel</v>
          </cell>
          <cell r="V1512">
            <v>45597</v>
          </cell>
          <cell r="W1512">
            <v>45657</v>
          </cell>
          <cell r="Z1512">
            <v>45075</v>
          </cell>
          <cell r="AA1512">
            <v>5</v>
          </cell>
          <cell r="AB1512">
            <v>2023</v>
          </cell>
          <cell r="AC1512">
            <v>2027</v>
          </cell>
          <cell r="AD1512">
            <v>1.7694444444444444</v>
          </cell>
          <cell r="AE1512" t="str">
            <v>&lt; 2</v>
          </cell>
          <cell r="AF1512">
            <v>34050</v>
          </cell>
          <cell r="AG1512">
            <v>31.978082191780821</v>
          </cell>
          <cell r="AH1512" t="str">
            <v>&gt;25&lt; 35</v>
          </cell>
          <cell r="AI1512">
            <v>16626452</v>
          </cell>
          <cell r="AJ1512" t="str">
            <v>07</v>
          </cell>
          <cell r="AK1512" t="str">
            <v>07459784</v>
          </cell>
          <cell r="AL1512">
            <v>40936</v>
          </cell>
          <cell r="AM1512" t="str">
            <v>FEMME</v>
          </cell>
          <cell r="AN1512" t="str">
            <v>Marié(e)</v>
          </cell>
          <cell r="AQ1512">
            <v>3</v>
          </cell>
          <cell r="AR1512">
            <v>2</v>
          </cell>
          <cell r="AS1512">
            <v>45805.5</v>
          </cell>
          <cell r="AT1512" t="str">
            <v>Horaire</v>
          </cell>
          <cell r="AU1512">
            <v>3.3069999999999999</v>
          </cell>
          <cell r="AV1512" t="str">
            <v>07</v>
          </cell>
          <cell r="AW1512" t="str">
            <v>09701</v>
          </cell>
          <cell r="AX1512">
            <v>55105520310</v>
          </cell>
          <cell r="AY1512">
            <v>82</v>
          </cell>
          <cell r="AZ1512" t="str">
            <v>AMEN BANK</v>
          </cell>
          <cell r="BA1512" t="str">
            <v>07097015510552031082</v>
          </cell>
          <cell r="BB1512">
            <v>20</v>
          </cell>
          <cell r="BC1512" t="str">
            <v xml:space="preserve"> CITE NASIM SAIDA</v>
          </cell>
          <cell r="BD1512" t="str">
            <v>MANOUBA</v>
          </cell>
          <cell r="BG1512">
            <v>54190145</v>
          </cell>
          <cell r="BH1512">
            <v>26478970</v>
          </cell>
          <cell r="BJ1512" t="str">
            <v>SAAIDA</v>
          </cell>
          <cell r="BK1512" t="str">
            <v>B-Panda</v>
          </cell>
          <cell r="BL1512" t="str">
            <v>1.1</v>
          </cell>
          <cell r="BN1512" t="str">
            <v>07097015510552031082</v>
          </cell>
          <cell r="BO1512" t="str">
            <v>YOSSRA BOUAALEG</v>
          </cell>
          <cell r="BP1512">
            <v>1514</v>
          </cell>
          <cell r="BU1512" t="str">
            <v>Non-Actif</v>
          </cell>
          <cell r="BV1512" t="str">
            <v>139 B SP</v>
          </cell>
        </row>
        <row r="1513">
          <cell r="B1513">
            <v>1515</v>
          </cell>
          <cell r="C1513" t="str">
            <v>Madame</v>
          </cell>
          <cell r="D1513" t="str">
            <v>KAABI MOUNA</v>
          </cell>
          <cell r="E1513" t="str">
            <v>SAGE Tunisia</v>
          </cell>
          <cell r="F1513" t="str">
            <v>PRODUCTION</v>
          </cell>
          <cell r="G1513" t="str">
            <v>Couturière</v>
          </cell>
          <cell r="K1513" t="str">
            <v>DIRECTS</v>
          </cell>
          <cell r="L1513" t="str">
            <v>Variable cost at standard</v>
          </cell>
          <cell r="M1513" t="str">
            <v>Couturière</v>
          </cell>
          <cell r="N1513">
            <v>45078</v>
          </cell>
          <cell r="P1513">
            <v>-615</v>
          </cell>
          <cell r="Q1513">
            <v>45078</v>
          </cell>
          <cell r="R1513" t="str">
            <v>elle a désisté</v>
          </cell>
          <cell r="T1513" t="str">
            <v>CDD</v>
          </cell>
          <cell r="U1513" t="str">
            <v>Contractuel</v>
          </cell>
          <cell r="V1513">
            <v>45078</v>
          </cell>
          <cell r="W1513">
            <v>45107</v>
          </cell>
          <cell r="Z1513">
            <v>45078</v>
          </cell>
          <cell r="AA1513">
            <v>6</v>
          </cell>
          <cell r="AB1513">
            <v>2023</v>
          </cell>
          <cell r="AC1513">
            <v>2027</v>
          </cell>
          <cell r="AD1513">
            <v>1.7638888888888888</v>
          </cell>
          <cell r="AE1513" t="str">
            <v>&lt; 2</v>
          </cell>
          <cell r="AF1513">
            <v>31195</v>
          </cell>
          <cell r="AG1513">
            <v>39.799999999999997</v>
          </cell>
          <cell r="AH1513" t="str">
            <v>&gt;35&lt; 45</v>
          </cell>
          <cell r="AK1513" t="str">
            <v>07362062</v>
          </cell>
          <cell r="AL1513">
            <v>44802</v>
          </cell>
          <cell r="AM1513" t="str">
            <v>FEMME</v>
          </cell>
          <cell r="AN1513" t="str">
            <v>Marié(e)</v>
          </cell>
          <cell r="AO1513">
            <v>3</v>
          </cell>
          <cell r="AQ1513">
            <v>3</v>
          </cell>
          <cell r="AR1513">
            <v>1</v>
          </cell>
          <cell r="AS1513">
            <v>45443.25</v>
          </cell>
          <cell r="AT1513" t="str">
            <v>Horaire</v>
          </cell>
          <cell r="AU1513">
            <v>3.3069999999999999</v>
          </cell>
          <cell r="BA1513" t="str">
            <v/>
          </cell>
          <cell r="BB1513">
            <v>0</v>
          </cell>
          <cell r="BC1513" t="str">
            <v>SANHAJA OUED ELLIL</v>
          </cell>
          <cell r="BD1513" t="str">
            <v>MANOUBA</v>
          </cell>
          <cell r="BG1513">
            <v>93698096</v>
          </cell>
          <cell r="BH1513">
            <v>23608555</v>
          </cell>
          <cell r="BK1513" t="str">
            <v>-</v>
          </cell>
          <cell r="BU1513" t="str">
            <v>Non-Actif</v>
          </cell>
        </row>
        <row r="1514">
          <cell r="B1514">
            <v>1516</v>
          </cell>
          <cell r="C1514" t="str">
            <v>Madame</v>
          </cell>
          <cell r="D1514" t="str">
            <v>JEBALI RIM</v>
          </cell>
          <cell r="E1514" t="str">
            <v>SAGE Tunisia</v>
          </cell>
          <cell r="F1514" t="str">
            <v>PRODUCTION</v>
          </cell>
          <cell r="G1514" t="str">
            <v>Couturière</v>
          </cell>
          <cell r="H1514" t="str">
            <v>Panda</v>
          </cell>
          <cell r="I1514" t="str">
            <v>HASNA NASRAOUI</v>
          </cell>
          <cell r="J1514" t="str">
            <v>A</v>
          </cell>
          <cell r="K1514" t="str">
            <v>DIRECTS</v>
          </cell>
          <cell r="L1514" t="str">
            <v>Variable cost at standard</v>
          </cell>
          <cell r="M1514" t="str">
            <v>Couturière</v>
          </cell>
          <cell r="N1514">
            <v>45078</v>
          </cell>
          <cell r="P1514">
            <v>25</v>
          </cell>
          <cell r="T1514" t="str">
            <v>CDD</v>
          </cell>
          <cell r="U1514" t="str">
            <v>Contractuel</v>
          </cell>
          <cell r="V1514">
            <v>45689</v>
          </cell>
          <cell r="W1514">
            <v>45747</v>
          </cell>
          <cell r="Z1514">
            <v>45078</v>
          </cell>
          <cell r="AA1514">
            <v>6</v>
          </cell>
          <cell r="AB1514">
            <v>2023</v>
          </cell>
          <cell r="AC1514">
            <v>2027</v>
          </cell>
          <cell r="AD1514">
            <v>1.7638888888888888</v>
          </cell>
          <cell r="AE1514" t="str">
            <v>&lt; 2</v>
          </cell>
          <cell r="AF1514">
            <v>28061</v>
          </cell>
          <cell r="AG1514">
            <v>48.386301369863013</v>
          </cell>
          <cell r="AH1514" t="str">
            <v>&gt;45&lt; 55</v>
          </cell>
          <cell r="AI1514">
            <v>11814298</v>
          </cell>
          <cell r="AJ1514" t="str">
            <v>02</v>
          </cell>
          <cell r="AK1514" t="str">
            <v>04651797</v>
          </cell>
          <cell r="AL1514">
            <v>37627</v>
          </cell>
          <cell r="AM1514" t="str">
            <v>FEMME</v>
          </cell>
          <cell r="AN1514" t="str">
            <v>Marié(e)</v>
          </cell>
          <cell r="AO1514">
            <v>3</v>
          </cell>
          <cell r="AQ1514">
            <v>3</v>
          </cell>
          <cell r="AR1514">
            <v>2</v>
          </cell>
          <cell r="AS1514">
            <v>45808.5</v>
          </cell>
          <cell r="AT1514" t="str">
            <v>Horaire</v>
          </cell>
          <cell r="AU1514">
            <v>3.3069999999999999</v>
          </cell>
          <cell r="AV1514">
            <v>17</v>
          </cell>
          <cell r="AW1514" t="str">
            <v>00100</v>
          </cell>
          <cell r="AX1514" t="str">
            <v>00003282190</v>
          </cell>
          <cell r="AY1514">
            <v>88</v>
          </cell>
          <cell r="AZ1514" t="str">
            <v>LA POSTE</v>
          </cell>
          <cell r="BA1514" t="str">
            <v>17001000000328219088</v>
          </cell>
          <cell r="BB1514">
            <v>20</v>
          </cell>
          <cell r="BC1514" t="str">
            <v>EL AGBA ABDELMOULA</v>
          </cell>
          <cell r="BD1514" t="str">
            <v>MANOUBA</v>
          </cell>
          <cell r="BG1514">
            <v>97038192</v>
          </cell>
          <cell r="BH1514">
            <v>98597319</v>
          </cell>
          <cell r="BJ1514" t="str">
            <v>ABD EL MOULA</v>
          </cell>
          <cell r="BK1514" t="str">
            <v>A-Panda</v>
          </cell>
          <cell r="BL1514" t="str">
            <v>1.1</v>
          </cell>
          <cell r="BN1514" t="str">
            <v>17001000000328219088</v>
          </cell>
          <cell r="BO1514" t="str">
            <v>JEBALI RIM</v>
          </cell>
          <cell r="BP1514">
            <v>1516</v>
          </cell>
          <cell r="BT1514">
            <v>781</v>
          </cell>
          <cell r="BU1514" t="str">
            <v>si</v>
          </cell>
          <cell r="BV1514" t="str">
            <v>139 A CP</v>
          </cell>
        </row>
        <row r="1515">
          <cell r="B1515">
            <v>1517</v>
          </cell>
          <cell r="C1515" t="str">
            <v>Monsieur</v>
          </cell>
          <cell r="D1515" t="str">
            <v>FERCHICHI RABII</v>
          </cell>
          <cell r="E1515" t="str">
            <v>SAGE Tunisia</v>
          </cell>
          <cell r="F1515" t="str">
            <v>PRODUCTION</v>
          </cell>
          <cell r="G1515" t="str">
            <v>Couturière</v>
          </cell>
          <cell r="H1515" t="str">
            <v>JFU</v>
          </cell>
          <cell r="I1515" t="str">
            <v>Mabrourk Ben Moussa</v>
          </cell>
          <cell r="J1515" t="str">
            <v>A</v>
          </cell>
          <cell r="K1515" t="str">
            <v>DIRECTS</v>
          </cell>
          <cell r="L1515" t="str">
            <v>Variable cost at standard</v>
          </cell>
          <cell r="M1515" t="str">
            <v>Couturière</v>
          </cell>
          <cell r="N1515">
            <v>45078</v>
          </cell>
          <cell r="P1515">
            <v>25</v>
          </cell>
          <cell r="T1515" t="str">
            <v>CDD</v>
          </cell>
          <cell r="U1515" t="str">
            <v>Contractuel</v>
          </cell>
          <cell r="V1515">
            <v>45689</v>
          </cell>
          <cell r="W1515">
            <v>45747</v>
          </cell>
          <cell r="Z1515">
            <v>45078</v>
          </cell>
          <cell r="AA1515">
            <v>6</v>
          </cell>
          <cell r="AB1515">
            <v>2023</v>
          </cell>
          <cell r="AC1515">
            <v>2027</v>
          </cell>
          <cell r="AD1515">
            <v>1.7638888888888888</v>
          </cell>
          <cell r="AE1515" t="str">
            <v>&lt; 2</v>
          </cell>
          <cell r="AF1515">
            <v>34085</v>
          </cell>
          <cell r="AG1515">
            <v>31.882191780821916</v>
          </cell>
          <cell r="AH1515" t="str">
            <v>&gt;25&lt; 35</v>
          </cell>
          <cell r="AI1515">
            <v>17672892</v>
          </cell>
          <cell r="AJ1515" t="str">
            <v>08</v>
          </cell>
          <cell r="AK1515" t="str">
            <v>07436631</v>
          </cell>
          <cell r="AL1515">
            <v>41585</v>
          </cell>
          <cell r="AM1515" t="str">
            <v>HOMME</v>
          </cell>
          <cell r="AN1515" t="str">
            <v>Célibataire</v>
          </cell>
          <cell r="AQ1515">
            <v>3</v>
          </cell>
          <cell r="AR1515">
            <v>2</v>
          </cell>
          <cell r="AS1515">
            <v>45808.5</v>
          </cell>
          <cell r="AT1515" t="str">
            <v>Horaire</v>
          </cell>
          <cell r="AU1515">
            <v>3.3069999999999999</v>
          </cell>
          <cell r="AV1515" t="str">
            <v>04</v>
          </cell>
          <cell r="AW1515">
            <v>11109</v>
          </cell>
          <cell r="AX1515">
            <v>30082708108</v>
          </cell>
          <cell r="AY1515">
            <v>17</v>
          </cell>
          <cell r="AZ1515" t="str">
            <v>ATTIJARI BANK</v>
          </cell>
          <cell r="BA1515" t="str">
            <v>04111093008270810817</v>
          </cell>
          <cell r="BB1515">
            <v>20</v>
          </cell>
          <cell r="BC1515" t="str">
            <v xml:space="preserve">MBARKA SIDI THEBET </v>
          </cell>
          <cell r="BD1515" t="str">
            <v>ARIANA</v>
          </cell>
          <cell r="BG1515">
            <v>22499418</v>
          </cell>
          <cell r="BH1515">
            <v>24571831</v>
          </cell>
          <cell r="BJ1515" t="str">
            <v>SIDI THABET</v>
          </cell>
          <cell r="BK1515" t="str">
            <v>A-JFU</v>
          </cell>
          <cell r="BL1515" t="str">
            <v>1.1</v>
          </cell>
          <cell r="BN1515" t="str">
            <v>04111093008270810817</v>
          </cell>
          <cell r="BO1515" t="str">
            <v>FERCHICHI RABII</v>
          </cell>
          <cell r="BP1515">
            <v>1517</v>
          </cell>
          <cell r="BU1515" t="str">
            <v>si</v>
          </cell>
          <cell r="BV1515" t="str">
            <v>520 A CP</v>
          </cell>
        </row>
        <row r="1516">
          <cell r="B1516">
            <v>1518</v>
          </cell>
          <cell r="C1516" t="str">
            <v>Madame</v>
          </cell>
          <cell r="D1516" t="str">
            <v>HOSNI SAMIA</v>
          </cell>
          <cell r="E1516" t="str">
            <v>SAGE Tunisia</v>
          </cell>
          <cell r="F1516" t="str">
            <v>PRODUCTION</v>
          </cell>
          <cell r="G1516" t="str">
            <v>Couturière</v>
          </cell>
          <cell r="H1516">
            <v>965</v>
          </cell>
          <cell r="I1516" t="str">
            <v>abdelhalim</v>
          </cell>
          <cell r="J1516" t="str">
            <v>B</v>
          </cell>
          <cell r="K1516" t="str">
            <v>DIRECTS</v>
          </cell>
          <cell r="L1516" t="str">
            <v>Variable cost at standard</v>
          </cell>
          <cell r="M1516" t="str">
            <v>Couturière</v>
          </cell>
          <cell r="N1516">
            <v>45079</v>
          </cell>
          <cell r="P1516">
            <v>25</v>
          </cell>
          <cell r="T1516" t="str">
            <v>CDD</v>
          </cell>
          <cell r="U1516" t="str">
            <v>Contractuel</v>
          </cell>
          <cell r="V1516">
            <v>45689</v>
          </cell>
          <cell r="W1516">
            <v>45747</v>
          </cell>
          <cell r="Z1516">
            <v>45079</v>
          </cell>
          <cell r="AA1516">
            <v>6</v>
          </cell>
          <cell r="AB1516">
            <v>2023</v>
          </cell>
          <cell r="AC1516">
            <v>2027</v>
          </cell>
          <cell r="AD1516">
            <v>1.7611111111111111</v>
          </cell>
          <cell r="AE1516" t="str">
            <v>&lt; 2</v>
          </cell>
          <cell r="AF1516">
            <v>26171</v>
          </cell>
          <cell r="AG1516">
            <v>53.564383561643837</v>
          </cell>
          <cell r="AH1516" t="str">
            <v>&gt;45&lt; 55</v>
          </cell>
          <cell r="AI1516">
            <v>11651239</v>
          </cell>
          <cell r="AJ1516" t="str">
            <v>00</v>
          </cell>
          <cell r="AK1516" t="str">
            <v>02283790</v>
          </cell>
          <cell r="AL1516">
            <v>38377</v>
          </cell>
          <cell r="AM1516" t="str">
            <v>FEMME</v>
          </cell>
          <cell r="AN1516" t="str">
            <v>Marié(e)</v>
          </cell>
          <cell r="AO1516">
            <v>0</v>
          </cell>
          <cell r="AQ1516">
            <v>3</v>
          </cell>
          <cell r="AR1516">
            <v>2</v>
          </cell>
          <cell r="AS1516">
            <v>45809.5</v>
          </cell>
          <cell r="AT1516" t="str">
            <v>Horaire</v>
          </cell>
          <cell r="AU1516">
            <v>3.5</v>
          </cell>
          <cell r="AV1516">
            <v>17</v>
          </cell>
          <cell r="AW1516" t="str">
            <v>00100</v>
          </cell>
          <cell r="AX1516" t="str">
            <v>00003284475</v>
          </cell>
          <cell r="AY1516">
            <v>23</v>
          </cell>
          <cell r="AZ1516" t="str">
            <v>LA POSTE</v>
          </cell>
          <cell r="BA1516" t="str">
            <v>17001000000328447523</v>
          </cell>
          <cell r="BB1516">
            <v>20</v>
          </cell>
          <cell r="BC1516" t="str">
            <v>JAYARA SIDI HESSINE</v>
          </cell>
          <cell r="BD1516" t="str">
            <v>TUNIS</v>
          </cell>
          <cell r="BF1516">
            <v>45097</v>
          </cell>
          <cell r="BG1516">
            <v>90422056</v>
          </cell>
          <cell r="BH1516">
            <v>51607804</v>
          </cell>
          <cell r="BJ1516" t="str">
            <v>SIDI HSSINE</v>
          </cell>
          <cell r="BK1516" t="str">
            <v>B-965</v>
          </cell>
          <cell r="BL1516" t="str">
            <v>1.1</v>
          </cell>
          <cell r="BN1516" t="str">
            <v>17001000000328447523</v>
          </cell>
          <cell r="BO1516" t="str">
            <v>HOSNI SAMIA</v>
          </cell>
          <cell r="BP1516">
            <v>1518</v>
          </cell>
          <cell r="BT1516">
            <v>554</v>
          </cell>
          <cell r="BU1516" t="str">
            <v>si</v>
          </cell>
          <cell r="BV1516" t="str">
            <v>965 B  CA</v>
          </cell>
        </row>
        <row r="1517">
          <cell r="B1517">
            <v>1519</v>
          </cell>
          <cell r="C1517" t="str">
            <v>Madame</v>
          </cell>
          <cell r="D1517" t="str">
            <v>GHARBI LAMIA</v>
          </cell>
          <cell r="E1517" t="str">
            <v>SAGE Tunisia</v>
          </cell>
          <cell r="F1517" t="str">
            <v>PRODUCTION</v>
          </cell>
          <cell r="G1517" t="str">
            <v>Couturière</v>
          </cell>
          <cell r="H1517" t="str">
            <v>P6 AR</v>
          </cell>
          <cell r="I1517" t="str">
            <v>MASSOUD BRAHMI</v>
          </cell>
          <cell r="J1517" t="str">
            <v>B</v>
          </cell>
          <cell r="K1517" t="str">
            <v>DIRECTS</v>
          </cell>
          <cell r="L1517" t="str">
            <v>Variable cost at standard</v>
          </cell>
          <cell r="M1517" t="str">
            <v>Couturière</v>
          </cell>
          <cell r="N1517">
            <v>45078</v>
          </cell>
          <cell r="P1517">
            <v>25</v>
          </cell>
          <cell r="T1517" t="str">
            <v>CDD</v>
          </cell>
          <cell r="U1517" t="str">
            <v>Contractuel</v>
          </cell>
          <cell r="V1517">
            <v>45689</v>
          </cell>
          <cell r="W1517">
            <v>45747</v>
          </cell>
          <cell r="Z1517">
            <v>45078</v>
          </cell>
          <cell r="AA1517">
            <v>6</v>
          </cell>
          <cell r="AB1517">
            <v>2023</v>
          </cell>
          <cell r="AC1517">
            <v>2027</v>
          </cell>
          <cell r="AD1517">
            <v>1.7638888888888888</v>
          </cell>
          <cell r="AE1517" t="str">
            <v>&lt; 2</v>
          </cell>
          <cell r="AF1517">
            <v>26826</v>
          </cell>
          <cell r="AG1517">
            <v>51.769863013698632</v>
          </cell>
          <cell r="AH1517" t="str">
            <v>&gt;45&lt; 55</v>
          </cell>
          <cell r="AI1517">
            <v>11588979</v>
          </cell>
          <cell r="AJ1517" t="str">
            <v>08</v>
          </cell>
          <cell r="AK1517" t="str">
            <v>07336776</v>
          </cell>
          <cell r="AL1517">
            <v>44890</v>
          </cell>
          <cell r="AM1517" t="str">
            <v>FEMME</v>
          </cell>
          <cell r="AN1517" t="str">
            <v>Marié(e)</v>
          </cell>
          <cell r="AO1517">
            <v>3</v>
          </cell>
          <cell r="AQ1517">
            <v>3</v>
          </cell>
          <cell r="AR1517">
            <v>2</v>
          </cell>
          <cell r="AS1517">
            <v>45808.5</v>
          </cell>
          <cell r="AT1517" t="str">
            <v>Horaire</v>
          </cell>
          <cell r="AU1517">
            <v>3.5</v>
          </cell>
          <cell r="AV1517">
            <v>17</v>
          </cell>
          <cell r="AW1517" t="str">
            <v>00100</v>
          </cell>
          <cell r="AX1517" t="str">
            <v>00002898371</v>
          </cell>
          <cell r="AY1517">
            <v>58</v>
          </cell>
          <cell r="AZ1517" t="str">
            <v>LA POSTE</v>
          </cell>
          <cell r="BA1517" t="str">
            <v>17001000000289837158</v>
          </cell>
          <cell r="BB1517">
            <v>20</v>
          </cell>
          <cell r="BC1517" t="str">
            <v xml:space="preserve"> CITE RIADH JDAIDA</v>
          </cell>
          <cell r="BD1517" t="str">
            <v>MANOUBA</v>
          </cell>
          <cell r="BG1517">
            <v>50722730</v>
          </cell>
          <cell r="BH1517">
            <v>98613220</v>
          </cell>
          <cell r="BJ1517" t="str">
            <v>JDAIDA</v>
          </cell>
          <cell r="BK1517" t="str">
            <v>B-P6 AR</v>
          </cell>
          <cell r="BL1517" t="str">
            <v>1.1</v>
          </cell>
          <cell r="BN1517" t="str">
            <v>17001000000289837158</v>
          </cell>
          <cell r="BO1517" t="str">
            <v>GHARBI LAMIA</v>
          </cell>
          <cell r="BP1517">
            <v>1519</v>
          </cell>
          <cell r="BT1517">
            <v>504</v>
          </cell>
          <cell r="BU1517" t="str">
            <v>si</v>
          </cell>
          <cell r="BV1517" t="str">
            <v>139 B SA</v>
          </cell>
        </row>
        <row r="1518">
          <cell r="B1518">
            <v>1520</v>
          </cell>
          <cell r="C1518" t="str">
            <v>Madame</v>
          </cell>
          <cell r="D1518" t="str">
            <v>ELWERTENI ARBIA</v>
          </cell>
          <cell r="E1518" t="str">
            <v>SAGE Tunisia</v>
          </cell>
          <cell r="F1518" t="str">
            <v>PRODUCTION</v>
          </cell>
          <cell r="G1518" t="str">
            <v>CAMPO</v>
          </cell>
          <cell r="H1518" t="str">
            <v>P6 AR</v>
          </cell>
          <cell r="I1518" t="str">
            <v>Afif</v>
          </cell>
          <cell r="J1518" t="str">
            <v>A</v>
          </cell>
          <cell r="K1518" t="str">
            <v>DIRECTS</v>
          </cell>
          <cell r="L1518" t="str">
            <v>Variable cost at standard</v>
          </cell>
          <cell r="M1518" t="str">
            <v>CAMPO</v>
          </cell>
          <cell r="N1518">
            <v>45078</v>
          </cell>
          <cell r="P1518">
            <v>-340</v>
          </cell>
          <cell r="Q1518">
            <v>45353</v>
          </cell>
          <cell r="R1518" t="str">
            <v>probléme de poste</v>
          </cell>
          <cell r="T1518" t="str">
            <v>CDD</v>
          </cell>
          <cell r="U1518" t="str">
            <v>Contractuel</v>
          </cell>
          <cell r="V1518">
            <v>45323</v>
          </cell>
          <cell r="W1518">
            <v>45382</v>
          </cell>
          <cell r="Z1518">
            <v>45078</v>
          </cell>
          <cell r="AA1518">
            <v>6</v>
          </cell>
          <cell r="AB1518">
            <v>2023</v>
          </cell>
          <cell r="AC1518">
            <v>2027</v>
          </cell>
          <cell r="AD1518">
            <v>1.7638888888888888</v>
          </cell>
          <cell r="AE1518" t="str">
            <v>&lt; 2</v>
          </cell>
          <cell r="AF1518">
            <v>32181</v>
          </cell>
          <cell r="AG1518">
            <v>37.098630136986301</v>
          </cell>
          <cell r="AH1518" t="str">
            <v>&gt;35&lt; 45</v>
          </cell>
          <cell r="AI1518">
            <v>17659505</v>
          </cell>
          <cell r="AJ1518" t="str">
            <v>04</v>
          </cell>
          <cell r="AK1518" t="str">
            <v>09172554</v>
          </cell>
          <cell r="AL1518">
            <v>42245</v>
          </cell>
          <cell r="AM1518" t="str">
            <v>FEMME</v>
          </cell>
          <cell r="AN1518" t="str">
            <v>Marié(e)</v>
          </cell>
          <cell r="AO1518">
            <v>2</v>
          </cell>
          <cell r="AQ1518">
            <v>3</v>
          </cell>
          <cell r="AR1518">
            <v>1</v>
          </cell>
          <cell r="AS1518">
            <v>45443.25</v>
          </cell>
          <cell r="AT1518" t="str">
            <v>Horaire</v>
          </cell>
          <cell r="AU1518">
            <v>3.5</v>
          </cell>
          <cell r="AV1518">
            <v>17</v>
          </cell>
          <cell r="AW1518" t="str">
            <v>00100</v>
          </cell>
          <cell r="AX1518" t="str">
            <v>00003279516</v>
          </cell>
          <cell r="AY1518">
            <v>59</v>
          </cell>
          <cell r="AZ1518" t="str">
            <v>LA POSTE</v>
          </cell>
          <cell r="BA1518" t="str">
            <v>17001000000327951659</v>
          </cell>
          <cell r="BB1518">
            <v>20</v>
          </cell>
          <cell r="BC1518" t="str">
            <v>CITE CHABAW WED ELLIL</v>
          </cell>
          <cell r="BD1518" t="str">
            <v>MANOUBA</v>
          </cell>
          <cell r="BF1518">
            <v>45176</v>
          </cell>
          <cell r="BG1518">
            <v>58078659</v>
          </cell>
          <cell r="BH1518">
            <v>58048629</v>
          </cell>
          <cell r="BJ1518" t="str">
            <v>WED ELLIL</v>
          </cell>
          <cell r="BK1518" t="str">
            <v>A-P6 AR</v>
          </cell>
          <cell r="BL1518" t="str">
            <v>1.1</v>
          </cell>
          <cell r="BU1518" t="str">
            <v>Non-Actif</v>
          </cell>
          <cell r="BV1518" t="str">
            <v>CAMPO</v>
          </cell>
        </row>
        <row r="1519">
          <cell r="B1519">
            <v>1521</v>
          </cell>
          <cell r="C1519" t="str">
            <v>Madame</v>
          </cell>
          <cell r="D1519" t="str">
            <v>ESSAADAWI MARWA</v>
          </cell>
          <cell r="E1519" t="str">
            <v>SAGE Tunisia</v>
          </cell>
          <cell r="F1519" t="str">
            <v>PRODUCTION</v>
          </cell>
          <cell r="G1519" t="str">
            <v>Couturière</v>
          </cell>
          <cell r="H1519" t="str">
            <v>P6</v>
          </cell>
          <cell r="I1519" t="str">
            <v>MASSOUD BRAHMI</v>
          </cell>
          <cell r="J1519" t="str">
            <v>B</v>
          </cell>
          <cell r="K1519" t="str">
            <v>DIRECTS</v>
          </cell>
          <cell r="L1519" t="str">
            <v>Variable cost at standard</v>
          </cell>
          <cell r="M1519" t="str">
            <v>Couturière</v>
          </cell>
          <cell r="N1519">
            <v>45078</v>
          </cell>
          <cell r="P1519">
            <v>-553</v>
          </cell>
          <cell r="Q1519">
            <v>45154</v>
          </cell>
          <cell r="R1519" t="str">
            <v>probléme de transport</v>
          </cell>
          <cell r="T1519" t="str">
            <v>CDD</v>
          </cell>
          <cell r="U1519" t="str">
            <v>Contractuel</v>
          </cell>
          <cell r="V1519">
            <v>45139</v>
          </cell>
          <cell r="W1519">
            <v>45169</v>
          </cell>
          <cell r="Z1519">
            <v>45078</v>
          </cell>
          <cell r="AA1519">
            <v>6</v>
          </cell>
          <cell r="AB1519">
            <v>2023</v>
          </cell>
          <cell r="AC1519">
            <v>2027</v>
          </cell>
          <cell r="AD1519">
            <v>1.7638888888888888</v>
          </cell>
          <cell r="AE1519" t="str">
            <v>&lt; 2</v>
          </cell>
          <cell r="AF1519">
            <v>31454</v>
          </cell>
          <cell r="AG1519">
            <v>39.090410958904108</v>
          </cell>
          <cell r="AH1519" t="str">
            <v>&gt;35&lt; 45</v>
          </cell>
          <cell r="AI1519">
            <v>12163690</v>
          </cell>
          <cell r="AJ1519" t="str">
            <v>07</v>
          </cell>
          <cell r="AK1519" t="str">
            <v>08525800</v>
          </cell>
          <cell r="AL1519">
            <v>43864</v>
          </cell>
          <cell r="AM1519" t="str">
            <v>FEMME</v>
          </cell>
          <cell r="AN1519" t="str">
            <v>Marié(e)</v>
          </cell>
          <cell r="AO1519">
            <v>3</v>
          </cell>
          <cell r="AQ1519">
            <v>3</v>
          </cell>
          <cell r="AR1519">
            <v>1</v>
          </cell>
          <cell r="AS1519">
            <v>45443.25</v>
          </cell>
          <cell r="AT1519" t="str">
            <v>Horaire</v>
          </cell>
          <cell r="AU1519">
            <v>3.5</v>
          </cell>
          <cell r="AV1519">
            <v>17</v>
          </cell>
          <cell r="AW1519">
            <v>20600</v>
          </cell>
          <cell r="AX1519" t="str">
            <v>00000595911</v>
          </cell>
          <cell r="AY1519">
            <v>58</v>
          </cell>
          <cell r="AZ1519" t="str">
            <v>LA POSTE</v>
          </cell>
          <cell r="BA1519" t="str">
            <v>17206000000059591158</v>
          </cell>
          <cell r="BB1519">
            <v>20</v>
          </cell>
          <cell r="BC1519" t="str">
            <v>CITE FAZAA MJEZ L BEB</v>
          </cell>
          <cell r="BD1519" t="str">
            <v>BEJA</v>
          </cell>
          <cell r="BG1519">
            <v>23595189</v>
          </cell>
          <cell r="BH1519">
            <v>20772956</v>
          </cell>
          <cell r="BJ1519" t="str">
            <v>MJEZ EL BAB</v>
          </cell>
          <cell r="BK1519" t="str">
            <v>B-P6</v>
          </cell>
          <cell r="BL1519" t="str">
            <v>1.1</v>
          </cell>
          <cell r="BU1519" t="str">
            <v>Non-Actif</v>
          </cell>
        </row>
        <row r="1520">
          <cell r="B1520">
            <v>1522</v>
          </cell>
          <cell r="C1520" t="str">
            <v>Madame</v>
          </cell>
          <cell r="D1520" t="str">
            <v>ELAARFAWI HOUWAYDA</v>
          </cell>
          <cell r="E1520" t="str">
            <v>SAGE Tunisia</v>
          </cell>
          <cell r="F1520" t="str">
            <v>PRODUCTION</v>
          </cell>
          <cell r="G1520" t="str">
            <v>Couturière</v>
          </cell>
          <cell r="H1520" t="str">
            <v>Panda</v>
          </cell>
          <cell r="I1520" t="str">
            <v>HASNA NASRAOUI</v>
          </cell>
          <cell r="J1520" t="str">
            <v>A</v>
          </cell>
          <cell r="K1520" t="str">
            <v>DIRECTS</v>
          </cell>
          <cell r="L1520" t="str">
            <v>Variable cost at standard</v>
          </cell>
          <cell r="M1520" t="str">
            <v>Couturière</v>
          </cell>
          <cell r="N1520">
            <v>45078</v>
          </cell>
          <cell r="P1520">
            <v>25</v>
          </cell>
          <cell r="T1520" t="str">
            <v>CDD</v>
          </cell>
          <cell r="U1520" t="str">
            <v>Contractuel</v>
          </cell>
          <cell r="V1520">
            <v>45689</v>
          </cell>
          <cell r="W1520">
            <v>45747</v>
          </cell>
          <cell r="Z1520">
            <v>45078</v>
          </cell>
          <cell r="AA1520">
            <v>6</v>
          </cell>
          <cell r="AB1520">
            <v>2023</v>
          </cell>
          <cell r="AC1520">
            <v>2027</v>
          </cell>
          <cell r="AD1520">
            <v>1.7638888888888888</v>
          </cell>
          <cell r="AE1520" t="str">
            <v>&lt; 2</v>
          </cell>
          <cell r="AF1520">
            <v>29029</v>
          </cell>
          <cell r="AG1520">
            <v>45.734246575342468</v>
          </cell>
          <cell r="AH1520" t="str">
            <v>&gt;45&lt; 55</v>
          </cell>
          <cell r="AI1520">
            <v>12259428</v>
          </cell>
          <cell r="AJ1520" t="str">
            <v>02</v>
          </cell>
          <cell r="AK1520" t="str">
            <v>07343608</v>
          </cell>
          <cell r="AL1520">
            <v>36411</v>
          </cell>
          <cell r="AM1520" t="str">
            <v>FEMME</v>
          </cell>
          <cell r="AN1520" t="str">
            <v>Marié(e)</v>
          </cell>
          <cell r="AO1520">
            <v>1</v>
          </cell>
          <cell r="AQ1520">
            <v>3</v>
          </cell>
          <cell r="AR1520">
            <v>2</v>
          </cell>
          <cell r="AS1520">
            <v>45808.5</v>
          </cell>
          <cell r="AT1520" t="str">
            <v>Horaire</v>
          </cell>
          <cell r="AU1520">
            <v>3.5</v>
          </cell>
          <cell r="AV1520" t="str">
            <v>04</v>
          </cell>
          <cell r="AW1520" t="str">
            <v>07115</v>
          </cell>
          <cell r="AX1520" t="str">
            <v>60082740564</v>
          </cell>
          <cell r="AY1520">
            <v>45</v>
          </cell>
          <cell r="AZ1520" t="str">
            <v>ATTIJARI BANK</v>
          </cell>
          <cell r="BA1520" t="str">
            <v>04071156008274056445</v>
          </cell>
          <cell r="BB1520">
            <v>20</v>
          </cell>
          <cell r="BC1520" t="str">
            <v>CITE ETADHAMEN NOGRA</v>
          </cell>
          <cell r="BD1520" t="str">
            <v>TUNIS</v>
          </cell>
          <cell r="BG1520">
            <v>26147727</v>
          </cell>
          <cell r="BH1520">
            <v>25791471</v>
          </cell>
          <cell r="BJ1520" t="str">
            <v>NOGRA</v>
          </cell>
          <cell r="BK1520" t="str">
            <v>A-Panda</v>
          </cell>
          <cell r="BL1520" t="str">
            <v>1.1</v>
          </cell>
          <cell r="BN1520" t="str">
            <v>04071156008274056445</v>
          </cell>
          <cell r="BO1520" t="str">
            <v>ELAARFAWI HOUWAYDA</v>
          </cell>
          <cell r="BP1520">
            <v>1522</v>
          </cell>
          <cell r="BT1520">
            <v>782</v>
          </cell>
          <cell r="BU1520" t="str">
            <v>si</v>
          </cell>
          <cell r="BV1520" t="str">
            <v>139 A SP</v>
          </cell>
        </row>
        <row r="1521">
          <cell r="B1521">
            <v>1523</v>
          </cell>
          <cell r="C1521" t="str">
            <v>Monsieur</v>
          </cell>
          <cell r="D1521" t="str">
            <v>GUESMI KHALED</v>
          </cell>
          <cell r="E1521" t="str">
            <v>SAGE Tunisia</v>
          </cell>
          <cell r="F1521" t="str">
            <v>INGENIERIE</v>
          </cell>
          <cell r="G1521" t="str">
            <v>CHEF DE PROJET</v>
          </cell>
          <cell r="K1521" t="str">
            <v>CADRE</v>
          </cell>
          <cell r="L1521" t="str">
            <v>variable cost at standard</v>
          </cell>
          <cell r="M1521" t="str">
            <v>CHEF DE PROJET</v>
          </cell>
          <cell r="N1521">
            <v>45078</v>
          </cell>
          <cell r="P1521" t="str">
            <v/>
          </cell>
          <cell r="Q1521">
            <v>45609</v>
          </cell>
          <cell r="R1521" t="str">
            <v>nouvelle opportunité</v>
          </cell>
          <cell r="T1521" t="str">
            <v>CDI</v>
          </cell>
          <cell r="U1521" t="str">
            <v>Titulaire</v>
          </cell>
          <cell r="V1521">
            <v>45078</v>
          </cell>
          <cell r="Z1521">
            <v>45078</v>
          </cell>
          <cell r="AA1521">
            <v>6</v>
          </cell>
          <cell r="AB1521">
            <v>2023</v>
          </cell>
          <cell r="AC1521">
            <v>2027</v>
          </cell>
          <cell r="AD1521">
            <v>1.7638888888888888</v>
          </cell>
          <cell r="AE1521" t="str">
            <v>&lt; 2</v>
          </cell>
          <cell r="AF1521">
            <v>29053</v>
          </cell>
          <cell r="AG1521">
            <v>45.668493150684931</v>
          </cell>
          <cell r="AH1521" t="str">
            <v>&gt;45&lt; 55</v>
          </cell>
          <cell r="AI1521">
            <v>12782587</v>
          </cell>
          <cell r="AJ1521" t="str">
            <v>00</v>
          </cell>
          <cell r="AK1521" t="str">
            <v>07811968</v>
          </cell>
          <cell r="AL1521">
            <v>43664</v>
          </cell>
          <cell r="AM1521" t="str">
            <v>HOMME</v>
          </cell>
          <cell r="AN1521" t="str">
            <v>Célibataire</v>
          </cell>
          <cell r="AQ1521">
            <v>15</v>
          </cell>
          <cell r="AR1521">
            <v>2</v>
          </cell>
          <cell r="AS1521">
            <v>45808.5</v>
          </cell>
          <cell r="AT1521" t="str">
            <v>Mensuel</v>
          </cell>
          <cell r="AU1521">
            <v>3000</v>
          </cell>
          <cell r="AV1521" t="str">
            <v>07</v>
          </cell>
          <cell r="AW1521">
            <v>30900</v>
          </cell>
          <cell r="AX1521">
            <v>75105580438</v>
          </cell>
          <cell r="AY1521">
            <v>96</v>
          </cell>
          <cell r="AZ1521" t="str">
            <v>AMEN BANK</v>
          </cell>
          <cell r="BA1521" t="str">
            <v>07309007510558043896</v>
          </cell>
          <cell r="BB1521">
            <v>20</v>
          </cell>
          <cell r="BC1521" t="str">
            <v>SELAYMIA EL HMAYDIA TBARKA</v>
          </cell>
          <cell r="BD1521" t="str">
            <v>JENDOUBA</v>
          </cell>
          <cell r="BF1521">
            <v>45083</v>
          </cell>
          <cell r="BI1521">
            <v>98156743</v>
          </cell>
          <cell r="BK1521" t="str">
            <v>CADRE</v>
          </cell>
          <cell r="BU1521" t="str">
            <v>Non-Actif</v>
          </cell>
        </row>
        <row r="1522">
          <cell r="B1522">
            <v>1524</v>
          </cell>
          <cell r="C1522" t="str">
            <v>Monsieur</v>
          </cell>
          <cell r="D1522" t="str">
            <v>BAHRI AHMED</v>
          </cell>
          <cell r="E1522" t="str">
            <v>SAGE Tunisia</v>
          </cell>
          <cell r="F1522" t="str">
            <v>MAINTENANCE</v>
          </cell>
          <cell r="G1522" t="str">
            <v>TECHNICIEN MAINTENANCE</v>
          </cell>
          <cell r="K1522" t="str">
            <v>INDIRECTS</v>
          </cell>
          <cell r="L1522" t="str">
            <v>Variable cost at standard</v>
          </cell>
          <cell r="M1522" t="str">
            <v>TECHNICIEN MAINTENANCE</v>
          </cell>
          <cell r="N1522">
            <v>45078</v>
          </cell>
          <cell r="P1522" t="str">
            <v/>
          </cell>
          <cell r="Q1522">
            <v>45080</v>
          </cell>
          <cell r="R1522" t="str">
            <v>retour à son ancien employeur</v>
          </cell>
          <cell r="T1522" t="str">
            <v>CDI</v>
          </cell>
          <cell r="U1522" t="str">
            <v>Titulaire</v>
          </cell>
          <cell r="V1522">
            <v>45078</v>
          </cell>
          <cell r="Z1522">
            <v>45078</v>
          </cell>
          <cell r="AA1522">
            <v>6</v>
          </cell>
          <cell r="AB1522">
            <v>2023</v>
          </cell>
          <cell r="AC1522">
            <v>2027</v>
          </cell>
          <cell r="AD1522">
            <v>1.7638888888888888</v>
          </cell>
          <cell r="AE1522" t="str">
            <v>&lt; 2</v>
          </cell>
          <cell r="AF1522">
            <v>28950</v>
          </cell>
          <cell r="AG1522">
            <v>45.950684931506849</v>
          </cell>
          <cell r="AH1522" t="str">
            <v>&gt;45&lt; 55</v>
          </cell>
          <cell r="AK1522" t="str">
            <v>08395372</v>
          </cell>
          <cell r="AL1522">
            <v>42906</v>
          </cell>
          <cell r="AM1522" t="str">
            <v>HOMME</v>
          </cell>
          <cell r="AQ1522">
            <v>3</v>
          </cell>
          <cell r="AR1522">
            <v>1</v>
          </cell>
          <cell r="AS1522">
            <v>45443.25</v>
          </cell>
          <cell r="AT1522" t="str">
            <v>Mensuel</v>
          </cell>
          <cell r="AU1522">
            <v>1800</v>
          </cell>
          <cell r="BA1522" t="str">
            <v/>
          </cell>
          <cell r="BB1522">
            <v>0</v>
          </cell>
          <cell r="BC1522" t="str">
            <v xml:space="preserve">53 CITE ZOHAIER SEFI </v>
          </cell>
          <cell r="BD1522" t="str">
            <v xml:space="preserve">BIZERTE </v>
          </cell>
          <cell r="BK1522" t="str">
            <v>-</v>
          </cell>
          <cell r="BU1522" t="str">
            <v>Non-Actif</v>
          </cell>
        </row>
        <row r="1523">
          <cell r="B1523">
            <v>1525</v>
          </cell>
          <cell r="C1523" t="str">
            <v>Monsieur</v>
          </cell>
          <cell r="D1523" t="str">
            <v>ARBI YASSINE</v>
          </cell>
          <cell r="E1523" t="str">
            <v>SAGE Tunisia</v>
          </cell>
          <cell r="F1523" t="str">
            <v>MAINTENANCE</v>
          </cell>
          <cell r="G1523" t="str">
            <v>TECHNICIEN MACHINE A COUDRE</v>
          </cell>
          <cell r="H1523" t="str">
            <v>MAINTENANCE</v>
          </cell>
          <cell r="K1523" t="str">
            <v>INDIRECTS</v>
          </cell>
          <cell r="L1523" t="str">
            <v>Variable cost at standard</v>
          </cell>
          <cell r="M1523" t="str">
            <v>TECHNICIEN MACHINE A COUDRE</v>
          </cell>
          <cell r="N1523">
            <v>45078</v>
          </cell>
          <cell r="P1523" t="str">
            <v/>
          </cell>
          <cell r="T1523" t="str">
            <v>CDI</v>
          </cell>
          <cell r="U1523" t="str">
            <v>Titulaire</v>
          </cell>
          <cell r="V1523">
            <v>45298</v>
          </cell>
          <cell r="X1523">
            <v>45078</v>
          </cell>
          <cell r="Y1523">
            <v>45297</v>
          </cell>
          <cell r="Z1523">
            <v>45078</v>
          </cell>
          <cell r="AA1523">
            <v>6</v>
          </cell>
          <cell r="AB1523">
            <v>2023</v>
          </cell>
          <cell r="AC1523">
            <v>2027</v>
          </cell>
          <cell r="AD1523">
            <v>1.7638888888888888</v>
          </cell>
          <cell r="AE1523" t="str">
            <v>&lt; 2</v>
          </cell>
          <cell r="AF1523">
            <v>36476</v>
          </cell>
          <cell r="AG1523">
            <v>25.331506849315069</v>
          </cell>
          <cell r="AH1523" t="str">
            <v>&gt;25&lt; 35</v>
          </cell>
          <cell r="AI1523">
            <v>17756592</v>
          </cell>
          <cell r="AJ1523" t="str">
            <v>02</v>
          </cell>
          <cell r="AK1523" t="str">
            <v>14360275</v>
          </cell>
          <cell r="AL1523">
            <v>43124</v>
          </cell>
          <cell r="AM1523" t="str">
            <v>HOMME</v>
          </cell>
          <cell r="AN1523" t="str">
            <v>Célibataire</v>
          </cell>
          <cell r="AQ1523">
            <v>6</v>
          </cell>
          <cell r="AR1523">
            <v>2</v>
          </cell>
          <cell r="AS1523">
            <v>45808.5</v>
          </cell>
          <cell r="AT1523" t="str">
            <v>Mensuel</v>
          </cell>
          <cell r="AU1523">
            <v>600</v>
          </cell>
          <cell r="AV1523">
            <v>17</v>
          </cell>
          <cell r="AW1523" t="str">
            <v>00100</v>
          </cell>
          <cell r="AX1523" t="str">
            <v>00003081436</v>
          </cell>
          <cell r="AY1523">
            <v>77</v>
          </cell>
          <cell r="AZ1523" t="str">
            <v>LA POSTE</v>
          </cell>
          <cell r="BA1523" t="str">
            <v>17001000000308143677</v>
          </cell>
          <cell r="BB1523">
            <v>20</v>
          </cell>
          <cell r="BC1523" t="str">
            <v>08 RUE SYRIA DENDEN</v>
          </cell>
          <cell r="BD1523" t="str">
            <v>MANOUBA</v>
          </cell>
          <cell r="BF1523">
            <v>45083</v>
          </cell>
          <cell r="BJ1523" t="str">
            <v>DANDEN</v>
          </cell>
          <cell r="BK1523" t="str">
            <v>-MAINTENANCE</v>
          </cell>
          <cell r="BL1523" t="str">
            <v>3.1</v>
          </cell>
          <cell r="BU1523" t="str">
            <v>si</v>
          </cell>
          <cell r="BV1523" t="str">
            <v>MAINTENANCE</v>
          </cell>
        </row>
        <row r="1524">
          <cell r="B1524">
            <v>1526</v>
          </cell>
          <cell r="C1524" t="str">
            <v>Mlle</v>
          </cell>
          <cell r="D1524" t="str">
            <v>DHAKAR OUMAIMA</v>
          </cell>
          <cell r="E1524" t="str">
            <v>SAGE Tunisia</v>
          </cell>
          <cell r="F1524" t="str">
            <v>PRODUCTION</v>
          </cell>
          <cell r="G1524" t="str">
            <v>OPERATRICE SUR MACHINE AUTOMATIQUE</v>
          </cell>
          <cell r="H1524" t="str">
            <v>P6</v>
          </cell>
          <cell r="I1524" t="str">
            <v>Afif</v>
          </cell>
          <cell r="J1524" t="str">
            <v>A</v>
          </cell>
          <cell r="K1524" t="str">
            <v>DIRECTS</v>
          </cell>
          <cell r="L1524" t="str">
            <v>Variable cost at standard</v>
          </cell>
          <cell r="M1524" t="str">
            <v>OPERATRICE SUR MACHINE AUTOMATIQUE</v>
          </cell>
          <cell r="N1524">
            <v>45082</v>
          </cell>
          <cell r="P1524">
            <v>-553</v>
          </cell>
          <cell r="Q1524">
            <v>45175</v>
          </cell>
          <cell r="R1524" t="str">
            <v>poursuivi des études</v>
          </cell>
          <cell r="T1524" t="str">
            <v>CDD</v>
          </cell>
          <cell r="U1524" t="str">
            <v>Contractuel</v>
          </cell>
          <cell r="V1524">
            <v>45139</v>
          </cell>
          <cell r="W1524">
            <v>45169</v>
          </cell>
          <cell r="Z1524">
            <v>45082</v>
          </cell>
          <cell r="AA1524">
            <v>6</v>
          </cell>
          <cell r="AB1524">
            <v>2023</v>
          </cell>
          <cell r="AC1524">
            <v>2027</v>
          </cell>
          <cell r="AD1524">
            <v>1.7527777777777778</v>
          </cell>
          <cell r="AE1524" t="str">
            <v>&lt; 2</v>
          </cell>
          <cell r="AF1524">
            <v>36739</v>
          </cell>
          <cell r="AG1524">
            <v>24.610958904109587</v>
          </cell>
          <cell r="AH1524" t="str">
            <v>&lt; 25</v>
          </cell>
          <cell r="AK1524" t="str">
            <v>13025706</v>
          </cell>
          <cell r="AL1524">
            <v>43378</v>
          </cell>
          <cell r="AM1524" t="str">
            <v>FEMME</v>
          </cell>
          <cell r="AN1524" t="str">
            <v>Célibataire</v>
          </cell>
          <cell r="AQ1524">
            <v>3</v>
          </cell>
          <cell r="AR1524">
            <v>1</v>
          </cell>
          <cell r="AS1524">
            <v>45447.25</v>
          </cell>
          <cell r="AT1524" t="str">
            <v>Horaire</v>
          </cell>
          <cell r="AU1524">
            <v>3.5</v>
          </cell>
          <cell r="AV1524" t="str">
            <v>05</v>
          </cell>
          <cell r="AW1524" t="str">
            <v>04200</v>
          </cell>
          <cell r="AX1524" t="str">
            <v>01105015080</v>
          </cell>
          <cell r="AY1524">
            <v>78</v>
          </cell>
          <cell r="AZ1524" t="str">
            <v>BANQUE DE TUNISIE</v>
          </cell>
          <cell r="BA1524" t="str">
            <v>05042000110501508078</v>
          </cell>
          <cell r="BB1524">
            <v>20</v>
          </cell>
          <cell r="BC1524" t="str">
            <v>CITE FOURAT  NWEHA AGBA</v>
          </cell>
          <cell r="BD1524" t="str">
            <v>TUNIS</v>
          </cell>
          <cell r="BG1524">
            <v>20928620</v>
          </cell>
          <cell r="BH1524">
            <v>96154538</v>
          </cell>
          <cell r="BJ1524" t="str">
            <v>AGBA</v>
          </cell>
          <cell r="BK1524" t="str">
            <v>A-P6</v>
          </cell>
          <cell r="BL1524" t="str">
            <v>1.1</v>
          </cell>
          <cell r="BU1524" t="str">
            <v>Non-Actif</v>
          </cell>
        </row>
        <row r="1525">
          <cell r="B1525">
            <v>1527</v>
          </cell>
          <cell r="C1525" t="str">
            <v>Monsieur</v>
          </cell>
          <cell r="D1525" t="str">
            <v>ELKHLIFI KHALIL</v>
          </cell>
          <cell r="E1525" t="str">
            <v>SAGE Tunisia</v>
          </cell>
          <cell r="F1525" t="str">
            <v>PRODUCTION</v>
          </cell>
          <cell r="G1525" t="str">
            <v>CAMPO</v>
          </cell>
          <cell r="H1525" t="str">
            <v>P6 AR</v>
          </cell>
          <cell r="I1525" t="str">
            <v>MOHAMED MAALAOUI</v>
          </cell>
          <cell r="J1525" t="str">
            <v>A</v>
          </cell>
          <cell r="K1525" t="str">
            <v>DIRECTS</v>
          </cell>
          <cell r="L1525" t="str">
            <v>Variable cost at standard</v>
          </cell>
          <cell r="M1525" t="str">
            <v>CAMPO</v>
          </cell>
          <cell r="N1525">
            <v>45082</v>
          </cell>
          <cell r="P1525">
            <v>25</v>
          </cell>
          <cell r="T1525" t="str">
            <v>CDD</v>
          </cell>
          <cell r="U1525" t="str">
            <v>Contractuel</v>
          </cell>
          <cell r="V1525">
            <v>45689</v>
          </cell>
          <cell r="W1525">
            <v>45747</v>
          </cell>
          <cell r="Z1525">
            <v>45082</v>
          </cell>
          <cell r="AA1525">
            <v>6</v>
          </cell>
          <cell r="AB1525">
            <v>2023</v>
          </cell>
          <cell r="AC1525">
            <v>2027</v>
          </cell>
          <cell r="AD1525">
            <v>1.7527777777777778</v>
          </cell>
          <cell r="AE1525" t="str">
            <v>&lt; 2</v>
          </cell>
          <cell r="AF1525">
            <v>34295</v>
          </cell>
          <cell r="AG1525">
            <v>31.306849315068494</v>
          </cell>
          <cell r="AH1525" t="str">
            <v>&gt;25&lt; 35</v>
          </cell>
          <cell r="AI1525">
            <v>17779232</v>
          </cell>
          <cell r="AJ1525" t="str">
            <v>00</v>
          </cell>
          <cell r="AK1525" t="str">
            <v>07221128</v>
          </cell>
          <cell r="AL1525">
            <v>42114</v>
          </cell>
          <cell r="AM1525" t="str">
            <v>HOMME</v>
          </cell>
          <cell r="AN1525" t="str">
            <v>Célibataire</v>
          </cell>
          <cell r="AQ1525">
            <v>3</v>
          </cell>
          <cell r="AR1525">
            <v>2</v>
          </cell>
          <cell r="AS1525">
            <v>45812.5</v>
          </cell>
          <cell r="AT1525" t="str">
            <v>Horaire</v>
          </cell>
          <cell r="AU1525">
            <v>3.5</v>
          </cell>
          <cell r="AV1525">
            <v>17</v>
          </cell>
          <cell r="AW1525" t="str">
            <v>00100</v>
          </cell>
          <cell r="AX1525" t="str">
            <v>00003288558</v>
          </cell>
          <cell r="AY1525">
            <v>93</v>
          </cell>
          <cell r="AZ1525" t="str">
            <v>LA POSTE</v>
          </cell>
          <cell r="BA1525" t="str">
            <v>17001000000328855893</v>
          </cell>
          <cell r="BB1525">
            <v>20</v>
          </cell>
          <cell r="BC1525" t="str">
            <v>EL MADINA  JADIDA</v>
          </cell>
          <cell r="BD1525" t="str">
            <v>BEN AROUS</v>
          </cell>
          <cell r="BF1525">
            <v>45176</v>
          </cell>
          <cell r="BG1525">
            <v>56990275</v>
          </cell>
          <cell r="BH1525">
            <v>97330286</v>
          </cell>
          <cell r="BJ1525" t="str">
            <v>MADINA EL JADIDA</v>
          </cell>
          <cell r="BK1525" t="str">
            <v>CAMPO C</v>
          </cell>
          <cell r="BL1525" t="str">
            <v>1.1</v>
          </cell>
          <cell r="BU1525" t="str">
            <v>si</v>
          </cell>
          <cell r="BV1525" t="str">
            <v>CAMPO</v>
          </cell>
        </row>
        <row r="1526">
          <cell r="B1526">
            <v>1528</v>
          </cell>
          <cell r="C1526" t="str">
            <v>Madame</v>
          </cell>
          <cell r="D1526" t="str">
            <v>TRABELSI HOUDA</v>
          </cell>
          <cell r="E1526" t="str">
            <v>SAGE Tunisia</v>
          </cell>
          <cell r="F1526" t="str">
            <v>PRODUCTION</v>
          </cell>
          <cell r="G1526" t="str">
            <v>Couturière</v>
          </cell>
          <cell r="H1526" t="str">
            <v>P6 AV</v>
          </cell>
          <cell r="I1526" t="str">
            <v>ISSAM OUNI</v>
          </cell>
          <cell r="J1526" t="str">
            <v>B</v>
          </cell>
          <cell r="K1526" t="str">
            <v>DIRECTS</v>
          </cell>
          <cell r="L1526" t="str">
            <v>Variable cost at standard</v>
          </cell>
          <cell r="M1526" t="str">
            <v>Couturière</v>
          </cell>
          <cell r="N1526">
            <v>45083</v>
          </cell>
          <cell r="P1526">
            <v>25</v>
          </cell>
          <cell r="T1526" t="str">
            <v>CDD</v>
          </cell>
          <cell r="U1526" t="str">
            <v>Contractuel</v>
          </cell>
          <cell r="V1526">
            <v>45689</v>
          </cell>
          <cell r="W1526">
            <v>45747</v>
          </cell>
          <cell r="Z1526">
            <v>45083</v>
          </cell>
          <cell r="AA1526">
            <v>6</v>
          </cell>
          <cell r="AB1526">
            <v>2023</v>
          </cell>
          <cell r="AC1526">
            <v>2027</v>
          </cell>
          <cell r="AD1526">
            <v>1.75</v>
          </cell>
          <cell r="AE1526" t="str">
            <v>&lt; 2</v>
          </cell>
          <cell r="AF1526">
            <v>32145</v>
          </cell>
          <cell r="AG1526">
            <v>37.197260273972603</v>
          </cell>
          <cell r="AH1526" t="str">
            <v>&gt;35&lt; 45</v>
          </cell>
          <cell r="AI1526">
            <v>16481227</v>
          </cell>
          <cell r="AJ1526" t="str">
            <v>01</v>
          </cell>
          <cell r="AK1526" t="str">
            <v>09466494</v>
          </cell>
          <cell r="AL1526">
            <v>39354</v>
          </cell>
          <cell r="AM1526" t="str">
            <v>FEMME</v>
          </cell>
          <cell r="AN1526" t="str">
            <v>Marié(e)</v>
          </cell>
          <cell r="AO1526">
            <v>2</v>
          </cell>
          <cell r="AQ1526">
            <v>3</v>
          </cell>
          <cell r="AR1526">
            <v>2</v>
          </cell>
          <cell r="AS1526">
            <v>45813.5</v>
          </cell>
          <cell r="AT1526" t="str">
            <v>Horaire</v>
          </cell>
          <cell r="AU1526">
            <v>3.5</v>
          </cell>
          <cell r="AV1526">
            <v>17</v>
          </cell>
          <cell r="AW1526" t="str">
            <v>00100</v>
          </cell>
          <cell r="AX1526" t="str">
            <v>00001183150</v>
          </cell>
          <cell r="AY1526">
            <v>65</v>
          </cell>
          <cell r="AZ1526" t="str">
            <v>LA POSTE</v>
          </cell>
          <cell r="BA1526" t="str">
            <v>17001000000118315065</v>
          </cell>
          <cell r="BB1526">
            <v>20</v>
          </cell>
          <cell r="BC1526" t="str">
            <v xml:space="preserve"> 20 MARS EL GRIAAT </v>
          </cell>
          <cell r="BD1526" t="str">
            <v>BEJA</v>
          </cell>
          <cell r="BE1526">
            <v>0</v>
          </cell>
          <cell r="BG1526">
            <v>20730627</v>
          </cell>
          <cell r="BH1526">
            <v>21260539</v>
          </cell>
          <cell r="BJ1526" t="str">
            <v>GRIAAT</v>
          </cell>
          <cell r="BK1526" t="str">
            <v>B-P6 AV</v>
          </cell>
          <cell r="BL1526" t="str">
            <v>1.1</v>
          </cell>
          <cell r="BN1526" t="str">
            <v>17001000000118315065</v>
          </cell>
          <cell r="BO1526" t="str">
            <v>TRABELSI HOUDA</v>
          </cell>
          <cell r="BP1526">
            <v>1528</v>
          </cell>
          <cell r="BT1526">
            <v>135</v>
          </cell>
          <cell r="BU1526" t="str">
            <v>si</v>
          </cell>
          <cell r="BV1526" t="str">
            <v>P6 AV B SA</v>
          </cell>
        </row>
        <row r="1527">
          <cell r="B1527">
            <v>1529</v>
          </cell>
          <cell r="C1527" t="str">
            <v>Madame</v>
          </cell>
          <cell r="D1527" t="str">
            <v>NASRI YOSSRA</v>
          </cell>
          <cell r="E1527" t="str">
            <v>SAGE Tunisia</v>
          </cell>
          <cell r="F1527" t="str">
            <v>PRODUCTION</v>
          </cell>
          <cell r="G1527" t="str">
            <v>Contrôle qualité</v>
          </cell>
          <cell r="H1527" t="str">
            <v>P6 AV</v>
          </cell>
          <cell r="I1527" t="str">
            <v>EL KADRI MARIEM</v>
          </cell>
          <cell r="J1527" t="str">
            <v>A</v>
          </cell>
          <cell r="K1527" t="str">
            <v>INDIRECTS</v>
          </cell>
          <cell r="L1527" t="str">
            <v>Variable cost at standard</v>
          </cell>
          <cell r="M1527" t="str">
            <v>Contrôle qualité</v>
          </cell>
          <cell r="N1527">
            <v>45083</v>
          </cell>
          <cell r="P1527">
            <v>25</v>
          </cell>
          <cell r="T1527" t="str">
            <v>CDD</v>
          </cell>
          <cell r="U1527" t="str">
            <v>Contractuel</v>
          </cell>
          <cell r="V1527">
            <v>45689</v>
          </cell>
          <cell r="W1527">
            <v>45747</v>
          </cell>
          <cell r="Z1527">
            <v>45083</v>
          </cell>
          <cell r="AA1527">
            <v>6</v>
          </cell>
          <cell r="AB1527">
            <v>2023</v>
          </cell>
          <cell r="AC1527">
            <v>2027</v>
          </cell>
          <cell r="AD1527">
            <v>1.75</v>
          </cell>
          <cell r="AE1527" t="str">
            <v>&lt; 2</v>
          </cell>
          <cell r="AF1527">
            <v>35488</v>
          </cell>
          <cell r="AG1527">
            <v>28.038356164383561</v>
          </cell>
          <cell r="AH1527" t="str">
            <v>&gt;25&lt; 35</v>
          </cell>
          <cell r="AI1527">
            <v>17378430</v>
          </cell>
          <cell r="AJ1527" t="str">
            <v>01</v>
          </cell>
          <cell r="AK1527" t="str">
            <v>07232049</v>
          </cell>
          <cell r="AL1527">
            <v>42672</v>
          </cell>
          <cell r="AM1527" t="str">
            <v>FEMME</v>
          </cell>
          <cell r="AN1527" t="str">
            <v>Marié(e)</v>
          </cell>
          <cell r="AO1527">
            <v>1</v>
          </cell>
          <cell r="AQ1527">
            <v>3</v>
          </cell>
          <cell r="AR1527">
            <v>2</v>
          </cell>
          <cell r="AS1527">
            <v>45813.5</v>
          </cell>
          <cell r="AT1527" t="str">
            <v>Horaire</v>
          </cell>
          <cell r="AU1527">
            <v>3.5</v>
          </cell>
          <cell r="AV1527">
            <v>17</v>
          </cell>
          <cell r="AW1527" t="str">
            <v>00100</v>
          </cell>
          <cell r="AX1527" t="str">
            <v>00002905757</v>
          </cell>
          <cell r="AY1527">
            <v>16</v>
          </cell>
          <cell r="AZ1527" t="str">
            <v>LA POSTE</v>
          </cell>
          <cell r="BA1527" t="str">
            <v>17001000000290575716</v>
          </cell>
          <cell r="BB1527">
            <v>20</v>
          </cell>
          <cell r="BC1527" t="str">
            <v>EL WARDIYA 6</v>
          </cell>
          <cell r="BD1527" t="str">
            <v>TUNIS</v>
          </cell>
          <cell r="BG1527">
            <v>29330848</v>
          </cell>
          <cell r="BH1527">
            <v>29510680</v>
          </cell>
          <cell r="BJ1527" t="str">
            <v>OUARDIYA</v>
          </cell>
          <cell r="BK1527" t="str">
            <v>A-P6 AV</v>
          </cell>
          <cell r="BL1527" t="str">
            <v>1.3</v>
          </cell>
          <cell r="BT1527">
            <v>136</v>
          </cell>
          <cell r="BU1527" t="str">
            <v>si</v>
          </cell>
          <cell r="BV1527" t="str">
            <v>P6 AV B SA</v>
          </cell>
        </row>
        <row r="1528">
          <cell r="B1528">
            <v>1530</v>
          </cell>
          <cell r="C1528" t="str">
            <v>Madame</v>
          </cell>
          <cell r="D1528" t="str">
            <v>JLASSI FAIZA</v>
          </cell>
          <cell r="E1528" t="str">
            <v>SAGE Tunisia</v>
          </cell>
          <cell r="F1528" t="str">
            <v>PRODUCTION</v>
          </cell>
          <cell r="G1528" t="str">
            <v>Couturière</v>
          </cell>
          <cell r="H1528" t="str">
            <v>Panda</v>
          </cell>
          <cell r="I1528" t="str">
            <v>FAWZI SENDESNI</v>
          </cell>
          <cell r="J1528" t="str">
            <v>B</v>
          </cell>
          <cell r="K1528" t="str">
            <v>DIRECTS</v>
          </cell>
          <cell r="L1528" t="str">
            <v>Variable cost at standard</v>
          </cell>
          <cell r="M1528" t="str">
            <v>Couturière</v>
          </cell>
          <cell r="N1528">
            <v>45083</v>
          </cell>
          <cell r="P1528">
            <v>25</v>
          </cell>
          <cell r="T1528" t="str">
            <v>CDD</v>
          </cell>
          <cell r="U1528" t="str">
            <v>Contractuel</v>
          </cell>
          <cell r="V1528">
            <v>45689</v>
          </cell>
          <cell r="W1528">
            <v>45747</v>
          </cell>
          <cell r="Z1528">
            <v>45083</v>
          </cell>
          <cell r="AA1528">
            <v>6</v>
          </cell>
          <cell r="AB1528">
            <v>2023</v>
          </cell>
          <cell r="AC1528">
            <v>2027</v>
          </cell>
          <cell r="AD1528">
            <v>1.75</v>
          </cell>
          <cell r="AE1528" t="str">
            <v>&lt; 2</v>
          </cell>
          <cell r="AF1528">
            <v>30446</v>
          </cell>
          <cell r="AG1528">
            <v>41.852054794520548</v>
          </cell>
          <cell r="AH1528" t="str">
            <v>&gt;35&lt; 45</v>
          </cell>
          <cell r="AI1528">
            <v>12620190</v>
          </cell>
          <cell r="AJ1528" t="str">
            <v>01</v>
          </cell>
          <cell r="AK1528" t="str">
            <v>07347882</v>
          </cell>
          <cell r="AL1528">
            <v>39685</v>
          </cell>
          <cell r="AM1528" t="str">
            <v>FEMME</v>
          </cell>
          <cell r="AN1528" t="str">
            <v>Marié(e)</v>
          </cell>
          <cell r="AO1528">
            <v>3</v>
          </cell>
          <cell r="AQ1528">
            <v>3</v>
          </cell>
          <cell r="AR1528">
            <v>2</v>
          </cell>
          <cell r="AS1528">
            <v>45813.5</v>
          </cell>
          <cell r="AT1528" t="str">
            <v>Horaire</v>
          </cell>
          <cell r="AU1528">
            <v>3.5</v>
          </cell>
          <cell r="AV1528">
            <v>17</v>
          </cell>
          <cell r="AW1528" t="str">
            <v>00100</v>
          </cell>
          <cell r="AX1528" t="str">
            <v>00003282505</v>
          </cell>
          <cell r="AY1528">
            <v>16</v>
          </cell>
          <cell r="AZ1528" t="str">
            <v>LA POSTE</v>
          </cell>
          <cell r="BA1528" t="str">
            <v>17001000000328250516</v>
          </cell>
          <cell r="BB1528">
            <v>20</v>
          </cell>
          <cell r="BC1528" t="str">
            <v>CITE NASSIM SAIDA</v>
          </cell>
          <cell r="BD1528" t="str">
            <v>MANOUBA</v>
          </cell>
          <cell r="BG1528">
            <v>55801381</v>
          </cell>
          <cell r="BJ1528" t="str">
            <v>SAAIDA</v>
          </cell>
          <cell r="BK1528" t="str">
            <v>B-Panda</v>
          </cell>
          <cell r="BL1528" t="str">
            <v>1.1</v>
          </cell>
          <cell r="BN1528" t="str">
            <v>17001000000328250516</v>
          </cell>
          <cell r="BO1528" t="str">
            <v>JLASSI FAIZA</v>
          </cell>
          <cell r="BP1528">
            <v>1530</v>
          </cell>
          <cell r="BT1528">
            <v>709</v>
          </cell>
          <cell r="BU1528" t="str">
            <v>si</v>
          </cell>
          <cell r="BV1528" t="str">
            <v>139 B SA</v>
          </cell>
        </row>
        <row r="1529">
          <cell r="B1529">
            <v>1531</v>
          </cell>
          <cell r="C1529" t="str">
            <v>Mlle</v>
          </cell>
          <cell r="D1529" t="str">
            <v>NEFZI SOUMAYA</v>
          </cell>
          <cell r="E1529" t="str">
            <v>SAGE Tunisia</v>
          </cell>
          <cell r="F1529" t="str">
            <v>PRODUCTION</v>
          </cell>
          <cell r="G1529" t="str">
            <v>Couturière</v>
          </cell>
          <cell r="H1529">
            <v>965</v>
          </cell>
          <cell r="I1529" t="str">
            <v>abdelhalim</v>
          </cell>
          <cell r="J1529" t="str">
            <v>B</v>
          </cell>
          <cell r="K1529" t="str">
            <v>DIRECTS</v>
          </cell>
          <cell r="L1529" t="str">
            <v>Variable cost at standard</v>
          </cell>
          <cell r="M1529" t="str">
            <v>Couturière</v>
          </cell>
          <cell r="N1529">
            <v>45084</v>
          </cell>
          <cell r="P1529">
            <v>-584</v>
          </cell>
          <cell r="Q1529">
            <v>45087</v>
          </cell>
          <cell r="R1529" t="str">
            <v xml:space="preserve">problème poste </v>
          </cell>
          <cell r="T1529" t="str">
            <v>CDD</v>
          </cell>
          <cell r="U1529" t="str">
            <v>Contractuel</v>
          </cell>
          <cell r="V1529">
            <v>45084</v>
          </cell>
          <cell r="W1529">
            <v>45138</v>
          </cell>
          <cell r="Z1529">
            <v>45084</v>
          </cell>
          <cell r="AA1529">
            <v>6</v>
          </cell>
          <cell r="AB1529">
            <v>2023</v>
          </cell>
          <cell r="AC1529">
            <v>2027</v>
          </cell>
          <cell r="AD1529">
            <v>1.7472222222222222</v>
          </cell>
          <cell r="AE1529" t="str">
            <v>&lt; 2</v>
          </cell>
          <cell r="AF1529">
            <v>35383</v>
          </cell>
          <cell r="AG1529">
            <v>28.326027397260273</v>
          </cell>
          <cell r="AH1529" t="str">
            <v>&gt;25&lt; 35</v>
          </cell>
          <cell r="AI1529">
            <v>16925497</v>
          </cell>
          <cell r="AJ1529" t="str">
            <v>00</v>
          </cell>
          <cell r="AK1529" t="str">
            <v>14350292</v>
          </cell>
          <cell r="AL1529">
            <v>42094</v>
          </cell>
          <cell r="AM1529" t="str">
            <v>FEMME</v>
          </cell>
          <cell r="AN1529" t="str">
            <v>Célibataire</v>
          </cell>
          <cell r="AQ1529">
            <v>3</v>
          </cell>
          <cell r="AR1529">
            <v>1</v>
          </cell>
          <cell r="AS1529">
            <v>45449.25</v>
          </cell>
          <cell r="AT1529" t="str">
            <v>Horaire</v>
          </cell>
          <cell r="AU1529">
            <v>3.5</v>
          </cell>
          <cell r="BA1529" t="str">
            <v/>
          </cell>
          <cell r="BB1529">
            <v>0</v>
          </cell>
          <cell r="BC1529" t="str">
            <v>CITE NASSR MORNAGIA</v>
          </cell>
          <cell r="BD1529" t="str">
            <v>MANOUBA</v>
          </cell>
          <cell r="BG1529">
            <v>55243858</v>
          </cell>
          <cell r="BH1529">
            <v>52592243</v>
          </cell>
          <cell r="BK1529" t="str">
            <v>B-965</v>
          </cell>
          <cell r="BU1529" t="str">
            <v>Non-Actif</v>
          </cell>
        </row>
        <row r="1530">
          <cell r="B1530">
            <v>1532</v>
          </cell>
          <cell r="C1530" t="str">
            <v>Madame</v>
          </cell>
          <cell r="D1530" t="str">
            <v>ETTAJINI SAMIA</v>
          </cell>
          <cell r="E1530" t="str">
            <v>SAGE Tunisia</v>
          </cell>
          <cell r="F1530" t="str">
            <v>PRODUCTION</v>
          </cell>
          <cell r="G1530" t="str">
            <v>Couturière</v>
          </cell>
          <cell r="H1530" t="str">
            <v>Panda</v>
          </cell>
          <cell r="I1530" t="str">
            <v>FAWZI SENDESNI</v>
          </cell>
          <cell r="J1530" t="str">
            <v>B</v>
          </cell>
          <cell r="K1530" t="str">
            <v>DIRECTS</v>
          </cell>
          <cell r="L1530" t="str">
            <v>Variable cost at standard</v>
          </cell>
          <cell r="M1530" t="str">
            <v>Couturière</v>
          </cell>
          <cell r="N1530">
            <v>45084</v>
          </cell>
          <cell r="P1530">
            <v>-279</v>
          </cell>
          <cell r="Q1530">
            <v>45451</v>
          </cell>
          <cell r="R1530" t="str">
            <v>discipline</v>
          </cell>
          <cell r="T1530" t="str">
            <v>CDD</v>
          </cell>
          <cell r="U1530" t="str">
            <v>Contractuel</v>
          </cell>
          <cell r="V1530">
            <v>45383</v>
          </cell>
          <cell r="W1530">
            <v>45443</v>
          </cell>
          <cell r="Z1530">
            <v>45084</v>
          </cell>
          <cell r="AA1530">
            <v>6</v>
          </cell>
          <cell r="AB1530">
            <v>2023</v>
          </cell>
          <cell r="AC1530">
            <v>2027</v>
          </cell>
          <cell r="AD1530">
            <v>1.7472222222222222</v>
          </cell>
          <cell r="AE1530" t="str">
            <v>&lt; 2</v>
          </cell>
          <cell r="AF1530">
            <v>31125</v>
          </cell>
          <cell r="AG1530">
            <v>39.991780821917807</v>
          </cell>
          <cell r="AH1530" t="str">
            <v>&gt;35&lt; 45</v>
          </cell>
          <cell r="AI1530">
            <v>17691838</v>
          </cell>
          <cell r="AJ1530" t="str">
            <v>05</v>
          </cell>
          <cell r="AK1530" t="str">
            <v>07460954</v>
          </cell>
          <cell r="AL1530">
            <v>42697</v>
          </cell>
          <cell r="AM1530" t="str">
            <v>FEMME</v>
          </cell>
          <cell r="AN1530" t="str">
            <v>Marié(e)</v>
          </cell>
          <cell r="AQ1530">
            <v>3</v>
          </cell>
          <cell r="AR1530">
            <v>1</v>
          </cell>
          <cell r="AS1530">
            <v>45449.25</v>
          </cell>
          <cell r="AT1530" t="str">
            <v>Horaire</v>
          </cell>
          <cell r="AU1530">
            <v>3.5</v>
          </cell>
          <cell r="AV1530" t="str">
            <v>07</v>
          </cell>
          <cell r="AW1530" t="str">
            <v>08001</v>
          </cell>
          <cell r="AX1530">
            <v>38105552517</v>
          </cell>
          <cell r="AY1530">
            <v>50</v>
          </cell>
          <cell r="AZ1530" t="str">
            <v>AMEN BANK</v>
          </cell>
          <cell r="BA1530" t="str">
            <v>07080013810555251750</v>
          </cell>
          <cell r="BB1530">
            <v>20</v>
          </cell>
          <cell r="BC1530" t="str">
            <v xml:space="preserve">GHDIR L GOLA </v>
          </cell>
          <cell r="BD1530" t="str">
            <v>MANOUBA</v>
          </cell>
          <cell r="BG1530">
            <v>22899194</v>
          </cell>
          <cell r="BJ1530" t="str">
            <v>GHDIR EL GOLLA</v>
          </cell>
          <cell r="BK1530" t="str">
            <v>B-Panda</v>
          </cell>
          <cell r="BL1530" t="str">
            <v>1.1</v>
          </cell>
          <cell r="BN1530" t="str">
            <v>07080013810555251750</v>
          </cell>
          <cell r="BO1530" t="str">
            <v>ETTAJINI SAMIA</v>
          </cell>
          <cell r="BP1530">
            <v>1532</v>
          </cell>
          <cell r="BU1530" t="str">
            <v>Non-Actif</v>
          </cell>
          <cell r="BV1530" t="str">
            <v>139 B SA</v>
          </cell>
        </row>
        <row r="1531">
          <cell r="B1531">
            <v>1533</v>
          </cell>
          <cell r="C1531" t="str">
            <v>Mlle</v>
          </cell>
          <cell r="D1531" t="str">
            <v>OUERHENI IKRAM</v>
          </cell>
          <cell r="E1531" t="str">
            <v>SAGE Tunisia</v>
          </cell>
          <cell r="F1531" t="str">
            <v>PRODUCTION</v>
          </cell>
          <cell r="G1531" t="str">
            <v>Couturière</v>
          </cell>
          <cell r="H1531" t="str">
            <v>P6 AV</v>
          </cell>
          <cell r="I1531" t="str">
            <v>EL KADRI MARIEM</v>
          </cell>
          <cell r="J1531" t="str">
            <v>A</v>
          </cell>
          <cell r="K1531" t="str">
            <v>DIRECTS</v>
          </cell>
          <cell r="L1531" t="str">
            <v>Variable cost at standard</v>
          </cell>
          <cell r="M1531" t="str">
            <v>Couturière</v>
          </cell>
          <cell r="N1531">
            <v>45084</v>
          </cell>
          <cell r="P1531">
            <v>-400</v>
          </cell>
          <cell r="Q1531">
            <v>45334</v>
          </cell>
          <cell r="R1531" t="str">
            <v>démenagement</v>
          </cell>
          <cell r="T1531" t="str">
            <v>CDD</v>
          </cell>
          <cell r="U1531" t="str">
            <v>Contractuel</v>
          </cell>
          <cell r="V1531">
            <v>45261</v>
          </cell>
          <cell r="W1531">
            <v>45322</v>
          </cell>
          <cell r="Z1531">
            <v>45084</v>
          </cell>
          <cell r="AA1531">
            <v>6</v>
          </cell>
          <cell r="AB1531">
            <v>2023</v>
          </cell>
          <cell r="AC1531">
            <v>2027</v>
          </cell>
          <cell r="AD1531">
            <v>1.7472222222222222</v>
          </cell>
          <cell r="AE1531" t="str">
            <v>&lt; 2</v>
          </cell>
          <cell r="AF1531">
            <v>36368</v>
          </cell>
          <cell r="AG1531">
            <v>25.627397260273973</v>
          </cell>
          <cell r="AH1531" t="str">
            <v>&gt;25&lt; 35</v>
          </cell>
          <cell r="AI1531">
            <v>17442616</v>
          </cell>
          <cell r="AJ1531" t="str">
            <v>01</v>
          </cell>
          <cell r="AK1531" t="str">
            <v>14361702</v>
          </cell>
          <cell r="AL1531">
            <v>43343</v>
          </cell>
          <cell r="AM1531" t="str">
            <v>FEMME</v>
          </cell>
          <cell r="AN1531" t="str">
            <v>Célibataire</v>
          </cell>
          <cell r="AQ1531">
            <v>3</v>
          </cell>
          <cell r="AR1531">
            <v>1</v>
          </cell>
          <cell r="AS1531">
            <v>45449.25</v>
          </cell>
          <cell r="AT1531" t="str">
            <v>Horaire</v>
          </cell>
          <cell r="AU1531">
            <v>3.5</v>
          </cell>
          <cell r="AV1531" t="str">
            <v>04</v>
          </cell>
          <cell r="AW1531" t="str">
            <v>40107</v>
          </cell>
          <cell r="AX1531" t="str">
            <v>50082984808</v>
          </cell>
          <cell r="AY1531">
            <v>18</v>
          </cell>
          <cell r="AZ1531" t="str">
            <v>ATTIJARI BANK</v>
          </cell>
          <cell r="BA1531" t="str">
            <v>04401075008298480818</v>
          </cell>
          <cell r="BB1531">
            <v>20</v>
          </cell>
          <cell r="BC1531" t="str">
            <v xml:space="preserve">DOUAR HICHER </v>
          </cell>
          <cell r="BD1531" t="str">
            <v>MANOUBA</v>
          </cell>
          <cell r="BG1531">
            <v>55158024</v>
          </cell>
          <cell r="BH1531">
            <v>54020802</v>
          </cell>
          <cell r="BJ1531" t="str">
            <v>DOUAR HICHIR</v>
          </cell>
          <cell r="BK1531" t="str">
            <v>A-P6 AV</v>
          </cell>
          <cell r="BL1531" t="str">
            <v>1.1</v>
          </cell>
          <cell r="BN1531" t="str">
            <v>04401075008298480818</v>
          </cell>
          <cell r="BO1531" t="str">
            <v>OUERHENI IKRAM</v>
          </cell>
          <cell r="BP1531">
            <v>1533</v>
          </cell>
          <cell r="BU1531" t="str">
            <v>Non-Actif</v>
          </cell>
          <cell r="BV1531" t="str">
            <v>P6 AV A SA</v>
          </cell>
        </row>
        <row r="1532">
          <cell r="B1532">
            <v>1534</v>
          </cell>
          <cell r="C1532" t="str">
            <v>Monsieur</v>
          </cell>
          <cell r="D1532" t="str">
            <v>HMILA BADER EDDINE</v>
          </cell>
          <cell r="E1532" t="str">
            <v>SAGE Tunisia</v>
          </cell>
          <cell r="F1532" t="str">
            <v>LOGISTIQUE</v>
          </cell>
          <cell r="G1532" t="str">
            <v>MANITENTIONNAIRE</v>
          </cell>
          <cell r="H1532" t="str">
            <v>LOGISTIQUE</v>
          </cell>
          <cell r="I1532" t="str">
            <v>Adel</v>
          </cell>
          <cell r="K1532" t="str">
            <v>INDIRECTS</v>
          </cell>
          <cell r="L1532" t="str">
            <v>Variable cost at standard</v>
          </cell>
          <cell r="M1532" t="str">
            <v>MANITENTIONNAIRE</v>
          </cell>
          <cell r="N1532">
            <v>45085</v>
          </cell>
          <cell r="P1532">
            <v>-400</v>
          </cell>
          <cell r="Q1532">
            <v>45316</v>
          </cell>
          <cell r="R1532" t="str">
            <v>PROBLEME DE POSTE</v>
          </cell>
          <cell r="T1532" t="str">
            <v>CDD</v>
          </cell>
          <cell r="U1532" t="str">
            <v>Contractuel</v>
          </cell>
          <cell r="V1532">
            <v>45231</v>
          </cell>
          <cell r="W1532">
            <v>45322</v>
          </cell>
          <cell r="Z1532">
            <v>45085</v>
          </cell>
          <cell r="AA1532">
            <v>6</v>
          </cell>
          <cell r="AB1532">
            <v>2023</v>
          </cell>
          <cell r="AC1532">
            <v>2027</v>
          </cell>
          <cell r="AD1532">
            <v>1.7444444444444445</v>
          </cell>
          <cell r="AE1532" t="str">
            <v>&lt; 2</v>
          </cell>
          <cell r="AF1532">
            <v>30939</v>
          </cell>
          <cell r="AG1532">
            <v>40.5013698630137</v>
          </cell>
          <cell r="AH1532" t="str">
            <v>&gt;35&lt; 45</v>
          </cell>
          <cell r="AI1532">
            <v>16097663</v>
          </cell>
          <cell r="AJ1532" t="str">
            <v>06</v>
          </cell>
          <cell r="AK1532" t="str">
            <v>04815733</v>
          </cell>
          <cell r="AL1532">
            <v>41118</v>
          </cell>
          <cell r="AM1532" t="str">
            <v>HOMME</v>
          </cell>
          <cell r="AN1532" t="str">
            <v>Marié(e)</v>
          </cell>
          <cell r="AO1532">
            <v>1</v>
          </cell>
          <cell r="AQ1532">
            <v>3</v>
          </cell>
          <cell r="AR1532">
            <v>1</v>
          </cell>
          <cell r="AS1532">
            <v>45450.25</v>
          </cell>
          <cell r="AT1532" t="str">
            <v>Horaire</v>
          </cell>
          <cell r="AU1532">
            <v>3.5630000000000002</v>
          </cell>
          <cell r="AV1532" t="str">
            <v>04</v>
          </cell>
          <cell r="AW1532" t="str">
            <v>04312</v>
          </cell>
          <cell r="AX1532">
            <v>80040879579</v>
          </cell>
          <cell r="AY1532">
            <v>51</v>
          </cell>
          <cell r="AZ1532" t="str">
            <v>ATTIJARI BANK</v>
          </cell>
          <cell r="BA1532" t="str">
            <v>04043128004087957951</v>
          </cell>
          <cell r="BB1532">
            <v>20</v>
          </cell>
          <cell r="BC1532" t="str">
            <v>JAYARA SIDI HESSINE</v>
          </cell>
          <cell r="BD1532" t="str">
            <v>TUNIS</v>
          </cell>
          <cell r="BG1532">
            <v>97636913</v>
          </cell>
          <cell r="BH1532">
            <v>20135855</v>
          </cell>
          <cell r="BJ1532" t="str">
            <v>JAYARA</v>
          </cell>
          <cell r="BK1532" t="str">
            <v>-LOGISTIQUE</v>
          </cell>
          <cell r="BL1532" t="str">
            <v>1.1</v>
          </cell>
          <cell r="BU1532" t="str">
            <v>Non-Actif</v>
          </cell>
          <cell r="BV1532" t="str">
            <v>LOGISTIQUE</v>
          </cell>
        </row>
        <row r="1533">
          <cell r="B1533">
            <v>1535</v>
          </cell>
          <cell r="C1533" t="str">
            <v>Mlle</v>
          </cell>
          <cell r="D1533" t="str">
            <v>ATTAFI AZA</v>
          </cell>
          <cell r="E1533" t="str">
            <v>SAGE Tunisia</v>
          </cell>
          <cell r="F1533" t="str">
            <v>PRODUCTION</v>
          </cell>
          <cell r="G1533" t="str">
            <v>Couturière</v>
          </cell>
          <cell r="H1533" t="str">
            <v>P6 AR</v>
          </cell>
          <cell r="I1533" t="str">
            <v>MASSOUD BRAHMI</v>
          </cell>
          <cell r="J1533" t="str">
            <v>B</v>
          </cell>
          <cell r="K1533" t="str">
            <v>DIRECTS</v>
          </cell>
          <cell r="L1533" t="str">
            <v>Variable cost at standard</v>
          </cell>
          <cell r="M1533" t="str">
            <v>Couturière</v>
          </cell>
          <cell r="N1533">
            <v>45086</v>
          </cell>
          <cell r="P1533">
            <v>25</v>
          </cell>
          <cell r="T1533" t="str">
            <v>CDD</v>
          </cell>
          <cell r="U1533" t="str">
            <v>Contractuel</v>
          </cell>
          <cell r="V1533">
            <v>45689</v>
          </cell>
          <cell r="W1533">
            <v>45747</v>
          </cell>
          <cell r="Z1533">
            <v>45086</v>
          </cell>
          <cell r="AA1533">
            <v>6</v>
          </cell>
          <cell r="AB1533">
            <v>2023</v>
          </cell>
          <cell r="AC1533">
            <v>2027</v>
          </cell>
          <cell r="AD1533">
            <v>1.7416666666666667</v>
          </cell>
          <cell r="AE1533" t="str">
            <v>&lt; 2</v>
          </cell>
          <cell r="AF1533">
            <v>36814</v>
          </cell>
          <cell r="AG1533">
            <v>24.405479452054795</v>
          </cell>
          <cell r="AH1533" t="str">
            <v>&lt; 25</v>
          </cell>
          <cell r="AI1533">
            <v>17545625</v>
          </cell>
          <cell r="AJ1533" t="str">
            <v>00</v>
          </cell>
          <cell r="AK1533" t="str">
            <v>07243263</v>
          </cell>
          <cell r="AL1533">
            <v>43049</v>
          </cell>
          <cell r="AM1533" t="str">
            <v>FEMME</v>
          </cell>
          <cell r="AN1533" t="str">
            <v>Célibataire</v>
          </cell>
          <cell r="AQ1533">
            <v>3</v>
          </cell>
          <cell r="AR1533">
            <v>2</v>
          </cell>
          <cell r="AS1533">
            <v>45816.5</v>
          </cell>
          <cell r="AT1533" t="str">
            <v>Horaire</v>
          </cell>
          <cell r="AU1533">
            <v>3.5</v>
          </cell>
          <cell r="AV1533">
            <v>17</v>
          </cell>
          <cell r="AW1533" t="str">
            <v>00100</v>
          </cell>
          <cell r="AX1533" t="str">
            <v>00003084931</v>
          </cell>
          <cell r="AY1533">
            <v>68</v>
          </cell>
          <cell r="AZ1533" t="str">
            <v>LA POSTE</v>
          </cell>
          <cell r="BA1533" t="str">
            <v>17001000000308493168</v>
          </cell>
          <cell r="BB1533">
            <v>20</v>
          </cell>
          <cell r="BC1533" t="str">
            <v>NAASSEN BEN AROUS</v>
          </cell>
          <cell r="BD1533" t="str">
            <v>BEN AROUS</v>
          </cell>
          <cell r="BG1533">
            <v>22382513</v>
          </cell>
          <cell r="BH1533">
            <v>21281889</v>
          </cell>
          <cell r="BJ1533" t="str">
            <v>NASSEN</v>
          </cell>
          <cell r="BK1533" t="str">
            <v>B-P6 AR</v>
          </cell>
          <cell r="BL1533" t="str">
            <v>1.1</v>
          </cell>
          <cell r="BN1533" t="str">
            <v>17001000000308493168</v>
          </cell>
          <cell r="BO1533" t="str">
            <v>ATTAFI AZA</v>
          </cell>
          <cell r="BP1533">
            <v>1535</v>
          </cell>
          <cell r="BT1533">
            <v>138</v>
          </cell>
          <cell r="BU1533" t="str">
            <v>si</v>
          </cell>
          <cell r="BV1533" t="str">
            <v>P6 AR B SP</v>
          </cell>
        </row>
        <row r="1534">
          <cell r="B1534">
            <v>1536</v>
          </cell>
          <cell r="C1534" t="str">
            <v>Mlle</v>
          </cell>
          <cell r="D1534" t="str">
            <v>RAHMENI SONDES</v>
          </cell>
          <cell r="E1534" t="str">
            <v>SAGE Tunisia</v>
          </cell>
          <cell r="F1534" t="str">
            <v>PRODUCTION</v>
          </cell>
          <cell r="G1534" t="str">
            <v>Alimentatrice</v>
          </cell>
          <cell r="H1534" t="str">
            <v>P6 AV</v>
          </cell>
          <cell r="I1534" t="str">
            <v>Issam Ouni</v>
          </cell>
          <cell r="J1534" t="str">
            <v>B</v>
          </cell>
          <cell r="K1534" t="str">
            <v>DIRECTS</v>
          </cell>
          <cell r="L1534" t="str">
            <v>Variable cost at standard</v>
          </cell>
          <cell r="M1534" t="str">
            <v>Alimentatrice</v>
          </cell>
          <cell r="N1534">
            <v>45085</v>
          </cell>
          <cell r="P1534">
            <v>-492</v>
          </cell>
          <cell r="Q1534">
            <v>45238</v>
          </cell>
          <cell r="R1534" t="str">
            <v>personnel</v>
          </cell>
          <cell r="T1534" t="str">
            <v>CDD</v>
          </cell>
          <cell r="U1534" t="str">
            <v>Contractuel</v>
          </cell>
          <cell r="V1534">
            <v>45200</v>
          </cell>
          <cell r="W1534">
            <v>45230</v>
          </cell>
          <cell r="Z1534">
            <v>45085</v>
          </cell>
          <cell r="AA1534">
            <v>6</v>
          </cell>
          <cell r="AB1534">
            <v>2023</v>
          </cell>
          <cell r="AC1534">
            <v>2027</v>
          </cell>
          <cell r="AD1534">
            <v>1.7444444444444445</v>
          </cell>
          <cell r="AE1534" t="str">
            <v>&lt; 2</v>
          </cell>
          <cell r="AF1534">
            <v>35796</v>
          </cell>
          <cell r="AG1534">
            <v>27.194520547945206</v>
          </cell>
          <cell r="AH1534" t="str">
            <v>&gt;25&lt; 35</v>
          </cell>
          <cell r="AI1534">
            <v>17331061</v>
          </cell>
          <cell r="AJ1534" t="str">
            <v>06</v>
          </cell>
          <cell r="AK1534" t="str">
            <v>14351523</v>
          </cell>
          <cell r="AL1534">
            <v>42238</v>
          </cell>
          <cell r="AM1534" t="str">
            <v>FEMME</v>
          </cell>
          <cell r="AN1534" t="str">
            <v>Célibataire</v>
          </cell>
          <cell r="AQ1534">
            <v>3</v>
          </cell>
          <cell r="AR1534">
            <v>1</v>
          </cell>
          <cell r="AS1534">
            <v>45450.25</v>
          </cell>
          <cell r="AT1534" t="str">
            <v>Horaire</v>
          </cell>
          <cell r="AU1534">
            <v>3.5</v>
          </cell>
          <cell r="AV1534">
            <v>17</v>
          </cell>
          <cell r="AW1534" t="str">
            <v>00100</v>
          </cell>
          <cell r="AX1534" t="str">
            <v>00003283057</v>
          </cell>
          <cell r="AY1534" t="str">
            <v>09</v>
          </cell>
          <cell r="AZ1534" t="str">
            <v>LA POSTE</v>
          </cell>
          <cell r="BA1534" t="str">
            <v>17001000000328305709</v>
          </cell>
          <cell r="BB1534">
            <v>20</v>
          </cell>
          <cell r="BC1534" t="str">
            <v>CITE ENNASSIM SAIDA</v>
          </cell>
          <cell r="BD1534" t="str">
            <v>MANOUBA</v>
          </cell>
          <cell r="BG1534">
            <v>28716167</v>
          </cell>
          <cell r="BJ1534" t="str">
            <v>SAAIDA</v>
          </cell>
          <cell r="BK1534" t="str">
            <v>B-P6 AV</v>
          </cell>
          <cell r="BL1534" t="str">
            <v>1.3</v>
          </cell>
          <cell r="BU1534" t="str">
            <v>Non-Actif</v>
          </cell>
        </row>
        <row r="1535">
          <cell r="B1535">
            <v>1537</v>
          </cell>
          <cell r="C1535" t="str">
            <v>Madame</v>
          </cell>
          <cell r="D1535" t="str">
            <v>MAHMOUDI JAMILA</v>
          </cell>
          <cell r="E1535" t="str">
            <v>SAGE Tunisia</v>
          </cell>
          <cell r="F1535" t="str">
            <v>PRODUCTION</v>
          </cell>
          <cell r="G1535" t="str">
            <v>Couturière</v>
          </cell>
          <cell r="H1535" t="str">
            <v>P6 AR</v>
          </cell>
          <cell r="I1535" t="str">
            <v>MASSOUD BRAHMI</v>
          </cell>
          <cell r="J1535" t="str">
            <v>B</v>
          </cell>
          <cell r="K1535" t="str">
            <v>DIRECTS</v>
          </cell>
          <cell r="L1535" t="str">
            <v>Variable cost at standard</v>
          </cell>
          <cell r="M1535" t="str">
            <v>Couturière</v>
          </cell>
          <cell r="N1535">
            <v>45086</v>
          </cell>
          <cell r="P1535">
            <v>-157</v>
          </cell>
          <cell r="Q1535">
            <v>45568</v>
          </cell>
          <cell r="R1535" t="str">
            <v>maladie</v>
          </cell>
          <cell r="T1535" t="str">
            <v>CDD</v>
          </cell>
          <cell r="U1535" t="str">
            <v>Contractuel</v>
          </cell>
          <cell r="V1535">
            <v>45505</v>
          </cell>
          <cell r="W1535">
            <v>45565</v>
          </cell>
          <cell r="Z1535">
            <v>45087</v>
          </cell>
          <cell r="AA1535">
            <v>6</v>
          </cell>
          <cell r="AB1535">
            <v>2023</v>
          </cell>
          <cell r="AC1535">
            <v>2027</v>
          </cell>
          <cell r="AD1535">
            <v>1.7416666666666667</v>
          </cell>
          <cell r="AE1535" t="str">
            <v>&lt; 2</v>
          </cell>
          <cell r="AF1535">
            <v>28054</v>
          </cell>
          <cell r="AG1535">
            <v>48.405479452054792</v>
          </cell>
          <cell r="AH1535" t="str">
            <v>&gt;45&lt; 55</v>
          </cell>
          <cell r="AI1535">
            <v>14016615</v>
          </cell>
          <cell r="AJ1535" t="str">
            <v>07</v>
          </cell>
          <cell r="AK1535" t="str">
            <v>07322179</v>
          </cell>
          <cell r="AL1535">
            <v>35684</v>
          </cell>
          <cell r="AM1535" t="str">
            <v>FEMME</v>
          </cell>
          <cell r="AN1535" t="str">
            <v>Marié(e)</v>
          </cell>
          <cell r="AO1535">
            <v>3</v>
          </cell>
          <cell r="AQ1535">
            <v>3</v>
          </cell>
          <cell r="AR1535">
            <v>2</v>
          </cell>
          <cell r="AS1535">
            <v>45816.5</v>
          </cell>
          <cell r="AT1535" t="str">
            <v>Horaire</v>
          </cell>
          <cell r="AU1535">
            <v>3.5</v>
          </cell>
          <cell r="AV1535">
            <v>12</v>
          </cell>
          <cell r="AW1535" t="str">
            <v>05500</v>
          </cell>
          <cell r="AX1535" t="str">
            <v>00002424624</v>
          </cell>
          <cell r="AY1535">
            <v>10</v>
          </cell>
          <cell r="AZ1535" t="str">
            <v>UIB</v>
          </cell>
          <cell r="BA1535" t="str">
            <v>12055000000242462410</v>
          </cell>
          <cell r="BB1535">
            <v>20</v>
          </cell>
          <cell r="BC1535" t="str">
            <v xml:space="preserve">BOUHNACH MORNAGUIA </v>
          </cell>
          <cell r="BD1535" t="str">
            <v>MANOUBA</v>
          </cell>
          <cell r="BG1535">
            <v>93864982</v>
          </cell>
          <cell r="BH1535">
            <v>97387890</v>
          </cell>
          <cell r="BJ1535" t="str">
            <v>MORNAGUIA</v>
          </cell>
          <cell r="BK1535" t="str">
            <v>B-P6 AR</v>
          </cell>
          <cell r="BL1535" t="str">
            <v>1.1</v>
          </cell>
          <cell r="BN1535" t="str">
            <v>12055000000242462410</v>
          </cell>
          <cell r="BO1535" t="str">
            <v>MAHMOUDI JAMILA</v>
          </cell>
          <cell r="BP1535">
            <v>1537</v>
          </cell>
          <cell r="BU1535" t="str">
            <v>Non-Actif</v>
          </cell>
          <cell r="BV1535" t="str">
            <v>P6 AR B SP</v>
          </cell>
        </row>
        <row r="1536">
          <cell r="B1536">
            <v>1538</v>
          </cell>
          <cell r="C1536" t="str">
            <v>Madame</v>
          </cell>
          <cell r="D1536" t="str">
            <v>BOUJBIRA AHLEM</v>
          </cell>
          <cell r="E1536" t="str">
            <v>SAGE Tunisia</v>
          </cell>
          <cell r="F1536" t="str">
            <v>PRODUCTION</v>
          </cell>
          <cell r="G1536" t="str">
            <v>Couturière</v>
          </cell>
          <cell r="H1536" t="str">
            <v>P6</v>
          </cell>
          <cell r="I1536" t="str">
            <v>MASSOUD BRAHMI</v>
          </cell>
          <cell r="J1536" t="str">
            <v>B</v>
          </cell>
          <cell r="K1536" t="str">
            <v>DIRECTS</v>
          </cell>
          <cell r="L1536" t="str">
            <v>Variable cost at standard</v>
          </cell>
          <cell r="M1536" t="str">
            <v>Couturière</v>
          </cell>
          <cell r="N1536">
            <v>45091</v>
          </cell>
          <cell r="P1536">
            <v>-553</v>
          </cell>
          <cell r="Q1536">
            <v>45154</v>
          </cell>
          <cell r="R1536" t="str">
            <v>probléme de transport</v>
          </cell>
          <cell r="T1536" t="str">
            <v>CDD</v>
          </cell>
          <cell r="U1536" t="str">
            <v>Contractuel</v>
          </cell>
          <cell r="V1536">
            <v>45139</v>
          </cell>
          <cell r="W1536">
            <v>45169</v>
          </cell>
          <cell r="Z1536">
            <v>45091</v>
          </cell>
          <cell r="AA1536">
            <v>6</v>
          </cell>
          <cell r="AB1536">
            <v>2023</v>
          </cell>
          <cell r="AC1536">
            <v>2027</v>
          </cell>
          <cell r="AD1536">
            <v>1.7277777777777779</v>
          </cell>
          <cell r="AE1536" t="str">
            <v>&lt; 2</v>
          </cell>
          <cell r="AF1536">
            <v>30194</v>
          </cell>
          <cell r="AG1536">
            <v>42.542465753424658</v>
          </cell>
          <cell r="AH1536" t="str">
            <v>&gt;35&lt; 45</v>
          </cell>
          <cell r="AI1536">
            <v>12591209</v>
          </cell>
          <cell r="AJ1536" t="str">
            <v>03</v>
          </cell>
          <cell r="AK1536" t="str">
            <v>08507510</v>
          </cell>
          <cell r="AL1536">
            <v>36615</v>
          </cell>
          <cell r="AM1536" t="str">
            <v>FEMME</v>
          </cell>
          <cell r="AN1536" t="str">
            <v>Célibataire</v>
          </cell>
          <cell r="AR1536">
            <v>1</v>
          </cell>
          <cell r="AS1536">
            <v>45456.25</v>
          </cell>
          <cell r="AT1536" t="str">
            <v>Horaire</v>
          </cell>
          <cell r="AU1536">
            <v>3.5</v>
          </cell>
          <cell r="AV1536">
            <v>11</v>
          </cell>
          <cell r="AW1536" t="str">
            <v>07400</v>
          </cell>
          <cell r="AX1536" t="str">
            <v>23444008788</v>
          </cell>
          <cell r="AY1536">
            <v>81</v>
          </cell>
          <cell r="AZ1536" t="str">
            <v>UBCI</v>
          </cell>
          <cell r="BA1536" t="str">
            <v>11074002344400878881</v>
          </cell>
          <cell r="BB1536">
            <v>20</v>
          </cell>
          <cell r="BC1536" t="str">
            <v xml:space="preserve">JEDIDI MJAZ EL BEB </v>
          </cell>
          <cell r="BD1536" t="str">
            <v>BEJA</v>
          </cell>
          <cell r="BF1536">
            <v>45117</v>
          </cell>
          <cell r="BG1536">
            <v>99880163</v>
          </cell>
          <cell r="BJ1536" t="str">
            <v>MEDJAZ EL BAB</v>
          </cell>
          <cell r="BK1536" t="str">
            <v>B-P6</v>
          </cell>
          <cell r="BL1536" t="str">
            <v>1.1</v>
          </cell>
          <cell r="BU1536" t="str">
            <v>Non-Actif</v>
          </cell>
        </row>
        <row r="1537">
          <cell r="B1537">
            <v>1539</v>
          </cell>
          <cell r="C1537" t="str">
            <v>Madame</v>
          </cell>
          <cell r="D1537" t="str">
            <v>JOUINI OLFA</v>
          </cell>
          <cell r="E1537" t="str">
            <v>SAGE Tunisia</v>
          </cell>
          <cell r="F1537" t="str">
            <v>PRODUCTION</v>
          </cell>
          <cell r="G1537" t="str">
            <v>Couturière</v>
          </cell>
          <cell r="H1537" t="str">
            <v>P6 AR</v>
          </cell>
          <cell r="I1537" t="str">
            <v>MASSOUD BRAHMI</v>
          </cell>
          <cell r="J1537" t="str">
            <v>B</v>
          </cell>
          <cell r="K1537" t="str">
            <v>DIRECTS</v>
          </cell>
          <cell r="L1537" t="str">
            <v>Variable cost at standard</v>
          </cell>
          <cell r="M1537" t="str">
            <v>Couturière</v>
          </cell>
          <cell r="N1537">
            <v>45086</v>
          </cell>
          <cell r="P1537">
            <v>25</v>
          </cell>
          <cell r="T1537" t="str">
            <v>CDD</v>
          </cell>
          <cell r="U1537" t="str">
            <v>Contractuel</v>
          </cell>
          <cell r="V1537">
            <v>45689</v>
          </cell>
          <cell r="W1537">
            <v>45747</v>
          </cell>
          <cell r="Z1537">
            <v>45087</v>
          </cell>
          <cell r="AA1537">
            <v>6</v>
          </cell>
          <cell r="AB1537">
            <v>2023</v>
          </cell>
          <cell r="AC1537">
            <v>2027</v>
          </cell>
          <cell r="AD1537">
            <v>1.7416666666666667</v>
          </cell>
          <cell r="AE1537" t="str">
            <v>&lt; 2</v>
          </cell>
          <cell r="AF1537">
            <v>29348</v>
          </cell>
          <cell r="AG1537">
            <v>44.860273972602741</v>
          </cell>
          <cell r="AH1537" t="str">
            <v>&gt;35&lt; 45</v>
          </cell>
          <cell r="AI1537">
            <v>12158199</v>
          </cell>
          <cell r="AJ1537" t="str">
            <v>03</v>
          </cell>
          <cell r="AK1537" t="str">
            <v>07330181</v>
          </cell>
          <cell r="AL1537">
            <v>43699</v>
          </cell>
          <cell r="AM1537" t="str">
            <v>FEMME</v>
          </cell>
          <cell r="AN1537" t="str">
            <v>Marié(e)</v>
          </cell>
          <cell r="AO1537">
            <v>2</v>
          </cell>
          <cell r="AQ1537">
            <v>3</v>
          </cell>
          <cell r="AR1537">
            <v>2</v>
          </cell>
          <cell r="AS1537">
            <v>45816.5</v>
          </cell>
          <cell r="AT1537" t="str">
            <v>Horaire</v>
          </cell>
          <cell r="AU1537">
            <v>3.5</v>
          </cell>
          <cell r="AV1537">
            <v>17</v>
          </cell>
          <cell r="AW1537" t="str">
            <v>00100</v>
          </cell>
          <cell r="AX1537" t="str">
            <v>00003282515</v>
          </cell>
          <cell r="AY1537">
            <v>83</v>
          </cell>
          <cell r="AZ1537" t="str">
            <v>LA POSTE</v>
          </cell>
          <cell r="BA1537" t="str">
            <v>17001000000328251583</v>
          </cell>
          <cell r="BB1537">
            <v>20</v>
          </cell>
          <cell r="BC1537" t="str">
            <v>SANHEJA OUED ELIL</v>
          </cell>
          <cell r="BD1537" t="str">
            <v>MANOUBA</v>
          </cell>
          <cell r="BF1537">
            <v>45117</v>
          </cell>
          <cell r="BG1537">
            <v>20003992</v>
          </cell>
          <cell r="BH1537">
            <v>98343051</v>
          </cell>
          <cell r="BJ1537" t="str">
            <v>SANHEJA</v>
          </cell>
          <cell r="BK1537" t="str">
            <v>B-P6 AR</v>
          </cell>
          <cell r="BL1537" t="str">
            <v>1.1</v>
          </cell>
          <cell r="BN1537" t="str">
            <v>17001000000328251583</v>
          </cell>
          <cell r="BO1537" t="str">
            <v>JOUINI OLFA</v>
          </cell>
          <cell r="BP1537">
            <v>1539</v>
          </cell>
          <cell r="BT1537">
            <v>141</v>
          </cell>
          <cell r="BU1537" t="str">
            <v>si</v>
          </cell>
          <cell r="BV1537" t="str">
            <v>P6 AR B SP</v>
          </cell>
        </row>
        <row r="1538">
          <cell r="B1538">
            <v>1540</v>
          </cell>
          <cell r="C1538" t="str">
            <v>Madame</v>
          </cell>
          <cell r="D1538" t="str">
            <v>AMDOUNI NOURA</v>
          </cell>
          <cell r="E1538" t="str">
            <v>SAGE Tunisia</v>
          </cell>
          <cell r="F1538" t="str">
            <v>PRODUCTION</v>
          </cell>
          <cell r="G1538" t="str">
            <v>Couturière</v>
          </cell>
          <cell r="H1538" t="str">
            <v>P6 AR</v>
          </cell>
          <cell r="I1538" t="str">
            <v>MASSOUD BRAHMI</v>
          </cell>
          <cell r="J1538" t="str">
            <v>B</v>
          </cell>
          <cell r="K1538" t="str">
            <v>DIRECTS</v>
          </cell>
          <cell r="L1538" t="str">
            <v>Variable cost at standard</v>
          </cell>
          <cell r="M1538" t="str">
            <v>Couturière</v>
          </cell>
          <cell r="N1538">
            <v>45086</v>
          </cell>
          <cell r="P1538">
            <v>25</v>
          </cell>
          <cell r="T1538" t="str">
            <v>CDD</v>
          </cell>
          <cell r="U1538" t="str">
            <v>Contractuel</v>
          </cell>
          <cell r="V1538">
            <v>45689</v>
          </cell>
          <cell r="W1538">
            <v>45747</v>
          </cell>
          <cell r="Z1538">
            <v>45087</v>
          </cell>
          <cell r="AA1538">
            <v>6</v>
          </cell>
          <cell r="AB1538">
            <v>2023</v>
          </cell>
          <cell r="AC1538">
            <v>2027</v>
          </cell>
          <cell r="AD1538">
            <v>1.7416666666666667</v>
          </cell>
          <cell r="AE1538" t="str">
            <v>&lt; 2</v>
          </cell>
          <cell r="AF1538">
            <v>29983</v>
          </cell>
          <cell r="AG1538">
            <v>43.12054794520548</v>
          </cell>
          <cell r="AH1538" t="str">
            <v>&gt;35&lt; 45</v>
          </cell>
          <cell r="AI1538">
            <v>12224627</v>
          </cell>
          <cell r="AJ1538" t="str">
            <v>05</v>
          </cell>
          <cell r="AK1538" t="str">
            <v>07362317</v>
          </cell>
          <cell r="AL1538">
            <v>44476</v>
          </cell>
          <cell r="AM1538" t="str">
            <v>FEMME</v>
          </cell>
          <cell r="AN1538" t="str">
            <v>Marié(e)</v>
          </cell>
          <cell r="AO1538">
            <v>3</v>
          </cell>
          <cell r="AQ1538">
            <v>3</v>
          </cell>
          <cell r="AR1538">
            <v>2</v>
          </cell>
          <cell r="AS1538">
            <v>45816.5</v>
          </cell>
          <cell r="AT1538" t="str">
            <v>Horaire</v>
          </cell>
          <cell r="AU1538">
            <v>3.5</v>
          </cell>
          <cell r="AV1538">
            <v>17</v>
          </cell>
          <cell r="AW1538" t="str">
            <v>00100</v>
          </cell>
          <cell r="AX1538" t="str">
            <v>00003282510</v>
          </cell>
          <cell r="AY1538" t="str">
            <v>01</v>
          </cell>
          <cell r="AZ1538" t="str">
            <v>LA POSTE</v>
          </cell>
          <cell r="BA1538" t="str">
            <v>17001000000328251001</v>
          </cell>
          <cell r="BB1538">
            <v>20</v>
          </cell>
          <cell r="BC1538" t="str">
            <v>SANHEJA OUED ELIL</v>
          </cell>
          <cell r="BD1538" t="str">
            <v>MANOUBA</v>
          </cell>
          <cell r="BF1538">
            <v>45089</v>
          </cell>
          <cell r="BG1538">
            <v>20580486</v>
          </cell>
          <cell r="BH1538">
            <v>22258351</v>
          </cell>
          <cell r="BJ1538" t="str">
            <v>SANHEJA</v>
          </cell>
          <cell r="BK1538" t="str">
            <v>B-P6 AR</v>
          </cell>
          <cell r="BL1538" t="str">
            <v>1.1</v>
          </cell>
          <cell r="BN1538" t="str">
            <v>17001000000328251001</v>
          </cell>
          <cell r="BO1538" t="str">
            <v>AMDOUNI NOURA</v>
          </cell>
          <cell r="BP1538">
            <v>1540</v>
          </cell>
          <cell r="BT1538">
            <v>142</v>
          </cell>
          <cell r="BU1538" t="str">
            <v>si</v>
          </cell>
          <cell r="BV1538" t="str">
            <v>P6 AR B SP</v>
          </cell>
        </row>
        <row r="1539">
          <cell r="B1539">
            <v>1541</v>
          </cell>
          <cell r="C1539" t="str">
            <v>Mlle</v>
          </cell>
          <cell r="D1539" t="str">
            <v>AOUINI SAMEH</v>
          </cell>
          <cell r="E1539" t="str">
            <v>SAGE Tunisia</v>
          </cell>
          <cell r="F1539" t="str">
            <v>PRODUCTION</v>
          </cell>
          <cell r="G1539" t="str">
            <v>Contrôle qualité</v>
          </cell>
          <cell r="H1539" t="str">
            <v>Panda</v>
          </cell>
          <cell r="I1539" t="str">
            <v>FAWZI SENDESNI</v>
          </cell>
          <cell r="J1539" t="str">
            <v>B</v>
          </cell>
          <cell r="K1539" t="str">
            <v>INDIRECTS</v>
          </cell>
          <cell r="L1539" t="str">
            <v>Variable cost at standard</v>
          </cell>
          <cell r="M1539" t="str">
            <v>Contrôle qualité</v>
          </cell>
          <cell r="N1539">
            <v>45087</v>
          </cell>
          <cell r="P1539">
            <v>-523</v>
          </cell>
          <cell r="Q1539">
            <v>45199</v>
          </cell>
          <cell r="R1539" t="str">
            <v>retour au etude</v>
          </cell>
          <cell r="T1539" t="str">
            <v>CDD</v>
          </cell>
          <cell r="U1539" t="str">
            <v>Contractuel</v>
          </cell>
          <cell r="V1539">
            <v>45170</v>
          </cell>
          <cell r="W1539">
            <v>45199</v>
          </cell>
          <cell r="Z1539">
            <v>45087</v>
          </cell>
          <cell r="AA1539">
            <v>6</v>
          </cell>
          <cell r="AB1539">
            <v>2023</v>
          </cell>
          <cell r="AC1539">
            <v>2027</v>
          </cell>
          <cell r="AD1539">
            <v>1.7388888888888889</v>
          </cell>
          <cell r="AE1539" t="str">
            <v>&lt; 2</v>
          </cell>
          <cell r="AF1539">
            <v>35736</v>
          </cell>
          <cell r="AG1539">
            <v>27.358904109589041</v>
          </cell>
          <cell r="AH1539" t="str">
            <v>&gt;25&lt; 35</v>
          </cell>
          <cell r="AK1539" t="str">
            <v>14358672</v>
          </cell>
          <cell r="AL1539">
            <v>42978</v>
          </cell>
          <cell r="AM1539" t="str">
            <v>FEMME</v>
          </cell>
          <cell r="AN1539" t="str">
            <v>Célibataire</v>
          </cell>
          <cell r="AQ1539">
            <v>3</v>
          </cell>
          <cell r="AR1539">
            <v>1</v>
          </cell>
          <cell r="AS1539">
            <v>45452.25</v>
          </cell>
          <cell r="AT1539" t="str">
            <v>Horaire</v>
          </cell>
          <cell r="AU1539">
            <v>3.6629999999999998</v>
          </cell>
          <cell r="AV1539">
            <v>17</v>
          </cell>
          <cell r="AW1539" t="str">
            <v>00100</v>
          </cell>
          <cell r="AX1539" t="str">
            <v>00002981480</v>
          </cell>
          <cell r="AY1539">
            <v>21</v>
          </cell>
          <cell r="AZ1539" t="str">
            <v>LA POSTE</v>
          </cell>
          <cell r="BA1539" t="str">
            <v>17001000000298148021</v>
          </cell>
          <cell r="BB1539">
            <v>20</v>
          </cell>
          <cell r="BC1539" t="str">
            <v>KSAR HDID MORNAGUIA</v>
          </cell>
          <cell r="BD1539" t="str">
            <v>MANOUBA</v>
          </cell>
          <cell r="BG1539">
            <v>25881272</v>
          </cell>
          <cell r="BH1539">
            <v>24724375</v>
          </cell>
          <cell r="BJ1539" t="str">
            <v>MORNAGUIA</v>
          </cell>
          <cell r="BK1539" t="str">
            <v>B-Panda</v>
          </cell>
          <cell r="BL1539" t="str">
            <v>1.3</v>
          </cell>
          <cell r="BU1539" t="str">
            <v>Non-Actif</v>
          </cell>
        </row>
        <row r="1540">
          <cell r="B1540">
            <v>1542</v>
          </cell>
          <cell r="C1540" t="str">
            <v>Madame</v>
          </cell>
          <cell r="D1540" t="str">
            <v>BESDOURI ZEINEB</v>
          </cell>
          <cell r="E1540" t="str">
            <v>SAGE Tunisia</v>
          </cell>
          <cell r="F1540" t="str">
            <v>PRODUCTION</v>
          </cell>
          <cell r="G1540" t="str">
            <v>Couturière</v>
          </cell>
          <cell r="H1540" t="str">
            <v>P6 AR</v>
          </cell>
          <cell r="I1540" t="str">
            <v>MASSOUD BRAHMI</v>
          </cell>
          <cell r="J1540" t="str">
            <v>B</v>
          </cell>
          <cell r="K1540" t="str">
            <v>DIRECTS</v>
          </cell>
          <cell r="L1540" t="str">
            <v>Variable cost at standard</v>
          </cell>
          <cell r="M1540" t="str">
            <v>Couturière</v>
          </cell>
          <cell r="N1540">
            <v>45087</v>
          </cell>
          <cell r="P1540">
            <v>25</v>
          </cell>
          <cell r="T1540" t="str">
            <v>CDD</v>
          </cell>
          <cell r="U1540" t="str">
            <v>Contractuel</v>
          </cell>
          <cell r="V1540">
            <v>45689</v>
          </cell>
          <cell r="W1540">
            <v>45747</v>
          </cell>
          <cell r="Z1540">
            <v>45087</v>
          </cell>
          <cell r="AA1540">
            <v>6</v>
          </cell>
          <cell r="AB1540">
            <v>2023</v>
          </cell>
          <cell r="AC1540">
            <v>2027</v>
          </cell>
          <cell r="AD1540">
            <v>1.7388888888888889</v>
          </cell>
          <cell r="AE1540" t="str">
            <v>&lt; 2</v>
          </cell>
          <cell r="AF1540">
            <v>30128</v>
          </cell>
          <cell r="AG1540">
            <v>42.723287671232875</v>
          </cell>
          <cell r="AH1540" t="str">
            <v>&gt;35&lt; 45</v>
          </cell>
          <cell r="AI1540">
            <v>12935135</v>
          </cell>
          <cell r="AJ1540" t="str">
            <v>01</v>
          </cell>
          <cell r="AK1540" t="str">
            <v>06055267</v>
          </cell>
          <cell r="AL1540">
            <v>36570</v>
          </cell>
          <cell r="AM1540" t="str">
            <v>FEMME</v>
          </cell>
          <cell r="AN1540" t="str">
            <v>Marié(e)</v>
          </cell>
          <cell r="AO1540">
            <v>1</v>
          </cell>
          <cell r="AQ1540">
            <v>3</v>
          </cell>
          <cell r="AR1540">
            <v>2</v>
          </cell>
          <cell r="AS1540">
            <v>45817.5</v>
          </cell>
          <cell r="AT1540" t="str">
            <v>Horaire</v>
          </cell>
          <cell r="AU1540">
            <v>3.5</v>
          </cell>
          <cell r="AV1540" t="str">
            <v>04</v>
          </cell>
          <cell r="AW1540" t="str">
            <v>05313</v>
          </cell>
          <cell r="AX1540">
            <v>80062044458</v>
          </cell>
          <cell r="AY1540">
            <v>82</v>
          </cell>
          <cell r="AZ1540" t="str">
            <v>ATTIJARI BANK</v>
          </cell>
          <cell r="BA1540" t="str">
            <v>04053138006204445882</v>
          </cell>
          <cell r="BB1540">
            <v>20</v>
          </cell>
          <cell r="BC1540" t="str">
            <v>JAYARA SIDI HESSINE</v>
          </cell>
          <cell r="BD1540" t="str">
            <v>TUNIS</v>
          </cell>
          <cell r="BG1540">
            <v>97994206</v>
          </cell>
          <cell r="BH1540">
            <v>92163253</v>
          </cell>
          <cell r="BJ1540" t="str">
            <v>JAYARA</v>
          </cell>
          <cell r="BK1540" t="str">
            <v>B-P6 AR</v>
          </cell>
          <cell r="BL1540" t="str">
            <v>1.1</v>
          </cell>
          <cell r="BN1540" t="str">
            <v>04053138006204445882</v>
          </cell>
          <cell r="BO1540" t="str">
            <v>BESDOURI ZEINEB</v>
          </cell>
          <cell r="BP1540">
            <v>1542</v>
          </cell>
          <cell r="BT1540">
            <v>143</v>
          </cell>
          <cell r="BU1540" t="str">
            <v>si</v>
          </cell>
          <cell r="BV1540" t="str">
            <v>P6 AR B SP</v>
          </cell>
        </row>
        <row r="1541">
          <cell r="B1541">
            <v>1543</v>
          </cell>
          <cell r="C1541" t="str">
            <v>Madame</v>
          </cell>
          <cell r="D1541" t="str">
            <v>WEDERNI MANEL</v>
          </cell>
          <cell r="E1541" t="str">
            <v>SAGE Tunisia</v>
          </cell>
          <cell r="F1541" t="str">
            <v>PRODUCTION</v>
          </cell>
          <cell r="G1541" t="str">
            <v>Couturière</v>
          </cell>
          <cell r="H1541" t="str">
            <v>P6 AR</v>
          </cell>
          <cell r="I1541" t="str">
            <v>MASSOUD BRAHMI</v>
          </cell>
          <cell r="J1541" t="str">
            <v>B</v>
          </cell>
          <cell r="K1541" t="str">
            <v>DIRECTS</v>
          </cell>
          <cell r="L1541" t="str">
            <v>Variable cost at standard</v>
          </cell>
          <cell r="M1541" t="str">
            <v>Couturière</v>
          </cell>
          <cell r="N1541">
            <v>45087</v>
          </cell>
          <cell r="P1541">
            <v>25</v>
          </cell>
          <cell r="T1541" t="str">
            <v>CDD</v>
          </cell>
          <cell r="U1541" t="str">
            <v>Contractuel</v>
          </cell>
          <cell r="V1541">
            <v>45689</v>
          </cell>
          <cell r="W1541">
            <v>45747</v>
          </cell>
          <cell r="Z1541">
            <v>45087</v>
          </cell>
          <cell r="AA1541">
            <v>6</v>
          </cell>
          <cell r="AB1541">
            <v>2023</v>
          </cell>
          <cell r="AC1541">
            <v>2027</v>
          </cell>
          <cell r="AD1541">
            <v>1.7388888888888889</v>
          </cell>
          <cell r="AE1541" t="str">
            <v>&lt; 2</v>
          </cell>
          <cell r="AF1541">
            <v>34583</v>
          </cell>
          <cell r="AG1541">
            <v>30.517808219178082</v>
          </cell>
          <cell r="AH1541" t="str">
            <v>&gt;25&lt; 35</v>
          </cell>
          <cell r="AI1541">
            <v>16627330</v>
          </cell>
          <cell r="AJ1541" t="str">
            <v>03</v>
          </cell>
          <cell r="AK1541" t="str">
            <v>04836751</v>
          </cell>
          <cell r="AL1541">
            <v>40472</v>
          </cell>
          <cell r="AM1541" t="str">
            <v>FEMME</v>
          </cell>
          <cell r="AN1541" t="str">
            <v>Marié(e)</v>
          </cell>
          <cell r="AO1541">
            <v>1</v>
          </cell>
          <cell r="AQ1541">
            <v>3</v>
          </cell>
          <cell r="AR1541">
            <v>2</v>
          </cell>
          <cell r="AS1541">
            <v>45817.5</v>
          </cell>
          <cell r="AT1541" t="str">
            <v>Horaire</v>
          </cell>
          <cell r="AU1541">
            <v>3.5</v>
          </cell>
          <cell r="AV1541" t="str">
            <v>04</v>
          </cell>
          <cell r="AW1541" t="str">
            <v>05313</v>
          </cell>
          <cell r="AX1541">
            <v>80086393162</v>
          </cell>
          <cell r="AY1541">
            <v>14</v>
          </cell>
          <cell r="AZ1541" t="str">
            <v>ATTIJARI BANK</v>
          </cell>
          <cell r="BA1541" t="str">
            <v>04053138008639316214</v>
          </cell>
          <cell r="BB1541">
            <v>20</v>
          </cell>
          <cell r="BC1541" t="str">
            <v>JAYARA SIDI HESSINE</v>
          </cell>
          <cell r="BD1541" t="str">
            <v>TUNIS</v>
          </cell>
          <cell r="BG1541">
            <v>29061253</v>
          </cell>
          <cell r="BH1541">
            <v>24222441</v>
          </cell>
          <cell r="BJ1541" t="str">
            <v>JAYARA</v>
          </cell>
          <cell r="BK1541" t="str">
            <v>B-P6 AR</v>
          </cell>
          <cell r="BL1541" t="str">
            <v>1.1</v>
          </cell>
          <cell r="BN1541" t="str">
            <v>04053138008639316214</v>
          </cell>
          <cell r="BO1541" t="str">
            <v>WEDERNI MANEL</v>
          </cell>
          <cell r="BP1541">
            <v>1543</v>
          </cell>
          <cell r="BT1541">
            <v>144</v>
          </cell>
          <cell r="BU1541" t="str">
            <v>si</v>
          </cell>
          <cell r="BV1541" t="str">
            <v>P6 AR B SP</v>
          </cell>
        </row>
        <row r="1542">
          <cell r="B1542">
            <v>1544</v>
          </cell>
          <cell r="C1542" t="str">
            <v>Mlle</v>
          </cell>
          <cell r="D1542" t="str">
            <v>LAKTI MARWA</v>
          </cell>
          <cell r="E1542" t="str">
            <v>SAGE Tunisia</v>
          </cell>
          <cell r="F1542" t="str">
            <v>PRODUCTION</v>
          </cell>
          <cell r="G1542" t="str">
            <v>Couturière</v>
          </cell>
          <cell r="H1542" t="str">
            <v>P6 AR</v>
          </cell>
          <cell r="I1542" t="str">
            <v>MASSOUD BRAHMI</v>
          </cell>
          <cell r="J1542" t="str">
            <v>B</v>
          </cell>
          <cell r="K1542" t="str">
            <v>DIRECTS</v>
          </cell>
          <cell r="L1542" t="str">
            <v>Variable cost at standard</v>
          </cell>
          <cell r="M1542" t="str">
            <v>Couturière</v>
          </cell>
          <cell r="N1542">
            <v>45087</v>
          </cell>
          <cell r="P1542">
            <v>25</v>
          </cell>
          <cell r="T1542" t="str">
            <v>CDD</v>
          </cell>
          <cell r="U1542" t="str">
            <v>Contractuel</v>
          </cell>
          <cell r="V1542">
            <v>45689</v>
          </cell>
          <cell r="W1542">
            <v>45747</v>
          </cell>
          <cell r="Z1542">
            <v>45087</v>
          </cell>
          <cell r="AA1542">
            <v>6</v>
          </cell>
          <cell r="AB1542">
            <v>2023</v>
          </cell>
          <cell r="AC1542">
            <v>2027</v>
          </cell>
          <cell r="AD1542">
            <v>1.7388888888888889</v>
          </cell>
          <cell r="AE1542" t="str">
            <v>&lt; 2</v>
          </cell>
          <cell r="AF1542">
            <v>35686</v>
          </cell>
          <cell r="AG1542">
            <v>27.495890410958904</v>
          </cell>
          <cell r="AH1542" t="str">
            <v>&gt;25&lt; 35</v>
          </cell>
          <cell r="AI1542">
            <v>17460464</v>
          </cell>
          <cell r="AJ1542" t="str">
            <v>06</v>
          </cell>
          <cell r="AK1542" t="str">
            <v>07994414</v>
          </cell>
          <cell r="AL1542">
            <v>43734</v>
          </cell>
          <cell r="AM1542" t="str">
            <v>FEMME</v>
          </cell>
          <cell r="AN1542" t="str">
            <v>Célibataire</v>
          </cell>
          <cell r="AQ1542">
            <v>3</v>
          </cell>
          <cell r="AR1542">
            <v>2</v>
          </cell>
          <cell r="AS1542">
            <v>45817.5</v>
          </cell>
          <cell r="AT1542" t="str">
            <v>Horaire</v>
          </cell>
          <cell r="AU1542">
            <v>3.5</v>
          </cell>
          <cell r="AV1542" t="str">
            <v>07</v>
          </cell>
          <cell r="AW1542" t="str">
            <v>04301</v>
          </cell>
          <cell r="AX1542" t="str">
            <v>01105533345</v>
          </cell>
          <cell r="AY1542">
            <v>52</v>
          </cell>
          <cell r="AZ1542" t="str">
            <v>AMEN BANK</v>
          </cell>
          <cell r="BA1542" t="str">
            <v>07043010110553334552</v>
          </cell>
          <cell r="BB1542">
            <v>20</v>
          </cell>
          <cell r="BC1542" t="str">
            <v>JAYARA SIDI HESSINE</v>
          </cell>
          <cell r="BD1542" t="str">
            <v>TUNIS</v>
          </cell>
          <cell r="BG1542">
            <v>50223625</v>
          </cell>
          <cell r="BH1542">
            <v>23091146</v>
          </cell>
          <cell r="BJ1542" t="str">
            <v>JAYARA</v>
          </cell>
          <cell r="BK1542" t="str">
            <v>B-P6 AR</v>
          </cell>
          <cell r="BL1542" t="str">
            <v>1.1</v>
          </cell>
          <cell r="BN1542" t="str">
            <v>07043010110553334552</v>
          </cell>
          <cell r="BO1542" t="str">
            <v>LAKTI MARWA</v>
          </cell>
          <cell r="BP1542">
            <v>1544</v>
          </cell>
          <cell r="BT1542">
            <v>145</v>
          </cell>
          <cell r="BU1542" t="str">
            <v>si</v>
          </cell>
          <cell r="BV1542" t="str">
            <v>P6 AR B SP</v>
          </cell>
        </row>
        <row r="1543">
          <cell r="B1543">
            <v>1545</v>
          </cell>
          <cell r="C1543" t="str">
            <v>Madame</v>
          </cell>
          <cell r="D1543" t="str">
            <v>NAFFETI WAHIBA</v>
          </cell>
          <cell r="E1543" t="str">
            <v>SAGE Tunisia</v>
          </cell>
          <cell r="F1543" t="str">
            <v>PRODUCTION</v>
          </cell>
          <cell r="G1543" t="str">
            <v>Couturière</v>
          </cell>
          <cell r="H1543" t="str">
            <v>P6</v>
          </cell>
          <cell r="I1543" t="str">
            <v>AFIF</v>
          </cell>
          <cell r="J1543" t="str">
            <v>B</v>
          </cell>
          <cell r="K1543" t="str">
            <v>DIRECTS</v>
          </cell>
          <cell r="L1543" t="str">
            <v>Variable cost at standard</v>
          </cell>
          <cell r="M1543" t="str">
            <v>Couturière</v>
          </cell>
          <cell r="N1543">
            <v>45087</v>
          </cell>
          <cell r="P1543">
            <v>-584</v>
          </cell>
          <cell r="Q1543">
            <v>45108</v>
          </cell>
          <cell r="R1543" t="str">
            <v>démenagement à sousse</v>
          </cell>
          <cell r="T1543" t="str">
            <v>CDD</v>
          </cell>
          <cell r="U1543" t="str">
            <v>Contractuel</v>
          </cell>
          <cell r="V1543">
            <v>45087</v>
          </cell>
          <cell r="W1543">
            <v>45138</v>
          </cell>
          <cell r="Z1543">
            <v>45087</v>
          </cell>
          <cell r="AA1543">
            <v>6</v>
          </cell>
          <cell r="AB1543">
            <v>2023</v>
          </cell>
          <cell r="AC1543">
            <v>2027</v>
          </cell>
          <cell r="AD1543">
            <v>1.7388888888888889</v>
          </cell>
          <cell r="AE1543" t="str">
            <v>&lt; 2</v>
          </cell>
          <cell r="AF1543">
            <v>27881</v>
          </cell>
          <cell r="AG1543">
            <v>48.87945205479452</v>
          </cell>
          <cell r="AH1543" t="str">
            <v>&gt;45&lt; 55</v>
          </cell>
          <cell r="AK1543" t="str">
            <v>04526153</v>
          </cell>
          <cell r="AL1543">
            <v>44025</v>
          </cell>
          <cell r="AM1543" t="str">
            <v>FEMME</v>
          </cell>
          <cell r="AN1543" t="str">
            <v>Marié(e)</v>
          </cell>
          <cell r="AO1543">
            <v>4</v>
          </cell>
          <cell r="AQ1543">
            <v>3</v>
          </cell>
          <cell r="AR1543">
            <v>1</v>
          </cell>
          <cell r="AS1543">
            <v>45452.25</v>
          </cell>
          <cell r="AT1543" t="str">
            <v>Horaire</v>
          </cell>
          <cell r="AU1543">
            <v>3.5</v>
          </cell>
          <cell r="AV1543">
            <v>17</v>
          </cell>
          <cell r="AW1543" t="str">
            <v>00100</v>
          </cell>
          <cell r="AX1543" t="str">
            <v>00003284855</v>
          </cell>
          <cell r="AY1543">
            <v>47</v>
          </cell>
          <cell r="AZ1543" t="str">
            <v>LA POSTE</v>
          </cell>
          <cell r="BA1543" t="str">
            <v>17001000000328485547</v>
          </cell>
          <cell r="BB1543">
            <v>20</v>
          </cell>
          <cell r="BC1543" t="str">
            <v>RUE IBN KHALDOUN MORNAGUIA</v>
          </cell>
          <cell r="BD1543" t="str">
            <v>MANOUBA</v>
          </cell>
          <cell r="BF1543">
            <v>45089</v>
          </cell>
          <cell r="BG1543">
            <v>97372081</v>
          </cell>
          <cell r="BH1543">
            <v>50066311</v>
          </cell>
          <cell r="BJ1543" t="str">
            <v>MORNAGUIA</v>
          </cell>
          <cell r="BK1543" t="str">
            <v>B-P6</v>
          </cell>
          <cell r="BU1543" t="str">
            <v>Non-Actif</v>
          </cell>
        </row>
        <row r="1544">
          <cell r="B1544">
            <v>1546</v>
          </cell>
          <cell r="C1544" t="str">
            <v>Monsieur</v>
          </cell>
          <cell r="D1544" t="str">
            <v>MEKNI KHALIL</v>
          </cell>
          <cell r="E1544" t="str">
            <v>SAGE Tunisia</v>
          </cell>
          <cell r="F1544" t="str">
            <v>LOGISTIQUE</v>
          </cell>
          <cell r="G1544" t="str">
            <v>MANITENTIONNAIRE</v>
          </cell>
          <cell r="H1544" t="str">
            <v>LOGISTIQUE</v>
          </cell>
          <cell r="I1544" t="str">
            <v>Adel</v>
          </cell>
          <cell r="K1544" t="str">
            <v>INDIRECTS</v>
          </cell>
          <cell r="L1544" t="str">
            <v>Variable cost at standard</v>
          </cell>
          <cell r="M1544" t="str">
            <v>MANITENTIONNAIRE</v>
          </cell>
          <cell r="N1544">
            <v>45089</v>
          </cell>
          <cell r="P1544">
            <v>-126</v>
          </cell>
          <cell r="Q1544">
            <v>45596</v>
          </cell>
          <cell r="R1544" t="str">
            <v>fin de contrat</v>
          </cell>
          <cell r="S1544" t="str">
            <v>rendement</v>
          </cell>
          <cell r="T1544" t="str">
            <v>CDD</v>
          </cell>
          <cell r="U1544" t="str">
            <v>Contractuel</v>
          </cell>
          <cell r="V1544">
            <v>45536</v>
          </cell>
          <cell r="W1544">
            <v>45596</v>
          </cell>
          <cell r="Z1544">
            <v>45089</v>
          </cell>
          <cell r="AA1544">
            <v>6</v>
          </cell>
          <cell r="AB1544">
            <v>2023</v>
          </cell>
          <cell r="AC1544">
            <v>2027</v>
          </cell>
          <cell r="AD1544">
            <v>1.7333333333333334</v>
          </cell>
          <cell r="AE1544" t="str">
            <v>&lt; 2</v>
          </cell>
          <cell r="AF1544">
            <v>36211</v>
          </cell>
          <cell r="AG1544">
            <v>26.057534246575344</v>
          </cell>
          <cell r="AH1544" t="str">
            <v>&gt;25&lt; 35</v>
          </cell>
          <cell r="AI1544">
            <v>17657085</v>
          </cell>
          <cell r="AJ1544" t="str">
            <v>06</v>
          </cell>
          <cell r="AK1544" t="str">
            <v>13023537</v>
          </cell>
          <cell r="AL1544">
            <v>43168</v>
          </cell>
          <cell r="AM1544" t="str">
            <v>HOMME</v>
          </cell>
          <cell r="AN1544" t="str">
            <v>Célibataire</v>
          </cell>
          <cell r="AQ1544">
            <v>3</v>
          </cell>
          <cell r="AR1544">
            <v>2</v>
          </cell>
          <cell r="AS1544">
            <v>45819.5</v>
          </cell>
          <cell r="AT1544" t="str">
            <v>Horaire</v>
          </cell>
          <cell r="AU1544">
            <v>3.5630000000000002</v>
          </cell>
          <cell r="AV1544">
            <v>12</v>
          </cell>
          <cell r="AW1544">
            <v>40600</v>
          </cell>
          <cell r="AX1544" t="str">
            <v>00002386537</v>
          </cell>
          <cell r="AY1544">
            <v>21</v>
          </cell>
          <cell r="AZ1544" t="str">
            <v>UIB</v>
          </cell>
          <cell r="BA1544" t="str">
            <v>12406000000238653721</v>
          </cell>
          <cell r="BB1544">
            <v>20</v>
          </cell>
          <cell r="BC1544" t="str">
            <v xml:space="preserve">11 RUE 4650 ZAHROUNI </v>
          </cell>
          <cell r="BD1544" t="str">
            <v>TUNIS</v>
          </cell>
          <cell r="BG1544">
            <v>25277560</v>
          </cell>
          <cell r="BH1544">
            <v>96193251</v>
          </cell>
          <cell r="BJ1544" t="str">
            <v>ZAHROUNI</v>
          </cell>
          <cell r="BK1544" t="str">
            <v>-LOGISTIQUE</v>
          </cell>
          <cell r="BL1544" t="str">
            <v>1.2</v>
          </cell>
          <cell r="BU1544" t="str">
            <v>Non-Actif</v>
          </cell>
          <cell r="BV1544" t="str">
            <v>LOGISTIQUE</v>
          </cell>
        </row>
        <row r="1545">
          <cell r="B1545">
            <v>1547</v>
          </cell>
          <cell r="C1545" t="str">
            <v>Monsieur</v>
          </cell>
          <cell r="D1545" t="str">
            <v>TRABELSI HAMDI</v>
          </cell>
          <cell r="E1545" t="str">
            <v>SAGE Tunisia</v>
          </cell>
          <cell r="F1545" t="str">
            <v>LOGISTIQUE</v>
          </cell>
          <cell r="G1545" t="str">
            <v>Planificateur</v>
          </cell>
          <cell r="K1545" t="str">
            <v>CADRE</v>
          </cell>
          <cell r="L1545" t="str">
            <v>Variable cost at standard</v>
          </cell>
          <cell r="M1545" t="str">
            <v>Planificateur</v>
          </cell>
          <cell r="N1545">
            <v>45089</v>
          </cell>
          <cell r="P1545" t="str">
            <v/>
          </cell>
          <cell r="Q1545">
            <v>45268</v>
          </cell>
          <cell r="R1545" t="str">
            <v>probleme de poste</v>
          </cell>
          <cell r="T1545" t="str">
            <v>CDI</v>
          </cell>
          <cell r="U1545" t="str">
            <v>Titulaire</v>
          </cell>
          <cell r="V1545">
            <v>45089</v>
          </cell>
          <cell r="Z1545">
            <v>45089</v>
          </cell>
          <cell r="AA1545">
            <v>6</v>
          </cell>
          <cell r="AB1545">
            <v>2023</v>
          </cell>
          <cell r="AC1545">
            <v>2027</v>
          </cell>
          <cell r="AD1545">
            <v>1.7333333333333334</v>
          </cell>
          <cell r="AE1545" t="str">
            <v>&lt; 2</v>
          </cell>
          <cell r="AF1545">
            <v>33683</v>
          </cell>
          <cell r="AG1545">
            <v>32.983561643835614</v>
          </cell>
          <cell r="AH1545" t="str">
            <v>&gt;25&lt; 35</v>
          </cell>
          <cell r="AI1545">
            <v>17041816</v>
          </cell>
          <cell r="AJ1545" t="str">
            <v>09</v>
          </cell>
          <cell r="AK1545" t="str">
            <v>09494310</v>
          </cell>
          <cell r="AL1545">
            <v>44446</v>
          </cell>
          <cell r="AM1545" t="str">
            <v>HOMME</v>
          </cell>
          <cell r="AN1545" t="str">
            <v>Célibataire</v>
          </cell>
          <cell r="AR1545">
            <v>1</v>
          </cell>
          <cell r="AS1545">
            <v>45454.25</v>
          </cell>
          <cell r="AT1545" t="str">
            <v>Mensuel</v>
          </cell>
          <cell r="AU1545">
            <v>1850</v>
          </cell>
          <cell r="AV1545" t="str">
            <v>05</v>
          </cell>
          <cell r="AW1545">
            <v>40100</v>
          </cell>
          <cell r="AX1545" t="str">
            <v>00165026040</v>
          </cell>
          <cell r="AY1545">
            <v>23</v>
          </cell>
          <cell r="AZ1545" t="str">
            <v>BANQUE DE TUNISIE</v>
          </cell>
          <cell r="BA1545" t="str">
            <v>05401000016502604023</v>
          </cell>
          <cell r="BB1545">
            <v>20</v>
          </cell>
          <cell r="BC1545" t="str">
            <v>CITE DE LA GOVERNORAT MJEZ EL BAB</v>
          </cell>
          <cell r="BD1545" t="str">
            <v>BEJA</v>
          </cell>
          <cell r="BG1545">
            <v>20606454</v>
          </cell>
          <cell r="BI1545">
            <v>98156744</v>
          </cell>
          <cell r="BK1545" t="str">
            <v>CADRE</v>
          </cell>
          <cell r="BU1545" t="str">
            <v>Non-Actif</v>
          </cell>
        </row>
        <row r="1546">
          <cell r="B1546">
            <v>1548</v>
          </cell>
          <cell r="C1546" t="str">
            <v>Madame</v>
          </cell>
          <cell r="D1546" t="str">
            <v>SABAI LATIFA</v>
          </cell>
          <cell r="E1546" t="str">
            <v>SAGE Tunisia</v>
          </cell>
          <cell r="F1546" t="str">
            <v>PRODUCTION</v>
          </cell>
          <cell r="G1546" t="str">
            <v>Couturière</v>
          </cell>
          <cell r="H1546">
            <v>560</v>
          </cell>
          <cell r="I1546" t="str">
            <v>Mabrourk Ben Moussa</v>
          </cell>
          <cell r="J1546" t="str">
            <v>A</v>
          </cell>
          <cell r="K1546" t="str">
            <v>DIRECTS</v>
          </cell>
          <cell r="L1546" t="str">
            <v>Variable cost at standard</v>
          </cell>
          <cell r="M1546" t="str">
            <v>Couturière</v>
          </cell>
          <cell r="N1546">
            <v>45091</v>
          </cell>
          <cell r="P1546">
            <v>-218</v>
          </cell>
          <cell r="Q1546">
            <v>45464</v>
          </cell>
          <cell r="R1546" t="str">
            <v>fatigue</v>
          </cell>
          <cell r="T1546" t="str">
            <v>CDD</v>
          </cell>
          <cell r="U1546" t="str">
            <v>Contractuel</v>
          </cell>
          <cell r="V1546">
            <v>45444</v>
          </cell>
          <cell r="W1546">
            <v>45504</v>
          </cell>
          <cell r="Z1546">
            <v>45091</v>
          </cell>
          <cell r="AA1546">
            <v>6</v>
          </cell>
          <cell r="AB1546">
            <v>2023</v>
          </cell>
          <cell r="AC1546">
            <v>2027</v>
          </cell>
          <cell r="AD1546">
            <v>1.7277777777777779</v>
          </cell>
          <cell r="AE1546" t="str">
            <v>&lt; 2</v>
          </cell>
          <cell r="AF1546">
            <v>27188</v>
          </cell>
          <cell r="AG1546">
            <v>50.778082191780825</v>
          </cell>
          <cell r="AH1546" t="str">
            <v>&gt;45&lt; 55</v>
          </cell>
          <cell r="AI1546">
            <v>11756334</v>
          </cell>
          <cell r="AJ1546" t="str">
            <v>01</v>
          </cell>
          <cell r="AK1546" t="str">
            <v>07274491</v>
          </cell>
          <cell r="AL1546">
            <v>42985</v>
          </cell>
          <cell r="AM1546" t="str">
            <v>FEMME</v>
          </cell>
          <cell r="AN1546" t="str">
            <v>Marié(e)</v>
          </cell>
          <cell r="AO1546">
            <v>3</v>
          </cell>
          <cell r="AQ1546">
            <v>3</v>
          </cell>
          <cell r="AR1546">
            <v>1</v>
          </cell>
          <cell r="AS1546">
            <v>45456.25</v>
          </cell>
          <cell r="AT1546" t="str">
            <v>Horaire</v>
          </cell>
          <cell r="AU1546">
            <v>3.5</v>
          </cell>
          <cell r="AV1546">
            <v>17</v>
          </cell>
          <cell r="AW1546" t="str">
            <v>00100</v>
          </cell>
          <cell r="AX1546" t="str">
            <v>00003284315</v>
          </cell>
          <cell r="AY1546">
            <v>18</v>
          </cell>
          <cell r="AZ1546" t="str">
            <v>LA POSTE</v>
          </cell>
          <cell r="BA1546" t="str">
            <v>17001000000328431518</v>
          </cell>
          <cell r="BB1546">
            <v>20</v>
          </cell>
          <cell r="BC1546" t="str">
            <v xml:space="preserve">RESIDENCE EL ANDALOUS MORNAGUIA </v>
          </cell>
          <cell r="BG1546">
            <v>93068481</v>
          </cell>
          <cell r="BH1546">
            <v>98928378</v>
          </cell>
          <cell r="BJ1546" t="str">
            <v>MORNAGUIA</v>
          </cell>
          <cell r="BK1546" t="str">
            <v>A-560</v>
          </cell>
          <cell r="BL1546" t="str">
            <v>1.1</v>
          </cell>
          <cell r="BN1546" t="str">
            <v>17001000000328431518</v>
          </cell>
          <cell r="BO1546" t="str">
            <v>SABAI LATIFA</v>
          </cell>
          <cell r="BP1546">
            <v>1548</v>
          </cell>
          <cell r="BU1546" t="str">
            <v>Non-Actif</v>
          </cell>
          <cell r="BV1546" t="str">
            <v>560 A SA</v>
          </cell>
        </row>
        <row r="1547">
          <cell r="B1547">
            <v>1549</v>
          </cell>
          <cell r="C1547" t="str">
            <v>Madame</v>
          </cell>
          <cell r="D1547" t="str">
            <v>HABIBI RANIA</v>
          </cell>
          <cell r="E1547" t="str">
            <v>SAGE Tunisia</v>
          </cell>
          <cell r="F1547" t="str">
            <v>PRODUCTION</v>
          </cell>
          <cell r="G1547" t="str">
            <v>Couturière</v>
          </cell>
          <cell r="H1547">
            <v>560</v>
          </cell>
          <cell r="I1547" t="str">
            <v>Mabrourk Ben Moussa</v>
          </cell>
          <cell r="J1547" t="str">
            <v>A</v>
          </cell>
          <cell r="K1547" t="str">
            <v>DIRECTS</v>
          </cell>
          <cell r="L1547" t="str">
            <v>Variable cost at standard</v>
          </cell>
          <cell r="M1547" t="str">
            <v>Couturière</v>
          </cell>
          <cell r="N1547">
            <v>45091</v>
          </cell>
          <cell r="P1547">
            <v>-462</v>
          </cell>
          <cell r="Q1547">
            <v>45232</v>
          </cell>
          <cell r="R1547" t="str">
            <v>personnel</v>
          </cell>
          <cell r="T1547" t="str">
            <v>CDD</v>
          </cell>
          <cell r="U1547" t="str">
            <v>Contractuel</v>
          </cell>
          <cell r="V1547">
            <v>45231</v>
          </cell>
          <cell r="W1547">
            <v>45260</v>
          </cell>
          <cell r="Z1547">
            <v>45091</v>
          </cell>
          <cell r="AA1547">
            <v>6</v>
          </cell>
          <cell r="AB1547">
            <v>2023</v>
          </cell>
          <cell r="AC1547">
            <v>2027</v>
          </cell>
          <cell r="AD1547">
            <v>1.7277777777777779</v>
          </cell>
          <cell r="AE1547" t="str">
            <v>&lt; 2</v>
          </cell>
          <cell r="AF1547">
            <v>35459</v>
          </cell>
          <cell r="AG1547">
            <v>28.117808219178084</v>
          </cell>
          <cell r="AH1547" t="str">
            <v>&gt;25&lt; 35</v>
          </cell>
          <cell r="AI1547">
            <v>16796453</v>
          </cell>
          <cell r="AJ1547" t="str">
            <v>07</v>
          </cell>
          <cell r="AK1547" t="str">
            <v>13001695</v>
          </cell>
          <cell r="AL1547">
            <v>44551</v>
          </cell>
          <cell r="AM1547" t="str">
            <v>FEMME</v>
          </cell>
          <cell r="AN1547" t="str">
            <v>Marié(e)</v>
          </cell>
          <cell r="AO1547">
            <v>2</v>
          </cell>
          <cell r="AQ1547">
            <v>3</v>
          </cell>
          <cell r="AR1547">
            <v>1</v>
          </cell>
          <cell r="AS1547">
            <v>45456.25</v>
          </cell>
          <cell r="AT1547" t="str">
            <v>Horaire</v>
          </cell>
          <cell r="AU1547">
            <v>3.5</v>
          </cell>
          <cell r="AV1547">
            <v>17</v>
          </cell>
          <cell r="AW1547" t="str">
            <v>00100</v>
          </cell>
          <cell r="AX1547" t="str">
            <v>00003288664</v>
          </cell>
          <cell r="AY1547">
            <v>66</v>
          </cell>
          <cell r="AZ1547" t="str">
            <v>LA POSTE</v>
          </cell>
          <cell r="BA1547" t="str">
            <v>17001000000328866466</v>
          </cell>
          <cell r="BB1547">
            <v>20</v>
          </cell>
          <cell r="BC1547" t="str">
            <v>BORJ CHAKIR SIDI HESSINE</v>
          </cell>
          <cell r="BD1547" t="str">
            <v>TUNIS</v>
          </cell>
          <cell r="BG1547">
            <v>47014642</v>
          </cell>
          <cell r="BJ1547" t="str">
            <v>BORJ CHAKIR</v>
          </cell>
          <cell r="BK1547" t="str">
            <v>A-560</v>
          </cell>
          <cell r="BL1547" t="str">
            <v>1.1</v>
          </cell>
          <cell r="BN1547" t="str">
            <v>17001000000328866466</v>
          </cell>
          <cell r="BO1547" t="str">
            <v>HABIBI RANIA</v>
          </cell>
          <cell r="BP1547">
            <v>1549</v>
          </cell>
          <cell r="BU1547" t="str">
            <v>Non-Actif</v>
          </cell>
        </row>
        <row r="1548">
          <cell r="B1548">
            <v>1550</v>
          </cell>
          <cell r="C1548" t="str">
            <v>Madame</v>
          </cell>
          <cell r="D1548" t="str">
            <v>KAABI THOURAYA</v>
          </cell>
          <cell r="E1548" t="str">
            <v>SAGE Tunisia</v>
          </cell>
          <cell r="F1548" t="str">
            <v>PRODUCTION</v>
          </cell>
          <cell r="G1548" t="str">
            <v>Couturière</v>
          </cell>
          <cell r="H1548" t="str">
            <v>PANDA</v>
          </cell>
          <cell r="I1548" t="str">
            <v>HASNA NASRAOUI</v>
          </cell>
          <cell r="J1548" t="str">
            <v>A</v>
          </cell>
          <cell r="K1548" t="str">
            <v>DIRECTS</v>
          </cell>
          <cell r="L1548" t="str">
            <v>Variable cost at standard</v>
          </cell>
          <cell r="M1548" t="str">
            <v>Couturière</v>
          </cell>
          <cell r="N1548">
            <v>45091</v>
          </cell>
          <cell r="P1548">
            <v>-371</v>
          </cell>
          <cell r="Q1548">
            <v>45323</v>
          </cell>
          <cell r="R1548" t="str">
            <v>personnel</v>
          </cell>
          <cell r="T1548" t="str">
            <v>CDD</v>
          </cell>
          <cell r="U1548" t="str">
            <v>Contractuel</v>
          </cell>
          <cell r="V1548">
            <v>45292</v>
          </cell>
          <cell r="W1548">
            <v>45351</v>
          </cell>
          <cell r="Z1548">
            <v>45091</v>
          </cell>
          <cell r="AA1548">
            <v>6</v>
          </cell>
          <cell r="AB1548">
            <v>2023</v>
          </cell>
          <cell r="AC1548">
            <v>2027</v>
          </cell>
          <cell r="AD1548">
            <v>1.7277777777777779</v>
          </cell>
          <cell r="AE1548" t="str">
            <v>&lt; 2</v>
          </cell>
          <cell r="AF1548">
            <v>27764</v>
          </cell>
          <cell r="AG1548">
            <v>49.2</v>
          </cell>
          <cell r="AH1548" t="str">
            <v>&gt;45&lt; 55</v>
          </cell>
          <cell r="AI1548">
            <v>11620666</v>
          </cell>
          <cell r="AJ1548" t="str">
            <v>07</v>
          </cell>
          <cell r="AK1548" t="str">
            <v>07272884</v>
          </cell>
          <cell r="AL1548">
            <v>44827</v>
          </cell>
          <cell r="AM1548" t="str">
            <v>FEMME</v>
          </cell>
          <cell r="AN1548" t="str">
            <v>Marié(e)</v>
          </cell>
          <cell r="AQ1548">
            <v>3</v>
          </cell>
          <cell r="AR1548">
            <v>1</v>
          </cell>
          <cell r="AS1548">
            <v>45456.25</v>
          </cell>
          <cell r="AT1548" t="str">
            <v>Horaire</v>
          </cell>
          <cell r="AU1548">
            <v>3.5</v>
          </cell>
          <cell r="AV1548" t="str">
            <v>04</v>
          </cell>
          <cell r="AW1548" t="str">
            <v>02511</v>
          </cell>
          <cell r="AX1548">
            <v>10083024380</v>
          </cell>
          <cell r="AY1548">
            <v>18</v>
          </cell>
          <cell r="AZ1548" t="str">
            <v>ATTIJARI BANK</v>
          </cell>
          <cell r="BA1548" t="str">
            <v>04025111008302438018</v>
          </cell>
          <cell r="BB1548">
            <v>20</v>
          </cell>
          <cell r="BC1548" t="str">
            <v>SANHEJA OUED ELIL</v>
          </cell>
          <cell r="BD1548" t="str">
            <v>MANOUBA</v>
          </cell>
          <cell r="BG1548">
            <v>26664643</v>
          </cell>
          <cell r="BJ1548" t="str">
            <v>SANHEJA</v>
          </cell>
          <cell r="BK1548" t="str">
            <v>A-PANDA</v>
          </cell>
          <cell r="BL1548" t="str">
            <v>1.1</v>
          </cell>
          <cell r="BN1548" t="str">
            <v>04025111008302438018</v>
          </cell>
          <cell r="BO1548" t="str">
            <v>KAABI THOURAYA</v>
          </cell>
          <cell r="BP1548">
            <v>1550</v>
          </cell>
          <cell r="BU1548" t="str">
            <v>Non-Actif</v>
          </cell>
          <cell r="BV1548" t="str">
            <v>965 A SA</v>
          </cell>
        </row>
        <row r="1549">
          <cell r="B1549">
            <v>1551</v>
          </cell>
          <cell r="C1549" t="str">
            <v>Madame</v>
          </cell>
          <cell r="D1549" t="str">
            <v>REKHAMI HAMIDA</v>
          </cell>
          <cell r="E1549" t="str">
            <v>SAGE Tunisia</v>
          </cell>
          <cell r="F1549" t="str">
            <v>PRODUCTION</v>
          </cell>
          <cell r="G1549" t="str">
            <v>Couturière</v>
          </cell>
          <cell r="H1549">
            <v>965</v>
          </cell>
          <cell r="I1549" t="str">
            <v>ALA KHALOUI</v>
          </cell>
          <cell r="J1549" t="str">
            <v>A</v>
          </cell>
          <cell r="K1549" t="str">
            <v>DIRECTS</v>
          </cell>
          <cell r="L1549" t="str">
            <v>Variable cost at standard</v>
          </cell>
          <cell r="M1549" t="str">
            <v>Couturière</v>
          </cell>
          <cell r="N1549">
            <v>45091</v>
          </cell>
          <cell r="P1549">
            <v>-584</v>
          </cell>
          <cell r="Q1549">
            <v>45111</v>
          </cell>
          <cell r="R1549" t="str">
            <v>maladie</v>
          </cell>
          <cell r="T1549" t="str">
            <v>CDD</v>
          </cell>
          <cell r="U1549" t="str">
            <v>Contractuel</v>
          </cell>
          <cell r="V1549">
            <v>45091</v>
          </cell>
          <cell r="W1549">
            <v>45138</v>
          </cell>
          <cell r="Z1549">
            <v>45091</v>
          </cell>
          <cell r="AA1549">
            <v>6</v>
          </cell>
          <cell r="AB1549">
            <v>2023</v>
          </cell>
          <cell r="AC1549">
            <v>2027</v>
          </cell>
          <cell r="AD1549">
            <v>1.7277777777777779</v>
          </cell>
          <cell r="AE1549" t="str">
            <v>&lt; 2</v>
          </cell>
          <cell r="AF1549">
            <v>30088</v>
          </cell>
          <cell r="AG1549">
            <v>42.832876712328769</v>
          </cell>
          <cell r="AH1549" t="str">
            <v>&gt;35&lt; 45</v>
          </cell>
          <cell r="AI1549">
            <v>12666088</v>
          </cell>
          <cell r="AJ1549" t="str">
            <v>09</v>
          </cell>
          <cell r="AK1549" t="str">
            <v>07377254</v>
          </cell>
          <cell r="AL1549">
            <v>37391</v>
          </cell>
          <cell r="AM1549" t="str">
            <v>FEMME</v>
          </cell>
          <cell r="AN1549" t="str">
            <v>Marié(e)</v>
          </cell>
          <cell r="AO1549">
            <v>2</v>
          </cell>
          <cell r="AQ1549">
            <v>3</v>
          </cell>
          <cell r="AR1549">
            <v>1</v>
          </cell>
          <cell r="AS1549">
            <v>45456.25</v>
          </cell>
          <cell r="AT1549" t="str">
            <v>Horaire</v>
          </cell>
          <cell r="AU1549">
            <v>3.5</v>
          </cell>
          <cell r="AV1549">
            <v>17</v>
          </cell>
          <cell r="AW1549" t="str">
            <v>00100</v>
          </cell>
          <cell r="AX1549" t="str">
            <v>00003285291</v>
          </cell>
          <cell r="AY1549">
            <v>97</v>
          </cell>
          <cell r="AZ1549" t="str">
            <v>LA POSTE</v>
          </cell>
          <cell r="BA1549" t="str">
            <v>17001000000328529197</v>
          </cell>
          <cell r="BB1549">
            <v>20</v>
          </cell>
          <cell r="BC1549" t="str">
            <v>SANHEJA OUED ELIL</v>
          </cell>
          <cell r="BD1549" t="str">
            <v>MANOUBA</v>
          </cell>
          <cell r="BG1549">
            <v>21706718</v>
          </cell>
          <cell r="BH1549">
            <v>25370163</v>
          </cell>
          <cell r="BK1549" t="str">
            <v>A-965</v>
          </cell>
          <cell r="BU1549" t="str">
            <v>Non-Actif</v>
          </cell>
        </row>
        <row r="1550">
          <cell r="B1550">
            <v>1552</v>
          </cell>
          <cell r="C1550" t="str">
            <v>Madame</v>
          </cell>
          <cell r="D1550" t="str">
            <v>HAMMAMI ABIR</v>
          </cell>
          <cell r="E1550" t="str">
            <v>SAGE Tunisia</v>
          </cell>
          <cell r="F1550" t="str">
            <v>PRODUCTION</v>
          </cell>
          <cell r="G1550" t="str">
            <v>Couturière</v>
          </cell>
          <cell r="H1550" t="str">
            <v>Panda</v>
          </cell>
          <cell r="I1550" t="str">
            <v>HASNA NASRAOUI</v>
          </cell>
          <cell r="J1550" t="str">
            <v>A</v>
          </cell>
          <cell r="K1550" t="str">
            <v>DIRECTS</v>
          </cell>
          <cell r="L1550" t="str">
            <v>Variable cost at standard</v>
          </cell>
          <cell r="M1550" t="str">
            <v>Couturière</v>
          </cell>
          <cell r="N1550">
            <v>45091</v>
          </cell>
          <cell r="P1550">
            <v>-157</v>
          </cell>
          <cell r="Q1550">
            <v>45581</v>
          </cell>
          <cell r="R1550" t="str">
            <v>discipline</v>
          </cell>
          <cell r="S1550" t="str">
            <v>liste noir</v>
          </cell>
          <cell r="T1550" t="str">
            <v>CDD</v>
          </cell>
          <cell r="U1550" t="str">
            <v>Contractuel</v>
          </cell>
          <cell r="V1550">
            <v>45505</v>
          </cell>
          <cell r="W1550">
            <v>45565</v>
          </cell>
          <cell r="Z1550">
            <v>45091</v>
          </cell>
          <cell r="AA1550">
            <v>6</v>
          </cell>
          <cell r="AB1550">
            <v>2023</v>
          </cell>
          <cell r="AC1550">
            <v>2027</v>
          </cell>
          <cell r="AD1550">
            <v>1.7277777777777779</v>
          </cell>
          <cell r="AE1550" t="str">
            <v>&lt; 2</v>
          </cell>
          <cell r="AF1550">
            <v>30895</v>
          </cell>
          <cell r="AG1550">
            <v>40.62191780821918</v>
          </cell>
          <cell r="AH1550" t="str">
            <v>&gt;35&lt; 45</v>
          </cell>
          <cell r="AI1550">
            <v>12958086</v>
          </cell>
          <cell r="AJ1550" t="str">
            <v>02</v>
          </cell>
          <cell r="AK1550" t="str">
            <v>08538130</v>
          </cell>
          <cell r="AL1550">
            <v>37958</v>
          </cell>
          <cell r="AM1550" t="str">
            <v>FEMME</v>
          </cell>
          <cell r="AN1550" t="str">
            <v>Marié(e)</v>
          </cell>
          <cell r="AO1550">
            <v>4</v>
          </cell>
          <cell r="AQ1550">
            <v>3</v>
          </cell>
          <cell r="AR1550">
            <v>2</v>
          </cell>
          <cell r="AS1550">
            <v>45821.5</v>
          </cell>
          <cell r="AT1550" t="str">
            <v>Horaire</v>
          </cell>
          <cell r="AU1550">
            <v>3.5</v>
          </cell>
          <cell r="AV1550">
            <v>17</v>
          </cell>
          <cell r="AW1550">
            <v>20600</v>
          </cell>
          <cell r="AX1550" t="str">
            <v>00001057715</v>
          </cell>
          <cell r="AY1550">
            <v>97</v>
          </cell>
          <cell r="AZ1550" t="str">
            <v>LA POSTE</v>
          </cell>
          <cell r="BA1550" t="str">
            <v>17206000000105771597</v>
          </cell>
          <cell r="BB1550">
            <v>20</v>
          </cell>
          <cell r="BC1550" t="str">
            <v>SANHEJA OUED ELIL</v>
          </cell>
          <cell r="BD1550" t="str">
            <v>MANOUBA</v>
          </cell>
          <cell r="BG1550">
            <v>20131366</v>
          </cell>
          <cell r="BJ1550" t="str">
            <v>SANHEJA</v>
          </cell>
          <cell r="BK1550" t="str">
            <v>A-Panda</v>
          </cell>
          <cell r="BL1550" t="str">
            <v>1.1</v>
          </cell>
          <cell r="BN1550" t="str">
            <v>17206000000105771597</v>
          </cell>
          <cell r="BO1550" t="str">
            <v>HAMMAMI ABIR</v>
          </cell>
          <cell r="BP1550">
            <v>1552</v>
          </cell>
          <cell r="BU1550" t="str">
            <v>Non-Actif</v>
          </cell>
          <cell r="BV1550" t="str">
            <v>139 A CP</v>
          </cell>
        </row>
        <row r="1551">
          <cell r="B1551">
            <v>1553</v>
          </cell>
          <cell r="C1551" t="str">
            <v>Mlle</v>
          </cell>
          <cell r="D1551" t="str">
            <v>SALLEMI GHOFRANE</v>
          </cell>
          <cell r="E1551" t="str">
            <v>SAGE Tunisia</v>
          </cell>
          <cell r="F1551" t="str">
            <v>PRODUCTION</v>
          </cell>
          <cell r="G1551" t="str">
            <v>Couturière</v>
          </cell>
          <cell r="H1551" t="str">
            <v>P6 AV</v>
          </cell>
          <cell r="I1551" t="str">
            <v>EL KADRI MARIEM</v>
          </cell>
          <cell r="J1551" t="str">
            <v>A</v>
          </cell>
          <cell r="K1551" t="str">
            <v>DIRECTS</v>
          </cell>
          <cell r="L1551" t="str">
            <v>Variable cost at standard</v>
          </cell>
          <cell r="M1551" t="str">
            <v>Couturière</v>
          </cell>
          <cell r="N1551">
            <v>45091</v>
          </cell>
          <cell r="P1551">
            <v>25</v>
          </cell>
          <cell r="T1551" t="str">
            <v>CDD</v>
          </cell>
          <cell r="U1551" t="str">
            <v>Contractuel</v>
          </cell>
          <cell r="V1551">
            <v>45689</v>
          </cell>
          <cell r="W1551">
            <v>45747</v>
          </cell>
          <cell r="Z1551">
            <v>45091</v>
          </cell>
          <cell r="AA1551">
            <v>6</v>
          </cell>
          <cell r="AB1551">
            <v>2023</v>
          </cell>
          <cell r="AC1551">
            <v>2027</v>
          </cell>
          <cell r="AD1551">
            <v>1.7277777777777779</v>
          </cell>
          <cell r="AE1551" t="str">
            <v>&lt; 2</v>
          </cell>
          <cell r="AF1551">
            <v>36399</v>
          </cell>
          <cell r="AG1551">
            <v>25.542465753424658</v>
          </cell>
          <cell r="AH1551" t="str">
            <v>&gt;25&lt; 35</v>
          </cell>
          <cell r="AI1551">
            <v>17591126</v>
          </cell>
          <cell r="AJ1551" t="str">
            <v>08</v>
          </cell>
          <cell r="AK1551" t="str">
            <v>11665686</v>
          </cell>
          <cell r="AL1551">
            <v>43178</v>
          </cell>
          <cell r="AM1551" t="str">
            <v>FEMME</v>
          </cell>
          <cell r="AN1551" t="str">
            <v>Célibataire</v>
          </cell>
          <cell r="AQ1551">
            <v>3</v>
          </cell>
          <cell r="AR1551">
            <v>2</v>
          </cell>
          <cell r="AS1551">
            <v>45821.5</v>
          </cell>
          <cell r="AT1551" t="str">
            <v>Horaire</v>
          </cell>
          <cell r="AU1551">
            <v>3.5</v>
          </cell>
          <cell r="AV1551">
            <v>25</v>
          </cell>
          <cell r="AW1551" t="str">
            <v>03200</v>
          </cell>
          <cell r="AX1551" t="str">
            <v>00001057438</v>
          </cell>
          <cell r="AY1551">
            <v>92</v>
          </cell>
          <cell r="AZ1551" t="str">
            <v>ZITOUNA BANK</v>
          </cell>
          <cell r="BA1551" t="str">
            <v>25032000000105743892</v>
          </cell>
          <cell r="BB1551">
            <v>20</v>
          </cell>
          <cell r="BC1551" t="str">
            <v>SIDI HESSINE TUNIS</v>
          </cell>
          <cell r="BD1551" t="str">
            <v>TUNIS</v>
          </cell>
          <cell r="BG1551">
            <v>28512919</v>
          </cell>
          <cell r="BJ1551" t="str">
            <v>SIDI HSSINE</v>
          </cell>
          <cell r="BK1551" t="str">
            <v>A-P6 AV</v>
          </cell>
          <cell r="BL1551" t="str">
            <v>1.1</v>
          </cell>
          <cell r="BN1551" t="str">
            <v>25032000000105743892</v>
          </cell>
          <cell r="BO1551" t="str">
            <v>SALLEMI GHOFRANE</v>
          </cell>
          <cell r="BP1551">
            <v>1553</v>
          </cell>
          <cell r="BT1551">
            <v>784</v>
          </cell>
          <cell r="BU1551" t="str">
            <v>si</v>
          </cell>
          <cell r="BV1551" t="str">
            <v>139 A SA</v>
          </cell>
        </row>
        <row r="1552">
          <cell r="B1552">
            <v>1554</v>
          </cell>
          <cell r="C1552" t="str">
            <v>Madame</v>
          </cell>
          <cell r="D1552" t="str">
            <v>OUINI AHLEM</v>
          </cell>
          <cell r="E1552" t="str">
            <v>SAGE Tunisia</v>
          </cell>
          <cell r="F1552" t="str">
            <v>PRODUCTION</v>
          </cell>
          <cell r="G1552" t="str">
            <v>Couturière</v>
          </cell>
          <cell r="H1552" t="str">
            <v>P74</v>
          </cell>
          <cell r="I1552" t="str">
            <v>Afif</v>
          </cell>
          <cell r="J1552" t="str">
            <v>A</v>
          </cell>
          <cell r="K1552" t="str">
            <v>DIRECTS</v>
          </cell>
          <cell r="L1552" t="str">
            <v>Variable cost at standard</v>
          </cell>
          <cell r="M1552" t="str">
            <v>Couturière</v>
          </cell>
          <cell r="N1552">
            <v>45092</v>
          </cell>
          <cell r="P1552">
            <v>-553</v>
          </cell>
          <cell r="Q1552">
            <v>45170</v>
          </cell>
          <cell r="R1552" t="str">
            <v>personnel</v>
          </cell>
          <cell r="S1552" t="str">
            <v>liste noir</v>
          </cell>
          <cell r="T1552" t="str">
            <v>CDD</v>
          </cell>
          <cell r="U1552" t="str">
            <v>Contractuel</v>
          </cell>
          <cell r="V1552">
            <v>45139</v>
          </cell>
          <cell r="W1552">
            <v>45169</v>
          </cell>
          <cell r="Z1552">
            <v>45092</v>
          </cell>
          <cell r="AA1552">
            <v>6</v>
          </cell>
          <cell r="AB1552">
            <v>2023</v>
          </cell>
          <cell r="AC1552">
            <v>2027</v>
          </cell>
          <cell r="AD1552">
            <v>1.7250000000000001</v>
          </cell>
          <cell r="AE1552" t="str">
            <v>&lt; 2</v>
          </cell>
          <cell r="AF1552">
            <v>32660</v>
          </cell>
          <cell r="AG1552">
            <v>35.786301369863011</v>
          </cell>
          <cell r="AH1552" t="str">
            <v>&gt;35&lt; 45</v>
          </cell>
          <cell r="AI1552">
            <v>16603816</v>
          </cell>
          <cell r="AJ1552" t="str">
            <v>07</v>
          </cell>
          <cell r="AK1552" t="str">
            <v>09610270</v>
          </cell>
          <cell r="AL1552">
            <v>39942</v>
          </cell>
          <cell r="AM1552" t="str">
            <v>FEMME</v>
          </cell>
          <cell r="AN1552" t="str">
            <v>Marié(e)</v>
          </cell>
          <cell r="AO1552">
            <v>2</v>
          </cell>
          <cell r="AQ1552">
            <v>3</v>
          </cell>
          <cell r="AR1552">
            <v>1</v>
          </cell>
          <cell r="AS1552">
            <v>45457.25</v>
          </cell>
          <cell r="AT1552" t="str">
            <v>Horaire</v>
          </cell>
          <cell r="AU1552">
            <v>3.5</v>
          </cell>
          <cell r="AV1552">
            <v>17</v>
          </cell>
          <cell r="AW1552" t="str">
            <v>00100</v>
          </cell>
          <cell r="AX1552" t="str">
            <v>00002591502</v>
          </cell>
          <cell r="AY1552">
            <v>38</v>
          </cell>
          <cell r="AZ1552" t="str">
            <v>LA POSTE</v>
          </cell>
          <cell r="BA1552" t="str">
            <v>17001000000259150238</v>
          </cell>
          <cell r="BB1552">
            <v>20</v>
          </cell>
          <cell r="BC1552" t="str">
            <v>CITE ENNOUR KABARIA</v>
          </cell>
          <cell r="BD1552" t="str">
            <v>TUNIS</v>
          </cell>
          <cell r="BG1552">
            <v>28087067</v>
          </cell>
          <cell r="BJ1552" t="str">
            <v>KABARIA</v>
          </cell>
          <cell r="BK1552" t="str">
            <v>A-P74</v>
          </cell>
          <cell r="BL1552" t="str">
            <v>1.1</v>
          </cell>
          <cell r="BU1552" t="str">
            <v>Non-Actif</v>
          </cell>
        </row>
        <row r="1553">
          <cell r="B1553">
            <v>1555</v>
          </cell>
          <cell r="C1553" t="str">
            <v>Madame</v>
          </cell>
          <cell r="D1553" t="str">
            <v>CHEWELI INES</v>
          </cell>
          <cell r="E1553" t="str">
            <v>SAGE Tunisia</v>
          </cell>
          <cell r="F1553" t="str">
            <v>PRODUCTION</v>
          </cell>
          <cell r="G1553" t="str">
            <v>Couturière</v>
          </cell>
          <cell r="H1553" t="str">
            <v>Panda</v>
          </cell>
          <cell r="I1553" t="str">
            <v>HASNA NASRAOUI</v>
          </cell>
          <cell r="J1553" t="str">
            <v>A</v>
          </cell>
          <cell r="K1553" t="str">
            <v>DIRECTS</v>
          </cell>
          <cell r="L1553" t="str">
            <v>Variable cost at standard</v>
          </cell>
          <cell r="M1553" t="str">
            <v>Couturière</v>
          </cell>
          <cell r="N1553">
            <v>45092</v>
          </cell>
          <cell r="P1553">
            <v>25</v>
          </cell>
          <cell r="T1553" t="str">
            <v>CDD</v>
          </cell>
          <cell r="U1553" t="str">
            <v>Contractuel</v>
          </cell>
          <cell r="V1553">
            <v>45689</v>
          </cell>
          <cell r="W1553">
            <v>45747</v>
          </cell>
          <cell r="Z1553">
            <v>45092</v>
          </cell>
          <cell r="AA1553">
            <v>6</v>
          </cell>
          <cell r="AB1553">
            <v>2023</v>
          </cell>
          <cell r="AC1553">
            <v>2027</v>
          </cell>
          <cell r="AD1553">
            <v>1.7250000000000001</v>
          </cell>
          <cell r="AE1553" t="str">
            <v>&lt; 2</v>
          </cell>
          <cell r="AF1553">
            <v>31626</v>
          </cell>
          <cell r="AG1553">
            <v>38.61917808219178</v>
          </cell>
          <cell r="AH1553" t="str">
            <v>&gt;35&lt; 45</v>
          </cell>
          <cell r="AI1553">
            <v>17667715</v>
          </cell>
          <cell r="AJ1553" t="str">
            <v>03</v>
          </cell>
          <cell r="AK1553" t="str">
            <v>07878428</v>
          </cell>
          <cell r="AL1553">
            <v>38120</v>
          </cell>
          <cell r="AM1553" t="str">
            <v>FEMME</v>
          </cell>
          <cell r="AN1553" t="str">
            <v>Marié(e)</v>
          </cell>
          <cell r="AO1553">
            <v>3</v>
          </cell>
          <cell r="AQ1553">
            <v>3</v>
          </cell>
          <cell r="AR1553">
            <v>2</v>
          </cell>
          <cell r="AS1553">
            <v>45822.5</v>
          </cell>
          <cell r="AT1553" t="str">
            <v>Horaire</v>
          </cell>
          <cell r="AU1553">
            <v>3.5</v>
          </cell>
          <cell r="AV1553">
            <v>17</v>
          </cell>
          <cell r="AW1553">
            <v>53594</v>
          </cell>
          <cell r="AX1553" t="str">
            <v>01743307304</v>
          </cell>
          <cell r="AY1553">
            <v>90</v>
          </cell>
          <cell r="AZ1553" t="str">
            <v>LA POSTE</v>
          </cell>
          <cell r="BA1553" t="str">
            <v>17535940174330730490</v>
          </cell>
          <cell r="BB1553">
            <v>20</v>
          </cell>
          <cell r="BC1553" t="str">
            <v xml:space="preserve">GHDIR L GOLA </v>
          </cell>
          <cell r="BD1553" t="str">
            <v>MANOUBA</v>
          </cell>
          <cell r="BF1553">
            <v>45117</v>
          </cell>
          <cell r="BG1553">
            <v>58268940</v>
          </cell>
          <cell r="BH1553">
            <v>54825198</v>
          </cell>
          <cell r="BJ1553" t="str">
            <v>GHDIR EL GOLLA</v>
          </cell>
          <cell r="BK1553" t="str">
            <v>A-Panda</v>
          </cell>
          <cell r="BL1553" t="str">
            <v>1.1</v>
          </cell>
          <cell r="BN1553" t="str">
            <v>17535940174330730490</v>
          </cell>
          <cell r="BO1553" t="str">
            <v>CHEWELI INES</v>
          </cell>
          <cell r="BP1553">
            <v>1555</v>
          </cell>
          <cell r="BT1553">
            <v>785</v>
          </cell>
          <cell r="BU1553" t="str">
            <v>si</v>
          </cell>
          <cell r="BV1553" t="str">
            <v>139 A CA</v>
          </cell>
        </row>
        <row r="1554">
          <cell r="B1554">
            <v>1556</v>
          </cell>
          <cell r="C1554" t="str">
            <v>Monsieur</v>
          </cell>
          <cell r="D1554" t="str">
            <v>BRAHMI MASSOUD</v>
          </cell>
          <cell r="E1554" t="str">
            <v>SAGE Tunisia</v>
          </cell>
          <cell r="F1554" t="str">
            <v>PRODUCTION</v>
          </cell>
          <cell r="G1554" t="str">
            <v>SUPERVISEUR DE PRODUCTION</v>
          </cell>
          <cell r="K1554" t="str">
            <v>CADRE</v>
          </cell>
          <cell r="L1554" t="str">
            <v>Variable cost at standard</v>
          </cell>
          <cell r="M1554" t="str">
            <v>SUPERVISEUR DE PRODUCTION</v>
          </cell>
          <cell r="N1554">
            <v>45093</v>
          </cell>
          <cell r="P1554" t="str">
            <v/>
          </cell>
          <cell r="T1554" t="str">
            <v>CDI</v>
          </cell>
          <cell r="U1554" t="str">
            <v>Titulaire</v>
          </cell>
          <cell r="V1554">
            <v>45093</v>
          </cell>
          <cell r="Z1554">
            <v>45093</v>
          </cell>
          <cell r="AA1554">
            <v>6</v>
          </cell>
          <cell r="AB1554">
            <v>2023</v>
          </cell>
          <cell r="AC1554">
            <v>2027</v>
          </cell>
          <cell r="AD1554">
            <v>1.7222222222222223</v>
          </cell>
          <cell r="AE1554" t="str">
            <v>&lt; 2</v>
          </cell>
          <cell r="AF1554">
            <v>33518</v>
          </cell>
          <cell r="AG1554">
            <v>33.435616438356163</v>
          </cell>
          <cell r="AH1554" t="str">
            <v>&gt;25&lt; 35</v>
          </cell>
          <cell r="AI1554">
            <v>17524384</v>
          </cell>
          <cell r="AJ1554" t="str">
            <v>06</v>
          </cell>
          <cell r="AK1554" t="str">
            <v>09961972</v>
          </cell>
          <cell r="AL1554">
            <v>44489</v>
          </cell>
          <cell r="AM1554" t="str">
            <v xml:space="preserve">HOMME </v>
          </cell>
          <cell r="AN1554" t="str">
            <v>Célibataire</v>
          </cell>
          <cell r="AQ1554">
            <v>15</v>
          </cell>
          <cell r="AR1554">
            <v>2</v>
          </cell>
          <cell r="AS1554">
            <v>45823.5</v>
          </cell>
          <cell r="AT1554" t="str">
            <v>Mensuel</v>
          </cell>
          <cell r="AU1554">
            <v>1600</v>
          </cell>
          <cell r="AV1554" t="str">
            <v>04</v>
          </cell>
          <cell r="AW1554">
            <v>10403</v>
          </cell>
          <cell r="AX1554">
            <v>80040472045</v>
          </cell>
          <cell r="AY1554">
            <v>74</v>
          </cell>
          <cell r="AZ1554" t="str">
            <v>ATTIJARI BANK</v>
          </cell>
          <cell r="BA1554" t="str">
            <v>04104038004047204574</v>
          </cell>
          <cell r="BB1554">
            <v>20</v>
          </cell>
          <cell r="BC1554" t="str">
            <v>41 RUE DHAHAB KRAM OUEST  TUNIS</v>
          </cell>
          <cell r="BD1554" t="str">
            <v>TUNIS</v>
          </cell>
          <cell r="BK1554" t="str">
            <v>CADRE</v>
          </cell>
          <cell r="BU1554" t="str">
            <v>si</v>
          </cell>
        </row>
        <row r="1555">
          <cell r="B1555">
            <v>1557</v>
          </cell>
          <cell r="C1555" t="str">
            <v>Madame</v>
          </cell>
          <cell r="D1555" t="str">
            <v>HAMMAMI GHOFRANE</v>
          </cell>
          <cell r="E1555" t="str">
            <v>SAGE Tunisia</v>
          </cell>
          <cell r="F1555" t="str">
            <v>PRODUCTION</v>
          </cell>
          <cell r="G1555" t="str">
            <v>Couturière</v>
          </cell>
          <cell r="H1555" t="str">
            <v>P6 AV</v>
          </cell>
          <cell r="I1555" t="str">
            <v>Issam Ouni</v>
          </cell>
          <cell r="J1555" t="str">
            <v>B</v>
          </cell>
          <cell r="K1555" t="str">
            <v>DIRECTS</v>
          </cell>
          <cell r="L1555" t="str">
            <v>Variable cost at standard</v>
          </cell>
          <cell r="M1555" t="str">
            <v>Couturière</v>
          </cell>
          <cell r="N1555">
            <v>45096</v>
          </cell>
          <cell r="P1555">
            <v>-218</v>
          </cell>
          <cell r="Q1555">
            <v>45475</v>
          </cell>
          <cell r="R1555" t="str">
            <v>personnel</v>
          </cell>
          <cell r="T1555" t="str">
            <v>CDD</v>
          </cell>
          <cell r="U1555" t="str">
            <v>Contractuel</v>
          </cell>
          <cell r="V1555">
            <v>45444</v>
          </cell>
          <cell r="W1555">
            <v>45504</v>
          </cell>
          <cell r="Z1555">
            <v>45096</v>
          </cell>
          <cell r="AA1555">
            <v>6</v>
          </cell>
          <cell r="AB1555">
            <v>2023</v>
          </cell>
          <cell r="AC1555">
            <v>2027</v>
          </cell>
          <cell r="AD1555">
            <v>1.7138888888888888</v>
          </cell>
          <cell r="AE1555" t="str">
            <v>&lt; 2</v>
          </cell>
          <cell r="AF1555">
            <v>35132</v>
          </cell>
          <cell r="AG1555">
            <v>29.013698630136986</v>
          </cell>
          <cell r="AH1555" t="str">
            <v>&gt;25&lt; 35</v>
          </cell>
          <cell r="AI1555">
            <v>17053009</v>
          </cell>
          <cell r="AJ1555" t="str">
            <v>01</v>
          </cell>
          <cell r="AK1555" t="str">
            <v>11651265</v>
          </cell>
          <cell r="AL1555">
            <v>41692</v>
          </cell>
          <cell r="AM1555" t="str">
            <v>FEMME</v>
          </cell>
          <cell r="AN1555" t="str">
            <v>Marié(e)</v>
          </cell>
          <cell r="AO1555">
            <v>1</v>
          </cell>
          <cell r="AQ1555">
            <v>3</v>
          </cell>
          <cell r="AR1555">
            <v>2</v>
          </cell>
          <cell r="AS1555">
            <v>45826.5</v>
          </cell>
          <cell r="AT1555" t="str">
            <v>Horaire</v>
          </cell>
          <cell r="AU1555">
            <v>3.5</v>
          </cell>
          <cell r="AV1555">
            <v>25</v>
          </cell>
          <cell r="AW1555" t="str">
            <v>02400</v>
          </cell>
          <cell r="AX1555" t="str">
            <v>00000178014</v>
          </cell>
          <cell r="AY1555">
            <v>33</v>
          </cell>
          <cell r="AZ1555" t="str">
            <v>ZITOUNA BANK</v>
          </cell>
          <cell r="BA1555" t="str">
            <v>25024000000017801433</v>
          </cell>
          <cell r="BB1555">
            <v>20</v>
          </cell>
          <cell r="BC1555" t="str">
            <v>CITE TOUMIYA MORNAGUIA</v>
          </cell>
          <cell r="BD1555" t="str">
            <v>MANOUBA</v>
          </cell>
          <cell r="BG1555">
            <v>27626806</v>
          </cell>
          <cell r="BH1555">
            <v>21121855</v>
          </cell>
          <cell r="BJ1555" t="str">
            <v>MORNAGUIA</v>
          </cell>
          <cell r="BK1555" t="str">
            <v>B-P6 AV</v>
          </cell>
          <cell r="BL1555" t="str">
            <v>1.1</v>
          </cell>
          <cell r="BN1555" t="str">
            <v>25024000000017801433</v>
          </cell>
          <cell r="BO1555" t="str">
            <v>HAMMAMI GHOFRANE</v>
          </cell>
          <cell r="BP1555">
            <v>1557</v>
          </cell>
          <cell r="BU1555" t="str">
            <v>Non-Actif</v>
          </cell>
          <cell r="BV1555" t="str">
            <v>560 A CA</v>
          </cell>
        </row>
        <row r="1556">
          <cell r="B1556">
            <v>1558</v>
          </cell>
          <cell r="C1556" t="str">
            <v>Monsieur</v>
          </cell>
          <cell r="D1556" t="str">
            <v>GHAZOUANI AYOUB</v>
          </cell>
          <cell r="E1556" t="str">
            <v>SAGE Tunisia</v>
          </cell>
          <cell r="F1556" t="str">
            <v>PRODUCTION</v>
          </cell>
          <cell r="G1556" t="str">
            <v>CAMPO</v>
          </cell>
          <cell r="H1556" t="str">
            <v>P7 AR</v>
          </cell>
          <cell r="I1556" t="str">
            <v xml:space="preserve">Anis Mejri </v>
          </cell>
          <cell r="J1556" t="str">
            <v>B</v>
          </cell>
          <cell r="K1556" t="str">
            <v>DIRECTS</v>
          </cell>
          <cell r="L1556" t="str">
            <v>Variable cost at standard</v>
          </cell>
          <cell r="M1556" t="str">
            <v>CAMPO</v>
          </cell>
          <cell r="N1556">
            <v>45111</v>
          </cell>
          <cell r="P1556">
            <v>25</v>
          </cell>
          <cell r="T1556" t="str">
            <v>CDD</v>
          </cell>
          <cell r="U1556" t="str">
            <v>Contractuel</v>
          </cell>
          <cell r="V1556">
            <v>45689</v>
          </cell>
          <cell r="W1556">
            <v>45747</v>
          </cell>
          <cell r="Z1556">
            <v>45111</v>
          </cell>
          <cell r="AA1556">
            <v>7</v>
          </cell>
          <cell r="AB1556">
            <v>2023</v>
          </cell>
          <cell r="AC1556">
            <v>2027</v>
          </cell>
          <cell r="AD1556">
            <v>1.6722222222222223</v>
          </cell>
          <cell r="AE1556" t="str">
            <v>&lt; 2</v>
          </cell>
          <cell r="AF1556">
            <v>37731</v>
          </cell>
          <cell r="AG1556">
            <v>21.893150684931506</v>
          </cell>
          <cell r="AH1556" t="str">
            <v>&lt; 25</v>
          </cell>
          <cell r="AI1556">
            <v>17655788</v>
          </cell>
          <cell r="AJ1556" t="str">
            <v>00</v>
          </cell>
          <cell r="AK1556" t="str">
            <v>14365359</v>
          </cell>
          <cell r="AL1556">
            <v>43717</v>
          </cell>
          <cell r="AM1556" t="str">
            <v xml:space="preserve">HOMME </v>
          </cell>
          <cell r="AN1556" t="str">
            <v>Célibataire</v>
          </cell>
          <cell r="AQ1556">
            <v>3</v>
          </cell>
          <cell r="AR1556">
            <v>2</v>
          </cell>
          <cell r="AS1556">
            <v>45841.5</v>
          </cell>
          <cell r="AT1556" t="str">
            <v>Horaire</v>
          </cell>
          <cell r="AU1556">
            <v>3.5</v>
          </cell>
          <cell r="AV1556">
            <v>17</v>
          </cell>
          <cell r="AW1556" t="str">
            <v>00100</v>
          </cell>
          <cell r="AX1556" t="str">
            <v>00003288010</v>
          </cell>
          <cell r="AY1556">
            <v>88</v>
          </cell>
          <cell r="AZ1556" t="str">
            <v>LA POSTE</v>
          </cell>
          <cell r="BA1556" t="str">
            <v>17001000000328801088</v>
          </cell>
          <cell r="BB1556">
            <v>20</v>
          </cell>
          <cell r="BC1556" t="str">
            <v xml:space="preserve">DOUAR HICHER </v>
          </cell>
          <cell r="BD1556" t="str">
            <v>MANOUBA</v>
          </cell>
          <cell r="BG1556">
            <v>23517878</v>
          </cell>
          <cell r="BH1556">
            <v>50347229</v>
          </cell>
          <cell r="BJ1556" t="str">
            <v>DOUAR HICHIR</v>
          </cell>
          <cell r="BK1556" t="str">
            <v>CAMPO B</v>
          </cell>
          <cell r="BL1556" t="str">
            <v>1.1</v>
          </cell>
          <cell r="BU1556" t="str">
            <v>si</v>
          </cell>
          <cell r="BV1556" t="str">
            <v>CAMPO</v>
          </cell>
        </row>
        <row r="1557">
          <cell r="B1557">
            <v>1559</v>
          </cell>
          <cell r="C1557" t="str">
            <v>Monsieur</v>
          </cell>
          <cell r="D1557" t="str">
            <v>EBEN AYED WASSIM</v>
          </cell>
          <cell r="E1557" t="str">
            <v>SAGE Tunisia</v>
          </cell>
          <cell r="F1557" t="str">
            <v>PRODUCTION</v>
          </cell>
          <cell r="G1557" t="str">
            <v>OPERATRICE SUR MACHINE AUTOMATIQUE</v>
          </cell>
          <cell r="H1557" t="str">
            <v>P6</v>
          </cell>
          <cell r="I1557" t="str">
            <v>Afif</v>
          </cell>
          <cell r="J1557" t="str">
            <v>A</v>
          </cell>
          <cell r="K1557" t="str">
            <v>DIRECTS</v>
          </cell>
          <cell r="L1557" t="str">
            <v>Variable cost at standard</v>
          </cell>
          <cell r="M1557" t="str">
            <v>OPERATRICE SUR MACHINE AUTOMATIQUE</v>
          </cell>
          <cell r="N1557">
            <v>45111</v>
          </cell>
          <cell r="P1557">
            <v>-553</v>
          </cell>
          <cell r="Q1557">
            <v>45170</v>
          </cell>
          <cell r="R1557" t="str">
            <v>personnel</v>
          </cell>
          <cell r="T1557" t="str">
            <v>CDD</v>
          </cell>
          <cell r="U1557" t="str">
            <v>Contractuel</v>
          </cell>
          <cell r="V1557">
            <v>45139</v>
          </cell>
          <cell r="W1557">
            <v>45169</v>
          </cell>
          <cell r="Z1557">
            <v>45111</v>
          </cell>
          <cell r="AA1557">
            <v>7</v>
          </cell>
          <cell r="AB1557">
            <v>2023</v>
          </cell>
          <cell r="AC1557">
            <v>2027</v>
          </cell>
          <cell r="AD1557">
            <v>1.6722222222222223</v>
          </cell>
          <cell r="AE1557" t="str">
            <v>&lt; 2</v>
          </cell>
          <cell r="AF1557">
            <v>38098</v>
          </cell>
          <cell r="AG1557">
            <v>20.887671232876713</v>
          </cell>
          <cell r="AH1557" t="str">
            <v>&lt; 25</v>
          </cell>
          <cell r="AK1557" t="str">
            <v>13029629</v>
          </cell>
          <cell r="AL1557">
            <v>43804</v>
          </cell>
          <cell r="AM1557" t="str">
            <v xml:space="preserve">HOMME </v>
          </cell>
          <cell r="AN1557" t="str">
            <v>Célibataire</v>
          </cell>
          <cell r="AQ1557">
            <v>3</v>
          </cell>
          <cell r="AR1557">
            <v>1</v>
          </cell>
          <cell r="AS1557">
            <v>45476.25</v>
          </cell>
          <cell r="AT1557" t="str">
            <v>Horaire</v>
          </cell>
          <cell r="AU1557">
            <v>3.5</v>
          </cell>
          <cell r="AV1557">
            <v>17</v>
          </cell>
          <cell r="AW1557">
            <v>53594</v>
          </cell>
          <cell r="AX1557" t="str">
            <v>01713823389</v>
          </cell>
          <cell r="AY1557">
            <v>57</v>
          </cell>
          <cell r="AZ1557" t="str">
            <v>LA POSTE</v>
          </cell>
          <cell r="BA1557" t="str">
            <v>17535940171382338957</v>
          </cell>
          <cell r="BB1557">
            <v>20</v>
          </cell>
          <cell r="BC1557" t="str">
            <v xml:space="preserve">CITE EZZOUHOUR </v>
          </cell>
          <cell r="BD1557" t="str">
            <v>TUNIS</v>
          </cell>
          <cell r="BG1557">
            <v>54820271</v>
          </cell>
          <cell r="BH1557">
            <v>50413840</v>
          </cell>
          <cell r="BJ1557" t="str">
            <v>EZZOUHOUR</v>
          </cell>
          <cell r="BK1557" t="str">
            <v>A-P6</v>
          </cell>
          <cell r="BL1557" t="str">
            <v>1.1</v>
          </cell>
          <cell r="BU1557" t="str">
            <v>Non-Actif</v>
          </cell>
        </row>
        <row r="1558">
          <cell r="B1558">
            <v>1560</v>
          </cell>
          <cell r="C1558" t="str">
            <v>Monsieur</v>
          </cell>
          <cell r="D1558" t="str">
            <v>CHELBI FATHI</v>
          </cell>
          <cell r="E1558" t="str">
            <v>SAGE Tunisia</v>
          </cell>
          <cell r="F1558" t="str">
            <v>INGENIERIE</v>
          </cell>
          <cell r="G1558" t="str">
            <v>RESPONSABLE  INGENIERIE</v>
          </cell>
          <cell r="K1558" t="str">
            <v>CADRE</v>
          </cell>
          <cell r="L1558" t="str">
            <v>Variable cost at standard</v>
          </cell>
          <cell r="M1558" t="str">
            <v>RESPONSABLE  INGENIERIE</v>
          </cell>
          <cell r="N1558">
            <v>45110</v>
          </cell>
          <cell r="P1558" t="str">
            <v/>
          </cell>
          <cell r="T1558" t="str">
            <v>CDI</v>
          </cell>
          <cell r="U1558" t="str">
            <v>Titulaire</v>
          </cell>
          <cell r="V1558">
            <v>45110</v>
          </cell>
          <cell r="Z1558">
            <v>45110</v>
          </cell>
          <cell r="AA1558">
            <v>7</v>
          </cell>
          <cell r="AB1558">
            <v>2023</v>
          </cell>
          <cell r="AC1558">
            <v>2027</v>
          </cell>
          <cell r="AD1558">
            <v>1.675</v>
          </cell>
          <cell r="AE1558" t="str">
            <v>&lt; 2</v>
          </cell>
          <cell r="AF1558">
            <v>29292</v>
          </cell>
          <cell r="AG1558">
            <v>45.013698630136986</v>
          </cell>
          <cell r="AH1558" t="str">
            <v>&gt;45&lt; 55</v>
          </cell>
          <cell r="AI1558">
            <v>12419662</v>
          </cell>
          <cell r="AJ1558" t="str">
            <v>07</v>
          </cell>
          <cell r="AK1558" t="str">
            <v>08274557</v>
          </cell>
          <cell r="AL1558">
            <v>45069</v>
          </cell>
          <cell r="AM1558" t="str">
            <v xml:space="preserve">HOMME </v>
          </cell>
          <cell r="AN1558" t="str">
            <v>Marié(e)</v>
          </cell>
          <cell r="AO1558">
            <v>3</v>
          </cell>
          <cell r="AQ1558">
            <v>17</v>
          </cell>
          <cell r="AR1558">
            <v>2</v>
          </cell>
          <cell r="AS1558">
            <v>45840.5</v>
          </cell>
          <cell r="AT1558" t="str">
            <v>Mensuel</v>
          </cell>
          <cell r="AU1558">
            <v>4200</v>
          </cell>
          <cell r="AV1558" t="str">
            <v>04</v>
          </cell>
          <cell r="AW1558">
            <v>11818</v>
          </cell>
          <cell r="AX1558">
            <v>60022951487</v>
          </cell>
          <cell r="AY1558">
            <v>88</v>
          </cell>
          <cell r="AZ1558" t="str">
            <v>ATTIJARI BANK</v>
          </cell>
          <cell r="BA1558" t="str">
            <v>04118186002295148788</v>
          </cell>
          <cell r="BB1558">
            <v>20</v>
          </cell>
          <cell r="BC1558" t="str">
            <v xml:space="preserve">CITE HEDI NOUIRA </v>
          </cell>
          <cell r="BD1558" t="str">
            <v>BEN AROUS</v>
          </cell>
          <cell r="BF1558">
            <v>45117</v>
          </cell>
          <cell r="BI1558">
            <v>98139382</v>
          </cell>
          <cell r="BK1558" t="str">
            <v>CADRE</v>
          </cell>
          <cell r="BU1558" t="str">
            <v>si</v>
          </cell>
        </row>
        <row r="1559">
          <cell r="B1559">
            <v>1561</v>
          </cell>
          <cell r="C1559" t="str">
            <v>Madame</v>
          </cell>
          <cell r="D1559" t="str">
            <v>OUERHANI JIHENE</v>
          </cell>
          <cell r="E1559" t="str">
            <v>SAGE Tunisia</v>
          </cell>
          <cell r="F1559" t="str">
            <v>INGENIERIE</v>
          </cell>
          <cell r="G1559" t="str">
            <v>CHEF DE PROJET</v>
          </cell>
          <cell r="K1559" t="str">
            <v>CADRE</v>
          </cell>
          <cell r="L1559" t="str">
            <v>Variable cost at standard</v>
          </cell>
          <cell r="M1559" t="str">
            <v>CHEF DE PROJET</v>
          </cell>
          <cell r="N1559">
            <v>45110</v>
          </cell>
          <cell r="P1559" t="str">
            <v/>
          </cell>
          <cell r="T1559" t="str">
            <v>CDI</v>
          </cell>
          <cell r="U1559" t="str">
            <v>Titulaire</v>
          </cell>
          <cell r="V1559">
            <v>45110</v>
          </cell>
          <cell r="Z1559">
            <v>45110</v>
          </cell>
          <cell r="AA1559">
            <v>7</v>
          </cell>
          <cell r="AB1559">
            <v>2023</v>
          </cell>
          <cell r="AC1559">
            <v>2027</v>
          </cell>
          <cell r="AD1559">
            <v>1.675</v>
          </cell>
          <cell r="AE1559" t="str">
            <v>&lt; 2</v>
          </cell>
          <cell r="AF1559">
            <v>32651</v>
          </cell>
          <cell r="AG1559">
            <v>35.81095890410959</v>
          </cell>
          <cell r="AH1559" t="str">
            <v>&gt;35&lt; 45</v>
          </cell>
          <cell r="AI1559">
            <v>16868317</v>
          </cell>
          <cell r="AJ1559" t="str">
            <v>00</v>
          </cell>
          <cell r="AK1559" t="str">
            <v>07919892</v>
          </cell>
          <cell r="AL1559">
            <v>45069</v>
          </cell>
          <cell r="AM1559" t="str">
            <v>FEMME</v>
          </cell>
          <cell r="AN1559" t="str">
            <v>Marié(e)</v>
          </cell>
          <cell r="AQ1559">
            <v>15</v>
          </cell>
          <cell r="AR1559">
            <v>2</v>
          </cell>
          <cell r="AS1559">
            <v>45840.5</v>
          </cell>
          <cell r="AT1559" t="str">
            <v>Mensuel</v>
          </cell>
          <cell r="AU1559">
            <v>2800</v>
          </cell>
          <cell r="AV1559">
            <v>14</v>
          </cell>
          <cell r="AW1559" t="str">
            <v>03503</v>
          </cell>
          <cell r="AX1559">
            <v>51007010208</v>
          </cell>
          <cell r="AY1559">
            <v>26</v>
          </cell>
          <cell r="AZ1559" t="str">
            <v>BH</v>
          </cell>
          <cell r="BA1559" t="str">
            <v>14035035100701020826</v>
          </cell>
          <cell r="BB1559">
            <v>20</v>
          </cell>
          <cell r="BC1559" t="str">
            <v>te khezama Boussalem</v>
          </cell>
          <cell r="BD1559" t="str">
            <v>Boussalem</v>
          </cell>
          <cell r="BF1559">
            <v>45117</v>
          </cell>
          <cell r="BI1559">
            <v>98156742</v>
          </cell>
          <cell r="BK1559" t="str">
            <v>CADRE</v>
          </cell>
          <cell r="BU1559" t="str">
            <v>si</v>
          </cell>
        </row>
        <row r="1560">
          <cell r="B1560">
            <v>1562</v>
          </cell>
          <cell r="C1560" t="str">
            <v>MLLE</v>
          </cell>
          <cell r="D1560" t="str">
            <v>DAKHLAOUI BOUTHEINA</v>
          </cell>
          <cell r="E1560" t="str">
            <v>SAGE Tunisia</v>
          </cell>
          <cell r="F1560" t="str">
            <v>PRODUCTION</v>
          </cell>
          <cell r="G1560" t="str">
            <v>Alimentatrice</v>
          </cell>
          <cell r="H1560" t="str">
            <v>P6 AV</v>
          </cell>
          <cell r="I1560" t="str">
            <v>ISSAM OUNI</v>
          </cell>
          <cell r="J1560" t="str">
            <v>B</v>
          </cell>
          <cell r="K1560" t="str">
            <v>DIRECTS</v>
          </cell>
          <cell r="L1560" t="str">
            <v>Variable cost at standard</v>
          </cell>
          <cell r="M1560" t="str">
            <v>Alimentatrice</v>
          </cell>
          <cell r="N1560">
            <v>45111</v>
          </cell>
          <cell r="P1560">
            <v>-553</v>
          </cell>
          <cell r="Q1560">
            <v>45159</v>
          </cell>
          <cell r="R1560" t="str">
            <v>probleme de poste</v>
          </cell>
          <cell r="S1560" t="str">
            <v>liste noir</v>
          </cell>
          <cell r="T1560" t="str">
            <v>CDD</v>
          </cell>
          <cell r="U1560" t="str">
            <v>Contractuel</v>
          </cell>
          <cell r="V1560">
            <v>45139</v>
          </cell>
          <cell r="W1560">
            <v>45169</v>
          </cell>
          <cell r="Z1560">
            <v>45111</v>
          </cell>
          <cell r="AA1560">
            <v>7</v>
          </cell>
          <cell r="AB1560">
            <v>2023</v>
          </cell>
          <cell r="AC1560">
            <v>2027</v>
          </cell>
          <cell r="AD1560">
            <v>1.6722222222222223</v>
          </cell>
          <cell r="AE1560" t="str">
            <v>&lt; 2</v>
          </cell>
          <cell r="AF1560">
            <v>36566</v>
          </cell>
          <cell r="AG1560">
            <v>25.084931506849315</v>
          </cell>
          <cell r="AH1560" t="str">
            <v>&gt;25&lt; 35</v>
          </cell>
          <cell r="AI1560">
            <v>17580668</v>
          </cell>
          <cell r="AJ1560" t="str">
            <v>05</v>
          </cell>
          <cell r="AK1560" t="str">
            <v>13646586</v>
          </cell>
          <cell r="AL1560">
            <v>45058</v>
          </cell>
          <cell r="AM1560" t="str">
            <v>FEMME</v>
          </cell>
          <cell r="AN1560" t="str">
            <v>Célibataire</v>
          </cell>
          <cell r="AQ1560">
            <v>3</v>
          </cell>
          <cell r="AR1560">
            <v>1</v>
          </cell>
          <cell r="AS1560">
            <v>45476.25</v>
          </cell>
          <cell r="AT1560" t="str">
            <v>Horaire</v>
          </cell>
          <cell r="AU1560">
            <v>3.5</v>
          </cell>
          <cell r="AV1560" t="str">
            <v>17</v>
          </cell>
          <cell r="AW1560" t="str">
            <v>20600</v>
          </cell>
          <cell r="AX1560" t="str">
            <v>00003117819</v>
          </cell>
          <cell r="AY1560" t="str">
            <v>43</v>
          </cell>
          <cell r="AZ1560" t="str">
            <v>LA POSTE</v>
          </cell>
          <cell r="BA1560" t="str">
            <v>17206000000311781943</v>
          </cell>
          <cell r="BB1560">
            <v>20</v>
          </cell>
          <cell r="BC1560" t="str">
            <v>11 RUE HARRACH DENDEN MANOUBA</v>
          </cell>
          <cell r="BD1560" t="str">
            <v>MANOUBA</v>
          </cell>
          <cell r="BG1560">
            <v>95232716</v>
          </cell>
          <cell r="BH1560">
            <v>26661814</v>
          </cell>
          <cell r="BJ1560" t="str">
            <v>Denden</v>
          </cell>
          <cell r="BK1560" t="str">
            <v>B-P6 AV</v>
          </cell>
          <cell r="BL1560" t="str">
            <v>1.3</v>
          </cell>
          <cell r="BU1560" t="str">
            <v>Non-Actif</v>
          </cell>
        </row>
        <row r="1561">
          <cell r="B1561">
            <v>1563</v>
          </cell>
          <cell r="C1561" t="str">
            <v>MLLE</v>
          </cell>
          <cell r="D1561" t="str">
            <v xml:space="preserve">KHYARI NOURCHEN </v>
          </cell>
          <cell r="E1561" t="str">
            <v>SAGE Tunisia</v>
          </cell>
          <cell r="F1561" t="str">
            <v>COUPE</v>
          </cell>
          <cell r="G1561" t="str">
            <v>Coupeur</v>
          </cell>
          <cell r="H1561" t="str">
            <v>COUPE</v>
          </cell>
          <cell r="I1561" t="str">
            <v>HAITHEM SLAMA</v>
          </cell>
          <cell r="K1561" t="str">
            <v>DIRECTS</v>
          </cell>
          <cell r="L1561" t="str">
            <v>Variable cost at standard</v>
          </cell>
          <cell r="M1561" t="str">
            <v>Coupeur</v>
          </cell>
          <cell r="N1561">
            <v>45112</v>
          </cell>
          <cell r="P1561">
            <v>-523</v>
          </cell>
          <cell r="Q1561">
            <v>45199</v>
          </cell>
          <cell r="R1561" t="str">
            <v>discipline</v>
          </cell>
          <cell r="T1561" t="str">
            <v>CDD</v>
          </cell>
          <cell r="U1561" t="str">
            <v>Contractuel</v>
          </cell>
          <cell r="V1561">
            <v>45170</v>
          </cell>
          <cell r="W1561">
            <v>45199</v>
          </cell>
          <cell r="Z1561">
            <v>45112</v>
          </cell>
          <cell r="AA1561">
            <v>7</v>
          </cell>
          <cell r="AB1561">
            <v>2023</v>
          </cell>
          <cell r="AC1561">
            <v>2027</v>
          </cell>
          <cell r="AD1561">
            <v>1.6694444444444445</v>
          </cell>
          <cell r="AE1561" t="str">
            <v>&lt; 2</v>
          </cell>
          <cell r="AF1561">
            <v>37388</v>
          </cell>
          <cell r="AG1561">
            <v>22.832876712328765</v>
          </cell>
          <cell r="AH1561" t="str">
            <v>&lt; 25</v>
          </cell>
          <cell r="AK1561" t="str">
            <v>14367104</v>
          </cell>
          <cell r="AL1561">
            <v>43999</v>
          </cell>
          <cell r="AM1561" t="str">
            <v>FEMME</v>
          </cell>
          <cell r="AN1561" t="str">
            <v>Célibataire</v>
          </cell>
          <cell r="AQ1561">
            <v>3</v>
          </cell>
          <cell r="AR1561">
            <v>1</v>
          </cell>
          <cell r="AS1561">
            <v>45477.25</v>
          </cell>
          <cell r="AT1561" t="str">
            <v>Horaire</v>
          </cell>
          <cell r="AU1561">
            <v>3.5</v>
          </cell>
          <cell r="AV1561" t="str">
            <v>07</v>
          </cell>
          <cell r="AW1561" t="str">
            <v>09101</v>
          </cell>
          <cell r="AX1561">
            <v>49105513638</v>
          </cell>
          <cell r="AY1561">
            <v>28</v>
          </cell>
          <cell r="AZ1561" t="str">
            <v>AMEN BANK</v>
          </cell>
          <cell r="BA1561" t="str">
            <v>07091014910551363828</v>
          </cell>
          <cell r="BB1561">
            <v>20</v>
          </cell>
          <cell r="BC1561" t="str">
            <v>CITE ESSAADA MORNAGIA</v>
          </cell>
          <cell r="BD1561" t="str">
            <v>MANOUBA</v>
          </cell>
          <cell r="BG1561">
            <v>26190680</v>
          </cell>
          <cell r="BH1561">
            <v>54847411</v>
          </cell>
          <cell r="BJ1561" t="str">
            <v>MORNAGUIA</v>
          </cell>
          <cell r="BK1561" t="str">
            <v>-COUPE</v>
          </cell>
          <cell r="BL1561" t="str">
            <v>1.1</v>
          </cell>
          <cell r="BU1561" t="str">
            <v>Non-Actif</v>
          </cell>
        </row>
        <row r="1562">
          <cell r="B1562">
            <v>1564</v>
          </cell>
          <cell r="C1562" t="str">
            <v>Monsieur</v>
          </cell>
          <cell r="D1562" t="str">
            <v>THABET WALID</v>
          </cell>
          <cell r="E1562" t="str">
            <v>SAGE Tunisia</v>
          </cell>
          <cell r="F1562" t="str">
            <v>COUPE</v>
          </cell>
          <cell r="G1562" t="str">
            <v>Coupeur</v>
          </cell>
          <cell r="H1562" t="str">
            <v>COUPE</v>
          </cell>
          <cell r="I1562" t="str">
            <v>HAITHEM SLAMA</v>
          </cell>
          <cell r="K1562" t="str">
            <v>DIRECTS</v>
          </cell>
          <cell r="L1562" t="str">
            <v>Variable cost at standard</v>
          </cell>
          <cell r="M1562" t="str">
            <v>Coupeur</v>
          </cell>
          <cell r="N1562">
            <v>45112</v>
          </cell>
          <cell r="P1562">
            <v>-371</v>
          </cell>
          <cell r="Q1562">
            <v>45351</v>
          </cell>
          <cell r="R1562" t="str">
            <v>fin de contrat</v>
          </cell>
          <cell r="S1562" t="str">
            <v>rendement</v>
          </cell>
          <cell r="T1562" t="str">
            <v>CDD</v>
          </cell>
          <cell r="U1562" t="str">
            <v>Contractuel</v>
          </cell>
          <cell r="V1562">
            <v>45292</v>
          </cell>
          <cell r="W1562">
            <v>45351</v>
          </cell>
          <cell r="Z1562">
            <v>45112</v>
          </cell>
          <cell r="AA1562">
            <v>7</v>
          </cell>
          <cell r="AB1562">
            <v>2023</v>
          </cell>
          <cell r="AC1562">
            <v>2027</v>
          </cell>
          <cell r="AD1562">
            <v>1.6694444444444445</v>
          </cell>
          <cell r="AE1562" t="str">
            <v>&lt; 2</v>
          </cell>
          <cell r="AF1562">
            <v>32141</v>
          </cell>
          <cell r="AG1562">
            <v>37.208219178082189</v>
          </cell>
          <cell r="AH1562" t="str">
            <v>&gt;35&lt; 45</v>
          </cell>
          <cell r="AI1562">
            <v>16531971</v>
          </cell>
          <cell r="AJ1562" t="str">
            <v>01</v>
          </cell>
          <cell r="AK1562" t="str">
            <v>09167533</v>
          </cell>
          <cell r="AL1562">
            <v>42128</v>
          </cell>
          <cell r="AM1562" t="str">
            <v xml:space="preserve">HOMME </v>
          </cell>
          <cell r="AN1562" t="str">
            <v>Célibataire</v>
          </cell>
          <cell r="AQ1562">
            <v>3</v>
          </cell>
          <cell r="AR1562">
            <v>1</v>
          </cell>
          <cell r="AS1562">
            <v>45477.25</v>
          </cell>
          <cell r="AT1562" t="str">
            <v>Horaire</v>
          </cell>
          <cell r="AU1562">
            <v>3.5</v>
          </cell>
          <cell r="AV1562">
            <v>17</v>
          </cell>
          <cell r="AW1562" t="str">
            <v>00100</v>
          </cell>
          <cell r="AX1562" t="str">
            <v>00001295866</v>
          </cell>
          <cell r="AY1562">
            <v>59</v>
          </cell>
          <cell r="AZ1562" t="str">
            <v>LA POSTE</v>
          </cell>
          <cell r="BA1562" t="str">
            <v>17001000000129586659</v>
          </cell>
          <cell r="BB1562">
            <v>20</v>
          </cell>
          <cell r="BC1562" t="str">
            <v xml:space="preserve">DENDEN </v>
          </cell>
          <cell r="BD1562" t="str">
            <v>MANOUBA</v>
          </cell>
          <cell r="BF1562">
            <v>45163</v>
          </cell>
          <cell r="BG1562">
            <v>20195353</v>
          </cell>
          <cell r="BH1562">
            <v>22604208</v>
          </cell>
          <cell r="BJ1562" t="str">
            <v>DANDEN</v>
          </cell>
          <cell r="BK1562" t="str">
            <v>-COUPE</v>
          </cell>
          <cell r="BL1562" t="str">
            <v>1.1</v>
          </cell>
          <cell r="BU1562" t="str">
            <v>Non-Actif</v>
          </cell>
          <cell r="BV1562" t="str">
            <v>coupe</v>
          </cell>
        </row>
        <row r="1563">
          <cell r="B1563">
            <v>1565</v>
          </cell>
          <cell r="C1563" t="str">
            <v>MLLE</v>
          </cell>
          <cell r="D1563" t="str">
            <v>LOUATI OUMEYMA</v>
          </cell>
          <cell r="E1563" t="str">
            <v>SAGE Tunisia</v>
          </cell>
          <cell r="F1563" t="str">
            <v>COUPE</v>
          </cell>
          <cell r="G1563" t="str">
            <v>Coupeur</v>
          </cell>
          <cell r="H1563" t="str">
            <v>COUPE</v>
          </cell>
          <cell r="I1563" t="str">
            <v>HAITHEM SLAMA</v>
          </cell>
          <cell r="K1563" t="str">
            <v>DIRECTS</v>
          </cell>
          <cell r="L1563" t="str">
            <v>Variable cost at standard</v>
          </cell>
          <cell r="M1563" t="str">
            <v>Coupeur</v>
          </cell>
          <cell r="N1563">
            <v>45113</v>
          </cell>
          <cell r="P1563">
            <v>-553</v>
          </cell>
          <cell r="Q1563">
            <v>45170</v>
          </cell>
          <cell r="R1563" t="str">
            <v>fin de contrat</v>
          </cell>
          <cell r="T1563" t="str">
            <v>CDD</v>
          </cell>
          <cell r="U1563" t="str">
            <v>Contractuel</v>
          </cell>
          <cell r="V1563">
            <v>45139</v>
          </cell>
          <cell r="W1563">
            <v>45169</v>
          </cell>
          <cell r="Z1563">
            <v>45113</v>
          </cell>
          <cell r="AA1563">
            <v>7</v>
          </cell>
          <cell r="AB1563">
            <v>2023</v>
          </cell>
          <cell r="AC1563">
            <v>2027</v>
          </cell>
          <cell r="AD1563">
            <v>1.6666666666666667</v>
          </cell>
          <cell r="AE1563" t="str">
            <v>&lt; 2</v>
          </cell>
          <cell r="AF1563">
            <v>37117</v>
          </cell>
          <cell r="AG1563">
            <v>23.575342465753426</v>
          </cell>
          <cell r="AH1563" t="str">
            <v>&lt; 25</v>
          </cell>
          <cell r="AI1563">
            <v>17439330</v>
          </cell>
          <cell r="AJ1563" t="str">
            <v>02</v>
          </cell>
          <cell r="AK1563" t="str">
            <v>11669097</v>
          </cell>
          <cell r="AL1563">
            <v>43530</v>
          </cell>
          <cell r="AM1563" t="str">
            <v>FEMME</v>
          </cell>
          <cell r="AN1563" t="str">
            <v>Célibataire</v>
          </cell>
          <cell r="AQ1563">
            <v>3</v>
          </cell>
          <cell r="AR1563">
            <v>1</v>
          </cell>
          <cell r="AS1563">
            <v>45478.25</v>
          </cell>
          <cell r="AT1563" t="str">
            <v>Horaire</v>
          </cell>
          <cell r="AU1563">
            <v>3.5</v>
          </cell>
          <cell r="AV1563">
            <v>17</v>
          </cell>
          <cell r="AW1563" t="str">
            <v>00100</v>
          </cell>
          <cell r="AX1563" t="str">
            <v>00003086694</v>
          </cell>
          <cell r="AY1563">
            <v>17</v>
          </cell>
          <cell r="AZ1563" t="str">
            <v>LA POSTE</v>
          </cell>
          <cell r="BA1563" t="str">
            <v>17001000000308669417</v>
          </cell>
          <cell r="BB1563">
            <v>20</v>
          </cell>
          <cell r="BC1563" t="str">
            <v>VILLA 110 RESIDENCE DALIA EL WAHA EL AGBA TUNIS</v>
          </cell>
          <cell r="BD1563" t="str">
            <v>TUNIS</v>
          </cell>
          <cell r="BG1563">
            <v>21219818</v>
          </cell>
          <cell r="BH1563">
            <v>22465857</v>
          </cell>
          <cell r="BJ1563" t="str">
            <v>AGBA</v>
          </cell>
          <cell r="BK1563" t="str">
            <v>-COUPE</v>
          </cell>
          <cell r="BL1563" t="str">
            <v>1.1</v>
          </cell>
          <cell r="BU1563" t="str">
            <v>Non-Actif</v>
          </cell>
        </row>
        <row r="1564">
          <cell r="B1564">
            <v>1566</v>
          </cell>
          <cell r="C1564" t="str">
            <v>Monsieur</v>
          </cell>
          <cell r="D1564" t="str">
            <v>BEN ROMDHANE BAHA</v>
          </cell>
          <cell r="E1564" t="str">
            <v>SAGE Tunisia</v>
          </cell>
          <cell r="F1564" t="str">
            <v>COUPE</v>
          </cell>
          <cell r="G1564" t="str">
            <v>Coupeur</v>
          </cell>
          <cell r="H1564" t="str">
            <v>COUPE</v>
          </cell>
          <cell r="I1564" t="str">
            <v>HAITHEM SLAMA</v>
          </cell>
          <cell r="K1564" t="str">
            <v>DIRECTS</v>
          </cell>
          <cell r="L1564" t="str">
            <v>Variable cost at standard</v>
          </cell>
          <cell r="M1564" t="str">
            <v>Coupeur</v>
          </cell>
          <cell r="N1564">
            <v>45113</v>
          </cell>
          <cell r="P1564">
            <v>-400</v>
          </cell>
          <cell r="Q1564">
            <v>45322</v>
          </cell>
          <cell r="R1564" t="str">
            <v>discipline</v>
          </cell>
          <cell r="T1564" t="str">
            <v>CDD</v>
          </cell>
          <cell r="U1564" t="str">
            <v>Contractuel</v>
          </cell>
          <cell r="V1564">
            <v>45261</v>
          </cell>
          <cell r="W1564">
            <v>45322</v>
          </cell>
          <cell r="Z1564">
            <v>45113</v>
          </cell>
          <cell r="AA1564">
            <v>7</v>
          </cell>
          <cell r="AB1564">
            <v>2023</v>
          </cell>
          <cell r="AC1564">
            <v>2027</v>
          </cell>
          <cell r="AD1564">
            <v>1.6666666666666667</v>
          </cell>
          <cell r="AE1564" t="str">
            <v>&lt; 2</v>
          </cell>
          <cell r="AF1564">
            <v>35527</v>
          </cell>
          <cell r="AG1564">
            <v>27.931506849315067</v>
          </cell>
          <cell r="AH1564" t="str">
            <v>&gt;25&lt; 35</v>
          </cell>
          <cell r="AI1564">
            <v>17655083</v>
          </cell>
          <cell r="AJ1564" t="str">
            <v>02</v>
          </cell>
          <cell r="AK1564" t="str">
            <v>09197973</v>
          </cell>
          <cell r="AL1564">
            <v>41821</v>
          </cell>
          <cell r="AM1564" t="str">
            <v xml:space="preserve">HOMME </v>
          </cell>
          <cell r="AN1564" t="str">
            <v>Célibataire</v>
          </cell>
          <cell r="AQ1564">
            <v>3</v>
          </cell>
          <cell r="AR1564">
            <v>1</v>
          </cell>
          <cell r="AS1564">
            <v>45478.25</v>
          </cell>
          <cell r="AT1564" t="str">
            <v>Horaire</v>
          </cell>
          <cell r="AU1564">
            <v>3.5</v>
          </cell>
          <cell r="AV1564">
            <v>17</v>
          </cell>
          <cell r="AW1564" t="str">
            <v>00100</v>
          </cell>
          <cell r="AX1564" t="str">
            <v>00003289290</v>
          </cell>
          <cell r="AY1564">
            <v>31</v>
          </cell>
          <cell r="AZ1564" t="str">
            <v>LA POSTE</v>
          </cell>
          <cell r="BA1564" t="str">
            <v>17001000000328929031</v>
          </cell>
          <cell r="BB1564">
            <v>20</v>
          </cell>
          <cell r="BC1564" t="str">
            <v>02 RUE TAHER HADDAD CITE EL BASSATINE MORNAGUIA</v>
          </cell>
          <cell r="BD1564" t="str">
            <v>MANOUBA</v>
          </cell>
          <cell r="BF1564">
            <v>45163</v>
          </cell>
          <cell r="BG1564">
            <v>92827398</v>
          </cell>
          <cell r="BJ1564" t="str">
            <v>MORNAGUIA</v>
          </cell>
          <cell r="BK1564" t="str">
            <v>-COUPE</v>
          </cell>
          <cell r="BL1564" t="str">
            <v>1.1</v>
          </cell>
          <cell r="BU1564" t="str">
            <v>Non-Actif</v>
          </cell>
          <cell r="BV1564" t="str">
            <v>coupe</v>
          </cell>
        </row>
        <row r="1565">
          <cell r="B1565">
            <v>1567</v>
          </cell>
          <cell r="C1565" t="str">
            <v>MLLE</v>
          </cell>
          <cell r="D1565" t="str">
            <v>GHANMI SAFA</v>
          </cell>
          <cell r="E1565" t="str">
            <v>SAGE Tunisia</v>
          </cell>
          <cell r="F1565" t="str">
            <v>COUPE</v>
          </cell>
          <cell r="G1565" t="str">
            <v>Coupeur</v>
          </cell>
          <cell r="H1565" t="str">
            <v>COUPE</v>
          </cell>
          <cell r="I1565" t="str">
            <v>HAITHEM SLAMA</v>
          </cell>
          <cell r="K1565" t="str">
            <v>DIRECTS</v>
          </cell>
          <cell r="L1565" t="str">
            <v>Variable cost at standard</v>
          </cell>
          <cell r="M1565" t="str">
            <v>Coupeur</v>
          </cell>
          <cell r="N1565">
            <v>45114</v>
          </cell>
          <cell r="P1565">
            <v>-279</v>
          </cell>
          <cell r="Q1565">
            <v>45444</v>
          </cell>
          <cell r="R1565" t="str">
            <v>personnel</v>
          </cell>
          <cell r="T1565" t="str">
            <v>CDD</v>
          </cell>
          <cell r="U1565" t="str">
            <v>Contractuel</v>
          </cell>
          <cell r="V1565">
            <v>45413</v>
          </cell>
          <cell r="W1565">
            <v>45443</v>
          </cell>
          <cell r="Z1565">
            <v>45114</v>
          </cell>
          <cell r="AA1565">
            <v>7</v>
          </cell>
          <cell r="AB1565">
            <v>2023</v>
          </cell>
          <cell r="AC1565">
            <v>2027</v>
          </cell>
          <cell r="AD1565">
            <v>1.663888888888889</v>
          </cell>
          <cell r="AE1565" t="str">
            <v>&lt; 2</v>
          </cell>
          <cell r="AF1565">
            <v>37158</v>
          </cell>
          <cell r="AG1565">
            <v>23.463013698630139</v>
          </cell>
          <cell r="AH1565" t="str">
            <v>&lt; 25</v>
          </cell>
          <cell r="AI1565">
            <v>17443671</v>
          </cell>
          <cell r="AJ1565" t="str">
            <v>01</v>
          </cell>
          <cell r="AK1565" t="str">
            <v>14364948</v>
          </cell>
          <cell r="AL1565">
            <v>43704</v>
          </cell>
          <cell r="AM1565" t="str">
            <v>FEMME</v>
          </cell>
          <cell r="AN1565" t="str">
            <v>Célibataire</v>
          </cell>
          <cell r="AQ1565">
            <v>3</v>
          </cell>
          <cell r="AR1565">
            <v>1</v>
          </cell>
          <cell r="AS1565">
            <v>45479.25</v>
          </cell>
          <cell r="AT1565" t="str">
            <v>Horaire</v>
          </cell>
          <cell r="AU1565">
            <v>3.5</v>
          </cell>
          <cell r="AV1565">
            <v>17</v>
          </cell>
          <cell r="AW1565">
            <v>53594</v>
          </cell>
          <cell r="AX1565" t="str">
            <v>01712291893</v>
          </cell>
          <cell r="AY1565">
            <v>43</v>
          </cell>
          <cell r="AZ1565" t="str">
            <v>LA POSTE</v>
          </cell>
          <cell r="BA1565" t="str">
            <v>17535940171229189343</v>
          </cell>
          <cell r="BB1565">
            <v>20</v>
          </cell>
          <cell r="BC1565" t="str">
            <v>CHABBAOU OUED ELIL MANOUBA</v>
          </cell>
          <cell r="BD1565" t="str">
            <v>MANOUBA</v>
          </cell>
          <cell r="BF1565">
            <v>45163</v>
          </cell>
          <cell r="BG1565">
            <v>52991023</v>
          </cell>
          <cell r="BH1565">
            <v>54701011</v>
          </cell>
          <cell r="BJ1565" t="str">
            <v>WED ELLIL</v>
          </cell>
          <cell r="BK1565" t="str">
            <v>-COUPE</v>
          </cell>
          <cell r="BL1565" t="str">
            <v>1.1</v>
          </cell>
          <cell r="BU1565" t="str">
            <v>Non-Actif</v>
          </cell>
          <cell r="BV1565" t="str">
            <v>coupe</v>
          </cell>
        </row>
        <row r="1566">
          <cell r="B1566">
            <v>1568</v>
          </cell>
          <cell r="C1566" t="str">
            <v>Madame</v>
          </cell>
          <cell r="D1566" t="str">
            <v>BOUZIDI LOBNA</v>
          </cell>
          <cell r="E1566" t="str">
            <v>SAGE Tunisia</v>
          </cell>
          <cell r="F1566" t="str">
            <v>PRODUCTION</v>
          </cell>
          <cell r="G1566" t="str">
            <v>Couturière</v>
          </cell>
          <cell r="H1566" t="str">
            <v>Panda</v>
          </cell>
          <cell r="I1566" t="str">
            <v>FAWZI SENDESNI</v>
          </cell>
          <cell r="J1566" t="str">
            <v>B</v>
          </cell>
          <cell r="K1566" t="str">
            <v>DIRECTS</v>
          </cell>
          <cell r="L1566" t="str">
            <v>Variable cost at standard</v>
          </cell>
          <cell r="M1566" t="str">
            <v>Couturière</v>
          </cell>
          <cell r="N1566">
            <v>45110</v>
          </cell>
          <cell r="P1566">
            <v>25</v>
          </cell>
          <cell r="T1566" t="str">
            <v>CDD</v>
          </cell>
          <cell r="U1566" t="str">
            <v>Contractuel</v>
          </cell>
          <cell r="V1566">
            <v>45689</v>
          </cell>
          <cell r="W1566">
            <v>45747</v>
          </cell>
          <cell r="Z1566">
            <v>45110</v>
          </cell>
          <cell r="AA1566">
            <v>7</v>
          </cell>
          <cell r="AB1566">
            <v>2023</v>
          </cell>
          <cell r="AC1566">
            <v>2027</v>
          </cell>
          <cell r="AD1566">
            <v>1.675</v>
          </cell>
          <cell r="AE1566" t="str">
            <v>&lt; 2</v>
          </cell>
          <cell r="AF1566">
            <v>32187</v>
          </cell>
          <cell r="AG1566">
            <v>37.082191780821915</v>
          </cell>
          <cell r="AH1566" t="str">
            <v>&gt;35&lt; 45</v>
          </cell>
          <cell r="AI1566">
            <v>16281990</v>
          </cell>
          <cell r="AJ1566" t="str">
            <v>00</v>
          </cell>
          <cell r="AK1566" t="str">
            <v>09157125</v>
          </cell>
          <cell r="AL1566">
            <v>38411</v>
          </cell>
          <cell r="AM1566" t="str">
            <v>FEMME</v>
          </cell>
          <cell r="AN1566" t="str">
            <v>Marié(e)</v>
          </cell>
          <cell r="AO1566">
            <v>1</v>
          </cell>
          <cell r="AQ1566">
            <v>3</v>
          </cell>
          <cell r="AR1566">
            <v>2</v>
          </cell>
          <cell r="AS1566">
            <v>45840.5</v>
          </cell>
          <cell r="AT1566" t="str">
            <v>Horaire</v>
          </cell>
          <cell r="AU1566">
            <v>3.5089999999999999</v>
          </cell>
          <cell r="AV1566" t="str">
            <v>17</v>
          </cell>
          <cell r="AW1566" t="str">
            <v>00100</v>
          </cell>
          <cell r="AX1566" t="str">
            <v>00002909272</v>
          </cell>
          <cell r="AY1566" t="str">
            <v>44</v>
          </cell>
          <cell r="AZ1566" t="str">
            <v>LA POSTE</v>
          </cell>
          <cell r="BA1566" t="str">
            <v>17001000000290927244</v>
          </cell>
          <cell r="BB1566">
            <v>20</v>
          </cell>
          <cell r="BC1566" t="str">
            <v>3 RUE SALEM BOUHAJEB SANHEJA</v>
          </cell>
          <cell r="BD1566" t="str">
            <v>OUED ELLIL</v>
          </cell>
          <cell r="BE1566">
            <v>2021</v>
          </cell>
          <cell r="BF1566">
            <v>45230</v>
          </cell>
          <cell r="BG1566">
            <v>20886121</v>
          </cell>
          <cell r="BJ1566" t="str">
            <v>SANHEJA</v>
          </cell>
          <cell r="BK1566" t="str">
            <v>B-Panda</v>
          </cell>
          <cell r="BL1566" t="str">
            <v>1.1</v>
          </cell>
          <cell r="BN1566" t="str">
            <v>17001000000290927244</v>
          </cell>
          <cell r="BO1566" t="str">
            <v>BOUZIDI LOBNA</v>
          </cell>
          <cell r="BP1566">
            <v>1568</v>
          </cell>
          <cell r="BT1566">
            <v>712</v>
          </cell>
          <cell r="BU1566" t="str">
            <v>si</v>
          </cell>
          <cell r="BV1566" t="str">
            <v>139 B SP</v>
          </cell>
        </row>
        <row r="1567">
          <cell r="B1567">
            <v>1569</v>
          </cell>
          <cell r="C1567" t="str">
            <v>Monsieur</v>
          </cell>
          <cell r="D1567" t="str">
            <v>MATTIA ANGELO</v>
          </cell>
          <cell r="E1567" t="str">
            <v>SAGE Tunisia</v>
          </cell>
          <cell r="F1567" t="str">
            <v>QUALITE</v>
          </cell>
          <cell r="G1567" t="str">
            <v>COORDINATEUR QUALITE</v>
          </cell>
          <cell r="K1567" t="str">
            <v>CADRE</v>
          </cell>
          <cell r="L1567" t="str">
            <v>variable cost at standard</v>
          </cell>
          <cell r="M1567" t="str">
            <v>COORDINATEUR QUALITE</v>
          </cell>
          <cell r="N1567">
            <v>45117</v>
          </cell>
          <cell r="O1567">
            <v>45232</v>
          </cell>
          <cell r="P1567" t="str">
            <v/>
          </cell>
          <cell r="T1567" t="str">
            <v>CDI</v>
          </cell>
          <cell r="U1567" t="str">
            <v>Titulaire</v>
          </cell>
          <cell r="V1567">
            <v>45117</v>
          </cell>
          <cell r="Z1567">
            <v>45117</v>
          </cell>
          <cell r="AA1567">
            <v>7</v>
          </cell>
          <cell r="AB1567">
            <v>2023</v>
          </cell>
          <cell r="AC1567">
            <v>2027</v>
          </cell>
          <cell r="AD1567">
            <v>1.6555555555555554</v>
          </cell>
          <cell r="AE1567" t="str">
            <v>&lt; 2</v>
          </cell>
          <cell r="AF1567">
            <v>26471</v>
          </cell>
          <cell r="AG1567">
            <v>52.742465753424661</v>
          </cell>
          <cell r="AH1567" t="str">
            <v>&gt;45&lt; 55</v>
          </cell>
          <cell r="AI1567">
            <v>16230114</v>
          </cell>
          <cell r="AJ1567" t="str">
            <v>08</v>
          </cell>
          <cell r="AK1567">
            <v>14527160</v>
          </cell>
          <cell r="AL1567">
            <v>44741</v>
          </cell>
          <cell r="AM1567" t="str">
            <v xml:space="preserve">HOMME </v>
          </cell>
          <cell r="AN1567" t="str">
            <v>Marié(e)</v>
          </cell>
          <cell r="AO1567">
            <v>2</v>
          </cell>
          <cell r="AQ1567">
            <v>16</v>
          </cell>
          <cell r="AR1567">
            <v>2</v>
          </cell>
          <cell r="AS1567">
            <v>45847.5</v>
          </cell>
          <cell r="AT1567" t="str">
            <v>Mensuel</v>
          </cell>
          <cell r="AU1567">
            <v>4700</v>
          </cell>
          <cell r="AV1567">
            <v>12</v>
          </cell>
          <cell r="AW1567" t="str">
            <v>00000</v>
          </cell>
          <cell r="AX1567" t="str">
            <v>00002024821</v>
          </cell>
          <cell r="AY1567">
            <v>64</v>
          </cell>
          <cell r="AZ1567" t="str">
            <v>UIB</v>
          </cell>
          <cell r="BA1567" t="str">
            <v>12000000000202482164</v>
          </cell>
          <cell r="BB1567">
            <v>20</v>
          </cell>
          <cell r="BF1567">
            <v>45117</v>
          </cell>
          <cell r="BI1567">
            <v>98156728</v>
          </cell>
          <cell r="BK1567" t="str">
            <v>CADRE</v>
          </cell>
          <cell r="BU1567" t="str">
            <v>si</v>
          </cell>
        </row>
        <row r="1568">
          <cell r="B1568">
            <v>1570</v>
          </cell>
          <cell r="C1568" t="str">
            <v>Monsieur</v>
          </cell>
          <cell r="D1568" t="str">
            <v>GHARBI GAIDI ABDERAZEK</v>
          </cell>
          <cell r="E1568" t="str">
            <v>SAGE Tunisia</v>
          </cell>
          <cell r="F1568" t="str">
            <v>MAINTENANCE</v>
          </cell>
          <cell r="G1568" t="str">
            <v>TECHNICIEN MACHINE A COUDRE</v>
          </cell>
          <cell r="H1568" t="str">
            <v>MAINTENANCE</v>
          </cell>
          <cell r="K1568" t="str">
            <v>INDIRECTS</v>
          </cell>
          <cell r="L1568" t="str">
            <v>variable cost at standard</v>
          </cell>
          <cell r="M1568" t="str">
            <v>TECHNICIEN MACHINE A COUDRE</v>
          </cell>
          <cell r="N1568">
            <v>45124</v>
          </cell>
          <cell r="P1568" t="str">
            <v/>
          </cell>
          <cell r="T1568" t="str">
            <v>CDI</v>
          </cell>
          <cell r="U1568" t="str">
            <v>Titulaire</v>
          </cell>
          <cell r="V1568">
            <v>45124</v>
          </cell>
          <cell r="Z1568">
            <v>45124</v>
          </cell>
          <cell r="AA1568">
            <v>7</v>
          </cell>
          <cell r="AB1568">
            <v>2023</v>
          </cell>
          <cell r="AC1568">
            <v>2027</v>
          </cell>
          <cell r="AD1568">
            <v>1.6361111111111111</v>
          </cell>
          <cell r="AE1568" t="str">
            <v>&lt; 2</v>
          </cell>
          <cell r="AF1568">
            <v>32409</v>
          </cell>
          <cell r="AG1568">
            <v>36.473972602739728</v>
          </cell>
          <cell r="AH1568" t="str">
            <v>&gt;35&lt; 45</v>
          </cell>
          <cell r="AI1568">
            <v>16122871</v>
          </cell>
          <cell r="AJ1568" t="str">
            <v>00</v>
          </cell>
          <cell r="AK1568" t="str">
            <v>08734553</v>
          </cell>
          <cell r="AL1568">
            <v>44869</v>
          </cell>
          <cell r="AM1568" t="str">
            <v xml:space="preserve">HOMME </v>
          </cell>
          <cell r="AN1568" t="str">
            <v>Célibataire</v>
          </cell>
          <cell r="AQ1568">
            <v>7</v>
          </cell>
          <cell r="AR1568">
            <v>2</v>
          </cell>
          <cell r="AS1568">
            <v>45854.5</v>
          </cell>
          <cell r="AT1568" t="str">
            <v>Mensuel</v>
          </cell>
          <cell r="AU1568">
            <v>1800</v>
          </cell>
          <cell r="AV1568">
            <v>12</v>
          </cell>
          <cell r="AW1568" t="str">
            <v>20700</v>
          </cell>
          <cell r="AX1568" t="str">
            <v>00002261220</v>
          </cell>
          <cell r="AY1568">
            <v>31</v>
          </cell>
          <cell r="AZ1568" t="str">
            <v>UIB</v>
          </cell>
          <cell r="BA1568" t="str">
            <v>12207000000226122031</v>
          </cell>
          <cell r="BB1568">
            <v>20</v>
          </cell>
          <cell r="BC1568" t="str">
            <v xml:space="preserve">18 RUE MOHAMED SNOUSSI CITE ETTAHRIR </v>
          </cell>
          <cell r="BD1568" t="str">
            <v>TUNIS</v>
          </cell>
          <cell r="BG1568">
            <v>26609940</v>
          </cell>
          <cell r="BJ1568" t="str">
            <v>ETTAHRIR</v>
          </cell>
          <cell r="BK1568" t="str">
            <v>-MAINTENANCE</v>
          </cell>
          <cell r="BL1568" t="str">
            <v>3.3</v>
          </cell>
          <cell r="BU1568" t="str">
            <v>si</v>
          </cell>
          <cell r="BV1568" t="str">
            <v>MAINTENANCE</v>
          </cell>
        </row>
        <row r="1569">
          <cell r="B1569">
            <v>1571</v>
          </cell>
          <cell r="C1569" t="str">
            <v>Monsieur</v>
          </cell>
          <cell r="D1569" t="str">
            <v>OUNI RIDHA</v>
          </cell>
          <cell r="E1569" t="str">
            <v>SAGE Tunisia</v>
          </cell>
          <cell r="F1569" t="str">
            <v>LOGISTIQUE</v>
          </cell>
          <cell r="G1569" t="str">
            <v>MANITENTIONNAIRE</v>
          </cell>
          <cell r="H1569" t="str">
            <v>LOGISTIQUE</v>
          </cell>
          <cell r="I1569" t="str">
            <v>Adel</v>
          </cell>
          <cell r="K1569" t="str">
            <v>INDIRECTS</v>
          </cell>
          <cell r="L1569" t="str">
            <v>Variable cost at standard</v>
          </cell>
          <cell r="M1569" t="str">
            <v>MANITENTIONNAIRE</v>
          </cell>
          <cell r="N1569">
            <v>45128</v>
          </cell>
          <cell r="P1569">
            <v>-279</v>
          </cell>
          <cell r="Q1569">
            <v>45383</v>
          </cell>
          <cell r="R1569" t="str">
            <v>ABONDEMENT</v>
          </cell>
          <cell r="T1569" t="str">
            <v>CDD</v>
          </cell>
          <cell r="U1569" t="str">
            <v>Contractuel</v>
          </cell>
          <cell r="V1569">
            <v>45352</v>
          </cell>
          <cell r="W1569">
            <v>45443</v>
          </cell>
          <cell r="Z1569">
            <v>45128</v>
          </cell>
          <cell r="AA1569">
            <v>7</v>
          </cell>
          <cell r="AB1569">
            <v>2023</v>
          </cell>
          <cell r="AC1569">
            <v>2027</v>
          </cell>
          <cell r="AD1569">
            <v>1.625</v>
          </cell>
          <cell r="AE1569" t="str">
            <v>&lt; 2</v>
          </cell>
          <cell r="AF1569">
            <v>33210</v>
          </cell>
          <cell r="AG1569">
            <v>34.279452054794518</v>
          </cell>
          <cell r="AH1569" t="str">
            <v>&gt;25&lt; 35</v>
          </cell>
          <cell r="AK1569" t="str">
            <v>09483492</v>
          </cell>
          <cell r="AL1569">
            <v>43762</v>
          </cell>
          <cell r="AM1569" t="str">
            <v xml:space="preserve">HOMME </v>
          </cell>
          <cell r="AN1569" t="str">
            <v>Célibataire</v>
          </cell>
          <cell r="AQ1569">
            <v>3</v>
          </cell>
          <cell r="AR1569">
            <v>1</v>
          </cell>
          <cell r="AS1569">
            <v>45493.25</v>
          </cell>
          <cell r="AT1569" t="str">
            <v>Horaire</v>
          </cell>
          <cell r="AU1569">
            <v>3.5</v>
          </cell>
          <cell r="AV1569">
            <v>17</v>
          </cell>
          <cell r="AW1569">
            <v>20600</v>
          </cell>
          <cell r="AX1569" t="str">
            <v>00002988259</v>
          </cell>
          <cell r="AY1569">
            <v>44</v>
          </cell>
          <cell r="AZ1569" t="str">
            <v>LA POSTE</v>
          </cell>
          <cell r="BA1569" t="str">
            <v>17206000000298825944</v>
          </cell>
          <cell r="BB1569">
            <v>20</v>
          </cell>
          <cell r="BC1569" t="str">
            <v xml:space="preserve">SIDI MEDINE MJEZ EL BAB </v>
          </cell>
          <cell r="BD1569" t="str">
            <v>BEJA</v>
          </cell>
          <cell r="BG1569">
            <v>42756026</v>
          </cell>
          <cell r="BJ1569" t="str">
            <v>MJEZ EL BEB</v>
          </cell>
          <cell r="BK1569" t="str">
            <v>-LOGISTIQUE</v>
          </cell>
          <cell r="BL1569" t="str">
            <v>1.2</v>
          </cell>
          <cell r="BU1569" t="str">
            <v>Non-Actif</v>
          </cell>
          <cell r="BV1569" t="str">
            <v>LOGISTIQUE</v>
          </cell>
        </row>
        <row r="1570">
          <cell r="B1570">
            <v>1572</v>
          </cell>
          <cell r="C1570" t="str">
            <v>MLLE</v>
          </cell>
          <cell r="D1570" t="str">
            <v>DAKHLAOUI WISSAL</v>
          </cell>
          <cell r="E1570" t="str">
            <v>SAGE Tunisia</v>
          </cell>
          <cell r="F1570" t="str">
            <v>PRODUCTION</v>
          </cell>
          <cell r="G1570" t="str">
            <v>Contrôle qualité</v>
          </cell>
          <cell r="H1570" t="str">
            <v>P6 AR</v>
          </cell>
          <cell r="I1570" t="str">
            <v>MASSOUD BRAHMI</v>
          </cell>
          <cell r="J1570" t="str">
            <v>B</v>
          </cell>
          <cell r="K1570" t="str">
            <v>INDIRECTS</v>
          </cell>
          <cell r="L1570" t="str">
            <v>Variable cost at standard</v>
          </cell>
          <cell r="M1570" t="str">
            <v>Contrôle qualité</v>
          </cell>
          <cell r="N1570">
            <v>45156</v>
          </cell>
          <cell r="P1570">
            <v>-400</v>
          </cell>
          <cell r="Q1570">
            <v>45327</v>
          </cell>
          <cell r="R1570" t="str">
            <v>Nouvelle opportinité</v>
          </cell>
          <cell r="T1570" t="str">
            <v>CDD</v>
          </cell>
          <cell r="U1570" t="str">
            <v>Contractuel</v>
          </cell>
          <cell r="V1570">
            <v>45261</v>
          </cell>
          <cell r="W1570">
            <v>45322</v>
          </cell>
          <cell r="Z1570">
            <v>45156</v>
          </cell>
          <cell r="AA1570">
            <v>8</v>
          </cell>
          <cell r="AB1570">
            <v>2023</v>
          </cell>
          <cell r="AC1570">
            <v>2027</v>
          </cell>
          <cell r="AD1570">
            <v>1.55</v>
          </cell>
          <cell r="AE1570" t="str">
            <v>&lt; 2</v>
          </cell>
          <cell r="AF1570">
            <v>34325</v>
          </cell>
          <cell r="AG1570">
            <v>31.224657534246575</v>
          </cell>
          <cell r="AH1570" t="str">
            <v>&gt;25&lt; 35</v>
          </cell>
          <cell r="AI1570">
            <v>17117981</v>
          </cell>
          <cell r="AJ1570" t="str">
            <v>06</v>
          </cell>
          <cell r="AK1570" t="str">
            <v>13617965</v>
          </cell>
          <cell r="AL1570">
            <v>40973</v>
          </cell>
          <cell r="AM1570" t="str">
            <v>FEMME</v>
          </cell>
          <cell r="AN1570" t="str">
            <v>Célibataire</v>
          </cell>
          <cell r="AQ1570">
            <v>3</v>
          </cell>
          <cell r="AR1570">
            <v>1</v>
          </cell>
          <cell r="AS1570">
            <v>45521.25</v>
          </cell>
          <cell r="AT1570" t="str">
            <v>Horaire</v>
          </cell>
          <cell r="AU1570">
            <v>3.6629999999999998</v>
          </cell>
          <cell r="AV1570">
            <v>17</v>
          </cell>
          <cell r="AW1570" t="str">
            <v>00100</v>
          </cell>
          <cell r="AX1570" t="str">
            <v>00003099186</v>
          </cell>
          <cell r="AY1570">
            <v>80</v>
          </cell>
          <cell r="AZ1570" t="str">
            <v>LA POSTE</v>
          </cell>
          <cell r="BA1570" t="str">
            <v>17001000000309918680</v>
          </cell>
          <cell r="BB1570">
            <v>20</v>
          </cell>
          <cell r="BC1570" t="str">
            <v>MAGASIN GENERAL DENDEN</v>
          </cell>
          <cell r="BD1570" t="str">
            <v>MANOUBA</v>
          </cell>
          <cell r="BF1570">
            <v>45279</v>
          </cell>
          <cell r="BG1570">
            <v>25213323</v>
          </cell>
          <cell r="BH1570">
            <v>93714107</v>
          </cell>
          <cell r="BK1570" t="str">
            <v>B-P6 AR</v>
          </cell>
          <cell r="BL1570" t="str">
            <v>1.3</v>
          </cell>
          <cell r="BU1570" t="str">
            <v>Non-Actif</v>
          </cell>
          <cell r="BV1570" t="str">
            <v>P6 AR B CP</v>
          </cell>
        </row>
        <row r="1571">
          <cell r="B1571">
            <v>1573</v>
          </cell>
          <cell r="C1571" t="str">
            <v>MLLE</v>
          </cell>
          <cell r="D1571" t="str">
            <v>HAMMAMI GHOFRANE</v>
          </cell>
          <cell r="E1571" t="str">
            <v>SAGE Tunisia</v>
          </cell>
          <cell r="F1571" t="str">
            <v>PRODUCTION</v>
          </cell>
          <cell r="G1571" t="str">
            <v>Contrôle qualité</v>
          </cell>
          <cell r="H1571" t="str">
            <v>P6 AV</v>
          </cell>
          <cell r="I1571" t="str">
            <v>ISSAM OUNI</v>
          </cell>
          <cell r="J1571" t="str">
            <v>B</v>
          </cell>
          <cell r="K1571" t="str">
            <v>INDIRECTS</v>
          </cell>
          <cell r="L1571" t="str">
            <v>Variable cost at standard</v>
          </cell>
          <cell r="M1571" t="str">
            <v>Contrôle qualité</v>
          </cell>
          <cell r="N1571">
            <v>45153</v>
          </cell>
          <cell r="P1571">
            <v>25</v>
          </cell>
          <cell r="T1571" t="str">
            <v>CDD</v>
          </cell>
          <cell r="U1571" t="str">
            <v>Contractuel</v>
          </cell>
          <cell r="V1571">
            <v>45689</v>
          </cell>
          <cell r="W1571">
            <v>45747</v>
          </cell>
          <cell r="Z1571">
            <v>45153</v>
          </cell>
          <cell r="AA1571">
            <v>8</v>
          </cell>
          <cell r="AB1571">
            <v>2023</v>
          </cell>
          <cell r="AC1571">
            <v>2027</v>
          </cell>
          <cell r="AD1571">
            <v>1.5583333333333333</v>
          </cell>
          <cell r="AE1571" t="str">
            <v>&lt; 2</v>
          </cell>
          <cell r="AF1571">
            <v>36365</v>
          </cell>
          <cell r="AG1571">
            <v>25.635616438356163</v>
          </cell>
          <cell r="AH1571" t="str">
            <v>&gt;25&lt; 35</v>
          </cell>
          <cell r="AI1571">
            <v>17580066</v>
          </cell>
          <cell r="AJ1571" t="str">
            <v>03</v>
          </cell>
          <cell r="AK1571" t="str">
            <v>14358552</v>
          </cell>
          <cell r="AL1571">
            <v>42973</v>
          </cell>
          <cell r="AM1571" t="str">
            <v>FEMME</v>
          </cell>
          <cell r="AN1571" t="str">
            <v>Célibataire</v>
          </cell>
          <cell r="AQ1571">
            <v>3</v>
          </cell>
          <cell r="AR1571">
            <v>2</v>
          </cell>
          <cell r="AS1571">
            <v>45883.5</v>
          </cell>
          <cell r="AT1571" t="str">
            <v>Horaire</v>
          </cell>
          <cell r="AU1571">
            <v>3.6629999999999998</v>
          </cell>
          <cell r="AV1571">
            <v>17</v>
          </cell>
          <cell r="AW1571" t="str">
            <v>00100</v>
          </cell>
          <cell r="AX1571" t="str">
            <v>00003113888</v>
          </cell>
          <cell r="AY1571">
            <v>12</v>
          </cell>
          <cell r="AZ1571" t="str">
            <v>LA POSTE</v>
          </cell>
          <cell r="BA1571" t="str">
            <v>17001000000311388812</v>
          </cell>
          <cell r="BB1571">
            <v>20</v>
          </cell>
          <cell r="BC1571" t="str">
            <v>KSAR HDID MORNAGUIA</v>
          </cell>
          <cell r="BD1571" t="str">
            <v>MANOUBA</v>
          </cell>
          <cell r="BG1571">
            <v>97015659</v>
          </cell>
          <cell r="BH1571">
            <v>54743391</v>
          </cell>
          <cell r="BJ1571" t="str">
            <v>MORNAGUIA</v>
          </cell>
          <cell r="BK1571" t="str">
            <v>B-P6 AV</v>
          </cell>
          <cell r="BL1571" t="str">
            <v>1.3</v>
          </cell>
          <cell r="BT1571">
            <v>148</v>
          </cell>
          <cell r="BU1571" t="str">
            <v>si</v>
          </cell>
          <cell r="BV1571" t="str">
            <v>P6 AV B CA</v>
          </cell>
        </row>
        <row r="1572">
          <cell r="B1572">
            <v>1574</v>
          </cell>
          <cell r="C1572" t="str">
            <v>MLLE</v>
          </cell>
          <cell r="D1572" t="str">
            <v>RHIMI YATHREB</v>
          </cell>
          <cell r="E1572" t="str">
            <v>SAGE Tunisia</v>
          </cell>
          <cell r="F1572" t="str">
            <v>PRODUCTION</v>
          </cell>
          <cell r="G1572" t="str">
            <v>Contrôle qualité</v>
          </cell>
          <cell r="H1572" t="str">
            <v>P6</v>
          </cell>
          <cell r="I1572" t="str">
            <v>FAYCEL</v>
          </cell>
          <cell r="J1572" t="str">
            <v>A</v>
          </cell>
          <cell r="K1572" t="str">
            <v>INDIRECTS</v>
          </cell>
          <cell r="L1572" t="str">
            <v>Variable cost at standard</v>
          </cell>
          <cell r="M1572" t="str">
            <v>Contrôle qualité</v>
          </cell>
          <cell r="N1572">
            <v>45154</v>
          </cell>
          <cell r="P1572">
            <v>-492</v>
          </cell>
          <cell r="Q1572">
            <v>45241</v>
          </cell>
          <cell r="R1572" t="str">
            <v>Nouvelle opportinité</v>
          </cell>
          <cell r="T1572" t="str">
            <v>CDD</v>
          </cell>
          <cell r="U1572" t="str">
            <v>Contractuel</v>
          </cell>
          <cell r="V1572">
            <v>45200</v>
          </cell>
          <cell r="W1572">
            <v>45230</v>
          </cell>
          <cell r="Z1572">
            <v>45154</v>
          </cell>
          <cell r="AA1572">
            <v>8</v>
          </cell>
          <cell r="AB1572">
            <v>2023</v>
          </cell>
          <cell r="AC1572">
            <v>2027</v>
          </cell>
          <cell r="AD1572">
            <v>1.5555555555555556</v>
          </cell>
          <cell r="AE1572" t="str">
            <v>&lt; 2</v>
          </cell>
          <cell r="AF1572">
            <v>35738</v>
          </cell>
          <cell r="AG1572">
            <v>27.353424657534248</v>
          </cell>
          <cell r="AH1572" t="str">
            <v>&gt;25&lt; 35</v>
          </cell>
          <cell r="AK1572" t="str">
            <v>14352793</v>
          </cell>
          <cell r="AL1572">
            <v>45055</v>
          </cell>
          <cell r="AM1572" t="str">
            <v>FEMME</v>
          </cell>
          <cell r="AN1572" t="str">
            <v>Célibataire</v>
          </cell>
          <cell r="AQ1572">
            <v>3</v>
          </cell>
          <cell r="AR1572">
            <v>1</v>
          </cell>
          <cell r="AS1572">
            <v>45519.25</v>
          </cell>
          <cell r="AT1572" t="str">
            <v>Horaire</v>
          </cell>
          <cell r="AU1572">
            <v>3.6629999999999998</v>
          </cell>
          <cell r="AV1572" t="str">
            <v>04</v>
          </cell>
          <cell r="AW1572" t="str">
            <v>00400</v>
          </cell>
          <cell r="AX1572">
            <v>50053271441</v>
          </cell>
          <cell r="AY1572">
            <v>54</v>
          </cell>
          <cell r="AZ1572" t="str">
            <v>ATTIJARI BANK</v>
          </cell>
          <cell r="BA1572" t="str">
            <v>04004005005327144154</v>
          </cell>
          <cell r="BB1572">
            <v>20</v>
          </cell>
          <cell r="BC1572" t="str">
            <v>05 RUE SOUKRA DENDEN MANOUBA</v>
          </cell>
          <cell r="BD1572" t="str">
            <v>MANOUBA</v>
          </cell>
          <cell r="BF1572">
            <v>45176</v>
          </cell>
          <cell r="BG1572">
            <v>51119260</v>
          </cell>
          <cell r="BH1572">
            <v>93638963</v>
          </cell>
          <cell r="BK1572" t="str">
            <v>A-P6</v>
          </cell>
          <cell r="BL1572" t="str">
            <v>1.3</v>
          </cell>
          <cell r="BU1572" t="str">
            <v>Non-Actif</v>
          </cell>
        </row>
        <row r="1573">
          <cell r="B1573">
            <v>1575</v>
          </cell>
          <cell r="C1573" t="str">
            <v>Madame</v>
          </cell>
          <cell r="D1573" t="str">
            <v>NAMMOUCHI BASMA</v>
          </cell>
          <cell r="E1573" t="str">
            <v>SAGE Tunisia</v>
          </cell>
          <cell r="F1573" t="str">
            <v>PRODUCTION</v>
          </cell>
          <cell r="G1573" t="str">
            <v>Couturière</v>
          </cell>
          <cell r="H1573" t="str">
            <v>P6 AR</v>
          </cell>
          <cell r="I1573" t="str">
            <v>MASSOUD BRAHMI</v>
          </cell>
          <cell r="J1573" t="str">
            <v>B</v>
          </cell>
          <cell r="K1573" t="str">
            <v>DIRECTS</v>
          </cell>
          <cell r="L1573" t="str">
            <v>Variable cost at standard</v>
          </cell>
          <cell r="M1573" t="str">
            <v>Couturière</v>
          </cell>
          <cell r="N1573">
            <v>45155</v>
          </cell>
          <cell r="P1573">
            <v>-218</v>
          </cell>
          <cell r="Q1573">
            <v>45505</v>
          </cell>
          <cell r="R1573" t="str">
            <v>familliale</v>
          </cell>
          <cell r="T1573" t="str">
            <v>CDD</v>
          </cell>
          <cell r="U1573" t="str">
            <v>Contractuel</v>
          </cell>
          <cell r="V1573">
            <v>45444</v>
          </cell>
          <cell r="W1573">
            <v>45504</v>
          </cell>
          <cell r="Z1573">
            <v>45155</v>
          </cell>
          <cell r="AA1573">
            <v>8</v>
          </cell>
          <cell r="AB1573">
            <v>2023</v>
          </cell>
          <cell r="AC1573">
            <v>2027</v>
          </cell>
          <cell r="AD1573">
            <v>1.5527777777777778</v>
          </cell>
          <cell r="AE1573" t="str">
            <v>&lt; 2</v>
          </cell>
          <cell r="AF1573">
            <v>27652</v>
          </cell>
          <cell r="AG1573">
            <v>49.506849315068493</v>
          </cell>
          <cell r="AH1573" t="str">
            <v>&gt;45&lt; 55</v>
          </cell>
          <cell r="AI1573">
            <v>11622594</v>
          </cell>
          <cell r="AJ1573" t="str">
            <v>00</v>
          </cell>
          <cell r="AK1573" t="str">
            <v>07272889</v>
          </cell>
          <cell r="AL1573">
            <v>38255</v>
          </cell>
          <cell r="AM1573" t="str">
            <v>FEMME</v>
          </cell>
          <cell r="AN1573" t="str">
            <v>Marié(e)</v>
          </cell>
          <cell r="AO1573">
            <v>3</v>
          </cell>
          <cell r="AQ1573">
            <v>3</v>
          </cell>
          <cell r="AR1573">
            <v>1</v>
          </cell>
          <cell r="AS1573">
            <v>45520.25</v>
          </cell>
          <cell r="AT1573" t="str">
            <v>Horaire</v>
          </cell>
          <cell r="AU1573">
            <v>3.5</v>
          </cell>
          <cell r="AV1573">
            <v>25</v>
          </cell>
          <cell r="AW1573" t="str">
            <v>16600</v>
          </cell>
          <cell r="AX1573" t="str">
            <v>00001169070</v>
          </cell>
          <cell r="AY1573">
            <v>24</v>
          </cell>
          <cell r="AZ1573" t="str">
            <v>ZITOUNA BANK</v>
          </cell>
          <cell r="BA1573" t="str">
            <v>25166000000116907024</v>
          </cell>
          <cell r="BB1573">
            <v>20</v>
          </cell>
          <cell r="BC1573" t="str">
            <v xml:space="preserve">RUE EL JAMAA GHDIR EL GOLLA </v>
          </cell>
          <cell r="BD1573" t="str">
            <v>TUNIS</v>
          </cell>
          <cell r="BG1573">
            <v>54266719</v>
          </cell>
          <cell r="BH1573">
            <v>29798506</v>
          </cell>
          <cell r="BJ1573" t="str">
            <v>GHDIR EL GOLLA</v>
          </cell>
          <cell r="BK1573" t="str">
            <v>B-P6 AR</v>
          </cell>
          <cell r="BL1573" t="str">
            <v>1.1</v>
          </cell>
          <cell r="BN1573" t="str">
            <v>25166000000116907024</v>
          </cell>
          <cell r="BO1573" t="str">
            <v>NAMMOUCHI BASMA</v>
          </cell>
          <cell r="BP1573">
            <v>1575</v>
          </cell>
          <cell r="BU1573" t="str">
            <v>Non-Actif</v>
          </cell>
          <cell r="BV1573" t="str">
            <v>P6 AR B CP</v>
          </cell>
        </row>
        <row r="1574">
          <cell r="B1574">
            <v>1576</v>
          </cell>
          <cell r="C1574" t="str">
            <v>Madame</v>
          </cell>
          <cell r="D1574" t="str">
            <v>TRABELSI AMEL</v>
          </cell>
          <cell r="E1574" t="str">
            <v>SAGE Tunisia</v>
          </cell>
          <cell r="F1574" t="str">
            <v>PRODUCTION</v>
          </cell>
          <cell r="G1574" t="str">
            <v>Couturière</v>
          </cell>
          <cell r="H1574" t="str">
            <v>P6 AR</v>
          </cell>
          <cell r="I1574" t="str">
            <v>MASSOUD BRAHMI</v>
          </cell>
          <cell r="J1574" t="str">
            <v>B</v>
          </cell>
          <cell r="K1574" t="str">
            <v>DIRECTS</v>
          </cell>
          <cell r="L1574" t="str">
            <v>Variable cost at standard</v>
          </cell>
          <cell r="M1574" t="str">
            <v>Couturière</v>
          </cell>
          <cell r="N1574">
            <v>45156</v>
          </cell>
          <cell r="P1574">
            <v>-523</v>
          </cell>
          <cell r="Q1574">
            <v>45177</v>
          </cell>
          <cell r="R1574" t="str">
            <v>personnel</v>
          </cell>
          <cell r="S1574" t="str">
            <v>probléme creche des enfants</v>
          </cell>
          <cell r="T1574" t="str">
            <v>CDD</v>
          </cell>
          <cell r="U1574" t="str">
            <v>Contractuel</v>
          </cell>
          <cell r="V1574">
            <v>45156</v>
          </cell>
          <cell r="W1574">
            <v>45199</v>
          </cell>
          <cell r="Z1574">
            <v>45156</v>
          </cell>
          <cell r="AA1574">
            <v>8</v>
          </cell>
          <cell r="AB1574">
            <v>2023</v>
          </cell>
          <cell r="AC1574">
            <v>2027</v>
          </cell>
          <cell r="AD1574">
            <v>1.55</v>
          </cell>
          <cell r="AE1574" t="str">
            <v>&lt; 2</v>
          </cell>
          <cell r="AF1574">
            <v>30712</v>
          </cell>
          <cell r="AG1574">
            <v>41.123287671232873</v>
          </cell>
          <cell r="AH1574" t="str">
            <v>&gt;35&lt; 45</v>
          </cell>
          <cell r="AK1574" t="str">
            <v>07367785</v>
          </cell>
          <cell r="AL1574">
            <v>43117</v>
          </cell>
          <cell r="AM1574" t="str">
            <v>FEMME</v>
          </cell>
          <cell r="AN1574" t="str">
            <v>Marié(e)</v>
          </cell>
          <cell r="AO1574">
            <v>2</v>
          </cell>
          <cell r="AQ1574">
            <v>3</v>
          </cell>
          <cell r="AR1574">
            <v>1</v>
          </cell>
          <cell r="AS1574">
            <v>45521.25</v>
          </cell>
          <cell r="AT1574" t="str">
            <v>Horaire</v>
          </cell>
          <cell r="AU1574">
            <v>3.5</v>
          </cell>
          <cell r="AV1574" t="str">
            <v>07</v>
          </cell>
          <cell r="AW1574" t="str">
            <v>09101</v>
          </cell>
          <cell r="AX1574">
            <v>49105513821</v>
          </cell>
          <cell r="AY1574">
            <v>61</v>
          </cell>
          <cell r="AZ1574" t="str">
            <v>AMEN BANK</v>
          </cell>
          <cell r="BA1574" t="str">
            <v>07091014910551382161</v>
          </cell>
          <cell r="BB1574">
            <v>20</v>
          </cell>
          <cell r="BC1574" t="str">
            <v>GHDIR EL GOLLA</v>
          </cell>
          <cell r="BD1574" t="str">
            <v>MANOUBA</v>
          </cell>
          <cell r="BG1574">
            <v>99297574</v>
          </cell>
          <cell r="BH1574">
            <v>58078964</v>
          </cell>
          <cell r="BK1574" t="str">
            <v>B-P6 AR</v>
          </cell>
          <cell r="BL1574" t="str">
            <v>1.1</v>
          </cell>
          <cell r="BU1574" t="str">
            <v>Non-Actif</v>
          </cell>
        </row>
        <row r="1575">
          <cell r="B1575">
            <v>1577</v>
          </cell>
          <cell r="C1575" t="str">
            <v>Monsieur</v>
          </cell>
          <cell r="D1575" t="str">
            <v>MECHERGI NIDHAL</v>
          </cell>
          <cell r="E1575" t="str">
            <v>SAGE Tunisia</v>
          </cell>
          <cell r="F1575" t="str">
            <v>PRODUCTION</v>
          </cell>
          <cell r="G1575" t="str">
            <v>Couturière</v>
          </cell>
          <cell r="H1575" t="str">
            <v>P6 AR</v>
          </cell>
          <cell r="I1575" t="str">
            <v>MASSOUD BRAHMI</v>
          </cell>
          <cell r="J1575" t="str">
            <v>B</v>
          </cell>
          <cell r="K1575" t="str">
            <v>DIRECTS</v>
          </cell>
          <cell r="L1575" t="str">
            <v>Variable cost at standard</v>
          </cell>
          <cell r="M1575" t="str">
            <v>Couturière</v>
          </cell>
          <cell r="N1575">
            <v>45156</v>
          </cell>
          <cell r="P1575">
            <v>-400</v>
          </cell>
          <cell r="Q1575">
            <v>45292</v>
          </cell>
          <cell r="R1575" t="str">
            <v>NOUVELLE OPPORTUNITE</v>
          </cell>
          <cell r="T1575" t="str">
            <v>CDD</v>
          </cell>
          <cell r="U1575" t="str">
            <v>Contractuel</v>
          </cell>
          <cell r="V1575">
            <v>45261</v>
          </cell>
          <cell r="W1575">
            <v>45322</v>
          </cell>
          <cell r="Z1575">
            <v>45156</v>
          </cell>
          <cell r="AA1575">
            <v>8</v>
          </cell>
          <cell r="AB1575">
            <v>2023</v>
          </cell>
          <cell r="AC1575">
            <v>2027</v>
          </cell>
          <cell r="AD1575">
            <v>1.55</v>
          </cell>
          <cell r="AE1575" t="str">
            <v>&lt; 2</v>
          </cell>
          <cell r="AF1575">
            <v>35962</v>
          </cell>
          <cell r="AG1575">
            <v>26.739726027397261</v>
          </cell>
          <cell r="AH1575" t="str">
            <v>&gt;25&lt; 35</v>
          </cell>
          <cell r="AK1575" t="str">
            <v>14258492</v>
          </cell>
          <cell r="AL1575">
            <v>41822</v>
          </cell>
          <cell r="AM1575" t="str">
            <v xml:space="preserve">HOMME </v>
          </cell>
          <cell r="AN1575" t="str">
            <v>Célibataire</v>
          </cell>
          <cell r="AQ1575">
            <v>3</v>
          </cell>
          <cell r="AR1575">
            <v>1</v>
          </cell>
          <cell r="AS1575">
            <v>45521.25</v>
          </cell>
          <cell r="AT1575" t="str">
            <v>Horaire</v>
          </cell>
          <cell r="AU1575">
            <v>3.5</v>
          </cell>
          <cell r="AV1575">
            <v>24</v>
          </cell>
          <cell r="AW1575" t="str">
            <v>01102</v>
          </cell>
          <cell r="AX1575">
            <v>98342531101</v>
          </cell>
          <cell r="AY1575">
            <v>12</v>
          </cell>
          <cell r="AZ1575" t="str">
            <v>BTE</v>
          </cell>
          <cell r="BA1575" t="str">
            <v>24011029834253110112</v>
          </cell>
          <cell r="BB1575">
            <v>20</v>
          </cell>
          <cell r="BC1575" t="str">
            <v>YASSMINET</v>
          </cell>
          <cell r="BD1575" t="str">
            <v>BEN AROUS</v>
          </cell>
          <cell r="BG1575">
            <v>51047518</v>
          </cell>
          <cell r="BK1575" t="str">
            <v>B-P6 AR</v>
          </cell>
          <cell r="BL1575" t="str">
            <v>1.1</v>
          </cell>
          <cell r="BN1575" t="str">
            <v>24011029834253110112</v>
          </cell>
          <cell r="BO1575" t="str">
            <v>MECHERGI NIDHAL</v>
          </cell>
          <cell r="BP1575">
            <v>1577</v>
          </cell>
          <cell r="BU1575" t="str">
            <v>Non-Actif</v>
          </cell>
          <cell r="BV1575" t="str">
            <v>P6 AR B CP</v>
          </cell>
        </row>
        <row r="1576">
          <cell r="B1576">
            <v>1578</v>
          </cell>
          <cell r="C1576" t="str">
            <v>Madame</v>
          </cell>
          <cell r="D1576" t="str">
            <v>WECHTETI ARWA</v>
          </cell>
          <cell r="E1576" t="str">
            <v>SAGE Tunisia</v>
          </cell>
          <cell r="F1576" t="str">
            <v>PRODUCTION</v>
          </cell>
          <cell r="G1576" t="str">
            <v>Alimentatrice</v>
          </cell>
          <cell r="H1576" t="str">
            <v>Skoda</v>
          </cell>
          <cell r="I1576" t="str">
            <v>abdelhalim</v>
          </cell>
          <cell r="J1576" t="str">
            <v>B</v>
          </cell>
          <cell r="K1576" t="str">
            <v>DIRECTS</v>
          </cell>
          <cell r="L1576" t="str">
            <v>Variable cost at standard</v>
          </cell>
          <cell r="M1576" t="str">
            <v>Alimentatrice</v>
          </cell>
          <cell r="N1576">
            <v>45156</v>
          </cell>
          <cell r="P1576">
            <v>25</v>
          </cell>
          <cell r="T1576" t="str">
            <v>CDD</v>
          </cell>
          <cell r="U1576" t="str">
            <v>Contractuel</v>
          </cell>
          <cell r="V1576">
            <v>45689</v>
          </cell>
          <cell r="W1576">
            <v>45747</v>
          </cell>
          <cell r="Z1576">
            <v>45156</v>
          </cell>
          <cell r="AA1576">
            <v>8</v>
          </cell>
          <cell r="AB1576">
            <v>2023</v>
          </cell>
          <cell r="AC1576">
            <v>2027</v>
          </cell>
          <cell r="AD1576">
            <v>1.55</v>
          </cell>
          <cell r="AE1576" t="str">
            <v>&lt; 2</v>
          </cell>
          <cell r="AF1576">
            <v>33758</v>
          </cell>
          <cell r="AG1576">
            <v>32.778082191780825</v>
          </cell>
          <cell r="AH1576" t="str">
            <v>&gt;25&lt; 35</v>
          </cell>
          <cell r="AI1576">
            <v>16441845</v>
          </cell>
          <cell r="AJ1576" t="str">
            <v>07</v>
          </cell>
          <cell r="AK1576" t="str">
            <v>09490310</v>
          </cell>
          <cell r="AL1576">
            <v>40703</v>
          </cell>
          <cell r="AM1576" t="str">
            <v>FEMME</v>
          </cell>
          <cell r="AN1576" t="str">
            <v>Marié(e)</v>
          </cell>
          <cell r="AO1576">
            <v>3</v>
          </cell>
          <cell r="AQ1576">
            <v>3</v>
          </cell>
          <cell r="AR1576">
            <v>2</v>
          </cell>
          <cell r="AS1576">
            <v>45886.5</v>
          </cell>
          <cell r="AT1576" t="str">
            <v>Horaire</v>
          </cell>
          <cell r="AU1576">
            <v>3.6629999999999998</v>
          </cell>
          <cell r="AV1576">
            <v>17</v>
          </cell>
          <cell r="AW1576">
            <v>20600</v>
          </cell>
          <cell r="AX1576" t="str">
            <v>00001706838</v>
          </cell>
          <cell r="AY1576" t="str">
            <v>03</v>
          </cell>
          <cell r="AZ1576" t="str">
            <v>LA POSTE</v>
          </cell>
          <cell r="BA1576" t="str">
            <v>17206000000170683803</v>
          </cell>
          <cell r="BB1576">
            <v>20</v>
          </cell>
          <cell r="BC1576" t="str">
            <v>GHDIR EL GOLLA</v>
          </cell>
          <cell r="BD1576" t="str">
            <v>MANOUBA</v>
          </cell>
          <cell r="BG1576">
            <v>90576245</v>
          </cell>
          <cell r="BJ1576" t="str">
            <v>GHDIR EL GOLLA</v>
          </cell>
          <cell r="BK1576" t="str">
            <v>B-Skoda</v>
          </cell>
          <cell r="BL1576" t="str">
            <v>1.3</v>
          </cell>
          <cell r="BT1576">
            <v>314</v>
          </cell>
          <cell r="BU1576" t="str">
            <v>si</v>
          </cell>
          <cell r="BV1576" t="str">
            <v>P6</v>
          </cell>
        </row>
        <row r="1577">
          <cell r="B1577">
            <v>1579</v>
          </cell>
          <cell r="C1577" t="str">
            <v>Madame</v>
          </cell>
          <cell r="D1577" t="str">
            <v>JLASSI HAJER</v>
          </cell>
          <cell r="E1577" t="str">
            <v>SAGE Tunisia</v>
          </cell>
          <cell r="F1577" t="str">
            <v>PRODUCTION</v>
          </cell>
          <cell r="G1577" t="str">
            <v>Couturière</v>
          </cell>
          <cell r="H1577" t="str">
            <v>P6 AR</v>
          </cell>
          <cell r="I1577" t="str">
            <v>MASSOUD BRAHMI</v>
          </cell>
          <cell r="J1577" t="str">
            <v>B</v>
          </cell>
          <cell r="K1577" t="str">
            <v>DIRECTS</v>
          </cell>
          <cell r="L1577" t="str">
            <v>Variable cost at standard</v>
          </cell>
          <cell r="M1577" t="str">
            <v>Couturière</v>
          </cell>
          <cell r="N1577">
            <v>45159</v>
          </cell>
          <cell r="P1577">
            <v>25</v>
          </cell>
          <cell r="T1577" t="str">
            <v>CDD</v>
          </cell>
          <cell r="U1577" t="str">
            <v>Contractuel</v>
          </cell>
          <cell r="V1577">
            <v>45689</v>
          </cell>
          <cell r="W1577">
            <v>45747</v>
          </cell>
          <cell r="Z1577">
            <v>45159</v>
          </cell>
          <cell r="AA1577">
            <v>8</v>
          </cell>
          <cell r="AB1577">
            <v>2023</v>
          </cell>
          <cell r="AC1577">
            <v>2027</v>
          </cell>
          <cell r="AD1577">
            <v>1.5416666666666667</v>
          </cell>
          <cell r="AE1577" t="str">
            <v>&lt; 2</v>
          </cell>
          <cell r="AF1577">
            <v>30935</v>
          </cell>
          <cell r="AG1577">
            <v>40.512328767123286</v>
          </cell>
          <cell r="AH1577" t="str">
            <v>&gt;35&lt; 45</v>
          </cell>
          <cell r="AI1577">
            <v>12490087</v>
          </cell>
          <cell r="AJ1577" t="str">
            <v>05</v>
          </cell>
          <cell r="AK1577" t="str">
            <v>04715663</v>
          </cell>
          <cell r="AL1577">
            <v>43248</v>
          </cell>
          <cell r="AM1577" t="str">
            <v>FEMME</v>
          </cell>
          <cell r="AN1577" t="str">
            <v>Marié(e)</v>
          </cell>
          <cell r="AO1577">
            <v>2</v>
          </cell>
          <cell r="AQ1577">
            <v>3</v>
          </cell>
          <cell r="AR1577">
            <v>2</v>
          </cell>
          <cell r="AS1577">
            <v>45889.5</v>
          </cell>
          <cell r="AT1577" t="str">
            <v>Horaire</v>
          </cell>
          <cell r="AU1577">
            <v>3.5</v>
          </cell>
          <cell r="AV1577">
            <v>17</v>
          </cell>
          <cell r="AW1577" t="str">
            <v>00100</v>
          </cell>
          <cell r="AX1577" t="str">
            <v>00003300797</v>
          </cell>
          <cell r="AY1577">
            <v>42</v>
          </cell>
          <cell r="AZ1577" t="str">
            <v>LA POSTE</v>
          </cell>
          <cell r="BA1577" t="str">
            <v>17001000000330079742</v>
          </cell>
          <cell r="BB1577">
            <v>20</v>
          </cell>
          <cell r="BC1577" t="str">
            <v>SIDI HSSINE</v>
          </cell>
          <cell r="BD1577" t="str">
            <v>TUNIS</v>
          </cell>
          <cell r="BG1577">
            <v>50065747</v>
          </cell>
          <cell r="BH1577">
            <v>50647995</v>
          </cell>
          <cell r="BJ1577" t="str">
            <v>SIDI HASSINE</v>
          </cell>
          <cell r="BK1577" t="str">
            <v>B-P6 AR</v>
          </cell>
          <cell r="BL1577" t="str">
            <v>1.1</v>
          </cell>
          <cell r="BN1577" t="str">
            <v>17001000000330079742</v>
          </cell>
          <cell r="BO1577" t="str">
            <v>JLASSI HAJER</v>
          </cell>
          <cell r="BP1577">
            <v>1579</v>
          </cell>
          <cell r="BT1577">
            <v>151</v>
          </cell>
          <cell r="BU1577" t="str">
            <v>si</v>
          </cell>
          <cell r="BV1577" t="str">
            <v>P6 AR B CP</v>
          </cell>
        </row>
        <row r="1578">
          <cell r="B1578">
            <v>1580</v>
          </cell>
          <cell r="C1578" t="str">
            <v>Madame</v>
          </cell>
          <cell r="D1578" t="str">
            <v>BOUDHRAA NAWEL</v>
          </cell>
          <cell r="E1578" t="str">
            <v>SAGE Tunisia</v>
          </cell>
          <cell r="F1578" t="str">
            <v>PRODUCTION</v>
          </cell>
          <cell r="G1578" t="str">
            <v>Couturière</v>
          </cell>
          <cell r="H1578" t="str">
            <v>P6 AR</v>
          </cell>
          <cell r="I1578" t="str">
            <v>MASSOUD BRAHMI</v>
          </cell>
          <cell r="J1578" t="str">
            <v>B</v>
          </cell>
          <cell r="K1578" t="str">
            <v>DIRECTS</v>
          </cell>
          <cell r="L1578" t="str">
            <v>Variable cost at standard</v>
          </cell>
          <cell r="M1578" t="str">
            <v>Couturière</v>
          </cell>
          <cell r="N1578">
            <v>45157</v>
          </cell>
          <cell r="P1578">
            <v>25</v>
          </cell>
          <cell r="T1578" t="str">
            <v>CDD</v>
          </cell>
          <cell r="U1578" t="str">
            <v>Contractuel</v>
          </cell>
          <cell r="V1578">
            <v>45689</v>
          </cell>
          <cell r="W1578">
            <v>45747</v>
          </cell>
          <cell r="Z1578">
            <v>45157</v>
          </cell>
          <cell r="AA1578">
            <v>8</v>
          </cell>
          <cell r="AB1578">
            <v>2023</v>
          </cell>
          <cell r="AC1578">
            <v>2027</v>
          </cell>
          <cell r="AD1578">
            <v>1.5472222222222223</v>
          </cell>
          <cell r="AE1578" t="str">
            <v>&lt; 2</v>
          </cell>
          <cell r="AF1578">
            <v>30067</v>
          </cell>
          <cell r="AG1578">
            <v>42.890410958904113</v>
          </cell>
          <cell r="AH1578" t="str">
            <v>&gt;35&lt; 45</v>
          </cell>
          <cell r="AI1578">
            <v>12497859</v>
          </cell>
          <cell r="AJ1578" t="str">
            <v>06</v>
          </cell>
          <cell r="AK1578" t="str">
            <v>07332592</v>
          </cell>
          <cell r="AL1578">
            <v>36045</v>
          </cell>
          <cell r="AM1578" t="str">
            <v>FEMME</v>
          </cell>
          <cell r="AN1578" t="str">
            <v>Marié(e)</v>
          </cell>
          <cell r="AO1578">
            <v>2</v>
          </cell>
          <cell r="AQ1578">
            <v>3</v>
          </cell>
          <cell r="AR1578">
            <v>2</v>
          </cell>
          <cell r="AS1578">
            <v>45887.5</v>
          </cell>
          <cell r="AT1578" t="str">
            <v>Horaire</v>
          </cell>
          <cell r="AU1578">
            <v>3.5</v>
          </cell>
          <cell r="AV1578">
            <v>17</v>
          </cell>
          <cell r="AW1578" t="str">
            <v>00100</v>
          </cell>
          <cell r="AX1578" t="str">
            <v>00003302918</v>
          </cell>
          <cell r="AY1578">
            <v>81</v>
          </cell>
          <cell r="AZ1578" t="str">
            <v>LA POSTE</v>
          </cell>
          <cell r="BA1578" t="str">
            <v>17001000000330291881</v>
          </cell>
          <cell r="BB1578">
            <v>20</v>
          </cell>
          <cell r="BC1578" t="str">
            <v>BORJ AL AMRI</v>
          </cell>
          <cell r="BD1578" t="str">
            <v>MANOUBA</v>
          </cell>
          <cell r="BG1578">
            <v>29590818</v>
          </cell>
          <cell r="BH1578">
            <v>92390395</v>
          </cell>
          <cell r="BJ1578" t="str">
            <v>BORJ AL AMRI</v>
          </cell>
          <cell r="BK1578" t="str">
            <v>B-P6 AR</v>
          </cell>
          <cell r="BL1578" t="str">
            <v>1.1</v>
          </cell>
          <cell r="BN1578" t="str">
            <v>17001000000330291881</v>
          </cell>
          <cell r="BO1578" t="str">
            <v>BOUDHRAA NAWEL</v>
          </cell>
          <cell r="BP1578">
            <v>1580</v>
          </cell>
          <cell r="BT1578">
            <v>152</v>
          </cell>
          <cell r="BU1578" t="str">
            <v>si</v>
          </cell>
          <cell r="BV1578" t="str">
            <v>P6 AR B CP</v>
          </cell>
        </row>
        <row r="1579">
          <cell r="B1579">
            <v>1581</v>
          </cell>
          <cell r="C1579" t="str">
            <v>Madame</v>
          </cell>
          <cell r="D1579" t="str">
            <v>AOUINI AMEL</v>
          </cell>
          <cell r="E1579" t="str">
            <v>SAGE Tunisia</v>
          </cell>
          <cell r="F1579" t="str">
            <v>PRODUCTION</v>
          </cell>
          <cell r="G1579" t="str">
            <v>Couturière</v>
          </cell>
          <cell r="H1579" t="str">
            <v>P6 AR</v>
          </cell>
          <cell r="I1579" t="str">
            <v>MASSOUD BRAHMI</v>
          </cell>
          <cell r="J1579" t="str">
            <v>B</v>
          </cell>
          <cell r="K1579" t="str">
            <v>DIRECTS</v>
          </cell>
          <cell r="L1579" t="str">
            <v>Variable cost at standard</v>
          </cell>
          <cell r="M1579" t="str">
            <v>Couturière</v>
          </cell>
          <cell r="N1579">
            <v>45157</v>
          </cell>
          <cell r="P1579">
            <v>25</v>
          </cell>
          <cell r="T1579" t="str">
            <v>CDD</v>
          </cell>
          <cell r="U1579" t="str">
            <v>Contractuel</v>
          </cell>
          <cell r="V1579">
            <v>45689</v>
          </cell>
          <cell r="W1579">
            <v>45747</v>
          </cell>
          <cell r="Z1579">
            <v>45157</v>
          </cell>
          <cell r="AA1579">
            <v>8</v>
          </cell>
          <cell r="AB1579">
            <v>2023</v>
          </cell>
          <cell r="AC1579">
            <v>2027</v>
          </cell>
          <cell r="AD1579">
            <v>1.5472222222222223</v>
          </cell>
          <cell r="AE1579" t="str">
            <v>&lt; 2</v>
          </cell>
          <cell r="AF1579">
            <v>28205</v>
          </cell>
          <cell r="AG1579">
            <v>47.991780821917807</v>
          </cell>
          <cell r="AH1579" t="str">
            <v>&gt;45&lt; 55</v>
          </cell>
          <cell r="AI1579">
            <v>12148016</v>
          </cell>
          <cell r="AJ1579" t="str">
            <v>05</v>
          </cell>
          <cell r="AK1579" t="str">
            <v>07072387</v>
          </cell>
          <cell r="AL1579">
            <v>40889</v>
          </cell>
          <cell r="AM1579" t="str">
            <v>FEMME</v>
          </cell>
          <cell r="AN1579" t="str">
            <v>Marié(e)</v>
          </cell>
          <cell r="AO1579">
            <v>2</v>
          </cell>
          <cell r="AQ1579">
            <v>3</v>
          </cell>
          <cell r="AR1579">
            <v>2</v>
          </cell>
          <cell r="AS1579">
            <v>45887.5</v>
          </cell>
          <cell r="AT1579" t="str">
            <v>Horaire</v>
          </cell>
          <cell r="AU1579">
            <v>3.5</v>
          </cell>
          <cell r="AV1579">
            <v>17</v>
          </cell>
          <cell r="AW1579" t="str">
            <v>00100</v>
          </cell>
          <cell r="AX1579" t="str">
            <v>00003302296</v>
          </cell>
          <cell r="AY1579" t="str">
            <v>07</v>
          </cell>
          <cell r="AZ1579" t="str">
            <v>LA POSTE</v>
          </cell>
          <cell r="BA1579" t="str">
            <v>17001000000330229607</v>
          </cell>
          <cell r="BB1579">
            <v>20</v>
          </cell>
          <cell r="BC1579" t="str">
            <v>GHDIR EL GOLLA</v>
          </cell>
          <cell r="BD1579" t="str">
            <v>MANOUBA</v>
          </cell>
          <cell r="BG1579">
            <v>28252694</v>
          </cell>
          <cell r="BH1579">
            <v>29290581</v>
          </cell>
          <cell r="BJ1579" t="str">
            <v>GHDIR EL GOLLA</v>
          </cell>
          <cell r="BK1579" t="str">
            <v>B-P6 AR</v>
          </cell>
          <cell r="BL1579" t="str">
            <v>1.1</v>
          </cell>
          <cell r="BN1579" t="str">
            <v>17001000000330229607</v>
          </cell>
          <cell r="BO1579" t="str">
            <v>AOUINI AMEL</v>
          </cell>
          <cell r="BP1579">
            <v>1581</v>
          </cell>
          <cell r="BT1579">
            <v>153</v>
          </cell>
          <cell r="BU1579" t="str">
            <v>si</v>
          </cell>
          <cell r="BV1579" t="str">
            <v>P6 AR B CP</v>
          </cell>
        </row>
        <row r="1580">
          <cell r="B1580">
            <v>1582</v>
          </cell>
          <cell r="C1580" t="str">
            <v>Madame</v>
          </cell>
          <cell r="D1580" t="str">
            <v>SALLOUHI NAJWA</v>
          </cell>
          <cell r="E1580" t="str">
            <v>SAGE Tunisia</v>
          </cell>
          <cell r="F1580" t="str">
            <v>PRODUCTION</v>
          </cell>
          <cell r="G1580" t="str">
            <v>Prép CAMPO</v>
          </cell>
          <cell r="H1580" t="str">
            <v>P6 AR</v>
          </cell>
          <cell r="I1580" t="str">
            <v xml:space="preserve">Anis Mejri </v>
          </cell>
          <cell r="J1580" t="str">
            <v>B</v>
          </cell>
          <cell r="K1580" t="str">
            <v>DIRECTS</v>
          </cell>
          <cell r="L1580" t="str">
            <v>Variable cost at standard</v>
          </cell>
          <cell r="M1580" t="str">
            <v>Prép CAMPO</v>
          </cell>
          <cell r="N1580">
            <v>45156</v>
          </cell>
          <cell r="P1580">
            <v>25</v>
          </cell>
          <cell r="T1580" t="str">
            <v>CDD</v>
          </cell>
          <cell r="U1580" t="str">
            <v>Contractuel</v>
          </cell>
          <cell r="V1580">
            <v>45689</v>
          </cell>
          <cell r="W1580">
            <v>45747</v>
          </cell>
          <cell r="Z1580">
            <v>45156</v>
          </cell>
          <cell r="AA1580">
            <v>8</v>
          </cell>
          <cell r="AB1580">
            <v>2023</v>
          </cell>
          <cell r="AC1580">
            <v>2027</v>
          </cell>
          <cell r="AD1580">
            <v>1.55</v>
          </cell>
          <cell r="AE1580" t="str">
            <v>&lt; 2</v>
          </cell>
          <cell r="AF1580">
            <v>30498</v>
          </cell>
          <cell r="AG1580">
            <v>41.709589041095889</v>
          </cell>
          <cell r="AH1580" t="str">
            <v>&gt;35&lt; 45</v>
          </cell>
          <cell r="AI1580">
            <v>12836886</v>
          </cell>
          <cell r="AJ1580" t="str">
            <v>02</v>
          </cell>
          <cell r="AK1580" t="str">
            <v>08516211</v>
          </cell>
          <cell r="AL1580">
            <v>36958</v>
          </cell>
          <cell r="AM1580" t="str">
            <v>FEMME</v>
          </cell>
          <cell r="AN1580" t="str">
            <v>Célibataire</v>
          </cell>
          <cell r="AQ1580">
            <v>3</v>
          </cell>
          <cell r="AR1580">
            <v>2</v>
          </cell>
          <cell r="AS1580">
            <v>45886.5</v>
          </cell>
          <cell r="AT1580" t="str">
            <v>Horaire</v>
          </cell>
          <cell r="AU1580">
            <v>3.5</v>
          </cell>
          <cell r="AV1580">
            <v>17</v>
          </cell>
          <cell r="AW1580" t="str">
            <v>00100</v>
          </cell>
          <cell r="AX1580" t="str">
            <v>00003302731</v>
          </cell>
          <cell r="AY1580">
            <v>60</v>
          </cell>
          <cell r="AZ1580" t="str">
            <v>LA POSTE</v>
          </cell>
          <cell r="BA1580" t="str">
            <v>17001000000330273160</v>
          </cell>
          <cell r="BB1580">
            <v>20</v>
          </cell>
          <cell r="BC1580" t="str">
            <v xml:space="preserve">SIDI HSSINE </v>
          </cell>
          <cell r="BD1580" t="str">
            <v>TUNIS</v>
          </cell>
          <cell r="BG1580">
            <v>98788573</v>
          </cell>
          <cell r="BH1580">
            <v>96181441</v>
          </cell>
          <cell r="BJ1580" t="str">
            <v>SIDI HASSINE</v>
          </cell>
          <cell r="BK1580" t="str">
            <v>CAMPO B</v>
          </cell>
          <cell r="BL1580" t="str">
            <v>1.1</v>
          </cell>
          <cell r="BN1580" t="str">
            <v>17001000000330273160</v>
          </cell>
          <cell r="BO1580" t="str">
            <v>SALLOUHI NAJWA</v>
          </cell>
          <cell r="BP1580">
            <v>1582</v>
          </cell>
          <cell r="BT1580">
            <v>154</v>
          </cell>
          <cell r="BU1580" t="str">
            <v>si</v>
          </cell>
          <cell r="BV1580" t="str">
            <v>P6 AR B CP</v>
          </cell>
        </row>
        <row r="1581">
          <cell r="B1581">
            <v>1583</v>
          </cell>
          <cell r="C1581" t="str">
            <v>Madame</v>
          </cell>
          <cell r="D1581" t="str">
            <v>JLASSI AHLEM</v>
          </cell>
          <cell r="E1581" t="str">
            <v>SAGE Tunisia</v>
          </cell>
          <cell r="F1581" t="str">
            <v>PRODUCTION</v>
          </cell>
          <cell r="G1581" t="str">
            <v>Couturière</v>
          </cell>
          <cell r="H1581" t="str">
            <v>P6 AV</v>
          </cell>
          <cell r="I1581" t="str">
            <v>EL KADRI MARIEM</v>
          </cell>
          <cell r="J1581" t="str">
            <v>A</v>
          </cell>
          <cell r="K1581" t="str">
            <v>DIRECTS</v>
          </cell>
          <cell r="L1581" t="str">
            <v>Variable cost at standard</v>
          </cell>
          <cell r="M1581" t="str">
            <v>Couturière</v>
          </cell>
          <cell r="N1581">
            <v>45156</v>
          </cell>
          <cell r="P1581">
            <v>-249</v>
          </cell>
          <cell r="Q1581">
            <v>45444</v>
          </cell>
          <cell r="R1581" t="str">
            <v>personnel</v>
          </cell>
          <cell r="T1581" t="str">
            <v>CDD</v>
          </cell>
          <cell r="U1581" t="str">
            <v>Contractuel</v>
          </cell>
          <cell r="V1581">
            <v>45413</v>
          </cell>
          <cell r="W1581">
            <v>45473</v>
          </cell>
          <cell r="Z1581">
            <v>45156</v>
          </cell>
          <cell r="AA1581">
            <v>8</v>
          </cell>
          <cell r="AB1581">
            <v>2023</v>
          </cell>
          <cell r="AC1581">
            <v>2027</v>
          </cell>
          <cell r="AD1581">
            <v>1.55</v>
          </cell>
          <cell r="AE1581" t="str">
            <v>&lt; 2</v>
          </cell>
          <cell r="AF1581">
            <v>28869</v>
          </cell>
          <cell r="AG1581">
            <v>46.172602739726024</v>
          </cell>
          <cell r="AH1581" t="str">
            <v>&gt;45&lt; 55</v>
          </cell>
          <cell r="AK1581" t="str">
            <v>07325533</v>
          </cell>
          <cell r="AL1581">
            <v>41359</v>
          </cell>
          <cell r="AM1581" t="str">
            <v>FEMME</v>
          </cell>
          <cell r="AN1581" t="str">
            <v>Marié(e)</v>
          </cell>
          <cell r="AO1581">
            <v>2</v>
          </cell>
          <cell r="AQ1581">
            <v>3</v>
          </cell>
          <cell r="AR1581">
            <v>1</v>
          </cell>
          <cell r="AS1581">
            <v>45521.25</v>
          </cell>
          <cell r="AT1581" t="str">
            <v>Horaire</v>
          </cell>
          <cell r="AU1581">
            <v>3.5</v>
          </cell>
          <cell r="AV1581">
            <v>12</v>
          </cell>
          <cell r="AW1581" t="str">
            <v>05500</v>
          </cell>
          <cell r="AX1581" t="str">
            <v>00002427486</v>
          </cell>
          <cell r="AY1581">
            <v>57</v>
          </cell>
          <cell r="AZ1581" t="str">
            <v>UIB</v>
          </cell>
          <cell r="BA1581" t="str">
            <v>12055000000242748657</v>
          </cell>
          <cell r="BB1581">
            <v>20</v>
          </cell>
          <cell r="BC1581" t="str">
            <v>EL FAJJA MORNAGIA</v>
          </cell>
          <cell r="BD1581" t="str">
            <v>MANOUBA</v>
          </cell>
          <cell r="BG1581">
            <v>95445306</v>
          </cell>
          <cell r="BH1581">
            <v>97276730</v>
          </cell>
          <cell r="BJ1581" t="str">
            <v>EL FAJJA MORNAGUIA</v>
          </cell>
          <cell r="BK1581" t="str">
            <v>A-P6 AV</v>
          </cell>
          <cell r="BL1581" t="str">
            <v>1.1</v>
          </cell>
          <cell r="BN1581" t="str">
            <v>12055000000242748657</v>
          </cell>
          <cell r="BO1581" t="str">
            <v>JLASSI AHLEM</v>
          </cell>
          <cell r="BP1581">
            <v>1583</v>
          </cell>
          <cell r="BU1581" t="str">
            <v>Non-Actif</v>
          </cell>
          <cell r="BV1581" t="str">
            <v>965 A CP</v>
          </cell>
        </row>
        <row r="1582">
          <cell r="B1582">
            <v>1584</v>
          </cell>
          <cell r="C1582" t="str">
            <v>Madame</v>
          </cell>
          <cell r="D1582" t="str">
            <v>EL MEJRI MARIEM</v>
          </cell>
          <cell r="E1582" t="str">
            <v>SAGE Tunisia</v>
          </cell>
          <cell r="F1582" t="str">
            <v>PRODUCTION</v>
          </cell>
          <cell r="G1582" t="str">
            <v>Couturière</v>
          </cell>
          <cell r="H1582" t="str">
            <v>P6 AR</v>
          </cell>
          <cell r="I1582" t="str">
            <v>MASSOUD BRAHMI</v>
          </cell>
          <cell r="J1582" t="str">
            <v>B</v>
          </cell>
          <cell r="K1582" t="str">
            <v>DIRECTS</v>
          </cell>
          <cell r="L1582" t="str">
            <v>Variable cost at standard</v>
          </cell>
          <cell r="M1582" t="str">
            <v>Couturière</v>
          </cell>
          <cell r="N1582">
            <v>45156</v>
          </cell>
          <cell r="P1582">
            <v>-523</v>
          </cell>
          <cell r="Q1582">
            <v>45170</v>
          </cell>
          <cell r="R1582" t="str">
            <v>personnel</v>
          </cell>
          <cell r="S1582" t="str">
            <v>probléme de santé</v>
          </cell>
          <cell r="T1582" t="str">
            <v>CDD</v>
          </cell>
          <cell r="U1582" t="str">
            <v>Contractuel</v>
          </cell>
          <cell r="V1582">
            <v>45156</v>
          </cell>
          <cell r="W1582">
            <v>45199</v>
          </cell>
          <cell r="Z1582">
            <v>45156</v>
          </cell>
          <cell r="AA1582">
            <v>8</v>
          </cell>
          <cell r="AB1582">
            <v>2023</v>
          </cell>
          <cell r="AC1582">
            <v>2027</v>
          </cell>
          <cell r="AD1582">
            <v>1.55</v>
          </cell>
          <cell r="AE1582" t="str">
            <v>&lt; 2</v>
          </cell>
          <cell r="AF1582">
            <v>33843</v>
          </cell>
          <cell r="AG1582">
            <v>32.545205479452058</v>
          </cell>
          <cell r="AH1582" t="str">
            <v>&gt;25&lt; 35</v>
          </cell>
          <cell r="AK1582" t="str">
            <v>13004199</v>
          </cell>
          <cell r="AL1582">
            <v>43722</v>
          </cell>
          <cell r="AM1582" t="str">
            <v>FEMME</v>
          </cell>
          <cell r="AN1582" t="str">
            <v>Marié(e)</v>
          </cell>
          <cell r="AO1582">
            <v>2</v>
          </cell>
          <cell r="AQ1582">
            <v>3</v>
          </cell>
          <cell r="AR1582">
            <v>1</v>
          </cell>
          <cell r="AS1582">
            <v>45521.25</v>
          </cell>
          <cell r="AT1582" t="str">
            <v>Horaire</v>
          </cell>
          <cell r="AU1582">
            <v>3.5</v>
          </cell>
          <cell r="AV1582">
            <v>25</v>
          </cell>
          <cell r="AW1582" t="str">
            <v>03300</v>
          </cell>
          <cell r="AX1582" t="str">
            <v>00001169788</v>
          </cell>
          <cell r="AY1582">
            <v>72</v>
          </cell>
          <cell r="AZ1582" t="str">
            <v>ZITOUNA BANK</v>
          </cell>
          <cell r="BA1582" t="str">
            <v>25033000000116978872</v>
          </cell>
          <cell r="BB1582">
            <v>20</v>
          </cell>
          <cell r="BC1582" t="str">
            <v>EZZAHROUNI</v>
          </cell>
          <cell r="BD1582" t="str">
            <v>TUNIS</v>
          </cell>
          <cell r="BG1582">
            <v>29780134</v>
          </cell>
          <cell r="BH1582">
            <v>24968823</v>
          </cell>
          <cell r="BK1582" t="str">
            <v>B-P6 AR</v>
          </cell>
          <cell r="BL1582" t="str">
            <v>1.1</v>
          </cell>
          <cell r="BU1582" t="str">
            <v>Non-Actif</v>
          </cell>
        </row>
        <row r="1583">
          <cell r="B1583">
            <v>1585</v>
          </cell>
          <cell r="C1583" t="str">
            <v>Madame</v>
          </cell>
          <cell r="D1583" t="str">
            <v>KHEDHER MOUNA</v>
          </cell>
          <cell r="E1583" t="str">
            <v>SAGE Tunisia</v>
          </cell>
          <cell r="F1583" t="str">
            <v>PRODUCTION</v>
          </cell>
          <cell r="G1583" t="str">
            <v>Couturière</v>
          </cell>
          <cell r="H1583" t="str">
            <v>P6 AR</v>
          </cell>
          <cell r="I1583" t="str">
            <v>MASSOUD BRAHMI</v>
          </cell>
          <cell r="J1583" t="str">
            <v>B</v>
          </cell>
          <cell r="K1583" t="str">
            <v>DIRECTS</v>
          </cell>
          <cell r="L1583" t="str">
            <v>Variable cost at standard</v>
          </cell>
          <cell r="M1583" t="str">
            <v>Couturière</v>
          </cell>
          <cell r="N1583">
            <v>45157</v>
          </cell>
          <cell r="P1583">
            <v>-492</v>
          </cell>
          <cell r="Q1583">
            <v>45245</v>
          </cell>
          <cell r="R1583" t="str">
            <v>personnel</v>
          </cell>
          <cell r="T1583" t="str">
            <v>CDD</v>
          </cell>
          <cell r="U1583" t="str">
            <v>Contractuel</v>
          </cell>
          <cell r="V1583">
            <v>45200</v>
          </cell>
          <cell r="W1583">
            <v>45230</v>
          </cell>
          <cell r="Z1583">
            <v>45157</v>
          </cell>
          <cell r="AA1583">
            <v>8</v>
          </cell>
          <cell r="AB1583">
            <v>2023</v>
          </cell>
          <cell r="AC1583">
            <v>2027</v>
          </cell>
          <cell r="AD1583">
            <v>1.5472222222222223</v>
          </cell>
          <cell r="AE1583" t="str">
            <v>&lt; 2</v>
          </cell>
          <cell r="AF1583">
            <v>28577</v>
          </cell>
          <cell r="AG1583">
            <v>46.972602739726028</v>
          </cell>
          <cell r="AH1583" t="str">
            <v>&gt;45&lt; 55</v>
          </cell>
          <cell r="AK1583" t="str">
            <v>04672814</v>
          </cell>
          <cell r="AL1583">
            <v>40415</v>
          </cell>
          <cell r="AM1583" t="str">
            <v>FEMME</v>
          </cell>
          <cell r="AN1583" t="str">
            <v>Marié(e)</v>
          </cell>
          <cell r="AO1583">
            <v>3</v>
          </cell>
          <cell r="AQ1583">
            <v>3</v>
          </cell>
          <cell r="AR1583">
            <v>1</v>
          </cell>
          <cell r="AS1583">
            <v>45522.25</v>
          </cell>
          <cell r="AT1583" t="str">
            <v>Horaire</v>
          </cell>
          <cell r="AU1583">
            <v>3.5</v>
          </cell>
          <cell r="AV1583">
            <v>17</v>
          </cell>
          <cell r="AW1583" t="str">
            <v>00100</v>
          </cell>
          <cell r="AX1583" t="str">
            <v>00003302279</v>
          </cell>
          <cell r="AY1583">
            <v>58</v>
          </cell>
          <cell r="BA1583" t="str">
            <v>17001000000330227958</v>
          </cell>
          <cell r="BB1583">
            <v>20</v>
          </cell>
          <cell r="BC1583" t="str">
            <v xml:space="preserve">01 RUE EL HAKEM IBN THEBET EZOUHOUR 5 </v>
          </cell>
          <cell r="BD1583" t="str">
            <v>TUNIS</v>
          </cell>
          <cell r="BG1583">
            <v>29622979</v>
          </cell>
          <cell r="BH1583">
            <v>21836697</v>
          </cell>
          <cell r="BK1583" t="str">
            <v>B-P6 AR</v>
          </cell>
          <cell r="BL1583" t="str">
            <v>1.1</v>
          </cell>
          <cell r="BN1583" t="str">
            <v>17001000000330227958</v>
          </cell>
          <cell r="BO1583" t="str">
            <v>KHEDHER MOUNA</v>
          </cell>
          <cell r="BP1583">
            <v>1585</v>
          </cell>
          <cell r="BU1583" t="str">
            <v>Non-Actif</v>
          </cell>
        </row>
        <row r="1584">
          <cell r="B1584">
            <v>1586</v>
          </cell>
          <cell r="C1584" t="str">
            <v>Madame</v>
          </cell>
          <cell r="D1584" t="str">
            <v>AYARI HAJER</v>
          </cell>
          <cell r="E1584" t="str">
            <v>SAGE Tunisia</v>
          </cell>
          <cell r="F1584" t="str">
            <v>PRODUCTION</v>
          </cell>
          <cell r="G1584" t="str">
            <v>Couturière</v>
          </cell>
          <cell r="H1584" t="str">
            <v>P6 AR</v>
          </cell>
          <cell r="I1584" t="str">
            <v>MASSOUD BRAHMI</v>
          </cell>
          <cell r="J1584" t="str">
            <v>B</v>
          </cell>
          <cell r="K1584" t="str">
            <v>DIRECTS</v>
          </cell>
          <cell r="L1584" t="str">
            <v>Variable cost at standard</v>
          </cell>
          <cell r="M1584" t="str">
            <v>Couturière</v>
          </cell>
          <cell r="N1584">
            <v>45157</v>
          </cell>
          <cell r="P1584">
            <v>-400</v>
          </cell>
          <cell r="Q1584">
            <v>45313</v>
          </cell>
          <cell r="R1584" t="str">
            <v>ACOMPAGNEMENT</v>
          </cell>
          <cell r="T1584" t="str">
            <v>CDD</v>
          </cell>
          <cell r="U1584" t="str">
            <v>Contractuel</v>
          </cell>
          <cell r="V1584">
            <v>45261</v>
          </cell>
          <cell r="W1584">
            <v>45322</v>
          </cell>
          <cell r="Z1584">
            <v>45157</v>
          </cell>
          <cell r="AA1584">
            <v>8</v>
          </cell>
          <cell r="AB1584">
            <v>2023</v>
          </cell>
          <cell r="AC1584">
            <v>2027</v>
          </cell>
          <cell r="AD1584">
            <v>1.5472222222222223</v>
          </cell>
          <cell r="AE1584" t="str">
            <v>&lt; 2</v>
          </cell>
          <cell r="AF1584">
            <v>30868</v>
          </cell>
          <cell r="AG1584">
            <v>40.695890410958903</v>
          </cell>
          <cell r="AH1584" t="str">
            <v>&gt;35&lt; 45</v>
          </cell>
          <cell r="AI1584">
            <v>16066955</v>
          </cell>
          <cell r="AJ1584" t="str">
            <v>08</v>
          </cell>
          <cell r="AK1584" t="str">
            <v>07115250</v>
          </cell>
          <cell r="AL1584">
            <v>42826</v>
          </cell>
          <cell r="AM1584" t="str">
            <v>FEMME</v>
          </cell>
          <cell r="AN1584" t="str">
            <v>Marié(e)</v>
          </cell>
          <cell r="AO1584">
            <v>3</v>
          </cell>
          <cell r="AQ1584">
            <v>3</v>
          </cell>
          <cell r="AR1584">
            <v>1</v>
          </cell>
          <cell r="AS1584">
            <v>45522.25</v>
          </cell>
          <cell r="AT1584" t="str">
            <v>Horaire</v>
          </cell>
          <cell r="AU1584">
            <v>3.5</v>
          </cell>
          <cell r="AV1584" t="str">
            <v>05</v>
          </cell>
          <cell r="AW1584" t="str">
            <v>04200</v>
          </cell>
          <cell r="AX1584" t="str">
            <v>01105015492</v>
          </cell>
          <cell r="AY1584" t="str">
            <v>06</v>
          </cell>
          <cell r="AZ1584" t="str">
            <v>BANQUE DE TUNISIE</v>
          </cell>
          <cell r="BA1584" t="str">
            <v>05042000110501549206</v>
          </cell>
          <cell r="BB1584">
            <v>20</v>
          </cell>
          <cell r="BC1584" t="str">
            <v xml:space="preserve">12 RUE OTHMEN EL KAAK DENDEN </v>
          </cell>
          <cell r="BD1584" t="str">
            <v>MANOUBA</v>
          </cell>
          <cell r="BG1584">
            <v>28477212</v>
          </cell>
          <cell r="BH1584">
            <v>24237480</v>
          </cell>
          <cell r="BK1584" t="str">
            <v>B-P6 AR</v>
          </cell>
          <cell r="BL1584" t="str">
            <v>1.1</v>
          </cell>
          <cell r="BN1584" t="str">
            <v>05042000110501549206</v>
          </cell>
          <cell r="BO1584" t="str">
            <v>AYARI HAJER</v>
          </cell>
          <cell r="BP1584">
            <v>1586</v>
          </cell>
          <cell r="BU1584" t="str">
            <v>Non-Actif</v>
          </cell>
          <cell r="BV1584" t="str">
            <v>P6 AR B CP</v>
          </cell>
        </row>
        <row r="1585">
          <cell r="B1585">
            <v>1587</v>
          </cell>
          <cell r="C1585" t="str">
            <v>Madame</v>
          </cell>
          <cell r="D1585" t="str">
            <v>OUESLATI NABIHA</v>
          </cell>
          <cell r="E1585" t="str">
            <v>SAGE Tunisia</v>
          </cell>
          <cell r="F1585" t="str">
            <v>PRODUCTION</v>
          </cell>
          <cell r="G1585" t="str">
            <v>Couturière</v>
          </cell>
          <cell r="H1585" t="str">
            <v>P6 AR</v>
          </cell>
          <cell r="I1585" t="str">
            <v>EL KADRI MARIEM</v>
          </cell>
          <cell r="J1585" t="str">
            <v>A</v>
          </cell>
          <cell r="K1585" t="str">
            <v>DIRECTS</v>
          </cell>
          <cell r="L1585" t="str">
            <v>Variable cost at standard</v>
          </cell>
          <cell r="M1585" t="str">
            <v>Couturière</v>
          </cell>
          <cell r="N1585">
            <v>45161</v>
          </cell>
          <cell r="P1585">
            <v>-492</v>
          </cell>
          <cell r="Q1585">
            <v>45223</v>
          </cell>
          <cell r="R1585" t="str">
            <v>personnel</v>
          </cell>
          <cell r="T1585" t="str">
            <v>CDD</v>
          </cell>
          <cell r="U1585" t="str">
            <v>Contractuel</v>
          </cell>
          <cell r="V1585">
            <v>45200</v>
          </cell>
          <cell r="W1585">
            <v>45230</v>
          </cell>
          <cell r="Z1585">
            <v>45161</v>
          </cell>
          <cell r="AA1585">
            <v>8</v>
          </cell>
          <cell r="AB1585">
            <v>2023</v>
          </cell>
          <cell r="AC1585">
            <v>2027</v>
          </cell>
          <cell r="AD1585">
            <v>1.5361111111111112</v>
          </cell>
          <cell r="AE1585" t="str">
            <v>&lt; 2</v>
          </cell>
          <cell r="AF1585">
            <v>27489</v>
          </cell>
          <cell r="AG1585">
            <v>49.953424657534249</v>
          </cell>
          <cell r="AH1585" t="str">
            <v>&gt;45&lt; 55</v>
          </cell>
          <cell r="AI1585">
            <v>12349834</v>
          </cell>
          <cell r="AJ1585" t="str">
            <v>09</v>
          </cell>
          <cell r="AK1585" t="str">
            <v>05658140</v>
          </cell>
          <cell r="AL1585">
            <v>35157</v>
          </cell>
          <cell r="AM1585" t="str">
            <v>FEMME</v>
          </cell>
          <cell r="AN1585" t="str">
            <v>Marié(e)</v>
          </cell>
          <cell r="AO1585">
            <v>2</v>
          </cell>
          <cell r="AQ1585">
            <v>3</v>
          </cell>
          <cell r="AR1585">
            <v>1</v>
          </cell>
          <cell r="AS1585">
            <v>45526.25</v>
          </cell>
          <cell r="AT1585" t="str">
            <v>Horaire</v>
          </cell>
          <cell r="AU1585">
            <v>3.5</v>
          </cell>
          <cell r="AV1585">
            <v>17</v>
          </cell>
          <cell r="AW1585" t="str">
            <v>00100</v>
          </cell>
          <cell r="AX1585" t="str">
            <v>00001364685</v>
          </cell>
          <cell r="AY1585">
            <v>18</v>
          </cell>
          <cell r="AZ1585" t="str">
            <v>LA POSTE</v>
          </cell>
          <cell r="BA1585" t="str">
            <v>17001000000136468518</v>
          </cell>
          <cell r="BB1585">
            <v>20</v>
          </cell>
          <cell r="BC1585" t="str">
            <v>BEJAOUA OUED ELIL</v>
          </cell>
          <cell r="BD1585" t="str">
            <v>MANOUBA</v>
          </cell>
          <cell r="BG1585">
            <v>52348198</v>
          </cell>
          <cell r="BH1585">
            <v>22998375</v>
          </cell>
          <cell r="BK1585" t="str">
            <v>A-P6 AR</v>
          </cell>
          <cell r="BL1585" t="str">
            <v>1.1</v>
          </cell>
          <cell r="BU1585" t="str">
            <v>Non-Actif</v>
          </cell>
        </row>
        <row r="1586">
          <cell r="B1586">
            <v>1588</v>
          </cell>
          <cell r="C1586" t="str">
            <v>Madame</v>
          </cell>
          <cell r="D1586" t="str">
            <v>MEJRI RADHIA</v>
          </cell>
          <cell r="E1586" t="str">
            <v>SAGE Tunisia</v>
          </cell>
          <cell r="F1586" t="str">
            <v>PRODUCTION</v>
          </cell>
          <cell r="G1586" t="str">
            <v>Couturière</v>
          </cell>
          <cell r="H1586" t="str">
            <v>P6 AR</v>
          </cell>
          <cell r="I1586" t="str">
            <v>MASSOUD BRAHMI</v>
          </cell>
          <cell r="J1586" t="str">
            <v>B</v>
          </cell>
          <cell r="K1586" t="str">
            <v>DIRECTS</v>
          </cell>
          <cell r="L1586" t="str">
            <v>Variable cost at standard</v>
          </cell>
          <cell r="M1586" t="str">
            <v>Couturière</v>
          </cell>
          <cell r="N1586">
            <v>45162</v>
          </cell>
          <cell r="P1586">
            <v>25</v>
          </cell>
          <cell r="T1586" t="str">
            <v>CDD</v>
          </cell>
          <cell r="U1586" t="str">
            <v>Contractuel</v>
          </cell>
          <cell r="V1586">
            <v>45689</v>
          </cell>
          <cell r="W1586">
            <v>45747</v>
          </cell>
          <cell r="Z1586">
            <v>45162</v>
          </cell>
          <cell r="AA1586">
            <v>8</v>
          </cell>
          <cell r="AB1586">
            <v>2023</v>
          </cell>
          <cell r="AC1586">
            <v>2027</v>
          </cell>
          <cell r="AD1586">
            <v>1.5333333333333334</v>
          </cell>
          <cell r="AE1586" t="str">
            <v>&lt; 2</v>
          </cell>
          <cell r="AF1586">
            <v>28010</v>
          </cell>
          <cell r="AG1586">
            <v>48.526027397260272</v>
          </cell>
          <cell r="AH1586" t="str">
            <v>&gt;45&lt; 55</v>
          </cell>
          <cell r="AI1586">
            <v>12152648</v>
          </cell>
          <cell r="AJ1586" t="str">
            <v>03</v>
          </cell>
          <cell r="AK1586" t="str">
            <v>07307247</v>
          </cell>
          <cell r="AL1586">
            <v>39645</v>
          </cell>
          <cell r="AM1586" t="str">
            <v>FEMME</v>
          </cell>
          <cell r="AN1586" t="str">
            <v>Marié(e)</v>
          </cell>
          <cell r="AO1586">
            <v>3</v>
          </cell>
          <cell r="AQ1586">
            <v>3</v>
          </cell>
          <cell r="AR1586">
            <v>2</v>
          </cell>
          <cell r="AS1586">
            <v>45892.5</v>
          </cell>
          <cell r="AT1586" t="str">
            <v>Horaire</v>
          </cell>
          <cell r="AU1586">
            <v>3.5</v>
          </cell>
          <cell r="AV1586" t="str">
            <v>07</v>
          </cell>
          <cell r="AW1586" t="str">
            <v>07701</v>
          </cell>
          <cell r="AX1586">
            <v>35105509293</v>
          </cell>
          <cell r="AY1586">
            <v>86</v>
          </cell>
          <cell r="AZ1586" t="str">
            <v>AMEN BANK</v>
          </cell>
          <cell r="BA1586" t="str">
            <v>07077013510550929386</v>
          </cell>
          <cell r="BB1586">
            <v>20</v>
          </cell>
          <cell r="BC1586" t="str">
            <v xml:space="preserve">CITE EZOUHOUR 1 SOMRANE </v>
          </cell>
          <cell r="BD1586" t="str">
            <v>TUNIS</v>
          </cell>
          <cell r="BF1586">
            <v>45279</v>
          </cell>
          <cell r="BG1586">
            <v>22488245</v>
          </cell>
          <cell r="BH1586">
            <v>58074117</v>
          </cell>
          <cell r="BJ1586" t="str">
            <v>EZZOUHOUR</v>
          </cell>
          <cell r="BK1586" t="str">
            <v>B-P6 AR</v>
          </cell>
          <cell r="BL1586" t="str">
            <v>1.1</v>
          </cell>
          <cell r="BN1586" t="str">
            <v>07077013510550929386</v>
          </cell>
          <cell r="BO1586" t="str">
            <v>MEJRI RADHIA</v>
          </cell>
          <cell r="BP1586">
            <v>1588</v>
          </cell>
          <cell r="BT1586">
            <v>162</v>
          </cell>
          <cell r="BU1586" t="str">
            <v>si</v>
          </cell>
          <cell r="BV1586" t="str">
            <v>P6 AR B CP</v>
          </cell>
        </row>
        <row r="1587">
          <cell r="B1587">
            <v>1589</v>
          </cell>
          <cell r="C1587" t="str">
            <v>Madame</v>
          </cell>
          <cell r="D1587" t="str">
            <v>SASSI AIDA</v>
          </cell>
          <cell r="E1587" t="str">
            <v>SAGE Tunisia</v>
          </cell>
          <cell r="F1587" t="str">
            <v>PRODUCTION</v>
          </cell>
          <cell r="G1587" t="str">
            <v>Couturière</v>
          </cell>
          <cell r="H1587" t="str">
            <v>P6 AR</v>
          </cell>
          <cell r="I1587" t="str">
            <v>MASSOUD BRAHMI</v>
          </cell>
          <cell r="J1587" t="str">
            <v>B</v>
          </cell>
          <cell r="K1587" t="str">
            <v>DIRECTS</v>
          </cell>
          <cell r="L1587" t="str">
            <v>Variable cost at standard</v>
          </cell>
          <cell r="M1587" t="str">
            <v>Couturière</v>
          </cell>
          <cell r="N1587">
            <v>45173</v>
          </cell>
          <cell r="P1587">
            <v>-431</v>
          </cell>
          <cell r="Q1587">
            <v>45291</v>
          </cell>
          <cell r="R1587" t="str">
            <v>fin de contrat</v>
          </cell>
          <cell r="T1587" t="str">
            <v>CDD</v>
          </cell>
          <cell r="U1587" t="str">
            <v>Contractuel</v>
          </cell>
          <cell r="V1587">
            <v>45261</v>
          </cell>
          <cell r="W1587">
            <v>45291</v>
          </cell>
          <cell r="Z1587">
            <v>45173</v>
          </cell>
          <cell r="AA1587">
            <v>9</v>
          </cell>
          <cell r="AB1587">
            <v>2023</v>
          </cell>
          <cell r="AC1587">
            <v>2027</v>
          </cell>
          <cell r="AD1587">
            <v>1.5055555555555555</v>
          </cell>
          <cell r="AE1587" t="str">
            <v>&lt; 2</v>
          </cell>
          <cell r="AF1587">
            <v>30225</v>
          </cell>
          <cell r="AG1587">
            <v>42.457534246575342</v>
          </cell>
          <cell r="AH1587" t="str">
            <v>&gt;35&lt; 45</v>
          </cell>
          <cell r="AI1587">
            <v>12633205</v>
          </cell>
          <cell r="AJ1587" t="str">
            <v>07</v>
          </cell>
          <cell r="AK1587" t="str">
            <v>00966113</v>
          </cell>
          <cell r="AL1587">
            <v>37844</v>
          </cell>
          <cell r="AM1587" t="str">
            <v>FEMME</v>
          </cell>
          <cell r="AN1587" t="str">
            <v>Marié(e)</v>
          </cell>
          <cell r="AO1587">
            <v>2</v>
          </cell>
          <cell r="AQ1587">
            <v>3</v>
          </cell>
          <cell r="AR1587">
            <v>1</v>
          </cell>
          <cell r="AS1587">
            <v>45538.25</v>
          </cell>
          <cell r="AT1587" t="str">
            <v>Horaire</v>
          </cell>
          <cell r="AU1587">
            <v>3.5</v>
          </cell>
          <cell r="AV1587">
            <v>17</v>
          </cell>
          <cell r="AW1587">
            <v>20600</v>
          </cell>
          <cell r="AX1587" t="str">
            <v>00002541398</v>
          </cell>
          <cell r="AY1587">
            <v>87</v>
          </cell>
          <cell r="AZ1587" t="str">
            <v>LA POSTE</v>
          </cell>
          <cell r="BA1587" t="str">
            <v>17206000000254139887</v>
          </cell>
          <cell r="BB1587">
            <v>20</v>
          </cell>
          <cell r="BC1587" t="str">
            <v>GRIAAT  ARRET 44 MANOUBA</v>
          </cell>
          <cell r="BD1587" t="str">
            <v>MANOUBA</v>
          </cell>
          <cell r="BG1587">
            <v>20385783</v>
          </cell>
          <cell r="BH1587">
            <v>97597780</v>
          </cell>
          <cell r="BK1587" t="str">
            <v>B-P6 AR</v>
          </cell>
          <cell r="BL1587" t="str">
            <v>1.1</v>
          </cell>
          <cell r="BN1587" t="str">
            <v>17206000000254139887</v>
          </cell>
          <cell r="BO1587" t="str">
            <v>SASSI AIDA</v>
          </cell>
          <cell r="BP1587">
            <v>1589</v>
          </cell>
          <cell r="BU1587" t="str">
            <v>Non-Actif</v>
          </cell>
        </row>
        <row r="1588">
          <cell r="B1588">
            <v>1590</v>
          </cell>
          <cell r="C1588" t="str">
            <v>Madame</v>
          </cell>
          <cell r="D1588" t="str">
            <v>CHARGUI WAAD</v>
          </cell>
          <cell r="E1588" t="str">
            <v>SAGE Tunisia</v>
          </cell>
          <cell r="F1588" t="str">
            <v>PRODUCTION</v>
          </cell>
          <cell r="G1588" t="str">
            <v>Couturière</v>
          </cell>
          <cell r="H1588" t="str">
            <v>P6 AR</v>
          </cell>
          <cell r="I1588" t="str">
            <v>MASSOUD BRAHMI</v>
          </cell>
          <cell r="J1588" t="str">
            <v>B</v>
          </cell>
          <cell r="K1588" t="str">
            <v>DIRECTS</v>
          </cell>
          <cell r="L1588" t="str">
            <v>Variable cost at standard</v>
          </cell>
          <cell r="M1588" t="str">
            <v>Couturière</v>
          </cell>
          <cell r="N1588">
            <v>45173</v>
          </cell>
          <cell r="P1588">
            <v>25</v>
          </cell>
          <cell r="T1588" t="str">
            <v>CDD</v>
          </cell>
          <cell r="U1588" t="str">
            <v>Contractuel</v>
          </cell>
          <cell r="V1588">
            <v>45689</v>
          </cell>
          <cell r="W1588">
            <v>45747</v>
          </cell>
          <cell r="Z1588">
            <v>45173</v>
          </cell>
          <cell r="AA1588">
            <v>9</v>
          </cell>
          <cell r="AB1588">
            <v>2023</v>
          </cell>
          <cell r="AC1588">
            <v>2027</v>
          </cell>
          <cell r="AD1588">
            <v>1.5055555555555555</v>
          </cell>
          <cell r="AE1588" t="str">
            <v>&lt; 2</v>
          </cell>
          <cell r="AF1588">
            <v>34385</v>
          </cell>
          <cell r="AG1588">
            <v>31.06027397260274</v>
          </cell>
          <cell r="AH1588" t="str">
            <v>&gt;25&lt; 35</v>
          </cell>
          <cell r="AI1588">
            <v>16925428</v>
          </cell>
          <cell r="AJ1588" t="str">
            <v>04</v>
          </cell>
          <cell r="AK1588" t="str">
            <v>09195832</v>
          </cell>
          <cell r="AL1588">
            <v>41557</v>
          </cell>
          <cell r="AM1588" t="str">
            <v>FEMME</v>
          </cell>
          <cell r="AN1588" t="str">
            <v>Marié(e)</v>
          </cell>
          <cell r="AO1588">
            <v>3</v>
          </cell>
          <cell r="AQ1588">
            <v>3</v>
          </cell>
          <cell r="AR1588">
            <v>2</v>
          </cell>
          <cell r="AS1588">
            <v>45903.5</v>
          </cell>
          <cell r="AT1588" t="str">
            <v>Horaire</v>
          </cell>
          <cell r="AU1588">
            <v>3.5</v>
          </cell>
          <cell r="AV1588">
            <v>17</v>
          </cell>
          <cell r="AW1588" t="str">
            <v>00100</v>
          </cell>
          <cell r="AX1588" t="str">
            <v>00003304588</v>
          </cell>
          <cell r="AY1588">
            <v>18</v>
          </cell>
          <cell r="AZ1588" t="str">
            <v>LA POSTE</v>
          </cell>
          <cell r="BA1588" t="str">
            <v>17001000000330458818</v>
          </cell>
          <cell r="BB1588">
            <v>20</v>
          </cell>
          <cell r="BC1588" t="str">
            <v>RUE KONDAR DAOUAR HICHER</v>
          </cell>
          <cell r="BD1588" t="str">
            <v>MANOUBA</v>
          </cell>
          <cell r="BF1588">
            <v>45279</v>
          </cell>
          <cell r="BG1588">
            <v>27573215</v>
          </cell>
          <cell r="BH1588">
            <v>25636428</v>
          </cell>
          <cell r="BJ1588" t="str">
            <v>DAOUAR HICHER</v>
          </cell>
          <cell r="BK1588" t="str">
            <v>B-P6 AR</v>
          </cell>
          <cell r="BL1588" t="str">
            <v>1.1</v>
          </cell>
          <cell r="BN1588" t="str">
            <v>17001000000330458818</v>
          </cell>
          <cell r="BO1588" t="str">
            <v>CHARGUI WAAD</v>
          </cell>
          <cell r="BP1588">
            <v>1590</v>
          </cell>
          <cell r="BT1588">
            <v>164</v>
          </cell>
          <cell r="BU1588" t="str">
            <v>si</v>
          </cell>
          <cell r="BV1588" t="str">
            <v>P6 AR B CP</v>
          </cell>
        </row>
        <row r="1589">
          <cell r="B1589">
            <v>1591</v>
          </cell>
          <cell r="C1589" t="str">
            <v>Madame</v>
          </cell>
          <cell r="D1589" t="str">
            <v>AOUADI HLIMA</v>
          </cell>
          <cell r="E1589" t="str">
            <v>SAGE Tunisia</v>
          </cell>
          <cell r="F1589" t="str">
            <v>PRODUCTION</v>
          </cell>
          <cell r="G1589" t="str">
            <v>Couturière</v>
          </cell>
          <cell r="H1589" t="str">
            <v>P6 AR</v>
          </cell>
          <cell r="I1589" t="str">
            <v>MASSOUD BRAHMI</v>
          </cell>
          <cell r="J1589" t="str">
            <v>B</v>
          </cell>
          <cell r="K1589" t="str">
            <v>DIRECTS</v>
          </cell>
          <cell r="L1589" t="str">
            <v>Variable cost at standard</v>
          </cell>
          <cell r="M1589" t="str">
            <v>Couturière</v>
          </cell>
          <cell r="N1589">
            <v>45173</v>
          </cell>
          <cell r="P1589">
            <v>-218</v>
          </cell>
          <cell r="Q1589">
            <v>45504</v>
          </cell>
          <cell r="R1589" t="str">
            <v>Fin de contrat</v>
          </cell>
          <cell r="S1589" t="str">
            <v xml:space="preserve">rendement </v>
          </cell>
          <cell r="T1589" t="str">
            <v>CDD</v>
          </cell>
          <cell r="U1589" t="str">
            <v>Contractuel</v>
          </cell>
          <cell r="V1589">
            <v>45474</v>
          </cell>
          <cell r="W1589">
            <v>45504</v>
          </cell>
          <cell r="Z1589">
            <v>45173</v>
          </cell>
          <cell r="AA1589">
            <v>9</v>
          </cell>
          <cell r="AB1589">
            <v>2023</v>
          </cell>
          <cell r="AC1589">
            <v>2027</v>
          </cell>
          <cell r="AD1589">
            <v>1.5055555555555555</v>
          </cell>
          <cell r="AE1589" t="str">
            <v>&lt; 2</v>
          </cell>
          <cell r="AF1589">
            <v>27506</v>
          </cell>
          <cell r="AG1589">
            <v>49.906849315068492</v>
          </cell>
          <cell r="AH1589" t="str">
            <v>&gt;45&lt; 55</v>
          </cell>
          <cell r="AI1589">
            <v>12665163</v>
          </cell>
          <cell r="AJ1589" t="str">
            <v>09</v>
          </cell>
          <cell r="AK1589" t="str">
            <v>08033107</v>
          </cell>
          <cell r="AL1589">
            <v>43124</v>
          </cell>
          <cell r="AM1589" t="str">
            <v>FEMME</v>
          </cell>
          <cell r="AN1589" t="str">
            <v>Marié(e)</v>
          </cell>
          <cell r="AO1589">
            <v>1</v>
          </cell>
          <cell r="AQ1589">
            <v>3</v>
          </cell>
          <cell r="AR1589">
            <v>1</v>
          </cell>
          <cell r="AS1589">
            <v>45538.25</v>
          </cell>
          <cell r="AT1589" t="str">
            <v>Horaire</v>
          </cell>
          <cell r="AU1589">
            <v>3.5</v>
          </cell>
          <cell r="AV1589">
            <v>17</v>
          </cell>
          <cell r="AW1589" t="str">
            <v>00100</v>
          </cell>
          <cell r="AX1589" t="str">
            <v>00003304929</v>
          </cell>
          <cell r="AY1589">
            <v>62</v>
          </cell>
          <cell r="AZ1589" t="str">
            <v>LA POSTE</v>
          </cell>
          <cell r="BA1589" t="str">
            <v>17001000000330492962</v>
          </cell>
          <cell r="BB1589">
            <v>20</v>
          </cell>
          <cell r="BC1589" t="str">
            <v>CITE ETTADHAMEN</v>
          </cell>
          <cell r="BD1589" t="str">
            <v>ARIANA</v>
          </cell>
          <cell r="BG1589">
            <v>54875157</v>
          </cell>
          <cell r="BH1589">
            <v>27875636</v>
          </cell>
          <cell r="BJ1589" t="str">
            <v>ETTADHAMEN</v>
          </cell>
          <cell r="BK1589" t="str">
            <v>B-P6 AR</v>
          </cell>
          <cell r="BL1589" t="str">
            <v>1.1</v>
          </cell>
          <cell r="BN1589" t="str">
            <v>17001000000330492962</v>
          </cell>
          <cell r="BO1589" t="str">
            <v>AOUADI HLIMA</v>
          </cell>
          <cell r="BP1589">
            <v>1591</v>
          </cell>
          <cell r="BU1589" t="str">
            <v>Non-Actif</v>
          </cell>
          <cell r="BV1589" t="str">
            <v>P6 AR B SP</v>
          </cell>
        </row>
        <row r="1590">
          <cell r="B1590">
            <v>1592</v>
          </cell>
          <cell r="C1590" t="str">
            <v>Madame</v>
          </cell>
          <cell r="D1590" t="str">
            <v>HAMMAMI BASMA</v>
          </cell>
          <cell r="E1590" t="str">
            <v>SAGE Tunisia</v>
          </cell>
          <cell r="F1590" t="str">
            <v>PRODUCTION</v>
          </cell>
          <cell r="G1590" t="str">
            <v>Couturière</v>
          </cell>
          <cell r="H1590" t="str">
            <v>P6 AR</v>
          </cell>
          <cell r="I1590" t="str">
            <v>MASSOUD BRAHMI</v>
          </cell>
          <cell r="J1590" t="str">
            <v>B</v>
          </cell>
          <cell r="K1590" t="str">
            <v>DIRECTS</v>
          </cell>
          <cell r="L1590" t="str">
            <v>Variable cost at standard</v>
          </cell>
          <cell r="M1590" t="str">
            <v>Couturière</v>
          </cell>
          <cell r="N1590">
            <v>45173</v>
          </cell>
          <cell r="P1590">
            <v>25</v>
          </cell>
          <cell r="T1590" t="str">
            <v>CDD</v>
          </cell>
          <cell r="U1590" t="str">
            <v>Contractuel</v>
          </cell>
          <cell r="V1590">
            <v>45689</v>
          </cell>
          <cell r="W1590">
            <v>45747</v>
          </cell>
          <cell r="Z1590">
            <v>45173</v>
          </cell>
          <cell r="AA1590">
            <v>9</v>
          </cell>
          <cell r="AB1590">
            <v>2023</v>
          </cell>
          <cell r="AC1590">
            <v>2027</v>
          </cell>
          <cell r="AD1590">
            <v>1.5055555555555555</v>
          </cell>
          <cell r="AE1590" t="str">
            <v>&lt; 2</v>
          </cell>
          <cell r="AF1590">
            <v>29182</v>
          </cell>
          <cell r="AG1590">
            <v>45.315068493150683</v>
          </cell>
          <cell r="AH1590" t="str">
            <v>&gt;45&lt; 55</v>
          </cell>
          <cell r="AI1590">
            <v>16616976</v>
          </cell>
          <cell r="AJ1590" t="str">
            <v>05</v>
          </cell>
          <cell r="AK1590" t="str">
            <v>08908652</v>
          </cell>
          <cell r="AL1590">
            <v>37517</v>
          </cell>
          <cell r="AM1590" t="str">
            <v>FEMME</v>
          </cell>
          <cell r="AN1590" t="str">
            <v>Marié(e)</v>
          </cell>
          <cell r="AO1590">
            <v>2</v>
          </cell>
          <cell r="AQ1590">
            <v>3</v>
          </cell>
          <cell r="AR1590">
            <v>2</v>
          </cell>
          <cell r="AS1590">
            <v>45903.5</v>
          </cell>
          <cell r="AT1590" t="str">
            <v>Horaire</v>
          </cell>
          <cell r="AU1590">
            <v>3.5</v>
          </cell>
          <cell r="AV1590">
            <v>17</v>
          </cell>
          <cell r="AW1590">
            <v>53594</v>
          </cell>
          <cell r="AX1590" t="str">
            <v>07115691498</v>
          </cell>
          <cell r="AY1590">
            <v>72</v>
          </cell>
          <cell r="AZ1590" t="str">
            <v>LA POSTE</v>
          </cell>
          <cell r="BA1590" t="str">
            <v>17535940711569149872</v>
          </cell>
          <cell r="BB1590">
            <v>20</v>
          </cell>
          <cell r="BC1590" t="str">
            <v xml:space="preserve">GHDIR EL GOLLA </v>
          </cell>
          <cell r="BD1590" t="str">
            <v>MANOUBA</v>
          </cell>
          <cell r="BG1590">
            <v>58040517</v>
          </cell>
          <cell r="BH1590">
            <v>58433998</v>
          </cell>
          <cell r="BJ1590" t="str">
            <v>GHDIR EL GOLLA</v>
          </cell>
          <cell r="BK1590" t="str">
            <v>B-P6 AR</v>
          </cell>
          <cell r="BL1590" t="str">
            <v>1.1</v>
          </cell>
          <cell r="BN1590" t="str">
            <v>17535940711569149872</v>
          </cell>
          <cell r="BO1590" t="str">
            <v>HAMMAMI BASMA</v>
          </cell>
          <cell r="BP1590">
            <v>1592</v>
          </cell>
          <cell r="BT1590">
            <v>166</v>
          </cell>
          <cell r="BU1590" t="str">
            <v>si</v>
          </cell>
          <cell r="BV1590" t="str">
            <v>P6 AR B CP</v>
          </cell>
        </row>
        <row r="1591">
          <cell r="B1591">
            <v>1593</v>
          </cell>
          <cell r="C1591" t="str">
            <v>Madame</v>
          </cell>
          <cell r="D1591" t="str">
            <v>BAKOUCHI ARBIA</v>
          </cell>
          <cell r="E1591" t="str">
            <v>SAGE Tunisia</v>
          </cell>
          <cell r="F1591" t="str">
            <v>PRODUCTION</v>
          </cell>
          <cell r="G1591" t="str">
            <v>Couturière</v>
          </cell>
          <cell r="H1591" t="str">
            <v>P6 AR</v>
          </cell>
          <cell r="I1591" t="str">
            <v>MASSOUD BRAHMI</v>
          </cell>
          <cell r="J1591" t="str">
            <v>B</v>
          </cell>
          <cell r="K1591" t="str">
            <v>DIRECTS</v>
          </cell>
          <cell r="L1591" t="str">
            <v>Variable cost at standard</v>
          </cell>
          <cell r="M1591" t="str">
            <v>Couturière</v>
          </cell>
          <cell r="N1591">
            <v>45173</v>
          </cell>
          <cell r="P1591">
            <v>-65</v>
          </cell>
          <cell r="Q1591">
            <v>45657</v>
          </cell>
          <cell r="R1591" t="str">
            <v>fin de contrat</v>
          </cell>
          <cell r="S1591" t="str">
            <v>rendement</v>
          </cell>
          <cell r="T1591" t="str">
            <v>CDD</v>
          </cell>
          <cell r="U1591" t="str">
            <v>Contractuel</v>
          </cell>
          <cell r="V1591">
            <v>45597</v>
          </cell>
          <cell r="W1591">
            <v>45657</v>
          </cell>
          <cell r="Z1591">
            <v>45173</v>
          </cell>
          <cell r="AA1591">
            <v>9</v>
          </cell>
          <cell r="AB1591">
            <v>2023</v>
          </cell>
          <cell r="AC1591">
            <v>2027</v>
          </cell>
          <cell r="AD1591">
            <v>1.5055555555555555</v>
          </cell>
          <cell r="AE1591" t="str">
            <v>&lt; 2</v>
          </cell>
          <cell r="AF1591">
            <v>30474</v>
          </cell>
          <cell r="AG1591">
            <v>41.775342465753425</v>
          </cell>
          <cell r="AH1591" t="str">
            <v>&gt;35&lt; 45</v>
          </cell>
          <cell r="AI1591">
            <v>16262810</v>
          </cell>
          <cell r="AJ1591" t="str">
            <v>08</v>
          </cell>
          <cell r="AK1591" t="str">
            <v>07368883</v>
          </cell>
          <cell r="AL1591">
            <v>42313</v>
          </cell>
          <cell r="AM1591" t="str">
            <v>FEMME</v>
          </cell>
          <cell r="AN1591" t="str">
            <v>Marié(e)</v>
          </cell>
          <cell r="AO1591">
            <v>0</v>
          </cell>
          <cell r="AQ1591">
            <v>3</v>
          </cell>
          <cell r="AR1591">
            <v>2</v>
          </cell>
          <cell r="AS1591">
            <v>45903.5</v>
          </cell>
          <cell r="AT1591" t="str">
            <v>Horaire</v>
          </cell>
          <cell r="AU1591">
            <v>3.5</v>
          </cell>
          <cell r="AV1591">
            <v>25</v>
          </cell>
          <cell r="AW1591">
            <v>13500</v>
          </cell>
          <cell r="AX1591" t="str">
            <v>00000875303</v>
          </cell>
          <cell r="AY1591">
            <v>20</v>
          </cell>
          <cell r="AZ1591" t="str">
            <v>ZITOUNA BANK</v>
          </cell>
          <cell r="BA1591" t="str">
            <v>25135000000087530320</v>
          </cell>
          <cell r="BB1591">
            <v>20</v>
          </cell>
          <cell r="BC1591" t="str">
            <v>CITE TAOUFIK BORJ EL AMRI</v>
          </cell>
          <cell r="BD1591" t="str">
            <v>MANOUBA</v>
          </cell>
          <cell r="BG1591">
            <v>21180935</v>
          </cell>
          <cell r="BH1591">
            <v>94258309</v>
          </cell>
          <cell r="BJ1591" t="str">
            <v>BORJ AL AMRI</v>
          </cell>
          <cell r="BK1591" t="str">
            <v>B-P6 AR</v>
          </cell>
          <cell r="BL1591" t="str">
            <v>1.1</v>
          </cell>
          <cell r="BN1591" t="str">
            <v>25135000000087530320</v>
          </cell>
          <cell r="BO1591" t="str">
            <v>BAKOUCHI ARBIA</v>
          </cell>
          <cell r="BP1591">
            <v>1593</v>
          </cell>
          <cell r="BU1591" t="str">
            <v>Non-Actif</v>
          </cell>
          <cell r="BV1591" t="str">
            <v>P6 AR B SP</v>
          </cell>
        </row>
        <row r="1592">
          <cell r="B1592">
            <v>1594</v>
          </cell>
          <cell r="C1592" t="str">
            <v>MLLE</v>
          </cell>
          <cell r="D1592" t="str">
            <v>KHEZAMI NOURHENE</v>
          </cell>
          <cell r="E1592" t="str">
            <v>SAGE Tunisia</v>
          </cell>
          <cell r="F1592" t="str">
            <v>PRODUCTION</v>
          </cell>
          <cell r="G1592" t="str">
            <v>Couturière</v>
          </cell>
          <cell r="H1592" t="str">
            <v>P6 AR</v>
          </cell>
          <cell r="I1592" t="str">
            <v>MASSOUD BRAHMI</v>
          </cell>
          <cell r="J1592" t="str">
            <v>B</v>
          </cell>
          <cell r="K1592" t="str">
            <v>DIRECTS</v>
          </cell>
          <cell r="L1592" t="str">
            <v>Variable cost at standard</v>
          </cell>
          <cell r="M1592" t="str">
            <v>Couturière</v>
          </cell>
          <cell r="N1592">
            <v>45173</v>
          </cell>
          <cell r="P1592">
            <v>25</v>
          </cell>
          <cell r="T1592" t="str">
            <v>CDD</v>
          </cell>
          <cell r="U1592" t="str">
            <v>Contractuel</v>
          </cell>
          <cell r="V1592">
            <v>45689</v>
          </cell>
          <cell r="W1592">
            <v>45747</v>
          </cell>
          <cell r="Z1592">
            <v>45173</v>
          </cell>
          <cell r="AA1592">
            <v>9</v>
          </cell>
          <cell r="AB1592">
            <v>2023</v>
          </cell>
          <cell r="AC1592">
            <v>2027</v>
          </cell>
          <cell r="AD1592">
            <v>1.5055555555555555</v>
          </cell>
          <cell r="AE1592" t="str">
            <v>&lt; 2</v>
          </cell>
          <cell r="AF1592">
            <v>38459</v>
          </cell>
          <cell r="AG1592">
            <v>19.898630136986302</v>
          </cell>
          <cell r="AH1592" t="str">
            <v>&lt; 25</v>
          </cell>
          <cell r="AI1592">
            <v>17695201</v>
          </cell>
          <cell r="AJ1592" t="str">
            <v>05</v>
          </cell>
          <cell r="AK1592" t="str">
            <v>11684510</v>
          </cell>
          <cell r="AL1592">
            <v>45125</v>
          </cell>
          <cell r="AM1592" t="str">
            <v>FEMME</v>
          </cell>
          <cell r="AN1592" t="str">
            <v>Célibataire</v>
          </cell>
          <cell r="AQ1592">
            <v>3</v>
          </cell>
          <cell r="AR1592">
            <v>2</v>
          </cell>
          <cell r="AS1592">
            <v>45903.5</v>
          </cell>
          <cell r="AT1592" t="str">
            <v>Horaire</v>
          </cell>
          <cell r="AU1592">
            <v>3.5</v>
          </cell>
          <cell r="AV1592">
            <v>17</v>
          </cell>
          <cell r="AW1592" t="str">
            <v>00100</v>
          </cell>
          <cell r="AX1592" t="str">
            <v>00003304829</v>
          </cell>
          <cell r="AY1592">
            <v>71</v>
          </cell>
          <cell r="AZ1592" t="str">
            <v>LA POSTE</v>
          </cell>
          <cell r="BA1592" t="str">
            <v>17001000000330482971</v>
          </cell>
          <cell r="BB1592">
            <v>20</v>
          </cell>
          <cell r="BC1592" t="str">
            <v xml:space="preserve">GHDIR EL GOLLA </v>
          </cell>
          <cell r="BD1592" t="str">
            <v>MANOUBA</v>
          </cell>
          <cell r="BG1592">
            <v>51033997</v>
          </cell>
          <cell r="BJ1592" t="str">
            <v>GHDIR EL GOLLA</v>
          </cell>
          <cell r="BK1592" t="str">
            <v>B-P6 AR</v>
          </cell>
          <cell r="BL1592" t="str">
            <v>1.1</v>
          </cell>
          <cell r="BN1592" t="str">
            <v>17001000000330482971</v>
          </cell>
          <cell r="BO1592" t="str">
            <v>KHEZAMI NOURHENE</v>
          </cell>
          <cell r="BP1592">
            <v>1594</v>
          </cell>
          <cell r="BT1592">
            <v>168</v>
          </cell>
          <cell r="BU1592" t="str">
            <v>si</v>
          </cell>
          <cell r="BV1592" t="str">
            <v>P6 AR B CP</v>
          </cell>
        </row>
        <row r="1593">
          <cell r="B1593">
            <v>1595</v>
          </cell>
          <cell r="C1593" t="str">
            <v>MLLE</v>
          </cell>
          <cell r="D1593" t="str">
            <v>MECHERGUI CHAIMA</v>
          </cell>
          <cell r="E1593" t="str">
            <v>SAGE Tunisia</v>
          </cell>
          <cell r="F1593" t="str">
            <v>PRODUCTION</v>
          </cell>
          <cell r="G1593" t="str">
            <v>Couturière</v>
          </cell>
          <cell r="H1593" t="str">
            <v>P6 AR</v>
          </cell>
          <cell r="I1593" t="str">
            <v>MASSOUD BRAHMI</v>
          </cell>
          <cell r="J1593" t="str">
            <v>B</v>
          </cell>
          <cell r="K1593" t="str">
            <v>DIRECTS</v>
          </cell>
          <cell r="L1593" t="str">
            <v>Variable cost at standard</v>
          </cell>
          <cell r="M1593" t="str">
            <v>Couturière</v>
          </cell>
          <cell r="N1593">
            <v>45173</v>
          </cell>
          <cell r="P1593">
            <v>25</v>
          </cell>
          <cell r="T1593" t="str">
            <v>CDD</v>
          </cell>
          <cell r="U1593" t="str">
            <v>Contractuel</v>
          </cell>
          <cell r="V1593">
            <v>45689</v>
          </cell>
          <cell r="W1593">
            <v>45747</v>
          </cell>
          <cell r="Z1593">
            <v>45173</v>
          </cell>
          <cell r="AA1593">
            <v>9</v>
          </cell>
          <cell r="AB1593">
            <v>2023</v>
          </cell>
          <cell r="AC1593">
            <v>2027</v>
          </cell>
          <cell r="AD1593">
            <v>1.5055555555555555</v>
          </cell>
          <cell r="AE1593" t="str">
            <v>&lt; 2</v>
          </cell>
          <cell r="AF1593">
            <v>37317</v>
          </cell>
          <cell r="AG1593">
            <v>23.027397260273972</v>
          </cell>
          <cell r="AH1593" t="str">
            <v>&lt; 25</v>
          </cell>
          <cell r="AI1593">
            <v>17655714</v>
          </cell>
          <cell r="AJ1593" t="str">
            <v>04</v>
          </cell>
          <cell r="AK1593" t="str">
            <v>12377320</v>
          </cell>
          <cell r="AL1593">
            <v>44281</v>
          </cell>
          <cell r="AM1593" t="str">
            <v>FEMME</v>
          </cell>
          <cell r="AN1593" t="str">
            <v>Célibataire</v>
          </cell>
          <cell r="AQ1593">
            <v>3</v>
          </cell>
          <cell r="AR1593">
            <v>2</v>
          </cell>
          <cell r="AS1593">
            <v>45903.5</v>
          </cell>
          <cell r="AT1593" t="str">
            <v>Horaire</v>
          </cell>
          <cell r="AU1593">
            <v>3.5</v>
          </cell>
          <cell r="AV1593">
            <v>10</v>
          </cell>
          <cell r="AW1593">
            <v>31612</v>
          </cell>
          <cell r="AX1593">
            <v>61057940788</v>
          </cell>
          <cell r="AY1593" t="str">
            <v>09</v>
          </cell>
          <cell r="AZ1593" t="str">
            <v>STB</v>
          </cell>
          <cell r="BA1593" t="str">
            <v>10316126105794078809</v>
          </cell>
          <cell r="BB1593">
            <v>20</v>
          </cell>
          <cell r="BC1593" t="str">
            <v>RUE EL MARJAA BORJ CHAKIR</v>
          </cell>
          <cell r="BD1593" t="str">
            <v>MANOUBA</v>
          </cell>
          <cell r="BG1593">
            <v>22138284</v>
          </cell>
          <cell r="BJ1593" t="str">
            <v>BORJ AL AMRI</v>
          </cell>
          <cell r="BK1593" t="str">
            <v>B-P6 AR</v>
          </cell>
          <cell r="BL1593" t="str">
            <v>1.1</v>
          </cell>
          <cell r="BN1593" t="str">
            <v>10316126105794078809</v>
          </cell>
          <cell r="BO1593" t="str">
            <v>MECHERGUI CHAIMA</v>
          </cell>
          <cell r="BP1593">
            <v>1595</v>
          </cell>
          <cell r="BT1593">
            <v>169</v>
          </cell>
          <cell r="BU1593" t="str">
            <v>si</v>
          </cell>
          <cell r="BV1593" t="str">
            <v>P6 AR B CP</v>
          </cell>
        </row>
        <row r="1594">
          <cell r="B1594">
            <v>1596</v>
          </cell>
          <cell r="C1594" t="str">
            <v>MLLE</v>
          </cell>
          <cell r="D1594" t="str">
            <v>RIAHI YOSRA</v>
          </cell>
          <cell r="E1594" t="str">
            <v>SAGE Tunisia</v>
          </cell>
          <cell r="F1594" t="str">
            <v>PRODUCTION</v>
          </cell>
          <cell r="G1594" t="str">
            <v>Couturière</v>
          </cell>
          <cell r="H1594" t="str">
            <v>P6 AR</v>
          </cell>
          <cell r="I1594" t="str">
            <v>MASSOUD BRAHMI</v>
          </cell>
          <cell r="J1594" t="str">
            <v>B</v>
          </cell>
          <cell r="K1594" t="str">
            <v>DIRECTS</v>
          </cell>
          <cell r="L1594" t="str">
            <v>Variable cost at standard</v>
          </cell>
          <cell r="M1594" t="str">
            <v>Couturière</v>
          </cell>
          <cell r="N1594">
            <v>45173</v>
          </cell>
          <cell r="P1594">
            <v>-157</v>
          </cell>
          <cell r="Q1594">
            <v>45568</v>
          </cell>
          <cell r="R1594" t="str">
            <v>personnel</v>
          </cell>
          <cell r="T1594" t="str">
            <v>CDD</v>
          </cell>
          <cell r="U1594" t="str">
            <v>Contractuel</v>
          </cell>
          <cell r="V1594">
            <v>45536</v>
          </cell>
          <cell r="W1594">
            <v>45565</v>
          </cell>
          <cell r="Z1594">
            <v>45173</v>
          </cell>
          <cell r="AA1594">
            <v>9</v>
          </cell>
          <cell r="AB1594">
            <v>2023</v>
          </cell>
          <cell r="AC1594">
            <v>2027</v>
          </cell>
          <cell r="AD1594">
            <v>1.5055555555555555</v>
          </cell>
          <cell r="AE1594" t="str">
            <v>&lt; 2</v>
          </cell>
          <cell r="AF1594">
            <v>35893</v>
          </cell>
          <cell r="AG1594">
            <v>26.92876712328767</v>
          </cell>
          <cell r="AH1594" t="str">
            <v>&gt;25&lt; 35</v>
          </cell>
          <cell r="AI1594">
            <v>17134593</v>
          </cell>
          <cell r="AJ1594" t="str">
            <v>01</v>
          </cell>
          <cell r="AK1594" t="str">
            <v>14270971</v>
          </cell>
          <cell r="AL1594">
            <v>42718</v>
          </cell>
          <cell r="AM1594" t="str">
            <v>FEMME</v>
          </cell>
          <cell r="AN1594" t="str">
            <v>Célibataire</v>
          </cell>
          <cell r="AQ1594">
            <v>3</v>
          </cell>
          <cell r="AR1594">
            <v>2</v>
          </cell>
          <cell r="AS1594">
            <v>45903.5</v>
          </cell>
          <cell r="AT1594" t="str">
            <v>Horaire</v>
          </cell>
          <cell r="AU1594">
            <v>3.5</v>
          </cell>
          <cell r="AV1594">
            <v>17</v>
          </cell>
          <cell r="AW1594">
            <v>53594</v>
          </cell>
          <cell r="AX1594" t="str">
            <v>01715586737</v>
          </cell>
          <cell r="AY1594" t="str">
            <v>05</v>
          </cell>
          <cell r="AZ1594" t="str">
            <v>LA POSTE</v>
          </cell>
          <cell r="BA1594" t="str">
            <v>17535940171558673705</v>
          </cell>
          <cell r="BB1594">
            <v>20</v>
          </cell>
          <cell r="BC1594" t="str">
            <v>CITE BOUZAYENE KHAZNADAR BARDO</v>
          </cell>
          <cell r="BD1594" t="str">
            <v>TUNIS</v>
          </cell>
          <cell r="BG1594">
            <v>28080888</v>
          </cell>
          <cell r="BH1594">
            <v>94325738</v>
          </cell>
          <cell r="BJ1594" t="str">
            <v>KHAZNADAR BARDO</v>
          </cell>
          <cell r="BK1594" t="str">
            <v>B-P6 AR</v>
          </cell>
          <cell r="BL1594" t="str">
            <v>1.1</v>
          </cell>
          <cell r="BN1594" t="str">
            <v>17535940171558673705</v>
          </cell>
          <cell r="BO1594" t="str">
            <v>RIAHI YOSRA</v>
          </cell>
          <cell r="BP1594">
            <v>1596</v>
          </cell>
          <cell r="BU1594" t="str">
            <v>Non-Actif</v>
          </cell>
          <cell r="BV1594" t="str">
            <v>P6 AR B CP</v>
          </cell>
        </row>
        <row r="1595">
          <cell r="B1595">
            <v>1597</v>
          </cell>
          <cell r="C1595" t="str">
            <v>MLLE</v>
          </cell>
          <cell r="D1595" t="str">
            <v>KHEDHRI KARIMA</v>
          </cell>
          <cell r="E1595" t="str">
            <v>SAGE Tunisia</v>
          </cell>
          <cell r="F1595" t="str">
            <v>PRODUCTION</v>
          </cell>
          <cell r="G1595" t="str">
            <v>Couturière</v>
          </cell>
          <cell r="H1595" t="str">
            <v>P6 AR</v>
          </cell>
          <cell r="I1595" t="str">
            <v>MASSOUD BRAHMI</v>
          </cell>
          <cell r="J1595" t="str">
            <v>B</v>
          </cell>
          <cell r="K1595" t="str">
            <v>DIRECTS</v>
          </cell>
          <cell r="L1595" t="str">
            <v>Variable cost at standard</v>
          </cell>
          <cell r="M1595" t="str">
            <v>Couturière</v>
          </cell>
          <cell r="N1595">
            <v>45173</v>
          </cell>
          <cell r="P1595">
            <v>-371</v>
          </cell>
          <cell r="Q1595">
            <v>45350</v>
          </cell>
          <cell r="R1595" t="str">
            <v>proléme de poste</v>
          </cell>
          <cell r="T1595" t="str">
            <v>CDD</v>
          </cell>
          <cell r="U1595" t="str">
            <v>Contractuel</v>
          </cell>
          <cell r="V1595">
            <v>45292</v>
          </cell>
          <cell r="W1595">
            <v>45351</v>
          </cell>
          <cell r="Z1595">
            <v>45173</v>
          </cell>
          <cell r="AA1595">
            <v>9</v>
          </cell>
          <cell r="AB1595">
            <v>2023</v>
          </cell>
          <cell r="AC1595">
            <v>2027</v>
          </cell>
          <cell r="AD1595">
            <v>1.5055555555555555</v>
          </cell>
          <cell r="AE1595" t="str">
            <v>&lt; 2</v>
          </cell>
          <cell r="AF1595">
            <v>36049</v>
          </cell>
          <cell r="AG1595">
            <v>26.5013698630137</v>
          </cell>
          <cell r="AH1595" t="str">
            <v>&gt;25&lt; 35</v>
          </cell>
          <cell r="AI1595">
            <v>17694118</v>
          </cell>
          <cell r="AJ1595" t="str">
            <v>00</v>
          </cell>
          <cell r="AK1595" t="str">
            <v>13020930</v>
          </cell>
          <cell r="AL1595">
            <v>45041</v>
          </cell>
          <cell r="AM1595" t="str">
            <v>FEMME</v>
          </cell>
          <cell r="AN1595" t="str">
            <v>Célibataire</v>
          </cell>
          <cell r="AQ1595">
            <v>3</v>
          </cell>
          <cell r="AR1595">
            <v>1</v>
          </cell>
          <cell r="AS1595">
            <v>45538.25</v>
          </cell>
          <cell r="AT1595" t="str">
            <v>Horaire</v>
          </cell>
          <cell r="AU1595">
            <v>3.5</v>
          </cell>
          <cell r="AV1595">
            <v>25</v>
          </cell>
          <cell r="AW1595" t="str">
            <v>03300</v>
          </cell>
          <cell r="AX1595" t="str">
            <v>00001179355</v>
          </cell>
          <cell r="AY1595">
            <v>83</v>
          </cell>
          <cell r="AZ1595" t="str">
            <v>ZITOUNA BANK</v>
          </cell>
          <cell r="BA1595" t="str">
            <v>25033000000117935583</v>
          </cell>
          <cell r="BB1595">
            <v>20</v>
          </cell>
          <cell r="BC1595" t="str">
            <v xml:space="preserve">CITE BOUZAYENE ZAHROUNI </v>
          </cell>
          <cell r="BD1595" t="str">
            <v>TUNIS</v>
          </cell>
          <cell r="BG1595">
            <v>51064551</v>
          </cell>
          <cell r="BH1595">
            <v>51064623</v>
          </cell>
          <cell r="BJ1595" t="str">
            <v>ZAHROUNI</v>
          </cell>
          <cell r="BK1595" t="str">
            <v>B-P6 AR</v>
          </cell>
          <cell r="BL1595" t="str">
            <v>1.1</v>
          </cell>
          <cell r="BN1595" t="str">
            <v>25033000000117935583</v>
          </cell>
          <cell r="BO1595" t="str">
            <v>KHEDHRI KARIMA</v>
          </cell>
          <cell r="BP1595">
            <v>1597</v>
          </cell>
          <cell r="BU1595" t="str">
            <v>Non-Actif</v>
          </cell>
          <cell r="BV1595" t="str">
            <v>P6 AR B SP</v>
          </cell>
        </row>
        <row r="1596">
          <cell r="B1596">
            <v>1598</v>
          </cell>
          <cell r="C1596" t="str">
            <v>Madame</v>
          </cell>
          <cell r="D1596" t="str">
            <v>HOMRANI MARIEM</v>
          </cell>
          <cell r="E1596" t="str">
            <v>SAGE Tunisia</v>
          </cell>
          <cell r="F1596" t="str">
            <v>PRODUCTION</v>
          </cell>
          <cell r="G1596" t="str">
            <v>Couturière</v>
          </cell>
          <cell r="H1596">
            <v>965</v>
          </cell>
          <cell r="I1596" t="str">
            <v>abdelhalim</v>
          </cell>
          <cell r="J1596" t="str">
            <v>B</v>
          </cell>
          <cell r="K1596" t="str">
            <v>DIRECTS</v>
          </cell>
          <cell r="L1596" t="str">
            <v>Variable cost at standard</v>
          </cell>
          <cell r="M1596" t="str">
            <v>Couturière</v>
          </cell>
          <cell r="N1596">
            <v>45181</v>
          </cell>
          <cell r="P1596">
            <v>-371</v>
          </cell>
          <cell r="Q1596">
            <v>45321</v>
          </cell>
          <cell r="R1596" t="str">
            <v xml:space="preserve">abandon de poste </v>
          </cell>
          <cell r="T1596" t="str">
            <v>CDD</v>
          </cell>
          <cell r="U1596" t="str">
            <v>Contractuel</v>
          </cell>
          <cell r="V1596">
            <v>45292</v>
          </cell>
          <cell r="W1596">
            <v>45351</v>
          </cell>
          <cell r="Z1596">
            <v>45181</v>
          </cell>
          <cell r="AA1596">
            <v>9</v>
          </cell>
          <cell r="AB1596">
            <v>2023</v>
          </cell>
          <cell r="AC1596">
            <v>2027</v>
          </cell>
          <cell r="AD1596">
            <v>1.4833333333333334</v>
          </cell>
          <cell r="AE1596" t="str">
            <v>&lt; 2</v>
          </cell>
          <cell r="AF1596">
            <v>31744</v>
          </cell>
          <cell r="AG1596">
            <v>38.295890410958904</v>
          </cell>
          <cell r="AH1596" t="str">
            <v>&gt;35&lt; 45</v>
          </cell>
          <cell r="AI1596">
            <v>16241387</v>
          </cell>
          <cell r="AJ1596" t="str">
            <v>05</v>
          </cell>
          <cell r="AK1596" t="str">
            <v>07385462</v>
          </cell>
          <cell r="AL1596">
            <v>42468</v>
          </cell>
          <cell r="AM1596" t="str">
            <v>FEMME</v>
          </cell>
          <cell r="AN1596" t="str">
            <v>Marié(e)</v>
          </cell>
          <cell r="AO1596">
            <v>1</v>
          </cell>
          <cell r="AQ1596">
            <v>3</v>
          </cell>
          <cell r="AR1596">
            <v>1</v>
          </cell>
          <cell r="AS1596">
            <v>45546.25</v>
          </cell>
          <cell r="AT1596" t="str">
            <v>Horaire</v>
          </cell>
          <cell r="AU1596">
            <v>3.5</v>
          </cell>
          <cell r="AV1596">
            <v>17</v>
          </cell>
          <cell r="AW1596" t="str">
            <v>00100</v>
          </cell>
          <cell r="AX1596" t="str">
            <v>00003311922</v>
          </cell>
          <cell r="AY1596">
            <v>35</v>
          </cell>
          <cell r="AZ1596" t="str">
            <v>LA POSTE</v>
          </cell>
          <cell r="BA1596" t="str">
            <v>17001000000331192235</v>
          </cell>
          <cell r="BB1596">
            <v>20</v>
          </cell>
          <cell r="BC1596" t="str">
            <v>DOUAR HICHER MANOUBA</v>
          </cell>
          <cell r="BD1596" t="str">
            <v>MANOUBA</v>
          </cell>
          <cell r="BG1596">
            <v>25021704</v>
          </cell>
          <cell r="BH1596">
            <v>53631847</v>
          </cell>
          <cell r="BK1596" t="str">
            <v>B-965</v>
          </cell>
          <cell r="BL1596" t="str">
            <v>1.1</v>
          </cell>
          <cell r="BN1596" t="str">
            <v>17001000000331192235</v>
          </cell>
          <cell r="BO1596" t="str">
            <v>HOMRANI MARIEM</v>
          </cell>
          <cell r="BP1596">
            <v>1598</v>
          </cell>
          <cell r="BU1596" t="str">
            <v>Non-Actif</v>
          </cell>
          <cell r="BV1596" t="str">
            <v>965 B  CP</v>
          </cell>
        </row>
        <row r="1597">
          <cell r="B1597">
            <v>1599</v>
          </cell>
          <cell r="C1597" t="str">
            <v>Madame</v>
          </cell>
          <cell r="D1597" t="str">
            <v>KHAMESSI ISMAHEN</v>
          </cell>
          <cell r="E1597" t="str">
            <v>SAGE Tunisia</v>
          </cell>
          <cell r="F1597" t="str">
            <v>PRODUCTION</v>
          </cell>
          <cell r="G1597" t="str">
            <v>Couturière</v>
          </cell>
          <cell r="H1597" t="str">
            <v>P6 AV</v>
          </cell>
          <cell r="I1597" t="str">
            <v>Issam Ouni</v>
          </cell>
          <cell r="J1597" t="str">
            <v>B</v>
          </cell>
          <cell r="K1597" t="str">
            <v>DIRECTS</v>
          </cell>
          <cell r="L1597" t="str">
            <v>Variable cost at standard</v>
          </cell>
          <cell r="M1597" t="str">
            <v>Couturière</v>
          </cell>
          <cell r="N1597">
            <v>45170</v>
          </cell>
          <cell r="P1597">
            <v>-492</v>
          </cell>
          <cell r="Q1597">
            <v>45200</v>
          </cell>
          <cell r="T1597" t="str">
            <v>CDD</v>
          </cell>
          <cell r="U1597" t="str">
            <v>Contractuel</v>
          </cell>
          <cell r="V1597">
            <v>45200</v>
          </cell>
          <cell r="W1597">
            <v>45230</v>
          </cell>
          <cell r="Z1597">
            <v>45170</v>
          </cell>
          <cell r="AA1597">
            <v>9</v>
          </cell>
          <cell r="AB1597">
            <v>2023</v>
          </cell>
          <cell r="AC1597">
            <v>2027</v>
          </cell>
          <cell r="AD1597">
            <v>1.5138888888888888</v>
          </cell>
          <cell r="AE1597" t="str">
            <v>&lt; 2</v>
          </cell>
          <cell r="AF1597">
            <v>27758</v>
          </cell>
          <cell r="AG1597">
            <v>49.216438356164382</v>
          </cell>
          <cell r="AH1597" t="str">
            <v>&gt;45&lt; 55</v>
          </cell>
          <cell r="AI1597">
            <v>12289676</v>
          </cell>
          <cell r="AJ1597" t="str">
            <v>08</v>
          </cell>
          <cell r="AK1597" t="str">
            <v>05420233</v>
          </cell>
          <cell r="AL1597">
            <v>37200</v>
          </cell>
          <cell r="AM1597" t="str">
            <v>FEMME</v>
          </cell>
          <cell r="AN1597" t="str">
            <v>Marié(e)</v>
          </cell>
          <cell r="AQ1597">
            <v>3</v>
          </cell>
          <cell r="AR1597">
            <v>1</v>
          </cell>
          <cell r="AS1597">
            <v>45535.25</v>
          </cell>
          <cell r="AT1597" t="str">
            <v>Horaire</v>
          </cell>
          <cell r="AU1597">
            <v>3.5</v>
          </cell>
          <cell r="AV1597" t="str">
            <v>07</v>
          </cell>
          <cell r="AW1597">
            <v>50300</v>
          </cell>
          <cell r="AX1597">
            <v>73121646108</v>
          </cell>
          <cell r="AY1597">
            <v>68</v>
          </cell>
          <cell r="AZ1597" t="str">
            <v>AMEN BANK</v>
          </cell>
          <cell r="BA1597" t="str">
            <v>07503007312164610868</v>
          </cell>
          <cell r="BB1597">
            <v>20</v>
          </cell>
          <cell r="BC1597" t="str">
            <v>JAYARA SIDI HESSINE</v>
          </cell>
          <cell r="BD1597" t="str">
            <v>TUNIS</v>
          </cell>
          <cell r="BG1597">
            <v>55999225</v>
          </cell>
          <cell r="BK1597" t="str">
            <v>B-P6 AV</v>
          </cell>
          <cell r="BL1597" t="str">
            <v>1.1</v>
          </cell>
          <cell r="BN1597" t="str">
            <v>07503007312164610868</v>
          </cell>
          <cell r="BO1597" t="str">
            <v>KHAMESSI ISMAHEN</v>
          </cell>
          <cell r="BP1597">
            <v>1599</v>
          </cell>
          <cell r="BU1597" t="str">
            <v>Non-Actif</v>
          </cell>
        </row>
        <row r="1598">
          <cell r="B1598">
            <v>1600</v>
          </cell>
          <cell r="C1598" t="str">
            <v>MLLE</v>
          </cell>
          <cell r="D1598" t="str">
            <v>ABIDI RIM</v>
          </cell>
          <cell r="E1598" t="str">
            <v>SAGE Tunisia</v>
          </cell>
          <cell r="F1598" t="str">
            <v>PRODUCTION</v>
          </cell>
          <cell r="G1598" t="str">
            <v>Couturière</v>
          </cell>
          <cell r="H1598" t="str">
            <v>P6 AR</v>
          </cell>
          <cell r="I1598" t="str">
            <v>MASSOUD BRAHMI</v>
          </cell>
          <cell r="J1598" t="str">
            <v>B</v>
          </cell>
          <cell r="K1598" t="str">
            <v>DIRECTS</v>
          </cell>
          <cell r="L1598" t="str">
            <v>Variable cost at standard</v>
          </cell>
          <cell r="M1598" t="str">
            <v>Couturière</v>
          </cell>
          <cell r="N1598">
            <v>45173</v>
          </cell>
          <cell r="P1598">
            <v>-523</v>
          </cell>
          <cell r="Q1598">
            <v>45204</v>
          </cell>
          <cell r="R1598" t="str">
            <v>probleme salaire</v>
          </cell>
          <cell r="T1598" t="str">
            <v>CDD</v>
          </cell>
          <cell r="U1598" t="str">
            <v>Contractuel</v>
          </cell>
          <cell r="V1598">
            <v>45173</v>
          </cell>
          <cell r="W1598">
            <v>45199</v>
          </cell>
          <cell r="Z1598">
            <v>45173</v>
          </cell>
          <cell r="AA1598">
            <v>9</v>
          </cell>
          <cell r="AB1598">
            <v>2023</v>
          </cell>
          <cell r="AC1598">
            <v>2027</v>
          </cell>
          <cell r="AD1598">
            <v>1.5055555555555555</v>
          </cell>
          <cell r="AE1598" t="str">
            <v>&lt; 2</v>
          </cell>
          <cell r="AF1598">
            <v>32714</v>
          </cell>
          <cell r="AG1598">
            <v>35.638356164383559</v>
          </cell>
          <cell r="AH1598" t="str">
            <v>&gt;35&lt; 45</v>
          </cell>
          <cell r="AK1598" t="str">
            <v>07427090</v>
          </cell>
          <cell r="AL1598">
            <v>42248</v>
          </cell>
          <cell r="AM1598" t="str">
            <v>FEMME</v>
          </cell>
          <cell r="AN1598" t="str">
            <v>Célibataire</v>
          </cell>
          <cell r="AQ1598">
            <v>3</v>
          </cell>
          <cell r="AR1598">
            <v>1</v>
          </cell>
          <cell r="AS1598">
            <v>45538.25</v>
          </cell>
          <cell r="AT1598" t="str">
            <v>Horaire</v>
          </cell>
          <cell r="AU1598">
            <v>3.5</v>
          </cell>
          <cell r="AV1598">
            <v>17</v>
          </cell>
          <cell r="AW1598">
            <v>53594</v>
          </cell>
          <cell r="AX1598" t="str">
            <v>01743274918</v>
          </cell>
          <cell r="AY1598">
            <v>54</v>
          </cell>
          <cell r="AZ1598" t="str">
            <v>LA POSTE</v>
          </cell>
          <cell r="BA1598" t="str">
            <v>17535940174327491854</v>
          </cell>
          <cell r="BB1598">
            <v>20</v>
          </cell>
          <cell r="BC1598" t="str">
            <v>DOUAR HICHER MANOUBA</v>
          </cell>
          <cell r="BD1598" t="str">
            <v>MANOUBA</v>
          </cell>
          <cell r="BG1598">
            <v>27450608</v>
          </cell>
          <cell r="BK1598" t="str">
            <v>B-P6 AR</v>
          </cell>
          <cell r="BL1598" t="str">
            <v>1.1</v>
          </cell>
          <cell r="BN1598" t="str">
            <v>17535940174327491854</v>
          </cell>
          <cell r="BO1598" t="str">
            <v>ABIDI RIM</v>
          </cell>
          <cell r="BP1598">
            <v>1600</v>
          </cell>
          <cell r="BU1598" t="str">
            <v>Non-Actif</v>
          </cell>
        </row>
        <row r="1599">
          <cell r="B1599">
            <v>1601</v>
          </cell>
          <cell r="C1599" t="str">
            <v>MLLE</v>
          </cell>
          <cell r="D1599" t="str">
            <v>AMDOUNI KHAOULA</v>
          </cell>
          <cell r="E1599" t="str">
            <v>SAGE Tunisia</v>
          </cell>
          <cell r="F1599" t="str">
            <v>PRODUCTION</v>
          </cell>
          <cell r="G1599" t="str">
            <v>Couturière</v>
          </cell>
          <cell r="H1599" t="str">
            <v>P6 AR</v>
          </cell>
          <cell r="I1599" t="str">
            <v>MASSOUD BRAHMI</v>
          </cell>
          <cell r="J1599" t="str">
            <v>B</v>
          </cell>
          <cell r="K1599" t="str">
            <v>DIRECTS</v>
          </cell>
          <cell r="L1599" t="str">
            <v>Variable cost at standard</v>
          </cell>
          <cell r="M1599" t="str">
            <v>Couturière</v>
          </cell>
          <cell r="N1599">
            <v>45173</v>
          </cell>
          <cell r="P1599">
            <v>25</v>
          </cell>
          <cell r="T1599" t="str">
            <v>CDD</v>
          </cell>
          <cell r="U1599" t="str">
            <v>Contractuel</v>
          </cell>
          <cell r="V1599">
            <v>45689</v>
          </cell>
          <cell r="W1599">
            <v>45747</v>
          </cell>
          <cell r="Z1599">
            <v>45173</v>
          </cell>
          <cell r="AA1599">
            <v>9</v>
          </cell>
          <cell r="AB1599">
            <v>2023</v>
          </cell>
          <cell r="AC1599">
            <v>2027</v>
          </cell>
          <cell r="AD1599">
            <v>1.5055555555555555</v>
          </cell>
          <cell r="AE1599" t="str">
            <v>&lt; 2</v>
          </cell>
          <cell r="AF1599">
            <v>35705</v>
          </cell>
          <cell r="AG1599">
            <v>27.443835616438356</v>
          </cell>
          <cell r="AH1599" t="str">
            <v>&gt;25&lt; 35</v>
          </cell>
          <cell r="AI1599">
            <v>16927816</v>
          </cell>
          <cell r="AJ1599" t="str">
            <v>00</v>
          </cell>
          <cell r="AK1599" t="str">
            <v>14357487</v>
          </cell>
          <cell r="AL1599">
            <v>42871</v>
          </cell>
          <cell r="AM1599" t="str">
            <v>FEMME</v>
          </cell>
          <cell r="AN1599" t="str">
            <v>Célibataire</v>
          </cell>
          <cell r="AQ1599">
            <v>3</v>
          </cell>
          <cell r="AR1599">
            <v>2</v>
          </cell>
          <cell r="AS1599">
            <v>45903.5</v>
          </cell>
          <cell r="AT1599" t="str">
            <v>Horaire</v>
          </cell>
          <cell r="AU1599">
            <v>3.5</v>
          </cell>
          <cell r="AV1599">
            <v>17</v>
          </cell>
          <cell r="AW1599" t="str">
            <v>00100</v>
          </cell>
          <cell r="AX1599" t="str">
            <v>00002923306</v>
          </cell>
          <cell r="AY1599">
            <v>40</v>
          </cell>
          <cell r="AZ1599" t="str">
            <v>LA POSTE</v>
          </cell>
          <cell r="BA1599" t="str">
            <v>17001000000292330640</v>
          </cell>
          <cell r="BB1599">
            <v>20</v>
          </cell>
          <cell r="BC1599" t="str">
            <v>SANHEJA OUED ELIL</v>
          </cell>
          <cell r="BD1599" t="str">
            <v>MANOUBA</v>
          </cell>
          <cell r="BG1599">
            <v>24157191</v>
          </cell>
          <cell r="BH1599">
            <v>26976612</v>
          </cell>
          <cell r="BJ1599" t="str">
            <v>SANHEJA</v>
          </cell>
          <cell r="BK1599" t="str">
            <v>B-P6 AR</v>
          </cell>
          <cell r="BL1599" t="str">
            <v>1.1</v>
          </cell>
          <cell r="BN1599" t="str">
            <v>17001000000292330640</v>
          </cell>
          <cell r="BO1599" t="str">
            <v>AMDOUNI KHAOULA</v>
          </cell>
          <cell r="BP1599">
            <v>1601</v>
          </cell>
          <cell r="BT1599">
            <v>175</v>
          </cell>
          <cell r="BU1599" t="str">
            <v>si</v>
          </cell>
          <cell r="BV1599" t="str">
            <v>P6 AR B SP</v>
          </cell>
        </row>
        <row r="1600">
          <cell r="B1600">
            <v>1602</v>
          </cell>
          <cell r="C1600" t="str">
            <v>MLLE</v>
          </cell>
          <cell r="D1600" t="str">
            <v>GHARBI AMENI</v>
          </cell>
          <cell r="E1600" t="str">
            <v>SAGE Tunisia</v>
          </cell>
          <cell r="F1600" t="str">
            <v>PRODUCTION</v>
          </cell>
          <cell r="G1600" t="str">
            <v>Couturière</v>
          </cell>
          <cell r="H1600" t="str">
            <v>P6 AR</v>
          </cell>
          <cell r="I1600" t="str">
            <v>MASSOUD BRAHMI</v>
          </cell>
          <cell r="J1600" t="str">
            <v>B</v>
          </cell>
          <cell r="K1600" t="str">
            <v>DIRECTS</v>
          </cell>
          <cell r="L1600" t="str">
            <v>Variable cost at standard</v>
          </cell>
          <cell r="M1600" t="str">
            <v>Couturière</v>
          </cell>
          <cell r="N1600">
            <v>45173</v>
          </cell>
          <cell r="P1600">
            <v>25</v>
          </cell>
          <cell r="T1600" t="str">
            <v>CDD</v>
          </cell>
          <cell r="U1600" t="str">
            <v>Contractuel</v>
          </cell>
          <cell r="V1600">
            <v>45689</v>
          </cell>
          <cell r="W1600">
            <v>45747</v>
          </cell>
          <cell r="Z1600">
            <v>45173</v>
          </cell>
          <cell r="AA1600">
            <v>9</v>
          </cell>
          <cell r="AB1600">
            <v>2023</v>
          </cell>
          <cell r="AC1600">
            <v>2027</v>
          </cell>
          <cell r="AD1600">
            <v>1.5055555555555555</v>
          </cell>
          <cell r="AE1600" t="str">
            <v>&lt; 2</v>
          </cell>
          <cell r="AF1600">
            <v>35280</v>
          </cell>
          <cell r="AG1600">
            <v>28.608219178082191</v>
          </cell>
          <cell r="AH1600" t="str">
            <v>&gt;25&lt; 35</v>
          </cell>
          <cell r="AI1600">
            <v>17219284</v>
          </cell>
          <cell r="AJ1600" t="str">
            <v>04</v>
          </cell>
          <cell r="AK1600" t="str">
            <v>11666111</v>
          </cell>
          <cell r="AL1600">
            <v>43238</v>
          </cell>
          <cell r="AM1600" t="str">
            <v>FEMME</v>
          </cell>
          <cell r="AN1600" t="str">
            <v>Célibataire</v>
          </cell>
          <cell r="AQ1600">
            <v>3</v>
          </cell>
          <cell r="AR1600">
            <v>2</v>
          </cell>
          <cell r="AS1600">
            <v>45903.5</v>
          </cell>
          <cell r="AT1600" t="str">
            <v>Horaire</v>
          </cell>
          <cell r="AU1600">
            <v>3.5</v>
          </cell>
          <cell r="AV1600">
            <v>17</v>
          </cell>
          <cell r="AW1600" t="str">
            <v>00100</v>
          </cell>
          <cell r="AX1600" t="str">
            <v>00003305444</v>
          </cell>
          <cell r="AY1600">
            <v>69</v>
          </cell>
          <cell r="AZ1600" t="str">
            <v>LA POSTE</v>
          </cell>
          <cell r="BA1600" t="str">
            <v>17001000000330544469</v>
          </cell>
          <cell r="BB1600">
            <v>20</v>
          </cell>
          <cell r="BC1600" t="str">
            <v>EL AGBA</v>
          </cell>
          <cell r="BD1600" t="str">
            <v>TUNIS</v>
          </cell>
          <cell r="BG1600">
            <v>50499301</v>
          </cell>
          <cell r="BH1600">
            <v>25682496</v>
          </cell>
          <cell r="BJ1600" t="str">
            <v>EL AGBA</v>
          </cell>
          <cell r="BK1600" t="str">
            <v>B-P6 AR</v>
          </cell>
          <cell r="BL1600" t="str">
            <v>1.1</v>
          </cell>
          <cell r="BN1600" t="str">
            <v>17001000000330544469</v>
          </cell>
          <cell r="BO1600" t="str">
            <v>GHARBI AMENI</v>
          </cell>
          <cell r="BP1600">
            <v>1602</v>
          </cell>
          <cell r="BT1600">
            <v>176</v>
          </cell>
          <cell r="BU1600" t="str">
            <v>si</v>
          </cell>
          <cell r="BV1600" t="str">
            <v>P6 AR B CP</v>
          </cell>
        </row>
        <row r="1601">
          <cell r="B1601">
            <v>1603</v>
          </cell>
          <cell r="C1601" t="str">
            <v>MLLE</v>
          </cell>
          <cell r="D1601" t="str">
            <v>GHARBI MOLKA</v>
          </cell>
          <cell r="E1601" t="str">
            <v>SAGE Tunisia</v>
          </cell>
          <cell r="F1601" t="str">
            <v>PRODUCTION</v>
          </cell>
          <cell r="G1601" t="str">
            <v>Couturière</v>
          </cell>
          <cell r="H1601" t="str">
            <v>P6 AR</v>
          </cell>
          <cell r="I1601" t="str">
            <v>MASSOUD BRAHMI</v>
          </cell>
          <cell r="J1601" t="str">
            <v>B</v>
          </cell>
          <cell r="K1601" t="str">
            <v>DIRECTS</v>
          </cell>
          <cell r="L1601" t="str">
            <v>Variable cost at standard</v>
          </cell>
          <cell r="M1601" t="str">
            <v>Couturière</v>
          </cell>
          <cell r="N1601">
            <v>45173</v>
          </cell>
          <cell r="P1601">
            <v>25</v>
          </cell>
          <cell r="T1601" t="str">
            <v>CDD</v>
          </cell>
          <cell r="U1601" t="str">
            <v>Contractuel</v>
          </cell>
          <cell r="V1601">
            <v>45689</v>
          </cell>
          <cell r="W1601">
            <v>45747</v>
          </cell>
          <cell r="Z1601">
            <v>45173</v>
          </cell>
          <cell r="AA1601">
            <v>9</v>
          </cell>
          <cell r="AB1601">
            <v>2023</v>
          </cell>
          <cell r="AC1601">
            <v>2027</v>
          </cell>
          <cell r="AD1601">
            <v>1.5055555555555555</v>
          </cell>
          <cell r="AE1601" t="str">
            <v>&lt; 2</v>
          </cell>
          <cell r="AF1601">
            <v>36799</v>
          </cell>
          <cell r="AG1601">
            <v>24.446575342465753</v>
          </cell>
          <cell r="AH1601" t="str">
            <v>&lt; 25</v>
          </cell>
          <cell r="AI1601">
            <v>17764155</v>
          </cell>
          <cell r="AJ1601" t="str">
            <v>05</v>
          </cell>
          <cell r="AK1601" t="str">
            <v>11674306</v>
          </cell>
          <cell r="AL1601">
            <v>44125</v>
          </cell>
          <cell r="AM1601" t="str">
            <v>FEMME</v>
          </cell>
          <cell r="AN1601" t="str">
            <v>Célibataire</v>
          </cell>
          <cell r="AQ1601">
            <v>3</v>
          </cell>
          <cell r="AR1601">
            <v>2</v>
          </cell>
          <cell r="AS1601">
            <v>45903.5</v>
          </cell>
          <cell r="AT1601" t="str">
            <v>Horaire</v>
          </cell>
          <cell r="AU1601">
            <v>3.5</v>
          </cell>
          <cell r="AV1601">
            <v>17</v>
          </cell>
          <cell r="AW1601" t="str">
            <v>00100</v>
          </cell>
          <cell r="AX1601" t="str">
            <v>00003305434</v>
          </cell>
          <cell r="AY1601" t="str">
            <v>02</v>
          </cell>
          <cell r="AZ1601" t="str">
            <v>LA POSTE</v>
          </cell>
          <cell r="BA1601" t="str">
            <v>17001000000330543402</v>
          </cell>
          <cell r="BB1601">
            <v>20</v>
          </cell>
          <cell r="BC1601" t="str">
            <v>EL AGBA</v>
          </cell>
          <cell r="BD1601" t="str">
            <v>TUNIS</v>
          </cell>
          <cell r="BG1601">
            <v>54666371</v>
          </cell>
          <cell r="BH1601">
            <v>25682496</v>
          </cell>
          <cell r="BJ1601" t="str">
            <v>EL AGBA</v>
          </cell>
          <cell r="BK1601" t="str">
            <v>B-P6 AR</v>
          </cell>
          <cell r="BL1601" t="str">
            <v>1.1</v>
          </cell>
          <cell r="BN1601" t="str">
            <v>17001000000330543402</v>
          </cell>
          <cell r="BO1601" t="str">
            <v>GHARBI MOLKA</v>
          </cell>
          <cell r="BP1601">
            <v>1603</v>
          </cell>
          <cell r="BT1601">
            <v>177</v>
          </cell>
          <cell r="BU1601" t="str">
            <v>si</v>
          </cell>
          <cell r="BV1601" t="str">
            <v>P6 AR B CP</v>
          </cell>
        </row>
        <row r="1602">
          <cell r="B1602">
            <v>1604</v>
          </cell>
          <cell r="C1602" t="str">
            <v>Mlle</v>
          </cell>
          <cell r="D1602" t="str">
            <v>AZIZI ICHRAK</v>
          </cell>
          <cell r="E1602" t="str">
            <v>SAGE Tunisia</v>
          </cell>
          <cell r="F1602" t="str">
            <v>PRODUCTION</v>
          </cell>
          <cell r="G1602" t="str">
            <v>Couturière</v>
          </cell>
          <cell r="H1602" t="str">
            <v>P6 AR</v>
          </cell>
          <cell r="I1602" t="str">
            <v>MASSOUD BRAHMI</v>
          </cell>
          <cell r="J1602" t="str">
            <v>B</v>
          </cell>
          <cell r="K1602" t="str">
            <v>DIRECTS</v>
          </cell>
          <cell r="L1602" t="str">
            <v>Variable cost at standard</v>
          </cell>
          <cell r="M1602" t="str">
            <v>Couturière</v>
          </cell>
          <cell r="N1602">
            <v>45173</v>
          </cell>
          <cell r="P1602">
            <v>-310</v>
          </cell>
          <cell r="Q1602">
            <v>45388</v>
          </cell>
          <cell r="R1602" t="str">
            <v>personnel</v>
          </cell>
          <cell r="T1602" t="str">
            <v>CDD</v>
          </cell>
          <cell r="U1602" t="str">
            <v>Contractuel</v>
          </cell>
          <cell r="V1602">
            <v>45352</v>
          </cell>
          <cell r="W1602">
            <v>45412</v>
          </cell>
          <cell r="Z1602">
            <v>45173</v>
          </cell>
          <cell r="AA1602">
            <v>9</v>
          </cell>
          <cell r="AB1602">
            <v>2023</v>
          </cell>
          <cell r="AC1602">
            <v>2027</v>
          </cell>
          <cell r="AD1602">
            <v>1.5055555555555555</v>
          </cell>
          <cell r="AE1602" t="str">
            <v>&lt; 2</v>
          </cell>
          <cell r="AF1602">
            <v>36005</v>
          </cell>
          <cell r="AG1602">
            <v>26.621917808219177</v>
          </cell>
          <cell r="AH1602" t="str">
            <v>&gt;25&lt; 35</v>
          </cell>
          <cell r="AK1602" t="str">
            <v>09522254</v>
          </cell>
          <cell r="AL1602">
            <v>44854</v>
          </cell>
          <cell r="AM1602" t="str">
            <v>FEMME</v>
          </cell>
          <cell r="AN1602" t="str">
            <v>Célibataire</v>
          </cell>
          <cell r="AQ1602">
            <v>3</v>
          </cell>
          <cell r="AR1602">
            <v>1</v>
          </cell>
          <cell r="AS1602">
            <v>45538.25</v>
          </cell>
          <cell r="AT1602" t="str">
            <v>Horaire</v>
          </cell>
          <cell r="AU1602">
            <v>3.5</v>
          </cell>
          <cell r="AV1602" t="str">
            <v>03</v>
          </cell>
          <cell r="AW1602">
            <v>23013</v>
          </cell>
          <cell r="AX1602">
            <v>80101107177</v>
          </cell>
          <cell r="AY1602">
            <v>31</v>
          </cell>
          <cell r="AZ1602" t="str">
            <v>BNA</v>
          </cell>
          <cell r="BA1602" t="str">
            <v>03230138010110717731</v>
          </cell>
          <cell r="BB1602">
            <v>20</v>
          </cell>
          <cell r="BC1602" t="str">
            <v>BORJ AL AMRI</v>
          </cell>
          <cell r="BD1602" t="str">
            <v>MANOUBA</v>
          </cell>
          <cell r="BG1602">
            <v>50640961</v>
          </cell>
          <cell r="BH1602">
            <v>25355411</v>
          </cell>
          <cell r="BJ1602" t="str">
            <v>BORJ AL AMRI</v>
          </cell>
          <cell r="BK1602" t="str">
            <v>B-P6 AR</v>
          </cell>
          <cell r="BL1602" t="str">
            <v>1.1</v>
          </cell>
          <cell r="BN1602" t="str">
            <v>03230138010110717731</v>
          </cell>
          <cell r="BO1602" t="str">
            <v>AZIZI ICHRAK</v>
          </cell>
          <cell r="BP1602">
            <v>1604</v>
          </cell>
          <cell r="BU1602" t="str">
            <v>Non-Actif</v>
          </cell>
          <cell r="BV1602" t="str">
            <v>P6 AR B CP</v>
          </cell>
        </row>
        <row r="1603">
          <cell r="B1603">
            <v>1605</v>
          </cell>
          <cell r="C1603" t="str">
            <v>Mlle</v>
          </cell>
          <cell r="D1603" t="str">
            <v>IBRAHMIA GHADA</v>
          </cell>
          <cell r="E1603" t="str">
            <v>SAGE Tunisia</v>
          </cell>
          <cell r="F1603" t="str">
            <v>PRODUCTION</v>
          </cell>
          <cell r="G1603" t="str">
            <v>Contrôle qualité</v>
          </cell>
          <cell r="H1603" t="str">
            <v>P7 AR</v>
          </cell>
          <cell r="I1603" t="str">
            <v>FAYCEL</v>
          </cell>
          <cell r="J1603" t="str">
            <v>B</v>
          </cell>
          <cell r="K1603" t="str">
            <v>INDIRECTS</v>
          </cell>
          <cell r="L1603" t="str">
            <v>Variable cost at standard</v>
          </cell>
          <cell r="M1603" t="str">
            <v>Contrôle qualité</v>
          </cell>
          <cell r="N1603">
            <v>45173</v>
          </cell>
          <cell r="P1603">
            <v>25</v>
          </cell>
          <cell r="T1603" t="str">
            <v>CDD</v>
          </cell>
          <cell r="U1603" t="str">
            <v>Contractuel</v>
          </cell>
          <cell r="V1603">
            <v>45689</v>
          </cell>
          <cell r="W1603">
            <v>45747</v>
          </cell>
          <cell r="Z1603">
            <v>45173</v>
          </cell>
          <cell r="AA1603">
            <v>9</v>
          </cell>
          <cell r="AB1603">
            <v>2023</v>
          </cell>
          <cell r="AC1603">
            <v>2027</v>
          </cell>
          <cell r="AD1603">
            <v>1.5055555555555555</v>
          </cell>
          <cell r="AE1603" t="str">
            <v>&lt; 2</v>
          </cell>
          <cell r="AF1603">
            <v>36666</v>
          </cell>
          <cell r="AG1603">
            <v>24.81095890410959</v>
          </cell>
          <cell r="AH1603" t="str">
            <v>&lt; 25</v>
          </cell>
          <cell r="AI1603">
            <v>17776075</v>
          </cell>
          <cell r="AJ1603" t="str">
            <v>06</v>
          </cell>
          <cell r="AK1603" t="str">
            <v>11669135</v>
          </cell>
          <cell r="AL1603">
            <v>43540</v>
          </cell>
          <cell r="AM1603" t="str">
            <v>FEMME</v>
          </cell>
          <cell r="AN1603" t="str">
            <v>Célibataire</v>
          </cell>
          <cell r="AQ1603">
            <v>3</v>
          </cell>
          <cell r="AR1603">
            <v>2</v>
          </cell>
          <cell r="AS1603">
            <v>45903.5</v>
          </cell>
          <cell r="AT1603" t="str">
            <v>Horaire</v>
          </cell>
          <cell r="AU1603">
            <v>3.6629999999999998</v>
          </cell>
          <cell r="AV1603">
            <v>17</v>
          </cell>
          <cell r="AW1603">
            <v>53594</v>
          </cell>
          <cell r="AX1603" t="str">
            <v>01715631475</v>
          </cell>
          <cell r="AY1603">
            <v>39</v>
          </cell>
          <cell r="AZ1603" t="str">
            <v>LA POSTE</v>
          </cell>
          <cell r="BA1603" t="str">
            <v>17535940171563147539</v>
          </cell>
          <cell r="BB1603">
            <v>20</v>
          </cell>
          <cell r="BC1603" t="str">
            <v>JAYARA SIDI HESSINE</v>
          </cell>
          <cell r="BD1603" t="str">
            <v>TUNIS</v>
          </cell>
          <cell r="BF1603">
            <v>45176</v>
          </cell>
          <cell r="BG1603">
            <v>28592937</v>
          </cell>
          <cell r="BH1603">
            <v>52651523</v>
          </cell>
          <cell r="BJ1603" t="str">
            <v>JAYARA</v>
          </cell>
          <cell r="BK1603" t="str">
            <v>B-P7 AR</v>
          </cell>
          <cell r="BL1603" t="str">
            <v>1.3</v>
          </cell>
          <cell r="BT1603">
            <v>332</v>
          </cell>
          <cell r="BU1603" t="str">
            <v>si</v>
          </cell>
          <cell r="BV1603" t="str">
            <v>P6</v>
          </cell>
        </row>
        <row r="1604">
          <cell r="B1604">
            <v>1606</v>
          </cell>
          <cell r="C1604" t="str">
            <v>Madame</v>
          </cell>
          <cell r="D1604" t="str">
            <v>NEFZI REFKA</v>
          </cell>
          <cell r="E1604" t="str">
            <v>SAGE Tunisia</v>
          </cell>
          <cell r="F1604" t="str">
            <v>PRODUCTION</v>
          </cell>
          <cell r="G1604" t="str">
            <v>Couturière</v>
          </cell>
          <cell r="H1604" t="str">
            <v>P6 AR</v>
          </cell>
          <cell r="I1604" t="str">
            <v>MASSOUD BRAHMI</v>
          </cell>
          <cell r="J1604" t="str">
            <v>B</v>
          </cell>
          <cell r="K1604" t="str">
            <v>DIRECTS</v>
          </cell>
          <cell r="L1604" t="str">
            <v>Variable cost at standard</v>
          </cell>
          <cell r="M1604" t="str">
            <v>Couturière</v>
          </cell>
          <cell r="N1604">
            <v>45173</v>
          </cell>
          <cell r="P1604">
            <v>25</v>
          </cell>
          <cell r="T1604" t="str">
            <v>CDD</v>
          </cell>
          <cell r="U1604" t="str">
            <v>Contractuel</v>
          </cell>
          <cell r="V1604">
            <v>45689</v>
          </cell>
          <cell r="W1604">
            <v>45747</v>
          </cell>
          <cell r="Z1604">
            <v>45173</v>
          </cell>
          <cell r="AA1604">
            <v>9</v>
          </cell>
          <cell r="AB1604">
            <v>2023</v>
          </cell>
          <cell r="AC1604">
            <v>2027</v>
          </cell>
          <cell r="AD1604">
            <v>1.5055555555555555</v>
          </cell>
          <cell r="AE1604" t="str">
            <v>&lt; 2</v>
          </cell>
          <cell r="AF1604">
            <v>33680</v>
          </cell>
          <cell r="AG1604">
            <v>32.991780821917807</v>
          </cell>
          <cell r="AH1604" t="str">
            <v>&gt;25&lt; 35</v>
          </cell>
          <cell r="AI1604">
            <v>16627524</v>
          </cell>
          <cell r="AJ1604" t="str">
            <v>09</v>
          </cell>
          <cell r="AK1604" t="str">
            <v>09510757</v>
          </cell>
          <cell r="AL1604">
            <v>40368</v>
          </cell>
          <cell r="AM1604" t="str">
            <v>FEMME</v>
          </cell>
          <cell r="AN1604" t="str">
            <v>Marié(e)</v>
          </cell>
          <cell r="AQ1604">
            <v>3</v>
          </cell>
          <cell r="AR1604">
            <v>2</v>
          </cell>
          <cell r="AS1604">
            <v>45903.5</v>
          </cell>
          <cell r="AT1604" t="str">
            <v>Horaire</v>
          </cell>
          <cell r="AU1604">
            <v>3.5</v>
          </cell>
          <cell r="AV1604">
            <v>17</v>
          </cell>
          <cell r="AW1604" t="str">
            <v>00100</v>
          </cell>
          <cell r="AX1604" t="str">
            <v>00003019155</v>
          </cell>
          <cell r="AY1604" t="str">
            <v>01</v>
          </cell>
          <cell r="AZ1604" t="str">
            <v>LA POSTE</v>
          </cell>
          <cell r="BA1604" t="str">
            <v>17001000000301915501</v>
          </cell>
          <cell r="BB1604">
            <v>20</v>
          </cell>
          <cell r="BC1604" t="str">
            <v>CITE NAJEH TEBORBA</v>
          </cell>
          <cell r="BD1604" t="str">
            <v>MANOUBA</v>
          </cell>
          <cell r="BG1604">
            <v>26168042</v>
          </cell>
          <cell r="BH1604">
            <v>26931861</v>
          </cell>
          <cell r="BJ1604" t="str">
            <v>TEBORBA</v>
          </cell>
          <cell r="BK1604" t="str">
            <v>B-P6 AR</v>
          </cell>
          <cell r="BL1604" t="str">
            <v>1.1</v>
          </cell>
          <cell r="BN1604" t="str">
            <v>17001000000301915501</v>
          </cell>
          <cell r="BO1604" t="str">
            <v>NEFZI REFKA</v>
          </cell>
          <cell r="BP1604">
            <v>1606</v>
          </cell>
          <cell r="BT1604">
            <v>180</v>
          </cell>
          <cell r="BU1604" t="str">
            <v>si</v>
          </cell>
          <cell r="BV1604" t="str">
            <v>P6 AR B SP</v>
          </cell>
        </row>
        <row r="1605">
          <cell r="B1605">
            <v>1607</v>
          </cell>
          <cell r="C1605" t="str">
            <v>Madame</v>
          </cell>
          <cell r="D1605" t="str">
            <v>MERDASSI FADHILA</v>
          </cell>
          <cell r="E1605" t="str">
            <v>SAGE Tunisia</v>
          </cell>
          <cell r="F1605" t="str">
            <v>PRODUCTION</v>
          </cell>
          <cell r="G1605" t="str">
            <v>Couturière</v>
          </cell>
          <cell r="H1605" t="str">
            <v>P6 AR</v>
          </cell>
          <cell r="I1605" t="str">
            <v>MASSOUD BRAHMI</v>
          </cell>
          <cell r="J1605" t="str">
            <v>B</v>
          </cell>
          <cell r="K1605" t="str">
            <v>DIRECTS</v>
          </cell>
          <cell r="L1605" t="str">
            <v>Variable cost at standard</v>
          </cell>
          <cell r="M1605" t="str">
            <v>Couturière</v>
          </cell>
          <cell r="N1605">
            <v>45173</v>
          </cell>
          <cell r="P1605">
            <v>-371</v>
          </cell>
          <cell r="Q1605">
            <v>45355</v>
          </cell>
          <cell r="R1605" t="str">
            <v>personnel</v>
          </cell>
          <cell r="T1605" t="str">
            <v>CDD</v>
          </cell>
          <cell r="U1605" t="str">
            <v>Contractuel</v>
          </cell>
          <cell r="V1605">
            <v>45292</v>
          </cell>
          <cell r="W1605">
            <v>45351</v>
          </cell>
          <cell r="Z1605">
            <v>45173</v>
          </cell>
          <cell r="AA1605">
            <v>9</v>
          </cell>
          <cell r="AB1605">
            <v>2023</v>
          </cell>
          <cell r="AC1605">
            <v>2027</v>
          </cell>
          <cell r="AD1605">
            <v>1.5055555555555555</v>
          </cell>
          <cell r="AE1605" t="str">
            <v>&lt; 2</v>
          </cell>
          <cell r="AF1605">
            <v>27887</v>
          </cell>
          <cell r="AG1605">
            <v>48.863013698630134</v>
          </cell>
          <cell r="AH1605" t="str">
            <v>&gt;45&lt; 55</v>
          </cell>
          <cell r="AI1605">
            <v>11812031</v>
          </cell>
          <cell r="AJ1605" t="str">
            <v>08</v>
          </cell>
          <cell r="AK1605" t="str">
            <v>07289386</v>
          </cell>
          <cell r="AL1605">
            <v>45086</v>
          </cell>
          <cell r="AM1605" t="str">
            <v>FEMME</v>
          </cell>
          <cell r="AN1605" t="str">
            <v>Marié(e)</v>
          </cell>
          <cell r="AO1605">
            <v>3</v>
          </cell>
          <cell r="AQ1605">
            <v>3</v>
          </cell>
          <cell r="AR1605">
            <v>1</v>
          </cell>
          <cell r="AS1605">
            <v>45538.25</v>
          </cell>
          <cell r="AT1605" t="str">
            <v>Horaire</v>
          </cell>
          <cell r="AU1605">
            <v>3.5</v>
          </cell>
          <cell r="AV1605">
            <v>17</v>
          </cell>
          <cell r="AW1605" t="str">
            <v>00100</v>
          </cell>
          <cell r="AX1605" t="str">
            <v>00003304969</v>
          </cell>
          <cell r="AY1605">
            <v>39</v>
          </cell>
          <cell r="AZ1605" t="str">
            <v>LA POSTE</v>
          </cell>
          <cell r="BA1605" t="str">
            <v>17001000000330496939</v>
          </cell>
          <cell r="BB1605">
            <v>20</v>
          </cell>
          <cell r="BC1605" t="str">
            <v>25 JUILLET SIDI HSSINE</v>
          </cell>
          <cell r="BD1605" t="str">
            <v>TUNIS</v>
          </cell>
          <cell r="BF1605">
            <v>45212</v>
          </cell>
          <cell r="BG1605">
            <v>20092450</v>
          </cell>
          <cell r="BJ1605" t="str">
            <v>SIDI HSSINE</v>
          </cell>
          <cell r="BK1605" t="str">
            <v>B-P6 AR</v>
          </cell>
          <cell r="BL1605" t="str">
            <v>1.1</v>
          </cell>
          <cell r="BN1605" t="str">
            <v>17001000000330496939</v>
          </cell>
          <cell r="BO1605" t="str">
            <v>MERDASSI FADHILA</v>
          </cell>
          <cell r="BP1605">
            <v>1607</v>
          </cell>
          <cell r="BU1605" t="str">
            <v>Non-Actif</v>
          </cell>
          <cell r="BV1605" t="str">
            <v>P6 AR B CP</v>
          </cell>
        </row>
        <row r="1606">
          <cell r="B1606">
            <v>1608</v>
          </cell>
          <cell r="C1606" t="str">
            <v>Madame</v>
          </cell>
          <cell r="D1606" t="str">
            <v>BEN TALEB MEJDA</v>
          </cell>
          <cell r="E1606" t="str">
            <v>SAGE Tunisia</v>
          </cell>
          <cell r="F1606" t="str">
            <v>PRODUCTION</v>
          </cell>
          <cell r="G1606" t="str">
            <v>Couturière</v>
          </cell>
          <cell r="H1606" t="str">
            <v>P6 AR</v>
          </cell>
          <cell r="I1606" t="str">
            <v>MASSOUD BRAHMI</v>
          </cell>
          <cell r="J1606" t="str">
            <v>B</v>
          </cell>
          <cell r="K1606" t="str">
            <v>DIRECTS</v>
          </cell>
          <cell r="L1606" t="str">
            <v>Variable cost at standard</v>
          </cell>
          <cell r="M1606" t="str">
            <v>Couturière</v>
          </cell>
          <cell r="N1606">
            <v>45173</v>
          </cell>
          <cell r="P1606">
            <v>25</v>
          </cell>
          <cell r="T1606" t="str">
            <v>CDD</v>
          </cell>
          <cell r="U1606" t="str">
            <v>Contractuel</v>
          </cell>
          <cell r="V1606">
            <v>45689</v>
          </cell>
          <cell r="W1606">
            <v>45747</v>
          </cell>
          <cell r="Z1606">
            <v>45173</v>
          </cell>
          <cell r="AA1606">
            <v>9</v>
          </cell>
          <cell r="AB1606">
            <v>2023</v>
          </cell>
          <cell r="AC1606">
            <v>2027</v>
          </cell>
          <cell r="AD1606">
            <v>1.5055555555555555</v>
          </cell>
          <cell r="AE1606" t="str">
            <v>&lt; 2</v>
          </cell>
          <cell r="AF1606">
            <v>35549</v>
          </cell>
          <cell r="AG1606">
            <v>27.87123287671233</v>
          </cell>
          <cell r="AH1606" t="str">
            <v>&gt;25&lt; 35</v>
          </cell>
          <cell r="AI1606">
            <v>17323736</v>
          </cell>
          <cell r="AJ1606" t="str">
            <v>08</v>
          </cell>
          <cell r="AK1606" t="str">
            <v>07226358</v>
          </cell>
          <cell r="AL1606">
            <v>42192</v>
          </cell>
          <cell r="AM1606" t="str">
            <v>FEMME</v>
          </cell>
          <cell r="AN1606" t="str">
            <v>Marié(e)</v>
          </cell>
          <cell r="AQ1606">
            <v>3</v>
          </cell>
          <cell r="AR1606">
            <v>2</v>
          </cell>
          <cell r="AS1606">
            <v>45903.5</v>
          </cell>
          <cell r="AT1606" t="str">
            <v>Horaire</v>
          </cell>
          <cell r="AU1606">
            <v>3.5</v>
          </cell>
          <cell r="AV1606" t="str">
            <v>08</v>
          </cell>
          <cell r="AW1606" t="str">
            <v>02001</v>
          </cell>
          <cell r="AX1606">
            <v>10140097187</v>
          </cell>
          <cell r="AY1606" t="str">
            <v>02</v>
          </cell>
          <cell r="AZ1606" t="str">
            <v>BIAT</v>
          </cell>
          <cell r="BA1606" t="str">
            <v>08020011014009718702</v>
          </cell>
          <cell r="BB1606">
            <v>20</v>
          </cell>
          <cell r="BC1606" t="str">
            <v>ZAHROUNI TUNIS</v>
          </cell>
          <cell r="BD1606" t="str">
            <v>TUNIS</v>
          </cell>
          <cell r="BG1606">
            <v>52609997</v>
          </cell>
          <cell r="BH1606">
            <v>25190053</v>
          </cell>
          <cell r="BJ1606" t="str">
            <v>ZAHROUNI</v>
          </cell>
          <cell r="BK1606" t="str">
            <v>B-P6 AR</v>
          </cell>
          <cell r="BL1606" t="str">
            <v>1.1</v>
          </cell>
          <cell r="BN1606" t="str">
            <v>08020011014009718702</v>
          </cell>
          <cell r="BO1606" t="str">
            <v>BEN TALEB MEJDA</v>
          </cell>
          <cell r="BP1606">
            <v>1608</v>
          </cell>
          <cell r="BT1606">
            <v>182</v>
          </cell>
          <cell r="BU1606" t="str">
            <v>si</v>
          </cell>
          <cell r="BV1606" t="str">
            <v>P6 AR B CP</v>
          </cell>
        </row>
        <row r="1607">
          <cell r="B1607">
            <v>1609</v>
          </cell>
          <cell r="C1607" t="str">
            <v>Madame</v>
          </cell>
          <cell r="D1607" t="str">
            <v>ESHILI SONIA</v>
          </cell>
          <cell r="E1607" t="str">
            <v>SAGE Tunisia</v>
          </cell>
          <cell r="F1607" t="str">
            <v>PRODUCTION</v>
          </cell>
          <cell r="G1607" t="str">
            <v>Couturière</v>
          </cell>
          <cell r="H1607" t="str">
            <v>P6 AR</v>
          </cell>
          <cell r="I1607" t="str">
            <v>MASSOUD BRAHMI</v>
          </cell>
          <cell r="J1607" t="str">
            <v>B</v>
          </cell>
          <cell r="K1607" t="str">
            <v>DIRECTS</v>
          </cell>
          <cell r="L1607" t="str">
            <v>Variable cost at standard</v>
          </cell>
          <cell r="M1607" t="str">
            <v>Couturière</v>
          </cell>
          <cell r="N1607">
            <v>45173</v>
          </cell>
          <cell r="P1607">
            <v>25</v>
          </cell>
          <cell r="T1607" t="str">
            <v>CDD</v>
          </cell>
          <cell r="U1607" t="str">
            <v>Contractuel</v>
          </cell>
          <cell r="V1607">
            <v>45689</v>
          </cell>
          <cell r="W1607">
            <v>45747</v>
          </cell>
          <cell r="Z1607">
            <v>45173</v>
          </cell>
          <cell r="AA1607">
            <v>9</v>
          </cell>
          <cell r="AB1607">
            <v>2023</v>
          </cell>
          <cell r="AC1607">
            <v>2027</v>
          </cell>
          <cell r="AD1607">
            <v>1.5055555555555555</v>
          </cell>
          <cell r="AE1607" t="str">
            <v>&lt; 2</v>
          </cell>
          <cell r="AF1607">
            <v>32401</v>
          </cell>
          <cell r="AG1607">
            <v>36.495890410958907</v>
          </cell>
          <cell r="AH1607" t="str">
            <v>&gt;35&lt; 45</v>
          </cell>
          <cell r="AI1607">
            <v>16538743</v>
          </cell>
          <cell r="AJ1607" t="str">
            <v>03</v>
          </cell>
          <cell r="AK1607" t="str">
            <v>04742720</v>
          </cell>
          <cell r="AL1607">
            <v>42044</v>
          </cell>
          <cell r="AM1607" t="str">
            <v>FEMME</v>
          </cell>
          <cell r="AN1607" t="str">
            <v>Célibataire</v>
          </cell>
          <cell r="AQ1607">
            <v>3</v>
          </cell>
          <cell r="AR1607">
            <v>2</v>
          </cell>
          <cell r="AS1607">
            <v>45903.5</v>
          </cell>
          <cell r="AT1607" t="str">
            <v>Horaire</v>
          </cell>
          <cell r="AU1607">
            <v>3.5</v>
          </cell>
          <cell r="AV1607" t="str">
            <v>04</v>
          </cell>
          <cell r="AW1607" t="str">
            <v>05313</v>
          </cell>
          <cell r="AX1607">
            <v>80083875591</v>
          </cell>
          <cell r="AY1607">
            <v>16</v>
          </cell>
          <cell r="AZ1607" t="str">
            <v>ATTIJARI BANK</v>
          </cell>
          <cell r="BA1607" t="str">
            <v>04053138008387559116</v>
          </cell>
          <cell r="BB1607">
            <v>20</v>
          </cell>
          <cell r="BC1607" t="str">
            <v>EZZAHROUNI</v>
          </cell>
          <cell r="BD1607" t="str">
            <v>TUNIS</v>
          </cell>
          <cell r="BG1607">
            <v>20150094</v>
          </cell>
          <cell r="BH1607">
            <v>29007715</v>
          </cell>
          <cell r="BJ1607" t="str">
            <v>ZAHROUNI</v>
          </cell>
          <cell r="BK1607" t="str">
            <v>B-P6 AR</v>
          </cell>
          <cell r="BL1607" t="str">
            <v>1.1</v>
          </cell>
          <cell r="BN1607" t="str">
            <v>04053138008387559116</v>
          </cell>
          <cell r="BO1607" t="str">
            <v>ESHILI SONIA</v>
          </cell>
          <cell r="BP1607">
            <v>1609</v>
          </cell>
          <cell r="BT1607">
            <v>183</v>
          </cell>
          <cell r="BU1607" t="str">
            <v>si</v>
          </cell>
          <cell r="BV1607" t="str">
            <v>P6 AR B CP</v>
          </cell>
        </row>
        <row r="1608">
          <cell r="B1608">
            <v>1610</v>
          </cell>
          <cell r="C1608" t="str">
            <v>Monsieur</v>
          </cell>
          <cell r="D1608" t="str">
            <v>MADFII SLIM</v>
          </cell>
          <cell r="E1608" t="str">
            <v>SAGE Tunisia</v>
          </cell>
          <cell r="F1608" t="str">
            <v>PRODUCTION</v>
          </cell>
          <cell r="G1608" t="str">
            <v>Couturière</v>
          </cell>
          <cell r="H1608" t="str">
            <v>P6 AV</v>
          </cell>
          <cell r="I1608" t="str">
            <v>Issam Ouni</v>
          </cell>
          <cell r="J1608" t="str">
            <v>B</v>
          </cell>
          <cell r="K1608" t="str">
            <v>DIRECTS</v>
          </cell>
          <cell r="L1608" t="str">
            <v>Variable cost at standard</v>
          </cell>
          <cell r="M1608" t="str">
            <v>Couturière</v>
          </cell>
          <cell r="N1608">
            <v>45173</v>
          </cell>
          <cell r="P1608">
            <v>-523</v>
          </cell>
          <cell r="Q1608">
            <v>45208</v>
          </cell>
          <cell r="R1608" t="str">
            <v>probléme de poste</v>
          </cell>
          <cell r="T1608" t="str">
            <v>CDD</v>
          </cell>
          <cell r="U1608" t="str">
            <v>Contractuel</v>
          </cell>
          <cell r="V1608">
            <v>45173</v>
          </cell>
          <cell r="W1608">
            <v>45199</v>
          </cell>
          <cell r="Z1608">
            <v>45173</v>
          </cell>
          <cell r="AA1608">
            <v>9</v>
          </cell>
          <cell r="AB1608">
            <v>2023</v>
          </cell>
          <cell r="AC1608">
            <v>2027</v>
          </cell>
          <cell r="AD1608">
            <v>1.5055555555555555</v>
          </cell>
          <cell r="AE1608" t="str">
            <v>&lt; 2</v>
          </cell>
          <cell r="AF1608">
            <v>33859</v>
          </cell>
          <cell r="AG1608">
            <v>32.5013698630137</v>
          </cell>
          <cell r="AH1608" t="str">
            <v>&gt;25&lt; 35</v>
          </cell>
          <cell r="AI1608">
            <v>17038551</v>
          </cell>
          <cell r="AJ1608" t="str">
            <v>04</v>
          </cell>
          <cell r="AK1608" t="str">
            <v>07202563</v>
          </cell>
          <cell r="AL1608">
            <v>44908</v>
          </cell>
          <cell r="AM1608" t="str">
            <v xml:space="preserve">HOMME </v>
          </cell>
          <cell r="AN1608" t="str">
            <v>Célibataire</v>
          </cell>
          <cell r="AQ1608">
            <v>3</v>
          </cell>
          <cell r="AR1608">
            <v>1</v>
          </cell>
          <cell r="AS1608">
            <v>45538.25</v>
          </cell>
          <cell r="AT1608" t="str">
            <v>Horaire</v>
          </cell>
          <cell r="AU1608">
            <v>3.5</v>
          </cell>
          <cell r="AV1608" t="str">
            <v>08</v>
          </cell>
          <cell r="AW1608">
            <v>10200</v>
          </cell>
          <cell r="AX1608" t="str">
            <v>07320115099</v>
          </cell>
          <cell r="AY1608">
            <v>97</v>
          </cell>
          <cell r="AZ1608" t="str">
            <v>BIAT</v>
          </cell>
          <cell r="BA1608" t="str">
            <v>08102000732011509997</v>
          </cell>
          <cell r="BB1608">
            <v>20</v>
          </cell>
          <cell r="BC1608" t="str">
            <v>CITE IBN SINA 2</v>
          </cell>
          <cell r="BD1608" t="str">
            <v>TUNIS</v>
          </cell>
          <cell r="BG1608">
            <v>55158645</v>
          </cell>
          <cell r="BK1608" t="str">
            <v>B-P6 AV</v>
          </cell>
          <cell r="BL1608" t="str">
            <v>1.1</v>
          </cell>
          <cell r="BN1608" t="str">
            <v>08102000732011509997</v>
          </cell>
          <cell r="BO1608" t="str">
            <v>MADFII SLIM</v>
          </cell>
          <cell r="BP1608">
            <v>1610</v>
          </cell>
          <cell r="BU1608" t="str">
            <v>Non-Actif</v>
          </cell>
        </row>
        <row r="1609">
          <cell r="B1609">
            <v>1611</v>
          </cell>
          <cell r="C1609" t="str">
            <v>Madame</v>
          </cell>
          <cell r="D1609" t="str">
            <v>GHANDOURI SAMIA</v>
          </cell>
          <cell r="E1609" t="str">
            <v>SAGE Tunisia</v>
          </cell>
          <cell r="F1609" t="str">
            <v>PRODUCTION</v>
          </cell>
          <cell r="G1609" t="str">
            <v>Couturière</v>
          </cell>
          <cell r="H1609">
            <v>965</v>
          </cell>
          <cell r="I1609" t="str">
            <v>abdelhalim</v>
          </cell>
          <cell r="J1609" t="str">
            <v>B</v>
          </cell>
          <cell r="K1609" t="str">
            <v>DIRECTS</v>
          </cell>
          <cell r="L1609" t="str">
            <v>Variable cost at standard</v>
          </cell>
          <cell r="M1609" t="str">
            <v>Couturière</v>
          </cell>
          <cell r="N1609">
            <v>45173</v>
          </cell>
          <cell r="P1609">
            <v>-371</v>
          </cell>
          <cell r="Q1609">
            <v>45328</v>
          </cell>
          <cell r="R1609" t="str">
            <v>Chômage technique</v>
          </cell>
          <cell r="T1609" t="str">
            <v>CDD</v>
          </cell>
          <cell r="U1609" t="str">
            <v>Contractuel</v>
          </cell>
          <cell r="V1609">
            <v>45292</v>
          </cell>
          <cell r="W1609">
            <v>45351</v>
          </cell>
          <cell r="Z1609">
            <v>45173</v>
          </cell>
          <cell r="AA1609">
            <v>9</v>
          </cell>
          <cell r="AB1609">
            <v>2023</v>
          </cell>
          <cell r="AC1609">
            <v>2027</v>
          </cell>
          <cell r="AD1609">
            <v>1.5055555555555555</v>
          </cell>
          <cell r="AE1609" t="str">
            <v>&lt; 2</v>
          </cell>
          <cell r="AF1609">
            <v>28171</v>
          </cell>
          <cell r="AG1609">
            <v>48.084931506849315</v>
          </cell>
          <cell r="AH1609" t="str">
            <v>&gt;45&lt; 55</v>
          </cell>
          <cell r="AI1609">
            <v>11701738</v>
          </cell>
          <cell r="AJ1609" t="str">
            <v>09</v>
          </cell>
          <cell r="AK1609" t="str">
            <v>07322762</v>
          </cell>
          <cell r="AL1609">
            <v>42236</v>
          </cell>
          <cell r="AM1609" t="str">
            <v>FEMME</v>
          </cell>
          <cell r="AN1609" t="str">
            <v>Marié(e)</v>
          </cell>
          <cell r="AO1609">
            <v>2</v>
          </cell>
          <cell r="AQ1609">
            <v>3</v>
          </cell>
          <cell r="AR1609">
            <v>1</v>
          </cell>
          <cell r="AS1609">
            <v>45538.25</v>
          </cell>
          <cell r="AT1609" t="str">
            <v>Horaire</v>
          </cell>
          <cell r="AU1609">
            <v>3.5</v>
          </cell>
          <cell r="AV1609">
            <v>12</v>
          </cell>
          <cell r="AW1609">
            <v>12100</v>
          </cell>
          <cell r="AX1609" t="str">
            <v>00002428283</v>
          </cell>
          <cell r="AY1609">
            <v>31</v>
          </cell>
          <cell r="AZ1609" t="str">
            <v>UIB</v>
          </cell>
          <cell r="BA1609" t="str">
            <v>12121000000242828331</v>
          </cell>
          <cell r="BB1609">
            <v>20</v>
          </cell>
          <cell r="BC1609" t="str">
            <v>DOUAR HICHER MANOUBA</v>
          </cell>
          <cell r="BD1609" t="str">
            <v>MANOUBA</v>
          </cell>
          <cell r="BG1609">
            <v>55027151</v>
          </cell>
          <cell r="BK1609" t="str">
            <v>B-965</v>
          </cell>
          <cell r="BL1609" t="str">
            <v>1.1</v>
          </cell>
          <cell r="BN1609" t="str">
            <v>12121000000242828331</v>
          </cell>
          <cell r="BO1609" t="str">
            <v>GHANDOURI SAMIA</v>
          </cell>
          <cell r="BP1609">
            <v>1611</v>
          </cell>
          <cell r="BU1609" t="str">
            <v>Non-Actif</v>
          </cell>
          <cell r="BV1609" t="str">
            <v>965 B  CA</v>
          </cell>
        </row>
        <row r="1610">
          <cell r="B1610">
            <v>1612</v>
          </cell>
          <cell r="C1610" t="str">
            <v>Madame</v>
          </cell>
          <cell r="D1610" t="str">
            <v>CHAIBI AMEL</v>
          </cell>
          <cell r="E1610" t="str">
            <v>SAGE Tunisia</v>
          </cell>
          <cell r="F1610" t="str">
            <v>PRODUCTION</v>
          </cell>
          <cell r="G1610" t="str">
            <v>Couturière</v>
          </cell>
          <cell r="H1610" t="str">
            <v>P6 AV</v>
          </cell>
          <cell r="I1610" t="str">
            <v>Issam Ouni</v>
          </cell>
          <cell r="J1610" t="str">
            <v>B</v>
          </cell>
          <cell r="K1610" t="str">
            <v>DIRECTS</v>
          </cell>
          <cell r="L1610" t="str">
            <v>Variable cost at standard</v>
          </cell>
          <cell r="M1610" t="str">
            <v>Couturière</v>
          </cell>
          <cell r="N1610">
            <v>45173</v>
          </cell>
          <cell r="P1610">
            <v>25</v>
          </cell>
          <cell r="T1610" t="str">
            <v>CDD</v>
          </cell>
          <cell r="U1610" t="str">
            <v>Contractuel</v>
          </cell>
          <cell r="V1610">
            <v>45689</v>
          </cell>
          <cell r="W1610">
            <v>45747</v>
          </cell>
          <cell r="Z1610">
            <v>45173</v>
          </cell>
          <cell r="AA1610">
            <v>9</v>
          </cell>
          <cell r="AB1610">
            <v>2023</v>
          </cell>
          <cell r="AC1610">
            <v>2027</v>
          </cell>
          <cell r="AD1610">
            <v>1.5055555555555555</v>
          </cell>
          <cell r="AE1610" t="str">
            <v>&lt; 2</v>
          </cell>
          <cell r="AF1610">
            <v>31594</v>
          </cell>
          <cell r="AG1610">
            <v>38.706849315068496</v>
          </cell>
          <cell r="AH1610" t="str">
            <v>&gt;35&lt; 45</v>
          </cell>
          <cell r="AI1610">
            <v>16914398</v>
          </cell>
          <cell r="AJ1610" t="str">
            <v>04</v>
          </cell>
          <cell r="AK1610" t="str">
            <v>07434057</v>
          </cell>
          <cell r="AL1610">
            <v>39773</v>
          </cell>
          <cell r="AM1610" t="str">
            <v>FEMME</v>
          </cell>
          <cell r="AN1610" t="str">
            <v>Marié(e)</v>
          </cell>
          <cell r="AO1610">
            <v>3</v>
          </cell>
          <cell r="AQ1610">
            <v>3</v>
          </cell>
          <cell r="AR1610">
            <v>2</v>
          </cell>
          <cell r="AS1610">
            <v>45903.5</v>
          </cell>
          <cell r="AT1610" t="str">
            <v>Horaire</v>
          </cell>
          <cell r="AU1610">
            <v>3.5</v>
          </cell>
          <cell r="AV1610">
            <v>17</v>
          </cell>
          <cell r="AW1610" t="str">
            <v>00100</v>
          </cell>
          <cell r="AX1610" t="str">
            <v>00003305012</v>
          </cell>
          <cell r="AY1610" t="str">
            <v>07</v>
          </cell>
          <cell r="AZ1610" t="str">
            <v>LA POSTE</v>
          </cell>
          <cell r="BA1610" t="str">
            <v>17001000000330501207</v>
          </cell>
          <cell r="BB1610">
            <v>20</v>
          </cell>
          <cell r="BC1610" t="str">
            <v>CITE ETTADHAMEN</v>
          </cell>
          <cell r="BD1610" t="str">
            <v>TUNIS</v>
          </cell>
          <cell r="BG1610">
            <v>96960709</v>
          </cell>
          <cell r="BJ1610" t="str">
            <v>ETTADHAMEN</v>
          </cell>
          <cell r="BK1610" t="str">
            <v>B-P6 AV</v>
          </cell>
          <cell r="BL1610" t="str">
            <v>1.1</v>
          </cell>
          <cell r="BN1610" t="str">
            <v>17001000000330501207</v>
          </cell>
          <cell r="BO1610" t="str">
            <v>CHAIBI AMEL</v>
          </cell>
          <cell r="BP1610">
            <v>1612</v>
          </cell>
          <cell r="BT1610">
            <v>184</v>
          </cell>
          <cell r="BU1610" t="str">
            <v>si</v>
          </cell>
          <cell r="BV1610" t="str">
            <v>P6 AV B SA</v>
          </cell>
        </row>
        <row r="1611">
          <cell r="B1611">
            <v>1613</v>
          </cell>
          <cell r="C1611" t="str">
            <v>Madame</v>
          </cell>
          <cell r="D1611" t="str">
            <v>DORAII RIM</v>
          </cell>
          <cell r="E1611" t="str">
            <v>SAGE Tunisia</v>
          </cell>
          <cell r="F1611" t="str">
            <v>PRODUCTION</v>
          </cell>
          <cell r="G1611" t="str">
            <v>Couturière</v>
          </cell>
          <cell r="H1611" t="str">
            <v>P6 AR</v>
          </cell>
          <cell r="I1611" t="str">
            <v>MASSOUD BRAHMI</v>
          </cell>
          <cell r="J1611" t="str">
            <v>B</v>
          </cell>
          <cell r="K1611" t="str">
            <v>DIRECTS</v>
          </cell>
          <cell r="L1611" t="str">
            <v>Variable cost at standard</v>
          </cell>
          <cell r="M1611" t="str">
            <v>Couturière</v>
          </cell>
          <cell r="N1611">
            <v>45170</v>
          </cell>
          <cell r="P1611">
            <v>25</v>
          </cell>
          <cell r="T1611" t="str">
            <v>CDD</v>
          </cell>
          <cell r="U1611" t="str">
            <v>Contractuel</v>
          </cell>
          <cell r="V1611">
            <v>45689</v>
          </cell>
          <cell r="W1611">
            <v>45747</v>
          </cell>
          <cell r="Z1611">
            <v>45170</v>
          </cell>
          <cell r="AA1611">
            <v>9</v>
          </cell>
          <cell r="AB1611">
            <v>2023</v>
          </cell>
          <cell r="AC1611">
            <v>2027</v>
          </cell>
          <cell r="AD1611">
            <v>1.5138888888888888</v>
          </cell>
          <cell r="AE1611" t="str">
            <v>&lt; 2</v>
          </cell>
          <cell r="AF1611">
            <v>29116</v>
          </cell>
          <cell r="AG1611">
            <v>45.495890410958907</v>
          </cell>
          <cell r="AH1611" t="str">
            <v>&gt;45&lt; 55</v>
          </cell>
          <cell r="AI1611">
            <v>12985268</v>
          </cell>
          <cell r="AJ1611" t="str">
            <v>05</v>
          </cell>
          <cell r="AK1611" t="str">
            <v>08317037</v>
          </cell>
          <cell r="AL1611">
            <v>43136</v>
          </cell>
          <cell r="AM1611" t="str">
            <v>FEMME</v>
          </cell>
          <cell r="AN1611" t="str">
            <v>Marié(e)</v>
          </cell>
          <cell r="AO1611">
            <v>2</v>
          </cell>
          <cell r="AQ1611">
            <v>3</v>
          </cell>
          <cell r="AR1611">
            <v>2</v>
          </cell>
          <cell r="AS1611">
            <v>45900.5</v>
          </cell>
          <cell r="AT1611" t="str">
            <v>Horaire</v>
          </cell>
          <cell r="AU1611">
            <v>3.5</v>
          </cell>
          <cell r="AV1611">
            <v>17</v>
          </cell>
          <cell r="AW1611">
            <v>53594</v>
          </cell>
          <cell r="AX1611" t="str">
            <v>01714220437</v>
          </cell>
          <cell r="AY1611">
            <v>73</v>
          </cell>
          <cell r="AZ1611" t="str">
            <v>LA POSTE</v>
          </cell>
          <cell r="BA1611" t="str">
            <v>17535940171422043773</v>
          </cell>
          <cell r="BB1611">
            <v>20</v>
          </cell>
          <cell r="BC1611" t="str">
            <v>02 RUE TAOUISS CITE EL WIFAK KHAZNADAR</v>
          </cell>
          <cell r="BD1611" t="str">
            <v>TUNIS</v>
          </cell>
          <cell r="BF1611">
            <v>45279</v>
          </cell>
          <cell r="BG1611">
            <v>56111569</v>
          </cell>
          <cell r="BH1611">
            <v>97551796</v>
          </cell>
          <cell r="BJ1611" t="str">
            <v>KHAZNADAR BARDO</v>
          </cell>
          <cell r="BK1611" t="str">
            <v>B-P6 AR</v>
          </cell>
          <cell r="BL1611" t="str">
            <v>1.1</v>
          </cell>
          <cell r="BN1611" t="str">
            <v>17535940171422043773</v>
          </cell>
          <cell r="BO1611" t="str">
            <v>DORAII RIM</v>
          </cell>
          <cell r="BP1611">
            <v>1613</v>
          </cell>
          <cell r="BT1611">
            <v>185</v>
          </cell>
          <cell r="BU1611" t="str">
            <v>si</v>
          </cell>
          <cell r="BV1611" t="str">
            <v>P6 AR B SP</v>
          </cell>
        </row>
        <row r="1612">
          <cell r="B1612">
            <v>1614</v>
          </cell>
          <cell r="C1612" t="str">
            <v>Madame</v>
          </cell>
          <cell r="D1612" t="str">
            <v>JEBALI AREM</v>
          </cell>
          <cell r="E1612" t="str">
            <v>SAGE Tunisia</v>
          </cell>
          <cell r="F1612" t="str">
            <v>PRODUCTION</v>
          </cell>
          <cell r="G1612" t="str">
            <v>Team leader</v>
          </cell>
          <cell r="H1612" t="str">
            <v>Panda</v>
          </cell>
          <cell r="I1612" t="str">
            <v>HASNA NASRAOUI</v>
          </cell>
          <cell r="J1612" t="str">
            <v>A</v>
          </cell>
          <cell r="K1612" t="str">
            <v>INDIRECTS</v>
          </cell>
          <cell r="L1612" t="str">
            <v>Variable cost at standard</v>
          </cell>
          <cell r="M1612" t="str">
            <v>Team leader</v>
          </cell>
          <cell r="N1612">
            <v>45173</v>
          </cell>
          <cell r="P1612">
            <v>55</v>
          </cell>
          <cell r="T1612" t="str">
            <v>CDD</v>
          </cell>
          <cell r="U1612" t="str">
            <v>Contractuel</v>
          </cell>
          <cell r="V1612">
            <v>45689</v>
          </cell>
          <cell r="W1612">
            <v>45777</v>
          </cell>
          <cell r="Z1612">
            <v>45173</v>
          </cell>
          <cell r="AA1612">
            <v>9</v>
          </cell>
          <cell r="AB1612">
            <v>2023</v>
          </cell>
          <cell r="AC1612">
            <v>2027</v>
          </cell>
          <cell r="AD1612">
            <v>1.5055555555555555</v>
          </cell>
          <cell r="AE1612" t="str">
            <v>&lt; 2</v>
          </cell>
          <cell r="AF1612">
            <v>29454</v>
          </cell>
          <cell r="AG1612">
            <v>44.56986301369863</v>
          </cell>
          <cell r="AH1612" t="str">
            <v>&gt;35&lt; 45</v>
          </cell>
          <cell r="AI1612">
            <v>12381217</v>
          </cell>
          <cell r="AJ1612" t="str">
            <v>09</v>
          </cell>
          <cell r="AK1612" t="str">
            <v>04697321</v>
          </cell>
          <cell r="AL1612">
            <v>41787</v>
          </cell>
          <cell r="AM1612" t="str">
            <v>FEMME</v>
          </cell>
          <cell r="AN1612" t="str">
            <v>Marié(e)</v>
          </cell>
          <cell r="AO1612">
            <v>3</v>
          </cell>
          <cell r="AQ1612">
            <v>5</v>
          </cell>
          <cell r="AR1612">
            <v>2</v>
          </cell>
          <cell r="AS1612">
            <v>45903.5</v>
          </cell>
          <cell r="AT1612" t="str">
            <v>Horaire</v>
          </cell>
          <cell r="AU1612">
            <v>3.5</v>
          </cell>
          <cell r="AV1612">
            <v>17</v>
          </cell>
          <cell r="AW1612" t="str">
            <v>00100</v>
          </cell>
          <cell r="AX1612" t="str">
            <v>00003316482</v>
          </cell>
          <cell r="AY1612">
            <v>32</v>
          </cell>
          <cell r="AZ1612" t="str">
            <v>LA POSTE</v>
          </cell>
          <cell r="BA1612" t="str">
            <v>17001000000331648232</v>
          </cell>
          <cell r="BB1612">
            <v>20</v>
          </cell>
          <cell r="BC1612" t="str">
            <v>30 RUE 4035 MALLESSINE TUNIS</v>
          </cell>
          <cell r="BD1612" t="str">
            <v>TUNIS</v>
          </cell>
          <cell r="BG1612">
            <v>53562572</v>
          </cell>
          <cell r="BH1612">
            <v>22632487</v>
          </cell>
          <cell r="BJ1612" t="str">
            <v>MALASSINE</v>
          </cell>
          <cell r="BK1612" t="str">
            <v>A-Panda</v>
          </cell>
          <cell r="BL1612" t="str">
            <v>3.1</v>
          </cell>
          <cell r="BN1612" t="str">
            <v>17001000000331648232</v>
          </cell>
          <cell r="BO1612" t="str">
            <v>JEBALI AREM</v>
          </cell>
          <cell r="BP1612">
            <v>1614</v>
          </cell>
          <cell r="BR1612" t="e">
            <v>#N/A</v>
          </cell>
          <cell r="BS1612" t="str">
            <v>promotion le 30/11/2023</v>
          </cell>
          <cell r="BT1612">
            <v>792</v>
          </cell>
          <cell r="BU1612" t="str">
            <v>si</v>
          </cell>
          <cell r="BV1612" t="str">
            <v>139 A SA</v>
          </cell>
        </row>
        <row r="1613">
          <cell r="B1613">
            <v>1615</v>
          </cell>
          <cell r="C1613" t="str">
            <v>Madame</v>
          </cell>
          <cell r="D1613" t="str">
            <v>MKAIDI YOSRA</v>
          </cell>
          <cell r="E1613" t="str">
            <v>SAGE Tunisia</v>
          </cell>
          <cell r="F1613" t="str">
            <v>PRODUCTION</v>
          </cell>
          <cell r="G1613" t="str">
            <v>Contrôle qualité</v>
          </cell>
          <cell r="H1613" t="str">
            <v>P6 AV</v>
          </cell>
          <cell r="I1613" t="str">
            <v>ISSAM OUNI</v>
          </cell>
          <cell r="J1613" t="str">
            <v>B</v>
          </cell>
          <cell r="K1613" t="str">
            <v>INDIRECTS</v>
          </cell>
          <cell r="L1613" t="str">
            <v>Variable cost at standard</v>
          </cell>
          <cell r="M1613" t="str">
            <v>Contrôle qualité</v>
          </cell>
          <cell r="N1613">
            <v>45174</v>
          </cell>
          <cell r="P1613">
            <v>25</v>
          </cell>
          <cell r="T1613" t="str">
            <v>CDD</v>
          </cell>
          <cell r="U1613" t="str">
            <v>Contractuel</v>
          </cell>
          <cell r="V1613">
            <v>45689</v>
          </cell>
          <cell r="W1613">
            <v>45747</v>
          </cell>
          <cell r="Z1613">
            <v>45174</v>
          </cell>
          <cell r="AA1613">
            <v>9</v>
          </cell>
          <cell r="AB1613">
            <v>2023</v>
          </cell>
          <cell r="AC1613">
            <v>2027</v>
          </cell>
          <cell r="AD1613">
            <v>1.5027777777777778</v>
          </cell>
          <cell r="AE1613" t="str">
            <v>&lt; 2</v>
          </cell>
          <cell r="AF1613">
            <v>33746</v>
          </cell>
          <cell r="AG1613">
            <v>32.81095890410959</v>
          </cell>
          <cell r="AH1613" t="str">
            <v>&gt;25&lt; 35</v>
          </cell>
          <cell r="AI1613">
            <v>17180871</v>
          </cell>
          <cell r="AJ1613" t="str">
            <v>07</v>
          </cell>
          <cell r="AK1613" t="str">
            <v>11650599</v>
          </cell>
          <cell r="AL1613">
            <v>44918</v>
          </cell>
          <cell r="AM1613" t="str">
            <v>FEMME</v>
          </cell>
          <cell r="AN1613" t="str">
            <v>Marié(e)</v>
          </cell>
          <cell r="AO1613">
            <v>1</v>
          </cell>
          <cell r="AQ1613">
            <v>3</v>
          </cell>
          <cell r="AR1613">
            <v>2</v>
          </cell>
          <cell r="AS1613">
            <v>45904.5</v>
          </cell>
          <cell r="AT1613" t="str">
            <v>Horaire</v>
          </cell>
          <cell r="AU1613">
            <v>3.6629999999999998</v>
          </cell>
          <cell r="AV1613">
            <v>17</v>
          </cell>
          <cell r="AW1613" t="str">
            <v>00100</v>
          </cell>
          <cell r="AX1613" t="str">
            <v>00002577732</v>
          </cell>
          <cell r="AY1613">
            <v>26</v>
          </cell>
          <cell r="AZ1613" t="str">
            <v>LA POSTE</v>
          </cell>
          <cell r="BA1613" t="str">
            <v>17001000000257773226</v>
          </cell>
          <cell r="BB1613">
            <v>20</v>
          </cell>
          <cell r="BC1613" t="str">
            <v>04 RUE 4363 ZAHROUNI TUNIS</v>
          </cell>
          <cell r="BD1613" t="str">
            <v>TUNIS</v>
          </cell>
          <cell r="BG1613">
            <v>50476569</v>
          </cell>
          <cell r="BH1613">
            <v>50904422</v>
          </cell>
          <cell r="BJ1613" t="str">
            <v>ZAHROUNI</v>
          </cell>
          <cell r="BK1613" t="str">
            <v>B-P6 AV</v>
          </cell>
          <cell r="BL1613" t="str">
            <v>1.3</v>
          </cell>
          <cell r="BT1613">
            <v>186</v>
          </cell>
          <cell r="BU1613" t="str">
            <v>si</v>
          </cell>
          <cell r="BV1613" t="str">
            <v>P6 AV B SA</v>
          </cell>
        </row>
        <row r="1614">
          <cell r="B1614">
            <v>1616</v>
          </cell>
          <cell r="C1614" t="str">
            <v>Mlle</v>
          </cell>
          <cell r="D1614" t="str">
            <v>CHALOUATI NOURHENE</v>
          </cell>
          <cell r="E1614" t="str">
            <v>SAGE Tunisia</v>
          </cell>
          <cell r="F1614" t="str">
            <v>PRODUCTION</v>
          </cell>
          <cell r="G1614" t="str">
            <v>Contrôle qualité</v>
          </cell>
          <cell r="H1614" t="str">
            <v>P6 AR</v>
          </cell>
          <cell r="I1614" t="str">
            <v>MASSOUD BRAHMI</v>
          </cell>
          <cell r="J1614" t="str">
            <v>B</v>
          </cell>
          <cell r="K1614" t="str">
            <v>INDIRECTS</v>
          </cell>
          <cell r="L1614" t="str">
            <v>Variable cost at standard</v>
          </cell>
          <cell r="M1614" t="str">
            <v>Contrôle qualité</v>
          </cell>
          <cell r="N1614">
            <v>45174</v>
          </cell>
          <cell r="P1614">
            <v>-371</v>
          </cell>
          <cell r="Q1614">
            <v>45325</v>
          </cell>
          <cell r="R1614" t="str">
            <v>maladie</v>
          </cell>
          <cell r="T1614" t="str">
            <v>CDD</v>
          </cell>
          <cell r="U1614" t="str">
            <v>Contractuel</v>
          </cell>
          <cell r="V1614">
            <v>45292</v>
          </cell>
          <cell r="W1614">
            <v>45351</v>
          </cell>
          <cell r="Z1614">
            <v>45174</v>
          </cell>
          <cell r="AA1614">
            <v>9</v>
          </cell>
          <cell r="AB1614">
            <v>2023</v>
          </cell>
          <cell r="AC1614">
            <v>2027</v>
          </cell>
          <cell r="AD1614">
            <v>1.5027777777777778</v>
          </cell>
          <cell r="AE1614" t="str">
            <v>&lt; 2</v>
          </cell>
          <cell r="AF1614">
            <v>36450</v>
          </cell>
          <cell r="AG1614">
            <v>25.402739726027399</v>
          </cell>
          <cell r="AH1614" t="str">
            <v>&gt;25&lt; 35</v>
          </cell>
          <cell r="AK1614" t="str">
            <v>14361099</v>
          </cell>
          <cell r="AL1614">
            <v>43272</v>
          </cell>
          <cell r="AM1614" t="str">
            <v>FEMME</v>
          </cell>
          <cell r="AN1614" t="str">
            <v>Célibataire</v>
          </cell>
          <cell r="AQ1614">
            <v>3</v>
          </cell>
          <cell r="AR1614">
            <v>1</v>
          </cell>
          <cell r="AS1614">
            <v>45539.25</v>
          </cell>
          <cell r="AT1614" t="str">
            <v>Horaire</v>
          </cell>
          <cell r="AU1614">
            <v>3.6629999999999998</v>
          </cell>
          <cell r="AV1614" t="str">
            <v>07</v>
          </cell>
          <cell r="AW1614" t="str">
            <v>08001</v>
          </cell>
          <cell r="AX1614">
            <v>38105535245</v>
          </cell>
          <cell r="AY1614">
            <v>68</v>
          </cell>
          <cell r="AZ1614" t="str">
            <v>AMEN BANK</v>
          </cell>
          <cell r="BA1614" t="str">
            <v>07080013810553524568</v>
          </cell>
          <cell r="BB1614">
            <v>20</v>
          </cell>
          <cell r="BC1614" t="str">
            <v>BORJ CHAKIR SIDI HESSINE</v>
          </cell>
          <cell r="BD1614" t="str">
            <v>TUNIS</v>
          </cell>
          <cell r="BG1614">
            <v>58032571</v>
          </cell>
          <cell r="BH1614">
            <v>24887924</v>
          </cell>
          <cell r="BK1614" t="str">
            <v>B-P6 AR</v>
          </cell>
          <cell r="BL1614" t="str">
            <v>1.3</v>
          </cell>
          <cell r="BU1614" t="str">
            <v>Non-Actif</v>
          </cell>
          <cell r="BV1614" t="str">
            <v>P6 AR B SP</v>
          </cell>
        </row>
        <row r="1615">
          <cell r="B1615">
            <v>1617</v>
          </cell>
          <cell r="C1615" t="str">
            <v>Mlle</v>
          </cell>
          <cell r="D1615" t="str">
            <v>NASRI NOURHENE</v>
          </cell>
          <cell r="E1615" t="str">
            <v>SAGE Tunisia</v>
          </cell>
          <cell r="F1615" t="str">
            <v>QUALITE</v>
          </cell>
          <cell r="G1615" t="str">
            <v>Fire W</v>
          </cell>
          <cell r="H1615" t="str">
            <v>Panda</v>
          </cell>
          <cell r="I1615" t="str">
            <v>Sihem</v>
          </cell>
          <cell r="J1615" t="str">
            <v>B</v>
          </cell>
          <cell r="K1615" t="str">
            <v>INDIRECTS</v>
          </cell>
          <cell r="L1615" t="str">
            <v>Variable cost at standard</v>
          </cell>
          <cell r="M1615" t="str">
            <v>Fire W</v>
          </cell>
          <cell r="N1615">
            <v>45174</v>
          </cell>
          <cell r="P1615">
            <v>-371</v>
          </cell>
          <cell r="Q1615">
            <v>45355</v>
          </cell>
          <cell r="R1615" t="str">
            <v>travail de nuit</v>
          </cell>
          <cell r="T1615" t="str">
            <v>CDD</v>
          </cell>
          <cell r="U1615" t="str">
            <v>Contractuel</v>
          </cell>
          <cell r="V1615">
            <v>45292</v>
          </cell>
          <cell r="W1615">
            <v>45351</v>
          </cell>
          <cell r="Z1615">
            <v>45174</v>
          </cell>
          <cell r="AA1615">
            <v>9</v>
          </cell>
          <cell r="AB1615">
            <v>2023</v>
          </cell>
          <cell r="AC1615">
            <v>2027</v>
          </cell>
          <cell r="AD1615">
            <v>1.5027777777777778</v>
          </cell>
          <cell r="AE1615" t="str">
            <v>&lt; 2</v>
          </cell>
          <cell r="AF1615">
            <v>37728</v>
          </cell>
          <cell r="AG1615">
            <v>21.901369863013699</v>
          </cell>
          <cell r="AH1615" t="str">
            <v>&lt; 25</v>
          </cell>
          <cell r="AK1615" t="str">
            <v>14370504</v>
          </cell>
          <cell r="AL1615">
            <v>44431</v>
          </cell>
          <cell r="AM1615" t="str">
            <v>FEMME</v>
          </cell>
          <cell r="AN1615" t="str">
            <v>Célibataire</v>
          </cell>
          <cell r="AQ1615">
            <v>3</v>
          </cell>
          <cell r="AR1615">
            <v>1</v>
          </cell>
          <cell r="AS1615">
            <v>45539.25</v>
          </cell>
          <cell r="AT1615" t="str">
            <v>Horaire</v>
          </cell>
          <cell r="AU1615">
            <v>3.6629999999999998</v>
          </cell>
          <cell r="AV1615">
            <v>17</v>
          </cell>
          <cell r="AW1615" t="str">
            <v>00100</v>
          </cell>
          <cell r="AX1615" t="str">
            <v>00003229381</v>
          </cell>
          <cell r="AY1615">
            <v>17</v>
          </cell>
          <cell r="AZ1615" t="str">
            <v>LA POSTE</v>
          </cell>
          <cell r="BA1615" t="str">
            <v>17001000000322938117</v>
          </cell>
          <cell r="BB1615">
            <v>20</v>
          </cell>
          <cell r="BC1615" t="str">
            <v>07 RUE ASSEM BEN THEBET DOUAR HICHER</v>
          </cell>
          <cell r="BD1615" t="str">
            <v>MANOUBA</v>
          </cell>
          <cell r="BG1615">
            <v>26099513</v>
          </cell>
          <cell r="BH1615">
            <v>26365448</v>
          </cell>
          <cell r="BJ1615" t="str">
            <v>DOUAR HICHIR</v>
          </cell>
          <cell r="BK1615" t="str">
            <v>B-Panda</v>
          </cell>
          <cell r="BL1615" t="str">
            <v>1.3</v>
          </cell>
          <cell r="BU1615" t="str">
            <v>Non-Actif</v>
          </cell>
          <cell r="BV1615" t="str">
            <v>139 B SP</v>
          </cell>
        </row>
        <row r="1616">
          <cell r="B1616">
            <v>1618</v>
          </cell>
          <cell r="C1616" t="str">
            <v>Mlle</v>
          </cell>
          <cell r="D1616" t="str">
            <v>JEBALI SAFA</v>
          </cell>
          <cell r="E1616" t="str">
            <v>SAGE Tunisia</v>
          </cell>
          <cell r="F1616" t="str">
            <v>PRODUCTION</v>
          </cell>
          <cell r="G1616" t="str">
            <v>Contrôle qualité</v>
          </cell>
          <cell r="H1616" t="str">
            <v>P6 AV</v>
          </cell>
          <cell r="I1616" t="str">
            <v>Afif</v>
          </cell>
          <cell r="J1616" t="str">
            <v>A</v>
          </cell>
          <cell r="K1616" t="str">
            <v>INDIRECTS</v>
          </cell>
          <cell r="L1616" t="str">
            <v>Variable cost at standard</v>
          </cell>
          <cell r="M1616" t="str">
            <v>Contrôle qualité</v>
          </cell>
          <cell r="N1616">
            <v>45174</v>
          </cell>
          <cell r="P1616">
            <v>-310</v>
          </cell>
          <cell r="Q1616">
            <v>45388</v>
          </cell>
          <cell r="R1616" t="str">
            <v>problème de poste</v>
          </cell>
          <cell r="T1616" t="str">
            <v>CDD</v>
          </cell>
          <cell r="U1616" t="str">
            <v>Contractuel</v>
          </cell>
          <cell r="V1616">
            <v>45352</v>
          </cell>
          <cell r="W1616">
            <v>45412</v>
          </cell>
          <cell r="Z1616">
            <v>45174</v>
          </cell>
          <cell r="AA1616">
            <v>9</v>
          </cell>
          <cell r="AB1616">
            <v>2023</v>
          </cell>
          <cell r="AC1616">
            <v>2027</v>
          </cell>
          <cell r="AD1616">
            <v>1.5027777777777778</v>
          </cell>
          <cell r="AE1616" t="str">
            <v>&lt; 2</v>
          </cell>
          <cell r="AF1616">
            <v>35244</v>
          </cell>
          <cell r="AG1616">
            <v>28.706849315068492</v>
          </cell>
          <cell r="AH1616" t="str">
            <v>&gt;25&lt; 35</v>
          </cell>
          <cell r="AK1616" t="str">
            <v>09935625</v>
          </cell>
          <cell r="AL1616">
            <v>43563</v>
          </cell>
          <cell r="AM1616" t="str">
            <v>FEMME</v>
          </cell>
          <cell r="AN1616" t="str">
            <v>Célibataire</v>
          </cell>
          <cell r="AQ1616">
            <v>3</v>
          </cell>
          <cell r="AR1616">
            <v>1</v>
          </cell>
          <cell r="AS1616">
            <v>45539.25</v>
          </cell>
          <cell r="AT1616" t="str">
            <v>Horaire</v>
          </cell>
          <cell r="AU1616">
            <v>3.6629999999999998</v>
          </cell>
          <cell r="AV1616">
            <v>17</v>
          </cell>
          <cell r="AW1616">
            <v>20600</v>
          </cell>
          <cell r="AX1616" t="str">
            <v>00003119090</v>
          </cell>
          <cell r="AY1616">
            <v>13</v>
          </cell>
          <cell r="AZ1616" t="str">
            <v>LA POSTE</v>
          </cell>
          <cell r="BA1616" t="str">
            <v>17206000000311909013</v>
          </cell>
          <cell r="BB1616">
            <v>20</v>
          </cell>
          <cell r="BC1616" t="str">
            <v xml:space="preserve">CITE ETTAHRIR SUPERIEUR INTILAKA </v>
          </cell>
          <cell r="BD1616" t="str">
            <v>TUNIS</v>
          </cell>
          <cell r="BF1616">
            <v>45176</v>
          </cell>
          <cell r="BG1616">
            <v>21070841</v>
          </cell>
          <cell r="BH1616">
            <v>26839461</v>
          </cell>
          <cell r="BJ1616" t="str">
            <v>INTILAKA</v>
          </cell>
          <cell r="BK1616" t="str">
            <v>A-P6 AV</v>
          </cell>
          <cell r="BL1616" t="str">
            <v>1.3</v>
          </cell>
          <cell r="BU1616" t="str">
            <v>Non-Actif</v>
          </cell>
          <cell r="BV1616" t="str">
            <v>CAMPO</v>
          </cell>
        </row>
        <row r="1617">
          <cell r="B1617">
            <v>1619</v>
          </cell>
          <cell r="C1617" t="str">
            <v>Mlle</v>
          </cell>
          <cell r="D1617" t="str">
            <v>ABIDI JIHENE</v>
          </cell>
          <cell r="E1617" t="str">
            <v>SAGE Tunisia</v>
          </cell>
          <cell r="F1617" t="str">
            <v>PRODUCTION</v>
          </cell>
          <cell r="G1617" t="str">
            <v>Contrôle qualité</v>
          </cell>
          <cell r="H1617" t="str">
            <v>P6 AR</v>
          </cell>
          <cell r="I1617" t="str">
            <v>MASSOUD BRAHMI</v>
          </cell>
          <cell r="J1617" t="str">
            <v>B</v>
          </cell>
          <cell r="K1617" t="str">
            <v>INDIRECTS</v>
          </cell>
          <cell r="L1617" t="str">
            <v>Variable cost at standard</v>
          </cell>
          <cell r="M1617" t="str">
            <v>Contrôle qualité</v>
          </cell>
          <cell r="N1617">
            <v>45174</v>
          </cell>
          <cell r="P1617">
            <v>-249</v>
          </cell>
          <cell r="Q1617">
            <v>45444</v>
          </cell>
          <cell r="R1617" t="str">
            <v>conflit avec son chef</v>
          </cell>
          <cell r="T1617" t="str">
            <v>CDD</v>
          </cell>
          <cell r="U1617" t="str">
            <v>Contractuel</v>
          </cell>
          <cell r="V1617">
            <v>45413</v>
          </cell>
          <cell r="W1617">
            <v>45473</v>
          </cell>
          <cell r="Z1617">
            <v>45174</v>
          </cell>
          <cell r="AA1617">
            <v>9</v>
          </cell>
          <cell r="AB1617">
            <v>2023</v>
          </cell>
          <cell r="AC1617">
            <v>2027</v>
          </cell>
          <cell r="AD1617">
            <v>1.5027777777777778</v>
          </cell>
          <cell r="AE1617" t="str">
            <v>&lt; 2</v>
          </cell>
          <cell r="AF1617">
            <v>35819</v>
          </cell>
          <cell r="AG1617">
            <v>27.13150684931507</v>
          </cell>
          <cell r="AH1617" t="str">
            <v>&gt;25&lt; 35</v>
          </cell>
          <cell r="AI1617">
            <v>17731873</v>
          </cell>
          <cell r="AJ1617" t="str">
            <v>05</v>
          </cell>
          <cell r="AK1617" t="str">
            <v>13635295</v>
          </cell>
          <cell r="AL1617">
            <v>43627</v>
          </cell>
          <cell r="AM1617" t="str">
            <v>FEMME</v>
          </cell>
          <cell r="AN1617" t="str">
            <v>Célibataire</v>
          </cell>
          <cell r="AQ1617">
            <v>3</v>
          </cell>
          <cell r="AR1617">
            <v>1</v>
          </cell>
          <cell r="AS1617">
            <v>45539.25</v>
          </cell>
          <cell r="AT1617" t="str">
            <v>Horaire</v>
          </cell>
          <cell r="AU1617">
            <v>3.6629999999999998</v>
          </cell>
          <cell r="AV1617" t="str">
            <v>07</v>
          </cell>
          <cell r="AW1617" t="str">
            <v>08001</v>
          </cell>
          <cell r="AX1617">
            <v>38105544564</v>
          </cell>
          <cell r="AY1617">
            <v>47</v>
          </cell>
          <cell r="AZ1617" t="str">
            <v>AMEN BANK</v>
          </cell>
          <cell r="BA1617" t="str">
            <v>07080013810554456447</v>
          </cell>
          <cell r="BB1617">
            <v>20</v>
          </cell>
          <cell r="BC1617" t="str">
            <v>CITE BOUZEYENE DENDEN</v>
          </cell>
          <cell r="BD1617" t="str">
            <v>MANOUBA</v>
          </cell>
          <cell r="BG1617">
            <v>92451112</v>
          </cell>
          <cell r="BH1617">
            <v>96226505</v>
          </cell>
          <cell r="BJ1617" t="str">
            <v>DENDEN</v>
          </cell>
          <cell r="BK1617" t="str">
            <v>B-P6 AR</v>
          </cell>
          <cell r="BL1617" t="str">
            <v>1.3</v>
          </cell>
          <cell r="BU1617" t="str">
            <v>Non-Actif</v>
          </cell>
          <cell r="BV1617" t="str">
            <v>P6 AR B CP</v>
          </cell>
        </row>
        <row r="1618">
          <cell r="B1618">
            <v>1620</v>
          </cell>
          <cell r="C1618" t="str">
            <v>Mlle</v>
          </cell>
          <cell r="D1618" t="str">
            <v>FTITI RADHIA</v>
          </cell>
          <cell r="E1618" t="str">
            <v>SAGE Tunisia</v>
          </cell>
          <cell r="F1618" t="str">
            <v>PRODUCTION</v>
          </cell>
          <cell r="G1618" t="str">
            <v>Alimentatrice</v>
          </cell>
          <cell r="H1618" t="str">
            <v>P6 AR</v>
          </cell>
          <cell r="I1618" t="str">
            <v>MASSOUD BRAHMI</v>
          </cell>
          <cell r="J1618" t="str">
            <v>B</v>
          </cell>
          <cell r="K1618" t="str">
            <v>DIRECTS</v>
          </cell>
          <cell r="L1618" t="str">
            <v>Variable cost at standard</v>
          </cell>
          <cell r="M1618" t="str">
            <v>Alimentatrice</v>
          </cell>
          <cell r="N1618">
            <v>45175</v>
          </cell>
          <cell r="P1618">
            <v>25</v>
          </cell>
          <cell r="T1618" t="str">
            <v>CDD</v>
          </cell>
          <cell r="U1618" t="str">
            <v>Contractuel</v>
          </cell>
          <cell r="V1618">
            <v>45689</v>
          </cell>
          <cell r="W1618">
            <v>45747</v>
          </cell>
          <cell r="Z1618">
            <v>45175</v>
          </cell>
          <cell r="AA1618">
            <v>9</v>
          </cell>
          <cell r="AB1618">
            <v>2023</v>
          </cell>
          <cell r="AC1618">
            <v>2027</v>
          </cell>
          <cell r="AD1618">
            <v>1.5</v>
          </cell>
          <cell r="AE1618" t="str">
            <v>&lt; 2</v>
          </cell>
          <cell r="AF1618">
            <v>37293</v>
          </cell>
          <cell r="AG1618">
            <v>23.093150684931508</v>
          </cell>
          <cell r="AH1618" t="str">
            <v>&lt; 25</v>
          </cell>
          <cell r="AI1618">
            <v>17460970</v>
          </cell>
          <cell r="AJ1618" t="str">
            <v>03</v>
          </cell>
          <cell r="AK1618" t="str">
            <v>11990089</v>
          </cell>
          <cell r="AL1618">
            <v>44287</v>
          </cell>
          <cell r="AM1618" t="str">
            <v>FEMME</v>
          </cell>
          <cell r="AN1618" t="str">
            <v>Célibataire</v>
          </cell>
          <cell r="AQ1618">
            <v>3</v>
          </cell>
          <cell r="AR1618">
            <v>2</v>
          </cell>
          <cell r="AS1618">
            <v>45905.5</v>
          </cell>
          <cell r="AT1618" t="str">
            <v>Horaire</v>
          </cell>
          <cell r="AU1618">
            <v>3.5</v>
          </cell>
          <cell r="AV1618">
            <v>17</v>
          </cell>
          <cell r="AW1618" t="str">
            <v>00100</v>
          </cell>
          <cell r="AX1618" t="str">
            <v>00003025412</v>
          </cell>
          <cell r="AY1618">
            <v>48</v>
          </cell>
          <cell r="AZ1618" t="str">
            <v>LA POSTE</v>
          </cell>
          <cell r="BA1618" t="str">
            <v>17001000000302541248</v>
          </cell>
          <cell r="BB1618">
            <v>20</v>
          </cell>
          <cell r="BC1618" t="str">
            <v>JAYARA SIDI HESSINE</v>
          </cell>
          <cell r="BD1618" t="str">
            <v>TUNIS</v>
          </cell>
          <cell r="BG1618">
            <v>27537144</v>
          </cell>
          <cell r="BH1618">
            <v>24970547</v>
          </cell>
          <cell r="BJ1618" t="str">
            <v>JAYARA</v>
          </cell>
          <cell r="BK1618" t="str">
            <v>B-P6 AR</v>
          </cell>
          <cell r="BL1618" t="str">
            <v>1.3</v>
          </cell>
          <cell r="BT1618">
            <v>191</v>
          </cell>
          <cell r="BU1618" t="str">
            <v>si</v>
          </cell>
          <cell r="BV1618" t="str">
            <v>P6 AR B SP</v>
          </cell>
        </row>
        <row r="1619">
          <cell r="B1619">
            <v>1621</v>
          </cell>
          <cell r="C1619" t="str">
            <v>Mlle</v>
          </cell>
          <cell r="D1619" t="str">
            <v>SOUDENI RANIA</v>
          </cell>
          <cell r="E1619" t="str">
            <v>SAGE Tunisia</v>
          </cell>
          <cell r="F1619" t="str">
            <v>PRODUCTION</v>
          </cell>
          <cell r="G1619" t="str">
            <v>Alimentatrice</v>
          </cell>
          <cell r="H1619" t="str">
            <v>Panda</v>
          </cell>
          <cell r="I1619" t="str">
            <v>HASNA NASRAOUI</v>
          </cell>
          <cell r="J1619" t="str">
            <v>A</v>
          </cell>
          <cell r="K1619" t="str">
            <v>DIRECTS</v>
          </cell>
          <cell r="L1619" t="str">
            <v>Variable cost at standard</v>
          </cell>
          <cell r="M1619" t="str">
            <v>Alimentatrice</v>
          </cell>
          <cell r="N1619">
            <v>45177</v>
          </cell>
          <cell r="P1619">
            <v>25</v>
          </cell>
          <cell r="T1619" t="str">
            <v>CDD</v>
          </cell>
          <cell r="U1619" t="str">
            <v>Contractuel</v>
          </cell>
          <cell r="V1619">
            <v>45689</v>
          </cell>
          <cell r="W1619">
            <v>45747</v>
          </cell>
          <cell r="Z1619">
            <v>45177</v>
          </cell>
          <cell r="AA1619">
            <v>9</v>
          </cell>
          <cell r="AB1619">
            <v>2023</v>
          </cell>
          <cell r="AC1619">
            <v>2027</v>
          </cell>
          <cell r="AD1619">
            <v>1.4944444444444445</v>
          </cell>
          <cell r="AE1619" t="str">
            <v>&lt; 2</v>
          </cell>
          <cell r="AF1619">
            <v>36993</v>
          </cell>
          <cell r="AG1619">
            <v>23.915068493150685</v>
          </cell>
          <cell r="AH1619" t="str">
            <v>&lt; 25</v>
          </cell>
          <cell r="AI1619">
            <v>17443761</v>
          </cell>
          <cell r="AJ1619" t="str">
            <v>02</v>
          </cell>
          <cell r="AK1619" t="str">
            <v>09532109</v>
          </cell>
          <cell r="AL1619">
            <v>44267</v>
          </cell>
          <cell r="AM1619" t="str">
            <v>FEMME</v>
          </cell>
          <cell r="AN1619" t="str">
            <v>Célibataire</v>
          </cell>
          <cell r="AQ1619">
            <v>3</v>
          </cell>
          <cell r="AR1619">
            <v>2</v>
          </cell>
          <cell r="AS1619">
            <v>45907.5</v>
          </cell>
          <cell r="AT1619" t="str">
            <v>Horaire</v>
          </cell>
          <cell r="AU1619">
            <v>3.5</v>
          </cell>
          <cell r="AV1619">
            <v>12</v>
          </cell>
          <cell r="AW1619">
            <v>11600</v>
          </cell>
          <cell r="AX1619" t="str">
            <v>00131306007</v>
          </cell>
          <cell r="AY1619">
            <v>63</v>
          </cell>
          <cell r="AZ1619" t="str">
            <v>UIB</v>
          </cell>
          <cell r="BA1619" t="str">
            <v>12116000013130600763</v>
          </cell>
          <cell r="BB1619">
            <v>20</v>
          </cell>
          <cell r="BC1619" t="str">
            <v>BORJ ENNOUR BORJ AL AMRI</v>
          </cell>
          <cell r="BD1619" t="str">
            <v>MANOUBA</v>
          </cell>
          <cell r="BG1619">
            <v>21451875</v>
          </cell>
          <cell r="BH1619">
            <v>52257421</v>
          </cell>
          <cell r="BJ1619" t="str">
            <v>BORJ ENNOUR</v>
          </cell>
          <cell r="BK1619" t="str">
            <v>A-Panda</v>
          </cell>
          <cell r="BL1619" t="str">
            <v>1.3</v>
          </cell>
          <cell r="BT1619">
            <v>507</v>
          </cell>
          <cell r="BU1619" t="str">
            <v>si</v>
          </cell>
          <cell r="BV1619" t="str">
            <v>139 A SA</v>
          </cell>
        </row>
        <row r="1620">
          <cell r="B1620">
            <v>1622</v>
          </cell>
          <cell r="C1620" t="str">
            <v>Madame</v>
          </cell>
          <cell r="D1620" t="str">
            <v>CHOUCHENE WAHIDA</v>
          </cell>
          <cell r="E1620" t="str">
            <v>SAGE Tunisia</v>
          </cell>
          <cell r="F1620" t="str">
            <v>PRODUCTION</v>
          </cell>
          <cell r="G1620" t="str">
            <v>Couturière</v>
          </cell>
          <cell r="H1620" t="str">
            <v>Panda</v>
          </cell>
          <cell r="I1620" t="str">
            <v>HASNA NASRAOUI</v>
          </cell>
          <cell r="J1620" t="str">
            <v>A</v>
          </cell>
          <cell r="K1620" t="str">
            <v>DIRECTS</v>
          </cell>
          <cell r="L1620" t="str">
            <v>Variable cost at standard</v>
          </cell>
          <cell r="M1620" t="str">
            <v>Couturière</v>
          </cell>
          <cell r="N1620">
            <v>45180</v>
          </cell>
          <cell r="P1620">
            <v>25</v>
          </cell>
          <cell r="T1620" t="str">
            <v>CDD</v>
          </cell>
          <cell r="U1620" t="str">
            <v>Contractuel</v>
          </cell>
          <cell r="V1620">
            <v>45689</v>
          </cell>
          <cell r="W1620">
            <v>45747</v>
          </cell>
          <cell r="Z1620">
            <v>45180</v>
          </cell>
          <cell r="AA1620">
            <v>9</v>
          </cell>
          <cell r="AB1620">
            <v>2023</v>
          </cell>
          <cell r="AC1620">
            <v>2027</v>
          </cell>
          <cell r="AD1620">
            <v>1.4861111111111112</v>
          </cell>
          <cell r="AE1620" t="str">
            <v>&lt; 2</v>
          </cell>
          <cell r="AF1620">
            <v>27366</v>
          </cell>
          <cell r="AG1620">
            <v>50.290410958904111</v>
          </cell>
          <cell r="AH1620" t="str">
            <v>&gt;45&lt; 55</v>
          </cell>
          <cell r="AI1620">
            <v>12214577</v>
          </cell>
          <cell r="AJ1620" t="str">
            <v>06</v>
          </cell>
          <cell r="AK1620" t="str">
            <v>08018057</v>
          </cell>
          <cell r="AL1620">
            <v>35319</v>
          </cell>
          <cell r="AM1620" t="str">
            <v>FEMME</v>
          </cell>
          <cell r="AN1620" t="str">
            <v>Divorcé</v>
          </cell>
          <cell r="AQ1620">
            <v>3</v>
          </cell>
          <cell r="AR1620">
            <v>2</v>
          </cell>
          <cell r="AS1620">
            <v>45910.5</v>
          </cell>
          <cell r="AT1620" t="str">
            <v>Horaire</v>
          </cell>
          <cell r="AU1620">
            <v>3.5</v>
          </cell>
          <cell r="AV1620">
            <v>26</v>
          </cell>
          <cell r="AW1620" t="str">
            <v>00600</v>
          </cell>
          <cell r="AX1620" t="str">
            <v>08901289086</v>
          </cell>
          <cell r="AY1620">
            <v>74</v>
          </cell>
          <cell r="AZ1620" t="str">
            <v>BTL</v>
          </cell>
          <cell r="BA1620" t="str">
            <v>26006000890128908674</v>
          </cell>
          <cell r="BB1620">
            <v>20</v>
          </cell>
          <cell r="BC1620" t="str">
            <v>YASSMINET BEN AROUS</v>
          </cell>
          <cell r="BD1620" t="str">
            <v>BEN AROUS</v>
          </cell>
          <cell r="BG1620">
            <v>25212826</v>
          </cell>
          <cell r="BJ1620" t="str">
            <v>YASMINETTE HÔP</v>
          </cell>
          <cell r="BK1620" t="str">
            <v>A-Panda</v>
          </cell>
          <cell r="BL1620" t="str">
            <v>1.1</v>
          </cell>
          <cell r="BN1620" t="str">
            <v>26006000890128908674</v>
          </cell>
          <cell r="BO1620" t="str">
            <v>CHOUCHENE WAHIDA</v>
          </cell>
          <cell r="BP1620">
            <v>1622</v>
          </cell>
          <cell r="BT1620">
            <v>595</v>
          </cell>
          <cell r="BU1620" t="str">
            <v>si</v>
          </cell>
          <cell r="BV1620" t="str">
            <v>139 A CA</v>
          </cell>
        </row>
        <row r="1621">
          <cell r="B1621">
            <v>1623</v>
          </cell>
          <cell r="C1621" t="str">
            <v>Madame</v>
          </cell>
          <cell r="D1621" t="str">
            <v>NASRI SANA</v>
          </cell>
          <cell r="E1621" t="str">
            <v>SAGE Tunisia</v>
          </cell>
          <cell r="F1621" t="str">
            <v>PRODUCTION</v>
          </cell>
          <cell r="G1621" t="str">
            <v>Couturière</v>
          </cell>
          <cell r="H1621" t="str">
            <v>P6 AR</v>
          </cell>
          <cell r="I1621" t="str">
            <v>MASSOUD BRAHMI</v>
          </cell>
          <cell r="J1621" t="str">
            <v>B</v>
          </cell>
          <cell r="K1621" t="str">
            <v>DIRECTS</v>
          </cell>
          <cell r="L1621" t="str">
            <v>Variable cost at standard</v>
          </cell>
          <cell r="M1621" t="str">
            <v>Couturière</v>
          </cell>
          <cell r="N1621">
            <v>45180</v>
          </cell>
          <cell r="P1621">
            <v>-492</v>
          </cell>
          <cell r="Q1621">
            <v>45180</v>
          </cell>
          <cell r="R1621" t="str">
            <v>probleme d'integration</v>
          </cell>
          <cell r="T1621" t="str">
            <v>CDD</v>
          </cell>
          <cell r="U1621" t="str">
            <v>Contractuel</v>
          </cell>
          <cell r="V1621">
            <v>45180</v>
          </cell>
          <cell r="W1621">
            <v>45230</v>
          </cell>
          <cell r="Z1621">
            <v>45180</v>
          </cell>
          <cell r="AA1621">
            <v>9</v>
          </cell>
          <cell r="AB1621">
            <v>2023</v>
          </cell>
          <cell r="AC1621">
            <v>2027</v>
          </cell>
          <cell r="AD1621">
            <v>1.4861111111111112</v>
          </cell>
          <cell r="AE1621" t="str">
            <v>&lt; 2</v>
          </cell>
          <cell r="AF1621">
            <v>32173</v>
          </cell>
          <cell r="AG1621">
            <v>37.12054794520548</v>
          </cell>
          <cell r="AH1621" t="str">
            <v>&gt;35&lt; 45</v>
          </cell>
          <cell r="AI1621">
            <v>12668476</v>
          </cell>
          <cell r="AJ1621" t="str">
            <v>05</v>
          </cell>
          <cell r="AK1621" t="str">
            <v>07398721</v>
          </cell>
          <cell r="AL1621">
            <v>43754</v>
          </cell>
          <cell r="AM1621" t="str">
            <v>FEMME</v>
          </cell>
          <cell r="AN1621" t="str">
            <v>Marié(e)</v>
          </cell>
          <cell r="AO1621">
            <v>2</v>
          </cell>
          <cell r="AQ1621">
            <v>3</v>
          </cell>
          <cell r="AR1621">
            <v>1</v>
          </cell>
          <cell r="AS1621">
            <v>45545.25</v>
          </cell>
          <cell r="AT1621" t="str">
            <v>Horaire</v>
          </cell>
          <cell r="AU1621">
            <v>3.5</v>
          </cell>
          <cell r="BA1621" t="str">
            <v/>
          </cell>
          <cell r="BB1621">
            <v>0</v>
          </cell>
          <cell r="BC1621" t="str">
            <v>10 RUE 10387 OUARDIA 6 TUNIS</v>
          </cell>
          <cell r="BD1621" t="str">
            <v>TUNIS</v>
          </cell>
          <cell r="BG1621">
            <v>53332188</v>
          </cell>
          <cell r="BH1621">
            <v>22283441</v>
          </cell>
          <cell r="BK1621" t="str">
            <v>B-P6 AR</v>
          </cell>
          <cell r="BU1621" t="str">
            <v>Non-Actif</v>
          </cell>
        </row>
        <row r="1622">
          <cell r="B1622">
            <v>1624</v>
          </cell>
          <cell r="C1622" t="str">
            <v>Monsieur</v>
          </cell>
          <cell r="D1622" t="str">
            <v>KHEMIRI AKREM</v>
          </cell>
          <cell r="E1622" t="str">
            <v>SAGE Tunisia</v>
          </cell>
          <cell r="F1622" t="str">
            <v>COUPE</v>
          </cell>
          <cell r="G1622" t="str">
            <v>COUPEUR</v>
          </cell>
          <cell r="H1622" t="str">
            <v>COUPE</v>
          </cell>
          <cell r="I1622" t="str">
            <v>HAITHEM SLAMA</v>
          </cell>
          <cell r="K1622" t="str">
            <v>DIRECTS</v>
          </cell>
          <cell r="L1622" t="str">
            <v>Variable cost at standard</v>
          </cell>
          <cell r="M1622" t="str">
            <v>COUPEUR</v>
          </cell>
          <cell r="N1622">
            <v>45180</v>
          </cell>
          <cell r="P1622">
            <v>-6</v>
          </cell>
          <cell r="T1622" t="str">
            <v>CDD</v>
          </cell>
          <cell r="U1622" t="str">
            <v>Contractuel</v>
          </cell>
          <cell r="V1622">
            <v>45689</v>
          </cell>
          <cell r="W1622">
            <v>45716</v>
          </cell>
          <cell r="Z1622">
            <v>45180</v>
          </cell>
          <cell r="AA1622">
            <v>9</v>
          </cell>
          <cell r="AB1622">
            <v>2023</v>
          </cell>
          <cell r="AC1622">
            <v>2027</v>
          </cell>
          <cell r="AD1622">
            <v>1.4861111111111112</v>
          </cell>
          <cell r="AE1622" t="str">
            <v>&lt; 2</v>
          </cell>
          <cell r="AF1622">
            <v>35783</v>
          </cell>
          <cell r="AG1622">
            <v>27.230136986301371</v>
          </cell>
          <cell r="AH1622" t="str">
            <v>&gt;25&lt; 35</v>
          </cell>
          <cell r="AI1622">
            <v>17694162</v>
          </cell>
          <cell r="AJ1622" t="str">
            <v>05</v>
          </cell>
          <cell r="AK1622" t="str">
            <v>11664480</v>
          </cell>
          <cell r="AL1622">
            <v>43553</v>
          </cell>
          <cell r="AM1622" t="str">
            <v xml:space="preserve">HOMME </v>
          </cell>
          <cell r="AN1622" t="str">
            <v>Célibataire</v>
          </cell>
          <cell r="AQ1622">
            <v>3</v>
          </cell>
          <cell r="AR1622">
            <v>2</v>
          </cell>
          <cell r="AS1622">
            <v>45910.5</v>
          </cell>
          <cell r="AT1622" t="str">
            <v>Horaire</v>
          </cell>
          <cell r="AU1622">
            <v>3.5</v>
          </cell>
          <cell r="AV1622">
            <v>17</v>
          </cell>
          <cell r="AW1622" t="str">
            <v>00100</v>
          </cell>
          <cell r="AX1622" t="str">
            <v>00003016301</v>
          </cell>
          <cell r="AY1622">
            <v>27</v>
          </cell>
          <cell r="AZ1622" t="str">
            <v>LA POSTE</v>
          </cell>
          <cell r="BA1622" t="str">
            <v>17001000000301630127</v>
          </cell>
          <cell r="BB1622">
            <v>20</v>
          </cell>
          <cell r="BC1622" t="str">
            <v>JAYARA SIDI HESSINE</v>
          </cell>
          <cell r="BD1622" t="str">
            <v>TUNIS</v>
          </cell>
          <cell r="BG1622">
            <v>51975478</v>
          </cell>
          <cell r="BH1622">
            <v>29330543</v>
          </cell>
          <cell r="BJ1622" t="str">
            <v>JAYARA</v>
          </cell>
          <cell r="BK1622" t="str">
            <v>-COUPE</v>
          </cell>
          <cell r="BL1622" t="str">
            <v>1.1</v>
          </cell>
          <cell r="BU1622" t="str">
            <v>si</v>
          </cell>
          <cell r="BV1622" t="str">
            <v>coupe</v>
          </cell>
        </row>
        <row r="1623">
          <cell r="B1623">
            <v>1625</v>
          </cell>
          <cell r="C1623" t="str">
            <v>Madame</v>
          </cell>
          <cell r="D1623" t="str">
            <v>KHELIFI ASMA</v>
          </cell>
          <cell r="E1623" t="str">
            <v>SAGE Tunisia</v>
          </cell>
          <cell r="F1623" t="str">
            <v>COUPE</v>
          </cell>
          <cell r="G1623" t="str">
            <v>COUPEUR</v>
          </cell>
          <cell r="H1623" t="str">
            <v>COUPE</v>
          </cell>
          <cell r="I1623" t="str">
            <v>HAITHEM SLAMA</v>
          </cell>
          <cell r="K1623" t="str">
            <v>DIRECTS</v>
          </cell>
          <cell r="L1623" t="str">
            <v>Variable cost at standard</v>
          </cell>
          <cell r="M1623" t="str">
            <v>COUPEUR</v>
          </cell>
          <cell r="N1623">
            <v>45181</v>
          </cell>
          <cell r="P1623">
            <v>-492</v>
          </cell>
          <cell r="Q1623">
            <v>45185</v>
          </cell>
          <cell r="R1623" t="str">
            <v>probleme d'integration</v>
          </cell>
          <cell r="T1623" t="str">
            <v>CDD</v>
          </cell>
          <cell r="U1623" t="str">
            <v>Contractuel</v>
          </cell>
          <cell r="V1623">
            <v>45181</v>
          </cell>
          <cell r="W1623">
            <v>45230</v>
          </cell>
          <cell r="Z1623">
            <v>45181</v>
          </cell>
          <cell r="AA1623">
            <v>9</v>
          </cell>
          <cell r="AB1623">
            <v>2023</v>
          </cell>
          <cell r="AC1623">
            <v>2027</v>
          </cell>
          <cell r="AD1623">
            <v>1.4833333333333334</v>
          </cell>
          <cell r="AE1623" t="str">
            <v>&lt; 2</v>
          </cell>
          <cell r="AF1623">
            <v>32258</v>
          </cell>
          <cell r="AG1623">
            <v>36.887671232876713</v>
          </cell>
          <cell r="AH1623" t="str">
            <v>&gt;35&lt; 45</v>
          </cell>
          <cell r="AK1623" t="str">
            <v>09168326</v>
          </cell>
          <cell r="AL1623">
            <v>44546</v>
          </cell>
          <cell r="AM1623" t="str">
            <v>FEMME</v>
          </cell>
          <cell r="AN1623" t="str">
            <v>Divorcé</v>
          </cell>
          <cell r="AO1623">
            <v>2</v>
          </cell>
          <cell r="AQ1623">
            <v>3</v>
          </cell>
          <cell r="AR1623">
            <v>1</v>
          </cell>
          <cell r="AS1623">
            <v>45546.25</v>
          </cell>
          <cell r="AT1623" t="str">
            <v>Horaire</v>
          </cell>
          <cell r="AU1623">
            <v>3.5</v>
          </cell>
          <cell r="AV1623">
            <v>20</v>
          </cell>
          <cell r="AW1623" t="str">
            <v>01010</v>
          </cell>
          <cell r="AX1623">
            <v>22200932196</v>
          </cell>
          <cell r="AY1623">
            <v>50</v>
          </cell>
          <cell r="AZ1623" t="str">
            <v>BTK</v>
          </cell>
          <cell r="BA1623" t="str">
            <v>20010102220093219650</v>
          </cell>
          <cell r="BB1623">
            <v>20</v>
          </cell>
          <cell r="BC1623" t="str">
            <v>DENDEN MANOUBA</v>
          </cell>
          <cell r="BD1623" t="str">
            <v>MANOUBA</v>
          </cell>
          <cell r="BG1623">
            <v>29529348</v>
          </cell>
          <cell r="BH1623">
            <v>20312712</v>
          </cell>
          <cell r="BK1623" t="str">
            <v>-COUPE</v>
          </cell>
          <cell r="BU1623" t="str">
            <v>Non-Actif</v>
          </cell>
        </row>
        <row r="1624">
          <cell r="B1624">
            <v>1626</v>
          </cell>
          <cell r="C1624" t="str">
            <v>Monsieur</v>
          </cell>
          <cell r="D1624" t="str">
            <v>STITI JASSER</v>
          </cell>
          <cell r="E1624" t="str">
            <v>SAGE Tunisia</v>
          </cell>
          <cell r="F1624" t="str">
            <v>COUPE</v>
          </cell>
          <cell r="G1624" t="str">
            <v>COUPEUR</v>
          </cell>
          <cell r="H1624" t="str">
            <v>COUPE</v>
          </cell>
          <cell r="I1624" t="str">
            <v>HAITHEM SLAMA</v>
          </cell>
          <cell r="K1624" t="str">
            <v>DIRECTS</v>
          </cell>
          <cell r="L1624" t="str">
            <v>Variable cost at standard</v>
          </cell>
          <cell r="M1624" t="str">
            <v>COUPEUR</v>
          </cell>
          <cell r="N1624">
            <v>45181</v>
          </cell>
          <cell r="P1624">
            <v>-6</v>
          </cell>
          <cell r="T1624" t="str">
            <v>CDD</v>
          </cell>
          <cell r="U1624" t="str">
            <v>Contractuel</v>
          </cell>
          <cell r="V1624">
            <v>45689</v>
          </cell>
          <cell r="W1624">
            <v>45716</v>
          </cell>
          <cell r="Z1624">
            <v>45181</v>
          </cell>
          <cell r="AA1624">
            <v>9</v>
          </cell>
          <cell r="AB1624">
            <v>2023</v>
          </cell>
          <cell r="AC1624">
            <v>2027</v>
          </cell>
          <cell r="AD1624">
            <v>1.4833333333333334</v>
          </cell>
          <cell r="AE1624" t="str">
            <v>&lt; 2</v>
          </cell>
          <cell r="AF1624">
            <v>38291</v>
          </cell>
          <cell r="AG1624">
            <v>20.358904109589041</v>
          </cell>
          <cell r="AH1624" t="str">
            <v>&lt; 25</v>
          </cell>
          <cell r="AI1624">
            <v>17764958</v>
          </cell>
          <cell r="AJ1624" t="str">
            <v>04</v>
          </cell>
          <cell r="AK1624" t="str">
            <v>14373011</v>
          </cell>
          <cell r="AL1624">
            <v>44672</v>
          </cell>
          <cell r="AM1624" t="str">
            <v xml:space="preserve">HOMME </v>
          </cell>
          <cell r="AN1624" t="str">
            <v>Célibataire</v>
          </cell>
          <cell r="AQ1624">
            <v>3</v>
          </cell>
          <cell r="AR1624">
            <v>2</v>
          </cell>
          <cell r="AS1624">
            <v>45911.5</v>
          </cell>
          <cell r="AT1624" t="str">
            <v>Horaire</v>
          </cell>
          <cell r="AU1624">
            <v>3.5</v>
          </cell>
          <cell r="AV1624">
            <v>25</v>
          </cell>
          <cell r="AW1624" t="str">
            <v>03300</v>
          </cell>
          <cell r="AX1624" t="str">
            <v>00001182959</v>
          </cell>
          <cell r="AY1624">
            <v>38</v>
          </cell>
          <cell r="AZ1624" t="str">
            <v>ZITOUNA BANK</v>
          </cell>
          <cell r="BA1624" t="str">
            <v>25033000000118295938</v>
          </cell>
          <cell r="BB1624">
            <v>20</v>
          </cell>
          <cell r="BC1624" t="str">
            <v>ZAHROUNI TUNIS</v>
          </cell>
          <cell r="BD1624" t="str">
            <v>TUNIS</v>
          </cell>
          <cell r="BG1624">
            <v>56134973</v>
          </cell>
          <cell r="BJ1624" t="str">
            <v>ZAHROUNI</v>
          </cell>
          <cell r="BK1624" t="str">
            <v>-COUPE</v>
          </cell>
          <cell r="BL1624" t="str">
            <v>1.1</v>
          </cell>
          <cell r="BU1624" t="str">
            <v>si</v>
          </cell>
          <cell r="BV1624" t="str">
            <v>coupe</v>
          </cell>
        </row>
        <row r="1625">
          <cell r="B1625">
            <v>1627</v>
          </cell>
          <cell r="C1625" t="str">
            <v>Monsieur</v>
          </cell>
          <cell r="D1625" t="str">
            <v>SEGNI FIRAS</v>
          </cell>
          <cell r="E1625" t="str">
            <v>SAGE Tunisia</v>
          </cell>
          <cell r="F1625" t="str">
            <v>COUPE</v>
          </cell>
          <cell r="G1625" t="str">
            <v>COUPEUR</v>
          </cell>
          <cell r="H1625" t="str">
            <v>COUPE</v>
          </cell>
          <cell r="I1625" t="str">
            <v>HAITHEM SLAMA</v>
          </cell>
          <cell r="K1625" t="str">
            <v>DIRECTS</v>
          </cell>
          <cell r="L1625" t="str">
            <v>Variable cost at standard</v>
          </cell>
          <cell r="M1625" t="str">
            <v>COUPEUR</v>
          </cell>
          <cell r="N1625">
            <v>45181</v>
          </cell>
          <cell r="P1625">
            <v>-431</v>
          </cell>
          <cell r="Q1625">
            <v>45260</v>
          </cell>
          <cell r="R1625" t="str">
            <v>fin de contrat</v>
          </cell>
          <cell r="S1625" t="str">
            <v>probléme de dicipline</v>
          </cell>
          <cell r="T1625" t="str">
            <v>CDD</v>
          </cell>
          <cell r="U1625" t="str">
            <v>Contractuel</v>
          </cell>
          <cell r="V1625">
            <v>45231</v>
          </cell>
          <cell r="W1625">
            <v>45291</v>
          </cell>
          <cell r="Z1625">
            <v>45181</v>
          </cell>
          <cell r="AA1625">
            <v>9</v>
          </cell>
          <cell r="AB1625">
            <v>2023</v>
          </cell>
          <cell r="AC1625">
            <v>2027</v>
          </cell>
          <cell r="AD1625">
            <v>1.4833333333333334</v>
          </cell>
          <cell r="AE1625" t="str">
            <v>&lt; 2</v>
          </cell>
          <cell r="AF1625">
            <v>36445</v>
          </cell>
          <cell r="AG1625">
            <v>25.416438356164385</v>
          </cell>
          <cell r="AH1625" t="str">
            <v>&gt;25&lt; 35</v>
          </cell>
          <cell r="AI1625">
            <v>17646271</v>
          </cell>
          <cell r="AJ1625" t="str">
            <v>03</v>
          </cell>
          <cell r="AK1625" t="str">
            <v>14266239</v>
          </cell>
          <cell r="AL1625">
            <v>43809</v>
          </cell>
          <cell r="AM1625" t="str">
            <v xml:space="preserve">HOMME </v>
          </cell>
          <cell r="AN1625" t="str">
            <v>Célibataire</v>
          </cell>
          <cell r="AQ1625">
            <v>3</v>
          </cell>
          <cell r="AR1625">
            <v>1</v>
          </cell>
          <cell r="AS1625">
            <v>45546.25</v>
          </cell>
          <cell r="AT1625" t="str">
            <v>Horaire</v>
          </cell>
          <cell r="AU1625">
            <v>3.5</v>
          </cell>
          <cell r="AV1625">
            <v>17</v>
          </cell>
          <cell r="AW1625" t="str">
            <v>00100</v>
          </cell>
          <cell r="AX1625" t="str">
            <v>00003133887</v>
          </cell>
          <cell r="AY1625">
            <v>58</v>
          </cell>
          <cell r="AZ1625" t="str">
            <v>LA POSTE</v>
          </cell>
          <cell r="BA1625" t="str">
            <v>17001000000313388758</v>
          </cell>
          <cell r="BB1625">
            <v>20</v>
          </cell>
          <cell r="BC1625" t="str">
            <v>28 RUE 608 ZAHROUNI TUNIS</v>
          </cell>
          <cell r="BD1625" t="str">
            <v>TUNIS</v>
          </cell>
          <cell r="BG1625">
            <v>55739105</v>
          </cell>
          <cell r="BK1625" t="str">
            <v>-COUPE</v>
          </cell>
          <cell r="BL1625" t="str">
            <v>1.1</v>
          </cell>
          <cell r="BU1625" t="str">
            <v>Non-Actif</v>
          </cell>
        </row>
        <row r="1626">
          <cell r="B1626">
            <v>1628</v>
          </cell>
          <cell r="C1626" t="str">
            <v>Monsieur</v>
          </cell>
          <cell r="D1626" t="str">
            <v>WEILI SEIF EDDINE</v>
          </cell>
          <cell r="E1626" t="str">
            <v>SAGE Tunisia</v>
          </cell>
          <cell r="F1626" t="str">
            <v>COUPE</v>
          </cell>
          <cell r="G1626" t="str">
            <v>COUPEUR</v>
          </cell>
          <cell r="H1626" t="str">
            <v>COUPE</v>
          </cell>
          <cell r="I1626" t="str">
            <v>HAITHEM SLAMA</v>
          </cell>
          <cell r="K1626" t="str">
            <v>DIRECTS</v>
          </cell>
          <cell r="L1626" t="str">
            <v>Variable cost at standard</v>
          </cell>
          <cell r="M1626" t="str">
            <v>COUPEUR</v>
          </cell>
          <cell r="N1626">
            <v>45181</v>
          </cell>
          <cell r="P1626">
            <v>-279</v>
          </cell>
          <cell r="Q1626">
            <v>45437</v>
          </cell>
          <cell r="R1626" t="str">
            <v>Conflit avec chef d'équipe</v>
          </cell>
          <cell r="T1626" t="str">
            <v>CDD</v>
          </cell>
          <cell r="U1626" t="str">
            <v>Contractuel</v>
          </cell>
          <cell r="V1626">
            <v>45413</v>
          </cell>
          <cell r="W1626">
            <v>45443</v>
          </cell>
          <cell r="Z1626">
            <v>45181</v>
          </cell>
          <cell r="AA1626">
            <v>9</v>
          </cell>
          <cell r="AB1626">
            <v>2023</v>
          </cell>
          <cell r="AC1626">
            <v>2027</v>
          </cell>
          <cell r="AD1626">
            <v>1.4833333333333334</v>
          </cell>
          <cell r="AE1626" t="str">
            <v>&lt; 2</v>
          </cell>
          <cell r="AF1626">
            <v>35862</v>
          </cell>
          <cell r="AG1626">
            <v>27.013698630136986</v>
          </cell>
          <cell r="AH1626" t="str">
            <v>&gt;25&lt; 35</v>
          </cell>
          <cell r="AI1626">
            <v>16867941</v>
          </cell>
          <cell r="AJ1626" t="str">
            <v>06</v>
          </cell>
          <cell r="AK1626" t="str">
            <v>13003579</v>
          </cell>
          <cell r="AL1626">
            <v>44630</v>
          </cell>
          <cell r="AM1626" t="str">
            <v xml:space="preserve">HOMME </v>
          </cell>
          <cell r="AN1626" t="str">
            <v>Célibataire</v>
          </cell>
          <cell r="AQ1626">
            <v>3</v>
          </cell>
          <cell r="AR1626">
            <v>1</v>
          </cell>
          <cell r="AS1626">
            <v>45546.25</v>
          </cell>
          <cell r="AT1626" t="str">
            <v>Horaire</v>
          </cell>
          <cell r="AU1626">
            <v>3.5</v>
          </cell>
          <cell r="AV1626">
            <v>17</v>
          </cell>
          <cell r="AW1626" t="str">
            <v>00100</v>
          </cell>
          <cell r="AX1626" t="str">
            <v>00003308249</v>
          </cell>
          <cell r="AY1626">
            <v>93</v>
          </cell>
          <cell r="AZ1626" t="str">
            <v>LA POSTE</v>
          </cell>
          <cell r="BA1626" t="str">
            <v>17001000000330824993</v>
          </cell>
          <cell r="BB1626">
            <v>20</v>
          </cell>
          <cell r="BC1626" t="str">
            <v>SIDI HESSINE TUNIS</v>
          </cell>
          <cell r="BD1626" t="str">
            <v>TUNIS</v>
          </cell>
          <cell r="BF1626">
            <v>45230</v>
          </cell>
          <cell r="BG1626">
            <v>53617875</v>
          </cell>
          <cell r="BJ1626" t="str">
            <v>SIDI HSSINE</v>
          </cell>
          <cell r="BK1626" t="str">
            <v>-COUPE</v>
          </cell>
          <cell r="BL1626" t="str">
            <v>1.1</v>
          </cell>
          <cell r="BU1626" t="str">
            <v>Non-Actif</v>
          </cell>
          <cell r="BV1626" t="str">
            <v>coupe</v>
          </cell>
        </row>
        <row r="1627">
          <cell r="B1627">
            <v>1629</v>
          </cell>
          <cell r="C1627" t="str">
            <v>Mlle</v>
          </cell>
          <cell r="D1627" t="str">
            <v>KHIARI WIEM</v>
          </cell>
          <cell r="E1627" t="str">
            <v>SAGE Tunisia</v>
          </cell>
          <cell r="F1627" t="str">
            <v>COUPE</v>
          </cell>
          <cell r="G1627" t="str">
            <v>COUPEUR</v>
          </cell>
          <cell r="H1627" t="str">
            <v>COUPE</v>
          </cell>
          <cell r="I1627" t="str">
            <v>HAITHEM SLAMA</v>
          </cell>
          <cell r="K1627" t="str">
            <v>DIRECTS</v>
          </cell>
          <cell r="L1627" t="str">
            <v>Variable cost at standard</v>
          </cell>
          <cell r="M1627" t="str">
            <v>COUPEUR</v>
          </cell>
          <cell r="N1627">
            <v>45181</v>
          </cell>
          <cell r="P1627">
            <v>-6</v>
          </cell>
          <cell r="T1627" t="str">
            <v>CDD</v>
          </cell>
          <cell r="U1627" t="str">
            <v>Contractuel</v>
          </cell>
          <cell r="V1627">
            <v>45689</v>
          </cell>
          <cell r="W1627">
            <v>45716</v>
          </cell>
          <cell r="Z1627">
            <v>45181</v>
          </cell>
          <cell r="AA1627">
            <v>9</v>
          </cell>
          <cell r="AB1627">
            <v>2023</v>
          </cell>
          <cell r="AC1627">
            <v>2027</v>
          </cell>
          <cell r="AD1627">
            <v>1.4833333333333334</v>
          </cell>
          <cell r="AE1627" t="str">
            <v>&lt; 2</v>
          </cell>
          <cell r="AF1627">
            <v>36047</v>
          </cell>
          <cell r="AG1627">
            <v>26.506849315068493</v>
          </cell>
          <cell r="AH1627" t="str">
            <v>&gt;25&lt; 35</v>
          </cell>
          <cell r="AI1627">
            <v>17462195</v>
          </cell>
          <cell r="AJ1627" t="str">
            <v>08</v>
          </cell>
          <cell r="AK1627" t="str">
            <v>14360499</v>
          </cell>
          <cell r="AL1627">
            <v>43157</v>
          </cell>
          <cell r="AM1627" t="str">
            <v>FEMME</v>
          </cell>
          <cell r="AN1627" t="str">
            <v>Célibataire</v>
          </cell>
          <cell r="AQ1627">
            <v>3</v>
          </cell>
          <cell r="AR1627">
            <v>2</v>
          </cell>
          <cell r="AS1627">
            <v>45911.5</v>
          </cell>
          <cell r="AT1627" t="str">
            <v>Horaire</v>
          </cell>
          <cell r="AU1627">
            <v>3.5</v>
          </cell>
          <cell r="AV1627" t="str">
            <v>07</v>
          </cell>
          <cell r="AW1627" t="str">
            <v>08001</v>
          </cell>
          <cell r="AX1627">
            <v>38105536668</v>
          </cell>
          <cell r="AY1627">
            <v>67</v>
          </cell>
          <cell r="AZ1627" t="str">
            <v>AMEN BANK</v>
          </cell>
          <cell r="BA1627" t="str">
            <v>07080013810553666867</v>
          </cell>
          <cell r="BB1627">
            <v>20</v>
          </cell>
          <cell r="BC1627" t="str">
            <v>MORNAGUIA MANOUBA</v>
          </cell>
          <cell r="BD1627" t="str">
            <v>MANOUBA</v>
          </cell>
          <cell r="BG1627">
            <v>55847411</v>
          </cell>
          <cell r="BJ1627" t="str">
            <v>MORNAGUIA</v>
          </cell>
          <cell r="BK1627" t="str">
            <v>-COUPE</v>
          </cell>
          <cell r="BL1627" t="str">
            <v>1.1</v>
          </cell>
          <cell r="BT1627">
            <v>490</v>
          </cell>
          <cell r="BU1627" t="str">
            <v>si</v>
          </cell>
          <cell r="BV1627" t="str">
            <v>coupe</v>
          </cell>
        </row>
        <row r="1628">
          <cell r="B1628">
            <v>1630</v>
          </cell>
          <cell r="C1628" t="str">
            <v>Monsieur</v>
          </cell>
          <cell r="D1628" t="str">
            <v>OUEDERNI SAFOUENE</v>
          </cell>
          <cell r="E1628" t="str">
            <v>SAGE Tunisia</v>
          </cell>
          <cell r="F1628" t="str">
            <v>COUPE</v>
          </cell>
          <cell r="G1628" t="str">
            <v>COUPEUR</v>
          </cell>
          <cell r="H1628" t="str">
            <v>COUPE</v>
          </cell>
          <cell r="I1628" t="str">
            <v>HAITHEM SLAMA</v>
          </cell>
          <cell r="K1628" t="str">
            <v>DIRECTS</v>
          </cell>
          <cell r="L1628" t="str">
            <v>Variable cost at standard</v>
          </cell>
          <cell r="M1628" t="str">
            <v>COUPEUR</v>
          </cell>
          <cell r="N1628">
            <v>45181</v>
          </cell>
          <cell r="P1628">
            <v>-492</v>
          </cell>
          <cell r="Q1628">
            <v>45212</v>
          </cell>
          <cell r="R1628" t="str">
            <v>fin de contrat</v>
          </cell>
          <cell r="S1628" t="str">
            <v>fin de contrat</v>
          </cell>
          <cell r="T1628" t="str">
            <v>CDD</v>
          </cell>
          <cell r="U1628" t="str">
            <v>Contractuel</v>
          </cell>
          <cell r="V1628">
            <v>45181</v>
          </cell>
          <cell r="W1628">
            <v>45230</v>
          </cell>
          <cell r="Z1628">
            <v>45181</v>
          </cell>
          <cell r="AA1628">
            <v>9</v>
          </cell>
          <cell r="AB1628">
            <v>2023</v>
          </cell>
          <cell r="AC1628">
            <v>2027</v>
          </cell>
          <cell r="AD1628">
            <v>1.4833333333333334</v>
          </cell>
          <cell r="AE1628" t="str">
            <v>&lt; 2</v>
          </cell>
          <cell r="AF1628">
            <v>35258</v>
          </cell>
          <cell r="AG1628">
            <v>28.668493150684931</v>
          </cell>
          <cell r="AH1628" t="str">
            <v>&gt;25&lt; 35</v>
          </cell>
          <cell r="AK1628" t="str">
            <v>13242103</v>
          </cell>
          <cell r="AL1628">
            <v>41286</v>
          </cell>
          <cell r="AM1628" t="str">
            <v xml:space="preserve">HOMME </v>
          </cell>
          <cell r="AN1628" t="str">
            <v>Célibataire</v>
          </cell>
          <cell r="AQ1628">
            <v>3</v>
          </cell>
          <cell r="AR1628">
            <v>1</v>
          </cell>
          <cell r="AS1628">
            <v>45546.25</v>
          </cell>
          <cell r="AT1628" t="str">
            <v>Horaire</v>
          </cell>
          <cell r="AU1628">
            <v>3.5</v>
          </cell>
          <cell r="AV1628">
            <v>17</v>
          </cell>
          <cell r="AW1628">
            <v>70600</v>
          </cell>
          <cell r="AX1628" t="str">
            <v>00002902426</v>
          </cell>
          <cell r="AY1628">
            <v>12</v>
          </cell>
          <cell r="AZ1628" t="str">
            <v>LA POSTE</v>
          </cell>
          <cell r="BA1628" t="str">
            <v>17706000000290242612</v>
          </cell>
          <cell r="BB1628">
            <v>20</v>
          </cell>
          <cell r="BC1628" t="str">
            <v>DENDEN MANOUBA</v>
          </cell>
          <cell r="BD1628" t="str">
            <v>MANOUBA</v>
          </cell>
          <cell r="BG1628">
            <v>25875553</v>
          </cell>
          <cell r="BK1628" t="str">
            <v>-COUPE</v>
          </cell>
          <cell r="BL1628" t="str">
            <v>1.1</v>
          </cell>
          <cell r="BU1628" t="str">
            <v>Non-Actif</v>
          </cell>
        </row>
        <row r="1629">
          <cell r="B1629">
            <v>1631</v>
          </cell>
          <cell r="C1629" t="str">
            <v>Mlle</v>
          </cell>
          <cell r="D1629" t="str">
            <v>BEN JERBANIA SAHAR</v>
          </cell>
          <cell r="E1629" t="str">
            <v>SAGE Tunisia</v>
          </cell>
          <cell r="F1629" t="str">
            <v>COUPE</v>
          </cell>
          <cell r="G1629" t="str">
            <v>COUPEUR</v>
          </cell>
          <cell r="H1629" t="str">
            <v>COUPE</v>
          </cell>
          <cell r="I1629" t="str">
            <v>HAITHEM SLAMA</v>
          </cell>
          <cell r="K1629" t="str">
            <v>DIRECTS</v>
          </cell>
          <cell r="L1629" t="str">
            <v>Variable cost at standard</v>
          </cell>
          <cell r="M1629" t="str">
            <v>COUPEUR</v>
          </cell>
          <cell r="N1629">
            <v>45181</v>
          </cell>
          <cell r="P1629">
            <v>-6</v>
          </cell>
          <cell r="T1629" t="str">
            <v>CDD</v>
          </cell>
          <cell r="U1629" t="str">
            <v>Contractuel</v>
          </cell>
          <cell r="V1629">
            <v>45689</v>
          </cell>
          <cell r="W1629">
            <v>45716</v>
          </cell>
          <cell r="Z1629">
            <v>45181</v>
          </cell>
          <cell r="AA1629">
            <v>9</v>
          </cell>
          <cell r="AB1629">
            <v>2023</v>
          </cell>
          <cell r="AC1629">
            <v>2027</v>
          </cell>
          <cell r="AD1629">
            <v>1.4833333333333334</v>
          </cell>
          <cell r="AE1629" t="str">
            <v>&lt; 2</v>
          </cell>
          <cell r="AF1629">
            <v>36533</v>
          </cell>
          <cell r="AG1629">
            <v>25.175342465753424</v>
          </cell>
          <cell r="AH1629" t="str">
            <v>&gt;25&lt; 35</v>
          </cell>
          <cell r="AK1629" t="str">
            <v>11665405</v>
          </cell>
          <cell r="AL1629">
            <v>43159</v>
          </cell>
          <cell r="AM1629" t="str">
            <v>FEMME</v>
          </cell>
          <cell r="AN1629" t="str">
            <v>Célibataire</v>
          </cell>
          <cell r="AQ1629">
            <v>3</v>
          </cell>
          <cell r="AR1629">
            <v>2</v>
          </cell>
          <cell r="AS1629">
            <v>45911.5</v>
          </cell>
          <cell r="AT1629" t="str">
            <v>Horaire</v>
          </cell>
          <cell r="AU1629">
            <v>3.5</v>
          </cell>
          <cell r="AV1629">
            <v>17</v>
          </cell>
          <cell r="AW1629" t="str">
            <v>00100</v>
          </cell>
          <cell r="AX1629" t="str">
            <v>00003311040</v>
          </cell>
          <cell r="AY1629">
            <v>62</v>
          </cell>
          <cell r="AZ1629" t="str">
            <v>LA POSTE</v>
          </cell>
          <cell r="BA1629" t="str">
            <v>17001000000331104062</v>
          </cell>
          <cell r="BB1629">
            <v>20</v>
          </cell>
          <cell r="BC1629" t="str">
            <v>01 RUE 4280 CITE FEHRI EL AGBA TUNIS</v>
          </cell>
          <cell r="BD1629" t="str">
            <v>TUNIS</v>
          </cell>
          <cell r="BG1629">
            <v>52155477</v>
          </cell>
          <cell r="BH1629">
            <v>51508099</v>
          </cell>
          <cell r="BJ1629" t="str">
            <v>EL AGBA</v>
          </cell>
          <cell r="BK1629" t="str">
            <v>-COUPE</v>
          </cell>
          <cell r="BL1629" t="str">
            <v>1.1</v>
          </cell>
          <cell r="BT1629">
            <v>497</v>
          </cell>
          <cell r="BU1629" t="str">
            <v>si</v>
          </cell>
          <cell r="BV1629" t="str">
            <v>coupe</v>
          </cell>
        </row>
        <row r="1630">
          <cell r="B1630">
            <v>1632</v>
          </cell>
          <cell r="C1630" t="str">
            <v>Mlle</v>
          </cell>
          <cell r="D1630" t="str">
            <v>KARTELLI SAOUSSEN</v>
          </cell>
          <cell r="E1630" t="str">
            <v>SAGE Tunisia</v>
          </cell>
          <cell r="F1630" t="str">
            <v>PRODUCTION</v>
          </cell>
          <cell r="G1630" t="str">
            <v>Contrôle qualité</v>
          </cell>
          <cell r="H1630" t="str">
            <v>P6 AV</v>
          </cell>
          <cell r="I1630" t="str">
            <v>Issam Ouni</v>
          </cell>
          <cell r="J1630" t="str">
            <v>B</v>
          </cell>
          <cell r="K1630" t="str">
            <v>INDIRECTS</v>
          </cell>
          <cell r="L1630" t="str">
            <v>Variable cost at standard</v>
          </cell>
          <cell r="M1630" t="str">
            <v>Contrôle qualité</v>
          </cell>
          <cell r="N1630">
            <v>45183</v>
          </cell>
          <cell r="P1630">
            <v>-492</v>
          </cell>
          <cell r="Q1630">
            <v>45183</v>
          </cell>
          <cell r="R1630" t="str">
            <v>INTEGRATION</v>
          </cell>
          <cell r="T1630" t="str">
            <v>CDD</v>
          </cell>
          <cell r="U1630" t="str">
            <v>Contractuel</v>
          </cell>
          <cell r="V1630">
            <v>45183</v>
          </cell>
          <cell r="W1630">
            <v>45230</v>
          </cell>
          <cell r="Z1630">
            <v>45183</v>
          </cell>
          <cell r="AA1630">
            <v>9</v>
          </cell>
          <cell r="AB1630">
            <v>2023</v>
          </cell>
          <cell r="AC1630">
            <v>2027</v>
          </cell>
          <cell r="AD1630">
            <v>1.4777777777777779</v>
          </cell>
          <cell r="AE1630" t="str">
            <v>&lt; 2</v>
          </cell>
          <cell r="AF1630">
            <v>35217</v>
          </cell>
          <cell r="AG1630">
            <v>28.780821917808218</v>
          </cell>
          <cell r="AH1630" t="str">
            <v>&gt;25&lt; 35</v>
          </cell>
          <cell r="AK1630" t="str">
            <v>12677337</v>
          </cell>
          <cell r="AL1630">
            <v>41953</v>
          </cell>
          <cell r="AM1630" t="str">
            <v>FEMME</v>
          </cell>
          <cell r="AN1630" t="str">
            <v>Célibataire</v>
          </cell>
          <cell r="AQ1630">
            <v>3</v>
          </cell>
          <cell r="AR1630">
            <v>1</v>
          </cell>
          <cell r="AS1630">
            <v>45548.25</v>
          </cell>
          <cell r="AT1630" t="str">
            <v>Horaire</v>
          </cell>
          <cell r="AU1630">
            <v>3.5</v>
          </cell>
          <cell r="AV1630" t="str">
            <v>07</v>
          </cell>
          <cell r="AW1630" t="str">
            <v>02600</v>
          </cell>
          <cell r="AX1630">
            <v>93105581559</v>
          </cell>
          <cell r="AY1630">
            <v>66</v>
          </cell>
          <cell r="AZ1630" t="str">
            <v>AMEN BANK</v>
          </cell>
          <cell r="BA1630" t="str">
            <v>07026009310558155966</v>
          </cell>
          <cell r="BB1630">
            <v>20</v>
          </cell>
          <cell r="BC1630" t="str">
            <v>GOBAA MANOUBA</v>
          </cell>
          <cell r="BD1630" t="str">
            <v>MANOUBA</v>
          </cell>
          <cell r="BG1630">
            <v>27875857</v>
          </cell>
          <cell r="BK1630" t="str">
            <v>B-P6 AV</v>
          </cell>
          <cell r="BL1630" t="str">
            <v>1.3</v>
          </cell>
          <cell r="BU1630" t="str">
            <v>Non-Actif</v>
          </cell>
        </row>
        <row r="1631">
          <cell r="B1631">
            <v>1633</v>
          </cell>
          <cell r="C1631" t="str">
            <v>Madame</v>
          </cell>
          <cell r="D1631" t="str">
            <v>AYARI FATMA</v>
          </cell>
          <cell r="E1631" t="str">
            <v>SAGE Tunisia</v>
          </cell>
          <cell r="F1631" t="str">
            <v>PRODUCTION</v>
          </cell>
          <cell r="G1631" t="str">
            <v>Couturière</v>
          </cell>
          <cell r="H1631" t="str">
            <v>P6 AR</v>
          </cell>
          <cell r="I1631" t="str">
            <v>MASSOUD BRAHMI</v>
          </cell>
          <cell r="J1631" t="str">
            <v>B</v>
          </cell>
          <cell r="K1631" t="str">
            <v>DIRECTS</v>
          </cell>
          <cell r="L1631" t="str">
            <v>Variable cost at standard</v>
          </cell>
          <cell r="M1631" t="str">
            <v>Couturière</v>
          </cell>
          <cell r="N1631">
            <v>45181</v>
          </cell>
          <cell r="P1631">
            <v>-492</v>
          </cell>
          <cell r="Q1631">
            <v>45200</v>
          </cell>
          <cell r="R1631" t="str">
            <v>probleme d'integration</v>
          </cell>
          <cell r="T1631" t="str">
            <v>CDD</v>
          </cell>
          <cell r="U1631" t="str">
            <v>Contractuel</v>
          </cell>
          <cell r="V1631">
            <v>45181</v>
          </cell>
          <cell r="W1631">
            <v>45230</v>
          </cell>
          <cell r="Z1631">
            <v>45181</v>
          </cell>
          <cell r="AA1631">
            <v>9</v>
          </cell>
          <cell r="AB1631">
            <v>2023</v>
          </cell>
          <cell r="AC1631">
            <v>2027</v>
          </cell>
          <cell r="AD1631">
            <v>1.4833333333333334</v>
          </cell>
          <cell r="AE1631" t="str">
            <v>&lt; 2</v>
          </cell>
          <cell r="AF1631">
            <v>30326</v>
          </cell>
          <cell r="AG1631">
            <v>42.180821917808217</v>
          </cell>
          <cell r="AH1631" t="str">
            <v>&gt;35&lt; 45</v>
          </cell>
          <cell r="AI1631">
            <v>12518538</v>
          </cell>
          <cell r="AJ1631" t="str">
            <v>08</v>
          </cell>
          <cell r="AK1631" t="str">
            <v>07362822</v>
          </cell>
          <cell r="AL1631">
            <v>36960</v>
          </cell>
          <cell r="AM1631" t="str">
            <v>FEMME</v>
          </cell>
          <cell r="AN1631" t="str">
            <v>Divorcé</v>
          </cell>
          <cell r="AO1631">
            <v>1</v>
          </cell>
          <cell r="AQ1631">
            <v>3</v>
          </cell>
          <cell r="AR1631">
            <v>1</v>
          </cell>
          <cell r="AS1631">
            <v>45546.25</v>
          </cell>
          <cell r="AT1631" t="str">
            <v>Horaire</v>
          </cell>
          <cell r="AU1631">
            <v>3.5</v>
          </cell>
          <cell r="AV1631">
            <v>12</v>
          </cell>
          <cell r="AW1631" t="str">
            <v>05500</v>
          </cell>
          <cell r="AX1631" t="str">
            <v>00133130133</v>
          </cell>
          <cell r="AY1631">
            <v>66</v>
          </cell>
          <cell r="AZ1631" t="str">
            <v>UIB</v>
          </cell>
          <cell r="BA1631" t="str">
            <v>12055000013313013366</v>
          </cell>
          <cell r="BB1631">
            <v>20</v>
          </cell>
          <cell r="BC1631" t="str">
            <v>CITE TAHOUNA MORNAGUIA</v>
          </cell>
          <cell r="BD1631" t="str">
            <v>MANOUBA</v>
          </cell>
          <cell r="BG1631">
            <v>95377626</v>
          </cell>
          <cell r="BH1631">
            <v>93853416</v>
          </cell>
          <cell r="BK1631" t="str">
            <v>B-P6 AR</v>
          </cell>
          <cell r="BL1631" t="str">
            <v>1.1</v>
          </cell>
          <cell r="BN1631" t="str">
            <v>12055000013313013366</v>
          </cell>
          <cell r="BO1631" t="str">
            <v>AYARI FATMA</v>
          </cell>
          <cell r="BP1631">
            <v>1633</v>
          </cell>
          <cell r="BU1631" t="str">
            <v>Non-Actif</v>
          </cell>
        </row>
        <row r="1632">
          <cell r="B1632">
            <v>1634</v>
          </cell>
          <cell r="C1632" t="str">
            <v>Madame</v>
          </cell>
          <cell r="D1632" t="str">
            <v>ABAYDI THALJA</v>
          </cell>
          <cell r="E1632" t="str">
            <v>SAGE Tunisia</v>
          </cell>
          <cell r="F1632" t="str">
            <v>PRODUCTION</v>
          </cell>
          <cell r="G1632" t="str">
            <v>Couturière</v>
          </cell>
          <cell r="H1632" t="str">
            <v>P6 AR</v>
          </cell>
          <cell r="I1632" t="str">
            <v>MASSOUD BRAHMI</v>
          </cell>
          <cell r="J1632" t="str">
            <v>B</v>
          </cell>
          <cell r="K1632" t="str">
            <v>DIRECTS</v>
          </cell>
          <cell r="L1632" t="str">
            <v>Variable cost at standard</v>
          </cell>
          <cell r="M1632" t="str">
            <v>Couturière</v>
          </cell>
          <cell r="N1632">
            <v>45182</v>
          </cell>
          <cell r="P1632">
            <v>-371</v>
          </cell>
          <cell r="Q1632">
            <v>45315</v>
          </cell>
          <cell r="R1632" t="str">
            <v>conflit avec son chef</v>
          </cell>
          <cell r="T1632" t="str">
            <v>CDD</v>
          </cell>
          <cell r="U1632" t="str">
            <v>Contractuel</v>
          </cell>
          <cell r="V1632">
            <v>45292</v>
          </cell>
          <cell r="W1632">
            <v>45351</v>
          </cell>
          <cell r="Z1632">
            <v>45182</v>
          </cell>
          <cell r="AA1632">
            <v>9</v>
          </cell>
          <cell r="AB1632">
            <v>2023</v>
          </cell>
          <cell r="AC1632">
            <v>2027</v>
          </cell>
          <cell r="AD1632">
            <v>1.4805555555555556</v>
          </cell>
          <cell r="AE1632" t="str">
            <v>&lt; 2</v>
          </cell>
          <cell r="AF1632">
            <v>31467</v>
          </cell>
          <cell r="AG1632">
            <v>39.054794520547944</v>
          </cell>
          <cell r="AH1632" t="str">
            <v>&gt;35&lt; 45</v>
          </cell>
          <cell r="AI1632">
            <v>12659641</v>
          </cell>
          <cell r="AJ1632" t="str">
            <v>04</v>
          </cell>
          <cell r="AK1632" t="str">
            <v>08598908</v>
          </cell>
          <cell r="AL1632">
            <v>39119</v>
          </cell>
          <cell r="AM1632" t="str">
            <v>FEMME</v>
          </cell>
          <cell r="AN1632" t="str">
            <v>Marié(e)</v>
          </cell>
          <cell r="AO1632">
            <v>2</v>
          </cell>
          <cell r="AQ1632">
            <v>3</v>
          </cell>
          <cell r="AR1632">
            <v>1</v>
          </cell>
          <cell r="AS1632">
            <v>45547.25</v>
          </cell>
          <cell r="AT1632" t="str">
            <v>Horaire</v>
          </cell>
          <cell r="AU1632">
            <v>3.5</v>
          </cell>
          <cell r="AV1632">
            <v>17</v>
          </cell>
          <cell r="AW1632" t="str">
            <v>50300</v>
          </cell>
          <cell r="AX1632" t="str">
            <v>00000177700</v>
          </cell>
          <cell r="AY1632">
            <v>17</v>
          </cell>
          <cell r="AZ1632" t="str">
            <v>LA POSTE</v>
          </cell>
          <cell r="BA1632" t="str">
            <v>17503000000017770017</v>
          </cell>
          <cell r="BB1632">
            <v>20</v>
          </cell>
          <cell r="BC1632" t="str">
            <v>NAASSEN</v>
          </cell>
          <cell r="BD1632" t="str">
            <v>BEN AROUS</v>
          </cell>
          <cell r="BG1632">
            <v>22769037</v>
          </cell>
          <cell r="BH1632">
            <v>58722755</v>
          </cell>
          <cell r="BK1632" t="str">
            <v>B-P6 AR</v>
          </cell>
          <cell r="BL1632" t="str">
            <v>1.1</v>
          </cell>
          <cell r="BN1632" t="str">
            <v>17503000000017770017</v>
          </cell>
          <cell r="BO1632" t="str">
            <v>ABAYDI THALJA</v>
          </cell>
          <cell r="BP1632">
            <v>1634</v>
          </cell>
          <cell r="BU1632" t="str">
            <v>Non-Actif</v>
          </cell>
          <cell r="BV1632" t="str">
            <v>P6 AR B CP</v>
          </cell>
        </row>
        <row r="1633">
          <cell r="B1633">
            <v>1635</v>
          </cell>
          <cell r="C1633" t="str">
            <v>Mlle</v>
          </cell>
          <cell r="D1633" t="str">
            <v>HAMDI ZEINEB</v>
          </cell>
          <cell r="E1633" t="str">
            <v>SAGE Tunisia</v>
          </cell>
          <cell r="F1633" t="str">
            <v>PRODUCTION</v>
          </cell>
          <cell r="G1633" t="str">
            <v>Alimentatrice</v>
          </cell>
          <cell r="H1633" t="str">
            <v>P6 AR</v>
          </cell>
          <cell r="I1633" t="str">
            <v>MASSOUD BRAHMI</v>
          </cell>
          <cell r="J1633" t="str">
            <v>B</v>
          </cell>
          <cell r="K1633" t="str">
            <v>DIRECTS</v>
          </cell>
          <cell r="L1633" t="str">
            <v>Variable cost at standard</v>
          </cell>
          <cell r="M1633" t="str">
            <v>Alimentatrice</v>
          </cell>
          <cell r="N1633">
            <v>45182</v>
          </cell>
          <cell r="P1633">
            <v>25</v>
          </cell>
          <cell r="T1633" t="str">
            <v>CDD</v>
          </cell>
          <cell r="U1633" t="str">
            <v>Contractuel</v>
          </cell>
          <cell r="V1633">
            <v>45689</v>
          </cell>
          <cell r="W1633">
            <v>45747</v>
          </cell>
          <cell r="Z1633">
            <v>45182</v>
          </cell>
          <cell r="AA1633">
            <v>9</v>
          </cell>
          <cell r="AB1633">
            <v>2023</v>
          </cell>
          <cell r="AC1633">
            <v>2027</v>
          </cell>
          <cell r="AD1633">
            <v>1.4805555555555556</v>
          </cell>
          <cell r="AE1633" t="str">
            <v>&lt; 2</v>
          </cell>
          <cell r="AF1633">
            <v>38090</v>
          </cell>
          <cell r="AG1633">
            <v>20.909589041095892</v>
          </cell>
          <cell r="AH1633" t="str">
            <v>&lt; 25</v>
          </cell>
          <cell r="AI1633">
            <v>17592147</v>
          </cell>
          <cell r="AJ1633" t="str">
            <v>01</v>
          </cell>
          <cell r="AK1633" t="str">
            <v>11682317</v>
          </cell>
          <cell r="AL1633">
            <v>44862</v>
          </cell>
          <cell r="AM1633" t="str">
            <v>FEMME</v>
          </cell>
          <cell r="AN1633" t="str">
            <v>Célibataire</v>
          </cell>
          <cell r="AQ1633">
            <v>3</v>
          </cell>
          <cell r="AR1633">
            <v>2</v>
          </cell>
          <cell r="AS1633">
            <v>45912.5</v>
          </cell>
          <cell r="AT1633" t="str">
            <v>Horaire</v>
          </cell>
          <cell r="AU1633">
            <v>3.5</v>
          </cell>
          <cell r="AV1633">
            <v>17</v>
          </cell>
          <cell r="AW1633" t="str">
            <v>00100</v>
          </cell>
          <cell r="AX1633" t="str">
            <v>00003311509</v>
          </cell>
          <cell r="AY1633">
            <v>13</v>
          </cell>
          <cell r="AZ1633" t="str">
            <v>LA POSTE</v>
          </cell>
          <cell r="BA1633" t="str">
            <v>17001000000331150913</v>
          </cell>
          <cell r="BB1633">
            <v>20</v>
          </cell>
          <cell r="BC1633" t="str">
            <v>JAYARA SIDI HESSINE</v>
          </cell>
          <cell r="BD1633" t="str">
            <v>TUNIS</v>
          </cell>
          <cell r="BF1633">
            <v>45279</v>
          </cell>
          <cell r="BG1633">
            <v>58438757</v>
          </cell>
          <cell r="BH1633">
            <v>54311282</v>
          </cell>
          <cell r="BJ1633" t="str">
            <v>JAYARA</v>
          </cell>
          <cell r="BK1633" t="str">
            <v>B-P6 AR</v>
          </cell>
          <cell r="BL1633" t="str">
            <v>1.3</v>
          </cell>
          <cell r="BN1633" t="str">
            <v>17001000000331150913</v>
          </cell>
          <cell r="BO1633" t="str">
            <v>HAMDI ZEINEB</v>
          </cell>
          <cell r="BP1633">
            <v>1635</v>
          </cell>
          <cell r="BT1633">
            <v>203</v>
          </cell>
          <cell r="BU1633" t="str">
            <v>si</v>
          </cell>
          <cell r="BV1633" t="str">
            <v>P6 AR B SP</v>
          </cell>
        </row>
        <row r="1634">
          <cell r="B1634">
            <v>1636</v>
          </cell>
          <cell r="C1634" t="str">
            <v>Monsieur</v>
          </cell>
          <cell r="D1634" t="str">
            <v>MAAOUI MARWEN</v>
          </cell>
          <cell r="E1634" t="str">
            <v>SAGE Tunisia</v>
          </cell>
          <cell r="F1634" t="str">
            <v>PRODUCTION</v>
          </cell>
          <cell r="G1634" t="str">
            <v>Team leader</v>
          </cell>
          <cell r="H1634" t="str">
            <v>P6 AR</v>
          </cell>
          <cell r="I1634" t="str">
            <v>MOHAMED AMINE</v>
          </cell>
          <cell r="J1634" t="str">
            <v>A</v>
          </cell>
          <cell r="K1634" t="str">
            <v>INDIRECTS</v>
          </cell>
          <cell r="L1634" t="str">
            <v>Variable cost at standard</v>
          </cell>
          <cell r="M1634" t="str">
            <v>Team leader</v>
          </cell>
          <cell r="N1634">
            <v>45183</v>
          </cell>
          <cell r="P1634">
            <v>55</v>
          </cell>
          <cell r="T1634" t="str">
            <v>CDD</v>
          </cell>
          <cell r="U1634" t="str">
            <v>Contractuel</v>
          </cell>
          <cell r="V1634">
            <v>45689</v>
          </cell>
          <cell r="W1634">
            <v>45777</v>
          </cell>
          <cell r="Z1634">
            <v>45183</v>
          </cell>
          <cell r="AA1634">
            <v>9</v>
          </cell>
          <cell r="AB1634">
            <v>2023</v>
          </cell>
          <cell r="AC1634">
            <v>2027</v>
          </cell>
          <cell r="AD1634">
            <v>1.4777777777777779</v>
          </cell>
          <cell r="AE1634" t="str">
            <v>&lt; 2</v>
          </cell>
          <cell r="AF1634">
            <v>33337</v>
          </cell>
          <cell r="AG1634">
            <v>33.93150684931507</v>
          </cell>
          <cell r="AH1634" t="str">
            <v>&gt;25&lt; 35</v>
          </cell>
          <cell r="AI1634">
            <v>17700990</v>
          </cell>
          <cell r="AJ1634" t="str">
            <v>08</v>
          </cell>
          <cell r="AK1634" t="str">
            <v>13604589</v>
          </cell>
          <cell r="AL1634">
            <v>41268</v>
          </cell>
          <cell r="AM1634" t="str">
            <v xml:space="preserve">HOMME </v>
          </cell>
          <cell r="AN1634" t="str">
            <v>Célibataire</v>
          </cell>
          <cell r="AQ1634">
            <v>3</v>
          </cell>
          <cell r="AR1634">
            <v>2</v>
          </cell>
          <cell r="AS1634">
            <v>45913.5</v>
          </cell>
          <cell r="AT1634" t="str">
            <v>Horaire</v>
          </cell>
          <cell r="AU1634">
            <v>3.5</v>
          </cell>
          <cell r="AV1634">
            <v>17</v>
          </cell>
          <cell r="AW1634">
            <v>20600</v>
          </cell>
          <cell r="AX1634" t="str">
            <v>00002159721</v>
          </cell>
          <cell r="AY1634">
            <v>33</v>
          </cell>
          <cell r="AZ1634" t="str">
            <v>LA POSTE</v>
          </cell>
          <cell r="BA1634" t="str">
            <v>17206000000215972133</v>
          </cell>
          <cell r="BB1634">
            <v>20</v>
          </cell>
          <cell r="BC1634" t="str">
            <v>12 RUE SIDI ABDELJALIL BERINE SIDI HASSINE</v>
          </cell>
          <cell r="BD1634" t="str">
            <v>TUNIS</v>
          </cell>
          <cell r="BF1634">
            <v>45230</v>
          </cell>
          <cell r="BG1634">
            <v>20391730</v>
          </cell>
          <cell r="BH1634">
            <v>52391780</v>
          </cell>
          <cell r="BJ1634" t="str">
            <v>INTILAKA</v>
          </cell>
          <cell r="BK1634" t="str">
            <v>CAMPO A</v>
          </cell>
          <cell r="BL1634" t="str">
            <v>3.1</v>
          </cell>
          <cell r="BS1634" t="str">
            <v>promotion le 10-06-2024</v>
          </cell>
          <cell r="BU1634" t="str">
            <v>si</v>
          </cell>
          <cell r="BV1634" t="str">
            <v>CAMPO</v>
          </cell>
        </row>
        <row r="1635">
          <cell r="B1635">
            <v>1637</v>
          </cell>
          <cell r="C1635" t="str">
            <v>Mlle</v>
          </cell>
          <cell r="D1635" t="str">
            <v>JABRI NABILA</v>
          </cell>
          <cell r="E1635" t="str">
            <v>SAGE Tunisia</v>
          </cell>
          <cell r="F1635" t="str">
            <v>PRODUCTION</v>
          </cell>
          <cell r="G1635" t="str">
            <v>Couturière</v>
          </cell>
          <cell r="H1635" t="str">
            <v>P6 AV</v>
          </cell>
          <cell r="I1635" t="str">
            <v>Anis Sbouri</v>
          </cell>
          <cell r="J1635" t="str">
            <v>A</v>
          </cell>
          <cell r="K1635" t="str">
            <v>DIRECTS</v>
          </cell>
          <cell r="L1635" t="str">
            <v>Variable cost at standard</v>
          </cell>
          <cell r="M1635" t="str">
            <v>Couturière</v>
          </cell>
          <cell r="N1635">
            <v>45183</v>
          </cell>
          <cell r="P1635">
            <v>25</v>
          </cell>
          <cell r="T1635" t="str">
            <v>CDD</v>
          </cell>
          <cell r="U1635" t="str">
            <v>Contractuel</v>
          </cell>
          <cell r="V1635">
            <v>45689</v>
          </cell>
          <cell r="W1635">
            <v>45747</v>
          </cell>
          <cell r="Z1635">
            <v>45182</v>
          </cell>
          <cell r="AA1635">
            <v>9</v>
          </cell>
          <cell r="AB1635">
            <v>2023</v>
          </cell>
          <cell r="AC1635">
            <v>2027</v>
          </cell>
          <cell r="AD1635">
            <v>1.4777777777777779</v>
          </cell>
          <cell r="AE1635" t="str">
            <v>&lt; 2</v>
          </cell>
          <cell r="AF1635">
            <v>34135</v>
          </cell>
          <cell r="AG1635">
            <v>31.745205479452054</v>
          </cell>
          <cell r="AH1635" t="str">
            <v>&gt;25&lt; 35</v>
          </cell>
          <cell r="AI1635">
            <v>17093472</v>
          </cell>
          <cell r="AJ1635" t="str">
            <v>05</v>
          </cell>
          <cell r="AK1635" t="str">
            <v>07949056</v>
          </cell>
          <cell r="AL1635">
            <v>43491</v>
          </cell>
          <cell r="AM1635" t="str">
            <v>FEMME</v>
          </cell>
          <cell r="AN1635" t="str">
            <v>Célibataire</v>
          </cell>
          <cell r="AQ1635">
            <v>3</v>
          </cell>
          <cell r="AR1635">
            <v>2</v>
          </cell>
          <cell r="AS1635">
            <v>45913.5</v>
          </cell>
          <cell r="AT1635" t="str">
            <v>Horaire</v>
          </cell>
          <cell r="AU1635">
            <v>3.5</v>
          </cell>
          <cell r="AV1635" t="str">
            <v>07</v>
          </cell>
          <cell r="AW1635">
            <v>50500</v>
          </cell>
          <cell r="AX1635">
            <v>66121664560</v>
          </cell>
          <cell r="AY1635">
            <v>44</v>
          </cell>
          <cell r="AZ1635" t="str">
            <v>AMEN BANK</v>
          </cell>
          <cell r="BA1635" t="str">
            <v>07505006612166456044</v>
          </cell>
          <cell r="BB1635">
            <v>20</v>
          </cell>
          <cell r="BC1635" t="str">
            <v>PONT BIZERTE</v>
          </cell>
          <cell r="BD1635" t="str">
            <v>BIZERTE</v>
          </cell>
          <cell r="BG1635">
            <v>24151895</v>
          </cell>
          <cell r="BH1635">
            <v>20073702</v>
          </cell>
          <cell r="BJ1635" t="str">
            <v>PONT BIZERTE</v>
          </cell>
          <cell r="BK1635" t="str">
            <v>A-P6 AV</v>
          </cell>
          <cell r="BL1635" t="str">
            <v>1.1</v>
          </cell>
          <cell r="BN1635" t="str">
            <v>07505006612166456044</v>
          </cell>
          <cell r="BO1635" t="str">
            <v>JABRI NABILA</v>
          </cell>
          <cell r="BP1635">
            <v>1637</v>
          </cell>
          <cell r="BT1635">
            <v>746</v>
          </cell>
          <cell r="BU1635" t="str">
            <v>si</v>
          </cell>
          <cell r="BV1635" t="str">
            <v>139 A CP</v>
          </cell>
        </row>
        <row r="1636">
          <cell r="B1636">
            <v>1638</v>
          </cell>
          <cell r="C1636" t="str">
            <v>Mlle</v>
          </cell>
          <cell r="D1636" t="str">
            <v>JABRI SAFA</v>
          </cell>
          <cell r="E1636" t="str">
            <v>SAGE Tunisia</v>
          </cell>
          <cell r="F1636" t="str">
            <v>PRODUCTION</v>
          </cell>
          <cell r="G1636" t="str">
            <v>Couturière</v>
          </cell>
          <cell r="H1636" t="str">
            <v>Panda</v>
          </cell>
          <cell r="I1636" t="str">
            <v>HASNA NASRAOUI</v>
          </cell>
          <cell r="J1636" t="str">
            <v>A</v>
          </cell>
          <cell r="K1636" t="str">
            <v>DIRECTS</v>
          </cell>
          <cell r="L1636" t="str">
            <v>Variable cost at standard</v>
          </cell>
          <cell r="M1636" t="str">
            <v>Couturière</v>
          </cell>
          <cell r="N1636">
            <v>45183</v>
          </cell>
          <cell r="P1636">
            <v>25</v>
          </cell>
          <cell r="T1636" t="str">
            <v>CDD</v>
          </cell>
          <cell r="U1636" t="str">
            <v>Contractuel</v>
          </cell>
          <cell r="V1636">
            <v>45689</v>
          </cell>
          <cell r="W1636">
            <v>45747</v>
          </cell>
          <cell r="Z1636">
            <v>45183</v>
          </cell>
          <cell r="AA1636">
            <v>9</v>
          </cell>
          <cell r="AB1636">
            <v>2023</v>
          </cell>
          <cell r="AC1636">
            <v>2027</v>
          </cell>
          <cell r="AD1636">
            <v>1.4777777777777779</v>
          </cell>
          <cell r="AE1636" t="str">
            <v>&lt; 2</v>
          </cell>
          <cell r="AF1636">
            <v>35258</v>
          </cell>
          <cell r="AG1636">
            <v>28.668493150684931</v>
          </cell>
          <cell r="AH1636" t="str">
            <v>&gt;25&lt; 35</v>
          </cell>
          <cell r="AI1636">
            <v>16579190</v>
          </cell>
          <cell r="AJ1636" t="str">
            <v>05</v>
          </cell>
          <cell r="AK1636" t="str">
            <v>07974016</v>
          </cell>
          <cell r="AL1636">
            <v>41397</v>
          </cell>
          <cell r="AM1636" t="str">
            <v>FEMME</v>
          </cell>
          <cell r="AN1636" t="str">
            <v>Célibataire</v>
          </cell>
          <cell r="AQ1636">
            <v>3</v>
          </cell>
          <cell r="AR1636">
            <v>2</v>
          </cell>
          <cell r="AS1636">
            <v>45913.5</v>
          </cell>
          <cell r="AT1636" t="str">
            <v>Horaire</v>
          </cell>
          <cell r="AU1636">
            <v>3.5</v>
          </cell>
          <cell r="AV1636">
            <v>17</v>
          </cell>
          <cell r="AW1636">
            <v>20600</v>
          </cell>
          <cell r="AX1636" t="str">
            <v>00002564442</v>
          </cell>
          <cell r="AY1636">
            <v>19</v>
          </cell>
          <cell r="AZ1636" t="str">
            <v>LA POSTE</v>
          </cell>
          <cell r="BA1636" t="str">
            <v>17206000000256444219</v>
          </cell>
          <cell r="BB1636">
            <v>20</v>
          </cell>
          <cell r="BC1636" t="str">
            <v>PONT BIZERTE</v>
          </cell>
          <cell r="BD1636" t="str">
            <v>BIZERTE</v>
          </cell>
          <cell r="BF1636">
            <v>45202</v>
          </cell>
          <cell r="BG1636">
            <v>27464409</v>
          </cell>
          <cell r="BH1636">
            <v>20073702</v>
          </cell>
          <cell r="BJ1636" t="str">
            <v>PONT BIZERTE</v>
          </cell>
          <cell r="BK1636" t="str">
            <v>A-Panda</v>
          </cell>
          <cell r="BL1636" t="str">
            <v>1.1</v>
          </cell>
          <cell r="BN1636" t="str">
            <v>17206000000256444219</v>
          </cell>
          <cell r="BO1636" t="str">
            <v>JABRI SAFA</v>
          </cell>
          <cell r="BP1636">
            <v>1638</v>
          </cell>
          <cell r="BT1636">
            <v>747</v>
          </cell>
          <cell r="BU1636" t="str">
            <v>si</v>
          </cell>
          <cell r="BV1636" t="str">
            <v>139 A CA</v>
          </cell>
        </row>
        <row r="1637">
          <cell r="B1637">
            <v>1639</v>
          </cell>
          <cell r="C1637" t="str">
            <v>Madame</v>
          </cell>
          <cell r="D1637" t="str">
            <v>TAGHOUTI KAWTHER</v>
          </cell>
          <cell r="E1637" t="str">
            <v>SAGE Tunisia</v>
          </cell>
          <cell r="F1637" t="str">
            <v>PRODUCTION</v>
          </cell>
          <cell r="G1637" t="str">
            <v>Couturière</v>
          </cell>
          <cell r="H1637" t="str">
            <v>Panda</v>
          </cell>
          <cell r="I1637" t="str">
            <v>FAWZI SENDESNI</v>
          </cell>
          <cell r="J1637" t="str">
            <v>B</v>
          </cell>
          <cell r="K1637" t="str">
            <v>DIRECTS</v>
          </cell>
          <cell r="L1637" t="str">
            <v>Variable cost at standard</v>
          </cell>
          <cell r="M1637" t="str">
            <v>Couturière</v>
          </cell>
          <cell r="N1637">
            <v>45183</v>
          </cell>
          <cell r="P1637">
            <v>-492</v>
          </cell>
          <cell r="Q1637">
            <v>45189</v>
          </cell>
          <cell r="R1637" t="str">
            <v>probleme d'integration</v>
          </cell>
          <cell r="T1637" t="str">
            <v>CDD</v>
          </cell>
          <cell r="U1637" t="str">
            <v>Contractuel</v>
          </cell>
          <cell r="V1637">
            <v>45183</v>
          </cell>
          <cell r="W1637">
            <v>45230</v>
          </cell>
          <cell r="Z1637">
            <v>45183</v>
          </cell>
          <cell r="AA1637">
            <v>9</v>
          </cell>
          <cell r="AB1637">
            <v>2023</v>
          </cell>
          <cell r="AC1637">
            <v>2027</v>
          </cell>
          <cell r="AD1637">
            <v>1.4777777777777779</v>
          </cell>
          <cell r="AE1637" t="str">
            <v>&lt; 2</v>
          </cell>
          <cell r="AF1637">
            <v>31472</v>
          </cell>
          <cell r="AG1637">
            <v>39.041095890410958</v>
          </cell>
          <cell r="AH1637" t="str">
            <v>&gt;35&lt; 45</v>
          </cell>
          <cell r="AK1637" t="str">
            <v>09161467</v>
          </cell>
          <cell r="AL1637">
            <v>43739</v>
          </cell>
          <cell r="AM1637" t="str">
            <v>FEMME</v>
          </cell>
          <cell r="AN1637" t="str">
            <v>Célibataire</v>
          </cell>
          <cell r="AQ1637">
            <v>3</v>
          </cell>
          <cell r="AR1637">
            <v>1</v>
          </cell>
          <cell r="AS1637">
            <v>45548.25</v>
          </cell>
          <cell r="AT1637" t="str">
            <v>Horaire</v>
          </cell>
          <cell r="AU1637">
            <v>3.5</v>
          </cell>
          <cell r="AV1637">
            <v>12</v>
          </cell>
          <cell r="AW1637">
            <v>40600</v>
          </cell>
          <cell r="AX1637" t="str">
            <v>00131296973</v>
          </cell>
          <cell r="AY1637">
            <v>50</v>
          </cell>
          <cell r="AZ1637" t="str">
            <v>UIB</v>
          </cell>
          <cell r="BA1637" t="str">
            <v>12406000013129697350</v>
          </cell>
          <cell r="BB1637">
            <v>20</v>
          </cell>
          <cell r="BC1637" t="str">
            <v>JAYARA SIDI HESSINE</v>
          </cell>
          <cell r="BD1637" t="str">
            <v>TUNIS</v>
          </cell>
          <cell r="BG1637">
            <v>96318347</v>
          </cell>
          <cell r="BH1637">
            <v>21885898</v>
          </cell>
          <cell r="BK1637" t="str">
            <v>B-Panda</v>
          </cell>
          <cell r="BL1637" t="str">
            <v>1.1</v>
          </cell>
          <cell r="BN1637" t="str">
            <v>12406000013129697350</v>
          </cell>
          <cell r="BO1637" t="str">
            <v>TAGHOUTI KAWTHER</v>
          </cell>
          <cell r="BP1637">
            <v>1639</v>
          </cell>
          <cell r="BU1637" t="str">
            <v>Non-Actif</v>
          </cell>
        </row>
        <row r="1638">
          <cell r="B1638">
            <v>1640</v>
          </cell>
          <cell r="C1638" t="str">
            <v>Monsieur</v>
          </cell>
          <cell r="D1638" t="str">
            <v>BOUGASSA ABDALLAH</v>
          </cell>
          <cell r="E1638" t="str">
            <v>SAGE Tunisia</v>
          </cell>
          <cell r="F1638" t="str">
            <v>LOGISTIQUE</v>
          </cell>
          <cell r="G1638" t="str">
            <v>JIT Operator</v>
          </cell>
          <cell r="H1638" t="str">
            <v>LOGISTIQUE</v>
          </cell>
          <cell r="I1638" t="str">
            <v>Abdennaceur</v>
          </cell>
          <cell r="K1638" t="str">
            <v>INDIRECTS</v>
          </cell>
          <cell r="L1638" t="str">
            <v>Variable cost at standard</v>
          </cell>
          <cell r="M1638" t="str">
            <v>JIT Operator</v>
          </cell>
          <cell r="N1638">
            <v>45183</v>
          </cell>
          <cell r="P1638">
            <v>86</v>
          </cell>
          <cell r="T1638" t="str">
            <v>CDD</v>
          </cell>
          <cell r="U1638" t="str">
            <v>Contractuel</v>
          </cell>
          <cell r="V1638">
            <v>45627</v>
          </cell>
          <cell r="W1638">
            <v>45808</v>
          </cell>
          <cell r="Z1638">
            <v>45183</v>
          </cell>
          <cell r="AA1638">
            <v>9</v>
          </cell>
          <cell r="AB1638">
            <v>2023</v>
          </cell>
          <cell r="AC1638">
            <v>2027</v>
          </cell>
          <cell r="AD1638">
            <v>1.4777777777777779</v>
          </cell>
          <cell r="AE1638" t="str">
            <v>&lt; 2</v>
          </cell>
          <cell r="AF1638">
            <v>34354</v>
          </cell>
          <cell r="AG1638">
            <v>31.145205479452056</v>
          </cell>
          <cell r="AH1638" t="str">
            <v>&gt;25&lt; 35</v>
          </cell>
          <cell r="AI1638">
            <v>17755604</v>
          </cell>
          <cell r="AJ1638" t="str">
            <v>00</v>
          </cell>
          <cell r="AK1638" t="str">
            <v>07203801</v>
          </cell>
          <cell r="AL1638">
            <v>43825</v>
          </cell>
          <cell r="AM1638" t="str">
            <v>FEMME</v>
          </cell>
          <cell r="AN1638" t="str">
            <v>Célibataire</v>
          </cell>
          <cell r="AQ1638">
            <v>3</v>
          </cell>
          <cell r="AR1638">
            <v>2</v>
          </cell>
          <cell r="AS1638">
            <v>45913.5</v>
          </cell>
          <cell r="AT1638" t="str">
            <v>Horaire</v>
          </cell>
          <cell r="AU1638">
            <v>3.5</v>
          </cell>
          <cell r="AV1638">
            <v>17</v>
          </cell>
          <cell r="AW1638" t="str">
            <v>00100</v>
          </cell>
          <cell r="AX1638" t="str">
            <v>00003312872</v>
          </cell>
          <cell r="AY1638">
            <v>95</v>
          </cell>
          <cell r="AZ1638" t="str">
            <v>LA POSTE</v>
          </cell>
          <cell r="BA1638" t="str">
            <v>17001000000331287295</v>
          </cell>
          <cell r="BB1638">
            <v>20</v>
          </cell>
          <cell r="BC1638" t="str">
            <v>CITE EL MALAAB BEN AROUS</v>
          </cell>
          <cell r="BD1638" t="str">
            <v>BEN AROUS</v>
          </cell>
          <cell r="BF1638">
            <v>45230</v>
          </cell>
          <cell r="BG1638">
            <v>20418305</v>
          </cell>
          <cell r="BJ1638" t="str">
            <v>BEN AROUS</v>
          </cell>
          <cell r="BK1638" t="str">
            <v>-LOGISTIQUE</v>
          </cell>
          <cell r="BL1638" t="str">
            <v>3.1</v>
          </cell>
          <cell r="BS1638" t="str">
            <v>transfert du contrôle qualité à Jit operator le 13/12/2023</v>
          </cell>
          <cell r="BU1638" t="str">
            <v>si</v>
          </cell>
          <cell r="BV1638" t="str">
            <v>LOGISTIQUE</v>
          </cell>
        </row>
        <row r="1639">
          <cell r="B1639">
            <v>1641</v>
          </cell>
          <cell r="C1639" t="str">
            <v>Mlle</v>
          </cell>
          <cell r="D1639" t="str">
            <v>AOUIDI REFKA</v>
          </cell>
          <cell r="E1639" t="str">
            <v>SAGE Tunisia</v>
          </cell>
          <cell r="F1639" t="str">
            <v>PRODUCTION</v>
          </cell>
          <cell r="G1639" t="str">
            <v>prép CAMPO</v>
          </cell>
          <cell r="H1639" t="str">
            <v>P6 AV</v>
          </cell>
          <cell r="I1639" t="str">
            <v xml:space="preserve">Anis Mejri </v>
          </cell>
          <cell r="J1639" t="str">
            <v>B</v>
          </cell>
          <cell r="K1639" t="str">
            <v>DIRECTS</v>
          </cell>
          <cell r="L1639" t="str">
            <v>Variable cost at standard</v>
          </cell>
          <cell r="M1639" t="str">
            <v>prép CAMPO</v>
          </cell>
          <cell r="N1639">
            <v>45183</v>
          </cell>
          <cell r="P1639">
            <v>-218</v>
          </cell>
          <cell r="Q1639">
            <v>45504</v>
          </cell>
          <cell r="R1639" t="str">
            <v>Fin de contrat</v>
          </cell>
          <cell r="T1639" t="str">
            <v>CDD</v>
          </cell>
          <cell r="U1639" t="str">
            <v>Contractuel</v>
          </cell>
          <cell r="V1639">
            <v>45474</v>
          </cell>
          <cell r="W1639">
            <v>45504</v>
          </cell>
          <cell r="Z1639">
            <v>45183</v>
          </cell>
          <cell r="AA1639">
            <v>9</v>
          </cell>
          <cell r="AB1639">
            <v>2023</v>
          </cell>
          <cell r="AC1639">
            <v>2027</v>
          </cell>
          <cell r="AD1639">
            <v>1.4777777777777779</v>
          </cell>
          <cell r="AE1639" t="str">
            <v>&lt; 2</v>
          </cell>
          <cell r="AF1639">
            <v>32319</v>
          </cell>
          <cell r="AG1639">
            <v>36.720547945205482</v>
          </cell>
          <cell r="AH1639" t="str">
            <v>&gt;35&lt; 45</v>
          </cell>
          <cell r="AI1639">
            <v>16596638</v>
          </cell>
          <cell r="AJ1639" t="str">
            <v>09</v>
          </cell>
          <cell r="AK1639" t="str">
            <v>09461907</v>
          </cell>
          <cell r="AL1639">
            <v>44225</v>
          </cell>
          <cell r="AM1639" t="str">
            <v>FEMME</v>
          </cell>
          <cell r="AN1639" t="str">
            <v>Célibataire</v>
          </cell>
          <cell r="AQ1639">
            <v>3</v>
          </cell>
          <cell r="AR1639">
            <v>1</v>
          </cell>
          <cell r="AS1639">
            <v>45548.25</v>
          </cell>
          <cell r="AT1639" t="str">
            <v>Horaire</v>
          </cell>
          <cell r="AU1639">
            <v>3.5</v>
          </cell>
          <cell r="AV1639" t="str">
            <v>08</v>
          </cell>
          <cell r="AW1639" t="str">
            <v>02001</v>
          </cell>
          <cell r="AX1639">
            <v>10140094382</v>
          </cell>
          <cell r="AY1639">
            <v>75</v>
          </cell>
          <cell r="AZ1639" t="str">
            <v>Biat</v>
          </cell>
          <cell r="BA1639" t="str">
            <v>08020011014009438275</v>
          </cell>
          <cell r="BB1639">
            <v>20</v>
          </cell>
          <cell r="BC1639" t="str">
            <v>ZAHROUNI TUNIS</v>
          </cell>
          <cell r="BD1639" t="str">
            <v>TUNIS</v>
          </cell>
          <cell r="BF1639">
            <v>45272</v>
          </cell>
          <cell r="BG1639">
            <v>53858814</v>
          </cell>
          <cell r="BH1639">
            <v>98586058</v>
          </cell>
          <cell r="BJ1639" t="str">
            <v>ZAHROUNI</v>
          </cell>
          <cell r="BK1639" t="str">
            <v>CAMPO B</v>
          </cell>
          <cell r="BL1639" t="str">
            <v>1.1</v>
          </cell>
          <cell r="BN1639" t="str">
            <v>08020011014009438275</v>
          </cell>
          <cell r="BO1639" t="str">
            <v>AOUIDI REFKA</v>
          </cell>
          <cell r="BP1639">
            <v>1641</v>
          </cell>
          <cell r="BU1639" t="str">
            <v>Non-Actif</v>
          </cell>
          <cell r="BV1639" t="str">
            <v>139 B CA</v>
          </cell>
        </row>
        <row r="1640">
          <cell r="B1640">
            <v>1642</v>
          </cell>
          <cell r="C1640" t="str">
            <v>Madame</v>
          </cell>
          <cell r="D1640" t="str">
            <v>MOUELHI LEILA</v>
          </cell>
          <cell r="E1640" t="str">
            <v>SAGE Tunisia</v>
          </cell>
          <cell r="F1640" t="str">
            <v>PRODUCTION</v>
          </cell>
          <cell r="G1640" t="str">
            <v>Couturière</v>
          </cell>
          <cell r="H1640" t="str">
            <v>P6 AV</v>
          </cell>
          <cell r="I1640" t="str">
            <v>Issam Ouni</v>
          </cell>
          <cell r="J1640" t="str">
            <v>B</v>
          </cell>
          <cell r="K1640" t="str">
            <v>DIRECTS</v>
          </cell>
          <cell r="L1640" t="str">
            <v>Variable cost at standard</v>
          </cell>
          <cell r="M1640" t="str">
            <v>Couturière</v>
          </cell>
          <cell r="N1640">
            <v>45184</v>
          </cell>
          <cell r="P1640">
            <v>-187</v>
          </cell>
          <cell r="Q1640">
            <v>45535</v>
          </cell>
          <cell r="R1640" t="str">
            <v>fin de contrat</v>
          </cell>
          <cell r="S1640" t="str">
            <v>ABS</v>
          </cell>
          <cell r="T1640" t="str">
            <v>CDD</v>
          </cell>
          <cell r="U1640" t="str">
            <v>Contractuel</v>
          </cell>
          <cell r="V1640">
            <v>45505</v>
          </cell>
          <cell r="W1640">
            <v>45535</v>
          </cell>
          <cell r="Z1640">
            <v>45184</v>
          </cell>
          <cell r="AA1640">
            <v>9</v>
          </cell>
          <cell r="AB1640">
            <v>2023</v>
          </cell>
          <cell r="AC1640">
            <v>2027</v>
          </cell>
          <cell r="AD1640">
            <v>1.4750000000000001</v>
          </cell>
          <cell r="AE1640" t="str">
            <v>&lt; 2</v>
          </cell>
          <cell r="AF1640">
            <v>26138</v>
          </cell>
          <cell r="AG1640">
            <v>53.654794520547945</v>
          </cell>
          <cell r="AH1640" t="str">
            <v>&gt;45&lt; 55</v>
          </cell>
          <cell r="AI1640">
            <v>11540244</v>
          </cell>
          <cell r="AJ1640" t="str">
            <v>08</v>
          </cell>
          <cell r="AK1640" t="str">
            <v>04771345</v>
          </cell>
          <cell r="AL1640">
            <v>44756</v>
          </cell>
          <cell r="AM1640" t="str">
            <v>FEMME</v>
          </cell>
          <cell r="AN1640" t="str">
            <v>Marié(e)</v>
          </cell>
          <cell r="AO1640">
            <v>3</v>
          </cell>
          <cell r="AQ1640">
            <v>3</v>
          </cell>
          <cell r="AR1640">
            <v>1</v>
          </cell>
          <cell r="AS1640">
            <v>45549.25</v>
          </cell>
          <cell r="AT1640" t="str">
            <v>Horaire</v>
          </cell>
          <cell r="AU1640">
            <v>3.5</v>
          </cell>
          <cell r="AV1640">
            <v>17</v>
          </cell>
          <cell r="AW1640" t="str">
            <v>00100</v>
          </cell>
          <cell r="AX1640" t="str">
            <v>00002981196</v>
          </cell>
          <cell r="AY1640">
            <v>97</v>
          </cell>
          <cell r="AZ1640" t="str">
            <v>LA POSTE</v>
          </cell>
          <cell r="BA1640" t="str">
            <v>17001000000298119697</v>
          </cell>
          <cell r="BB1640">
            <v>20</v>
          </cell>
          <cell r="BC1640" t="str">
            <v>CITE KHALED IBN EL WALID OUED ELIL</v>
          </cell>
          <cell r="BD1640" t="str">
            <v>MANOUBA</v>
          </cell>
          <cell r="BG1640">
            <v>22593884</v>
          </cell>
          <cell r="BJ1640" t="str">
            <v>OUED ELLIL</v>
          </cell>
          <cell r="BK1640" t="str">
            <v>B-P6 AV</v>
          </cell>
          <cell r="BL1640" t="str">
            <v>1.1</v>
          </cell>
          <cell r="BN1640" t="str">
            <v>17001000000298119697</v>
          </cell>
          <cell r="BO1640" t="str">
            <v>MOUELHI LEILA</v>
          </cell>
          <cell r="BP1640">
            <v>1642</v>
          </cell>
          <cell r="BU1640" t="str">
            <v>Non-Actif</v>
          </cell>
          <cell r="BV1640" t="str">
            <v>139 B SP</v>
          </cell>
        </row>
        <row r="1641">
          <cell r="B1641">
            <v>1643</v>
          </cell>
          <cell r="C1641" t="str">
            <v>Madame</v>
          </cell>
          <cell r="D1641" t="str">
            <v>KHEDHRI MOUNA</v>
          </cell>
          <cell r="E1641" t="str">
            <v>SAGE Tunisia</v>
          </cell>
          <cell r="F1641" t="str">
            <v>PRODUCTION</v>
          </cell>
          <cell r="G1641" t="str">
            <v>Couturière</v>
          </cell>
          <cell r="H1641" t="str">
            <v>P6 AR</v>
          </cell>
          <cell r="I1641" t="str">
            <v>MASSOUD BRAHMI</v>
          </cell>
          <cell r="J1641" t="str">
            <v>B</v>
          </cell>
          <cell r="K1641" t="str">
            <v>DIRECTS</v>
          </cell>
          <cell r="L1641" t="str">
            <v>Variable cost at standard</v>
          </cell>
          <cell r="M1641" t="str">
            <v>Couturière</v>
          </cell>
          <cell r="N1641">
            <v>45184</v>
          </cell>
          <cell r="P1641">
            <v>25</v>
          </cell>
          <cell r="T1641" t="str">
            <v>CDD</v>
          </cell>
          <cell r="U1641" t="str">
            <v>Contractuel</v>
          </cell>
          <cell r="V1641">
            <v>45689</v>
          </cell>
          <cell r="W1641">
            <v>45747</v>
          </cell>
          <cell r="Z1641">
            <v>45184</v>
          </cell>
          <cell r="AA1641">
            <v>9</v>
          </cell>
          <cell r="AB1641">
            <v>2023</v>
          </cell>
          <cell r="AC1641">
            <v>2027</v>
          </cell>
          <cell r="AD1641">
            <v>1.4750000000000001</v>
          </cell>
          <cell r="AE1641" t="str">
            <v>&lt; 2</v>
          </cell>
          <cell r="AF1641">
            <v>29133</v>
          </cell>
          <cell r="AG1641">
            <v>45.449315068493149</v>
          </cell>
          <cell r="AH1641" t="str">
            <v>&gt;45&lt; 55</v>
          </cell>
          <cell r="AI1641">
            <v>12193728</v>
          </cell>
          <cell r="AJ1641" t="str">
            <v>00</v>
          </cell>
          <cell r="AK1641" t="str">
            <v>04689321</v>
          </cell>
          <cell r="AL1641">
            <v>43498</v>
          </cell>
          <cell r="AM1641" t="str">
            <v>FEMME</v>
          </cell>
          <cell r="AN1641" t="str">
            <v>Marié(e)</v>
          </cell>
          <cell r="AO1641">
            <v>2</v>
          </cell>
          <cell r="AQ1641">
            <v>3</v>
          </cell>
          <cell r="AR1641">
            <v>2</v>
          </cell>
          <cell r="AS1641">
            <v>45914.5</v>
          </cell>
          <cell r="AT1641" t="str">
            <v>Horaire</v>
          </cell>
          <cell r="AU1641">
            <v>3.5</v>
          </cell>
          <cell r="AV1641">
            <v>17</v>
          </cell>
          <cell r="AW1641" t="str">
            <v>00100</v>
          </cell>
          <cell r="AX1641" t="str">
            <v>00003312120</v>
          </cell>
          <cell r="AY1641">
            <v>23</v>
          </cell>
          <cell r="AZ1641" t="str">
            <v>LA POSTE</v>
          </cell>
          <cell r="BA1641" t="str">
            <v>17001000000331212023</v>
          </cell>
          <cell r="BB1641">
            <v>20</v>
          </cell>
          <cell r="BC1641" t="str">
            <v>ZAHROUNI TUNIS</v>
          </cell>
          <cell r="BD1641" t="str">
            <v>TUNIS</v>
          </cell>
          <cell r="BG1641">
            <v>29044056</v>
          </cell>
          <cell r="BJ1641" t="str">
            <v>ZAHROUNI</v>
          </cell>
          <cell r="BK1641" t="str">
            <v>B-P6 AR</v>
          </cell>
          <cell r="BL1641" t="str">
            <v>1.1</v>
          </cell>
          <cell r="BN1641" t="str">
            <v>17001000000331212023</v>
          </cell>
          <cell r="BO1641" t="str">
            <v>KHEDHRI MOUNA</v>
          </cell>
          <cell r="BP1641">
            <v>1643</v>
          </cell>
          <cell r="BT1641">
            <v>204</v>
          </cell>
          <cell r="BU1641" t="str">
            <v>si</v>
          </cell>
          <cell r="BV1641" t="str">
            <v>P6 AR B CP</v>
          </cell>
        </row>
        <row r="1642">
          <cell r="B1642">
            <v>1644</v>
          </cell>
          <cell r="C1642" t="str">
            <v>Madame</v>
          </cell>
          <cell r="D1642" t="str">
            <v>MANAI HANEN</v>
          </cell>
          <cell r="E1642" t="str">
            <v>SAGE Tunisia</v>
          </cell>
          <cell r="F1642" t="str">
            <v>PRODUCTION</v>
          </cell>
          <cell r="G1642" t="str">
            <v>Couturière</v>
          </cell>
          <cell r="H1642" t="str">
            <v>P6 AV</v>
          </cell>
          <cell r="I1642" t="str">
            <v>Issam Ouni</v>
          </cell>
          <cell r="J1642" t="str">
            <v>B</v>
          </cell>
          <cell r="K1642" t="str">
            <v>DIRECTS</v>
          </cell>
          <cell r="L1642" t="str">
            <v>Variable cost at standard</v>
          </cell>
          <cell r="M1642" t="str">
            <v>Couturière</v>
          </cell>
          <cell r="N1642">
            <v>45187</v>
          </cell>
          <cell r="P1642">
            <v>25</v>
          </cell>
          <cell r="T1642" t="str">
            <v>CDD</v>
          </cell>
          <cell r="U1642" t="str">
            <v>Contractuel</v>
          </cell>
          <cell r="V1642">
            <v>45689</v>
          </cell>
          <cell r="W1642">
            <v>45747</v>
          </cell>
          <cell r="Z1642">
            <v>45187</v>
          </cell>
          <cell r="AA1642">
            <v>9</v>
          </cell>
          <cell r="AB1642">
            <v>2023</v>
          </cell>
          <cell r="AC1642">
            <v>2027</v>
          </cell>
          <cell r="AD1642">
            <v>1.4666666666666666</v>
          </cell>
          <cell r="AE1642" t="str">
            <v>&lt; 2</v>
          </cell>
          <cell r="AF1642">
            <v>29218</v>
          </cell>
          <cell r="AG1642">
            <v>45.216438356164382</v>
          </cell>
          <cell r="AH1642" t="str">
            <v>&gt;45&lt; 55</v>
          </cell>
          <cell r="AI1642">
            <v>12660390</v>
          </cell>
          <cell r="AJ1642" t="str">
            <v>05</v>
          </cell>
          <cell r="AK1642" t="str">
            <v>02335757</v>
          </cell>
          <cell r="AL1642">
            <v>45089</v>
          </cell>
          <cell r="AM1642" t="str">
            <v>FEMME</v>
          </cell>
          <cell r="AN1642" t="str">
            <v>Marié(e)</v>
          </cell>
          <cell r="AQ1642">
            <v>3</v>
          </cell>
          <cell r="AR1642">
            <v>2</v>
          </cell>
          <cell r="AS1642">
            <v>45917.5</v>
          </cell>
          <cell r="AT1642" t="str">
            <v>Horaire</v>
          </cell>
          <cell r="AU1642">
            <v>3.5</v>
          </cell>
          <cell r="AV1642">
            <v>17</v>
          </cell>
          <cell r="AW1642">
            <v>20600</v>
          </cell>
          <cell r="AX1642" t="str">
            <v>00003120499</v>
          </cell>
          <cell r="AY1642">
            <v>54</v>
          </cell>
          <cell r="AZ1642" t="str">
            <v>LA POSTE</v>
          </cell>
          <cell r="BA1642" t="str">
            <v>17206000000312049954</v>
          </cell>
          <cell r="BB1642">
            <v>20</v>
          </cell>
          <cell r="BC1642" t="str">
            <v>GRIAAT  ARRET 44 MANOUBA</v>
          </cell>
          <cell r="BD1642" t="str">
            <v>MANOUBA</v>
          </cell>
          <cell r="BJ1642" t="str">
            <v>GRIAAT</v>
          </cell>
          <cell r="BK1642" t="str">
            <v>B-P6 AV</v>
          </cell>
          <cell r="BL1642" t="str">
            <v>1.1</v>
          </cell>
          <cell r="BN1642" t="str">
            <v>17206000000312049954</v>
          </cell>
          <cell r="BO1642" t="str">
            <v>MANAI HANEN</v>
          </cell>
          <cell r="BP1642">
            <v>1644</v>
          </cell>
          <cell r="BT1642">
            <v>205</v>
          </cell>
          <cell r="BU1642" t="str">
            <v>si</v>
          </cell>
          <cell r="BV1642" t="str">
            <v>P6 AV B SA</v>
          </cell>
        </row>
        <row r="1643">
          <cell r="B1643">
            <v>1645</v>
          </cell>
          <cell r="C1643" t="str">
            <v>Mlle</v>
          </cell>
          <cell r="D1643" t="str">
            <v>MEJRI LATIFA</v>
          </cell>
          <cell r="E1643" t="str">
            <v>SAGE Tunisia</v>
          </cell>
          <cell r="F1643" t="str">
            <v>PRODUCTION</v>
          </cell>
          <cell r="G1643" t="str">
            <v>Couturière</v>
          </cell>
          <cell r="H1643">
            <v>965</v>
          </cell>
          <cell r="I1643" t="str">
            <v>abdelhalim</v>
          </cell>
          <cell r="J1643" t="str">
            <v>B</v>
          </cell>
          <cell r="K1643" t="str">
            <v>DIRECTS</v>
          </cell>
          <cell r="L1643" t="str">
            <v>Variable cost at standard</v>
          </cell>
          <cell r="M1643" t="str">
            <v>Couturière</v>
          </cell>
          <cell r="N1643">
            <v>45184</v>
          </cell>
          <cell r="P1643">
            <v>25</v>
          </cell>
          <cell r="T1643" t="str">
            <v>CDD</v>
          </cell>
          <cell r="U1643" t="str">
            <v>Contractuel</v>
          </cell>
          <cell r="V1643">
            <v>45689</v>
          </cell>
          <cell r="W1643">
            <v>45747</v>
          </cell>
          <cell r="Z1643">
            <v>45184</v>
          </cell>
          <cell r="AA1643">
            <v>9</v>
          </cell>
          <cell r="AB1643">
            <v>2023</v>
          </cell>
          <cell r="AC1643">
            <v>2027</v>
          </cell>
          <cell r="AD1643">
            <v>1.4750000000000001</v>
          </cell>
          <cell r="AE1643" t="str">
            <v>&lt; 2</v>
          </cell>
          <cell r="AF1643">
            <v>35459</v>
          </cell>
          <cell r="AG1643">
            <v>28.117808219178084</v>
          </cell>
          <cell r="AH1643" t="str">
            <v>&gt;25&lt; 35</v>
          </cell>
          <cell r="AI1643">
            <v>17284062</v>
          </cell>
          <cell r="AJ1643" t="str">
            <v>06</v>
          </cell>
          <cell r="AK1643" t="str">
            <v>07225146</v>
          </cell>
          <cell r="AL1643">
            <v>44692</v>
          </cell>
          <cell r="AM1643" t="str">
            <v>FEMME</v>
          </cell>
          <cell r="AN1643" t="str">
            <v>Célibataire</v>
          </cell>
          <cell r="AQ1643">
            <v>3</v>
          </cell>
          <cell r="AR1643">
            <v>2</v>
          </cell>
          <cell r="AS1643">
            <v>45914.5</v>
          </cell>
          <cell r="AT1643" t="str">
            <v>Horaire</v>
          </cell>
          <cell r="AU1643">
            <v>3.5</v>
          </cell>
          <cell r="AV1643">
            <v>17</v>
          </cell>
          <cell r="AW1643" t="str">
            <v>00100</v>
          </cell>
          <cell r="AX1643" t="str">
            <v>00003300375</v>
          </cell>
          <cell r="AY1643">
            <v>47</v>
          </cell>
          <cell r="AZ1643" t="str">
            <v>LA POSTE</v>
          </cell>
          <cell r="BA1643" t="str">
            <v>17001000000330037547</v>
          </cell>
          <cell r="BB1643">
            <v>20</v>
          </cell>
          <cell r="BC1643" t="str">
            <v>RESIDENCE BIROUNI MOUROUJ</v>
          </cell>
          <cell r="BD1643" t="str">
            <v>BEN AROUS</v>
          </cell>
          <cell r="BJ1643" t="str">
            <v>MOUROUJ</v>
          </cell>
          <cell r="BK1643" t="str">
            <v>B-965</v>
          </cell>
          <cell r="BL1643" t="str">
            <v>1.1</v>
          </cell>
          <cell r="BN1643" t="str">
            <v>17001000000330037547</v>
          </cell>
          <cell r="BO1643" t="str">
            <v>MEJRI LATIFA</v>
          </cell>
          <cell r="BP1643">
            <v>1645</v>
          </cell>
          <cell r="BT1643">
            <v>664</v>
          </cell>
          <cell r="BU1643" t="str">
            <v>si</v>
          </cell>
          <cell r="BV1643" t="str">
            <v>965 B SP</v>
          </cell>
        </row>
        <row r="1644">
          <cell r="B1644">
            <v>1646</v>
          </cell>
          <cell r="C1644" t="str">
            <v>Monsieur</v>
          </cell>
          <cell r="D1644" t="str">
            <v>BEN RHOUMA BELHSSEN</v>
          </cell>
          <cell r="E1644" t="str">
            <v>SAGE Tunisia</v>
          </cell>
          <cell r="F1644" t="str">
            <v>PRODUCTION</v>
          </cell>
          <cell r="G1644" t="str">
            <v>Couturière</v>
          </cell>
          <cell r="H1644" t="str">
            <v>P6 AR</v>
          </cell>
          <cell r="I1644" t="str">
            <v>MASSOUD BRAHMI</v>
          </cell>
          <cell r="J1644" t="str">
            <v>B</v>
          </cell>
          <cell r="K1644" t="str">
            <v>DIRECTS</v>
          </cell>
          <cell r="L1644" t="str">
            <v>Variable cost at standard</v>
          </cell>
          <cell r="M1644" t="str">
            <v>Couturière</v>
          </cell>
          <cell r="N1644">
            <v>45188</v>
          </cell>
          <cell r="P1644">
            <v>25</v>
          </cell>
          <cell r="T1644" t="str">
            <v>CDD</v>
          </cell>
          <cell r="U1644" t="str">
            <v>Contractuel</v>
          </cell>
          <cell r="V1644">
            <v>45689</v>
          </cell>
          <cell r="W1644">
            <v>45747</v>
          </cell>
          <cell r="Z1644">
            <v>45188</v>
          </cell>
          <cell r="AA1644">
            <v>9</v>
          </cell>
          <cell r="AB1644">
            <v>2023</v>
          </cell>
          <cell r="AC1644">
            <v>2027</v>
          </cell>
          <cell r="AD1644">
            <v>1.4638888888888888</v>
          </cell>
          <cell r="AE1644" t="str">
            <v>&lt; 2</v>
          </cell>
          <cell r="AF1644">
            <v>28039</v>
          </cell>
          <cell r="AG1644">
            <v>48.446575342465756</v>
          </cell>
          <cell r="AH1644" t="str">
            <v>&gt;45&lt; 55</v>
          </cell>
          <cell r="AI1644">
            <v>15377482</v>
          </cell>
          <cell r="AJ1644" t="str">
            <v>02</v>
          </cell>
          <cell r="AK1644" t="str">
            <v>07052728</v>
          </cell>
          <cell r="AL1644">
            <v>40003</v>
          </cell>
          <cell r="AM1644" t="str">
            <v xml:space="preserve">HOMME </v>
          </cell>
          <cell r="AN1644" t="str">
            <v>Marié(e)</v>
          </cell>
          <cell r="AO1644">
            <v>2</v>
          </cell>
          <cell r="AQ1644">
            <v>3</v>
          </cell>
          <cell r="AR1644">
            <v>2</v>
          </cell>
          <cell r="AS1644">
            <v>45918.5</v>
          </cell>
          <cell r="AT1644" t="str">
            <v>Horaire</v>
          </cell>
          <cell r="AU1644">
            <v>3.5</v>
          </cell>
          <cell r="AV1644">
            <v>17</v>
          </cell>
          <cell r="AW1644" t="str">
            <v>00100</v>
          </cell>
          <cell r="AX1644" t="str">
            <v>00003315319</v>
          </cell>
          <cell r="AY1644">
            <v>29</v>
          </cell>
          <cell r="AZ1644" t="str">
            <v>LA POSTE</v>
          </cell>
          <cell r="BA1644" t="str">
            <v>17001000000331531929</v>
          </cell>
          <cell r="BB1644">
            <v>20</v>
          </cell>
          <cell r="BC1644" t="str">
            <v>MOUROUJ 3</v>
          </cell>
          <cell r="BD1644" t="str">
            <v>BEN AROUS</v>
          </cell>
          <cell r="BG1644">
            <v>22706283</v>
          </cell>
          <cell r="BJ1644" t="str">
            <v>MOUROUJ 3</v>
          </cell>
          <cell r="BK1644" t="str">
            <v>B-P6 AR</v>
          </cell>
          <cell r="BL1644" t="str">
            <v>1.1</v>
          </cell>
          <cell r="BN1644" t="str">
            <v>17001000000331531929</v>
          </cell>
          <cell r="BO1644" t="str">
            <v>BEN RHOUMA BELHSSEN</v>
          </cell>
          <cell r="BP1644">
            <v>1646</v>
          </cell>
          <cell r="BU1644" t="str">
            <v>si</v>
          </cell>
          <cell r="BV1644" t="str">
            <v>P6 AR B SP</v>
          </cell>
        </row>
        <row r="1645">
          <cell r="B1645">
            <v>1647</v>
          </cell>
          <cell r="C1645" t="str">
            <v>Madame</v>
          </cell>
          <cell r="D1645" t="str">
            <v>TAGOURTI RADHWA</v>
          </cell>
          <cell r="E1645" t="str">
            <v>SAGE Tunisia</v>
          </cell>
          <cell r="F1645" t="str">
            <v>COUPE</v>
          </cell>
          <cell r="G1645" t="str">
            <v>COUPEUR</v>
          </cell>
          <cell r="H1645" t="str">
            <v>COUPE</v>
          </cell>
          <cell r="I1645" t="str">
            <v>HAITHEM SLAMA</v>
          </cell>
          <cell r="K1645" t="str">
            <v>DIRECTS</v>
          </cell>
          <cell r="L1645" t="str">
            <v>Variable cost at standard</v>
          </cell>
          <cell r="M1645" t="str">
            <v>COUPEUR</v>
          </cell>
          <cell r="N1645">
            <v>45189</v>
          </cell>
          <cell r="P1645">
            <v>-431</v>
          </cell>
          <cell r="Q1645">
            <v>45292</v>
          </cell>
          <cell r="R1645" t="str">
            <v>personnel</v>
          </cell>
          <cell r="T1645" t="str">
            <v>CDD</v>
          </cell>
          <cell r="U1645" t="str">
            <v>Contractuel</v>
          </cell>
          <cell r="V1645">
            <v>45231</v>
          </cell>
          <cell r="W1645">
            <v>45291</v>
          </cell>
          <cell r="Z1645">
            <v>45189</v>
          </cell>
          <cell r="AA1645">
            <v>9</v>
          </cell>
          <cell r="AB1645">
            <v>2023</v>
          </cell>
          <cell r="AC1645">
            <v>2027</v>
          </cell>
          <cell r="AD1645">
            <v>1.461111111111111</v>
          </cell>
          <cell r="AE1645" t="str">
            <v>&lt; 2</v>
          </cell>
          <cell r="AF1645">
            <v>33373</v>
          </cell>
          <cell r="AG1645">
            <v>33.832876712328769</v>
          </cell>
          <cell r="AH1645" t="str">
            <v>&gt;25&lt; 35</v>
          </cell>
          <cell r="AK1645" t="str">
            <v>08967529</v>
          </cell>
          <cell r="AL1645">
            <v>39224</v>
          </cell>
          <cell r="AM1645" t="str">
            <v>FEMME</v>
          </cell>
          <cell r="AN1645" t="str">
            <v>Marié(e)</v>
          </cell>
          <cell r="AO1645">
            <v>2</v>
          </cell>
          <cell r="AQ1645">
            <v>3</v>
          </cell>
          <cell r="AR1645">
            <v>1</v>
          </cell>
          <cell r="AS1645">
            <v>45554.25</v>
          </cell>
          <cell r="AT1645" t="str">
            <v>Horaire</v>
          </cell>
          <cell r="AU1645">
            <v>3.5</v>
          </cell>
          <cell r="AV1645" t="str">
            <v>07</v>
          </cell>
          <cell r="AW1645" t="str">
            <v>06501</v>
          </cell>
          <cell r="AX1645">
            <v>23105527183</v>
          </cell>
          <cell r="AY1645">
            <v>75</v>
          </cell>
          <cell r="AZ1645" t="str">
            <v>AMEN BANK</v>
          </cell>
          <cell r="BA1645" t="str">
            <v>07065012310552718375</v>
          </cell>
          <cell r="BB1645">
            <v>20</v>
          </cell>
          <cell r="BC1645" t="str">
            <v>DENDEN MANOUBA</v>
          </cell>
          <cell r="BD1645" t="str">
            <v>MANOUBA</v>
          </cell>
          <cell r="BF1645">
            <v>45230</v>
          </cell>
          <cell r="BG1645">
            <v>52890085</v>
          </cell>
          <cell r="BH1645">
            <v>96838080</v>
          </cell>
          <cell r="BK1645" t="str">
            <v>-COUPE</v>
          </cell>
          <cell r="BL1645" t="str">
            <v>1.1</v>
          </cell>
          <cell r="BU1645" t="str">
            <v>Non-Actif</v>
          </cell>
        </row>
        <row r="1646">
          <cell r="B1646">
            <v>1648</v>
          </cell>
          <cell r="C1646" t="str">
            <v>Mlle</v>
          </cell>
          <cell r="D1646" t="str">
            <v>DHAOUADI INSAF</v>
          </cell>
          <cell r="E1646" t="str">
            <v>SAGE Tunisia</v>
          </cell>
          <cell r="F1646" t="str">
            <v>PRODUCTION</v>
          </cell>
          <cell r="G1646" t="str">
            <v>Couturière</v>
          </cell>
          <cell r="H1646" t="str">
            <v>P6 AR</v>
          </cell>
          <cell r="I1646" t="str">
            <v>MASSOUD BRAHMI</v>
          </cell>
          <cell r="J1646" t="str">
            <v>B</v>
          </cell>
          <cell r="K1646" t="str">
            <v>DIRECTS</v>
          </cell>
          <cell r="L1646" t="str">
            <v>Variable cost at standard</v>
          </cell>
          <cell r="M1646" t="str">
            <v>Couturière</v>
          </cell>
          <cell r="N1646">
            <v>45189</v>
          </cell>
          <cell r="P1646">
            <v>25</v>
          </cell>
          <cell r="T1646" t="str">
            <v>CDD</v>
          </cell>
          <cell r="U1646" t="str">
            <v>Contractuel</v>
          </cell>
          <cell r="V1646">
            <v>45689</v>
          </cell>
          <cell r="W1646">
            <v>45747</v>
          </cell>
          <cell r="Z1646">
            <v>45189</v>
          </cell>
          <cell r="AA1646">
            <v>9</v>
          </cell>
          <cell r="AB1646">
            <v>2023</v>
          </cell>
          <cell r="AC1646">
            <v>2027</v>
          </cell>
          <cell r="AD1646">
            <v>1.461111111111111</v>
          </cell>
          <cell r="AE1646" t="str">
            <v>&lt; 2</v>
          </cell>
          <cell r="AF1646">
            <v>29145</v>
          </cell>
          <cell r="AG1646">
            <v>45.416438356164385</v>
          </cell>
          <cell r="AH1646" t="str">
            <v>&gt;45&lt; 55</v>
          </cell>
          <cell r="AI1646">
            <v>12284291</v>
          </cell>
          <cell r="AJ1646" t="str">
            <v>04</v>
          </cell>
          <cell r="AK1646" t="str">
            <v>04699483</v>
          </cell>
          <cell r="AL1646">
            <v>41486</v>
          </cell>
          <cell r="AM1646" t="str">
            <v>FEMME</v>
          </cell>
          <cell r="AN1646" t="str">
            <v>Célibataire</v>
          </cell>
          <cell r="AQ1646">
            <v>3</v>
          </cell>
          <cell r="AR1646">
            <v>2</v>
          </cell>
          <cell r="AS1646">
            <v>45919.5</v>
          </cell>
          <cell r="AT1646" t="str">
            <v>Horaire</v>
          </cell>
          <cell r="AU1646">
            <v>3.5</v>
          </cell>
          <cell r="AV1646">
            <v>17</v>
          </cell>
          <cell r="AW1646" t="str">
            <v>00100</v>
          </cell>
          <cell r="AX1646" t="str">
            <v>00000935951</v>
          </cell>
          <cell r="AY1646">
            <v>97</v>
          </cell>
          <cell r="AZ1646" t="str">
            <v>LA POSTE</v>
          </cell>
          <cell r="BA1646" t="str">
            <v>17001000000093595197</v>
          </cell>
          <cell r="BB1646">
            <v>20</v>
          </cell>
          <cell r="BC1646" t="str">
            <v>JAYARA SIDI HESSINE</v>
          </cell>
          <cell r="BD1646" t="str">
            <v>TUNIS</v>
          </cell>
          <cell r="BG1646">
            <v>50177097</v>
          </cell>
          <cell r="BJ1646" t="str">
            <v>JAYARA</v>
          </cell>
          <cell r="BK1646" t="str">
            <v>B-P6 AR</v>
          </cell>
          <cell r="BL1646" t="str">
            <v>1.1</v>
          </cell>
          <cell r="BN1646" t="str">
            <v>17001000000093595197</v>
          </cell>
          <cell r="BO1646" t="str">
            <v>DHAOUADI INSAF</v>
          </cell>
          <cell r="BP1646">
            <v>1648</v>
          </cell>
          <cell r="BT1646">
            <v>207</v>
          </cell>
          <cell r="BU1646" t="str">
            <v>si</v>
          </cell>
          <cell r="BV1646" t="str">
            <v>P6 AR B SP</v>
          </cell>
        </row>
        <row r="1647">
          <cell r="B1647">
            <v>1649</v>
          </cell>
          <cell r="C1647" t="str">
            <v>Madame</v>
          </cell>
          <cell r="D1647" t="str">
            <v>KRIMI AROUSSIA</v>
          </cell>
          <cell r="E1647" t="str">
            <v>SAGE Tunisia</v>
          </cell>
          <cell r="F1647" t="str">
            <v>PRODUCTION</v>
          </cell>
          <cell r="G1647" t="str">
            <v>Couturière</v>
          </cell>
          <cell r="H1647" t="str">
            <v>P6 AR</v>
          </cell>
          <cell r="I1647" t="str">
            <v>MASSOUD BRAHMI</v>
          </cell>
          <cell r="J1647" t="str">
            <v>B</v>
          </cell>
          <cell r="K1647" t="str">
            <v>DIRECTS</v>
          </cell>
          <cell r="L1647" t="str">
            <v>Variable cost at standard</v>
          </cell>
          <cell r="M1647" t="str">
            <v>Couturière</v>
          </cell>
          <cell r="N1647">
            <v>45189</v>
          </cell>
          <cell r="P1647">
            <v>25</v>
          </cell>
          <cell r="T1647" t="str">
            <v>CDD</v>
          </cell>
          <cell r="U1647" t="str">
            <v>Contractuel</v>
          </cell>
          <cell r="V1647">
            <v>45689</v>
          </cell>
          <cell r="W1647">
            <v>45747</v>
          </cell>
          <cell r="Z1647">
            <v>45189</v>
          </cell>
          <cell r="AA1647">
            <v>9</v>
          </cell>
          <cell r="AB1647">
            <v>2023</v>
          </cell>
          <cell r="AC1647">
            <v>2027</v>
          </cell>
          <cell r="AD1647">
            <v>1.461111111111111</v>
          </cell>
          <cell r="AE1647" t="str">
            <v>&lt; 2</v>
          </cell>
          <cell r="AF1647">
            <v>28418</v>
          </cell>
          <cell r="AG1647">
            <v>47.408219178082192</v>
          </cell>
          <cell r="AH1647" t="str">
            <v>&gt;45&lt; 55</v>
          </cell>
          <cell r="AI1647">
            <v>17692313</v>
          </cell>
          <cell r="AJ1647" t="str">
            <v>03</v>
          </cell>
          <cell r="AK1647" t="str">
            <v>07395550</v>
          </cell>
          <cell r="AL1647">
            <v>42107</v>
          </cell>
          <cell r="AM1647" t="str">
            <v>FEMME</v>
          </cell>
          <cell r="AN1647" t="str">
            <v>Marié(e)</v>
          </cell>
          <cell r="AO1647">
            <v>2</v>
          </cell>
          <cell r="AQ1647">
            <v>3</v>
          </cell>
          <cell r="AR1647">
            <v>2</v>
          </cell>
          <cell r="AS1647">
            <v>45919.5</v>
          </cell>
          <cell r="AT1647" t="str">
            <v>Horaire</v>
          </cell>
          <cell r="AU1647">
            <v>3.5</v>
          </cell>
          <cell r="AV1647">
            <v>17</v>
          </cell>
          <cell r="AW1647" t="str">
            <v>00100</v>
          </cell>
          <cell r="AX1647" t="str">
            <v>00003311507</v>
          </cell>
          <cell r="AY1647">
            <v>19</v>
          </cell>
          <cell r="AZ1647" t="str">
            <v>LA POSTE</v>
          </cell>
          <cell r="BA1647" t="str">
            <v>17001000000331150719</v>
          </cell>
          <cell r="BB1647">
            <v>20</v>
          </cell>
          <cell r="BC1647" t="str">
            <v>CITE EL OUERD OUED ELLIL</v>
          </cell>
          <cell r="BD1647" t="str">
            <v>MANOUBA</v>
          </cell>
          <cell r="BG1647">
            <v>93002741</v>
          </cell>
          <cell r="BJ1647" t="str">
            <v>OUED ELLIL</v>
          </cell>
          <cell r="BK1647" t="str">
            <v>B-P6 AR</v>
          </cell>
          <cell r="BL1647" t="str">
            <v>1.1</v>
          </cell>
          <cell r="BN1647" t="str">
            <v>17001000000331150719</v>
          </cell>
          <cell r="BO1647" t="str">
            <v>KRIMI AROUSSIA</v>
          </cell>
          <cell r="BP1647">
            <v>1649</v>
          </cell>
          <cell r="BT1647">
            <v>208</v>
          </cell>
          <cell r="BU1647" t="str">
            <v>si</v>
          </cell>
          <cell r="BV1647" t="str">
            <v>P6 AR B SP</v>
          </cell>
        </row>
        <row r="1648">
          <cell r="B1648">
            <v>1650</v>
          </cell>
          <cell r="C1648" t="str">
            <v>Madame</v>
          </cell>
          <cell r="D1648" t="str">
            <v>MLIKI BCHIRA</v>
          </cell>
          <cell r="E1648" t="str">
            <v>SAGE Tunisia</v>
          </cell>
          <cell r="F1648" t="str">
            <v>PRODUCTION</v>
          </cell>
          <cell r="G1648" t="str">
            <v>Couturière</v>
          </cell>
          <cell r="H1648" t="str">
            <v>P6 AR</v>
          </cell>
          <cell r="I1648" t="str">
            <v>MASSOUD BRAHMI</v>
          </cell>
          <cell r="J1648" t="str">
            <v>B</v>
          </cell>
          <cell r="K1648" t="str">
            <v>DIRECTS</v>
          </cell>
          <cell r="L1648" t="str">
            <v>Variable cost at standard</v>
          </cell>
          <cell r="M1648" t="str">
            <v>Couturière</v>
          </cell>
          <cell r="N1648">
            <v>45189</v>
          </cell>
          <cell r="P1648">
            <v>25</v>
          </cell>
          <cell r="T1648" t="str">
            <v>CDD</v>
          </cell>
          <cell r="U1648" t="str">
            <v>Contractuel</v>
          </cell>
          <cell r="V1648">
            <v>45689</v>
          </cell>
          <cell r="W1648">
            <v>45747</v>
          </cell>
          <cell r="Z1648">
            <v>45189</v>
          </cell>
          <cell r="AA1648">
            <v>9</v>
          </cell>
          <cell r="AB1648">
            <v>2023</v>
          </cell>
          <cell r="AC1648">
            <v>2027</v>
          </cell>
          <cell r="AD1648">
            <v>1.461111111111111</v>
          </cell>
          <cell r="AE1648" t="str">
            <v>&lt; 2</v>
          </cell>
          <cell r="AF1648">
            <v>30274</v>
          </cell>
          <cell r="AG1648">
            <v>42.323287671232876</v>
          </cell>
          <cell r="AH1648" t="str">
            <v>&gt;35&lt; 45</v>
          </cell>
          <cell r="AI1648">
            <v>12517113</v>
          </cell>
          <cell r="AJ1648" t="str">
            <v>03</v>
          </cell>
          <cell r="AK1648" t="str">
            <v>07368566</v>
          </cell>
          <cell r="AL1648">
            <v>39552</v>
          </cell>
          <cell r="AM1648" t="str">
            <v>FEMME</v>
          </cell>
          <cell r="AN1648" t="str">
            <v>Marié(e)</v>
          </cell>
          <cell r="AO1648">
            <v>4</v>
          </cell>
          <cell r="AQ1648">
            <v>3</v>
          </cell>
          <cell r="AR1648">
            <v>2</v>
          </cell>
          <cell r="AS1648">
            <v>45919.5</v>
          </cell>
          <cell r="AT1648" t="str">
            <v>Horaire</v>
          </cell>
          <cell r="AU1648">
            <v>3.5</v>
          </cell>
          <cell r="AV1648">
            <v>17</v>
          </cell>
          <cell r="AW1648" t="str">
            <v>00100</v>
          </cell>
          <cell r="AX1648" t="str">
            <v>00003311339</v>
          </cell>
          <cell r="AY1648">
            <v>38</v>
          </cell>
          <cell r="AZ1648" t="str">
            <v>LA POSTE</v>
          </cell>
          <cell r="BA1648" t="str">
            <v>17001000000331133938</v>
          </cell>
          <cell r="BB1648">
            <v>20</v>
          </cell>
          <cell r="BC1648" t="str">
            <v>SANHEJA OUED ELIL</v>
          </cell>
          <cell r="BD1648" t="str">
            <v>MANOUBA</v>
          </cell>
          <cell r="BG1648">
            <v>21137571</v>
          </cell>
          <cell r="BH1648">
            <v>22155234</v>
          </cell>
          <cell r="BJ1648" t="str">
            <v>SANHEJA</v>
          </cell>
          <cell r="BK1648" t="str">
            <v>B-P6 AR</v>
          </cell>
          <cell r="BL1648" t="str">
            <v>1.1</v>
          </cell>
          <cell r="BN1648" t="str">
            <v>17001000000331133938</v>
          </cell>
          <cell r="BO1648" t="str">
            <v>MLIKI BCHIRA</v>
          </cell>
          <cell r="BP1648">
            <v>1650</v>
          </cell>
          <cell r="BT1648">
            <v>209</v>
          </cell>
          <cell r="BU1648" t="str">
            <v>si</v>
          </cell>
          <cell r="BV1648" t="str">
            <v>P6 AR B SP</v>
          </cell>
        </row>
        <row r="1649">
          <cell r="B1649">
            <v>1651</v>
          </cell>
          <cell r="C1649" t="str">
            <v>Monsieur</v>
          </cell>
          <cell r="D1649" t="str">
            <v>MAALAOUI MOHAMED</v>
          </cell>
          <cell r="E1649" t="str">
            <v>SAGE Tunisia</v>
          </cell>
          <cell r="F1649" t="str">
            <v>PRODUCTION</v>
          </cell>
          <cell r="G1649" t="str">
            <v>SUPERVISEUR DE PRODUCTION</v>
          </cell>
          <cell r="K1649" t="str">
            <v>CADRE</v>
          </cell>
          <cell r="L1649" t="str">
            <v>Variable cost at standard</v>
          </cell>
          <cell r="M1649" t="str">
            <v>SUPERVISEUR DE PRODUCTION</v>
          </cell>
          <cell r="N1649">
            <v>45188</v>
          </cell>
          <cell r="P1649" t="str">
            <v/>
          </cell>
          <cell r="T1649" t="str">
            <v>CDI</v>
          </cell>
          <cell r="U1649" t="str">
            <v>Titulaire</v>
          </cell>
          <cell r="V1649">
            <v>45188</v>
          </cell>
          <cell r="Z1649">
            <v>45188</v>
          </cell>
          <cell r="AA1649">
            <v>9</v>
          </cell>
          <cell r="AB1649">
            <v>2023</v>
          </cell>
          <cell r="AC1649">
            <v>2027</v>
          </cell>
          <cell r="AD1649">
            <v>1.4638888888888888</v>
          </cell>
          <cell r="AE1649" t="str">
            <v>&lt; 2</v>
          </cell>
          <cell r="AF1649">
            <v>34209</v>
          </cell>
          <cell r="AG1649">
            <v>31.542465753424658</v>
          </cell>
          <cell r="AH1649" t="str">
            <v>&gt;25&lt; 35</v>
          </cell>
          <cell r="AI1649">
            <v>17605804</v>
          </cell>
          <cell r="AJ1649" t="str">
            <v>05</v>
          </cell>
          <cell r="AK1649" t="str">
            <v>08983553</v>
          </cell>
          <cell r="AL1649">
            <v>44678</v>
          </cell>
          <cell r="AM1649" t="str">
            <v xml:space="preserve">HOMME </v>
          </cell>
          <cell r="AN1649" t="str">
            <v>Célibataire</v>
          </cell>
          <cell r="AQ1649">
            <v>15</v>
          </cell>
          <cell r="AR1649">
            <v>2</v>
          </cell>
          <cell r="AS1649">
            <v>45918.5</v>
          </cell>
          <cell r="AT1649" t="str">
            <v>Mensuel</v>
          </cell>
          <cell r="AU1649">
            <v>1700</v>
          </cell>
          <cell r="AV1649" t="str">
            <v>03</v>
          </cell>
          <cell r="AW1649">
            <v>10909</v>
          </cell>
          <cell r="AX1649">
            <v>80101003773</v>
          </cell>
          <cell r="AY1649">
            <v>13</v>
          </cell>
          <cell r="AZ1649" t="str">
            <v>BNA</v>
          </cell>
          <cell r="BA1649" t="str">
            <v>03109098010100377313</v>
          </cell>
          <cell r="BB1649">
            <v>20</v>
          </cell>
          <cell r="BC1649" t="str">
            <v>EL HAMIL SAJNAN</v>
          </cell>
          <cell r="BD1649" t="str">
            <v>BIZERTE</v>
          </cell>
          <cell r="BG1649">
            <v>22593884</v>
          </cell>
          <cell r="BK1649" t="str">
            <v>CADRE</v>
          </cell>
          <cell r="BU1649" t="str">
            <v>si</v>
          </cell>
        </row>
        <row r="1650">
          <cell r="B1650">
            <v>1652</v>
          </cell>
          <cell r="C1650" t="str">
            <v>Madame</v>
          </cell>
          <cell r="D1650" t="str">
            <v>TRABELSI SONIA</v>
          </cell>
          <cell r="E1650" t="str">
            <v>SAGE Tunisia</v>
          </cell>
          <cell r="F1650" t="str">
            <v>PRODUCTION</v>
          </cell>
          <cell r="G1650" t="str">
            <v>Couturière</v>
          </cell>
          <cell r="H1650" t="str">
            <v>P6 AR</v>
          </cell>
          <cell r="I1650" t="str">
            <v>MASSOUD BRAHMI</v>
          </cell>
          <cell r="J1650" t="str">
            <v>B</v>
          </cell>
          <cell r="K1650" t="str">
            <v>DIRECTS</v>
          </cell>
          <cell r="L1650" t="str">
            <v>Variable cost at standard</v>
          </cell>
          <cell r="M1650" t="str">
            <v>Couturière</v>
          </cell>
          <cell r="N1650">
            <v>45189</v>
          </cell>
          <cell r="P1650">
            <v>-492</v>
          </cell>
          <cell r="Q1650">
            <v>45200</v>
          </cell>
          <cell r="R1650" t="str">
            <v>probléme d'intégration</v>
          </cell>
          <cell r="T1650" t="str">
            <v>CDD</v>
          </cell>
          <cell r="U1650" t="str">
            <v>Contractuel</v>
          </cell>
          <cell r="V1650">
            <v>45189</v>
          </cell>
          <cell r="W1650">
            <v>45230</v>
          </cell>
          <cell r="Z1650">
            <v>45189</v>
          </cell>
          <cell r="AA1650">
            <v>9</v>
          </cell>
          <cell r="AB1650">
            <v>2023</v>
          </cell>
          <cell r="AC1650">
            <v>2027</v>
          </cell>
          <cell r="AD1650">
            <v>1.461111111111111</v>
          </cell>
          <cell r="AE1650" t="str">
            <v>&lt; 2</v>
          </cell>
          <cell r="AF1650">
            <v>31620</v>
          </cell>
          <cell r="AG1650">
            <v>38.635616438356166</v>
          </cell>
          <cell r="AH1650" t="str">
            <v>&gt;35&lt; 45</v>
          </cell>
          <cell r="AK1650" t="str">
            <v>09160473</v>
          </cell>
          <cell r="AL1650">
            <v>38581</v>
          </cell>
          <cell r="AM1650" t="str">
            <v>FEMME</v>
          </cell>
          <cell r="AN1650" t="str">
            <v>Marié(e)</v>
          </cell>
          <cell r="AO1650">
            <v>2</v>
          </cell>
          <cell r="AQ1650">
            <v>3</v>
          </cell>
          <cell r="AR1650">
            <v>1</v>
          </cell>
          <cell r="AS1650">
            <v>45554.25</v>
          </cell>
          <cell r="AT1650" t="str">
            <v>Horaire</v>
          </cell>
          <cell r="AU1650">
            <v>3.5</v>
          </cell>
          <cell r="AV1650" t="str">
            <v>17</v>
          </cell>
          <cell r="AW1650" t="str">
            <v>00000</v>
          </cell>
          <cell r="AX1650" t="str">
            <v>00000880067</v>
          </cell>
          <cell r="AY1650">
            <v>81</v>
          </cell>
          <cell r="AZ1650" t="str">
            <v>LA POSTE</v>
          </cell>
          <cell r="BA1650" t="str">
            <v>17000000000088006781</v>
          </cell>
          <cell r="BB1650">
            <v>20</v>
          </cell>
          <cell r="BC1650" t="str">
            <v>BOURAGBA MORNAGUIA</v>
          </cell>
          <cell r="BD1650" t="str">
            <v>MANOUBA</v>
          </cell>
          <cell r="BG1650">
            <v>92900094</v>
          </cell>
          <cell r="BH1650">
            <v>25175113</v>
          </cell>
          <cell r="BK1650" t="str">
            <v>B-P6 AR</v>
          </cell>
          <cell r="BL1650" t="str">
            <v>1.1</v>
          </cell>
          <cell r="BN1650" t="str">
            <v>17000000000088006781</v>
          </cell>
          <cell r="BO1650" t="str">
            <v>TRABELSI SONIA</v>
          </cell>
          <cell r="BP1650">
            <v>1652</v>
          </cell>
          <cell r="BU1650" t="str">
            <v>Non-Actif</v>
          </cell>
        </row>
        <row r="1651">
          <cell r="B1651">
            <v>1653</v>
          </cell>
          <cell r="C1651" t="str">
            <v>Mlle</v>
          </cell>
          <cell r="D1651" t="str">
            <v>NASRI MALEKE</v>
          </cell>
          <cell r="E1651" t="str">
            <v>SAGE Tunisia</v>
          </cell>
          <cell r="F1651" t="str">
            <v>PRODUCTION</v>
          </cell>
          <cell r="G1651" t="str">
            <v>CAMPO</v>
          </cell>
          <cell r="H1651" t="str">
            <v>P7 AR</v>
          </cell>
          <cell r="I1651" t="str">
            <v xml:space="preserve">Anis Mejri </v>
          </cell>
          <cell r="J1651" t="str">
            <v>B</v>
          </cell>
          <cell r="K1651" t="str">
            <v>DIRECTS</v>
          </cell>
          <cell r="L1651" t="str">
            <v>Variable cost at standard</v>
          </cell>
          <cell r="M1651" t="str">
            <v>CAMPO</v>
          </cell>
          <cell r="N1651">
            <v>45189</v>
          </cell>
          <cell r="P1651">
            <v>25</v>
          </cell>
          <cell r="T1651" t="str">
            <v>CDD</v>
          </cell>
          <cell r="U1651" t="str">
            <v>Contractuel</v>
          </cell>
          <cell r="V1651">
            <v>45689</v>
          </cell>
          <cell r="W1651">
            <v>45747</v>
          </cell>
          <cell r="Z1651">
            <v>45189</v>
          </cell>
          <cell r="AA1651">
            <v>9</v>
          </cell>
          <cell r="AB1651">
            <v>2023</v>
          </cell>
          <cell r="AC1651">
            <v>2027</v>
          </cell>
          <cell r="AD1651">
            <v>1.461111111111111</v>
          </cell>
          <cell r="AE1651" t="str">
            <v>&lt; 2</v>
          </cell>
          <cell r="AF1651">
            <v>36760</v>
          </cell>
          <cell r="AG1651">
            <v>24.553424657534247</v>
          </cell>
          <cell r="AH1651" t="str">
            <v>&lt; 25</v>
          </cell>
          <cell r="AI1651">
            <v>17524486</v>
          </cell>
          <cell r="AJ1651" t="str">
            <v>03</v>
          </cell>
          <cell r="AK1651" t="str">
            <v>11663800</v>
          </cell>
          <cell r="AL1651">
            <v>43504</v>
          </cell>
          <cell r="AM1651" t="str">
            <v>FEMME</v>
          </cell>
          <cell r="AN1651" t="str">
            <v>Célibataire</v>
          </cell>
          <cell r="AQ1651">
            <v>3</v>
          </cell>
          <cell r="AR1651">
            <v>2</v>
          </cell>
          <cell r="AS1651">
            <v>45919.5</v>
          </cell>
          <cell r="AT1651" t="str">
            <v>Horaire</v>
          </cell>
          <cell r="AU1651">
            <v>3.5</v>
          </cell>
          <cell r="AV1651">
            <v>17</v>
          </cell>
          <cell r="AW1651" t="str">
            <v>00100</v>
          </cell>
          <cell r="AX1651" t="str">
            <v>00003114607</v>
          </cell>
          <cell r="AY1651">
            <v>86</v>
          </cell>
          <cell r="AZ1651" t="str">
            <v>LA POSTE</v>
          </cell>
          <cell r="BA1651" t="str">
            <v>17001000000311460786</v>
          </cell>
          <cell r="BB1651">
            <v>20</v>
          </cell>
          <cell r="BC1651" t="str">
            <v>JAYARA SIDI HESSINE</v>
          </cell>
          <cell r="BD1651" t="str">
            <v>TUNIS</v>
          </cell>
          <cell r="BG1651">
            <v>26495469</v>
          </cell>
          <cell r="BH1651">
            <v>28525683</v>
          </cell>
          <cell r="BJ1651" t="str">
            <v>JAYARA</v>
          </cell>
          <cell r="BK1651" t="str">
            <v>CAMPO B</v>
          </cell>
          <cell r="BL1651" t="str">
            <v>1.1</v>
          </cell>
          <cell r="BN1651" t="str">
            <v>17001000000311460786</v>
          </cell>
          <cell r="BO1651" t="str">
            <v>NASRI MALEKE</v>
          </cell>
          <cell r="BP1651">
            <v>1653</v>
          </cell>
          <cell r="BT1651">
            <v>210</v>
          </cell>
          <cell r="BU1651" t="str">
            <v>si</v>
          </cell>
          <cell r="BV1651" t="str">
            <v>CAMPO</v>
          </cell>
        </row>
        <row r="1652">
          <cell r="B1652">
            <v>1654</v>
          </cell>
          <cell r="C1652" t="str">
            <v>Madame</v>
          </cell>
          <cell r="D1652" t="str">
            <v>EL KADRI MARIEM</v>
          </cell>
          <cell r="E1652" t="str">
            <v>SAGE Tunisia</v>
          </cell>
          <cell r="F1652" t="str">
            <v>PRODUCTION</v>
          </cell>
          <cell r="G1652" t="str">
            <v>SUPERVISEUR DE PRODUCTION</v>
          </cell>
          <cell r="K1652" t="str">
            <v>CADRE</v>
          </cell>
          <cell r="L1652" t="str">
            <v>Variable cost at standard</v>
          </cell>
          <cell r="M1652" t="str">
            <v>SUPERVISEUR DE PRODUCTION</v>
          </cell>
          <cell r="N1652">
            <v>45188</v>
          </cell>
          <cell r="P1652" t="str">
            <v/>
          </cell>
          <cell r="T1652" t="str">
            <v>CDI</v>
          </cell>
          <cell r="U1652" t="str">
            <v>Titulaire</v>
          </cell>
          <cell r="V1652">
            <v>45188</v>
          </cell>
          <cell r="Z1652">
            <v>45188</v>
          </cell>
          <cell r="AA1652">
            <v>9</v>
          </cell>
          <cell r="AB1652">
            <v>2023</v>
          </cell>
          <cell r="AC1652">
            <v>2027</v>
          </cell>
          <cell r="AD1652">
            <v>1.4638888888888888</v>
          </cell>
          <cell r="AE1652" t="str">
            <v>&lt; 2</v>
          </cell>
          <cell r="AF1652">
            <v>31898</v>
          </cell>
          <cell r="AG1652">
            <v>37.873972602739727</v>
          </cell>
          <cell r="AH1652" t="str">
            <v>&gt;35&lt; 45</v>
          </cell>
          <cell r="AI1652">
            <v>16534658</v>
          </cell>
          <cell r="AJ1652" t="str">
            <v>05</v>
          </cell>
          <cell r="AK1652" t="str">
            <v>09167408</v>
          </cell>
          <cell r="AL1652">
            <v>44810</v>
          </cell>
          <cell r="AM1652" t="str">
            <v>FEMME</v>
          </cell>
          <cell r="AN1652" t="str">
            <v>Célibataire</v>
          </cell>
          <cell r="AQ1652">
            <v>14</v>
          </cell>
          <cell r="AR1652">
            <v>2</v>
          </cell>
          <cell r="AS1652">
            <v>45918.5</v>
          </cell>
          <cell r="AT1652" t="str">
            <v>Mensuel</v>
          </cell>
          <cell r="AU1652">
            <v>1200</v>
          </cell>
          <cell r="AV1652" t="str">
            <v>08</v>
          </cell>
          <cell r="AW1652">
            <v>12502</v>
          </cell>
          <cell r="AX1652">
            <v>80920009720</v>
          </cell>
          <cell r="AY1652">
            <v>36</v>
          </cell>
          <cell r="AZ1652" t="str">
            <v>BIAT</v>
          </cell>
          <cell r="BA1652" t="str">
            <v>08125028092000972036</v>
          </cell>
          <cell r="BB1652">
            <v>20</v>
          </cell>
          <cell r="BC1652" t="str">
            <v>DANDEN</v>
          </cell>
          <cell r="BD1652" t="str">
            <v>MANOUBA</v>
          </cell>
          <cell r="BJ1652" t="str">
            <v>DENDEN</v>
          </cell>
          <cell r="BK1652" t="str">
            <v>CADRE</v>
          </cell>
          <cell r="BU1652" t="str">
            <v>si</v>
          </cell>
        </row>
        <row r="1653">
          <cell r="B1653">
            <v>1655</v>
          </cell>
          <cell r="C1653" t="str">
            <v>Madame</v>
          </cell>
          <cell r="D1653" t="str">
            <v>OTHMANI OLFA</v>
          </cell>
          <cell r="E1653" t="str">
            <v>SAGE Tunisia</v>
          </cell>
          <cell r="F1653" t="str">
            <v>PRODUCTION</v>
          </cell>
          <cell r="G1653" t="str">
            <v>Couturière</v>
          </cell>
          <cell r="H1653" t="str">
            <v>P6 AV</v>
          </cell>
          <cell r="I1653" t="str">
            <v>EL KADRI MARIEM</v>
          </cell>
          <cell r="J1653" t="str">
            <v>A</v>
          </cell>
          <cell r="K1653" t="str">
            <v>DIRECTS</v>
          </cell>
          <cell r="L1653" t="str">
            <v>Variable cost at standard</v>
          </cell>
          <cell r="M1653" t="str">
            <v>Couturière</v>
          </cell>
          <cell r="N1653">
            <v>45189</v>
          </cell>
          <cell r="P1653">
            <v>25</v>
          </cell>
          <cell r="T1653" t="str">
            <v>CDD</v>
          </cell>
          <cell r="U1653" t="str">
            <v>Contractuel</v>
          </cell>
          <cell r="V1653">
            <v>45689</v>
          </cell>
          <cell r="W1653">
            <v>45747</v>
          </cell>
          <cell r="Z1653">
            <v>45189</v>
          </cell>
          <cell r="AA1653">
            <v>9</v>
          </cell>
          <cell r="AB1653">
            <v>2023</v>
          </cell>
          <cell r="AC1653">
            <v>2027</v>
          </cell>
          <cell r="AD1653">
            <v>1.461111111111111</v>
          </cell>
          <cell r="AE1653" t="str">
            <v>&lt; 2</v>
          </cell>
          <cell r="AF1653">
            <v>30107</v>
          </cell>
          <cell r="AG1653">
            <v>42.780821917808218</v>
          </cell>
          <cell r="AH1653" t="str">
            <v>&gt;35&lt; 45</v>
          </cell>
          <cell r="AI1653">
            <v>12498521</v>
          </cell>
          <cell r="AJ1653" t="str">
            <v>02</v>
          </cell>
          <cell r="AK1653" t="str">
            <v>04712648</v>
          </cell>
          <cell r="AL1653">
            <v>40788</v>
          </cell>
          <cell r="AM1653" t="str">
            <v>FEMME</v>
          </cell>
          <cell r="AN1653" t="str">
            <v>Marié(e)</v>
          </cell>
          <cell r="AO1653">
            <v>3</v>
          </cell>
          <cell r="AQ1653">
            <v>3</v>
          </cell>
          <cell r="AR1653">
            <v>2</v>
          </cell>
          <cell r="AS1653">
            <v>45919.5</v>
          </cell>
          <cell r="AT1653" t="str">
            <v>Horaire</v>
          </cell>
          <cell r="AU1653">
            <v>3.5</v>
          </cell>
          <cell r="AV1653">
            <v>17</v>
          </cell>
          <cell r="AW1653" t="str">
            <v>00100</v>
          </cell>
          <cell r="AX1653" t="str">
            <v>00003311956</v>
          </cell>
          <cell r="AY1653">
            <v>30</v>
          </cell>
          <cell r="AZ1653" t="str">
            <v>LA POSTE</v>
          </cell>
          <cell r="BA1653" t="str">
            <v>17001000000331195630</v>
          </cell>
          <cell r="BB1653">
            <v>20</v>
          </cell>
          <cell r="BC1653" t="str">
            <v>25 JUILLET SIDI HSSINE</v>
          </cell>
          <cell r="BD1653" t="str">
            <v>TUNIS</v>
          </cell>
          <cell r="BG1653">
            <v>27214576</v>
          </cell>
          <cell r="BJ1653" t="str">
            <v>SIDI HSSINE</v>
          </cell>
          <cell r="BK1653" t="str">
            <v>A-P6 AV</v>
          </cell>
          <cell r="BL1653" t="str">
            <v>1.1</v>
          </cell>
          <cell r="BN1653" t="str">
            <v>17001000000331195630</v>
          </cell>
          <cell r="BO1653" t="str">
            <v>OTHMANI OLFA</v>
          </cell>
          <cell r="BP1653">
            <v>1655</v>
          </cell>
          <cell r="BT1653">
            <v>1097</v>
          </cell>
          <cell r="BU1653" t="str">
            <v>si</v>
          </cell>
          <cell r="BV1653" t="str">
            <v>965 B SA</v>
          </cell>
        </row>
        <row r="1654">
          <cell r="B1654">
            <v>1656</v>
          </cell>
          <cell r="C1654" t="str">
            <v>Madame</v>
          </cell>
          <cell r="D1654" t="str">
            <v>KLAI AMEL</v>
          </cell>
          <cell r="E1654" t="str">
            <v>SAGE Tunisia</v>
          </cell>
          <cell r="F1654" t="str">
            <v>PRODUCTION</v>
          </cell>
          <cell r="G1654" t="str">
            <v>Couturière</v>
          </cell>
          <cell r="H1654" t="str">
            <v>Panda</v>
          </cell>
          <cell r="I1654" t="str">
            <v>HASNA NASRAOUI</v>
          </cell>
          <cell r="J1654" t="str">
            <v>A</v>
          </cell>
          <cell r="K1654" t="str">
            <v>DIRECTS</v>
          </cell>
          <cell r="L1654" t="str">
            <v>Variable cost at standard</v>
          </cell>
          <cell r="M1654" t="str">
            <v>Couturière</v>
          </cell>
          <cell r="N1654">
            <v>45190</v>
          </cell>
          <cell r="P1654">
            <v>25</v>
          </cell>
          <cell r="T1654" t="str">
            <v>CDD</v>
          </cell>
          <cell r="U1654" t="str">
            <v>Contractuel</v>
          </cell>
          <cell r="V1654">
            <v>45689</v>
          </cell>
          <cell r="W1654">
            <v>45747</v>
          </cell>
          <cell r="Z1654">
            <v>45190</v>
          </cell>
          <cell r="AA1654">
            <v>9</v>
          </cell>
          <cell r="AB1654">
            <v>2023</v>
          </cell>
          <cell r="AC1654">
            <v>2027</v>
          </cell>
          <cell r="AD1654">
            <v>1.4583333333333333</v>
          </cell>
          <cell r="AE1654" t="str">
            <v>&lt; 2</v>
          </cell>
          <cell r="AF1654">
            <v>34335</v>
          </cell>
          <cell r="AG1654">
            <v>31.197260273972603</v>
          </cell>
          <cell r="AH1654" t="str">
            <v>&gt;25&lt; 35</v>
          </cell>
          <cell r="AI1654">
            <v>16628851</v>
          </cell>
          <cell r="AJ1654" t="str">
            <v>00</v>
          </cell>
          <cell r="AK1654" t="str">
            <v>13615623</v>
          </cell>
          <cell r="AL1654">
            <v>40802</v>
          </cell>
          <cell r="AM1654" t="str">
            <v>FEMME</v>
          </cell>
          <cell r="AN1654" t="str">
            <v>Divorcé</v>
          </cell>
          <cell r="AO1654">
            <v>1</v>
          </cell>
          <cell r="AQ1654">
            <v>3</v>
          </cell>
          <cell r="AR1654">
            <v>2</v>
          </cell>
          <cell r="AS1654">
            <v>45920.5</v>
          </cell>
          <cell r="AT1654" t="str">
            <v>Horaire</v>
          </cell>
          <cell r="AU1654">
            <v>3.5</v>
          </cell>
          <cell r="AV1654">
            <v>12</v>
          </cell>
          <cell r="AW1654" t="str">
            <v>40600</v>
          </cell>
          <cell r="AX1654" t="str">
            <v>00002457154</v>
          </cell>
          <cell r="AY1654">
            <v>18</v>
          </cell>
          <cell r="AZ1654" t="str">
            <v>UIB</v>
          </cell>
          <cell r="BA1654" t="str">
            <v>12406000000245715418</v>
          </cell>
          <cell r="BB1654">
            <v>20</v>
          </cell>
          <cell r="BC1654" t="str">
            <v>BORJ CHAKIR SIDI HESSINE</v>
          </cell>
          <cell r="BD1654" t="str">
            <v>TUNIS</v>
          </cell>
          <cell r="BG1654">
            <v>54996965</v>
          </cell>
          <cell r="BJ1654" t="str">
            <v>SIDI HSSINE</v>
          </cell>
          <cell r="BK1654" t="str">
            <v>A-Panda</v>
          </cell>
          <cell r="BL1654" t="str">
            <v>1.1</v>
          </cell>
          <cell r="BN1654" t="str">
            <v>12406000000245715418</v>
          </cell>
          <cell r="BO1654" t="str">
            <v>KLAI AMEL</v>
          </cell>
          <cell r="BP1654">
            <v>1656</v>
          </cell>
          <cell r="BT1654">
            <v>678</v>
          </cell>
          <cell r="BU1654" t="str">
            <v>si</v>
          </cell>
          <cell r="BV1654" t="str">
            <v>139 A CA</v>
          </cell>
        </row>
        <row r="1655">
          <cell r="B1655">
            <v>1657</v>
          </cell>
          <cell r="C1655" t="str">
            <v>Madame</v>
          </cell>
          <cell r="D1655" t="str">
            <v>KHEMILI HANEN</v>
          </cell>
          <cell r="E1655" t="str">
            <v>SAGE Tunisia</v>
          </cell>
          <cell r="F1655" t="str">
            <v>PRODUCTION</v>
          </cell>
          <cell r="G1655" t="str">
            <v>Couturière</v>
          </cell>
          <cell r="H1655" t="str">
            <v>P6 AV</v>
          </cell>
          <cell r="I1655" t="str">
            <v>Issam Ouni</v>
          </cell>
          <cell r="J1655" t="str">
            <v>B</v>
          </cell>
          <cell r="K1655" t="str">
            <v>DIRECTS</v>
          </cell>
          <cell r="L1655" t="str">
            <v>Variable cost at standard</v>
          </cell>
          <cell r="M1655" t="str">
            <v>Couturière</v>
          </cell>
          <cell r="N1655">
            <v>45190</v>
          </cell>
          <cell r="P1655">
            <v>-492</v>
          </cell>
          <cell r="Q1655">
            <v>45200</v>
          </cell>
          <cell r="R1655" t="str">
            <v>probléme d'intégration</v>
          </cell>
          <cell r="T1655" t="str">
            <v>CDD</v>
          </cell>
          <cell r="U1655" t="str">
            <v>Contractuel</v>
          </cell>
          <cell r="V1655">
            <v>45190</v>
          </cell>
          <cell r="W1655">
            <v>45230</v>
          </cell>
          <cell r="Z1655">
            <v>45190</v>
          </cell>
          <cell r="AA1655">
            <v>9</v>
          </cell>
          <cell r="AB1655">
            <v>2023</v>
          </cell>
          <cell r="AC1655">
            <v>2027</v>
          </cell>
          <cell r="AD1655">
            <v>1.4583333333333333</v>
          </cell>
          <cell r="AE1655" t="str">
            <v>&lt; 2</v>
          </cell>
          <cell r="AF1655">
            <v>27829</v>
          </cell>
          <cell r="AG1655">
            <v>49.021917808219179</v>
          </cell>
          <cell r="AH1655" t="str">
            <v>&gt;45&lt; 55</v>
          </cell>
          <cell r="AI1655">
            <v>11770846</v>
          </cell>
          <cell r="AJ1655" t="str">
            <v>03</v>
          </cell>
          <cell r="AK1655" t="str">
            <v>07278439</v>
          </cell>
          <cell r="AL1655">
            <v>44873</v>
          </cell>
          <cell r="AM1655" t="str">
            <v>FEMME</v>
          </cell>
          <cell r="AN1655" t="str">
            <v>Marié(e)</v>
          </cell>
          <cell r="AO1655">
            <v>3</v>
          </cell>
          <cell r="AQ1655">
            <v>3</v>
          </cell>
          <cell r="AR1655">
            <v>1</v>
          </cell>
          <cell r="AS1655">
            <v>45555.25</v>
          </cell>
          <cell r="AT1655" t="str">
            <v>Horaire</v>
          </cell>
          <cell r="AU1655">
            <v>3.5</v>
          </cell>
          <cell r="AV1655" t="str">
            <v>04</v>
          </cell>
          <cell r="AW1655" t="str">
            <v>05313</v>
          </cell>
          <cell r="AX1655">
            <v>84048003349</v>
          </cell>
          <cell r="AY1655">
            <v>72</v>
          </cell>
          <cell r="AZ1655" t="str">
            <v>ATTIJARI BANK</v>
          </cell>
          <cell r="BA1655" t="str">
            <v>04053138404800334972</v>
          </cell>
          <cell r="BB1655">
            <v>20</v>
          </cell>
          <cell r="BC1655" t="str">
            <v>JAYARA SIDI HESSINE</v>
          </cell>
          <cell r="BD1655" t="str">
            <v>TUNIS</v>
          </cell>
          <cell r="BG1655">
            <v>27235624</v>
          </cell>
          <cell r="BH1655">
            <v>55914674</v>
          </cell>
          <cell r="BK1655" t="str">
            <v>B-P6 AV</v>
          </cell>
          <cell r="BL1655" t="str">
            <v>1.1</v>
          </cell>
          <cell r="BN1655" t="str">
            <v>04053138404800334972</v>
          </cell>
          <cell r="BO1655" t="str">
            <v>KHEMILI HANEN</v>
          </cell>
          <cell r="BP1655">
            <v>1657</v>
          </cell>
          <cell r="BU1655" t="str">
            <v>Non-Actif</v>
          </cell>
        </row>
        <row r="1656">
          <cell r="B1656">
            <v>1658</v>
          </cell>
          <cell r="C1656" t="str">
            <v>Mlle</v>
          </cell>
          <cell r="D1656" t="str">
            <v>AOUINI SAFA</v>
          </cell>
          <cell r="E1656" t="str">
            <v>SAGE Tunisia</v>
          </cell>
          <cell r="F1656" t="str">
            <v>PRODUCTION</v>
          </cell>
          <cell r="G1656" t="str">
            <v>Couturière</v>
          </cell>
          <cell r="H1656" t="str">
            <v>P6 AV</v>
          </cell>
          <cell r="I1656" t="str">
            <v>Issam Ouni</v>
          </cell>
          <cell r="J1656" t="str">
            <v>B</v>
          </cell>
          <cell r="K1656" t="str">
            <v>DIRECTS</v>
          </cell>
          <cell r="L1656" t="str">
            <v>Variable cost at standard</v>
          </cell>
          <cell r="M1656" t="str">
            <v>Couturière</v>
          </cell>
          <cell r="N1656">
            <v>45190</v>
          </cell>
          <cell r="P1656">
            <v>-187</v>
          </cell>
          <cell r="Q1656">
            <v>45536</v>
          </cell>
          <cell r="R1656" t="str">
            <v>personnel</v>
          </cell>
          <cell r="T1656" t="str">
            <v>CDD</v>
          </cell>
          <cell r="U1656" t="str">
            <v>Contractuel</v>
          </cell>
          <cell r="V1656">
            <v>45505</v>
          </cell>
          <cell r="W1656">
            <v>45535</v>
          </cell>
          <cell r="Z1656">
            <v>45190</v>
          </cell>
          <cell r="AA1656">
            <v>9</v>
          </cell>
          <cell r="AB1656">
            <v>2023</v>
          </cell>
          <cell r="AC1656">
            <v>2027</v>
          </cell>
          <cell r="AD1656">
            <v>1.4583333333333333</v>
          </cell>
          <cell r="AE1656" t="str">
            <v>&lt; 2</v>
          </cell>
          <cell r="AF1656">
            <v>37779</v>
          </cell>
          <cell r="AG1656">
            <v>21.761643835616439</v>
          </cell>
          <cell r="AH1656" t="str">
            <v>&lt; 25</v>
          </cell>
          <cell r="AK1656" t="str">
            <v>09534644</v>
          </cell>
          <cell r="AL1656">
            <v>44697</v>
          </cell>
          <cell r="AM1656" t="str">
            <v>FEMME</v>
          </cell>
          <cell r="AN1656" t="str">
            <v>Célibataire</v>
          </cell>
          <cell r="AQ1656">
            <v>3</v>
          </cell>
          <cell r="AR1656">
            <v>1</v>
          </cell>
          <cell r="AS1656">
            <v>45555.25</v>
          </cell>
          <cell r="AT1656" t="str">
            <v>Horaire</v>
          </cell>
          <cell r="AU1656">
            <v>3.5</v>
          </cell>
          <cell r="AV1656">
            <v>17</v>
          </cell>
          <cell r="AW1656" t="str">
            <v>00100</v>
          </cell>
          <cell r="AX1656" t="str">
            <v>00003312239</v>
          </cell>
          <cell r="AY1656">
            <v>54</v>
          </cell>
          <cell r="AZ1656" t="str">
            <v>LA POSTE</v>
          </cell>
          <cell r="BA1656" t="str">
            <v>17001000000331223954</v>
          </cell>
          <cell r="BB1656">
            <v>20</v>
          </cell>
          <cell r="BC1656" t="str">
            <v>SIDI ALI HATTAB MORNAGUIA MANOUBA</v>
          </cell>
          <cell r="BD1656" t="str">
            <v>MANOUBA</v>
          </cell>
          <cell r="BG1656">
            <v>94645493</v>
          </cell>
          <cell r="BJ1656" t="str">
            <v>MORNAGUIA</v>
          </cell>
          <cell r="BK1656" t="str">
            <v>B-P6 AV</v>
          </cell>
          <cell r="BL1656" t="str">
            <v>1.1</v>
          </cell>
          <cell r="BN1656" t="str">
            <v>17001000000331223954</v>
          </cell>
          <cell r="BO1656" t="str">
            <v>AOUINI SAFA</v>
          </cell>
          <cell r="BP1656">
            <v>1658</v>
          </cell>
          <cell r="BU1656" t="str">
            <v>Non-Actif</v>
          </cell>
          <cell r="BV1656" t="str">
            <v>P6 AV B CA</v>
          </cell>
        </row>
        <row r="1657">
          <cell r="B1657">
            <v>1659</v>
          </cell>
          <cell r="C1657" t="str">
            <v>Madame</v>
          </cell>
          <cell r="D1657" t="str">
            <v>KOUKI KAWTHER</v>
          </cell>
          <cell r="E1657" t="str">
            <v>SAGE Tunisia</v>
          </cell>
          <cell r="F1657" t="str">
            <v>PRODUCTION</v>
          </cell>
          <cell r="G1657" t="str">
            <v>Prép CAMPO</v>
          </cell>
          <cell r="H1657" t="str">
            <v>P6 AR</v>
          </cell>
          <cell r="I1657" t="str">
            <v>Safa</v>
          </cell>
          <cell r="J1657" t="str">
            <v>B</v>
          </cell>
          <cell r="K1657" t="str">
            <v>DIRECTS</v>
          </cell>
          <cell r="L1657" t="str">
            <v>Variable cost at standard</v>
          </cell>
          <cell r="M1657" t="str">
            <v>Prép CAMPO</v>
          </cell>
          <cell r="N1657">
            <v>45190</v>
          </cell>
          <cell r="P1657">
            <v>25</v>
          </cell>
          <cell r="T1657" t="str">
            <v>CDD</v>
          </cell>
          <cell r="U1657" t="str">
            <v>Contractuel</v>
          </cell>
          <cell r="V1657">
            <v>45689</v>
          </cell>
          <cell r="W1657">
            <v>45747</v>
          </cell>
          <cell r="Z1657">
            <v>45190</v>
          </cell>
          <cell r="AA1657">
            <v>9</v>
          </cell>
          <cell r="AB1657">
            <v>2023</v>
          </cell>
          <cell r="AC1657">
            <v>2027</v>
          </cell>
          <cell r="AD1657">
            <v>1.4583333333333333</v>
          </cell>
          <cell r="AE1657" t="str">
            <v>&lt; 2</v>
          </cell>
          <cell r="AF1657">
            <v>27307</v>
          </cell>
          <cell r="AG1657">
            <v>50.452054794520549</v>
          </cell>
          <cell r="AH1657" t="str">
            <v>&gt;45&lt; 55</v>
          </cell>
          <cell r="AI1657">
            <v>12230054</v>
          </cell>
          <cell r="AJ1657" t="str">
            <v>04</v>
          </cell>
          <cell r="AK1657" t="str">
            <v>02312888</v>
          </cell>
          <cell r="AL1657">
            <v>34606</v>
          </cell>
          <cell r="AM1657" t="str">
            <v>FEMME</v>
          </cell>
          <cell r="AN1657" t="str">
            <v>Marié(e)</v>
          </cell>
          <cell r="AQ1657">
            <v>3</v>
          </cell>
          <cell r="AR1657">
            <v>2</v>
          </cell>
          <cell r="AS1657">
            <v>45920.5</v>
          </cell>
          <cell r="AT1657" t="str">
            <v>Horaire</v>
          </cell>
          <cell r="AU1657">
            <v>3.5</v>
          </cell>
          <cell r="AV1657">
            <v>25</v>
          </cell>
          <cell r="AW1657" t="str">
            <v>03700</v>
          </cell>
          <cell r="AX1657" t="str">
            <v>00001180426</v>
          </cell>
          <cell r="AY1657">
            <v>85</v>
          </cell>
          <cell r="AZ1657" t="str">
            <v>ZITOUNA BANK</v>
          </cell>
          <cell r="BA1657" t="str">
            <v>25037000000118042685</v>
          </cell>
          <cell r="BB1657">
            <v>20</v>
          </cell>
          <cell r="BC1657" t="str">
            <v>BORJ CHAKIR SIDI HESSINE</v>
          </cell>
          <cell r="BD1657" t="str">
            <v>TUNIS</v>
          </cell>
          <cell r="BG1657">
            <v>97099859</v>
          </cell>
          <cell r="BJ1657" t="str">
            <v>SIDI HSSINE</v>
          </cell>
          <cell r="BK1657" t="str">
            <v>CAMPO B</v>
          </cell>
          <cell r="BL1657" t="str">
            <v>1.1</v>
          </cell>
          <cell r="BN1657" t="str">
            <v>25037000000118042685</v>
          </cell>
          <cell r="BO1657" t="str">
            <v>KOUKI KAWTHER</v>
          </cell>
          <cell r="BP1657">
            <v>1659</v>
          </cell>
          <cell r="BT1657">
            <v>212</v>
          </cell>
          <cell r="BU1657" t="str">
            <v>si</v>
          </cell>
          <cell r="BV1657" t="str">
            <v>P6 AV B PREP CAMPO</v>
          </cell>
        </row>
        <row r="1658">
          <cell r="B1658">
            <v>1660</v>
          </cell>
          <cell r="C1658" t="str">
            <v>Mlle</v>
          </cell>
          <cell r="D1658" t="str">
            <v>AYARI CHAIMA</v>
          </cell>
          <cell r="E1658" t="str">
            <v>SAGE Tunisia</v>
          </cell>
          <cell r="F1658" t="str">
            <v>COUPE</v>
          </cell>
          <cell r="G1658" t="str">
            <v>COUPEUR</v>
          </cell>
          <cell r="H1658" t="str">
            <v>COUPE</v>
          </cell>
          <cell r="I1658" t="str">
            <v>HAITHEM SLAMA</v>
          </cell>
          <cell r="K1658" t="str">
            <v>DIRECTS</v>
          </cell>
          <cell r="L1658" t="str">
            <v>Variable cost at standard</v>
          </cell>
          <cell r="M1658" t="str">
            <v>COUPEUR</v>
          </cell>
          <cell r="N1658">
            <v>45190</v>
          </cell>
          <cell r="P1658">
            <v>-6</v>
          </cell>
          <cell r="T1658" t="str">
            <v>CDD</v>
          </cell>
          <cell r="U1658" t="str">
            <v>Contractuel</v>
          </cell>
          <cell r="V1658">
            <v>45689</v>
          </cell>
          <cell r="W1658">
            <v>45716</v>
          </cell>
          <cell r="Z1658">
            <v>45191</v>
          </cell>
          <cell r="AA1658">
            <v>9</v>
          </cell>
          <cell r="AB1658">
            <v>2023</v>
          </cell>
          <cell r="AC1658">
            <v>2027</v>
          </cell>
          <cell r="AD1658">
            <v>1.4583333333333333</v>
          </cell>
          <cell r="AE1658" t="str">
            <v>&lt; 2</v>
          </cell>
          <cell r="AF1658">
            <v>37084</v>
          </cell>
          <cell r="AG1658">
            <v>23.665753424657535</v>
          </cell>
          <cell r="AH1658" t="str">
            <v>&lt; 25</v>
          </cell>
          <cell r="AI1658">
            <v>17278242</v>
          </cell>
          <cell r="AJ1658" t="str">
            <v>01</v>
          </cell>
          <cell r="AK1658" t="str">
            <v>13019388</v>
          </cell>
          <cell r="AL1658">
            <v>43451</v>
          </cell>
          <cell r="AM1658" t="str">
            <v>FEMME</v>
          </cell>
          <cell r="AN1658" t="str">
            <v>Célibataire</v>
          </cell>
          <cell r="AQ1658">
            <v>3</v>
          </cell>
          <cell r="AR1658">
            <v>2</v>
          </cell>
          <cell r="AS1658">
            <v>45920.5</v>
          </cell>
          <cell r="AT1658" t="str">
            <v>Horaire</v>
          </cell>
          <cell r="AU1658">
            <v>3.5</v>
          </cell>
          <cell r="AV1658">
            <v>17</v>
          </cell>
          <cell r="AW1658">
            <v>53594</v>
          </cell>
          <cell r="AX1658" t="str">
            <v>01741095380</v>
          </cell>
          <cell r="AY1658">
            <v>92</v>
          </cell>
          <cell r="AZ1658" t="str">
            <v>LA POSTE</v>
          </cell>
          <cell r="BA1658" t="str">
            <v>17535940174109538092</v>
          </cell>
          <cell r="BB1658">
            <v>20</v>
          </cell>
          <cell r="BC1658" t="str">
            <v>ZAHROUNI TUNIS</v>
          </cell>
          <cell r="BD1658" t="str">
            <v>TUNIS</v>
          </cell>
          <cell r="BG1658">
            <v>97147367</v>
          </cell>
          <cell r="BJ1658" t="str">
            <v>ZAHROUNI</v>
          </cell>
          <cell r="BK1658" t="str">
            <v>-COUPE</v>
          </cell>
          <cell r="BL1658" t="str">
            <v>1.1</v>
          </cell>
          <cell r="BT1658">
            <v>931</v>
          </cell>
          <cell r="BU1658" t="str">
            <v>si</v>
          </cell>
          <cell r="BV1658" t="str">
            <v>coupe</v>
          </cell>
        </row>
        <row r="1659">
          <cell r="B1659">
            <v>1661</v>
          </cell>
          <cell r="C1659" t="str">
            <v>Madame</v>
          </cell>
          <cell r="D1659" t="str">
            <v>ABIDI MONIA</v>
          </cell>
          <cell r="E1659" t="str">
            <v>SAGE Tunisia</v>
          </cell>
          <cell r="F1659" t="str">
            <v>PRODUCTION</v>
          </cell>
          <cell r="G1659" t="str">
            <v>Couturière</v>
          </cell>
          <cell r="H1659" t="str">
            <v>P6 AV</v>
          </cell>
          <cell r="I1659" t="str">
            <v>Issam Ouni</v>
          </cell>
          <cell r="J1659" t="str">
            <v>B</v>
          </cell>
          <cell r="K1659" t="str">
            <v>DIRECTS</v>
          </cell>
          <cell r="L1659" t="str">
            <v>Variable cost at standard</v>
          </cell>
          <cell r="M1659" t="str">
            <v>Couturière</v>
          </cell>
          <cell r="N1659">
            <v>45190</v>
          </cell>
          <cell r="P1659">
            <v>25</v>
          </cell>
          <cell r="T1659" t="str">
            <v>CDD</v>
          </cell>
          <cell r="U1659" t="str">
            <v>Contractuel</v>
          </cell>
          <cell r="V1659">
            <v>45689</v>
          </cell>
          <cell r="W1659">
            <v>45747</v>
          </cell>
          <cell r="Z1659">
            <v>45190</v>
          </cell>
          <cell r="AA1659">
            <v>9</v>
          </cell>
          <cell r="AB1659">
            <v>2023</v>
          </cell>
          <cell r="AC1659">
            <v>2027</v>
          </cell>
          <cell r="AD1659">
            <v>1.4583333333333333</v>
          </cell>
          <cell r="AE1659" t="str">
            <v>&lt; 2</v>
          </cell>
          <cell r="AF1659">
            <v>25241</v>
          </cell>
          <cell r="AG1659">
            <v>56.112328767123287</v>
          </cell>
          <cell r="AH1659" t="str">
            <v>&gt; 55</v>
          </cell>
          <cell r="AI1659">
            <v>11432364</v>
          </cell>
          <cell r="AJ1659" t="str">
            <v>02</v>
          </cell>
          <cell r="AK1659" t="str">
            <v>04636443</v>
          </cell>
          <cell r="AL1659">
            <v>34641</v>
          </cell>
          <cell r="AM1659" t="str">
            <v>FEMME</v>
          </cell>
          <cell r="AN1659" t="str">
            <v>Marié(e)</v>
          </cell>
          <cell r="AO1659">
            <v>1</v>
          </cell>
          <cell r="AQ1659">
            <v>3</v>
          </cell>
          <cell r="AR1659">
            <v>2</v>
          </cell>
          <cell r="AS1659">
            <v>45920.5</v>
          </cell>
          <cell r="AT1659" t="str">
            <v>Horaire</v>
          </cell>
          <cell r="AU1659">
            <v>3.5</v>
          </cell>
          <cell r="AV1659">
            <v>12</v>
          </cell>
          <cell r="AW1659">
            <v>40600</v>
          </cell>
          <cell r="AX1659" t="str">
            <v>00133132409</v>
          </cell>
          <cell r="AY1659">
            <v>44</v>
          </cell>
          <cell r="AZ1659" t="str">
            <v>UIB</v>
          </cell>
          <cell r="BA1659" t="str">
            <v>12406000013313240944</v>
          </cell>
          <cell r="BB1659">
            <v>20</v>
          </cell>
          <cell r="BC1659" t="str">
            <v>BORJ CHAKIR SIDI HESSINE</v>
          </cell>
          <cell r="BD1659" t="str">
            <v>TUNIS</v>
          </cell>
          <cell r="BG1659">
            <v>20043261</v>
          </cell>
          <cell r="BJ1659" t="str">
            <v>SIDI HSSINE</v>
          </cell>
          <cell r="BK1659" t="str">
            <v>B-P6 AV</v>
          </cell>
          <cell r="BL1659" t="str">
            <v>1.1</v>
          </cell>
          <cell r="BN1659" t="str">
            <v>12406000013313240944</v>
          </cell>
          <cell r="BO1659" t="str">
            <v>ABIDI MONIA</v>
          </cell>
          <cell r="BP1659">
            <v>1661</v>
          </cell>
          <cell r="BT1659">
            <v>213</v>
          </cell>
          <cell r="BU1659" t="str">
            <v>si</v>
          </cell>
          <cell r="BV1659" t="str">
            <v>P6 AV B CA</v>
          </cell>
        </row>
        <row r="1660">
          <cell r="B1660">
            <v>1662</v>
          </cell>
          <cell r="C1660" t="str">
            <v>Mlle</v>
          </cell>
          <cell r="D1660" t="str">
            <v>DRIDI AMINA</v>
          </cell>
          <cell r="E1660" t="str">
            <v>SAGE Tunisia</v>
          </cell>
          <cell r="F1660" t="str">
            <v>PRODUCTION</v>
          </cell>
          <cell r="G1660" t="str">
            <v>Couturière</v>
          </cell>
          <cell r="H1660" t="str">
            <v>P6 AV</v>
          </cell>
          <cell r="I1660" t="str">
            <v>MEJRI ANIS</v>
          </cell>
          <cell r="J1660" t="str">
            <v>A</v>
          </cell>
          <cell r="K1660" t="str">
            <v>DIRECTS</v>
          </cell>
          <cell r="L1660" t="str">
            <v>Variable cost at standard</v>
          </cell>
          <cell r="M1660" t="str">
            <v>Couturière</v>
          </cell>
          <cell r="N1660">
            <v>45190</v>
          </cell>
          <cell r="P1660">
            <v>-492</v>
          </cell>
          <cell r="Q1660">
            <v>45231</v>
          </cell>
          <cell r="R1660" t="str">
            <v>dicipline</v>
          </cell>
          <cell r="T1660" t="str">
            <v>CDD</v>
          </cell>
          <cell r="U1660" t="str">
            <v>Contractuel</v>
          </cell>
          <cell r="V1660">
            <v>45190</v>
          </cell>
          <cell r="W1660">
            <v>45230</v>
          </cell>
          <cell r="Z1660">
            <v>45190</v>
          </cell>
          <cell r="AA1660">
            <v>9</v>
          </cell>
          <cell r="AB1660">
            <v>2023</v>
          </cell>
          <cell r="AC1660">
            <v>2027</v>
          </cell>
          <cell r="AD1660">
            <v>1.4583333333333333</v>
          </cell>
          <cell r="AE1660" t="str">
            <v>&lt; 2</v>
          </cell>
          <cell r="AF1660">
            <v>29580</v>
          </cell>
          <cell r="AG1660">
            <v>44.224657534246575</v>
          </cell>
          <cell r="AH1660" t="str">
            <v>&gt;35&lt; 45</v>
          </cell>
          <cell r="AI1660">
            <v>12481444</v>
          </cell>
          <cell r="AJ1660" t="str">
            <v>02</v>
          </cell>
          <cell r="AK1660" t="str">
            <v>07089311</v>
          </cell>
          <cell r="AL1660">
            <v>45147</v>
          </cell>
          <cell r="AM1660" t="str">
            <v>FEMME</v>
          </cell>
          <cell r="AN1660" t="str">
            <v>Célibataire</v>
          </cell>
          <cell r="AQ1660">
            <v>3</v>
          </cell>
          <cell r="AR1660">
            <v>1</v>
          </cell>
          <cell r="AS1660">
            <v>45555.25</v>
          </cell>
          <cell r="AT1660" t="str">
            <v>Horaire</v>
          </cell>
          <cell r="AU1660">
            <v>3.5</v>
          </cell>
          <cell r="AV1660">
            <v>17</v>
          </cell>
          <cell r="AW1660" t="str">
            <v>00100</v>
          </cell>
          <cell r="AX1660" t="str">
            <v>00002670040</v>
          </cell>
          <cell r="AY1660">
            <v>37</v>
          </cell>
          <cell r="AZ1660" t="str">
            <v>LA POSTE</v>
          </cell>
          <cell r="BA1660" t="str">
            <v>17001000000267004037</v>
          </cell>
          <cell r="BB1660">
            <v>20</v>
          </cell>
          <cell r="BC1660" t="str">
            <v xml:space="preserve">ARRET 24 KABARIA </v>
          </cell>
          <cell r="BD1660" t="str">
            <v>BEN AROUS</v>
          </cell>
          <cell r="BF1660">
            <v>45212</v>
          </cell>
          <cell r="BG1660">
            <v>29875747</v>
          </cell>
          <cell r="BK1660" t="str">
            <v>A-P6 AV</v>
          </cell>
          <cell r="BL1660" t="str">
            <v>1.1</v>
          </cell>
          <cell r="BN1660" t="str">
            <v>17001000000267004037</v>
          </cell>
          <cell r="BO1660" t="str">
            <v>DRIDI AMINA</v>
          </cell>
          <cell r="BP1660">
            <v>1662</v>
          </cell>
          <cell r="BU1660" t="str">
            <v>Non-Actif</v>
          </cell>
        </row>
        <row r="1661">
          <cell r="B1661">
            <v>1663</v>
          </cell>
          <cell r="C1661" t="str">
            <v>Mlle</v>
          </cell>
          <cell r="D1661" t="str">
            <v>BOULAARASS RANIA</v>
          </cell>
          <cell r="E1661" t="str">
            <v>SAGE Tunisia</v>
          </cell>
          <cell r="F1661" t="str">
            <v>PRODUCTION</v>
          </cell>
          <cell r="G1661" t="str">
            <v>CAMPO</v>
          </cell>
          <cell r="H1661" t="str">
            <v>P6 AR</v>
          </cell>
          <cell r="I1661" t="str">
            <v xml:space="preserve">Anis Mejri </v>
          </cell>
          <cell r="J1661" t="str">
            <v>B</v>
          </cell>
          <cell r="K1661" t="str">
            <v>DIRECTS</v>
          </cell>
          <cell r="L1661" t="str">
            <v>Variable cost at standard</v>
          </cell>
          <cell r="M1661" t="str">
            <v>CAMPO</v>
          </cell>
          <cell r="N1661">
            <v>45190</v>
          </cell>
          <cell r="P1661">
            <v>25</v>
          </cell>
          <cell r="T1661" t="str">
            <v>CDD</v>
          </cell>
          <cell r="U1661" t="str">
            <v>Contractuel</v>
          </cell>
          <cell r="V1661">
            <v>45689</v>
          </cell>
          <cell r="W1661">
            <v>45747</v>
          </cell>
          <cell r="Z1661">
            <v>45190</v>
          </cell>
          <cell r="AA1661">
            <v>9</v>
          </cell>
          <cell r="AB1661">
            <v>2023</v>
          </cell>
          <cell r="AC1661">
            <v>2027</v>
          </cell>
          <cell r="AD1661">
            <v>1.4583333333333333</v>
          </cell>
          <cell r="AE1661" t="str">
            <v>&lt; 2</v>
          </cell>
          <cell r="AF1661">
            <v>36732</v>
          </cell>
          <cell r="AG1661">
            <v>24.63013698630137</v>
          </cell>
          <cell r="AH1661" t="str">
            <v>&lt; 25</v>
          </cell>
          <cell r="AI1661">
            <v>17385214</v>
          </cell>
          <cell r="AJ1661" t="str">
            <v>08</v>
          </cell>
          <cell r="AK1661" t="str">
            <v>14363150</v>
          </cell>
          <cell r="AL1661">
            <v>43419</v>
          </cell>
          <cell r="AM1661" t="str">
            <v>FEMME</v>
          </cell>
          <cell r="AN1661" t="str">
            <v>Célibataire</v>
          </cell>
          <cell r="AQ1661">
            <v>3</v>
          </cell>
          <cell r="AR1661">
            <v>2</v>
          </cell>
          <cell r="AS1661">
            <v>45920.5</v>
          </cell>
          <cell r="AT1661" t="str">
            <v>Horaire</v>
          </cell>
          <cell r="AU1661">
            <v>3.5</v>
          </cell>
          <cell r="AV1661">
            <v>17</v>
          </cell>
          <cell r="AW1661" t="str">
            <v>00100</v>
          </cell>
          <cell r="AX1661" t="str">
            <v>00002972624</v>
          </cell>
          <cell r="AY1661">
            <v>11</v>
          </cell>
          <cell r="AZ1661" t="str">
            <v>LA POSTE</v>
          </cell>
          <cell r="BA1661" t="str">
            <v>17001000000297262411</v>
          </cell>
          <cell r="BB1661">
            <v>20</v>
          </cell>
          <cell r="BC1661" t="str">
            <v>BIR BEN JIMA MORNAGUIA MANOUBA</v>
          </cell>
          <cell r="BD1661" t="str">
            <v>MANOUBA</v>
          </cell>
          <cell r="BG1661">
            <v>24109251</v>
          </cell>
          <cell r="BJ1661" t="str">
            <v>MORNAGUIA</v>
          </cell>
          <cell r="BK1661" t="str">
            <v>CAMPO B</v>
          </cell>
          <cell r="BL1661" t="str">
            <v>1.1</v>
          </cell>
          <cell r="BN1661" t="str">
            <v>17001000000297262411</v>
          </cell>
          <cell r="BO1661" t="str">
            <v>BOULAARASS RANIA</v>
          </cell>
          <cell r="BP1661">
            <v>1663</v>
          </cell>
          <cell r="BT1661">
            <v>214</v>
          </cell>
          <cell r="BU1661" t="str">
            <v>si</v>
          </cell>
          <cell r="BV1661" t="str">
            <v>P6 AV B PREP CAMPO</v>
          </cell>
        </row>
        <row r="1662">
          <cell r="B1662">
            <v>1664</v>
          </cell>
          <cell r="C1662" t="str">
            <v>Madame</v>
          </cell>
          <cell r="D1662" t="str">
            <v>SELLITI ABIR</v>
          </cell>
          <cell r="E1662" t="str">
            <v>SAGE Tunisia</v>
          </cell>
          <cell r="F1662" t="str">
            <v>PRODUCTION</v>
          </cell>
          <cell r="G1662" t="str">
            <v>Couturière</v>
          </cell>
          <cell r="H1662" t="str">
            <v>P6 AV</v>
          </cell>
          <cell r="I1662" t="str">
            <v>Issam Ouni</v>
          </cell>
          <cell r="J1662" t="str">
            <v>B</v>
          </cell>
          <cell r="K1662" t="str">
            <v>DIRECTS</v>
          </cell>
          <cell r="L1662" t="str">
            <v>Variable cost at standard</v>
          </cell>
          <cell r="M1662" t="str">
            <v>Couturière</v>
          </cell>
          <cell r="N1662">
            <v>45190</v>
          </cell>
          <cell r="P1662">
            <v>-340</v>
          </cell>
          <cell r="Q1662">
            <v>45350</v>
          </cell>
          <cell r="R1662" t="str">
            <v>conflit avec son chef</v>
          </cell>
          <cell r="T1662" t="str">
            <v>CDD</v>
          </cell>
          <cell r="U1662" t="str">
            <v>Contractuel</v>
          </cell>
          <cell r="V1662">
            <v>45323</v>
          </cell>
          <cell r="W1662">
            <v>45382</v>
          </cell>
          <cell r="Z1662">
            <v>45190</v>
          </cell>
          <cell r="AA1662">
            <v>9</v>
          </cell>
          <cell r="AB1662">
            <v>2023</v>
          </cell>
          <cell r="AC1662">
            <v>2027</v>
          </cell>
          <cell r="AD1662">
            <v>1.4583333333333333</v>
          </cell>
          <cell r="AE1662" t="str">
            <v>&lt; 2</v>
          </cell>
          <cell r="AF1662">
            <v>34495</v>
          </cell>
          <cell r="AG1662">
            <v>30.758904109589039</v>
          </cell>
          <cell r="AH1662" t="str">
            <v>&gt;25&lt; 35</v>
          </cell>
          <cell r="AI1662">
            <v>16259861</v>
          </cell>
          <cell r="AJ1662" t="str">
            <v>02</v>
          </cell>
          <cell r="AK1662" t="str">
            <v>09514030</v>
          </cell>
          <cell r="AL1662">
            <v>40823</v>
          </cell>
          <cell r="AM1662" t="str">
            <v>FEMME</v>
          </cell>
          <cell r="AN1662" t="str">
            <v>Marié(e)</v>
          </cell>
          <cell r="AO1662">
            <v>1</v>
          </cell>
          <cell r="AQ1662">
            <v>3</v>
          </cell>
          <cell r="AR1662">
            <v>1</v>
          </cell>
          <cell r="AS1662">
            <v>45555.25</v>
          </cell>
          <cell r="AT1662" t="str">
            <v>Horaire</v>
          </cell>
          <cell r="AU1662">
            <v>3.5</v>
          </cell>
          <cell r="AV1662">
            <v>17</v>
          </cell>
          <cell r="AW1662" t="str">
            <v>00100</v>
          </cell>
          <cell r="AX1662" t="str">
            <v>00003312075</v>
          </cell>
          <cell r="AY1662">
            <v>61</v>
          </cell>
          <cell r="AZ1662" t="str">
            <v>LA POSTE</v>
          </cell>
          <cell r="BA1662" t="str">
            <v>17001000000331207561</v>
          </cell>
          <cell r="BB1662">
            <v>20</v>
          </cell>
          <cell r="BC1662" t="str">
            <v>KSAR SAID 2 CITE ETTAHRIR</v>
          </cell>
          <cell r="BD1662" t="str">
            <v>TUNIS</v>
          </cell>
          <cell r="BG1662">
            <v>21664373</v>
          </cell>
          <cell r="BJ1662" t="str">
            <v>KSAR SAID</v>
          </cell>
          <cell r="BK1662" t="str">
            <v>B-P6 AV</v>
          </cell>
          <cell r="BL1662" t="str">
            <v>1.1</v>
          </cell>
          <cell r="BN1662" t="str">
            <v>17001000000331207561</v>
          </cell>
          <cell r="BO1662" t="str">
            <v>SELLITI ABIR</v>
          </cell>
          <cell r="BP1662">
            <v>1664</v>
          </cell>
          <cell r="BU1662" t="str">
            <v>Non-Actif</v>
          </cell>
          <cell r="BV1662" t="str">
            <v>P6 AV B CA</v>
          </cell>
        </row>
        <row r="1663">
          <cell r="B1663">
            <v>1665</v>
          </cell>
          <cell r="C1663" t="str">
            <v>Mlle</v>
          </cell>
          <cell r="D1663" t="str">
            <v>ROUBI ABLA</v>
          </cell>
          <cell r="E1663" t="str">
            <v>SAGE Tunisia</v>
          </cell>
          <cell r="F1663" t="str">
            <v>PRODUCTION</v>
          </cell>
          <cell r="G1663" t="str">
            <v>Couturière</v>
          </cell>
          <cell r="H1663" t="str">
            <v>P6 AV</v>
          </cell>
          <cell r="I1663" t="str">
            <v>Issam Ouni</v>
          </cell>
          <cell r="J1663" t="str">
            <v>B</v>
          </cell>
          <cell r="K1663" t="str">
            <v>DIRECTS</v>
          </cell>
          <cell r="L1663" t="str">
            <v>Variable cost at standard</v>
          </cell>
          <cell r="M1663" t="str">
            <v>Couturière</v>
          </cell>
          <cell r="N1663">
            <v>45190</v>
          </cell>
          <cell r="P1663">
            <v>-34</v>
          </cell>
          <cell r="T1663" t="str">
            <v>CDD</v>
          </cell>
          <cell r="U1663" t="str">
            <v>Contractuel</v>
          </cell>
          <cell r="V1663">
            <v>45658</v>
          </cell>
          <cell r="W1663">
            <v>45688</v>
          </cell>
          <cell r="Z1663">
            <v>45190</v>
          </cell>
          <cell r="AA1663">
            <v>9</v>
          </cell>
          <cell r="AB1663">
            <v>2023</v>
          </cell>
          <cell r="AC1663">
            <v>2027</v>
          </cell>
          <cell r="AD1663">
            <v>1.4583333333333333</v>
          </cell>
          <cell r="AE1663" t="str">
            <v>&lt; 2</v>
          </cell>
          <cell r="AF1663">
            <v>37103</v>
          </cell>
          <cell r="AG1663">
            <v>23.613698630136987</v>
          </cell>
          <cell r="AH1663" t="str">
            <v>&lt; 25</v>
          </cell>
          <cell r="AI1663">
            <v>17695590</v>
          </cell>
          <cell r="AJ1663" t="str">
            <v>04</v>
          </cell>
          <cell r="AK1663" t="str">
            <v>09534018</v>
          </cell>
          <cell r="AL1663">
            <v>44559</v>
          </cell>
          <cell r="AM1663" t="str">
            <v>FEMME</v>
          </cell>
          <cell r="AN1663" t="str">
            <v>Célibataire</v>
          </cell>
          <cell r="AQ1663">
            <v>3</v>
          </cell>
          <cell r="AR1663">
            <v>2</v>
          </cell>
          <cell r="AS1663">
            <v>45920.5</v>
          </cell>
          <cell r="AT1663" t="str">
            <v>Horaire</v>
          </cell>
          <cell r="AU1663">
            <v>3.5</v>
          </cell>
          <cell r="AV1663">
            <v>17</v>
          </cell>
          <cell r="AW1663" t="str">
            <v>00100</v>
          </cell>
          <cell r="AX1663" t="str">
            <v>00003312182</v>
          </cell>
          <cell r="AY1663">
            <v>31</v>
          </cell>
          <cell r="AZ1663" t="str">
            <v>LA POSTE</v>
          </cell>
          <cell r="BA1663" t="str">
            <v>17001000000331218231</v>
          </cell>
          <cell r="BB1663">
            <v>20</v>
          </cell>
          <cell r="BC1663" t="str">
            <v>SIDI ALI HATTAB MORNAGUIA MANOUBA</v>
          </cell>
          <cell r="BD1663" t="str">
            <v>MANOUBA</v>
          </cell>
          <cell r="BG1663">
            <v>92259066</v>
          </cell>
          <cell r="BJ1663" t="str">
            <v>MORNAGUIA</v>
          </cell>
          <cell r="BK1663" t="str">
            <v>B-P6 AV</v>
          </cell>
          <cell r="BL1663" t="str">
            <v>1.1</v>
          </cell>
          <cell r="BN1663" t="str">
            <v>17001000000331218231</v>
          </cell>
          <cell r="BO1663" t="str">
            <v>ROUBI ABLA</v>
          </cell>
          <cell r="BP1663">
            <v>1665</v>
          </cell>
          <cell r="BU1663" t="str">
            <v>si</v>
          </cell>
          <cell r="BV1663" t="str">
            <v>P6 AV B SA</v>
          </cell>
        </row>
        <row r="1664">
          <cell r="B1664">
            <v>1666</v>
          </cell>
          <cell r="C1664" t="str">
            <v>Madame</v>
          </cell>
          <cell r="D1664" t="str">
            <v>SOLTANI ISLEM</v>
          </cell>
          <cell r="E1664" t="str">
            <v>SAGE Tunisia</v>
          </cell>
          <cell r="F1664" t="str">
            <v>PRODUCTION</v>
          </cell>
          <cell r="G1664" t="str">
            <v>Couturière</v>
          </cell>
          <cell r="H1664">
            <v>560</v>
          </cell>
          <cell r="I1664" t="str">
            <v>Issam Ouni</v>
          </cell>
          <cell r="J1664" t="str">
            <v>B</v>
          </cell>
          <cell r="K1664" t="str">
            <v>DIRECTS</v>
          </cell>
          <cell r="L1664" t="str">
            <v>Variable cost at standard</v>
          </cell>
          <cell r="M1664" t="str">
            <v>Couturière</v>
          </cell>
          <cell r="N1664">
            <v>45190</v>
          </cell>
          <cell r="P1664">
            <v>-492</v>
          </cell>
          <cell r="Q1664">
            <v>45197</v>
          </cell>
          <cell r="R1664" t="str">
            <v>maladie</v>
          </cell>
          <cell r="T1664" t="str">
            <v>CDD</v>
          </cell>
          <cell r="U1664" t="str">
            <v>Contractuel</v>
          </cell>
          <cell r="V1664">
            <v>45190</v>
          </cell>
          <cell r="W1664">
            <v>45230</v>
          </cell>
          <cell r="Z1664">
            <v>45190</v>
          </cell>
          <cell r="AA1664">
            <v>9</v>
          </cell>
          <cell r="AB1664">
            <v>2023</v>
          </cell>
          <cell r="AC1664">
            <v>2027</v>
          </cell>
          <cell r="AD1664">
            <v>1.4583333333333333</v>
          </cell>
          <cell r="AE1664" t="str">
            <v>&lt; 2</v>
          </cell>
          <cell r="AF1664">
            <v>34475</v>
          </cell>
          <cell r="AG1664">
            <v>30.813698630136987</v>
          </cell>
          <cell r="AH1664" t="str">
            <v>&gt;25&lt; 35</v>
          </cell>
          <cell r="AI1664">
            <v>16958649</v>
          </cell>
          <cell r="AJ1664" t="str">
            <v>08</v>
          </cell>
          <cell r="AK1664" t="str">
            <v>13004392</v>
          </cell>
          <cell r="AL1664">
            <v>41417</v>
          </cell>
          <cell r="AM1664" t="str">
            <v>FEMME</v>
          </cell>
          <cell r="AN1664" t="str">
            <v>Célibataire</v>
          </cell>
          <cell r="AQ1664">
            <v>3</v>
          </cell>
          <cell r="AR1664">
            <v>1</v>
          </cell>
          <cell r="AS1664">
            <v>45555.25</v>
          </cell>
          <cell r="AT1664" t="str">
            <v>Horaire</v>
          </cell>
          <cell r="AU1664">
            <v>3.5</v>
          </cell>
          <cell r="AV1664">
            <v>17</v>
          </cell>
          <cell r="AW1664">
            <v>53594</v>
          </cell>
          <cell r="AX1664" t="str">
            <v>01743275055</v>
          </cell>
          <cell r="AY1664">
            <v>31</v>
          </cell>
          <cell r="AZ1664" t="str">
            <v>LA POSTE</v>
          </cell>
          <cell r="BA1664" t="str">
            <v>17535940174327505531</v>
          </cell>
          <cell r="BB1664">
            <v>20</v>
          </cell>
          <cell r="BC1664" t="str">
            <v>CITE EL FEHRI EL AGBA TUNIS</v>
          </cell>
          <cell r="BD1664" t="str">
            <v>TUNIS</v>
          </cell>
          <cell r="BG1664">
            <v>29417988</v>
          </cell>
          <cell r="BK1664" t="str">
            <v>B-560</v>
          </cell>
          <cell r="BL1664" t="str">
            <v>1.1</v>
          </cell>
          <cell r="BN1664" t="str">
            <v>17535940174327505531</v>
          </cell>
          <cell r="BO1664" t="str">
            <v>SOLTANI ISLEM</v>
          </cell>
          <cell r="BP1664">
            <v>1666</v>
          </cell>
          <cell r="BU1664" t="str">
            <v>Non-Actif</v>
          </cell>
        </row>
        <row r="1665">
          <cell r="B1665">
            <v>1667</v>
          </cell>
          <cell r="C1665" t="str">
            <v>Mlle</v>
          </cell>
          <cell r="D1665" t="str">
            <v>ASKRI HENDA</v>
          </cell>
          <cell r="E1665" t="str">
            <v>SAGE Tunisia</v>
          </cell>
          <cell r="F1665" t="str">
            <v>PRODUCTION</v>
          </cell>
          <cell r="G1665" t="str">
            <v>Contrôle qualité</v>
          </cell>
          <cell r="H1665" t="str">
            <v>Panda</v>
          </cell>
          <cell r="I1665" t="str">
            <v>HASNA NASRAOUI</v>
          </cell>
          <cell r="J1665" t="str">
            <v>A</v>
          </cell>
          <cell r="K1665" t="str">
            <v>INDIRECTS</v>
          </cell>
          <cell r="L1665" t="str">
            <v>Variable cost at standard</v>
          </cell>
          <cell r="M1665" t="str">
            <v>Contrôle qualité</v>
          </cell>
          <cell r="N1665">
            <v>45190</v>
          </cell>
          <cell r="P1665">
            <v>-187</v>
          </cell>
          <cell r="Q1665">
            <v>45531</v>
          </cell>
          <cell r="R1665" t="str">
            <v>probléme de poste</v>
          </cell>
          <cell r="T1665" t="str">
            <v>CDD</v>
          </cell>
          <cell r="U1665" t="str">
            <v>Contractuel</v>
          </cell>
          <cell r="V1665">
            <v>45505</v>
          </cell>
          <cell r="W1665">
            <v>45535</v>
          </cell>
          <cell r="Z1665">
            <v>45190</v>
          </cell>
          <cell r="AA1665">
            <v>9</v>
          </cell>
          <cell r="AB1665">
            <v>2023</v>
          </cell>
          <cell r="AC1665">
            <v>2027</v>
          </cell>
          <cell r="AD1665">
            <v>1.4583333333333333</v>
          </cell>
          <cell r="AE1665" t="str">
            <v>&lt; 2</v>
          </cell>
          <cell r="AF1665">
            <v>34624</v>
          </cell>
          <cell r="AG1665">
            <v>30.405479452054795</v>
          </cell>
          <cell r="AH1665" t="str">
            <v>&gt;25&lt; 35</v>
          </cell>
          <cell r="AI1665">
            <v>16925127</v>
          </cell>
          <cell r="AJ1665" t="str">
            <v>08</v>
          </cell>
          <cell r="AK1665" t="str">
            <v>09197874</v>
          </cell>
          <cell r="AL1665">
            <v>41814</v>
          </cell>
          <cell r="AM1665" t="str">
            <v>FEMME</v>
          </cell>
          <cell r="AN1665" t="str">
            <v>Célibataire</v>
          </cell>
          <cell r="AQ1665">
            <v>3</v>
          </cell>
          <cell r="AR1665">
            <v>1</v>
          </cell>
          <cell r="AS1665">
            <v>45555.25</v>
          </cell>
          <cell r="AT1665" t="str">
            <v>Horaire</v>
          </cell>
          <cell r="AU1665">
            <v>3.5</v>
          </cell>
          <cell r="AV1665">
            <v>17</v>
          </cell>
          <cell r="AW1665" t="str">
            <v>00100</v>
          </cell>
          <cell r="AX1665" t="str">
            <v>00002867402</v>
          </cell>
          <cell r="AY1665">
            <v>39</v>
          </cell>
          <cell r="AZ1665" t="str">
            <v>LA POSTE</v>
          </cell>
          <cell r="BA1665" t="str">
            <v>17001000000286740239</v>
          </cell>
          <cell r="BB1665">
            <v>20</v>
          </cell>
          <cell r="BC1665" t="str">
            <v>DAOUAR HICHER MANOUBA</v>
          </cell>
          <cell r="BD1665" t="str">
            <v>MANOUBA</v>
          </cell>
          <cell r="BG1665">
            <v>26425890</v>
          </cell>
          <cell r="BJ1665" t="str">
            <v>DAOUAR HICHER</v>
          </cell>
          <cell r="BK1665" t="str">
            <v>A-Panda</v>
          </cell>
          <cell r="BL1665" t="str">
            <v>1.3</v>
          </cell>
          <cell r="BU1665" t="str">
            <v>Non-Actif</v>
          </cell>
          <cell r="BV1665" t="str">
            <v>139 A CA</v>
          </cell>
        </row>
        <row r="1666">
          <cell r="B1666">
            <v>1668</v>
          </cell>
          <cell r="C1666" t="str">
            <v>Mlle</v>
          </cell>
          <cell r="D1666" t="str">
            <v>MARZOUKI MARWA</v>
          </cell>
          <cell r="E1666" t="str">
            <v>SAGE Tunisia</v>
          </cell>
          <cell r="F1666" t="str">
            <v>PRODUCTION</v>
          </cell>
          <cell r="G1666" t="str">
            <v>Contrôle qualité</v>
          </cell>
          <cell r="H1666" t="str">
            <v>Panda</v>
          </cell>
          <cell r="I1666" t="str">
            <v>HASNA NASRAOUI</v>
          </cell>
          <cell r="J1666" t="str">
            <v>A</v>
          </cell>
          <cell r="K1666" t="str">
            <v>INDIRECTS</v>
          </cell>
          <cell r="L1666" t="str">
            <v>Variable cost at standard</v>
          </cell>
          <cell r="M1666" t="str">
            <v>Contrôle qualité</v>
          </cell>
          <cell r="N1666">
            <v>45190</v>
          </cell>
          <cell r="P1666">
            <v>25</v>
          </cell>
          <cell r="T1666" t="str">
            <v>CDD</v>
          </cell>
          <cell r="U1666" t="str">
            <v>Contractuel</v>
          </cell>
          <cell r="V1666">
            <v>45689</v>
          </cell>
          <cell r="W1666">
            <v>45747</v>
          </cell>
          <cell r="Z1666">
            <v>45190</v>
          </cell>
          <cell r="AA1666">
            <v>9</v>
          </cell>
          <cell r="AB1666">
            <v>2023</v>
          </cell>
          <cell r="AC1666">
            <v>2027</v>
          </cell>
          <cell r="AD1666">
            <v>1.4583333333333333</v>
          </cell>
          <cell r="AE1666" t="str">
            <v>&lt; 2</v>
          </cell>
          <cell r="AF1666">
            <v>34273</v>
          </cell>
          <cell r="AG1666">
            <v>31.367123287671234</v>
          </cell>
          <cell r="AH1666" t="str">
            <v>&gt;25&lt; 35</v>
          </cell>
          <cell r="AI1666">
            <v>17180868</v>
          </cell>
          <cell r="AJ1666" t="str">
            <v>02</v>
          </cell>
          <cell r="AK1666" t="str">
            <v>07971753</v>
          </cell>
          <cell r="AL1666">
            <v>43091</v>
          </cell>
          <cell r="AM1666" t="str">
            <v>FEMME</v>
          </cell>
          <cell r="AN1666" t="str">
            <v>Célibataire</v>
          </cell>
          <cell r="AQ1666">
            <v>3</v>
          </cell>
          <cell r="AR1666">
            <v>2</v>
          </cell>
          <cell r="AS1666">
            <v>45920.5</v>
          </cell>
          <cell r="AT1666" t="str">
            <v>Horaire</v>
          </cell>
          <cell r="AU1666">
            <v>3.5</v>
          </cell>
          <cell r="AV1666">
            <v>17</v>
          </cell>
          <cell r="AW1666">
            <v>53594</v>
          </cell>
          <cell r="AX1666" t="str">
            <v>01720924022</v>
          </cell>
          <cell r="AY1666">
            <v>37</v>
          </cell>
          <cell r="AZ1666" t="str">
            <v>AMEN BANK</v>
          </cell>
          <cell r="BA1666" t="str">
            <v>17535940172092402237</v>
          </cell>
          <cell r="BB1666">
            <v>20</v>
          </cell>
          <cell r="BC1666" t="str">
            <v>DENDEN MANOUBA</v>
          </cell>
          <cell r="BD1666" t="str">
            <v>MANOUBA</v>
          </cell>
          <cell r="BG1666">
            <v>29204480</v>
          </cell>
          <cell r="BJ1666" t="str">
            <v>DENDEN</v>
          </cell>
          <cell r="BK1666" t="str">
            <v>A-Panda</v>
          </cell>
          <cell r="BL1666" t="str">
            <v>1.3</v>
          </cell>
          <cell r="BT1666">
            <v>875</v>
          </cell>
          <cell r="BU1666" t="str">
            <v>si</v>
          </cell>
          <cell r="BV1666" t="str">
            <v>139 A CP</v>
          </cell>
        </row>
        <row r="1667">
          <cell r="B1667">
            <v>1669</v>
          </cell>
          <cell r="C1667" t="str">
            <v>Monsieur</v>
          </cell>
          <cell r="D1667" t="str">
            <v>ISMAIL FADI</v>
          </cell>
          <cell r="E1667" t="str">
            <v>SAGE Tunisia</v>
          </cell>
          <cell r="F1667" t="str">
            <v>COUPE</v>
          </cell>
          <cell r="G1667" t="str">
            <v>COUPEUR</v>
          </cell>
          <cell r="H1667" t="str">
            <v>COUPE</v>
          </cell>
          <cell r="I1667" t="str">
            <v>HAITHEM SLAMA</v>
          </cell>
          <cell r="K1667" t="str">
            <v>DIRECTS</v>
          </cell>
          <cell r="L1667" t="str">
            <v>Variable cost at standard</v>
          </cell>
          <cell r="M1667" t="str">
            <v>COUPEUR</v>
          </cell>
          <cell r="N1667">
            <v>45191</v>
          </cell>
          <cell r="P1667">
            <v>-340</v>
          </cell>
          <cell r="Q1667">
            <v>45382</v>
          </cell>
          <cell r="R1667" t="str">
            <v>fin de contrat</v>
          </cell>
          <cell r="T1667" t="str">
            <v>CDD</v>
          </cell>
          <cell r="U1667" t="str">
            <v>Contractuel</v>
          </cell>
          <cell r="V1667">
            <v>45352</v>
          </cell>
          <cell r="W1667">
            <v>45382</v>
          </cell>
          <cell r="Z1667">
            <v>45191</v>
          </cell>
          <cell r="AA1667">
            <v>9</v>
          </cell>
          <cell r="AB1667">
            <v>2023</v>
          </cell>
          <cell r="AC1667">
            <v>2027</v>
          </cell>
          <cell r="AD1667">
            <v>1.4555555555555555</v>
          </cell>
          <cell r="AE1667" t="str">
            <v>&lt; 2</v>
          </cell>
          <cell r="AF1667">
            <v>37562</v>
          </cell>
          <cell r="AG1667">
            <v>22.356164383561644</v>
          </cell>
          <cell r="AH1667" t="str">
            <v>&lt; 25</v>
          </cell>
          <cell r="AK1667" t="str">
            <v>14369280</v>
          </cell>
          <cell r="AL1667">
            <v>44981</v>
          </cell>
          <cell r="AM1667" t="str">
            <v xml:space="preserve">HOMME </v>
          </cell>
          <cell r="AN1667" t="str">
            <v>Célibataire</v>
          </cell>
          <cell r="AQ1667">
            <v>3</v>
          </cell>
          <cell r="AR1667">
            <v>1</v>
          </cell>
          <cell r="AS1667">
            <v>45556.25</v>
          </cell>
          <cell r="AT1667" t="str">
            <v>Horaire</v>
          </cell>
          <cell r="AU1667">
            <v>3.5</v>
          </cell>
          <cell r="AV1667">
            <v>17</v>
          </cell>
          <cell r="AW1667" t="str">
            <v>00100</v>
          </cell>
          <cell r="AX1667" t="str">
            <v>00003029254</v>
          </cell>
          <cell r="AY1667">
            <v>65</v>
          </cell>
          <cell r="AZ1667" t="str">
            <v>LA POSTE</v>
          </cell>
          <cell r="BA1667" t="str">
            <v>17001000000302925465</v>
          </cell>
          <cell r="BB1667">
            <v>20</v>
          </cell>
          <cell r="BC1667" t="str">
            <v>DOUAR HICHER MANOUBA</v>
          </cell>
          <cell r="BD1667" t="str">
            <v>MANOUBA</v>
          </cell>
          <cell r="BG1667">
            <v>24524017</v>
          </cell>
          <cell r="BJ1667" t="str">
            <v>DOUAR HICHER MANOUBA</v>
          </cell>
          <cell r="BK1667" t="str">
            <v>-COUPE</v>
          </cell>
          <cell r="BL1667" t="str">
            <v>1.1</v>
          </cell>
          <cell r="BU1667" t="str">
            <v>Non-Actif</v>
          </cell>
          <cell r="BV1667" t="str">
            <v>coupe</v>
          </cell>
        </row>
        <row r="1668">
          <cell r="B1668">
            <v>1670</v>
          </cell>
          <cell r="C1668" t="str">
            <v>Madame</v>
          </cell>
          <cell r="D1668" t="str">
            <v>KHALFALLAH HAYET</v>
          </cell>
          <cell r="E1668" t="str">
            <v>SAGE Tunisia</v>
          </cell>
          <cell r="F1668" t="str">
            <v>PRODUCTION</v>
          </cell>
          <cell r="G1668" t="str">
            <v>Couturière</v>
          </cell>
          <cell r="H1668" t="str">
            <v>P6 AV</v>
          </cell>
          <cell r="I1668" t="str">
            <v>Issam Ouni</v>
          </cell>
          <cell r="J1668" t="str">
            <v>B</v>
          </cell>
          <cell r="K1668" t="str">
            <v>DIRECTS</v>
          </cell>
          <cell r="L1668" t="str">
            <v>Variable cost at standard</v>
          </cell>
          <cell r="M1668" t="str">
            <v>Couturière</v>
          </cell>
          <cell r="N1668">
            <v>45190</v>
          </cell>
          <cell r="P1668">
            <v>-187</v>
          </cell>
          <cell r="Q1668">
            <v>45536</v>
          </cell>
          <cell r="R1668" t="str">
            <v>personnel</v>
          </cell>
          <cell r="T1668" t="str">
            <v>CDD</v>
          </cell>
          <cell r="U1668" t="str">
            <v>Contractuel</v>
          </cell>
          <cell r="V1668">
            <v>45505</v>
          </cell>
          <cell r="W1668">
            <v>45535</v>
          </cell>
          <cell r="Z1668">
            <v>45190</v>
          </cell>
          <cell r="AA1668">
            <v>9</v>
          </cell>
          <cell r="AB1668">
            <v>2023</v>
          </cell>
          <cell r="AC1668">
            <v>2027</v>
          </cell>
          <cell r="AD1668">
            <v>1.4583333333333333</v>
          </cell>
          <cell r="AE1668" t="str">
            <v>&lt; 2</v>
          </cell>
          <cell r="AF1668">
            <v>25738</v>
          </cell>
          <cell r="AG1668">
            <v>54.750684931506846</v>
          </cell>
          <cell r="AH1668" t="str">
            <v>&gt;45&lt; 55</v>
          </cell>
          <cell r="AI1668">
            <v>11346866</v>
          </cell>
          <cell r="AJ1668" t="str">
            <v>07</v>
          </cell>
          <cell r="AK1668" t="str">
            <v>05171557</v>
          </cell>
          <cell r="AL1668">
            <v>37133</v>
          </cell>
          <cell r="AM1668" t="str">
            <v>FEMME</v>
          </cell>
          <cell r="AN1668" t="str">
            <v>Marié(e)</v>
          </cell>
          <cell r="AO1668">
            <v>3</v>
          </cell>
          <cell r="AQ1668">
            <v>3</v>
          </cell>
          <cell r="AR1668">
            <v>1</v>
          </cell>
          <cell r="AS1668">
            <v>45555.25</v>
          </cell>
          <cell r="AT1668" t="str">
            <v>Horaire</v>
          </cell>
          <cell r="AU1668">
            <v>3.5</v>
          </cell>
          <cell r="AV1668">
            <v>17</v>
          </cell>
          <cell r="AW1668" t="str">
            <v>00100</v>
          </cell>
          <cell r="AX1668" t="str">
            <v>00003314383</v>
          </cell>
          <cell r="AY1668">
            <v>24</v>
          </cell>
          <cell r="AZ1668" t="str">
            <v>LA POSTE</v>
          </cell>
          <cell r="BA1668" t="str">
            <v>17001000000331438324</v>
          </cell>
          <cell r="BB1668">
            <v>20</v>
          </cell>
          <cell r="BC1668" t="str">
            <v>BORJ ENNOUR BORJ AL AMRI</v>
          </cell>
          <cell r="BD1668" t="str">
            <v>MANOUBA</v>
          </cell>
          <cell r="BG1668">
            <v>98795479</v>
          </cell>
          <cell r="BJ1668" t="str">
            <v>BORJ ENNOUR</v>
          </cell>
          <cell r="BK1668" t="str">
            <v>B-P6 AV</v>
          </cell>
          <cell r="BL1668" t="str">
            <v>1.1</v>
          </cell>
          <cell r="BN1668" t="str">
            <v>17001000000331438324</v>
          </cell>
          <cell r="BO1668" t="str">
            <v>KHALFALLAH HAYET</v>
          </cell>
          <cell r="BP1668">
            <v>1670</v>
          </cell>
          <cell r="BU1668" t="str">
            <v>Non-Actif</v>
          </cell>
          <cell r="BV1668" t="str">
            <v>P6 AV B SA</v>
          </cell>
        </row>
        <row r="1669">
          <cell r="B1669">
            <v>1671</v>
          </cell>
          <cell r="C1669" t="str">
            <v>Mlle</v>
          </cell>
          <cell r="D1669" t="str">
            <v>ROUBI  ABIR</v>
          </cell>
          <cell r="E1669" t="str">
            <v>SAGE Tunisia</v>
          </cell>
          <cell r="F1669" t="str">
            <v>COUPE</v>
          </cell>
          <cell r="G1669" t="str">
            <v>COUPEUR</v>
          </cell>
          <cell r="H1669" t="str">
            <v>COUPE</v>
          </cell>
          <cell r="I1669" t="str">
            <v>HAITHEM SLAMA</v>
          </cell>
          <cell r="K1669" t="str">
            <v>DIRECTS</v>
          </cell>
          <cell r="L1669" t="str">
            <v>Variable cost at standard</v>
          </cell>
          <cell r="M1669" t="str">
            <v>COUPEUR</v>
          </cell>
          <cell r="N1669">
            <v>45191</v>
          </cell>
          <cell r="P1669">
            <v>-6</v>
          </cell>
          <cell r="T1669" t="str">
            <v>CDD</v>
          </cell>
          <cell r="U1669" t="str">
            <v>Contractuel</v>
          </cell>
          <cell r="V1669">
            <v>45689</v>
          </cell>
          <cell r="W1669">
            <v>45716</v>
          </cell>
          <cell r="Z1669">
            <v>45191</v>
          </cell>
          <cell r="AA1669">
            <v>9</v>
          </cell>
          <cell r="AB1669">
            <v>2023</v>
          </cell>
          <cell r="AC1669">
            <v>2027</v>
          </cell>
          <cell r="AD1669">
            <v>1.4555555555555555</v>
          </cell>
          <cell r="AE1669" t="str">
            <v>&lt; 2</v>
          </cell>
          <cell r="AF1669">
            <v>36494</v>
          </cell>
          <cell r="AG1669">
            <v>25.282191780821918</v>
          </cell>
          <cell r="AH1669" t="str">
            <v>&gt;25&lt; 35</v>
          </cell>
          <cell r="AI1669">
            <v>17268417</v>
          </cell>
          <cell r="AJ1669" t="str">
            <v>01</v>
          </cell>
          <cell r="AK1669" t="str">
            <v>14352096</v>
          </cell>
          <cell r="AL1669">
            <v>42276</v>
          </cell>
          <cell r="AM1669" t="str">
            <v>FEMME</v>
          </cell>
          <cell r="AN1669" t="str">
            <v>Célibataire</v>
          </cell>
          <cell r="AQ1669">
            <v>3</v>
          </cell>
          <cell r="AR1669">
            <v>2</v>
          </cell>
          <cell r="AS1669">
            <v>45921.5</v>
          </cell>
          <cell r="AT1669" t="str">
            <v>Horaire</v>
          </cell>
          <cell r="AU1669">
            <v>3.5</v>
          </cell>
          <cell r="AV1669">
            <v>17</v>
          </cell>
          <cell r="AW1669" t="str">
            <v>00100</v>
          </cell>
          <cell r="AX1669" t="str">
            <v>00003312389</v>
          </cell>
          <cell r="AY1669">
            <v>89</v>
          </cell>
          <cell r="AZ1669" t="str">
            <v>LA POSTE</v>
          </cell>
          <cell r="BA1669" t="str">
            <v>17001000000331238989</v>
          </cell>
          <cell r="BB1669">
            <v>20</v>
          </cell>
          <cell r="BC1669" t="str">
            <v>EL MORNAGIA</v>
          </cell>
          <cell r="BD1669" t="str">
            <v>MANOUBA</v>
          </cell>
          <cell r="BG1669">
            <v>21920573</v>
          </cell>
          <cell r="BJ1669" t="str">
            <v>EL MORNAGIA</v>
          </cell>
          <cell r="BK1669" t="str">
            <v>-COUPE</v>
          </cell>
          <cell r="BL1669" t="str">
            <v>1.1</v>
          </cell>
          <cell r="BT1669">
            <v>521</v>
          </cell>
          <cell r="BU1669" t="str">
            <v>si</v>
          </cell>
          <cell r="BV1669" t="str">
            <v>coupe</v>
          </cell>
        </row>
        <row r="1670">
          <cell r="B1670">
            <v>1672</v>
          </cell>
          <cell r="C1670" t="str">
            <v>Mlle</v>
          </cell>
          <cell r="D1670" t="str">
            <v>AOUINI SAWSEN</v>
          </cell>
          <cell r="E1670" t="str">
            <v>SAGE Tunisia</v>
          </cell>
          <cell r="F1670" t="str">
            <v>COUPE</v>
          </cell>
          <cell r="G1670" t="str">
            <v>COUPEUR</v>
          </cell>
          <cell r="H1670" t="str">
            <v>COUPE</v>
          </cell>
          <cell r="I1670" t="str">
            <v>HAITHEM SLAMA</v>
          </cell>
          <cell r="K1670" t="str">
            <v>DIRECTS</v>
          </cell>
          <cell r="L1670" t="str">
            <v>Variable cost at standard</v>
          </cell>
          <cell r="M1670" t="str">
            <v>COUPEUR</v>
          </cell>
          <cell r="N1670">
            <v>45191</v>
          </cell>
          <cell r="P1670">
            <v>-6</v>
          </cell>
          <cell r="T1670" t="str">
            <v>CDD</v>
          </cell>
          <cell r="U1670" t="str">
            <v>Contractuel</v>
          </cell>
          <cell r="V1670">
            <v>45689</v>
          </cell>
          <cell r="W1670">
            <v>45716</v>
          </cell>
          <cell r="Z1670">
            <v>45191</v>
          </cell>
          <cell r="AA1670">
            <v>9</v>
          </cell>
          <cell r="AB1670">
            <v>2023</v>
          </cell>
          <cell r="AC1670">
            <v>2027</v>
          </cell>
          <cell r="AD1670">
            <v>1.4555555555555555</v>
          </cell>
          <cell r="AE1670" t="str">
            <v>&lt; 2</v>
          </cell>
          <cell r="AF1670">
            <v>35265</v>
          </cell>
          <cell r="AG1670">
            <v>28.649315068493152</v>
          </cell>
          <cell r="AH1670" t="str">
            <v>&gt;25&lt; 35</v>
          </cell>
          <cell r="AI1670">
            <v>17268416</v>
          </cell>
          <cell r="AJ1670" t="str">
            <v>02</v>
          </cell>
          <cell r="AK1670" t="str">
            <v>14352682</v>
          </cell>
          <cell r="AL1670">
            <v>42310</v>
          </cell>
          <cell r="AM1670" t="str">
            <v>FEMME</v>
          </cell>
          <cell r="AN1670" t="str">
            <v>Célibataire</v>
          </cell>
          <cell r="AQ1670">
            <v>3</v>
          </cell>
          <cell r="AR1670">
            <v>2</v>
          </cell>
          <cell r="AS1670">
            <v>45921.5</v>
          </cell>
          <cell r="AT1670" t="str">
            <v>Horaire</v>
          </cell>
          <cell r="AU1670">
            <v>3.5</v>
          </cell>
          <cell r="AV1670">
            <v>17</v>
          </cell>
          <cell r="AW1670">
            <v>47420</v>
          </cell>
          <cell r="AX1670">
            <v>14242437131</v>
          </cell>
          <cell r="AY1670" t="str">
            <v>09</v>
          </cell>
          <cell r="AZ1670" t="str">
            <v>LA POSTE</v>
          </cell>
          <cell r="BA1670" t="str">
            <v>17474201424243713109</v>
          </cell>
          <cell r="BB1670">
            <v>20</v>
          </cell>
          <cell r="BC1670" t="str">
            <v>EL MORNAGIA</v>
          </cell>
          <cell r="BD1670" t="str">
            <v>MANOUBA</v>
          </cell>
          <cell r="BG1670">
            <v>20819394</v>
          </cell>
          <cell r="BJ1670" t="str">
            <v>EL MORNAGIA</v>
          </cell>
          <cell r="BK1670" t="str">
            <v>-COUPE</v>
          </cell>
          <cell r="BL1670" t="str">
            <v>1.1</v>
          </cell>
          <cell r="BT1670">
            <v>525</v>
          </cell>
          <cell r="BU1670" t="str">
            <v>si</v>
          </cell>
          <cell r="BV1670" t="str">
            <v>coupe</v>
          </cell>
        </row>
        <row r="1671">
          <cell r="B1671">
            <v>1673</v>
          </cell>
          <cell r="C1671" t="str">
            <v>Mlle</v>
          </cell>
          <cell r="D1671" t="str">
            <v>BEN TALEB SARRA</v>
          </cell>
          <cell r="E1671" t="str">
            <v>SAGE Tunisia</v>
          </cell>
          <cell r="F1671" t="str">
            <v>PRODUCTION</v>
          </cell>
          <cell r="G1671" t="str">
            <v>Contrôle qualité</v>
          </cell>
          <cell r="H1671" t="str">
            <v>P6 AV</v>
          </cell>
          <cell r="I1671" t="str">
            <v>EL KADRI MARIEM</v>
          </cell>
          <cell r="J1671" t="str">
            <v>A</v>
          </cell>
          <cell r="K1671" t="str">
            <v>INDIRECTS</v>
          </cell>
          <cell r="L1671" t="str">
            <v>Variable cost at standard</v>
          </cell>
          <cell r="M1671" t="str">
            <v>Contrôle qualité</v>
          </cell>
          <cell r="N1671">
            <v>45191</v>
          </cell>
          <cell r="P1671">
            <v>-279</v>
          </cell>
          <cell r="Q1671">
            <v>45423</v>
          </cell>
          <cell r="R1671" t="str">
            <v>Nouvelle opportunité</v>
          </cell>
          <cell r="T1671" t="str">
            <v>CDD</v>
          </cell>
          <cell r="U1671" t="str">
            <v>Contractuel</v>
          </cell>
          <cell r="V1671">
            <v>45383</v>
          </cell>
          <cell r="W1671">
            <v>45443</v>
          </cell>
          <cell r="Z1671">
            <v>45191</v>
          </cell>
          <cell r="AA1671">
            <v>9</v>
          </cell>
          <cell r="AB1671">
            <v>2023</v>
          </cell>
          <cell r="AC1671">
            <v>2027</v>
          </cell>
          <cell r="AD1671">
            <v>1.4555555555555555</v>
          </cell>
          <cell r="AE1671" t="str">
            <v>&lt; 2</v>
          </cell>
          <cell r="AF1671">
            <v>34252</v>
          </cell>
          <cell r="AG1671">
            <v>31.424657534246574</v>
          </cell>
          <cell r="AH1671" t="str">
            <v>&gt;25&lt; 35</v>
          </cell>
          <cell r="AK1671" t="str">
            <v>09187483</v>
          </cell>
          <cell r="AL1671">
            <v>43665</v>
          </cell>
          <cell r="AM1671" t="str">
            <v>FEMME</v>
          </cell>
          <cell r="AN1671" t="str">
            <v>Célibataire</v>
          </cell>
          <cell r="AQ1671">
            <v>3</v>
          </cell>
          <cell r="AR1671">
            <v>1</v>
          </cell>
          <cell r="AS1671">
            <v>45556.25</v>
          </cell>
          <cell r="AT1671" t="str">
            <v>Horaire</v>
          </cell>
          <cell r="AU1671">
            <v>3.5</v>
          </cell>
          <cell r="AV1671" t="str">
            <v>08</v>
          </cell>
          <cell r="AW1671">
            <v>12502</v>
          </cell>
          <cell r="AX1671">
            <v>80940007405</v>
          </cell>
          <cell r="AY1671">
            <v>26</v>
          </cell>
          <cell r="AZ1671" t="str">
            <v>BIAT</v>
          </cell>
          <cell r="BA1671" t="str">
            <v>08125028094000740526</v>
          </cell>
          <cell r="BB1671">
            <v>20</v>
          </cell>
          <cell r="BC1671" t="str">
            <v>DANDEN</v>
          </cell>
          <cell r="BD1671" t="str">
            <v>MANOUBA</v>
          </cell>
          <cell r="BG1671">
            <v>50807932</v>
          </cell>
          <cell r="BJ1671" t="str">
            <v>DENDEN</v>
          </cell>
          <cell r="BK1671" t="str">
            <v>A-P6 AV</v>
          </cell>
          <cell r="BL1671" t="str">
            <v>1.3</v>
          </cell>
          <cell r="BU1671" t="str">
            <v>Non-Actif</v>
          </cell>
          <cell r="BV1671" t="str">
            <v>P6 AV A SA</v>
          </cell>
        </row>
        <row r="1672">
          <cell r="B1672">
            <v>1674</v>
          </cell>
          <cell r="C1672" t="str">
            <v>Mlle</v>
          </cell>
          <cell r="D1672" t="str">
            <v>EL MOZZI MOLKA</v>
          </cell>
          <cell r="E1672" t="str">
            <v>SAGE Tunisia</v>
          </cell>
          <cell r="F1672" t="str">
            <v>PRODUCTION</v>
          </cell>
          <cell r="G1672" t="str">
            <v>Contrôle qualité</v>
          </cell>
          <cell r="H1672" t="str">
            <v>P6 AR</v>
          </cell>
          <cell r="I1672" t="str">
            <v>Bel Hadj Mohamed</v>
          </cell>
          <cell r="J1672" t="str">
            <v>A</v>
          </cell>
          <cell r="K1672" t="str">
            <v>INDIRECTS</v>
          </cell>
          <cell r="L1672" t="str">
            <v>Variable cost at standard</v>
          </cell>
          <cell r="M1672" t="str">
            <v>Contrôle qualité</v>
          </cell>
          <cell r="N1672">
            <v>45191</v>
          </cell>
          <cell r="P1672">
            <v>25</v>
          </cell>
          <cell r="T1672" t="str">
            <v>CDD</v>
          </cell>
          <cell r="U1672" t="str">
            <v>Contractuel</v>
          </cell>
          <cell r="V1672">
            <v>45689</v>
          </cell>
          <cell r="W1672">
            <v>45747</v>
          </cell>
          <cell r="Z1672">
            <v>45191</v>
          </cell>
          <cell r="AA1672">
            <v>9</v>
          </cell>
          <cell r="AB1672">
            <v>2023</v>
          </cell>
          <cell r="AC1672">
            <v>2027</v>
          </cell>
          <cell r="AD1672">
            <v>1.4555555555555555</v>
          </cell>
          <cell r="AE1672" t="str">
            <v>&lt; 2</v>
          </cell>
          <cell r="AF1672">
            <v>36879</v>
          </cell>
          <cell r="AG1672">
            <v>24.227397260273971</v>
          </cell>
          <cell r="AH1672" t="str">
            <v>&lt; 25</v>
          </cell>
          <cell r="AI1672">
            <v>17691959</v>
          </cell>
          <cell r="AJ1672" t="str">
            <v>08</v>
          </cell>
          <cell r="AK1672" t="str">
            <v>11667665</v>
          </cell>
          <cell r="AL1672">
            <v>45021</v>
          </cell>
          <cell r="AM1672" t="str">
            <v>FEMME</v>
          </cell>
          <cell r="AN1672" t="str">
            <v>Célibataire</v>
          </cell>
          <cell r="AQ1672">
            <v>3</v>
          </cell>
          <cell r="AR1672">
            <v>2</v>
          </cell>
          <cell r="AS1672">
            <v>45921.5</v>
          </cell>
          <cell r="AT1672" t="str">
            <v>Horaire</v>
          </cell>
          <cell r="AU1672">
            <v>3.5</v>
          </cell>
          <cell r="AV1672">
            <v>17</v>
          </cell>
          <cell r="AW1672" t="str">
            <v>00100</v>
          </cell>
          <cell r="AX1672" t="str">
            <v>00003154211</v>
          </cell>
          <cell r="AY1672" t="str">
            <v>02</v>
          </cell>
          <cell r="AZ1672" t="str">
            <v>LA POSTE</v>
          </cell>
          <cell r="BA1672" t="str">
            <v>17001000000315421102</v>
          </cell>
          <cell r="BB1672">
            <v>20</v>
          </cell>
          <cell r="BC1672" t="str">
            <v>SIDI HSSINE</v>
          </cell>
          <cell r="BD1672" t="str">
            <v>TUNIS</v>
          </cell>
          <cell r="BG1672">
            <v>21855563</v>
          </cell>
          <cell r="BJ1672" t="str">
            <v>SIDI HASSINE</v>
          </cell>
          <cell r="BK1672" t="str">
            <v>A-P6 AR</v>
          </cell>
          <cell r="BL1672" t="str">
            <v>1.3</v>
          </cell>
          <cell r="BT1672">
            <v>338</v>
          </cell>
          <cell r="BU1672" t="str">
            <v>si</v>
          </cell>
          <cell r="BV1672" t="str">
            <v>P6 AR A CP</v>
          </cell>
        </row>
        <row r="1673">
          <cell r="B1673">
            <v>1675</v>
          </cell>
          <cell r="C1673" t="str">
            <v>Mlle</v>
          </cell>
          <cell r="D1673" t="str">
            <v>BEN SAID SIHEM</v>
          </cell>
          <cell r="E1673" t="str">
            <v>SAGE Tunisia</v>
          </cell>
          <cell r="F1673" t="str">
            <v>QUALITE</v>
          </cell>
          <cell r="G1673" t="str">
            <v>INGENIEUR QUALITE</v>
          </cell>
          <cell r="K1673" t="str">
            <v>CADRE</v>
          </cell>
          <cell r="L1673" t="str">
            <v>Variable cost at standard</v>
          </cell>
          <cell r="M1673" t="str">
            <v>INGENIEUR QUALITE</v>
          </cell>
          <cell r="N1673">
            <v>45194</v>
          </cell>
          <cell r="P1673" t="str">
            <v/>
          </cell>
          <cell r="Q1673">
            <v>45562</v>
          </cell>
          <cell r="R1673" t="str">
            <v>probléme salaire</v>
          </cell>
          <cell r="T1673" t="str">
            <v>CIVP</v>
          </cell>
          <cell r="U1673" t="str">
            <v>Contractuel</v>
          </cell>
          <cell r="V1673">
            <v>45194</v>
          </cell>
          <cell r="X1673">
            <v>45194</v>
          </cell>
          <cell r="Y1673">
            <v>45559</v>
          </cell>
          <cell r="Z1673">
            <v>45194</v>
          </cell>
          <cell r="AA1673">
            <v>9</v>
          </cell>
          <cell r="AB1673">
            <v>2023</v>
          </cell>
          <cell r="AC1673">
            <v>2027</v>
          </cell>
          <cell r="AD1673">
            <v>1.4472222222222222</v>
          </cell>
          <cell r="AE1673" t="str">
            <v>&lt; 2</v>
          </cell>
          <cell r="AF1673">
            <v>35916</v>
          </cell>
          <cell r="AG1673">
            <v>26.865753424657534</v>
          </cell>
          <cell r="AH1673" t="str">
            <v>&gt;25&lt; 35</v>
          </cell>
          <cell r="AK1673" t="str">
            <v>04951220</v>
          </cell>
          <cell r="AL1673">
            <v>42646</v>
          </cell>
          <cell r="AM1673" t="str">
            <v>FEMME</v>
          </cell>
          <cell r="AN1673" t="str">
            <v>Célibataire</v>
          </cell>
          <cell r="AQ1673">
            <v>14</v>
          </cell>
          <cell r="AR1673">
            <v>2</v>
          </cell>
          <cell r="AS1673">
            <v>45924.5</v>
          </cell>
          <cell r="AT1673" t="str">
            <v>Mensuel</v>
          </cell>
          <cell r="AU1673">
            <v>900</v>
          </cell>
          <cell r="AV1673">
            <v>17</v>
          </cell>
          <cell r="AW1673" t="str">
            <v>00100</v>
          </cell>
          <cell r="AX1673" t="str">
            <v>00003311160</v>
          </cell>
          <cell r="AY1673">
            <v>90</v>
          </cell>
          <cell r="AZ1673" t="str">
            <v>LA POSTE</v>
          </cell>
          <cell r="BA1673" t="str">
            <v>17001000000331116090</v>
          </cell>
          <cell r="BB1673">
            <v>20</v>
          </cell>
          <cell r="BC1673" t="str">
            <v>EL AGBA TUNIS</v>
          </cell>
          <cell r="BD1673" t="str">
            <v>TUNIS</v>
          </cell>
          <cell r="BG1673">
            <v>94266559</v>
          </cell>
          <cell r="BK1673" t="str">
            <v>CADRE</v>
          </cell>
          <cell r="BU1673" t="str">
            <v>Non-Actif</v>
          </cell>
        </row>
        <row r="1674">
          <cell r="B1674">
            <v>1676</v>
          </cell>
          <cell r="C1674" t="str">
            <v>Madame</v>
          </cell>
          <cell r="D1674" t="str">
            <v>HARRAGHI LATIFA</v>
          </cell>
          <cell r="E1674" t="str">
            <v>SAGE Tunisia</v>
          </cell>
          <cell r="F1674" t="str">
            <v>PRODUCTION</v>
          </cell>
          <cell r="G1674" t="str">
            <v>Couturière</v>
          </cell>
          <cell r="H1674" t="str">
            <v>P6 AV</v>
          </cell>
          <cell r="I1674" t="str">
            <v>Issam Ouni</v>
          </cell>
          <cell r="J1674" t="str">
            <v>B</v>
          </cell>
          <cell r="K1674" t="str">
            <v>DIRECTS</v>
          </cell>
          <cell r="L1674" t="str">
            <v>Variable cost at standard</v>
          </cell>
          <cell r="M1674" t="str">
            <v>Couturière</v>
          </cell>
          <cell r="N1674">
            <v>45197</v>
          </cell>
          <cell r="P1674">
            <v>25</v>
          </cell>
          <cell r="T1674" t="str">
            <v>CDD</v>
          </cell>
          <cell r="U1674" t="str">
            <v>Contractuel</v>
          </cell>
          <cell r="V1674">
            <v>45689</v>
          </cell>
          <cell r="W1674">
            <v>45747</v>
          </cell>
          <cell r="Z1674">
            <v>45197</v>
          </cell>
          <cell r="AA1674">
            <v>9</v>
          </cell>
          <cell r="AB1674">
            <v>2023</v>
          </cell>
          <cell r="AC1674">
            <v>2027</v>
          </cell>
          <cell r="AD1674">
            <v>1.4388888888888889</v>
          </cell>
          <cell r="AE1674" t="str">
            <v>&lt; 2</v>
          </cell>
          <cell r="AF1674">
            <v>29204</v>
          </cell>
          <cell r="AG1674">
            <v>45.254794520547946</v>
          </cell>
          <cell r="AH1674" t="str">
            <v>&gt;45&lt; 55</v>
          </cell>
          <cell r="AI1674">
            <v>17693360</v>
          </cell>
          <cell r="AJ1674" t="str">
            <v>07</v>
          </cell>
          <cell r="AK1674" t="str">
            <v>07377197</v>
          </cell>
          <cell r="AL1674">
            <v>40534</v>
          </cell>
          <cell r="AM1674" t="str">
            <v>FEMME</v>
          </cell>
          <cell r="AN1674" t="str">
            <v>Marié(e)</v>
          </cell>
          <cell r="AO1674">
            <v>3</v>
          </cell>
          <cell r="AQ1674">
            <v>3</v>
          </cell>
          <cell r="AR1674">
            <v>2</v>
          </cell>
          <cell r="AS1674">
            <v>45927.5</v>
          </cell>
          <cell r="AT1674" t="str">
            <v>Horaire</v>
          </cell>
          <cell r="AU1674">
            <v>3.5</v>
          </cell>
          <cell r="AV1674">
            <v>25</v>
          </cell>
          <cell r="AW1674" t="str">
            <v>03300</v>
          </cell>
          <cell r="AX1674" t="str">
            <v>00001184037</v>
          </cell>
          <cell r="AY1674" t="str">
            <v>05</v>
          </cell>
          <cell r="AZ1674" t="str">
            <v>ZITOUNA BANK</v>
          </cell>
          <cell r="BA1674" t="str">
            <v>25033000000118403705</v>
          </cell>
          <cell r="BB1674">
            <v>20</v>
          </cell>
          <cell r="BC1674" t="str">
            <v>ZAHROUNI TUNIS</v>
          </cell>
          <cell r="BD1674" t="str">
            <v>TUNIS</v>
          </cell>
          <cell r="BF1674">
            <v>45251</v>
          </cell>
          <cell r="BG1674">
            <v>52187881</v>
          </cell>
          <cell r="BH1674">
            <v>52187503</v>
          </cell>
          <cell r="BJ1674" t="str">
            <v>ZAHROUNI</v>
          </cell>
          <cell r="BK1674" t="str">
            <v>B-P6 AV</v>
          </cell>
          <cell r="BL1674" t="str">
            <v>1.1</v>
          </cell>
          <cell r="BN1674" t="str">
            <v>25033000000118403705</v>
          </cell>
          <cell r="BO1674" t="str">
            <v>HARRAGHI LATIFA</v>
          </cell>
          <cell r="BP1674">
            <v>1676</v>
          </cell>
          <cell r="BT1674">
            <v>217</v>
          </cell>
          <cell r="BU1674" t="str">
            <v>si</v>
          </cell>
          <cell r="BV1674" t="str">
            <v>P6 AV B SA</v>
          </cell>
        </row>
        <row r="1675">
          <cell r="B1675">
            <v>1677</v>
          </cell>
          <cell r="C1675" t="str">
            <v>Madame</v>
          </cell>
          <cell r="D1675" t="str">
            <v>HABIBI MAROUA</v>
          </cell>
          <cell r="E1675" t="str">
            <v>SAGE Tunisia</v>
          </cell>
          <cell r="F1675" t="str">
            <v>PRODUCTION</v>
          </cell>
          <cell r="G1675" t="str">
            <v>Couturière</v>
          </cell>
          <cell r="H1675" t="str">
            <v>P6 AV</v>
          </cell>
          <cell r="I1675" t="str">
            <v>Issam Ouni</v>
          </cell>
          <cell r="J1675" t="str">
            <v>B</v>
          </cell>
          <cell r="K1675" t="str">
            <v>DIRECTS</v>
          </cell>
          <cell r="L1675" t="str">
            <v>Variable cost at standard</v>
          </cell>
          <cell r="M1675" t="str">
            <v>Couturière</v>
          </cell>
          <cell r="N1675">
            <v>45197</v>
          </cell>
          <cell r="P1675">
            <v>-340</v>
          </cell>
          <cell r="Q1675">
            <v>45383</v>
          </cell>
          <cell r="R1675" t="str">
            <v>fin de contrat</v>
          </cell>
          <cell r="T1675" t="str">
            <v>CDD</v>
          </cell>
          <cell r="U1675" t="str">
            <v>Contractuel</v>
          </cell>
          <cell r="V1675">
            <v>45323</v>
          </cell>
          <cell r="W1675">
            <v>45382</v>
          </cell>
          <cell r="Z1675">
            <v>45197</v>
          </cell>
          <cell r="AA1675">
            <v>9</v>
          </cell>
          <cell r="AB1675">
            <v>2023</v>
          </cell>
          <cell r="AC1675">
            <v>2027</v>
          </cell>
          <cell r="AD1675">
            <v>1.4388888888888889</v>
          </cell>
          <cell r="AE1675" t="str">
            <v>&lt; 2</v>
          </cell>
          <cell r="AF1675">
            <v>35047</v>
          </cell>
          <cell r="AG1675">
            <v>29.246575342465754</v>
          </cell>
          <cell r="AH1675" t="str">
            <v>&gt;25&lt; 35</v>
          </cell>
          <cell r="AI1675">
            <v>17349946</v>
          </cell>
          <cell r="AJ1675" t="str">
            <v>09</v>
          </cell>
          <cell r="AK1675" t="str">
            <v>09515436</v>
          </cell>
          <cell r="AL1675">
            <v>41066</v>
          </cell>
          <cell r="AM1675" t="str">
            <v>FEMME</v>
          </cell>
          <cell r="AN1675" t="str">
            <v>Marié(e)</v>
          </cell>
          <cell r="AQ1675">
            <v>3</v>
          </cell>
          <cell r="AR1675">
            <v>1</v>
          </cell>
          <cell r="AS1675">
            <v>45562.25</v>
          </cell>
          <cell r="AT1675" t="str">
            <v>Horaire</v>
          </cell>
          <cell r="AU1675">
            <v>3.5</v>
          </cell>
          <cell r="AV1675">
            <v>17</v>
          </cell>
          <cell r="AW1675" t="str">
            <v>00100</v>
          </cell>
          <cell r="AX1675" t="str">
            <v>00002861117</v>
          </cell>
          <cell r="AY1675">
            <v>76</v>
          </cell>
          <cell r="AZ1675" t="str">
            <v>LA POSTE</v>
          </cell>
          <cell r="BA1675" t="str">
            <v>17001000000286111776</v>
          </cell>
          <cell r="BB1675">
            <v>20</v>
          </cell>
          <cell r="BC1675" t="str">
            <v>ZAHROUNI TUNIS</v>
          </cell>
          <cell r="BD1675" t="str">
            <v>TUNIS</v>
          </cell>
          <cell r="BG1675">
            <v>53538637</v>
          </cell>
          <cell r="BJ1675" t="str">
            <v>ZAHROUNI</v>
          </cell>
          <cell r="BK1675" t="str">
            <v>B-P6 AV</v>
          </cell>
          <cell r="BL1675" t="str">
            <v>1.1</v>
          </cell>
          <cell r="BN1675" t="str">
            <v>17001000000286111776</v>
          </cell>
          <cell r="BO1675" t="str">
            <v>HABIBI MAROUA</v>
          </cell>
          <cell r="BP1675">
            <v>1677</v>
          </cell>
          <cell r="BU1675" t="str">
            <v>Non-Actif</v>
          </cell>
          <cell r="BV1675" t="str">
            <v>P6 AV B CA</v>
          </cell>
        </row>
        <row r="1676">
          <cell r="B1676">
            <v>1678</v>
          </cell>
          <cell r="C1676" t="str">
            <v>Madame</v>
          </cell>
          <cell r="D1676" t="str">
            <v>AOUINI WAFA</v>
          </cell>
          <cell r="E1676" t="str">
            <v>SAGE Tunisia</v>
          </cell>
          <cell r="F1676" t="str">
            <v>PRODUCTION</v>
          </cell>
          <cell r="G1676" t="str">
            <v>Couturière</v>
          </cell>
          <cell r="H1676" t="str">
            <v>P6 AV</v>
          </cell>
          <cell r="I1676" t="str">
            <v>Issam Ouni</v>
          </cell>
          <cell r="J1676" t="str">
            <v>B</v>
          </cell>
          <cell r="K1676" t="str">
            <v>DIRECTS</v>
          </cell>
          <cell r="L1676" t="str">
            <v>Variable cost at standard</v>
          </cell>
          <cell r="M1676" t="str">
            <v>Couturière</v>
          </cell>
          <cell r="N1676">
            <v>45201</v>
          </cell>
          <cell r="P1676">
            <v>25</v>
          </cell>
          <cell r="T1676" t="str">
            <v>CDD</v>
          </cell>
          <cell r="U1676" t="str">
            <v>Contractuel</v>
          </cell>
          <cell r="V1676">
            <v>45689</v>
          </cell>
          <cell r="W1676">
            <v>45747</v>
          </cell>
          <cell r="Z1676">
            <v>45201</v>
          </cell>
          <cell r="AA1676">
            <v>10</v>
          </cell>
          <cell r="AB1676">
            <v>2023</v>
          </cell>
          <cell r="AC1676">
            <v>2027</v>
          </cell>
          <cell r="AD1676">
            <v>1.4277777777777778</v>
          </cell>
          <cell r="AE1676" t="str">
            <v>&lt; 2</v>
          </cell>
          <cell r="AF1676">
            <v>33603</v>
          </cell>
          <cell r="AG1676">
            <v>33.202739726027396</v>
          </cell>
          <cell r="AH1676" t="str">
            <v>&gt;25&lt; 35</v>
          </cell>
          <cell r="AI1676">
            <v>17695677</v>
          </cell>
          <cell r="AJ1676" t="str">
            <v>00</v>
          </cell>
          <cell r="AK1676" t="str">
            <v>09183984</v>
          </cell>
          <cell r="AL1676">
            <v>42250</v>
          </cell>
          <cell r="AM1676" t="str">
            <v>FEMME</v>
          </cell>
          <cell r="AN1676" t="str">
            <v>Marié(e)</v>
          </cell>
          <cell r="AO1676">
            <v>1</v>
          </cell>
          <cell r="AQ1676">
            <v>3</v>
          </cell>
          <cell r="AR1676">
            <v>2</v>
          </cell>
          <cell r="AS1676">
            <v>45931.5</v>
          </cell>
          <cell r="AT1676" t="str">
            <v>Horaire</v>
          </cell>
          <cell r="AU1676">
            <v>3.5</v>
          </cell>
          <cell r="AV1676">
            <v>17</v>
          </cell>
          <cell r="AW1676" t="str">
            <v>00100</v>
          </cell>
          <cell r="AX1676" t="str">
            <v>00003314941</v>
          </cell>
          <cell r="AY1676">
            <v>96</v>
          </cell>
          <cell r="AZ1676" t="str">
            <v>LA POSTE</v>
          </cell>
          <cell r="BA1676" t="str">
            <v>17001000000331494196</v>
          </cell>
          <cell r="BB1676">
            <v>20</v>
          </cell>
          <cell r="BC1676" t="str">
            <v>KSSAR HDID MORNAGUIA</v>
          </cell>
          <cell r="BD1676" t="str">
            <v>MANOUBA</v>
          </cell>
          <cell r="BF1676">
            <v>45251</v>
          </cell>
          <cell r="BG1676">
            <v>93928441</v>
          </cell>
          <cell r="BJ1676" t="str">
            <v>MORNAGUIA</v>
          </cell>
          <cell r="BK1676" t="str">
            <v>B-P6 AV</v>
          </cell>
          <cell r="BL1676" t="str">
            <v>1.1</v>
          </cell>
          <cell r="BT1676">
            <v>219</v>
          </cell>
          <cell r="BU1676" t="str">
            <v>si</v>
          </cell>
          <cell r="BV1676" t="str">
            <v>P6 AV B SA</v>
          </cell>
        </row>
        <row r="1677">
          <cell r="B1677">
            <v>1679</v>
          </cell>
          <cell r="C1677" t="str">
            <v>Madame</v>
          </cell>
          <cell r="D1677" t="str">
            <v>HAMMAMI SIHEM</v>
          </cell>
          <cell r="E1677" t="str">
            <v>SAGE Tunisia</v>
          </cell>
          <cell r="F1677" t="str">
            <v>PRODUCTION</v>
          </cell>
          <cell r="G1677" t="str">
            <v>Couturière</v>
          </cell>
          <cell r="H1677" t="str">
            <v>P6 AR</v>
          </cell>
          <cell r="I1677" t="str">
            <v>Bel Hadj Mohamed</v>
          </cell>
          <cell r="J1677" t="str">
            <v>A</v>
          </cell>
          <cell r="K1677" t="str">
            <v>DIRECTS</v>
          </cell>
          <cell r="L1677" t="str">
            <v>Variable cost at standard</v>
          </cell>
          <cell r="M1677" t="str">
            <v>Couturière</v>
          </cell>
          <cell r="N1677">
            <v>45204</v>
          </cell>
          <cell r="P1677">
            <v>25</v>
          </cell>
          <cell r="T1677" t="str">
            <v>CDD</v>
          </cell>
          <cell r="U1677" t="str">
            <v>Contractuel</v>
          </cell>
          <cell r="V1677">
            <v>45689</v>
          </cell>
          <cell r="W1677">
            <v>45747</v>
          </cell>
          <cell r="Z1677">
            <v>45204</v>
          </cell>
          <cell r="AA1677">
            <v>10</v>
          </cell>
          <cell r="AB1677">
            <v>2023</v>
          </cell>
          <cell r="AC1677">
            <v>2027</v>
          </cell>
          <cell r="AD1677">
            <v>1.4194444444444445</v>
          </cell>
          <cell r="AE1677" t="str">
            <v>&lt; 2</v>
          </cell>
          <cell r="AF1677">
            <v>32755</v>
          </cell>
          <cell r="AG1677">
            <v>35.526027397260272</v>
          </cell>
          <cell r="AH1677" t="str">
            <v>&gt;35&lt; 45</v>
          </cell>
          <cell r="AI1677">
            <v>16625156</v>
          </cell>
          <cell r="AJ1677" t="str">
            <v>08</v>
          </cell>
          <cell r="AK1677" t="str">
            <v>09506782</v>
          </cell>
          <cell r="AL1677">
            <v>44252</v>
          </cell>
          <cell r="AM1677" t="str">
            <v>FEMME</v>
          </cell>
          <cell r="AN1677" t="str">
            <v>Marié(e)</v>
          </cell>
          <cell r="AO1677">
            <v>2</v>
          </cell>
          <cell r="AQ1677">
            <v>3</v>
          </cell>
          <cell r="AR1677">
            <v>2</v>
          </cell>
          <cell r="AS1677">
            <v>45934.5</v>
          </cell>
          <cell r="AT1677" t="str">
            <v>Horaire</v>
          </cell>
          <cell r="AU1677">
            <v>3.5</v>
          </cell>
          <cell r="AV1677">
            <v>17</v>
          </cell>
          <cell r="AW1677" t="str">
            <v>00100</v>
          </cell>
          <cell r="AX1677" t="str">
            <v>00003218711</v>
          </cell>
          <cell r="AY1677">
            <v>17</v>
          </cell>
          <cell r="AZ1677" t="str">
            <v>LA POSTE</v>
          </cell>
          <cell r="BA1677" t="str">
            <v>17001000000321871117</v>
          </cell>
          <cell r="BB1677">
            <v>20</v>
          </cell>
          <cell r="BC1677" t="str">
            <v>MSAADINE BORJ EL AMRI</v>
          </cell>
          <cell r="BD1677" t="str">
            <v>MANOUBA</v>
          </cell>
          <cell r="BF1677">
            <v>45218</v>
          </cell>
          <cell r="BG1677">
            <v>94386355</v>
          </cell>
          <cell r="BH1677">
            <v>92257702</v>
          </cell>
          <cell r="BJ1677" t="str">
            <v>BORJ AL AMRI</v>
          </cell>
          <cell r="BK1677" t="str">
            <v>A-P6 AR</v>
          </cell>
          <cell r="BL1677" t="str">
            <v>1.1</v>
          </cell>
          <cell r="BT1677">
            <v>339</v>
          </cell>
          <cell r="BU1677" t="str">
            <v>si</v>
          </cell>
          <cell r="BV1677" t="str">
            <v>P6 AR A CP</v>
          </cell>
        </row>
        <row r="1678">
          <cell r="B1678">
            <v>1680</v>
          </cell>
          <cell r="C1678" t="str">
            <v>Madame</v>
          </cell>
          <cell r="D1678" t="str">
            <v>ADHIMINI HANEN</v>
          </cell>
          <cell r="E1678" t="str">
            <v>SAGE Tunisia</v>
          </cell>
          <cell r="F1678" t="str">
            <v>PRODUCTION</v>
          </cell>
          <cell r="G1678" t="str">
            <v>Couturière</v>
          </cell>
          <cell r="H1678" t="str">
            <v>P6 AR</v>
          </cell>
          <cell r="I1678" t="str">
            <v>Bel Hadj Mohamed</v>
          </cell>
          <cell r="J1678" t="str">
            <v>A</v>
          </cell>
          <cell r="K1678" t="str">
            <v>DIRECTS</v>
          </cell>
          <cell r="L1678" t="str">
            <v>Variable cost at standard</v>
          </cell>
          <cell r="M1678" t="str">
            <v>Couturière</v>
          </cell>
          <cell r="N1678">
            <v>45204</v>
          </cell>
          <cell r="P1678">
            <v>25</v>
          </cell>
          <cell r="T1678" t="str">
            <v>CDD</v>
          </cell>
          <cell r="U1678" t="str">
            <v>Contractuel</v>
          </cell>
          <cell r="V1678">
            <v>45689</v>
          </cell>
          <cell r="W1678">
            <v>45747</v>
          </cell>
          <cell r="Z1678">
            <v>45204</v>
          </cell>
          <cell r="AA1678">
            <v>10</v>
          </cell>
          <cell r="AB1678">
            <v>2023</v>
          </cell>
          <cell r="AC1678">
            <v>2027</v>
          </cell>
          <cell r="AD1678">
            <v>1.4194444444444445</v>
          </cell>
          <cell r="AE1678" t="str">
            <v>&lt; 2</v>
          </cell>
          <cell r="AF1678">
            <v>36033</v>
          </cell>
          <cell r="AG1678">
            <v>26.545205479452054</v>
          </cell>
          <cell r="AH1678" t="str">
            <v>&gt;25&lt; 35</v>
          </cell>
          <cell r="AI1678">
            <v>17460238</v>
          </cell>
          <cell r="AJ1678" t="str">
            <v>01</v>
          </cell>
          <cell r="AK1678" t="str">
            <v>13015050</v>
          </cell>
          <cell r="AL1678">
            <v>42268</v>
          </cell>
          <cell r="AM1678" t="str">
            <v>FEMME</v>
          </cell>
          <cell r="AN1678" t="str">
            <v>Célibataire</v>
          </cell>
          <cell r="AQ1678">
            <v>3</v>
          </cell>
          <cell r="AR1678">
            <v>2</v>
          </cell>
          <cell r="AS1678">
            <v>45934.5</v>
          </cell>
          <cell r="AT1678" t="str">
            <v>Horaire</v>
          </cell>
          <cell r="AU1678">
            <v>3.5</v>
          </cell>
          <cell r="AV1678">
            <v>12</v>
          </cell>
          <cell r="AW1678">
            <v>40600</v>
          </cell>
          <cell r="AX1678" t="str">
            <v>00133104886</v>
          </cell>
          <cell r="AY1678">
            <v>66</v>
          </cell>
          <cell r="AZ1678" t="str">
            <v>UIB</v>
          </cell>
          <cell r="BA1678" t="str">
            <v>12406000013310488666</v>
          </cell>
          <cell r="BB1678">
            <v>20</v>
          </cell>
          <cell r="BC1678" t="str">
            <v>ZAHROUNI TUNIS</v>
          </cell>
          <cell r="BD1678" t="str">
            <v>TUNIS</v>
          </cell>
          <cell r="BG1678">
            <v>51320870</v>
          </cell>
          <cell r="BJ1678" t="str">
            <v>ZAHROUNI</v>
          </cell>
          <cell r="BK1678" t="str">
            <v>A-P6 AR</v>
          </cell>
          <cell r="BL1678" t="str">
            <v>1.3</v>
          </cell>
          <cell r="BT1678">
            <v>340</v>
          </cell>
          <cell r="BU1678" t="str">
            <v>si</v>
          </cell>
          <cell r="BV1678" t="str">
            <v>P6 AR A SP</v>
          </cell>
        </row>
        <row r="1679">
          <cell r="B1679">
            <v>1681</v>
          </cell>
          <cell r="C1679" t="str">
            <v>Mlle</v>
          </cell>
          <cell r="D1679" t="str">
            <v>ABDELLI CHAIMA</v>
          </cell>
          <cell r="E1679" t="str">
            <v>SAGE Tunisia</v>
          </cell>
          <cell r="F1679" t="str">
            <v>PRODUCTION</v>
          </cell>
          <cell r="G1679" t="str">
            <v>Couturière</v>
          </cell>
          <cell r="H1679" t="str">
            <v>P6 AV</v>
          </cell>
          <cell r="I1679" t="str">
            <v>EL KADRI MARIEM</v>
          </cell>
          <cell r="J1679" t="str">
            <v>A</v>
          </cell>
          <cell r="K1679" t="str">
            <v>DIRECTS</v>
          </cell>
          <cell r="L1679" t="str">
            <v>Variable cost at standard</v>
          </cell>
          <cell r="M1679" t="str">
            <v>Couturière</v>
          </cell>
          <cell r="N1679">
            <v>45204</v>
          </cell>
          <cell r="P1679">
            <v>25</v>
          </cell>
          <cell r="T1679" t="str">
            <v>CDD</v>
          </cell>
          <cell r="U1679" t="str">
            <v>Contractuel</v>
          </cell>
          <cell r="V1679">
            <v>45689</v>
          </cell>
          <cell r="W1679">
            <v>45747</v>
          </cell>
          <cell r="Z1679">
            <v>45204</v>
          </cell>
          <cell r="AA1679">
            <v>10</v>
          </cell>
          <cell r="AB1679">
            <v>2023</v>
          </cell>
          <cell r="AC1679">
            <v>2027</v>
          </cell>
          <cell r="AD1679">
            <v>1.4194444444444445</v>
          </cell>
          <cell r="AE1679" t="str">
            <v>&lt; 2</v>
          </cell>
          <cell r="AF1679">
            <v>32936</v>
          </cell>
          <cell r="AG1679">
            <v>35.030136986301372</v>
          </cell>
          <cell r="AH1679" t="str">
            <v>&gt;35&lt; 45</v>
          </cell>
          <cell r="AI1679">
            <v>16626591</v>
          </cell>
          <cell r="AJ1679" t="str">
            <v>09</v>
          </cell>
          <cell r="AK1679" t="str">
            <v>04843263</v>
          </cell>
          <cell r="AL1679">
            <v>44971</v>
          </cell>
          <cell r="AM1679" t="str">
            <v>FEMME</v>
          </cell>
          <cell r="AN1679" t="str">
            <v>Célibataire</v>
          </cell>
          <cell r="AQ1679">
            <v>3</v>
          </cell>
          <cell r="AR1679">
            <v>2</v>
          </cell>
          <cell r="AS1679">
            <v>45934.5</v>
          </cell>
          <cell r="AT1679" t="str">
            <v>Horaire</v>
          </cell>
          <cell r="AU1679">
            <v>3.5</v>
          </cell>
          <cell r="AV1679">
            <v>12</v>
          </cell>
          <cell r="AW1679">
            <v>40600</v>
          </cell>
          <cell r="AX1679" t="str">
            <v>00002457449</v>
          </cell>
          <cell r="AY1679" t="str">
            <v>06</v>
          </cell>
          <cell r="AZ1679" t="str">
            <v>UIB</v>
          </cell>
          <cell r="BA1679" t="str">
            <v>12406000000245744906</v>
          </cell>
          <cell r="BB1679">
            <v>20</v>
          </cell>
          <cell r="BC1679" t="str">
            <v>ZAHROUNI TUNIS</v>
          </cell>
          <cell r="BD1679" t="str">
            <v>TUNIS</v>
          </cell>
          <cell r="BG1679">
            <v>42131220</v>
          </cell>
          <cell r="BJ1679" t="str">
            <v>ZAHROUNI</v>
          </cell>
          <cell r="BK1679" t="str">
            <v>A-P6 AV</v>
          </cell>
          <cell r="BL1679" t="str">
            <v>1.1</v>
          </cell>
          <cell r="BT1679">
            <v>341</v>
          </cell>
          <cell r="BU1679" t="str">
            <v>si</v>
          </cell>
          <cell r="BV1679" t="str">
            <v>P6 AV A SA</v>
          </cell>
        </row>
        <row r="1680">
          <cell r="B1680">
            <v>1682</v>
          </cell>
          <cell r="C1680" t="str">
            <v>Madame</v>
          </cell>
          <cell r="D1680" t="str">
            <v>MENSI MOUNA</v>
          </cell>
          <cell r="E1680" t="str">
            <v>SAGE Tunisia</v>
          </cell>
          <cell r="F1680" t="str">
            <v>PRODUCTION</v>
          </cell>
          <cell r="G1680" t="str">
            <v>Couturière</v>
          </cell>
          <cell r="H1680" t="str">
            <v>P6 AR</v>
          </cell>
          <cell r="I1680" t="str">
            <v>Bel Hadj Mohamed</v>
          </cell>
          <cell r="J1680" t="str">
            <v>A</v>
          </cell>
          <cell r="K1680" t="str">
            <v>DIRECTS</v>
          </cell>
          <cell r="L1680" t="str">
            <v>Variable cost at standard</v>
          </cell>
          <cell r="M1680" t="str">
            <v>Couturière</v>
          </cell>
          <cell r="N1680">
            <v>45204</v>
          </cell>
          <cell r="P1680">
            <v>-218</v>
          </cell>
          <cell r="Q1680">
            <v>45505</v>
          </cell>
          <cell r="R1680" t="str">
            <v>nouvelle oppotunité</v>
          </cell>
          <cell r="T1680" t="str">
            <v>CDD</v>
          </cell>
          <cell r="U1680" t="str">
            <v>Contractuel</v>
          </cell>
          <cell r="V1680">
            <v>45444</v>
          </cell>
          <cell r="W1680">
            <v>45504</v>
          </cell>
          <cell r="Z1680">
            <v>45204</v>
          </cell>
          <cell r="AA1680">
            <v>10</v>
          </cell>
          <cell r="AB1680">
            <v>2023</v>
          </cell>
          <cell r="AC1680">
            <v>2027</v>
          </cell>
          <cell r="AD1680">
            <v>1.4194444444444445</v>
          </cell>
          <cell r="AE1680" t="str">
            <v>&lt; 2</v>
          </cell>
          <cell r="AF1680">
            <v>32861</v>
          </cell>
          <cell r="AG1680">
            <v>35.235616438356168</v>
          </cell>
          <cell r="AH1680" t="str">
            <v>&gt;35&lt; 45</v>
          </cell>
          <cell r="AI1680">
            <v>12863462</v>
          </cell>
          <cell r="AJ1680" t="str">
            <v>08</v>
          </cell>
          <cell r="AK1680" t="str">
            <v>09906411</v>
          </cell>
          <cell r="AL1680">
            <v>43211</v>
          </cell>
          <cell r="AM1680" t="str">
            <v>FEMME</v>
          </cell>
          <cell r="AN1680" t="str">
            <v>Marié(e)</v>
          </cell>
          <cell r="AO1680">
            <v>2</v>
          </cell>
          <cell r="AQ1680">
            <v>3</v>
          </cell>
          <cell r="AR1680">
            <v>1</v>
          </cell>
          <cell r="AS1680">
            <v>45569.25</v>
          </cell>
          <cell r="AT1680" t="str">
            <v>Horaire</v>
          </cell>
          <cell r="AU1680">
            <v>3.5</v>
          </cell>
          <cell r="AV1680">
            <v>17</v>
          </cell>
          <cell r="AW1680">
            <v>20600</v>
          </cell>
          <cell r="AX1680" t="str">
            <v>00001315698</v>
          </cell>
          <cell r="AY1680">
            <v>14</v>
          </cell>
          <cell r="AZ1680" t="str">
            <v>LA POSTE</v>
          </cell>
          <cell r="BA1680" t="str">
            <v>17206000000131569814</v>
          </cell>
          <cell r="BB1680">
            <v>20</v>
          </cell>
          <cell r="BC1680" t="str">
            <v>FOUCHENA BEN AROUS</v>
          </cell>
          <cell r="BD1680" t="str">
            <v>BEN AROUS</v>
          </cell>
          <cell r="BF1680">
            <v>45218</v>
          </cell>
          <cell r="BG1680">
            <v>92554103</v>
          </cell>
          <cell r="BJ1680" t="str">
            <v>FOUCHANA</v>
          </cell>
          <cell r="BK1680" t="str">
            <v>A-P6 AR</v>
          </cell>
          <cell r="BL1680" t="str">
            <v>1.1</v>
          </cell>
          <cell r="BU1680" t="str">
            <v>Non-Actif</v>
          </cell>
          <cell r="BV1680" t="str">
            <v>P6 AR A CP</v>
          </cell>
        </row>
        <row r="1681">
          <cell r="B1681">
            <v>1683</v>
          </cell>
          <cell r="C1681" t="str">
            <v>Madame</v>
          </cell>
          <cell r="D1681" t="str">
            <v>OUERGHI FATMA</v>
          </cell>
          <cell r="E1681" t="str">
            <v>SAGE Tunisia</v>
          </cell>
          <cell r="F1681" t="str">
            <v>PRODUCTION</v>
          </cell>
          <cell r="G1681" t="str">
            <v>Couturière</v>
          </cell>
          <cell r="H1681" t="str">
            <v>P6 AR</v>
          </cell>
          <cell r="I1681" t="str">
            <v>Bel Hadj Mohamed</v>
          </cell>
          <cell r="J1681" t="str">
            <v>A</v>
          </cell>
          <cell r="K1681" t="str">
            <v>DIRECTS</v>
          </cell>
          <cell r="L1681" t="str">
            <v>Variable cost at standard</v>
          </cell>
          <cell r="M1681" t="str">
            <v>Couturière</v>
          </cell>
          <cell r="N1681">
            <v>45204</v>
          </cell>
          <cell r="P1681">
            <v>25</v>
          </cell>
          <cell r="T1681" t="str">
            <v>CDD</v>
          </cell>
          <cell r="U1681" t="str">
            <v>Contractuel</v>
          </cell>
          <cell r="V1681">
            <v>45689</v>
          </cell>
          <cell r="W1681">
            <v>45747</v>
          </cell>
          <cell r="Z1681">
            <v>45204</v>
          </cell>
          <cell r="AA1681">
            <v>10</v>
          </cell>
          <cell r="AB1681">
            <v>2023</v>
          </cell>
          <cell r="AC1681">
            <v>2027</v>
          </cell>
          <cell r="AD1681">
            <v>1.4194444444444445</v>
          </cell>
          <cell r="AE1681" t="str">
            <v>&lt; 2</v>
          </cell>
          <cell r="AF1681">
            <v>27995</v>
          </cell>
          <cell r="AG1681">
            <v>48.56712328767123</v>
          </cell>
          <cell r="AH1681" t="str">
            <v>&gt;45&lt; 55</v>
          </cell>
          <cell r="AI1681">
            <v>12408058</v>
          </cell>
          <cell r="AJ1681" t="str">
            <v>02</v>
          </cell>
          <cell r="AK1681" t="str">
            <v>04669842</v>
          </cell>
          <cell r="AL1681">
            <v>35004</v>
          </cell>
          <cell r="AM1681" t="str">
            <v>FEMME</v>
          </cell>
          <cell r="AN1681" t="str">
            <v>Marié(e)</v>
          </cell>
          <cell r="AO1681">
            <v>1</v>
          </cell>
          <cell r="AQ1681">
            <v>3</v>
          </cell>
          <cell r="AR1681">
            <v>2</v>
          </cell>
          <cell r="AS1681">
            <v>45934.5</v>
          </cell>
          <cell r="AT1681" t="str">
            <v>Horaire</v>
          </cell>
          <cell r="AU1681">
            <v>3.5</v>
          </cell>
          <cell r="AV1681" t="str">
            <v>04</v>
          </cell>
          <cell r="AW1681" t="str">
            <v>05313</v>
          </cell>
          <cell r="AX1681">
            <v>80040381956</v>
          </cell>
          <cell r="AY1681">
            <v>13</v>
          </cell>
          <cell r="AZ1681" t="str">
            <v>ATTIJARI BANK</v>
          </cell>
          <cell r="BA1681" t="str">
            <v>04053138004038195613</v>
          </cell>
          <cell r="BB1681">
            <v>20</v>
          </cell>
          <cell r="BC1681" t="str">
            <v>MECHTEL EL AGBA TUNIS</v>
          </cell>
          <cell r="BD1681" t="str">
            <v>TUNIS</v>
          </cell>
          <cell r="BG1681">
            <v>56660628</v>
          </cell>
          <cell r="BH1681">
            <v>58887992</v>
          </cell>
          <cell r="BJ1681" t="str">
            <v>EL AGBA</v>
          </cell>
          <cell r="BK1681" t="str">
            <v>A-P6 AR</v>
          </cell>
          <cell r="BL1681" t="str">
            <v>1.1</v>
          </cell>
          <cell r="BT1681">
            <v>343</v>
          </cell>
          <cell r="BU1681" t="str">
            <v>si</v>
          </cell>
          <cell r="BV1681" t="str">
            <v>P6 AR A CP</v>
          </cell>
        </row>
        <row r="1682">
          <cell r="B1682">
            <v>1684</v>
          </cell>
          <cell r="C1682" t="str">
            <v>Mlle</v>
          </cell>
          <cell r="D1682" t="str">
            <v>AJMI RANIA</v>
          </cell>
          <cell r="E1682" t="str">
            <v>SAGE Tunisia</v>
          </cell>
          <cell r="F1682" t="str">
            <v>PRODUCTION</v>
          </cell>
          <cell r="G1682" t="str">
            <v>Couturière</v>
          </cell>
          <cell r="H1682" t="str">
            <v>P6 AR</v>
          </cell>
          <cell r="I1682" t="str">
            <v>EL KADRI MARIEM</v>
          </cell>
          <cell r="J1682" t="str">
            <v>A</v>
          </cell>
          <cell r="K1682" t="str">
            <v>DIRECTS</v>
          </cell>
          <cell r="L1682" t="str">
            <v>Variable cost at standard</v>
          </cell>
          <cell r="M1682" t="str">
            <v>Couturière</v>
          </cell>
          <cell r="N1682">
            <v>45204</v>
          </cell>
          <cell r="P1682">
            <v>-492</v>
          </cell>
          <cell r="Q1682">
            <v>45213</v>
          </cell>
          <cell r="R1682" t="str">
            <v>intégration</v>
          </cell>
          <cell r="T1682" t="str">
            <v>CDD</v>
          </cell>
          <cell r="U1682" t="str">
            <v>Contractuel</v>
          </cell>
          <cell r="V1682">
            <v>45204</v>
          </cell>
          <cell r="W1682">
            <v>45230</v>
          </cell>
          <cell r="Z1682">
            <v>45204</v>
          </cell>
          <cell r="AA1682">
            <v>10</v>
          </cell>
          <cell r="AB1682">
            <v>2023</v>
          </cell>
          <cell r="AC1682">
            <v>2027</v>
          </cell>
          <cell r="AD1682">
            <v>1.4194444444444445</v>
          </cell>
          <cell r="AE1682" t="str">
            <v>&lt; 2</v>
          </cell>
          <cell r="AF1682">
            <v>33628</v>
          </cell>
          <cell r="AG1682">
            <v>33.134246575342466</v>
          </cell>
          <cell r="AH1682" t="str">
            <v>&gt;25&lt; 35</v>
          </cell>
          <cell r="AI1682">
            <v>16488702</v>
          </cell>
          <cell r="AJ1682" t="str">
            <v>00</v>
          </cell>
          <cell r="AK1682" t="str">
            <v>07183377</v>
          </cell>
          <cell r="AL1682">
            <v>40151</v>
          </cell>
          <cell r="AM1682" t="str">
            <v>FEMME</v>
          </cell>
          <cell r="AN1682" t="str">
            <v>Célibataire</v>
          </cell>
          <cell r="AQ1682">
            <v>3</v>
          </cell>
          <cell r="AR1682">
            <v>1</v>
          </cell>
          <cell r="AS1682">
            <v>45569.25</v>
          </cell>
          <cell r="AT1682" t="str">
            <v>Horaire</v>
          </cell>
          <cell r="AU1682">
            <v>3.5</v>
          </cell>
          <cell r="AV1682">
            <v>17</v>
          </cell>
          <cell r="AW1682" t="str">
            <v>00100</v>
          </cell>
          <cell r="AX1682" t="str">
            <v>00002131025</v>
          </cell>
          <cell r="AY1682">
            <v>92</v>
          </cell>
          <cell r="AZ1682" t="str">
            <v>LA POSTE</v>
          </cell>
          <cell r="BA1682" t="str">
            <v>17001000000213102592</v>
          </cell>
          <cell r="BB1682">
            <v>20</v>
          </cell>
          <cell r="BC1682" t="str">
            <v>NAASSEN BEN AROUS</v>
          </cell>
          <cell r="BD1682" t="str">
            <v>BEN AROUS</v>
          </cell>
          <cell r="BG1682">
            <v>27447442</v>
          </cell>
          <cell r="BK1682" t="str">
            <v>A-P6 AR</v>
          </cell>
          <cell r="BL1682" t="str">
            <v>1.1</v>
          </cell>
          <cell r="BU1682" t="str">
            <v>Non-Actif</v>
          </cell>
        </row>
        <row r="1683">
          <cell r="B1683">
            <v>1685</v>
          </cell>
          <cell r="C1683" t="str">
            <v>Madame</v>
          </cell>
          <cell r="D1683" t="str">
            <v>MEJRI HANENE</v>
          </cell>
          <cell r="E1683" t="str">
            <v>SAGE Tunisia</v>
          </cell>
          <cell r="F1683" t="str">
            <v>PRODUCTION</v>
          </cell>
          <cell r="G1683" t="str">
            <v>Couturière</v>
          </cell>
          <cell r="H1683" t="str">
            <v>P6 AR</v>
          </cell>
          <cell r="I1683" t="str">
            <v>Bel Hadj Mohamed</v>
          </cell>
          <cell r="J1683" t="str">
            <v>A</v>
          </cell>
          <cell r="K1683" t="str">
            <v>DIRECTS</v>
          </cell>
          <cell r="L1683" t="str">
            <v>Variable cost at standard</v>
          </cell>
          <cell r="M1683" t="str">
            <v>Couturière</v>
          </cell>
          <cell r="N1683">
            <v>45204</v>
          </cell>
          <cell r="P1683">
            <v>25</v>
          </cell>
          <cell r="T1683" t="str">
            <v>CDD</v>
          </cell>
          <cell r="U1683" t="str">
            <v>Contractuel</v>
          </cell>
          <cell r="V1683">
            <v>45689</v>
          </cell>
          <cell r="W1683">
            <v>45747</v>
          </cell>
          <cell r="Z1683">
            <v>45204</v>
          </cell>
          <cell r="AA1683">
            <v>10</v>
          </cell>
          <cell r="AB1683">
            <v>2023</v>
          </cell>
          <cell r="AC1683">
            <v>2027</v>
          </cell>
          <cell r="AD1683">
            <v>1.4194444444444445</v>
          </cell>
          <cell r="AE1683" t="str">
            <v>&lt; 2</v>
          </cell>
          <cell r="AF1683">
            <v>29016</v>
          </cell>
          <cell r="AG1683">
            <v>45.769863013698632</v>
          </cell>
          <cell r="AH1683" t="str">
            <v>&gt;45&lt; 55</v>
          </cell>
          <cell r="AI1683">
            <v>12250329</v>
          </cell>
          <cell r="AJ1683" t="str">
            <v>01</v>
          </cell>
          <cell r="AK1683" t="str">
            <v>07292426</v>
          </cell>
          <cell r="AL1683">
            <v>42002</v>
          </cell>
          <cell r="AM1683" t="str">
            <v>FEMME</v>
          </cell>
          <cell r="AN1683" t="str">
            <v>Marié(e)</v>
          </cell>
          <cell r="AQ1683">
            <v>3</v>
          </cell>
          <cell r="AR1683">
            <v>2</v>
          </cell>
          <cell r="AS1683">
            <v>45934.5</v>
          </cell>
          <cell r="AT1683" t="str">
            <v>Horaire</v>
          </cell>
          <cell r="AU1683">
            <v>3.5</v>
          </cell>
          <cell r="AV1683" t="str">
            <v>08</v>
          </cell>
          <cell r="AW1683" t="str">
            <v>06002</v>
          </cell>
          <cell r="AX1683">
            <v>10540008021</v>
          </cell>
          <cell r="AY1683">
            <v>97</v>
          </cell>
          <cell r="AZ1683" t="str">
            <v>BIAT</v>
          </cell>
          <cell r="BA1683" t="str">
            <v>08060021054000802197</v>
          </cell>
          <cell r="BB1683">
            <v>20</v>
          </cell>
          <cell r="BC1683" t="str">
            <v>SANHEJA OUED ELIL</v>
          </cell>
          <cell r="BD1683" t="str">
            <v>MANOUBA</v>
          </cell>
          <cell r="BF1683">
            <v>45218</v>
          </cell>
          <cell r="BG1683">
            <v>22323552</v>
          </cell>
          <cell r="BJ1683" t="str">
            <v>SANHEJA</v>
          </cell>
          <cell r="BK1683" t="str">
            <v>A-P6 AR</v>
          </cell>
          <cell r="BL1683" t="str">
            <v>1.1</v>
          </cell>
          <cell r="BT1683">
            <v>344</v>
          </cell>
          <cell r="BU1683" t="str">
            <v>si</v>
          </cell>
          <cell r="BV1683" t="str">
            <v>P6 AR A CP</v>
          </cell>
        </row>
        <row r="1684">
          <cell r="B1684">
            <v>1686</v>
          </cell>
          <cell r="C1684" t="str">
            <v>Madame</v>
          </cell>
          <cell r="D1684" t="str">
            <v>AKERMI RABIAA</v>
          </cell>
          <cell r="E1684" t="str">
            <v>SAGE Tunisia</v>
          </cell>
          <cell r="F1684" t="str">
            <v>PRODUCTION</v>
          </cell>
          <cell r="G1684" t="str">
            <v>Couturière</v>
          </cell>
          <cell r="H1684" t="str">
            <v>P6 AR</v>
          </cell>
          <cell r="I1684" t="str">
            <v>Bel Hadj Mohamed</v>
          </cell>
          <cell r="J1684" t="str">
            <v>A</v>
          </cell>
          <cell r="K1684" t="str">
            <v>DIRECTS</v>
          </cell>
          <cell r="L1684" t="str">
            <v>Variable cost at standard</v>
          </cell>
          <cell r="M1684" t="str">
            <v>Couturière</v>
          </cell>
          <cell r="N1684">
            <v>45204</v>
          </cell>
          <cell r="P1684">
            <v>25</v>
          </cell>
          <cell r="T1684" t="str">
            <v>CDD</v>
          </cell>
          <cell r="U1684" t="str">
            <v>Contractuel</v>
          </cell>
          <cell r="V1684">
            <v>45689</v>
          </cell>
          <cell r="W1684">
            <v>45747</v>
          </cell>
          <cell r="Z1684">
            <v>45204</v>
          </cell>
          <cell r="AA1684">
            <v>10</v>
          </cell>
          <cell r="AB1684">
            <v>2023</v>
          </cell>
          <cell r="AC1684">
            <v>2027</v>
          </cell>
          <cell r="AD1684">
            <v>1.4194444444444445</v>
          </cell>
          <cell r="AE1684" t="str">
            <v>&lt; 2</v>
          </cell>
          <cell r="AF1684">
            <v>32236</v>
          </cell>
          <cell r="AG1684">
            <v>36.947945205479449</v>
          </cell>
          <cell r="AH1684" t="str">
            <v>&gt;35&lt; 45</v>
          </cell>
          <cell r="AI1684">
            <v>16067520</v>
          </cell>
          <cell r="AJ1684" t="str">
            <v>02</v>
          </cell>
          <cell r="AK1684" t="str">
            <v>09155586</v>
          </cell>
          <cell r="AL1684">
            <v>38314</v>
          </cell>
          <cell r="AM1684" t="str">
            <v>FEMME</v>
          </cell>
          <cell r="AN1684" t="str">
            <v>Marié(e)</v>
          </cell>
          <cell r="AO1684">
            <v>3</v>
          </cell>
          <cell r="AQ1684">
            <v>3</v>
          </cell>
          <cell r="AR1684">
            <v>2</v>
          </cell>
          <cell r="AS1684">
            <v>45934.5</v>
          </cell>
          <cell r="AT1684" t="str">
            <v>Horaire</v>
          </cell>
          <cell r="AU1684">
            <v>3.5</v>
          </cell>
          <cell r="AV1684">
            <v>17</v>
          </cell>
          <cell r="AW1684" t="str">
            <v>00100</v>
          </cell>
          <cell r="AX1684" t="str">
            <v>00003069888</v>
          </cell>
          <cell r="AY1684">
            <v>92</v>
          </cell>
          <cell r="AZ1684" t="str">
            <v>LA POSTE</v>
          </cell>
          <cell r="BA1684" t="str">
            <v>17001000000306988892</v>
          </cell>
          <cell r="BB1684">
            <v>20</v>
          </cell>
          <cell r="BC1684" t="str">
            <v>TBALTICH EL MORNAGUIA</v>
          </cell>
          <cell r="BD1684" t="str">
            <v>MANOUBA</v>
          </cell>
          <cell r="BG1684">
            <v>26858300</v>
          </cell>
          <cell r="BH1684">
            <v>26858297</v>
          </cell>
          <cell r="BJ1684" t="str">
            <v>MORNAGUIA</v>
          </cell>
          <cell r="BK1684" t="str">
            <v>A-P6 AR</v>
          </cell>
          <cell r="BL1684" t="str">
            <v>1.1</v>
          </cell>
          <cell r="BT1684">
            <v>345</v>
          </cell>
          <cell r="BU1684" t="str">
            <v>si</v>
          </cell>
          <cell r="BV1684" t="str">
            <v>P6 AR A CP</v>
          </cell>
        </row>
        <row r="1685">
          <cell r="B1685">
            <v>1687</v>
          </cell>
          <cell r="C1685" t="str">
            <v>Monsieur</v>
          </cell>
          <cell r="D1685" t="str">
            <v>MRAIDI AHMED</v>
          </cell>
          <cell r="E1685" t="str">
            <v>SAGE Tunisia</v>
          </cell>
          <cell r="F1685" t="str">
            <v>PRODUCTION</v>
          </cell>
          <cell r="G1685" t="str">
            <v>prép CAMPO</v>
          </cell>
          <cell r="H1685" t="str">
            <v>P6 AR</v>
          </cell>
          <cell r="I1685" t="str">
            <v>MOHAMED MAALAOUI</v>
          </cell>
          <cell r="J1685" t="str">
            <v>A</v>
          </cell>
          <cell r="K1685" t="str">
            <v>DIRECTS</v>
          </cell>
          <cell r="L1685" t="str">
            <v>Variable cost at standard</v>
          </cell>
          <cell r="M1685" t="str">
            <v>prép CAMPO</v>
          </cell>
          <cell r="N1685">
            <v>45209</v>
          </cell>
          <cell r="P1685">
            <v>25</v>
          </cell>
          <cell r="T1685" t="str">
            <v>CDD</v>
          </cell>
          <cell r="U1685" t="str">
            <v>Contractuel</v>
          </cell>
          <cell r="V1685">
            <v>45689</v>
          </cell>
          <cell r="W1685">
            <v>45747</v>
          </cell>
          <cell r="Z1685">
            <v>45209</v>
          </cell>
          <cell r="AA1685">
            <v>10</v>
          </cell>
          <cell r="AB1685">
            <v>2023</v>
          </cell>
          <cell r="AC1685">
            <v>2027</v>
          </cell>
          <cell r="AD1685">
            <v>1.4055555555555554</v>
          </cell>
          <cell r="AE1685" t="str">
            <v>&lt; 2</v>
          </cell>
          <cell r="AF1685">
            <v>28429</v>
          </cell>
          <cell r="AG1685">
            <v>47.37808219178082</v>
          </cell>
          <cell r="AH1685" t="str">
            <v>&gt;45&lt; 55</v>
          </cell>
          <cell r="AI1685">
            <v>12380565</v>
          </cell>
          <cell r="AJ1685" t="str">
            <v>09</v>
          </cell>
          <cell r="AK1685" t="str">
            <v>07293115</v>
          </cell>
          <cell r="AL1685">
            <v>44796</v>
          </cell>
          <cell r="AM1685" t="str">
            <v xml:space="preserve">HOMME </v>
          </cell>
          <cell r="AN1685" t="str">
            <v>Marié(e)</v>
          </cell>
          <cell r="AO1685">
            <v>2</v>
          </cell>
          <cell r="AP1685" t="str">
            <v>handicapé</v>
          </cell>
          <cell r="AQ1685">
            <v>3</v>
          </cell>
          <cell r="AR1685">
            <v>2</v>
          </cell>
          <cell r="AS1685">
            <v>45939.5</v>
          </cell>
          <cell r="AT1685" t="str">
            <v>Horaire</v>
          </cell>
          <cell r="AU1685">
            <v>3.5</v>
          </cell>
          <cell r="AV1685">
            <v>12</v>
          </cell>
          <cell r="AW1685" t="str">
            <v>02800</v>
          </cell>
          <cell r="AX1685" t="str">
            <v>00033033281</v>
          </cell>
          <cell r="AY1685">
            <v>13</v>
          </cell>
          <cell r="AZ1685" t="str">
            <v>UIB</v>
          </cell>
          <cell r="BA1685" t="str">
            <v>12028000003303328113</v>
          </cell>
          <cell r="BB1685">
            <v>20</v>
          </cell>
          <cell r="BC1685" t="str">
            <v>DOUAR HICHER MANOUBA</v>
          </cell>
          <cell r="BD1685" t="str">
            <v>MANOUBA</v>
          </cell>
          <cell r="BG1685">
            <v>24464993</v>
          </cell>
          <cell r="BJ1685" t="str">
            <v>DOUAR HICHER MANOUBA</v>
          </cell>
          <cell r="BK1685" t="str">
            <v>CAMPO C</v>
          </cell>
          <cell r="BL1685" t="str">
            <v>1.1</v>
          </cell>
          <cell r="BU1685" t="str">
            <v>si</v>
          </cell>
          <cell r="BV1685" t="str">
            <v>965 B  CA</v>
          </cell>
        </row>
        <row r="1686">
          <cell r="B1686">
            <v>1688</v>
          </cell>
          <cell r="C1686" t="str">
            <v>Madame</v>
          </cell>
          <cell r="D1686" t="str">
            <v>BEJI KARIMA</v>
          </cell>
          <cell r="E1686" t="str">
            <v>SAGE Tunisia</v>
          </cell>
          <cell r="F1686" t="str">
            <v>PRODUCTION</v>
          </cell>
          <cell r="G1686" t="str">
            <v>Couturière</v>
          </cell>
          <cell r="H1686" t="str">
            <v>P6 AR</v>
          </cell>
          <cell r="I1686" t="str">
            <v>Bel Hadj Mohamed</v>
          </cell>
          <cell r="J1686" t="str">
            <v>A</v>
          </cell>
          <cell r="K1686" t="str">
            <v>DIRECTS</v>
          </cell>
          <cell r="L1686" t="str">
            <v>Variable cost at standard</v>
          </cell>
          <cell r="M1686" t="str">
            <v>Couturière</v>
          </cell>
          <cell r="N1686">
            <v>45204</v>
          </cell>
          <cell r="P1686">
            <v>-157</v>
          </cell>
          <cell r="Q1686">
            <v>45554</v>
          </cell>
          <cell r="R1686" t="str">
            <v>familliale</v>
          </cell>
          <cell r="T1686" t="str">
            <v>CDD</v>
          </cell>
          <cell r="U1686" t="str">
            <v>Contractuel</v>
          </cell>
          <cell r="V1686">
            <v>45536</v>
          </cell>
          <cell r="W1686">
            <v>45565</v>
          </cell>
          <cell r="Z1686">
            <v>45204</v>
          </cell>
          <cell r="AA1686">
            <v>10</v>
          </cell>
          <cell r="AB1686">
            <v>2023</v>
          </cell>
          <cell r="AC1686">
            <v>2027</v>
          </cell>
          <cell r="AD1686">
            <v>1.4194444444444445</v>
          </cell>
          <cell r="AE1686" t="str">
            <v>&lt; 2</v>
          </cell>
          <cell r="AF1686">
            <v>30651</v>
          </cell>
          <cell r="AG1686">
            <v>41.290410958904111</v>
          </cell>
          <cell r="AH1686" t="str">
            <v>&gt;35&lt; 45</v>
          </cell>
          <cell r="AI1686">
            <v>12649610</v>
          </cell>
          <cell r="AJ1686" t="str">
            <v>02</v>
          </cell>
          <cell r="AK1686" t="str">
            <v>04718975</v>
          </cell>
          <cell r="AL1686">
            <v>37186</v>
          </cell>
          <cell r="AM1686" t="str">
            <v>FEMME</v>
          </cell>
          <cell r="AN1686" t="str">
            <v>Marié(e)</v>
          </cell>
          <cell r="AO1686">
            <v>2</v>
          </cell>
          <cell r="AQ1686">
            <v>3</v>
          </cell>
          <cell r="AR1686">
            <v>1</v>
          </cell>
          <cell r="AS1686">
            <v>45569.25</v>
          </cell>
          <cell r="AT1686" t="str">
            <v>Horaire</v>
          </cell>
          <cell r="AU1686">
            <v>3.5</v>
          </cell>
          <cell r="AV1686" t="str">
            <v>12</v>
          </cell>
          <cell r="AW1686" t="str">
            <v>40600</v>
          </cell>
          <cell r="AX1686" t="str">
            <v>00133121064</v>
          </cell>
          <cell r="AY1686" t="str">
            <v>32</v>
          </cell>
          <cell r="AZ1686" t="str">
            <v>UIB</v>
          </cell>
          <cell r="BA1686" t="str">
            <v>12406000013312106432</v>
          </cell>
          <cell r="BB1686">
            <v>20</v>
          </cell>
          <cell r="BC1686" t="str">
            <v>JAYARA SIDI HESSINE</v>
          </cell>
          <cell r="BD1686" t="str">
            <v>TUNIS</v>
          </cell>
          <cell r="BF1686">
            <v>45218</v>
          </cell>
          <cell r="BG1686">
            <v>23490381</v>
          </cell>
          <cell r="BH1686">
            <v>47011009</v>
          </cell>
          <cell r="BJ1686" t="str">
            <v>JAYARA</v>
          </cell>
          <cell r="BK1686" t="str">
            <v>A-P6 AR</v>
          </cell>
          <cell r="BL1686" t="str">
            <v>1.1</v>
          </cell>
          <cell r="BU1686" t="str">
            <v>Non-Actif</v>
          </cell>
          <cell r="BV1686" t="str">
            <v>P6 AR A CP</v>
          </cell>
        </row>
        <row r="1687">
          <cell r="B1687">
            <v>1689</v>
          </cell>
          <cell r="C1687" t="str">
            <v>Madame</v>
          </cell>
          <cell r="D1687" t="str">
            <v>KODHAI KAOUTHER</v>
          </cell>
          <cell r="E1687" t="str">
            <v>SAGE Tunisia</v>
          </cell>
          <cell r="F1687" t="str">
            <v>PRODUCTION</v>
          </cell>
          <cell r="G1687" t="str">
            <v>Couturière</v>
          </cell>
          <cell r="H1687" t="str">
            <v>P6 AR</v>
          </cell>
          <cell r="I1687" t="str">
            <v>Bel Hadj Mohamed</v>
          </cell>
          <cell r="J1687" t="str">
            <v>A</v>
          </cell>
          <cell r="K1687" t="str">
            <v>DIRECTS</v>
          </cell>
          <cell r="L1687" t="str">
            <v>Variable cost at standard</v>
          </cell>
          <cell r="M1687" t="str">
            <v>Couturière</v>
          </cell>
          <cell r="N1687">
            <v>45204</v>
          </cell>
          <cell r="P1687">
            <v>-218</v>
          </cell>
          <cell r="Q1687">
            <v>45474</v>
          </cell>
          <cell r="R1687" t="str">
            <v>personnel</v>
          </cell>
          <cell r="T1687" t="str">
            <v>CDD</v>
          </cell>
          <cell r="U1687" t="str">
            <v>Contractuel</v>
          </cell>
          <cell r="V1687">
            <v>45444</v>
          </cell>
          <cell r="W1687">
            <v>45504</v>
          </cell>
          <cell r="Z1687">
            <v>45204</v>
          </cell>
          <cell r="AA1687">
            <v>10</v>
          </cell>
          <cell r="AB1687">
            <v>2023</v>
          </cell>
          <cell r="AC1687">
            <v>2027</v>
          </cell>
          <cell r="AD1687">
            <v>1.4194444444444445</v>
          </cell>
          <cell r="AE1687" t="str">
            <v>&lt; 2</v>
          </cell>
          <cell r="AF1687">
            <v>28865</v>
          </cell>
          <cell r="AG1687">
            <v>46.183561643835617</v>
          </cell>
          <cell r="AH1687" t="str">
            <v>&gt;45&lt; 55</v>
          </cell>
          <cell r="AI1687">
            <v>12253605</v>
          </cell>
          <cell r="AJ1687" t="str">
            <v>00</v>
          </cell>
          <cell r="AK1687" t="str">
            <v>07338292</v>
          </cell>
          <cell r="AL1687">
            <v>41251</v>
          </cell>
          <cell r="AM1687" t="str">
            <v>FEMME</v>
          </cell>
          <cell r="AN1687" t="str">
            <v>Marié(e)</v>
          </cell>
          <cell r="AO1687">
            <v>4</v>
          </cell>
          <cell r="AQ1687">
            <v>3</v>
          </cell>
          <cell r="AR1687">
            <v>1</v>
          </cell>
          <cell r="AS1687">
            <v>45569.25</v>
          </cell>
          <cell r="AT1687" t="str">
            <v>Horaire</v>
          </cell>
          <cell r="AU1687">
            <v>3.5</v>
          </cell>
          <cell r="AV1687">
            <v>17</v>
          </cell>
          <cell r="AW1687" t="str">
            <v>00100</v>
          </cell>
          <cell r="AX1687" t="str">
            <v>00001285128</v>
          </cell>
          <cell r="AY1687">
            <v>69</v>
          </cell>
          <cell r="AZ1687" t="str">
            <v>LA POSTE</v>
          </cell>
          <cell r="BA1687" t="str">
            <v>17001000000128512869</v>
          </cell>
          <cell r="BB1687">
            <v>20</v>
          </cell>
          <cell r="BC1687" t="str">
            <v>CITE ENNAJET JDAIDA TEBORBA</v>
          </cell>
          <cell r="BD1687" t="str">
            <v>MANOUBA</v>
          </cell>
          <cell r="BG1687">
            <v>55402617</v>
          </cell>
          <cell r="BJ1687" t="str">
            <v>TEBORBA</v>
          </cell>
          <cell r="BK1687" t="str">
            <v>A-P6 AR</v>
          </cell>
          <cell r="BL1687" t="str">
            <v>1.1</v>
          </cell>
          <cell r="BU1687" t="str">
            <v>Non-Actif</v>
          </cell>
          <cell r="BV1687" t="str">
            <v>P6 AR A CP</v>
          </cell>
        </row>
        <row r="1688">
          <cell r="B1688">
            <v>1690</v>
          </cell>
          <cell r="C1688" t="str">
            <v>Madame</v>
          </cell>
          <cell r="D1688" t="str">
            <v>KODHAI ZEINEB</v>
          </cell>
          <cell r="E1688" t="str">
            <v>SAGE Tunisia</v>
          </cell>
          <cell r="F1688" t="str">
            <v>PRODUCTION</v>
          </cell>
          <cell r="G1688" t="str">
            <v>Couturière</v>
          </cell>
          <cell r="H1688" t="str">
            <v>P6 AR</v>
          </cell>
          <cell r="I1688" t="str">
            <v>Bel Hadj Mohamed</v>
          </cell>
          <cell r="J1688" t="str">
            <v>A</v>
          </cell>
          <cell r="K1688" t="str">
            <v>DIRECTS</v>
          </cell>
          <cell r="L1688" t="str">
            <v>Variable cost at standard</v>
          </cell>
          <cell r="M1688" t="str">
            <v>Couturière</v>
          </cell>
          <cell r="N1688">
            <v>45204</v>
          </cell>
          <cell r="P1688">
            <v>-218</v>
          </cell>
          <cell r="Q1688">
            <v>45474</v>
          </cell>
          <cell r="R1688" t="str">
            <v>personnel</v>
          </cell>
          <cell r="T1688" t="str">
            <v>CDD</v>
          </cell>
          <cell r="U1688" t="str">
            <v>Contractuel</v>
          </cell>
          <cell r="V1688">
            <v>45444</v>
          </cell>
          <cell r="W1688">
            <v>45504</v>
          </cell>
          <cell r="Z1688">
            <v>45204</v>
          </cell>
          <cell r="AA1688">
            <v>10</v>
          </cell>
          <cell r="AB1688">
            <v>2023</v>
          </cell>
          <cell r="AC1688">
            <v>2027</v>
          </cell>
          <cell r="AD1688">
            <v>1.4194444444444445</v>
          </cell>
          <cell r="AE1688" t="str">
            <v>&lt; 2</v>
          </cell>
          <cell r="AF1688">
            <v>29805</v>
          </cell>
          <cell r="AG1688">
            <v>43.608219178082194</v>
          </cell>
          <cell r="AH1688" t="str">
            <v>&gt;35&lt; 45</v>
          </cell>
          <cell r="AI1688">
            <v>12663675</v>
          </cell>
          <cell r="AJ1688" t="str">
            <v>05</v>
          </cell>
          <cell r="AK1688" t="str">
            <v>07355352</v>
          </cell>
          <cell r="AL1688">
            <v>40484</v>
          </cell>
          <cell r="AM1688" t="str">
            <v>FEMME</v>
          </cell>
          <cell r="AN1688" t="str">
            <v>Marié(e)</v>
          </cell>
          <cell r="AO1688">
            <v>4</v>
          </cell>
          <cell r="AQ1688">
            <v>3</v>
          </cell>
          <cell r="AR1688">
            <v>1</v>
          </cell>
          <cell r="AS1688">
            <v>45569.25</v>
          </cell>
          <cell r="AT1688" t="str">
            <v>Horaire</v>
          </cell>
          <cell r="AU1688">
            <v>3.5</v>
          </cell>
          <cell r="AV1688">
            <v>17</v>
          </cell>
          <cell r="AW1688" t="str">
            <v>00100</v>
          </cell>
          <cell r="AX1688" t="str">
            <v>00002555332</v>
          </cell>
          <cell r="AY1688" t="str">
            <v>05</v>
          </cell>
          <cell r="AZ1688" t="str">
            <v>LA POSTE</v>
          </cell>
          <cell r="BA1688" t="str">
            <v>17001000000255533205</v>
          </cell>
          <cell r="BB1688">
            <v>20</v>
          </cell>
          <cell r="BC1688" t="str">
            <v>CITE ENNAJET JDAIDA TEBORBA</v>
          </cell>
          <cell r="BD1688" t="str">
            <v>MANOUBA</v>
          </cell>
          <cell r="BF1688">
            <v>45218</v>
          </cell>
          <cell r="BG1688">
            <v>58209224</v>
          </cell>
          <cell r="BJ1688" t="str">
            <v>TEBORBA</v>
          </cell>
          <cell r="BK1688" t="str">
            <v>A-P6 AR</v>
          </cell>
          <cell r="BL1688" t="str">
            <v>1.1</v>
          </cell>
          <cell r="BU1688" t="str">
            <v>Non-Actif</v>
          </cell>
          <cell r="BV1688" t="str">
            <v>P6 AR A CP</v>
          </cell>
        </row>
        <row r="1689">
          <cell r="B1689">
            <v>1691</v>
          </cell>
          <cell r="C1689" t="str">
            <v>Madame</v>
          </cell>
          <cell r="D1689" t="str">
            <v>ABIDI HAYET</v>
          </cell>
          <cell r="E1689" t="str">
            <v>SAGE Tunisia</v>
          </cell>
          <cell r="F1689" t="str">
            <v>PRODUCTION</v>
          </cell>
          <cell r="G1689" t="str">
            <v>Couturière</v>
          </cell>
          <cell r="H1689" t="str">
            <v>P6 AR</v>
          </cell>
          <cell r="I1689" t="str">
            <v>Bel Hadj Mohamed</v>
          </cell>
          <cell r="J1689" t="str">
            <v>A</v>
          </cell>
          <cell r="K1689" t="str">
            <v>DIRECTS</v>
          </cell>
          <cell r="L1689" t="str">
            <v>Variable cost at standard</v>
          </cell>
          <cell r="M1689" t="str">
            <v>Couturière</v>
          </cell>
          <cell r="N1689">
            <v>45204</v>
          </cell>
          <cell r="P1689">
            <v>25</v>
          </cell>
          <cell r="T1689" t="str">
            <v>CDD</v>
          </cell>
          <cell r="U1689" t="str">
            <v>Contractuel</v>
          </cell>
          <cell r="V1689">
            <v>45689</v>
          </cell>
          <cell r="W1689">
            <v>45747</v>
          </cell>
          <cell r="Z1689">
            <v>45204</v>
          </cell>
          <cell r="AA1689">
            <v>10</v>
          </cell>
          <cell r="AB1689">
            <v>2023</v>
          </cell>
          <cell r="AC1689">
            <v>2027</v>
          </cell>
          <cell r="AD1689">
            <v>1.4194444444444445</v>
          </cell>
          <cell r="AE1689" t="str">
            <v>&lt; 2</v>
          </cell>
          <cell r="AF1689">
            <v>29501</v>
          </cell>
          <cell r="AG1689">
            <v>44.441095890410956</v>
          </cell>
          <cell r="AH1689" t="str">
            <v>&gt;35&lt; 45</v>
          </cell>
          <cell r="AI1689">
            <v>12512898</v>
          </cell>
          <cell r="AJ1689" t="str">
            <v>05</v>
          </cell>
          <cell r="AK1689" t="str">
            <v>07350003</v>
          </cell>
          <cell r="AL1689">
            <v>36623</v>
          </cell>
          <cell r="AM1689" t="str">
            <v>FEMME</v>
          </cell>
          <cell r="AN1689" t="str">
            <v>Marié(e)</v>
          </cell>
          <cell r="AQ1689">
            <v>3</v>
          </cell>
          <cell r="AR1689">
            <v>2</v>
          </cell>
          <cell r="AS1689">
            <v>45934.5</v>
          </cell>
          <cell r="AT1689" t="str">
            <v>Horaire</v>
          </cell>
          <cell r="AU1689">
            <v>3.5</v>
          </cell>
          <cell r="AV1689">
            <v>17</v>
          </cell>
          <cell r="AW1689" t="str">
            <v>00100</v>
          </cell>
          <cell r="AX1689" t="str">
            <v>00002913522</v>
          </cell>
          <cell r="AY1689" t="str">
            <v>01</v>
          </cell>
          <cell r="AZ1689" t="str">
            <v>LA POSTE</v>
          </cell>
          <cell r="BA1689" t="str">
            <v>17001000000291352201</v>
          </cell>
          <cell r="BB1689">
            <v>20</v>
          </cell>
          <cell r="BC1689" t="str">
            <v>CHOUIGUI TEBORBA</v>
          </cell>
          <cell r="BD1689" t="str">
            <v>MANOUBA</v>
          </cell>
          <cell r="BG1689">
            <v>29014250</v>
          </cell>
          <cell r="BJ1689" t="str">
            <v>TEBORBA</v>
          </cell>
          <cell r="BK1689" t="str">
            <v>A-P6 AR</v>
          </cell>
          <cell r="BL1689" t="str">
            <v>1.1</v>
          </cell>
          <cell r="BT1689">
            <v>349</v>
          </cell>
          <cell r="BU1689" t="str">
            <v>si</v>
          </cell>
          <cell r="BV1689" t="str">
            <v>P6 AR A CP</v>
          </cell>
        </row>
        <row r="1690">
          <cell r="B1690">
            <v>1692</v>
          </cell>
          <cell r="C1690" t="str">
            <v>Madame</v>
          </cell>
          <cell r="D1690" t="str">
            <v>REJAB HANENE</v>
          </cell>
          <cell r="E1690" t="str">
            <v>SAGE Tunisia</v>
          </cell>
          <cell r="F1690" t="str">
            <v>PRODUCTION</v>
          </cell>
          <cell r="G1690" t="str">
            <v>Couturière</v>
          </cell>
          <cell r="H1690" t="str">
            <v>P6 AR</v>
          </cell>
          <cell r="I1690" t="str">
            <v>Bel Hadj Mohamed</v>
          </cell>
          <cell r="J1690" t="str">
            <v>A</v>
          </cell>
          <cell r="K1690" t="str">
            <v>DIRECTS</v>
          </cell>
          <cell r="L1690" t="str">
            <v>Variable cost at standard</v>
          </cell>
          <cell r="M1690" t="str">
            <v>Couturière</v>
          </cell>
          <cell r="N1690">
            <v>45204</v>
          </cell>
          <cell r="P1690">
            <v>25</v>
          </cell>
          <cell r="T1690" t="str">
            <v>CDD</v>
          </cell>
          <cell r="U1690" t="str">
            <v>Contractuel</v>
          </cell>
          <cell r="V1690">
            <v>45689</v>
          </cell>
          <cell r="W1690">
            <v>45747</v>
          </cell>
          <cell r="Z1690">
            <v>45204</v>
          </cell>
          <cell r="AA1690">
            <v>10</v>
          </cell>
          <cell r="AB1690">
            <v>2023</v>
          </cell>
          <cell r="AC1690">
            <v>2027</v>
          </cell>
          <cell r="AD1690">
            <v>1.4194444444444445</v>
          </cell>
          <cell r="AE1690" t="str">
            <v>&lt; 2</v>
          </cell>
          <cell r="AF1690">
            <v>30853</v>
          </cell>
          <cell r="AG1690">
            <v>40.736986301369861</v>
          </cell>
          <cell r="AH1690" t="str">
            <v>&gt;35&lt; 45</v>
          </cell>
          <cell r="AI1690">
            <v>12666687</v>
          </cell>
          <cell r="AJ1690" t="str">
            <v>04</v>
          </cell>
          <cell r="AK1690" t="str">
            <v>07392187</v>
          </cell>
          <cell r="AL1690">
            <v>41928</v>
          </cell>
          <cell r="AM1690" t="str">
            <v>FEMME</v>
          </cell>
          <cell r="AN1690" t="str">
            <v>Marié(e)</v>
          </cell>
          <cell r="AO1690">
            <v>1</v>
          </cell>
          <cell r="AQ1690">
            <v>3</v>
          </cell>
          <cell r="AR1690">
            <v>2</v>
          </cell>
          <cell r="AS1690">
            <v>45934.5</v>
          </cell>
          <cell r="AT1690" t="str">
            <v>Horaire</v>
          </cell>
          <cell r="AU1690">
            <v>3.5</v>
          </cell>
          <cell r="AV1690">
            <v>17</v>
          </cell>
          <cell r="AW1690" t="str">
            <v>00100</v>
          </cell>
          <cell r="AX1690" t="str">
            <v>00002975438</v>
          </cell>
          <cell r="AY1690" t="str">
            <v>08</v>
          </cell>
          <cell r="AZ1690" t="str">
            <v>LA POSTE</v>
          </cell>
          <cell r="BA1690" t="str">
            <v>17001000000297543808</v>
          </cell>
          <cell r="BB1690">
            <v>20</v>
          </cell>
          <cell r="BC1690" t="str">
            <v>BATTAN TEBORBA</v>
          </cell>
          <cell r="BD1690" t="str">
            <v>MANOUBA</v>
          </cell>
          <cell r="BG1690">
            <v>55395785</v>
          </cell>
          <cell r="BH1690">
            <v>92813619</v>
          </cell>
          <cell r="BJ1690" t="str">
            <v>TEBORBA</v>
          </cell>
          <cell r="BK1690" t="str">
            <v>A-P6 AR</v>
          </cell>
          <cell r="BL1690" t="str">
            <v>1.1</v>
          </cell>
          <cell r="BT1690">
            <v>350</v>
          </cell>
          <cell r="BU1690" t="str">
            <v>si</v>
          </cell>
          <cell r="BV1690" t="str">
            <v>P6 AR A CP</v>
          </cell>
        </row>
        <row r="1691">
          <cell r="B1691">
            <v>1693</v>
          </cell>
          <cell r="C1691" t="str">
            <v>Madame</v>
          </cell>
          <cell r="D1691" t="str">
            <v>HMAIDI SAOUSSEN</v>
          </cell>
          <cell r="E1691" t="str">
            <v>SAGE Tunisia</v>
          </cell>
          <cell r="F1691" t="str">
            <v>PRODUCTION</v>
          </cell>
          <cell r="G1691" t="str">
            <v>Couturière</v>
          </cell>
          <cell r="H1691" t="str">
            <v>P6 AR</v>
          </cell>
          <cell r="I1691" t="str">
            <v>Bel Hadj Mohamed</v>
          </cell>
          <cell r="J1691" t="str">
            <v>A</v>
          </cell>
          <cell r="K1691" t="str">
            <v>DIRECTS</v>
          </cell>
          <cell r="L1691" t="str">
            <v>Variable cost at standard</v>
          </cell>
          <cell r="M1691" t="str">
            <v>Couturière</v>
          </cell>
          <cell r="N1691">
            <v>45204</v>
          </cell>
          <cell r="P1691">
            <v>-218</v>
          </cell>
          <cell r="Q1691">
            <v>45505</v>
          </cell>
          <cell r="R1691" t="str">
            <v>personnel</v>
          </cell>
          <cell r="T1691" t="str">
            <v>CDD</v>
          </cell>
          <cell r="U1691" t="str">
            <v>Contractuel</v>
          </cell>
          <cell r="V1691">
            <v>45444</v>
          </cell>
          <cell r="W1691">
            <v>45504</v>
          </cell>
          <cell r="Z1691">
            <v>45204</v>
          </cell>
          <cell r="AA1691">
            <v>10</v>
          </cell>
          <cell r="AB1691">
            <v>2023</v>
          </cell>
          <cell r="AC1691">
            <v>2027</v>
          </cell>
          <cell r="AD1691">
            <v>1.4194444444444445</v>
          </cell>
          <cell r="AE1691" t="str">
            <v>&lt; 2</v>
          </cell>
          <cell r="AF1691">
            <v>33317</v>
          </cell>
          <cell r="AG1691">
            <v>33.986301369863014</v>
          </cell>
          <cell r="AH1691" t="str">
            <v>&gt;25&lt; 35</v>
          </cell>
          <cell r="AI1691">
            <v>16625001</v>
          </cell>
          <cell r="AJ1691" t="str">
            <v>05</v>
          </cell>
          <cell r="AK1691" t="str">
            <v>06908157</v>
          </cell>
          <cell r="AL1691">
            <v>39251</v>
          </cell>
          <cell r="AM1691" t="str">
            <v>FEMME</v>
          </cell>
          <cell r="AN1691" t="str">
            <v>Marié(e)</v>
          </cell>
          <cell r="AO1691">
            <v>2</v>
          </cell>
          <cell r="AQ1691">
            <v>3</v>
          </cell>
          <cell r="AR1691">
            <v>1</v>
          </cell>
          <cell r="AS1691">
            <v>45569.25</v>
          </cell>
          <cell r="AT1691" t="str">
            <v>Horaire</v>
          </cell>
          <cell r="AU1691">
            <v>3.5</v>
          </cell>
          <cell r="AV1691">
            <v>17</v>
          </cell>
          <cell r="AW1691" t="str">
            <v>00100</v>
          </cell>
          <cell r="AX1691" t="str">
            <v>00003326609</v>
          </cell>
          <cell r="AY1691">
            <v>12</v>
          </cell>
          <cell r="AZ1691" t="str">
            <v>LA POSTE</v>
          </cell>
          <cell r="BA1691" t="str">
            <v>17001000000332660912</v>
          </cell>
          <cell r="BB1691">
            <v>20</v>
          </cell>
          <cell r="BC1691" t="str">
            <v>CHOUIGUI TEBORBA</v>
          </cell>
          <cell r="BD1691" t="str">
            <v>MANOUBA</v>
          </cell>
          <cell r="BF1691">
            <v>45218</v>
          </cell>
          <cell r="BG1691">
            <v>20139757</v>
          </cell>
          <cell r="BJ1691" t="str">
            <v>TEBORBA</v>
          </cell>
          <cell r="BK1691" t="str">
            <v>A-P6 AR</v>
          </cell>
          <cell r="BL1691" t="str">
            <v>1.1</v>
          </cell>
          <cell r="BU1691" t="str">
            <v>Non-Actif</v>
          </cell>
          <cell r="BV1691" t="str">
            <v>P6 AR A CP</v>
          </cell>
        </row>
        <row r="1692">
          <cell r="B1692">
            <v>1694</v>
          </cell>
          <cell r="C1692" t="str">
            <v>Madame</v>
          </cell>
          <cell r="D1692" t="str">
            <v>MEJRI IBTISSEM</v>
          </cell>
          <cell r="E1692" t="str">
            <v>SAGE Tunisia</v>
          </cell>
          <cell r="F1692" t="str">
            <v>PRODUCTION</v>
          </cell>
          <cell r="G1692" t="str">
            <v>Couturière</v>
          </cell>
          <cell r="H1692" t="str">
            <v>P6 AR</v>
          </cell>
          <cell r="I1692" t="str">
            <v>Bel Hadj Mohamed</v>
          </cell>
          <cell r="J1692" t="str">
            <v>A</v>
          </cell>
          <cell r="K1692" t="str">
            <v>DIRECTS</v>
          </cell>
          <cell r="L1692" t="str">
            <v>Variable cost at standard</v>
          </cell>
          <cell r="M1692" t="str">
            <v>Couturière</v>
          </cell>
          <cell r="N1692">
            <v>45204</v>
          </cell>
          <cell r="P1692">
            <v>25</v>
          </cell>
          <cell r="T1692" t="str">
            <v>CDD</v>
          </cell>
          <cell r="U1692" t="str">
            <v>Contractuel</v>
          </cell>
          <cell r="V1692">
            <v>45689</v>
          </cell>
          <cell r="W1692">
            <v>45747</v>
          </cell>
          <cell r="Z1692">
            <v>45204</v>
          </cell>
          <cell r="AA1692">
            <v>10</v>
          </cell>
          <cell r="AB1692">
            <v>2023</v>
          </cell>
          <cell r="AC1692">
            <v>2027</v>
          </cell>
          <cell r="AD1692">
            <v>1.4194444444444445</v>
          </cell>
          <cell r="AE1692" t="str">
            <v>&lt; 2</v>
          </cell>
          <cell r="AF1692">
            <v>32170</v>
          </cell>
          <cell r="AG1692">
            <v>37.128767123287673</v>
          </cell>
          <cell r="AH1692" t="str">
            <v>&gt;35&lt; 45</v>
          </cell>
          <cell r="AI1692">
            <v>16069339</v>
          </cell>
          <cell r="AJ1692" t="str">
            <v>09</v>
          </cell>
          <cell r="AK1692" t="str">
            <v>09505495</v>
          </cell>
          <cell r="AL1692">
            <v>44658</v>
          </cell>
          <cell r="AM1692" t="str">
            <v>FEMME</v>
          </cell>
          <cell r="AN1692" t="str">
            <v>Marié(e)</v>
          </cell>
          <cell r="AO1692">
            <v>1</v>
          </cell>
          <cell r="AQ1692">
            <v>3</v>
          </cell>
          <cell r="AR1692">
            <v>2</v>
          </cell>
          <cell r="AS1692">
            <v>45934.5</v>
          </cell>
          <cell r="AT1692" t="str">
            <v>Horaire</v>
          </cell>
          <cell r="AU1692">
            <v>3.5</v>
          </cell>
          <cell r="AV1692">
            <v>17</v>
          </cell>
          <cell r="AW1692" t="str">
            <v>00100</v>
          </cell>
          <cell r="AX1692" t="str">
            <v>00002917646</v>
          </cell>
          <cell r="AY1692">
            <v>45</v>
          </cell>
          <cell r="AZ1692" t="str">
            <v>LA POSTE</v>
          </cell>
          <cell r="BA1692" t="str">
            <v>17001000000291764645</v>
          </cell>
          <cell r="BB1692">
            <v>20</v>
          </cell>
          <cell r="BC1692" t="str">
            <v>CITE PALESTINE TEBORBA</v>
          </cell>
          <cell r="BD1692" t="str">
            <v>MANOUBA</v>
          </cell>
          <cell r="BG1692">
            <v>28567612</v>
          </cell>
          <cell r="BH1692">
            <v>27875815</v>
          </cell>
          <cell r="BJ1692" t="str">
            <v>TEBORBA</v>
          </cell>
          <cell r="BK1692" t="str">
            <v>A-P6 AR</v>
          </cell>
          <cell r="BL1692" t="str">
            <v>1.1</v>
          </cell>
          <cell r="BT1692">
            <v>352</v>
          </cell>
          <cell r="BU1692" t="str">
            <v>si</v>
          </cell>
          <cell r="BV1692" t="str">
            <v>P6 AR A CP</v>
          </cell>
        </row>
        <row r="1693">
          <cell r="B1693">
            <v>1695</v>
          </cell>
          <cell r="C1693" t="str">
            <v>Madame</v>
          </cell>
          <cell r="D1693" t="str">
            <v>HAMMAMI REBEH</v>
          </cell>
          <cell r="E1693" t="str">
            <v>SAGE Tunisia</v>
          </cell>
          <cell r="F1693" t="str">
            <v>PRODUCTION</v>
          </cell>
          <cell r="G1693" t="str">
            <v>Couturière</v>
          </cell>
          <cell r="H1693" t="str">
            <v>P6 AR</v>
          </cell>
          <cell r="I1693" t="str">
            <v>Bel Hadj Mohamed</v>
          </cell>
          <cell r="J1693" t="str">
            <v>A</v>
          </cell>
          <cell r="K1693" t="str">
            <v>DIRECTS</v>
          </cell>
          <cell r="L1693" t="str">
            <v>Variable cost at standard</v>
          </cell>
          <cell r="M1693" t="str">
            <v>Couturière</v>
          </cell>
          <cell r="N1693">
            <v>45204</v>
          </cell>
          <cell r="P1693">
            <v>25</v>
          </cell>
          <cell r="T1693" t="str">
            <v>CDD</v>
          </cell>
          <cell r="U1693" t="str">
            <v>Contractuel</v>
          </cell>
          <cell r="V1693">
            <v>45689</v>
          </cell>
          <cell r="W1693">
            <v>45747</v>
          </cell>
          <cell r="Z1693">
            <v>45204</v>
          </cell>
          <cell r="AA1693">
            <v>10</v>
          </cell>
          <cell r="AB1693">
            <v>2023</v>
          </cell>
          <cell r="AC1693">
            <v>2027</v>
          </cell>
          <cell r="AD1693">
            <v>1.4194444444444445</v>
          </cell>
          <cell r="AE1693" t="str">
            <v>&lt; 2</v>
          </cell>
          <cell r="AF1693">
            <v>27155</v>
          </cell>
          <cell r="AG1693">
            <v>50.868493150684934</v>
          </cell>
          <cell r="AH1693" t="str">
            <v>&gt;45&lt; 55</v>
          </cell>
          <cell r="AI1693">
            <v>12194840</v>
          </cell>
          <cell r="AJ1693" t="str">
            <v>01</v>
          </cell>
          <cell r="AK1693" t="str">
            <v>07280930</v>
          </cell>
          <cell r="AL1693">
            <v>44642</v>
          </cell>
          <cell r="AM1693" t="str">
            <v>FEMME</v>
          </cell>
          <cell r="AN1693" t="str">
            <v>Marié(e)</v>
          </cell>
          <cell r="AO1693">
            <v>3</v>
          </cell>
          <cell r="AQ1693">
            <v>3</v>
          </cell>
          <cell r="AR1693">
            <v>2</v>
          </cell>
          <cell r="AS1693">
            <v>45934.5</v>
          </cell>
          <cell r="AT1693" t="str">
            <v>Horaire</v>
          </cell>
          <cell r="AU1693">
            <v>3.5</v>
          </cell>
          <cell r="AV1693">
            <v>12</v>
          </cell>
          <cell r="AW1693" t="str">
            <v>05500</v>
          </cell>
          <cell r="AX1693" t="str">
            <v>00002431397</v>
          </cell>
          <cell r="AY1693" t="str">
            <v>61</v>
          </cell>
          <cell r="AZ1693" t="str">
            <v>UIB</v>
          </cell>
          <cell r="BA1693" t="str">
            <v>12055000000243139761</v>
          </cell>
          <cell r="BB1693">
            <v>20</v>
          </cell>
          <cell r="BC1693" t="str">
            <v>MORNAGUIA MANOUBA</v>
          </cell>
          <cell r="BD1693" t="str">
            <v>MANOUBA</v>
          </cell>
          <cell r="BG1693">
            <v>28515529</v>
          </cell>
          <cell r="BJ1693" t="str">
            <v>MORNAGUIA</v>
          </cell>
          <cell r="BK1693" t="str">
            <v>A-P6 AR</v>
          </cell>
          <cell r="BL1693" t="str">
            <v>1.1</v>
          </cell>
          <cell r="BT1693">
            <v>353</v>
          </cell>
          <cell r="BU1693" t="str">
            <v>si</v>
          </cell>
          <cell r="BV1693" t="str">
            <v>P6 AR A CP</v>
          </cell>
        </row>
        <row r="1694">
          <cell r="B1694">
            <v>1696</v>
          </cell>
          <cell r="C1694" t="str">
            <v>Mlle</v>
          </cell>
          <cell r="D1694" t="str">
            <v>HAFSAOUI HABIBA</v>
          </cell>
          <cell r="E1694" t="str">
            <v>SAGE Tunisia</v>
          </cell>
          <cell r="F1694" t="str">
            <v>PRODUCTION</v>
          </cell>
          <cell r="G1694" t="str">
            <v>Alimentatrice</v>
          </cell>
          <cell r="H1694">
            <v>560</v>
          </cell>
          <cell r="I1694" t="str">
            <v>Mabrourk Ben Moussa</v>
          </cell>
          <cell r="J1694" t="str">
            <v>A</v>
          </cell>
          <cell r="K1694" t="str">
            <v>DIRECTS</v>
          </cell>
          <cell r="L1694" t="str">
            <v>Variable cost at standard</v>
          </cell>
          <cell r="M1694" t="str">
            <v>Alimentatrice</v>
          </cell>
          <cell r="N1694">
            <v>45204</v>
          </cell>
          <cell r="P1694">
            <v>25</v>
          </cell>
          <cell r="T1694" t="str">
            <v>CDD</v>
          </cell>
          <cell r="U1694" t="str">
            <v>Contractuel</v>
          </cell>
          <cell r="V1694">
            <v>45689</v>
          </cell>
          <cell r="W1694">
            <v>45747</v>
          </cell>
          <cell r="Z1694">
            <v>45204</v>
          </cell>
          <cell r="AA1694">
            <v>10</v>
          </cell>
          <cell r="AB1694">
            <v>2023</v>
          </cell>
          <cell r="AC1694">
            <v>2027</v>
          </cell>
          <cell r="AD1694">
            <v>1.4194444444444445</v>
          </cell>
          <cell r="AE1694" t="str">
            <v>&lt; 2</v>
          </cell>
          <cell r="AF1694">
            <v>36712</v>
          </cell>
          <cell r="AG1694">
            <v>24.684931506849313</v>
          </cell>
          <cell r="AH1694" t="str">
            <v>&lt; 25</v>
          </cell>
          <cell r="AK1694" t="str">
            <v>12732031</v>
          </cell>
          <cell r="AL1694">
            <v>44544</v>
          </cell>
          <cell r="AM1694" t="str">
            <v>FEMME</v>
          </cell>
          <cell r="AN1694" t="str">
            <v>Célibataire</v>
          </cell>
          <cell r="AQ1694">
            <v>3</v>
          </cell>
          <cell r="AR1694">
            <v>2</v>
          </cell>
          <cell r="AS1694">
            <v>45934.5</v>
          </cell>
          <cell r="AT1694" t="str">
            <v>Horaire</v>
          </cell>
          <cell r="AU1694">
            <v>3.5</v>
          </cell>
          <cell r="AV1694">
            <v>17</v>
          </cell>
          <cell r="AW1694">
            <v>60600</v>
          </cell>
          <cell r="AX1694" t="str">
            <v>00003203757</v>
          </cell>
          <cell r="AY1694">
            <v>97</v>
          </cell>
          <cell r="AZ1694" t="str">
            <v>LA POSTE</v>
          </cell>
          <cell r="BA1694" t="str">
            <v>17606000000320375797</v>
          </cell>
          <cell r="BB1694">
            <v>20</v>
          </cell>
          <cell r="BC1694" t="str">
            <v>EL AGBA TUNIS</v>
          </cell>
          <cell r="BD1694" t="str">
            <v>TUNIS</v>
          </cell>
          <cell r="BG1694">
            <v>95991901</v>
          </cell>
          <cell r="BJ1694" t="str">
            <v>EL AGBA</v>
          </cell>
          <cell r="BK1694" t="str">
            <v>A-560</v>
          </cell>
          <cell r="BL1694" t="str">
            <v>1.3</v>
          </cell>
          <cell r="BT1694">
            <v>937</v>
          </cell>
          <cell r="BU1694" t="str">
            <v>si</v>
          </cell>
          <cell r="BV1694" t="str">
            <v>560 A CP</v>
          </cell>
        </row>
        <row r="1695">
          <cell r="B1695">
            <v>1697</v>
          </cell>
          <cell r="C1695" t="str">
            <v>Madame</v>
          </cell>
          <cell r="D1695" t="str">
            <v>TEHENTI MARIEM</v>
          </cell>
          <cell r="E1695" t="str">
            <v>SAGE Tunisia</v>
          </cell>
          <cell r="F1695" t="str">
            <v>PRODUCTION</v>
          </cell>
          <cell r="G1695" t="str">
            <v>Couturière</v>
          </cell>
          <cell r="H1695" t="str">
            <v>P6 AR</v>
          </cell>
          <cell r="I1695" t="str">
            <v>Bel Hadj Mohamed</v>
          </cell>
          <cell r="J1695" t="str">
            <v>A</v>
          </cell>
          <cell r="K1695" t="str">
            <v>DIRECTS</v>
          </cell>
          <cell r="L1695" t="str">
            <v>Variable cost at standard</v>
          </cell>
          <cell r="M1695" t="str">
            <v>Couturière</v>
          </cell>
          <cell r="N1695">
            <v>45204</v>
          </cell>
          <cell r="P1695">
            <v>25</v>
          </cell>
          <cell r="T1695" t="str">
            <v>CDD</v>
          </cell>
          <cell r="U1695" t="str">
            <v>Contractuel</v>
          </cell>
          <cell r="V1695">
            <v>45689</v>
          </cell>
          <cell r="W1695">
            <v>45747</v>
          </cell>
          <cell r="Z1695">
            <v>45204</v>
          </cell>
          <cell r="AA1695">
            <v>10</v>
          </cell>
          <cell r="AB1695">
            <v>2023</v>
          </cell>
          <cell r="AC1695">
            <v>2027</v>
          </cell>
          <cell r="AD1695">
            <v>1.4194444444444445</v>
          </cell>
          <cell r="AE1695" t="str">
            <v>&lt; 2</v>
          </cell>
          <cell r="AF1695">
            <v>32917</v>
          </cell>
          <cell r="AG1695">
            <v>35.082191780821915</v>
          </cell>
          <cell r="AH1695" t="str">
            <v>&gt;35&lt; 45</v>
          </cell>
          <cell r="AI1695">
            <v>17695898</v>
          </cell>
          <cell r="AJ1695" t="str">
            <v>03</v>
          </cell>
          <cell r="AK1695" t="str">
            <v>04835179</v>
          </cell>
          <cell r="AL1695">
            <v>43236</v>
          </cell>
          <cell r="AM1695" t="str">
            <v>FEMME</v>
          </cell>
          <cell r="AN1695" t="str">
            <v>Marié(e)</v>
          </cell>
          <cell r="AO1695">
            <v>1</v>
          </cell>
          <cell r="AQ1695">
            <v>3</v>
          </cell>
          <cell r="AR1695">
            <v>2</v>
          </cell>
          <cell r="AS1695">
            <v>45934.5</v>
          </cell>
          <cell r="AT1695" t="str">
            <v>Horaire</v>
          </cell>
          <cell r="AU1695">
            <v>3.5</v>
          </cell>
          <cell r="AV1695">
            <v>25</v>
          </cell>
          <cell r="AW1695">
            <v>16600</v>
          </cell>
          <cell r="AX1695" t="str">
            <v>00001189237</v>
          </cell>
          <cell r="AY1695">
            <v>51</v>
          </cell>
          <cell r="AZ1695" t="str">
            <v>ZITOUNA BANK</v>
          </cell>
          <cell r="BA1695" t="str">
            <v>25166000000118923751</v>
          </cell>
          <cell r="BB1695">
            <v>20</v>
          </cell>
          <cell r="BC1695" t="str">
            <v>CITE EZZOUHOUR 5 TUNIS</v>
          </cell>
          <cell r="BD1695" t="str">
            <v>TUNIS</v>
          </cell>
          <cell r="BG1695">
            <v>96966837</v>
          </cell>
          <cell r="BJ1695" t="str">
            <v>EZZOUHOUR</v>
          </cell>
          <cell r="BK1695" t="str">
            <v>A-P6 AR</v>
          </cell>
          <cell r="BL1695" t="str">
            <v>1.1</v>
          </cell>
          <cell r="BT1695">
            <v>354</v>
          </cell>
          <cell r="BU1695" t="str">
            <v>si</v>
          </cell>
          <cell r="BV1695" t="str">
            <v>P6 AR A CP</v>
          </cell>
        </row>
        <row r="1696">
          <cell r="B1696">
            <v>1698</v>
          </cell>
          <cell r="C1696" t="str">
            <v>Madame</v>
          </cell>
          <cell r="D1696" t="str">
            <v>AOUINI SIHEM</v>
          </cell>
          <cell r="E1696" t="str">
            <v>SAGE Tunisia</v>
          </cell>
          <cell r="F1696" t="str">
            <v>PRODUCTION</v>
          </cell>
          <cell r="G1696" t="str">
            <v>Couturière</v>
          </cell>
          <cell r="H1696" t="str">
            <v>P6 AR</v>
          </cell>
          <cell r="I1696" t="str">
            <v>MEJRI ANIS</v>
          </cell>
          <cell r="J1696" t="str">
            <v>A</v>
          </cell>
          <cell r="K1696" t="str">
            <v>DIRECTS</v>
          </cell>
          <cell r="L1696" t="str">
            <v>Variable cost at standard</v>
          </cell>
          <cell r="M1696" t="str">
            <v>Couturière</v>
          </cell>
          <cell r="N1696">
            <v>45204</v>
          </cell>
          <cell r="P1696">
            <v>-400</v>
          </cell>
          <cell r="Q1696">
            <v>45322</v>
          </cell>
          <cell r="R1696" t="str">
            <v>fin de contrat</v>
          </cell>
          <cell r="S1696" t="str">
            <v>dicipline</v>
          </cell>
          <cell r="T1696" t="str">
            <v>CDD</v>
          </cell>
          <cell r="U1696" t="str">
            <v>Contractuel</v>
          </cell>
          <cell r="V1696">
            <v>45292</v>
          </cell>
          <cell r="W1696">
            <v>45322</v>
          </cell>
          <cell r="Z1696">
            <v>45204</v>
          </cell>
          <cell r="AA1696">
            <v>10</v>
          </cell>
          <cell r="AB1696">
            <v>2023</v>
          </cell>
          <cell r="AC1696">
            <v>2027</v>
          </cell>
          <cell r="AD1696">
            <v>1.4194444444444445</v>
          </cell>
          <cell r="AE1696" t="str">
            <v>&lt; 2</v>
          </cell>
          <cell r="AF1696">
            <v>40990</v>
          </cell>
          <cell r="AG1696">
            <v>12.964383561643835</v>
          </cell>
          <cell r="AH1696" t="str">
            <v>&lt; 25</v>
          </cell>
          <cell r="AK1696" t="str">
            <v>09178727</v>
          </cell>
          <cell r="AL1696">
            <v>40990</v>
          </cell>
          <cell r="AM1696" t="str">
            <v>FEMME</v>
          </cell>
          <cell r="AN1696" t="str">
            <v>Marié(e)</v>
          </cell>
          <cell r="AO1696">
            <v>4</v>
          </cell>
          <cell r="AQ1696">
            <v>3</v>
          </cell>
          <cell r="AR1696">
            <v>1</v>
          </cell>
          <cell r="AS1696">
            <v>45569.25</v>
          </cell>
          <cell r="AT1696" t="str">
            <v>Horaire</v>
          </cell>
          <cell r="AU1696">
            <v>3.5</v>
          </cell>
          <cell r="AV1696">
            <v>17</v>
          </cell>
          <cell r="AW1696" t="str">
            <v>00100</v>
          </cell>
          <cell r="AX1696" t="str">
            <v>00003007562</v>
          </cell>
          <cell r="AY1696">
            <v>54</v>
          </cell>
          <cell r="AZ1696" t="str">
            <v>LA POSTE</v>
          </cell>
          <cell r="BA1696" t="str">
            <v>17001000000300756254</v>
          </cell>
          <cell r="BB1696">
            <v>20</v>
          </cell>
          <cell r="BC1696" t="str">
            <v>CITE ENNASSIM SAIDA TEBORBA</v>
          </cell>
          <cell r="BD1696" t="str">
            <v>MANOUBA</v>
          </cell>
          <cell r="BF1696">
            <v>45218</v>
          </cell>
          <cell r="BG1696">
            <v>58152059</v>
          </cell>
          <cell r="BK1696" t="str">
            <v>A-P6 AR</v>
          </cell>
          <cell r="BL1696" t="str">
            <v>1.1</v>
          </cell>
          <cell r="BU1696" t="str">
            <v>Non-Actif</v>
          </cell>
          <cell r="BV1696" t="str">
            <v>P6 AR A CP</v>
          </cell>
        </row>
        <row r="1697">
          <cell r="B1697">
            <v>1699</v>
          </cell>
          <cell r="C1697" t="str">
            <v>Madame</v>
          </cell>
          <cell r="D1697" t="str">
            <v>ABIDI KAOUTHER</v>
          </cell>
          <cell r="E1697" t="str">
            <v>SAGE Tunisia</v>
          </cell>
          <cell r="F1697" t="str">
            <v>PRODUCTION</v>
          </cell>
          <cell r="G1697" t="str">
            <v>Couturière</v>
          </cell>
          <cell r="H1697" t="str">
            <v>P6 AR</v>
          </cell>
          <cell r="I1697" t="str">
            <v>Bel Hadj Mohamed</v>
          </cell>
          <cell r="J1697" t="str">
            <v>A</v>
          </cell>
          <cell r="K1697" t="str">
            <v>DIRECTS</v>
          </cell>
          <cell r="L1697" t="str">
            <v>Variable cost at standard</v>
          </cell>
          <cell r="M1697" t="str">
            <v>Couturière</v>
          </cell>
          <cell r="N1697">
            <v>45208</v>
          </cell>
          <cell r="P1697">
            <v>-218</v>
          </cell>
          <cell r="Q1697">
            <v>45463</v>
          </cell>
          <cell r="R1697" t="str">
            <v>démenagement</v>
          </cell>
          <cell r="T1697" t="str">
            <v>CDD</v>
          </cell>
          <cell r="U1697" t="str">
            <v>Contractuel</v>
          </cell>
          <cell r="V1697">
            <v>45444</v>
          </cell>
          <cell r="W1697">
            <v>45504</v>
          </cell>
          <cell r="Z1697">
            <v>45208</v>
          </cell>
          <cell r="AA1697">
            <v>10</v>
          </cell>
          <cell r="AB1697">
            <v>2023</v>
          </cell>
          <cell r="AC1697">
            <v>2027</v>
          </cell>
          <cell r="AD1697">
            <v>1.4083333333333334</v>
          </cell>
          <cell r="AE1697" t="str">
            <v>&lt; 2</v>
          </cell>
          <cell r="AF1697">
            <v>28065</v>
          </cell>
          <cell r="AG1697">
            <v>48.375342465753427</v>
          </cell>
          <cell r="AH1697" t="str">
            <v>&gt;45&lt; 55</v>
          </cell>
          <cell r="AI1697">
            <v>12050221</v>
          </cell>
          <cell r="AJ1697" t="str">
            <v>04</v>
          </cell>
          <cell r="AK1697" t="str">
            <v>07293069</v>
          </cell>
          <cell r="AL1697">
            <v>34599</v>
          </cell>
          <cell r="AM1697" t="str">
            <v>FEMME</v>
          </cell>
          <cell r="AN1697" t="str">
            <v>Marié(e)</v>
          </cell>
          <cell r="AQ1697">
            <v>3</v>
          </cell>
          <cell r="AR1697">
            <v>1</v>
          </cell>
          <cell r="AS1697">
            <v>45573.25</v>
          </cell>
          <cell r="AT1697" t="str">
            <v>Horaire</v>
          </cell>
          <cell r="AU1697">
            <v>3.5</v>
          </cell>
          <cell r="AV1697">
            <v>17</v>
          </cell>
          <cell r="AW1697" t="str">
            <v>00100</v>
          </cell>
          <cell r="AX1697" t="str">
            <v>00002902553</v>
          </cell>
          <cell r="AY1697">
            <v>25</v>
          </cell>
          <cell r="AZ1697" t="str">
            <v>LA POSTE</v>
          </cell>
          <cell r="BA1697" t="str">
            <v>17001000000290255325</v>
          </cell>
          <cell r="BB1697">
            <v>20</v>
          </cell>
          <cell r="BC1697" t="str">
            <v>ROUTE CHWIGUI TEBORBA</v>
          </cell>
          <cell r="BD1697" t="str">
            <v>MANOUBA</v>
          </cell>
          <cell r="BF1697">
            <v>45218</v>
          </cell>
          <cell r="BG1697">
            <v>51217065</v>
          </cell>
          <cell r="BH1697">
            <v>99015775</v>
          </cell>
          <cell r="BJ1697" t="str">
            <v>TEBORBA</v>
          </cell>
          <cell r="BK1697" t="str">
            <v>A-P6 AR</v>
          </cell>
          <cell r="BL1697" t="str">
            <v>1.1</v>
          </cell>
          <cell r="BU1697" t="str">
            <v>Non-Actif</v>
          </cell>
          <cell r="BV1697" t="str">
            <v>P6 AR A CP</v>
          </cell>
        </row>
        <row r="1698">
          <cell r="B1698">
            <v>1700</v>
          </cell>
          <cell r="C1698" t="str">
            <v>Mlle</v>
          </cell>
          <cell r="D1698" t="str">
            <v>MESBAHI INTISSAR</v>
          </cell>
          <cell r="E1698" t="str">
            <v>SAGE Tunisia</v>
          </cell>
          <cell r="F1698" t="str">
            <v>PRODUCTION</v>
          </cell>
          <cell r="G1698" t="str">
            <v>Couturière</v>
          </cell>
          <cell r="H1698" t="str">
            <v>P6 AR</v>
          </cell>
          <cell r="I1698" t="str">
            <v>MEJRI ANIS</v>
          </cell>
          <cell r="J1698" t="str">
            <v>A</v>
          </cell>
          <cell r="K1698" t="str">
            <v>DIRECTS</v>
          </cell>
          <cell r="L1698" t="str">
            <v>Variable cost at standard</v>
          </cell>
          <cell r="M1698" t="str">
            <v>Couturière</v>
          </cell>
          <cell r="N1698">
            <v>45204</v>
          </cell>
          <cell r="P1698">
            <v>-431</v>
          </cell>
          <cell r="Q1698">
            <v>45292</v>
          </cell>
          <cell r="R1698" t="str">
            <v>personnel</v>
          </cell>
          <cell r="T1698" t="str">
            <v>CDD</v>
          </cell>
          <cell r="U1698" t="str">
            <v>Contractuel</v>
          </cell>
          <cell r="V1698">
            <v>45261</v>
          </cell>
          <cell r="W1698">
            <v>45291</v>
          </cell>
          <cell r="Z1698">
            <v>45204</v>
          </cell>
          <cell r="AA1698">
            <v>10</v>
          </cell>
          <cell r="AB1698">
            <v>2023</v>
          </cell>
          <cell r="AC1698">
            <v>2027</v>
          </cell>
          <cell r="AD1698">
            <v>1.4194444444444445</v>
          </cell>
          <cell r="AE1698" t="str">
            <v>&lt; 2</v>
          </cell>
          <cell r="AF1698">
            <v>35981</v>
          </cell>
          <cell r="AG1698">
            <v>26.687671232876713</v>
          </cell>
          <cell r="AH1698" t="str">
            <v>&gt;25&lt; 35</v>
          </cell>
          <cell r="AI1698">
            <v>17192072</v>
          </cell>
          <cell r="AJ1698" t="str">
            <v>09</v>
          </cell>
          <cell r="AK1698" t="str">
            <v>14267785</v>
          </cell>
          <cell r="AL1698">
            <v>43468</v>
          </cell>
          <cell r="AM1698" t="str">
            <v>FEMME</v>
          </cell>
          <cell r="AN1698" t="str">
            <v>Célibataire</v>
          </cell>
          <cell r="AQ1698">
            <v>3</v>
          </cell>
          <cell r="AR1698">
            <v>1</v>
          </cell>
          <cell r="AS1698">
            <v>45569.25</v>
          </cell>
          <cell r="AT1698" t="str">
            <v>Horaire</v>
          </cell>
          <cell r="AU1698">
            <v>3.5</v>
          </cell>
          <cell r="AV1698">
            <v>17</v>
          </cell>
          <cell r="AW1698" t="str">
            <v>00200</v>
          </cell>
          <cell r="AX1698" t="str">
            <v>00002909032</v>
          </cell>
          <cell r="AY1698">
            <v>40</v>
          </cell>
          <cell r="AZ1698" t="str">
            <v>LA POSTE</v>
          </cell>
          <cell r="BA1698" t="str">
            <v>17002000000290903240</v>
          </cell>
          <cell r="BB1698">
            <v>20</v>
          </cell>
          <cell r="BC1698" t="str">
            <v>CITE BEN YOUNES EL AGBA</v>
          </cell>
          <cell r="BD1698" t="str">
            <v>TUNIS</v>
          </cell>
          <cell r="BF1698">
            <v>45218</v>
          </cell>
          <cell r="BG1698">
            <v>94889541</v>
          </cell>
          <cell r="BK1698" t="str">
            <v>A-P6 AR</v>
          </cell>
          <cell r="BL1698" t="str">
            <v>1.1</v>
          </cell>
          <cell r="BU1698" t="str">
            <v>Non-Actif</v>
          </cell>
        </row>
        <row r="1699">
          <cell r="B1699">
            <v>1701</v>
          </cell>
          <cell r="C1699" t="str">
            <v>Madame</v>
          </cell>
          <cell r="D1699" t="str">
            <v>HABIBI FATMA</v>
          </cell>
          <cell r="E1699" t="str">
            <v>SAGE Tunisia</v>
          </cell>
          <cell r="F1699" t="str">
            <v>PRODUCTION</v>
          </cell>
          <cell r="G1699" t="str">
            <v>Couturière</v>
          </cell>
          <cell r="H1699" t="str">
            <v>P6 AR</v>
          </cell>
          <cell r="I1699" t="str">
            <v>Bel Hadj Mohamed</v>
          </cell>
          <cell r="J1699" t="str">
            <v>A</v>
          </cell>
          <cell r="K1699" t="str">
            <v>DIRECTS</v>
          </cell>
          <cell r="L1699" t="str">
            <v>Variable cost at standard</v>
          </cell>
          <cell r="M1699" t="str">
            <v>Couturière</v>
          </cell>
          <cell r="N1699">
            <v>45204</v>
          </cell>
          <cell r="P1699">
            <v>25</v>
          </cell>
          <cell r="T1699" t="str">
            <v>CDD</v>
          </cell>
          <cell r="U1699" t="str">
            <v>Contractuel</v>
          </cell>
          <cell r="V1699">
            <v>45689</v>
          </cell>
          <cell r="W1699">
            <v>45747</v>
          </cell>
          <cell r="Z1699">
            <v>45204</v>
          </cell>
          <cell r="AA1699">
            <v>10</v>
          </cell>
          <cell r="AB1699">
            <v>2023</v>
          </cell>
          <cell r="AC1699">
            <v>2027</v>
          </cell>
          <cell r="AD1699">
            <v>1.4194444444444445</v>
          </cell>
          <cell r="AE1699" t="str">
            <v>&lt; 2</v>
          </cell>
          <cell r="AF1699">
            <v>32019</v>
          </cell>
          <cell r="AG1699">
            <v>37.542465753424658</v>
          </cell>
          <cell r="AH1699" t="str">
            <v>&gt;35&lt; 45</v>
          </cell>
          <cell r="AI1699">
            <v>14920724</v>
          </cell>
          <cell r="AJ1699" t="str">
            <v>08</v>
          </cell>
          <cell r="AK1699" t="str">
            <v>07390012</v>
          </cell>
          <cell r="AL1699">
            <v>43711</v>
          </cell>
          <cell r="AM1699" t="str">
            <v>FEMME</v>
          </cell>
          <cell r="AN1699" t="str">
            <v>Marié(e)</v>
          </cell>
          <cell r="AO1699">
            <v>2</v>
          </cell>
          <cell r="AQ1699">
            <v>3</v>
          </cell>
          <cell r="AR1699">
            <v>2</v>
          </cell>
          <cell r="AS1699">
            <v>45934.5</v>
          </cell>
          <cell r="AT1699" t="str">
            <v>Horaire</v>
          </cell>
          <cell r="AU1699">
            <v>3.5</v>
          </cell>
          <cell r="AV1699">
            <v>17</v>
          </cell>
          <cell r="AW1699" t="str">
            <v>00100</v>
          </cell>
          <cell r="AX1699" t="str">
            <v>00003318509</v>
          </cell>
          <cell r="AY1699">
            <v>62</v>
          </cell>
          <cell r="AZ1699" t="str">
            <v>LA POSTE</v>
          </cell>
          <cell r="BA1699" t="str">
            <v>17001000000331850962</v>
          </cell>
          <cell r="BB1699">
            <v>20</v>
          </cell>
          <cell r="BC1699" t="str">
            <v>SIDI ALI HATTAB MORNAGUIA MANOUBA</v>
          </cell>
          <cell r="BD1699" t="str">
            <v>MANOUBA</v>
          </cell>
          <cell r="BG1699">
            <v>28411795</v>
          </cell>
          <cell r="BH1699">
            <v>24116713</v>
          </cell>
          <cell r="BJ1699" t="str">
            <v>MORNAGUIA</v>
          </cell>
          <cell r="BK1699" t="str">
            <v>A-P6 AR</v>
          </cell>
          <cell r="BL1699" t="str">
            <v>1.1</v>
          </cell>
          <cell r="BT1699">
            <v>358</v>
          </cell>
          <cell r="BU1699" t="str">
            <v>si</v>
          </cell>
          <cell r="BV1699" t="str">
            <v>P6 AR A CP</v>
          </cell>
        </row>
        <row r="1700">
          <cell r="B1700">
            <v>1702</v>
          </cell>
          <cell r="C1700" t="str">
            <v>Monsieur</v>
          </cell>
          <cell r="D1700" t="str">
            <v>OUESLATI MOHAMED MALEK</v>
          </cell>
          <cell r="E1700" t="str">
            <v>SAGE Tunisia</v>
          </cell>
          <cell r="F1700" t="str">
            <v>QUALITE</v>
          </cell>
          <cell r="G1700" t="str">
            <v>INGENIEUR QUALITE</v>
          </cell>
          <cell r="K1700" t="str">
            <v>CADRE</v>
          </cell>
          <cell r="L1700" t="str">
            <v>Variable cost at standard</v>
          </cell>
          <cell r="M1700" t="str">
            <v>INGENIEUR QUALITE</v>
          </cell>
          <cell r="N1700">
            <v>45203</v>
          </cell>
          <cell r="T1700" t="str">
            <v>CIVP</v>
          </cell>
          <cell r="U1700" t="str">
            <v>Contractuel</v>
          </cell>
          <cell r="W1700" t="str">
            <v>2 eme contrat</v>
          </cell>
          <cell r="X1700">
            <v>45323</v>
          </cell>
          <cell r="Y1700">
            <v>45688</v>
          </cell>
          <cell r="AA1700">
            <v>10</v>
          </cell>
          <cell r="AB1700">
            <v>2023</v>
          </cell>
          <cell r="AC1700">
            <v>2027</v>
          </cell>
          <cell r="AD1700">
            <v>1.4222222222222223</v>
          </cell>
          <cell r="AE1700" t="str">
            <v>&lt; 2</v>
          </cell>
          <cell r="AF1700">
            <v>35718</v>
          </cell>
          <cell r="AG1700">
            <v>27.408219178082192</v>
          </cell>
          <cell r="AH1700" t="str">
            <v>&gt;25&lt; 35</v>
          </cell>
          <cell r="AK1700" t="str">
            <v>11401513</v>
          </cell>
          <cell r="AL1700">
            <v>44606</v>
          </cell>
          <cell r="AM1700" t="str">
            <v xml:space="preserve">HOMME </v>
          </cell>
          <cell r="AN1700" t="str">
            <v>Célibataire</v>
          </cell>
          <cell r="AQ1700">
            <v>14</v>
          </cell>
          <cell r="AR1700">
            <v>2</v>
          </cell>
          <cell r="AS1700">
            <v>45933.5</v>
          </cell>
          <cell r="AT1700" t="str">
            <v>Mensuel</v>
          </cell>
          <cell r="AU1700">
            <v>900</v>
          </cell>
          <cell r="AV1700">
            <v>14</v>
          </cell>
          <cell r="AW1700" t="str">
            <v>07207</v>
          </cell>
          <cell r="AX1700">
            <v>21007029932</v>
          </cell>
          <cell r="AY1700" t="str">
            <v>01</v>
          </cell>
          <cell r="AZ1700" t="str">
            <v>BH</v>
          </cell>
          <cell r="BA1700" t="str">
            <v>14072072100702993201</v>
          </cell>
          <cell r="BB1700">
            <v>20</v>
          </cell>
          <cell r="BC1700" t="str">
            <v>CITE HAMMAM GHAR EL MELH</v>
          </cell>
          <cell r="BD1700" t="str">
            <v>BIZERTE</v>
          </cell>
          <cell r="BF1700">
            <v>45202</v>
          </cell>
          <cell r="BK1700" t="str">
            <v>CADRE</v>
          </cell>
          <cell r="BU1700" t="str">
            <v>si</v>
          </cell>
        </row>
        <row r="1701">
          <cell r="B1701">
            <v>1703</v>
          </cell>
          <cell r="C1701" t="str">
            <v>Madame</v>
          </cell>
          <cell r="D1701" t="str">
            <v>FRAIJI RAWDHA</v>
          </cell>
          <cell r="E1701" t="str">
            <v>SAGE Tunisia</v>
          </cell>
          <cell r="F1701" t="str">
            <v>PRODUCTION</v>
          </cell>
          <cell r="G1701" t="str">
            <v>Couturière</v>
          </cell>
          <cell r="H1701" t="str">
            <v>P6 AR</v>
          </cell>
          <cell r="I1701" t="str">
            <v>EL KADRI MARIEM</v>
          </cell>
          <cell r="J1701" t="str">
            <v>A</v>
          </cell>
          <cell r="K1701" t="str">
            <v>DIRECTS</v>
          </cell>
          <cell r="L1701" t="str">
            <v>Variable cost at standard</v>
          </cell>
          <cell r="M1701" t="str">
            <v>Couturière</v>
          </cell>
          <cell r="N1701">
            <v>45204</v>
          </cell>
          <cell r="P1701">
            <v>-492</v>
          </cell>
          <cell r="Q1701">
            <v>45206</v>
          </cell>
          <cell r="R1701" t="str">
            <v>probléme integration</v>
          </cell>
          <cell r="T1701" t="str">
            <v>CDD</v>
          </cell>
          <cell r="U1701" t="str">
            <v>Contractuel</v>
          </cell>
          <cell r="V1701">
            <v>45204</v>
          </cell>
          <cell r="W1701">
            <v>45230</v>
          </cell>
          <cell r="Z1701">
            <v>45204</v>
          </cell>
          <cell r="AA1701">
            <v>10</v>
          </cell>
          <cell r="AB1701">
            <v>2023</v>
          </cell>
          <cell r="AC1701">
            <v>2027</v>
          </cell>
          <cell r="AD1701">
            <v>1.4194444444444445</v>
          </cell>
          <cell r="AE1701" t="str">
            <v>&lt; 2</v>
          </cell>
          <cell r="AF1701">
            <v>26060</v>
          </cell>
          <cell r="AG1701">
            <v>53.868493150684934</v>
          </cell>
          <cell r="AH1701" t="str">
            <v>&gt;45&lt; 55</v>
          </cell>
          <cell r="AK1701" t="str">
            <v>07272205</v>
          </cell>
          <cell r="AL1701">
            <v>42824</v>
          </cell>
          <cell r="AM1701" t="str">
            <v>FEMME</v>
          </cell>
          <cell r="AN1701" t="str">
            <v>Marié(e)</v>
          </cell>
          <cell r="AO1701">
            <v>2</v>
          </cell>
          <cell r="AQ1701">
            <v>3</v>
          </cell>
          <cell r="AR1701">
            <v>1</v>
          </cell>
          <cell r="AS1701">
            <v>45569.25</v>
          </cell>
          <cell r="AT1701" t="str">
            <v>Horaire</v>
          </cell>
          <cell r="AU1701">
            <v>3.5</v>
          </cell>
          <cell r="AV1701">
            <v>17</v>
          </cell>
          <cell r="AW1701" t="str">
            <v>00100</v>
          </cell>
          <cell r="AX1701" t="str">
            <v>00002738816</v>
          </cell>
          <cell r="AY1701">
            <v>28</v>
          </cell>
          <cell r="AZ1701" t="str">
            <v>LA POSTE</v>
          </cell>
          <cell r="BA1701" t="str">
            <v>17001000000273881628</v>
          </cell>
          <cell r="BB1701">
            <v>20</v>
          </cell>
          <cell r="BC1701" t="str">
            <v xml:space="preserve">CHABAW WED ELLIL </v>
          </cell>
          <cell r="BD1701" t="str">
            <v>Manouba</v>
          </cell>
          <cell r="BG1701">
            <v>52849800</v>
          </cell>
          <cell r="BK1701" t="str">
            <v>A-P6 AR</v>
          </cell>
          <cell r="BL1701" t="str">
            <v>1.1</v>
          </cell>
          <cell r="BU1701" t="str">
            <v>Non-Actif</v>
          </cell>
        </row>
        <row r="1702">
          <cell r="B1702">
            <v>1704</v>
          </cell>
          <cell r="C1702" t="str">
            <v>Madame</v>
          </cell>
          <cell r="D1702" t="str">
            <v>BERBANA SONIA</v>
          </cell>
          <cell r="E1702" t="str">
            <v>SAGE Tunisia</v>
          </cell>
          <cell r="F1702" t="str">
            <v>PRODUCTION</v>
          </cell>
          <cell r="G1702" t="str">
            <v>Couturière</v>
          </cell>
          <cell r="H1702" t="str">
            <v>P6 AR</v>
          </cell>
          <cell r="I1702" t="str">
            <v>Bel Hadj Mohamed</v>
          </cell>
          <cell r="J1702" t="str">
            <v>A</v>
          </cell>
          <cell r="K1702" t="str">
            <v>DIRECTS</v>
          </cell>
          <cell r="L1702" t="str">
            <v>Variable cost at standard</v>
          </cell>
          <cell r="M1702" t="str">
            <v>Couturière</v>
          </cell>
          <cell r="N1702">
            <v>45204</v>
          </cell>
          <cell r="P1702">
            <v>25</v>
          </cell>
          <cell r="T1702" t="str">
            <v>CDD</v>
          </cell>
          <cell r="U1702" t="str">
            <v>Contractuel</v>
          </cell>
          <cell r="V1702">
            <v>45689</v>
          </cell>
          <cell r="W1702">
            <v>45747</v>
          </cell>
          <cell r="Z1702">
            <v>45204</v>
          </cell>
          <cell r="AA1702">
            <v>10</v>
          </cell>
          <cell r="AB1702">
            <v>2023</v>
          </cell>
          <cell r="AC1702">
            <v>2027</v>
          </cell>
          <cell r="AD1702">
            <v>1.4194444444444445</v>
          </cell>
          <cell r="AE1702" t="str">
            <v>&lt; 2</v>
          </cell>
          <cell r="AF1702">
            <v>27587</v>
          </cell>
          <cell r="AG1702">
            <v>49.684931506849317</v>
          </cell>
          <cell r="AH1702" t="str">
            <v>&gt;45&lt; 55</v>
          </cell>
          <cell r="AI1702">
            <v>11817434</v>
          </cell>
          <cell r="AJ1702" t="str">
            <v>00</v>
          </cell>
          <cell r="AK1702" t="str">
            <v>07308423</v>
          </cell>
          <cell r="AL1702">
            <v>40385</v>
          </cell>
          <cell r="AM1702" t="str">
            <v>FEMME</v>
          </cell>
          <cell r="AN1702" t="str">
            <v>Marié(e)</v>
          </cell>
          <cell r="AO1702">
            <v>3</v>
          </cell>
          <cell r="AQ1702">
            <v>3</v>
          </cell>
          <cell r="AR1702">
            <v>2</v>
          </cell>
          <cell r="AS1702">
            <v>45934.5</v>
          </cell>
          <cell r="AT1702" t="str">
            <v>Horaire</v>
          </cell>
          <cell r="AU1702">
            <v>3.5</v>
          </cell>
          <cell r="AV1702">
            <v>17</v>
          </cell>
          <cell r="AW1702">
            <v>53594</v>
          </cell>
          <cell r="AX1702" t="str">
            <v>01714296619</v>
          </cell>
          <cell r="AY1702">
            <v>59</v>
          </cell>
          <cell r="AZ1702" t="str">
            <v>LA POSTE</v>
          </cell>
          <cell r="BA1702" t="str">
            <v>17535940171429661959</v>
          </cell>
          <cell r="BB1702">
            <v>20</v>
          </cell>
          <cell r="BC1702" t="str">
            <v>CITE ENNAJEH OUED ELLIL MANOUBA</v>
          </cell>
          <cell r="BD1702" t="str">
            <v>MANOUBA</v>
          </cell>
          <cell r="BF1702">
            <v>45218</v>
          </cell>
          <cell r="BG1702">
            <v>24174161</v>
          </cell>
          <cell r="BH1702">
            <v>52991182</v>
          </cell>
          <cell r="BJ1702" t="str">
            <v>OUED ELLIL</v>
          </cell>
          <cell r="BK1702" t="str">
            <v>A-P6 AR</v>
          </cell>
          <cell r="BL1702" t="str">
            <v>1.1</v>
          </cell>
          <cell r="BT1702">
            <v>359</v>
          </cell>
          <cell r="BU1702" t="str">
            <v>si</v>
          </cell>
          <cell r="BV1702" t="str">
            <v>P6 AR A CP</v>
          </cell>
        </row>
        <row r="1703">
          <cell r="B1703">
            <v>1705</v>
          </cell>
          <cell r="C1703" t="str">
            <v>Mlle</v>
          </cell>
          <cell r="D1703" t="str">
            <v>JABRI SANA</v>
          </cell>
          <cell r="E1703" t="str">
            <v>SAGE Tunisia</v>
          </cell>
          <cell r="F1703" t="str">
            <v>QUALITE</v>
          </cell>
          <cell r="G1703" t="str">
            <v>CSL</v>
          </cell>
          <cell r="H1703" t="str">
            <v>P7 AR</v>
          </cell>
          <cell r="I1703" t="str">
            <v>Med Ali</v>
          </cell>
          <cell r="J1703" t="str">
            <v>A</v>
          </cell>
          <cell r="K1703" t="str">
            <v>INDIRECTS</v>
          </cell>
          <cell r="L1703" t="str">
            <v>Variable cost at standard</v>
          </cell>
          <cell r="M1703" t="str">
            <v>CSL</v>
          </cell>
          <cell r="N1703">
            <v>45205</v>
          </cell>
          <cell r="P1703">
            <v>25</v>
          </cell>
          <cell r="T1703" t="str">
            <v>CDD</v>
          </cell>
          <cell r="U1703" t="str">
            <v>Contractuel</v>
          </cell>
          <cell r="V1703">
            <v>45689</v>
          </cell>
          <cell r="W1703">
            <v>45747</v>
          </cell>
          <cell r="Z1703">
            <v>45205</v>
          </cell>
          <cell r="AA1703">
            <v>10</v>
          </cell>
          <cell r="AB1703">
            <v>2023</v>
          </cell>
          <cell r="AC1703">
            <v>2027</v>
          </cell>
          <cell r="AD1703">
            <v>1.4166666666666667</v>
          </cell>
          <cell r="AE1703" t="str">
            <v>&lt; 2</v>
          </cell>
          <cell r="AF1703">
            <v>33344</v>
          </cell>
          <cell r="AG1703">
            <v>33.912328767123284</v>
          </cell>
          <cell r="AH1703" t="str">
            <v>&gt;25&lt; 35</v>
          </cell>
          <cell r="AI1703">
            <v>17461042</v>
          </cell>
          <cell r="AJ1703" t="str">
            <v>05</v>
          </cell>
          <cell r="AK1703" t="str">
            <v>09169897</v>
          </cell>
          <cell r="AL1703">
            <v>43246</v>
          </cell>
          <cell r="AM1703" t="str">
            <v>FEMME</v>
          </cell>
          <cell r="AN1703" t="str">
            <v>Célibataire</v>
          </cell>
          <cell r="AQ1703">
            <v>3</v>
          </cell>
          <cell r="AR1703">
            <v>2</v>
          </cell>
          <cell r="AS1703">
            <v>45935.5</v>
          </cell>
          <cell r="AT1703" t="str">
            <v>Horaire</v>
          </cell>
          <cell r="AU1703">
            <v>3.5</v>
          </cell>
          <cell r="AV1703">
            <v>17</v>
          </cell>
          <cell r="AW1703" t="str">
            <v>00100</v>
          </cell>
          <cell r="AX1703" t="str">
            <v>00003209292</v>
          </cell>
          <cell r="AY1703">
            <v>47</v>
          </cell>
          <cell r="AZ1703" t="str">
            <v>LA POSTE</v>
          </cell>
          <cell r="BA1703" t="str">
            <v>17001000000320929247</v>
          </cell>
          <cell r="BB1703">
            <v>20</v>
          </cell>
          <cell r="BC1703" t="str">
            <v xml:space="preserve">BOURAGBA MORNAGUIA </v>
          </cell>
          <cell r="BD1703" t="str">
            <v>MANOUBA</v>
          </cell>
          <cell r="BJ1703" t="str">
            <v>BOURAGBA</v>
          </cell>
          <cell r="BK1703" t="str">
            <v>A-P7 AR</v>
          </cell>
          <cell r="BL1703" t="str">
            <v>1.3</v>
          </cell>
          <cell r="BT1703">
            <v>780</v>
          </cell>
          <cell r="BU1703" t="str">
            <v>si</v>
          </cell>
          <cell r="BV1703" t="str">
            <v>560 A SA</v>
          </cell>
        </row>
        <row r="1704">
          <cell r="B1704">
            <v>1706</v>
          </cell>
          <cell r="C1704" t="str">
            <v>Monsieur</v>
          </cell>
          <cell r="D1704" t="str">
            <v>MEJRI ANIS</v>
          </cell>
          <cell r="E1704" t="str">
            <v>SAGE Tunisia</v>
          </cell>
          <cell r="F1704" t="str">
            <v>PRODUCTION</v>
          </cell>
          <cell r="G1704" t="str">
            <v>SUPERVISEUR DE PRODUCTION</v>
          </cell>
          <cell r="K1704" t="str">
            <v>CADRE</v>
          </cell>
          <cell r="L1704" t="str">
            <v>Variable cost at standard</v>
          </cell>
          <cell r="M1704" t="str">
            <v>SUPERVISEUR DE PRODUCTION</v>
          </cell>
          <cell r="N1704">
            <v>45204</v>
          </cell>
          <cell r="P1704" t="str">
            <v/>
          </cell>
          <cell r="T1704" t="str">
            <v>CDI</v>
          </cell>
          <cell r="U1704" t="str">
            <v>Titulaire</v>
          </cell>
          <cell r="V1704">
            <v>45204</v>
          </cell>
          <cell r="Z1704">
            <v>45204</v>
          </cell>
          <cell r="AA1704">
            <v>10</v>
          </cell>
          <cell r="AB1704">
            <v>2023</v>
          </cell>
          <cell r="AC1704">
            <v>2027</v>
          </cell>
          <cell r="AD1704">
            <v>1.4194444444444445</v>
          </cell>
          <cell r="AE1704" t="str">
            <v>&lt; 2</v>
          </cell>
          <cell r="AF1704">
            <v>30355</v>
          </cell>
          <cell r="AG1704">
            <v>42.101369863013701</v>
          </cell>
          <cell r="AH1704" t="str">
            <v>&gt;35&lt; 45</v>
          </cell>
          <cell r="AI1704">
            <v>12837878</v>
          </cell>
          <cell r="AJ1704" t="str">
            <v>00</v>
          </cell>
          <cell r="AK1704" t="str">
            <v>04539265</v>
          </cell>
          <cell r="AL1704">
            <v>41465</v>
          </cell>
          <cell r="AM1704" t="str">
            <v xml:space="preserve">HOMME </v>
          </cell>
          <cell r="AN1704" t="str">
            <v>marié</v>
          </cell>
          <cell r="AO1704">
            <v>3</v>
          </cell>
          <cell r="AQ1704">
            <v>14</v>
          </cell>
          <cell r="AR1704">
            <v>2</v>
          </cell>
          <cell r="AS1704">
            <v>45934.5</v>
          </cell>
          <cell r="AT1704" t="str">
            <v>Mensuel</v>
          </cell>
          <cell r="AU1704">
            <v>2200</v>
          </cell>
          <cell r="AV1704" t="str">
            <v>07</v>
          </cell>
          <cell r="AW1704">
            <v>50000</v>
          </cell>
          <cell r="AX1704" t="str">
            <v>04105871107</v>
          </cell>
          <cell r="AY1704">
            <v>27</v>
          </cell>
          <cell r="AZ1704" t="str">
            <v>AMEN BANK</v>
          </cell>
          <cell r="BA1704" t="str">
            <v>07500000410587110727</v>
          </cell>
          <cell r="BB1704">
            <v>20</v>
          </cell>
          <cell r="BK1704" t="str">
            <v>CADRE</v>
          </cell>
          <cell r="BU1704" t="str">
            <v>si</v>
          </cell>
        </row>
        <row r="1705">
          <cell r="B1705">
            <v>1707</v>
          </cell>
          <cell r="C1705" t="str">
            <v>Madame</v>
          </cell>
          <cell r="D1705" t="str">
            <v>CHAAOUANI HENDA</v>
          </cell>
          <cell r="E1705" t="str">
            <v>SAGE Tunisia</v>
          </cell>
          <cell r="F1705" t="str">
            <v>PRODUCTION</v>
          </cell>
          <cell r="G1705" t="str">
            <v>Couturière</v>
          </cell>
          <cell r="H1705" t="str">
            <v>P6 AR</v>
          </cell>
          <cell r="I1705" t="str">
            <v>Bel Hadj Mohamed</v>
          </cell>
          <cell r="J1705" t="str">
            <v>A</v>
          </cell>
          <cell r="K1705" t="str">
            <v>DIRECTS</v>
          </cell>
          <cell r="L1705" t="str">
            <v>Variable cost at standard</v>
          </cell>
          <cell r="M1705" t="str">
            <v>Couturière</v>
          </cell>
          <cell r="N1705">
            <v>45205</v>
          </cell>
          <cell r="P1705">
            <v>25</v>
          </cell>
          <cell r="T1705" t="str">
            <v>CDD</v>
          </cell>
          <cell r="U1705" t="str">
            <v>Contractuel</v>
          </cell>
          <cell r="V1705">
            <v>45689</v>
          </cell>
          <cell r="W1705">
            <v>45747</v>
          </cell>
          <cell r="Z1705">
            <v>45205</v>
          </cell>
          <cell r="AA1705">
            <v>10</v>
          </cell>
          <cell r="AB1705">
            <v>2023</v>
          </cell>
          <cell r="AC1705">
            <v>2027</v>
          </cell>
          <cell r="AD1705">
            <v>1.4166666666666667</v>
          </cell>
          <cell r="AE1705" t="str">
            <v>&lt; 2</v>
          </cell>
          <cell r="AF1705">
            <v>28402</v>
          </cell>
          <cell r="AG1705">
            <v>47.452054794520549</v>
          </cell>
          <cell r="AH1705" t="str">
            <v>&gt;45&lt; 55</v>
          </cell>
          <cell r="AI1705">
            <v>12540223</v>
          </cell>
          <cell r="AJ1705" t="str">
            <v>02</v>
          </cell>
          <cell r="AK1705" t="str">
            <v>07322081</v>
          </cell>
          <cell r="AL1705">
            <v>36573</v>
          </cell>
          <cell r="AM1705" t="str">
            <v>FEMME</v>
          </cell>
          <cell r="AN1705" t="str">
            <v>Marié(e)</v>
          </cell>
          <cell r="AO1705">
            <v>1</v>
          </cell>
          <cell r="AQ1705">
            <v>3</v>
          </cell>
          <cell r="AR1705">
            <v>2</v>
          </cell>
          <cell r="AS1705">
            <v>45935.5</v>
          </cell>
          <cell r="AT1705" t="str">
            <v>Horaire</v>
          </cell>
          <cell r="AU1705">
            <v>3.5</v>
          </cell>
          <cell r="AV1705">
            <v>17</v>
          </cell>
          <cell r="AW1705" t="str">
            <v>00100</v>
          </cell>
          <cell r="AX1705" t="str">
            <v>00003318393</v>
          </cell>
          <cell r="AY1705">
            <v>22</v>
          </cell>
          <cell r="AZ1705" t="str">
            <v>LA POSTE</v>
          </cell>
          <cell r="BA1705" t="str">
            <v>17001000000331839322</v>
          </cell>
          <cell r="BB1705">
            <v>20</v>
          </cell>
          <cell r="BC1705" t="str">
            <v>CITE ENNAJET CHEBAOU MANOUBA</v>
          </cell>
          <cell r="BD1705" t="str">
            <v>MANOUBA</v>
          </cell>
          <cell r="BG1705">
            <v>54364942</v>
          </cell>
          <cell r="BH1705">
            <v>22168923</v>
          </cell>
          <cell r="BJ1705" t="str">
            <v>CHEBBAOU</v>
          </cell>
          <cell r="BK1705" t="str">
            <v>A-P6 AR</v>
          </cell>
          <cell r="BL1705" t="str">
            <v>1.1</v>
          </cell>
          <cell r="BT1705">
            <v>360</v>
          </cell>
          <cell r="BU1705" t="str">
            <v>si</v>
          </cell>
          <cell r="BV1705" t="str">
            <v>P6 AR A CP</v>
          </cell>
        </row>
        <row r="1706">
          <cell r="B1706">
            <v>1708</v>
          </cell>
          <cell r="C1706" t="str">
            <v>Madame</v>
          </cell>
          <cell r="D1706" t="str">
            <v>TRABELSI TOUMIA</v>
          </cell>
          <cell r="E1706" t="str">
            <v>SAGE Tunisia</v>
          </cell>
          <cell r="F1706" t="str">
            <v>PRODUCTION</v>
          </cell>
          <cell r="G1706" t="str">
            <v>Couturière</v>
          </cell>
          <cell r="H1706">
            <v>965</v>
          </cell>
          <cell r="I1706" t="str">
            <v>abdelhalim</v>
          </cell>
          <cell r="J1706" t="str">
            <v>B</v>
          </cell>
          <cell r="K1706" t="str">
            <v>DIRECTS</v>
          </cell>
          <cell r="L1706" t="str">
            <v>Variable cost at standard</v>
          </cell>
          <cell r="M1706" t="str">
            <v>Couturière</v>
          </cell>
          <cell r="N1706">
            <v>45205</v>
          </cell>
          <cell r="P1706">
            <v>-462</v>
          </cell>
          <cell r="Q1706">
            <v>45231</v>
          </cell>
          <cell r="R1706" t="str">
            <v>personnel</v>
          </cell>
          <cell r="T1706" t="str">
            <v>CDD</v>
          </cell>
          <cell r="U1706" t="str">
            <v>Contractuel</v>
          </cell>
          <cell r="V1706">
            <v>45231</v>
          </cell>
          <cell r="W1706">
            <v>45260</v>
          </cell>
          <cell r="Z1706">
            <v>45205</v>
          </cell>
          <cell r="AA1706">
            <v>10</v>
          </cell>
          <cell r="AB1706">
            <v>2023</v>
          </cell>
          <cell r="AC1706">
            <v>2027</v>
          </cell>
          <cell r="AD1706">
            <v>1.4166666666666667</v>
          </cell>
          <cell r="AE1706" t="str">
            <v>&lt; 2</v>
          </cell>
          <cell r="AF1706">
            <v>30066</v>
          </cell>
          <cell r="AG1706">
            <v>42.893150684931506</v>
          </cell>
          <cell r="AH1706" t="str">
            <v>&gt;35&lt; 45</v>
          </cell>
          <cell r="AK1706" t="str">
            <v>06370123</v>
          </cell>
          <cell r="AL1706">
            <v>41668</v>
          </cell>
          <cell r="AM1706" t="str">
            <v>FEMME</v>
          </cell>
          <cell r="AN1706" t="str">
            <v>Marié(e)</v>
          </cell>
          <cell r="AQ1706">
            <v>3</v>
          </cell>
          <cell r="AR1706">
            <v>1</v>
          </cell>
          <cell r="AS1706">
            <v>45570.25</v>
          </cell>
          <cell r="AT1706" t="str">
            <v>Horaire</v>
          </cell>
          <cell r="AU1706">
            <v>3.5</v>
          </cell>
          <cell r="AV1706">
            <v>17</v>
          </cell>
          <cell r="AW1706" t="str">
            <v>00100</v>
          </cell>
          <cell r="AX1706" t="str">
            <v>00002659391</v>
          </cell>
          <cell r="AY1706">
            <v>71</v>
          </cell>
          <cell r="AZ1706" t="str">
            <v>LA POSTE</v>
          </cell>
          <cell r="BA1706" t="str">
            <v>17001000000265939171</v>
          </cell>
          <cell r="BB1706">
            <v>20</v>
          </cell>
          <cell r="BC1706" t="str">
            <v>NAASSEN BEN AROUS</v>
          </cell>
          <cell r="BD1706" t="str">
            <v>BEN AROUS</v>
          </cell>
          <cell r="BG1706">
            <v>20971906</v>
          </cell>
          <cell r="BH1706">
            <v>20643521</v>
          </cell>
          <cell r="BK1706" t="str">
            <v>B-965</v>
          </cell>
          <cell r="BL1706" t="str">
            <v>1.1</v>
          </cell>
          <cell r="BU1706" t="str">
            <v>Non-Actif</v>
          </cell>
        </row>
        <row r="1707">
          <cell r="B1707">
            <v>1709</v>
          </cell>
          <cell r="C1707" t="str">
            <v>Mlle</v>
          </cell>
          <cell r="D1707" t="str">
            <v>NEFZI SARRA</v>
          </cell>
          <cell r="E1707" t="str">
            <v>SAGE Tunisia</v>
          </cell>
          <cell r="F1707" t="str">
            <v>QUALITE</v>
          </cell>
          <cell r="G1707" t="str">
            <v>Fire W</v>
          </cell>
          <cell r="H1707" t="str">
            <v>P6 AR</v>
          </cell>
          <cell r="I1707" t="str">
            <v>MEJRI ANIS</v>
          </cell>
          <cell r="J1707" t="str">
            <v>A</v>
          </cell>
          <cell r="K1707" t="str">
            <v>INDIRECTS</v>
          </cell>
          <cell r="L1707" t="str">
            <v>Variable cost at standard</v>
          </cell>
          <cell r="M1707" t="str">
            <v>Fire W</v>
          </cell>
          <cell r="N1707">
            <v>45208</v>
          </cell>
          <cell r="P1707">
            <v>-400</v>
          </cell>
          <cell r="Q1707">
            <v>45323</v>
          </cell>
          <cell r="R1707" t="str">
            <v>fin de contrat</v>
          </cell>
          <cell r="T1707" t="str">
            <v>CDD</v>
          </cell>
          <cell r="U1707" t="str">
            <v>Contractuel</v>
          </cell>
          <cell r="V1707">
            <v>45292</v>
          </cell>
          <cell r="W1707">
            <v>45322</v>
          </cell>
          <cell r="Z1707">
            <v>45208</v>
          </cell>
          <cell r="AA1707">
            <v>10</v>
          </cell>
          <cell r="AB1707">
            <v>2023</v>
          </cell>
          <cell r="AC1707">
            <v>2027</v>
          </cell>
          <cell r="AD1707">
            <v>1.4083333333333334</v>
          </cell>
          <cell r="AE1707" t="str">
            <v>&lt; 2</v>
          </cell>
          <cell r="AF1707">
            <v>33694</v>
          </cell>
          <cell r="AG1707">
            <v>32.953424657534249</v>
          </cell>
          <cell r="AH1707" t="str">
            <v>&gt;25&lt; 35</v>
          </cell>
          <cell r="AI1707">
            <v>17177378</v>
          </cell>
          <cell r="AJ1707" t="str">
            <v>01</v>
          </cell>
          <cell r="AK1707" t="str">
            <v>09514697</v>
          </cell>
          <cell r="AL1707">
            <v>40921</v>
          </cell>
          <cell r="AM1707" t="str">
            <v>FEMME</v>
          </cell>
          <cell r="AN1707" t="str">
            <v>Célibataire</v>
          </cell>
          <cell r="AQ1707">
            <v>3</v>
          </cell>
          <cell r="AR1707">
            <v>1</v>
          </cell>
          <cell r="AS1707">
            <v>45573.25</v>
          </cell>
          <cell r="AT1707" t="str">
            <v>Horaire</v>
          </cell>
          <cell r="AU1707">
            <v>3.5</v>
          </cell>
          <cell r="AV1707">
            <v>17</v>
          </cell>
          <cell r="AW1707" t="str">
            <v>00100</v>
          </cell>
          <cell r="AX1707" t="str">
            <v>00002967396</v>
          </cell>
          <cell r="AY1707">
            <v>78</v>
          </cell>
          <cell r="AZ1707" t="str">
            <v>LA POSTE</v>
          </cell>
          <cell r="BA1707" t="str">
            <v>17001000000296739678</v>
          </cell>
          <cell r="BB1707">
            <v>20</v>
          </cell>
          <cell r="BC1707" t="str">
            <v>CITE ENNAJET JDAIDA TEBORBA</v>
          </cell>
          <cell r="BD1707" t="str">
            <v>MANOUBA</v>
          </cell>
          <cell r="BG1707">
            <v>50815387</v>
          </cell>
          <cell r="BK1707" t="str">
            <v>A-P6 AR</v>
          </cell>
          <cell r="BL1707" t="str">
            <v>1.3</v>
          </cell>
          <cell r="BU1707" t="str">
            <v>Non-Actif</v>
          </cell>
          <cell r="BV1707" t="str">
            <v>P6 AR A CP</v>
          </cell>
        </row>
        <row r="1708">
          <cell r="B1708">
            <v>1710</v>
          </cell>
          <cell r="C1708" t="str">
            <v>Madame</v>
          </cell>
          <cell r="D1708" t="str">
            <v>FERCHICHI HAIFA</v>
          </cell>
          <cell r="E1708" t="str">
            <v>SAGE Tunisia</v>
          </cell>
          <cell r="F1708" t="str">
            <v>PRODUCTION</v>
          </cell>
          <cell r="G1708" t="str">
            <v>Couturière</v>
          </cell>
          <cell r="H1708" t="str">
            <v>Panda</v>
          </cell>
          <cell r="I1708" t="str">
            <v>FAWZI SENDESNI</v>
          </cell>
          <cell r="J1708" t="str">
            <v>B</v>
          </cell>
          <cell r="K1708" t="str">
            <v>DIRECTS</v>
          </cell>
          <cell r="L1708" t="str">
            <v>Variable cost at standard</v>
          </cell>
          <cell r="M1708" t="str">
            <v>Couturière</v>
          </cell>
          <cell r="N1708">
            <v>45208</v>
          </cell>
          <cell r="P1708">
            <v>-462</v>
          </cell>
          <cell r="Q1708">
            <v>45232</v>
          </cell>
          <cell r="R1708" t="str">
            <v>maladie</v>
          </cell>
          <cell r="T1708" t="str">
            <v>CDD</v>
          </cell>
          <cell r="U1708" t="str">
            <v>Contractuel</v>
          </cell>
          <cell r="V1708">
            <v>45208</v>
          </cell>
          <cell r="W1708">
            <v>45260</v>
          </cell>
          <cell r="Z1708">
            <v>45208</v>
          </cell>
          <cell r="AA1708">
            <v>10</v>
          </cell>
          <cell r="AB1708">
            <v>2023</v>
          </cell>
          <cell r="AC1708">
            <v>2027</v>
          </cell>
          <cell r="AD1708">
            <v>1.4083333333333334</v>
          </cell>
          <cell r="AE1708" t="str">
            <v>&lt; 2</v>
          </cell>
          <cell r="AF1708">
            <v>29190</v>
          </cell>
          <cell r="AG1708">
            <v>45.293150684931504</v>
          </cell>
          <cell r="AH1708" t="str">
            <v>&gt;45&lt; 55</v>
          </cell>
          <cell r="AK1708" t="str">
            <v>07334017</v>
          </cell>
          <cell r="AL1708">
            <v>36083</v>
          </cell>
          <cell r="AM1708" t="str">
            <v>FEMME</v>
          </cell>
          <cell r="AN1708" t="str">
            <v>Marié(e)</v>
          </cell>
          <cell r="AO1708">
            <v>2</v>
          </cell>
          <cell r="AQ1708">
            <v>3</v>
          </cell>
          <cell r="AR1708">
            <v>1</v>
          </cell>
          <cell r="AS1708">
            <v>45573.25</v>
          </cell>
          <cell r="AT1708" t="str">
            <v>Horaire</v>
          </cell>
          <cell r="AU1708">
            <v>3.5</v>
          </cell>
          <cell r="AV1708">
            <v>17</v>
          </cell>
          <cell r="AW1708" t="str">
            <v>00100</v>
          </cell>
          <cell r="AX1708" t="str">
            <v>00003320829</v>
          </cell>
          <cell r="AY1708">
            <v>86</v>
          </cell>
          <cell r="AZ1708" t="str">
            <v>LA POSTE</v>
          </cell>
          <cell r="BA1708" t="str">
            <v>17001000000332082986</v>
          </cell>
          <cell r="BB1708">
            <v>20</v>
          </cell>
          <cell r="BC1708" t="str">
            <v>SANHEJA OUED ELIL</v>
          </cell>
          <cell r="BD1708" t="str">
            <v>MANOUBA</v>
          </cell>
          <cell r="BG1708">
            <v>52626773</v>
          </cell>
          <cell r="BK1708" t="str">
            <v>B-Panda</v>
          </cell>
          <cell r="BL1708" t="str">
            <v>1.1</v>
          </cell>
          <cell r="BU1708" t="str">
            <v>Non-Actif</v>
          </cell>
        </row>
        <row r="1709">
          <cell r="B1709">
            <v>1711</v>
          </cell>
          <cell r="C1709" t="str">
            <v>Mlle</v>
          </cell>
          <cell r="D1709" t="str">
            <v>HAMMAMI RIHAB</v>
          </cell>
          <cell r="E1709" t="str">
            <v>SAGE Tunisia</v>
          </cell>
          <cell r="F1709" t="str">
            <v>PRODUCTION</v>
          </cell>
          <cell r="G1709" t="str">
            <v>Contrôle qualité</v>
          </cell>
          <cell r="H1709" t="str">
            <v>Panda</v>
          </cell>
          <cell r="I1709" t="str">
            <v>FAWZI SENDESNI</v>
          </cell>
          <cell r="J1709" t="str">
            <v>B</v>
          </cell>
          <cell r="K1709" t="str">
            <v>INDIRECTS</v>
          </cell>
          <cell r="L1709" t="str">
            <v>Variable cost at standard</v>
          </cell>
          <cell r="M1709" t="str">
            <v>Contrôle qualité</v>
          </cell>
          <cell r="N1709">
            <v>45208</v>
          </cell>
          <cell r="P1709">
            <v>25</v>
          </cell>
          <cell r="T1709" t="str">
            <v>CDD</v>
          </cell>
          <cell r="U1709" t="str">
            <v>Contractuel</v>
          </cell>
          <cell r="V1709">
            <v>45689</v>
          </cell>
          <cell r="W1709">
            <v>45747</v>
          </cell>
          <cell r="Z1709">
            <v>45208</v>
          </cell>
          <cell r="AA1709">
            <v>10</v>
          </cell>
          <cell r="AB1709">
            <v>2023</v>
          </cell>
          <cell r="AC1709">
            <v>2027</v>
          </cell>
          <cell r="AD1709">
            <v>1.4083333333333334</v>
          </cell>
          <cell r="AE1709" t="str">
            <v>&lt; 2</v>
          </cell>
          <cell r="AF1709">
            <v>35903</v>
          </cell>
          <cell r="AG1709">
            <v>26.901369863013699</v>
          </cell>
          <cell r="AH1709" t="str">
            <v>&gt;25&lt; 35</v>
          </cell>
          <cell r="AI1709">
            <v>17523772</v>
          </cell>
          <cell r="AJ1709" t="str">
            <v>08</v>
          </cell>
          <cell r="AK1709" t="str">
            <v>11660322</v>
          </cell>
          <cell r="AL1709">
            <v>43234</v>
          </cell>
          <cell r="AM1709" t="str">
            <v>FEMME</v>
          </cell>
          <cell r="AN1709" t="str">
            <v>Célibataire</v>
          </cell>
          <cell r="AQ1709">
            <v>3</v>
          </cell>
          <cell r="AR1709">
            <v>2</v>
          </cell>
          <cell r="AS1709">
            <v>45938.5</v>
          </cell>
          <cell r="AT1709" t="str">
            <v>Horaire</v>
          </cell>
          <cell r="AU1709">
            <v>3.5</v>
          </cell>
          <cell r="AV1709">
            <v>17</v>
          </cell>
          <cell r="AW1709" t="str">
            <v>00100</v>
          </cell>
          <cell r="AX1709" t="str">
            <v>00003003348</v>
          </cell>
          <cell r="AY1709">
            <v>86</v>
          </cell>
          <cell r="AZ1709" t="str">
            <v>LA POSTE</v>
          </cell>
          <cell r="BA1709" t="str">
            <v>17001000000300334886</v>
          </cell>
          <cell r="BB1709">
            <v>20</v>
          </cell>
          <cell r="BC1709" t="str">
            <v xml:space="preserve">GHDIR EL GOLLA </v>
          </cell>
          <cell r="BD1709" t="str">
            <v>TUNIS</v>
          </cell>
          <cell r="BG1709">
            <v>90116157</v>
          </cell>
          <cell r="BJ1709" t="str">
            <v>GHDIR EL GOLLA</v>
          </cell>
          <cell r="BK1709" t="str">
            <v>B-Panda</v>
          </cell>
          <cell r="BL1709" t="str">
            <v>1.3</v>
          </cell>
          <cell r="BT1709">
            <v>711</v>
          </cell>
          <cell r="BU1709" t="str">
            <v>si</v>
          </cell>
          <cell r="BV1709" t="str">
            <v>139 B SP</v>
          </cell>
        </row>
        <row r="1710">
          <cell r="B1710">
            <v>1712</v>
          </cell>
          <cell r="C1710" t="str">
            <v>Madame</v>
          </cell>
          <cell r="D1710" t="str">
            <v>MASSOUDI AMIRA</v>
          </cell>
          <cell r="E1710" t="str">
            <v>SAGE Tunisia</v>
          </cell>
          <cell r="F1710" t="str">
            <v>PRODUCTION</v>
          </cell>
          <cell r="G1710" t="str">
            <v>Couturière</v>
          </cell>
          <cell r="H1710" t="str">
            <v>P6 AV</v>
          </cell>
          <cell r="I1710" t="str">
            <v>EL KADRI MARIEM</v>
          </cell>
          <cell r="J1710" t="str">
            <v>A</v>
          </cell>
          <cell r="K1710" t="str">
            <v>DIRECTS</v>
          </cell>
          <cell r="L1710" t="str">
            <v>Variable cost at standard</v>
          </cell>
          <cell r="M1710" t="str">
            <v>Couturière</v>
          </cell>
          <cell r="N1710">
            <v>45219</v>
          </cell>
          <cell r="P1710">
            <v>-218</v>
          </cell>
          <cell r="Q1710">
            <v>45464</v>
          </cell>
          <cell r="R1710" t="str">
            <v>personnel</v>
          </cell>
          <cell r="T1710" t="str">
            <v>CDD</v>
          </cell>
          <cell r="U1710" t="str">
            <v>Contractuel</v>
          </cell>
          <cell r="V1710">
            <v>45444</v>
          </cell>
          <cell r="W1710">
            <v>45504</v>
          </cell>
          <cell r="Z1710">
            <v>45219</v>
          </cell>
          <cell r="AA1710">
            <v>10</v>
          </cell>
          <cell r="AB1710">
            <v>2023</v>
          </cell>
          <cell r="AC1710">
            <v>2027</v>
          </cell>
          <cell r="AD1710">
            <v>1.3777777777777778</v>
          </cell>
          <cell r="AE1710" t="str">
            <v>&lt; 2</v>
          </cell>
          <cell r="AF1710">
            <v>29318</v>
          </cell>
          <cell r="AG1710">
            <v>44.942465753424656</v>
          </cell>
          <cell r="AH1710" t="str">
            <v>&gt;35&lt; 45</v>
          </cell>
          <cell r="AI1710">
            <v>12154749</v>
          </cell>
          <cell r="AJ1710" t="str">
            <v>07</v>
          </cell>
          <cell r="AK1710" t="str">
            <v>07349672</v>
          </cell>
          <cell r="AL1710">
            <v>36610</v>
          </cell>
          <cell r="AM1710" t="str">
            <v>FEMME</v>
          </cell>
          <cell r="AN1710" t="str">
            <v>Marié(e)</v>
          </cell>
          <cell r="AO1710">
            <v>3</v>
          </cell>
          <cell r="AQ1710">
            <v>3</v>
          </cell>
          <cell r="AR1710">
            <v>1</v>
          </cell>
          <cell r="AS1710">
            <v>45584.25</v>
          </cell>
          <cell r="AT1710" t="str">
            <v>Horaire</v>
          </cell>
          <cell r="AU1710">
            <v>3.5</v>
          </cell>
          <cell r="AV1710">
            <v>17</v>
          </cell>
          <cell r="AW1710">
            <v>53594</v>
          </cell>
          <cell r="AX1710" t="str">
            <v>01714296288</v>
          </cell>
          <cell r="AY1710">
            <v>82</v>
          </cell>
          <cell r="AZ1710" t="str">
            <v>LA POSTE</v>
          </cell>
          <cell r="BA1710" t="str">
            <v>17535940171429628882</v>
          </cell>
          <cell r="BB1710">
            <v>20</v>
          </cell>
          <cell r="BC1710" t="str">
            <v>OUED ELLIL MANOUBA</v>
          </cell>
          <cell r="BD1710" t="str">
            <v>MANOUBA</v>
          </cell>
          <cell r="BF1710">
            <v>45272</v>
          </cell>
          <cell r="BG1710">
            <v>95167689</v>
          </cell>
          <cell r="BJ1710" t="str">
            <v>OUED ELLIL</v>
          </cell>
          <cell r="BK1710" t="str">
            <v>A-P6 AV</v>
          </cell>
          <cell r="BL1710" t="str">
            <v>1.1</v>
          </cell>
          <cell r="BU1710" t="str">
            <v>Non-Actif</v>
          </cell>
          <cell r="BV1710" t="str">
            <v>P6 AV A SA</v>
          </cell>
        </row>
        <row r="1711">
          <cell r="B1711">
            <v>1713</v>
          </cell>
          <cell r="C1711" t="str">
            <v>Mlle</v>
          </cell>
          <cell r="D1711" t="str">
            <v>AJIMI OUMEYMA</v>
          </cell>
          <cell r="E1711" t="str">
            <v>SAGE Tunisia</v>
          </cell>
          <cell r="F1711" t="str">
            <v>PRODUCTION</v>
          </cell>
          <cell r="G1711" t="str">
            <v>Couturière</v>
          </cell>
          <cell r="H1711" t="str">
            <v>P6 AR</v>
          </cell>
          <cell r="I1711" t="str">
            <v>Bel Hadj Mohamed</v>
          </cell>
          <cell r="J1711" t="str">
            <v>A</v>
          </cell>
          <cell r="K1711" t="str">
            <v>DIRECTS</v>
          </cell>
          <cell r="L1711" t="str">
            <v>Variable cost at standard</v>
          </cell>
          <cell r="M1711" t="str">
            <v>Couturière</v>
          </cell>
          <cell r="N1711">
            <v>45209</v>
          </cell>
          <cell r="P1711">
            <v>25</v>
          </cell>
          <cell r="T1711" t="str">
            <v>CDD</v>
          </cell>
          <cell r="U1711" t="str">
            <v>Contractuel</v>
          </cell>
          <cell r="V1711">
            <v>45689</v>
          </cell>
          <cell r="W1711">
            <v>45747</v>
          </cell>
          <cell r="Z1711">
            <v>45209</v>
          </cell>
          <cell r="AA1711">
            <v>10</v>
          </cell>
          <cell r="AB1711">
            <v>2023</v>
          </cell>
          <cell r="AC1711">
            <v>2027</v>
          </cell>
          <cell r="AD1711">
            <v>1.4055555555555554</v>
          </cell>
          <cell r="AE1711" t="str">
            <v>&lt; 2</v>
          </cell>
          <cell r="AF1711">
            <v>35151</v>
          </cell>
          <cell r="AG1711">
            <v>28.961643835616439</v>
          </cell>
          <cell r="AH1711" t="str">
            <v>&gt;25&lt; 35</v>
          </cell>
          <cell r="AI1711">
            <v>16812413</v>
          </cell>
          <cell r="AJ1711" t="str">
            <v>01</v>
          </cell>
          <cell r="AK1711" t="str">
            <v>07217377</v>
          </cell>
          <cell r="AL1711">
            <v>42465</v>
          </cell>
          <cell r="AM1711" t="str">
            <v>FEMME</v>
          </cell>
          <cell r="AN1711" t="str">
            <v>Célibataire</v>
          </cell>
          <cell r="AQ1711">
            <v>3</v>
          </cell>
          <cell r="AR1711">
            <v>2</v>
          </cell>
          <cell r="AS1711">
            <v>45939.5</v>
          </cell>
          <cell r="AT1711" t="str">
            <v>Horaire</v>
          </cell>
          <cell r="AU1711">
            <v>3.5</v>
          </cell>
          <cell r="AV1711">
            <v>17</v>
          </cell>
          <cell r="AW1711" t="str">
            <v>00100</v>
          </cell>
          <cell r="AX1711" t="str">
            <v>00002655990</v>
          </cell>
          <cell r="AY1711">
            <v>89</v>
          </cell>
          <cell r="AZ1711" t="str">
            <v>LA POSTE</v>
          </cell>
          <cell r="BA1711" t="str">
            <v>17001000000265599089</v>
          </cell>
          <cell r="BB1711">
            <v>20</v>
          </cell>
          <cell r="BC1711" t="str">
            <v>CITE EL KOUROUM MORNAG</v>
          </cell>
          <cell r="BD1711" t="str">
            <v>BEN AROUS</v>
          </cell>
          <cell r="BG1711">
            <v>58639290</v>
          </cell>
          <cell r="BJ1711" t="str">
            <v>MORNAG</v>
          </cell>
          <cell r="BK1711" t="str">
            <v>A-P6 AR</v>
          </cell>
          <cell r="BL1711" t="str">
            <v>1.1</v>
          </cell>
          <cell r="BT1711">
            <v>363</v>
          </cell>
          <cell r="BU1711" t="str">
            <v>si</v>
          </cell>
          <cell r="BV1711" t="str">
            <v>P6 AR A CP</v>
          </cell>
        </row>
        <row r="1712">
          <cell r="B1712">
            <v>1714</v>
          </cell>
          <cell r="C1712" t="str">
            <v>Monsieur</v>
          </cell>
          <cell r="D1712" t="str">
            <v>FERCHICHI AMIR</v>
          </cell>
          <cell r="E1712" t="str">
            <v>SAGE Tunisia</v>
          </cell>
          <cell r="F1712" t="str">
            <v>PRODUCTION</v>
          </cell>
          <cell r="G1712" t="str">
            <v>CAMPO</v>
          </cell>
          <cell r="H1712" t="str">
            <v>P6 AR</v>
          </cell>
          <cell r="I1712" t="str">
            <v>MOHAMED MAALAOUI</v>
          </cell>
          <cell r="J1712" t="str">
            <v>B</v>
          </cell>
          <cell r="K1712" t="str">
            <v>DIRECTS</v>
          </cell>
          <cell r="L1712" t="str">
            <v>Variable cost at standard</v>
          </cell>
          <cell r="M1712" t="str">
            <v>CAMPO</v>
          </cell>
          <cell r="N1712">
            <v>45211</v>
          </cell>
          <cell r="P1712">
            <v>25</v>
          </cell>
          <cell r="T1712" t="str">
            <v>CDD</v>
          </cell>
          <cell r="U1712" t="str">
            <v>Contractuel</v>
          </cell>
          <cell r="V1712">
            <v>45689</v>
          </cell>
          <cell r="W1712">
            <v>45747</v>
          </cell>
          <cell r="Z1712">
            <v>45211</v>
          </cell>
          <cell r="AA1712">
            <v>10</v>
          </cell>
          <cell r="AB1712">
            <v>2023</v>
          </cell>
          <cell r="AC1712">
            <v>2027</v>
          </cell>
          <cell r="AD1712">
            <v>1.4</v>
          </cell>
          <cell r="AE1712" t="str">
            <v>&lt; 2</v>
          </cell>
          <cell r="AF1712">
            <v>35583</v>
          </cell>
          <cell r="AG1712">
            <v>27.778082191780822</v>
          </cell>
          <cell r="AH1712" t="str">
            <v>&gt;25&lt; 35</v>
          </cell>
          <cell r="AI1712">
            <v>17323773</v>
          </cell>
          <cell r="AJ1712" t="str">
            <v>02</v>
          </cell>
          <cell r="AK1712" t="str">
            <v>07215718</v>
          </cell>
          <cell r="AL1712">
            <v>43012</v>
          </cell>
          <cell r="AM1712" t="str">
            <v>FEMME</v>
          </cell>
          <cell r="AN1712" t="str">
            <v>Marié(e)</v>
          </cell>
          <cell r="AO1712">
            <v>1</v>
          </cell>
          <cell r="AP1712" t="str">
            <v>handicapé</v>
          </cell>
          <cell r="AQ1712">
            <v>3</v>
          </cell>
          <cell r="AR1712">
            <v>2</v>
          </cell>
          <cell r="AS1712">
            <v>45941.5</v>
          </cell>
          <cell r="AT1712" t="str">
            <v>Horaire</v>
          </cell>
          <cell r="AU1712">
            <v>3.5</v>
          </cell>
          <cell r="AV1712">
            <v>17</v>
          </cell>
          <cell r="AW1712" t="str">
            <v>00100</v>
          </cell>
          <cell r="AX1712" t="str">
            <v>00002234236</v>
          </cell>
          <cell r="AY1712">
            <v>83</v>
          </cell>
          <cell r="AZ1712" t="str">
            <v>LA POSTE</v>
          </cell>
          <cell r="BA1712" t="str">
            <v>17001000000223423683</v>
          </cell>
          <cell r="BB1712">
            <v>20</v>
          </cell>
          <cell r="BC1712" t="str">
            <v>YASSMINET BEN AROUS</v>
          </cell>
          <cell r="BD1712" t="str">
            <v>BEN AROUS</v>
          </cell>
          <cell r="BG1712">
            <v>99801468</v>
          </cell>
          <cell r="BJ1712" t="str">
            <v>YASMINETTE HÔP</v>
          </cell>
          <cell r="BK1712" t="str">
            <v>CAMPO C</v>
          </cell>
          <cell r="BL1712" t="str">
            <v>1.1</v>
          </cell>
          <cell r="BU1712" t="str">
            <v>si</v>
          </cell>
          <cell r="BV1712" t="str">
            <v>P6 AR A CP</v>
          </cell>
        </row>
        <row r="1713">
          <cell r="B1713">
            <v>1715</v>
          </cell>
          <cell r="C1713" t="str">
            <v>Monsieur</v>
          </cell>
          <cell r="D1713" t="str">
            <v xml:space="preserve">NEFZI SEIF EDDINE </v>
          </cell>
          <cell r="E1713" t="str">
            <v>SAGE Tunisia</v>
          </cell>
          <cell r="F1713" t="str">
            <v>LOGISTIQUE</v>
          </cell>
          <cell r="G1713" t="str">
            <v>MANITENTIONNAIRE</v>
          </cell>
          <cell r="H1713" t="str">
            <v>LOGISTIQUE</v>
          </cell>
          <cell r="I1713" t="str">
            <v>Adel</v>
          </cell>
          <cell r="K1713" t="str">
            <v>INDIRECTS</v>
          </cell>
          <cell r="L1713" t="str">
            <v>Variable cost at standard</v>
          </cell>
          <cell r="M1713" t="str">
            <v>MANITENTIONNAIRE</v>
          </cell>
          <cell r="N1713">
            <v>45212</v>
          </cell>
          <cell r="P1713">
            <v>-6</v>
          </cell>
          <cell r="T1713" t="str">
            <v>CDD</v>
          </cell>
          <cell r="U1713" t="str">
            <v>Contractuel</v>
          </cell>
          <cell r="V1713">
            <v>45627</v>
          </cell>
          <cell r="W1713">
            <v>45716</v>
          </cell>
          <cell r="Z1713">
            <v>45212</v>
          </cell>
          <cell r="AA1713">
            <v>10</v>
          </cell>
          <cell r="AB1713">
            <v>2023</v>
          </cell>
          <cell r="AC1713">
            <v>2027</v>
          </cell>
          <cell r="AD1713">
            <v>1.3972222222222221</v>
          </cell>
          <cell r="AE1713" t="str">
            <v>&lt; 2</v>
          </cell>
          <cell r="AF1713">
            <v>36312</v>
          </cell>
          <cell r="AG1713">
            <v>25.780821917808218</v>
          </cell>
          <cell r="AH1713" t="str">
            <v>&gt;25&lt; 35</v>
          </cell>
          <cell r="AI1713">
            <v>14171451</v>
          </cell>
          <cell r="AJ1713" t="str">
            <v>07</v>
          </cell>
          <cell r="AK1713" t="str">
            <v>14271443</v>
          </cell>
          <cell r="AL1713">
            <v>42772</v>
          </cell>
          <cell r="AM1713" t="str">
            <v xml:space="preserve">HOMME </v>
          </cell>
          <cell r="AN1713" t="str">
            <v>Célibataire</v>
          </cell>
          <cell r="AQ1713">
            <v>3</v>
          </cell>
          <cell r="AR1713">
            <v>2</v>
          </cell>
          <cell r="AS1713">
            <v>45942.5</v>
          </cell>
          <cell r="AT1713" t="str">
            <v>Horaire</v>
          </cell>
          <cell r="AU1713">
            <v>3.5</v>
          </cell>
          <cell r="AV1713">
            <v>17</v>
          </cell>
          <cell r="AW1713">
            <v>53594</v>
          </cell>
          <cell r="AX1713" t="str">
            <v>01714298458</v>
          </cell>
          <cell r="AY1713">
            <v>71</v>
          </cell>
          <cell r="AZ1713" t="str">
            <v>LA POSTE</v>
          </cell>
          <cell r="BA1713" t="str">
            <v>17535940171429845871</v>
          </cell>
          <cell r="BB1713">
            <v>20</v>
          </cell>
          <cell r="BC1713" t="str">
            <v>JEDAIDA TEBORBA</v>
          </cell>
          <cell r="BD1713" t="str">
            <v>MANOUBA</v>
          </cell>
          <cell r="BG1713">
            <v>20739633</v>
          </cell>
          <cell r="BJ1713" t="str">
            <v>TEBORBA</v>
          </cell>
          <cell r="BK1713" t="str">
            <v>-LOGISTIQUE</v>
          </cell>
          <cell r="BL1713" t="str">
            <v>1.2</v>
          </cell>
          <cell r="BU1713" t="str">
            <v>si</v>
          </cell>
          <cell r="BV1713" t="str">
            <v>LOGISTIQUE</v>
          </cell>
        </row>
        <row r="1714">
          <cell r="B1714">
            <v>1716</v>
          </cell>
          <cell r="C1714" t="str">
            <v>Mlle</v>
          </cell>
          <cell r="D1714" t="str">
            <v>ZAAGARI AYA</v>
          </cell>
          <cell r="E1714" t="str">
            <v>SAGE Tunisia</v>
          </cell>
          <cell r="F1714" t="str">
            <v>RESSOURCES HUMAINES</v>
          </cell>
          <cell r="G1714" t="str">
            <v>INFERMIERE</v>
          </cell>
          <cell r="H1714" t="str">
            <v>RESSOURCES HUMAINES</v>
          </cell>
          <cell r="K1714" t="str">
            <v>INDIRECTS</v>
          </cell>
          <cell r="L1714" t="str">
            <v>Variable cost at standard</v>
          </cell>
          <cell r="M1714" t="str">
            <v>INFERMIERE</v>
          </cell>
          <cell r="N1714">
            <v>45213</v>
          </cell>
          <cell r="P1714">
            <v>-462</v>
          </cell>
          <cell r="Q1714">
            <v>45247</v>
          </cell>
          <cell r="R1714" t="str">
            <v>personnel</v>
          </cell>
          <cell r="T1714" t="str">
            <v>CDD</v>
          </cell>
          <cell r="U1714" t="str">
            <v>Contractuel</v>
          </cell>
          <cell r="V1714">
            <v>45213</v>
          </cell>
          <cell r="W1714">
            <v>45260</v>
          </cell>
          <cell r="Z1714">
            <v>45213</v>
          </cell>
          <cell r="AA1714">
            <v>10</v>
          </cell>
          <cell r="AB1714">
            <v>2023</v>
          </cell>
          <cell r="AC1714">
            <v>2027</v>
          </cell>
          <cell r="AD1714">
            <v>1.3944444444444444</v>
          </cell>
          <cell r="AE1714" t="str">
            <v>&lt; 2</v>
          </cell>
          <cell r="AF1714">
            <v>37215</v>
          </cell>
          <cell r="AG1714">
            <v>23.306849315068494</v>
          </cell>
          <cell r="AH1714" t="str">
            <v>&lt; 25</v>
          </cell>
          <cell r="AK1714" t="str">
            <v>14367922</v>
          </cell>
          <cell r="AL1714">
            <v>44081</v>
          </cell>
          <cell r="AM1714" t="str">
            <v>FEMME</v>
          </cell>
          <cell r="AN1714" t="str">
            <v>Célibataire</v>
          </cell>
          <cell r="AR1714">
            <v>1</v>
          </cell>
          <cell r="AS1714">
            <v>45578.25</v>
          </cell>
          <cell r="AT1714" t="str">
            <v>Mensuel</v>
          </cell>
          <cell r="AU1714">
            <v>700</v>
          </cell>
          <cell r="AV1714">
            <v>17</v>
          </cell>
          <cell r="AW1714">
            <v>53594</v>
          </cell>
          <cell r="AX1714" t="str">
            <v>01713788640</v>
          </cell>
          <cell r="AY1714">
            <v>29</v>
          </cell>
          <cell r="AZ1714" t="str">
            <v>LA POSTE</v>
          </cell>
          <cell r="BA1714" t="str">
            <v>17535940171378864029</v>
          </cell>
          <cell r="BB1714">
            <v>20</v>
          </cell>
          <cell r="BC1714" t="str">
            <v>DOUAR HICHER MANOUBA</v>
          </cell>
          <cell r="BD1714" t="str">
            <v>MANOUBA</v>
          </cell>
          <cell r="BG1714">
            <v>28529292</v>
          </cell>
          <cell r="BH1714">
            <v>21283251</v>
          </cell>
          <cell r="BK1714" t="str">
            <v>-RESSOURCES HUMAINES</v>
          </cell>
          <cell r="BU1714" t="str">
            <v>Non-Actif</v>
          </cell>
        </row>
        <row r="1715">
          <cell r="B1715">
            <v>1717</v>
          </cell>
          <cell r="C1715" t="str">
            <v>Madame</v>
          </cell>
          <cell r="D1715" t="str">
            <v>KASSAAOUI FEDIA</v>
          </cell>
          <cell r="E1715" t="str">
            <v>SAGE Tunisia</v>
          </cell>
          <cell r="F1715" t="str">
            <v>COUPE</v>
          </cell>
          <cell r="G1715" t="str">
            <v>COUPEUR</v>
          </cell>
          <cell r="H1715" t="str">
            <v>COUPE</v>
          </cell>
          <cell r="I1715" t="str">
            <v>HAITHEM SLAMA</v>
          </cell>
          <cell r="K1715" t="str">
            <v>DIRECTS</v>
          </cell>
          <cell r="L1715" t="str">
            <v>Variable cost at standard</v>
          </cell>
          <cell r="M1715" t="str">
            <v>COUPEUR</v>
          </cell>
          <cell r="N1715">
            <v>45215</v>
          </cell>
          <cell r="P1715">
            <v>-6</v>
          </cell>
          <cell r="T1715" t="str">
            <v>CDD</v>
          </cell>
          <cell r="U1715" t="str">
            <v>Contractuel</v>
          </cell>
          <cell r="V1715">
            <v>45689</v>
          </cell>
          <cell r="W1715">
            <v>45716</v>
          </cell>
          <cell r="Z1715">
            <v>45215</v>
          </cell>
          <cell r="AA1715">
            <v>10</v>
          </cell>
          <cell r="AB1715">
            <v>2023</v>
          </cell>
          <cell r="AC1715">
            <v>2027</v>
          </cell>
          <cell r="AD1715">
            <v>1.3888888888888888</v>
          </cell>
          <cell r="AE1715" t="str">
            <v>&lt; 2</v>
          </cell>
          <cell r="AF1715">
            <v>36874</v>
          </cell>
          <cell r="AG1715">
            <v>24.241095890410961</v>
          </cell>
          <cell r="AH1715" t="str">
            <v>&lt; 25</v>
          </cell>
          <cell r="AI1715">
            <v>17462030</v>
          </cell>
          <cell r="AJ1715" t="str">
            <v>07</v>
          </cell>
          <cell r="AK1715" t="str">
            <v>14363617</v>
          </cell>
          <cell r="AL1715">
            <v>43504</v>
          </cell>
          <cell r="AM1715" t="str">
            <v>FEMME</v>
          </cell>
          <cell r="AN1715" t="str">
            <v>Célibataire</v>
          </cell>
          <cell r="AQ1715">
            <v>3</v>
          </cell>
          <cell r="AR1715">
            <v>2</v>
          </cell>
          <cell r="AS1715">
            <v>45945.5</v>
          </cell>
          <cell r="AT1715" t="str">
            <v>Horaire</v>
          </cell>
          <cell r="AU1715">
            <v>3.5</v>
          </cell>
          <cell r="AV1715" t="str">
            <v>07</v>
          </cell>
          <cell r="AW1715" t="str">
            <v>08001</v>
          </cell>
          <cell r="AX1715">
            <v>38105534399</v>
          </cell>
          <cell r="AY1715">
            <v>84</v>
          </cell>
          <cell r="AZ1715" t="str">
            <v>AMEN BANK</v>
          </cell>
          <cell r="BA1715" t="str">
            <v>07080013810553439984</v>
          </cell>
          <cell r="BB1715">
            <v>20</v>
          </cell>
          <cell r="BC1715" t="str">
            <v>SANHEJA OUED ELIL</v>
          </cell>
          <cell r="BD1715" t="str">
            <v>MANOUBA</v>
          </cell>
          <cell r="BG1715">
            <v>24012292</v>
          </cell>
          <cell r="BJ1715" t="str">
            <v>SANHEJA</v>
          </cell>
          <cell r="BK1715" t="str">
            <v>-COUPE</v>
          </cell>
          <cell r="BL1715" t="str">
            <v>1.1</v>
          </cell>
          <cell r="BT1715">
            <v>680</v>
          </cell>
          <cell r="BU1715" t="str">
            <v>si</v>
          </cell>
          <cell r="BV1715" t="str">
            <v>coupe</v>
          </cell>
        </row>
        <row r="1716">
          <cell r="B1716">
            <v>1718</v>
          </cell>
          <cell r="C1716" t="str">
            <v>Monsieur</v>
          </cell>
          <cell r="D1716" t="str">
            <v>MADHI ATEF</v>
          </cell>
          <cell r="E1716" t="str">
            <v>SAGE Tunisia</v>
          </cell>
          <cell r="F1716" t="str">
            <v>COUPE</v>
          </cell>
          <cell r="G1716" t="str">
            <v>COUPEUR</v>
          </cell>
          <cell r="H1716" t="str">
            <v>COUPE</v>
          </cell>
          <cell r="I1716" t="str">
            <v>HAITHEM SLAMA</v>
          </cell>
          <cell r="K1716" t="str">
            <v>DIRECTS</v>
          </cell>
          <cell r="L1716" t="str">
            <v>Variable cost at standard</v>
          </cell>
          <cell r="M1716" t="str">
            <v>COUPEUR</v>
          </cell>
          <cell r="N1716">
            <v>45216</v>
          </cell>
          <cell r="P1716">
            <v>-6</v>
          </cell>
          <cell r="T1716" t="str">
            <v>CDD</v>
          </cell>
          <cell r="U1716" t="str">
            <v>Contractuel</v>
          </cell>
          <cell r="V1716">
            <v>45689</v>
          </cell>
          <cell r="W1716">
            <v>45716</v>
          </cell>
          <cell r="Z1716">
            <v>45216</v>
          </cell>
          <cell r="AA1716">
            <v>10</v>
          </cell>
          <cell r="AB1716">
            <v>2023</v>
          </cell>
          <cell r="AC1716">
            <v>2027</v>
          </cell>
          <cell r="AD1716">
            <v>1.3861111111111111</v>
          </cell>
          <cell r="AE1716" t="str">
            <v>&lt; 2</v>
          </cell>
          <cell r="AF1716">
            <v>28320</v>
          </cell>
          <cell r="AG1716">
            <v>47.676712328767124</v>
          </cell>
          <cell r="AH1716" t="str">
            <v>&gt;45&lt; 55</v>
          </cell>
          <cell r="AI1716">
            <v>12271516</v>
          </cell>
          <cell r="AJ1716" t="str">
            <v>00</v>
          </cell>
          <cell r="AK1716" t="str">
            <v>04673070</v>
          </cell>
          <cell r="AL1716">
            <v>43762</v>
          </cell>
          <cell r="AM1716" t="str">
            <v xml:space="preserve">HOMME </v>
          </cell>
          <cell r="AN1716" t="str">
            <v>Marié(e)</v>
          </cell>
          <cell r="AO1716">
            <v>2</v>
          </cell>
          <cell r="AQ1716">
            <v>3</v>
          </cell>
          <cell r="AR1716">
            <v>2</v>
          </cell>
          <cell r="AS1716">
            <v>45946.5</v>
          </cell>
          <cell r="AT1716" t="str">
            <v>Horaire</v>
          </cell>
          <cell r="AU1716">
            <v>3.5</v>
          </cell>
          <cell r="AV1716">
            <v>17</v>
          </cell>
          <cell r="AW1716" t="str">
            <v>00100</v>
          </cell>
          <cell r="AX1716" t="str">
            <v>00001402045</v>
          </cell>
          <cell r="AY1716">
            <v>70</v>
          </cell>
          <cell r="AZ1716" t="str">
            <v>LA POSTE</v>
          </cell>
          <cell r="BA1716" t="str">
            <v>17001000000140204570</v>
          </cell>
          <cell r="BB1716">
            <v>20</v>
          </cell>
          <cell r="BC1716" t="str">
            <v>17 RUE 4525 HRAIRIA TUNIS</v>
          </cell>
          <cell r="BD1716" t="str">
            <v>TUNIS</v>
          </cell>
          <cell r="BG1716">
            <v>22108050</v>
          </cell>
          <cell r="BJ1716" t="str">
            <v>HRAIRIA</v>
          </cell>
          <cell r="BK1716" t="str">
            <v>-COUPE</v>
          </cell>
          <cell r="BL1716" t="str">
            <v>1.1</v>
          </cell>
          <cell r="BU1716" t="str">
            <v>si</v>
          </cell>
          <cell r="BV1716" t="str">
            <v>coupe</v>
          </cell>
        </row>
        <row r="1717">
          <cell r="B1717">
            <v>1719</v>
          </cell>
          <cell r="C1717" t="str">
            <v>Mlle</v>
          </cell>
          <cell r="D1717" t="str">
            <v>JENDOUBI NOUR</v>
          </cell>
          <cell r="E1717" t="str">
            <v>SAGE Tunisia</v>
          </cell>
          <cell r="F1717" t="str">
            <v>COUPE</v>
          </cell>
          <cell r="G1717" t="str">
            <v>COUPEUR</v>
          </cell>
          <cell r="H1717" t="str">
            <v>COUPE</v>
          </cell>
          <cell r="I1717" t="str">
            <v>HAITHEM SLAMA</v>
          </cell>
          <cell r="K1717" t="str">
            <v>DIRECTS</v>
          </cell>
          <cell r="L1717" t="str">
            <v>Variable cost at standard</v>
          </cell>
          <cell r="M1717" t="str">
            <v>COUPEUR</v>
          </cell>
          <cell r="N1717">
            <v>45216</v>
          </cell>
          <cell r="P1717">
            <v>-6</v>
          </cell>
          <cell r="T1717" t="str">
            <v>CDD</v>
          </cell>
          <cell r="U1717" t="str">
            <v>Contractuel</v>
          </cell>
          <cell r="V1717">
            <v>45689</v>
          </cell>
          <cell r="W1717">
            <v>45716</v>
          </cell>
          <cell r="Z1717">
            <v>45216</v>
          </cell>
          <cell r="AA1717">
            <v>10</v>
          </cell>
          <cell r="AB1717">
            <v>2023</v>
          </cell>
          <cell r="AC1717">
            <v>2027</v>
          </cell>
          <cell r="AD1717">
            <v>1.3861111111111111</v>
          </cell>
          <cell r="AE1717" t="str">
            <v>&lt; 2</v>
          </cell>
          <cell r="AF1717">
            <v>37903</v>
          </cell>
          <cell r="AG1717">
            <v>21.421917808219177</v>
          </cell>
          <cell r="AH1717" t="str">
            <v>&lt; 25</v>
          </cell>
          <cell r="AI1717">
            <v>17592076</v>
          </cell>
          <cell r="AJ1717" t="str">
            <v>06</v>
          </cell>
          <cell r="AK1717" t="str">
            <v>09533856</v>
          </cell>
          <cell r="AL1717">
            <v>44526</v>
          </cell>
          <cell r="AM1717" t="str">
            <v>FEMME</v>
          </cell>
          <cell r="AN1717" t="str">
            <v>Célibataire</v>
          </cell>
          <cell r="AQ1717">
            <v>3</v>
          </cell>
          <cell r="AR1717">
            <v>2</v>
          </cell>
          <cell r="AS1717">
            <v>45946.5</v>
          </cell>
          <cell r="AT1717" t="str">
            <v>Horaire</v>
          </cell>
          <cell r="AU1717">
            <v>3.5</v>
          </cell>
          <cell r="AV1717">
            <v>17</v>
          </cell>
          <cell r="AW1717" t="str">
            <v>00100</v>
          </cell>
          <cell r="AX1717" t="str">
            <v>00003328271</v>
          </cell>
          <cell r="AY1717">
            <v>70</v>
          </cell>
          <cell r="AZ1717" t="str">
            <v>LA POSTE</v>
          </cell>
          <cell r="BA1717" t="str">
            <v>17001000000332827170</v>
          </cell>
          <cell r="BB1717">
            <v>20</v>
          </cell>
          <cell r="BC1717" t="str">
            <v>JEDAIDA TEBORBA</v>
          </cell>
          <cell r="BD1717" t="str">
            <v>MANOUBA</v>
          </cell>
          <cell r="BF1717">
            <v>45258</v>
          </cell>
          <cell r="BG1717">
            <v>92443453</v>
          </cell>
          <cell r="BJ1717" t="str">
            <v>Jedaida</v>
          </cell>
          <cell r="BK1717" t="str">
            <v>-COUPE</v>
          </cell>
          <cell r="BL1717" t="str">
            <v>1.1</v>
          </cell>
          <cell r="BT1717">
            <v>710</v>
          </cell>
          <cell r="BU1717" t="str">
            <v>si</v>
          </cell>
          <cell r="BV1717" t="str">
            <v>coupe</v>
          </cell>
        </row>
        <row r="1718">
          <cell r="B1718">
            <v>1720</v>
          </cell>
          <cell r="C1718" t="str">
            <v>Monsieur</v>
          </cell>
          <cell r="D1718" t="str">
            <v>BOUROGAA CHEDI</v>
          </cell>
          <cell r="E1718" t="str">
            <v>SAGE Tunisia</v>
          </cell>
          <cell r="F1718" t="str">
            <v>COUPE</v>
          </cell>
          <cell r="G1718" t="str">
            <v>COUPEUR</v>
          </cell>
          <cell r="H1718" t="str">
            <v>COUPE</v>
          </cell>
          <cell r="I1718" t="str">
            <v>HAITHEM SLAMA</v>
          </cell>
          <cell r="K1718" t="str">
            <v>DIRECTS</v>
          </cell>
          <cell r="L1718" t="str">
            <v>Variable cost at standard</v>
          </cell>
          <cell r="M1718" t="str">
            <v>COUPEUR</v>
          </cell>
          <cell r="N1718">
            <v>45216</v>
          </cell>
          <cell r="P1718">
            <v>-462</v>
          </cell>
          <cell r="Q1718">
            <v>45248</v>
          </cell>
          <cell r="R1718" t="str">
            <v>dicipline</v>
          </cell>
          <cell r="T1718" t="str">
            <v>CDD</v>
          </cell>
          <cell r="U1718" t="str">
            <v>Contractuel</v>
          </cell>
          <cell r="V1718">
            <v>45216</v>
          </cell>
          <cell r="W1718">
            <v>45260</v>
          </cell>
          <cell r="Z1718">
            <v>45216</v>
          </cell>
          <cell r="AA1718">
            <v>10</v>
          </cell>
          <cell r="AB1718">
            <v>2023</v>
          </cell>
          <cell r="AC1718">
            <v>2027</v>
          </cell>
          <cell r="AD1718">
            <v>1.3861111111111111</v>
          </cell>
          <cell r="AE1718" t="str">
            <v>&lt; 2</v>
          </cell>
          <cell r="AF1718">
            <v>36409</v>
          </cell>
          <cell r="AG1718">
            <v>25.515068493150686</v>
          </cell>
          <cell r="AH1718" t="str">
            <v>&gt;25&lt; 35</v>
          </cell>
          <cell r="AK1718" t="str">
            <v>11665616</v>
          </cell>
          <cell r="AL1718">
            <v>44788</v>
          </cell>
          <cell r="AM1718" t="str">
            <v>FEMME</v>
          </cell>
          <cell r="AN1718" t="str">
            <v>Célibataire</v>
          </cell>
          <cell r="AQ1718">
            <v>3</v>
          </cell>
          <cell r="AR1718">
            <v>1</v>
          </cell>
          <cell r="AS1718">
            <v>45581.25</v>
          </cell>
          <cell r="AT1718" t="str">
            <v>Horaire</v>
          </cell>
          <cell r="AU1718">
            <v>3.5</v>
          </cell>
          <cell r="AV1718">
            <v>25</v>
          </cell>
          <cell r="AW1718" t="str">
            <v>02400</v>
          </cell>
          <cell r="AX1718" t="str">
            <v>00001039889</v>
          </cell>
          <cell r="AY1718">
            <v>40</v>
          </cell>
          <cell r="AZ1718" t="str">
            <v>ZITOUNA BANK</v>
          </cell>
          <cell r="BA1718" t="str">
            <v>25024000000103988940</v>
          </cell>
          <cell r="BB1718">
            <v>20</v>
          </cell>
          <cell r="BC1718" t="str">
            <v>25 JUILLET SIDI HSSINE</v>
          </cell>
          <cell r="BD1718" t="str">
            <v>SIDI HSSINE</v>
          </cell>
          <cell r="BG1718">
            <v>96795593</v>
          </cell>
          <cell r="BK1718" t="str">
            <v>-COUPE</v>
          </cell>
          <cell r="BL1718" t="str">
            <v>1.1</v>
          </cell>
          <cell r="BU1718" t="str">
            <v>Non-Actif</v>
          </cell>
        </row>
        <row r="1719">
          <cell r="B1719">
            <v>1721</v>
          </cell>
          <cell r="C1719" t="str">
            <v>Mlle</v>
          </cell>
          <cell r="D1719" t="str">
            <v>JELASSI SABRINE</v>
          </cell>
          <cell r="E1719" t="str">
            <v>SAGE Tunisia</v>
          </cell>
          <cell r="F1719" t="str">
            <v>COUPE</v>
          </cell>
          <cell r="G1719" t="str">
            <v>COUPEUR</v>
          </cell>
          <cell r="H1719" t="str">
            <v>COUPE</v>
          </cell>
          <cell r="I1719" t="str">
            <v>HAITHEM SLAMA</v>
          </cell>
          <cell r="K1719" t="str">
            <v>DIRECTS</v>
          </cell>
          <cell r="L1719" t="str">
            <v>Variable cost at standard</v>
          </cell>
          <cell r="M1719" t="str">
            <v>COUPEUR</v>
          </cell>
          <cell r="N1719">
            <v>45216</v>
          </cell>
          <cell r="P1719">
            <v>-462</v>
          </cell>
          <cell r="Q1719">
            <v>45232</v>
          </cell>
          <cell r="R1719" t="str">
            <v>personnel</v>
          </cell>
          <cell r="T1719" t="str">
            <v>CDD</v>
          </cell>
          <cell r="U1719" t="str">
            <v>Contractuel</v>
          </cell>
          <cell r="V1719">
            <v>45216</v>
          </cell>
          <cell r="W1719">
            <v>45260</v>
          </cell>
          <cell r="Z1719">
            <v>45216</v>
          </cell>
          <cell r="AA1719">
            <v>10</v>
          </cell>
          <cell r="AB1719">
            <v>2023</v>
          </cell>
          <cell r="AC1719">
            <v>2027</v>
          </cell>
          <cell r="AD1719">
            <v>1.3861111111111111</v>
          </cell>
          <cell r="AE1719" t="str">
            <v>&lt; 2</v>
          </cell>
          <cell r="AF1719">
            <v>35614</v>
          </cell>
          <cell r="AG1719">
            <v>27.693150684931506</v>
          </cell>
          <cell r="AH1719" t="str">
            <v>&gt;25&lt; 35</v>
          </cell>
          <cell r="AK1719" t="str">
            <v>14362330</v>
          </cell>
          <cell r="AL1719">
            <v>43371</v>
          </cell>
          <cell r="AM1719" t="str">
            <v>FEMME</v>
          </cell>
          <cell r="AN1719" t="str">
            <v>Célibataire</v>
          </cell>
          <cell r="AQ1719">
            <v>3</v>
          </cell>
          <cell r="AR1719">
            <v>1</v>
          </cell>
          <cell r="AS1719">
            <v>45581.25</v>
          </cell>
          <cell r="AT1719" t="str">
            <v>Horaire</v>
          </cell>
          <cell r="AU1719">
            <v>3.5</v>
          </cell>
          <cell r="AV1719">
            <v>17</v>
          </cell>
          <cell r="AW1719">
            <v>53594</v>
          </cell>
          <cell r="AX1719" t="str">
            <v>01714296734</v>
          </cell>
          <cell r="AY1719" t="str">
            <v>05</v>
          </cell>
          <cell r="AZ1719" t="str">
            <v>LA POSTE</v>
          </cell>
          <cell r="BA1719" t="str">
            <v>17535940171429673405</v>
          </cell>
          <cell r="BB1719">
            <v>20</v>
          </cell>
          <cell r="BC1719" t="str">
            <v>SANHEJA OUED ELIL</v>
          </cell>
          <cell r="BD1719" t="str">
            <v>MANOUBA</v>
          </cell>
          <cell r="BG1719">
            <v>20341294</v>
          </cell>
          <cell r="BK1719" t="str">
            <v>-COUPE</v>
          </cell>
          <cell r="BL1719" t="str">
            <v>1.1</v>
          </cell>
          <cell r="BU1719" t="str">
            <v>Non-Actif</v>
          </cell>
        </row>
        <row r="1720">
          <cell r="B1720">
            <v>1722</v>
          </cell>
          <cell r="C1720" t="str">
            <v>Madame</v>
          </cell>
          <cell r="D1720" t="str">
            <v>ZELFANI SANA</v>
          </cell>
          <cell r="E1720" t="str">
            <v>SAGE Tunisia</v>
          </cell>
          <cell r="F1720" t="str">
            <v>PRODUCTION</v>
          </cell>
          <cell r="G1720" t="str">
            <v>Couturière</v>
          </cell>
          <cell r="H1720" t="str">
            <v>Panda</v>
          </cell>
          <cell r="I1720" t="str">
            <v>FAWZI SENDESNI</v>
          </cell>
          <cell r="J1720" t="str">
            <v>B</v>
          </cell>
          <cell r="K1720" t="str">
            <v>DIRECTS</v>
          </cell>
          <cell r="L1720" t="str">
            <v>Variable cost at standard</v>
          </cell>
          <cell r="M1720" t="str">
            <v>Couturière</v>
          </cell>
          <cell r="N1720">
            <v>45215</v>
          </cell>
          <cell r="P1720">
            <v>-279</v>
          </cell>
          <cell r="Q1720">
            <v>45415</v>
          </cell>
          <cell r="R1720" t="str">
            <v>personnel</v>
          </cell>
          <cell r="T1720" t="str">
            <v>CDD</v>
          </cell>
          <cell r="U1720" t="str">
            <v>Contractuel</v>
          </cell>
          <cell r="V1720">
            <v>45383</v>
          </cell>
          <cell r="W1720">
            <v>45443</v>
          </cell>
          <cell r="Z1720">
            <v>45215</v>
          </cell>
          <cell r="AA1720">
            <v>10</v>
          </cell>
          <cell r="AB1720">
            <v>2023</v>
          </cell>
          <cell r="AC1720">
            <v>2027</v>
          </cell>
          <cell r="AD1720">
            <v>1.3888888888888888</v>
          </cell>
          <cell r="AE1720" t="str">
            <v>&lt; 2</v>
          </cell>
          <cell r="AF1720">
            <v>31610</v>
          </cell>
          <cell r="AG1720">
            <v>38.663013698630138</v>
          </cell>
          <cell r="AH1720" t="str">
            <v>&gt;35&lt; 45</v>
          </cell>
          <cell r="AI1720">
            <v>16600201</v>
          </cell>
          <cell r="AJ1720" t="str">
            <v>06</v>
          </cell>
          <cell r="AK1720" t="str">
            <v>07133128</v>
          </cell>
          <cell r="AL1720">
            <v>38149</v>
          </cell>
          <cell r="AM1720" t="str">
            <v xml:space="preserve">HOMME </v>
          </cell>
          <cell r="AN1720" t="str">
            <v>Marié(e)</v>
          </cell>
          <cell r="AO1720">
            <v>2</v>
          </cell>
          <cell r="AQ1720">
            <v>3</v>
          </cell>
          <cell r="AR1720">
            <v>1</v>
          </cell>
          <cell r="AS1720">
            <v>45580.25</v>
          </cell>
          <cell r="AT1720" t="str">
            <v>Horaire</v>
          </cell>
          <cell r="AU1720">
            <v>3.5</v>
          </cell>
          <cell r="AV1720">
            <v>17</v>
          </cell>
          <cell r="AW1720" t="str">
            <v>00100</v>
          </cell>
          <cell r="AX1720" t="str">
            <v>00003005248</v>
          </cell>
          <cell r="AY1720">
            <v>12</v>
          </cell>
          <cell r="AZ1720" t="str">
            <v>LA POSTE</v>
          </cell>
          <cell r="BA1720" t="str">
            <v>17001000000300524812</v>
          </cell>
          <cell r="BB1720">
            <v>20</v>
          </cell>
          <cell r="BC1720" t="str">
            <v>MOUROUJ 2 BEN AROUS</v>
          </cell>
          <cell r="BD1720" t="str">
            <v>BEN AROUS</v>
          </cell>
          <cell r="BG1720">
            <v>99288064</v>
          </cell>
          <cell r="BJ1720" t="str">
            <v>MOUROUJ 2</v>
          </cell>
          <cell r="BK1720" t="str">
            <v>B-Panda</v>
          </cell>
          <cell r="BL1720" t="str">
            <v>1.1</v>
          </cell>
          <cell r="BU1720" t="str">
            <v>Non-Actif</v>
          </cell>
          <cell r="BV1720" t="str">
            <v>965 B  CA</v>
          </cell>
        </row>
        <row r="1721">
          <cell r="B1721">
            <v>1723</v>
          </cell>
          <cell r="C1721" t="str">
            <v>Madame</v>
          </cell>
          <cell r="D1721" t="str">
            <v>BEN YAHYA  AHLEM</v>
          </cell>
          <cell r="E1721" t="str">
            <v>SAGE Tunisia</v>
          </cell>
          <cell r="F1721" t="str">
            <v>PRODUCTION</v>
          </cell>
          <cell r="G1721" t="str">
            <v>Couturière</v>
          </cell>
          <cell r="H1721" t="str">
            <v>Panda</v>
          </cell>
          <cell r="I1721" t="str">
            <v>HASNA NASRAOUI</v>
          </cell>
          <cell r="J1721" t="str">
            <v>A</v>
          </cell>
          <cell r="K1721" t="str">
            <v>DIRECTS</v>
          </cell>
          <cell r="L1721" t="str">
            <v>Variable cost at standard</v>
          </cell>
          <cell r="M1721" t="str">
            <v>Couturière</v>
          </cell>
          <cell r="N1721">
            <v>45217</v>
          </cell>
          <cell r="P1721">
            <v>25</v>
          </cell>
          <cell r="T1721" t="str">
            <v>CDD</v>
          </cell>
          <cell r="U1721" t="str">
            <v>Contractuel</v>
          </cell>
          <cell r="V1721">
            <v>45689</v>
          </cell>
          <cell r="W1721">
            <v>45747</v>
          </cell>
          <cell r="Z1721">
            <v>45217</v>
          </cell>
          <cell r="AA1721">
            <v>10</v>
          </cell>
          <cell r="AB1721">
            <v>2023</v>
          </cell>
          <cell r="AC1721">
            <v>2027</v>
          </cell>
          <cell r="AD1721">
            <v>1.3833333333333333</v>
          </cell>
          <cell r="AE1721" t="str">
            <v>&lt; 2</v>
          </cell>
          <cell r="AF1721">
            <v>27976</v>
          </cell>
          <cell r="AG1721">
            <v>48.61917808219178</v>
          </cell>
          <cell r="AH1721" t="str">
            <v>&gt;45&lt; 55</v>
          </cell>
          <cell r="AI1721">
            <v>11819911</v>
          </cell>
          <cell r="AJ1721" t="str">
            <v>08</v>
          </cell>
          <cell r="AK1721" t="str">
            <v>07297759</v>
          </cell>
          <cell r="AL1721">
            <v>41793</v>
          </cell>
          <cell r="AM1721" t="str">
            <v>FEMME</v>
          </cell>
          <cell r="AN1721" t="str">
            <v>Marié(e)</v>
          </cell>
          <cell r="AO1721">
            <v>1</v>
          </cell>
          <cell r="AQ1721">
            <v>3</v>
          </cell>
          <cell r="AR1721">
            <v>2</v>
          </cell>
          <cell r="AS1721">
            <v>45947.5</v>
          </cell>
          <cell r="AT1721" t="str">
            <v>Horaire</v>
          </cell>
          <cell r="AU1721">
            <v>3.5</v>
          </cell>
          <cell r="AV1721">
            <v>17</v>
          </cell>
          <cell r="AW1721" t="str">
            <v>00100</v>
          </cell>
          <cell r="AX1721" t="str">
            <v>00002364730</v>
          </cell>
          <cell r="AY1721">
            <v>93</v>
          </cell>
          <cell r="AZ1721" t="str">
            <v>LA POSTE</v>
          </cell>
          <cell r="BA1721" t="str">
            <v>17001000000236473093</v>
          </cell>
          <cell r="BB1721">
            <v>20</v>
          </cell>
          <cell r="BC1721" t="str">
            <v>BIR ZITOUN TEBORBA MANOUBA</v>
          </cell>
          <cell r="BD1721" t="str">
            <v>MANOUBA</v>
          </cell>
          <cell r="BG1721">
            <v>58182586</v>
          </cell>
          <cell r="BJ1721" t="str">
            <v>TEBORBA</v>
          </cell>
          <cell r="BK1721" t="str">
            <v>A-Panda</v>
          </cell>
          <cell r="BL1721" t="str">
            <v>1.1</v>
          </cell>
          <cell r="BT1721">
            <v>633</v>
          </cell>
          <cell r="BU1721" t="str">
            <v>si</v>
          </cell>
          <cell r="BV1721" t="str">
            <v>139 A SP</v>
          </cell>
        </row>
        <row r="1722">
          <cell r="B1722">
            <v>1724</v>
          </cell>
          <cell r="C1722" t="str">
            <v>Madame</v>
          </cell>
          <cell r="D1722" t="str">
            <v>HEDHLI NEZIHA</v>
          </cell>
          <cell r="E1722" t="str">
            <v>SAGE Tunisia</v>
          </cell>
          <cell r="F1722" t="str">
            <v>PRODUCTION</v>
          </cell>
          <cell r="G1722" t="str">
            <v>Couturière</v>
          </cell>
          <cell r="H1722" t="str">
            <v>Panda</v>
          </cell>
          <cell r="I1722" t="str">
            <v>HASNA NASRAOUI</v>
          </cell>
          <cell r="J1722" t="str">
            <v>A</v>
          </cell>
          <cell r="K1722" t="str">
            <v>DIRECTS</v>
          </cell>
          <cell r="L1722" t="str">
            <v>Variable cost at standard</v>
          </cell>
          <cell r="M1722" t="str">
            <v>Couturière</v>
          </cell>
          <cell r="N1722">
            <v>45217</v>
          </cell>
          <cell r="P1722">
            <v>25</v>
          </cell>
          <cell r="T1722" t="str">
            <v>CDD</v>
          </cell>
          <cell r="U1722" t="str">
            <v>Contractuel</v>
          </cell>
          <cell r="V1722">
            <v>45689</v>
          </cell>
          <cell r="W1722">
            <v>45747</v>
          </cell>
          <cell r="Z1722">
            <v>45217</v>
          </cell>
          <cell r="AA1722">
            <v>10</v>
          </cell>
          <cell r="AB1722">
            <v>2023</v>
          </cell>
          <cell r="AC1722">
            <v>2027</v>
          </cell>
          <cell r="AD1722">
            <v>1.3833333333333333</v>
          </cell>
          <cell r="AE1722" t="str">
            <v>&lt; 2</v>
          </cell>
          <cell r="AF1722">
            <v>28251</v>
          </cell>
          <cell r="AG1722">
            <v>47.865753424657534</v>
          </cell>
          <cell r="AH1722" t="str">
            <v>&gt;45&lt; 55</v>
          </cell>
          <cell r="AI1722">
            <v>11660643</v>
          </cell>
          <cell r="AJ1722" t="str">
            <v>01</v>
          </cell>
          <cell r="AK1722" t="str">
            <v>05666349</v>
          </cell>
          <cell r="AL1722">
            <v>41130</v>
          </cell>
          <cell r="AM1722" t="str">
            <v>FEMME</v>
          </cell>
          <cell r="AN1722" t="str">
            <v>Marié(e)</v>
          </cell>
          <cell r="AO1722">
            <v>2</v>
          </cell>
          <cell r="AQ1722">
            <v>3</v>
          </cell>
          <cell r="AR1722">
            <v>2</v>
          </cell>
          <cell r="AS1722">
            <v>45947.5</v>
          </cell>
          <cell r="AT1722" t="str">
            <v>Horaire</v>
          </cell>
          <cell r="AU1722">
            <v>3.5</v>
          </cell>
          <cell r="AV1722">
            <v>17</v>
          </cell>
          <cell r="AW1722" t="str">
            <v>00100</v>
          </cell>
          <cell r="AX1722" t="str">
            <v>00003080153</v>
          </cell>
          <cell r="AY1722">
            <v>46</v>
          </cell>
          <cell r="AZ1722" t="str">
            <v>LA POSTE</v>
          </cell>
          <cell r="BA1722" t="str">
            <v>17001000000308015346</v>
          </cell>
          <cell r="BB1722">
            <v>20</v>
          </cell>
          <cell r="BC1722" t="str">
            <v>TEBORBA MANOUBA</v>
          </cell>
          <cell r="BD1722" t="str">
            <v>MANOUBA</v>
          </cell>
          <cell r="BG1722">
            <v>25091576</v>
          </cell>
          <cell r="BH1722">
            <v>23715224</v>
          </cell>
          <cell r="BJ1722" t="str">
            <v>TEBORBA</v>
          </cell>
          <cell r="BK1722" t="str">
            <v>A-Panda</v>
          </cell>
          <cell r="BL1722" t="str">
            <v>1.1</v>
          </cell>
          <cell r="BT1722">
            <v>832</v>
          </cell>
          <cell r="BU1722" t="str">
            <v>si</v>
          </cell>
          <cell r="BV1722" t="str">
            <v>139 A SP</v>
          </cell>
        </row>
        <row r="1723">
          <cell r="B1723">
            <v>1725</v>
          </cell>
          <cell r="C1723" t="str">
            <v>Madame</v>
          </cell>
          <cell r="D1723" t="str">
            <v>OUERGHI SALWA</v>
          </cell>
          <cell r="E1723" t="str">
            <v>SAGE Tunisia</v>
          </cell>
          <cell r="F1723" t="str">
            <v>PRODUCTION</v>
          </cell>
          <cell r="G1723" t="str">
            <v>Couturière</v>
          </cell>
          <cell r="H1723" t="str">
            <v>P6 AV</v>
          </cell>
          <cell r="I1723" t="str">
            <v>EL KADRI MARIEM</v>
          </cell>
          <cell r="J1723" t="str">
            <v>A</v>
          </cell>
          <cell r="K1723" t="str">
            <v>DIRECTS</v>
          </cell>
          <cell r="L1723" t="str">
            <v>Variable cost at standard</v>
          </cell>
          <cell r="M1723" t="str">
            <v>Couturière</v>
          </cell>
          <cell r="N1723">
            <v>45219</v>
          </cell>
          <cell r="P1723">
            <v>-279</v>
          </cell>
          <cell r="Q1723">
            <v>45411</v>
          </cell>
          <cell r="R1723" t="str">
            <v>discipline</v>
          </cell>
          <cell r="T1723" t="str">
            <v>CDD</v>
          </cell>
          <cell r="U1723" t="str">
            <v>Contractuel</v>
          </cell>
          <cell r="V1723">
            <v>45383</v>
          </cell>
          <cell r="W1723">
            <v>45443</v>
          </cell>
          <cell r="Z1723">
            <v>45219</v>
          </cell>
          <cell r="AA1723">
            <v>10</v>
          </cell>
          <cell r="AB1723">
            <v>2023</v>
          </cell>
          <cell r="AC1723">
            <v>2027</v>
          </cell>
          <cell r="AD1723">
            <v>1.3777777777777778</v>
          </cell>
          <cell r="AE1723" t="str">
            <v>&lt; 2</v>
          </cell>
          <cell r="AF1723">
            <v>28709</v>
          </cell>
          <cell r="AG1723">
            <v>46.610958904109587</v>
          </cell>
          <cell r="AH1723" t="str">
            <v>&gt;45&lt; 55</v>
          </cell>
          <cell r="AI1723">
            <v>12302528</v>
          </cell>
          <cell r="AJ1723" t="str">
            <v>09</v>
          </cell>
          <cell r="AK1723" t="str">
            <v>07053724</v>
          </cell>
          <cell r="AL1723">
            <v>43050</v>
          </cell>
          <cell r="AM1723" t="str">
            <v>FEMME</v>
          </cell>
          <cell r="AN1723" t="str">
            <v>Divorcé</v>
          </cell>
          <cell r="AQ1723">
            <v>3</v>
          </cell>
          <cell r="AR1723">
            <v>1</v>
          </cell>
          <cell r="AS1723">
            <v>45584.25</v>
          </cell>
          <cell r="AT1723" t="str">
            <v>Horaire</v>
          </cell>
          <cell r="AU1723">
            <v>3.5</v>
          </cell>
          <cell r="AV1723">
            <v>25</v>
          </cell>
          <cell r="AW1723" t="str">
            <v>04700</v>
          </cell>
          <cell r="AX1723" t="str">
            <v>00000929536</v>
          </cell>
          <cell r="AY1723">
            <v>70</v>
          </cell>
          <cell r="AZ1723" t="str">
            <v>ZITOUNA BANK</v>
          </cell>
          <cell r="BA1723" t="str">
            <v>25047000000092953670</v>
          </cell>
          <cell r="BB1723">
            <v>20</v>
          </cell>
          <cell r="BC1723" t="str">
            <v>NAASSEN BEN AROUS</v>
          </cell>
          <cell r="BD1723" t="str">
            <v>BEN AROUS</v>
          </cell>
          <cell r="BF1723">
            <v>45272</v>
          </cell>
          <cell r="BJ1723" t="str">
            <v>NAASSEN</v>
          </cell>
          <cell r="BK1723" t="str">
            <v>A-P6 AV</v>
          </cell>
          <cell r="BL1723" t="str">
            <v>1.1</v>
          </cell>
          <cell r="BU1723" t="str">
            <v>Non-Actif</v>
          </cell>
          <cell r="BV1723" t="str">
            <v>P6 AV A SA</v>
          </cell>
        </row>
        <row r="1724">
          <cell r="B1724">
            <v>1726</v>
          </cell>
          <cell r="C1724" t="str">
            <v>Mlle</v>
          </cell>
          <cell r="D1724" t="str">
            <v>DELLAI SAMAR</v>
          </cell>
          <cell r="E1724" t="str">
            <v>SAGE Tunisia</v>
          </cell>
          <cell r="F1724" t="str">
            <v>PRODUCTION</v>
          </cell>
          <cell r="G1724" t="str">
            <v>Couturière</v>
          </cell>
          <cell r="H1724" t="str">
            <v>P6 AR</v>
          </cell>
          <cell r="I1724" t="str">
            <v>MASSOUD BRAHMI</v>
          </cell>
          <cell r="J1724" t="str">
            <v>B</v>
          </cell>
          <cell r="K1724" t="str">
            <v>DIRECTS</v>
          </cell>
          <cell r="L1724" t="str">
            <v>Variable cost at standard</v>
          </cell>
          <cell r="M1724" t="str">
            <v>Couturière</v>
          </cell>
          <cell r="N1724">
            <v>45219</v>
          </cell>
          <cell r="P1724">
            <v>-65</v>
          </cell>
          <cell r="Q1724">
            <v>45658</v>
          </cell>
          <cell r="R1724" t="str">
            <v>maladie</v>
          </cell>
          <cell r="T1724" t="str">
            <v>CDD</v>
          </cell>
          <cell r="U1724" t="str">
            <v>Contractuel</v>
          </cell>
          <cell r="V1724">
            <v>45597</v>
          </cell>
          <cell r="W1724">
            <v>45657</v>
          </cell>
          <cell r="Z1724">
            <v>45219</v>
          </cell>
          <cell r="AA1724">
            <v>10</v>
          </cell>
          <cell r="AB1724">
            <v>2023</v>
          </cell>
          <cell r="AC1724">
            <v>2027</v>
          </cell>
          <cell r="AD1724">
            <v>1.3777777777777778</v>
          </cell>
          <cell r="AE1724" t="str">
            <v>&lt; 2</v>
          </cell>
          <cell r="AF1724">
            <v>35973</v>
          </cell>
          <cell r="AG1724">
            <v>26.709589041095889</v>
          </cell>
          <cell r="AH1724" t="str">
            <v>&gt;25&lt; 35</v>
          </cell>
          <cell r="AI1724">
            <v>14193326</v>
          </cell>
          <cell r="AJ1724" t="str">
            <v>04</v>
          </cell>
          <cell r="AK1724" t="str">
            <v>14258750</v>
          </cell>
          <cell r="AL1724">
            <v>41853</v>
          </cell>
          <cell r="AM1724" t="str">
            <v>FEMME</v>
          </cell>
          <cell r="AN1724" t="str">
            <v>Célibataire</v>
          </cell>
          <cell r="AQ1724">
            <v>3</v>
          </cell>
          <cell r="AR1724">
            <v>2</v>
          </cell>
          <cell r="AS1724">
            <v>45949.5</v>
          </cell>
          <cell r="AT1724" t="str">
            <v>Horaire</v>
          </cell>
          <cell r="AU1724">
            <v>3.5</v>
          </cell>
          <cell r="AV1724">
            <v>17</v>
          </cell>
          <cell r="AW1724">
            <v>53594</v>
          </cell>
          <cell r="AX1724" t="str">
            <v>01735531820</v>
          </cell>
          <cell r="AY1724">
            <v>79</v>
          </cell>
          <cell r="AZ1724" t="str">
            <v>LA POSTE</v>
          </cell>
          <cell r="BA1724" t="str">
            <v>17535940173553182079</v>
          </cell>
          <cell r="BB1724">
            <v>20</v>
          </cell>
          <cell r="BC1724" t="str">
            <v>Mourouj 3</v>
          </cell>
          <cell r="BD1724" t="str">
            <v>BEN AROUS</v>
          </cell>
          <cell r="BG1724">
            <v>54498486</v>
          </cell>
          <cell r="BH1724">
            <v>52458751</v>
          </cell>
          <cell r="BJ1724" t="str">
            <v>JEBAL JELOUD</v>
          </cell>
          <cell r="BK1724" t="str">
            <v>B-P6 AR</v>
          </cell>
          <cell r="BL1724" t="str">
            <v>1.1</v>
          </cell>
          <cell r="BU1724" t="str">
            <v>Non-Actif</v>
          </cell>
          <cell r="BV1724" t="str">
            <v>P6 AR B SP</v>
          </cell>
        </row>
        <row r="1725">
          <cell r="B1725">
            <v>1727</v>
          </cell>
          <cell r="C1725" t="str">
            <v>Mlle</v>
          </cell>
          <cell r="D1725" t="str">
            <v>BEN AMIRA SARRA</v>
          </cell>
          <cell r="E1725" t="str">
            <v>SAGE Tunisia</v>
          </cell>
          <cell r="F1725" t="str">
            <v>PRODUCTION</v>
          </cell>
          <cell r="G1725" t="str">
            <v>Couturière</v>
          </cell>
          <cell r="H1725" t="str">
            <v>P6 AR</v>
          </cell>
          <cell r="I1725" t="str">
            <v>MASSOUD BRAHMI</v>
          </cell>
          <cell r="J1725" t="str">
            <v>B</v>
          </cell>
          <cell r="K1725" t="str">
            <v>DIRECTS</v>
          </cell>
          <cell r="L1725" t="str">
            <v>Variable cost at standard</v>
          </cell>
          <cell r="M1725" t="str">
            <v>Couturière</v>
          </cell>
          <cell r="N1725">
            <v>45220</v>
          </cell>
          <cell r="P1725">
            <v>-340</v>
          </cell>
          <cell r="Q1725">
            <v>45383</v>
          </cell>
          <cell r="R1725" t="str">
            <v>maladie de sa mére</v>
          </cell>
          <cell r="T1725" t="str">
            <v>CDD</v>
          </cell>
          <cell r="U1725" t="str">
            <v>Contractuel</v>
          </cell>
          <cell r="V1725">
            <v>45323</v>
          </cell>
          <cell r="W1725">
            <v>45382</v>
          </cell>
          <cell r="Z1725">
            <v>45220</v>
          </cell>
          <cell r="AA1725">
            <v>10</v>
          </cell>
          <cell r="AB1725">
            <v>2023</v>
          </cell>
          <cell r="AC1725">
            <v>2027</v>
          </cell>
          <cell r="AD1725">
            <v>1.375</v>
          </cell>
          <cell r="AE1725" t="str">
            <v>&lt; 2</v>
          </cell>
          <cell r="AF1725">
            <v>36569</v>
          </cell>
          <cell r="AG1725">
            <v>25.076712328767123</v>
          </cell>
          <cell r="AH1725" t="str">
            <v>&gt;25&lt; 35</v>
          </cell>
          <cell r="AI1725">
            <v>17321917</v>
          </cell>
          <cell r="AJ1725" t="str">
            <v>03</v>
          </cell>
          <cell r="AK1725" t="str">
            <v>07235951</v>
          </cell>
          <cell r="AL1725">
            <v>44917</v>
          </cell>
          <cell r="AM1725" t="str">
            <v>FEMME</v>
          </cell>
          <cell r="AN1725" t="str">
            <v>Célibataire</v>
          </cell>
          <cell r="AQ1725">
            <v>3</v>
          </cell>
          <cell r="AR1725">
            <v>1</v>
          </cell>
          <cell r="AS1725">
            <v>45585.25</v>
          </cell>
          <cell r="AT1725" t="str">
            <v>Horaire</v>
          </cell>
          <cell r="AU1725">
            <v>3.5</v>
          </cell>
          <cell r="AV1725">
            <v>17</v>
          </cell>
          <cell r="AW1725" t="str">
            <v>00100</v>
          </cell>
          <cell r="AX1725" t="str">
            <v>00002870738</v>
          </cell>
          <cell r="AY1725">
            <v>22</v>
          </cell>
          <cell r="AZ1725" t="str">
            <v>LA POSTE</v>
          </cell>
          <cell r="BA1725" t="str">
            <v>17001000000287073822</v>
          </cell>
          <cell r="BB1725">
            <v>20</v>
          </cell>
          <cell r="BC1725" t="str">
            <v>CITE HACHED 2 MHAMDIA</v>
          </cell>
          <cell r="BD1725" t="str">
            <v>BEN AROUS</v>
          </cell>
          <cell r="BG1725">
            <v>54703438</v>
          </cell>
          <cell r="BJ1725" t="str">
            <v>MHAMDIA</v>
          </cell>
          <cell r="BK1725" t="str">
            <v>B-P6 AR</v>
          </cell>
          <cell r="BL1725" t="str">
            <v>1.1</v>
          </cell>
          <cell r="BU1725" t="str">
            <v>Non-Actif</v>
          </cell>
          <cell r="BV1725" t="str">
            <v>P6 AR B SP</v>
          </cell>
        </row>
        <row r="1726">
          <cell r="B1726">
            <v>1728</v>
          </cell>
          <cell r="C1726" t="str">
            <v>Mlle</v>
          </cell>
          <cell r="D1726" t="str">
            <v>KHABTHENI HENDA</v>
          </cell>
          <cell r="E1726" t="str">
            <v>SAGE Tunisia</v>
          </cell>
          <cell r="F1726" t="str">
            <v>PRODUCTION</v>
          </cell>
          <cell r="G1726" t="str">
            <v>Couturière</v>
          </cell>
          <cell r="H1726" t="str">
            <v>P6 AR</v>
          </cell>
          <cell r="I1726" t="str">
            <v>MASSOUD BRAHMI</v>
          </cell>
          <cell r="J1726" t="str">
            <v>B</v>
          </cell>
          <cell r="K1726" t="str">
            <v>DIRECTS</v>
          </cell>
          <cell r="L1726" t="str">
            <v>Variable cost at standard</v>
          </cell>
          <cell r="M1726" t="str">
            <v>Couturière</v>
          </cell>
          <cell r="N1726">
            <v>45223</v>
          </cell>
          <cell r="P1726">
            <v>25</v>
          </cell>
          <cell r="T1726" t="str">
            <v>CDD</v>
          </cell>
          <cell r="U1726" t="str">
            <v>Contractuel</v>
          </cell>
          <cell r="V1726">
            <v>45689</v>
          </cell>
          <cell r="W1726">
            <v>45747</v>
          </cell>
          <cell r="Z1726">
            <v>45223</v>
          </cell>
          <cell r="AA1726">
            <v>10</v>
          </cell>
          <cell r="AB1726">
            <v>2023</v>
          </cell>
          <cell r="AC1726">
            <v>2027</v>
          </cell>
          <cell r="AD1726">
            <v>1.3666666666666667</v>
          </cell>
          <cell r="AE1726" t="str">
            <v>&lt; 2</v>
          </cell>
          <cell r="AF1726">
            <v>34839</v>
          </cell>
          <cell r="AG1726">
            <v>29.816438356164383</v>
          </cell>
          <cell r="AH1726" t="str">
            <v>&gt;25&lt; 35</v>
          </cell>
          <cell r="AI1726">
            <v>16770260</v>
          </cell>
          <cell r="AJ1726" t="str">
            <v>05</v>
          </cell>
          <cell r="AK1726" t="str">
            <v>09496016</v>
          </cell>
          <cell r="AL1726">
            <v>45197</v>
          </cell>
          <cell r="AM1726" t="str">
            <v>FEMME</v>
          </cell>
          <cell r="AN1726" t="str">
            <v>Célibataire</v>
          </cell>
          <cell r="AQ1726">
            <v>3</v>
          </cell>
          <cell r="AR1726">
            <v>2</v>
          </cell>
          <cell r="AS1726">
            <v>45953.5</v>
          </cell>
          <cell r="AT1726" t="str">
            <v>Horaire</v>
          </cell>
          <cell r="AU1726">
            <v>3.5</v>
          </cell>
          <cell r="AV1726">
            <v>14</v>
          </cell>
          <cell r="AW1726" t="str">
            <v>09609</v>
          </cell>
          <cell r="AX1726">
            <v>61007011084</v>
          </cell>
          <cell r="AY1726">
            <v>42</v>
          </cell>
          <cell r="AZ1726" t="str">
            <v>BH</v>
          </cell>
          <cell r="BA1726" t="str">
            <v>14096096100701108442</v>
          </cell>
          <cell r="BB1726">
            <v>20</v>
          </cell>
          <cell r="BC1726" t="str">
            <v>EL YASMINETTE BEN AROUS</v>
          </cell>
          <cell r="BD1726" t="str">
            <v>BEN AROUS</v>
          </cell>
          <cell r="BF1726">
            <v>45279</v>
          </cell>
          <cell r="BG1726">
            <v>25013281</v>
          </cell>
          <cell r="BH1726">
            <v>53022138</v>
          </cell>
          <cell r="BJ1726" t="str">
            <v>YASMINETTE HÔP</v>
          </cell>
          <cell r="BK1726" t="str">
            <v>B-P6 AR</v>
          </cell>
          <cell r="BL1726" t="str">
            <v>1.1</v>
          </cell>
          <cell r="BT1726">
            <v>222</v>
          </cell>
          <cell r="BU1726" t="str">
            <v>si</v>
          </cell>
          <cell r="BV1726" t="str">
            <v>P6 AR B CP</v>
          </cell>
        </row>
        <row r="1727">
          <cell r="B1727">
            <v>1729</v>
          </cell>
          <cell r="C1727" t="str">
            <v>Madame</v>
          </cell>
          <cell r="D1727" t="str">
            <v>SOUIDI AMENI</v>
          </cell>
          <cell r="E1727" t="str">
            <v>SAGE Tunisia</v>
          </cell>
          <cell r="F1727" t="str">
            <v>PRODUCTION</v>
          </cell>
          <cell r="G1727" t="str">
            <v>Contrôle qualité</v>
          </cell>
          <cell r="H1727" t="str">
            <v>P6 AR</v>
          </cell>
          <cell r="I1727" t="str">
            <v>MASSOUD BRAHMI</v>
          </cell>
          <cell r="J1727" t="str">
            <v>B</v>
          </cell>
          <cell r="K1727" t="str">
            <v>INDIRECTS</v>
          </cell>
          <cell r="L1727" t="str">
            <v>Variable cost at standard</v>
          </cell>
          <cell r="M1727" t="str">
            <v>Contrôle qualité</v>
          </cell>
          <cell r="N1727">
            <v>45223</v>
          </cell>
          <cell r="P1727">
            <v>25</v>
          </cell>
          <cell r="T1727" t="str">
            <v>CDD</v>
          </cell>
          <cell r="U1727" t="str">
            <v>Contractuel</v>
          </cell>
          <cell r="V1727">
            <v>45689</v>
          </cell>
          <cell r="W1727">
            <v>45747</v>
          </cell>
          <cell r="Z1727">
            <v>45223</v>
          </cell>
          <cell r="AA1727">
            <v>10</v>
          </cell>
          <cell r="AB1727">
            <v>2023</v>
          </cell>
          <cell r="AC1727">
            <v>2027</v>
          </cell>
          <cell r="AD1727">
            <v>1.3666666666666667</v>
          </cell>
          <cell r="AE1727" t="str">
            <v>&lt; 2</v>
          </cell>
          <cell r="AF1727">
            <v>33678</v>
          </cell>
          <cell r="AG1727">
            <v>32.9972602739726</v>
          </cell>
          <cell r="AH1727" t="str">
            <v>&gt;25&lt; 35</v>
          </cell>
          <cell r="AI1727">
            <v>16595945</v>
          </cell>
          <cell r="AJ1727" t="str">
            <v>09</v>
          </cell>
          <cell r="AK1727" t="str">
            <v>11870579</v>
          </cell>
          <cell r="AL1727">
            <v>40338</v>
          </cell>
          <cell r="AM1727" t="str">
            <v>FEMME</v>
          </cell>
          <cell r="AN1727" t="str">
            <v>Marié(e)</v>
          </cell>
          <cell r="AQ1727">
            <v>3</v>
          </cell>
          <cell r="AR1727">
            <v>2</v>
          </cell>
          <cell r="AS1727">
            <v>45953.5</v>
          </cell>
          <cell r="AT1727" t="str">
            <v>Horaire</v>
          </cell>
          <cell r="AU1727">
            <v>3.6629999999999998</v>
          </cell>
          <cell r="AV1727" t="str">
            <v>05</v>
          </cell>
          <cell r="AW1727">
            <v>50300</v>
          </cell>
          <cell r="AX1727" t="str">
            <v>00345019537</v>
          </cell>
          <cell r="AY1727">
            <v>71</v>
          </cell>
          <cell r="AZ1727" t="str">
            <v>BT</v>
          </cell>
          <cell r="BA1727" t="str">
            <v>05503000034501953771</v>
          </cell>
          <cell r="BB1727">
            <v>20</v>
          </cell>
          <cell r="BC1727" t="str">
            <v>BARRAGE HRAIRIA TUNIS</v>
          </cell>
          <cell r="BD1727" t="str">
            <v>TUNIS</v>
          </cell>
          <cell r="BF1727">
            <v>45230</v>
          </cell>
          <cell r="BG1727">
            <v>93143979</v>
          </cell>
          <cell r="BH1727">
            <v>54372407</v>
          </cell>
          <cell r="BJ1727" t="str">
            <v>HRAIRIA</v>
          </cell>
          <cell r="BK1727" t="str">
            <v>B-P6 AR</v>
          </cell>
          <cell r="BL1727" t="str">
            <v>1.3</v>
          </cell>
          <cell r="BT1727">
            <v>366</v>
          </cell>
          <cell r="BU1727" t="str">
            <v>si</v>
          </cell>
          <cell r="BV1727" t="str">
            <v>P6 AR B SP</v>
          </cell>
        </row>
        <row r="1728">
          <cell r="B1728">
            <v>1730</v>
          </cell>
          <cell r="C1728" t="str">
            <v>Mlle</v>
          </cell>
          <cell r="D1728" t="str">
            <v>BEHRI BOCHRA</v>
          </cell>
          <cell r="E1728" t="str">
            <v>SAGE Tunisia</v>
          </cell>
          <cell r="F1728" t="str">
            <v>QUALITE</v>
          </cell>
          <cell r="G1728" t="str">
            <v>Fire W</v>
          </cell>
          <cell r="H1728" t="str">
            <v>P6 AR</v>
          </cell>
          <cell r="I1728" t="str">
            <v>Malek weslati</v>
          </cell>
          <cell r="J1728" t="str">
            <v>A</v>
          </cell>
          <cell r="K1728" t="str">
            <v>INDIRECTS</v>
          </cell>
          <cell r="L1728" t="str">
            <v>Variable cost at standard</v>
          </cell>
          <cell r="M1728" t="str">
            <v>Fire W</v>
          </cell>
          <cell r="N1728">
            <v>45223</v>
          </cell>
          <cell r="P1728">
            <v>-126</v>
          </cell>
          <cell r="Q1728">
            <v>45536</v>
          </cell>
          <cell r="R1728" t="str">
            <v>transport</v>
          </cell>
          <cell r="T1728" t="str">
            <v>CDD</v>
          </cell>
          <cell r="U1728" t="str">
            <v>Contractuel</v>
          </cell>
          <cell r="V1728">
            <v>45505</v>
          </cell>
          <cell r="W1728">
            <v>45596</v>
          </cell>
          <cell r="Z1728">
            <v>45223</v>
          </cell>
          <cell r="AA1728">
            <v>10</v>
          </cell>
          <cell r="AB1728">
            <v>2023</v>
          </cell>
          <cell r="AC1728">
            <v>2027</v>
          </cell>
          <cell r="AD1728">
            <v>1.3666666666666667</v>
          </cell>
          <cell r="AE1728" t="str">
            <v>&lt; 2</v>
          </cell>
          <cell r="AF1728">
            <v>34159</v>
          </cell>
          <cell r="AG1728">
            <v>31.67945205479452</v>
          </cell>
          <cell r="AH1728" t="str">
            <v>&gt;25&lt; 35</v>
          </cell>
          <cell r="AI1728">
            <v>17445403</v>
          </cell>
          <cell r="AJ1728" t="str">
            <v>01</v>
          </cell>
          <cell r="AK1728" t="str">
            <v>09492029</v>
          </cell>
          <cell r="AL1728">
            <v>44435</v>
          </cell>
          <cell r="AM1728" t="str">
            <v>FEMME</v>
          </cell>
          <cell r="AN1728" t="str">
            <v>Célibataire</v>
          </cell>
          <cell r="AQ1728">
            <v>3</v>
          </cell>
          <cell r="AR1728">
            <v>1</v>
          </cell>
          <cell r="AS1728">
            <v>45588.25</v>
          </cell>
          <cell r="AT1728" t="str">
            <v>Horaire</v>
          </cell>
          <cell r="AU1728">
            <v>3.6629999999999998</v>
          </cell>
          <cell r="AV1728">
            <v>17</v>
          </cell>
          <cell r="AW1728">
            <v>20600</v>
          </cell>
          <cell r="AX1728" t="str">
            <v>00002853929</v>
          </cell>
          <cell r="AY1728">
            <v>96</v>
          </cell>
          <cell r="AZ1728" t="str">
            <v>LA POSTE</v>
          </cell>
          <cell r="BA1728" t="str">
            <v>17206000000285392996</v>
          </cell>
          <cell r="BB1728">
            <v>20</v>
          </cell>
          <cell r="BC1728" t="str">
            <v>KHAZNADAR BARDO TUNIS</v>
          </cell>
          <cell r="BD1728" t="str">
            <v>TUNIS</v>
          </cell>
          <cell r="BG1728">
            <v>26476367</v>
          </cell>
          <cell r="BJ1728" t="str">
            <v>BARDO</v>
          </cell>
          <cell r="BK1728" t="str">
            <v>A-P6 AR</v>
          </cell>
          <cell r="BL1728" t="str">
            <v>1.3</v>
          </cell>
          <cell r="BU1728" t="str">
            <v>Non-Actif</v>
          </cell>
          <cell r="BV1728" t="str">
            <v>FW</v>
          </cell>
        </row>
        <row r="1729">
          <cell r="B1729">
            <v>1731</v>
          </cell>
          <cell r="C1729" t="str">
            <v>Madame</v>
          </cell>
          <cell r="D1729" t="str">
            <v>HABIBI OUMEYMA</v>
          </cell>
          <cell r="E1729" t="str">
            <v>SAGE Tunisia</v>
          </cell>
          <cell r="F1729" t="str">
            <v>PRODUCTION</v>
          </cell>
          <cell r="G1729" t="str">
            <v>Contrôle qualité</v>
          </cell>
          <cell r="H1729" t="str">
            <v>P6</v>
          </cell>
          <cell r="J1729" t="str">
            <v>A</v>
          </cell>
          <cell r="K1729" t="str">
            <v>INDIRECTS</v>
          </cell>
          <cell r="L1729" t="str">
            <v>Variable cost at standard</v>
          </cell>
          <cell r="M1729" t="str">
            <v>Contrôle qualité</v>
          </cell>
          <cell r="N1729">
            <v>45223</v>
          </cell>
          <cell r="P1729">
            <v>-462</v>
          </cell>
          <cell r="Q1729">
            <v>45253</v>
          </cell>
          <cell r="R1729" t="str">
            <v>maladie</v>
          </cell>
          <cell r="T1729" t="str">
            <v>CDD</v>
          </cell>
          <cell r="U1729" t="str">
            <v>Contractuel</v>
          </cell>
          <cell r="V1729">
            <v>45223</v>
          </cell>
          <cell r="W1729">
            <v>45260</v>
          </cell>
          <cell r="Z1729">
            <v>45223</v>
          </cell>
          <cell r="AA1729">
            <v>10</v>
          </cell>
          <cell r="AB1729">
            <v>2023</v>
          </cell>
          <cell r="AC1729">
            <v>2027</v>
          </cell>
          <cell r="AD1729">
            <v>1.3666666666666667</v>
          </cell>
          <cell r="AE1729" t="str">
            <v>&lt; 2</v>
          </cell>
          <cell r="AF1729">
            <v>35141</v>
          </cell>
          <cell r="AG1729">
            <v>28.989041095890411</v>
          </cell>
          <cell r="AH1729" t="str">
            <v>&gt;25&lt; 35</v>
          </cell>
          <cell r="AK1729" t="str">
            <v>09522466</v>
          </cell>
          <cell r="AL1729">
            <v>42287</v>
          </cell>
          <cell r="AM1729" t="str">
            <v>FEMME</v>
          </cell>
          <cell r="AN1729" t="str">
            <v>Marié(e)</v>
          </cell>
          <cell r="AO1729">
            <v>1</v>
          </cell>
          <cell r="AQ1729">
            <v>3</v>
          </cell>
          <cell r="AR1729">
            <v>1</v>
          </cell>
          <cell r="AS1729">
            <v>45588.25</v>
          </cell>
          <cell r="AT1729" t="str">
            <v>Horaire</v>
          </cell>
          <cell r="AU1729">
            <v>3.6629999999999998</v>
          </cell>
          <cell r="AV1729" t="str">
            <v>07</v>
          </cell>
          <cell r="AW1729" t="str">
            <v>08001</v>
          </cell>
          <cell r="AX1729">
            <v>38105518826</v>
          </cell>
          <cell r="AY1729">
            <v>49</v>
          </cell>
          <cell r="AZ1729" t="str">
            <v>AMEN BANK</v>
          </cell>
          <cell r="BA1729" t="str">
            <v>07080013810551882649</v>
          </cell>
          <cell r="BB1729">
            <v>20</v>
          </cell>
          <cell r="BC1729" t="str">
            <v>DIAR BEN MAHMOUD EL AGBA</v>
          </cell>
          <cell r="BD1729" t="str">
            <v>TUNIS</v>
          </cell>
          <cell r="BF1729">
            <v>45223</v>
          </cell>
          <cell r="BG1729">
            <v>21824889</v>
          </cell>
          <cell r="BK1729" t="str">
            <v>A-P6</v>
          </cell>
          <cell r="BL1729" t="str">
            <v>1.3</v>
          </cell>
          <cell r="BU1729" t="str">
            <v>Non-Actif</v>
          </cell>
        </row>
        <row r="1730">
          <cell r="B1730">
            <v>1732</v>
          </cell>
          <cell r="C1730" t="str">
            <v>Madame</v>
          </cell>
          <cell r="D1730" t="str">
            <v>MEJRI MONIA</v>
          </cell>
          <cell r="E1730" t="str">
            <v>SAGE Tunisia</v>
          </cell>
          <cell r="F1730" t="str">
            <v>PRODUCTION</v>
          </cell>
          <cell r="G1730" t="str">
            <v>Couturière</v>
          </cell>
          <cell r="H1730" t="str">
            <v>P6 AV</v>
          </cell>
          <cell r="I1730" t="str">
            <v>EL KADRI MARIEM</v>
          </cell>
          <cell r="J1730" t="str">
            <v>A</v>
          </cell>
          <cell r="K1730" t="str">
            <v>DIRECTS</v>
          </cell>
          <cell r="L1730" t="str">
            <v>Variable cost at standard</v>
          </cell>
          <cell r="M1730" t="str">
            <v>Couturière</v>
          </cell>
          <cell r="N1730">
            <v>45223</v>
          </cell>
          <cell r="P1730">
            <v>-218</v>
          </cell>
          <cell r="Q1730">
            <v>45505</v>
          </cell>
          <cell r="R1730" t="str">
            <v>salaire</v>
          </cell>
          <cell r="T1730" t="str">
            <v>CDD</v>
          </cell>
          <cell r="U1730" t="str">
            <v>Contractuel</v>
          </cell>
          <cell r="V1730">
            <v>45444</v>
          </cell>
          <cell r="W1730">
            <v>45504</v>
          </cell>
          <cell r="Z1730">
            <v>45223</v>
          </cell>
          <cell r="AA1730">
            <v>10</v>
          </cell>
          <cell r="AB1730">
            <v>2023</v>
          </cell>
          <cell r="AC1730">
            <v>2027</v>
          </cell>
          <cell r="AD1730">
            <v>1.3666666666666667</v>
          </cell>
          <cell r="AE1730" t="str">
            <v>&lt; 2</v>
          </cell>
          <cell r="AF1730">
            <v>28345</v>
          </cell>
          <cell r="AG1730">
            <v>47.608219178082194</v>
          </cell>
          <cell r="AH1730" t="str">
            <v>&gt;45&lt; 55</v>
          </cell>
          <cell r="AI1730">
            <v>11817176</v>
          </cell>
          <cell r="AJ1730" t="str">
            <v>02</v>
          </cell>
          <cell r="AK1730" t="str">
            <v>07327197</v>
          </cell>
          <cell r="AL1730">
            <v>44844</v>
          </cell>
          <cell r="AM1730" t="str">
            <v>FEMME</v>
          </cell>
          <cell r="AN1730" t="str">
            <v>Marié(e)</v>
          </cell>
          <cell r="AQ1730">
            <v>3</v>
          </cell>
          <cell r="AR1730">
            <v>1</v>
          </cell>
          <cell r="AS1730">
            <v>45588.25</v>
          </cell>
          <cell r="AT1730" t="str">
            <v>Horaire</v>
          </cell>
          <cell r="AU1730">
            <v>3.5</v>
          </cell>
          <cell r="AV1730">
            <v>17</v>
          </cell>
          <cell r="AW1730" t="str">
            <v>00100</v>
          </cell>
          <cell r="AX1730" t="str">
            <v>00003325805</v>
          </cell>
          <cell r="AY1730">
            <v>96</v>
          </cell>
          <cell r="AZ1730" t="str">
            <v>LA POSTE</v>
          </cell>
          <cell r="BA1730" t="str">
            <v>17001000000332580596</v>
          </cell>
          <cell r="BB1730">
            <v>20</v>
          </cell>
          <cell r="BC1730" t="str">
            <v>DOUAR HICHER MANOUBA</v>
          </cell>
          <cell r="BD1730" t="str">
            <v>MANOUBA</v>
          </cell>
          <cell r="BG1730">
            <v>96948973</v>
          </cell>
          <cell r="BJ1730" t="str">
            <v>DOUAR HICHER MANOUBA</v>
          </cell>
          <cell r="BK1730" t="str">
            <v>A-P6 AV</v>
          </cell>
          <cell r="BL1730" t="str">
            <v>1.1</v>
          </cell>
          <cell r="BU1730" t="str">
            <v>Non-Actif</v>
          </cell>
          <cell r="BV1730" t="str">
            <v>P6 AV A SA</v>
          </cell>
        </row>
        <row r="1731">
          <cell r="B1731">
            <v>1733</v>
          </cell>
          <cell r="C1731" t="str">
            <v>Madame</v>
          </cell>
          <cell r="D1731" t="str">
            <v>GANOUATI HANEN</v>
          </cell>
          <cell r="E1731" t="str">
            <v>SAGE Tunisia</v>
          </cell>
          <cell r="F1731" t="str">
            <v>PRODUCTION</v>
          </cell>
          <cell r="G1731" t="str">
            <v>Contrôle qualité</v>
          </cell>
          <cell r="H1731" t="str">
            <v>P6 AR</v>
          </cell>
          <cell r="I1731" t="str">
            <v xml:space="preserve">Anis Mejri </v>
          </cell>
          <cell r="J1731" t="str">
            <v>B</v>
          </cell>
          <cell r="K1731" t="str">
            <v>INDIRECTS</v>
          </cell>
          <cell r="L1731" t="str">
            <v>Variable cost at standard</v>
          </cell>
          <cell r="M1731" t="str">
            <v>Contrôle qualité</v>
          </cell>
          <cell r="N1731">
            <v>45223</v>
          </cell>
          <cell r="P1731">
            <v>25</v>
          </cell>
          <cell r="T1731" t="str">
            <v>CDD</v>
          </cell>
          <cell r="U1731" t="str">
            <v>Contractuel</v>
          </cell>
          <cell r="V1731">
            <v>45689</v>
          </cell>
          <cell r="W1731">
            <v>45747</v>
          </cell>
          <cell r="Z1731">
            <v>45223</v>
          </cell>
          <cell r="AA1731">
            <v>10</v>
          </cell>
          <cell r="AB1731">
            <v>2023</v>
          </cell>
          <cell r="AC1731">
            <v>2027</v>
          </cell>
          <cell r="AD1731">
            <v>1.3666666666666667</v>
          </cell>
          <cell r="AE1731" t="str">
            <v>&lt; 2</v>
          </cell>
          <cell r="AF1731">
            <v>29112</v>
          </cell>
          <cell r="AG1731">
            <v>45.506849315068493</v>
          </cell>
          <cell r="AH1731" t="str">
            <v>&gt;45&lt; 55</v>
          </cell>
          <cell r="AI1731">
            <v>11798400</v>
          </cell>
          <cell r="AJ1731" t="str">
            <v>02</v>
          </cell>
          <cell r="AK1731" t="str">
            <v>07086851</v>
          </cell>
          <cell r="AL1731">
            <v>44266</v>
          </cell>
          <cell r="AM1731" t="str">
            <v>FEMME</v>
          </cell>
          <cell r="AN1731" t="str">
            <v>Marié(e)</v>
          </cell>
          <cell r="AQ1731">
            <v>3</v>
          </cell>
          <cell r="AR1731">
            <v>2</v>
          </cell>
          <cell r="AS1731">
            <v>45953.5</v>
          </cell>
          <cell r="AT1731" t="str">
            <v>Horaire</v>
          </cell>
          <cell r="AU1731">
            <v>3.6629999999999998</v>
          </cell>
          <cell r="AV1731">
            <v>17</v>
          </cell>
          <cell r="AW1731" t="str">
            <v>00100</v>
          </cell>
          <cell r="AX1731" t="str">
            <v>00000687443</v>
          </cell>
          <cell r="AY1731">
            <v>79</v>
          </cell>
          <cell r="AZ1731" t="str">
            <v>LA POSTE</v>
          </cell>
          <cell r="BA1731" t="str">
            <v>17001000000068744379</v>
          </cell>
          <cell r="BB1731">
            <v>20</v>
          </cell>
          <cell r="BC1731" t="str">
            <v>CITE MOHAMED ALI OUARDIA</v>
          </cell>
          <cell r="BD1731" t="str">
            <v>TUNIS</v>
          </cell>
          <cell r="BG1731">
            <v>24680202</v>
          </cell>
          <cell r="BJ1731" t="str">
            <v>OUARDIYA</v>
          </cell>
          <cell r="BK1731" t="str">
            <v>CAMPO B</v>
          </cell>
          <cell r="BL1731" t="str">
            <v>1.3</v>
          </cell>
          <cell r="BT1731">
            <v>237</v>
          </cell>
          <cell r="BU1731" t="str">
            <v>si</v>
          </cell>
          <cell r="BV1731" t="str">
            <v>CAMPO</v>
          </cell>
        </row>
        <row r="1732">
          <cell r="B1732">
            <v>1734</v>
          </cell>
          <cell r="C1732" t="str">
            <v>Mlle</v>
          </cell>
          <cell r="D1732" t="str">
            <v>GUEBSI HAJER</v>
          </cell>
          <cell r="E1732" t="str">
            <v>SAGE Tunisia</v>
          </cell>
          <cell r="F1732" t="str">
            <v>PRODUCTION</v>
          </cell>
          <cell r="G1732" t="str">
            <v>Couturière</v>
          </cell>
          <cell r="H1732" t="str">
            <v>P6 AV</v>
          </cell>
          <cell r="I1732" t="str">
            <v>MEJRI ANIS</v>
          </cell>
          <cell r="J1732" t="str">
            <v>A</v>
          </cell>
          <cell r="K1732" t="str">
            <v>DIRECTS</v>
          </cell>
          <cell r="L1732" t="str">
            <v>Variable cost at standard</v>
          </cell>
          <cell r="M1732" t="str">
            <v>Couturière</v>
          </cell>
          <cell r="N1732">
            <v>45223</v>
          </cell>
          <cell r="P1732">
            <v>-462</v>
          </cell>
          <cell r="Q1732">
            <v>45226</v>
          </cell>
          <cell r="R1732" t="str">
            <v>probléme d'intégration</v>
          </cell>
          <cell r="T1732" t="str">
            <v>CDD</v>
          </cell>
          <cell r="U1732" t="str">
            <v>Contractuel</v>
          </cell>
          <cell r="V1732">
            <v>45223</v>
          </cell>
          <cell r="W1732">
            <v>45260</v>
          </cell>
          <cell r="Z1732">
            <v>45223</v>
          </cell>
          <cell r="AA1732">
            <v>10</v>
          </cell>
          <cell r="AB1732">
            <v>2023</v>
          </cell>
          <cell r="AC1732">
            <v>2027</v>
          </cell>
          <cell r="AD1732">
            <v>1.3666666666666667</v>
          </cell>
          <cell r="AE1732" t="str">
            <v>&lt; 2</v>
          </cell>
          <cell r="AF1732">
            <v>32430</v>
          </cell>
          <cell r="AG1732">
            <v>36.416438356164385</v>
          </cell>
          <cell r="AH1732" t="str">
            <v>&gt;35&lt; 45</v>
          </cell>
          <cell r="AI1732">
            <v>16232070</v>
          </cell>
          <cell r="AJ1732" t="str">
            <v>06</v>
          </cell>
          <cell r="AK1732" t="str">
            <v>07164628</v>
          </cell>
          <cell r="AL1732">
            <v>39346</v>
          </cell>
          <cell r="AM1732" t="str">
            <v>FEMME</v>
          </cell>
          <cell r="AN1732" t="str">
            <v>Célibataire</v>
          </cell>
          <cell r="AQ1732">
            <v>3</v>
          </cell>
          <cell r="AR1732">
            <v>1</v>
          </cell>
          <cell r="AS1732">
            <v>45588.25</v>
          </cell>
          <cell r="AT1732" t="str">
            <v>Horaire</v>
          </cell>
          <cell r="AU1732">
            <v>3.5</v>
          </cell>
          <cell r="AV1732">
            <v>17</v>
          </cell>
          <cell r="AW1732" t="str">
            <v>00100</v>
          </cell>
          <cell r="AX1732" t="str">
            <v>00001248692</v>
          </cell>
          <cell r="AY1732">
            <v>58</v>
          </cell>
          <cell r="AZ1732" t="str">
            <v>LA POSTE</v>
          </cell>
          <cell r="BA1732" t="str">
            <v>17001000000124869258</v>
          </cell>
          <cell r="BB1732">
            <v>20</v>
          </cell>
          <cell r="BC1732" t="str">
            <v>CITE EL MADRASSA 2 MORNAG</v>
          </cell>
          <cell r="BD1732" t="str">
            <v>BEN AROUS</v>
          </cell>
          <cell r="BG1732">
            <v>24811250</v>
          </cell>
          <cell r="BH1732">
            <v>24888968</v>
          </cell>
          <cell r="BK1732" t="str">
            <v>A-P6 AV</v>
          </cell>
          <cell r="BL1732" t="str">
            <v>1.1</v>
          </cell>
          <cell r="BU1732" t="str">
            <v>Non-Actif</v>
          </cell>
        </row>
        <row r="1733">
          <cell r="B1733">
            <v>1735</v>
          </cell>
          <cell r="C1733" t="str">
            <v>Mlle</v>
          </cell>
          <cell r="D1733" t="str">
            <v>SKHIRI SONDES</v>
          </cell>
          <cell r="E1733" t="str">
            <v>SAGE Tunisia</v>
          </cell>
          <cell r="F1733" t="str">
            <v>PRODUCTION</v>
          </cell>
          <cell r="G1733" t="str">
            <v>Couturière</v>
          </cell>
          <cell r="H1733" t="str">
            <v>P6 AV</v>
          </cell>
          <cell r="I1733" t="str">
            <v>EL KADRI MARIEM</v>
          </cell>
          <cell r="J1733" t="str">
            <v>A</v>
          </cell>
          <cell r="K1733" t="str">
            <v>DIRECTS</v>
          </cell>
          <cell r="L1733" t="str">
            <v>Variable cost at standard</v>
          </cell>
          <cell r="M1733" t="str">
            <v>Couturière</v>
          </cell>
          <cell r="N1733">
            <v>45223</v>
          </cell>
          <cell r="P1733">
            <v>25</v>
          </cell>
          <cell r="T1733" t="str">
            <v>CDD</v>
          </cell>
          <cell r="U1733" t="str">
            <v>Contractuel</v>
          </cell>
          <cell r="V1733">
            <v>45689</v>
          </cell>
          <cell r="W1733">
            <v>45747</v>
          </cell>
          <cell r="Z1733">
            <v>45223</v>
          </cell>
          <cell r="AA1733">
            <v>10</v>
          </cell>
          <cell r="AB1733">
            <v>2023</v>
          </cell>
          <cell r="AC1733">
            <v>2027</v>
          </cell>
          <cell r="AD1733">
            <v>1.3666666666666667</v>
          </cell>
          <cell r="AE1733" t="str">
            <v>&lt; 2</v>
          </cell>
          <cell r="AF1733">
            <v>34929</v>
          </cell>
          <cell r="AG1733">
            <v>29.56986301369863</v>
          </cell>
          <cell r="AH1733" t="str">
            <v>&gt;25&lt; 35</v>
          </cell>
          <cell r="AI1733">
            <v>17460745</v>
          </cell>
          <cell r="AJ1733" t="str">
            <v>07</v>
          </cell>
          <cell r="AK1733" t="str">
            <v>07979674</v>
          </cell>
          <cell r="AL1733">
            <v>41620</v>
          </cell>
          <cell r="AM1733" t="str">
            <v>FEMME</v>
          </cell>
          <cell r="AN1733" t="str">
            <v>Célibataire</v>
          </cell>
          <cell r="AQ1733">
            <v>3</v>
          </cell>
          <cell r="AR1733">
            <v>2</v>
          </cell>
          <cell r="AS1733">
            <v>45953.5</v>
          </cell>
          <cell r="AT1733" t="str">
            <v>Horaire</v>
          </cell>
          <cell r="AU1733">
            <v>3.5</v>
          </cell>
          <cell r="AV1733">
            <v>17</v>
          </cell>
          <cell r="AW1733">
            <v>20600</v>
          </cell>
          <cell r="AX1733" t="str">
            <v>00002737023</v>
          </cell>
          <cell r="AY1733">
            <v>62</v>
          </cell>
          <cell r="AZ1733" t="str">
            <v>LA POSTE</v>
          </cell>
          <cell r="BA1733" t="str">
            <v>17206000000273702362</v>
          </cell>
          <cell r="BB1733">
            <v>20</v>
          </cell>
          <cell r="BC1733" t="str">
            <v>DIAR BEN MAHMOUD EL AGBA</v>
          </cell>
          <cell r="BD1733" t="str">
            <v>TUNIS</v>
          </cell>
          <cell r="BG1733">
            <v>51867032</v>
          </cell>
          <cell r="BJ1733" t="str">
            <v>EL AGBA</v>
          </cell>
          <cell r="BK1733" t="str">
            <v>A-P6 AV</v>
          </cell>
          <cell r="BL1733" t="str">
            <v>1.1</v>
          </cell>
          <cell r="BT1733">
            <v>371</v>
          </cell>
          <cell r="BU1733" t="str">
            <v>si</v>
          </cell>
          <cell r="BV1733" t="str">
            <v>P6 AV CA</v>
          </cell>
        </row>
        <row r="1734">
          <cell r="B1734">
            <v>1736</v>
          </cell>
          <cell r="C1734" t="str">
            <v>Mlle</v>
          </cell>
          <cell r="D1734" t="str">
            <v>RIAHI WIEM</v>
          </cell>
          <cell r="E1734" t="str">
            <v>SAGE Tunisia</v>
          </cell>
          <cell r="F1734" t="str">
            <v>PRODUCTION</v>
          </cell>
          <cell r="G1734" t="str">
            <v>Couturière</v>
          </cell>
          <cell r="H1734" t="str">
            <v>P6 AV</v>
          </cell>
          <cell r="I1734" t="str">
            <v>EL KADRI MARIEM</v>
          </cell>
          <cell r="J1734" t="str">
            <v>A</v>
          </cell>
          <cell r="K1734" t="str">
            <v>DIRECTS</v>
          </cell>
          <cell r="L1734" t="str">
            <v>Variable cost at standard</v>
          </cell>
          <cell r="M1734" t="str">
            <v>Couturière</v>
          </cell>
          <cell r="N1734">
            <v>45223</v>
          </cell>
          <cell r="P1734">
            <v>25</v>
          </cell>
          <cell r="T1734" t="str">
            <v>CDD</v>
          </cell>
          <cell r="U1734" t="str">
            <v>Contractuel</v>
          </cell>
          <cell r="V1734">
            <v>45689</v>
          </cell>
          <cell r="W1734">
            <v>45747</v>
          </cell>
          <cell r="Z1734">
            <v>45223</v>
          </cell>
          <cell r="AA1734">
            <v>10</v>
          </cell>
          <cell r="AB1734">
            <v>2023</v>
          </cell>
          <cell r="AC1734">
            <v>2027</v>
          </cell>
          <cell r="AD1734">
            <v>1.3666666666666667</v>
          </cell>
          <cell r="AE1734" t="str">
            <v>&lt; 2</v>
          </cell>
          <cell r="AF1734">
            <v>37570</v>
          </cell>
          <cell r="AG1734">
            <v>22.334246575342465</v>
          </cell>
          <cell r="AH1734" t="str">
            <v>&lt; 25</v>
          </cell>
          <cell r="AI1734">
            <v>17324054</v>
          </cell>
          <cell r="AJ1734" t="str">
            <v>00</v>
          </cell>
          <cell r="AK1734" t="str">
            <v>14650576</v>
          </cell>
          <cell r="AL1734">
            <v>43411</v>
          </cell>
          <cell r="AM1734" t="str">
            <v>FEMME</v>
          </cell>
          <cell r="AN1734" t="str">
            <v>Célibataire</v>
          </cell>
          <cell r="AQ1734">
            <v>3</v>
          </cell>
          <cell r="AR1734">
            <v>2</v>
          </cell>
          <cell r="AS1734">
            <v>45953.5</v>
          </cell>
          <cell r="AT1734" t="str">
            <v>Horaire</v>
          </cell>
          <cell r="AU1734">
            <v>3.5</v>
          </cell>
          <cell r="AV1734">
            <v>17</v>
          </cell>
          <cell r="AW1734" t="str">
            <v>00100</v>
          </cell>
          <cell r="AX1734" t="str">
            <v>00002697202</v>
          </cell>
          <cell r="AY1734">
            <v>31</v>
          </cell>
          <cell r="AZ1734" t="str">
            <v>LA POSTE</v>
          </cell>
          <cell r="BA1734" t="str">
            <v>17001000000269720231</v>
          </cell>
          <cell r="BB1734">
            <v>20</v>
          </cell>
          <cell r="BC1734" t="str">
            <v>CHEBEDDA RUE FARHAT HACHED NAASSEN</v>
          </cell>
          <cell r="BD1734" t="str">
            <v>BEN AROUS</v>
          </cell>
          <cell r="BG1734">
            <v>52607640</v>
          </cell>
          <cell r="BJ1734" t="str">
            <v>NAASSEN</v>
          </cell>
          <cell r="BK1734" t="str">
            <v>A-P6 AV</v>
          </cell>
          <cell r="BL1734" t="str">
            <v>1.1</v>
          </cell>
          <cell r="BT1734">
            <v>372</v>
          </cell>
          <cell r="BU1734" t="str">
            <v>si</v>
          </cell>
          <cell r="BV1734" t="str">
            <v>P6 AV A SA</v>
          </cell>
        </row>
        <row r="1735">
          <cell r="B1735">
            <v>1737</v>
          </cell>
          <cell r="C1735" t="str">
            <v>Monsieur</v>
          </cell>
          <cell r="D1735" t="str">
            <v>FERCHICHI HAMZA</v>
          </cell>
          <cell r="E1735" t="str">
            <v>SAGE Tunisia</v>
          </cell>
          <cell r="F1735" t="str">
            <v>PRODUCTION</v>
          </cell>
          <cell r="G1735" t="str">
            <v>Couturière</v>
          </cell>
          <cell r="H1735" t="str">
            <v>P6 AV</v>
          </cell>
          <cell r="I1735" t="str">
            <v>EL KADRI MARIEM</v>
          </cell>
          <cell r="J1735" t="str">
            <v>A</v>
          </cell>
          <cell r="K1735" t="str">
            <v>DIRECTS</v>
          </cell>
          <cell r="L1735" t="str">
            <v>Variable cost at standard</v>
          </cell>
          <cell r="M1735" t="str">
            <v>Couturière</v>
          </cell>
          <cell r="N1735">
            <v>45223</v>
          </cell>
          <cell r="P1735">
            <v>-400</v>
          </cell>
          <cell r="Q1735">
            <v>45303</v>
          </cell>
          <cell r="R1735" t="str">
            <v>discipline</v>
          </cell>
          <cell r="T1735" t="str">
            <v>CDD</v>
          </cell>
          <cell r="U1735" t="str">
            <v>Contractuel</v>
          </cell>
          <cell r="V1735">
            <v>45292</v>
          </cell>
          <cell r="W1735">
            <v>45322</v>
          </cell>
          <cell r="Z1735">
            <v>45223</v>
          </cell>
          <cell r="AA1735">
            <v>10</v>
          </cell>
          <cell r="AB1735">
            <v>2023</v>
          </cell>
          <cell r="AC1735">
            <v>2027</v>
          </cell>
          <cell r="AD1735">
            <v>1.3666666666666667</v>
          </cell>
          <cell r="AE1735" t="str">
            <v>&lt; 2</v>
          </cell>
          <cell r="AF1735">
            <v>37439</v>
          </cell>
          <cell r="AG1735">
            <v>22.693150684931506</v>
          </cell>
          <cell r="AH1735" t="str">
            <v>&lt; 25</v>
          </cell>
          <cell r="AK1735" t="str">
            <v>14658261</v>
          </cell>
          <cell r="AL1735">
            <v>43836</v>
          </cell>
          <cell r="AM1735" t="str">
            <v xml:space="preserve">HOMME </v>
          </cell>
          <cell r="AN1735" t="str">
            <v>Célibataire</v>
          </cell>
          <cell r="AQ1735">
            <v>3</v>
          </cell>
          <cell r="AR1735">
            <v>1</v>
          </cell>
          <cell r="AS1735">
            <v>45588.25</v>
          </cell>
          <cell r="AT1735" t="str">
            <v>Horaire</v>
          </cell>
          <cell r="AU1735">
            <v>3.5</v>
          </cell>
          <cell r="AV1735" t="str">
            <v>05</v>
          </cell>
          <cell r="AW1735" t="str">
            <v>03000</v>
          </cell>
          <cell r="AX1735" t="str">
            <v>00825027653</v>
          </cell>
          <cell r="AY1735">
            <v>32</v>
          </cell>
          <cell r="AZ1735" t="str">
            <v>BT</v>
          </cell>
          <cell r="BA1735" t="str">
            <v>05030000082502765332</v>
          </cell>
          <cell r="BB1735">
            <v>20</v>
          </cell>
          <cell r="BC1735" t="str">
            <v>EL YASMINETTE BEN AROUS</v>
          </cell>
          <cell r="BD1735" t="str">
            <v>BEN AROUS</v>
          </cell>
          <cell r="BG1735">
            <v>99801468</v>
          </cell>
          <cell r="BK1735" t="str">
            <v>A-P6 AV</v>
          </cell>
          <cell r="BL1735" t="str">
            <v>1.1</v>
          </cell>
          <cell r="BU1735" t="str">
            <v>Non-Actif</v>
          </cell>
          <cell r="BV1735" t="str">
            <v>P6 AV A SA</v>
          </cell>
        </row>
        <row r="1736">
          <cell r="B1736">
            <v>1738</v>
          </cell>
          <cell r="C1736" t="str">
            <v>Mlle</v>
          </cell>
          <cell r="D1736" t="str">
            <v>RIAHI WIFAK</v>
          </cell>
          <cell r="E1736" t="str">
            <v>SAGE Tunisia</v>
          </cell>
          <cell r="F1736" t="str">
            <v>PRODUCTION</v>
          </cell>
          <cell r="G1736" t="str">
            <v>Couturière</v>
          </cell>
          <cell r="H1736" t="str">
            <v>P6 AV</v>
          </cell>
          <cell r="I1736" t="str">
            <v>EL KADRI MARIEM</v>
          </cell>
          <cell r="J1736" t="str">
            <v>A</v>
          </cell>
          <cell r="K1736" t="str">
            <v>DIRECTS</v>
          </cell>
          <cell r="L1736" t="str">
            <v>Variable cost at standard</v>
          </cell>
          <cell r="M1736" t="str">
            <v>Couturière</v>
          </cell>
          <cell r="N1736">
            <v>45223</v>
          </cell>
          <cell r="P1736">
            <v>25</v>
          </cell>
          <cell r="T1736" t="str">
            <v>CDD</v>
          </cell>
          <cell r="U1736" t="str">
            <v>Contractuel</v>
          </cell>
          <cell r="V1736">
            <v>45689</v>
          </cell>
          <cell r="W1736">
            <v>45747</v>
          </cell>
          <cell r="Z1736">
            <v>45223</v>
          </cell>
          <cell r="AA1736">
            <v>10</v>
          </cell>
          <cell r="AB1736">
            <v>2023</v>
          </cell>
          <cell r="AC1736">
            <v>2027</v>
          </cell>
          <cell r="AD1736">
            <v>1.3666666666666667</v>
          </cell>
          <cell r="AE1736" t="str">
            <v>&lt; 2</v>
          </cell>
          <cell r="AF1736">
            <v>37570</v>
          </cell>
          <cell r="AG1736">
            <v>22.334246575342465</v>
          </cell>
          <cell r="AH1736" t="str">
            <v>&lt; 25</v>
          </cell>
          <cell r="AI1736">
            <v>17445661</v>
          </cell>
          <cell r="AJ1736" t="str">
            <v>08</v>
          </cell>
          <cell r="AK1736" t="str">
            <v>14657813</v>
          </cell>
          <cell r="AL1736">
            <v>43795</v>
          </cell>
          <cell r="AM1736" t="str">
            <v>FEMME</v>
          </cell>
          <cell r="AN1736" t="str">
            <v>Célibataire</v>
          </cell>
          <cell r="AQ1736">
            <v>3</v>
          </cell>
          <cell r="AR1736">
            <v>2</v>
          </cell>
          <cell r="AS1736">
            <v>45953.5</v>
          </cell>
          <cell r="AT1736" t="str">
            <v>Horaire</v>
          </cell>
          <cell r="AU1736">
            <v>3.5</v>
          </cell>
          <cell r="AV1736">
            <v>17</v>
          </cell>
          <cell r="AW1736" t="str">
            <v>00100</v>
          </cell>
          <cell r="AX1736" t="str">
            <v>00002960679</v>
          </cell>
          <cell r="AY1736">
            <v>53</v>
          </cell>
          <cell r="AZ1736" t="str">
            <v>LA POSTE</v>
          </cell>
          <cell r="BA1736" t="str">
            <v>17001000000296067953</v>
          </cell>
          <cell r="BB1736">
            <v>20</v>
          </cell>
          <cell r="BC1736" t="str">
            <v>CHEBEDDA RUE FARHAT HACHED NAASSEN</v>
          </cell>
          <cell r="BD1736" t="str">
            <v>BEN AROUS</v>
          </cell>
          <cell r="BG1736">
            <v>56469512</v>
          </cell>
          <cell r="BJ1736" t="str">
            <v>NAASSEN</v>
          </cell>
          <cell r="BK1736" t="str">
            <v>A-P6 AV</v>
          </cell>
          <cell r="BL1736" t="str">
            <v>1.1</v>
          </cell>
          <cell r="BT1736">
            <v>374</v>
          </cell>
          <cell r="BU1736" t="str">
            <v>si</v>
          </cell>
          <cell r="BV1736" t="str">
            <v>P6 AV A SA</v>
          </cell>
        </row>
        <row r="1737">
          <cell r="B1737">
            <v>1739</v>
          </cell>
          <cell r="C1737" t="str">
            <v>Madame</v>
          </cell>
          <cell r="D1737" t="str">
            <v>AYARI ZEINEB</v>
          </cell>
          <cell r="E1737" t="str">
            <v>SAGE Tunisia</v>
          </cell>
          <cell r="F1737" t="str">
            <v>PRODUCTION</v>
          </cell>
          <cell r="G1737" t="str">
            <v>Couturière</v>
          </cell>
          <cell r="H1737" t="str">
            <v>P6 AV</v>
          </cell>
          <cell r="I1737" t="str">
            <v>EL KADRI MARIEM</v>
          </cell>
          <cell r="J1737" t="str">
            <v>A</v>
          </cell>
          <cell r="K1737" t="str">
            <v>DIRECTS</v>
          </cell>
          <cell r="L1737" t="str">
            <v>Variable cost at standard</v>
          </cell>
          <cell r="M1737" t="str">
            <v>Couturière</v>
          </cell>
          <cell r="N1737">
            <v>45223</v>
          </cell>
          <cell r="P1737">
            <v>25</v>
          </cell>
          <cell r="T1737" t="str">
            <v>CDD</v>
          </cell>
          <cell r="U1737" t="str">
            <v>Contractuel</v>
          </cell>
          <cell r="V1737">
            <v>45689</v>
          </cell>
          <cell r="W1737">
            <v>45747</v>
          </cell>
          <cell r="Z1737">
            <v>45223</v>
          </cell>
          <cell r="AA1737">
            <v>10</v>
          </cell>
          <cell r="AB1737">
            <v>2023</v>
          </cell>
          <cell r="AC1737">
            <v>2027</v>
          </cell>
          <cell r="AD1737">
            <v>1.3666666666666667</v>
          </cell>
          <cell r="AE1737" t="str">
            <v>&lt; 2</v>
          </cell>
          <cell r="AF1737">
            <v>31127</v>
          </cell>
          <cell r="AG1737">
            <v>39.986301369863014</v>
          </cell>
          <cell r="AH1737" t="str">
            <v>&gt;35&lt; 45</v>
          </cell>
          <cell r="AI1737">
            <v>12499954</v>
          </cell>
          <cell r="AJ1737" t="str">
            <v>06</v>
          </cell>
          <cell r="AK1737" t="str">
            <v>08704123</v>
          </cell>
          <cell r="AL1737">
            <v>37320</v>
          </cell>
          <cell r="AM1737" t="str">
            <v>FEMME</v>
          </cell>
          <cell r="AN1737" t="str">
            <v>Marié(e)</v>
          </cell>
          <cell r="AQ1737">
            <v>3</v>
          </cell>
          <cell r="AR1737">
            <v>2</v>
          </cell>
          <cell r="AS1737">
            <v>45953.5</v>
          </cell>
          <cell r="AT1737" t="str">
            <v>Horaire</v>
          </cell>
          <cell r="AU1737">
            <v>3.5</v>
          </cell>
          <cell r="AV1737">
            <v>17</v>
          </cell>
          <cell r="AW1737" t="str">
            <v>00100</v>
          </cell>
          <cell r="AX1737" t="str">
            <v>00001183266</v>
          </cell>
          <cell r="AY1737" t="str">
            <v>08</v>
          </cell>
          <cell r="AZ1737" t="str">
            <v>LA POSTE</v>
          </cell>
          <cell r="BA1737" t="str">
            <v>17001000000118326608</v>
          </cell>
          <cell r="BB1737">
            <v>20</v>
          </cell>
          <cell r="BC1737" t="str">
            <v>CITE EL WARD CHEBBAOU MANOUBA</v>
          </cell>
          <cell r="BD1737" t="str">
            <v>MANOUBA</v>
          </cell>
          <cell r="BF1737">
            <v>45272</v>
          </cell>
          <cell r="BG1737">
            <v>20302199</v>
          </cell>
          <cell r="BJ1737" t="str">
            <v>CHEBBAOU</v>
          </cell>
          <cell r="BK1737" t="str">
            <v>A-P6 AV</v>
          </cell>
          <cell r="BL1737" t="str">
            <v>1.1</v>
          </cell>
          <cell r="BT1737">
            <v>375</v>
          </cell>
          <cell r="BU1737" t="str">
            <v>si</v>
          </cell>
          <cell r="BV1737" t="str">
            <v>P6 AV A SA</v>
          </cell>
        </row>
        <row r="1738">
          <cell r="B1738">
            <v>1740</v>
          </cell>
          <cell r="C1738" t="str">
            <v>Madame</v>
          </cell>
          <cell r="D1738" t="str">
            <v>KEFI FATEN</v>
          </cell>
          <cell r="E1738" t="str">
            <v>SAGE Tunisia</v>
          </cell>
          <cell r="F1738" t="str">
            <v>PRODUCTION</v>
          </cell>
          <cell r="G1738" t="str">
            <v>Couturière</v>
          </cell>
          <cell r="H1738" t="str">
            <v>P6 AV</v>
          </cell>
          <cell r="I1738" t="str">
            <v>EL KADRI MARIEM</v>
          </cell>
          <cell r="J1738" t="str">
            <v>A</v>
          </cell>
          <cell r="K1738" t="str">
            <v>DIRECTS</v>
          </cell>
          <cell r="L1738" t="str">
            <v>Variable cost at standard</v>
          </cell>
          <cell r="M1738" t="str">
            <v>Couturière</v>
          </cell>
          <cell r="N1738">
            <v>45223</v>
          </cell>
          <cell r="P1738">
            <v>25</v>
          </cell>
          <cell r="T1738" t="str">
            <v>CDD</v>
          </cell>
          <cell r="U1738" t="str">
            <v>Contractuel</v>
          </cell>
          <cell r="V1738">
            <v>45689</v>
          </cell>
          <cell r="W1738">
            <v>45747</v>
          </cell>
          <cell r="Z1738">
            <v>45223</v>
          </cell>
          <cell r="AA1738">
            <v>10</v>
          </cell>
          <cell r="AB1738">
            <v>2023</v>
          </cell>
          <cell r="AC1738">
            <v>2027</v>
          </cell>
          <cell r="AD1738">
            <v>1.3666666666666667</v>
          </cell>
          <cell r="AE1738" t="str">
            <v>&lt; 2</v>
          </cell>
          <cell r="AF1738">
            <v>30498</v>
          </cell>
          <cell r="AG1738">
            <v>41.709589041095889</v>
          </cell>
          <cell r="AH1738" t="str">
            <v>&gt;35&lt; 45</v>
          </cell>
          <cell r="AI1738">
            <v>16189137</v>
          </cell>
          <cell r="AJ1738" t="str">
            <v>09</v>
          </cell>
          <cell r="AK1738" t="str">
            <v>04548428</v>
          </cell>
          <cell r="AL1738">
            <v>39826</v>
          </cell>
          <cell r="AM1738" t="str">
            <v>FEMME</v>
          </cell>
          <cell r="AN1738" t="str">
            <v>Marié(e)</v>
          </cell>
          <cell r="AO1738">
            <v>4</v>
          </cell>
          <cell r="AQ1738">
            <v>3</v>
          </cell>
          <cell r="AR1738">
            <v>2</v>
          </cell>
          <cell r="AS1738">
            <v>45953.5</v>
          </cell>
          <cell r="AT1738" t="str">
            <v>Horaire</v>
          </cell>
          <cell r="AU1738">
            <v>3.5</v>
          </cell>
          <cell r="AV1738">
            <v>17</v>
          </cell>
          <cell r="AW1738" t="str">
            <v>00100</v>
          </cell>
          <cell r="AX1738" t="str">
            <v>00003083428</v>
          </cell>
          <cell r="AY1738">
            <v>18</v>
          </cell>
          <cell r="AZ1738" t="str">
            <v>LA POSTE</v>
          </cell>
          <cell r="BA1738" t="str">
            <v>17001000000308342818</v>
          </cell>
          <cell r="BB1738">
            <v>20</v>
          </cell>
          <cell r="BC1738" t="str">
            <v>CITE HACHED 2 MHAMDIA</v>
          </cell>
          <cell r="BD1738" t="str">
            <v>MANOUBA</v>
          </cell>
          <cell r="BF1738">
            <v>45272</v>
          </cell>
          <cell r="BG1738">
            <v>99454305</v>
          </cell>
          <cell r="BJ1738" t="str">
            <v>MHAMDIA</v>
          </cell>
          <cell r="BK1738" t="str">
            <v>A-P6 AV</v>
          </cell>
          <cell r="BL1738" t="str">
            <v>1.1</v>
          </cell>
          <cell r="BT1738">
            <v>376</v>
          </cell>
          <cell r="BU1738" t="str">
            <v>si</v>
          </cell>
          <cell r="BV1738" t="str">
            <v>P6 AV A SA</v>
          </cell>
        </row>
        <row r="1739">
          <cell r="B1739">
            <v>1741</v>
          </cell>
          <cell r="C1739" t="str">
            <v>Monsieur</v>
          </cell>
          <cell r="D1739" t="str">
            <v>JENDOUBI MOHAMED</v>
          </cell>
          <cell r="E1739" t="str">
            <v>SAGE Tunisia</v>
          </cell>
          <cell r="F1739" t="str">
            <v>COUPE</v>
          </cell>
          <cell r="G1739" t="str">
            <v>COUPEUR</v>
          </cell>
          <cell r="H1739" t="str">
            <v>COUPE</v>
          </cell>
          <cell r="I1739" t="str">
            <v>HAITHEM SLAMA</v>
          </cell>
          <cell r="K1739" t="str">
            <v>DIRECTS</v>
          </cell>
          <cell r="L1739" t="str">
            <v>Variable cost at standard</v>
          </cell>
          <cell r="M1739" t="str">
            <v>COUPEUR</v>
          </cell>
          <cell r="N1739">
            <v>45223</v>
          </cell>
          <cell r="P1739">
            <v>-6</v>
          </cell>
          <cell r="T1739" t="str">
            <v>CDD</v>
          </cell>
          <cell r="U1739" t="str">
            <v>Contractuel</v>
          </cell>
          <cell r="V1739">
            <v>45689</v>
          </cell>
          <cell r="W1739">
            <v>45716</v>
          </cell>
          <cell r="Z1739">
            <v>45223</v>
          </cell>
          <cell r="AA1739">
            <v>10</v>
          </cell>
          <cell r="AB1739">
            <v>2023</v>
          </cell>
          <cell r="AC1739">
            <v>2027</v>
          </cell>
          <cell r="AD1739">
            <v>1.3666666666666667</v>
          </cell>
          <cell r="AE1739" t="str">
            <v>&lt; 2</v>
          </cell>
          <cell r="AF1739">
            <v>27039</v>
          </cell>
          <cell r="AG1739">
            <v>51.186301369863017</v>
          </cell>
          <cell r="AH1739" t="str">
            <v>&gt;45&lt; 55</v>
          </cell>
          <cell r="AI1739">
            <v>12285237</v>
          </cell>
          <cell r="AJ1739" t="str">
            <v>08</v>
          </cell>
          <cell r="AK1739" t="str">
            <v>07267122</v>
          </cell>
          <cell r="AL1739">
            <v>41782</v>
          </cell>
          <cell r="AM1739" t="str">
            <v xml:space="preserve">HOMME </v>
          </cell>
          <cell r="AN1739" t="str">
            <v>Marié(e)</v>
          </cell>
          <cell r="AO1739">
            <v>2</v>
          </cell>
          <cell r="AQ1739">
            <v>3</v>
          </cell>
          <cell r="AR1739">
            <v>2</v>
          </cell>
          <cell r="AS1739">
            <v>45953.5</v>
          </cell>
          <cell r="AT1739" t="str">
            <v>Horaire</v>
          </cell>
          <cell r="AU1739">
            <v>3.5</v>
          </cell>
          <cell r="AV1739">
            <v>17</v>
          </cell>
          <cell r="AW1739" t="str">
            <v>00100</v>
          </cell>
          <cell r="AX1739" t="str">
            <v>00003325643</v>
          </cell>
          <cell r="AY1739">
            <v>97</v>
          </cell>
          <cell r="AZ1739" t="str">
            <v>LA POSTE</v>
          </cell>
          <cell r="BA1739" t="str">
            <v>17001000000332564397</v>
          </cell>
          <cell r="BB1739">
            <v>20</v>
          </cell>
          <cell r="BC1739" t="str">
            <v>DOUAR HICHER MANOUBA</v>
          </cell>
          <cell r="BD1739" t="str">
            <v>MANOUBA</v>
          </cell>
          <cell r="BF1739">
            <v>45230</v>
          </cell>
          <cell r="BG1739">
            <v>54538163</v>
          </cell>
          <cell r="BJ1739" t="str">
            <v>DOUAR HICHER MANOUBA</v>
          </cell>
          <cell r="BK1739" t="str">
            <v>-COUPE</v>
          </cell>
          <cell r="BL1739" t="str">
            <v>1.1</v>
          </cell>
          <cell r="BU1739" t="str">
            <v>si</v>
          </cell>
          <cell r="BV1739" t="str">
            <v>coupe</v>
          </cell>
        </row>
        <row r="1740">
          <cell r="B1740">
            <v>1742</v>
          </cell>
          <cell r="C1740" t="str">
            <v>Monsieur</v>
          </cell>
          <cell r="D1740" t="str">
            <v>ADJMI ABDENNACEUR</v>
          </cell>
          <cell r="E1740" t="str">
            <v>SAGE Tunisia</v>
          </cell>
          <cell r="F1740" t="str">
            <v>LOGISTIQUE</v>
          </cell>
          <cell r="G1740" t="str">
            <v>RESPONSABLE LOGISTIQUE</v>
          </cell>
          <cell r="K1740" t="str">
            <v>CADRE</v>
          </cell>
          <cell r="L1740" t="str">
            <v>Variable cost at standard</v>
          </cell>
          <cell r="M1740" t="str">
            <v>RESPONSABLE LOGISTIQUE</v>
          </cell>
          <cell r="N1740">
            <v>45229</v>
          </cell>
          <cell r="P1740" t="str">
            <v/>
          </cell>
          <cell r="T1740" t="str">
            <v>CDI</v>
          </cell>
          <cell r="U1740" t="str">
            <v>Titulaire</v>
          </cell>
          <cell r="V1740">
            <v>45229</v>
          </cell>
          <cell r="Z1740">
            <v>45229</v>
          </cell>
          <cell r="AA1740">
            <v>10</v>
          </cell>
          <cell r="AB1740">
            <v>2023</v>
          </cell>
          <cell r="AC1740">
            <v>2027</v>
          </cell>
          <cell r="AD1740">
            <v>1.35</v>
          </cell>
          <cell r="AE1740" t="str">
            <v>&lt; 2</v>
          </cell>
          <cell r="AF1740">
            <v>30594</v>
          </cell>
          <cell r="AG1740">
            <v>41.446575342465756</v>
          </cell>
          <cell r="AH1740" t="str">
            <v>&gt;35&lt; 45</v>
          </cell>
          <cell r="AI1740">
            <v>16485922</v>
          </cell>
          <cell r="AJ1740" t="str">
            <v>00</v>
          </cell>
          <cell r="AK1740" t="str">
            <v>08667947</v>
          </cell>
          <cell r="AL1740">
            <v>43398</v>
          </cell>
          <cell r="AM1740" t="str">
            <v xml:space="preserve">HOMME </v>
          </cell>
          <cell r="AN1740" t="str">
            <v>Marié(e)</v>
          </cell>
          <cell r="AO1740">
            <v>2</v>
          </cell>
          <cell r="AQ1740">
            <v>17</v>
          </cell>
          <cell r="AR1740">
            <v>2</v>
          </cell>
          <cell r="AS1740">
            <v>45959.5</v>
          </cell>
          <cell r="AT1740" t="str">
            <v>Mensuel</v>
          </cell>
          <cell r="AU1740">
            <v>6000</v>
          </cell>
          <cell r="AV1740" t="str">
            <v>04</v>
          </cell>
          <cell r="AW1740" t="str">
            <v>03211</v>
          </cell>
          <cell r="AX1740">
            <v>80012785960</v>
          </cell>
          <cell r="AY1740">
            <v>58</v>
          </cell>
          <cell r="AZ1740" t="str">
            <v>ATTIJARI BANK</v>
          </cell>
          <cell r="BA1740" t="str">
            <v>04032118001278596058</v>
          </cell>
          <cell r="BB1740">
            <v>20</v>
          </cell>
          <cell r="BC1740" t="str">
            <v>RUE DHAHBI BLOC 5 BORJ LOUZIR ARIANA</v>
          </cell>
          <cell r="BD1740" t="str">
            <v>ARIANA</v>
          </cell>
          <cell r="BG1740">
            <v>58048914</v>
          </cell>
          <cell r="BK1740" t="str">
            <v>CADRE</v>
          </cell>
          <cell r="BU1740" t="str">
            <v>si</v>
          </cell>
        </row>
        <row r="1741">
          <cell r="B1741">
            <v>1743</v>
          </cell>
          <cell r="C1741" t="str">
            <v>Madame</v>
          </cell>
          <cell r="D1741" t="str">
            <v>BACH RAIES NABILA</v>
          </cell>
          <cell r="E1741" t="str">
            <v>SAGE Tunisia</v>
          </cell>
          <cell r="F1741" t="str">
            <v>PRODUCTION</v>
          </cell>
          <cell r="G1741" t="str">
            <v>Couturière</v>
          </cell>
          <cell r="H1741" t="str">
            <v>P6 AV</v>
          </cell>
          <cell r="I1741" t="str">
            <v>EL KADRI MARIEM</v>
          </cell>
          <cell r="J1741" t="str">
            <v>A</v>
          </cell>
          <cell r="K1741" t="str">
            <v>DIRECTS</v>
          </cell>
          <cell r="L1741" t="str">
            <v>Variable cost at standard</v>
          </cell>
          <cell r="M1741" t="str">
            <v>Couturière</v>
          </cell>
          <cell r="N1741">
            <v>45223</v>
          </cell>
          <cell r="P1741">
            <v>25</v>
          </cell>
          <cell r="T1741" t="str">
            <v>CDD</v>
          </cell>
          <cell r="U1741" t="str">
            <v>Contractuel</v>
          </cell>
          <cell r="V1741">
            <v>45689</v>
          </cell>
          <cell r="W1741">
            <v>45747</v>
          </cell>
          <cell r="Z1741">
            <v>45223</v>
          </cell>
          <cell r="AA1741">
            <v>10</v>
          </cell>
          <cell r="AB1741">
            <v>2023</v>
          </cell>
          <cell r="AC1741">
            <v>2027</v>
          </cell>
          <cell r="AD1741">
            <v>1.3666666666666667</v>
          </cell>
          <cell r="AE1741" t="str">
            <v>&lt; 2</v>
          </cell>
          <cell r="AF1741">
            <v>26460</v>
          </cell>
          <cell r="AG1741">
            <v>52.772602739726025</v>
          </cell>
          <cell r="AH1741" t="str">
            <v>&gt;45&lt; 55</v>
          </cell>
          <cell r="AI1741">
            <v>12190693</v>
          </cell>
          <cell r="AJ1741" t="str">
            <v>07</v>
          </cell>
          <cell r="AK1741" t="str">
            <v>04641329</v>
          </cell>
          <cell r="AL1741">
            <v>37280</v>
          </cell>
          <cell r="AM1741" t="str">
            <v>FEMME</v>
          </cell>
          <cell r="AN1741" t="str">
            <v>Marié(e)</v>
          </cell>
          <cell r="AO1741">
            <v>2</v>
          </cell>
          <cell r="AQ1741">
            <v>3</v>
          </cell>
          <cell r="AR1741">
            <v>2</v>
          </cell>
          <cell r="AS1741">
            <v>45953.5</v>
          </cell>
          <cell r="AT1741" t="str">
            <v>Horaire</v>
          </cell>
          <cell r="AU1741">
            <v>3.5</v>
          </cell>
          <cell r="AV1741" t="str">
            <v>01</v>
          </cell>
          <cell r="AW1741" t="str">
            <v>03807</v>
          </cell>
          <cell r="AX1741">
            <v>61130203932</v>
          </cell>
          <cell r="AY1741">
            <v>48</v>
          </cell>
          <cell r="AZ1741" t="str">
            <v>ARAB TUNISIEN BANK</v>
          </cell>
          <cell r="BA1741" t="str">
            <v>01038076113020393248</v>
          </cell>
          <cell r="BB1741">
            <v>20</v>
          </cell>
          <cell r="BC1741" t="str">
            <v>RUE 4726 CITE EZOUHOUR TUNIS</v>
          </cell>
          <cell r="BD1741" t="str">
            <v>TUNIS</v>
          </cell>
          <cell r="BG1741">
            <v>51070920</v>
          </cell>
          <cell r="BH1741">
            <v>22055645</v>
          </cell>
          <cell r="BJ1741" t="str">
            <v>EZOUHOUR</v>
          </cell>
          <cell r="BK1741" t="str">
            <v>A-P6 AV</v>
          </cell>
          <cell r="BL1741" t="str">
            <v>1.1</v>
          </cell>
          <cell r="BT1741">
            <v>377</v>
          </cell>
          <cell r="BU1741" t="str">
            <v>si</v>
          </cell>
          <cell r="BV1741" t="str">
            <v>P6 AV A SA</v>
          </cell>
        </row>
        <row r="1742">
          <cell r="B1742">
            <v>1744</v>
          </cell>
          <cell r="C1742" t="str">
            <v>Mlle</v>
          </cell>
          <cell r="D1742" t="str">
            <v>DIOUANI SONDES</v>
          </cell>
          <cell r="E1742" t="str">
            <v>SAGE Tunisia</v>
          </cell>
          <cell r="F1742" t="str">
            <v>PRODUCTION</v>
          </cell>
          <cell r="G1742" t="str">
            <v>Couturière</v>
          </cell>
          <cell r="H1742" t="str">
            <v>P6 AV</v>
          </cell>
          <cell r="I1742" t="str">
            <v>EL KADRI MARIEM</v>
          </cell>
          <cell r="J1742" t="str">
            <v>A</v>
          </cell>
          <cell r="K1742" t="str">
            <v>DIRECTS</v>
          </cell>
          <cell r="L1742" t="str">
            <v>Variable cost at standard</v>
          </cell>
          <cell r="M1742" t="str">
            <v>Couturière</v>
          </cell>
          <cell r="N1742">
            <v>45224</v>
          </cell>
          <cell r="P1742">
            <v>25</v>
          </cell>
          <cell r="T1742" t="str">
            <v>CDD</v>
          </cell>
          <cell r="U1742" t="str">
            <v>Contractuel</v>
          </cell>
          <cell r="V1742">
            <v>45689</v>
          </cell>
          <cell r="W1742">
            <v>45747</v>
          </cell>
          <cell r="Z1742">
            <v>45224</v>
          </cell>
          <cell r="AA1742">
            <v>10</v>
          </cell>
          <cell r="AB1742">
            <v>2023</v>
          </cell>
          <cell r="AC1742">
            <v>2027</v>
          </cell>
          <cell r="AD1742">
            <v>1.3638888888888889</v>
          </cell>
          <cell r="AE1742" t="str">
            <v>&lt; 2</v>
          </cell>
          <cell r="AF1742">
            <v>31688</v>
          </cell>
          <cell r="AG1742">
            <v>38.449315068493149</v>
          </cell>
          <cell r="AH1742" t="str">
            <v>&gt;35&lt; 45</v>
          </cell>
          <cell r="AI1742">
            <v>12668707</v>
          </cell>
          <cell r="AJ1742" t="str">
            <v>06</v>
          </cell>
          <cell r="AK1742" t="str">
            <v>07383413</v>
          </cell>
          <cell r="AL1742">
            <v>44911</v>
          </cell>
          <cell r="AM1742" t="str">
            <v>FEMME</v>
          </cell>
          <cell r="AN1742" t="str">
            <v>Célibataire</v>
          </cell>
          <cell r="AQ1742">
            <v>3</v>
          </cell>
          <cell r="AR1742">
            <v>2</v>
          </cell>
          <cell r="AS1742">
            <v>45954.5</v>
          </cell>
          <cell r="AT1742" t="str">
            <v>Horaire</v>
          </cell>
          <cell r="AU1742">
            <v>3.5</v>
          </cell>
          <cell r="AV1742">
            <v>14</v>
          </cell>
          <cell r="AW1742" t="str">
            <v>00000</v>
          </cell>
          <cell r="AX1742" t="str">
            <v>01007462787</v>
          </cell>
          <cell r="AY1742">
            <v>25</v>
          </cell>
          <cell r="AZ1742" t="str">
            <v>BH</v>
          </cell>
          <cell r="BA1742" t="str">
            <v>14000000100746278725</v>
          </cell>
          <cell r="BB1742">
            <v>20</v>
          </cell>
          <cell r="BC1742" t="str">
            <v>CITE KHALED IBN EL WALID OUED ELIL</v>
          </cell>
          <cell r="BD1742" t="str">
            <v>MANOUBA</v>
          </cell>
          <cell r="BF1742">
            <v>45272</v>
          </cell>
          <cell r="BG1742">
            <v>29512696</v>
          </cell>
          <cell r="BJ1742" t="str">
            <v>OUED ELLIL</v>
          </cell>
          <cell r="BK1742" t="str">
            <v>A-P6 AV</v>
          </cell>
          <cell r="BL1742" t="str">
            <v>1.1</v>
          </cell>
          <cell r="BT1742">
            <v>378</v>
          </cell>
          <cell r="BU1742" t="str">
            <v>si</v>
          </cell>
          <cell r="BV1742" t="str">
            <v>P6 AV A SA</v>
          </cell>
        </row>
        <row r="1743">
          <cell r="B1743">
            <v>1745</v>
          </cell>
          <cell r="C1743" t="str">
            <v>Madame</v>
          </cell>
          <cell r="D1743" t="str">
            <v>AL JAMI HENDA</v>
          </cell>
          <cell r="E1743" t="str">
            <v>SAGE Tunisia</v>
          </cell>
          <cell r="F1743" t="str">
            <v>PRODUCTION</v>
          </cell>
          <cell r="G1743" t="str">
            <v>Couturière</v>
          </cell>
          <cell r="H1743" t="str">
            <v>P6 AR</v>
          </cell>
          <cell r="I1743" t="str">
            <v>MEJRI ANIS</v>
          </cell>
          <cell r="J1743" t="str">
            <v>A</v>
          </cell>
          <cell r="K1743" t="str">
            <v>DIRECTS</v>
          </cell>
          <cell r="L1743" t="str">
            <v>Variable cost at standard</v>
          </cell>
          <cell r="M1743" t="str">
            <v>Couturière</v>
          </cell>
          <cell r="N1743">
            <v>45224</v>
          </cell>
          <cell r="P1743">
            <v>-400</v>
          </cell>
          <cell r="Q1743">
            <v>45302</v>
          </cell>
          <cell r="R1743" t="str">
            <v>Personnel</v>
          </cell>
          <cell r="T1743" t="str">
            <v>CDD</v>
          </cell>
          <cell r="U1743" t="str">
            <v>Contractuel</v>
          </cell>
          <cell r="V1743">
            <v>45292</v>
          </cell>
          <cell r="W1743">
            <v>45322</v>
          </cell>
          <cell r="Z1743">
            <v>45224</v>
          </cell>
          <cell r="AA1743">
            <v>10</v>
          </cell>
          <cell r="AB1743">
            <v>2023</v>
          </cell>
          <cell r="AC1743">
            <v>2027</v>
          </cell>
          <cell r="AD1743">
            <v>1.3638888888888889</v>
          </cell>
          <cell r="AE1743" t="str">
            <v>&lt; 2</v>
          </cell>
          <cell r="AF1743">
            <v>31348</v>
          </cell>
          <cell r="AG1743">
            <v>39.38082191780822</v>
          </cell>
          <cell r="AH1743" t="str">
            <v>&gt;35&lt; 45</v>
          </cell>
          <cell r="AI1743">
            <v>17283593</v>
          </cell>
          <cell r="AJ1743" t="str">
            <v>06</v>
          </cell>
          <cell r="AK1743" t="str">
            <v>04727600</v>
          </cell>
          <cell r="AL1743">
            <v>37558</v>
          </cell>
          <cell r="AM1743" t="str">
            <v>FEMME</v>
          </cell>
          <cell r="AN1743" t="str">
            <v>Marié(e)</v>
          </cell>
          <cell r="AO1743">
            <v>2</v>
          </cell>
          <cell r="AQ1743">
            <v>3</v>
          </cell>
          <cell r="AR1743">
            <v>1</v>
          </cell>
          <cell r="AS1743">
            <v>45589.25</v>
          </cell>
          <cell r="AT1743" t="str">
            <v>Horaire</v>
          </cell>
          <cell r="AU1743">
            <v>3.5</v>
          </cell>
          <cell r="AV1743">
            <v>12</v>
          </cell>
          <cell r="AW1743">
            <v>11500</v>
          </cell>
          <cell r="AX1743" t="str">
            <v>00133132233</v>
          </cell>
          <cell r="AY1743">
            <v>87</v>
          </cell>
          <cell r="AZ1743" t="str">
            <v>UIB</v>
          </cell>
          <cell r="BA1743" t="str">
            <v>12115000013313223387</v>
          </cell>
          <cell r="BB1743">
            <v>20</v>
          </cell>
          <cell r="BC1743" t="str">
            <v>CITE ESSALAMA ZAHROUNI TUNIS</v>
          </cell>
          <cell r="BD1743" t="str">
            <v>TUNIS</v>
          </cell>
          <cell r="BG1743">
            <v>53393125</v>
          </cell>
          <cell r="BK1743" t="str">
            <v>A-P6 AR</v>
          </cell>
          <cell r="BL1743" t="str">
            <v>1.1</v>
          </cell>
          <cell r="BU1743" t="str">
            <v>Non-Actif</v>
          </cell>
          <cell r="BV1743" t="str">
            <v>P6 AR A CP</v>
          </cell>
        </row>
        <row r="1744">
          <cell r="B1744">
            <v>1746</v>
          </cell>
          <cell r="C1744" t="str">
            <v>Monsieur</v>
          </cell>
          <cell r="D1744" t="str">
            <v>NSIRI ZOUBEIR</v>
          </cell>
          <cell r="E1744" t="str">
            <v>SAGE Tunisia</v>
          </cell>
          <cell r="F1744" t="str">
            <v>COUPE</v>
          </cell>
          <cell r="G1744" t="str">
            <v>COUPEUR</v>
          </cell>
          <cell r="H1744" t="str">
            <v>COUPE</v>
          </cell>
          <cell r="I1744" t="str">
            <v>HAITHEM SLAMA</v>
          </cell>
          <cell r="K1744" t="str">
            <v>DIRECTS</v>
          </cell>
          <cell r="L1744" t="str">
            <v>Variable cost at standard</v>
          </cell>
          <cell r="M1744" t="str">
            <v>COUPEUR</v>
          </cell>
          <cell r="N1744">
            <v>45231</v>
          </cell>
          <cell r="P1744">
            <v>-400</v>
          </cell>
          <cell r="Q1744">
            <v>45292</v>
          </cell>
          <cell r="R1744" t="str">
            <v>Personnel</v>
          </cell>
          <cell r="T1744" t="str">
            <v>CDD</v>
          </cell>
          <cell r="U1744" t="str">
            <v>Contractuel</v>
          </cell>
          <cell r="V1744">
            <v>45261</v>
          </cell>
          <cell r="W1744">
            <v>45322</v>
          </cell>
          <cell r="Z1744">
            <v>45231</v>
          </cell>
          <cell r="AA1744">
            <v>11</v>
          </cell>
          <cell r="AB1744">
            <v>2023</v>
          </cell>
          <cell r="AC1744">
            <v>2027</v>
          </cell>
          <cell r="AD1744">
            <v>1.3472222222222223</v>
          </cell>
          <cell r="AE1744" t="str">
            <v>&lt; 2</v>
          </cell>
          <cell r="AF1744">
            <v>29666</v>
          </cell>
          <cell r="AG1744">
            <v>43.989041095890414</v>
          </cell>
          <cell r="AH1744" t="str">
            <v>&gt;35&lt; 45</v>
          </cell>
          <cell r="AI1744">
            <v>12911868</v>
          </cell>
          <cell r="AJ1744" t="str">
            <v>05</v>
          </cell>
          <cell r="AK1744" t="str">
            <v>04703357</v>
          </cell>
          <cell r="AL1744">
            <v>38693</v>
          </cell>
          <cell r="AM1744" t="str">
            <v xml:space="preserve">HOMME </v>
          </cell>
          <cell r="AN1744" t="str">
            <v>Marié(e)</v>
          </cell>
          <cell r="AO1744">
            <v>2</v>
          </cell>
          <cell r="AQ1744">
            <v>3</v>
          </cell>
          <cell r="AR1744">
            <v>1</v>
          </cell>
          <cell r="AS1744">
            <v>45596.25</v>
          </cell>
          <cell r="AT1744" t="str">
            <v>Horaire</v>
          </cell>
          <cell r="AU1744">
            <v>3.5</v>
          </cell>
          <cell r="AV1744" t="str">
            <v>25</v>
          </cell>
          <cell r="AW1744" t="str">
            <v>02400</v>
          </cell>
          <cell r="AX1744" t="str">
            <v>00000647332</v>
          </cell>
          <cell r="AY1744">
            <v>34</v>
          </cell>
          <cell r="AZ1744" t="str">
            <v>ZITOUNA BANK</v>
          </cell>
          <cell r="BA1744" t="str">
            <v>25024000000064733234</v>
          </cell>
          <cell r="BB1744">
            <v>20</v>
          </cell>
          <cell r="BC1744" t="str">
            <v>57 RUE 42216 GHDIR EL GOLLA TUNIS</v>
          </cell>
          <cell r="BD1744" t="str">
            <v>TUNIS</v>
          </cell>
          <cell r="BG1744">
            <v>50100383</v>
          </cell>
          <cell r="BK1744" t="str">
            <v>-COUPE</v>
          </cell>
          <cell r="BL1744" t="str">
            <v>1.1</v>
          </cell>
          <cell r="BU1744" t="str">
            <v>Non-Actif</v>
          </cell>
        </row>
        <row r="1745">
          <cell r="B1745">
            <v>1747</v>
          </cell>
          <cell r="C1745" t="str">
            <v>Mlle</v>
          </cell>
          <cell r="D1745" t="str">
            <v>HARRABI EYA</v>
          </cell>
          <cell r="E1745" t="str">
            <v>SAGE Tunisia</v>
          </cell>
          <cell r="F1745" t="str">
            <v>PRODUCTION</v>
          </cell>
          <cell r="G1745" t="str">
            <v>Couturière</v>
          </cell>
          <cell r="H1745" t="str">
            <v>P6 AV</v>
          </cell>
          <cell r="I1745" t="str">
            <v>EL KADRI MARIEM</v>
          </cell>
          <cell r="J1745" t="str">
            <v>A</v>
          </cell>
          <cell r="K1745" t="str">
            <v>DIRECTS</v>
          </cell>
          <cell r="L1745" t="str">
            <v>Variable cost at standard</v>
          </cell>
          <cell r="M1745" t="str">
            <v>Couturière</v>
          </cell>
          <cell r="N1745">
            <v>45240</v>
          </cell>
          <cell r="P1745">
            <v>-34</v>
          </cell>
          <cell r="Q1745">
            <v>45667</v>
          </cell>
          <cell r="R1745" t="str">
            <v>personnel</v>
          </cell>
          <cell r="T1745" t="str">
            <v>CDD</v>
          </cell>
          <cell r="U1745" t="str">
            <v>Contractuel</v>
          </cell>
          <cell r="V1745">
            <v>45627</v>
          </cell>
          <cell r="W1745">
            <v>45688</v>
          </cell>
          <cell r="Z1745">
            <v>45240</v>
          </cell>
          <cell r="AA1745">
            <v>11</v>
          </cell>
          <cell r="AB1745">
            <v>2023</v>
          </cell>
          <cell r="AC1745">
            <v>2027</v>
          </cell>
          <cell r="AD1745">
            <v>1.3222222222222222</v>
          </cell>
          <cell r="AE1745" t="str">
            <v>&lt; 2</v>
          </cell>
          <cell r="AF1745">
            <v>36951</v>
          </cell>
          <cell r="AG1745">
            <v>24.030136986301368</v>
          </cell>
          <cell r="AH1745" t="str">
            <v>&lt; 25</v>
          </cell>
          <cell r="AI1745">
            <v>17252923</v>
          </cell>
          <cell r="AJ1745" t="str">
            <v>02</v>
          </cell>
          <cell r="AK1745" t="str">
            <v>07247753</v>
          </cell>
          <cell r="AL1745">
            <v>44827</v>
          </cell>
          <cell r="AM1745" t="str">
            <v>FEMME</v>
          </cell>
          <cell r="AN1745" t="str">
            <v>Célibataire</v>
          </cell>
          <cell r="AQ1745">
            <v>3</v>
          </cell>
          <cell r="AR1745">
            <v>2</v>
          </cell>
          <cell r="AS1745">
            <v>45970.5</v>
          </cell>
          <cell r="AT1745" t="str">
            <v>Horaire</v>
          </cell>
          <cell r="AU1745">
            <v>3.5</v>
          </cell>
          <cell r="AV1745">
            <v>17</v>
          </cell>
          <cell r="AW1745" t="str">
            <v>00100</v>
          </cell>
          <cell r="AX1745" t="str">
            <v>00002836895</v>
          </cell>
          <cell r="AY1745">
            <v>89</v>
          </cell>
          <cell r="AZ1745" t="str">
            <v>LA POSTE</v>
          </cell>
          <cell r="BA1745" t="str">
            <v>17001000000283689589</v>
          </cell>
          <cell r="BB1745">
            <v>20</v>
          </cell>
          <cell r="BC1745" t="str">
            <v>CITE EL AMAL 1 FOUCHENA BEN AROUS</v>
          </cell>
          <cell r="BD1745" t="str">
            <v>BEN AROUS</v>
          </cell>
          <cell r="BG1745">
            <v>51887472</v>
          </cell>
          <cell r="BH1745">
            <v>97550771</v>
          </cell>
          <cell r="BJ1745" t="str">
            <v>FOUCHANA</v>
          </cell>
          <cell r="BK1745" t="str">
            <v>A-P6 AV</v>
          </cell>
          <cell r="BL1745" t="str">
            <v>1.2</v>
          </cell>
          <cell r="BU1745" t="str">
            <v>Non-Actif</v>
          </cell>
          <cell r="BV1745" t="str">
            <v>P6 AV A SA</v>
          </cell>
        </row>
        <row r="1746">
          <cell r="B1746">
            <v>1748</v>
          </cell>
          <cell r="C1746" t="str">
            <v>Madame</v>
          </cell>
          <cell r="D1746" t="str">
            <v>BALLOUMI SIHEM</v>
          </cell>
          <cell r="E1746" t="str">
            <v>SAGE Tunisia</v>
          </cell>
          <cell r="F1746" t="str">
            <v>PRODUCTION</v>
          </cell>
          <cell r="G1746" t="str">
            <v>Couturière</v>
          </cell>
          <cell r="H1746" t="str">
            <v>P6 AV</v>
          </cell>
          <cell r="I1746" t="str">
            <v>EL KADRI MARIEM</v>
          </cell>
          <cell r="J1746" t="str">
            <v>A</v>
          </cell>
          <cell r="K1746" t="str">
            <v>DIRECTS</v>
          </cell>
          <cell r="L1746" t="str">
            <v>Variable cost at standard</v>
          </cell>
          <cell r="M1746" t="str">
            <v>Couturière</v>
          </cell>
          <cell r="N1746">
            <v>45240</v>
          </cell>
          <cell r="P1746">
            <v>-310</v>
          </cell>
          <cell r="Q1746">
            <v>45404</v>
          </cell>
          <cell r="R1746" t="str">
            <v>conflit avec superviseur</v>
          </cell>
          <cell r="T1746" t="str">
            <v>CDD</v>
          </cell>
          <cell r="U1746" t="str">
            <v>Contractuel</v>
          </cell>
          <cell r="V1746">
            <v>45352</v>
          </cell>
          <cell r="W1746">
            <v>45412</v>
          </cell>
          <cell r="Z1746">
            <v>45240</v>
          </cell>
          <cell r="AA1746">
            <v>11</v>
          </cell>
          <cell r="AB1746">
            <v>2023</v>
          </cell>
          <cell r="AC1746">
            <v>2027</v>
          </cell>
          <cell r="AD1746">
            <v>1.3222222222222222</v>
          </cell>
          <cell r="AE1746" t="str">
            <v>&lt; 2</v>
          </cell>
          <cell r="AF1746">
            <v>31435</v>
          </cell>
          <cell r="AG1746">
            <v>39.142465753424659</v>
          </cell>
          <cell r="AH1746" t="str">
            <v>&gt;35&lt; 45</v>
          </cell>
          <cell r="AI1746">
            <v>16075030</v>
          </cell>
          <cell r="AJ1746" t="str">
            <v>08</v>
          </cell>
          <cell r="AK1746" t="str">
            <v>07384238</v>
          </cell>
          <cell r="AL1746">
            <v>43364</v>
          </cell>
          <cell r="AM1746" t="str">
            <v>FEMME</v>
          </cell>
          <cell r="AN1746" t="str">
            <v>Marié(e)</v>
          </cell>
          <cell r="AO1746">
            <v>3</v>
          </cell>
          <cell r="AQ1746">
            <v>3</v>
          </cell>
          <cell r="AR1746">
            <v>1</v>
          </cell>
          <cell r="AS1746">
            <v>45605.25</v>
          </cell>
          <cell r="AT1746" t="str">
            <v>Horaire</v>
          </cell>
          <cell r="AU1746">
            <v>3.5</v>
          </cell>
          <cell r="AV1746">
            <v>17</v>
          </cell>
          <cell r="AW1746">
            <v>53594</v>
          </cell>
          <cell r="AX1746" t="str">
            <v>01733981688</v>
          </cell>
          <cell r="AY1746" t="str">
            <v>04</v>
          </cell>
          <cell r="AZ1746" t="str">
            <v>LA POSTE</v>
          </cell>
          <cell r="BA1746" t="str">
            <v>17535940173398168804</v>
          </cell>
          <cell r="BB1746">
            <v>20</v>
          </cell>
          <cell r="BC1746" t="str">
            <v>CITE KHALED IBN EL WALID OUED ELIL</v>
          </cell>
          <cell r="BD1746" t="str">
            <v>MANOUBA</v>
          </cell>
          <cell r="BG1746">
            <v>29250311</v>
          </cell>
          <cell r="BJ1746" t="str">
            <v>OUED ELLIL</v>
          </cell>
          <cell r="BK1746" t="str">
            <v>A-P6 AV</v>
          </cell>
          <cell r="BL1746" t="str">
            <v>1.1</v>
          </cell>
          <cell r="BU1746" t="str">
            <v>Non-Actif</v>
          </cell>
          <cell r="BV1746" t="str">
            <v>P6 AV A SA</v>
          </cell>
        </row>
        <row r="1747">
          <cell r="B1747">
            <v>1749</v>
          </cell>
          <cell r="C1747" t="str">
            <v>Mlle</v>
          </cell>
          <cell r="D1747" t="str">
            <v>GHARBI SALMA</v>
          </cell>
          <cell r="E1747" t="str">
            <v>SAGE Tunisia</v>
          </cell>
          <cell r="F1747" t="str">
            <v>PRODUCTION</v>
          </cell>
          <cell r="G1747" t="str">
            <v>Couturière</v>
          </cell>
          <cell r="H1747" t="str">
            <v>P6 AV</v>
          </cell>
          <cell r="I1747" t="str">
            <v>EL KADRI MARIEM</v>
          </cell>
          <cell r="J1747" t="str">
            <v>A</v>
          </cell>
          <cell r="K1747" t="str">
            <v>DIRECTS</v>
          </cell>
          <cell r="L1747" t="str">
            <v>Variable cost at standard</v>
          </cell>
          <cell r="M1747" t="str">
            <v>Couturière</v>
          </cell>
          <cell r="N1747">
            <v>45240</v>
          </cell>
          <cell r="P1747">
            <v>-249</v>
          </cell>
          <cell r="Q1747">
            <v>45446</v>
          </cell>
          <cell r="R1747" t="str">
            <v>Chômage technique</v>
          </cell>
          <cell r="T1747" t="str">
            <v>CDD</v>
          </cell>
          <cell r="U1747" t="str">
            <v>Contractuel</v>
          </cell>
          <cell r="V1747">
            <v>45413</v>
          </cell>
          <cell r="W1747">
            <v>45473</v>
          </cell>
          <cell r="Z1747">
            <v>45240</v>
          </cell>
          <cell r="AA1747">
            <v>11</v>
          </cell>
          <cell r="AB1747">
            <v>2023</v>
          </cell>
          <cell r="AC1747">
            <v>2027</v>
          </cell>
          <cell r="AD1747">
            <v>1.3222222222222222</v>
          </cell>
          <cell r="AE1747" t="str">
            <v>&lt; 2</v>
          </cell>
          <cell r="AF1747">
            <v>35184</v>
          </cell>
          <cell r="AG1747">
            <v>28.87123287671233</v>
          </cell>
          <cell r="AH1747" t="str">
            <v>&gt;25&lt; 35</v>
          </cell>
          <cell r="AI1747">
            <v>17581272</v>
          </cell>
          <cell r="AJ1747" t="str">
            <v>01</v>
          </cell>
          <cell r="AK1747" t="str">
            <v>14350690</v>
          </cell>
          <cell r="AL1747">
            <v>44469</v>
          </cell>
          <cell r="AM1747" t="str">
            <v>FEMME</v>
          </cell>
          <cell r="AN1747" t="str">
            <v>Célibataire</v>
          </cell>
          <cell r="AQ1747">
            <v>3</v>
          </cell>
          <cell r="AR1747">
            <v>1</v>
          </cell>
          <cell r="AS1747">
            <v>45605.25</v>
          </cell>
          <cell r="AT1747" t="str">
            <v>Horaire</v>
          </cell>
          <cell r="AU1747">
            <v>3.5</v>
          </cell>
          <cell r="AV1747">
            <v>17</v>
          </cell>
          <cell r="AW1747" t="str">
            <v>00100</v>
          </cell>
          <cell r="AX1747" t="str">
            <v>00003338721</v>
          </cell>
          <cell r="AY1747">
            <v>51</v>
          </cell>
          <cell r="AZ1747" t="str">
            <v>LA POSTE</v>
          </cell>
          <cell r="BA1747" t="str">
            <v>17001000000333872151</v>
          </cell>
          <cell r="BB1747">
            <v>20</v>
          </cell>
          <cell r="BC1747" t="str">
            <v xml:space="preserve">CITE ENNASSIM SAIDA JEDAIDA </v>
          </cell>
          <cell r="BD1747" t="str">
            <v>MANOUBA</v>
          </cell>
          <cell r="BG1747">
            <v>50168030</v>
          </cell>
          <cell r="BJ1747" t="str">
            <v>JEDAIDA</v>
          </cell>
          <cell r="BK1747" t="str">
            <v>A-P6 AV</v>
          </cell>
          <cell r="BL1747" t="str">
            <v>1.1</v>
          </cell>
          <cell r="BU1747" t="str">
            <v>Non-Actif</v>
          </cell>
          <cell r="BV1747" t="str">
            <v>P6 AV A SA</v>
          </cell>
        </row>
        <row r="1748">
          <cell r="B1748">
            <v>1750</v>
          </cell>
          <cell r="C1748" t="str">
            <v>Mlle</v>
          </cell>
          <cell r="D1748" t="str">
            <v>AJMI EYA</v>
          </cell>
          <cell r="E1748" t="str">
            <v>SAGE Tunisia</v>
          </cell>
          <cell r="F1748" t="str">
            <v>PRODUCTION</v>
          </cell>
          <cell r="G1748" t="str">
            <v>CAMPO</v>
          </cell>
          <cell r="H1748" t="str">
            <v>P6 AR</v>
          </cell>
          <cell r="I1748" t="str">
            <v xml:space="preserve">Anis Mejri </v>
          </cell>
          <cell r="J1748" t="str">
            <v>B</v>
          </cell>
          <cell r="K1748" t="str">
            <v>DIRECTS</v>
          </cell>
          <cell r="L1748" t="str">
            <v>Variable cost at standard</v>
          </cell>
          <cell r="M1748" t="str">
            <v>CAMPO</v>
          </cell>
          <cell r="N1748">
            <v>45240</v>
          </cell>
          <cell r="P1748">
            <v>25</v>
          </cell>
          <cell r="T1748" t="str">
            <v>CDD</v>
          </cell>
          <cell r="U1748" t="str">
            <v>Contractuel</v>
          </cell>
          <cell r="V1748">
            <v>45689</v>
          </cell>
          <cell r="W1748">
            <v>45747</v>
          </cell>
          <cell r="Z1748">
            <v>45240</v>
          </cell>
          <cell r="AA1748">
            <v>11</v>
          </cell>
          <cell r="AB1748">
            <v>2023</v>
          </cell>
          <cell r="AC1748">
            <v>2027</v>
          </cell>
          <cell r="AD1748">
            <v>1.3222222222222222</v>
          </cell>
          <cell r="AE1748" t="str">
            <v>&lt; 2</v>
          </cell>
          <cell r="AF1748">
            <v>35625</v>
          </cell>
          <cell r="AG1748">
            <v>27.663013698630138</v>
          </cell>
          <cell r="AH1748" t="str">
            <v>&gt;25&lt; 35</v>
          </cell>
          <cell r="AI1748">
            <v>17777430</v>
          </cell>
          <cell r="AJ1748" t="str">
            <v>04</v>
          </cell>
          <cell r="AK1748" t="str">
            <v>14351417</v>
          </cell>
          <cell r="AL1748">
            <v>42230</v>
          </cell>
          <cell r="AM1748" t="str">
            <v>FEMME</v>
          </cell>
          <cell r="AN1748" t="str">
            <v>Célibataire</v>
          </cell>
          <cell r="AQ1748">
            <v>3</v>
          </cell>
          <cell r="AR1748">
            <v>2</v>
          </cell>
          <cell r="AS1748">
            <v>45970.5</v>
          </cell>
          <cell r="AT1748" t="str">
            <v>Horaire</v>
          </cell>
          <cell r="AU1748">
            <v>3.5</v>
          </cell>
          <cell r="AV1748" t="str">
            <v>07</v>
          </cell>
          <cell r="AW1748" t="str">
            <v>09101</v>
          </cell>
          <cell r="AX1748">
            <v>49105514288</v>
          </cell>
          <cell r="AY1748">
            <v>18</v>
          </cell>
          <cell r="AZ1748" t="str">
            <v>AMEN BANK</v>
          </cell>
          <cell r="BA1748" t="str">
            <v>07091014910551428818</v>
          </cell>
          <cell r="BB1748">
            <v>20</v>
          </cell>
          <cell r="BC1748" t="str">
            <v>CITE ENNASSIR MORNAGUIA</v>
          </cell>
          <cell r="BD1748" t="str">
            <v>MANOUBA</v>
          </cell>
          <cell r="BG1748">
            <v>50270992</v>
          </cell>
          <cell r="BJ1748" t="str">
            <v>MORNAGUIA</v>
          </cell>
          <cell r="BK1748" t="str">
            <v>CAMPO B</v>
          </cell>
          <cell r="BL1748" t="str">
            <v>1.1</v>
          </cell>
          <cell r="BT1748">
            <v>173</v>
          </cell>
          <cell r="BU1748" t="str">
            <v>si</v>
          </cell>
          <cell r="BV1748" t="str">
            <v>P6 AV B PREP CAMPO</v>
          </cell>
        </row>
        <row r="1749">
          <cell r="B1749">
            <v>1751</v>
          </cell>
          <cell r="C1749" t="str">
            <v>Monsieur</v>
          </cell>
          <cell r="D1749" t="str">
            <v>JELASSI YASSINE</v>
          </cell>
          <cell r="E1749" t="str">
            <v>SAGE Tunisia</v>
          </cell>
          <cell r="F1749" t="str">
            <v>PRODUCTION</v>
          </cell>
          <cell r="G1749" t="str">
            <v>CAMPO</v>
          </cell>
          <cell r="H1749" t="str">
            <v>P6 AV</v>
          </cell>
          <cell r="I1749" t="str">
            <v>MOHAMED AMINE</v>
          </cell>
          <cell r="J1749" t="str">
            <v>A</v>
          </cell>
          <cell r="K1749" t="str">
            <v>DIRECTS</v>
          </cell>
          <cell r="L1749" t="str">
            <v>Variable cost at standard</v>
          </cell>
          <cell r="M1749" t="str">
            <v>CAMPO</v>
          </cell>
          <cell r="N1749">
            <v>45240</v>
          </cell>
          <cell r="P1749">
            <v>25</v>
          </cell>
          <cell r="T1749" t="str">
            <v>CDD</v>
          </cell>
          <cell r="U1749" t="str">
            <v>Contractuel</v>
          </cell>
          <cell r="V1749">
            <v>45689</v>
          </cell>
          <cell r="W1749">
            <v>45747</v>
          </cell>
          <cell r="Z1749">
            <v>45240</v>
          </cell>
          <cell r="AA1749">
            <v>11</v>
          </cell>
          <cell r="AB1749">
            <v>2023</v>
          </cell>
          <cell r="AC1749">
            <v>2027</v>
          </cell>
          <cell r="AD1749">
            <v>1.3222222222222222</v>
          </cell>
          <cell r="AE1749" t="str">
            <v>&lt; 2</v>
          </cell>
          <cell r="AF1749">
            <v>36701</v>
          </cell>
          <cell r="AG1749">
            <v>24.715068493150685</v>
          </cell>
          <cell r="AH1749" t="str">
            <v>&lt; 25</v>
          </cell>
          <cell r="AI1749">
            <v>17753832</v>
          </cell>
          <cell r="AJ1749" t="str">
            <v>09</v>
          </cell>
          <cell r="AK1749" t="str">
            <v>14364189</v>
          </cell>
          <cell r="AL1749">
            <v>43599</v>
          </cell>
          <cell r="AM1749" t="str">
            <v xml:space="preserve">HOMME </v>
          </cell>
          <cell r="AN1749" t="str">
            <v>Célibataire</v>
          </cell>
          <cell r="AQ1749">
            <v>3</v>
          </cell>
          <cell r="AR1749">
            <v>2</v>
          </cell>
          <cell r="AS1749">
            <v>45970.5</v>
          </cell>
          <cell r="AT1749" t="str">
            <v>Horaire</v>
          </cell>
          <cell r="AU1749">
            <v>3.5</v>
          </cell>
          <cell r="AV1749">
            <v>12</v>
          </cell>
          <cell r="AW1749" t="str">
            <v>05500</v>
          </cell>
          <cell r="AX1749" t="str">
            <v>00002432855</v>
          </cell>
          <cell r="AY1749">
            <v>52</v>
          </cell>
          <cell r="AZ1749" t="str">
            <v>UIB</v>
          </cell>
          <cell r="BA1749" t="str">
            <v>12055000000243285552</v>
          </cell>
          <cell r="BB1749">
            <v>20</v>
          </cell>
          <cell r="BC1749" t="str">
            <v>HMAIEM MORNAGUIA</v>
          </cell>
          <cell r="BD1749" t="str">
            <v>MANOUBA</v>
          </cell>
          <cell r="BG1749">
            <v>28643724</v>
          </cell>
          <cell r="BJ1749" t="str">
            <v>MORNAGUIA</v>
          </cell>
          <cell r="BK1749" t="str">
            <v>CAMPO A</v>
          </cell>
          <cell r="BL1749" t="str">
            <v>1.1</v>
          </cell>
          <cell r="BU1749" t="str">
            <v>si</v>
          </cell>
          <cell r="BV1749" t="str">
            <v>CAMPO</v>
          </cell>
        </row>
        <row r="1750">
          <cell r="B1750">
            <v>1752</v>
          </cell>
          <cell r="C1750" t="str">
            <v>Monsieur</v>
          </cell>
          <cell r="D1750" t="str">
            <v>HAMMAMI AHMED</v>
          </cell>
          <cell r="E1750" t="str">
            <v>SAGE Tunisia</v>
          </cell>
          <cell r="F1750" t="str">
            <v>PRODUCTION</v>
          </cell>
          <cell r="G1750" t="str">
            <v>CAMPO</v>
          </cell>
          <cell r="H1750" t="str">
            <v>P6 AR</v>
          </cell>
          <cell r="I1750" t="str">
            <v>MOHAMED MAALAOUI</v>
          </cell>
          <cell r="J1750" t="str">
            <v>B</v>
          </cell>
          <cell r="K1750" t="str">
            <v>DIRECTS</v>
          </cell>
          <cell r="L1750" t="str">
            <v>Variable cost at standard</v>
          </cell>
          <cell r="M1750" t="str">
            <v>CAMPO</v>
          </cell>
          <cell r="N1750">
            <v>45240</v>
          </cell>
          <cell r="P1750">
            <v>25</v>
          </cell>
          <cell r="T1750" t="str">
            <v>CDD</v>
          </cell>
          <cell r="U1750" t="str">
            <v>Contractuel</v>
          </cell>
          <cell r="V1750">
            <v>45689</v>
          </cell>
          <cell r="W1750">
            <v>45747</v>
          </cell>
          <cell r="Z1750">
            <v>45240</v>
          </cell>
          <cell r="AA1750">
            <v>11</v>
          </cell>
          <cell r="AB1750">
            <v>2023</v>
          </cell>
          <cell r="AC1750">
            <v>2027</v>
          </cell>
          <cell r="AD1750">
            <v>1.3222222222222222</v>
          </cell>
          <cell r="AE1750" t="str">
            <v>&lt; 2</v>
          </cell>
          <cell r="AF1750">
            <v>33145</v>
          </cell>
          <cell r="AG1750">
            <v>34.457534246575342</v>
          </cell>
          <cell r="AH1750" t="str">
            <v>&gt;25&lt; 35</v>
          </cell>
          <cell r="AI1750">
            <v>16824235</v>
          </cell>
          <cell r="AJ1750" t="str">
            <v>02</v>
          </cell>
          <cell r="AK1750" t="str">
            <v>04842591</v>
          </cell>
          <cell r="AL1750">
            <v>42352</v>
          </cell>
          <cell r="AM1750" t="str">
            <v xml:space="preserve">HOMME </v>
          </cell>
          <cell r="AN1750" t="str">
            <v>Célibataire</v>
          </cell>
          <cell r="AQ1750">
            <v>3</v>
          </cell>
          <cell r="AR1750">
            <v>2</v>
          </cell>
          <cell r="AS1750">
            <v>45970.5</v>
          </cell>
          <cell r="AT1750" t="str">
            <v>Horaire</v>
          </cell>
          <cell r="AU1750">
            <v>3.5</v>
          </cell>
          <cell r="AV1750">
            <v>20</v>
          </cell>
          <cell r="AW1750" t="str">
            <v>00404</v>
          </cell>
          <cell r="AX1750">
            <v>22200968067</v>
          </cell>
          <cell r="AY1750">
            <v>79</v>
          </cell>
          <cell r="AZ1750" t="str">
            <v>BTK</v>
          </cell>
          <cell r="BA1750" t="str">
            <v>20004042220096806779</v>
          </cell>
          <cell r="BB1750">
            <v>20</v>
          </cell>
          <cell r="BC1750" t="str">
            <v>JAYARA SIDI HESSINE</v>
          </cell>
          <cell r="BD1750" t="str">
            <v>TUNIS</v>
          </cell>
          <cell r="BG1750">
            <v>58936119</v>
          </cell>
          <cell r="BJ1750" t="str">
            <v>JAYARA</v>
          </cell>
          <cell r="BK1750" t="str">
            <v>CAMPO C</v>
          </cell>
          <cell r="BL1750" t="str">
            <v>1.1</v>
          </cell>
          <cell r="BU1750" t="str">
            <v>si</v>
          </cell>
          <cell r="BV1750" t="str">
            <v>CAMPO</v>
          </cell>
        </row>
        <row r="1751">
          <cell r="B1751">
            <v>1753</v>
          </cell>
          <cell r="C1751" t="str">
            <v>Mlle</v>
          </cell>
          <cell r="D1751" t="str">
            <v>HARRAGHI SOUHIR</v>
          </cell>
          <cell r="E1751" t="str">
            <v>SAGE Tunisia</v>
          </cell>
          <cell r="F1751" t="str">
            <v>PRODUCTION</v>
          </cell>
          <cell r="G1751" t="str">
            <v>Prép CAMPO</v>
          </cell>
          <cell r="H1751" t="str">
            <v>P6 AR</v>
          </cell>
          <cell r="I1751" t="str">
            <v xml:space="preserve">Anis Mejri </v>
          </cell>
          <cell r="J1751" t="str">
            <v>B</v>
          </cell>
          <cell r="K1751" t="str">
            <v>DIRECTS</v>
          </cell>
          <cell r="L1751" t="str">
            <v>Variable cost at standard</v>
          </cell>
          <cell r="M1751" t="str">
            <v>Prép CAMPO</v>
          </cell>
          <cell r="N1751">
            <v>45240</v>
          </cell>
          <cell r="P1751">
            <v>-249</v>
          </cell>
          <cell r="Q1751">
            <v>45444</v>
          </cell>
          <cell r="R1751" t="str">
            <v>nouvelle opportunité</v>
          </cell>
          <cell r="T1751" t="str">
            <v>CDD</v>
          </cell>
          <cell r="U1751" t="str">
            <v>Contractuel</v>
          </cell>
          <cell r="V1751">
            <v>45413</v>
          </cell>
          <cell r="W1751">
            <v>45473</v>
          </cell>
          <cell r="Z1751">
            <v>45240</v>
          </cell>
          <cell r="AA1751">
            <v>11</v>
          </cell>
          <cell r="AB1751">
            <v>2023</v>
          </cell>
          <cell r="AC1751">
            <v>2027</v>
          </cell>
          <cell r="AD1751">
            <v>1.3222222222222222</v>
          </cell>
          <cell r="AE1751" t="str">
            <v>&lt; 2</v>
          </cell>
          <cell r="AF1751">
            <v>35518</v>
          </cell>
          <cell r="AG1751">
            <v>27.956164383561642</v>
          </cell>
          <cell r="AH1751" t="str">
            <v>&gt;25&lt; 35</v>
          </cell>
          <cell r="AI1751">
            <v>17284534</v>
          </cell>
          <cell r="AJ1751" t="str">
            <v>06</v>
          </cell>
          <cell r="AK1751" t="str">
            <v>11655885</v>
          </cell>
          <cell r="AL1751">
            <v>43776</v>
          </cell>
          <cell r="AM1751" t="str">
            <v>FEMME</v>
          </cell>
          <cell r="AN1751" t="str">
            <v>Célibataire</v>
          </cell>
          <cell r="AQ1751">
            <v>3</v>
          </cell>
          <cell r="AR1751">
            <v>1</v>
          </cell>
          <cell r="AS1751">
            <v>45605.25</v>
          </cell>
          <cell r="AT1751" t="str">
            <v>Horaire</v>
          </cell>
          <cell r="AU1751">
            <v>3.5</v>
          </cell>
          <cell r="AV1751" t="str">
            <v>04</v>
          </cell>
          <cell r="AW1751" t="str">
            <v>04312</v>
          </cell>
          <cell r="AX1751">
            <v>80085007938</v>
          </cell>
          <cell r="AY1751">
            <v>89</v>
          </cell>
          <cell r="AZ1751" t="str">
            <v>ATTIJARI BANK</v>
          </cell>
          <cell r="BA1751" t="str">
            <v>04043128008500793889</v>
          </cell>
          <cell r="BB1751">
            <v>20</v>
          </cell>
          <cell r="BC1751" t="str">
            <v>JAYARA SIDI HESSINE</v>
          </cell>
          <cell r="BD1751" t="str">
            <v>TUNIS</v>
          </cell>
          <cell r="BG1751">
            <v>24221771</v>
          </cell>
          <cell r="BJ1751" t="str">
            <v>JAYARA</v>
          </cell>
          <cell r="BK1751" t="str">
            <v>CAMPO B</v>
          </cell>
          <cell r="BL1751" t="str">
            <v>1.1</v>
          </cell>
          <cell r="BU1751" t="str">
            <v>Non-Actif</v>
          </cell>
          <cell r="BV1751" t="str">
            <v>P6 AV B PREP CAMPO</v>
          </cell>
        </row>
        <row r="1752">
          <cell r="B1752">
            <v>1754</v>
          </cell>
          <cell r="C1752" t="str">
            <v>Mlle</v>
          </cell>
          <cell r="D1752" t="str">
            <v>MAAFI AMAL</v>
          </cell>
          <cell r="E1752" t="str">
            <v>SAGE Tunisia</v>
          </cell>
          <cell r="F1752" t="str">
            <v>PRODUCTION</v>
          </cell>
          <cell r="G1752" t="str">
            <v>Contrôle qualité</v>
          </cell>
          <cell r="H1752" t="str">
            <v>P6 AV</v>
          </cell>
          <cell r="I1752" t="str">
            <v>EL KADRI MARIEM</v>
          </cell>
          <cell r="J1752" t="str">
            <v>A</v>
          </cell>
          <cell r="K1752" t="str">
            <v>INDIRECTS</v>
          </cell>
          <cell r="L1752" t="str">
            <v>Variable cost at standard</v>
          </cell>
          <cell r="M1752" t="str">
            <v>Contrôle qualité</v>
          </cell>
          <cell r="N1752">
            <v>45243</v>
          </cell>
          <cell r="P1752">
            <v>25</v>
          </cell>
          <cell r="T1752" t="str">
            <v>CDD</v>
          </cell>
          <cell r="U1752" t="str">
            <v>Contractuel</v>
          </cell>
          <cell r="V1752">
            <v>45689</v>
          </cell>
          <cell r="W1752">
            <v>45747</v>
          </cell>
          <cell r="Z1752">
            <v>45243</v>
          </cell>
          <cell r="AA1752">
            <v>11</v>
          </cell>
          <cell r="AB1752">
            <v>2023</v>
          </cell>
          <cell r="AC1752">
            <v>2027</v>
          </cell>
          <cell r="AD1752">
            <v>1.3138888888888889</v>
          </cell>
          <cell r="AE1752" t="str">
            <v>&lt; 2</v>
          </cell>
          <cell r="AF1752">
            <v>35437</v>
          </cell>
          <cell r="AG1752">
            <v>28.17808219178082</v>
          </cell>
          <cell r="AH1752" t="str">
            <v>&gt;25&lt; 35</v>
          </cell>
          <cell r="AI1752">
            <v>17284902</v>
          </cell>
          <cell r="AJ1752" t="str">
            <v>00</v>
          </cell>
          <cell r="AK1752" t="str">
            <v>11652994</v>
          </cell>
          <cell r="AL1752">
            <v>43202</v>
          </cell>
          <cell r="AM1752" t="str">
            <v>FEMME</v>
          </cell>
          <cell r="AN1752" t="str">
            <v>Célibataire</v>
          </cell>
          <cell r="AQ1752">
            <v>3</v>
          </cell>
          <cell r="AR1752">
            <v>2</v>
          </cell>
          <cell r="AS1752">
            <v>45973.5</v>
          </cell>
          <cell r="AT1752" t="str">
            <v>Horaire</v>
          </cell>
          <cell r="AU1752">
            <v>3.6629999999999998</v>
          </cell>
          <cell r="AV1752" t="str">
            <v>07</v>
          </cell>
          <cell r="AW1752" t="str">
            <v>08001</v>
          </cell>
          <cell r="AX1752">
            <v>38105534800</v>
          </cell>
          <cell r="AY1752">
            <v>45</v>
          </cell>
          <cell r="AZ1752" t="str">
            <v>AMEN BANK</v>
          </cell>
          <cell r="BA1752" t="str">
            <v>07080013810553480045</v>
          </cell>
          <cell r="BB1752">
            <v>20</v>
          </cell>
          <cell r="BC1752" t="str">
            <v>SIDI HESSINE TUNIS</v>
          </cell>
          <cell r="BD1752" t="str">
            <v>TUNIS</v>
          </cell>
          <cell r="BG1752">
            <v>24618064</v>
          </cell>
          <cell r="BJ1752" t="str">
            <v>SIDI HSSINE</v>
          </cell>
          <cell r="BK1752" t="str">
            <v>A-P6 AV</v>
          </cell>
          <cell r="BL1752" t="str">
            <v>1.3</v>
          </cell>
          <cell r="BT1752">
            <v>383</v>
          </cell>
          <cell r="BU1752" t="str">
            <v>si</v>
          </cell>
          <cell r="BV1752" t="str">
            <v>P6 AV A SA</v>
          </cell>
        </row>
        <row r="1753">
          <cell r="B1753">
            <v>1755</v>
          </cell>
          <cell r="C1753" t="str">
            <v>Monsieur</v>
          </cell>
          <cell r="D1753" t="str">
            <v xml:space="preserve">JOUINI MONCEF </v>
          </cell>
          <cell r="E1753" t="str">
            <v>SAGE Tunisia</v>
          </cell>
          <cell r="F1753" t="str">
            <v>LOGISTIQUE</v>
          </cell>
          <cell r="G1753" t="str">
            <v>MANITENTIONNAIRE</v>
          </cell>
          <cell r="H1753" t="str">
            <v>LOGISTIQUE</v>
          </cell>
          <cell r="K1753" t="str">
            <v>INDIRECTS</v>
          </cell>
          <cell r="L1753" t="str">
            <v>Variable cost at standard</v>
          </cell>
          <cell r="M1753" t="str">
            <v>MANITENTIONNAIRE</v>
          </cell>
          <cell r="N1753">
            <v>45240</v>
          </cell>
          <cell r="Q1753">
            <v>45253</v>
          </cell>
          <cell r="R1753" t="str">
            <v>dicipline</v>
          </cell>
          <cell r="T1753" t="str">
            <v>CDD</v>
          </cell>
          <cell r="U1753" t="str">
            <v>Contractuel</v>
          </cell>
          <cell r="V1753">
            <v>45240</v>
          </cell>
          <cell r="W1753">
            <v>45291</v>
          </cell>
          <cell r="Z1753">
            <v>45240</v>
          </cell>
          <cell r="AA1753">
            <v>11</v>
          </cell>
          <cell r="AB1753">
            <v>2023</v>
          </cell>
          <cell r="AC1753">
            <v>2027</v>
          </cell>
          <cell r="AD1753">
            <v>1.3222222222222222</v>
          </cell>
          <cell r="AE1753" t="str">
            <v>&lt; 2</v>
          </cell>
          <cell r="AF1753">
            <v>31872</v>
          </cell>
          <cell r="AG1753">
            <v>37.945205479452056</v>
          </cell>
          <cell r="AH1753" t="str">
            <v>&gt;35&lt; 45</v>
          </cell>
          <cell r="AK1753" t="str">
            <v>09167677</v>
          </cell>
          <cell r="AL1753">
            <v>39072</v>
          </cell>
          <cell r="AM1753" t="str">
            <v xml:space="preserve">HOMME </v>
          </cell>
          <cell r="AN1753" t="str">
            <v>Célibataire</v>
          </cell>
          <cell r="AQ1753">
            <v>3</v>
          </cell>
          <cell r="AR1753">
            <v>1</v>
          </cell>
          <cell r="AS1753">
            <v>45605.25</v>
          </cell>
          <cell r="AT1753" t="str">
            <v>Horaire</v>
          </cell>
          <cell r="AU1753">
            <v>3.5</v>
          </cell>
          <cell r="AV1753">
            <v>17</v>
          </cell>
          <cell r="AW1753" t="str">
            <v>00100</v>
          </cell>
          <cell r="AX1753" t="str">
            <v>00003332602</v>
          </cell>
          <cell r="AY1753">
            <v>75</v>
          </cell>
          <cell r="AZ1753" t="str">
            <v>LA POSTE</v>
          </cell>
          <cell r="BA1753" t="str">
            <v>17001000000333260275</v>
          </cell>
          <cell r="BB1753">
            <v>20</v>
          </cell>
          <cell r="BC1753" t="str">
            <v>GOBAA OUED ELLIL MANOUBA</v>
          </cell>
          <cell r="BD1753" t="str">
            <v>MANOUBA</v>
          </cell>
          <cell r="BG1753">
            <v>29038739</v>
          </cell>
          <cell r="BK1753" t="str">
            <v>-LOGISTIQUE</v>
          </cell>
          <cell r="BL1753" t="str">
            <v>1.1</v>
          </cell>
          <cell r="BU1753" t="str">
            <v>Non-Actif</v>
          </cell>
        </row>
        <row r="1754">
          <cell r="B1754">
            <v>1756</v>
          </cell>
          <cell r="C1754" t="str">
            <v>Madame</v>
          </cell>
          <cell r="D1754" t="str">
            <v>RAJHI MARIEM</v>
          </cell>
          <cell r="E1754" t="str">
            <v>SAGE Tunisia</v>
          </cell>
          <cell r="F1754" t="str">
            <v>PRODUCTION</v>
          </cell>
          <cell r="G1754" t="str">
            <v>CAMPO</v>
          </cell>
          <cell r="H1754" t="str">
            <v>P6 AR</v>
          </cell>
          <cell r="I1754" t="str">
            <v xml:space="preserve">Anis Mejri </v>
          </cell>
          <cell r="J1754" t="str">
            <v>B</v>
          </cell>
          <cell r="K1754" t="str">
            <v>DIRECTS</v>
          </cell>
          <cell r="L1754" t="str">
            <v>Variable cost at standard</v>
          </cell>
          <cell r="M1754" t="str">
            <v>CAMPO</v>
          </cell>
          <cell r="N1754">
            <v>45241</v>
          </cell>
          <cell r="P1754">
            <v>25</v>
          </cell>
          <cell r="T1754" t="str">
            <v>CDD</v>
          </cell>
          <cell r="U1754" t="str">
            <v>Contractuel</v>
          </cell>
          <cell r="V1754">
            <v>45689</v>
          </cell>
          <cell r="W1754">
            <v>45747</v>
          </cell>
          <cell r="Z1754">
            <v>45241</v>
          </cell>
          <cell r="AA1754">
            <v>11</v>
          </cell>
          <cell r="AB1754">
            <v>2023</v>
          </cell>
          <cell r="AC1754">
            <v>2027</v>
          </cell>
          <cell r="AD1754">
            <v>1.3194444444444444</v>
          </cell>
          <cell r="AE1754" t="str">
            <v>&lt; 2</v>
          </cell>
          <cell r="AF1754">
            <v>37165</v>
          </cell>
          <cell r="AG1754">
            <v>23.443835616438356</v>
          </cell>
          <cell r="AH1754" t="str">
            <v>&lt; 25</v>
          </cell>
          <cell r="AI1754">
            <v>17485856</v>
          </cell>
          <cell r="AJ1754" t="str">
            <v>09</v>
          </cell>
          <cell r="AK1754" t="str">
            <v>14362934</v>
          </cell>
          <cell r="AL1754">
            <v>43409</v>
          </cell>
          <cell r="AM1754" t="str">
            <v>FEMME</v>
          </cell>
          <cell r="AN1754" t="str">
            <v>Célibataire</v>
          </cell>
          <cell r="AQ1754">
            <v>3</v>
          </cell>
          <cell r="AR1754">
            <v>2</v>
          </cell>
          <cell r="AS1754">
            <v>45971.5</v>
          </cell>
          <cell r="AT1754" t="str">
            <v>Horaire</v>
          </cell>
          <cell r="AU1754">
            <v>3.5</v>
          </cell>
          <cell r="AV1754">
            <v>17</v>
          </cell>
          <cell r="AW1754" t="str">
            <v>00100</v>
          </cell>
          <cell r="AX1754" t="str">
            <v>00003105957</v>
          </cell>
          <cell r="AY1754">
            <v>40</v>
          </cell>
          <cell r="AZ1754" t="str">
            <v>LA POSTE</v>
          </cell>
          <cell r="BA1754" t="str">
            <v>17001000000310595740</v>
          </cell>
          <cell r="BB1754">
            <v>20</v>
          </cell>
          <cell r="BC1754" t="str">
            <v>DOUAR HICHER MANOUBA</v>
          </cell>
          <cell r="BD1754" t="str">
            <v>MANOUBA</v>
          </cell>
          <cell r="BG1754">
            <v>21767014</v>
          </cell>
          <cell r="BH1754">
            <v>24839035</v>
          </cell>
          <cell r="BJ1754" t="str">
            <v>DOUAR HICHER MANOUBA</v>
          </cell>
          <cell r="BK1754" t="str">
            <v>CAMPO B</v>
          </cell>
          <cell r="BL1754" t="str">
            <v>1.1</v>
          </cell>
          <cell r="BT1754">
            <v>238</v>
          </cell>
          <cell r="BU1754" t="str">
            <v>si</v>
          </cell>
          <cell r="BV1754" t="str">
            <v>P6 AV B PREP CAMPO</v>
          </cell>
        </row>
        <row r="1755">
          <cell r="B1755">
            <v>1757</v>
          </cell>
          <cell r="C1755" t="str">
            <v>Mlle</v>
          </cell>
          <cell r="D1755" t="str">
            <v>GHAOUARI MAROUA</v>
          </cell>
          <cell r="E1755" t="str">
            <v>SAGE Tunisia</v>
          </cell>
          <cell r="F1755" t="str">
            <v>PRODUCTION</v>
          </cell>
          <cell r="G1755" t="str">
            <v>CAMPO</v>
          </cell>
          <cell r="H1755" t="str">
            <v>P6 AV</v>
          </cell>
          <cell r="I1755" t="str">
            <v>Issam Ouni</v>
          </cell>
          <cell r="J1755" t="str">
            <v>B</v>
          </cell>
          <cell r="K1755" t="str">
            <v>DIRECTS</v>
          </cell>
          <cell r="L1755" t="str">
            <v>Variable cost at standard</v>
          </cell>
          <cell r="M1755" t="str">
            <v>CAMPO</v>
          </cell>
          <cell r="N1755">
            <v>45240</v>
          </cell>
          <cell r="P1755">
            <v>25</v>
          </cell>
          <cell r="T1755" t="str">
            <v>CDD</v>
          </cell>
          <cell r="U1755" t="str">
            <v>Contractuel</v>
          </cell>
          <cell r="V1755">
            <v>45689</v>
          </cell>
          <cell r="W1755">
            <v>45747</v>
          </cell>
          <cell r="Z1755">
            <v>45240</v>
          </cell>
          <cell r="AA1755">
            <v>11</v>
          </cell>
          <cell r="AB1755">
            <v>2023</v>
          </cell>
          <cell r="AC1755">
            <v>2027</v>
          </cell>
          <cell r="AD1755">
            <v>1.3222222222222222</v>
          </cell>
          <cell r="AE1755" t="str">
            <v>&lt; 2</v>
          </cell>
          <cell r="AF1755">
            <v>32527</v>
          </cell>
          <cell r="AG1755">
            <v>36.150684931506852</v>
          </cell>
          <cell r="AH1755" t="str">
            <v>&gt;35&lt; 45</v>
          </cell>
          <cell r="AI1755">
            <v>16628356</v>
          </cell>
          <cell r="AJ1755" t="str">
            <v>00</v>
          </cell>
          <cell r="AK1755" t="str">
            <v>09166904</v>
          </cell>
          <cell r="AL1755">
            <v>39708</v>
          </cell>
          <cell r="AM1755" t="str">
            <v>FEMME</v>
          </cell>
          <cell r="AN1755" t="str">
            <v>Célibataire</v>
          </cell>
          <cell r="AQ1755">
            <v>3</v>
          </cell>
          <cell r="AR1755">
            <v>2</v>
          </cell>
          <cell r="AS1755">
            <v>45970.5</v>
          </cell>
          <cell r="AT1755" t="str">
            <v>Horaire</v>
          </cell>
          <cell r="AU1755">
            <v>3.5</v>
          </cell>
          <cell r="AV1755" t="str">
            <v>08</v>
          </cell>
          <cell r="AW1755">
            <v>20000</v>
          </cell>
          <cell r="AX1755" t="str">
            <v>05040138481</v>
          </cell>
          <cell r="AY1755">
            <v>29</v>
          </cell>
          <cell r="AZ1755" t="str">
            <v>BIAT</v>
          </cell>
          <cell r="BA1755" t="str">
            <v>08200000504013848129</v>
          </cell>
          <cell r="BB1755">
            <v>20</v>
          </cell>
          <cell r="BC1755" t="str">
            <v>DOUAR HICHER MANOUBA</v>
          </cell>
          <cell r="BD1755" t="str">
            <v>MANOUBA</v>
          </cell>
          <cell r="BG1755">
            <v>55569364</v>
          </cell>
          <cell r="BJ1755" t="str">
            <v>DOUAR HICHER MANOUBA</v>
          </cell>
          <cell r="BK1755" t="str">
            <v>CAMPO B</v>
          </cell>
          <cell r="BL1755" t="str">
            <v>1.1</v>
          </cell>
          <cell r="BT1755">
            <v>239</v>
          </cell>
          <cell r="BU1755" t="str">
            <v>si</v>
          </cell>
          <cell r="BV1755" t="str">
            <v>P6 AV B PREP CAMPO</v>
          </cell>
        </row>
        <row r="1756">
          <cell r="B1756">
            <v>1758</v>
          </cell>
          <cell r="C1756" t="str">
            <v>Mlle</v>
          </cell>
          <cell r="D1756" t="str">
            <v>CHEBBI FATMA</v>
          </cell>
          <cell r="E1756" t="str">
            <v>SAGE Tunisia</v>
          </cell>
          <cell r="F1756" t="str">
            <v>PRODUCTION</v>
          </cell>
          <cell r="G1756" t="str">
            <v>Couturière</v>
          </cell>
          <cell r="H1756" t="str">
            <v>P6 AV</v>
          </cell>
          <cell r="I1756" t="str">
            <v>Anis Sbouri</v>
          </cell>
          <cell r="J1756" t="str">
            <v>A</v>
          </cell>
          <cell r="K1756" t="str">
            <v>DIRECTS</v>
          </cell>
          <cell r="L1756" t="str">
            <v>Variable cost at standard</v>
          </cell>
          <cell r="M1756" t="str">
            <v>Couturière</v>
          </cell>
          <cell r="N1756">
            <v>45246</v>
          </cell>
          <cell r="P1756">
            <v>25</v>
          </cell>
          <cell r="T1756" t="str">
            <v>CDD</v>
          </cell>
          <cell r="U1756" t="str">
            <v>Contractuel</v>
          </cell>
          <cell r="V1756">
            <v>45689</v>
          </cell>
          <cell r="W1756">
            <v>45747</v>
          </cell>
          <cell r="Z1756">
            <v>45246</v>
          </cell>
          <cell r="AA1756">
            <v>11</v>
          </cell>
          <cell r="AB1756">
            <v>2023</v>
          </cell>
          <cell r="AC1756">
            <v>2027</v>
          </cell>
          <cell r="AD1756">
            <v>1.3055555555555556</v>
          </cell>
          <cell r="AE1756" t="str">
            <v>&lt; 2</v>
          </cell>
          <cell r="AF1756">
            <v>32957</v>
          </cell>
          <cell r="AG1756">
            <v>34.972602739726028</v>
          </cell>
          <cell r="AH1756" t="str">
            <v>&gt;25&lt; 35</v>
          </cell>
          <cell r="AI1756">
            <v>16176817</v>
          </cell>
          <cell r="AJ1756" t="str">
            <v>03</v>
          </cell>
          <cell r="AK1756" t="str">
            <v>04818955</v>
          </cell>
          <cell r="AL1756">
            <v>43433</v>
          </cell>
          <cell r="AM1756" t="str">
            <v>FEMME</v>
          </cell>
          <cell r="AN1756" t="str">
            <v>Célibataire</v>
          </cell>
          <cell r="AQ1756">
            <v>3</v>
          </cell>
          <cell r="AR1756">
            <v>2</v>
          </cell>
          <cell r="AS1756">
            <v>45976.5</v>
          </cell>
          <cell r="AT1756" t="str">
            <v>Horaire</v>
          </cell>
          <cell r="AU1756">
            <v>3.5</v>
          </cell>
          <cell r="AV1756">
            <v>10</v>
          </cell>
          <cell r="AW1756">
            <v>31612</v>
          </cell>
          <cell r="AX1756">
            <v>61058836788</v>
          </cell>
          <cell r="AY1756">
            <v>73</v>
          </cell>
          <cell r="AZ1756" t="str">
            <v>STB</v>
          </cell>
          <cell r="BA1756" t="str">
            <v>10316126105883678873</v>
          </cell>
          <cell r="BB1756">
            <v>20</v>
          </cell>
          <cell r="BC1756" t="str">
            <v xml:space="preserve">07 RUE SAOUDI SIDI HESSINE </v>
          </cell>
          <cell r="BD1756" t="str">
            <v>TUNIS</v>
          </cell>
          <cell r="BG1756">
            <v>25301259</v>
          </cell>
          <cell r="BJ1756" t="str">
            <v>SIDI HSSINE</v>
          </cell>
          <cell r="BK1756" t="str">
            <v>A-P6 AV</v>
          </cell>
          <cell r="BL1756" t="str">
            <v>1.1</v>
          </cell>
          <cell r="BT1756">
            <v>285</v>
          </cell>
          <cell r="BU1756" t="str">
            <v>si</v>
          </cell>
          <cell r="BV1756" t="str">
            <v>P6 AV CA</v>
          </cell>
        </row>
        <row r="1757">
          <cell r="B1757">
            <v>1759</v>
          </cell>
          <cell r="C1757" t="str">
            <v>Madame</v>
          </cell>
          <cell r="D1757" t="str">
            <v>BEN TEKHYAT OLFA</v>
          </cell>
          <cell r="E1757" t="str">
            <v>SAGE Tunisia</v>
          </cell>
          <cell r="F1757" t="str">
            <v>PRODUCTION</v>
          </cell>
          <cell r="G1757" t="str">
            <v>Couturière</v>
          </cell>
          <cell r="H1757" t="str">
            <v>P6 AV</v>
          </cell>
          <cell r="I1757" t="str">
            <v>Anis Sbouri</v>
          </cell>
          <cell r="J1757" t="str">
            <v>A</v>
          </cell>
          <cell r="K1757" t="str">
            <v>DIRECTS</v>
          </cell>
          <cell r="L1757" t="str">
            <v>Variable cost at standard</v>
          </cell>
          <cell r="M1757" t="str">
            <v>Couturière</v>
          </cell>
          <cell r="N1757">
            <v>45246</v>
          </cell>
          <cell r="P1757">
            <v>25</v>
          </cell>
          <cell r="T1757" t="str">
            <v>CDD</v>
          </cell>
          <cell r="U1757" t="str">
            <v>Contractuel</v>
          </cell>
          <cell r="V1757">
            <v>45689</v>
          </cell>
          <cell r="W1757">
            <v>45747</v>
          </cell>
          <cell r="Z1757">
            <v>45246</v>
          </cell>
          <cell r="AA1757">
            <v>11</v>
          </cell>
          <cell r="AB1757">
            <v>2023</v>
          </cell>
          <cell r="AC1757">
            <v>2027</v>
          </cell>
          <cell r="AD1757">
            <v>1.3055555555555556</v>
          </cell>
          <cell r="AE1757" t="str">
            <v>&lt; 2</v>
          </cell>
          <cell r="AF1757">
            <v>28791</v>
          </cell>
          <cell r="AG1757">
            <v>46.386301369863013</v>
          </cell>
          <cell r="AH1757" t="str">
            <v>&gt;45&lt; 55</v>
          </cell>
          <cell r="AI1757">
            <v>17460276</v>
          </cell>
          <cell r="AJ1757" t="str">
            <v>04</v>
          </cell>
          <cell r="AK1757" t="str">
            <v>04727335</v>
          </cell>
          <cell r="AL1757">
            <v>37546</v>
          </cell>
          <cell r="AM1757" t="str">
            <v>FEMME</v>
          </cell>
          <cell r="AN1757" t="str">
            <v>Marié(e)</v>
          </cell>
          <cell r="AO1757">
            <v>4</v>
          </cell>
          <cell r="AQ1757">
            <v>3</v>
          </cell>
          <cell r="AR1757">
            <v>2</v>
          </cell>
          <cell r="AS1757">
            <v>45976.5</v>
          </cell>
          <cell r="AT1757" t="str">
            <v>Horaire</v>
          </cell>
          <cell r="AU1757">
            <v>3.5</v>
          </cell>
          <cell r="AV1757" t="str">
            <v>04</v>
          </cell>
          <cell r="AW1757" t="str">
            <v>04312</v>
          </cell>
          <cell r="AX1757">
            <v>80065015174</v>
          </cell>
          <cell r="AY1757">
            <v>80</v>
          </cell>
          <cell r="AZ1757" t="str">
            <v>ATTIJARI BANK</v>
          </cell>
          <cell r="BA1757" t="str">
            <v>04043128006501517480</v>
          </cell>
          <cell r="BB1757">
            <v>20</v>
          </cell>
          <cell r="BC1757" t="str">
            <v xml:space="preserve">20 MARS SIJOUMI </v>
          </cell>
          <cell r="BD1757" t="str">
            <v>TUNIS</v>
          </cell>
          <cell r="BG1757">
            <v>28810823</v>
          </cell>
          <cell r="BJ1757" t="str">
            <v>JAYARA</v>
          </cell>
          <cell r="BK1757" t="str">
            <v>A-P6 AV</v>
          </cell>
          <cell r="BL1757" t="str">
            <v>1.1</v>
          </cell>
          <cell r="BT1757">
            <v>384</v>
          </cell>
          <cell r="BU1757" t="str">
            <v>si</v>
          </cell>
          <cell r="BV1757" t="str">
            <v>P6 AV CA</v>
          </cell>
        </row>
        <row r="1758">
          <cell r="B1758">
            <v>1760</v>
          </cell>
          <cell r="C1758" t="str">
            <v>Monsieur</v>
          </cell>
          <cell r="D1758" t="str">
            <v>BALAHOUAN MOHAMED FEDI</v>
          </cell>
          <cell r="E1758" t="str">
            <v>SAGE Tunisia</v>
          </cell>
          <cell r="F1758" t="str">
            <v>PRODUCTION</v>
          </cell>
          <cell r="G1758" t="str">
            <v>Couturière</v>
          </cell>
          <cell r="H1758" t="str">
            <v>P6 AV</v>
          </cell>
          <cell r="I1758" t="str">
            <v>Anis Sbouri</v>
          </cell>
          <cell r="J1758" t="str">
            <v>A</v>
          </cell>
          <cell r="K1758" t="str">
            <v>DIRECTS</v>
          </cell>
          <cell r="L1758" t="str">
            <v>Variable cost at standard</v>
          </cell>
          <cell r="M1758" t="str">
            <v>Couturière</v>
          </cell>
          <cell r="N1758">
            <v>45246</v>
          </cell>
          <cell r="P1758">
            <v>25</v>
          </cell>
          <cell r="T1758" t="str">
            <v>CDD</v>
          </cell>
          <cell r="U1758" t="str">
            <v>Contractuel</v>
          </cell>
          <cell r="V1758">
            <v>45689</v>
          </cell>
          <cell r="W1758">
            <v>45747</v>
          </cell>
          <cell r="Z1758">
            <v>45246</v>
          </cell>
          <cell r="AA1758">
            <v>11</v>
          </cell>
          <cell r="AB1758">
            <v>2023</v>
          </cell>
          <cell r="AC1758">
            <v>2027</v>
          </cell>
          <cell r="AD1758">
            <v>1.3055555555555556</v>
          </cell>
          <cell r="AE1758" t="str">
            <v>&lt; 2</v>
          </cell>
          <cell r="AF1758">
            <v>34637</v>
          </cell>
          <cell r="AG1758">
            <v>30.36986301369863</v>
          </cell>
          <cell r="AH1758" t="str">
            <v>&gt;25&lt; 35</v>
          </cell>
          <cell r="AI1758">
            <v>16550155</v>
          </cell>
          <cell r="AJ1758" t="str">
            <v>09</v>
          </cell>
          <cell r="AK1758" t="str">
            <v>13002274</v>
          </cell>
          <cell r="AL1758">
            <v>41236</v>
          </cell>
          <cell r="AM1758" t="str">
            <v xml:space="preserve">HOMME </v>
          </cell>
          <cell r="AN1758" t="str">
            <v>Célibataire</v>
          </cell>
          <cell r="AQ1758">
            <v>3</v>
          </cell>
          <cell r="AR1758">
            <v>2</v>
          </cell>
          <cell r="AS1758">
            <v>45976.5</v>
          </cell>
          <cell r="AT1758" t="str">
            <v>Horaire</v>
          </cell>
          <cell r="AU1758">
            <v>3.5</v>
          </cell>
          <cell r="AV1758" t="str">
            <v>04</v>
          </cell>
          <cell r="AW1758" t="str">
            <v>05313</v>
          </cell>
          <cell r="AX1758">
            <v>80082309378</v>
          </cell>
          <cell r="AY1758">
            <v>72</v>
          </cell>
          <cell r="AZ1758" t="str">
            <v>ATTIJARI BANK</v>
          </cell>
          <cell r="BA1758" t="str">
            <v>04053138008230937872</v>
          </cell>
          <cell r="BB1758">
            <v>20</v>
          </cell>
          <cell r="BC1758" t="str">
            <v>ZAHROUNI TUNIS</v>
          </cell>
          <cell r="BD1758" t="str">
            <v>TUNIS</v>
          </cell>
          <cell r="BF1758">
            <v>45251</v>
          </cell>
          <cell r="BG1758">
            <v>21360824</v>
          </cell>
          <cell r="BJ1758" t="str">
            <v>ZAHROUNI</v>
          </cell>
          <cell r="BK1758" t="str">
            <v>A-P6 AV</v>
          </cell>
          <cell r="BL1758" t="str">
            <v>1.1</v>
          </cell>
          <cell r="BU1758" t="str">
            <v>si</v>
          </cell>
          <cell r="BV1758" t="str">
            <v>P6 AV CA</v>
          </cell>
        </row>
        <row r="1759">
          <cell r="B1759">
            <v>1761</v>
          </cell>
          <cell r="C1759" t="str">
            <v>Madame</v>
          </cell>
          <cell r="D1759" t="str">
            <v>FERJENI RIM</v>
          </cell>
          <cell r="E1759" t="str">
            <v>SAGE Tunisia</v>
          </cell>
          <cell r="F1759" t="str">
            <v>PRODUCTION</v>
          </cell>
          <cell r="G1759" t="str">
            <v>Couturière</v>
          </cell>
          <cell r="H1759" t="str">
            <v>P6 AV</v>
          </cell>
          <cell r="I1759" t="str">
            <v>Anis Sbouri</v>
          </cell>
          <cell r="J1759" t="str">
            <v>A</v>
          </cell>
          <cell r="K1759" t="str">
            <v>DIRECTS</v>
          </cell>
          <cell r="L1759" t="str">
            <v>Variable cost at standard</v>
          </cell>
          <cell r="M1759" t="str">
            <v>Couturière</v>
          </cell>
          <cell r="N1759">
            <v>45246</v>
          </cell>
          <cell r="P1759">
            <v>25</v>
          </cell>
          <cell r="T1759" t="str">
            <v>CDD</v>
          </cell>
          <cell r="U1759" t="str">
            <v>Contractuel</v>
          </cell>
          <cell r="V1759">
            <v>45689</v>
          </cell>
          <cell r="W1759">
            <v>45747</v>
          </cell>
          <cell r="Z1759">
            <v>45246</v>
          </cell>
          <cell r="AA1759">
            <v>11</v>
          </cell>
          <cell r="AB1759">
            <v>2023</v>
          </cell>
          <cell r="AC1759">
            <v>2027</v>
          </cell>
          <cell r="AD1759">
            <v>1.3055555555555556</v>
          </cell>
          <cell r="AE1759" t="str">
            <v>&lt; 2</v>
          </cell>
          <cell r="AF1759">
            <v>29847</v>
          </cell>
          <cell r="AG1759">
            <v>43.493150684931507</v>
          </cell>
          <cell r="AH1759" t="str">
            <v>&gt;35&lt; 45</v>
          </cell>
          <cell r="AI1759">
            <v>12512055</v>
          </cell>
          <cell r="AJ1759" t="str">
            <v>04</v>
          </cell>
          <cell r="AK1759" t="str">
            <v>07365751</v>
          </cell>
          <cell r="AL1759">
            <v>37043</v>
          </cell>
          <cell r="AM1759" t="str">
            <v>FEMME</v>
          </cell>
          <cell r="AN1759" t="str">
            <v>Marié(e)</v>
          </cell>
          <cell r="AO1759">
            <v>4</v>
          </cell>
          <cell r="AQ1759">
            <v>3</v>
          </cell>
          <cell r="AR1759">
            <v>2</v>
          </cell>
          <cell r="AS1759">
            <v>45976.5</v>
          </cell>
          <cell r="AT1759" t="str">
            <v>Horaire</v>
          </cell>
          <cell r="AU1759">
            <v>3.5</v>
          </cell>
          <cell r="AV1759">
            <v>17</v>
          </cell>
          <cell r="AW1759" t="str">
            <v>00100</v>
          </cell>
          <cell r="AX1759" t="str">
            <v>00003334821</v>
          </cell>
          <cell r="AY1759">
            <v>14</v>
          </cell>
          <cell r="AZ1759" t="str">
            <v>LA POSTE</v>
          </cell>
          <cell r="BA1759" t="str">
            <v>17001000000333482114</v>
          </cell>
          <cell r="BB1759">
            <v>20</v>
          </cell>
          <cell r="BC1759" t="str">
            <v>JEDAIDA TEBORBA</v>
          </cell>
          <cell r="BD1759" t="str">
            <v>MANOUBA</v>
          </cell>
          <cell r="BG1759">
            <v>52037238</v>
          </cell>
          <cell r="BH1759">
            <v>47008256</v>
          </cell>
          <cell r="BJ1759" t="str">
            <v>TEBORBA</v>
          </cell>
          <cell r="BK1759" t="str">
            <v>A-P6 AV</v>
          </cell>
          <cell r="BL1759" t="str">
            <v>1.1</v>
          </cell>
          <cell r="BT1759">
            <v>385</v>
          </cell>
          <cell r="BU1759" t="str">
            <v>si</v>
          </cell>
          <cell r="BV1759" t="str">
            <v>P6 AV CA</v>
          </cell>
        </row>
        <row r="1760">
          <cell r="B1760">
            <v>1762</v>
          </cell>
          <cell r="C1760" t="str">
            <v>Madame</v>
          </cell>
          <cell r="D1760" t="str">
            <v>ARFA SALOUA</v>
          </cell>
          <cell r="E1760" t="str">
            <v>SAGE Tunisia</v>
          </cell>
          <cell r="F1760" t="str">
            <v>PRODUCTION</v>
          </cell>
          <cell r="G1760" t="str">
            <v>Couturière</v>
          </cell>
          <cell r="H1760" t="str">
            <v>P6 AV</v>
          </cell>
          <cell r="I1760" t="str">
            <v>Anis Sbouri</v>
          </cell>
          <cell r="J1760" t="str">
            <v>A</v>
          </cell>
          <cell r="K1760" t="str">
            <v>DIRECTS</v>
          </cell>
          <cell r="L1760" t="str">
            <v>Variable cost at standard</v>
          </cell>
          <cell r="M1760" t="str">
            <v>Couturière</v>
          </cell>
          <cell r="N1760">
            <v>45246</v>
          </cell>
          <cell r="P1760">
            <v>-126</v>
          </cell>
          <cell r="Q1760">
            <v>45602</v>
          </cell>
          <cell r="R1760" t="str">
            <v>pression</v>
          </cell>
          <cell r="T1760" t="str">
            <v>CDD</v>
          </cell>
          <cell r="U1760" t="str">
            <v>Contractuel</v>
          </cell>
          <cell r="V1760">
            <v>45536</v>
          </cell>
          <cell r="W1760">
            <v>45596</v>
          </cell>
          <cell r="Z1760">
            <v>45246</v>
          </cell>
          <cell r="AA1760">
            <v>11</v>
          </cell>
          <cell r="AB1760">
            <v>2023</v>
          </cell>
          <cell r="AC1760">
            <v>2027</v>
          </cell>
          <cell r="AD1760">
            <v>1.3055555555555556</v>
          </cell>
          <cell r="AE1760" t="str">
            <v>&lt; 2</v>
          </cell>
          <cell r="AF1760">
            <v>25957</v>
          </cell>
          <cell r="AG1760">
            <v>54.150684931506852</v>
          </cell>
          <cell r="AH1760" t="str">
            <v>&gt;45&lt; 55</v>
          </cell>
          <cell r="AI1760">
            <v>11657068</v>
          </cell>
          <cell r="AJ1760" t="str">
            <v>03</v>
          </cell>
          <cell r="AK1760" t="str">
            <v>04774920</v>
          </cell>
          <cell r="AL1760">
            <v>45035</v>
          </cell>
          <cell r="AM1760" t="str">
            <v>FEMME</v>
          </cell>
          <cell r="AN1760" t="str">
            <v>Marié(e)</v>
          </cell>
          <cell r="AO1760">
            <v>3</v>
          </cell>
          <cell r="AQ1760">
            <v>3</v>
          </cell>
          <cell r="AR1760">
            <v>1</v>
          </cell>
          <cell r="AS1760">
            <v>45611.25</v>
          </cell>
          <cell r="AT1760" t="str">
            <v>Horaire</v>
          </cell>
          <cell r="AU1760">
            <v>3.5</v>
          </cell>
          <cell r="AV1760">
            <v>17</v>
          </cell>
          <cell r="AW1760" t="str">
            <v>00100</v>
          </cell>
          <cell r="AX1760" t="str">
            <v>00003244092</v>
          </cell>
          <cell r="AY1760">
            <v>19</v>
          </cell>
          <cell r="AZ1760" t="str">
            <v>LA POSTE</v>
          </cell>
          <cell r="BA1760" t="str">
            <v>17001000000324409219</v>
          </cell>
          <cell r="BB1760">
            <v>20</v>
          </cell>
          <cell r="BC1760" t="str">
            <v>CITE EL ANDALOUS MORNAGUIA</v>
          </cell>
          <cell r="BD1760" t="str">
            <v>MANOUBA</v>
          </cell>
          <cell r="BF1760">
            <v>45251</v>
          </cell>
          <cell r="BG1760">
            <v>97968886</v>
          </cell>
          <cell r="BH1760">
            <v>96156664</v>
          </cell>
          <cell r="BJ1760" t="str">
            <v>MORNAGUIA</v>
          </cell>
          <cell r="BK1760" t="str">
            <v>A-P6 AV</v>
          </cell>
          <cell r="BL1760" t="str">
            <v>1.1</v>
          </cell>
          <cell r="BU1760" t="str">
            <v>Non-Actif</v>
          </cell>
          <cell r="BV1760" t="str">
            <v>P6 AV CA</v>
          </cell>
        </row>
        <row r="1761">
          <cell r="B1761">
            <v>1763</v>
          </cell>
          <cell r="C1761" t="str">
            <v>Mlle</v>
          </cell>
          <cell r="D1761" t="str">
            <v>SELMANI SARRA</v>
          </cell>
          <cell r="E1761" t="str">
            <v>SAGE Tunisia</v>
          </cell>
          <cell r="F1761" t="str">
            <v>PRODUCTION</v>
          </cell>
          <cell r="G1761" t="str">
            <v>Couturière</v>
          </cell>
          <cell r="H1761" t="str">
            <v>P6 AV</v>
          </cell>
          <cell r="I1761" t="str">
            <v>Anis Sbouri</v>
          </cell>
          <cell r="J1761" t="str">
            <v>A</v>
          </cell>
          <cell r="K1761" t="str">
            <v>DIRECTS</v>
          </cell>
          <cell r="L1761" t="str">
            <v>Variable cost at standard</v>
          </cell>
          <cell r="M1761" t="str">
            <v>Couturière</v>
          </cell>
          <cell r="N1761">
            <v>45246</v>
          </cell>
          <cell r="P1761">
            <v>25</v>
          </cell>
          <cell r="T1761" t="str">
            <v>CDD</v>
          </cell>
          <cell r="U1761" t="str">
            <v>Contractuel</v>
          </cell>
          <cell r="V1761">
            <v>45689</v>
          </cell>
          <cell r="W1761">
            <v>45747</v>
          </cell>
          <cell r="Z1761">
            <v>45246</v>
          </cell>
          <cell r="AA1761">
            <v>11</v>
          </cell>
          <cell r="AB1761">
            <v>2023</v>
          </cell>
          <cell r="AC1761">
            <v>2027</v>
          </cell>
          <cell r="AD1761">
            <v>1.3055555555555556</v>
          </cell>
          <cell r="AE1761" t="str">
            <v>&lt; 2</v>
          </cell>
          <cell r="AF1761">
            <v>37825</v>
          </cell>
          <cell r="AG1761">
            <v>21.635616438356163</v>
          </cell>
          <cell r="AH1761" t="str">
            <v>&lt; 25</v>
          </cell>
          <cell r="AK1761" t="str">
            <v>11677171</v>
          </cell>
          <cell r="AL1761">
            <v>44456</v>
          </cell>
          <cell r="AM1761" t="str">
            <v>FEMME</v>
          </cell>
          <cell r="AN1761" t="str">
            <v>Célibataire</v>
          </cell>
          <cell r="AQ1761">
            <v>3</v>
          </cell>
          <cell r="AR1761">
            <v>2</v>
          </cell>
          <cell r="AS1761">
            <v>45976.5</v>
          </cell>
          <cell r="AT1761" t="str">
            <v>Horaire</v>
          </cell>
          <cell r="AU1761">
            <v>3.5</v>
          </cell>
          <cell r="AV1761">
            <v>17</v>
          </cell>
          <cell r="AW1761" t="str">
            <v>00100</v>
          </cell>
          <cell r="AX1761" t="str">
            <v>00003067274</v>
          </cell>
          <cell r="AY1761">
            <v>77</v>
          </cell>
          <cell r="AZ1761" t="str">
            <v>LA POSTE</v>
          </cell>
          <cell r="BA1761" t="str">
            <v>17001000000306727477</v>
          </cell>
          <cell r="BB1761">
            <v>20</v>
          </cell>
          <cell r="BC1761" t="str">
            <v>JAYARA SIDI HESSINE</v>
          </cell>
          <cell r="BD1761" t="str">
            <v>TUNIS</v>
          </cell>
          <cell r="BF1761">
            <v>45251</v>
          </cell>
          <cell r="BG1761">
            <v>96695115</v>
          </cell>
          <cell r="BJ1761" t="str">
            <v>JAYARA</v>
          </cell>
          <cell r="BK1761" t="str">
            <v>A-P6 AV</v>
          </cell>
          <cell r="BL1761" t="str">
            <v>1.1</v>
          </cell>
          <cell r="BT1761">
            <v>387</v>
          </cell>
          <cell r="BU1761" t="str">
            <v>si</v>
          </cell>
          <cell r="BV1761" t="str">
            <v>P6 AV CA</v>
          </cell>
        </row>
        <row r="1762">
          <cell r="B1762">
            <v>1764</v>
          </cell>
          <cell r="C1762" t="str">
            <v>Madame</v>
          </cell>
          <cell r="D1762" t="str">
            <v>KAROUI CHAFIA</v>
          </cell>
          <cell r="E1762" t="str">
            <v>SAGE Tunisia</v>
          </cell>
          <cell r="F1762" t="str">
            <v>PRODUCTION</v>
          </cell>
          <cell r="G1762" t="str">
            <v>Couturière</v>
          </cell>
          <cell r="H1762" t="str">
            <v>P6 AV</v>
          </cell>
          <cell r="I1762" t="str">
            <v>Anis Sbouri</v>
          </cell>
          <cell r="J1762" t="str">
            <v>A</v>
          </cell>
          <cell r="K1762" t="str">
            <v>DIRECTS</v>
          </cell>
          <cell r="L1762" t="str">
            <v>Variable cost at standard</v>
          </cell>
          <cell r="M1762" t="str">
            <v>Couturière</v>
          </cell>
          <cell r="N1762">
            <v>45246</v>
          </cell>
          <cell r="P1762">
            <v>25</v>
          </cell>
          <cell r="T1762" t="str">
            <v>CDD</v>
          </cell>
          <cell r="U1762" t="str">
            <v>Contractuel</v>
          </cell>
          <cell r="V1762">
            <v>45689</v>
          </cell>
          <cell r="W1762">
            <v>45747</v>
          </cell>
          <cell r="Z1762">
            <v>45246</v>
          </cell>
          <cell r="AA1762">
            <v>11</v>
          </cell>
          <cell r="AB1762">
            <v>2023</v>
          </cell>
          <cell r="AC1762">
            <v>2027</v>
          </cell>
          <cell r="AD1762">
            <v>1.3055555555555556</v>
          </cell>
          <cell r="AE1762" t="str">
            <v>&lt; 2</v>
          </cell>
          <cell r="AF1762">
            <v>26141</v>
          </cell>
          <cell r="AG1762">
            <v>53.646575342465752</v>
          </cell>
          <cell r="AH1762" t="str">
            <v>&gt;45&lt; 55</v>
          </cell>
          <cell r="AI1762">
            <v>11704369</v>
          </cell>
          <cell r="AJ1762" t="str">
            <v>09</v>
          </cell>
          <cell r="AK1762" t="str">
            <v>02577523</v>
          </cell>
          <cell r="AL1762">
            <v>38126</v>
          </cell>
          <cell r="AM1762" t="str">
            <v>FEMME</v>
          </cell>
          <cell r="AN1762" t="str">
            <v>Marié(e)</v>
          </cell>
          <cell r="AO1762">
            <v>2</v>
          </cell>
          <cell r="AQ1762">
            <v>3</v>
          </cell>
          <cell r="AR1762">
            <v>2</v>
          </cell>
          <cell r="AS1762">
            <v>45976.5</v>
          </cell>
          <cell r="AT1762" t="str">
            <v>Horaire</v>
          </cell>
          <cell r="AU1762">
            <v>3.5</v>
          </cell>
          <cell r="AV1762">
            <v>14</v>
          </cell>
          <cell r="AW1762">
            <v>90490</v>
          </cell>
          <cell r="AX1762">
            <v>41007066128</v>
          </cell>
          <cell r="AY1762">
            <v>68</v>
          </cell>
          <cell r="AZ1762" t="str">
            <v>BH</v>
          </cell>
          <cell r="BA1762" t="str">
            <v>14904904100706612868</v>
          </cell>
          <cell r="BB1762">
            <v>20</v>
          </cell>
          <cell r="BC1762" t="str">
            <v>RESIDENCE EL WALID 1 MANOUBA</v>
          </cell>
          <cell r="BD1762" t="str">
            <v>MANOUBA</v>
          </cell>
          <cell r="BF1762">
            <v>45251</v>
          </cell>
          <cell r="BG1762">
            <v>98271893</v>
          </cell>
          <cell r="BJ1762" t="str">
            <v>MANOUBA</v>
          </cell>
          <cell r="BK1762" t="str">
            <v>A-P6 AV</v>
          </cell>
          <cell r="BL1762" t="str">
            <v>1.1</v>
          </cell>
          <cell r="BT1762">
            <v>388</v>
          </cell>
          <cell r="BU1762" t="str">
            <v>si</v>
          </cell>
          <cell r="BV1762" t="str">
            <v>P6 AV CA</v>
          </cell>
        </row>
        <row r="1763">
          <cell r="B1763">
            <v>1765</v>
          </cell>
          <cell r="C1763" t="str">
            <v>Madame</v>
          </cell>
          <cell r="D1763" t="str">
            <v>HAJRI EMNA</v>
          </cell>
          <cell r="E1763" t="str">
            <v>SAGE Tunisia</v>
          </cell>
          <cell r="F1763" t="str">
            <v>PRODUCTION</v>
          </cell>
          <cell r="G1763" t="str">
            <v>Couturière</v>
          </cell>
          <cell r="H1763" t="str">
            <v>P6 AV</v>
          </cell>
          <cell r="I1763" t="str">
            <v>Anis Sbouri</v>
          </cell>
          <cell r="J1763" t="str">
            <v>A</v>
          </cell>
          <cell r="K1763" t="str">
            <v>DIRECTS</v>
          </cell>
          <cell r="L1763" t="str">
            <v>Variable cost at standard</v>
          </cell>
          <cell r="M1763" t="str">
            <v>Couturière</v>
          </cell>
          <cell r="N1763">
            <v>45246</v>
          </cell>
          <cell r="P1763">
            <v>25</v>
          </cell>
          <cell r="T1763" t="str">
            <v>CDD</v>
          </cell>
          <cell r="U1763" t="str">
            <v>Contractuel</v>
          </cell>
          <cell r="V1763">
            <v>45689</v>
          </cell>
          <cell r="W1763">
            <v>45747</v>
          </cell>
          <cell r="Z1763">
            <v>45246</v>
          </cell>
          <cell r="AA1763">
            <v>11</v>
          </cell>
          <cell r="AB1763">
            <v>2023</v>
          </cell>
          <cell r="AC1763">
            <v>2027</v>
          </cell>
          <cell r="AD1763">
            <v>1.3055555555555556</v>
          </cell>
          <cell r="AE1763" t="str">
            <v>&lt; 2</v>
          </cell>
          <cell r="AF1763">
            <v>30883</v>
          </cell>
          <cell r="AG1763">
            <v>40.654794520547945</v>
          </cell>
          <cell r="AH1763" t="str">
            <v>&gt;35&lt; 45</v>
          </cell>
          <cell r="AI1763">
            <v>12669560</v>
          </cell>
          <cell r="AJ1763" t="str">
            <v>00</v>
          </cell>
          <cell r="AK1763" t="str">
            <v>07388867</v>
          </cell>
          <cell r="AL1763">
            <v>37767</v>
          </cell>
          <cell r="AM1763" t="str">
            <v>FEMME</v>
          </cell>
          <cell r="AN1763" t="str">
            <v>Marié(e)</v>
          </cell>
          <cell r="AO1763">
            <v>3</v>
          </cell>
          <cell r="AQ1763">
            <v>3</v>
          </cell>
          <cell r="AR1763">
            <v>2</v>
          </cell>
          <cell r="AS1763">
            <v>45976.5</v>
          </cell>
          <cell r="AT1763" t="str">
            <v>Horaire</v>
          </cell>
          <cell r="AU1763">
            <v>3.5</v>
          </cell>
          <cell r="AV1763">
            <v>17</v>
          </cell>
          <cell r="AW1763" t="str">
            <v>00100</v>
          </cell>
          <cell r="AX1763" t="str">
            <v>00000254249</v>
          </cell>
          <cell r="AY1763">
            <v>55</v>
          </cell>
          <cell r="AZ1763" t="str">
            <v>LA POSTE</v>
          </cell>
          <cell r="BA1763" t="str">
            <v>17001000000025424955</v>
          </cell>
          <cell r="BB1763">
            <v>20</v>
          </cell>
          <cell r="BC1763" t="str">
            <v>TEBORBA MANOUBA</v>
          </cell>
          <cell r="BD1763" t="str">
            <v>MANOUBA</v>
          </cell>
          <cell r="BF1763">
            <v>45251</v>
          </cell>
          <cell r="BG1763">
            <v>29927459</v>
          </cell>
          <cell r="BJ1763" t="str">
            <v>TEBORBA</v>
          </cell>
          <cell r="BK1763" t="str">
            <v>A-P6 AV</v>
          </cell>
          <cell r="BL1763" t="str">
            <v>1.1</v>
          </cell>
          <cell r="BT1763">
            <v>389</v>
          </cell>
          <cell r="BU1763" t="str">
            <v>si</v>
          </cell>
          <cell r="BV1763" t="str">
            <v>P6 AV CA</v>
          </cell>
        </row>
        <row r="1764">
          <cell r="B1764">
            <v>1766</v>
          </cell>
          <cell r="C1764" t="str">
            <v>Madame</v>
          </cell>
          <cell r="D1764" t="str">
            <v>MEJRI SAMEH</v>
          </cell>
          <cell r="E1764" t="str">
            <v>SAGE Tunisia</v>
          </cell>
          <cell r="F1764" t="str">
            <v>PRODUCTION</v>
          </cell>
          <cell r="G1764" t="str">
            <v>Couturière</v>
          </cell>
          <cell r="H1764" t="str">
            <v>P6 AV</v>
          </cell>
          <cell r="I1764" t="str">
            <v>Anis Sbouri</v>
          </cell>
          <cell r="J1764" t="str">
            <v>A</v>
          </cell>
          <cell r="K1764" t="str">
            <v>DIRECTS</v>
          </cell>
          <cell r="L1764" t="str">
            <v>Variable cost at standard</v>
          </cell>
          <cell r="M1764" t="str">
            <v>Couturière</v>
          </cell>
          <cell r="N1764">
            <v>45246</v>
          </cell>
          <cell r="P1764">
            <v>25</v>
          </cell>
          <cell r="T1764" t="str">
            <v>CDD</v>
          </cell>
          <cell r="U1764" t="str">
            <v>Contractuel</v>
          </cell>
          <cell r="V1764">
            <v>45689</v>
          </cell>
          <cell r="W1764">
            <v>45747</v>
          </cell>
          <cell r="Z1764">
            <v>45246</v>
          </cell>
          <cell r="AA1764">
            <v>11</v>
          </cell>
          <cell r="AB1764">
            <v>2023</v>
          </cell>
          <cell r="AC1764">
            <v>2027</v>
          </cell>
          <cell r="AD1764">
            <v>1.3055555555555556</v>
          </cell>
          <cell r="AE1764" t="str">
            <v>&lt; 2</v>
          </cell>
          <cell r="AF1764">
            <v>28326</v>
          </cell>
          <cell r="AG1764">
            <v>47.660273972602738</v>
          </cell>
          <cell r="AH1764" t="str">
            <v>&gt;45&lt; 55</v>
          </cell>
          <cell r="AI1764">
            <v>12154950</v>
          </cell>
          <cell r="AJ1764" t="str">
            <v>01</v>
          </cell>
          <cell r="AK1764" t="str">
            <v>07323482</v>
          </cell>
          <cell r="AL1764">
            <v>40217</v>
          </cell>
          <cell r="AM1764" t="str">
            <v>FEMME</v>
          </cell>
          <cell r="AN1764" t="str">
            <v>Divorcé</v>
          </cell>
          <cell r="AO1764">
            <v>2</v>
          </cell>
          <cell r="AQ1764">
            <v>3</v>
          </cell>
          <cell r="AR1764">
            <v>2</v>
          </cell>
          <cell r="AS1764">
            <v>45976.5</v>
          </cell>
          <cell r="AT1764" t="str">
            <v>Horaire</v>
          </cell>
          <cell r="AU1764">
            <v>3.5</v>
          </cell>
          <cell r="AV1764">
            <v>17</v>
          </cell>
          <cell r="AW1764" t="str">
            <v>00100</v>
          </cell>
          <cell r="AX1764" t="str">
            <v>00003333690</v>
          </cell>
          <cell r="AY1764">
            <v>12</v>
          </cell>
          <cell r="AZ1764" t="str">
            <v>LA POSTE</v>
          </cell>
          <cell r="BA1764" t="str">
            <v>17001000000333369012</v>
          </cell>
          <cell r="BB1764">
            <v>20</v>
          </cell>
          <cell r="BC1764" t="str">
            <v>CITE EL BASSATINE TEBORBA</v>
          </cell>
          <cell r="BD1764" t="str">
            <v>MANOUBA</v>
          </cell>
          <cell r="BF1764">
            <v>45251</v>
          </cell>
          <cell r="BG1764">
            <v>53093124</v>
          </cell>
          <cell r="BJ1764" t="str">
            <v>TEBORBA</v>
          </cell>
          <cell r="BK1764" t="str">
            <v>A-P6 AV</v>
          </cell>
          <cell r="BL1764" t="str">
            <v>1.1</v>
          </cell>
          <cell r="BT1764">
            <v>390</v>
          </cell>
          <cell r="BU1764" t="str">
            <v>si</v>
          </cell>
          <cell r="BV1764" t="str">
            <v>P6 AV CA</v>
          </cell>
        </row>
        <row r="1765">
          <cell r="B1765">
            <v>1767</v>
          </cell>
          <cell r="C1765" t="str">
            <v>Mlle</v>
          </cell>
          <cell r="D1765" t="str">
            <v>BEN AMMAR RIM</v>
          </cell>
          <cell r="E1765" t="str">
            <v>SAGE Tunisia</v>
          </cell>
          <cell r="F1765" t="str">
            <v>PRODUCTION</v>
          </cell>
          <cell r="G1765" t="str">
            <v>Couturière</v>
          </cell>
          <cell r="H1765" t="str">
            <v>P6 AV</v>
          </cell>
          <cell r="I1765" t="str">
            <v>EL KADRI MARIEM</v>
          </cell>
          <cell r="J1765" t="str">
            <v>A</v>
          </cell>
          <cell r="K1765" t="str">
            <v>DIRECTS</v>
          </cell>
          <cell r="L1765" t="str">
            <v>Variable cost at standard</v>
          </cell>
          <cell r="M1765" t="str">
            <v>Couturière</v>
          </cell>
          <cell r="N1765">
            <v>45246</v>
          </cell>
          <cell r="Q1765">
            <v>45246</v>
          </cell>
          <cell r="R1765" t="str">
            <v>probléme d'intégration</v>
          </cell>
          <cell r="T1765" t="str">
            <v>CDD</v>
          </cell>
          <cell r="U1765" t="str">
            <v>Contractuel</v>
          </cell>
          <cell r="V1765">
            <v>45246</v>
          </cell>
          <cell r="W1765">
            <v>45291</v>
          </cell>
          <cell r="Z1765">
            <v>45246</v>
          </cell>
          <cell r="AA1765">
            <v>11</v>
          </cell>
          <cell r="AB1765">
            <v>2023</v>
          </cell>
          <cell r="AC1765">
            <v>2027</v>
          </cell>
          <cell r="AD1765">
            <v>1.3055555555555556</v>
          </cell>
          <cell r="AE1765" t="str">
            <v>&lt; 2</v>
          </cell>
          <cell r="AF1765">
            <v>30125</v>
          </cell>
          <cell r="AG1765">
            <v>42.731506849315068</v>
          </cell>
          <cell r="AH1765" t="str">
            <v>&gt;35&lt; 45</v>
          </cell>
          <cell r="AI1765">
            <v>17181412</v>
          </cell>
          <cell r="AJ1765" t="str">
            <v>01</v>
          </cell>
          <cell r="AK1765" t="str">
            <v>08343920</v>
          </cell>
          <cell r="AL1765">
            <v>36894</v>
          </cell>
          <cell r="AM1765" t="str">
            <v>FEMME</v>
          </cell>
          <cell r="AN1765" t="str">
            <v>Célibataire</v>
          </cell>
          <cell r="AQ1765">
            <v>3</v>
          </cell>
          <cell r="AR1765">
            <v>1</v>
          </cell>
          <cell r="AS1765">
            <v>45611.25</v>
          </cell>
          <cell r="AT1765" t="str">
            <v>Horaire</v>
          </cell>
          <cell r="AU1765">
            <v>3.5</v>
          </cell>
          <cell r="AV1765">
            <v>17</v>
          </cell>
          <cell r="AW1765" t="str">
            <v>00100</v>
          </cell>
          <cell r="AX1765" t="str">
            <v>00003130839</v>
          </cell>
          <cell r="AY1765">
            <v>84</v>
          </cell>
          <cell r="AZ1765" t="str">
            <v>LA POSTE</v>
          </cell>
          <cell r="BA1765" t="str">
            <v>17001000000313083984</v>
          </cell>
          <cell r="BB1765">
            <v>20</v>
          </cell>
          <cell r="BC1765" t="str">
            <v>OMRANE SUPERIEUR TUNIS</v>
          </cell>
          <cell r="BD1765" t="str">
            <v>TUNIS</v>
          </cell>
          <cell r="BG1765">
            <v>56513588</v>
          </cell>
          <cell r="BK1765" t="str">
            <v>A-P6 AV</v>
          </cell>
          <cell r="BL1765" t="str">
            <v>1.1</v>
          </cell>
          <cell r="BU1765" t="str">
            <v>Non-Actif</v>
          </cell>
        </row>
        <row r="1766">
          <cell r="B1766">
            <v>1768</v>
          </cell>
          <cell r="C1766" t="str">
            <v>Madame</v>
          </cell>
          <cell r="D1766" t="str">
            <v>TRABELSI HABIBA</v>
          </cell>
          <cell r="E1766" t="str">
            <v>SAGE Tunisia</v>
          </cell>
          <cell r="F1766" t="str">
            <v>PRODUCTION</v>
          </cell>
          <cell r="G1766" t="str">
            <v>Couturière</v>
          </cell>
          <cell r="H1766" t="str">
            <v>P6 AV</v>
          </cell>
          <cell r="I1766" t="str">
            <v>EL KADRI MARIEM</v>
          </cell>
          <cell r="J1766" t="str">
            <v>A</v>
          </cell>
          <cell r="K1766" t="str">
            <v>DIRECTS</v>
          </cell>
          <cell r="L1766" t="str">
            <v>Variable cost at standard</v>
          </cell>
          <cell r="M1766" t="str">
            <v>Couturière</v>
          </cell>
          <cell r="N1766">
            <v>45246</v>
          </cell>
          <cell r="P1766">
            <v>-279</v>
          </cell>
          <cell r="Q1766">
            <v>45402</v>
          </cell>
          <cell r="R1766" t="str">
            <v>maladie</v>
          </cell>
          <cell r="T1766" t="str">
            <v>CDD</v>
          </cell>
          <cell r="U1766" t="str">
            <v>Contractuel</v>
          </cell>
          <cell r="V1766">
            <v>45383</v>
          </cell>
          <cell r="W1766">
            <v>45443</v>
          </cell>
          <cell r="Z1766">
            <v>45246</v>
          </cell>
          <cell r="AA1766">
            <v>11</v>
          </cell>
          <cell r="AB1766">
            <v>2023</v>
          </cell>
          <cell r="AC1766">
            <v>2027</v>
          </cell>
          <cell r="AD1766">
            <v>1.3055555555555556</v>
          </cell>
          <cell r="AE1766" t="str">
            <v>&lt; 2</v>
          </cell>
          <cell r="AF1766">
            <v>29188</v>
          </cell>
          <cell r="AG1766">
            <v>45.298630136986304</v>
          </cell>
          <cell r="AH1766" t="str">
            <v>&gt;45&lt; 55</v>
          </cell>
          <cell r="AI1766">
            <v>12510664</v>
          </cell>
          <cell r="AJ1766" t="str">
            <v>01</v>
          </cell>
          <cell r="AK1766" t="str">
            <v>07331065</v>
          </cell>
          <cell r="AL1766">
            <v>40973</v>
          </cell>
          <cell r="AM1766" t="str">
            <v>FEMME</v>
          </cell>
          <cell r="AN1766" t="str">
            <v>Marié(e)</v>
          </cell>
          <cell r="AQ1766">
            <v>3</v>
          </cell>
          <cell r="AR1766">
            <v>1</v>
          </cell>
          <cell r="AS1766">
            <v>45611.25</v>
          </cell>
          <cell r="AT1766" t="str">
            <v>Horaire</v>
          </cell>
          <cell r="AU1766">
            <v>3.5</v>
          </cell>
          <cell r="AV1766">
            <v>25</v>
          </cell>
          <cell r="AW1766">
            <v>10300</v>
          </cell>
          <cell r="AX1766" t="str">
            <v>00001195705</v>
          </cell>
          <cell r="AY1766">
            <v>69</v>
          </cell>
          <cell r="AZ1766" t="str">
            <v>ZITOUNA BANK</v>
          </cell>
          <cell r="BA1766" t="str">
            <v>25103000000119570569</v>
          </cell>
          <cell r="BB1766">
            <v>20</v>
          </cell>
          <cell r="BC1766" t="str">
            <v>KHALED IBN EL OUALID MANOUBA</v>
          </cell>
          <cell r="BD1766" t="str">
            <v>MANOUBA</v>
          </cell>
          <cell r="BF1766">
            <v>45251</v>
          </cell>
          <cell r="BG1766">
            <v>26804398</v>
          </cell>
          <cell r="BJ1766" t="str">
            <v>MANOUBA</v>
          </cell>
          <cell r="BK1766" t="str">
            <v>A-P6 AV</v>
          </cell>
          <cell r="BL1766" t="str">
            <v>1.1</v>
          </cell>
          <cell r="BU1766" t="str">
            <v>Non-Actif</v>
          </cell>
          <cell r="BV1766" t="str">
            <v>P6 AV A CA</v>
          </cell>
        </row>
        <row r="1767">
          <cell r="B1767">
            <v>1769</v>
          </cell>
          <cell r="C1767" t="str">
            <v>Mlle</v>
          </cell>
          <cell r="D1767" t="str">
            <v>ZARAA WALA</v>
          </cell>
          <cell r="E1767" t="str">
            <v>SAGE Tunisia</v>
          </cell>
          <cell r="F1767" t="str">
            <v>PRODUCTION</v>
          </cell>
          <cell r="G1767" t="str">
            <v>Couturière</v>
          </cell>
          <cell r="H1767" t="str">
            <v>P6 AV</v>
          </cell>
          <cell r="I1767" t="str">
            <v>EL KADRI MARIEM</v>
          </cell>
          <cell r="J1767" t="str">
            <v>A</v>
          </cell>
          <cell r="K1767" t="str">
            <v>DIRECTS</v>
          </cell>
          <cell r="L1767" t="str">
            <v>Variable cost at standard</v>
          </cell>
          <cell r="M1767" t="str">
            <v>Couturière</v>
          </cell>
          <cell r="N1767">
            <v>45246</v>
          </cell>
          <cell r="P1767">
            <v>-371</v>
          </cell>
          <cell r="Q1767">
            <v>45331</v>
          </cell>
          <cell r="R1767" t="str">
            <v>démenagement</v>
          </cell>
          <cell r="T1767" t="str">
            <v>CDD</v>
          </cell>
          <cell r="U1767" t="str">
            <v>Contractuel</v>
          </cell>
          <cell r="V1767">
            <v>45323</v>
          </cell>
          <cell r="W1767">
            <v>45351</v>
          </cell>
          <cell r="Z1767">
            <v>45246</v>
          </cell>
          <cell r="AA1767">
            <v>11</v>
          </cell>
          <cell r="AB1767">
            <v>2023</v>
          </cell>
          <cell r="AC1767">
            <v>2027</v>
          </cell>
          <cell r="AD1767">
            <v>1.3055555555555556</v>
          </cell>
          <cell r="AE1767" t="str">
            <v>&lt; 2</v>
          </cell>
          <cell r="AF1767">
            <v>37910</v>
          </cell>
          <cell r="AG1767">
            <v>21.402739726027399</v>
          </cell>
          <cell r="AH1767" t="str">
            <v>&lt; 25</v>
          </cell>
          <cell r="AK1767" t="str">
            <v>11457384</v>
          </cell>
          <cell r="AL1767">
            <v>44509</v>
          </cell>
          <cell r="AM1767" t="str">
            <v>FEMME</v>
          </cell>
          <cell r="AN1767" t="str">
            <v>Célibataire</v>
          </cell>
          <cell r="AQ1767">
            <v>3</v>
          </cell>
          <cell r="AR1767">
            <v>1</v>
          </cell>
          <cell r="AS1767">
            <v>45611.25</v>
          </cell>
          <cell r="AT1767" t="str">
            <v>Horaire</v>
          </cell>
          <cell r="AU1767">
            <v>3.5</v>
          </cell>
          <cell r="AV1767">
            <v>17</v>
          </cell>
          <cell r="AW1767" t="str">
            <v>00200</v>
          </cell>
          <cell r="AX1767" t="str">
            <v>00003102038</v>
          </cell>
          <cell r="AY1767">
            <v>15</v>
          </cell>
          <cell r="AZ1767" t="str">
            <v>LA POSTE</v>
          </cell>
          <cell r="BA1767" t="str">
            <v>17002000000310203815</v>
          </cell>
          <cell r="BB1767">
            <v>20</v>
          </cell>
          <cell r="BC1767" t="str">
            <v>DOUAR HICHER MANOUBA</v>
          </cell>
          <cell r="BD1767" t="str">
            <v>MANOUBA</v>
          </cell>
          <cell r="BG1767">
            <v>46352801</v>
          </cell>
          <cell r="BJ1767" t="str">
            <v>DOUAR HICHER MANOUBA</v>
          </cell>
          <cell r="BK1767" t="str">
            <v>A-P6 AV</v>
          </cell>
          <cell r="BL1767" t="str">
            <v>1.1</v>
          </cell>
          <cell r="BU1767" t="str">
            <v>Non-Actif</v>
          </cell>
          <cell r="BV1767" t="str">
            <v>P6 AV A CA</v>
          </cell>
        </row>
        <row r="1768">
          <cell r="B1768">
            <v>1770</v>
          </cell>
          <cell r="C1768" t="str">
            <v>Madame</v>
          </cell>
          <cell r="D1768" t="str">
            <v>JEBALI THOURAYA</v>
          </cell>
          <cell r="E1768" t="str">
            <v>SAGE Tunisia</v>
          </cell>
          <cell r="F1768" t="str">
            <v>PRODUCTION</v>
          </cell>
          <cell r="G1768" t="str">
            <v>Couturière</v>
          </cell>
          <cell r="H1768" t="str">
            <v>P6 AV</v>
          </cell>
          <cell r="I1768" t="str">
            <v>Anis Sbouri</v>
          </cell>
          <cell r="J1768" t="str">
            <v>A</v>
          </cell>
          <cell r="K1768" t="str">
            <v>DIRECTS</v>
          </cell>
          <cell r="L1768" t="str">
            <v>Variable cost at standard</v>
          </cell>
          <cell r="M1768" t="str">
            <v>Couturière</v>
          </cell>
          <cell r="N1768">
            <v>45246</v>
          </cell>
          <cell r="P1768">
            <v>25</v>
          </cell>
          <cell r="T1768" t="str">
            <v>CDD</v>
          </cell>
          <cell r="U1768" t="str">
            <v>Contractuel</v>
          </cell>
          <cell r="V1768">
            <v>45689</v>
          </cell>
          <cell r="W1768">
            <v>45747</v>
          </cell>
          <cell r="Z1768">
            <v>45246</v>
          </cell>
          <cell r="AA1768">
            <v>11</v>
          </cell>
          <cell r="AB1768">
            <v>2023</v>
          </cell>
          <cell r="AC1768">
            <v>2027</v>
          </cell>
          <cell r="AD1768">
            <v>1.3055555555555556</v>
          </cell>
          <cell r="AE1768" t="str">
            <v>&lt; 2</v>
          </cell>
          <cell r="AF1768">
            <v>28408</v>
          </cell>
          <cell r="AG1768">
            <v>47.435616438356163</v>
          </cell>
          <cell r="AH1768" t="str">
            <v>&gt;45&lt; 55</v>
          </cell>
          <cell r="AI1768">
            <v>16069954</v>
          </cell>
          <cell r="AJ1768" t="str">
            <v>03</v>
          </cell>
          <cell r="AK1768" t="str">
            <v>07324222</v>
          </cell>
          <cell r="AL1768">
            <v>35742</v>
          </cell>
          <cell r="AM1768" t="str">
            <v>FEMME</v>
          </cell>
          <cell r="AN1768" t="str">
            <v>Marié(e)</v>
          </cell>
          <cell r="AO1768">
            <v>1</v>
          </cell>
          <cell r="AQ1768">
            <v>3</v>
          </cell>
          <cell r="AR1768">
            <v>2</v>
          </cell>
          <cell r="AS1768">
            <v>45976.5</v>
          </cell>
          <cell r="AT1768" t="str">
            <v>Horaire</v>
          </cell>
          <cell r="AU1768">
            <v>3.5</v>
          </cell>
          <cell r="AV1768">
            <v>25</v>
          </cell>
          <cell r="AW1768">
            <v>15000</v>
          </cell>
          <cell r="AX1768" t="str">
            <v>00001221348</v>
          </cell>
          <cell r="AY1768">
            <v>80</v>
          </cell>
          <cell r="AZ1768" t="str">
            <v>BIAT</v>
          </cell>
          <cell r="BA1768" t="str">
            <v>25150000000122134880</v>
          </cell>
          <cell r="BB1768">
            <v>20</v>
          </cell>
          <cell r="BC1768" t="str">
            <v xml:space="preserve">CITE SOUWAYAH TEBORBA </v>
          </cell>
          <cell r="BD1768" t="str">
            <v>MANOUBA</v>
          </cell>
          <cell r="BF1768">
            <v>45251</v>
          </cell>
          <cell r="BG1768">
            <v>97923158</v>
          </cell>
          <cell r="BJ1768" t="str">
            <v>TEBORBA</v>
          </cell>
          <cell r="BK1768" t="str">
            <v>A-P6 AV</v>
          </cell>
          <cell r="BL1768" t="str">
            <v>1.1</v>
          </cell>
          <cell r="BT1768">
            <v>393</v>
          </cell>
          <cell r="BU1768" t="str">
            <v>si</v>
          </cell>
          <cell r="BV1768" t="str">
            <v>P6 AV CA</v>
          </cell>
        </row>
        <row r="1769">
          <cell r="B1769">
            <v>1771</v>
          </cell>
          <cell r="C1769" t="str">
            <v>Madame</v>
          </cell>
          <cell r="D1769" t="str">
            <v>RIAHI MOUNIRA</v>
          </cell>
          <cell r="E1769" t="str">
            <v>SAGE Tunisia</v>
          </cell>
          <cell r="F1769" t="str">
            <v>PRODUCTION</v>
          </cell>
          <cell r="G1769" t="str">
            <v>Couturière</v>
          </cell>
          <cell r="H1769" t="str">
            <v>Panda</v>
          </cell>
          <cell r="I1769" t="str">
            <v>FAWZI SENDESNI</v>
          </cell>
          <cell r="J1769" t="str">
            <v>B</v>
          </cell>
          <cell r="K1769" t="str">
            <v>DIRECTS</v>
          </cell>
          <cell r="L1769" t="str">
            <v>Variable cost at standard</v>
          </cell>
          <cell r="M1769" t="str">
            <v>Couturière</v>
          </cell>
          <cell r="N1769">
            <v>45246</v>
          </cell>
          <cell r="P1769">
            <v>25</v>
          </cell>
          <cell r="T1769" t="str">
            <v>CDD</v>
          </cell>
          <cell r="U1769" t="str">
            <v>Contractuel</v>
          </cell>
          <cell r="V1769">
            <v>45689</v>
          </cell>
          <cell r="W1769">
            <v>45747</v>
          </cell>
          <cell r="Z1769">
            <v>45246</v>
          </cell>
          <cell r="AA1769">
            <v>11</v>
          </cell>
          <cell r="AB1769">
            <v>2023</v>
          </cell>
          <cell r="AC1769">
            <v>2027</v>
          </cell>
          <cell r="AD1769">
            <v>1.3055555555555556</v>
          </cell>
          <cell r="AE1769" t="str">
            <v>&lt; 2</v>
          </cell>
          <cell r="AF1769">
            <v>28187</v>
          </cell>
          <cell r="AG1769">
            <v>48.041095890410958</v>
          </cell>
          <cell r="AH1769" t="str">
            <v>&gt;45&lt; 55</v>
          </cell>
          <cell r="AI1769">
            <v>12151903</v>
          </cell>
          <cell r="AJ1769" t="str">
            <v>05</v>
          </cell>
          <cell r="AK1769" t="str">
            <v>02311612</v>
          </cell>
          <cell r="AL1769">
            <v>34582</v>
          </cell>
          <cell r="AM1769" t="str">
            <v>FEMME</v>
          </cell>
          <cell r="AN1769" t="str">
            <v>Marié(e)</v>
          </cell>
          <cell r="AO1769">
            <v>3</v>
          </cell>
          <cell r="AQ1769">
            <v>3</v>
          </cell>
          <cell r="AR1769">
            <v>2</v>
          </cell>
          <cell r="AS1769">
            <v>45976.5</v>
          </cell>
          <cell r="AT1769" t="str">
            <v>Horaire</v>
          </cell>
          <cell r="AU1769">
            <v>3.5</v>
          </cell>
          <cell r="AV1769">
            <v>17</v>
          </cell>
          <cell r="AW1769">
            <v>20600</v>
          </cell>
          <cell r="AX1769" t="str">
            <v>00003065958</v>
          </cell>
          <cell r="AY1769">
            <v>38</v>
          </cell>
          <cell r="AZ1769" t="str">
            <v>LA POSTE</v>
          </cell>
          <cell r="BA1769" t="str">
            <v>17206000000306595838</v>
          </cell>
          <cell r="BB1769">
            <v>20</v>
          </cell>
          <cell r="BC1769" t="str">
            <v>GRIAAT SIDI MEDINE BEJA</v>
          </cell>
          <cell r="BD1769" t="str">
            <v>BEJA</v>
          </cell>
          <cell r="BF1769">
            <v>45251</v>
          </cell>
          <cell r="BG1769">
            <v>29246870</v>
          </cell>
          <cell r="BJ1769" t="str">
            <v>SIDI MEDIEN</v>
          </cell>
          <cell r="BK1769" t="str">
            <v>B-Panda</v>
          </cell>
          <cell r="BL1769" t="str">
            <v>1.1</v>
          </cell>
          <cell r="BN1769" t="str">
            <v>17206000000306595838</v>
          </cell>
          <cell r="BO1769" t="str">
            <v>RIAHI MOUNIRA</v>
          </cell>
          <cell r="BP1769">
            <v>1771</v>
          </cell>
          <cell r="BT1769">
            <v>717</v>
          </cell>
          <cell r="BU1769" t="str">
            <v>si</v>
          </cell>
          <cell r="BV1769" t="str">
            <v>139 B CA</v>
          </cell>
        </row>
        <row r="1770">
          <cell r="B1770">
            <v>1772</v>
          </cell>
          <cell r="C1770" t="str">
            <v>Mlle</v>
          </cell>
          <cell r="D1770" t="str">
            <v>ATTAFI ABIR</v>
          </cell>
          <cell r="E1770" t="str">
            <v>SAGE Tunisia</v>
          </cell>
          <cell r="F1770" t="str">
            <v>PRODUCTION</v>
          </cell>
          <cell r="G1770" t="str">
            <v>Couturière</v>
          </cell>
          <cell r="H1770" t="str">
            <v>P6 AV</v>
          </cell>
          <cell r="I1770" t="str">
            <v>EL KADRI MARIEM</v>
          </cell>
          <cell r="J1770" t="str">
            <v>A</v>
          </cell>
          <cell r="K1770" t="str">
            <v>DIRECTS</v>
          </cell>
          <cell r="L1770" t="str">
            <v>Variable cost at standard</v>
          </cell>
          <cell r="M1770" t="str">
            <v>Couturière</v>
          </cell>
          <cell r="N1770">
            <v>45246</v>
          </cell>
          <cell r="P1770">
            <v>-400</v>
          </cell>
          <cell r="Q1770">
            <v>45314</v>
          </cell>
          <cell r="R1770" t="str">
            <v>conflit avec son chef</v>
          </cell>
          <cell r="T1770" t="str">
            <v>CDD</v>
          </cell>
          <cell r="U1770" t="str">
            <v>Contractuel</v>
          </cell>
          <cell r="V1770">
            <v>45292</v>
          </cell>
          <cell r="W1770">
            <v>45322</v>
          </cell>
          <cell r="Z1770">
            <v>45246</v>
          </cell>
          <cell r="AA1770">
            <v>11</v>
          </cell>
          <cell r="AB1770">
            <v>2023</v>
          </cell>
          <cell r="AC1770">
            <v>2027</v>
          </cell>
          <cell r="AD1770">
            <v>1.3055555555555556</v>
          </cell>
          <cell r="AE1770" t="str">
            <v>&lt; 2</v>
          </cell>
          <cell r="AF1770">
            <v>35130</v>
          </cell>
          <cell r="AG1770">
            <v>29.019178082191782</v>
          </cell>
          <cell r="AH1770" t="str">
            <v>&gt;25&lt; 35</v>
          </cell>
          <cell r="AI1770">
            <v>17202431</v>
          </cell>
          <cell r="AJ1770" t="str">
            <v>02</v>
          </cell>
          <cell r="AK1770" t="str">
            <v>07221570</v>
          </cell>
          <cell r="AL1770">
            <v>42773</v>
          </cell>
          <cell r="AM1770" t="str">
            <v>FEMME</v>
          </cell>
          <cell r="AN1770" t="str">
            <v>Célibataire</v>
          </cell>
          <cell r="AQ1770">
            <v>3</v>
          </cell>
          <cell r="AR1770">
            <v>1</v>
          </cell>
          <cell r="AS1770">
            <v>45611.25</v>
          </cell>
          <cell r="AT1770" t="str">
            <v>Horaire</v>
          </cell>
          <cell r="AU1770">
            <v>3.5</v>
          </cell>
          <cell r="AV1770" t="str">
            <v>08</v>
          </cell>
          <cell r="AW1770" t="str">
            <v>00300</v>
          </cell>
          <cell r="AX1770" t="str">
            <v>06140276594</v>
          </cell>
          <cell r="AY1770">
            <v>58</v>
          </cell>
          <cell r="AZ1770" t="str">
            <v>BIAT</v>
          </cell>
          <cell r="BA1770" t="str">
            <v>08003000614027659458</v>
          </cell>
          <cell r="BB1770">
            <v>20</v>
          </cell>
          <cell r="BC1770" t="str">
            <v>NAASSEN BEN AROUS</v>
          </cell>
          <cell r="BD1770" t="str">
            <v>BEN AROUS</v>
          </cell>
          <cell r="BF1770">
            <v>45251</v>
          </cell>
          <cell r="BG1770">
            <v>50885185</v>
          </cell>
          <cell r="BK1770" t="str">
            <v>A-P6 AV</v>
          </cell>
          <cell r="BL1770" t="str">
            <v>1.1</v>
          </cell>
          <cell r="BU1770" t="str">
            <v>Non-Actif</v>
          </cell>
          <cell r="BV1770" t="str">
            <v>P6 AV A CA</v>
          </cell>
        </row>
        <row r="1771">
          <cell r="B1771">
            <v>1773</v>
          </cell>
          <cell r="C1771" t="str">
            <v>Madame</v>
          </cell>
          <cell r="D1771" t="str">
            <v>MBARKI SOUAD</v>
          </cell>
          <cell r="E1771" t="str">
            <v>SAGE Tunisia</v>
          </cell>
          <cell r="F1771" t="str">
            <v>PRODUCTION</v>
          </cell>
          <cell r="G1771" t="str">
            <v>Couturière</v>
          </cell>
          <cell r="H1771" t="str">
            <v>P6 AV</v>
          </cell>
          <cell r="I1771" t="str">
            <v>EL KADRI MARIEM</v>
          </cell>
          <cell r="J1771" t="str">
            <v>A</v>
          </cell>
          <cell r="K1771" t="str">
            <v>DIRECTS</v>
          </cell>
          <cell r="L1771" t="str">
            <v>Variable cost at standard</v>
          </cell>
          <cell r="M1771" t="str">
            <v>Couturière</v>
          </cell>
          <cell r="N1771">
            <v>45246</v>
          </cell>
          <cell r="P1771">
            <v>-279</v>
          </cell>
          <cell r="Q1771">
            <v>45413</v>
          </cell>
          <cell r="R1771" t="str">
            <v>Personnel</v>
          </cell>
          <cell r="T1771" t="str">
            <v>CDD</v>
          </cell>
          <cell r="U1771" t="str">
            <v>Contractuel</v>
          </cell>
          <cell r="V1771">
            <v>45383</v>
          </cell>
          <cell r="W1771">
            <v>45443</v>
          </cell>
          <cell r="Z1771">
            <v>45246</v>
          </cell>
          <cell r="AA1771">
            <v>11</v>
          </cell>
          <cell r="AB1771">
            <v>2023</v>
          </cell>
          <cell r="AC1771">
            <v>2027</v>
          </cell>
          <cell r="AD1771">
            <v>1.3055555555555556</v>
          </cell>
          <cell r="AE1771" t="str">
            <v>&lt; 2</v>
          </cell>
          <cell r="AF1771">
            <v>34313</v>
          </cell>
          <cell r="AG1771">
            <v>31.257534246575343</v>
          </cell>
          <cell r="AH1771" t="str">
            <v>&gt;25&lt; 35</v>
          </cell>
          <cell r="AI1771">
            <v>16911344</v>
          </cell>
          <cell r="AJ1771" t="str">
            <v>05</v>
          </cell>
          <cell r="AK1771" t="str">
            <v>07978000</v>
          </cell>
          <cell r="AL1771">
            <v>41545</v>
          </cell>
          <cell r="AM1771" t="str">
            <v>FEMME</v>
          </cell>
          <cell r="AN1771" t="str">
            <v>Marié(e)</v>
          </cell>
          <cell r="AQ1771">
            <v>3</v>
          </cell>
          <cell r="AR1771">
            <v>1</v>
          </cell>
          <cell r="AS1771">
            <v>45611.25</v>
          </cell>
          <cell r="AT1771" t="str">
            <v>Horaire</v>
          </cell>
          <cell r="AU1771">
            <v>3.5</v>
          </cell>
          <cell r="AV1771">
            <v>17</v>
          </cell>
          <cell r="AW1771" t="str">
            <v>00100</v>
          </cell>
          <cell r="AX1771" t="str">
            <v>00003075677</v>
          </cell>
          <cell r="AY1771">
            <v>88</v>
          </cell>
          <cell r="AZ1771" t="str">
            <v>LA POSTE</v>
          </cell>
          <cell r="BA1771" t="str">
            <v>17001000000307567788</v>
          </cell>
          <cell r="BB1771">
            <v>20</v>
          </cell>
          <cell r="BC1771" t="str">
            <v>JAYARA SIDI HESSINE</v>
          </cell>
          <cell r="BD1771" t="str">
            <v>TUNIS</v>
          </cell>
          <cell r="BF1771">
            <v>45251</v>
          </cell>
          <cell r="BG1771">
            <v>28813658</v>
          </cell>
          <cell r="BJ1771" t="str">
            <v>JAYARA</v>
          </cell>
          <cell r="BK1771" t="str">
            <v>A-P6 AV</v>
          </cell>
          <cell r="BL1771" t="str">
            <v>1.1</v>
          </cell>
          <cell r="BU1771" t="str">
            <v>Non-Actif</v>
          </cell>
          <cell r="BV1771" t="str">
            <v>P6 AV A CA</v>
          </cell>
        </row>
        <row r="1772">
          <cell r="B1772">
            <v>1774</v>
          </cell>
          <cell r="C1772" t="str">
            <v>Madame</v>
          </cell>
          <cell r="D1772" t="str">
            <v>HAMMAMI SAMEH</v>
          </cell>
          <cell r="E1772" t="str">
            <v>SAGE Tunisia</v>
          </cell>
          <cell r="F1772" t="str">
            <v>PRODUCTION</v>
          </cell>
          <cell r="G1772" t="str">
            <v>Couturière</v>
          </cell>
          <cell r="H1772" t="str">
            <v>P6 AV</v>
          </cell>
          <cell r="I1772" t="str">
            <v>Anis Sbouri</v>
          </cell>
          <cell r="J1772" t="str">
            <v>A</v>
          </cell>
          <cell r="K1772" t="str">
            <v>DIRECTS</v>
          </cell>
          <cell r="L1772" t="str">
            <v>Variable cost at standard</v>
          </cell>
          <cell r="M1772" t="str">
            <v>Couturière</v>
          </cell>
          <cell r="N1772">
            <v>45246</v>
          </cell>
          <cell r="P1772">
            <v>-34</v>
          </cell>
          <cell r="Q1772">
            <v>45658</v>
          </cell>
          <cell r="R1772" t="str">
            <v>probleme salaire</v>
          </cell>
          <cell r="T1772" t="str">
            <v>CDD</v>
          </cell>
          <cell r="U1772" t="str">
            <v>Contractuel</v>
          </cell>
          <cell r="V1772">
            <v>45627</v>
          </cell>
          <cell r="W1772">
            <v>45688</v>
          </cell>
          <cell r="Z1772">
            <v>45246</v>
          </cell>
          <cell r="AA1772">
            <v>11</v>
          </cell>
          <cell r="AB1772">
            <v>2023</v>
          </cell>
          <cell r="AC1772">
            <v>2027</v>
          </cell>
          <cell r="AD1772">
            <v>1.3055555555555556</v>
          </cell>
          <cell r="AE1772" t="str">
            <v>&lt; 2</v>
          </cell>
          <cell r="AF1772">
            <v>31071</v>
          </cell>
          <cell r="AG1772">
            <v>40.139726027397259</v>
          </cell>
          <cell r="AH1772" t="str">
            <v>&gt;35&lt; 45</v>
          </cell>
          <cell r="AI1772">
            <v>12626695</v>
          </cell>
          <cell r="AJ1772" t="str">
            <v>08</v>
          </cell>
          <cell r="AK1772" t="str">
            <v>07372213</v>
          </cell>
          <cell r="AL1772">
            <v>40415</v>
          </cell>
          <cell r="AM1772" t="str">
            <v>FEMME</v>
          </cell>
          <cell r="AN1772" t="str">
            <v>Marié(e)</v>
          </cell>
          <cell r="AQ1772">
            <v>3</v>
          </cell>
          <cell r="AR1772">
            <v>2</v>
          </cell>
          <cell r="AS1772">
            <v>45976.5</v>
          </cell>
          <cell r="AT1772" t="str">
            <v>Horaire</v>
          </cell>
          <cell r="AU1772">
            <v>3.5</v>
          </cell>
          <cell r="AV1772">
            <v>17</v>
          </cell>
          <cell r="AW1772" t="str">
            <v>00100</v>
          </cell>
          <cell r="AX1772" t="str">
            <v>00003333740</v>
          </cell>
          <cell r="AY1772">
            <v>56</v>
          </cell>
          <cell r="AZ1772" t="str">
            <v>LA POSTE</v>
          </cell>
          <cell r="BA1772" t="str">
            <v>17001000000333374056</v>
          </cell>
          <cell r="BB1772">
            <v>20</v>
          </cell>
          <cell r="BC1772" t="str">
            <v>JEDAIDA TEBORBA</v>
          </cell>
          <cell r="BD1772" t="str">
            <v>MANOUBA</v>
          </cell>
          <cell r="BF1772">
            <v>45272</v>
          </cell>
          <cell r="BG1772">
            <v>52686392</v>
          </cell>
          <cell r="BJ1772" t="str">
            <v>TEBORBA</v>
          </cell>
          <cell r="BK1772" t="str">
            <v>A-P6 AV</v>
          </cell>
          <cell r="BL1772" t="str">
            <v>1.1</v>
          </cell>
          <cell r="BU1772" t="str">
            <v>Non-Actif</v>
          </cell>
          <cell r="BV1772" t="str">
            <v>P6 AV CA</v>
          </cell>
        </row>
        <row r="1773">
          <cell r="B1773">
            <v>1775</v>
          </cell>
          <cell r="C1773" t="str">
            <v>Monsieur</v>
          </cell>
          <cell r="D1773" t="str">
            <v>BALLOUMI AYMEN</v>
          </cell>
          <cell r="E1773" t="str">
            <v>SAGE Tunisia</v>
          </cell>
          <cell r="F1773" t="str">
            <v>COUPE</v>
          </cell>
          <cell r="G1773" t="str">
            <v>COUPEUR</v>
          </cell>
          <cell r="H1773" t="str">
            <v>COUPE</v>
          </cell>
          <cell r="I1773" t="str">
            <v>HAITHEM SLAMA</v>
          </cell>
          <cell r="K1773" t="str">
            <v>DIRECTS</v>
          </cell>
          <cell r="L1773" t="str">
            <v>Variable cost at standard</v>
          </cell>
          <cell r="M1773" t="str">
            <v>COUPEUR</v>
          </cell>
          <cell r="N1773">
            <v>45254</v>
          </cell>
          <cell r="P1773">
            <v>-310</v>
          </cell>
          <cell r="Q1773">
            <v>45388</v>
          </cell>
          <cell r="R1773" t="str">
            <v>Personnel</v>
          </cell>
          <cell r="S1773" t="str">
            <v>liste noir</v>
          </cell>
          <cell r="T1773" t="str">
            <v>CDD</v>
          </cell>
          <cell r="U1773" t="str">
            <v>Contractuel</v>
          </cell>
          <cell r="V1773">
            <v>45352</v>
          </cell>
          <cell r="W1773">
            <v>45412</v>
          </cell>
          <cell r="Z1773">
            <v>45254</v>
          </cell>
          <cell r="AA1773">
            <v>11</v>
          </cell>
          <cell r="AB1773">
            <v>2023</v>
          </cell>
          <cell r="AC1773">
            <v>2027</v>
          </cell>
          <cell r="AD1773">
            <v>1.2833333333333334</v>
          </cell>
          <cell r="AE1773" t="str">
            <v>&lt; 2</v>
          </cell>
          <cell r="AF1773">
            <v>31763</v>
          </cell>
          <cell r="AG1773">
            <v>38.243835616438353</v>
          </cell>
          <cell r="AH1773" t="str">
            <v>&gt;35&lt; 45</v>
          </cell>
          <cell r="AI1773">
            <v>16589029</v>
          </cell>
          <cell r="AJ1773" t="str">
            <v>01</v>
          </cell>
          <cell r="AK1773" t="str">
            <v>07395762</v>
          </cell>
          <cell r="AL1773">
            <v>43869</v>
          </cell>
          <cell r="AM1773" t="str">
            <v xml:space="preserve">HOMME </v>
          </cell>
          <cell r="AN1773" t="str">
            <v>Marié(e)</v>
          </cell>
          <cell r="AO1773">
            <v>3</v>
          </cell>
          <cell r="AQ1773">
            <v>3</v>
          </cell>
          <cell r="AR1773">
            <v>1</v>
          </cell>
          <cell r="AS1773">
            <v>45619.25</v>
          </cell>
          <cell r="AT1773" t="str">
            <v>Horaire</v>
          </cell>
          <cell r="AU1773">
            <v>3.5</v>
          </cell>
          <cell r="AV1773">
            <v>17</v>
          </cell>
          <cell r="AW1773" t="str">
            <v>00100</v>
          </cell>
          <cell r="AX1773" t="str">
            <v>00003338265</v>
          </cell>
          <cell r="AY1773">
            <v>61</v>
          </cell>
          <cell r="AZ1773" t="str">
            <v>LA POSTE</v>
          </cell>
          <cell r="BA1773" t="str">
            <v>17001000000333826561</v>
          </cell>
          <cell r="BB1773">
            <v>20</v>
          </cell>
          <cell r="BC1773" t="str">
            <v>DOUAR HICHER MANOUBA</v>
          </cell>
          <cell r="BD1773" t="str">
            <v>MANOUBA</v>
          </cell>
          <cell r="BG1773">
            <v>25780942</v>
          </cell>
          <cell r="BJ1773" t="str">
            <v>DOUAR HICHER MANOUBA</v>
          </cell>
          <cell r="BK1773" t="str">
            <v>-COUPE</v>
          </cell>
          <cell r="BL1773" t="str">
            <v>1.1</v>
          </cell>
          <cell r="BU1773" t="str">
            <v>Non-Actif</v>
          </cell>
          <cell r="BV1773" t="str">
            <v>coupe</v>
          </cell>
        </row>
        <row r="1774">
          <cell r="B1774">
            <v>1776</v>
          </cell>
          <cell r="C1774" t="str">
            <v>Madame</v>
          </cell>
          <cell r="D1774" t="str">
            <v>NASRI YOSRA</v>
          </cell>
          <cell r="E1774" t="str">
            <v>SAGE Tunisia</v>
          </cell>
          <cell r="F1774" t="str">
            <v>PRODUCTION</v>
          </cell>
          <cell r="G1774" t="str">
            <v>Couturière</v>
          </cell>
          <cell r="H1774" t="str">
            <v>P6 AV</v>
          </cell>
          <cell r="I1774" t="str">
            <v>EL KADRI MARIEM</v>
          </cell>
          <cell r="J1774" t="str">
            <v>A</v>
          </cell>
          <cell r="K1774" t="str">
            <v>DIRECTS</v>
          </cell>
          <cell r="L1774" t="str">
            <v>Variable cost at standard</v>
          </cell>
          <cell r="M1774" t="str">
            <v>Couturière</v>
          </cell>
          <cell r="N1774">
            <v>45246</v>
          </cell>
          <cell r="P1774">
            <v>-431</v>
          </cell>
          <cell r="Q1774">
            <v>45262</v>
          </cell>
          <cell r="R1774" t="str">
            <v>maladie</v>
          </cell>
          <cell r="T1774" t="str">
            <v>CDD</v>
          </cell>
          <cell r="U1774" t="str">
            <v>Contractuel</v>
          </cell>
          <cell r="V1774">
            <v>45246</v>
          </cell>
          <cell r="W1774">
            <v>45291</v>
          </cell>
          <cell r="Z1774">
            <v>45246</v>
          </cell>
          <cell r="AA1774">
            <v>11</v>
          </cell>
          <cell r="AB1774">
            <v>2023</v>
          </cell>
          <cell r="AC1774">
            <v>2027</v>
          </cell>
          <cell r="AD1774">
            <v>1.3055555555555556</v>
          </cell>
          <cell r="AE1774" t="str">
            <v>&lt; 2</v>
          </cell>
          <cell r="AF1774">
            <v>36242</v>
          </cell>
          <cell r="AG1774">
            <v>25.972602739726028</v>
          </cell>
          <cell r="AH1774" t="str">
            <v>&gt;25&lt; 35</v>
          </cell>
          <cell r="AI1774">
            <v>17330861</v>
          </cell>
          <cell r="AJ1774" t="str">
            <v>00</v>
          </cell>
          <cell r="AK1774" t="str">
            <v>14356930</v>
          </cell>
          <cell r="AL1774">
            <v>42767</v>
          </cell>
          <cell r="AM1774" t="str">
            <v>FEMME</v>
          </cell>
          <cell r="AN1774" t="str">
            <v>Marié(e)</v>
          </cell>
          <cell r="AQ1774">
            <v>3</v>
          </cell>
          <cell r="AR1774">
            <v>1</v>
          </cell>
          <cell r="AS1774">
            <v>45611.25</v>
          </cell>
          <cell r="AT1774" t="str">
            <v>Horaire</v>
          </cell>
          <cell r="AU1774">
            <v>3.5</v>
          </cell>
          <cell r="AV1774">
            <v>17</v>
          </cell>
          <cell r="AW1774" t="str">
            <v>00100</v>
          </cell>
          <cell r="AX1774" t="str">
            <v>00003334611</v>
          </cell>
          <cell r="AY1774">
            <v>62</v>
          </cell>
          <cell r="AZ1774" t="str">
            <v>LA POSTE</v>
          </cell>
          <cell r="BA1774" t="str">
            <v>17001000000333461162</v>
          </cell>
          <cell r="BB1774">
            <v>20</v>
          </cell>
          <cell r="BC1774" t="str">
            <v>DOUAR HICHER MANOUBA</v>
          </cell>
          <cell r="BD1774" t="str">
            <v>MANOUBA</v>
          </cell>
          <cell r="BF1774">
            <v>45251</v>
          </cell>
          <cell r="BG1774">
            <v>27949338</v>
          </cell>
          <cell r="BK1774" t="str">
            <v>A-P6 AV</v>
          </cell>
          <cell r="BL1774" t="str">
            <v>1.1</v>
          </cell>
          <cell r="BU1774" t="str">
            <v>Non-Actif</v>
          </cell>
        </row>
        <row r="1775">
          <cell r="B1775">
            <v>1777</v>
          </cell>
          <cell r="C1775" t="str">
            <v>Madame</v>
          </cell>
          <cell r="D1775" t="str">
            <v>GHERYANI RAOUYA</v>
          </cell>
          <cell r="E1775" t="str">
            <v>SAGE Tunisia</v>
          </cell>
          <cell r="F1775" t="str">
            <v>PRODUCTION</v>
          </cell>
          <cell r="G1775" t="str">
            <v>Couturière</v>
          </cell>
          <cell r="H1775" t="str">
            <v>P6 AV</v>
          </cell>
          <cell r="I1775" t="str">
            <v>Anis Sbouri</v>
          </cell>
          <cell r="J1775" t="str">
            <v>A</v>
          </cell>
          <cell r="K1775" t="str">
            <v>DIRECTS</v>
          </cell>
          <cell r="L1775" t="str">
            <v>Variable cost at standard</v>
          </cell>
          <cell r="M1775" t="str">
            <v>Couturière</v>
          </cell>
          <cell r="N1775">
            <v>45246</v>
          </cell>
          <cell r="P1775">
            <v>25</v>
          </cell>
          <cell r="T1775" t="str">
            <v>CDD</v>
          </cell>
          <cell r="U1775" t="str">
            <v>Contractuel</v>
          </cell>
          <cell r="V1775">
            <v>45689</v>
          </cell>
          <cell r="W1775">
            <v>45747</v>
          </cell>
          <cell r="Z1775">
            <v>45246</v>
          </cell>
          <cell r="AA1775">
            <v>11</v>
          </cell>
          <cell r="AB1775">
            <v>2023</v>
          </cell>
          <cell r="AC1775">
            <v>2027</v>
          </cell>
          <cell r="AD1775">
            <v>1.3055555555555556</v>
          </cell>
          <cell r="AE1775" t="str">
            <v>&lt; 2</v>
          </cell>
          <cell r="AF1775">
            <v>35082</v>
          </cell>
          <cell r="AG1775">
            <v>29.150684931506849</v>
          </cell>
          <cell r="AH1775" t="str">
            <v>&gt;25&lt; 35</v>
          </cell>
          <cell r="AK1775" t="str">
            <v>07458204</v>
          </cell>
          <cell r="AL1775">
            <v>44167</v>
          </cell>
          <cell r="AM1775" t="str">
            <v>FEMME</v>
          </cell>
          <cell r="AN1775" t="str">
            <v>Marié(e)</v>
          </cell>
          <cell r="AO1775">
            <v>2</v>
          </cell>
          <cell r="AQ1775">
            <v>3</v>
          </cell>
          <cell r="AR1775">
            <v>2</v>
          </cell>
          <cell r="AS1775">
            <v>45976.5</v>
          </cell>
          <cell r="AT1775" t="str">
            <v>Horaire</v>
          </cell>
          <cell r="AU1775">
            <v>3.5</v>
          </cell>
          <cell r="AV1775">
            <v>17</v>
          </cell>
          <cell r="AW1775" t="str">
            <v>00100</v>
          </cell>
          <cell r="AX1775" t="str">
            <v>00002894337</v>
          </cell>
          <cell r="AY1775">
            <v>35</v>
          </cell>
          <cell r="AZ1775" t="str">
            <v>LA POSTE</v>
          </cell>
          <cell r="BA1775" t="str">
            <v>17001000000289433735</v>
          </cell>
          <cell r="BB1775">
            <v>20</v>
          </cell>
          <cell r="BC1775" t="str">
            <v>PONT BIZERTE ARIANA</v>
          </cell>
          <cell r="BD1775" t="str">
            <v>ARIANA</v>
          </cell>
          <cell r="BG1775">
            <v>96331460</v>
          </cell>
          <cell r="BJ1775" t="str">
            <v>PONT BIZERTE</v>
          </cell>
          <cell r="BK1775" t="str">
            <v>A-P6 AV</v>
          </cell>
          <cell r="BL1775" t="str">
            <v>1.1</v>
          </cell>
          <cell r="BT1775">
            <v>398</v>
          </cell>
          <cell r="BU1775" t="str">
            <v>si</v>
          </cell>
          <cell r="BV1775" t="str">
            <v>P6 AV CA</v>
          </cell>
        </row>
        <row r="1776">
          <cell r="B1776">
            <v>1778</v>
          </cell>
          <cell r="C1776" t="str">
            <v>Madame</v>
          </cell>
          <cell r="D1776" t="str">
            <v>SASSI SOUHAYLA</v>
          </cell>
          <cell r="E1776" t="str">
            <v>SAGE Tunisia</v>
          </cell>
          <cell r="F1776" t="str">
            <v>PRODUCTION</v>
          </cell>
          <cell r="G1776" t="str">
            <v>Couturière</v>
          </cell>
          <cell r="H1776" t="str">
            <v>P6 AV</v>
          </cell>
          <cell r="I1776" t="str">
            <v>EL KADRI MARIEM</v>
          </cell>
          <cell r="J1776" t="str">
            <v>A</v>
          </cell>
          <cell r="K1776" t="str">
            <v>DIRECTS</v>
          </cell>
          <cell r="L1776" t="str">
            <v>Variable cost at standard</v>
          </cell>
          <cell r="M1776" t="str">
            <v>Couturière</v>
          </cell>
          <cell r="N1776">
            <v>45244</v>
          </cell>
          <cell r="P1776">
            <v>25</v>
          </cell>
          <cell r="T1776" t="str">
            <v>CDD</v>
          </cell>
          <cell r="U1776" t="str">
            <v>Contractuel</v>
          </cell>
          <cell r="V1776">
            <v>45689</v>
          </cell>
          <cell r="W1776">
            <v>45747</v>
          </cell>
          <cell r="Z1776">
            <v>45244</v>
          </cell>
          <cell r="AA1776">
            <v>11</v>
          </cell>
          <cell r="AB1776">
            <v>2023</v>
          </cell>
          <cell r="AC1776">
            <v>2027</v>
          </cell>
          <cell r="AD1776">
            <v>1.3111111111111111</v>
          </cell>
          <cell r="AE1776" t="str">
            <v>&lt; 2</v>
          </cell>
          <cell r="AF1776">
            <v>29151</v>
          </cell>
          <cell r="AG1776">
            <v>45.4</v>
          </cell>
          <cell r="AH1776" t="str">
            <v>&gt;45&lt; 55</v>
          </cell>
          <cell r="AI1776">
            <v>12274391</v>
          </cell>
          <cell r="AJ1776" t="str">
            <v>04</v>
          </cell>
          <cell r="AK1776" t="str">
            <v>04688719</v>
          </cell>
          <cell r="AL1776">
            <v>44946</v>
          </cell>
          <cell r="AM1776" t="str">
            <v>FEMME</v>
          </cell>
          <cell r="AN1776" t="str">
            <v>Marié(e)</v>
          </cell>
          <cell r="AO1776">
            <v>3</v>
          </cell>
          <cell r="AQ1776">
            <v>3</v>
          </cell>
          <cell r="AR1776">
            <v>2</v>
          </cell>
          <cell r="AS1776">
            <v>45974.5</v>
          </cell>
          <cell r="AT1776" t="str">
            <v>Horaire</v>
          </cell>
          <cell r="AU1776">
            <v>3.5</v>
          </cell>
          <cell r="AV1776">
            <v>17</v>
          </cell>
          <cell r="AW1776" t="str">
            <v>00100</v>
          </cell>
          <cell r="AX1776" t="str">
            <v>00003334281</v>
          </cell>
          <cell r="AY1776">
            <v>82</v>
          </cell>
          <cell r="AZ1776" t="str">
            <v>LA POSTE</v>
          </cell>
          <cell r="BA1776" t="str">
            <v>17001000000333428182</v>
          </cell>
          <cell r="BB1776">
            <v>20</v>
          </cell>
          <cell r="BC1776" t="str">
            <v>EL AGBA TUNIS</v>
          </cell>
          <cell r="BD1776" t="str">
            <v>TUNIS</v>
          </cell>
          <cell r="BF1776">
            <v>45272</v>
          </cell>
          <cell r="BJ1776" t="str">
            <v>EL AGBA</v>
          </cell>
          <cell r="BK1776" t="str">
            <v>A-P6 AV</v>
          </cell>
          <cell r="BL1776" t="str">
            <v>1.1</v>
          </cell>
          <cell r="BT1776">
            <v>399</v>
          </cell>
          <cell r="BU1776" t="str">
            <v>si</v>
          </cell>
          <cell r="BV1776" t="str">
            <v>P6 AV A SA</v>
          </cell>
        </row>
        <row r="1777">
          <cell r="B1777">
            <v>1779</v>
          </cell>
          <cell r="C1777" t="str">
            <v>Madame</v>
          </cell>
          <cell r="D1777" t="str">
            <v>SLAMA BASMA</v>
          </cell>
          <cell r="E1777" t="str">
            <v>SAGE Tunisia</v>
          </cell>
          <cell r="F1777" t="str">
            <v>PRODUCTION</v>
          </cell>
          <cell r="G1777" t="str">
            <v>Couturière</v>
          </cell>
          <cell r="H1777" t="str">
            <v>P6 AV</v>
          </cell>
          <cell r="I1777" t="str">
            <v>EL KADRI MARIEM</v>
          </cell>
          <cell r="J1777" t="str">
            <v>A</v>
          </cell>
          <cell r="K1777" t="str">
            <v>DIRECTS</v>
          </cell>
          <cell r="L1777" t="str">
            <v>Variable cost at standard</v>
          </cell>
          <cell r="M1777" t="str">
            <v>Couturière</v>
          </cell>
          <cell r="N1777">
            <v>45246</v>
          </cell>
          <cell r="P1777">
            <v>-340</v>
          </cell>
          <cell r="Q1777">
            <v>45394</v>
          </cell>
          <cell r="R1777" t="str">
            <v>préssion</v>
          </cell>
          <cell r="T1777" t="str">
            <v>CDD</v>
          </cell>
          <cell r="U1777" t="str">
            <v>Contractuel</v>
          </cell>
          <cell r="V1777">
            <v>45352</v>
          </cell>
          <cell r="W1777">
            <v>45382</v>
          </cell>
          <cell r="Z1777">
            <v>45246</v>
          </cell>
          <cell r="AA1777">
            <v>11</v>
          </cell>
          <cell r="AB1777">
            <v>2023</v>
          </cell>
          <cell r="AC1777">
            <v>2027</v>
          </cell>
          <cell r="AD1777">
            <v>1.3055555555555556</v>
          </cell>
          <cell r="AE1777" t="str">
            <v>&lt; 2</v>
          </cell>
          <cell r="AF1777">
            <v>33251</v>
          </cell>
          <cell r="AG1777">
            <v>34.167123287671231</v>
          </cell>
          <cell r="AH1777" t="str">
            <v>&gt;25&lt; 35</v>
          </cell>
          <cell r="AI1777">
            <v>16588205</v>
          </cell>
          <cell r="AJ1777" t="str">
            <v>09</v>
          </cell>
          <cell r="AK1777" t="str">
            <v>04830326</v>
          </cell>
          <cell r="AL1777">
            <v>40127</v>
          </cell>
          <cell r="AM1777" t="str">
            <v>FEMME</v>
          </cell>
          <cell r="AN1777" t="str">
            <v>Marié(e)</v>
          </cell>
          <cell r="AO1777">
            <v>2</v>
          </cell>
          <cell r="AQ1777">
            <v>3</v>
          </cell>
          <cell r="AR1777">
            <v>1</v>
          </cell>
          <cell r="AS1777">
            <v>45611.25</v>
          </cell>
          <cell r="AT1777" t="str">
            <v>Horaire</v>
          </cell>
          <cell r="AU1777">
            <v>3.5</v>
          </cell>
          <cell r="AV1777">
            <v>17</v>
          </cell>
          <cell r="AW1777" t="str">
            <v>00100</v>
          </cell>
          <cell r="AX1777" t="str">
            <v>00003334442</v>
          </cell>
          <cell r="AY1777">
            <v>84</v>
          </cell>
          <cell r="AZ1777" t="str">
            <v>LA POSTE</v>
          </cell>
          <cell r="BA1777" t="str">
            <v>17001000000333444284</v>
          </cell>
          <cell r="BB1777">
            <v>20</v>
          </cell>
          <cell r="BC1777" t="str">
            <v>SANHEJA OUED ELIL</v>
          </cell>
          <cell r="BD1777" t="str">
            <v>MANOUBA</v>
          </cell>
          <cell r="BF1777">
            <v>45272</v>
          </cell>
          <cell r="BG1777">
            <v>28424319</v>
          </cell>
          <cell r="BJ1777" t="str">
            <v>SANHEJA</v>
          </cell>
          <cell r="BK1777" t="str">
            <v>A-P6 AV</v>
          </cell>
          <cell r="BL1777" t="str">
            <v>1.1</v>
          </cell>
          <cell r="BU1777" t="str">
            <v>Non-Actif</v>
          </cell>
          <cell r="BV1777" t="str">
            <v>P6 AV A CA</v>
          </cell>
        </row>
        <row r="1778">
          <cell r="B1778">
            <v>1780</v>
          </cell>
          <cell r="C1778" t="str">
            <v>Monsieur</v>
          </cell>
          <cell r="D1778" t="str">
            <v>OUERGHI MOHAMED AMINE</v>
          </cell>
          <cell r="E1778" t="str">
            <v>SAGE Tunisia</v>
          </cell>
          <cell r="F1778" t="str">
            <v>PRODUCTION</v>
          </cell>
          <cell r="G1778" t="str">
            <v>Prép CAMPO</v>
          </cell>
          <cell r="H1778" t="str">
            <v>P6 AV</v>
          </cell>
          <cell r="I1778" t="str">
            <v>MOHAMED MAALAOUI</v>
          </cell>
          <cell r="J1778" t="str">
            <v>A</v>
          </cell>
          <cell r="K1778" t="str">
            <v>DIRECTS</v>
          </cell>
          <cell r="L1778" t="str">
            <v>Variable cost at standard</v>
          </cell>
          <cell r="M1778" t="str">
            <v>Prép CAMPO</v>
          </cell>
          <cell r="N1778">
            <v>45246</v>
          </cell>
          <cell r="P1778">
            <v>-400</v>
          </cell>
          <cell r="Q1778">
            <v>45323</v>
          </cell>
          <cell r="R1778" t="str">
            <v>problème de poste</v>
          </cell>
          <cell r="T1778" t="str">
            <v>CDD</v>
          </cell>
          <cell r="U1778" t="str">
            <v>Contractuel</v>
          </cell>
          <cell r="V1778">
            <v>45292</v>
          </cell>
          <cell r="W1778">
            <v>45322</v>
          </cell>
          <cell r="Z1778">
            <v>45246</v>
          </cell>
          <cell r="AA1778">
            <v>11</v>
          </cell>
          <cell r="AB1778">
            <v>2023</v>
          </cell>
          <cell r="AC1778">
            <v>2027</v>
          </cell>
          <cell r="AD1778">
            <v>1.3055555555555556</v>
          </cell>
          <cell r="AE1778" t="str">
            <v>&lt; 2</v>
          </cell>
          <cell r="AF1778">
            <v>34329</v>
          </cell>
          <cell r="AG1778">
            <v>31.213698630136985</v>
          </cell>
          <cell r="AH1778" t="str">
            <v>&gt;25&lt; 35</v>
          </cell>
          <cell r="AI1778">
            <v>17409448</v>
          </cell>
          <cell r="AJ1778" t="str">
            <v>04</v>
          </cell>
          <cell r="AK1778" t="str">
            <v>04831311</v>
          </cell>
          <cell r="AL1778">
            <v>44182</v>
          </cell>
          <cell r="AM1778" t="str">
            <v xml:space="preserve">HOMME </v>
          </cell>
          <cell r="AN1778" t="str">
            <v>Célibataire</v>
          </cell>
          <cell r="AQ1778">
            <v>3</v>
          </cell>
          <cell r="AR1778">
            <v>1</v>
          </cell>
          <cell r="AS1778">
            <v>45611.25</v>
          </cell>
          <cell r="AT1778" t="str">
            <v>Horaire</v>
          </cell>
          <cell r="AU1778">
            <v>3.5</v>
          </cell>
          <cell r="AV1778">
            <v>17</v>
          </cell>
          <cell r="AW1778" t="str">
            <v>00100</v>
          </cell>
          <cell r="AX1778" t="str">
            <v>00002974698</v>
          </cell>
          <cell r="AY1778">
            <v>94</v>
          </cell>
          <cell r="AZ1778" t="str">
            <v>LA POSTE</v>
          </cell>
          <cell r="BA1778" t="str">
            <v>17001000000297469894</v>
          </cell>
          <cell r="BB1778">
            <v>20</v>
          </cell>
          <cell r="BC1778" t="str">
            <v>GHDIR EL GOLLA HRAIRIA TUNIS</v>
          </cell>
          <cell r="BD1778" t="str">
            <v>TUNIS</v>
          </cell>
          <cell r="BG1778">
            <v>58982170</v>
          </cell>
          <cell r="BH1778">
            <v>58832523</v>
          </cell>
          <cell r="BK1778" t="str">
            <v>CAMPO C</v>
          </cell>
          <cell r="BL1778" t="str">
            <v>1.1</v>
          </cell>
          <cell r="BU1778" t="str">
            <v>Non-Actif</v>
          </cell>
          <cell r="BV1778" t="str">
            <v>P6 AV A CA</v>
          </cell>
        </row>
        <row r="1779">
          <cell r="B1779">
            <v>1781</v>
          </cell>
          <cell r="C1779" t="str">
            <v>Madame</v>
          </cell>
          <cell r="D1779" t="str">
            <v>BOUGHANMI HANA</v>
          </cell>
          <cell r="E1779" t="str">
            <v>SAGE Tunisia</v>
          </cell>
          <cell r="F1779" t="str">
            <v>PRODUCTION</v>
          </cell>
          <cell r="G1779" t="str">
            <v>Couturière</v>
          </cell>
          <cell r="H1779" t="str">
            <v>P6 AV</v>
          </cell>
          <cell r="I1779" t="str">
            <v>Anis Sbouri</v>
          </cell>
          <cell r="J1779" t="str">
            <v>A</v>
          </cell>
          <cell r="K1779" t="str">
            <v>DIRECTS</v>
          </cell>
          <cell r="L1779" t="str">
            <v>Variable cost at standard</v>
          </cell>
          <cell r="M1779" t="str">
            <v>Couturière</v>
          </cell>
          <cell r="N1779">
            <v>45246</v>
          </cell>
          <cell r="P1779">
            <v>25</v>
          </cell>
          <cell r="T1779" t="str">
            <v>CDD</v>
          </cell>
          <cell r="U1779" t="str">
            <v>Contractuel</v>
          </cell>
          <cell r="V1779">
            <v>45689</v>
          </cell>
          <cell r="W1779">
            <v>45747</v>
          </cell>
          <cell r="Z1779">
            <v>45246</v>
          </cell>
          <cell r="AA1779">
            <v>11</v>
          </cell>
          <cell r="AB1779">
            <v>2023</v>
          </cell>
          <cell r="AC1779">
            <v>2027</v>
          </cell>
          <cell r="AD1779">
            <v>1.3055555555555556</v>
          </cell>
          <cell r="AE1779" t="str">
            <v>&lt; 2</v>
          </cell>
          <cell r="AF1779">
            <v>29076</v>
          </cell>
          <cell r="AG1779">
            <v>45.605479452054794</v>
          </cell>
          <cell r="AH1779" t="str">
            <v>&gt;45&lt; 55</v>
          </cell>
          <cell r="AI1779">
            <v>12304066</v>
          </cell>
          <cell r="AJ1779" t="str">
            <v>03</v>
          </cell>
          <cell r="AK1779" t="str">
            <v>07068505</v>
          </cell>
          <cell r="AL1779">
            <v>44565</v>
          </cell>
          <cell r="AM1779" t="str">
            <v>FEMME</v>
          </cell>
          <cell r="AN1779" t="str">
            <v>Marié(e)</v>
          </cell>
          <cell r="AO1779">
            <v>1</v>
          </cell>
          <cell r="AQ1779">
            <v>3</v>
          </cell>
          <cell r="AR1779">
            <v>2</v>
          </cell>
          <cell r="AS1779">
            <v>45976.5</v>
          </cell>
          <cell r="AT1779" t="str">
            <v>Horaire</v>
          </cell>
          <cell r="AU1779">
            <v>3.5</v>
          </cell>
          <cell r="AV1779">
            <v>25</v>
          </cell>
          <cell r="AW1779">
            <v>12700</v>
          </cell>
          <cell r="AX1779" t="str">
            <v>00000615803</v>
          </cell>
          <cell r="AY1779">
            <v>67</v>
          </cell>
          <cell r="AZ1779" t="str">
            <v>ZITOUNA BANK</v>
          </cell>
          <cell r="BA1779" t="str">
            <v>25127000000061580367</v>
          </cell>
          <cell r="BB1779">
            <v>20</v>
          </cell>
          <cell r="BC1779" t="str">
            <v xml:space="preserve">CITE CHAABENE MHAMDIA BEN AROUS </v>
          </cell>
          <cell r="BD1779" t="str">
            <v>BEN AROUS</v>
          </cell>
          <cell r="BF1779">
            <v>45251</v>
          </cell>
          <cell r="BG1779">
            <v>92195982</v>
          </cell>
          <cell r="BJ1779" t="str">
            <v>MHAMDIA</v>
          </cell>
          <cell r="BK1779" t="str">
            <v>A-P6 AV</v>
          </cell>
          <cell r="BL1779" t="str">
            <v>1.1</v>
          </cell>
          <cell r="BT1779">
            <v>401</v>
          </cell>
          <cell r="BU1779" t="str">
            <v>si</v>
          </cell>
          <cell r="BV1779" t="str">
            <v>P6 AV CA</v>
          </cell>
        </row>
        <row r="1780">
          <cell r="B1780">
            <v>1782</v>
          </cell>
          <cell r="C1780" t="str">
            <v>Mlle</v>
          </cell>
          <cell r="D1780" t="str">
            <v>ABBESSI ZOUHOUR</v>
          </cell>
          <cell r="E1780" t="str">
            <v>SAGE Tunisia</v>
          </cell>
          <cell r="F1780" t="str">
            <v>PRODUCTION</v>
          </cell>
          <cell r="G1780" t="str">
            <v>Couturière</v>
          </cell>
          <cell r="H1780">
            <v>965</v>
          </cell>
          <cell r="I1780" t="str">
            <v>ALA KHALOUI</v>
          </cell>
          <cell r="J1780" t="str">
            <v>A</v>
          </cell>
          <cell r="K1780" t="str">
            <v>DIRECTS</v>
          </cell>
          <cell r="L1780" t="str">
            <v>Variable cost at standard</v>
          </cell>
          <cell r="M1780" t="str">
            <v>Couturière</v>
          </cell>
          <cell r="N1780">
            <v>45246</v>
          </cell>
          <cell r="P1780">
            <v>-431</v>
          </cell>
          <cell r="Q1780">
            <v>45292</v>
          </cell>
          <cell r="R1780" t="str">
            <v>maladie</v>
          </cell>
          <cell r="T1780" t="str">
            <v>CDD</v>
          </cell>
          <cell r="U1780" t="str">
            <v>Contractuel</v>
          </cell>
          <cell r="V1780">
            <v>45246</v>
          </cell>
          <cell r="W1780">
            <v>45291</v>
          </cell>
          <cell r="Z1780">
            <v>45246</v>
          </cell>
          <cell r="AA1780">
            <v>11</v>
          </cell>
          <cell r="AB1780">
            <v>2023</v>
          </cell>
          <cell r="AC1780">
            <v>2027</v>
          </cell>
          <cell r="AD1780">
            <v>1.3055555555555556</v>
          </cell>
          <cell r="AE1780" t="str">
            <v>&lt; 2</v>
          </cell>
          <cell r="AF1780">
            <v>36244</v>
          </cell>
          <cell r="AG1780">
            <v>25.967123287671232</v>
          </cell>
          <cell r="AH1780" t="str">
            <v>&gt;25&lt; 35</v>
          </cell>
          <cell r="AI1780">
            <v>17211546</v>
          </cell>
          <cell r="AJ1780" t="str">
            <v>05</v>
          </cell>
          <cell r="AK1780" t="str">
            <v>12694474</v>
          </cell>
          <cell r="AL1780">
            <v>42693</v>
          </cell>
          <cell r="AM1780" t="str">
            <v>FEMME</v>
          </cell>
          <cell r="AN1780" t="str">
            <v>Célibataire</v>
          </cell>
          <cell r="AQ1780">
            <v>3</v>
          </cell>
          <cell r="AR1780">
            <v>1</v>
          </cell>
          <cell r="AS1780">
            <v>45611.25</v>
          </cell>
          <cell r="AT1780" t="str">
            <v>Horaire</v>
          </cell>
          <cell r="AU1780">
            <v>3.5</v>
          </cell>
          <cell r="BA1780" t="str">
            <v/>
          </cell>
          <cell r="BB1780">
            <v>0</v>
          </cell>
          <cell r="BC1780" t="str">
            <v>CITE ENNASSIM MHAMDIA</v>
          </cell>
          <cell r="BD1780" t="str">
            <v>BEN AROUS</v>
          </cell>
          <cell r="BF1780">
            <v>45251</v>
          </cell>
          <cell r="BG1780">
            <v>51076668</v>
          </cell>
          <cell r="BK1780" t="str">
            <v>A-965</v>
          </cell>
          <cell r="BL1780" t="str">
            <v>1.1</v>
          </cell>
          <cell r="BU1780" t="str">
            <v>Non-Actif</v>
          </cell>
        </row>
        <row r="1781">
          <cell r="B1781">
            <v>1783</v>
          </cell>
          <cell r="C1781" t="str">
            <v>Madame</v>
          </cell>
          <cell r="D1781" t="str">
            <v>ROUISSI SALOUA</v>
          </cell>
          <cell r="E1781" t="str">
            <v>SAGE Tunisia</v>
          </cell>
          <cell r="F1781" t="str">
            <v>PRODUCTION</v>
          </cell>
          <cell r="G1781" t="str">
            <v>Couturière</v>
          </cell>
          <cell r="H1781" t="str">
            <v>P6 AV</v>
          </cell>
          <cell r="I1781" t="str">
            <v>Anis Sbouri</v>
          </cell>
          <cell r="J1781" t="str">
            <v>A</v>
          </cell>
          <cell r="K1781" t="str">
            <v>DIRECTS</v>
          </cell>
          <cell r="L1781" t="str">
            <v>Variable cost at standard</v>
          </cell>
          <cell r="M1781" t="str">
            <v>Couturière</v>
          </cell>
          <cell r="N1781">
            <v>45246</v>
          </cell>
          <cell r="P1781">
            <v>25</v>
          </cell>
          <cell r="T1781" t="str">
            <v>CDD</v>
          </cell>
          <cell r="U1781" t="str">
            <v>Contractuel</v>
          </cell>
          <cell r="V1781">
            <v>45689</v>
          </cell>
          <cell r="W1781">
            <v>45747</v>
          </cell>
          <cell r="Z1781">
            <v>45246</v>
          </cell>
          <cell r="AA1781">
            <v>11</v>
          </cell>
          <cell r="AB1781">
            <v>2023</v>
          </cell>
          <cell r="AC1781">
            <v>2027</v>
          </cell>
          <cell r="AD1781">
            <v>1.3055555555555556</v>
          </cell>
          <cell r="AE1781" t="str">
            <v>&lt; 2</v>
          </cell>
          <cell r="AF1781">
            <v>27596</v>
          </cell>
          <cell r="AG1781">
            <v>49.660273972602738</v>
          </cell>
          <cell r="AH1781" t="str">
            <v>&gt;45&lt; 55</v>
          </cell>
          <cell r="AI1781">
            <v>11631134</v>
          </cell>
          <cell r="AJ1781" t="str">
            <v>08</v>
          </cell>
          <cell r="AK1781" t="str">
            <v>04656836</v>
          </cell>
          <cell r="AL1781">
            <v>45217</v>
          </cell>
          <cell r="AM1781" t="str">
            <v>FEMME</v>
          </cell>
          <cell r="AN1781" t="str">
            <v>Marié(e)</v>
          </cell>
          <cell r="AO1781">
            <v>4</v>
          </cell>
          <cell r="AQ1781">
            <v>3</v>
          </cell>
          <cell r="AR1781">
            <v>2</v>
          </cell>
          <cell r="AS1781">
            <v>45976.5</v>
          </cell>
          <cell r="AT1781" t="str">
            <v>Horaire</v>
          </cell>
          <cell r="AU1781">
            <v>3.5</v>
          </cell>
          <cell r="AV1781">
            <v>17</v>
          </cell>
          <cell r="AW1781" t="str">
            <v>00100</v>
          </cell>
          <cell r="AX1781" t="str">
            <v>00003334754</v>
          </cell>
          <cell r="AY1781">
            <v>21</v>
          </cell>
          <cell r="AZ1781" t="str">
            <v>LA POSTE</v>
          </cell>
          <cell r="BA1781" t="str">
            <v>17001000000333475421</v>
          </cell>
          <cell r="BB1781">
            <v>20</v>
          </cell>
          <cell r="BC1781" t="str">
            <v>JAYARA SIDI HESSINE</v>
          </cell>
          <cell r="BD1781" t="str">
            <v>TUNIS</v>
          </cell>
          <cell r="BF1781">
            <v>45251</v>
          </cell>
          <cell r="BG1781">
            <v>24318402</v>
          </cell>
          <cell r="BJ1781" t="str">
            <v>JAYARA</v>
          </cell>
          <cell r="BK1781" t="str">
            <v>A-P6 AV</v>
          </cell>
          <cell r="BL1781" t="str">
            <v>1.1</v>
          </cell>
          <cell r="BT1781">
            <v>402</v>
          </cell>
          <cell r="BU1781" t="str">
            <v>si</v>
          </cell>
          <cell r="BV1781" t="str">
            <v>P6 AV CA</v>
          </cell>
        </row>
        <row r="1782">
          <cell r="B1782">
            <v>1784</v>
          </cell>
          <cell r="C1782" t="str">
            <v>Mlle</v>
          </cell>
          <cell r="D1782" t="str">
            <v>BEN TAHER ONES</v>
          </cell>
          <cell r="E1782" t="str">
            <v>SAGE Tunisia</v>
          </cell>
          <cell r="F1782" t="str">
            <v>PRODUCTION</v>
          </cell>
          <cell r="G1782" t="str">
            <v>Alimentatrice</v>
          </cell>
          <cell r="H1782" t="str">
            <v>P6 AV</v>
          </cell>
          <cell r="I1782" t="str">
            <v>EL KADRI MARIEM</v>
          </cell>
          <cell r="J1782" t="str">
            <v>A</v>
          </cell>
          <cell r="K1782" t="str">
            <v>DIRECTS</v>
          </cell>
          <cell r="L1782" t="str">
            <v>Variable cost at standard</v>
          </cell>
          <cell r="M1782" t="str">
            <v>Alimentatrice</v>
          </cell>
          <cell r="N1782">
            <v>45246</v>
          </cell>
          <cell r="P1782">
            <v>-400</v>
          </cell>
          <cell r="Q1782">
            <v>45322</v>
          </cell>
          <cell r="R1782" t="str">
            <v>competence</v>
          </cell>
          <cell r="T1782" t="str">
            <v>CDD</v>
          </cell>
          <cell r="U1782" t="str">
            <v>Contractuel</v>
          </cell>
          <cell r="V1782">
            <v>45292</v>
          </cell>
          <cell r="W1782">
            <v>45322</v>
          </cell>
          <cell r="Z1782">
            <v>45246</v>
          </cell>
          <cell r="AA1782">
            <v>11</v>
          </cell>
          <cell r="AB1782">
            <v>2023</v>
          </cell>
          <cell r="AC1782">
            <v>2027</v>
          </cell>
          <cell r="AD1782">
            <v>1.3055555555555556</v>
          </cell>
          <cell r="AE1782" t="str">
            <v>&lt; 2</v>
          </cell>
          <cell r="AF1782">
            <v>38179</v>
          </cell>
          <cell r="AG1782">
            <v>20.665753424657535</v>
          </cell>
          <cell r="AH1782" t="str">
            <v>&lt; 25</v>
          </cell>
          <cell r="AK1782" t="str">
            <v>11685977</v>
          </cell>
          <cell r="AL1782">
            <v>45233</v>
          </cell>
          <cell r="AM1782" t="str">
            <v>FEMME</v>
          </cell>
          <cell r="AN1782" t="str">
            <v>Célibataire</v>
          </cell>
          <cell r="AQ1782">
            <v>3</v>
          </cell>
          <cell r="AR1782">
            <v>1</v>
          </cell>
          <cell r="AS1782">
            <v>45611.25</v>
          </cell>
          <cell r="AT1782" t="str">
            <v>Horaire</v>
          </cell>
          <cell r="AU1782">
            <v>3.5</v>
          </cell>
          <cell r="AV1782">
            <v>17</v>
          </cell>
          <cell r="AW1782">
            <v>53594</v>
          </cell>
          <cell r="AX1782" t="str">
            <v>01720913447</v>
          </cell>
          <cell r="AY1782">
            <v>43</v>
          </cell>
          <cell r="AZ1782" t="str">
            <v>LA POSTE</v>
          </cell>
          <cell r="BA1782" t="str">
            <v>17535940172091344743</v>
          </cell>
          <cell r="BB1782">
            <v>20</v>
          </cell>
          <cell r="BC1782" t="str">
            <v>CITE EL MECHTEL EL AGBA</v>
          </cell>
          <cell r="BD1782" t="str">
            <v>TUNIS</v>
          </cell>
          <cell r="BF1782">
            <v>45251</v>
          </cell>
          <cell r="BG1782">
            <v>22921944</v>
          </cell>
          <cell r="BK1782" t="str">
            <v>A-P6 AV</v>
          </cell>
          <cell r="BL1782" t="str">
            <v>1.3</v>
          </cell>
          <cell r="BU1782" t="str">
            <v>Non-Actif</v>
          </cell>
          <cell r="BV1782" t="str">
            <v>P6 AV A CA</v>
          </cell>
        </row>
        <row r="1783">
          <cell r="B1783">
            <v>1785</v>
          </cell>
          <cell r="C1783" t="str">
            <v>Monsieur</v>
          </cell>
          <cell r="D1783" t="str">
            <v>SGHAIER KAMEL</v>
          </cell>
          <cell r="E1783" t="str">
            <v>SAGE Tunisia</v>
          </cell>
          <cell r="F1783" t="str">
            <v>PRODUCTION</v>
          </cell>
          <cell r="G1783" t="str">
            <v>OPERATRICE SUR MACHINE AUTOMATIQUE</v>
          </cell>
          <cell r="H1783" t="str">
            <v>P6 CAMPO</v>
          </cell>
          <cell r="I1783" t="str">
            <v>MOHAMED MAALAOUI</v>
          </cell>
          <cell r="J1783" t="str">
            <v>B</v>
          </cell>
          <cell r="K1783" t="str">
            <v>DIRECTS</v>
          </cell>
          <cell r="L1783" t="str">
            <v>Variable cost at standard</v>
          </cell>
          <cell r="M1783" t="str">
            <v>OPERATRICE SUR MACHINE AUTOMATIQUE</v>
          </cell>
          <cell r="N1783">
            <v>45245</v>
          </cell>
          <cell r="Q1783">
            <v>45248</v>
          </cell>
          <cell r="R1783" t="str">
            <v>probléme d'intégration</v>
          </cell>
          <cell r="T1783" t="str">
            <v>CIVP</v>
          </cell>
          <cell r="U1783" t="str">
            <v>Contractuel</v>
          </cell>
          <cell r="V1783">
            <v>45246</v>
          </cell>
          <cell r="W1783">
            <v>45291</v>
          </cell>
          <cell r="AA1783">
            <v>11</v>
          </cell>
          <cell r="AB1783">
            <v>2023</v>
          </cell>
          <cell r="AC1783">
            <v>2027</v>
          </cell>
          <cell r="AD1783">
            <v>1.3083333333333333</v>
          </cell>
          <cell r="AE1783" t="str">
            <v>&lt; 2</v>
          </cell>
          <cell r="AF1783">
            <v>37148</v>
          </cell>
          <cell r="AG1783">
            <v>23.490410958904111</v>
          </cell>
          <cell r="AH1783" t="str">
            <v>&lt; 25</v>
          </cell>
          <cell r="AK1783" t="str">
            <v>09638521</v>
          </cell>
          <cell r="AL1783">
            <v>44916</v>
          </cell>
          <cell r="AM1783" t="str">
            <v xml:space="preserve">HOMME </v>
          </cell>
          <cell r="AN1783" t="str">
            <v>Célibataire</v>
          </cell>
          <cell r="AQ1783">
            <v>3</v>
          </cell>
          <cell r="AR1783">
            <v>1</v>
          </cell>
          <cell r="AS1783">
            <v>45610.25</v>
          </cell>
          <cell r="AT1783" t="str">
            <v>Horaire</v>
          </cell>
          <cell r="AU1783">
            <v>3.5</v>
          </cell>
          <cell r="AV1783">
            <v>25</v>
          </cell>
          <cell r="AW1783" t="str">
            <v>03100</v>
          </cell>
          <cell r="AX1783" t="str">
            <v>00001195342</v>
          </cell>
          <cell r="AY1783">
            <v>33</v>
          </cell>
          <cell r="AZ1783" t="str">
            <v>ZITOUNA BANK</v>
          </cell>
          <cell r="BA1783" t="str">
            <v>25031000000119534233</v>
          </cell>
          <cell r="BB1783">
            <v>20</v>
          </cell>
          <cell r="BK1783" t="str">
            <v>CAMPO C</v>
          </cell>
          <cell r="BL1783" t="str">
            <v>1.1</v>
          </cell>
          <cell r="BU1783" t="str">
            <v>Non-Actif</v>
          </cell>
        </row>
        <row r="1784">
          <cell r="B1784">
            <v>1786</v>
          </cell>
          <cell r="C1784" t="str">
            <v>Mlle</v>
          </cell>
          <cell r="D1784" t="str">
            <v>GHANMI NESRINE</v>
          </cell>
          <cell r="E1784" t="str">
            <v>SAGE Tunisia</v>
          </cell>
          <cell r="F1784" t="str">
            <v>PRODUCTION</v>
          </cell>
          <cell r="G1784" t="str">
            <v>Couturière</v>
          </cell>
          <cell r="H1784" t="str">
            <v>P6 AV</v>
          </cell>
          <cell r="I1784" t="str">
            <v>Anis Sbouri</v>
          </cell>
          <cell r="J1784" t="str">
            <v>A</v>
          </cell>
          <cell r="K1784" t="str">
            <v>DIRECTS</v>
          </cell>
          <cell r="L1784" t="str">
            <v>Variable cost at standard</v>
          </cell>
          <cell r="M1784" t="str">
            <v>Couturière</v>
          </cell>
          <cell r="N1784">
            <v>45248</v>
          </cell>
          <cell r="P1784">
            <v>25</v>
          </cell>
          <cell r="T1784" t="str">
            <v>CDD</v>
          </cell>
          <cell r="U1784" t="str">
            <v>Contractuel</v>
          </cell>
          <cell r="V1784">
            <v>45689</v>
          </cell>
          <cell r="W1784">
            <v>45747</v>
          </cell>
          <cell r="Z1784">
            <v>45248</v>
          </cell>
          <cell r="AA1784">
            <v>11</v>
          </cell>
          <cell r="AB1784">
            <v>2023</v>
          </cell>
          <cell r="AC1784">
            <v>2027</v>
          </cell>
          <cell r="AD1784">
            <v>1.3</v>
          </cell>
          <cell r="AE1784" t="str">
            <v>&lt; 2</v>
          </cell>
          <cell r="AF1784">
            <v>36001</v>
          </cell>
          <cell r="AG1784">
            <v>26.632876712328766</v>
          </cell>
          <cell r="AH1784" t="str">
            <v>&gt;25&lt; 35</v>
          </cell>
          <cell r="AI1784">
            <v>17331347</v>
          </cell>
          <cell r="AJ1784" t="str">
            <v>02</v>
          </cell>
          <cell r="AK1784" t="str">
            <v>14357515</v>
          </cell>
          <cell r="AL1784">
            <v>42868</v>
          </cell>
          <cell r="AM1784" t="str">
            <v>FEMME</v>
          </cell>
          <cell r="AN1784" t="str">
            <v>Célibataire</v>
          </cell>
          <cell r="AQ1784">
            <v>3</v>
          </cell>
          <cell r="AR1784">
            <v>2</v>
          </cell>
          <cell r="AS1784">
            <v>45978.5</v>
          </cell>
          <cell r="AT1784" t="str">
            <v>Horaire</v>
          </cell>
          <cell r="AU1784">
            <v>3.5</v>
          </cell>
          <cell r="AV1784">
            <v>17</v>
          </cell>
          <cell r="AW1784">
            <v>53594</v>
          </cell>
          <cell r="AX1784" t="str">
            <v>01712259775</v>
          </cell>
          <cell r="AY1784">
            <v>76</v>
          </cell>
          <cell r="AZ1784" t="str">
            <v>LA POSTE</v>
          </cell>
          <cell r="BA1784" t="str">
            <v>17535940171225977576</v>
          </cell>
          <cell r="BB1784">
            <v>20</v>
          </cell>
          <cell r="BC1784" t="str">
            <v>CITE KHALED IBN EL WALID MANOUBA</v>
          </cell>
          <cell r="BD1784" t="str">
            <v>MANOUBA</v>
          </cell>
          <cell r="BG1784">
            <v>26137943</v>
          </cell>
          <cell r="BJ1784" t="str">
            <v>MANOUBA</v>
          </cell>
          <cell r="BK1784" t="str">
            <v>A-P6 AV</v>
          </cell>
          <cell r="BL1784" t="str">
            <v>1.1</v>
          </cell>
          <cell r="BT1784">
            <v>404</v>
          </cell>
          <cell r="BU1784" t="str">
            <v>si</v>
          </cell>
          <cell r="BV1784" t="str">
            <v>P6 AV CA</v>
          </cell>
        </row>
        <row r="1785">
          <cell r="B1785">
            <v>1787</v>
          </cell>
          <cell r="C1785" t="str">
            <v>Mlle</v>
          </cell>
          <cell r="D1785" t="str">
            <v>HAMMAMI AMENI</v>
          </cell>
          <cell r="E1785" t="str">
            <v>SAGE Tunisia</v>
          </cell>
          <cell r="F1785" t="str">
            <v>PRODUCTION</v>
          </cell>
          <cell r="G1785" t="str">
            <v>Contrôle qualité</v>
          </cell>
          <cell r="H1785" t="str">
            <v>P6 AV</v>
          </cell>
          <cell r="I1785" t="str">
            <v>Anis Sbouri</v>
          </cell>
          <cell r="J1785" t="str">
            <v>A</v>
          </cell>
          <cell r="K1785" t="str">
            <v>INDIRECTS</v>
          </cell>
          <cell r="L1785" t="str">
            <v>Variable cost at standard</v>
          </cell>
          <cell r="M1785" t="str">
            <v>Contrôle qualité</v>
          </cell>
          <cell r="N1785">
            <v>45248</v>
          </cell>
          <cell r="P1785">
            <v>-218</v>
          </cell>
          <cell r="Q1785">
            <v>45504</v>
          </cell>
          <cell r="R1785" t="str">
            <v>Fin de contrat</v>
          </cell>
          <cell r="S1785" t="str">
            <v>rendement</v>
          </cell>
          <cell r="T1785" t="str">
            <v>CDD</v>
          </cell>
          <cell r="U1785" t="str">
            <v>Contractuel</v>
          </cell>
          <cell r="V1785">
            <v>45444</v>
          </cell>
          <cell r="W1785">
            <v>45504</v>
          </cell>
          <cell r="Z1785">
            <v>45248</v>
          </cell>
          <cell r="AA1785">
            <v>11</v>
          </cell>
          <cell r="AB1785">
            <v>2023</v>
          </cell>
          <cell r="AC1785">
            <v>2027</v>
          </cell>
          <cell r="AD1785">
            <v>1.3</v>
          </cell>
          <cell r="AE1785" t="str">
            <v>&lt; 2</v>
          </cell>
          <cell r="AF1785">
            <v>32314</v>
          </cell>
          <cell r="AG1785">
            <v>36.734246575342468</v>
          </cell>
          <cell r="AH1785" t="str">
            <v>&gt;35&lt; 45</v>
          </cell>
          <cell r="AI1785">
            <v>16819179</v>
          </cell>
          <cell r="AJ1785" t="str">
            <v>00</v>
          </cell>
          <cell r="AK1785" t="str">
            <v>09170285</v>
          </cell>
          <cell r="AL1785">
            <v>40931</v>
          </cell>
          <cell r="AM1785" t="str">
            <v>FEMME</v>
          </cell>
          <cell r="AN1785" t="str">
            <v>Célibataire</v>
          </cell>
          <cell r="AQ1785">
            <v>3</v>
          </cell>
          <cell r="AR1785">
            <v>1</v>
          </cell>
          <cell r="AS1785">
            <v>45613.25</v>
          </cell>
          <cell r="AT1785" t="str">
            <v>Horaire</v>
          </cell>
          <cell r="AU1785">
            <v>3.6629999999999998</v>
          </cell>
          <cell r="AV1785">
            <v>12</v>
          </cell>
          <cell r="AW1785">
            <v>11500</v>
          </cell>
          <cell r="AX1785" t="str">
            <v>00002311211</v>
          </cell>
          <cell r="AY1785">
            <v>86</v>
          </cell>
          <cell r="AZ1785" t="str">
            <v>UIB</v>
          </cell>
          <cell r="BA1785" t="str">
            <v>12115000000231121186</v>
          </cell>
          <cell r="BB1785">
            <v>20</v>
          </cell>
          <cell r="BC1785" t="str">
            <v>CITE KHALED IBN EL WALID MANOUBA</v>
          </cell>
          <cell r="BD1785" t="str">
            <v>MANOUBA</v>
          </cell>
          <cell r="BG1785">
            <v>24977839</v>
          </cell>
          <cell r="BJ1785" t="str">
            <v>MANOUBA</v>
          </cell>
          <cell r="BK1785" t="str">
            <v>A-P6 AV</v>
          </cell>
          <cell r="BL1785" t="str">
            <v>1.3</v>
          </cell>
          <cell r="BU1785" t="str">
            <v>Non-Actif</v>
          </cell>
          <cell r="BV1785" t="str">
            <v>P6 AV CA</v>
          </cell>
        </row>
        <row r="1786">
          <cell r="B1786">
            <v>1788</v>
          </cell>
          <cell r="C1786" t="str">
            <v>Monsieur</v>
          </cell>
          <cell r="D1786" t="str">
            <v>SELLIMI HATEM</v>
          </cell>
          <cell r="E1786" t="str">
            <v>SAGE Tunisia</v>
          </cell>
          <cell r="F1786" t="str">
            <v>PRODUCTION</v>
          </cell>
          <cell r="G1786" t="str">
            <v>Couturière</v>
          </cell>
          <cell r="H1786" t="str">
            <v>P6 AV</v>
          </cell>
          <cell r="I1786" t="str">
            <v>EL KADRI MARIEM</v>
          </cell>
          <cell r="J1786" t="str">
            <v>A</v>
          </cell>
          <cell r="K1786" t="str">
            <v>DIRECTS</v>
          </cell>
          <cell r="L1786" t="str">
            <v>Variable cost at standard</v>
          </cell>
          <cell r="M1786" t="str">
            <v>Couturière</v>
          </cell>
          <cell r="N1786">
            <v>45250</v>
          </cell>
          <cell r="P1786">
            <v>-431</v>
          </cell>
          <cell r="Q1786">
            <v>45294</v>
          </cell>
          <cell r="R1786" t="str">
            <v>Problème de rendement</v>
          </cell>
          <cell r="T1786" t="str">
            <v>CDD</v>
          </cell>
          <cell r="U1786" t="str">
            <v>Contractuel</v>
          </cell>
          <cell r="V1786">
            <v>45250</v>
          </cell>
          <cell r="W1786">
            <v>45291</v>
          </cell>
          <cell r="Z1786">
            <v>45250</v>
          </cell>
          <cell r="AA1786">
            <v>11</v>
          </cell>
          <cell r="AB1786">
            <v>2023</v>
          </cell>
          <cell r="AC1786">
            <v>2027</v>
          </cell>
          <cell r="AD1786">
            <v>1.2944444444444445</v>
          </cell>
          <cell r="AE1786" t="str">
            <v>&lt; 2</v>
          </cell>
          <cell r="AF1786">
            <v>30788</v>
          </cell>
          <cell r="AG1786">
            <v>40.915068493150685</v>
          </cell>
          <cell r="AH1786" t="str">
            <v>&gt;35&lt; 45</v>
          </cell>
          <cell r="AI1786">
            <v>16486783</v>
          </cell>
          <cell r="AJ1786" t="str">
            <v>06</v>
          </cell>
          <cell r="AK1786" t="str">
            <v>07104240</v>
          </cell>
          <cell r="AL1786">
            <v>39808</v>
          </cell>
          <cell r="AM1786" t="str">
            <v xml:space="preserve">HOMME </v>
          </cell>
          <cell r="AN1786" t="str">
            <v>Marié(e)</v>
          </cell>
          <cell r="AO1786">
            <v>3</v>
          </cell>
          <cell r="AQ1786">
            <v>3</v>
          </cell>
          <cell r="AR1786">
            <v>1</v>
          </cell>
          <cell r="AS1786">
            <v>45615.25</v>
          </cell>
          <cell r="AT1786" t="str">
            <v>Horaire</v>
          </cell>
          <cell r="AU1786">
            <v>3.5</v>
          </cell>
          <cell r="AV1786" t="str">
            <v>05</v>
          </cell>
          <cell r="AW1786" t="str">
            <v>06200</v>
          </cell>
          <cell r="AX1786" t="str">
            <v>01305003820</v>
          </cell>
          <cell r="AY1786">
            <v>74</v>
          </cell>
          <cell r="AZ1786" t="str">
            <v>BT</v>
          </cell>
          <cell r="BA1786" t="str">
            <v>05062000130500382074</v>
          </cell>
          <cell r="BB1786">
            <v>20</v>
          </cell>
          <cell r="BC1786" t="str">
            <v>MORNAG BEN AROUS</v>
          </cell>
          <cell r="BD1786" t="str">
            <v>BEN AROUS</v>
          </cell>
          <cell r="BG1786">
            <v>21719175</v>
          </cell>
          <cell r="BK1786" t="str">
            <v>A-P6 AV</v>
          </cell>
          <cell r="BL1786" t="str">
            <v>1.1</v>
          </cell>
          <cell r="BU1786" t="str">
            <v>Non-Actif</v>
          </cell>
        </row>
        <row r="1787">
          <cell r="B1787">
            <v>1789</v>
          </cell>
          <cell r="C1787" t="str">
            <v>Mlle</v>
          </cell>
          <cell r="D1787" t="str">
            <v>TRABELSI SAMIRA</v>
          </cell>
          <cell r="E1787" t="str">
            <v>SAGE Tunisia</v>
          </cell>
          <cell r="F1787" t="str">
            <v>COUPE</v>
          </cell>
          <cell r="G1787" t="str">
            <v>COUPEUR</v>
          </cell>
          <cell r="H1787" t="str">
            <v>COUPE</v>
          </cell>
          <cell r="I1787" t="str">
            <v>HAITHEM SLAMA</v>
          </cell>
          <cell r="K1787" t="str">
            <v>DIRECTS</v>
          </cell>
          <cell r="L1787" t="str">
            <v>Variable cost at standard</v>
          </cell>
          <cell r="M1787" t="str">
            <v>COUPEUR</v>
          </cell>
          <cell r="N1787">
            <v>45251</v>
          </cell>
          <cell r="P1787">
            <v>-6</v>
          </cell>
          <cell r="T1787" t="str">
            <v>CDD</v>
          </cell>
          <cell r="U1787" t="str">
            <v>Contractuel</v>
          </cell>
          <cell r="V1787">
            <v>45689</v>
          </cell>
          <cell r="W1787">
            <v>45716</v>
          </cell>
          <cell r="Z1787">
            <v>45251</v>
          </cell>
          <cell r="AA1787">
            <v>11</v>
          </cell>
          <cell r="AB1787">
            <v>2023</v>
          </cell>
          <cell r="AC1787">
            <v>2027</v>
          </cell>
          <cell r="AD1787">
            <v>1.2916666666666667</v>
          </cell>
          <cell r="AE1787" t="str">
            <v>&lt; 2</v>
          </cell>
          <cell r="AF1787">
            <v>29529</v>
          </cell>
          <cell r="AG1787">
            <v>44.364383561643834</v>
          </cell>
          <cell r="AH1787" t="str">
            <v>&gt;35&lt; 45</v>
          </cell>
          <cell r="AI1787">
            <v>17762371</v>
          </cell>
          <cell r="AJ1787" t="str">
            <v>07</v>
          </cell>
          <cell r="AK1787" t="str">
            <v>07339853</v>
          </cell>
          <cell r="AL1787">
            <v>45001</v>
          </cell>
          <cell r="AM1787" t="str">
            <v>FEMME</v>
          </cell>
          <cell r="AN1787" t="str">
            <v>Célibataire</v>
          </cell>
          <cell r="AQ1787">
            <v>3</v>
          </cell>
          <cell r="AR1787">
            <v>2</v>
          </cell>
          <cell r="AS1787">
            <v>45981.5</v>
          </cell>
          <cell r="AT1787" t="str">
            <v>Horaire</v>
          </cell>
          <cell r="AU1787">
            <v>3.5</v>
          </cell>
          <cell r="AV1787">
            <v>17</v>
          </cell>
          <cell r="AW1787" t="str">
            <v>00100</v>
          </cell>
          <cell r="AX1787" t="str">
            <v>00003338567</v>
          </cell>
          <cell r="AY1787">
            <v>28</v>
          </cell>
          <cell r="AZ1787" t="str">
            <v>LA POSTE</v>
          </cell>
          <cell r="BA1787" t="str">
            <v>17001000000333856728</v>
          </cell>
          <cell r="BB1787">
            <v>20</v>
          </cell>
          <cell r="BC1787" t="str">
            <v>BORJ AL AMRI MANOUBA</v>
          </cell>
          <cell r="BD1787" t="str">
            <v>MANOUBA</v>
          </cell>
          <cell r="BG1787">
            <v>58093399</v>
          </cell>
          <cell r="BJ1787" t="str">
            <v>BORJ AL AMRI</v>
          </cell>
          <cell r="BK1787" t="str">
            <v>-COUPE</v>
          </cell>
          <cell r="BL1787" t="str">
            <v>1.1</v>
          </cell>
          <cell r="BT1787">
            <v>769</v>
          </cell>
          <cell r="BU1787" t="str">
            <v>si</v>
          </cell>
          <cell r="BV1787" t="str">
            <v>coupe</v>
          </cell>
        </row>
        <row r="1788">
          <cell r="B1788">
            <v>1790</v>
          </cell>
          <cell r="C1788" t="str">
            <v>Monsieur</v>
          </cell>
          <cell r="D1788" t="str">
            <v>MONSER LASSAAD</v>
          </cell>
          <cell r="E1788" t="str">
            <v>SAGE Tunisia</v>
          </cell>
          <cell r="F1788" t="str">
            <v>PRODUCTION</v>
          </cell>
          <cell r="G1788" t="str">
            <v>Couturière</v>
          </cell>
          <cell r="H1788" t="str">
            <v>Panda</v>
          </cell>
          <cell r="I1788" t="str">
            <v>FAWZI SENDESNI</v>
          </cell>
          <cell r="J1788" t="str">
            <v>B</v>
          </cell>
          <cell r="K1788" t="str">
            <v>DIRECTS</v>
          </cell>
          <cell r="L1788" t="str">
            <v>Variable cost at standard</v>
          </cell>
          <cell r="M1788" t="str">
            <v>Couturière</v>
          </cell>
          <cell r="N1788">
            <v>45252</v>
          </cell>
          <cell r="Q1788">
            <v>45253</v>
          </cell>
          <cell r="R1788" t="str">
            <v>dicipline</v>
          </cell>
          <cell r="T1788" t="str">
            <v>CDD</v>
          </cell>
          <cell r="U1788" t="str">
            <v>Contractuel</v>
          </cell>
          <cell r="V1788">
            <v>45252</v>
          </cell>
          <cell r="W1788">
            <v>45291</v>
          </cell>
          <cell r="Z1788">
            <v>45252</v>
          </cell>
          <cell r="AA1788">
            <v>11</v>
          </cell>
          <cell r="AB1788">
            <v>2023</v>
          </cell>
          <cell r="AC1788">
            <v>2027</v>
          </cell>
          <cell r="AD1788">
            <v>1.288888888888889</v>
          </cell>
          <cell r="AE1788" t="str">
            <v>&lt; 2</v>
          </cell>
          <cell r="AF1788">
            <v>30097</v>
          </cell>
          <cell r="AG1788">
            <v>42.80821917808219</v>
          </cell>
          <cell r="AH1788" t="str">
            <v>&gt;35&lt; 45</v>
          </cell>
          <cell r="AI1788">
            <v>12620433</v>
          </cell>
          <cell r="AJ1788" t="str">
            <v>08</v>
          </cell>
          <cell r="AK1788" t="str">
            <v>07110738</v>
          </cell>
          <cell r="AL1788">
            <v>44945</v>
          </cell>
          <cell r="AM1788" t="str">
            <v xml:space="preserve">HOMME </v>
          </cell>
          <cell r="AN1788" t="str">
            <v>Célibataire</v>
          </cell>
          <cell r="AQ1788">
            <v>3</v>
          </cell>
          <cell r="AR1788">
            <v>1</v>
          </cell>
          <cell r="AS1788">
            <v>45617.25</v>
          </cell>
          <cell r="AT1788" t="str">
            <v>Horaire</v>
          </cell>
          <cell r="AU1788">
            <v>3.5</v>
          </cell>
          <cell r="BA1788" t="str">
            <v/>
          </cell>
          <cell r="BB1788">
            <v>0</v>
          </cell>
          <cell r="BC1788" t="str">
            <v>YASMINET BEN AROUS</v>
          </cell>
          <cell r="BD1788" t="str">
            <v>BEN AROUS</v>
          </cell>
          <cell r="BG1788">
            <v>27723275</v>
          </cell>
          <cell r="BK1788" t="str">
            <v>B-Panda</v>
          </cell>
          <cell r="BL1788" t="str">
            <v>1.1</v>
          </cell>
          <cell r="BU1788" t="str">
            <v>Non-Actif</v>
          </cell>
        </row>
        <row r="1789">
          <cell r="B1789">
            <v>1791</v>
          </cell>
          <cell r="C1789" t="str">
            <v>Mlle</v>
          </cell>
          <cell r="D1789" t="str">
            <v>JOUINI EYA</v>
          </cell>
          <cell r="E1789" t="str">
            <v>SAGE Tunisia</v>
          </cell>
          <cell r="F1789" t="str">
            <v>COUPE</v>
          </cell>
          <cell r="G1789" t="str">
            <v>COUPEUR</v>
          </cell>
          <cell r="H1789" t="str">
            <v>COUPE</v>
          </cell>
          <cell r="I1789" t="str">
            <v>HAITHEM SLAMA</v>
          </cell>
          <cell r="K1789" t="str">
            <v>DIRECTS</v>
          </cell>
          <cell r="L1789" t="str">
            <v>Variable cost at standard</v>
          </cell>
          <cell r="M1789" t="str">
            <v>COUPEUR</v>
          </cell>
          <cell r="N1789">
            <v>45253</v>
          </cell>
          <cell r="P1789">
            <v>-6</v>
          </cell>
          <cell r="T1789" t="str">
            <v>CDD</v>
          </cell>
          <cell r="U1789" t="str">
            <v>Contractuel</v>
          </cell>
          <cell r="V1789">
            <v>45689</v>
          </cell>
          <cell r="W1789">
            <v>45716</v>
          </cell>
          <cell r="Z1789">
            <v>45253</v>
          </cell>
          <cell r="AA1789">
            <v>11</v>
          </cell>
          <cell r="AB1789">
            <v>2023</v>
          </cell>
          <cell r="AC1789">
            <v>2027</v>
          </cell>
          <cell r="AD1789">
            <v>1.2861111111111112</v>
          </cell>
          <cell r="AE1789" t="str">
            <v>&lt; 2</v>
          </cell>
          <cell r="AF1789">
            <v>37504</v>
          </cell>
          <cell r="AG1789">
            <v>22.515068493150686</v>
          </cell>
          <cell r="AH1789" t="str">
            <v>&lt; 25</v>
          </cell>
          <cell r="AI1789">
            <v>17693641</v>
          </cell>
          <cell r="AJ1789" t="str">
            <v>08</v>
          </cell>
          <cell r="AK1789" t="str">
            <v>14369553</v>
          </cell>
          <cell r="AL1789">
            <v>44294</v>
          </cell>
          <cell r="AM1789" t="str">
            <v>FEMME</v>
          </cell>
          <cell r="AN1789" t="str">
            <v>Célibataire</v>
          </cell>
          <cell r="AQ1789">
            <v>3</v>
          </cell>
          <cell r="AR1789">
            <v>2</v>
          </cell>
          <cell r="AS1789">
            <v>45983.5</v>
          </cell>
          <cell r="AT1789" t="str">
            <v>Horaire</v>
          </cell>
          <cell r="AU1789">
            <v>3.5</v>
          </cell>
          <cell r="AV1789">
            <v>17</v>
          </cell>
          <cell r="AW1789">
            <v>53594</v>
          </cell>
          <cell r="AX1789" t="str">
            <v>01725511311</v>
          </cell>
          <cell r="AY1789">
            <v>45</v>
          </cell>
          <cell r="AZ1789" t="str">
            <v>LA POSTE</v>
          </cell>
          <cell r="BA1789" t="str">
            <v>17535940172551131145</v>
          </cell>
          <cell r="BB1789">
            <v>20</v>
          </cell>
          <cell r="BC1789" t="str">
            <v>SANHEJA OUED ELLIL MANOUBA</v>
          </cell>
          <cell r="BD1789" t="str">
            <v>MANOUBA</v>
          </cell>
          <cell r="BG1789">
            <v>28449013</v>
          </cell>
          <cell r="BJ1789" t="str">
            <v>OUED ELLIL</v>
          </cell>
          <cell r="BK1789" t="str">
            <v>-COUPE</v>
          </cell>
          <cell r="BL1789" t="str">
            <v>1.1</v>
          </cell>
          <cell r="BT1789">
            <v>576</v>
          </cell>
          <cell r="BU1789" t="str">
            <v>si</v>
          </cell>
          <cell r="BV1789" t="str">
            <v>coupe</v>
          </cell>
        </row>
        <row r="1790">
          <cell r="B1790">
            <v>1792</v>
          </cell>
          <cell r="C1790" t="str">
            <v>Mlle</v>
          </cell>
          <cell r="D1790" t="str">
            <v>RIAHI SAFA</v>
          </cell>
          <cell r="E1790" t="str">
            <v>SAGE Tunisia</v>
          </cell>
          <cell r="F1790" t="str">
            <v>PRODUCTION</v>
          </cell>
          <cell r="G1790" t="str">
            <v>Prép CAMPO</v>
          </cell>
          <cell r="H1790" t="str">
            <v>P7 AR</v>
          </cell>
          <cell r="I1790" t="str">
            <v>MOHAMED AMINE</v>
          </cell>
          <cell r="J1790" t="str">
            <v>A</v>
          </cell>
          <cell r="K1790" t="str">
            <v>DIRECTS</v>
          </cell>
          <cell r="L1790" t="str">
            <v>Variable cost at standard</v>
          </cell>
          <cell r="M1790" t="str">
            <v>Prép CAMPO</v>
          </cell>
          <cell r="N1790">
            <v>45254</v>
          </cell>
          <cell r="P1790">
            <v>25</v>
          </cell>
          <cell r="T1790" t="str">
            <v>CDD</v>
          </cell>
          <cell r="U1790" t="str">
            <v>Contractuel</v>
          </cell>
          <cell r="V1790">
            <v>45689</v>
          </cell>
          <cell r="W1790">
            <v>45747</v>
          </cell>
          <cell r="Z1790">
            <v>45254</v>
          </cell>
          <cell r="AA1790">
            <v>11</v>
          </cell>
          <cell r="AB1790">
            <v>2023</v>
          </cell>
          <cell r="AC1790">
            <v>2027</v>
          </cell>
          <cell r="AD1790">
            <v>1.2833333333333334</v>
          </cell>
          <cell r="AE1790" t="str">
            <v>&lt; 2</v>
          </cell>
          <cell r="AF1790">
            <v>32881</v>
          </cell>
          <cell r="AG1790">
            <v>35.180821917808217</v>
          </cell>
          <cell r="AH1790" t="str">
            <v>&gt;35&lt; 45</v>
          </cell>
          <cell r="AI1790">
            <v>16629945</v>
          </cell>
          <cell r="AJ1790" t="str">
            <v>06</v>
          </cell>
          <cell r="AK1790" t="str">
            <v>09178921</v>
          </cell>
          <cell r="AL1790">
            <v>44435</v>
          </cell>
          <cell r="AM1790" t="str">
            <v>FEMME</v>
          </cell>
          <cell r="AN1790" t="str">
            <v>Célibataire</v>
          </cell>
          <cell r="AQ1790">
            <v>3</v>
          </cell>
          <cell r="AR1790">
            <v>2</v>
          </cell>
          <cell r="AS1790">
            <v>45984.5</v>
          </cell>
          <cell r="AT1790" t="str">
            <v>Horaire</v>
          </cell>
          <cell r="AU1790">
            <v>3.5</v>
          </cell>
          <cell r="AV1790">
            <v>17</v>
          </cell>
          <cell r="AW1790" t="str">
            <v>00100</v>
          </cell>
          <cell r="AX1790" t="str">
            <v>00003337732</v>
          </cell>
          <cell r="AY1790">
            <v>11</v>
          </cell>
          <cell r="AZ1790" t="str">
            <v>LA POSTE</v>
          </cell>
          <cell r="BA1790" t="str">
            <v>17001000000333773211</v>
          </cell>
          <cell r="BB1790">
            <v>20</v>
          </cell>
          <cell r="BC1790" t="str">
            <v>DOUAR HICHER MANOUBA</v>
          </cell>
          <cell r="BD1790" t="str">
            <v>MANOUBA</v>
          </cell>
          <cell r="BG1790">
            <v>50398584</v>
          </cell>
          <cell r="BJ1790" t="str">
            <v>DOUAR HICHER MANOUBA</v>
          </cell>
          <cell r="BK1790" t="str">
            <v>CAMPO A</v>
          </cell>
          <cell r="BL1790" t="str">
            <v>1.1</v>
          </cell>
          <cell r="BT1790">
            <v>406</v>
          </cell>
          <cell r="BU1790" t="str">
            <v>si</v>
          </cell>
          <cell r="BV1790" t="str">
            <v>P6 AV A PREP CAMPO</v>
          </cell>
        </row>
        <row r="1791">
          <cell r="B1791">
            <v>1793</v>
          </cell>
          <cell r="C1791" t="str">
            <v>Madame</v>
          </cell>
          <cell r="D1791" t="str">
            <v>HAMMAMI HENDA</v>
          </cell>
          <cell r="E1791" t="str">
            <v>SAGE Tunisia</v>
          </cell>
          <cell r="F1791" t="str">
            <v>PRODUCTION</v>
          </cell>
          <cell r="G1791" t="str">
            <v>Couturière</v>
          </cell>
          <cell r="H1791" t="str">
            <v>P6 AR</v>
          </cell>
          <cell r="I1791" t="str">
            <v>Bel Hadj Mohamed</v>
          </cell>
          <cell r="J1791" t="str">
            <v>A</v>
          </cell>
          <cell r="K1791" t="str">
            <v>DIRECTS</v>
          </cell>
          <cell r="L1791" t="str">
            <v>Variable cost at standard</v>
          </cell>
          <cell r="M1791" t="str">
            <v>Couturière</v>
          </cell>
          <cell r="N1791">
            <v>45259</v>
          </cell>
          <cell r="P1791">
            <v>25</v>
          </cell>
          <cell r="T1791" t="str">
            <v>CDD</v>
          </cell>
          <cell r="U1791" t="str">
            <v>Contractuel</v>
          </cell>
          <cell r="V1791">
            <v>45689</v>
          </cell>
          <cell r="W1791">
            <v>45747</v>
          </cell>
          <cell r="Z1791">
            <v>45259</v>
          </cell>
          <cell r="AA1791">
            <v>11</v>
          </cell>
          <cell r="AB1791">
            <v>2023</v>
          </cell>
          <cell r="AC1791">
            <v>2027</v>
          </cell>
          <cell r="AD1791">
            <v>1.2694444444444444</v>
          </cell>
          <cell r="AE1791" t="str">
            <v>&lt; 2</v>
          </cell>
          <cell r="AF1791">
            <v>28819</v>
          </cell>
          <cell r="AG1791">
            <v>46.30958904109589</v>
          </cell>
          <cell r="AH1791" t="str">
            <v>&gt;45&lt; 55</v>
          </cell>
          <cell r="AK1791" t="str">
            <v>04532318</v>
          </cell>
          <cell r="AL1791">
            <v>44116</v>
          </cell>
          <cell r="AM1791" t="str">
            <v>FEMME</v>
          </cell>
          <cell r="AN1791" t="str">
            <v>Marié(e)</v>
          </cell>
          <cell r="AO1791">
            <v>2</v>
          </cell>
          <cell r="AQ1791">
            <v>3</v>
          </cell>
          <cell r="AR1791">
            <v>2</v>
          </cell>
          <cell r="AS1791">
            <v>45989.5</v>
          </cell>
          <cell r="AT1791" t="str">
            <v>Horaire</v>
          </cell>
          <cell r="AU1791">
            <v>3.5</v>
          </cell>
          <cell r="AV1791">
            <v>12</v>
          </cell>
          <cell r="AW1791">
            <v>40600</v>
          </cell>
          <cell r="AX1791" t="str">
            <v>00002433849</v>
          </cell>
          <cell r="AY1791">
            <v>93</v>
          </cell>
          <cell r="AZ1791" t="str">
            <v>UIB</v>
          </cell>
          <cell r="BA1791" t="str">
            <v>12406000000243384993</v>
          </cell>
          <cell r="BB1791">
            <v>20</v>
          </cell>
          <cell r="BC1791" t="str">
            <v>RUE 42512 N°1 ZAHROUNI</v>
          </cell>
          <cell r="BD1791" t="str">
            <v>TUNIS</v>
          </cell>
          <cell r="BG1791">
            <v>56188387</v>
          </cell>
          <cell r="BJ1791" t="str">
            <v>ZAHROUNI</v>
          </cell>
          <cell r="BK1791" t="str">
            <v>A-P6 AR</v>
          </cell>
          <cell r="BL1791" t="str">
            <v>1.1</v>
          </cell>
          <cell r="BT1791">
            <v>407</v>
          </cell>
          <cell r="BU1791" t="str">
            <v>si</v>
          </cell>
          <cell r="BV1791" t="str">
            <v>P6 AR A SP</v>
          </cell>
        </row>
        <row r="1792">
          <cell r="B1792">
            <v>1794</v>
          </cell>
          <cell r="C1792" t="str">
            <v>Mlle</v>
          </cell>
          <cell r="D1792" t="str">
            <v>WASLI ABIR</v>
          </cell>
          <cell r="E1792" t="str">
            <v>SAGE Tunisia</v>
          </cell>
          <cell r="F1792" t="str">
            <v>PRODUCTION</v>
          </cell>
          <cell r="G1792" t="str">
            <v>CAMPO</v>
          </cell>
          <cell r="H1792" t="str">
            <v>P7 AR</v>
          </cell>
          <cell r="I1792" t="str">
            <v>MOHAMED AMINE</v>
          </cell>
          <cell r="J1792" t="str">
            <v>A</v>
          </cell>
          <cell r="K1792" t="str">
            <v>DIRECTS</v>
          </cell>
          <cell r="L1792" t="str">
            <v>Variable cost at standard</v>
          </cell>
          <cell r="M1792" t="str">
            <v>CAMPO</v>
          </cell>
          <cell r="N1792">
            <v>45254</v>
          </cell>
          <cell r="P1792">
            <v>25</v>
          </cell>
          <cell r="T1792" t="str">
            <v>CDD</v>
          </cell>
          <cell r="U1792" t="str">
            <v>Contractuel</v>
          </cell>
          <cell r="V1792">
            <v>45689</v>
          </cell>
          <cell r="W1792">
            <v>45747</v>
          </cell>
          <cell r="Z1792">
            <v>45254</v>
          </cell>
          <cell r="AA1792">
            <v>11</v>
          </cell>
          <cell r="AB1792">
            <v>2023</v>
          </cell>
          <cell r="AC1792">
            <v>2027</v>
          </cell>
          <cell r="AD1792">
            <v>1.2833333333333334</v>
          </cell>
          <cell r="AE1792" t="str">
            <v>&lt; 2</v>
          </cell>
          <cell r="AF1792">
            <v>37451</v>
          </cell>
          <cell r="AG1792">
            <v>22.660273972602738</v>
          </cell>
          <cell r="AH1792" t="str">
            <v>&lt; 25</v>
          </cell>
          <cell r="AI1792">
            <v>11989742</v>
          </cell>
          <cell r="AJ1792" t="str">
            <v>04</v>
          </cell>
          <cell r="AK1792" t="str">
            <v>12379796</v>
          </cell>
          <cell r="AL1792">
            <v>44433</v>
          </cell>
          <cell r="AM1792" t="str">
            <v>FEMME</v>
          </cell>
          <cell r="AN1792" t="str">
            <v>Célibataire</v>
          </cell>
          <cell r="AQ1792">
            <v>3</v>
          </cell>
          <cell r="AR1792">
            <v>2</v>
          </cell>
          <cell r="AS1792">
            <v>45984.5</v>
          </cell>
          <cell r="AT1792" t="str">
            <v>Horaire</v>
          </cell>
          <cell r="AU1792">
            <v>3.5</v>
          </cell>
          <cell r="AV1792">
            <v>17</v>
          </cell>
          <cell r="AW1792">
            <v>20600</v>
          </cell>
          <cell r="AX1792" t="str">
            <v>00003228386</v>
          </cell>
          <cell r="AY1792">
            <v>82</v>
          </cell>
          <cell r="AZ1792" t="str">
            <v>LA POSTE</v>
          </cell>
          <cell r="BA1792" t="str">
            <v>17206000000322838682</v>
          </cell>
          <cell r="BB1792">
            <v>20</v>
          </cell>
          <cell r="BC1792" t="str">
            <v>EL AGBA MANOUBA</v>
          </cell>
          <cell r="BD1792" t="str">
            <v>MANOUBA</v>
          </cell>
          <cell r="BG1792">
            <v>58944256</v>
          </cell>
          <cell r="BJ1792" t="str">
            <v>EL AGBA</v>
          </cell>
          <cell r="BK1792" t="str">
            <v>CAMPO A</v>
          </cell>
          <cell r="BL1792" t="str">
            <v>1.1</v>
          </cell>
          <cell r="BT1792">
            <v>77</v>
          </cell>
          <cell r="BU1792" t="str">
            <v>si</v>
          </cell>
          <cell r="BV1792" t="str">
            <v>CAMPO</v>
          </cell>
        </row>
        <row r="1793">
          <cell r="B1793">
            <v>1795</v>
          </cell>
          <cell r="C1793" t="str">
            <v>Mlle</v>
          </cell>
          <cell r="D1793" t="str">
            <v>RAHALI IBTIHEL</v>
          </cell>
          <cell r="E1793" t="str">
            <v>SAGE Tunisia</v>
          </cell>
          <cell r="F1793" t="str">
            <v>PRODUCTION</v>
          </cell>
          <cell r="G1793" t="str">
            <v>CAMPO</v>
          </cell>
          <cell r="H1793" t="str">
            <v>P6 AR</v>
          </cell>
          <cell r="I1793" t="str">
            <v xml:space="preserve">Anis Mejri </v>
          </cell>
          <cell r="J1793" t="str">
            <v>B</v>
          </cell>
          <cell r="K1793" t="str">
            <v>DIRECTS</v>
          </cell>
          <cell r="L1793" t="str">
            <v>Variable cost at standard</v>
          </cell>
          <cell r="M1793" t="str">
            <v>CAMPO</v>
          </cell>
          <cell r="N1793">
            <v>45254</v>
          </cell>
          <cell r="P1793">
            <v>-218</v>
          </cell>
          <cell r="Q1793">
            <v>45507</v>
          </cell>
          <cell r="R1793" t="str">
            <v>Personnel</v>
          </cell>
          <cell r="T1793" t="str">
            <v>CDD</v>
          </cell>
          <cell r="U1793" t="str">
            <v>Contractuel</v>
          </cell>
          <cell r="V1793">
            <v>45444</v>
          </cell>
          <cell r="W1793">
            <v>45504</v>
          </cell>
          <cell r="Z1793">
            <v>45254</v>
          </cell>
          <cell r="AA1793">
            <v>11</v>
          </cell>
          <cell r="AB1793">
            <v>2023</v>
          </cell>
          <cell r="AC1793">
            <v>2027</v>
          </cell>
          <cell r="AD1793">
            <v>1.2833333333333334</v>
          </cell>
          <cell r="AE1793" t="str">
            <v>&lt; 2</v>
          </cell>
          <cell r="AF1793">
            <v>35990</v>
          </cell>
          <cell r="AG1793">
            <v>26.663013698630138</v>
          </cell>
          <cell r="AH1793" t="str">
            <v>&gt;25&lt; 35</v>
          </cell>
          <cell r="AI1793">
            <v>17395404</v>
          </cell>
          <cell r="AJ1793" t="str">
            <v>07</v>
          </cell>
          <cell r="AK1793" t="str">
            <v>13638915</v>
          </cell>
          <cell r="AL1793">
            <v>42640</v>
          </cell>
          <cell r="AM1793" t="str">
            <v>FEMME</v>
          </cell>
          <cell r="AN1793" t="str">
            <v>Célibataire</v>
          </cell>
          <cell r="AQ1793">
            <v>3</v>
          </cell>
          <cell r="AR1793">
            <v>1</v>
          </cell>
          <cell r="AS1793">
            <v>45619.25</v>
          </cell>
          <cell r="AT1793" t="str">
            <v>Horaire</v>
          </cell>
          <cell r="AU1793">
            <v>3.5</v>
          </cell>
          <cell r="AV1793" t="str">
            <v>07</v>
          </cell>
          <cell r="AW1793" t="str">
            <v>08001</v>
          </cell>
          <cell r="AX1793">
            <v>38105535121</v>
          </cell>
          <cell r="AY1793">
            <v>52</v>
          </cell>
          <cell r="AZ1793" t="str">
            <v>AMEN BANK</v>
          </cell>
          <cell r="BA1793" t="str">
            <v>07080013810553512152</v>
          </cell>
          <cell r="BB1793">
            <v>20</v>
          </cell>
          <cell r="BC1793" t="str">
            <v>EL AGBA MANOUBA</v>
          </cell>
          <cell r="BD1793" t="str">
            <v>MANOUBA</v>
          </cell>
          <cell r="BG1793">
            <v>29784441</v>
          </cell>
          <cell r="BJ1793" t="str">
            <v>EL AGBA</v>
          </cell>
          <cell r="BK1793" t="str">
            <v>CAMPO B</v>
          </cell>
          <cell r="BL1793" t="str">
            <v>1.1</v>
          </cell>
          <cell r="BU1793" t="str">
            <v>Non-Actif</v>
          </cell>
          <cell r="BV1793" t="str">
            <v>CAMPO</v>
          </cell>
        </row>
        <row r="1794">
          <cell r="B1794">
            <v>1796</v>
          </cell>
          <cell r="C1794" t="str">
            <v>Madame</v>
          </cell>
          <cell r="D1794" t="str">
            <v xml:space="preserve">AIDI MONIA </v>
          </cell>
          <cell r="E1794" t="str">
            <v>SAGE Tunisia</v>
          </cell>
          <cell r="F1794" t="str">
            <v>PRODUCTION</v>
          </cell>
          <cell r="G1794" t="str">
            <v>Prép CAMPO</v>
          </cell>
          <cell r="H1794" t="str">
            <v>P6 AV</v>
          </cell>
          <cell r="I1794" t="str">
            <v>EL KADRI MARIEM</v>
          </cell>
          <cell r="J1794" t="str">
            <v>A</v>
          </cell>
          <cell r="K1794" t="str">
            <v>DIRECTS</v>
          </cell>
          <cell r="L1794" t="str">
            <v>Variable cost at standard</v>
          </cell>
          <cell r="M1794" t="str">
            <v>Prép CAMPO</v>
          </cell>
          <cell r="N1794">
            <v>45254</v>
          </cell>
          <cell r="P1794">
            <v>-431</v>
          </cell>
          <cell r="Q1794">
            <v>45295</v>
          </cell>
          <cell r="R1794" t="str">
            <v>personnel</v>
          </cell>
          <cell r="T1794" t="str">
            <v>CDD</v>
          </cell>
          <cell r="U1794" t="str">
            <v>Contractuel</v>
          </cell>
          <cell r="V1794">
            <v>45254</v>
          </cell>
          <cell r="W1794">
            <v>45291</v>
          </cell>
          <cell r="Z1794">
            <v>45254</v>
          </cell>
          <cell r="AA1794">
            <v>11</v>
          </cell>
          <cell r="AB1794">
            <v>2023</v>
          </cell>
          <cell r="AC1794">
            <v>2027</v>
          </cell>
          <cell r="AD1794">
            <v>1.2833333333333334</v>
          </cell>
          <cell r="AE1794" t="str">
            <v>&lt; 2</v>
          </cell>
          <cell r="AF1794">
            <v>33688</v>
          </cell>
          <cell r="AG1794">
            <v>32.969863013698628</v>
          </cell>
          <cell r="AH1794" t="str">
            <v>&gt;25&lt; 35</v>
          </cell>
          <cell r="AK1794" t="str">
            <v>09194003</v>
          </cell>
          <cell r="AL1794">
            <v>41422</v>
          </cell>
          <cell r="AM1794" t="str">
            <v>FEMME</v>
          </cell>
          <cell r="AN1794" t="str">
            <v>Marié(e)</v>
          </cell>
          <cell r="AQ1794">
            <v>3</v>
          </cell>
          <cell r="AR1794">
            <v>1</v>
          </cell>
          <cell r="AS1794">
            <v>45619.25</v>
          </cell>
          <cell r="AT1794" t="str">
            <v>Horaire</v>
          </cell>
          <cell r="AU1794">
            <v>3.5</v>
          </cell>
          <cell r="AV1794">
            <v>17</v>
          </cell>
          <cell r="AW1794" t="str">
            <v>00100</v>
          </cell>
          <cell r="AX1794" t="str">
            <v>00002657147</v>
          </cell>
          <cell r="AY1794">
            <v>13</v>
          </cell>
          <cell r="AZ1794" t="str">
            <v>LA POSTE</v>
          </cell>
          <cell r="BA1794" t="str">
            <v>17001000000265714713</v>
          </cell>
          <cell r="BB1794">
            <v>20</v>
          </cell>
          <cell r="BC1794" t="str">
            <v>SANHEJA OUED ELLIL MANOUBA</v>
          </cell>
          <cell r="BD1794" t="str">
            <v>MANOUBA</v>
          </cell>
          <cell r="BG1794">
            <v>23945278</v>
          </cell>
          <cell r="BK1794" t="str">
            <v>-CAMPO</v>
          </cell>
          <cell r="BL1794" t="str">
            <v>1.1</v>
          </cell>
          <cell r="BU1794" t="str">
            <v>Non-Actif</v>
          </cell>
        </row>
        <row r="1795">
          <cell r="B1795">
            <v>1797</v>
          </cell>
          <cell r="C1795" t="str">
            <v>Mlle</v>
          </cell>
          <cell r="D1795" t="str">
            <v>BEJAOUI MARAM</v>
          </cell>
          <cell r="E1795" t="str">
            <v>SAGE Tunisia</v>
          </cell>
          <cell r="F1795" t="str">
            <v>PRODUCTION</v>
          </cell>
          <cell r="G1795" t="str">
            <v>CAMPO</v>
          </cell>
          <cell r="H1795" t="str">
            <v>P7 AR</v>
          </cell>
          <cell r="I1795" t="str">
            <v>FAYCEL</v>
          </cell>
          <cell r="J1795" t="str">
            <v>B</v>
          </cell>
          <cell r="K1795" t="str">
            <v>DIRECTS</v>
          </cell>
          <cell r="L1795" t="str">
            <v>Variable cost at standard</v>
          </cell>
          <cell r="M1795" t="str">
            <v>CAMPO</v>
          </cell>
          <cell r="N1795">
            <v>45254</v>
          </cell>
          <cell r="P1795">
            <v>-34</v>
          </cell>
          <cell r="Q1795">
            <v>45689</v>
          </cell>
          <cell r="R1795" t="str">
            <v>maladie</v>
          </cell>
          <cell r="T1795" t="str">
            <v>CDD</v>
          </cell>
          <cell r="U1795" t="str">
            <v>Contractuel</v>
          </cell>
          <cell r="V1795">
            <v>45658</v>
          </cell>
          <cell r="W1795">
            <v>45688</v>
          </cell>
          <cell r="Z1795">
            <v>45254</v>
          </cell>
          <cell r="AA1795">
            <v>11</v>
          </cell>
          <cell r="AB1795">
            <v>2023</v>
          </cell>
          <cell r="AC1795">
            <v>2027</v>
          </cell>
          <cell r="AD1795">
            <v>1.2833333333333334</v>
          </cell>
          <cell r="AE1795" t="str">
            <v>&lt; 2</v>
          </cell>
          <cell r="AF1795">
            <v>37361</v>
          </cell>
          <cell r="AG1795">
            <v>22.906849315068492</v>
          </cell>
          <cell r="AH1795" t="str">
            <v>&lt; 25</v>
          </cell>
          <cell r="AK1795" t="str">
            <v>11676176</v>
          </cell>
          <cell r="AL1795">
            <v>44370</v>
          </cell>
          <cell r="AM1795" t="str">
            <v>FEMME</v>
          </cell>
          <cell r="AN1795" t="str">
            <v>Célibataire</v>
          </cell>
          <cell r="AQ1795">
            <v>3</v>
          </cell>
          <cell r="AR1795">
            <v>2</v>
          </cell>
          <cell r="AS1795">
            <v>45984.5</v>
          </cell>
          <cell r="AT1795" t="str">
            <v>Horaire</v>
          </cell>
          <cell r="AU1795">
            <v>3.5</v>
          </cell>
          <cell r="AV1795">
            <v>17</v>
          </cell>
          <cell r="AW1795" t="str">
            <v>00100</v>
          </cell>
          <cell r="AX1795" t="str">
            <v>00003338578</v>
          </cell>
          <cell r="AY1795">
            <v>92</v>
          </cell>
          <cell r="AZ1795" t="str">
            <v>LA POSTE</v>
          </cell>
          <cell r="BA1795" t="str">
            <v>17001000000333857892</v>
          </cell>
          <cell r="BB1795">
            <v>20</v>
          </cell>
          <cell r="BC1795" t="str">
            <v>EL AGBA MANOUBA</v>
          </cell>
          <cell r="BD1795" t="str">
            <v>MANOUBA</v>
          </cell>
          <cell r="BG1795">
            <v>22665009</v>
          </cell>
          <cell r="BJ1795" t="str">
            <v>EL AGBA</v>
          </cell>
          <cell r="BK1795" t="str">
            <v>CAMPO B</v>
          </cell>
          <cell r="BL1795" t="str">
            <v>1.1</v>
          </cell>
          <cell r="BU1795" t="str">
            <v>Non-Actif</v>
          </cell>
          <cell r="BV1795" t="str">
            <v>CAMPO</v>
          </cell>
        </row>
        <row r="1796">
          <cell r="B1796">
            <v>1798</v>
          </cell>
          <cell r="C1796" t="str">
            <v>Mlle</v>
          </cell>
          <cell r="D1796" t="str">
            <v>MEJRI AMENI</v>
          </cell>
          <cell r="E1796" t="str">
            <v>SAGE Tunisia</v>
          </cell>
          <cell r="F1796" t="str">
            <v>PRODUCTION</v>
          </cell>
          <cell r="G1796" t="str">
            <v>CAMPO</v>
          </cell>
          <cell r="H1796" t="str">
            <v>P6 AR</v>
          </cell>
          <cell r="I1796" t="str">
            <v xml:space="preserve">Anis Mejri </v>
          </cell>
          <cell r="J1796" t="str">
            <v>B</v>
          </cell>
          <cell r="K1796" t="str">
            <v>DIRECTS</v>
          </cell>
          <cell r="L1796" t="str">
            <v>Variable cost at standard</v>
          </cell>
          <cell r="M1796" t="str">
            <v>CAMPO</v>
          </cell>
          <cell r="N1796">
            <v>45254</v>
          </cell>
          <cell r="P1796">
            <v>-157</v>
          </cell>
          <cell r="Q1796">
            <v>45544</v>
          </cell>
          <cell r="R1796" t="str">
            <v>conflit avec son collégue</v>
          </cell>
          <cell r="T1796" t="str">
            <v>CDD</v>
          </cell>
          <cell r="U1796" t="str">
            <v>Contractuel</v>
          </cell>
          <cell r="V1796">
            <v>45536</v>
          </cell>
          <cell r="W1796">
            <v>45565</v>
          </cell>
          <cell r="Z1796">
            <v>45254</v>
          </cell>
          <cell r="AA1796">
            <v>11</v>
          </cell>
          <cell r="AB1796">
            <v>2023</v>
          </cell>
          <cell r="AC1796">
            <v>2027</v>
          </cell>
          <cell r="AD1796">
            <v>1.2833333333333334</v>
          </cell>
          <cell r="AE1796" t="str">
            <v>&lt; 2</v>
          </cell>
          <cell r="AF1796">
            <v>34909</v>
          </cell>
          <cell r="AG1796">
            <v>29.624657534246577</v>
          </cell>
          <cell r="AH1796" t="str">
            <v>&gt;25&lt; 35</v>
          </cell>
          <cell r="AI1796">
            <v>17775745</v>
          </cell>
          <cell r="AJ1796" t="str">
            <v>08</v>
          </cell>
          <cell r="AK1796" t="str">
            <v>09199270</v>
          </cell>
          <cell r="AL1796">
            <v>43699</v>
          </cell>
          <cell r="AM1796" t="str">
            <v>FEMME</v>
          </cell>
          <cell r="AN1796" t="str">
            <v>Célibataire</v>
          </cell>
          <cell r="AQ1796">
            <v>3</v>
          </cell>
          <cell r="AR1796">
            <v>1</v>
          </cell>
          <cell r="AS1796">
            <v>45619.25</v>
          </cell>
          <cell r="AT1796" t="str">
            <v>Horaire</v>
          </cell>
          <cell r="AU1796">
            <v>3.5</v>
          </cell>
          <cell r="AV1796">
            <v>17</v>
          </cell>
          <cell r="AW1796" t="str">
            <v>00100</v>
          </cell>
          <cell r="AX1796" t="str">
            <v>00002378779</v>
          </cell>
          <cell r="AY1796">
            <v>44</v>
          </cell>
          <cell r="AZ1796" t="str">
            <v>LA POSTE</v>
          </cell>
          <cell r="BA1796" t="str">
            <v>17001000000237877944</v>
          </cell>
          <cell r="BB1796">
            <v>20</v>
          </cell>
          <cell r="BC1796" t="str">
            <v>SANHEJA OUED ELLIL MANOUBA</v>
          </cell>
          <cell r="BD1796" t="str">
            <v>MANOUBA</v>
          </cell>
          <cell r="BG1796">
            <v>22132650</v>
          </cell>
          <cell r="BJ1796" t="str">
            <v>OUED ELLIL</v>
          </cell>
          <cell r="BK1796" t="str">
            <v>CAMPO B</v>
          </cell>
          <cell r="BL1796" t="str">
            <v>1.1</v>
          </cell>
          <cell r="BU1796" t="str">
            <v>Non-Actif</v>
          </cell>
          <cell r="BV1796" t="str">
            <v>CAMPO</v>
          </cell>
        </row>
        <row r="1797">
          <cell r="B1797">
            <v>1799</v>
          </cell>
          <cell r="C1797" t="str">
            <v>Mlle</v>
          </cell>
          <cell r="D1797" t="str">
            <v>DAAJI EYA</v>
          </cell>
          <cell r="E1797" t="str">
            <v>SAGE Tunisia</v>
          </cell>
          <cell r="F1797" t="str">
            <v>PRODUCTION</v>
          </cell>
          <cell r="G1797" t="str">
            <v>Prép CAMPO</v>
          </cell>
          <cell r="H1797" t="str">
            <v>P6 AR</v>
          </cell>
          <cell r="I1797" t="str">
            <v>MOHAMED AMINE</v>
          </cell>
          <cell r="J1797" t="str">
            <v>A</v>
          </cell>
          <cell r="K1797" t="str">
            <v>DIRECTS</v>
          </cell>
          <cell r="L1797" t="str">
            <v>Variable cost at standard</v>
          </cell>
          <cell r="M1797" t="str">
            <v>Prép CAMPO</v>
          </cell>
          <cell r="N1797">
            <v>45254</v>
          </cell>
          <cell r="P1797">
            <v>25</v>
          </cell>
          <cell r="T1797" t="str">
            <v>CDD</v>
          </cell>
          <cell r="U1797" t="str">
            <v>Contractuel</v>
          </cell>
          <cell r="V1797">
            <v>45689</v>
          </cell>
          <cell r="W1797">
            <v>45747</v>
          </cell>
          <cell r="Z1797">
            <v>45254</v>
          </cell>
          <cell r="AA1797">
            <v>11</v>
          </cell>
          <cell r="AB1797">
            <v>2023</v>
          </cell>
          <cell r="AC1797">
            <v>2027</v>
          </cell>
          <cell r="AD1797">
            <v>1.2833333333333334</v>
          </cell>
          <cell r="AE1797" t="str">
            <v>&lt; 2</v>
          </cell>
          <cell r="AF1797">
            <v>37954</v>
          </cell>
          <cell r="AG1797">
            <v>21.282191780821918</v>
          </cell>
          <cell r="AH1797" t="str">
            <v>&lt; 25</v>
          </cell>
          <cell r="AI1797">
            <v>17693210</v>
          </cell>
          <cell r="AJ1797" t="str">
            <v>09</v>
          </cell>
          <cell r="AK1797" t="str">
            <v>14371477</v>
          </cell>
          <cell r="AL1797">
            <v>44510</v>
          </cell>
          <cell r="AM1797" t="str">
            <v>FEMME</v>
          </cell>
          <cell r="AN1797" t="str">
            <v>Célibataire</v>
          </cell>
          <cell r="AQ1797">
            <v>3</v>
          </cell>
          <cell r="AR1797">
            <v>2</v>
          </cell>
          <cell r="AS1797">
            <v>45984.5</v>
          </cell>
          <cell r="AT1797" t="str">
            <v>Horaire</v>
          </cell>
          <cell r="AU1797">
            <v>3.5</v>
          </cell>
          <cell r="AV1797">
            <v>17</v>
          </cell>
          <cell r="AW1797">
            <v>53594</v>
          </cell>
          <cell r="AX1797" t="str">
            <v>01720900535</v>
          </cell>
          <cell r="AY1797">
            <v>76</v>
          </cell>
          <cell r="AZ1797" t="str">
            <v>LA POSTE</v>
          </cell>
          <cell r="BA1797" t="str">
            <v>17535940172090053576</v>
          </cell>
          <cell r="BB1797">
            <v>20</v>
          </cell>
          <cell r="BC1797" t="str">
            <v>SANHEJA OUED ELLIL MANOUBA</v>
          </cell>
          <cell r="BD1797" t="str">
            <v>MANOUBA</v>
          </cell>
          <cell r="BG1797">
            <v>27626016</v>
          </cell>
          <cell r="BJ1797" t="str">
            <v>OUED ELLIL</v>
          </cell>
          <cell r="BK1797" t="str">
            <v>CAMPO A</v>
          </cell>
          <cell r="BL1797" t="str">
            <v>1.1</v>
          </cell>
          <cell r="BT1797">
            <v>249</v>
          </cell>
          <cell r="BU1797" t="str">
            <v>si</v>
          </cell>
          <cell r="BV1797" t="str">
            <v>P6 AV A PREP CAMPO</v>
          </cell>
        </row>
        <row r="1798">
          <cell r="B1798">
            <v>1800</v>
          </cell>
          <cell r="C1798" t="str">
            <v>Mlle</v>
          </cell>
          <cell r="D1798" t="str">
            <v>BEN SAAD NESRINE</v>
          </cell>
          <cell r="E1798" t="str">
            <v>SAGE Tunisia</v>
          </cell>
          <cell r="F1798" t="str">
            <v>PRODUCTION</v>
          </cell>
          <cell r="G1798" t="str">
            <v>CAMPO</v>
          </cell>
          <cell r="H1798" t="str">
            <v>P6 AR</v>
          </cell>
          <cell r="I1798" t="str">
            <v xml:space="preserve">Anis Mejri </v>
          </cell>
          <cell r="J1798" t="str">
            <v>B</v>
          </cell>
          <cell r="K1798" t="str">
            <v>DIRECTS</v>
          </cell>
          <cell r="L1798" t="str">
            <v>Variable cost at standard</v>
          </cell>
          <cell r="M1798" t="str">
            <v>CAMPO</v>
          </cell>
          <cell r="N1798">
            <v>45254</v>
          </cell>
          <cell r="P1798">
            <v>-157</v>
          </cell>
          <cell r="Q1798">
            <v>45553</v>
          </cell>
          <cell r="R1798" t="str">
            <v>nouvelle opportunité</v>
          </cell>
          <cell r="T1798" t="str">
            <v>CDD</v>
          </cell>
          <cell r="U1798" t="str">
            <v>Contractuel</v>
          </cell>
          <cell r="V1798">
            <v>45536</v>
          </cell>
          <cell r="W1798">
            <v>45565</v>
          </cell>
          <cell r="Z1798">
            <v>45254</v>
          </cell>
          <cell r="AA1798">
            <v>11</v>
          </cell>
          <cell r="AB1798">
            <v>2023</v>
          </cell>
          <cell r="AC1798">
            <v>2027</v>
          </cell>
          <cell r="AD1798">
            <v>1.2833333333333334</v>
          </cell>
          <cell r="AE1798" t="str">
            <v>&lt; 2</v>
          </cell>
          <cell r="AF1798">
            <v>37455</v>
          </cell>
          <cell r="AG1798">
            <v>22.649315068493152</v>
          </cell>
          <cell r="AH1798" t="str">
            <v>&lt; 25</v>
          </cell>
          <cell r="AK1798" t="str">
            <v>11678990</v>
          </cell>
          <cell r="AL1798">
            <v>44643</v>
          </cell>
          <cell r="AM1798" t="str">
            <v>FEMME</v>
          </cell>
          <cell r="AN1798" t="str">
            <v>Célibataire</v>
          </cell>
          <cell r="AQ1798">
            <v>3</v>
          </cell>
          <cell r="AR1798">
            <v>1</v>
          </cell>
          <cell r="AS1798">
            <v>45619.25</v>
          </cell>
          <cell r="AT1798" t="str">
            <v>Horaire</v>
          </cell>
          <cell r="AU1798">
            <v>3.5</v>
          </cell>
          <cell r="AV1798">
            <v>17</v>
          </cell>
          <cell r="AW1798" t="str">
            <v>00100</v>
          </cell>
          <cell r="AX1798" t="str">
            <v>00003338585</v>
          </cell>
          <cell r="AY1798">
            <v>71</v>
          </cell>
          <cell r="AZ1798" t="str">
            <v>LA POSTE</v>
          </cell>
          <cell r="BA1798" t="str">
            <v>17001000000333858571</v>
          </cell>
          <cell r="BB1798">
            <v>20</v>
          </cell>
          <cell r="BC1798" t="str">
            <v>CITE MECHTEL EL AGBA</v>
          </cell>
          <cell r="BD1798" t="str">
            <v>TUNIS</v>
          </cell>
          <cell r="BF1798">
            <v>45279</v>
          </cell>
          <cell r="BG1798">
            <v>23602362</v>
          </cell>
          <cell r="BJ1798" t="str">
            <v>EL AGBA</v>
          </cell>
          <cell r="BK1798" t="str">
            <v>CAMPO B</v>
          </cell>
          <cell r="BL1798" t="str">
            <v>1.1</v>
          </cell>
          <cell r="BU1798" t="str">
            <v>Non-Actif</v>
          </cell>
          <cell r="BV1798" t="str">
            <v>CAMPO</v>
          </cell>
        </row>
        <row r="1799">
          <cell r="B1799">
            <v>1801</v>
          </cell>
          <cell r="C1799" t="str">
            <v>Mlle</v>
          </cell>
          <cell r="D1799" t="str">
            <v>BEJAOUI SAMAR</v>
          </cell>
          <cell r="E1799" t="str">
            <v>SAGE Tunisia</v>
          </cell>
          <cell r="F1799" t="str">
            <v>PRODUCTION</v>
          </cell>
          <cell r="G1799" t="str">
            <v>Prép CAMPO</v>
          </cell>
          <cell r="H1799" t="str">
            <v>P6 AR</v>
          </cell>
          <cell r="I1799" t="str">
            <v>MOHAMED AMINE</v>
          </cell>
          <cell r="J1799" t="str">
            <v>A</v>
          </cell>
          <cell r="K1799" t="str">
            <v>DIRECTS</v>
          </cell>
          <cell r="L1799" t="str">
            <v>Variable cost at standard</v>
          </cell>
          <cell r="M1799" t="str">
            <v>Prép CAMPO</v>
          </cell>
          <cell r="N1799">
            <v>45254</v>
          </cell>
          <cell r="P1799">
            <v>25</v>
          </cell>
          <cell r="T1799" t="str">
            <v>CDD</v>
          </cell>
          <cell r="U1799" t="str">
            <v>Contractuel</v>
          </cell>
          <cell r="V1799">
            <v>45689</v>
          </cell>
          <cell r="W1799">
            <v>45747</v>
          </cell>
          <cell r="Z1799">
            <v>45254</v>
          </cell>
          <cell r="AA1799">
            <v>11</v>
          </cell>
          <cell r="AB1799">
            <v>2023</v>
          </cell>
          <cell r="AC1799">
            <v>2027</v>
          </cell>
          <cell r="AD1799">
            <v>1.2833333333333334</v>
          </cell>
          <cell r="AE1799" t="str">
            <v>&lt; 2</v>
          </cell>
          <cell r="AF1799">
            <v>37677</v>
          </cell>
          <cell r="AG1799">
            <v>22.041095890410958</v>
          </cell>
          <cell r="AH1799" t="str">
            <v>&lt; 25</v>
          </cell>
          <cell r="AK1799" t="str">
            <v>14372085</v>
          </cell>
          <cell r="AL1799">
            <v>44533</v>
          </cell>
          <cell r="AM1799" t="str">
            <v>FEMME</v>
          </cell>
          <cell r="AN1799" t="str">
            <v>Célibataire</v>
          </cell>
          <cell r="AQ1799">
            <v>3</v>
          </cell>
          <cell r="AR1799">
            <v>2</v>
          </cell>
          <cell r="AS1799">
            <v>45984.5</v>
          </cell>
          <cell r="AT1799" t="str">
            <v>Horaire</v>
          </cell>
          <cell r="AU1799">
            <v>3.5</v>
          </cell>
          <cell r="AV1799">
            <v>17</v>
          </cell>
          <cell r="AW1799">
            <v>53594</v>
          </cell>
          <cell r="AX1799" t="str">
            <v>01712257621</v>
          </cell>
          <cell r="AY1799">
            <v>39</v>
          </cell>
          <cell r="AZ1799" t="str">
            <v>LA POSTE</v>
          </cell>
          <cell r="BA1799" t="str">
            <v>17535940171225762139</v>
          </cell>
          <cell r="BB1799">
            <v>20</v>
          </cell>
          <cell r="BC1799" t="str">
            <v>SANHEJA OUED ELLIL MANOUBA</v>
          </cell>
          <cell r="BD1799" t="str">
            <v>MANOUBA</v>
          </cell>
          <cell r="BG1799">
            <v>26552864</v>
          </cell>
          <cell r="BJ1799" t="str">
            <v>OUED ELLIL</v>
          </cell>
          <cell r="BK1799" t="str">
            <v>CAMPO A</v>
          </cell>
          <cell r="BL1799" t="str">
            <v>1.1</v>
          </cell>
          <cell r="BT1799">
            <v>250</v>
          </cell>
          <cell r="BU1799" t="str">
            <v>si</v>
          </cell>
          <cell r="BV1799" t="str">
            <v>P6 AV A PREP CAMPO</v>
          </cell>
        </row>
        <row r="1800">
          <cell r="B1800">
            <v>1802</v>
          </cell>
          <cell r="C1800" t="str">
            <v>Mlle</v>
          </cell>
          <cell r="D1800" t="str">
            <v>HLEL CHAIMA</v>
          </cell>
          <cell r="E1800" t="str">
            <v>SAGE Tunisia</v>
          </cell>
          <cell r="F1800" t="str">
            <v>PRODUCTION</v>
          </cell>
          <cell r="G1800" t="str">
            <v>Prép CAMPO</v>
          </cell>
          <cell r="H1800" t="str">
            <v>P6 AR</v>
          </cell>
          <cell r="I1800" t="str">
            <v>MOHAMED AMINE</v>
          </cell>
          <cell r="J1800" t="str">
            <v>A</v>
          </cell>
          <cell r="K1800" t="str">
            <v>DIRECTS</v>
          </cell>
          <cell r="L1800" t="str">
            <v>Variable cost at standard</v>
          </cell>
          <cell r="M1800" t="str">
            <v>Prép CAMPO</v>
          </cell>
          <cell r="N1800">
            <v>45254</v>
          </cell>
          <cell r="P1800">
            <v>25</v>
          </cell>
          <cell r="T1800" t="str">
            <v>CDD</v>
          </cell>
          <cell r="U1800" t="str">
            <v>Contractuel</v>
          </cell>
          <cell r="V1800">
            <v>45689</v>
          </cell>
          <cell r="W1800">
            <v>45747</v>
          </cell>
          <cell r="Z1800">
            <v>45254</v>
          </cell>
          <cell r="AA1800">
            <v>11</v>
          </cell>
          <cell r="AB1800">
            <v>2023</v>
          </cell>
          <cell r="AC1800">
            <v>2027</v>
          </cell>
          <cell r="AD1800">
            <v>1.2833333333333334</v>
          </cell>
          <cell r="AE1800" t="str">
            <v>&lt; 2</v>
          </cell>
          <cell r="AF1800">
            <v>37597</v>
          </cell>
          <cell r="AG1800">
            <v>22.260273972602739</v>
          </cell>
          <cell r="AH1800" t="str">
            <v>&lt; 25</v>
          </cell>
          <cell r="AI1800">
            <v>17777450</v>
          </cell>
          <cell r="AJ1800" t="str">
            <v>09</v>
          </cell>
          <cell r="AK1800" t="str">
            <v>14371080</v>
          </cell>
          <cell r="AL1800">
            <v>44452</v>
          </cell>
          <cell r="AM1800" t="str">
            <v>FEMME</v>
          </cell>
          <cell r="AN1800" t="str">
            <v>Célibataire</v>
          </cell>
          <cell r="AQ1800">
            <v>3</v>
          </cell>
          <cell r="AR1800">
            <v>2</v>
          </cell>
          <cell r="AS1800">
            <v>45984.5</v>
          </cell>
          <cell r="AT1800" t="str">
            <v>Horaire</v>
          </cell>
          <cell r="AU1800">
            <v>3.5</v>
          </cell>
          <cell r="AV1800">
            <v>17</v>
          </cell>
          <cell r="AW1800">
            <v>53594</v>
          </cell>
          <cell r="AX1800" t="str">
            <v>01720899943</v>
          </cell>
          <cell r="AY1800" t="str">
            <v>09</v>
          </cell>
          <cell r="AZ1800" t="str">
            <v>LA POSTE</v>
          </cell>
          <cell r="BA1800" t="str">
            <v>17535940172089994309</v>
          </cell>
          <cell r="BB1800">
            <v>20</v>
          </cell>
          <cell r="BC1800" t="str">
            <v>SANHEJA OUED ELLIL MANOUBA</v>
          </cell>
          <cell r="BD1800" t="str">
            <v>MANOUBA</v>
          </cell>
          <cell r="BG1800">
            <v>23292351</v>
          </cell>
          <cell r="BJ1800" t="str">
            <v>OUED ELLIL</v>
          </cell>
          <cell r="BK1800" t="str">
            <v>CAMPO A</v>
          </cell>
          <cell r="BL1800" t="str">
            <v>1.1</v>
          </cell>
          <cell r="BT1800">
            <v>251</v>
          </cell>
          <cell r="BU1800" t="str">
            <v>si</v>
          </cell>
          <cell r="BV1800" t="str">
            <v>P6 AV A PREP CAMPO</v>
          </cell>
        </row>
        <row r="1801">
          <cell r="B1801">
            <v>1803</v>
          </cell>
          <cell r="C1801" t="str">
            <v>Madame</v>
          </cell>
          <cell r="D1801" t="str">
            <v>AOUINI ARIJ</v>
          </cell>
          <cell r="E1801" t="str">
            <v>SAGE Tunisia</v>
          </cell>
          <cell r="F1801" t="str">
            <v>QUALITE</v>
          </cell>
          <cell r="G1801" t="str">
            <v>Fire W</v>
          </cell>
          <cell r="H1801">
            <v>965</v>
          </cell>
          <cell r="J1801" t="str">
            <v>A</v>
          </cell>
          <cell r="K1801" t="str">
            <v>INDIRECTS</v>
          </cell>
          <cell r="L1801" t="str">
            <v>Variable cost at standard</v>
          </cell>
          <cell r="M1801" t="str">
            <v>Fire W</v>
          </cell>
          <cell r="N1801">
            <v>45257</v>
          </cell>
          <cell r="P1801">
            <v>-431</v>
          </cell>
          <cell r="Q1801">
            <v>45307</v>
          </cell>
          <cell r="R1801" t="str">
            <v>Etude</v>
          </cell>
          <cell r="T1801" t="str">
            <v>CDD</v>
          </cell>
          <cell r="U1801" t="str">
            <v>Contractuel</v>
          </cell>
          <cell r="V1801">
            <v>45257</v>
          </cell>
          <cell r="W1801">
            <v>45291</v>
          </cell>
          <cell r="Z1801">
            <v>45257</v>
          </cell>
          <cell r="AA1801">
            <v>11</v>
          </cell>
          <cell r="AB1801">
            <v>2023</v>
          </cell>
          <cell r="AC1801">
            <v>2027</v>
          </cell>
          <cell r="AD1801">
            <v>1.2749999999999999</v>
          </cell>
          <cell r="AE1801" t="str">
            <v>&lt; 2</v>
          </cell>
          <cell r="AF1801">
            <v>35704</v>
          </cell>
          <cell r="AG1801">
            <v>27.446575342465753</v>
          </cell>
          <cell r="AH1801" t="str">
            <v>&gt;25&lt; 35</v>
          </cell>
          <cell r="AK1801" t="str">
            <v>09522967</v>
          </cell>
          <cell r="AL1801">
            <v>42387</v>
          </cell>
          <cell r="AM1801" t="str">
            <v>FEMME</v>
          </cell>
          <cell r="AN1801" t="str">
            <v>Marié(e)</v>
          </cell>
          <cell r="AQ1801">
            <v>3</v>
          </cell>
          <cell r="AR1801">
            <v>1</v>
          </cell>
          <cell r="AS1801">
            <v>45622.25</v>
          </cell>
          <cell r="AT1801" t="str">
            <v>Horaire</v>
          </cell>
          <cell r="AU1801">
            <v>3.6629999999999998</v>
          </cell>
          <cell r="AV1801">
            <v>17</v>
          </cell>
          <cell r="AW1801" t="str">
            <v>00100</v>
          </cell>
          <cell r="AX1801" t="str">
            <v>00003338371</v>
          </cell>
          <cell r="AY1801">
            <v>34</v>
          </cell>
          <cell r="AZ1801" t="str">
            <v>LA POSTE</v>
          </cell>
          <cell r="BA1801" t="str">
            <v>17001000000333837134</v>
          </cell>
          <cell r="BB1801">
            <v>20</v>
          </cell>
          <cell r="BC1801" t="str">
            <v>JEDAIDA TEBORBA</v>
          </cell>
          <cell r="BD1801" t="str">
            <v>MANOUBA</v>
          </cell>
          <cell r="BG1801">
            <v>24814089</v>
          </cell>
          <cell r="BK1801" t="str">
            <v>A-965</v>
          </cell>
          <cell r="BL1801" t="str">
            <v>1.3</v>
          </cell>
          <cell r="BU1801" t="str">
            <v>Non-Actif</v>
          </cell>
          <cell r="BV1801" t="str">
            <v>FW</v>
          </cell>
        </row>
        <row r="1802">
          <cell r="B1802">
            <v>1804</v>
          </cell>
          <cell r="C1802" t="str">
            <v>Mlle</v>
          </cell>
          <cell r="D1802" t="str">
            <v>HOUIMLI YOSRA</v>
          </cell>
          <cell r="E1802" t="str">
            <v>SAGE Tunisia</v>
          </cell>
          <cell r="F1802" t="str">
            <v>PRODUCTION</v>
          </cell>
          <cell r="G1802" t="str">
            <v>Contrôle qualité</v>
          </cell>
          <cell r="H1802" t="str">
            <v>P6 AR</v>
          </cell>
          <cell r="I1802" t="str">
            <v>Bel Hadj Mohamed</v>
          </cell>
          <cell r="J1802" t="str">
            <v>A</v>
          </cell>
          <cell r="K1802" t="str">
            <v>INDIRECTS</v>
          </cell>
          <cell r="L1802" t="str">
            <v>Variable cost at standard</v>
          </cell>
          <cell r="M1802" t="str">
            <v>Contrôle qualité</v>
          </cell>
          <cell r="N1802">
            <v>45257</v>
          </cell>
          <cell r="P1802">
            <v>-218</v>
          </cell>
          <cell r="Q1802">
            <v>45492</v>
          </cell>
          <cell r="R1802" t="str">
            <v>pression</v>
          </cell>
          <cell r="T1802" t="str">
            <v>CDD</v>
          </cell>
          <cell r="U1802" t="str">
            <v>Contractuel</v>
          </cell>
          <cell r="V1802">
            <v>45444</v>
          </cell>
          <cell r="W1802">
            <v>45504</v>
          </cell>
          <cell r="Z1802">
            <v>45257</v>
          </cell>
          <cell r="AA1802">
            <v>11</v>
          </cell>
          <cell r="AB1802">
            <v>2023</v>
          </cell>
          <cell r="AC1802">
            <v>2027</v>
          </cell>
          <cell r="AD1802">
            <v>1.2749999999999999</v>
          </cell>
          <cell r="AE1802" t="str">
            <v>&lt; 2</v>
          </cell>
          <cell r="AF1802">
            <v>31655</v>
          </cell>
          <cell r="AG1802">
            <v>38.539726027397258</v>
          </cell>
          <cell r="AH1802" t="str">
            <v>&gt;35&lt; 45</v>
          </cell>
          <cell r="AI1802">
            <v>16925931</v>
          </cell>
          <cell r="AJ1802" t="str">
            <v>04</v>
          </cell>
          <cell r="AK1802" t="str">
            <v>07395658</v>
          </cell>
          <cell r="AL1802">
            <v>37974</v>
          </cell>
          <cell r="AM1802" t="str">
            <v>FEMME</v>
          </cell>
          <cell r="AN1802" t="str">
            <v>Célibataire</v>
          </cell>
          <cell r="AQ1802">
            <v>3</v>
          </cell>
          <cell r="AR1802">
            <v>1</v>
          </cell>
          <cell r="AS1802">
            <v>45622.25</v>
          </cell>
          <cell r="AT1802" t="str">
            <v>Horaire</v>
          </cell>
          <cell r="AU1802">
            <v>3.6629999999999998</v>
          </cell>
          <cell r="AV1802">
            <v>12</v>
          </cell>
          <cell r="AW1802">
            <v>11500</v>
          </cell>
          <cell r="AX1802" t="str">
            <v>00002433401</v>
          </cell>
          <cell r="AY1802">
            <v>79</v>
          </cell>
          <cell r="AZ1802" t="str">
            <v>UIB</v>
          </cell>
          <cell r="BA1802" t="str">
            <v>12115000000243340179</v>
          </cell>
          <cell r="BB1802">
            <v>20</v>
          </cell>
          <cell r="BC1802" t="str">
            <v>CITE KHALED IBN EL WALID MANOUBA</v>
          </cell>
          <cell r="BD1802" t="str">
            <v>MANOUBA</v>
          </cell>
          <cell r="BG1802">
            <v>21832104</v>
          </cell>
          <cell r="BJ1802" t="str">
            <v>MANOUBA</v>
          </cell>
          <cell r="BK1802" t="str">
            <v>A-P6 AR</v>
          </cell>
          <cell r="BL1802" t="str">
            <v>1.3</v>
          </cell>
          <cell r="BU1802" t="str">
            <v>Non-Actif</v>
          </cell>
          <cell r="BV1802" t="str">
            <v>P6 AR A SP</v>
          </cell>
        </row>
        <row r="1803">
          <cell r="B1803">
            <v>1805</v>
          </cell>
          <cell r="C1803" t="str">
            <v>Madame</v>
          </cell>
          <cell r="D1803" t="str">
            <v>GARSI SALOUA</v>
          </cell>
          <cell r="E1803" t="str">
            <v>SAGE Tunisia</v>
          </cell>
          <cell r="F1803" t="str">
            <v>PRODUCTION</v>
          </cell>
          <cell r="G1803" t="str">
            <v>Contrôle qualité</v>
          </cell>
          <cell r="H1803" t="str">
            <v>P6 AR</v>
          </cell>
          <cell r="I1803" t="str">
            <v>Bel Hadj Mohamed</v>
          </cell>
          <cell r="J1803" t="str">
            <v>A</v>
          </cell>
          <cell r="K1803" t="str">
            <v>INDIRECTS</v>
          </cell>
          <cell r="L1803" t="str">
            <v>Variable cost at standard</v>
          </cell>
          <cell r="M1803" t="str">
            <v>Contrôle qualité</v>
          </cell>
          <cell r="N1803">
            <v>45257</v>
          </cell>
          <cell r="P1803">
            <v>25</v>
          </cell>
          <cell r="T1803" t="str">
            <v>CDD</v>
          </cell>
          <cell r="U1803" t="str">
            <v>Contractuel</v>
          </cell>
          <cell r="V1803">
            <v>45689</v>
          </cell>
          <cell r="W1803">
            <v>45747</v>
          </cell>
          <cell r="Z1803">
            <v>45257</v>
          </cell>
          <cell r="AA1803">
            <v>11</v>
          </cell>
          <cell r="AB1803">
            <v>2023</v>
          </cell>
          <cell r="AC1803">
            <v>2027</v>
          </cell>
          <cell r="AD1803">
            <v>1.2749999999999999</v>
          </cell>
          <cell r="AE1803" t="str">
            <v>&lt; 2</v>
          </cell>
          <cell r="AF1803">
            <v>29491</v>
          </cell>
          <cell r="AG1803">
            <v>44.468493150684928</v>
          </cell>
          <cell r="AH1803" t="str">
            <v>&gt;35&lt; 45</v>
          </cell>
          <cell r="AI1803">
            <v>12514601</v>
          </cell>
          <cell r="AJ1803" t="str">
            <v>09</v>
          </cell>
          <cell r="AK1803" t="str">
            <v>07347683</v>
          </cell>
          <cell r="AL1803">
            <v>40306</v>
          </cell>
          <cell r="AM1803" t="str">
            <v>FEMME</v>
          </cell>
          <cell r="AN1803" t="str">
            <v>Marié(e)</v>
          </cell>
          <cell r="AO1803">
            <v>3</v>
          </cell>
          <cell r="AQ1803">
            <v>3</v>
          </cell>
          <cell r="AR1803">
            <v>2</v>
          </cell>
          <cell r="AS1803">
            <v>45987.5</v>
          </cell>
          <cell r="AT1803" t="str">
            <v>Horaire</v>
          </cell>
          <cell r="AU1803">
            <v>3.6629999999999998</v>
          </cell>
          <cell r="AV1803">
            <v>12</v>
          </cell>
          <cell r="AW1803" t="str">
            <v>05500</v>
          </cell>
          <cell r="AX1803" t="str">
            <v>00133129816</v>
          </cell>
          <cell r="AY1803">
            <v>47</v>
          </cell>
          <cell r="AZ1803" t="str">
            <v>UIB</v>
          </cell>
          <cell r="BA1803" t="str">
            <v>12055000013312981647</v>
          </cell>
          <cell r="BB1803">
            <v>20</v>
          </cell>
          <cell r="BC1803" t="str">
            <v>CITE EL YASSMINE MORNAGUIA</v>
          </cell>
          <cell r="BD1803" t="str">
            <v>MANOUBA</v>
          </cell>
          <cell r="BG1803">
            <v>92385696</v>
          </cell>
          <cell r="BJ1803" t="str">
            <v>MORNAGUIA</v>
          </cell>
          <cell r="BK1803" t="str">
            <v>A-P6 AR</v>
          </cell>
          <cell r="BL1803" t="str">
            <v>1.3</v>
          </cell>
          <cell r="BT1803">
            <v>254</v>
          </cell>
          <cell r="BU1803" t="str">
            <v>si</v>
          </cell>
          <cell r="BV1803" t="str">
            <v>P6 AR A SP</v>
          </cell>
        </row>
        <row r="1804">
          <cell r="B1804">
            <v>1806</v>
          </cell>
          <cell r="C1804" t="str">
            <v>Mlle</v>
          </cell>
          <cell r="D1804" t="str">
            <v>SEDIRI ABIR</v>
          </cell>
          <cell r="E1804" t="str">
            <v>SAGE Tunisia</v>
          </cell>
          <cell r="F1804" t="str">
            <v>QUALITE</v>
          </cell>
          <cell r="G1804" t="str">
            <v>Fire W</v>
          </cell>
          <cell r="H1804" t="str">
            <v>P6 AV</v>
          </cell>
          <cell r="I1804" t="str">
            <v>Malek weslati</v>
          </cell>
          <cell r="J1804" t="str">
            <v>A</v>
          </cell>
          <cell r="K1804" t="str">
            <v>INDIRECTS</v>
          </cell>
          <cell r="L1804" t="str">
            <v>Variable cost at standard</v>
          </cell>
          <cell r="M1804" t="str">
            <v>Fire W</v>
          </cell>
          <cell r="N1804">
            <v>45257</v>
          </cell>
          <cell r="P1804">
            <v>55</v>
          </cell>
          <cell r="T1804" t="str">
            <v>CDD</v>
          </cell>
          <cell r="U1804" t="str">
            <v>Contractuel</v>
          </cell>
          <cell r="V1804">
            <v>45689</v>
          </cell>
          <cell r="W1804">
            <v>45777</v>
          </cell>
          <cell r="Z1804">
            <v>45257</v>
          </cell>
          <cell r="AA1804">
            <v>11</v>
          </cell>
          <cell r="AB1804">
            <v>2023</v>
          </cell>
          <cell r="AC1804">
            <v>2027</v>
          </cell>
          <cell r="AD1804">
            <v>1.2749999999999999</v>
          </cell>
          <cell r="AE1804" t="str">
            <v>&lt; 2</v>
          </cell>
          <cell r="AF1804">
            <v>36514</v>
          </cell>
          <cell r="AG1804">
            <v>25.227397260273971</v>
          </cell>
          <cell r="AH1804" t="str">
            <v>&gt;25&lt; 35</v>
          </cell>
          <cell r="AI1804">
            <v>17284736</v>
          </cell>
          <cell r="AJ1804" t="str">
            <v>02</v>
          </cell>
          <cell r="AK1804" t="str">
            <v>12353925</v>
          </cell>
          <cell r="AL1804">
            <v>42860</v>
          </cell>
          <cell r="AM1804" t="str">
            <v>FEMME</v>
          </cell>
          <cell r="AN1804" t="str">
            <v>Célibataire</v>
          </cell>
          <cell r="AQ1804">
            <v>3</v>
          </cell>
          <cell r="AR1804">
            <v>2</v>
          </cell>
          <cell r="AS1804">
            <v>45987.5</v>
          </cell>
          <cell r="AT1804" t="str">
            <v>Horaire</v>
          </cell>
          <cell r="AU1804">
            <v>3.6629999999999998</v>
          </cell>
          <cell r="AV1804">
            <v>17</v>
          </cell>
          <cell r="AW1804" t="str">
            <v>00100</v>
          </cell>
          <cell r="AX1804" t="str">
            <v>00002973936</v>
          </cell>
          <cell r="AY1804">
            <v>52</v>
          </cell>
          <cell r="AZ1804" t="str">
            <v>LA POSTE</v>
          </cell>
          <cell r="BA1804" t="str">
            <v>17001000000297393652</v>
          </cell>
          <cell r="BB1804">
            <v>20</v>
          </cell>
          <cell r="BC1804" t="str">
            <v>EL AGBA MANOUBA</v>
          </cell>
          <cell r="BD1804" t="str">
            <v>TUNIS</v>
          </cell>
          <cell r="BG1804">
            <v>24071552</v>
          </cell>
          <cell r="BJ1804" t="str">
            <v>EL AGBA</v>
          </cell>
          <cell r="BK1804" t="str">
            <v>A-P6 AV</v>
          </cell>
          <cell r="BL1804" t="str">
            <v>1.3</v>
          </cell>
          <cell r="BT1804">
            <v>255</v>
          </cell>
          <cell r="BU1804" t="str">
            <v>si</v>
          </cell>
          <cell r="BV1804" t="str">
            <v>FW</v>
          </cell>
        </row>
        <row r="1805">
          <cell r="B1805">
            <v>1807</v>
          </cell>
          <cell r="C1805" t="str">
            <v>Mlle</v>
          </cell>
          <cell r="D1805" t="str">
            <v>CHALBI AHLEM</v>
          </cell>
          <cell r="E1805" t="str">
            <v>SAGE Tunisia</v>
          </cell>
          <cell r="F1805" t="str">
            <v>PRODUCTION</v>
          </cell>
          <cell r="G1805" t="str">
            <v>Contrôle qualité</v>
          </cell>
          <cell r="H1805" t="str">
            <v>P6 AV</v>
          </cell>
          <cell r="I1805" t="str">
            <v>EL KADRI MARIEM</v>
          </cell>
          <cell r="J1805" t="str">
            <v>A</v>
          </cell>
          <cell r="K1805" t="str">
            <v>INDIRECTS</v>
          </cell>
          <cell r="L1805" t="str">
            <v>Variable cost at standard</v>
          </cell>
          <cell r="M1805" t="str">
            <v>Contrôle qualité</v>
          </cell>
          <cell r="N1805">
            <v>45257</v>
          </cell>
          <cell r="P1805">
            <v>-279</v>
          </cell>
          <cell r="Q1805">
            <v>45413</v>
          </cell>
          <cell r="R1805" t="str">
            <v>Personnel</v>
          </cell>
          <cell r="T1805" t="str">
            <v>CDD</v>
          </cell>
          <cell r="U1805" t="str">
            <v>Contractuel</v>
          </cell>
          <cell r="V1805">
            <v>45383</v>
          </cell>
          <cell r="W1805">
            <v>45443</v>
          </cell>
          <cell r="Z1805">
            <v>45257</v>
          </cell>
          <cell r="AA1805">
            <v>11</v>
          </cell>
          <cell r="AB1805">
            <v>2023</v>
          </cell>
          <cell r="AC1805">
            <v>2027</v>
          </cell>
          <cell r="AD1805">
            <v>1.2749999999999999</v>
          </cell>
          <cell r="AE1805" t="str">
            <v>&lt; 2</v>
          </cell>
          <cell r="AF1805">
            <v>36560</v>
          </cell>
          <cell r="AG1805">
            <v>25.101369863013698</v>
          </cell>
          <cell r="AH1805" t="str">
            <v>&gt;25&lt; 35</v>
          </cell>
          <cell r="AI1805">
            <v>17284816</v>
          </cell>
          <cell r="AJ1805" t="str">
            <v>05</v>
          </cell>
          <cell r="AK1805" t="str">
            <v>11663912</v>
          </cell>
          <cell r="AL1805">
            <v>42994</v>
          </cell>
          <cell r="AM1805" t="str">
            <v>FEMME</v>
          </cell>
          <cell r="AN1805" t="str">
            <v>Célibataire</v>
          </cell>
          <cell r="AQ1805">
            <v>3</v>
          </cell>
          <cell r="AR1805">
            <v>1</v>
          </cell>
          <cell r="AS1805">
            <v>45622.25</v>
          </cell>
          <cell r="AT1805" t="str">
            <v>Horaire</v>
          </cell>
          <cell r="AU1805">
            <v>3.6629999999999998</v>
          </cell>
          <cell r="AV1805" t="str">
            <v>07</v>
          </cell>
          <cell r="AW1805" t="str">
            <v>08001</v>
          </cell>
          <cell r="AX1805">
            <v>38105528206</v>
          </cell>
          <cell r="AY1805">
            <v>39</v>
          </cell>
          <cell r="AZ1805" t="str">
            <v>AMEN BANK</v>
          </cell>
          <cell r="BA1805" t="str">
            <v>07080013810552820639</v>
          </cell>
          <cell r="BB1805">
            <v>20</v>
          </cell>
          <cell r="BC1805" t="str">
            <v>JAYARA SIDI HESSINE TUNIS</v>
          </cell>
          <cell r="BD1805" t="str">
            <v>TUNIS</v>
          </cell>
          <cell r="BG1805">
            <v>26268880</v>
          </cell>
          <cell r="BJ1805" t="str">
            <v>JAYARA</v>
          </cell>
          <cell r="BK1805" t="str">
            <v>A-P6 AV</v>
          </cell>
          <cell r="BL1805" t="str">
            <v>1.3</v>
          </cell>
          <cell r="BU1805" t="str">
            <v>Non-Actif</v>
          </cell>
          <cell r="BV1805" t="str">
            <v>P6 AV A CA</v>
          </cell>
        </row>
        <row r="1806">
          <cell r="B1806">
            <v>1808</v>
          </cell>
          <cell r="C1806" t="str">
            <v>Madame</v>
          </cell>
          <cell r="D1806" t="str">
            <v>FATNASSI KHAOULA</v>
          </cell>
          <cell r="E1806" t="str">
            <v>SAGE Tunisia</v>
          </cell>
          <cell r="F1806" t="str">
            <v>PRODUCTION</v>
          </cell>
          <cell r="G1806" t="str">
            <v>Couturière</v>
          </cell>
          <cell r="H1806" t="str">
            <v>P6 AV</v>
          </cell>
          <cell r="I1806" t="str">
            <v>Issam Ouni</v>
          </cell>
          <cell r="J1806" t="str">
            <v>B</v>
          </cell>
          <cell r="K1806" t="str">
            <v>DIRECTS</v>
          </cell>
          <cell r="L1806" t="str">
            <v>Variable cost at standard</v>
          </cell>
          <cell r="M1806" t="str">
            <v>Couturière</v>
          </cell>
          <cell r="N1806">
            <v>45257</v>
          </cell>
          <cell r="P1806">
            <v>25</v>
          </cell>
          <cell r="T1806" t="str">
            <v>CDD</v>
          </cell>
          <cell r="U1806" t="str">
            <v>Contractuel</v>
          </cell>
          <cell r="V1806">
            <v>45689</v>
          </cell>
          <cell r="W1806">
            <v>45747</v>
          </cell>
          <cell r="Z1806">
            <v>45257</v>
          </cell>
          <cell r="AA1806">
            <v>11</v>
          </cell>
          <cell r="AB1806">
            <v>2023</v>
          </cell>
          <cell r="AC1806">
            <v>2027</v>
          </cell>
          <cell r="AD1806">
            <v>1.2749999999999999</v>
          </cell>
          <cell r="AE1806" t="str">
            <v>&lt; 2</v>
          </cell>
          <cell r="AF1806">
            <v>31596</v>
          </cell>
          <cell r="AG1806">
            <v>38.701369863013696</v>
          </cell>
          <cell r="AH1806" t="str">
            <v>&gt;35&lt; 45</v>
          </cell>
          <cell r="AI1806">
            <v>16373701</v>
          </cell>
          <cell r="AJ1806" t="str">
            <v>05</v>
          </cell>
          <cell r="AK1806" t="str">
            <v>04748874</v>
          </cell>
          <cell r="AL1806">
            <v>38561</v>
          </cell>
          <cell r="AM1806" t="str">
            <v>FEMME</v>
          </cell>
          <cell r="AN1806" t="str">
            <v>Marié(e)</v>
          </cell>
          <cell r="AO1806">
            <v>1</v>
          </cell>
          <cell r="AQ1806">
            <v>3</v>
          </cell>
          <cell r="AR1806">
            <v>2</v>
          </cell>
          <cell r="AS1806">
            <v>45987.5</v>
          </cell>
          <cell r="AT1806" t="str">
            <v>Horaire</v>
          </cell>
          <cell r="AU1806">
            <v>3.5</v>
          </cell>
          <cell r="AV1806">
            <v>17</v>
          </cell>
          <cell r="AW1806">
            <v>53594</v>
          </cell>
          <cell r="AX1806" t="str">
            <v>01720790100</v>
          </cell>
          <cell r="AY1806">
            <v>29</v>
          </cell>
          <cell r="AZ1806" t="str">
            <v>LA POSTE</v>
          </cell>
          <cell r="BA1806" t="str">
            <v>17535940172079010029</v>
          </cell>
          <cell r="BB1806">
            <v>20</v>
          </cell>
          <cell r="BC1806" t="str">
            <v>CITE BEN YOUNES EL AGBA TUNIS</v>
          </cell>
          <cell r="BD1806" t="str">
            <v>TUNIS</v>
          </cell>
          <cell r="BG1806">
            <v>25423256</v>
          </cell>
          <cell r="BJ1806" t="str">
            <v>EL AGBA</v>
          </cell>
          <cell r="BK1806" t="str">
            <v>B-P6 AV</v>
          </cell>
          <cell r="BL1806" t="str">
            <v>1.1</v>
          </cell>
          <cell r="BT1806">
            <v>130</v>
          </cell>
          <cell r="BU1806" t="str">
            <v>si</v>
          </cell>
          <cell r="BV1806" t="str">
            <v>P6 AV B CA</v>
          </cell>
        </row>
        <row r="1807">
          <cell r="B1807">
            <v>1809</v>
          </cell>
          <cell r="C1807" t="str">
            <v>Monsieur</v>
          </cell>
          <cell r="D1807" t="str">
            <v>MHAMDI OMAR</v>
          </cell>
          <cell r="E1807" t="str">
            <v>SAGE Tunisia</v>
          </cell>
          <cell r="F1807" t="str">
            <v>PRODUCTION</v>
          </cell>
          <cell r="G1807" t="str">
            <v>Couturière</v>
          </cell>
          <cell r="H1807" t="str">
            <v>P6 AV</v>
          </cell>
          <cell r="I1807" t="str">
            <v>Issam Ouni</v>
          </cell>
          <cell r="J1807" t="str">
            <v>B</v>
          </cell>
          <cell r="K1807" t="str">
            <v>DIRECTS</v>
          </cell>
          <cell r="L1807" t="str">
            <v>Variable cost at standard</v>
          </cell>
          <cell r="M1807" t="str">
            <v>Couturière</v>
          </cell>
          <cell r="N1807">
            <v>45257</v>
          </cell>
          <cell r="P1807">
            <v>-279</v>
          </cell>
          <cell r="Q1807">
            <v>45443</v>
          </cell>
          <cell r="R1807" t="str">
            <v>fin de contrat</v>
          </cell>
          <cell r="S1807" t="str">
            <v>discipline</v>
          </cell>
          <cell r="T1807" t="str">
            <v>CDD</v>
          </cell>
          <cell r="U1807" t="str">
            <v>Contractuel</v>
          </cell>
          <cell r="V1807">
            <v>45383</v>
          </cell>
          <cell r="W1807">
            <v>45443</v>
          </cell>
          <cell r="Z1807">
            <v>45257</v>
          </cell>
          <cell r="AA1807">
            <v>11</v>
          </cell>
          <cell r="AB1807">
            <v>2023</v>
          </cell>
          <cell r="AC1807">
            <v>2027</v>
          </cell>
          <cell r="AD1807">
            <v>1.2749999999999999</v>
          </cell>
          <cell r="AE1807" t="str">
            <v>&lt; 2</v>
          </cell>
          <cell r="AF1807">
            <v>36391</v>
          </cell>
          <cell r="AG1807">
            <v>25.564383561643837</v>
          </cell>
          <cell r="AH1807" t="str">
            <v>&gt;25&lt; 35</v>
          </cell>
          <cell r="AI1807">
            <v>17175935</v>
          </cell>
          <cell r="AJ1807" t="str">
            <v>01</v>
          </cell>
          <cell r="AK1807" t="str">
            <v>07233254</v>
          </cell>
          <cell r="AL1807">
            <v>44909</v>
          </cell>
          <cell r="AM1807" t="str">
            <v>FEMME</v>
          </cell>
          <cell r="AN1807" t="str">
            <v>Célibataire</v>
          </cell>
          <cell r="AQ1807">
            <v>3</v>
          </cell>
          <cell r="AR1807">
            <v>1</v>
          </cell>
          <cell r="AS1807">
            <v>45622.25</v>
          </cell>
          <cell r="AT1807" t="str">
            <v>Horaire</v>
          </cell>
          <cell r="AU1807">
            <v>3.5</v>
          </cell>
          <cell r="AV1807" t="str">
            <v>04</v>
          </cell>
          <cell r="AW1807" t="str">
            <v>03211</v>
          </cell>
          <cell r="AX1807">
            <v>80075178012</v>
          </cell>
          <cell r="AY1807">
            <v>49</v>
          </cell>
          <cell r="AZ1807" t="str">
            <v>ATTIJARI BANK</v>
          </cell>
          <cell r="BA1807" t="str">
            <v>04032118007517801249</v>
          </cell>
          <cell r="BB1807">
            <v>20</v>
          </cell>
          <cell r="BC1807" t="str">
            <v>CITE EL ESKAN BEN AROUS</v>
          </cell>
          <cell r="BD1807" t="str">
            <v>BEN AROUS</v>
          </cell>
          <cell r="BG1807">
            <v>96382601</v>
          </cell>
          <cell r="BJ1807" t="str">
            <v>BEN AROUS</v>
          </cell>
          <cell r="BK1807" t="str">
            <v>B-P6 AV</v>
          </cell>
          <cell r="BL1807" t="str">
            <v>1.1</v>
          </cell>
          <cell r="BU1807" t="str">
            <v>Non-Actif</v>
          </cell>
          <cell r="BV1807" t="str">
            <v>P6 AV B SA</v>
          </cell>
        </row>
        <row r="1808">
          <cell r="B1808">
            <v>1810</v>
          </cell>
          <cell r="C1808" t="str">
            <v>Madame</v>
          </cell>
          <cell r="D1808" t="str">
            <v>SLII MARIEM</v>
          </cell>
          <cell r="E1808" t="str">
            <v>SAGE Tunisia</v>
          </cell>
          <cell r="F1808" t="str">
            <v>PRODUCTION</v>
          </cell>
          <cell r="G1808" t="str">
            <v>Couturière</v>
          </cell>
          <cell r="H1808" t="str">
            <v>P6 AV</v>
          </cell>
          <cell r="I1808" t="str">
            <v>EL KADRI MARIEM</v>
          </cell>
          <cell r="J1808" t="str">
            <v>A</v>
          </cell>
          <cell r="K1808" t="str">
            <v>DIRECTS</v>
          </cell>
          <cell r="L1808" t="str">
            <v>Variable cost at standard</v>
          </cell>
          <cell r="M1808" t="str">
            <v>Couturière</v>
          </cell>
          <cell r="N1808">
            <v>45257</v>
          </cell>
          <cell r="P1808">
            <v>-431</v>
          </cell>
          <cell r="Q1808">
            <v>45297</v>
          </cell>
          <cell r="R1808" t="str">
            <v>familiale</v>
          </cell>
          <cell r="T1808" t="str">
            <v>CDD</v>
          </cell>
          <cell r="U1808" t="str">
            <v>Contractuel</v>
          </cell>
          <cell r="V1808">
            <v>45257</v>
          </cell>
          <cell r="W1808">
            <v>45291</v>
          </cell>
          <cell r="Z1808">
            <v>45257</v>
          </cell>
          <cell r="AA1808">
            <v>11</v>
          </cell>
          <cell r="AB1808">
            <v>2023</v>
          </cell>
          <cell r="AC1808">
            <v>2027</v>
          </cell>
          <cell r="AD1808">
            <v>1.2749999999999999</v>
          </cell>
          <cell r="AE1808" t="str">
            <v>&lt; 2</v>
          </cell>
          <cell r="AF1808">
            <v>35426</v>
          </cell>
          <cell r="AG1808">
            <v>28.208219178082192</v>
          </cell>
          <cell r="AH1808" t="str">
            <v>&gt;25&lt; 35</v>
          </cell>
          <cell r="AK1808" t="str">
            <v>14265085</v>
          </cell>
          <cell r="AL1808">
            <v>42284</v>
          </cell>
          <cell r="AM1808" t="str">
            <v>FEMME</v>
          </cell>
          <cell r="AN1808" t="str">
            <v>Marié(e)</v>
          </cell>
          <cell r="AO1808">
            <v>2</v>
          </cell>
          <cell r="AQ1808">
            <v>3</v>
          </cell>
          <cell r="AR1808">
            <v>1</v>
          </cell>
          <cell r="AS1808">
            <v>45622.25</v>
          </cell>
          <cell r="AT1808" t="str">
            <v>Horaire</v>
          </cell>
          <cell r="AU1808">
            <v>3.5</v>
          </cell>
          <cell r="AV1808">
            <v>17</v>
          </cell>
          <cell r="AW1808" t="str">
            <v>00100</v>
          </cell>
          <cell r="AX1808" t="str">
            <v>00003338840</v>
          </cell>
          <cell r="AY1808">
            <v>82</v>
          </cell>
          <cell r="AZ1808" t="str">
            <v>LA POSTE</v>
          </cell>
          <cell r="BA1808" t="str">
            <v>17001000000333884082</v>
          </cell>
          <cell r="BB1808">
            <v>20</v>
          </cell>
          <cell r="BC1808" t="str">
            <v>EL AGBA TUNIS</v>
          </cell>
          <cell r="BD1808" t="str">
            <v>TUNIS</v>
          </cell>
          <cell r="BG1808">
            <v>53521989</v>
          </cell>
          <cell r="BK1808" t="str">
            <v>A-P6 AV</v>
          </cell>
          <cell r="BL1808" t="str">
            <v>1.1</v>
          </cell>
          <cell r="BU1808" t="str">
            <v>Non-Actif</v>
          </cell>
        </row>
        <row r="1809">
          <cell r="B1809">
            <v>1811</v>
          </cell>
          <cell r="C1809" t="str">
            <v>Mlle</v>
          </cell>
          <cell r="D1809" t="str">
            <v>MAJOULI AFIFA</v>
          </cell>
          <cell r="E1809" t="str">
            <v>SAGE Tunisia</v>
          </cell>
          <cell r="F1809" t="str">
            <v>PRODUCTION</v>
          </cell>
          <cell r="G1809" t="str">
            <v>Couturière</v>
          </cell>
          <cell r="H1809" t="str">
            <v>P6 AR</v>
          </cell>
          <cell r="I1809" t="str">
            <v>Bel Hadj Mohamed</v>
          </cell>
          <cell r="J1809" t="str">
            <v>A</v>
          </cell>
          <cell r="K1809" t="str">
            <v>DIRECTS</v>
          </cell>
          <cell r="L1809" t="str">
            <v>Variable cost at standard</v>
          </cell>
          <cell r="M1809" t="str">
            <v>Couturière</v>
          </cell>
          <cell r="N1809">
            <v>45257</v>
          </cell>
          <cell r="P1809">
            <v>25</v>
          </cell>
          <cell r="T1809" t="str">
            <v>CDD</v>
          </cell>
          <cell r="U1809" t="str">
            <v>Contractuel</v>
          </cell>
          <cell r="V1809">
            <v>45689</v>
          </cell>
          <cell r="W1809">
            <v>45747</v>
          </cell>
          <cell r="Z1809">
            <v>45257</v>
          </cell>
          <cell r="AA1809">
            <v>11</v>
          </cell>
          <cell r="AB1809">
            <v>2023</v>
          </cell>
          <cell r="AC1809">
            <v>2027</v>
          </cell>
          <cell r="AD1809">
            <v>1.2749999999999999</v>
          </cell>
          <cell r="AE1809" t="str">
            <v>&lt; 2</v>
          </cell>
          <cell r="AF1809">
            <v>30905</v>
          </cell>
          <cell r="AG1809">
            <v>40.594520547945208</v>
          </cell>
          <cell r="AH1809" t="str">
            <v>&gt;35&lt; 45</v>
          </cell>
          <cell r="AI1809">
            <v>12666214</v>
          </cell>
          <cell r="AJ1809" t="str">
            <v>06</v>
          </cell>
          <cell r="AK1809" t="str">
            <v>07363660</v>
          </cell>
          <cell r="AL1809">
            <v>38362</v>
          </cell>
          <cell r="AM1809" t="str">
            <v>FEMME</v>
          </cell>
          <cell r="AN1809" t="str">
            <v>Célibataire</v>
          </cell>
          <cell r="AQ1809">
            <v>3</v>
          </cell>
          <cell r="AR1809">
            <v>2</v>
          </cell>
          <cell r="AS1809">
            <v>45987.5</v>
          </cell>
          <cell r="AT1809" t="str">
            <v>Horaire</v>
          </cell>
          <cell r="AU1809">
            <v>3.5</v>
          </cell>
          <cell r="AV1809" t="str">
            <v>07</v>
          </cell>
          <cell r="AW1809" t="str">
            <v>02600</v>
          </cell>
          <cell r="AX1809">
            <v>93105584161</v>
          </cell>
          <cell r="AY1809">
            <v>20</v>
          </cell>
          <cell r="AZ1809" t="str">
            <v>AMEN BANK</v>
          </cell>
          <cell r="BA1809" t="str">
            <v>07026009310558416120</v>
          </cell>
          <cell r="BB1809">
            <v>20</v>
          </cell>
          <cell r="BC1809" t="str">
            <v>RUE 02 MARS MANOUBA</v>
          </cell>
          <cell r="BD1809" t="str">
            <v>MANOUBA</v>
          </cell>
          <cell r="BG1809">
            <v>58119880</v>
          </cell>
          <cell r="BJ1809" t="str">
            <v>MORNAGUIA</v>
          </cell>
          <cell r="BK1809" t="str">
            <v>A-P6 AR</v>
          </cell>
          <cell r="BL1809" t="str">
            <v>1.1</v>
          </cell>
          <cell r="BT1809">
            <v>258</v>
          </cell>
          <cell r="BU1809" t="str">
            <v>si</v>
          </cell>
          <cell r="BV1809" t="str">
            <v>P6 AR A SP</v>
          </cell>
        </row>
        <row r="1810">
          <cell r="B1810">
            <v>1812</v>
          </cell>
          <cell r="C1810" t="str">
            <v>Monsieur</v>
          </cell>
          <cell r="D1810" t="str">
            <v>KOUKI FAROUK</v>
          </cell>
          <cell r="E1810" t="str">
            <v>SAGE Tunisia</v>
          </cell>
          <cell r="F1810" t="str">
            <v>PRODUCTION</v>
          </cell>
          <cell r="G1810" t="str">
            <v>Couturière</v>
          </cell>
          <cell r="H1810" t="str">
            <v>P6 AV</v>
          </cell>
          <cell r="I1810" t="str">
            <v>EL KADRI MARIEM</v>
          </cell>
          <cell r="J1810" t="str">
            <v>A</v>
          </cell>
          <cell r="K1810" t="str">
            <v>DIRECTS</v>
          </cell>
          <cell r="L1810" t="str">
            <v>Variable cost at standard</v>
          </cell>
          <cell r="M1810" t="str">
            <v>Couturière</v>
          </cell>
          <cell r="N1810">
            <v>45257</v>
          </cell>
          <cell r="P1810">
            <v>-431</v>
          </cell>
          <cell r="Q1810">
            <v>45268</v>
          </cell>
          <cell r="R1810" t="str">
            <v>probléme d'intégration</v>
          </cell>
          <cell r="T1810" t="str">
            <v>CDD</v>
          </cell>
          <cell r="U1810" t="str">
            <v>Contractuel</v>
          </cell>
          <cell r="V1810">
            <v>45257</v>
          </cell>
          <cell r="W1810">
            <v>45291</v>
          </cell>
          <cell r="Z1810">
            <v>45257</v>
          </cell>
          <cell r="AA1810">
            <v>11</v>
          </cell>
          <cell r="AB1810">
            <v>2023</v>
          </cell>
          <cell r="AC1810">
            <v>2027</v>
          </cell>
          <cell r="AD1810">
            <v>1.2749999999999999</v>
          </cell>
          <cell r="AE1810" t="str">
            <v>&lt; 2</v>
          </cell>
          <cell r="AF1810">
            <v>30452</v>
          </cell>
          <cell r="AG1810">
            <v>41.835616438356162</v>
          </cell>
          <cell r="AH1810" t="str">
            <v>&gt;35&lt; 45</v>
          </cell>
          <cell r="AI1810">
            <v>16336879</v>
          </cell>
          <cell r="AJ1810" t="str">
            <v>08</v>
          </cell>
          <cell r="AK1810" t="str">
            <v>07820104</v>
          </cell>
          <cell r="AL1810">
            <v>44460</v>
          </cell>
          <cell r="AM1810" t="str">
            <v>FEMME</v>
          </cell>
          <cell r="AN1810" t="str">
            <v>Marié(e)</v>
          </cell>
          <cell r="AO1810">
            <v>2</v>
          </cell>
          <cell r="AQ1810">
            <v>3</v>
          </cell>
          <cell r="AR1810">
            <v>1</v>
          </cell>
          <cell r="AS1810">
            <v>45622.25</v>
          </cell>
          <cell r="AT1810" t="str">
            <v>Horaire</v>
          </cell>
          <cell r="AU1810">
            <v>3.5</v>
          </cell>
          <cell r="AV1810" t="str">
            <v>05</v>
          </cell>
          <cell r="AW1810" t="str">
            <v>00100</v>
          </cell>
          <cell r="AX1810" t="str">
            <v>00277012782</v>
          </cell>
          <cell r="AY1810">
            <v>31</v>
          </cell>
          <cell r="AZ1810" t="str">
            <v>BT</v>
          </cell>
          <cell r="BA1810" t="str">
            <v>05001000027701278231</v>
          </cell>
          <cell r="BB1810">
            <v>20</v>
          </cell>
          <cell r="BC1810" t="str">
            <v>JAYARA SIDI HESSINE TUNIS</v>
          </cell>
          <cell r="BD1810" t="str">
            <v>TUNIS</v>
          </cell>
          <cell r="BG1810">
            <v>95406888</v>
          </cell>
          <cell r="BK1810" t="str">
            <v>A-P6 AV</v>
          </cell>
          <cell r="BL1810" t="str">
            <v>1.1</v>
          </cell>
          <cell r="BU1810" t="str">
            <v>Non-Actif</v>
          </cell>
        </row>
        <row r="1811">
          <cell r="B1811">
            <v>1813</v>
          </cell>
          <cell r="C1811" t="str">
            <v>Madame</v>
          </cell>
          <cell r="D1811" t="str">
            <v>ELTIFI MONIA</v>
          </cell>
          <cell r="E1811" t="str">
            <v>SAGE Tunisia</v>
          </cell>
          <cell r="F1811" t="str">
            <v>PRODUCTION</v>
          </cell>
          <cell r="G1811" t="str">
            <v>prép CAMPO</v>
          </cell>
          <cell r="H1811" t="str">
            <v>P6 AV</v>
          </cell>
          <cell r="I1811" t="str">
            <v>MOHAMED AMINE</v>
          </cell>
          <cell r="J1811" t="str">
            <v>A</v>
          </cell>
          <cell r="K1811" t="str">
            <v>DIRECTS</v>
          </cell>
          <cell r="L1811" t="str">
            <v>Variable cost at standard</v>
          </cell>
          <cell r="M1811" t="str">
            <v>prép CAMPO</v>
          </cell>
          <cell r="N1811">
            <v>45257</v>
          </cell>
          <cell r="P1811">
            <v>25</v>
          </cell>
          <cell r="T1811" t="str">
            <v>CDD</v>
          </cell>
          <cell r="U1811" t="str">
            <v>Contractuel</v>
          </cell>
          <cell r="V1811">
            <v>45689</v>
          </cell>
          <cell r="W1811">
            <v>45747</v>
          </cell>
          <cell r="Z1811">
            <v>45257</v>
          </cell>
          <cell r="AA1811">
            <v>11</v>
          </cell>
          <cell r="AB1811">
            <v>2023</v>
          </cell>
          <cell r="AC1811">
            <v>2027</v>
          </cell>
          <cell r="AD1811">
            <v>1.2749999999999999</v>
          </cell>
          <cell r="AE1811" t="str">
            <v>&lt; 2</v>
          </cell>
          <cell r="AF1811">
            <v>25764</v>
          </cell>
          <cell r="AG1811">
            <v>54.679452054794524</v>
          </cell>
          <cell r="AH1811" t="str">
            <v>&gt;45&lt; 55</v>
          </cell>
          <cell r="AI1811">
            <v>16281671</v>
          </cell>
          <cell r="AJ1811" t="str">
            <v>06</v>
          </cell>
          <cell r="AK1811" t="str">
            <v>07268644</v>
          </cell>
          <cell r="AL1811">
            <v>42634</v>
          </cell>
          <cell r="AM1811" t="str">
            <v>FEMME</v>
          </cell>
          <cell r="AN1811" t="str">
            <v>Marié(e)</v>
          </cell>
          <cell r="AO1811">
            <v>4</v>
          </cell>
          <cell r="AQ1811">
            <v>3</v>
          </cell>
          <cell r="AR1811">
            <v>2</v>
          </cell>
          <cell r="AS1811">
            <v>45987.5</v>
          </cell>
          <cell r="AT1811" t="str">
            <v>Horaire</v>
          </cell>
          <cell r="AU1811">
            <v>3.5</v>
          </cell>
          <cell r="AV1811">
            <v>25</v>
          </cell>
          <cell r="AW1811">
            <v>19600</v>
          </cell>
          <cell r="AX1811" t="str">
            <v>00001205951</v>
          </cell>
          <cell r="AY1811">
            <v>66</v>
          </cell>
          <cell r="AZ1811" t="str">
            <v>ZITOUNA BANK</v>
          </cell>
          <cell r="BA1811" t="str">
            <v>25196000000120595166</v>
          </cell>
          <cell r="BB1811">
            <v>20</v>
          </cell>
          <cell r="BC1811" t="str">
            <v>CITE EL HEDAYA JEDAIDA</v>
          </cell>
          <cell r="BD1811" t="str">
            <v>MANOUBA</v>
          </cell>
          <cell r="BF1811">
            <v>45272</v>
          </cell>
          <cell r="BG1811">
            <v>26756093</v>
          </cell>
          <cell r="BJ1811" t="str">
            <v>JEDAIDA</v>
          </cell>
          <cell r="BK1811" t="str">
            <v>CAMPO A</v>
          </cell>
          <cell r="BL1811" t="str">
            <v>1.1</v>
          </cell>
          <cell r="BT1811">
            <v>259</v>
          </cell>
          <cell r="BU1811" t="str">
            <v>si</v>
          </cell>
          <cell r="BV1811" t="str">
            <v>P6 AV CA</v>
          </cell>
        </row>
        <row r="1812">
          <cell r="B1812">
            <v>1814</v>
          </cell>
          <cell r="C1812" t="str">
            <v>Madame</v>
          </cell>
          <cell r="D1812" t="str">
            <v>FERCHICHI KAOUTHER</v>
          </cell>
          <cell r="E1812" t="str">
            <v>SAGE Tunisia</v>
          </cell>
          <cell r="F1812" t="str">
            <v>PRODUCTION</v>
          </cell>
          <cell r="G1812" t="str">
            <v>Couturière</v>
          </cell>
          <cell r="H1812" t="str">
            <v>P6 AV</v>
          </cell>
          <cell r="I1812" t="str">
            <v>Issam Ouni</v>
          </cell>
          <cell r="J1812" t="str">
            <v>B</v>
          </cell>
          <cell r="K1812" t="str">
            <v>DIRECTS</v>
          </cell>
          <cell r="L1812" t="str">
            <v>Variable cost at standard</v>
          </cell>
          <cell r="M1812" t="str">
            <v>Couturière</v>
          </cell>
          <cell r="N1812">
            <v>45257</v>
          </cell>
          <cell r="P1812">
            <v>25</v>
          </cell>
          <cell r="T1812" t="str">
            <v>CDD</v>
          </cell>
          <cell r="U1812" t="str">
            <v>Contractuel</v>
          </cell>
          <cell r="V1812">
            <v>45689</v>
          </cell>
          <cell r="W1812">
            <v>45747</v>
          </cell>
          <cell r="Z1812">
            <v>45257</v>
          </cell>
          <cell r="AA1812">
            <v>11</v>
          </cell>
          <cell r="AB1812">
            <v>2023</v>
          </cell>
          <cell r="AC1812">
            <v>2027</v>
          </cell>
          <cell r="AD1812">
            <v>1.2749999999999999</v>
          </cell>
          <cell r="AE1812" t="str">
            <v>&lt; 2</v>
          </cell>
          <cell r="AF1812">
            <v>27129</v>
          </cell>
          <cell r="AG1812">
            <v>50.939726027397263</v>
          </cell>
          <cell r="AH1812" t="str">
            <v>&gt;45&lt; 55</v>
          </cell>
          <cell r="AI1812">
            <v>11559138</v>
          </cell>
          <cell r="AJ1812" t="str">
            <v>07</v>
          </cell>
          <cell r="AK1812" t="str">
            <v>07303619</v>
          </cell>
          <cell r="AL1812">
            <v>42930</v>
          </cell>
          <cell r="AM1812" t="str">
            <v>FEMME</v>
          </cell>
          <cell r="AN1812" t="str">
            <v>Marié(e)</v>
          </cell>
          <cell r="AO1812">
            <v>3</v>
          </cell>
          <cell r="AQ1812">
            <v>3</v>
          </cell>
          <cell r="AR1812">
            <v>2</v>
          </cell>
          <cell r="AS1812">
            <v>45987.5</v>
          </cell>
          <cell r="AT1812" t="str">
            <v>Horaire</v>
          </cell>
          <cell r="AU1812">
            <v>3.5</v>
          </cell>
          <cell r="AV1812">
            <v>17</v>
          </cell>
          <cell r="AW1812" t="str">
            <v>00100</v>
          </cell>
          <cell r="AX1812" t="str">
            <v>00003340245</v>
          </cell>
          <cell r="AY1812">
            <v>38</v>
          </cell>
          <cell r="AZ1812" t="str">
            <v>LA POSTE</v>
          </cell>
          <cell r="BA1812" t="str">
            <v>17001000000334024538</v>
          </cell>
          <cell r="BB1812">
            <v>20</v>
          </cell>
          <cell r="BC1812" t="str">
            <v xml:space="preserve">CITE EL JOMHOURIA MNIHLA </v>
          </cell>
          <cell r="BD1812" t="str">
            <v>TUNIS</v>
          </cell>
          <cell r="BG1812">
            <v>21954813</v>
          </cell>
          <cell r="BJ1812" t="str">
            <v>MNIHLA</v>
          </cell>
          <cell r="BK1812" t="str">
            <v>B-P6 AV</v>
          </cell>
          <cell r="BL1812" t="str">
            <v>1.1</v>
          </cell>
          <cell r="BT1812">
            <v>139</v>
          </cell>
          <cell r="BU1812" t="str">
            <v>si</v>
          </cell>
          <cell r="BV1812" t="str">
            <v>P6 AV B CA</v>
          </cell>
        </row>
        <row r="1813">
          <cell r="B1813">
            <v>1815</v>
          </cell>
          <cell r="C1813" t="str">
            <v>Madame</v>
          </cell>
          <cell r="D1813" t="str">
            <v>FERCHICHI LEILA</v>
          </cell>
          <cell r="E1813" t="str">
            <v>SAGE Tunisia</v>
          </cell>
          <cell r="F1813" t="str">
            <v>PRODUCTION</v>
          </cell>
          <cell r="G1813" t="str">
            <v>Couturière</v>
          </cell>
          <cell r="H1813" t="str">
            <v>P6 AR</v>
          </cell>
          <cell r="I1813" t="str">
            <v>Bel Hadj Mohamed</v>
          </cell>
          <cell r="J1813" t="str">
            <v>A</v>
          </cell>
          <cell r="K1813" t="str">
            <v>DIRECTS</v>
          </cell>
          <cell r="L1813" t="str">
            <v>Variable cost at standard</v>
          </cell>
          <cell r="M1813" t="str">
            <v>Couturière</v>
          </cell>
          <cell r="N1813">
            <v>45257</v>
          </cell>
          <cell r="P1813">
            <v>25</v>
          </cell>
          <cell r="T1813" t="str">
            <v>CDD</v>
          </cell>
          <cell r="U1813" t="str">
            <v>Contractuel</v>
          </cell>
          <cell r="V1813">
            <v>45689</v>
          </cell>
          <cell r="W1813">
            <v>45747</v>
          </cell>
          <cell r="Z1813">
            <v>45257</v>
          </cell>
          <cell r="AA1813">
            <v>11</v>
          </cell>
          <cell r="AB1813">
            <v>2023</v>
          </cell>
          <cell r="AC1813">
            <v>2027</v>
          </cell>
          <cell r="AD1813">
            <v>1.2749999999999999</v>
          </cell>
          <cell r="AE1813" t="str">
            <v>&lt; 2</v>
          </cell>
          <cell r="AF1813">
            <v>28144</v>
          </cell>
          <cell r="AG1813">
            <v>48.158904109589038</v>
          </cell>
          <cell r="AH1813" t="str">
            <v>&gt;45&lt; 55</v>
          </cell>
          <cell r="AI1813">
            <v>12361465</v>
          </cell>
          <cell r="AJ1813" t="str">
            <v>00</v>
          </cell>
          <cell r="AK1813" t="str">
            <v>08520056</v>
          </cell>
          <cell r="AL1813">
            <v>37117</v>
          </cell>
          <cell r="AM1813" t="str">
            <v>FEMME</v>
          </cell>
          <cell r="AN1813" t="str">
            <v>Marié(e)</v>
          </cell>
          <cell r="AO1813">
            <v>2</v>
          </cell>
          <cell r="AQ1813">
            <v>3</v>
          </cell>
          <cell r="AR1813">
            <v>2</v>
          </cell>
          <cell r="AS1813">
            <v>45987.5</v>
          </cell>
          <cell r="AT1813" t="str">
            <v>Horaire</v>
          </cell>
          <cell r="AU1813">
            <v>3.5</v>
          </cell>
          <cell r="AV1813">
            <v>17</v>
          </cell>
          <cell r="AW1813" t="str">
            <v>00100</v>
          </cell>
          <cell r="AX1813" t="str">
            <v>00001128439</v>
          </cell>
          <cell r="AY1813">
            <v>74</v>
          </cell>
          <cell r="AZ1813" t="str">
            <v>LA POSTE</v>
          </cell>
          <cell r="BA1813" t="str">
            <v>17001000000112843974</v>
          </cell>
          <cell r="BB1813">
            <v>20</v>
          </cell>
          <cell r="BC1813" t="str">
            <v>CITE EL FEHRI EL AGBA TUNIS</v>
          </cell>
          <cell r="BD1813" t="str">
            <v>TUNIS</v>
          </cell>
          <cell r="BG1813">
            <v>22912217</v>
          </cell>
          <cell r="BJ1813" t="str">
            <v>EL AGBA</v>
          </cell>
          <cell r="BK1813" t="str">
            <v>A-P6 AR</v>
          </cell>
          <cell r="BL1813" t="str">
            <v>1.1</v>
          </cell>
          <cell r="BT1813">
            <v>260</v>
          </cell>
          <cell r="BU1813" t="str">
            <v>si</v>
          </cell>
          <cell r="BV1813" t="str">
            <v>P6 AR A SP</v>
          </cell>
        </row>
        <row r="1814">
          <cell r="B1814">
            <v>1816</v>
          </cell>
          <cell r="C1814" t="str">
            <v>Madame</v>
          </cell>
          <cell r="D1814" t="str">
            <v>HOSNI LEILA</v>
          </cell>
          <cell r="E1814" t="str">
            <v>SAGE Tunisia</v>
          </cell>
          <cell r="F1814" t="str">
            <v>PRODUCTION</v>
          </cell>
          <cell r="G1814" t="str">
            <v>Prép CAMPO</v>
          </cell>
          <cell r="H1814" t="str">
            <v>P6 AR</v>
          </cell>
          <cell r="I1814" t="str">
            <v xml:space="preserve">Anis Mejri </v>
          </cell>
          <cell r="J1814" t="str">
            <v>B</v>
          </cell>
          <cell r="K1814" t="str">
            <v>DIRECTS</v>
          </cell>
          <cell r="L1814" t="str">
            <v>Variable cost at standard</v>
          </cell>
          <cell r="M1814" t="str">
            <v>Prép CAMPO</v>
          </cell>
          <cell r="N1814">
            <v>45257</v>
          </cell>
          <cell r="P1814">
            <v>25</v>
          </cell>
          <cell r="T1814" t="str">
            <v>CDD</v>
          </cell>
          <cell r="U1814" t="str">
            <v>Contractuel</v>
          </cell>
          <cell r="V1814">
            <v>45689</v>
          </cell>
          <cell r="W1814">
            <v>45747</v>
          </cell>
          <cell r="Z1814">
            <v>45257</v>
          </cell>
          <cell r="AA1814">
            <v>11</v>
          </cell>
          <cell r="AB1814">
            <v>2023</v>
          </cell>
          <cell r="AC1814">
            <v>2027</v>
          </cell>
          <cell r="AD1814">
            <v>1.2749999999999999</v>
          </cell>
          <cell r="AE1814" t="str">
            <v>&lt; 2</v>
          </cell>
          <cell r="AF1814">
            <v>33025</v>
          </cell>
          <cell r="AG1814">
            <v>34.786301369863011</v>
          </cell>
          <cell r="AH1814" t="str">
            <v>&gt;25&lt; 35</v>
          </cell>
          <cell r="AI1814">
            <v>17762061</v>
          </cell>
          <cell r="AJ1814" t="str">
            <v>02</v>
          </cell>
          <cell r="AK1814" t="str">
            <v>04818482</v>
          </cell>
          <cell r="AL1814">
            <v>39561</v>
          </cell>
          <cell r="AM1814" t="str">
            <v>FEMME</v>
          </cell>
          <cell r="AN1814" t="str">
            <v>Marié(e)</v>
          </cell>
          <cell r="AO1814">
            <v>2</v>
          </cell>
          <cell r="AQ1814">
            <v>3</v>
          </cell>
          <cell r="AR1814">
            <v>2</v>
          </cell>
          <cell r="AS1814">
            <v>45987.5</v>
          </cell>
          <cell r="AT1814" t="str">
            <v>Horaire</v>
          </cell>
          <cell r="AU1814">
            <v>3.5</v>
          </cell>
          <cell r="AV1814">
            <v>17</v>
          </cell>
          <cell r="AW1814">
            <v>53594</v>
          </cell>
          <cell r="AX1814" t="str">
            <v>01720790126</v>
          </cell>
          <cell r="AY1814">
            <v>48</v>
          </cell>
          <cell r="AZ1814" t="str">
            <v>LA POSTE</v>
          </cell>
          <cell r="BA1814" t="str">
            <v>17535940172079012648</v>
          </cell>
          <cell r="BB1814">
            <v>20</v>
          </cell>
          <cell r="BC1814" t="str">
            <v>CITE EL MHIRI EL AGBA TUNIS</v>
          </cell>
          <cell r="BD1814" t="str">
            <v>TUNIS</v>
          </cell>
          <cell r="BG1814">
            <v>93440029</v>
          </cell>
          <cell r="BJ1814" t="str">
            <v>EL AGBA</v>
          </cell>
          <cell r="BK1814" t="str">
            <v>CAMPO B</v>
          </cell>
          <cell r="BL1814" t="str">
            <v>1.1</v>
          </cell>
          <cell r="BT1814">
            <v>146</v>
          </cell>
          <cell r="BU1814" t="str">
            <v>si</v>
          </cell>
          <cell r="BV1814" t="str">
            <v>P6 AV B SA</v>
          </cell>
        </row>
        <row r="1815">
          <cell r="B1815">
            <v>1817</v>
          </cell>
          <cell r="C1815" t="str">
            <v>Madame</v>
          </cell>
          <cell r="D1815" t="str">
            <v>SOUISSI SALMA</v>
          </cell>
          <cell r="E1815" t="str">
            <v>SAGE Tunisia</v>
          </cell>
          <cell r="F1815" t="str">
            <v>PRODUCTION</v>
          </cell>
          <cell r="G1815" t="str">
            <v>Couturière</v>
          </cell>
          <cell r="H1815" t="str">
            <v>P6 AV</v>
          </cell>
          <cell r="I1815" t="str">
            <v>EL KADRI MARIEM</v>
          </cell>
          <cell r="J1815" t="str">
            <v>A</v>
          </cell>
          <cell r="K1815" t="str">
            <v>DIRECTS</v>
          </cell>
          <cell r="L1815" t="str">
            <v>Variable cost at standard</v>
          </cell>
          <cell r="M1815" t="str">
            <v>Couturière</v>
          </cell>
          <cell r="N1815">
            <v>45257</v>
          </cell>
          <cell r="P1815">
            <v>25</v>
          </cell>
          <cell r="T1815" t="str">
            <v>CDD</v>
          </cell>
          <cell r="U1815" t="str">
            <v>Contractuel</v>
          </cell>
          <cell r="V1815">
            <v>45689</v>
          </cell>
          <cell r="W1815">
            <v>45747</v>
          </cell>
          <cell r="Z1815">
            <v>45257</v>
          </cell>
          <cell r="AA1815">
            <v>11</v>
          </cell>
          <cell r="AB1815">
            <v>2023</v>
          </cell>
          <cell r="AC1815">
            <v>2027</v>
          </cell>
          <cell r="AD1815">
            <v>1.2749999999999999</v>
          </cell>
          <cell r="AE1815" t="str">
            <v>&lt; 2</v>
          </cell>
          <cell r="AF1815">
            <v>31514</v>
          </cell>
          <cell r="AG1815">
            <v>38.926027397260277</v>
          </cell>
          <cell r="AH1815" t="str">
            <v>&gt;35&lt; 45</v>
          </cell>
          <cell r="AI1815">
            <v>16209169</v>
          </cell>
          <cell r="AJ1815" t="str">
            <v>06</v>
          </cell>
          <cell r="AK1815" t="str">
            <v>04805806</v>
          </cell>
          <cell r="AL1815">
            <v>38906</v>
          </cell>
          <cell r="AM1815" t="str">
            <v>FEMME</v>
          </cell>
          <cell r="AN1815" t="str">
            <v>Marié(e)</v>
          </cell>
          <cell r="AO1815">
            <v>2</v>
          </cell>
          <cell r="AQ1815">
            <v>3</v>
          </cell>
          <cell r="AR1815">
            <v>2</v>
          </cell>
          <cell r="AS1815">
            <v>45987.5</v>
          </cell>
          <cell r="AT1815" t="str">
            <v>Horaire</v>
          </cell>
          <cell r="AU1815">
            <v>3.5</v>
          </cell>
          <cell r="AV1815" t="str">
            <v>07</v>
          </cell>
          <cell r="AW1815" t="str">
            <v>00300</v>
          </cell>
          <cell r="AX1815" t="str">
            <v>09121670405</v>
          </cell>
          <cell r="AY1815">
            <v>49</v>
          </cell>
          <cell r="AZ1815" t="str">
            <v>AMEN BANK</v>
          </cell>
          <cell r="BA1815" t="str">
            <v>07003000912167040549</v>
          </cell>
          <cell r="BB1815">
            <v>20</v>
          </cell>
          <cell r="BC1815" t="str">
            <v>JAYARA SIDI HESSINE TUNIS</v>
          </cell>
          <cell r="BD1815" t="str">
            <v>TUNIS</v>
          </cell>
          <cell r="BG1815">
            <v>50836697</v>
          </cell>
          <cell r="BJ1815" t="str">
            <v>JAYARA</v>
          </cell>
          <cell r="BK1815" t="str">
            <v>A-P6 AV</v>
          </cell>
          <cell r="BL1815" t="str">
            <v>1.1</v>
          </cell>
          <cell r="BT1815">
            <v>261</v>
          </cell>
          <cell r="BU1815" t="str">
            <v>si</v>
          </cell>
          <cell r="BV1815" t="str">
            <v>P6 AV A SA</v>
          </cell>
        </row>
        <row r="1816">
          <cell r="B1816">
            <v>1818</v>
          </cell>
          <cell r="C1816" t="str">
            <v>Mlle</v>
          </cell>
          <cell r="D1816" t="str">
            <v>JELASSI ICHRAK</v>
          </cell>
          <cell r="E1816" t="str">
            <v>SAGE Tunisia</v>
          </cell>
          <cell r="F1816" t="str">
            <v>PRODUCTION</v>
          </cell>
          <cell r="G1816" t="str">
            <v>Couturière</v>
          </cell>
          <cell r="H1816" t="str">
            <v>P6 AR</v>
          </cell>
          <cell r="I1816" t="str">
            <v>Bel Hadj Mohamed</v>
          </cell>
          <cell r="J1816" t="str">
            <v>A</v>
          </cell>
          <cell r="K1816" t="str">
            <v>DIRECTS</v>
          </cell>
          <cell r="L1816" t="str">
            <v>Variable cost at standard</v>
          </cell>
          <cell r="M1816" t="str">
            <v>Couturière</v>
          </cell>
          <cell r="N1816">
            <v>45257</v>
          </cell>
          <cell r="P1816">
            <v>25</v>
          </cell>
          <cell r="T1816" t="str">
            <v>CDD</v>
          </cell>
          <cell r="U1816" t="str">
            <v>Contractuel</v>
          </cell>
          <cell r="V1816">
            <v>45689</v>
          </cell>
          <cell r="W1816">
            <v>45747</v>
          </cell>
          <cell r="Z1816">
            <v>45257</v>
          </cell>
          <cell r="AA1816">
            <v>11</v>
          </cell>
          <cell r="AB1816">
            <v>2023</v>
          </cell>
          <cell r="AC1816">
            <v>2027</v>
          </cell>
          <cell r="AD1816">
            <v>1.2749999999999999</v>
          </cell>
          <cell r="AE1816" t="str">
            <v>&lt; 2</v>
          </cell>
          <cell r="AF1816">
            <v>34153</v>
          </cell>
          <cell r="AG1816">
            <v>31.695890410958903</v>
          </cell>
          <cell r="AH1816" t="str">
            <v>&gt;25&lt; 35</v>
          </cell>
          <cell r="AI1816">
            <v>17014624</v>
          </cell>
          <cell r="AJ1816" t="str">
            <v>08</v>
          </cell>
          <cell r="AK1816" t="str">
            <v>04826367</v>
          </cell>
          <cell r="AL1816">
            <v>39975</v>
          </cell>
          <cell r="AM1816" t="str">
            <v>FEMME</v>
          </cell>
          <cell r="AN1816" t="str">
            <v>Célibataire</v>
          </cell>
          <cell r="AQ1816">
            <v>3</v>
          </cell>
          <cell r="AR1816">
            <v>2</v>
          </cell>
          <cell r="AS1816">
            <v>45987.5</v>
          </cell>
          <cell r="AT1816" t="str">
            <v>Horaire</v>
          </cell>
          <cell r="AU1816">
            <v>3.5</v>
          </cell>
          <cell r="AV1816" t="str">
            <v>07</v>
          </cell>
          <cell r="AW1816" t="str">
            <v>00300</v>
          </cell>
          <cell r="AX1816" t="str">
            <v>09105813148</v>
          </cell>
          <cell r="AY1816">
            <v>13</v>
          </cell>
          <cell r="AZ1816" t="str">
            <v>AMEN BANK</v>
          </cell>
          <cell r="BA1816" t="str">
            <v>07003000910581314813</v>
          </cell>
          <cell r="BB1816">
            <v>20</v>
          </cell>
          <cell r="BC1816" t="str">
            <v xml:space="preserve">ZAHROUNI TUNIS </v>
          </cell>
          <cell r="BD1816" t="str">
            <v>TUNIS</v>
          </cell>
          <cell r="BG1816">
            <v>51183549</v>
          </cell>
          <cell r="BJ1816" t="str">
            <v>ZAHROUNI</v>
          </cell>
          <cell r="BK1816" t="str">
            <v>A-P6 AR</v>
          </cell>
          <cell r="BL1816" t="str">
            <v>1.1</v>
          </cell>
          <cell r="BT1816">
            <v>262</v>
          </cell>
          <cell r="BU1816" t="str">
            <v>si</v>
          </cell>
          <cell r="BV1816" t="str">
            <v>P6 AR A SP</v>
          </cell>
        </row>
        <row r="1817">
          <cell r="B1817">
            <v>1819</v>
          </cell>
          <cell r="C1817" t="str">
            <v>Mlle</v>
          </cell>
          <cell r="D1817" t="str">
            <v>CHAOUALI AHLEM</v>
          </cell>
          <cell r="E1817" t="str">
            <v>SAGE Tunisia</v>
          </cell>
          <cell r="F1817" t="str">
            <v>PRODUCTION</v>
          </cell>
          <cell r="G1817" t="str">
            <v>Couturière</v>
          </cell>
          <cell r="H1817" t="str">
            <v>P6 AV</v>
          </cell>
          <cell r="I1817" t="str">
            <v>Issam Ouni</v>
          </cell>
          <cell r="J1817" t="str">
            <v>B</v>
          </cell>
          <cell r="K1817" t="str">
            <v>DIRECTS</v>
          </cell>
          <cell r="L1817" t="str">
            <v>Variable cost at standard</v>
          </cell>
          <cell r="M1817" t="str">
            <v>Couturière</v>
          </cell>
          <cell r="N1817">
            <v>45257</v>
          </cell>
          <cell r="P1817">
            <v>25</v>
          </cell>
          <cell r="T1817" t="str">
            <v>CDD</v>
          </cell>
          <cell r="U1817" t="str">
            <v>Contractuel</v>
          </cell>
          <cell r="V1817">
            <v>45689</v>
          </cell>
          <cell r="W1817">
            <v>45747</v>
          </cell>
          <cell r="Z1817">
            <v>45257</v>
          </cell>
          <cell r="AA1817">
            <v>11</v>
          </cell>
          <cell r="AB1817">
            <v>2023</v>
          </cell>
          <cell r="AC1817">
            <v>2027</v>
          </cell>
          <cell r="AD1817">
            <v>1.2749999999999999</v>
          </cell>
          <cell r="AE1817" t="str">
            <v>&lt; 2</v>
          </cell>
          <cell r="AF1817">
            <v>35641</v>
          </cell>
          <cell r="AG1817">
            <v>27.61917808219178</v>
          </cell>
          <cell r="AH1817" t="str">
            <v>&gt;25&lt; 35</v>
          </cell>
          <cell r="AI1817">
            <v>17442925</v>
          </cell>
          <cell r="AJ1817" t="str">
            <v>07</v>
          </cell>
          <cell r="AK1817" t="str">
            <v>07998500</v>
          </cell>
          <cell r="AL1817">
            <v>42581</v>
          </cell>
          <cell r="AM1817" t="str">
            <v>FEMME</v>
          </cell>
          <cell r="AN1817" t="str">
            <v>Célibataire</v>
          </cell>
          <cell r="AQ1817">
            <v>3</v>
          </cell>
          <cell r="AR1817">
            <v>2</v>
          </cell>
          <cell r="AS1817">
            <v>45987.5</v>
          </cell>
          <cell r="AT1817" t="str">
            <v>Horaire</v>
          </cell>
          <cell r="AU1817">
            <v>3.5</v>
          </cell>
          <cell r="AV1817">
            <v>17</v>
          </cell>
          <cell r="AW1817" t="str">
            <v>00100</v>
          </cell>
          <cell r="AX1817" t="str">
            <v>00003338547</v>
          </cell>
          <cell r="AY1817">
            <v>88</v>
          </cell>
          <cell r="AZ1817" t="str">
            <v>LA POSTE</v>
          </cell>
          <cell r="BA1817" t="str">
            <v>17001000000333854788</v>
          </cell>
          <cell r="BB1817">
            <v>20</v>
          </cell>
          <cell r="BC1817" t="str">
            <v xml:space="preserve">ZAHROUNI TUNIS </v>
          </cell>
          <cell r="BD1817" t="str">
            <v>TUNIS</v>
          </cell>
          <cell r="BG1817">
            <v>50513453</v>
          </cell>
          <cell r="BJ1817" t="str">
            <v>ZAHROUNI</v>
          </cell>
          <cell r="BK1817" t="str">
            <v>B-P6 AV</v>
          </cell>
          <cell r="BL1817" t="str">
            <v>1.1</v>
          </cell>
          <cell r="BT1817">
            <v>150</v>
          </cell>
          <cell r="BU1817" t="str">
            <v>si</v>
          </cell>
          <cell r="BV1817" t="str">
            <v>P6 AV B SA</v>
          </cell>
        </row>
        <row r="1818">
          <cell r="B1818">
            <v>1820</v>
          </cell>
          <cell r="C1818" t="str">
            <v>Madame</v>
          </cell>
          <cell r="D1818" t="str">
            <v>ALOUI MOUNA</v>
          </cell>
          <cell r="E1818" t="str">
            <v>SAGE Tunisia</v>
          </cell>
          <cell r="F1818" t="str">
            <v>PRODUCTION</v>
          </cell>
          <cell r="G1818" t="str">
            <v>Couturière</v>
          </cell>
          <cell r="H1818" t="str">
            <v>P6 AV</v>
          </cell>
          <cell r="I1818" t="str">
            <v>Issam Ouni</v>
          </cell>
          <cell r="J1818" t="str">
            <v>B</v>
          </cell>
          <cell r="K1818" t="str">
            <v>DIRECTS</v>
          </cell>
          <cell r="L1818" t="str">
            <v>Variable cost at standard</v>
          </cell>
          <cell r="M1818" t="str">
            <v>Couturière</v>
          </cell>
          <cell r="N1818">
            <v>45257</v>
          </cell>
          <cell r="P1818">
            <v>-279</v>
          </cell>
          <cell r="Q1818">
            <v>45383</v>
          </cell>
          <cell r="R1818" t="str">
            <v>familliale</v>
          </cell>
          <cell r="T1818" t="str">
            <v>CDD</v>
          </cell>
          <cell r="U1818" t="str">
            <v>Contractuel</v>
          </cell>
          <cell r="V1818">
            <v>45383</v>
          </cell>
          <cell r="W1818">
            <v>45443</v>
          </cell>
          <cell r="Z1818">
            <v>45257</v>
          </cell>
          <cell r="AA1818">
            <v>11</v>
          </cell>
          <cell r="AB1818">
            <v>2023</v>
          </cell>
          <cell r="AC1818">
            <v>2027</v>
          </cell>
          <cell r="AD1818">
            <v>1.2749999999999999</v>
          </cell>
          <cell r="AE1818" t="str">
            <v>&lt; 2</v>
          </cell>
          <cell r="AF1818">
            <v>33789</v>
          </cell>
          <cell r="AG1818">
            <v>32.69315068493151</v>
          </cell>
          <cell r="AH1818" t="str">
            <v>&gt;25&lt; 35</v>
          </cell>
          <cell r="AI1818">
            <v>16281976</v>
          </cell>
          <cell r="AJ1818" t="str">
            <v>08</v>
          </cell>
          <cell r="AK1818" t="str">
            <v>07928367</v>
          </cell>
          <cell r="AL1818">
            <v>39648</v>
          </cell>
          <cell r="AM1818" t="str">
            <v>FEMME</v>
          </cell>
          <cell r="AN1818" t="str">
            <v>Marié(e)</v>
          </cell>
          <cell r="AO1818">
            <v>2</v>
          </cell>
          <cell r="AQ1818">
            <v>3</v>
          </cell>
          <cell r="AR1818">
            <v>1</v>
          </cell>
          <cell r="AS1818">
            <v>45622.25</v>
          </cell>
          <cell r="AT1818" t="str">
            <v>Horaire</v>
          </cell>
          <cell r="AU1818">
            <v>3.5</v>
          </cell>
          <cell r="AV1818">
            <v>17</v>
          </cell>
          <cell r="AW1818">
            <v>53594</v>
          </cell>
          <cell r="AX1818" t="str">
            <v>01720822077</v>
          </cell>
          <cell r="AY1818">
            <v>31</v>
          </cell>
          <cell r="AZ1818" t="str">
            <v>LA POSTE</v>
          </cell>
          <cell r="BA1818" t="str">
            <v>17535940172082207731</v>
          </cell>
          <cell r="BB1818">
            <v>20</v>
          </cell>
          <cell r="BC1818" t="str">
            <v xml:space="preserve">ZAHROUNI TUNIS </v>
          </cell>
          <cell r="BD1818" t="str">
            <v>TUNIS</v>
          </cell>
          <cell r="BG1818">
            <v>54131819</v>
          </cell>
          <cell r="BJ1818" t="str">
            <v>ZAHROUNI</v>
          </cell>
          <cell r="BK1818" t="str">
            <v>B-P6 AV</v>
          </cell>
          <cell r="BL1818" t="str">
            <v>1.1</v>
          </cell>
          <cell r="BU1818" t="str">
            <v>Non-Actif</v>
          </cell>
          <cell r="BV1818" t="str">
            <v>P6 AV B CA</v>
          </cell>
        </row>
        <row r="1819">
          <cell r="B1819">
            <v>1821</v>
          </cell>
          <cell r="C1819" t="str">
            <v>Madame</v>
          </cell>
          <cell r="D1819" t="str">
            <v xml:space="preserve"> AL ACHI DHEKRA</v>
          </cell>
          <cell r="E1819" t="str">
            <v>SAGE Tunisia</v>
          </cell>
          <cell r="F1819" t="str">
            <v>PRODUCTION</v>
          </cell>
          <cell r="G1819" t="str">
            <v>Couturière</v>
          </cell>
          <cell r="H1819" t="str">
            <v>P6 AV</v>
          </cell>
          <cell r="I1819" t="str">
            <v>Issam Ouni</v>
          </cell>
          <cell r="J1819" t="str">
            <v>B</v>
          </cell>
          <cell r="K1819" t="str">
            <v>DIRECTS</v>
          </cell>
          <cell r="L1819" t="str">
            <v>Variable cost at standard</v>
          </cell>
          <cell r="M1819" t="str">
            <v>Couturière</v>
          </cell>
          <cell r="N1819">
            <v>45257</v>
          </cell>
          <cell r="P1819">
            <v>25</v>
          </cell>
          <cell r="T1819" t="str">
            <v>CDD</v>
          </cell>
          <cell r="U1819" t="str">
            <v>Contractuel</v>
          </cell>
          <cell r="V1819">
            <v>45689</v>
          </cell>
          <cell r="W1819">
            <v>45747</v>
          </cell>
          <cell r="Z1819">
            <v>45257</v>
          </cell>
          <cell r="AA1819">
            <v>11</v>
          </cell>
          <cell r="AB1819">
            <v>2023</v>
          </cell>
          <cell r="AC1819">
            <v>2027</v>
          </cell>
          <cell r="AD1819">
            <v>1.2749999999999999</v>
          </cell>
          <cell r="AE1819" t="str">
            <v>&lt; 2</v>
          </cell>
          <cell r="AF1819">
            <v>34513</v>
          </cell>
          <cell r="AG1819">
            <v>30.709589041095889</v>
          </cell>
          <cell r="AH1819" t="str">
            <v>&gt;25&lt; 35</v>
          </cell>
          <cell r="AI1819">
            <v>16926006</v>
          </cell>
          <cell r="AJ1819" t="str">
            <v>02</v>
          </cell>
          <cell r="AK1819" t="str">
            <v>04832691</v>
          </cell>
          <cell r="AL1819">
            <v>44053</v>
          </cell>
          <cell r="AM1819" t="str">
            <v>FEMME</v>
          </cell>
          <cell r="AN1819" t="str">
            <v>Marié(e)</v>
          </cell>
          <cell r="AO1819">
            <v>2</v>
          </cell>
          <cell r="AQ1819">
            <v>3</v>
          </cell>
          <cell r="AR1819">
            <v>2</v>
          </cell>
          <cell r="AS1819">
            <v>45987.5</v>
          </cell>
          <cell r="AT1819" t="str">
            <v>Horaire</v>
          </cell>
          <cell r="AU1819">
            <v>3.5</v>
          </cell>
          <cell r="AV1819">
            <v>25</v>
          </cell>
          <cell r="AW1819" t="str">
            <v>03300</v>
          </cell>
          <cell r="AX1819" t="str">
            <v>00001199039</v>
          </cell>
          <cell r="AY1819" t="str">
            <v>07</v>
          </cell>
          <cell r="AZ1819" t="str">
            <v>ZITOUNA BANK</v>
          </cell>
          <cell r="BA1819" t="str">
            <v>25033000000119903907</v>
          </cell>
          <cell r="BB1819">
            <v>20</v>
          </cell>
          <cell r="BC1819" t="str">
            <v>6 BIS RUE 4417 ZAHROUNI TUNIS</v>
          </cell>
          <cell r="BD1819" t="str">
            <v>TUNIS</v>
          </cell>
          <cell r="BG1819">
            <v>26677942</v>
          </cell>
          <cell r="BH1819">
            <v>21935400</v>
          </cell>
          <cell r="BJ1819" t="str">
            <v>ZAHROUNI</v>
          </cell>
          <cell r="BK1819" t="str">
            <v>B-P6 AV</v>
          </cell>
          <cell r="BL1819" t="str">
            <v>1.1</v>
          </cell>
          <cell r="BT1819">
            <v>157</v>
          </cell>
          <cell r="BU1819" t="str">
            <v>si</v>
          </cell>
          <cell r="BV1819" t="str">
            <v>P6 AV B SA</v>
          </cell>
        </row>
        <row r="1820">
          <cell r="B1820">
            <v>1822</v>
          </cell>
          <cell r="C1820" t="str">
            <v>Madame</v>
          </cell>
          <cell r="D1820" t="str">
            <v>DRIDI MOUNA</v>
          </cell>
          <cell r="E1820" t="str">
            <v>SAGE Tunisia</v>
          </cell>
          <cell r="F1820" t="str">
            <v>PRODUCTION</v>
          </cell>
          <cell r="G1820" t="str">
            <v>Couturière</v>
          </cell>
          <cell r="H1820" t="str">
            <v>P6 AV</v>
          </cell>
          <cell r="I1820" t="str">
            <v>EL KADRI MARIEM</v>
          </cell>
          <cell r="J1820" t="str">
            <v>A</v>
          </cell>
          <cell r="K1820" t="str">
            <v>DIRECTS</v>
          </cell>
          <cell r="L1820" t="str">
            <v>Variable cost at standard</v>
          </cell>
          <cell r="M1820" t="str">
            <v>Couturière</v>
          </cell>
          <cell r="N1820">
            <v>45257</v>
          </cell>
          <cell r="P1820">
            <v>25</v>
          </cell>
          <cell r="T1820" t="str">
            <v>CDD</v>
          </cell>
          <cell r="U1820" t="str">
            <v>Contractuel</v>
          </cell>
          <cell r="V1820">
            <v>45689</v>
          </cell>
          <cell r="W1820">
            <v>45747</v>
          </cell>
          <cell r="Z1820">
            <v>45257</v>
          </cell>
          <cell r="AA1820">
            <v>11</v>
          </cell>
          <cell r="AB1820">
            <v>2023</v>
          </cell>
          <cell r="AC1820">
            <v>2027</v>
          </cell>
          <cell r="AD1820">
            <v>1.2749999999999999</v>
          </cell>
          <cell r="AE1820" t="str">
            <v>&lt; 2</v>
          </cell>
          <cell r="AF1820">
            <v>29361</v>
          </cell>
          <cell r="AG1820">
            <v>44.824657534246576</v>
          </cell>
          <cell r="AH1820" t="str">
            <v>&gt;35&lt; 45</v>
          </cell>
          <cell r="AI1820">
            <v>17769880</v>
          </cell>
          <cell r="AJ1820" t="str">
            <v>06</v>
          </cell>
          <cell r="AK1820" t="str">
            <v>07331309</v>
          </cell>
          <cell r="AL1820">
            <v>45214</v>
          </cell>
          <cell r="AM1820" t="str">
            <v>FEMME</v>
          </cell>
          <cell r="AN1820" t="str">
            <v>Marié(e)</v>
          </cell>
          <cell r="AO1820">
            <v>3</v>
          </cell>
          <cell r="AQ1820">
            <v>3</v>
          </cell>
          <cell r="AR1820">
            <v>2</v>
          </cell>
          <cell r="AS1820">
            <v>45987.5</v>
          </cell>
          <cell r="AT1820" t="str">
            <v>Horaire</v>
          </cell>
          <cell r="AU1820">
            <v>3.5</v>
          </cell>
          <cell r="AV1820" t="str">
            <v>03</v>
          </cell>
          <cell r="AW1820">
            <v>102062</v>
          </cell>
          <cell r="AX1820" t="str">
            <v>0101105086</v>
          </cell>
          <cell r="AY1820">
            <v>53</v>
          </cell>
          <cell r="AZ1820" t="str">
            <v>BNA</v>
          </cell>
          <cell r="BA1820" t="str">
            <v>03102062010110508653</v>
          </cell>
          <cell r="BB1820">
            <v>20</v>
          </cell>
          <cell r="BC1820" t="str">
            <v>TEBORBA</v>
          </cell>
          <cell r="BD1820" t="str">
            <v>MANOUBA</v>
          </cell>
          <cell r="BF1820">
            <v>45272</v>
          </cell>
          <cell r="BG1820">
            <v>50420777</v>
          </cell>
          <cell r="BJ1820" t="str">
            <v>TEBORBA</v>
          </cell>
          <cell r="BK1820" t="str">
            <v>A-P6 AV</v>
          </cell>
          <cell r="BL1820" t="str">
            <v>1.1</v>
          </cell>
          <cell r="BT1820">
            <v>263</v>
          </cell>
          <cell r="BU1820" t="str">
            <v>si</v>
          </cell>
          <cell r="BV1820" t="str">
            <v>P6 AV A SA</v>
          </cell>
        </row>
        <row r="1821">
          <cell r="B1821">
            <v>1823</v>
          </cell>
          <cell r="C1821" t="str">
            <v>Madame</v>
          </cell>
          <cell r="D1821" t="str">
            <v>SAHRAOUI HAMIDA</v>
          </cell>
          <cell r="E1821" t="str">
            <v>SAGE Tunisia</v>
          </cell>
          <cell r="F1821" t="str">
            <v>PRODUCTION</v>
          </cell>
          <cell r="G1821" t="str">
            <v>Couturière</v>
          </cell>
          <cell r="H1821" t="str">
            <v>P6 AV</v>
          </cell>
          <cell r="I1821" t="str">
            <v>EL KADRI MARIEM</v>
          </cell>
          <cell r="J1821" t="str">
            <v>A</v>
          </cell>
          <cell r="K1821" t="str">
            <v>DIRECTS</v>
          </cell>
          <cell r="L1821" t="str">
            <v>Variable cost at standard</v>
          </cell>
          <cell r="M1821" t="str">
            <v>Couturière</v>
          </cell>
          <cell r="N1821">
            <v>45257</v>
          </cell>
          <cell r="P1821">
            <v>25</v>
          </cell>
          <cell r="T1821" t="str">
            <v>CDD</v>
          </cell>
          <cell r="U1821" t="str">
            <v>Contractuel</v>
          </cell>
          <cell r="V1821">
            <v>45689</v>
          </cell>
          <cell r="W1821">
            <v>45747</v>
          </cell>
          <cell r="Z1821">
            <v>45257</v>
          </cell>
          <cell r="AA1821">
            <v>11</v>
          </cell>
          <cell r="AB1821">
            <v>2023</v>
          </cell>
          <cell r="AC1821">
            <v>2027</v>
          </cell>
          <cell r="AD1821">
            <v>1.2749999999999999</v>
          </cell>
          <cell r="AE1821" t="str">
            <v>&lt; 2</v>
          </cell>
          <cell r="AF1821">
            <v>28128</v>
          </cell>
          <cell r="AG1821">
            <v>48.202739726027396</v>
          </cell>
          <cell r="AH1821" t="str">
            <v>&gt;45&lt; 55</v>
          </cell>
          <cell r="AI1821">
            <v>11775748</v>
          </cell>
          <cell r="AJ1821" t="str">
            <v>01</v>
          </cell>
          <cell r="AK1821" t="str">
            <v>07300523</v>
          </cell>
          <cell r="AL1821">
            <v>39230</v>
          </cell>
          <cell r="AM1821" t="str">
            <v>FEMME</v>
          </cell>
          <cell r="AN1821" t="str">
            <v>Marié(e)</v>
          </cell>
          <cell r="AO1821">
            <v>4</v>
          </cell>
          <cell r="AQ1821">
            <v>3</v>
          </cell>
          <cell r="AR1821">
            <v>2</v>
          </cell>
          <cell r="AS1821">
            <v>45987.5</v>
          </cell>
          <cell r="AT1821" t="str">
            <v>Horaire</v>
          </cell>
          <cell r="AU1821">
            <v>3.5</v>
          </cell>
          <cell r="AV1821">
            <v>17</v>
          </cell>
          <cell r="AW1821" t="str">
            <v>00100</v>
          </cell>
          <cell r="AX1821" t="str">
            <v>00003338220</v>
          </cell>
          <cell r="AY1821" t="str">
            <v>02</v>
          </cell>
          <cell r="AZ1821" t="str">
            <v>LA POSTE</v>
          </cell>
          <cell r="BA1821" t="str">
            <v>17001000000333822002</v>
          </cell>
          <cell r="BB1821">
            <v>20</v>
          </cell>
          <cell r="BC1821" t="str">
            <v xml:space="preserve">CITE MOULDI HACHENA JEDAIDA </v>
          </cell>
          <cell r="BD1821" t="str">
            <v>MANOUBA</v>
          </cell>
          <cell r="BG1821">
            <v>93721882</v>
          </cell>
          <cell r="BJ1821" t="str">
            <v>JEDAIDA</v>
          </cell>
          <cell r="BK1821" t="str">
            <v>A-P6 AV</v>
          </cell>
          <cell r="BL1821" t="str">
            <v>1.1</v>
          </cell>
          <cell r="BT1821">
            <v>264</v>
          </cell>
          <cell r="BU1821" t="str">
            <v>si</v>
          </cell>
          <cell r="BV1821" t="str">
            <v>P6 AV A SA</v>
          </cell>
        </row>
        <row r="1822">
          <cell r="B1822">
            <v>1824</v>
          </cell>
          <cell r="C1822" t="str">
            <v>Madame</v>
          </cell>
          <cell r="D1822" t="str">
            <v>MESBAH KHITEM</v>
          </cell>
          <cell r="E1822" t="str">
            <v>SAGE Tunisia</v>
          </cell>
          <cell r="F1822" t="str">
            <v>PRODUCTION</v>
          </cell>
          <cell r="G1822" t="str">
            <v>Couturière</v>
          </cell>
          <cell r="H1822" t="str">
            <v>P6 AV</v>
          </cell>
          <cell r="I1822" t="str">
            <v>Anis Sbouri</v>
          </cell>
          <cell r="J1822" t="str">
            <v>A</v>
          </cell>
          <cell r="K1822" t="str">
            <v>DIRECTS</v>
          </cell>
          <cell r="L1822" t="str">
            <v>Variable cost at standard</v>
          </cell>
          <cell r="M1822" t="str">
            <v>Couturière</v>
          </cell>
          <cell r="N1822">
            <v>45257</v>
          </cell>
          <cell r="P1822">
            <v>-157</v>
          </cell>
          <cell r="Q1822">
            <v>45567</v>
          </cell>
          <cell r="R1822" t="str">
            <v>nouvelle opportunité</v>
          </cell>
          <cell r="S1822" t="str">
            <v>Faurcia</v>
          </cell>
          <cell r="T1822" t="str">
            <v>CDD</v>
          </cell>
          <cell r="U1822" t="str">
            <v>Contractuel</v>
          </cell>
          <cell r="V1822">
            <v>45536</v>
          </cell>
          <cell r="W1822">
            <v>45565</v>
          </cell>
          <cell r="Z1822">
            <v>45257</v>
          </cell>
          <cell r="AA1822">
            <v>11</v>
          </cell>
          <cell r="AB1822">
            <v>2023</v>
          </cell>
          <cell r="AC1822">
            <v>2027</v>
          </cell>
          <cell r="AD1822">
            <v>1.2749999999999999</v>
          </cell>
          <cell r="AE1822" t="str">
            <v>&lt; 2</v>
          </cell>
          <cell r="AF1822">
            <v>30391</v>
          </cell>
          <cell r="AG1822">
            <v>42.0027397260274</v>
          </cell>
          <cell r="AH1822" t="str">
            <v>&gt;35&lt; 45</v>
          </cell>
          <cell r="AI1822">
            <v>16028188</v>
          </cell>
          <cell r="AJ1822" t="str">
            <v>07</v>
          </cell>
          <cell r="AK1822" t="str">
            <v>07102836</v>
          </cell>
          <cell r="AL1822">
            <v>39696</v>
          </cell>
          <cell r="AM1822" t="str">
            <v>FEMME</v>
          </cell>
          <cell r="AN1822" t="str">
            <v>Marié(e)</v>
          </cell>
          <cell r="AO1822">
            <v>2</v>
          </cell>
          <cell r="AQ1822">
            <v>3</v>
          </cell>
          <cell r="AR1822">
            <v>1</v>
          </cell>
          <cell r="AS1822">
            <v>45622.25</v>
          </cell>
          <cell r="AT1822" t="str">
            <v>Horaire</v>
          </cell>
          <cell r="AU1822">
            <v>3.5</v>
          </cell>
          <cell r="AV1822">
            <v>17</v>
          </cell>
          <cell r="AW1822" t="str">
            <v>00100</v>
          </cell>
          <cell r="AX1822" t="str">
            <v>00002095665</v>
          </cell>
          <cell r="AY1822">
            <v>54</v>
          </cell>
          <cell r="AZ1822" t="str">
            <v>LA POSTE</v>
          </cell>
          <cell r="BA1822" t="str">
            <v>17001000000209566554</v>
          </cell>
          <cell r="BB1822">
            <v>20</v>
          </cell>
          <cell r="BC1822" t="str">
            <v>7 RTUE 10468 WARDIA 6</v>
          </cell>
          <cell r="BD1822" t="str">
            <v>TUNIS</v>
          </cell>
          <cell r="BF1822">
            <v>45272</v>
          </cell>
          <cell r="BG1822">
            <v>22488120</v>
          </cell>
          <cell r="BH1822">
            <v>20412123</v>
          </cell>
          <cell r="BJ1822" t="str">
            <v>OUARDIYA</v>
          </cell>
          <cell r="BK1822" t="str">
            <v>A-P6 AV</v>
          </cell>
          <cell r="BL1822" t="str">
            <v>1.1</v>
          </cell>
          <cell r="BU1822" t="str">
            <v>Non-Actif</v>
          </cell>
          <cell r="BV1822" t="str">
            <v>P6 AV CA</v>
          </cell>
        </row>
        <row r="1823">
          <cell r="B1823">
            <v>1825</v>
          </cell>
          <cell r="C1823" t="str">
            <v>Mlle</v>
          </cell>
          <cell r="D1823" t="str">
            <v>CHEBI SIHAM</v>
          </cell>
          <cell r="E1823" t="str">
            <v>SAGE Tunisia</v>
          </cell>
          <cell r="F1823" t="str">
            <v>PRODUCTION</v>
          </cell>
          <cell r="G1823" t="str">
            <v>Couturière</v>
          </cell>
          <cell r="H1823" t="str">
            <v>P7</v>
          </cell>
          <cell r="I1823" t="str">
            <v>FAYCEL</v>
          </cell>
          <cell r="J1823" t="str">
            <v>A</v>
          </cell>
          <cell r="K1823" t="str">
            <v>DIRECTS</v>
          </cell>
          <cell r="L1823" t="str">
            <v>Variable cost at standard</v>
          </cell>
          <cell r="M1823" t="str">
            <v>Couturière</v>
          </cell>
          <cell r="N1823">
            <v>45257</v>
          </cell>
          <cell r="P1823">
            <v>-400</v>
          </cell>
          <cell r="Q1823">
            <v>45300</v>
          </cell>
          <cell r="R1823" t="str">
            <v>personnel</v>
          </cell>
          <cell r="T1823" t="str">
            <v>CDD</v>
          </cell>
          <cell r="U1823" t="str">
            <v>Contractuel</v>
          </cell>
          <cell r="V1823">
            <v>45292</v>
          </cell>
          <cell r="W1823">
            <v>45322</v>
          </cell>
          <cell r="Z1823">
            <v>45257</v>
          </cell>
          <cell r="AA1823">
            <v>11</v>
          </cell>
          <cell r="AB1823">
            <v>2023</v>
          </cell>
          <cell r="AC1823">
            <v>2027</v>
          </cell>
          <cell r="AD1823">
            <v>1.2749999999999999</v>
          </cell>
          <cell r="AE1823" t="str">
            <v>&lt; 2</v>
          </cell>
          <cell r="AF1823">
            <v>30633</v>
          </cell>
          <cell r="AG1823">
            <v>41.339726027397262</v>
          </cell>
          <cell r="AH1823" t="str">
            <v>&gt;35&lt; 45</v>
          </cell>
          <cell r="AK1823" t="str">
            <v>07098267</v>
          </cell>
          <cell r="AL1823">
            <v>40799</v>
          </cell>
          <cell r="AM1823" t="str">
            <v>FEMME</v>
          </cell>
          <cell r="AN1823" t="str">
            <v>Célibataire</v>
          </cell>
          <cell r="AQ1823">
            <v>3</v>
          </cell>
          <cell r="AR1823">
            <v>1</v>
          </cell>
          <cell r="AS1823">
            <v>45622.25</v>
          </cell>
          <cell r="AT1823" t="str">
            <v>Horaire</v>
          </cell>
          <cell r="AU1823">
            <v>3.5</v>
          </cell>
          <cell r="AV1823">
            <v>17</v>
          </cell>
          <cell r="AW1823" t="str">
            <v>00100</v>
          </cell>
          <cell r="AX1823" t="str">
            <v>00002679024</v>
          </cell>
          <cell r="AY1823">
            <v>51</v>
          </cell>
          <cell r="AZ1823" t="str">
            <v>LA POSTE</v>
          </cell>
          <cell r="BA1823" t="str">
            <v>17001000000267902451</v>
          </cell>
          <cell r="BB1823">
            <v>20</v>
          </cell>
          <cell r="BC1823" t="str">
            <v>7 RUE MONGI BALI LA NOUVELLE MEDINA</v>
          </cell>
          <cell r="BD1823" t="str">
            <v>BEN AROUS</v>
          </cell>
          <cell r="BG1823">
            <v>21586049</v>
          </cell>
          <cell r="BK1823" t="str">
            <v>A-P7</v>
          </cell>
          <cell r="BL1823" t="str">
            <v>1.1</v>
          </cell>
          <cell r="BU1823" t="str">
            <v>Non-Actif</v>
          </cell>
          <cell r="BV1823" t="str">
            <v>P6</v>
          </cell>
        </row>
        <row r="1824">
          <cell r="B1824">
            <v>1826</v>
          </cell>
          <cell r="C1824" t="str">
            <v>Madame</v>
          </cell>
          <cell r="D1824" t="str">
            <v>BEJAOUI CHEDLIA</v>
          </cell>
          <cell r="E1824" t="str">
            <v>SAGE Tunisia</v>
          </cell>
          <cell r="F1824" t="str">
            <v>PRODUCTION</v>
          </cell>
          <cell r="G1824" t="str">
            <v>Couturière</v>
          </cell>
          <cell r="H1824" t="str">
            <v>P6 AV</v>
          </cell>
          <cell r="I1824" t="str">
            <v>Issam Ouni</v>
          </cell>
          <cell r="J1824" t="str">
            <v>B</v>
          </cell>
          <cell r="K1824" t="str">
            <v>DIRECTS</v>
          </cell>
          <cell r="L1824" t="str">
            <v>Variable cost at standard</v>
          </cell>
          <cell r="M1824" t="str">
            <v>Couturière</v>
          </cell>
          <cell r="N1824">
            <v>45257</v>
          </cell>
          <cell r="P1824">
            <v>-371</v>
          </cell>
          <cell r="Q1824">
            <v>45353</v>
          </cell>
          <cell r="R1824" t="str">
            <v>personnel</v>
          </cell>
          <cell r="T1824" t="str">
            <v>CDD</v>
          </cell>
          <cell r="U1824" t="str">
            <v>Contractuel</v>
          </cell>
          <cell r="V1824">
            <v>45323</v>
          </cell>
          <cell r="W1824">
            <v>45351</v>
          </cell>
          <cell r="Z1824">
            <v>45257</v>
          </cell>
          <cell r="AA1824">
            <v>11</v>
          </cell>
          <cell r="AB1824">
            <v>2023</v>
          </cell>
          <cell r="AC1824">
            <v>2027</v>
          </cell>
          <cell r="AD1824">
            <v>1.2749999999999999</v>
          </cell>
          <cell r="AE1824" t="str">
            <v>&lt; 2</v>
          </cell>
          <cell r="AF1824">
            <v>28359</v>
          </cell>
          <cell r="AG1824">
            <v>47.56986301369863</v>
          </cell>
          <cell r="AH1824" t="str">
            <v>&gt;45&lt; 55</v>
          </cell>
          <cell r="AI1824">
            <v>11821119</v>
          </cell>
          <cell r="AJ1824" t="str">
            <v>04</v>
          </cell>
          <cell r="AK1824" t="str">
            <v>08384502</v>
          </cell>
          <cell r="AL1824">
            <v>42453</v>
          </cell>
          <cell r="AM1824" t="str">
            <v>FEMME</v>
          </cell>
          <cell r="AN1824" t="str">
            <v>Marié(e)</v>
          </cell>
          <cell r="AO1824">
            <v>2</v>
          </cell>
          <cell r="AQ1824">
            <v>3</v>
          </cell>
          <cell r="AR1824">
            <v>1</v>
          </cell>
          <cell r="AS1824">
            <v>45622.25</v>
          </cell>
          <cell r="AT1824" t="str">
            <v>Horaire</v>
          </cell>
          <cell r="AU1824">
            <v>3.5</v>
          </cell>
          <cell r="AV1824">
            <v>17</v>
          </cell>
          <cell r="AW1824" t="str">
            <v>00100</v>
          </cell>
          <cell r="AX1824" t="str">
            <v>00003338309</v>
          </cell>
          <cell r="AY1824">
            <v>26</v>
          </cell>
          <cell r="AZ1824" t="str">
            <v>LA POSTE</v>
          </cell>
          <cell r="BA1824" t="str">
            <v>17001000000333830926</v>
          </cell>
          <cell r="BB1824">
            <v>20</v>
          </cell>
          <cell r="BC1824" t="str">
            <v>CITE IBN BADIS DOUAAR HICHER</v>
          </cell>
          <cell r="BD1824" t="str">
            <v>MANOUBA</v>
          </cell>
          <cell r="BG1824">
            <v>22202592</v>
          </cell>
          <cell r="BJ1824" t="str">
            <v>DOUAR HICHIR</v>
          </cell>
          <cell r="BK1824" t="str">
            <v>B-P6 AV</v>
          </cell>
          <cell r="BL1824" t="str">
            <v>1.1</v>
          </cell>
          <cell r="BU1824" t="str">
            <v>Non-Actif</v>
          </cell>
          <cell r="BV1824" t="str">
            <v>P6 AV B CA</v>
          </cell>
        </row>
        <row r="1825">
          <cell r="B1825">
            <v>1827</v>
          </cell>
          <cell r="C1825" t="str">
            <v>Madame</v>
          </cell>
          <cell r="D1825" t="str">
            <v>DORII AKRI</v>
          </cell>
          <cell r="E1825" t="str">
            <v>SAGE Tunisia</v>
          </cell>
          <cell r="F1825" t="str">
            <v>PRODUCTION</v>
          </cell>
          <cell r="G1825" t="str">
            <v>Couturière</v>
          </cell>
          <cell r="H1825" t="str">
            <v>P6 AV</v>
          </cell>
          <cell r="I1825" t="str">
            <v>Issam Ouni</v>
          </cell>
          <cell r="J1825" t="str">
            <v>B</v>
          </cell>
          <cell r="K1825" t="str">
            <v>DIRECTS</v>
          </cell>
          <cell r="L1825" t="str">
            <v>Variable cost at standard</v>
          </cell>
          <cell r="M1825" t="str">
            <v>Couturière</v>
          </cell>
          <cell r="N1825">
            <v>45257</v>
          </cell>
          <cell r="P1825">
            <v>25</v>
          </cell>
          <cell r="T1825" t="str">
            <v>CDD</v>
          </cell>
          <cell r="U1825" t="str">
            <v>Contractuel</v>
          </cell>
          <cell r="V1825">
            <v>45689</v>
          </cell>
          <cell r="W1825">
            <v>45747</v>
          </cell>
          <cell r="Z1825">
            <v>45257</v>
          </cell>
          <cell r="AA1825">
            <v>11</v>
          </cell>
          <cell r="AB1825">
            <v>2023</v>
          </cell>
          <cell r="AC1825">
            <v>2027</v>
          </cell>
          <cell r="AD1825">
            <v>1.2749999999999999</v>
          </cell>
          <cell r="AE1825" t="str">
            <v>&lt; 2</v>
          </cell>
          <cell r="AF1825">
            <v>27255</v>
          </cell>
          <cell r="AG1825">
            <v>50.594520547945208</v>
          </cell>
          <cell r="AH1825" t="str">
            <v>&gt;45&lt; 55</v>
          </cell>
          <cell r="AI1825">
            <v>11548114</v>
          </cell>
          <cell r="AJ1825" t="str">
            <v>08</v>
          </cell>
          <cell r="AK1825" t="str">
            <v>07276599</v>
          </cell>
          <cell r="AL1825">
            <v>43108</v>
          </cell>
          <cell r="AM1825" t="str">
            <v>FEMME</v>
          </cell>
          <cell r="AN1825" t="str">
            <v>Marié(e)</v>
          </cell>
          <cell r="AO1825">
            <v>2</v>
          </cell>
          <cell r="AQ1825">
            <v>3</v>
          </cell>
          <cell r="AR1825">
            <v>2</v>
          </cell>
          <cell r="AS1825">
            <v>45987.5</v>
          </cell>
          <cell r="AT1825" t="str">
            <v>Horaire</v>
          </cell>
          <cell r="AU1825">
            <v>3.5</v>
          </cell>
          <cell r="AV1825">
            <v>17</v>
          </cell>
          <cell r="AW1825" t="str">
            <v>00100</v>
          </cell>
          <cell r="AX1825" t="str">
            <v>00003338327</v>
          </cell>
          <cell r="AY1825">
            <v>69</v>
          </cell>
          <cell r="AZ1825" t="str">
            <v>LA POSTE</v>
          </cell>
          <cell r="BA1825" t="str">
            <v>17001000000333832769</v>
          </cell>
          <cell r="BB1825">
            <v>20</v>
          </cell>
          <cell r="BC1825" t="str">
            <v>03 RUE SALEH BEN YOUSSEF DOUAR HICHER</v>
          </cell>
          <cell r="BD1825" t="str">
            <v>MANOUBA</v>
          </cell>
          <cell r="BG1825">
            <v>22202592</v>
          </cell>
          <cell r="BH1825">
            <v>55074228</v>
          </cell>
          <cell r="BJ1825" t="str">
            <v>DOUAR HICHIR</v>
          </cell>
          <cell r="BK1825" t="str">
            <v>B-P6 AV</v>
          </cell>
          <cell r="BL1825" t="str">
            <v>1.1</v>
          </cell>
          <cell r="BT1825">
            <v>224</v>
          </cell>
          <cell r="BU1825" t="str">
            <v>si</v>
          </cell>
          <cell r="BV1825" t="str">
            <v>P6 AV B SA</v>
          </cell>
        </row>
        <row r="1826">
          <cell r="B1826">
            <v>1828</v>
          </cell>
          <cell r="C1826" t="str">
            <v>Madame</v>
          </cell>
          <cell r="D1826" t="str">
            <v>REBAII HAIFA</v>
          </cell>
          <cell r="E1826" t="str">
            <v>SAGE Tunisia</v>
          </cell>
          <cell r="F1826" t="str">
            <v>PRODUCTION</v>
          </cell>
          <cell r="G1826" t="str">
            <v>Couturière</v>
          </cell>
          <cell r="H1826" t="str">
            <v>P6 AV</v>
          </cell>
          <cell r="I1826" t="str">
            <v>EL KADRI MARIEM</v>
          </cell>
          <cell r="J1826" t="str">
            <v>A</v>
          </cell>
          <cell r="K1826" t="str">
            <v>DIRECTS</v>
          </cell>
          <cell r="L1826" t="str">
            <v>Variable cost at standard</v>
          </cell>
          <cell r="M1826" t="str">
            <v>Couturière</v>
          </cell>
          <cell r="N1826">
            <v>45257</v>
          </cell>
          <cell r="P1826">
            <v>25</v>
          </cell>
          <cell r="T1826" t="str">
            <v>CDD</v>
          </cell>
          <cell r="U1826" t="str">
            <v>Contractuel</v>
          </cell>
          <cell r="V1826">
            <v>45689</v>
          </cell>
          <cell r="W1826">
            <v>45747</v>
          </cell>
          <cell r="Z1826">
            <v>45257</v>
          </cell>
          <cell r="AA1826">
            <v>11</v>
          </cell>
          <cell r="AB1826">
            <v>2023</v>
          </cell>
          <cell r="AC1826">
            <v>2027</v>
          </cell>
          <cell r="AD1826">
            <v>1.2749999999999999</v>
          </cell>
          <cell r="AE1826" t="str">
            <v>&lt; 2</v>
          </cell>
          <cell r="AF1826">
            <v>31764</v>
          </cell>
          <cell r="AG1826">
            <v>38.241095890410961</v>
          </cell>
          <cell r="AH1826" t="str">
            <v>&gt;35&lt; 45</v>
          </cell>
          <cell r="AI1826">
            <v>17781590</v>
          </cell>
          <cell r="AJ1826" t="str">
            <v>02</v>
          </cell>
          <cell r="AK1826" t="str">
            <v>09501390</v>
          </cell>
          <cell r="AL1826">
            <v>38932</v>
          </cell>
          <cell r="AM1826" t="str">
            <v>FEMME</v>
          </cell>
          <cell r="AN1826" t="str">
            <v>Marié(e)</v>
          </cell>
          <cell r="AO1826">
            <v>2</v>
          </cell>
          <cell r="AQ1826">
            <v>3</v>
          </cell>
          <cell r="AR1826">
            <v>2</v>
          </cell>
          <cell r="AS1826">
            <v>45987.5</v>
          </cell>
          <cell r="AT1826" t="str">
            <v>Horaire</v>
          </cell>
          <cell r="AU1826">
            <v>3.5</v>
          </cell>
          <cell r="AV1826">
            <v>17</v>
          </cell>
          <cell r="AW1826" t="str">
            <v>00100</v>
          </cell>
          <cell r="AX1826" t="str">
            <v>00001616338</v>
          </cell>
          <cell r="AY1826">
            <v>10</v>
          </cell>
          <cell r="AZ1826" t="str">
            <v>LA POSTE</v>
          </cell>
          <cell r="BA1826" t="str">
            <v>17001000000161633810</v>
          </cell>
          <cell r="BB1826">
            <v>20</v>
          </cell>
          <cell r="BC1826" t="str">
            <v>SAIDA JEDAIDA</v>
          </cell>
          <cell r="BD1826" t="str">
            <v>MANOUBA</v>
          </cell>
          <cell r="BG1826">
            <v>50720334</v>
          </cell>
          <cell r="BJ1826" t="str">
            <v>JEDAIDA</v>
          </cell>
          <cell r="BK1826" t="str">
            <v>A-P6 AV</v>
          </cell>
          <cell r="BL1826" t="str">
            <v>1.1</v>
          </cell>
          <cell r="BT1826">
            <v>267</v>
          </cell>
          <cell r="BU1826" t="str">
            <v>si</v>
          </cell>
          <cell r="BV1826" t="str">
            <v>P6 AV A SA</v>
          </cell>
        </row>
        <row r="1827">
          <cell r="B1827">
            <v>1829</v>
          </cell>
          <cell r="C1827" t="str">
            <v>Madame</v>
          </cell>
          <cell r="D1827" t="str">
            <v>HAMDI CHAIMA</v>
          </cell>
          <cell r="E1827" t="str">
            <v>SAGE Tunisia</v>
          </cell>
          <cell r="F1827" t="str">
            <v>PRODUCTION</v>
          </cell>
          <cell r="G1827" t="str">
            <v>Couturière</v>
          </cell>
          <cell r="H1827" t="str">
            <v>P6 AV</v>
          </cell>
          <cell r="I1827" t="str">
            <v>Issam Ouni</v>
          </cell>
          <cell r="J1827" t="str">
            <v>B</v>
          </cell>
          <cell r="K1827" t="str">
            <v>DIRECTS</v>
          </cell>
          <cell r="L1827" t="str">
            <v>Variable cost at standard</v>
          </cell>
          <cell r="M1827" t="str">
            <v>Couturière</v>
          </cell>
          <cell r="N1827">
            <v>45257</v>
          </cell>
          <cell r="P1827">
            <v>25</v>
          </cell>
          <cell r="T1827" t="str">
            <v>CDD</v>
          </cell>
          <cell r="U1827" t="str">
            <v>Contractuel</v>
          </cell>
          <cell r="V1827">
            <v>45689</v>
          </cell>
          <cell r="W1827">
            <v>45747</v>
          </cell>
          <cell r="Z1827">
            <v>45257</v>
          </cell>
          <cell r="AA1827">
            <v>11</v>
          </cell>
          <cell r="AB1827">
            <v>2023</v>
          </cell>
          <cell r="AC1827">
            <v>2027</v>
          </cell>
          <cell r="AD1827">
            <v>1.2749999999999999</v>
          </cell>
          <cell r="AE1827" t="str">
            <v>&lt; 2</v>
          </cell>
          <cell r="AF1827">
            <v>34834</v>
          </cell>
          <cell r="AG1827">
            <v>29.830136986301369</v>
          </cell>
          <cell r="AH1827" t="str">
            <v>&gt;25&lt; 35</v>
          </cell>
          <cell r="AI1827">
            <v>16629564</v>
          </cell>
          <cell r="AJ1827" t="str">
            <v>06</v>
          </cell>
          <cell r="AK1827" t="str">
            <v>09518902</v>
          </cell>
          <cell r="AL1827">
            <v>41619</v>
          </cell>
          <cell r="AM1827" t="str">
            <v>FEMME</v>
          </cell>
          <cell r="AN1827" t="str">
            <v>Marié(e)</v>
          </cell>
          <cell r="AO1827">
            <v>1</v>
          </cell>
          <cell r="AQ1827">
            <v>3</v>
          </cell>
          <cell r="AR1827">
            <v>2</v>
          </cell>
          <cell r="AS1827">
            <v>45987.5</v>
          </cell>
          <cell r="AT1827" t="str">
            <v>Horaire</v>
          </cell>
          <cell r="AU1827">
            <v>3.5</v>
          </cell>
          <cell r="AV1827">
            <v>17</v>
          </cell>
          <cell r="AW1827" t="str">
            <v>00100</v>
          </cell>
          <cell r="AX1827" t="str">
            <v>00003338241</v>
          </cell>
          <cell r="AY1827">
            <v>36</v>
          </cell>
          <cell r="AZ1827" t="str">
            <v>LA POSTE</v>
          </cell>
          <cell r="BA1827" t="str">
            <v>17001000000333824136</v>
          </cell>
          <cell r="BB1827">
            <v>20</v>
          </cell>
          <cell r="BC1827" t="str">
            <v>ZAHROUNI</v>
          </cell>
          <cell r="BD1827" t="str">
            <v>TUNIS</v>
          </cell>
          <cell r="BG1827">
            <v>53553436</v>
          </cell>
          <cell r="BJ1827" t="str">
            <v>ZAHROUNI</v>
          </cell>
          <cell r="BK1827" t="str">
            <v>B-P6 AV</v>
          </cell>
          <cell r="BL1827" t="str">
            <v>1.1</v>
          </cell>
          <cell r="BT1827">
            <v>225</v>
          </cell>
          <cell r="BU1827" t="str">
            <v>si</v>
          </cell>
          <cell r="BV1827" t="str">
            <v>P6 AV B CA</v>
          </cell>
        </row>
        <row r="1828">
          <cell r="B1828">
            <v>1830</v>
          </cell>
          <cell r="C1828" t="str">
            <v>Madame</v>
          </cell>
          <cell r="D1828" t="str">
            <v>MEJRI MARIEM</v>
          </cell>
          <cell r="E1828" t="str">
            <v>SAGE Tunisia</v>
          </cell>
          <cell r="F1828" t="str">
            <v>PRODUCTION</v>
          </cell>
          <cell r="G1828" t="str">
            <v>Couturière</v>
          </cell>
          <cell r="H1828" t="str">
            <v>P6 AV</v>
          </cell>
          <cell r="I1828" t="str">
            <v>Issam Ouni</v>
          </cell>
          <cell r="J1828" t="str">
            <v>B</v>
          </cell>
          <cell r="K1828" t="str">
            <v>DIRECTS</v>
          </cell>
          <cell r="L1828" t="str">
            <v>Variable cost at standard</v>
          </cell>
          <cell r="M1828" t="str">
            <v>Couturière</v>
          </cell>
          <cell r="N1828">
            <v>45257</v>
          </cell>
          <cell r="P1828">
            <v>-400</v>
          </cell>
          <cell r="Q1828">
            <v>45323</v>
          </cell>
          <cell r="R1828" t="str">
            <v>démenagement</v>
          </cell>
          <cell r="T1828" t="str">
            <v>CDD</v>
          </cell>
          <cell r="U1828" t="str">
            <v>Contractuel</v>
          </cell>
          <cell r="V1828">
            <v>45292</v>
          </cell>
          <cell r="W1828">
            <v>45322</v>
          </cell>
          <cell r="Z1828">
            <v>45257</v>
          </cell>
          <cell r="AA1828">
            <v>11</v>
          </cell>
          <cell r="AB1828">
            <v>2023</v>
          </cell>
          <cell r="AC1828">
            <v>2027</v>
          </cell>
          <cell r="AD1828">
            <v>1.2749999999999999</v>
          </cell>
          <cell r="AE1828" t="str">
            <v>&lt; 2</v>
          </cell>
          <cell r="AF1828">
            <v>33843</v>
          </cell>
          <cell r="AG1828">
            <v>32.545205479452058</v>
          </cell>
          <cell r="AH1828" t="str">
            <v>&gt;25&lt; 35</v>
          </cell>
          <cell r="AI1828">
            <v>15659212</v>
          </cell>
          <cell r="AJ1828" t="str">
            <v>00</v>
          </cell>
          <cell r="AK1828" t="str">
            <v>13004199</v>
          </cell>
          <cell r="AL1828">
            <v>43722</v>
          </cell>
          <cell r="AM1828" t="str">
            <v>FEMME</v>
          </cell>
          <cell r="AN1828" t="str">
            <v>Marié(e)</v>
          </cell>
          <cell r="AO1828">
            <v>2</v>
          </cell>
          <cell r="AQ1828">
            <v>3</v>
          </cell>
          <cell r="AR1828">
            <v>1</v>
          </cell>
          <cell r="AS1828">
            <v>45622.25</v>
          </cell>
          <cell r="AT1828" t="str">
            <v>Horaire</v>
          </cell>
          <cell r="AU1828">
            <v>3.5</v>
          </cell>
          <cell r="AV1828">
            <v>25</v>
          </cell>
          <cell r="AW1828" t="str">
            <v>03300</v>
          </cell>
          <cell r="AX1828" t="str">
            <v>00001169788</v>
          </cell>
          <cell r="AY1828">
            <v>72</v>
          </cell>
          <cell r="AZ1828" t="str">
            <v>ZITOUNA BANK</v>
          </cell>
          <cell r="BA1828" t="str">
            <v>25033000000116978872</v>
          </cell>
          <cell r="BB1828">
            <v>20</v>
          </cell>
          <cell r="BC1828" t="str">
            <v>10 RUE 4233 CITE ZOUHOUR 4</v>
          </cell>
          <cell r="BD1828" t="str">
            <v>TUNIS</v>
          </cell>
          <cell r="BG1828">
            <v>29780134</v>
          </cell>
          <cell r="BK1828" t="str">
            <v>B-P6 AV</v>
          </cell>
          <cell r="BL1828" t="str">
            <v>1.1</v>
          </cell>
          <cell r="BU1828" t="str">
            <v>Non-Actif</v>
          </cell>
          <cell r="BV1828" t="str">
            <v>P6 AV B SA</v>
          </cell>
        </row>
        <row r="1829">
          <cell r="B1829">
            <v>1831</v>
          </cell>
          <cell r="C1829" t="str">
            <v>Madame</v>
          </cell>
          <cell r="D1829" t="str">
            <v>AMDOUNI HASNA</v>
          </cell>
          <cell r="E1829" t="str">
            <v>SAGE Tunisia</v>
          </cell>
          <cell r="F1829" t="str">
            <v>PRODUCTION</v>
          </cell>
          <cell r="G1829" t="str">
            <v>Couturière</v>
          </cell>
          <cell r="H1829" t="str">
            <v>P6 AV</v>
          </cell>
          <cell r="I1829" t="str">
            <v>Issam Ouni</v>
          </cell>
          <cell r="J1829" t="str">
            <v>B</v>
          </cell>
          <cell r="K1829" t="str">
            <v>DIRECTS</v>
          </cell>
          <cell r="L1829" t="str">
            <v>Variable cost at standard</v>
          </cell>
          <cell r="M1829" t="str">
            <v>Couturière</v>
          </cell>
          <cell r="N1829">
            <v>45257</v>
          </cell>
          <cell r="P1829">
            <v>25</v>
          </cell>
          <cell r="T1829" t="str">
            <v>CDD</v>
          </cell>
          <cell r="U1829" t="str">
            <v>Contractuel</v>
          </cell>
          <cell r="V1829">
            <v>45689</v>
          </cell>
          <cell r="W1829">
            <v>45747</v>
          </cell>
          <cell r="Z1829">
            <v>45257</v>
          </cell>
          <cell r="AA1829">
            <v>11</v>
          </cell>
          <cell r="AB1829">
            <v>2023</v>
          </cell>
          <cell r="AC1829">
            <v>2027</v>
          </cell>
          <cell r="AD1829">
            <v>1.2749999999999999</v>
          </cell>
          <cell r="AE1829" t="str">
            <v>&lt; 2</v>
          </cell>
          <cell r="AF1829">
            <v>27473</v>
          </cell>
          <cell r="AG1829">
            <v>49.9972602739726</v>
          </cell>
          <cell r="AH1829" t="str">
            <v>&gt;45&lt; 55</v>
          </cell>
          <cell r="AI1829">
            <v>11804203</v>
          </cell>
          <cell r="AJ1829" t="str">
            <v>07</v>
          </cell>
          <cell r="AK1829" t="str">
            <v>04664030</v>
          </cell>
          <cell r="AL1829">
            <v>38849</v>
          </cell>
          <cell r="AM1829" t="str">
            <v>FEMME</v>
          </cell>
          <cell r="AN1829" t="str">
            <v>Marié(e)</v>
          </cell>
          <cell r="AO1829">
            <v>3</v>
          </cell>
          <cell r="AQ1829">
            <v>3</v>
          </cell>
          <cell r="AR1829">
            <v>2</v>
          </cell>
          <cell r="AS1829">
            <v>45987.5</v>
          </cell>
          <cell r="AT1829" t="str">
            <v>Horaire</v>
          </cell>
          <cell r="AU1829">
            <v>3.5</v>
          </cell>
          <cell r="AV1829" t="str">
            <v>04</v>
          </cell>
          <cell r="AW1829" t="str">
            <v>05313</v>
          </cell>
          <cell r="AX1829">
            <v>80084925833</v>
          </cell>
          <cell r="AY1829">
            <v>44</v>
          </cell>
          <cell r="AZ1829" t="str">
            <v>ATTIJARI BANK</v>
          </cell>
          <cell r="BA1829" t="str">
            <v>04053138008492583344</v>
          </cell>
          <cell r="BB1829">
            <v>20</v>
          </cell>
          <cell r="BC1829" t="str">
            <v>12 RUE 4407 ZAHROUNI</v>
          </cell>
          <cell r="BD1829" t="str">
            <v>TUNIS</v>
          </cell>
          <cell r="BG1829">
            <v>21280672</v>
          </cell>
          <cell r="BJ1829" t="str">
            <v>ZAHROUNI</v>
          </cell>
          <cell r="BK1829" t="str">
            <v>B-P6 AV</v>
          </cell>
          <cell r="BL1829" t="str">
            <v>1.1</v>
          </cell>
          <cell r="BT1829">
            <v>227</v>
          </cell>
          <cell r="BU1829" t="str">
            <v>si</v>
          </cell>
          <cell r="BV1829" t="str">
            <v>P6 AV B SA</v>
          </cell>
        </row>
        <row r="1830">
          <cell r="B1830">
            <v>1832</v>
          </cell>
          <cell r="C1830" t="str">
            <v>Madame</v>
          </cell>
          <cell r="D1830" t="str">
            <v>MAY HANEN</v>
          </cell>
          <cell r="E1830" t="str">
            <v>SAGE Tunisia</v>
          </cell>
          <cell r="F1830" t="str">
            <v>PRODUCTION</v>
          </cell>
          <cell r="G1830" t="str">
            <v>Couturière</v>
          </cell>
          <cell r="H1830" t="str">
            <v>P6 AR</v>
          </cell>
          <cell r="I1830" t="str">
            <v>Bel Hadj Mohamed</v>
          </cell>
          <cell r="J1830" t="str">
            <v>A</v>
          </cell>
          <cell r="K1830" t="str">
            <v>DIRECTS</v>
          </cell>
          <cell r="L1830" t="str">
            <v>Variable cost at standard</v>
          </cell>
          <cell r="M1830" t="str">
            <v>Couturière</v>
          </cell>
          <cell r="N1830">
            <v>45257</v>
          </cell>
          <cell r="P1830">
            <v>25</v>
          </cell>
          <cell r="T1830" t="str">
            <v>CDD</v>
          </cell>
          <cell r="U1830" t="str">
            <v>Contractuel</v>
          </cell>
          <cell r="V1830">
            <v>45689</v>
          </cell>
          <cell r="W1830">
            <v>45747</v>
          </cell>
          <cell r="Z1830">
            <v>45257</v>
          </cell>
          <cell r="AA1830">
            <v>11</v>
          </cell>
          <cell r="AB1830">
            <v>2023</v>
          </cell>
          <cell r="AC1830">
            <v>2027</v>
          </cell>
          <cell r="AD1830">
            <v>1.2749999999999999</v>
          </cell>
          <cell r="AE1830" t="str">
            <v>&lt; 2</v>
          </cell>
          <cell r="AF1830">
            <v>31918</v>
          </cell>
          <cell r="AG1830">
            <v>37.819178082191783</v>
          </cell>
          <cell r="AH1830" t="str">
            <v>&gt;35&lt; 45</v>
          </cell>
          <cell r="AI1830">
            <v>12669879</v>
          </cell>
          <cell r="AJ1830" t="str">
            <v>06</v>
          </cell>
          <cell r="AK1830" t="str">
            <v>07390488</v>
          </cell>
          <cell r="AL1830">
            <v>37810</v>
          </cell>
          <cell r="AM1830" t="str">
            <v>FEMME</v>
          </cell>
          <cell r="AN1830" t="str">
            <v>Marié(e)</v>
          </cell>
          <cell r="AO1830">
            <v>2</v>
          </cell>
          <cell r="AQ1830">
            <v>3</v>
          </cell>
          <cell r="AR1830">
            <v>2</v>
          </cell>
          <cell r="AS1830">
            <v>45987.5</v>
          </cell>
          <cell r="AT1830" t="str">
            <v>Horaire</v>
          </cell>
          <cell r="AU1830">
            <v>3.5</v>
          </cell>
          <cell r="AV1830">
            <v>17</v>
          </cell>
          <cell r="AW1830" t="str">
            <v>00100</v>
          </cell>
          <cell r="AX1830" t="str">
            <v>00003126132</v>
          </cell>
          <cell r="AY1830">
            <v>43</v>
          </cell>
          <cell r="AZ1830" t="str">
            <v>LA POSTE</v>
          </cell>
          <cell r="BA1830" t="str">
            <v>17001000000312613243</v>
          </cell>
          <cell r="BB1830">
            <v>20</v>
          </cell>
          <cell r="BC1830" t="str">
            <v>CITE HIDAYA JEDAIDA</v>
          </cell>
          <cell r="BD1830" t="str">
            <v>MANOUBA</v>
          </cell>
          <cell r="BG1830">
            <v>26896624</v>
          </cell>
          <cell r="BH1830">
            <v>21809798</v>
          </cell>
          <cell r="BJ1830" t="str">
            <v>JEDAIDA</v>
          </cell>
          <cell r="BK1830" t="str">
            <v>A-P6 AR</v>
          </cell>
          <cell r="BL1830" t="str">
            <v>1.1</v>
          </cell>
          <cell r="BT1830">
            <v>268</v>
          </cell>
          <cell r="BU1830" t="str">
            <v>si</v>
          </cell>
          <cell r="BV1830" t="str">
            <v>P6 AR A SP</v>
          </cell>
        </row>
        <row r="1831">
          <cell r="B1831">
            <v>1833</v>
          </cell>
          <cell r="C1831" t="str">
            <v>Madame</v>
          </cell>
          <cell r="D1831" t="str">
            <v>OUESLATI SAMIRA</v>
          </cell>
          <cell r="E1831" t="str">
            <v>SAGE Tunisia</v>
          </cell>
          <cell r="F1831" t="str">
            <v>PRODUCTION</v>
          </cell>
          <cell r="G1831" t="str">
            <v>Alimentatrice</v>
          </cell>
          <cell r="H1831" t="str">
            <v>P6 AR</v>
          </cell>
          <cell r="I1831" t="str">
            <v>Bel Hadj Mohamed</v>
          </cell>
          <cell r="J1831" t="str">
            <v>A</v>
          </cell>
          <cell r="K1831" t="str">
            <v>DIRECTS</v>
          </cell>
          <cell r="L1831" t="str">
            <v>Variable cost at standard</v>
          </cell>
          <cell r="M1831" t="str">
            <v>Alimentatrice</v>
          </cell>
          <cell r="N1831">
            <v>45257</v>
          </cell>
          <cell r="P1831">
            <v>25</v>
          </cell>
          <cell r="T1831" t="str">
            <v>CDD</v>
          </cell>
          <cell r="U1831" t="str">
            <v>Contractuel</v>
          </cell>
          <cell r="V1831">
            <v>45689</v>
          </cell>
          <cell r="W1831">
            <v>45747</v>
          </cell>
          <cell r="Z1831">
            <v>45257</v>
          </cell>
          <cell r="AA1831">
            <v>11</v>
          </cell>
          <cell r="AB1831">
            <v>2023</v>
          </cell>
          <cell r="AC1831">
            <v>2027</v>
          </cell>
          <cell r="AD1831">
            <v>1.2749999999999999</v>
          </cell>
          <cell r="AE1831" t="str">
            <v>&lt; 2</v>
          </cell>
          <cell r="AF1831">
            <v>31666</v>
          </cell>
          <cell r="AG1831">
            <v>38.509589041095893</v>
          </cell>
          <cell r="AH1831" t="str">
            <v>&gt;35&lt; 45</v>
          </cell>
          <cell r="AI1831">
            <v>12668140</v>
          </cell>
          <cell r="AJ1831" t="str">
            <v>01</v>
          </cell>
          <cell r="AK1831" t="str">
            <v>04718681</v>
          </cell>
          <cell r="AL1831">
            <v>37215</v>
          </cell>
          <cell r="AM1831" t="str">
            <v>FEMME</v>
          </cell>
          <cell r="AN1831" t="str">
            <v>Marié(e)</v>
          </cell>
          <cell r="AO1831">
            <v>2</v>
          </cell>
          <cell r="AQ1831">
            <v>3</v>
          </cell>
          <cell r="AR1831">
            <v>2</v>
          </cell>
          <cell r="AS1831">
            <v>45987.5</v>
          </cell>
          <cell r="AT1831" t="str">
            <v>Horaire</v>
          </cell>
          <cell r="AU1831">
            <v>3.5</v>
          </cell>
          <cell r="AV1831">
            <v>17</v>
          </cell>
          <cell r="AW1831" t="str">
            <v>00100</v>
          </cell>
          <cell r="AX1831" t="str">
            <v>00003069181</v>
          </cell>
          <cell r="AY1831">
            <v>79</v>
          </cell>
          <cell r="AZ1831" t="str">
            <v>LA POSTE</v>
          </cell>
          <cell r="BA1831" t="str">
            <v>17001000000306918179</v>
          </cell>
          <cell r="BB1831">
            <v>20</v>
          </cell>
          <cell r="BC1831" t="str">
            <v>33 RUE 73 ZAHROUNI</v>
          </cell>
          <cell r="BD1831" t="str">
            <v>TUNIS</v>
          </cell>
          <cell r="BG1831">
            <v>29559622</v>
          </cell>
          <cell r="BJ1831" t="str">
            <v>ZAHROUNI</v>
          </cell>
          <cell r="BK1831" t="str">
            <v>A-P6 AR</v>
          </cell>
          <cell r="BL1831" t="str">
            <v>1.3</v>
          </cell>
          <cell r="BT1831">
            <v>269</v>
          </cell>
          <cell r="BU1831" t="str">
            <v>si</v>
          </cell>
          <cell r="BV1831" t="str">
            <v>P6 AR A SP</v>
          </cell>
        </row>
        <row r="1832">
          <cell r="B1832">
            <v>1834</v>
          </cell>
          <cell r="C1832" t="str">
            <v>Madame</v>
          </cell>
          <cell r="D1832" t="str">
            <v>HAMDI LEILA</v>
          </cell>
          <cell r="E1832" t="str">
            <v>SAGE Tunisia</v>
          </cell>
          <cell r="F1832" t="str">
            <v>PRODUCTION</v>
          </cell>
          <cell r="G1832" t="str">
            <v>Couturière</v>
          </cell>
          <cell r="H1832" t="str">
            <v>P6 AV</v>
          </cell>
          <cell r="I1832" t="str">
            <v>Issam Ouni</v>
          </cell>
          <cell r="J1832" t="str">
            <v>B</v>
          </cell>
          <cell r="K1832" t="str">
            <v>DIRECTS</v>
          </cell>
          <cell r="L1832" t="str">
            <v>Variable cost at standard</v>
          </cell>
          <cell r="M1832" t="str">
            <v>Couturière</v>
          </cell>
          <cell r="N1832">
            <v>45257</v>
          </cell>
          <cell r="P1832">
            <v>25</v>
          </cell>
          <cell r="T1832" t="str">
            <v>CDD</v>
          </cell>
          <cell r="U1832" t="str">
            <v>Contractuel</v>
          </cell>
          <cell r="V1832">
            <v>45689</v>
          </cell>
          <cell r="W1832">
            <v>45747</v>
          </cell>
          <cell r="Z1832">
            <v>45257</v>
          </cell>
          <cell r="AA1832">
            <v>11</v>
          </cell>
          <cell r="AB1832">
            <v>2023</v>
          </cell>
          <cell r="AC1832">
            <v>2027</v>
          </cell>
          <cell r="AD1832">
            <v>1.2749999999999999</v>
          </cell>
          <cell r="AE1832" t="str">
            <v>&lt; 2</v>
          </cell>
          <cell r="AF1832">
            <v>29755</v>
          </cell>
          <cell r="AG1832">
            <v>43.745205479452054</v>
          </cell>
          <cell r="AH1832" t="str">
            <v>&gt;35&lt; 45</v>
          </cell>
          <cell r="AI1832">
            <v>12490735</v>
          </cell>
          <cell r="AJ1832" t="str">
            <v>01</v>
          </cell>
          <cell r="AK1832" t="str">
            <v>04715417</v>
          </cell>
          <cell r="AL1832">
            <v>37070</v>
          </cell>
          <cell r="AM1832" t="str">
            <v>FEMME</v>
          </cell>
          <cell r="AN1832" t="str">
            <v>Marié(e)</v>
          </cell>
          <cell r="AO1832">
            <v>2</v>
          </cell>
          <cell r="AQ1832">
            <v>3</v>
          </cell>
          <cell r="AR1832">
            <v>2</v>
          </cell>
          <cell r="AS1832">
            <v>45987.5</v>
          </cell>
          <cell r="AT1832" t="str">
            <v>Horaire</v>
          </cell>
          <cell r="AU1832">
            <v>3.5</v>
          </cell>
          <cell r="AV1832">
            <v>25</v>
          </cell>
          <cell r="AW1832" t="str">
            <v>03300</v>
          </cell>
          <cell r="AX1832" t="str">
            <v>00001198953</v>
          </cell>
          <cell r="AY1832">
            <v>71</v>
          </cell>
          <cell r="AZ1832" t="str">
            <v>ZITOUNA BANK</v>
          </cell>
          <cell r="BA1832" t="str">
            <v>25033000000119895371</v>
          </cell>
          <cell r="BB1832">
            <v>20</v>
          </cell>
          <cell r="BC1832" t="str">
            <v xml:space="preserve">ZAHROUNI TUNIS </v>
          </cell>
          <cell r="BD1832" t="str">
            <v>TUNIS</v>
          </cell>
          <cell r="BF1832">
            <v>45279</v>
          </cell>
          <cell r="BG1832">
            <v>22469994</v>
          </cell>
          <cell r="BJ1832" t="str">
            <v>ZAHROUNI</v>
          </cell>
          <cell r="BK1832" t="str">
            <v>B-P6 AV</v>
          </cell>
          <cell r="BL1832" t="str">
            <v>1.1</v>
          </cell>
          <cell r="BT1832">
            <v>228</v>
          </cell>
          <cell r="BU1832" t="str">
            <v>si</v>
          </cell>
          <cell r="BV1832" t="str">
            <v>P6 AV B CA</v>
          </cell>
        </row>
        <row r="1833">
          <cell r="B1833">
            <v>1835</v>
          </cell>
          <cell r="C1833" t="str">
            <v>Mlle</v>
          </cell>
          <cell r="D1833" t="str">
            <v>HIDOUSSI WASSILA</v>
          </cell>
          <cell r="E1833" t="str">
            <v>SAGE Tunisia</v>
          </cell>
          <cell r="F1833" t="str">
            <v>PRODUCTION</v>
          </cell>
          <cell r="G1833" t="str">
            <v>Couturière</v>
          </cell>
          <cell r="H1833" t="str">
            <v>P6 AR</v>
          </cell>
          <cell r="I1833" t="str">
            <v>Bel Hadj Mohamed</v>
          </cell>
          <cell r="J1833" t="str">
            <v>A</v>
          </cell>
          <cell r="K1833" t="str">
            <v>DIRECTS</v>
          </cell>
          <cell r="L1833" t="str">
            <v>Variable cost at standard</v>
          </cell>
          <cell r="M1833" t="str">
            <v>Couturière</v>
          </cell>
          <cell r="N1833">
            <v>45258</v>
          </cell>
          <cell r="P1833">
            <v>25</v>
          </cell>
          <cell r="T1833" t="str">
            <v>CDD</v>
          </cell>
          <cell r="U1833" t="str">
            <v>Contractuel</v>
          </cell>
          <cell r="V1833">
            <v>45689</v>
          </cell>
          <cell r="W1833">
            <v>45747</v>
          </cell>
          <cell r="Z1833">
            <v>45258</v>
          </cell>
          <cell r="AA1833">
            <v>11</v>
          </cell>
          <cell r="AB1833">
            <v>2023</v>
          </cell>
          <cell r="AC1833">
            <v>2027</v>
          </cell>
          <cell r="AD1833">
            <v>1.2722222222222221</v>
          </cell>
          <cell r="AE1833" t="str">
            <v>&lt; 2</v>
          </cell>
          <cell r="AF1833">
            <v>29636</v>
          </cell>
          <cell r="AG1833">
            <v>44.07123287671233</v>
          </cell>
          <cell r="AH1833" t="str">
            <v>&gt;35&lt; 45</v>
          </cell>
          <cell r="AI1833">
            <v>12620649</v>
          </cell>
          <cell r="AJ1833" t="str">
            <v>08</v>
          </cell>
          <cell r="AK1833" t="str">
            <v>07341085</v>
          </cell>
          <cell r="AL1833">
            <v>36327</v>
          </cell>
          <cell r="AM1833" t="str">
            <v>FEMME</v>
          </cell>
          <cell r="AN1833" t="str">
            <v>Célibataire</v>
          </cell>
          <cell r="AQ1833">
            <v>3</v>
          </cell>
          <cell r="AR1833">
            <v>2</v>
          </cell>
          <cell r="AS1833">
            <v>45988.5</v>
          </cell>
          <cell r="AT1833" t="str">
            <v>Horaire</v>
          </cell>
          <cell r="AU1833">
            <v>3.5</v>
          </cell>
          <cell r="AV1833">
            <v>17</v>
          </cell>
          <cell r="AW1833" t="str">
            <v>00100</v>
          </cell>
          <cell r="AX1833" t="str">
            <v>00003338713</v>
          </cell>
          <cell r="AY1833">
            <v>75</v>
          </cell>
          <cell r="AZ1833" t="str">
            <v>LA POSTE</v>
          </cell>
          <cell r="BA1833" t="str">
            <v>17001000000333871375</v>
          </cell>
          <cell r="BB1833">
            <v>20</v>
          </cell>
          <cell r="BC1833" t="str">
            <v>BIR ZITOUN TEBORBA</v>
          </cell>
          <cell r="BD1833" t="str">
            <v>MANOUBA</v>
          </cell>
          <cell r="BF1833">
            <v>45258</v>
          </cell>
          <cell r="BG1833">
            <v>26899054</v>
          </cell>
          <cell r="BJ1833" t="str">
            <v>TEBORBA</v>
          </cell>
          <cell r="BK1833" t="str">
            <v>A-P6 AR</v>
          </cell>
          <cell r="BL1833" t="str">
            <v>1.1</v>
          </cell>
          <cell r="BT1833">
            <v>270</v>
          </cell>
          <cell r="BU1833" t="str">
            <v>si</v>
          </cell>
          <cell r="BV1833" t="str">
            <v>P6 AR A SP</v>
          </cell>
        </row>
        <row r="1834">
          <cell r="B1834">
            <v>1836</v>
          </cell>
          <cell r="C1834" t="str">
            <v>Monsieur</v>
          </cell>
          <cell r="D1834" t="str">
            <v>ZOUARI ACHREF</v>
          </cell>
          <cell r="E1834" t="str">
            <v>SAGE Tunisia</v>
          </cell>
          <cell r="F1834" t="str">
            <v>PRODUCTION</v>
          </cell>
          <cell r="G1834" t="str">
            <v>Prép CAMPO</v>
          </cell>
          <cell r="H1834" t="str">
            <v>P6 AR</v>
          </cell>
          <cell r="I1834" t="str">
            <v>Bel Hadj Mohamed</v>
          </cell>
          <cell r="J1834" t="str">
            <v>A</v>
          </cell>
          <cell r="K1834" t="str">
            <v>DIRECTS</v>
          </cell>
          <cell r="L1834" t="str">
            <v>Variable cost at standard</v>
          </cell>
          <cell r="M1834" t="str">
            <v>Prép CAMPO</v>
          </cell>
          <cell r="N1834">
            <v>45258</v>
          </cell>
          <cell r="P1834">
            <v>25</v>
          </cell>
          <cell r="T1834" t="str">
            <v>CDD</v>
          </cell>
          <cell r="U1834" t="str">
            <v>Contractuel</v>
          </cell>
          <cell r="V1834">
            <v>45689</v>
          </cell>
          <cell r="W1834">
            <v>45747</v>
          </cell>
          <cell r="Z1834">
            <v>45258</v>
          </cell>
          <cell r="AA1834">
            <v>11</v>
          </cell>
          <cell r="AB1834">
            <v>2023</v>
          </cell>
          <cell r="AC1834">
            <v>2027</v>
          </cell>
          <cell r="AD1834">
            <v>1.2722222222222221</v>
          </cell>
          <cell r="AE1834" t="str">
            <v>&lt; 2</v>
          </cell>
          <cell r="AF1834">
            <v>32862</v>
          </cell>
          <cell r="AG1834">
            <v>35.232876712328768</v>
          </cell>
          <cell r="AH1834" t="str">
            <v>&gt;35&lt; 45</v>
          </cell>
          <cell r="AI1834">
            <v>17774110</v>
          </cell>
          <cell r="AJ1834" t="str">
            <v>08</v>
          </cell>
          <cell r="AK1834" t="str">
            <v>04810364</v>
          </cell>
          <cell r="AL1834">
            <v>43843</v>
          </cell>
          <cell r="AM1834" t="str">
            <v xml:space="preserve">HOMME </v>
          </cell>
          <cell r="AN1834" t="str">
            <v>Marié(e)</v>
          </cell>
          <cell r="AO1834">
            <v>1</v>
          </cell>
          <cell r="AP1834" t="str">
            <v>handicapé</v>
          </cell>
          <cell r="AQ1834">
            <v>3</v>
          </cell>
          <cell r="AR1834">
            <v>2</v>
          </cell>
          <cell r="AS1834">
            <v>45988.5</v>
          </cell>
          <cell r="AT1834" t="str">
            <v>Horaire</v>
          </cell>
          <cell r="AU1834">
            <v>3.5</v>
          </cell>
          <cell r="AV1834">
            <v>17</v>
          </cell>
          <cell r="AW1834">
            <v>53594</v>
          </cell>
          <cell r="AX1834" t="str">
            <v>01720786363</v>
          </cell>
          <cell r="AY1834">
            <v>85</v>
          </cell>
          <cell r="AZ1834" t="str">
            <v>LA POSTE</v>
          </cell>
          <cell r="BA1834" t="str">
            <v>17535940172078636385</v>
          </cell>
          <cell r="BB1834">
            <v>20</v>
          </cell>
          <cell r="BC1834" t="str">
            <v>EZZOUHOUR TUNIS</v>
          </cell>
          <cell r="BD1834" t="str">
            <v>TUNIS</v>
          </cell>
          <cell r="BG1834">
            <v>22727336</v>
          </cell>
          <cell r="BJ1834" t="str">
            <v>EZZOUHOUR</v>
          </cell>
          <cell r="BK1834" t="str">
            <v>CAMPO C</v>
          </cell>
          <cell r="BL1834" t="str">
            <v>1.1</v>
          </cell>
          <cell r="BU1834" t="str">
            <v>si</v>
          </cell>
          <cell r="BV1834" t="str">
            <v>P6 AV B PREP CAMPO</v>
          </cell>
        </row>
        <row r="1835">
          <cell r="B1835">
            <v>1837</v>
          </cell>
          <cell r="C1835" t="str">
            <v>Mlle</v>
          </cell>
          <cell r="D1835" t="str">
            <v>BOUTHOURI CHAIMA</v>
          </cell>
          <cell r="E1835" t="str">
            <v>SAGE Tunisia</v>
          </cell>
          <cell r="F1835" t="str">
            <v>PRODUCTION</v>
          </cell>
          <cell r="G1835" t="str">
            <v>Couturière</v>
          </cell>
          <cell r="H1835" t="str">
            <v>P6 AR</v>
          </cell>
          <cell r="I1835" t="str">
            <v>MASSOUD BRAHMI</v>
          </cell>
          <cell r="J1835" t="str">
            <v>B</v>
          </cell>
          <cell r="K1835" t="str">
            <v>DIRECTS</v>
          </cell>
          <cell r="L1835" t="str">
            <v>Variable cost at standard</v>
          </cell>
          <cell r="M1835" t="str">
            <v>Couturière</v>
          </cell>
          <cell r="N1835">
            <v>45258</v>
          </cell>
          <cell r="P1835">
            <v>25</v>
          </cell>
          <cell r="T1835" t="str">
            <v>CDD</v>
          </cell>
          <cell r="U1835" t="str">
            <v>Contractuel</v>
          </cell>
          <cell r="V1835">
            <v>45689</v>
          </cell>
          <cell r="W1835">
            <v>45747</v>
          </cell>
          <cell r="Z1835">
            <v>45258</v>
          </cell>
          <cell r="AA1835">
            <v>11</v>
          </cell>
          <cell r="AB1835">
            <v>2023</v>
          </cell>
          <cell r="AC1835">
            <v>2027</v>
          </cell>
          <cell r="AD1835">
            <v>1.2722222222222221</v>
          </cell>
          <cell r="AE1835" t="str">
            <v>&lt; 2</v>
          </cell>
          <cell r="AF1835">
            <v>36306</v>
          </cell>
          <cell r="AG1835">
            <v>25.797260273972604</v>
          </cell>
          <cell r="AH1835" t="str">
            <v>&gt;25&lt; 35</v>
          </cell>
          <cell r="AI1835">
            <v>17323000</v>
          </cell>
          <cell r="AJ1835" t="str">
            <v>07</v>
          </cell>
          <cell r="AK1835" t="str">
            <v>12706207</v>
          </cell>
          <cell r="AL1835">
            <v>43274</v>
          </cell>
          <cell r="AM1835" t="str">
            <v>FEMME</v>
          </cell>
          <cell r="AN1835" t="str">
            <v>Célibataire</v>
          </cell>
          <cell r="AQ1835">
            <v>3</v>
          </cell>
          <cell r="AR1835">
            <v>2</v>
          </cell>
          <cell r="AS1835">
            <v>45988.5</v>
          </cell>
          <cell r="AT1835" t="str">
            <v>Horaire</v>
          </cell>
          <cell r="AU1835">
            <v>3.5</v>
          </cell>
          <cell r="AV1835">
            <v>47</v>
          </cell>
          <cell r="AW1835" t="str">
            <v>01000</v>
          </cell>
          <cell r="AX1835" t="str">
            <v>00000082824</v>
          </cell>
          <cell r="AY1835">
            <v>65</v>
          </cell>
          <cell r="AZ1835" t="str">
            <v>wifak bank</v>
          </cell>
          <cell r="BA1835" t="str">
            <v>47010000000008282465</v>
          </cell>
          <cell r="BB1835">
            <v>20</v>
          </cell>
          <cell r="BC1835" t="str">
            <v>OUARDIA 6 TUNIS</v>
          </cell>
          <cell r="BD1835" t="str">
            <v>TUNIS</v>
          </cell>
          <cell r="BG1835">
            <v>23875788</v>
          </cell>
          <cell r="BJ1835" t="str">
            <v>OUARDIYA</v>
          </cell>
          <cell r="BK1835" t="str">
            <v>B-P6 AR</v>
          </cell>
          <cell r="BL1835" t="str">
            <v>1.1</v>
          </cell>
          <cell r="BT1835">
            <v>229</v>
          </cell>
          <cell r="BU1835" t="str">
            <v>si</v>
          </cell>
          <cell r="BV1835" t="str">
            <v>P6 AR B CP</v>
          </cell>
        </row>
        <row r="1836">
          <cell r="B1836">
            <v>1838</v>
          </cell>
          <cell r="C1836" t="str">
            <v>Madame</v>
          </cell>
          <cell r="D1836" t="str">
            <v>NEFZI AZIZA</v>
          </cell>
          <cell r="E1836" t="str">
            <v>SAGE Tunisia</v>
          </cell>
          <cell r="F1836" t="str">
            <v>PRODUCTION</v>
          </cell>
          <cell r="G1836" t="str">
            <v>Couturière</v>
          </cell>
          <cell r="H1836" t="str">
            <v>P6 AR</v>
          </cell>
          <cell r="I1836" t="str">
            <v>MEJRI ANIS</v>
          </cell>
          <cell r="J1836" t="str">
            <v>A</v>
          </cell>
          <cell r="K1836" t="str">
            <v>DIRECTS</v>
          </cell>
          <cell r="L1836" t="str">
            <v>Variable cost at standard</v>
          </cell>
          <cell r="M1836" t="str">
            <v>Couturière</v>
          </cell>
          <cell r="N1836">
            <v>45258</v>
          </cell>
          <cell r="P1836">
            <v>-340</v>
          </cell>
          <cell r="Q1836">
            <v>45383</v>
          </cell>
          <cell r="R1836" t="str">
            <v>familliale</v>
          </cell>
          <cell r="T1836" t="str">
            <v>CDD</v>
          </cell>
          <cell r="U1836" t="str">
            <v>Contractuel</v>
          </cell>
          <cell r="V1836">
            <v>45352</v>
          </cell>
          <cell r="W1836">
            <v>45382</v>
          </cell>
          <cell r="Z1836">
            <v>45258</v>
          </cell>
          <cell r="AA1836">
            <v>11</v>
          </cell>
          <cell r="AB1836">
            <v>2023</v>
          </cell>
          <cell r="AC1836">
            <v>2027</v>
          </cell>
          <cell r="AD1836">
            <v>1.2722222222222221</v>
          </cell>
          <cell r="AE1836" t="str">
            <v>&lt; 2</v>
          </cell>
          <cell r="AF1836">
            <v>31833</v>
          </cell>
          <cell r="AG1836">
            <v>38.052054794520551</v>
          </cell>
          <cell r="AH1836" t="str">
            <v>&gt;35&lt; 45</v>
          </cell>
          <cell r="AI1836">
            <v>16169370</v>
          </cell>
          <cell r="AJ1836" t="str">
            <v>07</v>
          </cell>
          <cell r="AK1836" t="str">
            <v>09500016</v>
          </cell>
          <cell r="AL1836">
            <v>44146</v>
          </cell>
          <cell r="AM1836" t="str">
            <v>FEMME</v>
          </cell>
          <cell r="AN1836" t="str">
            <v>Marié(e)</v>
          </cell>
          <cell r="AO1836">
            <v>4</v>
          </cell>
          <cell r="AQ1836">
            <v>3</v>
          </cell>
          <cell r="AR1836">
            <v>1</v>
          </cell>
          <cell r="AS1836">
            <v>45623.25</v>
          </cell>
          <cell r="AT1836" t="str">
            <v>Horaire</v>
          </cell>
          <cell r="AU1836">
            <v>3.5</v>
          </cell>
          <cell r="AV1836">
            <v>17</v>
          </cell>
          <cell r="AW1836" t="str">
            <v>00100</v>
          </cell>
          <cell r="AX1836" t="str">
            <v>00001096033</v>
          </cell>
          <cell r="AY1836" t="str">
            <v>01</v>
          </cell>
          <cell r="AZ1836" t="str">
            <v>LA POSTE</v>
          </cell>
          <cell r="BA1836" t="str">
            <v>17001000000109603301</v>
          </cell>
          <cell r="BB1836">
            <v>20</v>
          </cell>
          <cell r="BC1836" t="str">
            <v>SIDI THEBET ARIANA</v>
          </cell>
          <cell r="BD1836" t="str">
            <v>ARIANA</v>
          </cell>
          <cell r="BF1836">
            <v>45258</v>
          </cell>
          <cell r="BG1836">
            <v>97513540</v>
          </cell>
          <cell r="BJ1836" t="str">
            <v>SIDI THABET</v>
          </cell>
          <cell r="BK1836" t="str">
            <v>A-P6 AR</v>
          </cell>
          <cell r="BL1836" t="str">
            <v>1.1</v>
          </cell>
          <cell r="BU1836" t="str">
            <v>Non-Actif</v>
          </cell>
          <cell r="BV1836" t="str">
            <v>P6 AR A SP</v>
          </cell>
        </row>
        <row r="1837">
          <cell r="B1837">
            <v>1839</v>
          </cell>
          <cell r="C1837" t="str">
            <v>Madame</v>
          </cell>
          <cell r="D1837" t="str">
            <v>HADDAJI SOUAD</v>
          </cell>
          <cell r="E1837" t="str">
            <v>SAGE Tunisia</v>
          </cell>
          <cell r="F1837" t="str">
            <v>PRODUCTION</v>
          </cell>
          <cell r="G1837" t="str">
            <v>Couturière</v>
          </cell>
          <cell r="H1837" t="str">
            <v>P6 AR</v>
          </cell>
          <cell r="I1837" t="str">
            <v>MASSOUD BRAHMI</v>
          </cell>
          <cell r="J1837" t="str">
            <v>B</v>
          </cell>
          <cell r="K1837" t="str">
            <v>DIRECTS</v>
          </cell>
          <cell r="L1837" t="str">
            <v>Variable cost at standard</v>
          </cell>
          <cell r="M1837" t="str">
            <v>Couturière</v>
          </cell>
          <cell r="N1837">
            <v>45258</v>
          </cell>
          <cell r="P1837">
            <v>-371</v>
          </cell>
          <cell r="Q1837">
            <v>45348</v>
          </cell>
          <cell r="R1837" t="str">
            <v>personnel</v>
          </cell>
          <cell r="T1837" t="str">
            <v>CDD</v>
          </cell>
          <cell r="U1837" t="str">
            <v>Contractuel</v>
          </cell>
          <cell r="V1837">
            <v>45323</v>
          </cell>
          <cell r="W1837">
            <v>45351</v>
          </cell>
          <cell r="Z1837">
            <v>45258</v>
          </cell>
          <cell r="AA1837">
            <v>11</v>
          </cell>
          <cell r="AB1837">
            <v>2023</v>
          </cell>
          <cell r="AC1837">
            <v>2027</v>
          </cell>
          <cell r="AD1837">
            <v>1.2722222222222221</v>
          </cell>
          <cell r="AE1837" t="str">
            <v>&lt; 2</v>
          </cell>
          <cell r="AF1837">
            <v>30741</v>
          </cell>
          <cell r="AG1837">
            <v>41.043835616438358</v>
          </cell>
          <cell r="AH1837" t="str">
            <v>&gt;35&lt; 45</v>
          </cell>
          <cell r="AI1837">
            <v>16141942</v>
          </cell>
          <cell r="AJ1837" t="str">
            <v>05</v>
          </cell>
          <cell r="AK1837" t="str">
            <v>05894005</v>
          </cell>
          <cell r="AL1837">
            <v>41394</v>
          </cell>
          <cell r="AM1837" t="str">
            <v>FEMME</v>
          </cell>
          <cell r="AN1837" t="str">
            <v>Marié(e)</v>
          </cell>
          <cell r="AO1837">
            <v>3</v>
          </cell>
          <cell r="AQ1837">
            <v>3</v>
          </cell>
          <cell r="AR1837">
            <v>1</v>
          </cell>
          <cell r="AS1837">
            <v>45623.25</v>
          </cell>
          <cell r="AT1837" t="str">
            <v>Horaire</v>
          </cell>
          <cell r="AU1837">
            <v>3.5</v>
          </cell>
          <cell r="AV1837">
            <v>17</v>
          </cell>
          <cell r="AW1837" t="str">
            <v>00100</v>
          </cell>
          <cell r="AX1837" t="str">
            <v>00002958116</v>
          </cell>
          <cell r="AY1837">
            <v>79</v>
          </cell>
          <cell r="AZ1837" t="str">
            <v>LA POSTE</v>
          </cell>
          <cell r="BA1837" t="str">
            <v>17001000000295811679</v>
          </cell>
          <cell r="BB1837">
            <v>20</v>
          </cell>
          <cell r="BC1837" t="str">
            <v>NAASSEN BEN AROUS</v>
          </cell>
          <cell r="BD1837" t="str">
            <v>BEN AROUS</v>
          </cell>
          <cell r="BG1837">
            <v>29989507</v>
          </cell>
          <cell r="BH1837">
            <v>58705996</v>
          </cell>
          <cell r="BJ1837" t="str">
            <v>NAASSEN</v>
          </cell>
          <cell r="BK1837" t="str">
            <v>B-P6 AR</v>
          </cell>
          <cell r="BL1837" t="str">
            <v>1.1</v>
          </cell>
          <cell r="BU1837" t="str">
            <v>Non-Actif</v>
          </cell>
          <cell r="BV1837" t="str">
            <v>P6 AR B SP</v>
          </cell>
        </row>
        <row r="1838">
          <cell r="B1838">
            <v>1840</v>
          </cell>
          <cell r="C1838" t="str">
            <v>Madame</v>
          </cell>
          <cell r="D1838" t="str">
            <v>NASRALLI SABRINE</v>
          </cell>
          <cell r="E1838" t="str">
            <v>SAGE Tunisia</v>
          </cell>
          <cell r="F1838" t="str">
            <v>PRODUCTION</v>
          </cell>
          <cell r="G1838" t="str">
            <v>Couturière</v>
          </cell>
          <cell r="H1838" t="str">
            <v>P6 AR</v>
          </cell>
          <cell r="I1838" t="str">
            <v>MASSOUD BRAHMI</v>
          </cell>
          <cell r="J1838" t="str">
            <v>B</v>
          </cell>
          <cell r="K1838" t="str">
            <v>DIRECTS</v>
          </cell>
          <cell r="L1838" t="str">
            <v>Variable cost at standard</v>
          </cell>
          <cell r="M1838" t="str">
            <v>Couturière</v>
          </cell>
          <cell r="N1838">
            <v>45258</v>
          </cell>
          <cell r="P1838">
            <v>-371</v>
          </cell>
          <cell r="Q1838">
            <v>45352</v>
          </cell>
          <cell r="R1838" t="str">
            <v>maladie</v>
          </cell>
          <cell r="T1838" t="str">
            <v>CDD</v>
          </cell>
          <cell r="U1838" t="str">
            <v>Contractuel</v>
          </cell>
          <cell r="V1838">
            <v>45323</v>
          </cell>
          <cell r="W1838">
            <v>45351</v>
          </cell>
          <cell r="Z1838">
            <v>45258</v>
          </cell>
          <cell r="AA1838">
            <v>11</v>
          </cell>
          <cell r="AB1838">
            <v>2023</v>
          </cell>
          <cell r="AC1838">
            <v>2027</v>
          </cell>
          <cell r="AD1838">
            <v>1.2722222222222221</v>
          </cell>
          <cell r="AE1838" t="str">
            <v>&lt; 2</v>
          </cell>
          <cell r="AF1838">
            <v>35082</v>
          </cell>
          <cell r="AG1838">
            <v>29.150684931506849</v>
          </cell>
          <cell r="AH1838" t="str">
            <v>&gt;25&lt; 35</v>
          </cell>
          <cell r="AI1838">
            <v>16724441</v>
          </cell>
          <cell r="AJ1838" t="str">
            <v>04</v>
          </cell>
          <cell r="AK1838" t="str">
            <v>07467580</v>
          </cell>
          <cell r="AL1838">
            <v>45086</v>
          </cell>
          <cell r="AM1838" t="str">
            <v>FEMME</v>
          </cell>
          <cell r="AN1838" t="str">
            <v>Marié(e)</v>
          </cell>
          <cell r="AQ1838">
            <v>3</v>
          </cell>
          <cell r="AR1838">
            <v>1</v>
          </cell>
          <cell r="AS1838">
            <v>45623.25</v>
          </cell>
          <cell r="AT1838" t="str">
            <v>Horaire</v>
          </cell>
          <cell r="AU1838">
            <v>3.5</v>
          </cell>
          <cell r="AV1838">
            <v>12</v>
          </cell>
          <cell r="AW1838" t="str">
            <v>07200</v>
          </cell>
          <cell r="AX1838" t="str">
            <v>00002354014</v>
          </cell>
          <cell r="AY1838" t="str">
            <v>03</v>
          </cell>
          <cell r="AZ1838" t="str">
            <v>UBCI</v>
          </cell>
          <cell r="BA1838" t="str">
            <v>12072000000235401403</v>
          </cell>
          <cell r="BB1838">
            <v>20</v>
          </cell>
          <cell r="BC1838" t="str">
            <v>CITE EL OUARD CHEBBAOU OUED ELLIL</v>
          </cell>
          <cell r="BD1838" t="str">
            <v>MANOUBA</v>
          </cell>
          <cell r="BG1838">
            <v>29449618</v>
          </cell>
          <cell r="BJ1838" t="str">
            <v>OUED ELLIL</v>
          </cell>
          <cell r="BK1838" t="str">
            <v>B-P6 AR</v>
          </cell>
          <cell r="BL1838" t="str">
            <v>1.1</v>
          </cell>
          <cell r="BU1838" t="str">
            <v>Non-Actif</v>
          </cell>
          <cell r="BV1838" t="str">
            <v>P6 AR B CP</v>
          </cell>
        </row>
        <row r="1839">
          <cell r="B1839">
            <v>1841</v>
          </cell>
          <cell r="C1839" t="str">
            <v>Monsieur</v>
          </cell>
          <cell r="D1839" t="str">
            <v>BARRANI MONTASSAR</v>
          </cell>
          <cell r="E1839" t="str">
            <v>SAGE Tunisia</v>
          </cell>
          <cell r="F1839" t="str">
            <v>PRODUCTION</v>
          </cell>
          <cell r="G1839" t="str">
            <v>Couturière</v>
          </cell>
          <cell r="H1839" t="str">
            <v>P6 AR</v>
          </cell>
          <cell r="I1839" t="str">
            <v>Bel Hadj Mohamed</v>
          </cell>
          <cell r="J1839" t="str">
            <v>A</v>
          </cell>
          <cell r="K1839" t="str">
            <v>DIRECTS</v>
          </cell>
          <cell r="L1839" t="str">
            <v>Variable cost at standard</v>
          </cell>
          <cell r="M1839" t="str">
            <v>Couturière</v>
          </cell>
          <cell r="N1839">
            <v>45258</v>
          </cell>
          <cell r="P1839">
            <v>25</v>
          </cell>
          <cell r="T1839" t="str">
            <v>CDD</v>
          </cell>
          <cell r="U1839" t="str">
            <v>Contractuel</v>
          </cell>
          <cell r="V1839">
            <v>45689</v>
          </cell>
          <cell r="W1839">
            <v>45747</v>
          </cell>
          <cell r="Z1839">
            <v>45258</v>
          </cell>
          <cell r="AA1839">
            <v>11</v>
          </cell>
          <cell r="AB1839">
            <v>2023</v>
          </cell>
          <cell r="AC1839">
            <v>2027</v>
          </cell>
          <cell r="AD1839">
            <v>1.2722222222222221</v>
          </cell>
          <cell r="AE1839" t="str">
            <v>&lt; 2</v>
          </cell>
          <cell r="AF1839">
            <v>32229</v>
          </cell>
          <cell r="AG1839">
            <v>36.967123287671235</v>
          </cell>
          <cell r="AH1839" t="str">
            <v>&gt;35&lt; 45</v>
          </cell>
          <cell r="AI1839">
            <v>16435274</v>
          </cell>
          <cell r="AJ1839" t="str">
            <v>09</v>
          </cell>
          <cell r="AK1839" t="str">
            <v>04748506</v>
          </cell>
          <cell r="AL1839">
            <v>43398</v>
          </cell>
          <cell r="AM1839" t="str">
            <v xml:space="preserve">HOMME </v>
          </cell>
          <cell r="AN1839" t="str">
            <v>Célibataire</v>
          </cell>
          <cell r="AQ1839">
            <v>3</v>
          </cell>
          <cell r="AR1839">
            <v>2</v>
          </cell>
          <cell r="AS1839">
            <v>45988.5</v>
          </cell>
          <cell r="AT1839" t="str">
            <v>Horaire</v>
          </cell>
          <cell r="AU1839">
            <v>3.5</v>
          </cell>
          <cell r="AV1839">
            <v>17</v>
          </cell>
          <cell r="AW1839">
            <v>53594</v>
          </cell>
          <cell r="AX1839" t="str">
            <v>01720777792</v>
          </cell>
          <cell r="AY1839">
            <v>93</v>
          </cell>
          <cell r="AZ1839" t="str">
            <v>LA POSTE</v>
          </cell>
          <cell r="BA1839" t="str">
            <v>17535940172077779293</v>
          </cell>
          <cell r="BB1839">
            <v>20</v>
          </cell>
          <cell r="BC1839" t="str">
            <v>CITE ZAHROUNI TUNIS</v>
          </cell>
          <cell r="BD1839" t="str">
            <v>TUNIS</v>
          </cell>
          <cell r="BF1839">
            <v>45258</v>
          </cell>
          <cell r="BG1839">
            <v>54512897</v>
          </cell>
          <cell r="BJ1839" t="str">
            <v>ZAHROUNI</v>
          </cell>
          <cell r="BK1839" t="str">
            <v>A-P6 AR</v>
          </cell>
          <cell r="BL1839" t="str">
            <v>1.1</v>
          </cell>
          <cell r="BU1839" t="str">
            <v>si</v>
          </cell>
          <cell r="BV1839" t="str">
            <v>P6 AR A SP</v>
          </cell>
        </row>
        <row r="1840">
          <cell r="B1840">
            <v>1842</v>
          </cell>
          <cell r="C1840" t="str">
            <v>Madame</v>
          </cell>
          <cell r="D1840" t="str">
            <v>GOROUACHI MARWA</v>
          </cell>
          <cell r="E1840" t="str">
            <v>SAGE Tunisia</v>
          </cell>
          <cell r="F1840" t="str">
            <v>PRODUCTION</v>
          </cell>
          <cell r="G1840" t="str">
            <v>Couturière</v>
          </cell>
          <cell r="H1840" t="str">
            <v>P6 AR</v>
          </cell>
          <cell r="I1840" t="str">
            <v>MASSOUD BRAHMI</v>
          </cell>
          <cell r="J1840" t="str">
            <v>B</v>
          </cell>
          <cell r="K1840" t="str">
            <v>DIRECTS</v>
          </cell>
          <cell r="L1840" t="str">
            <v>Variable cost at standard</v>
          </cell>
          <cell r="M1840" t="str">
            <v>Couturière</v>
          </cell>
          <cell r="N1840">
            <v>45258</v>
          </cell>
          <cell r="Q1840">
            <v>45258</v>
          </cell>
          <cell r="R1840" t="str">
            <v>probléme d'intégration</v>
          </cell>
          <cell r="T1840" t="str">
            <v>CDD</v>
          </cell>
          <cell r="U1840" t="str">
            <v>Contractuel</v>
          </cell>
          <cell r="V1840">
            <v>45258</v>
          </cell>
          <cell r="W1840">
            <v>45291</v>
          </cell>
          <cell r="Z1840">
            <v>45258</v>
          </cell>
          <cell r="AA1840">
            <v>11</v>
          </cell>
          <cell r="AB1840">
            <v>2023</v>
          </cell>
          <cell r="AC1840">
            <v>2027</v>
          </cell>
          <cell r="AD1840">
            <v>1.2722222222222221</v>
          </cell>
          <cell r="AE1840" t="str">
            <v>&lt; 2</v>
          </cell>
          <cell r="AF1840">
            <v>32489</v>
          </cell>
          <cell r="AG1840">
            <v>36.254794520547946</v>
          </cell>
          <cell r="AH1840" t="str">
            <v>&gt;35&lt; 45</v>
          </cell>
          <cell r="AK1840" t="str">
            <v>04736080</v>
          </cell>
          <cell r="AL1840">
            <v>44810</v>
          </cell>
          <cell r="AM1840" t="str">
            <v>FEMME</v>
          </cell>
          <cell r="AN1840" t="str">
            <v>Divorcé</v>
          </cell>
          <cell r="AQ1840">
            <v>3</v>
          </cell>
          <cell r="AR1840">
            <v>1</v>
          </cell>
          <cell r="AS1840">
            <v>45623.25</v>
          </cell>
          <cell r="AT1840" t="str">
            <v>Horaire</v>
          </cell>
          <cell r="AU1840">
            <v>3.5</v>
          </cell>
          <cell r="AV1840">
            <v>17</v>
          </cell>
          <cell r="AW1840" t="str">
            <v>00100</v>
          </cell>
          <cell r="AX1840" t="str">
            <v>00002879888</v>
          </cell>
          <cell r="AY1840">
            <v>23</v>
          </cell>
          <cell r="AZ1840" t="str">
            <v>LA POSTE</v>
          </cell>
          <cell r="BA1840" t="str">
            <v>17001000000287988823</v>
          </cell>
          <cell r="BB1840">
            <v>20</v>
          </cell>
          <cell r="BC1840" t="str">
            <v>MONFLEURY TUNIS</v>
          </cell>
          <cell r="BD1840" t="str">
            <v>TUNIS</v>
          </cell>
          <cell r="BG1840">
            <v>56714904</v>
          </cell>
          <cell r="BH1840">
            <v>50655867</v>
          </cell>
          <cell r="BK1840" t="str">
            <v>B-P6 AR</v>
          </cell>
          <cell r="BL1840" t="str">
            <v>1.1</v>
          </cell>
          <cell r="BU1840" t="str">
            <v>Non-Actif</v>
          </cell>
        </row>
        <row r="1841">
          <cell r="B1841">
            <v>1843</v>
          </cell>
          <cell r="C1841" t="str">
            <v>Madame</v>
          </cell>
          <cell r="D1841" t="str">
            <v>MLIKI BASMA</v>
          </cell>
          <cell r="E1841" t="str">
            <v>SAGE Tunisia</v>
          </cell>
          <cell r="F1841" t="str">
            <v>PRODUCTION</v>
          </cell>
          <cell r="G1841" t="str">
            <v>Couturière</v>
          </cell>
          <cell r="H1841" t="str">
            <v>P6 AR</v>
          </cell>
          <cell r="I1841" t="str">
            <v>MEJRI ANIS</v>
          </cell>
          <cell r="J1841" t="str">
            <v>A</v>
          </cell>
          <cell r="K1841" t="str">
            <v>DIRECTS</v>
          </cell>
          <cell r="L1841" t="str">
            <v>Variable cost at standard</v>
          </cell>
          <cell r="M1841" t="str">
            <v>Couturière</v>
          </cell>
          <cell r="N1841">
            <v>45258</v>
          </cell>
          <cell r="Q1841">
            <v>45264</v>
          </cell>
          <cell r="R1841" t="str">
            <v>Personnel</v>
          </cell>
          <cell r="T1841" t="str">
            <v>CDD</v>
          </cell>
          <cell r="U1841" t="str">
            <v>Contractuel</v>
          </cell>
          <cell r="V1841">
            <v>45258</v>
          </cell>
          <cell r="W1841">
            <v>45291</v>
          </cell>
          <cell r="Z1841">
            <v>45258</v>
          </cell>
          <cell r="AA1841">
            <v>11</v>
          </cell>
          <cell r="AB1841">
            <v>2023</v>
          </cell>
          <cell r="AC1841">
            <v>2027</v>
          </cell>
          <cell r="AD1841">
            <v>1.2722222222222221</v>
          </cell>
          <cell r="AE1841" t="str">
            <v>&lt; 2</v>
          </cell>
          <cell r="AF1841">
            <v>30648</v>
          </cell>
          <cell r="AG1841">
            <v>41.298630136986304</v>
          </cell>
          <cell r="AH1841" t="str">
            <v>&gt;35&lt; 45</v>
          </cell>
          <cell r="AK1841" t="str">
            <v>07361633</v>
          </cell>
          <cell r="AL1841">
            <v>40196</v>
          </cell>
          <cell r="AM1841" t="str">
            <v>FEMME</v>
          </cell>
          <cell r="AN1841" t="str">
            <v>Marié(e)</v>
          </cell>
          <cell r="AO1841">
            <v>3</v>
          </cell>
          <cell r="AQ1841">
            <v>3</v>
          </cell>
          <cell r="AR1841">
            <v>1</v>
          </cell>
          <cell r="AS1841">
            <v>45623.25</v>
          </cell>
          <cell r="AT1841" t="str">
            <v>Horaire</v>
          </cell>
          <cell r="AU1841">
            <v>3.5</v>
          </cell>
          <cell r="AV1841">
            <v>17</v>
          </cell>
          <cell r="AW1841" t="str">
            <v>00100</v>
          </cell>
          <cell r="AX1841" t="str">
            <v>00000151771</v>
          </cell>
          <cell r="AY1841">
            <v>96</v>
          </cell>
          <cell r="AZ1841" t="str">
            <v>LA POSTE</v>
          </cell>
          <cell r="BA1841" t="str">
            <v>17001000000015177196</v>
          </cell>
          <cell r="BB1841">
            <v>20</v>
          </cell>
          <cell r="BC1841" t="str">
            <v>CITE ENNAJET JEDAIDA</v>
          </cell>
          <cell r="BD1841" t="str">
            <v>MANOUBA</v>
          </cell>
          <cell r="BF1841">
            <v>45258</v>
          </cell>
          <cell r="BG1841">
            <v>55421803</v>
          </cell>
          <cell r="BK1841" t="str">
            <v>A-P6 AR</v>
          </cell>
          <cell r="BL1841" t="str">
            <v>1.1</v>
          </cell>
          <cell r="BU1841" t="str">
            <v>Non-Actif</v>
          </cell>
        </row>
        <row r="1842">
          <cell r="B1842">
            <v>1844</v>
          </cell>
          <cell r="C1842" t="str">
            <v>Madame</v>
          </cell>
          <cell r="D1842" t="str">
            <v>ZAGHOUANI HENDA</v>
          </cell>
          <cell r="E1842" t="str">
            <v>SAGE Tunisia</v>
          </cell>
          <cell r="F1842" t="str">
            <v>PRODUCTION</v>
          </cell>
          <cell r="G1842" t="str">
            <v>Couturière</v>
          </cell>
          <cell r="H1842" t="str">
            <v>P6 AR</v>
          </cell>
          <cell r="I1842" t="str">
            <v>Bel Hadj Mohamed</v>
          </cell>
          <cell r="J1842" t="str">
            <v>A</v>
          </cell>
          <cell r="K1842" t="str">
            <v>DIRECTS</v>
          </cell>
          <cell r="L1842" t="str">
            <v>Variable cost at standard</v>
          </cell>
          <cell r="M1842" t="str">
            <v>Couturière</v>
          </cell>
          <cell r="N1842">
            <v>45258</v>
          </cell>
          <cell r="P1842">
            <v>25</v>
          </cell>
          <cell r="T1842" t="str">
            <v>CDD</v>
          </cell>
          <cell r="U1842" t="str">
            <v>Contractuel</v>
          </cell>
          <cell r="V1842">
            <v>45689</v>
          </cell>
          <cell r="W1842">
            <v>45747</v>
          </cell>
          <cell r="Z1842">
            <v>45258</v>
          </cell>
          <cell r="AA1842">
            <v>11</v>
          </cell>
          <cell r="AB1842">
            <v>2023</v>
          </cell>
          <cell r="AC1842">
            <v>2027</v>
          </cell>
          <cell r="AD1842">
            <v>1.2722222222222221</v>
          </cell>
          <cell r="AE1842" t="str">
            <v>&lt; 2</v>
          </cell>
          <cell r="AF1842">
            <v>27943</v>
          </cell>
          <cell r="AG1842">
            <v>48.709589041095889</v>
          </cell>
          <cell r="AH1842" t="str">
            <v>&gt;45&lt; 55</v>
          </cell>
          <cell r="AI1842">
            <v>11940010</v>
          </cell>
          <cell r="AJ1842" t="str">
            <v>02</v>
          </cell>
          <cell r="AK1842" t="str">
            <v>05689145</v>
          </cell>
          <cell r="AL1842">
            <v>35026</v>
          </cell>
          <cell r="AM1842" t="str">
            <v>FEMME</v>
          </cell>
          <cell r="AN1842" t="str">
            <v>Marié(e)</v>
          </cell>
          <cell r="AO1842">
            <v>2</v>
          </cell>
          <cell r="AQ1842">
            <v>3</v>
          </cell>
          <cell r="AR1842">
            <v>2</v>
          </cell>
          <cell r="AS1842">
            <v>45988.5</v>
          </cell>
          <cell r="AT1842" t="str">
            <v>Horaire</v>
          </cell>
          <cell r="AU1842">
            <v>3.5</v>
          </cell>
          <cell r="AV1842">
            <v>12</v>
          </cell>
          <cell r="AW1842">
            <v>40600</v>
          </cell>
          <cell r="AX1842" t="str">
            <v>00002433578</v>
          </cell>
          <cell r="AY1842">
            <v>33</v>
          </cell>
          <cell r="AZ1842" t="str">
            <v>UIB</v>
          </cell>
          <cell r="BA1842" t="str">
            <v>12406000000243357833</v>
          </cell>
          <cell r="BB1842">
            <v>20</v>
          </cell>
          <cell r="BC1842" t="str">
            <v>CITE HWAS EL AGBA</v>
          </cell>
          <cell r="BD1842" t="str">
            <v>TUNIS</v>
          </cell>
          <cell r="BG1842">
            <v>92011276</v>
          </cell>
          <cell r="BJ1842" t="str">
            <v>EL AGBA</v>
          </cell>
          <cell r="BK1842" t="str">
            <v>A-P6 AR</v>
          </cell>
          <cell r="BL1842" t="str">
            <v>1.1</v>
          </cell>
          <cell r="BT1842">
            <v>272</v>
          </cell>
          <cell r="BU1842" t="str">
            <v>si</v>
          </cell>
          <cell r="BV1842" t="str">
            <v>P6 AR A SP</v>
          </cell>
        </row>
        <row r="1843">
          <cell r="B1843">
            <v>1845</v>
          </cell>
          <cell r="C1843" t="str">
            <v>Madame</v>
          </cell>
          <cell r="D1843" t="str">
            <v>CHAALI INTISSAR</v>
          </cell>
          <cell r="E1843" t="str">
            <v>SAGE Tunisia</v>
          </cell>
          <cell r="F1843" t="str">
            <v>PRODUCTION</v>
          </cell>
          <cell r="G1843" t="str">
            <v>Couturière</v>
          </cell>
          <cell r="H1843" t="str">
            <v>P6 AR</v>
          </cell>
          <cell r="I1843" t="str">
            <v>Bel Hadj Mohamed</v>
          </cell>
          <cell r="J1843" t="str">
            <v>A</v>
          </cell>
          <cell r="K1843" t="str">
            <v>DIRECTS</v>
          </cell>
          <cell r="L1843" t="str">
            <v>Variable cost at standard</v>
          </cell>
          <cell r="M1843" t="str">
            <v>Couturière</v>
          </cell>
          <cell r="N1843">
            <v>45258</v>
          </cell>
          <cell r="P1843">
            <v>25</v>
          </cell>
          <cell r="T1843" t="str">
            <v>CDD</v>
          </cell>
          <cell r="U1843" t="str">
            <v>Contractuel</v>
          </cell>
          <cell r="V1843">
            <v>45689</v>
          </cell>
          <cell r="W1843">
            <v>45747</v>
          </cell>
          <cell r="Z1843">
            <v>45258</v>
          </cell>
          <cell r="AA1843">
            <v>11</v>
          </cell>
          <cell r="AB1843">
            <v>2023</v>
          </cell>
          <cell r="AC1843">
            <v>2027</v>
          </cell>
          <cell r="AD1843">
            <v>1.2722222222222221</v>
          </cell>
          <cell r="AE1843" t="str">
            <v>&lt; 2</v>
          </cell>
          <cell r="AF1843">
            <v>36008</v>
          </cell>
          <cell r="AG1843">
            <v>26.613698630136987</v>
          </cell>
          <cell r="AH1843" t="str">
            <v>&gt;25&lt; 35</v>
          </cell>
          <cell r="AI1843">
            <v>17108756</v>
          </cell>
          <cell r="AJ1843" t="str">
            <v>08</v>
          </cell>
          <cell r="AK1843" t="str">
            <v>09523811</v>
          </cell>
          <cell r="AL1843">
            <v>42594</v>
          </cell>
          <cell r="AM1843" t="str">
            <v>FEMME</v>
          </cell>
          <cell r="AN1843" t="str">
            <v>Célibataire</v>
          </cell>
          <cell r="AQ1843">
            <v>3</v>
          </cell>
          <cell r="AR1843">
            <v>2</v>
          </cell>
          <cell r="AS1843">
            <v>45988.5</v>
          </cell>
          <cell r="AT1843" t="str">
            <v>Horaire</v>
          </cell>
          <cell r="AU1843">
            <v>3.5</v>
          </cell>
          <cell r="AV1843">
            <v>17</v>
          </cell>
          <cell r="AW1843" t="str">
            <v>00100</v>
          </cell>
          <cell r="AX1843" t="str">
            <v>00002920368</v>
          </cell>
          <cell r="AY1843">
            <v>27</v>
          </cell>
          <cell r="AZ1843" t="str">
            <v>LA POSTE</v>
          </cell>
          <cell r="BA1843" t="str">
            <v>17001000000292036827</v>
          </cell>
          <cell r="BB1843">
            <v>20</v>
          </cell>
          <cell r="BC1843" t="str">
            <v>EZZAHRA JEDAIDA MANOUBA</v>
          </cell>
          <cell r="BD1843" t="str">
            <v>MANOUBA</v>
          </cell>
          <cell r="BF1843">
            <v>45258</v>
          </cell>
          <cell r="BG1843">
            <v>58782213</v>
          </cell>
          <cell r="BJ1843" t="str">
            <v>JEDAIDA</v>
          </cell>
          <cell r="BK1843" t="str">
            <v>A-P6 AR</v>
          </cell>
          <cell r="BL1843" t="str">
            <v>1.1</v>
          </cell>
          <cell r="BT1843">
            <v>273</v>
          </cell>
          <cell r="BU1843" t="str">
            <v>si</v>
          </cell>
          <cell r="BV1843" t="str">
            <v>P6 AR A SP</v>
          </cell>
        </row>
        <row r="1844">
          <cell r="B1844">
            <v>1846</v>
          </cell>
          <cell r="C1844" t="str">
            <v>Madame</v>
          </cell>
          <cell r="D1844" t="str">
            <v>HASNAOUI AWATEF</v>
          </cell>
          <cell r="E1844" t="str">
            <v>SAGE Tunisia</v>
          </cell>
          <cell r="F1844" t="str">
            <v>PRODUCTION</v>
          </cell>
          <cell r="G1844" t="str">
            <v>Couturière</v>
          </cell>
          <cell r="H1844" t="str">
            <v>P6 AR</v>
          </cell>
          <cell r="I1844" t="str">
            <v>MEJRI ANIS</v>
          </cell>
          <cell r="J1844" t="str">
            <v>A</v>
          </cell>
          <cell r="K1844" t="str">
            <v>DIRECTS</v>
          </cell>
          <cell r="L1844" t="str">
            <v>Variable cost at standard</v>
          </cell>
          <cell r="M1844" t="str">
            <v>Couturière</v>
          </cell>
          <cell r="N1844">
            <v>45258</v>
          </cell>
          <cell r="P1844">
            <v>-400</v>
          </cell>
          <cell r="Q1844">
            <v>45332</v>
          </cell>
          <cell r="R1844" t="str">
            <v>fatigue</v>
          </cell>
          <cell r="T1844" t="str">
            <v>CDD</v>
          </cell>
          <cell r="U1844" t="str">
            <v>Contractuel</v>
          </cell>
          <cell r="V1844">
            <v>45292</v>
          </cell>
          <cell r="W1844">
            <v>45322</v>
          </cell>
          <cell r="Z1844">
            <v>45258</v>
          </cell>
          <cell r="AA1844">
            <v>11</v>
          </cell>
          <cell r="AB1844">
            <v>2023</v>
          </cell>
          <cell r="AC1844">
            <v>2027</v>
          </cell>
          <cell r="AD1844">
            <v>1.2722222222222221</v>
          </cell>
          <cell r="AE1844" t="str">
            <v>&lt; 2</v>
          </cell>
          <cell r="AF1844">
            <v>29518</v>
          </cell>
          <cell r="AG1844">
            <v>44.394520547945206</v>
          </cell>
          <cell r="AH1844" t="str">
            <v>&gt;35&lt; 45</v>
          </cell>
          <cell r="AI1844">
            <v>12259608</v>
          </cell>
          <cell r="AJ1844" t="str">
            <v>04</v>
          </cell>
          <cell r="AK1844" t="str">
            <v>07351864</v>
          </cell>
          <cell r="AL1844">
            <v>40918</v>
          </cell>
          <cell r="AM1844" t="str">
            <v>FEMME</v>
          </cell>
          <cell r="AN1844" t="str">
            <v>Marié(e)</v>
          </cell>
          <cell r="AO1844">
            <v>2</v>
          </cell>
          <cell r="AQ1844">
            <v>3</v>
          </cell>
          <cell r="AR1844">
            <v>1</v>
          </cell>
          <cell r="AS1844">
            <v>45623.25</v>
          </cell>
          <cell r="AT1844" t="str">
            <v>Horaire</v>
          </cell>
          <cell r="AU1844">
            <v>3.5</v>
          </cell>
          <cell r="AV1844">
            <v>17</v>
          </cell>
          <cell r="AW1844" t="str">
            <v>00100</v>
          </cell>
          <cell r="AX1844" t="str">
            <v>00003315728</v>
          </cell>
          <cell r="AY1844">
            <v>63</v>
          </cell>
          <cell r="AZ1844" t="str">
            <v>LA POSTE</v>
          </cell>
          <cell r="BA1844" t="str">
            <v>17001000000331572863</v>
          </cell>
          <cell r="BB1844">
            <v>20</v>
          </cell>
          <cell r="BC1844" t="str">
            <v>EZZAHRA JEDAIDA MANOUBA</v>
          </cell>
          <cell r="BD1844" t="str">
            <v>MANOUBA</v>
          </cell>
          <cell r="BF1844">
            <v>45258</v>
          </cell>
          <cell r="BG1844">
            <v>27866422</v>
          </cell>
          <cell r="BK1844" t="str">
            <v>A-P6 AR</v>
          </cell>
          <cell r="BL1844" t="str">
            <v>1.1</v>
          </cell>
          <cell r="BU1844" t="str">
            <v>Non-Actif</v>
          </cell>
          <cell r="BV1844" t="str">
            <v>P6 AR A SP</v>
          </cell>
        </row>
        <row r="1845">
          <cell r="B1845">
            <v>1847</v>
          </cell>
          <cell r="C1845" t="str">
            <v>Madame</v>
          </cell>
          <cell r="D1845" t="str">
            <v>OUERGHI AKILA</v>
          </cell>
          <cell r="E1845" t="str">
            <v>SAGE Tunisia</v>
          </cell>
          <cell r="F1845" t="str">
            <v>PRODUCTION</v>
          </cell>
          <cell r="G1845" t="str">
            <v>Couturière</v>
          </cell>
          <cell r="H1845" t="str">
            <v>P6 AV</v>
          </cell>
          <cell r="I1845" t="str">
            <v>Issam Ouni</v>
          </cell>
          <cell r="J1845" t="str">
            <v>B</v>
          </cell>
          <cell r="K1845" t="str">
            <v>DIRECTS</v>
          </cell>
          <cell r="L1845" t="str">
            <v>Variable cost at standard</v>
          </cell>
          <cell r="M1845" t="str">
            <v>Couturière</v>
          </cell>
          <cell r="N1845">
            <v>45258</v>
          </cell>
          <cell r="P1845">
            <v>25</v>
          </cell>
          <cell r="T1845" t="str">
            <v>CDD</v>
          </cell>
          <cell r="U1845" t="str">
            <v>Contractuel</v>
          </cell>
          <cell r="V1845">
            <v>45689</v>
          </cell>
          <cell r="W1845">
            <v>45747</v>
          </cell>
          <cell r="Z1845">
            <v>45258</v>
          </cell>
          <cell r="AA1845">
            <v>11</v>
          </cell>
          <cell r="AB1845">
            <v>2023</v>
          </cell>
          <cell r="AC1845">
            <v>2027</v>
          </cell>
          <cell r="AD1845">
            <v>1.2722222222222221</v>
          </cell>
          <cell r="AE1845" t="str">
            <v>&lt; 2</v>
          </cell>
          <cell r="AF1845">
            <v>27022</v>
          </cell>
          <cell r="AG1845">
            <v>51.232876712328768</v>
          </cell>
          <cell r="AH1845" t="str">
            <v>&gt;45&lt; 55</v>
          </cell>
          <cell r="AI1845">
            <v>11811022</v>
          </cell>
          <cell r="AJ1845" t="str">
            <v>01</v>
          </cell>
          <cell r="AK1845" t="str">
            <v>07252699</v>
          </cell>
          <cell r="AL1845">
            <v>43223</v>
          </cell>
          <cell r="AM1845" t="str">
            <v>FEMME</v>
          </cell>
          <cell r="AN1845" t="str">
            <v>Marié(e)</v>
          </cell>
          <cell r="AO1845">
            <v>4</v>
          </cell>
          <cell r="AQ1845">
            <v>3</v>
          </cell>
          <cell r="AR1845">
            <v>2</v>
          </cell>
          <cell r="AS1845">
            <v>45988.5</v>
          </cell>
          <cell r="AT1845" t="str">
            <v>Horaire</v>
          </cell>
          <cell r="AU1845">
            <v>3.5</v>
          </cell>
          <cell r="AV1845">
            <v>17</v>
          </cell>
          <cell r="AW1845">
            <v>53594</v>
          </cell>
          <cell r="AX1845" t="str">
            <v>01742731421</v>
          </cell>
          <cell r="AY1845">
            <v>72</v>
          </cell>
          <cell r="AZ1845" t="str">
            <v>LA POSTE</v>
          </cell>
          <cell r="BA1845" t="str">
            <v>17535940174273142172</v>
          </cell>
          <cell r="BB1845">
            <v>20</v>
          </cell>
          <cell r="BC1845" t="str">
            <v>GOBAA MANOUBA</v>
          </cell>
          <cell r="BD1845" t="str">
            <v>MANOUBA</v>
          </cell>
          <cell r="BG1845">
            <v>20586622</v>
          </cell>
          <cell r="BJ1845" t="str">
            <v>GOBAA</v>
          </cell>
          <cell r="BK1845" t="str">
            <v>B-P6 AV</v>
          </cell>
          <cell r="BL1845" t="str">
            <v>1.1</v>
          </cell>
          <cell r="BT1845">
            <v>232</v>
          </cell>
          <cell r="BU1845" t="str">
            <v>si</v>
          </cell>
          <cell r="BV1845" t="str">
            <v>P6 AV B SA</v>
          </cell>
        </row>
        <row r="1846">
          <cell r="B1846">
            <v>1848</v>
          </cell>
          <cell r="C1846" t="str">
            <v>Mlle</v>
          </cell>
          <cell r="D1846" t="str">
            <v>CHEBBI HAIFA</v>
          </cell>
          <cell r="E1846" t="str">
            <v>SAGE Tunisia</v>
          </cell>
          <cell r="F1846" t="str">
            <v>PRODUCTION</v>
          </cell>
          <cell r="G1846" t="str">
            <v>Alimentatrice</v>
          </cell>
          <cell r="H1846" t="str">
            <v>P6 AR</v>
          </cell>
          <cell r="I1846" t="str">
            <v>Bel Hadj Mohamed</v>
          </cell>
          <cell r="J1846" t="str">
            <v>A</v>
          </cell>
          <cell r="K1846" t="str">
            <v>DIRECTS</v>
          </cell>
          <cell r="L1846" t="str">
            <v>Variable cost at standard</v>
          </cell>
          <cell r="M1846" t="str">
            <v>Alimentatrice</v>
          </cell>
          <cell r="N1846">
            <v>45258</v>
          </cell>
          <cell r="P1846">
            <v>-187</v>
          </cell>
          <cell r="Q1846">
            <v>45536</v>
          </cell>
          <cell r="R1846" t="str">
            <v>Personnel</v>
          </cell>
          <cell r="T1846" t="str">
            <v>CDD</v>
          </cell>
          <cell r="U1846" t="str">
            <v>Contractuel</v>
          </cell>
          <cell r="V1846">
            <v>45505</v>
          </cell>
          <cell r="W1846">
            <v>45535</v>
          </cell>
          <cell r="Z1846">
            <v>45258</v>
          </cell>
          <cell r="AA1846">
            <v>11</v>
          </cell>
          <cell r="AB1846">
            <v>2023</v>
          </cell>
          <cell r="AC1846">
            <v>2027</v>
          </cell>
          <cell r="AD1846">
            <v>1.2722222222222221</v>
          </cell>
          <cell r="AE1846" t="str">
            <v>&lt; 2</v>
          </cell>
          <cell r="AF1846">
            <v>33923</v>
          </cell>
          <cell r="AG1846">
            <v>32.326027397260276</v>
          </cell>
          <cell r="AH1846" t="str">
            <v>&gt;25&lt; 35</v>
          </cell>
          <cell r="AI1846">
            <v>16471456</v>
          </cell>
          <cell r="AJ1846" t="str">
            <v>04</v>
          </cell>
          <cell r="AK1846" t="str">
            <v>09489209</v>
          </cell>
          <cell r="AL1846">
            <v>42404</v>
          </cell>
          <cell r="AM1846" t="str">
            <v>FEMME</v>
          </cell>
          <cell r="AN1846" t="str">
            <v>Célibataire</v>
          </cell>
          <cell r="AQ1846">
            <v>3</v>
          </cell>
          <cell r="AR1846">
            <v>1</v>
          </cell>
          <cell r="AS1846">
            <v>45623.25</v>
          </cell>
          <cell r="AT1846" t="str">
            <v>Horaire</v>
          </cell>
          <cell r="AU1846">
            <v>3.5</v>
          </cell>
          <cell r="AV1846">
            <v>21</v>
          </cell>
          <cell r="AW1846" t="str">
            <v>02102</v>
          </cell>
          <cell r="AX1846">
            <v>14040002877</v>
          </cell>
          <cell r="AY1846">
            <v>56</v>
          </cell>
          <cell r="AZ1846" t="str">
            <v>TBS</v>
          </cell>
          <cell r="BA1846" t="str">
            <v>21021021404000287756</v>
          </cell>
          <cell r="BB1846">
            <v>20</v>
          </cell>
          <cell r="BC1846" t="str">
            <v>EL AGBA TUNIS</v>
          </cell>
          <cell r="BD1846" t="str">
            <v>TUNIS</v>
          </cell>
          <cell r="BF1846">
            <v>45258</v>
          </cell>
          <cell r="BG1846">
            <v>95550516</v>
          </cell>
          <cell r="BJ1846" t="str">
            <v>EL AGBA</v>
          </cell>
          <cell r="BK1846" t="str">
            <v>A-P6 AR</v>
          </cell>
          <cell r="BL1846" t="str">
            <v>1.3</v>
          </cell>
          <cell r="BU1846" t="str">
            <v>Non-Actif</v>
          </cell>
          <cell r="BV1846" t="str">
            <v>P6 AR A CP</v>
          </cell>
        </row>
        <row r="1847">
          <cell r="B1847">
            <v>1849</v>
          </cell>
          <cell r="C1847" t="str">
            <v>Madame</v>
          </cell>
          <cell r="D1847" t="str">
            <v>JEBALI SONIA</v>
          </cell>
          <cell r="E1847" t="str">
            <v>SAGE Tunisia</v>
          </cell>
          <cell r="F1847" t="str">
            <v>PRODUCTION</v>
          </cell>
          <cell r="G1847" t="str">
            <v>Couturière</v>
          </cell>
          <cell r="H1847" t="str">
            <v>Panda</v>
          </cell>
          <cell r="I1847" t="str">
            <v>FAWZI SENDESNI</v>
          </cell>
          <cell r="J1847" t="str">
            <v>B</v>
          </cell>
          <cell r="K1847" t="str">
            <v>DIRECTS</v>
          </cell>
          <cell r="L1847" t="str">
            <v>Variable cost at standard</v>
          </cell>
          <cell r="M1847" t="str">
            <v>Couturière</v>
          </cell>
          <cell r="N1847">
            <v>45258</v>
          </cell>
          <cell r="P1847">
            <v>-431</v>
          </cell>
          <cell r="Q1847">
            <v>45292</v>
          </cell>
          <cell r="R1847" t="str">
            <v>Personnel</v>
          </cell>
          <cell r="T1847" t="str">
            <v>CDD</v>
          </cell>
          <cell r="U1847" t="str">
            <v>Contractuel</v>
          </cell>
          <cell r="V1847">
            <v>45258</v>
          </cell>
          <cell r="W1847">
            <v>45291</v>
          </cell>
          <cell r="Z1847">
            <v>45258</v>
          </cell>
          <cell r="AA1847">
            <v>11</v>
          </cell>
          <cell r="AB1847">
            <v>2023</v>
          </cell>
          <cell r="AC1847">
            <v>2027</v>
          </cell>
          <cell r="AD1847">
            <v>1.2722222222222221</v>
          </cell>
          <cell r="AE1847" t="str">
            <v>&lt; 2</v>
          </cell>
          <cell r="AF1847">
            <v>29037</v>
          </cell>
          <cell r="AG1847">
            <v>45.712328767123289</v>
          </cell>
          <cell r="AH1847" t="str">
            <v>&gt;45&lt; 55</v>
          </cell>
          <cell r="AI1847">
            <v>12661892</v>
          </cell>
          <cell r="AJ1847" t="str">
            <v>06</v>
          </cell>
          <cell r="AK1847" t="str">
            <v>07323353</v>
          </cell>
          <cell r="AL1847">
            <v>40060</v>
          </cell>
          <cell r="AM1847" t="str">
            <v>FEMME</v>
          </cell>
          <cell r="AN1847" t="str">
            <v>Divorcé</v>
          </cell>
          <cell r="AO1847">
            <v>2</v>
          </cell>
          <cell r="AQ1847">
            <v>3</v>
          </cell>
          <cell r="AR1847">
            <v>1</v>
          </cell>
          <cell r="AS1847">
            <v>45623.25</v>
          </cell>
          <cell r="AT1847" t="str">
            <v>Horaire</v>
          </cell>
          <cell r="AU1847">
            <v>3.5</v>
          </cell>
          <cell r="AV1847">
            <v>17</v>
          </cell>
          <cell r="AW1847" t="str">
            <v>00100</v>
          </cell>
          <cell r="AX1847" t="str">
            <v>00003339071</v>
          </cell>
          <cell r="AY1847">
            <v>68</v>
          </cell>
          <cell r="AZ1847" t="str">
            <v>LA POSTE</v>
          </cell>
          <cell r="BA1847" t="str">
            <v>17001000000333907168</v>
          </cell>
          <cell r="BB1847">
            <v>20</v>
          </cell>
          <cell r="BC1847" t="str">
            <v>HMAIEM MORNAGUIA MANOUBA</v>
          </cell>
          <cell r="BD1847" t="str">
            <v>MANOUBA</v>
          </cell>
          <cell r="BG1847">
            <v>51933389</v>
          </cell>
          <cell r="BK1847" t="str">
            <v>B-Panda</v>
          </cell>
          <cell r="BL1847" t="str">
            <v>1.1</v>
          </cell>
          <cell r="BU1847" t="str">
            <v>Non-Actif</v>
          </cell>
        </row>
        <row r="1848">
          <cell r="B1848">
            <v>1850</v>
          </cell>
          <cell r="C1848" t="str">
            <v>Mlle</v>
          </cell>
          <cell r="D1848" t="str">
            <v>MANAI IMEN</v>
          </cell>
          <cell r="E1848" t="str">
            <v>SAGE Tunisia</v>
          </cell>
          <cell r="F1848" t="str">
            <v>PRODUCTION</v>
          </cell>
          <cell r="G1848" t="str">
            <v>Couturière</v>
          </cell>
          <cell r="H1848" t="str">
            <v>P6 AR</v>
          </cell>
          <cell r="I1848" t="str">
            <v>MASSOUD BRAHMI</v>
          </cell>
          <cell r="J1848" t="str">
            <v>B</v>
          </cell>
          <cell r="K1848" t="str">
            <v>DIRECTS</v>
          </cell>
          <cell r="L1848" t="str">
            <v>Variable cost at standard</v>
          </cell>
          <cell r="M1848" t="str">
            <v>Couturière</v>
          </cell>
          <cell r="N1848">
            <v>45258</v>
          </cell>
          <cell r="P1848">
            <v>-218</v>
          </cell>
          <cell r="Q1848">
            <v>45505</v>
          </cell>
          <cell r="R1848" t="str">
            <v>nouvelle opportunité</v>
          </cell>
          <cell r="T1848" t="str">
            <v>CDD</v>
          </cell>
          <cell r="U1848" t="str">
            <v>Contractuel</v>
          </cell>
          <cell r="V1848">
            <v>45444</v>
          </cell>
          <cell r="W1848">
            <v>45504</v>
          </cell>
          <cell r="Z1848">
            <v>45258</v>
          </cell>
          <cell r="AA1848">
            <v>11</v>
          </cell>
          <cell r="AB1848">
            <v>2023</v>
          </cell>
          <cell r="AC1848">
            <v>2027</v>
          </cell>
          <cell r="AD1848">
            <v>1.2722222222222221</v>
          </cell>
          <cell r="AE1848" t="str">
            <v>&lt; 2</v>
          </cell>
          <cell r="AF1848">
            <v>37407</v>
          </cell>
          <cell r="AG1848">
            <v>22.780821917808218</v>
          </cell>
          <cell r="AH1848" t="str">
            <v>&lt; 25</v>
          </cell>
          <cell r="AI1848">
            <v>17445636</v>
          </cell>
          <cell r="AJ1848" t="str">
            <v>00</v>
          </cell>
          <cell r="AK1848" t="str">
            <v>09642004</v>
          </cell>
          <cell r="AL1848">
            <v>43480</v>
          </cell>
          <cell r="AM1848" t="str">
            <v>FEMME</v>
          </cell>
          <cell r="AN1848" t="str">
            <v>Célibataire</v>
          </cell>
          <cell r="AQ1848">
            <v>3</v>
          </cell>
          <cell r="AR1848">
            <v>1</v>
          </cell>
          <cell r="AS1848">
            <v>45623.25</v>
          </cell>
          <cell r="AT1848" t="str">
            <v>Horaire</v>
          </cell>
          <cell r="AU1848">
            <v>3.5</v>
          </cell>
          <cell r="AV1848">
            <v>25</v>
          </cell>
          <cell r="AW1848">
            <v>12700</v>
          </cell>
          <cell r="AX1848" t="str">
            <v>00000863652</v>
          </cell>
          <cell r="AY1848">
            <v>25</v>
          </cell>
          <cell r="AZ1848" t="str">
            <v>ZITOUNA BANK</v>
          </cell>
          <cell r="BA1848" t="str">
            <v>25127000000086365225</v>
          </cell>
          <cell r="BB1848">
            <v>20</v>
          </cell>
          <cell r="BC1848" t="str">
            <v>CITE SAADA MHAMDIA</v>
          </cell>
          <cell r="BD1848" t="str">
            <v>BEN AROUS</v>
          </cell>
          <cell r="BG1848">
            <v>24803182</v>
          </cell>
          <cell r="BH1848">
            <v>25728528</v>
          </cell>
          <cell r="BJ1848" t="str">
            <v>MHAMDIA</v>
          </cell>
          <cell r="BK1848" t="str">
            <v>B-P6 AR</v>
          </cell>
          <cell r="BL1848" t="str">
            <v>1.1</v>
          </cell>
          <cell r="BU1848" t="str">
            <v>Non-Actif</v>
          </cell>
          <cell r="BV1848" t="str">
            <v>P6 AR B SP</v>
          </cell>
        </row>
        <row r="1849">
          <cell r="B1849">
            <v>1851</v>
          </cell>
          <cell r="C1849" t="str">
            <v>Mlle</v>
          </cell>
          <cell r="D1849" t="str">
            <v>JELASSI SANA</v>
          </cell>
          <cell r="E1849" t="str">
            <v>SAGE Tunisia</v>
          </cell>
          <cell r="F1849" t="str">
            <v>PRODUCTION</v>
          </cell>
          <cell r="G1849" t="str">
            <v>Couturière</v>
          </cell>
          <cell r="H1849" t="str">
            <v>P6 AR</v>
          </cell>
          <cell r="I1849" t="str">
            <v>MEJRI ANIS</v>
          </cell>
          <cell r="J1849" t="str">
            <v>A</v>
          </cell>
          <cell r="K1849" t="str">
            <v>DIRECTS</v>
          </cell>
          <cell r="L1849" t="str">
            <v>Variable cost at standard</v>
          </cell>
          <cell r="M1849" t="str">
            <v>Couturière</v>
          </cell>
          <cell r="N1849">
            <v>45258</v>
          </cell>
          <cell r="P1849">
            <v>-431</v>
          </cell>
          <cell r="Q1849">
            <v>45294</v>
          </cell>
          <cell r="R1849" t="str">
            <v>voyage à l'étranger</v>
          </cell>
          <cell r="T1849" t="str">
            <v>CDD</v>
          </cell>
          <cell r="U1849" t="str">
            <v>Contractuel</v>
          </cell>
          <cell r="V1849">
            <v>45258</v>
          </cell>
          <cell r="W1849">
            <v>45291</v>
          </cell>
          <cell r="Z1849">
            <v>45258</v>
          </cell>
          <cell r="AA1849">
            <v>11</v>
          </cell>
          <cell r="AB1849">
            <v>2023</v>
          </cell>
          <cell r="AC1849">
            <v>2027</v>
          </cell>
          <cell r="AD1849">
            <v>1.2722222222222221</v>
          </cell>
          <cell r="AE1849" t="str">
            <v>&lt; 2</v>
          </cell>
          <cell r="AF1849">
            <v>33373</v>
          </cell>
          <cell r="AG1849">
            <v>33.832876712328769</v>
          </cell>
          <cell r="AH1849" t="str">
            <v>&gt;25&lt; 35</v>
          </cell>
          <cell r="AI1849">
            <v>16442803</v>
          </cell>
          <cell r="AJ1849" t="str">
            <v>05</v>
          </cell>
          <cell r="AK1849" t="str">
            <v>09172812</v>
          </cell>
          <cell r="AL1849">
            <v>42657</v>
          </cell>
          <cell r="AM1849" t="str">
            <v>FEMME</v>
          </cell>
          <cell r="AN1849" t="str">
            <v>Célibataire</v>
          </cell>
          <cell r="AQ1849">
            <v>3</v>
          </cell>
          <cell r="AR1849">
            <v>1</v>
          </cell>
          <cell r="AS1849">
            <v>45623.25</v>
          </cell>
          <cell r="AT1849" t="str">
            <v>Horaire</v>
          </cell>
          <cell r="AU1849">
            <v>3.5</v>
          </cell>
          <cell r="AV1849">
            <v>17</v>
          </cell>
          <cell r="AW1849" t="str">
            <v>00100</v>
          </cell>
          <cell r="AX1849" t="str">
            <v>00001523525</v>
          </cell>
          <cell r="AY1849">
            <v>59</v>
          </cell>
          <cell r="AZ1849" t="str">
            <v>LA POSTE</v>
          </cell>
          <cell r="BA1849" t="str">
            <v>17001000000152352559</v>
          </cell>
          <cell r="BB1849">
            <v>20</v>
          </cell>
          <cell r="BC1849" t="str">
            <v>RUE DOCTEUR SEFI CITE TAEIB MHIRI MORNAGUIA</v>
          </cell>
          <cell r="BD1849" t="str">
            <v>MANOUBA</v>
          </cell>
          <cell r="BF1849">
            <v>45258</v>
          </cell>
          <cell r="BG1849">
            <v>95390377</v>
          </cell>
          <cell r="BK1849" t="str">
            <v>A-P6 AR</v>
          </cell>
          <cell r="BL1849" t="str">
            <v>1.1</v>
          </cell>
          <cell r="BU1849" t="str">
            <v>Non-Actif</v>
          </cell>
        </row>
        <row r="1850">
          <cell r="B1850">
            <v>1852</v>
          </cell>
          <cell r="C1850" t="str">
            <v>Madame</v>
          </cell>
          <cell r="D1850" t="str">
            <v>AMDOUNI SIHEM</v>
          </cell>
          <cell r="E1850" t="str">
            <v>SAGE Tunisia</v>
          </cell>
          <cell r="F1850" t="str">
            <v>PRODUCTION</v>
          </cell>
          <cell r="G1850" t="str">
            <v>Couturière</v>
          </cell>
          <cell r="H1850" t="str">
            <v>P6 AR</v>
          </cell>
          <cell r="I1850" t="str">
            <v>Bel Hadj Mohamed</v>
          </cell>
          <cell r="J1850" t="str">
            <v>A</v>
          </cell>
          <cell r="K1850" t="str">
            <v>DIRECTS</v>
          </cell>
          <cell r="L1850" t="str">
            <v>Variable cost at standard</v>
          </cell>
          <cell r="M1850" t="str">
            <v>Couturière</v>
          </cell>
          <cell r="N1850">
            <v>45258</v>
          </cell>
          <cell r="P1850">
            <v>25</v>
          </cell>
          <cell r="T1850" t="str">
            <v>CDD</v>
          </cell>
          <cell r="U1850" t="str">
            <v>Contractuel</v>
          </cell>
          <cell r="V1850">
            <v>45689</v>
          </cell>
          <cell r="W1850">
            <v>45747</v>
          </cell>
          <cell r="Z1850">
            <v>45258</v>
          </cell>
          <cell r="AA1850">
            <v>11</v>
          </cell>
          <cell r="AB1850">
            <v>2023</v>
          </cell>
          <cell r="AC1850">
            <v>2027</v>
          </cell>
          <cell r="AD1850">
            <v>1.2722222222222221</v>
          </cell>
          <cell r="AE1850" t="str">
            <v>&lt; 2</v>
          </cell>
          <cell r="AF1850">
            <v>26692</v>
          </cell>
          <cell r="AG1850">
            <v>52.136986301369866</v>
          </cell>
          <cell r="AH1850" t="str">
            <v>&gt;45&lt; 55</v>
          </cell>
          <cell r="AI1850">
            <v>11503897</v>
          </cell>
          <cell r="AJ1850" t="str">
            <v>06</v>
          </cell>
          <cell r="AK1850" t="str">
            <v>04791043</v>
          </cell>
          <cell r="AL1850">
            <v>34570</v>
          </cell>
          <cell r="AM1850" t="str">
            <v>FEMME</v>
          </cell>
          <cell r="AN1850" t="str">
            <v>Marié(e)</v>
          </cell>
          <cell r="AO1850">
            <v>3</v>
          </cell>
          <cell r="AQ1850">
            <v>3</v>
          </cell>
          <cell r="AR1850">
            <v>2</v>
          </cell>
          <cell r="AS1850">
            <v>45988.5</v>
          </cell>
          <cell r="AT1850" t="str">
            <v>Horaire</v>
          </cell>
          <cell r="AU1850">
            <v>3.5</v>
          </cell>
          <cell r="AV1850" t="str">
            <v>05</v>
          </cell>
          <cell r="AW1850" t="str">
            <v>00500</v>
          </cell>
          <cell r="AX1850" t="str">
            <v>00217016924</v>
          </cell>
          <cell r="AY1850">
            <v>45</v>
          </cell>
          <cell r="AZ1850" t="str">
            <v>BT</v>
          </cell>
          <cell r="BA1850" t="str">
            <v>05005000021701692445</v>
          </cell>
          <cell r="BB1850">
            <v>20</v>
          </cell>
          <cell r="BC1850" t="str">
            <v>02 RUE FARHAT HACHED MORNEG</v>
          </cell>
          <cell r="BD1850" t="str">
            <v>BEN AROUS</v>
          </cell>
          <cell r="BF1850">
            <v>45258</v>
          </cell>
          <cell r="BG1850">
            <v>94121145</v>
          </cell>
          <cell r="BJ1850" t="str">
            <v>MORNAG</v>
          </cell>
          <cell r="BK1850" t="str">
            <v>A-P6 AR</v>
          </cell>
          <cell r="BL1850" t="str">
            <v>1.1</v>
          </cell>
          <cell r="BT1850">
            <v>368</v>
          </cell>
          <cell r="BU1850" t="str">
            <v>si</v>
          </cell>
          <cell r="BV1850" t="str">
            <v>P6 AR A SP</v>
          </cell>
        </row>
        <row r="1851">
          <cell r="B1851">
            <v>1853</v>
          </cell>
          <cell r="C1851" t="str">
            <v>Mlle</v>
          </cell>
          <cell r="D1851" t="str">
            <v>NEFZI AYA</v>
          </cell>
          <cell r="E1851" t="str">
            <v>SAGE Tunisia</v>
          </cell>
          <cell r="F1851" t="str">
            <v>PRODUCTION</v>
          </cell>
          <cell r="G1851" t="str">
            <v>Couturière</v>
          </cell>
          <cell r="H1851" t="str">
            <v>P6 AR</v>
          </cell>
          <cell r="I1851" t="str">
            <v>Bel Hadj Mohamed</v>
          </cell>
          <cell r="J1851" t="str">
            <v>A</v>
          </cell>
          <cell r="K1851" t="str">
            <v>DIRECTS</v>
          </cell>
          <cell r="L1851" t="str">
            <v>Variable cost at standard</v>
          </cell>
          <cell r="M1851" t="str">
            <v>Couturière</v>
          </cell>
          <cell r="N1851">
            <v>45258</v>
          </cell>
          <cell r="P1851">
            <v>25</v>
          </cell>
          <cell r="T1851" t="str">
            <v>CDD</v>
          </cell>
          <cell r="U1851" t="str">
            <v>Contractuel</v>
          </cell>
          <cell r="V1851">
            <v>45689</v>
          </cell>
          <cell r="W1851">
            <v>45747</v>
          </cell>
          <cell r="Z1851">
            <v>45258</v>
          </cell>
          <cell r="AA1851">
            <v>11</v>
          </cell>
          <cell r="AB1851">
            <v>2023</v>
          </cell>
          <cell r="AC1851">
            <v>2027</v>
          </cell>
          <cell r="AD1851">
            <v>1.2722222222222221</v>
          </cell>
          <cell r="AE1851" t="str">
            <v>&lt; 2</v>
          </cell>
          <cell r="AF1851">
            <v>37321</v>
          </cell>
          <cell r="AG1851">
            <v>23.016438356164382</v>
          </cell>
          <cell r="AH1851" t="str">
            <v>&lt; 25</v>
          </cell>
          <cell r="AI1851">
            <v>17443298</v>
          </cell>
          <cell r="AJ1851" t="str">
            <v>04</v>
          </cell>
          <cell r="AK1851" t="str">
            <v>14367019</v>
          </cell>
          <cell r="AL1851">
            <v>44001</v>
          </cell>
          <cell r="AM1851" t="str">
            <v>FEMME</v>
          </cell>
          <cell r="AN1851" t="str">
            <v>Célibataire</v>
          </cell>
          <cell r="AQ1851">
            <v>3</v>
          </cell>
          <cell r="AR1851">
            <v>2</v>
          </cell>
          <cell r="AS1851">
            <v>45988.5</v>
          </cell>
          <cell r="AT1851" t="str">
            <v>Horaire</v>
          </cell>
          <cell r="AU1851">
            <v>3.5</v>
          </cell>
          <cell r="AV1851">
            <v>17</v>
          </cell>
          <cell r="AW1851">
            <v>53594</v>
          </cell>
          <cell r="AX1851" t="str">
            <v>01720899992</v>
          </cell>
          <cell r="AY1851">
            <v>56</v>
          </cell>
          <cell r="AZ1851" t="str">
            <v>LA POSTE</v>
          </cell>
          <cell r="BA1851" t="str">
            <v>17535940172089999256</v>
          </cell>
          <cell r="BB1851">
            <v>20</v>
          </cell>
          <cell r="BC1851" t="str">
            <v>SANHEJA OUED ELLIL MANOUBA</v>
          </cell>
          <cell r="BD1851" t="str">
            <v>MANOUBA</v>
          </cell>
          <cell r="BF1851">
            <v>45258</v>
          </cell>
          <cell r="BG1851">
            <v>24368615</v>
          </cell>
          <cell r="BJ1851" t="str">
            <v>OUED ELLIL</v>
          </cell>
          <cell r="BK1851" t="str">
            <v>A-P6 AR</v>
          </cell>
          <cell r="BL1851" t="str">
            <v>1.1</v>
          </cell>
          <cell r="BT1851">
            <v>397</v>
          </cell>
          <cell r="BU1851" t="str">
            <v>si</v>
          </cell>
          <cell r="BV1851" t="str">
            <v>P6 AR A SP</v>
          </cell>
        </row>
        <row r="1852">
          <cell r="B1852">
            <v>1854</v>
          </cell>
          <cell r="C1852" t="str">
            <v>Madame</v>
          </cell>
          <cell r="D1852" t="str">
            <v>TRABELSI RIM</v>
          </cell>
          <cell r="E1852" t="str">
            <v>SAGE Tunisia</v>
          </cell>
          <cell r="F1852" t="str">
            <v>PRODUCTION</v>
          </cell>
          <cell r="G1852" t="str">
            <v>Couturière</v>
          </cell>
          <cell r="H1852" t="str">
            <v>Panda</v>
          </cell>
          <cell r="I1852" t="str">
            <v>FAWZI SENDESNI</v>
          </cell>
          <cell r="J1852" t="str">
            <v>B</v>
          </cell>
          <cell r="K1852" t="str">
            <v>DIRECTS</v>
          </cell>
          <cell r="L1852" t="str">
            <v>Variable cost at standard</v>
          </cell>
          <cell r="M1852" t="str">
            <v>Couturière</v>
          </cell>
          <cell r="N1852">
            <v>45258</v>
          </cell>
          <cell r="P1852">
            <v>-431</v>
          </cell>
          <cell r="Q1852">
            <v>45261</v>
          </cell>
          <cell r="R1852" t="str">
            <v>intégration</v>
          </cell>
          <cell r="T1852" t="str">
            <v>CDD</v>
          </cell>
          <cell r="U1852" t="str">
            <v>Contractuel</v>
          </cell>
          <cell r="V1852">
            <v>45258</v>
          </cell>
          <cell r="W1852">
            <v>45291</v>
          </cell>
          <cell r="Z1852">
            <v>45258</v>
          </cell>
          <cell r="AA1852">
            <v>11</v>
          </cell>
          <cell r="AB1852">
            <v>2023</v>
          </cell>
          <cell r="AC1852">
            <v>2027</v>
          </cell>
          <cell r="AD1852">
            <v>1.2722222222222221</v>
          </cell>
          <cell r="AE1852" t="str">
            <v>&lt; 2</v>
          </cell>
          <cell r="AF1852">
            <v>28926</v>
          </cell>
          <cell r="AG1852">
            <v>46.016438356164386</v>
          </cell>
          <cell r="AH1852" t="str">
            <v>&gt;45&lt; 55</v>
          </cell>
          <cell r="AK1852" t="str">
            <v>02335276</v>
          </cell>
          <cell r="AL1852">
            <v>35681</v>
          </cell>
          <cell r="AM1852" t="str">
            <v>FEMME</v>
          </cell>
          <cell r="AN1852" t="str">
            <v>Marié(e)</v>
          </cell>
          <cell r="AO1852">
            <v>2</v>
          </cell>
          <cell r="AQ1852">
            <v>3</v>
          </cell>
          <cell r="AR1852">
            <v>1</v>
          </cell>
          <cell r="AS1852">
            <v>45623.25</v>
          </cell>
          <cell r="AT1852" t="str">
            <v>Horaire</v>
          </cell>
          <cell r="AU1852">
            <v>3.5</v>
          </cell>
          <cell r="AV1852">
            <v>17</v>
          </cell>
          <cell r="AW1852">
            <v>20600</v>
          </cell>
          <cell r="AX1852" t="str">
            <v>00003339035</v>
          </cell>
          <cell r="AY1852">
            <v>69</v>
          </cell>
          <cell r="AZ1852" t="str">
            <v>LA POSTE</v>
          </cell>
          <cell r="BA1852" t="str">
            <v>17206000000333903569</v>
          </cell>
          <cell r="BB1852">
            <v>20</v>
          </cell>
          <cell r="BC1852" t="str">
            <v>GRIAAT BEJA</v>
          </cell>
          <cell r="BD1852" t="str">
            <v>BEJA</v>
          </cell>
          <cell r="BG1852">
            <v>58002230</v>
          </cell>
          <cell r="BK1852" t="str">
            <v>B-Panda</v>
          </cell>
          <cell r="BL1852" t="str">
            <v>1.1</v>
          </cell>
          <cell r="BU1852" t="str">
            <v>Non-Actif</v>
          </cell>
        </row>
        <row r="1853">
          <cell r="B1853">
            <v>1855</v>
          </cell>
          <cell r="C1853" t="str">
            <v>Mlle</v>
          </cell>
          <cell r="D1853" t="str">
            <v>JNEIH MOUNIRA</v>
          </cell>
          <cell r="E1853" t="str">
            <v>SAGE Tunisia</v>
          </cell>
          <cell r="F1853" t="str">
            <v>PRODUCTION</v>
          </cell>
          <cell r="G1853" t="str">
            <v>Couturière</v>
          </cell>
          <cell r="H1853" t="str">
            <v>P6 AR</v>
          </cell>
          <cell r="I1853" t="str">
            <v>MASSOUD BRAHMI</v>
          </cell>
          <cell r="J1853" t="str">
            <v>B</v>
          </cell>
          <cell r="K1853" t="str">
            <v>DIRECTS</v>
          </cell>
          <cell r="L1853" t="str">
            <v>Variable cost at standard</v>
          </cell>
          <cell r="M1853" t="str">
            <v>Couturière</v>
          </cell>
          <cell r="N1853">
            <v>45258</v>
          </cell>
          <cell r="P1853">
            <v>-65</v>
          </cell>
          <cell r="Q1853">
            <v>45663</v>
          </cell>
          <cell r="R1853" t="str">
            <v>travail par poste</v>
          </cell>
          <cell r="T1853" t="str">
            <v>CDD</v>
          </cell>
          <cell r="U1853" t="str">
            <v>Contractuel</v>
          </cell>
          <cell r="V1853">
            <v>45627</v>
          </cell>
          <cell r="W1853">
            <v>45657</v>
          </cell>
          <cell r="Z1853">
            <v>45258</v>
          </cell>
          <cell r="AA1853">
            <v>11</v>
          </cell>
          <cell r="AB1853">
            <v>2023</v>
          </cell>
          <cell r="AC1853">
            <v>2027</v>
          </cell>
          <cell r="AD1853">
            <v>1.2722222222222221</v>
          </cell>
          <cell r="AE1853" t="str">
            <v>&lt; 2</v>
          </cell>
          <cell r="AF1853">
            <v>28019</v>
          </cell>
          <cell r="AG1853">
            <v>48.5013698630137</v>
          </cell>
          <cell r="AH1853" t="str">
            <v>&gt;45&lt; 55</v>
          </cell>
          <cell r="AI1853">
            <v>12065612</v>
          </cell>
          <cell r="AJ1853" t="str">
            <v>09</v>
          </cell>
          <cell r="AK1853" t="str">
            <v>07053742</v>
          </cell>
          <cell r="AL1853">
            <v>44881</v>
          </cell>
          <cell r="AM1853" t="str">
            <v>FEMME</v>
          </cell>
          <cell r="AN1853" t="str">
            <v>Célibataire</v>
          </cell>
          <cell r="AQ1853">
            <v>3</v>
          </cell>
          <cell r="AR1853">
            <v>2</v>
          </cell>
          <cell r="AS1853">
            <v>45988.5</v>
          </cell>
          <cell r="AT1853" t="str">
            <v>Horaire</v>
          </cell>
          <cell r="AU1853">
            <v>3.5</v>
          </cell>
          <cell r="AV1853" t="str">
            <v>08</v>
          </cell>
          <cell r="AW1853" t="str">
            <v>00300</v>
          </cell>
          <cell r="AX1853" t="str">
            <v>06140279453</v>
          </cell>
          <cell r="AY1853">
            <v>17</v>
          </cell>
          <cell r="AZ1853" t="str">
            <v>BIAT</v>
          </cell>
          <cell r="BA1853" t="str">
            <v>08003000614027945317</v>
          </cell>
          <cell r="BB1853">
            <v>20</v>
          </cell>
          <cell r="BC1853" t="str">
            <v>35 RUE SANHEJA BEN AROUS</v>
          </cell>
          <cell r="BD1853" t="str">
            <v>BEN AROUS</v>
          </cell>
          <cell r="BF1853">
            <v>45258</v>
          </cell>
          <cell r="BG1853">
            <v>21083473</v>
          </cell>
          <cell r="BJ1853" t="str">
            <v>BEN AROUS</v>
          </cell>
          <cell r="BK1853" t="str">
            <v>B-P6 AR</v>
          </cell>
          <cell r="BL1853" t="str">
            <v>1.1</v>
          </cell>
          <cell r="BU1853" t="str">
            <v>Non-Actif</v>
          </cell>
          <cell r="BV1853" t="str">
            <v>P6</v>
          </cell>
        </row>
        <row r="1854">
          <cell r="B1854">
            <v>1856</v>
          </cell>
          <cell r="C1854" t="str">
            <v>Madame</v>
          </cell>
          <cell r="D1854" t="str">
            <v>JEBRI MOUFIDA</v>
          </cell>
          <cell r="E1854" t="str">
            <v>SAGE Tunisia</v>
          </cell>
          <cell r="F1854" t="str">
            <v>PRODUCTION</v>
          </cell>
          <cell r="G1854" t="str">
            <v>Couturière</v>
          </cell>
          <cell r="H1854" t="str">
            <v>P6 AR</v>
          </cell>
          <cell r="I1854" t="str">
            <v>MEJRI ANIS</v>
          </cell>
          <cell r="J1854" t="str">
            <v>A</v>
          </cell>
          <cell r="K1854" t="str">
            <v>DIRECTS</v>
          </cell>
          <cell r="L1854" t="str">
            <v>Variable cost at standard</v>
          </cell>
          <cell r="M1854" t="str">
            <v>Couturière</v>
          </cell>
          <cell r="N1854">
            <v>45258</v>
          </cell>
          <cell r="P1854">
            <v>-340</v>
          </cell>
          <cell r="Q1854">
            <v>45381</v>
          </cell>
          <cell r="R1854" t="str">
            <v>conflit avce Mariem</v>
          </cell>
          <cell r="T1854" t="str">
            <v>CDD</v>
          </cell>
          <cell r="U1854" t="str">
            <v>Contractuel</v>
          </cell>
          <cell r="V1854">
            <v>45352</v>
          </cell>
          <cell r="W1854">
            <v>45382</v>
          </cell>
          <cell r="Z1854">
            <v>45258</v>
          </cell>
          <cell r="AA1854">
            <v>11</v>
          </cell>
          <cell r="AB1854">
            <v>2023</v>
          </cell>
          <cell r="AC1854">
            <v>2027</v>
          </cell>
          <cell r="AD1854">
            <v>1.2722222222222221</v>
          </cell>
          <cell r="AE1854" t="str">
            <v>&lt; 2</v>
          </cell>
          <cell r="AF1854">
            <v>27431</v>
          </cell>
          <cell r="AG1854">
            <v>50.112328767123287</v>
          </cell>
          <cell r="AH1854" t="str">
            <v>&gt;45&lt; 55</v>
          </cell>
          <cell r="AI1854">
            <v>11817326</v>
          </cell>
          <cell r="AJ1854" t="str">
            <v>01</v>
          </cell>
          <cell r="AK1854" t="str">
            <v>04673719</v>
          </cell>
          <cell r="AL1854">
            <v>43684</v>
          </cell>
          <cell r="AM1854" t="str">
            <v>FEMME</v>
          </cell>
          <cell r="AN1854" t="str">
            <v>Marié(e)</v>
          </cell>
          <cell r="AO1854">
            <v>3</v>
          </cell>
          <cell r="AQ1854">
            <v>3</v>
          </cell>
          <cell r="AR1854">
            <v>1</v>
          </cell>
          <cell r="AS1854">
            <v>45623.25</v>
          </cell>
          <cell r="AT1854" t="str">
            <v>Horaire</v>
          </cell>
          <cell r="AU1854">
            <v>3.5</v>
          </cell>
          <cell r="AV1854" t="str">
            <v>08</v>
          </cell>
          <cell r="AW1854" t="str">
            <v>10700</v>
          </cell>
          <cell r="AX1854" t="str">
            <v>07740153760</v>
          </cell>
          <cell r="AY1854">
            <v>25</v>
          </cell>
          <cell r="AZ1854" t="str">
            <v>BIAT</v>
          </cell>
          <cell r="BA1854" t="str">
            <v>08107000774015376025</v>
          </cell>
          <cell r="BB1854">
            <v>20</v>
          </cell>
          <cell r="BC1854" t="str">
            <v xml:space="preserve">33 RUE GHDIR EL GOLA </v>
          </cell>
          <cell r="BD1854" t="str">
            <v>MANOUBA</v>
          </cell>
          <cell r="BF1854">
            <v>45258</v>
          </cell>
          <cell r="BG1854">
            <v>54411531</v>
          </cell>
          <cell r="BJ1854" t="str">
            <v>GHDIR EL GOLLA</v>
          </cell>
          <cell r="BK1854" t="str">
            <v>A-P6 AR</v>
          </cell>
          <cell r="BL1854" t="str">
            <v>1.1</v>
          </cell>
          <cell r="BU1854" t="str">
            <v>Non-Actif</v>
          </cell>
          <cell r="BV1854" t="str">
            <v>P6 AR A SP</v>
          </cell>
        </row>
        <row r="1855">
          <cell r="B1855">
            <v>1857</v>
          </cell>
          <cell r="C1855" t="str">
            <v>Mlle</v>
          </cell>
          <cell r="D1855" t="str">
            <v>MAHMOUDI YOSRA</v>
          </cell>
          <cell r="E1855" t="str">
            <v>SAGE Tunisia</v>
          </cell>
          <cell r="F1855" t="str">
            <v>PRODUCTION</v>
          </cell>
          <cell r="G1855" t="str">
            <v>Couturière</v>
          </cell>
          <cell r="H1855" t="str">
            <v>P6 AR</v>
          </cell>
          <cell r="I1855" t="str">
            <v>Bel Hadj Mohamed</v>
          </cell>
          <cell r="J1855" t="str">
            <v>A</v>
          </cell>
          <cell r="K1855" t="str">
            <v>DIRECTS</v>
          </cell>
          <cell r="L1855" t="str">
            <v>Variable cost at standard</v>
          </cell>
          <cell r="M1855" t="str">
            <v>Couturière</v>
          </cell>
          <cell r="N1855">
            <v>45258</v>
          </cell>
          <cell r="P1855">
            <v>-34</v>
          </cell>
          <cell r="Q1855">
            <v>45687</v>
          </cell>
          <cell r="R1855" t="str">
            <v>conflit avec son chef</v>
          </cell>
          <cell r="T1855" t="str">
            <v>CDD</v>
          </cell>
          <cell r="U1855" t="str">
            <v>Contractuel</v>
          </cell>
          <cell r="V1855">
            <v>45658</v>
          </cell>
          <cell r="W1855">
            <v>45688</v>
          </cell>
          <cell r="Z1855">
            <v>45258</v>
          </cell>
          <cell r="AA1855">
            <v>11</v>
          </cell>
          <cell r="AB1855">
            <v>2023</v>
          </cell>
          <cell r="AC1855">
            <v>2027</v>
          </cell>
          <cell r="AD1855">
            <v>1.2722222222222221</v>
          </cell>
          <cell r="AE1855" t="str">
            <v>&lt; 2</v>
          </cell>
          <cell r="AF1855">
            <v>37094</v>
          </cell>
          <cell r="AG1855">
            <v>23.638356164383563</v>
          </cell>
          <cell r="AH1855" t="str">
            <v>&lt; 25</v>
          </cell>
          <cell r="AI1855">
            <v>17276207</v>
          </cell>
          <cell r="AJ1855" t="str">
            <v>08</v>
          </cell>
          <cell r="AK1855" t="str">
            <v>07235551</v>
          </cell>
          <cell r="AL1855">
            <v>42654</v>
          </cell>
          <cell r="AM1855" t="str">
            <v>FEMME</v>
          </cell>
          <cell r="AN1855" t="str">
            <v>Célibataire</v>
          </cell>
          <cell r="AQ1855">
            <v>3</v>
          </cell>
          <cell r="AR1855">
            <v>2</v>
          </cell>
          <cell r="AS1855">
            <v>45988.5</v>
          </cell>
          <cell r="AT1855" t="str">
            <v>Horaire</v>
          </cell>
          <cell r="AU1855">
            <v>3.5</v>
          </cell>
          <cell r="AV1855" t="str">
            <v>17</v>
          </cell>
          <cell r="AW1855" t="str">
            <v>00100</v>
          </cell>
          <cell r="AX1855" t="str">
            <v>00002993891</v>
          </cell>
          <cell r="AY1855" t="str">
            <v>36</v>
          </cell>
          <cell r="AZ1855" t="str">
            <v>LA POSTE</v>
          </cell>
          <cell r="BA1855" t="str">
            <v>17001000000299389136</v>
          </cell>
          <cell r="BB1855">
            <v>20</v>
          </cell>
          <cell r="BC1855" t="str">
            <v>103 CITE EL KOUROUM MORNAG</v>
          </cell>
          <cell r="BD1855" t="str">
            <v>BEN AROUS</v>
          </cell>
          <cell r="BF1855">
            <v>45258</v>
          </cell>
          <cell r="BG1855">
            <v>29315538</v>
          </cell>
          <cell r="BH1855">
            <v>21620439</v>
          </cell>
          <cell r="BJ1855" t="str">
            <v>MORNAG</v>
          </cell>
          <cell r="BK1855" t="str">
            <v>A-P6 AR</v>
          </cell>
          <cell r="BL1855" t="str">
            <v>1.1</v>
          </cell>
          <cell r="BU1855" t="str">
            <v>Non-Actif</v>
          </cell>
          <cell r="BV1855" t="str">
            <v>P6 AR A SP</v>
          </cell>
        </row>
        <row r="1856">
          <cell r="B1856">
            <v>1858</v>
          </cell>
          <cell r="C1856" t="str">
            <v>Mlle</v>
          </cell>
          <cell r="D1856" t="str">
            <v>HAMMAMI KHAOULA</v>
          </cell>
          <cell r="E1856" t="str">
            <v>SAGE Tunisia</v>
          </cell>
          <cell r="F1856" t="str">
            <v>PRODUCTION</v>
          </cell>
          <cell r="G1856" t="str">
            <v>Couturière</v>
          </cell>
          <cell r="H1856" t="str">
            <v>P6 AR</v>
          </cell>
          <cell r="I1856" t="str">
            <v>Bel Hadj Mohamed</v>
          </cell>
          <cell r="J1856" t="str">
            <v>A</v>
          </cell>
          <cell r="K1856" t="str">
            <v>DIRECTS</v>
          </cell>
          <cell r="L1856" t="str">
            <v>Variable cost at standard</v>
          </cell>
          <cell r="M1856" t="str">
            <v>Couturière</v>
          </cell>
          <cell r="N1856">
            <v>45259</v>
          </cell>
          <cell r="P1856">
            <v>25</v>
          </cell>
          <cell r="T1856" t="str">
            <v>CDD</v>
          </cell>
          <cell r="U1856" t="str">
            <v>Contractuel</v>
          </cell>
          <cell r="V1856">
            <v>45689</v>
          </cell>
          <cell r="W1856">
            <v>45747</v>
          </cell>
          <cell r="Z1856">
            <v>45259</v>
          </cell>
          <cell r="AA1856">
            <v>11</v>
          </cell>
          <cell r="AB1856">
            <v>2023</v>
          </cell>
          <cell r="AC1856">
            <v>2027</v>
          </cell>
          <cell r="AD1856">
            <v>1.2694444444444444</v>
          </cell>
          <cell r="AE1856" t="str">
            <v>&lt; 2</v>
          </cell>
          <cell r="AF1856">
            <v>33728</v>
          </cell>
          <cell r="AG1856">
            <v>32.860273972602741</v>
          </cell>
          <cell r="AH1856" t="str">
            <v>&gt;25&lt; 35</v>
          </cell>
          <cell r="AI1856">
            <v>16628365</v>
          </cell>
          <cell r="AJ1856" t="str">
            <v>09</v>
          </cell>
          <cell r="AK1856" t="str">
            <v>09512251</v>
          </cell>
          <cell r="AL1856">
            <v>40610</v>
          </cell>
          <cell r="AM1856" t="str">
            <v>FEMME</v>
          </cell>
          <cell r="AN1856" t="str">
            <v>Célibataire</v>
          </cell>
          <cell r="AQ1856">
            <v>3</v>
          </cell>
          <cell r="AR1856">
            <v>2</v>
          </cell>
          <cell r="AS1856">
            <v>45989.5</v>
          </cell>
          <cell r="AT1856" t="str">
            <v>Horaire</v>
          </cell>
          <cell r="AU1856">
            <v>3.5</v>
          </cell>
          <cell r="AV1856">
            <v>17</v>
          </cell>
          <cell r="AW1856" t="str">
            <v>00100</v>
          </cell>
          <cell r="AX1856" t="str">
            <v>00003339442</v>
          </cell>
          <cell r="AY1856">
            <v>22</v>
          </cell>
          <cell r="AZ1856" t="str">
            <v>LA POSTE</v>
          </cell>
          <cell r="BA1856" t="str">
            <v>17001000000333944222</v>
          </cell>
          <cell r="BB1856">
            <v>20</v>
          </cell>
          <cell r="BC1856" t="str">
            <v xml:space="preserve">MESSADINE BORJ AL AMRI </v>
          </cell>
          <cell r="BD1856" t="str">
            <v>MANOUBA</v>
          </cell>
          <cell r="BG1856">
            <v>52124008</v>
          </cell>
          <cell r="BH1856">
            <v>96352501</v>
          </cell>
          <cell r="BJ1856" t="str">
            <v>BORJ AL AMRI</v>
          </cell>
          <cell r="BK1856" t="str">
            <v>A-P6 AR</v>
          </cell>
          <cell r="BL1856" t="str">
            <v>1.1</v>
          </cell>
          <cell r="BT1856">
            <v>280</v>
          </cell>
          <cell r="BU1856" t="str">
            <v>si</v>
          </cell>
          <cell r="BV1856" t="str">
            <v>P6 AR A SP</v>
          </cell>
        </row>
        <row r="1857">
          <cell r="B1857">
            <v>1859</v>
          </cell>
          <cell r="C1857" t="str">
            <v>Monsieur</v>
          </cell>
          <cell r="D1857" t="str">
            <v>MAHMOUDI MEHREZ</v>
          </cell>
          <cell r="E1857" t="str">
            <v>SAGE Tunisia</v>
          </cell>
          <cell r="F1857" t="str">
            <v>PRODUCTION</v>
          </cell>
          <cell r="G1857" t="str">
            <v>Couturière</v>
          </cell>
          <cell r="H1857" t="str">
            <v>P6 AR</v>
          </cell>
          <cell r="I1857" t="str">
            <v>MEJRI ANIS</v>
          </cell>
          <cell r="J1857" t="str">
            <v>A</v>
          </cell>
          <cell r="K1857" t="str">
            <v>DIRECTS</v>
          </cell>
          <cell r="L1857" t="str">
            <v>Variable cost at standard</v>
          </cell>
          <cell r="M1857" t="str">
            <v>Couturière</v>
          </cell>
          <cell r="N1857">
            <v>45259</v>
          </cell>
          <cell r="P1857">
            <v>-340</v>
          </cell>
          <cell r="Q1857">
            <v>45401</v>
          </cell>
          <cell r="R1857" t="str">
            <v>probléme salaire</v>
          </cell>
          <cell r="S1857" t="str">
            <v>liste noir</v>
          </cell>
          <cell r="T1857" t="str">
            <v>CDD</v>
          </cell>
          <cell r="U1857" t="str">
            <v>Contractuel</v>
          </cell>
          <cell r="V1857">
            <v>45352</v>
          </cell>
          <cell r="W1857">
            <v>45382</v>
          </cell>
          <cell r="Z1857">
            <v>45259</v>
          </cell>
          <cell r="AA1857">
            <v>11</v>
          </cell>
          <cell r="AB1857">
            <v>2023</v>
          </cell>
          <cell r="AC1857">
            <v>2027</v>
          </cell>
          <cell r="AD1857">
            <v>1.2694444444444444</v>
          </cell>
          <cell r="AE1857" t="str">
            <v>&lt; 2</v>
          </cell>
          <cell r="AF1857">
            <v>35257</v>
          </cell>
          <cell r="AG1857">
            <v>28.671232876712327</v>
          </cell>
          <cell r="AH1857" t="str">
            <v>&gt;25&lt; 35</v>
          </cell>
          <cell r="AK1857" t="str">
            <v>07209867</v>
          </cell>
          <cell r="AL1857">
            <v>44110</v>
          </cell>
          <cell r="AM1857" t="str">
            <v xml:space="preserve">HOMME </v>
          </cell>
          <cell r="AN1857" t="str">
            <v>Célibataire</v>
          </cell>
          <cell r="AQ1857">
            <v>3</v>
          </cell>
          <cell r="AR1857">
            <v>1</v>
          </cell>
          <cell r="AS1857">
            <v>45624.25</v>
          </cell>
          <cell r="AT1857" t="str">
            <v>Horaire</v>
          </cell>
          <cell r="AU1857">
            <v>3.5</v>
          </cell>
          <cell r="AV1857">
            <v>17</v>
          </cell>
          <cell r="AW1857" t="str">
            <v>00100</v>
          </cell>
          <cell r="AX1857" t="str">
            <v>00002124985</v>
          </cell>
          <cell r="AY1857">
            <v>73</v>
          </cell>
          <cell r="AZ1857" t="str">
            <v>LA POSTE</v>
          </cell>
          <cell r="BA1857" t="str">
            <v>17001000000212498573</v>
          </cell>
          <cell r="BB1857">
            <v>20</v>
          </cell>
          <cell r="BC1857" t="str">
            <v>TERRE DE TENICH CITE SAADA MHAMDIA</v>
          </cell>
          <cell r="BD1857" t="str">
            <v>BEN AROUS</v>
          </cell>
          <cell r="BG1857">
            <v>22179153</v>
          </cell>
          <cell r="BH1857">
            <v>58551267</v>
          </cell>
          <cell r="BJ1857" t="str">
            <v>MHAMDIA</v>
          </cell>
          <cell r="BK1857" t="str">
            <v>A-P6 AR</v>
          </cell>
          <cell r="BL1857" t="str">
            <v>1.1</v>
          </cell>
          <cell r="BU1857" t="str">
            <v>Non-Actif</v>
          </cell>
          <cell r="BV1857" t="str">
            <v>P6 AR A SP</v>
          </cell>
        </row>
        <row r="1858">
          <cell r="B1858">
            <v>1860</v>
          </cell>
          <cell r="C1858" t="str">
            <v>Madame</v>
          </cell>
          <cell r="D1858" t="str">
            <v>KAABI KHAOULA</v>
          </cell>
          <cell r="E1858" t="str">
            <v>SAGE Tunisia</v>
          </cell>
          <cell r="F1858" t="str">
            <v>PRODUCTION</v>
          </cell>
          <cell r="G1858" t="str">
            <v>Couturière</v>
          </cell>
          <cell r="H1858" t="str">
            <v>P6 AR</v>
          </cell>
          <cell r="I1858" t="str">
            <v>Bel Hadj Mohamed</v>
          </cell>
          <cell r="J1858" t="str">
            <v>A</v>
          </cell>
          <cell r="K1858" t="str">
            <v>DIRECTS</v>
          </cell>
          <cell r="L1858" t="str">
            <v>Variable cost at standard</v>
          </cell>
          <cell r="M1858" t="str">
            <v>Couturière</v>
          </cell>
          <cell r="N1858">
            <v>45260</v>
          </cell>
          <cell r="P1858">
            <v>25</v>
          </cell>
          <cell r="T1858" t="str">
            <v>CDD</v>
          </cell>
          <cell r="U1858" t="str">
            <v>Contractuel</v>
          </cell>
          <cell r="V1858">
            <v>45689</v>
          </cell>
          <cell r="W1858">
            <v>45747</v>
          </cell>
          <cell r="Z1858">
            <v>45260</v>
          </cell>
          <cell r="AA1858">
            <v>11</v>
          </cell>
          <cell r="AB1858">
            <v>2023</v>
          </cell>
          <cell r="AC1858">
            <v>2027</v>
          </cell>
          <cell r="AD1858">
            <v>1.2666666666666666</v>
          </cell>
          <cell r="AE1858" t="str">
            <v>&lt; 2</v>
          </cell>
          <cell r="AF1858">
            <v>33545</v>
          </cell>
          <cell r="AG1858">
            <v>33.361643835616441</v>
          </cell>
          <cell r="AH1858" t="str">
            <v>&gt;25&lt; 35</v>
          </cell>
          <cell r="AI1858">
            <v>16282534</v>
          </cell>
          <cell r="AJ1858" t="str">
            <v>01</v>
          </cell>
          <cell r="AK1858" t="str">
            <v>09181785</v>
          </cell>
          <cell r="AL1858">
            <v>40340</v>
          </cell>
          <cell r="AM1858" t="str">
            <v>FEMME</v>
          </cell>
          <cell r="AN1858" t="str">
            <v>Marié(e)</v>
          </cell>
          <cell r="AO1858">
            <v>3</v>
          </cell>
          <cell r="AQ1858">
            <v>3</v>
          </cell>
          <cell r="AR1858">
            <v>2</v>
          </cell>
          <cell r="AS1858">
            <v>45990.5</v>
          </cell>
          <cell r="AT1858" t="str">
            <v>Horaire</v>
          </cell>
          <cell r="AU1858">
            <v>3.5</v>
          </cell>
          <cell r="AV1858">
            <v>17</v>
          </cell>
          <cell r="AW1858" t="str">
            <v>00100</v>
          </cell>
          <cell r="AX1858" t="str">
            <v>00003340117</v>
          </cell>
          <cell r="AY1858">
            <v>34</v>
          </cell>
          <cell r="AZ1858" t="str">
            <v>LA POSTE</v>
          </cell>
          <cell r="BA1858" t="str">
            <v>17001000000334011734</v>
          </cell>
          <cell r="BB1858">
            <v>20</v>
          </cell>
          <cell r="BC1858" t="str">
            <v>11 RUE EQUITE SANHAJA OUED ELLIL</v>
          </cell>
          <cell r="BD1858" t="str">
            <v>MANOUBA</v>
          </cell>
          <cell r="BG1858">
            <v>50642179</v>
          </cell>
          <cell r="BJ1858" t="str">
            <v>OUED ELLIL</v>
          </cell>
          <cell r="BK1858" t="str">
            <v>A-P6 AR</v>
          </cell>
          <cell r="BL1858" t="str">
            <v>1.1</v>
          </cell>
          <cell r="BT1858">
            <v>281</v>
          </cell>
          <cell r="BU1858" t="str">
            <v>si</v>
          </cell>
          <cell r="BV1858" t="str">
            <v>P6 AR A SP</v>
          </cell>
        </row>
        <row r="1859">
          <cell r="B1859">
            <v>1861</v>
          </cell>
          <cell r="C1859" t="str">
            <v>Mlle</v>
          </cell>
          <cell r="D1859" t="str">
            <v>SEDERI RANIA</v>
          </cell>
          <cell r="E1859" t="str">
            <v>SAGE Tunisia</v>
          </cell>
          <cell r="F1859" t="str">
            <v>PRODUCTION</v>
          </cell>
          <cell r="G1859" t="str">
            <v>CAMPO</v>
          </cell>
          <cell r="H1859" t="str">
            <v>P6 AR</v>
          </cell>
          <cell r="I1859" t="str">
            <v>MOHAMED MAALAOUI</v>
          </cell>
          <cell r="J1859" t="str">
            <v>B</v>
          </cell>
          <cell r="K1859" t="str">
            <v>DIRECTS</v>
          </cell>
          <cell r="L1859" t="str">
            <v>Variable cost at standard</v>
          </cell>
          <cell r="M1859" t="str">
            <v>CAMPO</v>
          </cell>
          <cell r="N1859">
            <v>45260</v>
          </cell>
          <cell r="P1859">
            <v>-400</v>
          </cell>
          <cell r="Q1859">
            <v>45292</v>
          </cell>
          <cell r="R1859" t="str">
            <v>personnel</v>
          </cell>
          <cell r="T1859" t="str">
            <v>CDD</v>
          </cell>
          <cell r="U1859" t="str">
            <v>Contractuel</v>
          </cell>
          <cell r="V1859">
            <v>45292</v>
          </cell>
          <cell r="W1859">
            <v>45322</v>
          </cell>
          <cell r="Z1859">
            <v>45260</v>
          </cell>
          <cell r="AA1859">
            <v>11</v>
          </cell>
          <cell r="AB1859">
            <v>2023</v>
          </cell>
          <cell r="AC1859">
            <v>2027</v>
          </cell>
          <cell r="AD1859">
            <v>1.2666666666666666</v>
          </cell>
          <cell r="AE1859" t="str">
            <v>&lt; 2</v>
          </cell>
          <cell r="AF1859">
            <v>35829</v>
          </cell>
          <cell r="AG1859">
            <v>27.104109589041094</v>
          </cell>
          <cell r="AH1859" t="str">
            <v>&gt;25&lt; 35</v>
          </cell>
          <cell r="AK1859" t="str">
            <v>07997156</v>
          </cell>
          <cell r="AL1859">
            <v>42502</v>
          </cell>
          <cell r="AM1859" t="str">
            <v>FEMME</v>
          </cell>
          <cell r="AN1859" t="str">
            <v>Célibataire</v>
          </cell>
          <cell r="AQ1859">
            <v>3</v>
          </cell>
          <cell r="AR1859">
            <v>1</v>
          </cell>
          <cell r="AS1859">
            <v>45625.25</v>
          </cell>
          <cell r="AT1859" t="str">
            <v>Horaire</v>
          </cell>
          <cell r="AU1859">
            <v>3.5</v>
          </cell>
          <cell r="AV1859">
            <v>17</v>
          </cell>
          <cell r="AW1859">
            <v>20600</v>
          </cell>
          <cell r="AX1859" t="str">
            <v>00003171451</v>
          </cell>
          <cell r="AY1859">
            <v>70</v>
          </cell>
          <cell r="AZ1859" t="str">
            <v>LA POSTE</v>
          </cell>
          <cell r="BA1859" t="str">
            <v>17206000000317145170</v>
          </cell>
          <cell r="BB1859">
            <v>20</v>
          </cell>
          <cell r="BC1859" t="str">
            <v>EL AGBA TUNIS</v>
          </cell>
          <cell r="BD1859" t="str">
            <v>TUNIS</v>
          </cell>
          <cell r="BG1859">
            <v>29875675</v>
          </cell>
          <cell r="BK1859" t="str">
            <v>CAMPO C</v>
          </cell>
          <cell r="BL1859" t="str">
            <v>1.1</v>
          </cell>
          <cell r="BU1859" t="str">
            <v>Non-Actif</v>
          </cell>
          <cell r="BV1859" t="str">
            <v>CAMPO</v>
          </cell>
        </row>
        <row r="1860">
          <cell r="B1860">
            <v>1862</v>
          </cell>
          <cell r="C1860" t="str">
            <v>Madame</v>
          </cell>
          <cell r="D1860" t="str">
            <v>WESLETI NAJET</v>
          </cell>
          <cell r="E1860" t="str">
            <v>SAGE Tunisia</v>
          </cell>
          <cell r="F1860" t="str">
            <v>PRODUCTION</v>
          </cell>
          <cell r="G1860" t="str">
            <v>Couturière</v>
          </cell>
          <cell r="H1860" t="str">
            <v>P6 AR</v>
          </cell>
          <cell r="I1860" t="str">
            <v>MEJRI ANIS</v>
          </cell>
          <cell r="J1860" t="str">
            <v>A</v>
          </cell>
          <cell r="K1860" t="str">
            <v>DIRECTS</v>
          </cell>
          <cell r="L1860" t="str">
            <v>Variable cost at standard</v>
          </cell>
          <cell r="M1860" t="str">
            <v>Couturière</v>
          </cell>
          <cell r="N1860">
            <v>45260</v>
          </cell>
          <cell r="Q1860">
            <v>45261</v>
          </cell>
          <cell r="R1860" t="str">
            <v>intégration</v>
          </cell>
          <cell r="T1860" t="str">
            <v>CDD</v>
          </cell>
          <cell r="U1860" t="str">
            <v>Contractuel</v>
          </cell>
          <cell r="V1860">
            <v>45260</v>
          </cell>
          <cell r="W1860">
            <v>45291</v>
          </cell>
          <cell r="Z1860">
            <v>45260</v>
          </cell>
          <cell r="AA1860">
            <v>11</v>
          </cell>
          <cell r="AB1860">
            <v>2023</v>
          </cell>
          <cell r="AC1860">
            <v>2027</v>
          </cell>
          <cell r="AD1860">
            <v>1.2666666666666666</v>
          </cell>
          <cell r="AE1860" t="str">
            <v>&lt; 2</v>
          </cell>
          <cell r="AF1860">
            <v>25576</v>
          </cell>
          <cell r="AG1860">
            <v>55.194520547945203</v>
          </cell>
          <cell r="AH1860" t="str">
            <v>&gt; 55</v>
          </cell>
          <cell r="AK1860" t="str">
            <v>04621786</v>
          </cell>
          <cell r="AL1860">
            <v>38327</v>
          </cell>
          <cell r="AM1860" t="str">
            <v>FEMME</v>
          </cell>
          <cell r="AN1860" t="str">
            <v>Marié(e)</v>
          </cell>
          <cell r="AQ1860">
            <v>3</v>
          </cell>
          <cell r="AR1860">
            <v>1</v>
          </cell>
          <cell r="AS1860">
            <v>45625.25</v>
          </cell>
          <cell r="AT1860" t="str">
            <v>Horaire</v>
          </cell>
          <cell r="AU1860">
            <v>3.6629999999999998</v>
          </cell>
          <cell r="BA1860" t="str">
            <v/>
          </cell>
          <cell r="BB1860">
            <v>0</v>
          </cell>
          <cell r="BC1860" t="str">
            <v xml:space="preserve">EZZAHROUNI </v>
          </cell>
          <cell r="BD1860" t="str">
            <v>TUNIS</v>
          </cell>
          <cell r="BG1860">
            <v>22435115</v>
          </cell>
          <cell r="BK1860" t="str">
            <v>A-P6 AR</v>
          </cell>
          <cell r="BL1860" t="str">
            <v>1.1</v>
          </cell>
          <cell r="BU1860" t="str">
            <v>Non-Actif</v>
          </cell>
        </row>
        <row r="1861">
          <cell r="B1861">
            <v>1863</v>
          </cell>
          <cell r="C1861" t="str">
            <v>Madame</v>
          </cell>
          <cell r="D1861" t="str">
            <v>ROMDHANI HAFIDHA</v>
          </cell>
          <cell r="E1861" t="str">
            <v>SAGE Tunisia</v>
          </cell>
          <cell r="F1861" t="str">
            <v>PRODUCTION</v>
          </cell>
          <cell r="G1861" t="str">
            <v>Couturière</v>
          </cell>
          <cell r="H1861" t="str">
            <v>P6 AR</v>
          </cell>
          <cell r="I1861" t="str">
            <v>Bel Hadj Mohamed</v>
          </cell>
          <cell r="J1861" t="str">
            <v>A</v>
          </cell>
          <cell r="K1861" t="str">
            <v>DIRECTS</v>
          </cell>
          <cell r="L1861" t="str">
            <v>Variable cost at standard</v>
          </cell>
          <cell r="M1861" t="str">
            <v>Couturière</v>
          </cell>
          <cell r="N1861">
            <v>45260</v>
          </cell>
          <cell r="P1861">
            <v>25</v>
          </cell>
          <cell r="T1861" t="str">
            <v>CDD</v>
          </cell>
          <cell r="U1861" t="str">
            <v>Contractuel</v>
          </cell>
          <cell r="V1861">
            <v>45689</v>
          </cell>
          <cell r="W1861">
            <v>45747</v>
          </cell>
          <cell r="Z1861">
            <v>45260</v>
          </cell>
          <cell r="AA1861">
            <v>11</v>
          </cell>
          <cell r="AB1861">
            <v>2023</v>
          </cell>
          <cell r="AC1861">
            <v>2027</v>
          </cell>
          <cell r="AD1861">
            <v>1.2666666666666666</v>
          </cell>
          <cell r="AE1861" t="str">
            <v>&lt; 2</v>
          </cell>
          <cell r="AF1861">
            <v>30205</v>
          </cell>
          <cell r="AG1861">
            <v>42.512328767123286</v>
          </cell>
          <cell r="AH1861" t="str">
            <v>&gt;35&lt; 45</v>
          </cell>
          <cell r="AI1861">
            <v>12668418</v>
          </cell>
          <cell r="AJ1861" t="str">
            <v>06</v>
          </cell>
          <cell r="AK1861" t="str">
            <v>08509974</v>
          </cell>
          <cell r="AL1861">
            <v>45173</v>
          </cell>
          <cell r="AM1861" t="str">
            <v>FEMME</v>
          </cell>
          <cell r="AN1861" t="str">
            <v>Marié(e)</v>
          </cell>
          <cell r="AO1861">
            <v>2</v>
          </cell>
          <cell r="AQ1861">
            <v>3</v>
          </cell>
          <cell r="AR1861">
            <v>2</v>
          </cell>
          <cell r="AS1861">
            <v>45990.5</v>
          </cell>
          <cell r="AT1861" t="str">
            <v>Horaire</v>
          </cell>
          <cell r="AU1861">
            <v>3.5</v>
          </cell>
          <cell r="AV1861">
            <v>17</v>
          </cell>
          <cell r="AW1861" t="str">
            <v>00100</v>
          </cell>
          <cell r="AX1861" t="str">
            <v>00003340866</v>
          </cell>
          <cell r="AY1861">
            <v>18</v>
          </cell>
          <cell r="AZ1861" t="str">
            <v>LA POSTE</v>
          </cell>
          <cell r="BA1861" t="str">
            <v>17001000000334086618</v>
          </cell>
          <cell r="BB1861">
            <v>20</v>
          </cell>
          <cell r="BC1861" t="str">
            <v>CITE KORBI ZAHROUNI</v>
          </cell>
          <cell r="BD1861" t="str">
            <v>TUNIS</v>
          </cell>
          <cell r="BG1861">
            <v>94758710</v>
          </cell>
          <cell r="BJ1861" t="str">
            <v>ZAHROUNI</v>
          </cell>
          <cell r="BK1861" t="str">
            <v>A-P6 AR</v>
          </cell>
          <cell r="BL1861" t="str">
            <v>1.1</v>
          </cell>
          <cell r="BT1861">
            <v>282</v>
          </cell>
          <cell r="BU1861" t="str">
            <v>si</v>
          </cell>
          <cell r="BV1861" t="str">
            <v>P6 AR A SP</v>
          </cell>
        </row>
        <row r="1862">
          <cell r="B1862">
            <v>1864</v>
          </cell>
          <cell r="C1862" t="str">
            <v>Madame</v>
          </cell>
          <cell r="D1862" t="str">
            <v>BEN HAMDEN ARBIA</v>
          </cell>
          <cell r="E1862" t="str">
            <v>SAGE Tunisia</v>
          </cell>
          <cell r="F1862" t="str">
            <v>PRODUCTION</v>
          </cell>
          <cell r="G1862" t="str">
            <v>Couturière</v>
          </cell>
          <cell r="H1862" t="str">
            <v>P6 AR</v>
          </cell>
          <cell r="I1862" t="str">
            <v>Bel Hadj Mohamed</v>
          </cell>
          <cell r="J1862" t="str">
            <v>A</v>
          </cell>
          <cell r="K1862" t="str">
            <v>DIRECTS</v>
          </cell>
          <cell r="L1862" t="str">
            <v>Variable cost at standard</v>
          </cell>
          <cell r="M1862" t="str">
            <v>Couturière</v>
          </cell>
          <cell r="N1862">
            <v>45260</v>
          </cell>
          <cell r="P1862">
            <v>25</v>
          </cell>
          <cell r="T1862" t="str">
            <v>CDD</v>
          </cell>
          <cell r="U1862" t="str">
            <v>Contractuel</v>
          </cell>
          <cell r="V1862">
            <v>45689</v>
          </cell>
          <cell r="W1862">
            <v>45747</v>
          </cell>
          <cell r="Z1862">
            <v>45260</v>
          </cell>
          <cell r="AA1862">
            <v>11</v>
          </cell>
          <cell r="AB1862">
            <v>2023</v>
          </cell>
          <cell r="AC1862">
            <v>2027</v>
          </cell>
          <cell r="AD1862">
            <v>1.2666666666666666</v>
          </cell>
          <cell r="AE1862" t="str">
            <v>&lt; 2</v>
          </cell>
          <cell r="AF1862">
            <v>33163</v>
          </cell>
          <cell r="AG1862">
            <v>34.408219178082192</v>
          </cell>
          <cell r="AH1862" t="str">
            <v>&gt;25&lt; 35</v>
          </cell>
          <cell r="AI1862">
            <v>16069939</v>
          </cell>
          <cell r="AJ1862" t="str">
            <v>03</v>
          </cell>
          <cell r="AK1862" t="str">
            <v>04592871</v>
          </cell>
          <cell r="AL1862">
            <v>38856</v>
          </cell>
          <cell r="AM1862" t="str">
            <v>FEMME</v>
          </cell>
          <cell r="AN1862" t="str">
            <v>Célibataire</v>
          </cell>
          <cell r="AQ1862">
            <v>3</v>
          </cell>
          <cell r="AR1862">
            <v>2</v>
          </cell>
          <cell r="AS1862">
            <v>45990.5</v>
          </cell>
          <cell r="AT1862" t="str">
            <v>Horaire</v>
          </cell>
          <cell r="AU1862">
            <v>3.5</v>
          </cell>
          <cell r="AV1862">
            <v>17</v>
          </cell>
          <cell r="AW1862" t="str">
            <v>00100</v>
          </cell>
          <cell r="AX1862" t="str">
            <v>00003340861</v>
          </cell>
          <cell r="AY1862">
            <v>33</v>
          </cell>
          <cell r="AZ1862" t="str">
            <v>LA POSTE</v>
          </cell>
          <cell r="BA1862" t="str">
            <v>17001000000334086133</v>
          </cell>
          <cell r="BB1862">
            <v>20</v>
          </cell>
          <cell r="BC1862" t="str">
            <v xml:space="preserve">EZZAHROUNI </v>
          </cell>
          <cell r="BD1862" t="str">
            <v>TUNIS</v>
          </cell>
          <cell r="BG1862">
            <v>23270078</v>
          </cell>
          <cell r="BJ1862" t="str">
            <v>ZAHROUNI</v>
          </cell>
          <cell r="BK1862" t="str">
            <v>A-P6 AR</v>
          </cell>
          <cell r="BL1862" t="str">
            <v>1.1</v>
          </cell>
          <cell r="BT1862">
            <v>283</v>
          </cell>
          <cell r="BU1862" t="str">
            <v>si</v>
          </cell>
          <cell r="BV1862" t="str">
            <v>P6 AR A SP</v>
          </cell>
        </row>
        <row r="1863">
          <cell r="B1863">
            <v>1865</v>
          </cell>
          <cell r="C1863" t="str">
            <v>Madame</v>
          </cell>
          <cell r="D1863" t="str">
            <v>MARZOUKI YASMINE</v>
          </cell>
          <cell r="E1863" t="str">
            <v>SAGE Tunisia</v>
          </cell>
          <cell r="F1863" t="str">
            <v>PRODUCTION</v>
          </cell>
          <cell r="G1863" t="str">
            <v>Couturière</v>
          </cell>
          <cell r="H1863" t="str">
            <v>P6 AR</v>
          </cell>
          <cell r="I1863" t="str">
            <v>MEJRI ANIS</v>
          </cell>
          <cell r="J1863" t="str">
            <v>A</v>
          </cell>
          <cell r="K1863" t="str">
            <v>DIRECTS</v>
          </cell>
          <cell r="L1863" t="str">
            <v>Variable cost at standard</v>
          </cell>
          <cell r="M1863" t="str">
            <v>Couturière</v>
          </cell>
          <cell r="N1863">
            <v>45260</v>
          </cell>
          <cell r="Q1863">
            <v>45262</v>
          </cell>
          <cell r="R1863" t="str">
            <v>personnel</v>
          </cell>
          <cell r="T1863" t="str">
            <v>CDD</v>
          </cell>
          <cell r="U1863" t="str">
            <v>Contractuel</v>
          </cell>
          <cell r="V1863">
            <v>45260</v>
          </cell>
          <cell r="W1863">
            <v>45291</v>
          </cell>
          <cell r="Z1863">
            <v>45260</v>
          </cell>
          <cell r="AA1863">
            <v>11</v>
          </cell>
          <cell r="AB1863">
            <v>2023</v>
          </cell>
          <cell r="AC1863">
            <v>2027</v>
          </cell>
          <cell r="AD1863">
            <v>1.2666666666666666</v>
          </cell>
          <cell r="AE1863" t="str">
            <v>&lt; 2</v>
          </cell>
          <cell r="AF1863">
            <v>29245</v>
          </cell>
          <cell r="AG1863">
            <v>45.142465753424659</v>
          </cell>
          <cell r="AH1863" t="str">
            <v>&gt;45&lt; 55</v>
          </cell>
          <cell r="AK1863" t="str">
            <v>04544978</v>
          </cell>
          <cell r="AL1863">
            <v>43118</v>
          </cell>
          <cell r="AM1863" t="str">
            <v>FEMME</v>
          </cell>
          <cell r="AN1863" t="str">
            <v>Marié(e)</v>
          </cell>
          <cell r="AO1863">
            <v>3</v>
          </cell>
          <cell r="AS1863">
            <v>45260</v>
          </cell>
          <cell r="AT1863" t="str">
            <v>Horaire</v>
          </cell>
          <cell r="AU1863">
            <v>3.5</v>
          </cell>
          <cell r="BA1863" t="str">
            <v/>
          </cell>
          <cell r="BB1863">
            <v>0</v>
          </cell>
          <cell r="BC1863" t="str">
            <v>CITE HACHED 2 MHAMDIA</v>
          </cell>
          <cell r="BD1863" t="str">
            <v>BEN AROUS</v>
          </cell>
          <cell r="BG1863">
            <v>51755184</v>
          </cell>
          <cell r="BH1863">
            <v>58930261</v>
          </cell>
          <cell r="BK1863" t="str">
            <v>A-P6 AR</v>
          </cell>
          <cell r="BS1863" t="e">
            <v>#REF!</v>
          </cell>
          <cell r="BU1863" t="str">
            <v>Non-Actif</v>
          </cell>
        </row>
        <row r="1864">
          <cell r="B1864">
            <v>1866</v>
          </cell>
          <cell r="C1864" t="str">
            <v>Monsieur</v>
          </cell>
          <cell r="D1864" t="str">
            <v>Moumni Seifeddine</v>
          </cell>
          <cell r="E1864" t="str">
            <v>SAGE Tunisia</v>
          </cell>
          <cell r="F1864" t="str">
            <v>LOGISTIQUE</v>
          </cell>
          <cell r="G1864" t="str">
            <v>INVENTORISTE</v>
          </cell>
          <cell r="H1864" t="str">
            <v>LOGISTIQUE</v>
          </cell>
          <cell r="I1864" t="str">
            <v>Adel</v>
          </cell>
          <cell r="K1864" t="str">
            <v>INDIRECTS</v>
          </cell>
          <cell r="L1864" t="str">
            <v>Variable cost at standard</v>
          </cell>
          <cell r="M1864" t="str">
            <v>INVENTORISTE</v>
          </cell>
          <cell r="N1864">
            <v>45265</v>
          </cell>
          <cell r="T1864" t="str">
            <v>CIVP</v>
          </cell>
          <cell r="U1864" t="str">
            <v>Contractuel</v>
          </cell>
          <cell r="V1864">
            <v>45265</v>
          </cell>
          <cell r="W1864" t="str">
            <v>1 er contrat</v>
          </cell>
          <cell r="X1864">
            <v>45630</v>
          </cell>
          <cell r="Y1864">
            <v>45636</v>
          </cell>
          <cell r="AA1864">
            <v>12</v>
          </cell>
          <cell r="AB1864">
            <v>2023</v>
          </cell>
          <cell r="AC1864">
            <v>2027</v>
          </cell>
          <cell r="AD1864">
            <v>1.2527777777777778</v>
          </cell>
          <cell r="AE1864" t="str">
            <v>&lt; 2</v>
          </cell>
          <cell r="AF1864">
            <v>36119</v>
          </cell>
          <cell r="AG1864">
            <v>26.30958904109589</v>
          </cell>
          <cell r="AH1864" t="str">
            <v>&gt;25&lt; 35</v>
          </cell>
          <cell r="AK1864">
            <v>14268680</v>
          </cell>
          <cell r="AL1864">
            <v>43465</v>
          </cell>
          <cell r="AM1864" t="str">
            <v xml:space="preserve">HOMME </v>
          </cell>
          <cell r="AN1864" t="str">
            <v>Célibataire</v>
          </cell>
          <cell r="AQ1864">
            <v>4</v>
          </cell>
          <cell r="AR1864">
            <v>2</v>
          </cell>
          <cell r="AS1864">
            <v>45995.5</v>
          </cell>
          <cell r="AT1864" t="str">
            <v>Horaire</v>
          </cell>
          <cell r="AU1864">
            <v>2.8846153846153846</v>
          </cell>
          <cell r="AV1864">
            <v>17</v>
          </cell>
          <cell r="AW1864">
            <v>20600</v>
          </cell>
          <cell r="AX1864" t="str">
            <v>00003342762</v>
          </cell>
          <cell r="AY1864">
            <v>43</v>
          </cell>
          <cell r="AZ1864" t="str">
            <v>LA POSTE</v>
          </cell>
          <cell r="BA1864" t="str">
            <v>17206000000334276243</v>
          </cell>
          <cell r="BB1864">
            <v>20</v>
          </cell>
          <cell r="BK1864" t="str">
            <v>-LOGISTIQUE</v>
          </cell>
          <cell r="BN1864" t="str">
            <v>17206000000334276243</v>
          </cell>
          <cell r="BO1864" t="str">
            <v>Moumni Seifeddine</v>
          </cell>
          <cell r="BP1864">
            <v>1866</v>
          </cell>
          <cell r="BU1864" t="str">
            <v>si</v>
          </cell>
          <cell r="BV1864" t="str">
            <v>LOGISTIQUE</v>
          </cell>
        </row>
        <row r="1865">
          <cell r="B1865">
            <v>1867</v>
          </cell>
          <cell r="C1865" t="str">
            <v>Mlle</v>
          </cell>
          <cell r="D1865" t="str">
            <v>BEN ROMDHANE BALSIM</v>
          </cell>
          <cell r="E1865" t="str">
            <v>SAGE Tunisia</v>
          </cell>
          <cell r="F1865" t="str">
            <v>LOGISTIQUE</v>
          </cell>
          <cell r="G1865" t="str">
            <v>Approvisionneur</v>
          </cell>
          <cell r="K1865" t="str">
            <v>CADRE</v>
          </cell>
          <cell r="L1865" t="str">
            <v>Variable cost at standard</v>
          </cell>
          <cell r="M1865" t="str">
            <v>Approvisionneur</v>
          </cell>
          <cell r="N1865">
            <v>45265</v>
          </cell>
          <cell r="T1865" t="str">
            <v>CIVP</v>
          </cell>
          <cell r="U1865" t="str">
            <v>Contractuel</v>
          </cell>
          <cell r="V1865">
            <v>45265</v>
          </cell>
          <cell r="W1865" t="str">
            <v>1 er contrat</v>
          </cell>
          <cell r="X1865">
            <v>45630</v>
          </cell>
          <cell r="Y1865">
            <v>45629</v>
          </cell>
          <cell r="AA1865">
            <v>12</v>
          </cell>
          <cell r="AB1865">
            <v>2023</v>
          </cell>
          <cell r="AC1865">
            <v>2027</v>
          </cell>
          <cell r="AD1865">
            <v>1.2527777777777778</v>
          </cell>
          <cell r="AE1865" t="str">
            <v>&lt; 2</v>
          </cell>
          <cell r="AF1865">
            <v>37308</v>
          </cell>
          <cell r="AG1865">
            <v>23.052054794520547</v>
          </cell>
          <cell r="AH1865" t="str">
            <v>&lt; 25</v>
          </cell>
          <cell r="AK1865">
            <v>14365231</v>
          </cell>
          <cell r="AL1865">
            <v>43708</v>
          </cell>
          <cell r="AM1865" t="str">
            <v>FEMME</v>
          </cell>
          <cell r="AN1865" t="str">
            <v>Célibataire</v>
          </cell>
          <cell r="AQ1865">
            <v>14</v>
          </cell>
          <cell r="AR1865">
            <v>2</v>
          </cell>
          <cell r="AS1865">
            <v>45995.5</v>
          </cell>
          <cell r="AT1865" t="str">
            <v>Mensuel</v>
          </cell>
          <cell r="AU1865">
            <v>900</v>
          </cell>
          <cell r="AV1865">
            <v>17</v>
          </cell>
          <cell r="AW1865" t="str">
            <v>00100</v>
          </cell>
          <cell r="AX1865" t="str">
            <v>00003316643</v>
          </cell>
          <cell r="AY1865">
            <v>34</v>
          </cell>
          <cell r="AZ1865" t="str">
            <v>LA POSTE</v>
          </cell>
          <cell r="BA1865" t="str">
            <v>17001000000331664334</v>
          </cell>
          <cell r="BB1865">
            <v>20</v>
          </cell>
          <cell r="BC1865" t="str">
            <v>2 RUE TAHER HADED CITE BASATINE MORNAGUIA</v>
          </cell>
          <cell r="BD1865" t="str">
            <v>MANOUBA</v>
          </cell>
          <cell r="BK1865" t="str">
            <v>CADRE</v>
          </cell>
          <cell r="BU1865" t="str">
            <v>si</v>
          </cell>
        </row>
        <row r="1866">
          <cell r="B1866">
            <v>1868</v>
          </cell>
          <cell r="C1866" t="str">
            <v>Madame</v>
          </cell>
          <cell r="D1866" t="str">
            <v>HABIBI OUMEYMA</v>
          </cell>
          <cell r="E1866" t="str">
            <v>SAGE Tunisia</v>
          </cell>
          <cell r="F1866" t="str">
            <v>PRODUCTION</v>
          </cell>
          <cell r="G1866" t="str">
            <v>Contrôle qualité</v>
          </cell>
          <cell r="H1866" t="str">
            <v>P6 AR</v>
          </cell>
          <cell r="I1866" t="str">
            <v>MEJRI ANIS</v>
          </cell>
          <cell r="J1866" t="str">
            <v>A</v>
          </cell>
          <cell r="K1866" t="str">
            <v>INDIRECTS</v>
          </cell>
          <cell r="L1866" t="str">
            <v>Variable cost at standard</v>
          </cell>
          <cell r="M1866" t="str">
            <v>Contrôle qualité</v>
          </cell>
          <cell r="N1866">
            <v>45267</v>
          </cell>
          <cell r="P1866">
            <v>-431</v>
          </cell>
          <cell r="Q1866">
            <v>45296</v>
          </cell>
          <cell r="R1866" t="str">
            <v>familiale</v>
          </cell>
          <cell r="T1866" t="str">
            <v>CDD</v>
          </cell>
          <cell r="U1866" t="str">
            <v>Contractuel</v>
          </cell>
          <cell r="V1866">
            <v>45267</v>
          </cell>
          <cell r="W1866">
            <v>45291</v>
          </cell>
          <cell r="Z1866">
            <v>45267</v>
          </cell>
          <cell r="AA1866">
            <v>12</v>
          </cell>
          <cell r="AB1866">
            <v>2023</v>
          </cell>
          <cell r="AC1866">
            <v>2027</v>
          </cell>
          <cell r="AD1866">
            <v>1.2472222222222222</v>
          </cell>
          <cell r="AE1866" t="str">
            <v>&lt; 2</v>
          </cell>
          <cell r="AF1866">
            <v>35141</v>
          </cell>
          <cell r="AG1866">
            <v>28.989041095890411</v>
          </cell>
          <cell r="AH1866" t="str">
            <v>&gt;25&lt; 35</v>
          </cell>
          <cell r="AK1866" t="str">
            <v>09522466</v>
          </cell>
          <cell r="AL1866">
            <v>42287</v>
          </cell>
          <cell r="AM1866" t="str">
            <v>FEMME</v>
          </cell>
          <cell r="AN1866" t="str">
            <v>Marié(e)</v>
          </cell>
          <cell r="AO1866">
            <v>1</v>
          </cell>
          <cell r="AQ1866">
            <v>3</v>
          </cell>
          <cell r="AR1866">
            <v>1</v>
          </cell>
          <cell r="AS1866">
            <v>45632.25</v>
          </cell>
          <cell r="AT1866" t="str">
            <v>Horaire</v>
          </cell>
          <cell r="AU1866">
            <v>3.6629999999999998</v>
          </cell>
          <cell r="AV1866" t="str">
            <v>07</v>
          </cell>
          <cell r="AW1866" t="str">
            <v>08001</v>
          </cell>
          <cell r="AX1866">
            <v>38105518826</v>
          </cell>
          <cell r="AY1866">
            <v>49</v>
          </cell>
          <cell r="AZ1866" t="str">
            <v>AMEN BANK</v>
          </cell>
          <cell r="BA1866" t="str">
            <v>07080013810551882649</v>
          </cell>
          <cell r="BB1866">
            <v>20</v>
          </cell>
          <cell r="BC1866" t="str">
            <v>DIAR BEN MAHMOUD EL AGBA</v>
          </cell>
          <cell r="BD1866" t="str">
            <v>TUNIS</v>
          </cell>
          <cell r="BF1866">
            <v>45223</v>
          </cell>
          <cell r="BG1866">
            <v>21824889</v>
          </cell>
          <cell r="BK1866" t="str">
            <v>-P6</v>
          </cell>
          <cell r="BL1866" t="str">
            <v>1.3</v>
          </cell>
          <cell r="BU1866" t="str">
            <v>Non-Actif</v>
          </cell>
        </row>
        <row r="1867">
          <cell r="B1867">
            <v>1869</v>
          </cell>
          <cell r="C1867" t="str">
            <v>Mlle</v>
          </cell>
          <cell r="D1867" t="str">
            <v>FERCHICHI BOCHRA</v>
          </cell>
          <cell r="E1867" t="str">
            <v>SAGE Tunisia</v>
          </cell>
          <cell r="F1867" t="str">
            <v>RESSOURCES HUMAINES</v>
          </cell>
          <cell r="G1867" t="str">
            <v>HR ADMINISTRATION</v>
          </cell>
          <cell r="K1867" t="str">
            <v>CADRE</v>
          </cell>
          <cell r="L1867" t="str">
            <v>Variable cost at standard</v>
          </cell>
          <cell r="M1867" t="str">
            <v>HR ADMINISTRATION</v>
          </cell>
          <cell r="N1867">
            <v>45274</v>
          </cell>
          <cell r="P1867" t="str">
            <v/>
          </cell>
          <cell r="Q1867">
            <v>45504</v>
          </cell>
          <cell r="R1867" t="str">
            <v>nouvelle opportunté</v>
          </cell>
          <cell r="T1867" t="str">
            <v>CIVP</v>
          </cell>
          <cell r="U1867" t="str">
            <v>Contractuel</v>
          </cell>
          <cell r="V1867">
            <v>45274</v>
          </cell>
          <cell r="Y1867">
            <v>45639</v>
          </cell>
          <cell r="Z1867">
            <v>45274</v>
          </cell>
          <cell r="AA1867">
            <v>12</v>
          </cell>
          <cell r="AB1867">
            <v>2023</v>
          </cell>
          <cell r="AC1867">
            <v>2027</v>
          </cell>
          <cell r="AD1867">
            <v>1.2277777777777779</v>
          </cell>
          <cell r="AE1867" t="str">
            <v>&lt; 2</v>
          </cell>
          <cell r="AF1867">
            <v>35663</v>
          </cell>
          <cell r="AG1867">
            <v>27.55890410958904</v>
          </cell>
          <cell r="AH1867" t="str">
            <v>&gt;25&lt; 35</v>
          </cell>
          <cell r="AK1867" t="str">
            <v>11656646</v>
          </cell>
          <cell r="AL1867">
            <v>43743</v>
          </cell>
          <cell r="AM1867" t="str">
            <v>FEMME</v>
          </cell>
          <cell r="AN1867" t="str">
            <v>Célibataire</v>
          </cell>
          <cell r="AQ1867">
            <v>14</v>
          </cell>
          <cell r="AR1867">
            <v>1</v>
          </cell>
          <cell r="AS1867">
            <v>45639.25</v>
          </cell>
          <cell r="AT1867" t="str">
            <v>Mensuel</v>
          </cell>
          <cell r="AU1867">
            <v>800</v>
          </cell>
          <cell r="AV1867" t="str">
            <v>14</v>
          </cell>
          <cell r="AW1867" t="str">
            <v>09809</v>
          </cell>
          <cell r="AX1867">
            <v>81007007752</v>
          </cell>
          <cell r="AY1867">
            <v>51</v>
          </cell>
          <cell r="AZ1867" t="str">
            <v>BH</v>
          </cell>
          <cell r="BA1867" t="str">
            <v>14098098100700775251</v>
          </cell>
          <cell r="BB1867">
            <v>20</v>
          </cell>
          <cell r="BC1867" t="str">
            <v>6 RUE HOUCINE DEY EL AGBA TUNIS</v>
          </cell>
          <cell r="BD1867" t="str">
            <v>TUNIS</v>
          </cell>
          <cell r="BG1867">
            <v>52232854</v>
          </cell>
          <cell r="BK1867" t="str">
            <v>CADRE</v>
          </cell>
          <cell r="BU1867" t="str">
            <v>Non-Actif</v>
          </cell>
        </row>
        <row r="1868">
          <cell r="B1868">
            <v>1870</v>
          </cell>
          <cell r="C1868" t="str">
            <v>Madame</v>
          </cell>
          <cell r="D1868" t="str">
            <v>AYADI Haifa</v>
          </cell>
          <cell r="E1868" t="str">
            <v>SAGE Tunisia</v>
          </cell>
          <cell r="F1868" t="str">
            <v>PRODUCTION</v>
          </cell>
          <cell r="G1868" t="str">
            <v>Contrôle qualité</v>
          </cell>
          <cell r="H1868" t="str">
            <v>P7</v>
          </cell>
          <cell r="I1868" t="str">
            <v>FAYCEL</v>
          </cell>
          <cell r="J1868" t="str">
            <v>A</v>
          </cell>
          <cell r="K1868" t="str">
            <v>INDIRECTS</v>
          </cell>
          <cell r="L1868" t="str">
            <v>Variable cost at standard</v>
          </cell>
          <cell r="M1868" t="str">
            <v>Contrôle qualité</v>
          </cell>
          <cell r="N1868">
            <v>45293</v>
          </cell>
          <cell r="P1868">
            <v>-371</v>
          </cell>
          <cell r="Q1868">
            <v>45354</v>
          </cell>
          <cell r="R1868" t="str">
            <v>maladie</v>
          </cell>
          <cell r="T1868" t="str">
            <v>CDD</v>
          </cell>
          <cell r="U1868" t="str">
            <v>Contractuel</v>
          </cell>
          <cell r="V1868">
            <v>45323</v>
          </cell>
          <cell r="W1868">
            <v>45351</v>
          </cell>
          <cell r="Z1868">
            <v>45293</v>
          </cell>
          <cell r="AA1868">
            <v>1</v>
          </cell>
          <cell r="AB1868">
            <v>2024</v>
          </cell>
          <cell r="AC1868">
            <v>2028</v>
          </cell>
          <cell r="AD1868">
            <v>1.1777777777777778</v>
          </cell>
          <cell r="AE1868" t="str">
            <v>&lt; 2</v>
          </cell>
          <cell r="AF1868">
            <v>35323</v>
          </cell>
          <cell r="AG1868">
            <v>28.490410958904111</v>
          </cell>
          <cell r="AH1868" t="str">
            <v>&gt;25&lt; 35</v>
          </cell>
          <cell r="AK1868" t="str">
            <v>07985422</v>
          </cell>
          <cell r="AL1868">
            <v>43501</v>
          </cell>
          <cell r="AM1868" t="str">
            <v>FEMME</v>
          </cell>
          <cell r="AN1868" t="str">
            <v>Marié(e)</v>
          </cell>
          <cell r="AO1868">
            <v>0</v>
          </cell>
          <cell r="AQ1868">
            <v>3</v>
          </cell>
          <cell r="AR1868">
            <v>1</v>
          </cell>
          <cell r="AS1868">
            <v>45658.25</v>
          </cell>
          <cell r="AT1868" t="str">
            <v>Horaire</v>
          </cell>
          <cell r="AU1868">
            <v>3.6629999999999998</v>
          </cell>
          <cell r="AV1868">
            <v>25</v>
          </cell>
          <cell r="AW1868">
            <v>13500</v>
          </cell>
          <cell r="AX1868" t="str">
            <v>00001215296</v>
          </cell>
          <cell r="AY1868">
            <v>93</v>
          </cell>
          <cell r="AZ1868" t="str">
            <v>ZITOUNA BANK</v>
          </cell>
          <cell r="BA1868" t="str">
            <v>25135000000121529693</v>
          </cell>
          <cell r="BB1868">
            <v>20</v>
          </cell>
          <cell r="BC1868" t="str">
            <v>GHDIR EL GOLLA EL AGBA</v>
          </cell>
          <cell r="BD1868" t="str">
            <v>TUNIS</v>
          </cell>
          <cell r="BG1868">
            <v>51717326</v>
          </cell>
          <cell r="BH1868">
            <v>51717324</v>
          </cell>
          <cell r="BJ1868" t="str">
            <v>GHDIR EL GOLLA</v>
          </cell>
          <cell r="BK1868" t="str">
            <v>A-P7</v>
          </cell>
          <cell r="BL1868" t="str">
            <v>1.3</v>
          </cell>
          <cell r="BU1868" t="str">
            <v>Non-Actif</v>
          </cell>
        </row>
        <row r="1869">
          <cell r="B1869">
            <v>1871</v>
          </cell>
          <cell r="C1869" t="str">
            <v>Mlle</v>
          </cell>
          <cell r="D1869" t="str">
            <v>HAMMAMI MARWA</v>
          </cell>
          <cell r="E1869" t="str">
            <v>SAGE Tunisia</v>
          </cell>
          <cell r="F1869" t="str">
            <v>PRODUCTION</v>
          </cell>
          <cell r="G1869" t="str">
            <v>Contrôle qualité</v>
          </cell>
          <cell r="H1869" t="str">
            <v>P6 AR</v>
          </cell>
          <cell r="I1869" t="str">
            <v>Bel Hadj Mohamed</v>
          </cell>
          <cell r="J1869" t="str">
            <v>A</v>
          </cell>
          <cell r="K1869" t="str">
            <v>INDIRECTS</v>
          </cell>
          <cell r="L1869" t="str">
            <v>Variable cost at standard</v>
          </cell>
          <cell r="M1869" t="str">
            <v>Contrôle qualité</v>
          </cell>
          <cell r="N1869">
            <v>45293</v>
          </cell>
          <cell r="P1869">
            <v>-249</v>
          </cell>
          <cell r="Q1869">
            <v>45448</v>
          </cell>
          <cell r="R1869" t="str">
            <v>conflit avec son chef</v>
          </cell>
          <cell r="T1869" t="str">
            <v>CDD</v>
          </cell>
          <cell r="U1869" t="str">
            <v>Contractuel</v>
          </cell>
          <cell r="V1869">
            <v>45413</v>
          </cell>
          <cell r="W1869">
            <v>45473</v>
          </cell>
          <cell r="Z1869">
            <v>45293</v>
          </cell>
          <cell r="AA1869">
            <v>1</v>
          </cell>
          <cell r="AB1869">
            <v>2024</v>
          </cell>
          <cell r="AC1869">
            <v>2028</v>
          </cell>
          <cell r="AD1869">
            <v>1.1777777777777778</v>
          </cell>
          <cell r="AE1869" t="str">
            <v>&lt; 2</v>
          </cell>
          <cell r="AF1869">
            <v>35982</v>
          </cell>
          <cell r="AG1869">
            <v>26.684931506849313</v>
          </cell>
          <cell r="AH1869" t="str">
            <v>&gt;25&lt; 35</v>
          </cell>
          <cell r="AI1869">
            <v>17760699</v>
          </cell>
          <cell r="AJ1869" t="str">
            <v>06</v>
          </cell>
          <cell r="AK1869" t="str">
            <v>14354832</v>
          </cell>
          <cell r="AL1869">
            <v>45260</v>
          </cell>
          <cell r="AM1869" t="str">
            <v>FEMME</v>
          </cell>
          <cell r="AN1869" t="str">
            <v>Célibataire</v>
          </cell>
          <cell r="AQ1869">
            <v>3</v>
          </cell>
          <cell r="AR1869">
            <v>1</v>
          </cell>
          <cell r="AS1869">
            <v>45658.25</v>
          </cell>
          <cell r="AT1869" t="str">
            <v>Horaire</v>
          </cell>
          <cell r="AU1869">
            <v>3.6629999999999998</v>
          </cell>
          <cell r="AV1869">
            <v>17</v>
          </cell>
          <cell r="AW1869" t="str">
            <v>00100</v>
          </cell>
          <cell r="AX1869" t="str">
            <v>00003354204</v>
          </cell>
          <cell r="AY1869">
            <v>65</v>
          </cell>
          <cell r="AZ1869" t="str">
            <v>LA POSTE</v>
          </cell>
          <cell r="BA1869" t="str">
            <v>17001000000335420465</v>
          </cell>
          <cell r="BB1869">
            <v>20</v>
          </cell>
          <cell r="BC1869" t="str">
            <v>BOURAGBA MORNAGUIA</v>
          </cell>
          <cell r="BD1869" t="str">
            <v>TUNIS</v>
          </cell>
          <cell r="BG1869">
            <v>53179629</v>
          </cell>
          <cell r="BH1869">
            <v>94816646</v>
          </cell>
          <cell r="BJ1869" t="str">
            <v>BOURAGBA</v>
          </cell>
          <cell r="BK1869" t="str">
            <v>A-P6 AR</v>
          </cell>
          <cell r="BL1869" t="str">
            <v>1.3</v>
          </cell>
          <cell r="BU1869" t="str">
            <v>Non-Actif</v>
          </cell>
        </row>
        <row r="1870">
          <cell r="B1870">
            <v>1872</v>
          </cell>
          <cell r="C1870" t="str">
            <v>Mlle</v>
          </cell>
          <cell r="D1870" t="str">
            <v>KOUKI TAKWA</v>
          </cell>
          <cell r="E1870" t="str">
            <v>SAGE Tunisia</v>
          </cell>
          <cell r="F1870" t="str">
            <v>PRODUCTION</v>
          </cell>
          <cell r="G1870" t="str">
            <v>Contrôle qualité</v>
          </cell>
          <cell r="H1870" t="str">
            <v>P6 AR</v>
          </cell>
          <cell r="I1870" t="str">
            <v>Bel Hadj Mohamed</v>
          </cell>
          <cell r="J1870" t="str">
            <v>A</v>
          </cell>
          <cell r="K1870" t="str">
            <v>INDIRECTS</v>
          </cell>
          <cell r="L1870" t="str">
            <v>Variable cost at standard</v>
          </cell>
          <cell r="M1870" t="str">
            <v>Contrôle qualité</v>
          </cell>
          <cell r="N1870">
            <v>45295</v>
          </cell>
          <cell r="P1870">
            <v>25</v>
          </cell>
          <cell r="T1870" t="str">
            <v>CDD</v>
          </cell>
          <cell r="U1870" t="str">
            <v>Contractuel</v>
          </cell>
          <cell r="V1870">
            <v>45689</v>
          </cell>
          <cell r="W1870">
            <v>45747</v>
          </cell>
          <cell r="Z1870">
            <v>45293</v>
          </cell>
          <cell r="AA1870">
            <v>1</v>
          </cell>
          <cell r="AB1870">
            <v>2024</v>
          </cell>
          <cell r="AC1870">
            <v>2028</v>
          </cell>
          <cell r="AD1870">
            <v>1.1722222222222223</v>
          </cell>
          <cell r="AE1870" t="str">
            <v>&lt; 2</v>
          </cell>
          <cell r="AF1870">
            <v>36522</v>
          </cell>
          <cell r="AG1870">
            <v>25.205479452054796</v>
          </cell>
          <cell r="AH1870" t="str">
            <v>&gt;25&lt; 35</v>
          </cell>
          <cell r="AI1870">
            <v>17462133</v>
          </cell>
          <cell r="AJ1870" t="str">
            <v>03</v>
          </cell>
          <cell r="AK1870" t="str">
            <v>14275603</v>
          </cell>
          <cell r="AL1870">
            <v>44970</v>
          </cell>
          <cell r="AM1870" t="str">
            <v>FEMME</v>
          </cell>
          <cell r="AN1870" t="str">
            <v>Célibataire</v>
          </cell>
          <cell r="AQ1870">
            <v>3</v>
          </cell>
          <cell r="AR1870">
            <v>2</v>
          </cell>
          <cell r="AS1870">
            <v>46025.5</v>
          </cell>
          <cell r="AT1870" t="str">
            <v>Horaire</v>
          </cell>
          <cell r="AU1870">
            <v>3.6629999999999998</v>
          </cell>
          <cell r="AV1870">
            <v>17</v>
          </cell>
          <cell r="AW1870">
            <v>53594</v>
          </cell>
          <cell r="AX1870" t="str">
            <v>01720924618</v>
          </cell>
          <cell r="AY1870">
            <v>92</v>
          </cell>
          <cell r="AZ1870" t="str">
            <v>LA POSTE</v>
          </cell>
          <cell r="BA1870" t="str">
            <v>17535940172092461892</v>
          </cell>
          <cell r="BB1870">
            <v>20</v>
          </cell>
          <cell r="BC1870" t="str">
            <v>DENDEN</v>
          </cell>
          <cell r="BD1870" t="str">
            <v>TUNIS</v>
          </cell>
          <cell r="BG1870">
            <v>56712153</v>
          </cell>
          <cell r="BH1870">
            <v>96488727</v>
          </cell>
          <cell r="BJ1870" t="str">
            <v>DENDEN</v>
          </cell>
          <cell r="BK1870" t="str">
            <v>A-P6 AR</v>
          </cell>
          <cell r="BL1870" t="str">
            <v>1.3</v>
          </cell>
          <cell r="BT1870">
            <v>288</v>
          </cell>
          <cell r="BU1870" t="str">
            <v>si</v>
          </cell>
        </row>
        <row r="1871">
          <cell r="B1871">
            <v>1873</v>
          </cell>
          <cell r="C1871" t="str">
            <v>Monsieur</v>
          </cell>
          <cell r="D1871" t="str">
            <v>MLIKI FOUED</v>
          </cell>
          <cell r="E1871" t="str">
            <v>SAGE Tunisia</v>
          </cell>
          <cell r="F1871" t="str">
            <v>PRODUCTION</v>
          </cell>
          <cell r="G1871" t="str">
            <v>Ordonnanceur coupe</v>
          </cell>
          <cell r="K1871" t="str">
            <v>CADRE</v>
          </cell>
          <cell r="L1871" t="str">
            <v>Variable cost at standard</v>
          </cell>
          <cell r="M1871" t="str">
            <v>Ordonnanceur coupe</v>
          </cell>
          <cell r="N1871">
            <v>45293</v>
          </cell>
          <cell r="P1871" t="str">
            <v/>
          </cell>
          <cell r="T1871" t="str">
            <v>CDI</v>
          </cell>
          <cell r="U1871" t="str">
            <v>Titulaire</v>
          </cell>
          <cell r="V1871">
            <v>45293</v>
          </cell>
          <cell r="Z1871">
            <v>45293</v>
          </cell>
          <cell r="AA1871">
            <v>1</v>
          </cell>
          <cell r="AB1871">
            <v>2024</v>
          </cell>
          <cell r="AC1871">
            <v>2028</v>
          </cell>
          <cell r="AD1871">
            <v>1.1777777777777778</v>
          </cell>
          <cell r="AE1871" t="str">
            <v>&lt; 2</v>
          </cell>
          <cell r="AF1871">
            <v>34661</v>
          </cell>
          <cell r="AG1871">
            <v>30.304109589041097</v>
          </cell>
          <cell r="AH1871" t="str">
            <v>&gt;25&lt; 35</v>
          </cell>
          <cell r="AI1871">
            <v>17444542</v>
          </cell>
          <cell r="AJ1871" t="str">
            <v>06</v>
          </cell>
          <cell r="AK1871" t="str">
            <v>09517690</v>
          </cell>
          <cell r="AL1871">
            <v>41450</v>
          </cell>
          <cell r="AM1871" t="str">
            <v xml:space="preserve">HOMME </v>
          </cell>
          <cell r="AN1871" t="str">
            <v>Célibataire</v>
          </cell>
          <cell r="AQ1871">
            <v>14</v>
          </cell>
          <cell r="AR1871">
            <v>2</v>
          </cell>
          <cell r="AS1871">
            <v>46023.5</v>
          </cell>
          <cell r="AT1871" t="str">
            <v>Mensuel</v>
          </cell>
          <cell r="AU1871">
            <v>1800</v>
          </cell>
          <cell r="AV1871">
            <v>12</v>
          </cell>
          <cell r="AW1871">
            <v>11600</v>
          </cell>
          <cell r="AX1871" t="str">
            <v>00002426636</v>
          </cell>
          <cell r="AY1871">
            <v>56</v>
          </cell>
          <cell r="AZ1871" t="str">
            <v>UIB</v>
          </cell>
          <cell r="BA1871" t="str">
            <v>12116000000242663656</v>
          </cell>
          <cell r="BB1871">
            <v>20</v>
          </cell>
          <cell r="BC1871" t="str">
            <v>CITE HIDAYA JEDAIDA</v>
          </cell>
          <cell r="BD1871" t="str">
            <v>MANOUBA</v>
          </cell>
          <cell r="BK1871" t="str">
            <v>CADRE</v>
          </cell>
          <cell r="BU1871" t="str">
            <v>si</v>
          </cell>
        </row>
        <row r="1872">
          <cell r="B1872">
            <v>1874</v>
          </cell>
          <cell r="C1872" t="str">
            <v>Monsieur</v>
          </cell>
          <cell r="D1872" t="str">
            <v>ALAYA MAKREM</v>
          </cell>
          <cell r="E1872" t="str">
            <v>SAGE Tunisia</v>
          </cell>
          <cell r="F1872" t="str">
            <v>LOGISTIQUE</v>
          </cell>
          <cell r="G1872" t="str">
            <v>Plannificateur</v>
          </cell>
          <cell r="K1872" t="str">
            <v>CADRE</v>
          </cell>
          <cell r="L1872" t="str">
            <v>Variable cost at standard</v>
          </cell>
          <cell r="M1872" t="str">
            <v>Plannificateur</v>
          </cell>
          <cell r="N1872">
            <v>45293</v>
          </cell>
          <cell r="P1872" t="str">
            <v/>
          </cell>
          <cell r="T1872" t="str">
            <v>CDI</v>
          </cell>
          <cell r="U1872" t="str">
            <v>Titulaire</v>
          </cell>
          <cell r="V1872">
            <v>45293</v>
          </cell>
          <cell r="Z1872">
            <v>45293</v>
          </cell>
          <cell r="AA1872">
            <v>1</v>
          </cell>
          <cell r="AB1872">
            <v>2024</v>
          </cell>
          <cell r="AC1872">
            <v>2028</v>
          </cell>
          <cell r="AD1872">
            <v>1.1777777777777778</v>
          </cell>
          <cell r="AE1872" t="str">
            <v>&lt; 2</v>
          </cell>
          <cell r="AF1872">
            <v>33275</v>
          </cell>
          <cell r="AG1872">
            <v>34.101369863013701</v>
          </cell>
          <cell r="AH1872" t="str">
            <v>&gt;25&lt; 35</v>
          </cell>
          <cell r="AI1872">
            <v>17323826</v>
          </cell>
          <cell r="AJ1872" t="str">
            <v>09</v>
          </cell>
          <cell r="AK1872" t="str">
            <v>09401798</v>
          </cell>
          <cell r="AL1872">
            <v>44467</v>
          </cell>
          <cell r="AM1872" t="str">
            <v xml:space="preserve">HOMME </v>
          </cell>
          <cell r="AN1872" t="str">
            <v>Célibataire</v>
          </cell>
          <cell r="AQ1872">
            <v>15</v>
          </cell>
          <cell r="AR1872">
            <v>2</v>
          </cell>
          <cell r="AS1872">
            <v>46023.5</v>
          </cell>
          <cell r="AT1872" t="str">
            <v>Mensuel</v>
          </cell>
          <cell r="AU1872">
            <v>2700</v>
          </cell>
          <cell r="AV1872" t="str">
            <v>08</v>
          </cell>
          <cell r="AW1872">
            <v>10200</v>
          </cell>
          <cell r="AX1872" t="str">
            <v>07320110690</v>
          </cell>
          <cell r="AY1872">
            <v>35</v>
          </cell>
          <cell r="AZ1872" t="str">
            <v>BIAT</v>
          </cell>
          <cell r="BA1872" t="str">
            <v>08102000732011069035</v>
          </cell>
          <cell r="BB1872">
            <v>20</v>
          </cell>
          <cell r="BC1872" t="str">
            <v>MAHDIA</v>
          </cell>
          <cell r="BD1872" t="str">
            <v>MAHDIA</v>
          </cell>
          <cell r="BK1872" t="str">
            <v>CADRE</v>
          </cell>
          <cell r="BU1872" t="str">
            <v>si</v>
          </cell>
        </row>
        <row r="1873">
          <cell r="B1873">
            <v>1875</v>
          </cell>
          <cell r="C1873" t="str">
            <v>Mlle</v>
          </cell>
          <cell r="D1873" t="str">
            <v>HAMDI ZAINEB</v>
          </cell>
          <cell r="E1873" t="str">
            <v>SAGE Tunisia</v>
          </cell>
          <cell r="F1873" t="str">
            <v>COUPE</v>
          </cell>
          <cell r="G1873" t="str">
            <v>COUPEUR</v>
          </cell>
          <cell r="H1873" t="str">
            <v>COUPE</v>
          </cell>
          <cell r="I1873" t="str">
            <v>HAITHEM SLAMA</v>
          </cell>
          <cell r="K1873" t="str">
            <v>DIRECTS</v>
          </cell>
          <cell r="L1873" t="str">
            <v>Variable cost at standard</v>
          </cell>
          <cell r="M1873" t="str">
            <v>COUPEUR</v>
          </cell>
          <cell r="N1873">
            <v>45295</v>
          </cell>
          <cell r="P1873">
            <v>-6</v>
          </cell>
          <cell r="T1873" t="str">
            <v>CDD</v>
          </cell>
          <cell r="U1873" t="str">
            <v>Contractuel</v>
          </cell>
          <cell r="V1873">
            <v>45689</v>
          </cell>
          <cell r="W1873">
            <v>45716</v>
          </cell>
          <cell r="Z1873">
            <v>45295</v>
          </cell>
          <cell r="AA1873">
            <v>1</v>
          </cell>
          <cell r="AB1873">
            <v>2024</v>
          </cell>
          <cell r="AC1873">
            <v>2028</v>
          </cell>
          <cell r="AD1873">
            <v>1.1722222222222223</v>
          </cell>
          <cell r="AE1873" t="str">
            <v>&lt; 2</v>
          </cell>
          <cell r="AF1873">
            <v>36494</v>
          </cell>
          <cell r="AG1873">
            <v>25.282191780821918</v>
          </cell>
          <cell r="AH1873" t="str">
            <v>&gt;25&lt; 35</v>
          </cell>
          <cell r="AI1873">
            <v>17330046</v>
          </cell>
          <cell r="AJ1873" t="str">
            <v>08</v>
          </cell>
          <cell r="AK1873" t="str">
            <v>14360999</v>
          </cell>
          <cell r="AL1873">
            <v>43255</v>
          </cell>
          <cell r="AM1873" t="str">
            <v>FEMME</v>
          </cell>
          <cell r="AN1873" t="str">
            <v>Célibataire</v>
          </cell>
          <cell r="AQ1873">
            <v>3</v>
          </cell>
          <cell r="AR1873">
            <v>2</v>
          </cell>
          <cell r="AS1873">
            <v>46025.5</v>
          </cell>
          <cell r="AT1873" t="str">
            <v>Horaire</v>
          </cell>
          <cell r="AU1873">
            <v>3.5</v>
          </cell>
          <cell r="AV1873">
            <v>25</v>
          </cell>
          <cell r="AW1873">
            <v>13500</v>
          </cell>
          <cell r="AX1873" t="str">
            <v>00001216628</v>
          </cell>
          <cell r="AY1873">
            <v>74</v>
          </cell>
          <cell r="AZ1873" t="str">
            <v>ZITOUNA BANK</v>
          </cell>
          <cell r="BA1873" t="str">
            <v>25135000000121662874</v>
          </cell>
          <cell r="BB1873">
            <v>20</v>
          </cell>
          <cell r="BC1873" t="str">
            <v>16 RUE IRAN DENDEN</v>
          </cell>
          <cell r="BD1873" t="str">
            <v>TUNIS</v>
          </cell>
          <cell r="BG1873">
            <v>56542551</v>
          </cell>
          <cell r="BH1873">
            <v>26036513</v>
          </cell>
          <cell r="BJ1873" t="str">
            <v>DENDEN</v>
          </cell>
          <cell r="BK1873" t="str">
            <v>-COUPE</v>
          </cell>
          <cell r="BL1873" t="str">
            <v>1.1</v>
          </cell>
          <cell r="BT1873">
            <v>600</v>
          </cell>
          <cell r="BU1873" t="str">
            <v>si</v>
          </cell>
        </row>
        <row r="1874">
          <cell r="B1874">
            <v>1876</v>
          </cell>
          <cell r="C1874" t="str">
            <v>Madame</v>
          </cell>
          <cell r="D1874" t="str">
            <v>AOUINI RAFIA</v>
          </cell>
          <cell r="E1874" t="str">
            <v>SAGE Tunisia</v>
          </cell>
          <cell r="F1874" t="str">
            <v>PRODUCTION</v>
          </cell>
          <cell r="G1874" t="str">
            <v>Couturière</v>
          </cell>
          <cell r="H1874" t="str">
            <v>P6 AR</v>
          </cell>
          <cell r="I1874" t="str">
            <v>Bel Hadj Mohamed</v>
          </cell>
          <cell r="J1874" t="str">
            <v>A</v>
          </cell>
          <cell r="K1874" t="str">
            <v>DIRECTS</v>
          </cell>
          <cell r="L1874" t="str">
            <v>Variable cost at standard</v>
          </cell>
          <cell r="M1874" t="str">
            <v>Couturière</v>
          </cell>
          <cell r="N1874">
            <v>45299</v>
          </cell>
          <cell r="P1874">
            <v>25</v>
          </cell>
          <cell r="T1874" t="str">
            <v>CDD</v>
          </cell>
          <cell r="U1874" t="str">
            <v>Contractuel</v>
          </cell>
          <cell r="V1874">
            <v>45689</v>
          </cell>
          <cell r="W1874">
            <v>45747</v>
          </cell>
          <cell r="Z1874">
            <v>45299</v>
          </cell>
          <cell r="AA1874">
            <v>1</v>
          </cell>
          <cell r="AB1874">
            <v>2024</v>
          </cell>
          <cell r="AC1874">
            <v>2028</v>
          </cell>
          <cell r="AD1874">
            <v>1.1611111111111112</v>
          </cell>
          <cell r="AE1874" t="str">
            <v>&lt; 2</v>
          </cell>
          <cell r="AF1874">
            <v>28885</v>
          </cell>
          <cell r="AG1874">
            <v>46.128767123287673</v>
          </cell>
          <cell r="AH1874" t="str">
            <v>&gt;45&lt; 55</v>
          </cell>
          <cell r="AI1874">
            <v>12151932</v>
          </cell>
          <cell r="AJ1874" t="str">
            <v>00</v>
          </cell>
          <cell r="AK1874" t="str">
            <v>07309160</v>
          </cell>
          <cell r="AL1874">
            <v>35209</v>
          </cell>
          <cell r="AM1874" t="str">
            <v>FEMME</v>
          </cell>
          <cell r="AN1874" t="str">
            <v>Marié(e)</v>
          </cell>
          <cell r="AO1874">
            <v>4</v>
          </cell>
          <cell r="AQ1874">
            <v>3</v>
          </cell>
          <cell r="AR1874">
            <v>2</v>
          </cell>
          <cell r="AS1874">
            <v>46029.5</v>
          </cell>
          <cell r="AT1874" t="str">
            <v>Horaire</v>
          </cell>
          <cell r="AU1874">
            <v>3.5</v>
          </cell>
          <cell r="AV1874">
            <v>17</v>
          </cell>
          <cell r="AW1874" t="str">
            <v>00100</v>
          </cell>
          <cell r="AX1874" t="str">
            <v>00000973942</v>
          </cell>
          <cell r="AY1874" t="str">
            <v>02</v>
          </cell>
          <cell r="AZ1874" t="str">
            <v>LA POSTE</v>
          </cell>
          <cell r="BA1874" t="str">
            <v>17001000000097394202</v>
          </cell>
          <cell r="BB1874">
            <v>20</v>
          </cell>
          <cell r="BC1874" t="str">
            <v>QUARTIER BOURAGBA MORNAGUIA</v>
          </cell>
          <cell r="BD1874" t="str">
            <v>TUNIS</v>
          </cell>
          <cell r="BG1874">
            <v>93321053</v>
          </cell>
          <cell r="BH1874">
            <v>97809158</v>
          </cell>
          <cell r="BJ1874" t="str">
            <v>EL AGBA</v>
          </cell>
          <cell r="BK1874" t="str">
            <v>A-P6 AR</v>
          </cell>
          <cell r="BL1874" t="str">
            <v>1.1</v>
          </cell>
          <cell r="BT1874">
            <v>333</v>
          </cell>
          <cell r="BU1874" t="str">
            <v>si</v>
          </cell>
        </row>
        <row r="1875">
          <cell r="B1875">
            <v>1877</v>
          </cell>
          <cell r="C1875" t="str">
            <v>Madame</v>
          </cell>
          <cell r="D1875" t="str">
            <v>THEMRI MOUNA</v>
          </cell>
          <cell r="E1875" t="str">
            <v>SAGE Tunisia</v>
          </cell>
          <cell r="F1875" t="str">
            <v>PRODUCTION</v>
          </cell>
          <cell r="G1875" t="str">
            <v>Couturière</v>
          </cell>
          <cell r="H1875" t="str">
            <v>P7 AR</v>
          </cell>
          <cell r="I1875" t="str">
            <v>Safa</v>
          </cell>
          <cell r="J1875" t="str">
            <v>A</v>
          </cell>
          <cell r="K1875" t="str">
            <v>DIRECTS</v>
          </cell>
          <cell r="L1875" t="str">
            <v>Variable cost at standard</v>
          </cell>
          <cell r="M1875" t="str">
            <v>Couturière</v>
          </cell>
          <cell r="N1875">
            <v>45306</v>
          </cell>
          <cell r="P1875">
            <v>-187</v>
          </cell>
          <cell r="Q1875">
            <v>45540</v>
          </cell>
          <cell r="R1875" t="str">
            <v>maladie</v>
          </cell>
          <cell r="T1875" t="str">
            <v>CDD</v>
          </cell>
          <cell r="U1875" t="str">
            <v>Contractuel</v>
          </cell>
          <cell r="V1875">
            <v>45505</v>
          </cell>
          <cell r="W1875">
            <v>45535</v>
          </cell>
          <cell r="Z1875">
            <v>45306</v>
          </cell>
          <cell r="AA1875">
            <v>1</v>
          </cell>
          <cell r="AB1875">
            <v>2024</v>
          </cell>
          <cell r="AC1875">
            <v>2028</v>
          </cell>
          <cell r="AD1875">
            <v>1.1416666666666666</v>
          </cell>
          <cell r="AE1875" t="str">
            <v>&lt; 2</v>
          </cell>
          <cell r="AF1875">
            <v>33284</v>
          </cell>
          <cell r="AG1875">
            <v>34.076712328767123</v>
          </cell>
          <cell r="AH1875" t="str">
            <v>&gt;25&lt; 35</v>
          </cell>
          <cell r="AI1875">
            <v>16786870</v>
          </cell>
          <cell r="AJ1875" t="str">
            <v>03</v>
          </cell>
          <cell r="AK1875" t="str">
            <v>11356534</v>
          </cell>
          <cell r="AL1875">
            <v>40478</v>
          </cell>
          <cell r="AM1875" t="str">
            <v>FEMME</v>
          </cell>
          <cell r="AN1875" t="str">
            <v>Marié(e)</v>
          </cell>
          <cell r="AO1875">
            <v>0</v>
          </cell>
          <cell r="AQ1875">
            <v>3</v>
          </cell>
          <cell r="AR1875">
            <v>1</v>
          </cell>
          <cell r="AS1875">
            <v>45671.25</v>
          </cell>
          <cell r="AT1875" t="str">
            <v>Horaire</v>
          </cell>
          <cell r="AU1875">
            <v>3.5</v>
          </cell>
          <cell r="AV1875">
            <v>14</v>
          </cell>
          <cell r="AW1875" t="str">
            <v>09609</v>
          </cell>
          <cell r="AX1875">
            <v>61007011875</v>
          </cell>
          <cell r="AY1875">
            <v>94</v>
          </cell>
          <cell r="AZ1875" t="str">
            <v>BH</v>
          </cell>
          <cell r="BA1875" t="str">
            <v>14096096100701187594</v>
          </cell>
          <cell r="BB1875">
            <v>20</v>
          </cell>
          <cell r="BC1875" t="str">
            <v>TERMINUS 56 MANOUBA</v>
          </cell>
          <cell r="BD1875" t="str">
            <v>MANOUBA</v>
          </cell>
          <cell r="BG1875">
            <v>28530765</v>
          </cell>
          <cell r="BJ1875" t="str">
            <v>TERMINUS 56</v>
          </cell>
          <cell r="BK1875" t="str">
            <v>A-P7 AR</v>
          </cell>
          <cell r="BL1875" t="str">
            <v>1.1</v>
          </cell>
          <cell r="BU1875" t="str">
            <v>Non-Actif</v>
          </cell>
          <cell r="BV1875" t="str">
            <v>P6 AR C SP</v>
          </cell>
        </row>
        <row r="1876">
          <cell r="B1876">
            <v>1878</v>
          </cell>
          <cell r="C1876" t="str">
            <v>Madame</v>
          </cell>
          <cell r="D1876" t="str">
            <v>MESBAH SAIDA</v>
          </cell>
          <cell r="E1876" t="str">
            <v>SAGE Tunisia</v>
          </cell>
          <cell r="F1876" t="str">
            <v>PRODUCTION</v>
          </cell>
          <cell r="G1876" t="str">
            <v>Couturière</v>
          </cell>
          <cell r="H1876" t="str">
            <v>P6 AR</v>
          </cell>
          <cell r="I1876" t="str">
            <v>Bel Hadj Mohamed</v>
          </cell>
          <cell r="J1876" t="str">
            <v>A</v>
          </cell>
          <cell r="K1876" t="str">
            <v>DIRECTS</v>
          </cell>
          <cell r="L1876" t="str">
            <v>Variable cost at standard</v>
          </cell>
          <cell r="M1876" t="str">
            <v>Couturière</v>
          </cell>
          <cell r="N1876">
            <v>45306</v>
          </cell>
          <cell r="P1876">
            <v>25</v>
          </cell>
          <cell r="T1876" t="str">
            <v>CDD</v>
          </cell>
          <cell r="U1876" t="str">
            <v>Contractuel</v>
          </cell>
          <cell r="V1876">
            <v>45689</v>
          </cell>
          <cell r="W1876">
            <v>45747</v>
          </cell>
          <cell r="Z1876">
            <v>45306</v>
          </cell>
          <cell r="AA1876">
            <v>1</v>
          </cell>
          <cell r="AB1876">
            <v>2024</v>
          </cell>
          <cell r="AC1876">
            <v>2028</v>
          </cell>
          <cell r="AD1876">
            <v>1.1416666666666666</v>
          </cell>
          <cell r="AE1876" t="str">
            <v>&lt; 2</v>
          </cell>
          <cell r="AF1876">
            <v>33284</v>
          </cell>
          <cell r="AG1876">
            <v>34.076712328767123</v>
          </cell>
          <cell r="AH1876" t="str">
            <v>&gt;25&lt; 35</v>
          </cell>
          <cell r="AI1876">
            <v>12239009</v>
          </cell>
          <cell r="AJ1876" t="str">
            <v>01</v>
          </cell>
          <cell r="AK1876" t="str">
            <v>04702335</v>
          </cell>
          <cell r="AL1876">
            <v>40220</v>
          </cell>
          <cell r="AM1876" t="str">
            <v>FEMME</v>
          </cell>
          <cell r="AN1876" t="str">
            <v>Marié(e)</v>
          </cell>
          <cell r="AQ1876">
            <v>3</v>
          </cell>
          <cell r="AR1876">
            <v>2</v>
          </cell>
          <cell r="AS1876">
            <v>46036.5</v>
          </cell>
          <cell r="AT1876" t="str">
            <v>Horaire</v>
          </cell>
          <cell r="AU1876">
            <v>3.5</v>
          </cell>
          <cell r="AV1876">
            <v>25</v>
          </cell>
          <cell r="AW1876" t="str">
            <v>03300</v>
          </cell>
          <cell r="AX1876" t="str">
            <v>00001133912</v>
          </cell>
          <cell r="AY1876">
            <v>30</v>
          </cell>
          <cell r="AZ1876" t="str">
            <v>ZITOUNA BANK</v>
          </cell>
          <cell r="BA1876" t="str">
            <v>25033000000113391230</v>
          </cell>
          <cell r="BB1876">
            <v>20</v>
          </cell>
          <cell r="BC1876" t="str">
            <v>RUE 4406 ZAHROUNI TUNIS</v>
          </cell>
          <cell r="BD1876" t="str">
            <v>TUNIS</v>
          </cell>
          <cell r="BG1876">
            <v>21005153</v>
          </cell>
          <cell r="BJ1876" t="str">
            <v>ZAHROUNI</v>
          </cell>
          <cell r="BK1876" t="str">
            <v>A-P6 AR</v>
          </cell>
          <cell r="BL1876" t="str">
            <v>1.1</v>
          </cell>
          <cell r="BT1876">
            <v>370</v>
          </cell>
          <cell r="BU1876" t="str">
            <v>si</v>
          </cell>
        </row>
        <row r="1877">
          <cell r="B1877">
            <v>1879</v>
          </cell>
          <cell r="C1877" t="str">
            <v>Madame</v>
          </cell>
          <cell r="D1877" t="str">
            <v>AYARI SIHEM</v>
          </cell>
          <cell r="E1877" t="str">
            <v>SAGE Tunisia</v>
          </cell>
          <cell r="F1877" t="str">
            <v>PRODUCTION</v>
          </cell>
          <cell r="G1877" t="str">
            <v>Couturière</v>
          </cell>
          <cell r="H1877" t="str">
            <v>P6 AR</v>
          </cell>
          <cell r="I1877" t="str">
            <v>Bel Hadj Mohamed</v>
          </cell>
          <cell r="J1877" t="str">
            <v>A</v>
          </cell>
          <cell r="K1877" t="str">
            <v>DIRECTS</v>
          </cell>
          <cell r="L1877" t="str">
            <v>Variable cost at standard</v>
          </cell>
          <cell r="M1877" t="str">
            <v>Couturière</v>
          </cell>
          <cell r="N1877">
            <v>45306</v>
          </cell>
          <cell r="P1877">
            <v>25</v>
          </cell>
          <cell r="T1877" t="str">
            <v>CDD</v>
          </cell>
          <cell r="U1877" t="str">
            <v>Contractuel</v>
          </cell>
          <cell r="V1877">
            <v>45689</v>
          </cell>
          <cell r="W1877">
            <v>45747</v>
          </cell>
          <cell r="Z1877">
            <v>45306</v>
          </cell>
          <cell r="AA1877">
            <v>1</v>
          </cell>
          <cell r="AB1877">
            <v>2024</v>
          </cell>
          <cell r="AC1877">
            <v>2028</v>
          </cell>
          <cell r="AD1877">
            <v>1.1416666666666666</v>
          </cell>
          <cell r="AE1877" t="str">
            <v>&lt; 2</v>
          </cell>
          <cell r="AF1877">
            <v>33284</v>
          </cell>
          <cell r="AG1877">
            <v>34.076712328767123</v>
          </cell>
          <cell r="AH1877" t="str">
            <v>&gt;25&lt; 35</v>
          </cell>
          <cell r="AI1877">
            <v>12382735</v>
          </cell>
          <cell r="AJ1877" t="str">
            <v>00</v>
          </cell>
          <cell r="AK1877" t="str">
            <v>05698103</v>
          </cell>
          <cell r="AL1877">
            <v>44950</v>
          </cell>
          <cell r="AM1877" t="str">
            <v>FEMME</v>
          </cell>
          <cell r="AN1877" t="str">
            <v>Marié(e)</v>
          </cell>
          <cell r="AO1877">
            <v>3</v>
          </cell>
          <cell r="AQ1877">
            <v>3</v>
          </cell>
          <cell r="AR1877">
            <v>2</v>
          </cell>
          <cell r="AS1877">
            <v>46036.5</v>
          </cell>
          <cell r="AT1877" t="str">
            <v>Horaire</v>
          </cell>
          <cell r="AU1877">
            <v>3.5</v>
          </cell>
          <cell r="AV1877">
            <v>17</v>
          </cell>
          <cell r="AW1877" t="str">
            <v>00100</v>
          </cell>
          <cell r="AX1877" t="str">
            <v>00003358835</v>
          </cell>
          <cell r="AY1877">
            <v>43</v>
          </cell>
          <cell r="AZ1877" t="str">
            <v>LA POSTE</v>
          </cell>
          <cell r="BA1877" t="str">
            <v>17001000000335883543</v>
          </cell>
          <cell r="BB1877">
            <v>20</v>
          </cell>
          <cell r="BC1877" t="str">
            <v>AMOR ELMOKHTAR SIDI HESSINE</v>
          </cell>
          <cell r="BD1877" t="str">
            <v>TUNIS</v>
          </cell>
          <cell r="BG1877">
            <v>58973931</v>
          </cell>
          <cell r="BJ1877" t="str">
            <v>SIDI HSSINE</v>
          </cell>
          <cell r="BK1877" t="str">
            <v>A-P6 AR</v>
          </cell>
          <cell r="BL1877" t="str">
            <v>1.1</v>
          </cell>
          <cell r="BT1877">
            <v>1045</v>
          </cell>
          <cell r="BU1877" t="str">
            <v>si</v>
          </cell>
        </row>
        <row r="1878">
          <cell r="B1878">
            <v>1880</v>
          </cell>
          <cell r="C1878" t="str">
            <v>Madame</v>
          </cell>
          <cell r="D1878" t="str">
            <v>BEJAOUI HOUDA</v>
          </cell>
          <cell r="E1878" t="str">
            <v>SAGE Tunisia</v>
          </cell>
          <cell r="F1878" t="str">
            <v>PRODUCTION</v>
          </cell>
          <cell r="G1878" t="str">
            <v>Couturière</v>
          </cell>
          <cell r="H1878" t="str">
            <v>P7 AR</v>
          </cell>
          <cell r="I1878" t="str">
            <v>Safa</v>
          </cell>
          <cell r="J1878" t="str">
            <v>A</v>
          </cell>
          <cell r="K1878" t="str">
            <v>DIRECTS</v>
          </cell>
          <cell r="L1878" t="str">
            <v>Variable cost at standard</v>
          </cell>
          <cell r="M1878" t="str">
            <v>Couturière</v>
          </cell>
          <cell r="N1878">
            <v>45306</v>
          </cell>
          <cell r="P1878">
            <v>25</v>
          </cell>
          <cell r="T1878" t="str">
            <v>CDD</v>
          </cell>
          <cell r="U1878" t="str">
            <v>Contractuel</v>
          </cell>
          <cell r="V1878">
            <v>45689</v>
          </cell>
          <cell r="W1878">
            <v>45747</v>
          </cell>
          <cell r="Z1878">
            <v>45306</v>
          </cell>
          <cell r="AA1878">
            <v>1</v>
          </cell>
          <cell r="AB1878">
            <v>2024</v>
          </cell>
          <cell r="AC1878">
            <v>2028</v>
          </cell>
          <cell r="AD1878">
            <v>1.1416666666666666</v>
          </cell>
          <cell r="AE1878" t="str">
            <v>&lt; 2</v>
          </cell>
          <cell r="AF1878">
            <v>28626</v>
          </cell>
          <cell r="AG1878">
            <v>46.838356164383562</v>
          </cell>
          <cell r="AH1878" t="str">
            <v>&gt;45&lt; 55</v>
          </cell>
          <cell r="AI1878">
            <v>12348032</v>
          </cell>
          <cell r="AJ1878" t="str">
            <v>01</v>
          </cell>
          <cell r="AK1878" t="str">
            <v>07334212</v>
          </cell>
          <cell r="AL1878">
            <v>40577</v>
          </cell>
          <cell r="AM1878" t="str">
            <v>FEMME</v>
          </cell>
          <cell r="AN1878" t="str">
            <v>Divorcée</v>
          </cell>
          <cell r="AQ1878">
            <v>3</v>
          </cell>
          <cell r="AR1878">
            <v>2</v>
          </cell>
          <cell r="AS1878">
            <v>46036.5</v>
          </cell>
          <cell r="AT1878" t="str">
            <v>Horaire</v>
          </cell>
          <cell r="AU1878">
            <v>3.5</v>
          </cell>
          <cell r="AV1878">
            <v>10</v>
          </cell>
          <cell r="AW1878">
            <v>21012</v>
          </cell>
          <cell r="AX1878">
            <v>15070482788</v>
          </cell>
          <cell r="AY1878">
            <v>71</v>
          </cell>
          <cell r="AZ1878" t="str">
            <v>STB</v>
          </cell>
          <cell r="BA1878" t="str">
            <v>10210121507048278871</v>
          </cell>
          <cell r="BB1878">
            <v>20</v>
          </cell>
          <cell r="BC1878" t="str">
            <v>ZAHROUNI TUNIS</v>
          </cell>
          <cell r="BD1878" t="str">
            <v>TUNIS</v>
          </cell>
          <cell r="BG1878">
            <v>52108453</v>
          </cell>
          <cell r="BJ1878" t="str">
            <v>ZAHROUNI</v>
          </cell>
          <cell r="BK1878" t="str">
            <v>A-P7 AR</v>
          </cell>
          <cell r="BL1878" t="str">
            <v>1.1</v>
          </cell>
          <cell r="BT1878">
            <v>357</v>
          </cell>
          <cell r="BU1878" t="str">
            <v>si</v>
          </cell>
          <cell r="BV1878" t="str">
            <v>P6 AR C SP</v>
          </cell>
        </row>
        <row r="1879">
          <cell r="B1879">
            <v>1881</v>
          </cell>
          <cell r="C1879" t="str">
            <v>Madame</v>
          </cell>
          <cell r="D1879" t="str">
            <v>MOUSSI RABIA</v>
          </cell>
          <cell r="E1879" t="str">
            <v>SAGE Tunisia</v>
          </cell>
          <cell r="F1879" t="str">
            <v>PRODUCTION</v>
          </cell>
          <cell r="G1879" t="str">
            <v>Couturière</v>
          </cell>
          <cell r="H1879" t="str">
            <v>P7 AR</v>
          </cell>
          <cell r="I1879" t="str">
            <v>FOUED HOMRANI</v>
          </cell>
          <cell r="J1879" t="str">
            <v>A</v>
          </cell>
          <cell r="K1879" t="str">
            <v>DIRECTS</v>
          </cell>
          <cell r="L1879" t="str">
            <v>Variable cost at standard</v>
          </cell>
          <cell r="M1879" t="str">
            <v>Couturière</v>
          </cell>
          <cell r="N1879">
            <v>45306</v>
          </cell>
          <cell r="P1879">
            <v>-218</v>
          </cell>
          <cell r="Q1879">
            <v>45486</v>
          </cell>
          <cell r="R1879" t="str">
            <v>discipline</v>
          </cell>
          <cell r="T1879" t="str">
            <v>CDD</v>
          </cell>
          <cell r="U1879" t="str">
            <v>Contractuel</v>
          </cell>
          <cell r="V1879">
            <v>45474</v>
          </cell>
          <cell r="W1879">
            <v>45504</v>
          </cell>
          <cell r="Z1879">
            <v>45306</v>
          </cell>
          <cell r="AA1879">
            <v>1</v>
          </cell>
          <cell r="AB1879">
            <v>2024</v>
          </cell>
          <cell r="AC1879">
            <v>2028</v>
          </cell>
          <cell r="AD1879">
            <v>1.1416666666666666</v>
          </cell>
          <cell r="AE1879" t="str">
            <v>&lt; 2</v>
          </cell>
          <cell r="AF1879">
            <v>30305</v>
          </cell>
          <cell r="AG1879">
            <v>42.238356164383561</v>
          </cell>
          <cell r="AH1879" t="str">
            <v>&gt;35&lt; 45</v>
          </cell>
          <cell r="AI1879">
            <v>16627217</v>
          </cell>
          <cell r="AJ1879" t="str">
            <v>01</v>
          </cell>
          <cell r="AK1879" t="str">
            <v>08516497</v>
          </cell>
          <cell r="AL1879">
            <v>38056</v>
          </cell>
          <cell r="AM1879" t="str">
            <v>FEMME</v>
          </cell>
          <cell r="AN1879" t="str">
            <v>Marié(e)</v>
          </cell>
          <cell r="AO1879">
            <v>3</v>
          </cell>
          <cell r="AQ1879">
            <v>3</v>
          </cell>
          <cell r="AR1879">
            <v>1</v>
          </cell>
          <cell r="AS1879">
            <v>45671.25</v>
          </cell>
          <cell r="AT1879" t="str">
            <v>Horaire</v>
          </cell>
          <cell r="AU1879">
            <v>3.5</v>
          </cell>
          <cell r="AV1879">
            <v>25</v>
          </cell>
          <cell r="AW1879">
            <v>10300</v>
          </cell>
          <cell r="AX1879" t="str">
            <v>00001219654</v>
          </cell>
          <cell r="AY1879" t="str">
            <v>02</v>
          </cell>
          <cell r="AZ1879" t="str">
            <v>ZITOUNA BANK</v>
          </cell>
          <cell r="BA1879" t="str">
            <v>25103000000121965402</v>
          </cell>
          <cell r="BB1879">
            <v>20</v>
          </cell>
          <cell r="BC1879" t="str">
            <v>QUARTIER KHALED IBN WALID</v>
          </cell>
          <cell r="BD1879" t="str">
            <v>TUNIS</v>
          </cell>
          <cell r="BG1879">
            <v>22241293</v>
          </cell>
          <cell r="BH1879">
            <v>22150597</v>
          </cell>
          <cell r="BJ1879" t="str">
            <v>KHALED IBN EL WALID</v>
          </cell>
          <cell r="BK1879" t="str">
            <v>A-P7 AR</v>
          </cell>
          <cell r="BL1879" t="str">
            <v>1.1</v>
          </cell>
          <cell r="BU1879" t="str">
            <v>Non-Actif</v>
          </cell>
          <cell r="BV1879" t="str">
            <v>P6 AR C SP</v>
          </cell>
        </row>
        <row r="1880">
          <cell r="B1880">
            <v>1882</v>
          </cell>
          <cell r="C1880" t="str">
            <v>Madame</v>
          </cell>
          <cell r="D1880" t="str">
            <v>ARFAOUI SAMIA</v>
          </cell>
          <cell r="E1880" t="str">
            <v>SAGE Tunisia</v>
          </cell>
          <cell r="F1880" t="str">
            <v>PRODUCTION</v>
          </cell>
          <cell r="G1880" t="str">
            <v>Couturière</v>
          </cell>
          <cell r="H1880" t="str">
            <v>P7 AR</v>
          </cell>
          <cell r="I1880" t="str">
            <v>Safa</v>
          </cell>
          <cell r="J1880" t="str">
            <v>A</v>
          </cell>
          <cell r="K1880" t="str">
            <v>DIRECTS</v>
          </cell>
          <cell r="L1880" t="str">
            <v>Variable cost at standard</v>
          </cell>
          <cell r="M1880" t="str">
            <v>Couturière</v>
          </cell>
          <cell r="N1880">
            <v>45306</v>
          </cell>
          <cell r="P1880">
            <v>25</v>
          </cell>
          <cell r="T1880" t="str">
            <v>CDD</v>
          </cell>
          <cell r="U1880" t="str">
            <v>Contractuel</v>
          </cell>
          <cell r="V1880">
            <v>45689</v>
          </cell>
          <cell r="W1880">
            <v>45747</v>
          </cell>
          <cell r="Z1880">
            <v>45306</v>
          </cell>
          <cell r="AA1880">
            <v>1</v>
          </cell>
          <cell r="AB1880">
            <v>2024</v>
          </cell>
          <cell r="AC1880">
            <v>2028</v>
          </cell>
          <cell r="AD1880">
            <v>1.1416666666666666</v>
          </cell>
          <cell r="AE1880" t="str">
            <v>&lt; 2</v>
          </cell>
          <cell r="AF1880">
            <v>31307</v>
          </cell>
          <cell r="AG1880">
            <v>39.493150684931507</v>
          </cell>
          <cell r="AH1880" t="str">
            <v>&gt;35&lt; 45</v>
          </cell>
          <cell r="AI1880">
            <v>12660801</v>
          </cell>
          <cell r="AJ1880" t="str">
            <v>08</v>
          </cell>
          <cell r="AK1880" t="str">
            <v>07375591</v>
          </cell>
          <cell r="AL1880">
            <v>37342</v>
          </cell>
          <cell r="AM1880" t="str">
            <v>FEMME</v>
          </cell>
          <cell r="AN1880" t="str">
            <v>Marié(e)</v>
          </cell>
          <cell r="AO1880">
            <v>3</v>
          </cell>
          <cell r="AQ1880">
            <v>3</v>
          </cell>
          <cell r="AR1880">
            <v>2</v>
          </cell>
          <cell r="AS1880">
            <v>46036.5</v>
          </cell>
          <cell r="AT1880" t="str">
            <v>Horaire</v>
          </cell>
          <cell r="AU1880">
            <v>3.5</v>
          </cell>
          <cell r="AV1880">
            <v>17</v>
          </cell>
          <cell r="AW1880" t="str">
            <v>00100</v>
          </cell>
          <cell r="AX1880" t="str">
            <v>00003359389</v>
          </cell>
          <cell r="AY1880">
            <v>30</v>
          </cell>
          <cell r="AZ1880" t="str">
            <v>LA POSTE</v>
          </cell>
          <cell r="BA1880" t="str">
            <v>17001000000335938930</v>
          </cell>
          <cell r="BB1880">
            <v>20</v>
          </cell>
          <cell r="BC1880" t="str">
            <v>SANHEJA OUED ELIL</v>
          </cell>
          <cell r="BD1880" t="str">
            <v>TUNIS</v>
          </cell>
          <cell r="BG1880">
            <v>22978795</v>
          </cell>
          <cell r="BH1880">
            <v>22978746</v>
          </cell>
          <cell r="BJ1880" t="str">
            <v>SANHEJA</v>
          </cell>
          <cell r="BK1880" t="str">
            <v>A-P7 AR</v>
          </cell>
          <cell r="BL1880" t="str">
            <v>1.1</v>
          </cell>
          <cell r="BT1880">
            <v>373</v>
          </cell>
          <cell r="BU1880" t="str">
            <v>si</v>
          </cell>
          <cell r="BV1880" t="str">
            <v>P6 AR C SP</v>
          </cell>
        </row>
        <row r="1881">
          <cell r="B1881">
            <v>1883</v>
          </cell>
          <cell r="C1881" t="str">
            <v>Madame</v>
          </cell>
          <cell r="D1881" t="str">
            <v>MHAMDI HANEN</v>
          </cell>
          <cell r="E1881" t="str">
            <v>SAGE Tunisia</v>
          </cell>
          <cell r="F1881" t="str">
            <v>PRODUCTION</v>
          </cell>
          <cell r="G1881" t="str">
            <v>Couturière</v>
          </cell>
          <cell r="H1881" t="str">
            <v>P7 AR</v>
          </cell>
          <cell r="I1881" t="str">
            <v>Safa</v>
          </cell>
          <cell r="J1881" t="str">
            <v>A</v>
          </cell>
          <cell r="K1881" t="str">
            <v>DIRECTS</v>
          </cell>
          <cell r="L1881" t="str">
            <v>Variable cost at standard</v>
          </cell>
          <cell r="M1881" t="str">
            <v>Couturière</v>
          </cell>
          <cell r="N1881">
            <v>45306</v>
          </cell>
          <cell r="P1881">
            <v>25</v>
          </cell>
          <cell r="T1881" t="str">
            <v>CDD</v>
          </cell>
          <cell r="U1881" t="str">
            <v>Contractuel</v>
          </cell>
          <cell r="V1881">
            <v>45689</v>
          </cell>
          <cell r="W1881">
            <v>45747</v>
          </cell>
          <cell r="Z1881">
            <v>45306</v>
          </cell>
          <cell r="AA1881">
            <v>1</v>
          </cell>
          <cell r="AB1881">
            <v>2024</v>
          </cell>
          <cell r="AC1881">
            <v>2028</v>
          </cell>
          <cell r="AD1881">
            <v>1.1416666666666666</v>
          </cell>
          <cell r="AE1881" t="str">
            <v>&lt; 2</v>
          </cell>
          <cell r="AF1881">
            <v>29572</v>
          </cell>
          <cell r="AG1881">
            <v>44.246575342465754</v>
          </cell>
          <cell r="AH1881" t="str">
            <v>&gt;35&lt; 45</v>
          </cell>
          <cell r="AI1881">
            <v>11788307</v>
          </cell>
          <cell r="AJ1881" t="str">
            <v>07</v>
          </cell>
          <cell r="AK1881" t="str">
            <v>04690868</v>
          </cell>
          <cell r="AL1881">
            <v>41821</v>
          </cell>
          <cell r="AM1881" t="str">
            <v>FEMME</v>
          </cell>
          <cell r="AN1881" t="str">
            <v>Marié(e)</v>
          </cell>
          <cell r="AO1881">
            <v>3</v>
          </cell>
          <cell r="AQ1881">
            <v>3</v>
          </cell>
          <cell r="AR1881">
            <v>2</v>
          </cell>
          <cell r="AS1881">
            <v>46036.5</v>
          </cell>
          <cell r="AT1881" t="str">
            <v>Horaire</v>
          </cell>
          <cell r="AU1881">
            <v>3.5</v>
          </cell>
          <cell r="AV1881">
            <v>25</v>
          </cell>
          <cell r="AW1881">
            <v>13500</v>
          </cell>
          <cell r="AX1881" t="str">
            <v>00001253193</v>
          </cell>
          <cell r="AY1881">
            <v>86</v>
          </cell>
          <cell r="AZ1881" t="str">
            <v>ZITOUNA BANK</v>
          </cell>
          <cell r="BA1881" t="str">
            <v>25135000000125319386</v>
          </cell>
          <cell r="BB1881">
            <v>20</v>
          </cell>
          <cell r="BC1881" t="str">
            <v>EL DENDEN</v>
          </cell>
          <cell r="BD1881" t="str">
            <v>TUNIS</v>
          </cell>
          <cell r="BG1881">
            <v>53953760</v>
          </cell>
          <cell r="BJ1881" t="str">
            <v>DENDEN</v>
          </cell>
          <cell r="BK1881" t="str">
            <v>A-P7 AR</v>
          </cell>
          <cell r="BL1881" t="str">
            <v>1.1</v>
          </cell>
          <cell r="BT1881">
            <v>252</v>
          </cell>
          <cell r="BU1881" t="str">
            <v>si</v>
          </cell>
          <cell r="BV1881" t="str">
            <v>P6 AR C SP</v>
          </cell>
        </row>
        <row r="1882">
          <cell r="B1882">
            <v>1884</v>
          </cell>
          <cell r="C1882" t="str">
            <v>Madame</v>
          </cell>
          <cell r="D1882" t="str">
            <v>DRIDI SAMEH</v>
          </cell>
          <cell r="E1882" t="str">
            <v>SAGE Tunisia</v>
          </cell>
          <cell r="F1882" t="str">
            <v>PRODUCTION</v>
          </cell>
          <cell r="G1882" t="str">
            <v>Couturière</v>
          </cell>
          <cell r="H1882" t="str">
            <v>P7 AR</v>
          </cell>
          <cell r="I1882" t="str">
            <v>FOUED HOMRANI</v>
          </cell>
          <cell r="J1882" t="str">
            <v>A</v>
          </cell>
          <cell r="K1882" t="str">
            <v>DIRECTS</v>
          </cell>
          <cell r="L1882" t="str">
            <v>Variable cost at standard</v>
          </cell>
          <cell r="M1882" t="str">
            <v>Couturière</v>
          </cell>
          <cell r="N1882">
            <v>45306</v>
          </cell>
          <cell r="P1882">
            <v>-249</v>
          </cell>
          <cell r="Q1882">
            <v>45448</v>
          </cell>
          <cell r="R1882" t="str">
            <v>maladie</v>
          </cell>
          <cell r="S1882" t="str">
            <v>opération</v>
          </cell>
          <cell r="T1882" t="str">
            <v>CDD</v>
          </cell>
          <cell r="U1882" t="str">
            <v>Contractuel</v>
          </cell>
          <cell r="V1882">
            <v>45413</v>
          </cell>
          <cell r="W1882">
            <v>45473</v>
          </cell>
          <cell r="Z1882">
            <v>45306</v>
          </cell>
          <cell r="AA1882">
            <v>1</v>
          </cell>
          <cell r="AB1882">
            <v>2024</v>
          </cell>
          <cell r="AC1882">
            <v>2028</v>
          </cell>
          <cell r="AD1882">
            <v>1.1416666666666666</v>
          </cell>
          <cell r="AE1882" t="str">
            <v>&lt; 2</v>
          </cell>
          <cell r="AF1882">
            <v>28947</v>
          </cell>
          <cell r="AG1882">
            <v>45.958904109589042</v>
          </cell>
          <cell r="AH1882" t="str">
            <v>&gt;45&lt; 55</v>
          </cell>
          <cell r="AI1882">
            <v>11999405</v>
          </cell>
          <cell r="AJ1882" t="str">
            <v>01</v>
          </cell>
          <cell r="AK1882" t="str">
            <v>07326472</v>
          </cell>
          <cell r="AL1882">
            <v>35831</v>
          </cell>
          <cell r="AM1882" t="str">
            <v>FEMME</v>
          </cell>
          <cell r="AN1882" t="str">
            <v>Marié(e)</v>
          </cell>
          <cell r="AO1882">
            <v>3</v>
          </cell>
          <cell r="AQ1882">
            <v>3</v>
          </cell>
          <cell r="AR1882">
            <v>1</v>
          </cell>
          <cell r="AS1882">
            <v>45671.25</v>
          </cell>
          <cell r="AT1882" t="str">
            <v>Horaire</v>
          </cell>
          <cell r="AU1882">
            <v>3.5</v>
          </cell>
          <cell r="AV1882">
            <v>17</v>
          </cell>
          <cell r="AW1882" t="str">
            <v>00100</v>
          </cell>
          <cell r="AX1882" t="str">
            <v>00003358729</v>
          </cell>
          <cell r="AY1882">
            <v>70</v>
          </cell>
          <cell r="AZ1882" t="str">
            <v>LA POSTE</v>
          </cell>
          <cell r="BA1882" t="str">
            <v>17001000000335872970</v>
          </cell>
          <cell r="BB1882">
            <v>20</v>
          </cell>
          <cell r="BC1882" t="str">
            <v>QUARTIER AL NASIM SAIDIA</v>
          </cell>
          <cell r="BD1882" t="str">
            <v>TUNIS</v>
          </cell>
          <cell r="BG1882">
            <v>26286462</v>
          </cell>
          <cell r="BJ1882" t="str">
            <v>OUED ELLIL</v>
          </cell>
          <cell r="BK1882" t="str">
            <v>A-P7 AR</v>
          </cell>
          <cell r="BL1882" t="str">
            <v>1.1</v>
          </cell>
          <cell r="BU1882" t="str">
            <v>Non-Actif</v>
          </cell>
          <cell r="BV1882" t="str">
            <v>P6 AR C SP</v>
          </cell>
        </row>
        <row r="1883">
          <cell r="B1883">
            <v>1885</v>
          </cell>
          <cell r="C1883" t="str">
            <v>Madame</v>
          </cell>
          <cell r="D1883" t="str">
            <v>DRIDI AICHA</v>
          </cell>
          <cell r="E1883" t="str">
            <v>SAGE Tunisia</v>
          </cell>
          <cell r="F1883" t="str">
            <v>PRODUCTION</v>
          </cell>
          <cell r="G1883" t="str">
            <v>Couturière</v>
          </cell>
          <cell r="H1883" t="str">
            <v>P7 AR</v>
          </cell>
          <cell r="I1883" t="str">
            <v>FOUED HOMRANI</v>
          </cell>
          <cell r="J1883" t="str">
            <v>A</v>
          </cell>
          <cell r="K1883" t="str">
            <v>DIRECTS</v>
          </cell>
          <cell r="L1883" t="str">
            <v>Variable cost at standard</v>
          </cell>
          <cell r="M1883" t="str">
            <v>Couturière</v>
          </cell>
          <cell r="N1883">
            <v>45306</v>
          </cell>
          <cell r="P1883">
            <v>-249</v>
          </cell>
          <cell r="Q1883">
            <v>45447</v>
          </cell>
          <cell r="R1883" t="str">
            <v>personnel</v>
          </cell>
          <cell r="T1883" t="str">
            <v>CDD</v>
          </cell>
          <cell r="U1883" t="str">
            <v>Contractuel</v>
          </cell>
          <cell r="V1883">
            <v>45413</v>
          </cell>
          <cell r="W1883">
            <v>45473</v>
          </cell>
          <cell r="Z1883">
            <v>45306</v>
          </cell>
          <cell r="AA1883">
            <v>1</v>
          </cell>
          <cell r="AB1883">
            <v>2024</v>
          </cell>
          <cell r="AC1883">
            <v>2028</v>
          </cell>
          <cell r="AD1883">
            <v>1.1416666666666666</v>
          </cell>
          <cell r="AE1883" t="str">
            <v>&lt; 2</v>
          </cell>
          <cell r="AF1883">
            <v>31323</v>
          </cell>
          <cell r="AG1883">
            <v>39.449315068493149</v>
          </cell>
          <cell r="AH1883" t="str">
            <v>&gt;35&lt; 45</v>
          </cell>
          <cell r="AI1883">
            <v>12795197</v>
          </cell>
          <cell r="AJ1883" t="str">
            <v>04</v>
          </cell>
          <cell r="AK1883" t="str">
            <v>07377572</v>
          </cell>
          <cell r="AL1883">
            <v>37400</v>
          </cell>
          <cell r="AM1883" t="str">
            <v>FEMME</v>
          </cell>
          <cell r="AN1883" t="str">
            <v>Marié(e)</v>
          </cell>
          <cell r="AO1883">
            <v>2</v>
          </cell>
          <cell r="AQ1883">
            <v>3</v>
          </cell>
          <cell r="AR1883">
            <v>1</v>
          </cell>
          <cell r="AS1883">
            <v>45671.25</v>
          </cell>
          <cell r="AT1883" t="str">
            <v>Horaire</v>
          </cell>
          <cell r="AU1883">
            <v>3.5</v>
          </cell>
          <cell r="AV1883">
            <v>17</v>
          </cell>
          <cell r="AW1883" t="str">
            <v>00000</v>
          </cell>
          <cell r="AX1883" t="str">
            <v>00000730759</v>
          </cell>
          <cell r="AY1883">
            <v>59</v>
          </cell>
          <cell r="AZ1883" t="str">
            <v>LA POSTE</v>
          </cell>
          <cell r="BA1883" t="str">
            <v>17000000000073075959</v>
          </cell>
          <cell r="BB1883">
            <v>20</v>
          </cell>
          <cell r="BC1883" t="str">
            <v>QUARTIER AL NASIM SAIDIA</v>
          </cell>
          <cell r="BD1883" t="str">
            <v>TUNIS</v>
          </cell>
          <cell r="BG1883">
            <v>58601527</v>
          </cell>
          <cell r="BJ1883" t="str">
            <v>OUED ELLIL</v>
          </cell>
          <cell r="BK1883" t="str">
            <v>A-P7 AR</v>
          </cell>
          <cell r="BL1883" t="str">
            <v>1.1</v>
          </cell>
          <cell r="BU1883" t="str">
            <v>Non-Actif</v>
          </cell>
          <cell r="BV1883" t="str">
            <v>P6 AR C SP</v>
          </cell>
        </row>
        <row r="1884">
          <cell r="B1884">
            <v>1886</v>
          </cell>
          <cell r="C1884" t="str">
            <v>Madame</v>
          </cell>
          <cell r="D1884" t="str">
            <v>FATNASSI OLFA</v>
          </cell>
          <cell r="E1884" t="str">
            <v>SAGE Tunisia</v>
          </cell>
          <cell r="F1884" t="str">
            <v>PRODUCTION</v>
          </cell>
          <cell r="G1884" t="str">
            <v>Couturière</v>
          </cell>
          <cell r="H1884" t="str">
            <v>P7 AR</v>
          </cell>
          <cell r="I1884" t="str">
            <v>Safa</v>
          </cell>
          <cell r="J1884" t="str">
            <v>A</v>
          </cell>
          <cell r="K1884" t="str">
            <v>DIRECTS</v>
          </cell>
          <cell r="L1884" t="str">
            <v>Variable cost at standard</v>
          </cell>
          <cell r="M1884" t="str">
            <v>Couturière</v>
          </cell>
          <cell r="N1884">
            <v>45306</v>
          </cell>
          <cell r="P1884">
            <v>25</v>
          </cell>
          <cell r="T1884" t="str">
            <v>CDD</v>
          </cell>
          <cell r="U1884" t="str">
            <v>Contractuel</v>
          </cell>
          <cell r="V1884">
            <v>45689</v>
          </cell>
          <cell r="W1884">
            <v>45747</v>
          </cell>
          <cell r="Z1884">
            <v>45306</v>
          </cell>
          <cell r="AA1884">
            <v>1</v>
          </cell>
          <cell r="AB1884">
            <v>2024</v>
          </cell>
          <cell r="AC1884">
            <v>2028</v>
          </cell>
          <cell r="AD1884">
            <v>1.1416666666666666</v>
          </cell>
          <cell r="AE1884" t="str">
            <v>&lt; 2</v>
          </cell>
          <cell r="AF1884">
            <v>34413</v>
          </cell>
          <cell r="AG1884">
            <v>30.983561643835618</v>
          </cell>
          <cell r="AH1884" t="str">
            <v>&gt;25&lt; 35</v>
          </cell>
          <cell r="AI1884">
            <v>17331845</v>
          </cell>
          <cell r="AJ1884" t="str">
            <v>09</v>
          </cell>
          <cell r="AK1884" t="str">
            <v>09188984</v>
          </cell>
          <cell r="AL1884">
            <v>40884</v>
          </cell>
          <cell r="AM1884" t="str">
            <v>FEMME</v>
          </cell>
          <cell r="AN1884" t="str">
            <v>Marié(e)</v>
          </cell>
          <cell r="AO1884">
            <v>2</v>
          </cell>
          <cell r="AQ1884">
            <v>3</v>
          </cell>
          <cell r="AR1884">
            <v>2</v>
          </cell>
          <cell r="AS1884">
            <v>46036.5</v>
          </cell>
          <cell r="AT1884" t="str">
            <v>Horaire</v>
          </cell>
          <cell r="AU1884">
            <v>3.5</v>
          </cell>
          <cell r="AV1884">
            <v>17</v>
          </cell>
          <cell r="AW1884" t="str">
            <v>00100</v>
          </cell>
          <cell r="AX1884" t="str">
            <v>00002737872</v>
          </cell>
          <cell r="AY1884">
            <v>47</v>
          </cell>
          <cell r="AZ1884" t="str">
            <v>LA POSTE</v>
          </cell>
          <cell r="BA1884" t="str">
            <v>17001000000273787247</v>
          </cell>
          <cell r="BB1884">
            <v>20</v>
          </cell>
          <cell r="BC1884" t="str">
            <v>TEBORBA</v>
          </cell>
          <cell r="BD1884" t="str">
            <v>TUNIS</v>
          </cell>
          <cell r="BG1884">
            <v>58064905</v>
          </cell>
          <cell r="BJ1884" t="str">
            <v>TEBORBA</v>
          </cell>
          <cell r="BK1884" t="str">
            <v>A-P7 AR</v>
          </cell>
          <cell r="BL1884" t="str">
            <v>1.1</v>
          </cell>
          <cell r="BT1884">
            <v>276</v>
          </cell>
          <cell r="BU1884" t="str">
            <v>si</v>
          </cell>
          <cell r="BV1884" t="str">
            <v>P6 AR C SP</v>
          </cell>
        </row>
        <row r="1885">
          <cell r="B1885">
            <v>1887</v>
          </cell>
          <cell r="C1885" t="str">
            <v>Madame</v>
          </cell>
          <cell r="D1885" t="str">
            <v>JLASSI IMENE</v>
          </cell>
          <cell r="E1885" t="str">
            <v>SAGE Tunisia</v>
          </cell>
          <cell r="F1885" t="str">
            <v>PRODUCTION</v>
          </cell>
          <cell r="G1885" t="str">
            <v>Couturière</v>
          </cell>
          <cell r="H1885" t="str">
            <v>P7 AR</v>
          </cell>
          <cell r="I1885" t="str">
            <v>Safa</v>
          </cell>
          <cell r="J1885" t="str">
            <v>A</v>
          </cell>
          <cell r="K1885" t="str">
            <v>DIRECTS</v>
          </cell>
          <cell r="L1885" t="str">
            <v>Variable cost at standard</v>
          </cell>
          <cell r="M1885" t="str">
            <v>Couturière</v>
          </cell>
          <cell r="N1885">
            <v>45306</v>
          </cell>
          <cell r="P1885">
            <v>25</v>
          </cell>
          <cell r="T1885" t="str">
            <v>CDD</v>
          </cell>
          <cell r="U1885" t="str">
            <v>Contractuel</v>
          </cell>
          <cell r="V1885">
            <v>45689</v>
          </cell>
          <cell r="W1885">
            <v>45747</v>
          </cell>
          <cell r="Z1885">
            <v>45306</v>
          </cell>
          <cell r="AA1885">
            <v>1</v>
          </cell>
          <cell r="AB1885">
            <v>2024</v>
          </cell>
          <cell r="AC1885">
            <v>2028</v>
          </cell>
          <cell r="AD1885">
            <v>1.1416666666666666</v>
          </cell>
          <cell r="AE1885" t="str">
            <v>&lt; 2</v>
          </cell>
          <cell r="AF1885">
            <v>30015</v>
          </cell>
          <cell r="AG1885">
            <v>43.032876712328765</v>
          </cell>
          <cell r="AH1885" t="str">
            <v>&gt;35&lt; 45</v>
          </cell>
          <cell r="AI1885">
            <v>12628534</v>
          </cell>
          <cell r="AJ1885" t="str">
            <v>09</v>
          </cell>
          <cell r="AK1885" t="str">
            <v>07355686</v>
          </cell>
          <cell r="AL1885">
            <v>39826</v>
          </cell>
          <cell r="AM1885" t="str">
            <v>FEMME</v>
          </cell>
          <cell r="AN1885" t="str">
            <v>Marié(e)</v>
          </cell>
          <cell r="AO1885">
            <v>3</v>
          </cell>
          <cell r="AQ1885">
            <v>3</v>
          </cell>
          <cell r="AR1885">
            <v>2</v>
          </cell>
          <cell r="AS1885">
            <v>46036.5</v>
          </cell>
          <cell r="AT1885" t="str">
            <v>Horaire</v>
          </cell>
          <cell r="AU1885">
            <v>3.5</v>
          </cell>
          <cell r="AV1885">
            <v>17</v>
          </cell>
          <cell r="AW1885" t="str">
            <v>00100</v>
          </cell>
          <cell r="AX1885" t="str">
            <v>00000627866</v>
          </cell>
          <cell r="AY1885">
            <v>39</v>
          </cell>
          <cell r="AZ1885" t="str">
            <v>LA POSTE</v>
          </cell>
          <cell r="BA1885" t="str">
            <v>17001000000062786639</v>
          </cell>
          <cell r="BB1885">
            <v>20</v>
          </cell>
          <cell r="BC1885" t="str">
            <v>QUARTIER EL NOUR SAIDIA MANOUBA</v>
          </cell>
          <cell r="BD1885" t="str">
            <v>TUNIS</v>
          </cell>
          <cell r="BG1885">
            <v>53322680</v>
          </cell>
          <cell r="BJ1885" t="str">
            <v>OUED ELLIL</v>
          </cell>
          <cell r="BK1885" t="str">
            <v>A-P7 AR</v>
          </cell>
          <cell r="BL1885" t="str">
            <v>1.1</v>
          </cell>
          <cell r="BT1885">
            <v>286</v>
          </cell>
          <cell r="BU1885" t="str">
            <v>si</v>
          </cell>
          <cell r="BV1885" t="str">
            <v>P6 AR C SP</v>
          </cell>
        </row>
        <row r="1886">
          <cell r="B1886">
            <v>1888</v>
          </cell>
          <cell r="C1886" t="str">
            <v>Madame</v>
          </cell>
          <cell r="D1886" t="str">
            <v>GHRAYRI MARIEM</v>
          </cell>
          <cell r="E1886" t="str">
            <v>SAGE Tunisia</v>
          </cell>
          <cell r="F1886" t="str">
            <v>PRODUCTION</v>
          </cell>
          <cell r="G1886" t="str">
            <v>Couturière</v>
          </cell>
          <cell r="H1886" t="str">
            <v>P7 AR</v>
          </cell>
          <cell r="I1886" t="str">
            <v>Safa</v>
          </cell>
          <cell r="J1886" t="str">
            <v>A</v>
          </cell>
          <cell r="K1886" t="str">
            <v>DIRECTS</v>
          </cell>
          <cell r="L1886" t="str">
            <v>Variable cost at standard</v>
          </cell>
          <cell r="M1886" t="str">
            <v>Couturière</v>
          </cell>
          <cell r="N1886">
            <v>45306</v>
          </cell>
          <cell r="P1886">
            <v>25</v>
          </cell>
          <cell r="T1886" t="str">
            <v>CDD</v>
          </cell>
          <cell r="U1886" t="str">
            <v>Contractuel</v>
          </cell>
          <cell r="V1886">
            <v>45689</v>
          </cell>
          <cell r="W1886">
            <v>45747</v>
          </cell>
          <cell r="Z1886">
            <v>45306</v>
          </cell>
          <cell r="AA1886">
            <v>1</v>
          </cell>
          <cell r="AB1886">
            <v>2024</v>
          </cell>
          <cell r="AC1886">
            <v>2028</v>
          </cell>
          <cell r="AD1886">
            <v>1.1416666666666666</v>
          </cell>
          <cell r="AE1886" t="str">
            <v>&lt; 2</v>
          </cell>
          <cell r="AF1886">
            <v>29764</v>
          </cell>
          <cell r="AG1886">
            <v>43.720547945205482</v>
          </cell>
          <cell r="AH1886" t="str">
            <v>&gt;35&lt; 45</v>
          </cell>
          <cell r="AI1886">
            <v>17330989</v>
          </cell>
          <cell r="AJ1886" t="str">
            <v>07</v>
          </cell>
          <cell r="AK1886" t="str">
            <v>07350054</v>
          </cell>
          <cell r="AL1886">
            <v>38815</v>
          </cell>
          <cell r="AM1886" t="str">
            <v>FEMME</v>
          </cell>
          <cell r="AN1886" t="str">
            <v>Marié(e)</v>
          </cell>
          <cell r="AO1886">
            <v>3</v>
          </cell>
          <cell r="AQ1886">
            <v>3</v>
          </cell>
          <cell r="AR1886">
            <v>2</v>
          </cell>
          <cell r="AS1886">
            <v>46036.5</v>
          </cell>
          <cell r="AT1886" t="str">
            <v>Horaire</v>
          </cell>
          <cell r="AU1886">
            <v>3.5</v>
          </cell>
          <cell r="AV1886">
            <v>10</v>
          </cell>
          <cell r="AW1886">
            <v>21012</v>
          </cell>
          <cell r="AX1886">
            <v>11066299788</v>
          </cell>
          <cell r="AY1886" t="str">
            <v>07</v>
          </cell>
          <cell r="AZ1886" t="str">
            <v>STB</v>
          </cell>
          <cell r="BA1886" t="str">
            <v>10210121106629978807</v>
          </cell>
          <cell r="BB1886">
            <v>20</v>
          </cell>
          <cell r="BC1886" t="str">
            <v>QUARTIER NAJET AL JADIDA MANOUBA</v>
          </cell>
          <cell r="BD1886" t="str">
            <v>TUNIS</v>
          </cell>
          <cell r="BG1886">
            <v>55587471</v>
          </cell>
          <cell r="BJ1886" t="str">
            <v>JEDAIDA</v>
          </cell>
          <cell r="BK1886" t="str">
            <v>A-P7 AR</v>
          </cell>
          <cell r="BL1886" t="str">
            <v>1.1</v>
          </cell>
          <cell r="BT1886">
            <v>328</v>
          </cell>
          <cell r="BU1886" t="str">
            <v>si</v>
          </cell>
          <cell r="BV1886" t="str">
            <v>P6 AR C SP</v>
          </cell>
        </row>
        <row r="1887">
          <cell r="B1887">
            <v>1889</v>
          </cell>
          <cell r="C1887" t="str">
            <v>Madame</v>
          </cell>
          <cell r="D1887" t="str">
            <v>NAHDI SAMIA</v>
          </cell>
          <cell r="E1887" t="str">
            <v>SAGE Tunisia</v>
          </cell>
          <cell r="F1887" t="str">
            <v>PRODUCTION</v>
          </cell>
          <cell r="G1887" t="str">
            <v>Couturière</v>
          </cell>
          <cell r="H1887" t="str">
            <v>Panda</v>
          </cell>
          <cell r="I1887" t="str">
            <v>FAWZI SENDESNI</v>
          </cell>
          <cell r="J1887" t="str">
            <v>B</v>
          </cell>
          <cell r="K1887" t="str">
            <v>DIRECTS</v>
          </cell>
          <cell r="L1887" t="str">
            <v>Variable cost at standard</v>
          </cell>
          <cell r="M1887" t="str">
            <v>Couturière</v>
          </cell>
          <cell r="N1887">
            <v>45306</v>
          </cell>
          <cell r="P1887">
            <v>25</v>
          </cell>
          <cell r="T1887" t="str">
            <v>CDD</v>
          </cell>
          <cell r="U1887" t="str">
            <v>Contractuel</v>
          </cell>
          <cell r="V1887">
            <v>45689</v>
          </cell>
          <cell r="W1887">
            <v>45747</v>
          </cell>
          <cell r="Z1887">
            <v>45306</v>
          </cell>
          <cell r="AA1887">
            <v>1</v>
          </cell>
          <cell r="AB1887">
            <v>2024</v>
          </cell>
          <cell r="AC1887">
            <v>2028</v>
          </cell>
          <cell r="AD1887">
            <v>1.1416666666666666</v>
          </cell>
          <cell r="AE1887" t="str">
            <v>&lt; 2</v>
          </cell>
          <cell r="AF1887">
            <v>27569</v>
          </cell>
          <cell r="AG1887">
            <v>49.734246575342468</v>
          </cell>
          <cell r="AH1887" t="str">
            <v>&gt;45&lt; 55</v>
          </cell>
          <cell r="AI1887">
            <v>12153625</v>
          </cell>
          <cell r="AJ1887" t="str">
            <v>08</v>
          </cell>
          <cell r="AK1887" t="str">
            <v>07292733</v>
          </cell>
          <cell r="AL1887">
            <v>37457</v>
          </cell>
          <cell r="AM1887" t="str">
            <v>FEMME</v>
          </cell>
          <cell r="AN1887" t="str">
            <v>Marié(e)</v>
          </cell>
          <cell r="AO1887">
            <v>2</v>
          </cell>
          <cell r="AQ1887">
            <v>3</v>
          </cell>
          <cell r="AR1887">
            <v>2</v>
          </cell>
          <cell r="AS1887">
            <v>46036.5</v>
          </cell>
          <cell r="AT1887" t="str">
            <v>Horaire</v>
          </cell>
          <cell r="AU1887">
            <v>3.5</v>
          </cell>
          <cell r="AV1887">
            <v>17</v>
          </cell>
          <cell r="AW1887" t="str">
            <v>00100</v>
          </cell>
          <cell r="AX1887" t="str">
            <v>00002549842</v>
          </cell>
          <cell r="AY1887">
            <v>82</v>
          </cell>
          <cell r="AZ1887" t="str">
            <v>LA POSTE</v>
          </cell>
          <cell r="BA1887" t="str">
            <v>17001000000254984282</v>
          </cell>
          <cell r="BB1887">
            <v>20</v>
          </cell>
          <cell r="BC1887" t="str">
            <v>EL MESAADIN BORJ EL AMRI</v>
          </cell>
          <cell r="BD1887" t="str">
            <v>TUNIS</v>
          </cell>
          <cell r="BG1887">
            <v>95492040</v>
          </cell>
          <cell r="BJ1887" t="str">
            <v>BORJ AL AMRI</v>
          </cell>
          <cell r="BK1887" t="str">
            <v>B-Panda</v>
          </cell>
          <cell r="BL1887" t="str">
            <v>1.1</v>
          </cell>
          <cell r="BN1887" t="str">
            <v>17001000000254984282</v>
          </cell>
          <cell r="BO1887" t="str">
            <v>NAHDI SAMIA</v>
          </cell>
          <cell r="BP1887">
            <v>1889</v>
          </cell>
          <cell r="BT1887">
            <v>637</v>
          </cell>
          <cell r="BU1887" t="str">
            <v>si</v>
          </cell>
        </row>
        <row r="1888">
          <cell r="B1888">
            <v>1890</v>
          </cell>
          <cell r="C1888" t="str">
            <v>Madame</v>
          </cell>
          <cell r="D1888" t="str">
            <v>ALOUI ZAINEB</v>
          </cell>
          <cell r="E1888" t="str">
            <v>SAGE Tunisia</v>
          </cell>
          <cell r="F1888" t="str">
            <v>PRODUCTION</v>
          </cell>
          <cell r="G1888" t="str">
            <v>Couturière</v>
          </cell>
          <cell r="H1888" t="str">
            <v>P7 AR</v>
          </cell>
          <cell r="I1888" t="str">
            <v>FOUED HOMRANI</v>
          </cell>
          <cell r="J1888" t="str">
            <v>A</v>
          </cell>
          <cell r="K1888" t="str">
            <v>DIRECTS</v>
          </cell>
          <cell r="L1888" t="str">
            <v>Variable cost at standard</v>
          </cell>
          <cell r="M1888" t="str">
            <v>Couturière</v>
          </cell>
          <cell r="N1888">
            <v>45306</v>
          </cell>
          <cell r="P1888">
            <v>-310</v>
          </cell>
          <cell r="Q1888">
            <v>45419</v>
          </cell>
          <cell r="R1888" t="str">
            <v>Maladie</v>
          </cell>
          <cell r="S1888" t="str">
            <v>enceinte</v>
          </cell>
          <cell r="T1888" t="str">
            <v>CDD</v>
          </cell>
          <cell r="U1888" t="str">
            <v>Contractuel</v>
          </cell>
          <cell r="V1888">
            <v>45383</v>
          </cell>
          <cell r="W1888">
            <v>45412</v>
          </cell>
          <cell r="Z1888">
            <v>45306</v>
          </cell>
          <cell r="AA1888">
            <v>1</v>
          </cell>
          <cell r="AB1888">
            <v>2024</v>
          </cell>
          <cell r="AC1888">
            <v>2028</v>
          </cell>
          <cell r="AD1888">
            <v>1.1416666666666666</v>
          </cell>
          <cell r="AE1888" t="str">
            <v>&lt; 2</v>
          </cell>
          <cell r="AF1888">
            <v>33276</v>
          </cell>
          <cell r="AG1888">
            <v>34.098630136986301</v>
          </cell>
          <cell r="AH1888" t="str">
            <v>&gt;25&lt; 35</v>
          </cell>
          <cell r="AI1888">
            <v>17401232</v>
          </cell>
          <cell r="AJ1888" t="str">
            <v>01</v>
          </cell>
          <cell r="AK1888" t="str">
            <v>13452218</v>
          </cell>
          <cell r="AL1888">
            <v>41254</v>
          </cell>
          <cell r="AM1888" t="str">
            <v>FEMME</v>
          </cell>
          <cell r="AN1888" t="str">
            <v>Marié(e)</v>
          </cell>
          <cell r="AO1888">
            <v>0</v>
          </cell>
          <cell r="AQ1888">
            <v>3</v>
          </cell>
          <cell r="AR1888">
            <v>1</v>
          </cell>
          <cell r="AS1888">
            <v>45671.25</v>
          </cell>
          <cell r="AT1888" t="str">
            <v>Horaire</v>
          </cell>
          <cell r="AU1888">
            <v>3.5</v>
          </cell>
          <cell r="AV1888">
            <v>17</v>
          </cell>
          <cell r="AW1888" t="str">
            <v>00100</v>
          </cell>
          <cell r="AX1888" t="str">
            <v>00003358872</v>
          </cell>
          <cell r="AY1888">
            <v>29</v>
          </cell>
          <cell r="AZ1888" t="str">
            <v>LA POSTE</v>
          </cell>
          <cell r="BA1888" t="str">
            <v>17001000000335887229</v>
          </cell>
          <cell r="BB1888">
            <v>20</v>
          </cell>
          <cell r="BC1888" t="str">
            <v>CITE BEN YOUNES</v>
          </cell>
          <cell r="BD1888" t="str">
            <v>TUNIS</v>
          </cell>
          <cell r="BG1888">
            <v>20670546</v>
          </cell>
          <cell r="BH1888">
            <v>26966636</v>
          </cell>
          <cell r="BJ1888" t="str">
            <v>EL AGBA</v>
          </cell>
          <cell r="BK1888" t="str">
            <v>A-P7 AR</v>
          </cell>
          <cell r="BL1888" t="str">
            <v>1.1</v>
          </cell>
          <cell r="BU1888" t="str">
            <v>Non-Actif</v>
          </cell>
          <cell r="BV1888" t="str">
            <v>P6 AR C SP</v>
          </cell>
        </row>
        <row r="1889">
          <cell r="B1889">
            <v>1891</v>
          </cell>
          <cell r="C1889" t="str">
            <v>Madame</v>
          </cell>
          <cell r="D1889" t="str">
            <v>JABRI SAMIA</v>
          </cell>
          <cell r="E1889" t="str">
            <v>SAGE Tunisia</v>
          </cell>
          <cell r="F1889" t="str">
            <v>PRODUCTION</v>
          </cell>
          <cell r="G1889" t="str">
            <v>Couturière</v>
          </cell>
          <cell r="H1889" t="str">
            <v>P7 AR</v>
          </cell>
          <cell r="I1889" t="str">
            <v>Safa</v>
          </cell>
          <cell r="J1889" t="str">
            <v>A</v>
          </cell>
          <cell r="K1889" t="str">
            <v>DIRECTS</v>
          </cell>
          <cell r="L1889" t="str">
            <v>Variable cost at standard</v>
          </cell>
          <cell r="M1889" t="str">
            <v>Couturière</v>
          </cell>
          <cell r="N1889">
            <v>45306</v>
          </cell>
          <cell r="P1889">
            <v>25</v>
          </cell>
          <cell r="T1889" t="str">
            <v>CDD</v>
          </cell>
          <cell r="U1889" t="str">
            <v>Contractuel</v>
          </cell>
          <cell r="V1889">
            <v>45689</v>
          </cell>
          <cell r="W1889">
            <v>45747</v>
          </cell>
          <cell r="Z1889">
            <v>45306</v>
          </cell>
          <cell r="AA1889">
            <v>1</v>
          </cell>
          <cell r="AB1889">
            <v>2024</v>
          </cell>
          <cell r="AC1889">
            <v>2028</v>
          </cell>
          <cell r="AD1889">
            <v>1.1416666666666666</v>
          </cell>
          <cell r="AE1889" t="str">
            <v>&lt; 2</v>
          </cell>
          <cell r="AF1889">
            <v>28978</v>
          </cell>
          <cell r="AG1889">
            <v>45.873972602739727</v>
          </cell>
          <cell r="AH1889" t="str">
            <v>&gt;45&lt; 55</v>
          </cell>
          <cell r="AI1889">
            <v>12380505</v>
          </cell>
          <cell r="AJ1889" t="str">
            <v>02</v>
          </cell>
          <cell r="AK1889" t="str">
            <v>07314763</v>
          </cell>
          <cell r="AL1889">
            <v>43239</v>
          </cell>
          <cell r="AM1889" t="str">
            <v>FEMME</v>
          </cell>
          <cell r="AN1889" t="str">
            <v>Marié(e)</v>
          </cell>
          <cell r="AO1889">
            <v>3</v>
          </cell>
          <cell r="AQ1889">
            <v>3</v>
          </cell>
          <cell r="AR1889">
            <v>2</v>
          </cell>
          <cell r="AS1889">
            <v>46036.5</v>
          </cell>
          <cell r="AT1889" t="str">
            <v>Horaire</v>
          </cell>
          <cell r="AU1889">
            <v>3.5</v>
          </cell>
          <cell r="AV1889">
            <v>17</v>
          </cell>
          <cell r="AW1889" t="str">
            <v>00100</v>
          </cell>
          <cell r="AX1889" t="str">
            <v>00003358736</v>
          </cell>
          <cell r="AY1889">
            <v>49</v>
          </cell>
          <cell r="AZ1889" t="str">
            <v>LA POSTE</v>
          </cell>
          <cell r="BA1889" t="str">
            <v>17001000000335873649</v>
          </cell>
          <cell r="BB1889">
            <v>20</v>
          </cell>
          <cell r="BC1889" t="str">
            <v>EL JEDAYDA</v>
          </cell>
          <cell r="BD1889" t="str">
            <v>MANOUBA</v>
          </cell>
          <cell r="BG1889">
            <v>29638331</v>
          </cell>
          <cell r="BH1889">
            <v>97263443</v>
          </cell>
          <cell r="BJ1889" t="str">
            <v>JEDAIDA</v>
          </cell>
          <cell r="BK1889" t="str">
            <v>A-P7 AR</v>
          </cell>
          <cell r="BL1889" t="str">
            <v>1.1</v>
          </cell>
          <cell r="BT1889">
            <v>645</v>
          </cell>
          <cell r="BU1889" t="str">
            <v>si</v>
          </cell>
        </row>
        <row r="1890">
          <cell r="B1890">
            <v>1892</v>
          </cell>
          <cell r="C1890" t="str">
            <v>Madame</v>
          </cell>
          <cell r="D1890" t="str">
            <v>BEN KHLIFA ARBIA</v>
          </cell>
          <cell r="E1890" t="str">
            <v>SAGE Tunisia</v>
          </cell>
          <cell r="F1890" t="str">
            <v>PRODUCTION</v>
          </cell>
          <cell r="G1890" t="str">
            <v>Prép CAMPO</v>
          </cell>
          <cell r="H1890" t="str">
            <v>P6 AV</v>
          </cell>
          <cell r="I1890" t="str">
            <v>MOHAMED AMINE</v>
          </cell>
          <cell r="J1890" t="str">
            <v>A</v>
          </cell>
          <cell r="K1890" t="str">
            <v>DIRECTS</v>
          </cell>
          <cell r="L1890" t="str">
            <v>Variable cost at standard</v>
          </cell>
          <cell r="M1890" t="str">
            <v>Prép CAMPO</v>
          </cell>
          <cell r="N1890">
            <v>45306</v>
          </cell>
          <cell r="P1890">
            <v>25</v>
          </cell>
          <cell r="T1890" t="str">
            <v>CDD</v>
          </cell>
          <cell r="U1890" t="str">
            <v>Contractuel</v>
          </cell>
          <cell r="V1890">
            <v>45689</v>
          </cell>
          <cell r="W1890">
            <v>45747</v>
          </cell>
          <cell r="Z1890">
            <v>45307</v>
          </cell>
          <cell r="AA1890">
            <v>1</v>
          </cell>
          <cell r="AB1890">
            <v>2024</v>
          </cell>
          <cell r="AC1890">
            <v>2028</v>
          </cell>
          <cell r="AD1890">
            <v>1.1416666666666666</v>
          </cell>
          <cell r="AE1890" t="str">
            <v>&lt; 2</v>
          </cell>
          <cell r="AF1890">
            <v>34047</v>
          </cell>
          <cell r="AG1890">
            <v>31.986301369863014</v>
          </cell>
          <cell r="AH1890" t="str">
            <v>&gt;25&lt; 35</v>
          </cell>
          <cell r="AI1890">
            <v>17034457</v>
          </cell>
          <cell r="AJ1890" t="str">
            <v>08</v>
          </cell>
          <cell r="AK1890" t="str">
            <v>04841380</v>
          </cell>
          <cell r="AL1890">
            <v>40753</v>
          </cell>
          <cell r="AM1890" t="str">
            <v>FEMME</v>
          </cell>
          <cell r="AN1890" t="str">
            <v>Célibataire</v>
          </cell>
          <cell r="AQ1890">
            <v>3</v>
          </cell>
          <cell r="AR1890">
            <v>2</v>
          </cell>
          <cell r="AS1890">
            <v>46036.5</v>
          </cell>
          <cell r="AT1890" t="str">
            <v>Horaire</v>
          </cell>
          <cell r="AU1890">
            <v>3.5</v>
          </cell>
          <cell r="AV1890">
            <v>17</v>
          </cell>
          <cell r="AW1890" t="str">
            <v>00100</v>
          </cell>
          <cell r="AX1890" t="str">
            <v>00003302782</v>
          </cell>
          <cell r="AY1890" t="str">
            <v>04</v>
          </cell>
          <cell r="AZ1890" t="str">
            <v>LA POSTE</v>
          </cell>
          <cell r="BA1890" t="str">
            <v>17001000000330278204</v>
          </cell>
          <cell r="BB1890">
            <v>20</v>
          </cell>
          <cell r="BC1890" t="str">
            <v>ZAHROUNI TUNIS</v>
          </cell>
          <cell r="BD1890" t="str">
            <v>TUNIS</v>
          </cell>
          <cell r="BG1890">
            <v>27596879</v>
          </cell>
          <cell r="BH1890">
            <v>25780103</v>
          </cell>
          <cell r="BJ1890" t="str">
            <v>ZAHROUNI</v>
          </cell>
          <cell r="BK1890" t="str">
            <v>CAMPO A</v>
          </cell>
          <cell r="BL1890" t="str">
            <v>1.1</v>
          </cell>
          <cell r="BN1890" t="str">
            <v>17001000000330278204</v>
          </cell>
          <cell r="BO1890" t="str">
            <v>BEN KHLIFA ARBIA</v>
          </cell>
          <cell r="BP1890">
            <v>1892</v>
          </cell>
          <cell r="BT1890">
            <v>408</v>
          </cell>
          <cell r="BU1890" t="str">
            <v>si</v>
          </cell>
        </row>
        <row r="1891">
          <cell r="B1891">
            <v>1893</v>
          </cell>
          <cell r="C1891" t="str">
            <v>Monsieur</v>
          </cell>
          <cell r="D1891" t="str">
            <v>BEN ALI KABIL</v>
          </cell>
          <cell r="E1891" t="str">
            <v>SAGE Tunisia</v>
          </cell>
          <cell r="F1891" t="str">
            <v>PRODUCTION</v>
          </cell>
          <cell r="G1891" t="str">
            <v>Couturière</v>
          </cell>
          <cell r="H1891" t="str">
            <v>P6 AR</v>
          </cell>
          <cell r="I1891" t="str">
            <v>MEJRI ANIS</v>
          </cell>
          <cell r="J1891" t="str">
            <v>A</v>
          </cell>
          <cell r="K1891" t="str">
            <v>DIRECTS</v>
          </cell>
          <cell r="L1891" t="str">
            <v>Variable cost at standard</v>
          </cell>
          <cell r="M1891" t="str">
            <v>Couturière</v>
          </cell>
          <cell r="N1891">
            <v>45306</v>
          </cell>
          <cell r="P1891">
            <v>-310</v>
          </cell>
          <cell r="Q1891">
            <v>45413</v>
          </cell>
          <cell r="R1891" t="str">
            <v>maladie</v>
          </cell>
          <cell r="T1891" t="str">
            <v>CDD</v>
          </cell>
          <cell r="U1891" t="str">
            <v>Contractuel</v>
          </cell>
          <cell r="V1891">
            <v>45383</v>
          </cell>
          <cell r="W1891">
            <v>45412</v>
          </cell>
          <cell r="Z1891">
            <v>45306</v>
          </cell>
          <cell r="AA1891">
            <v>1</v>
          </cell>
          <cell r="AB1891">
            <v>2024</v>
          </cell>
          <cell r="AC1891">
            <v>2028</v>
          </cell>
          <cell r="AD1891">
            <v>1.1416666666666666</v>
          </cell>
          <cell r="AE1891" t="str">
            <v>&lt; 2</v>
          </cell>
          <cell r="AF1891">
            <v>34048</v>
          </cell>
          <cell r="AG1891">
            <v>31.983561643835618</v>
          </cell>
          <cell r="AH1891" t="str">
            <v>&gt;25&lt; 35</v>
          </cell>
          <cell r="AI1891">
            <v>16797892</v>
          </cell>
          <cell r="AJ1891" t="str">
            <v>04</v>
          </cell>
          <cell r="AK1891" t="str">
            <v>04847321</v>
          </cell>
          <cell r="AL1891">
            <v>41041</v>
          </cell>
          <cell r="AM1891" t="str">
            <v xml:space="preserve">HOMME </v>
          </cell>
          <cell r="AN1891" t="str">
            <v>Célibataire</v>
          </cell>
          <cell r="AQ1891">
            <v>3</v>
          </cell>
          <cell r="AR1891">
            <v>1</v>
          </cell>
          <cell r="AS1891">
            <v>45671.25</v>
          </cell>
          <cell r="AT1891" t="str">
            <v>Horaire</v>
          </cell>
          <cell r="AU1891">
            <v>3.5</v>
          </cell>
          <cell r="AV1891">
            <v>17</v>
          </cell>
          <cell r="AW1891">
            <v>53594</v>
          </cell>
          <cell r="AX1891" t="str">
            <v>01712170063</v>
          </cell>
          <cell r="AY1891">
            <v>37</v>
          </cell>
          <cell r="AZ1891" t="str">
            <v>LA POSTE</v>
          </cell>
          <cell r="BA1891" t="str">
            <v>17535940171217006337</v>
          </cell>
          <cell r="BB1891">
            <v>20</v>
          </cell>
          <cell r="BC1891" t="str">
            <v>SIDI HASSINE</v>
          </cell>
          <cell r="BD1891" t="str">
            <v>TUNIS</v>
          </cell>
          <cell r="BG1891">
            <v>52224506</v>
          </cell>
          <cell r="BJ1891" t="str">
            <v>SIDI HSSINE</v>
          </cell>
          <cell r="BK1891" t="str">
            <v>A-P6 AR</v>
          </cell>
          <cell r="BL1891" t="str">
            <v>1.1</v>
          </cell>
          <cell r="BU1891" t="str">
            <v>Non-Actif</v>
          </cell>
        </row>
        <row r="1892">
          <cell r="B1892">
            <v>1894</v>
          </cell>
          <cell r="C1892" t="str">
            <v>Madame</v>
          </cell>
          <cell r="D1892" t="str">
            <v>TABOUBI HACHANI HENDA</v>
          </cell>
          <cell r="E1892" t="str">
            <v>SAGE Tunisia</v>
          </cell>
          <cell r="F1892" t="str">
            <v>PRODUCTION</v>
          </cell>
          <cell r="G1892" t="str">
            <v>Couturière</v>
          </cell>
          <cell r="H1892" t="str">
            <v>P6 AR</v>
          </cell>
          <cell r="I1892" t="str">
            <v>Bel Hadj Mohamed</v>
          </cell>
          <cell r="J1892" t="str">
            <v>A</v>
          </cell>
          <cell r="K1892" t="str">
            <v>DIRECTS</v>
          </cell>
          <cell r="L1892" t="str">
            <v>Variable cost at standard</v>
          </cell>
          <cell r="M1892" t="str">
            <v>Couturière</v>
          </cell>
          <cell r="N1892">
            <v>45306</v>
          </cell>
          <cell r="P1892">
            <v>25</v>
          </cell>
          <cell r="T1892" t="str">
            <v>CDD</v>
          </cell>
          <cell r="U1892" t="str">
            <v>Contractuel</v>
          </cell>
          <cell r="V1892">
            <v>45689</v>
          </cell>
          <cell r="W1892">
            <v>45747</v>
          </cell>
          <cell r="Z1892">
            <v>45306</v>
          </cell>
          <cell r="AA1892">
            <v>1</v>
          </cell>
          <cell r="AB1892">
            <v>2024</v>
          </cell>
          <cell r="AC1892">
            <v>2028</v>
          </cell>
          <cell r="AD1892">
            <v>1.1416666666666666</v>
          </cell>
          <cell r="AE1892" t="str">
            <v>&lt; 2</v>
          </cell>
          <cell r="AF1892">
            <v>27449</v>
          </cell>
          <cell r="AG1892">
            <v>50.063013698630137</v>
          </cell>
          <cell r="AH1892" t="str">
            <v>&gt;45&lt; 55</v>
          </cell>
          <cell r="AI1892">
            <v>11995960</v>
          </cell>
          <cell r="AJ1892" t="str">
            <v>06</v>
          </cell>
          <cell r="AK1892" t="str">
            <v>07279266</v>
          </cell>
          <cell r="AL1892">
            <v>40280</v>
          </cell>
          <cell r="AM1892" t="str">
            <v>FEMME</v>
          </cell>
          <cell r="AN1892" t="str">
            <v>Marié(e)</v>
          </cell>
          <cell r="AO1892">
            <v>3</v>
          </cell>
          <cell r="AQ1892">
            <v>3</v>
          </cell>
          <cell r="AR1892">
            <v>2</v>
          </cell>
          <cell r="AS1892">
            <v>46036.5</v>
          </cell>
          <cell r="AT1892" t="str">
            <v>Horaire</v>
          </cell>
          <cell r="AU1892">
            <v>3.5</v>
          </cell>
          <cell r="AV1892">
            <v>17</v>
          </cell>
          <cell r="AW1892" t="str">
            <v>00100</v>
          </cell>
          <cell r="AX1892" t="str">
            <v>00003358883</v>
          </cell>
          <cell r="AY1892">
            <v>93</v>
          </cell>
          <cell r="AZ1892" t="str">
            <v>LA POSTE</v>
          </cell>
          <cell r="BA1892" t="str">
            <v>17001000000335888393</v>
          </cell>
          <cell r="BB1892">
            <v>20</v>
          </cell>
          <cell r="BC1892" t="str">
            <v>CITE EL JEMAA SAIDA</v>
          </cell>
          <cell r="BD1892" t="str">
            <v>TUNIS</v>
          </cell>
          <cell r="BG1892">
            <v>53990425</v>
          </cell>
          <cell r="BJ1892" t="str">
            <v>OUED ELLIL</v>
          </cell>
          <cell r="BK1892" t="str">
            <v>A-P6 AR</v>
          </cell>
          <cell r="BL1892" t="str">
            <v>1.1</v>
          </cell>
          <cell r="BT1892">
            <v>257</v>
          </cell>
          <cell r="BU1892" t="str">
            <v>si</v>
          </cell>
        </row>
        <row r="1893">
          <cell r="B1893">
            <v>1895</v>
          </cell>
          <cell r="C1893" t="str">
            <v>Madame</v>
          </cell>
          <cell r="D1893" t="str">
            <v>WECHTETI SABRINE</v>
          </cell>
          <cell r="E1893" t="str">
            <v>SAGE Tunisia</v>
          </cell>
          <cell r="F1893" t="str">
            <v>PRODUCTION</v>
          </cell>
          <cell r="G1893" t="str">
            <v>Couturière</v>
          </cell>
          <cell r="H1893" t="str">
            <v>P6 AR</v>
          </cell>
          <cell r="I1893" t="str">
            <v>MEJRI ANIS</v>
          </cell>
          <cell r="J1893" t="str">
            <v>A</v>
          </cell>
          <cell r="K1893" t="str">
            <v>DIRECTS</v>
          </cell>
          <cell r="L1893" t="str">
            <v>Variable cost at standard</v>
          </cell>
          <cell r="M1893" t="str">
            <v>Couturière</v>
          </cell>
          <cell r="N1893">
            <v>45306</v>
          </cell>
          <cell r="P1893">
            <v>-371</v>
          </cell>
          <cell r="Q1893">
            <v>45324</v>
          </cell>
          <cell r="R1893" t="str">
            <v>personnel</v>
          </cell>
          <cell r="T1893" t="str">
            <v>CDD</v>
          </cell>
          <cell r="U1893" t="str">
            <v>Contractuel</v>
          </cell>
          <cell r="V1893">
            <v>45306</v>
          </cell>
          <cell r="W1893">
            <v>45351</v>
          </cell>
          <cell r="Z1893">
            <v>45306</v>
          </cell>
          <cell r="AA1893">
            <v>1</v>
          </cell>
          <cell r="AB1893">
            <v>2024</v>
          </cell>
          <cell r="AC1893">
            <v>2028</v>
          </cell>
          <cell r="AD1893">
            <v>1.1416666666666666</v>
          </cell>
          <cell r="AE1893" t="str">
            <v>&lt; 2</v>
          </cell>
          <cell r="AF1893">
            <v>34575</v>
          </cell>
          <cell r="AG1893">
            <v>30.539726027397261</v>
          </cell>
          <cell r="AH1893" t="str">
            <v>&gt;25&lt; 35</v>
          </cell>
          <cell r="AI1893">
            <v>16626488</v>
          </cell>
          <cell r="AJ1893" t="str">
            <v>05</v>
          </cell>
          <cell r="AK1893" t="str">
            <v>09509482</v>
          </cell>
          <cell r="AL1893">
            <v>40136</v>
          </cell>
          <cell r="AM1893" t="str">
            <v>FEMME</v>
          </cell>
          <cell r="AN1893" t="str">
            <v>Marié(e)</v>
          </cell>
          <cell r="AO1893">
            <v>1</v>
          </cell>
          <cell r="AQ1893">
            <v>3</v>
          </cell>
          <cell r="AR1893">
            <v>1</v>
          </cell>
          <cell r="AS1893">
            <v>45671.25</v>
          </cell>
          <cell r="AT1893" t="str">
            <v>Horaire</v>
          </cell>
          <cell r="AU1893">
            <v>3.5</v>
          </cell>
          <cell r="AV1893">
            <v>17</v>
          </cell>
          <cell r="AW1893" t="str">
            <v>00100</v>
          </cell>
          <cell r="AX1893" t="str">
            <v>00002918999</v>
          </cell>
          <cell r="AY1893">
            <v>60</v>
          </cell>
          <cell r="AZ1893" t="str">
            <v>LA POSTE</v>
          </cell>
          <cell r="BA1893" t="str">
            <v>17001000000291899960</v>
          </cell>
          <cell r="BB1893">
            <v>20</v>
          </cell>
          <cell r="BC1893" t="str">
            <v>TEBORBA</v>
          </cell>
          <cell r="BD1893" t="str">
            <v>TUNIS</v>
          </cell>
          <cell r="BG1893">
            <v>58140135</v>
          </cell>
          <cell r="BK1893" t="str">
            <v>A-P6 AR</v>
          </cell>
          <cell r="BL1893" t="str">
            <v>1.1</v>
          </cell>
          <cell r="BU1893" t="str">
            <v>Non-Actif</v>
          </cell>
        </row>
        <row r="1894">
          <cell r="B1894">
            <v>1896</v>
          </cell>
          <cell r="C1894" t="str">
            <v>Madame</v>
          </cell>
          <cell r="D1894" t="str">
            <v>FERJANI MARWA</v>
          </cell>
          <cell r="E1894" t="str">
            <v>SAGE Tunisia</v>
          </cell>
          <cell r="F1894" t="str">
            <v>PRODUCTION</v>
          </cell>
          <cell r="G1894" t="str">
            <v>Couturière</v>
          </cell>
          <cell r="H1894" t="str">
            <v>Panda</v>
          </cell>
          <cell r="I1894" t="str">
            <v>FAWZI SENDESNI</v>
          </cell>
          <cell r="J1894" t="str">
            <v>B</v>
          </cell>
          <cell r="K1894" t="str">
            <v>DIRECTS</v>
          </cell>
          <cell r="L1894" t="str">
            <v>Variable cost at standard</v>
          </cell>
          <cell r="M1894" t="str">
            <v>Couturière</v>
          </cell>
          <cell r="N1894">
            <v>45306</v>
          </cell>
          <cell r="P1894">
            <v>-249</v>
          </cell>
          <cell r="Q1894">
            <v>45413</v>
          </cell>
          <cell r="R1894" t="str">
            <v>personnel</v>
          </cell>
          <cell r="T1894" t="str">
            <v>CDD</v>
          </cell>
          <cell r="U1894" t="str">
            <v>Contractuel</v>
          </cell>
          <cell r="V1894">
            <v>45413</v>
          </cell>
          <cell r="W1894">
            <v>45473</v>
          </cell>
          <cell r="Z1894">
            <v>45306</v>
          </cell>
          <cell r="AA1894">
            <v>1</v>
          </cell>
          <cell r="AB1894">
            <v>2024</v>
          </cell>
          <cell r="AC1894">
            <v>2028</v>
          </cell>
          <cell r="AD1894">
            <v>1.1416666666666666</v>
          </cell>
          <cell r="AE1894" t="str">
            <v>&lt; 2</v>
          </cell>
          <cell r="AF1894">
            <v>35392</v>
          </cell>
          <cell r="AG1894">
            <v>28.301369863013697</v>
          </cell>
          <cell r="AH1894" t="str">
            <v>&gt;25&lt; 35</v>
          </cell>
          <cell r="AI1894">
            <v>17384102</v>
          </cell>
          <cell r="AJ1894" t="str">
            <v>06</v>
          </cell>
          <cell r="AK1894" t="str">
            <v>13023460</v>
          </cell>
          <cell r="AL1894">
            <v>43159</v>
          </cell>
          <cell r="AM1894" t="str">
            <v>FEMME</v>
          </cell>
          <cell r="AN1894" t="str">
            <v>Marié(e)</v>
          </cell>
          <cell r="AO1894">
            <v>0</v>
          </cell>
          <cell r="AQ1894">
            <v>3</v>
          </cell>
          <cell r="AR1894">
            <v>1</v>
          </cell>
          <cell r="AS1894">
            <v>45671.25</v>
          </cell>
          <cell r="AT1894" t="str">
            <v>Horaire</v>
          </cell>
          <cell r="AU1894">
            <v>3.5</v>
          </cell>
          <cell r="AV1894">
            <v>12</v>
          </cell>
          <cell r="AW1894">
            <v>40600</v>
          </cell>
          <cell r="AX1894" t="str">
            <v>00002435828</v>
          </cell>
          <cell r="AY1894">
            <v>73</v>
          </cell>
          <cell r="AZ1894" t="str">
            <v>UIB</v>
          </cell>
          <cell r="BA1894" t="str">
            <v>12406000000243582873</v>
          </cell>
          <cell r="BB1894">
            <v>20</v>
          </cell>
          <cell r="BC1894" t="str">
            <v>ZAHROUNI TUNIS</v>
          </cell>
          <cell r="BD1894" t="str">
            <v>TUNIS</v>
          </cell>
          <cell r="BG1894">
            <v>23244408</v>
          </cell>
          <cell r="BJ1894" t="str">
            <v>ZAHROUNI</v>
          </cell>
          <cell r="BK1894" t="str">
            <v>B-Panda</v>
          </cell>
          <cell r="BL1894" t="str">
            <v>1.1</v>
          </cell>
          <cell r="BN1894" t="str">
            <v>12406000000243582873</v>
          </cell>
          <cell r="BO1894" t="str">
            <v>FERJANI MARWA</v>
          </cell>
          <cell r="BP1894">
            <v>1896</v>
          </cell>
          <cell r="BU1894" t="str">
            <v>Non-Actif</v>
          </cell>
        </row>
        <row r="1895">
          <cell r="B1895">
            <v>1897</v>
          </cell>
          <cell r="C1895" t="str">
            <v>Madame</v>
          </cell>
          <cell r="D1895" t="str">
            <v>SAHRAOUI AOUATEF</v>
          </cell>
          <cell r="E1895" t="str">
            <v>SAGE Tunisia</v>
          </cell>
          <cell r="F1895" t="str">
            <v>PRODUCTION</v>
          </cell>
          <cell r="G1895" t="str">
            <v>Couturière</v>
          </cell>
          <cell r="H1895" t="str">
            <v>P6 AR</v>
          </cell>
          <cell r="I1895" t="str">
            <v>MASSOUD BRAHMI</v>
          </cell>
          <cell r="J1895" t="str">
            <v>B</v>
          </cell>
          <cell r="K1895" t="str">
            <v>DIRECTS</v>
          </cell>
          <cell r="L1895" t="str">
            <v>Variable cost at standard</v>
          </cell>
          <cell r="M1895" t="str">
            <v>Couturière</v>
          </cell>
          <cell r="N1895">
            <v>45306</v>
          </cell>
          <cell r="P1895">
            <v>-371</v>
          </cell>
          <cell r="Q1895">
            <v>45348</v>
          </cell>
          <cell r="R1895" t="str">
            <v>Personnel</v>
          </cell>
          <cell r="T1895" t="str">
            <v>CDD</v>
          </cell>
          <cell r="U1895" t="str">
            <v>Contractuel</v>
          </cell>
          <cell r="V1895">
            <v>45306</v>
          </cell>
          <cell r="W1895">
            <v>45351</v>
          </cell>
          <cell r="Z1895">
            <v>45306</v>
          </cell>
          <cell r="AA1895">
            <v>1</v>
          </cell>
          <cell r="AB1895">
            <v>2024</v>
          </cell>
          <cell r="AC1895">
            <v>2028</v>
          </cell>
          <cell r="AD1895">
            <v>1.1416666666666666</v>
          </cell>
          <cell r="AE1895" t="str">
            <v>&lt; 2</v>
          </cell>
          <cell r="AF1895">
            <v>35497</v>
          </cell>
          <cell r="AG1895">
            <v>28.013698630136986</v>
          </cell>
          <cell r="AH1895" t="str">
            <v>&gt;25&lt; 35</v>
          </cell>
          <cell r="AI1895">
            <v>17592009</v>
          </cell>
          <cell r="AJ1895" t="str">
            <v>08</v>
          </cell>
          <cell r="AK1895" t="str">
            <v>09524626</v>
          </cell>
          <cell r="AL1895">
            <v>42684</v>
          </cell>
          <cell r="AM1895" t="str">
            <v>FEMME</v>
          </cell>
          <cell r="AN1895" t="str">
            <v>Célibataire</v>
          </cell>
          <cell r="AQ1895">
            <v>3</v>
          </cell>
          <cell r="AR1895">
            <v>1</v>
          </cell>
          <cell r="AS1895">
            <v>45671.25</v>
          </cell>
          <cell r="AT1895" t="str">
            <v>Horaire</v>
          </cell>
          <cell r="AU1895">
            <v>3.5</v>
          </cell>
          <cell r="AV1895">
            <v>17</v>
          </cell>
          <cell r="AW1895" t="str">
            <v>00100</v>
          </cell>
          <cell r="AX1895" t="str">
            <v>00003358745</v>
          </cell>
          <cell r="AY1895">
            <v>22</v>
          </cell>
          <cell r="AZ1895" t="str">
            <v>LA POSTE</v>
          </cell>
          <cell r="BA1895" t="str">
            <v>17001000000335874522</v>
          </cell>
          <cell r="BB1895">
            <v>20</v>
          </cell>
          <cell r="BC1895" t="str">
            <v>CITE TRABELSI JDAIDA</v>
          </cell>
          <cell r="BD1895" t="str">
            <v>TUNIS</v>
          </cell>
          <cell r="BG1895">
            <v>27487494</v>
          </cell>
          <cell r="BJ1895" t="str">
            <v>JEDAIDA</v>
          </cell>
          <cell r="BK1895" t="str">
            <v>B-P6 AR</v>
          </cell>
          <cell r="BL1895" t="str">
            <v>1.1</v>
          </cell>
          <cell r="BU1895" t="str">
            <v>Non-Actif</v>
          </cell>
        </row>
        <row r="1896">
          <cell r="B1896">
            <v>1898</v>
          </cell>
          <cell r="C1896" t="str">
            <v>Madame</v>
          </cell>
          <cell r="D1896" t="str">
            <v>ESSID RADHIA</v>
          </cell>
          <cell r="E1896" t="str">
            <v>SAGE Tunisia</v>
          </cell>
          <cell r="F1896" t="str">
            <v>PRODUCTION</v>
          </cell>
          <cell r="G1896" t="str">
            <v>Couturière</v>
          </cell>
          <cell r="H1896" t="str">
            <v>P6 AR</v>
          </cell>
          <cell r="I1896" t="str">
            <v>MASSOUD BRAHMI</v>
          </cell>
          <cell r="J1896" t="str">
            <v>B</v>
          </cell>
          <cell r="K1896" t="str">
            <v>DIRECTS</v>
          </cell>
          <cell r="L1896" t="str">
            <v>Variable cost at standard</v>
          </cell>
          <cell r="M1896" t="str">
            <v>Couturière</v>
          </cell>
          <cell r="N1896">
            <v>45306</v>
          </cell>
          <cell r="P1896">
            <v>-157</v>
          </cell>
          <cell r="Q1896">
            <v>45569</v>
          </cell>
          <cell r="R1896" t="str">
            <v>maladie</v>
          </cell>
          <cell r="T1896" t="str">
            <v>CDD</v>
          </cell>
          <cell r="U1896" t="str">
            <v>Contractuel</v>
          </cell>
          <cell r="V1896">
            <v>45536</v>
          </cell>
          <cell r="W1896">
            <v>45565</v>
          </cell>
          <cell r="Z1896">
            <v>45306</v>
          </cell>
          <cell r="AA1896">
            <v>1</v>
          </cell>
          <cell r="AB1896">
            <v>2024</v>
          </cell>
          <cell r="AC1896">
            <v>2028</v>
          </cell>
          <cell r="AD1896">
            <v>1.1416666666666666</v>
          </cell>
          <cell r="AE1896" t="str">
            <v>&lt; 2</v>
          </cell>
          <cell r="AF1896">
            <v>29680</v>
          </cell>
          <cell r="AG1896">
            <v>43.950684931506849</v>
          </cell>
          <cell r="AH1896" t="str">
            <v>&gt;35&lt; 45</v>
          </cell>
          <cell r="AI1896">
            <v>12498996</v>
          </cell>
          <cell r="AJ1896" t="str">
            <v>08</v>
          </cell>
          <cell r="AK1896" t="str">
            <v>04720067</v>
          </cell>
          <cell r="AL1896">
            <v>42760</v>
          </cell>
          <cell r="AM1896" t="str">
            <v>FEMME</v>
          </cell>
          <cell r="AN1896" t="str">
            <v>Marié(e)</v>
          </cell>
          <cell r="AO1896">
            <v>0</v>
          </cell>
          <cell r="AQ1896">
            <v>3</v>
          </cell>
          <cell r="AR1896">
            <v>1</v>
          </cell>
          <cell r="AS1896">
            <v>45671.25</v>
          </cell>
          <cell r="AT1896" t="str">
            <v>Horaire</v>
          </cell>
          <cell r="AU1896">
            <v>3.5</v>
          </cell>
          <cell r="AV1896">
            <v>17</v>
          </cell>
          <cell r="AW1896" t="str">
            <v>00100</v>
          </cell>
          <cell r="AX1896" t="str">
            <v>00003358842</v>
          </cell>
          <cell r="AY1896">
            <v>22</v>
          </cell>
          <cell r="AZ1896" t="str">
            <v>LA POSTE</v>
          </cell>
          <cell r="BA1896" t="str">
            <v>17001000000335884222</v>
          </cell>
          <cell r="BB1896">
            <v>20</v>
          </cell>
          <cell r="BC1896" t="str">
            <v>FOUCHENA</v>
          </cell>
          <cell r="BD1896" t="str">
            <v>TUNIS</v>
          </cell>
          <cell r="BG1896">
            <v>95150459</v>
          </cell>
          <cell r="BH1896">
            <v>90363005</v>
          </cell>
          <cell r="BJ1896" t="str">
            <v>FOUCHANA</v>
          </cell>
          <cell r="BK1896" t="str">
            <v>B-P6 AR</v>
          </cell>
          <cell r="BL1896" t="str">
            <v>1.1</v>
          </cell>
          <cell r="BU1896" t="str">
            <v>Non-Actif</v>
          </cell>
        </row>
        <row r="1897">
          <cell r="B1897">
            <v>1899</v>
          </cell>
          <cell r="C1897" t="str">
            <v>Monsieur</v>
          </cell>
          <cell r="D1897" t="str">
            <v>ARBI ABDELWAHID</v>
          </cell>
          <cell r="E1897" t="str">
            <v>SAGE Tunisia</v>
          </cell>
          <cell r="F1897" t="str">
            <v>PRODUCTION</v>
          </cell>
          <cell r="G1897" t="str">
            <v>Prép CAMPO</v>
          </cell>
          <cell r="H1897" t="str">
            <v>P6 AR</v>
          </cell>
          <cell r="I1897" t="str">
            <v>MOHAMED AMINE</v>
          </cell>
          <cell r="J1897" t="str">
            <v>A</v>
          </cell>
          <cell r="K1897" t="str">
            <v>DIRECTS</v>
          </cell>
          <cell r="L1897" t="str">
            <v>Variable cost at standard</v>
          </cell>
          <cell r="M1897" t="str">
            <v>Prép CAMPO</v>
          </cell>
          <cell r="N1897">
            <v>45306</v>
          </cell>
          <cell r="P1897">
            <v>25</v>
          </cell>
          <cell r="T1897" t="str">
            <v>CDD</v>
          </cell>
          <cell r="U1897" t="str">
            <v>Contractuel</v>
          </cell>
          <cell r="V1897">
            <v>45689</v>
          </cell>
          <cell r="W1897">
            <v>45747</v>
          </cell>
          <cell r="Z1897">
            <v>45306</v>
          </cell>
          <cell r="AA1897">
            <v>1</v>
          </cell>
          <cell r="AB1897">
            <v>2024</v>
          </cell>
          <cell r="AC1897">
            <v>2028</v>
          </cell>
          <cell r="AD1897">
            <v>1.1416666666666666</v>
          </cell>
          <cell r="AE1897" t="str">
            <v>&lt; 2</v>
          </cell>
          <cell r="AF1897">
            <v>35321</v>
          </cell>
          <cell r="AG1897">
            <v>28.495890410958904</v>
          </cell>
          <cell r="AH1897" t="str">
            <v>&gt;25&lt; 35</v>
          </cell>
          <cell r="AI1897">
            <v>17310929</v>
          </cell>
          <cell r="AJ1897" t="str">
            <v>02</v>
          </cell>
          <cell r="AK1897" t="str">
            <v>13624322</v>
          </cell>
          <cell r="AL1897">
            <v>44855</v>
          </cell>
          <cell r="AM1897" t="str">
            <v xml:space="preserve">HOMME </v>
          </cell>
          <cell r="AN1897" t="str">
            <v>Célibataire</v>
          </cell>
          <cell r="AQ1897">
            <v>3</v>
          </cell>
          <cell r="AR1897">
            <v>2</v>
          </cell>
          <cell r="AS1897">
            <v>46036.5</v>
          </cell>
          <cell r="AT1897" t="str">
            <v>Horaire</v>
          </cell>
          <cell r="AU1897">
            <v>3.5</v>
          </cell>
          <cell r="AV1897">
            <v>17</v>
          </cell>
          <cell r="AW1897" t="str">
            <v>00100</v>
          </cell>
          <cell r="AX1897" t="str">
            <v>00003359495</v>
          </cell>
          <cell r="AY1897" t="str">
            <v>03</v>
          </cell>
          <cell r="AZ1897" t="str">
            <v>LA POSTE</v>
          </cell>
          <cell r="BA1897" t="str">
            <v>17001000000335949503</v>
          </cell>
          <cell r="BB1897">
            <v>20</v>
          </cell>
          <cell r="BC1897" t="str">
            <v>EL AGBA</v>
          </cell>
          <cell r="BD1897" t="str">
            <v>TUNIS</v>
          </cell>
          <cell r="BG1897">
            <v>94749450</v>
          </cell>
          <cell r="BJ1897" t="str">
            <v>EL AGBA</v>
          </cell>
          <cell r="BK1897" t="str">
            <v>CAMPO A</v>
          </cell>
          <cell r="BL1897" t="str">
            <v>1.1</v>
          </cell>
          <cell r="BN1897" t="str">
            <v>17001000000335949503</v>
          </cell>
          <cell r="BO1897" t="str">
            <v>ARBI ABDELWAHID</v>
          </cell>
          <cell r="BP1897">
            <v>1899</v>
          </cell>
          <cell r="BU1897" t="str">
            <v>si</v>
          </cell>
        </row>
        <row r="1898">
          <cell r="B1898">
            <v>1900</v>
          </cell>
          <cell r="C1898" t="str">
            <v>Madame</v>
          </cell>
          <cell r="D1898" t="str">
            <v>JEBALI IMENE</v>
          </cell>
          <cell r="E1898" t="str">
            <v>SAGE Tunisia</v>
          </cell>
          <cell r="F1898" t="str">
            <v>PRODUCTION</v>
          </cell>
          <cell r="G1898" t="str">
            <v>Couturière</v>
          </cell>
          <cell r="H1898" t="str">
            <v>P6 AV</v>
          </cell>
          <cell r="I1898" t="str">
            <v>EL KADRI MARIEM</v>
          </cell>
          <cell r="J1898" t="str">
            <v>A</v>
          </cell>
          <cell r="K1898" t="str">
            <v>DIRECTS</v>
          </cell>
          <cell r="L1898" t="str">
            <v>Variable cost at standard</v>
          </cell>
          <cell r="M1898" t="str">
            <v>Couturière</v>
          </cell>
          <cell r="N1898">
            <v>45306</v>
          </cell>
          <cell r="P1898">
            <v>25</v>
          </cell>
          <cell r="T1898" t="str">
            <v>CDD</v>
          </cell>
          <cell r="U1898" t="str">
            <v>Contractuel</v>
          </cell>
          <cell r="V1898">
            <v>45689</v>
          </cell>
          <cell r="W1898">
            <v>45747</v>
          </cell>
          <cell r="Z1898">
            <v>45306</v>
          </cell>
          <cell r="AA1898">
            <v>1</v>
          </cell>
          <cell r="AB1898">
            <v>2024</v>
          </cell>
          <cell r="AC1898">
            <v>2028</v>
          </cell>
          <cell r="AD1898">
            <v>1.1416666666666666</v>
          </cell>
          <cell r="AE1898" t="str">
            <v>&lt; 2</v>
          </cell>
          <cell r="AF1898">
            <v>32092</v>
          </cell>
          <cell r="AG1898">
            <v>37.342465753424655</v>
          </cell>
          <cell r="AH1898" t="str">
            <v>&gt;35&lt; 45</v>
          </cell>
          <cell r="AI1898">
            <v>12869342</v>
          </cell>
          <cell r="AJ1898" t="str">
            <v>01</v>
          </cell>
          <cell r="AK1898" t="str">
            <v>07356516</v>
          </cell>
          <cell r="AL1898">
            <v>39308</v>
          </cell>
          <cell r="AM1898" t="str">
            <v>FEMME</v>
          </cell>
          <cell r="AN1898" t="str">
            <v>Marié(e)</v>
          </cell>
          <cell r="AO1898">
            <v>3</v>
          </cell>
          <cell r="AQ1898">
            <v>3</v>
          </cell>
          <cell r="AR1898">
            <v>2</v>
          </cell>
          <cell r="AS1898">
            <v>46036.5</v>
          </cell>
          <cell r="AT1898" t="str">
            <v>Horaire</v>
          </cell>
          <cell r="AU1898">
            <v>3.5</v>
          </cell>
          <cell r="AV1898">
            <v>17</v>
          </cell>
          <cell r="AW1898" t="str">
            <v>00100</v>
          </cell>
          <cell r="AX1898" t="str">
            <v>00001689650</v>
          </cell>
          <cell r="AY1898">
            <v>70</v>
          </cell>
          <cell r="AZ1898" t="str">
            <v>LA POSTE</v>
          </cell>
          <cell r="BA1898" t="str">
            <v>17001000000168965070</v>
          </cell>
          <cell r="BB1898">
            <v>20</v>
          </cell>
          <cell r="BC1898" t="str">
            <v>CITE NASSIM TEBORBA</v>
          </cell>
          <cell r="BD1898" t="str">
            <v>TUNIS</v>
          </cell>
          <cell r="BG1898">
            <v>25658113</v>
          </cell>
          <cell r="BJ1898" t="str">
            <v>TEBORBA</v>
          </cell>
          <cell r="BK1898" t="str">
            <v>A-P6 AV</v>
          </cell>
          <cell r="BL1898" t="str">
            <v>1.1</v>
          </cell>
          <cell r="BT1898">
            <v>284</v>
          </cell>
          <cell r="BU1898" t="str">
            <v>si</v>
          </cell>
        </row>
        <row r="1899">
          <cell r="B1899">
            <v>1901</v>
          </cell>
          <cell r="C1899" t="str">
            <v>Monsieur</v>
          </cell>
          <cell r="D1899" t="str">
            <v>BOUSELMI MOEZ</v>
          </cell>
          <cell r="E1899" t="str">
            <v>SAGE Tunisia</v>
          </cell>
          <cell r="F1899" t="str">
            <v>INGENIERIE</v>
          </cell>
          <cell r="G1899" t="str">
            <v>Technicien CAO</v>
          </cell>
          <cell r="K1899" t="str">
            <v>INDIRECTS</v>
          </cell>
          <cell r="L1899" t="str">
            <v>Variable cost at standard</v>
          </cell>
          <cell r="M1899" t="str">
            <v>Technicien CAO</v>
          </cell>
          <cell r="N1899">
            <v>45306</v>
          </cell>
          <cell r="P1899">
            <v>25</v>
          </cell>
          <cell r="T1899" t="str">
            <v>CDD</v>
          </cell>
          <cell r="U1899" t="str">
            <v>Contractuel</v>
          </cell>
          <cell r="V1899">
            <v>45627</v>
          </cell>
          <cell r="W1899">
            <v>45747</v>
          </cell>
          <cell r="Z1899">
            <v>45306</v>
          </cell>
          <cell r="AA1899">
            <v>1</v>
          </cell>
          <cell r="AB1899">
            <v>2024</v>
          </cell>
          <cell r="AC1899">
            <v>2028</v>
          </cell>
          <cell r="AD1899">
            <v>1.1416666666666666</v>
          </cell>
          <cell r="AE1899" t="str">
            <v>&lt; 2</v>
          </cell>
          <cell r="AF1899">
            <v>35580</v>
          </cell>
          <cell r="AG1899">
            <v>27.786301369863015</v>
          </cell>
          <cell r="AH1899" t="str">
            <v>&gt;25&lt; 35</v>
          </cell>
          <cell r="AI1899">
            <v>17632997</v>
          </cell>
          <cell r="AJ1899" t="str">
            <v>06</v>
          </cell>
          <cell r="AK1899" t="str">
            <v>11657123</v>
          </cell>
          <cell r="AL1899">
            <v>44545</v>
          </cell>
          <cell r="AM1899" t="str">
            <v xml:space="preserve">HOMME </v>
          </cell>
          <cell r="AN1899" t="str">
            <v>Célibataire</v>
          </cell>
          <cell r="AQ1899">
            <v>11</v>
          </cell>
          <cell r="AR1899">
            <v>2</v>
          </cell>
          <cell r="AS1899">
            <v>46036.5</v>
          </cell>
          <cell r="AT1899" t="str">
            <v>Mensuel</v>
          </cell>
          <cell r="AU1899">
            <v>3.5</v>
          </cell>
          <cell r="AV1899">
            <v>17</v>
          </cell>
          <cell r="AW1899" t="str">
            <v>00100</v>
          </cell>
          <cell r="AX1899" t="str">
            <v>00003294361</v>
          </cell>
          <cell r="AY1899">
            <v>47</v>
          </cell>
          <cell r="AZ1899" t="str">
            <v>LA POSTE</v>
          </cell>
          <cell r="BA1899" t="str">
            <v>17001000000329436147</v>
          </cell>
          <cell r="BB1899">
            <v>20</v>
          </cell>
          <cell r="BC1899" t="str">
            <v>GHDIR EL GOLA</v>
          </cell>
          <cell r="BD1899" t="str">
            <v>TUNIS</v>
          </cell>
          <cell r="BG1899">
            <v>53008486</v>
          </cell>
          <cell r="BJ1899" t="str">
            <v>GHDIR EL GOLLA</v>
          </cell>
          <cell r="BK1899" t="str">
            <v>CADRE</v>
          </cell>
          <cell r="BL1899" t="str">
            <v>1.1</v>
          </cell>
          <cell r="BS1899" t="str">
            <v>promotion le 18/06/24</v>
          </cell>
          <cell r="BU1899" t="str">
            <v>si</v>
          </cell>
        </row>
        <row r="1900">
          <cell r="B1900">
            <v>1902</v>
          </cell>
          <cell r="C1900" t="str">
            <v>Madame</v>
          </cell>
          <cell r="D1900" t="str">
            <v>TRABELSI AFIFA</v>
          </cell>
          <cell r="E1900" t="str">
            <v>SAGE Tunisia</v>
          </cell>
          <cell r="F1900" t="str">
            <v>PRODUCTION</v>
          </cell>
          <cell r="G1900" t="str">
            <v>Couturière</v>
          </cell>
          <cell r="H1900" t="str">
            <v>P7 AR</v>
          </cell>
          <cell r="I1900" t="str">
            <v>FAYCEL</v>
          </cell>
          <cell r="J1900" t="str">
            <v>B</v>
          </cell>
          <cell r="K1900" t="str">
            <v>DIRECTS</v>
          </cell>
          <cell r="L1900" t="str">
            <v>Variable cost at standard</v>
          </cell>
          <cell r="M1900" t="str">
            <v>Couturière</v>
          </cell>
          <cell r="N1900">
            <v>45308</v>
          </cell>
          <cell r="P1900">
            <v>25</v>
          </cell>
          <cell r="T1900" t="str">
            <v>CDD</v>
          </cell>
          <cell r="U1900" t="str">
            <v>Contractuel</v>
          </cell>
          <cell r="V1900">
            <v>45689</v>
          </cell>
          <cell r="W1900">
            <v>45747</v>
          </cell>
          <cell r="Z1900">
            <v>45308</v>
          </cell>
          <cell r="AA1900">
            <v>1</v>
          </cell>
          <cell r="AB1900">
            <v>2024</v>
          </cell>
          <cell r="AC1900">
            <v>2028</v>
          </cell>
          <cell r="AD1900">
            <v>1.1361111111111111</v>
          </cell>
          <cell r="AE1900" t="str">
            <v>&lt; 2</v>
          </cell>
          <cell r="AF1900">
            <v>29012</v>
          </cell>
          <cell r="AG1900">
            <v>45.780821917808218</v>
          </cell>
          <cell r="AH1900" t="str">
            <v>&gt;45&lt; 55</v>
          </cell>
          <cell r="AI1900">
            <v>16052889</v>
          </cell>
          <cell r="AJ1900" t="str">
            <v>09</v>
          </cell>
          <cell r="AK1900" t="str">
            <v>02328776</v>
          </cell>
          <cell r="AL1900">
            <v>38364</v>
          </cell>
          <cell r="AM1900" t="str">
            <v>FEMME</v>
          </cell>
          <cell r="AN1900" t="str">
            <v>Marié(e)</v>
          </cell>
          <cell r="AO1900">
            <v>2</v>
          </cell>
          <cell r="AQ1900">
            <v>3</v>
          </cell>
          <cell r="AR1900">
            <v>2</v>
          </cell>
          <cell r="AS1900">
            <v>46038.5</v>
          </cell>
          <cell r="AT1900" t="str">
            <v>Horaire</v>
          </cell>
          <cell r="AU1900">
            <v>3.5</v>
          </cell>
          <cell r="AV1900">
            <v>17</v>
          </cell>
          <cell r="AW1900">
            <v>20600</v>
          </cell>
          <cell r="AX1900" t="str">
            <v>00001258345</v>
          </cell>
          <cell r="AY1900">
            <v>92</v>
          </cell>
          <cell r="AZ1900" t="str">
            <v>LA POSTE</v>
          </cell>
          <cell r="BA1900" t="str">
            <v>17206000000125834592</v>
          </cell>
          <cell r="BB1900">
            <v>20</v>
          </cell>
          <cell r="BC1900" t="str">
            <v>SIDI MEDIEN MEDJEZ EL BAB</v>
          </cell>
          <cell r="BD1900" t="str">
            <v>BEJA</v>
          </cell>
          <cell r="BG1900">
            <v>23630589</v>
          </cell>
          <cell r="BH1900">
            <v>22713093</v>
          </cell>
          <cell r="BJ1900" t="str">
            <v>SIDI MEDIEN</v>
          </cell>
          <cell r="BK1900" t="str">
            <v>B-P7 AR</v>
          </cell>
          <cell r="BL1900" t="str">
            <v>1.1</v>
          </cell>
          <cell r="BN1900" t="str">
            <v>17206000000125834592</v>
          </cell>
          <cell r="BO1900" t="str">
            <v>TRABELSI AFIFA</v>
          </cell>
          <cell r="BP1900">
            <v>1902</v>
          </cell>
          <cell r="BT1900">
            <v>690</v>
          </cell>
          <cell r="BU1900" t="str">
            <v>si</v>
          </cell>
        </row>
        <row r="1901">
          <cell r="B1901">
            <v>1903</v>
          </cell>
          <cell r="C1901" t="str">
            <v>Monsieur</v>
          </cell>
          <cell r="D1901" t="str">
            <v>AMRI MONDHER</v>
          </cell>
          <cell r="E1901" t="str">
            <v>SAGE Tunisia</v>
          </cell>
          <cell r="F1901" t="str">
            <v>LOGISTIQUE</v>
          </cell>
          <cell r="G1901" t="str">
            <v>MANITENTIONNAIRE</v>
          </cell>
          <cell r="H1901" t="str">
            <v>LOGISTIQUE</v>
          </cell>
          <cell r="I1901" t="str">
            <v>Adel</v>
          </cell>
          <cell r="K1901" t="str">
            <v>INDIRECTS</v>
          </cell>
          <cell r="L1901" t="str">
            <v>Variable cost at standard</v>
          </cell>
          <cell r="M1901" t="str">
            <v>MANITENTIONNAIRE</v>
          </cell>
          <cell r="N1901">
            <v>45306</v>
          </cell>
          <cell r="P1901">
            <v>-6</v>
          </cell>
          <cell r="T1901" t="str">
            <v>CDD</v>
          </cell>
          <cell r="U1901" t="str">
            <v>Contractuel</v>
          </cell>
          <cell r="V1901">
            <v>45627</v>
          </cell>
          <cell r="W1901">
            <v>45716</v>
          </cell>
          <cell r="Z1901">
            <v>45306</v>
          </cell>
          <cell r="AA1901">
            <v>1</v>
          </cell>
          <cell r="AB1901">
            <v>2024</v>
          </cell>
          <cell r="AC1901">
            <v>2028</v>
          </cell>
          <cell r="AD1901">
            <v>1.1416666666666666</v>
          </cell>
          <cell r="AE1901" t="str">
            <v>&lt; 2</v>
          </cell>
          <cell r="AF1901">
            <v>32175</v>
          </cell>
          <cell r="AG1901">
            <v>37.115068493150687</v>
          </cell>
          <cell r="AH1901" t="str">
            <v>&gt;35&lt; 45</v>
          </cell>
          <cell r="AI1901">
            <v>16628211</v>
          </cell>
          <cell r="AJ1901" t="str">
            <v>05</v>
          </cell>
          <cell r="AK1901" t="str">
            <v>09166544</v>
          </cell>
          <cell r="AL1901">
            <v>38979</v>
          </cell>
          <cell r="AM1901" t="str">
            <v xml:space="preserve">HOMME </v>
          </cell>
          <cell r="AN1901" t="str">
            <v>Marié(e)</v>
          </cell>
          <cell r="AO1901">
            <v>1</v>
          </cell>
          <cell r="AQ1901">
            <v>3</v>
          </cell>
          <cell r="AR1901">
            <v>2</v>
          </cell>
          <cell r="AS1901">
            <v>46036.5</v>
          </cell>
          <cell r="AT1901" t="str">
            <v>Horaire</v>
          </cell>
          <cell r="AU1901">
            <v>3.5</v>
          </cell>
          <cell r="AV1901">
            <v>17</v>
          </cell>
          <cell r="AW1901" t="str">
            <v>00100</v>
          </cell>
          <cell r="AX1901" t="str">
            <v>00003358871</v>
          </cell>
          <cell r="AY1901">
            <v>32</v>
          </cell>
          <cell r="AZ1901" t="str">
            <v>LA POSTE</v>
          </cell>
          <cell r="BA1901" t="str">
            <v>17001000000335887132</v>
          </cell>
          <cell r="BB1901">
            <v>20</v>
          </cell>
          <cell r="BC1901" t="str">
            <v xml:space="preserve">CITE BASATINE MORNAGUIA </v>
          </cell>
          <cell r="BD1901" t="str">
            <v>TUNIS</v>
          </cell>
          <cell r="BG1901">
            <v>90668294</v>
          </cell>
          <cell r="BH1901">
            <v>90668162</v>
          </cell>
          <cell r="BJ1901" t="str">
            <v>MORNAGUIA</v>
          </cell>
          <cell r="BK1901" t="str">
            <v>-LOGISTIQUE</v>
          </cell>
          <cell r="BL1901" t="str">
            <v>1.2</v>
          </cell>
          <cell r="BU1901" t="str">
            <v>si</v>
          </cell>
        </row>
        <row r="1902">
          <cell r="B1902">
            <v>1904</v>
          </cell>
          <cell r="C1902" t="str">
            <v>Madame</v>
          </cell>
          <cell r="D1902" t="str">
            <v>CHEMKHI SIWAR</v>
          </cell>
          <cell r="E1902" t="str">
            <v>SAGE Tunisia</v>
          </cell>
          <cell r="F1902" t="str">
            <v>COUPE</v>
          </cell>
          <cell r="G1902" t="str">
            <v>COUPEUR</v>
          </cell>
          <cell r="H1902" t="str">
            <v>COUPE</v>
          </cell>
          <cell r="I1902" t="str">
            <v>HAITHEM SLAMA</v>
          </cell>
          <cell r="K1902" t="str">
            <v>DIRECTS</v>
          </cell>
          <cell r="L1902" t="str">
            <v>Variable cost at standard</v>
          </cell>
          <cell r="M1902" t="str">
            <v>COUPEUR</v>
          </cell>
          <cell r="N1902">
            <v>45306</v>
          </cell>
          <cell r="P1902">
            <v>-6</v>
          </cell>
          <cell r="T1902" t="str">
            <v>CDD</v>
          </cell>
          <cell r="U1902" t="str">
            <v>Contractuel</v>
          </cell>
          <cell r="V1902">
            <v>45689</v>
          </cell>
          <cell r="W1902">
            <v>45716</v>
          </cell>
          <cell r="Z1902">
            <v>45306</v>
          </cell>
          <cell r="AA1902">
            <v>1</v>
          </cell>
          <cell r="AB1902">
            <v>2024</v>
          </cell>
          <cell r="AC1902">
            <v>2028</v>
          </cell>
          <cell r="AD1902">
            <v>1.1416666666666666</v>
          </cell>
          <cell r="AE1902" t="str">
            <v>&lt; 2</v>
          </cell>
          <cell r="AF1902">
            <v>35125</v>
          </cell>
          <cell r="AG1902">
            <v>29.032876712328768</v>
          </cell>
          <cell r="AH1902" t="str">
            <v>&gt;25&lt; 35</v>
          </cell>
          <cell r="AI1902">
            <v>17462194</v>
          </cell>
          <cell r="AJ1902" t="str">
            <v>09</v>
          </cell>
          <cell r="AK1902" t="str">
            <v>13015023</v>
          </cell>
          <cell r="AL1902">
            <v>43873</v>
          </cell>
          <cell r="AM1902" t="str">
            <v>FEMME</v>
          </cell>
          <cell r="AN1902" t="str">
            <v>Marié(e)</v>
          </cell>
          <cell r="AO1902">
            <v>0</v>
          </cell>
          <cell r="AQ1902">
            <v>3</v>
          </cell>
          <cell r="AR1902">
            <v>2</v>
          </cell>
          <cell r="AS1902">
            <v>46036.5</v>
          </cell>
          <cell r="AT1902" t="str">
            <v>Horaire</v>
          </cell>
          <cell r="AU1902">
            <v>3.5</v>
          </cell>
          <cell r="AV1902" t="str">
            <v>04</v>
          </cell>
          <cell r="AW1902" t="str">
            <v>05313</v>
          </cell>
          <cell r="AX1902">
            <v>80056668916</v>
          </cell>
          <cell r="AY1902">
            <v>70</v>
          </cell>
          <cell r="AZ1902" t="str">
            <v>ATTIJARI BANK</v>
          </cell>
          <cell r="BA1902" t="str">
            <v>04053138005666891670</v>
          </cell>
          <cell r="BB1902">
            <v>20</v>
          </cell>
          <cell r="BC1902" t="str">
            <v>ZAHROUNI</v>
          </cell>
          <cell r="BD1902" t="str">
            <v>TUNIS</v>
          </cell>
          <cell r="BG1902">
            <v>54509415</v>
          </cell>
          <cell r="BJ1902" t="str">
            <v>ZAHROUNI</v>
          </cell>
          <cell r="BK1902" t="str">
            <v>-COUPE</v>
          </cell>
          <cell r="BL1902" t="str">
            <v>1.1</v>
          </cell>
          <cell r="BT1902">
            <v>606</v>
          </cell>
          <cell r="BU1902" t="str">
            <v>si</v>
          </cell>
        </row>
        <row r="1903">
          <cell r="B1903">
            <v>1905</v>
          </cell>
          <cell r="C1903" t="str">
            <v>Monsieur</v>
          </cell>
          <cell r="D1903" t="str">
            <v>WESLETI BASSEM</v>
          </cell>
          <cell r="E1903" t="str">
            <v>SAGE Tunisia</v>
          </cell>
          <cell r="F1903" t="str">
            <v>COUPE</v>
          </cell>
          <cell r="G1903" t="str">
            <v>COUPEUR</v>
          </cell>
          <cell r="H1903" t="str">
            <v>COUPE</v>
          </cell>
          <cell r="I1903" t="str">
            <v>HAITHEM SLAMA</v>
          </cell>
          <cell r="K1903" t="str">
            <v>DIRECTS</v>
          </cell>
          <cell r="L1903" t="str">
            <v>Variable cost at standard</v>
          </cell>
          <cell r="M1903" t="str">
            <v>COUPEUR</v>
          </cell>
          <cell r="N1903">
            <v>45306</v>
          </cell>
          <cell r="P1903">
            <v>-6</v>
          </cell>
          <cell r="T1903" t="str">
            <v>CDD</v>
          </cell>
          <cell r="U1903" t="str">
            <v>Contractuel</v>
          </cell>
          <cell r="V1903">
            <v>45689</v>
          </cell>
          <cell r="W1903">
            <v>45716</v>
          </cell>
          <cell r="Z1903">
            <v>45306</v>
          </cell>
          <cell r="AA1903">
            <v>1</v>
          </cell>
          <cell r="AB1903">
            <v>2024</v>
          </cell>
          <cell r="AC1903">
            <v>2028</v>
          </cell>
          <cell r="AD1903">
            <v>1.1416666666666666</v>
          </cell>
          <cell r="AE1903" t="str">
            <v>&lt; 2</v>
          </cell>
          <cell r="AF1903">
            <v>34174</v>
          </cell>
          <cell r="AG1903">
            <v>31.638356164383563</v>
          </cell>
          <cell r="AH1903" t="str">
            <v>&gt;25&lt; 35</v>
          </cell>
          <cell r="AI1903">
            <v>16627900</v>
          </cell>
          <cell r="AJ1903" t="str">
            <v>03</v>
          </cell>
          <cell r="AK1903" t="str">
            <v>04832887</v>
          </cell>
          <cell r="AL1903">
            <v>42503</v>
          </cell>
          <cell r="AM1903" t="str">
            <v xml:space="preserve">HOMME </v>
          </cell>
          <cell r="AN1903" t="str">
            <v>Marié(e)</v>
          </cell>
          <cell r="AO1903">
            <v>1</v>
          </cell>
          <cell r="AQ1903">
            <v>3</v>
          </cell>
          <cell r="AR1903">
            <v>2</v>
          </cell>
          <cell r="AS1903">
            <v>46036.5</v>
          </cell>
          <cell r="AT1903" t="str">
            <v>Horaire</v>
          </cell>
          <cell r="AU1903">
            <v>3.5</v>
          </cell>
          <cell r="AV1903">
            <v>17</v>
          </cell>
          <cell r="AW1903">
            <v>53594</v>
          </cell>
          <cell r="AX1903" t="str">
            <v>01715601536</v>
          </cell>
          <cell r="AY1903">
            <v>34</v>
          </cell>
          <cell r="AZ1903" t="str">
            <v>LA POSTE</v>
          </cell>
          <cell r="BA1903" t="str">
            <v>17535940171560153634</v>
          </cell>
          <cell r="BB1903">
            <v>20</v>
          </cell>
          <cell r="BC1903" t="str">
            <v>EL AGBA</v>
          </cell>
          <cell r="BD1903" t="str">
            <v>TUNIS</v>
          </cell>
          <cell r="BG1903">
            <v>26199664</v>
          </cell>
          <cell r="BH1903">
            <v>42568887</v>
          </cell>
          <cell r="BJ1903" t="str">
            <v>EL AGBA</v>
          </cell>
          <cell r="BK1903" t="str">
            <v>-COUPE</v>
          </cell>
          <cell r="BL1903" t="str">
            <v>1.1</v>
          </cell>
          <cell r="BU1903" t="str">
            <v>si</v>
          </cell>
        </row>
        <row r="1904">
          <cell r="B1904">
            <v>1906</v>
          </cell>
          <cell r="C1904" t="str">
            <v>Madame</v>
          </cell>
          <cell r="D1904" t="str">
            <v>JAMAI AFEF</v>
          </cell>
          <cell r="E1904" t="str">
            <v>SAGE Tunisia</v>
          </cell>
          <cell r="F1904" t="str">
            <v>COUPE</v>
          </cell>
          <cell r="G1904" t="str">
            <v>COUPEUR</v>
          </cell>
          <cell r="H1904" t="str">
            <v>COUPE</v>
          </cell>
          <cell r="I1904" t="str">
            <v>HAITHEM SLAMA</v>
          </cell>
          <cell r="K1904" t="str">
            <v>DIRECTS</v>
          </cell>
          <cell r="L1904" t="str">
            <v>Variable cost at standard</v>
          </cell>
          <cell r="M1904" t="str">
            <v>COUPEUR</v>
          </cell>
          <cell r="N1904">
            <v>45307</v>
          </cell>
          <cell r="P1904">
            <v>-187</v>
          </cell>
          <cell r="Q1904">
            <v>45536</v>
          </cell>
          <cell r="R1904" t="str">
            <v>maladie de sa mére</v>
          </cell>
          <cell r="T1904" t="str">
            <v>CDD</v>
          </cell>
          <cell r="U1904" t="str">
            <v>Contractuel</v>
          </cell>
          <cell r="V1904">
            <v>45505</v>
          </cell>
          <cell r="W1904">
            <v>45535</v>
          </cell>
          <cell r="Z1904">
            <v>45307</v>
          </cell>
          <cell r="AA1904">
            <v>1</v>
          </cell>
          <cell r="AB1904">
            <v>2024</v>
          </cell>
          <cell r="AC1904">
            <v>2028</v>
          </cell>
          <cell r="AD1904">
            <v>1.1388888888888888</v>
          </cell>
          <cell r="AE1904" t="str">
            <v>&lt; 2</v>
          </cell>
          <cell r="AF1904">
            <v>36572</v>
          </cell>
          <cell r="AG1904">
            <v>25.068493150684933</v>
          </cell>
          <cell r="AH1904" t="str">
            <v>&gt;25&lt; 35</v>
          </cell>
          <cell r="AI1904">
            <v>17462032</v>
          </cell>
          <cell r="AJ1904" t="str">
            <v>05</v>
          </cell>
          <cell r="AK1904" t="str">
            <v>12360290</v>
          </cell>
          <cell r="AL1904">
            <v>45191</v>
          </cell>
          <cell r="AM1904" t="str">
            <v>FEMME</v>
          </cell>
          <cell r="AN1904" t="str">
            <v>Célibataire</v>
          </cell>
          <cell r="AQ1904">
            <v>3</v>
          </cell>
          <cell r="AR1904">
            <v>1</v>
          </cell>
          <cell r="AS1904">
            <v>45672.25</v>
          </cell>
          <cell r="AT1904" t="str">
            <v>Horaire</v>
          </cell>
          <cell r="AU1904">
            <v>3.5</v>
          </cell>
          <cell r="AV1904">
            <v>17</v>
          </cell>
          <cell r="AW1904">
            <v>53594</v>
          </cell>
          <cell r="AX1904" t="str">
            <v>01720913736</v>
          </cell>
          <cell r="AY1904">
            <v>49</v>
          </cell>
          <cell r="AZ1904" t="str">
            <v>LA POSTE</v>
          </cell>
          <cell r="BA1904" t="str">
            <v>17535940172091373649</v>
          </cell>
          <cell r="BB1904">
            <v>20</v>
          </cell>
          <cell r="BC1904" t="str">
            <v>EL DENDEN</v>
          </cell>
          <cell r="BD1904" t="str">
            <v>TUNIS</v>
          </cell>
          <cell r="BG1904">
            <v>27606644</v>
          </cell>
          <cell r="BJ1904" t="str">
            <v>DENDEN</v>
          </cell>
          <cell r="BK1904" t="str">
            <v>-COUPE</v>
          </cell>
          <cell r="BL1904" t="str">
            <v>1.1</v>
          </cell>
          <cell r="BU1904" t="str">
            <v>Non-Actif</v>
          </cell>
        </row>
        <row r="1905">
          <cell r="B1905">
            <v>1907</v>
          </cell>
          <cell r="C1905" t="str">
            <v>Madame</v>
          </cell>
          <cell r="D1905" t="str">
            <v>SELLEMI AHLEM</v>
          </cell>
          <cell r="E1905" t="str">
            <v>SAGE Tunisia</v>
          </cell>
          <cell r="F1905" t="str">
            <v>PRODUCTION</v>
          </cell>
          <cell r="G1905" t="str">
            <v>Contrôle qualité</v>
          </cell>
          <cell r="H1905" t="str">
            <v>Panda</v>
          </cell>
          <cell r="I1905" t="str">
            <v>HASNA NASRAOUI</v>
          </cell>
          <cell r="J1905" t="str">
            <v>A</v>
          </cell>
          <cell r="K1905" t="str">
            <v>INDIRECTS</v>
          </cell>
          <cell r="L1905" t="str">
            <v>Variable cost at standard</v>
          </cell>
          <cell r="M1905" t="str">
            <v>Contrôle qualité</v>
          </cell>
          <cell r="N1905">
            <v>45306</v>
          </cell>
          <cell r="P1905">
            <v>25</v>
          </cell>
          <cell r="T1905" t="str">
            <v>CDD</v>
          </cell>
          <cell r="U1905" t="str">
            <v>Contractuel</v>
          </cell>
          <cell r="V1905">
            <v>45689</v>
          </cell>
          <cell r="W1905">
            <v>45747</v>
          </cell>
          <cell r="Z1905">
            <v>45306</v>
          </cell>
          <cell r="AA1905">
            <v>1</v>
          </cell>
          <cell r="AB1905">
            <v>2024</v>
          </cell>
          <cell r="AC1905">
            <v>2028</v>
          </cell>
          <cell r="AD1905">
            <v>1.1416666666666666</v>
          </cell>
          <cell r="AE1905" t="str">
            <v>&lt; 2</v>
          </cell>
          <cell r="AF1905">
            <v>34785</v>
          </cell>
          <cell r="AG1905">
            <v>29.964383561643835</v>
          </cell>
          <cell r="AH1905" t="str">
            <v>&gt;25&lt; 35</v>
          </cell>
          <cell r="AI1905">
            <v>17466062</v>
          </cell>
          <cell r="AJ1905" t="str">
            <v>09</v>
          </cell>
          <cell r="AK1905" t="str">
            <v>04847108</v>
          </cell>
          <cell r="AL1905">
            <v>41023</v>
          </cell>
          <cell r="AM1905" t="str">
            <v>FEMME</v>
          </cell>
          <cell r="AN1905" t="str">
            <v>Célibataire</v>
          </cell>
          <cell r="AQ1905">
            <v>3</v>
          </cell>
          <cell r="AR1905">
            <v>2</v>
          </cell>
          <cell r="AS1905">
            <v>46036.5</v>
          </cell>
          <cell r="AT1905" t="str">
            <v>Horaire</v>
          </cell>
          <cell r="AU1905">
            <v>3.5</v>
          </cell>
          <cell r="AV1905">
            <v>17</v>
          </cell>
          <cell r="AW1905" t="str">
            <v>00100</v>
          </cell>
          <cell r="AX1905" t="str">
            <v>00002957504</v>
          </cell>
          <cell r="AY1905">
            <v>72</v>
          </cell>
          <cell r="AZ1905" t="str">
            <v>LA POSTE</v>
          </cell>
          <cell r="BA1905" t="str">
            <v>17001000000295750472</v>
          </cell>
          <cell r="BB1905">
            <v>20</v>
          </cell>
          <cell r="BC1905" t="str">
            <v>SIDI HASSINE TUNIS</v>
          </cell>
          <cell r="BD1905" t="str">
            <v>TUNIS</v>
          </cell>
          <cell r="BG1905">
            <v>50039636</v>
          </cell>
          <cell r="BJ1905" t="str">
            <v>SIDI HSSINE</v>
          </cell>
          <cell r="BK1905" t="str">
            <v>A-Panda</v>
          </cell>
          <cell r="BL1905" t="str">
            <v>1.3</v>
          </cell>
          <cell r="BT1905">
            <v>702</v>
          </cell>
          <cell r="BU1905" t="str">
            <v>si</v>
          </cell>
        </row>
        <row r="1906">
          <cell r="B1906">
            <v>1908</v>
          </cell>
          <cell r="C1906" t="str">
            <v>Madame</v>
          </cell>
          <cell r="D1906" t="str">
            <v>LEFI IBTISSEM</v>
          </cell>
          <cell r="E1906" t="str">
            <v>SAGE Tunisia</v>
          </cell>
          <cell r="F1906" t="str">
            <v>PRODUCTION</v>
          </cell>
          <cell r="G1906" t="str">
            <v>Prép CAMPO</v>
          </cell>
          <cell r="H1906" t="str">
            <v>P6 AR</v>
          </cell>
          <cell r="I1906" t="str">
            <v>Afif</v>
          </cell>
          <cell r="J1906" t="str">
            <v>A</v>
          </cell>
          <cell r="K1906" t="str">
            <v>DIRECTS</v>
          </cell>
          <cell r="L1906" t="str">
            <v>Variable cost at standard</v>
          </cell>
          <cell r="M1906" t="str">
            <v>Prép CAMPO</v>
          </cell>
          <cell r="N1906">
            <v>45306</v>
          </cell>
          <cell r="P1906">
            <v>-310</v>
          </cell>
          <cell r="Q1906">
            <v>45421</v>
          </cell>
          <cell r="R1906" t="str">
            <v>personnel</v>
          </cell>
          <cell r="T1906" t="str">
            <v>CDD</v>
          </cell>
          <cell r="U1906" t="str">
            <v>Contractuel</v>
          </cell>
          <cell r="V1906">
            <v>45383</v>
          </cell>
          <cell r="W1906">
            <v>45412</v>
          </cell>
          <cell r="Z1906">
            <v>45306</v>
          </cell>
          <cell r="AA1906">
            <v>1</v>
          </cell>
          <cell r="AB1906">
            <v>2024</v>
          </cell>
          <cell r="AC1906">
            <v>2028</v>
          </cell>
          <cell r="AD1906">
            <v>1.1416666666666666</v>
          </cell>
          <cell r="AE1906" t="str">
            <v>&lt; 2</v>
          </cell>
          <cell r="AF1906">
            <v>34675</v>
          </cell>
          <cell r="AG1906">
            <v>30.265753424657536</v>
          </cell>
          <cell r="AH1906" t="str">
            <v>&gt;25&lt; 35</v>
          </cell>
          <cell r="AI1906">
            <v>17027570</v>
          </cell>
          <cell r="AJ1906" t="str">
            <v>04</v>
          </cell>
          <cell r="AK1906" t="str">
            <v>07471250</v>
          </cell>
          <cell r="AL1906">
            <v>43589</v>
          </cell>
          <cell r="AM1906" t="str">
            <v>FEMME</v>
          </cell>
          <cell r="AN1906" t="str">
            <v>Divorcée</v>
          </cell>
          <cell r="AO1906">
            <v>1</v>
          </cell>
          <cell r="AQ1906">
            <v>3</v>
          </cell>
          <cell r="AR1906">
            <v>1</v>
          </cell>
          <cell r="AS1906">
            <v>45671.25</v>
          </cell>
          <cell r="AT1906" t="str">
            <v>Horaire</v>
          </cell>
          <cell r="AU1906">
            <v>3.5</v>
          </cell>
          <cell r="AV1906">
            <v>17</v>
          </cell>
          <cell r="AW1906">
            <v>53594</v>
          </cell>
          <cell r="AX1906" t="str">
            <v>01423389895</v>
          </cell>
          <cell r="AY1906">
            <v>76</v>
          </cell>
          <cell r="AZ1906" t="str">
            <v>LA POSTE</v>
          </cell>
          <cell r="BA1906" t="str">
            <v>17535940142338989576</v>
          </cell>
          <cell r="BB1906">
            <v>20</v>
          </cell>
          <cell r="BC1906" t="str">
            <v>CITE BASATINE MNIHLA ARIANA</v>
          </cell>
          <cell r="BD1906" t="str">
            <v>TUNIS</v>
          </cell>
          <cell r="BG1906">
            <v>90492161</v>
          </cell>
          <cell r="BJ1906" t="str">
            <v>MNIHLA</v>
          </cell>
          <cell r="BK1906" t="str">
            <v>A-P6 AR</v>
          </cell>
          <cell r="BL1906" t="str">
            <v>1.1</v>
          </cell>
          <cell r="BN1906" t="str">
            <v>17535940142338989576</v>
          </cell>
          <cell r="BO1906" t="str">
            <v>LEFI IBTISSEM</v>
          </cell>
          <cell r="BP1906">
            <v>1908</v>
          </cell>
          <cell r="BU1906" t="str">
            <v>Non-Actif</v>
          </cell>
        </row>
        <row r="1907">
          <cell r="B1907">
            <v>1909</v>
          </cell>
          <cell r="C1907" t="str">
            <v>Madame</v>
          </cell>
          <cell r="D1907" t="str">
            <v>GHAZWENI HADIL</v>
          </cell>
          <cell r="E1907" t="str">
            <v>SAGE Tunisia</v>
          </cell>
          <cell r="F1907" t="str">
            <v>PRODUCTION</v>
          </cell>
          <cell r="G1907" t="str">
            <v>Prép CAMPO</v>
          </cell>
          <cell r="H1907" t="str">
            <v>P6 AR</v>
          </cell>
          <cell r="I1907" t="str">
            <v>MOHAMED AMINE</v>
          </cell>
          <cell r="J1907" t="str">
            <v>A</v>
          </cell>
          <cell r="K1907" t="str">
            <v>DIRECTS</v>
          </cell>
          <cell r="L1907" t="str">
            <v>Variable cost at standard</v>
          </cell>
          <cell r="M1907" t="str">
            <v>Prép CAMPO</v>
          </cell>
          <cell r="N1907">
            <v>45306</v>
          </cell>
          <cell r="P1907">
            <v>25</v>
          </cell>
          <cell r="T1907" t="str">
            <v>CDD</v>
          </cell>
          <cell r="U1907" t="str">
            <v>Contractuel</v>
          </cell>
          <cell r="V1907">
            <v>45689</v>
          </cell>
          <cell r="W1907">
            <v>45747</v>
          </cell>
          <cell r="Z1907">
            <v>45306</v>
          </cell>
          <cell r="AA1907">
            <v>1</v>
          </cell>
          <cell r="AB1907">
            <v>2024</v>
          </cell>
          <cell r="AC1907">
            <v>2028</v>
          </cell>
          <cell r="AD1907">
            <v>1.1416666666666666</v>
          </cell>
          <cell r="AE1907" t="str">
            <v>&lt; 2</v>
          </cell>
          <cell r="AF1907">
            <v>36663</v>
          </cell>
          <cell r="AG1907">
            <v>24.81917808219178</v>
          </cell>
          <cell r="AH1907" t="str">
            <v>&lt; 25</v>
          </cell>
          <cell r="AI1907">
            <v>17832282</v>
          </cell>
          <cell r="AJ1907" t="str">
            <v>06</v>
          </cell>
          <cell r="AK1907" t="str">
            <v>11666322</v>
          </cell>
          <cell r="AL1907">
            <v>43260</v>
          </cell>
          <cell r="AM1907" t="str">
            <v>FEMME</v>
          </cell>
          <cell r="AN1907" t="str">
            <v>Marié(e)</v>
          </cell>
          <cell r="AO1907">
            <v>2</v>
          </cell>
          <cell r="AQ1907">
            <v>3</v>
          </cell>
          <cell r="AR1907">
            <v>2</v>
          </cell>
          <cell r="AS1907">
            <v>46036.5</v>
          </cell>
          <cell r="AT1907" t="str">
            <v>Horaire</v>
          </cell>
          <cell r="AU1907">
            <v>3.5</v>
          </cell>
          <cell r="AV1907">
            <v>17</v>
          </cell>
          <cell r="AW1907" t="str">
            <v>00100</v>
          </cell>
          <cell r="AX1907" t="str">
            <v>00003484676</v>
          </cell>
          <cell r="AY1907">
            <v>44</v>
          </cell>
          <cell r="AZ1907" t="str">
            <v>LA POSTE</v>
          </cell>
          <cell r="BA1907" t="str">
            <v>17001000000348467644</v>
          </cell>
          <cell r="BB1907">
            <v>20</v>
          </cell>
          <cell r="BC1907" t="str">
            <v>SIDI HASSINE TUNIS</v>
          </cell>
          <cell r="BD1907" t="str">
            <v>TUNIS</v>
          </cell>
          <cell r="BG1907">
            <v>56409514</v>
          </cell>
          <cell r="BJ1907" t="str">
            <v>SIDI HSSINE</v>
          </cell>
          <cell r="BK1907" t="str">
            <v>CAMPO A</v>
          </cell>
          <cell r="BL1907" t="str">
            <v>1.1</v>
          </cell>
          <cell r="BN1907" t="str">
            <v>17001000000348467644</v>
          </cell>
          <cell r="BO1907" t="str">
            <v>GHAZWENI HADIL</v>
          </cell>
          <cell r="BP1907">
            <v>1909</v>
          </cell>
          <cell r="BT1907">
            <v>325</v>
          </cell>
          <cell r="BU1907" t="str">
            <v>si</v>
          </cell>
        </row>
        <row r="1908">
          <cell r="B1908">
            <v>1910</v>
          </cell>
          <cell r="C1908" t="str">
            <v>Madame</v>
          </cell>
          <cell r="D1908" t="str">
            <v>GUESMI SAIDA</v>
          </cell>
          <cell r="E1908" t="str">
            <v>SAGE Tunisia</v>
          </cell>
          <cell r="F1908" t="str">
            <v>COUPE</v>
          </cell>
          <cell r="G1908" t="str">
            <v>COUPEUR</v>
          </cell>
          <cell r="H1908" t="str">
            <v>COUPE</v>
          </cell>
          <cell r="I1908" t="str">
            <v>HAITHEM SLAMA</v>
          </cell>
          <cell r="K1908" t="str">
            <v>DIRECTS</v>
          </cell>
          <cell r="L1908" t="str">
            <v>Variable cost at standard</v>
          </cell>
          <cell r="M1908" t="str">
            <v>COUPEUR</v>
          </cell>
          <cell r="N1908">
            <v>45307</v>
          </cell>
          <cell r="P1908">
            <v>-6</v>
          </cell>
          <cell r="T1908" t="str">
            <v>CDD</v>
          </cell>
          <cell r="U1908" t="str">
            <v>Contractuel</v>
          </cell>
          <cell r="V1908">
            <v>45689</v>
          </cell>
          <cell r="W1908">
            <v>45716</v>
          </cell>
          <cell r="Z1908">
            <v>45307</v>
          </cell>
          <cell r="AA1908">
            <v>1</v>
          </cell>
          <cell r="AB1908">
            <v>2024</v>
          </cell>
          <cell r="AC1908">
            <v>2028</v>
          </cell>
          <cell r="AD1908">
            <v>1.1388888888888888</v>
          </cell>
          <cell r="AE1908" t="str">
            <v>&lt; 2</v>
          </cell>
          <cell r="AF1908">
            <v>31678</v>
          </cell>
          <cell r="AG1908">
            <v>38.476712328767121</v>
          </cell>
          <cell r="AH1908" t="str">
            <v>&gt;35&lt; 45</v>
          </cell>
          <cell r="AI1908">
            <v>17754616</v>
          </cell>
          <cell r="AJ1908" t="str">
            <v>09</v>
          </cell>
          <cell r="AK1908" t="str">
            <v>09225223</v>
          </cell>
          <cell r="AL1908">
            <v>38964</v>
          </cell>
          <cell r="AM1908" t="str">
            <v>FEMME</v>
          </cell>
          <cell r="AN1908" t="str">
            <v>Marié(e)</v>
          </cell>
          <cell r="AO1908">
            <v>2</v>
          </cell>
          <cell r="AQ1908">
            <v>3</v>
          </cell>
          <cell r="AR1908">
            <v>2</v>
          </cell>
          <cell r="AS1908">
            <v>46037.5</v>
          </cell>
          <cell r="AT1908" t="str">
            <v>Horaire</v>
          </cell>
          <cell r="AU1908">
            <v>3.5</v>
          </cell>
          <cell r="AV1908" t="str">
            <v>07</v>
          </cell>
          <cell r="AW1908" t="str">
            <v>08001</v>
          </cell>
          <cell r="AX1908" t="str">
            <v>38105553656</v>
          </cell>
          <cell r="AY1908">
            <v>28</v>
          </cell>
          <cell r="AZ1908" t="str">
            <v>AMEN BANK</v>
          </cell>
          <cell r="BA1908" t="str">
            <v>07080013810555365628</v>
          </cell>
          <cell r="BB1908">
            <v>20</v>
          </cell>
          <cell r="BC1908" t="str">
            <v xml:space="preserve">CITE MECHTEL HRAIRIA </v>
          </cell>
          <cell r="BD1908" t="str">
            <v>TUNIS</v>
          </cell>
          <cell r="BG1908">
            <v>54891112</v>
          </cell>
          <cell r="BJ1908" t="str">
            <v>HRAIRIA</v>
          </cell>
          <cell r="BK1908" t="str">
            <v>-COUPE</v>
          </cell>
          <cell r="BL1908" t="str">
            <v>1.1</v>
          </cell>
          <cell r="BT1908">
            <v>629</v>
          </cell>
          <cell r="BU1908" t="str">
            <v>si</v>
          </cell>
        </row>
        <row r="1909">
          <cell r="B1909">
            <v>1911</v>
          </cell>
          <cell r="C1909" t="str">
            <v>Madame</v>
          </cell>
          <cell r="D1909" t="str">
            <v>DHIFALLAH NISRINE</v>
          </cell>
          <cell r="E1909" t="str">
            <v>SAGE Tunisia</v>
          </cell>
          <cell r="F1909" t="str">
            <v>COUPE</v>
          </cell>
          <cell r="G1909" t="str">
            <v>COUPEUR</v>
          </cell>
          <cell r="H1909" t="str">
            <v>COUPE</v>
          </cell>
          <cell r="I1909" t="str">
            <v>HAITHEM SLAMA</v>
          </cell>
          <cell r="K1909" t="str">
            <v>DIRECTS</v>
          </cell>
          <cell r="L1909" t="str">
            <v>Variable cost at standard</v>
          </cell>
          <cell r="M1909" t="str">
            <v>COUPEUR</v>
          </cell>
          <cell r="N1909">
            <v>45307</v>
          </cell>
          <cell r="P1909">
            <v>-65</v>
          </cell>
          <cell r="Q1909">
            <v>45674</v>
          </cell>
          <cell r="R1909" t="str">
            <v>maladie</v>
          </cell>
          <cell r="T1909" t="str">
            <v>CDD</v>
          </cell>
          <cell r="U1909" t="str">
            <v>Contractuel</v>
          </cell>
          <cell r="V1909">
            <v>45627</v>
          </cell>
          <cell r="W1909">
            <v>45657</v>
          </cell>
          <cell r="Z1909">
            <v>45307</v>
          </cell>
          <cell r="AA1909">
            <v>1</v>
          </cell>
          <cell r="AB1909">
            <v>2024</v>
          </cell>
          <cell r="AC1909">
            <v>2028</v>
          </cell>
          <cell r="AD1909">
            <v>1.1388888888888888</v>
          </cell>
          <cell r="AE1909" t="str">
            <v>&lt; 2</v>
          </cell>
          <cell r="AF1909">
            <v>36415</v>
          </cell>
          <cell r="AG1909">
            <v>25.4986301369863</v>
          </cell>
          <cell r="AH1909" t="str">
            <v>&gt;25&lt; 35</v>
          </cell>
          <cell r="AI1909">
            <v>17194784</v>
          </cell>
          <cell r="AJ1909" t="str">
            <v>04</v>
          </cell>
          <cell r="AK1909" t="str">
            <v>09526072</v>
          </cell>
          <cell r="AL1909">
            <v>43389</v>
          </cell>
          <cell r="AM1909" t="str">
            <v>FEMME</v>
          </cell>
          <cell r="AN1909" t="str">
            <v>Célibataire</v>
          </cell>
          <cell r="AQ1909">
            <v>3</v>
          </cell>
          <cell r="AR1909">
            <v>1</v>
          </cell>
          <cell r="AS1909">
            <v>45672.25</v>
          </cell>
          <cell r="AT1909" t="str">
            <v>Horaire</v>
          </cell>
          <cell r="AU1909">
            <v>3.5</v>
          </cell>
          <cell r="AV1909">
            <v>17</v>
          </cell>
          <cell r="AW1909" t="str">
            <v>00100</v>
          </cell>
          <cell r="AX1909" t="str">
            <v>00002909749</v>
          </cell>
          <cell r="AY1909">
            <v>68</v>
          </cell>
          <cell r="AZ1909" t="str">
            <v>LA POSTE</v>
          </cell>
          <cell r="BA1909" t="str">
            <v>17001000000290974968</v>
          </cell>
          <cell r="BB1909">
            <v>20</v>
          </cell>
          <cell r="BC1909" t="str">
            <v>BORJ EL AMRI MANOUBA</v>
          </cell>
          <cell r="BD1909" t="str">
            <v>TUNIS</v>
          </cell>
          <cell r="BG1909">
            <v>94600767</v>
          </cell>
          <cell r="BH1909">
            <v>94600747</v>
          </cell>
          <cell r="BJ1909" t="str">
            <v>BORJ AL AMRI</v>
          </cell>
          <cell r="BK1909" t="str">
            <v>-COUPE</v>
          </cell>
          <cell r="BL1909" t="str">
            <v>1.1</v>
          </cell>
          <cell r="BU1909" t="str">
            <v>Non-Actif</v>
          </cell>
        </row>
        <row r="1910">
          <cell r="B1910">
            <v>1912</v>
          </cell>
          <cell r="C1910" t="str">
            <v>Madame</v>
          </cell>
          <cell r="D1910" t="str">
            <v>DRIDI MARIEM</v>
          </cell>
          <cell r="E1910" t="str">
            <v>SAGE Tunisia</v>
          </cell>
          <cell r="F1910" t="str">
            <v>PRODUCTION</v>
          </cell>
          <cell r="G1910" t="str">
            <v>Contrôle qualité</v>
          </cell>
          <cell r="H1910" t="str">
            <v>Panda</v>
          </cell>
          <cell r="I1910" t="str">
            <v>HASNA NASRAOUI</v>
          </cell>
          <cell r="J1910" t="str">
            <v>A</v>
          </cell>
          <cell r="K1910" t="str">
            <v>INDIRECTS</v>
          </cell>
          <cell r="L1910" t="str">
            <v>Variable cost at standard</v>
          </cell>
          <cell r="M1910" t="str">
            <v>Contrôle qualité</v>
          </cell>
          <cell r="N1910">
            <v>45306</v>
          </cell>
          <cell r="P1910">
            <v>-157</v>
          </cell>
          <cell r="Q1910">
            <v>45581</v>
          </cell>
          <cell r="R1910" t="str">
            <v>nouvelle opportunité</v>
          </cell>
          <cell r="T1910" t="str">
            <v>CDD</v>
          </cell>
          <cell r="U1910" t="str">
            <v>Contractuel</v>
          </cell>
          <cell r="V1910">
            <v>45536</v>
          </cell>
          <cell r="W1910">
            <v>45565</v>
          </cell>
          <cell r="Z1910">
            <v>45306</v>
          </cell>
          <cell r="AA1910">
            <v>1</v>
          </cell>
          <cell r="AB1910">
            <v>2024</v>
          </cell>
          <cell r="AC1910">
            <v>2028</v>
          </cell>
          <cell r="AD1910">
            <v>1.1416666666666666</v>
          </cell>
          <cell r="AE1910" t="str">
            <v>&lt; 2</v>
          </cell>
          <cell r="AF1910">
            <v>35930</v>
          </cell>
          <cell r="AG1910">
            <v>26.827397260273973</v>
          </cell>
          <cell r="AH1910" t="str">
            <v>&gt;25&lt; 35</v>
          </cell>
          <cell r="AI1910">
            <v>17284271</v>
          </cell>
          <cell r="AJ1910" t="str">
            <v>03</v>
          </cell>
          <cell r="AK1910" t="str">
            <v>11659765</v>
          </cell>
          <cell r="AL1910">
            <v>42602</v>
          </cell>
          <cell r="AM1910" t="str">
            <v>FEMME</v>
          </cell>
          <cell r="AN1910" t="str">
            <v>Célibataire</v>
          </cell>
          <cell r="AQ1910">
            <v>3</v>
          </cell>
          <cell r="AR1910">
            <v>1</v>
          </cell>
          <cell r="AS1910">
            <v>45671.25</v>
          </cell>
          <cell r="AT1910" t="str">
            <v>Horaire</v>
          </cell>
          <cell r="AU1910">
            <v>3.5</v>
          </cell>
          <cell r="AV1910" t="str">
            <v>07</v>
          </cell>
          <cell r="AW1910" t="str">
            <v>08001</v>
          </cell>
          <cell r="AX1910">
            <v>38105526517</v>
          </cell>
          <cell r="AY1910">
            <v>62</v>
          </cell>
          <cell r="AZ1910" t="str">
            <v>AMEN BANK</v>
          </cell>
          <cell r="BA1910" t="str">
            <v>07080013810552651762</v>
          </cell>
          <cell r="BB1910">
            <v>20</v>
          </cell>
          <cell r="BC1910" t="str">
            <v>JAYARA SIDI HASSINE</v>
          </cell>
          <cell r="BD1910" t="str">
            <v>TUNIS</v>
          </cell>
          <cell r="BG1910">
            <v>53093885</v>
          </cell>
          <cell r="BH1910">
            <v>97962117</v>
          </cell>
          <cell r="BJ1910" t="str">
            <v>JAYARA</v>
          </cell>
          <cell r="BK1910" t="str">
            <v>A-Panda</v>
          </cell>
          <cell r="BL1910" t="str">
            <v>1.3</v>
          </cell>
          <cell r="BU1910" t="str">
            <v>Non-Actif</v>
          </cell>
        </row>
        <row r="1911">
          <cell r="B1911">
            <v>1913</v>
          </cell>
          <cell r="C1911" t="str">
            <v>Madame</v>
          </cell>
          <cell r="D1911" t="str">
            <v>WESLETI RANIA</v>
          </cell>
          <cell r="E1911" t="str">
            <v>SAGE Tunisia</v>
          </cell>
          <cell r="F1911" t="str">
            <v>PRODUCTION</v>
          </cell>
          <cell r="G1911" t="str">
            <v>Prép CAMPO</v>
          </cell>
          <cell r="H1911" t="str">
            <v>P6 AV</v>
          </cell>
          <cell r="I1911" t="str">
            <v>MOHAMED MAALAOUI</v>
          </cell>
          <cell r="J1911" t="str">
            <v>A</v>
          </cell>
          <cell r="K1911" t="str">
            <v>DIRECTS</v>
          </cell>
          <cell r="L1911" t="str">
            <v>Variable cost at standard</v>
          </cell>
          <cell r="M1911" t="str">
            <v>Prép CAMPO</v>
          </cell>
          <cell r="N1911">
            <v>45306</v>
          </cell>
          <cell r="P1911">
            <v>-371</v>
          </cell>
          <cell r="Q1911">
            <v>45323</v>
          </cell>
          <cell r="R1911" t="str">
            <v>problème d'intégration</v>
          </cell>
          <cell r="T1911" t="str">
            <v>CDD</v>
          </cell>
          <cell r="U1911" t="str">
            <v>Contractuel</v>
          </cell>
          <cell r="V1911">
            <v>45306</v>
          </cell>
          <cell r="W1911">
            <v>45351</v>
          </cell>
          <cell r="Z1911">
            <v>45306</v>
          </cell>
          <cell r="AA1911">
            <v>1</v>
          </cell>
          <cell r="AB1911">
            <v>2024</v>
          </cell>
          <cell r="AC1911">
            <v>2028</v>
          </cell>
          <cell r="AD1911">
            <v>1.1416666666666666</v>
          </cell>
          <cell r="AE1911" t="str">
            <v>&lt; 2</v>
          </cell>
          <cell r="AF1911">
            <v>35852</v>
          </cell>
          <cell r="AG1911">
            <v>27.041095890410958</v>
          </cell>
          <cell r="AH1911" t="str">
            <v>&gt;25&lt; 35</v>
          </cell>
          <cell r="AI1911">
            <v>17496955</v>
          </cell>
          <cell r="AJ1911" t="str">
            <v>06</v>
          </cell>
          <cell r="AK1911" t="str">
            <v>11661483</v>
          </cell>
          <cell r="AL1911">
            <v>43028</v>
          </cell>
          <cell r="AM1911" t="str">
            <v>FEMME</v>
          </cell>
          <cell r="AN1911" t="str">
            <v>Célibataire</v>
          </cell>
          <cell r="AQ1911">
            <v>3</v>
          </cell>
          <cell r="AR1911">
            <v>1</v>
          </cell>
          <cell r="AS1911">
            <v>45671.25</v>
          </cell>
          <cell r="AT1911" t="str">
            <v>Horaire</v>
          </cell>
          <cell r="AU1911">
            <v>3.5</v>
          </cell>
          <cell r="AV1911" t="str">
            <v>07</v>
          </cell>
          <cell r="AW1911" t="str">
            <v>04301</v>
          </cell>
          <cell r="AX1911" t="str">
            <v>01105529021</v>
          </cell>
          <cell r="AY1911">
            <v>26</v>
          </cell>
          <cell r="AZ1911" t="str">
            <v>AMEN BANK</v>
          </cell>
          <cell r="BA1911" t="str">
            <v>07043010110552902126</v>
          </cell>
          <cell r="BB1911">
            <v>20</v>
          </cell>
          <cell r="BC1911" t="str">
            <v>SIJOUMI SIDI HASSINE</v>
          </cell>
          <cell r="BD1911" t="str">
            <v>TUNIS</v>
          </cell>
          <cell r="BG1911">
            <v>21922910</v>
          </cell>
          <cell r="BH1911">
            <v>22178142</v>
          </cell>
          <cell r="BK1911" t="str">
            <v>CAMPO C</v>
          </cell>
          <cell r="BU1911" t="str">
            <v>Non-Actif</v>
          </cell>
        </row>
        <row r="1912">
          <cell r="B1912">
            <v>1914</v>
          </cell>
          <cell r="C1912" t="str">
            <v>Madame</v>
          </cell>
          <cell r="D1912" t="str">
            <v>CHIHI CHAIMA</v>
          </cell>
          <cell r="E1912" t="str">
            <v>SAGE Tunisia</v>
          </cell>
          <cell r="F1912" t="str">
            <v>PRODUCTION</v>
          </cell>
          <cell r="G1912" t="str">
            <v>CAMPO</v>
          </cell>
          <cell r="H1912" t="str">
            <v>P6 AR</v>
          </cell>
          <cell r="I1912" t="str">
            <v xml:space="preserve">Anis Mejri </v>
          </cell>
          <cell r="J1912" t="str">
            <v>B</v>
          </cell>
          <cell r="K1912" t="str">
            <v>DIRECTS</v>
          </cell>
          <cell r="L1912" t="str">
            <v>Variable cost at standard</v>
          </cell>
          <cell r="M1912" t="str">
            <v>CAMPO</v>
          </cell>
          <cell r="N1912">
            <v>45307</v>
          </cell>
          <cell r="P1912">
            <v>25</v>
          </cell>
          <cell r="T1912" t="str">
            <v>CDD</v>
          </cell>
          <cell r="U1912" t="str">
            <v>Contractuel</v>
          </cell>
          <cell r="V1912">
            <v>45689</v>
          </cell>
          <cell r="W1912">
            <v>45747</v>
          </cell>
          <cell r="Z1912">
            <v>45307</v>
          </cell>
          <cell r="AA1912">
            <v>1</v>
          </cell>
          <cell r="AB1912">
            <v>2024</v>
          </cell>
          <cell r="AC1912">
            <v>2028</v>
          </cell>
          <cell r="AD1912">
            <v>1.1388888888888888</v>
          </cell>
          <cell r="AE1912" t="str">
            <v>&lt; 2</v>
          </cell>
          <cell r="AF1912">
            <v>34522</v>
          </cell>
          <cell r="AG1912">
            <v>30.684931506849313</v>
          </cell>
          <cell r="AH1912" t="str">
            <v>&gt;25&lt; 35</v>
          </cell>
          <cell r="AI1912">
            <v>17395290</v>
          </cell>
          <cell r="AJ1912" t="str">
            <v>04</v>
          </cell>
          <cell r="AK1912" t="str">
            <v>04839331</v>
          </cell>
          <cell r="AL1912">
            <v>44893</v>
          </cell>
          <cell r="AM1912" t="str">
            <v>FEMME</v>
          </cell>
          <cell r="AN1912" t="str">
            <v>Célibataire</v>
          </cell>
          <cell r="AQ1912">
            <v>3</v>
          </cell>
          <cell r="AR1912">
            <v>2</v>
          </cell>
          <cell r="AS1912">
            <v>46037.5</v>
          </cell>
          <cell r="AT1912" t="str">
            <v>Horaire</v>
          </cell>
          <cell r="AU1912">
            <v>3.5</v>
          </cell>
          <cell r="AV1912" t="str">
            <v>04</v>
          </cell>
          <cell r="AW1912" t="str">
            <v>05313</v>
          </cell>
          <cell r="AX1912">
            <v>80080681901</v>
          </cell>
          <cell r="AY1912" t="str">
            <v>08</v>
          </cell>
          <cell r="AZ1912" t="str">
            <v>ATTIJARI BANK</v>
          </cell>
          <cell r="BA1912" t="str">
            <v>04053138008068190108</v>
          </cell>
          <cell r="BB1912">
            <v>20</v>
          </cell>
          <cell r="BC1912" t="str">
            <v>ZAHROUNI TUNIS</v>
          </cell>
          <cell r="BD1912" t="str">
            <v>TUNIS</v>
          </cell>
          <cell r="BG1912">
            <v>26386577</v>
          </cell>
          <cell r="BJ1912" t="str">
            <v>ZAHROUNI</v>
          </cell>
          <cell r="BK1912" t="str">
            <v>CAMPO B</v>
          </cell>
          <cell r="BL1912" t="str">
            <v>1.1</v>
          </cell>
          <cell r="BN1912" t="str">
            <v>04053138008068190108</v>
          </cell>
          <cell r="BO1912" t="str">
            <v>CHIHI CHAIMA</v>
          </cell>
          <cell r="BP1912">
            <v>1914</v>
          </cell>
          <cell r="BT1912">
            <v>1128</v>
          </cell>
          <cell r="BU1912" t="str">
            <v>si</v>
          </cell>
        </row>
        <row r="1913">
          <cell r="B1913">
            <v>1915</v>
          </cell>
          <cell r="C1913" t="str">
            <v>Madame</v>
          </cell>
          <cell r="D1913" t="str">
            <v>CHAIBNI CHAIMA</v>
          </cell>
          <cell r="E1913" t="str">
            <v>SAGE Tunisia</v>
          </cell>
          <cell r="F1913" t="str">
            <v>PRODUCTION</v>
          </cell>
          <cell r="G1913" t="str">
            <v>CAMPO</v>
          </cell>
          <cell r="H1913" t="str">
            <v>P6 AV</v>
          </cell>
          <cell r="I1913" t="str">
            <v>MOHAMED AMINE</v>
          </cell>
          <cell r="J1913" t="str">
            <v>A</v>
          </cell>
          <cell r="K1913" t="str">
            <v>DIRECTS</v>
          </cell>
          <cell r="L1913" t="str">
            <v>Variable cost at standard</v>
          </cell>
          <cell r="M1913" t="str">
            <v>CAMPO</v>
          </cell>
          <cell r="N1913">
            <v>45306</v>
          </cell>
          <cell r="P1913">
            <v>25</v>
          </cell>
          <cell r="T1913" t="str">
            <v>CDD</v>
          </cell>
          <cell r="U1913" t="str">
            <v>Contractuel</v>
          </cell>
          <cell r="V1913">
            <v>45689</v>
          </cell>
          <cell r="W1913">
            <v>45747</v>
          </cell>
          <cell r="Z1913">
            <v>45306</v>
          </cell>
          <cell r="AA1913">
            <v>1</v>
          </cell>
          <cell r="AB1913">
            <v>2024</v>
          </cell>
          <cell r="AC1913">
            <v>2028</v>
          </cell>
          <cell r="AD1913">
            <v>1.1416666666666666</v>
          </cell>
          <cell r="AE1913" t="str">
            <v>&lt; 2</v>
          </cell>
          <cell r="AF1913">
            <v>33819</v>
          </cell>
          <cell r="AG1913">
            <v>32.610958904109587</v>
          </cell>
          <cell r="AH1913" t="str">
            <v>&gt;25&lt; 35</v>
          </cell>
          <cell r="AI1913">
            <v>17268522</v>
          </cell>
          <cell r="AJ1913" t="str">
            <v>03</v>
          </cell>
          <cell r="AK1913" t="str">
            <v>07945284</v>
          </cell>
          <cell r="AL1913">
            <v>42907</v>
          </cell>
          <cell r="AM1913" t="str">
            <v>FEMME</v>
          </cell>
          <cell r="AN1913" t="str">
            <v>Célibataire</v>
          </cell>
          <cell r="AQ1913">
            <v>3</v>
          </cell>
          <cell r="AR1913">
            <v>2</v>
          </cell>
          <cell r="AS1913">
            <v>46036.5</v>
          </cell>
          <cell r="AT1913" t="str">
            <v>Horaire</v>
          </cell>
          <cell r="AU1913">
            <v>3.5</v>
          </cell>
          <cell r="AV1913">
            <v>17</v>
          </cell>
          <cell r="AW1913">
            <v>20600</v>
          </cell>
          <cell r="AX1913" t="str">
            <v>00002318262</v>
          </cell>
          <cell r="AY1913" t="str">
            <v>01</v>
          </cell>
          <cell r="AZ1913" t="str">
            <v>LA POSTE</v>
          </cell>
          <cell r="BA1913" t="str">
            <v>17206000000231826201</v>
          </cell>
          <cell r="BB1913">
            <v>20</v>
          </cell>
          <cell r="BC1913" t="str">
            <v>KHAZNADAR</v>
          </cell>
          <cell r="BD1913" t="str">
            <v>TUNIS</v>
          </cell>
          <cell r="BG1913">
            <v>53067083</v>
          </cell>
          <cell r="BH1913">
            <v>55850848</v>
          </cell>
          <cell r="BJ1913" t="str">
            <v>KHAZNADAR BARDO</v>
          </cell>
          <cell r="BK1913" t="str">
            <v>CAMPO A</v>
          </cell>
          <cell r="BL1913" t="str">
            <v>1.1</v>
          </cell>
          <cell r="BT1913">
            <v>330</v>
          </cell>
          <cell r="BU1913" t="str">
            <v>si</v>
          </cell>
        </row>
        <row r="1914">
          <cell r="B1914">
            <v>1916</v>
          </cell>
          <cell r="C1914" t="str">
            <v>Madame</v>
          </cell>
          <cell r="D1914" t="str">
            <v>SDIRI DORSAF</v>
          </cell>
          <cell r="E1914" t="str">
            <v>SAGE Tunisia</v>
          </cell>
          <cell r="F1914" t="str">
            <v>PRODUCTION</v>
          </cell>
          <cell r="G1914" t="str">
            <v>CAMPO</v>
          </cell>
          <cell r="H1914" t="str">
            <v>P6 AR</v>
          </cell>
          <cell r="I1914" t="str">
            <v xml:space="preserve">Anis Mejri </v>
          </cell>
          <cell r="J1914" t="str">
            <v>B</v>
          </cell>
          <cell r="K1914" t="str">
            <v>DIRECTS</v>
          </cell>
          <cell r="L1914" t="str">
            <v>Variable cost at standard</v>
          </cell>
          <cell r="M1914" t="str">
            <v>CAMPO</v>
          </cell>
          <cell r="N1914">
            <v>45307</v>
          </cell>
          <cell r="P1914">
            <v>25</v>
          </cell>
          <cell r="T1914" t="str">
            <v>CDD</v>
          </cell>
          <cell r="U1914" t="str">
            <v>Contractuel</v>
          </cell>
          <cell r="V1914">
            <v>45689</v>
          </cell>
          <cell r="W1914">
            <v>45747</v>
          </cell>
          <cell r="Z1914">
            <v>45307</v>
          </cell>
          <cell r="AA1914">
            <v>1</v>
          </cell>
          <cell r="AB1914">
            <v>2024</v>
          </cell>
          <cell r="AC1914">
            <v>2028</v>
          </cell>
          <cell r="AD1914">
            <v>1.1388888888888888</v>
          </cell>
          <cell r="AE1914" t="str">
            <v>&lt; 2</v>
          </cell>
          <cell r="AF1914">
            <v>28195</v>
          </cell>
          <cell r="AG1914">
            <v>48.019178082191779</v>
          </cell>
          <cell r="AH1914" t="str">
            <v>&gt;45&lt; 55</v>
          </cell>
          <cell r="AI1914">
            <v>17502411</v>
          </cell>
          <cell r="AJ1914" t="str">
            <v>09</v>
          </cell>
          <cell r="AK1914" t="str">
            <v>04682796</v>
          </cell>
          <cell r="AL1914">
            <v>40917</v>
          </cell>
          <cell r="AM1914" t="str">
            <v>FEMME</v>
          </cell>
          <cell r="AN1914" t="str">
            <v>Marié(e)</v>
          </cell>
          <cell r="AO1914">
            <v>2</v>
          </cell>
          <cell r="AQ1914">
            <v>3</v>
          </cell>
          <cell r="AR1914">
            <v>2</v>
          </cell>
          <cell r="AS1914">
            <v>46037.5</v>
          </cell>
          <cell r="AT1914" t="str">
            <v>Horaire</v>
          </cell>
          <cell r="AU1914">
            <v>3.5</v>
          </cell>
          <cell r="AV1914">
            <v>25</v>
          </cell>
          <cell r="AW1914">
            <v>13500</v>
          </cell>
          <cell r="AX1914" t="str">
            <v>00000686468</v>
          </cell>
          <cell r="AY1914">
            <v>45</v>
          </cell>
          <cell r="AZ1914" t="str">
            <v>ZITOUNA BANK</v>
          </cell>
          <cell r="BA1914" t="str">
            <v>25135000000068646845</v>
          </cell>
          <cell r="BB1914">
            <v>20</v>
          </cell>
          <cell r="BC1914" t="str">
            <v>EL AGBA</v>
          </cell>
          <cell r="BD1914" t="str">
            <v>TUNIS</v>
          </cell>
          <cell r="BG1914">
            <v>58854491</v>
          </cell>
          <cell r="BJ1914" t="str">
            <v>EL AGBA</v>
          </cell>
          <cell r="BK1914" t="str">
            <v>CAMPO B</v>
          </cell>
          <cell r="BL1914" t="str">
            <v>1.1</v>
          </cell>
          <cell r="BT1914">
            <v>242</v>
          </cell>
          <cell r="BU1914" t="str">
            <v>si</v>
          </cell>
        </row>
        <row r="1915">
          <cell r="B1915">
            <v>1917</v>
          </cell>
          <cell r="C1915" t="str">
            <v>Madame</v>
          </cell>
          <cell r="D1915" t="str">
            <v>BALDI OUMAIMA</v>
          </cell>
          <cell r="E1915" t="str">
            <v>SAGE Tunisia</v>
          </cell>
          <cell r="F1915" t="str">
            <v>PRODUCTION</v>
          </cell>
          <cell r="G1915" t="str">
            <v>CAMPO</v>
          </cell>
          <cell r="H1915" t="str">
            <v>P6 AR</v>
          </cell>
          <cell r="I1915" t="str">
            <v xml:space="preserve">Anis Mejri </v>
          </cell>
          <cell r="J1915" t="str">
            <v>B</v>
          </cell>
          <cell r="K1915" t="str">
            <v>DIRECTS</v>
          </cell>
          <cell r="L1915" t="str">
            <v>Variable cost at standard</v>
          </cell>
          <cell r="M1915" t="str">
            <v>CAMPO</v>
          </cell>
          <cell r="N1915">
            <v>45307</v>
          </cell>
          <cell r="P1915">
            <v>25</v>
          </cell>
          <cell r="T1915" t="str">
            <v>CDD</v>
          </cell>
          <cell r="U1915" t="str">
            <v>Contractuel</v>
          </cell>
          <cell r="V1915">
            <v>45689</v>
          </cell>
          <cell r="W1915">
            <v>45747</v>
          </cell>
          <cell r="Z1915">
            <v>45307</v>
          </cell>
          <cell r="AA1915">
            <v>1</v>
          </cell>
          <cell r="AB1915">
            <v>2024</v>
          </cell>
          <cell r="AC1915">
            <v>2028</v>
          </cell>
          <cell r="AD1915">
            <v>1.1388888888888888</v>
          </cell>
          <cell r="AE1915" t="str">
            <v>&lt; 2</v>
          </cell>
          <cell r="AF1915">
            <v>35223</v>
          </cell>
          <cell r="AG1915">
            <v>28.764383561643836</v>
          </cell>
          <cell r="AH1915" t="str">
            <v>&gt;25&lt; 35</v>
          </cell>
          <cell r="AI1915">
            <v>17591065</v>
          </cell>
          <cell r="AJ1915" t="str">
            <v>01</v>
          </cell>
          <cell r="AK1915" t="str">
            <v>13021857</v>
          </cell>
          <cell r="AL1915">
            <v>42986</v>
          </cell>
          <cell r="AM1915" t="str">
            <v>FEMME</v>
          </cell>
          <cell r="AN1915" t="str">
            <v>Célibataire</v>
          </cell>
          <cell r="AQ1915">
            <v>3</v>
          </cell>
          <cell r="AR1915">
            <v>2</v>
          </cell>
          <cell r="AS1915">
            <v>46037.5</v>
          </cell>
          <cell r="AT1915" t="str">
            <v>Horaire</v>
          </cell>
          <cell r="AU1915">
            <v>3.5</v>
          </cell>
          <cell r="AV1915" t="str">
            <v>08</v>
          </cell>
          <cell r="AW1915" t="str">
            <v>00100</v>
          </cell>
          <cell r="AX1915" t="str">
            <v>07840098936</v>
          </cell>
          <cell r="AY1915">
            <v>50</v>
          </cell>
          <cell r="AZ1915" t="str">
            <v>BIAT</v>
          </cell>
          <cell r="BA1915" t="str">
            <v>08001000784009893650</v>
          </cell>
          <cell r="BB1915">
            <v>20</v>
          </cell>
          <cell r="BC1915" t="str">
            <v>MALASSINE</v>
          </cell>
          <cell r="BD1915" t="str">
            <v>TUNIS</v>
          </cell>
          <cell r="BG1915">
            <v>56227982</v>
          </cell>
          <cell r="BJ1915" t="str">
            <v>MALASSINE</v>
          </cell>
          <cell r="BK1915" t="str">
            <v>CAMPO B</v>
          </cell>
          <cell r="BL1915" t="str">
            <v>1.1</v>
          </cell>
          <cell r="BT1915">
            <v>243</v>
          </cell>
          <cell r="BU1915" t="str">
            <v>si</v>
          </cell>
        </row>
        <row r="1916">
          <cell r="B1916">
            <v>1918</v>
          </cell>
          <cell r="C1916" t="str">
            <v>Madame</v>
          </cell>
          <cell r="D1916" t="str">
            <v>HAMMAMI AMAL</v>
          </cell>
          <cell r="E1916" t="str">
            <v>SAGE Tunisia</v>
          </cell>
          <cell r="F1916" t="str">
            <v>PRODUCTION</v>
          </cell>
          <cell r="G1916" t="str">
            <v>CAMPO</v>
          </cell>
          <cell r="H1916" t="str">
            <v>P6 AR</v>
          </cell>
          <cell r="I1916" t="str">
            <v>AFIF</v>
          </cell>
          <cell r="J1916" t="str">
            <v>A</v>
          </cell>
          <cell r="K1916" t="str">
            <v>DIRECTS</v>
          </cell>
          <cell r="L1916" t="str">
            <v>Variable cost at standard</v>
          </cell>
          <cell r="M1916" t="str">
            <v>CAMPO</v>
          </cell>
          <cell r="N1916">
            <v>45306</v>
          </cell>
          <cell r="P1916">
            <v>-371</v>
          </cell>
          <cell r="Q1916">
            <v>45352</v>
          </cell>
          <cell r="R1916" t="str">
            <v>personnel</v>
          </cell>
          <cell r="T1916" t="str">
            <v>CDD</v>
          </cell>
          <cell r="U1916" t="str">
            <v>Contractuel</v>
          </cell>
          <cell r="V1916">
            <v>45306</v>
          </cell>
          <cell r="W1916">
            <v>45351</v>
          </cell>
          <cell r="Z1916">
            <v>45306</v>
          </cell>
          <cell r="AA1916">
            <v>1</v>
          </cell>
          <cell r="AB1916">
            <v>2024</v>
          </cell>
          <cell r="AC1916">
            <v>2028</v>
          </cell>
          <cell r="AD1916">
            <v>1.1416666666666666</v>
          </cell>
          <cell r="AE1916" t="str">
            <v>&lt; 2</v>
          </cell>
          <cell r="AF1916">
            <v>36296</v>
          </cell>
          <cell r="AG1916">
            <v>25.824657534246576</v>
          </cell>
          <cell r="AH1916" t="str">
            <v>&gt;25&lt; 35</v>
          </cell>
          <cell r="AK1916" t="str">
            <v>11670706</v>
          </cell>
          <cell r="AL1916">
            <v>43727</v>
          </cell>
          <cell r="AM1916" t="str">
            <v>FEMME</v>
          </cell>
          <cell r="AN1916" t="str">
            <v>Célibataire</v>
          </cell>
          <cell r="AQ1916">
            <v>3</v>
          </cell>
          <cell r="AR1916">
            <v>1</v>
          </cell>
          <cell r="AS1916">
            <v>45671.25</v>
          </cell>
          <cell r="AT1916" t="str">
            <v>Horaire</v>
          </cell>
          <cell r="AU1916">
            <v>3.5</v>
          </cell>
          <cell r="AV1916">
            <v>14</v>
          </cell>
          <cell r="AW1916" t="str">
            <v>03303</v>
          </cell>
          <cell r="AX1916">
            <v>31007049979</v>
          </cell>
          <cell r="AY1916">
            <v>19</v>
          </cell>
          <cell r="AZ1916" t="str">
            <v>BH</v>
          </cell>
          <cell r="BA1916" t="str">
            <v>14033033100704997919</v>
          </cell>
          <cell r="BB1916">
            <v>20</v>
          </cell>
          <cell r="BC1916" t="str">
            <v>SIDI HASSINE</v>
          </cell>
          <cell r="BD1916" t="str">
            <v>TUNIS</v>
          </cell>
          <cell r="BG1916">
            <v>26159559</v>
          </cell>
          <cell r="BJ1916" t="str">
            <v>SIDI HSSINE</v>
          </cell>
          <cell r="BK1916" t="str">
            <v>A-P6 AR</v>
          </cell>
          <cell r="BL1916" t="str">
            <v>1.1</v>
          </cell>
          <cell r="BU1916" t="str">
            <v>Non-Actif</v>
          </cell>
        </row>
        <row r="1917">
          <cell r="B1917">
            <v>1919</v>
          </cell>
          <cell r="C1917" t="str">
            <v>Madame</v>
          </cell>
          <cell r="D1917" t="str">
            <v>MHAMDI YOSRA</v>
          </cell>
          <cell r="E1917" t="str">
            <v>SAGE Tunisia</v>
          </cell>
          <cell r="F1917" t="str">
            <v>PRODUCTION</v>
          </cell>
          <cell r="G1917" t="str">
            <v>Prép CAMPO</v>
          </cell>
          <cell r="H1917" t="str">
            <v>P6 AR</v>
          </cell>
          <cell r="I1917" t="str">
            <v>MOHAMED AMINE</v>
          </cell>
          <cell r="J1917" t="str">
            <v>A</v>
          </cell>
          <cell r="K1917" t="str">
            <v>DIRECTS</v>
          </cell>
          <cell r="L1917" t="str">
            <v>Variable cost at standard</v>
          </cell>
          <cell r="M1917" t="str">
            <v>Prép CAMPO</v>
          </cell>
          <cell r="N1917">
            <v>45306</v>
          </cell>
          <cell r="P1917">
            <v>-65</v>
          </cell>
          <cell r="Q1917">
            <v>45658</v>
          </cell>
          <cell r="R1917" t="str">
            <v>nouvelle opportunité</v>
          </cell>
          <cell r="T1917" t="str">
            <v>CDD</v>
          </cell>
          <cell r="U1917" t="str">
            <v>Contractuel</v>
          </cell>
          <cell r="V1917">
            <v>45627</v>
          </cell>
          <cell r="W1917">
            <v>45657</v>
          </cell>
          <cell r="Z1917">
            <v>45306</v>
          </cell>
          <cell r="AA1917">
            <v>1</v>
          </cell>
          <cell r="AB1917">
            <v>2024</v>
          </cell>
          <cell r="AC1917">
            <v>2028</v>
          </cell>
          <cell r="AD1917">
            <v>1.1416666666666666</v>
          </cell>
          <cell r="AE1917" t="str">
            <v>&lt; 2</v>
          </cell>
          <cell r="AF1917">
            <v>34866</v>
          </cell>
          <cell r="AG1917">
            <v>29.742465753424657</v>
          </cell>
          <cell r="AH1917" t="str">
            <v>&gt;25&lt; 35</v>
          </cell>
          <cell r="AI1917">
            <v>17606346</v>
          </cell>
          <cell r="AJ1917" t="str">
            <v>08</v>
          </cell>
          <cell r="AK1917" t="str">
            <v>11657242</v>
          </cell>
          <cell r="AL1917">
            <v>42466</v>
          </cell>
          <cell r="AM1917" t="str">
            <v>FEMME</v>
          </cell>
          <cell r="AN1917" t="str">
            <v>Célibataire</v>
          </cell>
          <cell r="AQ1917">
            <v>3</v>
          </cell>
          <cell r="AR1917">
            <v>1</v>
          </cell>
          <cell r="AS1917">
            <v>45671.25</v>
          </cell>
          <cell r="AT1917" t="str">
            <v>Horaire</v>
          </cell>
          <cell r="AU1917">
            <v>3.5</v>
          </cell>
          <cell r="AV1917">
            <v>17</v>
          </cell>
          <cell r="AW1917" t="str">
            <v>00100</v>
          </cell>
          <cell r="AX1917" t="str">
            <v>00003362197</v>
          </cell>
          <cell r="AY1917">
            <v>45</v>
          </cell>
          <cell r="AZ1917" t="str">
            <v>LA POSTE</v>
          </cell>
          <cell r="BA1917" t="str">
            <v>17001000000336219745</v>
          </cell>
          <cell r="BB1917">
            <v>20</v>
          </cell>
          <cell r="BC1917" t="str">
            <v>BOUGATFA SIDI HASSINE</v>
          </cell>
          <cell r="BD1917" t="str">
            <v>TUNIS</v>
          </cell>
          <cell r="BG1917">
            <v>26036502</v>
          </cell>
          <cell r="BJ1917" t="str">
            <v>SIDI HSSINE</v>
          </cell>
          <cell r="BK1917" t="str">
            <v>CAMPO A</v>
          </cell>
          <cell r="BL1917" t="str">
            <v>1.1</v>
          </cell>
          <cell r="BN1917" t="str">
            <v>17001000000336219745</v>
          </cell>
          <cell r="BO1917" t="str">
            <v>MHAMDI YOSRA</v>
          </cell>
          <cell r="BP1917">
            <v>1919</v>
          </cell>
          <cell r="BU1917" t="str">
            <v>Non-Actif</v>
          </cell>
        </row>
        <row r="1918">
          <cell r="B1918">
            <v>1920</v>
          </cell>
          <cell r="C1918" t="str">
            <v>Madame</v>
          </cell>
          <cell r="D1918" t="str">
            <v>JLASSI TAKWA</v>
          </cell>
          <cell r="E1918" t="str">
            <v>SAGE Tunisia</v>
          </cell>
          <cell r="F1918" t="str">
            <v>PRODUCTION</v>
          </cell>
          <cell r="G1918" t="str">
            <v>CAMPO</v>
          </cell>
          <cell r="H1918" t="str">
            <v>P6 AR</v>
          </cell>
          <cell r="I1918" t="str">
            <v xml:space="preserve">Anis Mejri </v>
          </cell>
          <cell r="J1918" t="str">
            <v>B</v>
          </cell>
          <cell r="K1918" t="str">
            <v>DIRECTS</v>
          </cell>
          <cell r="L1918" t="str">
            <v>Variable cost at standard</v>
          </cell>
          <cell r="M1918" t="str">
            <v>CAMPO</v>
          </cell>
          <cell r="N1918">
            <v>45307</v>
          </cell>
          <cell r="P1918">
            <v>25</v>
          </cell>
          <cell r="T1918" t="str">
            <v>CDD</v>
          </cell>
          <cell r="U1918" t="str">
            <v>Contractuel</v>
          </cell>
          <cell r="V1918">
            <v>45689</v>
          </cell>
          <cell r="W1918">
            <v>45747</v>
          </cell>
          <cell r="Z1918">
            <v>45307</v>
          </cell>
          <cell r="AA1918">
            <v>1</v>
          </cell>
          <cell r="AB1918">
            <v>2024</v>
          </cell>
          <cell r="AC1918">
            <v>2028</v>
          </cell>
          <cell r="AD1918">
            <v>1.1388888888888888</v>
          </cell>
          <cell r="AE1918" t="str">
            <v>&lt; 2</v>
          </cell>
          <cell r="AF1918">
            <v>35704</v>
          </cell>
          <cell r="AG1918">
            <v>27.446575342465753</v>
          </cell>
          <cell r="AH1918" t="str">
            <v>&gt;25&lt; 35</v>
          </cell>
          <cell r="AI1918">
            <v>17754587</v>
          </cell>
          <cell r="AJ1918" t="str">
            <v>04</v>
          </cell>
          <cell r="AK1918" t="str">
            <v>14353280</v>
          </cell>
          <cell r="AL1918">
            <v>43115</v>
          </cell>
          <cell r="AM1918" t="str">
            <v>FEMME</v>
          </cell>
          <cell r="AN1918" t="str">
            <v>Célibataire</v>
          </cell>
          <cell r="AQ1918">
            <v>3</v>
          </cell>
          <cell r="AR1918">
            <v>2</v>
          </cell>
          <cell r="AS1918">
            <v>46037.5</v>
          </cell>
          <cell r="AT1918" t="str">
            <v>Horaire</v>
          </cell>
          <cell r="AU1918">
            <v>3.5</v>
          </cell>
          <cell r="AV1918">
            <v>17</v>
          </cell>
          <cell r="AW1918" t="str">
            <v>00100</v>
          </cell>
          <cell r="AX1918" t="str">
            <v>00003359585</v>
          </cell>
          <cell r="AY1918">
            <v>24</v>
          </cell>
          <cell r="AZ1918" t="str">
            <v>LA POSTE</v>
          </cell>
          <cell r="BA1918" t="str">
            <v>17001000000335958524</v>
          </cell>
          <cell r="BB1918">
            <v>20</v>
          </cell>
          <cell r="BC1918" t="str">
            <v xml:space="preserve">OUED GUERIENA </v>
          </cell>
          <cell r="BD1918" t="str">
            <v>TUNIS</v>
          </cell>
          <cell r="BG1918">
            <v>21701879</v>
          </cell>
          <cell r="BJ1918" t="str">
            <v>OUED GUERIANA AGBA</v>
          </cell>
          <cell r="BK1918" t="str">
            <v>CAMPO B</v>
          </cell>
          <cell r="BL1918" t="str">
            <v>1.1</v>
          </cell>
          <cell r="BN1918" t="str">
            <v>17001000000335958524</v>
          </cell>
          <cell r="BO1918" t="str">
            <v>JLASSI TAKWA</v>
          </cell>
          <cell r="BP1918">
            <v>1920</v>
          </cell>
          <cell r="BT1918">
            <v>163</v>
          </cell>
          <cell r="BU1918" t="str">
            <v>si</v>
          </cell>
        </row>
        <row r="1919">
          <cell r="B1919">
            <v>1921</v>
          </cell>
          <cell r="C1919" t="str">
            <v>Monsieur</v>
          </cell>
          <cell r="D1919" t="str">
            <v>OUERTANI JASSER</v>
          </cell>
          <cell r="E1919" t="str">
            <v>SAGE Tunisia</v>
          </cell>
          <cell r="F1919" t="str">
            <v>LOGISTIQUE</v>
          </cell>
          <cell r="G1919" t="str">
            <v>MANITENTIONNAIRE</v>
          </cell>
          <cell r="H1919" t="str">
            <v>LOGISTIQUE</v>
          </cell>
          <cell r="I1919" t="str">
            <v>Adel</v>
          </cell>
          <cell r="K1919" t="str">
            <v>INDIRECTS</v>
          </cell>
          <cell r="L1919" t="str">
            <v>Variable cost at standard</v>
          </cell>
          <cell r="M1919" t="str">
            <v>MANITENTIONNAIRE</v>
          </cell>
          <cell r="N1919">
            <v>45306</v>
          </cell>
          <cell r="P1919">
            <v>-340</v>
          </cell>
          <cell r="Q1919">
            <v>45398</v>
          </cell>
          <cell r="R1919" t="str">
            <v>MALADIE</v>
          </cell>
          <cell r="T1919" t="str">
            <v>CDD</v>
          </cell>
          <cell r="U1919" t="str">
            <v>Contractuel</v>
          </cell>
          <cell r="V1919">
            <v>45352</v>
          </cell>
          <cell r="W1919">
            <v>45382</v>
          </cell>
          <cell r="Z1919">
            <v>45306</v>
          </cell>
          <cell r="AA1919">
            <v>1</v>
          </cell>
          <cell r="AB1919">
            <v>2024</v>
          </cell>
          <cell r="AC1919">
            <v>2028</v>
          </cell>
          <cell r="AD1919">
            <v>1.1416666666666666</v>
          </cell>
          <cell r="AE1919" t="str">
            <v>&lt; 2</v>
          </cell>
          <cell r="AF1919">
            <v>36446</v>
          </cell>
          <cell r="AG1919">
            <v>25.413698630136988</v>
          </cell>
          <cell r="AH1919" t="str">
            <v>&gt;25&lt; 35</v>
          </cell>
          <cell r="AK1919" t="str">
            <v>09525486</v>
          </cell>
          <cell r="AL1919">
            <v>42906</v>
          </cell>
          <cell r="AM1919" t="str">
            <v xml:space="preserve">HOMME </v>
          </cell>
          <cell r="AN1919" t="str">
            <v>Célibataire</v>
          </cell>
          <cell r="AQ1919">
            <v>3</v>
          </cell>
          <cell r="AR1919">
            <v>1</v>
          </cell>
          <cell r="AS1919">
            <v>45671.25</v>
          </cell>
          <cell r="AT1919" t="str">
            <v>Horaire</v>
          </cell>
          <cell r="AU1919">
            <v>3.5</v>
          </cell>
          <cell r="AV1919">
            <v>17</v>
          </cell>
          <cell r="AW1919" t="str">
            <v>00100</v>
          </cell>
          <cell r="AX1919" t="str">
            <v>00003358930</v>
          </cell>
          <cell r="AY1919">
            <v>49</v>
          </cell>
          <cell r="AZ1919" t="str">
            <v>LA POSTE</v>
          </cell>
          <cell r="BA1919" t="str">
            <v>17001000000335893049</v>
          </cell>
          <cell r="BB1919">
            <v>20</v>
          </cell>
          <cell r="BC1919" t="str">
            <v>BORJ EL AMRI MANOUBA</v>
          </cell>
          <cell r="BD1919" t="str">
            <v>TUNIS</v>
          </cell>
          <cell r="BG1919">
            <v>95641197</v>
          </cell>
          <cell r="BH1919">
            <v>92209925</v>
          </cell>
          <cell r="BJ1919" t="str">
            <v>BORJ AL AMRI</v>
          </cell>
          <cell r="BK1919" t="str">
            <v>-LOGISTIQUE</v>
          </cell>
          <cell r="BL1919" t="str">
            <v>1.2</v>
          </cell>
          <cell r="BU1919" t="str">
            <v>Non-Actif</v>
          </cell>
        </row>
        <row r="1920">
          <cell r="B1920">
            <v>1922</v>
          </cell>
          <cell r="C1920" t="str">
            <v>Madame</v>
          </cell>
          <cell r="D1920" t="str">
            <v>ATHIMNI ZEINEB</v>
          </cell>
          <cell r="E1920" t="str">
            <v>SAGE Tunisia</v>
          </cell>
          <cell r="F1920" t="str">
            <v>PRODUCTION</v>
          </cell>
          <cell r="G1920" t="str">
            <v>Contrôle qualité</v>
          </cell>
          <cell r="H1920" t="str">
            <v>Panda</v>
          </cell>
          <cell r="I1920" t="str">
            <v>FAWZI SENDESNI</v>
          </cell>
          <cell r="J1920" t="str">
            <v>B</v>
          </cell>
          <cell r="K1920" t="str">
            <v>INDIRECTS</v>
          </cell>
          <cell r="L1920" t="str">
            <v>Variable cost at standard</v>
          </cell>
          <cell r="M1920" t="str">
            <v>Contrôle qualité</v>
          </cell>
          <cell r="N1920">
            <v>45308</v>
          </cell>
          <cell r="P1920">
            <v>-340</v>
          </cell>
          <cell r="Q1920">
            <v>45385</v>
          </cell>
          <cell r="R1920" t="str">
            <v>Personnel</v>
          </cell>
          <cell r="T1920" t="str">
            <v>CDD</v>
          </cell>
          <cell r="U1920" t="str">
            <v>Contractuel</v>
          </cell>
          <cell r="V1920">
            <v>45352</v>
          </cell>
          <cell r="W1920">
            <v>45382</v>
          </cell>
          <cell r="Z1920">
            <v>45308</v>
          </cell>
          <cell r="AA1920">
            <v>1</v>
          </cell>
          <cell r="AB1920">
            <v>2024</v>
          </cell>
          <cell r="AC1920">
            <v>2028</v>
          </cell>
          <cell r="AD1920">
            <v>1.1361111111111111</v>
          </cell>
          <cell r="AE1920" t="str">
            <v>&lt; 2</v>
          </cell>
          <cell r="AF1920">
            <v>37451</v>
          </cell>
          <cell r="AG1920">
            <v>22.660273972602738</v>
          </cell>
          <cell r="AH1920" t="str">
            <v>&lt; 25</v>
          </cell>
          <cell r="AK1920" t="str">
            <v>14368612</v>
          </cell>
          <cell r="AL1920">
            <v>44134</v>
          </cell>
          <cell r="AM1920" t="str">
            <v>FEMME</v>
          </cell>
          <cell r="AN1920" t="str">
            <v>Célibataire</v>
          </cell>
          <cell r="AQ1920">
            <v>3</v>
          </cell>
          <cell r="AR1920">
            <v>1</v>
          </cell>
          <cell r="AS1920">
            <v>45673.25</v>
          </cell>
          <cell r="AT1920" t="str">
            <v>Horaire</v>
          </cell>
          <cell r="AU1920">
            <v>3.5</v>
          </cell>
          <cell r="AV1920">
            <v>25</v>
          </cell>
          <cell r="AW1920">
            <v>13500</v>
          </cell>
          <cell r="AX1920" t="str">
            <v>00001220727</v>
          </cell>
          <cell r="AY1920">
            <v>96</v>
          </cell>
          <cell r="AZ1920" t="str">
            <v>ZITOUNA BANK</v>
          </cell>
          <cell r="BA1920" t="str">
            <v>25135000000122072796</v>
          </cell>
          <cell r="BB1920">
            <v>20</v>
          </cell>
          <cell r="BC1920" t="str">
            <v xml:space="preserve">EL DENDEN </v>
          </cell>
          <cell r="BD1920" t="str">
            <v>TUNIS</v>
          </cell>
          <cell r="BG1920">
            <v>29622909</v>
          </cell>
          <cell r="BJ1920" t="str">
            <v>DENDEN</v>
          </cell>
          <cell r="BK1920" t="str">
            <v>B-Panda</v>
          </cell>
          <cell r="BL1920" t="str">
            <v>1.3</v>
          </cell>
          <cell r="BU1920" t="str">
            <v>Non-Actif</v>
          </cell>
        </row>
        <row r="1921">
          <cell r="B1921">
            <v>1923</v>
          </cell>
          <cell r="C1921" t="str">
            <v>Madame</v>
          </cell>
          <cell r="D1921" t="str">
            <v>GUECHI DONIA</v>
          </cell>
          <cell r="E1921" t="str">
            <v>SAGE Tunisia</v>
          </cell>
          <cell r="F1921" t="str">
            <v>PRODUCTION</v>
          </cell>
          <cell r="G1921" t="str">
            <v>Contrôle qualité</v>
          </cell>
          <cell r="H1921" t="str">
            <v>Panda</v>
          </cell>
          <cell r="I1921" t="str">
            <v>FAWZI SENDESNI</v>
          </cell>
          <cell r="J1921" t="str">
            <v>B</v>
          </cell>
          <cell r="K1921" t="str">
            <v>INDIRECTS</v>
          </cell>
          <cell r="L1921" t="str">
            <v>Variable cost at standard</v>
          </cell>
          <cell r="M1921" t="str">
            <v>Contrôle qualité</v>
          </cell>
          <cell r="N1921">
            <v>45308</v>
          </cell>
          <cell r="P1921">
            <v>-65</v>
          </cell>
          <cell r="Q1921">
            <v>45641</v>
          </cell>
          <cell r="R1921" t="str">
            <v>maladie de sa mère</v>
          </cell>
          <cell r="T1921" t="str">
            <v>CDD</v>
          </cell>
          <cell r="U1921" t="str">
            <v>Contractuel</v>
          </cell>
          <cell r="V1921">
            <v>45627</v>
          </cell>
          <cell r="W1921">
            <v>45657</v>
          </cell>
          <cell r="Z1921">
            <v>45308</v>
          </cell>
          <cell r="AA1921">
            <v>1</v>
          </cell>
          <cell r="AB1921">
            <v>2024</v>
          </cell>
          <cell r="AC1921">
            <v>2028</v>
          </cell>
          <cell r="AD1921">
            <v>1.1361111111111111</v>
          </cell>
          <cell r="AE1921" t="str">
            <v>&lt; 2</v>
          </cell>
          <cell r="AF1921">
            <v>37185</v>
          </cell>
          <cell r="AG1921">
            <v>23.389041095890413</v>
          </cell>
          <cell r="AH1921" t="str">
            <v>&lt; 25</v>
          </cell>
          <cell r="AK1921">
            <v>13029751</v>
          </cell>
          <cell r="AL1921">
            <v>43830</v>
          </cell>
          <cell r="AM1921" t="str">
            <v>FEMME</v>
          </cell>
          <cell r="AN1921" t="str">
            <v>Célibataire</v>
          </cell>
          <cell r="AQ1921">
            <v>3</v>
          </cell>
          <cell r="AR1921">
            <v>1</v>
          </cell>
          <cell r="AS1921">
            <v>45673.25</v>
          </cell>
          <cell r="AT1921" t="str">
            <v>Horaire</v>
          </cell>
          <cell r="AU1921">
            <v>3.5</v>
          </cell>
          <cell r="AV1921" t="str">
            <v>08</v>
          </cell>
          <cell r="AW1921" t="str">
            <v>02001</v>
          </cell>
          <cell r="AX1921">
            <v>10140096822</v>
          </cell>
          <cell r="AY1921">
            <v>30</v>
          </cell>
          <cell r="AZ1921" t="str">
            <v>BIAT</v>
          </cell>
          <cell r="BA1921" t="str">
            <v>08020011014009682230</v>
          </cell>
          <cell r="BB1921">
            <v>20</v>
          </cell>
          <cell r="BC1921" t="str">
            <v>ZAHROUNI</v>
          </cell>
          <cell r="BD1921" t="str">
            <v>TUNIS</v>
          </cell>
          <cell r="BG1921">
            <v>58803662</v>
          </cell>
          <cell r="BJ1921" t="str">
            <v>ZAHROUNI</v>
          </cell>
          <cell r="BK1921" t="str">
            <v>B-Panda</v>
          </cell>
          <cell r="BL1921" t="str">
            <v>1.3</v>
          </cell>
          <cell r="BU1921" t="str">
            <v>Non-Actif</v>
          </cell>
        </row>
        <row r="1922">
          <cell r="B1922">
            <v>1924</v>
          </cell>
          <cell r="C1922" t="str">
            <v>Monsieur</v>
          </cell>
          <cell r="D1922" t="str">
            <v>SASSI MOHAMED</v>
          </cell>
          <cell r="E1922" t="str">
            <v>SAGE Tunisia</v>
          </cell>
          <cell r="F1922" t="str">
            <v>MAINTENANCE</v>
          </cell>
          <cell r="G1922" t="str">
            <v>TECHNICIEN MACHINE A COUDRE</v>
          </cell>
          <cell r="H1922" t="str">
            <v>MAINTENANCE</v>
          </cell>
          <cell r="K1922" t="str">
            <v>INDIRECTS</v>
          </cell>
          <cell r="L1922" t="str">
            <v>Variable cost at standard</v>
          </cell>
          <cell r="M1922" t="str">
            <v>TECHNICIEN MACHINE A COUDRE</v>
          </cell>
          <cell r="N1922">
            <v>45308</v>
          </cell>
          <cell r="P1922" t="str">
            <v/>
          </cell>
          <cell r="T1922" t="str">
            <v>CDI</v>
          </cell>
          <cell r="U1922" t="str">
            <v>Titulaire</v>
          </cell>
          <cell r="V1922">
            <v>45308</v>
          </cell>
          <cell r="Z1922">
            <v>45308</v>
          </cell>
          <cell r="AA1922">
            <v>1</v>
          </cell>
          <cell r="AB1922">
            <v>2024</v>
          </cell>
          <cell r="AC1922">
            <v>2028</v>
          </cell>
          <cell r="AD1922">
            <v>1.1361111111111111</v>
          </cell>
          <cell r="AE1922" t="str">
            <v>&lt; 2</v>
          </cell>
          <cell r="AF1922">
            <v>30929</v>
          </cell>
          <cell r="AG1922">
            <v>40.528767123287672</v>
          </cell>
          <cell r="AH1922" t="str">
            <v>&gt;35&lt; 45</v>
          </cell>
          <cell r="AI1922">
            <v>16067273</v>
          </cell>
          <cell r="AJ1922" t="str">
            <v>01</v>
          </cell>
          <cell r="AK1922" t="str">
            <v>04706007</v>
          </cell>
          <cell r="AL1922">
            <v>45026</v>
          </cell>
          <cell r="AM1922" t="str">
            <v xml:space="preserve">HOMME </v>
          </cell>
          <cell r="AN1922" t="str">
            <v>Marié(e)</v>
          </cell>
          <cell r="AO1922">
            <v>3</v>
          </cell>
          <cell r="AQ1922">
            <v>6</v>
          </cell>
          <cell r="AR1922">
            <v>2</v>
          </cell>
          <cell r="AS1922">
            <v>46038.5</v>
          </cell>
          <cell r="AT1922" t="str">
            <v>mensuel</v>
          </cell>
          <cell r="AU1922">
            <v>1300</v>
          </cell>
          <cell r="AV1922">
            <v>17</v>
          </cell>
          <cell r="AW1922" t="str">
            <v>00100</v>
          </cell>
          <cell r="AX1922" t="str">
            <v>00003359974</v>
          </cell>
          <cell r="AY1922">
            <v>21</v>
          </cell>
          <cell r="AZ1922" t="str">
            <v>LA POSTE</v>
          </cell>
          <cell r="BA1922" t="str">
            <v>17001000000335997421</v>
          </cell>
          <cell r="BB1922">
            <v>20</v>
          </cell>
          <cell r="BC1922" t="str">
            <v>EL AGBA</v>
          </cell>
          <cell r="BD1922" t="str">
            <v>TUNIS</v>
          </cell>
          <cell r="BJ1922" t="str">
            <v>EL AGBA</v>
          </cell>
          <cell r="BK1922" t="str">
            <v>-MAINTENANCE</v>
          </cell>
          <cell r="BL1922" t="str">
            <v>3.3</v>
          </cell>
          <cell r="BU1922" t="str">
            <v>si</v>
          </cell>
        </row>
        <row r="1923">
          <cell r="B1923">
            <v>1925</v>
          </cell>
          <cell r="C1923" t="str">
            <v>Madame</v>
          </cell>
          <cell r="D1923" t="str">
            <v>AOUADI RAHMA</v>
          </cell>
          <cell r="E1923" t="str">
            <v>SAGE Tunisia</v>
          </cell>
          <cell r="F1923" t="str">
            <v>PRODUCTION</v>
          </cell>
          <cell r="G1923" t="str">
            <v>Alimentatrice</v>
          </cell>
          <cell r="H1923" t="str">
            <v>P6 AV</v>
          </cell>
          <cell r="I1923" t="str">
            <v>EL KADRI MARIEM</v>
          </cell>
          <cell r="J1923" t="str">
            <v>A</v>
          </cell>
          <cell r="K1923" t="str">
            <v>DIRECTS</v>
          </cell>
          <cell r="L1923" t="str">
            <v>Variable cost at standard</v>
          </cell>
          <cell r="M1923" t="str">
            <v>Alimentatrice</v>
          </cell>
          <cell r="N1923">
            <v>45310</v>
          </cell>
          <cell r="Q1923">
            <v>45315</v>
          </cell>
          <cell r="R1923" t="str">
            <v>INTEGRATION</v>
          </cell>
          <cell r="T1923" t="str">
            <v>CDD</v>
          </cell>
          <cell r="U1923" t="str">
            <v>Contractuel</v>
          </cell>
          <cell r="V1923">
            <v>45310</v>
          </cell>
          <cell r="W1923">
            <v>45351</v>
          </cell>
          <cell r="Z1923">
            <v>45310</v>
          </cell>
          <cell r="AA1923">
            <v>1</v>
          </cell>
          <cell r="AB1923">
            <v>2024</v>
          </cell>
          <cell r="AC1923">
            <v>2028</v>
          </cell>
          <cell r="AD1923">
            <v>1.1305555555555555</v>
          </cell>
          <cell r="AE1923" t="str">
            <v>&lt; 2</v>
          </cell>
          <cell r="AF1923">
            <v>33195</v>
          </cell>
          <cell r="AG1923">
            <v>34.320547945205476</v>
          </cell>
          <cell r="AH1923" t="str">
            <v>&gt;25&lt; 35</v>
          </cell>
          <cell r="AK1923" t="str">
            <v>07181384</v>
          </cell>
          <cell r="AL1923">
            <v>43041</v>
          </cell>
          <cell r="AM1923" t="str">
            <v>FEMME</v>
          </cell>
          <cell r="AN1923" t="str">
            <v>Marié(e)</v>
          </cell>
          <cell r="AO1923">
            <v>2</v>
          </cell>
          <cell r="AQ1923">
            <v>3</v>
          </cell>
          <cell r="AR1923">
            <v>1</v>
          </cell>
          <cell r="AS1923">
            <v>45675.25</v>
          </cell>
          <cell r="AT1923" t="str">
            <v>Horaire</v>
          </cell>
          <cell r="AU1923">
            <v>3.5</v>
          </cell>
          <cell r="AV1923">
            <v>17</v>
          </cell>
          <cell r="AW1923" t="str">
            <v>00100</v>
          </cell>
          <cell r="AX1923" t="str">
            <v>00003360520</v>
          </cell>
          <cell r="AY1923">
            <v>32</v>
          </cell>
          <cell r="AZ1923" t="str">
            <v>LA POSTE</v>
          </cell>
          <cell r="BA1923" t="str">
            <v>17001000000336052032</v>
          </cell>
          <cell r="BB1923">
            <v>20</v>
          </cell>
          <cell r="BC1923" t="str">
            <v xml:space="preserve">CITE ENNOUR KABARIA </v>
          </cell>
          <cell r="BD1923" t="str">
            <v>TUNIS</v>
          </cell>
          <cell r="BG1923">
            <v>24137706</v>
          </cell>
          <cell r="BH1923">
            <v>28741642</v>
          </cell>
          <cell r="BK1923" t="str">
            <v>A-P6 AV</v>
          </cell>
          <cell r="BL1923" t="str">
            <v>1.3</v>
          </cell>
          <cell r="BQ1923" t="str">
            <v>Mini Bus Terminus 56 eq A</v>
          </cell>
          <cell r="BU1923" t="str">
            <v>Non-Actif</v>
          </cell>
        </row>
        <row r="1924">
          <cell r="B1924">
            <v>1926</v>
          </cell>
          <cell r="C1924" t="str">
            <v>Monsieur</v>
          </cell>
          <cell r="D1924" t="str">
            <v>KHACHEB WAJDI</v>
          </cell>
          <cell r="E1924" t="str">
            <v>SAGE Tunisia</v>
          </cell>
          <cell r="F1924" t="str">
            <v>COUPE</v>
          </cell>
          <cell r="G1924" t="str">
            <v>COUPEUR</v>
          </cell>
          <cell r="H1924" t="str">
            <v>COUPE</v>
          </cell>
          <cell r="I1924" t="str">
            <v>HAITHEM SLAMA</v>
          </cell>
          <cell r="K1924" t="str">
            <v>DIRECTS</v>
          </cell>
          <cell r="L1924" t="str">
            <v>Variable cost at standard</v>
          </cell>
          <cell r="M1924" t="str">
            <v>COUPEUR</v>
          </cell>
          <cell r="N1924">
            <v>45310</v>
          </cell>
          <cell r="P1924">
            <v>-6</v>
          </cell>
          <cell r="T1924" t="str">
            <v>CDD</v>
          </cell>
          <cell r="U1924" t="str">
            <v>Contractuel</v>
          </cell>
          <cell r="V1924">
            <v>45689</v>
          </cell>
          <cell r="W1924">
            <v>45716</v>
          </cell>
          <cell r="Z1924">
            <v>45310</v>
          </cell>
          <cell r="AA1924">
            <v>1</v>
          </cell>
          <cell r="AB1924">
            <v>2024</v>
          </cell>
          <cell r="AC1924">
            <v>2028</v>
          </cell>
          <cell r="AD1924">
            <v>1.1305555555555555</v>
          </cell>
          <cell r="AE1924" t="str">
            <v>&lt; 2</v>
          </cell>
          <cell r="AF1924">
            <v>33615</v>
          </cell>
          <cell r="AG1924">
            <v>33.169863013698631</v>
          </cell>
          <cell r="AH1924" t="str">
            <v>&gt;25&lt; 35</v>
          </cell>
          <cell r="AI1924">
            <v>17755601</v>
          </cell>
          <cell r="AJ1924" t="str">
            <v>03</v>
          </cell>
          <cell r="AK1924" t="str">
            <v>09178872</v>
          </cell>
          <cell r="AL1924">
            <v>42828</v>
          </cell>
          <cell r="AM1924" t="str">
            <v xml:space="preserve">HOMME </v>
          </cell>
          <cell r="AN1924" t="str">
            <v>Célibataire</v>
          </cell>
          <cell r="AQ1924">
            <v>3</v>
          </cell>
          <cell r="AR1924">
            <v>2</v>
          </cell>
          <cell r="AS1924">
            <v>46040.5</v>
          </cell>
          <cell r="AT1924" t="str">
            <v>Horaire</v>
          </cell>
          <cell r="AU1924">
            <v>3.5</v>
          </cell>
          <cell r="AV1924">
            <v>17</v>
          </cell>
          <cell r="AW1924" t="str">
            <v>00100</v>
          </cell>
          <cell r="AX1924" t="str">
            <v>00003449455</v>
          </cell>
          <cell r="AY1924">
            <v>74</v>
          </cell>
          <cell r="AZ1924" t="str">
            <v>LA POSTE</v>
          </cell>
          <cell r="BA1924" t="str">
            <v>17001000000344945574</v>
          </cell>
          <cell r="BB1924">
            <v>20</v>
          </cell>
          <cell r="BC1924" t="str">
            <v xml:space="preserve">BOURAGBA MORNAGUIA </v>
          </cell>
          <cell r="BD1924" t="str">
            <v>MANOUBA</v>
          </cell>
          <cell r="BG1924">
            <v>58751560</v>
          </cell>
          <cell r="BJ1924" t="str">
            <v>BOURAGBA</v>
          </cell>
          <cell r="BK1924" t="str">
            <v>-COUPE</v>
          </cell>
          <cell r="BL1924" t="str">
            <v>1.1</v>
          </cell>
          <cell r="BU1924" t="str">
            <v>si</v>
          </cell>
        </row>
        <row r="1925">
          <cell r="B1925">
            <v>1927</v>
          </cell>
          <cell r="C1925" t="str">
            <v>Madame</v>
          </cell>
          <cell r="D1925" t="str">
            <v>NEFZI FATEN</v>
          </cell>
          <cell r="E1925" t="str">
            <v>SAGE Tunisia</v>
          </cell>
          <cell r="F1925" t="str">
            <v>PRODUCTION</v>
          </cell>
          <cell r="G1925" t="str">
            <v>Contrôle qualité</v>
          </cell>
          <cell r="H1925" t="str">
            <v>P6 AV</v>
          </cell>
          <cell r="I1925" t="str">
            <v>ISSAM OUNI</v>
          </cell>
          <cell r="J1925" t="str">
            <v>B</v>
          </cell>
          <cell r="K1925" t="str">
            <v>INDIRECTS</v>
          </cell>
          <cell r="L1925" t="str">
            <v>Variable cost at standard</v>
          </cell>
          <cell r="M1925" t="str">
            <v>Contrôle qualité</v>
          </cell>
          <cell r="N1925">
            <v>45313</v>
          </cell>
          <cell r="P1925">
            <v>-157</v>
          </cell>
          <cell r="Q1925">
            <v>45554</v>
          </cell>
          <cell r="R1925" t="str">
            <v>condition de travail</v>
          </cell>
          <cell r="T1925" t="str">
            <v>CDD</v>
          </cell>
          <cell r="U1925" t="str">
            <v>Contractuel</v>
          </cell>
          <cell r="V1925">
            <v>45536</v>
          </cell>
          <cell r="W1925">
            <v>45565</v>
          </cell>
          <cell r="Z1925">
            <v>45313</v>
          </cell>
          <cell r="AA1925">
            <v>1</v>
          </cell>
          <cell r="AB1925">
            <v>2024</v>
          </cell>
          <cell r="AC1925">
            <v>2028</v>
          </cell>
          <cell r="AD1925">
            <v>1.1222222222222222</v>
          </cell>
          <cell r="AE1925" t="str">
            <v>&lt; 2</v>
          </cell>
          <cell r="AF1925">
            <v>33763</v>
          </cell>
          <cell r="AG1925">
            <v>32.764383561643832</v>
          </cell>
          <cell r="AH1925" t="str">
            <v>&gt;25&lt; 35</v>
          </cell>
          <cell r="AI1925">
            <v>17254650</v>
          </cell>
          <cell r="AJ1925" t="str">
            <v>07</v>
          </cell>
          <cell r="AK1925" t="str">
            <v>09182825</v>
          </cell>
          <cell r="AL1925">
            <v>40404</v>
          </cell>
          <cell r="AM1925" t="str">
            <v>FEMME</v>
          </cell>
          <cell r="AN1925" t="str">
            <v>Marié(e)</v>
          </cell>
          <cell r="AO1925">
            <v>2</v>
          </cell>
          <cell r="AQ1925">
            <v>3</v>
          </cell>
          <cell r="AR1925">
            <v>1</v>
          </cell>
          <cell r="AS1925">
            <v>45678.25</v>
          </cell>
          <cell r="AT1925" t="str">
            <v>Horaire</v>
          </cell>
          <cell r="AU1925">
            <v>3.6629999999999998</v>
          </cell>
          <cell r="AV1925">
            <v>17</v>
          </cell>
          <cell r="AW1925" t="str">
            <v>00100</v>
          </cell>
          <cell r="AX1925" t="str">
            <v>00002874770</v>
          </cell>
          <cell r="AY1925">
            <v>51</v>
          </cell>
          <cell r="AZ1925" t="str">
            <v>LA POSTE</v>
          </cell>
          <cell r="BA1925" t="str">
            <v>17001000000287477051</v>
          </cell>
          <cell r="BB1925">
            <v>20</v>
          </cell>
          <cell r="BC1925" t="str">
            <v>DOUAR HICHER MANOUBA</v>
          </cell>
          <cell r="BD1925" t="str">
            <v>MANOUBA</v>
          </cell>
          <cell r="BG1925">
            <v>54119991</v>
          </cell>
          <cell r="BH1925">
            <v>97233008</v>
          </cell>
          <cell r="BJ1925" t="str">
            <v>DOUAR HICHER MANOUBA</v>
          </cell>
          <cell r="BK1925" t="str">
            <v>B-P6 AV</v>
          </cell>
          <cell r="BL1925" t="str">
            <v>1.3</v>
          </cell>
          <cell r="BU1925" t="str">
            <v>Non-Actif</v>
          </cell>
        </row>
        <row r="1926">
          <cell r="B1926">
            <v>1928</v>
          </cell>
          <cell r="C1926" t="str">
            <v>Madame</v>
          </cell>
          <cell r="D1926" t="str">
            <v>ATHIMNI HANEN</v>
          </cell>
          <cell r="E1926" t="str">
            <v>SAGE Tunisia</v>
          </cell>
          <cell r="F1926" t="str">
            <v>QUALITE</v>
          </cell>
          <cell r="G1926" t="str">
            <v>Fire W</v>
          </cell>
          <cell r="H1926" t="str">
            <v>P6 AV</v>
          </cell>
          <cell r="I1926" t="str">
            <v>Malek weslati</v>
          </cell>
          <cell r="J1926" t="str">
            <v>B</v>
          </cell>
          <cell r="K1926" t="str">
            <v>INDIRECTS</v>
          </cell>
          <cell r="L1926" t="str">
            <v>Variable cost at standard</v>
          </cell>
          <cell r="M1926" t="str">
            <v>Fire W</v>
          </cell>
          <cell r="N1926">
            <v>45313</v>
          </cell>
          <cell r="P1926">
            <v>-6</v>
          </cell>
          <cell r="T1926" t="str">
            <v>CDD</v>
          </cell>
          <cell r="U1926" t="str">
            <v>Contractuel</v>
          </cell>
          <cell r="V1926">
            <v>45627</v>
          </cell>
          <cell r="W1926">
            <v>45716</v>
          </cell>
          <cell r="Z1926">
            <v>45313</v>
          </cell>
          <cell r="AA1926">
            <v>1</v>
          </cell>
          <cell r="AB1926">
            <v>2024</v>
          </cell>
          <cell r="AC1926">
            <v>2028</v>
          </cell>
          <cell r="AD1926">
            <v>1.1222222222222222</v>
          </cell>
          <cell r="AE1926" t="str">
            <v>&lt; 2</v>
          </cell>
          <cell r="AF1926">
            <v>35668</v>
          </cell>
          <cell r="AG1926">
            <v>27.545205479452054</v>
          </cell>
          <cell r="AH1926" t="str">
            <v>&gt;25&lt; 35</v>
          </cell>
          <cell r="AI1926">
            <v>17565201</v>
          </cell>
          <cell r="AJ1926" t="str">
            <v>00</v>
          </cell>
          <cell r="AK1926" t="str">
            <v>07993182</v>
          </cell>
          <cell r="AL1926">
            <v>42289</v>
          </cell>
          <cell r="AM1926" t="str">
            <v>FEMME</v>
          </cell>
          <cell r="AN1926" t="str">
            <v>Célibataire</v>
          </cell>
          <cell r="AQ1926">
            <v>3</v>
          </cell>
          <cell r="AR1926">
            <v>2</v>
          </cell>
          <cell r="AS1926">
            <v>46043.5</v>
          </cell>
          <cell r="AT1926" t="str">
            <v>Horaire</v>
          </cell>
          <cell r="AU1926">
            <v>3.6629999999999998</v>
          </cell>
          <cell r="AV1926">
            <v>17</v>
          </cell>
          <cell r="AW1926">
            <v>20600</v>
          </cell>
          <cell r="AX1926" t="str">
            <v>00002947624</v>
          </cell>
          <cell r="AY1926">
            <v>20</v>
          </cell>
          <cell r="AZ1926" t="str">
            <v>LA POSTE</v>
          </cell>
          <cell r="BA1926" t="str">
            <v>17206000000294762420</v>
          </cell>
          <cell r="BB1926">
            <v>20</v>
          </cell>
          <cell r="BC1926" t="str">
            <v>ZAHROUNI</v>
          </cell>
          <cell r="BD1926" t="str">
            <v>TUNIS</v>
          </cell>
          <cell r="BG1926">
            <v>20361636</v>
          </cell>
          <cell r="BJ1926" t="str">
            <v>ZAHROUNI</v>
          </cell>
          <cell r="BK1926" t="str">
            <v>B-P6 AV</v>
          </cell>
          <cell r="BL1926" t="str">
            <v>1.3</v>
          </cell>
          <cell r="BT1926">
            <v>355</v>
          </cell>
          <cell r="BU1926" t="str">
            <v>si</v>
          </cell>
        </row>
        <row r="1927">
          <cell r="B1927">
            <v>1929</v>
          </cell>
          <cell r="C1927" t="str">
            <v>Madame</v>
          </cell>
          <cell r="D1927" t="str">
            <v>AMDOUNI SARRA</v>
          </cell>
          <cell r="E1927" t="str">
            <v>SAGE Tunisia</v>
          </cell>
          <cell r="F1927" t="str">
            <v>PRODUCTION</v>
          </cell>
          <cell r="G1927" t="str">
            <v>CAMPO</v>
          </cell>
          <cell r="H1927" t="str">
            <v>P6 AR</v>
          </cell>
          <cell r="I1927" t="str">
            <v>MOHAMED AMINE</v>
          </cell>
          <cell r="J1927" t="str">
            <v>A</v>
          </cell>
          <cell r="K1927" t="str">
            <v>DIRECTS</v>
          </cell>
          <cell r="L1927" t="str">
            <v>Variable cost at standard</v>
          </cell>
          <cell r="M1927" t="str">
            <v>CAMPO</v>
          </cell>
          <cell r="N1927">
            <v>45313</v>
          </cell>
          <cell r="P1927">
            <v>-218</v>
          </cell>
          <cell r="Q1927">
            <v>45474</v>
          </cell>
          <cell r="R1927" t="str">
            <v>personnel</v>
          </cell>
          <cell r="T1927" t="str">
            <v>CDD</v>
          </cell>
          <cell r="U1927" t="str">
            <v>Contractuel</v>
          </cell>
          <cell r="V1927">
            <v>45474</v>
          </cell>
          <cell r="W1927">
            <v>45504</v>
          </cell>
          <cell r="Z1927">
            <v>45313</v>
          </cell>
          <cell r="AA1927">
            <v>1</v>
          </cell>
          <cell r="AB1927">
            <v>2024</v>
          </cell>
          <cell r="AC1927">
            <v>2028</v>
          </cell>
          <cell r="AD1927">
            <v>1.1222222222222222</v>
          </cell>
          <cell r="AE1927" t="str">
            <v>&lt; 2</v>
          </cell>
          <cell r="AF1927">
            <v>33266</v>
          </cell>
          <cell r="AG1927">
            <v>34.126027397260273</v>
          </cell>
          <cell r="AH1927" t="str">
            <v>&gt;25&lt; 35</v>
          </cell>
          <cell r="AI1927">
            <v>16617139</v>
          </cell>
          <cell r="AJ1927" t="str">
            <v>07</v>
          </cell>
          <cell r="AK1927" t="str">
            <v>04822524</v>
          </cell>
          <cell r="AL1927">
            <v>39717</v>
          </cell>
          <cell r="AM1927" t="str">
            <v>FEMME</v>
          </cell>
          <cell r="AN1927" t="str">
            <v>Marié(e)</v>
          </cell>
          <cell r="AQ1927">
            <v>3</v>
          </cell>
          <cell r="AR1927">
            <v>1</v>
          </cell>
          <cell r="AS1927">
            <v>45678.25</v>
          </cell>
          <cell r="AT1927" t="str">
            <v>Horaire</v>
          </cell>
          <cell r="AU1927">
            <v>3.5</v>
          </cell>
          <cell r="AV1927" t="str">
            <v>08</v>
          </cell>
          <cell r="AW1927">
            <v>30800</v>
          </cell>
          <cell r="AX1927" t="str">
            <v>05840008640</v>
          </cell>
          <cell r="AY1927">
            <v>83</v>
          </cell>
          <cell r="AZ1927" t="str">
            <v>BIAT</v>
          </cell>
          <cell r="BA1927" t="str">
            <v>08308000584000864083</v>
          </cell>
          <cell r="BB1927">
            <v>20</v>
          </cell>
          <cell r="BC1927" t="str">
            <v>GHDIR EL GOLA</v>
          </cell>
          <cell r="BD1927" t="str">
            <v>TUNIS</v>
          </cell>
          <cell r="BG1927">
            <v>50096209</v>
          </cell>
          <cell r="BJ1927" t="str">
            <v>GHDIR EL GOLLA</v>
          </cell>
          <cell r="BK1927" t="str">
            <v>CAMPO A</v>
          </cell>
          <cell r="BL1927" t="str">
            <v>1.1</v>
          </cell>
          <cell r="BU1927" t="str">
            <v>Non-Actif</v>
          </cell>
        </row>
        <row r="1928">
          <cell r="B1928">
            <v>1930</v>
          </cell>
          <cell r="C1928" t="str">
            <v>Madame</v>
          </cell>
          <cell r="D1928" t="str">
            <v>ANDOLSI LATIFA</v>
          </cell>
          <cell r="E1928" t="str">
            <v>SAGE Tunisia</v>
          </cell>
          <cell r="F1928" t="str">
            <v>QUALITE</v>
          </cell>
          <cell r="G1928" t="str">
            <v>Fire W</v>
          </cell>
          <cell r="H1928" t="str">
            <v>P6 AV</v>
          </cell>
          <cell r="I1928" t="str">
            <v>Malek weslati</v>
          </cell>
          <cell r="J1928" t="str">
            <v>A</v>
          </cell>
          <cell r="K1928" t="str">
            <v>INDIRECTS</v>
          </cell>
          <cell r="L1928" t="str">
            <v>Variable cost at standard</v>
          </cell>
          <cell r="M1928" t="str">
            <v>Fire W</v>
          </cell>
          <cell r="N1928">
            <v>45313</v>
          </cell>
          <cell r="P1928">
            <v>-6</v>
          </cell>
          <cell r="T1928" t="str">
            <v>CDD</v>
          </cell>
          <cell r="U1928" t="str">
            <v>Contractuel</v>
          </cell>
          <cell r="V1928">
            <v>45627</v>
          </cell>
          <cell r="W1928">
            <v>45716</v>
          </cell>
          <cell r="Z1928">
            <v>45313</v>
          </cell>
          <cell r="AA1928">
            <v>1</v>
          </cell>
          <cell r="AB1928">
            <v>2024</v>
          </cell>
          <cell r="AC1928">
            <v>2028</v>
          </cell>
          <cell r="AD1928">
            <v>1.1222222222222222</v>
          </cell>
          <cell r="AE1928" t="str">
            <v>&lt; 2</v>
          </cell>
          <cell r="AF1928">
            <v>35572</v>
          </cell>
          <cell r="AG1928">
            <v>27.80821917808219</v>
          </cell>
          <cell r="AH1928" t="str">
            <v>&gt;25&lt; 35</v>
          </cell>
          <cell r="AI1928">
            <v>17757437</v>
          </cell>
          <cell r="AJ1928" t="str">
            <v>09</v>
          </cell>
          <cell r="AK1928" t="str">
            <v>14351599</v>
          </cell>
          <cell r="AL1928">
            <v>45303</v>
          </cell>
          <cell r="AM1928" t="str">
            <v>FEMME</v>
          </cell>
          <cell r="AN1928" t="str">
            <v>Célibataire</v>
          </cell>
          <cell r="AQ1928">
            <v>3</v>
          </cell>
          <cell r="AR1928">
            <v>2</v>
          </cell>
          <cell r="AS1928">
            <v>46043.5</v>
          </cell>
          <cell r="AT1928" t="str">
            <v>Horaire</v>
          </cell>
          <cell r="AU1928">
            <v>3.6629999999999998</v>
          </cell>
          <cell r="AV1928" t="str">
            <v>05</v>
          </cell>
          <cell r="AW1928" t="str">
            <v>04600</v>
          </cell>
          <cell r="AX1928" t="str">
            <v>01145018460</v>
          </cell>
          <cell r="AY1928" t="str">
            <v>01</v>
          </cell>
          <cell r="AZ1928" t="str">
            <v>BT</v>
          </cell>
          <cell r="BA1928" t="str">
            <v>05046000114501846001</v>
          </cell>
          <cell r="BB1928">
            <v>20</v>
          </cell>
          <cell r="BC1928" t="str">
            <v>JAYARA SIDI HASSINE</v>
          </cell>
          <cell r="BD1928" t="str">
            <v>TUNIS</v>
          </cell>
          <cell r="BG1928">
            <v>56444790</v>
          </cell>
          <cell r="BH1928">
            <v>21008944</v>
          </cell>
          <cell r="BJ1928" t="str">
            <v>JAYARA</v>
          </cell>
          <cell r="BK1928" t="str">
            <v>A-P6 AV</v>
          </cell>
          <cell r="BL1928" t="str">
            <v>1.3</v>
          </cell>
          <cell r="BT1928">
            <v>96</v>
          </cell>
          <cell r="BU1928" t="str">
            <v>si</v>
          </cell>
        </row>
        <row r="1929">
          <cell r="B1929">
            <v>1931</v>
          </cell>
          <cell r="C1929" t="str">
            <v>Madame</v>
          </cell>
          <cell r="D1929" t="str">
            <v>CHAALI SANA</v>
          </cell>
          <cell r="E1929" t="str">
            <v>SAGE Tunisia</v>
          </cell>
          <cell r="F1929" t="str">
            <v>PRODUCTION</v>
          </cell>
          <cell r="G1929" t="str">
            <v>Couturière</v>
          </cell>
          <cell r="H1929" t="str">
            <v>P6 AV</v>
          </cell>
          <cell r="I1929" t="str">
            <v>ISSAM OUNI</v>
          </cell>
          <cell r="J1929" t="str">
            <v>B</v>
          </cell>
          <cell r="K1929" t="str">
            <v>DIRECTS</v>
          </cell>
          <cell r="L1929" t="str">
            <v>Variable cost at standard</v>
          </cell>
          <cell r="M1929" t="str">
            <v>Couturière</v>
          </cell>
          <cell r="N1929">
            <v>45314</v>
          </cell>
          <cell r="P1929">
            <v>-6</v>
          </cell>
          <cell r="T1929" t="str">
            <v>CDD</v>
          </cell>
          <cell r="U1929" t="str">
            <v>Contractuel</v>
          </cell>
          <cell r="V1929">
            <v>45689</v>
          </cell>
          <cell r="W1929">
            <v>45716</v>
          </cell>
          <cell r="Z1929">
            <v>45314</v>
          </cell>
          <cell r="AA1929">
            <v>1</v>
          </cell>
          <cell r="AB1929">
            <v>2024</v>
          </cell>
          <cell r="AC1929">
            <v>2028</v>
          </cell>
          <cell r="AD1929">
            <v>1.1194444444444445</v>
          </cell>
          <cell r="AE1929" t="str">
            <v>&lt; 2</v>
          </cell>
          <cell r="AF1929">
            <v>35086</v>
          </cell>
          <cell r="AG1929">
            <v>29.139726027397259</v>
          </cell>
          <cell r="AH1929" t="str">
            <v>&gt;25&lt; 35</v>
          </cell>
          <cell r="AI1929">
            <v>17216874</v>
          </cell>
          <cell r="AJ1929" t="str">
            <v>06</v>
          </cell>
          <cell r="AK1929" t="str">
            <v>09521647</v>
          </cell>
          <cell r="AL1929">
            <v>42164</v>
          </cell>
          <cell r="AM1929" t="str">
            <v>FEMME</v>
          </cell>
          <cell r="AN1929" t="str">
            <v>Marié(e)</v>
          </cell>
          <cell r="AO1929">
            <v>1</v>
          </cell>
          <cell r="AQ1929">
            <v>3</v>
          </cell>
          <cell r="AR1929">
            <v>2</v>
          </cell>
          <cell r="AS1929">
            <v>46044.5</v>
          </cell>
          <cell r="AT1929" t="str">
            <v>Horaire</v>
          </cell>
          <cell r="AU1929">
            <v>3.5</v>
          </cell>
          <cell r="AV1929">
            <v>17</v>
          </cell>
          <cell r="AW1929" t="str">
            <v>00100</v>
          </cell>
          <cell r="AX1929" t="str">
            <v>00002923624</v>
          </cell>
          <cell r="AY1929">
            <v>56</v>
          </cell>
          <cell r="AZ1929" t="str">
            <v>LA POSTE</v>
          </cell>
          <cell r="BA1929" t="str">
            <v>17001000000292362456</v>
          </cell>
          <cell r="BB1929">
            <v>20</v>
          </cell>
          <cell r="BC1929" t="str">
            <v>TEBORBA</v>
          </cell>
          <cell r="BD1929" t="str">
            <v>TUNIS</v>
          </cell>
          <cell r="BG1929">
            <v>28167999</v>
          </cell>
          <cell r="BH1929">
            <v>27330283</v>
          </cell>
          <cell r="BJ1929" t="str">
            <v>TEBORBA</v>
          </cell>
          <cell r="BK1929" t="str">
            <v>B-P6 AV</v>
          </cell>
          <cell r="BL1929" t="str">
            <v>1.1</v>
          </cell>
          <cell r="BT1929">
            <v>106</v>
          </cell>
          <cell r="BU1929" t="str">
            <v>si</v>
          </cell>
        </row>
        <row r="1930">
          <cell r="B1930">
            <v>1932</v>
          </cell>
          <cell r="C1930" t="str">
            <v>Madame</v>
          </cell>
          <cell r="D1930" t="str">
            <v>JOUINI KHOULOUD</v>
          </cell>
          <cell r="E1930" t="str">
            <v>SAGE Tunisia</v>
          </cell>
          <cell r="F1930" t="str">
            <v>PRODUCTION</v>
          </cell>
          <cell r="G1930" t="str">
            <v>Contrôle qualité</v>
          </cell>
          <cell r="H1930" t="str">
            <v>P7 AR</v>
          </cell>
          <cell r="I1930" t="str">
            <v>FOUED HOMRANI</v>
          </cell>
          <cell r="J1930" t="str">
            <v>A</v>
          </cell>
          <cell r="K1930" t="str">
            <v>INDIRECTS</v>
          </cell>
          <cell r="L1930" t="str">
            <v>Variable cost at standard</v>
          </cell>
          <cell r="M1930" t="str">
            <v>Contrôle qualité</v>
          </cell>
          <cell r="N1930">
            <v>45314</v>
          </cell>
          <cell r="P1930">
            <v>-6</v>
          </cell>
          <cell r="T1930" t="str">
            <v>CDD</v>
          </cell>
          <cell r="U1930" t="str">
            <v>Contractuel</v>
          </cell>
          <cell r="V1930">
            <v>45689</v>
          </cell>
          <cell r="W1930">
            <v>45716</v>
          </cell>
          <cell r="Z1930">
            <v>45314</v>
          </cell>
          <cell r="AA1930">
            <v>1</v>
          </cell>
          <cell r="AB1930">
            <v>2024</v>
          </cell>
          <cell r="AC1930">
            <v>2028</v>
          </cell>
          <cell r="AD1930">
            <v>1.1194444444444445</v>
          </cell>
          <cell r="AE1930" t="str">
            <v>&lt; 2</v>
          </cell>
          <cell r="AF1930">
            <v>35553</v>
          </cell>
          <cell r="AG1930">
            <v>27.860273972602741</v>
          </cell>
          <cell r="AH1930" t="str">
            <v>&gt;25&lt; 35</v>
          </cell>
          <cell r="AI1930">
            <v>17591272</v>
          </cell>
          <cell r="AJ1930" t="str">
            <v>00</v>
          </cell>
          <cell r="AK1930" t="str">
            <v>11664409</v>
          </cell>
          <cell r="AL1930">
            <v>44866</v>
          </cell>
          <cell r="AM1930" t="str">
            <v>FEMME</v>
          </cell>
          <cell r="AN1930" t="str">
            <v>Célibataire</v>
          </cell>
          <cell r="AQ1930">
            <v>3</v>
          </cell>
          <cell r="AR1930">
            <v>2</v>
          </cell>
          <cell r="AS1930">
            <v>46044.5</v>
          </cell>
          <cell r="AT1930" t="str">
            <v>Horaire</v>
          </cell>
          <cell r="AU1930">
            <v>3.6629999999999998</v>
          </cell>
          <cell r="AV1930" t="str">
            <v>07</v>
          </cell>
          <cell r="AW1930" t="str">
            <v>06501</v>
          </cell>
          <cell r="AX1930">
            <v>23105524628</v>
          </cell>
          <cell r="AY1930">
            <v>77</v>
          </cell>
          <cell r="AZ1930" t="str">
            <v>AMEN BANK</v>
          </cell>
          <cell r="BA1930" t="str">
            <v>07065012310552462877</v>
          </cell>
          <cell r="BB1930">
            <v>20</v>
          </cell>
          <cell r="BC1930" t="str">
            <v>JAYARA SIDI HASSINE</v>
          </cell>
          <cell r="BD1930" t="str">
            <v>TUNIS</v>
          </cell>
          <cell r="BG1930">
            <v>58041440</v>
          </cell>
          <cell r="BH1930">
            <v>20085736</v>
          </cell>
          <cell r="BJ1930" t="str">
            <v>JAYARA</v>
          </cell>
          <cell r="BK1930" t="str">
            <v>A-P7 AR</v>
          </cell>
          <cell r="BL1930" t="str">
            <v>1.3</v>
          </cell>
          <cell r="BT1930">
            <v>379</v>
          </cell>
          <cell r="BU1930" t="str">
            <v>si</v>
          </cell>
        </row>
        <row r="1931">
          <cell r="B1931">
            <v>1933</v>
          </cell>
          <cell r="C1931" t="str">
            <v>Monsieur</v>
          </cell>
          <cell r="D1931" t="str">
            <v>ZAIER ALAEDDINE</v>
          </cell>
          <cell r="E1931" t="str">
            <v>SAGE Tunisia</v>
          </cell>
          <cell r="F1931" t="str">
            <v>LOGISTIQUE</v>
          </cell>
          <cell r="G1931" t="str">
            <v>MANITENTIONNAIRE</v>
          </cell>
          <cell r="H1931" t="str">
            <v>LOGISTIQUE</v>
          </cell>
          <cell r="I1931" t="str">
            <v>Adel</v>
          </cell>
          <cell r="K1931" t="str">
            <v>INDIRECTS</v>
          </cell>
          <cell r="L1931" t="str">
            <v>Variable cost at standard</v>
          </cell>
          <cell r="M1931" t="str">
            <v>MANITENTIONNAIRE</v>
          </cell>
          <cell r="N1931">
            <v>45320</v>
          </cell>
          <cell r="P1931">
            <v>-6</v>
          </cell>
          <cell r="T1931" t="str">
            <v>CDD</v>
          </cell>
          <cell r="U1931" t="str">
            <v>Contractuel</v>
          </cell>
          <cell r="V1931">
            <v>45627</v>
          </cell>
          <cell r="W1931">
            <v>45716</v>
          </cell>
          <cell r="Z1931">
            <v>47147</v>
          </cell>
          <cell r="AA1931">
            <v>1</v>
          </cell>
          <cell r="AB1931">
            <v>2024</v>
          </cell>
          <cell r="AC1931">
            <v>2028</v>
          </cell>
          <cell r="AD1931">
            <v>1.1027777777777779</v>
          </cell>
          <cell r="AE1931" t="str">
            <v>&lt; 2</v>
          </cell>
          <cell r="AF1931">
            <v>36832</v>
          </cell>
          <cell r="AG1931">
            <v>24.356164383561644</v>
          </cell>
          <cell r="AH1931" t="str">
            <v>&lt; 25</v>
          </cell>
          <cell r="AI1931">
            <v>17764966</v>
          </cell>
          <cell r="AJ1931" t="str">
            <v>04</v>
          </cell>
          <cell r="AK1931" t="str">
            <v>13019888</v>
          </cell>
          <cell r="AL1931">
            <v>44482</v>
          </cell>
          <cell r="AM1931" t="str">
            <v xml:space="preserve">HOMME </v>
          </cell>
          <cell r="AN1931" t="str">
            <v>Célibataire</v>
          </cell>
          <cell r="AQ1931">
            <v>3</v>
          </cell>
          <cell r="AR1931">
            <v>2</v>
          </cell>
          <cell r="AS1931">
            <v>46050.5</v>
          </cell>
          <cell r="AT1931" t="str">
            <v>Horaire</v>
          </cell>
          <cell r="AU1931">
            <v>3.5</v>
          </cell>
          <cell r="AV1931">
            <v>17</v>
          </cell>
          <cell r="AW1931" t="str">
            <v>00100</v>
          </cell>
          <cell r="AX1931" t="str">
            <v>00003159892</v>
          </cell>
          <cell r="AY1931">
            <v>31</v>
          </cell>
          <cell r="AZ1931" t="str">
            <v>LA POSTE</v>
          </cell>
          <cell r="BA1931" t="str">
            <v>17001000000315989231</v>
          </cell>
          <cell r="BB1931">
            <v>20</v>
          </cell>
          <cell r="BC1931" t="str">
            <v>17 RUE ZAHROUNI 4409 TUNIS</v>
          </cell>
          <cell r="BD1931" t="str">
            <v>TUNIS</v>
          </cell>
          <cell r="BG1931">
            <v>20616390</v>
          </cell>
          <cell r="BJ1931" t="str">
            <v>ZAHROUNI</v>
          </cell>
          <cell r="BK1931" t="str">
            <v>-LOGISTIQUE</v>
          </cell>
          <cell r="BL1931" t="str">
            <v>1.2</v>
          </cell>
          <cell r="BU1931" t="str">
            <v>si</v>
          </cell>
        </row>
        <row r="1932">
          <cell r="B1932">
            <v>1934</v>
          </cell>
          <cell r="C1932" t="str">
            <v>Madame</v>
          </cell>
          <cell r="D1932" t="str">
            <v>SMAALI SOUFIA</v>
          </cell>
          <cell r="E1932" t="str">
            <v>SAGE Tunisia</v>
          </cell>
          <cell r="F1932" t="str">
            <v>PRODUCTION</v>
          </cell>
          <cell r="G1932" t="str">
            <v>Contrôle qualité</v>
          </cell>
          <cell r="H1932" t="str">
            <v>P6 AV</v>
          </cell>
          <cell r="I1932" t="str">
            <v>EL KADRI MARIEM</v>
          </cell>
          <cell r="J1932" t="str">
            <v>A</v>
          </cell>
          <cell r="K1932" t="str">
            <v>INDIRECTS</v>
          </cell>
          <cell r="L1932" t="str">
            <v>Variable cost at standard</v>
          </cell>
          <cell r="M1932" t="str">
            <v>Contrôle qualité</v>
          </cell>
          <cell r="N1932">
            <v>45316</v>
          </cell>
          <cell r="P1932">
            <v>-6</v>
          </cell>
          <cell r="T1932" t="str">
            <v>CDD</v>
          </cell>
          <cell r="U1932" t="str">
            <v>Contractuel</v>
          </cell>
          <cell r="V1932">
            <v>45689</v>
          </cell>
          <cell r="W1932">
            <v>45716</v>
          </cell>
          <cell r="Z1932">
            <v>45316</v>
          </cell>
          <cell r="AA1932">
            <v>1</v>
          </cell>
          <cell r="AB1932">
            <v>2024</v>
          </cell>
          <cell r="AC1932">
            <v>2028</v>
          </cell>
          <cell r="AD1932">
            <v>1.1138888888888889</v>
          </cell>
          <cell r="AE1932" t="str">
            <v>&lt; 2</v>
          </cell>
          <cell r="AF1932">
            <v>29802</v>
          </cell>
          <cell r="AG1932">
            <v>43.61643835616438</v>
          </cell>
          <cell r="AH1932" t="str">
            <v>&gt;35&lt; 45</v>
          </cell>
          <cell r="AI1932">
            <v>17399687</v>
          </cell>
          <cell r="AJ1932" t="str">
            <v>07</v>
          </cell>
          <cell r="AK1932" t="str">
            <v>08044556</v>
          </cell>
          <cell r="AL1932">
            <v>41783</v>
          </cell>
          <cell r="AM1932" t="str">
            <v>FEMME</v>
          </cell>
          <cell r="AN1932" t="str">
            <v>Marié(e)</v>
          </cell>
          <cell r="AO1932">
            <v>2</v>
          </cell>
          <cell r="AQ1932">
            <v>3</v>
          </cell>
          <cell r="AR1932">
            <v>2</v>
          </cell>
          <cell r="AS1932">
            <v>46046.5</v>
          </cell>
          <cell r="AT1932" t="str">
            <v>Horaire</v>
          </cell>
          <cell r="AU1932">
            <v>3.6629999999999998</v>
          </cell>
          <cell r="AV1932">
            <v>17</v>
          </cell>
          <cell r="AW1932" t="str">
            <v>00100</v>
          </cell>
          <cell r="AX1932" t="str">
            <v>00001028631</v>
          </cell>
          <cell r="AY1932">
            <v>59</v>
          </cell>
          <cell r="AZ1932" t="str">
            <v>LA POSTE</v>
          </cell>
          <cell r="BA1932" t="str">
            <v>17001000000102863159</v>
          </cell>
          <cell r="BB1932">
            <v>20</v>
          </cell>
          <cell r="BC1932" t="str">
            <v>CITE HACHED 2 MHAMDIA</v>
          </cell>
          <cell r="BD1932" t="str">
            <v>TUNIS</v>
          </cell>
          <cell r="BG1932">
            <v>95509460</v>
          </cell>
          <cell r="BH1932">
            <v>29447407</v>
          </cell>
          <cell r="BJ1932" t="str">
            <v>MHAMDIA</v>
          </cell>
          <cell r="BK1932" t="str">
            <v>A-P6 AV</v>
          </cell>
          <cell r="BL1932" t="str">
            <v>1.3</v>
          </cell>
          <cell r="BT1932">
            <v>392</v>
          </cell>
          <cell r="BU1932" t="str">
            <v>si</v>
          </cell>
        </row>
        <row r="1933">
          <cell r="B1933">
            <v>1935</v>
          </cell>
          <cell r="C1933" t="str">
            <v>Madame</v>
          </cell>
          <cell r="D1933" t="str">
            <v>RIAHI ARIJ</v>
          </cell>
          <cell r="E1933" t="str">
            <v>SAGE Tunisia</v>
          </cell>
          <cell r="F1933" t="str">
            <v>QUALITE</v>
          </cell>
          <cell r="G1933" t="str">
            <v>Auditrice</v>
          </cell>
          <cell r="H1933" t="str">
            <v>P7 AR</v>
          </cell>
          <cell r="I1933" t="str">
            <v>Malek harran</v>
          </cell>
          <cell r="J1933" t="str">
            <v>B</v>
          </cell>
          <cell r="K1933" t="str">
            <v>INDIRECTS</v>
          </cell>
          <cell r="L1933" t="str">
            <v>Variable cost at standard</v>
          </cell>
          <cell r="M1933" t="str">
            <v>Auditrice</v>
          </cell>
          <cell r="N1933">
            <v>45316</v>
          </cell>
          <cell r="P1933">
            <v>-6</v>
          </cell>
          <cell r="T1933" t="str">
            <v>CDD</v>
          </cell>
          <cell r="U1933" t="str">
            <v>Contractuel</v>
          </cell>
          <cell r="V1933">
            <v>45627</v>
          </cell>
          <cell r="W1933">
            <v>45716</v>
          </cell>
          <cell r="Z1933">
            <v>45316</v>
          </cell>
          <cell r="AA1933">
            <v>1</v>
          </cell>
          <cell r="AB1933">
            <v>2024</v>
          </cell>
          <cell r="AC1933">
            <v>2028</v>
          </cell>
          <cell r="AD1933">
            <v>1.1138888888888889</v>
          </cell>
          <cell r="AE1933" t="str">
            <v>&lt; 2</v>
          </cell>
          <cell r="AF1933">
            <v>35486</v>
          </cell>
          <cell r="AG1933">
            <v>28.043835616438358</v>
          </cell>
          <cell r="AH1933" t="str">
            <v>&gt;25&lt; 35</v>
          </cell>
          <cell r="AI1933">
            <v>17393086</v>
          </cell>
          <cell r="AJ1933" t="str">
            <v>07</v>
          </cell>
          <cell r="AK1933" t="str">
            <v>13013646</v>
          </cell>
          <cell r="AL1933">
            <v>42166</v>
          </cell>
          <cell r="AM1933" t="str">
            <v>FEMME</v>
          </cell>
          <cell r="AN1933" t="str">
            <v>Célibataire</v>
          </cell>
          <cell r="AQ1933">
            <v>3</v>
          </cell>
          <cell r="AR1933">
            <v>2</v>
          </cell>
          <cell r="AS1933">
            <v>46046.5</v>
          </cell>
          <cell r="AT1933" t="str">
            <v>Horaire</v>
          </cell>
          <cell r="AU1933">
            <v>3.6629999999999998</v>
          </cell>
          <cell r="AV1933" t="str">
            <v>04</v>
          </cell>
          <cell r="AW1933" t="str">
            <v>05313</v>
          </cell>
          <cell r="AX1933">
            <v>80061589388</v>
          </cell>
          <cell r="AY1933">
            <v>17</v>
          </cell>
          <cell r="AZ1933" t="str">
            <v>ATTIJARI BANK</v>
          </cell>
          <cell r="BA1933" t="str">
            <v>04053138006158938817</v>
          </cell>
          <cell r="BB1933">
            <v>20</v>
          </cell>
          <cell r="BC1933" t="str">
            <v>ZAHROUNI</v>
          </cell>
          <cell r="BD1933" t="str">
            <v>TUNIS</v>
          </cell>
          <cell r="BG1933">
            <v>58887320</v>
          </cell>
          <cell r="BJ1933" t="str">
            <v>ZAHROUNI</v>
          </cell>
          <cell r="BK1933" t="str">
            <v>B-P7 AR</v>
          </cell>
          <cell r="BL1933" t="str">
            <v>1.3</v>
          </cell>
          <cell r="BT1933">
            <v>394</v>
          </cell>
          <cell r="BU1933" t="str">
            <v>si</v>
          </cell>
        </row>
        <row r="1934">
          <cell r="B1934">
            <v>1936</v>
          </cell>
          <cell r="C1934" t="str">
            <v>Monsieur</v>
          </cell>
          <cell r="D1934" t="str">
            <v>MATHLOUTHI MOHAMED ALI</v>
          </cell>
          <cell r="E1934" t="str">
            <v>SAGE Tunisia</v>
          </cell>
          <cell r="F1934" t="str">
            <v>LOGISTIQUE</v>
          </cell>
          <cell r="G1934" t="str">
            <v>MANITENTIONNAIRE</v>
          </cell>
          <cell r="H1934" t="str">
            <v>LOGISTIQUE</v>
          </cell>
          <cell r="I1934" t="str">
            <v>Adel</v>
          </cell>
          <cell r="K1934" t="str">
            <v>INDIRECTS</v>
          </cell>
          <cell r="L1934" t="str">
            <v>Variable cost at standard</v>
          </cell>
          <cell r="M1934" t="str">
            <v>MANITENTIONNAIRE</v>
          </cell>
          <cell r="N1934">
            <v>45320</v>
          </cell>
          <cell r="P1934">
            <v>-371</v>
          </cell>
          <cell r="Q1934">
            <v>45338</v>
          </cell>
          <cell r="R1934" t="str">
            <v>problème d'intégration</v>
          </cell>
          <cell r="T1934" t="str">
            <v>CDD</v>
          </cell>
          <cell r="U1934" t="str">
            <v>Contractuel</v>
          </cell>
          <cell r="V1934">
            <v>45320</v>
          </cell>
          <cell r="W1934">
            <v>45351</v>
          </cell>
          <cell r="Z1934">
            <v>47147</v>
          </cell>
          <cell r="AA1934">
            <v>1</v>
          </cell>
          <cell r="AB1934">
            <v>2024</v>
          </cell>
          <cell r="AC1934">
            <v>2028</v>
          </cell>
          <cell r="AD1934">
            <v>1.1027777777777779</v>
          </cell>
          <cell r="AE1934" t="str">
            <v>&lt; 2</v>
          </cell>
          <cell r="AF1934">
            <v>33632</v>
          </cell>
          <cell r="AG1934">
            <v>33.123287671232873</v>
          </cell>
          <cell r="AH1934" t="str">
            <v>&gt;25&lt; 35</v>
          </cell>
          <cell r="AK1934" t="str">
            <v>09175968</v>
          </cell>
          <cell r="AL1934">
            <v>43739</v>
          </cell>
          <cell r="AM1934" t="str">
            <v xml:space="preserve">HOMME </v>
          </cell>
          <cell r="AN1934" t="str">
            <v>Célibataire</v>
          </cell>
          <cell r="AQ1934">
            <v>3</v>
          </cell>
          <cell r="AR1934">
            <v>1</v>
          </cell>
          <cell r="AS1934">
            <v>45685.25</v>
          </cell>
          <cell r="AT1934" t="str">
            <v>Horaire</v>
          </cell>
          <cell r="AU1934">
            <v>3.5</v>
          </cell>
          <cell r="AV1934">
            <v>17</v>
          </cell>
          <cell r="AW1934" t="str">
            <v>00100</v>
          </cell>
          <cell r="AX1934" t="str">
            <v>00002875801</v>
          </cell>
          <cell r="AY1934">
            <v>62</v>
          </cell>
          <cell r="AZ1934" t="str">
            <v>LA POSTE</v>
          </cell>
          <cell r="BA1934" t="str">
            <v>17001000000287580162</v>
          </cell>
          <cell r="BB1934">
            <v>20</v>
          </cell>
          <cell r="BC1934" t="str">
            <v>dOUAR HICHER MANOUBA</v>
          </cell>
          <cell r="BD1934" t="str">
            <v>MANOUBA</v>
          </cell>
          <cell r="BG1934">
            <v>24041800</v>
          </cell>
          <cell r="BK1934" t="str">
            <v>-LOGISTIQUE</v>
          </cell>
          <cell r="BL1934" t="str">
            <v>1.2</v>
          </cell>
          <cell r="BU1934" t="str">
            <v>Non-Actif</v>
          </cell>
        </row>
        <row r="1935">
          <cell r="B1935">
            <v>1937</v>
          </cell>
          <cell r="C1935" t="str">
            <v>Monsieur</v>
          </cell>
          <cell r="D1935" t="str">
            <v>KLAI AHMED</v>
          </cell>
          <cell r="E1935" t="str">
            <v>SAGE Tunisia</v>
          </cell>
          <cell r="F1935" t="str">
            <v>LOGISTIQUE</v>
          </cell>
          <cell r="G1935" t="str">
            <v>MANITENTIONNAIRE</v>
          </cell>
          <cell r="H1935" t="str">
            <v>LOGISTIQUE</v>
          </cell>
          <cell r="I1935" t="str">
            <v>Adel</v>
          </cell>
          <cell r="K1935" t="str">
            <v>INDIRECTS</v>
          </cell>
          <cell r="L1935" t="str">
            <v>Variable cost at standard</v>
          </cell>
          <cell r="M1935" t="str">
            <v>MANITENTIONNAIRE</v>
          </cell>
          <cell r="N1935">
            <v>45320</v>
          </cell>
          <cell r="P1935">
            <v>-6</v>
          </cell>
          <cell r="T1935" t="str">
            <v>CDD</v>
          </cell>
          <cell r="U1935" t="str">
            <v>Contractuel</v>
          </cell>
          <cell r="V1935">
            <v>45627</v>
          </cell>
          <cell r="W1935">
            <v>45716</v>
          </cell>
          <cell r="Z1935">
            <v>47147</v>
          </cell>
          <cell r="AA1935">
            <v>1</v>
          </cell>
          <cell r="AB1935">
            <v>2024</v>
          </cell>
          <cell r="AC1935">
            <v>2028</v>
          </cell>
          <cell r="AD1935">
            <v>1.1027777777777779</v>
          </cell>
          <cell r="AE1935" t="str">
            <v>&lt; 2</v>
          </cell>
          <cell r="AF1935">
            <v>33186</v>
          </cell>
          <cell r="AG1935">
            <v>34.345205479452055</v>
          </cell>
          <cell r="AH1935" t="str">
            <v>&gt;25&lt; 35</v>
          </cell>
          <cell r="AI1935">
            <v>17767236</v>
          </cell>
          <cell r="AJ1935" t="str">
            <v>01</v>
          </cell>
          <cell r="AK1935" t="str">
            <v>04802144</v>
          </cell>
          <cell r="AL1935">
            <v>44370</v>
          </cell>
          <cell r="AM1935" t="str">
            <v xml:space="preserve">HOMME </v>
          </cell>
          <cell r="AQ1935">
            <v>3</v>
          </cell>
          <cell r="AR1935">
            <v>2</v>
          </cell>
          <cell r="AS1935">
            <v>46050.5</v>
          </cell>
          <cell r="AT1935" t="str">
            <v>Horaire</v>
          </cell>
          <cell r="AU1935">
            <v>3.5</v>
          </cell>
          <cell r="AV1935">
            <v>17</v>
          </cell>
          <cell r="AW1935" t="str">
            <v>00100</v>
          </cell>
          <cell r="AX1935" t="str">
            <v>00003367792</v>
          </cell>
          <cell r="AY1935">
            <v>41</v>
          </cell>
          <cell r="AZ1935" t="str">
            <v>LA POSTE</v>
          </cell>
          <cell r="BA1935" t="str">
            <v>17001000000336779241</v>
          </cell>
          <cell r="BB1935">
            <v>20</v>
          </cell>
          <cell r="BC1935" t="str">
            <v>BOUGATFA SIDI HASSINE</v>
          </cell>
          <cell r="BD1935" t="str">
            <v>TUNIS</v>
          </cell>
          <cell r="BG1935">
            <v>51789713</v>
          </cell>
          <cell r="BJ1935" t="str">
            <v>SIDI HSSINE</v>
          </cell>
          <cell r="BK1935" t="str">
            <v>-LOGISTIQUE</v>
          </cell>
          <cell r="BL1935" t="str">
            <v>1.2</v>
          </cell>
          <cell r="BU1935" t="str">
            <v>si</v>
          </cell>
        </row>
        <row r="1936">
          <cell r="B1936">
            <v>1938</v>
          </cell>
          <cell r="C1936" t="str">
            <v>Madame</v>
          </cell>
          <cell r="D1936" t="str">
            <v>BARKAOUI ABIR</v>
          </cell>
          <cell r="E1936" t="str">
            <v>SAGE Tunisia</v>
          </cell>
          <cell r="F1936" t="str">
            <v>PRODUCTION</v>
          </cell>
          <cell r="G1936" t="str">
            <v>Contrôle qualité</v>
          </cell>
          <cell r="H1936" t="str">
            <v>P6 AR</v>
          </cell>
          <cell r="I1936" t="str">
            <v>MASSOUD BRAHMI</v>
          </cell>
          <cell r="J1936" t="str">
            <v>B</v>
          </cell>
          <cell r="K1936" t="str">
            <v>INDIRECTS</v>
          </cell>
          <cell r="L1936" t="str">
            <v>Variable cost at standard</v>
          </cell>
          <cell r="M1936" t="str">
            <v>Contrôle qualité</v>
          </cell>
          <cell r="N1936">
            <v>45323</v>
          </cell>
          <cell r="P1936">
            <v>-6</v>
          </cell>
          <cell r="T1936" t="str">
            <v>CDD</v>
          </cell>
          <cell r="U1936" t="str">
            <v>Contractuel</v>
          </cell>
          <cell r="V1936">
            <v>45689</v>
          </cell>
          <cell r="W1936">
            <v>45716</v>
          </cell>
          <cell r="Z1936">
            <v>45323</v>
          </cell>
          <cell r="AA1936">
            <v>2</v>
          </cell>
          <cell r="AB1936">
            <v>2024</v>
          </cell>
          <cell r="AC1936">
            <v>2028</v>
          </cell>
          <cell r="AD1936">
            <v>1.0972222222222223</v>
          </cell>
          <cell r="AE1936" t="str">
            <v>&lt; 2</v>
          </cell>
          <cell r="AF1936">
            <v>35395</v>
          </cell>
          <cell r="AG1936">
            <v>28.293150684931508</v>
          </cell>
          <cell r="AH1936" t="str">
            <v>&gt;25&lt; 35</v>
          </cell>
          <cell r="AI1936">
            <v>17462299</v>
          </cell>
          <cell r="AJ1936" t="str">
            <v>03</v>
          </cell>
          <cell r="AK1936" t="str">
            <v>12350009</v>
          </cell>
          <cell r="AL1936">
            <v>45265</v>
          </cell>
          <cell r="AM1936" t="str">
            <v>FEMME</v>
          </cell>
          <cell r="AN1936" t="str">
            <v>Célibataire</v>
          </cell>
          <cell r="AP1936" t="str">
            <v>Bac +2 Comptabilité</v>
          </cell>
          <cell r="AQ1936">
            <v>3</v>
          </cell>
          <cell r="AR1936">
            <v>2</v>
          </cell>
          <cell r="AS1936">
            <v>46053.5</v>
          </cell>
          <cell r="AT1936" t="str">
            <v>Horaire</v>
          </cell>
          <cell r="AU1936">
            <v>3.6629999999999998</v>
          </cell>
          <cell r="AV1936">
            <v>17</v>
          </cell>
          <cell r="AW1936">
            <v>20600</v>
          </cell>
          <cell r="AX1936" t="str">
            <v>00002578657</v>
          </cell>
          <cell r="AY1936">
            <v>54</v>
          </cell>
          <cell r="AZ1936" t="str">
            <v>LA POSTE</v>
          </cell>
          <cell r="BA1936" t="str">
            <v>17206000000257865754</v>
          </cell>
          <cell r="BB1936">
            <v>20</v>
          </cell>
          <cell r="BC1936" t="str">
            <v>DENDEN</v>
          </cell>
          <cell r="BD1936" t="str">
            <v>TUNIS</v>
          </cell>
          <cell r="BG1936">
            <v>20867778</v>
          </cell>
          <cell r="BJ1936" t="str">
            <v>DENDEN</v>
          </cell>
          <cell r="BK1936" t="str">
            <v>B-P6 AR</v>
          </cell>
          <cell r="BL1936" t="str">
            <v>1.3</v>
          </cell>
          <cell r="BN1936" t="str">
            <v>17206000000257865754</v>
          </cell>
          <cell r="BO1936" t="str">
            <v>BARKAOUI ABIR</v>
          </cell>
          <cell r="BP1936">
            <v>1938</v>
          </cell>
          <cell r="BT1936">
            <v>132</v>
          </cell>
          <cell r="BU1936" t="str">
            <v>si</v>
          </cell>
        </row>
        <row r="1937">
          <cell r="B1937">
            <v>1939</v>
          </cell>
          <cell r="C1937" t="str">
            <v>Madame</v>
          </cell>
          <cell r="D1937" t="str">
            <v>DEROUICHE RAHMA</v>
          </cell>
          <cell r="E1937" t="str">
            <v>SAGE Tunisia</v>
          </cell>
          <cell r="F1937" t="str">
            <v>PRODUCTION</v>
          </cell>
          <cell r="G1937" t="str">
            <v>Prép CAMPO</v>
          </cell>
          <cell r="H1937" t="str">
            <v>P6 AV</v>
          </cell>
          <cell r="I1937" t="str">
            <v>MOHAMED AMINE</v>
          </cell>
          <cell r="J1937" t="str">
            <v>A</v>
          </cell>
          <cell r="K1937" t="str">
            <v>DIRECTS</v>
          </cell>
          <cell r="L1937" t="str">
            <v>Variable cost at standard</v>
          </cell>
          <cell r="M1937" t="str">
            <v>Prép CAMPO</v>
          </cell>
          <cell r="N1937">
            <v>45335</v>
          </cell>
          <cell r="P1937">
            <v>-6</v>
          </cell>
          <cell r="T1937" t="str">
            <v>CDD</v>
          </cell>
          <cell r="U1937" t="str">
            <v>Contractuel</v>
          </cell>
          <cell r="V1937">
            <v>45689</v>
          </cell>
          <cell r="W1937">
            <v>45716</v>
          </cell>
          <cell r="Z1937">
            <v>45335</v>
          </cell>
          <cell r="AA1937">
            <v>2</v>
          </cell>
          <cell r="AB1937">
            <v>2024</v>
          </cell>
          <cell r="AC1937">
            <v>2028</v>
          </cell>
          <cell r="AD1937">
            <v>1.0638888888888889</v>
          </cell>
          <cell r="AE1937" t="str">
            <v>&lt; 2</v>
          </cell>
          <cell r="AF1937">
            <v>36114</v>
          </cell>
          <cell r="AG1937">
            <v>26.323287671232876</v>
          </cell>
          <cell r="AH1937" t="str">
            <v>&gt;25&lt; 35</v>
          </cell>
          <cell r="AI1937">
            <v>17461354</v>
          </cell>
          <cell r="AJ1937" t="str">
            <v>07</v>
          </cell>
          <cell r="AK1937" t="str">
            <v>13020790</v>
          </cell>
          <cell r="AL1937">
            <v>42898</v>
          </cell>
          <cell r="AM1937" t="str">
            <v>FEMME</v>
          </cell>
          <cell r="AN1937" t="str">
            <v>Célibataire</v>
          </cell>
          <cell r="AP1937" t="str">
            <v>BTP  Comptabilité</v>
          </cell>
          <cell r="AQ1937">
            <v>3</v>
          </cell>
          <cell r="AR1937">
            <v>2</v>
          </cell>
          <cell r="AS1937">
            <v>46065.5</v>
          </cell>
          <cell r="AT1937" t="str">
            <v>Horaire</v>
          </cell>
          <cell r="AU1937">
            <v>3.5</v>
          </cell>
          <cell r="AV1937">
            <v>17</v>
          </cell>
          <cell r="AW1937" t="str">
            <v>00100</v>
          </cell>
          <cell r="AX1937" t="str">
            <v>00003333239</v>
          </cell>
          <cell r="AY1937" t="str">
            <v>07</v>
          </cell>
          <cell r="AZ1937" t="str">
            <v>LA POSTE</v>
          </cell>
          <cell r="BA1937" t="str">
            <v>17001000000333323907</v>
          </cell>
          <cell r="BB1937">
            <v>20</v>
          </cell>
          <cell r="BC1937" t="str">
            <v xml:space="preserve">OUED GUERIENA </v>
          </cell>
          <cell r="BD1937" t="str">
            <v>TUNIS</v>
          </cell>
          <cell r="BG1937">
            <v>23073047</v>
          </cell>
          <cell r="BJ1937" t="str">
            <v>OUED GUERIANA AGBA</v>
          </cell>
          <cell r="BK1937" t="str">
            <v>CAMPO A</v>
          </cell>
          <cell r="BL1937" t="str">
            <v>1.1</v>
          </cell>
          <cell r="BN1937" t="str">
            <v>17001000000333323907</v>
          </cell>
          <cell r="BO1937" t="str">
            <v>DEROUICHE RAHMA</v>
          </cell>
          <cell r="BP1937">
            <v>1939</v>
          </cell>
          <cell r="BT1937">
            <v>403</v>
          </cell>
          <cell r="BU1937" t="str">
            <v>si</v>
          </cell>
        </row>
        <row r="1938">
          <cell r="B1938">
            <v>1940</v>
          </cell>
          <cell r="C1938" t="str">
            <v>Madame</v>
          </cell>
          <cell r="D1938" t="str">
            <v>MANAI SAMAR</v>
          </cell>
          <cell r="E1938" t="str">
            <v>SAGE Tunisia</v>
          </cell>
          <cell r="F1938" t="str">
            <v>PRODUCTION</v>
          </cell>
          <cell r="G1938" t="str">
            <v>Contrôle Qualité</v>
          </cell>
          <cell r="H1938" t="str">
            <v>Panda</v>
          </cell>
          <cell r="I1938" t="str">
            <v>FAWZI SENDESNI</v>
          </cell>
          <cell r="J1938" t="str">
            <v>B</v>
          </cell>
          <cell r="K1938" t="str">
            <v>INDIRECTS</v>
          </cell>
          <cell r="L1938" t="str">
            <v>Variable cost at standard</v>
          </cell>
          <cell r="M1938" t="str">
            <v>Contrôle Qualité</v>
          </cell>
          <cell r="N1938">
            <v>45323</v>
          </cell>
          <cell r="P1938">
            <v>-218</v>
          </cell>
          <cell r="Q1938">
            <v>45474</v>
          </cell>
          <cell r="R1938" t="str">
            <v>conflit avec collègue</v>
          </cell>
          <cell r="T1938" t="str">
            <v>CDD</v>
          </cell>
          <cell r="U1938" t="str">
            <v>Contractuel</v>
          </cell>
          <cell r="V1938">
            <v>45444</v>
          </cell>
          <cell r="W1938">
            <v>45504</v>
          </cell>
          <cell r="Z1938">
            <v>45323</v>
          </cell>
          <cell r="AA1938">
            <v>2</v>
          </cell>
          <cell r="AB1938">
            <v>2024</v>
          </cell>
          <cell r="AC1938">
            <v>2028</v>
          </cell>
          <cell r="AD1938">
            <v>1.0972222222222223</v>
          </cell>
          <cell r="AE1938" t="str">
            <v>&lt; 2</v>
          </cell>
          <cell r="AF1938">
            <v>38138</v>
          </cell>
          <cell r="AG1938">
            <v>20.778082191780822</v>
          </cell>
          <cell r="AH1938" t="str">
            <v>&lt; 25</v>
          </cell>
          <cell r="AK1938" t="str">
            <v>14374177</v>
          </cell>
          <cell r="AL1938">
            <v>44811</v>
          </cell>
          <cell r="AM1938" t="str">
            <v>FEMME</v>
          </cell>
          <cell r="AN1938" t="str">
            <v>Célibataire</v>
          </cell>
          <cell r="AP1938" t="str">
            <v>Bac  eco</v>
          </cell>
          <cell r="AQ1938">
            <v>3</v>
          </cell>
          <cell r="AR1938">
            <v>1</v>
          </cell>
          <cell r="AS1938">
            <v>45688.25</v>
          </cell>
          <cell r="AT1938" t="str">
            <v>Horaire</v>
          </cell>
          <cell r="AU1938">
            <v>3.6629999999999998</v>
          </cell>
          <cell r="AV1938">
            <v>17</v>
          </cell>
          <cell r="AW1938" t="str">
            <v>00100</v>
          </cell>
          <cell r="AX1938" t="str">
            <v>00003421315</v>
          </cell>
          <cell r="AY1938" t="str">
            <v>07</v>
          </cell>
          <cell r="AZ1938" t="str">
            <v>LA POSTE</v>
          </cell>
          <cell r="BA1938" t="str">
            <v>17001000000342131507</v>
          </cell>
          <cell r="BB1938">
            <v>20</v>
          </cell>
          <cell r="BC1938" t="str">
            <v>SANHEJA OUED ELIL</v>
          </cell>
          <cell r="BD1938" t="str">
            <v>TUNIS</v>
          </cell>
          <cell r="BG1938">
            <v>21020710</v>
          </cell>
          <cell r="BJ1938" t="str">
            <v>SANHEJA</v>
          </cell>
          <cell r="BK1938" t="str">
            <v>B-Panda</v>
          </cell>
          <cell r="BL1938" t="str">
            <v>1.3</v>
          </cell>
          <cell r="BN1938" t="str">
            <v>17001000000342131507</v>
          </cell>
          <cell r="BO1938" t="str">
            <v>MANAI SAMAR</v>
          </cell>
          <cell r="BP1938">
            <v>1940</v>
          </cell>
          <cell r="BU1938" t="str">
            <v>Non-Actif</v>
          </cell>
        </row>
        <row r="1939">
          <cell r="B1939">
            <v>1941</v>
          </cell>
          <cell r="C1939" t="str">
            <v>Madame</v>
          </cell>
          <cell r="D1939" t="str">
            <v>ATHIMNI IMEN</v>
          </cell>
          <cell r="E1939" t="str">
            <v>SAGE Tunisia</v>
          </cell>
          <cell r="F1939" t="str">
            <v>RESSOURCES HUMAINES</v>
          </cell>
          <cell r="G1939" t="str">
            <v>Aide soignante</v>
          </cell>
          <cell r="K1939" t="str">
            <v>INDIRECTS</v>
          </cell>
          <cell r="L1939" t="str">
            <v>Variable cost at standard</v>
          </cell>
          <cell r="M1939" t="str">
            <v>Aide soignante</v>
          </cell>
          <cell r="N1939">
            <v>45323</v>
          </cell>
          <cell r="P1939">
            <v>-279</v>
          </cell>
          <cell r="Q1939">
            <v>45461</v>
          </cell>
          <cell r="R1939" t="str">
            <v>discipline</v>
          </cell>
          <cell r="T1939" t="str">
            <v>CDD</v>
          </cell>
          <cell r="U1939" t="str">
            <v>Contractuel</v>
          </cell>
          <cell r="V1939">
            <v>45413</v>
          </cell>
          <cell r="W1939">
            <v>45443</v>
          </cell>
          <cell r="Z1939">
            <v>45323</v>
          </cell>
          <cell r="AA1939">
            <v>2</v>
          </cell>
          <cell r="AB1939">
            <v>2024</v>
          </cell>
          <cell r="AC1939">
            <v>2028</v>
          </cell>
          <cell r="AD1939">
            <v>1.0972222222222223</v>
          </cell>
          <cell r="AE1939" t="str">
            <v>&lt; 2</v>
          </cell>
          <cell r="AF1939">
            <v>34924</v>
          </cell>
          <cell r="AG1939">
            <v>29.583561643835615</v>
          </cell>
          <cell r="AH1939" t="str">
            <v>&gt;25&lt; 35</v>
          </cell>
          <cell r="AI1939">
            <v>16956842</v>
          </cell>
          <cell r="AJ1939" t="str">
            <v>07</v>
          </cell>
          <cell r="AK1939" t="str">
            <v>07480597</v>
          </cell>
          <cell r="AL1939">
            <v>41909</v>
          </cell>
          <cell r="AM1939" t="str">
            <v>FEMME</v>
          </cell>
          <cell r="AN1939" t="str">
            <v>Célibataire</v>
          </cell>
          <cell r="AQ1939">
            <v>5</v>
          </cell>
          <cell r="AR1939">
            <v>1</v>
          </cell>
          <cell r="AS1939">
            <v>45688.25</v>
          </cell>
          <cell r="AT1939" t="str">
            <v>mensuel</v>
          </cell>
          <cell r="AU1939">
            <v>700</v>
          </cell>
          <cell r="AV1939">
            <v>17</v>
          </cell>
          <cell r="AW1939" t="str">
            <v>00100</v>
          </cell>
          <cell r="AX1939" t="str">
            <v>00002974876</v>
          </cell>
          <cell r="AY1939">
            <v>45</v>
          </cell>
          <cell r="AZ1939" t="str">
            <v>LA POSTE</v>
          </cell>
          <cell r="BA1939" t="str">
            <v>17001000000297487645</v>
          </cell>
          <cell r="BB1939">
            <v>20</v>
          </cell>
          <cell r="BC1939" t="str">
            <v>CITE ETTADHAMEN</v>
          </cell>
          <cell r="BD1939" t="str">
            <v>ARIANA</v>
          </cell>
          <cell r="BG1939">
            <v>24525933</v>
          </cell>
          <cell r="BJ1939" t="str">
            <v>ETTADHAMEN</v>
          </cell>
          <cell r="BK1939" t="str">
            <v>-</v>
          </cell>
          <cell r="BN1939" t="str">
            <v>17001000000297487645</v>
          </cell>
          <cell r="BO1939" t="str">
            <v>ATHIMNI IMEN</v>
          </cell>
          <cell r="BP1939">
            <v>1941</v>
          </cell>
          <cell r="BU1939" t="str">
            <v>Non-Actif</v>
          </cell>
        </row>
        <row r="1940">
          <cell r="B1940">
            <v>1942</v>
          </cell>
          <cell r="C1940" t="str">
            <v>Madame</v>
          </cell>
          <cell r="D1940" t="str">
            <v>SALLEMI RANIA</v>
          </cell>
          <cell r="E1940" t="str">
            <v>SAGE Tunisia</v>
          </cell>
          <cell r="F1940" t="str">
            <v>PRODUCTION</v>
          </cell>
          <cell r="G1940" t="str">
            <v>Contrôle qualité</v>
          </cell>
          <cell r="H1940" t="str">
            <v>P6 AV</v>
          </cell>
          <cell r="I1940" t="str">
            <v>MOHAMED MAALAOUI</v>
          </cell>
          <cell r="J1940" t="str">
            <v>B</v>
          </cell>
          <cell r="K1940" t="str">
            <v>INDIRECTS</v>
          </cell>
          <cell r="L1940" t="str">
            <v>Variable cost at standard</v>
          </cell>
          <cell r="M1940" t="str">
            <v>Contrôle qualité</v>
          </cell>
          <cell r="N1940">
            <v>45324</v>
          </cell>
          <cell r="P1940">
            <v>-6</v>
          </cell>
          <cell r="T1940" t="str">
            <v>CDD</v>
          </cell>
          <cell r="U1940" t="str">
            <v>Contractuel</v>
          </cell>
          <cell r="V1940">
            <v>45689</v>
          </cell>
          <cell r="W1940">
            <v>45716</v>
          </cell>
          <cell r="Z1940">
            <v>45324</v>
          </cell>
          <cell r="AA1940">
            <v>2</v>
          </cell>
          <cell r="AB1940">
            <v>2024</v>
          </cell>
          <cell r="AC1940">
            <v>2028</v>
          </cell>
          <cell r="AD1940">
            <v>1.0944444444444446</v>
          </cell>
          <cell r="AE1940" t="str">
            <v>&lt; 2</v>
          </cell>
          <cell r="AF1940">
            <v>35700</v>
          </cell>
          <cell r="AG1940">
            <v>27.457534246575342</v>
          </cell>
          <cell r="AH1940" t="str">
            <v>&gt;25&lt; 35</v>
          </cell>
          <cell r="AK1940" t="str">
            <v>07992288</v>
          </cell>
          <cell r="AL1940">
            <v>42255</v>
          </cell>
          <cell r="AM1940" t="str">
            <v>FEMME</v>
          </cell>
          <cell r="AN1940" t="str">
            <v>Célibataire</v>
          </cell>
          <cell r="AP1940" t="str">
            <v>master infotronique</v>
          </cell>
          <cell r="AQ1940">
            <v>3</v>
          </cell>
          <cell r="AR1940">
            <v>2</v>
          </cell>
          <cell r="AS1940">
            <v>46054.5</v>
          </cell>
          <cell r="AT1940" t="str">
            <v>Horaire</v>
          </cell>
          <cell r="AU1940">
            <v>3.6629999999999998</v>
          </cell>
          <cell r="AV1940">
            <v>25</v>
          </cell>
          <cell r="AW1940">
            <v>13500</v>
          </cell>
          <cell r="AX1940" t="str">
            <v>00001225343</v>
          </cell>
          <cell r="AY1940">
            <v>22</v>
          </cell>
          <cell r="AZ1940" t="str">
            <v>ZITOUNA BANK</v>
          </cell>
          <cell r="BA1940" t="str">
            <v>25135000000122534322</v>
          </cell>
          <cell r="BB1940">
            <v>20</v>
          </cell>
          <cell r="BC1940" t="str">
            <v>KHAZNADAR BARDO</v>
          </cell>
          <cell r="BD1940" t="str">
            <v>TUNIS</v>
          </cell>
          <cell r="BG1940">
            <v>51758813</v>
          </cell>
          <cell r="BJ1940" t="str">
            <v>KHAZNADAR BARDO</v>
          </cell>
          <cell r="BK1940" t="str">
            <v>CAMPO C</v>
          </cell>
          <cell r="BL1940" t="str">
            <v>1.3</v>
          </cell>
          <cell r="BN1940" t="str">
            <v>25135000000122534322</v>
          </cell>
          <cell r="BO1940" t="str">
            <v>SALLEMI RANIA</v>
          </cell>
          <cell r="BP1940">
            <v>1942</v>
          </cell>
          <cell r="BT1940">
            <v>984</v>
          </cell>
          <cell r="BU1940" t="str">
            <v>si</v>
          </cell>
        </row>
        <row r="1941">
          <cell r="B1941">
            <v>1943</v>
          </cell>
          <cell r="C1941" t="str">
            <v>Madame</v>
          </cell>
          <cell r="D1941" t="str">
            <v>SALEM LAILA</v>
          </cell>
          <cell r="E1941" t="str">
            <v>SAGE Tunisia</v>
          </cell>
          <cell r="F1941" t="str">
            <v>PRODUCTION</v>
          </cell>
          <cell r="G1941" t="str">
            <v>Couturière</v>
          </cell>
          <cell r="H1941" t="str">
            <v>P6 AR</v>
          </cell>
          <cell r="I1941" t="str">
            <v>MASSOUD BRAHMI</v>
          </cell>
          <cell r="J1941" t="str">
            <v>B</v>
          </cell>
          <cell r="K1941" t="str">
            <v>DIRECTS</v>
          </cell>
          <cell r="L1941" t="str">
            <v>Variable cost at standard</v>
          </cell>
          <cell r="M1941" t="str">
            <v>Couturière</v>
          </cell>
          <cell r="N1941">
            <v>45327</v>
          </cell>
          <cell r="P1941">
            <v>-6</v>
          </cell>
          <cell r="T1941" t="str">
            <v>CDD</v>
          </cell>
          <cell r="U1941" t="str">
            <v>Contractuel</v>
          </cell>
          <cell r="V1941">
            <v>45689</v>
          </cell>
          <cell r="W1941">
            <v>45716</v>
          </cell>
          <cell r="Z1941">
            <v>45327</v>
          </cell>
          <cell r="AA1941">
            <v>2</v>
          </cell>
          <cell r="AB1941">
            <v>2024</v>
          </cell>
          <cell r="AC1941">
            <v>2028</v>
          </cell>
          <cell r="AD1941">
            <v>1.086111111111111</v>
          </cell>
          <cell r="AE1941" t="str">
            <v>&lt; 2</v>
          </cell>
          <cell r="AF1941">
            <v>31503</v>
          </cell>
          <cell r="AG1941">
            <v>38.956164383561642</v>
          </cell>
          <cell r="AH1941" t="str">
            <v>&gt;35&lt; 45</v>
          </cell>
          <cell r="AI1941">
            <v>16190514</v>
          </cell>
          <cell r="AJ1941" t="str">
            <v>00</v>
          </cell>
          <cell r="AK1941" t="str">
            <v>09269490</v>
          </cell>
          <cell r="AL1941">
            <v>38693</v>
          </cell>
          <cell r="AM1941" t="str">
            <v>FEMME</v>
          </cell>
          <cell r="AN1941" t="str">
            <v>Marié(e)</v>
          </cell>
          <cell r="AO1941">
            <v>2</v>
          </cell>
          <cell r="AP1941" t="str">
            <v>1 ére secondaire</v>
          </cell>
          <cell r="AQ1941">
            <v>3</v>
          </cell>
          <cell r="AR1941">
            <v>2</v>
          </cell>
          <cell r="AS1941">
            <v>46057.5</v>
          </cell>
          <cell r="AT1941" t="str">
            <v>Horaire</v>
          </cell>
          <cell r="AU1941">
            <v>3.5</v>
          </cell>
          <cell r="AV1941">
            <v>17</v>
          </cell>
          <cell r="AW1941" t="str">
            <v>00100</v>
          </cell>
          <cell r="AX1941" t="str">
            <v>00002828694</v>
          </cell>
          <cell r="AY1941">
            <v>54</v>
          </cell>
          <cell r="AZ1941" t="str">
            <v>LA POSTE</v>
          </cell>
          <cell r="BA1941" t="str">
            <v>17001000000282869454</v>
          </cell>
          <cell r="BB1941">
            <v>20</v>
          </cell>
          <cell r="BC1941" t="str">
            <v>CITTE FATEH JEBAL JLOUD</v>
          </cell>
          <cell r="BD1941" t="str">
            <v>TUNIS</v>
          </cell>
          <cell r="BG1941">
            <v>54917045</v>
          </cell>
          <cell r="BJ1941" t="str">
            <v>JEBAL JELOUD</v>
          </cell>
          <cell r="BK1941" t="str">
            <v>B-P6 AR</v>
          </cell>
          <cell r="BL1941" t="str">
            <v>1.1</v>
          </cell>
          <cell r="BT1941">
            <v>133</v>
          </cell>
          <cell r="BU1941" t="str">
            <v>si</v>
          </cell>
        </row>
        <row r="1942">
          <cell r="B1942">
            <v>1944</v>
          </cell>
          <cell r="C1942" t="str">
            <v>Madame</v>
          </cell>
          <cell r="D1942" t="str">
            <v>MADYOUNI BOUTHEINA</v>
          </cell>
          <cell r="E1942" t="str">
            <v>SAGE Tunisia</v>
          </cell>
          <cell r="F1942" t="str">
            <v>PRODUCTION</v>
          </cell>
          <cell r="G1942" t="str">
            <v>Couturière</v>
          </cell>
          <cell r="H1942" t="str">
            <v>P6 AR</v>
          </cell>
          <cell r="I1942" t="str">
            <v>MASSOUD BRAHMI</v>
          </cell>
          <cell r="J1942" t="str">
            <v>B</v>
          </cell>
          <cell r="K1942" t="str">
            <v>DIRECTS</v>
          </cell>
          <cell r="L1942" t="str">
            <v>Variable cost at standard</v>
          </cell>
          <cell r="M1942" t="str">
            <v>Couturière</v>
          </cell>
          <cell r="N1942">
            <v>45327</v>
          </cell>
          <cell r="P1942">
            <v>-6</v>
          </cell>
          <cell r="T1942" t="str">
            <v>CDD</v>
          </cell>
          <cell r="U1942" t="str">
            <v>Contractuel</v>
          </cell>
          <cell r="V1942">
            <v>45689</v>
          </cell>
          <cell r="W1942">
            <v>45716</v>
          </cell>
          <cell r="Z1942">
            <v>45327</v>
          </cell>
          <cell r="AA1942">
            <v>2</v>
          </cell>
          <cell r="AB1942">
            <v>2024</v>
          </cell>
          <cell r="AC1942">
            <v>2028</v>
          </cell>
          <cell r="AD1942">
            <v>1.086111111111111</v>
          </cell>
          <cell r="AE1942" t="str">
            <v>&lt; 2</v>
          </cell>
          <cell r="AF1942">
            <v>30601</v>
          </cell>
          <cell r="AG1942">
            <v>41.42739726027397</v>
          </cell>
          <cell r="AH1942" t="str">
            <v>&gt;35&lt; 45</v>
          </cell>
          <cell r="AI1942">
            <v>16097536</v>
          </cell>
          <cell r="AJ1942" t="str">
            <v>01</v>
          </cell>
          <cell r="AK1942" t="str">
            <v>04702821</v>
          </cell>
          <cell r="AL1942">
            <v>40147</v>
          </cell>
          <cell r="AM1942" t="str">
            <v>FEMME</v>
          </cell>
          <cell r="AN1942" t="str">
            <v>Marié(e)</v>
          </cell>
          <cell r="AO1942">
            <v>0</v>
          </cell>
          <cell r="AP1942" t="str">
            <v>9 éme</v>
          </cell>
          <cell r="AQ1942">
            <v>3</v>
          </cell>
          <cell r="AR1942">
            <v>2</v>
          </cell>
          <cell r="AS1942">
            <v>46057.5</v>
          </cell>
          <cell r="AT1942" t="str">
            <v>Horaire</v>
          </cell>
          <cell r="AU1942">
            <v>3.5</v>
          </cell>
          <cell r="AV1942">
            <v>17</v>
          </cell>
          <cell r="AW1942" t="str">
            <v>00000</v>
          </cell>
          <cell r="AX1942" t="str">
            <v>00000882940</v>
          </cell>
          <cell r="AY1942">
            <v>95</v>
          </cell>
          <cell r="AZ1942" t="str">
            <v>LA POSTE</v>
          </cell>
          <cell r="BA1942" t="str">
            <v>17000000000088294095</v>
          </cell>
          <cell r="BB1942">
            <v>20</v>
          </cell>
          <cell r="BC1942" t="str">
            <v>SIJOUMI SIDI HASSINE</v>
          </cell>
          <cell r="BD1942" t="str">
            <v>TUNIS</v>
          </cell>
          <cell r="BG1942">
            <v>27939993</v>
          </cell>
          <cell r="BJ1942" t="str">
            <v>SIDI HSSINE</v>
          </cell>
          <cell r="BK1942" t="str">
            <v>B-P6 AR</v>
          </cell>
          <cell r="BL1942" t="str">
            <v>1.1</v>
          </cell>
          <cell r="BT1942">
            <v>137</v>
          </cell>
          <cell r="BU1942" t="str">
            <v>si</v>
          </cell>
        </row>
        <row r="1943">
          <cell r="B1943">
            <v>1945</v>
          </cell>
          <cell r="C1943" t="str">
            <v>Madame</v>
          </cell>
          <cell r="D1943" t="str">
            <v>AJENI  MERIEM</v>
          </cell>
          <cell r="E1943" t="str">
            <v>SAGE Tunisia</v>
          </cell>
          <cell r="F1943" t="str">
            <v>PRODUCTION</v>
          </cell>
          <cell r="G1943" t="str">
            <v>Couturière</v>
          </cell>
          <cell r="H1943" t="str">
            <v>P6 AR</v>
          </cell>
          <cell r="I1943" t="str">
            <v>MASSOUD BRAHMI</v>
          </cell>
          <cell r="J1943" t="str">
            <v>B</v>
          </cell>
          <cell r="K1943" t="str">
            <v>DIRECTS</v>
          </cell>
          <cell r="L1943" t="str">
            <v>Variable cost at standard</v>
          </cell>
          <cell r="M1943" t="str">
            <v>Couturière</v>
          </cell>
          <cell r="N1943">
            <v>45327</v>
          </cell>
          <cell r="P1943">
            <v>-6</v>
          </cell>
          <cell r="T1943" t="str">
            <v>CDD</v>
          </cell>
          <cell r="U1943" t="str">
            <v>Contractuel</v>
          </cell>
          <cell r="V1943">
            <v>45689</v>
          </cell>
          <cell r="W1943">
            <v>45716</v>
          </cell>
          <cell r="Z1943">
            <v>45327</v>
          </cell>
          <cell r="AA1943">
            <v>2</v>
          </cell>
          <cell r="AB1943">
            <v>2024</v>
          </cell>
          <cell r="AC1943">
            <v>2028</v>
          </cell>
          <cell r="AD1943">
            <v>1.086111111111111</v>
          </cell>
          <cell r="AE1943" t="str">
            <v>&lt; 2</v>
          </cell>
          <cell r="AF1943">
            <v>28719</v>
          </cell>
          <cell r="AG1943">
            <v>46.583561643835615</v>
          </cell>
          <cell r="AH1943" t="str">
            <v>&gt;45&lt; 55</v>
          </cell>
          <cell r="AI1943">
            <v>12934829</v>
          </cell>
          <cell r="AJ1943" t="str">
            <v>05</v>
          </cell>
          <cell r="AK1943" t="str">
            <v>04544715</v>
          </cell>
          <cell r="AL1943">
            <v>42406</v>
          </cell>
          <cell r="AM1943" t="str">
            <v>FEMME</v>
          </cell>
          <cell r="AN1943" t="str">
            <v>Marié(e)</v>
          </cell>
          <cell r="AP1943" t="str">
            <v>5 éme secondaire</v>
          </cell>
          <cell r="AQ1943">
            <v>3</v>
          </cell>
          <cell r="AR1943">
            <v>2</v>
          </cell>
          <cell r="AS1943">
            <v>46057.5</v>
          </cell>
          <cell r="AT1943" t="str">
            <v>Horaire</v>
          </cell>
          <cell r="AU1943">
            <v>3.5</v>
          </cell>
          <cell r="AV1943">
            <v>17</v>
          </cell>
          <cell r="AW1943" t="str">
            <v>00100</v>
          </cell>
          <cell r="AX1943" t="str">
            <v>00000913596</v>
          </cell>
          <cell r="AY1943">
            <v>38</v>
          </cell>
          <cell r="AZ1943" t="str">
            <v>LA POSTE</v>
          </cell>
          <cell r="BA1943" t="str">
            <v>17001000000091359638</v>
          </cell>
          <cell r="BB1943">
            <v>20</v>
          </cell>
          <cell r="BC1943" t="str">
            <v>CITE IBN SINA</v>
          </cell>
          <cell r="BD1943" t="str">
            <v>TUNIS</v>
          </cell>
          <cell r="BG1943">
            <v>23385474</v>
          </cell>
          <cell r="BJ1943" t="str">
            <v>IBN SINA</v>
          </cell>
          <cell r="BK1943" t="str">
            <v>B-P6 AR</v>
          </cell>
          <cell r="BL1943" t="str">
            <v>1.1</v>
          </cell>
          <cell r="BT1943">
            <v>147</v>
          </cell>
          <cell r="BU1943" t="str">
            <v>si</v>
          </cell>
        </row>
        <row r="1944">
          <cell r="B1944">
            <v>1946</v>
          </cell>
          <cell r="C1944" t="str">
            <v>Monsieur</v>
          </cell>
          <cell r="D1944" t="str">
            <v>WESLETI HAMED</v>
          </cell>
          <cell r="E1944" t="str">
            <v>SAGE Tunisia</v>
          </cell>
          <cell r="F1944" t="str">
            <v>COUPE</v>
          </cell>
          <cell r="G1944" t="str">
            <v>COUPEUR</v>
          </cell>
          <cell r="H1944" t="str">
            <v>COUPE</v>
          </cell>
          <cell r="I1944" t="str">
            <v>HAITHEM SLAMA</v>
          </cell>
          <cell r="K1944" t="str">
            <v>DIRECTS</v>
          </cell>
          <cell r="L1944" t="str">
            <v>Variable cost at standard</v>
          </cell>
          <cell r="M1944" t="str">
            <v>COUPEUR</v>
          </cell>
          <cell r="N1944">
            <v>45330</v>
          </cell>
          <cell r="P1944">
            <v>-6</v>
          </cell>
          <cell r="T1944" t="str">
            <v>CDD</v>
          </cell>
          <cell r="U1944" t="str">
            <v>Contractuel</v>
          </cell>
          <cell r="V1944">
            <v>45689</v>
          </cell>
          <cell r="W1944">
            <v>45716</v>
          </cell>
          <cell r="Z1944">
            <v>45330</v>
          </cell>
          <cell r="AA1944">
            <v>2</v>
          </cell>
          <cell r="AB1944">
            <v>2024</v>
          </cell>
          <cell r="AC1944">
            <v>2028</v>
          </cell>
          <cell r="AD1944">
            <v>1.0777777777777777</v>
          </cell>
          <cell r="AE1944" t="str">
            <v>&lt; 2</v>
          </cell>
          <cell r="AF1944">
            <v>38443</v>
          </cell>
          <cell r="AG1944">
            <v>19.942465753424656</v>
          </cell>
          <cell r="AH1944" t="str">
            <v>&lt; 25</v>
          </cell>
          <cell r="AI1944">
            <v>17772417</v>
          </cell>
          <cell r="AJ1944" t="str">
            <v>02</v>
          </cell>
          <cell r="AK1944" t="str">
            <v>13661895</v>
          </cell>
          <cell r="AL1944">
            <v>45068</v>
          </cell>
          <cell r="AM1944" t="str">
            <v xml:space="preserve">HOMME </v>
          </cell>
          <cell r="AN1944" t="str">
            <v>Célibataire</v>
          </cell>
          <cell r="AP1944" t="str">
            <v>1 ére secondaire</v>
          </cell>
          <cell r="AQ1944">
            <v>3</v>
          </cell>
          <cell r="AR1944">
            <v>2</v>
          </cell>
          <cell r="AS1944">
            <v>46060.5</v>
          </cell>
          <cell r="AT1944" t="str">
            <v>Horaire</v>
          </cell>
          <cell r="AU1944">
            <v>3.5</v>
          </cell>
          <cell r="AV1944">
            <v>17</v>
          </cell>
          <cell r="AW1944">
            <v>20600</v>
          </cell>
          <cell r="AX1944" t="str">
            <v>00003366804</v>
          </cell>
          <cell r="AY1944">
            <v>85</v>
          </cell>
          <cell r="AZ1944" t="str">
            <v>LA POSTE</v>
          </cell>
          <cell r="BA1944" t="str">
            <v>17206000000336680485</v>
          </cell>
          <cell r="BB1944">
            <v>20</v>
          </cell>
          <cell r="BC1944" t="str">
            <v>CITE IBN SINA</v>
          </cell>
          <cell r="BD1944" t="str">
            <v>TUNIS</v>
          </cell>
          <cell r="BG1944">
            <v>95925549</v>
          </cell>
          <cell r="BH1944">
            <v>94573321</v>
          </cell>
          <cell r="BJ1944" t="str">
            <v>IBN SINA</v>
          </cell>
          <cell r="BK1944" t="str">
            <v>-COUPE</v>
          </cell>
          <cell r="BL1944" t="str">
            <v>1.1</v>
          </cell>
          <cell r="BN1944" t="str">
            <v>17206000000336680485</v>
          </cell>
          <cell r="BO1944" t="str">
            <v>WESLETI HAMED</v>
          </cell>
          <cell r="BP1944">
            <v>1946</v>
          </cell>
          <cell r="BU1944" t="str">
            <v>si</v>
          </cell>
        </row>
        <row r="1945">
          <cell r="B1945">
            <v>1947</v>
          </cell>
          <cell r="C1945" t="str">
            <v>Madame</v>
          </cell>
          <cell r="D1945" t="str">
            <v xml:space="preserve">HAMMAMI RIHAB </v>
          </cell>
          <cell r="E1945" t="str">
            <v>SAGE Tunisia</v>
          </cell>
          <cell r="F1945" t="str">
            <v>LOGISTIQUE</v>
          </cell>
          <cell r="G1945" t="str">
            <v>Plannificateur</v>
          </cell>
          <cell r="K1945" t="str">
            <v>CADRE</v>
          </cell>
          <cell r="L1945" t="str">
            <v>Variable cost at standard</v>
          </cell>
          <cell r="M1945" t="str">
            <v>Plannificateur</v>
          </cell>
          <cell r="N1945">
            <v>45327</v>
          </cell>
          <cell r="P1945" t="str">
            <v/>
          </cell>
          <cell r="T1945" t="str">
            <v>CDI</v>
          </cell>
          <cell r="U1945" t="str">
            <v>Titulaire</v>
          </cell>
          <cell r="V1945">
            <v>45327</v>
          </cell>
          <cell r="Z1945">
            <v>45327</v>
          </cell>
          <cell r="AA1945">
            <v>2</v>
          </cell>
          <cell r="AB1945">
            <v>2024</v>
          </cell>
          <cell r="AC1945">
            <v>2028</v>
          </cell>
          <cell r="AD1945">
            <v>1.086111111111111</v>
          </cell>
          <cell r="AE1945" t="str">
            <v>&lt; 2</v>
          </cell>
          <cell r="AF1945">
            <v>35002</v>
          </cell>
          <cell r="AG1945">
            <v>29.36986301369863</v>
          </cell>
          <cell r="AH1945" t="str">
            <v>&gt;25&lt; 35</v>
          </cell>
          <cell r="AI1945">
            <v>17756222</v>
          </cell>
          <cell r="AJ1945" t="str">
            <v>00</v>
          </cell>
          <cell r="AK1945" t="str">
            <v>09519784</v>
          </cell>
          <cell r="AL1945">
            <v>43833</v>
          </cell>
          <cell r="AM1945" t="str">
            <v>FEMME</v>
          </cell>
          <cell r="AN1945" t="str">
            <v>Célibataire</v>
          </cell>
          <cell r="AP1945" t="str">
            <v>master info-gestion</v>
          </cell>
          <cell r="AQ1945">
            <v>15</v>
          </cell>
          <cell r="AR1945">
            <v>2</v>
          </cell>
          <cell r="AS1945">
            <v>46057.5</v>
          </cell>
          <cell r="AT1945" t="str">
            <v>mensuel</v>
          </cell>
          <cell r="AU1945">
            <v>1100</v>
          </cell>
          <cell r="AV1945">
            <v>17</v>
          </cell>
          <cell r="AW1945" t="str">
            <v>00100</v>
          </cell>
          <cell r="AX1945" t="str">
            <v>00003051760</v>
          </cell>
          <cell r="AY1945">
            <v>59</v>
          </cell>
          <cell r="AZ1945" t="str">
            <v>LA POSTE</v>
          </cell>
          <cell r="BA1945" t="str">
            <v>17001000000305176059</v>
          </cell>
          <cell r="BB1945">
            <v>20</v>
          </cell>
          <cell r="BC1945" t="str">
            <v xml:space="preserve">BORJ EL AMRI </v>
          </cell>
          <cell r="BD1945" t="str">
            <v>MANOUBA</v>
          </cell>
          <cell r="BG1945">
            <v>27589764</v>
          </cell>
          <cell r="BH1945">
            <v>52568884</v>
          </cell>
          <cell r="BK1945" t="str">
            <v>CADRE</v>
          </cell>
          <cell r="BU1945" t="str">
            <v>si</v>
          </cell>
        </row>
        <row r="1946">
          <cell r="B1946">
            <v>1948</v>
          </cell>
          <cell r="C1946" t="str">
            <v>Monsieur</v>
          </cell>
          <cell r="D1946" t="str">
            <v>JENDOUBI YASSINE</v>
          </cell>
          <cell r="E1946" t="str">
            <v>SAGE Tunisia</v>
          </cell>
          <cell r="F1946" t="str">
            <v>COUPE</v>
          </cell>
          <cell r="G1946" t="str">
            <v>COUPEUR</v>
          </cell>
          <cell r="H1946" t="str">
            <v>COUPE</v>
          </cell>
          <cell r="I1946" t="str">
            <v>HAITHEM SLAMA</v>
          </cell>
          <cell r="K1946" t="str">
            <v>DIRECTS</v>
          </cell>
          <cell r="L1946" t="str">
            <v>Variable cost at standard</v>
          </cell>
          <cell r="M1946" t="str">
            <v>COUPEUR</v>
          </cell>
          <cell r="N1946">
            <v>45329</v>
          </cell>
          <cell r="P1946">
            <v>-6</v>
          </cell>
          <cell r="T1946" t="str">
            <v>CDD</v>
          </cell>
          <cell r="U1946" t="str">
            <v>Contractuel</v>
          </cell>
          <cell r="V1946">
            <v>45689</v>
          </cell>
          <cell r="W1946">
            <v>45716</v>
          </cell>
          <cell r="Z1946">
            <v>45329</v>
          </cell>
          <cell r="AA1946">
            <v>2</v>
          </cell>
          <cell r="AB1946">
            <v>2024</v>
          </cell>
          <cell r="AC1946">
            <v>2028</v>
          </cell>
          <cell r="AD1946">
            <v>1.0805555555555555</v>
          </cell>
          <cell r="AE1946" t="str">
            <v>&lt; 2</v>
          </cell>
          <cell r="AF1946">
            <v>36413</v>
          </cell>
          <cell r="AG1946">
            <v>25.504109589041096</v>
          </cell>
          <cell r="AH1946" t="str">
            <v>&gt;25&lt; 35</v>
          </cell>
          <cell r="AI1946">
            <v>17622117</v>
          </cell>
          <cell r="AJ1946" t="str">
            <v>02</v>
          </cell>
          <cell r="AK1946" t="str">
            <v>11665167</v>
          </cell>
          <cell r="AL1946">
            <v>43099</v>
          </cell>
          <cell r="AM1946" t="str">
            <v xml:space="preserve">HOMME </v>
          </cell>
          <cell r="AN1946" t="str">
            <v>Célibataire</v>
          </cell>
          <cell r="AP1946" t="str">
            <v>9 éme</v>
          </cell>
          <cell r="AQ1946">
            <v>3</v>
          </cell>
          <cell r="AR1946">
            <v>2</v>
          </cell>
          <cell r="AS1946">
            <v>46059.5</v>
          </cell>
          <cell r="AT1946" t="str">
            <v>Horaire</v>
          </cell>
          <cell r="AU1946">
            <v>3.5</v>
          </cell>
          <cell r="AV1946" t="str">
            <v>07</v>
          </cell>
          <cell r="AW1946" t="str">
            <v>08001</v>
          </cell>
          <cell r="AX1946">
            <v>38105554079</v>
          </cell>
          <cell r="AY1946">
            <v>20</v>
          </cell>
          <cell r="AZ1946" t="str">
            <v>AMEN BANK</v>
          </cell>
          <cell r="BA1946" t="str">
            <v>07080013810555407920</v>
          </cell>
          <cell r="BB1946">
            <v>20</v>
          </cell>
          <cell r="BC1946" t="str">
            <v>GHDIR EL GOLA</v>
          </cell>
          <cell r="BD1946" t="str">
            <v>TUNIS</v>
          </cell>
          <cell r="BG1946">
            <v>55121954</v>
          </cell>
          <cell r="BH1946">
            <v>21957315</v>
          </cell>
          <cell r="BJ1946" t="str">
            <v>GHDIR EL GOLLA</v>
          </cell>
          <cell r="BK1946" t="str">
            <v>-COUPE</v>
          </cell>
          <cell r="BL1946" t="str">
            <v>1.1</v>
          </cell>
          <cell r="BN1946" t="str">
            <v>07080013810555407920</v>
          </cell>
          <cell r="BO1946" t="str">
            <v>JENDOUBI YASSINE</v>
          </cell>
          <cell r="BP1946">
            <v>1948</v>
          </cell>
          <cell r="BU1946" t="str">
            <v>si</v>
          </cell>
        </row>
        <row r="1947">
          <cell r="B1947">
            <v>1949</v>
          </cell>
          <cell r="C1947" t="str">
            <v>Monsieur</v>
          </cell>
          <cell r="D1947" t="str">
            <v xml:space="preserve">TAYARI ALI </v>
          </cell>
          <cell r="E1947" t="str">
            <v>SAGE Tunisia</v>
          </cell>
          <cell r="F1947" t="str">
            <v>COUPE</v>
          </cell>
          <cell r="G1947" t="str">
            <v>COUPEUR</v>
          </cell>
          <cell r="H1947" t="str">
            <v>COUPE</v>
          </cell>
          <cell r="I1947" t="str">
            <v>HAITHEM SLAMA</v>
          </cell>
          <cell r="K1947" t="str">
            <v>DIRECTS</v>
          </cell>
          <cell r="L1947" t="str">
            <v>Variable cost at standard</v>
          </cell>
          <cell r="M1947" t="str">
            <v>COUPEUR</v>
          </cell>
          <cell r="N1947">
            <v>45330</v>
          </cell>
          <cell r="P1947">
            <v>-6</v>
          </cell>
          <cell r="T1947" t="str">
            <v>CDD</v>
          </cell>
          <cell r="U1947" t="str">
            <v>Contractuel</v>
          </cell>
          <cell r="V1947">
            <v>45689</v>
          </cell>
          <cell r="W1947">
            <v>45716</v>
          </cell>
          <cell r="Z1947">
            <v>45330</v>
          </cell>
          <cell r="AA1947">
            <v>2</v>
          </cell>
          <cell r="AB1947">
            <v>2024</v>
          </cell>
          <cell r="AC1947">
            <v>2028</v>
          </cell>
          <cell r="AD1947">
            <v>1.0777777777777777</v>
          </cell>
          <cell r="AE1947" t="str">
            <v>&lt; 2</v>
          </cell>
          <cell r="AF1947">
            <v>36924</v>
          </cell>
          <cell r="AG1947">
            <v>24.104109589041094</v>
          </cell>
          <cell r="AH1947" t="str">
            <v>&lt; 25</v>
          </cell>
          <cell r="AI1947">
            <v>17581291</v>
          </cell>
          <cell r="AJ1947" t="str">
            <v>08</v>
          </cell>
          <cell r="AK1947" t="str">
            <v>14371211</v>
          </cell>
          <cell r="AL1947">
            <v>44463</v>
          </cell>
          <cell r="AM1947" t="str">
            <v xml:space="preserve">HOMME </v>
          </cell>
          <cell r="AN1947" t="str">
            <v>Célibataire</v>
          </cell>
          <cell r="AP1947" t="str">
            <v>2 éme</v>
          </cell>
          <cell r="AQ1947">
            <v>3</v>
          </cell>
          <cell r="AR1947">
            <v>2</v>
          </cell>
          <cell r="AS1947">
            <v>46060.5</v>
          </cell>
          <cell r="AT1947" t="str">
            <v>Horaire</v>
          </cell>
          <cell r="AU1947">
            <v>3.5</v>
          </cell>
          <cell r="AV1947">
            <v>17</v>
          </cell>
          <cell r="AW1947" t="str">
            <v>00100</v>
          </cell>
          <cell r="AX1947" t="str">
            <v>00003367193</v>
          </cell>
          <cell r="AY1947">
            <v>92</v>
          </cell>
          <cell r="AZ1947" t="str">
            <v>LA POSTE</v>
          </cell>
          <cell r="BA1947" t="str">
            <v>17001000000336719392</v>
          </cell>
          <cell r="BB1947">
            <v>20</v>
          </cell>
          <cell r="BC1947" t="str">
            <v xml:space="preserve">OUED ELIL </v>
          </cell>
          <cell r="BD1947" t="str">
            <v>TUNIS</v>
          </cell>
          <cell r="BG1947">
            <v>50990523</v>
          </cell>
          <cell r="BH1947">
            <v>24508615</v>
          </cell>
          <cell r="BJ1947" t="str">
            <v>OUED ELLIL</v>
          </cell>
          <cell r="BK1947" t="str">
            <v>-COUPE</v>
          </cell>
          <cell r="BL1947" t="str">
            <v>1.1</v>
          </cell>
          <cell r="BN1947" t="str">
            <v>17001000000336719392</v>
          </cell>
          <cell r="BO1947" t="str">
            <v xml:space="preserve">TAYARI ALI </v>
          </cell>
          <cell r="BP1947">
            <v>1949</v>
          </cell>
          <cell r="BU1947" t="str">
            <v>si</v>
          </cell>
        </row>
        <row r="1948">
          <cell r="B1948">
            <v>1950</v>
          </cell>
          <cell r="C1948" t="str">
            <v>Madame</v>
          </cell>
          <cell r="D1948" t="str">
            <v>OUESLETI TAKWA</v>
          </cell>
          <cell r="E1948" t="str">
            <v>SAGE Tunisia</v>
          </cell>
          <cell r="F1948" t="str">
            <v>PRODUCTION</v>
          </cell>
          <cell r="G1948" t="str">
            <v>Contrôle qualité</v>
          </cell>
          <cell r="H1948" t="str">
            <v>P7 AR</v>
          </cell>
          <cell r="I1948" t="str">
            <v>Safa</v>
          </cell>
          <cell r="J1948" t="str">
            <v>A</v>
          </cell>
          <cell r="K1948" t="str">
            <v>INDIRECTS</v>
          </cell>
          <cell r="L1948" t="str">
            <v>Variable cost at standard</v>
          </cell>
          <cell r="M1948" t="str">
            <v>Contrôle qualité</v>
          </cell>
          <cell r="N1948">
            <v>45330</v>
          </cell>
          <cell r="P1948">
            <v>-6</v>
          </cell>
          <cell r="Q1948">
            <v>45717</v>
          </cell>
          <cell r="R1948" t="str">
            <v>condition de travail</v>
          </cell>
          <cell r="T1948" t="str">
            <v>CDD</v>
          </cell>
          <cell r="U1948" t="str">
            <v>Contractuel</v>
          </cell>
          <cell r="V1948">
            <v>45689</v>
          </cell>
          <cell r="W1948">
            <v>45716</v>
          </cell>
          <cell r="Z1948">
            <v>45330</v>
          </cell>
          <cell r="AA1948">
            <v>2</v>
          </cell>
          <cell r="AB1948">
            <v>2024</v>
          </cell>
          <cell r="AC1948">
            <v>2028</v>
          </cell>
          <cell r="AD1948">
            <v>1.0777777777777777</v>
          </cell>
          <cell r="AE1948" t="str">
            <v>&lt; 2</v>
          </cell>
          <cell r="AF1948">
            <v>36228</v>
          </cell>
          <cell r="AG1948">
            <v>26.010958904109589</v>
          </cell>
          <cell r="AH1948" t="str">
            <v>&gt;25&lt; 35</v>
          </cell>
          <cell r="AI1948">
            <v>17775740</v>
          </cell>
          <cell r="AJ1948" t="str">
            <v>03</v>
          </cell>
          <cell r="AK1948" t="str">
            <v>13641391</v>
          </cell>
          <cell r="AL1948">
            <v>44893</v>
          </cell>
          <cell r="AM1948" t="str">
            <v>FEMME</v>
          </cell>
          <cell r="AN1948" t="str">
            <v>Célibataire</v>
          </cell>
          <cell r="AP1948" t="str">
            <v>master prof en génie de l'environnement</v>
          </cell>
          <cell r="AQ1948">
            <v>3</v>
          </cell>
          <cell r="AR1948">
            <v>2</v>
          </cell>
          <cell r="AS1948">
            <v>46060.5</v>
          </cell>
          <cell r="AT1948" t="str">
            <v>Horaire</v>
          </cell>
          <cell r="AU1948">
            <v>3.6629999999999998</v>
          </cell>
          <cell r="AV1948">
            <v>17</v>
          </cell>
          <cell r="AW1948">
            <v>20600</v>
          </cell>
          <cell r="AX1948" t="str">
            <v>00003366814</v>
          </cell>
          <cell r="AY1948">
            <v>55</v>
          </cell>
          <cell r="AZ1948" t="str">
            <v>LA POSTE</v>
          </cell>
          <cell r="BA1948" t="str">
            <v>17206000000336681455</v>
          </cell>
          <cell r="BB1948">
            <v>20</v>
          </cell>
          <cell r="BC1948" t="str">
            <v>CITE IBN SINA</v>
          </cell>
          <cell r="BD1948" t="str">
            <v>TUNIS</v>
          </cell>
          <cell r="BG1948">
            <v>93098103</v>
          </cell>
          <cell r="BJ1948" t="str">
            <v>IBN SINA</v>
          </cell>
          <cell r="BK1948" t="str">
            <v>A-P7 AR</v>
          </cell>
          <cell r="BL1948" t="str">
            <v>1.3</v>
          </cell>
          <cell r="BN1948" t="str">
            <v>17206000000336681455</v>
          </cell>
          <cell r="BO1948" t="str">
            <v>OUESLETI TAKWA</v>
          </cell>
          <cell r="BP1948">
            <v>1950</v>
          </cell>
          <cell r="BT1948">
            <v>985</v>
          </cell>
          <cell r="BU1948" t="str">
            <v>Non-Actif</v>
          </cell>
        </row>
        <row r="1949">
          <cell r="B1949">
            <v>1951</v>
          </cell>
          <cell r="C1949" t="str">
            <v>Madame</v>
          </cell>
          <cell r="D1949" t="str">
            <v>ALOUI MANEL</v>
          </cell>
          <cell r="E1949" t="str">
            <v>SAGE Tunisia</v>
          </cell>
          <cell r="F1949" t="str">
            <v>COUPE</v>
          </cell>
          <cell r="G1949" t="str">
            <v>COUPEUR</v>
          </cell>
          <cell r="H1949" t="str">
            <v>COUPE</v>
          </cell>
          <cell r="I1949" t="str">
            <v>HAITHEM SLAMA</v>
          </cell>
          <cell r="K1949" t="str">
            <v>DIRECTS</v>
          </cell>
          <cell r="L1949" t="str">
            <v>Variable cost at standard</v>
          </cell>
          <cell r="M1949" t="str">
            <v>COUPEUR</v>
          </cell>
          <cell r="N1949">
            <v>45334</v>
          </cell>
          <cell r="P1949">
            <v>-6</v>
          </cell>
          <cell r="T1949" t="str">
            <v>CDD</v>
          </cell>
          <cell r="U1949" t="str">
            <v>Contractuel</v>
          </cell>
          <cell r="V1949">
            <v>45689</v>
          </cell>
          <cell r="W1949">
            <v>45716</v>
          </cell>
          <cell r="Z1949">
            <v>45334</v>
          </cell>
          <cell r="AA1949">
            <v>2</v>
          </cell>
          <cell r="AB1949">
            <v>2024</v>
          </cell>
          <cell r="AC1949">
            <v>2028</v>
          </cell>
          <cell r="AD1949">
            <v>1.0666666666666667</v>
          </cell>
          <cell r="AE1949" t="str">
            <v>&lt; 2</v>
          </cell>
          <cell r="AF1949">
            <v>36552</v>
          </cell>
          <cell r="AG1949">
            <v>25.123287671232877</v>
          </cell>
          <cell r="AH1949" t="str">
            <v>&gt;25&lt; 35</v>
          </cell>
          <cell r="AI1949">
            <v>17679230</v>
          </cell>
          <cell r="AJ1949" t="str">
            <v>04</v>
          </cell>
          <cell r="AK1949" t="str">
            <v>13644824</v>
          </cell>
          <cell r="AL1949">
            <v>43250</v>
          </cell>
          <cell r="AM1949" t="str">
            <v>FEMME</v>
          </cell>
          <cell r="AN1949" t="str">
            <v>Célibataire</v>
          </cell>
          <cell r="AP1949" t="str">
            <v>9 éme</v>
          </cell>
          <cell r="AQ1949">
            <v>3</v>
          </cell>
          <cell r="AR1949">
            <v>2</v>
          </cell>
          <cell r="AS1949">
            <v>46064.5</v>
          </cell>
          <cell r="AT1949" t="str">
            <v>Horaire</v>
          </cell>
          <cell r="AU1949">
            <v>3.5</v>
          </cell>
          <cell r="AV1949">
            <v>17</v>
          </cell>
          <cell r="AW1949" t="str">
            <v>00100</v>
          </cell>
          <cell r="AX1949" t="str">
            <v>00003315002</v>
          </cell>
          <cell r="AY1949">
            <v>10</v>
          </cell>
          <cell r="AZ1949" t="str">
            <v>LA POSTE</v>
          </cell>
          <cell r="BA1949" t="str">
            <v>17001000000331500210</v>
          </cell>
          <cell r="BB1949">
            <v>20</v>
          </cell>
          <cell r="BC1949" t="str">
            <v>EL AGBA</v>
          </cell>
          <cell r="BD1949" t="str">
            <v>TUNIS</v>
          </cell>
          <cell r="BG1949">
            <v>23635276</v>
          </cell>
          <cell r="BH1949">
            <v>93556577</v>
          </cell>
          <cell r="BJ1949" t="str">
            <v>EL AGBA</v>
          </cell>
          <cell r="BK1949" t="str">
            <v>-COUPE</v>
          </cell>
          <cell r="BL1949" t="str">
            <v>1.1</v>
          </cell>
          <cell r="BN1949" t="str">
            <v>17001000000331500210</v>
          </cell>
          <cell r="BO1949" t="str">
            <v>ALOUI MANEL</v>
          </cell>
          <cell r="BP1949">
            <v>1951</v>
          </cell>
          <cell r="BT1949">
            <v>582</v>
          </cell>
          <cell r="BU1949" t="str">
            <v>si</v>
          </cell>
        </row>
        <row r="1950">
          <cell r="B1950">
            <v>1952</v>
          </cell>
          <cell r="C1950" t="str">
            <v>Madame</v>
          </cell>
          <cell r="D1950" t="str">
            <v>BEGHOURI MARIEM</v>
          </cell>
          <cell r="E1950" t="str">
            <v>SAGE Tunisia</v>
          </cell>
          <cell r="F1950" t="str">
            <v>PRODUCTION</v>
          </cell>
          <cell r="G1950" t="str">
            <v>CAMPO</v>
          </cell>
          <cell r="H1950" t="str">
            <v>P6 AV</v>
          </cell>
          <cell r="I1950" t="str">
            <v>MOHAMED AMINE</v>
          </cell>
          <cell r="J1950" t="str">
            <v>A</v>
          </cell>
          <cell r="K1950" t="str">
            <v>DIRECTS</v>
          </cell>
          <cell r="L1950" t="str">
            <v>Variable cost at standard</v>
          </cell>
          <cell r="M1950" t="str">
            <v>CAMPO</v>
          </cell>
          <cell r="N1950">
            <v>45336</v>
          </cell>
          <cell r="P1950">
            <v>-65</v>
          </cell>
          <cell r="Q1950">
            <v>45673</v>
          </cell>
          <cell r="R1950" t="str">
            <v>nouvelle opportunité</v>
          </cell>
          <cell r="T1950" t="str">
            <v>CDD</v>
          </cell>
          <cell r="U1950" t="str">
            <v>Contractuel</v>
          </cell>
          <cell r="V1950">
            <v>45627</v>
          </cell>
          <cell r="W1950">
            <v>45657</v>
          </cell>
          <cell r="Z1950">
            <v>45336</v>
          </cell>
          <cell r="AA1950">
            <v>2</v>
          </cell>
          <cell r="AB1950">
            <v>2024</v>
          </cell>
          <cell r="AC1950">
            <v>2028</v>
          </cell>
          <cell r="AD1950">
            <v>1.0611111111111111</v>
          </cell>
          <cell r="AE1950" t="str">
            <v>&lt; 2</v>
          </cell>
          <cell r="AF1950">
            <v>37933</v>
          </cell>
          <cell r="AG1950">
            <v>21.339726027397262</v>
          </cell>
          <cell r="AH1950" t="str">
            <v>&lt; 25</v>
          </cell>
          <cell r="AI1950">
            <v>17757141</v>
          </cell>
          <cell r="AJ1950" t="str">
            <v>06</v>
          </cell>
          <cell r="AK1950" t="str">
            <v>12378521</v>
          </cell>
          <cell r="AL1950">
            <v>44354</v>
          </cell>
          <cell r="AM1950" t="str">
            <v>FEMME</v>
          </cell>
          <cell r="AN1950" t="str">
            <v>Célibataire</v>
          </cell>
          <cell r="AP1950" t="str">
            <v>Bac lettre</v>
          </cell>
          <cell r="AQ1950">
            <v>3</v>
          </cell>
          <cell r="AR1950">
            <v>1</v>
          </cell>
          <cell r="AS1950">
            <v>45701.25</v>
          </cell>
          <cell r="AT1950" t="str">
            <v>Horaire</v>
          </cell>
          <cell r="AU1950">
            <v>3.5</v>
          </cell>
          <cell r="AV1950">
            <v>17</v>
          </cell>
          <cell r="AW1950">
            <v>20600</v>
          </cell>
          <cell r="AX1950" t="str">
            <v>00003299395</v>
          </cell>
          <cell r="AY1950">
            <v>67</v>
          </cell>
          <cell r="AZ1950" t="str">
            <v>LA POSTE</v>
          </cell>
          <cell r="BA1950" t="str">
            <v>17206000000329939567</v>
          </cell>
          <cell r="BB1950">
            <v>20</v>
          </cell>
          <cell r="BC1950" t="str">
            <v>JAYARA SIDI HASSINE</v>
          </cell>
          <cell r="BD1950" t="str">
            <v>TUNIS</v>
          </cell>
          <cell r="BG1950">
            <v>21058163</v>
          </cell>
          <cell r="BJ1950" t="str">
            <v>JAYARA</v>
          </cell>
          <cell r="BK1950" t="str">
            <v>CAMPO A</v>
          </cell>
          <cell r="BL1950" t="str">
            <v>1.1</v>
          </cell>
          <cell r="BN1950" t="str">
            <v>17206000000329939567</v>
          </cell>
          <cell r="BO1950" t="str">
            <v>BEGHOURI MARIEM</v>
          </cell>
          <cell r="BP1950">
            <v>1952</v>
          </cell>
          <cell r="BU1950" t="str">
            <v>Non-Actif</v>
          </cell>
        </row>
        <row r="1951">
          <cell r="B1951">
            <v>1953</v>
          </cell>
          <cell r="C1951" t="str">
            <v>Madame</v>
          </cell>
          <cell r="D1951" t="str">
            <v>CHERNI HANEN</v>
          </cell>
          <cell r="E1951" t="str">
            <v>SAGE Tunisia</v>
          </cell>
          <cell r="F1951" t="str">
            <v>PRODUCTION</v>
          </cell>
          <cell r="G1951" t="str">
            <v>Couturière</v>
          </cell>
          <cell r="H1951" t="str">
            <v>P6 AR</v>
          </cell>
          <cell r="I1951" t="str">
            <v>MEJRI ANIS</v>
          </cell>
          <cell r="J1951" t="str">
            <v>A</v>
          </cell>
          <cell r="K1951" t="str">
            <v>DIRECTS</v>
          </cell>
          <cell r="L1951" t="str">
            <v>Variable cost at standard</v>
          </cell>
          <cell r="M1951" t="str">
            <v>Couturière</v>
          </cell>
          <cell r="N1951">
            <v>45335</v>
          </cell>
          <cell r="P1951">
            <v>-371</v>
          </cell>
          <cell r="Q1951">
            <v>45336</v>
          </cell>
          <cell r="R1951" t="str">
            <v>transport</v>
          </cell>
          <cell r="T1951" t="str">
            <v>CDD</v>
          </cell>
          <cell r="U1951" t="str">
            <v>Contractuel</v>
          </cell>
          <cell r="V1951">
            <v>45335</v>
          </cell>
          <cell r="W1951">
            <v>45351</v>
          </cell>
          <cell r="Z1951">
            <v>45335</v>
          </cell>
          <cell r="AA1951">
            <v>2</v>
          </cell>
          <cell r="AB1951">
            <v>2024</v>
          </cell>
          <cell r="AC1951">
            <v>2028</v>
          </cell>
          <cell r="AD1951">
            <v>1.0638888888888889</v>
          </cell>
          <cell r="AE1951" t="str">
            <v>&lt; 2</v>
          </cell>
          <cell r="AF1951">
            <v>30288</v>
          </cell>
          <cell r="AG1951">
            <v>42.284931506849318</v>
          </cell>
          <cell r="AH1951" t="str">
            <v>&gt;35&lt; 45</v>
          </cell>
          <cell r="AK1951" t="str">
            <v>07359922</v>
          </cell>
          <cell r="AL1951">
            <v>45314</v>
          </cell>
          <cell r="AM1951" t="str">
            <v>FEMME</v>
          </cell>
          <cell r="AN1951" t="str">
            <v>Marié(e)</v>
          </cell>
          <cell r="AO1951">
            <v>3</v>
          </cell>
          <cell r="AQ1951">
            <v>3</v>
          </cell>
          <cell r="AR1951">
            <v>1</v>
          </cell>
          <cell r="AS1951">
            <v>45700.25</v>
          </cell>
          <cell r="AT1951" t="str">
            <v>Horaire</v>
          </cell>
          <cell r="AU1951">
            <v>3.5</v>
          </cell>
          <cell r="AV1951">
            <v>17</v>
          </cell>
          <cell r="AW1951" t="str">
            <v>00100</v>
          </cell>
          <cell r="AX1951" t="str">
            <v>00003368229</v>
          </cell>
          <cell r="AY1951">
            <v>88</v>
          </cell>
          <cell r="AZ1951" t="str">
            <v>LA POSTE</v>
          </cell>
          <cell r="BA1951" t="str">
            <v>17001000000336822988</v>
          </cell>
          <cell r="BB1951">
            <v>20</v>
          </cell>
          <cell r="BC1951" t="str">
            <v>CITE ERRIADH ESSAIDA</v>
          </cell>
          <cell r="BD1951" t="str">
            <v>TUNIS</v>
          </cell>
          <cell r="BG1951">
            <v>97155525</v>
          </cell>
          <cell r="BK1951" t="str">
            <v>A-P6 AR</v>
          </cell>
          <cell r="BL1951" t="str">
            <v>1.1</v>
          </cell>
          <cell r="BU1951" t="str">
            <v>Non-Actif</v>
          </cell>
        </row>
        <row r="1952">
          <cell r="B1952">
            <v>1954</v>
          </cell>
          <cell r="C1952" t="str">
            <v>Madame</v>
          </cell>
          <cell r="D1952" t="str">
            <v>EDDABJI HAZAR</v>
          </cell>
          <cell r="E1952" t="str">
            <v>SAGE Tunisia</v>
          </cell>
          <cell r="F1952" t="str">
            <v>PRODUCTION</v>
          </cell>
          <cell r="G1952" t="str">
            <v>Couturière</v>
          </cell>
          <cell r="H1952" t="str">
            <v>P6 AR</v>
          </cell>
          <cell r="I1952" t="str">
            <v>Bel Hadj Mohamed</v>
          </cell>
          <cell r="J1952" t="str">
            <v>A</v>
          </cell>
          <cell r="K1952" t="str">
            <v>DIRECTS</v>
          </cell>
          <cell r="L1952" t="str">
            <v>Variable cost at standard</v>
          </cell>
          <cell r="M1952" t="str">
            <v>Couturière</v>
          </cell>
          <cell r="N1952">
            <v>45335</v>
          </cell>
          <cell r="P1952">
            <v>-6</v>
          </cell>
          <cell r="T1952" t="str">
            <v>CDD</v>
          </cell>
          <cell r="U1952" t="str">
            <v>Contractuel</v>
          </cell>
          <cell r="V1952">
            <v>45689</v>
          </cell>
          <cell r="W1952">
            <v>45716</v>
          </cell>
          <cell r="Z1952">
            <v>45335</v>
          </cell>
          <cell r="AA1952">
            <v>2</v>
          </cell>
          <cell r="AB1952">
            <v>2024</v>
          </cell>
          <cell r="AC1952">
            <v>2028</v>
          </cell>
          <cell r="AD1952">
            <v>1.0638888888888889</v>
          </cell>
          <cell r="AE1952" t="str">
            <v>&lt; 2</v>
          </cell>
          <cell r="AF1952">
            <v>36384</v>
          </cell>
          <cell r="AG1952">
            <v>25.583561643835615</v>
          </cell>
          <cell r="AH1952" t="str">
            <v>&gt;25&lt; 35</v>
          </cell>
          <cell r="AI1952">
            <v>17533586</v>
          </cell>
          <cell r="AJ1952" t="str">
            <v>03</v>
          </cell>
          <cell r="AK1952" t="str">
            <v>11660677</v>
          </cell>
          <cell r="AL1952">
            <v>44965</v>
          </cell>
          <cell r="AM1952" t="str">
            <v>FEMME</v>
          </cell>
          <cell r="AN1952" t="str">
            <v>Célibataire</v>
          </cell>
          <cell r="AQ1952">
            <v>3</v>
          </cell>
          <cell r="AR1952">
            <v>2</v>
          </cell>
          <cell r="AS1952">
            <v>46065.5</v>
          </cell>
          <cell r="AT1952" t="str">
            <v>Horaire</v>
          </cell>
          <cell r="AU1952">
            <v>3.5</v>
          </cell>
          <cell r="AV1952">
            <v>17</v>
          </cell>
          <cell r="AW1952" t="str">
            <v>00100</v>
          </cell>
          <cell r="AX1952" t="str">
            <v>00003421333</v>
          </cell>
          <cell r="AY1952">
            <v>50</v>
          </cell>
          <cell r="AZ1952" t="str">
            <v>LA POSTE</v>
          </cell>
          <cell r="BA1952" t="str">
            <v>17001000000342133350</v>
          </cell>
          <cell r="BB1952">
            <v>20</v>
          </cell>
          <cell r="BC1952" t="str">
            <v>JAYARA SIDI HASSINE</v>
          </cell>
          <cell r="BD1952" t="str">
            <v>TUNIS</v>
          </cell>
          <cell r="BG1952">
            <v>29203438</v>
          </cell>
          <cell r="BJ1952" t="str">
            <v>JAYARA</v>
          </cell>
          <cell r="BK1952" t="str">
            <v>A-P6 AR</v>
          </cell>
          <cell r="BL1952" t="str">
            <v>1.1</v>
          </cell>
          <cell r="BT1952">
            <v>987</v>
          </cell>
          <cell r="BU1952" t="str">
            <v>si</v>
          </cell>
        </row>
        <row r="1953">
          <cell r="B1953">
            <v>1955</v>
          </cell>
          <cell r="C1953" t="str">
            <v>Madame</v>
          </cell>
          <cell r="D1953" t="str">
            <v>JANDOUBI SOUAD</v>
          </cell>
          <cell r="E1953" t="str">
            <v>SAGE Tunisia</v>
          </cell>
          <cell r="F1953" t="str">
            <v>PRODUCTION</v>
          </cell>
          <cell r="G1953" t="str">
            <v>Couturière</v>
          </cell>
          <cell r="H1953" t="str">
            <v>P6 AR</v>
          </cell>
          <cell r="I1953" t="str">
            <v>MEJRI ANIS</v>
          </cell>
          <cell r="J1953" t="str">
            <v>A</v>
          </cell>
          <cell r="K1953" t="str">
            <v>DIRECTS</v>
          </cell>
          <cell r="L1953" t="str">
            <v>Variable cost at standard</v>
          </cell>
          <cell r="M1953" t="str">
            <v>Couturière</v>
          </cell>
          <cell r="N1953">
            <v>45335</v>
          </cell>
          <cell r="P1953">
            <v>-340</v>
          </cell>
          <cell r="Q1953">
            <v>45383</v>
          </cell>
          <cell r="R1953" t="str">
            <v>personnel</v>
          </cell>
          <cell r="T1953" t="str">
            <v>CDD</v>
          </cell>
          <cell r="U1953" t="str">
            <v>Contractuel</v>
          </cell>
          <cell r="V1953">
            <v>45352</v>
          </cell>
          <cell r="W1953">
            <v>45382</v>
          </cell>
          <cell r="Z1953">
            <v>45335</v>
          </cell>
          <cell r="AA1953">
            <v>2</v>
          </cell>
          <cell r="AB1953">
            <v>2024</v>
          </cell>
          <cell r="AC1953">
            <v>2028</v>
          </cell>
          <cell r="AD1953">
            <v>1.0638888888888889</v>
          </cell>
          <cell r="AE1953" t="str">
            <v>&lt; 2</v>
          </cell>
          <cell r="AF1953">
            <v>37231</v>
          </cell>
          <cell r="AG1953">
            <v>23.263013698630136</v>
          </cell>
          <cell r="AH1953" t="str">
            <v>&lt; 25</v>
          </cell>
          <cell r="AI1953">
            <v>17276536</v>
          </cell>
          <cell r="AJ1953" t="str">
            <v>00</v>
          </cell>
          <cell r="AK1953" t="str">
            <v>12364451</v>
          </cell>
          <cell r="AL1953">
            <v>44358</v>
          </cell>
          <cell r="AM1953" t="str">
            <v>FEMME</v>
          </cell>
          <cell r="AN1953" t="str">
            <v>Célibataire</v>
          </cell>
          <cell r="AP1953" t="str">
            <v>9 éme</v>
          </cell>
          <cell r="AQ1953">
            <v>3</v>
          </cell>
          <cell r="AR1953">
            <v>1</v>
          </cell>
          <cell r="AS1953">
            <v>45700.25</v>
          </cell>
          <cell r="AT1953" t="str">
            <v>Horaire</v>
          </cell>
          <cell r="AU1953">
            <v>3.5</v>
          </cell>
          <cell r="AV1953">
            <v>25</v>
          </cell>
          <cell r="AW1953" t="str">
            <v>02000</v>
          </cell>
          <cell r="AX1953" t="str">
            <v>00001003503</v>
          </cell>
          <cell r="AY1953">
            <v>59</v>
          </cell>
          <cell r="AZ1953" t="str">
            <v>ZITOUNA BANK</v>
          </cell>
          <cell r="BA1953" t="str">
            <v>25020000000100350359</v>
          </cell>
          <cell r="BB1953">
            <v>20</v>
          </cell>
          <cell r="BC1953" t="str">
            <v xml:space="preserve">OUED GUERIENA </v>
          </cell>
          <cell r="BD1953" t="str">
            <v>TUNIS</v>
          </cell>
          <cell r="BG1953">
            <v>24799522</v>
          </cell>
          <cell r="BJ1953" t="str">
            <v>OUED GUERIANA AGBA</v>
          </cell>
          <cell r="BK1953" t="str">
            <v>A-P6 AR</v>
          </cell>
          <cell r="BL1953" t="str">
            <v>1.1</v>
          </cell>
          <cell r="BU1953" t="str">
            <v>Non-Actif</v>
          </cell>
        </row>
        <row r="1954">
          <cell r="B1954">
            <v>1956</v>
          </cell>
          <cell r="C1954" t="str">
            <v>Madame</v>
          </cell>
          <cell r="D1954" t="str">
            <v>CHAHBI SANA</v>
          </cell>
          <cell r="E1954" t="str">
            <v>SAGE Tunisia</v>
          </cell>
          <cell r="F1954" t="str">
            <v>PRODUCTION</v>
          </cell>
          <cell r="G1954" t="str">
            <v>Couturière</v>
          </cell>
          <cell r="H1954" t="str">
            <v>P6 AR</v>
          </cell>
          <cell r="I1954" t="str">
            <v>Bel Hadj Mohamed</v>
          </cell>
          <cell r="J1954" t="str">
            <v>A</v>
          </cell>
          <cell r="K1954" t="str">
            <v>DIRECTS</v>
          </cell>
          <cell r="L1954" t="str">
            <v>Variable cost at standard</v>
          </cell>
          <cell r="M1954" t="str">
            <v>Couturière</v>
          </cell>
          <cell r="N1954">
            <v>45335</v>
          </cell>
          <cell r="P1954">
            <v>-187</v>
          </cell>
          <cell r="Q1954">
            <v>45533</v>
          </cell>
          <cell r="R1954" t="str">
            <v>dicipline</v>
          </cell>
          <cell r="T1954" t="str">
            <v>CDD</v>
          </cell>
          <cell r="U1954" t="str">
            <v>Contractuel</v>
          </cell>
          <cell r="V1954">
            <v>45505</v>
          </cell>
          <cell r="W1954">
            <v>45535</v>
          </cell>
          <cell r="Z1954">
            <v>45335</v>
          </cell>
          <cell r="AA1954">
            <v>2</v>
          </cell>
          <cell r="AB1954">
            <v>2024</v>
          </cell>
          <cell r="AC1954">
            <v>2028</v>
          </cell>
          <cell r="AD1954">
            <v>1.0638888888888889</v>
          </cell>
          <cell r="AE1954" t="str">
            <v>&lt; 2</v>
          </cell>
          <cell r="AF1954">
            <v>32510</v>
          </cell>
          <cell r="AG1954">
            <v>36.197260273972603</v>
          </cell>
          <cell r="AH1954" t="str">
            <v>&gt;35&lt; 45</v>
          </cell>
          <cell r="AI1954">
            <v>16795553</v>
          </cell>
          <cell r="AJ1954" t="str">
            <v>08</v>
          </cell>
          <cell r="AK1954" t="str">
            <v>04823029</v>
          </cell>
          <cell r="AL1954">
            <v>39748</v>
          </cell>
          <cell r="AM1954" t="str">
            <v>FEMME</v>
          </cell>
          <cell r="AN1954" t="str">
            <v>Célibataire</v>
          </cell>
          <cell r="AP1954" t="str">
            <v>7 éme</v>
          </cell>
          <cell r="AQ1954">
            <v>3</v>
          </cell>
          <cell r="AR1954">
            <v>1</v>
          </cell>
          <cell r="AS1954">
            <v>45700.25</v>
          </cell>
          <cell r="AT1954" t="str">
            <v>Horaire</v>
          </cell>
          <cell r="AU1954">
            <v>3.5</v>
          </cell>
          <cell r="AV1954">
            <v>17</v>
          </cell>
          <cell r="AW1954" t="str">
            <v>00100</v>
          </cell>
          <cell r="AX1954" t="str">
            <v>00002964442</v>
          </cell>
          <cell r="AY1954">
            <v>16</v>
          </cell>
          <cell r="AZ1954" t="str">
            <v>LA POSTE</v>
          </cell>
          <cell r="BA1954" t="str">
            <v>17001000000296444216</v>
          </cell>
          <cell r="BB1954">
            <v>20</v>
          </cell>
          <cell r="BC1954" t="str">
            <v>CITE EZZOUHOUR 3</v>
          </cell>
          <cell r="BD1954" t="str">
            <v>TUNIS</v>
          </cell>
          <cell r="BG1954">
            <v>50712370</v>
          </cell>
          <cell r="BH1954">
            <v>23713296</v>
          </cell>
          <cell r="BJ1954" t="str">
            <v>EZZOUHOUR</v>
          </cell>
          <cell r="BK1954" t="str">
            <v>A-P6 AR</v>
          </cell>
          <cell r="BL1954" t="str">
            <v>1.1</v>
          </cell>
          <cell r="BU1954" t="str">
            <v>Non-Actif</v>
          </cell>
        </row>
        <row r="1955">
          <cell r="B1955">
            <v>1957</v>
          </cell>
          <cell r="C1955" t="str">
            <v>Madame</v>
          </cell>
          <cell r="D1955" t="str">
            <v>SEBAI ARIJ</v>
          </cell>
          <cell r="E1955" t="str">
            <v>SAGE Tunisia</v>
          </cell>
          <cell r="F1955" t="str">
            <v>PRODUCTION</v>
          </cell>
          <cell r="G1955" t="str">
            <v>CAMPO</v>
          </cell>
          <cell r="H1955" t="str">
            <v>P6 AV</v>
          </cell>
          <cell r="I1955" t="str">
            <v xml:space="preserve">Anis Mejri </v>
          </cell>
          <cell r="J1955" t="str">
            <v>B</v>
          </cell>
          <cell r="K1955" t="str">
            <v>DIRECTS</v>
          </cell>
          <cell r="L1955" t="str">
            <v>Variable cost at standard</v>
          </cell>
          <cell r="M1955" t="str">
            <v>CAMPO</v>
          </cell>
          <cell r="N1955">
            <v>45335</v>
          </cell>
          <cell r="P1955">
            <v>-218</v>
          </cell>
          <cell r="Q1955">
            <v>45444</v>
          </cell>
          <cell r="R1955" t="str">
            <v>personnel</v>
          </cell>
          <cell r="T1955" t="str">
            <v>CDD</v>
          </cell>
          <cell r="U1955" t="str">
            <v>Contractuel</v>
          </cell>
          <cell r="V1955">
            <v>45444</v>
          </cell>
          <cell r="W1955">
            <v>45504</v>
          </cell>
          <cell r="Z1955">
            <v>45335</v>
          </cell>
          <cell r="AA1955">
            <v>2</v>
          </cell>
          <cell r="AB1955">
            <v>2024</v>
          </cell>
          <cell r="AC1955">
            <v>2028</v>
          </cell>
          <cell r="AD1955">
            <v>1.0638888888888889</v>
          </cell>
          <cell r="AE1955" t="str">
            <v>&lt; 2</v>
          </cell>
          <cell r="AF1955">
            <v>34620</v>
          </cell>
          <cell r="AG1955">
            <v>30.416438356164385</v>
          </cell>
          <cell r="AH1955" t="str">
            <v>&gt;25&lt; 35</v>
          </cell>
          <cell r="AI1955">
            <v>17431693</v>
          </cell>
          <cell r="AJ1955" t="str">
            <v>00</v>
          </cell>
          <cell r="AK1955" t="str">
            <v>11808108</v>
          </cell>
          <cell r="AL1955">
            <v>42987</v>
          </cell>
          <cell r="AM1955" t="str">
            <v>FEMME</v>
          </cell>
          <cell r="AN1955" t="str">
            <v>Célibataire</v>
          </cell>
          <cell r="AP1955" t="str">
            <v>Bac éco</v>
          </cell>
          <cell r="AQ1955">
            <v>3</v>
          </cell>
          <cell r="AR1955">
            <v>1</v>
          </cell>
          <cell r="AS1955">
            <v>45700.25</v>
          </cell>
          <cell r="AT1955" t="str">
            <v>Horaire</v>
          </cell>
          <cell r="AU1955">
            <v>3.5</v>
          </cell>
          <cell r="AV1955">
            <v>17</v>
          </cell>
          <cell r="AW1955" t="str">
            <v>00100</v>
          </cell>
          <cell r="AX1955" t="str">
            <v>00003427213</v>
          </cell>
          <cell r="AY1955">
            <v>64</v>
          </cell>
          <cell r="AZ1955" t="str">
            <v>LA POSTE</v>
          </cell>
          <cell r="BA1955" t="str">
            <v>17001000000342721364</v>
          </cell>
          <cell r="BB1955">
            <v>20</v>
          </cell>
          <cell r="BC1955" t="str">
            <v>RUE ERAHMA MANOUBA</v>
          </cell>
          <cell r="BD1955" t="str">
            <v>MANOUBA</v>
          </cell>
          <cell r="BG1955">
            <v>54804592</v>
          </cell>
          <cell r="BJ1955" t="str">
            <v>MANOUBA</v>
          </cell>
          <cell r="BK1955" t="str">
            <v>CAMPO B</v>
          </cell>
          <cell r="BL1955" t="str">
            <v>1.1</v>
          </cell>
          <cell r="BN1955" t="str">
            <v>17001000000342721364</v>
          </cell>
          <cell r="BO1955" t="str">
            <v>SEBAI ARIJ</v>
          </cell>
          <cell r="BP1955">
            <v>1957</v>
          </cell>
          <cell r="BU1955" t="str">
            <v>Non-Actif</v>
          </cell>
        </row>
        <row r="1956">
          <cell r="B1956">
            <v>1958</v>
          </cell>
          <cell r="C1956" t="str">
            <v>Madame</v>
          </cell>
          <cell r="D1956" t="str">
            <v>DHAOUI KHOULOUD</v>
          </cell>
          <cell r="E1956" t="str">
            <v>SAGE Tunisia</v>
          </cell>
          <cell r="F1956" t="str">
            <v>PRODUCTION</v>
          </cell>
          <cell r="G1956" t="str">
            <v>Prép CAMPO</v>
          </cell>
          <cell r="H1956" t="str">
            <v>P6 AR</v>
          </cell>
          <cell r="I1956" t="str">
            <v xml:space="preserve">Anis Mejri </v>
          </cell>
          <cell r="J1956" t="str">
            <v>B</v>
          </cell>
          <cell r="K1956" t="str">
            <v>DIRECTS</v>
          </cell>
          <cell r="L1956" t="str">
            <v>Variable cost at standard</v>
          </cell>
          <cell r="M1956" t="str">
            <v>Prép CAMPO</v>
          </cell>
          <cell r="N1956">
            <v>45335</v>
          </cell>
          <cell r="P1956">
            <v>-6</v>
          </cell>
          <cell r="T1956" t="str">
            <v>CDD</v>
          </cell>
          <cell r="U1956" t="str">
            <v>Contractuel</v>
          </cell>
          <cell r="V1956">
            <v>45689</v>
          </cell>
          <cell r="W1956">
            <v>45716</v>
          </cell>
          <cell r="Z1956">
            <v>45335</v>
          </cell>
          <cell r="AA1956">
            <v>2</v>
          </cell>
          <cell r="AB1956">
            <v>2024</v>
          </cell>
          <cell r="AC1956">
            <v>2028</v>
          </cell>
          <cell r="AD1956">
            <v>1.0638888888888889</v>
          </cell>
          <cell r="AE1956" t="str">
            <v>&lt; 2</v>
          </cell>
          <cell r="AF1956">
            <v>37888</v>
          </cell>
          <cell r="AG1956">
            <v>21.463013698630139</v>
          </cell>
          <cell r="AH1956" t="str">
            <v>&lt; 25</v>
          </cell>
          <cell r="AK1956" t="str">
            <v>14372420</v>
          </cell>
          <cell r="AL1956">
            <v>44567</v>
          </cell>
          <cell r="AM1956" t="str">
            <v>FEMME</v>
          </cell>
          <cell r="AN1956" t="str">
            <v>Célibataire</v>
          </cell>
          <cell r="AQ1956">
            <v>3</v>
          </cell>
          <cell r="AR1956">
            <v>2</v>
          </cell>
          <cell r="AS1956">
            <v>46065.5</v>
          </cell>
          <cell r="AT1956" t="str">
            <v>Horaire</v>
          </cell>
          <cell r="AU1956">
            <v>3.5</v>
          </cell>
          <cell r="AV1956">
            <v>17</v>
          </cell>
          <cell r="AW1956">
            <v>53594</v>
          </cell>
          <cell r="AX1956" t="str">
            <v>01712317458</v>
          </cell>
          <cell r="AY1956">
            <v>75</v>
          </cell>
          <cell r="AZ1956" t="str">
            <v>LA POSTE</v>
          </cell>
          <cell r="BA1956" t="str">
            <v>17535940171231745875</v>
          </cell>
          <cell r="BB1956">
            <v>20</v>
          </cell>
          <cell r="BC1956" t="str">
            <v>DOUAR HICHER MANOUBA</v>
          </cell>
          <cell r="BD1956" t="str">
            <v>MANOUBA</v>
          </cell>
          <cell r="BG1956">
            <v>22827574</v>
          </cell>
          <cell r="BH1956">
            <v>23939075</v>
          </cell>
          <cell r="BJ1956" t="str">
            <v>DOUAR HICHER MANOUBA</v>
          </cell>
          <cell r="BK1956" t="str">
            <v>CAMPO B</v>
          </cell>
          <cell r="BL1956" t="str">
            <v>1.1</v>
          </cell>
          <cell r="BT1956">
            <v>990</v>
          </cell>
          <cell r="BU1956" t="str">
            <v>si</v>
          </cell>
        </row>
        <row r="1957">
          <cell r="B1957">
            <v>1959</v>
          </cell>
          <cell r="C1957" t="str">
            <v>Madame</v>
          </cell>
          <cell r="D1957" t="str">
            <v>JABRI RIHAB</v>
          </cell>
          <cell r="E1957" t="str">
            <v>SAGE Tunisia</v>
          </cell>
          <cell r="F1957" t="str">
            <v>PRODUCTION</v>
          </cell>
          <cell r="G1957" t="str">
            <v>Prép CAMPO</v>
          </cell>
          <cell r="H1957" t="str">
            <v>P6 AV</v>
          </cell>
          <cell r="I1957" t="str">
            <v xml:space="preserve">Anis Mejri </v>
          </cell>
          <cell r="J1957" t="str">
            <v>B</v>
          </cell>
          <cell r="K1957" t="str">
            <v>DIRECTS</v>
          </cell>
          <cell r="L1957" t="str">
            <v>Variable cost at standard</v>
          </cell>
          <cell r="M1957" t="str">
            <v>Prép CAMPO</v>
          </cell>
          <cell r="N1957">
            <v>45336</v>
          </cell>
          <cell r="P1957">
            <v>-6</v>
          </cell>
          <cell r="T1957" t="str">
            <v>CDD</v>
          </cell>
          <cell r="U1957" t="str">
            <v>Contractuel</v>
          </cell>
          <cell r="V1957">
            <v>45689</v>
          </cell>
          <cell r="W1957">
            <v>45716</v>
          </cell>
          <cell r="Z1957">
            <v>45336</v>
          </cell>
          <cell r="AA1957">
            <v>2</v>
          </cell>
          <cell r="AB1957">
            <v>2024</v>
          </cell>
          <cell r="AC1957">
            <v>2028</v>
          </cell>
          <cell r="AD1957">
            <v>1.0611111111111111</v>
          </cell>
          <cell r="AE1957" t="str">
            <v>&lt; 2</v>
          </cell>
          <cell r="AF1957">
            <v>34624</v>
          </cell>
          <cell r="AG1957">
            <v>30.405479452054795</v>
          </cell>
          <cell r="AH1957" t="str">
            <v>&gt;25&lt; 35</v>
          </cell>
          <cell r="AI1957">
            <v>16753798</v>
          </cell>
          <cell r="AJ1957" t="str">
            <v>02</v>
          </cell>
          <cell r="AK1957" t="str">
            <v>09193962</v>
          </cell>
          <cell r="AL1957">
            <v>41415</v>
          </cell>
          <cell r="AM1957" t="str">
            <v>FEMME</v>
          </cell>
          <cell r="AN1957" t="str">
            <v>Célibataire</v>
          </cell>
          <cell r="AQ1957">
            <v>3</v>
          </cell>
          <cell r="AR1957">
            <v>2</v>
          </cell>
          <cell r="AS1957">
            <v>46066.5</v>
          </cell>
          <cell r="AT1957" t="str">
            <v>Horaire</v>
          </cell>
          <cell r="AU1957">
            <v>3.5</v>
          </cell>
          <cell r="AV1957">
            <v>17</v>
          </cell>
          <cell r="AW1957" t="str">
            <v>00100</v>
          </cell>
          <cell r="AX1957" t="str">
            <v>00003426586</v>
          </cell>
          <cell r="AY1957" t="str">
            <v>05</v>
          </cell>
          <cell r="AZ1957" t="str">
            <v>LA POSTE</v>
          </cell>
          <cell r="BA1957" t="str">
            <v>17001000000342658605</v>
          </cell>
          <cell r="BB1957">
            <v>20</v>
          </cell>
          <cell r="BC1957" t="str">
            <v>CITE EL WARD OUED LIL</v>
          </cell>
          <cell r="BD1957" t="str">
            <v>TUNIS</v>
          </cell>
          <cell r="BG1957">
            <v>51759255</v>
          </cell>
          <cell r="BH1957">
            <v>58189027</v>
          </cell>
          <cell r="BJ1957" t="str">
            <v>OUED ELLIL</v>
          </cell>
          <cell r="BK1957" t="str">
            <v>CAMPO B</v>
          </cell>
          <cell r="BL1957" t="str">
            <v>1.1</v>
          </cell>
          <cell r="BN1957" t="str">
            <v>17001000000342658605</v>
          </cell>
          <cell r="BO1957" t="str">
            <v>JABRI RIHAB</v>
          </cell>
          <cell r="BP1957">
            <v>1959</v>
          </cell>
          <cell r="BT1957">
            <v>160</v>
          </cell>
          <cell r="BU1957" t="str">
            <v>si</v>
          </cell>
        </row>
        <row r="1958">
          <cell r="B1958">
            <v>1960</v>
          </cell>
          <cell r="C1958" t="str">
            <v>Madame</v>
          </cell>
          <cell r="D1958" t="str">
            <v>JRIDI OUMAIMA</v>
          </cell>
          <cell r="E1958" t="str">
            <v>SAGE Tunisia</v>
          </cell>
          <cell r="F1958" t="str">
            <v>PRODUCTION</v>
          </cell>
          <cell r="G1958" t="str">
            <v>Prép CAMPO</v>
          </cell>
          <cell r="H1958" t="str">
            <v>P6 AR</v>
          </cell>
          <cell r="I1958" t="str">
            <v>MOHAMED AMINE</v>
          </cell>
          <cell r="J1958" t="str">
            <v>A</v>
          </cell>
          <cell r="K1958" t="str">
            <v>DIRECTS</v>
          </cell>
          <cell r="L1958" t="str">
            <v>Variable cost at standard</v>
          </cell>
          <cell r="M1958" t="str">
            <v>Prép CAMPO</v>
          </cell>
          <cell r="N1958">
            <v>45336</v>
          </cell>
          <cell r="P1958">
            <v>-6</v>
          </cell>
          <cell r="T1958" t="str">
            <v>CDD</v>
          </cell>
          <cell r="U1958" t="str">
            <v>Contractuel</v>
          </cell>
          <cell r="V1958">
            <v>45689</v>
          </cell>
          <cell r="W1958">
            <v>45716</v>
          </cell>
          <cell r="Z1958">
            <v>45336</v>
          </cell>
          <cell r="AA1958">
            <v>2</v>
          </cell>
          <cell r="AB1958">
            <v>2024</v>
          </cell>
          <cell r="AC1958">
            <v>2028</v>
          </cell>
          <cell r="AD1958">
            <v>1.0611111111111111</v>
          </cell>
          <cell r="AE1958" t="str">
            <v>&lt; 2</v>
          </cell>
          <cell r="AF1958">
            <v>36310</v>
          </cell>
          <cell r="AG1958">
            <v>25.786301369863015</v>
          </cell>
          <cell r="AH1958" t="str">
            <v>&gt;25&lt; 35</v>
          </cell>
          <cell r="AI1958">
            <v>17591523</v>
          </cell>
          <cell r="AJ1958" t="str">
            <v>07</v>
          </cell>
          <cell r="AK1958" t="str">
            <v>12367384</v>
          </cell>
          <cell r="AL1958">
            <v>43598</v>
          </cell>
          <cell r="AM1958" t="str">
            <v>FEMME</v>
          </cell>
          <cell r="AN1958" t="str">
            <v>Célibataire</v>
          </cell>
          <cell r="AP1958" t="str">
            <v>Bac</v>
          </cell>
          <cell r="AQ1958">
            <v>3</v>
          </cell>
          <cell r="AR1958">
            <v>2</v>
          </cell>
          <cell r="AS1958">
            <v>46066.5</v>
          </cell>
          <cell r="AT1958" t="str">
            <v>Horaire</v>
          </cell>
          <cell r="AU1958">
            <v>3.5</v>
          </cell>
          <cell r="AV1958">
            <v>17</v>
          </cell>
          <cell r="AW1958">
            <v>53594</v>
          </cell>
          <cell r="AX1958" t="str">
            <v>01713787568</v>
          </cell>
          <cell r="AY1958">
            <v>44</v>
          </cell>
          <cell r="AZ1958" t="str">
            <v>LA POSTE</v>
          </cell>
          <cell r="BA1958" t="str">
            <v>17535940171378756844</v>
          </cell>
          <cell r="BB1958">
            <v>20</v>
          </cell>
          <cell r="BC1958" t="str">
            <v>DENDEN</v>
          </cell>
          <cell r="BD1958" t="str">
            <v>TUNIS</v>
          </cell>
          <cell r="BG1958">
            <v>24192436</v>
          </cell>
          <cell r="BJ1958" t="str">
            <v>DENDEN</v>
          </cell>
          <cell r="BK1958" t="str">
            <v>CAMPO A</v>
          </cell>
          <cell r="BL1958" t="str">
            <v>1.1</v>
          </cell>
          <cell r="BN1958" t="str">
            <v>17535940171378756844</v>
          </cell>
          <cell r="BO1958" t="str">
            <v>JRIDI OUMAIMA</v>
          </cell>
          <cell r="BP1958">
            <v>1960</v>
          </cell>
          <cell r="BT1958">
            <v>991</v>
          </cell>
          <cell r="BU1958" t="str">
            <v>si</v>
          </cell>
        </row>
        <row r="1959">
          <cell r="B1959">
            <v>1961</v>
          </cell>
          <cell r="C1959" t="str">
            <v>Monsieur</v>
          </cell>
          <cell r="D1959" t="str">
            <v>HIDRI RAED</v>
          </cell>
          <cell r="E1959" t="str">
            <v>SAGE Tunisia</v>
          </cell>
          <cell r="F1959" t="str">
            <v>QUALITE</v>
          </cell>
          <cell r="G1959" t="str">
            <v>Technicien Amélioration Continue</v>
          </cell>
          <cell r="K1959" t="str">
            <v>INDIRECTS</v>
          </cell>
          <cell r="L1959" t="str">
            <v>Variable cost at standard</v>
          </cell>
          <cell r="M1959" t="str">
            <v>Technicien Amélioration Continue</v>
          </cell>
          <cell r="N1959">
            <v>45336</v>
          </cell>
          <cell r="P1959">
            <v>-6</v>
          </cell>
          <cell r="T1959" t="str">
            <v>CDD</v>
          </cell>
          <cell r="U1959" t="str">
            <v>Contractuel</v>
          </cell>
          <cell r="V1959">
            <v>45627</v>
          </cell>
          <cell r="W1959">
            <v>45716</v>
          </cell>
          <cell r="Z1959">
            <v>45336</v>
          </cell>
          <cell r="AA1959">
            <v>2</v>
          </cell>
          <cell r="AB1959">
            <v>2024</v>
          </cell>
          <cell r="AC1959">
            <v>2028</v>
          </cell>
          <cell r="AD1959">
            <v>1.0611111111111111</v>
          </cell>
          <cell r="AE1959" t="str">
            <v>&lt; 2</v>
          </cell>
          <cell r="AF1959">
            <v>34377</v>
          </cell>
          <cell r="AG1959">
            <v>31.082191780821919</v>
          </cell>
          <cell r="AH1959" t="str">
            <v>&gt;25&lt; 35</v>
          </cell>
          <cell r="AI1959">
            <v>16787691</v>
          </cell>
          <cell r="AJ1959" t="str">
            <v>08</v>
          </cell>
          <cell r="AK1959" t="str">
            <v>13620938</v>
          </cell>
          <cell r="AL1959">
            <v>45315</v>
          </cell>
          <cell r="AM1959" t="str">
            <v xml:space="preserve">HOMME </v>
          </cell>
          <cell r="AN1959" t="str">
            <v>Célibataire</v>
          </cell>
          <cell r="AP1959" t="str">
            <v>4 éme</v>
          </cell>
          <cell r="AQ1959">
            <v>3</v>
          </cell>
          <cell r="AR1959">
            <v>2</v>
          </cell>
          <cell r="AS1959">
            <v>46066.5</v>
          </cell>
          <cell r="AT1959" t="str">
            <v>Horaire</v>
          </cell>
          <cell r="AU1959">
            <v>3.5</v>
          </cell>
          <cell r="AV1959">
            <v>17</v>
          </cell>
          <cell r="AW1959" t="str">
            <v>00100</v>
          </cell>
          <cell r="AX1959" t="str">
            <v>00003368444</v>
          </cell>
          <cell r="AY1959">
            <v>25</v>
          </cell>
          <cell r="AZ1959" t="str">
            <v>LA POSTE</v>
          </cell>
          <cell r="BA1959" t="str">
            <v>17001000000336844425</v>
          </cell>
          <cell r="BB1959">
            <v>20</v>
          </cell>
          <cell r="BC1959" t="str">
            <v>MHAMDIA BEN AROUS</v>
          </cell>
          <cell r="BD1959" t="str">
            <v>BEN AROUS</v>
          </cell>
          <cell r="BG1959">
            <v>29846096</v>
          </cell>
          <cell r="BJ1959" t="str">
            <v>MHAMDIA</v>
          </cell>
          <cell r="BK1959" t="str">
            <v>-</v>
          </cell>
          <cell r="BL1959" t="str">
            <v>1.1</v>
          </cell>
          <cell r="BN1959" t="str">
            <v>17001000000336844425</v>
          </cell>
          <cell r="BO1959" t="str">
            <v>HIDRI RAED</v>
          </cell>
          <cell r="BP1959">
            <v>1961</v>
          </cell>
          <cell r="BU1959" t="str">
            <v>si</v>
          </cell>
        </row>
        <row r="1960">
          <cell r="B1960">
            <v>1962</v>
          </cell>
          <cell r="C1960" t="str">
            <v>Madame</v>
          </cell>
          <cell r="D1960" t="str">
            <v>MATMATI NOUR</v>
          </cell>
          <cell r="E1960" t="str">
            <v>SAGE Tunisia</v>
          </cell>
          <cell r="F1960" t="str">
            <v>PRODUCTION</v>
          </cell>
          <cell r="G1960" t="str">
            <v>Alimentatrice</v>
          </cell>
          <cell r="H1960" t="str">
            <v>P6 AR</v>
          </cell>
          <cell r="I1960" t="str">
            <v>MOHAMED AMINE</v>
          </cell>
          <cell r="J1960" t="str">
            <v>A</v>
          </cell>
          <cell r="K1960" t="str">
            <v>DIRECTS</v>
          </cell>
          <cell r="L1960" t="str">
            <v>Variable cost at standard</v>
          </cell>
          <cell r="M1960" t="str">
            <v>Alimentatrice</v>
          </cell>
          <cell r="N1960">
            <v>45336</v>
          </cell>
          <cell r="P1960">
            <v>-6</v>
          </cell>
          <cell r="T1960" t="str">
            <v>CDD</v>
          </cell>
          <cell r="U1960" t="str">
            <v>Contractuel</v>
          </cell>
          <cell r="V1960">
            <v>45689</v>
          </cell>
          <cell r="W1960">
            <v>45716</v>
          </cell>
          <cell r="Z1960">
            <v>45336</v>
          </cell>
          <cell r="AA1960">
            <v>2</v>
          </cell>
          <cell r="AB1960">
            <v>2024</v>
          </cell>
          <cell r="AC1960">
            <v>2028</v>
          </cell>
          <cell r="AD1960">
            <v>1.0611111111111111</v>
          </cell>
          <cell r="AE1960" t="str">
            <v>&lt; 2</v>
          </cell>
          <cell r="AF1960">
            <v>36537</v>
          </cell>
          <cell r="AG1960">
            <v>25.164383561643834</v>
          </cell>
          <cell r="AH1960" t="str">
            <v>&gt;25&lt; 35</v>
          </cell>
          <cell r="AI1960">
            <v>17681854</v>
          </cell>
          <cell r="AJ1960" t="str">
            <v>05</v>
          </cell>
          <cell r="AK1960" t="str">
            <v>11668450</v>
          </cell>
          <cell r="AL1960">
            <v>44669</v>
          </cell>
          <cell r="AM1960" t="str">
            <v>FEMME</v>
          </cell>
          <cell r="AN1960" t="str">
            <v>Célibataire</v>
          </cell>
          <cell r="AP1960" t="str">
            <v>1 ére secondaire</v>
          </cell>
          <cell r="AQ1960">
            <v>3</v>
          </cell>
          <cell r="AR1960">
            <v>2</v>
          </cell>
          <cell r="AS1960">
            <v>46066.5</v>
          </cell>
          <cell r="AT1960" t="str">
            <v>Horaire</v>
          </cell>
          <cell r="AU1960">
            <v>3.5</v>
          </cell>
          <cell r="AV1960" t="str">
            <v>07</v>
          </cell>
          <cell r="AW1960" t="str">
            <v>08001</v>
          </cell>
          <cell r="AX1960">
            <v>38105549332</v>
          </cell>
          <cell r="AY1960" t="str">
            <v>02</v>
          </cell>
          <cell r="AZ1960" t="str">
            <v>AMEN BANK</v>
          </cell>
          <cell r="BA1960" t="str">
            <v>07080013810554933202</v>
          </cell>
          <cell r="BB1960">
            <v>20</v>
          </cell>
          <cell r="BC1960" t="str">
            <v>CITE MECHTEL EL AGBA</v>
          </cell>
          <cell r="BD1960" t="str">
            <v>TUNIS</v>
          </cell>
          <cell r="BG1960">
            <v>24831853</v>
          </cell>
          <cell r="BJ1960" t="str">
            <v>EL AGBA</v>
          </cell>
          <cell r="BK1960" t="str">
            <v>CAMPO A</v>
          </cell>
          <cell r="BL1960" t="str">
            <v>1.3</v>
          </cell>
          <cell r="BN1960" t="str">
            <v>07080013810554933202</v>
          </cell>
          <cell r="BO1960" t="str">
            <v>MATMATI NOUR</v>
          </cell>
          <cell r="BP1960">
            <v>1962</v>
          </cell>
          <cell r="BT1960">
            <v>992</v>
          </cell>
          <cell r="BU1960" t="str">
            <v>si</v>
          </cell>
        </row>
        <row r="1961">
          <cell r="B1961">
            <v>1963</v>
          </cell>
          <cell r="C1961" t="str">
            <v>Madame</v>
          </cell>
          <cell r="D1961" t="str">
            <v>SALLEMI NESRINE</v>
          </cell>
          <cell r="E1961" t="str">
            <v>SAGE Tunisia</v>
          </cell>
          <cell r="F1961" t="str">
            <v>PRODUCTION</v>
          </cell>
          <cell r="G1961" t="str">
            <v>CAMPO</v>
          </cell>
          <cell r="H1961" t="str">
            <v>P6 AR</v>
          </cell>
          <cell r="I1961" t="str">
            <v xml:space="preserve">Anis Mejri </v>
          </cell>
          <cell r="J1961" t="str">
            <v>B</v>
          </cell>
          <cell r="K1961" t="str">
            <v>DIRECTS</v>
          </cell>
          <cell r="L1961" t="str">
            <v>Variable cost at standard</v>
          </cell>
          <cell r="M1961" t="str">
            <v>CAMPO</v>
          </cell>
          <cell r="N1961">
            <v>45336</v>
          </cell>
          <cell r="P1961">
            <v>-6</v>
          </cell>
          <cell r="T1961" t="str">
            <v>CDD</v>
          </cell>
          <cell r="U1961" t="str">
            <v>Contractuel</v>
          </cell>
          <cell r="V1961">
            <v>45689</v>
          </cell>
          <cell r="W1961">
            <v>45716</v>
          </cell>
          <cell r="Z1961">
            <v>45336</v>
          </cell>
          <cell r="AA1961">
            <v>2</v>
          </cell>
          <cell r="AB1961">
            <v>2024</v>
          </cell>
          <cell r="AC1961">
            <v>2028</v>
          </cell>
          <cell r="AD1961">
            <v>1.0611111111111111</v>
          </cell>
          <cell r="AE1961" t="str">
            <v>&lt; 2</v>
          </cell>
          <cell r="AF1961">
            <v>35954</v>
          </cell>
          <cell r="AG1961">
            <v>26.761643835616439</v>
          </cell>
          <cell r="AH1961" t="str">
            <v>&gt;25&lt; 35</v>
          </cell>
          <cell r="AI1961">
            <v>17593573</v>
          </cell>
          <cell r="AJ1961" t="str">
            <v>02</v>
          </cell>
          <cell r="AK1961" t="str">
            <v>11660485</v>
          </cell>
          <cell r="AL1961">
            <v>42633</v>
          </cell>
          <cell r="AM1961" t="str">
            <v>FEMME</v>
          </cell>
          <cell r="AN1961" t="str">
            <v>Célibataire</v>
          </cell>
          <cell r="AP1961" t="str">
            <v>4 éme eco</v>
          </cell>
          <cell r="AQ1961">
            <v>3</v>
          </cell>
          <cell r="AR1961">
            <v>2</v>
          </cell>
          <cell r="AS1961">
            <v>46066.5</v>
          </cell>
          <cell r="AT1961" t="str">
            <v>Horaire</v>
          </cell>
          <cell r="AU1961">
            <v>3.5</v>
          </cell>
          <cell r="AV1961">
            <v>25</v>
          </cell>
          <cell r="AW1961" t="str">
            <v>02400</v>
          </cell>
          <cell r="AX1961" t="str">
            <v>00001064984</v>
          </cell>
          <cell r="AY1961">
            <v>27</v>
          </cell>
          <cell r="AZ1961" t="str">
            <v>ZITOUNA BANK</v>
          </cell>
          <cell r="BA1961" t="str">
            <v>25024000000106498427</v>
          </cell>
          <cell r="BB1961">
            <v>20</v>
          </cell>
          <cell r="BC1961" t="str">
            <v>CITE MRAD SIDI HASSINE</v>
          </cell>
          <cell r="BD1961" t="str">
            <v>TUNIS</v>
          </cell>
          <cell r="BG1961">
            <v>20752533</v>
          </cell>
          <cell r="BH1961">
            <v>21221375</v>
          </cell>
          <cell r="BJ1961" t="str">
            <v>SIDI HSSINE</v>
          </cell>
          <cell r="BK1961" t="str">
            <v>CAMPO B</v>
          </cell>
          <cell r="BL1961" t="str">
            <v>1.1</v>
          </cell>
          <cell r="BN1961" t="str">
            <v>25024000000106498427</v>
          </cell>
          <cell r="BO1961" t="str">
            <v>SALLEMI NESRINE</v>
          </cell>
          <cell r="BP1961">
            <v>1963</v>
          </cell>
          <cell r="BT1961">
            <v>161</v>
          </cell>
          <cell r="BU1961" t="str">
            <v>si</v>
          </cell>
        </row>
        <row r="1962">
          <cell r="B1962">
            <v>1964</v>
          </cell>
          <cell r="C1962" t="str">
            <v>Madame</v>
          </cell>
          <cell r="D1962" t="str">
            <v>NAHDI ASMA</v>
          </cell>
          <cell r="E1962" t="str">
            <v>SAGE Tunisia</v>
          </cell>
          <cell r="F1962" t="str">
            <v>PRODUCTION</v>
          </cell>
          <cell r="G1962" t="str">
            <v>Alimentatrice</v>
          </cell>
          <cell r="H1962" t="str">
            <v>P6 AR</v>
          </cell>
          <cell r="I1962" t="str">
            <v xml:space="preserve">Anis Mejri </v>
          </cell>
          <cell r="J1962" t="str">
            <v>B</v>
          </cell>
          <cell r="K1962" t="str">
            <v>DIRECTS</v>
          </cell>
          <cell r="L1962" t="str">
            <v>Variable cost at standard</v>
          </cell>
          <cell r="M1962" t="str">
            <v>Alimentatrice</v>
          </cell>
          <cell r="N1962">
            <v>45336</v>
          </cell>
          <cell r="P1962">
            <v>-6</v>
          </cell>
          <cell r="T1962" t="str">
            <v>CDD</v>
          </cell>
          <cell r="U1962" t="str">
            <v>Contractuel</v>
          </cell>
          <cell r="V1962">
            <v>45689</v>
          </cell>
          <cell r="W1962">
            <v>45716</v>
          </cell>
          <cell r="Z1962">
            <v>45336</v>
          </cell>
          <cell r="AA1962">
            <v>2</v>
          </cell>
          <cell r="AB1962">
            <v>2024</v>
          </cell>
          <cell r="AC1962">
            <v>2028</v>
          </cell>
          <cell r="AD1962">
            <v>1.0611111111111111</v>
          </cell>
          <cell r="AE1962" t="str">
            <v>&lt; 2</v>
          </cell>
          <cell r="AF1962">
            <v>36580</v>
          </cell>
          <cell r="AG1962">
            <v>25.046575342465754</v>
          </cell>
          <cell r="AH1962" t="str">
            <v>&gt;25&lt; 35</v>
          </cell>
          <cell r="AI1962">
            <v>17593565</v>
          </cell>
          <cell r="AJ1962" t="str">
            <v>02</v>
          </cell>
          <cell r="AK1962" t="str">
            <v>11667121</v>
          </cell>
          <cell r="AL1962">
            <v>43339</v>
          </cell>
          <cell r="AM1962" t="str">
            <v>FEMME</v>
          </cell>
          <cell r="AN1962" t="str">
            <v>Célibataire</v>
          </cell>
          <cell r="AP1962" t="str">
            <v>Bac +2</v>
          </cell>
          <cell r="AQ1962">
            <v>3</v>
          </cell>
          <cell r="AR1962">
            <v>2</v>
          </cell>
          <cell r="AS1962">
            <v>46066.5</v>
          </cell>
          <cell r="AT1962" t="str">
            <v>Horaire</v>
          </cell>
          <cell r="AU1962">
            <v>3.5</v>
          </cell>
          <cell r="AV1962">
            <v>25</v>
          </cell>
          <cell r="AW1962">
            <v>16600</v>
          </cell>
          <cell r="AX1962" t="str">
            <v>00001000848</v>
          </cell>
          <cell r="AY1962">
            <v>96</v>
          </cell>
          <cell r="AZ1962" t="str">
            <v>ZITOUNA BANK</v>
          </cell>
          <cell r="BA1962" t="str">
            <v>25166000000100084896</v>
          </cell>
          <cell r="BB1962">
            <v>20</v>
          </cell>
          <cell r="BC1962" t="str">
            <v xml:space="preserve">OUED GUERIENA </v>
          </cell>
          <cell r="BD1962" t="str">
            <v>TUNIS</v>
          </cell>
          <cell r="BG1962">
            <v>24348983</v>
          </cell>
          <cell r="BH1962">
            <v>26194370</v>
          </cell>
          <cell r="BJ1962" t="str">
            <v>OUED GUERIANA AGBA</v>
          </cell>
          <cell r="BK1962" t="str">
            <v>CAMPO B</v>
          </cell>
          <cell r="BL1962" t="str">
            <v>1.1</v>
          </cell>
          <cell r="BN1962" t="str">
            <v>25166000000100084896</v>
          </cell>
          <cell r="BO1962" t="str">
            <v>NAHDI ASMA</v>
          </cell>
          <cell r="BP1962">
            <v>1964</v>
          </cell>
          <cell r="BT1962">
            <v>171</v>
          </cell>
          <cell r="BU1962" t="str">
            <v>si</v>
          </cell>
        </row>
        <row r="1963">
          <cell r="B1963">
            <v>1965</v>
          </cell>
          <cell r="C1963" t="str">
            <v>Madame</v>
          </cell>
          <cell r="D1963" t="str">
            <v>BEN MABROUK SABRINE</v>
          </cell>
          <cell r="E1963" t="str">
            <v>SAGE Tunisia</v>
          </cell>
          <cell r="F1963" t="str">
            <v>PRODUCTION</v>
          </cell>
          <cell r="G1963" t="str">
            <v>CAMPO</v>
          </cell>
          <cell r="H1963" t="str">
            <v>P6 AV</v>
          </cell>
          <cell r="I1963" t="str">
            <v>MOHAMED AMINE</v>
          </cell>
          <cell r="J1963" t="str">
            <v>A</v>
          </cell>
          <cell r="K1963" t="str">
            <v>DIRECTS</v>
          </cell>
          <cell r="L1963" t="str">
            <v>Variable cost at standard</v>
          </cell>
          <cell r="M1963" t="str">
            <v>CAMPO</v>
          </cell>
          <cell r="N1963">
            <v>45336</v>
          </cell>
          <cell r="P1963">
            <v>-6</v>
          </cell>
          <cell r="T1963" t="str">
            <v>CDD</v>
          </cell>
          <cell r="U1963" t="str">
            <v>Contractuel</v>
          </cell>
          <cell r="V1963">
            <v>45689</v>
          </cell>
          <cell r="W1963">
            <v>45716</v>
          </cell>
          <cell r="Z1963">
            <v>45336</v>
          </cell>
          <cell r="AA1963">
            <v>2</v>
          </cell>
          <cell r="AB1963">
            <v>2024</v>
          </cell>
          <cell r="AC1963">
            <v>2028</v>
          </cell>
          <cell r="AD1963">
            <v>1.0611111111111111</v>
          </cell>
          <cell r="AE1963" t="str">
            <v>&lt; 2</v>
          </cell>
          <cell r="AF1963">
            <v>34052</v>
          </cell>
          <cell r="AG1963">
            <v>31.972602739726028</v>
          </cell>
          <cell r="AH1963" t="str">
            <v>&gt;25&lt; 35</v>
          </cell>
          <cell r="AI1963">
            <v>17040676</v>
          </cell>
          <cell r="AJ1963" t="str">
            <v>00</v>
          </cell>
          <cell r="AK1963" t="str">
            <v>09493243</v>
          </cell>
          <cell r="AL1963">
            <v>44942</v>
          </cell>
          <cell r="AM1963" t="str">
            <v>FEMME</v>
          </cell>
          <cell r="AN1963" t="str">
            <v>Célibataire</v>
          </cell>
          <cell r="AP1963" t="str">
            <v xml:space="preserve">bac +3 réseau informaique </v>
          </cell>
          <cell r="AQ1963">
            <v>3</v>
          </cell>
          <cell r="AR1963">
            <v>2</v>
          </cell>
          <cell r="AS1963">
            <v>46066.5</v>
          </cell>
          <cell r="AT1963" t="str">
            <v>Horaire</v>
          </cell>
          <cell r="AU1963">
            <v>3.5</v>
          </cell>
          <cell r="AV1963" t="str">
            <v>07</v>
          </cell>
          <cell r="AW1963" t="str">
            <v>09101</v>
          </cell>
          <cell r="AX1963" t="str">
            <v>49105514777</v>
          </cell>
          <cell r="AY1963" t="str">
            <v>06</v>
          </cell>
          <cell r="AZ1963" t="str">
            <v>AMEN BANK</v>
          </cell>
          <cell r="BA1963" t="str">
            <v>07091014910551477706</v>
          </cell>
          <cell r="BB1963">
            <v>20</v>
          </cell>
          <cell r="BC1963" t="str">
            <v>20 MARS MORNAGUIA</v>
          </cell>
          <cell r="BD1963" t="str">
            <v>TUNIS</v>
          </cell>
          <cell r="BG1963">
            <v>24953035</v>
          </cell>
          <cell r="BH1963">
            <v>92070500</v>
          </cell>
          <cell r="BJ1963" t="str">
            <v>MORNAGUIA</v>
          </cell>
          <cell r="BK1963" t="str">
            <v>CAMPO A</v>
          </cell>
          <cell r="BL1963" t="str">
            <v>1.1</v>
          </cell>
          <cell r="BN1963" t="str">
            <v>07091014910551477706</v>
          </cell>
          <cell r="BO1963" t="str">
            <v>BEN MABROUK SABRINE</v>
          </cell>
          <cell r="BP1963">
            <v>1965</v>
          </cell>
          <cell r="BT1963">
            <v>993</v>
          </cell>
          <cell r="BU1963" t="str">
            <v>si</v>
          </cell>
        </row>
        <row r="1964">
          <cell r="B1964">
            <v>1966</v>
          </cell>
          <cell r="C1964" t="str">
            <v>Monsieur</v>
          </cell>
          <cell r="D1964" t="str">
            <v>NEFZI WASSIM</v>
          </cell>
          <cell r="E1964" t="str">
            <v>SAGE Tunisia</v>
          </cell>
          <cell r="F1964" t="str">
            <v>PRODUCTION</v>
          </cell>
          <cell r="G1964" t="str">
            <v>CAMPO</v>
          </cell>
          <cell r="H1964" t="str">
            <v>P7 AR</v>
          </cell>
          <cell r="I1964" t="str">
            <v>MOHAMED AMINE</v>
          </cell>
          <cell r="J1964" t="str">
            <v>A</v>
          </cell>
          <cell r="K1964" t="str">
            <v>DIRECTS</v>
          </cell>
          <cell r="L1964" t="str">
            <v>Variable cost at standard</v>
          </cell>
          <cell r="M1964" t="str">
            <v>CAMPO</v>
          </cell>
          <cell r="N1964">
            <v>45336</v>
          </cell>
          <cell r="P1964">
            <v>-6</v>
          </cell>
          <cell r="T1964" t="str">
            <v>CDD</v>
          </cell>
          <cell r="U1964" t="str">
            <v>Contractuel</v>
          </cell>
          <cell r="V1964">
            <v>45689</v>
          </cell>
          <cell r="W1964">
            <v>45716</v>
          </cell>
          <cell r="Z1964">
            <v>45336</v>
          </cell>
          <cell r="AA1964">
            <v>2</v>
          </cell>
          <cell r="AB1964">
            <v>2024</v>
          </cell>
          <cell r="AC1964">
            <v>2028</v>
          </cell>
          <cell r="AD1964">
            <v>1.0611111111111111</v>
          </cell>
          <cell r="AE1964" t="str">
            <v>&lt; 2</v>
          </cell>
          <cell r="AF1964">
            <v>35721</v>
          </cell>
          <cell r="AG1964">
            <v>27.4</v>
          </cell>
          <cell r="AH1964" t="str">
            <v>&gt;25&lt; 35</v>
          </cell>
          <cell r="AI1964">
            <v>17460878</v>
          </cell>
          <cell r="AJ1964" t="str">
            <v>06</v>
          </cell>
          <cell r="AK1964" t="str">
            <v>14352626</v>
          </cell>
          <cell r="AL1964">
            <v>43860</v>
          </cell>
          <cell r="AM1964" t="str">
            <v xml:space="preserve">HOMME </v>
          </cell>
          <cell r="AN1964" t="str">
            <v>Célibataire</v>
          </cell>
          <cell r="AP1964" t="str">
            <v>bac +3 génie électrique</v>
          </cell>
          <cell r="AQ1964">
            <v>3</v>
          </cell>
          <cell r="AR1964">
            <v>2</v>
          </cell>
          <cell r="AS1964">
            <v>46066.5</v>
          </cell>
          <cell r="AT1964" t="str">
            <v>Horaire</v>
          </cell>
          <cell r="AU1964">
            <v>3.5</v>
          </cell>
          <cell r="AV1964">
            <v>17</v>
          </cell>
          <cell r="AW1964">
            <v>53594</v>
          </cell>
          <cell r="AX1964" t="str">
            <v>01720925904</v>
          </cell>
          <cell r="AY1964">
            <v>17</v>
          </cell>
          <cell r="AZ1964" t="str">
            <v>LA POSTE</v>
          </cell>
          <cell r="BA1964" t="str">
            <v>17535940172092590417</v>
          </cell>
          <cell r="BB1964">
            <v>20</v>
          </cell>
          <cell r="BC1964" t="str">
            <v>SANHEJA OUED ELIL</v>
          </cell>
          <cell r="BD1964" t="str">
            <v>TUNIS</v>
          </cell>
          <cell r="BG1964">
            <v>20266858</v>
          </cell>
          <cell r="BH1964">
            <v>24964715</v>
          </cell>
          <cell r="BJ1964" t="str">
            <v>SANHEJA</v>
          </cell>
          <cell r="BK1964" t="str">
            <v>CAMPO A</v>
          </cell>
          <cell r="BL1964" t="str">
            <v>1.1</v>
          </cell>
          <cell r="BN1964" t="str">
            <v>17535940172092590417</v>
          </cell>
          <cell r="BO1964" t="str">
            <v>NEFZI WASSIM</v>
          </cell>
          <cell r="BP1964">
            <v>1966</v>
          </cell>
          <cell r="BU1964" t="str">
            <v>si</v>
          </cell>
        </row>
        <row r="1965">
          <cell r="B1965">
            <v>1967</v>
          </cell>
          <cell r="C1965" t="str">
            <v>Madame</v>
          </cell>
          <cell r="D1965" t="str">
            <v>YAZIDI YOSRA</v>
          </cell>
          <cell r="E1965" t="str">
            <v>SAGE Tunisia</v>
          </cell>
          <cell r="F1965" t="str">
            <v>PRODUCTION</v>
          </cell>
          <cell r="G1965" t="str">
            <v>CAMPO</v>
          </cell>
          <cell r="H1965" t="str">
            <v>P6 AV</v>
          </cell>
          <cell r="I1965" t="str">
            <v>MOHAMED AMINE</v>
          </cell>
          <cell r="J1965" t="str">
            <v>A</v>
          </cell>
          <cell r="K1965" t="str">
            <v>DIRECTS</v>
          </cell>
          <cell r="L1965" t="str">
            <v>Variable cost at standard</v>
          </cell>
          <cell r="M1965" t="str">
            <v>CAMPO</v>
          </cell>
          <cell r="N1965">
            <v>45336</v>
          </cell>
          <cell r="P1965">
            <v>-6</v>
          </cell>
          <cell r="T1965" t="str">
            <v>CDD</v>
          </cell>
          <cell r="U1965" t="str">
            <v>Contractuel</v>
          </cell>
          <cell r="V1965">
            <v>45689</v>
          </cell>
          <cell r="W1965">
            <v>45716</v>
          </cell>
          <cell r="Z1965">
            <v>45336</v>
          </cell>
          <cell r="AA1965">
            <v>2</v>
          </cell>
          <cell r="AB1965">
            <v>2024</v>
          </cell>
          <cell r="AC1965">
            <v>2028</v>
          </cell>
          <cell r="AD1965">
            <v>1.0611111111111111</v>
          </cell>
          <cell r="AE1965" t="str">
            <v>&lt; 2</v>
          </cell>
          <cell r="AF1965">
            <v>32511</v>
          </cell>
          <cell r="AG1965">
            <v>36.194520547945203</v>
          </cell>
          <cell r="AH1965" t="str">
            <v>&gt;35&lt; 45</v>
          </cell>
          <cell r="AI1965">
            <v>17524757</v>
          </cell>
          <cell r="AJ1965" t="str">
            <v>05</v>
          </cell>
          <cell r="AK1965" t="str">
            <v>04812837</v>
          </cell>
          <cell r="AL1965">
            <v>45289</v>
          </cell>
          <cell r="AM1965" t="str">
            <v>FEMME</v>
          </cell>
          <cell r="AN1965" t="str">
            <v>Célibataire</v>
          </cell>
          <cell r="AP1965" t="str">
            <v>licence en anglais</v>
          </cell>
          <cell r="AQ1965">
            <v>3</v>
          </cell>
          <cell r="AR1965">
            <v>2</v>
          </cell>
          <cell r="AS1965">
            <v>46066.5</v>
          </cell>
          <cell r="AT1965" t="str">
            <v>Horaire</v>
          </cell>
          <cell r="AU1965">
            <v>3.5</v>
          </cell>
          <cell r="AV1965" t="str">
            <v>04</v>
          </cell>
          <cell r="AW1965" t="str">
            <v>00400</v>
          </cell>
          <cell r="AX1965">
            <v>50058189846</v>
          </cell>
          <cell r="AY1965">
            <v>91</v>
          </cell>
          <cell r="AZ1965" t="str">
            <v>ATTIJARI BANK</v>
          </cell>
          <cell r="BA1965" t="str">
            <v>04004005005818984691</v>
          </cell>
          <cell r="BB1965">
            <v>20</v>
          </cell>
          <cell r="BC1965" t="str">
            <v>DENDEN</v>
          </cell>
          <cell r="BD1965" t="str">
            <v>TUNIS</v>
          </cell>
          <cell r="BG1965">
            <v>90449685</v>
          </cell>
          <cell r="BJ1965" t="str">
            <v>DENDEN</v>
          </cell>
          <cell r="BK1965" t="str">
            <v>CAMPO A</v>
          </cell>
          <cell r="BL1965" t="str">
            <v>1.1</v>
          </cell>
          <cell r="BN1965" t="str">
            <v>04004005005818984691</v>
          </cell>
          <cell r="BO1965" t="str">
            <v>YAZIDI YOSRA</v>
          </cell>
          <cell r="BP1965">
            <v>1967</v>
          </cell>
          <cell r="BT1965">
            <v>994</v>
          </cell>
          <cell r="BU1965" t="str">
            <v>si</v>
          </cell>
        </row>
        <row r="1966">
          <cell r="B1966">
            <v>1968</v>
          </cell>
          <cell r="C1966" t="str">
            <v>Madame</v>
          </cell>
          <cell r="D1966" t="str">
            <v>MECHERGUI AMEL</v>
          </cell>
          <cell r="E1966" t="str">
            <v>SAGE Tunisia</v>
          </cell>
          <cell r="F1966" t="str">
            <v>PRODUCTION</v>
          </cell>
          <cell r="G1966" t="str">
            <v>Prép CAMPO</v>
          </cell>
          <cell r="H1966" t="str">
            <v>P6 AR</v>
          </cell>
          <cell r="I1966" t="str">
            <v>MOHAMED AMINE</v>
          </cell>
          <cell r="J1966" t="str">
            <v>A</v>
          </cell>
          <cell r="K1966" t="str">
            <v>DIRECTS</v>
          </cell>
          <cell r="L1966" t="str">
            <v>Variable cost at standard</v>
          </cell>
          <cell r="M1966" t="str">
            <v>Prép CAMPO</v>
          </cell>
          <cell r="N1966">
            <v>45337</v>
          </cell>
          <cell r="P1966">
            <v>-6</v>
          </cell>
          <cell r="T1966" t="str">
            <v>CDD</v>
          </cell>
          <cell r="U1966" t="str">
            <v>Contractuel</v>
          </cell>
          <cell r="V1966">
            <v>45689</v>
          </cell>
          <cell r="W1966">
            <v>45716</v>
          </cell>
          <cell r="Z1966">
            <v>45337</v>
          </cell>
          <cell r="AA1966">
            <v>2</v>
          </cell>
          <cell r="AB1966">
            <v>2024</v>
          </cell>
          <cell r="AC1966">
            <v>2028</v>
          </cell>
          <cell r="AD1966">
            <v>1.0583333333333333</v>
          </cell>
          <cell r="AE1966" t="str">
            <v>&lt; 2</v>
          </cell>
          <cell r="AF1966">
            <v>37417</v>
          </cell>
          <cell r="AG1966">
            <v>22.753424657534246</v>
          </cell>
          <cell r="AH1966" t="str">
            <v>&lt; 25</v>
          </cell>
          <cell r="AI1966">
            <v>17753837</v>
          </cell>
          <cell r="AJ1966" t="str">
            <v>04</v>
          </cell>
          <cell r="AK1966" t="str">
            <v>14366477</v>
          </cell>
          <cell r="AL1966">
            <v>43798</v>
          </cell>
          <cell r="AM1966" t="str">
            <v>FEMME</v>
          </cell>
          <cell r="AN1966" t="str">
            <v>Célibataire</v>
          </cell>
          <cell r="AP1966" t="str">
            <v>BTP TEXTILE</v>
          </cell>
          <cell r="AQ1966">
            <v>3</v>
          </cell>
          <cell r="AR1966">
            <v>2</v>
          </cell>
          <cell r="AS1966">
            <v>46067.5</v>
          </cell>
          <cell r="AT1966" t="str">
            <v>Horaire</v>
          </cell>
          <cell r="AU1966">
            <v>3.5</v>
          </cell>
          <cell r="AV1966">
            <v>17</v>
          </cell>
          <cell r="AW1966" t="str">
            <v>00100</v>
          </cell>
          <cell r="AX1966" t="str">
            <v>00003240992</v>
          </cell>
          <cell r="AY1966" t="str">
            <v>07</v>
          </cell>
          <cell r="AZ1966" t="str">
            <v>LA POSTE</v>
          </cell>
          <cell r="BA1966" t="str">
            <v>17001000000324099207</v>
          </cell>
          <cell r="BB1966">
            <v>20</v>
          </cell>
          <cell r="BC1966" t="str">
            <v>SECTION MANOUBA</v>
          </cell>
          <cell r="BD1966" t="str">
            <v>MANOUBA</v>
          </cell>
          <cell r="BG1966">
            <v>50097895</v>
          </cell>
          <cell r="BJ1966" t="str">
            <v>TERMINUS 56</v>
          </cell>
          <cell r="BK1966" t="str">
            <v>CAMPO A</v>
          </cell>
          <cell r="BL1966" t="str">
            <v>1.1</v>
          </cell>
          <cell r="BN1966" t="str">
            <v>17001000000324099207</v>
          </cell>
          <cell r="BO1966" t="str">
            <v>MECHERGUI AMEL</v>
          </cell>
          <cell r="BP1966">
            <v>1968</v>
          </cell>
          <cell r="BT1966">
            <v>995</v>
          </cell>
          <cell r="BU1966" t="str">
            <v>si</v>
          </cell>
        </row>
        <row r="1967">
          <cell r="B1967">
            <v>1969</v>
          </cell>
          <cell r="C1967" t="str">
            <v>Madame</v>
          </cell>
          <cell r="D1967" t="str">
            <v>MAAZAOUI JIHENE</v>
          </cell>
          <cell r="E1967" t="str">
            <v>SAGE Tunisia</v>
          </cell>
          <cell r="F1967" t="str">
            <v>PRODUCTION</v>
          </cell>
          <cell r="G1967" t="str">
            <v>CAMPO</v>
          </cell>
          <cell r="H1967" t="str">
            <v>P6 AV</v>
          </cell>
          <cell r="I1967" t="str">
            <v>Issam Ouni</v>
          </cell>
          <cell r="J1967" t="str">
            <v>B</v>
          </cell>
          <cell r="K1967" t="str">
            <v>DIRECTS</v>
          </cell>
          <cell r="L1967" t="str">
            <v>Variable cost at standard</v>
          </cell>
          <cell r="M1967" t="str">
            <v>CAMPO</v>
          </cell>
          <cell r="N1967">
            <v>45337</v>
          </cell>
          <cell r="P1967">
            <v>-6</v>
          </cell>
          <cell r="T1967" t="str">
            <v>CDD</v>
          </cell>
          <cell r="U1967" t="str">
            <v>Contractuel</v>
          </cell>
          <cell r="V1967">
            <v>45689</v>
          </cell>
          <cell r="W1967">
            <v>45716</v>
          </cell>
          <cell r="Z1967">
            <v>45337</v>
          </cell>
          <cell r="AA1967">
            <v>2</v>
          </cell>
          <cell r="AB1967">
            <v>2024</v>
          </cell>
          <cell r="AC1967">
            <v>2028</v>
          </cell>
          <cell r="AD1967">
            <v>1.0583333333333333</v>
          </cell>
          <cell r="AE1967" t="str">
            <v>&lt; 2</v>
          </cell>
          <cell r="AF1967">
            <v>36211</v>
          </cell>
          <cell r="AG1967">
            <v>26.057534246575344</v>
          </cell>
          <cell r="AH1967" t="str">
            <v>&gt;25&lt; 35</v>
          </cell>
          <cell r="AI1967">
            <v>17752749</v>
          </cell>
          <cell r="AJ1967" t="str">
            <v>03</v>
          </cell>
          <cell r="AK1967" t="str">
            <v>11662110</v>
          </cell>
          <cell r="AL1967">
            <v>42825</v>
          </cell>
          <cell r="AM1967" t="str">
            <v>FEMME</v>
          </cell>
          <cell r="AN1967" t="str">
            <v>Célibataire</v>
          </cell>
          <cell r="AP1967" t="str">
            <v>BTP TEXTILE</v>
          </cell>
          <cell r="AQ1967">
            <v>3</v>
          </cell>
          <cell r="AR1967">
            <v>2</v>
          </cell>
          <cell r="AS1967">
            <v>46067.5</v>
          </cell>
          <cell r="AT1967" t="str">
            <v>Horaire</v>
          </cell>
          <cell r="AU1967">
            <v>3.5</v>
          </cell>
          <cell r="AV1967">
            <v>17</v>
          </cell>
          <cell r="AW1967" t="str">
            <v>00100</v>
          </cell>
          <cell r="AX1967" t="str">
            <v>00003301184</v>
          </cell>
          <cell r="AY1967">
            <v>45</v>
          </cell>
          <cell r="AZ1967" t="str">
            <v>LA POSTE</v>
          </cell>
          <cell r="BA1967" t="str">
            <v>17001000000330118445</v>
          </cell>
          <cell r="BB1967">
            <v>20</v>
          </cell>
          <cell r="BC1967" t="str">
            <v>CITE SOLTANI HRAIRIA</v>
          </cell>
          <cell r="BD1967" t="str">
            <v>TUNIS</v>
          </cell>
          <cell r="BG1967">
            <v>58072874</v>
          </cell>
          <cell r="BJ1967" t="str">
            <v>HRAIRIA</v>
          </cell>
          <cell r="BK1967" t="str">
            <v>B-P6 AV</v>
          </cell>
          <cell r="BL1967" t="str">
            <v>1.1</v>
          </cell>
          <cell r="BN1967" t="str">
            <v>17001000000330118445</v>
          </cell>
          <cell r="BO1967" t="str">
            <v>MAAZAOUI JIHENE</v>
          </cell>
          <cell r="BP1967">
            <v>1969</v>
          </cell>
          <cell r="BT1967">
            <v>172</v>
          </cell>
          <cell r="BU1967" t="str">
            <v>si</v>
          </cell>
        </row>
        <row r="1968">
          <cell r="B1968">
            <v>1970</v>
          </cell>
          <cell r="C1968" t="str">
            <v>Madame</v>
          </cell>
          <cell r="D1968" t="str">
            <v>WAHBI ZAINEB</v>
          </cell>
          <cell r="E1968" t="str">
            <v>SAGE Tunisia</v>
          </cell>
          <cell r="F1968" t="str">
            <v>PRODUCTION</v>
          </cell>
          <cell r="G1968" t="str">
            <v>Prép CAMPO</v>
          </cell>
          <cell r="H1968" t="str">
            <v>P6 AR</v>
          </cell>
          <cell r="I1968" t="str">
            <v xml:space="preserve">Anis Mejri </v>
          </cell>
          <cell r="J1968" t="str">
            <v>B</v>
          </cell>
          <cell r="K1968" t="str">
            <v>DIRECTS</v>
          </cell>
          <cell r="L1968" t="str">
            <v>Variable cost at standard</v>
          </cell>
          <cell r="M1968" t="str">
            <v>Prép CAMPO</v>
          </cell>
          <cell r="N1968">
            <v>45337</v>
          </cell>
          <cell r="P1968">
            <v>-6</v>
          </cell>
          <cell r="T1968" t="str">
            <v>CDD</v>
          </cell>
          <cell r="U1968" t="str">
            <v>Contractuel</v>
          </cell>
          <cell r="V1968">
            <v>45689</v>
          </cell>
          <cell r="W1968">
            <v>45716</v>
          </cell>
          <cell r="Z1968">
            <v>45337</v>
          </cell>
          <cell r="AA1968">
            <v>2</v>
          </cell>
          <cell r="AB1968">
            <v>2024</v>
          </cell>
          <cell r="AC1968">
            <v>2028</v>
          </cell>
          <cell r="AD1968">
            <v>1.0583333333333333</v>
          </cell>
          <cell r="AE1968" t="str">
            <v>&lt; 2</v>
          </cell>
          <cell r="AF1968">
            <v>36247</v>
          </cell>
          <cell r="AG1968">
            <v>25.958904109589042</v>
          </cell>
          <cell r="AH1968" t="str">
            <v>&gt;25&lt; 35</v>
          </cell>
          <cell r="AK1968" t="str">
            <v>14277303</v>
          </cell>
          <cell r="AL1968">
            <v>43249</v>
          </cell>
          <cell r="AM1968" t="str">
            <v>FEMME</v>
          </cell>
          <cell r="AN1968" t="str">
            <v>Célibataire</v>
          </cell>
          <cell r="AP1968" t="str">
            <v>BTP TEXTILE</v>
          </cell>
          <cell r="AQ1968">
            <v>3</v>
          </cell>
          <cell r="AR1968">
            <v>2</v>
          </cell>
          <cell r="AS1968">
            <v>46067.5</v>
          </cell>
          <cell r="AT1968" t="str">
            <v>Horaire</v>
          </cell>
          <cell r="AU1968">
            <v>3.5</v>
          </cell>
          <cell r="AV1968">
            <v>17</v>
          </cell>
          <cell r="AW1968">
            <v>53594</v>
          </cell>
          <cell r="AX1968" t="str">
            <v>01720918172</v>
          </cell>
          <cell r="AY1968">
            <v>30</v>
          </cell>
          <cell r="AZ1968" t="str">
            <v>LA POSTE</v>
          </cell>
          <cell r="BA1968" t="str">
            <v>17535940172091817230</v>
          </cell>
          <cell r="BB1968">
            <v>20</v>
          </cell>
          <cell r="BC1968" t="str">
            <v>SIDI HASSINE</v>
          </cell>
          <cell r="BD1968" t="str">
            <v>TUNIS</v>
          </cell>
          <cell r="BG1968">
            <v>27662515</v>
          </cell>
          <cell r="BJ1968" t="str">
            <v>SIDI HSSINE</v>
          </cell>
          <cell r="BK1968" t="str">
            <v>CAMPO B</v>
          </cell>
          <cell r="BL1968" t="str">
            <v>1.1</v>
          </cell>
          <cell r="BN1968" t="str">
            <v>17535940172091817230</v>
          </cell>
          <cell r="BO1968" t="str">
            <v>WAHBI ZAINEB</v>
          </cell>
          <cell r="BP1968">
            <v>1970</v>
          </cell>
          <cell r="BT1968">
            <v>179</v>
          </cell>
          <cell r="BU1968" t="str">
            <v>si</v>
          </cell>
        </row>
        <row r="1969">
          <cell r="B1969">
            <v>1971</v>
          </cell>
          <cell r="C1969" t="str">
            <v>Madame</v>
          </cell>
          <cell r="D1969" t="str">
            <v>DAHMANI EYA</v>
          </cell>
          <cell r="E1969" t="str">
            <v>SAGE Tunisia</v>
          </cell>
          <cell r="F1969" t="str">
            <v>PRODUCTION</v>
          </cell>
          <cell r="G1969" t="str">
            <v>CAMPO</v>
          </cell>
          <cell r="H1969" t="str">
            <v>P6 AV</v>
          </cell>
          <cell r="I1969" t="str">
            <v>AFIF</v>
          </cell>
          <cell r="J1969" t="str">
            <v>A</v>
          </cell>
          <cell r="K1969" t="str">
            <v>DIRECTS</v>
          </cell>
          <cell r="L1969" t="str">
            <v>Variable cost at standard</v>
          </cell>
          <cell r="M1969" t="str">
            <v>CAMPO</v>
          </cell>
          <cell r="N1969">
            <v>45337</v>
          </cell>
          <cell r="P1969">
            <v>-340</v>
          </cell>
          <cell r="Q1969">
            <v>45383</v>
          </cell>
          <cell r="R1969" t="str">
            <v>nouvelle opportunité</v>
          </cell>
          <cell r="T1969" t="str">
            <v>CDD</v>
          </cell>
          <cell r="U1969" t="str">
            <v>Contractuel</v>
          </cell>
          <cell r="V1969">
            <v>45352</v>
          </cell>
          <cell r="W1969">
            <v>45382</v>
          </cell>
          <cell r="Z1969">
            <v>45337</v>
          </cell>
          <cell r="AA1969">
            <v>2</v>
          </cell>
          <cell r="AB1969">
            <v>2024</v>
          </cell>
          <cell r="AC1969">
            <v>2028</v>
          </cell>
          <cell r="AD1969">
            <v>1.0583333333333333</v>
          </cell>
          <cell r="AE1969" t="str">
            <v>&lt; 2</v>
          </cell>
          <cell r="AF1969">
            <v>35594</v>
          </cell>
          <cell r="AG1969">
            <v>27.747945205479454</v>
          </cell>
          <cell r="AH1969" t="str">
            <v>&gt;25&lt; 35</v>
          </cell>
          <cell r="AI1969">
            <v>17461619</v>
          </cell>
          <cell r="AJ1969" t="str">
            <v>08</v>
          </cell>
          <cell r="AK1969" t="str">
            <v>11662708</v>
          </cell>
          <cell r="AL1969">
            <v>42895</v>
          </cell>
          <cell r="AM1969" t="str">
            <v>FEMME</v>
          </cell>
          <cell r="AN1969" t="str">
            <v>Célibataire</v>
          </cell>
          <cell r="AP1969" t="str">
            <v>BAC</v>
          </cell>
          <cell r="AQ1969">
            <v>3</v>
          </cell>
          <cell r="AR1969">
            <v>1</v>
          </cell>
          <cell r="AS1969">
            <v>45702.25</v>
          </cell>
          <cell r="AT1969" t="str">
            <v>Horaire</v>
          </cell>
          <cell r="AU1969">
            <v>3.5</v>
          </cell>
          <cell r="AV1969" t="str">
            <v>07</v>
          </cell>
          <cell r="AW1969" t="str">
            <v>08001</v>
          </cell>
          <cell r="AX1969">
            <v>38105533578</v>
          </cell>
          <cell r="AY1969">
            <v>25</v>
          </cell>
          <cell r="AZ1969" t="str">
            <v>AMEN BANK</v>
          </cell>
          <cell r="BA1969" t="str">
            <v>07080013810553357825</v>
          </cell>
          <cell r="BB1969">
            <v>20</v>
          </cell>
          <cell r="BC1969" t="str">
            <v>EL AGBA</v>
          </cell>
          <cell r="BD1969" t="str">
            <v>TUNIS</v>
          </cell>
          <cell r="BG1969">
            <v>50167444</v>
          </cell>
          <cell r="BH1969">
            <v>28909820</v>
          </cell>
          <cell r="BJ1969" t="str">
            <v>EL AGBA</v>
          </cell>
          <cell r="BK1969" t="str">
            <v>A-P6 AV</v>
          </cell>
          <cell r="BL1969" t="str">
            <v>1.1</v>
          </cell>
          <cell r="BN1969" t="str">
            <v>07080013810553357825</v>
          </cell>
          <cell r="BO1969" t="str">
            <v>DAHMANI EYA</v>
          </cell>
          <cell r="BP1969">
            <v>1971</v>
          </cell>
          <cell r="BU1969" t="str">
            <v>Non-Actif</v>
          </cell>
        </row>
        <row r="1970">
          <cell r="B1970">
            <v>1972</v>
          </cell>
          <cell r="C1970" t="str">
            <v>Monsieur</v>
          </cell>
          <cell r="D1970" t="str">
            <v>HAZEM OUSSEMA</v>
          </cell>
          <cell r="E1970" t="str">
            <v>SAGE Tunisia</v>
          </cell>
          <cell r="F1970" t="str">
            <v>PRODUCTION</v>
          </cell>
          <cell r="G1970" t="str">
            <v>CAMPO</v>
          </cell>
          <cell r="H1970" t="str">
            <v>P6 AR</v>
          </cell>
          <cell r="I1970" t="str">
            <v>MOHAMED AMINE</v>
          </cell>
          <cell r="J1970" t="str">
            <v>A</v>
          </cell>
          <cell r="K1970" t="str">
            <v>DIRECTS</v>
          </cell>
          <cell r="L1970" t="str">
            <v>Variable cost at standard</v>
          </cell>
          <cell r="M1970" t="str">
            <v>CAMPO</v>
          </cell>
          <cell r="N1970">
            <v>45337</v>
          </cell>
          <cell r="P1970">
            <v>-6</v>
          </cell>
          <cell r="T1970" t="str">
            <v>CDD</v>
          </cell>
          <cell r="U1970" t="str">
            <v>Contractuel</v>
          </cell>
          <cell r="V1970">
            <v>45689</v>
          </cell>
          <cell r="W1970">
            <v>45716</v>
          </cell>
          <cell r="Z1970">
            <v>45337</v>
          </cell>
          <cell r="AA1970">
            <v>2</v>
          </cell>
          <cell r="AB1970">
            <v>2024</v>
          </cell>
          <cell r="AC1970">
            <v>2028</v>
          </cell>
          <cell r="AD1970">
            <v>1.0583333333333333</v>
          </cell>
          <cell r="AE1970" t="str">
            <v>&lt; 2</v>
          </cell>
          <cell r="AF1970">
            <v>34918</v>
          </cell>
          <cell r="AG1970">
            <v>29.6</v>
          </cell>
          <cell r="AH1970" t="str">
            <v>&gt;25&lt; 35</v>
          </cell>
          <cell r="AK1970" t="str">
            <v>09862022</v>
          </cell>
          <cell r="AL1970">
            <v>41972</v>
          </cell>
          <cell r="AM1970" t="str">
            <v xml:space="preserve">HOMME </v>
          </cell>
          <cell r="AN1970" t="str">
            <v>Célibataire</v>
          </cell>
          <cell r="AQ1970">
            <v>3</v>
          </cell>
          <cell r="AR1970">
            <v>2</v>
          </cell>
          <cell r="AS1970">
            <v>46067.5</v>
          </cell>
          <cell r="AT1970" t="str">
            <v>Horaire</v>
          </cell>
          <cell r="AU1970">
            <v>3.5</v>
          </cell>
          <cell r="AV1970" t="str">
            <v>04</v>
          </cell>
          <cell r="AW1970" t="str">
            <v>00400</v>
          </cell>
          <cell r="AX1970">
            <v>50085855401</v>
          </cell>
          <cell r="AY1970" t="str">
            <v>21</v>
          </cell>
          <cell r="AZ1970" t="str">
            <v>ATTIJARI BANK</v>
          </cell>
          <cell r="BA1970" t="str">
            <v>04004005008585540121</v>
          </cell>
          <cell r="BB1970">
            <v>20</v>
          </cell>
          <cell r="BC1970" t="str">
            <v>DENDEN</v>
          </cell>
          <cell r="BD1970" t="str">
            <v>TUNIS</v>
          </cell>
          <cell r="BG1970">
            <v>23186356</v>
          </cell>
          <cell r="BJ1970" t="str">
            <v>DENDEN</v>
          </cell>
          <cell r="BK1970" t="str">
            <v>CAMPO A</v>
          </cell>
          <cell r="BL1970" t="str">
            <v>1.1</v>
          </cell>
          <cell r="BN1970" t="str">
            <v>04004005008585540121</v>
          </cell>
          <cell r="BO1970" t="str">
            <v>HAZEM OUSSEMA</v>
          </cell>
          <cell r="BP1970">
            <v>1972</v>
          </cell>
          <cell r="BU1970" t="str">
            <v>si</v>
          </cell>
        </row>
        <row r="1971">
          <cell r="B1971">
            <v>1973</v>
          </cell>
          <cell r="C1971" t="str">
            <v>Madame</v>
          </cell>
          <cell r="D1971" t="str">
            <v>SASSI MARIEM</v>
          </cell>
          <cell r="E1971" t="str">
            <v>SAGE Tunisia</v>
          </cell>
          <cell r="F1971" t="str">
            <v>PRODUCTION</v>
          </cell>
          <cell r="G1971" t="str">
            <v>Couturière</v>
          </cell>
          <cell r="H1971" t="str">
            <v>Panda</v>
          </cell>
          <cell r="I1971" t="str">
            <v>FAWZI SENDESNI</v>
          </cell>
          <cell r="J1971" t="str">
            <v>B</v>
          </cell>
          <cell r="K1971" t="str">
            <v>DIRECTS</v>
          </cell>
          <cell r="L1971" t="str">
            <v>Variable cost at standard</v>
          </cell>
          <cell r="M1971" t="str">
            <v>Couturière</v>
          </cell>
          <cell r="N1971">
            <v>45344</v>
          </cell>
          <cell r="Q1971">
            <v>45344</v>
          </cell>
          <cell r="R1971" t="str">
            <v>problème d'intégration</v>
          </cell>
          <cell r="T1971" t="str">
            <v>CDD</v>
          </cell>
          <cell r="U1971" t="str">
            <v>Contractuel</v>
          </cell>
          <cell r="V1971">
            <v>45344</v>
          </cell>
          <cell r="W1971">
            <v>45351</v>
          </cell>
          <cell r="Z1971">
            <v>45344</v>
          </cell>
          <cell r="AA1971">
            <v>2</v>
          </cell>
          <cell r="AB1971">
            <v>2024</v>
          </cell>
          <cell r="AC1971">
            <v>2028</v>
          </cell>
          <cell r="AD1971">
            <v>1.038888888888889</v>
          </cell>
          <cell r="AE1971" t="str">
            <v>&lt; 2</v>
          </cell>
          <cell r="AF1971">
            <v>26251</v>
          </cell>
          <cell r="AG1971">
            <v>53.345205479452055</v>
          </cell>
          <cell r="AH1971" t="str">
            <v>&gt;45&lt; 55</v>
          </cell>
          <cell r="AI1971">
            <v>11812421</v>
          </cell>
          <cell r="AJ1971" t="str">
            <v>04</v>
          </cell>
          <cell r="AK1971" t="str">
            <v>00378907</v>
          </cell>
          <cell r="AL1971">
            <v>42808</v>
          </cell>
          <cell r="AM1971" t="str">
            <v>FEMME</v>
          </cell>
          <cell r="AN1971" t="str">
            <v>Marié(e)</v>
          </cell>
          <cell r="AO1971">
            <v>2</v>
          </cell>
          <cell r="AQ1971">
            <v>3</v>
          </cell>
          <cell r="AR1971">
            <v>1</v>
          </cell>
          <cell r="AS1971">
            <v>45709.25</v>
          </cell>
          <cell r="AT1971" t="str">
            <v>Horaire</v>
          </cell>
          <cell r="AU1971">
            <v>3.5</v>
          </cell>
          <cell r="AV1971" t="str">
            <v>07</v>
          </cell>
          <cell r="AW1971" t="str">
            <v>08001</v>
          </cell>
          <cell r="AX1971">
            <v>38105554137</v>
          </cell>
          <cell r="AY1971">
            <v>40</v>
          </cell>
          <cell r="AZ1971" t="str">
            <v>AMEN BANK</v>
          </cell>
          <cell r="BA1971" t="str">
            <v>07080013810555413740</v>
          </cell>
          <cell r="BB1971">
            <v>20</v>
          </cell>
          <cell r="BC1971" t="str">
            <v>DENDEN</v>
          </cell>
          <cell r="BD1971" t="str">
            <v>MANOUBA</v>
          </cell>
          <cell r="BG1971">
            <v>53043106</v>
          </cell>
          <cell r="BJ1971" t="str">
            <v>DENDEN</v>
          </cell>
          <cell r="BK1971" t="str">
            <v>B-Panda</v>
          </cell>
          <cell r="BL1971" t="str">
            <v>1.1</v>
          </cell>
          <cell r="BU1971" t="str">
            <v>Non-Actif</v>
          </cell>
        </row>
        <row r="1972">
          <cell r="B1972">
            <v>1974</v>
          </cell>
          <cell r="C1972" t="str">
            <v>Madame</v>
          </cell>
          <cell r="D1972" t="str">
            <v>KHEMIRI YASSMINE</v>
          </cell>
          <cell r="E1972" t="str">
            <v>SAGE Tunisia</v>
          </cell>
          <cell r="F1972" t="str">
            <v>COUPE</v>
          </cell>
          <cell r="G1972" t="str">
            <v>COUPEUR</v>
          </cell>
          <cell r="H1972" t="str">
            <v>COUPE</v>
          </cell>
          <cell r="I1972" t="str">
            <v>HAITHEM SLAMA</v>
          </cell>
          <cell r="K1972" t="str">
            <v>DIRECTS</v>
          </cell>
          <cell r="L1972" t="str">
            <v>Variable cost at standard</v>
          </cell>
          <cell r="M1972" t="str">
            <v>COUPEUR</v>
          </cell>
          <cell r="N1972">
            <v>45341</v>
          </cell>
          <cell r="P1972">
            <v>-310</v>
          </cell>
          <cell r="Q1972">
            <v>45401</v>
          </cell>
          <cell r="R1972" t="str">
            <v xml:space="preserve">problème  de poste </v>
          </cell>
          <cell r="S1972" t="str">
            <v>monté sur la machine</v>
          </cell>
          <cell r="T1972" t="str">
            <v>CDD</v>
          </cell>
          <cell r="U1972" t="str">
            <v>Contractuel</v>
          </cell>
          <cell r="V1972">
            <v>45383</v>
          </cell>
          <cell r="W1972">
            <v>45412</v>
          </cell>
          <cell r="Z1972">
            <v>45341</v>
          </cell>
          <cell r="AA1972">
            <v>2</v>
          </cell>
          <cell r="AB1972">
            <v>2024</v>
          </cell>
          <cell r="AC1972">
            <v>2028</v>
          </cell>
          <cell r="AD1972">
            <v>1.0472222222222223</v>
          </cell>
          <cell r="AE1972" t="str">
            <v>&lt; 2</v>
          </cell>
          <cell r="AF1972">
            <v>37557</v>
          </cell>
          <cell r="AG1972">
            <v>22.36986301369863</v>
          </cell>
          <cell r="AH1972" t="str">
            <v>&lt; 25</v>
          </cell>
          <cell r="AI1972">
            <v>17524154</v>
          </cell>
          <cell r="AJ1972" t="str">
            <v>04</v>
          </cell>
          <cell r="AK1972" t="str">
            <v>14365774</v>
          </cell>
          <cell r="AL1972">
            <v>45098</v>
          </cell>
          <cell r="AM1972" t="str">
            <v>FEMME</v>
          </cell>
          <cell r="AN1972" t="str">
            <v>Célibataire</v>
          </cell>
          <cell r="AP1972" t="str">
            <v>3 eme</v>
          </cell>
          <cell r="AQ1972">
            <v>3</v>
          </cell>
          <cell r="AR1972">
            <v>1</v>
          </cell>
          <cell r="AS1972">
            <v>45706.25</v>
          </cell>
          <cell r="AT1972" t="str">
            <v>Horaire</v>
          </cell>
          <cell r="AU1972">
            <v>3.5</v>
          </cell>
          <cell r="AV1972">
            <v>17</v>
          </cell>
          <cell r="AW1972" t="str">
            <v>00100</v>
          </cell>
          <cell r="AX1972" t="str">
            <v>00003099284</v>
          </cell>
          <cell r="AY1972">
            <v>77</v>
          </cell>
          <cell r="AZ1972" t="str">
            <v>LA POSTE</v>
          </cell>
          <cell r="BA1972" t="str">
            <v>17001000000309928477</v>
          </cell>
          <cell r="BB1972">
            <v>20</v>
          </cell>
          <cell r="BC1972" t="str">
            <v>CITE BEN YOUNES EL AGBA</v>
          </cell>
          <cell r="BD1972" t="str">
            <v>MANOUBA</v>
          </cell>
          <cell r="BG1972">
            <v>51199054</v>
          </cell>
          <cell r="BH1972">
            <v>23163594</v>
          </cell>
          <cell r="BJ1972" t="str">
            <v>EL AGBA</v>
          </cell>
          <cell r="BK1972" t="str">
            <v>-COUPE</v>
          </cell>
          <cell r="BL1972" t="str">
            <v>1.1</v>
          </cell>
          <cell r="BN1972" t="str">
            <v>17001000000309928477</v>
          </cell>
          <cell r="BO1972" t="str">
            <v>KHEMIRI YASSMINE</v>
          </cell>
          <cell r="BP1972">
            <v>1974</v>
          </cell>
          <cell r="BU1972" t="str">
            <v>Non-Actif</v>
          </cell>
        </row>
        <row r="1973">
          <cell r="B1973">
            <v>1975</v>
          </cell>
          <cell r="C1973" t="str">
            <v>Madame</v>
          </cell>
          <cell r="D1973" t="str">
            <v>BOUANI SOULAIMA</v>
          </cell>
          <cell r="E1973" t="str">
            <v>SAGE Tunisia</v>
          </cell>
          <cell r="F1973" t="str">
            <v>COUPE</v>
          </cell>
          <cell r="G1973" t="str">
            <v>COUPEUR</v>
          </cell>
          <cell r="H1973" t="str">
            <v>COUPE</v>
          </cell>
          <cell r="I1973" t="str">
            <v>HAITHEM SLAMA</v>
          </cell>
          <cell r="K1973" t="str">
            <v>DIRECTS</v>
          </cell>
          <cell r="L1973" t="str">
            <v>Variable cost at standard</v>
          </cell>
          <cell r="M1973" t="str">
            <v>COUPEUR</v>
          </cell>
          <cell r="N1973">
            <v>45338</v>
          </cell>
          <cell r="P1973">
            <v>-6</v>
          </cell>
          <cell r="T1973" t="str">
            <v>CDD</v>
          </cell>
          <cell r="U1973" t="str">
            <v>Contractuel</v>
          </cell>
          <cell r="V1973">
            <v>45689</v>
          </cell>
          <cell r="W1973">
            <v>45716</v>
          </cell>
          <cell r="Z1973">
            <v>45338</v>
          </cell>
          <cell r="AA1973">
            <v>2</v>
          </cell>
          <cell r="AB1973">
            <v>2024</v>
          </cell>
          <cell r="AC1973">
            <v>2028</v>
          </cell>
          <cell r="AD1973">
            <v>1.0555555555555556</v>
          </cell>
          <cell r="AE1973" t="str">
            <v>&lt; 2</v>
          </cell>
          <cell r="AF1973">
            <v>34414</v>
          </cell>
          <cell r="AG1973">
            <v>30.980821917808218</v>
          </cell>
          <cell r="AH1973" t="str">
            <v>&gt;25&lt; 35</v>
          </cell>
          <cell r="AI1973">
            <v>17284454</v>
          </cell>
          <cell r="AJ1973" t="str">
            <v>02</v>
          </cell>
          <cell r="AK1973" t="str">
            <v>07967421</v>
          </cell>
          <cell r="AL1973">
            <v>43279</v>
          </cell>
          <cell r="AM1973" t="str">
            <v>FEMME</v>
          </cell>
          <cell r="AN1973" t="str">
            <v>Célibataire</v>
          </cell>
          <cell r="AP1973" t="str">
            <v>Bac lettre</v>
          </cell>
          <cell r="AQ1973">
            <v>3</v>
          </cell>
          <cell r="AR1973">
            <v>2</v>
          </cell>
          <cell r="AS1973">
            <v>46068.5</v>
          </cell>
          <cell r="AT1973" t="str">
            <v>Horaire</v>
          </cell>
          <cell r="AU1973">
            <v>3.5</v>
          </cell>
          <cell r="AV1973" t="str">
            <v>07</v>
          </cell>
          <cell r="AW1973" t="str">
            <v>08001</v>
          </cell>
          <cell r="AX1973">
            <v>38105535778</v>
          </cell>
          <cell r="AY1973">
            <v>21</v>
          </cell>
          <cell r="AZ1973" t="str">
            <v>AMEN BANK</v>
          </cell>
          <cell r="BA1973" t="str">
            <v>07080013810553577821</v>
          </cell>
          <cell r="BB1973">
            <v>20</v>
          </cell>
          <cell r="BC1973" t="str">
            <v>CITE INTILAKA</v>
          </cell>
          <cell r="BD1973" t="str">
            <v>TUNIS</v>
          </cell>
          <cell r="BG1973">
            <v>26064622</v>
          </cell>
          <cell r="BH1973">
            <v>27695122</v>
          </cell>
          <cell r="BJ1973" t="str">
            <v>INTILAKA</v>
          </cell>
          <cell r="BK1973" t="str">
            <v>-COUPE</v>
          </cell>
          <cell r="BL1973" t="str">
            <v>1.1</v>
          </cell>
          <cell r="BN1973" t="str">
            <v>07080013810553577821</v>
          </cell>
          <cell r="BO1973" t="str">
            <v>BOUANI SOULAIMA</v>
          </cell>
          <cell r="BP1973">
            <v>1975</v>
          </cell>
          <cell r="BT1973">
            <v>602</v>
          </cell>
          <cell r="BU1973" t="str">
            <v>si</v>
          </cell>
        </row>
        <row r="1974">
          <cell r="B1974">
            <v>1976</v>
          </cell>
          <cell r="C1974" t="str">
            <v>Madame</v>
          </cell>
          <cell r="D1974" t="str">
            <v>TOUATI MOUNA</v>
          </cell>
          <cell r="E1974" t="str">
            <v>SAGE Tunisia</v>
          </cell>
          <cell r="F1974" t="str">
            <v>COUPE</v>
          </cell>
          <cell r="G1974" t="str">
            <v>COUPEUR</v>
          </cell>
          <cell r="H1974" t="str">
            <v>COUPE</v>
          </cell>
          <cell r="I1974" t="str">
            <v>HAITHEM SLAMA</v>
          </cell>
          <cell r="K1974" t="str">
            <v>DIRECTS</v>
          </cell>
          <cell r="L1974" t="str">
            <v>Variable cost at standard</v>
          </cell>
          <cell r="M1974" t="str">
            <v>COUPEUR</v>
          </cell>
          <cell r="N1974">
            <v>45338</v>
          </cell>
          <cell r="P1974">
            <v>-371</v>
          </cell>
          <cell r="Q1974">
            <v>45338</v>
          </cell>
          <cell r="R1974" t="str">
            <v>problème d'intégration</v>
          </cell>
          <cell r="T1974" t="str">
            <v>CDD</v>
          </cell>
          <cell r="U1974" t="str">
            <v>Contractuel</v>
          </cell>
          <cell r="V1974">
            <v>45338</v>
          </cell>
          <cell r="W1974">
            <v>45351</v>
          </cell>
          <cell r="Z1974">
            <v>45338</v>
          </cell>
          <cell r="AA1974">
            <v>2</v>
          </cell>
          <cell r="AB1974">
            <v>2024</v>
          </cell>
          <cell r="AC1974">
            <v>2028</v>
          </cell>
          <cell r="AD1974">
            <v>1.0555555555555556</v>
          </cell>
          <cell r="AE1974" t="str">
            <v>&lt; 2</v>
          </cell>
          <cell r="AF1974">
            <v>32600</v>
          </cell>
          <cell r="AG1974">
            <v>35.950684931506849</v>
          </cell>
          <cell r="AH1974" t="str">
            <v>&gt;35&lt; 45</v>
          </cell>
          <cell r="AK1974" t="str">
            <v>07920637</v>
          </cell>
          <cell r="AL1974">
            <v>43823</v>
          </cell>
          <cell r="AM1974" t="str">
            <v>FEMME</v>
          </cell>
          <cell r="AN1974" t="str">
            <v>Marié(e)</v>
          </cell>
          <cell r="AO1974">
            <v>2</v>
          </cell>
          <cell r="AQ1974">
            <v>3</v>
          </cell>
          <cell r="AR1974">
            <v>1</v>
          </cell>
          <cell r="AS1974">
            <v>45703.25</v>
          </cell>
          <cell r="AT1974" t="str">
            <v>Horaire</v>
          </cell>
          <cell r="AU1974">
            <v>3.5</v>
          </cell>
          <cell r="AV1974">
            <v>12</v>
          </cell>
          <cell r="AW1974" t="str">
            <v>04000</v>
          </cell>
          <cell r="AX1974" t="str">
            <v>00131217836</v>
          </cell>
          <cell r="AY1974">
            <v>82</v>
          </cell>
          <cell r="AZ1974" t="str">
            <v>UIB</v>
          </cell>
          <cell r="BA1974" t="str">
            <v>12040000013121783682</v>
          </cell>
          <cell r="BB1974">
            <v>20</v>
          </cell>
          <cell r="BC1974" t="str">
            <v>ZAHROUNI</v>
          </cell>
          <cell r="BD1974" t="str">
            <v>TUNIS</v>
          </cell>
          <cell r="BG1974">
            <v>54500803</v>
          </cell>
          <cell r="BH1974">
            <v>55404519</v>
          </cell>
          <cell r="BK1974" t="str">
            <v>-COUPE</v>
          </cell>
          <cell r="BL1974" t="str">
            <v>1.1</v>
          </cell>
          <cell r="BU1974" t="str">
            <v>Non-Actif</v>
          </cell>
        </row>
        <row r="1975">
          <cell r="B1975">
            <v>1977</v>
          </cell>
          <cell r="C1975" t="str">
            <v>Madame</v>
          </cell>
          <cell r="D1975" t="str">
            <v>BEN AMMAR AMIRA</v>
          </cell>
          <cell r="E1975" t="str">
            <v>SAGE Tunisia</v>
          </cell>
          <cell r="F1975" t="str">
            <v>PRODUCTION</v>
          </cell>
          <cell r="G1975" t="str">
            <v>Contrôle qualité</v>
          </cell>
          <cell r="H1975" t="str">
            <v>P6 AR</v>
          </cell>
          <cell r="I1975" t="str">
            <v>MASSOUD BRAHMI</v>
          </cell>
          <cell r="J1975" t="str">
            <v>B</v>
          </cell>
          <cell r="K1975" t="str">
            <v>INDIRECTS</v>
          </cell>
          <cell r="L1975" t="str">
            <v>Variable cost at standard</v>
          </cell>
          <cell r="M1975" t="str">
            <v>Contrôle qualité</v>
          </cell>
          <cell r="N1975">
            <v>45341</v>
          </cell>
          <cell r="P1975">
            <v>-6</v>
          </cell>
          <cell r="T1975" t="str">
            <v>CDD</v>
          </cell>
          <cell r="U1975" t="str">
            <v>Contractuel</v>
          </cell>
          <cell r="V1975">
            <v>45689</v>
          </cell>
          <cell r="W1975">
            <v>45716</v>
          </cell>
          <cell r="Z1975">
            <v>45341</v>
          </cell>
          <cell r="AA1975">
            <v>2</v>
          </cell>
          <cell r="AB1975">
            <v>2024</v>
          </cell>
          <cell r="AC1975">
            <v>2028</v>
          </cell>
          <cell r="AD1975">
            <v>1.0472222222222223</v>
          </cell>
          <cell r="AE1975" t="str">
            <v>&lt; 2</v>
          </cell>
          <cell r="AF1975">
            <v>34121</v>
          </cell>
          <cell r="AG1975">
            <v>31.783561643835615</v>
          </cell>
          <cell r="AH1975" t="str">
            <v>&gt;25&lt; 35</v>
          </cell>
          <cell r="AI1975">
            <v>17653081</v>
          </cell>
          <cell r="AJ1975" t="str">
            <v>09</v>
          </cell>
          <cell r="AK1975" t="str">
            <v>13009359</v>
          </cell>
          <cell r="AL1975">
            <v>41766</v>
          </cell>
          <cell r="AM1975" t="str">
            <v>FEMME</v>
          </cell>
          <cell r="AN1975" t="str">
            <v>Célibataire</v>
          </cell>
          <cell r="AP1975" t="str">
            <v>bac +2 qualité</v>
          </cell>
          <cell r="AQ1975">
            <v>3</v>
          </cell>
          <cell r="AR1975">
            <v>2</v>
          </cell>
          <cell r="AS1975">
            <v>46071.5</v>
          </cell>
          <cell r="AT1975" t="str">
            <v>Horaire</v>
          </cell>
          <cell r="AU1975">
            <v>3.6629999999999998</v>
          </cell>
          <cell r="AV1975">
            <v>17</v>
          </cell>
          <cell r="AW1975" t="str">
            <v>00100</v>
          </cell>
          <cell r="AX1975" t="str">
            <v>00003196171</v>
          </cell>
          <cell r="AY1975">
            <v>28</v>
          </cell>
          <cell r="AZ1975" t="str">
            <v>LA POSTE</v>
          </cell>
          <cell r="BA1975" t="str">
            <v>17001000000319617128</v>
          </cell>
          <cell r="BB1975">
            <v>20</v>
          </cell>
          <cell r="BC1975" t="str">
            <v>BOUGATFA SIDI HASSINE</v>
          </cell>
          <cell r="BD1975" t="str">
            <v>TUNIS</v>
          </cell>
          <cell r="BG1975">
            <v>53261135</v>
          </cell>
          <cell r="BH1975">
            <v>23459733</v>
          </cell>
          <cell r="BJ1975" t="str">
            <v>SIDI HSSINE</v>
          </cell>
          <cell r="BK1975" t="str">
            <v>B-P6 AR</v>
          </cell>
          <cell r="BL1975" t="str">
            <v>1.3</v>
          </cell>
          <cell r="BN1975" t="str">
            <v>17001000000319617128</v>
          </cell>
          <cell r="BO1975" t="str">
            <v>BEN AMMAR AMIRA</v>
          </cell>
          <cell r="BP1975">
            <v>1977</v>
          </cell>
          <cell r="BT1975">
            <v>181</v>
          </cell>
          <cell r="BU1975" t="str">
            <v>si</v>
          </cell>
        </row>
        <row r="1976">
          <cell r="B1976">
            <v>1978</v>
          </cell>
          <cell r="C1976" t="str">
            <v>Madame</v>
          </cell>
          <cell r="D1976" t="str">
            <v>EL FALLAH SARRA</v>
          </cell>
          <cell r="E1976" t="str">
            <v>SAGE Tunisia</v>
          </cell>
          <cell r="F1976" t="str">
            <v>PRODUCTION</v>
          </cell>
          <cell r="G1976" t="str">
            <v>Contrôle qualité</v>
          </cell>
          <cell r="H1976" t="str">
            <v>P6 AR</v>
          </cell>
          <cell r="I1976" t="str">
            <v>MASSOUD BRAHMI</v>
          </cell>
          <cell r="J1976" t="str">
            <v>B</v>
          </cell>
          <cell r="K1976" t="str">
            <v>INDIRECTS</v>
          </cell>
          <cell r="L1976" t="str">
            <v>Variable cost at standard</v>
          </cell>
          <cell r="M1976" t="str">
            <v>Contrôle qualité</v>
          </cell>
          <cell r="N1976">
            <v>45341</v>
          </cell>
          <cell r="P1976">
            <v>-6</v>
          </cell>
          <cell r="T1976" t="str">
            <v>CDD</v>
          </cell>
          <cell r="U1976" t="str">
            <v>Contractuel</v>
          </cell>
          <cell r="V1976">
            <v>45689</v>
          </cell>
          <cell r="W1976">
            <v>45716</v>
          </cell>
          <cell r="Z1976">
            <v>45341</v>
          </cell>
          <cell r="AA1976">
            <v>2</v>
          </cell>
          <cell r="AB1976">
            <v>2024</v>
          </cell>
          <cell r="AC1976">
            <v>2028</v>
          </cell>
          <cell r="AD1976">
            <v>1.0472222222222223</v>
          </cell>
          <cell r="AE1976" t="str">
            <v>&lt; 2</v>
          </cell>
          <cell r="AF1976">
            <v>33388</v>
          </cell>
          <cell r="AG1976">
            <v>33.791780821917811</v>
          </cell>
          <cell r="AH1976" t="str">
            <v>&gt;25&lt; 35</v>
          </cell>
          <cell r="AI1976">
            <v>17180454</v>
          </cell>
          <cell r="AJ1976" t="str">
            <v>02</v>
          </cell>
          <cell r="AK1976" t="str">
            <v>04929081</v>
          </cell>
          <cell r="AL1976">
            <v>43826</v>
          </cell>
          <cell r="AM1976" t="str">
            <v>FEMME</v>
          </cell>
          <cell r="AN1976" t="str">
            <v>Célibataire</v>
          </cell>
          <cell r="AP1976" t="str">
            <v>bac +3</v>
          </cell>
          <cell r="AQ1976">
            <v>3</v>
          </cell>
          <cell r="AR1976">
            <v>2</v>
          </cell>
          <cell r="AS1976">
            <v>46071.5</v>
          </cell>
          <cell r="AT1976" t="str">
            <v>Horaire</v>
          </cell>
          <cell r="AU1976">
            <v>3.6629999999999998</v>
          </cell>
          <cell r="AV1976">
            <v>17</v>
          </cell>
          <cell r="AW1976">
            <v>70600</v>
          </cell>
          <cell r="AX1976" t="str">
            <v>00002176592</v>
          </cell>
          <cell r="AY1976">
            <v>58</v>
          </cell>
          <cell r="AZ1976" t="str">
            <v>LA POSTE</v>
          </cell>
          <cell r="BA1976" t="str">
            <v>17706000000217659258</v>
          </cell>
          <cell r="BB1976">
            <v>20</v>
          </cell>
          <cell r="BC1976" t="str">
            <v xml:space="preserve">BARCELONE </v>
          </cell>
          <cell r="BD1976" t="str">
            <v>TUNIS</v>
          </cell>
          <cell r="BG1976">
            <v>25129974</v>
          </cell>
          <cell r="BJ1976" t="str">
            <v>TUNIS</v>
          </cell>
          <cell r="BK1976" t="str">
            <v>B-P6 AR</v>
          </cell>
          <cell r="BL1976" t="str">
            <v>1.3</v>
          </cell>
          <cell r="BN1976" t="str">
            <v>17706000000217659258</v>
          </cell>
          <cell r="BO1976" t="str">
            <v>EL FALLAH SARRA</v>
          </cell>
          <cell r="BP1976">
            <v>1978</v>
          </cell>
          <cell r="BT1976">
            <v>187</v>
          </cell>
          <cell r="BU1976" t="str">
            <v>si</v>
          </cell>
        </row>
        <row r="1977">
          <cell r="B1977">
            <v>1979</v>
          </cell>
          <cell r="C1977" t="str">
            <v>Madame</v>
          </cell>
          <cell r="D1977" t="str">
            <v>HABIBI MOUNA</v>
          </cell>
          <cell r="E1977" t="str">
            <v>SAGE Tunisia</v>
          </cell>
          <cell r="F1977" t="str">
            <v>PRODUCTION</v>
          </cell>
          <cell r="G1977" t="str">
            <v>Couturière</v>
          </cell>
          <cell r="H1977" t="str">
            <v>Panda</v>
          </cell>
          <cell r="I1977" t="str">
            <v>FAWZI SENDESNI</v>
          </cell>
          <cell r="J1977" t="str">
            <v>B</v>
          </cell>
          <cell r="K1977" t="str">
            <v>DIRECTS</v>
          </cell>
          <cell r="L1977" t="str">
            <v>Variable cost at standard</v>
          </cell>
          <cell r="M1977" t="str">
            <v>Couturière</v>
          </cell>
          <cell r="N1977">
            <v>45341</v>
          </cell>
          <cell r="P1977">
            <v>-187</v>
          </cell>
          <cell r="Q1977">
            <v>45537</v>
          </cell>
          <cell r="R1977" t="str">
            <v>conflit avec son chef</v>
          </cell>
          <cell r="T1977" t="str">
            <v>CDD</v>
          </cell>
          <cell r="U1977" t="str">
            <v>Contractuel</v>
          </cell>
          <cell r="V1977">
            <v>45505</v>
          </cell>
          <cell r="W1977">
            <v>45535</v>
          </cell>
          <cell r="Z1977">
            <v>45341</v>
          </cell>
          <cell r="AA1977">
            <v>2</v>
          </cell>
          <cell r="AB1977">
            <v>2024</v>
          </cell>
          <cell r="AC1977">
            <v>2028</v>
          </cell>
          <cell r="AD1977">
            <v>1.0472222222222223</v>
          </cell>
          <cell r="AE1977" t="str">
            <v>&lt; 2</v>
          </cell>
          <cell r="AF1977">
            <v>29322</v>
          </cell>
          <cell r="AG1977">
            <v>44.93150684931507</v>
          </cell>
          <cell r="AH1977" t="str">
            <v>&gt;35&lt; 45</v>
          </cell>
          <cell r="AI1977">
            <v>12353503</v>
          </cell>
          <cell r="AJ1977" t="str">
            <v>01</v>
          </cell>
          <cell r="AK1977" t="str">
            <v>07342386</v>
          </cell>
          <cell r="AL1977">
            <v>43698</v>
          </cell>
          <cell r="AM1977" t="str">
            <v>FEMME</v>
          </cell>
          <cell r="AN1977" t="str">
            <v>Marié(e)</v>
          </cell>
          <cell r="AO1977">
            <v>2</v>
          </cell>
          <cell r="AP1977" t="str">
            <v>7 éme</v>
          </cell>
          <cell r="AQ1977">
            <v>3</v>
          </cell>
          <cell r="AR1977">
            <v>1</v>
          </cell>
          <cell r="AS1977">
            <v>45706.25</v>
          </cell>
          <cell r="AT1977" t="str">
            <v>Horaire</v>
          </cell>
          <cell r="AU1977">
            <v>3.5</v>
          </cell>
          <cell r="AV1977" t="str">
            <v>03</v>
          </cell>
          <cell r="AW1977">
            <v>10607</v>
          </cell>
          <cell r="AX1977">
            <v>20101106704</v>
          </cell>
          <cell r="AY1977">
            <v>48</v>
          </cell>
          <cell r="AZ1977" t="str">
            <v>BNA</v>
          </cell>
          <cell r="BA1977" t="str">
            <v>03106072010110670448</v>
          </cell>
          <cell r="BB1977">
            <v>20</v>
          </cell>
          <cell r="BC1977" t="str">
            <v>BORJ EL AMRI</v>
          </cell>
          <cell r="BD1977" t="str">
            <v>TUNIS</v>
          </cell>
          <cell r="BG1977">
            <v>97068142</v>
          </cell>
          <cell r="BH1977">
            <v>95510097</v>
          </cell>
          <cell r="BJ1977" t="str">
            <v>BORJ AL AMRI</v>
          </cell>
          <cell r="BK1977" t="str">
            <v>B-Panda</v>
          </cell>
          <cell r="BL1977" t="str">
            <v>1.1</v>
          </cell>
          <cell r="BU1977" t="str">
            <v>Non-Actif</v>
          </cell>
        </row>
        <row r="1978">
          <cell r="B1978">
            <v>1980</v>
          </cell>
          <cell r="C1978" t="str">
            <v>Madame</v>
          </cell>
          <cell r="D1978" t="str">
            <v>BEN MASSOUD BOCHRA</v>
          </cell>
          <cell r="E1978" t="str">
            <v>SAGE Tunisia</v>
          </cell>
          <cell r="F1978" t="str">
            <v>PRODUCTION</v>
          </cell>
          <cell r="G1978" t="str">
            <v>Couturière</v>
          </cell>
          <cell r="H1978" t="str">
            <v>Panda</v>
          </cell>
          <cell r="I1978" t="str">
            <v>FAWZI SENDESNI</v>
          </cell>
          <cell r="J1978" t="str">
            <v>B</v>
          </cell>
          <cell r="K1978" t="str">
            <v>DIRECTS</v>
          </cell>
          <cell r="L1978" t="str">
            <v>Variable cost at standard</v>
          </cell>
          <cell r="M1978" t="str">
            <v>Couturière</v>
          </cell>
          <cell r="N1978">
            <v>45341</v>
          </cell>
          <cell r="P1978">
            <v>-371</v>
          </cell>
          <cell r="Q1978">
            <v>45360</v>
          </cell>
          <cell r="R1978" t="str">
            <v>personnel</v>
          </cell>
          <cell r="T1978" t="str">
            <v>CDD</v>
          </cell>
          <cell r="U1978" t="str">
            <v>Contractuel</v>
          </cell>
          <cell r="V1978">
            <v>45341</v>
          </cell>
          <cell r="W1978">
            <v>45351</v>
          </cell>
          <cell r="Z1978">
            <v>45341</v>
          </cell>
          <cell r="AA1978">
            <v>2</v>
          </cell>
          <cell r="AB1978">
            <v>2024</v>
          </cell>
          <cell r="AC1978">
            <v>2028</v>
          </cell>
          <cell r="AD1978">
            <v>1.0472222222222223</v>
          </cell>
          <cell r="AE1978" t="str">
            <v>&lt; 2</v>
          </cell>
          <cell r="AF1978">
            <v>30679</v>
          </cell>
          <cell r="AG1978">
            <v>41.213698630136989</v>
          </cell>
          <cell r="AH1978" t="str">
            <v>&gt;35&lt; 45</v>
          </cell>
          <cell r="AI1978">
            <v>12665983</v>
          </cell>
          <cell r="AJ1978">
            <v>14</v>
          </cell>
          <cell r="AK1978" t="str">
            <v>08531877</v>
          </cell>
          <cell r="AL1978">
            <v>38922</v>
          </cell>
          <cell r="AM1978" t="str">
            <v>FEMME</v>
          </cell>
          <cell r="AN1978" t="str">
            <v>Marié(e)</v>
          </cell>
          <cell r="AO1978">
            <v>2</v>
          </cell>
          <cell r="AP1978" t="str">
            <v>6 éme primaire</v>
          </cell>
          <cell r="AQ1978">
            <v>3</v>
          </cell>
          <cell r="AR1978">
            <v>1</v>
          </cell>
          <cell r="AS1978">
            <v>45706.25</v>
          </cell>
          <cell r="AT1978" t="str">
            <v>Horaire</v>
          </cell>
          <cell r="AU1978">
            <v>3.5</v>
          </cell>
          <cell r="AV1978">
            <v>17</v>
          </cell>
          <cell r="AW1978">
            <v>20600</v>
          </cell>
          <cell r="AX1978" t="str">
            <v>00000873621</v>
          </cell>
          <cell r="AY1978">
            <v>61</v>
          </cell>
          <cell r="AZ1978" t="str">
            <v>LA POSTE</v>
          </cell>
          <cell r="BA1978" t="str">
            <v>17206000000087362161</v>
          </cell>
          <cell r="BB1978">
            <v>20</v>
          </cell>
          <cell r="BC1978" t="str">
            <v>BORJ EL AMRI</v>
          </cell>
          <cell r="BD1978" t="str">
            <v>TUNIS</v>
          </cell>
          <cell r="BG1978">
            <v>20376423</v>
          </cell>
          <cell r="BH1978">
            <v>25556642</v>
          </cell>
          <cell r="BJ1978" t="str">
            <v>BORJ AL AMRI</v>
          </cell>
          <cell r="BK1978" t="str">
            <v>B-Panda</v>
          </cell>
          <cell r="BL1978" t="str">
            <v>1.1</v>
          </cell>
          <cell r="BU1978" t="str">
            <v>Non-Actif</v>
          </cell>
        </row>
        <row r="1979">
          <cell r="B1979">
            <v>1981</v>
          </cell>
          <cell r="C1979" t="str">
            <v>Monsieur</v>
          </cell>
          <cell r="D1979" t="str">
            <v>ARFAOUI WASSIM</v>
          </cell>
          <cell r="E1979" t="str">
            <v>SAGE Tunisia</v>
          </cell>
          <cell r="F1979" t="str">
            <v>COUPE</v>
          </cell>
          <cell r="G1979" t="str">
            <v>COUPEUR</v>
          </cell>
          <cell r="H1979" t="str">
            <v>COUPE</v>
          </cell>
          <cell r="I1979" t="str">
            <v>HAITHEM SLAMA</v>
          </cell>
          <cell r="K1979" t="str">
            <v>DIRECTS</v>
          </cell>
          <cell r="L1979" t="str">
            <v>Variable cost at standard</v>
          </cell>
          <cell r="M1979" t="str">
            <v>COUPEUR</v>
          </cell>
          <cell r="N1979">
            <v>45341</v>
          </cell>
          <cell r="P1979">
            <v>-279</v>
          </cell>
          <cell r="Q1979">
            <v>45437</v>
          </cell>
          <cell r="R1979" t="str">
            <v>Conflit avec chef d'équipe</v>
          </cell>
          <cell r="T1979" t="str">
            <v>CDD</v>
          </cell>
          <cell r="U1979" t="str">
            <v>Contractuel</v>
          </cell>
          <cell r="V1979">
            <v>45413</v>
          </cell>
          <cell r="W1979">
            <v>45443</v>
          </cell>
          <cell r="Z1979">
            <v>45341</v>
          </cell>
          <cell r="AA1979">
            <v>2</v>
          </cell>
          <cell r="AB1979">
            <v>2024</v>
          </cell>
          <cell r="AC1979">
            <v>2028</v>
          </cell>
          <cell r="AD1979">
            <v>1.0472222222222223</v>
          </cell>
          <cell r="AE1979" t="str">
            <v>&lt; 2</v>
          </cell>
          <cell r="AF1979">
            <v>36714</v>
          </cell>
          <cell r="AG1979">
            <v>24.67945205479452</v>
          </cell>
          <cell r="AH1979" t="str">
            <v>&lt; 25</v>
          </cell>
          <cell r="AI1979">
            <v>17534165</v>
          </cell>
          <cell r="AJ1979" t="str">
            <v>00</v>
          </cell>
          <cell r="AK1979" t="str">
            <v>11666935</v>
          </cell>
          <cell r="AL1979">
            <v>43316</v>
          </cell>
          <cell r="AM1979" t="str">
            <v xml:space="preserve">HOMME </v>
          </cell>
          <cell r="AN1979" t="str">
            <v>Célibataire</v>
          </cell>
          <cell r="AP1979" t="str">
            <v>bac info</v>
          </cell>
          <cell r="AQ1979">
            <v>3</v>
          </cell>
          <cell r="AR1979">
            <v>1</v>
          </cell>
          <cell r="AS1979">
            <v>45706.25</v>
          </cell>
          <cell r="AT1979" t="str">
            <v>Horaire</v>
          </cell>
          <cell r="AU1979">
            <v>3.5</v>
          </cell>
          <cell r="AV1979" t="str">
            <v>08</v>
          </cell>
          <cell r="AW1979" t="str">
            <v>08102</v>
          </cell>
          <cell r="AX1979" t="str">
            <v>30840029285</v>
          </cell>
          <cell r="AY1979" t="str">
            <v>06</v>
          </cell>
          <cell r="AZ1979" t="str">
            <v>BIAT</v>
          </cell>
          <cell r="BA1979" t="str">
            <v>08081023084002928506</v>
          </cell>
          <cell r="BB1979">
            <v>20</v>
          </cell>
          <cell r="BC1979" t="str">
            <v>SIDI HASSINE</v>
          </cell>
          <cell r="BD1979" t="str">
            <v>TUNIS</v>
          </cell>
          <cell r="BG1979">
            <v>53504844</v>
          </cell>
          <cell r="BJ1979" t="str">
            <v>SIDI HSSINE</v>
          </cell>
          <cell r="BK1979" t="str">
            <v>-COUPE</v>
          </cell>
          <cell r="BL1979" t="str">
            <v>1.1</v>
          </cell>
          <cell r="BN1979" t="str">
            <v>08081023084002928506</v>
          </cell>
          <cell r="BO1979" t="str">
            <v>ARFAOUI WASSIM</v>
          </cell>
          <cell r="BP1979">
            <v>1981</v>
          </cell>
          <cell r="BU1979" t="str">
            <v>Non-Actif</v>
          </cell>
        </row>
        <row r="1980">
          <cell r="B1980">
            <v>1982</v>
          </cell>
          <cell r="C1980" t="str">
            <v>Madame</v>
          </cell>
          <cell r="D1980" t="str">
            <v>SLITI MOUNNA</v>
          </cell>
          <cell r="E1980" t="str">
            <v>SAGE Tunisia</v>
          </cell>
          <cell r="F1980" t="str">
            <v>PRODUCTION</v>
          </cell>
          <cell r="G1980" t="str">
            <v>Contrôle qualité</v>
          </cell>
          <cell r="H1980" t="str">
            <v>P6 AR</v>
          </cell>
          <cell r="I1980" t="str">
            <v>MASSOUD BRAHMI</v>
          </cell>
          <cell r="J1980" t="str">
            <v>B</v>
          </cell>
          <cell r="K1980" t="str">
            <v>INDIRECTS</v>
          </cell>
          <cell r="L1980" t="str">
            <v>Variable cost at standard</v>
          </cell>
          <cell r="M1980" t="str">
            <v>Contrôle qualité</v>
          </cell>
          <cell r="N1980">
            <v>45341</v>
          </cell>
          <cell r="P1980">
            <v>-371</v>
          </cell>
          <cell r="Q1980">
            <v>45341</v>
          </cell>
          <cell r="R1980" t="str">
            <v>problème d'intégration</v>
          </cell>
          <cell r="T1980" t="str">
            <v>CDD</v>
          </cell>
          <cell r="U1980" t="str">
            <v>Contractuel</v>
          </cell>
          <cell r="V1980">
            <v>45341</v>
          </cell>
          <cell r="W1980">
            <v>45351</v>
          </cell>
          <cell r="Z1980">
            <v>45341</v>
          </cell>
          <cell r="AA1980">
            <v>2</v>
          </cell>
          <cell r="AB1980">
            <v>2024</v>
          </cell>
          <cell r="AC1980">
            <v>2028</v>
          </cell>
          <cell r="AD1980">
            <v>1.0472222222222223</v>
          </cell>
          <cell r="AE1980" t="str">
            <v>&lt; 2</v>
          </cell>
          <cell r="AF1980">
            <v>32870</v>
          </cell>
          <cell r="AG1980">
            <v>35.210958904109589</v>
          </cell>
          <cell r="AH1980" t="str">
            <v>&gt;35&lt; 45</v>
          </cell>
          <cell r="AK1980" t="str">
            <v>04830178</v>
          </cell>
          <cell r="AL1980">
            <v>40120</v>
          </cell>
          <cell r="AM1980" t="str">
            <v>FEMME</v>
          </cell>
          <cell r="AN1980" t="str">
            <v>Célibataire</v>
          </cell>
          <cell r="AP1980" t="str">
            <v>bac +2</v>
          </cell>
          <cell r="AQ1980">
            <v>3</v>
          </cell>
          <cell r="AR1980">
            <v>1</v>
          </cell>
          <cell r="AS1980">
            <v>45706.25</v>
          </cell>
          <cell r="AT1980" t="str">
            <v>Horaire</v>
          </cell>
          <cell r="AU1980">
            <v>3.6629999999999998</v>
          </cell>
          <cell r="AV1980">
            <v>17</v>
          </cell>
          <cell r="AW1980" t="str">
            <v>00100</v>
          </cell>
          <cell r="AX1980" t="str">
            <v>00003189955</v>
          </cell>
          <cell r="AY1980">
            <v>52</v>
          </cell>
          <cell r="AZ1980" t="str">
            <v>LA POSTE</v>
          </cell>
          <cell r="BA1980" t="str">
            <v>17001000000318995552</v>
          </cell>
          <cell r="BB1980">
            <v>20</v>
          </cell>
          <cell r="BC1980" t="str">
            <v>CITE BEN YOUNES EL AGBA</v>
          </cell>
          <cell r="BD1980" t="str">
            <v>TUNIS</v>
          </cell>
          <cell r="BG1980">
            <v>58837148</v>
          </cell>
          <cell r="BJ1980" t="str">
            <v>EL AGBA</v>
          </cell>
          <cell r="BK1980" t="str">
            <v>B-P6 AR</v>
          </cell>
          <cell r="BL1980" t="str">
            <v>1.3</v>
          </cell>
          <cell r="BU1980" t="str">
            <v>Non-Actif</v>
          </cell>
        </row>
        <row r="1981">
          <cell r="B1981">
            <v>1983</v>
          </cell>
          <cell r="C1981" t="str">
            <v>Madame</v>
          </cell>
          <cell r="D1981" t="str">
            <v>MANAI SAMEH</v>
          </cell>
          <cell r="E1981" t="str">
            <v>SAGE Tunisia</v>
          </cell>
          <cell r="F1981" t="str">
            <v>COUPE</v>
          </cell>
          <cell r="G1981" t="str">
            <v>COUPEUR</v>
          </cell>
          <cell r="H1981" t="str">
            <v>COUPE</v>
          </cell>
          <cell r="I1981" t="str">
            <v>HAITHEM SLAMA</v>
          </cell>
          <cell r="K1981" t="str">
            <v>DIRECTS</v>
          </cell>
          <cell r="L1981" t="str">
            <v>Variable cost at standard</v>
          </cell>
          <cell r="M1981" t="str">
            <v>COUPEUR</v>
          </cell>
          <cell r="N1981">
            <v>45341</v>
          </cell>
          <cell r="P1981">
            <v>-6</v>
          </cell>
          <cell r="T1981" t="str">
            <v>CDD</v>
          </cell>
          <cell r="U1981" t="str">
            <v>Contractuel</v>
          </cell>
          <cell r="V1981">
            <v>45689</v>
          </cell>
          <cell r="W1981">
            <v>45716</v>
          </cell>
          <cell r="Z1981">
            <v>45341</v>
          </cell>
          <cell r="AA1981">
            <v>2</v>
          </cell>
          <cell r="AB1981">
            <v>2024</v>
          </cell>
          <cell r="AC1981">
            <v>2028</v>
          </cell>
          <cell r="AD1981">
            <v>1.0472222222222223</v>
          </cell>
          <cell r="AE1981" t="str">
            <v>&lt; 2</v>
          </cell>
          <cell r="AF1981">
            <v>31834</v>
          </cell>
          <cell r="AG1981">
            <v>38.049315068493151</v>
          </cell>
          <cell r="AH1981" t="str">
            <v>&gt;35&lt; 45</v>
          </cell>
          <cell r="AI1981">
            <v>17483345</v>
          </cell>
          <cell r="AJ1981" t="str">
            <v>03</v>
          </cell>
          <cell r="AK1981" t="str">
            <v>09152916</v>
          </cell>
          <cell r="AL1981">
            <v>43004</v>
          </cell>
          <cell r="AM1981" t="str">
            <v>FEMME</v>
          </cell>
          <cell r="AN1981" t="str">
            <v>Divorcée</v>
          </cell>
          <cell r="AO1981">
            <v>1</v>
          </cell>
          <cell r="AP1981" t="str">
            <v>9 éme</v>
          </cell>
          <cell r="AQ1981">
            <v>3</v>
          </cell>
          <cell r="AR1981">
            <v>2</v>
          </cell>
          <cell r="AS1981">
            <v>46071.5</v>
          </cell>
          <cell r="AT1981" t="str">
            <v>Horaire</v>
          </cell>
          <cell r="AU1981">
            <v>3.5</v>
          </cell>
          <cell r="AV1981">
            <v>17</v>
          </cell>
          <cell r="AW1981" t="str">
            <v>00100</v>
          </cell>
          <cell r="AX1981" t="str">
            <v>00002182603</v>
          </cell>
          <cell r="AY1981">
            <v>73</v>
          </cell>
          <cell r="AZ1981" t="str">
            <v>LA POSTE</v>
          </cell>
          <cell r="BA1981" t="str">
            <v>17001000000218260373</v>
          </cell>
          <cell r="BB1981">
            <v>20</v>
          </cell>
          <cell r="BC1981" t="str">
            <v>SANHEJA OUED ELIL</v>
          </cell>
          <cell r="BD1981" t="str">
            <v>TUNIS</v>
          </cell>
          <cell r="BG1981">
            <v>97308797</v>
          </cell>
          <cell r="BJ1981" t="str">
            <v>SANHEJA</v>
          </cell>
          <cell r="BK1981" t="str">
            <v>-COUPE</v>
          </cell>
          <cell r="BL1981" t="str">
            <v>1.1</v>
          </cell>
          <cell r="BN1981" t="str">
            <v>17001000000218260373</v>
          </cell>
          <cell r="BO1981" t="str">
            <v>MANAI SAMEH</v>
          </cell>
          <cell r="BP1981">
            <v>1983</v>
          </cell>
          <cell r="BT1981">
            <v>722</v>
          </cell>
          <cell r="BU1981" t="str">
            <v>si</v>
          </cell>
        </row>
        <row r="1982">
          <cell r="B1982">
            <v>1984</v>
          </cell>
          <cell r="C1982" t="str">
            <v>Madame</v>
          </cell>
          <cell r="D1982" t="str">
            <v>KHOUALDI NESRINE</v>
          </cell>
          <cell r="E1982" t="str">
            <v>SAGE Tunisia</v>
          </cell>
          <cell r="F1982" t="str">
            <v>COUPE</v>
          </cell>
          <cell r="G1982" t="str">
            <v>COUPEUR</v>
          </cell>
          <cell r="H1982" t="str">
            <v>COUPE</v>
          </cell>
          <cell r="I1982" t="str">
            <v>HAITHEM SLAMA</v>
          </cell>
          <cell r="K1982" t="str">
            <v>DIRECTS</v>
          </cell>
          <cell r="L1982" t="str">
            <v>Variable cost at standard</v>
          </cell>
          <cell r="M1982" t="str">
            <v>COUPEUR</v>
          </cell>
          <cell r="N1982">
            <v>45341</v>
          </cell>
          <cell r="P1982">
            <v>-310</v>
          </cell>
          <cell r="Q1982">
            <v>45405</v>
          </cell>
          <cell r="R1982" t="str">
            <v>personnel</v>
          </cell>
          <cell r="T1982" t="str">
            <v>CDD</v>
          </cell>
          <cell r="U1982" t="str">
            <v>Contractuel</v>
          </cell>
          <cell r="V1982">
            <v>45383</v>
          </cell>
          <cell r="W1982">
            <v>45412</v>
          </cell>
          <cell r="Z1982">
            <v>45341</v>
          </cell>
          <cell r="AA1982">
            <v>2</v>
          </cell>
          <cell r="AB1982">
            <v>2024</v>
          </cell>
          <cell r="AC1982">
            <v>2028</v>
          </cell>
          <cell r="AD1982">
            <v>1.0472222222222223</v>
          </cell>
          <cell r="AE1982" t="str">
            <v>&lt; 2</v>
          </cell>
          <cell r="AF1982">
            <v>35996</v>
          </cell>
          <cell r="AG1982">
            <v>26.646575342465752</v>
          </cell>
          <cell r="AH1982" t="str">
            <v>&gt;25&lt; 35</v>
          </cell>
          <cell r="AI1982">
            <v>17256674</v>
          </cell>
          <cell r="AJ1982" t="str">
            <v>04</v>
          </cell>
          <cell r="AK1982" t="str">
            <v>11663328</v>
          </cell>
          <cell r="AL1982">
            <v>43253</v>
          </cell>
          <cell r="AM1982" t="str">
            <v>FEMME</v>
          </cell>
          <cell r="AN1982" t="str">
            <v>Célibataire</v>
          </cell>
          <cell r="AP1982" t="str">
            <v>3éme</v>
          </cell>
          <cell r="AQ1982">
            <v>3</v>
          </cell>
          <cell r="AR1982">
            <v>1</v>
          </cell>
          <cell r="AS1982">
            <v>45706.25</v>
          </cell>
          <cell r="AT1982" t="str">
            <v>Horaire</v>
          </cell>
          <cell r="AU1982">
            <v>3.5</v>
          </cell>
          <cell r="AV1982">
            <v>25</v>
          </cell>
          <cell r="AW1982" t="str">
            <v>16600</v>
          </cell>
          <cell r="AX1982" t="str">
            <v>00001051880</v>
          </cell>
          <cell r="AY1982">
            <v>66</v>
          </cell>
          <cell r="AZ1982" t="str">
            <v>ZITOUNA BANK</v>
          </cell>
          <cell r="BA1982" t="str">
            <v>25166000000105188066</v>
          </cell>
          <cell r="BB1982">
            <v>20</v>
          </cell>
          <cell r="BC1982" t="str">
            <v xml:space="preserve">EL AGBA </v>
          </cell>
          <cell r="BD1982" t="str">
            <v>TUNIS</v>
          </cell>
          <cell r="BG1982">
            <v>24029103</v>
          </cell>
          <cell r="BH1982">
            <v>20007239</v>
          </cell>
          <cell r="BJ1982" t="str">
            <v>EL AGBA</v>
          </cell>
          <cell r="BK1982" t="str">
            <v>-COUPE</v>
          </cell>
          <cell r="BL1982" t="str">
            <v>1.1</v>
          </cell>
          <cell r="BN1982" t="str">
            <v>25166000000105188066</v>
          </cell>
          <cell r="BO1982" t="str">
            <v>KHOUALDI NESRINE</v>
          </cell>
          <cell r="BP1982">
            <v>1984</v>
          </cell>
          <cell r="BU1982" t="str">
            <v>Non-Actif</v>
          </cell>
        </row>
        <row r="1983">
          <cell r="B1983">
            <v>1985</v>
          </cell>
          <cell r="C1983" t="str">
            <v>Madame</v>
          </cell>
          <cell r="D1983" t="str">
            <v>LAKHDER EMNA</v>
          </cell>
          <cell r="E1983" t="str">
            <v>SAGE Tunisia</v>
          </cell>
          <cell r="F1983" t="str">
            <v>PRODUCTION</v>
          </cell>
          <cell r="G1983" t="str">
            <v>CAMPO</v>
          </cell>
          <cell r="H1983" t="str">
            <v>P6 AV</v>
          </cell>
          <cell r="I1983" t="str">
            <v>MOHAMED AMINE</v>
          </cell>
          <cell r="J1983" t="str">
            <v>A</v>
          </cell>
          <cell r="K1983" t="str">
            <v>DIRECTS</v>
          </cell>
          <cell r="L1983" t="str">
            <v>Variable cost at standard</v>
          </cell>
          <cell r="M1983" t="str">
            <v>CAMPO</v>
          </cell>
          <cell r="N1983">
            <v>45342</v>
          </cell>
          <cell r="P1983">
            <v>-126</v>
          </cell>
          <cell r="Q1983">
            <v>45598</v>
          </cell>
          <cell r="R1983" t="str">
            <v>personnel</v>
          </cell>
          <cell r="T1983" t="str">
            <v>CDD</v>
          </cell>
          <cell r="U1983" t="str">
            <v>Contractuel</v>
          </cell>
          <cell r="V1983">
            <v>45536</v>
          </cell>
          <cell r="W1983">
            <v>45596</v>
          </cell>
          <cell r="Z1983">
            <v>45342</v>
          </cell>
          <cell r="AA1983">
            <v>2</v>
          </cell>
          <cell r="AB1983">
            <v>2024</v>
          </cell>
          <cell r="AC1983">
            <v>2028</v>
          </cell>
          <cell r="AD1983">
            <v>1.0444444444444445</v>
          </cell>
          <cell r="AE1983" t="str">
            <v>&lt; 2</v>
          </cell>
          <cell r="AF1983">
            <v>35611</v>
          </cell>
          <cell r="AG1983">
            <v>27.701369863013699</v>
          </cell>
          <cell r="AH1983" t="str">
            <v>&gt;25&lt; 35</v>
          </cell>
          <cell r="AI1983">
            <v>17284867</v>
          </cell>
          <cell r="AJ1983" t="str">
            <v>03</v>
          </cell>
          <cell r="AK1983" t="str">
            <v>11657733</v>
          </cell>
          <cell r="AL1983">
            <v>42348</v>
          </cell>
          <cell r="AM1983" t="str">
            <v>FEMME</v>
          </cell>
          <cell r="AN1983" t="str">
            <v>Célibataire</v>
          </cell>
          <cell r="AP1983" t="str">
            <v>bac</v>
          </cell>
          <cell r="AQ1983">
            <v>3</v>
          </cell>
          <cell r="AR1983">
            <v>1</v>
          </cell>
          <cell r="AS1983">
            <v>45707.25</v>
          </cell>
          <cell r="AT1983" t="str">
            <v>Horaire</v>
          </cell>
          <cell r="AU1983">
            <v>3.5</v>
          </cell>
          <cell r="AV1983">
            <v>17</v>
          </cell>
          <cell r="AW1983" t="str">
            <v>00100</v>
          </cell>
          <cell r="AX1983" t="str">
            <v>00003423293</v>
          </cell>
          <cell r="AY1983">
            <v>87</v>
          </cell>
          <cell r="AZ1983" t="str">
            <v>LA POSTE</v>
          </cell>
          <cell r="BA1983" t="str">
            <v>17001000000342329387</v>
          </cell>
          <cell r="BB1983">
            <v>20</v>
          </cell>
          <cell r="BC1983" t="str">
            <v>CITE MESTIRI JAYARA</v>
          </cell>
          <cell r="BD1983" t="str">
            <v>TUNIS</v>
          </cell>
          <cell r="BG1983">
            <v>24860875</v>
          </cell>
          <cell r="BJ1983" t="str">
            <v>JAYARA</v>
          </cell>
          <cell r="BK1983" t="str">
            <v>CAMPO A</v>
          </cell>
          <cell r="BL1983" t="str">
            <v>1.1</v>
          </cell>
          <cell r="BN1983" t="str">
            <v>17001000000342329387</v>
          </cell>
          <cell r="BO1983" t="str">
            <v>LAKHDER EMNA</v>
          </cell>
          <cell r="BP1983">
            <v>1985</v>
          </cell>
          <cell r="BU1983" t="str">
            <v>Non-Actif</v>
          </cell>
        </row>
        <row r="1984">
          <cell r="B1984">
            <v>1986</v>
          </cell>
          <cell r="C1984" t="str">
            <v>Madame</v>
          </cell>
          <cell r="D1984" t="str">
            <v>RIAHI MENYAR</v>
          </cell>
          <cell r="E1984" t="str">
            <v>SAGE Tunisia</v>
          </cell>
          <cell r="F1984" t="str">
            <v>PRODUCTION</v>
          </cell>
          <cell r="G1984" t="str">
            <v>CAMPO</v>
          </cell>
          <cell r="H1984" t="str">
            <v>P6 AR</v>
          </cell>
          <cell r="I1984" t="str">
            <v>MOHAMED AMINE</v>
          </cell>
          <cell r="J1984" t="str">
            <v>A</v>
          </cell>
          <cell r="K1984" t="str">
            <v>DIRECTS</v>
          </cell>
          <cell r="L1984" t="str">
            <v>Variable cost at standard</v>
          </cell>
          <cell r="M1984" t="str">
            <v>CAMPO</v>
          </cell>
          <cell r="N1984">
            <v>45342</v>
          </cell>
          <cell r="P1984">
            <v>-6</v>
          </cell>
          <cell r="T1984" t="str">
            <v>CDD</v>
          </cell>
          <cell r="U1984" t="str">
            <v>Contractuel</v>
          </cell>
          <cell r="V1984">
            <v>45689</v>
          </cell>
          <cell r="W1984">
            <v>45716</v>
          </cell>
          <cell r="Z1984">
            <v>45342</v>
          </cell>
          <cell r="AA1984">
            <v>2</v>
          </cell>
          <cell r="AB1984">
            <v>2024</v>
          </cell>
          <cell r="AC1984">
            <v>2028</v>
          </cell>
          <cell r="AD1984">
            <v>1.0444444444444445</v>
          </cell>
          <cell r="AE1984" t="str">
            <v>&lt; 2</v>
          </cell>
          <cell r="AF1984">
            <v>38623</v>
          </cell>
          <cell r="AG1984">
            <v>19.449315068493149</v>
          </cell>
          <cell r="AH1984" t="str">
            <v>&lt; 25</v>
          </cell>
          <cell r="AI1984">
            <v>17760240</v>
          </cell>
          <cell r="AJ1984" t="str">
            <v>00</v>
          </cell>
          <cell r="AK1984" t="str">
            <v>11683012</v>
          </cell>
          <cell r="AL1984">
            <v>44929</v>
          </cell>
          <cell r="AM1984" t="str">
            <v>FEMME</v>
          </cell>
          <cell r="AN1984" t="str">
            <v>Célibataire</v>
          </cell>
          <cell r="AQ1984">
            <v>3</v>
          </cell>
          <cell r="AR1984">
            <v>2</v>
          </cell>
          <cell r="AS1984">
            <v>46072.5</v>
          </cell>
          <cell r="AT1984" t="str">
            <v>Horaire</v>
          </cell>
          <cell r="AU1984">
            <v>3.5</v>
          </cell>
          <cell r="AV1984" t="str">
            <v>07</v>
          </cell>
          <cell r="AW1984" t="str">
            <v>08001</v>
          </cell>
          <cell r="AX1984">
            <v>38105554148</v>
          </cell>
          <cell r="AY1984" t="str">
            <v>07</v>
          </cell>
          <cell r="AZ1984" t="str">
            <v>AMEN BANK</v>
          </cell>
          <cell r="BA1984" t="str">
            <v>07080013810555414807</v>
          </cell>
          <cell r="BB1984">
            <v>20</v>
          </cell>
          <cell r="BC1984" t="str">
            <v>EL AGBA</v>
          </cell>
          <cell r="BD1984" t="str">
            <v>TUNIS</v>
          </cell>
          <cell r="BG1984">
            <v>21828489</v>
          </cell>
          <cell r="BJ1984" t="str">
            <v>EL AGBA</v>
          </cell>
          <cell r="BK1984" t="str">
            <v>CAMPO A</v>
          </cell>
          <cell r="BL1984" t="str">
            <v>1.1</v>
          </cell>
          <cell r="BN1984" t="str">
            <v>07080013810555414807</v>
          </cell>
          <cell r="BO1984" t="str">
            <v>RIAHI MENYAR</v>
          </cell>
          <cell r="BP1984">
            <v>1986</v>
          </cell>
          <cell r="BT1984">
            <v>998</v>
          </cell>
          <cell r="BU1984" t="str">
            <v>si</v>
          </cell>
        </row>
        <row r="1985">
          <cell r="B1985">
            <v>1987</v>
          </cell>
          <cell r="C1985" t="str">
            <v>Madame</v>
          </cell>
          <cell r="D1985" t="str">
            <v>BEN LAKHDHER HIBA</v>
          </cell>
          <cell r="E1985" t="str">
            <v>SAGE Tunisia</v>
          </cell>
          <cell r="F1985" t="str">
            <v>COUPE</v>
          </cell>
          <cell r="G1985" t="str">
            <v>COUPEUR</v>
          </cell>
          <cell r="H1985" t="str">
            <v>COUPE</v>
          </cell>
          <cell r="I1985" t="str">
            <v>HAITHEM SLAMA</v>
          </cell>
          <cell r="K1985" t="str">
            <v>DIRECTS</v>
          </cell>
          <cell r="L1985" t="str">
            <v>Variable cost at standard</v>
          </cell>
          <cell r="M1985" t="str">
            <v>COUPEUR</v>
          </cell>
          <cell r="N1985">
            <v>45342</v>
          </cell>
          <cell r="P1985">
            <v>-249</v>
          </cell>
          <cell r="Q1985">
            <v>45465</v>
          </cell>
          <cell r="R1985" t="str">
            <v>conflit avec chef d'équipe</v>
          </cell>
          <cell r="T1985" t="str">
            <v>CDD</v>
          </cell>
          <cell r="U1985" t="str">
            <v>Contractuel</v>
          </cell>
          <cell r="V1985">
            <v>45444</v>
          </cell>
          <cell r="W1985">
            <v>45473</v>
          </cell>
          <cell r="Z1985">
            <v>45342</v>
          </cell>
          <cell r="AA1985">
            <v>2</v>
          </cell>
          <cell r="AB1985">
            <v>2024</v>
          </cell>
          <cell r="AC1985">
            <v>2028</v>
          </cell>
          <cell r="AD1985">
            <v>1.0444444444444445</v>
          </cell>
          <cell r="AE1985" t="str">
            <v>&lt; 2</v>
          </cell>
          <cell r="AF1985">
            <v>32478</v>
          </cell>
          <cell r="AG1985">
            <v>36.284931506849318</v>
          </cell>
          <cell r="AH1985" t="str">
            <v>&gt;35&lt; 45</v>
          </cell>
          <cell r="AI1985">
            <v>17496463</v>
          </cell>
          <cell r="AJ1985" t="str">
            <v>01</v>
          </cell>
          <cell r="AK1985" t="str">
            <v>04823082</v>
          </cell>
          <cell r="AL1985">
            <v>44572</v>
          </cell>
          <cell r="AM1985" t="str">
            <v>FEMME</v>
          </cell>
          <cell r="AN1985" t="str">
            <v>Célibataire</v>
          </cell>
          <cell r="AP1985" t="str">
            <v>8éme</v>
          </cell>
          <cell r="AQ1985">
            <v>3</v>
          </cell>
          <cell r="AR1985">
            <v>1</v>
          </cell>
          <cell r="AS1985">
            <v>45707.25</v>
          </cell>
          <cell r="AT1985" t="str">
            <v>Horaire</v>
          </cell>
          <cell r="AU1985">
            <v>3.5</v>
          </cell>
          <cell r="AV1985">
            <v>17</v>
          </cell>
          <cell r="AW1985" t="str">
            <v>00100</v>
          </cell>
          <cell r="AX1985" t="str">
            <v>00003423299</v>
          </cell>
          <cell r="AY1985">
            <v>69</v>
          </cell>
          <cell r="AZ1985" t="str">
            <v>LA POSTE</v>
          </cell>
          <cell r="BA1985" t="str">
            <v>17001000000342329969</v>
          </cell>
          <cell r="BB1985">
            <v>20</v>
          </cell>
          <cell r="BC1985" t="str">
            <v>CITE MESTIRI JAYARA</v>
          </cell>
          <cell r="BD1985" t="str">
            <v>TUNIS</v>
          </cell>
          <cell r="BG1985">
            <v>24011932</v>
          </cell>
          <cell r="BJ1985" t="str">
            <v>JAYARA</v>
          </cell>
          <cell r="BK1985" t="str">
            <v>-COUPE</v>
          </cell>
          <cell r="BL1985" t="str">
            <v>1.1</v>
          </cell>
          <cell r="BN1985" t="str">
            <v>17001000000342329969</v>
          </cell>
          <cell r="BO1985" t="str">
            <v>BEN LAKHDHER HIBA</v>
          </cell>
          <cell r="BP1985">
            <v>1987</v>
          </cell>
          <cell r="BU1985" t="str">
            <v>Non-Actif</v>
          </cell>
        </row>
        <row r="1986">
          <cell r="B1986">
            <v>1988</v>
          </cell>
          <cell r="C1986" t="str">
            <v>Madame</v>
          </cell>
          <cell r="D1986" t="str">
            <v>CHERNI RANIM</v>
          </cell>
          <cell r="E1986" t="str">
            <v>SAGE Tunisia</v>
          </cell>
          <cell r="F1986" t="str">
            <v>COUPE</v>
          </cell>
          <cell r="G1986" t="str">
            <v>COUPEUR</v>
          </cell>
          <cell r="H1986" t="str">
            <v>COUPE</v>
          </cell>
          <cell r="I1986" t="str">
            <v>HAITHEM SLAMA</v>
          </cell>
          <cell r="K1986" t="str">
            <v>DIRECTS</v>
          </cell>
          <cell r="L1986" t="str">
            <v>Variable cost at standard</v>
          </cell>
          <cell r="M1986" t="str">
            <v>COUPEUR</v>
          </cell>
          <cell r="N1986">
            <v>45342</v>
          </cell>
          <cell r="P1986">
            <v>-6</v>
          </cell>
          <cell r="T1986" t="str">
            <v>CDD</v>
          </cell>
          <cell r="U1986" t="str">
            <v>Contractuel</v>
          </cell>
          <cell r="V1986">
            <v>45689</v>
          </cell>
          <cell r="W1986">
            <v>45716</v>
          </cell>
          <cell r="Z1986">
            <v>45342</v>
          </cell>
          <cell r="AA1986">
            <v>2</v>
          </cell>
          <cell r="AB1986">
            <v>2024</v>
          </cell>
          <cell r="AC1986">
            <v>2028</v>
          </cell>
          <cell r="AD1986">
            <v>1.0444444444444445</v>
          </cell>
          <cell r="AE1986" t="str">
            <v>&lt; 2</v>
          </cell>
          <cell r="AF1986">
            <v>37233</v>
          </cell>
          <cell r="AG1986">
            <v>23.257534246575343</v>
          </cell>
          <cell r="AH1986" t="str">
            <v>&lt; 25</v>
          </cell>
          <cell r="AI1986">
            <v>17728851</v>
          </cell>
          <cell r="AJ1986" t="str">
            <v>07</v>
          </cell>
          <cell r="AK1986" t="str">
            <v>13031844</v>
          </cell>
          <cell r="AL1986">
            <v>44145</v>
          </cell>
          <cell r="AM1986" t="str">
            <v>FEMME</v>
          </cell>
          <cell r="AN1986" t="str">
            <v>Célibataire</v>
          </cell>
          <cell r="AP1986" t="str">
            <v>Bac éco</v>
          </cell>
          <cell r="AQ1986">
            <v>3</v>
          </cell>
          <cell r="AR1986">
            <v>2</v>
          </cell>
          <cell r="AS1986">
            <v>46072.5</v>
          </cell>
          <cell r="AT1986" t="str">
            <v>Horaire</v>
          </cell>
          <cell r="AU1986">
            <v>3.5</v>
          </cell>
          <cell r="AV1986">
            <v>17</v>
          </cell>
          <cell r="AW1986" t="str">
            <v>00100</v>
          </cell>
          <cell r="AX1986" t="str">
            <v>00003348816</v>
          </cell>
          <cell r="AY1986">
            <v>30</v>
          </cell>
          <cell r="AZ1986" t="str">
            <v>LA POSTE</v>
          </cell>
          <cell r="BA1986" t="str">
            <v>17001000000334881630</v>
          </cell>
          <cell r="BB1986">
            <v>20</v>
          </cell>
          <cell r="BC1986" t="str">
            <v>ZAHROUNI</v>
          </cell>
          <cell r="BD1986" t="str">
            <v>TUNIS</v>
          </cell>
          <cell r="BG1986">
            <v>53531966</v>
          </cell>
          <cell r="BH1986">
            <v>96216250</v>
          </cell>
          <cell r="BJ1986" t="str">
            <v>ZAHROUNI</v>
          </cell>
          <cell r="BK1986" t="str">
            <v>-COUPE</v>
          </cell>
          <cell r="BL1986" t="str">
            <v>1.1</v>
          </cell>
          <cell r="BN1986" t="str">
            <v>17001000000334881630</v>
          </cell>
          <cell r="BO1986" t="str">
            <v>CHERNI RANIM</v>
          </cell>
          <cell r="BP1986">
            <v>1988</v>
          </cell>
          <cell r="BT1986">
            <v>536</v>
          </cell>
          <cell r="BU1986" t="str">
            <v>si</v>
          </cell>
        </row>
        <row r="1987">
          <cell r="B1987">
            <v>1989</v>
          </cell>
          <cell r="C1987" t="str">
            <v>Madame</v>
          </cell>
          <cell r="D1987" t="str">
            <v>BOUGHDIRI SAFA</v>
          </cell>
          <cell r="E1987" t="str">
            <v>SAGE Tunisia</v>
          </cell>
          <cell r="F1987" t="str">
            <v>COUPE</v>
          </cell>
          <cell r="G1987" t="str">
            <v>COUPEUR</v>
          </cell>
          <cell r="H1987" t="str">
            <v>COUPE</v>
          </cell>
          <cell r="I1987" t="str">
            <v>HAITHEM SLAMA</v>
          </cell>
          <cell r="K1987" t="str">
            <v>DIRECTS</v>
          </cell>
          <cell r="L1987" t="str">
            <v>Variable cost at standard</v>
          </cell>
          <cell r="M1987" t="str">
            <v>COUPEUR</v>
          </cell>
          <cell r="N1987">
            <v>45342</v>
          </cell>
          <cell r="P1987">
            <v>-371</v>
          </cell>
          <cell r="Q1987">
            <v>45345</v>
          </cell>
          <cell r="R1987" t="str">
            <v>problème d'intégration</v>
          </cell>
          <cell r="T1987" t="str">
            <v>CDD</v>
          </cell>
          <cell r="U1987" t="str">
            <v>Contractuel</v>
          </cell>
          <cell r="V1987">
            <v>45342</v>
          </cell>
          <cell r="W1987">
            <v>45351</v>
          </cell>
          <cell r="Z1987">
            <v>45342</v>
          </cell>
          <cell r="AA1987">
            <v>2</v>
          </cell>
          <cell r="AB1987">
            <v>2024</v>
          </cell>
          <cell r="AC1987">
            <v>2028</v>
          </cell>
          <cell r="AD1987">
            <v>1.0444444444444445</v>
          </cell>
          <cell r="AE1987" t="str">
            <v>&lt; 2</v>
          </cell>
          <cell r="AF1987">
            <v>37028</v>
          </cell>
          <cell r="AG1987">
            <v>23.81917808219178</v>
          </cell>
          <cell r="AH1987" t="str">
            <v>&lt; 25</v>
          </cell>
          <cell r="AI1987">
            <v>17575019</v>
          </cell>
          <cell r="AJ1987" t="str">
            <v>01</v>
          </cell>
          <cell r="AK1987" t="str">
            <v>13027736</v>
          </cell>
          <cell r="AL1987">
            <v>44930</v>
          </cell>
          <cell r="AM1987" t="str">
            <v>FEMME</v>
          </cell>
          <cell r="AN1987" t="str">
            <v>Célibataire</v>
          </cell>
          <cell r="AP1987" t="str">
            <v>1 ére secondaire</v>
          </cell>
          <cell r="AQ1987">
            <v>3</v>
          </cell>
          <cell r="AR1987">
            <v>1</v>
          </cell>
          <cell r="AS1987">
            <v>45707.25</v>
          </cell>
          <cell r="AT1987" t="str">
            <v>Horaire</v>
          </cell>
          <cell r="AU1987">
            <v>3.5</v>
          </cell>
          <cell r="AV1987">
            <v>10</v>
          </cell>
          <cell r="AW1987">
            <v>31612</v>
          </cell>
          <cell r="AX1987">
            <v>65031819788</v>
          </cell>
          <cell r="AY1987">
            <v>84</v>
          </cell>
          <cell r="AZ1987" t="str">
            <v>STB</v>
          </cell>
          <cell r="BA1987" t="str">
            <v>10316126503181978884</v>
          </cell>
          <cell r="BB1987">
            <v>20</v>
          </cell>
          <cell r="BC1987" t="str">
            <v>ZAHROUNI</v>
          </cell>
          <cell r="BD1987" t="str">
            <v>TUNIS</v>
          </cell>
          <cell r="BG1987">
            <v>92673818</v>
          </cell>
          <cell r="BH1987">
            <v>55798471</v>
          </cell>
          <cell r="BJ1987" t="str">
            <v>ZAHROUNI</v>
          </cell>
          <cell r="BK1987" t="str">
            <v>-COUPE</v>
          </cell>
          <cell r="BL1987" t="str">
            <v>1.1</v>
          </cell>
          <cell r="BU1987" t="str">
            <v>Non-Actif</v>
          </cell>
        </row>
        <row r="1988">
          <cell r="B1988">
            <v>1990</v>
          </cell>
          <cell r="C1988" t="str">
            <v>Madame</v>
          </cell>
          <cell r="D1988" t="str">
            <v>EJJEY HADIL</v>
          </cell>
          <cell r="E1988" t="str">
            <v>SAGE Tunisia</v>
          </cell>
          <cell r="F1988" t="str">
            <v>COUPE</v>
          </cell>
          <cell r="G1988" t="str">
            <v>COUPEUR</v>
          </cell>
          <cell r="H1988" t="str">
            <v>COUPE</v>
          </cell>
          <cell r="I1988" t="str">
            <v>HAITHEM SLAMA</v>
          </cell>
          <cell r="K1988" t="str">
            <v>DIRECTS</v>
          </cell>
          <cell r="L1988" t="str">
            <v>Variable cost at standard</v>
          </cell>
          <cell r="M1988" t="str">
            <v>COUPEUR</v>
          </cell>
          <cell r="N1988">
            <v>45342</v>
          </cell>
          <cell r="P1988">
            <v>-6</v>
          </cell>
          <cell r="T1988" t="str">
            <v>CDD</v>
          </cell>
          <cell r="U1988" t="str">
            <v>Contractuel</v>
          </cell>
          <cell r="V1988">
            <v>45689</v>
          </cell>
          <cell r="W1988">
            <v>45716</v>
          </cell>
          <cell r="Z1988">
            <v>45342</v>
          </cell>
          <cell r="AA1988">
            <v>2</v>
          </cell>
          <cell r="AB1988">
            <v>2024</v>
          </cell>
          <cell r="AC1988">
            <v>2028</v>
          </cell>
          <cell r="AD1988">
            <v>1.0444444444444445</v>
          </cell>
          <cell r="AE1988" t="str">
            <v>&lt; 2</v>
          </cell>
          <cell r="AF1988">
            <v>37564</v>
          </cell>
          <cell r="AG1988">
            <v>22.350684931506848</v>
          </cell>
          <cell r="AH1988" t="str">
            <v>&lt; 25</v>
          </cell>
          <cell r="AI1988">
            <v>17462474</v>
          </cell>
          <cell r="AJ1988" t="str">
            <v>01</v>
          </cell>
          <cell r="AK1988" t="str">
            <v>14369875</v>
          </cell>
          <cell r="AL1988">
            <v>44321</v>
          </cell>
          <cell r="AM1988" t="str">
            <v>FEMME</v>
          </cell>
          <cell r="AN1988" t="str">
            <v>Célibataire</v>
          </cell>
          <cell r="AP1988" t="str">
            <v>BTP comptabilité</v>
          </cell>
          <cell r="AQ1988">
            <v>3</v>
          </cell>
          <cell r="AR1988">
            <v>2</v>
          </cell>
          <cell r="AS1988">
            <v>46072.5</v>
          </cell>
          <cell r="AT1988" t="str">
            <v>Horaire</v>
          </cell>
          <cell r="AU1988">
            <v>3.5</v>
          </cell>
          <cell r="AV1988" t="str">
            <v>07</v>
          </cell>
          <cell r="AW1988" t="str">
            <v>00900</v>
          </cell>
          <cell r="AX1988">
            <v>25105842381</v>
          </cell>
          <cell r="AY1988">
            <v>40</v>
          </cell>
          <cell r="AZ1988" t="str">
            <v>AMEN BANK</v>
          </cell>
          <cell r="BA1988" t="str">
            <v>07009002510584238140</v>
          </cell>
          <cell r="BB1988">
            <v>20</v>
          </cell>
          <cell r="BC1988" t="str">
            <v>CITE BOUSETIN MANOUBA</v>
          </cell>
          <cell r="BD1988" t="str">
            <v>MANOUBA</v>
          </cell>
          <cell r="BG1988">
            <v>51407197</v>
          </cell>
          <cell r="BJ1988" t="str">
            <v>MANOUBA</v>
          </cell>
          <cell r="BK1988" t="str">
            <v>-COUPE</v>
          </cell>
          <cell r="BL1988" t="str">
            <v>1.1</v>
          </cell>
          <cell r="BN1988" t="str">
            <v>07009002510584238140</v>
          </cell>
          <cell r="BO1988" t="str">
            <v>EJJEY HADIL</v>
          </cell>
          <cell r="BP1988">
            <v>1990</v>
          </cell>
          <cell r="BT1988">
            <v>539</v>
          </cell>
          <cell r="BU1988" t="str">
            <v>si</v>
          </cell>
        </row>
        <row r="1989">
          <cell r="B1989">
            <v>1991</v>
          </cell>
          <cell r="C1989" t="str">
            <v>Madame</v>
          </cell>
          <cell r="D1989" t="str">
            <v>BEN FADHEL HANEN</v>
          </cell>
          <cell r="E1989" t="str">
            <v>SAGE Tunisia</v>
          </cell>
          <cell r="F1989" t="str">
            <v>PRODUCTION</v>
          </cell>
          <cell r="G1989" t="str">
            <v>CAMPO</v>
          </cell>
          <cell r="H1989" t="str">
            <v>P6 AV</v>
          </cell>
          <cell r="I1989" t="str">
            <v>MOHAMED AMINE</v>
          </cell>
          <cell r="J1989" t="str">
            <v>A</v>
          </cell>
          <cell r="K1989" t="str">
            <v>DIRECTS</v>
          </cell>
          <cell r="L1989" t="str">
            <v>Variable cost at standard</v>
          </cell>
          <cell r="M1989" t="str">
            <v>CAMPO</v>
          </cell>
          <cell r="N1989">
            <v>45342</v>
          </cell>
          <cell r="P1989">
            <v>-6</v>
          </cell>
          <cell r="T1989" t="str">
            <v>CDD</v>
          </cell>
          <cell r="U1989" t="str">
            <v>Contractuel</v>
          </cell>
          <cell r="V1989">
            <v>45689</v>
          </cell>
          <cell r="W1989">
            <v>45716</v>
          </cell>
          <cell r="Z1989">
            <v>45342</v>
          </cell>
          <cell r="AA1989">
            <v>2</v>
          </cell>
          <cell r="AB1989">
            <v>2024</v>
          </cell>
          <cell r="AC1989">
            <v>2028</v>
          </cell>
          <cell r="AD1989">
            <v>1.0444444444444445</v>
          </cell>
          <cell r="AE1989" t="str">
            <v>&lt; 2</v>
          </cell>
          <cell r="AF1989">
            <v>37137</v>
          </cell>
          <cell r="AG1989">
            <v>23.520547945205479</v>
          </cell>
          <cell r="AH1989" t="str">
            <v>&lt; 25</v>
          </cell>
          <cell r="AI1989">
            <v>17581674</v>
          </cell>
          <cell r="AJ1989" t="str">
            <v>05</v>
          </cell>
          <cell r="AK1989" t="str">
            <v>14365816</v>
          </cell>
          <cell r="AL1989">
            <v>43749</v>
          </cell>
          <cell r="AM1989" t="str">
            <v>FEMME</v>
          </cell>
          <cell r="AN1989" t="str">
            <v>Célibataire</v>
          </cell>
          <cell r="AP1989" t="str">
            <v>BAC ECO</v>
          </cell>
          <cell r="AQ1989">
            <v>3</v>
          </cell>
          <cell r="AR1989">
            <v>2</v>
          </cell>
          <cell r="AS1989">
            <v>46072.5</v>
          </cell>
          <cell r="AT1989" t="str">
            <v>Horaire</v>
          </cell>
          <cell r="AU1989">
            <v>3.5</v>
          </cell>
          <cell r="AV1989" t="str">
            <v>07</v>
          </cell>
          <cell r="AW1989" t="str">
            <v>08001</v>
          </cell>
          <cell r="AX1989">
            <v>38105542375</v>
          </cell>
          <cell r="AY1989">
            <v>18</v>
          </cell>
          <cell r="AZ1989" t="str">
            <v>AMEN BANK</v>
          </cell>
          <cell r="BA1989" t="str">
            <v>07080013810554237518</v>
          </cell>
          <cell r="BB1989">
            <v>20</v>
          </cell>
          <cell r="BC1989" t="str">
            <v>MORNAGUIA</v>
          </cell>
          <cell r="BD1989" t="str">
            <v>TUNIS</v>
          </cell>
          <cell r="BG1989">
            <v>50847333</v>
          </cell>
          <cell r="BH1989">
            <v>51847211</v>
          </cell>
          <cell r="BJ1989" t="str">
            <v>MORNAGUIA</v>
          </cell>
          <cell r="BK1989" t="str">
            <v>CAMPO A</v>
          </cell>
          <cell r="BL1989" t="str">
            <v>1.1</v>
          </cell>
          <cell r="BN1989" t="str">
            <v>07080013810554237518</v>
          </cell>
          <cell r="BO1989" t="str">
            <v>BEN FADHEL HANEN</v>
          </cell>
          <cell r="BP1989">
            <v>1991</v>
          </cell>
          <cell r="BT1989">
            <v>999</v>
          </cell>
          <cell r="BU1989" t="str">
            <v>si</v>
          </cell>
        </row>
        <row r="1990">
          <cell r="B1990">
            <v>1992</v>
          </cell>
          <cell r="C1990" t="str">
            <v>Madame</v>
          </cell>
          <cell r="D1990" t="str">
            <v>DRIDI EYA</v>
          </cell>
          <cell r="E1990" t="str">
            <v>SAGE Tunisia</v>
          </cell>
          <cell r="F1990" t="str">
            <v>PRODUCTION</v>
          </cell>
          <cell r="G1990" t="str">
            <v>CAMPO</v>
          </cell>
          <cell r="H1990" t="str">
            <v>P6 AR</v>
          </cell>
          <cell r="I1990" t="str">
            <v>MOHAMED AMINE</v>
          </cell>
          <cell r="J1990" t="str">
            <v>A</v>
          </cell>
          <cell r="K1990" t="str">
            <v>DIRECTS</v>
          </cell>
          <cell r="L1990" t="str">
            <v>Variable cost at standard</v>
          </cell>
          <cell r="M1990" t="str">
            <v>CAMPO</v>
          </cell>
          <cell r="N1990">
            <v>45342</v>
          </cell>
          <cell r="P1990">
            <v>-65</v>
          </cell>
          <cell r="Q1990">
            <v>45670</v>
          </cell>
          <cell r="R1990" t="str">
            <v>nouvelle opportunité</v>
          </cell>
          <cell r="T1990" t="str">
            <v>CDD</v>
          </cell>
          <cell r="U1990" t="str">
            <v>Contractuel</v>
          </cell>
          <cell r="V1990">
            <v>45627</v>
          </cell>
          <cell r="W1990">
            <v>45657</v>
          </cell>
          <cell r="Z1990">
            <v>45342</v>
          </cell>
          <cell r="AA1990">
            <v>2</v>
          </cell>
          <cell r="AB1990">
            <v>2024</v>
          </cell>
          <cell r="AC1990">
            <v>2028</v>
          </cell>
          <cell r="AD1990">
            <v>1.0444444444444445</v>
          </cell>
          <cell r="AE1990" t="str">
            <v>&lt; 2</v>
          </cell>
          <cell r="AF1990">
            <v>35974</v>
          </cell>
          <cell r="AG1990">
            <v>26.706849315068492</v>
          </cell>
          <cell r="AH1990" t="str">
            <v>&gt;25&lt; 35</v>
          </cell>
          <cell r="AK1990" t="str">
            <v>09352136</v>
          </cell>
          <cell r="AL1990">
            <v>43311</v>
          </cell>
          <cell r="AM1990" t="str">
            <v>FEMME</v>
          </cell>
          <cell r="AN1990" t="str">
            <v>Célibataire</v>
          </cell>
          <cell r="AP1990" t="str">
            <v>BAC ECO</v>
          </cell>
          <cell r="AQ1990">
            <v>3</v>
          </cell>
          <cell r="AR1990">
            <v>1</v>
          </cell>
          <cell r="AS1990">
            <v>45707.25</v>
          </cell>
          <cell r="AT1990" t="str">
            <v>Horaire</v>
          </cell>
          <cell r="AU1990">
            <v>3.5</v>
          </cell>
          <cell r="AV1990">
            <v>17</v>
          </cell>
          <cell r="AW1990" t="str">
            <v>00100</v>
          </cell>
          <cell r="AX1990" t="str">
            <v>00003160620</v>
          </cell>
          <cell r="AY1990">
            <v>78</v>
          </cell>
          <cell r="AZ1990" t="str">
            <v>LA POSTE</v>
          </cell>
          <cell r="BA1990" t="str">
            <v>17001000000316062078</v>
          </cell>
          <cell r="BB1990">
            <v>20</v>
          </cell>
          <cell r="BC1990" t="str">
            <v>SIDI HASSINE TUNIS</v>
          </cell>
          <cell r="BD1990" t="str">
            <v>TUNIS</v>
          </cell>
          <cell r="BG1990">
            <v>22857931</v>
          </cell>
          <cell r="BJ1990" t="str">
            <v>SIDI HSSINE</v>
          </cell>
          <cell r="BK1990" t="str">
            <v>CAMPO A</v>
          </cell>
          <cell r="BL1990" t="str">
            <v>1.1</v>
          </cell>
          <cell r="BN1990" t="str">
            <v>17001000000316062078</v>
          </cell>
          <cell r="BO1990" t="str">
            <v>DRIDI EYA</v>
          </cell>
          <cell r="BP1990">
            <v>1992</v>
          </cell>
          <cell r="BU1990" t="str">
            <v>Non-Actif</v>
          </cell>
        </row>
        <row r="1991">
          <cell r="B1991">
            <v>1993</v>
          </cell>
          <cell r="C1991" t="str">
            <v>Madame</v>
          </cell>
          <cell r="D1991" t="str">
            <v>NAHDI HOUNAIDA</v>
          </cell>
          <cell r="E1991" t="str">
            <v>SAGE Tunisia</v>
          </cell>
          <cell r="F1991" t="str">
            <v>PRODUCTION</v>
          </cell>
          <cell r="G1991" t="str">
            <v>Prép CAMPO</v>
          </cell>
          <cell r="H1991" t="str">
            <v>P6 AR</v>
          </cell>
          <cell r="I1991" t="str">
            <v>MOHAMED MAALAOUI</v>
          </cell>
          <cell r="J1991" t="str">
            <v>B</v>
          </cell>
          <cell r="K1991" t="str">
            <v>DIRECTS</v>
          </cell>
          <cell r="L1991" t="str">
            <v>Variable cost at standard</v>
          </cell>
          <cell r="M1991" t="str">
            <v>Prép CAMPO</v>
          </cell>
          <cell r="N1991">
            <v>45343</v>
          </cell>
          <cell r="P1991">
            <v>-6</v>
          </cell>
          <cell r="T1991" t="str">
            <v>CDD</v>
          </cell>
          <cell r="U1991" t="str">
            <v>Contractuel</v>
          </cell>
          <cell r="V1991">
            <v>45689</v>
          </cell>
          <cell r="W1991">
            <v>45716</v>
          </cell>
          <cell r="Z1991">
            <v>45343</v>
          </cell>
          <cell r="AA1991">
            <v>2</v>
          </cell>
          <cell r="AB1991">
            <v>2024</v>
          </cell>
          <cell r="AC1991">
            <v>2028</v>
          </cell>
          <cell r="AD1991">
            <v>1.0416666666666667</v>
          </cell>
          <cell r="AE1991" t="str">
            <v>&lt; 2</v>
          </cell>
          <cell r="AF1991">
            <v>36732</v>
          </cell>
          <cell r="AG1991">
            <v>24.63013698630137</v>
          </cell>
          <cell r="AH1991" t="str">
            <v>&lt; 25</v>
          </cell>
          <cell r="AI1991">
            <v>17284269</v>
          </cell>
          <cell r="AJ1991" t="str">
            <v>07</v>
          </cell>
          <cell r="AK1991" t="str">
            <v>11665473</v>
          </cell>
          <cell r="AL1991">
            <v>43147</v>
          </cell>
          <cell r="AM1991" t="str">
            <v>FEMME</v>
          </cell>
          <cell r="AN1991" t="str">
            <v>Célibataire</v>
          </cell>
          <cell r="AP1991" t="str">
            <v>9 éme</v>
          </cell>
          <cell r="AQ1991">
            <v>3</v>
          </cell>
          <cell r="AR1991">
            <v>2</v>
          </cell>
          <cell r="AS1991">
            <v>46073.5</v>
          </cell>
          <cell r="AT1991" t="str">
            <v>Horaire</v>
          </cell>
          <cell r="AU1991">
            <v>3.5</v>
          </cell>
          <cell r="AV1991">
            <v>14</v>
          </cell>
          <cell r="AW1991" t="str">
            <v>03303</v>
          </cell>
          <cell r="AX1991">
            <v>31007053916</v>
          </cell>
          <cell r="AY1991">
            <v>42</v>
          </cell>
          <cell r="AZ1991" t="str">
            <v>BH</v>
          </cell>
          <cell r="BA1991" t="str">
            <v>14033033100705391642</v>
          </cell>
          <cell r="BB1991">
            <v>20</v>
          </cell>
          <cell r="BC1991" t="str">
            <v>EL ATTAR SIDI HASSINE</v>
          </cell>
          <cell r="BD1991" t="str">
            <v>TUNIS</v>
          </cell>
          <cell r="BG1991">
            <v>26680643</v>
          </cell>
          <cell r="BJ1991" t="str">
            <v>SIDI HSSINE</v>
          </cell>
          <cell r="BK1991" t="str">
            <v>CAMPO C</v>
          </cell>
          <cell r="BL1991" t="str">
            <v>1.1</v>
          </cell>
          <cell r="BN1991" t="str">
            <v>14033033100705391642</v>
          </cell>
          <cell r="BO1991" t="str">
            <v>NAHDI HOUNAIDA</v>
          </cell>
          <cell r="BP1991">
            <v>1993</v>
          </cell>
          <cell r="BT1991">
            <v>188</v>
          </cell>
          <cell r="BU1991" t="str">
            <v>si</v>
          </cell>
        </row>
        <row r="1992">
          <cell r="B1992">
            <v>1994</v>
          </cell>
          <cell r="C1992" t="str">
            <v>Madame</v>
          </cell>
          <cell r="D1992" t="str">
            <v>AKERMI SIHEM</v>
          </cell>
          <cell r="E1992" t="str">
            <v>SAGE Tunisia</v>
          </cell>
          <cell r="F1992" t="str">
            <v>PRODUCTION</v>
          </cell>
          <cell r="G1992" t="str">
            <v>Couturière</v>
          </cell>
          <cell r="H1992" t="str">
            <v>Panda</v>
          </cell>
          <cell r="I1992" t="str">
            <v>HASNA NASRAOUI</v>
          </cell>
          <cell r="J1992" t="str">
            <v>A</v>
          </cell>
          <cell r="K1992" t="str">
            <v>DIRECTS</v>
          </cell>
          <cell r="L1992" t="str">
            <v>Variable cost at standard</v>
          </cell>
          <cell r="M1992" t="str">
            <v>Couturière</v>
          </cell>
          <cell r="N1992">
            <v>45343</v>
          </cell>
          <cell r="P1992">
            <v>-6</v>
          </cell>
          <cell r="T1992" t="str">
            <v>CDD</v>
          </cell>
          <cell r="U1992" t="str">
            <v>Contractuel</v>
          </cell>
          <cell r="V1992">
            <v>45689</v>
          </cell>
          <cell r="W1992">
            <v>45716</v>
          </cell>
          <cell r="Z1992">
            <v>45343</v>
          </cell>
          <cell r="AA1992">
            <v>2</v>
          </cell>
          <cell r="AB1992">
            <v>2024</v>
          </cell>
          <cell r="AC1992">
            <v>2028</v>
          </cell>
          <cell r="AD1992">
            <v>1.0416666666666667</v>
          </cell>
          <cell r="AE1992" t="str">
            <v>&lt; 2</v>
          </cell>
          <cell r="AF1992">
            <v>26876</v>
          </cell>
          <cell r="AG1992">
            <v>51.632876712328766</v>
          </cell>
          <cell r="AH1992" t="str">
            <v>&gt;45&lt; 55</v>
          </cell>
          <cell r="AI1992">
            <v>12383419</v>
          </cell>
          <cell r="AJ1992" t="str">
            <v>01</v>
          </cell>
          <cell r="AK1992" t="str">
            <v>07341020</v>
          </cell>
          <cell r="AL1992">
            <v>36326</v>
          </cell>
          <cell r="AM1992" t="str">
            <v>FEMME</v>
          </cell>
          <cell r="AN1992" t="str">
            <v>Célibataire</v>
          </cell>
          <cell r="AP1992" t="str">
            <v>6 éme primaire</v>
          </cell>
          <cell r="AQ1992">
            <v>3</v>
          </cell>
          <cell r="AR1992">
            <v>2</v>
          </cell>
          <cell r="AS1992">
            <v>46073.5</v>
          </cell>
          <cell r="AT1992" t="str">
            <v>Horaire</v>
          </cell>
          <cell r="AU1992">
            <v>3.5</v>
          </cell>
          <cell r="AV1992" t="str">
            <v>07</v>
          </cell>
          <cell r="AW1992" t="str">
            <v>08001</v>
          </cell>
          <cell r="AX1992">
            <v>38105554115</v>
          </cell>
          <cell r="AY1992" t="str">
            <v>09</v>
          </cell>
          <cell r="AZ1992" t="str">
            <v>AMEN BANK</v>
          </cell>
          <cell r="BA1992" t="str">
            <v>07080013810555411509</v>
          </cell>
          <cell r="BB1992">
            <v>20</v>
          </cell>
          <cell r="BC1992" t="str">
            <v>SLIMENE KEHYA MANOUBA</v>
          </cell>
          <cell r="BD1992" t="str">
            <v>MANOUBA</v>
          </cell>
          <cell r="BG1992">
            <v>58643203</v>
          </cell>
          <cell r="BJ1992" t="str">
            <v>SLIMEN KEHYA</v>
          </cell>
          <cell r="BK1992" t="str">
            <v>A-Panda</v>
          </cell>
          <cell r="BL1992" t="str">
            <v>1.1</v>
          </cell>
          <cell r="BT1992">
            <v>610</v>
          </cell>
          <cell r="BU1992" t="str">
            <v>si</v>
          </cell>
        </row>
        <row r="1993">
          <cell r="B1993">
            <v>1995</v>
          </cell>
          <cell r="C1993" t="str">
            <v>Madame</v>
          </cell>
          <cell r="D1993" t="str">
            <v>BEJAOUI SAMIHA</v>
          </cell>
          <cell r="E1993" t="str">
            <v>SAGE Tunisia</v>
          </cell>
          <cell r="F1993" t="str">
            <v>PRODUCTION</v>
          </cell>
          <cell r="G1993" t="str">
            <v>Couturière</v>
          </cell>
          <cell r="H1993" t="str">
            <v>P6 AR</v>
          </cell>
          <cell r="I1993" t="str">
            <v>Bel Hadj Mohamed</v>
          </cell>
          <cell r="J1993" t="str">
            <v>A</v>
          </cell>
          <cell r="K1993" t="str">
            <v>DIRECTS</v>
          </cell>
          <cell r="L1993" t="str">
            <v>Variable cost at standard</v>
          </cell>
          <cell r="M1993" t="str">
            <v>Couturière</v>
          </cell>
          <cell r="N1993">
            <v>45343</v>
          </cell>
          <cell r="P1993">
            <v>-6</v>
          </cell>
          <cell r="T1993" t="str">
            <v>CDD</v>
          </cell>
          <cell r="U1993" t="str">
            <v>Contractuel</v>
          </cell>
          <cell r="V1993">
            <v>45689</v>
          </cell>
          <cell r="W1993">
            <v>45716</v>
          </cell>
          <cell r="Z1993">
            <v>45343</v>
          </cell>
          <cell r="AA1993">
            <v>2</v>
          </cell>
          <cell r="AB1993">
            <v>2024</v>
          </cell>
          <cell r="AC1993">
            <v>2028</v>
          </cell>
          <cell r="AD1993">
            <v>1.0416666666666667</v>
          </cell>
          <cell r="AE1993" t="str">
            <v>&lt; 2</v>
          </cell>
          <cell r="AF1993">
            <v>30580</v>
          </cell>
          <cell r="AG1993">
            <v>41.484931506849314</v>
          </cell>
          <cell r="AH1993" t="str">
            <v>&gt;35&lt; 45</v>
          </cell>
          <cell r="AI1993">
            <v>12667296</v>
          </cell>
          <cell r="AJ1993" t="str">
            <v>05</v>
          </cell>
          <cell r="AK1993" t="str">
            <v>07360472</v>
          </cell>
          <cell r="AL1993">
            <v>38968</v>
          </cell>
          <cell r="AM1993" t="str">
            <v>FEMME</v>
          </cell>
          <cell r="AN1993" t="str">
            <v>Marié(e)</v>
          </cell>
          <cell r="AO1993">
            <v>2</v>
          </cell>
          <cell r="AP1993" t="str">
            <v>8 éme</v>
          </cell>
          <cell r="AQ1993">
            <v>3</v>
          </cell>
          <cell r="AR1993">
            <v>2</v>
          </cell>
          <cell r="AS1993">
            <v>46073.5</v>
          </cell>
          <cell r="AT1993" t="str">
            <v>Horaire</v>
          </cell>
          <cell r="AU1993">
            <v>3.5</v>
          </cell>
          <cell r="AV1993">
            <v>17</v>
          </cell>
          <cell r="AW1993" t="str">
            <v>00100</v>
          </cell>
          <cell r="AX1993" t="str">
            <v>00003423774</v>
          </cell>
          <cell r="AY1993" t="str">
            <v>02</v>
          </cell>
          <cell r="AZ1993" t="str">
            <v>LA POSTE</v>
          </cell>
          <cell r="BA1993" t="str">
            <v>17001000000342377402</v>
          </cell>
          <cell r="BB1993">
            <v>20</v>
          </cell>
          <cell r="BC1993" t="str">
            <v>EL JEDAYDA ZEHRA</v>
          </cell>
          <cell r="BD1993" t="str">
            <v>TUNIS</v>
          </cell>
          <cell r="BG1993">
            <v>21499509</v>
          </cell>
          <cell r="BH1993">
            <v>24629484</v>
          </cell>
          <cell r="BJ1993" t="str">
            <v>JEDAYDA</v>
          </cell>
          <cell r="BK1993" t="str">
            <v>A-P6 AR</v>
          </cell>
          <cell r="BL1993" t="str">
            <v>1.1</v>
          </cell>
          <cell r="BT1993">
            <v>1001</v>
          </cell>
          <cell r="BU1993" t="str">
            <v>si</v>
          </cell>
        </row>
        <row r="1994">
          <cell r="B1994">
            <v>1996</v>
          </cell>
          <cell r="C1994" t="str">
            <v>Madame</v>
          </cell>
          <cell r="D1994" t="str">
            <v>JAIIDI HAYET</v>
          </cell>
          <cell r="E1994" t="str">
            <v>SAGE Tunisia</v>
          </cell>
          <cell r="F1994" t="str">
            <v>PRODUCTION</v>
          </cell>
          <cell r="G1994" t="str">
            <v>Couturière</v>
          </cell>
          <cell r="H1994" t="str">
            <v>P6 AR</v>
          </cell>
          <cell r="I1994" t="str">
            <v>Bel Hadj Mohamed</v>
          </cell>
          <cell r="J1994" t="str">
            <v>A</v>
          </cell>
          <cell r="K1994" t="str">
            <v>DIRECTS</v>
          </cell>
          <cell r="L1994" t="str">
            <v>Variable cost at standard</v>
          </cell>
          <cell r="M1994" t="str">
            <v>Couturière</v>
          </cell>
          <cell r="N1994">
            <v>45343</v>
          </cell>
          <cell r="P1994">
            <v>-6</v>
          </cell>
          <cell r="T1994" t="str">
            <v>CDD</v>
          </cell>
          <cell r="U1994" t="str">
            <v>Contractuel</v>
          </cell>
          <cell r="V1994">
            <v>45689</v>
          </cell>
          <cell r="W1994">
            <v>45716</v>
          </cell>
          <cell r="Z1994">
            <v>45343</v>
          </cell>
          <cell r="AA1994">
            <v>2</v>
          </cell>
          <cell r="AB1994">
            <v>2024</v>
          </cell>
          <cell r="AC1994">
            <v>2028</v>
          </cell>
          <cell r="AD1994">
            <v>1.0416666666666667</v>
          </cell>
          <cell r="AE1994" t="str">
            <v>&lt; 2</v>
          </cell>
          <cell r="AF1994">
            <v>27859</v>
          </cell>
          <cell r="AG1994">
            <v>48.939726027397263</v>
          </cell>
          <cell r="AH1994" t="str">
            <v>&gt;45&lt; 55</v>
          </cell>
          <cell r="AI1994">
            <v>11849647</v>
          </cell>
          <cell r="AJ1994" t="str">
            <v>06</v>
          </cell>
          <cell r="AK1994" t="str">
            <v>04529130</v>
          </cell>
          <cell r="AL1994">
            <v>43713</v>
          </cell>
          <cell r="AM1994" t="str">
            <v>FEMME</v>
          </cell>
          <cell r="AN1994" t="str">
            <v>Marié(e)</v>
          </cell>
          <cell r="AO1994">
            <v>1</v>
          </cell>
          <cell r="AP1994" t="str">
            <v>6 éme primaire</v>
          </cell>
          <cell r="AQ1994">
            <v>3</v>
          </cell>
          <cell r="AR1994">
            <v>2</v>
          </cell>
          <cell r="AS1994">
            <v>46073.5</v>
          </cell>
          <cell r="AT1994" t="str">
            <v>Horaire</v>
          </cell>
          <cell r="AU1994">
            <v>3.5</v>
          </cell>
          <cell r="AV1994">
            <v>17</v>
          </cell>
          <cell r="AW1994" t="str">
            <v>00100</v>
          </cell>
          <cell r="AX1994" t="str">
            <v>00003423930</v>
          </cell>
          <cell r="AY1994">
            <v>19</v>
          </cell>
          <cell r="AZ1994" t="str">
            <v>LA POSTE</v>
          </cell>
          <cell r="BA1994" t="str">
            <v>17001000000342393019</v>
          </cell>
          <cell r="BB1994">
            <v>20</v>
          </cell>
          <cell r="BC1994" t="str">
            <v xml:space="preserve">EL JEDAYDA </v>
          </cell>
          <cell r="BD1994" t="str">
            <v>TUNIS</v>
          </cell>
          <cell r="BG1994">
            <v>92999053</v>
          </cell>
          <cell r="BH1994">
            <v>99470241</v>
          </cell>
          <cell r="BJ1994" t="str">
            <v>JEDAYDA</v>
          </cell>
          <cell r="BK1994" t="str">
            <v>A-P6 AR</v>
          </cell>
          <cell r="BL1994" t="str">
            <v>1.1</v>
          </cell>
          <cell r="BT1994">
            <v>1002</v>
          </cell>
          <cell r="BU1994" t="str">
            <v>si</v>
          </cell>
        </row>
        <row r="1995">
          <cell r="B1995">
            <v>1997</v>
          </cell>
          <cell r="C1995" t="str">
            <v>Madame</v>
          </cell>
          <cell r="D1995" t="str">
            <v>OUNI LEILA</v>
          </cell>
          <cell r="E1995" t="str">
            <v>SAGE Tunisia</v>
          </cell>
          <cell r="F1995" t="str">
            <v>PRODUCTION</v>
          </cell>
          <cell r="G1995" t="str">
            <v>Couturière</v>
          </cell>
          <cell r="H1995" t="str">
            <v>P6 AV</v>
          </cell>
          <cell r="I1995" t="str">
            <v>Anis Sbouri</v>
          </cell>
          <cell r="J1995" t="str">
            <v>A</v>
          </cell>
          <cell r="K1995" t="str">
            <v>DIRECTS</v>
          </cell>
          <cell r="L1995" t="str">
            <v>Variable cost at standard</v>
          </cell>
          <cell r="M1995" t="str">
            <v>Couturière</v>
          </cell>
          <cell r="N1995">
            <v>45344</v>
          </cell>
          <cell r="P1995">
            <v>-6</v>
          </cell>
          <cell r="T1995" t="str">
            <v>CDD</v>
          </cell>
          <cell r="U1995" t="str">
            <v>Contractuel</v>
          </cell>
          <cell r="V1995">
            <v>45689</v>
          </cell>
          <cell r="W1995">
            <v>45716</v>
          </cell>
          <cell r="Z1995">
            <v>45344</v>
          </cell>
          <cell r="AA1995">
            <v>2</v>
          </cell>
          <cell r="AB1995">
            <v>2024</v>
          </cell>
          <cell r="AC1995">
            <v>2028</v>
          </cell>
          <cell r="AD1995">
            <v>1.038888888888889</v>
          </cell>
          <cell r="AE1995" t="str">
            <v>&lt; 2</v>
          </cell>
          <cell r="AF1995">
            <v>25948</v>
          </cell>
          <cell r="AG1995">
            <v>54.175342465753424</v>
          </cell>
          <cell r="AH1995" t="str">
            <v>&gt;45&lt; 55</v>
          </cell>
          <cell r="AI1995">
            <v>11432190</v>
          </cell>
          <cell r="AJ1995" t="str">
            <v>02</v>
          </cell>
          <cell r="AK1995" t="str">
            <v>05231342</v>
          </cell>
          <cell r="AL1995">
            <v>40999</v>
          </cell>
          <cell r="AM1995" t="str">
            <v>FEMME</v>
          </cell>
          <cell r="AN1995" t="str">
            <v>Marié(e)</v>
          </cell>
          <cell r="AO1995">
            <v>3</v>
          </cell>
          <cell r="AP1995" t="str">
            <v>3 éme secondaire</v>
          </cell>
          <cell r="AQ1995">
            <v>3</v>
          </cell>
          <cell r="AR1995">
            <v>2</v>
          </cell>
          <cell r="AS1995">
            <v>46074.5</v>
          </cell>
          <cell r="AT1995" t="str">
            <v>Horaire</v>
          </cell>
          <cell r="AU1995">
            <v>3.5</v>
          </cell>
          <cell r="AV1995">
            <v>17</v>
          </cell>
          <cell r="AW1995" t="str">
            <v>00100</v>
          </cell>
          <cell r="AX1995" t="str">
            <v>00003424959</v>
          </cell>
          <cell r="AY1995">
            <v>36</v>
          </cell>
          <cell r="AZ1995" t="str">
            <v>LA POSTE</v>
          </cell>
          <cell r="BA1995" t="str">
            <v>17001000000342495936</v>
          </cell>
          <cell r="BB1995">
            <v>20</v>
          </cell>
          <cell r="BC1995" t="str">
            <v>BEJAOUA SIDI THABET</v>
          </cell>
          <cell r="BD1995" t="str">
            <v>TUNIS</v>
          </cell>
          <cell r="BG1995">
            <v>94420159</v>
          </cell>
          <cell r="BJ1995" t="str">
            <v>PONT BIZERTE</v>
          </cell>
          <cell r="BK1995" t="str">
            <v>A-P6 AV</v>
          </cell>
          <cell r="BL1995" t="str">
            <v>1.1</v>
          </cell>
          <cell r="BT1995">
            <v>623</v>
          </cell>
          <cell r="BU1995" t="str">
            <v>si</v>
          </cell>
        </row>
        <row r="1996">
          <cell r="B1996">
            <v>1998</v>
          </cell>
          <cell r="C1996" t="str">
            <v>Madame</v>
          </cell>
          <cell r="D1996" t="str">
            <v>CHERNI NABILA</v>
          </cell>
          <cell r="E1996" t="str">
            <v>SAGE Tunisia</v>
          </cell>
          <cell r="F1996" t="str">
            <v>PRODUCTION</v>
          </cell>
          <cell r="G1996" t="str">
            <v>Couturière</v>
          </cell>
          <cell r="H1996" t="str">
            <v>Panda</v>
          </cell>
          <cell r="I1996" t="str">
            <v>FAWZI SENDESNI</v>
          </cell>
          <cell r="J1996" t="str">
            <v>B</v>
          </cell>
          <cell r="K1996" t="str">
            <v>DIRECTS</v>
          </cell>
          <cell r="L1996" t="str">
            <v>Variable cost at standard</v>
          </cell>
          <cell r="M1996" t="str">
            <v>Couturière</v>
          </cell>
          <cell r="N1996">
            <v>45344</v>
          </cell>
          <cell r="P1996">
            <v>-371</v>
          </cell>
          <cell r="Q1996">
            <v>45345</v>
          </cell>
          <cell r="R1996" t="str">
            <v>problème d'intégration</v>
          </cell>
          <cell r="T1996" t="str">
            <v>CDD</v>
          </cell>
          <cell r="U1996" t="str">
            <v>Contractuel</v>
          </cell>
          <cell r="V1996">
            <v>45344</v>
          </cell>
          <cell r="W1996">
            <v>45351</v>
          </cell>
          <cell r="Z1996">
            <v>45344</v>
          </cell>
          <cell r="AA1996">
            <v>2</v>
          </cell>
          <cell r="AB1996">
            <v>2024</v>
          </cell>
          <cell r="AC1996">
            <v>2028</v>
          </cell>
          <cell r="AD1996">
            <v>1.038888888888889</v>
          </cell>
          <cell r="AE1996" t="str">
            <v>&lt; 2</v>
          </cell>
          <cell r="AF1996">
            <v>28664</v>
          </cell>
          <cell r="AG1996">
            <v>46.734246575342468</v>
          </cell>
          <cell r="AH1996" t="str">
            <v>&gt;45&lt; 55</v>
          </cell>
          <cell r="AI1996">
            <v>12347059</v>
          </cell>
          <cell r="AJ1996" t="str">
            <v>01</v>
          </cell>
          <cell r="AK1996" t="str">
            <v>07323604</v>
          </cell>
          <cell r="AL1996">
            <v>35724</v>
          </cell>
          <cell r="AM1996" t="str">
            <v>FEMME</v>
          </cell>
          <cell r="AN1996" t="str">
            <v>Marié(e)</v>
          </cell>
          <cell r="AO1996">
            <v>3</v>
          </cell>
          <cell r="AP1996" t="str">
            <v>3éme</v>
          </cell>
          <cell r="AQ1996">
            <v>3</v>
          </cell>
          <cell r="AR1996">
            <v>1</v>
          </cell>
          <cell r="AS1996">
            <v>45709.25</v>
          </cell>
          <cell r="AT1996" t="str">
            <v>Horaire</v>
          </cell>
          <cell r="AU1996">
            <v>3.5</v>
          </cell>
          <cell r="BA1996" t="str">
            <v/>
          </cell>
          <cell r="BB1996">
            <v>0</v>
          </cell>
          <cell r="BC1996" t="str">
            <v>CITE NASSIM SAIIDA JEDAIDA</v>
          </cell>
          <cell r="BD1996" t="str">
            <v>TUNIS</v>
          </cell>
          <cell r="BG1996">
            <v>23616889</v>
          </cell>
          <cell r="BJ1996" t="str">
            <v>TEBORBA</v>
          </cell>
          <cell r="BK1996" t="str">
            <v>B-Panda</v>
          </cell>
          <cell r="BL1996" t="str">
            <v>1.1</v>
          </cell>
          <cell r="BU1996" t="str">
            <v>Non-Actif</v>
          </cell>
        </row>
        <row r="1997">
          <cell r="B1997">
            <v>1999</v>
          </cell>
          <cell r="C1997" t="str">
            <v>Madame</v>
          </cell>
          <cell r="D1997" t="str">
            <v>DRIDI YAMINA</v>
          </cell>
          <cell r="E1997" t="str">
            <v>SAGE Tunisia</v>
          </cell>
          <cell r="F1997" t="str">
            <v>PRODUCTION</v>
          </cell>
          <cell r="G1997" t="str">
            <v>Couturière</v>
          </cell>
          <cell r="H1997" t="str">
            <v>Panda</v>
          </cell>
          <cell r="I1997" t="str">
            <v>FAWZI SENDESNI</v>
          </cell>
          <cell r="J1997" t="str">
            <v>B</v>
          </cell>
          <cell r="K1997" t="str">
            <v>DIRECTS</v>
          </cell>
          <cell r="L1997" t="str">
            <v>Variable cost at standard</v>
          </cell>
          <cell r="M1997" t="str">
            <v>Couturière</v>
          </cell>
          <cell r="N1997">
            <v>45344</v>
          </cell>
          <cell r="P1997">
            <v>-6</v>
          </cell>
          <cell r="T1997" t="str">
            <v>CDD</v>
          </cell>
          <cell r="U1997" t="str">
            <v>Contractuel</v>
          </cell>
          <cell r="V1997">
            <v>45689</v>
          </cell>
          <cell r="W1997">
            <v>45716</v>
          </cell>
          <cell r="Z1997">
            <v>45344</v>
          </cell>
          <cell r="AA1997">
            <v>2</v>
          </cell>
          <cell r="AB1997">
            <v>2024</v>
          </cell>
          <cell r="AC1997">
            <v>2028</v>
          </cell>
          <cell r="AD1997">
            <v>1.038888888888889</v>
          </cell>
          <cell r="AE1997" t="str">
            <v>&lt; 2</v>
          </cell>
          <cell r="AF1997">
            <v>28406</v>
          </cell>
          <cell r="AG1997">
            <v>47.441095890410956</v>
          </cell>
          <cell r="AH1997" t="str">
            <v>&gt;45&lt; 55</v>
          </cell>
          <cell r="AI1997">
            <v>11812111</v>
          </cell>
          <cell r="AJ1997" t="str">
            <v>01</v>
          </cell>
          <cell r="AK1997" t="str">
            <v>07281889</v>
          </cell>
          <cell r="AL1997">
            <v>35445</v>
          </cell>
          <cell r="AM1997" t="str">
            <v>FEMME</v>
          </cell>
          <cell r="AN1997" t="str">
            <v>Marié(e)</v>
          </cell>
          <cell r="AO1997">
            <v>4</v>
          </cell>
          <cell r="AQ1997">
            <v>3</v>
          </cell>
          <cell r="AR1997">
            <v>2</v>
          </cell>
          <cell r="AS1997">
            <v>46074.5</v>
          </cell>
          <cell r="AT1997" t="str">
            <v>Horaire</v>
          </cell>
          <cell r="AU1997">
            <v>3.5</v>
          </cell>
          <cell r="AV1997" t="str">
            <v>04</v>
          </cell>
          <cell r="AW1997" t="str">
            <v>02511</v>
          </cell>
          <cell r="AX1997">
            <v>10051381929</v>
          </cell>
          <cell r="AY1997">
            <v>67</v>
          </cell>
          <cell r="AZ1997" t="str">
            <v>ATTIJARI BANK</v>
          </cell>
          <cell r="BA1997" t="str">
            <v>04025111005138192967</v>
          </cell>
          <cell r="BB1997">
            <v>20</v>
          </cell>
          <cell r="BC1997" t="str">
            <v>CITE RIADH SAIIDA JEDAIDA</v>
          </cell>
          <cell r="BD1997" t="str">
            <v>TUNIS</v>
          </cell>
          <cell r="BG1997">
            <v>25185280</v>
          </cell>
          <cell r="BJ1997" t="str">
            <v>TEBORBA</v>
          </cell>
          <cell r="BK1997" t="str">
            <v>B-Panda</v>
          </cell>
          <cell r="BL1997" t="str">
            <v>1.1</v>
          </cell>
          <cell r="BT1997">
            <v>628</v>
          </cell>
          <cell r="BU1997" t="str">
            <v>si</v>
          </cell>
        </row>
        <row r="1998">
          <cell r="B1998">
            <v>2000</v>
          </cell>
          <cell r="C1998" t="str">
            <v>Madame</v>
          </cell>
          <cell r="D1998" t="str">
            <v>TAKA DORSAF</v>
          </cell>
          <cell r="E1998" t="str">
            <v>SAGE Tunisia</v>
          </cell>
          <cell r="F1998" t="str">
            <v>PRODUCTION</v>
          </cell>
          <cell r="G1998" t="str">
            <v>Alimentatrice</v>
          </cell>
          <cell r="H1998" t="str">
            <v>P6 AV</v>
          </cell>
          <cell r="I1998" t="str">
            <v>EL KADRI MARIEM</v>
          </cell>
          <cell r="J1998" t="str">
            <v>A</v>
          </cell>
          <cell r="K1998" t="str">
            <v>DIRECTS</v>
          </cell>
          <cell r="L1998" t="str">
            <v>Variable cost at standard</v>
          </cell>
          <cell r="M1998" t="str">
            <v>Alimentatrice</v>
          </cell>
          <cell r="N1998">
            <v>45344</v>
          </cell>
          <cell r="P1998">
            <v>-371</v>
          </cell>
          <cell r="Q1998">
            <v>45351</v>
          </cell>
          <cell r="R1998" t="str">
            <v>problème d'intégration</v>
          </cell>
          <cell r="T1998" t="str">
            <v>CDD</v>
          </cell>
          <cell r="U1998" t="str">
            <v>Contractuel</v>
          </cell>
          <cell r="V1998">
            <v>45344</v>
          </cell>
          <cell r="W1998">
            <v>45351</v>
          </cell>
          <cell r="Z1998">
            <v>45344</v>
          </cell>
          <cell r="AA1998">
            <v>2</v>
          </cell>
          <cell r="AB1998">
            <v>2024</v>
          </cell>
          <cell r="AC1998">
            <v>2028</v>
          </cell>
          <cell r="AD1998">
            <v>1.038888888888889</v>
          </cell>
          <cell r="AE1998" t="str">
            <v>&lt; 2</v>
          </cell>
          <cell r="AF1998">
            <v>34615</v>
          </cell>
          <cell r="AG1998">
            <v>30.43013698630137</v>
          </cell>
          <cell r="AH1998" t="str">
            <v>&gt;25&lt; 35</v>
          </cell>
          <cell r="AI1998">
            <v>17444864</v>
          </cell>
          <cell r="AJ1998" t="str">
            <v>06</v>
          </cell>
          <cell r="AK1998" t="str">
            <v>07985073</v>
          </cell>
          <cell r="AL1998">
            <v>41890</v>
          </cell>
          <cell r="AM1998" t="str">
            <v>FEMME</v>
          </cell>
          <cell r="AN1998" t="str">
            <v>Célibataire</v>
          </cell>
          <cell r="AP1998" t="str">
            <v>Bac économie</v>
          </cell>
          <cell r="AQ1998">
            <v>3</v>
          </cell>
          <cell r="AR1998">
            <v>1</v>
          </cell>
          <cell r="AS1998">
            <v>45709.25</v>
          </cell>
          <cell r="AT1998" t="str">
            <v>Horaire</v>
          </cell>
          <cell r="AU1998">
            <v>3.5</v>
          </cell>
          <cell r="AV1998">
            <v>32</v>
          </cell>
          <cell r="AW1998" t="str">
            <v>00978</v>
          </cell>
          <cell r="AX1998">
            <v>81011461511</v>
          </cell>
          <cell r="AY1998">
            <v>49</v>
          </cell>
          <cell r="AZ1998" t="str">
            <v>BARAKA BANQUE</v>
          </cell>
          <cell r="BA1998" t="str">
            <v>32009788101146151149</v>
          </cell>
          <cell r="BB1998">
            <v>20</v>
          </cell>
          <cell r="BC1998" t="str">
            <v>DENDEN</v>
          </cell>
          <cell r="BD1998" t="str">
            <v>TUNIS</v>
          </cell>
          <cell r="BG1998">
            <v>24446882</v>
          </cell>
          <cell r="BJ1998" t="str">
            <v>DENDEN</v>
          </cell>
          <cell r="BK1998" t="str">
            <v>A-P6 AV</v>
          </cell>
          <cell r="BL1998" t="str">
            <v>1.3</v>
          </cell>
          <cell r="BU1998" t="str">
            <v>Non-Actif</v>
          </cell>
        </row>
        <row r="1999">
          <cell r="B1999">
            <v>2001</v>
          </cell>
          <cell r="C1999" t="str">
            <v>Madame</v>
          </cell>
          <cell r="D1999" t="str">
            <v>BOUGATFA NADIA</v>
          </cell>
          <cell r="E1999" t="str">
            <v>SAGE Tunisia</v>
          </cell>
          <cell r="F1999" t="str">
            <v>PRODUCTION</v>
          </cell>
          <cell r="G1999" t="str">
            <v>Prép CAMPO</v>
          </cell>
          <cell r="H1999" t="str">
            <v>P6 AR</v>
          </cell>
          <cell r="I1999" t="str">
            <v>FAWZI SENDESNI</v>
          </cell>
          <cell r="J1999" t="str">
            <v>B</v>
          </cell>
          <cell r="K1999" t="str">
            <v>DIRECTS</v>
          </cell>
          <cell r="L1999" t="str">
            <v>Variable cost at standard</v>
          </cell>
          <cell r="M1999" t="str">
            <v>Prép CAMPO</v>
          </cell>
          <cell r="N1999">
            <v>45348</v>
          </cell>
          <cell r="P1999">
            <v>-6</v>
          </cell>
          <cell r="T1999" t="str">
            <v>CDD</v>
          </cell>
          <cell r="U1999" t="str">
            <v>Contractuel</v>
          </cell>
          <cell r="V1999">
            <v>45689</v>
          </cell>
          <cell r="W1999">
            <v>45716</v>
          </cell>
          <cell r="Z1999">
            <v>45348</v>
          </cell>
          <cell r="AA1999">
            <v>2</v>
          </cell>
          <cell r="AB1999">
            <v>2024</v>
          </cell>
          <cell r="AC1999">
            <v>2028</v>
          </cell>
          <cell r="AD1999">
            <v>1.0277777777777777</v>
          </cell>
          <cell r="AE1999" t="str">
            <v>&lt; 2</v>
          </cell>
          <cell r="AF1999">
            <v>31074</v>
          </cell>
          <cell r="AG1999">
            <v>40.131506849315066</v>
          </cell>
          <cell r="AH1999" t="str">
            <v>&gt;35&lt; 45</v>
          </cell>
          <cell r="AI1999">
            <v>16428051</v>
          </cell>
          <cell r="AJ1999" t="str">
            <v>03</v>
          </cell>
          <cell r="AK1999" t="str">
            <v>00299242</v>
          </cell>
          <cell r="AL1999">
            <v>37713</v>
          </cell>
          <cell r="AM1999" t="str">
            <v>FEMME</v>
          </cell>
          <cell r="AN1999" t="str">
            <v>Marié(e)</v>
          </cell>
          <cell r="AO1999">
            <v>3</v>
          </cell>
          <cell r="AP1999" t="str">
            <v>6ème année primaire</v>
          </cell>
          <cell r="AQ1999">
            <v>3</v>
          </cell>
          <cell r="AR1999">
            <v>2</v>
          </cell>
          <cell r="AS1999">
            <v>46078.5</v>
          </cell>
          <cell r="AT1999" t="str">
            <v>Horaire</v>
          </cell>
          <cell r="AU1999">
            <v>3.5</v>
          </cell>
          <cell r="AV1999" t="str">
            <v>07</v>
          </cell>
          <cell r="AW1999" t="str">
            <v>08001</v>
          </cell>
          <cell r="AX1999">
            <v>38105538119</v>
          </cell>
          <cell r="AY1999">
            <v>79</v>
          </cell>
          <cell r="AZ1999" t="str">
            <v>AMEN BANK</v>
          </cell>
          <cell r="BA1999" t="str">
            <v>07080013810553811979</v>
          </cell>
          <cell r="BB1999">
            <v>20</v>
          </cell>
          <cell r="BC1999" t="str">
            <v>AGBA</v>
          </cell>
          <cell r="BD1999" t="str">
            <v>TUNIS</v>
          </cell>
          <cell r="BG1999">
            <v>93456438</v>
          </cell>
          <cell r="BH1999">
            <v>24589486</v>
          </cell>
          <cell r="BJ1999" t="str">
            <v>AGBA</v>
          </cell>
          <cell r="BK1999" t="str">
            <v>B-P6 AR</v>
          </cell>
          <cell r="BL1999" t="str">
            <v>1.1</v>
          </cell>
          <cell r="BT1999">
            <v>631</v>
          </cell>
          <cell r="BU1999" t="str">
            <v>si</v>
          </cell>
        </row>
        <row r="2000">
          <cell r="B2000">
            <v>2060</v>
          </cell>
          <cell r="C2000" t="str">
            <v>Madame</v>
          </cell>
          <cell r="D2000" t="str">
            <v>NEFZI AZIZA</v>
          </cell>
          <cell r="E2000" t="str">
            <v>SAGE Tunisia</v>
          </cell>
          <cell r="F2000" t="str">
            <v>PRODUCTION</v>
          </cell>
          <cell r="G2000" t="str">
            <v>Couturière</v>
          </cell>
          <cell r="H2000" t="str">
            <v>Panda</v>
          </cell>
          <cell r="I2000" t="str">
            <v>FAWZI SENDESNI</v>
          </cell>
          <cell r="J2000" t="str">
            <v>B</v>
          </cell>
          <cell r="K2000" t="str">
            <v>DIRECTS</v>
          </cell>
          <cell r="L2000" t="str">
            <v>Variable cost at standard</v>
          </cell>
          <cell r="M2000" t="str">
            <v>Couturière</v>
          </cell>
          <cell r="N2000">
            <v>45348</v>
          </cell>
          <cell r="P2000">
            <v>-340</v>
          </cell>
          <cell r="Q2000">
            <v>45352</v>
          </cell>
          <cell r="R2000" t="str">
            <v>problème d'intégration</v>
          </cell>
          <cell r="S2000">
            <v>5</v>
          </cell>
          <cell r="T2000" t="str">
            <v>CDD</v>
          </cell>
          <cell r="U2000" t="str">
            <v>Contractuel</v>
          </cell>
          <cell r="V2000">
            <v>45348</v>
          </cell>
          <cell r="W2000">
            <v>45382</v>
          </cell>
          <cell r="Z2000">
            <v>45348</v>
          </cell>
          <cell r="AA2000">
            <v>2</v>
          </cell>
          <cell r="AB2000">
            <v>2024</v>
          </cell>
          <cell r="AC2000">
            <v>2028</v>
          </cell>
          <cell r="AD2000">
            <v>1.0277777777777777</v>
          </cell>
          <cell r="AE2000" t="str">
            <v>&lt; 2</v>
          </cell>
          <cell r="AF2000">
            <v>29654</v>
          </cell>
          <cell r="AG2000">
            <v>44.021917808219179</v>
          </cell>
          <cell r="AH2000" t="str">
            <v>&gt;35&lt; 45</v>
          </cell>
          <cell r="AI2000">
            <v>16280011</v>
          </cell>
          <cell r="AJ2000" t="str">
            <v>07</v>
          </cell>
          <cell r="AK2000" t="str">
            <v>07363086</v>
          </cell>
          <cell r="AL2000">
            <v>41682</v>
          </cell>
          <cell r="AM2000" t="str">
            <v>FEMME</v>
          </cell>
          <cell r="AN2000" t="str">
            <v>Marié(e)</v>
          </cell>
          <cell r="AP2000" t="str">
            <v>6ème année primaire</v>
          </cell>
          <cell r="AQ2000">
            <v>3</v>
          </cell>
          <cell r="AR2000">
            <v>1</v>
          </cell>
          <cell r="AS2000">
            <v>45713.25</v>
          </cell>
          <cell r="AT2000" t="str">
            <v>Horaire</v>
          </cell>
          <cell r="AU2000">
            <v>3.5</v>
          </cell>
          <cell r="AV2000">
            <v>17</v>
          </cell>
          <cell r="AW2000" t="str">
            <v>00100</v>
          </cell>
          <cell r="AX2000" t="str">
            <v>00002963504</v>
          </cell>
          <cell r="AY2000">
            <v>17</v>
          </cell>
          <cell r="AZ2000" t="str">
            <v>LA POSTE</v>
          </cell>
          <cell r="BA2000" t="str">
            <v>17001000000296350417</v>
          </cell>
          <cell r="BB2000">
            <v>20</v>
          </cell>
          <cell r="BC2000" t="str">
            <v>CITE SALEMA CHOUAT JEDAYDA</v>
          </cell>
          <cell r="BD2000" t="str">
            <v>TUNIS</v>
          </cell>
          <cell r="BG2000">
            <v>27587890</v>
          </cell>
          <cell r="BK2000" t="str">
            <v>B-Panda</v>
          </cell>
          <cell r="BL2000" t="str">
            <v>1.1</v>
          </cell>
          <cell r="BU2000" t="str">
            <v>Non-Actif</v>
          </cell>
        </row>
        <row r="2001">
          <cell r="B2001">
            <v>2061</v>
          </cell>
          <cell r="C2001" t="str">
            <v>Madame</v>
          </cell>
          <cell r="D2001" t="str">
            <v>HAMMAMI SANA</v>
          </cell>
          <cell r="E2001" t="str">
            <v>SAGE Tunisia</v>
          </cell>
          <cell r="F2001" t="str">
            <v>PRODUCTION</v>
          </cell>
          <cell r="G2001" t="str">
            <v>Couturière</v>
          </cell>
          <cell r="H2001" t="str">
            <v>P6 AV</v>
          </cell>
          <cell r="I2001" t="str">
            <v>Anis Sbouri</v>
          </cell>
          <cell r="J2001" t="str">
            <v>A</v>
          </cell>
          <cell r="K2001" t="str">
            <v>DIRECTS</v>
          </cell>
          <cell r="L2001" t="str">
            <v>Variable cost at standard</v>
          </cell>
          <cell r="M2001" t="str">
            <v>Couturière</v>
          </cell>
          <cell r="N2001">
            <v>45348</v>
          </cell>
          <cell r="P2001">
            <v>-6</v>
          </cell>
          <cell r="T2001" t="str">
            <v>CDD</v>
          </cell>
          <cell r="U2001" t="str">
            <v>Contractuel</v>
          </cell>
          <cell r="V2001">
            <v>45689</v>
          </cell>
          <cell r="W2001">
            <v>45716</v>
          </cell>
          <cell r="Z2001">
            <v>45348</v>
          </cell>
          <cell r="AA2001">
            <v>2</v>
          </cell>
          <cell r="AB2001">
            <v>2024</v>
          </cell>
          <cell r="AC2001">
            <v>2028</v>
          </cell>
          <cell r="AD2001">
            <v>1.0277777777777777</v>
          </cell>
          <cell r="AE2001" t="str">
            <v>&lt; 2</v>
          </cell>
          <cell r="AF2001">
            <v>29138</v>
          </cell>
          <cell r="AG2001">
            <v>45.435616438356163</v>
          </cell>
          <cell r="AH2001" t="str">
            <v>&gt;45&lt; 55</v>
          </cell>
          <cell r="AI2001">
            <v>12488746</v>
          </cell>
          <cell r="AJ2001" t="str">
            <v>02</v>
          </cell>
          <cell r="AK2001" t="str">
            <v>07339293</v>
          </cell>
          <cell r="AL2001">
            <v>36273</v>
          </cell>
          <cell r="AM2001" t="str">
            <v>FEMME</v>
          </cell>
          <cell r="AN2001" t="str">
            <v>Marié(e)</v>
          </cell>
          <cell r="AO2001">
            <v>2</v>
          </cell>
          <cell r="AP2001" t="str">
            <v>Baccalauréat économie</v>
          </cell>
          <cell r="AQ2001">
            <v>3</v>
          </cell>
          <cell r="AR2001">
            <v>2</v>
          </cell>
          <cell r="AS2001">
            <v>46078.5</v>
          </cell>
          <cell r="AT2001" t="str">
            <v>Horaire</v>
          </cell>
          <cell r="AU2001">
            <v>3.5</v>
          </cell>
          <cell r="AV2001">
            <v>17</v>
          </cell>
          <cell r="AW2001" t="str">
            <v>00100</v>
          </cell>
          <cell r="AX2001" t="str">
            <v>00000941679</v>
          </cell>
          <cell r="AY2001">
            <v>82</v>
          </cell>
          <cell r="AZ2001" t="str">
            <v>LA POSTE</v>
          </cell>
          <cell r="BA2001" t="str">
            <v>17001000000094167982</v>
          </cell>
          <cell r="BB2001">
            <v>20</v>
          </cell>
          <cell r="BC2001" t="str">
            <v>CITE BASATIN MORNAGUIA</v>
          </cell>
          <cell r="BD2001" t="str">
            <v>TUNIS</v>
          </cell>
          <cell r="BG2001">
            <v>21732191</v>
          </cell>
          <cell r="BJ2001" t="str">
            <v>MORNAGUIA</v>
          </cell>
          <cell r="BK2001" t="str">
            <v>A-P6 AV</v>
          </cell>
          <cell r="BL2001" t="str">
            <v>1.1</v>
          </cell>
          <cell r="BT2001">
            <v>670</v>
          </cell>
          <cell r="BU2001" t="str">
            <v>si</v>
          </cell>
        </row>
        <row r="2002">
          <cell r="B2002">
            <v>2062</v>
          </cell>
          <cell r="C2002" t="str">
            <v>Madame</v>
          </cell>
          <cell r="D2002" t="str">
            <v>BEN ARBI SONIA</v>
          </cell>
          <cell r="E2002" t="str">
            <v>SAGE Tunisia</v>
          </cell>
          <cell r="F2002" t="str">
            <v>PRODUCTION</v>
          </cell>
          <cell r="G2002" t="str">
            <v>Couturière</v>
          </cell>
          <cell r="H2002" t="str">
            <v>Panda</v>
          </cell>
          <cell r="I2002" t="str">
            <v>HASNA NASRAOUI</v>
          </cell>
          <cell r="J2002" t="str">
            <v>A</v>
          </cell>
          <cell r="K2002" t="str">
            <v>DIRECTS</v>
          </cell>
          <cell r="L2002" t="str">
            <v>Variable cost at standard</v>
          </cell>
          <cell r="M2002" t="str">
            <v>Couturière</v>
          </cell>
          <cell r="N2002">
            <v>45348</v>
          </cell>
          <cell r="P2002">
            <v>-340</v>
          </cell>
          <cell r="Q2002">
            <v>45352</v>
          </cell>
          <cell r="R2002" t="str">
            <v>problème d'intégration</v>
          </cell>
          <cell r="S2002">
            <v>5</v>
          </cell>
          <cell r="T2002" t="str">
            <v>CDD</v>
          </cell>
          <cell r="U2002" t="str">
            <v>Contractuel</v>
          </cell>
          <cell r="V2002">
            <v>45348</v>
          </cell>
          <cell r="W2002">
            <v>45382</v>
          </cell>
          <cell r="Z2002">
            <v>45348</v>
          </cell>
          <cell r="AA2002">
            <v>2</v>
          </cell>
          <cell r="AB2002">
            <v>2024</v>
          </cell>
          <cell r="AC2002">
            <v>2028</v>
          </cell>
          <cell r="AD2002">
            <v>1.0277777777777777</v>
          </cell>
          <cell r="AE2002" t="str">
            <v>&lt; 2</v>
          </cell>
          <cell r="AF2002">
            <v>29262</v>
          </cell>
          <cell r="AG2002">
            <v>45.095890410958901</v>
          </cell>
          <cell r="AH2002" t="str">
            <v>&gt;45&lt; 55</v>
          </cell>
          <cell r="AI2002">
            <v>12364793</v>
          </cell>
          <cell r="AJ2002" t="str">
            <v>07</v>
          </cell>
          <cell r="AK2002" t="str">
            <v>07335818</v>
          </cell>
          <cell r="AL2002">
            <v>40166</v>
          </cell>
          <cell r="AM2002" t="str">
            <v>FEMME</v>
          </cell>
          <cell r="AN2002" t="str">
            <v>Marié(e)</v>
          </cell>
          <cell r="AO2002">
            <v>3</v>
          </cell>
          <cell r="AP2002" t="str">
            <v>6ème année primaire</v>
          </cell>
          <cell r="AQ2002">
            <v>3</v>
          </cell>
          <cell r="AR2002">
            <v>1</v>
          </cell>
          <cell r="AS2002">
            <v>45713.25</v>
          </cell>
          <cell r="AT2002" t="str">
            <v>Horaire</v>
          </cell>
          <cell r="AU2002">
            <v>3.5</v>
          </cell>
          <cell r="AV2002">
            <v>17</v>
          </cell>
          <cell r="AW2002" t="str">
            <v>00100</v>
          </cell>
          <cell r="AX2002" t="str">
            <v>00003425792</v>
          </cell>
          <cell r="AY2002">
            <v>59</v>
          </cell>
          <cell r="AZ2002" t="str">
            <v>LA POSTE</v>
          </cell>
          <cell r="BA2002" t="str">
            <v>17001000000342579259</v>
          </cell>
          <cell r="BB2002">
            <v>20</v>
          </cell>
          <cell r="BC2002" t="str">
            <v>CHEBAOU OUED LIL</v>
          </cell>
          <cell r="BD2002" t="str">
            <v>TUNIS</v>
          </cell>
          <cell r="BG2002">
            <v>98448614</v>
          </cell>
          <cell r="BH2002">
            <v>93032879</v>
          </cell>
          <cell r="BJ2002" t="str">
            <v>OUED ELIL</v>
          </cell>
          <cell r="BK2002" t="str">
            <v>A-Panda</v>
          </cell>
          <cell r="BL2002" t="str">
            <v>1.1</v>
          </cell>
          <cell r="BU2002" t="str">
            <v>Non-Actif</v>
          </cell>
        </row>
        <row r="2003">
          <cell r="B2003">
            <v>2063</v>
          </cell>
          <cell r="C2003" t="str">
            <v>Madame</v>
          </cell>
          <cell r="D2003" t="str">
            <v>DHOUADI SONIA</v>
          </cell>
          <cell r="E2003" t="str">
            <v>SAGE Tunisia</v>
          </cell>
          <cell r="F2003" t="str">
            <v>PRODUCTION</v>
          </cell>
          <cell r="G2003" t="str">
            <v>Couturière</v>
          </cell>
          <cell r="H2003" t="str">
            <v>Panda</v>
          </cell>
          <cell r="I2003" t="str">
            <v>HASNA NASRAOUI</v>
          </cell>
          <cell r="J2003" t="str">
            <v>A</v>
          </cell>
          <cell r="K2003" t="str">
            <v>DIRECTS</v>
          </cell>
          <cell r="L2003" t="str">
            <v>Variable cost at standard</v>
          </cell>
          <cell r="M2003" t="str">
            <v>Couturière</v>
          </cell>
          <cell r="N2003">
            <v>45348</v>
          </cell>
          <cell r="P2003">
            <v>-340</v>
          </cell>
          <cell r="Q2003">
            <v>45352</v>
          </cell>
          <cell r="R2003" t="str">
            <v>problème d'intégration</v>
          </cell>
          <cell r="S2003">
            <v>5</v>
          </cell>
          <cell r="T2003" t="str">
            <v>CDD</v>
          </cell>
          <cell r="U2003" t="str">
            <v>Contractuel</v>
          </cell>
          <cell r="V2003">
            <v>45348</v>
          </cell>
          <cell r="W2003">
            <v>45382</v>
          </cell>
          <cell r="Z2003">
            <v>45348</v>
          </cell>
          <cell r="AA2003">
            <v>2</v>
          </cell>
          <cell r="AB2003">
            <v>2024</v>
          </cell>
          <cell r="AC2003">
            <v>2028</v>
          </cell>
          <cell r="AD2003">
            <v>1.0277777777777777</v>
          </cell>
          <cell r="AE2003" t="str">
            <v>&lt; 2</v>
          </cell>
          <cell r="AF2003">
            <v>28445</v>
          </cell>
          <cell r="AG2003">
            <v>47.334246575342469</v>
          </cell>
          <cell r="AH2003" t="str">
            <v>&gt;45&lt; 55</v>
          </cell>
          <cell r="AI2003">
            <v>12059970</v>
          </cell>
          <cell r="AJ2003" t="str">
            <v>08</v>
          </cell>
          <cell r="AK2003" t="str">
            <v>07308910</v>
          </cell>
          <cell r="AL2003">
            <v>35200</v>
          </cell>
          <cell r="AM2003" t="str">
            <v>FEMME</v>
          </cell>
          <cell r="AN2003" t="str">
            <v>Marié(e)</v>
          </cell>
          <cell r="AO2003">
            <v>2</v>
          </cell>
          <cell r="AP2003" t="str">
            <v>6ème année primaire</v>
          </cell>
          <cell r="AQ2003">
            <v>3</v>
          </cell>
          <cell r="AR2003">
            <v>1</v>
          </cell>
          <cell r="AS2003">
            <v>45713.25</v>
          </cell>
          <cell r="AT2003" t="str">
            <v>Horaire</v>
          </cell>
          <cell r="AU2003">
            <v>3.5</v>
          </cell>
          <cell r="AV2003">
            <v>17</v>
          </cell>
          <cell r="AW2003" t="str">
            <v>00100</v>
          </cell>
          <cell r="AX2003" t="str">
            <v>00002711025</v>
          </cell>
          <cell r="AY2003">
            <v>78</v>
          </cell>
          <cell r="AZ2003" t="str">
            <v>LA POSTE</v>
          </cell>
          <cell r="BA2003" t="str">
            <v>17001000000271102578</v>
          </cell>
          <cell r="BB2003">
            <v>20</v>
          </cell>
          <cell r="BC2003" t="str">
            <v>CHEBAOU OUED LIL</v>
          </cell>
          <cell r="BD2003" t="str">
            <v>TUNIS</v>
          </cell>
          <cell r="BG2003">
            <v>28038654</v>
          </cell>
          <cell r="BJ2003" t="str">
            <v>OUED ELIL</v>
          </cell>
          <cell r="BK2003" t="str">
            <v>A-Panda</v>
          </cell>
          <cell r="BL2003" t="str">
            <v>1.1</v>
          </cell>
          <cell r="BU2003" t="str">
            <v>Non-Actif</v>
          </cell>
        </row>
        <row r="2004">
          <cell r="B2004">
            <v>2064</v>
          </cell>
          <cell r="C2004" t="str">
            <v>Madame</v>
          </cell>
          <cell r="D2004" t="str">
            <v>DHAOUADI AHLEM</v>
          </cell>
          <cell r="E2004" t="str">
            <v>SAGE Tunisia</v>
          </cell>
          <cell r="F2004" t="str">
            <v>PRODUCTION</v>
          </cell>
          <cell r="G2004" t="str">
            <v>Couturière</v>
          </cell>
          <cell r="H2004" t="str">
            <v>P6 AV</v>
          </cell>
          <cell r="I2004" t="str">
            <v>EL KADRI MARIEM</v>
          </cell>
          <cell r="J2004" t="str">
            <v>A</v>
          </cell>
          <cell r="K2004" t="str">
            <v>DIRECTS</v>
          </cell>
          <cell r="L2004" t="str">
            <v>Variable cost at standard</v>
          </cell>
          <cell r="M2004" t="str">
            <v>Couturière</v>
          </cell>
          <cell r="N2004">
            <v>45348</v>
          </cell>
          <cell r="P2004">
            <v>-340</v>
          </cell>
          <cell r="Q2004">
            <v>45352</v>
          </cell>
          <cell r="R2004" t="str">
            <v>MALADIE</v>
          </cell>
          <cell r="T2004" t="str">
            <v>CDD</v>
          </cell>
          <cell r="U2004" t="str">
            <v>Contractuel</v>
          </cell>
          <cell r="V2004">
            <v>45348</v>
          </cell>
          <cell r="W2004">
            <v>45382</v>
          </cell>
          <cell r="Z2004">
            <v>45348</v>
          </cell>
          <cell r="AA2004">
            <v>2</v>
          </cell>
          <cell r="AB2004">
            <v>2024</v>
          </cell>
          <cell r="AC2004">
            <v>2028</v>
          </cell>
          <cell r="AD2004">
            <v>1.0277777777777777</v>
          </cell>
          <cell r="AE2004" t="str">
            <v>&lt; 2</v>
          </cell>
          <cell r="AF2004">
            <v>29373</v>
          </cell>
          <cell r="AG2004">
            <v>44.791780821917811</v>
          </cell>
          <cell r="AH2004" t="str">
            <v>&gt;35&lt; 45</v>
          </cell>
          <cell r="AI2004">
            <v>12490897</v>
          </cell>
          <cell r="AJ2004" t="str">
            <v>05</v>
          </cell>
          <cell r="AK2004" t="str">
            <v>07396094</v>
          </cell>
          <cell r="AL2004">
            <v>37994</v>
          </cell>
          <cell r="AM2004" t="str">
            <v>FEMME</v>
          </cell>
          <cell r="AN2004" t="str">
            <v>Marié(e)</v>
          </cell>
          <cell r="AO2004">
            <v>2</v>
          </cell>
          <cell r="AP2004" t="str">
            <v>6ème année primaire</v>
          </cell>
          <cell r="AQ2004">
            <v>3</v>
          </cell>
          <cell r="AR2004">
            <v>1</v>
          </cell>
          <cell r="AS2004">
            <v>45713.25</v>
          </cell>
          <cell r="AT2004" t="str">
            <v>Horaire</v>
          </cell>
          <cell r="AU2004">
            <v>3.5</v>
          </cell>
          <cell r="AV2004">
            <v>17</v>
          </cell>
          <cell r="AW2004" t="str">
            <v>00100</v>
          </cell>
          <cell r="AX2004" t="str">
            <v>00003426348</v>
          </cell>
          <cell r="AY2004">
            <v>40</v>
          </cell>
          <cell r="AZ2004" t="str">
            <v>LA POSTE</v>
          </cell>
          <cell r="BA2004" t="str">
            <v>17001000000342634840</v>
          </cell>
          <cell r="BB2004">
            <v>20</v>
          </cell>
          <cell r="BC2004" t="str">
            <v>CHEBAOU OUED LIL</v>
          </cell>
          <cell r="BD2004" t="str">
            <v>TUNIS</v>
          </cell>
          <cell r="BG2004">
            <v>23230144</v>
          </cell>
          <cell r="BJ2004" t="str">
            <v>OUED ELIL</v>
          </cell>
          <cell r="BK2004" t="str">
            <v>A-P6 AV</v>
          </cell>
          <cell r="BL2004" t="str">
            <v>1.1</v>
          </cell>
          <cell r="BU2004" t="str">
            <v>Non-Actif</v>
          </cell>
        </row>
        <row r="2005">
          <cell r="B2005">
            <v>2065</v>
          </cell>
          <cell r="C2005" t="str">
            <v>Madame</v>
          </cell>
          <cell r="D2005" t="str">
            <v>CHAALI SAHAR</v>
          </cell>
          <cell r="E2005" t="str">
            <v>SAGE Tunisia</v>
          </cell>
          <cell r="F2005" t="str">
            <v>PRODUCTION</v>
          </cell>
          <cell r="G2005" t="str">
            <v>Couturière</v>
          </cell>
          <cell r="H2005" t="str">
            <v>P6 AV</v>
          </cell>
          <cell r="I2005" t="str">
            <v>ISSAM OUNI</v>
          </cell>
          <cell r="J2005" t="str">
            <v>B</v>
          </cell>
          <cell r="K2005" t="str">
            <v>DIRECTS</v>
          </cell>
          <cell r="L2005" t="str">
            <v>Variable cost at standard</v>
          </cell>
          <cell r="M2005" t="str">
            <v>Couturière</v>
          </cell>
          <cell r="N2005">
            <v>45348</v>
          </cell>
          <cell r="P2005">
            <v>-6</v>
          </cell>
          <cell r="T2005" t="str">
            <v>CDD</v>
          </cell>
          <cell r="U2005" t="str">
            <v>Contractuel</v>
          </cell>
          <cell r="V2005">
            <v>45689</v>
          </cell>
          <cell r="W2005">
            <v>45716</v>
          </cell>
          <cell r="Z2005">
            <v>45348</v>
          </cell>
          <cell r="AA2005">
            <v>2</v>
          </cell>
          <cell r="AB2005">
            <v>2024</v>
          </cell>
          <cell r="AC2005">
            <v>2028</v>
          </cell>
          <cell r="AD2005">
            <v>1.0277777777777777</v>
          </cell>
          <cell r="AE2005" t="str">
            <v>&lt; 2</v>
          </cell>
          <cell r="AF2005">
            <v>36779</v>
          </cell>
          <cell r="AG2005">
            <v>24.5013698630137</v>
          </cell>
          <cell r="AH2005" t="str">
            <v>&lt; 25</v>
          </cell>
          <cell r="AI2005">
            <v>17580469</v>
          </cell>
          <cell r="AJ2005" t="str">
            <v>06</v>
          </cell>
          <cell r="AK2005" t="str">
            <v>09531247</v>
          </cell>
          <cell r="AL2005">
            <v>44099</v>
          </cell>
          <cell r="AM2005" t="str">
            <v>FEMME</v>
          </cell>
          <cell r="AN2005" t="str">
            <v>Célibataire</v>
          </cell>
          <cell r="AP2005" t="str">
            <v>2année sécondaire</v>
          </cell>
          <cell r="AQ2005">
            <v>3</v>
          </cell>
          <cell r="AR2005">
            <v>2</v>
          </cell>
          <cell r="AS2005">
            <v>46078.5</v>
          </cell>
          <cell r="AT2005" t="str">
            <v>Horaire</v>
          </cell>
          <cell r="AU2005">
            <v>3.5</v>
          </cell>
          <cell r="AV2005">
            <v>17</v>
          </cell>
          <cell r="AW2005" t="str">
            <v>00100</v>
          </cell>
          <cell r="AX2005" t="str">
            <v>00003068641</v>
          </cell>
          <cell r="AY2005">
            <v>50</v>
          </cell>
          <cell r="AZ2005" t="str">
            <v>LA POSTE</v>
          </cell>
          <cell r="BA2005" t="str">
            <v>17001000000306864150</v>
          </cell>
          <cell r="BB2005">
            <v>20</v>
          </cell>
          <cell r="BC2005" t="str">
            <v>ZEHRA TEBORBA</v>
          </cell>
          <cell r="BD2005" t="str">
            <v>TUNIS</v>
          </cell>
          <cell r="BG2005">
            <v>20051174</v>
          </cell>
          <cell r="BJ2005" t="str">
            <v>TEBORBA</v>
          </cell>
          <cell r="BK2005" t="str">
            <v>B-P6 AV</v>
          </cell>
          <cell r="BL2005" t="str">
            <v>1.1</v>
          </cell>
          <cell r="BT2005">
            <v>189</v>
          </cell>
          <cell r="BU2005" t="str">
            <v>si</v>
          </cell>
        </row>
        <row r="2006">
          <cell r="B2006">
            <v>2066</v>
          </cell>
          <cell r="C2006" t="str">
            <v>Madame</v>
          </cell>
          <cell r="D2006" t="str">
            <v>HAMMAMI OUMAYMA</v>
          </cell>
          <cell r="E2006" t="str">
            <v>SAGE Tunisia</v>
          </cell>
          <cell r="F2006" t="str">
            <v>PRODUCTION</v>
          </cell>
          <cell r="G2006" t="str">
            <v>CAMPO</v>
          </cell>
          <cell r="H2006" t="str">
            <v>P6 AR</v>
          </cell>
          <cell r="I2006" t="str">
            <v>AFIF</v>
          </cell>
          <cell r="J2006" t="str">
            <v>A</v>
          </cell>
          <cell r="K2006" t="str">
            <v>DIRECTS</v>
          </cell>
          <cell r="L2006" t="str">
            <v>Variable cost at standard</v>
          </cell>
          <cell r="M2006" t="str">
            <v>CAMPO</v>
          </cell>
          <cell r="N2006">
            <v>45351</v>
          </cell>
          <cell r="P2006">
            <v>-310</v>
          </cell>
          <cell r="Q2006">
            <v>45405</v>
          </cell>
          <cell r="R2006" t="str">
            <v>nouvelle opportunité</v>
          </cell>
          <cell r="T2006" t="str">
            <v>CDD</v>
          </cell>
          <cell r="U2006" t="str">
            <v>Contractuel</v>
          </cell>
          <cell r="V2006">
            <v>45383</v>
          </cell>
          <cell r="W2006">
            <v>45412</v>
          </cell>
          <cell r="Z2006">
            <v>45351</v>
          </cell>
          <cell r="AA2006">
            <v>2</v>
          </cell>
          <cell r="AB2006">
            <v>2024</v>
          </cell>
          <cell r="AC2006">
            <v>2028</v>
          </cell>
          <cell r="AD2006">
            <v>1.0166666666666666</v>
          </cell>
          <cell r="AE2006" t="str">
            <v>&lt; 2</v>
          </cell>
          <cell r="AF2006">
            <v>36108</v>
          </cell>
          <cell r="AG2006">
            <v>26.339726027397262</v>
          </cell>
          <cell r="AH2006" t="str">
            <v>&gt;25&lt; 35</v>
          </cell>
          <cell r="AI2006">
            <v>17461596</v>
          </cell>
          <cell r="AJ2006" t="str">
            <v>05</v>
          </cell>
          <cell r="AK2006" t="str">
            <v>13020822</v>
          </cell>
          <cell r="AL2006">
            <v>44984</v>
          </cell>
          <cell r="AM2006" t="str">
            <v>FEMME</v>
          </cell>
          <cell r="AN2006" t="str">
            <v>Célibataire</v>
          </cell>
          <cell r="AP2006" t="str">
            <v>BTS en automatisme et informatique industrielle</v>
          </cell>
          <cell r="AQ2006">
            <v>3</v>
          </cell>
          <cell r="AR2006">
            <v>1</v>
          </cell>
          <cell r="AS2006">
            <v>45716.25</v>
          </cell>
          <cell r="AT2006" t="str">
            <v>Horaire</v>
          </cell>
          <cell r="AU2006">
            <v>3.5</v>
          </cell>
          <cell r="AV2006">
            <v>25</v>
          </cell>
          <cell r="AW2006">
            <v>16400</v>
          </cell>
          <cell r="AX2006" t="str">
            <v>00001234191</v>
          </cell>
          <cell r="AY2006">
            <v>12</v>
          </cell>
          <cell r="AZ2006" t="str">
            <v>ZITOUNA BANK</v>
          </cell>
          <cell r="BA2006" t="str">
            <v>25164000000123419112</v>
          </cell>
          <cell r="BB2006">
            <v>20</v>
          </cell>
          <cell r="BC2006" t="str">
            <v>ZAHROUNI</v>
          </cell>
          <cell r="BD2006" t="str">
            <v>TUNIS</v>
          </cell>
          <cell r="BG2006">
            <v>23485498</v>
          </cell>
          <cell r="BH2006">
            <v>20087176</v>
          </cell>
          <cell r="BK2006" t="str">
            <v>A-P6 AR</v>
          </cell>
          <cell r="BL2006" t="str">
            <v>1.1</v>
          </cell>
          <cell r="BU2006" t="str">
            <v>Non-Actif</v>
          </cell>
        </row>
        <row r="2007">
          <cell r="B2007">
            <v>2067</v>
          </cell>
          <cell r="C2007" t="str">
            <v>Madame</v>
          </cell>
          <cell r="D2007" t="str">
            <v>MOKRANI FARAH</v>
          </cell>
          <cell r="E2007" t="str">
            <v>SAGE Tunisia</v>
          </cell>
          <cell r="F2007" t="str">
            <v>PRODUCTION</v>
          </cell>
          <cell r="G2007" t="str">
            <v>Couturière</v>
          </cell>
          <cell r="H2007" t="str">
            <v>P6 AV</v>
          </cell>
          <cell r="I2007" t="str">
            <v>EL KADRI MARIEM</v>
          </cell>
          <cell r="J2007" t="str">
            <v>A</v>
          </cell>
          <cell r="K2007" t="str">
            <v>DIRECTS</v>
          </cell>
          <cell r="L2007" t="str">
            <v>Variable cost at standard</v>
          </cell>
          <cell r="M2007" t="str">
            <v>Couturière</v>
          </cell>
          <cell r="N2007">
            <v>45348</v>
          </cell>
          <cell r="P2007">
            <v>-6</v>
          </cell>
          <cell r="T2007" t="str">
            <v>CDD</v>
          </cell>
          <cell r="U2007" t="str">
            <v>Contractuel</v>
          </cell>
          <cell r="V2007">
            <v>45689</v>
          </cell>
          <cell r="W2007">
            <v>45716</v>
          </cell>
          <cell r="Z2007">
            <v>45348</v>
          </cell>
          <cell r="AA2007">
            <v>2</v>
          </cell>
          <cell r="AB2007">
            <v>2024</v>
          </cell>
          <cell r="AC2007">
            <v>2028</v>
          </cell>
          <cell r="AD2007">
            <v>1.0277777777777777</v>
          </cell>
          <cell r="AE2007" t="str">
            <v>&lt; 2</v>
          </cell>
          <cell r="AF2007">
            <v>37865</v>
          </cell>
          <cell r="AG2007">
            <v>21.526027397260275</v>
          </cell>
          <cell r="AH2007" t="str">
            <v>&lt; 25</v>
          </cell>
          <cell r="AI2007">
            <v>17784318</v>
          </cell>
          <cell r="AJ2007" t="str">
            <v>07</v>
          </cell>
          <cell r="AK2007" t="str">
            <v>11675229</v>
          </cell>
          <cell r="AL2007">
            <v>44252</v>
          </cell>
          <cell r="AM2007" t="str">
            <v>FEMME</v>
          </cell>
          <cell r="AN2007" t="str">
            <v>Célibataire</v>
          </cell>
          <cell r="AP2007" t="str">
            <v>BTP</v>
          </cell>
          <cell r="AQ2007">
            <v>3</v>
          </cell>
          <cell r="AR2007">
            <v>2</v>
          </cell>
          <cell r="AS2007">
            <v>46078.5</v>
          </cell>
          <cell r="AT2007" t="str">
            <v>Horaire</v>
          </cell>
          <cell r="AU2007">
            <v>3.5</v>
          </cell>
          <cell r="AV2007">
            <v>17</v>
          </cell>
          <cell r="AW2007" t="str">
            <v>00100</v>
          </cell>
          <cell r="AX2007" t="str">
            <v>00003426367</v>
          </cell>
          <cell r="AY2007">
            <v>80</v>
          </cell>
          <cell r="AZ2007" t="str">
            <v>LA POSTE</v>
          </cell>
          <cell r="BA2007" t="str">
            <v>17001000000342636780</v>
          </cell>
          <cell r="BB2007">
            <v>20</v>
          </cell>
          <cell r="BC2007" t="str">
            <v xml:space="preserve">BORJ CHAKIR </v>
          </cell>
          <cell r="BD2007" t="str">
            <v>TUNIS</v>
          </cell>
          <cell r="BG2007">
            <v>26605617</v>
          </cell>
          <cell r="BJ2007" t="str">
            <v>BORJ CHAKIR</v>
          </cell>
          <cell r="BK2007" t="str">
            <v>A-P6 AV</v>
          </cell>
          <cell r="BL2007" t="str">
            <v>1.1</v>
          </cell>
          <cell r="BT2007">
            <v>1005</v>
          </cell>
          <cell r="BU2007" t="str">
            <v>si</v>
          </cell>
        </row>
        <row r="2008">
          <cell r="B2008">
            <v>2068</v>
          </cell>
          <cell r="C2008" t="str">
            <v>Madame</v>
          </cell>
          <cell r="D2008" t="str">
            <v>DRIDI HENDA</v>
          </cell>
          <cell r="E2008" t="str">
            <v>SAGE Tunisia</v>
          </cell>
          <cell r="F2008" t="str">
            <v>PRODUCTION</v>
          </cell>
          <cell r="G2008" t="str">
            <v>Couturière</v>
          </cell>
          <cell r="H2008" t="str">
            <v>P6 AV</v>
          </cell>
          <cell r="I2008" t="str">
            <v>ISSAM OUNI</v>
          </cell>
          <cell r="J2008" t="str">
            <v>B</v>
          </cell>
          <cell r="K2008" t="str">
            <v>DIRECTS</v>
          </cell>
          <cell r="L2008" t="str">
            <v>Variable cost at standard</v>
          </cell>
          <cell r="M2008" t="str">
            <v>Couturière</v>
          </cell>
          <cell r="N2008">
            <v>45348</v>
          </cell>
          <cell r="P2008">
            <v>-6</v>
          </cell>
          <cell r="T2008" t="str">
            <v>CDD</v>
          </cell>
          <cell r="U2008" t="str">
            <v>Contractuel</v>
          </cell>
          <cell r="V2008">
            <v>45689</v>
          </cell>
          <cell r="W2008">
            <v>45716</v>
          </cell>
          <cell r="Z2008">
            <v>45348</v>
          </cell>
          <cell r="AA2008">
            <v>2</v>
          </cell>
          <cell r="AB2008">
            <v>2024</v>
          </cell>
          <cell r="AC2008">
            <v>2028</v>
          </cell>
          <cell r="AD2008">
            <v>1.0277777777777777</v>
          </cell>
          <cell r="AE2008" t="str">
            <v>&lt; 2</v>
          </cell>
          <cell r="AF2008">
            <v>28510</v>
          </cell>
          <cell r="AG2008">
            <v>47.156164383561645</v>
          </cell>
          <cell r="AH2008" t="str">
            <v>&gt;45&lt; 55</v>
          </cell>
          <cell r="AI2008">
            <v>11803273</v>
          </cell>
          <cell r="AJ2008" t="str">
            <v>04</v>
          </cell>
          <cell r="AK2008" t="str">
            <v>07324059</v>
          </cell>
          <cell r="AL2008">
            <v>40838</v>
          </cell>
          <cell r="AM2008" t="str">
            <v>FEMME</v>
          </cell>
          <cell r="AN2008" t="str">
            <v>Marié(e)</v>
          </cell>
          <cell r="AO2008">
            <v>3</v>
          </cell>
          <cell r="AP2008" t="str">
            <v>7ème année</v>
          </cell>
          <cell r="AQ2008">
            <v>3</v>
          </cell>
          <cell r="AR2008">
            <v>2</v>
          </cell>
          <cell r="AS2008">
            <v>46078.5</v>
          </cell>
          <cell r="AT2008" t="str">
            <v>Horaire</v>
          </cell>
          <cell r="AU2008">
            <v>3.5</v>
          </cell>
          <cell r="AV2008">
            <v>25</v>
          </cell>
          <cell r="AW2008">
            <v>19600</v>
          </cell>
          <cell r="AX2008" t="str">
            <v>00001231710</v>
          </cell>
          <cell r="AY2008" t="str">
            <v>01</v>
          </cell>
          <cell r="AZ2008" t="str">
            <v>ZITOUNA BANK</v>
          </cell>
          <cell r="BA2008" t="str">
            <v>25196000000123171001</v>
          </cell>
          <cell r="BB2008">
            <v>20</v>
          </cell>
          <cell r="BC2008" t="str">
            <v>SANHEJA OUED LIL</v>
          </cell>
          <cell r="BD2008" t="str">
            <v>TUNIS</v>
          </cell>
          <cell r="BG2008">
            <v>27357628</v>
          </cell>
          <cell r="BJ2008" t="str">
            <v>SANHEJA</v>
          </cell>
          <cell r="BK2008" t="str">
            <v>B-P6 AV</v>
          </cell>
          <cell r="BL2008" t="str">
            <v>1.1</v>
          </cell>
          <cell r="BT2008">
            <v>196</v>
          </cell>
          <cell r="BU2008" t="str">
            <v>si</v>
          </cell>
        </row>
        <row r="2009">
          <cell r="B2009">
            <v>2069</v>
          </cell>
          <cell r="C2009" t="str">
            <v>Madame</v>
          </cell>
          <cell r="D2009" t="str">
            <v>BOUTHOURI AICHA</v>
          </cell>
          <cell r="E2009" t="str">
            <v>SAGE Tunisia</v>
          </cell>
          <cell r="F2009" t="str">
            <v>PRODUCTION</v>
          </cell>
          <cell r="G2009" t="str">
            <v>Prép CAMPO</v>
          </cell>
          <cell r="H2009" t="str">
            <v>P6 AV</v>
          </cell>
          <cell r="I2009" t="str">
            <v>MOHAMED MAALAOUI</v>
          </cell>
          <cell r="J2009" t="str">
            <v>A</v>
          </cell>
          <cell r="K2009" t="str">
            <v>DIRECTS</v>
          </cell>
          <cell r="L2009" t="str">
            <v>Variable cost at standard</v>
          </cell>
          <cell r="M2009" t="str">
            <v>Prép CAMPO</v>
          </cell>
          <cell r="N2009">
            <v>45348</v>
          </cell>
          <cell r="P2009">
            <v>-157</v>
          </cell>
          <cell r="Q2009">
            <v>45566</v>
          </cell>
          <cell r="R2009" t="str">
            <v>familiale</v>
          </cell>
          <cell r="T2009" t="str">
            <v>CDD</v>
          </cell>
          <cell r="U2009" t="str">
            <v>Contractuel</v>
          </cell>
          <cell r="V2009">
            <v>45536</v>
          </cell>
          <cell r="W2009">
            <v>45565</v>
          </cell>
          <cell r="Z2009">
            <v>45348</v>
          </cell>
          <cell r="AA2009">
            <v>2</v>
          </cell>
          <cell r="AB2009">
            <v>2024</v>
          </cell>
          <cell r="AC2009">
            <v>2028</v>
          </cell>
          <cell r="AD2009">
            <v>1.0277777777777777</v>
          </cell>
          <cell r="AE2009" t="str">
            <v>&lt; 2</v>
          </cell>
          <cell r="AF2009">
            <v>38189</v>
          </cell>
          <cell r="AG2009">
            <v>20.638356164383563</v>
          </cell>
          <cell r="AH2009" t="str">
            <v>&lt; 25</v>
          </cell>
          <cell r="AI2009">
            <v>17645080</v>
          </cell>
          <cell r="AJ2009" t="str">
            <v>06</v>
          </cell>
          <cell r="AK2009" t="str">
            <v>13039332</v>
          </cell>
          <cell r="AL2009">
            <v>44813</v>
          </cell>
          <cell r="AM2009" t="str">
            <v>FEMME</v>
          </cell>
          <cell r="AN2009" t="str">
            <v>Célibataire</v>
          </cell>
          <cell r="AP2009" t="str">
            <v>1ère année sécondaire</v>
          </cell>
          <cell r="AQ2009">
            <v>3</v>
          </cell>
          <cell r="AR2009">
            <v>1</v>
          </cell>
          <cell r="AS2009">
            <v>45713.25</v>
          </cell>
          <cell r="AT2009" t="str">
            <v>Horaire</v>
          </cell>
          <cell r="AU2009">
            <v>3.5</v>
          </cell>
          <cell r="AV2009" t="str">
            <v>07</v>
          </cell>
          <cell r="AW2009" t="str">
            <v>07701</v>
          </cell>
          <cell r="AX2009">
            <v>35105530845</v>
          </cell>
          <cell r="AY2009">
            <v>32</v>
          </cell>
          <cell r="AZ2009" t="str">
            <v>AMEN BANK</v>
          </cell>
          <cell r="BA2009" t="str">
            <v>07077013510553084532</v>
          </cell>
          <cell r="BB2009">
            <v>20</v>
          </cell>
          <cell r="BC2009" t="str">
            <v>QUARTIER AL NOUR</v>
          </cell>
          <cell r="BD2009" t="str">
            <v>TUNIS</v>
          </cell>
          <cell r="BG2009">
            <v>56994317</v>
          </cell>
          <cell r="BJ2009" t="str">
            <v>CITE ENNOUR</v>
          </cell>
          <cell r="BK2009" t="str">
            <v>CAMPO C</v>
          </cell>
          <cell r="BL2009" t="str">
            <v>1.1</v>
          </cell>
          <cell r="BU2009" t="str">
            <v>Non-Actif</v>
          </cell>
        </row>
        <row r="2010">
          <cell r="B2010">
            <v>2070</v>
          </cell>
          <cell r="C2010" t="str">
            <v>Madame</v>
          </cell>
          <cell r="D2010" t="str">
            <v>KASMI HAILA</v>
          </cell>
          <cell r="E2010" t="str">
            <v>SAGE Tunisia</v>
          </cell>
          <cell r="F2010" t="str">
            <v>PRODUCTION</v>
          </cell>
          <cell r="G2010" t="str">
            <v>Couturière</v>
          </cell>
          <cell r="H2010" t="str">
            <v>P6 AV</v>
          </cell>
          <cell r="I2010" t="str">
            <v>EL KADRI MARIEM</v>
          </cell>
          <cell r="J2010" t="str">
            <v>A</v>
          </cell>
          <cell r="K2010" t="str">
            <v>DIRECTS</v>
          </cell>
          <cell r="L2010" t="str">
            <v>Variable cost at standard</v>
          </cell>
          <cell r="M2010" t="str">
            <v>Couturière</v>
          </cell>
          <cell r="N2010">
            <v>45348</v>
          </cell>
          <cell r="P2010">
            <v>-187</v>
          </cell>
          <cell r="Q2010">
            <v>45549</v>
          </cell>
          <cell r="R2010" t="str">
            <v>familliale</v>
          </cell>
          <cell r="S2010" t="str">
            <v>Faurcia</v>
          </cell>
          <cell r="T2010" t="str">
            <v>CDD</v>
          </cell>
          <cell r="U2010" t="str">
            <v>Contractuel</v>
          </cell>
          <cell r="V2010">
            <v>45505</v>
          </cell>
          <cell r="W2010">
            <v>45535</v>
          </cell>
          <cell r="Z2010">
            <v>45348</v>
          </cell>
          <cell r="AA2010">
            <v>2</v>
          </cell>
          <cell r="AB2010">
            <v>2024</v>
          </cell>
          <cell r="AC2010">
            <v>2028</v>
          </cell>
          <cell r="AD2010">
            <v>1.0277777777777777</v>
          </cell>
          <cell r="AE2010" t="str">
            <v>&lt; 2</v>
          </cell>
          <cell r="AF2010">
            <v>30882</v>
          </cell>
          <cell r="AG2010">
            <v>40.657534246575345</v>
          </cell>
          <cell r="AH2010" t="str">
            <v>&gt;35&lt; 45</v>
          </cell>
          <cell r="AI2010">
            <v>16067400</v>
          </cell>
          <cell r="AJ2010" t="str">
            <v>07</v>
          </cell>
          <cell r="AK2010" t="str">
            <v>07385810</v>
          </cell>
          <cell r="AL2010">
            <v>37642</v>
          </cell>
          <cell r="AM2010" t="str">
            <v>FEMME</v>
          </cell>
          <cell r="AN2010" t="str">
            <v>Marié(e)</v>
          </cell>
          <cell r="AO2010">
            <v>3</v>
          </cell>
          <cell r="AP2010" t="str">
            <v>7ème année</v>
          </cell>
          <cell r="AQ2010">
            <v>3</v>
          </cell>
          <cell r="AR2010">
            <v>1</v>
          </cell>
          <cell r="AS2010">
            <v>45713.25</v>
          </cell>
          <cell r="AT2010" t="str">
            <v>Horaire</v>
          </cell>
          <cell r="AU2010">
            <v>3.5</v>
          </cell>
          <cell r="AV2010">
            <v>17</v>
          </cell>
          <cell r="AW2010" t="str">
            <v>00100</v>
          </cell>
          <cell r="AX2010" t="str">
            <v>00001367253</v>
          </cell>
          <cell r="AY2010">
            <v>74</v>
          </cell>
          <cell r="AZ2010" t="str">
            <v>LA POSTE</v>
          </cell>
          <cell r="BA2010" t="str">
            <v>17001000000136725374</v>
          </cell>
          <cell r="BB2010">
            <v>20</v>
          </cell>
          <cell r="BC2010" t="str">
            <v>BORJ EL AMRI</v>
          </cell>
          <cell r="BD2010" t="str">
            <v>TUNIS</v>
          </cell>
          <cell r="BG2010">
            <v>24511767</v>
          </cell>
          <cell r="BJ2010" t="str">
            <v>BORJ AL AMRI</v>
          </cell>
          <cell r="BK2010" t="str">
            <v>A-P6 AV</v>
          </cell>
          <cell r="BL2010" t="str">
            <v>1.1</v>
          </cell>
          <cell r="BU2010" t="str">
            <v>Non-Actif</v>
          </cell>
        </row>
        <row r="2011">
          <cell r="B2011">
            <v>2071</v>
          </cell>
          <cell r="C2011" t="str">
            <v>Madame</v>
          </cell>
          <cell r="D2011" t="str">
            <v>DAAJI GHOFRANE</v>
          </cell>
          <cell r="E2011" t="str">
            <v>SAGE Tunisia</v>
          </cell>
          <cell r="F2011" t="str">
            <v>PRODUCTION</v>
          </cell>
          <cell r="G2011" t="str">
            <v>Couturière</v>
          </cell>
          <cell r="H2011" t="str">
            <v>Panda</v>
          </cell>
          <cell r="I2011" t="str">
            <v>HASNA NASRAOUI</v>
          </cell>
          <cell r="J2011" t="str">
            <v>A</v>
          </cell>
          <cell r="K2011" t="str">
            <v>DIRECTS</v>
          </cell>
          <cell r="L2011" t="str">
            <v>Variable cost at standard</v>
          </cell>
          <cell r="M2011" t="str">
            <v>Couturière</v>
          </cell>
          <cell r="N2011">
            <v>45349</v>
          </cell>
          <cell r="P2011">
            <v>-6</v>
          </cell>
          <cell r="T2011" t="str">
            <v>CDD</v>
          </cell>
          <cell r="U2011" t="str">
            <v>Contractuel</v>
          </cell>
          <cell r="V2011">
            <v>45689</v>
          </cell>
          <cell r="W2011">
            <v>45716</v>
          </cell>
          <cell r="Z2011">
            <v>45349</v>
          </cell>
          <cell r="AA2011">
            <v>2</v>
          </cell>
          <cell r="AB2011">
            <v>2024</v>
          </cell>
          <cell r="AC2011">
            <v>2028</v>
          </cell>
          <cell r="AD2011">
            <v>1.0249999999999999</v>
          </cell>
          <cell r="AE2011" t="str">
            <v>&lt; 2</v>
          </cell>
          <cell r="AF2011">
            <v>37632</v>
          </cell>
          <cell r="AG2011">
            <v>22.164383561643834</v>
          </cell>
          <cell r="AH2011" t="str">
            <v>&lt; 25</v>
          </cell>
          <cell r="AI2011">
            <v>17451183</v>
          </cell>
          <cell r="AJ2011" t="str">
            <v>05</v>
          </cell>
          <cell r="AK2011" t="str">
            <v>09530481</v>
          </cell>
          <cell r="AL2011">
            <v>43899</v>
          </cell>
          <cell r="AM2011" t="str">
            <v>FEMME</v>
          </cell>
          <cell r="AN2011" t="str">
            <v>Célibataire</v>
          </cell>
          <cell r="AP2011" t="str">
            <v>8ème année</v>
          </cell>
          <cell r="AQ2011">
            <v>3</v>
          </cell>
          <cell r="AR2011">
            <v>2</v>
          </cell>
          <cell r="AS2011">
            <v>46079.5</v>
          </cell>
          <cell r="AT2011" t="str">
            <v>Horaire</v>
          </cell>
          <cell r="AU2011">
            <v>3.5</v>
          </cell>
          <cell r="AV2011">
            <v>17</v>
          </cell>
          <cell r="AW2011" t="str">
            <v>00100</v>
          </cell>
          <cell r="AX2011" t="str">
            <v>00002997000</v>
          </cell>
          <cell r="AY2011">
            <v>21</v>
          </cell>
          <cell r="AZ2011" t="str">
            <v>LA POSTE</v>
          </cell>
          <cell r="BA2011" t="str">
            <v>17001000000299700021</v>
          </cell>
          <cell r="BB2011">
            <v>20</v>
          </cell>
          <cell r="BC2011" t="str">
            <v>CITE HIDEYA JEDAYDA</v>
          </cell>
          <cell r="BD2011" t="str">
            <v>TUNIS</v>
          </cell>
          <cell r="BG2011">
            <v>23282342</v>
          </cell>
          <cell r="BJ2011" t="str">
            <v>JEDAIDA</v>
          </cell>
          <cell r="BK2011" t="str">
            <v>A-Panda</v>
          </cell>
          <cell r="BL2011" t="str">
            <v>1.1</v>
          </cell>
          <cell r="BT2011">
            <v>677</v>
          </cell>
          <cell r="BU2011" t="str">
            <v>si</v>
          </cell>
        </row>
        <row r="2012">
          <cell r="B2012">
            <v>2072</v>
          </cell>
          <cell r="C2012" t="str">
            <v>Monsieur</v>
          </cell>
          <cell r="D2012" t="str">
            <v>BEN AMOR KARIM</v>
          </cell>
          <cell r="E2012" t="str">
            <v>SAGE Tunisia</v>
          </cell>
          <cell r="F2012" t="str">
            <v>PRODUCTION</v>
          </cell>
          <cell r="G2012" t="str">
            <v>Couturière</v>
          </cell>
          <cell r="H2012" t="str">
            <v>P6 AV</v>
          </cell>
          <cell r="I2012" t="str">
            <v>EL KADRI MARIEM</v>
          </cell>
          <cell r="J2012" t="str">
            <v>A</v>
          </cell>
          <cell r="K2012" t="str">
            <v>DIRECTS</v>
          </cell>
          <cell r="L2012" t="str">
            <v>Variable cost at standard</v>
          </cell>
          <cell r="M2012" t="str">
            <v>Couturière</v>
          </cell>
          <cell r="N2012">
            <v>45349</v>
          </cell>
          <cell r="P2012">
            <v>-218</v>
          </cell>
          <cell r="Q2012">
            <v>45519</v>
          </cell>
          <cell r="R2012" t="str">
            <v>nouvelle opportunité</v>
          </cell>
          <cell r="T2012" t="str">
            <v>CDD</v>
          </cell>
          <cell r="U2012" t="str">
            <v>Contractuel</v>
          </cell>
          <cell r="V2012">
            <v>45474</v>
          </cell>
          <cell r="W2012">
            <v>45504</v>
          </cell>
          <cell r="Z2012">
            <v>45349</v>
          </cell>
          <cell r="AA2012">
            <v>2</v>
          </cell>
          <cell r="AB2012">
            <v>2024</v>
          </cell>
          <cell r="AC2012">
            <v>2028</v>
          </cell>
          <cell r="AD2012">
            <v>1.0249999999999999</v>
          </cell>
          <cell r="AE2012" t="str">
            <v>&lt; 2</v>
          </cell>
          <cell r="AF2012">
            <v>35818</v>
          </cell>
          <cell r="AG2012">
            <v>27.134246575342466</v>
          </cell>
          <cell r="AH2012" t="str">
            <v>&gt;25&lt; 35</v>
          </cell>
          <cell r="AI2012">
            <v>17406996</v>
          </cell>
          <cell r="AJ2012" t="str">
            <v>06</v>
          </cell>
          <cell r="AK2012" t="str">
            <v>07232174</v>
          </cell>
          <cell r="AL2012">
            <v>42517</v>
          </cell>
          <cell r="AM2012" t="str">
            <v xml:space="preserve">HOMME </v>
          </cell>
          <cell r="AN2012" t="str">
            <v>Célibataire</v>
          </cell>
          <cell r="AP2012" t="str">
            <v>3ème année technique</v>
          </cell>
          <cell r="AQ2012">
            <v>3</v>
          </cell>
          <cell r="AR2012">
            <v>1</v>
          </cell>
          <cell r="AS2012">
            <v>45714.25</v>
          </cell>
          <cell r="AT2012" t="str">
            <v>Horaire</v>
          </cell>
          <cell r="AU2012">
            <v>3.5</v>
          </cell>
          <cell r="AV2012" t="str">
            <v>07</v>
          </cell>
          <cell r="AW2012" t="str">
            <v>00200</v>
          </cell>
          <cell r="AX2012" t="str">
            <v>02105595240</v>
          </cell>
          <cell r="AY2012">
            <v>37</v>
          </cell>
          <cell r="AZ2012" t="str">
            <v>AMEN BANK</v>
          </cell>
          <cell r="BA2012" t="str">
            <v>07002000210559524037</v>
          </cell>
          <cell r="BB2012">
            <v>20</v>
          </cell>
          <cell r="BC2012" t="str">
            <v xml:space="preserve">CITE RABTA MEDINA JADIDA </v>
          </cell>
          <cell r="BD2012" t="str">
            <v>BEN AROUS</v>
          </cell>
          <cell r="BG2012">
            <v>20222807</v>
          </cell>
          <cell r="BK2012" t="str">
            <v>A-P6 AV</v>
          </cell>
          <cell r="BL2012" t="str">
            <v>1.1</v>
          </cell>
          <cell r="BU2012" t="str">
            <v>Non-Actif</v>
          </cell>
        </row>
        <row r="2013">
          <cell r="B2013">
            <v>2073</v>
          </cell>
          <cell r="C2013" t="str">
            <v>Madame</v>
          </cell>
          <cell r="D2013" t="str">
            <v xml:space="preserve">SAIDI HANEN </v>
          </cell>
          <cell r="E2013" t="str">
            <v>SAGE Tunisia</v>
          </cell>
          <cell r="F2013" t="str">
            <v>PRODUCTION</v>
          </cell>
          <cell r="G2013" t="str">
            <v>Couturière</v>
          </cell>
          <cell r="H2013" t="str">
            <v>Panda</v>
          </cell>
          <cell r="I2013" t="str">
            <v>FAWZI SENDESNI</v>
          </cell>
          <cell r="J2013" t="str">
            <v>B</v>
          </cell>
          <cell r="K2013" t="str">
            <v>DIRECTS</v>
          </cell>
          <cell r="L2013" t="str">
            <v>Variable cost at standard</v>
          </cell>
          <cell r="M2013" t="str">
            <v>Couturière</v>
          </cell>
          <cell r="N2013">
            <v>45348</v>
          </cell>
          <cell r="P2013">
            <v>-6</v>
          </cell>
          <cell r="T2013" t="str">
            <v>CDD</v>
          </cell>
          <cell r="U2013" t="str">
            <v>Contractuel</v>
          </cell>
          <cell r="V2013">
            <v>45689</v>
          </cell>
          <cell r="W2013">
            <v>45716</v>
          </cell>
          <cell r="Z2013">
            <v>45348</v>
          </cell>
          <cell r="AA2013">
            <v>2</v>
          </cell>
          <cell r="AB2013">
            <v>2024</v>
          </cell>
          <cell r="AC2013">
            <v>2028</v>
          </cell>
          <cell r="AD2013">
            <v>1.0277777777777777</v>
          </cell>
          <cell r="AE2013" t="str">
            <v>&lt; 2</v>
          </cell>
          <cell r="AF2013">
            <v>30326</v>
          </cell>
          <cell r="AG2013">
            <v>42.180821917808217</v>
          </cell>
          <cell r="AH2013" t="str">
            <v>&gt;35&lt; 45</v>
          </cell>
          <cell r="AI2013">
            <v>12213400</v>
          </cell>
          <cell r="AJ2013" t="str">
            <v>01</v>
          </cell>
          <cell r="AK2013" t="str">
            <v>07079374</v>
          </cell>
          <cell r="AL2013">
            <v>44060</v>
          </cell>
          <cell r="AM2013" t="str">
            <v>FEMME</v>
          </cell>
          <cell r="AN2013" t="str">
            <v>Marié(e)</v>
          </cell>
          <cell r="AO2013">
            <v>2</v>
          </cell>
          <cell r="AP2013" t="str">
            <v>6ème année primaire</v>
          </cell>
          <cell r="AQ2013">
            <v>3</v>
          </cell>
          <cell r="AR2013">
            <v>2</v>
          </cell>
          <cell r="AS2013">
            <v>46078.5</v>
          </cell>
          <cell r="AT2013" t="str">
            <v>Horaire</v>
          </cell>
          <cell r="AU2013">
            <v>3.5</v>
          </cell>
          <cell r="AV2013" t="str">
            <v>08</v>
          </cell>
          <cell r="AW2013">
            <v>20300</v>
          </cell>
          <cell r="AX2013" t="str">
            <v>05240075271</v>
          </cell>
          <cell r="AY2013">
            <v>82</v>
          </cell>
          <cell r="AZ2013" t="str">
            <v>BIAT</v>
          </cell>
          <cell r="BA2013" t="str">
            <v>08203000524007527182</v>
          </cell>
          <cell r="BB2013">
            <v>20</v>
          </cell>
          <cell r="BC2013" t="str">
            <v>CITE SALEM MORNEG</v>
          </cell>
          <cell r="BD2013" t="str">
            <v>TUNIS</v>
          </cell>
          <cell r="BG2013">
            <v>29260258</v>
          </cell>
          <cell r="BH2013">
            <v>21215534</v>
          </cell>
          <cell r="BJ2013" t="str">
            <v>MORNAG</v>
          </cell>
          <cell r="BK2013" t="str">
            <v>B-Panda</v>
          </cell>
          <cell r="BL2013" t="str">
            <v>1.1</v>
          </cell>
          <cell r="BT2013">
            <v>682</v>
          </cell>
          <cell r="BU2013" t="str">
            <v>si</v>
          </cell>
        </row>
        <row r="2014">
          <cell r="B2014">
            <v>2074</v>
          </cell>
          <cell r="C2014" t="str">
            <v>Madame</v>
          </cell>
          <cell r="D2014" t="str">
            <v>AOUINI RTIBA</v>
          </cell>
          <cell r="E2014" t="str">
            <v>SAGE Tunisia</v>
          </cell>
          <cell r="F2014" t="str">
            <v>PRODUCTION</v>
          </cell>
          <cell r="G2014" t="str">
            <v>Couturière</v>
          </cell>
          <cell r="H2014" t="str">
            <v>Panda</v>
          </cell>
          <cell r="I2014" t="str">
            <v>FAWZI SENDESNI</v>
          </cell>
          <cell r="J2014" t="str">
            <v>B</v>
          </cell>
          <cell r="K2014" t="str">
            <v>DIRECTS</v>
          </cell>
          <cell r="L2014" t="str">
            <v>Variable cost at standard</v>
          </cell>
          <cell r="M2014" t="str">
            <v>Couturière</v>
          </cell>
          <cell r="N2014">
            <v>45348</v>
          </cell>
          <cell r="P2014">
            <v>-187</v>
          </cell>
          <cell r="Q2014">
            <v>45552</v>
          </cell>
          <cell r="R2014" t="str">
            <v>familliale</v>
          </cell>
          <cell r="T2014" t="str">
            <v>CDD</v>
          </cell>
          <cell r="U2014" t="str">
            <v>Contractuel</v>
          </cell>
          <cell r="V2014">
            <v>45505</v>
          </cell>
          <cell r="W2014">
            <v>45535</v>
          </cell>
          <cell r="Z2014">
            <v>45348</v>
          </cell>
          <cell r="AA2014">
            <v>2</v>
          </cell>
          <cell r="AB2014">
            <v>2024</v>
          </cell>
          <cell r="AC2014">
            <v>2028</v>
          </cell>
          <cell r="AD2014">
            <v>1.0277777777777777</v>
          </cell>
          <cell r="AE2014" t="str">
            <v>&lt; 2</v>
          </cell>
          <cell r="AF2014">
            <v>29798</v>
          </cell>
          <cell r="AG2014">
            <v>43.627397260273973</v>
          </cell>
          <cell r="AH2014" t="str">
            <v>&gt;35&lt; 45</v>
          </cell>
          <cell r="AI2014">
            <v>12594562</v>
          </cell>
          <cell r="AJ2014" t="str">
            <v>08</v>
          </cell>
          <cell r="AK2014" t="str">
            <v>07353044</v>
          </cell>
          <cell r="AL2014">
            <v>38547</v>
          </cell>
          <cell r="AM2014" t="str">
            <v>FEMME</v>
          </cell>
          <cell r="AN2014" t="str">
            <v>Marié(e)</v>
          </cell>
          <cell r="AO2014">
            <v>1</v>
          </cell>
          <cell r="AP2014" t="str">
            <v>6ème année primaire</v>
          </cell>
          <cell r="AQ2014">
            <v>3</v>
          </cell>
          <cell r="AR2014">
            <v>1</v>
          </cell>
          <cell r="AS2014">
            <v>45713.25</v>
          </cell>
          <cell r="AT2014" t="str">
            <v>Horaire</v>
          </cell>
          <cell r="AU2014">
            <v>3.5</v>
          </cell>
          <cell r="AV2014" t="str">
            <v>07</v>
          </cell>
          <cell r="AW2014" t="str">
            <v>09101</v>
          </cell>
          <cell r="AX2014">
            <v>49105512544</v>
          </cell>
          <cell r="AY2014">
            <v>12</v>
          </cell>
          <cell r="AZ2014" t="str">
            <v>AMEN BANK</v>
          </cell>
          <cell r="BA2014" t="str">
            <v>07091014910551254412</v>
          </cell>
          <cell r="BB2014">
            <v>20</v>
          </cell>
          <cell r="BC2014" t="str">
            <v>MORNAGUIA</v>
          </cell>
          <cell r="BD2014" t="str">
            <v>TUNIS</v>
          </cell>
          <cell r="BG2014">
            <v>29890725</v>
          </cell>
          <cell r="BH2014">
            <v>21887950</v>
          </cell>
          <cell r="BJ2014" t="str">
            <v>MORNAGUIA</v>
          </cell>
          <cell r="BK2014" t="str">
            <v>B-Panda</v>
          </cell>
          <cell r="BL2014" t="str">
            <v>1.1</v>
          </cell>
          <cell r="BU2014" t="str">
            <v>Non-Actif</v>
          </cell>
        </row>
        <row r="2015">
          <cell r="B2015">
            <v>2075</v>
          </cell>
          <cell r="C2015" t="str">
            <v>Madame</v>
          </cell>
          <cell r="D2015" t="str">
            <v>KHIARI ASMA</v>
          </cell>
          <cell r="E2015" t="str">
            <v>SAGE Tunisia</v>
          </cell>
          <cell r="F2015" t="str">
            <v>PRODUCTION</v>
          </cell>
          <cell r="G2015" t="str">
            <v>Prép CAMPO</v>
          </cell>
          <cell r="H2015" t="str">
            <v>P7 AR</v>
          </cell>
          <cell r="I2015" t="str">
            <v>FOUED HOMRANI</v>
          </cell>
          <cell r="J2015" t="str">
            <v>A</v>
          </cell>
          <cell r="K2015" t="str">
            <v>DIRECTS</v>
          </cell>
          <cell r="L2015" t="str">
            <v>Variable cost at standard</v>
          </cell>
          <cell r="M2015" t="str">
            <v>Prép CAMPO</v>
          </cell>
          <cell r="N2015">
            <v>45348</v>
          </cell>
          <cell r="P2015">
            <v>-6</v>
          </cell>
          <cell r="T2015" t="str">
            <v>CDD</v>
          </cell>
          <cell r="U2015" t="str">
            <v>Contractuel</v>
          </cell>
          <cell r="V2015">
            <v>45689</v>
          </cell>
          <cell r="W2015">
            <v>45716</v>
          </cell>
          <cell r="Z2015">
            <v>45348</v>
          </cell>
          <cell r="AA2015">
            <v>2</v>
          </cell>
          <cell r="AB2015">
            <v>2024</v>
          </cell>
          <cell r="AC2015">
            <v>2028</v>
          </cell>
          <cell r="AD2015">
            <v>1.0277777777777777</v>
          </cell>
          <cell r="AE2015" t="str">
            <v>&lt; 2</v>
          </cell>
          <cell r="AF2015">
            <v>34835</v>
          </cell>
          <cell r="AG2015">
            <v>29.827397260273973</v>
          </cell>
          <cell r="AH2015" t="str">
            <v>&gt;25&lt; 35</v>
          </cell>
          <cell r="AI2015">
            <v>17443238</v>
          </cell>
          <cell r="AJ2015" t="str">
            <v>07</v>
          </cell>
          <cell r="AK2015" t="str">
            <v>09198113</v>
          </cell>
          <cell r="AL2015">
            <v>43643</v>
          </cell>
          <cell r="AM2015" t="str">
            <v>FEMME</v>
          </cell>
          <cell r="AN2015" t="str">
            <v>Célibataire</v>
          </cell>
          <cell r="AP2015" t="str">
            <v>BTP</v>
          </cell>
          <cell r="AQ2015">
            <v>3</v>
          </cell>
          <cell r="AR2015">
            <v>2</v>
          </cell>
          <cell r="AS2015">
            <v>46078.5</v>
          </cell>
          <cell r="AT2015" t="str">
            <v>Horaire</v>
          </cell>
          <cell r="AU2015">
            <v>3.5</v>
          </cell>
          <cell r="AV2015">
            <v>17</v>
          </cell>
          <cell r="AW2015" t="str">
            <v>00100</v>
          </cell>
          <cell r="AX2015" t="str">
            <v>00002580000</v>
          </cell>
          <cell r="AY2015">
            <v>12</v>
          </cell>
          <cell r="AZ2015" t="str">
            <v>LA POSTE</v>
          </cell>
          <cell r="BA2015" t="str">
            <v>17001000000258000012</v>
          </cell>
          <cell r="BB2015">
            <v>20</v>
          </cell>
          <cell r="BC2015" t="str">
            <v>MORNAGUIA</v>
          </cell>
          <cell r="BD2015" t="str">
            <v>TUNIS</v>
          </cell>
          <cell r="BG2015">
            <v>92894296</v>
          </cell>
          <cell r="BH2015">
            <v>29629690</v>
          </cell>
          <cell r="BJ2015" t="str">
            <v>MORNAGUIA</v>
          </cell>
          <cell r="BK2015" t="str">
            <v>A-P7 AR</v>
          </cell>
          <cell r="BL2015" t="str">
            <v>1.1</v>
          </cell>
          <cell r="BT2015">
            <v>198</v>
          </cell>
          <cell r="BU2015" t="str">
            <v>si</v>
          </cell>
        </row>
        <row r="2016">
          <cell r="B2016">
            <v>2076</v>
          </cell>
          <cell r="C2016" t="str">
            <v>Madame</v>
          </cell>
          <cell r="D2016" t="str">
            <v>MAY CHAIMA</v>
          </cell>
          <cell r="E2016" t="str">
            <v>SAGE Tunisia</v>
          </cell>
          <cell r="F2016" t="str">
            <v>PRODUCTION</v>
          </cell>
          <cell r="G2016" t="str">
            <v>Couturière</v>
          </cell>
          <cell r="H2016" t="str">
            <v>P6 AV</v>
          </cell>
          <cell r="I2016" t="str">
            <v>EL KADRI MARIEM</v>
          </cell>
          <cell r="J2016" t="str">
            <v>A</v>
          </cell>
          <cell r="K2016" t="str">
            <v>DIRECTS</v>
          </cell>
          <cell r="L2016" t="str">
            <v>Variable cost at standard</v>
          </cell>
          <cell r="M2016" t="str">
            <v>Couturière</v>
          </cell>
          <cell r="N2016">
            <v>45349</v>
          </cell>
          <cell r="P2016">
            <v>-6</v>
          </cell>
          <cell r="T2016" t="str">
            <v>CDD</v>
          </cell>
          <cell r="U2016" t="str">
            <v>Contractuel</v>
          </cell>
          <cell r="V2016">
            <v>45689</v>
          </cell>
          <cell r="W2016">
            <v>45716</v>
          </cell>
          <cell r="Z2016">
            <v>45349</v>
          </cell>
          <cell r="AA2016">
            <v>2</v>
          </cell>
          <cell r="AB2016">
            <v>2024</v>
          </cell>
          <cell r="AC2016">
            <v>2028</v>
          </cell>
          <cell r="AD2016">
            <v>1.0249999999999999</v>
          </cell>
          <cell r="AE2016" t="str">
            <v>&lt; 2</v>
          </cell>
          <cell r="AF2016">
            <v>37126</v>
          </cell>
          <cell r="AG2016">
            <v>23.550684931506851</v>
          </cell>
          <cell r="AH2016" t="str">
            <v>&lt; 25</v>
          </cell>
          <cell r="AI2016">
            <v>17450040</v>
          </cell>
          <cell r="AJ2016" t="str">
            <v>00</v>
          </cell>
          <cell r="AK2016" t="str">
            <v>09528358</v>
          </cell>
          <cell r="AL2016">
            <v>43420</v>
          </cell>
          <cell r="AM2016" t="str">
            <v>FEMME</v>
          </cell>
          <cell r="AN2016" t="str">
            <v>Célibataire</v>
          </cell>
          <cell r="AP2016" t="str">
            <v>7ème année</v>
          </cell>
          <cell r="AQ2016">
            <v>3</v>
          </cell>
          <cell r="AR2016">
            <v>2</v>
          </cell>
          <cell r="AS2016">
            <v>46079.5</v>
          </cell>
          <cell r="AT2016" t="str">
            <v>Horaire</v>
          </cell>
          <cell r="AU2016">
            <v>3.5</v>
          </cell>
          <cell r="AV2016">
            <v>17</v>
          </cell>
          <cell r="AW2016" t="str">
            <v>00100</v>
          </cell>
          <cell r="AX2016" t="str">
            <v>00002826873</v>
          </cell>
          <cell r="AY2016">
            <v>85</v>
          </cell>
          <cell r="AZ2016" t="str">
            <v>LA POSTE</v>
          </cell>
          <cell r="BA2016" t="str">
            <v>17001000000282687385</v>
          </cell>
          <cell r="BB2016">
            <v>20</v>
          </cell>
          <cell r="BC2016" t="str">
            <v>CITE HIDEYA JEDAYDA</v>
          </cell>
          <cell r="BD2016" t="str">
            <v>TUNIS</v>
          </cell>
          <cell r="BG2016">
            <v>55453218</v>
          </cell>
          <cell r="BJ2016" t="str">
            <v>JEDAIDA</v>
          </cell>
          <cell r="BK2016" t="str">
            <v>A-P6 AV</v>
          </cell>
          <cell r="BL2016" t="str">
            <v>1.1</v>
          </cell>
          <cell r="BT2016">
            <v>1007</v>
          </cell>
          <cell r="BU2016" t="str">
            <v>si</v>
          </cell>
        </row>
        <row r="2017">
          <cell r="B2017">
            <v>2077</v>
          </cell>
          <cell r="C2017" t="str">
            <v>Madame</v>
          </cell>
          <cell r="D2017" t="str">
            <v>KEFI KARIMA</v>
          </cell>
          <cell r="E2017" t="str">
            <v>SAGE Tunisia</v>
          </cell>
          <cell r="F2017" t="str">
            <v>PRODUCTION</v>
          </cell>
          <cell r="G2017" t="str">
            <v>Couturière</v>
          </cell>
          <cell r="H2017" t="str">
            <v>P6 AV</v>
          </cell>
          <cell r="I2017" t="str">
            <v>EL KADRI MARIEM</v>
          </cell>
          <cell r="J2017" t="str">
            <v>A</v>
          </cell>
          <cell r="K2017" t="str">
            <v>DIRECTS</v>
          </cell>
          <cell r="L2017" t="str">
            <v>Variable cost at standard</v>
          </cell>
          <cell r="M2017" t="str">
            <v>Couturière</v>
          </cell>
          <cell r="N2017">
            <v>45349</v>
          </cell>
          <cell r="P2017">
            <v>-34</v>
          </cell>
          <cell r="Q2017">
            <v>45682</v>
          </cell>
          <cell r="R2017" t="str">
            <v>familiale</v>
          </cell>
          <cell r="T2017" t="str">
            <v>CDD</v>
          </cell>
          <cell r="U2017" t="str">
            <v>Contractuel</v>
          </cell>
          <cell r="V2017">
            <v>45658</v>
          </cell>
          <cell r="W2017">
            <v>45688</v>
          </cell>
          <cell r="Z2017">
            <v>45349</v>
          </cell>
          <cell r="AA2017">
            <v>2</v>
          </cell>
          <cell r="AB2017">
            <v>2024</v>
          </cell>
          <cell r="AC2017">
            <v>2028</v>
          </cell>
          <cell r="AD2017">
            <v>1.0249999999999999</v>
          </cell>
          <cell r="AE2017" t="str">
            <v>&lt; 2</v>
          </cell>
          <cell r="AF2017">
            <v>30887</v>
          </cell>
          <cell r="AG2017">
            <v>40.643835616438359</v>
          </cell>
          <cell r="AH2017" t="str">
            <v>&gt;35&lt; 45</v>
          </cell>
          <cell r="AI2017">
            <v>16228612</v>
          </cell>
          <cell r="AJ2017" t="str">
            <v>09</v>
          </cell>
          <cell r="AK2017" t="str">
            <v>08057086</v>
          </cell>
          <cell r="AL2017">
            <v>44069</v>
          </cell>
          <cell r="AM2017" t="str">
            <v>FEMME</v>
          </cell>
          <cell r="AN2017" t="str">
            <v>Marié(e)</v>
          </cell>
          <cell r="AO2017">
            <v>2</v>
          </cell>
          <cell r="AP2017" t="str">
            <v>2année sécondaire</v>
          </cell>
          <cell r="AQ2017">
            <v>3</v>
          </cell>
          <cell r="AR2017">
            <v>1</v>
          </cell>
          <cell r="AS2017">
            <v>45714.25</v>
          </cell>
          <cell r="AT2017" t="str">
            <v>Horaire</v>
          </cell>
          <cell r="AU2017">
            <v>3.5</v>
          </cell>
          <cell r="AV2017">
            <v>17</v>
          </cell>
          <cell r="AW2017">
            <v>53594</v>
          </cell>
          <cell r="AX2017" t="str">
            <v>01720917232</v>
          </cell>
          <cell r="AY2017">
            <v>37</v>
          </cell>
          <cell r="AZ2017" t="str">
            <v>LA POSTE</v>
          </cell>
          <cell r="BA2017" t="str">
            <v>17535940172091723237</v>
          </cell>
          <cell r="BB2017">
            <v>20</v>
          </cell>
          <cell r="BC2017" t="str">
            <v>JEDAYDA</v>
          </cell>
          <cell r="BD2017" t="str">
            <v>MANOUBA</v>
          </cell>
          <cell r="BG2017">
            <v>27831341</v>
          </cell>
          <cell r="BJ2017" t="str">
            <v>JEDAIDA</v>
          </cell>
          <cell r="BK2017" t="str">
            <v>A-P6 AV</v>
          </cell>
          <cell r="BL2017" t="str">
            <v>1.1</v>
          </cell>
          <cell r="BU2017" t="str">
            <v>Non-Actif</v>
          </cell>
        </row>
        <row r="2018">
          <cell r="B2018">
            <v>2078</v>
          </cell>
          <cell r="C2018" t="str">
            <v>Madame</v>
          </cell>
          <cell r="D2018" t="str">
            <v>AYARI HASNA</v>
          </cell>
          <cell r="E2018" t="str">
            <v>SAGE Tunisia</v>
          </cell>
          <cell r="F2018" t="str">
            <v>PRODUCTION</v>
          </cell>
          <cell r="G2018" t="str">
            <v>Couturière</v>
          </cell>
          <cell r="H2018" t="str">
            <v>P6 AV</v>
          </cell>
          <cell r="I2018" t="str">
            <v>EL KADRI MARIEM</v>
          </cell>
          <cell r="J2018" t="str">
            <v>A</v>
          </cell>
          <cell r="K2018" t="str">
            <v>DIRECTS</v>
          </cell>
          <cell r="L2018" t="str">
            <v>Variable cost at standard</v>
          </cell>
          <cell r="M2018" t="str">
            <v>Couturière</v>
          </cell>
          <cell r="N2018">
            <v>45349</v>
          </cell>
          <cell r="P2018">
            <v>-6</v>
          </cell>
          <cell r="T2018" t="str">
            <v>CDD</v>
          </cell>
          <cell r="U2018" t="str">
            <v>Contractuel</v>
          </cell>
          <cell r="V2018">
            <v>45689</v>
          </cell>
          <cell r="W2018">
            <v>45716</v>
          </cell>
          <cell r="Z2018">
            <v>45349</v>
          </cell>
          <cell r="AA2018">
            <v>2</v>
          </cell>
          <cell r="AB2018">
            <v>2024</v>
          </cell>
          <cell r="AC2018">
            <v>2028</v>
          </cell>
          <cell r="AD2018">
            <v>1.0249999999999999</v>
          </cell>
          <cell r="AE2018" t="str">
            <v>&lt; 2</v>
          </cell>
          <cell r="AF2018">
            <v>25114</v>
          </cell>
          <cell r="AG2018">
            <v>56.460273972602742</v>
          </cell>
          <cell r="AH2018" t="str">
            <v>&gt; 55</v>
          </cell>
          <cell r="AI2018">
            <v>11806548</v>
          </cell>
          <cell r="AJ2018" t="str">
            <v>06</v>
          </cell>
          <cell r="AK2018" t="str">
            <v>05156598</v>
          </cell>
          <cell r="AL2018">
            <v>41065</v>
          </cell>
          <cell r="AM2018" t="str">
            <v>FEMME</v>
          </cell>
          <cell r="AN2018" t="str">
            <v>Marié(e)</v>
          </cell>
          <cell r="AO2018">
            <v>2</v>
          </cell>
          <cell r="AP2018" t="str">
            <v>2année sécondaire</v>
          </cell>
          <cell r="AQ2018">
            <v>3</v>
          </cell>
          <cell r="AR2018">
            <v>2</v>
          </cell>
          <cell r="AS2018">
            <v>46079.5</v>
          </cell>
          <cell r="AT2018" t="str">
            <v>Horaire</v>
          </cell>
          <cell r="AU2018">
            <v>3.5</v>
          </cell>
          <cell r="AV2018">
            <v>28</v>
          </cell>
          <cell r="AW2018" t="str">
            <v>01402</v>
          </cell>
          <cell r="AX2018">
            <v>44046070001</v>
          </cell>
          <cell r="AY2018">
            <v>82</v>
          </cell>
          <cell r="AZ2018" t="str">
            <v>Bank ABC</v>
          </cell>
          <cell r="BA2018" t="str">
            <v>28014024404607000182</v>
          </cell>
          <cell r="BB2018">
            <v>20</v>
          </cell>
          <cell r="BC2018" t="str">
            <v>MORNAG</v>
          </cell>
          <cell r="BD2018" t="str">
            <v>TUNIS</v>
          </cell>
          <cell r="BG2018">
            <v>26355978</v>
          </cell>
          <cell r="BJ2018" t="str">
            <v>MORNAG</v>
          </cell>
          <cell r="BK2018" t="str">
            <v>A-P6 AV</v>
          </cell>
          <cell r="BL2018" t="str">
            <v>1.1</v>
          </cell>
          <cell r="BT2018">
            <v>1009</v>
          </cell>
          <cell r="BU2018" t="str">
            <v>si</v>
          </cell>
        </row>
        <row r="2019">
          <cell r="B2019">
            <v>2079</v>
          </cell>
          <cell r="C2019" t="str">
            <v>Madame</v>
          </cell>
          <cell r="D2019" t="str">
            <v>ROUIHEM FATMA</v>
          </cell>
          <cell r="E2019" t="str">
            <v>SAGE Tunisia</v>
          </cell>
          <cell r="F2019" t="str">
            <v>PRODUCTION</v>
          </cell>
          <cell r="G2019" t="str">
            <v>Couturière</v>
          </cell>
          <cell r="H2019" t="str">
            <v>P6 AV</v>
          </cell>
          <cell r="I2019" t="str">
            <v>EL KADRI MARIEM</v>
          </cell>
          <cell r="J2019" t="str">
            <v>A</v>
          </cell>
          <cell r="K2019" t="str">
            <v>DIRECTS</v>
          </cell>
          <cell r="L2019" t="str">
            <v>Variable cost at standard</v>
          </cell>
          <cell r="M2019" t="str">
            <v>Couturière</v>
          </cell>
          <cell r="N2019">
            <v>45349</v>
          </cell>
          <cell r="P2019">
            <v>-6</v>
          </cell>
          <cell r="T2019" t="str">
            <v>CDD</v>
          </cell>
          <cell r="U2019" t="str">
            <v>Contractuel</v>
          </cell>
          <cell r="V2019">
            <v>45689</v>
          </cell>
          <cell r="W2019">
            <v>45716</v>
          </cell>
          <cell r="Z2019">
            <v>45349</v>
          </cell>
          <cell r="AA2019">
            <v>2</v>
          </cell>
          <cell r="AB2019">
            <v>2024</v>
          </cell>
          <cell r="AC2019">
            <v>2028</v>
          </cell>
          <cell r="AD2019">
            <v>1.0249999999999999</v>
          </cell>
          <cell r="AE2019" t="str">
            <v>&lt; 2</v>
          </cell>
          <cell r="AF2019">
            <v>29505</v>
          </cell>
          <cell r="AG2019">
            <v>44.43013698630137</v>
          </cell>
          <cell r="AH2019" t="str">
            <v>&gt;35&lt; 45</v>
          </cell>
          <cell r="AI2019">
            <v>12484222</v>
          </cell>
          <cell r="AJ2019" t="str">
            <v>04</v>
          </cell>
          <cell r="AK2019" t="str">
            <v>04711483</v>
          </cell>
          <cell r="AL2019">
            <v>45254</v>
          </cell>
          <cell r="AM2019" t="str">
            <v>FEMME</v>
          </cell>
          <cell r="AN2019" t="str">
            <v>Célibataire</v>
          </cell>
          <cell r="AP2019" t="str">
            <v>2année sécondaire</v>
          </cell>
          <cell r="AQ2019">
            <v>3</v>
          </cell>
          <cell r="AR2019">
            <v>2</v>
          </cell>
          <cell r="AS2019">
            <v>46079.5</v>
          </cell>
          <cell r="AT2019" t="str">
            <v>Horaire</v>
          </cell>
          <cell r="AU2019">
            <v>3.5</v>
          </cell>
          <cell r="AV2019">
            <v>12</v>
          </cell>
          <cell r="AW2019">
            <v>40600</v>
          </cell>
          <cell r="AX2019" t="str">
            <v>00002438738</v>
          </cell>
          <cell r="AY2019">
            <v>73</v>
          </cell>
          <cell r="AZ2019" t="str">
            <v>UIB</v>
          </cell>
          <cell r="BA2019" t="str">
            <v>12406000000243873873</v>
          </cell>
          <cell r="BB2019">
            <v>20</v>
          </cell>
          <cell r="BC2019" t="str">
            <v>CITE SALEMA ZAHROUNI</v>
          </cell>
          <cell r="BD2019" t="str">
            <v>TUNIS</v>
          </cell>
          <cell r="BG2019">
            <v>29562879</v>
          </cell>
          <cell r="BJ2019" t="str">
            <v>ZAHROUNI</v>
          </cell>
          <cell r="BK2019" t="str">
            <v>A-P6 AV</v>
          </cell>
          <cell r="BL2019" t="str">
            <v>1.1</v>
          </cell>
          <cell r="BT2019">
            <v>1010</v>
          </cell>
          <cell r="BU2019" t="str">
            <v>si</v>
          </cell>
        </row>
        <row r="2020">
          <cell r="B2020">
            <v>2080</v>
          </cell>
          <cell r="C2020" t="str">
            <v>Madame</v>
          </cell>
          <cell r="D2020" t="str">
            <v>SAOUDI LATIFA</v>
          </cell>
          <cell r="E2020" t="str">
            <v>SAGE Tunisia</v>
          </cell>
          <cell r="F2020" t="str">
            <v>PRODUCTION</v>
          </cell>
          <cell r="G2020" t="str">
            <v>Couturière</v>
          </cell>
          <cell r="H2020" t="str">
            <v>P6 AV</v>
          </cell>
          <cell r="I2020" t="str">
            <v>EL KADRI MARIEM</v>
          </cell>
          <cell r="J2020" t="str">
            <v>A</v>
          </cell>
          <cell r="K2020" t="str">
            <v>DIRECTS</v>
          </cell>
          <cell r="L2020" t="str">
            <v>Variable cost at standard</v>
          </cell>
          <cell r="M2020" t="str">
            <v>Couturière</v>
          </cell>
          <cell r="N2020">
            <v>45349</v>
          </cell>
          <cell r="P2020">
            <v>-187</v>
          </cell>
          <cell r="Q2020">
            <v>45551</v>
          </cell>
          <cell r="R2020" t="str">
            <v>nouvelle opportunité</v>
          </cell>
          <cell r="S2020" t="str">
            <v>Faurcia</v>
          </cell>
          <cell r="T2020" t="str">
            <v>CDD</v>
          </cell>
          <cell r="U2020" t="str">
            <v>Contractuel</v>
          </cell>
          <cell r="V2020">
            <v>45505</v>
          </cell>
          <cell r="W2020">
            <v>45535</v>
          </cell>
          <cell r="Z2020">
            <v>45349</v>
          </cell>
          <cell r="AA2020">
            <v>2</v>
          </cell>
          <cell r="AB2020">
            <v>2024</v>
          </cell>
          <cell r="AC2020">
            <v>2028</v>
          </cell>
          <cell r="AD2020">
            <v>1.0249999999999999</v>
          </cell>
          <cell r="AE2020" t="str">
            <v>&lt; 2</v>
          </cell>
          <cell r="AF2020">
            <v>29661</v>
          </cell>
          <cell r="AG2020">
            <v>44.0027397260274</v>
          </cell>
          <cell r="AH2020" t="str">
            <v>&gt;35&lt; 45</v>
          </cell>
          <cell r="AI2020">
            <v>16145204</v>
          </cell>
          <cell r="AJ2020" t="str">
            <v>09</v>
          </cell>
          <cell r="AK2020" t="str">
            <v>07598488</v>
          </cell>
          <cell r="AL2020">
            <v>44896</v>
          </cell>
          <cell r="AM2020" t="str">
            <v>FEMME</v>
          </cell>
          <cell r="AN2020" t="str">
            <v>Divorcée</v>
          </cell>
          <cell r="AP2020" t="str">
            <v>7ème année</v>
          </cell>
          <cell r="AQ2020">
            <v>3</v>
          </cell>
          <cell r="AR2020">
            <v>1</v>
          </cell>
          <cell r="AS2020">
            <v>45714.25</v>
          </cell>
          <cell r="AT2020" t="str">
            <v>Horaire</v>
          </cell>
          <cell r="AU2020">
            <v>3.5</v>
          </cell>
          <cell r="AV2020">
            <v>17</v>
          </cell>
          <cell r="AW2020" t="str">
            <v>00100</v>
          </cell>
          <cell r="AX2020" t="str">
            <v>00002253384</v>
          </cell>
          <cell r="AY2020">
            <v>63</v>
          </cell>
          <cell r="AZ2020" t="str">
            <v>LA POSTE</v>
          </cell>
          <cell r="BA2020" t="str">
            <v>17001000000225338463</v>
          </cell>
          <cell r="BB2020">
            <v>20</v>
          </cell>
          <cell r="BC2020" t="str">
            <v>JEBAL JLOUD</v>
          </cell>
          <cell r="BD2020" t="str">
            <v>TUNIS</v>
          </cell>
          <cell r="BG2020">
            <v>23629403</v>
          </cell>
          <cell r="BK2020" t="str">
            <v>A-P6 AV</v>
          </cell>
          <cell r="BL2020" t="str">
            <v>1.1</v>
          </cell>
          <cell r="BU2020" t="str">
            <v>Non-Actif</v>
          </cell>
        </row>
        <row r="2021">
          <cell r="B2021">
            <v>2081</v>
          </cell>
          <cell r="C2021" t="str">
            <v>Madame</v>
          </cell>
          <cell r="D2021" t="str">
            <v>GHANJETI OLFA</v>
          </cell>
          <cell r="E2021" t="str">
            <v>SAGE Tunisia</v>
          </cell>
          <cell r="F2021" t="str">
            <v>PRODUCTION</v>
          </cell>
          <cell r="G2021" t="str">
            <v>Couturière</v>
          </cell>
          <cell r="H2021" t="str">
            <v>P6 AV</v>
          </cell>
          <cell r="I2021" t="str">
            <v>ISSAM OUNI</v>
          </cell>
          <cell r="J2021" t="str">
            <v>B</v>
          </cell>
          <cell r="K2021" t="str">
            <v>DIRECTS</v>
          </cell>
          <cell r="L2021" t="str">
            <v>Variable cost at standard</v>
          </cell>
          <cell r="M2021" t="str">
            <v>Couturière</v>
          </cell>
          <cell r="N2021">
            <v>45349</v>
          </cell>
          <cell r="P2021">
            <v>-340</v>
          </cell>
          <cell r="Q2021">
            <v>45352</v>
          </cell>
          <cell r="R2021" t="str">
            <v>problème d'intégration</v>
          </cell>
          <cell r="S2021">
            <v>4</v>
          </cell>
          <cell r="T2021" t="str">
            <v>CDD</v>
          </cell>
          <cell r="U2021" t="str">
            <v>Contractuel</v>
          </cell>
          <cell r="V2021">
            <v>45349</v>
          </cell>
          <cell r="W2021">
            <v>45382</v>
          </cell>
          <cell r="Z2021">
            <v>45349</v>
          </cell>
          <cell r="AA2021">
            <v>2</v>
          </cell>
          <cell r="AB2021">
            <v>2024</v>
          </cell>
          <cell r="AC2021">
            <v>2028</v>
          </cell>
          <cell r="AD2021">
            <v>1.0249999999999999</v>
          </cell>
          <cell r="AE2021" t="str">
            <v>&lt; 2</v>
          </cell>
          <cell r="AF2021">
            <v>36156</v>
          </cell>
          <cell r="AG2021">
            <v>26.208219178082192</v>
          </cell>
          <cell r="AH2021" t="str">
            <v>&gt;25&lt; 35</v>
          </cell>
          <cell r="AI2021">
            <v>17399194</v>
          </cell>
          <cell r="AJ2021" t="str">
            <v>03</v>
          </cell>
          <cell r="AK2021" t="str">
            <v>13637045</v>
          </cell>
          <cell r="AL2021">
            <v>42500</v>
          </cell>
          <cell r="AM2021" t="str">
            <v>FEMME</v>
          </cell>
          <cell r="AN2021" t="str">
            <v>Célibataire</v>
          </cell>
          <cell r="AP2021" t="str">
            <v>7ème année</v>
          </cell>
          <cell r="AQ2021">
            <v>3</v>
          </cell>
          <cell r="AR2021">
            <v>1</v>
          </cell>
          <cell r="AS2021">
            <v>45714.25</v>
          </cell>
          <cell r="AT2021" t="str">
            <v>Horaire</v>
          </cell>
          <cell r="AU2021">
            <v>3.5</v>
          </cell>
          <cell r="AV2021">
            <v>17</v>
          </cell>
          <cell r="AW2021">
            <v>20600</v>
          </cell>
          <cell r="AX2021" t="str">
            <v>00002941120</v>
          </cell>
          <cell r="AY2021">
            <v>35</v>
          </cell>
          <cell r="AZ2021" t="str">
            <v>LA POSTE</v>
          </cell>
          <cell r="BA2021" t="str">
            <v>17206000000294112035</v>
          </cell>
          <cell r="BB2021">
            <v>20</v>
          </cell>
          <cell r="BC2021" t="str">
            <v>ZAHROUNI</v>
          </cell>
          <cell r="BD2021" t="str">
            <v>TUNIS</v>
          </cell>
          <cell r="BG2021">
            <v>23996173</v>
          </cell>
          <cell r="BK2021" t="str">
            <v>B-P6 AV</v>
          </cell>
          <cell r="BL2021" t="str">
            <v>1.1</v>
          </cell>
          <cell r="BU2021" t="str">
            <v>Non-Actif</v>
          </cell>
        </row>
        <row r="2022">
          <cell r="B2022">
            <v>2082</v>
          </cell>
          <cell r="C2022" t="str">
            <v>Madame</v>
          </cell>
          <cell r="D2022" t="str">
            <v>SAIDI ALIA</v>
          </cell>
          <cell r="E2022" t="str">
            <v>SAGE Tunisia</v>
          </cell>
          <cell r="F2022" t="str">
            <v>PRODUCTION</v>
          </cell>
          <cell r="G2022" t="str">
            <v>Couturière</v>
          </cell>
          <cell r="H2022" t="str">
            <v>P6 AV</v>
          </cell>
          <cell r="I2022" t="str">
            <v>ISSAM OUNI</v>
          </cell>
          <cell r="J2022" t="str">
            <v>B</v>
          </cell>
          <cell r="K2022" t="str">
            <v>DIRECTS</v>
          </cell>
          <cell r="L2022" t="str">
            <v>Variable cost at standard</v>
          </cell>
          <cell r="M2022" t="str">
            <v>Couturière</v>
          </cell>
          <cell r="N2022">
            <v>45349</v>
          </cell>
          <cell r="P2022">
            <v>-310</v>
          </cell>
          <cell r="Q2022">
            <v>45415</v>
          </cell>
          <cell r="R2022" t="str">
            <v>Démenagement</v>
          </cell>
          <cell r="T2022" t="str">
            <v>CDD</v>
          </cell>
          <cell r="U2022" t="str">
            <v>Contractuel</v>
          </cell>
          <cell r="V2022">
            <v>45383</v>
          </cell>
          <cell r="W2022">
            <v>45412</v>
          </cell>
          <cell r="Z2022">
            <v>45349</v>
          </cell>
          <cell r="AA2022">
            <v>2</v>
          </cell>
          <cell r="AB2022">
            <v>2024</v>
          </cell>
          <cell r="AC2022">
            <v>2028</v>
          </cell>
          <cell r="AD2022">
            <v>1.0249999999999999</v>
          </cell>
          <cell r="AE2022" t="str">
            <v>&lt; 2</v>
          </cell>
          <cell r="AF2022">
            <v>28863</v>
          </cell>
          <cell r="AG2022">
            <v>46.18904109589041</v>
          </cell>
          <cell r="AH2022" t="str">
            <v>&gt;45&lt; 55</v>
          </cell>
          <cell r="AI2022">
            <v>12502626</v>
          </cell>
          <cell r="AJ2022" t="str">
            <v>05</v>
          </cell>
          <cell r="AK2022" t="str">
            <v>07583383</v>
          </cell>
          <cell r="AL2022">
            <v>44760</v>
          </cell>
          <cell r="AM2022" t="str">
            <v>FEMME</v>
          </cell>
          <cell r="AN2022" t="str">
            <v>Marié(e)</v>
          </cell>
          <cell r="AP2022" t="str">
            <v>1ère année sécondaire</v>
          </cell>
          <cell r="AQ2022">
            <v>3</v>
          </cell>
          <cell r="AR2022">
            <v>1</v>
          </cell>
          <cell r="AS2022">
            <v>45714.25</v>
          </cell>
          <cell r="AT2022" t="str">
            <v>Horaire</v>
          </cell>
          <cell r="AU2022">
            <v>3.5</v>
          </cell>
          <cell r="AV2022">
            <v>17</v>
          </cell>
          <cell r="AW2022">
            <v>50300</v>
          </cell>
          <cell r="AX2022" t="str">
            <v>00002505819</v>
          </cell>
          <cell r="AY2022">
            <v>48</v>
          </cell>
          <cell r="AZ2022" t="str">
            <v>LA POSTE</v>
          </cell>
          <cell r="BA2022" t="str">
            <v>17503000000250581948</v>
          </cell>
          <cell r="BB2022">
            <v>20</v>
          </cell>
          <cell r="BC2022" t="str">
            <v>DENDEN</v>
          </cell>
          <cell r="BD2022" t="str">
            <v>TUNIS</v>
          </cell>
          <cell r="BG2022">
            <v>21792810</v>
          </cell>
          <cell r="BH2022">
            <v>51894757</v>
          </cell>
          <cell r="BK2022" t="str">
            <v>B-P6 AV</v>
          </cell>
          <cell r="BL2022" t="str">
            <v>1.1</v>
          </cell>
          <cell r="BU2022" t="str">
            <v>Non-Actif</v>
          </cell>
        </row>
        <row r="2023">
          <cell r="B2023">
            <v>2083</v>
          </cell>
          <cell r="C2023" t="str">
            <v>Madame</v>
          </cell>
          <cell r="D2023" t="str">
            <v>SLIMANI SONIA</v>
          </cell>
          <cell r="E2023" t="str">
            <v>SAGE Tunisia</v>
          </cell>
          <cell r="F2023" t="str">
            <v>PRODUCTION</v>
          </cell>
          <cell r="G2023" t="str">
            <v>Couturière</v>
          </cell>
          <cell r="H2023" t="str">
            <v>P6 AV</v>
          </cell>
          <cell r="I2023" t="str">
            <v>ISSAM OUNI</v>
          </cell>
          <cell r="J2023" t="str">
            <v>B</v>
          </cell>
          <cell r="K2023" t="str">
            <v>DIRECTS</v>
          </cell>
          <cell r="L2023" t="str">
            <v>Variable cost at standard</v>
          </cell>
          <cell r="M2023" t="str">
            <v>Couturière</v>
          </cell>
          <cell r="N2023">
            <v>45349</v>
          </cell>
          <cell r="P2023">
            <v>-6</v>
          </cell>
          <cell r="T2023" t="str">
            <v>CDD</v>
          </cell>
          <cell r="U2023" t="str">
            <v>Contractuel</v>
          </cell>
          <cell r="V2023">
            <v>45689</v>
          </cell>
          <cell r="W2023">
            <v>45716</v>
          </cell>
          <cell r="Z2023">
            <v>45349</v>
          </cell>
          <cell r="AA2023">
            <v>2</v>
          </cell>
          <cell r="AB2023">
            <v>2024</v>
          </cell>
          <cell r="AC2023">
            <v>2028</v>
          </cell>
          <cell r="AD2023">
            <v>1.0249999999999999</v>
          </cell>
          <cell r="AE2023" t="str">
            <v>&lt; 2</v>
          </cell>
          <cell r="AF2023">
            <v>29423</v>
          </cell>
          <cell r="AG2023">
            <v>44.654794520547945</v>
          </cell>
          <cell r="AH2023" t="str">
            <v>&gt;35&lt; 45</v>
          </cell>
          <cell r="AI2023">
            <v>16068724</v>
          </cell>
          <cell r="AJ2023" t="str">
            <v>04</v>
          </cell>
          <cell r="AK2023" t="str">
            <v>07357717</v>
          </cell>
          <cell r="AL2023">
            <v>36820</v>
          </cell>
          <cell r="AM2023" t="str">
            <v>FEMME</v>
          </cell>
          <cell r="AN2023" t="str">
            <v>Célibataire</v>
          </cell>
          <cell r="AP2023" t="str">
            <v>6ème année primaire</v>
          </cell>
          <cell r="AQ2023">
            <v>3</v>
          </cell>
          <cell r="AR2023">
            <v>2</v>
          </cell>
          <cell r="AS2023">
            <v>46079.5</v>
          </cell>
          <cell r="AT2023" t="str">
            <v>Horaire</v>
          </cell>
          <cell r="AU2023">
            <v>3.5</v>
          </cell>
          <cell r="AV2023">
            <v>26</v>
          </cell>
          <cell r="AW2023" t="str">
            <v>00700</v>
          </cell>
          <cell r="AX2023" t="str">
            <v>08901964301</v>
          </cell>
          <cell r="AY2023">
            <v>35</v>
          </cell>
          <cell r="AZ2023" t="str">
            <v>BLT</v>
          </cell>
          <cell r="BA2023" t="str">
            <v>26007000890196430135</v>
          </cell>
          <cell r="BB2023">
            <v>20</v>
          </cell>
          <cell r="BC2023" t="str">
            <v>DENDEN</v>
          </cell>
          <cell r="BD2023" t="str">
            <v>TUNIS</v>
          </cell>
          <cell r="BG2023">
            <v>20472599</v>
          </cell>
          <cell r="BJ2023" t="str">
            <v>DENDEN</v>
          </cell>
          <cell r="BK2023" t="str">
            <v>B-P6 AV</v>
          </cell>
          <cell r="BL2023" t="str">
            <v>1.1</v>
          </cell>
          <cell r="BT2023">
            <v>201</v>
          </cell>
          <cell r="BU2023" t="str">
            <v>si</v>
          </cell>
        </row>
        <row r="2024">
          <cell r="B2024">
            <v>2084</v>
          </cell>
          <cell r="C2024" t="str">
            <v>Madame</v>
          </cell>
          <cell r="D2024" t="str">
            <v>JEMAII KAOUTHER</v>
          </cell>
          <cell r="E2024" t="str">
            <v>SAGE Tunisia</v>
          </cell>
          <cell r="F2024" t="str">
            <v>PRODUCTION</v>
          </cell>
          <cell r="G2024" t="str">
            <v>Couturière</v>
          </cell>
          <cell r="H2024" t="str">
            <v>P6 AV</v>
          </cell>
          <cell r="I2024" t="str">
            <v>ISSAM OUNI</v>
          </cell>
          <cell r="J2024" t="str">
            <v>B</v>
          </cell>
          <cell r="K2024" t="str">
            <v>DIRECTS</v>
          </cell>
          <cell r="L2024" t="str">
            <v>Variable cost at standard</v>
          </cell>
          <cell r="M2024" t="str">
            <v>Couturière</v>
          </cell>
          <cell r="N2024">
            <v>45349</v>
          </cell>
          <cell r="P2024">
            <v>-6</v>
          </cell>
          <cell r="T2024" t="str">
            <v>CDD</v>
          </cell>
          <cell r="U2024" t="str">
            <v>Contractuel</v>
          </cell>
          <cell r="V2024">
            <v>45689</v>
          </cell>
          <cell r="W2024">
            <v>45716</v>
          </cell>
          <cell r="Z2024">
            <v>45349</v>
          </cell>
          <cell r="AA2024">
            <v>2</v>
          </cell>
          <cell r="AB2024">
            <v>2024</v>
          </cell>
          <cell r="AC2024">
            <v>2028</v>
          </cell>
          <cell r="AD2024">
            <v>1.0249999999999999</v>
          </cell>
          <cell r="AE2024" t="str">
            <v>&lt; 2</v>
          </cell>
          <cell r="AF2024">
            <v>30463</v>
          </cell>
          <cell r="AG2024">
            <v>41.805479452054797</v>
          </cell>
          <cell r="AH2024" t="str">
            <v>&gt;35&lt; 45</v>
          </cell>
          <cell r="AI2024">
            <v>12664412</v>
          </cell>
          <cell r="AJ2024" t="str">
            <v>01</v>
          </cell>
          <cell r="AK2024" t="str">
            <v>07392945</v>
          </cell>
          <cell r="AL2024">
            <v>37884</v>
          </cell>
          <cell r="AM2024" t="str">
            <v>FEMME</v>
          </cell>
          <cell r="AN2024" t="str">
            <v>Marié(e)</v>
          </cell>
          <cell r="AO2024">
            <v>2</v>
          </cell>
          <cell r="AP2024" t="str">
            <v>6ème année primaire</v>
          </cell>
          <cell r="AQ2024">
            <v>3</v>
          </cell>
          <cell r="AR2024">
            <v>2</v>
          </cell>
          <cell r="AS2024">
            <v>46079.5</v>
          </cell>
          <cell r="AT2024" t="str">
            <v>Horaire</v>
          </cell>
          <cell r="AU2024">
            <v>3.5</v>
          </cell>
          <cell r="AV2024">
            <v>17</v>
          </cell>
          <cell r="AW2024" t="str">
            <v>00100</v>
          </cell>
          <cell r="AX2024" t="str">
            <v>00002266244</v>
          </cell>
          <cell r="AY2024">
            <v>89</v>
          </cell>
          <cell r="AZ2024" t="str">
            <v>LA POSTE</v>
          </cell>
          <cell r="BA2024" t="str">
            <v>17001000000226624489</v>
          </cell>
          <cell r="BB2024">
            <v>20</v>
          </cell>
          <cell r="BC2024" t="str">
            <v>TEBORBA</v>
          </cell>
          <cell r="BD2024" t="str">
            <v>TUNIS</v>
          </cell>
          <cell r="BG2024">
            <v>26140590</v>
          </cell>
          <cell r="BJ2024" t="str">
            <v>TEBORBA</v>
          </cell>
          <cell r="BK2024" t="str">
            <v>B-P6 AV</v>
          </cell>
          <cell r="BL2024" t="str">
            <v>1.1</v>
          </cell>
          <cell r="BT2024">
            <v>202</v>
          </cell>
          <cell r="BU2024" t="str">
            <v>si</v>
          </cell>
        </row>
        <row r="2025">
          <cell r="B2025">
            <v>2085</v>
          </cell>
          <cell r="C2025" t="str">
            <v>Monsieur</v>
          </cell>
          <cell r="D2025" t="str">
            <v>JENDOUBI SABRI</v>
          </cell>
          <cell r="E2025" t="str">
            <v>SAGE Tunisia</v>
          </cell>
          <cell r="F2025" t="str">
            <v>PRODUCTION</v>
          </cell>
          <cell r="G2025" t="str">
            <v>Couturière</v>
          </cell>
          <cell r="H2025" t="str">
            <v>P6 AV</v>
          </cell>
          <cell r="I2025" t="str">
            <v>EL KADRI MARIEM</v>
          </cell>
          <cell r="J2025" t="str">
            <v>A</v>
          </cell>
          <cell r="K2025" t="str">
            <v>DIRECTS</v>
          </cell>
          <cell r="L2025" t="str">
            <v>Variable cost at standard</v>
          </cell>
          <cell r="M2025" t="str">
            <v>Couturière</v>
          </cell>
          <cell r="N2025">
            <v>45349</v>
          </cell>
          <cell r="P2025">
            <v>-187</v>
          </cell>
          <cell r="Q2025">
            <v>45548</v>
          </cell>
          <cell r="R2025" t="str">
            <v>nouvelle opportunité</v>
          </cell>
          <cell r="S2025" t="str">
            <v>Faurcia</v>
          </cell>
          <cell r="T2025" t="str">
            <v>CDD</v>
          </cell>
          <cell r="U2025" t="str">
            <v>Contractuel</v>
          </cell>
          <cell r="V2025">
            <v>45505</v>
          </cell>
          <cell r="W2025">
            <v>45535</v>
          </cell>
          <cell r="Z2025">
            <v>45349</v>
          </cell>
          <cell r="AA2025">
            <v>2</v>
          </cell>
          <cell r="AB2025">
            <v>2024</v>
          </cell>
          <cell r="AC2025">
            <v>2028</v>
          </cell>
          <cell r="AD2025">
            <v>1.0249999999999999</v>
          </cell>
          <cell r="AE2025" t="str">
            <v>&lt; 2</v>
          </cell>
          <cell r="AF2025">
            <v>37398</v>
          </cell>
          <cell r="AG2025">
            <v>22.805479452054794</v>
          </cell>
          <cell r="AH2025" t="str">
            <v>&lt; 25</v>
          </cell>
          <cell r="AK2025" t="str">
            <v>14660805</v>
          </cell>
          <cell r="AL2025">
            <v>44909</v>
          </cell>
          <cell r="AM2025" t="str">
            <v xml:space="preserve">HOMME </v>
          </cell>
          <cell r="AN2025" t="str">
            <v>Célibataire</v>
          </cell>
          <cell r="AP2025" t="str">
            <v>2année sécondaire</v>
          </cell>
          <cell r="AQ2025">
            <v>3</v>
          </cell>
          <cell r="AR2025">
            <v>1</v>
          </cell>
          <cell r="AS2025">
            <v>45714.25</v>
          </cell>
          <cell r="AT2025" t="str">
            <v>Horaire</v>
          </cell>
          <cell r="AU2025">
            <v>3.5</v>
          </cell>
          <cell r="AV2025">
            <v>17</v>
          </cell>
          <cell r="AW2025" t="str">
            <v>00100</v>
          </cell>
          <cell r="AX2025" t="str">
            <v>00002998327</v>
          </cell>
          <cell r="AY2025">
            <v>17</v>
          </cell>
          <cell r="AZ2025" t="str">
            <v>LA POSTE</v>
          </cell>
          <cell r="BA2025" t="str">
            <v>17001000000299832717</v>
          </cell>
          <cell r="BB2025">
            <v>20</v>
          </cell>
          <cell r="BC2025" t="str">
            <v>OUARDIA 6</v>
          </cell>
          <cell r="BD2025" t="str">
            <v>BEN AROUS</v>
          </cell>
          <cell r="BG2025">
            <v>28619072</v>
          </cell>
          <cell r="BH2025">
            <v>24715537</v>
          </cell>
          <cell r="BJ2025" t="str">
            <v>OUARDIYA</v>
          </cell>
          <cell r="BK2025" t="str">
            <v>A-P6 AV</v>
          </cell>
          <cell r="BL2025" t="str">
            <v>1.1</v>
          </cell>
          <cell r="BU2025" t="str">
            <v>Non-Actif</v>
          </cell>
        </row>
        <row r="2026">
          <cell r="B2026">
            <v>2086</v>
          </cell>
          <cell r="C2026" t="str">
            <v>Madame</v>
          </cell>
          <cell r="D2026" t="str">
            <v>HAMDI ZEINEB</v>
          </cell>
          <cell r="E2026" t="str">
            <v>SAGE Tunisia</v>
          </cell>
          <cell r="F2026" t="str">
            <v>PRODUCTION</v>
          </cell>
          <cell r="G2026" t="str">
            <v>Couturière</v>
          </cell>
          <cell r="H2026" t="str">
            <v>P6 AV</v>
          </cell>
          <cell r="I2026" t="str">
            <v>Anis Sbouri</v>
          </cell>
          <cell r="J2026" t="str">
            <v>A</v>
          </cell>
          <cell r="K2026" t="str">
            <v>DIRECTS</v>
          </cell>
          <cell r="L2026" t="str">
            <v>Variable cost at standard</v>
          </cell>
          <cell r="M2026" t="str">
            <v>Couturière</v>
          </cell>
          <cell r="N2026">
            <v>45350</v>
          </cell>
          <cell r="P2026">
            <v>-6</v>
          </cell>
          <cell r="T2026" t="str">
            <v>CDD</v>
          </cell>
          <cell r="U2026" t="str">
            <v>Contractuel</v>
          </cell>
          <cell r="V2026">
            <v>45689</v>
          </cell>
          <cell r="W2026">
            <v>45716</v>
          </cell>
          <cell r="Z2026">
            <v>45350</v>
          </cell>
          <cell r="AA2026">
            <v>2</v>
          </cell>
          <cell r="AB2026">
            <v>2024</v>
          </cell>
          <cell r="AC2026">
            <v>2028</v>
          </cell>
          <cell r="AD2026">
            <v>1.0222222222222221</v>
          </cell>
          <cell r="AE2026" t="str">
            <v>&lt; 2</v>
          </cell>
          <cell r="AF2026">
            <v>25416</v>
          </cell>
          <cell r="AG2026">
            <v>55.632876712328766</v>
          </cell>
          <cell r="AH2026" t="str">
            <v>&gt; 55</v>
          </cell>
          <cell r="AI2026">
            <v>11359834</v>
          </cell>
          <cell r="AJ2026" t="str">
            <v>09</v>
          </cell>
          <cell r="AK2026" t="str">
            <v>05154549</v>
          </cell>
          <cell r="AL2026">
            <v>40289</v>
          </cell>
          <cell r="AM2026" t="str">
            <v>FEMME</v>
          </cell>
          <cell r="AN2026" t="str">
            <v>Marié(e)</v>
          </cell>
          <cell r="AO2026">
            <v>3</v>
          </cell>
          <cell r="AP2026" t="str">
            <v>6ème année primaire</v>
          </cell>
          <cell r="AQ2026">
            <v>3</v>
          </cell>
          <cell r="AR2026">
            <v>2</v>
          </cell>
          <cell r="AS2026">
            <v>46080.5</v>
          </cell>
          <cell r="AT2026" t="str">
            <v>Horaire</v>
          </cell>
          <cell r="AU2026">
            <v>3.5</v>
          </cell>
          <cell r="AV2026">
            <v>17</v>
          </cell>
          <cell r="AW2026" t="str">
            <v>00100</v>
          </cell>
          <cell r="AX2026" t="str">
            <v>00002235179</v>
          </cell>
          <cell r="AY2026">
            <v>67</v>
          </cell>
          <cell r="AZ2026" t="str">
            <v>LA POSTE</v>
          </cell>
          <cell r="BA2026" t="str">
            <v>17001000000223517967</v>
          </cell>
          <cell r="BB2026">
            <v>20</v>
          </cell>
          <cell r="BC2026" t="str">
            <v>ZAHROUNI</v>
          </cell>
          <cell r="BD2026" t="str">
            <v>TUNIS</v>
          </cell>
          <cell r="BG2026">
            <v>28343092</v>
          </cell>
          <cell r="BJ2026" t="str">
            <v>ZAHROUNI</v>
          </cell>
          <cell r="BK2026" t="str">
            <v>A-P6 AV</v>
          </cell>
          <cell r="BL2026" t="str">
            <v>1.1</v>
          </cell>
          <cell r="BT2026">
            <v>1012</v>
          </cell>
          <cell r="BU2026" t="str">
            <v>si</v>
          </cell>
          <cell r="BV2026" t="str">
            <v>P6 AV CA</v>
          </cell>
        </row>
        <row r="2027">
          <cell r="B2027">
            <v>2087</v>
          </cell>
          <cell r="C2027" t="str">
            <v>Madame</v>
          </cell>
          <cell r="D2027" t="str">
            <v>HAMMAMI MAHERZIA</v>
          </cell>
          <cell r="E2027" t="str">
            <v>SAGE Tunisia</v>
          </cell>
          <cell r="F2027" t="str">
            <v>PRODUCTION</v>
          </cell>
          <cell r="G2027" t="str">
            <v>Couturière</v>
          </cell>
          <cell r="H2027" t="str">
            <v>P6 AV</v>
          </cell>
          <cell r="I2027" t="str">
            <v>ISSAM OUNI</v>
          </cell>
          <cell r="J2027" t="str">
            <v>B</v>
          </cell>
          <cell r="K2027" t="str">
            <v>DIRECTS</v>
          </cell>
          <cell r="L2027" t="str">
            <v>Variable cost at standard</v>
          </cell>
          <cell r="M2027" t="str">
            <v>Couturière</v>
          </cell>
          <cell r="N2027">
            <v>45350</v>
          </cell>
          <cell r="P2027">
            <v>-340</v>
          </cell>
          <cell r="Q2027">
            <v>45357</v>
          </cell>
          <cell r="R2027" t="str">
            <v>problème d'intégration</v>
          </cell>
          <cell r="S2027">
            <v>8</v>
          </cell>
          <cell r="T2027" t="str">
            <v>CDD</v>
          </cell>
          <cell r="U2027" t="str">
            <v>Contractuel</v>
          </cell>
          <cell r="V2027">
            <v>45350</v>
          </cell>
          <cell r="W2027">
            <v>45382</v>
          </cell>
          <cell r="Z2027">
            <v>45350</v>
          </cell>
          <cell r="AA2027">
            <v>2</v>
          </cell>
          <cell r="AB2027">
            <v>2024</v>
          </cell>
          <cell r="AC2027">
            <v>2028</v>
          </cell>
          <cell r="AD2027">
            <v>1.0222222222222221</v>
          </cell>
          <cell r="AE2027" t="str">
            <v>&lt; 2</v>
          </cell>
          <cell r="AF2027">
            <v>29856</v>
          </cell>
          <cell r="AG2027">
            <v>43.468493150684928</v>
          </cell>
          <cell r="AH2027" t="str">
            <v>&gt;35&lt; 45</v>
          </cell>
          <cell r="AK2027" t="str">
            <v>08500937</v>
          </cell>
          <cell r="AL2027">
            <v>36329</v>
          </cell>
          <cell r="AM2027" t="str">
            <v>FEMME</v>
          </cell>
          <cell r="AN2027" t="str">
            <v>Marié(e)</v>
          </cell>
          <cell r="AO2027">
            <v>3</v>
          </cell>
          <cell r="AP2027" t="str">
            <v>8ème année</v>
          </cell>
          <cell r="AQ2027">
            <v>3</v>
          </cell>
          <cell r="AR2027">
            <v>1</v>
          </cell>
          <cell r="AS2027">
            <v>45715.25</v>
          </cell>
          <cell r="AT2027" t="str">
            <v>Horaire</v>
          </cell>
          <cell r="AU2027">
            <v>3.5</v>
          </cell>
          <cell r="AV2027">
            <v>17</v>
          </cell>
          <cell r="AW2027" t="str">
            <v>00100</v>
          </cell>
          <cell r="AX2027" t="str">
            <v>00003426685</v>
          </cell>
          <cell r="AY2027">
            <v>96</v>
          </cell>
          <cell r="AZ2027" t="str">
            <v>LA POSTE</v>
          </cell>
          <cell r="BA2027" t="str">
            <v>17001000000342668596</v>
          </cell>
          <cell r="BB2027">
            <v>20</v>
          </cell>
          <cell r="BC2027" t="str">
            <v>GRIAT MEJEZ EL BAB</v>
          </cell>
          <cell r="BD2027" t="str">
            <v>TUNIS</v>
          </cell>
          <cell r="BG2027">
            <v>99333132</v>
          </cell>
          <cell r="BK2027" t="str">
            <v>B-P6 AV</v>
          </cell>
          <cell r="BL2027" t="str">
            <v>1.1</v>
          </cell>
          <cell r="BU2027" t="str">
            <v>Non-Actif</v>
          </cell>
        </row>
        <row r="2028">
          <cell r="B2028">
            <v>2088</v>
          </cell>
          <cell r="C2028" t="str">
            <v>Madame</v>
          </cell>
          <cell r="D2028" t="str">
            <v>BEJAOUI KAOUTHER</v>
          </cell>
          <cell r="E2028" t="str">
            <v>SAGE Tunisia</v>
          </cell>
          <cell r="F2028" t="str">
            <v>PRODUCTION</v>
          </cell>
          <cell r="G2028" t="str">
            <v>Couturière</v>
          </cell>
          <cell r="H2028" t="str">
            <v>P6 AV</v>
          </cell>
          <cell r="I2028" t="str">
            <v>EL KADRI MARIEM</v>
          </cell>
          <cell r="J2028" t="str">
            <v>A</v>
          </cell>
          <cell r="K2028" t="str">
            <v>DIRECTS</v>
          </cell>
          <cell r="L2028" t="str">
            <v>Variable cost at standard</v>
          </cell>
          <cell r="M2028" t="str">
            <v>Couturière</v>
          </cell>
          <cell r="N2028">
            <v>45350</v>
          </cell>
          <cell r="P2028">
            <v>-340</v>
          </cell>
          <cell r="Q2028">
            <v>45358</v>
          </cell>
          <cell r="R2028" t="str">
            <v>MALADIE</v>
          </cell>
          <cell r="T2028" t="str">
            <v>CDD</v>
          </cell>
          <cell r="U2028" t="str">
            <v>Contractuel</v>
          </cell>
          <cell r="V2028">
            <v>45350</v>
          </cell>
          <cell r="W2028">
            <v>45382</v>
          </cell>
          <cell r="Z2028">
            <v>45350</v>
          </cell>
          <cell r="AA2028">
            <v>2</v>
          </cell>
          <cell r="AB2028">
            <v>2024</v>
          </cell>
          <cell r="AC2028">
            <v>2028</v>
          </cell>
          <cell r="AD2028">
            <v>1.0222222222222221</v>
          </cell>
          <cell r="AE2028" t="str">
            <v>&lt; 2</v>
          </cell>
          <cell r="AF2028">
            <v>27472</v>
          </cell>
          <cell r="AG2028">
            <v>50</v>
          </cell>
          <cell r="AH2028" t="str">
            <v>&gt;45&lt; 55</v>
          </cell>
          <cell r="AI2028">
            <v>11995938</v>
          </cell>
          <cell r="AJ2028" t="str">
            <v>00</v>
          </cell>
          <cell r="AK2028" t="str">
            <v>04787754</v>
          </cell>
          <cell r="AL2028">
            <v>43901</v>
          </cell>
          <cell r="AM2028" t="str">
            <v>FEMME</v>
          </cell>
          <cell r="AN2028" t="str">
            <v>Marié(e)</v>
          </cell>
          <cell r="AO2028">
            <v>2</v>
          </cell>
          <cell r="AP2028" t="str">
            <v>5ème année primaire</v>
          </cell>
          <cell r="AQ2028">
            <v>3</v>
          </cell>
          <cell r="AR2028">
            <v>1</v>
          </cell>
          <cell r="AS2028">
            <v>45715.25</v>
          </cell>
          <cell r="AT2028" t="str">
            <v>Horaire</v>
          </cell>
          <cell r="AU2028">
            <v>3.5</v>
          </cell>
          <cell r="AV2028">
            <v>17</v>
          </cell>
          <cell r="AW2028" t="str">
            <v>00100</v>
          </cell>
          <cell r="AX2028" t="str">
            <v>00003426619</v>
          </cell>
          <cell r="AY2028" t="str">
            <v>03</v>
          </cell>
          <cell r="AZ2028" t="str">
            <v>LA POSTE</v>
          </cell>
          <cell r="BA2028" t="str">
            <v>17001000000342661903</v>
          </cell>
          <cell r="BB2028">
            <v>20</v>
          </cell>
          <cell r="BC2028" t="str">
            <v>MORNAGUIA</v>
          </cell>
          <cell r="BD2028" t="str">
            <v>TUNIS</v>
          </cell>
          <cell r="BG2028">
            <v>20012594</v>
          </cell>
          <cell r="BK2028" t="str">
            <v>A-P6 AV</v>
          </cell>
          <cell r="BL2028" t="str">
            <v>1.1</v>
          </cell>
          <cell r="BU2028" t="str">
            <v>Non-Actif</v>
          </cell>
        </row>
        <row r="2029">
          <cell r="B2029">
            <v>2089</v>
          </cell>
          <cell r="C2029" t="str">
            <v>Madame</v>
          </cell>
          <cell r="D2029" t="str">
            <v>RIAHI AHLEM</v>
          </cell>
          <cell r="E2029" t="str">
            <v>SAGE Tunisia</v>
          </cell>
          <cell r="F2029" t="str">
            <v>PRODUCTION</v>
          </cell>
          <cell r="G2029" t="str">
            <v>Couturière</v>
          </cell>
          <cell r="H2029" t="str">
            <v>P6 AV</v>
          </cell>
          <cell r="I2029" t="str">
            <v>ISSAM OUNI</v>
          </cell>
          <cell r="J2029" t="str">
            <v>B</v>
          </cell>
          <cell r="K2029" t="str">
            <v>DIRECTS</v>
          </cell>
          <cell r="L2029" t="str">
            <v>Variable cost at standard</v>
          </cell>
          <cell r="M2029" t="str">
            <v>Couturière</v>
          </cell>
          <cell r="N2029">
            <v>45350</v>
          </cell>
          <cell r="P2029">
            <v>-6</v>
          </cell>
          <cell r="T2029" t="str">
            <v>CDD</v>
          </cell>
          <cell r="U2029" t="str">
            <v>Contractuel</v>
          </cell>
          <cell r="V2029">
            <v>45689</v>
          </cell>
          <cell r="W2029">
            <v>45716</v>
          </cell>
          <cell r="Z2029">
            <v>45350</v>
          </cell>
          <cell r="AA2029">
            <v>2</v>
          </cell>
          <cell r="AB2029">
            <v>2024</v>
          </cell>
          <cell r="AC2029">
            <v>2028</v>
          </cell>
          <cell r="AD2029">
            <v>1.0222222222222221</v>
          </cell>
          <cell r="AE2029" t="str">
            <v>&lt; 2</v>
          </cell>
          <cell r="AF2029">
            <v>27238</v>
          </cell>
          <cell r="AG2029">
            <v>50.641095890410959</v>
          </cell>
          <cell r="AH2029" t="str">
            <v>&gt;45&lt; 55</v>
          </cell>
          <cell r="AI2029">
            <v>11810858</v>
          </cell>
          <cell r="AJ2029" t="str">
            <v>02</v>
          </cell>
          <cell r="AK2029" t="str">
            <v>07312145</v>
          </cell>
          <cell r="AL2029">
            <v>35315</v>
          </cell>
          <cell r="AM2029" t="str">
            <v>FEMME</v>
          </cell>
          <cell r="AN2029" t="str">
            <v>Marié(e)</v>
          </cell>
          <cell r="AO2029">
            <v>2</v>
          </cell>
          <cell r="AP2029" t="str">
            <v>6ème année primaire</v>
          </cell>
          <cell r="AQ2029">
            <v>3</v>
          </cell>
          <cell r="AR2029">
            <v>2</v>
          </cell>
          <cell r="AS2029">
            <v>46080.5</v>
          </cell>
          <cell r="AT2029" t="str">
            <v>Horaire</v>
          </cell>
          <cell r="AU2029">
            <v>3.5</v>
          </cell>
          <cell r="AV2029">
            <v>17</v>
          </cell>
          <cell r="AW2029">
            <v>20600</v>
          </cell>
          <cell r="AX2029" t="str">
            <v>00000980126</v>
          </cell>
          <cell r="AY2029">
            <v>64</v>
          </cell>
          <cell r="AZ2029" t="str">
            <v>LA POSTE</v>
          </cell>
          <cell r="BA2029" t="str">
            <v>17206000000098012664</v>
          </cell>
          <cell r="BB2029">
            <v>20</v>
          </cell>
          <cell r="BC2029" t="str">
            <v>DENDEN</v>
          </cell>
          <cell r="BD2029" t="str">
            <v>TUNIS</v>
          </cell>
          <cell r="BG2029">
            <v>54812691</v>
          </cell>
          <cell r="BJ2029" t="str">
            <v>DENDEN</v>
          </cell>
          <cell r="BK2029" t="str">
            <v>B-P6 AV</v>
          </cell>
          <cell r="BL2029" t="str">
            <v>1.1</v>
          </cell>
          <cell r="BT2029">
            <v>215</v>
          </cell>
          <cell r="BU2029" t="str">
            <v>si</v>
          </cell>
        </row>
        <row r="2030">
          <cell r="B2030">
            <v>2090</v>
          </cell>
          <cell r="C2030" t="str">
            <v>Madame</v>
          </cell>
          <cell r="D2030" t="str">
            <v>SAAFI HAYET</v>
          </cell>
          <cell r="E2030" t="str">
            <v>SAGE Tunisia</v>
          </cell>
          <cell r="F2030" t="str">
            <v>PRODUCTION</v>
          </cell>
          <cell r="G2030" t="str">
            <v>Couturière</v>
          </cell>
          <cell r="H2030" t="str">
            <v>P6 AV</v>
          </cell>
          <cell r="I2030" t="str">
            <v>ISSAM OUNI</v>
          </cell>
          <cell r="J2030" t="str">
            <v>B</v>
          </cell>
          <cell r="K2030" t="str">
            <v>DIRECTS</v>
          </cell>
          <cell r="L2030" t="str">
            <v>Variable cost at standard</v>
          </cell>
          <cell r="M2030" t="str">
            <v>Couturière</v>
          </cell>
          <cell r="N2030">
            <v>45350</v>
          </cell>
          <cell r="P2030">
            <v>-6</v>
          </cell>
          <cell r="T2030" t="str">
            <v>CDD</v>
          </cell>
          <cell r="U2030" t="str">
            <v>Contractuel</v>
          </cell>
          <cell r="V2030">
            <v>45689</v>
          </cell>
          <cell r="W2030">
            <v>45716</v>
          </cell>
          <cell r="Z2030">
            <v>45350</v>
          </cell>
          <cell r="AA2030">
            <v>2</v>
          </cell>
          <cell r="AB2030">
            <v>2024</v>
          </cell>
          <cell r="AC2030">
            <v>2028</v>
          </cell>
          <cell r="AD2030">
            <v>1.0222222222222221</v>
          </cell>
          <cell r="AE2030" t="str">
            <v>&lt; 2</v>
          </cell>
          <cell r="AF2030">
            <v>31587</v>
          </cell>
          <cell r="AG2030">
            <v>38.726027397260275</v>
          </cell>
          <cell r="AH2030" t="str">
            <v>&gt;35&lt; 45</v>
          </cell>
          <cell r="AI2030">
            <v>16054148</v>
          </cell>
          <cell r="AJ2030" t="str">
            <v>02</v>
          </cell>
          <cell r="AK2030" t="str">
            <v>09156032</v>
          </cell>
          <cell r="AL2030">
            <v>44413</v>
          </cell>
          <cell r="AM2030" t="str">
            <v>FEMME</v>
          </cell>
          <cell r="AN2030" t="str">
            <v>Marié(e)</v>
          </cell>
          <cell r="AO2030">
            <v>1</v>
          </cell>
          <cell r="AP2030" t="str">
            <v>8ème année</v>
          </cell>
          <cell r="AQ2030">
            <v>3</v>
          </cell>
          <cell r="AR2030">
            <v>2</v>
          </cell>
          <cell r="AS2030">
            <v>46080.5</v>
          </cell>
          <cell r="AT2030" t="str">
            <v>Horaire</v>
          </cell>
          <cell r="AU2030">
            <v>3.5</v>
          </cell>
          <cell r="AV2030">
            <v>17</v>
          </cell>
          <cell r="AW2030" t="str">
            <v>00100</v>
          </cell>
          <cell r="AX2030" t="str">
            <v>00000987530</v>
          </cell>
          <cell r="AY2030">
            <v>75</v>
          </cell>
          <cell r="AZ2030" t="str">
            <v>LA POSTE</v>
          </cell>
          <cell r="BA2030" t="str">
            <v>17001000000098753075</v>
          </cell>
          <cell r="BB2030">
            <v>20</v>
          </cell>
          <cell r="BC2030" t="str">
            <v>SANHEJA OUED LIL</v>
          </cell>
          <cell r="BD2030" t="str">
            <v>TUNIS</v>
          </cell>
          <cell r="BG2030">
            <v>27843474</v>
          </cell>
          <cell r="BJ2030" t="str">
            <v>SANHEJA</v>
          </cell>
          <cell r="BK2030" t="str">
            <v>B-P6 AV</v>
          </cell>
          <cell r="BL2030" t="str">
            <v>1.1</v>
          </cell>
          <cell r="BT2030">
            <v>223</v>
          </cell>
          <cell r="BU2030" t="str">
            <v>si</v>
          </cell>
        </row>
        <row r="2031">
          <cell r="B2031">
            <v>2091</v>
          </cell>
          <cell r="C2031" t="str">
            <v>Madame</v>
          </cell>
          <cell r="D2031" t="str">
            <v>HALOUI EYA</v>
          </cell>
          <cell r="E2031" t="str">
            <v>SAGE Tunisia</v>
          </cell>
          <cell r="F2031" t="str">
            <v>COUPE</v>
          </cell>
          <cell r="G2031" t="str">
            <v>COUPEUR</v>
          </cell>
          <cell r="H2031" t="str">
            <v>COUPE</v>
          </cell>
          <cell r="I2031" t="str">
            <v>HAITHEM SLAMA</v>
          </cell>
          <cell r="K2031" t="str">
            <v>DIRECTS</v>
          </cell>
          <cell r="L2031" t="str">
            <v>Variable cost at standard</v>
          </cell>
          <cell r="M2031" t="str">
            <v>COUPEUR</v>
          </cell>
          <cell r="N2031">
            <v>45350</v>
          </cell>
          <cell r="P2031">
            <v>-6</v>
          </cell>
          <cell r="T2031" t="str">
            <v>CDD</v>
          </cell>
          <cell r="U2031" t="str">
            <v>Contractuel</v>
          </cell>
          <cell r="V2031">
            <v>45689</v>
          </cell>
          <cell r="W2031">
            <v>45716</v>
          </cell>
          <cell r="Z2031">
            <v>45350</v>
          </cell>
          <cell r="AA2031">
            <v>2</v>
          </cell>
          <cell r="AB2031">
            <v>2024</v>
          </cell>
          <cell r="AC2031">
            <v>2028</v>
          </cell>
          <cell r="AD2031">
            <v>1.0222222222222221</v>
          </cell>
          <cell r="AE2031" t="str">
            <v>&lt; 2</v>
          </cell>
          <cell r="AF2031">
            <v>37519</v>
          </cell>
          <cell r="AG2031">
            <v>22.473972602739725</v>
          </cell>
          <cell r="AH2031" t="str">
            <v>&lt; 25</v>
          </cell>
          <cell r="AI2031">
            <v>17670231</v>
          </cell>
          <cell r="AJ2031" t="str">
            <v>02</v>
          </cell>
          <cell r="AK2031" t="str">
            <v>11674073</v>
          </cell>
          <cell r="AL2031">
            <v>44111</v>
          </cell>
          <cell r="AM2031" t="str">
            <v>FEMME</v>
          </cell>
          <cell r="AN2031" t="str">
            <v>Célibataire</v>
          </cell>
          <cell r="AP2031" t="str">
            <v>9ème année</v>
          </cell>
          <cell r="AQ2031">
            <v>3</v>
          </cell>
          <cell r="AR2031">
            <v>2</v>
          </cell>
          <cell r="AS2031">
            <v>46080.5</v>
          </cell>
          <cell r="AT2031" t="str">
            <v>Horaire</v>
          </cell>
          <cell r="AU2031">
            <v>3.5</v>
          </cell>
          <cell r="AV2031" t="str">
            <v>08</v>
          </cell>
          <cell r="AW2031" t="str">
            <v>08102</v>
          </cell>
          <cell r="AX2031">
            <v>30840037083</v>
          </cell>
          <cell r="AY2031">
            <v>86</v>
          </cell>
          <cell r="AZ2031" t="str">
            <v>BIAT</v>
          </cell>
          <cell r="BA2031" t="str">
            <v>08081023084003708386</v>
          </cell>
          <cell r="BB2031">
            <v>20</v>
          </cell>
          <cell r="BC2031" t="str">
            <v>SIDI HASSINE</v>
          </cell>
          <cell r="BD2031" t="str">
            <v>TUNIS</v>
          </cell>
          <cell r="BG2031">
            <v>25040223</v>
          </cell>
          <cell r="BJ2031" t="str">
            <v>SIDI HSSINE</v>
          </cell>
          <cell r="BK2031" t="str">
            <v>-COUPE</v>
          </cell>
          <cell r="BL2031" t="str">
            <v>1.1</v>
          </cell>
          <cell r="BN2031" t="str">
            <v>08081023084003708386</v>
          </cell>
          <cell r="BO2031" t="str">
            <v>HALOUI EYA</v>
          </cell>
          <cell r="BP2031">
            <v>2091</v>
          </cell>
          <cell r="BT2031">
            <v>546</v>
          </cell>
          <cell r="BU2031" t="str">
            <v>si</v>
          </cell>
        </row>
        <row r="2032">
          <cell r="B2032">
            <v>2092</v>
          </cell>
          <cell r="C2032" t="str">
            <v>Madame</v>
          </cell>
          <cell r="D2032" t="str">
            <v>FERSI DONIA</v>
          </cell>
          <cell r="E2032" t="str">
            <v>SAGE Tunisia</v>
          </cell>
          <cell r="F2032" t="str">
            <v>PRODUCTION</v>
          </cell>
          <cell r="G2032" t="str">
            <v>Couturière</v>
          </cell>
          <cell r="H2032" t="str">
            <v>P6 AV</v>
          </cell>
          <cell r="I2032" t="str">
            <v>Anis Sbouri</v>
          </cell>
          <cell r="J2032" t="str">
            <v>A</v>
          </cell>
          <cell r="K2032" t="str">
            <v>DIRECTS</v>
          </cell>
          <cell r="L2032" t="str">
            <v>Variable cost at standard</v>
          </cell>
          <cell r="M2032" t="str">
            <v>Couturière</v>
          </cell>
          <cell r="N2032">
            <v>45350</v>
          </cell>
          <cell r="P2032">
            <v>-6</v>
          </cell>
          <cell r="T2032" t="str">
            <v>CDD</v>
          </cell>
          <cell r="U2032" t="str">
            <v>Contractuel</v>
          </cell>
          <cell r="V2032">
            <v>45689</v>
          </cell>
          <cell r="W2032">
            <v>45716</v>
          </cell>
          <cell r="Z2032">
            <v>45350</v>
          </cell>
          <cell r="AA2032">
            <v>2</v>
          </cell>
          <cell r="AB2032">
            <v>2024</v>
          </cell>
          <cell r="AC2032">
            <v>2028</v>
          </cell>
          <cell r="AD2032">
            <v>1.0222222222222221</v>
          </cell>
          <cell r="AE2032" t="str">
            <v>&lt; 2</v>
          </cell>
          <cell r="AF2032">
            <v>34360</v>
          </cell>
          <cell r="AG2032">
            <v>31.12876712328767</v>
          </cell>
          <cell r="AH2032" t="str">
            <v>&gt;25&lt; 35</v>
          </cell>
          <cell r="AI2032">
            <v>16456602</v>
          </cell>
          <cell r="AJ2032" t="str">
            <v>08</v>
          </cell>
          <cell r="AK2032" t="str">
            <v>08990161</v>
          </cell>
          <cell r="AL2032">
            <v>44243</v>
          </cell>
          <cell r="AM2032" t="str">
            <v>FEMME</v>
          </cell>
          <cell r="AN2032" t="str">
            <v>Marié(e)</v>
          </cell>
          <cell r="AO2032">
            <v>2</v>
          </cell>
          <cell r="AP2032" t="str">
            <v>8ème année</v>
          </cell>
          <cell r="AQ2032">
            <v>3</v>
          </cell>
          <cell r="AR2032">
            <v>2</v>
          </cell>
          <cell r="AS2032">
            <v>46080.5</v>
          </cell>
          <cell r="AT2032" t="str">
            <v>Horaire</v>
          </cell>
          <cell r="AU2032">
            <v>3.5</v>
          </cell>
          <cell r="AV2032">
            <v>17</v>
          </cell>
          <cell r="AW2032" t="str">
            <v>00100</v>
          </cell>
          <cell r="AX2032" t="str">
            <v>00002902388</v>
          </cell>
          <cell r="AY2032">
            <v>35</v>
          </cell>
          <cell r="AZ2032" t="str">
            <v>LA POSTE</v>
          </cell>
          <cell r="BA2032" t="str">
            <v>17001000000290238835</v>
          </cell>
          <cell r="BB2032">
            <v>20</v>
          </cell>
          <cell r="BC2032" t="str">
            <v>PONT DE BIZERTE</v>
          </cell>
          <cell r="BD2032" t="str">
            <v>BIZERTE</v>
          </cell>
          <cell r="BG2032">
            <v>26847147</v>
          </cell>
          <cell r="BH2032">
            <v>56839977</v>
          </cell>
          <cell r="BJ2032" t="str">
            <v>PONT BIZERTE</v>
          </cell>
          <cell r="BK2032" t="str">
            <v>A-P6 AV</v>
          </cell>
          <cell r="BL2032" t="str">
            <v>1.1</v>
          </cell>
          <cell r="BT2032">
            <v>1014</v>
          </cell>
          <cell r="BU2032" t="str">
            <v>si</v>
          </cell>
          <cell r="BV2032" t="str">
            <v>P6 AV CA</v>
          </cell>
        </row>
        <row r="2033">
          <cell r="B2033">
            <v>2093</v>
          </cell>
          <cell r="C2033" t="str">
            <v>Madame</v>
          </cell>
          <cell r="D2033" t="str">
            <v>FERCHICHI ABIR</v>
          </cell>
          <cell r="E2033" t="str">
            <v>SAGE Tunisia</v>
          </cell>
          <cell r="F2033" t="str">
            <v>PRODUCTION</v>
          </cell>
          <cell r="G2033" t="str">
            <v>Couturière</v>
          </cell>
          <cell r="H2033" t="str">
            <v>P6 AV</v>
          </cell>
          <cell r="I2033" t="str">
            <v>ISSAM OUNI</v>
          </cell>
          <cell r="J2033" t="str">
            <v>B</v>
          </cell>
          <cell r="K2033" t="str">
            <v>DIRECTS</v>
          </cell>
          <cell r="L2033" t="str">
            <v>Variable cost at standard</v>
          </cell>
          <cell r="M2033" t="str">
            <v>Couturière</v>
          </cell>
          <cell r="N2033">
            <v>45350</v>
          </cell>
          <cell r="P2033">
            <v>-218</v>
          </cell>
          <cell r="Q2033">
            <v>45505</v>
          </cell>
          <cell r="R2033" t="str">
            <v>Personnel</v>
          </cell>
          <cell r="T2033" t="str">
            <v>CDD</v>
          </cell>
          <cell r="U2033" t="str">
            <v>Contractuel</v>
          </cell>
          <cell r="V2033">
            <v>45474</v>
          </cell>
          <cell r="W2033">
            <v>45504</v>
          </cell>
          <cell r="Z2033">
            <v>45350</v>
          </cell>
          <cell r="AA2033">
            <v>2</v>
          </cell>
          <cell r="AB2033">
            <v>2024</v>
          </cell>
          <cell r="AC2033">
            <v>2028</v>
          </cell>
          <cell r="AD2033">
            <v>1.0222222222222221</v>
          </cell>
          <cell r="AE2033" t="str">
            <v>&lt; 2</v>
          </cell>
          <cell r="AF2033">
            <v>37012</v>
          </cell>
          <cell r="AG2033">
            <v>23.863013698630137</v>
          </cell>
          <cell r="AH2033" t="str">
            <v>&lt; 25</v>
          </cell>
          <cell r="AI2033">
            <v>17323952</v>
          </cell>
          <cell r="AJ2033" t="str">
            <v>05</v>
          </cell>
          <cell r="AK2033" t="str">
            <v>07237790</v>
          </cell>
          <cell r="AL2033">
            <v>42803</v>
          </cell>
          <cell r="AM2033" t="str">
            <v>FEMME</v>
          </cell>
          <cell r="AN2033" t="str">
            <v>Célibataire</v>
          </cell>
          <cell r="AP2033" t="str">
            <v>8ème année</v>
          </cell>
          <cell r="AQ2033">
            <v>3</v>
          </cell>
          <cell r="AR2033">
            <v>1</v>
          </cell>
          <cell r="AS2033">
            <v>45715.25</v>
          </cell>
          <cell r="AT2033" t="str">
            <v>Horaire</v>
          </cell>
          <cell r="AU2033">
            <v>3.5</v>
          </cell>
          <cell r="AV2033">
            <v>17</v>
          </cell>
          <cell r="AW2033" t="str">
            <v>00100</v>
          </cell>
          <cell r="AX2033" t="str">
            <v>00002614492</v>
          </cell>
          <cell r="AY2033">
            <v>35</v>
          </cell>
          <cell r="AZ2033" t="str">
            <v>LA POSTE</v>
          </cell>
          <cell r="BA2033" t="str">
            <v>17001000000261449235</v>
          </cell>
          <cell r="BB2033">
            <v>20</v>
          </cell>
          <cell r="BC2033" t="str">
            <v>CITE NOUR KABARIA</v>
          </cell>
          <cell r="BD2033" t="str">
            <v>BEN AROUS</v>
          </cell>
          <cell r="BG2033">
            <v>58638533</v>
          </cell>
          <cell r="BK2033" t="str">
            <v>B-P6 AV</v>
          </cell>
          <cell r="BL2033" t="str">
            <v>1.1</v>
          </cell>
          <cell r="BU2033" t="str">
            <v>Non-Actif</v>
          </cell>
        </row>
        <row r="2034">
          <cell r="B2034">
            <v>2094</v>
          </cell>
          <cell r="C2034" t="str">
            <v>Madame</v>
          </cell>
          <cell r="D2034" t="str">
            <v>BEN AHMED HAJER</v>
          </cell>
          <cell r="E2034" t="str">
            <v>SAGE Tunisia</v>
          </cell>
          <cell r="F2034" t="str">
            <v>PRODUCTION</v>
          </cell>
          <cell r="G2034" t="str">
            <v>Couturière</v>
          </cell>
          <cell r="H2034" t="str">
            <v>P6 AV</v>
          </cell>
          <cell r="I2034" t="str">
            <v>ISSAM OUNI</v>
          </cell>
          <cell r="J2034" t="str">
            <v>B</v>
          </cell>
          <cell r="K2034" t="str">
            <v>DIRECTS</v>
          </cell>
          <cell r="L2034" t="str">
            <v>Variable cost at standard</v>
          </cell>
          <cell r="M2034" t="str">
            <v>Couturière</v>
          </cell>
          <cell r="N2034">
            <v>45350</v>
          </cell>
          <cell r="P2034">
            <v>-340</v>
          </cell>
          <cell r="Q2034">
            <v>45352</v>
          </cell>
          <cell r="R2034" t="str">
            <v>familliale</v>
          </cell>
          <cell r="T2034" t="str">
            <v>CDD</v>
          </cell>
          <cell r="U2034" t="str">
            <v>Contractuel</v>
          </cell>
          <cell r="V2034">
            <v>45350</v>
          </cell>
          <cell r="W2034">
            <v>45382</v>
          </cell>
          <cell r="Z2034">
            <v>45350</v>
          </cell>
          <cell r="AA2034">
            <v>2</v>
          </cell>
          <cell r="AB2034">
            <v>2024</v>
          </cell>
          <cell r="AC2034">
            <v>2028</v>
          </cell>
          <cell r="AD2034">
            <v>1.0222222222222221</v>
          </cell>
          <cell r="AE2034" t="str">
            <v>&lt; 2</v>
          </cell>
          <cell r="AF2034">
            <v>34302</v>
          </cell>
          <cell r="AG2034">
            <v>31.287671232876711</v>
          </cell>
          <cell r="AH2034" t="str">
            <v>&gt;25&lt; 35</v>
          </cell>
          <cell r="AI2034">
            <v>16589899</v>
          </cell>
          <cell r="AJ2034" t="str">
            <v>08</v>
          </cell>
          <cell r="AK2034" t="str">
            <v>07179563</v>
          </cell>
          <cell r="AL2034">
            <v>40014</v>
          </cell>
          <cell r="AM2034" t="str">
            <v>FEMME</v>
          </cell>
          <cell r="AN2034" t="str">
            <v>Célibataire</v>
          </cell>
          <cell r="AP2034" t="str">
            <v>8ème année</v>
          </cell>
          <cell r="AQ2034">
            <v>3</v>
          </cell>
          <cell r="AR2034">
            <v>1</v>
          </cell>
          <cell r="AS2034">
            <v>45715.25</v>
          </cell>
          <cell r="AT2034" t="str">
            <v>Horaire</v>
          </cell>
          <cell r="AU2034">
            <v>3.5</v>
          </cell>
          <cell r="BA2034" t="str">
            <v/>
          </cell>
          <cell r="BB2034">
            <v>0</v>
          </cell>
          <cell r="BC2034" t="str">
            <v xml:space="preserve">KABARIA </v>
          </cell>
          <cell r="BD2034" t="str">
            <v>BEN AROUS</v>
          </cell>
          <cell r="BG2034">
            <v>21146525</v>
          </cell>
          <cell r="BK2034" t="str">
            <v>B-P6 AV</v>
          </cell>
          <cell r="BL2034" t="str">
            <v>1.1</v>
          </cell>
          <cell r="BU2034" t="str">
            <v>Non-Actif</v>
          </cell>
        </row>
        <row r="2035">
          <cell r="B2035">
            <v>2095</v>
          </cell>
          <cell r="C2035" t="str">
            <v>Madame</v>
          </cell>
          <cell r="D2035" t="str">
            <v>AKERMI NAZIHA</v>
          </cell>
          <cell r="E2035" t="str">
            <v>SAGE Tunisia</v>
          </cell>
          <cell r="F2035" t="str">
            <v>PRODUCTION</v>
          </cell>
          <cell r="G2035" t="str">
            <v>Couturière</v>
          </cell>
          <cell r="H2035" t="str">
            <v>P6 AV</v>
          </cell>
          <cell r="I2035" t="str">
            <v>EL KADRI MARIEM</v>
          </cell>
          <cell r="J2035" t="str">
            <v>A</v>
          </cell>
          <cell r="K2035" t="str">
            <v>DIRECTS</v>
          </cell>
          <cell r="L2035" t="str">
            <v>Variable cost at standard</v>
          </cell>
          <cell r="M2035" t="str">
            <v>Couturière</v>
          </cell>
          <cell r="N2035">
            <v>45350</v>
          </cell>
          <cell r="P2035">
            <v>-310</v>
          </cell>
          <cell r="Q2035">
            <v>45414</v>
          </cell>
          <cell r="R2035" t="str">
            <v>Personnel</v>
          </cell>
          <cell r="T2035" t="str">
            <v>CDD</v>
          </cell>
          <cell r="U2035" t="str">
            <v>Contractuel</v>
          </cell>
          <cell r="V2035">
            <v>45383</v>
          </cell>
          <cell r="W2035">
            <v>45412</v>
          </cell>
          <cell r="Z2035">
            <v>45350</v>
          </cell>
          <cell r="AA2035">
            <v>2</v>
          </cell>
          <cell r="AB2035">
            <v>2024</v>
          </cell>
          <cell r="AC2035">
            <v>2028</v>
          </cell>
          <cell r="AD2035">
            <v>1.0222222222222221</v>
          </cell>
          <cell r="AE2035" t="str">
            <v>&lt; 2</v>
          </cell>
          <cell r="AF2035">
            <v>27322</v>
          </cell>
          <cell r="AG2035">
            <v>50.410958904109592</v>
          </cell>
          <cell r="AH2035" t="str">
            <v>&gt;45&lt; 55</v>
          </cell>
          <cell r="AI2035">
            <v>11995761</v>
          </cell>
          <cell r="AJ2035" t="str">
            <v>07</v>
          </cell>
          <cell r="AK2035" t="str">
            <v>07273903</v>
          </cell>
          <cell r="AL2035">
            <v>44748</v>
          </cell>
          <cell r="AM2035" t="str">
            <v>FEMME</v>
          </cell>
          <cell r="AN2035" t="str">
            <v>Divorcée</v>
          </cell>
          <cell r="AO2035">
            <v>4</v>
          </cell>
          <cell r="AP2035" t="str">
            <v>6ème année primaire</v>
          </cell>
          <cell r="AQ2035">
            <v>3</v>
          </cell>
          <cell r="AR2035">
            <v>1</v>
          </cell>
          <cell r="AS2035">
            <v>45715.25</v>
          </cell>
          <cell r="AT2035" t="str">
            <v>Horaire</v>
          </cell>
          <cell r="AU2035">
            <v>3.5</v>
          </cell>
          <cell r="AV2035">
            <v>17</v>
          </cell>
          <cell r="AW2035" t="str">
            <v>00100</v>
          </cell>
          <cell r="AX2035" t="str">
            <v>00003152264</v>
          </cell>
          <cell r="AY2035">
            <v>23</v>
          </cell>
          <cell r="AZ2035" t="str">
            <v>LA POSTE</v>
          </cell>
          <cell r="BA2035" t="str">
            <v>17001000000315226423</v>
          </cell>
          <cell r="BB2035">
            <v>20</v>
          </cell>
          <cell r="BC2035" t="str">
            <v>SIDI HASSINE</v>
          </cell>
          <cell r="BD2035" t="str">
            <v>TUNIS</v>
          </cell>
          <cell r="BG2035">
            <v>52991520</v>
          </cell>
          <cell r="BK2035" t="str">
            <v>A-P6 AV</v>
          </cell>
          <cell r="BL2035" t="str">
            <v>1.1</v>
          </cell>
          <cell r="BU2035" t="str">
            <v>Non-Actif</v>
          </cell>
        </row>
        <row r="2036">
          <cell r="B2036">
            <v>2096</v>
          </cell>
          <cell r="C2036" t="str">
            <v>Madame</v>
          </cell>
          <cell r="D2036" t="str">
            <v>BEDHIEF SOUAD</v>
          </cell>
          <cell r="E2036" t="str">
            <v>SAGE Tunisia</v>
          </cell>
          <cell r="F2036" t="str">
            <v>PRODUCTION</v>
          </cell>
          <cell r="G2036" t="str">
            <v>Couturière</v>
          </cell>
          <cell r="H2036" t="str">
            <v>P6 AV</v>
          </cell>
          <cell r="I2036" t="str">
            <v>ISSAM OUNI</v>
          </cell>
          <cell r="J2036" t="str">
            <v>B</v>
          </cell>
          <cell r="K2036" t="str">
            <v>DIRECTS</v>
          </cell>
          <cell r="L2036" t="str">
            <v>Variable cost at standard</v>
          </cell>
          <cell r="M2036" t="str">
            <v>Couturière</v>
          </cell>
          <cell r="N2036">
            <v>45350</v>
          </cell>
          <cell r="P2036">
            <v>-6</v>
          </cell>
          <cell r="T2036" t="str">
            <v>CDD</v>
          </cell>
          <cell r="U2036" t="str">
            <v>Contractuel</v>
          </cell>
          <cell r="V2036">
            <v>45689</v>
          </cell>
          <cell r="W2036">
            <v>45716</v>
          </cell>
          <cell r="Z2036">
            <v>45350</v>
          </cell>
          <cell r="AA2036">
            <v>2</v>
          </cell>
          <cell r="AB2036">
            <v>2024</v>
          </cell>
          <cell r="AC2036">
            <v>2028</v>
          </cell>
          <cell r="AD2036">
            <v>1.0222222222222221</v>
          </cell>
          <cell r="AE2036" t="str">
            <v>&lt; 2</v>
          </cell>
          <cell r="AF2036">
            <v>29646</v>
          </cell>
          <cell r="AG2036">
            <v>44.043835616438358</v>
          </cell>
          <cell r="AH2036" t="str">
            <v>&gt;35&lt; 45</v>
          </cell>
          <cell r="AI2036">
            <v>12532073</v>
          </cell>
          <cell r="AJ2036" t="str">
            <v>00</v>
          </cell>
          <cell r="AK2036" t="str">
            <v>04532940</v>
          </cell>
          <cell r="AL2036">
            <v>43614</v>
          </cell>
          <cell r="AM2036" t="str">
            <v>FEMME</v>
          </cell>
          <cell r="AN2036" t="str">
            <v>Marié(e)</v>
          </cell>
          <cell r="AP2036" t="str">
            <v>6ème année primaire</v>
          </cell>
          <cell r="AQ2036">
            <v>3</v>
          </cell>
          <cell r="AR2036">
            <v>2</v>
          </cell>
          <cell r="AS2036">
            <v>46080.5</v>
          </cell>
          <cell r="AT2036" t="str">
            <v>Horaire</v>
          </cell>
          <cell r="AU2036">
            <v>3.5</v>
          </cell>
          <cell r="AV2036">
            <v>17</v>
          </cell>
          <cell r="AW2036">
            <v>20600</v>
          </cell>
          <cell r="AX2036" t="str">
            <v>00003428134</v>
          </cell>
          <cell r="AY2036" t="str">
            <v>07</v>
          </cell>
          <cell r="AZ2036" t="str">
            <v>LA POSTE</v>
          </cell>
          <cell r="BA2036" t="str">
            <v>17206000000342813407</v>
          </cell>
          <cell r="BB2036">
            <v>20</v>
          </cell>
          <cell r="BC2036" t="str">
            <v>SIDI MEDIEN MEDJEZ EL BAB</v>
          </cell>
          <cell r="BD2036" t="str">
            <v>TUNIS</v>
          </cell>
          <cell r="BG2036">
            <v>94349854</v>
          </cell>
          <cell r="BH2036">
            <v>97759689</v>
          </cell>
          <cell r="BJ2036" t="str">
            <v>SIDI MEDIEN</v>
          </cell>
          <cell r="BK2036" t="str">
            <v>B-P6 AV</v>
          </cell>
          <cell r="BL2036" t="str">
            <v>1.1</v>
          </cell>
          <cell r="BT2036">
            <v>230</v>
          </cell>
          <cell r="BU2036" t="str">
            <v>si</v>
          </cell>
        </row>
        <row r="2037">
          <cell r="B2037">
            <v>2097</v>
          </cell>
          <cell r="C2037" t="str">
            <v>Madame</v>
          </cell>
          <cell r="D2037" t="str">
            <v>BEN AYED ABIR</v>
          </cell>
          <cell r="E2037" t="str">
            <v>SAGE Tunisia</v>
          </cell>
          <cell r="F2037" t="str">
            <v>PRODUCTION</v>
          </cell>
          <cell r="G2037" t="str">
            <v>Contrôle qualité</v>
          </cell>
          <cell r="H2037" t="str">
            <v>Panda</v>
          </cell>
          <cell r="I2037" t="str">
            <v>FAWZI SENDESNI</v>
          </cell>
          <cell r="J2037" t="str">
            <v>B</v>
          </cell>
          <cell r="K2037" t="str">
            <v>INDIRECTS</v>
          </cell>
          <cell r="L2037" t="str">
            <v>Variable cost at standard</v>
          </cell>
          <cell r="M2037" t="str">
            <v>Contrôle qualité</v>
          </cell>
          <cell r="N2037">
            <v>45351</v>
          </cell>
          <cell r="P2037">
            <v>-340</v>
          </cell>
          <cell r="Q2037">
            <v>45383</v>
          </cell>
          <cell r="R2037" t="str">
            <v>Personnel</v>
          </cell>
          <cell r="T2037" t="str">
            <v>CDD</v>
          </cell>
          <cell r="U2037" t="str">
            <v>Contractuel</v>
          </cell>
          <cell r="V2037">
            <v>45351</v>
          </cell>
          <cell r="W2037">
            <v>45382</v>
          </cell>
          <cell r="Z2037">
            <v>45351</v>
          </cell>
          <cell r="AA2037">
            <v>2</v>
          </cell>
          <cell r="AB2037">
            <v>2024</v>
          </cell>
          <cell r="AC2037">
            <v>2028</v>
          </cell>
          <cell r="AD2037">
            <v>1.0166666666666666</v>
          </cell>
          <cell r="AE2037" t="str">
            <v>&lt; 2</v>
          </cell>
          <cell r="AF2037">
            <v>35101</v>
          </cell>
          <cell r="AG2037">
            <v>29.098630136986301</v>
          </cell>
          <cell r="AH2037" t="str">
            <v>&gt;25&lt; 35</v>
          </cell>
          <cell r="AK2037" t="str">
            <v>13012120</v>
          </cell>
          <cell r="AL2037">
            <v>41958</v>
          </cell>
          <cell r="AM2037" t="str">
            <v>FEMME</v>
          </cell>
          <cell r="AN2037" t="str">
            <v>Célibataire</v>
          </cell>
          <cell r="AP2037" t="str">
            <v xml:space="preserve">Baccalauréat </v>
          </cell>
          <cell r="AQ2037">
            <v>3</v>
          </cell>
          <cell r="AR2037">
            <v>1</v>
          </cell>
          <cell r="AS2037">
            <v>45716.25</v>
          </cell>
          <cell r="AT2037" t="str">
            <v>Horaire</v>
          </cell>
          <cell r="AU2037">
            <v>3.6629999999999998</v>
          </cell>
          <cell r="AV2037">
            <v>17</v>
          </cell>
          <cell r="AW2037" t="str">
            <v>00100</v>
          </cell>
          <cell r="AX2037" t="str">
            <v>00002687997</v>
          </cell>
          <cell r="AY2037" t="str">
            <v>01</v>
          </cell>
          <cell r="AZ2037" t="str">
            <v>LA POSTE</v>
          </cell>
          <cell r="BA2037" t="str">
            <v>17001000000268799701</v>
          </cell>
          <cell r="BB2037">
            <v>20</v>
          </cell>
          <cell r="BC2037" t="str">
            <v xml:space="preserve">CITE ZOUHOUR </v>
          </cell>
          <cell r="BD2037" t="str">
            <v>TUNIS</v>
          </cell>
          <cell r="BG2037">
            <v>58759174</v>
          </cell>
          <cell r="BH2037">
            <v>23703072</v>
          </cell>
          <cell r="BK2037" t="str">
            <v>B-Panda</v>
          </cell>
          <cell r="BL2037" t="str">
            <v>1.3</v>
          </cell>
          <cell r="BU2037" t="str">
            <v>Non-Actif</v>
          </cell>
        </row>
        <row r="2038">
          <cell r="B2038">
            <v>2098</v>
          </cell>
          <cell r="C2038" t="str">
            <v>Madame</v>
          </cell>
          <cell r="D2038" t="str">
            <v>GHRIBI MALEK</v>
          </cell>
          <cell r="E2038" t="str">
            <v>SAGE Tunisia</v>
          </cell>
          <cell r="F2038" t="str">
            <v>PRODUCTION</v>
          </cell>
          <cell r="G2038" t="str">
            <v>Couturière</v>
          </cell>
          <cell r="H2038" t="str">
            <v>P6 AV</v>
          </cell>
          <cell r="I2038" t="str">
            <v>EL KADRI MARIEM</v>
          </cell>
          <cell r="J2038" t="str">
            <v>A</v>
          </cell>
          <cell r="K2038" t="str">
            <v>DIRECTS</v>
          </cell>
          <cell r="L2038" t="str">
            <v>Variable cost at standard</v>
          </cell>
          <cell r="M2038" t="str">
            <v>Couturière</v>
          </cell>
          <cell r="N2038">
            <v>45350</v>
          </cell>
          <cell r="P2038">
            <v>-310</v>
          </cell>
          <cell r="Q2038">
            <v>45425</v>
          </cell>
          <cell r="R2038" t="str">
            <v>fatigue</v>
          </cell>
          <cell r="T2038" t="str">
            <v>CDD</v>
          </cell>
          <cell r="U2038" t="str">
            <v>Contractuel</v>
          </cell>
          <cell r="V2038">
            <v>45383</v>
          </cell>
          <cell r="W2038">
            <v>45412</v>
          </cell>
          <cell r="Z2038">
            <v>45350</v>
          </cell>
          <cell r="AA2038">
            <v>2</v>
          </cell>
          <cell r="AB2038">
            <v>2024</v>
          </cell>
          <cell r="AC2038">
            <v>2028</v>
          </cell>
          <cell r="AD2038">
            <v>1.0222222222222221</v>
          </cell>
          <cell r="AE2038" t="str">
            <v>&lt; 2</v>
          </cell>
          <cell r="AF2038">
            <v>37969</v>
          </cell>
          <cell r="AG2038">
            <v>21.241095890410961</v>
          </cell>
          <cell r="AH2038" t="str">
            <v>&lt; 25</v>
          </cell>
          <cell r="AK2038" t="str">
            <v>14520223</v>
          </cell>
          <cell r="AL2038">
            <v>44238</v>
          </cell>
          <cell r="AM2038" t="str">
            <v>FEMME</v>
          </cell>
          <cell r="AN2038" t="str">
            <v>Célibataire</v>
          </cell>
          <cell r="AP2038" t="str">
            <v>BTP</v>
          </cell>
          <cell r="AQ2038">
            <v>3</v>
          </cell>
          <cell r="AR2038">
            <v>1</v>
          </cell>
          <cell r="AS2038">
            <v>45715.25</v>
          </cell>
          <cell r="AT2038" t="str">
            <v>Horaire</v>
          </cell>
          <cell r="AU2038">
            <v>3.5</v>
          </cell>
          <cell r="AV2038">
            <v>17</v>
          </cell>
          <cell r="AW2038" t="str">
            <v>00100</v>
          </cell>
          <cell r="AX2038" t="str">
            <v>00003427596</v>
          </cell>
          <cell r="AY2038">
            <v>79</v>
          </cell>
          <cell r="AZ2038" t="str">
            <v>LA POSTE</v>
          </cell>
          <cell r="BA2038" t="str">
            <v>17001000000342759679</v>
          </cell>
          <cell r="BB2038">
            <v>20</v>
          </cell>
          <cell r="BC2038" t="str">
            <v>CITE TADHAMEN</v>
          </cell>
          <cell r="BD2038" t="str">
            <v>TUNIS</v>
          </cell>
          <cell r="BG2038">
            <v>21402170</v>
          </cell>
          <cell r="BK2038" t="str">
            <v>A-P6 AV</v>
          </cell>
          <cell r="BL2038" t="str">
            <v>1.1</v>
          </cell>
          <cell r="BU2038" t="str">
            <v>Non-Actif</v>
          </cell>
        </row>
        <row r="2039">
          <cell r="B2039">
            <v>2099</v>
          </cell>
          <cell r="C2039" t="str">
            <v>Madame</v>
          </cell>
          <cell r="D2039" t="str">
            <v>NOUIRA IMENE</v>
          </cell>
          <cell r="E2039" t="str">
            <v>SAGE Tunisia</v>
          </cell>
          <cell r="F2039" t="str">
            <v>PRODUCTION</v>
          </cell>
          <cell r="G2039" t="str">
            <v>Couturière</v>
          </cell>
          <cell r="H2039" t="str">
            <v>P7 AR</v>
          </cell>
          <cell r="I2039" t="str">
            <v>FOUED HOMRANI</v>
          </cell>
          <cell r="J2039" t="str">
            <v>A</v>
          </cell>
          <cell r="K2039" t="str">
            <v>DIRECTS</v>
          </cell>
          <cell r="L2039" t="str">
            <v>Variable cost at standard</v>
          </cell>
          <cell r="M2039" t="str">
            <v>Couturière</v>
          </cell>
          <cell r="N2039">
            <v>45350</v>
          </cell>
          <cell r="P2039">
            <v>-279</v>
          </cell>
          <cell r="Q2039">
            <v>45444</v>
          </cell>
          <cell r="R2039" t="str">
            <v>discipline</v>
          </cell>
          <cell r="T2039" t="str">
            <v>CDD</v>
          </cell>
          <cell r="U2039" t="str">
            <v>Contractuel</v>
          </cell>
          <cell r="V2039">
            <v>45413</v>
          </cell>
          <cell r="W2039">
            <v>45443</v>
          </cell>
          <cell r="Z2039">
            <v>45350</v>
          </cell>
          <cell r="AA2039">
            <v>2</v>
          </cell>
          <cell r="AB2039">
            <v>2024</v>
          </cell>
          <cell r="AC2039">
            <v>2028</v>
          </cell>
          <cell r="AD2039">
            <v>1.0222222222222221</v>
          </cell>
          <cell r="AE2039" t="str">
            <v>&lt; 2</v>
          </cell>
          <cell r="AF2039">
            <v>30102</v>
          </cell>
          <cell r="AG2039">
            <v>42.794520547945204</v>
          </cell>
          <cell r="AH2039" t="str">
            <v>&gt;35&lt; 45</v>
          </cell>
          <cell r="AK2039" t="str">
            <v>07107339</v>
          </cell>
          <cell r="AL2039">
            <v>42621</v>
          </cell>
          <cell r="AM2039" t="str">
            <v>FEMME</v>
          </cell>
          <cell r="AN2039" t="str">
            <v>Célibataire</v>
          </cell>
          <cell r="AP2039" t="str">
            <v xml:space="preserve">Baccalauréat </v>
          </cell>
          <cell r="AQ2039">
            <v>3</v>
          </cell>
          <cell r="AR2039">
            <v>1</v>
          </cell>
          <cell r="AS2039">
            <v>45715.25</v>
          </cell>
          <cell r="AT2039" t="str">
            <v>Horaire</v>
          </cell>
          <cell r="AU2039">
            <v>3.5</v>
          </cell>
          <cell r="AV2039">
            <v>17</v>
          </cell>
          <cell r="AW2039">
            <v>53594</v>
          </cell>
          <cell r="AX2039" t="str">
            <v>01721017172</v>
          </cell>
          <cell r="AY2039">
            <v>44</v>
          </cell>
          <cell r="AZ2039" t="str">
            <v>LA POSTE</v>
          </cell>
          <cell r="BA2039" t="str">
            <v>17535940172101717244</v>
          </cell>
          <cell r="BB2039">
            <v>20</v>
          </cell>
          <cell r="BC2039" t="str">
            <v>YASSMINET BEN AROUS</v>
          </cell>
          <cell r="BD2039" t="str">
            <v>BEN AROUS</v>
          </cell>
          <cell r="BG2039">
            <v>55685494</v>
          </cell>
          <cell r="BK2039" t="str">
            <v>A-P7 AR</v>
          </cell>
          <cell r="BL2039" t="str">
            <v>1.1</v>
          </cell>
          <cell r="BU2039" t="str">
            <v>Non-Actif</v>
          </cell>
        </row>
        <row r="2040">
          <cell r="B2040">
            <v>2100</v>
          </cell>
          <cell r="C2040" t="str">
            <v>Madame</v>
          </cell>
          <cell r="D2040" t="str">
            <v>SAOUDI MOUBARKA</v>
          </cell>
          <cell r="E2040" t="str">
            <v>SAGE Tunisia</v>
          </cell>
          <cell r="F2040" t="str">
            <v>PRODUCTION</v>
          </cell>
          <cell r="G2040" t="str">
            <v>Couturière</v>
          </cell>
          <cell r="H2040" t="str">
            <v>Panda</v>
          </cell>
          <cell r="I2040" t="str">
            <v>FAWZI SENDESNI</v>
          </cell>
          <cell r="J2040" t="str">
            <v>B</v>
          </cell>
          <cell r="K2040" t="str">
            <v>DIRECTS</v>
          </cell>
          <cell r="L2040" t="str">
            <v>Variable cost at standard</v>
          </cell>
          <cell r="M2040" t="str">
            <v>Couturière</v>
          </cell>
          <cell r="N2040">
            <v>45350</v>
          </cell>
          <cell r="P2040">
            <v>-187</v>
          </cell>
          <cell r="Q2040">
            <v>45524</v>
          </cell>
          <cell r="R2040" t="str">
            <v>familliale</v>
          </cell>
          <cell r="T2040" t="str">
            <v>CDD</v>
          </cell>
          <cell r="U2040" t="str">
            <v>Contractuel</v>
          </cell>
          <cell r="V2040">
            <v>45505</v>
          </cell>
          <cell r="W2040">
            <v>45535</v>
          </cell>
          <cell r="Z2040">
            <v>45350</v>
          </cell>
          <cell r="AA2040">
            <v>2</v>
          </cell>
          <cell r="AB2040">
            <v>2024</v>
          </cell>
          <cell r="AC2040">
            <v>2028</v>
          </cell>
          <cell r="AD2040">
            <v>1.0222222222222221</v>
          </cell>
          <cell r="AE2040" t="str">
            <v>&lt; 2</v>
          </cell>
          <cell r="AF2040">
            <v>30567</v>
          </cell>
          <cell r="AG2040">
            <v>41.520547945205479</v>
          </cell>
          <cell r="AH2040" t="str">
            <v>&gt;35&lt; 45</v>
          </cell>
          <cell r="AI2040">
            <v>12722513</v>
          </cell>
          <cell r="AJ2040" t="str">
            <v>05</v>
          </cell>
          <cell r="AK2040" t="str">
            <v>07638752</v>
          </cell>
          <cell r="AL2040">
            <v>37065</v>
          </cell>
          <cell r="AM2040" t="str">
            <v>FEMME</v>
          </cell>
          <cell r="AN2040" t="str">
            <v>Marié(e)</v>
          </cell>
          <cell r="AO2040">
            <v>3</v>
          </cell>
          <cell r="AP2040" t="str">
            <v>6ème année primaire</v>
          </cell>
          <cell r="AQ2040">
            <v>3</v>
          </cell>
          <cell r="AR2040">
            <v>1</v>
          </cell>
          <cell r="AS2040">
            <v>45715.25</v>
          </cell>
          <cell r="AT2040" t="str">
            <v>Horaire</v>
          </cell>
          <cell r="AU2040">
            <v>3.5</v>
          </cell>
          <cell r="AV2040">
            <v>17</v>
          </cell>
          <cell r="AW2040" t="str">
            <v>00100</v>
          </cell>
          <cell r="AX2040" t="str">
            <v>00003135228</v>
          </cell>
          <cell r="AY2040">
            <v>12</v>
          </cell>
          <cell r="AZ2040" t="str">
            <v>LA POSTE</v>
          </cell>
          <cell r="BA2040" t="str">
            <v>17001000000313522812</v>
          </cell>
          <cell r="BB2040">
            <v>20</v>
          </cell>
          <cell r="BC2040" t="str">
            <v>JEBAL JLOUD</v>
          </cell>
          <cell r="BD2040" t="str">
            <v>TUNIS</v>
          </cell>
          <cell r="BG2040">
            <v>96195704</v>
          </cell>
          <cell r="BK2040" t="str">
            <v>B-Panda</v>
          </cell>
          <cell r="BL2040" t="str">
            <v>1.1</v>
          </cell>
          <cell r="BU2040" t="str">
            <v>Non-Actif</v>
          </cell>
        </row>
        <row r="2041">
          <cell r="B2041">
            <v>2101</v>
          </cell>
          <cell r="C2041" t="str">
            <v>Madame</v>
          </cell>
          <cell r="D2041" t="str">
            <v>TOUATI MARIEM</v>
          </cell>
          <cell r="E2041" t="str">
            <v>SAGE Tunisia</v>
          </cell>
          <cell r="F2041" t="str">
            <v>PRODUCTION</v>
          </cell>
          <cell r="G2041" t="str">
            <v>Contrôle qualité</v>
          </cell>
          <cell r="H2041" t="str">
            <v>P6 AV</v>
          </cell>
          <cell r="I2041" t="str">
            <v>EL KADRI MARIEM</v>
          </cell>
          <cell r="J2041" t="str">
            <v>A</v>
          </cell>
          <cell r="K2041" t="str">
            <v>INDIRECTS</v>
          </cell>
          <cell r="L2041" t="str">
            <v>Variable cost at standard</v>
          </cell>
          <cell r="M2041" t="str">
            <v>Contrôle qualité</v>
          </cell>
          <cell r="N2041">
            <v>45351</v>
          </cell>
          <cell r="P2041">
            <v>-340</v>
          </cell>
          <cell r="Q2041">
            <v>45352</v>
          </cell>
          <cell r="R2041" t="str">
            <v>problème d'intégration</v>
          </cell>
          <cell r="S2041">
            <v>2</v>
          </cell>
          <cell r="T2041" t="str">
            <v>CDD</v>
          </cell>
          <cell r="U2041" t="str">
            <v>Contractuel</v>
          </cell>
          <cell r="V2041">
            <v>45351</v>
          </cell>
          <cell r="W2041">
            <v>45382</v>
          </cell>
          <cell r="Z2041">
            <v>45351</v>
          </cell>
          <cell r="AA2041">
            <v>2</v>
          </cell>
          <cell r="AB2041">
            <v>2024</v>
          </cell>
          <cell r="AC2041">
            <v>2028</v>
          </cell>
          <cell r="AD2041">
            <v>1.0166666666666666</v>
          </cell>
          <cell r="AE2041" t="str">
            <v>&lt; 2</v>
          </cell>
          <cell r="AF2041">
            <v>35081</v>
          </cell>
          <cell r="AG2041">
            <v>29.153424657534245</v>
          </cell>
          <cell r="AH2041" t="str">
            <v>&gt;25&lt; 35</v>
          </cell>
          <cell r="AI2041">
            <v>17460651</v>
          </cell>
          <cell r="AJ2041" t="str">
            <v>09</v>
          </cell>
          <cell r="AK2041" t="str">
            <v>13007200</v>
          </cell>
          <cell r="AL2041">
            <v>41542</v>
          </cell>
          <cell r="AM2041" t="str">
            <v>FEMME</v>
          </cell>
          <cell r="AN2041" t="str">
            <v>Célibataire</v>
          </cell>
          <cell r="AP2041" t="str">
            <v>Baccalauréat + FORMATION aide-soignante</v>
          </cell>
          <cell r="AQ2041">
            <v>3</v>
          </cell>
          <cell r="AR2041">
            <v>1</v>
          </cell>
          <cell r="AS2041">
            <v>45716.25</v>
          </cell>
          <cell r="AT2041" t="str">
            <v>Horaire</v>
          </cell>
          <cell r="AU2041">
            <v>3.6629999999999998</v>
          </cell>
          <cell r="AV2041">
            <v>17</v>
          </cell>
          <cell r="AW2041" t="str">
            <v>00100</v>
          </cell>
          <cell r="AX2041" t="str">
            <v>00002931779</v>
          </cell>
          <cell r="AY2041">
            <v>35</v>
          </cell>
          <cell r="AZ2041" t="str">
            <v>LA POSTE</v>
          </cell>
          <cell r="BA2041" t="str">
            <v>17001000000293177935</v>
          </cell>
          <cell r="BB2041">
            <v>20</v>
          </cell>
          <cell r="BC2041" t="str">
            <v>ZAHROUNI</v>
          </cell>
          <cell r="BD2041" t="str">
            <v>TUNIS</v>
          </cell>
          <cell r="BG2041">
            <v>21760034</v>
          </cell>
          <cell r="BH2041">
            <v>20661340</v>
          </cell>
          <cell r="BK2041" t="str">
            <v>A-P6 AV</v>
          </cell>
          <cell r="BL2041" t="str">
            <v>1.3</v>
          </cell>
          <cell r="BU2041" t="str">
            <v>Non-Actif</v>
          </cell>
        </row>
        <row r="2042">
          <cell r="B2042">
            <v>2102</v>
          </cell>
          <cell r="C2042" t="str">
            <v>Madame</v>
          </cell>
          <cell r="D2042" t="str">
            <v>FATNASSI DALANDA</v>
          </cell>
          <cell r="E2042" t="str">
            <v>SAGE Tunisia</v>
          </cell>
          <cell r="F2042" t="str">
            <v>PRODUCTION</v>
          </cell>
          <cell r="G2042" t="str">
            <v>Couturière</v>
          </cell>
          <cell r="H2042" t="str">
            <v>P6 AV</v>
          </cell>
          <cell r="I2042" t="str">
            <v>ISSAM OUNI</v>
          </cell>
          <cell r="J2042" t="str">
            <v>B</v>
          </cell>
          <cell r="K2042" t="str">
            <v>DIRECTS</v>
          </cell>
          <cell r="L2042" t="str">
            <v>Variable cost at standard</v>
          </cell>
          <cell r="M2042" t="str">
            <v>Couturière</v>
          </cell>
          <cell r="N2042">
            <v>45351</v>
          </cell>
          <cell r="P2042">
            <v>-6</v>
          </cell>
          <cell r="T2042" t="str">
            <v>CDD</v>
          </cell>
          <cell r="U2042" t="str">
            <v>Contractuel</v>
          </cell>
          <cell r="V2042">
            <v>45689</v>
          </cell>
          <cell r="W2042">
            <v>45716</v>
          </cell>
          <cell r="Z2042">
            <v>45351</v>
          </cell>
          <cell r="AA2042">
            <v>2</v>
          </cell>
          <cell r="AB2042">
            <v>2024</v>
          </cell>
          <cell r="AC2042">
            <v>2028</v>
          </cell>
          <cell r="AD2042">
            <v>1.0166666666666666</v>
          </cell>
          <cell r="AE2042" t="str">
            <v>&lt; 2</v>
          </cell>
          <cell r="AF2042">
            <v>34460</v>
          </cell>
          <cell r="AG2042">
            <v>30.854794520547944</v>
          </cell>
          <cell r="AH2042" t="str">
            <v>&gt;25&lt; 35</v>
          </cell>
          <cell r="AI2042">
            <v>16625097</v>
          </cell>
          <cell r="AJ2042" t="str">
            <v>00</v>
          </cell>
          <cell r="AK2042" t="str">
            <v>09488577</v>
          </cell>
          <cell r="AL2042">
            <v>40633</v>
          </cell>
          <cell r="AM2042" t="str">
            <v>FEMME</v>
          </cell>
          <cell r="AN2042" t="str">
            <v>Marié(e)</v>
          </cell>
          <cell r="AO2042">
            <v>1</v>
          </cell>
          <cell r="AP2042" t="str">
            <v>7ème année</v>
          </cell>
          <cell r="AQ2042">
            <v>3</v>
          </cell>
          <cell r="AR2042">
            <v>2</v>
          </cell>
          <cell r="AS2042">
            <v>46081.5</v>
          </cell>
          <cell r="AT2042" t="str">
            <v>Horaire</v>
          </cell>
          <cell r="AU2042">
            <v>3.5</v>
          </cell>
          <cell r="AV2042">
            <v>17</v>
          </cell>
          <cell r="AW2042" t="str">
            <v>20600</v>
          </cell>
          <cell r="AX2042" t="str">
            <v>00001639513</v>
          </cell>
          <cell r="AY2042">
            <v>24</v>
          </cell>
          <cell r="AZ2042" t="str">
            <v>LA POSTE</v>
          </cell>
          <cell r="BA2042" t="str">
            <v>17206000000163951324</v>
          </cell>
          <cell r="BB2042">
            <v>20</v>
          </cell>
          <cell r="BC2042" t="str">
            <v>SIDI HASSINE</v>
          </cell>
          <cell r="BD2042" t="str">
            <v>TUNIS</v>
          </cell>
          <cell r="BG2042">
            <v>56184661</v>
          </cell>
          <cell r="BJ2042" t="str">
            <v>SIDI HSSINE</v>
          </cell>
          <cell r="BK2042" t="str">
            <v>B-P6 AV</v>
          </cell>
          <cell r="BL2042" t="str">
            <v>1.1</v>
          </cell>
          <cell r="BT2042">
            <v>234</v>
          </cell>
          <cell r="BU2042" t="str">
            <v>si</v>
          </cell>
        </row>
        <row r="2043">
          <cell r="B2043">
            <v>2103</v>
          </cell>
          <cell r="C2043" t="str">
            <v>Madame</v>
          </cell>
          <cell r="D2043" t="str">
            <v>BEJI MANEL</v>
          </cell>
          <cell r="E2043" t="str">
            <v>SAGE Tunisia</v>
          </cell>
          <cell r="F2043" t="str">
            <v>PRODUCTION</v>
          </cell>
          <cell r="G2043" t="str">
            <v>WIRE</v>
          </cell>
          <cell r="H2043" t="str">
            <v>P6 AV</v>
          </cell>
          <cell r="I2043" t="str">
            <v>Issam Ouni</v>
          </cell>
          <cell r="J2043" t="str">
            <v>B</v>
          </cell>
          <cell r="K2043" t="str">
            <v>DIRECTS</v>
          </cell>
          <cell r="L2043" t="str">
            <v>Variable cost at standard</v>
          </cell>
          <cell r="M2043" t="str">
            <v>WIRE</v>
          </cell>
          <cell r="N2043">
            <v>45351</v>
          </cell>
          <cell r="P2043">
            <v>-6</v>
          </cell>
          <cell r="T2043" t="str">
            <v>CDD</v>
          </cell>
          <cell r="U2043" t="str">
            <v>Contractuel</v>
          </cell>
          <cell r="V2043">
            <v>45689</v>
          </cell>
          <cell r="W2043">
            <v>45716</v>
          </cell>
          <cell r="Z2043">
            <v>45351</v>
          </cell>
          <cell r="AA2043">
            <v>2</v>
          </cell>
          <cell r="AB2043">
            <v>2024</v>
          </cell>
          <cell r="AC2043">
            <v>2028</v>
          </cell>
          <cell r="AD2043">
            <v>1.0166666666666666</v>
          </cell>
          <cell r="AE2043" t="str">
            <v>&lt; 2</v>
          </cell>
          <cell r="AF2043">
            <v>34496</v>
          </cell>
          <cell r="AG2043">
            <v>30.756164383561643</v>
          </cell>
          <cell r="AH2043" t="str">
            <v>&gt;25&lt; 35</v>
          </cell>
          <cell r="AI2043">
            <v>17372798</v>
          </cell>
          <cell r="AJ2043" t="str">
            <v>00</v>
          </cell>
          <cell r="AK2043" t="str">
            <v>04849957</v>
          </cell>
          <cell r="AL2043">
            <v>41215</v>
          </cell>
          <cell r="AM2043" t="str">
            <v>FEMME</v>
          </cell>
          <cell r="AN2043" t="str">
            <v>Célibataire</v>
          </cell>
          <cell r="AP2043" t="str">
            <v xml:space="preserve">Baccalauréat </v>
          </cell>
          <cell r="AQ2043">
            <v>3</v>
          </cell>
          <cell r="AR2043">
            <v>2</v>
          </cell>
          <cell r="AS2043">
            <v>46081.5</v>
          </cell>
          <cell r="AT2043" t="str">
            <v>Horaire</v>
          </cell>
          <cell r="AU2043">
            <v>3.5</v>
          </cell>
          <cell r="AV2043" t="str">
            <v>04</v>
          </cell>
          <cell r="AW2043" t="str">
            <v>05313</v>
          </cell>
          <cell r="AX2043">
            <v>80085980209</v>
          </cell>
          <cell r="AY2043">
            <v>86</v>
          </cell>
          <cell r="AZ2043" t="str">
            <v>ATTIJARI BANK</v>
          </cell>
          <cell r="BA2043" t="str">
            <v>04053138008598020986</v>
          </cell>
          <cell r="BB2043">
            <v>20</v>
          </cell>
          <cell r="BC2043" t="str">
            <v>ZAHROUNI</v>
          </cell>
          <cell r="BD2043" t="str">
            <v>TUNIS</v>
          </cell>
          <cell r="BG2043">
            <v>28740427</v>
          </cell>
          <cell r="BJ2043" t="str">
            <v>ZAHROUNI</v>
          </cell>
          <cell r="BK2043" t="str">
            <v>B-P6 AV</v>
          </cell>
          <cell r="BL2043" t="str">
            <v>1.1</v>
          </cell>
          <cell r="BT2043">
            <v>240</v>
          </cell>
          <cell r="BU2043" t="str">
            <v>si</v>
          </cell>
        </row>
        <row r="2044">
          <cell r="B2044">
            <v>2104</v>
          </cell>
          <cell r="C2044" t="str">
            <v>Madame</v>
          </cell>
          <cell r="D2044" t="str">
            <v>JOUINI ARIJ</v>
          </cell>
          <cell r="E2044" t="str">
            <v>SAGE Tunisia</v>
          </cell>
          <cell r="F2044" t="str">
            <v>PRODUCTION</v>
          </cell>
          <cell r="G2044" t="str">
            <v>Alimentatrice</v>
          </cell>
          <cell r="H2044" t="str">
            <v>P6 AV</v>
          </cell>
          <cell r="I2044" t="str">
            <v>Anis Sbouri</v>
          </cell>
          <cell r="J2044" t="str">
            <v>A</v>
          </cell>
          <cell r="K2044" t="str">
            <v>DIRECTS</v>
          </cell>
          <cell r="L2044" t="str">
            <v>Variable cost at standard</v>
          </cell>
          <cell r="M2044" t="str">
            <v>Alimentatrice</v>
          </cell>
          <cell r="N2044">
            <v>45351</v>
          </cell>
          <cell r="P2044">
            <v>-6</v>
          </cell>
          <cell r="T2044" t="str">
            <v>CDD</v>
          </cell>
          <cell r="U2044" t="str">
            <v>Contractuel</v>
          </cell>
          <cell r="V2044">
            <v>45689</v>
          </cell>
          <cell r="W2044">
            <v>45716</v>
          </cell>
          <cell r="Z2044">
            <v>45351</v>
          </cell>
          <cell r="AA2044">
            <v>2</v>
          </cell>
          <cell r="AB2044">
            <v>2024</v>
          </cell>
          <cell r="AC2044">
            <v>2028</v>
          </cell>
          <cell r="AD2044">
            <v>1.0166666666666666</v>
          </cell>
          <cell r="AE2044" t="str">
            <v>&lt; 2</v>
          </cell>
          <cell r="AF2044">
            <v>37643</v>
          </cell>
          <cell r="AG2044">
            <v>22.134246575342466</v>
          </cell>
          <cell r="AH2044" t="str">
            <v>&lt; 25</v>
          </cell>
          <cell r="AI2044">
            <v>17444563</v>
          </cell>
          <cell r="AJ2044" t="str">
            <v>00</v>
          </cell>
          <cell r="AK2044" t="str">
            <v>11676483</v>
          </cell>
          <cell r="AL2044">
            <v>44410</v>
          </cell>
          <cell r="AM2044" t="str">
            <v>FEMME</v>
          </cell>
          <cell r="AN2044" t="str">
            <v>Célibataire</v>
          </cell>
          <cell r="AP2044" t="str">
            <v>3ème année sécondaire</v>
          </cell>
          <cell r="AQ2044">
            <v>3</v>
          </cell>
          <cell r="AR2044">
            <v>2</v>
          </cell>
          <cell r="AS2044">
            <v>46081.5</v>
          </cell>
          <cell r="AT2044" t="str">
            <v>Horaire</v>
          </cell>
          <cell r="AU2044">
            <v>3.5</v>
          </cell>
          <cell r="AV2044">
            <v>17</v>
          </cell>
          <cell r="AW2044">
            <v>53594</v>
          </cell>
          <cell r="AX2044" t="str">
            <v>01721177703</v>
          </cell>
          <cell r="AY2044">
            <v>56</v>
          </cell>
          <cell r="AZ2044" t="str">
            <v>LA POSTE</v>
          </cell>
          <cell r="BA2044" t="str">
            <v>17535940172117770356</v>
          </cell>
          <cell r="BB2044">
            <v>20</v>
          </cell>
          <cell r="BC2044" t="str">
            <v>JAYARA SIDI HASSINE</v>
          </cell>
          <cell r="BD2044" t="str">
            <v>TUNIS</v>
          </cell>
          <cell r="BG2044">
            <v>96302551</v>
          </cell>
          <cell r="BJ2044" t="str">
            <v>JAYARA</v>
          </cell>
          <cell r="BK2044" t="str">
            <v>A-P6 AV</v>
          </cell>
          <cell r="BL2044" t="str">
            <v>1.3</v>
          </cell>
          <cell r="BT2044">
            <v>1019</v>
          </cell>
          <cell r="BU2044" t="str">
            <v>si</v>
          </cell>
          <cell r="BV2044" t="str">
            <v>P6 AV CA</v>
          </cell>
        </row>
        <row r="2045">
          <cell r="B2045">
            <v>2105</v>
          </cell>
          <cell r="C2045" t="str">
            <v>Madame</v>
          </cell>
          <cell r="D2045" t="str">
            <v>KACHROUD HADIR</v>
          </cell>
          <cell r="E2045" t="str">
            <v>SAGE Tunisia</v>
          </cell>
          <cell r="F2045" t="str">
            <v>PRODUCTION</v>
          </cell>
          <cell r="G2045" t="str">
            <v>Alimentatrice</v>
          </cell>
          <cell r="H2045" t="str">
            <v>P6 AR</v>
          </cell>
          <cell r="I2045" t="str">
            <v>MOHAMED MAALAOUI</v>
          </cell>
          <cell r="J2045" t="str">
            <v>B</v>
          </cell>
          <cell r="K2045" t="str">
            <v>DIRECTS</v>
          </cell>
          <cell r="L2045" t="str">
            <v>Variable cost at standard</v>
          </cell>
          <cell r="M2045" t="str">
            <v>Alimentatrice</v>
          </cell>
          <cell r="N2045">
            <v>45351</v>
          </cell>
          <cell r="P2045">
            <v>-279</v>
          </cell>
          <cell r="Q2045">
            <v>45444</v>
          </cell>
          <cell r="R2045" t="str">
            <v>matérnité</v>
          </cell>
          <cell r="T2045" t="str">
            <v>CDD</v>
          </cell>
          <cell r="U2045" t="str">
            <v>Contractuel</v>
          </cell>
          <cell r="V2045">
            <v>45413</v>
          </cell>
          <cell r="W2045">
            <v>45443</v>
          </cell>
          <cell r="Z2045">
            <v>45351</v>
          </cell>
          <cell r="AA2045">
            <v>2</v>
          </cell>
          <cell r="AB2045">
            <v>2024</v>
          </cell>
          <cell r="AC2045">
            <v>2028</v>
          </cell>
          <cell r="AD2045">
            <v>1.0166666666666666</v>
          </cell>
          <cell r="AE2045" t="str">
            <v>&lt; 2</v>
          </cell>
          <cell r="AF2045">
            <v>38460</v>
          </cell>
          <cell r="AG2045">
            <v>19.895890410958906</v>
          </cell>
          <cell r="AH2045" t="str">
            <v>&lt; 25</v>
          </cell>
          <cell r="AI2045">
            <v>17239199</v>
          </cell>
          <cell r="AJ2045" t="str">
            <v>06</v>
          </cell>
          <cell r="AK2045" t="str">
            <v>13042325</v>
          </cell>
          <cell r="AL2045">
            <v>45097</v>
          </cell>
          <cell r="AM2045" t="str">
            <v>FEMME</v>
          </cell>
          <cell r="AN2045" t="str">
            <v>Célibataire</v>
          </cell>
          <cell r="AP2045" t="str">
            <v>3ème année sécondaire</v>
          </cell>
          <cell r="AQ2045">
            <v>3</v>
          </cell>
          <cell r="AR2045">
            <v>1</v>
          </cell>
          <cell r="AS2045">
            <v>45716.25</v>
          </cell>
          <cell r="AT2045" t="str">
            <v>Horaire</v>
          </cell>
          <cell r="AU2045">
            <v>3.5</v>
          </cell>
          <cell r="AV2045">
            <v>12</v>
          </cell>
          <cell r="AW2045">
            <v>40600</v>
          </cell>
          <cell r="AX2045" t="str">
            <v>00002425857</v>
          </cell>
          <cell r="AY2045">
            <v>13</v>
          </cell>
          <cell r="AZ2045" t="str">
            <v>UIB</v>
          </cell>
          <cell r="BA2045" t="str">
            <v>12406000000242585713</v>
          </cell>
          <cell r="BB2045">
            <v>20</v>
          </cell>
          <cell r="BC2045" t="str">
            <v>ZAHROUNI</v>
          </cell>
          <cell r="BD2045" t="str">
            <v>TUNIS</v>
          </cell>
          <cell r="BG2045">
            <v>21966478</v>
          </cell>
          <cell r="BK2045" t="str">
            <v>CAMPO C</v>
          </cell>
          <cell r="BL2045" t="str">
            <v>1.3</v>
          </cell>
          <cell r="BU2045" t="str">
            <v>Non-Actif</v>
          </cell>
        </row>
        <row r="2046">
          <cell r="B2046">
            <v>2106</v>
          </cell>
          <cell r="C2046" t="str">
            <v>Madame</v>
          </cell>
          <cell r="D2046" t="str">
            <v>OUNI NOURA</v>
          </cell>
          <cell r="E2046" t="str">
            <v>SAGE Tunisia</v>
          </cell>
          <cell r="F2046" t="str">
            <v>PRODUCTION</v>
          </cell>
          <cell r="G2046" t="str">
            <v>Couturière</v>
          </cell>
          <cell r="H2046" t="str">
            <v>P6 AV</v>
          </cell>
          <cell r="I2046" t="str">
            <v>ISSAM OUNI</v>
          </cell>
          <cell r="J2046" t="str">
            <v>B</v>
          </cell>
          <cell r="K2046" t="str">
            <v>DIRECTS</v>
          </cell>
          <cell r="L2046" t="str">
            <v>Variable cost at standard</v>
          </cell>
          <cell r="M2046" t="str">
            <v>Couturière</v>
          </cell>
          <cell r="N2046">
            <v>45351</v>
          </cell>
          <cell r="P2046">
            <v>-6</v>
          </cell>
          <cell r="T2046" t="str">
            <v>CDD</v>
          </cell>
          <cell r="U2046" t="str">
            <v>Contractuel</v>
          </cell>
          <cell r="V2046">
            <v>45689</v>
          </cell>
          <cell r="W2046">
            <v>45716</v>
          </cell>
          <cell r="Z2046">
            <v>45351</v>
          </cell>
          <cell r="AA2046">
            <v>2</v>
          </cell>
          <cell r="AB2046">
            <v>2024</v>
          </cell>
          <cell r="AC2046">
            <v>2028</v>
          </cell>
          <cell r="AD2046">
            <v>1.0166666666666666</v>
          </cell>
          <cell r="AE2046" t="str">
            <v>&lt; 2</v>
          </cell>
          <cell r="AF2046">
            <v>28736</v>
          </cell>
          <cell r="AG2046">
            <v>46.536986301369865</v>
          </cell>
          <cell r="AH2046" t="str">
            <v>&gt;45&lt; 55</v>
          </cell>
          <cell r="AI2046">
            <v>12363174</v>
          </cell>
          <cell r="AJ2046" t="str">
            <v>02</v>
          </cell>
          <cell r="AK2046" t="str">
            <v>07303344</v>
          </cell>
          <cell r="AL2046">
            <v>42661</v>
          </cell>
          <cell r="AM2046" t="str">
            <v>FEMME</v>
          </cell>
          <cell r="AN2046" t="str">
            <v>Marié(e)</v>
          </cell>
          <cell r="AO2046">
            <v>3</v>
          </cell>
          <cell r="AP2046" t="str">
            <v>6ème année primaire</v>
          </cell>
          <cell r="AQ2046">
            <v>3</v>
          </cell>
          <cell r="AR2046">
            <v>2</v>
          </cell>
          <cell r="AS2046">
            <v>46081.5</v>
          </cell>
          <cell r="AT2046" t="str">
            <v>Horaire</v>
          </cell>
          <cell r="AU2046">
            <v>3.5</v>
          </cell>
          <cell r="AV2046">
            <v>17</v>
          </cell>
          <cell r="AW2046" t="str">
            <v>00100</v>
          </cell>
          <cell r="AX2046" t="str">
            <v>00001631621</v>
          </cell>
          <cell r="AY2046">
            <v>42</v>
          </cell>
          <cell r="AZ2046" t="str">
            <v>LA POSTE</v>
          </cell>
          <cell r="BA2046" t="str">
            <v>17001000000163162142</v>
          </cell>
          <cell r="BB2046">
            <v>20</v>
          </cell>
          <cell r="BC2046" t="str">
            <v>CITE INTILAKA BORJ EL AMRI</v>
          </cell>
          <cell r="BD2046" t="str">
            <v>TUNIS</v>
          </cell>
          <cell r="BG2046">
            <v>24712412</v>
          </cell>
          <cell r="BJ2046" t="str">
            <v>BORJ AL AMRI</v>
          </cell>
          <cell r="BK2046" t="str">
            <v>B-P6 AV</v>
          </cell>
          <cell r="BL2046" t="str">
            <v>1.1</v>
          </cell>
          <cell r="BT2046">
            <v>245</v>
          </cell>
          <cell r="BU2046" t="str">
            <v>si</v>
          </cell>
        </row>
        <row r="2047">
          <cell r="B2047">
            <v>2107</v>
          </cell>
          <cell r="C2047" t="str">
            <v>Monsieur</v>
          </cell>
          <cell r="D2047" t="str">
            <v>OURI NASRALLAH</v>
          </cell>
          <cell r="E2047" t="str">
            <v>SAGE Tunisia</v>
          </cell>
          <cell r="F2047" t="str">
            <v>COUPE</v>
          </cell>
          <cell r="G2047" t="str">
            <v>COUPEUR</v>
          </cell>
          <cell r="H2047" t="str">
            <v>COUPE</v>
          </cell>
          <cell r="I2047" t="str">
            <v>HAITHEM SLAMA</v>
          </cell>
          <cell r="K2047" t="str">
            <v>DIRECTS</v>
          </cell>
          <cell r="L2047" t="str">
            <v>Variable cost at standard</v>
          </cell>
          <cell r="M2047" t="str">
            <v>COUPEUR</v>
          </cell>
          <cell r="N2047">
            <v>45351</v>
          </cell>
          <cell r="P2047">
            <v>-6</v>
          </cell>
          <cell r="T2047" t="str">
            <v>CDD</v>
          </cell>
          <cell r="U2047" t="str">
            <v>Contractuel</v>
          </cell>
          <cell r="V2047">
            <v>45689</v>
          </cell>
          <cell r="W2047">
            <v>45716</v>
          </cell>
          <cell r="Z2047">
            <v>45351</v>
          </cell>
          <cell r="AA2047">
            <v>2</v>
          </cell>
          <cell r="AB2047">
            <v>2024</v>
          </cell>
          <cell r="AC2047">
            <v>2028</v>
          </cell>
          <cell r="AD2047">
            <v>1.0166666666666666</v>
          </cell>
          <cell r="AE2047" t="str">
            <v>&lt; 2</v>
          </cell>
          <cell r="AF2047">
            <v>37987</v>
          </cell>
          <cell r="AG2047">
            <v>21.19178082191781</v>
          </cell>
          <cell r="AH2047" t="str">
            <v>&lt; 25</v>
          </cell>
          <cell r="AI2047">
            <v>17591413</v>
          </cell>
          <cell r="AJ2047" t="str">
            <v>00</v>
          </cell>
          <cell r="AK2047" t="str">
            <v>11679710</v>
          </cell>
          <cell r="AL2047">
            <v>45190</v>
          </cell>
          <cell r="AM2047" t="str">
            <v xml:space="preserve">HOMME </v>
          </cell>
          <cell r="AN2047" t="str">
            <v>Célibataire</v>
          </cell>
          <cell r="AP2047" t="str">
            <v>9ème année</v>
          </cell>
          <cell r="AQ2047">
            <v>3</v>
          </cell>
          <cell r="AR2047">
            <v>2</v>
          </cell>
          <cell r="AS2047">
            <v>46081.5</v>
          </cell>
          <cell r="AT2047" t="str">
            <v>Horaire</v>
          </cell>
          <cell r="AU2047">
            <v>3.5</v>
          </cell>
          <cell r="AV2047">
            <v>12</v>
          </cell>
          <cell r="AW2047">
            <v>40600</v>
          </cell>
          <cell r="AX2047" t="str">
            <v>00002440058</v>
          </cell>
          <cell r="AY2047">
            <v>90</v>
          </cell>
          <cell r="AZ2047" t="str">
            <v>UIB</v>
          </cell>
          <cell r="BA2047" t="str">
            <v>12406000000244005890</v>
          </cell>
          <cell r="BB2047">
            <v>20</v>
          </cell>
          <cell r="BC2047" t="str">
            <v>SIDI HASSINE</v>
          </cell>
          <cell r="BD2047" t="str">
            <v>TUNIS</v>
          </cell>
          <cell r="BG2047">
            <v>28713459</v>
          </cell>
          <cell r="BJ2047" t="str">
            <v>SIDI HSSINE</v>
          </cell>
          <cell r="BK2047" t="str">
            <v>-COUPE</v>
          </cell>
          <cell r="BL2047" t="str">
            <v>1.1</v>
          </cell>
          <cell r="BU2047" t="str">
            <v>si</v>
          </cell>
        </row>
        <row r="2048">
          <cell r="B2048">
            <v>2108</v>
          </cell>
          <cell r="C2048" t="str">
            <v>Madame</v>
          </cell>
          <cell r="D2048" t="str">
            <v>AMIRI SOUAD</v>
          </cell>
          <cell r="E2048" t="str">
            <v>SAGE Tunisia</v>
          </cell>
          <cell r="F2048" t="str">
            <v>PRODUCTION</v>
          </cell>
          <cell r="G2048" t="str">
            <v>Couturière</v>
          </cell>
          <cell r="H2048" t="str">
            <v>Panda</v>
          </cell>
          <cell r="I2048" t="str">
            <v>FAWZI SENDESNI</v>
          </cell>
          <cell r="J2048" t="str">
            <v>B</v>
          </cell>
          <cell r="K2048" t="str">
            <v>DIRECTS</v>
          </cell>
          <cell r="L2048" t="str">
            <v>Variable cost at standard</v>
          </cell>
          <cell r="M2048" t="str">
            <v>Couturière</v>
          </cell>
          <cell r="N2048">
            <v>45351</v>
          </cell>
          <cell r="P2048">
            <v>-34</v>
          </cell>
          <cell r="Q2048">
            <v>45694</v>
          </cell>
          <cell r="R2048" t="str">
            <v>maladie</v>
          </cell>
          <cell r="T2048" t="str">
            <v>CDD</v>
          </cell>
          <cell r="U2048" t="str">
            <v>Contractuel</v>
          </cell>
          <cell r="V2048">
            <v>45658</v>
          </cell>
          <cell r="W2048">
            <v>45688</v>
          </cell>
          <cell r="Z2048">
            <v>45351</v>
          </cell>
          <cell r="AA2048">
            <v>2</v>
          </cell>
          <cell r="AB2048">
            <v>2024</v>
          </cell>
          <cell r="AC2048">
            <v>2028</v>
          </cell>
          <cell r="AD2048">
            <v>1.0166666666666666</v>
          </cell>
          <cell r="AE2048" t="str">
            <v>&lt; 2</v>
          </cell>
          <cell r="AF2048">
            <v>27091</v>
          </cell>
          <cell r="AG2048">
            <v>51.043835616438358</v>
          </cell>
          <cell r="AH2048" t="str">
            <v>&gt;45&lt; 55</v>
          </cell>
          <cell r="AI2048">
            <v>11498513</v>
          </cell>
          <cell r="AJ2048" t="str">
            <v>03</v>
          </cell>
          <cell r="AK2048" t="str">
            <v>05184321</v>
          </cell>
          <cell r="AL2048">
            <v>44735</v>
          </cell>
          <cell r="AM2048" t="str">
            <v>FEMME</v>
          </cell>
          <cell r="AN2048" t="str">
            <v>Marié(e)</v>
          </cell>
          <cell r="AO2048">
            <v>3</v>
          </cell>
          <cell r="AP2048" t="str">
            <v>7ème année</v>
          </cell>
          <cell r="AQ2048">
            <v>3</v>
          </cell>
          <cell r="AR2048">
            <v>1</v>
          </cell>
          <cell r="AS2048">
            <v>45716.25</v>
          </cell>
          <cell r="AT2048" t="str">
            <v>Horaire</v>
          </cell>
          <cell r="AU2048">
            <v>3.5</v>
          </cell>
          <cell r="AV2048">
            <v>17</v>
          </cell>
          <cell r="AW2048">
            <v>53594</v>
          </cell>
          <cell r="AX2048" t="str">
            <v>01712719448</v>
          </cell>
          <cell r="AY2048" t="str">
            <v>09</v>
          </cell>
          <cell r="AZ2048" t="str">
            <v>LA POSTE</v>
          </cell>
          <cell r="BA2048" t="str">
            <v>17535940171271944809</v>
          </cell>
          <cell r="BB2048">
            <v>20</v>
          </cell>
          <cell r="BC2048" t="str">
            <v>CITE SALEM MGHIRA</v>
          </cell>
          <cell r="BD2048" t="str">
            <v>BEN AROUS</v>
          </cell>
          <cell r="BG2048">
            <v>94281424</v>
          </cell>
          <cell r="BK2048" t="str">
            <v>B-Panda</v>
          </cell>
          <cell r="BL2048" t="str">
            <v>1.1</v>
          </cell>
          <cell r="BU2048" t="str">
            <v>Non-Actif</v>
          </cell>
        </row>
        <row r="2049">
          <cell r="B2049">
            <v>2109</v>
          </cell>
          <cell r="C2049" t="str">
            <v>Madame</v>
          </cell>
          <cell r="D2049" t="str">
            <v>TALBI YOSRA</v>
          </cell>
          <cell r="E2049" t="str">
            <v>SAGE Tunisia</v>
          </cell>
          <cell r="F2049" t="str">
            <v>PRODUCTION</v>
          </cell>
          <cell r="G2049" t="str">
            <v>Contrôle qualité</v>
          </cell>
          <cell r="H2049" t="str">
            <v>P6 AR</v>
          </cell>
          <cell r="I2049" t="str">
            <v>MOHAMED MAALAOUI</v>
          </cell>
          <cell r="J2049" t="str">
            <v>B</v>
          </cell>
          <cell r="K2049" t="str">
            <v>INDIRECTS</v>
          </cell>
          <cell r="L2049" t="str">
            <v>Variable cost at standard</v>
          </cell>
          <cell r="M2049" t="str">
            <v>Contrôle qualité</v>
          </cell>
          <cell r="N2049">
            <v>45351</v>
          </cell>
          <cell r="P2049">
            <v>-6</v>
          </cell>
          <cell r="T2049" t="str">
            <v>CDD</v>
          </cell>
          <cell r="U2049" t="str">
            <v>Contractuel</v>
          </cell>
          <cell r="V2049">
            <v>45689</v>
          </cell>
          <cell r="W2049">
            <v>45716</v>
          </cell>
          <cell r="Z2049">
            <v>45351</v>
          </cell>
          <cell r="AA2049">
            <v>2</v>
          </cell>
          <cell r="AB2049">
            <v>2024</v>
          </cell>
          <cell r="AC2049">
            <v>2028</v>
          </cell>
          <cell r="AD2049">
            <v>1.0166666666666666</v>
          </cell>
          <cell r="AE2049" t="str">
            <v>&lt; 2</v>
          </cell>
          <cell r="AF2049">
            <v>34366</v>
          </cell>
          <cell r="AG2049">
            <v>31.112328767123287</v>
          </cell>
          <cell r="AH2049" t="str">
            <v>&gt;25&lt; 35</v>
          </cell>
          <cell r="AI2049">
            <v>17073895</v>
          </cell>
          <cell r="AJ2049" t="str">
            <v>06</v>
          </cell>
          <cell r="AK2049" t="str">
            <v>09923722</v>
          </cell>
          <cell r="AL2049">
            <v>41746</v>
          </cell>
          <cell r="AM2049" t="str">
            <v>FEMME</v>
          </cell>
          <cell r="AN2049" t="str">
            <v>Célibataire</v>
          </cell>
          <cell r="AP2049" t="str">
            <v>Licence fondamentale en SC informatique</v>
          </cell>
          <cell r="AQ2049">
            <v>3</v>
          </cell>
          <cell r="AR2049">
            <v>2</v>
          </cell>
          <cell r="AS2049">
            <v>46081.5</v>
          </cell>
          <cell r="AT2049" t="str">
            <v>Horaire</v>
          </cell>
          <cell r="AU2049">
            <v>3.6629999999999998</v>
          </cell>
          <cell r="AV2049">
            <v>25</v>
          </cell>
          <cell r="AW2049">
            <v>16600</v>
          </cell>
          <cell r="AX2049" t="str">
            <v>00001260190</v>
          </cell>
          <cell r="AY2049">
            <v>10</v>
          </cell>
          <cell r="AZ2049" t="str">
            <v>ZITOUNA BANK</v>
          </cell>
          <cell r="BA2049" t="str">
            <v>25166000000126019010</v>
          </cell>
          <cell r="BB2049">
            <v>20</v>
          </cell>
          <cell r="BC2049" t="str">
            <v>BARAJ EL AGBA</v>
          </cell>
          <cell r="BD2049" t="str">
            <v>TUNIS</v>
          </cell>
          <cell r="BG2049">
            <v>51923352</v>
          </cell>
          <cell r="BJ2049" t="str">
            <v>AGBA</v>
          </cell>
          <cell r="BK2049" t="str">
            <v>CAMPO C</v>
          </cell>
          <cell r="BL2049" t="str">
            <v>1.3</v>
          </cell>
          <cell r="BT2049">
            <v>673</v>
          </cell>
          <cell r="BU2049" t="str">
            <v>si</v>
          </cell>
        </row>
        <row r="2050">
          <cell r="B2050">
            <v>2110</v>
          </cell>
          <cell r="C2050" t="str">
            <v>Madame</v>
          </cell>
          <cell r="D2050" t="str">
            <v>HAMMAMI DHEKRA</v>
          </cell>
          <cell r="E2050" t="str">
            <v>SAGE Tunisia</v>
          </cell>
          <cell r="F2050" t="str">
            <v>PRODUCTION</v>
          </cell>
          <cell r="G2050" t="str">
            <v>Couturière</v>
          </cell>
          <cell r="H2050" t="str">
            <v>P6 AV</v>
          </cell>
          <cell r="I2050" t="str">
            <v>ISSAM OUNI</v>
          </cell>
          <cell r="J2050" t="str">
            <v>B</v>
          </cell>
          <cell r="K2050" t="str">
            <v>DIRECTS</v>
          </cell>
          <cell r="L2050" t="str">
            <v>Variable cost at standard</v>
          </cell>
          <cell r="M2050" t="str">
            <v>Couturière</v>
          </cell>
          <cell r="N2050">
            <v>45351</v>
          </cell>
          <cell r="P2050">
            <v>-126</v>
          </cell>
          <cell r="Q2050">
            <v>45609</v>
          </cell>
          <cell r="R2050" t="str">
            <v xml:space="preserve">abandon de poste </v>
          </cell>
          <cell r="T2050" t="str">
            <v>CDD</v>
          </cell>
          <cell r="U2050" t="str">
            <v>Contractuel</v>
          </cell>
          <cell r="V2050">
            <v>45536</v>
          </cell>
          <cell r="W2050">
            <v>45596</v>
          </cell>
          <cell r="Z2050">
            <v>45351</v>
          </cell>
          <cell r="AA2050">
            <v>2</v>
          </cell>
          <cell r="AB2050">
            <v>2024</v>
          </cell>
          <cell r="AC2050">
            <v>2028</v>
          </cell>
          <cell r="AD2050">
            <v>1.0166666666666666</v>
          </cell>
          <cell r="AE2050" t="str">
            <v>&lt; 2</v>
          </cell>
          <cell r="AF2050">
            <v>32129</v>
          </cell>
          <cell r="AG2050">
            <v>37.241095890410961</v>
          </cell>
          <cell r="AH2050" t="str">
            <v>&gt;35&lt; 45</v>
          </cell>
          <cell r="AI2050">
            <v>16280826</v>
          </cell>
          <cell r="AJ2050" t="str">
            <v>02</v>
          </cell>
          <cell r="AK2050" t="str">
            <v>09162332</v>
          </cell>
          <cell r="AL2050">
            <v>45110</v>
          </cell>
          <cell r="AM2050" t="str">
            <v>FEMME</v>
          </cell>
          <cell r="AN2050" t="str">
            <v>Marié(e)</v>
          </cell>
          <cell r="AO2050">
            <v>2</v>
          </cell>
          <cell r="AP2050" t="str">
            <v>7ème année</v>
          </cell>
          <cell r="AQ2050">
            <v>3</v>
          </cell>
          <cell r="AR2050">
            <v>1</v>
          </cell>
          <cell r="AS2050">
            <v>45716.25</v>
          </cell>
          <cell r="AT2050" t="str">
            <v>Horaire</v>
          </cell>
          <cell r="AU2050">
            <v>3.5</v>
          </cell>
          <cell r="AV2050">
            <v>17</v>
          </cell>
          <cell r="AW2050" t="str">
            <v>00100</v>
          </cell>
          <cell r="AX2050" t="str">
            <v>00001700389</v>
          </cell>
          <cell r="AY2050">
            <v>57</v>
          </cell>
          <cell r="AZ2050" t="str">
            <v>LA POSTE</v>
          </cell>
          <cell r="BA2050" t="str">
            <v>17001000000170038957</v>
          </cell>
          <cell r="BB2050">
            <v>20</v>
          </cell>
          <cell r="BC2050" t="str">
            <v>BORJ NOUR BORJ EL AMRI</v>
          </cell>
          <cell r="BD2050" t="str">
            <v>TUNIS</v>
          </cell>
          <cell r="BG2050">
            <v>50708795</v>
          </cell>
          <cell r="BH2050">
            <v>52143830</v>
          </cell>
          <cell r="BJ2050" t="str">
            <v>BORJ AL AMRI</v>
          </cell>
          <cell r="BK2050" t="str">
            <v>B-P6 AV</v>
          </cell>
          <cell r="BL2050" t="str">
            <v>1.1</v>
          </cell>
          <cell r="BU2050" t="str">
            <v>Non-Actif</v>
          </cell>
        </row>
        <row r="2051">
          <cell r="B2051">
            <v>2111</v>
          </cell>
          <cell r="C2051" t="str">
            <v>Madame</v>
          </cell>
          <cell r="D2051" t="str">
            <v>HAMMAMI KARIMA</v>
          </cell>
          <cell r="E2051" t="str">
            <v>SAGE Tunisia</v>
          </cell>
          <cell r="F2051" t="str">
            <v>PRODUCTION</v>
          </cell>
          <cell r="G2051" t="str">
            <v>Couturière</v>
          </cell>
          <cell r="H2051" t="str">
            <v>P6 AV</v>
          </cell>
          <cell r="I2051" t="str">
            <v>ISSAM OUNI</v>
          </cell>
          <cell r="J2051" t="str">
            <v>B</v>
          </cell>
          <cell r="K2051" t="str">
            <v>DIRECTS</v>
          </cell>
          <cell r="L2051" t="str">
            <v>Variable cost at standard</v>
          </cell>
          <cell r="M2051" t="str">
            <v>Couturière</v>
          </cell>
          <cell r="N2051">
            <v>45351</v>
          </cell>
          <cell r="P2051">
            <v>-6</v>
          </cell>
          <cell r="T2051" t="str">
            <v>CDD</v>
          </cell>
          <cell r="U2051" t="str">
            <v>Contractuel</v>
          </cell>
          <cell r="V2051">
            <v>45689</v>
          </cell>
          <cell r="W2051">
            <v>45716</v>
          </cell>
          <cell r="Z2051">
            <v>45351</v>
          </cell>
          <cell r="AA2051">
            <v>2</v>
          </cell>
          <cell r="AB2051">
            <v>2024</v>
          </cell>
          <cell r="AC2051">
            <v>2028</v>
          </cell>
          <cell r="AD2051">
            <v>1.0166666666666666</v>
          </cell>
          <cell r="AE2051" t="str">
            <v>&lt; 2</v>
          </cell>
          <cell r="AF2051">
            <v>36556</v>
          </cell>
          <cell r="AG2051">
            <v>25.112328767123287</v>
          </cell>
          <cell r="AH2051" t="str">
            <v>&gt;25&lt; 35</v>
          </cell>
          <cell r="AI2051">
            <v>17531817</v>
          </cell>
          <cell r="AJ2051" t="str">
            <v>08</v>
          </cell>
          <cell r="AK2051" t="str">
            <v>09529141</v>
          </cell>
          <cell r="AL2051">
            <v>43635</v>
          </cell>
          <cell r="AM2051" t="str">
            <v>FEMME</v>
          </cell>
          <cell r="AN2051" t="str">
            <v>Célibataire</v>
          </cell>
          <cell r="AP2051" t="str">
            <v>8ème année</v>
          </cell>
          <cell r="AQ2051">
            <v>3</v>
          </cell>
          <cell r="AR2051">
            <v>2</v>
          </cell>
          <cell r="AS2051">
            <v>46081.5</v>
          </cell>
          <cell r="AT2051" t="str">
            <v>Horaire</v>
          </cell>
          <cell r="AU2051">
            <v>3.5</v>
          </cell>
          <cell r="AV2051">
            <v>17</v>
          </cell>
          <cell r="AW2051" t="str">
            <v>00100</v>
          </cell>
          <cell r="AX2051" t="str">
            <v>00003086273</v>
          </cell>
          <cell r="AY2051">
            <v>19</v>
          </cell>
          <cell r="AZ2051" t="str">
            <v>LA POSTE</v>
          </cell>
          <cell r="BA2051" t="str">
            <v>17001000000308627319</v>
          </cell>
          <cell r="BB2051">
            <v>20</v>
          </cell>
          <cell r="BC2051" t="str">
            <v>BIR TOUIL BORJ EL AMRI</v>
          </cell>
          <cell r="BD2051" t="str">
            <v>TUNIS</v>
          </cell>
          <cell r="BG2051">
            <v>58092176</v>
          </cell>
          <cell r="BH2051">
            <v>54170936</v>
          </cell>
          <cell r="BJ2051" t="str">
            <v>BORJ AL AMRI</v>
          </cell>
          <cell r="BK2051" t="str">
            <v>B-P6 AV</v>
          </cell>
          <cell r="BL2051" t="str">
            <v>1.1</v>
          </cell>
          <cell r="BT2051">
            <v>247</v>
          </cell>
          <cell r="BU2051" t="str">
            <v>si</v>
          </cell>
        </row>
        <row r="2052">
          <cell r="B2052">
            <v>2112</v>
          </cell>
          <cell r="C2052" t="str">
            <v>Monsieur</v>
          </cell>
          <cell r="D2052" t="str">
            <v>ESSGHAIER OMAR</v>
          </cell>
          <cell r="E2052" t="str">
            <v>SAGE Tunisia</v>
          </cell>
          <cell r="F2052" t="str">
            <v>LOGISTIQUE</v>
          </cell>
          <cell r="G2052" t="str">
            <v>MANITENTIONNAIRE</v>
          </cell>
          <cell r="H2052" t="str">
            <v>LOGISTIQUE</v>
          </cell>
          <cell r="I2052" t="str">
            <v>Adel</v>
          </cell>
          <cell r="K2052" t="str">
            <v>INDIRECTS</v>
          </cell>
          <cell r="L2052" t="str">
            <v>Variable cost at standard</v>
          </cell>
          <cell r="M2052" t="str">
            <v>MANITENTIONNAIRE</v>
          </cell>
          <cell r="N2052">
            <v>45351</v>
          </cell>
          <cell r="P2052">
            <v>-6</v>
          </cell>
          <cell r="T2052" t="str">
            <v>CDD</v>
          </cell>
          <cell r="U2052" t="str">
            <v>Contractuel</v>
          </cell>
          <cell r="V2052">
            <v>45627</v>
          </cell>
          <cell r="W2052">
            <v>45716</v>
          </cell>
          <cell r="Z2052">
            <v>45351</v>
          </cell>
          <cell r="AA2052">
            <v>2</v>
          </cell>
          <cell r="AB2052">
            <v>2024</v>
          </cell>
          <cell r="AC2052">
            <v>2028</v>
          </cell>
          <cell r="AD2052">
            <v>1.0166666666666666</v>
          </cell>
          <cell r="AE2052" t="str">
            <v>&lt; 2</v>
          </cell>
          <cell r="AF2052">
            <v>32793</v>
          </cell>
          <cell r="AG2052">
            <v>35.421917808219177</v>
          </cell>
          <cell r="AH2052" t="str">
            <v>&gt;35&lt; 45</v>
          </cell>
          <cell r="AI2052">
            <v>17679288</v>
          </cell>
          <cell r="AJ2052" t="str">
            <v>05</v>
          </cell>
          <cell r="AK2052" t="str">
            <v>06227179</v>
          </cell>
          <cell r="AL2052">
            <v>43770</v>
          </cell>
          <cell r="AM2052" t="str">
            <v xml:space="preserve">HOMME </v>
          </cell>
          <cell r="AN2052" t="str">
            <v>Marié(e)</v>
          </cell>
          <cell r="AP2052" t="str">
            <v>Licence fondamentale en ECONOMIE</v>
          </cell>
          <cell r="AQ2052">
            <v>3</v>
          </cell>
          <cell r="AR2052">
            <v>2</v>
          </cell>
          <cell r="AS2052">
            <v>46081.5</v>
          </cell>
          <cell r="AT2052" t="str">
            <v>Horaire</v>
          </cell>
          <cell r="AU2052">
            <v>3.5</v>
          </cell>
          <cell r="AV2052">
            <v>17</v>
          </cell>
          <cell r="AW2052" t="str">
            <v>53594</v>
          </cell>
          <cell r="AX2052" t="str">
            <v>01722045750</v>
          </cell>
          <cell r="AY2052">
            <v>74</v>
          </cell>
          <cell r="AZ2052" t="str">
            <v>LA POSTE</v>
          </cell>
          <cell r="BA2052" t="str">
            <v>17535940172204575074</v>
          </cell>
          <cell r="BB2052">
            <v>20</v>
          </cell>
          <cell r="BC2052" t="str">
            <v>EL AFASS MANOUBA</v>
          </cell>
          <cell r="BD2052" t="str">
            <v>MANOUBA</v>
          </cell>
          <cell r="BG2052">
            <v>23957829</v>
          </cell>
          <cell r="BJ2052" t="str">
            <v>MANOUBA</v>
          </cell>
          <cell r="BK2052" t="str">
            <v>-LOGISTIQUE</v>
          </cell>
          <cell r="BL2052" t="str">
            <v>1.2</v>
          </cell>
          <cell r="BU2052" t="str">
            <v>si</v>
          </cell>
        </row>
        <row r="2053">
          <cell r="B2053">
            <v>2113</v>
          </cell>
          <cell r="C2053" t="str">
            <v>Madame</v>
          </cell>
          <cell r="D2053" t="str">
            <v>MEJRI SINDA</v>
          </cell>
          <cell r="E2053" t="str">
            <v>SAGE Tunisia</v>
          </cell>
          <cell r="F2053" t="str">
            <v>PRODUCTION</v>
          </cell>
          <cell r="G2053" t="str">
            <v>Contrôle qualité</v>
          </cell>
          <cell r="H2053" t="str">
            <v>P6 AV</v>
          </cell>
          <cell r="I2053" t="str">
            <v>ISSAM OUNI</v>
          </cell>
          <cell r="J2053" t="str">
            <v>B</v>
          </cell>
          <cell r="K2053" t="str">
            <v>INDIRECTS</v>
          </cell>
          <cell r="L2053" t="str">
            <v>Variable cost at standard</v>
          </cell>
          <cell r="M2053" t="str">
            <v>Contrôle qualité</v>
          </cell>
          <cell r="N2053">
            <v>45351</v>
          </cell>
          <cell r="P2053">
            <v>-340</v>
          </cell>
          <cell r="Q2053">
            <v>45352</v>
          </cell>
          <cell r="R2053" t="str">
            <v>problème d'intégration</v>
          </cell>
          <cell r="S2053">
            <v>2</v>
          </cell>
          <cell r="T2053" t="str">
            <v>CDD</v>
          </cell>
          <cell r="U2053" t="str">
            <v>Contractuel</v>
          </cell>
          <cell r="V2053">
            <v>45351</v>
          </cell>
          <cell r="W2053">
            <v>45382</v>
          </cell>
          <cell r="Z2053">
            <v>45351</v>
          </cell>
          <cell r="AA2053">
            <v>2</v>
          </cell>
          <cell r="AB2053">
            <v>2024</v>
          </cell>
          <cell r="AC2053">
            <v>2028</v>
          </cell>
          <cell r="AD2053">
            <v>1.0166666666666666</v>
          </cell>
          <cell r="AE2053" t="str">
            <v>&lt; 2</v>
          </cell>
          <cell r="AF2053">
            <v>35686</v>
          </cell>
          <cell r="AG2053">
            <v>27.495890410958904</v>
          </cell>
          <cell r="AH2053" t="str">
            <v>&gt;25&lt; 35</v>
          </cell>
          <cell r="AK2053" t="str">
            <v>13013459</v>
          </cell>
          <cell r="AL2053">
            <v>42151</v>
          </cell>
          <cell r="AM2053" t="str">
            <v>FEMME</v>
          </cell>
          <cell r="AN2053" t="str">
            <v>Marié(e)</v>
          </cell>
          <cell r="AP2053" t="str">
            <v>Formation informatique appliqué à la gestion</v>
          </cell>
          <cell r="AQ2053">
            <v>3</v>
          </cell>
          <cell r="AR2053">
            <v>1</v>
          </cell>
          <cell r="AS2053">
            <v>45716.25</v>
          </cell>
          <cell r="AT2053" t="str">
            <v>Horaire</v>
          </cell>
          <cell r="AU2053">
            <v>3.6629999999999998</v>
          </cell>
          <cell r="AV2053">
            <v>17</v>
          </cell>
          <cell r="AW2053" t="str">
            <v>00100</v>
          </cell>
          <cell r="AX2053" t="str">
            <v>00003107418</v>
          </cell>
          <cell r="AY2053">
            <v>22</v>
          </cell>
          <cell r="AZ2053" t="str">
            <v>LA POSTE</v>
          </cell>
          <cell r="BA2053" t="str">
            <v>17001000000310741822</v>
          </cell>
          <cell r="BB2053">
            <v>20</v>
          </cell>
          <cell r="BC2053" t="str">
            <v>ZAHROUNI</v>
          </cell>
          <cell r="BD2053" t="str">
            <v>TUNIS</v>
          </cell>
          <cell r="BG2053">
            <v>28249411</v>
          </cell>
          <cell r="BK2053" t="str">
            <v>B-P6 AV</v>
          </cell>
          <cell r="BL2053" t="str">
            <v>1.3</v>
          </cell>
          <cell r="BU2053" t="str">
            <v>Non-Actif</v>
          </cell>
        </row>
        <row r="2054">
          <cell r="B2054">
            <v>2114</v>
          </cell>
          <cell r="C2054" t="str">
            <v>Madame</v>
          </cell>
          <cell r="D2054" t="str">
            <v>HASNAOUI NOURA</v>
          </cell>
          <cell r="E2054" t="str">
            <v>SAGE Tunisia</v>
          </cell>
          <cell r="F2054" t="str">
            <v>PRODUCTION</v>
          </cell>
          <cell r="G2054" t="str">
            <v>Couturière</v>
          </cell>
          <cell r="H2054" t="str">
            <v>P6 AR</v>
          </cell>
          <cell r="I2054" t="str">
            <v>MASSOUD BRAHMI</v>
          </cell>
          <cell r="J2054" t="str">
            <v>B</v>
          </cell>
          <cell r="K2054" t="str">
            <v>DIRECTS</v>
          </cell>
          <cell r="L2054" t="str">
            <v>Variable cost at standard</v>
          </cell>
          <cell r="M2054" t="str">
            <v>Couturière</v>
          </cell>
          <cell r="N2054">
            <v>45369</v>
          </cell>
          <cell r="P2054">
            <v>-6</v>
          </cell>
          <cell r="T2054" t="str">
            <v>CDD</v>
          </cell>
          <cell r="U2054" t="str">
            <v>Contractuel</v>
          </cell>
          <cell r="V2054">
            <v>45689</v>
          </cell>
          <cell r="W2054">
            <v>45716</v>
          </cell>
          <cell r="Z2054">
            <v>45369</v>
          </cell>
          <cell r="AA2054">
            <v>3</v>
          </cell>
          <cell r="AB2054">
            <v>2024</v>
          </cell>
          <cell r="AC2054">
            <v>2028</v>
          </cell>
          <cell r="AD2054">
            <v>0.96666666666666667</v>
          </cell>
          <cell r="AE2054" t="str">
            <v>&lt; 1</v>
          </cell>
          <cell r="AF2054">
            <v>30045</v>
          </cell>
          <cell r="AG2054">
            <v>42.950684931506849</v>
          </cell>
          <cell r="AH2054" t="str">
            <v>&gt;35&lt; 45</v>
          </cell>
          <cell r="AI2054">
            <v>16068952</v>
          </cell>
          <cell r="AJ2054" t="str">
            <v>07</v>
          </cell>
          <cell r="AK2054" t="str">
            <v>07330868</v>
          </cell>
          <cell r="AL2054">
            <v>44147</v>
          </cell>
          <cell r="AM2054" t="str">
            <v>FEMME</v>
          </cell>
          <cell r="AN2054" t="str">
            <v>Marié(e)</v>
          </cell>
          <cell r="AO2054">
            <v>3</v>
          </cell>
          <cell r="AP2054" t="str">
            <v>6ème année primaire</v>
          </cell>
          <cell r="AQ2054">
            <v>3</v>
          </cell>
          <cell r="AR2054">
            <v>1</v>
          </cell>
          <cell r="AS2054">
            <v>45734.25</v>
          </cell>
          <cell r="AT2054" t="str">
            <v>Horaire</v>
          </cell>
          <cell r="AU2054">
            <v>3.5</v>
          </cell>
          <cell r="AV2054">
            <v>17</v>
          </cell>
          <cell r="AW2054" t="str">
            <v>00100</v>
          </cell>
          <cell r="AX2054" t="str">
            <v>00003432904</v>
          </cell>
          <cell r="AY2054">
            <v>63</v>
          </cell>
          <cell r="AZ2054" t="str">
            <v>LA POSTE</v>
          </cell>
          <cell r="BA2054" t="str">
            <v>17001000000343290463</v>
          </cell>
          <cell r="BB2054">
            <v>20</v>
          </cell>
          <cell r="BC2054" t="str">
            <v>MORNAGUIA</v>
          </cell>
          <cell r="BD2054" t="str">
            <v>TUNIS</v>
          </cell>
          <cell r="BG2054">
            <v>97227432</v>
          </cell>
          <cell r="BJ2054" t="str">
            <v>MORNAGUIA</v>
          </cell>
          <cell r="BK2054" t="str">
            <v>B-P6 AR</v>
          </cell>
          <cell r="BL2054" t="str">
            <v>1.1</v>
          </cell>
          <cell r="BT2054">
            <v>1129</v>
          </cell>
          <cell r="BU2054" t="str">
            <v>si</v>
          </cell>
        </row>
        <row r="2055">
          <cell r="B2055">
            <v>2115</v>
          </cell>
          <cell r="C2055" t="str">
            <v>Madame</v>
          </cell>
          <cell r="D2055" t="str">
            <v>DRIDI YOSSRA</v>
          </cell>
          <cell r="E2055" t="str">
            <v>SAGE Tunisia</v>
          </cell>
          <cell r="F2055" t="str">
            <v>PRODUCTION</v>
          </cell>
          <cell r="G2055" t="str">
            <v>WIRE</v>
          </cell>
          <cell r="H2055" t="str">
            <v>P6 AV</v>
          </cell>
          <cell r="I2055" t="str">
            <v>EL KADRI MARIEM</v>
          </cell>
          <cell r="J2055" t="str">
            <v>A</v>
          </cell>
          <cell r="K2055" t="str">
            <v>DIRECTS</v>
          </cell>
          <cell r="L2055" t="str">
            <v>Variable cost at standard</v>
          </cell>
          <cell r="M2055" t="str">
            <v>WIRE</v>
          </cell>
          <cell r="N2055">
            <v>45352</v>
          </cell>
          <cell r="P2055">
            <v>-310</v>
          </cell>
          <cell r="Q2055">
            <v>45407</v>
          </cell>
          <cell r="R2055" t="str">
            <v>problème de communication de son chef</v>
          </cell>
          <cell r="T2055" t="str">
            <v>CDD</v>
          </cell>
          <cell r="U2055" t="str">
            <v>Contractuel</v>
          </cell>
          <cell r="V2055">
            <v>45383</v>
          </cell>
          <cell r="W2055">
            <v>45412</v>
          </cell>
          <cell r="Z2055">
            <v>45352</v>
          </cell>
          <cell r="AA2055">
            <v>3</v>
          </cell>
          <cell r="AB2055">
            <v>2024</v>
          </cell>
          <cell r="AC2055">
            <v>2028</v>
          </cell>
          <cell r="AD2055">
            <v>1.0138888888888888</v>
          </cell>
          <cell r="AE2055" t="str">
            <v>&lt; 2</v>
          </cell>
          <cell r="AF2055">
            <v>34686</v>
          </cell>
          <cell r="AG2055">
            <v>30.235616438356164</v>
          </cell>
          <cell r="AH2055" t="str">
            <v>&gt;25&lt; 35</v>
          </cell>
          <cell r="AI2055">
            <v>17580792</v>
          </cell>
          <cell r="AJ2055" t="str">
            <v>04</v>
          </cell>
          <cell r="AK2055" t="str">
            <v>09196071</v>
          </cell>
          <cell r="AL2055">
            <v>43815</v>
          </cell>
          <cell r="AM2055" t="str">
            <v>FEMME</v>
          </cell>
          <cell r="AN2055" t="str">
            <v>Célibataire</v>
          </cell>
          <cell r="AP2055" t="str">
            <v xml:space="preserve">Baccalauréat </v>
          </cell>
          <cell r="AQ2055">
            <v>3</v>
          </cell>
          <cell r="AR2055">
            <v>1</v>
          </cell>
          <cell r="AS2055">
            <v>45717.25</v>
          </cell>
          <cell r="AT2055" t="str">
            <v>Horaire</v>
          </cell>
          <cell r="AU2055">
            <v>3.5</v>
          </cell>
          <cell r="AV2055">
            <v>17</v>
          </cell>
          <cell r="AW2055" t="str">
            <v>00100</v>
          </cell>
          <cell r="AX2055" t="str">
            <v>00003227197</v>
          </cell>
          <cell r="AY2055">
            <v>70</v>
          </cell>
          <cell r="AZ2055" t="str">
            <v>LA POSTE</v>
          </cell>
          <cell r="BA2055" t="str">
            <v>17001000000322719770</v>
          </cell>
          <cell r="BB2055">
            <v>20</v>
          </cell>
          <cell r="BC2055" t="str">
            <v>MORNAGUIA</v>
          </cell>
          <cell r="BD2055" t="str">
            <v>TUNIS</v>
          </cell>
          <cell r="BG2055">
            <v>26462838</v>
          </cell>
          <cell r="BH2055">
            <v>25658630</v>
          </cell>
          <cell r="BK2055" t="str">
            <v>A-P6 AV</v>
          </cell>
          <cell r="BL2055" t="str">
            <v>1.1</v>
          </cell>
          <cell r="BU2055" t="str">
            <v>Non-Actif</v>
          </cell>
        </row>
        <row r="2056">
          <cell r="B2056">
            <v>2116</v>
          </cell>
          <cell r="C2056" t="str">
            <v>Madame</v>
          </cell>
          <cell r="D2056" t="str">
            <v>JLASSI RANIA</v>
          </cell>
          <cell r="E2056" t="str">
            <v>SAGE Tunisia</v>
          </cell>
          <cell r="F2056" t="str">
            <v>PRODUCTION</v>
          </cell>
          <cell r="G2056" t="str">
            <v>Couturière</v>
          </cell>
          <cell r="H2056" t="str">
            <v>Panda</v>
          </cell>
          <cell r="I2056" t="str">
            <v>FAWZI SENDESNI</v>
          </cell>
          <cell r="J2056" t="str">
            <v>B</v>
          </cell>
          <cell r="K2056" t="str">
            <v>DIRECTS</v>
          </cell>
          <cell r="L2056" t="str">
            <v>Variable cost at standard</v>
          </cell>
          <cell r="M2056" t="str">
            <v>Couturière</v>
          </cell>
          <cell r="N2056">
            <v>45352</v>
          </cell>
          <cell r="P2056">
            <v>-6</v>
          </cell>
          <cell r="T2056" t="str">
            <v>CDD</v>
          </cell>
          <cell r="U2056" t="str">
            <v>Contractuel</v>
          </cell>
          <cell r="V2056">
            <v>45689</v>
          </cell>
          <cell r="W2056">
            <v>45716</v>
          </cell>
          <cell r="Z2056">
            <v>45352</v>
          </cell>
          <cell r="AA2056">
            <v>3</v>
          </cell>
          <cell r="AB2056">
            <v>2024</v>
          </cell>
          <cell r="AC2056">
            <v>2028</v>
          </cell>
          <cell r="AD2056">
            <v>1.0138888888888888</v>
          </cell>
          <cell r="AE2056" t="str">
            <v>&lt; 2</v>
          </cell>
          <cell r="AF2056">
            <v>34525</v>
          </cell>
          <cell r="AG2056">
            <v>30.676712328767124</v>
          </cell>
          <cell r="AH2056" t="str">
            <v>&gt;25&lt; 35</v>
          </cell>
          <cell r="AI2056">
            <v>17107864</v>
          </cell>
          <cell r="AJ2056" t="str">
            <v>09</v>
          </cell>
          <cell r="AK2056" t="str">
            <v>13006083</v>
          </cell>
          <cell r="AL2056">
            <v>41522</v>
          </cell>
          <cell r="AM2056" t="str">
            <v>FEMME</v>
          </cell>
          <cell r="AN2056" t="str">
            <v>Marié(e)</v>
          </cell>
          <cell r="AO2056">
            <v>2</v>
          </cell>
          <cell r="AP2056" t="str">
            <v>7ème année</v>
          </cell>
          <cell r="AQ2056">
            <v>3</v>
          </cell>
          <cell r="AR2056">
            <v>1</v>
          </cell>
          <cell r="AS2056">
            <v>45717.25</v>
          </cell>
          <cell r="AT2056" t="str">
            <v>Horaire</v>
          </cell>
          <cell r="AU2056">
            <v>3.5</v>
          </cell>
          <cell r="AV2056">
            <v>17</v>
          </cell>
          <cell r="AW2056" t="str">
            <v>00100</v>
          </cell>
          <cell r="AX2056" t="str">
            <v>00003433233</v>
          </cell>
          <cell r="AY2056">
            <v>46</v>
          </cell>
          <cell r="AZ2056" t="str">
            <v>LA POSTE</v>
          </cell>
          <cell r="BA2056" t="str">
            <v>17001000000343323346</v>
          </cell>
          <cell r="BB2056">
            <v>20</v>
          </cell>
          <cell r="BC2056" t="str">
            <v>JAYARA SIDI HASSINE</v>
          </cell>
          <cell r="BD2056" t="str">
            <v>TUNIS</v>
          </cell>
          <cell r="BG2056">
            <v>25125625</v>
          </cell>
          <cell r="BJ2056" t="str">
            <v>JAYARA</v>
          </cell>
          <cell r="BK2056" t="str">
            <v>B-Panda</v>
          </cell>
          <cell r="BL2056" t="str">
            <v>1.1</v>
          </cell>
          <cell r="BT2056">
            <v>754</v>
          </cell>
          <cell r="BU2056" t="str">
            <v>si</v>
          </cell>
        </row>
        <row r="2057">
          <cell r="B2057">
            <v>2117</v>
          </cell>
          <cell r="C2057" t="str">
            <v>Madame</v>
          </cell>
          <cell r="D2057" t="str">
            <v>GUESMI AFEF</v>
          </cell>
          <cell r="E2057" t="str">
            <v>SAGE Tunisia</v>
          </cell>
          <cell r="F2057" t="str">
            <v>PRODUCTION</v>
          </cell>
          <cell r="G2057" t="str">
            <v>Contrôle qualité</v>
          </cell>
          <cell r="H2057" t="str">
            <v>P6 AV</v>
          </cell>
          <cell r="I2057" t="str">
            <v>ISSAM OUNI</v>
          </cell>
          <cell r="J2057" t="str">
            <v>B</v>
          </cell>
          <cell r="K2057" t="str">
            <v>INDIRECTS</v>
          </cell>
          <cell r="L2057" t="str">
            <v>Variable cost at standard</v>
          </cell>
          <cell r="M2057" t="str">
            <v>Contrôle qualité</v>
          </cell>
          <cell r="N2057">
            <v>45352</v>
          </cell>
          <cell r="P2057">
            <v>-340</v>
          </cell>
          <cell r="Q2057">
            <v>45353</v>
          </cell>
          <cell r="R2057" t="str">
            <v>problème d'intégration</v>
          </cell>
          <cell r="S2057">
            <v>2</v>
          </cell>
          <cell r="T2057" t="str">
            <v>CDD</v>
          </cell>
          <cell r="U2057" t="str">
            <v>Contractuel</v>
          </cell>
          <cell r="V2057">
            <v>45352</v>
          </cell>
          <cell r="W2057">
            <v>45382</v>
          </cell>
          <cell r="Z2057">
            <v>45352</v>
          </cell>
          <cell r="AA2057">
            <v>3</v>
          </cell>
          <cell r="AB2057">
            <v>2024</v>
          </cell>
          <cell r="AC2057">
            <v>2028</v>
          </cell>
          <cell r="AD2057">
            <v>1.0138888888888888</v>
          </cell>
          <cell r="AE2057" t="str">
            <v>&lt; 2</v>
          </cell>
          <cell r="AF2057">
            <v>35015</v>
          </cell>
          <cell r="AG2057">
            <v>29.334246575342465</v>
          </cell>
          <cell r="AH2057" t="str">
            <v>&gt;25&lt; 35</v>
          </cell>
          <cell r="AI2057">
            <v>16880222</v>
          </cell>
          <cell r="AJ2057" t="str">
            <v>09</v>
          </cell>
          <cell r="AK2057" t="str">
            <v>11653056</v>
          </cell>
          <cell r="AL2057">
            <v>41883</v>
          </cell>
          <cell r="AM2057" t="str">
            <v>FEMME</v>
          </cell>
          <cell r="AN2057" t="str">
            <v>Célibataire</v>
          </cell>
          <cell r="AP2057" t="str">
            <v>Baccalauréat + BTS</v>
          </cell>
          <cell r="AQ2057">
            <v>3</v>
          </cell>
          <cell r="AR2057">
            <v>1</v>
          </cell>
          <cell r="AS2057">
            <v>45717.25</v>
          </cell>
          <cell r="AT2057" t="str">
            <v>Horaire</v>
          </cell>
          <cell r="AU2057">
            <v>3.6629999999999998</v>
          </cell>
          <cell r="BA2057" t="str">
            <v/>
          </cell>
          <cell r="BB2057">
            <v>0</v>
          </cell>
          <cell r="BC2057" t="str">
            <v>EL AGBA</v>
          </cell>
          <cell r="BD2057" t="str">
            <v>TUNIS</v>
          </cell>
          <cell r="BG2057">
            <v>52109425</v>
          </cell>
          <cell r="BK2057" t="str">
            <v>B-P6 AV</v>
          </cell>
          <cell r="BL2057" t="str">
            <v>1.3</v>
          </cell>
          <cell r="BU2057" t="str">
            <v>Non-Actif</v>
          </cell>
        </row>
        <row r="2058">
          <cell r="B2058">
            <v>2118</v>
          </cell>
          <cell r="C2058" t="str">
            <v>Madame</v>
          </cell>
          <cell r="D2058" t="str">
            <v>BOUGHDIRI CHAIMA</v>
          </cell>
          <cell r="E2058" t="str">
            <v>SAGE Tunisia</v>
          </cell>
          <cell r="F2058" t="str">
            <v>PRODUCTION</v>
          </cell>
          <cell r="G2058" t="str">
            <v>Contrôle qualité</v>
          </cell>
          <cell r="H2058" t="str">
            <v>P6 AV</v>
          </cell>
          <cell r="I2058" t="str">
            <v>ISSAM OUNI</v>
          </cell>
          <cell r="J2058" t="str">
            <v>B</v>
          </cell>
          <cell r="K2058" t="str">
            <v>INDIRECTS</v>
          </cell>
          <cell r="L2058" t="str">
            <v>Variable cost at standard</v>
          </cell>
          <cell r="M2058" t="str">
            <v>Contrôle qualité</v>
          </cell>
          <cell r="N2058">
            <v>45352</v>
          </cell>
          <cell r="P2058">
            <v>-6</v>
          </cell>
          <cell r="T2058" t="str">
            <v>CDD</v>
          </cell>
          <cell r="U2058" t="str">
            <v>Contractuel</v>
          </cell>
          <cell r="V2058">
            <v>45689</v>
          </cell>
          <cell r="W2058">
            <v>45716</v>
          </cell>
          <cell r="Z2058">
            <v>45352</v>
          </cell>
          <cell r="AA2058">
            <v>3</v>
          </cell>
          <cell r="AB2058">
            <v>2024</v>
          </cell>
          <cell r="AC2058">
            <v>2028</v>
          </cell>
          <cell r="AD2058">
            <v>1.0138888888888888</v>
          </cell>
          <cell r="AE2058" t="str">
            <v>&lt; 2</v>
          </cell>
          <cell r="AF2058">
            <v>32664</v>
          </cell>
          <cell r="AG2058">
            <v>35.775342465753425</v>
          </cell>
          <cell r="AH2058" t="str">
            <v>&gt;35&lt; 45</v>
          </cell>
          <cell r="AI2058">
            <v>16644475</v>
          </cell>
          <cell r="AJ2058" t="str">
            <v>03</v>
          </cell>
          <cell r="AK2058" t="str">
            <v>09178763</v>
          </cell>
          <cell r="AL2058">
            <v>41083</v>
          </cell>
          <cell r="AM2058" t="str">
            <v>FEMME</v>
          </cell>
          <cell r="AN2058" t="str">
            <v>Célibataire</v>
          </cell>
          <cell r="AP2058" t="str">
            <v xml:space="preserve">Baccalauréat </v>
          </cell>
          <cell r="AQ2058">
            <v>3</v>
          </cell>
          <cell r="AR2058">
            <v>1</v>
          </cell>
          <cell r="AS2058">
            <v>45717.25</v>
          </cell>
          <cell r="AT2058" t="str">
            <v>Horaire</v>
          </cell>
          <cell r="AU2058">
            <v>3.6629999999999998</v>
          </cell>
          <cell r="AV2058" t="str">
            <v>07</v>
          </cell>
          <cell r="AW2058" t="str">
            <v>08001</v>
          </cell>
          <cell r="AX2058">
            <v>38105504013</v>
          </cell>
          <cell r="AY2058">
            <v>62</v>
          </cell>
          <cell r="AZ2058" t="str">
            <v>AMEN BANK</v>
          </cell>
          <cell r="BA2058" t="str">
            <v>07080013810550401362</v>
          </cell>
          <cell r="BB2058">
            <v>20</v>
          </cell>
          <cell r="BC2058" t="str">
            <v>MORNAGUIA CITE NASR</v>
          </cell>
          <cell r="BD2058" t="str">
            <v>TUNIS</v>
          </cell>
          <cell r="BG2058">
            <v>51175711</v>
          </cell>
          <cell r="BJ2058" t="str">
            <v>MORNAGUIA</v>
          </cell>
          <cell r="BK2058" t="str">
            <v>B-P6 AV</v>
          </cell>
          <cell r="BL2058" t="str">
            <v>1.3</v>
          </cell>
          <cell r="BT2058">
            <v>1130</v>
          </cell>
          <cell r="BU2058" t="str">
            <v>si</v>
          </cell>
        </row>
        <row r="2059">
          <cell r="B2059">
            <v>2119</v>
          </cell>
          <cell r="C2059" t="str">
            <v>Monsieur</v>
          </cell>
          <cell r="D2059" t="str">
            <v>YAAKOUB MOHAMED</v>
          </cell>
          <cell r="E2059" t="str">
            <v>SAGE Tunisia</v>
          </cell>
          <cell r="F2059" t="str">
            <v>MAINTENANCE</v>
          </cell>
          <cell r="G2059" t="str">
            <v>TECHNICIEN MAINTENANCE</v>
          </cell>
          <cell r="H2059" t="str">
            <v>MAINTENANCE</v>
          </cell>
          <cell r="K2059" t="str">
            <v>INDIRECTS</v>
          </cell>
          <cell r="L2059" t="str">
            <v>Variable cost at standard</v>
          </cell>
          <cell r="M2059" t="str">
            <v>TECHNICIEN MAINTENANCE</v>
          </cell>
          <cell r="N2059">
            <v>45359</v>
          </cell>
          <cell r="P2059">
            <v>-340</v>
          </cell>
          <cell r="T2059" t="str">
            <v>CDI</v>
          </cell>
          <cell r="U2059" t="str">
            <v>Titulaire</v>
          </cell>
          <cell r="V2059">
            <v>45359</v>
          </cell>
          <cell r="W2059">
            <v>45382</v>
          </cell>
          <cell r="Z2059">
            <v>45359</v>
          </cell>
          <cell r="AA2059">
            <v>3</v>
          </cell>
          <cell r="AB2059">
            <v>2024</v>
          </cell>
          <cell r="AC2059">
            <v>2028</v>
          </cell>
          <cell r="AD2059">
            <v>0.99444444444444446</v>
          </cell>
          <cell r="AE2059" t="str">
            <v>&lt; 1</v>
          </cell>
          <cell r="AF2059">
            <v>32682</v>
          </cell>
          <cell r="AG2059">
            <v>35.726027397260275</v>
          </cell>
          <cell r="AH2059" t="str">
            <v>&gt;35&lt; 45</v>
          </cell>
          <cell r="AI2059">
            <v>17420135</v>
          </cell>
          <cell r="AJ2059" t="str">
            <v>09</v>
          </cell>
          <cell r="AK2059" t="str">
            <v>05949183</v>
          </cell>
          <cell r="AL2059">
            <v>44853</v>
          </cell>
          <cell r="AM2059" t="str">
            <v xml:space="preserve">HOMME </v>
          </cell>
          <cell r="AN2059" t="str">
            <v>Célibataire</v>
          </cell>
          <cell r="AP2059" t="str">
            <v>Licence en informatique industrielle</v>
          </cell>
          <cell r="AQ2059">
            <v>7</v>
          </cell>
          <cell r="AR2059">
            <v>1</v>
          </cell>
          <cell r="AS2059">
            <v>45724.25</v>
          </cell>
          <cell r="AT2059" t="str">
            <v>mensuel</v>
          </cell>
          <cell r="AU2059">
            <v>1600</v>
          </cell>
          <cell r="AV2059">
            <v>25</v>
          </cell>
          <cell r="AW2059">
            <v>12000</v>
          </cell>
          <cell r="AX2059" t="str">
            <v>00001222290</v>
          </cell>
          <cell r="AY2059">
            <v>59</v>
          </cell>
          <cell r="AZ2059" t="str">
            <v>ZITOUNA BANK</v>
          </cell>
          <cell r="BA2059" t="str">
            <v>25120000000122229059</v>
          </cell>
          <cell r="BB2059">
            <v>20</v>
          </cell>
          <cell r="BC2059" t="str">
            <v>BARDO TUNIS</v>
          </cell>
          <cell r="BD2059" t="str">
            <v>TUNIS</v>
          </cell>
          <cell r="BJ2059" t="str">
            <v>BARDO</v>
          </cell>
          <cell r="BK2059" t="str">
            <v>-MAINTENANCE</v>
          </cell>
          <cell r="BU2059" t="str">
            <v>si</v>
          </cell>
        </row>
        <row r="2060">
          <cell r="B2060">
            <v>2120</v>
          </cell>
          <cell r="C2060" t="str">
            <v>Madame</v>
          </cell>
          <cell r="D2060" t="str">
            <v>NOURI ABIR</v>
          </cell>
          <cell r="E2060" t="str">
            <v>SAGE Tunisia</v>
          </cell>
          <cell r="F2060" t="str">
            <v>PRODUCTION</v>
          </cell>
          <cell r="G2060" t="str">
            <v>Contrôle qualité</v>
          </cell>
          <cell r="H2060" t="str">
            <v>P6 AV</v>
          </cell>
          <cell r="I2060" t="str">
            <v>ISSAM OUNI</v>
          </cell>
          <cell r="J2060" t="str">
            <v>B</v>
          </cell>
          <cell r="K2060" t="str">
            <v>INDIRECTS</v>
          </cell>
          <cell r="L2060" t="str">
            <v>Variable cost at standard</v>
          </cell>
          <cell r="M2060" t="str">
            <v>Contrôle qualité</v>
          </cell>
          <cell r="N2060">
            <v>45352</v>
          </cell>
          <cell r="P2060">
            <v>-340</v>
          </cell>
          <cell r="Q2060">
            <v>45355</v>
          </cell>
          <cell r="R2060" t="str">
            <v>travail de nuit</v>
          </cell>
          <cell r="T2060" t="str">
            <v>CDD</v>
          </cell>
          <cell r="U2060" t="str">
            <v>Contractuel</v>
          </cell>
          <cell r="V2060">
            <v>45352</v>
          </cell>
          <cell r="W2060">
            <v>45382</v>
          </cell>
          <cell r="Z2060">
            <v>45352</v>
          </cell>
          <cell r="AA2060">
            <v>3</v>
          </cell>
          <cell r="AB2060">
            <v>2024</v>
          </cell>
          <cell r="AC2060">
            <v>2028</v>
          </cell>
          <cell r="AD2060">
            <v>1.0138888888888888</v>
          </cell>
          <cell r="AE2060" t="str">
            <v>&lt; 2</v>
          </cell>
          <cell r="AF2060">
            <v>37127</v>
          </cell>
          <cell r="AG2060">
            <v>23.547945205479451</v>
          </cell>
          <cell r="AH2060" t="str">
            <v>&lt; 25</v>
          </cell>
          <cell r="AI2060">
            <v>17554096</v>
          </cell>
          <cell r="AJ2060" t="str">
            <v>00</v>
          </cell>
          <cell r="AK2060" t="str">
            <v>11671029</v>
          </cell>
          <cell r="AL2060">
            <v>43752</v>
          </cell>
          <cell r="AM2060" t="str">
            <v>FEMME</v>
          </cell>
          <cell r="AN2060" t="str">
            <v>Célibataire</v>
          </cell>
          <cell r="AP2060" t="str">
            <v>Baccalauréat + BTP</v>
          </cell>
          <cell r="AQ2060">
            <v>3</v>
          </cell>
          <cell r="AR2060">
            <v>1</v>
          </cell>
          <cell r="AS2060">
            <v>45717.25</v>
          </cell>
          <cell r="AT2060" t="str">
            <v>Horaire</v>
          </cell>
          <cell r="AU2060">
            <v>3.6629999999999998</v>
          </cell>
          <cell r="AV2060">
            <v>24</v>
          </cell>
          <cell r="AW2060" t="str">
            <v>02007</v>
          </cell>
          <cell r="AX2060">
            <v>11562511101</v>
          </cell>
          <cell r="AY2060">
            <v>49</v>
          </cell>
          <cell r="AZ2060" t="str">
            <v>BTE</v>
          </cell>
          <cell r="BA2060" t="str">
            <v>24020071156251110149</v>
          </cell>
          <cell r="BB2060">
            <v>20</v>
          </cell>
          <cell r="BC2060" t="str">
            <v>JAYARA SIDI HASSINE</v>
          </cell>
          <cell r="BD2060" t="str">
            <v>TUNIS</v>
          </cell>
          <cell r="BG2060">
            <v>27408771</v>
          </cell>
          <cell r="BK2060" t="str">
            <v>B-P6 AV</v>
          </cell>
          <cell r="BL2060" t="str">
            <v>1.3</v>
          </cell>
          <cell r="BU2060" t="str">
            <v>Non-Actif</v>
          </cell>
        </row>
        <row r="2061">
          <cell r="B2061">
            <v>2121</v>
          </cell>
          <cell r="C2061" t="str">
            <v>Madame</v>
          </cell>
          <cell r="D2061" t="str">
            <v>HAMMAMI RAHMA</v>
          </cell>
          <cell r="E2061" t="str">
            <v>SAGE Tunisia</v>
          </cell>
          <cell r="F2061" t="str">
            <v>PRODUCTION</v>
          </cell>
          <cell r="G2061" t="str">
            <v>Contrôle Qualité</v>
          </cell>
          <cell r="H2061" t="str">
            <v>P6 AR</v>
          </cell>
          <cell r="I2061" t="str">
            <v>MASSOUD BRAHMI</v>
          </cell>
          <cell r="J2061" t="str">
            <v>B</v>
          </cell>
          <cell r="K2061" t="str">
            <v>INDIRECTS</v>
          </cell>
          <cell r="L2061" t="str">
            <v>Variable cost at standard</v>
          </cell>
          <cell r="M2061" t="str">
            <v>Contrôle Qualité</v>
          </cell>
          <cell r="N2061">
            <v>45353</v>
          </cell>
          <cell r="P2061">
            <v>-6</v>
          </cell>
          <cell r="T2061" t="str">
            <v>CDD</v>
          </cell>
          <cell r="U2061" t="str">
            <v>Contractuel</v>
          </cell>
          <cell r="V2061">
            <v>45689</v>
          </cell>
          <cell r="W2061">
            <v>45716</v>
          </cell>
          <cell r="Z2061">
            <v>45352</v>
          </cell>
          <cell r="AA2061">
            <v>3</v>
          </cell>
          <cell r="AB2061">
            <v>2024</v>
          </cell>
          <cell r="AC2061">
            <v>2028</v>
          </cell>
          <cell r="AD2061">
            <v>1.0111111111111111</v>
          </cell>
          <cell r="AE2061" t="str">
            <v>&lt; 2</v>
          </cell>
          <cell r="AF2061">
            <v>33483</v>
          </cell>
          <cell r="AG2061">
            <v>33.531506849315072</v>
          </cell>
          <cell r="AH2061" t="str">
            <v>&gt;25&lt; 35</v>
          </cell>
          <cell r="AI2061">
            <v>16927906</v>
          </cell>
          <cell r="AJ2061" t="str">
            <v>01</v>
          </cell>
          <cell r="AK2061" t="str">
            <v>09509341</v>
          </cell>
          <cell r="AL2061">
            <v>41533</v>
          </cell>
          <cell r="AM2061" t="str">
            <v>FEMME</v>
          </cell>
          <cell r="AN2061" t="str">
            <v>Marié(e)</v>
          </cell>
          <cell r="AO2061">
            <v>2</v>
          </cell>
          <cell r="AP2061" t="str">
            <v>BAC+3</v>
          </cell>
          <cell r="AQ2061">
            <v>3</v>
          </cell>
          <cell r="AR2061">
            <v>1</v>
          </cell>
          <cell r="AS2061">
            <v>45718.25</v>
          </cell>
          <cell r="AT2061" t="str">
            <v>Horaire</v>
          </cell>
          <cell r="AU2061">
            <v>3.6629999999999998</v>
          </cell>
          <cell r="AV2061">
            <v>17</v>
          </cell>
          <cell r="AW2061" t="str">
            <v>00100</v>
          </cell>
          <cell r="AX2061" t="str">
            <v>00002345161</v>
          </cell>
          <cell r="AY2061">
            <v>18</v>
          </cell>
          <cell r="AZ2061" t="str">
            <v>LA POSTE</v>
          </cell>
          <cell r="BA2061" t="str">
            <v>17001000000234516118</v>
          </cell>
          <cell r="BB2061">
            <v>20</v>
          </cell>
          <cell r="BC2061" t="str">
            <v>KSAR HADID MORNAGUIA</v>
          </cell>
          <cell r="BD2061" t="str">
            <v>MANOUBA</v>
          </cell>
          <cell r="BG2061">
            <v>55298476</v>
          </cell>
          <cell r="BJ2061" t="str">
            <v>MORNAGUIA</v>
          </cell>
          <cell r="BK2061" t="str">
            <v>B-P6 AR</v>
          </cell>
          <cell r="BL2061" t="str">
            <v>1.3</v>
          </cell>
          <cell r="BT2061">
            <v>1131</v>
          </cell>
          <cell r="BU2061" t="str">
            <v>si</v>
          </cell>
        </row>
        <row r="2062">
          <cell r="B2062">
            <v>2122</v>
          </cell>
          <cell r="C2062" t="str">
            <v>Madame</v>
          </cell>
          <cell r="D2062" t="str">
            <v>SOUWAII SAMIA</v>
          </cell>
          <cell r="E2062" t="str">
            <v>SAGE Tunisia</v>
          </cell>
          <cell r="F2062" t="str">
            <v>PRODUCTION</v>
          </cell>
          <cell r="G2062" t="str">
            <v>Couturière</v>
          </cell>
          <cell r="H2062" t="str">
            <v>P6 AV</v>
          </cell>
          <cell r="I2062" t="str">
            <v>EL KADRI MARIEM</v>
          </cell>
          <cell r="J2062" t="str">
            <v>A</v>
          </cell>
          <cell r="K2062" t="str">
            <v>DIRECTS</v>
          </cell>
          <cell r="L2062" t="str">
            <v>Variable cost at standard</v>
          </cell>
          <cell r="M2062" t="str">
            <v>Couturière</v>
          </cell>
          <cell r="N2062">
            <v>45352</v>
          </cell>
          <cell r="P2062">
            <v>-340</v>
          </cell>
          <cell r="Q2062">
            <v>45352</v>
          </cell>
          <cell r="R2062" t="str">
            <v>problème d'intégration</v>
          </cell>
          <cell r="S2062">
            <v>1</v>
          </cell>
          <cell r="T2062" t="str">
            <v>CDD</v>
          </cell>
          <cell r="U2062" t="str">
            <v>Contractuel</v>
          </cell>
          <cell r="V2062">
            <v>45352</v>
          </cell>
          <cell r="W2062">
            <v>45382</v>
          </cell>
          <cell r="Z2062">
            <v>45352</v>
          </cell>
          <cell r="AA2062">
            <v>3</v>
          </cell>
          <cell r="AB2062">
            <v>2024</v>
          </cell>
          <cell r="AC2062">
            <v>2028</v>
          </cell>
          <cell r="AD2062">
            <v>1.0138888888888888</v>
          </cell>
          <cell r="AE2062" t="str">
            <v>&lt; 2</v>
          </cell>
          <cell r="AF2062">
            <v>30913</v>
          </cell>
          <cell r="AG2062">
            <v>40.57260273972603</v>
          </cell>
          <cell r="AH2062" t="str">
            <v>&gt;35&lt; 45</v>
          </cell>
          <cell r="AK2062" t="str">
            <v>08460883</v>
          </cell>
          <cell r="AL2062">
            <v>45303</v>
          </cell>
          <cell r="AM2062" t="str">
            <v>FEMME</v>
          </cell>
          <cell r="AN2062" t="str">
            <v>Marié(e)</v>
          </cell>
          <cell r="AO2062">
            <v>3</v>
          </cell>
          <cell r="AP2062" t="str">
            <v>7ème année</v>
          </cell>
          <cell r="AQ2062">
            <v>3</v>
          </cell>
          <cell r="AR2062">
            <v>1</v>
          </cell>
          <cell r="AS2062">
            <v>45717.25</v>
          </cell>
          <cell r="AT2062" t="str">
            <v>Horaire</v>
          </cell>
          <cell r="AU2062">
            <v>3.5</v>
          </cell>
          <cell r="AV2062" t="str">
            <v>01</v>
          </cell>
          <cell r="AW2062" t="str">
            <v>03807</v>
          </cell>
          <cell r="AX2062">
            <v>61130198373</v>
          </cell>
          <cell r="AY2062">
            <v>41</v>
          </cell>
          <cell r="AZ2062" t="str">
            <v>ATB</v>
          </cell>
          <cell r="BA2062" t="str">
            <v>01038076113019837341</v>
          </cell>
          <cell r="BB2062">
            <v>20</v>
          </cell>
          <cell r="BC2062" t="str">
            <v>CITE ZOUHOUR 4</v>
          </cell>
          <cell r="BD2062" t="str">
            <v>TUNIS</v>
          </cell>
          <cell r="BG2062">
            <v>94578817</v>
          </cell>
          <cell r="BK2062" t="str">
            <v>A-P6 AV</v>
          </cell>
          <cell r="BL2062" t="str">
            <v>1.1</v>
          </cell>
          <cell r="BU2062" t="str">
            <v>Non-Actif</v>
          </cell>
        </row>
        <row r="2063">
          <cell r="B2063">
            <v>2123</v>
          </cell>
          <cell r="C2063" t="str">
            <v>Madame</v>
          </cell>
          <cell r="D2063" t="str">
            <v>JEBALI SONIA</v>
          </cell>
          <cell r="E2063" t="str">
            <v>SAGE Tunisia</v>
          </cell>
          <cell r="F2063" t="str">
            <v>PRODUCTION</v>
          </cell>
          <cell r="G2063" t="str">
            <v>Couturière</v>
          </cell>
          <cell r="H2063" t="str">
            <v>Panda</v>
          </cell>
          <cell r="I2063" t="str">
            <v>FAWZI SENDESNI</v>
          </cell>
          <cell r="J2063" t="str">
            <v>B</v>
          </cell>
          <cell r="K2063" t="str">
            <v>DIRECTS</v>
          </cell>
          <cell r="L2063" t="str">
            <v>Variable cost at standard</v>
          </cell>
          <cell r="M2063" t="str">
            <v>Couturière</v>
          </cell>
          <cell r="N2063">
            <v>45355</v>
          </cell>
          <cell r="P2063">
            <v>-340</v>
          </cell>
          <cell r="Q2063">
            <v>45358</v>
          </cell>
          <cell r="R2063" t="str">
            <v>familliale</v>
          </cell>
          <cell r="S2063">
            <v>4</v>
          </cell>
          <cell r="T2063" t="str">
            <v>CDD</v>
          </cell>
          <cell r="U2063" t="str">
            <v>Contractuel</v>
          </cell>
          <cell r="V2063">
            <v>45355</v>
          </cell>
          <cell r="W2063">
            <v>45382</v>
          </cell>
          <cell r="Z2063">
            <v>45355</v>
          </cell>
          <cell r="AA2063">
            <v>3</v>
          </cell>
          <cell r="AB2063">
            <v>2024</v>
          </cell>
          <cell r="AC2063">
            <v>2028</v>
          </cell>
          <cell r="AD2063">
            <v>1.0055555555555555</v>
          </cell>
          <cell r="AE2063" t="str">
            <v>&lt; 2</v>
          </cell>
          <cell r="AF2063">
            <v>29037</v>
          </cell>
          <cell r="AG2063">
            <v>45.712328767123289</v>
          </cell>
          <cell r="AH2063" t="str">
            <v>&gt;45&lt; 55</v>
          </cell>
          <cell r="AI2063">
            <v>12661892</v>
          </cell>
          <cell r="AJ2063" t="str">
            <v>06</v>
          </cell>
          <cell r="AK2063" t="str">
            <v>07323353</v>
          </cell>
          <cell r="AL2063">
            <v>40060</v>
          </cell>
          <cell r="AM2063" t="str">
            <v>FEMME</v>
          </cell>
          <cell r="AN2063" t="str">
            <v>Marié(e)</v>
          </cell>
          <cell r="AO2063">
            <v>2</v>
          </cell>
          <cell r="AQ2063">
            <v>3</v>
          </cell>
          <cell r="AR2063">
            <v>1</v>
          </cell>
          <cell r="AS2063">
            <v>45720.25</v>
          </cell>
          <cell r="AT2063" t="str">
            <v>Horaire</v>
          </cell>
          <cell r="AU2063">
            <v>3.5</v>
          </cell>
          <cell r="AV2063">
            <v>17</v>
          </cell>
          <cell r="AW2063" t="str">
            <v>00100</v>
          </cell>
          <cell r="AX2063" t="str">
            <v>00003339071</v>
          </cell>
          <cell r="AY2063">
            <v>68</v>
          </cell>
          <cell r="AZ2063" t="str">
            <v>LA POSTE</v>
          </cell>
          <cell r="BA2063" t="str">
            <v>17001000000333907168</v>
          </cell>
          <cell r="BB2063">
            <v>20</v>
          </cell>
          <cell r="BC2063" t="str">
            <v xml:space="preserve">HMAIEM MORNAGUIA </v>
          </cell>
          <cell r="BD2063" t="str">
            <v>MANOUBA</v>
          </cell>
          <cell r="BG2063">
            <v>51933389</v>
          </cell>
          <cell r="BK2063" t="str">
            <v>B-Panda</v>
          </cell>
          <cell r="BL2063" t="str">
            <v>1.1</v>
          </cell>
          <cell r="BU2063" t="str">
            <v>Non-Actif</v>
          </cell>
        </row>
        <row r="2064">
          <cell r="B2064">
            <v>2124</v>
          </cell>
          <cell r="C2064" t="str">
            <v>Madame</v>
          </cell>
          <cell r="D2064" t="str">
            <v>MAROUANI CHAIMA</v>
          </cell>
          <cell r="E2064" t="str">
            <v>SAGE Tunisia</v>
          </cell>
          <cell r="F2064" t="str">
            <v>COUPE</v>
          </cell>
          <cell r="G2064" t="str">
            <v>COUPEUR</v>
          </cell>
          <cell r="H2064" t="str">
            <v>COUPE</v>
          </cell>
          <cell r="I2064" t="str">
            <v>HAITHEM SLAMA</v>
          </cell>
          <cell r="J2064" t="str">
            <v>A</v>
          </cell>
          <cell r="K2064" t="str">
            <v>DIRECTS</v>
          </cell>
          <cell r="L2064" t="str">
            <v>Variable cost at standard</v>
          </cell>
          <cell r="M2064" t="str">
            <v>COUPEUR</v>
          </cell>
          <cell r="N2064">
            <v>45355</v>
          </cell>
          <cell r="P2064">
            <v>-340</v>
          </cell>
          <cell r="Q2064">
            <v>45355</v>
          </cell>
          <cell r="R2064" t="str">
            <v>problème d'intégration</v>
          </cell>
          <cell r="S2064">
            <v>1</v>
          </cell>
          <cell r="T2064" t="str">
            <v>CDD</v>
          </cell>
          <cell r="U2064" t="str">
            <v>Contractuel</v>
          </cell>
          <cell r="V2064">
            <v>45355</v>
          </cell>
          <cell r="W2064">
            <v>45382</v>
          </cell>
          <cell r="Z2064">
            <v>45355</v>
          </cell>
          <cell r="AA2064">
            <v>3</v>
          </cell>
          <cell r="AB2064">
            <v>2024</v>
          </cell>
          <cell r="AC2064">
            <v>2028</v>
          </cell>
          <cell r="AD2064">
            <v>1.0055555555555555</v>
          </cell>
          <cell r="AE2064" t="str">
            <v>&lt; 2</v>
          </cell>
          <cell r="AF2064">
            <v>32710</v>
          </cell>
          <cell r="AG2064">
            <v>35.649315068493152</v>
          </cell>
          <cell r="AH2064" t="str">
            <v>&gt;35&lt; 45</v>
          </cell>
          <cell r="AI2064">
            <v>16488146</v>
          </cell>
          <cell r="AJ2064" t="str">
            <v>04</v>
          </cell>
          <cell r="AK2064" t="str">
            <v>08740427</v>
          </cell>
          <cell r="AL2064">
            <v>43049</v>
          </cell>
          <cell r="AM2064" t="str">
            <v>FEMME</v>
          </cell>
          <cell r="AN2064" t="str">
            <v>Célibataire</v>
          </cell>
          <cell r="AQ2064">
            <v>3</v>
          </cell>
          <cell r="AR2064">
            <v>1</v>
          </cell>
          <cell r="AS2064">
            <v>45720.25</v>
          </cell>
          <cell r="AT2064" t="str">
            <v>Horaire</v>
          </cell>
          <cell r="AU2064">
            <v>3.5</v>
          </cell>
          <cell r="AV2064">
            <v>17</v>
          </cell>
          <cell r="AW2064" t="str">
            <v>00100</v>
          </cell>
          <cell r="AX2064" t="str">
            <v>00001677537</v>
          </cell>
          <cell r="AY2064">
            <v>34</v>
          </cell>
          <cell r="AZ2064" t="str">
            <v>LA POSTE</v>
          </cell>
          <cell r="BA2064" t="str">
            <v>17001000000167753734</v>
          </cell>
          <cell r="BB2064">
            <v>20</v>
          </cell>
          <cell r="BC2064" t="str">
            <v>BARDO TUNIS</v>
          </cell>
          <cell r="BD2064" t="str">
            <v>TUNIS</v>
          </cell>
          <cell r="BG2064">
            <v>58753331</v>
          </cell>
          <cell r="BK2064" t="str">
            <v>A-COUPE</v>
          </cell>
          <cell r="BL2064" t="str">
            <v>1.1</v>
          </cell>
          <cell r="BU2064" t="str">
            <v>Non-Actif</v>
          </cell>
        </row>
        <row r="2065">
          <cell r="B2065">
            <v>2125</v>
          </cell>
          <cell r="C2065" t="str">
            <v>Madame</v>
          </cell>
          <cell r="D2065" t="str">
            <v>ABID AMENI</v>
          </cell>
          <cell r="E2065" t="str">
            <v>SAGE Tunisia</v>
          </cell>
          <cell r="F2065" t="str">
            <v>COUPE</v>
          </cell>
          <cell r="G2065" t="str">
            <v>COUPEUR</v>
          </cell>
          <cell r="H2065" t="str">
            <v>COUPE</v>
          </cell>
          <cell r="I2065" t="str">
            <v>HAITHEM SLAMA</v>
          </cell>
          <cell r="K2065" t="str">
            <v>DIRECTS</v>
          </cell>
          <cell r="L2065" t="str">
            <v>Variable cost at standard</v>
          </cell>
          <cell r="M2065" t="str">
            <v>COUPEUR</v>
          </cell>
          <cell r="N2065">
            <v>45355</v>
          </cell>
          <cell r="P2065">
            <v>-6</v>
          </cell>
          <cell r="T2065" t="str">
            <v>CDD</v>
          </cell>
          <cell r="U2065" t="str">
            <v>Contractuel</v>
          </cell>
          <cell r="V2065">
            <v>45689</v>
          </cell>
          <cell r="W2065">
            <v>45716</v>
          </cell>
          <cell r="Z2065">
            <v>45355</v>
          </cell>
          <cell r="AA2065">
            <v>3</v>
          </cell>
          <cell r="AB2065">
            <v>2024</v>
          </cell>
          <cell r="AC2065">
            <v>2028</v>
          </cell>
          <cell r="AD2065">
            <v>1.0055555555555555</v>
          </cell>
          <cell r="AE2065" t="str">
            <v>&lt; 2</v>
          </cell>
          <cell r="AF2065">
            <v>37599</v>
          </cell>
          <cell r="AG2065">
            <v>22.254794520547946</v>
          </cell>
          <cell r="AH2065" t="str">
            <v>&lt; 25</v>
          </cell>
          <cell r="AI2065">
            <v>17451490</v>
          </cell>
          <cell r="AJ2065" t="str">
            <v>03</v>
          </cell>
          <cell r="AK2065" t="str">
            <v>14369420</v>
          </cell>
          <cell r="AL2065">
            <v>45120</v>
          </cell>
          <cell r="AM2065" t="str">
            <v>FEMME</v>
          </cell>
          <cell r="AN2065" t="str">
            <v>Célibataire</v>
          </cell>
          <cell r="AQ2065">
            <v>3</v>
          </cell>
          <cell r="AR2065">
            <v>1</v>
          </cell>
          <cell r="AS2065">
            <v>45720.25</v>
          </cell>
          <cell r="AT2065" t="str">
            <v>Horaire</v>
          </cell>
          <cell r="AU2065">
            <v>3.5</v>
          </cell>
          <cell r="AV2065">
            <v>17</v>
          </cell>
          <cell r="AW2065" t="str">
            <v>00100</v>
          </cell>
          <cell r="AX2065" t="str">
            <v>00003022509</v>
          </cell>
          <cell r="AY2065">
            <v>27</v>
          </cell>
          <cell r="AZ2065" t="str">
            <v>LA POSTE</v>
          </cell>
          <cell r="BA2065" t="str">
            <v>17001000000302250927</v>
          </cell>
          <cell r="BB2065">
            <v>20</v>
          </cell>
          <cell r="BC2065" t="str">
            <v>SANHEJA OUED LIL</v>
          </cell>
          <cell r="BD2065" t="str">
            <v>MANOUBA</v>
          </cell>
          <cell r="BJ2065" t="str">
            <v>SANHEJA</v>
          </cell>
          <cell r="BK2065" t="str">
            <v>-COUPE</v>
          </cell>
          <cell r="BL2065" t="str">
            <v>1.1</v>
          </cell>
          <cell r="BT2065">
            <v>919</v>
          </cell>
          <cell r="BU2065" t="str">
            <v>si</v>
          </cell>
        </row>
        <row r="2066">
          <cell r="B2066">
            <v>2126</v>
          </cell>
          <cell r="C2066" t="str">
            <v>Madame</v>
          </cell>
          <cell r="D2066" t="str">
            <v>MEJRI DORRA</v>
          </cell>
          <cell r="E2066" t="str">
            <v>SAGE Tunisia</v>
          </cell>
          <cell r="F2066" t="str">
            <v>PRODUCTION</v>
          </cell>
          <cell r="G2066" t="str">
            <v>Alimentatrice</v>
          </cell>
          <cell r="H2066" t="str">
            <v>P6 AV</v>
          </cell>
          <cell r="I2066" t="str">
            <v>EL KADRI MARIEM</v>
          </cell>
          <cell r="J2066" t="str">
            <v>A</v>
          </cell>
          <cell r="K2066" t="str">
            <v>DIRECTS</v>
          </cell>
          <cell r="L2066" t="str">
            <v>Variable cost at standard</v>
          </cell>
          <cell r="M2066" t="str">
            <v>Alimentatrice</v>
          </cell>
          <cell r="N2066">
            <v>45355</v>
          </cell>
          <cell r="P2066">
            <v>-187</v>
          </cell>
          <cell r="Q2066">
            <v>45532</v>
          </cell>
          <cell r="R2066" t="str">
            <v>fatigue</v>
          </cell>
          <cell r="T2066" t="str">
            <v>CDD</v>
          </cell>
          <cell r="U2066" t="str">
            <v>Contractuel</v>
          </cell>
          <cell r="V2066">
            <v>45505</v>
          </cell>
          <cell r="W2066">
            <v>45535</v>
          </cell>
          <cell r="Z2066">
            <v>45355</v>
          </cell>
          <cell r="AA2066">
            <v>3</v>
          </cell>
          <cell r="AB2066">
            <v>2024</v>
          </cell>
          <cell r="AC2066">
            <v>2028</v>
          </cell>
          <cell r="AD2066">
            <v>1.0055555555555555</v>
          </cell>
          <cell r="AE2066" t="str">
            <v>&lt; 2</v>
          </cell>
          <cell r="AF2066">
            <v>33139</v>
          </cell>
          <cell r="AG2066">
            <v>34.473972602739728</v>
          </cell>
          <cell r="AH2066" t="str">
            <v>&gt;25&lt; 35</v>
          </cell>
          <cell r="AI2066">
            <v>16444415</v>
          </cell>
          <cell r="AJ2066" t="str">
            <v>01</v>
          </cell>
          <cell r="AK2066" t="str">
            <v>09178992</v>
          </cell>
          <cell r="AL2066">
            <v>40053</v>
          </cell>
          <cell r="AM2066" t="str">
            <v>FEMME</v>
          </cell>
          <cell r="AN2066" t="str">
            <v>Marié(e)</v>
          </cell>
          <cell r="AO2066">
            <v>2</v>
          </cell>
          <cell r="AP2066" t="str">
            <v>BAC</v>
          </cell>
          <cell r="AQ2066">
            <v>3</v>
          </cell>
          <cell r="AR2066">
            <v>1</v>
          </cell>
          <cell r="AS2066">
            <v>45720.25</v>
          </cell>
          <cell r="AT2066" t="str">
            <v>Horaire</v>
          </cell>
          <cell r="AU2066">
            <v>3.6629999999999998</v>
          </cell>
          <cell r="AV2066">
            <v>10</v>
          </cell>
          <cell r="AW2066">
            <v>21012</v>
          </cell>
          <cell r="AX2066">
            <v>15044455788</v>
          </cell>
          <cell r="AY2066">
            <v>48</v>
          </cell>
          <cell r="AZ2066" t="str">
            <v>STB</v>
          </cell>
          <cell r="BA2066" t="str">
            <v>10210121504445578848</v>
          </cell>
          <cell r="BB2066">
            <v>20</v>
          </cell>
          <cell r="BC2066" t="str">
            <v>SANHEJA OUED LIL</v>
          </cell>
          <cell r="BD2066" t="str">
            <v>MANOUBA</v>
          </cell>
          <cell r="BG2066">
            <v>27813873</v>
          </cell>
          <cell r="BH2066">
            <v>27346062</v>
          </cell>
          <cell r="BJ2066" t="str">
            <v>SANHEJA</v>
          </cell>
          <cell r="BK2066" t="str">
            <v>A-P6 AV</v>
          </cell>
          <cell r="BL2066" t="str">
            <v>1.3</v>
          </cell>
          <cell r="BU2066" t="str">
            <v>Non-Actif</v>
          </cell>
        </row>
        <row r="2067">
          <cell r="B2067">
            <v>2127</v>
          </cell>
          <cell r="C2067" t="str">
            <v>Madame</v>
          </cell>
          <cell r="D2067" t="str">
            <v>ARIBI MAHA</v>
          </cell>
          <cell r="E2067" t="str">
            <v>SAGE Tunisia</v>
          </cell>
          <cell r="F2067" t="str">
            <v>PRODUCTION</v>
          </cell>
          <cell r="G2067" t="str">
            <v>Couturière</v>
          </cell>
          <cell r="H2067" t="str">
            <v>P7 AR</v>
          </cell>
          <cell r="I2067" t="str">
            <v>Safa</v>
          </cell>
          <cell r="J2067" t="str">
            <v>A</v>
          </cell>
          <cell r="K2067" t="str">
            <v>DIRECTS</v>
          </cell>
          <cell r="L2067" t="str">
            <v>Variable cost at standard</v>
          </cell>
          <cell r="M2067" t="str">
            <v>Couturière</v>
          </cell>
          <cell r="N2067">
            <v>45356</v>
          </cell>
          <cell r="P2067">
            <v>-6</v>
          </cell>
          <cell r="T2067" t="str">
            <v>CDD</v>
          </cell>
          <cell r="U2067" t="str">
            <v>Contractuel</v>
          </cell>
          <cell r="V2067">
            <v>45689</v>
          </cell>
          <cell r="W2067">
            <v>45716</v>
          </cell>
          <cell r="Z2067">
            <v>45356</v>
          </cell>
          <cell r="AA2067">
            <v>3</v>
          </cell>
          <cell r="AB2067">
            <v>2024</v>
          </cell>
          <cell r="AC2067">
            <v>2028</v>
          </cell>
          <cell r="AD2067">
            <v>1.0027777777777778</v>
          </cell>
          <cell r="AE2067" t="str">
            <v>&lt; 2</v>
          </cell>
          <cell r="AF2067">
            <v>32062</v>
          </cell>
          <cell r="AG2067">
            <v>37.424657534246577</v>
          </cell>
          <cell r="AH2067" t="str">
            <v>&gt;35&lt; 45</v>
          </cell>
          <cell r="AI2067">
            <v>16626361</v>
          </cell>
          <cell r="AJ2067" t="str">
            <v>07</v>
          </cell>
          <cell r="AK2067" t="str">
            <v>09162131</v>
          </cell>
          <cell r="AL2067">
            <v>38640</v>
          </cell>
          <cell r="AM2067" t="str">
            <v>FEMME</v>
          </cell>
          <cell r="AN2067" t="str">
            <v>Célibataire</v>
          </cell>
          <cell r="AP2067" t="str">
            <v>8ème année</v>
          </cell>
          <cell r="AQ2067">
            <v>3</v>
          </cell>
          <cell r="AR2067">
            <v>1</v>
          </cell>
          <cell r="AS2067">
            <v>45721.25</v>
          </cell>
          <cell r="AT2067" t="str">
            <v>Horaire</v>
          </cell>
          <cell r="AU2067">
            <v>3.5</v>
          </cell>
          <cell r="AV2067">
            <v>25</v>
          </cell>
          <cell r="AW2067">
            <v>15000</v>
          </cell>
          <cell r="AX2067" t="str">
            <v>00001151040</v>
          </cell>
          <cell r="AY2067">
            <v>29</v>
          </cell>
          <cell r="AZ2067" t="str">
            <v>ZITOUNA BANK</v>
          </cell>
          <cell r="BA2067" t="str">
            <v>25150000000115104029</v>
          </cell>
          <cell r="BB2067">
            <v>20</v>
          </cell>
          <cell r="BC2067" t="str">
            <v>JEDAYDA</v>
          </cell>
          <cell r="BD2067" t="str">
            <v>MANOUBA</v>
          </cell>
          <cell r="BG2067">
            <v>24401651</v>
          </cell>
          <cell r="BH2067">
            <v>54561248</v>
          </cell>
          <cell r="BJ2067" t="str">
            <v>JEDAIDA</v>
          </cell>
          <cell r="BK2067" t="str">
            <v>A-P7 AR</v>
          </cell>
          <cell r="BL2067" t="str">
            <v>1.1</v>
          </cell>
          <cell r="BT2067">
            <v>1023</v>
          </cell>
          <cell r="BU2067" t="str">
            <v>si</v>
          </cell>
        </row>
        <row r="2068">
          <cell r="B2068">
            <v>2128</v>
          </cell>
          <cell r="C2068" t="str">
            <v>Madame</v>
          </cell>
          <cell r="D2068" t="str">
            <v>BERINISSI HAYET</v>
          </cell>
          <cell r="E2068" t="str">
            <v>SAGE Tunisia</v>
          </cell>
          <cell r="F2068" t="str">
            <v>PRODUCTION</v>
          </cell>
          <cell r="G2068" t="str">
            <v>Couturière</v>
          </cell>
          <cell r="H2068" t="str">
            <v>P7 AR</v>
          </cell>
          <cell r="I2068" t="str">
            <v>Safa</v>
          </cell>
          <cell r="J2068" t="str">
            <v>A</v>
          </cell>
          <cell r="K2068" t="str">
            <v>DIRECTS</v>
          </cell>
          <cell r="L2068" t="str">
            <v>Variable cost at standard</v>
          </cell>
          <cell r="M2068" t="str">
            <v>Couturière</v>
          </cell>
          <cell r="N2068">
            <v>45356</v>
          </cell>
          <cell r="P2068">
            <v>-34</v>
          </cell>
          <cell r="Q2068">
            <v>45671</v>
          </cell>
          <cell r="R2068" t="str">
            <v>maladie</v>
          </cell>
          <cell r="T2068" t="str">
            <v>CDD</v>
          </cell>
          <cell r="U2068" t="str">
            <v>Contractuel</v>
          </cell>
          <cell r="V2068">
            <v>45658</v>
          </cell>
          <cell r="W2068">
            <v>45688</v>
          </cell>
          <cell r="Z2068">
            <v>45356</v>
          </cell>
          <cell r="AA2068">
            <v>3</v>
          </cell>
          <cell r="AB2068">
            <v>2024</v>
          </cell>
          <cell r="AC2068">
            <v>2028</v>
          </cell>
          <cell r="AD2068">
            <v>1.0027777777777778</v>
          </cell>
          <cell r="AE2068" t="str">
            <v>&lt; 2</v>
          </cell>
          <cell r="AF2068">
            <v>26979</v>
          </cell>
          <cell r="AG2068">
            <v>51.350684931506848</v>
          </cell>
          <cell r="AH2068" t="str">
            <v>&gt;45&lt; 55</v>
          </cell>
          <cell r="AI2068">
            <v>16926297</v>
          </cell>
          <cell r="AJ2068" t="str">
            <v>00</v>
          </cell>
          <cell r="AK2068" t="str">
            <v>02328329</v>
          </cell>
          <cell r="AL2068">
            <v>39384</v>
          </cell>
          <cell r="AM2068" t="str">
            <v>FEMME</v>
          </cell>
          <cell r="AN2068" t="str">
            <v>Marié(e)</v>
          </cell>
          <cell r="AO2068">
            <v>3</v>
          </cell>
          <cell r="AP2068" t="str">
            <v xml:space="preserve">Baccalauréat </v>
          </cell>
          <cell r="AQ2068">
            <v>3</v>
          </cell>
          <cell r="AR2068">
            <v>1</v>
          </cell>
          <cell r="AS2068">
            <v>45721.25</v>
          </cell>
          <cell r="AT2068" t="str">
            <v>Horaire</v>
          </cell>
          <cell r="AU2068">
            <v>3.5</v>
          </cell>
          <cell r="AV2068" t="str">
            <v>05</v>
          </cell>
          <cell r="AW2068">
            <v>10500</v>
          </cell>
          <cell r="AX2068" t="str">
            <v>00255003577</v>
          </cell>
          <cell r="AY2068">
            <v>13</v>
          </cell>
          <cell r="AZ2068" t="str">
            <v>BT</v>
          </cell>
          <cell r="BA2068" t="str">
            <v>05105000025500357713</v>
          </cell>
          <cell r="BB2068">
            <v>20</v>
          </cell>
          <cell r="BC2068" t="str">
            <v>QUARTIER KHALED IBN WALID</v>
          </cell>
          <cell r="BD2068" t="str">
            <v>TUNIS</v>
          </cell>
          <cell r="BG2068">
            <v>56730474</v>
          </cell>
          <cell r="BH2068">
            <v>23023667</v>
          </cell>
          <cell r="BJ2068" t="str">
            <v>KHALED IBN EL WALID</v>
          </cell>
          <cell r="BK2068" t="str">
            <v>A-P7 AR</v>
          </cell>
          <cell r="BL2068" t="str">
            <v>1.1</v>
          </cell>
          <cell r="BU2068" t="str">
            <v>Non-Actif</v>
          </cell>
        </row>
        <row r="2069">
          <cell r="B2069">
            <v>2129</v>
          </cell>
          <cell r="C2069" t="str">
            <v>Madame</v>
          </cell>
          <cell r="D2069" t="str">
            <v>ROUINE FATMA</v>
          </cell>
          <cell r="E2069" t="str">
            <v>SAGE Tunisia</v>
          </cell>
          <cell r="F2069" t="str">
            <v>PRODUCTION</v>
          </cell>
          <cell r="G2069" t="str">
            <v>Couturière</v>
          </cell>
          <cell r="H2069" t="str">
            <v>P7 AR</v>
          </cell>
          <cell r="I2069" t="str">
            <v>Safa</v>
          </cell>
          <cell r="J2069" t="str">
            <v>A</v>
          </cell>
          <cell r="K2069" t="str">
            <v>DIRECTS</v>
          </cell>
          <cell r="L2069" t="str">
            <v>Variable cost at standard</v>
          </cell>
          <cell r="M2069" t="str">
            <v>Couturière</v>
          </cell>
          <cell r="N2069">
            <v>45356</v>
          </cell>
          <cell r="P2069">
            <v>-187</v>
          </cell>
          <cell r="Q2069">
            <v>45539</v>
          </cell>
          <cell r="R2069" t="str">
            <v>Démenagement</v>
          </cell>
          <cell r="S2069" t="str">
            <v>Faurcia</v>
          </cell>
          <cell r="T2069" t="str">
            <v>CDD</v>
          </cell>
          <cell r="U2069" t="str">
            <v>Contractuel</v>
          </cell>
          <cell r="V2069">
            <v>45505</v>
          </cell>
          <cell r="W2069">
            <v>45535</v>
          </cell>
          <cell r="Z2069">
            <v>45356</v>
          </cell>
          <cell r="AA2069">
            <v>3</v>
          </cell>
          <cell r="AB2069">
            <v>2024</v>
          </cell>
          <cell r="AC2069">
            <v>2028</v>
          </cell>
          <cell r="AD2069">
            <v>1.0027777777777778</v>
          </cell>
          <cell r="AE2069" t="str">
            <v>&lt; 2</v>
          </cell>
          <cell r="AF2069">
            <v>30654</v>
          </cell>
          <cell r="AG2069">
            <v>41.282191780821918</v>
          </cell>
          <cell r="AH2069" t="str">
            <v>&gt;35&lt; 45</v>
          </cell>
          <cell r="AI2069">
            <v>16123135</v>
          </cell>
          <cell r="AJ2069" t="str">
            <v>00</v>
          </cell>
          <cell r="AK2069" t="str">
            <v>08709544</v>
          </cell>
          <cell r="AL2069">
            <v>44922</v>
          </cell>
          <cell r="AM2069" t="str">
            <v>FEMME</v>
          </cell>
          <cell r="AN2069" t="str">
            <v>Marié(e)</v>
          </cell>
          <cell r="AO2069">
            <v>3</v>
          </cell>
          <cell r="AP2069" t="str">
            <v>BAC +2</v>
          </cell>
          <cell r="AQ2069">
            <v>3</v>
          </cell>
          <cell r="AR2069">
            <v>1</v>
          </cell>
          <cell r="AS2069">
            <v>45721.25</v>
          </cell>
          <cell r="AT2069" t="str">
            <v>Horaire</v>
          </cell>
          <cell r="AU2069">
            <v>3.5</v>
          </cell>
          <cell r="AV2069">
            <v>17</v>
          </cell>
          <cell r="AW2069" t="str">
            <v>00100</v>
          </cell>
          <cell r="AX2069" t="str">
            <v>00003229895</v>
          </cell>
          <cell r="AY2069">
            <v>27</v>
          </cell>
          <cell r="AZ2069" t="str">
            <v>LA POSTE</v>
          </cell>
          <cell r="BA2069" t="str">
            <v>17001000000322989527</v>
          </cell>
          <cell r="BB2069">
            <v>20</v>
          </cell>
          <cell r="BC2069" t="str">
            <v>CITE TADHAMEN</v>
          </cell>
          <cell r="BD2069" t="str">
            <v>TUNIS</v>
          </cell>
          <cell r="BG2069">
            <v>50541187</v>
          </cell>
          <cell r="BH2069">
            <v>52170246</v>
          </cell>
          <cell r="BK2069" t="str">
            <v>A-P7 AR</v>
          </cell>
          <cell r="BL2069" t="str">
            <v>1.1</v>
          </cell>
          <cell r="BS2069" t="str">
            <v>REINTEGRATION LE 12-07-2024</v>
          </cell>
          <cell r="BU2069" t="str">
            <v>Non-Actif</v>
          </cell>
        </row>
        <row r="2070">
          <cell r="B2070">
            <v>2130</v>
          </cell>
          <cell r="C2070" t="str">
            <v>Madame</v>
          </cell>
          <cell r="D2070" t="str">
            <v>ARBI KHADIJA</v>
          </cell>
          <cell r="E2070" t="str">
            <v>SAGE Tunisia</v>
          </cell>
          <cell r="F2070" t="str">
            <v>PRODUCTION</v>
          </cell>
          <cell r="G2070" t="str">
            <v>Couturière</v>
          </cell>
          <cell r="H2070" t="str">
            <v>P6 AV</v>
          </cell>
          <cell r="I2070" t="str">
            <v>Anis Sbouri</v>
          </cell>
          <cell r="J2070" t="str">
            <v>A</v>
          </cell>
          <cell r="K2070" t="str">
            <v>DIRECTS</v>
          </cell>
          <cell r="L2070" t="str">
            <v>Variable cost at standard</v>
          </cell>
          <cell r="M2070" t="str">
            <v>Couturière</v>
          </cell>
          <cell r="N2070">
            <v>45356</v>
          </cell>
          <cell r="P2070">
            <v>-6</v>
          </cell>
          <cell r="T2070" t="str">
            <v>CDD</v>
          </cell>
          <cell r="U2070" t="str">
            <v>Contractuel</v>
          </cell>
          <cell r="V2070">
            <v>45689</v>
          </cell>
          <cell r="W2070">
            <v>45716</v>
          </cell>
          <cell r="Z2070">
            <v>45356</v>
          </cell>
          <cell r="AA2070">
            <v>3</v>
          </cell>
          <cell r="AB2070">
            <v>2024</v>
          </cell>
          <cell r="AC2070">
            <v>2028</v>
          </cell>
          <cell r="AD2070">
            <v>1.0027777777777778</v>
          </cell>
          <cell r="AE2070" t="str">
            <v>&lt; 2</v>
          </cell>
          <cell r="AF2070">
            <v>27337</v>
          </cell>
          <cell r="AG2070">
            <v>50.369863013698627</v>
          </cell>
          <cell r="AH2070" t="str">
            <v>&gt;45&lt; 55</v>
          </cell>
          <cell r="AI2070">
            <v>12361462</v>
          </cell>
          <cell r="AJ2070" t="str">
            <v>03</v>
          </cell>
          <cell r="AK2070" t="str">
            <v>04684490</v>
          </cell>
          <cell r="AL2070">
            <v>35698</v>
          </cell>
          <cell r="AM2070" t="str">
            <v>FEMME</v>
          </cell>
          <cell r="AN2070" t="str">
            <v>Marié(e)</v>
          </cell>
          <cell r="AO2070">
            <v>2</v>
          </cell>
          <cell r="AP2070" t="str">
            <v>6ème année primaire</v>
          </cell>
          <cell r="AQ2070">
            <v>3</v>
          </cell>
          <cell r="AR2070">
            <v>1</v>
          </cell>
          <cell r="AS2070">
            <v>45721.25</v>
          </cell>
          <cell r="AT2070" t="str">
            <v>Horaire</v>
          </cell>
          <cell r="AU2070">
            <v>3.5</v>
          </cell>
          <cell r="AV2070">
            <v>17</v>
          </cell>
          <cell r="AW2070" t="str">
            <v>00100</v>
          </cell>
          <cell r="AX2070" t="str">
            <v>00003429458</v>
          </cell>
          <cell r="AY2070">
            <v>22</v>
          </cell>
          <cell r="AZ2070" t="str">
            <v>LA POSTE</v>
          </cell>
          <cell r="BA2070" t="str">
            <v>17001000000342945822</v>
          </cell>
          <cell r="BB2070">
            <v>20</v>
          </cell>
          <cell r="BC2070" t="str">
            <v>AGBA</v>
          </cell>
          <cell r="BD2070" t="str">
            <v>TUNIS</v>
          </cell>
          <cell r="BG2070">
            <v>54386919</v>
          </cell>
          <cell r="BJ2070" t="str">
            <v>AGBA</v>
          </cell>
          <cell r="BK2070" t="str">
            <v>A-P6 AV</v>
          </cell>
          <cell r="BL2070" t="str">
            <v>1.1</v>
          </cell>
          <cell r="BT2070">
            <v>1026</v>
          </cell>
          <cell r="BU2070" t="str">
            <v>si</v>
          </cell>
          <cell r="BV2070" t="str">
            <v>P6 AV CA</v>
          </cell>
        </row>
        <row r="2071">
          <cell r="B2071">
            <v>2131</v>
          </cell>
          <cell r="C2071" t="str">
            <v>Madame</v>
          </cell>
          <cell r="D2071" t="str">
            <v>RAHMANI SANA</v>
          </cell>
          <cell r="E2071" t="str">
            <v>SAGE Tunisia</v>
          </cell>
          <cell r="F2071" t="str">
            <v>PRODUCTION</v>
          </cell>
          <cell r="G2071" t="str">
            <v>Couturière</v>
          </cell>
          <cell r="H2071" t="str">
            <v>P7 AR</v>
          </cell>
          <cell r="I2071" t="str">
            <v>FOUED HOMRANI</v>
          </cell>
          <cell r="J2071" t="str">
            <v>A</v>
          </cell>
          <cell r="K2071" t="str">
            <v>DIRECTS</v>
          </cell>
          <cell r="L2071" t="str">
            <v>Variable cost at standard</v>
          </cell>
          <cell r="M2071" t="str">
            <v>Couturière</v>
          </cell>
          <cell r="N2071">
            <v>45356</v>
          </cell>
          <cell r="P2071">
            <v>-279</v>
          </cell>
          <cell r="Q2071">
            <v>45436</v>
          </cell>
          <cell r="R2071" t="str">
            <v>familliale</v>
          </cell>
          <cell r="T2071" t="str">
            <v>CDD</v>
          </cell>
          <cell r="U2071" t="str">
            <v>Contractuel</v>
          </cell>
          <cell r="V2071">
            <v>45413</v>
          </cell>
          <cell r="W2071">
            <v>45443</v>
          </cell>
          <cell r="Z2071">
            <v>45356</v>
          </cell>
          <cell r="AA2071">
            <v>3</v>
          </cell>
          <cell r="AB2071">
            <v>2024</v>
          </cell>
          <cell r="AC2071">
            <v>2028</v>
          </cell>
          <cell r="AD2071">
            <v>1.0027777777777778</v>
          </cell>
          <cell r="AE2071" t="str">
            <v>&lt; 2</v>
          </cell>
          <cell r="AF2071">
            <v>31413</v>
          </cell>
          <cell r="AG2071">
            <v>39.202739726027396</v>
          </cell>
          <cell r="AH2071" t="str">
            <v>&gt;35&lt; 45</v>
          </cell>
          <cell r="AK2071" t="str">
            <v>07104017</v>
          </cell>
          <cell r="AL2071">
            <v>44539</v>
          </cell>
          <cell r="AM2071" t="str">
            <v>FEMME</v>
          </cell>
          <cell r="AN2071" t="str">
            <v>Marié(e)</v>
          </cell>
          <cell r="AO2071">
            <v>1</v>
          </cell>
          <cell r="AP2071" t="str">
            <v>7ème année</v>
          </cell>
          <cell r="AQ2071">
            <v>3</v>
          </cell>
          <cell r="AR2071">
            <v>1</v>
          </cell>
          <cell r="AS2071">
            <v>45721.25</v>
          </cell>
          <cell r="AT2071" t="str">
            <v>Horaire</v>
          </cell>
          <cell r="AU2071">
            <v>3.5</v>
          </cell>
          <cell r="AV2071" t="str">
            <v>05</v>
          </cell>
          <cell r="AW2071" t="str">
            <v>06200</v>
          </cell>
          <cell r="AX2071" t="str">
            <v>01305008105</v>
          </cell>
          <cell r="AY2071">
            <v>23</v>
          </cell>
          <cell r="AZ2071" t="str">
            <v>BT</v>
          </cell>
          <cell r="BA2071" t="str">
            <v>05062000130500810523</v>
          </cell>
          <cell r="BB2071">
            <v>20</v>
          </cell>
          <cell r="BC2071" t="str">
            <v>MORNAG</v>
          </cell>
          <cell r="BD2071" t="str">
            <v>TUNIS</v>
          </cell>
          <cell r="BG2071">
            <v>55378124</v>
          </cell>
          <cell r="BK2071" t="str">
            <v>A-P7 AR</v>
          </cell>
          <cell r="BL2071" t="str">
            <v>1.1</v>
          </cell>
          <cell r="BU2071" t="str">
            <v>Non-Actif</v>
          </cell>
        </row>
        <row r="2072">
          <cell r="B2072">
            <v>2132</v>
          </cell>
          <cell r="C2072" t="str">
            <v>Madame</v>
          </cell>
          <cell r="D2072" t="str">
            <v>DRIDI MONIA</v>
          </cell>
          <cell r="E2072" t="str">
            <v>SAGE Tunisia</v>
          </cell>
          <cell r="F2072" t="str">
            <v>PRODUCTION</v>
          </cell>
          <cell r="G2072" t="str">
            <v>Couturière</v>
          </cell>
          <cell r="H2072" t="str">
            <v>P7 AR</v>
          </cell>
          <cell r="I2072" t="str">
            <v>FOUED HOMRANI</v>
          </cell>
          <cell r="J2072" t="str">
            <v>A</v>
          </cell>
          <cell r="K2072" t="str">
            <v>DIRECTS</v>
          </cell>
          <cell r="L2072" t="str">
            <v>Variable cost at standard</v>
          </cell>
          <cell r="M2072" t="str">
            <v>Couturière</v>
          </cell>
          <cell r="N2072">
            <v>45356</v>
          </cell>
          <cell r="P2072">
            <v>-157</v>
          </cell>
          <cell r="Q2072">
            <v>45556</v>
          </cell>
          <cell r="R2072" t="str">
            <v>familliale</v>
          </cell>
          <cell r="S2072" t="str">
            <v>Faurcia</v>
          </cell>
          <cell r="T2072" t="str">
            <v>CDD</v>
          </cell>
          <cell r="U2072" t="str">
            <v>Contractuel</v>
          </cell>
          <cell r="V2072">
            <v>45536</v>
          </cell>
          <cell r="W2072">
            <v>45565</v>
          </cell>
          <cell r="Z2072">
            <v>45356</v>
          </cell>
          <cell r="AA2072">
            <v>3</v>
          </cell>
          <cell r="AB2072">
            <v>2024</v>
          </cell>
          <cell r="AC2072">
            <v>2028</v>
          </cell>
          <cell r="AD2072">
            <v>1.0027777777777778</v>
          </cell>
          <cell r="AE2072" t="str">
            <v>&lt; 2</v>
          </cell>
          <cell r="AF2072">
            <v>28360</v>
          </cell>
          <cell r="AG2072">
            <v>47.56712328767123</v>
          </cell>
          <cell r="AH2072" t="str">
            <v>&gt;45&lt; 55</v>
          </cell>
          <cell r="AI2072">
            <v>12596472</v>
          </cell>
          <cell r="AJ2072" t="str">
            <v>02</v>
          </cell>
          <cell r="AK2072" t="str">
            <v>07055976</v>
          </cell>
          <cell r="AL2072">
            <v>44312</v>
          </cell>
          <cell r="AM2072" t="str">
            <v>FEMME</v>
          </cell>
          <cell r="AN2072" t="str">
            <v>Marié(e)</v>
          </cell>
          <cell r="AO2072">
            <v>3</v>
          </cell>
          <cell r="AP2072" t="str">
            <v>3ème année sécondaire</v>
          </cell>
          <cell r="AQ2072">
            <v>3</v>
          </cell>
          <cell r="AR2072">
            <v>1</v>
          </cell>
          <cell r="AS2072">
            <v>45721.25</v>
          </cell>
          <cell r="AT2072" t="str">
            <v>Horaire</v>
          </cell>
          <cell r="AU2072">
            <v>3.5</v>
          </cell>
          <cell r="AV2072" t="str">
            <v>04</v>
          </cell>
          <cell r="AW2072" t="str">
            <v>03211</v>
          </cell>
          <cell r="AX2072">
            <v>80055938500</v>
          </cell>
          <cell r="AY2072">
            <v>93</v>
          </cell>
          <cell r="AZ2072" t="str">
            <v>ATTIJARI BANK</v>
          </cell>
          <cell r="BA2072" t="str">
            <v>04032118005593850093</v>
          </cell>
          <cell r="BB2072">
            <v>20</v>
          </cell>
          <cell r="BC2072" t="str">
            <v>CENTRE BEN AROUS</v>
          </cell>
          <cell r="BD2072" t="str">
            <v>BEN AROUS</v>
          </cell>
          <cell r="BG2072">
            <v>96818627</v>
          </cell>
          <cell r="BH2072">
            <v>22769862</v>
          </cell>
          <cell r="BK2072" t="str">
            <v>A-P7 AR</v>
          </cell>
          <cell r="BL2072" t="str">
            <v>1.1</v>
          </cell>
          <cell r="BU2072" t="str">
            <v>Non-Actif</v>
          </cell>
        </row>
        <row r="2073">
          <cell r="B2073">
            <v>2133</v>
          </cell>
          <cell r="C2073" t="str">
            <v>Madame</v>
          </cell>
          <cell r="D2073" t="str">
            <v>HAMMAMI RAHMA</v>
          </cell>
          <cell r="E2073" t="str">
            <v>SAGE Tunisia</v>
          </cell>
          <cell r="F2073" t="str">
            <v>COUPE</v>
          </cell>
          <cell r="G2073" t="str">
            <v>COUPEUR</v>
          </cell>
          <cell r="H2073" t="str">
            <v>COUPE</v>
          </cell>
          <cell r="I2073" t="str">
            <v>HAITHEM SLAMA</v>
          </cell>
          <cell r="K2073" t="str">
            <v>DIRECTS</v>
          </cell>
          <cell r="L2073" t="str">
            <v>Variable cost at standard</v>
          </cell>
          <cell r="M2073" t="str">
            <v>COUPEUR</v>
          </cell>
          <cell r="N2073">
            <v>45356</v>
          </cell>
          <cell r="P2073">
            <v>-6</v>
          </cell>
          <cell r="T2073" t="str">
            <v>CDD</v>
          </cell>
          <cell r="U2073" t="str">
            <v>Contractuel</v>
          </cell>
          <cell r="V2073">
            <v>45689</v>
          </cell>
          <cell r="W2073">
            <v>45716</v>
          </cell>
          <cell r="Z2073">
            <v>45356</v>
          </cell>
          <cell r="AA2073">
            <v>3</v>
          </cell>
          <cell r="AB2073">
            <v>2024</v>
          </cell>
          <cell r="AC2073">
            <v>2028</v>
          </cell>
          <cell r="AD2073">
            <v>1.0027777777777778</v>
          </cell>
          <cell r="AE2073" t="str">
            <v>&lt; 2</v>
          </cell>
          <cell r="AF2073">
            <v>35500</v>
          </cell>
          <cell r="AG2073">
            <v>28.005479452054793</v>
          </cell>
          <cell r="AH2073" t="str">
            <v>&gt;25&lt; 35</v>
          </cell>
          <cell r="AI2073">
            <v>16892868</v>
          </cell>
          <cell r="AJ2073" t="str">
            <v>03</v>
          </cell>
          <cell r="AK2073" t="str">
            <v>07225440</v>
          </cell>
          <cell r="AL2073">
            <v>42092</v>
          </cell>
          <cell r="AM2073" t="str">
            <v>FEMME</v>
          </cell>
          <cell r="AN2073" t="str">
            <v>Marié(e)</v>
          </cell>
          <cell r="AP2073" t="str">
            <v xml:space="preserve">Baccalauréat </v>
          </cell>
          <cell r="AQ2073">
            <v>3</v>
          </cell>
          <cell r="AR2073">
            <v>1</v>
          </cell>
          <cell r="AS2073">
            <v>45721.25</v>
          </cell>
          <cell r="AT2073" t="str">
            <v>Horaire</v>
          </cell>
          <cell r="AU2073">
            <v>3.5</v>
          </cell>
          <cell r="AV2073">
            <v>17</v>
          </cell>
          <cell r="AW2073">
            <v>53594</v>
          </cell>
          <cell r="AX2073" t="str">
            <v>01715601544</v>
          </cell>
          <cell r="AY2073">
            <v>10</v>
          </cell>
          <cell r="AZ2073" t="str">
            <v>LA POSTE</v>
          </cell>
          <cell r="BA2073" t="str">
            <v>17535940171560154410</v>
          </cell>
          <cell r="BB2073">
            <v>20</v>
          </cell>
          <cell r="BC2073" t="str">
            <v>DENDEN</v>
          </cell>
          <cell r="BD2073" t="str">
            <v>TUNIS</v>
          </cell>
          <cell r="BG2073">
            <v>92143601</v>
          </cell>
          <cell r="BJ2073" t="str">
            <v>DENDEN</v>
          </cell>
          <cell r="BK2073" t="str">
            <v>-COUPE</v>
          </cell>
          <cell r="BL2073" t="str">
            <v>1.1</v>
          </cell>
          <cell r="BT2073">
            <v>936</v>
          </cell>
          <cell r="BU2073" t="str">
            <v>si</v>
          </cell>
        </row>
        <row r="2074">
          <cell r="B2074">
            <v>2134</v>
          </cell>
          <cell r="C2074" t="str">
            <v>Madame</v>
          </cell>
          <cell r="D2074" t="str">
            <v>MEFTAHI HASNA</v>
          </cell>
          <cell r="E2074" t="str">
            <v>SAGE Tunisia</v>
          </cell>
          <cell r="F2074" t="str">
            <v>PRODUCTION</v>
          </cell>
          <cell r="G2074" t="str">
            <v>WIRE</v>
          </cell>
          <cell r="H2074" t="str">
            <v>P6 AV</v>
          </cell>
          <cell r="I2074" t="str">
            <v>EL KADRI MARIEM</v>
          </cell>
          <cell r="J2074" t="str">
            <v>A</v>
          </cell>
          <cell r="K2074" t="str">
            <v>DIRECTS</v>
          </cell>
          <cell r="L2074" t="str">
            <v>Variable cost at standard</v>
          </cell>
          <cell r="M2074" t="str">
            <v>WIRE</v>
          </cell>
          <cell r="N2074">
            <v>45356</v>
          </cell>
          <cell r="P2074">
            <v>-340</v>
          </cell>
          <cell r="Q2074">
            <v>45356</v>
          </cell>
          <cell r="R2074" t="str">
            <v>familliale</v>
          </cell>
          <cell r="T2074" t="str">
            <v>CDD</v>
          </cell>
          <cell r="U2074" t="str">
            <v>Contractuel</v>
          </cell>
          <cell r="V2074">
            <v>45356</v>
          </cell>
          <cell r="W2074">
            <v>45382</v>
          </cell>
          <cell r="Z2074">
            <v>45356</v>
          </cell>
          <cell r="AA2074">
            <v>3</v>
          </cell>
          <cell r="AB2074">
            <v>2024</v>
          </cell>
          <cell r="AC2074">
            <v>2028</v>
          </cell>
          <cell r="AD2074">
            <v>1.0027777777777778</v>
          </cell>
          <cell r="AE2074" t="str">
            <v>&lt; 2</v>
          </cell>
          <cell r="AF2074">
            <v>34682</v>
          </cell>
          <cell r="AG2074">
            <v>30.246575342465754</v>
          </cell>
          <cell r="AH2074" t="str">
            <v>&gt;25&lt; 35</v>
          </cell>
          <cell r="AK2074" t="str">
            <v>07962733</v>
          </cell>
          <cell r="AL2074">
            <v>44278</v>
          </cell>
          <cell r="AM2074" t="str">
            <v>FEMME</v>
          </cell>
          <cell r="AN2074" t="str">
            <v>Marié(e)</v>
          </cell>
          <cell r="AO2074">
            <v>1</v>
          </cell>
          <cell r="AP2074" t="str">
            <v>7ème année</v>
          </cell>
          <cell r="AQ2074">
            <v>3</v>
          </cell>
          <cell r="AR2074">
            <v>1</v>
          </cell>
          <cell r="AS2074">
            <v>45721.25</v>
          </cell>
          <cell r="AT2074" t="str">
            <v>Horaire</v>
          </cell>
          <cell r="AU2074">
            <v>3.5</v>
          </cell>
          <cell r="BA2074" t="str">
            <v/>
          </cell>
          <cell r="BB2074">
            <v>0</v>
          </cell>
          <cell r="BC2074" t="str">
            <v>ZAHROUNI</v>
          </cell>
          <cell r="BD2074" t="str">
            <v>TUNIS</v>
          </cell>
          <cell r="BG2074">
            <v>20977563</v>
          </cell>
          <cell r="BK2074" t="str">
            <v>A-P6 AV</v>
          </cell>
          <cell r="BL2074" t="str">
            <v>1.1</v>
          </cell>
          <cell r="BU2074" t="str">
            <v>Non-Actif</v>
          </cell>
        </row>
        <row r="2075">
          <cell r="B2075">
            <v>2135</v>
          </cell>
          <cell r="C2075" t="str">
            <v>Madame</v>
          </cell>
          <cell r="D2075" t="str">
            <v>BEN RHOUMA HABIBA</v>
          </cell>
          <cell r="E2075" t="str">
            <v>SAGE Tunisia</v>
          </cell>
          <cell r="F2075" t="str">
            <v>PRODUCTION</v>
          </cell>
          <cell r="G2075" t="str">
            <v>CAMPO</v>
          </cell>
          <cell r="H2075" t="str">
            <v>P6 AV</v>
          </cell>
          <cell r="I2075" t="str">
            <v>MOHAMED MAALAOUI</v>
          </cell>
          <cell r="J2075" t="str">
            <v>A</v>
          </cell>
          <cell r="K2075" t="str">
            <v>DIRECTS</v>
          </cell>
          <cell r="L2075" t="str">
            <v>Variable cost at standard</v>
          </cell>
          <cell r="M2075" t="str">
            <v>CAMPO</v>
          </cell>
          <cell r="N2075">
            <v>45356</v>
          </cell>
          <cell r="P2075">
            <v>-6</v>
          </cell>
          <cell r="T2075" t="str">
            <v>CDD</v>
          </cell>
          <cell r="U2075" t="str">
            <v>Contractuel</v>
          </cell>
          <cell r="V2075">
            <v>45689</v>
          </cell>
          <cell r="W2075">
            <v>45716</v>
          </cell>
          <cell r="Z2075">
            <v>45356</v>
          </cell>
          <cell r="AA2075">
            <v>3</v>
          </cell>
          <cell r="AB2075">
            <v>2024</v>
          </cell>
          <cell r="AC2075">
            <v>2028</v>
          </cell>
          <cell r="AD2075">
            <v>1.0027777777777778</v>
          </cell>
          <cell r="AE2075" t="str">
            <v>&lt; 2</v>
          </cell>
          <cell r="AF2075">
            <v>30900</v>
          </cell>
          <cell r="AG2075">
            <v>40.608219178082194</v>
          </cell>
          <cell r="AH2075" t="str">
            <v>&gt;35&lt; 45</v>
          </cell>
          <cell r="AI2075">
            <v>12957276</v>
          </cell>
          <cell r="AJ2075" t="str">
            <v>04</v>
          </cell>
          <cell r="AK2075" t="str">
            <v>07408773</v>
          </cell>
          <cell r="AL2075">
            <v>45342</v>
          </cell>
          <cell r="AM2075" t="str">
            <v>FEMME</v>
          </cell>
          <cell r="AN2075" t="str">
            <v>Marié(e)</v>
          </cell>
          <cell r="AO2075">
            <v>1</v>
          </cell>
          <cell r="AP2075" t="str">
            <v>3ème année sécondaire</v>
          </cell>
          <cell r="AQ2075">
            <v>3</v>
          </cell>
          <cell r="AR2075">
            <v>1</v>
          </cell>
          <cell r="AS2075">
            <v>45721.25</v>
          </cell>
          <cell r="AT2075" t="str">
            <v>Horaire</v>
          </cell>
          <cell r="AU2075">
            <v>3.5</v>
          </cell>
          <cell r="AV2075">
            <v>17</v>
          </cell>
          <cell r="AW2075">
            <v>53594</v>
          </cell>
          <cell r="AX2075" t="str">
            <v>01721010052</v>
          </cell>
          <cell r="AY2075">
            <v>64</v>
          </cell>
          <cell r="AZ2075" t="str">
            <v>LA POSTE</v>
          </cell>
          <cell r="BA2075" t="str">
            <v>17535940172101005264</v>
          </cell>
          <cell r="BB2075">
            <v>20</v>
          </cell>
          <cell r="BC2075" t="str">
            <v>ZOUHOUR 1</v>
          </cell>
          <cell r="BD2075" t="str">
            <v>TUNIS</v>
          </cell>
          <cell r="BG2075">
            <v>96316980</v>
          </cell>
          <cell r="BJ2075" t="str">
            <v>ZOUHOUR</v>
          </cell>
          <cell r="BK2075" t="str">
            <v>CAMPO C</v>
          </cell>
          <cell r="BL2075" t="str">
            <v>1.1</v>
          </cell>
          <cell r="BT2075">
            <v>1029</v>
          </cell>
          <cell r="BU2075" t="str">
            <v>si</v>
          </cell>
        </row>
        <row r="2076">
          <cell r="B2076">
            <v>2136</v>
          </cell>
          <cell r="C2076" t="str">
            <v>Madame</v>
          </cell>
          <cell r="D2076" t="str">
            <v>SAYAH MARIEM</v>
          </cell>
          <cell r="E2076" t="str">
            <v>SAGE Tunisia</v>
          </cell>
          <cell r="F2076" t="str">
            <v>PRODUCTION</v>
          </cell>
          <cell r="G2076" t="str">
            <v>Contrôle qualité</v>
          </cell>
          <cell r="H2076" t="str">
            <v>P6 AV</v>
          </cell>
          <cell r="I2076" t="str">
            <v>ISSAM OUNI</v>
          </cell>
          <cell r="J2076" t="str">
            <v>B</v>
          </cell>
          <cell r="K2076" t="str">
            <v>INDIRECTS</v>
          </cell>
          <cell r="L2076" t="str">
            <v>Variable cost at standard</v>
          </cell>
          <cell r="M2076" t="str">
            <v>Contrôle qualité</v>
          </cell>
          <cell r="N2076">
            <v>45356</v>
          </cell>
          <cell r="P2076">
            <v>-279</v>
          </cell>
          <cell r="Q2076">
            <v>45444</v>
          </cell>
          <cell r="R2076" t="str">
            <v>Personnel</v>
          </cell>
          <cell r="T2076" t="str">
            <v>CDD</v>
          </cell>
          <cell r="U2076" t="str">
            <v>Contractuel</v>
          </cell>
          <cell r="V2076">
            <v>45413</v>
          </cell>
          <cell r="W2076">
            <v>45443</v>
          </cell>
          <cell r="Z2076">
            <v>45356</v>
          </cell>
          <cell r="AA2076">
            <v>3</v>
          </cell>
          <cell r="AB2076">
            <v>2024</v>
          </cell>
          <cell r="AC2076">
            <v>2028</v>
          </cell>
          <cell r="AD2076">
            <v>1.0027777777777778</v>
          </cell>
          <cell r="AE2076" t="str">
            <v>&lt; 2</v>
          </cell>
          <cell r="AF2076">
            <v>34272</v>
          </cell>
          <cell r="AG2076">
            <v>31.36986301369863</v>
          </cell>
          <cell r="AH2076" t="str">
            <v>&gt;25&lt; 35</v>
          </cell>
          <cell r="AI2076">
            <v>16648266</v>
          </cell>
          <cell r="AJ2076" t="str">
            <v>07</v>
          </cell>
          <cell r="AK2076" t="str">
            <v>04840197</v>
          </cell>
          <cell r="AL2076">
            <v>40712</v>
          </cell>
          <cell r="AM2076" t="str">
            <v>FEMME</v>
          </cell>
          <cell r="AN2076" t="str">
            <v>Marié(e)</v>
          </cell>
          <cell r="AO2076">
            <v>1</v>
          </cell>
          <cell r="AP2076" t="str">
            <v xml:space="preserve">Baccalauréat </v>
          </cell>
          <cell r="AQ2076">
            <v>3</v>
          </cell>
          <cell r="AR2076">
            <v>1</v>
          </cell>
          <cell r="AS2076">
            <v>45721.25</v>
          </cell>
          <cell r="AT2076" t="str">
            <v>Horaire</v>
          </cell>
          <cell r="AU2076">
            <v>3.6629999999999998</v>
          </cell>
          <cell r="AV2076">
            <v>25</v>
          </cell>
          <cell r="AW2076" t="str">
            <v>07000</v>
          </cell>
          <cell r="AX2076" t="str">
            <v>00000834600</v>
          </cell>
          <cell r="AY2076">
            <v>21</v>
          </cell>
          <cell r="AZ2076" t="str">
            <v>ZITOUNA BANK</v>
          </cell>
          <cell r="BA2076" t="str">
            <v>25070000000083460021</v>
          </cell>
          <cell r="BB2076">
            <v>20</v>
          </cell>
          <cell r="BC2076" t="str">
            <v>CITE MECHTEL EL AGBA</v>
          </cell>
          <cell r="BD2076" t="str">
            <v>TUNIS</v>
          </cell>
          <cell r="BG2076">
            <v>94724968</v>
          </cell>
          <cell r="BK2076" t="str">
            <v>B-P6 AV</v>
          </cell>
          <cell r="BL2076" t="str">
            <v>1.3</v>
          </cell>
          <cell r="BU2076" t="str">
            <v>Non-Actif</v>
          </cell>
        </row>
        <row r="2077">
          <cell r="B2077">
            <v>2137</v>
          </cell>
          <cell r="C2077" t="str">
            <v>Madame</v>
          </cell>
          <cell r="D2077" t="str">
            <v>MHAMDI ICHRAK</v>
          </cell>
          <cell r="E2077" t="str">
            <v>SAGE Tunisia</v>
          </cell>
          <cell r="F2077" t="str">
            <v>PRODUCTION</v>
          </cell>
          <cell r="G2077" t="str">
            <v>Couturière</v>
          </cell>
          <cell r="H2077" t="str">
            <v>Panda</v>
          </cell>
          <cell r="I2077" t="str">
            <v>FAWZI SENDESNI</v>
          </cell>
          <cell r="J2077" t="str">
            <v>B</v>
          </cell>
          <cell r="K2077" t="str">
            <v>DIRECTS</v>
          </cell>
          <cell r="L2077" t="str">
            <v>Variable cost at standard</v>
          </cell>
          <cell r="M2077" t="str">
            <v>Couturière</v>
          </cell>
          <cell r="N2077">
            <v>45356</v>
          </cell>
          <cell r="P2077">
            <v>-340</v>
          </cell>
          <cell r="Q2077">
            <v>45356</v>
          </cell>
          <cell r="R2077" t="str">
            <v>problème d'intégration</v>
          </cell>
          <cell r="S2077">
            <v>1</v>
          </cell>
          <cell r="T2077" t="str">
            <v>CDD</v>
          </cell>
          <cell r="U2077" t="str">
            <v>Contractuel</v>
          </cell>
          <cell r="V2077">
            <v>45356</v>
          </cell>
          <cell r="W2077">
            <v>45382</v>
          </cell>
          <cell r="Z2077">
            <v>45356</v>
          </cell>
          <cell r="AA2077">
            <v>3</v>
          </cell>
          <cell r="AB2077">
            <v>2024</v>
          </cell>
          <cell r="AC2077">
            <v>2028</v>
          </cell>
          <cell r="AD2077">
            <v>1.0027777777777778</v>
          </cell>
          <cell r="AE2077" t="str">
            <v>&lt; 2</v>
          </cell>
          <cell r="AF2077">
            <v>35252</v>
          </cell>
          <cell r="AG2077">
            <v>28.684931506849313</v>
          </cell>
          <cell r="AH2077" t="str">
            <v>&gt;25&lt; 35</v>
          </cell>
          <cell r="AI2077">
            <v>16867381</v>
          </cell>
          <cell r="AJ2077" t="str">
            <v>03</v>
          </cell>
          <cell r="AK2077" t="str">
            <v>07208745</v>
          </cell>
          <cell r="AL2077">
            <v>41284</v>
          </cell>
          <cell r="AM2077" t="str">
            <v>FEMME</v>
          </cell>
          <cell r="AN2077" t="str">
            <v>Divorcée</v>
          </cell>
          <cell r="AP2077" t="str">
            <v>7ème année</v>
          </cell>
          <cell r="AQ2077">
            <v>3</v>
          </cell>
          <cell r="AR2077">
            <v>1</v>
          </cell>
          <cell r="AS2077">
            <v>45721.25</v>
          </cell>
          <cell r="AT2077" t="str">
            <v>Horaire</v>
          </cell>
          <cell r="AU2077">
            <v>3.5</v>
          </cell>
          <cell r="AV2077">
            <v>17</v>
          </cell>
          <cell r="AW2077" t="str">
            <v>00100</v>
          </cell>
          <cell r="AX2077" t="str">
            <v>00002094236</v>
          </cell>
          <cell r="AY2077">
            <v>73</v>
          </cell>
          <cell r="AZ2077" t="str">
            <v>LA POSTE</v>
          </cell>
          <cell r="BA2077" t="str">
            <v>17001000000209423673</v>
          </cell>
          <cell r="BB2077">
            <v>20</v>
          </cell>
          <cell r="BC2077" t="str">
            <v>IBN SINA KABARIA</v>
          </cell>
          <cell r="BD2077" t="str">
            <v>BEN AROUS</v>
          </cell>
          <cell r="BG2077">
            <v>58619156</v>
          </cell>
          <cell r="BK2077" t="str">
            <v>B-Panda</v>
          </cell>
          <cell r="BL2077" t="str">
            <v>1.1</v>
          </cell>
          <cell r="BU2077" t="str">
            <v>Non-Actif</v>
          </cell>
        </row>
        <row r="2078">
          <cell r="B2078">
            <v>2138</v>
          </cell>
          <cell r="C2078" t="str">
            <v>Madame</v>
          </cell>
          <cell r="D2078" t="str">
            <v>KASSAAOUI IBTISSEM</v>
          </cell>
          <cell r="E2078" t="str">
            <v>SAGE Tunisia</v>
          </cell>
          <cell r="F2078" t="str">
            <v>COUPE</v>
          </cell>
          <cell r="G2078" t="str">
            <v>COUPEUR</v>
          </cell>
          <cell r="H2078" t="str">
            <v>COUPE</v>
          </cell>
          <cell r="I2078" t="str">
            <v>HAITHEM SLAMA</v>
          </cell>
          <cell r="K2078" t="str">
            <v>DIRECTS</v>
          </cell>
          <cell r="L2078" t="str">
            <v>Variable cost at standard</v>
          </cell>
          <cell r="M2078" t="str">
            <v>COUPEUR</v>
          </cell>
          <cell r="N2078">
            <v>45357</v>
          </cell>
          <cell r="P2078">
            <v>-6</v>
          </cell>
          <cell r="T2078" t="str">
            <v>CDD</v>
          </cell>
          <cell r="U2078" t="str">
            <v>Contractuel</v>
          </cell>
          <cell r="V2078">
            <v>45689</v>
          </cell>
          <cell r="W2078">
            <v>45716</v>
          </cell>
          <cell r="Z2078">
            <v>45357</v>
          </cell>
          <cell r="AA2078">
            <v>3</v>
          </cell>
          <cell r="AB2078">
            <v>2024</v>
          </cell>
          <cell r="AC2078">
            <v>2028</v>
          </cell>
          <cell r="AD2078">
            <v>1</v>
          </cell>
          <cell r="AE2078" t="str">
            <v>&lt; 2</v>
          </cell>
          <cell r="AF2078">
            <v>36424</v>
          </cell>
          <cell r="AG2078">
            <v>25.473972602739725</v>
          </cell>
          <cell r="AH2078" t="str">
            <v>&gt;25&lt; 35</v>
          </cell>
          <cell r="AI2078">
            <v>17108367</v>
          </cell>
          <cell r="AJ2078" t="str">
            <v>09</v>
          </cell>
          <cell r="AK2078" t="str">
            <v>14356250</v>
          </cell>
          <cell r="AL2078">
            <v>42671</v>
          </cell>
          <cell r="AM2078" t="str">
            <v>FEMME</v>
          </cell>
          <cell r="AN2078" t="str">
            <v>Célibataire</v>
          </cell>
          <cell r="AP2078" t="str">
            <v>7ème année</v>
          </cell>
          <cell r="AQ2078">
            <v>3</v>
          </cell>
          <cell r="AR2078">
            <v>1</v>
          </cell>
          <cell r="AS2078">
            <v>45722.25</v>
          </cell>
          <cell r="AT2078" t="str">
            <v>Horaire</v>
          </cell>
          <cell r="AU2078">
            <v>3.5</v>
          </cell>
          <cell r="AV2078">
            <v>25</v>
          </cell>
          <cell r="AW2078">
            <v>19600</v>
          </cell>
          <cell r="AX2078" t="str">
            <v>00001241951</v>
          </cell>
          <cell r="AY2078">
            <v>27</v>
          </cell>
          <cell r="AZ2078" t="str">
            <v>ZITOUNA BANK</v>
          </cell>
          <cell r="BA2078" t="str">
            <v>25196000000124195127</v>
          </cell>
          <cell r="BB2078">
            <v>20</v>
          </cell>
          <cell r="BC2078" t="str">
            <v>SANHEJA OUED LIL</v>
          </cell>
          <cell r="BD2078" t="str">
            <v>MANOUBA</v>
          </cell>
          <cell r="BG2078">
            <v>26848992</v>
          </cell>
          <cell r="BJ2078" t="str">
            <v>SANHEJA</v>
          </cell>
          <cell r="BK2078" t="str">
            <v>-COUPE</v>
          </cell>
          <cell r="BL2078" t="str">
            <v>1.1</v>
          </cell>
          <cell r="BT2078">
            <v>508</v>
          </cell>
          <cell r="BU2078" t="str">
            <v>si</v>
          </cell>
        </row>
        <row r="2079">
          <cell r="B2079">
            <v>2139</v>
          </cell>
          <cell r="C2079" t="str">
            <v>Madame</v>
          </cell>
          <cell r="D2079" t="str">
            <v>BEN MILED WAFA</v>
          </cell>
          <cell r="E2079" t="str">
            <v>SAGE Tunisia</v>
          </cell>
          <cell r="F2079" t="str">
            <v>PRODUCTION</v>
          </cell>
          <cell r="G2079" t="str">
            <v>Couturière</v>
          </cell>
          <cell r="H2079" t="str">
            <v>P7 AR</v>
          </cell>
          <cell r="I2079" t="str">
            <v>FOUED HOMRANI</v>
          </cell>
          <cell r="J2079" t="str">
            <v>A</v>
          </cell>
          <cell r="K2079" t="str">
            <v>DIRECTS</v>
          </cell>
          <cell r="L2079" t="str">
            <v>Variable cost at standard</v>
          </cell>
          <cell r="M2079" t="str">
            <v>Couturière</v>
          </cell>
          <cell r="N2079">
            <v>45357</v>
          </cell>
          <cell r="P2079">
            <v>-279</v>
          </cell>
          <cell r="Q2079">
            <v>45449</v>
          </cell>
          <cell r="R2079" t="str">
            <v>Personnel</v>
          </cell>
          <cell r="T2079" t="str">
            <v>CDD</v>
          </cell>
          <cell r="U2079" t="str">
            <v>Contractuel</v>
          </cell>
          <cell r="V2079">
            <v>45413</v>
          </cell>
          <cell r="W2079">
            <v>45443</v>
          </cell>
          <cell r="Z2079">
            <v>45357</v>
          </cell>
          <cell r="AA2079">
            <v>3</v>
          </cell>
          <cell r="AB2079">
            <v>2024</v>
          </cell>
          <cell r="AC2079">
            <v>2028</v>
          </cell>
          <cell r="AD2079">
            <v>1</v>
          </cell>
          <cell r="AE2079" t="str">
            <v>&lt; 2</v>
          </cell>
          <cell r="AF2079">
            <v>34032</v>
          </cell>
          <cell r="AG2079">
            <v>32.027397260273972</v>
          </cell>
          <cell r="AH2079" t="str">
            <v>&gt;25&lt; 35</v>
          </cell>
          <cell r="AI2079">
            <v>16573981</v>
          </cell>
          <cell r="AJ2079" t="str">
            <v>01</v>
          </cell>
          <cell r="AK2079" t="str">
            <v>09796556</v>
          </cell>
          <cell r="AL2079">
            <v>40309</v>
          </cell>
          <cell r="AM2079" t="str">
            <v>FEMME</v>
          </cell>
          <cell r="AN2079" t="str">
            <v>Marié(e)</v>
          </cell>
          <cell r="AP2079" t="str">
            <v>9ème année</v>
          </cell>
          <cell r="AQ2079">
            <v>3</v>
          </cell>
          <cell r="AR2079">
            <v>1</v>
          </cell>
          <cell r="AS2079">
            <v>45722.25</v>
          </cell>
          <cell r="AT2079" t="str">
            <v>Horaire</v>
          </cell>
          <cell r="AU2079">
            <v>3.5</v>
          </cell>
          <cell r="AV2079" t="str">
            <v>07</v>
          </cell>
          <cell r="AW2079" t="str">
            <v>09101</v>
          </cell>
          <cell r="AX2079">
            <v>49105514824</v>
          </cell>
          <cell r="AY2079">
            <v>59</v>
          </cell>
          <cell r="AZ2079" t="str">
            <v>AMEN BANK</v>
          </cell>
          <cell r="BA2079" t="str">
            <v>07091014910551482459</v>
          </cell>
          <cell r="BB2079">
            <v>20</v>
          </cell>
          <cell r="BC2079" t="str">
            <v xml:space="preserve">BOURAGBA MORNAGUIA </v>
          </cell>
          <cell r="BD2079" t="str">
            <v>MANOUBA</v>
          </cell>
          <cell r="BG2079">
            <v>24795128</v>
          </cell>
          <cell r="BK2079" t="str">
            <v>A-P7 AR</v>
          </cell>
          <cell r="BL2079" t="str">
            <v>1.1</v>
          </cell>
          <cell r="BU2079" t="str">
            <v>Non-Actif</v>
          </cell>
        </row>
        <row r="2080">
          <cell r="B2080">
            <v>2140</v>
          </cell>
          <cell r="C2080" t="str">
            <v>Madame</v>
          </cell>
          <cell r="D2080" t="str">
            <v>DRIDI OUMEYMA</v>
          </cell>
          <cell r="E2080" t="str">
            <v>SAGE Tunisia</v>
          </cell>
          <cell r="F2080" t="str">
            <v>PRODUCTION</v>
          </cell>
          <cell r="G2080" t="str">
            <v>Couturière</v>
          </cell>
          <cell r="H2080" t="str">
            <v>P7 AR</v>
          </cell>
          <cell r="I2080" t="str">
            <v>FOUED HOMRANI</v>
          </cell>
          <cell r="J2080" t="str">
            <v>A</v>
          </cell>
          <cell r="K2080" t="str">
            <v>DIRECTS</v>
          </cell>
          <cell r="L2080" t="str">
            <v>Variable cost at standard</v>
          </cell>
          <cell r="M2080" t="str">
            <v>Couturière</v>
          </cell>
          <cell r="N2080">
            <v>45357</v>
          </cell>
          <cell r="P2080">
            <v>-279</v>
          </cell>
          <cell r="Q2080">
            <v>45449</v>
          </cell>
          <cell r="R2080" t="str">
            <v>Personnel</v>
          </cell>
          <cell r="T2080" t="str">
            <v>CDD</v>
          </cell>
          <cell r="U2080" t="str">
            <v>Contractuel</v>
          </cell>
          <cell r="V2080">
            <v>45413</v>
          </cell>
          <cell r="W2080">
            <v>45443</v>
          </cell>
          <cell r="Z2080">
            <v>45357</v>
          </cell>
          <cell r="AA2080">
            <v>3</v>
          </cell>
          <cell r="AB2080">
            <v>2024</v>
          </cell>
          <cell r="AC2080">
            <v>2028</v>
          </cell>
          <cell r="AD2080">
            <v>1</v>
          </cell>
          <cell r="AE2080" t="str">
            <v>&lt; 2</v>
          </cell>
          <cell r="AF2080">
            <v>36958</v>
          </cell>
          <cell r="AG2080">
            <v>24.010958904109589</v>
          </cell>
          <cell r="AH2080" t="str">
            <v>&lt; 25</v>
          </cell>
          <cell r="AI2080">
            <v>17466032</v>
          </cell>
          <cell r="AJ2080" t="str">
            <v>06</v>
          </cell>
          <cell r="AK2080" t="str">
            <v>14652061</v>
          </cell>
          <cell r="AL2080">
            <v>43525</v>
          </cell>
          <cell r="AM2080" t="str">
            <v>FEMME</v>
          </cell>
          <cell r="AN2080" t="str">
            <v>Divorcée</v>
          </cell>
          <cell r="AO2080">
            <v>1</v>
          </cell>
          <cell r="AP2080" t="str">
            <v>7ème année</v>
          </cell>
          <cell r="AQ2080">
            <v>3</v>
          </cell>
          <cell r="AR2080">
            <v>1</v>
          </cell>
          <cell r="AS2080">
            <v>45722.25</v>
          </cell>
          <cell r="AT2080" t="str">
            <v>Horaire</v>
          </cell>
          <cell r="AU2080">
            <v>3.5</v>
          </cell>
          <cell r="AV2080">
            <v>25</v>
          </cell>
          <cell r="AW2080" t="str">
            <v>04700</v>
          </cell>
          <cell r="AX2080" t="str">
            <v>00001234630</v>
          </cell>
          <cell r="AY2080">
            <v>80</v>
          </cell>
          <cell r="AZ2080" t="str">
            <v>ZITOUNA BANK</v>
          </cell>
          <cell r="BA2080" t="str">
            <v>25047000000123463080</v>
          </cell>
          <cell r="BB2080">
            <v>20</v>
          </cell>
          <cell r="BC2080" t="str">
            <v>JEBAL JLOUD</v>
          </cell>
          <cell r="BD2080" t="str">
            <v>BEN AROUS</v>
          </cell>
          <cell r="BG2080">
            <v>22895372</v>
          </cell>
          <cell r="BK2080" t="str">
            <v>A-P7 AR</v>
          </cell>
          <cell r="BL2080" t="str">
            <v>1.1</v>
          </cell>
          <cell r="BU2080" t="str">
            <v>Non-Actif</v>
          </cell>
        </row>
        <row r="2081">
          <cell r="B2081">
            <v>2141</v>
          </cell>
          <cell r="C2081" t="str">
            <v>Madame</v>
          </cell>
          <cell r="D2081" t="str">
            <v>HARZI SANA</v>
          </cell>
          <cell r="E2081" t="str">
            <v>SAGE Tunisia</v>
          </cell>
          <cell r="F2081" t="str">
            <v>PRODUCTION</v>
          </cell>
          <cell r="G2081" t="str">
            <v>Couturière</v>
          </cell>
          <cell r="H2081" t="str">
            <v>P7 AR</v>
          </cell>
          <cell r="I2081" t="str">
            <v>Safa</v>
          </cell>
          <cell r="J2081" t="str">
            <v>A</v>
          </cell>
          <cell r="K2081" t="str">
            <v>DIRECTS</v>
          </cell>
          <cell r="L2081" t="str">
            <v>Variable cost at standard</v>
          </cell>
          <cell r="M2081" t="str">
            <v>Couturière</v>
          </cell>
          <cell r="N2081">
            <v>45357</v>
          </cell>
          <cell r="P2081">
            <v>-187</v>
          </cell>
          <cell r="Q2081">
            <v>45540</v>
          </cell>
          <cell r="R2081" t="str">
            <v>nouvelle opportunité</v>
          </cell>
          <cell r="S2081" t="str">
            <v>Faurcia</v>
          </cell>
          <cell r="T2081" t="str">
            <v>CDD</v>
          </cell>
          <cell r="U2081" t="str">
            <v>Contractuel</v>
          </cell>
          <cell r="V2081">
            <v>45505</v>
          </cell>
          <cell r="W2081">
            <v>45535</v>
          </cell>
          <cell r="Z2081">
            <v>45357</v>
          </cell>
          <cell r="AA2081">
            <v>3</v>
          </cell>
          <cell r="AB2081">
            <v>2024</v>
          </cell>
          <cell r="AC2081">
            <v>2028</v>
          </cell>
          <cell r="AD2081">
            <v>1</v>
          </cell>
          <cell r="AE2081" t="str">
            <v>&lt; 2</v>
          </cell>
          <cell r="AF2081">
            <v>29451</v>
          </cell>
          <cell r="AG2081">
            <v>44.578082191780823</v>
          </cell>
          <cell r="AH2081" t="str">
            <v>&gt;35&lt; 45</v>
          </cell>
          <cell r="AI2081">
            <v>12932725</v>
          </cell>
          <cell r="AJ2081" t="str">
            <v>04</v>
          </cell>
          <cell r="AK2081" t="str">
            <v>07824622</v>
          </cell>
          <cell r="AL2081">
            <v>36579</v>
          </cell>
          <cell r="AM2081" t="str">
            <v>FEMME</v>
          </cell>
          <cell r="AN2081" t="str">
            <v>Marié(e)</v>
          </cell>
          <cell r="AO2081">
            <v>2</v>
          </cell>
          <cell r="AP2081" t="str">
            <v>3ème année sécondaire</v>
          </cell>
          <cell r="AQ2081">
            <v>3</v>
          </cell>
          <cell r="AR2081">
            <v>1</v>
          </cell>
          <cell r="AS2081">
            <v>45722.25</v>
          </cell>
          <cell r="AT2081" t="str">
            <v>Horaire</v>
          </cell>
          <cell r="AU2081">
            <v>3.5</v>
          </cell>
          <cell r="AV2081" t="str">
            <v>07</v>
          </cell>
          <cell r="AW2081">
            <v>10100</v>
          </cell>
          <cell r="AX2081">
            <v>16105586155</v>
          </cell>
          <cell r="AY2081">
            <v>69</v>
          </cell>
          <cell r="AZ2081" t="str">
            <v>AMEN BANK</v>
          </cell>
          <cell r="BA2081" t="str">
            <v>07101001610558615569</v>
          </cell>
          <cell r="BB2081">
            <v>20</v>
          </cell>
          <cell r="BC2081" t="str">
            <v>LA NOUVELLE MEDINA BEN AROUS</v>
          </cell>
          <cell r="BD2081" t="str">
            <v>BEN AROUS</v>
          </cell>
          <cell r="BG2081">
            <v>52589651</v>
          </cell>
          <cell r="BH2081">
            <v>26852881</v>
          </cell>
          <cell r="BJ2081" t="str">
            <v>NOUVELLE MEDINA</v>
          </cell>
          <cell r="BK2081" t="str">
            <v>A-P7 AR</v>
          </cell>
          <cell r="BL2081" t="str">
            <v>1.1</v>
          </cell>
          <cell r="BU2081" t="str">
            <v>Non-Actif</v>
          </cell>
        </row>
        <row r="2082">
          <cell r="B2082">
            <v>2142</v>
          </cell>
          <cell r="C2082" t="str">
            <v>Monsieur</v>
          </cell>
          <cell r="D2082" t="str">
            <v>ARFAOUI RIDHA</v>
          </cell>
          <cell r="E2082" t="str">
            <v>SAGE Tunisia</v>
          </cell>
          <cell r="F2082" t="str">
            <v>COUPE</v>
          </cell>
          <cell r="G2082" t="str">
            <v>COUPEUR</v>
          </cell>
          <cell r="H2082" t="str">
            <v>COUPE</v>
          </cell>
          <cell r="I2082" t="str">
            <v>HAITHEM SLAMA</v>
          </cell>
          <cell r="K2082" t="str">
            <v>DIRECTS</v>
          </cell>
          <cell r="L2082" t="str">
            <v>Variable cost at standard</v>
          </cell>
          <cell r="M2082" t="str">
            <v>COUPEUR</v>
          </cell>
          <cell r="N2082">
            <v>45357</v>
          </cell>
          <cell r="P2082">
            <v>-6</v>
          </cell>
          <cell r="T2082" t="str">
            <v>CDD</v>
          </cell>
          <cell r="U2082" t="str">
            <v>Contractuel</v>
          </cell>
          <cell r="V2082">
            <v>45689</v>
          </cell>
          <cell r="W2082">
            <v>45716</v>
          </cell>
          <cell r="Z2082">
            <v>45357</v>
          </cell>
          <cell r="AA2082">
            <v>3</v>
          </cell>
          <cell r="AB2082">
            <v>2024</v>
          </cell>
          <cell r="AC2082">
            <v>2028</v>
          </cell>
          <cell r="AD2082">
            <v>1</v>
          </cell>
          <cell r="AE2082" t="str">
            <v>&lt; 2</v>
          </cell>
          <cell r="AF2082">
            <v>34404</v>
          </cell>
          <cell r="AG2082">
            <v>31.008219178082193</v>
          </cell>
          <cell r="AH2082" t="str">
            <v>&gt;25&lt; 35</v>
          </cell>
          <cell r="AI2082">
            <v>16882265</v>
          </cell>
          <cell r="AJ2082" t="str">
            <v>03</v>
          </cell>
          <cell r="AK2082" t="str">
            <v>04834837</v>
          </cell>
          <cell r="AL2082">
            <v>42185</v>
          </cell>
          <cell r="AM2082" t="str">
            <v xml:space="preserve">HOMME </v>
          </cell>
          <cell r="AN2082" t="str">
            <v>Célibataire</v>
          </cell>
          <cell r="AP2082" t="str">
            <v>9EME +FORMATION</v>
          </cell>
          <cell r="AQ2082">
            <v>3</v>
          </cell>
          <cell r="AR2082">
            <v>1</v>
          </cell>
          <cell r="AS2082">
            <v>45722.25</v>
          </cell>
          <cell r="AT2082" t="str">
            <v>Horaire</v>
          </cell>
          <cell r="AU2082">
            <v>3.5</v>
          </cell>
          <cell r="AV2082">
            <v>17</v>
          </cell>
          <cell r="AW2082">
            <v>53594</v>
          </cell>
          <cell r="AX2082" t="str">
            <v>01720924311</v>
          </cell>
          <cell r="AY2082">
            <v>43</v>
          </cell>
          <cell r="AZ2082" t="str">
            <v>LA POSTE</v>
          </cell>
          <cell r="BA2082" t="str">
            <v>17535940172092431143</v>
          </cell>
          <cell r="BB2082">
            <v>20</v>
          </cell>
          <cell r="BC2082" t="str">
            <v>ZAHROUNI</v>
          </cell>
          <cell r="BD2082" t="str">
            <v>TUNIS</v>
          </cell>
          <cell r="BG2082">
            <v>20424988</v>
          </cell>
          <cell r="BJ2082" t="str">
            <v>ZAHROUNI</v>
          </cell>
          <cell r="BK2082" t="str">
            <v>-COUPE</v>
          </cell>
          <cell r="BL2082" t="str">
            <v>1.1</v>
          </cell>
          <cell r="BU2082" t="str">
            <v>si</v>
          </cell>
        </row>
        <row r="2083">
          <cell r="B2083">
            <v>2143</v>
          </cell>
          <cell r="C2083" t="str">
            <v>Madame</v>
          </cell>
          <cell r="D2083" t="str">
            <v>TALBI NOURA</v>
          </cell>
          <cell r="E2083" t="str">
            <v>SAGE Tunisia</v>
          </cell>
          <cell r="F2083" t="str">
            <v>PRODUCTION</v>
          </cell>
          <cell r="G2083" t="str">
            <v>Couturière</v>
          </cell>
          <cell r="H2083" t="str">
            <v>P7 AR</v>
          </cell>
          <cell r="I2083" t="str">
            <v>Safa</v>
          </cell>
          <cell r="J2083" t="str">
            <v>A</v>
          </cell>
          <cell r="K2083" t="str">
            <v>DIRECTS</v>
          </cell>
          <cell r="L2083" t="str">
            <v>Variable cost at standard</v>
          </cell>
          <cell r="M2083" t="str">
            <v>Couturière</v>
          </cell>
          <cell r="N2083">
            <v>45358</v>
          </cell>
          <cell r="P2083">
            <v>-6</v>
          </cell>
          <cell r="T2083" t="str">
            <v>CDD</v>
          </cell>
          <cell r="U2083" t="str">
            <v>Contractuel</v>
          </cell>
          <cell r="V2083">
            <v>45689</v>
          </cell>
          <cell r="W2083">
            <v>45716</v>
          </cell>
          <cell r="Z2083">
            <v>45358</v>
          </cell>
          <cell r="AA2083">
            <v>3</v>
          </cell>
          <cell r="AB2083">
            <v>2024</v>
          </cell>
          <cell r="AC2083">
            <v>2028</v>
          </cell>
          <cell r="AD2083">
            <v>0.99722222222222223</v>
          </cell>
          <cell r="AE2083" t="str">
            <v>&lt; 1</v>
          </cell>
          <cell r="AF2083">
            <v>26830</v>
          </cell>
          <cell r="AG2083">
            <v>51.758904109589039</v>
          </cell>
          <cell r="AH2083" t="str">
            <v>&gt;45&lt; 55</v>
          </cell>
          <cell r="AI2083">
            <v>12663271</v>
          </cell>
          <cell r="AJ2083" t="str">
            <v>03</v>
          </cell>
          <cell r="AK2083" t="str">
            <v>05654011</v>
          </cell>
          <cell r="AL2083">
            <v>43761</v>
          </cell>
          <cell r="AM2083" t="str">
            <v>FEMME</v>
          </cell>
          <cell r="AN2083" t="str">
            <v>Marié(e)</v>
          </cell>
          <cell r="AO2083">
            <v>3</v>
          </cell>
          <cell r="AP2083" t="str">
            <v>6 ème année primaire</v>
          </cell>
          <cell r="AQ2083">
            <v>3</v>
          </cell>
          <cell r="AR2083">
            <v>1</v>
          </cell>
          <cell r="AS2083">
            <v>45723.25</v>
          </cell>
          <cell r="AT2083" t="str">
            <v>Horaire</v>
          </cell>
          <cell r="AU2083">
            <v>3.5</v>
          </cell>
          <cell r="AV2083">
            <v>17</v>
          </cell>
          <cell r="AW2083">
            <v>53594</v>
          </cell>
          <cell r="AX2083" t="str">
            <v>01743317287</v>
          </cell>
          <cell r="AY2083">
            <v>17</v>
          </cell>
          <cell r="AZ2083" t="str">
            <v>LA POSTE</v>
          </cell>
          <cell r="BA2083" t="str">
            <v>17535940174331728717</v>
          </cell>
          <cell r="BB2083">
            <v>20</v>
          </cell>
          <cell r="BC2083" t="str">
            <v>CITE BOUSETIN MANOUBA</v>
          </cell>
          <cell r="BD2083" t="str">
            <v>MANOUBA</v>
          </cell>
          <cell r="BG2083">
            <v>22747074</v>
          </cell>
          <cell r="BH2083">
            <v>96674276</v>
          </cell>
          <cell r="BJ2083" t="str">
            <v>MANOUBA</v>
          </cell>
          <cell r="BK2083" t="str">
            <v>A-P7 AR</v>
          </cell>
          <cell r="BL2083" t="str">
            <v>1.1</v>
          </cell>
          <cell r="BT2083">
            <v>1033</v>
          </cell>
          <cell r="BU2083" t="str">
            <v>si</v>
          </cell>
        </row>
        <row r="2084">
          <cell r="B2084">
            <v>2144</v>
          </cell>
          <cell r="C2084" t="str">
            <v>Madame</v>
          </cell>
          <cell r="D2084" t="str">
            <v>SELLITI ABIR</v>
          </cell>
          <cell r="E2084" t="str">
            <v>SAGE Tunisia</v>
          </cell>
          <cell r="F2084" t="str">
            <v>PRODUCTION</v>
          </cell>
          <cell r="G2084" t="str">
            <v>Couturière</v>
          </cell>
          <cell r="H2084" t="str">
            <v>P6 AV</v>
          </cell>
          <cell r="I2084" t="str">
            <v>Issam Ouni</v>
          </cell>
          <cell r="J2084" t="str">
            <v>B</v>
          </cell>
          <cell r="K2084" t="str">
            <v>DIRECTS</v>
          </cell>
          <cell r="L2084" t="str">
            <v>Variable cost at standard</v>
          </cell>
          <cell r="M2084" t="str">
            <v>Couturière</v>
          </cell>
          <cell r="N2084">
            <v>45358</v>
          </cell>
          <cell r="P2084">
            <v>-6</v>
          </cell>
          <cell r="T2084" t="str">
            <v>CDD</v>
          </cell>
          <cell r="U2084" t="str">
            <v>Contractuel</v>
          </cell>
          <cell r="V2084">
            <v>45689</v>
          </cell>
          <cell r="W2084">
            <v>45716</v>
          </cell>
          <cell r="Z2084">
            <v>45358</v>
          </cell>
          <cell r="AA2084">
            <v>3</v>
          </cell>
          <cell r="AB2084">
            <v>2024</v>
          </cell>
          <cell r="AC2084">
            <v>2028</v>
          </cell>
          <cell r="AD2084">
            <v>0.99722222222222223</v>
          </cell>
          <cell r="AE2084" t="str">
            <v>&lt; 1</v>
          </cell>
          <cell r="AF2084">
            <v>34495</v>
          </cell>
          <cell r="AG2084">
            <v>30.758904109589039</v>
          </cell>
          <cell r="AH2084" t="str">
            <v>&gt;25&lt; 35</v>
          </cell>
          <cell r="AI2084">
            <v>16259861</v>
          </cell>
          <cell r="AJ2084" t="str">
            <v>02</v>
          </cell>
          <cell r="AK2084" t="str">
            <v>09514030</v>
          </cell>
          <cell r="AL2084">
            <v>40823</v>
          </cell>
          <cell r="AM2084" t="str">
            <v>FEMME</v>
          </cell>
          <cell r="AN2084" t="str">
            <v>Marié(e)</v>
          </cell>
          <cell r="AO2084">
            <v>1</v>
          </cell>
          <cell r="AP2084" t="str">
            <v>9ème année</v>
          </cell>
          <cell r="AQ2084">
            <v>3</v>
          </cell>
          <cell r="AR2084">
            <v>1</v>
          </cell>
          <cell r="AS2084">
            <v>45723.25</v>
          </cell>
          <cell r="AT2084" t="str">
            <v>Horaire</v>
          </cell>
          <cell r="AU2084">
            <v>3.5</v>
          </cell>
          <cell r="AV2084">
            <v>17</v>
          </cell>
          <cell r="AW2084" t="str">
            <v>00100</v>
          </cell>
          <cell r="AX2084" t="str">
            <v>00003312075</v>
          </cell>
          <cell r="AY2084">
            <v>61</v>
          </cell>
          <cell r="AZ2084" t="str">
            <v>LA POSTE</v>
          </cell>
          <cell r="BA2084" t="str">
            <v>17001000000331207561</v>
          </cell>
          <cell r="BB2084">
            <v>20</v>
          </cell>
          <cell r="BC2084" t="str">
            <v xml:space="preserve">KSAR SAID 2 </v>
          </cell>
          <cell r="BD2084" t="str">
            <v>TUNIS</v>
          </cell>
          <cell r="BG2084">
            <v>21664373</v>
          </cell>
          <cell r="BJ2084" t="str">
            <v>KSAR SAID</v>
          </cell>
          <cell r="BK2084" t="str">
            <v>B-P6 AV</v>
          </cell>
          <cell r="BL2084" t="str">
            <v>1.1</v>
          </cell>
          <cell r="BT2084">
            <v>1133</v>
          </cell>
          <cell r="BU2084" t="str">
            <v>si</v>
          </cell>
        </row>
        <row r="2085">
          <cell r="B2085">
            <v>2145</v>
          </cell>
          <cell r="C2085" t="str">
            <v>Madame</v>
          </cell>
          <cell r="D2085" t="str">
            <v>BEN DAALI LEILA</v>
          </cell>
          <cell r="E2085" t="str">
            <v>SAGE Tunisia</v>
          </cell>
          <cell r="F2085" t="str">
            <v>PRODUCTION</v>
          </cell>
          <cell r="G2085" t="str">
            <v>Couturière</v>
          </cell>
          <cell r="H2085" t="str">
            <v>P7 AR</v>
          </cell>
          <cell r="I2085" t="str">
            <v>FOUED HOMRANI</v>
          </cell>
          <cell r="J2085" t="str">
            <v>A</v>
          </cell>
          <cell r="K2085" t="str">
            <v>DIRECTS</v>
          </cell>
          <cell r="L2085" t="str">
            <v>Variable cost at standard</v>
          </cell>
          <cell r="M2085" t="str">
            <v>Couturière</v>
          </cell>
          <cell r="N2085">
            <v>45358</v>
          </cell>
          <cell r="P2085">
            <v>-6</v>
          </cell>
          <cell r="T2085" t="str">
            <v>CDD</v>
          </cell>
          <cell r="U2085" t="str">
            <v>Contractuel</v>
          </cell>
          <cell r="V2085">
            <v>45689</v>
          </cell>
          <cell r="W2085">
            <v>45716</v>
          </cell>
          <cell r="Z2085">
            <v>45358</v>
          </cell>
          <cell r="AA2085">
            <v>3</v>
          </cell>
          <cell r="AB2085">
            <v>2024</v>
          </cell>
          <cell r="AC2085">
            <v>2028</v>
          </cell>
          <cell r="AD2085">
            <v>0.99722222222222223</v>
          </cell>
          <cell r="AE2085" t="str">
            <v>&lt; 1</v>
          </cell>
          <cell r="AF2085">
            <v>26914</v>
          </cell>
          <cell r="AG2085">
            <v>51.528767123287672</v>
          </cell>
          <cell r="AH2085" t="str">
            <v>&gt;45&lt; 55</v>
          </cell>
          <cell r="AI2085">
            <v>11546226</v>
          </cell>
          <cell r="AJ2085" t="str">
            <v>07</v>
          </cell>
          <cell r="AK2085" t="str">
            <v>07263207</v>
          </cell>
          <cell r="AL2085">
            <v>44875</v>
          </cell>
          <cell r="AM2085" t="str">
            <v>FEMME</v>
          </cell>
          <cell r="AN2085" t="str">
            <v>Divorcée</v>
          </cell>
          <cell r="AO2085">
            <v>1</v>
          </cell>
          <cell r="AP2085" t="str">
            <v>6 ème année primaire</v>
          </cell>
          <cell r="AQ2085">
            <v>3</v>
          </cell>
          <cell r="AR2085">
            <v>1</v>
          </cell>
          <cell r="AS2085">
            <v>45723.25</v>
          </cell>
          <cell r="AT2085" t="str">
            <v>Horaire</v>
          </cell>
          <cell r="AU2085">
            <v>3.5</v>
          </cell>
          <cell r="AV2085">
            <v>17</v>
          </cell>
          <cell r="AW2085" t="str">
            <v>00100</v>
          </cell>
          <cell r="AX2085" t="str">
            <v>00000774294</v>
          </cell>
          <cell r="AY2085">
            <v>68</v>
          </cell>
          <cell r="AZ2085" t="str">
            <v>LA POSTE</v>
          </cell>
          <cell r="BA2085" t="str">
            <v>17001000000077429468</v>
          </cell>
          <cell r="BB2085">
            <v>20</v>
          </cell>
          <cell r="BC2085" t="str">
            <v xml:space="preserve">SIDI THEBET </v>
          </cell>
          <cell r="BD2085" t="str">
            <v>ARIANA</v>
          </cell>
          <cell r="BG2085">
            <v>24474433</v>
          </cell>
          <cell r="BJ2085" t="str">
            <v>SIDI THABET</v>
          </cell>
          <cell r="BK2085" t="str">
            <v>A-P7 AR</v>
          </cell>
          <cell r="BL2085" t="str">
            <v>1.1</v>
          </cell>
          <cell r="BT2085">
            <v>1034</v>
          </cell>
          <cell r="BU2085" t="str">
            <v>si</v>
          </cell>
        </row>
        <row r="2086">
          <cell r="B2086">
            <v>2146</v>
          </cell>
          <cell r="C2086" t="str">
            <v>Madame</v>
          </cell>
          <cell r="D2086" t="str">
            <v>BOUABDALLAH NOUR HANA</v>
          </cell>
          <cell r="E2086" t="str">
            <v>SAGE Tunisia</v>
          </cell>
          <cell r="F2086" t="str">
            <v>PRODUCTION</v>
          </cell>
          <cell r="G2086" t="str">
            <v>WIRE</v>
          </cell>
          <cell r="H2086" t="str">
            <v>Panda</v>
          </cell>
          <cell r="I2086" t="str">
            <v>FAWZI SENDESNI</v>
          </cell>
          <cell r="J2086" t="str">
            <v>B</v>
          </cell>
          <cell r="K2086" t="str">
            <v>DIRECTS</v>
          </cell>
          <cell r="L2086" t="str">
            <v>Variable cost at standard</v>
          </cell>
          <cell r="M2086" t="str">
            <v>WIRE</v>
          </cell>
          <cell r="N2086">
            <v>45366</v>
          </cell>
          <cell r="P2086">
            <v>-6</v>
          </cell>
          <cell r="T2086" t="str">
            <v>CDD</v>
          </cell>
          <cell r="U2086" t="str">
            <v>Contractuel</v>
          </cell>
          <cell r="V2086">
            <v>45689</v>
          </cell>
          <cell r="W2086">
            <v>45716</v>
          </cell>
          <cell r="Z2086">
            <v>45366</v>
          </cell>
          <cell r="AA2086">
            <v>3</v>
          </cell>
          <cell r="AB2086">
            <v>2024</v>
          </cell>
          <cell r="AC2086">
            <v>2028</v>
          </cell>
          <cell r="AD2086">
            <v>0.97499999999999998</v>
          </cell>
          <cell r="AE2086" t="str">
            <v>&lt; 1</v>
          </cell>
          <cell r="AF2086">
            <v>36110</v>
          </cell>
          <cell r="AG2086">
            <v>26.334246575342465</v>
          </cell>
          <cell r="AH2086" t="str">
            <v>&gt;25&lt; 35</v>
          </cell>
          <cell r="AI2086">
            <v>17763072</v>
          </cell>
          <cell r="AJ2086" t="str">
            <v>07</v>
          </cell>
          <cell r="AK2086" t="str">
            <v>14265847</v>
          </cell>
          <cell r="AL2086">
            <v>42333</v>
          </cell>
          <cell r="AM2086" t="str">
            <v>FEMME</v>
          </cell>
          <cell r="AN2086" t="str">
            <v>Marié(e)</v>
          </cell>
          <cell r="AO2086">
            <v>1</v>
          </cell>
          <cell r="AP2086" t="str">
            <v>BAC</v>
          </cell>
          <cell r="AQ2086">
            <v>3</v>
          </cell>
          <cell r="AR2086">
            <v>1</v>
          </cell>
          <cell r="AS2086">
            <v>45731.25</v>
          </cell>
          <cell r="AT2086" t="str">
            <v>Horaire</v>
          </cell>
          <cell r="AU2086">
            <v>3.5</v>
          </cell>
          <cell r="AV2086">
            <v>25</v>
          </cell>
          <cell r="AW2086">
            <v>16600</v>
          </cell>
          <cell r="AX2086" t="str">
            <v>00001175573</v>
          </cell>
          <cell r="AY2086">
            <v>12</v>
          </cell>
          <cell r="AZ2086" t="str">
            <v>ZITOUNA BANK</v>
          </cell>
          <cell r="BA2086" t="str">
            <v>25166000000117557312</v>
          </cell>
          <cell r="BB2086">
            <v>20</v>
          </cell>
          <cell r="BC2086" t="str">
            <v>SIDI HASSINE</v>
          </cell>
          <cell r="BD2086" t="str">
            <v>TUNIS</v>
          </cell>
          <cell r="BG2086">
            <v>55307678</v>
          </cell>
          <cell r="BJ2086" t="str">
            <v>SIDI HSSINE</v>
          </cell>
          <cell r="BK2086" t="str">
            <v>B-Panda</v>
          </cell>
          <cell r="BL2086" t="str">
            <v>1.1</v>
          </cell>
          <cell r="BT2086">
            <v>783</v>
          </cell>
          <cell r="BU2086" t="str">
            <v>si</v>
          </cell>
        </row>
        <row r="2087">
          <cell r="B2087">
            <v>2147</v>
          </cell>
          <cell r="C2087" t="str">
            <v>Madame</v>
          </cell>
          <cell r="D2087" t="str">
            <v>BOUSSIF MOUNA</v>
          </cell>
          <cell r="E2087" t="str">
            <v>SAGE Tunisia</v>
          </cell>
          <cell r="F2087" t="str">
            <v>PRODUCTION</v>
          </cell>
          <cell r="G2087" t="str">
            <v>Prép CAMPO</v>
          </cell>
          <cell r="H2087" t="str">
            <v>P7 AR</v>
          </cell>
          <cell r="I2087" t="str">
            <v>MOHAMED MAALAOUI</v>
          </cell>
          <cell r="J2087" t="str">
            <v>A</v>
          </cell>
          <cell r="K2087" t="str">
            <v>DIRECTS</v>
          </cell>
          <cell r="L2087" t="str">
            <v>Variable cost at standard</v>
          </cell>
          <cell r="M2087" t="str">
            <v>Prép CAMPO</v>
          </cell>
          <cell r="N2087">
            <v>45358</v>
          </cell>
          <cell r="P2087">
            <v>-6</v>
          </cell>
          <cell r="T2087" t="str">
            <v>CDD</v>
          </cell>
          <cell r="U2087" t="str">
            <v>Contractuel</v>
          </cell>
          <cell r="V2087">
            <v>45689</v>
          </cell>
          <cell r="W2087">
            <v>45716</v>
          </cell>
          <cell r="Z2087">
            <v>45358</v>
          </cell>
          <cell r="AA2087">
            <v>3</v>
          </cell>
          <cell r="AB2087">
            <v>2024</v>
          </cell>
          <cell r="AC2087">
            <v>2028</v>
          </cell>
          <cell r="AD2087">
            <v>0.99722222222222223</v>
          </cell>
          <cell r="AE2087" t="str">
            <v>&lt; 1</v>
          </cell>
          <cell r="AF2087">
            <v>36873</v>
          </cell>
          <cell r="AG2087">
            <v>24.243835616438357</v>
          </cell>
          <cell r="AH2087" t="str">
            <v>&lt; 25</v>
          </cell>
          <cell r="AI2087">
            <v>17461921</v>
          </cell>
          <cell r="AJ2087" t="str">
            <v>01</v>
          </cell>
          <cell r="AK2087" t="str">
            <v>11669980</v>
          </cell>
          <cell r="AL2087">
            <v>43649</v>
          </cell>
          <cell r="AM2087" t="str">
            <v>FEMME</v>
          </cell>
          <cell r="AN2087" t="str">
            <v>Célibataire</v>
          </cell>
          <cell r="AP2087" t="str">
            <v>9ème année</v>
          </cell>
          <cell r="AQ2087">
            <v>3</v>
          </cell>
          <cell r="AR2087">
            <v>1</v>
          </cell>
          <cell r="AS2087">
            <v>45723.25</v>
          </cell>
          <cell r="AT2087" t="str">
            <v>Horaire</v>
          </cell>
          <cell r="AU2087">
            <v>3.5</v>
          </cell>
          <cell r="AV2087">
            <v>14</v>
          </cell>
          <cell r="AW2087" t="str">
            <v>03303</v>
          </cell>
          <cell r="AX2087">
            <v>31007053935</v>
          </cell>
          <cell r="AY2087">
            <v>82</v>
          </cell>
          <cell r="AZ2087" t="str">
            <v>BH</v>
          </cell>
          <cell r="BA2087" t="str">
            <v>14033033100705393582</v>
          </cell>
          <cell r="BB2087">
            <v>20</v>
          </cell>
          <cell r="BC2087" t="str">
            <v>SIDI HESSINE TUNIS</v>
          </cell>
          <cell r="BD2087" t="str">
            <v>TUNIS</v>
          </cell>
          <cell r="BG2087">
            <v>27013956</v>
          </cell>
          <cell r="BJ2087" t="str">
            <v>SIDI HSSINE</v>
          </cell>
          <cell r="BK2087" t="str">
            <v>CAMPO C</v>
          </cell>
          <cell r="BL2087" t="str">
            <v>1.1</v>
          </cell>
          <cell r="BT2087">
            <v>1036</v>
          </cell>
          <cell r="BU2087" t="str">
            <v>si</v>
          </cell>
        </row>
        <row r="2088">
          <cell r="B2088">
            <v>2148</v>
          </cell>
          <cell r="C2088" t="str">
            <v>Monsieur</v>
          </cell>
          <cell r="D2088" t="str">
            <v>FOUZAII RAMZI</v>
          </cell>
          <cell r="E2088" t="str">
            <v>SAGE Tunisia</v>
          </cell>
          <cell r="F2088" t="str">
            <v>PRODUCTION</v>
          </cell>
          <cell r="G2088" t="str">
            <v>Couturière</v>
          </cell>
          <cell r="H2088" t="str">
            <v>P7 AR</v>
          </cell>
          <cell r="I2088" t="str">
            <v>FOUED HOMRANI</v>
          </cell>
          <cell r="J2088" t="str">
            <v>A</v>
          </cell>
          <cell r="K2088" t="str">
            <v>DIRECTS</v>
          </cell>
          <cell r="L2088" t="str">
            <v>Variable cost at standard</v>
          </cell>
          <cell r="M2088" t="str">
            <v>Couturière</v>
          </cell>
          <cell r="N2088">
            <v>45369</v>
          </cell>
          <cell r="P2088">
            <v>-6</v>
          </cell>
          <cell r="T2088" t="str">
            <v>CDD</v>
          </cell>
          <cell r="U2088" t="str">
            <v>Contractuel</v>
          </cell>
          <cell r="V2088">
            <v>45689</v>
          </cell>
          <cell r="W2088">
            <v>45716</v>
          </cell>
          <cell r="Z2088">
            <v>45369</v>
          </cell>
          <cell r="AA2088">
            <v>3</v>
          </cell>
          <cell r="AB2088">
            <v>2024</v>
          </cell>
          <cell r="AC2088">
            <v>2028</v>
          </cell>
          <cell r="AD2088">
            <v>0.96666666666666667</v>
          </cell>
          <cell r="AE2088" t="str">
            <v>&lt; 1</v>
          </cell>
          <cell r="AF2088">
            <v>33940</v>
          </cell>
          <cell r="AG2088">
            <v>32.279452054794518</v>
          </cell>
          <cell r="AH2088" t="str">
            <v>&gt;25&lt; 35</v>
          </cell>
          <cell r="AI2088">
            <v>17446282</v>
          </cell>
          <cell r="AJ2088" t="str">
            <v>05</v>
          </cell>
          <cell r="AK2088" t="str">
            <v>13003739</v>
          </cell>
          <cell r="AL2088">
            <v>43500</v>
          </cell>
          <cell r="AM2088" t="str">
            <v xml:space="preserve">HOMME </v>
          </cell>
          <cell r="AN2088" t="str">
            <v>Marié(e)</v>
          </cell>
          <cell r="AO2088">
            <v>1</v>
          </cell>
          <cell r="AP2088" t="str">
            <v>7ème année</v>
          </cell>
          <cell r="AQ2088">
            <v>3</v>
          </cell>
          <cell r="AR2088">
            <v>1</v>
          </cell>
          <cell r="AS2088">
            <v>45734.25</v>
          </cell>
          <cell r="AT2088" t="str">
            <v>Horaire</v>
          </cell>
          <cell r="AU2088">
            <v>3.5</v>
          </cell>
          <cell r="AV2088">
            <v>17</v>
          </cell>
          <cell r="AW2088">
            <v>53594</v>
          </cell>
          <cell r="AX2088" t="str">
            <v>01712695549</v>
          </cell>
          <cell r="AY2088">
            <v>23</v>
          </cell>
          <cell r="AZ2088" t="str">
            <v>LA POSTE</v>
          </cell>
          <cell r="BA2088" t="str">
            <v>17535940171269554923</v>
          </cell>
          <cell r="BB2088">
            <v>20</v>
          </cell>
          <cell r="BC2088" t="str">
            <v>BOUGATFA SIDI HASSINE</v>
          </cell>
          <cell r="BD2088" t="str">
            <v>TUNIS</v>
          </cell>
          <cell r="BG2088">
            <v>58867053</v>
          </cell>
          <cell r="BJ2088" t="str">
            <v>SIDI HSSINE</v>
          </cell>
          <cell r="BK2088" t="str">
            <v>A-P7 AR</v>
          </cell>
          <cell r="BL2088" t="str">
            <v>1.1</v>
          </cell>
          <cell r="BU2088" t="str">
            <v>si</v>
          </cell>
        </row>
        <row r="2089">
          <cell r="B2089">
            <v>2149</v>
          </cell>
          <cell r="C2089" t="str">
            <v>Madame</v>
          </cell>
          <cell r="D2089" t="str">
            <v>BEDOUI SAMIRA</v>
          </cell>
          <cell r="E2089" t="str">
            <v>SAGE Tunisia</v>
          </cell>
          <cell r="F2089" t="str">
            <v>PRODUCTION</v>
          </cell>
          <cell r="G2089" t="str">
            <v>Couturière</v>
          </cell>
          <cell r="H2089" t="str">
            <v>P6 AV</v>
          </cell>
          <cell r="I2089" t="str">
            <v>Issam Ouni</v>
          </cell>
          <cell r="J2089" t="str">
            <v>B</v>
          </cell>
          <cell r="K2089" t="str">
            <v>DIRECTS</v>
          </cell>
          <cell r="L2089" t="str">
            <v>Variable cost at standard</v>
          </cell>
          <cell r="M2089" t="str">
            <v>Couturière</v>
          </cell>
          <cell r="N2089">
            <v>45358</v>
          </cell>
          <cell r="P2089">
            <v>-6</v>
          </cell>
          <cell r="T2089" t="str">
            <v>CDD</v>
          </cell>
          <cell r="U2089" t="str">
            <v>Contractuel</v>
          </cell>
          <cell r="V2089">
            <v>45689</v>
          </cell>
          <cell r="W2089">
            <v>45716</v>
          </cell>
          <cell r="Z2089">
            <v>45358</v>
          </cell>
          <cell r="AA2089">
            <v>3</v>
          </cell>
          <cell r="AB2089">
            <v>2024</v>
          </cell>
          <cell r="AC2089">
            <v>2028</v>
          </cell>
          <cell r="AD2089">
            <v>0.99722222222222223</v>
          </cell>
          <cell r="AE2089" t="str">
            <v>&lt; 1</v>
          </cell>
          <cell r="AF2089">
            <v>34761</v>
          </cell>
          <cell r="AG2089">
            <v>30.030136986301368</v>
          </cell>
          <cell r="AH2089" t="str">
            <v>&gt;25&lt; 35</v>
          </cell>
          <cell r="AI2089">
            <v>16729290</v>
          </cell>
          <cell r="AJ2089" t="str">
            <v>05</v>
          </cell>
          <cell r="AK2089" t="str">
            <v>09498166</v>
          </cell>
          <cell r="AL2089">
            <v>41125</v>
          </cell>
          <cell r="AM2089" t="str">
            <v>FEMME</v>
          </cell>
          <cell r="AN2089" t="str">
            <v>Célibataire</v>
          </cell>
          <cell r="AP2089" t="str">
            <v>8éme</v>
          </cell>
          <cell r="AQ2089">
            <v>3</v>
          </cell>
          <cell r="AR2089">
            <v>1</v>
          </cell>
          <cell r="AS2089">
            <v>45723.25</v>
          </cell>
          <cell r="AT2089" t="str">
            <v>Horaire</v>
          </cell>
          <cell r="AU2089">
            <v>3.5</v>
          </cell>
          <cell r="AV2089">
            <v>17</v>
          </cell>
          <cell r="AW2089">
            <v>53594</v>
          </cell>
          <cell r="AX2089" t="str">
            <v>01735654879</v>
          </cell>
          <cell r="AY2089">
            <v>84</v>
          </cell>
          <cell r="AZ2089" t="str">
            <v>LA POSTE</v>
          </cell>
          <cell r="BA2089" t="str">
            <v>17535940173565487984</v>
          </cell>
          <cell r="BB2089">
            <v>20</v>
          </cell>
          <cell r="BC2089" t="str">
            <v>DENDEN</v>
          </cell>
          <cell r="BD2089" t="str">
            <v>MANOUBA</v>
          </cell>
          <cell r="BG2089">
            <v>52352512</v>
          </cell>
          <cell r="BJ2089" t="str">
            <v>DENDEN</v>
          </cell>
          <cell r="BK2089" t="str">
            <v>B-P6 AV</v>
          </cell>
          <cell r="BL2089" t="str">
            <v>1.1</v>
          </cell>
          <cell r="BT2089">
            <v>1038</v>
          </cell>
          <cell r="BU2089" t="str">
            <v>si</v>
          </cell>
        </row>
        <row r="2090">
          <cell r="B2090">
            <v>2150</v>
          </cell>
          <cell r="C2090" t="str">
            <v>Madame</v>
          </cell>
          <cell r="D2090" t="str">
            <v>YOUSSEF HANENE</v>
          </cell>
          <cell r="E2090" t="str">
            <v>SAGE Tunisia</v>
          </cell>
          <cell r="F2090" t="str">
            <v>PRODUCTION</v>
          </cell>
          <cell r="G2090" t="str">
            <v>Couturière</v>
          </cell>
          <cell r="H2090" t="str">
            <v>P7 AR</v>
          </cell>
          <cell r="I2090" t="str">
            <v>FOUED HOMRANI</v>
          </cell>
          <cell r="J2090" t="str">
            <v>A</v>
          </cell>
          <cell r="K2090" t="str">
            <v>DIRECTS</v>
          </cell>
          <cell r="L2090" t="str">
            <v>Variable cost at standard</v>
          </cell>
          <cell r="M2090" t="str">
            <v>Couturière</v>
          </cell>
          <cell r="N2090">
            <v>45360</v>
          </cell>
          <cell r="P2090">
            <v>-6</v>
          </cell>
          <cell r="T2090" t="str">
            <v>CDD</v>
          </cell>
          <cell r="U2090" t="str">
            <v>Contractuel</v>
          </cell>
          <cell r="V2090">
            <v>45689</v>
          </cell>
          <cell r="W2090">
            <v>45716</v>
          </cell>
          <cell r="Z2090">
            <v>45360</v>
          </cell>
          <cell r="AA2090">
            <v>3</v>
          </cell>
          <cell r="AB2090">
            <v>2024</v>
          </cell>
          <cell r="AC2090">
            <v>2028</v>
          </cell>
          <cell r="AD2090">
            <v>0.9916666666666667</v>
          </cell>
          <cell r="AE2090" t="str">
            <v>&lt; 1</v>
          </cell>
          <cell r="AF2090">
            <v>29882</v>
          </cell>
          <cell r="AG2090">
            <v>43.397260273972606</v>
          </cell>
          <cell r="AH2090" t="str">
            <v>&gt;35&lt; 45</v>
          </cell>
          <cell r="AI2090">
            <v>12660029</v>
          </cell>
          <cell r="AJ2090" t="str">
            <v>04</v>
          </cell>
          <cell r="AK2090" t="str">
            <v>04698407</v>
          </cell>
          <cell r="AL2090">
            <v>45013</v>
          </cell>
          <cell r="AM2090" t="str">
            <v>FEMME</v>
          </cell>
          <cell r="AN2090" t="str">
            <v>Marié(e)</v>
          </cell>
          <cell r="AO2090">
            <v>3</v>
          </cell>
          <cell r="AP2090" t="str">
            <v>6 ème année primaire</v>
          </cell>
          <cell r="AQ2090">
            <v>3</v>
          </cell>
          <cell r="AR2090">
            <v>1</v>
          </cell>
          <cell r="AS2090">
            <v>45725.25</v>
          </cell>
          <cell r="AT2090" t="str">
            <v>Horaire</v>
          </cell>
          <cell r="AU2090">
            <v>3.5</v>
          </cell>
          <cell r="AV2090">
            <v>17</v>
          </cell>
          <cell r="AW2090" t="str">
            <v>00100</v>
          </cell>
          <cell r="AX2090" t="str">
            <v>00003435184</v>
          </cell>
          <cell r="AY2090">
            <v>13</v>
          </cell>
          <cell r="AZ2090" t="str">
            <v>LA POSTE</v>
          </cell>
          <cell r="BA2090" t="str">
            <v>17001000000343518413</v>
          </cell>
          <cell r="BB2090">
            <v>20</v>
          </cell>
          <cell r="BC2090" t="str">
            <v>SANHEJA OUED LIL</v>
          </cell>
          <cell r="BD2090" t="str">
            <v>MANOUBA</v>
          </cell>
          <cell r="BG2090">
            <v>28759354</v>
          </cell>
          <cell r="BJ2090" t="str">
            <v>SANHEJA</v>
          </cell>
          <cell r="BK2090" t="str">
            <v>A-P7 AR</v>
          </cell>
          <cell r="BL2090" t="str">
            <v>1.1</v>
          </cell>
          <cell r="BT2090">
            <v>1039</v>
          </cell>
          <cell r="BU2090" t="str">
            <v>si</v>
          </cell>
        </row>
        <row r="2091">
          <cell r="B2091">
            <v>2151</v>
          </cell>
          <cell r="C2091" t="str">
            <v>Madame</v>
          </cell>
          <cell r="D2091" t="str">
            <v>AOUINI FATMA</v>
          </cell>
          <cell r="E2091" t="str">
            <v>SAGE Tunisia</v>
          </cell>
          <cell r="F2091" t="str">
            <v>PRODUCTION</v>
          </cell>
          <cell r="G2091" t="str">
            <v>Couturière</v>
          </cell>
          <cell r="H2091" t="str">
            <v>P7 AR</v>
          </cell>
          <cell r="I2091" t="str">
            <v>FOUED HOMRANI</v>
          </cell>
          <cell r="J2091" t="str">
            <v>A</v>
          </cell>
          <cell r="K2091" t="str">
            <v>DIRECTS</v>
          </cell>
          <cell r="L2091" t="str">
            <v>Variable cost at standard</v>
          </cell>
          <cell r="M2091" t="str">
            <v>Couturière</v>
          </cell>
          <cell r="N2091">
            <v>45360</v>
          </cell>
          <cell r="P2091">
            <v>-6</v>
          </cell>
          <cell r="T2091" t="str">
            <v>CDD</v>
          </cell>
          <cell r="U2091" t="str">
            <v>Contractuel</v>
          </cell>
          <cell r="V2091">
            <v>45689</v>
          </cell>
          <cell r="W2091">
            <v>45716</v>
          </cell>
          <cell r="Z2091">
            <v>45360</v>
          </cell>
          <cell r="AA2091">
            <v>3</v>
          </cell>
          <cell r="AB2091">
            <v>2024</v>
          </cell>
          <cell r="AC2091">
            <v>2028</v>
          </cell>
          <cell r="AD2091">
            <v>0.9916666666666667</v>
          </cell>
          <cell r="AE2091" t="str">
            <v>&lt; 1</v>
          </cell>
          <cell r="AF2091">
            <v>32875</v>
          </cell>
          <cell r="AG2091">
            <v>35.197260273972603</v>
          </cell>
          <cell r="AH2091" t="str">
            <v>&gt;35&lt; 45</v>
          </cell>
          <cell r="AI2091">
            <v>16442686</v>
          </cell>
          <cell r="AJ2091" t="str">
            <v>07</v>
          </cell>
          <cell r="AK2091" t="str">
            <v>09510210</v>
          </cell>
          <cell r="AL2091">
            <v>40291</v>
          </cell>
          <cell r="AM2091" t="str">
            <v>FEMME</v>
          </cell>
          <cell r="AN2091" t="str">
            <v>Marié(e)</v>
          </cell>
          <cell r="AO2091">
            <v>2</v>
          </cell>
          <cell r="AP2091" t="str">
            <v>9ème année</v>
          </cell>
          <cell r="AQ2091">
            <v>3</v>
          </cell>
          <cell r="AR2091">
            <v>1</v>
          </cell>
          <cell r="AS2091">
            <v>45725.25</v>
          </cell>
          <cell r="AT2091" t="str">
            <v>Horaire</v>
          </cell>
          <cell r="AU2091">
            <v>3.5</v>
          </cell>
          <cell r="AV2091">
            <v>17</v>
          </cell>
          <cell r="AW2091" t="str">
            <v>00100</v>
          </cell>
          <cell r="AX2091" t="str">
            <v>00003431004</v>
          </cell>
          <cell r="AY2091">
            <v>40</v>
          </cell>
          <cell r="AZ2091" t="str">
            <v>LA POSTE</v>
          </cell>
          <cell r="BA2091" t="str">
            <v>17001000000343100440</v>
          </cell>
          <cell r="BB2091">
            <v>20</v>
          </cell>
          <cell r="BC2091" t="str">
            <v xml:space="preserve">JEDAYDA QUARTIER TAIEB MEHIRI </v>
          </cell>
          <cell r="BD2091" t="str">
            <v>MANOUBA</v>
          </cell>
          <cell r="BG2091">
            <v>53817673</v>
          </cell>
          <cell r="BJ2091" t="str">
            <v>JEDAIDA</v>
          </cell>
          <cell r="BK2091" t="str">
            <v>A-P7 AR</v>
          </cell>
          <cell r="BL2091" t="str">
            <v>1.1</v>
          </cell>
          <cell r="BT2091">
            <v>1040</v>
          </cell>
          <cell r="BU2091" t="str">
            <v>si</v>
          </cell>
        </row>
        <row r="2092">
          <cell r="B2092">
            <v>2152</v>
          </cell>
          <cell r="C2092" t="str">
            <v>Madame</v>
          </cell>
          <cell r="D2092" t="str">
            <v>MOUMNI FATEN</v>
          </cell>
          <cell r="E2092" t="str">
            <v>SAGE Tunisia</v>
          </cell>
          <cell r="F2092" t="str">
            <v>PRODUCTION</v>
          </cell>
          <cell r="G2092" t="str">
            <v>Contrôle qualité</v>
          </cell>
          <cell r="H2092" t="str">
            <v>P6 AV</v>
          </cell>
          <cell r="I2092" t="str">
            <v>ISSAM OUNI</v>
          </cell>
          <cell r="J2092" t="str">
            <v>B</v>
          </cell>
          <cell r="K2092" t="str">
            <v>INDIRECTS</v>
          </cell>
          <cell r="L2092" t="str">
            <v>Variable cost at standard</v>
          </cell>
          <cell r="M2092" t="str">
            <v>Contrôle qualité</v>
          </cell>
          <cell r="N2092">
            <v>45364</v>
          </cell>
          <cell r="P2092">
            <v>-340</v>
          </cell>
          <cell r="Q2092">
            <v>45365</v>
          </cell>
          <cell r="R2092" t="str">
            <v>problème d'intégration</v>
          </cell>
          <cell r="S2092">
            <v>2</v>
          </cell>
          <cell r="T2092" t="str">
            <v>CDD</v>
          </cell>
          <cell r="U2092" t="str">
            <v>Contractuel</v>
          </cell>
          <cell r="V2092">
            <v>45364</v>
          </cell>
          <cell r="W2092">
            <v>45382</v>
          </cell>
          <cell r="Z2092">
            <v>45364</v>
          </cell>
          <cell r="AA2092">
            <v>3</v>
          </cell>
          <cell r="AB2092">
            <v>2024</v>
          </cell>
          <cell r="AC2092">
            <v>2028</v>
          </cell>
          <cell r="AD2092">
            <v>0.98055555555555551</v>
          </cell>
          <cell r="AE2092" t="str">
            <v>&lt; 1</v>
          </cell>
          <cell r="AF2092">
            <v>36000</v>
          </cell>
          <cell r="AG2092">
            <v>26.635616438356163</v>
          </cell>
          <cell r="AH2092" t="str">
            <v>&gt;25&lt; 35</v>
          </cell>
          <cell r="AK2092" t="str">
            <v>11659764</v>
          </cell>
          <cell r="AL2092">
            <v>42602</v>
          </cell>
          <cell r="AM2092" t="str">
            <v>FEMME</v>
          </cell>
          <cell r="AN2092" t="str">
            <v>Célibataire</v>
          </cell>
          <cell r="AP2092" t="str">
            <v>Bac +3</v>
          </cell>
          <cell r="AQ2092">
            <v>3</v>
          </cell>
          <cell r="AR2092">
            <v>1</v>
          </cell>
          <cell r="AS2092">
            <v>45729.25</v>
          </cell>
          <cell r="AT2092" t="str">
            <v>Horaire</v>
          </cell>
          <cell r="AU2092">
            <v>3.6629999999999998</v>
          </cell>
          <cell r="AV2092">
            <v>10</v>
          </cell>
          <cell r="AW2092">
            <v>20306</v>
          </cell>
          <cell r="AX2092">
            <v>65158927788</v>
          </cell>
          <cell r="AY2092">
            <v>93</v>
          </cell>
          <cell r="AZ2092" t="str">
            <v>STB</v>
          </cell>
          <cell r="BA2092" t="str">
            <v>10203066515892778893</v>
          </cell>
          <cell r="BB2092">
            <v>20</v>
          </cell>
          <cell r="BC2092" t="str">
            <v>JAYARA SIDI HASSINE</v>
          </cell>
          <cell r="BD2092" t="str">
            <v>TUNIS</v>
          </cell>
          <cell r="BG2092">
            <v>27601953</v>
          </cell>
          <cell r="BK2092" t="str">
            <v>B-P6 AV</v>
          </cell>
          <cell r="BL2092" t="str">
            <v>1.3</v>
          </cell>
          <cell r="BU2092" t="str">
            <v>Non-Actif</v>
          </cell>
        </row>
        <row r="2093">
          <cell r="B2093">
            <v>2153</v>
          </cell>
          <cell r="C2093" t="str">
            <v>Madame</v>
          </cell>
          <cell r="D2093" t="str">
            <v>BOUKHRISS OUMAIMA</v>
          </cell>
          <cell r="E2093" t="str">
            <v>SAGE Tunisia</v>
          </cell>
          <cell r="F2093" t="str">
            <v>PRODUCTION</v>
          </cell>
          <cell r="G2093" t="str">
            <v>Couturière</v>
          </cell>
          <cell r="H2093" t="str">
            <v>P7 AR</v>
          </cell>
          <cell r="I2093" t="str">
            <v>FOUED HOMRANI</v>
          </cell>
          <cell r="J2093" t="str">
            <v>A</v>
          </cell>
          <cell r="K2093" t="str">
            <v>DIRECTS</v>
          </cell>
          <cell r="L2093" t="str">
            <v>Variable cost at standard</v>
          </cell>
          <cell r="M2093" t="str">
            <v>Couturière</v>
          </cell>
          <cell r="N2093">
            <v>45360</v>
          </cell>
          <cell r="P2093">
            <v>-340</v>
          </cell>
          <cell r="Q2093">
            <v>45360</v>
          </cell>
          <cell r="R2093" t="str">
            <v>transport</v>
          </cell>
          <cell r="T2093" t="str">
            <v>CDD</v>
          </cell>
          <cell r="U2093" t="str">
            <v>Contractuel</v>
          </cell>
          <cell r="V2093">
            <v>45360</v>
          </cell>
          <cell r="W2093">
            <v>45382</v>
          </cell>
          <cell r="Z2093">
            <v>45360</v>
          </cell>
          <cell r="AA2093">
            <v>3</v>
          </cell>
          <cell r="AB2093">
            <v>2024</v>
          </cell>
          <cell r="AC2093">
            <v>2028</v>
          </cell>
          <cell r="AD2093">
            <v>0.9916666666666667</v>
          </cell>
          <cell r="AE2093" t="str">
            <v>&lt; 1</v>
          </cell>
          <cell r="AF2093">
            <v>35735</v>
          </cell>
          <cell r="AG2093">
            <v>27.361643835616437</v>
          </cell>
          <cell r="AH2093" t="str">
            <v>&gt;25&lt; 35</v>
          </cell>
          <cell r="AI2093">
            <v>16966460</v>
          </cell>
          <cell r="AJ2093" t="str">
            <v>07</v>
          </cell>
          <cell r="AK2093" t="str">
            <v>07215379</v>
          </cell>
          <cell r="AL2093">
            <v>45198</v>
          </cell>
          <cell r="AM2093" t="str">
            <v>FEMME</v>
          </cell>
          <cell r="AN2093" t="str">
            <v>Célibataire</v>
          </cell>
          <cell r="AP2093" t="str">
            <v>9ème année</v>
          </cell>
          <cell r="AQ2093">
            <v>3</v>
          </cell>
          <cell r="AR2093">
            <v>1</v>
          </cell>
          <cell r="AS2093">
            <v>45725.25</v>
          </cell>
          <cell r="AT2093" t="str">
            <v>Horaire</v>
          </cell>
          <cell r="AU2093">
            <v>3.5</v>
          </cell>
          <cell r="AV2093">
            <v>26</v>
          </cell>
          <cell r="AW2093" t="str">
            <v>00600</v>
          </cell>
          <cell r="AX2093" t="str">
            <v>08901314374</v>
          </cell>
          <cell r="AY2093">
            <v>64</v>
          </cell>
          <cell r="AZ2093" t="str">
            <v>BTL</v>
          </cell>
          <cell r="BA2093" t="str">
            <v>26006000890131437464</v>
          </cell>
          <cell r="BB2093">
            <v>20</v>
          </cell>
          <cell r="BC2093" t="str">
            <v>MORNAG</v>
          </cell>
          <cell r="BD2093" t="str">
            <v>TUNIS</v>
          </cell>
          <cell r="BG2093">
            <v>21090181</v>
          </cell>
          <cell r="BH2093">
            <v>51215779</v>
          </cell>
          <cell r="BK2093" t="str">
            <v>A-P7 AR</v>
          </cell>
          <cell r="BL2093" t="str">
            <v>1.1</v>
          </cell>
          <cell r="BU2093" t="str">
            <v>Non-Actif</v>
          </cell>
        </row>
        <row r="2094">
          <cell r="B2094">
            <v>2154</v>
          </cell>
          <cell r="C2094" t="str">
            <v>Madame</v>
          </cell>
          <cell r="D2094" t="str">
            <v>AOUICHI SARRA</v>
          </cell>
          <cell r="E2094" t="str">
            <v>SAGE Tunisia</v>
          </cell>
          <cell r="F2094" t="str">
            <v>PRODUCTION</v>
          </cell>
          <cell r="G2094" t="str">
            <v>Couturière</v>
          </cell>
          <cell r="H2094" t="str">
            <v>P7 AR</v>
          </cell>
          <cell r="I2094" t="str">
            <v>Safa</v>
          </cell>
          <cell r="J2094" t="str">
            <v>A</v>
          </cell>
          <cell r="K2094" t="str">
            <v>DIRECTS</v>
          </cell>
          <cell r="L2094" t="str">
            <v>Variable cost at standard</v>
          </cell>
          <cell r="M2094" t="str">
            <v>Couturière</v>
          </cell>
          <cell r="N2094">
            <v>45369</v>
          </cell>
          <cell r="P2094">
            <v>-6</v>
          </cell>
          <cell r="T2094" t="str">
            <v>CDD</v>
          </cell>
          <cell r="U2094" t="str">
            <v>Contractuel</v>
          </cell>
          <cell r="V2094">
            <v>45689</v>
          </cell>
          <cell r="W2094">
            <v>45716</v>
          </cell>
          <cell r="Z2094">
            <v>45369</v>
          </cell>
          <cell r="AA2094">
            <v>3</v>
          </cell>
          <cell r="AB2094">
            <v>2024</v>
          </cell>
          <cell r="AC2094">
            <v>2028</v>
          </cell>
          <cell r="AD2094">
            <v>0.96666666666666667</v>
          </cell>
          <cell r="AE2094" t="str">
            <v>&lt; 1</v>
          </cell>
          <cell r="AF2094">
            <v>36286</v>
          </cell>
          <cell r="AG2094">
            <v>25.852054794520548</v>
          </cell>
          <cell r="AH2094" t="str">
            <v>&gt;25&lt; 35</v>
          </cell>
          <cell r="AI2094">
            <v>17107888</v>
          </cell>
          <cell r="AJ2094" t="str">
            <v>01</v>
          </cell>
          <cell r="AK2094" t="str">
            <v>14357236</v>
          </cell>
          <cell r="AL2094">
            <v>42828</v>
          </cell>
          <cell r="AM2094" t="str">
            <v>FEMME</v>
          </cell>
          <cell r="AN2094" t="str">
            <v>Célibataire</v>
          </cell>
          <cell r="AP2094" t="str">
            <v>7ème année</v>
          </cell>
          <cell r="AQ2094">
            <v>3</v>
          </cell>
          <cell r="AR2094">
            <v>1</v>
          </cell>
          <cell r="AS2094">
            <v>45734.25</v>
          </cell>
          <cell r="AT2094" t="str">
            <v>Horaire</v>
          </cell>
          <cell r="AU2094">
            <v>3.5</v>
          </cell>
          <cell r="AV2094">
            <v>17</v>
          </cell>
          <cell r="AW2094">
            <v>53594</v>
          </cell>
          <cell r="AX2094" t="str">
            <v>01714297633</v>
          </cell>
          <cell r="AY2094">
            <v>24</v>
          </cell>
          <cell r="AZ2094" t="str">
            <v>LA POSTE</v>
          </cell>
          <cell r="BA2094" t="str">
            <v>17535940171429763324</v>
          </cell>
          <cell r="BB2094">
            <v>20</v>
          </cell>
          <cell r="BC2094" t="str">
            <v>DOUAR HICHER MANOUBA</v>
          </cell>
          <cell r="BD2094" t="str">
            <v>MANOUBA</v>
          </cell>
          <cell r="BG2094">
            <v>26519039</v>
          </cell>
          <cell r="BJ2094" t="str">
            <v>DOUAR HICHIR</v>
          </cell>
          <cell r="BK2094" t="str">
            <v>A-P7 AR</v>
          </cell>
          <cell r="BL2094" t="str">
            <v>1.1</v>
          </cell>
          <cell r="BT2094">
            <v>1100</v>
          </cell>
          <cell r="BU2094" t="str">
            <v>si</v>
          </cell>
        </row>
        <row r="2095">
          <cell r="B2095">
            <v>2155</v>
          </cell>
          <cell r="C2095" t="str">
            <v>Madame</v>
          </cell>
          <cell r="D2095" t="str">
            <v>RICHAOUI NAHLA</v>
          </cell>
          <cell r="E2095" t="str">
            <v>SAGE Tunisia</v>
          </cell>
          <cell r="F2095" t="str">
            <v>PRODUCTION</v>
          </cell>
          <cell r="G2095" t="str">
            <v>Couturière</v>
          </cell>
          <cell r="H2095" t="str">
            <v>P7 AR</v>
          </cell>
          <cell r="I2095" t="str">
            <v>FOUED HOMRANI</v>
          </cell>
          <cell r="J2095" t="str">
            <v>A</v>
          </cell>
          <cell r="K2095" t="str">
            <v>DIRECTS</v>
          </cell>
          <cell r="L2095" t="str">
            <v>Variable cost at standard</v>
          </cell>
          <cell r="M2095" t="str">
            <v>Couturière</v>
          </cell>
          <cell r="N2095">
            <v>45360</v>
          </cell>
          <cell r="P2095">
            <v>-6</v>
          </cell>
          <cell r="T2095" t="str">
            <v>CDD</v>
          </cell>
          <cell r="U2095" t="str">
            <v>Contractuel</v>
          </cell>
          <cell r="V2095">
            <v>45689</v>
          </cell>
          <cell r="W2095">
            <v>45716</v>
          </cell>
          <cell r="Z2095">
            <v>45360</v>
          </cell>
          <cell r="AA2095">
            <v>3</v>
          </cell>
          <cell r="AB2095">
            <v>2024</v>
          </cell>
          <cell r="AC2095">
            <v>2028</v>
          </cell>
          <cell r="AD2095">
            <v>0.9916666666666667</v>
          </cell>
          <cell r="AE2095" t="str">
            <v>&lt; 1</v>
          </cell>
          <cell r="AF2095">
            <v>34975</v>
          </cell>
          <cell r="AG2095">
            <v>29.443835616438356</v>
          </cell>
          <cell r="AH2095" t="str">
            <v>&gt;25&lt; 35</v>
          </cell>
          <cell r="AI2095">
            <v>17175209</v>
          </cell>
          <cell r="AJ2095" t="str">
            <v>00</v>
          </cell>
          <cell r="AK2095" t="str">
            <v>13627779</v>
          </cell>
          <cell r="AL2095">
            <v>41649</v>
          </cell>
          <cell r="AM2095" t="str">
            <v>FEMME</v>
          </cell>
          <cell r="AN2095" t="str">
            <v>Célibataire</v>
          </cell>
          <cell r="AP2095" t="str">
            <v>2ème année sécondaire</v>
          </cell>
          <cell r="AQ2095">
            <v>3</v>
          </cell>
          <cell r="AR2095">
            <v>1</v>
          </cell>
          <cell r="AS2095">
            <v>45725.25</v>
          </cell>
          <cell r="AT2095" t="str">
            <v>Horaire</v>
          </cell>
          <cell r="AU2095">
            <v>3.5</v>
          </cell>
          <cell r="AV2095">
            <v>47</v>
          </cell>
          <cell r="AW2095" t="str">
            <v>01000</v>
          </cell>
          <cell r="AX2095" t="str">
            <v>00000057394</v>
          </cell>
          <cell r="AY2095">
            <v>16</v>
          </cell>
          <cell r="AZ2095" t="str">
            <v>wifak bank</v>
          </cell>
          <cell r="BA2095" t="str">
            <v>47010000000005739416</v>
          </cell>
          <cell r="BB2095">
            <v>20</v>
          </cell>
          <cell r="BC2095" t="str">
            <v>YASSMINET BEN AROUS</v>
          </cell>
          <cell r="BD2095" t="str">
            <v>BEN AROUS</v>
          </cell>
          <cell r="BG2095">
            <v>27569663</v>
          </cell>
          <cell r="BJ2095" t="str">
            <v>YASMINETTE</v>
          </cell>
          <cell r="BK2095" t="str">
            <v>A-P7 AR</v>
          </cell>
          <cell r="BL2095" t="str">
            <v>1.1</v>
          </cell>
          <cell r="BT2095">
            <v>1110</v>
          </cell>
          <cell r="BU2095" t="str">
            <v>si</v>
          </cell>
        </row>
        <row r="2096">
          <cell r="B2096">
            <v>2156</v>
          </cell>
          <cell r="C2096" t="str">
            <v>Madame</v>
          </cell>
          <cell r="D2096" t="str">
            <v>SALMI SAMAH</v>
          </cell>
          <cell r="E2096" t="str">
            <v>SAGE Tunisia</v>
          </cell>
          <cell r="F2096" t="str">
            <v>PRODUCTION</v>
          </cell>
          <cell r="G2096" t="str">
            <v>Couturière</v>
          </cell>
          <cell r="H2096" t="str">
            <v>Panda</v>
          </cell>
          <cell r="I2096" t="str">
            <v>FAWZI SENDESNI</v>
          </cell>
          <cell r="J2096" t="str">
            <v>B</v>
          </cell>
          <cell r="K2096" t="str">
            <v>DIRECTS</v>
          </cell>
          <cell r="L2096" t="str">
            <v>Variable cost at standard</v>
          </cell>
          <cell r="M2096" t="str">
            <v>Couturière</v>
          </cell>
          <cell r="N2096">
            <v>45360</v>
          </cell>
          <cell r="P2096">
            <v>-6</v>
          </cell>
          <cell r="T2096" t="str">
            <v>CDD</v>
          </cell>
          <cell r="U2096" t="str">
            <v>Contractuel</v>
          </cell>
          <cell r="V2096">
            <v>45689</v>
          </cell>
          <cell r="W2096">
            <v>45716</v>
          </cell>
          <cell r="Z2096">
            <v>45360</v>
          </cell>
          <cell r="AA2096">
            <v>3</v>
          </cell>
          <cell r="AB2096">
            <v>2024</v>
          </cell>
          <cell r="AC2096">
            <v>2028</v>
          </cell>
          <cell r="AD2096">
            <v>0.9916666666666667</v>
          </cell>
          <cell r="AE2096" t="str">
            <v>&lt; 1</v>
          </cell>
          <cell r="AF2096">
            <v>29127</v>
          </cell>
          <cell r="AG2096">
            <v>45.465753424657535</v>
          </cell>
          <cell r="AH2096" t="str">
            <v>&gt;45&lt; 55</v>
          </cell>
          <cell r="AI2096">
            <v>12233942</v>
          </cell>
          <cell r="AJ2096" t="str">
            <v>04</v>
          </cell>
          <cell r="AK2096" t="str">
            <v>07584702</v>
          </cell>
          <cell r="AL2096">
            <v>44566</v>
          </cell>
          <cell r="AM2096" t="str">
            <v>FEMME</v>
          </cell>
          <cell r="AN2096" t="str">
            <v>Célibataire</v>
          </cell>
          <cell r="AP2096" t="str">
            <v xml:space="preserve">Baccalauréat </v>
          </cell>
          <cell r="AQ2096">
            <v>3</v>
          </cell>
          <cell r="AR2096">
            <v>1</v>
          </cell>
          <cell r="AS2096">
            <v>45725.25</v>
          </cell>
          <cell r="AT2096" t="str">
            <v>Horaire</v>
          </cell>
          <cell r="AU2096">
            <v>3.5</v>
          </cell>
          <cell r="AV2096">
            <v>14</v>
          </cell>
          <cell r="AW2096">
            <v>80480</v>
          </cell>
          <cell r="AX2096">
            <v>41007071177</v>
          </cell>
          <cell r="AY2096">
            <v>47</v>
          </cell>
          <cell r="AZ2096" t="str">
            <v>BH</v>
          </cell>
          <cell r="BA2096" t="str">
            <v>14804804100707117747</v>
          </cell>
          <cell r="BB2096">
            <v>20</v>
          </cell>
          <cell r="BC2096" t="str">
            <v>MEDINA JADIDA</v>
          </cell>
          <cell r="BD2096" t="str">
            <v>BEN AROUS</v>
          </cell>
          <cell r="BG2096">
            <v>22077465</v>
          </cell>
          <cell r="BJ2096" t="str">
            <v>NOUVELLE MEDINA</v>
          </cell>
          <cell r="BK2096" t="str">
            <v>B-Panda</v>
          </cell>
          <cell r="BL2096" t="str">
            <v>1.1</v>
          </cell>
          <cell r="BT2096">
            <v>627</v>
          </cell>
          <cell r="BU2096" t="str">
            <v>si</v>
          </cell>
        </row>
        <row r="2097">
          <cell r="B2097">
            <v>2157</v>
          </cell>
          <cell r="C2097" t="str">
            <v>Madame</v>
          </cell>
          <cell r="D2097" t="str">
            <v>ALOUI RAHMA</v>
          </cell>
          <cell r="E2097" t="str">
            <v>SAGE Tunisia</v>
          </cell>
          <cell r="F2097" t="str">
            <v>PRODUCTION</v>
          </cell>
          <cell r="G2097" t="str">
            <v>Contrôle qualité</v>
          </cell>
          <cell r="H2097" t="str">
            <v>P6 AV</v>
          </cell>
          <cell r="I2097" t="str">
            <v>ISSAM OUNI</v>
          </cell>
          <cell r="J2097" t="str">
            <v>B</v>
          </cell>
          <cell r="K2097" t="str">
            <v>INDIRECTS</v>
          </cell>
          <cell r="L2097" t="str">
            <v>Variable cost at standard</v>
          </cell>
          <cell r="M2097" t="str">
            <v>Contrôle qualité</v>
          </cell>
          <cell r="N2097">
            <v>45360</v>
          </cell>
          <cell r="P2097">
            <v>-6</v>
          </cell>
          <cell r="T2097" t="str">
            <v>CDD</v>
          </cell>
          <cell r="U2097" t="str">
            <v>Contractuel</v>
          </cell>
          <cell r="V2097">
            <v>45689</v>
          </cell>
          <cell r="W2097">
            <v>45716</v>
          </cell>
          <cell r="Z2097">
            <v>45360</v>
          </cell>
          <cell r="AA2097">
            <v>3</v>
          </cell>
          <cell r="AB2097">
            <v>2024</v>
          </cell>
          <cell r="AC2097">
            <v>2028</v>
          </cell>
          <cell r="AD2097">
            <v>0.9916666666666667</v>
          </cell>
          <cell r="AE2097" t="str">
            <v>&lt; 1</v>
          </cell>
          <cell r="AF2097">
            <v>35165</v>
          </cell>
          <cell r="AG2097">
            <v>28.923287671232877</v>
          </cell>
          <cell r="AH2097" t="str">
            <v>&gt;25&lt; 35</v>
          </cell>
          <cell r="AI2097">
            <v>17180868</v>
          </cell>
          <cell r="AJ2097" t="str">
            <v>02</v>
          </cell>
          <cell r="AK2097" t="str">
            <v>07982362</v>
          </cell>
          <cell r="AL2097">
            <v>44585</v>
          </cell>
          <cell r="AM2097" t="str">
            <v>FEMME</v>
          </cell>
          <cell r="AN2097" t="str">
            <v>Marié(e)</v>
          </cell>
          <cell r="AP2097" t="str">
            <v>Licence en langue anglaise</v>
          </cell>
          <cell r="AQ2097">
            <v>3</v>
          </cell>
          <cell r="AR2097">
            <v>1</v>
          </cell>
          <cell r="AS2097">
            <v>45725.25</v>
          </cell>
          <cell r="AT2097" t="str">
            <v>Horaire</v>
          </cell>
          <cell r="AU2097">
            <v>3.6629999999999998</v>
          </cell>
          <cell r="AV2097" t="str">
            <v>05</v>
          </cell>
          <cell r="AW2097" t="str">
            <v>04200</v>
          </cell>
          <cell r="AX2097" t="str">
            <v>01105008488</v>
          </cell>
          <cell r="AY2097">
            <v>66</v>
          </cell>
          <cell r="AZ2097" t="str">
            <v>BT</v>
          </cell>
          <cell r="BA2097" t="str">
            <v>05042000110500848866</v>
          </cell>
          <cell r="BB2097">
            <v>20</v>
          </cell>
          <cell r="BC2097" t="str">
            <v>AGBA</v>
          </cell>
          <cell r="BD2097" t="str">
            <v>TUNIS</v>
          </cell>
          <cell r="BG2097">
            <v>51666254</v>
          </cell>
          <cell r="BJ2097" t="str">
            <v>AGBA</v>
          </cell>
          <cell r="BK2097" t="str">
            <v>B-P6 AV</v>
          </cell>
          <cell r="BL2097" t="str">
            <v>1.3</v>
          </cell>
          <cell r="BT2097">
            <v>1044</v>
          </cell>
          <cell r="BU2097" t="str">
            <v>si</v>
          </cell>
        </row>
        <row r="2098">
          <cell r="B2098">
            <v>2158</v>
          </cell>
          <cell r="C2098" t="str">
            <v>Madame</v>
          </cell>
          <cell r="D2098" t="str">
            <v>MAHMOUD HOUDA</v>
          </cell>
          <cell r="E2098" t="str">
            <v>SAGE Tunisia</v>
          </cell>
          <cell r="F2098" t="str">
            <v>PRODUCTION</v>
          </cell>
          <cell r="G2098" t="str">
            <v>Couturière</v>
          </cell>
          <cell r="H2098" t="str">
            <v>P7 AR</v>
          </cell>
          <cell r="I2098" t="str">
            <v>FOUED HOMRANI</v>
          </cell>
          <cell r="J2098" t="str">
            <v>A</v>
          </cell>
          <cell r="K2098" t="str">
            <v>DIRECTS</v>
          </cell>
          <cell r="L2098" t="str">
            <v>Variable cost at standard</v>
          </cell>
          <cell r="M2098" t="str">
            <v>Couturière</v>
          </cell>
          <cell r="N2098">
            <v>45360</v>
          </cell>
          <cell r="P2098">
            <v>-310</v>
          </cell>
          <cell r="Q2098">
            <v>45416</v>
          </cell>
          <cell r="R2098" t="str">
            <v>maladie</v>
          </cell>
          <cell r="T2098" t="str">
            <v>CDD</v>
          </cell>
          <cell r="U2098" t="str">
            <v>Contractuel</v>
          </cell>
          <cell r="V2098">
            <v>45383</v>
          </cell>
          <cell r="W2098">
            <v>45412</v>
          </cell>
          <cell r="Z2098">
            <v>45360</v>
          </cell>
          <cell r="AA2098">
            <v>3</v>
          </cell>
          <cell r="AB2098">
            <v>2024</v>
          </cell>
          <cell r="AC2098">
            <v>2028</v>
          </cell>
          <cell r="AD2098">
            <v>0.9916666666666667</v>
          </cell>
          <cell r="AE2098" t="str">
            <v>&lt; 1</v>
          </cell>
          <cell r="AF2098">
            <v>25540</v>
          </cell>
          <cell r="AG2098">
            <v>55.293150684931504</v>
          </cell>
          <cell r="AH2098" t="str">
            <v>&gt; 55</v>
          </cell>
          <cell r="AI2098">
            <v>11543510</v>
          </cell>
          <cell r="AJ2098" t="str">
            <v>09</v>
          </cell>
          <cell r="AK2098" t="str">
            <v>05174282</v>
          </cell>
          <cell r="AL2098">
            <v>42209</v>
          </cell>
          <cell r="AM2098" t="str">
            <v>FEMME</v>
          </cell>
          <cell r="AN2098" t="str">
            <v>Célibataire</v>
          </cell>
          <cell r="AP2098" t="str">
            <v>3ème année sécondaire</v>
          </cell>
          <cell r="AQ2098">
            <v>3</v>
          </cell>
          <cell r="AR2098">
            <v>1</v>
          </cell>
          <cell r="AS2098">
            <v>45725.25</v>
          </cell>
          <cell r="AT2098" t="str">
            <v>Horaire</v>
          </cell>
          <cell r="AU2098">
            <v>3.5</v>
          </cell>
          <cell r="AV2098">
            <v>17</v>
          </cell>
          <cell r="AW2098" t="str">
            <v>00100</v>
          </cell>
          <cell r="AX2098" t="str">
            <v>00003117487</v>
          </cell>
          <cell r="AY2098">
            <v>79</v>
          </cell>
          <cell r="AZ2098" t="str">
            <v>LA POSTE</v>
          </cell>
          <cell r="BA2098" t="str">
            <v>17001000000311748779</v>
          </cell>
          <cell r="BB2098">
            <v>20</v>
          </cell>
          <cell r="BC2098" t="str">
            <v>MHAMDIA BEN AROUS</v>
          </cell>
          <cell r="BD2098" t="str">
            <v>BEN AROUS</v>
          </cell>
          <cell r="BG2098">
            <v>97748257</v>
          </cell>
          <cell r="BK2098" t="str">
            <v>A-P7 AR</v>
          </cell>
          <cell r="BL2098" t="str">
            <v>1.1</v>
          </cell>
          <cell r="BU2098" t="str">
            <v>Non-Actif</v>
          </cell>
        </row>
        <row r="2099">
          <cell r="B2099">
            <v>2159</v>
          </cell>
          <cell r="C2099" t="str">
            <v>Madame</v>
          </cell>
          <cell r="D2099" t="str">
            <v>BEN SALAH MAROUA</v>
          </cell>
          <cell r="E2099" t="str">
            <v>SAGE Tunisia</v>
          </cell>
          <cell r="F2099" t="str">
            <v>PRODUCTION</v>
          </cell>
          <cell r="G2099" t="str">
            <v>Alimentatrice</v>
          </cell>
          <cell r="H2099" t="str">
            <v>P6 AR</v>
          </cell>
          <cell r="I2099" t="str">
            <v>AFIF</v>
          </cell>
          <cell r="J2099" t="str">
            <v>A</v>
          </cell>
          <cell r="K2099" t="str">
            <v>DIRECTS</v>
          </cell>
          <cell r="L2099" t="str">
            <v>Variable cost at standard</v>
          </cell>
          <cell r="M2099" t="str">
            <v>Alimentatrice</v>
          </cell>
          <cell r="N2099">
            <v>45360</v>
          </cell>
          <cell r="P2099">
            <v>-279</v>
          </cell>
          <cell r="Q2099">
            <v>45428</v>
          </cell>
          <cell r="R2099" t="str">
            <v>comportement</v>
          </cell>
          <cell r="T2099" t="str">
            <v>CDD</v>
          </cell>
          <cell r="U2099" t="str">
            <v>Contractuel</v>
          </cell>
          <cell r="V2099">
            <v>45413</v>
          </cell>
          <cell r="W2099">
            <v>45443</v>
          </cell>
          <cell r="Z2099">
            <v>45360</v>
          </cell>
          <cell r="AA2099">
            <v>3</v>
          </cell>
          <cell r="AB2099">
            <v>2024</v>
          </cell>
          <cell r="AC2099">
            <v>2028</v>
          </cell>
          <cell r="AD2099">
            <v>0.9916666666666667</v>
          </cell>
          <cell r="AE2099" t="str">
            <v>&lt; 1</v>
          </cell>
          <cell r="AF2099">
            <v>32152</v>
          </cell>
          <cell r="AG2099">
            <v>37.178082191780824</v>
          </cell>
          <cell r="AH2099" t="str">
            <v>&gt;35&lt; 45</v>
          </cell>
          <cell r="AK2099" t="str">
            <v>09351314</v>
          </cell>
          <cell r="AL2099">
            <v>40109</v>
          </cell>
          <cell r="AM2099" t="str">
            <v>FEMME</v>
          </cell>
          <cell r="AN2099" t="str">
            <v>Célibataire</v>
          </cell>
          <cell r="AP2099" t="str">
            <v>Baccalauréat + BTS en gestion d'informatique</v>
          </cell>
          <cell r="AQ2099">
            <v>3</v>
          </cell>
          <cell r="AR2099">
            <v>1</v>
          </cell>
          <cell r="AS2099">
            <v>45725.25</v>
          </cell>
          <cell r="AT2099" t="str">
            <v>Horaire</v>
          </cell>
          <cell r="AU2099">
            <v>3.6629999999999998</v>
          </cell>
          <cell r="AV2099">
            <v>17</v>
          </cell>
          <cell r="AW2099" t="str">
            <v>00100</v>
          </cell>
          <cell r="AX2099" t="str">
            <v>00003436869</v>
          </cell>
          <cell r="AY2099" t="str">
            <v>02</v>
          </cell>
          <cell r="AZ2099" t="str">
            <v>LA POSTE</v>
          </cell>
          <cell r="BA2099" t="str">
            <v>17001000000343686902</v>
          </cell>
          <cell r="BB2099">
            <v>20</v>
          </cell>
          <cell r="BC2099" t="str">
            <v>SANHEJA OUED LIL</v>
          </cell>
          <cell r="BD2099" t="str">
            <v>TUNIS</v>
          </cell>
          <cell r="BG2099">
            <v>53295512</v>
          </cell>
          <cell r="BK2099" t="str">
            <v>A-P6 AR</v>
          </cell>
          <cell r="BL2099" t="str">
            <v>1.3</v>
          </cell>
          <cell r="BU2099" t="str">
            <v>Non-Actif</v>
          </cell>
        </row>
        <row r="2100">
          <cell r="B2100">
            <v>2160</v>
          </cell>
          <cell r="C2100" t="str">
            <v>Madame</v>
          </cell>
          <cell r="D2100" t="str">
            <v>DJOBI NAWRESS</v>
          </cell>
          <cell r="E2100" t="str">
            <v>SAGE Tunisia</v>
          </cell>
          <cell r="F2100" t="str">
            <v>PRODUCTION</v>
          </cell>
          <cell r="G2100" t="str">
            <v>Couturière</v>
          </cell>
          <cell r="H2100" t="str">
            <v>P7 AR</v>
          </cell>
          <cell r="I2100" t="str">
            <v>FOUED HOMRANI</v>
          </cell>
          <cell r="J2100" t="str">
            <v>A</v>
          </cell>
          <cell r="K2100" t="str">
            <v>DIRECTS</v>
          </cell>
          <cell r="L2100" t="str">
            <v>Variable cost at standard</v>
          </cell>
          <cell r="M2100" t="str">
            <v>Couturière</v>
          </cell>
          <cell r="N2100">
            <v>45359</v>
          </cell>
          <cell r="P2100">
            <v>-340</v>
          </cell>
          <cell r="Q2100">
            <v>45387</v>
          </cell>
          <cell r="R2100" t="str">
            <v>Personnel</v>
          </cell>
          <cell r="T2100" t="str">
            <v>CDD</v>
          </cell>
          <cell r="U2100" t="str">
            <v>Contractuel</v>
          </cell>
          <cell r="V2100">
            <v>45359</v>
          </cell>
          <cell r="W2100">
            <v>45382</v>
          </cell>
          <cell r="Z2100">
            <v>45359</v>
          </cell>
          <cell r="AA2100">
            <v>3</v>
          </cell>
          <cell r="AB2100">
            <v>2024</v>
          </cell>
          <cell r="AC2100">
            <v>2028</v>
          </cell>
          <cell r="AD2100">
            <v>0.99444444444444446</v>
          </cell>
          <cell r="AE2100" t="str">
            <v>&lt; 1</v>
          </cell>
          <cell r="AF2100">
            <v>36970</v>
          </cell>
          <cell r="AG2100">
            <v>23.978082191780821</v>
          </cell>
          <cell r="AH2100" t="str">
            <v>&lt; 25</v>
          </cell>
          <cell r="AK2100" t="str">
            <v>11660678</v>
          </cell>
          <cell r="AL2100">
            <v>42651</v>
          </cell>
          <cell r="AM2100" t="str">
            <v>FEMME</v>
          </cell>
          <cell r="AN2100" t="str">
            <v>Célibataire</v>
          </cell>
          <cell r="AP2100" t="str">
            <v>2éme</v>
          </cell>
          <cell r="AQ2100">
            <v>3</v>
          </cell>
          <cell r="AR2100">
            <v>1</v>
          </cell>
          <cell r="AS2100">
            <v>45724.25</v>
          </cell>
          <cell r="AT2100" t="str">
            <v>Horaire</v>
          </cell>
          <cell r="AU2100">
            <v>3.5</v>
          </cell>
          <cell r="AV2100">
            <v>17</v>
          </cell>
          <cell r="AW2100" t="str">
            <v>00100</v>
          </cell>
          <cell r="AX2100" t="str">
            <v>00002956931</v>
          </cell>
          <cell r="AY2100">
            <v>45</v>
          </cell>
          <cell r="AZ2100" t="str">
            <v>LA POSTE</v>
          </cell>
          <cell r="BA2100" t="str">
            <v>17001000000295693145</v>
          </cell>
          <cell r="BB2100">
            <v>20</v>
          </cell>
          <cell r="BC2100" t="str">
            <v>JAYARA SIDI HASSINE</v>
          </cell>
          <cell r="BD2100" t="str">
            <v>TUNIS</v>
          </cell>
          <cell r="BK2100" t="str">
            <v>A-P7 AR</v>
          </cell>
          <cell r="BL2100" t="str">
            <v>1.1</v>
          </cell>
          <cell r="BU2100" t="str">
            <v>Non-Actif</v>
          </cell>
        </row>
        <row r="2101">
          <cell r="B2101">
            <v>2161</v>
          </cell>
          <cell r="C2101" t="str">
            <v>Madame</v>
          </cell>
          <cell r="D2101" t="str">
            <v>TRABELSI RIM</v>
          </cell>
          <cell r="E2101" t="str">
            <v>SAGE Tunisia</v>
          </cell>
          <cell r="F2101" t="str">
            <v>LOGISTIQUE</v>
          </cell>
          <cell r="G2101" t="str">
            <v>Technicien Transport</v>
          </cell>
          <cell r="H2101" t="str">
            <v>LOGISTIQUE</v>
          </cell>
          <cell r="I2101" t="str">
            <v>Abdennaceur</v>
          </cell>
          <cell r="K2101" t="str">
            <v>INDIRECTS</v>
          </cell>
          <cell r="L2101" t="str">
            <v>Variable cost at standard</v>
          </cell>
          <cell r="M2101" t="str">
            <v>Technicien Transport</v>
          </cell>
          <cell r="N2101">
            <v>45362</v>
          </cell>
          <cell r="P2101">
            <v>-6</v>
          </cell>
          <cell r="T2101" t="str">
            <v>CDD</v>
          </cell>
          <cell r="U2101" t="str">
            <v>Contractuel</v>
          </cell>
          <cell r="V2101">
            <v>45627</v>
          </cell>
          <cell r="W2101">
            <v>45716</v>
          </cell>
          <cell r="Z2101">
            <v>45362</v>
          </cell>
          <cell r="AA2101">
            <v>3</v>
          </cell>
          <cell r="AB2101">
            <v>2024</v>
          </cell>
          <cell r="AC2101">
            <v>2028</v>
          </cell>
          <cell r="AD2101">
            <v>0.98611111111111116</v>
          </cell>
          <cell r="AE2101" t="str">
            <v>&lt; 1</v>
          </cell>
          <cell r="AF2101">
            <v>36435</v>
          </cell>
          <cell r="AG2101">
            <v>25.443835616438356</v>
          </cell>
          <cell r="AH2101" t="str">
            <v>&gt;25&lt; 35</v>
          </cell>
          <cell r="AI2101">
            <v>17768928</v>
          </cell>
          <cell r="AJ2101" t="str">
            <v>02</v>
          </cell>
          <cell r="AK2101" t="str">
            <v>14355277</v>
          </cell>
          <cell r="AL2101">
            <v>45012</v>
          </cell>
          <cell r="AM2101" t="str">
            <v>FEMME</v>
          </cell>
          <cell r="AN2101" t="str">
            <v>Célibataire</v>
          </cell>
          <cell r="AP2101" t="str">
            <v>Licence en sciences économique</v>
          </cell>
          <cell r="AQ2101">
            <v>3</v>
          </cell>
          <cell r="AR2101">
            <v>1</v>
          </cell>
          <cell r="AS2101">
            <v>45727.25</v>
          </cell>
          <cell r="AT2101" t="str">
            <v>Horaire</v>
          </cell>
          <cell r="AU2101">
            <v>3.6629999999999998</v>
          </cell>
          <cell r="AV2101">
            <v>25</v>
          </cell>
          <cell r="AW2101">
            <v>19600</v>
          </cell>
          <cell r="AX2101" t="str">
            <v>00001235967</v>
          </cell>
          <cell r="AY2101">
            <v>34</v>
          </cell>
          <cell r="AZ2101" t="str">
            <v>ZITOUNA BANK</v>
          </cell>
          <cell r="BA2101" t="str">
            <v>25196000000123596734</v>
          </cell>
          <cell r="BB2101">
            <v>20</v>
          </cell>
          <cell r="BC2101" t="str">
            <v>CHEBAOU OUED LIL</v>
          </cell>
          <cell r="BD2101" t="str">
            <v>TUNIS</v>
          </cell>
          <cell r="BG2101">
            <v>23078377</v>
          </cell>
          <cell r="BJ2101" t="str">
            <v>OUED ELIL</v>
          </cell>
          <cell r="BK2101" t="str">
            <v>-LOGISTIQUE</v>
          </cell>
          <cell r="BL2101" t="str">
            <v>1.3</v>
          </cell>
          <cell r="BS2101" t="str">
            <v>promotion le17/07/24</v>
          </cell>
          <cell r="BT2101">
            <v>550</v>
          </cell>
          <cell r="BU2101" t="str">
            <v>si</v>
          </cell>
        </row>
        <row r="2102">
          <cell r="B2102">
            <v>2162</v>
          </cell>
          <cell r="C2102" t="str">
            <v>Monsieur</v>
          </cell>
          <cell r="D2102" t="str">
            <v>HOMRANI FOUED</v>
          </cell>
          <cell r="E2102" t="str">
            <v>SAGE Tunisia</v>
          </cell>
          <cell r="F2102" t="str">
            <v>PRODUCTION</v>
          </cell>
          <cell r="G2102" t="str">
            <v>SUPERVISEUR DE PRODUCTION</v>
          </cell>
          <cell r="K2102" t="str">
            <v>CADRE</v>
          </cell>
          <cell r="L2102" t="str">
            <v>Variable cost at standard</v>
          </cell>
          <cell r="M2102" t="str">
            <v>SUPERVISEUR DE PRODUCTION</v>
          </cell>
          <cell r="N2102">
            <v>45362</v>
          </cell>
          <cell r="P2102" t="str">
            <v/>
          </cell>
          <cell r="T2102" t="str">
            <v>CDI</v>
          </cell>
          <cell r="U2102" t="str">
            <v>Titulaire</v>
          </cell>
          <cell r="AA2102">
            <v>3</v>
          </cell>
          <cell r="AB2102">
            <v>2024</v>
          </cell>
          <cell r="AC2102">
            <v>2028</v>
          </cell>
          <cell r="AD2102">
            <v>0.98611111111111116</v>
          </cell>
          <cell r="AE2102" t="str">
            <v>&lt; 1</v>
          </cell>
          <cell r="AF2102">
            <v>34514</v>
          </cell>
          <cell r="AG2102">
            <v>30.706849315068492</v>
          </cell>
          <cell r="AH2102" t="str">
            <v>&gt;25&lt; 35</v>
          </cell>
          <cell r="AI2102">
            <v>17461047</v>
          </cell>
          <cell r="AJ2102" t="str">
            <v>00</v>
          </cell>
          <cell r="AK2102" t="str">
            <v>09186850</v>
          </cell>
          <cell r="AL2102">
            <v>43419</v>
          </cell>
          <cell r="AM2102" t="str">
            <v>HOMME</v>
          </cell>
          <cell r="AN2102" t="str">
            <v>Célibataire</v>
          </cell>
          <cell r="AQ2102">
            <v>15</v>
          </cell>
          <cell r="AR2102">
            <v>1</v>
          </cell>
          <cell r="AS2102">
            <v>45727.25</v>
          </cell>
          <cell r="AT2102" t="str">
            <v>mensuel</v>
          </cell>
          <cell r="AU2102">
            <v>2200</v>
          </cell>
          <cell r="AV2102" t="str">
            <v>04</v>
          </cell>
          <cell r="AW2102" t="str">
            <v>00400</v>
          </cell>
          <cell r="AX2102" t="str">
            <v>50057368003</v>
          </cell>
          <cell r="AY2102">
            <v>74</v>
          </cell>
          <cell r="AZ2102" t="str">
            <v>ATTIJARI BANK</v>
          </cell>
          <cell r="BA2102" t="str">
            <v>04004005005736800374</v>
          </cell>
          <cell r="BB2102">
            <v>20</v>
          </cell>
          <cell r="BC2102" t="str">
            <v>deNDEN</v>
          </cell>
          <cell r="BJ2102" t="str">
            <v>DENDEN</v>
          </cell>
          <cell r="BK2102" t="str">
            <v>CADRE</v>
          </cell>
          <cell r="BU2102" t="str">
            <v>si</v>
          </cell>
        </row>
        <row r="2103">
          <cell r="B2103">
            <v>2163</v>
          </cell>
          <cell r="C2103" t="str">
            <v>Madame</v>
          </cell>
          <cell r="D2103" t="str">
            <v>KHEMIRI SOUAD</v>
          </cell>
          <cell r="E2103" t="str">
            <v>SAGE Tunisia</v>
          </cell>
          <cell r="F2103" t="str">
            <v>PRODUCTION</v>
          </cell>
          <cell r="G2103" t="str">
            <v>Couturière</v>
          </cell>
          <cell r="H2103" t="str">
            <v>P7 AR</v>
          </cell>
          <cell r="I2103" t="str">
            <v>FOUED HOMRANI</v>
          </cell>
          <cell r="J2103" t="str">
            <v>A</v>
          </cell>
          <cell r="K2103" t="str">
            <v>DIRECTS</v>
          </cell>
          <cell r="L2103" t="str">
            <v>Variable cost at standard</v>
          </cell>
          <cell r="M2103" t="str">
            <v>Couturière</v>
          </cell>
          <cell r="N2103">
            <v>45363</v>
          </cell>
          <cell r="P2103">
            <v>-126</v>
          </cell>
          <cell r="Q2103">
            <v>45608</v>
          </cell>
          <cell r="R2103" t="str">
            <v>conflit avec son chef</v>
          </cell>
          <cell r="S2103" t="str">
            <v xml:space="preserve">         </v>
          </cell>
          <cell r="T2103" t="str">
            <v>CDD</v>
          </cell>
          <cell r="U2103" t="str">
            <v>Contractuel</v>
          </cell>
          <cell r="V2103">
            <v>45536</v>
          </cell>
          <cell r="W2103">
            <v>45596</v>
          </cell>
          <cell r="Z2103">
            <v>45363</v>
          </cell>
          <cell r="AA2103">
            <v>3</v>
          </cell>
          <cell r="AB2103">
            <v>2024</v>
          </cell>
          <cell r="AC2103">
            <v>2028</v>
          </cell>
          <cell r="AD2103">
            <v>0.98333333333333328</v>
          </cell>
          <cell r="AE2103" t="str">
            <v>&lt; 1</v>
          </cell>
          <cell r="AF2103">
            <v>30509</v>
          </cell>
          <cell r="AG2103">
            <v>41.679452054794524</v>
          </cell>
          <cell r="AH2103" t="str">
            <v>&gt;35&lt; 45</v>
          </cell>
          <cell r="AI2103">
            <v>12387125</v>
          </cell>
          <cell r="AJ2103" t="str">
            <v>07</v>
          </cell>
          <cell r="AK2103" t="str">
            <v>04709630</v>
          </cell>
          <cell r="AL2103">
            <v>43762</v>
          </cell>
          <cell r="AM2103" t="str">
            <v>FEMME</v>
          </cell>
          <cell r="AN2103" t="str">
            <v>Marié(e)</v>
          </cell>
          <cell r="AO2103">
            <v>1</v>
          </cell>
          <cell r="AP2103" t="str">
            <v>8ème année</v>
          </cell>
          <cell r="AQ2103">
            <v>3</v>
          </cell>
          <cell r="AR2103">
            <v>1</v>
          </cell>
          <cell r="AS2103">
            <v>45728.25</v>
          </cell>
          <cell r="AT2103" t="str">
            <v>Horaire</v>
          </cell>
          <cell r="AU2103">
            <v>3.5</v>
          </cell>
          <cell r="AV2103" t="str">
            <v>01</v>
          </cell>
          <cell r="AW2103" t="str">
            <v>03807</v>
          </cell>
          <cell r="AX2103">
            <v>61110166762</v>
          </cell>
          <cell r="AY2103">
            <v>76</v>
          </cell>
          <cell r="AZ2103" t="str">
            <v>ATB</v>
          </cell>
          <cell r="BA2103" t="str">
            <v>01038076111016676276</v>
          </cell>
          <cell r="BB2103">
            <v>20</v>
          </cell>
          <cell r="BC2103" t="str">
            <v>CITE ZOUHOUR 4</v>
          </cell>
          <cell r="BD2103" t="str">
            <v>TUNIS</v>
          </cell>
          <cell r="BG2103">
            <v>90404941</v>
          </cell>
          <cell r="BJ2103" t="str">
            <v>ZOUHOUR</v>
          </cell>
          <cell r="BK2103" t="str">
            <v>A-P7 AR</v>
          </cell>
          <cell r="BL2103" t="str">
            <v>1.1</v>
          </cell>
          <cell r="BU2103" t="str">
            <v>Non-Actif</v>
          </cell>
        </row>
        <row r="2104">
          <cell r="B2104">
            <v>2164</v>
          </cell>
          <cell r="C2104" t="str">
            <v>Madame</v>
          </cell>
          <cell r="D2104" t="str">
            <v>BADROUNI HADIL</v>
          </cell>
          <cell r="E2104" t="str">
            <v>SAGE Tunisia</v>
          </cell>
          <cell r="F2104" t="str">
            <v>PRODUCTION</v>
          </cell>
          <cell r="G2104" t="str">
            <v>Couturière</v>
          </cell>
          <cell r="H2104" t="str">
            <v>P7 AR</v>
          </cell>
          <cell r="I2104" t="str">
            <v>FOUED HOMRANI</v>
          </cell>
          <cell r="J2104" t="str">
            <v>A</v>
          </cell>
          <cell r="K2104" t="str">
            <v>DIRECTS</v>
          </cell>
          <cell r="L2104" t="str">
            <v>Variable cost at standard</v>
          </cell>
          <cell r="M2104" t="str">
            <v>Couturière</v>
          </cell>
          <cell r="N2104">
            <v>45363</v>
          </cell>
          <cell r="P2104">
            <v>-310</v>
          </cell>
          <cell r="Q2104">
            <v>45398</v>
          </cell>
          <cell r="R2104" t="str">
            <v>Personnel</v>
          </cell>
          <cell r="T2104" t="str">
            <v>CDD</v>
          </cell>
          <cell r="U2104" t="str">
            <v>Contractuel</v>
          </cell>
          <cell r="V2104">
            <v>45383</v>
          </cell>
          <cell r="W2104">
            <v>45412</v>
          </cell>
          <cell r="Z2104">
            <v>45363</v>
          </cell>
          <cell r="AA2104">
            <v>3</v>
          </cell>
          <cell r="AB2104">
            <v>2024</v>
          </cell>
          <cell r="AC2104">
            <v>2028</v>
          </cell>
          <cell r="AD2104">
            <v>0.98333333333333328</v>
          </cell>
          <cell r="AE2104" t="str">
            <v>&lt; 1</v>
          </cell>
          <cell r="AF2104">
            <v>37209</v>
          </cell>
          <cell r="AG2104">
            <v>23.323287671232876</v>
          </cell>
          <cell r="AH2104" t="str">
            <v>&lt; 25</v>
          </cell>
          <cell r="AK2104" t="str">
            <v>14363613</v>
          </cell>
          <cell r="AL2104">
            <v>44805</v>
          </cell>
          <cell r="AM2104" t="str">
            <v>FEMME</v>
          </cell>
          <cell r="AN2104" t="str">
            <v>Marié(e)</v>
          </cell>
          <cell r="AP2104" t="str">
            <v>7ème année</v>
          </cell>
          <cell r="AQ2104">
            <v>3</v>
          </cell>
          <cell r="AR2104">
            <v>1</v>
          </cell>
          <cell r="AS2104">
            <v>45728.25</v>
          </cell>
          <cell r="AT2104" t="str">
            <v>Horaire</v>
          </cell>
          <cell r="AU2104">
            <v>3.5</v>
          </cell>
          <cell r="AV2104">
            <v>17</v>
          </cell>
          <cell r="AW2104" t="str">
            <v>00100</v>
          </cell>
          <cell r="AX2104" t="str">
            <v>00003230134</v>
          </cell>
          <cell r="AY2104">
            <v>86</v>
          </cell>
          <cell r="AZ2104" t="str">
            <v>LA POSTE</v>
          </cell>
          <cell r="BA2104" t="str">
            <v>17001000000323013486</v>
          </cell>
          <cell r="BB2104">
            <v>20</v>
          </cell>
          <cell r="BC2104" t="str">
            <v>FOUCHENA</v>
          </cell>
          <cell r="BD2104" t="str">
            <v>BEN AROUS</v>
          </cell>
          <cell r="BG2104">
            <v>53770561</v>
          </cell>
          <cell r="BK2104" t="str">
            <v>A-P7 AR</v>
          </cell>
          <cell r="BL2104" t="str">
            <v>1.1</v>
          </cell>
          <cell r="BU2104" t="str">
            <v>Non-Actif</v>
          </cell>
        </row>
        <row r="2105">
          <cell r="B2105">
            <v>2165</v>
          </cell>
          <cell r="C2105" t="str">
            <v>Madame</v>
          </cell>
          <cell r="D2105" t="str">
            <v>HOSNI SAFA</v>
          </cell>
          <cell r="E2105" t="str">
            <v>SAGE Tunisia</v>
          </cell>
          <cell r="F2105" t="str">
            <v>PRODUCTION</v>
          </cell>
          <cell r="G2105" t="str">
            <v>Couturière</v>
          </cell>
          <cell r="H2105" t="str">
            <v>P7 AR</v>
          </cell>
          <cell r="I2105" t="str">
            <v>FOUED HOMRANI</v>
          </cell>
          <cell r="J2105" t="str">
            <v>A</v>
          </cell>
          <cell r="K2105" t="str">
            <v>DIRECTS</v>
          </cell>
          <cell r="L2105" t="str">
            <v>Variable cost at standard</v>
          </cell>
          <cell r="M2105" t="str">
            <v>Couturière</v>
          </cell>
          <cell r="N2105">
            <v>45363</v>
          </cell>
          <cell r="P2105">
            <v>-340</v>
          </cell>
          <cell r="Q2105">
            <v>45386</v>
          </cell>
          <cell r="R2105" t="str">
            <v>familliale</v>
          </cell>
          <cell r="T2105" t="str">
            <v>CDD</v>
          </cell>
          <cell r="U2105" t="str">
            <v>Contractuel</v>
          </cell>
          <cell r="V2105">
            <v>45363</v>
          </cell>
          <cell r="W2105">
            <v>45382</v>
          </cell>
          <cell r="Z2105">
            <v>45363</v>
          </cell>
          <cell r="AA2105">
            <v>3</v>
          </cell>
          <cell r="AB2105">
            <v>2024</v>
          </cell>
          <cell r="AC2105">
            <v>2028</v>
          </cell>
          <cell r="AD2105">
            <v>0.98333333333333328</v>
          </cell>
          <cell r="AE2105" t="str">
            <v>&lt; 1</v>
          </cell>
          <cell r="AF2105">
            <v>33303</v>
          </cell>
          <cell r="AG2105">
            <v>34.024657534246572</v>
          </cell>
          <cell r="AH2105" t="str">
            <v>&gt;25&lt; 35</v>
          </cell>
          <cell r="AI2105">
            <v>16196156</v>
          </cell>
          <cell r="AJ2105" t="str">
            <v>00</v>
          </cell>
          <cell r="AK2105" t="str">
            <v>08953787</v>
          </cell>
          <cell r="AL2105">
            <v>42387</v>
          </cell>
          <cell r="AM2105" t="str">
            <v>FEMME</v>
          </cell>
          <cell r="AN2105" t="str">
            <v>Marié(e)</v>
          </cell>
          <cell r="AO2105">
            <v>3</v>
          </cell>
          <cell r="AP2105" t="str">
            <v>7ème année</v>
          </cell>
          <cell r="AQ2105">
            <v>3</v>
          </cell>
          <cell r="AR2105">
            <v>1</v>
          </cell>
          <cell r="AS2105">
            <v>45728.25</v>
          </cell>
          <cell r="AT2105" t="str">
            <v>Horaire</v>
          </cell>
          <cell r="AU2105">
            <v>3.5</v>
          </cell>
          <cell r="AV2105">
            <v>17</v>
          </cell>
          <cell r="AW2105" t="str">
            <v>00100</v>
          </cell>
          <cell r="AX2105" t="str">
            <v>00002861581</v>
          </cell>
          <cell r="AY2105">
            <v>42</v>
          </cell>
          <cell r="AZ2105" t="str">
            <v>LA POSTE</v>
          </cell>
          <cell r="BA2105" t="str">
            <v>17001000000286158142</v>
          </cell>
          <cell r="BB2105">
            <v>20</v>
          </cell>
          <cell r="BC2105" t="str">
            <v>JEDAYDA</v>
          </cell>
          <cell r="BD2105" t="str">
            <v>TUNIS</v>
          </cell>
          <cell r="BG2105">
            <v>21929469</v>
          </cell>
          <cell r="BK2105" t="str">
            <v>A-P7 AR</v>
          </cell>
          <cell r="BL2105" t="str">
            <v>1.1</v>
          </cell>
          <cell r="BU2105" t="str">
            <v>Non-Actif</v>
          </cell>
        </row>
        <row r="2106">
          <cell r="B2106">
            <v>2166</v>
          </cell>
          <cell r="C2106" t="str">
            <v>Madame</v>
          </cell>
          <cell r="D2106" t="str">
            <v>JENDOUBI SAOUSSEN</v>
          </cell>
          <cell r="E2106" t="str">
            <v>SAGE Tunisia</v>
          </cell>
          <cell r="F2106" t="str">
            <v>PRODUCTION</v>
          </cell>
          <cell r="G2106" t="str">
            <v>Couturière</v>
          </cell>
          <cell r="H2106" t="str">
            <v>P7 AR</v>
          </cell>
          <cell r="I2106" t="str">
            <v>FOUED HOMRANI</v>
          </cell>
          <cell r="J2106" t="str">
            <v>A</v>
          </cell>
          <cell r="K2106" t="str">
            <v>DIRECTS</v>
          </cell>
          <cell r="L2106" t="str">
            <v>Variable cost at standard</v>
          </cell>
          <cell r="M2106" t="str">
            <v>Couturière</v>
          </cell>
          <cell r="N2106">
            <v>45363</v>
          </cell>
          <cell r="P2106">
            <v>-340</v>
          </cell>
          <cell r="Q2106">
            <v>45386</v>
          </cell>
          <cell r="R2106" t="str">
            <v>TEMPS</v>
          </cell>
          <cell r="T2106" t="str">
            <v>CDD</v>
          </cell>
          <cell r="U2106" t="str">
            <v>Contractuel</v>
          </cell>
          <cell r="V2106">
            <v>45363</v>
          </cell>
          <cell r="W2106">
            <v>45382</v>
          </cell>
          <cell r="Z2106">
            <v>45363</v>
          </cell>
          <cell r="AA2106">
            <v>3</v>
          </cell>
          <cell r="AB2106">
            <v>2024</v>
          </cell>
          <cell r="AC2106">
            <v>2028</v>
          </cell>
          <cell r="AD2106">
            <v>0.98333333333333328</v>
          </cell>
          <cell r="AE2106" t="str">
            <v>&lt; 1</v>
          </cell>
          <cell r="AF2106">
            <v>28280</v>
          </cell>
          <cell r="AG2106">
            <v>47.786301369863011</v>
          </cell>
          <cell r="AH2106" t="str">
            <v>&gt;45&lt; 55</v>
          </cell>
          <cell r="AI2106">
            <v>12667602</v>
          </cell>
          <cell r="AJ2106" t="str">
            <v>04</v>
          </cell>
          <cell r="AK2106" t="str">
            <v>07332138</v>
          </cell>
          <cell r="AL2106">
            <v>36034</v>
          </cell>
          <cell r="AM2106" t="str">
            <v>FEMME</v>
          </cell>
          <cell r="AN2106" t="str">
            <v>Marié(e)</v>
          </cell>
          <cell r="AO2106">
            <v>3</v>
          </cell>
          <cell r="AP2106" t="str">
            <v>6 ème année primaire</v>
          </cell>
          <cell r="AQ2106">
            <v>3</v>
          </cell>
          <cell r="AR2106">
            <v>1</v>
          </cell>
          <cell r="AS2106">
            <v>45728.25</v>
          </cell>
          <cell r="AT2106" t="str">
            <v>Horaire</v>
          </cell>
          <cell r="AU2106">
            <v>3.5</v>
          </cell>
          <cell r="AV2106">
            <v>17</v>
          </cell>
          <cell r="AW2106" t="str">
            <v>00100</v>
          </cell>
          <cell r="AX2106" t="str">
            <v>00002610980</v>
          </cell>
          <cell r="AY2106">
            <v>95</v>
          </cell>
          <cell r="AZ2106" t="str">
            <v>LA POSTE</v>
          </cell>
          <cell r="BA2106" t="str">
            <v>17001000000261098095</v>
          </cell>
          <cell r="BB2106">
            <v>20</v>
          </cell>
          <cell r="BC2106" t="str">
            <v>JEDAYDA</v>
          </cell>
          <cell r="BD2106" t="str">
            <v>TUNIS</v>
          </cell>
          <cell r="BG2106">
            <v>25500341</v>
          </cell>
          <cell r="BK2106" t="str">
            <v>A-P7 AR</v>
          </cell>
          <cell r="BL2106" t="str">
            <v>1.1</v>
          </cell>
          <cell r="BU2106" t="str">
            <v>Non-Actif</v>
          </cell>
        </row>
        <row r="2107">
          <cell r="B2107">
            <v>2167</v>
          </cell>
          <cell r="C2107" t="str">
            <v>Madame</v>
          </cell>
          <cell r="D2107" t="str">
            <v>TORKHANI MAROUA</v>
          </cell>
          <cell r="E2107" t="str">
            <v>SAGE Tunisia</v>
          </cell>
          <cell r="F2107" t="str">
            <v>PRODUCTION</v>
          </cell>
          <cell r="G2107" t="str">
            <v>Couturière</v>
          </cell>
          <cell r="H2107" t="str">
            <v>P7 AR</v>
          </cell>
          <cell r="I2107" t="str">
            <v>FOUED HOMRANI</v>
          </cell>
          <cell r="J2107" t="str">
            <v>A</v>
          </cell>
          <cell r="K2107" t="str">
            <v>DIRECTS</v>
          </cell>
          <cell r="L2107" t="str">
            <v>Variable cost at standard</v>
          </cell>
          <cell r="M2107" t="str">
            <v>Couturière</v>
          </cell>
          <cell r="N2107">
            <v>45369</v>
          </cell>
          <cell r="P2107">
            <v>-279</v>
          </cell>
          <cell r="Q2107">
            <v>45447</v>
          </cell>
          <cell r="R2107" t="str">
            <v>discipline</v>
          </cell>
          <cell r="T2107" t="str">
            <v>CDD</v>
          </cell>
          <cell r="U2107" t="str">
            <v>Contractuel</v>
          </cell>
          <cell r="V2107">
            <v>45413</v>
          </cell>
          <cell r="W2107">
            <v>45443</v>
          </cell>
          <cell r="Z2107">
            <v>45369</v>
          </cell>
          <cell r="AA2107">
            <v>3</v>
          </cell>
          <cell r="AB2107">
            <v>2024</v>
          </cell>
          <cell r="AC2107">
            <v>2028</v>
          </cell>
          <cell r="AD2107">
            <v>0.96666666666666667</v>
          </cell>
          <cell r="AE2107" t="str">
            <v>&lt; 1</v>
          </cell>
          <cell r="AF2107">
            <v>35008</v>
          </cell>
          <cell r="AG2107">
            <v>29.353424657534248</v>
          </cell>
          <cell r="AH2107" t="str">
            <v>&gt;25&lt; 35</v>
          </cell>
          <cell r="AI2107">
            <v>16829987</v>
          </cell>
          <cell r="AJ2107" t="str">
            <v>01</v>
          </cell>
          <cell r="AK2107" t="str">
            <v>09930326</v>
          </cell>
          <cell r="AL2107">
            <v>41391</v>
          </cell>
          <cell r="AM2107" t="str">
            <v>FEMME</v>
          </cell>
          <cell r="AN2107" t="str">
            <v>Célibataire</v>
          </cell>
          <cell r="AP2107" t="str">
            <v>1ère année sécondaire</v>
          </cell>
          <cell r="AQ2107">
            <v>3</v>
          </cell>
          <cell r="AR2107">
            <v>1</v>
          </cell>
          <cell r="AS2107">
            <v>45734.25</v>
          </cell>
          <cell r="AT2107" t="str">
            <v>Horaire</v>
          </cell>
          <cell r="AU2107">
            <v>3.5</v>
          </cell>
          <cell r="AV2107">
            <v>17</v>
          </cell>
          <cell r="AW2107">
            <v>53594</v>
          </cell>
          <cell r="AX2107" t="str">
            <v>01714297625</v>
          </cell>
          <cell r="AY2107">
            <v>48</v>
          </cell>
          <cell r="AZ2107" t="str">
            <v>LA POSTE</v>
          </cell>
          <cell r="BA2107" t="str">
            <v>17535940171429762548</v>
          </cell>
          <cell r="BB2107">
            <v>20</v>
          </cell>
          <cell r="BC2107" t="str">
            <v>DOUAR HICHER MANOUBA</v>
          </cell>
          <cell r="BD2107" t="str">
            <v>MANOUBA</v>
          </cell>
          <cell r="BG2107">
            <v>563777280</v>
          </cell>
          <cell r="BK2107" t="str">
            <v>A-P7 AR</v>
          </cell>
          <cell r="BL2107" t="str">
            <v>1.1</v>
          </cell>
          <cell r="BU2107" t="str">
            <v>Non-Actif</v>
          </cell>
        </row>
        <row r="2108">
          <cell r="B2108">
            <v>2168</v>
          </cell>
          <cell r="C2108" t="str">
            <v>Madame</v>
          </cell>
          <cell r="D2108" t="str">
            <v>SALHI CHOUROUK</v>
          </cell>
          <cell r="E2108" t="str">
            <v>SAGE Tunisia</v>
          </cell>
          <cell r="F2108" t="str">
            <v>PRODUCTION</v>
          </cell>
          <cell r="G2108" t="str">
            <v>Couturière</v>
          </cell>
          <cell r="H2108" t="str">
            <v>P7 AR</v>
          </cell>
          <cell r="I2108" t="str">
            <v>FOUED HOMRANI</v>
          </cell>
          <cell r="J2108" t="str">
            <v>A</v>
          </cell>
          <cell r="K2108" t="str">
            <v>DIRECTS</v>
          </cell>
          <cell r="L2108" t="str">
            <v>Variable cost at standard</v>
          </cell>
          <cell r="M2108" t="str">
            <v>Couturière</v>
          </cell>
          <cell r="N2108">
            <v>45369</v>
          </cell>
          <cell r="P2108">
            <v>-6</v>
          </cell>
          <cell r="T2108" t="str">
            <v>CDD</v>
          </cell>
          <cell r="U2108" t="str">
            <v>Contractuel</v>
          </cell>
          <cell r="V2108">
            <v>45689</v>
          </cell>
          <cell r="W2108">
            <v>45716</v>
          </cell>
          <cell r="Z2108">
            <v>45369</v>
          </cell>
          <cell r="AA2108">
            <v>3</v>
          </cell>
          <cell r="AB2108">
            <v>2024</v>
          </cell>
          <cell r="AC2108">
            <v>2028</v>
          </cell>
          <cell r="AD2108">
            <v>0.96666666666666667</v>
          </cell>
          <cell r="AE2108" t="str">
            <v>&lt; 1</v>
          </cell>
          <cell r="AF2108">
            <v>35411</v>
          </cell>
          <cell r="AG2108">
            <v>28.24931506849315</v>
          </cell>
          <cell r="AH2108" t="str">
            <v>&gt;25&lt; 35</v>
          </cell>
          <cell r="AI2108">
            <v>17267559</v>
          </cell>
          <cell r="AJ2108" t="str">
            <v>01</v>
          </cell>
          <cell r="AK2108" t="str">
            <v>07217588</v>
          </cell>
          <cell r="AL2108">
            <v>41757</v>
          </cell>
          <cell r="AM2108" t="str">
            <v>FEMME</v>
          </cell>
          <cell r="AN2108" t="str">
            <v>Marié(e)</v>
          </cell>
          <cell r="AO2108">
            <v>2</v>
          </cell>
          <cell r="AP2108" t="str">
            <v>9ème année</v>
          </cell>
          <cell r="AQ2108">
            <v>3</v>
          </cell>
          <cell r="AR2108">
            <v>1</v>
          </cell>
          <cell r="AS2108">
            <v>45734.25</v>
          </cell>
          <cell r="AT2108" t="str">
            <v>Horaire</v>
          </cell>
          <cell r="AU2108">
            <v>3.5</v>
          </cell>
          <cell r="AV2108">
            <v>17</v>
          </cell>
          <cell r="AW2108">
            <v>53594</v>
          </cell>
          <cell r="AX2108" t="str">
            <v>01720919485</v>
          </cell>
          <cell r="AY2108">
            <v>68</v>
          </cell>
          <cell r="AZ2108" t="str">
            <v>LA POSTE</v>
          </cell>
          <cell r="BA2108" t="str">
            <v>17535940172091948568</v>
          </cell>
          <cell r="BB2108">
            <v>20</v>
          </cell>
          <cell r="BC2108" t="str">
            <v>DOUAR HICHER MANOUBA</v>
          </cell>
          <cell r="BD2108" t="str">
            <v>MANOUBA</v>
          </cell>
          <cell r="BG2108">
            <v>55037280</v>
          </cell>
          <cell r="BJ2108" t="str">
            <v>DOUAR HICHIR</v>
          </cell>
          <cell r="BK2108" t="str">
            <v>A-P7 AR</v>
          </cell>
          <cell r="BL2108" t="str">
            <v>1.1</v>
          </cell>
          <cell r="BT2108">
            <v>1119</v>
          </cell>
          <cell r="BU2108" t="str">
            <v>si</v>
          </cell>
        </row>
        <row r="2109">
          <cell r="B2109">
            <v>2169</v>
          </cell>
          <cell r="C2109" t="str">
            <v>Madame</v>
          </cell>
          <cell r="D2109" t="str">
            <v>HABIBI RAOUDHA</v>
          </cell>
          <cell r="E2109" t="str">
            <v>SAGE Tunisia</v>
          </cell>
          <cell r="F2109" t="str">
            <v>PRODUCTION</v>
          </cell>
          <cell r="G2109" t="str">
            <v>Alimentatrice</v>
          </cell>
          <cell r="H2109" t="str">
            <v>P7 AR</v>
          </cell>
          <cell r="I2109" t="str">
            <v>FOUED HOMRANI</v>
          </cell>
          <cell r="J2109" t="str">
            <v>A</v>
          </cell>
          <cell r="K2109" t="str">
            <v>DIRECTS</v>
          </cell>
          <cell r="L2109" t="str">
            <v>Variable cost at standard</v>
          </cell>
          <cell r="M2109" t="str">
            <v>Alimentatrice</v>
          </cell>
          <cell r="N2109">
            <v>45369</v>
          </cell>
          <cell r="P2109">
            <v>-279</v>
          </cell>
          <cell r="Q2109">
            <v>45449</v>
          </cell>
          <cell r="R2109" t="str">
            <v>Personnel</v>
          </cell>
          <cell r="T2109" t="str">
            <v>CDD</v>
          </cell>
          <cell r="U2109" t="str">
            <v>Contractuel</v>
          </cell>
          <cell r="V2109">
            <v>45413</v>
          </cell>
          <cell r="W2109">
            <v>45443</v>
          </cell>
          <cell r="Z2109">
            <v>45369</v>
          </cell>
          <cell r="AA2109">
            <v>3</v>
          </cell>
          <cell r="AB2109">
            <v>2024</v>
          </cell>
          <cell r="AC2109">
            <v>2028</v>
          </cell>
          <cell r="AD2109">
            <v>0.96666666666666667</v>
          </cell>
          <cell r="AE2109" t="str">
            <v>&lt; 1</v>
          </cell>
          <cell r="AF2109">
            <v>32187</v>
          </cell>
          <cell r="AG2109">
            <v>37.082191780821915</v>
          </cell>
          <cell r="AH2109" t="str">
            <v>&gt;35&lt; 45</v>
          </cell>
          <cell r="AI2109">
            <v>14119346</v>
          </cell>
          <cell r="AJ2109" t="str">
            <v>05</v>
          </cell>
          <cell r="AK2109" t="str">
            <v>09504104</v>
          </cell>
          <cell r="AL2109">
            <v>39325</v>
          </cell>
          <cell r="AM2109" t="str">
            <v>FEMME</v>
          </cell>
          <cell r="AN2109" t="str">
            <v>Célibataire</v>
          </cell>
          <cell r="AP2109" t="str">
            <v>BAC +1</v>
          </cell>
          <cell r="AQ2109">
            <v>3</v>
          </cell>
          <cell r="AR2109">
            <v>1</v>
          </cell>
          <cell r="AS2109">
            <v>45734.25</v>
          </cell>
          <cell r="AT2109" t="str">
            <v>Horaire</v>
          </cell>
          <cell r="AU2109">
            <v>3.5</v>
          </cell>
          <cell r="AV2109">
            <v>17</v>
          </cell>
          <cell r="AW2109" t="str">
            <v>00100</v>
          </cell>
          <cell r="AX2109" t="str">
            <v>00001277227</v>
          </cell>
          <cell r="AY2109" t="str">
            <v>07</v>
          </cell>
          <cell r="AZ2109" t="str">
            <v>LA POSTE</v>
          </cell>
          <cell r="BA2109" t="str">
            <v>17001000000127722707</v>
          </cell>
          <cell r="BB2109">
            <v>20</v>
          </cell>
          <cell r="BC2109" t="str">
            <v>BORJ EL AMRI</v>
          </cell>
          <cell r="BD2109" t="str">
            <v>TUNIS</v>
          </cell>
          <cell r="BG2109">
            <v>95404202</v>
          </cell>
          <cell r="BH2109">
            <v>94445050</v>
          </cell>
          <cell r="BK2109" t="str">
            <v>A-P7 AR</v>
          </cell>
          <cell r="BL2109" t="str">
            <v>1.1</v>
          </cell>
          <cell r="BU2109" t="str">
            <v>Non-Actif</v>
          </cell>
        </row>
        <row r="2110">
          <cell r="B2110">
            <v>2170</v>
          </cell>
          <cell r="C2110" t="str">
            <v>Madame</v>
          </cell>
          <cell r="D2110" t="str">
            <v>ARAAR EMNA</v>
          </cell>
          <cell r="E2110" t="str">
            <v>SAGE Tunisia</v>
          </cell>
          <cell r="F2110" t="str">
            <v>PRODUCTION</v>
          </cell>
          <cell r="G2110" t="str">
            <v>Contrôle qualité</v>
          </cell>
          <cell r="H2110" t="str">
            <v>P7 AR</v>
          </cell>
          <cell r="I2110" t="str">
            <v>FOUED HOMRANI</v>
          </cell>
          <cell r="J2110" t="str">
            <v>A</v>
          </cell>
          <cell r="K2110" t="str">
            <v>INDIRECTS</v>
          </cell>
          <cell r="L2110" t="str">
            <v>Variable cost at standard</v>
          </cell>
          <cell r="M2110" t="str">
            <v>Contrôle qualité</v>
          </cell>
          <cell r="N2110">
            <v>45369</v>
          </cell>
          <cell r="P2110">
            <v>-218</v>
          </cell>
          <cell r="Q2110">
            <v>45488</v>
          </cell>
          <cell r="R2110" t="str">
            <v>maladie</v>
          </cell>
          <cell r="T2110" t="str">
            <v>CDD</v>
          </cell>
          <cell r="U2110" t="str">
            <v>Contractuel</v>
          </cell>
          <cell r="V2110">
            <v>45474</v>
          </cell>
          <cell r="W2110">
            <v>45504</v>
          </cell>
          <cell r="Z2110">
            <v>45369</v>
          </cell>
          <cell r="AA2110">
            <v>3</v>
          </cell>
          <cell r="AB2110">
            <v>2024</v>
          </cell>
          <cell r="AC2110">
            <v>2028</v>
          </cell>
          <cell r="AD2110">
            <v>0.96666666666666667</v>
          </cell>
          <cell r="AE2110" t="str">
            <v>&lt; 1</v>
          </cell>
          <cell r="AF2110">
            <v>37602</v>
          </cell>
          <cell r="AG2110">
            <v>22.246575342465754</v>
          </cell>
          <cell r="AH2110" t="str">
            <v>&lt; 25</v>
          </cell>
          <cell r="AI2110">
            <v>17655682</v>
          </cell>
          <cell r="AJ2110" t="str">
            <v>07</v>
          </cell>
          <cell r="AK2110" t="str">
            <v>14367341</v>
          </cell>
          <cell r="AL2110">
            <v>44027</v>
          </cell>
          <cell r="AM2110" t="str">
            <v>FEMME</v>
          </cell>
          <cell r="AN2110" t="str">
            <v>Célibataire</v>
          </cell>
          <cell r="AP2110" t="str">
            <v xml:space="preserve">Baccalauréat </v>
          </cell>
          <cell r="AQ2110">
            <v>3</v>
          </cell>
          <cell r="AR2110">
            <v>1</v>
          </cell>
          <cell r="AS2110">
            <v>45734.25</v>
          </cell>
          <cell r="AT2110" t="str">
            <v>Horaire</v>
          </cell>
          <cell r="AU2110">
            <v>3.6629999999999998</v>
          </cell>
          <cell r="AV2110">
            <v>17</v>
          </cell>
          <cell r="AW2110" t="str">
            <v>00100</v>
          </cell>
          <cell r="AX2110" t="str">
            <v>00003276260</v>
          </cell>
          <cell r="AY2110">
            <v>30</v>
          </cell>
          <cell r="AZ2110" t="str">
            <v>LA POSTE</v>
          </cell>
          <cell r="BA2110" t="str">
            <v>17001000000327626030</v>
          </cell>
          <cell r="BB2110">
            <v>20</v>
          </cell>
          <cell r="BC2110" t="str">
            <v>DOUAR HICHER MANOUBA</v>
          </cell>
          <cell r="BD2110" t="str">
            <v>MANOUBA</v>
          </cell>
          <cell r="BG2110">
            <v>21101326</v>
          </cell>
          <cell r="BH2110">
            <v>92261390</v>
          </cell>
          <cell r="BK2110" t="str">
            <v>A-P7 AR</v>
          </cell>
          <cell r="BL2110" t="str">
            <v>1.3</v>
          </cell>
          <cell r="BU2110" t="str">
            <v>Non-Actif</v>
          </cell>
        </row>
        <row r="2111">
          <cell r="B2111">
            <v>2171</v>
          </cell>
          <cell r="C2111" t="str">
            <v>Madame</v>
          </cell>
          <cell r="D2111" t="str">
            <v>HAMMAMI HELA</v>
          </cell>
          <cell r="E2111" t="str">
            <v>SAGE Tunisia</v>
          </cell>
          <cell r="F2111" t="str">
            <v>PRODUCTION</v>
          </cell>
          <cell r="G2111" t="str">
            <v>WIRE</v>
          </cell>
          <cell r="H2111" t="str">
            <v>Panda</v>
          </cell>
          <cell r="I2111" t="str">
            <v>FAWZI SENDESNI</v>
          </cell>
          <cell r="J2111" t="str">
            <v>B</v>
          </cell>
          <cell r="K2111" t="str">
            <v>DIRECTS</v>
          </cell>
          <cell r="L2111" t="str">
            <v>Variable cost at standard</v>
          </cell>
          <cell r="M2111" t="str">
            <v>WIRE</v>
          </cell>
          <cell r="N2111">
            <v>45365</v>
          </cell>
          <cell r="P2111">
            <v>-218</v>
          </cell>
          <cell r="Q2111">
            <v>45490</v>
          </cell>
          <cell r="R2111" t="str">
            <v>ABONDEMENT</v>
          </cell>
          <cell r="T2111" t="str">
            <v>CDD</v>
          </cell>
          <cell r="U2111" t="str">
            <v>Contractuel</v>
          </cell>
          <cell r="V2111">
            <v>45474</v>
          </cell>
          <cell r="W2111">
            <v>45504</v>
          </cell>
          <cell r="Z2111">
            <v>45365</v>
          </cell>
          <cell r="AA2111">
            <v>3</v>
          </cell>
          <cell r="AB2111">
            <v>2024</v>
          </cell>
          <cell r="AC2111">
            <v>2028</v>
          </cell>
          <cell r="AD2111">
            <v>0.97777777777777775</v>
          </cell>
          <cell r="AE2111" t="str">
            <v>&lt; 1</v>
          </cell>
          <cell r="AF2111">
            <v>33040</v>
          </cell>
          <cell r="AG2111">
            <v>34.745205479452054</v>
          </cell>
          <cell r="AH2111" t="str">
            <v>&gt;25&lt; 35</v>
          </cell>
          <cell r="AI2111">
            <v>16881608</v>
          </cell>
          <cell r="AJ2111" t="str">
            <v>01</v>
          </cell>
          <cell r="AK2111" t="str">
            <v>09179391</v>
          </cell>
          <cell r="AL2111">
            <v>40078</v>
          </cell>
          <cell r="AM2111" t="str">
            <v>FEMME</v>
          </cell>
          <cell r="AN2111" t="str">
            <v>Célibataire</v>
          </cell>
          <cell r="AP2111" t="str">
            <v xml:space="preserve">Baccalauréat </v>
          </cell>
          <cell r="AQ2111">
            <v>3</v>
          </cell>
          <cell r="AR2111">
            <v>1</v>
          </cell>
          <cell r="AS2111">
            <v>45730.25</v>
          </cell>
          <cell r="AT2111" t="str">
            <v>Horaire</v>
          </cell>
          <cell r="AU2111">
            <v>3.5</v>
          </cell>
          <cell r="AV2111">
            <v>17</v>
          </cell>
          <cell r="AW2111" t="str">
            <v>00100</v>
          </cell>
          <cell r="AX2111" t="str">
            <v>00002388054</v>
          </cell>
          <cell r="AY2111">
            <v>58</v>
          </cell>
          <cell r="AZ2111" t="str">
            <v>LA POSTE</v>
          </cell>
          <cell r="BA2111" t="str">
            <v>17001000000238805458</v>
          </cell>
          <cell r="BB2111">
            <v>20</v>
          </cell>
          <cell r="BC2111" t="str">
            <v>RUE TAYEB MHIRI SAIIDA MANOUBA</v>
          </cell>
          <cell r="BD2111" t="str">
            <v>MANOUBA</v>
          </cell>
          <cell r="BG2111">
            <v>28863256</v>
          </cell>
          <cell r="BK2111" t="str">
            <v>B-Panda</v>
          </cell>
          <cell r="BL2111" t="str">
            <v>1.1</v>
          </cell>
          <cell r="BU2111" t="str">
            <v>Non-Actif</v>
          </cell>
        </row>
        <row r="2112">
          <cell r="B2112">
            <v>2172</v>
          </cell>
          <cell r="C2112" t="str">
            <v>Madame</v>
          </cell>
          <cell r="D2112" t="str">
            <v>FAZAII WASSILA</v>
          </cell>
          <cell r="E2112" t="str">
            <v>SAGE Tunisia</v>
          </cell>
          <cell r="F2112" t="str">
            <v>PRODUCTION</v>
          </cell>
          <cell r="G2112" t="str">
            <v>Couturière</v>
          </cell>
          <cell r="H2112" t="str">
            <v>P7 AR</v>
          </cell>
          <cell r="I2112" t="str">
            <v>FOUED HOMRANI</v>
          </cell>
          <cell r="J2112" t="str">
            <v>A</v>
          </cell>
          <cell r="K2112" t="str">
            <v>DIRECTS</v>
          </cell>
          <cell r="L2112" t="str">
            <v>Variable cost at standard</v>
          </cell>
          <cell r="M2112" t="str">
            <v>Couturière</v>
          </cell>
          <cell r="N2112">
            <v>45369</v>
          </cell>
          <cell r="P2112">
            <v>-6</v>
          </cell>
          <cell r="T2112" t="str">
            <v>CDD</v>
          </cell>
          <cell r="U2112" t="str">
            <v>Contractuel</v>
          </cell>
          <cell r="V2112">
            <v>45689</v>
          </cell>
          <cell r="W2112">
            <v>45716</v>
          </cell>
          <cell r="Z2112">
            <v>45369</v>
          </cell>
          <cell r="AA2112">
            <v>3</v>
          </cell>
          <cell r="AB2112">
            <v>2024</v>
          </cell>
          <cell r="AC2112">
            <v>2028</v>
          </cell>
          <cell r="AD2112">
            <v>0.96666666666666667</v>
          </cell>
          <cell r="AE2112" t="str">
            <v>&lt; 1</v>
          </cell>
          <cell r="AF2112">
            <v>31460</v>
          </cell>
          <cell r="AG2112">
            <v>39.073972602739723</v>
          </cell>
          <cell r="AH2112" t="str">
            <v>&gt;35&lt; 45</v>
          </cell>
          <cell r="AI2112">
            <v>16069264</v>
          </cell>
          <cell r="AJ2112" t="str">
            <v>08</v>
          </cell>
          <cell r="AK2112" t="str">
            <v>04807641</v>
          </cell>
          <cell r="AL2112">
            <v>44889</v>
          </cell>
          <cell r="AM2112" t="str">
            <v>FEMME</v>
          </cell>
          <cell r="AN2112" t="str">
            <v>Marié(e)</v>
          </cell>
          <cell r="AO2112">
            <v>2</v>
          </cell>
          <cell r="AP2112" t="str">
            <v>2ème année sécondaire</v>
          </cell>
          <cell r="AQ2112">
            <v>3</v>
          </cell>
          <cell r="AR2112">
            <v>1</v>
          </cell>
          <cell r="AS2112">
            <v>45734.25</v>
          </cell>
          <cell r="AT2112" t="str">
            <v>Horaire</v>
          </cell>
          <cell r="AU2112">
            <v>3.5</v>
          </cell>
          <cell r="AV2112">
            <v>17</v>
          </cell>
          <cell r="AW2112" t="str">
            <v>00100</v>
          </cell>
          <cell r="AX2112" t="str">
            <v>00003433027</v>
          </cell>
          <cell r="AY2112">
            <v>82</v>
          </cell>
          <cell r="AZ2112" t="str">
            <v>LA POSTE</v>
          </cell>
          <cell r="BA2112" t="str">
            <v>17001000000343302782</v>
          </cell>
          <cell r="BB2112">
            <v>20</v>
          </cell>
          <cell r="BC2112" t="str">
            <v>JAYARA SIDI HASSINE</v>
          </cell>
          <cell r="BD2112" t="str">
            <v>TUNIS</v>
          </cell>
          <cell r="BG2112">
            <v>50621703</v>
          </cell>
          <cell r="BH2112">
            <v>21577794</v>
          </cell>
          <cell r="BJ2112" t="str">
            <v>JAYARA</v>
          </cell>
          <cell r="BK2112" t="str">
            <v>A-P7 AR</v>
          </cell>
          <cell r="BL2112" t="str">
            <v>1.1</v>
          </cell>
          <cell r="BT2112">
            <v>1122</v>
          </cell>
          <cell r="BU2112" t="str">
            <v>si</v>
          </cell>
        </row>
        <row r="2113">
          <cell r="B2113">
            <v>2173</v>
          </cell>
          <cell r="C2113" t="str">
            <v>Madame</v>
          </cell>
          <cell r="D2113" t="str">
            <v>JENDOUBI AMAL</v>
          </cell>
          <cell r="E2113" t="str">
            <v>SAGE Tunisia</v>
          </cell>
          <cell r="F2113" t="str">
            <v>PRODUCTION</v>
          </cell>
          <cell r="G2113" t="str">
            <v>Couturière</v>
          </cell>
          <cell r="H2113" t="str">
            <v>P7 AR</v>
          </cell>
          <cell r="I2113" t="str">
            <v>FOUED HOMRANI</v>
          </cell>
          <cell r="J2113" t="str">
            <v>A</v>
          </cell>
          <cell r="K2113" t="str">
            <v>DIRECTS</v>
          </cell>
          <cell r="L2113" t="str">
            <v>Variable cost at standard</v>
          </cell>
          <cell r="M2113" t="str">
            <v>Couturière</v>
          </cell>
          <cell r="N2113">
            <v>45369</v>
          </cell>
          <cell r="P2113">
            <v>-249</v>
          </cell>
          <cell r="Q2113">
            <v>45463</v>
          </cell>
          <cell r="R2113" t="str">
            <v>maladie de sa mere</v>
          </cell>
          <cell r="T2113" t="str">
            <v>CDD</v>
          </cell>
          <cell r="U2113" t="str">
            <v>Contractuel</v>
          </cell>
          <cell r="V2113">
            <v>45444</v>
          </cell>
          <cell r="W2113">
            <v>45473</v>
          </cell>
          <cell r="Z2113">
            <v>45369</v>
          </cell>
          <cell r="AA2113">
            <v>3</v>
          </cell>
          <cell r="AB2113">
            <v>2024</v>
          </cell>
          <cell r="AC2113">
            <v>2028</v>
          </cell>
          <cell r="AD2113">
            <v>0.96666666666666667</v>
          </cell>
          <cell r="AE2113" t="str">
            <v>&lt; 1</v>
          </cell>
          <cell r="AF2113">
            <v>36226</v>
          </cell>
          <cell r="AG2113">
            <v>26.016438356164382</v>
          </cell>
          <cell r="AH2113" t="str">
            <v>&gt;25&lt; 35</v>
          </cell>
          <cell r="AI2113">
            <v>17451135</v>
          </cell>
          <cell r="AJ2113" t="str">
            <v>04</v>
          </cell>
          <cell r="AK2113" t="str">
            <v>09525225</v>
          </cell>
          <cell r="AL2113">
            <v>42865</v>
          </cell>
          <cell r="AM2113" t="str">
            <v>FEMME</v>
          </cell>
          <cell r="AN2113" t="str">
            <v>Célibataire</v>
          </cell>
          <cell r="AP2113" t="str">
            <v>1ère année sécondaire</v>
          </cell>
          <cell r="AQ2113">
            <v>3</v>
          </cell>
          <cell r="AR2113">
            <v>1</v>
          </cell>
          <cell r="AS2113">
            <v>45734.25</v>
          </cell>
          <cell r="AT2113" t="str">
            <v>Horaire</v>
          </cell>
          <cell r="AU2113">
            <v>3.5</v>
          </cell>
          <cell r="AV2113">
            <v>17</v>
          </cell>
          <cell r="AW2113" t="str">
            <v>00100</v>
          </cell>
          <cell r="AX2113" t="str">
            <v>00003007285</v>
          </cell>
          <cell r="AY2113">
            <v>12</v>
          </cell>
          <cell r="AZ2113" t="str">
            <v>LA POSTE</v>
          </cell>
          <cell r="BA2113" t="str">
            <v>17001000000300728512</v>
          </cell>
          <cell r="BB2113">
            <v>20</v>
          </cell>
          <cell r="BC2113" t="str">
            <v>JEDAYDA TEBORBA</v>
          </cell>
          <cell r="BD2113" t="str">
            <v>MANOUBA</v>
          </cell>
          <cell r="BG2113">
            <v>54487199</v>
          </cell>
          <cell r="BK2113" t="str">
            <v>A-P7 AR</v>
          </cell>
          <cell r="BL2113" t="str">
            <v>1.1</v>
          </cell>
          <cell r="BU2113" t="str">
            <v>Non-Actif</v>
          </cell>
        </row>
        <row r="2114">
          <cell r="B2114">
            <v>2174</v>
          </cell>
          <cell r="C2114" t="str">
            <v>Madame</v>
          </cell>
          <cell r="D2114" t="str">
            <v>DRIDI SAMIA</v>
          </cell>
          <cell r="E2114" t="str">
            <v>SAGE Tunisia</v>
          </cell>
          <cell r="F2114" t="str">
            <v>PRODUCTION</v>
          </cell>
          <cell r="G2114" t="str">
            <v>Couturière</v>
          </cell>
          <cell r="H2114" t="str">
            <v>P6 AR</v>
          </cell>
          <cell r="I2114" t="str">
            <v>MASSOUD BRAHMI</v>
          </cell>
          <cell r="J2114" t="str">
            <v>B</v>
          </cell>
          <cell r="K2114" t="str">
            <v>DIRECTS</v>
          </cell>
          <cell r="L2114" t="str">
            <v>Variable cost at standard</v>
          </cell>
          <cell r="M2114" t="str">
            <v>Couturière</v>
          </cell>
          <cell r="N2114">
            <v>45369</v>
          </cell>
          <cell r="P2114">
            <v>-6</v>
          </cell>
          <cell r="T2114" t="str">
            <v>CDD</v>
          </cell>
          <cell r="U2114" t="str">
            <v>Contractuel</v>
          </cell>
          <cell r="V2114">
            <v>45689</v>
          </cell>
          <cell r="W2114">
            <v>45716</v>
          </cell>
          <cell r="Z2114">
            <v>45369</v>
          </cell>
          <cell r="AA2114">
            <v>3</v>
          </cell>
          <cell r="AB2114">
            <v>2024</v>
          </cell>
          <cell r="AC2114">
            <v>2028</v>
          </cell>
          <cell r="AD2114">
            <v>0.96666666666666667</v>
          </cell>
          <cell r="AE2114" t="str">
            <v>&lt; 1</v>
          </cell>
          <cell r="AF2114">
            <v>28838</v>
          </cell>
          <cell r="AG2114">
            <v>46.257534246575339</v>
          </cell>
          <cell r="AH2114" t="str">
            <v>&gt;45&lt; 55</v>
          </cell>
          <cell r="AI2114">
            <v>12254367</v>
          </cell>
          <cell r="AJ2114" t="str">
            <v>06</v>
          </cell>
          <cell r="AK2114" t="str">
            <v>07319035</v>
          </cell>
          <cell r="AL2114">
            <v>41381</v>
          </cell>
          <cell r="AM2114" t="str">
            <v>FEMME</v>
          </cell>
          <cell r="AN2114" t="str">
            <v>Marié(e)</v>
          </cell>
          <cell r="AO2114">
            <v>3</v>
          </cell>
          <cell r="AP2114" t="str">
            <v>1ère année sécondaire</v>
          </cell>
          <cell r="AQ2114">
            <v>3</v>
          </cell>
          <cell r="AR2114">
            <v>1</v>
          </cell>
          <cell r="AS2114">
            <v>45734.25</v>
          </cell>
          <cell r="AT2114" t="str">
            <v>Horaire</v>
          </cell>
          <cell r="AU2114">
            <v>3.5</v>
          </cell>
          <cell r="AV2114">
            <v>17</v>
          </cell>
          <cell r="AW2114" t="str">
            <v>00100</v>
          </cell>
          <cell r="AX2114" t="str">
            <v>00003432893</v>
          </cell>
          <cell r="AY2114">
            <v>96</v>
          </cell>
          <cell r="AZ2114" t="str">
            <v>LA POSTE</v>
          </cell>
          <cell r="BA2114" t="str">
            <v>17001000000343289396</v>
          </cell>
          <cell r="BB2114">
            <v>20</v>
          </cell>
          <cell r="BC2114" t="str">
            <v>MORNAGUIA</v>
          </cell>
          <cell r="BD2114" t="str">
            <v>TUNIS</v>
          </cell>
          <cell r="BG2114">
            <v>50514627</v>
          </cell>
          <cell r="BH2114">
            <v>22482205</v>
          </cell>
          <cell r="BJ2114" t="str">
            <v>MORNAGUIA</v>
          </cell>
          <cell r="BK2114" t="str">
            <v>B-P6 AR</v>
          </cell>
          <cell r="BL2114" t="str">
            <v>1.1</v>
          </cell>
          <cell r="BT2114">
            <v>1134</v>
          </cell>
          <cell r="BU2114" t="str">
            <v>si</v>
          </cell>
        </row>
        <row r="2115">
          <cell r="B2115">
            <v>2175</v>
          </cell>
          <cell r="C2115" t="str">
            <v>Madame</v>
          </cell>
          <cell r="D2115" t="str">
            <v>HASNAOUI NASSIMA</v>
          </cell>
          <cell r="E2115" t="str">
            <v>SAGE Tunisia</v>
          </cell>
          <cell r="F2115" t="str">
            <v>PRODUCTION</v>
          </cell>
          <cell r="G2115" t="str">
            <v>Couturière</v>
          </cell>
          <cell r="H2115" t="str">
            <v>P6 AR</v>
          </cell>
          <cell r="I2115" t="str">
            <v>MASSOUD BRAHMI</v>
          </cell>
          <cell r="J2115" t="str">
            <v>B</v>
          </cell>
          <cell r="K2115" t="str">
            <v>DIRECTS</v>
          </cell>
          <cell r="L2115" t="str">
            <v>Variable cost at standard</v>
          </cell>
          <cell r="M2115" t="str">
            <v>Couturière</v>
          </cell>
          <cell r="N2115">
            <v>45369</v>
          </cell>
          <cell r="P2115">
            <v>-6</v>
          </cell>
          <cell r="T2115" t="str">
            <v>CDD</v>
          </cell>
          <cell r="U2115" t="str">
            <v>Contractuel</v>
          </cell>
          <cell r="V2115">
            <v>45689</v>
          </cell>
          <cell r="W2115">
            <v>45716</v>
          </cell>
          <cell r="Z2115">
            <v>45369</v>
          </cell>
          <cell r="AA2115">
            <v>3</v>
          </cell>
          <cell r="AB2115">
            <v>2024</v>
          </cell>
          <cell r="AC2115">
            <v>2028</v>
          </cell>
          <cell r="AD2115">
            <v>0.96666666666666667</v>
          </cell>
          <cell r="AE2115" t="str">
            <v>&lt; 1</v>
          </cell>
          <cell r="AF2115">
            <v>30668</v>
          </cell>
          <cell r="AG2115">
            <v>41.243835616438353</v>
          </cell>
          <cell r="AH2115" t="str">
            <v>&gt;35&lt; 45</v>
          </cell>
          <cell r="AI2115">
            <v>12727492</v>
          </cell>
          <cell r="AJ2115" t="str">
            <v>09</v>
          </cell>
          <cell r="AK2115" t="str">
            <v>08068839</v>
          </cell>
          <cell r="AL2115">
            <v>40621</v>
          </cell>
          <cell r="AM2115" t="str">
            <v>FEMME</v>
          </cell>
          <cell r="AN2115" t="str">
            <v>Marié(e)</v>
          </cell>
          <cell r="AP2115" t="str">
            <v>7ème année</v>
          </cell>
          <cell r="AQ2115">
            <v>3</v>
          </cell>
          <cell r="AR2115">
            <v>1</v>
          </cell>
          <cell r="AS2115">
            <v>45734.25</v>
          </cell>
          <cell r="AT2115" t="str">
            <v>Horaire</v>
          </cell>
          <cell r="AU2115">
            <v>3.5</v>
          </cell>
          <cell r="AV2115">
            <v>17</v>
          </cell>
          <cell r="AW2115" t="str">
            <v>00100</v>
          </cell>
          <cell r="AX2115" t="str">
            <v>00001497538</v>
          </cell>
          <cell r="AY2115">
            <v>32</v>
          </cell>
          <cell r="AZ2115" t="str">
            <v>LA POSTE</v>
          </cell>
          <cell r="BA2115" t="str">
            <v>17001000000149753832</v>
          </cell>
          <cell r="BB2115">
            <v>20</v>
          </cell>
          <cell r="BC2115" t="str">
            <v>OUARDIA 6</v>
          </cell>
          <cell r="BD2115" t="str">
            <v>BEN AROUS</v>
          </cell>
          <cell r="BG2115">
            <v>55932855</v>
          </cell>
          <cell r="BH2115">
            <v>26321656</v>
          </cell>
          <cell r="BJ2115" t="str">
            <v>OUARDIYA</v>
          </cell>
          <cell r="BK2115" t="str">
            <v>B-P6 AR</v>
          </cell>
          <cell r="BL2115" t="str">
            <v>1.1</v>
          </cell>
          <cell r="BT2115">
            <v>1135</v>
          </cell>
          <cell r="BU2115" t="str">
            <v>si</v>
          </cell>
        </row>
        <row r="2116">
          <cell r="B2116">
            <v>2176</v>
          </cell>
          <cell r="C2116" t="str">
            <v>Madame</v>
          </cell>
          <cell r="D2116" t="str">
            <v>CHIHANI NAJET</v>
          </cell>
          <cell r="E2116" t="str">
            <v>SAGE Tunisia</v>
          </cell>
          <cell r="F2116" t="str">
            <v>PRODUCTION</v>
          </cell>
          <cell r="G2116" t="str">
            <v>Couturière</v>
          </cell>
          <cell r="H2116" t="str">
            <v>P6 AR</v>
          </cell>
          <cell r="I2116" t="str">
            <v>MASSOUD BRAHMI</v>
          </cell>
          <cell r="J2116" t="str">
            <v>B</v>
          </cell>
          <cell r="K2116" t="str">
            <v>DIRECTS</v>
          </cell>
          <cell r="L2116" t="str">
            <v>Variable cost at standard</v>
          </cell>
          <cell r="M2116" t="str">
            <v>Couturière</v>
          </cell>
          <cell r="N2116">
            <v>45369</v>
          </cell>
          <cell r="P2116">
            <v>-6</v>
          </cell>
          <cell r="T2116" t="str">
            <v>CDD</v>
          </cell>
          <cell r="U2116" t="str">
            <v>Contractuel</v>
          </cell>
          <cell r="V2116">
            <v>45689</v>
          </cell>
          <cell r="W2116">
            <v>45716</v>
          </cell>
          <cell r="Z2116">
            <v>45369</v>
          </cell>
          <cell r="AA2116">
            <v>3</v>
          </cell>
          <cell r="AB2116">
            <v>2024</v>
          </cell>
          <cell r="AC2116">
            <v>2028</v>
          </cell>
          <cell r="AD2116">
            <v>0.96666666666666667</v>
          </cell>
          <cell r="AE2116" t="str">
            <v>&lt; 1</v>
          </cell>
          <cell r="AF2116">
            <v>29872</v>
          </cell>
          <cell r="AG2116">
            <v>43.424657534246577</v>
          </cell>
          <cell r="AH2116" t="str">
            <v>&gt;35&lt; 45</v>
          </cell>
          <cell r="AI2116">
            <v>12955433</v>
          </cell>
          <cell r="AJ2116" t="str">
            <v>08</v>
          </cell>
          <cell r="AK2116" t="str">
            <v>07632847</v>
          </cell>
          <cell r="AL2116">
            <v>36965</v>
          </cell>
          <cell r="AM2116" t="str">
            <v>FEMME</v>
          </cell>
          <cell r="AN2116" t="str">
            <v>Marié(e)</v>
          </cell>
          <cell r="AO2116">
            <v>3</v>
          </cell>
          <cell r="AP2116" t="str">
            <v>6 ème année primaire</v>
          </cell>
          <cell r="AQ2116">
            <v>3</v>
          </cell>
          <cell r="AR2116">
            <v>1</v>
          </cell>
          <cell r="AS2116">
            <v>45734.25</v>
          </cell>
          <cell r="AT2116" t="str">
            <v>Horaire</v>
          </cell>
          <cell r="AU2116">
            <v>3.5</v>
          </cell>
          <cell r="AV2116">
            <v>17</v>
          </cell>
          <cell r="AW2116">
            <v>53594</v>
          </cell>
          <cell r="AX2116" t="str">
            <v>01729171500</v>
          </cell>
          <cell r="AY2116">
            <v>72</v>
          </cell>
          <cell r="AZ2116" t="str">
            <v>LA POSTE</v>
          </cell>
          <cell r="BA2116" t="str">
            <v>17535940172917150072</v>
          </cell>
          <cell r="BB2116">
            <v>20</v>
          </cell>
          <cell r="BC2116" t="str">
            <v>ZAHROUNI</v>
          </cell>
          <cell r="BD2116" t="str">
            <v>TUNIS</v>
          </cell>
          <cell r="BG2116">
            <v>54102581</v>
          </cell>
          <cell r="BJ2116" t="str">
            <v>ZAHROUNI</v>
          </cell>
          <cell r="BK2116" t="str">
            <v>B-P6 AR</v>
          </cell>
          <cell r="BL2116" t="str">
            <v>1.1</v>
          </cell>
          <cell r="BT2116">
            <v>1136</v>
          </cell>
          <cell r="BU2116" t="str">
            <v>si</v>
          </cell>
        </row>
        <row r="2117">
          <cell r="B2117">
            <v>2177</v>
          </cell>
          <cell r="C2117" t="str">
            <v>Madame</v>
          </cell>
          <cell r="D2117" t="str">
            <v>ABID WAHIDA</v>
          </cell>
          <cell r="E2117" t="str">
            <v>SAGE Tunisia</v>
          </cell>
          <cell r="F2117" t="str">
            <v>PRODUCTION</v>
          </cell>
          <cell r="G2117" t="str">
            <v>Couturière</v>
          </cell>
          <cell r="H2117" t="str">
            <v>P6 AR</v>
          </cell>
          <cell r="I2117" t="str">
            <v>MASSOUD BRAHMI</v>
          </cell>
          <cell r="J2117" t="str">
            <v>B</v>
          </cell>
          <cell r="K2117" t="str">
            <v>DIRECTS</v>
          </cell>
          <cell r="L2117" t="str">
            <v>Variable cost at standard</v>
          </cell>
          <cell r="M2117" t="str">
            <v>Couturière</v>
          </cell>
          <cell r="N2117">
            <v>45369</v>
          </cell>
          <cell r="P2117">
            <v>-6</v>
          </cell>
          <cell r="T2117" t="str">
            <v>CDD</v>
          </cell>
          <cell r="U2117" t="str">
            <v>Contractuel</v>
          </cell>
          <cell r="V2117">
            <v>45689</v>
          </cell>
          <cell r="W2117">
            <v>45716</v>
          </cell>
          <cell r="Z2117">
            <v>45369</v>
          </cell>
          <cell r="AA2117">
            <v>3</v>
          </cell>
          <cell r="AB2117">
            <v>2024</v>
          </cell>
          <cell r="AC2117">
            <v>2028</v>
          </cell>
          <cell r="AD2117">
            <v>0.96666666666666667</v>
          </cell>
          <cell r="AE2117" t="str">
            <v>&lt; 1</v>
          </cell>
          <cell r="AF2117">
            <v>32707</v>
          </cell>
          <cell r="AG2117">
            <v>35.657534246575345</v>
          </cell>
          <cell r="AH2117" t="str">
            <v>&gt;35&lt; 45</v>
          </cell>
          <cell r="AI2117">
            <v>12639940</v>
          </cell>
          <cell r="AJ2117" t="str">
            <v>04</v>
          </cell>
          <cell r="AK2117" t="str">
            <v>00983164</v>
          </cell>
          <cell r="AL2117">
            <v>38216</v>
          </cell>
          <cell r="AM2117" t="str">
            <v>FEMME</v>
          </cell>
          <cell r="AN2117" t="str">
            <v>Marié(e)</v>
          </cell>
          <cell r="AO2117">
            <v>3</v>
          </cell>
          <cell r="AP2117" t="str">
            <v>9ème année</v>
          </cell>
          <cell r="AQ2117">
            <v>3</v>
          </cell>
          <cell r="AR2117">
            <v>1</v>
          </cell>
          <cell r="AS2117">
            <v>45734.25</v>
          </cell>
          <cell r="AT2117" t="str">
            <v>Horaire</v>
          </cell>
          <cell r="AU2117">
            <v>3.5</v>
          </cell>
          <cell r="AV2117">
            <v>17</v>
          </cell>
          <cell r="AW2117" t="str">
            <v>00100</v>
          </cell>
          <cell r="AX2117" t="str">
            <v>00000862695</v>
          </cell>
          <cell r="AY2117">
            <v>63</v>
          </cell>
          <cell r="AZ2117" t="str">
            <v>LA POSTE</v>
          </cell>
          <cell r="BA2117" t="str">
            <v>17001000000086269563</v>
          </cell>
          <cell r="BB2117">
            <v>20</v>
          </cell>
          <cell r="BC2117" t="str">
            <v>FOUCHENA</v>
          </cell>
          <cell r="BD2117" t="str">
            <v>BEN AROUS</v>
          </cell>
          <cell r="BG2117">
            <v>55118819</v>
          </cell>
          <cell r="BH2117">
            <v>23971855</v>
          </cell>
          <cell r="BJ2117" t="str">
            <v>FOUCHANA</v>
          </cell>
          <cell r="BK2117" t="str">
            <v>B-P6 AR</v>
          </cell>
          <cell r="BL2117" t="str">
            <v>1.1</v>
          </cell>
          <cell r="BT2117">
            <v>1137</v>
          </cell>
          <cell r="BU2117" t="str">
            <v>si</v>
          </cell>
        </row>
        <row r="2118">
          <cell r="B2118">
            <v>2178</v>
          </cell>
          <cell r="C2118" t="str">
            <v>Madame</v>
          </cell>
          <cell r="D2118" t="str">
            <v>KOUKI AHLEM</v>
          </cell>
          <cell r="E2118" t="str">
            <v>SAGE Tunisia</v>
          </cell>
          <cell r="F2118" t="str">
            <v>PRODUCTION</v>
          </cell>
          <cell r="G2118" t="str">
            <v>Contrôle qualité</v>
          </cell>
          <cell r="H2118" t="str">
            <v>P6 AV</v>
          </cell>
          <cell r="I2118" t="str">
            <v>Anis Sbouri</v>
          </cell>
          <cell r="J2118" t="str">
            <v>A</v>
          </cell>
          <cell r="K2118" t="str">
            <v>INDIRECTS</v>
          </cell>
          <cell r="L2118" t="str">
            <v>Variable cost at standard</v>
          </cell>
          <cell r="M2118" t="str">
            <v>Contrôle qualité</v>
          </cell>
          <cell r="N2118">
            <v>45369</v>
          </cell>
          <cell r="P2118">
            <v>-126</v>
          </cell>
          <cell r="Q2118">
            <v>45595</v>
          </cell>
          <cell r="R2118" t="str">
            <v>conflit avec son chef</v>
          </cell>
          <cell r="T2118" t="str">
            <v>CDD</v>
          </cell>
          <cell r="U2118" t="str">
            <v>Contractuel</v>
          </cell>
          <cell r="V2118">
            <v>45536</v>
          </cell>
          <cell r="W2118">
            <v>45596</v>
          </cell>
          <cell r="Z2118">
            <v>45369</v>
          </cell>
          <cell r="AA2118">
            <v>3</v>
          </cell>
          <cell r="AB2118">
            <v>2024</v>
          </cell>
          <cell r="AC2118">
            <v>2028</v>
          </cell>
          <cell r="AD2118">
            <v>0.96666666666666667</v>
          </cell>
          <cell r="AE2118" t="str">
            <v>&lt; 1</v>
          </cell>
          <cell r="AF2118">
            <v>35073</v>
          </cell>
          <cell r="AG2118">
            <v>29.175342465753424</v>
          </cell>
          <cell r="AH2118" t="str">
            <v>&gt;25&lt; 35</v>
          </cell>
          <cell r="AI2118">
            <v>17377507</v>
          </cell>
          <cell r="AJ2118" t="str">
            <v>03</v>
          </cell>
          <cell r="AK2118" t="str">
            <v>13006913</v>
          </cell>
          <cell r="AL2118">
            <v>43852</v>
          </cell>
          <cell r="AM2118" t="str">
            <v>FEMME</v>
          </cell>
          <cell r="AN2118" t="str">
            <v>Célibataire</v>
          </cell>
          <cell r="AP2118" t="str">
            <v>Baccalauréat +2 formation comptabilité</v>
          </cell>
          <cell r="AQ2118">
            <v>3</v>
          </cell>
          <cell r="AR2118">
            <v>1</v>
          </cell>
          <cell r="AS2118">
            <v>45734.25</v>
          </cell>
          <cell r="AT2118" t="str">
            <v>Horaire</v>
          </cell>
          <cell r="AU2118">
            <v>3.6629999999999998</v>
          </cell>
          <cell r="AV2118">
            <v>17</v>
          </cell>
          <cell r="AW2118" t="str">
            <v>00100</v>
          </cell>
          <cell r="AX2118" t="str">
            <v>00002969757</v>
          </cell>
          <cell r="AY2118">
            <v>76</v>
          </cell>
          <cell r="AZ2118" t="str">
            <v>LA POSTE</v>
          </cell>
          <cell r="BA2118" t="str">
            <v>17001000000296975776</v>
          </cell>
          <cell r="BB2118">
            <v>20</v>
          </cell>
          <cell r="BC2118" t="str">
            <v>SIDI ALI HATTAB MORNAGUIA</v>
          </cell>
          <cell r="BD2118" t="str">
            <v>MANOUBA</v>
          </cell>
          <cell r="BG2118">
            <v>24476190</v>
          </cell>
          <cell r="BJ2118" t="str">
            <v>MORNAGUIA</v>
          </cell>
          <cell r="BK2118" t="str">
            <v>A-P6 AV</v>
          </cell>
          <cell r="BL2118" t="str">
            <v>1.3</v>
          </cell>
          <cell r="BU2118" t="str">
            <v>Non-Actif</v>
          </cell>
          <cell r="BV2118" t="str">
            <v>P6 AV CA</v>
          </cell>
        </row>
        <row r="2119">
          <cell r="B2119">
            <v>2179</v>
          </cell>
          <cell r="C2119" t="str">
            <v>Madame</v>
          </cell>
          <cell r="D2119" t="str">
            <v>GHAZI NEDIA</v>
          </cell>
          <cell r="E2119" t="str">
            <v>SAGE Tunisia</v>
          </cell>
          <cell r="F2119" t="str">
            <v>PRODUCTION</v>
          </cell>
          <cell r="G2119" t="str">
            <v>Contrôle qualité</v>
          </cell>
          <cell r="H2119" t="str">
            <v>P6 AR</v>
          </cell>
          <cell r="I2119" t="str">
            <v>MOHAMED AMINE</v>
          </cell>
          <cell r="J2119" t="str">
            <v>A</v>
          </cell>
          <cell r="K2119" t="str">
            <v>INDIRECTS</v>
          </cell>
          <cell r="L2119" t="str">
            <v>Variable cost at standard</v>
          </cell>
          <cell r="M2119" t="str">
            <v>Contrôle qualité</v>
          </cell>
          <cell r="N2119">
            <v>45370</v>
          </cell>
          <cell r="P2119">
            <v>-6</v>
          </cell>
          <cell r="T2119" t="str">
            <v>CDD</v>
          </cell>
          <cell r="U2119" t="str">
            <v>Contractuel</v>
          </cell>
          <cell r="V2119">
            <v>45689</v>
          </cell>
          <cell r="W2119">
            <v>45716</v>
          </cell>
          <cell r="Z2119">
            <v>45370</v>
          </cell>
          <cell r="AA2119">
            <v>3</v>
          </cell>
          <cell r="AB2119">
            <v>2024</v>
          </cell>
          <cell r="AC2119">
            <v>2028</v>
          </cell>
          <cell r="AD2119">
            <v>0.96388888888888891</v>
          </cell>
          <cell r="AE2119" t="str">
            <v>&lt; 1</v>
          </cell>
          <cell r="AF2119">
            <v>29185</v>
          </cell>
          <cell r="AG2119">
            <v>45.30684931506849</v>
          </cell>
          <cell r="AH2119" t="str">
            <v>&gt;45&lt; 55</v>
          </cell>
          <cell r="AI2119">
            <v>12966214</v>
          </cell>
          <cell r="AJ2119" t="str">
            <v>07</v>
          </cell>
          <cell r="AK2119" t="str">
            <v>04699030</v>
          </cell>
          <cell r="AL2119">
            <v>37909</v>
          </cell>
          <cell r="AM2119" t="str">
            <v>FEMME</v>
          </cell>
          <cell r="AN2119" t="str">
            <v>Marié(e)</v>
          </cell>
          <cell r="AO2119">
            <v>2</v>
          </cell>
          <cell r="AP2119" t="str">
            <v>Baccalauréat +2</v>
          </cell>
          <cell r="AQ2119">
            <v>3</v>
          </cell>
          <cell r="AR2119">
            <v>1</v>
          </cell>
          <cell r="AS2119">
            <v>45735.25</v>
          </cell>
          <cell r="AT2119" t="str">
            <v>Horaire</v>
          </cell>
          <cell r="AU2119">
            <v>3.6629999999999998</v>
          </cell>
          <cell r="AV2119">
            <v>25</v>
          </cell>
          <cell r="AW2119" t="str">
            <v>03300</v>
          </cell>
          <cell r="AX2119" t="str">
            <v>00001241258</v>
          </cell>
          <cell r="AY2119">
            <v>32</v>
          </cell>
          <cell r="AZ2119" t="str">
            <v>ZITOUNA BANK</v>
          </cell>
          <cell r="BA2119" t="str">
            <v>25033000000124125832</v>
          </cell>
          <cell r="BB2119">
            <v>20</v>
          </cell>
          <cell r="BC2119" t="str">
            <v>ZAHROUNI</v>
          </cell>
          <cell r="BD2119" t="str">
            <v>TUNIS</v>
          </cell>
          <cell r="BG2119">
            <v>21298862</v>
          </cell>
          <cell r="BJ2119" t="str">
            <v>ZAHROUNI</v>
          </cell>
          <cell r="BK2119" t="str">
            <v>CAMPO A</v>
          </cell>
          <cell r="BL2119" t="str">
            <v>1.3</v>
          </cell>
          <cell r="BT2119">
            <v>1138</v>
          </cell>
          <cell r="BU2119" t="str">
            <v>si</v>
          </cell>
        </row>
        <row r="2120">
          <cell r="B2120">
            <v>2180</v>
          </cell>
          <cell r="C2120" t="str">
            <v>Madame</v>
          </cell>
          <cell r="D2120" t="str">
            <v>TARIFI IMENE</v>
          </cell>
          <cell r="E2120" t="str">
            <v>SAGE Tunisia</v>
          </cell>
          <cell r="F2120" t="str">
            <v>PRODUCTION</v>
          </cell>
          <cell r="G2120" t="str">
            <v>Prép CAMPO</v>
          </cell>
          <cell r="H2120" t="str">
            <v>P7 AR</v>
          </cell>
          <cell r="I2120" t="str">
            <v>FOUED HOMRANI</v>
          </cell>
          <cell r="J2120" t="str">
            <v>A</v>
          </cell>
          <cell r="K2120" t="str">
            <v>DIRECTS</v>
          </cell>
          <cell r="L2120" t="str">
            <v>Variable cost at standard</v>
          </cell>
          <cell r="M2120" t="str">
            <v>Prép CAMPO</v>
          </cell>
          <cell r="N2120">
            <v>45372</v>
          </cell>
          <cell r="P2120">
            <v>-6</v>
          </cell>
          <cell r="T2120" t="str">
            <v>CDD</v>
          </cell>
          <cell r="U2120" t="str">
            <v>Contractuel</v>
          </cell>
          <cell r="V2120">
            <v>45689</v>
          </cell>
          <cell r="W2120">
            <v>45716</v>
          </cell>
          <cell r="Z2120">
            <v>45372</v>
          </cell>
          <cell r="AA2120">
            <v>3</v>
          </cell>
          <cell r="AB2120">
            <v>2024</v>
          </cell>
          <cell r="AC2120">
            <v>2028</v>
          </cell>
          <cell r="AD2120">
            <v>0.95833333333333337</v>
          </cell>
          <cell r="AE2120" t="str">
            <v>&lt; 1</v>
          </cell>
          <cell r="AF2120">
            <v>29959</v>
          </cell>
          <cell r="AG2120">
            <v>43.186301369863017</v>
          </cell>
          <cell r="AH2120" t="str">
            <v>&gt;35&lt; 45</v>
          </cell>
          <cell r="AI2120">
            <v>12263702</v>
          </cell>
          <cell r="AJ2120" t="str">
            <v>01</v>
          </cell>
          <cell r="AK2120" t="str">
            <v>08128175</v>
          </cell>
          <cell r="AL2120">
            <v>36815</v>
          </cell>
          <cell r="AM2120" t="str">
            <v>FEMME</v>
          </cell>
          <cell r="AN2120" t="str">
            <v>Marié(e)</v>
          </cell>
          <cell r="AO2120">
            <v>3</v>
          </cell>
          <cell r="AP2120" t="str">
            <v>8ème année</v>
          </cell>
          <cell r="AQ2120">
            <v>3</v>
          </cell>
          <cell r="AR2120">
            <v>1</v>
          </cell>
          <cell r="AS2120">
            <v>45737.25</v>
          </cell>
          <cell r="AT2120" t="str">
            <v>Horaire</v>
          </cell>
          <cell r="AU2120">
            <v>3.5</v>
          </cell>
          <cell r="AV2120">
            <v>25</v>
          </cell>
          <cell r="AW2120">
            <v>19600</v>
          </cell>
          <cell r="AX2120" t="str">
            <v>00001259809</v>
          </cell>
          <cell r="AY2120">
            <v>94</v>
          </cell>
          <cell r="AZ2120" t="str">
            <v>ZITOUNA BANK</v>
          </cell>
          <cell r="BA2120" t="str">
            <v>25196000000125980994</v>
          </cell>
          <cell r="BB2120">
            <v>20</v>
          </cell>
          <cell r="BC2120" t="str">
            <v>OUED LIL</v>
          </cell>
          <cell r="BD2120" t="str">
            <v>TUNIS</v>
          </cell>
          <cell r="BG2120">
            <v>55923288</v>
          </cell>
          <cell r="BJ2120" t="str">
            <v>OUED ELIL</v>
          </cell>
          <cell r="BK2120" t="str">
            <v>A-P7 AR</v>
          </cell>
          <cell r="BL2120" t="str">
            <v>1.1</v>
          </cell>
          <cell r="BT2120">
            <v>1125</v>
          </cell>
          <cell r="BU2120" t="str">
            <v>si</v>
          </cell>
        </row>
        <row r="2121">
          <cell r="B2121">
            <v>2181</v>
          </cell>
          <cell r="C2121" t="str">
            <v>Madame</v>
          </cell>
          <cell r="D2121" t="str">
            <v>BOUANI ARBIA</v>
          </cell>
          <cell r="E2121" t="str">
            <v>SAGE Tunisia</v>
          </cell>
          <cell r="F2121" t="str">
            <v>PRODUCTION</v>
          </cell>
          <cell r="G2121" t="str">
            <v>Contrôle qualité</v>
          </cell>
          <cell r="H2121" t="str">
            <v>Panda</v>
          </cell>
          <cell r="I2121" t="str">
            <v>HASNA NASRAOUI</v>
          </cell>
          <cell r="J2121" t="str">
            <v>A</v>
          </cell>
          <cell r="K2121" t="str">
            <v>INDIRECTS</v>
          </cell>
          <cell r="L2121" t="str">
            <v>Variable cost at standard</v>
          </cell>
          <cell r="M2121" t="str">
            <v>Contrôle qualité</v>
          </cell>
          <cell r="N2121">
            <v>45372</v>
          </cell>
          <cell r="P2121">
            <v>-6</v>
          </cell>
          <cell r="T2121" t="str">
            <v>CDD</v>
          </cell>
          <cell r="U2121" t="str">
            <v>Contractuel</v>
          </cell>
          <cell r="V2121">
            <v>45689</v>
          </cell>
          <cell r="W2121">
            <v>45716</v>
          </cell>
          <cell r="Z2121">
            <v>45372</v>
          </cell>
          <cell r="AA2121">
            <v>3</v>
          </cell>
          <cell r="AB2121">
            <v>2024</v>
          </cell>
          <cell r="AC2121">
            <v>2028</v>
          </cell>
          <cell r="AD2121">
            <v>0.95833333333333337</v>
          </cell>
          <cell r="AE2121" t="str">
            <v>&lt; 1</v>
          </cell>
          <cell r="AF2121">
            <v>36779</v>
          </cell>
          <cell r="AG2121">
            <v>24.5013698630137</v>
          </cell>
          <cell r="AH2121" t="str">
            <v>&lt; 25</v>
          </cell>
          <cell r="AI2121">
            <v>17662338</v>
          </cell>
          <cell r="AJ2121" t="str">
            <v>01</v>
          </cell>
          <cell r="AK2121" t="str">
            <v>11672145</v>
          </cell>
          <cell r="AL2121">
            <v>43853</v>
          </cell>
          <cell r="AM2121" t="str">
            <v>FEMME</v>
          </cell>
          <cell r="AN2121" t="str">
            <v>Célibataire</v>
          </cell>
          <cell r="AP2121" t="str">
            <v xml:space="preserve">Baccalauréat </v>
          </cell>
          <cell r="AQ2121">
            <v>3</v>
          </cell>
          <cell r="AR2121">
            <v>1</v>
          </cell>
          <cell r="AS2121">
            <v>45737.25</v>
          </cell>
          <cell r="AT2121" t="str">
            <v>Horaire</v>
          </cell>
          <cell r="AU2121">
            <v>3.5</v>
          </cell>
          <cell r="AV2121">
            <v>17</v>
          </cell>
          <cell r="AW2121" t="str">
            <v>00100</v>
          </cell>
          <cell r="AX2121" t="str">
            <v>00003254414</v>
          </cell>
          <cell r="AY2121">
            <v>93</v>
          </cell>
          <cell r="AZ2121" t="str">
            <v>LA POSTE</v>
          </cell>
          <cell r="BA2121" t="str">
            <v>17001000000325441493</v>
          </cell>
          <cell r="BB2121">
            <v>20</v>
          </cell>
          <cell r="BC2121" t="str">
            <v>SIDI HASSINE</v>
          </cell>
          <cell r="BD2121" t="str">
            <v>TUNIS</v>
          </cell>
          <cell r="BG2121">
            <v>29367735</v>
          </cell>
          <cell r="BH2121">
            <v>50085088</v>
          </cell>
          <cell r="BJ2121" t="str">
            <v>SIDI HSSINE</v>
          </cell>
          <cell r="BK2121" t="str">
            <v>A-Panda</v>
          </cell>
          <cell r="BL2121" t="str">
            <v>1.3</v>
          </cell>
          <cell r="BT2121">
            <v>698</v>
          </cell>
          <cell r="BU2121" t="str">
            <v>si</v>
          </cell>
        </row>
        <row r="2122">
          <cell r="B2122">
            <v>2182</v>
          </cell>
          <cell r="C2122" t="str">
            <v>Madame</v>
          </cell>
          <cell r="D2122" t="str">
            <v>OUNISSI WAFA</v>
          </cell>
          <cell r="E2122" t="str">
            <v>SAGE Tunisia</v>
          </cell>
          <cell r="F2122" t="str">
            <v>PRODUCTION</v>
          </cell>
          <cell r="G2122" t="str">
            <v>Contrôle qualité</v>
          </cell>
          <cell r="H2122" t="str">
            <v>P6 AV</v>
          </cell>
          <cell r="I2122" t="str">
            <v xml:space="preserve">Anis Mejri </v>
          </cell>
          <cell r="J2122" t="str">
            <v>B</v>
          </cell>
          <cell r="K2122" t="str">
            <v>INDIRECTS</v>
          </cell>
          <cell r="L2122" t="str">
            <v>Variable cost at standard</v>
          </cell>
          <cell r="M2122" t="str">
            <v>Contrôle qualité</v>
          </cell>
          <cell r="N2122">
            <v>45372</v>
          </cell>
          <cell r="P2122">
            <v>-6</v>
          </cell>
          <cell r="T2122" t="str">
            <v>CDD</v>
          </cell>
          <cell r="U2122" t="str">
            <v>Contractuel</v>
          </cell>
          <cell r="V2122">
            <v>45689</v>
          </cell>
          <cell r="W2122">
            <v>45716</v>
          </cell>
          <cell r="Z2122">
            <v>45372</v>
          </cell>
          <cell r="AA2122">
            <v>3</v>
          </cell>
          <cell r="AB2122">
            <v>2024</v>
          </cell>
          <cell r="AC2122">
            <v>2028</v>
          </cell>
          <cell r="AD2122">
            <v>0.95833333333333337</v>
          </cell>
          <cell r="AE2122" t="str">
            <v>&lt; 1</v>
          </cell>
          <cell r="AF2122">
            <v>33168</v>
          </cell>
          <cell r="AG2122">
            <v>34.394520547945206</v>
          </cell>
          <cell r="AH2122" t="str">
            <v>&gt;25&lt; 35</v>
          </cell>
          <cell r="AI2122">
            <v>17176397</v>
          </cell>
          <cell r="AJ2122" t="str">
            <v>00</v>
          </cell>
          <cell r="AK2122" t="str">
            <v>04849637</v>
          </cell>
          <cell r="AL2122">
            <v>44763</v>
          </cell>
          <cell r="AM2122" t="str">
            <v>FEMME</v>
          </cell>
          <cell r="AN2122" t="str">
            <v>Célibataire</v>
          </cell>
          <cell r="AP2122" t="str">
            <v>Baccalauréat +2</v>
          </cell>
          <cell r="AQ2122">
            <v>3</v>
          </cell>
          <cell r="AR2122">
            <v>1</v>
          </cell>
          <cell r="AS2122">
            <v>45737.25</v>
          </cell>
          <cell r="AT2122" t="str">
            <v>Horaire</v>
          </cell>
          <cell r="AU2122">
            <v>3.6629999999999998</v>
          </cell>
          <cell r="AV2122" t="str">
            <v>08</v>
          </cell>
          <cell r="AW2122" t="str">
            <v>00400</v>
          </cell>
          <cell r="AX2122" t="str">
            <v>01740910929</v>
          </cell>
          <cell r="AY2122">
            <v>73</v>
          </cell>
          <cell r="AZ2122" t="str">
            <v>BIAT</v>
          </cell>
          <cell r="BA2122" t="str">
            <v>08004000174091092973</v>
          </cell>
          <cell r="BB2122">
            <v>20</v>
          </cell>
          <cell r="BC2122" t="str">
            <v>13 AOUT</v>
          </cell>
          <cell r="BD2122" t="str">
            <v>TUNIS</v>
          </cell>
          <cell r="BG2122">
            <v>53238284</v>
          </cell>
          <cell r="BJ2122" t="str">
            <v>13 AOUT</v>
          </cell>
          <cell r="BK2122" t="str">
            <v>CAMPO B</v>
          </cell>
          <cell r="BL2122" t="str">
            <v>1.3</v>
          </cell>
          <cell r="BT2122">
            <v>1139</v>
          </cell>
          <cell r="BU2122" t="str">
            <v>si</v>
          </cell>
        </row>
        <row r="2123">
          <cell r="B2123">
            <v>2183</v>
          </cell>
          <cell r="C2123" t="str">
            <v>Madame</v>
          </cell>
          <cell r="D2123" t="str">
            <v>GARAMI BASSMA</v>
          </cell>
          <cell r="E2123" t="str">
            <v>SAGE Tunisia</v>
          </cell>
          <cell r="F2123" t="str">
            <v>PRODUCTION</v>
          </cell>
          <cell r="G2123" t="str">
            <v>Couturière</v>
          </cell>
          <cell r="H2123" t="str">
            <v>P7 AR</v>
          </cell>
          <cell r="I2123" t="str">
            <v>Safa</v>
          </cell>
          <cell r="J2123" t="str">
            <v>A</v>
          </cell>
          <cell r="K2123" t="str">
            <v>DIRECTS</v>
          </cell>
          <cell r="L2123" t="str">
            <v>Variable cost at standard</v>
          </cell>
          <cell r="M2123" t="str">
            <v>Couturière</v>
          </cell>
          <cell r="N2123">
            <v>45376</v>
          </cell>
          <cell r="P2123">
            <v>-187</v>
          </cell>
          <cell r="Q2123">
            <v>45524</v>
          </cell>
          <cell r="R2123" t="str">
            <v>conflit avec son chef</v>
          </cell>
          <cell r="T2123" t="str">
            <v>CDD</v>
          </cell>
          <cell r="U2123" t="str">
            <v>Contractuel</v>
          </cell>
          <cell r="V2123">
            <v>45505</v>
          </cell>
          <cell r="W2123">
            <v>45535</v>
          </cell>
          <cell r="Z2123">
            <v>45373</v>
          </cell>
          <cell r="AA2123">
            <v>3</v>
          </cell>
          <cell r="AB2123">
            <v>2024</v>
          </cell>
          <cell r="AC2123">
            <v>2028</v>
          </cell>
          <cell r="AD2123">
            <v>0.94722222222222219</v>
          </cell>
          <cell r="AE2123" t="str">
            <v>&lt; 1</v>
          </cell>
          <cell r="AF2123">
            <v>29079</v>
          </cell>
          <cell r="AG2123">
            <v>45.597260273972601</v>
          </cell>
          <cell r="AH2123" t="str">
            <v>&gt;45&lt; 55</v>
          </cell>
          <cell r="AI2123">
            <v>12386735</v>
          </cell>
          <cell r="AJ2123" t="str">
            <v>01</v>
          </cell>
          <cell r="AK2123" t="str">
            <v>07330693</v>
          </cell>
          <cell r="AL2123">
            <v>42231</v>
          </cell>
          <cell r="AM2123" t="str">
            <v>FEMME</v>
          </cell>
          <cell r="AN2123" t="str">
            <v>Marié(e)</v>
          </cell>
          <cell r="AO2123">
            <v>2</v>
          </cell>
          <cell r="AP2123" t="str">
            <v xml:space="preserve">Baccalauréat </v>
          </cell>
          <cell r="AQ2123">
            <v>3</v>
          </cell>
          <cell r="AR2123">
            <v>1</v>
          </cell>
          <cell r="AS2123">
            <v>45741.25</v>
          </cell>
          <cell r="AT2123" t="str">
            <v>Horaire</v>
          </cell>
          <cell r="AU2123">
            <v>3.5</v>
          </cell>
          <cell r="AV2123" t="str">
            <v>01</v>
          </cell>
          <cell r="AW2123" t="str">
            <v>02706</v>
          </cell>
          <cell r="AX2123">
            <v>91110338852</v>
          </cell>
          <cell r="AY2123">
            <v>12</v>
          </cell>
          <cell r="AZ2123" t="str">
            <v>ARAB TUNISIEN BANK</v>
          </cell>
          <cell r="BA2123" t="str">
            <v>01027069111033885212</v>
          </cell>
          <cell r="BB2123">
            <v>20</v>
          </cell>
          <cell r="BC2123" t="str">
            <v>DOUAR HICHER MANOUBA</v>
          </cell>
          <cell r="BD2123" t="str">
            <v>MANOUBA</v>
          </cell>
          <cell r="BG2123">
            <v>22612207</v>
          </cell>
          <cell r="BH2123">
            <v>24164668</v>
          </cell>
          <cell r="BK2123" t="str">
            <v>A-P7 AR</v>
          </cell>
          <cell r="BL2123" t="str">
            <v>1.1</v>
          </cell>
          <cell r="BU2123" t="str">
            <v>Non-Actif</v>
          </cell>
        </row>
        <row r="2124">
          <cell r="B2124">
            <v>2184</v>
          </cell>
          <cell r="C2124" t="str">
            <v>Madame</v>
          </cell>
          <cell r="D2124" t="str">
            <v>SAYARI MANEL</v>
          </cell>
          <cell r="E2124" t="str">
            <v>SAGE Tunisia</v>
          </cell>
          <cell r="F2124" t="str">
            <v>PRODUCTION</v>
          </cell>
          <cell r="G2124" t="str">
            <v>Contrôle Qualité</v>
          </cell>
          <cell r="H2124" t="str">
            <v>P6 AV</v>
          </cell>
          <cell r="I2124" t="str">
            <v>MEJRI ANIS</v>
          </cell>
          <cell r="J2124" t="str">
            <v>A</v>
          </cell>
          <cell r="K2124" t="str">
            <v>INDIRECTS</v>
          </cell>
          <cell r="L2124" t="str">
            <v>Variable cost at standard</v>
          </cell>
          <cell r="M2124" t="str">
            <v>Contrôle Qualité</v>
          </cell>
          <cell r="N2124">
            <v>45372</v>
          </cell>
          <cell r="P2124">
            <v>-310</v>
          </cell>
          <cell r="Q2124">
            <v>45414</v>
          </cell>
          <cell r="R2124" t="str">
            <v>discipline</v>
          </cell>
          <cell r="T2124" t="str">
            <v>CDD</v>
          </cell>
          <cell r="U2124" t="str">
            <v>Contractuel</v>
          </cell>
          <cell r="V2124">
            <v>45372</v>
          </cell>
          <cell r="W2124">
            <v>45412</v>
          </cell>
          <cell r="Z2124">
            <v>45372</v>
          </cell>
          <cell r="AA2124">
            <v>3</v>
          </cell>
          <cell r="AB2124">
            <v>2024</v>
          </cell>
          <cell r="AC2124">
            <v>2028</v>
          </cell>
          <cell r="AD2124">
            <v>0.95833333333333337</v>
          </cell>
          <cell r="AE2124" t="str">
            <v>&lt; 1</v>
          </cell>
          <cell r="AF2124">
            <v>30877</v>
          </cell>
          <cell r="AG2124">
            <v>40.671232876712331</v>
          </cell>
          <cell r="AH2124" t="str">
            <v>&gt;35&lt; 45</v>
          </cell>
          <cell r="AI2124">
            <v>16625165</v>
          </cell>
          <cell r="AJ2124" t="str">
            <v>07</v>
          </cell>
          <cell r="AK2124" t="str">
            <v>07389650</v>
          </cell>
          <cell r="AL2124">
            <v>44218</v>
          </cell>
          <cell r="AM2124" t="str">
            <v>FEMME</v>
          </cell>
          <cell r="AN2124" t="str">
            <v>Célibataire</v>
          </cell>
          <cell r="AP2124" t="str">
            <v xml:space="preserve">Baccalauréat </v>
          </cell>
          <cell r="AQ2124">
            <v>3</v>
          </cell>
          <cell r="AR2124">
            <v>1</v>
          </cell>
          <cell r="AS2124">
            <v>45737.25</v>
          </cell>
          <cell r="AT2124" t="str">
            <v>Horaire</v>
          </cell>
          <cell r="AU2124">
            <v>3.6629999999999998</v>
          </cell>
          <cell r="AV2124">
            <v>17</v>
          </cell>
          <cell r="AW2124" t="str">
            <v>00100</v>
          </cell>
          <cell r="AX2124" t="str">
            <v>00002997724</v>
          </cell>
          <cell r="AY2124">
            <v>80</v>
          </cell>
          <cell r="AZ2124" t="str">
            <v>LA POSTE</v>
          </cell>
          <cell r="BA2124" t="str">
            <v>17001000000299772480</v>
          </cell>
          <cell r="BB2124">
            <v>20</v>
          </cell>
          <cell r="BC2124" t="str">
            <v>SIDI ALI HATTAB MORNAGUIA</v>
          </cell>
          <cell r="BD2124" t="str">
            <v>TUNIS</v>
          </cell>
          <cell r="BG2124">
            <v>24851776</v>
          </cell>
          <cell r="BK2124" t="str">
            <v>A-P6 AV</v>
          </cell>
          <cell r="BL2124" t="str">
            <v>1.3</v>
          </cell>
          <cell r="BU2124" t="str">
            <v>Non-Actif</v>
          </cell>
        </row>
        <row r="2125">
          <cell r="B2125">
            <v>2185</v>
          </cell>
          <cell r="C2125" t="str">
            <v>Madame</v>
          </cell>
          <cell r="D2125" t="str">
            <v>JALLALI WAHIBA</v>
          </cell>
          <cell r="E2125" t="str">
            <v>SAGE Tunisia</v>
          </cell>
          <cell r="F2125" t="str">
            <v>PRODUCTION</v>
          </cell>
          <cell r="G2125" t="str">
            <v>Contrôle Qualité</v>
          </cell>
          <cell r="H2125" t="str">
            <v>P7 AR</v>
          </cell>
          <cell r="I2125" t="str">
            <v>Safa</v>
          </cell>
          <cell r="J2125" t="str">
            <v>A</v>
          </cell>
          <cell r="K2125" t="str">
            <v>INDIRECTS</v>
          </cell>
          <cell r="L2125" t="str">
            <v>Variable cost at standard</v>
          </cell>
          <cell r="M2125" t="str">
            <v>Contrôle Qualité</v>
          </cell>
          <cell r="N2125">
            <v>45372</v>
          </cell>
          <cell r="P2125">
            <v>-6</v>
          </cell>
          <cell r="T2125" t="str">
            <v>CDD</v>
          </cell>
          <cell r="U2125" t="str">
            <v>Contractuel</v>
          </cell>
          <cell r="V2125">
            <v>45689</v>
          </cell>
          <cell r="W2125">
            <v>45716</v>
          </cell>
          <cell r="Z2125">
            <v>45372</v>
          </cell>
          <cell r="AA2125">
            <v>3</v>
          </cell>
          <cell r="AB2125">
            <v>2024</v>
          </cell>
          <cell r="AC2125">
            <v>2028</v>
          </cell>
          <cell r="AD2125">
            <v>0.95833333333333337</v>
          </cell>
          <cell r="AE2125" t="str">
            <v>&lt; 1</v>
          </cell>
          <cell r="AF2125">
            <v>32203</v>
          </cell>
          <cell r="AG2125">
            <v>37.038356164383565</v>
          </cell>
          <cell r="AH2125" t="str">
            <v>&gt;35&lt; 45</v>
          </cell>
          <cell r="AI2125">
            <v>16259064</v>
          </cell>
          <cell r="AJ2125" t="str">
            <v>07</v>
          </cell>
          <cell r="AK2125" t="str">
            <v>04816582</v>
          </cell>
          <cell r="AL2125">
            <v>39416</v>
          </cell>
          <cell r="AM2125" t="str">
            <v>FEMME</v>
          </cell>
          <cell r="AN2125" t="str">
            <v>Marié(e)</v>
          </cell>
          <cell r="AP2125" t="str">
            <v xml:space="preserve">Baccalauréat </v>
          </cell>
          <cell r="AQ2125">
            <v>3</v>
          </cell>
          <cell r="AR2125">
            <v>1</v>
          </cell>
          <cell r="AS2125">
            <v>45737.25</v>
          </cell>
          <cell r="AT2125" t="str">
            <v>Horaire</v>
          </cell>
          <cell r="AU2125">
            <v>3.6629999999999998</v>
          </cell>
          <cell r="AV2125" t="str">
            <v>05</v>
          </cell>
          <cell r="AW2125" t="str">
            <v>04600</v>
          </cell>
          <cell r="AX2125" t="str">
            <v>01145013875</v>
          </cell>
          <cell r="AY2125">
            <v>79</v>
          </cell>
          <cell r="AZ2125" t="str">
            <v>BT</v>
          </cell>
          <cell r="BA2125" t="str">
            <v>05046000114501387579</v>
          </cell>
          <cell r="BB2125">
            <v>20</v>
          </cell>
          <cell r="BC2125" t="str">
            <v>ZAHROUNI</v>
          </cell>
          <cell r="BD2125" t="str">
            <v>TUNIS</v>
          </cell>
          <cell r="BG2125">
            <v>22568943</v>
          </cell>
          <cell r="BH2125">
            <v>54446065</v>
          </cell>
          <cell r="BJ2125" t="str">
            <v>ZAHROUNI</v>
          </cell>
          <cell r="BK2125" t="str">
            <v>A-P7 AR</v>
          </cell>
          <cell r="BL2125" t="str">
            <v>1.3</v>
          </cell>
          <cell r="BT2125">
            <v>1141</v>
          </cell>
          <cell r="BU2125" t="str">
            <v>si</v>
          </cell>
        </row>
        <row r="2126">
          <cell r="B2126">
            <v>2186</v>
          </cell>
          <cell r="C2126" t="str">
            <v>Madame</v>
          </cell>
          <cell r="D2126" t="str">
            <v>HABECHI SALIMA</v>
          </cell>
          <cell r="E2126" t="str">
            <v>SAGE Tunisia</v>
          </cell>
          <cell r="F2126" t="str">
            <v>PRODUCTION</v>
          </cell>
          <cell r="G2126" t="str">
            <v>Contrôle Qualité</v>
          </cell>
          <cell r="H2126" t="str">
            <v>P6 AV</v>
          </cell>
          <cell r="I2126" t="str">
            <v>ISSAM OUNI</v>
          </cell>
          <cell r="J2126" t="str">
            <v>B</v>
          </cell>
          <cell r="K2126" t="str">
            <v>INDIRECTS</v>
          </cell>
          <cell r="L2126" t="str">
            <v>Variable cost at standard</v>
          </cell>
          <cell r="M2126" t="str">
            <v>Contrôle Qualité</v>
          </cell>
          <cell r="N2126">
            <v>45372</v>
          </cell>
          <cell r="P2126">
            <v>-6</v>
          </cell>
          <cell r="T2126" t="str">
            <v>CDD</v>
          </cell>
          <cell r="U2126" t="str">
            <v>Contractuel</v>
          </cell>
          <cell r="V2126">
            <v>45689</v>
          </cell>
          <cell r="W2126">
            <v>45716</v>
          </cell>
          <cell r="Z2126">
            <v>45372</v>
          </cell>
          <cell r="AA2126">
            <v>3</v>
          </cell>
          <cell r="AB2126">
            <v>2024</v>
          </cell>
          <cell r="AC2126">
            <v>2028</v>
          </cell>
          <cell r="AD2126">
            <v>0.95833333333333337</v>
          </cell>
          <cell r="AE2126" t="str">
            <v>&lt; 1</v>
          </cell>
          <cell r="AF2126">
            <v>32612</v>
          </cell>
          <cell r="AG2126">
            <v>35.917808219178085</v>
          </cell>
          <cell r="AH2126" t="str">
            <v>&gt;35&lt; 45</v>
          </cell>
          <cell r="AI2126">
            <v>17516715</v>
          </cell>
          <cell r="AJ2126" t="str">
            <v>02</v>
          </cell>
          <cell r="AK2126" t="str">
            <v>09477425</v>
          </cell>
          <cell r="AL2126" t="str">
            <v>12/07/22022</v>
          </cell>
          <cell r="AM2126" t="str">
            <v>FEMME</v>
          </cell>
          <cell r="AN2126" t="str">
            <v>Célibataire</v>
          </cell>
          <cell r="AP2126" t="str">
            <v>Baccalauréat + BTS en comptabilité finance</v>
          </cell>
          <cell r="AQ2126">
            <v>3</v>
          </cell>
          <cell r="AR2126">
            <v>1</v>
          </cell>
          <cell r="AS2126">
            <v>45737.25</v>
          </cell>
          <cell r="AT2126" t="str">
            <v>Horaire</v>
          </cell>
          <cell r="AU2126">
            <v>3.6629999999999998</v>
          </cell>
          <cell r="AV2126" t="str">
            <v>08</v>
          </cell>
          <cell r="AW2126" t="str">
            <v>00000</v>
          </cell>
          <cell r="AX2126" t="str">
            <v>06040014100</v>
          </cell>
          <cell r="AY2126">
            <v>84</v>
          </cell>
          <cell r="AZ2126" t="str">
            <v>BIAT</v>
          </cell>
          <cell r="BA2126" t="str">
            <v>08000000604001410084</v>
          </cell>
          <cell r="BB2126">
            <v>20</v>
          </cell>
          <cell r="BC2126" t="str">
            <v>13 AOUT TUNIS</v>
          </cell>
          <cell r="BD2126" t="str">
            <v>TUNIS</v>
          </cell>
          <cell r="BG2126">
            <v>52019614</v>
          </cell>
          <cell r="BJ2126" t="str">
            <v>13 AOUT</v>
          </cell>
          <cell r="BK2126" t="str">
            <v>B-P6 AV</v>
          </cell>
          <cell r="BL2126" t="str">
            <v>1.3</v>
          </cell>
          <cell r="BT2126">
            <v>1142</v>
          </cell>
          <cell r="BU2126" t="str">
            <v>si</v>
          </cell>
        </row>
        <row r="2127">
          <cell r="B2127">
            <v>2187</v>
          </cell>
          <cell r="C2127" t="str">
            <v>Monsieur</v>
          </cell>
          <cell r="D2127" t="str">
            <v>HAMMAMI BILEL</v>
          </cell>
          <cell r="E2127" t="str">
            <v>SAGE Tunisia</v>
          </cell>
          <cell r="F2127" t="str">
            <v>LOGISTIQUE</v>
          </cell>
          <cell r="G2127" t="str">
            <v>MANITENTIONNAIRE</v>
          </cell>
          <cell r="H2127" t="str">
            <v>LOGISTIQUE</v>
          </cell>
          <cell r="I2127" t="str">
            <v>Adel</v>
          </cell>
          <cell r="K2127" t="str">
            <v>INDIRECTS</v>
          </cell>
          <cell r="L2127" t="str">
            <v>Variable cost at standard</v>
          </cell>
          <cell r="M2127" t="str">
            <v>MANITENTIONNAIRE</v>
          </cell>
          <cell r="N2127">
            <v>45373</v>
          </cell>
          <cell r="P2127">
            <v>-6</v>
          </cell>
          <cell r="T2127" t="str">
            <v>CDD</v>
          </cell>
          <cell r="U2127" t="str">
            <v>Contractuel</v>
          </cell>
          <cell r="V2127">
            <v>45627</v>
          </cell>
          <cell r="W2127">
            <v>45716</v>
          </cell>
          <cell r="Z2127">
            <v>45373</v>
          </cell>
          <cell r="AA2127">
            <v>3</v>
          </cell>
          <cell r="AB2127">
            <v>2024</v>
          </cell>
          <cell r="AC2127">
            <v>2028</v>
          </cell>
          <cell r="AD2127">
            <v>0.9555555555555556</v>
          </cell>
          <cell r="AE2127" t="str">
            <v>&lt; 1</v>
          </cell>
          <cell r="AF2127">
            <v>31600</v>
          </cell>
          <cell r="AG2127">
            <v>38.69041095890411</v>
          </cell>
          <cell r="AH2127" t="str">
            <v>&gt;35&lt; 45</v>
          </cell>
          <cell r="AI2127">
            <v>16066117</v>
          </cell>
          <cell r="AJ2127" t="str">
            <v>03</v>
          </cell>
          <cell r="AK2127" t="str">
            <v>07371818</v>
          </cell>
          <cell r="AL2127">
            <v>41152</v>
          </cell>
          <cell r="AM2127" t="str">
            <v>HOMME</v>
          </cell>
          <cell r="AN2127" t="str">
            <v>Célibataire</v>
          </cell>
          <cell r="AP2127" t="str">
            <v>8ème année</v>
          </cell>
          <cell r="AQ2127">
            <v>3</v>
          </cell>
          <cell r="AR2127">
            <v>1</v>
          </cell>
          <cell r="AS2127">
            <v>45738.25</v>
          </cell>
          <cell r="AT2127" t="str">
            <v>Horaire</v>
          </cell>
          <cell r="AU2127">
            <v>3.5</v>
          </cell>
          <cell r="AV2127">
            <v>17</v>
          </cell>
          <cell r="AW2127">
            <v>53594</v>
          </cell>
          <cell r="AX2127" t="str">
            <v>01720924824</v>
          </cell>
          <cell r="AY2127">
            <v>56</v>
          </cell>
          <cell r="AZ2127" t="str">
            <v>LA POSTE</v>
          </cell>
          <cell r="BA2127" t="str">
            <v>17535940172092482456</v>
          </cell>
          <cell r="BB2127">
            <v>20</v>
          </cell>
          <cell r="BC2127" t="str">
            <v>GOBAA MANOUBA</v>
          </cell>
          <cell r="BD2127" t="str">
            <v>MANOUBA</v>
          </cell>
          <cell r="BG2127">
            <v>20481208</v>
          </cell>
          <cell r="BJ2127" t="str">
            <v>GOBAA</v>
          </cell>
          <cell r="BK2127" t="str">
            <v>-LOGISTIQUE</v>
          </cell>
          <cell r="BL2127" t="str">
            <v>1.2</v>
          </cell>
          <cell r="BU2127" t="str">
            <v>si</v>
          </cell>
        </row>
        <row r="2128">
          <cell r="B2128">
            <v>2188</v>
          </cell>
          <cell r="C2128" t="str">
            <v>Monsieur</v>
          </cell>
          <cell r="D2128" t="str">
            <v>OUNI WAJDI</v>
          </cell>
          <cell r="E2128" t="str">
            <v>SAGE Tunisia</v>
          </cell>
          <cell r="F2128" t="str">
            <v>PRODUCTION</v>
          </cell>
          <cell r="G2128" t="str">
            <v>WIRE</v>
          </cell>
          <cell r="H2128" t="str">
            <v>P6 AV</v>
          </cell>
          <cell r="I2128" t="str">
            <v>ISSAM OUNI</v>
          </cell>
          <cell r="J2128" t="str">
            <v>B</v>
          </cell>
          <cell r="K2128" t="str">
            <v>DIRECTS</v>
          </cell>
          <cell r="L2128" t="str">
            <v>Variable cost at standard</v>
          </cell>
          <cell r="M2128" t="str">
            <v>WIRE</v>
          </cell>
          <cell r="N2128">
            <v>45373</v>
          </cell>
          <cell r="P2128">
            <v>-279</v>
          </cell>
          <cell r="Q2128">
            <v>45453</v>
          </cell>
          <cell r="R2128" t="str">
            <v>probléme de poste</v>
          </cell>
          <cell r="T2128" t="str">
            <v>CDD</v>
          </cell>
          <cell r="U2128" t="str">
            <v>Contractuel</v>
          </cell>
          <cell r="V2128">
            <v>45413</v>
          </cell>
          <cell r="W2128">
            <v>45443</v>
          </cell>
          <cell r="Z2128">
            <v>45373</v>
          </cell>
          <cell r="AA2128">
            <v>3</v>
          </cell>
          <cell r="AB2128">
            <v>2024</v>
          </cell>
          <cell r="AC2128">
            <v>2028</v>
          </cell>
          <cell r="AD2128">
            <v>0.9555555555555556</v>
          </cell>
          <cell r="AE2128" t="str">
            <v>&lt; 1</v>
          </cell>
          <cell r="AF2128">
            <v>38396</v>
          </cell>
          <cell r="AG2128">
            <v>20.07123287671233</v>
          </cell>
          <cell r="AH2128" t="str">
            <v>&lt; 25</v>
          </cell>
          <cell r="AI2128">
            <v>17694205</v>
          </cell>
          <cell r="AJ2128" t="str">
            <v>04</v>
          </cell>
          <cell r="AK2128" t="str">
            <v>09534275</v>
          </cell>
          <cell r="AL2128">
            <v>44628</v>
          </cell>
          <cell r="AM2128" t="str">
            <v>HOMME</v>
          </cell>
          <cell r="AN2128" t="str">
            <v>Célibataire</v>
          </cell>
          <cell r="AP2128" t="str">
            <v>7ème année</v>
          </cell>
          <cell r="AQ2128">
            <v>3</v>
          </cell>
          <cell r="AR2128">
            <v>1</v>
          </cell>
          <cell r="AS2128">
            <v>45738.25</v>
          </cell>
          <cell r="AT2128" t="str">
            <v>Horaire</v>
          </cell>
          <cell r="AU2128">
            <v>3.5</v>
          </cell>
          <cell r="AV2128">
            <v>17</v>
          </cell>
          <cell r="AW2128" t="str">
            <v>00100</v>
          </cell>
          <cell r="AX2128" t="str">
            <v>00003293088</v>
          </cell>
          <cell r="AY2128">
            <v>83</v>
          </cell>
          <cell r="AZ2128" t="str">
            <v>LA POSTE</v>
          </cell>
          <cell r="BA2128" t="str">
            <v>17001000000329308883</v>
          </cell>
          <cell r="BB2128">
            <v>20</v>
          </cell>
          <cell r="BC2128" t="str">
            <v>BORJ EL AMRI</v>
          </cell>
          <cell r="BD2128" t="str">
            <v>TUNIS</v>
          </cell>
          <cell r="BG2128">
            <v>56043445</v>
          </cell>
          <cell r="BK2128" t="str">
            <v>B-P6 AV</v>
          </cell>
          <cell r="BL2128" t="str">
            <v>1.1</v>
          </cell>
          <cell r="BU2128" t="str">
            <v>Non-Actif</v>
          </cell>
        </row>
        <row r="2129">
          <cell r="B2129">
            <v>2189</v>
          </cell>
          <cell r="C2129" t="str">
            <v>Monsieur</v>
          </cell>
          <cell r="D2129" t="str">
            <v>TRABELSI RIADH</v>
          </cell>
          <cell r="E2129" t="str">
            <v>SAGE Tunisia</v>
          </cell>
          <cell r="F2129" t="str">
            <v>PRODUCTION</v>
          </cell>
          <cell r="G2129" t="str">
            <v>Couturière</v>
          </cell>
          <cell r="H2129" t="str">
            <v>Skoda</v>
          </cell>
          <cell r="I2129" t="str">
            <v>abdelhalim</v>
          </cell>
          <cell r="J2129" t="str">
            <v>B</v>
          </cell>
          <cell r="K2129" t="str">
            <v>DIRECTS</v>
          </cell>
          <cell r="L2129" t="str">
            <v>Variable cost at standard</v>
          </cell>
          <cell r="M2129" t="str">
            <v>Couturière</v>
          </cell>
          <cell r="N2129">
            <v>45373</v>
          </cell>
          <cell r="P2129">
            <v>-6</v>
          </cell>
          <cell r="T2129" t="str">
            <v>CDD</v>
          </cell>
          <cell r="U2129" t="str">
            <v>Contractuel</v>
          </cell>
          <cell r="V2129">
            <v>45689</v>
          </cell>
          <cell r="W2129">
            <v>45716</v>
          </cell>
          <cell r="Z2129">
            <v>45373</v>
          </cell>
          <cell r="AA2129">
            <v>3</v>
          </cell>
          <cell r="AB2129">
            <v>2024</v>
          </cell>
          <cell r="AC2129">
            <v>2028</v>
          </cell>
          <cell r="AD2129">
            <v>0.9555555555555556</v>
          </cell>
          <cell r="AE2129" t="str">
            <v>&lt; 1</v>
          </cell>
          <cell r="AF2129">
            <v>30940</v>
          </cell>
          <cell r="AG2129">
            <v>40.4986301369863</v>
          </cell>
          <cell r="AH2129" t="str">
            <v>&gt;35&lt; 45</v>
          </cell>
          <cell r="AI2129">
            <v>16046425</v>
          </cell>
          <cell r="AJ2129" t="str">
            <v>02</v>
          </cell>
          <cell r="AK2129" t="str">
            <v>08538553</v>
          </cell>
          <cell r="AL2129">
            <v>37986</v>
          </cell>
          <cell r="AM2129" t="str">
            <v>HOMME</v>
          </cell>
          <cell r="AN2129" t="str">
            <v>Célibataire</v>
          </cell>
          <cell r="AQ2129">
            <v>3</v>
          </cell>
          <cell r="AR2129">
            <v>1</v>
          </cell>
          <cell r="AS2129">
            <v>45738.25</v>
          </cell>
          <cell r="AT2129" t="str">
            <v>Horaire</v>
          </cell>
          <cell r="AU2129">
            <v>3.5</v>
          </cell>
          <cell r="AV2129" t="str">
            <v>05</v>
          </cell>
          <cell r="AW2129">
            <v>40100</v>
          </cell>
          <cell r="AX2129" t="str">
            <v>00165026090</v>
          </cell>
          <cell r="AY2129">
            <v>67</v>
          </cell>
          <cell r="AZ2129" t="str">
            <v>BANQUE DE TUNISIE</v>
          </cell>
          <cell r="BA2129" t="str">
            <v>05401000016502609067</v>
          </cell>
          <cell r="BB2129">
            <v>20</v>
          </cell>
          <cell r="BC2129" t="str">
            <v>CITE EL BAHRAYN MEDJEZ</v>
          </cell>
          <cell r="BD2129" t="str">
            <v>MEDJEZ EL BEB</v>
          </cell>
          <cell r="BG2129" t="str">
            <v xml:space="preserve">20 613 770 </v>
          </cell>
          <cell r="BH2129" t="str">
            <v>24 069 699</v>
          </cell>
          <cell r="BK2129" t="str">
            <v>B-Skoda</v>
          </cell>
          <cell r="BL2129" t="str">
            <v>1.1</v>
          </cell>
          <cell r="BU2129" t="str">
            <v>si</v>
          </cell>
        </row>
        <row r="2130">
          <cell r="B2130">
            <v>2190</v>
          </cell>
          <cell r="C2130" t="str">
            <v>Madame</v>
          </cell>
          <cell r="D2130" t="str">
            <v>HAMDI AMIRA</v>
          </cell>
          <cell r="E2130" t="str">
            <v>SAGE Tunisia</v>
          </cell>
          <cell r="F2130" t="str">
            <v>PRODUCTION</v>
          </cell>
          <cell r="G2130" t="str">
            <v>Couturière</v>
          </cell>
          <cell r="H2130" t="str">
            <v>P7 AR</v>
          </cell>
          <cell r="I2130" t="str">
            <v>FOUED HOMRANI</v>
          </cell>
          <cell r="J2130" t="str">
            <v>A</v>
          </cell>
          <cell r="K2130" t="str">
            <v>DIRECTS</v>
          </cell>
          <cell r="L2130" t="str">
            <v>Variable cost at standard</v>
          </cell>
          <cell r="M2130" t="str">
            <v>Couturière</v>
          </cell>
          <cell r="N2130">
            <v>45373</v>
          </cell>
          <cell r="P2130">
            <v>-310</v>
          </cell>
          <cell r="Q2130">
            <v>45377</v>
          </cell>
          <cell r="R2130" t="str">
            <v>problème d'intégration</v>
          </cell>
          <cell r="S2130">
            <v>5</v>
          </cell>
          <cell r="T2130" t="str">
            <v>CDD</v>
          </cell>
          <cell r="U2130" t="str">
            <v>Contractuel</v>
          </cell>
          <cell r="V2130">
            <v>45373</v>
          </cell>
          <cell r="W2130">
            <v>45412</v>
          </cell>
          <cell r="Z2130">
            <v>45373</v>
          </cell>
          <cell r="AA2130">
            <v>3</v>
          </cell>
          <cell r="AB2130">
            <v>2024</v>
          </cell>
          <cell r="AC2130">
            <v>2028</v>
          </cell>
          <cell r="AD2130">
            <v>0.9555555555555556</v>
          </cell>
          <cell r="AE2130" t="str">
            <v>&lt; 1</v>
          </cell>
          <cell r="AF2130">
            <v>31768</v>
          </cell>
          <cell r="AG2130">
            <v>38.230136986301368</v>
          </cell>
          <cell r="AH2130" t="str">
            <v>&gt;35&lt; 45</v>
          </cell>
          <cell r="AK2130" t="str">
            <v>04718102</v>
          </cell>
          <cell r="AL2130">
            <v>44851</v>
          </cell>
          <cell r="AM2130" t="str">
            <v>FEMME</v>
          </cell>
          <cell r="AN2130" t="str">
            <v>Marié(e)</v>
          </cell>
          <cell r="AO2130">
            <v>2</v>
          </cell>
          <cell r="AP2130" t="str">
            <v>8ème année</v>
          </cell>
          <cell r="AQ2130">
            <v>3</v>
          </cell>
          <cell r="AR2130">
            <v>1</v>
          </cell>
          <cell r="AS2130">
            <v>45738.25</v>
          </cell>
          <cell r="AT2130" t="str">
            <v>Horaire</v>
          </cell>
          <cell r="AU2130">
            <v>3.5</v>
          </cell>
          <cell r="AV2130" t="str">
            <v>07</v>
          </cell>
          <cell r="AW2130" t="str">
            <v>04301</v>
          </cell>
          <cell r="AX2130" t="str">
            <v>01105515207</v>
          </cell>
          <cell r="AY2130">
            <v>49</v>
          </cell>
          <cell r="AZ2130" t="str">
            <v>AMEN BANK</v>
          </cell>
          <cell r="BA2130" t="str">
            <v>07043010110551520749</v>
          </cell>
          <cell r="BB2130">
            <v>20</v>
          </cell>
          <cell r="BC2130" t="str">
            <v>BIRINE</v>
          </cell>
          <cell r="BD2130" t="str">
            <v>TUNIS</v>
          </cell>
          <cell r="BG2130">
            <v>28255372</v>
          </cell>
          <cell r="BK2130" t="str">
            <v>A-P7 AR</v>
          </cell>
          <cell r="BL2130" t="str">
            <v>1.1</v>
          </cell>
          <cell r="BU2130" t="str">
            <v>Non-Actif</v>
          </cell>
        </row>
        <row r="2131">
          <cell r="B2131">
            <v>2191</v>
          </cell>
          <cell r="C2131" t="str">
            <v>Madame</v>
          </cell>
          <cell r="D2131" t="str">
            <v>MANAI MOLKA</v>
          </cell>
          <cell r="E2131" t="str">
            <v>SAGE Tunisia</v>
          </cell>
          <cell r="F2131" t="str">
            <v>PRODUCTION</v>
          </cell>
          <cell r="G2131" t="str">
            <v>Alimentatrice</v>
          </cell>
          <cell r="H2131" t="str">
            <v>P6 AV</v>
          </cell>
          <cell r="I2131" t="str">
            <v>ISSAM OUNI</v>
          </cell>
          <cell r="J2131" t="str">
            <v>B</v>
          </cell>
          <cell r="K2131" t="str">
            <v>DIRECTS</v>
          </cell>
          <cell r="L2131" t="str">
            <v>Variable cost at standard</v>
          </cell>
          <cell r="M2131" t="str">
            <v>Alimentatrice</v>
          </cell>
          <cell r="N2131">
            <v>45373</v>
          </cell>
          <cell r="P2131">
            <v>-6</v>
          </cell>
          <cell r="T2131" t="str">
            <v>CDD</v>
          </cell>
          <cell r="U2131" t="str">
            <v>Contractuel</v>
          </cell>
          <cell r="V2131">
            <v>45689</v>
          </cell>
          <cell r="W2131">
            <v>45716</v>
          </cell>
          <cell r="Z2131">
            <v>45373</v>
          </cell>
          <cell r="AA2131">
            <v>3</v>
          </cell>
          <cell r="AB2131">
            <v>2024</v>
          </cell>
          <cell r="AC2131">
            <v>2028</v>
          </cell>
          <cell r="AD2131">
            <v>0.9555555555555556</v>
          </cell>
          <cell r="AE2131" t="str">
            <v>&lt; 1</v>
          </cell>
          <cell r="AF2131">
            <v>38242</v>
          </cell>
          <cell r="AG2131">
            <v>20.493150684931507</v>
          </cell>
          <cell r="AH2131" t="str">
            <v>&lt; 25</v>
          </cell>
          <cell r="AI2131">
            <v>17775748</v>
          </cell>
          <cell r="AJ2131" t="str">
            <v>05</v>
          </cell>
          <cell r="AK2131" t="str">
            <v>14376000</v>
          </cell>
          <cell r="AL2131">
            <v>44987</v>
          </cell>
          <cell r="AM2131" t="str">
            <v>FEMME</v>
          </cell>
          <cell r="AN2131" t="str">
            <v>Célibataire</v>
          </cell>
          <cell r="AP2131" t="str">
            <v>3ème année sécondaire</v>
          </cell>
          <cell r="AQ2131">
            <v>3</v>
          </cell>
          <cell r="AR2131">
            <v>1</v>
          </cell>
          <cell r="AS2131">
            <v>45738.25</v>
          </cell>
          <cell r="AT2131" t="str">
            <v>Horaire</v>
          </cell>
          <cell r="AU2131">
            <v>3.5</v>
          </cell>
          <cell r="AV2131">
            <v>17</v>
          </cell>
          <cell r="AW2131" t="str">
            <v>00100</v>
          </cell>
          <cell r="AX2131" t="str">
            <v>00003436857</v>
          </cell>
          <cell r="AY2131">
            <v>38</v>
          </cell>
          <cell r="AZ2131" t="str">
            <v>LA POSTE</v>
          </cell>
          <cell r="BA2131" t="str">
            <v>17001000000343685738</v>
          </cell>
          <cell r="BB2131">
            <v>20</v>
          </cell>
          <cell r="BC2131" t="str">
            <v>SANHEJA OUED LIL</v>
          </cell>
          <cell r="BD2131" t="str">
            <v>MANOUBA</v>
          </cell>
          <cell r="BG2131">
            <v>20463136</v>
          </cell>
          <cell r="BH2131">
            <v>53043413</v>
          </cell>
          <cell r="BJ2131" t="str">
            <v>SANHEJA</v>
          </cell>
          <cell r="BK2131" t="str">
            <v>B-P6 AV</v>
          </cell>
          <cell r="BL2131" t="str">
            <v>1.1</v>
          </cell>
          <cell r="BT2131">
            <v>1143</v>
          </cell>
          <cell r="BU2131" t="str">
            <v>si</v>
          </cell>
        </row>
        <row r="2132">
          <cell r="B2132">
            <v>2192</v>
          </cell>
          <cell r="C2132" t="str">
            <v>Madame</v>
          </cell>
          <cell r="D2132" t="str">
            <v>REFAOUI MARIEM</v>
          </cell>
          <cell r="E2132" t="str">
            <v>SAGE Tunisia</v>
          </cell>
          <cell r="F2132" t="str">
            <v>PRODUCTION</v>
          </cell>
          <cell r="G2132" t="str">
            <v>Contrôle Qualité</v>
          </cell>
          <cell r="H2132" t="str">
            <v>P7 AR</v>
          </cell>
          <cell r="I2132" t="str">
            <v>FOUED HOMRANI</v>
          </cell>
          <cell r="J2132" t="str">
            <v>A</v>
          </cell>
          <cell r="K2132" t="str">
            <v>INDIRECTS</v>
          </cell>
          <cell r="L2132" t="str">
            <v>Variable cost at standard</v>
          </cell>
          <cell r="M2132" t="str">
            <v>Contrôle Qualité</v>
          </cell>
          <cell r="N2132">
            <v>45376</v>
          </cell>
          <cell r="P2132">
            <v>-6</v>
          </cell>
          <cell r="T2132" t="str">
            <v>CDD</v>
          </cell>
          <cell r="U2132" t="str">
            <v>Contractuel</v>
          </cell>
          <cell r="V2132">
            <v>45689</v>
          </cell>
          <cell r="W2132">
            <v>45716</v>
          </cell>
          <cell r="Z2132">
            <v>45376</v>
          </cell>
          <cell r="AA2132">
            <v>3</v>
          </cell>
          <cell r="AB2132">
            <v>2024</v>
          </cell>
          <cell r="AC2132">
            <v>2028</v>
          </cell>
          <cell r="AD2132">
            <v>0.94722222222222219</v>
          </cell>
          <cell r="AE2132" t="str">
            <v>&lt; 1</v>
          </cell>
          <cell r="AF2132">
            <v>34598</v>
          </cell>
          <cell r="AG2132">
            <v>30.476712328767125</v>
          </cell>
          <cell r="AH2132" t="str">
            <v>&gt;25&lt; 35</v>
          </cell>
          <cell r="AI2132">
            <v>17059266</v>
          </cell>
          <cell r="AJ2132" t="str">
            <v>06</v>
          </cell>
          <cell r="AK2132" t="str">
            <v>13001698</v>
          </cell>
          <cell r="AL2132">
            <v>45176</v>
          </cell>
          <cell r="AM2132" t="str">
            <v>FEMME</v>
          </cell>
          <cell r="AN2132" t="str">
            <v>Marié(e)</v>
          </cell>
          <cell r="AO2132">
            <v>1</v>
          </cell>
          <cell r="AP2132" t="str">
            <v>Technicien sup. en électronique industrielle</v>
          </cell>
          <cell r="AQ2132">
            <v>3</v>
          </cell>
          <cell r="AR2132">
            <v>1</v>
          </cell>
          <cell r="AS2132">
            <v>45741.25</v>
          </cell>
          <cell r="AT2132" t="str">
            <v>Horaire</v>
          </cell>
          <cell r="AU2132">
            <v>3.6629999999999998</v>
          </cell>
          <cell r="AV2132" t="str">
            <v>04</v>
          </cell>
          <cell r="AW2132" t="str">
            <v>05313</v>
          </cell>
          <cell r="AX2132">
            <v>80081690851</v>
          </cell>
          <cell r="AY2132">
            <v>43</v>
          </cell>
          <cell r="AZ2132" t="str">
            <v>ATTIJARI BANK</v>
          </cell>
          <cell r="BA2132" t="str">
            <v>04053138008169085143</v>
          </cell>
          <cell r="BB2132">
            <v>20</v>
          </cell>
          <cell r="BC2132" t="str">
            <v>ZAHROUNI</v>
          </cell>
          <cell r="BD2132" t="str">
            <v>TUNIS</v>
          </cell>
          <cell r="BG2132">
            <v>27374016</v>
          </cell>
          <cell r="BJ2132" t="str">
            <v>ZAHROUNI</v>
          </cell>
          <cell r="BK2132" t="str">
            <v>A-P7 AR</v>
          </cell>
          <cell r="BL2132" t="str">
            <v>1.3</v>
          </cell>
          <cell r="BT2132">
            <v>1144</v>
          </cell>
          <cell r="BU2132" t="str">
            <v>si</v>
          </cell>
        </row>
        <row r="2133">
          <cell r="B2133">
            <v>2193</v>
          </cell>
          <cell r="C2133" t="str">
            <v>Madame</v>
          </cell>
          <cell r="D2133" t="str">
            <v>KAMAIRI MARIEM</v>
          </cell>
          <cell r="E2133" t="str">
            <v>SAGE Tunisia</v>
          </cell>
          <cell r="F2133" t="str">
            <v>PRODUCTION</v>
          </cell>
          <cell r="G2133" t="str">
            <v>Contrôle Qualité</v>
          </cell>
          <cell r="H2133" t="str">
            <v>P6 AV</v>
          </cell>
          <cell r="I2133" t="str">
            <v>EL KADRI MARIEM</v>
          </cell>
          <cell r="J2133" t="str">
            <v>A</v>
          </cell>
          <cell r="K2133" t="str">
            <v>INDIRECTS</v>
          </cell>
          <cell r="L2133" t="str">
            <v>Variable cost at standard</v>
          </cell>
          <cell r="M2133" t="str">
            <v>Contrôle Qualité</v>
          </cell>
          <cell r="N2133">
            <v>45376</v>
          </cell>
          <cell r="P2133">
            <v>-249</v>
          </cell>
          <cell r="Q2133">
            <v>45477</v>
          </cell>
          <cell r="R2133" t="str">
            <v>problème salaire</v>
          </cell>
          <cell r="T2133" t="str">
            <v>CDD</v>
          </cell>
          <cell r="U2133" t="str">
            <v>Contractuel</v>
          </cell>
          <cell r="V2133">
            <v>45444</v>
          </cell>
          <cell r="W2133">
            <v>45473</v>
          </cell>
          <cell r="Z2133">
            <v>45376</v>
          </cell>
          <cell r="AA2133">
            <v>3</v>
          </cell>
          <cell r="AB2133">
            <v>2024</v>
          </cell>
          <cell r="AC2133">
            <v>2028</v>
          </cell>
          <cell r="AD2133">
            <v>0.94722222222222219</v>
          </cell>
          <cell r="AE2133" t="str">
            <v>&lt; 1</v>
          </cell>
          <cell r="AF2133">
            <v>30657</v>
          </cell>
          <cell r="AG2133">
            <v>41.273972602739725</v>
          </cell>
          <cell r="AH2133" t="str">
            <v>&gt;35&lt; 45</v>
          </cell>
          <cell r="AI2133">
            <v>12756391</v>
          </cell>
          <cell r="AJ2133" t="str">
            <v>00</v>
          </cell>
          <cell r="AK2133" t="str">
            <v>04721009</v>
          </cell>
          <cell r="AL2133">
            <v>37292</v>
          </cell>
          <cell r="AM2133" t="str">
            <v>FEMME</v>
          </cell>
          <cell r="AN2133" t="str">
            <v>Célibataire</v>
          </cell>
          <cell r="AP2133" t="str">
            <v xml:space="preserve">Baccalauréat </v>
          </cell>
          <cell r="AQ2133">
            <v>3</v>
          </cell>
          <cell r="AR2133">
            <v>1</v>
          </cell>
          <cell r="AS2133">
            <v>45741.25</v>
          </cell>
          <cell r="AT2133" t="str">
            <v>Horaire</v>
          </cell>
          <cell r="AU2133">
            <v>3.6629999999999998</v>
          </cell>
          <cell r="AV2133" t="str">
            <v>04</v>
          </cell>
          <cell r="AW2133" t="str">
            <v>04312</v>
          </cell>
          <cell r="AX2133">
            <v>80054554829</v>
          </cell>
          <cell r="AY2133">
            <v>63</v>
          </cell>
          <cell r="AZ2133" t="str">
            <v>ATTIJARI BANK</v>
          </cell>
          <cell r="BA2133" t="str">
            <v>04043128005455482963</v>
          </cell>
          <cell r="BB2133">
            <v>20</v>
          </cell>
          <cell r="BC2133" t="str">
            <v xml:space="preserve">CITE ZOUHOUR </v>
          </cell>
          <cell r="BD2133" t="str">
            <v>TUNIS</v>
          </cell>
          <cell r="BG2133">
            <v>26722198</v>
          </cell>
          <cell r="BK2133" t="str">
            <v>A-P6 AV</v>
          </cell>
          <cell r="BL2133" t="str">
            <v>1.3</v>
          </cell>
          <cell r="BU2133" t="str">
            <v>Non-Actif</v>
          </cell>
        </row>
        <row r="2134">
          <cell r="B2134">
            <v>2194</v>
          </cell>
          <cell r="C2134" t="str">
            <v>Madame</v>
          </cell>
          <cell r="D2134" t="str">
            <v>GHOZZI ASSIA</v>
          </cell>
          <cell r="E2134" t="str">
            <v>SAGE Tunisia</v>
          </cell>
          <cell r="F2134" t="str">
            <v>PRODUCTION</v>
          </cell>
          <cell r="G2134" t="str">
            <v>Couturière</v>
          </cell>
          <cell r="H2134" t="str">
            <v>P7 AR</v>
          </cell>
          <cell r="I2134" t="str">
            <v>FOUED HOMRANI</v>
          </cell>
          <cell r="J2134" t="str">
            <v>A</v>
          </cell>
          <cell r="K2134" t="str">
            <v>DIRECTS</v>
          </cell>
          <cell r="L2134" t="str">
            <v>Variable cost at standard</v>
          </cell>
          <cell r="M2134" t="str">
            <v>Couturière</v>
          </cell>
          <cell r="N2134">
            <v>45376</v>
          </cell>
          <cell r="P2134">
            <v>-6</v>
          </cell>
          <cell r="T2134" t="str">
            <v>CDD</v>
          </cell>
          <cell r="U2134" t="str">
            <v>Contractuel</v>
          </cell>
          <cell r="V2134">
            <v>45689</v>
          </cell>
          <cell r="W2134">
            <v>45716</v>
          </cell>
          <cell r="Z2134">
            <v>45376</v>
          </cell>
          <cell r="AA2134">
            <v>3</v>
          </cell>
          <cell r="AB2134">
            <v>2024</v>
          </cell>
          <cell r="AC2134">
            <v>2028</v>
          </cell>
          <cell r="AD2134">
            <v>0.94722222222222219</v>
          </cell>
          <cell r="AE2134" t="str">
            <v>&lt; 1</v>
          </cell>
          <cell r="AF2134">
            <v>32321</v>
          </cell>
          <cell r="AG2134">
            <v>36.715068493150682</v>
          </cell>
          <cell r="AH2134" t="str">
            <v>&gt;35&lt; 45</v>
          </cell>
          <cell r="AI2134">
            <v>16388877</v>
          </cell>
          <cell r="AJ2134" t="str">
            <v>01</v>
          </cell>
          <cell r="AK2134" t="str">
            <v>09461610</v>
          </cell>
          <cell r="AL2134">
            <v>39119</v>
          </cell>
          <cell r="AM2134" t="str">
            <v>FEMME</v>
          </cell>
          <cell r="AN2134" t="str">
            <v>Marié(e)</v>
          </cell>
          <cell r="AO2134">
            <v>3</v>
          </cell>
          <cell r="AP2134" t="str">
            <v>2ème année sécondaire</v>
          </cell>
          <cell r="AQ2134">
            <v>3</v>
          </cell>
          <cell r="AR2134">
            <v>1</v>
          </cell>
          <cell r="AS2134">
            <v>45741.25</v>
          </cell>
          <cell r="AT2134" t="str">
            <v>Horaire</v>
          </cell>
          <cell r="AU2134">
            <v>3.5</v>
          </cell>
          <cell r="AV2134">
            <v>12</v>
          </cell>
          <cell r="AW2134">
            <v>12100</v>
          </cell>
          <cell r="AX2134" t="str">
            <v>00002379817</v>
          </cell>
          <cell r="AY2134">
            <v>26</v>
          </cell>
          <cell r="AZ2134" t="str">
            <v>UIB</v>
          </cell>
          <cell r="BA2134" t="str">
            <v>12121000000237981726</v>
          </cell>
          <cell r="BB2134">
            <v>20</v>
          </cell>
          <cell r="BC2134" t="str">
            <v>INTILAKA</v>
          </cell>
          <cell r="BD2134" t="str">
            <v>TUNIS</v>
          </cell>
          <cell r="BG2134">
            <v>29843618</v>
          </cell>
          <cell r="BJ2134" t="str">
            <v>INTILAKA</v>
          </cell>
          <cell r="BK2134" t="str">
            <v>A-P7 AR</v>
          </cell>
          <cell r="BL2134" t="str">
            <v>1.1</v>
          </cell>
          <cell r="BT2134">
            <v>1127</v>
          </cell>
          <cell r="BU2134" t="str">
            <v>si</v>
          </cell>
        </row>
        <row r="2135">
          <cell r="B2135">
            <v>2195</v>
          </cell>
          <cell r="C2135" t="str">
            <v>Monsieur</v>
          </cell>
          <cell r="D2135" t="str">
            <v>NEJI TAHA</v>
          </cell>
          <cell r="E2135" t="str">
            <v>SAGE Tunisia</v>
          </cell>
          <cell r="F2135" t="str">
            <v>MAINTENANCE</v>
          </cell>
          <cell r="G2135" t="str">
            <v>TECHNICIEN MACHINE A COUDRE</v>
          </cell>
          <cell r="H2135" t="str">
            <v>MAINTENANCE</v>
          </cell>
          <cell r="K2135" t="str">
            <v>INDIRECTS</v>
          </cell>
          <cell r="L2135" t="str">
            <v>Variable cost at standard</v>
          </cell>
          <cell r="M2135" t="str">
            <v>TECHNICIEN MACHINE A COUDRE</v>
          </cell>
          <cell r="N2135">
            <v>45376</v>
          </cell>
          <cell r="P2135" t="str">
            <v/>
          </cell>
          <cell r="T2135" t="str">
            <v>CDI</v>
          </cell>
          <cell r="U2135" t="str">
            <v>Titulaire</v>
          </cell>
          <cell r="AA2135">
            <v>3</v>
          </cell>
          <cell r="AB2135">
            <v>2024</v>
          </cell>
          <cell r="AC2135">
            <v>2028</v>
          </cell>
          <cell r="AD2135">
            <v>0.94722222222222219</v>
          </cell>
          <cell r="AE2135" t="str">
            <v>&lt; 1</v>
          </cell>
          <cell r="AF2135">
            <v>32478</v>
          </cell>
          <cell r="AG2135">
            <v>36.284931506849318</v>
          </cell>
          <cell r="AH2135" t="str">
            <v>&gt;35&lt; 45</v>
          </cell>
          <cell r="AI2135">
            <v>16642332</v>
          </cell>
          <cell r="AJ2135">
            <v>42</v>
          </cell>
          <cell r="AK2135">
            <v>7182168</v>
          </cell>
          <cell r="AL2135">
            <v>38996</v>
          </cell>
          <cell r="AM2135" t="str">
            <v>HOMME</v>
          </cell>
          <cell r="AN2135" t="str">
            <v>Célibataire</v>
          </cell>
          <cell r="AQ2135">
            <v>6</v>
          </cell>
          <cell r="AR2135">
            <v>1</v>
          </cell>
          <cell r="AS2135">
            <v>45741.25</v>
          </cell>
          <cell r="AT2135" t="str">
            <v>mensuel</v>
          </cell>
          <cell r="AU2135">
            <v>1400</v>
          </cell>
          <cell r="AV2135" t="str">
            <v>04</v>
          </cell>
          <cell r="AW2135" t="str">
            <v>04112</v>
          </cell>
          <cell r="AX2135">
            <v>60080628019</v>
          </cell>
          <cell r="AY2135">
            <v>28</v>
          </cell>
          <cell r="AZ2135" t="str">
            <v>ATTIJARI BANK</v>
          </cell>
          <cell r="BA2135" t="str">
            <v>04041126008062801928</v>
          </cell>
          <cell r="BB2135">
            <v>20</v>
          </cell>
          <cell r="BC2135" t="str">
            <v>OUARDIA 6</v>
          </cell>
          <cell r="BD2135" t="str">
            <v>TUNIS</v>
          </cell>
          <cell r="BG2135">
            <v>22531333</v>
          </cell>
          <cell r="BJ2135" t="str">
            <v>OUARDIYA</v>
          </cell>
          <cell r="BK2135" t="str">
            <v>-MAINTENANCE</v>
          </cell>
          <cell r="BL2135" t="str">
            <v>3.3</v>
          </cell>
          <cell r="BU2135" t="str">
            <v>si</v>
          </cell>
        </row>
        <row r="2136">
          <cell r="B2136">
            <v>2196</v>
          </cell>
          <cell r="C2136" t="str">
            <v>Madame</v>
          </cell>
          <cell r="D2136" t="str">
            <v>JRIDI MARIEM</v>
          </cell>
          <cell r="E2136" t="str">
            <v>SAGE Tunisia</v>
          </cell>
          <cell r="F2136" t="str">
            <v>PRODUCTION</v>
          </cell>
          <cell r="G2136" t="str">
            <v>Contrôle Qualité</v>
          </cell>
          <cell r="H2136" t="str">
            <v>P6 AV</v>
          </cell>
          <cell r="I2136" t="str">
            <v>ISSAM OUNI</v>
          </cell>
          <cell r="J2136" t="str">
            <v>B</v>
          </cell>
          <cell r="K2136" t="str">
            <v>INDIRECTS</v>
          </cell>
          <cell r="L2136" t="str">
            <v>Variable cost at standard</v>
          </cell>
          <cell r="M2136" t="str">
            <v>Contrôle Qualité</v>
          </cell>
          <cell r="N2136">
            <v>45377</v>
          </cell>
          <cell r="P2136">
            <v>-310</v>
          </cell>
          <cell r="Q2136">
            <v>45377</v>
          </cell>
          <cell r="R2136" t="str">
            <v>problème d'intégration</v>
          </cell>
          <cell r="S2136">
            <v>1</v>
          </cell>
          <cell r="T2136" t="str">
            <v>CDD</v>
          </cell>
          <cell r="U2136" t="str">
            <v>Contractuel</v>
          </cell>
          <cell r="V2136">
            <v>45377</v>
          </cell>
          <cell r="W2136">
            <v>45412</v>
          </cell>
          <cell r="Z2136">
            <v>45377</v>
          </cell>
          <cell r="AA2136">
            <v>3</v>
          </cell>
          <cell r="AB2136">
            <v>2024</v>
          </cell>
          <cell r="AC2136">
            <v>2028</v>
          </cell>
          <cell r="AD2136">
            <v>0.94444444444444442</v>
          </cell>
          <cell r="AE2136" t="str">
            <v>&lt; 1</v>
          </cell>
          <cell r="AF2136">
            <v>37787</v>
          </cell>
          <cell r="AG2136">
            <v>21.739726027397261</v>
          </cell>
          <cell r="AH2136" t="str">
            <v>&lt; 25</v>
          </cell>
          <cell r="AI2136">
            <v>17276054</v>
          </cell>
          <cell r="AJ2136" t="str">
            <v>02</v>
          </cell>
          <cell r="AK2136" t="str">
            <v>11676685</v>
          </cell>
          <cell r="AL2136">
            <v>44431</v>
          </cell>
          <cell r="AM2136" t="str">
            <v>FEMME</v>
          </cell>
          <cell r="AN2136" t="str">
            <v>Célibataire</v>
          </cell>
          <cell r="AP2136" t="str">
            <v>Baccalauréat +2</v>
          </cell>
          <cell r="AQ2136">
            <v>3</v>
          </cell>
          <cell r="AR2136">
            <v>1</v>
          </cell>
          <cell r="AS2136">
            <v>45742.25</v>
          </cell>
          <cell r="AT2136" t="str">
            <v>Horaire</v>
          </cell>
          <cell r="AU2136">
            <v>3.6629999999999998</v>
          </cell>
          <cell r="BA2136" t="str">
            <v/>
          </cell>
          <cell r="BB2136">
            <v>0</v>
          </cell>
          <cell r="BC2136" t="str">
            <v>SIDI HASSINE</v>
          </cell>
          <cell r="BD2136" t="str">
            <v>TUNIS</v>
          </cell>
          <cell r="BG2136">
            <v>21577346</v>
          </cell>
          <cell r="BK2136" t="str">
            <v>B-P6 AV</v>
          </cell>
          <cell r="BL2136" t="str">
            <v>1.3</v>
          </cell>
          <cell r="BU2136" t="str">
            <v>Non-Actif</v>
          </cell>
        </row>
        <row r="2137">
          <cell r="B2137">
            <v>2197</v>
          </cell>
          <cell r="C2137" t="str">
            <v>Madame</v>
          </cell>
          <cell r="D2137" t="str">
            <v>MAROUKI RIM</v>
          </cell>
          <cell r="E2137" t="str">
            <v>SAGE Tunisia</v>
          </cell>
          <cell r="F2137" t="str">
            <v>PRODUCTION</v>
          </cell>
          <cell r="G2137" t="str">
            <v>Contrôle Qualité</v>
          </cell>
          <cell r="H2137" t="str">
            <v>P6 AV</v>
          </cell>
          <cell r="I2137" t="str">
            <v>ISSAM OUNI</v>
          </cell>
          <cell r="J2137" t="str">
            <v>B</v>
          </cell>
          <cell r="K2137" t="str">
            <v>INDIRECTS</v>
          </cell>
          <cell r="L2137" t="str">
            <v>Variable cost at standard</v>
          </cell>
          <cell r="M2137" t="str">
            <v>Contrôle Qualité</v>
          </cell>
          <cell r="N2137">
            <v>45378</v>
          </cell>
          <cell r="P2137">
            <v>-310</v>
          </cell>
          <cell r="Q2137">
            <v>45383</v>
          </cell>
          <cell r="R2137" t="str">
            <v>Personnel</v>
          </cell>
          <cell r="T2137" t="str">
            <v>CDD</v>
          </cell>
          <cell r="U2137" t="str">
            <v>Contractuel</v>
          </cell>
          <cell r="V2137">
            <v>45378</v>
          </cell>
          <cell r="W2137">
            <v>45412</v>
          </cell>
          <cell r="Z2137">
            <v>45378</v>
          </cell>
          <cell r="AA2137">
            <v>3</v>
          </cell>
          <cell r="AB2137">
            <v>2024</v>
          </cell>
          <cell r="AC2137">
            <v>2028</v>
          </cell>
          <cell r="AD2137">
            <v>0.94166666666666665</v>
          </cell>
          <cell r="AE2137" t="str">
            <v>&lt; 1</v>
          </cell>
          <cell r="AF2137">
            <v>31750</v>
          </cell>
          <cell r="AG2137">
            <v>38.279452054794518</v>
          </cell>
          <cell r="AH2137" t="str">
            <v>&gt;35&lt; 45</v>
          </cell>
          <cell r="AK2137" t="str">
            <v>04747931</v>
          </cell>
          <cell r="AL2137">
            <v>42794</v>
          </cell>
          <cell r="AM2137" t="str">
            <v>FEMME</v>
          </cell>
          <cell r="AN2137" t="str">
            <v>Célibataire</v>
          </cell>
          <cell r="AP2137" t="str">
            <v xml:space="preserve">Baccalauréat </v>
          </cell>
          <cell r="AQ2137">
            <v>3</v>
          </cell>
          <cell r="AR2137">
            <v>1</v>
          </cell>
          <cell r="AS2137">
            <v>45743.25</v>
          </cell>
          <cell r="AT2137" t="str">
            <v>Horaire</v>
          </cell>
          <cell r="AU2137">
            <v>3.6629999999999998</v>
          </cell>
          <cell r="AV2137">
            <v>17</v>
          </cell>
          <cell r="AW2137" t="str">
            <v>00100</v>
          </cell>
          <cell r="AX2137" t="str">
            <v>00002707389</v>
          </cell>
          <cell r="AY2137">
            <v>25</v>
          </cell>
          <cell r="AZ2137" t="str">
            <v>LA POSTE</v>
          </cell>
          <cell r="BA2137" t="str">
            <v>17001000000270738925</v>
          </cell>
          <cell r="BB2137">
            <v>20</v>
          </cell>
          <cell r="BC2137" t="str">
            <v xml:space="preserve">CITE ZOUHOUR </v>
          </cell>
          <cell r="BD2137" t="str">
            <v>TUNIS</v>
          </cell>
          <cell r="BG2137">
            <v>20048341</v>
          </cell>
          <cell r="BK2137" t="str">
            <v>B-P6 AV</v>
          </cell>
          <cell r="BL2137" t="str">
            <v>1.3</v>
          </cell>
          <cell r="BU2137" t="str">
            <v>Non-Actif</v>
          </cell>
        </row>
        <row r="2138">
          <cell r="B2138">
            <v>2198</v>
          </cell>
          <cell r="C2138" t="str">
            <v>Madame</v>
          </cell>
          <cell r="D2138" t="str">
            <v>SOUILHI BASMA</v>
          </cell>
          <cell r="E2138" t="str">
            <v>SAGE Tunisia</v>
          </cell>
          <cell r="F2138" t="str">
            <v>PRODUCTION</v>
          </cell>
          <cell r="G2138" t="str">
            <v>Couturière</v>
          </cell>
          <cell r="H2138" t="str">
            <v>P7 AR</v>
          </cell>
          <cell r="I2138" t="str">
            <v>FOUED HOMRANI</v>
          </cell>
          <cell r="J2138" t="str">
            <v>A</v>
          </cell>
          <cell r="K2138" t="str">
            <v>DIRECTS</v>
          </cell>
          <cell r="L2138" t="str">
            <v>Variable cost at standard</v>
          </cell>
          <cell r="M2138" t="str">
            <v>Couturière</v>
          </cell>
          <cell r="N2138">
            <v>45383</v>
          </cell>
          <cell r="P2138">
            <v>-310</v>
          </cell>
          <cell r="Q2138">
            <v>45384</v>
          </cell>
          <cell r="R2138" t="str">
            <v>TRANSPORT</v>
          </cell>
          <cell r="T2138" t="str">
            <v>CDD</v>
          </cell>
          <cell r="U2138" t="str">
            <v>Contractuel</v>
          </cell>
          <cell r="V2138">
            <v>45383</v>
          </cell>
          <cell r="W2138">
            <v>45412</v>
          </cell>
          <cell r="Z2138">
            <v>45383</v>
          </cell>
          <cell r="AA2138">
            <v>4</v>
          </cell>
          <cell r="AB2138">
            <v>2024</v>
          </cell>
          <cell r="AC2138">
            <v>2028</v>
          </cell>
          <cell r="AD2138">
            <v>0.93055555555555558</v>
          </cell>
          <cell r="AE2138" t="str">
            <v>&lt; 1</v>
          </cell>
          <cell r="AF2138">
            <v>34570</v>
          </cell>
          <cell r="AG2138">
            <v>30.553424657534247</v>
          </cell>
          <cell r="AH2138" t="str">
            <v>&gt;25&lt; 35</v>
          </cell>
          <cell r="AK2138" t="str">
            <v>09190922</v>
          </cell>
          <cell r="AL2138">
            <v>45336</v>
          </cell>
          <cell r="AM2138" t="str">
            <v>FEMME</v>
          </cell>
          <cell r="AN2138" t="str">
            <v>Marié(e)</v>
          </cell>
          <cell r="AP2138" t="str">
            <v>8ème année</v>
          </cell>
          <cell r="AQ2138">
            <v>3</v>
          </cell>
          <cell r="AR2138">
            <v>1</v>
          </cell>
          <cell r="AS2138">
            <v>45748.25</v>
          </cell>
          <cell r="AT2138" t="str">
            <v>Horaire</v>
          </cell>
          <cell r="AU2138">
            <v>3.5</v>
          </cell>
          <cell r="BA2138" t="str">
            <v/>
          </cell>
          <cell r="BB2138">
            <v>0</v>
          </cell>
          <cell r="BC2138" t="str">
            <v>JAYARA SIDI HASSINE</v>
          </cell>
          <cell r="BD2138" t="str">
            <v>TUNIS</v>
          </cell>
          <cell r="BG2138">
            <v>20605070</v>
          </cell>
          <cell r="BK2138" t="str">
            <v>A-P7 AR</v>
          </cell>
          <cell r="BL2138" t="str">
            <v>1.1</v>
          </cell>
          <cell r="BU2138" t="str">
            <v>Non-Actif</v>
          </cell>
        </row>
        <row r="2139">
          <cell r="B2139">
            <v>2199</v>
          </cell>
          <cell r="C2139" t="str">
            <v>Madame</v>
          </cell>
          <cell r="D2139" t="str">
            <v>MEJRI SAFA</v>
          </cell>
          <cell r="E2139" t="str">
            <v>SAGE Tunisia</v>
          </cell>
          <cell r="F2139" t="str">
            <v>PRODUCTION</v>
          </cell>
          <cell r="G2139" t="str">
            <v>SUPERVISEUR DE PRODUCTION</v>
          </cell>
          <cell r="K2139" t="str">
            <v>CADRE</v>
          </cell>
          <cell r="L2139" t="str">
            <v>Variable cost at standard</v>
          </cell>
          <cell r="M2139" t="str">
            <v>SUPERVISEUR DE PRODUCTION</v>
          </cell>
          <cell r="N2139">
            <v>45383</v>
          </cell>
          <cell r="P2139" t="str">
            <v/>
          </cell>
          <cell r="T2139" t="str">
            <v>CDI</v>
          </cell>
          <cell r="U2139" t="str">
            <v>Titulaire</v>
          </cell>
          <cell r="Z2139">
            <v>45383</v>
          </cell>
          <cell r="AA2139">
            <v>4</v>
          </cell>
          <cell r="AB2139">
            <v>2024</v>
          </cell>
          <cell r="AC2139">
            <v>2028</v>
          </cell>
          <cell r="AD2139">
            <v>0.93055555555555558</v>
          </cell>
          <cell r="AE2139" t="str">
            <v>&lt; 1</v>
          </cell>
          <cell r="AF2139">
            <v>35032</v>
          </cell>
          <cell r="AG2139">
            <v>29.287671232876711</v>
          </cell>
          <cell r="AH2139" t="str">
            <v>&gt;25&lt; 35</v>
          </cell>
          <cell r="AI2139">
            <v>17253116</v>
          </cell>
          <cell r="AJ2139" t="str">
            <v>07</v>
          </cell>
          <cell r="AK2139" t="str">
            <v>04848175</v>
          </cell>
          <cell r="AL2139">
            <v>44658</v>
          </cell>
          <cell r="AM2139" t="str">
            <v>FEMME</v>
          </cell>
          <cell r="AN2139" t="str">
            <v>Célibataire</v>
          </cell>
          <cell r="AQ2139">
            <v>14</v>
          </cell>
          <cell r="AR2139">
            <v>1</v>
          </cell>
          <cell r="AS2139">
            <v>45748.25</v>
          </cell>
          <cell r="AT2139" t="str">
            <v>Mensuel</v>
          </cell>
          <cell r="AU2139">
            <v>1900</v>
          </cell>
          <cell r="AV2139">
            <v>17</v>
          </cell>
          <cell r="AW2139" t="str">
            <v>00100</v>
          </cell>
          <cell r="AX2139" t="str">
            <v>00002604776</v>
          </cell>
          <cell r="AY2139">
            <v>83</v>
          </cell>
          <cell r="AZ2139" t="str">
            <v>LA POSTE</v>
          </cell>
          <cell r="BA2139" t="str">
            <v>17001000000260477683</v>
          </cell>
          <cell r="BB2139">
            <v>20</v>
          </cell>
          <cell r="BC2139" t="str">
            <v>2 RUE HABIB BOU GATTFA SIDI HSSINE</v>
          </cell>
          <cell r="BD2139" t="str">
            <v>TUNIS</v>
          </cell>
          <cell r="BJ2139" t="str">
            <v>SIDI HASSINE</v>
          </cell>
          <cell r="BK2139" t="str">
            <v>CADRE</v>
          </cell>
          <cell r="BU2139" t="str">
            <v>si</v>
          </cell>
        </row>
        <row r="2140">
          <cell r="B2140">
            <v>2200</v>
          </cell>
          <cell r="C2140" t="str">
            <v>Madame</v>
          </cell>
          <cell r="D2140" t="str">
            <v>GHABRI RAWYA</v>
          </cell>
          <cell r="E2140" t="str">
            <v>SAGE Tunisia</v>
          </cell>
          <cell r="F2140" t="str">
            <v>COUPE</v>
          </cell>
          <cell r="G2140" t="str">
            <v>COUPEUR</v>
          </cell>
          <cell r="H2140" t="str">
            <v>COUPE</v>
          </cell>
          <cell r="I2140" t="str">
            <v>HAITHEM SLAMA</v>
          </cell>
          <cell r="K2140" t="str">
            <v>DIRECTS</v>
          </cell>
          <cell r="L2140" t="str">
            <v>Variable cost at standard</v>
          </cell>
          <cell r="M2140" t="str">
            <v>COUPEUR</v>
          </cell>
          <cell r="N2140">
            <v>45397</v>
          </cell>
          <cell r="Q2140">
            <v>45398</v>
          </cell>
          <cell r="R2140" t="str">
            <v>problème d'intégration</v>
          </cell>
          <cell r="T2140" t="str">
            <v>CDD</v>
          </cell>
          <cell r="U2140" t="str">
            <v>Contractuel</v>
          </cell>
          <cell r="V2140">
            <v>45397</v>
          </cell>
          <cell r="W2140">
            <v>45443</v>
          </cell>
          <cell r="Z2140">
            <v>45397</v>
          </cell>
          <cell r="AA2140">
            <v>4</v>
          </cell>
          <cell r="AB2140">
            <v>2024</v>
          </cell>
          <cell r="AC2140">
            <v>2028</v>
          </cell>
          <cell r="AD2140">
            <v>0.89166666666666672</v>
          </cell>
          <cell r="AE2140" t="str">
            <v>&lt; 1</v>
          </cell>
          <cell r="AF2140">
            <v>37911</v>
          </cell>
          <cell r="AG2140">
            <v>21.4</v>
          </cell>
          <cell r="AH2140" t="str">
            <v>&lt; 25</v>
          </cell>
          <cell r="AK2140" t="str">
            <v>14373486</v>
          </cell>
          <cell r="AL2140">
            <v>44762</v>
          </cell>
          <cell r="AM2140" t="str">
            <v>FEMME</v>
          </cell>
          <cell r="AN2140" t="str">
            <v>Célibataire</v>
          </cell>
          <cell r="AP2140" t="str">
            <v>2ème année sécondaire</v>
          </cell>
          <cell r="AQ2140">
            <v>3</v>
          </cell>
          <cell r="AR2140">
            <v>1</v>
          </cell>
          <cell r="AS2140">
            <v>45762.25</v>
          </cell>
          <cell r="AT2140" t="str">
            <v>Horaire</v>
          </cell>
          <cell r="AU2140">
            <v>3.5</v>
          </cell>
          <cell r="AV2140">
            <v>17</v>
          </cell>
          <cell r="AW2140" t="str">
            <v>00100</v>
          </cell>
          <cell r="AX2140" t="str">
            <v>00003439982</v>
          </cell>
          <cell r="AY2140">
            <v>72</v>
          </cell>
          <cell r="AZ2140" t="str">
            <v>LA POSTE</v>
          </cell>
          <cell r="BA2140" t="str">
            <v>17001000000343998272</v>
          </cell>
          <cell r="BB2140">
            <v>20</v>
          </cell>
          <cell r="BC2140" t="str">
            <v>MORNAGUIA</v>
          </cell>
          <cell r="BD2140" t="str">
            <v>TUNIS</v>
          </cell>
          <cell r="BG2140">
            <v>50200963</v>
          </cell>
          <cell r="BK2140" t="str">
            <v>-COUPE</v>
          </cell>
          <cell r="BL2140" t="str">
            <v>1.1</v>
          </cell>
          <cell r="BU2140" t="str">
            <v>Non-Actif</v>
          </cell>
        </row>
        <row r="2141">
          <cell r="B2141">
            <v>2201</v>
          </cell>
          <cell r="C2141" t="str">
            <v>Monsieur</v>
          </cell>
          <cell r="D2141" t="str">
            <v>ELTAIFI AZIZ</v>
          </cell>
          <cell r="E2141" t="str">
            <v>SAGE Tunisia</v>
          </cell>
          <cell r="F2141" t="str">
            <v>COUPE</v>
          </cell>
          <cell r="G2141" t="str">
            <v>COUPEUR</v>
          </cell>
          <cell r="H2141" t="str">
            <v>COUPE</v>
          </cell>
          <cell r="I2141" t="str">
            <v>HAITHEM SLAMA</v>
          </cell>
          <cell r="K2141" t="str">
            <v>DIRECTS</v>
          </cell>
          <cell r="L2141" t="str">
            <v>Variable cost at standard</v>
          </cell>
          <cell r="M2141" t="str">
            <v>COUPEUR</v>
          </cell>
          <cell r="N2141">
            <v>45397</v>
          </cell>
          <cell r="P2141">
            <v>-6</v>
          </cell>
          <cell r="T2141" t="str">
            <v>CDD</v>
          </cell>
          <cell r="U2141" t="str">
            <v>Contractuel</v>
          </cell>
          <cell r="V2141">
            <v>45689</v>
          </cell>
          <cell r="W2141">
            <v>45716</v>
          </cell>
          <cell r="Z2141">
            <v>45397</v>
          </cell>
          <cell r="AA2141">
            <v>4</v>
          </cell>
          <cell r="AB2141">
            <v>2024</v>
          </cell>
          <cell r="AC2141">
            <v>2028</v>
          </cell>
          <cell r="AD2141">
            <v>0.89166666666666672</v>
          </cell>
          <cell r="AE2141" t="str">
            <v>&lt; 1</v>
          </cell>
          <cell r="AF2141">
            <v>37824</v>
          </cell>
          <cell r="AG2141">
            <v>21.638356164383563</v>
          </cell>
          <cell r="AH2141" t="str">
            <v>&lt; 25</v>
          </cell>
          <cell r="AK2141" t="str">
            <v>11672312</v>
          </cell>
          <cell r="AL2141">
            <v>45188</v>
          </cell>
          <cell r="AM2141" t="str">
            <v>HOMME</v>
          </cell>
          <cell r="AN2141" t="str">
            <v>Célibataire</v>
          </cell>
          <cell r="AP2141" t="str">
            <v>8ème année</v>
          </cell>
          <cell r="AQ2141">
            <v>3</v>
          </cell>
          <cell r="AR2141">
            <v>1</v>
          </cell>
          <cell r="AS2141">
            <v>45762.25</v>
          </cell>
          <cell r="AT2141" t="str">
            <v>Horaire</v>
          </cell>
          <cell r="AU2141">
            <v>3.5</v>
          </cell>
          <cell r="AV2141">
            <v>17</v>
          </cell>
          <cell r="AW2141" t="str">
            <v>00100</v>
          </cell>
          <cell r="AX2141" t="str">
            <v>00002913641</v>
          </cell>
          <cell r="AY2141">
            <v>32</v>
          </cell>
          <cell r="AZ2141" t="str">
            <v>LA POSTE</v>
          </cell>
          <cell r="BA2141" t="str">
            <v>17001000000291364132</v>
          </cell>
          <cell r="BB2141">
            <v>20</v>
          </cell>
          <cell r="BC2141" t="str">
            <v>AGBA</v>
          </cell>
          <cell r="BD2141" t="str">
            <v>TUNIS</v>
          </cell>
          <cell r="BG2141">
            <v>25731051</v>
          </cell>
          <cell r="BJ2141" t="str">
            <v>AGBA</v>
          </cell>
          <cell r="BK2141" t="str">
            <v>-COUPE</v>
          </cell>
          <cell r="BL2141" t="str">
            <v>1.1</v>
          </cell>
          <cell r="BU2141" t="str">
            <v>si</v>
          </cell>
        </row>
        <row r="2142">
          <cell r="B2142">
            <v>2202</v>
          </cell>
          <cell r="C2142" t="str">
            <v>Madame</v>
          </cell>
          <cell r="D2142" t="str">
            <v>SEBAI HELA</v>
          </cell>
          <cell r="E2142" t="str">
            <v>SAGE Tunisia</v>
          </cell>
          <cell r="F2142" t="str">
            <v>PRODUCTION</v>
          </cell>
          <cell r="G2142" t="str">
            <v>Couturière</v>
          </cell>
          <cell r="H2142" t="str">
            <v>P7 AR</v>
          </cell>
          <cell r="I2142" t="str">
            <v>FOUED HOMRANI</v>
          </cell>
          <cell r="J2142" t="str">
            <v>A</v>
          </cell>
          <cell r="K2142" t="str">
            <v>DIRECTS</v>
          </cell>
          <cell r="L2142" t="str">
            <v>Variable cost at standard</v>
          </cell>
          <cell r="M2142" t="str">
            <v>Couturière</v>
          </cell>
          <cell r="N2142">
            <v>45398</v>
          </cell>
          <cell r="P2142">
            <v>-6</v>
          </cell>
          <cell r="T2142" t="str">
            <v>CDD</v>
          </cell>
          <cell r="U2142" t="str">
            <v>Contractuel</v>
          </cell>
          <cell r="V2142">
            <v>45689</v>
          </cell>
          <cell r="W2142">
            <v>45716</v>
          </cell>
          <cell r="Z2142">
            <v>45398</v>
          </cell>
          <cell r="AA2142">
            <v>4</v>
          </cell>
          <cell r="AB2142">
            <v>2024</v>
          </cell>
          <cell r="AC2142">
            <v>2028</v>
          </cell>
          <cell r="AD2142">
            <v>0.88888888888888884</v>
          </cell>
          <cell r="AE2142" t="str">
            <v>&lt; 1</v>
          </cell>
          <cell r="AF2142">
            <v>27277</v>
          </cell>
          <cell r="AG2142">
            <v>50.534246575342465</v>
          </cell>
          <cell r="AH2142" t="str">
            <v>&gt;45&lt; 55</v>
          </cell>
          <cell r="AI2142">
            <v>12541154</v>
          </cell>
          <cell r="AJ2142" t="str">
            <v>03</v>
          </cell>
          <cell r="AK2142" t="str">
            <v>07533035</v>
          </cell>
          <cell r="AL2142">
            <v>37772</v>
          </cell>
          <cell r="AM2142" t="str">
            <v>FEMME</v>
          </cell>
          <cell r="AN2142" t="str">
            <v>Marié(e)</v>
          </cell>
          <cell r="AP2142" t="str">
            <v>1ère année sécondaire</v>
          </cell>
          <cell r="AQ2142">
            <v>3</v>
          </cell>
          <cell r="AR2142">
            <v>1</v>
          </cell>
          <cell r="AS2142">
            <v>45763.25</v>
          </cell>
          <cell r="AT2142" t="str">
            <v>Horaire</v>
          </cell>
          <cell r="AU2142">
            <v>3.5</v>
          </cell>
          <cell r="AV2142">
            <v>17</v>
          </cell>
          <cell r="AW2142" t="str">
            <v>00100</v>
          </cell>
          <cell r="AX2142" t="str">
            <v>00003438446</v>
          </cell>
          <cell r="AY2142">
            <v>24</v>
          </cell>
          <cell r="AZ2142" t="str">
            <v>LA POSTE</v>
          </cell>
          <cell r="BA2142" t="str">
            <v>17001000000343844624</v>
          </cell>
          <cell r="BB2142">
            <v>20</v>
          </cell>
          <cell r="BC2142" t="str">
            <v>ZAHROUNI</v>
          </cell>
          <cell r="BD2142" t="str">
            <v>TUNIS</v>
          </cell>
          <cell r="BG2142">
            <v>53772176</v>
          </cell>
          <cell r="BJ2142" t="str">
            <v>ZAHROUNI</v>
          </cell>
          <cell r="BK2142" t="str">
            <v>A-P7 AR</v>
          </cell>
          <cell r="BL2142" t="str">
            <v>1.1</v>
          </cell>
          <cell r="BT2142">
            <v>310</v>
          </cell>
          <cell r="BU2142" t="str">
            <v>si</v>
          </cell>
        </row>
        <row r="2143">
          <cell r="B2143">
            <v>2203</v>
          </cell>
          <cell r="C2143" t="str">
            <v>Monsieur</v>
          </cell>
          <cell r="D2143" t="str">
            <v>DRISSI HEDI</v>
          </cell>
          <cell r="E2143" t="str">
            <v>SAGE Tunisia</v>
          </cell>
          <cell r="F2143" t="str">
            <v>COUPE</v>
          </cell>
          <cell r="G2143" t="str">
            <v>COUPEUR</v>
          </cell>
          <cell r="H2143" t="str">
            <v>COUPE</v>
          </cell>
          <cell r="I2143" t="str">
            <v>HAITHEM SLAMA</v>
          </cell>
          <cell r="K2143" t="str">
            <v>DIRECTS</v>
          </cell>
          <cell r="L2143" t="str">
            <v>Variable cost at standard</v>
          </cell>
          <cell r="M2143" t="str">
            <v>COUPEUR</v>
          </cell>
          <cell r="N2143">
            <v>45397</v>
          </cell>
          <cell r="P2143">
            <v>-6</v>
          </cell>
          <cell r="T2143" t="str">
            <v>CDD</v>
          </cell>
          <cell r="U2143" t="str">
            <v>Contractuel</v>
          </cell>
          <cell r="V2143">
            <v>45689</v>
          </cell>
          <cell r="W2143">
            <v>45716</v>
          </cell>
          <cell r="Z2143">
            <v>45397</v>
          </cell>
          <cell r="AA2143">
            <v>4</v>
          </cell>
          <cell r="AB2143">
            <v>2024</v>
          </cell>
          <cell r="AC2143">
            <v>2028</v>
          </cell>
          <cell r="AD2143">
            <v>0.89166666666666672</v>
          </cell>
          <cell r="AE2143" t="str">
            <v>&lt; 1</v>
          </cell>
          <cell r="AF2143">
            <v>28946</v>
          </cell>
          <cell r="AG2143">
            <v>45.961643835616435</v>
          </cell>
          <cell r="AH2143" t="str">
            <v>&gt;45&lt; 55</v>
          </cell>
          <cell r="AI2143">
            <v>12362155</v>
          </cell>
          <cell r="AJ2143" t="str">
            <v>03</v>
          </cell>
          <cell r="AK2143" t="str">
            <v>04688176</v>
          </cell>
          <cell r="AL2143">
            <v>45007</v>
          </cell>
          <cell r="AM2143" t="str">
            <v>HOMME</v>
          </cell>
          <cell r="AN2143" t="str">
            <v>Marié(e)</v>
          </cell>
          <cell r="AO2143">
            <v>2</v>
          </cell>
          <cell r="AP2143" t="str">
            <v>2ème année sécondaire</v>
          </cell>
          <cell r="AQ2143">
            <v>3</v>
          </cell>
          <cell r="AR2143">
            <v>1</v>
          </cell>
          <cell r="AS2143">
            <v>45762.25</v>
          </cell>
          <cell r="AT2143" t="str">
            <v>Horaire</v>
          </cell>
          <cell r="AU2143">
            <v>3.5</v>
          </cell>
          <cell r="AV2143">
            <v>10</v>
          </cell>
          <cell r="AW2143" t="str">
            <v>04515</v>
          </cell>
          <cell r="AX2143">
            <v>80011220788</v>
          </cell>
          <cell r="AY2143">
            <v>80</v>
          </cell>
          <cell r="AZ2143" t="str">
            <v>STB</v>
          </cell>
          <cell r="BA2143" t="str">
            <v>10045158001122078880</v>
          </cell>
          <cell r="BB2143">
            <v>20</v>
          </cell>
          <cell r="BC2143" t="str">
            <v>AGBA</v>
          </cell>
          <cell r="BD2143" t="str">
            <v>TUNIS</v>
          </cell>
          <cell r="BG2143">
            <v>97509224</v>
          </cell>
          <cell r="BH2143">
            <v>55694404</v>
          </cell>
          <cell r="BJ2143" t="str">
            <v>AGBA</v>
          </cell>
          <cell r="BK2143" t="str">
            <v>-COUPE</v>
          </cell>
          <cell r="BL2143" t="str">
            <v>1.1</v>
          </cell>
          <cell r="BU2143" t="str">
            <v>si</v>
          </cell>
        </row>
        <row r="2144">
          <cell r="B2144">
            <v>2204</v>
          </cell>
          <cell r="C2144" t="str">
            <v>Monsieur</v>
          </cell>
          <cell r="D2144" t="str">
            <v>BEN AMAR MONTASSAR</v>
          </cell>
          <cell r="E2144" t="str">
            <v>SAGE Tunisia</v>
          </cell>
          <cell r="F2144" t="str">
            <v>COUPE</v>
          </cell>
          <cell r="G2144" t="str">
            <v>COUPEUR</v>
          </cell>
          <cell r="H2144" t="str">
            <v>COUPE</v>
          </cell>
          <cell r="I2144" t="str">
            <v>HAITHEM SLAMA</v>
          </cell>
          <cell r="K2144" t="str">
            <v>DIRECTS</v>
          </cell>
          <cell r="L2144" t="str">
            <v>Variable cost at standard</v>
          </cell>
          <cell r="M2144" t="str">
            <v>COUPEUR</v>
          </cell>
          <cell r="N2144">
            <v>45397</v>
          </cell>
          <cell r="Q2144">
            <v>45397</v>
          </cell>
          <cell r="R2144" t="str">
            <v>problème d'intégration</v>
          </cell>
          <cell r="T2144" t="str">
            <v>CDD</v>
          </cell>
          <cell r="U2144" t="str">
            <v>Contractuel</v>
          </cell>
          <cell r="V2144">
            <v>45397</v>
          </cell>
          <cell r="W2144">
            <v>45443</v>
          </cell>
          <cell r="Z2144">
            <v>45397</v>
          </cell>
          <cell r="AA2144">
            <v>4</v>
          </cell>
          <cell r="AB2144">
            <v>2024</v>
          </cell>
          <cell r="AC2144">
            <v>2028</v>
          </cell>
          <cell r="AD2144">
            <v>0.89166666666666672</v>
          </cell>
          <cell r="AE2144" t="str">
            <v>&lt; 1</v>
          </cell>
          <cell r="AF2144">
            <v>30270</v>
          </cell>
          <cell r="AG2144">
            <v>42.334246575342469</v>
          </cell>
          <cell r="AH2144" t="str">
            <v>&gt;35&lt; 45</v>
          </cell>
          <cell r="AK2144" t="str">
            <v>04811453</v>
          </cell>
          <cell r="AL2144">
            <v>39199</v>
          </cell>
          <cell r="AM2144" t="str">
            <v>HOMME</v>
          </cell>
          <cell r="AN2144" t="str">
            <v>Marié(e)</v>
          </cell>
          <cell r="AO2144">
            <v>1</v>
          </cell>
          <cell r="AP2144" t="str">
            <v>6 ème année primaire</v>
          </cell>
          <cell r="AQ2144">
            <v>3</v>
          </cell>
          <cell r="AR2144">
            <v>1</v>
          </cell>
          <cell r="AS2144">
            <v>45762.25</v>
          </cell>
          <cell r="AT2144" t="str">
            <v>Horaire</v>
          </cell>
          <cell r="AU2144">
            <v>3.5</v>
          </cell>
          <cell r="BA2144" t="str">
            <v/>
          </cell>
          <cell r="BB2144">
            <v>0</v>
          </cell>
          <cell r="BC2144" t="str">
            <v>ZAHROUNI</v>
          </cell>
          <cell r="BD2144" t="str">
            <v>TUNIS</v>
          </cell>
          <cell r="BG2144">
            <v>53323226</v>
          </cell>
          <cell r="BK2144" t="str">
            <v>-COUPE</v>
          </cell>
          <cell r="BL2144" t="str">
            <v>1.1</v>
          </cell>
          <cell r="BU2144" t="str">
            <v>Non-Actif</v>
          </cell>
        </row>
        <row r="2145">
          <cell r="B2145">
            <v>2205</v>
          </cell>
          <cell r="C2145" t="str">
            <v>Madame</v>
          </cell>
          <cell r="D2145" t="str">
            <v>NSIBI CHAIMA</v>
          </cell>
          <cell r="E2145" t="str">
            <v>SAGE Tunisia</v>
          </cell>
          <cell r="F2145" t="str">
            <v>PRODUCTION</v>
          </cell>
          <cell r="G2145" t="str">
            <v>Couturière</v>
          </cell>
          <cell r="H2145" t="str">
            <v>P7 AR</v>
          </cell>
          <cell r="I2145" t="str">
            <v>FAYCEL</v>
          </cell>
          <cell r="J2145" t="str">
            <v>B</v>
          </cell>
          <cell r="K2145" t="str">
            <v>DIRECTS</v>
          </cell>
          <cell r="L2145" t="str">
            <v>Variable cost at standard</v>
          </cell>
          <cell r="M2145" t="str">
            <v>Couturière</v>
          </cell>
          <cell r="N2145">
            <v>45397</v>
          </cell>
          <cell r="P2145">
            <v>-218</v>
          </cell>
          <cell r="Q2145">
            <v>45497</v>
          </cell>
          <cell r="R2145" t="str">
            <v>conflit avec son chef</v>
          </cell>
          <cell r="T2145" t="str">
            <v>CDD</v>
          </cell>
          <cell r="U2145" t="str">
            <v>Contractuel</v>
          </cell>
          <cell r="V2145">
            <v>45474</v>
          </cell>
          <cell r="W2145">
            <v>45504</v>
          </cell>
          <cell r="Z2145">
            <v>45397</v>
          </cell>
          <cell r="AA2145">
            <v>4</v>
          </cell>
          <cell r="AB2145">
            <v>2024</v>
          </cell>
          <cell r="AC2145">
            <v>2028</v>
          </cell>
          <cell r="AD2145">
            <v>0.89166666666666672</v>
          </cell>
          <cell r="AE2145" t="str">
            <v>&lt; 1</v>
          </cell>
          <cell r="AF2145">
            <v>36654</v>
          </cell>
          <cell r="AG2145">
            <v>24.843835616438355</v>
          </cell>
          <cell r="AH2145" t="str">
            <v>&lt; 25</v>
          </cell>
          <cell r="AI2145">
            <v>17777439</v>
          </cell>
          <cell r="AJ2145" t="str">
            <v>05</v>
          </cell>
          <cell r="AK2145" t="str">
            <v>11665418</v>
          </cell>
          <cell r="AL2145">
            <v>43139</v>
          </cell>
          <cell r="AM2145" t="str">
            <v>FEMME</v>
          </cell>
          <cell r="AN2145" t="str">
            <v>Célibataire</v>
          </cell>
          <cell r="AP2145" t="str">
            <v>7ème année</v>
          </cell>
          <cell r="AQ2145">
            <v>3</v>
          </cell>
          <cell r="AR2145">
            <v>1</v>
          </cell>
          <cell r="AS2145">
            <v>45762.25</v>
          </cell>
          <cell r="AT2145" t="str">
            <v>Horaire</v>
          </cell>
          <cell r="AU2145">
            <v>3.5</v>
          </cell>
          <cell r="AV2145">
            <v>17</v>
          </cell>
          <cell r="AW2145" t="str">
            <v>00100</v>
          </cell>
          <cell r="AX2145" t="str">
            <v>00003440309</v>
          </cell>
          <cell r="AY2145">
            <v>61</v>
          </cell>
          <cell r="AZ2145" t="str">
            <v>LA POSTE</v>
          </cell>
          <cell r="BA2145" t="str">
            <v>17001000000344030961</v>
          </cell>
          <cell r="BB2145">
            <v>20</v>
          </cell>
          <cell r="BC2145" t="str">
            <v>GHDIR EL GOLLA</v>
          </cell>
          <cell r="BD2145" t="str">
            <v>TUNIS</v>
          </cell>
          <cell r="BG2145">
            <v>50960212</v>
          </cell>
          <cell r="BJ2145" t="str">
            <v>GHDIR EL GOLLA</v>
          </cell>
          <cell r="BK2145" t="str">
            <v>B-P7 AR</v>
          </cell>
          <cell r="BL2145" t="str">
            <v>1.1</v>
          </cell>
          <cell r="BU2145" t="str">
            <v>Non-Actif</v>
          </cell>
        </row>
        <row r="2146">
          <cell r="B2146">
            <v>2206</v>
          </cell>
          <cell r="C2146" t="str">
            <v>Madame</v>
          </cell>
          <cell r="D2146" t="str">
            <v>ESSMIN SAFA</v>
          </cell>
          <cell r="E2146" t="str">
            <v>SAGE Tunisia</v>
          </cell>
          <cell r="F2146" t="str">
            <v>PRODUCTION</v>
          </cell>
          <cell r="G2146" t="str">
            <v>Couturière</v>
          </cell>
          <cell r="H2146" t="str">
            <v>P7 AR</v>
          </cell>
          <cell r="I2146" t="str">
            <v>FOUED HOMRANI</v>
          </cell>
          <cell r="J2146" t="str">
            <v>A</v>
          </cell>
          <cell r="K2146" t="str">
            <v>DIRECTS</v>
          </cell>
          <cell r="L2146" t="str">
            <v>Variable cost at standard</v>
          </cell>
          <cell r="M2146" t="str">
            <v>Couturière</v>
          </cell>
          <cell r="N2146">
            <v>45397</v>
          </cell>
          <cell r="P2146">
            <v>-96</v>
          </cell>
          <cell r="Q2146">
            <v>45597</v>
          </cell>
          <cell r="R2146" t="str">
            <v>maladie</v>
          </cell>
          <cell r="T2146" t="str">
            <v>CDD</v>
          </cell>
          <cell r="U2146" t="str">
            <v>Contractuel</v>
          </cell>
          <cell r="V2146">
            <v>45597</v>
          </cell>
          <cell r="W2146">
            <v>45626</v>
          </cell>
          <cell r="Z2146">
            <v>45397</v>
          </cell>
          <cell r="AA2146">
            <v>4</v>
          </cell>
          <cell r="AB2146">
            <v>2024</v>
          </cell>
          <cell r="AC2146">
            <v>2028</v>
          </cell>
          <cell r="AD2146">
            <v>0.89166666666666672</v>
          </cell>
          <cell r="AE2146" t="str">
            <v>&lt; 1</v>
          </cell>
          <cell r="AF2146">
            <v>33548</v>
          </cell>
          <cell r="AG2146">
            <v>33.353424657534248</v>
          </cell>
          <cell r="AH2146" t="str">
            <v>&gt;25&lt; 35</v>
          </cell>
          <cell r="AI2146">
            <v>16751610</v>
          </cell>
          <cell r="AJ2146" t="str">
            <v>02</v>
          </cell>
          <cell r="AK2146" t="str">
            <v>07452585</v>
          </cell>
          <cell r="AL2146">
            <v>40686</v>
          </cell>
          <cell r="AM2146" t="str">
            <v>FEMME</v>
          </cell>
          <cell r="AN2146" t="str">
            <v>Marié(e)</v>
          </cell>
          <cell r="AO2146">
            <v>1</v>
          </cell>
          <cell r="AP2146" t="str">
            <v>9ème année</v>
          </cell>
          <cell r="AQ2146">
            <v>3</v>
          </cell>
          <cell r="AR2146">
            <v>1</v>
          </cell>
          <cell r="AS2146">
            <v>45762.25</v>
          </cell>
          <cell r="AT2146" t="str">
            <v>Horaire</v>
          </cell>
          <cell r="AU2146">
            <v>3.5</v>
          </cell>
          <cell r="AV2146">
            <v>25</v>
          </cell>
          <cell r="AW2146">
            <v>16400</v>
          </cell>
          <cell r="AX2146" t="str">
            <v>00001256440</v>
          </cell>
          <cell r="AY2146" t="str">
            <v>01</v>
          </cell>
          <cell r="AZ2146" t="str">
            <v>ZITOUNA BANK</v>
          </cell>
          <cell r="BA2146" t="str">
            <v>25164000000125644001</v>
          </cell>
          <cell r="BB2146">
            <v>20</v>
          </cell>
          <cell r="BC2146" t="str">
            <v>ZAHROUNI</v>
          </cell>
          <cell r="BD2146" t="str">
            <v>TUNIS</v>
          </cell>
          <cell r="BG2146">
            <v>20875672</v>
          </cell>
          <cell r="BJ2146" t="str">
            <v>ZAHROUNI</v>
          </cell>
          <cell r="BK2146" t="str">
            <v>A-P7 AR</v>
          </cell>
          <cell r="BL2146" t="str">
            <v>1.1</v>
          </cell>
          <cell r="BU2146" t="str">
            <v>Non-Actif</v>
          </cell>
        </row>
        <row r="2147">
          <cell r="B2147">
            <v>2207</v>
          </cell>
          <cell r="C2147" t="str">
            <v>Madame</v>
          </cell>
          <cell r="D2147" t="str">
            <v>ARIFI SALIMA</v>
          </cell>
          <cell r="E2147" t="str">
            <v>SAGE Tunisia</v>
          </cell>
          <cell r="F2147" t="str">
            <v>PRODUCTION</v>
          </cell>
          <cell r="G2147" t="str">
            <v>Couturière</v>
          </cell>
          <cell r="H2147" t="str">
            <v>P6 AV</v>
          </cell>
          <cell r="I2147" t="str">
            <v>EL KADRI MARIEM</v>
          </cell>
          <cell r="J2147" t="str">
            <v>A</v>
          </cell>
          <cell r="K2147" t="str">
            <v>DIRECTS</v>
          </cell>
          <cell r="L2147" t="str">
            <v>Variable cost at standard</v>
          </cell>
          <cell r="M2147" t="str">
            <v>Couturière</v>
          </cell>
          <cell r="N2147">
            <v>45397</v>
          </cell>
          <cell r="P2147">
            <v>-279</v>
          </cell>
          <cell r="Q2147">
            <v>45402</v>
          </cell>
          <cell r="R2147" t="str">
            <v>familliale</v>
          </cell>
          <cell r="T2147" t="str">
            <v>CDD</v>
          </cell>
          <cell r="U2147" t="str">
            <v>Contractuel</v>
          </cell>
          <cell r="V2147">
            <v>45397</v>
          </cell>
          <cell r="W2147">
            <v>45443</v>
          </cell>
          <cell r="Z2147">
            <v>45397</v>
          </cell>
          <cell r="AA2147">
            <v>4</v>
          </cell>
          <cell r="AB2147">
            <v>2024</v>
          </cell>
          <cell r="AC2147">
            <v>2028</v>
          </cell>
          <cell r="AD2147">
            <v>0.89166666666666672</v>
          </cell>
          <cell r="AE2147" t="str">
            <v>&lt; 1</v>
          </cell>
          <cell r="AF2147">
            <v>31704</v>
          </cell>
          <cell r="AG2147">
            <v>38.405479452054792</v>
          </cell>
          <cell r="AH2147" t="str">
            <v>&gt;35&lt; 45</v>
          </cell>
          <cell r="AI2147">
            <v>12958560</v>
          </cell>
          <cell r="AJ2147" t="str">
            <v>07</v>
          </cell>
          <cell r="AK2147" t="str">
            <v>09159623</v>
          </cell>
          <cell r="AL2147">
            <v>38540</v>
          </cell>
          <cell r="AM2147" t="str">
            <v>FEMME</v>
          </cell>
          <cell r="AN2147" t="str">
            <v>Marié(e)</v>
          </cell>
          <cell r="AO2147">
            <v>1</v>
          </cell>
          <cell r="AP2147" t="str">
            <v xml:space="preserve">Baccalauréat </v>
          </cell>
          <cell r="AQ2147">
            <v>3</v>
          </cell>
          <cell r="AR2147">
            <v>1</v>
          </cell>
          <cell r="AS2147">
            <v>45762.25</v>
          </cell>
          <cell r="AT2147" t="str">
            <v>Horaire</v>
          </cell>
          <cell r="AU2147">
            <v>3.5</v>
          </cell>
          <cell r="AV2147">
            <v>17</v>
          </cell>
          <cell r="AW2147">
            <v>53594</v>
          </cell>
          <cell r="AX2147" t="str">
            <v>01720922117</v>
          </cell>
          <cell r="AY2147">
            <v>29</v>
          </cell>
          <cell r="AZ2147" t="str">
            <v>LA POSTE</v>
          </cell>
          <cell r="BA2147" t="str">
            <v>17535940172092211729</v>
          </cell>
          <cell r="BB2147">
            <v>20</v>
          </cell>
          <cell r="BC2147" t="str">
            <v>CITE KHALED IBN EL WALID</v>
          </cell>
          <cell r="BD2147" t="str">
            <v>MANOUBA</v>
          </cell>
          <cell r="BG2147">
            <v>52895815</v>
          </cell>
          <cell r="BK2147" t="str">
            <v>A-P6 AV</v>
          </cell>
          <cell r="BL2147" t="str">
            <v>1.1</v>
          </cell>
          <cell r="BU2147" t="str">
            <v>Non-Actif</v>
          </cell>
        </row>
        <row r="2148">
          <cell r="B2148">
            <v>2208</v>
          </cell>
          <cell r="C2148" t="str">
            <v>Monsieur</v>
          </cell>
          <cell r="D2148" t="str">
            <v>BOUKESRA MOHAMED AMINE</v>
          </cell>
          <cell r="E2148" t="str">
            <v>SAGE Tunisia</v>
          </cell>
          <cell r="F2148" t="str">
            <v>PRODUCTION</v>
          </cell>
          <cell r="G2148" t="str">
            <v>SUPERVISEUR DE PRODUCTION</v>
          </cell>
          <cell r="K2148" t="str">
            <v>CADRE</v>
          </cell>
          <cell r="L2148" t="str">
            <v>Variable cost at standard</v>
          </cell>
          <cell r="M2148" t="str">
            <v>SUPERVISEUR DE PRODUCTION</v>
          </cell>
          <cell r="N2148">
            <v>45397</v>
          </cell>
          <cell r="P2148" t="str">
            <v/>
          </cell>
          <cell r="T2148" t="str">
            <v>CDI</v>
          </cell>
          <cell r="U2148" t="str">
            <v>Titulaire</v>
          </cell>
          <cell r="Z2148">
            <v>45397</v>
          </cell>
          <cell r="AA2148">
            <v>4</v>
          </cell>
          <cell r="AB2148">
            <v>2024</v>
          </cell>
          <cell r="AC2148">
            <v>2028</v>
          </cell>
          <cell r="AD2148">
            <v>0.89166666666666672</v>
          </cell>
          <cell r="AE2148" t="str">
            <v>&lt; 1</v>
          </cell>
          <cell r="AF2148">
            <v>33587</v>
          </cell>
          <cell r="AG2148">
            <v>33.246575342465754</v>
          </cell>
          <cell r="AH2148" t="str">
            <v>&gt;25&lt; 35</v>
          </cell>
          <cell r="AI2148">
            <v>17840318</v>
          </cell>
          <cell r="AJ2148" t="str">
            <v>07</v>
          </cell>
          <cell r="AK2148" t="str">
            <v>14750297</v>
          </cell>
          <cell r="AL2148">
            <v>42959</v>
          </cell>
          <cell r="AM2148" t="str">
            <v>HOMME</v>
          </cell>
          <cell r="AN2148" t="str">
            <v>Célibataire</v>
          </cell>
          <cell r="AQ2148">
            <v>15</v>
          </cell>
          <cell r="AR2148">
            <v>1</v>
          </cell>
          <cell r="AS2148">
            <v>45762.25</v>
          </cell>
          <cell r="AT2148" t="str">
            <v>Mensuel</v>
          </cell>
          <cell r="AU2148">
            <v>1400</v>
          </cell>
          <cell r="AV2148" t="str">
            <v>01</v>
          </cell>
          <cell r="AW2148" t="str">
            <v>03707</v>
          </cell>
          <cell r="AX2148" t="str">
            <v>81130297664</v>
          </cell>
          <cell r="AY2148">
            <v>97</v>
          </cell>
          <cell r="AZ2148" t="str">
            <v>ATB</v>
          </cell>
          <cell r="BA2148" t="str">
            <v>01037078113029766497</v>
          </cell>
          <cell r="BB2148">
            <v>20</v>
          </cell>
          <cell r="BC2148" t="str">
            <v>ARIANA</v>
          </cell>
          <cell r="BD2148" t="str">
            <v>ARIANA</v>
          </cell>
          <cell r="BG2148">
            <v>25948069</v>
          </cell>
          <cell r="BK2148" t="str">
            <v>CADRE</v>
          </cell>
          <cell r="BU2148" t="str">
            <v>si</v>
          </cell>
        </row>
        <row r="2149">
          <cell r="B2149">
            <v>2209</v>
          </cell>
          <cell r="C2149" t="str">
            <v>Madame</v>
          </cell>
          <cell r="D2149" t="str">
            <v>TEKIKI CHOUROUK</v>
          </cell>
          <cell r="E2149" t="str">
            <v>SAGE Tunisia</v>
          </cell>
          <cell r="F2149" t="str">
            <v>QUALITE</v>
          </cell>
          <cell r="G2149" t="str">
            <v>Fire W</v>
          </cell>
          <cell r="H2149" t="str">
            <v>P7 AR</v>
          </cell>
          <cell r="I2149" t="str">
            <v>Malek harran</v>
          </cell>
          <cell r="J2149" t="str">
            <v>B</v>
          </cell>
          <cell r="K2149" t="str">
            <v>INDIRECTS</v>
          </cell>
          <cell r="L2149" t="str">
            <v>Variable cost at standard</v>
          </cell>
          <cell r="M2149" t="str">
            <v>Fire W</v>
          </cell>
          <cell r="N2149">
            <v>45398</v>
          </cell>
          <cell r="P2149">
            <v>-6</v>
          </cell>
          <cell r="T2149" t="str">
            <v>CDD</v>
          </cell>
          <cell r="U2149" t="str">
            <v>Contractuel</v>
          </cell>
          <cell r="V2149">
            <v>45627</v>
          </cell>
          <cell r="W2149">
            <v>45716</v>
          </cell>
          <cell r="Z2149">
            <v>45398</v>
          </cell>
          <cell r="AA2149">
            <v>4</v>
          </cell>
          <cell r="AB2149">
            <v>2024</v>
          </cell>
          <cell r="AC2149">
            <v>2028</v>
          </cell>
          <cell r="AD2149">
            <v>0.88888888888888884</v>
          </cell>
          <cell r="AE2149" t="str">
            <v>&lt; 1</v>
          </cell>
          <cell r="AF2149">
            <v>34289</v>
          </cell>
          <cell r="AG2149">
            <v>31.323287671232876</v>
          </cell>
          <cell r="AH2149" t="str">
            <v>&gt;25&lt; 35</v>
          </cell>
          <cell r="AI2149">
            <v>17462579</v>
          </cell>
          <cell r="AJ2149" t="str">
            <v>04</v>
          </cell>
          <cell r="AK2149" t="str">
            <v>13006872</v>
          </cell>
          <cell r="AL2149">
            <v>41533</v>
          </cell>
          <cell r="AM2149" t="str">
            <v>FEMME</v>
          </cell>
          <cell r="AN2149" t="str">
            <v>Célibataire</v>
          </cell>
          <cell r="AP2149" t="str">
            <v xml:space="preserve">Baccalauréat </v>
          </cell>
          <cell r="AQ2149">
            <v>3</v>
          </cell>
          <cell r="AR2149">
            <v>1</v>
          </cell>
          <cell r="AS2149">
            <v>45763.25</v>
          </cell>
          <cell r="AT2149" t="str">
            <v>Horaire</v>
          </cell>
          <cell r="AU2149">
            <v>3.6629999999999998</v>
          </cell>
          <cell r="AV2149">
            <v>17</v>
          </cell>
          <cell r="AW2149" t="str">
            <v>00100</v>
          </cell>
          <cell r="AX2149" t="str">
            <v>00003202457</v>
          </cell>
          <cell r="AY2149">
            <v>85</v>
          </cell>
          <cell r="AZ2149" t="str">
            <v>LA POSTE</v>
          </cell>
          <cell r="BA2149" t="str">
            <v>17001000000320245785</v>
          </cell>
          <cell r="BB2149">
            <v>20</v>
          </cell>
          <cell r="BC2149" t="str">
            <v>HRAIRIA AGBA</v>
          </cell>
          <cell r="BD2149" t="str">
            <v>TUNIS</v>
          </cell>
          <cell r="BG2149">
            <v>51636997</v>
          </cell>
          <cell r="BJ2149" t="str">
            <v>AGBA</v>
          </cell>
          <cell r="BK2149" t="str">
            <v>B-P7 AR</v>
          </cell>
          <cell r="BL2149" t="str">
            <v>1.3</v>
          </cell>
          <cell r="BT2149">
            <v>1003</v>
          </cell>
          <cell r="BU2149" t="str">
            <v>si</v>
          </cell>
        </row>
        <row r="2150">
          <cell r="B2150">
            <v>2210</v>
          </cell>
          <cell r="C2150" t="str">
            <v>Madame</v>
          </cell>
          <cell r="D2150" t="str">
            <v>JEMAII MARIEM</v>
          </cell>
          <cell r="E2150" t="str">
            <v>SAGE Tunisia</v>
          </cell>
          <cell r="F2150" t="str">
            <v>PRODUCTION</v>
          </cell>
          <cell r="G2150" t="str">
            <v>Contrôle Qualité</v>
          </cell>
          <cell r="H2150" t="str">
            <v>P6 AV</v>
          </cell>
          <cell r="I2150" t="str">
            <v>Anis Sbouri</v>
          </cell>
          <cell r="J2150" t="str">
            <v>A</v>
          </cell>
          <cell r="K2150" t="str">
            <v>INDIRECTS</v>
          </cell>
          <cell r="L2150" t="str">
            <v>Variable cost at standard</v>
          </cell>
          <cell r="M2150" t="str">
            <v>Contrôle Qualité</v>
          </cell>
          <cell r="N2150">
            <v>45398</v>
          </cell>
          <cell r="P2150">
            <v>-34</v>
          </cell>
          <cell r="Q2150">
            <v>45708</v>
          </cell>
          <cell r="R2150" t="str">
            <v>rendement</v>
          </cell>
          <cell r="T2150" t="str">
            <v>CDD</v>
          </cell>
          <cell r="U2150" t="str">
            <v>Contractuel</v>
          </cell>
          <cell r="V2150">
            <v>45658</v>
          </cell>
          <cell r="W2150">
            <v>45688</v>
          </cell>
          <cell r="Z2150">
            <v>45398</v>
          </cell>
          <cell r="AA2150">
            <v>4</v>
          </cell>
          <cell r="AB2150">
            <v>2024</v>
          </cell>
          <cell r="AC2150">
            <v>2028</v>
          </cell>
          <cell r="AD2150">
            <v>0.88888888888888884</v>
          </cell>
          <cell r="AE2150" t="str">
            <v>&lt; 1</v>
          </cell>
          <cell r="AF2150">
            <v>33938</v>
          </cell>
          <cell r="AG2150">
            <v>32.284931506849318</v>
          </cell>
          <cell r="AH2150" t="str">
            <v>&gt;25&lt; 35</v>
          </cell>
          <cell r="AK2150" t="str">
            <v>04842136</v>
          </cell>
          <cell r="AL2150">
            <v>43162</v>
          </cell>
          <cell r="AM2150" t="str">
            <v>FEMME</v>
          </cell>
          <cell r="AN2150" t="str">
            <v>Célibataire</v>
          </cell>
          <cell r="AP2150" t="str">
            <v xml:space="preserve">Baccalauréat </v>
          </cell>
          <cell r="AQ2150">
            <v>3</v>
          </cell>
          <cell r="AR2150">
            <v>1</v>
          </cell>
          <cell r="AS2150">
            <v>45763.25</v>
          </cell>
          <cell r="AT2150" t="str">
            <v>Horaire</v>
          </cell>
          <cell r="AU2150">
            <v>3.6629999999999998</v>
          </cell>
          <cell r="AV2150">
            <v>17</v>
          </cell>
          <cell r="AW2150" t="str">
            <v>00100</v>
          </cell>
          <cell r="AX2150" t="str">
            <v>00002191941</v>
          </cell>
          <cell r="AY2150">
            <v>92</v>
          </cell>
          <cell r="AZ2150" t="str">
            <v>LA POSTE</v>
          </cell>
          <cell r="BA2150" t="str">
            <v>17001000000219194192</v>
          </cell>
          <cell r="BB2150">
            <v>20</v>
          </cell>
          <cell r="BC2150" t="str">
            <v>SIDI HASSINE</v>
          </cell>
          <cell r="BD2150" t="str">
            <v>TUNIS</v>
          </cell>
          <cell r="BG2150">
            <v>20683614</v>
          </cell>
          <cell r="BJ2150" t="str">
            <v>SIDI HSSINE</v>
          </cell>
          <cell r="BK2150" t="str">
            <v>A-P6 AV</v>
          </cell>
          <cell r="BL2150" t="str">
            <v>1.3</v>
          </cell>
          <cell r="BT2150">
            <v>1013</v>
          </cell>
          <cell r="BU2150" t="str">
            <v>Non-Actif</v>
          </cell>
          <cell r="BV2150" t="str">
            <v>P6 AV CA</v>
          </cell>
        </row>
        <row r="2151">
          <cell r="B2151">
            <v>2211</v>
          </cell>
          <cell r="C2151" t="str">
            <v>Madame</v>
          </cell>
          <cell r="D2151" t="str">
            <v>SAMTI CHAIMA</v>
          </cell>
          <cell r="E2151" t="str">
            <v>SAGE Tunisia</v>
          </cell>
          <cell r="F2151" t="str">
            <v>PRODUCTION</v>
          </cell>
          <cell r="G2151" t="str">
            <v>Contrôle Qualité</v>
          </cell>
          <cell r="H2151" t="str">
            <v>CR3</v>
          </cell>
          <cell r="I2151" t="str">
            <v>Fakhri</v>
          </cell>
          <cell r="J2151" t="str">
            <v>A</v>
          </cell>
          <cell r="K2151" t="str">
            <v>INDIRECTS</v>
          </cell>
          <cell r="L2151" t="str">
            <v>Variable cost at standard</v>
          </cell>
          <cell r="M2151" t="str">
            <v>Contrôle Qualité</v>
          </cell>
          <cell r="N2151">
            <v>45398</v>
          </cell>
          <cell r="P2151">
            <v>-6</v>
          </cell>
          <cell r="T2151" t="str">
            <v>CDD</v>
          </cell>
          <cell r="U2151" t="str">
            <v>Contractuel</v>
          </cell>
          <cell r="V2151">
            <v>45689</v>
          </cell>
          <cell r="W2151">
            <v>45716</v>
          </cell>
          <cell r="Z2151">
            <v>45398</v>
          </cell>
          <cell r="AA2151">
            <v>4</v>
          </cell>
          <cell r="AB2151">
            <v>2024</v>
          </cell>
          <cell r="AC2151">
            <v>2028</v>
          </cell>
          <cell r="AD2151">
            <v>0.88888888888888884</v>
          </cell>
          <cell r="AE2151" t="str">
            <v>&lt; 1</v>
          </cell>
          <cell r="AF2151">
            <v>37008</v>
          </cell>
          <cell r="AG2151">
            <v>23.873972602739727</v>
          </cell>
          <cell r="AH2151" t="str">
            <v>&lt; 25</v>
          </cell>
          <cell r="AI2151">
            <v>17546720</v>
          </cell>
          <cell r="AJ2151" t="str">
            <v>02</v>
          </cell>
          <cell r="AK2151" t="str">
            <v>13024663</v>
          </cell>
          <cell r="AL2151">
            <v>43307</v>
          </cell>
          <cell r="AM2151" t="str">
            <v>FEMME</v>
          </cell>
          <cell r="AN2151" t="str">
            <v>Célibataire</v>
          </cell>
          <cell r="AP2151" t="str">
            <v xml:space="preserve">Baccalauréat </v>
          </cell>
          <cell r="AQ2151">
            <v>3</v>
          </cell>
          <cell r="AR2151">
            <v>1</v>
          </cell>
          <cell r="AS2151">
            <v>45763.25</v>
          </cell>
          <cell r="AT2151" t="str">
            <v>Horaire</v>
          </cell>
          <cell r="AU2151">
            <v>3.6629999999999998</v>
          </cell>
          <cell r="AV2151" t="str">
            <v>04</v>
          </cell>
          <cell r="AW2151" t="str">
            <v>05313</v>
          </cell>
          <cell r="AX2151" t="str">
            <v>80084548882</v>
          </cell>
          <cell r="AY2151">
            <v>71</v>
          </cell>
          <cell r="AZ2151" t="str">
            <v>ATTIJARI BANK</v>
          </cell>
          <cell r="BA2151" t="str">
            <v>04053138008454888271</v>
          </cell>
          <cell r="BB2151">
            <v>20</v>
          </cell>
          <cell r="BC2151" t="str">
            <v>ZAHROUNI</v>
          </cell>
          <cell r="BD2151" t="str">
            <v>TUNIS</v>
          </cell>
          <cell r="BG2151">
            <v>22409042</v>
          </cell>
          <cell r="BJ2151" t="str">
            <v>ZAHROUNI</v>
          </cell>
          <cell r="BK2151" t="str">
            <v>A-CR3</v>
          </cell>
          <cell r="BL2151" t="str">
            <v>1.3</v>
          </cell>
          <cell r="BT2151">
            <v>1018</v>
          </cell>
          <cell r="BU2151" t="str">
            <v>si</v>
          </cell>
        </row>
        <row r="2152">
          <cell r="B2152">
            <v>2212</v>
          </cell>
          <cell r="C2152" t="str">
            <v>Madame</v>
          </cell>
          <cell r="D2152" t="str">
            <v>LASSOUAD SARRA</v>
          </cell>
          <cell r="E2152" t="str">
            <v>SAGE Tunisia</v>
          </cell>
          <cell r="F2152" t="str">
            <v>PRODUCTION</v>
          </cell>
          <cell r="G2152" t="str">
            <v>Contrôle Qualité</v>
          </cell>
          <cell r="H2152" t="str">
            <v>P7 AR</v>
          </cell>
          <cell r="I2152" t="str">
            <v>FOUED HOMRANI</v>
          </cell>
          <cell r="J2152" t="str">
            <v>A</v>
          </cell>
          <cell r="K2152" t="str">
            <v>INDIRECTS</v>
          </cell>
          <cell r="L2152" t="str">
            <v>Variable cost at standard</v>
          </cell>
          <cell r="M2152" t="str">
            <v>Contrôle Qualité</v>
          </cell>
          <cell r="N2152">
            <v>45398</v>
          </cell>
          <cell r="P2152">
            <v>-279</v>
          </cell>
          <cell r="Q2152">
            <v>45398</v>
          </cell>
          <cell r="R2152" t="str">
            <v>problème d'intégration</v>
          </cell>
          <cell r="T2152" t="str">
            <v>CDD</v>
          </cell>
          <cell r="U2152" t="str">
            <v>Contractuel</v>
          </cell>
          <cell r="V2152">
            <v>45398</v>
          </cell>
          <cell r="W2152">
            <v>45443</v>
          </cell>
          <cell r="Z2152">
            <v>45398</v>
          </cell>
          <cell r="AA2152">
            <v>4</v>
          </cell>
          <cell r="AB2152">
            <v>2024</v>
          </cell>
          <cell r="AC2152">
            <v>2028</v>
          </cell>
          <cell r="AD2152">
            <v>0.88888888888888884</v>
          </cell>
          <cell r="AE2152" t="str">
            <v>&lt; 1</v>
          </cell>
          <cell r="AF2152">
            <v>35944</v>
          </cell>
          <cell r="AG2152">
            <v>26.789041095890411</v>
          </cell>
          <cell r="AH2152" t="str">
            <v>&gt;25&lt; 35</v>
          </cell>
          <cell r="AK2152" t="str">
            <v>13025423</v>
          </cell>
          <cell r="AL2152">
            <v>43358</v>
          </cell>
          <cell r="AM2152" t="str">
            <v>FEMME</v>
          </cell>
          <cell r="AN2152" t="str">
            <v>Célibataire</v>
          </cell>
          <cell r="AP2152" t="str">
            <v xml:space="preserve">Baccalauréat </v>
          </cell>
          <cell r="AQ2152">
            <v>3</v>
          </cell>
          <cell r="AR2152">
            <v>1</v>
          </cell>
          <cell r="AS2152">
            <v>45763.25</v>
          </cell>
          <cell r="AT2152" t="str">
            <v>Horaire</v>
          </cell>
          <cell r="AU2152">
            <v>3.6629999999999998</v>
          </cell>
          <cell r="AV2152" t="str">
            <v>04</v>
          </cell>
          <cell r="AW2152" t="str">
            <v>05313</v>
          </cell>
          <cell r="AX2152">
            <v>80086434867</v>
          </cell>
          <cell r="AY2152">
            <v>29</v>
          </cell>
          <cell r="AZ2152" t="str">
            <v>ATTIJARI BANK</v>
          </cell>
          <cell r="BA2152" t="str">
            <v>04053138008643486729</v>
          </cell>
          <cell r="BB2152">
            <v>20</v>
          </cell>
          <cell r="BC2152" t="str">
            <v>ZAHROUNI</v>
          </cell>
          <cell r="BD2152" t="str">
            <v>TUNIS</v>
          </cell>
          <cell r="BG2152">
            <v>23805108</v>
          </cell>
          <cell r="BK2152" t="str">
            <v>A-P7 AR</v>
          </cell>
          <cell r="BL2152" t="str">
            <v>1.3</v>
          </cell>
          <cell r="BU2152" t="str">
            <v>Non-Actif</v>
          </cell>
        </row>
        <row r="2153">
          <cell r="B2153">
            <v>2213</v>
          </cell>
          <cell r="C2153" t="str">
            <v>Madame</v>
          </cell>
          <cell r="D2153" t="str">
            <v>BEN HAMMOUDA HANEN</v>
          </cell>
          <cell r="E2153" t="str">
            <v>SAGE Tunisia</v>
          </cell>
          <cell r="F2153" t="str">
            <v>PRODUCTION</v>
          </cell>
          <cell r="G2153" t="str">
            <v>Couturière</v>
          </cell>
          <cell r="H2153" t="str">
            <v>Panda</v>
          </cell>
          <cell r="I2153" t="str">
            <v>HASNA NASRAOUI</v>
          </cell>
          <cell r="J2153" t="str">
            <v>A</v>
          </cell>
          <cell r="K2153" t="str">
            <v>DIRECTS</v>
          </cell>
          <cell r="L2153" t="str">
            <v>Variable cost at standard</v>
          </cell>
          <cell r="M2153" t="str">
            <v>Couturière</v>
          </cell>
          <cell r="N2153">
            <v>45398</v>
          </cell>
          <cell r="P2153">
            <v>-279</v>
          </cell>
          <cell r="Q2153">
            <v>45413</v>
          </cell>
          <cell r="R2153" t="str">
            <v>intégration</v>
          </cell>
          <cell r="T2153" t="str">
            <v>CDD</v>
          </cell>
          <cell r="U2153" t="str">
            <v>Contractuel</v>
          </cell>
          <cell r="V2153">
            <v>45398</v>
          </cell>
          <cell r="W2153">
            <v>45443</v>
          </cell>
          <cell r="Z2153">
            <v>45398</v>
          </cell>
          <cell r="AA2153">
            <v>4</v>
          </cell>
          <cell r="AB2153">
            <v>2024</v>
          </cell>
          <cell r="AC2153">
            <v>2028</v>
          </cell>
          <cell r="AD2153">
            <v>0.88888888888888884</v>
          </cell>
          <cell r="AE2153" t="str">
            <v>&lt; 1</v>
          </cell>
          <cell r="AF2153">
            <v>29234</v>
          </cell>
          <cell r="AG2153">
            <v>45.172602739726024</v>
          </cell>
          <cell r="AH2153" t="str">
            <v>&gt;45&lt; 55</v>
          </cell>
          <cell r="AK2153" t="str">
            <v>07349708</v>
          </cell>
          <cell r="AL2153">
            <v>38713</v>
          </cell>
          <cell r="AM2153" t="str">
            <v>FEMME</v>
          </cell>
          <cell r="AN2153" t="str">
            <v>Marié(e)</v>
          </cell>
          <cell r="AP2153" t="str">
            <v>9ème année</v>
          </cell>
          <cell r="AQ2153">
            <v>3</v>
          </cell>
          <cell r="AR2153">
            <v>1</v>
          </cell>
          <cell r="AS2153">
            <v>45763.25</v>
          </cell>
          <cell r="AT2153" t="str">
            <v>Horaire</v>
          </cell>
          <cell r="AU2153">
            <v>3.5</v>
          </cell>
          <cell r="AV2153">
            <v>17</v>
          </cell>
          <cell r="AW2153" t="str">
            <v>00100</v>
          </cell>
          <cell r="AX2153" t="str">
            <v>00000997806</v>
          </cell>
          <cell r="AY2153">
            <v>93</v>
          </cell>
          <cell r="AZ2153" t="str">
            <v>LA POSTE</v>
          </cell>
          <cell r="BA2153" t="str">
            <v>17001000000099780693</v>
          </cell>
          <cell r="BB2153">
            <v>20</v>
          </cell>
          <cell r="BC2153" t="str">
            <v>BOREJ EL AMRI</v>
          </cell>
          <cell r="BD2153" t="str">
            <v>TUNIS</v>
          </cell>
          <cell r="BG2153">
            <v>93522009</v>
          </cell>
          <cell r="BK2153" t="str">
            <v>A-Panda</v>
          </cell>
          <cell r="BL2153" t="str">
            <v>1.1</v>
          </cell>
          <cell r="BU2153" t="str">
            <v>Non-Actif</v>
          </cell>
        </row>
        <row r="2154">
          <cell r="B2154">
            <v>2214</v>
          </cell>
          <cell r="C2154" t="str">
            <v>Madame</v>
          </cell>
          <cell r="D2154" t="str">
            <v>ZAGHDOUDI MOUNA</v>
          </cell>
          <cell r="E2154" t="str">
            <v>SAGE Tunisia</v>
          </cell>
          <cell r="F2154" t="str">
            <v>PRODUCTION</v>
          </cell>
          <cell r="G2154" t="str">
            <v>Contrôle Qualité</v>
          </cell>
          <cell r="H2154" t="str">
            <v>CR3</v>
          </cell>
          <cell r="I2154" t="str">
            <v>Fakhri</v>
          </cell>
          <cell r="J2154" t="str">
            <v>A</v>
          </cell>
          <cell r="K2154" t="str">
            <v>INDIRECTS</v>
          </cell>
          <cell r="L2154" t="str">
            <v>Variable cost at standard</v>
          </cell>
          <cell r="M2154" t="str">
            <v>Contrôle Qualité</v>
          </cell>
          <cell r="N2154">
            <v>45398</v>
          </cell>
          <cell r="P2154">
            <v>-6</v>
          </cell>
          <cell r="T2154" t="str">
            <v>CDD</v>
          </cell>
          <cell r="U2154" t="str">
            <v>Contractuel</v>
          </cell>
          <cell r="V2154">
            <v>45689</v>
          </cell>
          <cell r="W2154">
            <v>45716</v>
          </cell>
          <cell r="Z2154">
            <v>45398</v>
          </cell>
          <cell r="AA2154">
            <v>4</v>
          </cell>
          <cell r="AB2154">
            <v>2024</v>
          </cell>
          <cell r="AC2154">
            <v>2028</v>
          </cell>
          <cell r="AD2154">
            <v>0.88888888888888884</v>
          </cell>
          <cell r="AE2154" t="str">
            <v>&lt; 1</v>
          </cell>
          <cell r="AF2154">
            <v>31939</v>
          </cell>
          <cell r="AG2154">
            <v>37.761643835616439</v>
          </cell>
          <cell r="AH2154" t="str">
            <v>&gt;35&lt; 45</v>
          </cell>
          <cell r="AI2154">
            <v>17027619</v>
          </cell>
          <cell r="AJ2154" t="str">
            <v>07</v>
          </cell>
          <cell r="AK2154" t="str">
            <v>09165359</v>
          </cell>
          <cell r="AL2154">
            <v>42312</v>
          </cell>
          <cell r="AM2154" t="str">
            <v>FEMME</v>
          </cell>
          <cell r="AN2154" t="str">
            <v>Célibataire</v>
          </cell>
          <cell r="AP2154" t="str">
            <v>MASTER</v>
          </cell>
          <cell r="AQ2154">
            <v>3</v>
          </cell>
          <cell r="AR2154">
            <v>1</v>
          </cell>
          <cell r="AS2154">
            <v>45763.25</v>
          </cell>
          <cell r="AT2154" t="str">
            <v>Horaire</v>
          </cell>
          <cell r="AU2154">
            <v>3.6629999999999998</v>
          </cell>
          <cell r="AV2154">
            <v>17</v>
          </cell>
          <cell r="AW2154" t="str">
            <v>00100</v>
          </cell>
          <cell r="AX2154" t="str">
            <v>00002167059</v>
          </cell>
          <cell r="AY2154">
            <v>48</v>
          </cell>
          <cell r="AZ2154" t="str">
            <v>LA POSTE</v>
          </cell>
          <cell r="BA2154" t="str">
            <v>17001000000216705948</v>
          </cell>
          <cell r="BB2154">
            <v>20</v>
          </cell>
          <cell r="BC2154" t="str">
            <v xml:space="preserve">GOBAA </v>
          </cell>
          <cell r="BD2154" t="str">
            <v>MANOUBA</v>
          </cell>
          <cell r="BG2154">
            <v>22871413</v>
          </cell>
          <cell r="BJ2154" t="str">
            <v>GOBAA</v>
          </cell>
          <cell r="BK2154" t="str">
            <v>A-CR3</v>
          </cell>
          <cell r="BL2154" t="str">
            <v>1.3</v>
          </cell>
          <cell r="BT2154">
            <v>1041</v>
          </cell>
          <cell r="BU2154" t="str">
            <v>si</v>
          </cell>
        </row>
        <row r="2155">
          <cell r="B2155">
            <v>2215</v>
          </cell>
          <cell r="C2155" t="str">
            <v>Madame</v>
          </cell>
          <cell r="D2155" t="str">
            <v>YAHYAOUI IBTISSEM</v>
          </cell>
          <cell r="E2155" t="str">
            <v>SAGE Tunisia</v>
          </cell>
          <cell r="F2155" t="str">
            <v>PRODUCTION</v>
          </cell>
          <cell r="G2155" t="str">
            <v>Alimentatrice</v>
          </cell>
          <cell r="H2155" t="str">
            <v>P7 AR</v>
          </cell>
          <cell r="I2155" t="str">
            <v>FAYCEL</v>
          </cell>
          <cell r="J2155" t="str">
            <v>B</v>
          </cell>
          <cell r="K2155" t="str">
            <v>DIRECTS</v>
          </cell>
          <cell r="L2155" t="str">
            <v>Variable cost at standard</v>
          </cell>
          <cell r="M2155" t="str">
            <v>Alimentatrice</v>
          </cell>
          <cell r="N2155">
            <v>45401</v>
          </cell>
          <cell r="P2155">
            <v>-218</v>
          </cell>
          <cell r="Q2155">
            <v>45481</v>
          </cell>
          <cell r="R2155" t="str">
            <v>Personnel</v>
          </cell>
          <cell r="T2155" t="str">
            <v>CDD</v>
          </cell>
          <cell r="U2155" t="str">
            <v>Contractuel</v>
          </cell>
          <cell r="V2155">
            <v>45474</v>
          </cell>
          <cell r="W2155">
            <v>45504</v>
          </cell>
          <cell r="Z2155">
            <v>45401</v>
          </cell>
          <cell r="AA2155">
            <v>4</v>
          </cell>
          <cell r="AB2155">
            <v>2024</v>
          </cell>
          <cell r="AC2155">
            <v>2028</v>
          </cell>
          <cell r="AD2155">
            <v>0.88055555555555554</v>
          </cell>
          <cell r="AE2155" t="str">
            <v>&lt; 1</v>
          </cell>
          <cell r="AF2155">
            <v>34343</v>
          </cell>
          <cell r="AG2155">
            <v>31.175342465753424</v>
          </cell>
          <cell r="AH2155" t="str">
            <v>&gt;25&lt; 35</v>
          </cell>
          <cell r="AI2155">
            <v>16801820</v>
          </cell>
          <cell r="AJ2155" t="str">
            <v>01</v>
          </cell>
          <cell r="AK2155" t="str">
            <v>13615244</v>
          </cell>
          <cell r="AL2155">
            <v>40789</v>
          </cell>
          <cell r="AM2155" t="str">
            <v>FEMME</v>
          </cell>
          <cell r="AN2155" t="str">
            <v>Marié(e)</v>
          </cell>
          <cell r="AP2155" t="str">
            <v xml:space="preserve">Baccalauréat </v>
          </cell>
          <cell r="AQ2155">
            <v>3</v>
          </cell>
          <cell r="AR2155">
            <v>1</v>
          </cell>
          <cell r="AS2155">
            <v>45766.25</v>
          </cell>
          <cell r="AT2155" t="str">
            <v>Horaire</v>
          </cell>
          <cell r="AU2155">
            <v>3.6629999999999998</v>
          </cell>
          <cell r="AV2155" t="str">
            <v>07</v>
          </cell>
          <cell r="AW2155" t="str">
            <v>04301</v>
          </cell>
          <cell r="AX2155" t="str">
            <v>01105534746</v>
          </cell>
          <cell r="AY2155">
            <v>20</v>
          </cell>
          <cell r="AZ2155" t="str">
            <v>AMEN BANK</v>
          </cell>
          <cell r="BA2155" t="str">
            <v>07043010110553474620</v>
          </cell>
          <cell r="BB2155">
            <v>20</v>
          </cell>
          <cell r="BC2155" t="str">
            <v>JAYARA SIDI HASSINE</v>
          </cell>
          <cell r="BD2155" t="str">
            <v>TUNIS</v>
          </cell>
          <cell r="BG2155">
            <v>26158251</v>
          </cell>
          <cell r="BK2155" t="str">
            <v>B-P7 AR</v>
          </cell>
          <cell r="BL2155" t="str">
            <v>1.3</v>
          </cell>
          <cell r="BU2155" t="str">
            <v>Non-Actif</v>
          </cell>
        </row>
        <row r="2156">
          <cell r="B2156">
            <v>2216</v>
          </cell>
          <cell r="C2156" t="str">
            <v>Madame</v>
          </cell>
          <cell r="D2156" t="str">
            <v>BOUZAYENI SIWAR</v>
          </cell>
          <cell r="E2156" t="str">
            <v>SAGE Tunisia</v>
          </cell>
          <cell r="F2156" t="str">
            <v>PRODUCTION</v>
          </cell>
          <cell r="G2156" t="str">
            <v>Couturière</v>
          </cell>
          <cell r="H2156" t="str">
            <v>P7 AR</v>
          </cell>
          <cell r="I2156" t="str">
            <v>FAYCEL</v>
          </cell>
          <cell r="J2156" t="str">
            <v>B</v>
          </cell>
          <cell r="K2156" t="str">
            <v>DIRECTS</v>
          </cell>
          <cell r="L2156" t="str">
            <v>Variable cost at standard</v>
          </cell>
          <cell r="M2156" t="str">
            <v>Couturière</v>
          </cell>
          <cell r="N2156">
            <v>45399</v>
          </cell>
          <cell r="P2156">
            <v>-6</v>
          </cell>
          <cell r="T2156" t="str">
            <v>CDD</v>
          </cell>
          <cell r="U2156" t="str">
            <v>Contractuel</v>
          </cell>
          <cell r="V2156">
            <v>45689</v>
          </cell>
          <cell r="W2156">
            <v>45716</v>
          </cell>
          <cell r="Z2156">
            <v>45399</v>
          </cell>
          <cell r="AA2156">
            <v>4</v>
          </cell>
          <cell r="AB2156">
            <v>2024</v>
          </cell>
          <cell r="AC2156">
            <v>2028</v>
          </cell>
          <cell r="AD2156">
            <v>0.88611111111111107</v>
          </cell>
          <cell r="AE2156" t="str">
            <v>&lt; 1</v>
          </cell>
          <cell r="AF2156">
            <v>37432</v>
          </cell>
          <cell r="AG2156">
            <v>22.712328767123289</v>
          </cell>
          <cell r="AH2156" t="str">
            <v>&lt; 25</v>
          </cell>
          <cell r="AI2156">
            <v>17321350</v>
          </cell>
          <cell r="AJ2156" t="str">
            <v>07</v>
          </cell>
          <cell r="AK2156" t="str">
            <v>14654538</v>
          </cell>
          <cell r="AL2156">
            <v>43678</v>
          </cell>
          <cell r="AM2156" t="str">
            <v>FEMME</v>
          </cell>
          <cell r="AN2156" t="str">
            <v>Célibataire</v>
          </cell>
          <cell r="AP2156" t="str">
            <v>7ème année</v>
          </cell>
          <cell r="AQ2156">
            <v>3</v>
          </cell>
          <cell r="AR2156">
            <v>1</v>
          </cell>
          <cell r="AS2156">
            <v>45764.25</v>
          </cell>
          <cell r="AT2156" t="str">
            <v>Horaire</v>
          </cell>
          <cell r="AU2156">
            <v>3.5</v>
          </cell>
          <cell r="AV2156">
            <v>47</v>
          </cell>
          <cell r="AW2156" t="str">
            <v>01000</v>
          </cell>
          <cell r="AX2156" t="str">
            <v>00000103564</v>
          </cell>
          <cell r="AY2156">
            <v>22</v>
          </cell>
          <cell r="AZ2156" t="str">
            <v>wifak bank</v>
          </cell>
          <cell r="BA2156" t="str">
            <v>47010000000010356422</v>
          </cell>
          <cell r="BB2156">
            <v>20</v>
          </cell>
          <cell r="BC2156" t="str">
            <v>NASSEN</v>
          </cell>
          <cell r="BD2156" t="str">
            <v>BEN AROUS</v>
          </cell>
          <cell r="BG2156">
            <v>97530270</v>
          </cell>
          <cell r="BH2156">
            <v>58230484</v>
          </cell>
          <cell r="BJ2156" t="str">
            <v>NAASSEN</v>
          </cell>
          <cell r="BK2156" t="str">
            <v>B-P7 AR</v>
          </cell>
          <cell r="BL2156" t="str">
            <v>1.1</v>
          </cell>
          <cell r="BT2156">
            <v>206</v>
          </cell>
          <cell r="BU2156" t="str">
            <v>si</v>
          </cell>
        </row>
        <row r="2157">
          <cell r="B2157">
            <v>2217</v>
          </cell>
          <cell r="C2157" t="str">
            <v>Madame</v>
          </cell>
          <cell r="D2157" t="str">
            <v>BEN SADOK SARRA</v>
          </cell>
          <cell r="E2157" t="str">
            <v>SAGE Tunisia</v>
          </cell>
          <cell r="F2157" t="str">
            <v>PRODUCTION</v>
          </cell>
          <cell r="G2157" t="str">
            <v>Contrôle Qualité</v>
          </cell>
          <cell r="H2157" t="str">
            <v>P7 AR</v>
          </cell>
          <cell r="I2157" t="str">
            <v>FAYCEL</v>
          </cell>
          <cell r="J2157" t="str">
            <v>B</v>
          </cell>
          <cell r="K2157" t="str">
            <v>INDIRECTS</v>
          </cell>
          <cell r="L2157" t="str">
            <v>Variable cost at standard</v>
          </cell>
          <cell r="M2157" t="str">
            <v>Contrôle Qualité</v>
          </cell>
          <cell r="N2157">
            <v>45399</v>
          </cell>
          <cell r="P2157">
            <v>-187</v>
          </cell>
          <cell r="Q2157">
            <v>45536</v>
          </cell>
          <cell r="R2157" t="str">
            <v>probléme de travail par poste</v>
          </cell>
          <cell r="T2157" t="str">
            <v>CDD</v>
          </cell>
          <cell r="U2157" t="str">
            <v>Contractuel</v>
          </cell>
          <cell r="V2157">
            <v>45505</v>
          </cell>
          <cell r="W2157">
            <v>45535</v>
          </cell>
          <cell r="Z2157">
            <v>45399</v>
          </cell>
          <cell r="AA2157">
            <v>4</v>
          </cell>
          <cell r="AB2157">
            <v>2024</v>
          </cell>
          <cell r="AC2157">
            <v>2028</v>
          </cell>
          <cell r="AD2157">
            <v>0.88611111111111107</v>
          </cell>
          <cell r="AE2157" t="str">
            <v>&lt; 1</v>
          </cell>
          <cell r="AF2157">
            <v>30046</v>
          </cell>
          <cell r="AG2157">
            <v>42.947945205479449</v>
          </cell>
          <cell r="AH2157" t="str">
            <v>&gt;35&lt; 45</v>
          </cell>
          <cell r="AI2157">
            <v>12644000</v>
          </cell>
          <cell r="AJ2157" t="str">
            <v>01</v>
          </cell>
          <cell r="AK2157" t="str">
            <v>08325674</v>
          </cell>
          <cell r="AL2157">
            <v>43742</v>
          </cell>
          <cell r="AM2157" t="str">
            <v>FEMME</v>
          </cell>
          <cell r="AN2157" t="str">
            <v>Marié(e)</v>
          </cell>
          <cell r="AP2157" t="str">
            <v xml:space="preserve">Baccalauréat </v>
          </cell>
          <cell r="AQ2157">
            <v>3</v>
          </cell>
          <cell r="AR2157">
            <v>1</v>
          </cell>
          <cell r="AS2157">
            <v>45764.25</v>
          </cell>
          <cell r="AT2157" t="str">
            <v>Horaire</v>
          </cell>
          <cell r="AU2157">
            <v>3.6629999999999998</v>
          </cell>
          <cell r="AV2157" t="str">
            <v>08</v>
          </cell>
          <cell r="AW2157">
            <v>10700</v>
          </cell>
          <cell r="AX2157" t="str">
            <v>07720130364</v>
          </cell>
          <cell r="AY2157">
            <v>53</v>
          </cell>
          <cell r="AZ2157" t="str">
            <v>BIAT</v>
          </cell>
          <cell r="BA2157" t="str">
            <v>08107000772013036453</v>
          </cell>
          <cell r="BB2157">
            <v>20</v>
          </cell>
          <cell r="BC2157" t="str">
            <v>CITE TAHRIR</v>
          </cell>
          <cell r="BD2157" t="str">
            <v>TUNIS</v>
          </cell>
          <cell r="BG2157">
            <v>56166361</v>
          </cell>
          <cell r="BK2157" t="str">
            <v>B-P7 AR</v>
          </cell>
          <cell r="BL2157" t="str">
            <v>1.3</v>
          </cell>
          <cell r="BU2157" t="str">
            <v>Non-Actif</v>
          </cell>
        </row>
        <row r="2158">
          <cell r="B2158">
            <v>2218</v>
          </cell>
          <cell r="C2158" t="str">
            <v>Madame</v>
          </cell>
          <cell r="D2158" t="str">
            <v>BABOURI AHLEM</v>
          </cell>
          <cell r="E2158" t="str">
            <v>SAGE Tunisia</v>
          </cell>
          <cell r="F2158" t="str">
            <v>PRODUCTION</v>
          </cell>
          <cell r="G2158" t="str">
            <v>Couturière</v>
          </cell>
          <cell r="H2158" t="str">
            <v>P7 AR</v>
          </cell>
          <cell r="I2158" t="str">
            <v>FAYCEL</v>
          </cell>
          <cell r="J2158" t="str">
            <v>B</v>
          </cell>
          <cell r="K2158" t="str">
            <v>DIRECTS</v>
          </cell>
          <cell r="L2158" t="str">
            <v>Variable cost at standard</v>
          </cell>
          <cell r="M2158" t="str">
            <v>Couturière</v>
          </cell>
          <cell r="N2158">
            <v>45399</v>
          </cell>
          <cell r="P2158">
            <v>-279</v>
          </cell>
          <cell r="Q2158">
            <v>45434</v>
          </cell>
          <cell r="R2158" t="str">
            <v>familliale</v>
          </cell>
          <cell r="T2158" t="str">
            <v>CDD</v>
          </cell>
          <cell r="U2158" t="str">
            <v>Contractuel</v>
          </cell>
          <cell r="V2158">
            <v>45399</v>
          </cell>
          <cell r="W2158">
            <v>45443</v>
          </cell>
          <cell r="Z2158">
            <v>45399</v>
          </cell>
          <cell r="AA2158">
            <v>4</v>
          </cell>
          <cell r="AB2158">
            <v>2024</v>
          </cell>
          <cell r="AC2158">
            <v>2028</v>
          </cell>
          <cell r="AD2158">
            <v>0.88611111111111107</v>
          </cell>
          <cell r="AE2158" t="str">
            <v>&lt; 1</v>
          </cell>
          <cell r="AF2158">
            <v>30431</v>
          </cell>
          <cell r="AG2158">
            <v>41.893150684931506</v>
          </cell>
          <cell r="AH2158" t="str">
            <v>&gt;35&lt; 45</v>
          </cell>
          <cell r="AI2158">
            <v>12527051</v>
          </cell>
          <cell r="AJ2158" t="str">
            <v>06</v>
          </cell>
          <cell r="AK2158" t="str">
            <v>08131989</v>
          </cell>
          <cell r="AL2158">
            <v>36880</v>
          </cell>
          <cell r="AM2158" t="str">
            <v>FEMME</v>
          </cell>
          <cell r="AN2158" t="str">
            <v>Marié(e)</v>
          </cell>
          <cell r="AP2158" t="str">
            <v>7ème année</v>
          </cell>
          <cell r="AQ2158">
            <v>3</v>
          </cell>
          <cell r="AR2158">
            <v>1</v>
          </cell>
          <cell r="AS2158">
            <v>45764.25</v>
          </cell>
          <cell r="AT2158" t="str">
            <v>Horaire</v>
          </cell>
          <cell r="AU2158">
            <v>3.5</v>
          </cell>
          <cell r="AV2158">
            <v>17</v>
          </cell>
          <cell r="AW2158" t="str">
            <v>00200</v>
          </cell>
          <cell r="AX2158" t="str">
            <v>00000791613</v>
          </cell>
          <cell r="AY2158">
            <v>58</v>
          </cell>
          <cell r="AZ2158" t="str">
            <v>LA POSTE</v>
          </cell>
          <cell r="BA2158" t="str">
            <v>17002000000079161358</v>
          </cell>
          <cell r="BB2158">
            <v>20</v>
          </cell>
          <cell r="BC2158" t="str">
            <v>JEDAIDA</v>
          </cell>
          <cell r="BD2158" t="str">
            <v>MANOUBA</v>
          </cell>
          <cell r="BG2158">
            <v>55801771</v>
          </cell>
          <cell r="BK2158" t="str">
            <v>B-P7 AR</v>
          </cell>
          <cell r="BL2158" t="str">
            <v>1.1</v>
          </cell>
          <cell r="BU2158" t="str">
            <v>Non-Actif</v>
          </cell>
        </row>
        <row r="2159">
          <cell r="B2159">
            <v>2219</v>
          </cell>
          <cell r="C2159" t="str">
            <v>Madame</v>
          </cell>
          <cell r="D2159" t="str">
            <v>DELILI BASSMA</v>
          </cell>
          <cell r="E2159" t="str">
            <v>SAGE Tunisia</v>
          </cell>
          <cell r="F2159" t="str">
            <v>PRODUCTION</v>
          </cell>
          <cell r="G2159" t="str">
            <v>Couturière</v>
          </cell>
          <cell r="H2159" t="str">
            <v>P7 AR</v>
          </cell>
          <cell r="I2159" t="str">
            <v>FAYCEL</v>
          </cell>
          <cell r="J2159" t="str">
            <v>B</v>
          </cell>
          <cell r="K2159" t="str">
            <v>DIRECTS</v>
          </cell>
          <cell r="L2159" t="str">
            <v>Variable cost at standard</v>
          </cell>
          <cell r="M2159" t="str">
            <v>Couturière</v>
          </cell>
          <cell r="N2159">
            <v>45399</v>
          </cell>
          <cell r="P2159">
            <v>-218</v>
          </cell>
          <cell r="Q2159">
            <v>45505</v>
          </cell>
          <cell r="R2159" t="str">
            <v>discipline</v>
          </cell>
          <cell r="T2159" t="str">
            <v>CDD</v>
          </cell>
          <cell r="U2159" t="str">
            <v>Contractuel</v>
          </cell>
          <cell r="V2159">
            <v>45474</v>
          </cell>
          <cell r="W2159">
            <v>45504</v>
          </cell>
          <cell r="Z2159">
            <v>45399</v>
          </cell>
          <cell r="AA2159">
            <v>4</v>
          </cell>
          <cell r="AB2159">
            <v>2024</v>
          </cell>
          <cell r="AC2159">
            <v>2028</v>
          </cell>
          <cell r="AD2159">
            <v>0.88611111111111107</v>
          </cell>
          <cell r="AE2159" t="str">
            <v>&lt; 1</v>
          </cell>
          <cell r="AF2159">
            <v>36440</v>
          </cell>
          <cell r="AG2159">
            <v>25.43013698630137</v>
          </cell>
          <cell r="AH2159" t="str">
            <v>&gt;25&lt; 35</v>
          </cell>
          <cell r="AK2159" t="str">
            <v>09526677</v>
          </cell>
          <cell r="AL2159">
            <v>43095</v>
          </cell>
          <cell r="AM2159" t="str">
            <v>FEMME</v>
          </cell>
          <cell r="AN2159" t="str">
            <v>Célibataire</v>
          </cell>
          <cell r="AP2159" t="str">
            <v>7ème année</v>
          </cell>
          <cell r="AQ2159">
            <v>3</v>
          </cell>
          <cell r="AR2159">
            <v>1</v>
          </cell>
          <cell r="AS2159">
            <v>45764.25</v>
          </cell>
          <cell r="AT2159" t="str">
            <v>Horaire</v>
          </cell>
          <cell r="AU2159">
            <v>3.5</v>
          </cell>
          <cell r="AV2159">
            <v>17</v>
          </cell>
          <cell r="AW2159" t="str">
            <v>00100</v>
          </cell>
          <cell r="AX2159" t="str">
            <v>00002669560</v>
          </cell>
          <cell r="AY2159">
            <v>22</v>
          </cell>
          <cell r="AZ2159" t="str">
            <v>LA POSTE</v>
          </cell>
          <cell r="BA2159" t="str">
            <v>17001000000266956022</v>
          </cell>
          <cell r="BB2159">
            <v>20</v>
          </cell>
          <cell r="BC2159" t="str">
            <v>JEDAIDA</v>
          </cell>
          <cell r="BD2159" t="str">
            <v>MANOUBA</v>
          </cell>
          <cell r="BG2159">
            <v>55927453</v>
          </cell>
          <cell r="BK2159" t="str">
            <v>B-P7 AR</v>
          </cell>
          <cell r="BL2159" t="str">
            <v>1.1</v>
          </cell>
          <cell r="BU2159" t="str">
            <v>Non-Actif</v>
          </cell>
        </row>
        <row r="2160">
          <cell r="B2160">
            <v>2220</v>
          </cell>
          <cell r="C2160" t="str">
            <v>Madame</v>
          </cell>
          <cell r="D2160" t="str">
            <v>HAMDI SARRA</v>
          </cell>
          <cell r="E2160" t="str">
            <v>SAGE Tunisia</v>
          </cell>
          <cell r="F2160" t="str">
            <v>PRODUCTION</v>
          </cell>
          <cell r="G2160" t="str">
            <v>Couturière</v>
          </cell>
          <cell r="H2160" t="str">
            <v>P7 AR</v>
          </cell>
          <cell r="I2160" t="str">
            <v>FAYCEL</v>
          </cell>
          <cell r="J2160" t="str">
            <v>B</v>
          </cell>
          <cell r="K2160" t="str">
            <v>DIRECTS</v>
          </cell>
          <cell r="L2160" t="str">
            <v>Variable cost at standard</v>
          </cell>
          <cell r="M2160" t="str">
            <v>Couturière</v>
          </cell>
          <cell r="N2160">
            <v>45399</v>
          </cell>
          <cell r="P2160">
            <v>-6</v>
          </cell>
          <cell r="T2160" t="str">
            <v>CDD</v>
          </cell>
          <cell r="U2160" t="str">
            <v>Contractuel</v>
          </cell>
          <cell r="V2160">
            <v>45689</v>
          </cell>
          <cell r="W2160">
            <v>45716</v>
          </cell>
          <cell r="Z2160">
            <v>45399</v>
          </cell>
          <cell r="AA2160">
            <v>4</v>
          </cell>
          <cell r="AB2160">
            <v>2024</v>
          </cell>
          <cell r="AC2160">
            <v>2028</v>
          </cell>
          <cell r="AD2160">
            <v>0.88611111111111107</v>
          </cell>
          <cell r="AE2160" t="str">
            <v>&lt; 1</v>
          </cell>
          <cell r="AF2160">
            <v>33787</v>
          </cell>
          <cell r="AG2160">
            <v>32.698630136986303</v>
          </cell>
          <cell r="AH2160" t="str">
            <v>&gt;25&lt; 35</v>
          </cell>
          <cell r="AI2160">
            <v>17284709</v>
          </cell>
          <cell r="AJ2160" t="str">
            <v>05</v>
          </cell>
          <cell r="AK2160" t="str">
            <v>13006337</v>
          </cell>
          <cell r="AL2160">
            <v>41519</v>
          </cell>
          <cell r="AM2160" t="str">
            <v>FEMME</v>
          </cell>
          <cell r="AN2160" t="str">
            <v>Marié(e)</v>
          </cell>
          <cell r="AP2160" t="str">
            <v xml:space="preserve">Baccalauréat </v>
          </cell>
          <cell r="AQ2160">
            <v>3</v>
          </cell>
          <cell r="AR2160">
            <v>1</v>
          </cell>
          <cell r="AS2160">
            <v>45764.25</v>
          </cell>
          <cell r="AT2160" t="str">
            <v>Horaire</v>
          </cell>
          <cell r="AU2160">
            <v>3.5</v>
          </cell>
          <cell r="AV2160" t="str">
            <v>07</v>
          </cell>
          <cell r="AW2160" t="str">
            <v>08001</v>
          </cell>
          <cell r="AX2160" t="str">
            <v>38105552982</v>
          </cell>
          <cell r="AY2160">
            <v>13</v>
          </cell>
          <cell r="AZ2160" t="str">
            <v>AMEN BANK</v>
          </cell>
          <cell r="BA2160" t="str">
            <v>07080013810555298213</v>
          </cell>
          <cell r="BB2160">
            <v>20</v>
          </cell>
          <cell r="BC2160" t="str">
            <v>HRAIRIA AGBA</v>
          </cell>
          <cell r="BD2160" t="str">
            <v>TUNIS</v>
          </cell>
          <cell r="BG2160">
            <v>92100736</v>
          </cell>
          <cell r="BJ2160" t="str">
            <v>AGBA</v>
          </cell>
          <cell r="BK2160" t="str">
            <v>B-P7 AR</v>
          </cell>
          <cell r="BL2160" t="str">
            <v>1.1</v>
          </cell>
          <cell r="BT2160">
            <v>1146</v>
          </cell>
          <cell r="BU2160" t="str">
            <v>si</v>
          </cell>
        </row>
        <row r="2161">
          <cell r="B2161">
            <v>2221</v>
          </cell>
          <cell r="C2161" t="str">
            <v>Monsieur</v>
          </cell>
          <cell r="D2161" t="str">
            <v>KHALDI NADER</v>
          </cell>
          <cell r="E2161" t="str">
            <v>SAGE Tunisia</v>
          </cell>
          <cell r="F2161" t="str">
            <v>PRODUCTION</v>
          </cell>
          <cell r="G2161" t="str">
            <v>Couturière</v>
          </cell>
          <cell r="H2161" t="str">
            <v>P7 AR</v>
          </cell>
          <cell r="I2161" t="str">
            <v>FAYCEL</v>
          </cell>
          <cell r="J2161" t="str">
            <v>B</v>
          </cell>
          <cell r="K2161" t="str">
            <v>DIRECTS</v>
          </cell>
          <cell r="L2161" t="str">
            <v>Variable cost at standard</v>
          </cell>
          <cell r="M2161" t="str">
            <v>Couturière</v>
          </cell>
          <cell r="N2161">
            <v>45399</v>
          </cell>
          <cell r="P2161">
            <v>-279</v>
          </cell>
          <cell r="Q2161">
            <v>45416</v>
          </cell>
          <cell r="R2161" t="str">
            <v>ABONDEMENT</v>
          </cell>
          <cell r="S2161" t="str">
            <v>liste noir</v>
          </cell>
          <cell r="T2161" t="str">
            <v>CDD</v>
          </cell>
          <cell r="U2161" t="str">
            <v>Contractuel</v>
          </cell>
          <cell r="V2161">
            <v>45399</v>
          </cell>
          <cell r="W2161">
            <v>45443</v>
          </cell>
          <cell r="Z2161">
            <v>45399</v>
          </cell>
          <cell r="AA2161">
            <v>4</v>
          </cell>
          <cell r="AB2161">
            <v>2024</v>
          </cell>
          <cell r="AC2161">
            <v>2028</v>
          </cell>
          <cell r="AD2161">
            <v>0.88611111111111107</v>
          </cell>
          <cell r="AE2161" t="str">
            <v>&lt; 1</v>
          </cell>
          <cell r="AF2161">
            <v>34672</v>
          </cell>
          <cell r="AG2161">
            <v>30.273972602739725</v>
          </cell>
          <cell r="AH2161" t="str">
            <v>&gt;25&lt; 35</v>
          </cell>
          <cell r="AI2161">
            <v>16982172</v>
          </cell>
          <cell r="AJ2161" t="str">
            <v>03</v>
          </cell>
          <cell r="AK2161" t="str">
            <v>07202540</v>
          </cell>
          <cell r="AL2161">
            <v>44532</v>
          </cell>
          <cell r="AM2161" t="str">
            <v>HOMME</v>
          </cell>
          <cell r="AN2161" t="str">
            <v>Célibataire</v>
          </cell>
          <cell r="AP2161" t="str">
            <v>6 ème année primaire</v>
          </cell>
          <cell r="AQ2161">
            <v>3</v>
          </cell>
          <cell r="AR2161">
            <v>1</v>
          </cell>
          <cell r="AS2161">
            <v>45764.25</v>
          </cell>
          <cell r="AT2161" t="str">
            <v>Horaire</v>
          </cell>
          <cell r="AU2161">
            <v>3.5</v>
          </cell>
          <cell r="AV2161">
            <v>25</v>
          </cell>
          <cell r="AW2161">
            <v>14600</v>
          </cell>
          <cell r="AX2161" t="str">
            <v>00000821598</v>
          </cell>
          <cell r="AY2161" t="str">
            <v>08</v>
          </cell>
          <cell r="AZ2161" t="str">
            <v>ZITOUNA BANK</v>
          </cell>
          <cell r="BA2161" t="str">
            <v>25146000000082159808</v>
          </cell>
          <cell r="BB2161">
            <v>20</v>
          </cell>
          <cell r="BC2161" t="str">
            <v>MOUROUJ 3</v>
          </cell>
          <cell r="BD2161" t="str">
            <v>BEN AROUS</v>
          </cell>
          <cell r="BG2161">
            <v>20312607</v>
          </cell>
          <cell r="BH2161">
            <v>58924778</v>
          </cell>
          <cell r="BK2161" t="str">
            <v>B-P7 AR</v>
          </cell>
          <cell r="BL2161" t="str">
            <v>1.1</v>
          </cell>
          <cell r="BU2161" t="str">
            <v>Non-Actif</v>
          </cell>
        </row>
        <row r="2162">
          <cell r="B2162">
            <v>2222</v>
          </cell>
          <cell r="C2162" t="str">
            <v>Madame</v>
          </cell>
          <cell r="D2162" t="str">
            <v>BEN CHAABEN SALSABIL</v>
          </cell>
          <cell r="E2162" t="str">
            <v>SAGE Tunisia</v>
          </cell>
          <cell r="F2162" t="str">
            <v>PRODUCTION</v>
          </cell>
          <cell r="G2162" t="str">
            <v>Couturière</v>
          </cell>
          <cell r="H2162" t="str">
            <v>P7 AR</v>
          </cell>
          <cell r="I2162" t="str">
            <v>FAYCEL</v>
          </cell>
          <cell r="J2162" t="str">
            <v>B</v>
          </cell>
          <cell r="K2162" t="str">
            <v>DIRECTS</v>
          </cell>
          <cell r="L2162" t="str">
            <v>Variable cost at standard</v>
          </cell>
          <cell r="M2162" t="str">
            <v>Couturière</v>
          </cell>
          <cell r="N2162">
            <v>45399</v>
          </cell>
          <cell r="P2162">
            <v>-6</v>
          </cell>
          <cell r="T2162" t="str">
            <v>CDD</v>
          </cell>
          <cell r="U2162" t="str">
            <v>Contractuel</v>
          </cell>
          <cell r="V2162">
            <v>45689</v>
          </cell>
          <cell r="W2162">
            <v>45716</v>
          </cell>
          <cell r="Z2162">
            <v>45399</v>
          </cell>
          <cell r="AA2162">
            <v>4</v>
          </cell>
          <cell r="AB2162">
            <v>2024</v>
          </cell>
          <cell r="AC2162">
            <v>2028</v>
          </cell>
          <cell r="AD2162">
            <v>0.88611111111111107</v>
          </cell>
          <cell r="AE2162" t="str">
            <v>&lt; 1</v>
          </cell>
          <cell r="AF2162">
            <v>37912</v>
          </cell>
          <cell r="AG2162">
            <v>21.397260273972602</v>
          </cell>
          <cell r="AH2162" t="str">
            <v>&lt; 25</v>
          </cell>
          <cell r="AI2162">
            <v>17631999</v>
          </cell>
          <cell r="AJ2162" t="str">
            <v>06</v>
          </cell>
          <cell r="AK2162" t="str">
            <v>11678252</v>
          </cell>
          <cell r="AL2162">
            <v>44530</v>
          </cell>
          <cell r="AM2162" t="str">
            <v>FEMME</v>
          </cell>
          <cell r="AN2162" t="str">
            <v>Célibataire</v>
          </cell>
          <cell r="AP2162" t="str">
            <v>8ème année</v>
          </cell>
          <cell r="AQ2162">
            <v>3</v>
          </cell>
          <cell r="AR2162">
            <v>1</v>
          </cell>
          <cell r="AS2162">
            <v>45764.25</v>
          </cell>
          <cell r="AT2162" t="str">
            <v>Horaire</v>
          </cell>
          <cell r="AU2162">
            <v>3.5</v>
          </cell>
          <cell r="AV2162">
            <v>17</v>
          </cell>
          <cell r="AW2162" t="str">
            <v>00100</v>
          </cell>
          <cell r="AX2162" t="str">
            <v>00003440626</v>
          </cell>
          <cell r="AY2162">
            <v>80</v>
          </cell>
          <cell r="AZ2162" t="str">
            <v>LA POSTE</v>
          </cell>
          <cell r="BA2162" t="str">
            <v>17001000000344062680</v>
          </cell>
          <cell r="BB2162">
            <v>20</v>
          </cell>
          <cell r="BC2162" t="str">
            <v>MEGRINE</v>
          </cell>
          <cell r="BD2162" t="str">
            <v>BEN AROUS</v>
          </cell>
          <cell r="BG2162">
            <v>26922480</v>
          </cell>
          <cell r="BH2162">
            <v>27614925</v>
          </cell>
          <cell r="BJ2162" t="str">
            <v>MEGRINE</v>
          </cell>
          <cell r="BK2162" t="str">
            <v>B-P7 AR</v>
          </cell>
          <cell r="BL2162" t="str">
            <v>1.1</v>
          </cell>
          <cell r="BT2162">
            <v>1147</v>
          </cell>
          <cell r="BU2162" t="str">
            <v>si</v>
          </cell>
        </row>
        <row r="2163">
          <cell r="B2163">
            <v>2223</v>
          </cell>
          <cell r="C2163" t="str">
            <v>Madame</v>
          </cell>
          <cell r="D2163" t="str">
            <v>JEBALI AHLEM</v>
          </cell>
          <cell r="E2163" t="str">
            <v>SAGE Tunisia</v>
          </cell>
          <cell r="F2163" t="str">
            <v>PRODUCTION</v>
          </cell>
          <cell r="G2163" t="str">
            <v>Couturière</v>
          </cell>
          <cell r="H2163" t="str">
            <v>P7 AR</v>
          </cell>
          <cell r="I2163" t="str">
            <v>FAYCEL</v>
          </cell>
          <cell r="J2163" t="str">
            <v>B</v>
          </cell>
          <cell r="K2163" t="str">
            <v>DIRECTS</v>
          </cell>
          <cell r="L2163" t="str">
            <v>Variable cost at standard</v>
          </cell>
          <cell r="M2163" t="str">
            <v>Couturière</v>
          </cell>
          <cell r="N2163">
            <v>45399</v>
          </cell>
          <cell r="P2163">
            <v>-6</v>
          </cell>
          <cell r="T2163" t="str">
            <v>CDD</v>
          </cell>
          <cell r="U2163" t="str">
            <v>Contractuel</v>
          </cell>
          <cell r="V2163">
            <v>45689</v>
          </cell>
          <cell r="W2163">
            <v>45716</v>
          </cell>
          <cell r="Z2163">
            <v>45399</v>
          </cell>
          <cell r="AA2163">
            <v>4</v>
          </cell>
          <cell r="AB2163">
            <v>2024</v>
          </cell>
          <cell r="AC2163">
            <v>2028</v>
          </cell>
          <cell r="AD2163">
            <v>0.88611111111111107</v>
          </cell>
          <cell r="AE2163" t="str">
            <v>&lt; 1</v>
          </cell>
          <cell r="AF2163">
            <v>29368</v>
          </cell>
          <cell r="AG2163">
            <v>44.805479452054797</v>
          </cell>
          <cell r="AH2163" t="str">
            <v>&gt;35&lt; 45</v>
          </cell>
          <cell r="AI2163">
            <v>12440196</v>
          </cell>
          <cell r="AJ2163" t="str">
            <v>08</v>
          </cell>
          <cell r="AK2163" t="str">
            <v>07063886</v>
          </cell>
          <cell r="AL2163">
            <v>40906</v>
          </cell>
          <cell r="AM2163" t="str">
            <v>FEMME</v>
          </cell>
          <cell r="AN2163" t="str">
            <v>Marié(e)</v>
          </cell>
          <cell r="AO2163">
            <v>2</v>
          </cell>
          <cell r="AP2163" t="str">
            <v>7ème année</v>
          </cell>
          <cell r="AQ2163">
            <v>3</v>
          </cell>
          <cell r="AR2163">
            <v>1</v>
          </cell>
          <cell r="AS2163">
            <v>45764.25</v>
          </cell>
          <cell r="AT2163" t="str">
            <v>Horaire</v>
          </cell>
          <cell r="AU2163">
            <v>3.5</v>
          </cell>
          <cell r="AV2163">
            <v>17</v>
          </cell>
          <cell r="AW2163" t="str">
            <v>00100</v>
          </cell>
          <cell r="AX2163" t="str">
            <v>00003440554</v>
          </cell>
          <cell r="AY2163" t="str">
            <v>05</v>
          </cell>
          <cell r="AZ2163" t="str">
            <v>LA POSTE</v>
          </cell>
          <cell r="BA2163" t="str">
            <v>17001000000344055405</v>
          </cell>
          <cell r="BB2163">
            <v>20</v>
          </cell>
          <cell r="BC2163" t="str">
            <v>BOREJ EL AMRI</v>
          </cell>
          <cell r="BD2163" t="str">
            <v>MANOUBA</v>
          </cell>
          <cell r="BG2163">
            <v>97502309</v>
          </cell>
          <cell r="BJ2163" t="str">
            <v>BORJ AL AMRI</v>
          </cell>
          <cell r="BK2163" t="str">
            <v>B-P7 AR</v>
          </cell>
          <cell r="BL2163" t="str">
            <v>1.1</v>
          </cell>
          <cell r="BT2163">
            <v>1148</v>
          </cell>
          <cell r="BU2163" t="str">
            <v>si</v>
          </cell>
        </row>
        <row r="2164">
          <cell r="B2164">
            <v>2224</v>
          </cell>
          <cell r="C2164" t="str">
            <v>Madame</v>
          </cell>
          <cell r="D2164" t="str">
            <v>WERTANI SAMIA</v>
          </cell>
          <cell r="E2164" t="str">
            <v>SAGE Tunisia</v>
          </cell>
          <cell r="F2164" t="str">
            <v>PRODUCTION</v>
          </cell>
          <cell r="G2164" t="str">
            <v>Couturière</v>
          </cell>
          <cell r="H2164" t="str">
            <v>P7 AR</v>
          </cell>
          <cell r="I2164" t="str">
            <v>FAYCEL</v>
          </cell>
          <cell r="J2164" t="str">
            <v>B</v>
          </cell>
          <cell r="K2164" t="str">
            <v>DIRECTS</v>
          </cell>
          <cell r="L2164" t="str">
            <v>Variable cost at standard</v>
          </cell>
          <cell r="M2164" t="str">
            <v>Couturière</v>
          </cell>
          <cell r="N2164">
            <v>45398</v>
          </cell>
          <cell r="P2164">
            <v>-6</v>
          </cell>
          <cell r="T2164" t="str">
            <v>CDD</v>
          </cell>
          <cell r="U2164" t="str">
            <v>Contractuel</v>
          </cell>
          <cell r="V2164">
            <v>45689</v>
          </cell>
          <cell r="W2164">
            <v>45716</v>
          </cell>
          <cell r="Z2164">
            <v>45398</v>
          </cell>
          <cell r="AA2164">
            <v>4</v>
          </cell>
          <cell r="AB2164">
            <v>2024</v>
          </cell>
          <cell r="AC2164">
            <v>2028</v>
          </cell>
          <cell r="AD2164">
            <v>0.88888888888888884</v>
          </cell>
          <cell r="AE2164" t="str">
            <v>&lt; 1</v>
          </cell>
          <cell r="AF2164">
            <v>28090</v>
          </cell>
          <cell r="AG2164">
            <v>48.30684931506849</v>
          </cell>
          <cell r="AH2164" t="str">
            <v>&gt;45&lt; 55</v>
          </cell>
          <cell r="AI2164">
            <v>12380811</v>
          </cell>
          <cell r="AJ2164" t="str">
            <v>01</v>
          </cell>
          <cell r="AK2164" t="str">
            <v>07305580</v>
          </cell>
          <cell r="AL2164">
            <v>35041</v>
          </cell>
          <cell r="AM2164" t="str">
            <v>FEMME</v>
          </cell>
          <cell r="AN2164" t="str">
            <v>Marié(e)</v>
          </cell>
          <cell r="AP2164" t="str">
            <v>6 ème année primaire</v>
          </cell>
          <cell r="AQ2164">
            <v>3</v>
          </cell>
          <cell r="AR2164">
            <v>1</v>
          </cell>
          <cell r="AS2164">
            <v>45763.25</v>
          </cell>
          <cell r="AT2164" t="str">
            <v>Horaire</v>
          </cell>
          <cell r="AU2164">
            <v>3.5</v>
          </cell>
          <cell r="AV2164">
            <v>17</v>
          </cell>
          <cell r="AW2164" t="str">
            <v>00100</v>
          </cell>
          <cell r="AX2164" t="str">
            <v>00003442725</v>
          </cell>
          <cell r="AY2164">
            <v>88</v>
          </cell>
          <cell r="AZ2164" t="str">
            <v>LA POSTE</v>
          </cell>
          <cell r="BA2164" t="str">
            <v>17001000000344272588</v>
          </cell>
          <cell r="BB2164">
            <v>20</v>
          </cell>
          <cell r="BC2164" t="str">
            <v xml:space="preserve">BOU HNACH </v>
          </cell>
          <cell r="BD2164" t="str">
            <v>TUNIS</v>
          </cell>
          <cell r="BG2164">
            <v>27724549</v>
          </cell>
          <cell r="BJ2164" t="str">
            <v>BOU HNACH</v>
          </cell>
          <cell r="BK2164" t="str">
            <v>B-P7 AR</v>
          </cell>
          <cell r="BL2164" t="str">
            <v>1.1</v>
          </cell>
          <cell r="BT2164">
            <v>1149</v>
          </cell>
          <cell r="BU2164" t="str">
            <v>si</v>
          </cell>
        </row>
        <row r="2165">
          <cell r="B2165">
            <v>2225</v>
          </cell>
          <cell r="C2165" t="str">
            <v>Madame</v>
          </cell>
          <cell r="D2165" t="str">
            <v>TRABELSI YEMNA</v>
          </cell>
          <cell r="E2165" t="str">
            <v>SAGE Tunisia</v>
          </cell>
          <cell r="F2165" t="str">
            <v>PRODUCTION</v>
          </cell>
          <cell r="G2165" t="str">
            <v>Couturière</v>
          </cell>
          <cell r="H2165" t="str">
            <v>P7 AR</v>
          </cell>
          <cell r="I2165" t="str">
            <v>FAYCEL</v>
          </cell>
          <cell r="J2165" t="str">
            <v>B</v>
          </cell>
          <cell r="K2165" t="str">
            <v>DIRECTS</v>
          </cell>
          <cell r="L2165" t="str">
            <v>Variable cost at standard</v>
          </cell>
          <cell r="M2165" t="str">
            <v>Couturière</v>
          </cell>
          <cell r="N2165">
            <v>45399</v>
          </cell>
          <cell r="P2165">
            <v>-6</v>
          </cell>
          <cell r="T2165" t="str">
            <v>CDD</v>
          </cell>
          <cell r="U2165" t="str">
            <v>Contractuel</v>
          </cell>
          <cell r="V2165">
            <v>45689</v>
          </cell>
          <cell r="W2165">
            <v>45716</v>
          </cell>
          <cell r="Z2165">
            <v>45399</v>
          </cell>
          <cell r="AA2165">
            <v>4</v>
          </cell>
          <cell r="AB2165">
            <v>2024</v>
          </cell>
          <cell r="AC2165">
            <v>2028</v>
          </cell>
          <cell r="AD2165">
            <v>0.88611111111111107</v>
          </cell>
          <cell r="AE2165" t="str">
            <v>&lt; 1</v>
          </cell>
          <cell r="AF2165">
            <v>32726</v>
          </cell>
          <cell r="AG2165">
            <v>35.605479452054794</v>
          </cell>
          <cell r="AH2165" t="str">
            <v>&gt;35&lt; 45</v>
          </cell>
          <cell r="AI2165">
            <v>17755445</v>
          </cell>
          <cell r="AJ2165" t="str">
            <v>03</v>
          </cell>
          <cell r="AK2165" t="str">
            <v>09509484</v>
          </cell>
          <cell r="AL2165">
            <v>40137</v>
          </cell>
          <cell r="AM2165" t="str">
            <v>FEMME</v>
          </cell>
          <cell r="AN2165" t="str">
            <v>Marié(e)</v>
          </cell>
          <cell r="AO2165">
            <v>2</v>
          </cell>
          <cell r="AP2165" t="str">
            <v>6 ème année primaire</v>
          </cell>
          <cell r="AQ2165">
            <v>3</v>
          </cell>
          <cell r="AR2165">
            <v>1</v>
          </cell>
          <cell r="AS2165">
            <v>45764.25</v>
          </cell>
          <cell r="AT2165" t="str">
            <v>Horaire</v>
          </cell>
          <cell r="AU2165">
            <v>3.5</v>
          </cell>
          <cell r="AV2165">
            <v>25</v>
          </cell>
          <cell r="AW2165">
            <v>19600</v>
          </cell>
          <cell r="AX2165" t="str">
            <v>00001252398</v>
          </cell>
          <cell r="AY2165">
            <v>17</v>
          </cell>
          <cell r="AZ2165" t="str">
            <v>ZITOUNA BANK</v>
          </cell>
          <cell r="BA2165" t="str">
            <v>25196000000125239817</v>
          </cell>
          <cell r="BB2165">
            <v>20</v>
          </cell>
          <cell r="BC2165" t="str">
            <v>ZOUNEFA JEDAIDA</v>
          </cell>
          <cell r="BD2165" t="str">
            <v>MANOUBA</v>
          </cell>
          <cell r="BG2165">
            <v>93260754</v>
          </cell>
          <cell r="BH2165">
            <v>93227508</v>
          </cell>
          <cell r="BJ2165" t="str">
            <v>JDAIDA</v>
          </cell>
          <cell r="BK2165" t="str">
            <v>B-P7 AR</v>
          </cell>
          <cell r="BL2165" t="str">
            <v>1.1</v>
          </cell>
          <cell r="BT2165">
            <v>1150</v>
          </cell>
          <cell r="BU2165" t="str">
            <v>si</v>
          </cell>
        </row>
        <row r="2166">
          <cell r="B2166">
            <v>2226</v>
          </cell>
          <cell r="C2166" t="str">
            <v>Monsieur</v>
          </cell>
          <cell r="D2166" t="str">
            <v>BELHAJ MOHAMED</v>
          </cell>
          <cell r="E2166" t="str">
            <v>SAGE Tunisia</v>
          </cell>
          <cell r="F2166" t="str">
            <v>PRODUCTION</v>
          </cell>
          <cell r="G2166" t="str">
            <v>SUPERVISEUR DE PRODUCTION</v>
          </cell>
          <cell r="K2166" t="str">
            <v>CADRE</v>
          </cell>
          <cell r="L2166" t="str">
            <v>Variable cost at standard</v>
          </cell>
          <cell r="M2166" t="str">
            <v>SUPERVISEUR DE PRODUCTION</v>
          </cell>
          <cell r="N2166">
            <v>45398</v>
          </cell>
          <cell r="P2166" t="str">
            <v/>
          </cell>
          <cell r="T2166" t="str">
            <v>CDI</v>
          </cell>
          <cell r="U2166" t="str">
            <v>Titulaire</v>
          </cell>
          <cell r="Z2166">
            <v>45398</v>
          </cell>
          <cell r="AA2166">
            <v>4</v>
          </cell>
          <cell r="AB2166">
            <v>2024</v>
          </cell>
          <cell r="AC2166">
            <v>2028</v>
          </cell>
          <cell r="AD2166">
            <v>0.88888888888888884</v>
          </cell>
          <cell r="AE2166" t="str">
            <v>&lt; 1</v>
          </cell>
          <cell r="AF2166">
            <v>30892</v>
          </cell>
          <cell r="AG2166">
            <v>40.630136986301373</v>
          </cell>
          <cell r="AH2166" t="str">
            <v>&gt;35&lt; 45</v>
          </cell>
          <cell r="AI2166">
            <v>16485364</v>
          </cell>
          <cell r="AJ2166" t="str">
            <v>05</v>
          </cell>
          <cell r="AK2166" t="str">
            <v>06192259</v>
          </cell>
          <cell r="AL2166">
            <v>36885</v>
          </cell>
          <cell r="AM2166" t="str">
            <v>HOMME</v>
          </cell>
          <cell r="AN2166" t="str">
            <v>Marié(e)</v>
          </cell>
          <cell r="AO2166">
            <v>3</v>
          </cell>
          <cell r="AQ2166">
            <v>15</v>
          </cell>
          <cell r="AR2166">
            <v>1</v>
          </cell>
          <cell r="AS2166">
            <v>45763.25</v>
          </cell>
          <cell r="AT2166" t="str">
            <v>Mensuel</v>
          </cell>
          <cell r="AU2166">
            <v>2400</v>
          </cell>
          <cell r="AV2166">
            <v>17</v>
          </cell>
          <cell r="AW2166" t="str">
            <v>00100</v>
          </cell>
          <cell r="AX2166" t="str">
            <v>00001245229</v>
          </cell>
          <cell r="AY2166">
            <v>68</v>
          </cell>
          <cell r="AZ2166" t="str">
            <v>LA POSTE</v>
          </cell>
          <cell r="BA2166" t="str">
            <v>17001000000124522968</v>
          </cell>
          <cell r="BB2166">
            <v>20</v>
          </cell>
          <cell r="BC2166" t="str">
            <v>MOUROUJ 2</v>
          </cell>
          <cell r="BD2166" t="str">
            <v>TUNIS</v>
          </cell>
          <cell r="BK2166" t="str">
            <v>CADRE</v>
          </cell>
          <cell r="BU2166" t="str">
            <v>si</v>
          </cell>
        </row>
        <row r="2167">
          <cell r="B2167">
            <v>2227</v>
          </cell>
          <cell r="C2167" t="str">
            <v>Madame</v>
          </cell>
          <cell r="D2167" t="str">
            <v>CHAOUACHI RAWYA</v>
          </cell>
          <cell r="E2167" t="str">
            <v>SAGE Tunisia</v>
          </cell>
          <cell r="F2167" t="str">
            <v>PRODUCTION</v>
          </cell>
          <cell r="G2167" t="str">
            <v>Couturière</v>
          </cell>
          <cell r="H2167" t="str">
            <v>P7 AR</v>
          </cell>
          <cell r="I2167" t="str">
            <v>FAYCEL</v>
          </cell>
          <cell r="J2167" t="str">
            <v>B</v>
          </cell>
          <cell r="K2167" t="str">
            <v>DIRECTS</v>
          </cell>
          <cell r="L2167" t="str">
            <v>Variable cost at standard</v>
          </cell>
          <cell r="M2167" t="str">
            <v>Couturière</v>
          </cell>
          <cell r="N2167">
            <v>45399</v>
          </cell>
          <cell r="P2167">
            <v>-6</v>
          </cell>
          <cell r="T2167" t="str">
            <v>CDD</v>
          </cell>
          <cell r="U2167" t="str">
            <v>Contractuel</v>
          </cell>
          <cell r="V2167">
            <v>45689</v>
          </cell>
          <cell r="W2167">
            <v>45716</v>
          </cell>
          <cell r="Z2167">
            <v>45399</v>
          </cell>
          <cell r="AA2167">
            <v>4</v>
          </cell>
          <cell r="AB2167">
            <v>2024</v>
          </cell>
          <cell r="AC2167">
            <v>2028</v>
          </cell>
          <cell r="AD2167">
            <v>0.88611111111111107</v>
          </cell>
          <cell r="AE2167" t="str">
            <v>&lt; 1</v>
          </cell>
          <cell r="AF2167">
            <v>31505</v>
          </cell>
          <cell r="AG2167">
            <v>38.950684931506849</v>
          </cell>
          <cell r="AH2167" t="str">
            <v>&gt;35&lt; 45</v>
          </cell>
          <cell r="AI2167">
            <v>16068255</v>
          </cell>
          <cell r="AJ2167" t="str">
            <v>01</v>
          </cell>
          <cell r="AK2167" t="str">
            <v>09160620</v>
          </cell>
          <cell r="AL2167">
            <v>38587</v>
          </cell>
          <cell r="AM2167" t="str">
            <v>FEMME</v>
          </cell>
          <cell r="AN2167" t="str">
            <v>Marié(e)</v>
          </cell>
          <cell r="AO2167">
            <v>2</v>
          </cell>
          <cell r="AP2167" t="str">
            <v>1ère année sécondaire</v>
          </cell>
          <cell r="AQ2167">
            <v>3</v>
          </cell>
          <cell r="AR2167">
            <v>1</v>
          </cell>
          <cell r="AS2167">
            <v>45764.25</v>
          </cell>
          <cell r="AT2167" t="str">
            <v>Horaire</v>
          </cell>
          <cell r="AU2167">
            <v>3.5</v>
          </cell>
          <cell r="AV2167">
            <v>17</v>
          </cell>
          <cell r="AW2167" t="str">
            <v>00100</v>
          </cell>
          <cell r="AX2167" t="str">
            <v>00003023216</v>
          </cell>
          <cell r="AY2167">
            <v>40</v>
          </cell>
          <cell r="AZ2167" t="str">
            <v>LA POSTE</v>
          </cell>
          <cell r="BA2167" t="str">
            <v>17001000000302321640</v>
          </cell>
          <cell r="BB2167">
            <v>20</v>
          </cell>
          <cell r="BC2167" t="str">
            <v>TEBORBA</v>
          </cell>
          <cell r="BD2167" t="str">
            <v>MANOUBA</v>
          </cell>
          <cell r="BG2167">
            <v>29616331</v>
          </cell>
          <cell r="BJ2167" t="str">
            <v>TEBORBA</v>
          </cell>
          <cell r="BK2167" t="str">
            <v>B-P7 AR</v>
          </cell>
          <cell r="BL2167" t="str">
            <v>1.1</v>
          </cell>
          <cell r="BT2167">
            <v>1151</v>
          </cell>
          <cell r="BU2167" t="str">
            <v>si</v>
          </cell>
        </row>
        <row r="2168">
          <cell r="B2168">
            <v>2228</v>
          </cell>
          <cell r="C2168" t="str">
            <v>Madame</v>
          </cell>
          <cell r="D2168" t="str">
            <v>GUIZENI AIDA</v>
          </cell>
          <cell r="E2168" t="str">
            <v>SAGE Tunisia</v>
          </cell>
          <cell r="F2168" t="str">
            <v>PRODUCTION</v>
          </cell>
          <cell r="G2168" t="str">
            <v>Couturière</v>
          </cell>
          <cell r="H2168" t="str">
            <v>P6 AR</v>
          </cell>
          <cell r="I2168" t="str">
            <v>Bel Hadj Mohamed</v>
          </cell>
          <cell r="J2168" t="str">
            <v>A</v>
          </cell>
          <cell r="K2168" t="str">
            <v>DIRECTS</v>
          </cell>
          <cell r="L2168" t="str">
            <v>Variable cost at standard</v>
          </cell>
          <cell r="M2168" t="str">
            <v>Couturière</v>
          </cell>
          <cell r="N2168">
            <v>45404</v>
          </cell>
          <cell r="P2168">
            <v>-6</v>
          </cell>
          <cell r="T2168" t="str">
            <v>CDD</v>
          </cell>
          <cell r="U2168" t="str">
            <v>Contractuel</v>
          </cell>
          <cell r="V2168">
            <v>45689</v>
          </cell>
          <cell r="W2168">
            <v>45716</v>
          </cell>
          <cell r="Z2168">
            <v>45404</v>
          </cell>
          <cell r="AA2168">
            <v>4</v>
          </cell>
          <cell r="AB2168">
            <v>2024</v>
          </cell>
          <cell r="AC2168">
            <v>2028</v>
          </cell>
          <cell r="AD2168">
            <v>0.87222222222222223</v>
          </cell>
          <cell r="AE2168" t="str">
            <v>&lt; 1</v>
          </cell>
          <cell r="AF2168">
            <v>28096</v>
          </cell>
          <cell r="AG2168">
            <v>48.290410958904111</v>
          </cell>
          <cell r="AH2168" t="str">
            <v>&gt;45&lt; 55</v>
          </cell>
          <cell r="AI2168">
            <v>11717328</v>
          </cell>
          <cell r="AJ2168" t="str">
            <v>01</v>
          </cell>
          <cell r="AK2168" t="str">
            <v>05567320</v>
          </cell>
          <cell r="AL2168">
            <v>44789</v>
          </cell>
          <cell r="AM2168" t="str">
            <v>FEMME</v>
          </cell>
          <cell r="AN2168" t="str">
            <v>Marié(e)</v>
          </cell>
          <cell r="AO2168">
            <v>3</v>
          </cell>
          <cell r="AP2168" t="str">
            <v>Formation couture</v>
          </cell>
          <cell r="AQ2168">
            <v>3</v>
          </cell>
          <cell r="AR2168">
            <v>1</v>
          </cell>
          <cell r="AS2168">
            <v>45769.25</v>
          </cell>
          <cell r="AT2168" t="str">
            <v>Horaire</v>
          </cell>
          <cell r="AU2168">
            <v>3.5</v>
          </cell>
          <cell r="AV2168">
            <v>12</v>
          </cell>
          <cell r="AW2168" t="str">
            <v>00700</v>
          </cell>
          <cell r="AX2168" t="str">
            <v>00131329664</v>
          </cell>
          <cell r="AY2168">
            <v>54</v>
          </cell>
          <cell r="AZ2168" t="str">
            <v>UIB</v>
          </cell>
          <cell r="BA2168" t="str">
            <v>12007000013132966454</v>
          </cell>
          <cell r="BB2168">
            <v>20</v>
          </cell>
          <cell r="BC2168" t="str">
            <v>60 RUE LAKHBIYET OUARDIA 4 TUNIS</v>
          </cell>
          <cell r="BD2168" t="str">
            <v>TUNIS</v>
          </cell>
          <cell r="BG2168">
            <v>40031115</v>
          </cell>
          <cell r="BJ2168" t="str">
            <v>OUARDIYA</v>
          </cell>
          <cell r="BK2168" t="str">
            <v>A-P6 AR</v>
          </cell>
          <cell r="BL2168" t="str">
            <v>1.1</v>
          </cell>
          <cell r="BT2168">
            <v>156</v>
          </cell>
          <cell r="BU2168" t="str">
            <v>si</v>
          </cell>
        </row>
        <row r="2169">
          <cell r="B2169">
            <v>2229</v>
          </cell>
          <cell r="C2169" t="str">
            <v>Monsieur</v>
          </cell>
          <cell r="D2169" t="str">
            <v>BEN SAID MONDHER</v>
          </cell>
          <cell r="E2169" t="str">
            <v>SAGE Tunisia</v>
          </cell>
          <cell r="F2169" t="str">
            <v>PRODUCTION</v>
          </cell>
          <cell r="G2169" t="str">
            <v>Couturière</v>
          </cell>
          <cell r="H2169" t="str">
            <v>Panda</v>
          </cell>
          <cell r="I2169" t="str">
            <v>FAWZI SENDESNI</v>
          </cell>
          <cell r="J2169" t="str">
            <v>B</v>
          </cell>
          <cell r="K2169" t="str">
            <v>DIRECTS</v>
          </cell>
          <cell r="L2169" t="str">
            <v>Variable cost at standard</v>
          </cell>
          <cell r="M2169" t="str">
            <v>Couturière</v>
          </cell>
          <cell r="N2169">
            <v>45399</v>
          </cell>
          <cell r="P2169">
            <v>-157</v>
          </cell>
          <cell r="Q2169">
            <v>45570</v>
          </cell>
          <cell r="R2169" t="str">
            <v>salaire</v>
          </cell>
          <cell r="T2169" t="str">
            <v>CDD</v>
          </cell>
          <cell r="U2169" t="str">
            <v>Contractuel</v>
          </cell>
          <cell r="V2169">
            <v>45536</v>
          </cell>
          <cell r="W2169">
            <v>45565</v>
          </cell>
          <cell r="Z2169">
            <v>45399</v>
          </cell>
          <cell r="AA2169">
            <v>4</v>
          </cell>
          <cell r="AB2169">
            <v>2024</v>
          </cell>
          <cell r="AC2169">
            <v>2028</v>
          </cell>
          <cell r="AD2169">
            <v>0.88611111111111107</v>
          </cell>
          <cell r="AE2169" t="str">
            <v>&lt; 1</v>
          </cell>
          <cell r="AF2169">
            <v>27300</v>
          </cell>
          <cell r="AG2169">
            <v>50.471232876712328</v>
          </cell>
          <cell r="AH2169" t="str">
            <v>&gt;45&lt; 55</v>
          </cell>
          <cell r="AI2169">
            <v>11774466</v>
          </cell>
          <cell r="AJ2169" t="str">
            <v>04</v>
          </cell>
          <cell r="AK2169" t="str">
            <v>05413599</v>
          </cell>
          <cell r="AL2169">
            <v>44860</v>
          </cell>
          <cell r="AM2169" t="str">
            <v>HOMME</v>
          </cell>
          <cell r="AN2169" t="str">
            <v>Marié(e)</v>
          </cell>
          <cell r="AO2169">
            <v>3</v>
          </cell>
          <cell r="AP2169" t="str">
            <v>7ème année</v>
          </cell>
          <cell r="AQ2169">
            <v>3</v>
          </cell>
          <cell r="AR2169">
            <v>1</v>
          </cell>
          <cell r="AS2169">
            <v>45764.25</v>
          </cell>
          <cell r="AT2169" t="str">
            <v>Horaire</v>
          </cell>
          <cell r="AU2169">
            <v>3.5</v>
          </cell>
          <cell r="AV2169">
            <v>17</v>
          </cell>
          <cell r="AW2169" t="str">
            <v>00100</v>
          </cell>
          <cell r="AX2169" t="str">
            <v>00002894327</v>
          </cell>
          <cell r="AY2169">
            <v>65</v>
          </cell>
          <cell r="AZ2169" t="str">
            <v>LA POSTE</v>
          </cell>
          <cell r="BA2169" t="str">
            <v>17001000000289432765</v>
          </cell>
          <cell r="BB2169">
            <v>20</v>
          </cell>
          <cell r="BC2169" t="str">
            <v>EL AGBA</v>
          </cell>
          <cell r="BD2169" t="str">
            <v>TUNIS</v>
          </cell>
          <cell r="BG2169">
            <v>26611956</v>
          </cell>
          <cell r="BJ2169" t="str">
            <v>AGBA</v>
          </cell>
          <cell r="BK2169" t="str">
            <v>B-Panda</v>
          </cell>
          <cell r="BL2169" t="str">
            <v>1.1</v>
          </cell>
          <cell r="BU2169" t="str">
            <v>Non-Actif</v>
          </cell>
        </row>
        <row r="2170">
          <cell r="B2170">
            <v>2230</v>
          </cell>
          <cell r="C2170" t="str">
            <v>Madame</v>
          </cell>
          <cell r="D2170" t="str">
            <v>DAAJI HEDIA</v>
          </cell>
          <cell r="E2170" t="str">
            <v>SAGE Tunisia</v>
          </cell>
          <cell r="F2170" t="str">
            <v>PRODUCTION</v>
          </cell>
          <cell r="G2170" t="str">
            <v>Couturière</v>
          </cell>
          <cell r="H2170" t="str">
            <v>Panda</v>
          </cell>
          <cell r="I2170" t="str">
            <v>FAWZI SENDESNI</v>
          </cell>
          <cell r="J2170" t="str">
            <v>B</v>
          </cell>
          <cell r="K2170" t="str">
            <v>DIRECTS</v>
          </cell>
          <cell r="L2170" t="str">
            <v>Variable cost at standard</v>
          </cell>
          <cell r="M2170" t="str">
            <v>Couturière</v>
          </cell>
          <cell r="N2170">
            <v>45399</v>
          </cell>
          <cell r="P2170">
            <v>-249</v>
          </cell>
          <cell r="Q2170">
            <v>45474</v>
          </cell>
          <cell r="R2170" t="str">
            <v>probléme d'intégration</v>
          </cell>
          <cell r="T2170" t="str">
            <v>CDD</v>
          </cell>
          <cell r="U2170" t="str">
            <v>Contractuel</v>
          </cell>
          <cell r="V2170">
            <v>45444</v>
          </cell>
          <cell r="W2170">
            <v>45473</v>
          </cell>
          <cell r="Z2170">
            <v>45399</v>
          </cell>
          <cell r="AA2170">
            <v>4</v>
          </cell>
          <cell r="AB2170">
            <v>2024</v>
          </cell>
          <cell r="AC2170">
            <v>2028</v>
          </cell>
          <cell r="AD2170">
            <v>0.88611111111111107</v>
          </cell>
          <cell r="AE2170" t="str">
            <v>&lt; 1</v>
          </cell>
          <cell r="AF2170">
            <v>32130</v>
          </cell>
          <cell r="AG2170">
            <v>37.238356164383561</v>
          </cell>
          <cell r="AH2170" t="str">
            <v>&gt;35&lt; 45</v>
          </cell>
          <cell r="AI2170">
            <v>16068138</v>
          </cell>
          <cell r="AJ2170" t="str">
            <v>04</v>
          </cell>
          <cell r="AK2170" t="str">
            <v>09505634</v>
          </cell>
          <cell r="AL2170">
            <v>39592</v>
          </cell>
          <cell r="AM2170" t="str">
            <v>FEMME</v>
          </cell>
          <cell r="AN2170" t="str">
            <v>Marié(e)</v>
          </cell>
          <cell r="AO2170">
            <v>2</v>
          </cell>
          <cell r="AP2170" t="str">
            <v>7ème année</v>
          </cell>
          <cell r="AQ2170">
            <v>3</v>
          </cell>
          <cell r="AR2170">
            <v>1</v>
          </cell>
          <cell r="AS2170">
            <v>45764.25</v>
          </cell>
          <cell r="AT2170" t="str">
            <v>Horaire</v>
          </cell>
          <cell r="AU2170">
            <v>3.5</v>
          </cell>
          <cell r="AV2170">
            <v>17</v>
          </cell>
          <cell r="AW2170" t="str">
            <v>00100</v>
          </cell>
          <cell r="AX2170" t="str">
            <v>00002549016</v>
          </cell>
          <cell r="AY2170">
            <v>38</v>
          </cell>
          <cell r="AZ2170" t="str">
            <v>LA POSTE</v>
          </cell>
          <cell r="BA2170" t="str">
            <v>17001000000254901638</v>
          </cell>
          <cell r="BB2170">
            <v>20</v>
          </cell>
          <cell r="BC2170" t="str">
            <v>JEDAIDA</v>
          </cell>
          <cell r="BD2170" t="str">
            <v>MANOUBA</v>
          </cell>
          <cell r="BG2170">
            <v>26414877</v>
          </cell>
          <cell r="BK2170" t="str">
            <v>B-Panda</v>
          </cell>
          <cell r="BL2170" t="str">
            <v>1.1</v>
          </cell>
          <cell r="BU2170" t="str">
            <v>Non-Actif</v>
          </cell>
        </row>
        <row r="2171">
          <cell r="B2171">
            <v>2231</v>
          </cell>
          <cell r="C2171" t="str">
            <v>Madame</v>
          </cell>
          <cell r="D2171" t="str">
            <v>ZITOUNI SIWAR</v>
          </cell>
          <cell r="E2171" t="str">
            <v>SAGE Tunisia</v>
          </cell>
          <cell r="F2171" t="str">
            <v>PRODUCTION</v>
          </cell>
          <cell r="G2171" t="str">
            <v>Couturière</v>
          </cell>
          <cell r="H2171">
            <v>560</v>
          </cell>
          <cell r="I2171" t="str">
            <v>Mabrourk Ben Moussa</v>
          </cell>
          <cell r="J2171" t="str">
            <v>A</v>
          </cell>
          <cell r="K2171" t="str">
            <v>DIRECTS</v>
          </cell>
          <cell r="L2171" t="str">
            <v>Variable cost at standard</v>
          </cell>
          <cell r="M2171" t="str">
            <v>Couturière</v>
          </cell>
          <cell r="N2171">
            <v>45399</v>
          </cell>
          <cell r="P2171">
            <v>-157</v>
          </cell>
          <cell r="Q2171">
            <v>45539</v>
          </cell>
          <cell r="R2171" t="str">
            <v>nouvelle opportunité</v>
          </cell>
          <cell r="S2171" t="str">
            <v>Faurcia</v>
          </cell>
          <cell r="T2171" t="str">
            <v>CDD</v>
          </cell>
          <cell r="U2171" t="str">
            <v>Contractuel</v>
          </cell>
          <cell r="V2171">
            <v>45536</v>
          </cell>
          <cell r="W2171">
            <v>45565</v>
          </cell>
          <cell r="Z2171">
            <v>45399</v>
          </cell>
          <cell r="AA2171">
            <v>4</v>
          </cell>
          <cell r="AB2171">
            <v>2024</v>
          </cell>
          <cell r="AC2171">
            <v>2028</v>
          </cell>
          <cell r="AD2171">
            <v>0.88611111111111107</v>
          </cell>
          <cell r="AE2171" t="str">
            <v>&lt; 1</v>
          </cell>
          <cell r="AF2171">
            <v>36007</v>
          </cell>
          <cell r="AG2171">
            <v>26.616438356164384</v>
          </cell>
          <cell r="AH2171" t="str">
            <v>&gt;25&lt; 35</v>
          </cell>
          <cell r="AI2171">
            <v>17284536</v>
          </cell>
          <cell r="AJ2171" t="str">
            <v>04</v>
          </cell>
          <cell r="AK2171" t="str">
            <v>13639493</v>
          </cell>
          <cell r="AL2171">
            <v>44907</v>
          </cell>
          <cell r="AM2171" t="str">
            <v>FEMME</v>
          </cell>
          <cell r="AN2171" t="str">
            <v>Célibataire</v>
          </cell>
          <cell r="AP2171" t="str">
            <v xml:space="preserve">Baccalauréat </v>
          </cell>
          <cell r="AQ2171">
            <v>3</v>
          </cell>
          <cell r="AR2171">
            <v>1</v>
          </cell>
          <cell r="AS2171">
            <v>45764.25</v>
          </cell>
          <cell r="AT2171" t="str">
            <v>Horaire</v>
          </cell>
          <cell r="AU2171">
            <v>3.5</v>
          </cell>
          <cell r="AV2171" t="str">
            <v>07</v>
          </cell>
          <cell r="AW2171" t="str">
            <v>07701</v>
          </cell>
          <cell r="AX2171" t="str">
            <v>35105523157</v>
          </cell>
          <cell r="AY2171" t="str">
            <v>10</v>
          </cell>
          <cell r="AZ2171" t="str">
            <v>AMEN BANK</v>
          </cell>
          <cell r="BA2171" t="str">
            <v>07077013510552315710</v>
          </cell>
          <cell r="BB2171">
            <v>20</v>
          </cell>
          <cell r="BC2171" t="str">
            <v>MOUROUJ 4</v>
          </cell>
          <cell r="BD2171" t="str">
            <v>BEN AROUS</v>
          </cell>
          <cell r="BG2171">
            <v>58853899</v>
          </cell>
          <cell r="BH2171">
            <v>96112346</v>
          </cell>
          <cell r="BJ2171" t="str">
            <v>MOUROUJ 5</v>
          </cell>
          <cell r="BK2171" t="str">
            <v>A-560</v>
          </cell>
          <cell r="BL2171" t="str">
            <v>1.1</v>
          </cell>
          <cell r="BU2171" t="str">
            <v>Non-Actif</v>
          </cell>
        </row>
        <row r="2172">
          <cell r="B2172">
            <v>2232</v>
          </cell>
          <cell r="C2172" t="str">
            <v>Madame</v>
          </cell>
          <cell r="D2172" t="str">
            <v>DHAOUADI KHOULOUD</v>
          </cell>
          <cell r="E2172" t="str">
            <v>SAGE Tunisia</v>
          </cell>
          <cell r="F2172" t="str">
            <v>PRODUCTION</v>
          </cell>
          <cell r="G2172" t="str">
            <v>Couturière</v>
          </cell>
          <cell r="H2172" t="str">
            <v>Panda</v>
          </cell>
          <cell r="I2172" t="str">
            <v>FAWZI SENDESNI</v>
          </cell>
          <cell r="J2172" t="str">
            <v>B</v>
          </cell>
          <cell r="K2172" t="str">
            <v>DIRECTS</v>
          </cell>
          <cell r="L2172" t="str">
            <v>Variable cost at standard</v>
          </cell>
          <cell r="M2172" t="str">
            <v>Couturière</v>
          </cell>
          <cell r="N2172">
            <v>45399</v>
          </cell>
          <cell r="P2172">
            <v>-157</v>
          </cell>
          <cell r="Q2172">
            <v>45569</v>
          </cell>
          <cell r="R2172" t="str">
            <v>Démenagement</v>
          </cell>
          <cell r="T2172" t="str">
            <v>CDD</v>
          </cell>
          <cell r="U2172" t="str">
            <v>Contractuel</v>
          </cell>
          <cell r="V2172">
            <v>45536</v>
          </cell>
          <cell r="W2172">
            <v>45565</v>
          </cell>
          <cell r="Z2172">
            <v>45399</v>
          </cell>
          <cell r="AA2172">
            <v>4</v>
          </cell>
          <cell r="AB2172">
            <v>2024</v>
          </cell>
          <cell r="AC2172">
            <v>2028</v>
          </cell>
          <cell r="AD2172">
            <v>0.88611111111111107</v>
          </cell>
          <cell r="AE2172" t="str">
            <v>&lt; 1</v>
          </cell>
          <cell r="AF2172">
            <v>34957</v>
          </cell>
          <cell r="AG2172">
            <v>29.493150684931507</v>
          </cell>
          <cell r="AH2172" t="str">
            <v>&gt;25&lt; 35</v>
          </cell>
          <cell r="AI2172">
            <v>17107342</v>
          </cell>
          <cell r="AJ2172" t="str">
            <v>01</v>
          </cell>
          <cell r="AK2172" t="str">
            <v>09194836</v>
          </cell>
          <cell r="AL2172">
            <v>43722</v>
          </cell>
          <cell r="AM2172" t="str">
            <v>FEMME</v>
          </cell>
          <cell r="AN2172" t="str">
            <v>Marié(e)</v>
          </cell>
          <cell r="AP2172" t="str">
            <v>1ère année sécondaire</v>
          </cell>
          <cell r="AQ2172">
            <v>3</v>
          </cell>
          <cell r="AR2172">
            <v>1</v>
          </cell>
          <cell r="AS2172">
            <v>45764.25</v>
          </cell>
          <cell r="AT2172" t="str">
            <v>Horaire</v>
          </cell>
          <cell r="AU2172">
            <v>3.5</v>
          </cell>
          <cell r="AV2172" t="str">
            <v>08</v>
          </cell>
          <cell r="AW2172">
            <v>14103</v>
          </cell>
          <cell r="AX2172">
            <v>10240009411</v>
          </cell>
          <cell r="AY2172">
            <v>77</v>
          </cell>
          <cell r="AZ2172" t="str">
            <v>BIAT</v>
          </cell>
          <cell r="BA2172" t="str">
            <v>08141031024000941177</v>
          </cell>
          <cell r="BB2172">
            <v>20</v>
          </cell>
          <cell r="BC2172" t="str">
            <v xml:space="preserve">BOU HNACH </v>
          </cell>
          <cell r="BD2172" t="str">
            <v>TUNIS</v>
          </cell>
          <cell r="BG2172">
            <v>97230336</v>
          </cell>
          <cell r="BJ2172" t="str">
            <v>BOU HNACH</v>
          </cell>
          <cell r="BK2172" t="str">
            <v>B-Panda</v>
          </cell>
          <cell r="BL2172" t="str">
            <v>1.1</v>
          </cell>
          <cell r="BU2172" t="str">
            <v>Non-Actif</v>
          </cell>
        </row>
        <row r="2173">
          <cell r="B2173">
            <v>2233</v>
          </cell>
          <cell r="C2173" t="str">
            <v>Madame</v>
          </cell>
          <cell r="D2173" t="str">
            <v>RIAHI INES</v>
          </cell>
          <cell r="E2173" t="str">
            <v>SAGE Tunisia</v>
          </cell>
          <cell r="F2173" t="str">
            <v>PRODUCTION</v>
          </cell>
          <cell r="G2173" t="str">
            <v>Couturière</v>
          </cell>
          <cell r="H2173" t="str">
            <v>P7 AR</v>
          </cell>
          <cell r="I2173" t="str">
            <v>FAYCEL</v>
          </cell>
          <cell r="J2173" t="str">
            <v>B</v>
          </cell>
          <cell r="K2173" t="str">
            <v>DIRECTS</v>
          </cell>
          <cell r="L2173" t="str">
            <v>Variable cost at standard</v>
          </cell>
          <cell r="M2173" t="str">
            <v>Couturière</v>
          </cell>
          <cell r="N2173">
            <v>45399</v>
          </cell>
          <cell r="P2173">
            <v>-6</v>
          </cell>
          <cell r="T2173" t="str">
            <v>CDD</v>
          </cell>
          <cell r="U2173" t="str">
            <v>Contractuel</v>
          </cell>
          <cell r="V2173">
            <v>45689</v>
          </cell>
          <cell r="W2173">
            <v>45716</v>
          </cell>
          <cell r="Z2173">
            <v>45399</v>
          </cell>
          <cell r="AA2173">
            <v>4</v>
          </cell>
          <cell r="AB2173">
            <v>2024</v>
          </cell>
          <cell r="AC2173">
            <v>2028</v>
          </cell>
          <cell r="AD2173">
            <v>0.88611111111111107</v>
          </cell>
          <cell r="AE2173" t="str">
            <v>&lt; 1</v>
          </cell>
          <cell r="AF2173">
            <v>31931</v>
          </cell>
          <cell r="AG2173">
            <v>37.783561643835618</v>
          </cell>
          <cell r="AH2173" t="str">
            <v>&gt;35&lt; 45</v>
          </cell>
          <cell r="AI2173">
            <v>16067942</v>
          </cell>
          <cell r="AJ2173" t="str">
            <v>02</v>
          </cell>
          <cell r="AK2173" t="str">
            <v>09502369</v>
          </cell>
          <cell r="AL2173">
            <v>39057</v>
          </cell>
          <cell r="AM2173" t="str">
            <v>FEMME</v>
          </cell>
          <cell r="AN2173" t="str">
            <v>Marié(e)</v>
          </cell>
          <cell r="AO2173">
            <v>2</v>
          </cell>
          <cell r="AP2173" t="str">
            <v>3ème année sécondaire</v>
          </cell>
          <cell r="AQ2173">
            <v>3</v>
          </cell>
          <cell r="AR2173">
            <v>1</v>
          </cell>
          <cell r="AS2173">
            <v>45764.25</v>
          </cell>
          <cell r="AT2173" t="str">
            <v>Horaire</v>
          </cell>
          <cell r="AU2173">
            <v>3.5</v>
          </cell>
          <cell r="AV2173">
            <v>17</v>
          </cell>
          <cell r="AW2173" t="str">
            <v>00100</v>
          </cell>
          <cell r="AX2173" t="str">
            <v>00000967478</v>
          </cell>
          <cell r="AY2173">
            <v>91</v>
          </cell>
          <cell r="AZ2173" t="str">
            <v>LA POSTE</v>
          </cell>
          <cell r="BA2173" t="str">
            <v>17001000000096747891</v>
          </cell>
          <cell r="BB2173">
            <v>20</v>
          </cell>
          <cell r="BC2173" t="str">
            <v>TEBORBA</v>
          </cell>
          <cell r="BD2173" t="str">
            <v>MANOUBA</v>
          </cell>
          <cell r="BG2173">
            <v>58233166</v>
          </cell>
          <cell r="BJ2173" t="str">
            <v>TEBORBA</v>
          </cell>
          <cell r="BK2173" t="str">
            <v>B-P7 AR</v>
          </cell>
          <cell r="BL2173" t="str">
            <v>1.1</v>
          </cell>
          <cell r="BT2173">
            <v>1153</v>
          </cell>
          <cell r="BU2173" t="str">
            <v>si</v>
          </cell>
        </row>
        <row r="2174">
          <cell r="B2174">
            <v>2234</v>
          </cell>
          <cell r="C2174" t="str">
            <v>Monsieur</v>
          </cell>
          <cell r="D2174" t="str">
            <v>ARGOUBI MOHAMED ALI</v>
          </cell>
          <cell r="E2174" t="str">
            <v>SAGE Tunisia</v>
          </cell>
          <cell r="F2174" t="str">
            <v>PRODUCTION</v>
          </cell>
          <cell r="G2174" t="str">
            <v>Couturière</v>
          </cell>
          <cell r="H2174" t="str">
            <v>P7 AR</v>
          </cell>
          <cell r="I2174" t="str">
            <v>FAYCEL</v>
          </cell>
          <cell r="J2174" t="str">
            <v>B</v>
          </cell>
          <cell r="K2174" t="str">
            <v>DIRECTS</v>
          </cell>
          <cell r="L2174" t="str">
            <v>Variable cost at standard</v>
          </cell>
          <cell r="M2174" t="str">
            <v>Couturière</v>
          </cell>
          <cell r="N2174">
            <v>45399</v>
          </cell>
          <cell r="P2174">
            <v>-6</v>
          </cell>
          <cell r="T2174" t="str">
            <v>CDD</v>
          </cell>
          <cell r="U2174" t="str">
            <v>Contractuel</v>
          </cell>
          <cell r="V2174">
            <v>45689</v>
          </cell>
          <cell r="W2174">
            <v>45716</v>
          </cell>
          <cell r="Z2174">
            <v>45399</v>
          </cell>
          <cell r="AA2174">
            <v>4</v>
          </cell>
          <cell r="AB2174">
            <v>2024</v>
          </cell>
          <cell r="AC2174">
            <v>2028</v>
          </cell>
          <cell r="AD2174">
            <v>0.88611111111111107</v>
          </cell>
          <cell r="AE2174" t="str">
            <v>&lt; 1</v>
          </cell>
          <cell r="AF2174">
            <v>29727</v>
          </cell>
          <cell r="AG2174">
            <v>43.821917808219176</v>
          </cell>
          <cell r="AH2174" t="str">
            <v>&gt;35&lt; 45</v>
          </cell>
          <cell r="AI2174">
            <v>12806738</v>
          </cell>
          <cell r="AJ2174" t="str">
            <v>05</v>
          </cell>
          <cell r="AK2174" t="str">
            <v>08317359</v>
          </cell>
          <cell r="AL2174">
            <v>41185</v>
          </cell>
          <cell r="AM2174" t="str">
            <v>FEMME</v>
          </cell>
          <cell r="AN2174" t="str">
            <v>Marié(e)</v>
          </cell>
          <cell r="AO2174">
            <v>3</v>
          </cell>
          <cell r="AP2174" t="str">
            <v>3ème année sécondaire</v>
          </cell>
          <cell r="AQ2174">
            <v>3</v>
          </cell>
          <cell r="AR2174">
            <v>1</v>
          </cell>
          <cell r="AS2174">
            <v>45764.25</v>
          </cell>
          <cell r="AT2174" t="str">
            <v>Horaire</v>
          </cell>
          <cell r="AU2174">
            <v>3.5</v>
          </cell>
          <cell r="AV2174">
            <v>12</v>
          </cell>
          <cell r="AW2174">
            <v>30900</v>
          </cell>
          <cell r="AX2174" t="str">
            <v>00002441193</v>
          </cell>
          <cell r="AY2174">
            <v>80</v>
          </cell>
          <cell r="AZ2174" t="str">
            <v>UIB</v>
          </cell>
          <cell r="BA2174" t="str">
            <v>12309000000244119380</v>
          </cell>
          <cell r="BB2174">
            <v>20</v>
          </cell>
          <cell r="BC2174" t="str">
            <v>CITE INTILAKA</v>
          </cell>
          <cell r="BD2174" t="str">
            <v>TUNIS</v>
          </cell>
          <cell r="BG2174">
            <v>52331029</v>
          </cell>
          <cell r="BH2174">
            <v>29843618</v>
          </cell>
          <cell r="BJ2174" t="str">
            <v>INTILAKA</v>
          </cell>
          <cell r="BK2174" t="str">
            <v>B-P7 AR</v>
          </cell>
          <cell r="BL2174" t="str">
            <v>1.1</v>
          </cell>
          <cell r="BU2174" t="str">
            <v>si</v>
          </cell>
        </row>
        <row r="2175">
          <cell r="B2175">
            <v>2235</v>
          </cell>
          <cell r="C2175" t="str">
            <v>Madame</v>
          </cell>
          <cell r="D2175" t="str">
            <v xml:space="preserve">JLASSI JAWEHER </v>
          </cell>
          <cell r="E2175" t="str">
            <v>SAGE Tunisia</v>
          </cell>
          <cell r="F2175" t="str">
            <v>PRODUCTION</v>
          </cell>
          <cell r="G2175" t="str">
            <v>Couturière</v>
          </cell>
          <cell r="H2175" t="str">
            <v>P7 AR</v>
          </cell>
          <cell r="J2175" t="str">
            <v>B</v>
          </cell>
          <cell r="K2175" t="str">
            <v>DIRECTS</v>
          </cell>
          <cell r="L2175" t="str">
            <v>Variable cost at standard</v>
          </cell>
          <cell r="M2175" t="str">
            <v>Couturière</v>
          </cell>
          <cell r="N2175">
            <v>45399</v>
          </cell>
          <cell r="P2175">
            <v>-279</v>
          </cell>
          <cell r="Q2175">
            <v>45408</v>
          </cell>
          <cell r="R2175" t="str">
            <v>problème de poste</v>
          </cell>
          <cell r="T2175" t="str">
            <v>CDD</v>
          </cell>
          <cell r="U2175" t="str">
            <v>Contractuel</v>
          </cell>
          <cell r="V2175">
            <v>45399</v>
          </cell>
          <cell r="W2175">
            <v>45443</v>
          </cell>
          <cell r="Z2175">
            <v>45399</v>
          </cell>
          <cell r="AA2175">
            <v>4</v>
          </cell>
          <cell r="AB2175">
            <v>2024</v>
          </cell>
          <cell r="AC2175">
            <v>2028</v>
          </cell>
          <cell r="AD2175">
            <v>0.88611111111111107</v>
          </cell>
          <cell r="AE2175" t="str">
            <v>&lt; 1</v>
          </cell>
          <cell r="AF2175">
            <v>36319</v>
          </cell>
          <cell r="AG2175">
            <v>25.761643835616439</v>
          </cell>
          <cell r="AH2175" t="str">
            <v>&gt;25&lt; 35</v>
          </cell>
          <cell r="AI2175">
            <v>17566464</v>
          </cell>
          <cell r="AJ2175" t="str">
            <v>00</v>
          </cell>
          <cell r="AK2175" t="str">
            <v>11678855</v>
          </cell>
          <cell r="AL2175">
            <v>44621</v>
          </cell>
          <cell r="AM2175" t="str">
            <v>FEMME</v>
          </cell>
          <cell r="AN2175" t="str">
            <v>Célibataire</v>
          </cell>
          <cell r="AP2175" t="str">
            <v>7ème année</v>
          </cell>
          <cell r="AQ2175">
            <v>3</v>
          </cell>
          <cell r="AR2175">
            <v>1</v>
          </cell>
          <cell r="AS2175">
            <v>45764.25</v>
          </cell>
          <cell r="AT2175" t="str">
            <v>Horaire</v>
          </cell>
          <cell r="AU2175">
            <v>3.5</v>
          </cell>
          <cell r="AV2175" t="str">
            <v>01</v>
          </cell>
          <cell r="AW2175" t="str">
            <v>03807</v>
          </cell>
          <cell r="AX2175">
            <v>61110158981</v>
          </cell>
          <cell r="AY2175">
            <v>42</v>
          </cell>
          <cell r="AZ2175" t="str">
            <v>ATB</v>
          </cell>
          <cell r="BA2175" t="str">
            <v>01038076111015898142</v>
          </cell>
          <cell r="BB2175">
            <v>20</v>
          </cell>
          <cell r="BC2175" t="str">
            <v>SIDI HASSINE</v>
          </cell>
          <cell r="BD2175" t="str">
            <v>TUNIS</v>
          </cell>
          <cell r="BG2175">
            <v>26029839</v>
          </cell>
          <cell r="BK2175" t="str">
            <v>B-P7 AR</v>
          </cell>
          <cell r="BL2175" t="str">
            <v>1.1</v>
          </cell>
          <cell r="BU2175" t="str">
            <v>Non-Actif</v>
          </cell>
        </row>
        <row r="2176">
          <cell r="B2176">
            <v>2236</v>
          </cell>
          <cell r="C2176" t="str">
            <v>Madame</v>
          </cell>
          <cell r="D2176" t="str">
            <v>DRIDI KARIMA</v>
          </cell>
          <cell r="E2176" t="str">
            <v>SAGE Tunisia</v>
          </cell>
          <cell r="F2176" t="str">
            <v>PRODUCTION</v>
          </cell>
          <cell r="G2176" t="str">
            <v>Couturière</v>
          </cell>
          <cell r="H2176" t="str">
            <v>P7 AR</v>
          </cell>
          <cell r="I2176" t="str">
            <v>FAYCEL</v>
          </cell>
          <cell r="J2176" t="str">
            <v>B</v>
          </cell>
          <cell r="K2176" t="str">
            <v>DIRECTS</v>
          </cell>
          <cell r="L2176" t="str">
            <v>Variable cost at standard</v>
          </cell>
          <cell r="M2176" t="str">
            <v>Couturière</v>
          </cell>
          <cell r="N2176">
            <v>45399</v>
          </cell>
          <cell r="P2176">
            <v>-6</v>
          </cell>
          <cell r="T2176" t="str">
            <v>CDD</v>
          </cell>
          <cell r="U2176" t="str">
            <v>Contractuel</v>
          </cell>
          <cell r="V2176">
            <v>45689</v>
          </cell>
          <cell r="W2176">
            <v>45716</v>
          </cell>
          <cell r="Z2176">
            <v>45399</v>
          </cell>
          <cell r="AA2176">
            <v>4</v>
          </cell>
          <cell r="AB2176">
            <v>2024</v>
          </cell>
          <cell r="AC2176">
            <v>2028</v>
          </cell>
          <cell r="AD2176">
            <v>0.88611111111111107</v>
          </cell>
          <cell r="AE2176" t="str">
            <v>&lt; 1</v>
          </cell>
          <cell r="AF2176">
            <v>30407</v>
          </cell>
          <cell r="AG2176">
            <v>41.958904109589042</v>
          </cell>
          <cell r="AH2176" t="str">
            <v>&gt;35&lt; 45</v>
          </cell>
          <cell r="AI2176">
            <v>12510402</v>
          </cell>
          <cell r="AJ2176" t="str">
            <v>08</v>
          </cell>
          <cell r="AK2176" t="str">
            <v>07360344</v>
          </cell>
          <cell r="AL2176">
            <v>45089</v>
          </cell>
          <cell r="AM2176" t="str">
            <v>FEMME</v>
          </cell>
          <cell r="AN2176" t="str">
            <v>Marié(e)</v>
          </cell>
          <cell r="AO2176">
            <v>3</v>
          </cell>
          <cell r="AP2176" t="str">
            <v>7ème année</v>
          </cell>
          <cell r="AQ2176">
            <v>3</v>
          </cell>
          <cell r="AR2176">
            <v>1</v>
          </cell>
          <cell r="AS2176">
            <v>45764.25</v>
          </cell>
          <cell r="AT2176" t="str">
            <v>Horaire</v>
          </cell>
          <cell r="AU2176">
            <v>3.5</v>
          </cell>
          <cell r="AV2176">
            <v>17</v>
          </cell>
          <cell r="AW2176" t="str">
            <v>00100</v>
          </cell>
          <cell r="AX2176" t="str">
            <v>00003441084</v>
          </cell>
          <cell r="AY2176">
            <v>64</v>
          </cell>
          <cell r="AZ2176" t="str">
            <v>LA POSTE</v>
          </cell>
          <cell r="BA2176" t="str">
            <v>17001000000344108464</v>
          </cell>
          <cell r="BB2176">
            <v>20</v>
          </cell>
          <cell r="BC2176" t="str">
            <v>SANHEJA OUED LIL</v>
          </cell>
          <cell r="BD2176" t="str">
            <v>MANOUBA</v>
          </cell>
          <cell r="BG2176">
            <v>25181145</v>
          </cell>
          <cell r="BJ2176" t="str">
            <v>SANHEJA</v>
          </cell>
          <cell r="BK2176" t="str">
            <v>B-P7 AR</v>
          </cell>
          <cell r="BL2176" t="str">
            <v>1.1</v>
          </cell>
          <cell r="BT2176">
            <v>1156</v>
          </cell>
          <cell r="BU2176" t="str">
            <v>si</v>
          </cell>
        </row>
        <row r="2177">
          <cell r="B2177">
            <v>2237</v>
          </cell>
          <cell r="C2177" t="str">
            <v>Madame</v>
          </cell>
          <cell r="D2177" t="str">
            <v>DRIDI SIRINE</v>
          </cell>
          <cell r="E2177" t="str">
            <v>SAGE Tunisia</v>
          </cell>
          <cell r="F2177" t="str">
            <v>PRODUCTION</v>
          </cell>
          <cell r="G2177" t="str">
            <v>Couturière</v>
          </cell>
          <cell r="H2177" t="str">
            <v>P6 AR</v>
          </cell>
          <cell r="I2177" t="str">
            <v>MASSOUD BRAHMI</v>
          </cell>
          <cell r="J2177" t="str">
            <v>B</v>
          </cell>
          <cell r="K2177" t="str">
            <v>DIRECTS</v>
          </cell>
          <cell r="L2177" t="str">
            <v>Variable cost at standard</v>
          </cell>
          <cell r="M2177" t="str">
            <v>Couturière</v>
          </cell>
          <cell r="N2177">
            <v>45399</v>
          </cell>
          <cell r="P2177">
            <v>-6</v>
          </cell>
          <cell r="T2177" t="str">
            <v>CDD</v>
          </cell>
          <cell r="U2177" t="str">
            <v>Contractuel</v>
          </cell>
          <cell r="V2177">
            <v>45689</v>
          </cell>
          <cell r="W2177">
            <v>45716</v>
          </cell>
          <cell r="Z2177">
            <v>45399</v>
          </cell>
          <cell r="AA2177">
            <v>4</v>
          </cell>
          <cell r="AB2177">
            <v>2024</v>
          </cell>
          <cell r="AC2177">
            <v>2028</v>
          </cell>
          <cell r="AD2177">
            <v>0.88611111111111107</v>
          </cell>
          <cell r="AE2177" t="str">
            <v>&lt; 1</v>
          </cell>
          <cell r="AF2177">
            <v>36479</v>
          </cell>
          <cell r="AG2177">
            <v>25.323287671232876</v>
          </cell>
          <cell r="AH2177" t="str">
            <v>&gt;25&lt; 35</v>
          </cell>
          <cell r="AI2177">
            <v>17133110</v>
          </cell>
          <cell r="AJ2177" t="str">
            <v>07</v>
          </cell>
          <cell r="AK2177" t="str">
            <v>07237650</v>
          </cell>
          <cell r="AL2177">
            <v>42789</v>
          </cell>
          <cell r="AM2177" t="str">
            <v>FEMME</v>
          </cell>
          <cell r="AN2177" t="str">
            <v>Célibataire</v>
          </cell>
          <cell r="AP2177" t="str">
            <v xml:space="preserve">Baccalauréat </v>
          </cell>
          <cell r="AQ2177">
            <v>3</v>
          </cell>
          <cell r="AR2177">
            <v>1</v>
          </cell>
          <cell r="AS2177">
            <v>45764.25</v>
          </cell>
          <cell r="AT2177" t="str">
            <v>Horaire</v>
          </cell>
          <cell r="AU2177">
            <v>3.5</v>
          </cell>
          <cell r="AV2177">
            <v>17</v>
          </cell>
          <cell r="AW2177" t="str">
            <v>00100</v>
          </cell>
          <cell r="AX2177" t="str">
            <v>00002655211</v>
          </cell>
          <cell r="AY2177" t="str">
            <v>01</v>
          </cell>
          <cell r="AZ2177" t="str">
            <v>LA POSTE</v>
          </cell>
          <cell r="BA2177" t="str">
            <v>17001000000265521101</v>
          </cell>
          <cell r="BB2177">
            <v>20</v>
          </cell>
          <cell r="BC2177" t="str">
            <v>MORNEG</v>
          </cell>
          <cell r="BD2177" t="str">
            <v>BEN AROUS</v>
          </cell>
          <cell r="BG2177">
            <v>23078061</v>
          </cell>
          <cell r="BH2177">
            <v>55189581</v>
          </cell>
          <cell r="BJ2177" t="str">
            <v>MORNAG</v>
          </cell>
          <cell r="BK2177" t="str">
            <v>B-P6 AR</v>
          </cell>
          <cell r="BL2177" t="str">
            <v>1.1</v>
          </cell>
          <cell r="BT2177">
            <v>572</v>
          </cell>
          <cell r="BU2177" t="str">
            <v>si</v>
          </cell>
        </row>
        <row r="2178">
          <cell r="B2178">
            <v>2238</v>
          </cell>
          <cell r="C2178" t="str">
            <v>Madame</v>
          </cell>
          <cell r="D2178" t="str">
            <v>JALLOUL MAISSA</v>
          </cell>
          <cell r="E2178" t="str">
            <v>SAGE Tunisia</v>
          </cell>
          <cell r="F2178" t="str">
            <v>PRODUCTION</v>
          </cell>
          <cell r="G2178" t="str">
            <v>Couturière</v>
          </cell>
          <cell r="H2178" t="str">
            <v>Panda</v>
          </cell>
          <cell r="I2178" t="str">
            <v>FAWZI SENDESNI</v>
          </cell>
          <cell r="J2178" t="str">
            <v>B</v>
          </cell>
          <cell r="K2178" t="str">
            <v>DIRECTS</v>
          </cell>
          <cell r="L2178" t="str">
            <v>Variable cost at standard</v>
          </cell>
          <cell r="M2178" t="str">
            <v>Couturière</v>
          </cell>
          <cell r="N2178">
            <v>45399</v>
          </cell>
          <cell r="P2178">
            <v>-279</v>
          </cell>
          <cell r="Q2178">
            <v>45415</v>
          </cell>
          <cell r="R2178" t="str">
            <v>intégration</v>
          </cell>
          <cell r="T2178" t="str">
            <v>CDD</v>
          </cell>
          <cell r="U2178" t="str">
            <v>Contractuel</v>
          </cell>
          <cell r="V2178">
            <v>45399</v>
          </cell>
          <cell r="W2178">
            <v>45443</v>
          </cell>
          <cell r="Z2178">
            <v>45399</v>
          </cell>
          <cell r="AA2178">
            <v>4</v>
          </cell>
          <cell r="AB2178">
            <v>2024</v>
          </cell>
          <cell r="AC2178">
            <v>2028</v>
          </cell>
          <cell r="AD2178">
            <v>0.88611111111111107</v>
          </cell>
          <cell r="AE2178" t="str">
            <v>&lt; 1</v>
          </cell>
          <cell r="AF2178">
            <v>33638</v>
          </cell>
          <cell r="AG2178">
            <v>33.106849315068494</v>
          </cell>
          <cell r="AH2178" t="str">
            <v>&gt;25&lt; 35</v>
          </cell>
          <cell r="AK2178" t="str">
            <v>07182210</v>
          </cell>
          <cell r="AL2178">
            <v>44208</v>
          </cell>
          <cell r="AM2178" t="str">
            <v>FEMME</v>
          </cell>
          <cell r="AN2178" t="str">
            <v>Célibataire</v>
          </cell>
          <cell r="AP2178" t="str">
            <v>7ème année</v>
          </cell>
          <cell r="AQ2178">
            <v>3</v>
          </cell>
          <cell r="AR2178">
            <v>1</v>
          </cell>
          <cell r="AS2178">
            <v>45764.25</v>
          </cell>
          <cell r="AT2178" t="str">
            <v>Horaire</v>
          </cell>
          <cell r="AU2178">
            <v>3.5</v>
          </cell>
          <cell r="AV2178">
            <v>17</v>
          </cell>
          <cell r="AW2178" t="str">
            <v>00100</v>
          </cell>
          <cell r="AX2178" t="str">
            <v>00002552253</v>
          </cell>
          <cell r="AY2178">
            <v>27</v>
          </cell>
          <cell r="AZ2178" t="str">
            <v>LA POSTE</v>
          </cell>
          <cell r="BA2178" t="str">
            <v>17001000000255225327</v>
          </cell>
          <cell r="BB2178">
            <v>20</v>
          </cell>
          <cell r="BC2178" t="str">
            <v>MORNEG</v>
          </cell>
          <cell r="BD2178" t="str">
            <v>BEN AROUS</v>
          </cell>
          <cell r="BG2178">
            <v>28642621</v>
          </cell>
          <cell r="BK2178" t="str">
            <v>B-Panda</v>
          </cell>
          <cell r="BL2178" t="str">
            <v>1.1</v>
          </cell>
          <cell r="BU2178" t="str">
            <v>Non-Actif</v>
          </cell>
        </row>
        <row r="2179">
          <cell r="B2179">
            <v>2239</v>
          </cell>
          <cell r="C2179" t="str">
            <v>Madame</v>
          </cell>
          <cell r="D2179" t="str">
            <v>MEJRI SABRINE</v>
          </cell>
          <cell r="E2179" t="str">
            <v>SAGE Tunisia</v>
          </cell>
          <cell r="F2179" t="str">
            <v>PRODUCTION</v>
          </cell>
          <cell r="G2179" t="str">
            <v>Alimentatrice</v>
          </cell>
          <cell r="H2179" t="str">
            <v>P7 AR</v>
          </cell>
          <cell r="I2179" t="str">
            <v>FOUED HOMRANI</v>
          </cell>
          <cell r="J2179" t="str">
            <v>A</v>
          </cell>
          <cell r="K2179" t="str">
            <v>DIRECTS</v>
          </cell>
          <cell r="L2179" t="str">
            <v>Variable cost at standard</v>
          </cell>
          <cell r="M2179" t="str">
            <v>Alimentatrice</v>
          </cell>
          <cell r="N2179">
            <v>45402</v>
          </cell>
          <cell r="P2179">
            <v>-6</v>
          </cell>
          <cell r="T2179" t="str">
            <v>CDD</v>
          </cell>
          <cell r="U2179" t="str">
            <v>Contractuel</v>
          </cell>
          <cell r="V2179">
            <v>45689</v>
          </cell>
          <cell r="W2179">
            <v>45716</v>
          </cell>
          <cell r="Z2179">
            <v>45402</v>
          </cell>
          <cell r="AA2179">
            <v>4</v>
          </cell>
          <cell r="AB2179">
            <v>2024</v>
          </cell>
          <cell r="AC2179">
            <v>2028</v>
          </cell>
          <cell r="AD2179">
            <v>0.87777777777777777</v>
          </cell>
          <cell r="AE2179" t="str">
            <v>&lt; 1</v>
          </cell>
          <cell r="AF2179">
            <v>36584</v>
          </cell>
          <cell r="AG2179">
            <v>25.035616438356165</v>
          </cell>
          <cell r="AH2179" t="str">
            <v>&gt;25&lt; 35</v>
          </cell>
          <cell r="AK2179" t="str">
            <v>14366032</v>
          </cell>
          <cell r="AL2179">
            <v>43763</v>
          </cell>
          <cell r="AM2179" t="str">
            <v>FEMME</v>
          </cell>
          <cell r="AN2179" t="str">
            <v>Célibataire</v>
          </cell>
          <cell r="AP2179" t="str">
            <v xml:space="preserve">Baccalauréat </v>
          </cell>
          <cell r="AQ2179">
            <v>3</v>
          </cell>
          <cell r="AR2179">
            <v>1</v>
          </cell>
          <cell r="AS2179">
            <v>45767.25</v>
          </cell>
          <cell r="AT2179" t="str">
            <v>Horaire</v>
          </cell>
          <cell r="AU2179">
            <v>3.6629999999999998</v>
          </cell>
          <cell r="AV2179">
            <v>17</v>
          </cell>
          <cell r="AW2179" t="str">
            <v>00100</v>
          </cell>
          <cell r="AX2179" t="str">
            <v>00003442297</v>
          </cell>
          <cell r="AY2179">
            <v>14</v>
          </cell>
          <cell r="AZ2179" t="str">
            <v>LA POSTE</v>
          </cell>
          <cell r="BA2179" t="str">
            <v>17001000000344229714</v>
          </cell>
          <cell r="BB2179">
            <v>20</v>
          </cell>
          <cell r="BC2179" t="str">
            <v>SANHEJA OUED LIL</v>
          </cell>
          <cell r="BD2179" t="str">
            <v>MANOUBA</v>
          </cell>
          <cell r="BG2179">
            <v>20120005</v>
          </cell>
          <cell r="BJ2179" t="str">
            <v>SANHEJA</v>
          </cell>
          <cell r="BK2179" t="str">
            <v>A-P7 AR</v>
          </cell>
          <cell r="BL2179" t="str">
            <v>1.3</v>
          </cell>
          <cell r="BT2179">
            <v>1157</v>
          </cell>
          <cell r="BU2179" t="str">
            <v>si</v>
          </cell>
        </row>
        <row r="2180">
          <cell r="B2180">
            <v>2240</v>
          </cell>
          <cell r="C2180" t="str">
            <v>Madame</v>
          </cell>
          <cell r="D2180" t="str">
            <v>BETAHER AMENI</v>
          </cell>
          <cell r="E2180" t="str">
            <v>SAGE Tunisia</v>
          </cell>
          <cell r="F2180" t="str">
            <v>PRODUCTION</v>
          </cell>
          <cell r="G2180" t="str">
            <v>Alimentatrice</v>
          </cell>
          <cell r="H2180" t="str">
            <v>P7 AR</v>
          </cell>
          <cell r="I2180" t="str">
            <v>FOUED HOMRANI</v>
          </cell>
          <cell r="J2180" t="str">
            <v>A</v>
          </cell>
          <cell r="K2180" t="str">
            <v>DIRECTS</v>
          </cell>
          <cell r="L2180" t="str">
            <v>Variable cost at standard</v>
          </cell>
          <cell r="M2180" t="str">
            <v>Alimentatrice</v>
          </cell>
          <cell r="N2180">
            <v>45402</v>
          </cell>
          <cell r="P2180">
            <v>-279</v>
          </cell>
          <cell r="Q2180">
            <v>45402</v>
          </cell>
          <cell r="R2180" t="str">
            <v>problème d'intégration</v>
          </cell>
          <cell r="T2180" t="str">
            <v>CDD</v>
          </cell>
          <cell r="U2180" t="str">
            <v>Contractuel</v>
          </cell>
          <cell r="V2180">
            <v>45402</v>
          </cell>
          <cell r="W2180">
            <v>45443</v>
          </cell>
          <cell r="Z2180">
            <v>45402</v>
          </cell>
          <cell r="AA2180">
            <v>4</v>
          </cell>
          <cell r="AB2180">
            <v>2024</v>
          </cell>
          <cell r="AC2180">
            <v>2028</v>
          </cell>
          <cell r="AD2180">
            <v>0.87777777777777777</v>
          </cell>
          <cell r="AE2180" t="str">
            <v>&lt; 1</v>
          </cell>
          <cell r="AF2180">
            <v>33749</v>
          </cell>
          <cell r="AG2180">
            <v>32.802739726027397</v>
          </cell>
          <cell r="AH2180" t="str">
            <v>&gt;25&lt; 35</v>
          </cell>
          <cell r="AI2180">
            <v>17063413</v>
          </cell>
          <cell r="AJ2180" t="str">
            <v>00</v>
          </cell>
          <cell r="AK2180" t="str">
            <v>07446199</v>
          </cell>
          <cell r="AL2180">
            <v>45125</v>
          </cell>
          <cell r="AM2180" t="str">
            <v>FEMME</v>
          </cell>
          <cell r="AN2180" t="str">
            <v>Divorcée</v>
          </cell>
          <cell r="AP2180" t="str">
            <v xml:space="preserve">Baccalauréat </v>
          </cell>
          <cell r="AQ2180">
            <v>3</v>
          </cell>
          <cell r="AR2180">
            <v>1</v>
          </cell>
          <cell r="AS2180">
            <v>45767.25</v>
          </cell>
          <cell r="AT2180" t="str">
            <v>Horaire</v>
          </cell>
          <cell r="AU2180">
            <v>3.6629999999999998</v>
          </cell>
          <cell r="AV2180">
            <v>17</v>
          </cell>
          <cell r="AW2180" t="str">
            <v>00100</v>
          </cell>
          <cell r="AX2180" t="str">
            <v>00002594820</v>
          </cell>
          <cell r="AY2180">
            <v>75</v>
          </cell>
          <cell r="AZ2180" t="str">
            <v>LA POSTE</v>
          </cell>
          <cell r="BA2180" t="str">
            <v>17001000000259482075</v>
          </cell>
          <cell r="BB2180">
            <v>20</v>
          </cell>
          <cell r="BC2180" t="str">
            <v>CITE BASSATIN MNIHLA</v>
          </cell>
          <cell r="BD2180" t="str">
            <v>MANOUBA</v>
          </cell>
          <cell r="BG2180">
            <v>27177901</v>
          </cell>
          <cell r="BH2180">
            <v>21234805</v>
          </cell>
          <cell r="BK2180" t="str">
            <v>A-P7 AR</v>
          </cell>
          <cell r="BL2180" t="str">
            <v>1.3</v>
          </cell>
          <cell r="BU2180" t="str">
            <v>Non-Actif</v>
          </cell>
        </row>
        <row r="2181">
          <cell r="B2181">
            <v>2241</v>
          </cell>
          <cell r="C2181" t="str">
            <v>Madame</v>
          </cell>
          <cell r="D2181" t="str">
            <v>MASSOUDI MANEL</v>
          </cell>
          <cell r="E2181" t="str">
            <v>SAGE Tunisia</v>
          </cell>
          <cell r="F2181" t="str">
            <v>PRODUCTION</v>
          </cell>
          <cell r="G2181" t="str">
            <v>Couturière</v>
          </cell>
          <cell r="H2181" t="str">
            <v>P7 AR</v>
          </cell>
          <cell r="I2181" t="str">
            <v>FAYCEL</v>
          </cell>
          <cell r="J2181" t="str">
            <v>B</v>
          </cell>
          <cell r="K2181" t="str">
            <v>DIRECTS</v>
          </cell>
          <cell r="L2181" t="str">
            <v>Variable cost at standard</v>
          </cell>
          <cell r="M2181" t="str">
            <v>Couturière</v>
          </cell>
          <cell r="N2181">
            <v>45399</v>
          </cell>
          <cell r="P2181">
            <v>-6</v>
          </cell>
          <cell r="T2181" t="str">
            <v>CDD</v>
          </cell>
          <cell r="U2181" t="str">
            <v>Contractuel</v>
          </cell>
          <cell r="V2181">
            <v>45689</v>
          </cell>
          <cell r="W2181">
            <v>45716</v>
          </cell>
          <cell r="Z2181">
            <v>45399</v>
          </cell>
          <cell r="AA2181">
            <v>4</v>
          </cell>
          <cell r="AB2181">
            <v>2024</v>
          </cell>
          <cell r="AC2181">
            <v>2028</v>
          </cell>
          <cell r="AD2181">
            <v>0.88611111111111107</v>
          </cell>
          <cell r="AE2181" t="str">
            <v>&lt; 1</v>
          </cell>
          <cell r="AF2181">
            <v>31974</v>
          </cell>
          <cell r="AG2181">
            <v>37.665753424657531</v>
          </cell>
          <cell r="AH2181" t="str">
            <v>&gt;35&lt; 45</v>
          </cell>
          <cell r="AI2181">
            <v>16069496</v>
          </cell>
          <cell r="AJ2181" t="str">
            <v>08</v>
          </cell>
          <cell r="AK2181" t="str">
            <v>09500654</v>
          </cell>
          <cell r="AL2181">
            <v>38820</v>
          </cell>
          <cell r="AM2181" t="str">
            <v>FEMME</v>
          </cell>
          <cell r="AN2181" t="str">
            <v>Marié(e)</v>
          </cell>
          <cell r="AP2181" t="str">
            <v>2ème année sécondaire</v>
          </cell>
          <cell r="AQ2181">
            <v>3</v>
          </cell>
          <cell r="AR2181">
            <v>1</v>
          </cell>
          <cell r="AS2181">
            <v>45764.25</v>
          </cell>
          <cell r="AT2181" t="str">
            <v>Horaire</v>
          </cell>
          <cell r="AU2181">
            <v>3.5</v>
          </cell>
          <cell r="AV2181">
            <v>17</v>
          </cell>
          <cell r="AW2181" t="str">
            <v>00100</v>
          </cell>
          <cell r="AX2181" t="str">
            <v>00003441386</v>
          </cell>
          <cell r="AY2181">
            <v>31</v>
          </cell>
          <cell r="AZ2181" t="str">
            <v>LA POSTE</v>
          </cell>
          <cell r="BA2181" t="str">
            <v>17001000000344138631</v>
          </cell>
          <cell r="BB2181">
            <v>20</v>
          </cell>
          <cell r="BC2181" t="str">
            <v>TEBORBA</v>
          </cell>
          <cell r="BD2181" t="str">
            <v>MANOUBA</v>
          </cell>
          <cell r="BG2181">
            <v>28674016</v>
          </cell>
          <cell r="BH2181">
            <v>21261857</v>
          </cell>
          <cell r="BJ2181" t="str">
            <v>TEBORBA</v>
          </cell>
          <cell r="BK2181" t="str">
            <v>B-P7 AR</v>
          </cell>
          <cell r="BL2181" t="str">
            <v>1.1</v>
          </cell>
          <cell r="BT2181">
            <v>1159</v>
          </cell>
          <cell r="BU2181" t="str">
            <v>si</v>
          </cell>
        </row>
        <row r="2182">
          <cell r="B2182">
            <v>2242</v>
          </cell>
          <cell r="C2182" t="str">
            <v>Madame</v>
          </cell>
          <cell r="D2182" t="str">
            <v>MEKNI WAEL</v>
          </cell>
          <cell r="E2182" t="str">
            <v>SAGE Tunisia</v>
          </cell>
          <cell r="F2182" t="str">
            <v>LOGISTIQUE</v>
          </cell>
          <cell r="G2182" t="str">
            <v>MANITENTIONNAIRE</v>
          </cell>
          <cell r="H2182" t="str">
            <v>LOGISTIQUE</v>
          </cell>
          <cell r="I2182" t="str">
            <v>Adel</v>
          </cell>
          <cell r="K2182" t="str">
            <v>INDIRECTS</v>
          </cell>
          <cell r="L2182" t="str">
            <v>Variable cost at standard</v>
          </cell>
          <cell r="M2182" t="str">
            <v>MANITENTIONNAIRE</v>
          </cell>
          <cell r="N2182">
            <v>45400</v>
          </cell>
          <cell r="P2182">
            <v>-249</v>
          </cell>
          <cell r="Q2182">
            <v>45454</v>
          </cell>
          <cell r="R2182" t="str">
            <v>discipline</v>
          </cell>
          <cell r="T2182" t="str">
            <v>CDD</v>
          </cell>
          <cell r="U2182" t="str">
            <v>Contractuel</v>
          </cell>
          <cell r="V2182">
            <v>45444</v>
          </cell>
          <cell r="W2182">
            <v>45473</v>
          </cell>
          <cell r="Z2182">
            <v>45400</v>
          </cell>
          <cell r="AA2182">
            <v>4</v>
          </cell>
          <cell r="AB2182">
            <v>2024</v>
          </cell>
          <cell r="AC2182">
            <v>2028</v>
          </cell>
          <cell r="AD2182">
            <v>0.8833333333333333</v>
          </cell>
          <cell r="AE2182" t="str">
            <v>&lt; 1</v>
          </cell>
          <cell r="AF2182">
            <v>34543</v>
          </cell>
          <cell r="AG2182">
            <v>30.627397260273973</v>
          </cell>
          <cell r="AH2182" t="str">
            <v>&gt;25&lt; 35</v>
          </cell>
          <cell r="AK2182" t="str">
            <v>09184219</v>
          </cell>
          <cell r="AL2182">
            <v>42905</v>
          </cell>
          <cell r="AM2182" t="str">
            <v>HOMME</v>
          </cell>
          <cell r="AN2182" t="str">
            <v>Célibataire</v>
          </cell>
          <cell r="AP2182" t="str">
            <v>9ème année</v>
          </cell>
          <cell r="AQ2182">
            <v>3</v>
          </cell>
          <cell r="AR2182">
            <v>1</v>
          </cell>
          <cell r="AS2182">
            <v>45765.25</v>
          </cell>
          <cell r="AT2182" t="str">
            <v>Horaire</v>
          </cell>
          <cell r="AU2182">
            <v>3.5</v>
          </cell>
          <cell r="AV2182">
            <v>17</v>
          </cell>
          <cell r="AW2182" t="str">
            <v>00100</v>
          </cell>
          <cell r="AX2182" t="str">
            <v>00003445380</v>
          </cell>
          <cell r="AY2182">
            <v>77</v>
          </cell>
          <cell r="AZ2182" t="str">
            <v>LA POSTE</v>
          </cell>
          <cell r="BA2182" t="str">
            <v>17001000000344538077</v>
          </cell>
          <cell r="BB2182">
            <v>20</v>
          </cell>
          <cell r="BC2182" t="str">
            <v>BOHNAECH MORNAGUIA</v>
          </cell>
          <cell r="BD2182" t="str">
            <v>TUNIS</v>
          </cell>
          <cell r="BK2182" t="str">
            <v>-LOGISTIQUE</v>
          </cell>
          <cell r="BL2182" t="str">
            <v>1.2</v>
          </cell>
          <cell r="BU2182" t="str">
            <v>Non-Actif</v>
          </cell>
        </row>
        <row r="2183">
          <cell r="B2183">
            <v>2243</v>
          </cell>
          <cell r="C2183" t="str">
            <v>Madame</v>
          </cell>
          <cell r="D2183" t="str">
            <v>OUNI CHAIMA</v>
          </cell>
          <cell r="E2183" t="str">
            <v>SAGE Tunisia</v>
          </cell>
          <cell r="F2183" t="str">
            <v>PRODUCTION</v>
          </cell>
          <cell r="G2183" t="str">
            <v>Couturière</v>
          </cell>
          <cell r="H2183" t="str">
            <v>P7 AR</v>
          </cell>
          <cell r="I2183" t="str">
            <v>FAYCEL</v>
          </cell>
          <cell r="J2183" t="str">
            <v>B</v>
          </cell>
          <cell r="K2183" t="str">
            <v>DIRECTS</v>
          </cell>
          <cell r="L2183" t="str">
            <v>Variable cost at standard</v>
          </cell>
          <cell r="M2183" t="str">
            <v>Couturière</v>
          </cell>
          <cell r="N2183">
            <v>45399</v>
          </cell>
          <cell r="P2183">
            <v>-6</v>
          </cell>
          <cell r="T2183" t="str">
            <v>CDD</v>
          </cell>
          <cell r="U2183" t="str">
            <v>Contractuel</v>
          </cell>
          <cell r="V2183">
            <v>45689</v>
          </cell>
          <cell r="W2183">
            <v>45716</v>
          </cell>
          <cell r="Z2183">
            <v>45399</v>
          </cell>
          <cell r="AA2183">
            <v>4</v>
          </cell>
          <cell r="AB2183">
            <v>2024</v>
          </cell>
          <cell r="AC2183">
            <v>2028</v>
          </cell>
          <cell r="AD2183">
            <v>0.88611111111111107</v>
          </cell>
          <cell r="AE2183" t="str">
            <v>&lt; 1</v>
          </cell>
          <cell r="AF2183">
            <v>35044</v>
          </cell>
          <cell r="AG2183">
            <v>29.254794520547946</v>
          </cell>
          <cell r="AH2183" t="str">
            <v>&gt;25&lt; 35</v>
          </cell>
          <cell r="AI2183">
            <v>17054197</v>
          </cell>
          <cell r="AJ2183" t="str">
            <v>01</v>
          </cell>
          <cell r="AK2183" t="str">
            <v>10005102</v>
          </cell>
          <cell r="AL2183">
            <v>41442</v>
          </cell>
          <cell r="AM2183" t="str">
            <v>FEMME</v>
          </cell>
          <cell r="AN2183" t="str">
            <v>Célibataire</v>
          </cell>
          <cell r="AP2183" t="str">
            <v>7ème année</v>
          </cell>
          <cell r="AQ2183">
            <v>3</v>
          </cell>
          <cell r="AR2183">
            <v>1</v>
          </cell>
          <cell r="AS2183">
            <v>45764.25</v>
          </cell>
          <cell r="AT2183" t="str">
            <v>Horaire</v>
          </cell>
          <cell r="AU2183">
            <v>3.5</v>
          </cell>
          <cell r="AV2183">
            <v>17</v>
          </cell>
          <cell r="AW2183" t="str">
            <v>00100</v>
          </cell>
          <cell r="AX2183" t="str">
            <v>00003440962</v>
          </cell>
          <cell r="AY2183">
            <v>42</v>
          </cell>
          <cell r="AZ2183" t="str">
            <v>LA POSTE</v>
          </cell>
          <cell r="BA2183" t="str">
            <v>17001000000344096242</v>
          </cell>
          <cell r="BB2183">
            <v>20</v>
          </cell>
          <cell r="BC2183" t="str">
            <v>GHDIR EL GOLLA</v>
          </cell>
          <cell r="BD2183" t="str">
            <v>TUNIS</v>
          </cell>
          <cell r="BG2183">
            <v>97819225</v>
          </cell>
          <cell r="BJ2183" t="str">
            <v>GHDIR EL GOLLA</v>
          </cell>
          <cell r="BK2183" t="str">
            <v>B-P7 AR</v>
          </cell>
          <cell r="BL2183" t="str">
            <v>1.1</v>
          </cell>
          <cell r="BT2183">
            <v>1160</v>
          </cell>
          <cell r="BU2183" t="str">
            <v>si</v>
          </cell>
        </row>
        <row r="2184">
          <cell r="B2184">
            <v>2244</v>
          </cell>
          <cell r="C2184" t="str">
            <v>Madame</v>
          </cell>
          <cell r="D2184" t="str">
            <v>BEN CHAOUECH ASMA</v>
          </cell>
          <cell r="E2184" t="str">
            <v>SAGE Tunisia</v>
          </cell>
          <cell r="F2184" t="str">
            <v>PRODUCTION</v>
          </cell>
          <cell r="G2184" t="str">
            <v>Couturière</v>
          </cell>
          <cell r="H2184" t="str">
            <v>P7 AR</v>
          </cell>
          <cell r="J2184" t="str">
            <v>B</v>
          </cell>
          <cell r="K2184" t="str">
            <v>DIRECTS</v>
          </cell>
          <cell r="L2184" t="str">
            <v>Variable cost at standard</v>
          </cell>
          <cell r="M2184" t="str">
            <v>Couturière</v>
          </cell>
          <cell r="N2184">
            <v>45399</v>
          </cell>
          <cell r="P2184">
            <v>-279</v>
          </cell>
          <cell r="Q2184">
            <v>45399</v>
          </cell>
          <cell r="R2184" t="str">
            <v>intégration</v>
          </cell>
          <cell r="T2184" t="str">
            <v>CDD</v>
          </cell>
          <cell r="U2184" t="str">
            <v>Contractuel</v>
          </cell>
          <cell r="V2184">
            <v>45399</v>
          </cell>
          <cell r="W2184">
            <v>45443</v>
          </cell>
          <cell r="Z2184">
            <v>45399</v>
          </cell>
          <cell r="AA2184">
            <v>4</v>
          </cell>
          <cell r="AB2184">
            <v>2024</v>
          </cell>
          <cell r="AC2184">
            <v>2028</v>
          </cell>
          <cell r="AD2184">
            <v>0.88611111111111107</v>
          </cell>
          <cell r="AE2184" t="str">
            <v>&lt; 1</v>
          </cell>
          <cell r="AF2184">
            <v>29952</v>
          </cell>
          <cell r="AG2184">
            <v>43.205479452054796</v>
          </cell>
          <cell r="AH2184" t="str">
            <v>&gt;35&lt; 45</v>
          </cell>
          <cell r="AK2184" t="str">
            <v>07096730</v>
          </cell>
          <cell r="AL2184">
            <v>38741</v>
          </cell>
          <cell r="AM2184" t="str">
            <v>FEMME</v>
          </cell>
          <cell r="AN2184" t="str">
            <v>Marié(e)</v>
          </cell>
          <cell r="AO2184">
            <v>3</v>
          </cell>
          <cell r="AP2184" t="str">
            <v>9ème année</v>
          </cell>
          <cell r="AQ2184">
            <v>3</v>
          </cell>
          <cell r="AR2184">
            <v>1</v>
          </cell>
          <cell r="AS2184">
            <v>45764.25</v>
          </cell>
          <cell r="AT2184" t="str">
            <v>Horaire</v>
          </cell>
          <cell r="AU2184">
            <v>3.5</v>
          </cell>
          <cell r="BA2184" t="str">
            <v/>
          </cell>
          <cell r="BB2184">
            <v>0</v>
          </cell>
          <cell r="BC2184" t="str">
            <v>YASSMINET</v>
          </cell>
          <cell r="BD2184" t="str">
            <v>BEN AROUS</v>
          </cell>
          <cell r="BG2184">
            <v>90461788</v>
          </cell>
          <cell r="BH2184">
            <v>97393857</v>
          </cell>
          <cell r="BK2184" t="str">
            <v>B-P7 AR</v>
          </cell>
          <cell r="BL2184" t="str">
            <v>1.1</v>
          </cell>
          <cell r="BU2184" t="str">
            <v>Non-Actif</v>
          </cell>
        </row>
        <row r="2185">
          <cell r="B2185">
            <v>2245</v>
          </cell>
          <cell r="C2185" t="str">
            <v>Madame</v>
          </cell>
          <cell r="D2185" t="str">
            <v>TABOUBI ARBIA</v>
          </cell>
          <cell r="E2185" t="str">
            <v>SAGE Tunisia</v>
          </cell>
          <cell r="F2185" t="str">
            <v>PRODUCTION</v>
          </cell>
          <cell r="G2185" t="str">
            <v>Couturière</v>
          </cell>
          <cell r="H2185" t="str">
            <v>P7 AR</v>
          </cell>
          <cell r="I2185" t="str">
            <v>FAYCEL</v>
          </cell>
          <cell r="J2185" t="str">
            <v>B</v>
          </cell>
          <cell r="K2185" t="str">
            <v>DIRECTS</v>
          </cell>
          <cell r="L2185" t="str">
            <v>Variable cost at standard</v>
          </cell>
          <cell r="M2185" t="str">
            <v>Couturière</v>
          </cell>
          <cell r="N2185">
            <v>45399</v>
          </cell>
          <cell r="P2185">
            <v>-6</v>
          </cell>
          <cell r="T2185" t="str">
            <v>CDD</v>
          </cell>
          <cell r="U2185" t="str">
            <v>Contractuel</v>
          </cell>
          <cell r="V2185">
            <v>45689</v>
          </cell>
          <cell r="W2185">
            <v>45716</v>
          </cell>
          <cell r="Z2185">
            <v>45399</v>
          </cell>
          <cell r="AA2185">
            <v>4</v>
          </cell>
          <cell r="AB2185">
            <v>2024</v>
          </cell>
          <cell r="AC2185">
            <v>2028</v>
          </cell>
          <cell r="AD2185">
            <v>0.88611111111111107</v>
          </cell>
          <cell r="AE2185" t="str">
            <v>&lt; 1</v>
          </cell>
          <cell r="AF2185">
            <v>27992</v>
          </cell>
          <cell r="AG2185">
            <v>48.575342465753423</v>
          </cell>
          <cell r="AH2185" t="str">
            <v>&gt;45&lt; 55</v>
          </cell>
          <cell r="AI2185">
            <v>12361258</v>
          </cell>
          <cell r="AJ2185" t="str">
            <v>01</v>
          </cell>
          <cell r="AK2185" t="str">
            <v>07321234</v>
          </cell>
          <cell r="AL2185">
            <v>43858</v>
          </cell>
          <cell r="AM2185" t="str">
            <v>FEMME</v>
          </cell>
          <cell r="AN2185" t="str">
            <v>Marié(e)</v>
          </cell>
          <cell r="AO2185">
            <v>3</v>
          </cell>
          <cell r="AP2185" t="str">
            <v>6 ème année primaire</v>
          </cell>
          <cell r="AQ2185">
            <v>3</v>
          </cell>
          <cell r="AR2185">
            <v>1</v>
          </cell>
          <cell r="AS2185">
            <v>45764.25</v>
          </cell>
          <cell r="AT2185" t="str">
            <v>Horaire</v>
          </cell>
          <cell r="AU2185">
            <v>3.5</v>
          </cell>
          <cell r="AV2185">
            <v>17</v>
          </cell>
          <cell r="AW2185" t="str">
            <v>00100</v>
          </cell>
          <cell r="AX2185" t="str">
            <v>00003089317</v>
          </cell>
          <cell r="AY2185" t="str">
            <v>05</v>
          </cell>
          <cell r="AZ2185" t="str">
            <v>LA POSTE</v>
          </cell>
          <cell r="BA2185" t="str">
            <v>17001000000308931705</v>
          </cell>
          <cell r="BB2185">
            <v>20</v>
          </cell>
          <cell r="BC2185" t="str">
            <v xml:space="preserve">MEDINA JEDIDA </v>
          </cell>
          <cell r="BD2185" t="str">
            <v>BEN AROUS</v>
          </cell>
          <cell r="BG2185">
            <v>52797713</v>
          </cell>
          <cell r="BJ2185" t="str">
            <v>NOUVELLE MEDINA</v>
          </cell>
          <cell r="BK2185" t="str">
            <v>B-P7 AR</v>
          </cell>
          <cell r="BL2185" t="str">
            <v>1.1</v>
          </cell>
          <cell r="BT2185">
            <v>1162</v>
          </cell>
          <cell r="BU2185" t="str">
            <v>si</v>
          </cell>
        </row>
        <row r="2186">
          <cell r="B2186">
            <v>2246</v>
          </cell>
          <cell r="C2186" t="str">
            <v>Madame</v>
          </cell>
          <cell r="D2186" t="str">
            <v>DHAOUADI AMEL</v>
          </cell>
          <cell r="E2186" t="str">
            <v>SAGE Tunisia</v>
          </cell>
          <cell r="F2186" t="str">
            <v>PRODUCTION</v>
          </cell>
          <cell r="G2186" t="str">
            <v>Couturière</v>
          </cell>
          <cell r="H2186" t="str">
            <v>P6 AV</v>
          </cell>
          <cell r="I2186" t="str">
            <v>ISSAM OUNI</v>
          </cell>
          <cell r="J2186" t="str">
            <v>B</v>
          </cell>
          <cell r="K2186" t="str">
            <v>DIRECTS</v>
          </cell>
          <cell r="L2186" t="str">
            <v>Variable cost at standard</v>
          </cell>
          <cell r="M2186" t="str">
            <v>Couturière</v>
          </cell>
          <cell r="N2186">
            <v>45399</v>
          </cell>
          <cell r="P2186">
            <v>-6</v>
          </cell>
          <cell r="T2186" t="str">
            <v>CDD</v>
          </cell>
          <cell r="U2186" t="str">
            <v>Contractuel</v>
          </cell>
          <cell r="V2186">
            <v>45689</v>
          </cell>
          <cell r="W2186">
            <v>45716</v>
          </cell>
          <cell r="Z2186">
            <v>45399</v>
          </cell>
          <cell r="AA2186">
            <v>4</v>
          </cell>
          <cell r="AB2186">
            <v>2024</v>
          </cell>
          <cell r="AC2186">
            <v>2028</v>
          </cell>
          <cell r="AD2186">
            <v>0.88611111111111107</v>
          </cell>
          <cell r="AE2186" t="str">
            <v>&lt; 1</v>
          </cell>
          <cell r="AF2186">
            <v>34846</v>
          </cell>
          <cell r="AG2186">
            <v>29.797260273972604</v>
          </cell>
          <cell r="AH2186" t="str">
            <v>&gt;25&lt; 35</v>
          </cell>
          <cell r="AI2186">
            <v>16797130</v>
          </cell>
          <cell r="AJ2186" t="str">
            <v>06</v>
          </cell>
          <cell r="AK2186" t="str">
            <v>04842929</v>
          </cell>
          <cell r="AL2186">
            <v>40800</v>
          </cell>
          <cell r="AM2186" t="str">
            <v>FEMME</v>
          </cell>
          <cell r="AN2186" t="str">
            <v>Marié(e)</v>
          </cell>
          <cell r="AO2186">
            <v>2</v>
          </cell>
          <cell r="AP2186" t="str">
            <v>9ème année</v>
          </cell>
          <cell r="AQ2186">
            <v>3</v>
          </cell>
          <cell r="AR2186">
            <v>1</v>
          </cell>
          <cell r="AS2186">
            <v>45764.25</v>
          </cell>
          <cell r="AT2186" t="str">
            <v>Horaire</v>
          </cell>
          <cell r="AU2186">
            <v>3.5</v>
          </cell>
          <cell r="AV2186" t="str">
            <v>07</v>
          </cell>
          <cell r="AW2186" t="str">
            <v>04301</v>
          </cell>
          <cell r="AX2186" t="str">
            <v>01121622707</v>
          </cell>
          <cell r="AY2186">
            <v>39</v>
          </cell>
          <cell r="AZ2186" t="str">
            <v>AMEN BANK</v>
          </cell>
          <cell r="BA2186" t="str">
            <v>07043010112162270739</v>
          </cell>
          <cell r="BB2186">
            <v>20</v>
          </cell>
          <cell r="BC2186" t="str">
            <v>JAYARA SIDI HASSINE</v>
          </cell>
          <cell r="BD2186" t="str">
            <v>TUNIS</v>
          </cell>
          <cell r="BG2186">
            <v>26380852</v>
          </cell>
          <cell r="BJ2186" t="str">
            <v>JAYARA</v>
          </cell>
          <cell r="BK2186" t="str">
            <v>B-P6 AV</v>
          </cell>
          <cell r="BL2186" t="str">
            <v>1.1</v>
          </cell>
          <cell r="BT2186">
            <v>1163</v>
          </cell>
          <cell r="BU2186" t="str">
            <v>si</v>
          </cell>
        </row>
        <row r="2187">
          <cell r="B2187">
            <v>2247</v>
          </cell>
          <cell r="C2187" t="str">
            <v>Madame</v>
          </cell>
          <cell r="D2187" t="str">
            <v>TAYACHI SAMIRA</v>
          </cell>
          <cell r="E2187" t="str">
            <v>SAGE Tunisia</v>
          </cell>
          <cell r="F2187" t="str">
            <v>PRODUCTION</v>
          </cell>
          <cell r="G2187" t="str">
            <v>Couturière</v>
          </cell>
          <cell r="H2187" t="str">
            <v>P7 AR</v>
          </cell>
          <cell r="I2187" t="str">
            <v>FAYCEL</v>
          </cell>
          <cell r="J2187" t="str">
            <v>B</v>
          </cell>
          <cell r="K2187" t="str">
            <v>DIRECTS</v>
          </cell>
          <cell r="L2187" t="str">
            <v>Variable cost at standard</v>
          </cell>
          <cell r="M2187" t="str">
            <v>Couturière</v>
          </cell>
          <cell r="N2187">
            <v>45399</v>
          </cell>
          <cell r="P2187">
            <v>-6</v>
          </cell>
          <cell r="T2187" t="str">
            <v>CDD</v>
          </cell>
          <cell r="U2187" t="str">
            <v>Contractuel</v>
          </cell>
          <cell r="V2187">
            <v>45689</v>
          </cell>
          <cell r="W2187">
            <v>45716</v>
          </cell>
          <cell r="Z2187">
            <v>45399</v>
          </cell>
          <cell r="AA2187">
            <v>4</v>
          </cell>
          <cell r="AB2187">
            <v>2024</v>
          </cell>
          <cell r="AC2187">
            <v>2028</v>
          </cell>
          <cell r="AD2187">
            <v>0.88611111111111107</v>
          </cell>
          <cell r="AE2187" t="str">
            <v>&lt; 1</v>
          </cell>
          <cell r="AF2187">
            <v>28735</v>
          </cell>
          <cell r="AG2187">
            <v>46.539726027397258</v>
          </cell>
          <cell r="AH2187" t="str">
            <v>&gt;45&lt; 55</v>
          </cell>
          <cell r="AI2187">
            <v>12155973</v>
          </cell>
          <cell r="AJ2187" t="str">
            <v>01</v>
          </cell>
          <cell r="AK2187" t="str">
            <v>07326973</v>
          </cell>
          <cell r="AL2187">
            <v>35854</v>
          </cell>
          <cell r="AM2187" t="str">
            <v>FEMME</v>
          </cell>
          <cell r="AN2187" t="str">
            <v>Marié(e)</v>
          </cell>
          <cell r="AO2187">
            <v>2</v>
          </cell>
          <cell r="AP2187" t="str">
            <v>6 ème année primaire</v>
          </cell>
          <cell r="AQ2187">
            <v>3</v>
          </cell>
          <cell r="AR2187">
            <v>1</v>
          </cell>
          <cell r="AS2187">
            <v>45764.25</v>
          </cell>
          <cell r="AT2187" t="str">
            <v>Horaire</v>
          </cell>
          <cell r="AU2187">
            <v>3.5</v>
          </cell>
          <cell r="AV2187">
            <v>17</v>
          </cell>
          <cell r="AW2187" t="str">
            <v>00100</v>
          </cell>
          <cell r="AX2187" t="str">
            <v>00003441422</v>
          </cell>
          <cell r="AY2187">
            <v>20</v>
          </cell>
          <cell r="AZ2187" t="str">
            <v>LA POSTE</v>
          </cell>
          <cell r="BA2187" t="str">
            <v>17001000000344142220</v>
          </cell>
          <cell r="BB2187">
            <v>20</v>
          </cell>
          <cell r="BC2187" t="str">
            <v>BATAN</v>
          </cell>
          <cell r="BD2187" t="str">
            <v>ARIANA</v>
          </cell>
          <cell r="BG2187">
            <v>56149130</v>
          </cell>
          <cell r="BJ2187" t="str">
            <v>TEBORBA</v>
          </cell>
          <cell r="BK2187" t="str">
            <v>B-P7 AR</v>
          </cell>
          <cell r="BL2187" t="str">
            <v>1.1</v>
          </cell>
          <cell r="BT2187">
            <v>1164</v>
          </cell>
          <cell r="BU2187" t="str">
            <v>si</v>
          </cell>
        </row>
        <row r="2188">
          <cell r="B2188">
            <v>2248</v>
          </cell>
          <cell r="C2188" t="str">
            <v>Madame</v>
          </cell>
          <cell r="D2188" t="str">
            <v>TRABELSI SOUAD</v>
          </cell>
          <cell r="E2188" t="str">
            <v>SAGE Tunisia</v>
          </cell>
          <cell r="F2188" t="str">
            <v>PRODUCTION</v>
          </cell>
          <cell r="G2188" t="str">
            <v>Couturière</v>
          </cell>
          <cell r="H2188" t="str">
            <v>P7 AR</v>
          </cell>
          <cell r="I2188" t="str">
            <v>FAYCEL</v>
          </cell>
          <cell r="J2188" t="str">
            <v>B</v>
          </cell>
          <cell r="K2188" t="str">
            <v>DIRECTS</v>
          </cell>
          <cell r="L2188" t="str">
            <v>Variable cost at standard</v>
          </cell>
          <cell r="M2188" t="str">
            <v>Couturière</v>
          </cell>
          <cell r="N2188">
            <v>45399</v>
          </cell>
          <cell r="P2188">
            <v>-6</v>
          </cell>
          <cell r="T2188" t="str">
            <v>CDD</v>
          </cell>
          <cell r="U2188" t="str">
            <v>Contractuel</v>
          </cell>
          <cell r="V2188">
            <v>45689</v>
          </cell>
          <cell r="W2188">
            <v>45716</v>
          </cell>
          <cell r="Z2188">
            <v>45399</v>
          </cell>
          <cell r="AA2188">
            <v>4</v>
          </cell>
          <cell r="AB2188">
            <v>2024</v>
          </cell>
          <cell r="AC2188">
            <v>2028</v>
          </cell>
          <cell r="AD2188">
            <v>0.88611111111111107</v>
          </cell>
          <cell r="AE2188" t="str">
            <v>&lt; 1</v>
          </cell>
          <cell r="AF2188">
            <v>26161</v>
          </cell>
          <cell r="AG2188">
            <v>53.591780821917808</v>
          </cell>
          <cell r="AH2188" t="str">
            <v>&gt;45&lt; 55</v>
          </cell>
          <cell r="AI2188">
            <v>12190798</v>
          </cell>
          <cell r="AJ2188" t="str">
            <v>01</v>
          </cell>
          <cell r="AK2188" t="str">
            <v>07310100</v>
          </cell>
          <cell r="AL2188">
            <v>43612</v>
          </cell>
          <cell r="AM2188" t="str">
            <v>FEMME</v>
          </cell>
          <cell r="AN2188" t="str">
            <v>Marié(e)</v>
          </cell>
          <cell r="AO2188">
            <v>3</v>
          </cell>
          <cell r="AP2188" t="str">
            <v>5ème année sécondaire</v>
          </cell>
          <cell r="AQ2188">
            <v>3</v>
          </cell>
          <cell r="AR2188">
            <v>1</v>
          </cell>
          <cell r="AS2188">
            <v>45764.25</v>
          </cell>
          <cell r="AT2188" t="str">
            <v>Horaire</v>
          </cell>
          <cell r="AU2188">
            <v>3.5</v>
          </cell>
          <cell r="AV2188">
            <v>14</v>
          </cell>
          <cell r="AW2188" t="str">
            <v>06206</v>
          </cell>
          <cell r="AX2188">
            <v>21007016009</v>
          </cell>
          <cell r="AY2188">
            <v>40</v>
          </cell>
          <cell r="AZ2188" t="str">
            <v>BH</v>
          </cell>
          <cell r="BA2188" t="str">
            <v>14062062100701600940</v>
          </cell>
          <cell r="BB2188">
            <v>20</v>
          </cell>
          <cell r="BC2188" t="str">
            <v>DENDEN</v>
          </cell>
          <cell r="BD2188" t="str">
            <v>TUNIS</v>
          </cell>
          <cell r="BG2188">
            <v>22857973</v>
          </cell>
          <cell r="BJ2188" t="str">
            <v>DENDEN</v>
          </cell>
          <cell r="BK2188" t="str">
            <v>B-P7 AR</v>
          </cell>
          <cell r="BL2188" t="str">
            <v>1.1</v>
          </cell>
          <cell r="BT2188">
            <v>1165</v>
          </cell>
          <cell r="BU2188" t="str">
            <v>si</v>
          </cell>
        </row>
        <row r="2189">
          <cell r="B2189">
            <v>2249</v>
          </cell>
          <cell r="C2189" t="str">
            <v>Madame</v>
          </cell>
          <cell r="D2189" t="str">
            <v>NEFZI SAMAR</v>
          </cell>
          <cell r="E2189" t="str">
            <v>SAGE Tunisia</v>
          </cell>
          <cell r="F2189" t="str">
            <v>PRODUCTION</v>
          </cell>
          <cell r="G2189" t="str">
            <v>Couturière</v>
          </cell>
          <cell r="H2189" t="str">
            <v>P6 AV</v>
          </cell>
          <cell r="I2189" t="str">
            <v>ISSAM OUNI</v>
          </cell>
          <cell r="J2189" t="str">
            <v>B</v>
          </cell>
          <cell r="K2189" t="str">
            <v>DIRECTS</v>
          </cell>
          <cell r="L2189" t="str">
            <v>Variable cost at standard</v>
          </cell>
          <cell r="M2189" t="str">
            <v>Couturière</v>
          </cell>
          <cell r="N2189">
            <v>45399</v>
          </cell>
          <cell r="P2189">
            <v>-279</v>
          </cell>
          <cell r="Q2189">
            <v>45426</v>
          </cell>
          <cell r="R2189" t="str">
            <v>familliale</v>
          </cell>
          <cell r="S2189" t="str">
            <v>gadre enfant</v>
          </cell>
          <cell r="T2189" t="str">
            <v>CDD</v>
          </cell>
          <cell r="U2189" t="str">
            <v>Contractuel</v>
          </cell>
          <cell r="V2189">
            <v>45399</v>
          </cell>
          <cell r="W2189">
            <v>45443</v>
          </cell>
          <cell r="Z2189">
            <v>45399</v>
          </cell>
          <cell r="AA2189">
            <v>4</v>
          </cell>
          <cell r="AB2189">
            <v>2024</v>
          </cell>
          <cell r="AC2189">
            <v>2028</v>
          </cell>
          <cell r="AD2189">
            <v>0.88611111111111107</v>
          </cell>
          <cell r="AE2189" t="str">
            <v>&lt; 1</v>
          </cell>
          <cell r="AF2189">
            <v>33226</v>
          </cell>
          <cell r="AG2189">
            <v>34.235616438356168</v>
          </cell>
          <cell r="AH2189" t="str">
            <v>&gt;25&lt; 35</v>
          </cell>
          <cell r="AI2189">
            <v>16069831</v>
          </cell>
          <cell r="AJ2189" t="str">
            <v>02</v>
          </cell>
          <cell r="AK2189" t="str">
            <v>09474877</v>
          </cell>
          <cell r="AL2189">
            <v>39821</v>
          </cell>
          <cell r="AM2189" t="str">
            <v>FEMME</v>
          </cell>
          <cell r="AN2189" t="str">
            <v>Marié(e)</v>
          </cell>
          <cell r="AO2189">
            <v>2</v>
          </cell>
          <cell r="AP2189" t="str">
            <v>8ème année</v>
          </cell>
          <cell r="AQ2189">
            <v>3</v>
          </cell>
          <cell r="AR2189">
            <v>1</v>
          </cell>
          <cell r="AS2189">
            <v>45764.25</v>
          </cell>
          <cell r="AT2189" t="str">
            <v>Horaire</v>
          </cell>
          <cell r="AU2189">
            <v>3.5</v>
          </cell>
          <cell r="AV2189">
            <v>17</v>
          </cell>
          <cell r="AW2189" t="str">
            <v>00100</v>
          </cell>
          <cell r="AX2189" t="str">
            <v>00003443387</v>
          </cell>
          <cell r="AY2189">
            <v>42</v>
          </cell>
          <cell r="AZ2189" t="str">
            <v>LA POSTE</v>
          </cell>
          <cell r="BA2189" t="str">
            <v>17001000000344338742</v>
          </cell>
          <cell r="BB2189">
            <v>20</v>
          </cell>
          <cell r="BC2189" t="str">
            <v>BORJ EL AMRI HAFSIYA</v>
          </cell>
          <cell r="BD2189" t="str">
            <v>MANOUBA</v>
          </cell>
          <cell r="BG2189">
            <v>95671953</v>
          </cell>
          <cell r="BH2189">
            <v>29313676</v>
          </cell>
          <cell r="BK2189" t="str">
            <v>B-P6 AV</v>
          </cell>
          <cell r="BL2189" t="str">
            <v>1.1</v>
          </cell>
          <cell r="BU2189" t="str">
            <v>Non-Actif</v>
          </cell>
        </row>
        <row r="2190">
          <cell r="B2190">
            <v>2250</v>
          </cell>
          <cell r="C2190" t="str">
            <v>Madame</v>
          </cell>
          <cell r="D2190" t="str">
            <v>JEBALI SIWAR</v>
          </cell>
          <cell r="E2190" t="str">
            <v>SAGE Tunisia</v>
          </cell>
          <cell r="F2190" t="str">
            <v>COUPE</v>
          </cell>
          <cell r="G2190" t="str">
            <v>COUPEUR</v>
          </cell>
          <cell r="H2190" t="str">
            <v>COUPE</v>
          </cell>
          <cell r="I2190" t="str">
            <v>HAITHEM SLAMA</v>
          </cell>
          <cell r="K2190" t="str">
            <v>DIRECTS</v>
          </cell>
          <cell r="L2190" t="str">
            <v>Variable cost at standard</v>
          </cell>
          <cell r="M2190" t="str">
            <v>COUPEUR</v>
          </cell>
          <cell r="N2190">
            <v>45401</v>
          </cell>
          <cell r="Q2190">
            <v>45401</v>
          </cell>
          <cell r="R2190" t="str">
            <v>problème d'intégration</v>
          </cell>
          <cell r="T2190" t="str">
            <v>CDD</v>
          </cell>
          <cell r="U2190" t="str">
            <v>Contractuel</v>
          </cell>
          <cell r="V2190">
            <v>45401</v>
          </cell>
          <cell r="W2190">
            <v>45443</v>
          </cell>
          <cell r="Z2190">
            <v>45401</v>
          </cell>
          <cell r="AA2190">
            <v>4</v>
          </cell>
          <cell r="AB2190">
            <v>2024</v>
          </cell>
          <cell r="AC2190">
            <v>2028</v>
          </cell>
          <cell r="AD2190">
            <v>0.88055555555555554</v>
          </cell>
          <cell r="AE2190" t="str">
            <v>&lt; 1</v>
          </cell>
          <cell r="AF2190">
            <v>35975</v>
          </cell>
          <cell r="AG2190">
            <v>26.704109589041096</v>
          </cell>
          <cell r="AH2190" t="str">
            <v>&gt;25&lt; 35</v>
          </cell>
          <cell r="AI2190">
            <v>17122253</v>
          </cell>
          <cell r="AJ2190" t="str">
            <v>07</v>
          </cell>
          <cell r="AK2190" t="str">
            <v>11659375</v>
          </cell>
          <cell r="AL2190">
            <v>42562</v>
          </cell>
          <cell r="AM2190" t="str">
            <v>FEMME</v>
          </cell>
          <cell r="AN2190" t="str">
            <v>Célibataire</v>
          </cell>
          <cell r="AP2190" t="str">
            <v>8ème année</v>
          </cell>
          <cell r="AQ2190">
            <v>3</v>
          </cell>
          <cell r="AR2190">
            <v>1</v>
          </cell>
          <cell r="AS2190">
            <v>45766.25</v>
          </cell>
          <cell r="AT2190" t="str">
            <v>Horaire</v>
          </cell>
          <cell r="AU2190">
            <v>3.5</v>
          </cell>
          <cell r="AV2190">
            <v>17</v>
          </cell>
          <cell r="AW2190">
            <v>53594</v>
          </cell>
          <cell r="AX2190" t="str">
            <v>01712726179</v>
          </cell>
          <cell r="AY2190">
            <v>89</v>
          </cell>
          <cell r="AZ2190" t="str">
            <v>LA POSTE</v>
          </cell>
          <cell r="BA2190" t="str">
            <v>17535940171272617989</v>
          </cell>
          <cell r="BB2190">
            <v>20</v>
          </cell>
          <cell r="BC2190" t="str">
            <v>JAYARA SIDI HASSINE</v>
          </cell>
          <cell r="BD2190" t="str">
            <v>TUNIS</v>
          </cell>
          <cell r="BG2190">
            <v>55311480</v>
          </cell>
          <cell r="BK2190" t="str">
            <v>-COUPE</v>
          </cell>
          <cell r="BL2190" t="str">
            <v>1.1</v>
          </cell>
          <cell r="BU2190" t="str">
            <v>Non-Actif</v>
          </cell>
        </row>
        <row r="2191">
          <cell r="B2191">
            <v>2251</v>
          </cell>
          <cell r="C2191" t="str">
            <v>Madame</v>
          </cell>
          <cell r="D2191" t="str">
            <v>BEN ARFA AFEF</v>
          </cell>
          <cell r="E2191" t="str">
            <v>SAGE Tunisia</v>
          </cell>
          <cell r="F2191" t="str">
            <v>PRODUCTION</v>
          </cell>
          <cell r="G2191" t="str">
            <v>Couturière</v>
          </cell>
          <cell r="H2191" t="str">
            <v>P7 AR</v>
          </cell>
          <cell r="I2191" t="str">
            <v>FAYCEL</v>
          </cell>
          <cell r="J2191" t="str">
            <v>B</v>
          </cell>
          <cell r="K2191" t="str">
            <v>DIRECTS</v>
          </cell>
          <cell r="L2191" t="str">
            <v>Variable cost at standard</v>
          </cell>
          <cell r="M2191" t="str">
            <v>Couturière</v>
          </cell>
          <cell r="N2191">
            <v>45399</v>
          </cell>
          <cell r="P2191">
            <v>-6</v>
          </cell>
          <cell r="T2191" t="str">
            <v>CDD</v>
          </cell>
          <cell r="U2191" t="str">
            <v>Contractuel</v>
          </cell>
          <cell r="V2191">
            <v>45689</v>
          </cell>
          <cell r="W2191">
            <v>45716</v>
          </cell>
          <cell r="Z2191">
            <v>45399</v>
          </cell>
          <cell r="AA2191">
            <v>4</v>
          </cell>
          <cell r="AB2191">
            <v>2024</v>
          </cell>
          <cell r="AC2191">
            <v>2028</v>
          </cell>
          <cell r="AD2191">
            <v>0.88611111111111107</v>
          </cell>
          <cell r="AE2191" t="str">
            <v>&lt; 1</v>
          </cell>
          <cell r="AF2191">
            <v>31137</v>
          </cell>
          <cell r="AG2191">
            <v>39.958904109589042</v>
          </cell>
          <cell r="AH2191" t="str">
            <v>&gt;35&lt; 45</v>
          </cell>
          <cell r="AI2191">
            <v>12668699</v>
          </cell>
          <cell r="AJ2191" t="str">
            <v>06</v>
          </cell>
          <cell r="AK2191" t="str">
            <v>04712468</v>
          </cell>
          <cell r="AL2191">
            <v>36945</v>
          </cell>
          <cell r="AQ2191">
            <v>3</v>
          </cell>
          <cell r="AR2191">
            <v>1</v>
          </cell>
          <cell r="AS2191">
            <v>45764.25</v>
          </cell>
          <cell r="AT2191" t="str">
            <v>Horaire</v>
          </cell>
          <cell r="AU2191">
            <v>3.5</v>
          </cell>
          <cell r="AV2191">
            <v>17</v>
          </cell>
          <cell r="AW2191" t="str">
            <v>00100</v>
          </cell>
          <cell r="AX2191" t="str">
            <v>00003446885</v>
          </cell>
          <cell r="AY2191">
            <v>24</v>
          </cell>
          <cell r="AZ2191" t="str">
            <v>LA POSTE</v>
          </cell>
          <cell r="BA2191" t="str">
            <v>17001000000344688524</v>
          </cell>
          <cell r="BB2191">
            <v>20</v>
          </cell>
          <cell r="BC2191" t="str">
            <v>ZAHROUNI</v>
          </cell>
          <cell r="BD2191" t="str">
            <v>TUNIS</v>
          </cell>
          <cell r="BJ2191" t="str">
            <v>ZAHROUNI</v>
          </cell>
          <cell r="BK2191" t="str">
            <v>B-P7 AR</v>
          </cell>
          <cell r="BL2191" t="str">
            <v>1.1</v>
          </cell>
          <cell r="BT2191">
            <v>178</v>
          </cell>
          <cell r="BU2191" t="str">
            <v>si</v>
          </cell>
        </row>
        <row r="2192">
          <cell r="B2192">
            <v>2252</v>
          </cell>
          <cell r="C2192" t="str">
            <v>Madame</v>
          </cell>
          <cell r="D2192" t="str">
            <v>YAHMEDI ZEINEB</v>
          </cell>
          <cell r="E2192" t="str">
            <v>SAGE Tunisia</v>
          </cell>
          <cell r="F2192" t="str">
            <v>PRODUCTION</v>
          </cell>
          <cell r="G2192" t="str">
            <v>Contrôle Qualité</v>
          </cell>
          <cell r="H2192" t="str">
            <v>P6 AR</v>
          </cell>
          <cell r="I2192" t="str">
            <v>Bel Hadj Mohamed</v>
          </cell>
          <cell r="J2192" t="str">
            <v>A</v>
          </cell>
          <cell r="K2192" t="str">
            <v>INDIRECTS</v>
          </cell>
          <cell r="L2192" t="str">
            <v>Variable cost at standard</v>
          </cell>
          <cell r="M2192" t="str">
            <v>Contrôle Qualité</v>
          </cell>
          <cell r="N2192">
            <v>45411</v>
          </cell>
          <cell r="P2192">
            <v>-249</v>
          </cell>
          <cell r="Q2192">
            <v>45474</v>
          </cell>
          <cell r="R2192" t="str">
            <v>pression</v>
          </cell>
          <cell r="T2192" t="str">
            <v>CDD</v>
          </cell>
          <cell r="U2192" t="str">
            <v>Contractuel</v>
          </cell>
          <cell r="V2192">
            <v>45444</v>
          </cell>
          <cell r="W2192">
            <v>45473</v>
          </cell>
          <cell r="Z2192">
            <v>45409</v>
          </cell>
          <cell r="AA2192">
            <v>4</v>
          </cell>
          <cell r="AB2192">
            <v>2024</v>
          </cell>
          <cell r="AC2192">
            <v>2028</v>
          </cell>
          <cell r="AD2192">
            <v>0.85277777777777775</v>
          </cell>
          <cell r="AE2192" t="str">
            <v>&lt; 1</v>
          </cell>
          <cell r="AF2192">
            <v>32905</v>
          </cell>
          <cell r="AG2192">
            <v>35.115068493150687</v>
          </cell>
          <cell r="AH2192" t="str">
            <v>&gt;35&lt; 45</v>
          </cell>
          <cell r="AI2192">
            <v>16886957</v>
          </cell>
          <cell r="AJ2192" t="str">
            <v>07</v>
          </cell>
          <cell r="AK2192" t="str">
            <v>04825379</v>
          </cell>
          <cell r="AL2192">
            <v>39924</v>
          </cell>
          <cell r="AM2192" t="str">
            <v>FEMME</v>
          </cell>
          <cell r="AN2192" t="str">
            <v>Célibataire</v>
          </cell>
          <cell r="AP2192" t="str">
            <v>BAC+3</v>
          </cell>
          <cell r="AQ2192">
            <v>3</v>
          </cell>
          <cell r="AR2192">
            <v>1</v>
          </cell>
          <cell r="AS2192">
            <v>45776.25</v>
          </cell>
          <cell r="AT2192" t="str">
            <v>Horaire</v>
          </cell>
          <cell r="AU2192">
            <v>3.6629999999999998</v>
          </cell>
          <cell r="AV2192">
            <v>17</v>
          </cell>
          <cell r="AW2192" t="str">
            <v>00100</v>
          </cell>
          <cell r="AX2192" t="str">
            <v>00002321929</v>
          </cell>
          <cell r="AY2192">
            <v>68</v>
          </cell>
          <cell r="AZ2192" t="str">
            <v>LA POSTE</v>
          </cell>
          <cell r="BA2192" t="str">
            <v>17001000000232192968</v>
          </cell>
          <cell r="BB2192">
            <v>20</v>
          </cell>
          <cell r="BC2192" t="str">
            <v>05 RUE SEPT ABAR ZAHROUNI TUNIS</v>
          </cell>
          <cell r="BD2192" t="str">
            <v>TUNIS</v>
          </cell>
          <cell r="BG2192">
            <v>21350723</v>
          </cell>
          <cell r="BK2192" t="str">
            <v>A-P6 AR</v>
          </cell>
          <cell r="BL2192" t="str">
            <v>1.3</v>
          </cell>
          <cell r="BU2192" t="str">
            <v>Non-Actif</v>
          </cell>
        </row>
        <row r="2193">
          <cell r="B2193">
            <v>2253</v>
          </cell>
          <cell r="C2193" t="str">
            <v>Madame</v>
          </cell>
          <cell r="D2193" t="str">
            <v>AKROUTI HADIL</v>
          </cell>
          <cell r="E2193" t="str">
            <v>SAGE Tunisia</v>
          </cell>
          <cell r="F2193" t="str">
            <v>PRODUCTION</v>
          </cell>
          <cell r="G2193" t="str">
            <v>Couturière</v>
          </cell>
          <cell r="H2193" t="str">
            <v>P7 AR</v>
          </cell>
          <cell r="I2193" t="str">
            <v>FAYCEL</v>
          </cell>
          <cell r="J2193" t="str">
            <v>B</v>
          </cell>
          <cell r="K2193" t="str">
            <v>DIRECTS</v>
          </cell>
          <cell r="L2193" t="str">
            <v>Variable cost at standard</v>
          </cell>
          <cell r="M2193" t="str">
            <v>Couturière</v>
          </cell>
          <cell r="N2193">
            <v>45401</v>
          </cell>
          <cell r="P2193">
            <v>-6</v>
          </cell>
          <cell r="T2193" t="str">
            <v>CDD</v>
          </cell>
          <cell r="U2193" t="str">
            <v>Contractuel</v>
          </cell>
          <cell r="V2193">
            <v>45689</v>
          </cell>
          <cell r="W2193">
            <v>45716</v>
          </cell>
          <cell r="Z2193">
            <v>45401</v>
          </cell>
          <cell r="AA2193">
            <v>4</v>
          </cell>
          <cell r="AB2193">
            <v>2024</v>
          </cell>
          <cell r="AC2193">
            <v>2028</v>
          </cell>
          <cell r="AD2193">
            <v>0.88055555555555554</v>
          </cell>
          <cell r="AE2193" t="str">
            <v>&lt; 1</v>
          </cell>
          <cell r="AF2193">
            <v>37315</v>
          </cell>
          <cell r="AG2193">
            <v>23.032876712328768</v>
          </cell>
          <cell r="AH2193" t="str">
            <v>&lt; 25</v>
          </cell>
          <cell r="AI2193">
            <v>17462404</v>
          </cell>
          <cell r="AJ2193" t="str">
            <v>05</v>
          </cell>
          <cell r="AK2193" t="str">
            <v>11677433</v>
          </cell>
          <cell r="AL2193">
            <v>44481</v>
          </cell>
          <cell r="AM2193" t="str">
            <v>FEMME</v>
          </cell>
          <cell r="AN2193" t="str">
            <v>Célibataire</v>
          </cell>
          <cell r="AP2193" t="str">
            <v>1ère année sécondaire</v>
          </cell>
          <cell r="AQ2193">
            <v>3</v>
          </cell>
          <cell r="AR2193">
            <v>1</v>
          </cell>
          <cell r="AS2193">
            <v>45766.25</v>
          </cell>
          <cell r="AT2193" t="str">
            <v>Horaire</v>
          </cell>
          <cell r="AU2193">
            <v>3.5</v>
          </cell>
          <cell r="AV2193">
            <v>17</v>
          </cell>
          <cell r="AW2193" t="str">
            <v>00100</v>
          </cell>
          <cell r="AX2193" t="str">
            <v>00003441896</v>
          </cell>
          <cell r="AY2193">
            <v>53</v>
          </cell>
          <cell r="AZ2193" t="str">
            <v>LA POSTE</v>
          </cell>
          <cell r="BA2193" t="str">
            <v>17001000000344189653</v>
          </cell>
          <cell r="BB2193">
            <v>20</v>
          </cell>
          <cell r="BC2193" t="str">
            <v>JAYARA SIDI HASSINE</v>
          </cell>
          <cell r="BD2193" t="str">
            <v>TUNIS</v>
          </cell>
          <cell r="BG2193">
            <v>42417767</v>
          </cell>
          <cell r="BJ2193" t="str">
            <v>JAYARA</v>
          </cell>
          <cell r="BK2193" t="str">
            <v>B-P7 AR</v>
          </cell>
          <cell r="BL2193" t="str">
            <v>1.1</v>
          </cell>
          <cell r="BT2193">
            <v>235</v>
          </cell>
          <cell r="BU2193" t="str">
            <v>si</v>
          </cell>
        </row>
        <row r="2194">
          <cell r="B2194">
            <v>2254</v>
          </cell>
          <cell r="C2194" t="str">
            <v>Madame</v>
          </cell>
          <cell r="D2194" t="str">
            <v>MAGHRAOUI MONJIA</v>
          </cell>
          <cell r="E2194" t="str">
            <v>SAGE Tunisia</v>
          </cell>
          <cell r="F2194" t="str">
            <v>PRODUCTION</v>
          </cell>
          <cell r="G2194" t="str">
            <v>Couturière</v>
          </cell>
          <cell r="H2194" t="str">
            <v>P7 AR</v>
          </cell>
          <cell r="I2194" t="str">
            <v>FAYCEL</v>
          </cell>
          <cell r="J2194" t="str">
            <v>B</v>
          </cell>
          <cell r="K2194" t="str">
            <v>DIRECTS</v>
          </cell>
          <cell r="L2194" t="str">
            <v>Variable cost at standard</v>
          </cell>
          <cell r="M2194" t="str">
            <v>Couturière</v>
          </cell>
          <cell r="N2194">
            <v>45400</v>
          </cell>
          <cell r="P2194">
            <v>-6</v>
          </cell>
          <cell r="T2194" t="str">
            <v>CDD</v>
          </cell>
          <cell r="U2194" t="str">
            <v>Contractuel</v>
          </cell>
          <cell r="V2194">
            <v>45689</v>
          </cell>
          <cell r="W2194">
            <v>45716</v>
          </cell>
          <cell r="Z2194">
            <v>45400</v>
          </cell>
          <cell r="AA2194">
            <v>4</v>
          </cell>
          <cell r="AB2194">
            <v>2024</v>
          </cell>
          <cell r="AC2194">
            <v>2028</v>
          </cell>
          <cell r="AD2194">
            <v>0.8833333333333333</v>
          </cell>
          <cell r="AE2194" t="str">
            <v>&lt; 1</v>
          </cell>
          <cell r="AF2194">
            <v>28461</v>
          </cell>
          <cell r="AG2194">
            <v>47.290410958904111</v>
          </cell>
          <cell r="AH2194" t="str">
            <v>&gt;45&lt; 55</v>
          </cell>
          <cell r="AI2194">
            <v>12489725</v>
          </cell>
          <cell r="AJ2194" t="str">
            <v>05</v>
          </cell>
          <cell r="AK2194" t="str">
            <v>07807725</v>
          </cell>
          <cell r="AL2194">
            <v>40918</v>
          </cell>
          <cell r="AM2194" t="str">
            <v>FEMME</v>
          </cell>
          <cell r="AN2194" t="str">
            <v>Célibataire</v>
          </cell>
          <cell r="AP2194" t="str">
            <v>5 ème année primaire</v>
          </cell>
          <cell r="AQ2194">
            <v>3</v>
          </cell>
          <cell r="AR2194">
            <v>1</v>
          </cell>
          <cell r="AS2194">
            <v>45765.25</v>
          </cell>
          <cell r="AT2194" t="str">
            <v>Horaire</v>
          </cell>
          <cell r="AU2194">
            <v>3.5</v>
          </cell>
          <cell r="AV2194">
            <v>17</v>
          </cell>
          <cell r="AW2194" t="str">
            <v>00100</v>
          </cell>
          <cell r="AX2194" t="str">
            <v>00003324995</v>
          </cell>
          <cell r="AY2194" t="str">
            <v>04</v>
          </cell>
          <cell r="AZ2194" t="str">
            <v>LA POSTE</v>
          </cell>
          <cell r="BA2194" t="str">
            <v>17001000000332499504</v>
          </cell>
          <cell r="BB2194">
            <v>20</v>
          </cell>
          <cell r="BC2194" t="str">
            <v>EL ATTAR SIDI HASSINE</v>
          </cell>
          <cell r="BD2194" t="str">
            <v>TUNIS</v>
          </cell>
          <cell r="BG2194">
            <v>22386879</v>
          </cell>
          <cell r="BJ2194" t="str">
            <v>SIDI HSSINE</v>
          </cell>
          <cell r="BK2194" t="str">
            <v>B-P7 AR</v>
          </cell>
          <cell r="BL2194" t="str">
            <v>1.1</v>
          </cell>
          <cell r="BT2194">
            <v>1152</v>
          </cell>
          <cell r="BU2194" t="str">
            <v>si</v>
          </cell>
        </row>
        <row r="2195">
          <cell r="B2195">
            <v>2255</v>
          </cell>
          <cell r="C2195" t="str">
            <v>Madame</v>
          </cell>
          <cell r="D2195" t="str">
            <v>RHOUMA BASMA</v>
          </cell>
          <cell r="E2195" t="str">
            <v>SAGE Tunisia</v>
          </cell>
          <cell r="F2195" t="str">
            <v>PRODUCTION</v>
          </cell>
          <cell r="G2195" t="str">
            <v>Couturière</v>
          </cell>
          <cell r="H2195" t="str">
            <v>P6 AR</v>
          </cell>
          <cell r="I2195" t="str">
            <v>MASSOUD BRAHMI</v>
          </cell>
          <cell r="J2195" t="str">
            <v>B</v>
          </cell>
          <cell r="K2195" t="str">
            <v>DIRECTS</v>
          </cell>
          <cell r="L2195" t="str">
            <v>Variable cost at standard</v>
          </cell>
          <cell r="M2195" t="str">
            <v>Couturière</v>
          </cell>
          <cell r="N2195">
            <v>45400</v>
          </cell>
          <cell r="P2195">
            <v>-6</v>
          </cell>
          <cell r="T2195" t="str">
            <v>CDD</v>
          </cell>
          <cell r="U2195" t="str">
            <v>Contractuel</v>
          </cell>
          <cell r="V2195">
            <v>45689</v>
          </cell>
          <cell r="W2195">
            <v>45716</v>
          </cell>
          <cell r="Z2195">
            <v>45400</v>
          </cell>
          <cell r="AA2195">
            <v>4</v>
          </cell>
          <cell r="AB2195">
            <v>2024</v>
          </cell>
          <cell r="AC2195">
            <v>2028</v>
          </cell>
          <cell r="AD2195">
            <v>0.8833333333333333</v>
          </cell>
          <cell r="AE2195" t="str">
            <v>&lt; 1</v>
          </cell>
          <cell r="AF2195">
            <v>28533</v>
          </cell>
          <cell r="AG2195">
            <v>47.093150684931508</v>
          </cell>
          <cell r="AH2195" t="str">
            <v>&gt;45&lt; 55</v>
          </cell>
          <cell r="AI2195">
            <v>12143940</v>
          </cell>
          <cell r="AJ2195" t="str">
            <v>07</v>
          </cell>
          <cell r="AK2195" t="str">
            <v>07076425</v>
          </cell>
          <cell r="AL2195">
            <v>36071</v>
          </cell>
          <cell r="AM2195" t="str">
            <v>FEMME</v>
          </cell>
          <cell r="AN2195" t="str">
            <v>Célibataire</v>
          </cell>
          <cell r="AP2195" t="str">
            <v>6 ème année primaire</v>
          </cell>
          <cell r="AQ2195">
            <v>3</v>
          </cell>
          <cell r="AR2195">
            <v>1</v>
          </cell>
          <cell r="AS2195">
            <v>45765.25</v>
          </cell>
          <cell r="AT2195" t="str">
            <v>Horaire</v>
          </cell>
          <cell r="AU2195">
            <v>3.5</v>
          </cell>
          <cell r="AV2195">
            <v>14</v>
          </cell>
          <cell r="AW2195" t="str">
            <v>06806</v>
          </cell>
          <cell r="AX2195">
            <v>81007013436</v>
          </cell>
          <cell r="AY2195">
            <v>11</v>
          </cell>
          <cell r="AZ2195" t="str">
            <v>BH</v>
          </cell>
          <cell r="BA2195" t="str">
            <v>14068068100701343611</v>
          </cell>
          <cell r="BB2195">
            <v>20</v>
          </cell>
          <cell r="BC2195" t="str">
            <v>MOUROUJ 5</v>
          </cell>
          <cell r="BD2195" t="str">
            <v>BEN AROUS</v>
          </cell>
          <cell r="BG2195">
            <v>23307552</v>
          </cell>
          <cell r="BJ2195" t="str">
            <v>MOUROUJ 5</v>
          </cell>
          <cell r="BK2195" t="str">
            <v>B-P6 AR</v>
          </cell>
          <cell r="BL2195" t="str">
            <v>1.1</v>
          </cell>
          <cell r="BT2195">
            <v>1154</v>
          </cell>
          <cell r="BU2195" t="str">
            <v>si</v>
          </cell>
        </row>
        <row r="2196">
          <cell r="B2196">
            <v>2256</v>
          </cell>
          <cell r="C2196" t="str">
            <v>Madame</v>
          </cell>
          <cell r="D2196" t="str">
            <v>Bougassa samiha</v>
          </cell>
          <cell r="E2196" t="str">
            <v>SAGE Tunisia</v>
          </cell>
          <cell r="F2196" t="str">
            <v>PRODUCTION</v>
          </cell>
          <cell r="G2196" t="str">
            <v>Couturière</v>
          </cell>
          <cell r="H2196" t="str">
            <v>P7 AR</v>
          </cell>
          <cell r="I2196" t="str">
            <v>FAYCEL</v>
          </cell>
          <cell r="J2196" t="str">
            <v>B</v>
          </cell>
          <cell r="K2196" t="str">
            <v>DIRECTS</v>
          </cell>
          <cell r="L2196" t="str">
            <v>Variable cost at standard</v>
          </cell>
          <cell r="M2196" t="str">
            <v>Couturière</v>
          </cell>
          <cell r="N2196">
            <v>45401</v>
          </cell>
          <cell r="P2196">
            <v>-6</v>
          </cell>
          <cell r="T2196" t="str">
            <v>CDD</v>
          </cell>
          <cell r="U2196" t="str">
            <v>Contractuel</v>
          </cell>
          <cell r="V2196">
            <v>45689</v>
          </cell>
          <cell r="W2196">
            <v>45716</v>
          </cell>
          <cell r="Z2196">
            <v>45401</v>
          </cell>
          <cell r="AA2196">
            <v>4</v>
          </cell>
          <cell r="AB2196">
            <v>2024</v>
          </cell>
          <cell r="AC2196">
            <v>2028</v>
          </cell>
          <cell r="AD2196">
            <v>0.88055555555555554</v>
          </cell>
          <cell r="AE2196" t="str">
            <v>&lt; 1</v>
          </cell>
          <cell r="AF2196">
            <v>30013</v>
          </cell>
          <cell r="AG2196">
            <v>43.038356164383565</v>
          </cell>
          <cell r="AH2196" t="str">
            <v>&gt;35&lt; 45</v>
          </cell>
          <cell r="AI2196">
            <v>12985366</v>
          </cell>
          <cell r="AJ2196" t="str">
            <v>06</v>
          </cell>
          <cell r="AK2196" t="str">
            <v>04705094</v>
          </cell>
          <cell r="AL2196" t="str">
            <v>29/07/20219</v>
          </cell>
          <cell r="AM2196" t="str">
            <v>FEMME</v>
          </cell>
          <cell r="AN2196" t="str">
            <v>Marié(e)</v>
          </cell>
          <cell r="AO2196">
            <v>3</v>
          </cell>
          <cell r="AQ2196">
            <v>3</v>
          </cell>
          <cell r="AR2196">
            <v>1</v>
          </cell>
          <cell r="AS2196">
            <v>45766.25</v>
          </cell>
          <cell r="AT2196" t="str">
            <v>Horaire</v>
          </cell>
          <cell r="AU2196">
            <v>3.5</v>
          </cell>
          <cell r="AV2196">
            <v>17</v>
          </cell>
          <cell r="AW2196" t="str">
            <v>00100</v>
          </cell>
          <cell r="AX2196" t="str">
            <v>00003441906</v>
          </cell>
          <cell r="AY2196">
            <v>23</v>
          </cell>
          <cell r="AZ2196" t="str">
            <v>LA POSTE</v>
          </cell>
          <cell r="BA2196" t="str">
            <v>17001000000344190623</v>
          </cell>
          <cell r="BB2196">
            <v>20</v>
          </cell>
          <cell r="BC2196" t="str">
            <v>11 RUE Habib bougatfa sidi hssine</v>
          </cell>
          <cell r="BD2196" t="str">
            <v>TUNIS</v>
          </cell>
          <cell r="BG2196">
            <v>27776578</v>
          </cell>
          <cell r="BJ2196" t="str">
            <v>SIDI HSSINE</v>
          </cell>
          <cell r="BK2196" t="str">
            <v>B-P7 AR</v>
          </cell>
          <cell r="BL2196" t="str">
            <v>1.1</v>
          </cell>
          <cell r="BT2196">
            <v>1155</v>
          </cell>
          <cell r="BU2196" t="str">
            <v>si</v>
          </cell>
        </row>
        <row r="2197">
          <cell r="B2197">
            <v>2257</v>
          </cell>
          <cell r="C2197" t="str">
            <v>Madame</v>
          </cell>
          <cell r="D2197" t="str">
            <v>RAHMENI KHAWLA</v>
          </cell>
          <cell r="E2197" t="str">
            <v>SAGE Tunisia</v>
          </cell>
          <cell r="F2197" t="str">
            <v>PRODUCTION</v>
          </cell>
          <cell r="G2197" t="str">
            <v>Alimentatrice</v>
          </cell>
          <cell r="H2197" t="str">
            <v>P7 AR</v>
          </cell>
          <cell r="I2197" t="str">
            <v>FAYCEL</v>
          </cell>
          <cell r="J2197" t="str">
            <v>B</v>
          </cell>
          <cell r="K2197" t="str">
            <v>DIRECTS</v>
          </cell>
          <cell r="L2197" t="str">
            <v>Variable cost at standard</v>
          </cell>
          <cell r="M2197" t="str">
            <v>Alimentatrice</v>
          </cell>
          <cell r="N2197">
            <v>45401</v>
          </cell>
          <cell r="P2197">
            <v>-249</v>
          </cell>
          <cell r="Q2197">
            <v>45456</v>
          </cell>
          <cell r="R2197" t="str">
            <v>fatigue</v>
          </cell>
          <cell r="T2197" t="str">
            <v>CDD</v>
          </cell>
          <cell r="U2197" t="str">
            <v>Contractuel</v>
          </cell>
          <cell r="V2197">
            <v>45444</v>
          </cell>
          <cell r="W2197">
            <v>45473</v>
          </cell>
          <cell r="Z2197">
            <v>45401</v>
          </cell>
          <cell r="AA2197">
            <v>4</v>
          </cell>
          <cell r="AB2197">
            <v>2024</v>
          </cell>
          <cell r="AC2197">
            <v>2028</v>
          </cell>
          <cell r="AD2197">
            <v>0.88055555555555554</v>
          </cell>
          <cell r="AE2197" t="str">
            <v>&lt; 1</v>
          </cell>
          <cell r="AF2197" t="str">
            <v>28/04/1987</v>
          </cell>
          <cell r="AG2197">
            <v>37.88219178082192</v>
          </cell>
          <cell r="AH2197" t="str">
            <v>&gt;35&lt; 45</v>
          </cell>
          <cell r="AI2197">
            <v>16047946</v>
          </cell>
          <cell r="AJ2197" t="str">
            <v>00</v>
          </cell>
          <cell r="AK2197" t="str">
            <v>09462235</v>
          </cell>
          <cell r="AL2197" t="str">
            <v>18/09/2012</v>
          </cell>
          <cell r="AM2197" t="str">
            <v>FEMME</v>
          </cell>
          <cell r="AN2197" t="str">
            <v>Marié(e)</v>
          </cell>
          <cell r="AO2197">
            <v>1</v>
          </cell>
          <cell r="AQ2197">
            <v>3</v>
          </cell>
          <cell r="AR2197">
            <v>1</v>
          </cell>
          <cell r="AS2197">
            <v>45766.25</v>
          </cell>
          <cell r="AT2197" t="str">
            <v>Horaire</v>
          </cell>
          <cell r="AU2197">
            <v>3.6629999999999998</v>
          </cell>
          <cell r="AV2197">
            <v>17</v>
          </cell>
          <cell r="AW2197" t="str">
            <v>00100</v>
          </cell>
          <cell r="AX2197" t="str">
            <v>00003181349</v>
          </cell>
          <cell r="AY2197">
            <v>68</v>
          </cell>
          <cell r="AZ2197" t="str">
            <v>LA POSTE</v>
          </cell>
          <cell r="BA2197" t="str">
            <v>17001000000318134968</v>
          </cell>
          <cell r="BB2197">
            <v>20</v>
          </cell>
          <cell r="BC2197" t="str">
            <v xml:space="preserve">SAIDA RUE NASSIM TEBORBA </v>
          </cell>
          <cell r="BD2197" t="str">
            <v>MANOUBA</v>
          </cell>
          <cell r="BG2197">
            <v>50324140</v>
          </cell>
          <cell r="BK2197" t="str">
            <v>B-P7 AR</v>
          </cell>
          <cell r="BL2197" t="str">
            <v>1.3</v>
          </cell>
          <cell r="BU2197" t="str">
            <v>Non-Actif</v>
          </cell>
        </row>
        <row r="2198">
          <cell r="B2198">
            <v>2258</v>
          </cell>
          <cell r="C2198" t="str">
            <v>Madame</v>
          </cell>
          <cell r="D2198" t="str">
            <v>GNICHI WEJDEN</v>
          </cell>
          <cell r="E2198" t="str">
            <v>SAGE Tunisia</v>
          </cell>
          <cell r="F2198" t="str">
            <v>PRODUCTION</v>
          </cell>
          <cell r="G2198" t="str">
            <v>Couturière</v>
          </cell>
          <cell r="H2198" t="str">
            <v>P7 AR</v>
          </cell>
          <cell r="I2198" t="str">
            <v>FAYCEL</v>
          </cell>
          <cell r="J2198" t="str">
            <v>B</v>
          </cell>
          <cell r="K2198" t="str">
            <v>DIRECTS</v>
          </cell>
          <cell r="L2198" t="str">
            <v>Variable cost at standard</v>
          </cell>
          <cell r="M2198" t="str">
            <v>Couturière</v>
          </cell>
          <cell r="N2198">
            <v>45401</v>
          </cell>
          <cell r="P2198">
            <v>-6</v>
          </cell>
          <cell r="T2198" t="str">
            <v>CDD</v>
          </cell>
          <cell r="U2198" t="str">
            <v>Contractuel</v>
          </cell>
          <cell r="V2198">
            <v>45689</v>
          </cell>
          <cell r="W2198">
            <v>45716</v>
          </cell>
          <cell r="Z2198">
            <v>45401</v>
          </cell>
          <cell r="AA2198">
            <v>4</v>
          </cell>
          <cell r="AB2198">
            <v>2024</v>
          </cell>
          <cell r="AC2198">
            <v>2028</v>
          </cell>
          <cell r="AD2198">
            <v>0.88055555555555554</v>
          </cell>
          <cell r="AE2198" t="str">
            <v>&lt; 1</v>
          </cell>
          <cell r="AF2198">
            <v>37271</v>
          </cell>
          <cell r="AG2198">
            <v>23.153424657534245</v>
          </cell>
          <cell r="AH2198" t="str">
            <v>&lt; 25</v>
          </cell>
          <cell r="AI2198">
            <v>17460135</v>
          </cell>
          <cell r="AJ2198" t="str">
            <v>05</v>
          </cell>
          <cell r="AK2198" t="str">
            <v>11639437</v>
          </cell>
          <cell r="AL2198">
            <v>43733</v>
          </cell>
          <cell r="AM2198" t="str">
            <v>FEMME</v>
          </cell>
          <cell r="AN2198" t="str">
            <v>Marié(e)</v>
          </cell>
          <cell r="AO2198">
            <v>1</v>
          </cell>
          <cell r="AP2198" t="str">
            <v>7ème année</v>
          </cell>
          <cell r="AQ2198">
            <v>3</v>
          </cell>
          <cell r="AR2198">
            <v>1</v>
          </cell>
          <cell r="AS2198">
            <v>45766.25</v>
          </cell>
          <cell r="AT2198" t="str">
            <v>Horaire</v>
          </cell>
          <cell r="AU2198">
            <v>3.5</v>
          </cell>
          <cell r="AV2198">
            <v>17</v>
          </cell>
          <cell r="AW2198">
            <v>53594</v>
          </cell>
          <cell r="AX2198" t="str">
            <v>01722029093</v>
          </cell>
          <cell r="AY2198">
            <v>90</v>
          </cell>
          <cell r="AZ2198" t="str">
            <v>LA POSTE</v>
          </cell>
          <cell r="BA2198" t="str">
            <v>17535940172202909390</v>
          </cell>
          <cell r="BB2198">
            <v>20</v>
          </cell>
          <cell r="BC2198" t="str">
            <v>SIDI HASSINE</v>
          </cell>
          <cell r="BD2198" t="str">
            <v>TUNIS</v>
          </cell>
          <cell r="BG2198">
            <v>20698890</v>
          </cell>
          <cell r="BJ2198" t="str">
            <v>SIDI HSSINE</v>
          </cell>
          <cell r="BK2198" t="str">
            <v>B-P7 AR</v>
          </cell>
          <cell r="BL2198" t="str">
            <v>1.1</v>
          </cell>
          <cell r="BT2198">
            <v>1161</v>
          </cell>
          <cell r="BU2198" t="str">
            <v>si</v>
          </cell>
        </row>
        <row r="2199">
          <cell r="B2199">
            <v>2259</v>
          </cell>
          <cell r="C2199" t="str">
            <v>Madame</v>
          </cell>
          <cell r="D2199" t="str">
            <v>MASSOUDI WAFA</v>
          </cell>
          <cell r="E2199" t="str">
            <v>SAGE Tunisia</v>
          </cell>
          <cell r="F2199" t="str">
            <v>PRODUCTION</v>
          </cell>
          <cell r="G2199" t="str">
            <v>Contrôle Qualité</v>
          </cell>
          <cell r="H2199" t="str">
            <v>Panda</v>
          </cell>
          <cell r="I2199" t="str">
            <v>FAWZI SENDESNI</v>
          </cell>
          <cell r="J2199" t="str">
            <v>B</v>
          </cell>
          <cell r="K2199" t="str">
            <v>INDIRECTS</v>
          </cell>
          <cell r="L2199" t="str">
            <v>Variable cost at standard</v>
          </cell>
          <cell r="M2199" t="str">
            <v>Contrôle Qualité</v>
          </cell>
          <cell r="N2199">
            <v>45402</v>
          </cell>
          <cell r="P2199">
            <v>-6</v>
          </cell>
          <cell r="T2199" t="str">
            <v>CDD</v>
          </cell>
          <cell r="U2199" t="str">
            <v>Contractuel</v>
          </cell>
          <cell r="V2199">
            <v>45689</v>
          </cell>
          <cell r="W2199">
            <v>45716</v>
          </cell>
          <cell r="Z2199">
            <v>45402</v>
          </cell>
          <cell r="AA2199">
            <v>4</v>
          </cell>
          <cell r="AB2199">
            <v>2024</v>
          </cell>
          <cell r="AC2199">
            <v>2028</v>
          </cell>
          <cell r="AD2199">
            <v>0.87777777777777777</v>
          </cell>
          <cell r="AE2199" t="str">
            <v>&lt; 1</v>
          </cell>
          <cell r="AF2199">
            <v>36213</v>
          </cell>
          <cell r="AG2199">
            <v>26.052054794520547</v>
          </cell>
          <cell r="AH2199" t="str">
            <v>&gt;25&lt; 35</v>
          </cell>
          <cell r="AI2199">
            <v>17331812</v>
          </cell>
          <cell r="AJ2199" t="str">
            <v>08</v>
          </cell>
          <cell r="AK2199" t="str">
            <v>14361583</v>
          </cell>
          <cell r="AL2199">
            <v>45323</v>
          </cell>
          <cell r="AM2199" t="str">
            <v>FEMME</v>
          </cell>
          <cell r="AN2199" t="str">
            <v>Célibataire</v>
          </cell>
          <cell r="AP2199" t="str">
            <v xml:space="preserve">Baccalauréat </v>
          </cell>
          <cell r="AQ2199">
            <v>3</v>
          </cell>
          <cell r="AR2199">
            <v>1</v>
          </cell>
          <cell r="AS2199">
            <v>45767.25</v>
          </cell>
          <cell r="AT2199" t="str">
            <v>Horaire</v>
          </cell>
          <cell r="AU2199">
            <v>3.6629999999999998</v>
          </cell>
          <cell r="AV2199">
            <v>17</v>
          </cell>
          <cell r="AW2199" t="str">
            <v>00100</v>
          </cell>
          <cell r="AX2199" t="str">
            <v>00002846761</v>
          </cell>
          <cell r="AY2199">
            <v>76</v>
          </cell>
          <cell r="AZ2199" t="str">
            <v>LA POSTE</v>
          </cell>
          <cell r="BA2199" t="str">
            <v>17001000000284676176</v>
          </cell>
          <cell r="BB2199">
            <v>20</v>
          </cell>
          <cell r="BC2199" t="str">
            <v>CHEBAOU OUED LIL</v>
          </cell>
          <cell r="BD2199" t="str">
            <v>MANOUBA</v>
          </cell>
          <cell r="BG2199">
            <v>96579831</v>
          </cell>
          <cell r="BJ2199" t="str">
            <v>OUED ELIL</v>
          </cell>
          <cell r="BK2199" t="str">
            <v>B-Panda</v>
          </cell>
          <cell r="BL2199" t="str">
            <v>1.3</v>
          </cell>
          <cell r="BT2199">
            <v>762</v>
          </cell>
          <cell r="BU2199" t="str">
            <v>si</v>
          </cell>
        </row>
        <row r="2200">
          <cell r="B2200">
            <v>2260</v>
          </cell>
          <cell r="C2200" t="str">
            <v>Madame</v>
          </cell>
          <cell r="D2200" t="str">
            <v>MIGHRI NAIMA</v>
          </cell>
          <cell r="E2200" t="str">
            <v>SAGE Tunisia</v>
          </cell>
          <cell r="F2200" t="str">
            <v>PRODUCTION</v>
          </cell>
          <cell r="G2200" t="str">
            <v>Couturière</v>
          </cell>
          <cell r="H2200" t="str">
            <v>P7 AR</v>
          </cell>
          <cell r="I2200" t="str">
            <v>FOUED HOMRANI</v>
          </cell>
          <cell r="J2200" t="str">
            <v>A</v>
          </cell>
          <cell r="K2200" t="str">
            <v>DIRECTS</v>
          </cell>
          <cell r="L2200" t="str">
            <v>Variable cost at standard</v>
          </cell>
          <cell r="M2200" t="str">
            <v>Couturière</v>
          </cell>
          <cell r="N2200">
            <v>45402</v>
          </cell>
          <cell r="P2200">
            <v>-6</v>
          </cell>
          <cell r="T2200" t="str">
            <v>CDD</v>
          </cell>
          <cell r="U2200" t="str">
            <v>Contractuel</v>
          </cell>
          <cell r="V2200">
            <v>45689</v>
          </cell>
          <cell r="W2200">
            <v>45716</v>
          </cell>
          <cell r="Z2200">
            <v>45402</v>
          </cell>
          <cell r="AA2200">
            <v>4</v>
          </cell>
          <cell r="AB2200">
            <v>2024</v>
          </cell>
          <cell r="AC2200">
            <v>2028</v>
          </cell>
          <cell r="AD2200">
            <v>0.87777777777777777</v>
          </cell>
          <cell r="AE2200" t="str">
            <v>&lt; 1</v>
          </cell>
          <cell r="AF2200">
            <v>33847</v>
          </cell>
          <cell r="AG2200">
            <v>32.534246575342465</v>
          </cell>
          <cell r="AH2200" t="str">
            <v>&gt;25&lt; 35</v>
          </cell>
          <cell r="AI2200">
            <v>16625841</v>
          </cell>
          <cell r="AJ2200" t="str">
            <v>09</v>
          </cell>
          <cell r="AK2200" t="str">
            <v>09497831</v>
          </cell>
          <cell r="AL2200">
            <v>41103</v>
          </cell>
          <cell r="AM2200" t="str">
            <v>FEMME</v>
          </cell>
          <cell r="AN2200" t="str">
            <v>Marié(e)</v>
          </cell>
          <cell r="AO2200">
            <v>1</v>
          </cell>
          <cell r="AP2200" t="str">
            <v>6 ème année primaire</v>
          </cell>
          <cell r="AQ2200">
            <v>3</v>
          </cell>
          <cell r="AR2200">
            <v>1</v>
          </cell>
          <cell r="AS2200">
            <v>45767.25</v>
          </cell>
          <cell r="AT2200" t="str">
            <v>Horaire</v>
          </cell>
          <cell r="AU2200">
            <v>3.5</v>
          </cell>
          <cell r="AV2200">
            <v>17</v>
          </cell>
          <cell r="AW2200">
            <v>20600</v>
          </cell>
          <cell r="AX2200" t="str">
            <v>00002646417</v>
          </cell>
          <cell r="AY2200">
            <v>86</v>
          </cell>
          <cell r="AZ2200" t="str">
            <v>LA POSTE</v>
          </cell>
          <cell r="BA2200" t="str">
            <v>17206000000264641786</v>
          </cell>
          <cell r="BB2200">
            <v>20</v>
          </cell>
          <cell r="BC2200" t="str">
            <v>TEBORBA</v>
          </cell>
          <cell r="BD2200" t="str">
            <v>MANOUBA</v>
          </cell>
          <cell r="BG2200">
            <v>28086781</v>
          </cell>
          <cell r="BJ2200" t="str">
            <v>TEBORBA</v>
          </cell>
          <cell r="BK2200" t="str">
            <v>A-P7 AR</v>
          </cell>
          <cell r="BL2200" t="str">
            <v>1.1</v>
          </cell>
          <cell r="BT2200">
            <v>988</v>
          </cell>
          <cell r="BU2200" t="str">
            <v>si</v>
          </cell>
        </row>
        <row r="2201">
          <cell r="B2201">
            <v>2261</v>
          </cell>
          <cell r="C2201" t="str">
            <v>Madame</v>
          </cell>
          <cell r="D2201" t="str">
            <v>SAKOUHI SAFA</v>
          </cell>
          <cell r="E2201" t="str">
            <v>SAGE Tunisia</v>
          </cell>
          <cell r="F2201" t="str">
            <v>PRODUCTION</v>
          </cell>
          <cell r="G2201" t="str">
            <v>CAMPO</v>
          </cell>
          <cell r="H2201" t="str">
            <v>P7 AR</v>
          </cell>
          <cell r="I2201" t="str">
            <v xml:space="preserve">Anis Mejri </v>
          </cell>
          <cell r="J2201" t="str">
            <v>B</v>
          </cell>
          <cell r="K2201" t="str">
            <v>DIRECTS</v>
          </cell>
          <cell r="L2201" t="str">
            <v>Variable cost at standard</v>
          </cell>
          <cell r="M2201" t="str">
            <v>CAMPO</v>
          </cell>
          <cell r="N2201">
            <v>45404</v>
          </cell>
          <cell r="P2201">
            <v>-6</v>
          </cell>
          <cell r="T2201" t="str">
            <v>CDD</v>
          </cell>
          <cell r="U2201" t="str">
            <v>Contractuel</v>
          </cell>
          <cell r="V2201">
            <v>45689</v>
          </cell>
          <cell r="W2201">
            <v>45716</v>
          </cell>
          <cell r="Z2201">
            <v>45404</v>
          </cell>
          <cell r="AA2201">
            <v>4</v>
          </cell>
          <cell r="AB2201">
            <v>2024</v>
          </cell>
          <cell r="AC2201">
            <v>2028</v>
          </cell>
          <cell r="AD2201">
            <v>0.87222222222222223</v>
          </cell>
          <cell r="AE2201" t="str">
            <v>&lt; 1</v>
          </cell>
          <cell r="AF2201">
            <v>35596</v>
          </cell>
          <cell r="AG2201">
            <v>27.742465753424657</v>
          </cell>
          <cell r="AH2201" t="str">
            <v>&gt;25&lt; 35</v>
          </cell>
          <cell r="AI2201">
            <v>17181681</v>
          </cell>
          <cell r="AJ2201" t="str">
            <v>05</v>
          </cell>
          <cell r="AK2201" t="str">
            <v>13003657</v>
          </cell>
          <cell r="AL2201">
            <v>41358</v>
          </cell>
          <cell r="AM2201" t="str">
            <v>FEMME</v>
          </cell>
          <cell r="AN2201" t="str">
            <v>Célibataire</v>
          </cell>
          <cell r="AP2201" t="str">
            <v xml:space="preserve">Baccalauréat </v>
          </cell>
          <cell r="AQ2201">
            <v>3</v>
          </cell>
          <cell r="AR2201">
            <v>1</v>
          </cell>
          <cell r="AS2201">
            <v>45769.25</v>
          </cell>
          <cell r="AT2201" t="str">
            <v>Horaire</v>
          </cell>
          <cell r="AU2201">
            <v>3.5</v>
          </cell>
          <cell r="AV2201">
            <v>17</v>
          </cell>
          <cell r="AW2201" t="str">
            <v>00100</v>
          </cell>
          <cell r="AX2201" t="str">
            <v>00003059385</v>
          </cell>
          <cell r="AY2201">
            <v>76</v>
          </cell>
          <cell r="AZ2201" t="str">
            <v>LA POSTE</v>
          </cell>
          <cell r="BA2201" t="str">
            <v>17001000000305938576</v>
          </cell>
          <cell r="BB2201">
            <v>20</v>
          </cell>
          <cell r="BC2201" t="str">
            <v>CITE MECHTEL AGBA</v>
          </cell>
          <cell r="BD2201" t="str">
            <v>TUNIS</v>
          </cell>
          <cell r="BG2201">
            <v>27040716</v>
          </cell>
          <cell r="BJ2201" t="str">
            <v>AGBA</v>
          </cell>
          <cell r="BK2201" t="str">
            <v>CAMPO B</v>
          </cell>
          <cell r="BL2201" t="str">
            <v>1.1</v>
          </cell>
          <cell r="BS2201" t="str">
            <v>retour le 11-11-24</v>
          </cell>
          <cell r="BT2201">
            <v>113</v>
          </cell>
          <cell r="BU2201" t="str">
            <v>si</v>
          </cell>
        </row>
        <row r="2202">
          <cell r="B2202">
            <v>2262</v>
          </cell>
          <cell r="C2202" t="str">
            <v>Madame</v>
          </cell>
          <cell r="D2202" t="str">
            <v>JEMAII SARRA</v>
          </cell>
          <cell r="E2202" t="str">
            <v>SAGE Tunisia</v>
          </cell>
          <cell r="F2202" t="str">
            <v>PRODUCTION</v>
          </cell>
          <cell r="G2202" t="str">
            <v>Prép CAMPO</v>
          </cell>
          <cell r="H2202" t="str">
            <v>P7 AR</v>
          </cell>
          <cell r="I2202" t="str">
            <v>MOHAMED MAALAOUI</v>
          </cell>
          <cell r="J2202" t="str">
            <v>A</v>
          </cell>
          <cell r="K2202" t="str">
            <v>DIRECTS</v>
          </cell>
          <cell r="L2202" t="str">
            <v>Variable cost at standard</v>
          </cell>
          <cell r="M2202" t="str">
            <v>Prép CAMPO</v>
          </cell>
          <cell r="N2202">
            <v>45404</v>
          </cell>
          <cell r="P2202">
            <v>-218</v>
          </cell>
          <cell r="Q2202">
            <v>45475</v>
          </cell>
          <cell r="R2202" t="str">
            <v>Personnel</v>
          </cell>
          <cell r="T2202" t="str">
            <v>CDD</v>
          </cell>
          <cell r="U2202" t="str">
            <v>Contractuel</v>
          </cell>
          <cell r="V2202">
            <v>45474</v>
          </cell>
          <cell r="W2202">
            <v>45504</v>
          </cell>
          <cell r="Z2202">
            <v>45404</v>
          </cell>
          <cell r="AA2202">
            <v>4</v>
          </cell>
          <cell r="AB2202">
            <v>2024</v>
          </cell>
          <cell r="AC2202">
            <v>2028</v>
          </cell>
          <cell r="AD2202">
            <v>0.87222222222222223</v>
          </cell>
          <cell r="AE2202" t="str">
            <v>&lt; 1</v>
          </cell>
          <cell r="AF2202">
            <v>36032</v>
          </cell>
          <cell r="AG2202">
            <v>26.547945205479451</v>
          </cell>
          <cell r="AH2202" t="str">
            <v>&gt;25&lt; 35</v>
          </cell>
          <cell r="AI2202">
            <v>17591059</v>
          </cell>
          <cell r="AJ2202" t="str">
            <v>09</v>
          </cell>
          <cell r="AK2202" t="str">
            <v>12356438</v>
          </cell>
          <cell r="AL2202">
            <v>42977</v>
          </cell>
          <cell r="AM2202" t="str">
            <v>FEMME</v>
          </cell>
          <cell r="AN2202" t="str">
            <v>Célibataire</v>
          </cell>
          <cell r="AP2202" t="str">
            <v>3ème année sécondaire</v>
          </cell>
          <cell r="AQ2202">
            <v>3</v>
          </cell>
          <cell r="AR2202">
            <v>1</v>
          </cell>
          <cell r="AS2202">
            <v>45769.25</v>
          </cell>
          <cell r="AT2202" t="str">
            <v>Horaire</v>
          </cell>
          <cell r="AU2202">
            <v>3.5</v>
          </cell>
          <cell r="AV2202">
            <v>17</v>
          </cell>
          <cell r="AW2202">
            <v>53594</v>
          </cell>
          <cell r="AX2202" t="str">
            <v>01712173273</v>
          </cell>
          <cell r="AY2202">
            <v>10</v>
          </cell>
          <cell r="AZ2202" t="str">
            <v>LA POSTE</v>
          </cell>
          <cell r="BA2202" t="str">
            <v>17535940171217327310</v>
          </cell>
          <cell r="BB2202">
            <v>20</v>
          </cell>
          <cell r="BC2202" t="str">
            <v>DENDEN</v>
          </cell>
          <cell r="BD2202" t="str">
            <v>TUNIS</v>
          </cell>
          <cell r="BG2202">
            <v>28696055</v>
          </cell>
          <cell r="BK2202" t="str">
            <v>CAMPO C</v>
          </cell>
          <cell r="BL2202" t="str">
            <v>1.1</v>
          </cell>
          <cell r="BU2202" t="str">
            <v>Non-Actif</v>
          </cell>
        </row>
        <row r="2203">
          <cell r="B2203">
            <v>2263</v>
          </cell>
          <cell r="C2203" t="str">
            <v>Madame</v>
          </cell>
          <cell r="D2203" t="str">
            <v>MAHBOULI MARIEM</v>
          </cell>
          <cell r="E2203" t="str">
            <v>SAGE Tunisia</v>
          </cell>
          <cell r="F2203" t="str">
            <v>PRODUCTION</v>
          </cell>
          <cell r="G2203" t="str">
            <v>Couturière</v>
          </cell>
          <cell r="H2203" t="str">
            <v>P6 AR</v>
          </cell>
          <cell r="I2203" t="str">
            <v>Bel Hadj Mohamed</v>
          </cell>
          <cell r="J2203" t="str">
            <v>A</v>
          </cell>
          <cell r="K2203" t="str">
            <v>DIRECTS</v>
          </cell>
          <cell r="L2203" t="str">
            <v>Variable cost at standard</v>
          </cell>
          <cell r="M2203" t="str">
            <v>Couturière</v>
          </cell>
          <cell r="N2203">
            <v>45404</v>
          </cell>
          <cell r="P2203">
            <v>-6</v>
          </cell>
          <cell r="T2203" t="str">
            <v>CDD</v>
          </cell>
          <cell r="U2203" t="str">
            <v>Contractuel</v>
          </cell>
          <cell r="V2203">
            <v>45689</v>
          </cell>
          <cell r="W2203">
            <v>45716</v>
          </cell>
          <cell r="Z2203">
            <v>45404</v>
          </cell>
          <cell r="AA2203">
            <v>4</v>
          </cell>
          <cell r="AB2203">
            <v>2024</v>
          </cell>
          <cell r="AC2203">
            <v>2028</v>
          </cell>
          <cell r="AD2203">
            <v>0.87222222222222223</v>
          </cell>
          <cell r="AE2203" t="str">
            <v>&lt; 1</v>
          </cell>
          <cell r="AF2203">
            <v>29176</v>
          </cell>
          <cell r="AG2203">
            <v>45.331506849315069</v>
          </cell>
          <cell r="AH2203" t="str">
            <v>&gt;45&lt; 55</v>
          </cell>
          <cell r="AI2203">
            <v>12210236</v>
          </cell>
          <cell r="AJ2203" t="str">
            <v>07</v>
          </cell>
          <cell r="AK2203" t="str">
            <v>07061479</v>
          </cell>
          <cell r="AL2203">
            <v>35440</v>
          </cell>
          <cell r="AM2203" t="str">
            <v>FEMME</v>
          </cell>
          <cell r="AN2203" t="str">
            <v>Marié(e)</v>
          </cell>
          <cell r="AP2203" t="str">
            <v>6 ème année primaire</v>
          </cell>
          <cell r="AQ2203">
            <v>3</v>
          </cell>
          <cell r="AR2203">
            <v>1</v>
          </cell>
          <cell r="AS2203">
            <v>45769.25</v>
          </cell>
          <cell r="AT2203" t="str">
            <v>Horaire</v>
          </cell>
          <cell r="AU2203">
            <v>3.5</v>
          </cell>
          <cell r="AV2203">
            <v>17</v>
          </cell>
          <cell r="AW2203" t="str">
            <v>00100</v>
          </cell>
          <cell r="AX2203" t="str">
            <v>00002571876</v>
          </cell>
          <cell r="AY2203">
            <v>37</v>
          </cell>
          <cell r="AZ2203" t="str">
            <v>LA POSTE</v>
          </cell>
          <cell r="BA2203" t="str">
            <v>17001000000257187637</v>
          </cell>
          <cell r="BB2203">
            <v>20</v>
          </cell>
          <cell r="BC2203" t="str">
            <v>CITE DES JARDINS MORNEG</v>
          </cell>
          <cell r="BD2203" t="str">
            <v>BEN AROUS</v>
          </cell>
          <cell r="BG2203">
            <v>25093348</v>
          </cell>
          <cell r="BJ2203" t="str">
            <v>MORNAG</v>
          </cell>
          <cell r="BK2203" t="str">
            <v>A-P6 AR</v>
          </cell>
          <cell r="BL2203" t="str">
            <v>1.1</v>
          </cell>
          <cell r="BT2203">
            <v>996</v>
          </cell>
          <cell r="BU2203" t="str">
            <v>si</v>
          </cell>
        </row>
        <row r="2204">
          <cell r="B2204">
            <v>2264</v>
          </cell>
          <cell r="C2204" t="str">
            <v>Madame</v>
          </cell>
          <cell r="D2204" t="str">
            <v>HAMMAMI RADHIA</v>
          </cell>
          <cell r="E2204" t="str">
            <v>SAGE Tunisia</v>
          </cell>
          <cell r="F2204" t="str">
            <v>PRODUCTION</v>
          </cell>
          <cell r="G2204" t="str">
            <v>Couturière</v>
          </cell>
          <cell r="H2204" t="str">
            <v>P6 AR</v>
          </cell>
          <cell r="I2204" t="str">
            <v>MEJRI ANIS</v>
          </cell>
          <cell r="J2204" t="str">
            <v>A</v>
          </cell>
          <cell r="K2204" t="str">
            <v>DIRECTS</v>
          </cell>
          <cell r="L2204" t="str">
            <v>Variable cost at standard</v>
          </cell>
          <cell r="M2204" t="str">
            <v>Couturière</v>
          </cell>
          <cell r="N2204">
            <v>45404</v>
          </cell>
          <cell r="P2204">
            <v>36</v>
          </cell>
          <cell r="Q2204">
            <v>45418</v>
          </cell>
          <cell r="R2204" t="str">
            <v>Accompagnement</v>
          </cell>
          <cell r="T2204" t="str">
            <v>CDD</v>
          </cell>
          <cell r="U2204" t="str">
            <v>Contractuel</v>
          </cell>
          <cell r="V2204">
            <v>45404</v>
          </cell>
          <cell r="W2204">
            <v>45443</v>
          </cell>
          <cell r="Z2204">
            <v>45404</v>
          </cell>
          <cell r="AA2204">
            <v>4</v>
          </cell>
          <cell r="AB2204">
            <v>2024</v>
          </cell>
          <cell r="AC2204">
            <v>2028</v>
          </cell>
          <cell r="AD2204">
            <v>0.87222222222222223</v>
          </cell>
          <cell r="AE2204" t="str">
            <v>&lt; 1</v>
          </cell>
          <cell r="AF2204">
            <v>27116</v>
          </cell>
          <cell r="AG2204">
            <v>50.975342465753428</v>
          </cell>
          <cell r="AH2204" t="str">
            <v>&gt;45&lt; 55</v>
          </cell>
          <cell r="AI2204">
            <v>11793535</v>
          </cell>
          <cell r="AJ2204" t="str">
            <v>01</v>
          </cell>
          <cell r="AK2204" t="str">
            <v>07056910</v>
          </cell>
          <cell r="AL2204">
            <v>35263</v>
          </cell>
          <cell r="AM2204" t="str">
            <v>FEMME</v>
          </cell>
          <cell r="AN2204" t="str">
            <v>Célibataire</v>
          </cell>
          <cell r="AP2204" t="str">
            <v>6 ème année primaire</v>
          </cell>
          <cell r="AQ2204">
            <v>3</v>
          </cell>
          <cell r="AR2204">
            <v>1</v>
          </cell>
          <cell r="AS2204">
            <v>45769.25</v>
          </cell>
          <cell r="AT2204" t="str">
            <v>Horaire</v>
          </cell>
          <cell r="AU2204">
            <v>3.5</v>
          </cell>
          <cell r="AV2204">
            <v>17</v>
          </cell>
          <cell r="AW2204" t="str">
            <v>00100</v>
          </cell>
          <cell r="AX2204" t="str">
            <v>00003443190</v>
          </cell>
          <cell r="AY2204">
            <v>51</v>
          </cell>
          <cell r="AZ2204" t="str">
            <v>LA POSTE</v>
          </cell>
          <cell r="BA2204" t="str">
            <v>17001000000344319051</v>
          </cell>
          <cell r="BB2204">
            <v>20</v>
          </cell>
          <cell r="BC2204" t="str">
            <v>OUARDIA 4</v>
          </cell>
          <cell r="BD2204" t="str">
            <v>BEN AROUS</v>
          </cell>
          <cell r="BG2204">
            <v>54495033</v>
          </cell>
          <cell r="BK2204" t="str">
            <v>A-P6 AR</v>
          </cell>
          <cell r="BL2204" t="str">
            <v>1.1</v>
          </cell>
          <cell r="BU2204" t="str">
            <v>Non-Actif</v>
          </cell>
        </row>
        <row r="2205">
          <cell r="B2205">
            <v>2265</v>
          </cell>
          <cell r="C2205" t="str">
            <v>Madame</v>
          </cell>
          <cell r="D2205" t="str">
            <v>ARFAOUI LAMIA</v>
          </cell>
          <cell r="E2205" t="str">
            <v>SAGE Tunisia</v>
          </cell>
          <cell r="F2205" t="str">
            <v>PRODUCTION</v>
          </cell>
          <cell r="G2205" t="str">
            <v>Couturière</v>
          </cell>
          <cell r="H2205" t="str">
            <v>P6 AR</v>
          </cell>
          <cell r="I2205" t="str">
            <v>Bel Hadj Mohamed</v>
          </cell>
          <cell r="J2205" t="str">
            <v>A</v>
          </cell>
          <cell r="K2205" t="str">
            <v>DIRECTS</v>
          </cell>
          <cell r="L2205" t="str">
            <v>Variable cost at standard</v>
          </cell>
          <cell r="M2205" t="str">
            <v>Couturière</v>
          </cell>
          <cell r="N2205">
            <v>45404</v>
          </cell>
          <cell r="P2205">
            <v>-6</v>
          </cell>
          <cell r="T2205" t="str">
            <v>CDD</v>
          </cell>
          <cell r="U2205" t="str">
            <v>Contractuel</v>
          </cell>
          <cell r="V2205">
            <v>45689</v>
          </cell>
          <cell r="W2205">
            <v>45716</v>
          </cell>
          <cell r="Z2205">
            <v>45404</v>
          </cell>
          <cell r="AA2205">
            <v>4</v>
          </cell>
          <cell r="AB2205">
            <v>2024</v>
          </cell>
          <cell r="AC2205">
            <v>2028</v>
          </cell>
          <cell r="AD2205">
            <v>0.87222222222222223</v>
          </cell>
          <cell r="AE2205" t="str">
            <v>&lt; 1</v>
          </cell>
          <cell r="AF2205">
            <v>30504</v>
          </cell>
          <cell r="AG2205">
            <v>41.69315068493151</v>
          </cell>
          <cell r="AH2205" t="str">
            <v>&gt;35&lt; 45</v>
          </cell>
          <cell r="AI2205">
            <v>12665361</v>
          </cell>
          <cell r="AJ2205" t="str">
            <v>09</v>
          </cell>
          <cell r="AK2205" t="str">
            <v>07353664</v>
          </cell>
          <cell r="AL2205">
            <v>36728</v>
          </cell>
          <cell r="AM2205" t="str">
            <v>FEMME</v>
          </cell>
          <cell r="AN2205" t="str">
            <v>Marié(e)</v>
          </cell>
          <cell r="AO2205">
            <v>3</v>
          </cell>
          <cell r="AP2205" t="str">
            <v>6 ème année primaire</v>
          </cell>
          <cell r="AQ2205">
            <v>3</v>
          </cell>
          <cell r="AR2205">
            <v>1</v>
          </cell>
          <cell r="AS2205">
            <v>45769.25</v>
          </cell>
          <cell r="AT2205" t="str">
            <v>Horaire</v>
          </cell>
          <cell r="AU2205">
            <v>3.5</v>
          </cell>
          <cell r="AV2205">
            <v>17</v>
          </cell>
          <cell r="AW2205" t="str">
            <v>00100</v>
          </cell>
          <cell r="AX2205" t="str">
            <v>00003443015</v>
          </cell>
          <cell r="AY2205">
            <v>91</v>
          </cell>
          <cell r="AZ2205" t="str">
            <v>LA POSTE</v>
          </cell>
          <cell r="BA2205" t="str">
            <v>17001000000344301591</v>
          </cell>
          <cell r="BB2205">
            <v>20</v>
          </cell>
          <cell r="BC2205" t="str">
            <v>QUARTIER NAJET JEDAIDA</v>
          </cell>
          <cell r="BD2205" t="str">
            <v>MANOUBA</v>
          </cell>
          <cell r="BG2205">
            <v>24421114</v>
          </cell>
          <cell r="BJ2205" t="str">
            <v>JDAIDA</v>
          </cell>
          <cell r="BK2205" t="str">
            <v>A-P6 AR</v>
          </cell>
          <cell r="BL2205" t="str">
            <v>1.1</v>
          </cell>
          <cell r="BT2205">
            <v>365</v>
          </cell>
          <cell r="BU2205" t="str">
            <v>si</v>
          </cell>
        </row>
        <row r="2206">
          <cell r="B2206">
            <v>2266</v>
          </cell>
          <cell r="C2206" t="str">
            <v>Madame</v>
          </cell>
          <cell r="D2206" t="str">
            <v>DHAOUI WIEM</v>
          </cell>
          <cell r="E2206" t="str">
            <v>SAGE Tunisia</v>
          </cell>
          <cell r="F2206" t="str">
            <v>PRODUCTION</v>
          </cell>
          <cell r="G2206" t="str">
            <v>Alimentatrice</v>
          </cell>
          <cell r="H2206" t="str">
            <v>P7 AR</v>
          </cell>
          <cell r="I2206" t="str">
            <v>FAYCEL</v>
          </cell>
          <cell r="J2206" t="str">
            <v>B</v>
          </cell>
          <cell r="K2206" t="str">
            <v>DIRECTS</v>
          </cell>
          <cell r="L2206" t="str">
            <v>Variable cost at standard</v>
          </cell>
          <cell r="M2206" t="str">
            <v>Alimentatrice</v>
          </cell>
          <cell r="N2206">
            <v>45404</v>
          </cell>
          <cell r="P2206">
            <v>-6</v>
          </cell>
          <cell r="T2206" t="str">
            <v>CDD</v>
          </cell>
          <cell r="U2206" t="str">
            <v>Contractuel</v>
          </cell>
          <cell r="V2206">
            <v>45689</v>
          </cell>
          <cell r="W2206">
            <v>45716</v>
          </cell>
          <cell r="Z2206">
            <v>45404</v>
          </cell>
          <cell r="AA2206">
            <v>4</v>
          </cell>
          <cell r="AB2206">
            <v>2024</v>
          </cell>
          <cell r="AC2206">
            <v>2028</v>
          </cell>
          <cell r="AD2206">
            <v>0.87222222222222223</v>
          </cell>
          <cell r="AE2206" t="str">
            <v>&lt; 1</v>
          </cell>
          <cell r="AF2206" t="str">
            <v>14/03/2002</v>
          </cell>
          <cell r="AG2206">
            <v>22.994520547945207</v>
          </cell>
          <cell r="AH2206" t="str">
            <v>&lt; 25</v>
          </cell>
          <cell r="AK2206" t="str">
            <v>14373750</v>
          </cell>
          <cell r="AL2206" t="str">
            <v>19/07/2022</v>
          </cell>
          <cell r="AM2206" t="str">
            <v>FEMME</v>
          </cell>
          <cell r="AN2206" t="str">
            <v>Célibataire</v>
          </cell>
          <cell r="AP2206" t="str">
            <v xml:space="preserve">Baccalauréat </v>
          </cell>
          <cell r="AQ2206">
            <v>3</v>
          </cell>
          <cell r="AR2206">
            <v>1</v>
          </cell>
          <cell r="AS2206">
            <v>45769.25</v>
          </cell>
          <cell r="AT2206" t="str">
            <v>Horaire</v>
          </cell>
          <cell r="AU2206">
            <v>3.6629999999999998</v>
          </cell>
          <cell r="AV2206">
            <v>17</v>
          </cell>
          <cell r="AW2206" t="str">
            <v>00100</v>
          </cell>
          <cell r="AX2206" t="str">
            <v>00003305776</v>
          </cell>
          <cell r="AY2206">
            <v>43</v>
          </cell>
          <cell r="AZ2206" t="str">
            <v>LA POSTE</v>
          </cell>
          <cell r="BA2206" t="str">
            <v>17001000000330577643</v>
          </cell>
          <cell r="BB2206">
            <v>20</v>
          </cell>
          <cell r="BC2206" t="str">
            <v>RUE 6408 CITE KHALED EBEN ELWALID DOUAR HICHER</v>
          </cell>
          <cell r="BD2206" t="str">
            <v>MANOUBA</v>
          </cell>
          <cell r="BG2206">
            <v>23845159</v>
          </cell>
          <cell r="BH2206">
            <v>22827574</v>
          </cell>
          <cell r="BJ2206" t="str">
            <v>KHALED IBN EL WALID</v>
          </cell>
          <cell r="BK2206" t="str">
            <v>B-P7 AR</v>
          </cell>
          <cell r="BL2206" t="str">
            <v>1.3</v>
          </cell>
          <cell r="BT2206">
            <v>1169</v>
          </cell>
          <cell r="BU2206" t="str">
            <v>si</v>
          </cell>
          <cell r="BV2206" t="str">
            <v>CP</v>
          </cell>
        </row>
        <row r="2207">
          <cell r="B2207">
            <v>2267</v>
          </cell>
          <cell r="C2207" t="str">
            <v>Madame</v>
          </cell>
          <cell r="D2207" t="str">
            <v>OUESLETI OUMAIMA</v>
          </cell>
          <cell r="E2207" t="str">
            <v>SAGE Tunisia</v>
          </cell>
          <cell r="F2207" t="str">
            <v>PRODUCTION</v>
          </cell>
          <cell r="G2207" t="str">
            <v>Couturière</v>
          </cell>
          <cell r="H2207" t="str">
            <v>Panda</v>
          </cell>
          <cell r="I2207" t="str">
            <v>HASNA NASRAOUI</v>
          </cell>
          <cell r="J2207" t="str">
            <v>A</v>
          </cell>
          <cell r="K2207" t="str">
            <v>DIRECTS</v>
          </cell>
          <cell r="L2207" t="str">
            <v>Variable cost at standard</v>
          </cell>
          <cell r="M2207" t="str">
            <v>Couturière</v>
          </cell>
          <cell r="N2207">
            <v>45405</v>
          </cell>
          <cell r="P2207">
            <v>-6</v>
          </cell>
          <cell r="T2207" t="str">
            <v>CDD</v>
          </cell>
          <cell r="U2207" t="str">
            <v>Contractuel</v>
          </cell>
          <cell r="V2207">
            <v>45689</v>
          </cell>
          <cell r="W2207">
            <v>45716</v>
          </cell>
          <cell r="Z2207">
            <v>45405</v>
          </cell>
          <cell r="AA2207">
            <v>4</v>
          </cell>
          <cell r="AB2207">
            <v>2024</v>
          </cell>
          <cell r="AC2207">
            <v>2028</v>
          </cell>
          <cell r="AD2207">
            <v>0.86944444444444446</v>
          </cell>
          <cell r="AE2207" t="str">
            <v>&lt; 1</v>
          </cell>
          <cell r="AF2207">
            <v>36053</v>
          </cell>
          <cell r="AG2207">
            <v>26.490410958904111</v>
          </cell>
          <cell r="AH2207" t="str">
            <v>&gt;25&lt; 35</v>
          </cell>
          <cell r="AI2207">
            <v>17461384</v>
          </cell>
          <cell r="AJ2207" t="str">
            <v>01</v>
          </cell>
          <cell r="AK2207" t="str">
            <v>11662407</v>
          </cell>
          <cell r="AL2207">
            <v>44410</v>
          </cell>
          <cell r="AM2207" t="str">
            <v>FEMME</v>
          </cell>
          <cell r="AN2207" t="str">
            <v>Marié(e)</v>
          </cell>
          <cell r="AP2207" t="str">
            <v>BTP</v>
          </cell>
          <cell r="AQ2207">
            <v>3</v>
          </cell>
          <cell r="AR2207">
            <v>1</v>
          </cell>
          <cell r="AS2207">
            <v>45770.25</v>
          </cell>
          <cell r="AT2207" t="str">
            <v>Horaire</v>
          </cell>
          <cell r="AU2207">
            <v>3.5</v>
          </cell>
          <cell r="AV2207">
            <v>25</v>
          </cell>
          <cell r="AW2207">
            <v>16600</v>
          </cell>
          <cell r="AX2207" t="str">
            <v>00001253524</v>
          </cell>
          <cell r="AY2207">
            <v>26</v>
          </cell>
          <cell r="AZ2207" t="str">
            <v>ZITOUNA BANK</v>
          </cell>
          <cell r="BA2207" t="str">
            <v>25166000000125352426</v>
          </cell>
          <cell r="BB2207">
            <v>20</v>
          </cell>
          <cell r="BC2207" t="str">
            <v xml:space="preserve">41 RUE CITE BEN YOUNES </v>
          </cell>
          <cell r="BD2207" t="str">
            <v>MANOUBA</v>
          </cell>
          <cell r="BG2207">
            <v>97976604</v>
          </cell>
          <cell r="BH2207">
            <v>55790324</v>
          </cell>
          <cell r="BJ2207" t="str">
            <v>ABD EL MOULA</v>
          </cell>
          <cell r="BK2207" t="str">
            <v>A-Panda</v>
          </cell>
          <cell r="BL2207" t="str">
            <v>1.1</v>
          </cell>
          <cell r="BT2207">
            <v>763</v>
          </cell>
          <cell r="BU2207" t="str">
            <v>si</v>
          </cell>
        </row>
        <row r="2208">
          <cell r="B2208">
            <v>2268</v>
          </cell>
          <cell r="C2208" t="str">
            <v>Madame</v>
          </cell>
          <cell r="D2208" t="str">
            <v>MEJRI MARIEM</v>
          </cell>
          <cell r="E2208" t="str">
            <v>SAGE Tunisia</v>
          </cell>
          <cell r="F2208" t="str">
            <v>PRODUCTION</v>
          </cell>
          <cell r="G2208" t="str">
            <v>Couturière</v>
          </cell>
          <cell r="H2208" t="str">
            <v>P6 AV</v>
          </cell>
          <cell r="I2208" t="str">
            <v>ISSAM OUNI</v>
          </cell>
          <cell r="J2208" t="str">
            <v>B</v>
          </cell>
          <cell r="K2208" t="str">
            <v>DIRECTS</v>
          </cell>
          <cell r="L2208" t="str">
            <v>Variable cost at standard</v>
          </cell>
          <cell r="M2208" t="str">
            <v>Couturière</v>
          </cell>
          <cell r="N2208">
            <v>45405</v>
          </cell>
          <cell r="P2208">
            <v>-6</v>
          </cell>
          <cell r="T2208" t="str">
            <v>CDD</v>
          </cell>
          <cell r="U2208" t="str">
            <v>Contractuel</v>
          </cell>
          <cell r="V2208">
            <v>45689</v>
          </cell>
          <cell r="W2208">
            <v>45716</v>
          </cell>
          <cell r="Z2208">
            <v>45405</v>
          </cell>
          <cell r="AA2208">
            <v>4</v>
          </cell>
          <cell r="AB2208">
            <v>2024</v>
          </cell>
          <cell r="AC2208">
            <v>2028</v>
          </cell>
          <cell r="AD2208">
            <v>0.86944444444444446</v>
          </cell>
          <cell r="AE2208" t="str">
            <v>&lt; 1</v>
          </cell>
          <cell r="AF2208">
            <v>33843</v>
          </cell>
          <cell r="AG2208">
            <v>32.545205479452058</v>
          </cell>
          <cell r="AH2208" t="str">
            <v>&gt;25&lt; 35</v>
          </cell>
          <cell r="AI2208">
            <v>15659212</v>
          </cell>
          <cell r="AJ2208" t="str">
            <v>00</v>
          </cell>
          <cell r="AK2208" t="str">
            <v>13004199</v>
          </cell>
          <cell r="AL2208">
            <v>43722</v>
          </cell>
          <cell r="AM2208" t="str">
            <v>FEMME</v>
          </cell>
          <cell r="AN2208" t="str">
            <v>Marié(e)</v>
          </cell>
          <cell r="AO2208">
            <v>2</v>
          </cell>
          <cell r="AP2208" t="str">
            <v xml:space="preserve">Baccalauréat </v>
          </cell>
          <cell r="AQ2208">
            <v>3</v>
          </cell>
          <cell r="AR2208">
            <v>1</v>
          </cell>
          <cell r="AS2208">
            <v>45770.25</v>
          </cell>
          <cell r="AT2208" t="str">
            <v>Horaire</v>
          </cell>
          <cell r="AU2208">
            <v>3.5</v>
          </cell>
          <cell r="AV2208">
            <v>25</v>
          </cell>
          <cell r="AW2208" t="str">
            <v>03300</v>
          </cell>
          <cell r="AX2208" t="str">
            <v>00001169788</v>
          </cell>
          <cell r="AY2208">
            <v>72</v>
          </cell>
          <cell r="AZ2208" t="str">
            <v>ZITOUNA BANK</v>
          </cell>
          <cell r="BA2208" t="str">
            <v>25033000000116978872</v>
          </cell>
          <cell r="BB2208">
            <v>20</v>
          </cell>
          <cell r="BC2208" t="str">
            <v>SIDI HASSINE</v>
          </cell>
          <cell r="BD2208" t="str">
            <v>TUNIS</v>
          </cell>
          <cell r="BG2208">
            <v>29780134</v>
          </cell>
          <cell r="BJ2208" t="str">
            <v>SIDI HSSINE</v>
          </cell>
          <cell r="BK2208" t="str">
            <v>B-P6 AV</v>
          </cell>
          <cell r="BL2208" t="str">
            <v>1.1</v>
          </cell>
          <cell r="BT2208">
            <v>1170</v>
          </cell>
          <cell r="BU2208" t="str">
            <v>si</v>
          </cell>
        </row>
        <row r="2209">
          <cell r="B2209">
            <v>2269</v>
          </cell>
          <cell r="C2209" t="str">
            <v>Madame</v>
          </cell>
          <cell r="D2209" t="str">
            <v>AYADA MARWA</v>
          </cell>
          <cell r="E2209" t="str">
            <v>SAGE Tunisia</v>
          </cell>
          <cell r="F2209" t="str">
            <v>PRODUCTION</v>
          </cell>
          <cell r="G2209" t="str">
            <v>CAMPO</v>
          </cell>
          <cell r="H2209" t="str">
            <v>P7 AR</v>
          </cell>
          <cell r="I2209" t="str">
            <v xml:space="preserve">Anis Mejri </v>
          </cell>
          <cell r="J2209" t="str">
            <v>B</v>
          </cell>
          <cell r="K2209" t="str">
            <v>DIRECTS</v>
          </cell>
          <cell r="L2209" t="str">
            <v>Variable cost at standard</v>
          </cell>
          <cell r="M2209" t="str">
            <v>CAMPO</v>
          </cell>
          <cell r="N2209">
            <v>45409</v>
          </cell>
          <cell r="P2209">
            <v>-126</v>
          </cell>
          <cell r="Q2209">
            <v>45597</v>
          </cell>
          <cell r="R2209" t="str">
            <v>Personnel</v>
          </cell>
          <cell r="T2209" t="str">
            <v>CDD</v>
          </cell>
          <cell r="U2209" t="str">
            <v>Contractuel</v>
          </cell>
          <cell r="V2209">
            <v>45536</v>
          </cell>
          <cell r="W2209">
            <v>45596</v>
          </cell>
          <cell r="Z2209">
            <v>45409</v>
          </cell>
          <cell r="AA2209">
            <v>4</v>
          </cell>
          <cell r="AB2209">
            <v>2024</v>
          </cell>
          <cell r="AC2209">
            <v>2028</v>
          </cell>
          <cell r="AD2209">
            <v>0.85833333333333328</v>
          </cell>
          <cell r="AE2209" t="str">
            <v>&lt; 1</v>
          </cell>
          <cell r="AF2209">
            <v>35282</v>
          </cell>
          <cell r="AG2209">
            <v>28.602739726027398</v>
          </cell>
          <cell r="AH2209" t="str">
            <v>&gt;25&lt; 35</v>
          </cell>
          <cell r="AK2209" t="str">
            <v>09636406</v>
          </cell>
          <cell r="AL2209">
            <v>42830</v>
          </cell>
          <cell r="AM2209" t="str">
            <v>FEMME</v>
          </cell>
          <cell r="AN2209" t="str">
            <v>Célibataire</v>
          </cell>
          <cell r="AP2209" t="str">
            <v>BAC+2</v>
          </cell>
          <cell r="AQ2209">
            <v>3</v>
          </cell>
          <cell r="AR2209">
            <v>1</v>
          </cell>
          <cell r="AS2209">
            <v>45774.25</v>
          </cell>
          <cell r="AT2209" t="str">
            <v>Horaire</v>
          </cell>
          <cell r="AU2209">
            <v>3.5</v>
          </cell>
          <cell r="AV2209" t="str">
            <v>08</v>
          </cell>
          <cell r="AW2209" t="str">
            <v>00100</v>
          </cell>
          <cell r="AX2209" t="str">
            <v>07840132123</v>
          </cell>
          <cell r="AY2209">
            <v>11</v>
          </cell>
          <cell r="AZ2209" t="str">
            <v>BIAT</v>
          </cell>
          <cell r="BA2209" t="str">
            <v>08001000784013212311</v>
          </cell>
          <cell r="BB2209">
            <v>20</v>
          </cell>
          <cell r="BC2209" t="str">
            <v>CITE ENNAJEH MALLASSINE TUNIS</v>
          </cell>
          <cell r="BD2209" t="str">
            <v>TUNIS</v>
          </cell>
          <cell r="BG2209">
            <v>58922916</v>
          </cell>
          <cell r="BJ2209" t="str">
            <v>MALLASSINE</v>
          </cell>
          <cell r="BK2209" t="str">
            <v>CAMPO B</v>
          </cell>
          <cell r="BL2209" t="str">
            <v>1.1</v>
          </cell>
          <cell r="BU2209" t="str">
            <v>Non-Actif</v>
          </cell>
        </row>
        <row r="2210">
          <cell r="B2210">
            <v>2270</v>
          </cell>
          <cell r="C2210" t="str">
            <v>Madame</v>
          </cell>
          <cell r="D2210" t="str">
            <v>HAMMAMI NAZIHA</v>
          </cell>
          <cell r="E2210" t="str">
            <v>SAGE Tunisia</v>
          </cell>
          <cell r="F2210" t="str">
            <v>PRODUCTION</v>
          </cell>
          <cell r="G2210" t="str">
            <v>Couturière</v>
          </cell>
          <cell r="H2210" t="str">
            <v>Panda</v>
          </cell>
          <cell r="I2210" t="str">
            <v>HASNA NASRAOUI</v>
          </cell>
          <cell r="J2210" t="str">
            <v>A</v>
          </cell>
          <cell r="K2210" t="str">
            <v>DIRECTS</v>
          </cell>
          <cell r="L2210" t="str">
            <v>Variable cost at standard</v>
          </cell>
          <cell r="M2210" t="str">
            <v>Couturière</v>
          </cell>
          <cell r="N2210">
            <v>45406</v>
          </cell>
          <cell r="P2210">
            <v>36</v>
          </cell>
          <cell r="Q2210">
            <v>45413</v>
          </cell>
          <cell r="R2210" t="str">
            <v>intégration</v>
          </cell>
          <cell r="T2210" t="str">
            <v>CDD</v>
          </cell>
          <cell r="U2210" t="str">
            <v>Contractuel</v>
          </cell>
          <cell r="V2210">
            <v>45405</v>
          </cell>
          <cell r="W2210">
            <v>45443</v>
          </cell>
          <cell r="Z2210">
            <v>45405</v>
          </cell>
          <cell r="AA2210">
            <v>4</v>
          </cell>
          <cell r="AB2210">
            <v>2024</v>
          </cell>
          <cell r="AC2210">
            <v>2028</v>
          </cell>
          <cell r="AD2210">
            <v>0.8666666666666667</v>
          </cell>
          <cell r="AE2210" t="str">
            <v>&lt; 1</v>
          </cell>
          <cell r="AF2210">
            <v>32426</v>
          </cell>
          <cell r="AG2210">
            <v>36.42739726027397</v>
          </cell>
          <cell r="AH2210" t="str">
            <v>&gt;35&lt; 45</v>
          </cell>
          <cell r="AI2210">
            <v>16281440</v>
          </cell>
          <cell r="AJ2210" t="str">
            <v>06</v>
          </cell>
          <cell r="AK2210" t="str">
            <v>09506549</v>
          </cell>
          <cell r="AL2210">
            <v>39706</v>
          </cell>
          <cell r="AM2210" t="str">
            <v>FEMME</v>
          </cell>
          <cell r="AN2210" t="str">
            <v>Marié(e)</v>
          </cell>
          <cell r="AP2210" t="str">
            <v>1ère année sécondaire</v>
          </cell>
          <cell r="AQ2210">
            <v>3</v>
          </cell>
          <cell r="AR2210">
            <v>1</v>
          </cell>
          <cell r="AS2210">
            <v>45771.25</v>
          </cell>
          <cell r="AT2210" t="str">
            <v>Horaire</v>
          </cell>
          <cell r="AU2210">
            <v>3.5</v>
          </cell>
          <cell r="AV2210">
            <v>17</v>
          </cell>
          <cell r="AW2210" t="str">
            <v>00100</v>
          </cell>
          <cell r="AX2210" t="str">
            <v>00001656332</v>
          </cell>
          <cell r="AY2210">
            <v>17</v>
          </cell>
          <cell r="AZ2210" t="str">
            <v>LA POSTE</v>
          </cell>
          <cell r="BA2210" t="str">
            <v>17001000000165633217</v>
          </cell>
          <cell r="BB2210">
            <v>20</v>
          </cell>
          <cell r="BC2210" t="str">
            <v>CITE NAJET JEDAIDA</v>
          </cell>
          <cell r="BD2210" t="str">
            <v>MANOUBA</v>
          </cell>
          <cell r="BG2210">
            <v>53813605</v>
          </cell>
          <cell r="BK2210" t="str">
            <v>A-Panda</v>
          </cell>
          <cell r="BL2210" t="str">
            <v>1.1</v>
          </cell>
          <cell r="BU2210" t="str">
            <v>Non-Actif</v>
          </cell>
        </row>
        <row r="2211">
          <cell r="B2211">
            <v>2271</v>
          </cell>
          <cell r="C2211" t="str">
            <v>Madame</v>
          </cell>
          <cell r="D2211" t="str">
            <v>MEJRI HABIBA</v>
          </cell>
          <cell r="E2211" t="str">
            <v>SAGE Tunisia</v>
          </cell>
          <cell r="F2211" t="str">
            <v>PRODUCTION</v>
          </cell>
          <cell r="G2211" t="str">
            <v>Couturière</v>
          </cell>
          <cell r="H2211" t="str">
            <v>P7 AR</v>
          </cell>
          <cell r="I2211" t="str">
            <v>FAYCEL</v>
          </cell>
          <cell r="J2211" t="str">
            <v>B</v>
          </cell>
          <cell r="K2211" t="str">
            <v>DIRECTS</v>
          </cell>
          <cell r="L2211" t="str">
            <v>Variable cost at standard</v>
          </cell>
          <cell r="M2211" t="str">
            <v>Couturière</v>
          </cell>
          <cell r="N2211">
            <v>45405</v>
          </cell>
          <cell r="P2211">
            <v>36</v>
          </cell>
          <cell r="Q2211">
            <v>45413</v>
          </cell>
          <cell r="R2211" t="str">
            <v>probleme de poste</v>
          </cell>
          <cell r="T2211" t="str">
            <v>CDD</v>
          </cell>
          <cell r="U2211" t="str">
            <v>Contractuel</v>
          </cell>
          <cell r="V2211">
            <v>45405</v>
          </cell>
          <cell r="W2211">
            <v>45443</v>
          </cell>
          <cell r="Z2211">
            <v>45405</v>
          </cell>
          <cell r="AA2211">
            <v>4</v>
          </cell>
          <cell r="AB2211">
            <v>2024</v>
          </cell>
          <cell r="AC2211">
            <v>2028</v>
          </cell>
          <cell r="AD2211">
            <v>0.86944444444444446</v>
          </cell>
          <cell r="AE2211" t="str">
            <v>&lt; 1</v>
          </cell>
          <cell r="AF2211">
            <v>26482</v>
          </cell>
          <cell r="AG2211">
            <v>52.712328767123289</v>
          </cell>
          <cell r="AH2211" t="str">
            <v>&gt;45&lt; 55</v>
          </cell>
          <cell r="AK2211" t="str">
            <v>04648118</v>
          </cell>
          <cell r="AL2211">
            <v>36482</v>
          </cell>
          <cell r="AM2211" t="str">
            <v>FEMME</v>
          </cell>
          <cell r="AN2211" t="str">
            <v>Marié(e)</v>
          </cell>
          <cell r="AO2211">
            <v>3</v>
          </cell>
          <cell r="AP2211" t="str">
            <v>2ème année sécondaire</v>
          </cell>
          <cell r="AQ2211">
            <v>3</v>
          </cell>
          <cell r="AR2211">
            <v>1</v>
          </cell>
          <cell r="AS2211">
            <v>45770.25</v>
          </cell>
          <cell r="AT2211" t="str">
            <v>Horaire</v>
          </cell>
          <cell r="AU2211">
            <v>3.5</v>
          </cell>
          <cell r="AV2211" t="str">
            <v>08</v>
          </cell>
          <cell r="AW2211" t="str">
            <v>02001</v>
          </cell>
          <cell r="AX2211">
            <v>10140031313</v>
          </cell>
          <cell r="AY2211">
            <v>35</v>
          </cell>
          <cell r="AZ2211" t="str">
            <v>BIAT</v>
          </cell>
          <cell r="BA2211" t="str">
            <v>08020011014003131335</v>
          </cell>
          <cell r="BB2211">
            <v>20</v>
          </cell>
          <cell r="BC2211" t="str">
            <v>ZAHROUNI</v>
          </cell>
          <cell r="BD2211" t="str">
            <v>TUNIS</v>
          </cell>
          <cell r="BG2211">
            <v>92057320</v>
          </cell>
          <cell r="BK2211" t="str">
            <v>B-P7 AR</v>
          </cell>
          <cell r="BL2211" t="str">
            <v>1.1</v>
          </cell>
          <cell r="BU2211" t="str">
            <v>Non-Actif</v>
          </cell>
        </row>
        <row r="2212">
          <cell r="B2212">
            <v>2272</v>
          </cell>
          <cell r="C2212" t="str">
            <v>Madame</v>
          </cell>
          <cell r="D2212" t="str">
            <v>HAMMAMI YASSMINE</v>
          </cell>
          <cell r="E2212" t="str">
            <v>SAGE Tunisia</v>
          </cell>
          <cell r="F2212" t="str">
            <v>PRODUCTION</v>
          </cell>
          <cell r="G2212" t="str">
            <v>Couturière</v>
          </cell>
          <cell r="H2212" t="str">
            <v>P7 AR</v>
          </cell>
          <cell r="I2212" t="str">
            <v>FAYCEL</v>
          </cell>
          <cell r="J2212" t="str">
            <v>B</v>
          </cell>
          <cell r="K2212" t="str">
            <v>DIRECTS</v>
          </cell>
          <cell r="L2212" t="str">
            <v>Variable cost at standard</v>
          </cell>
          <cell r="M2212" t="str">
            <v>Couturière</v>
          </cell>
          <cell r="N2212">
            <v>45405</v>
          </cell>
          <cell r="P2212">
            <v>-6</v>
          </cell>
          <cell r="T2212" t="str">
            <v>CDD</v>
          </cell>
          <cell r="U2212" t="str">
            <v>Contractuel</v>
          </cell>
          <cell r="V2212">
            <v>45689</v>
          </cell>
          <cell r="W2212">
            <v>45716</v>
          </cell>
          <cell r="Z2212">
            <v>45405</v>
          </cell>
          <cell r="AA2212">
            <v>4</v>
          </cell>
          <cell r="AB2212">
            <v>2024</v>
          </cell>
          <cell r="AC2212">
            <v>2028</v>
          </cell>
          <cell r="AD2212">
            <v>0.86944444444444446</v>
          </cell>
          <cell r="AE2212" t="str">
            <v>&lt; 1</v>
          </cell>
          <cell r="AF2212">
            <v>37611</v>
          </cell>
          <cell r="AG2212">
            <v>22.221917808219178</v>
          </cell>
          <cell r="AH2212" t="str">
            <v>&lt; 25</v>
          </cell>
          <cell r="AI2212">
            <v>17775473</v>
          </cell>
          <cell r="AJ2212" t="str">
            <v>06</v>
          </cell>
          <cell r="AK2212" t="str">
            <v>14364941</v>
          </cell>
          <cell r="AL2212">
            <v>45246</v>
          </cell>
          <cell r="AM2212" t="str">
            <v>FEMME</v>
          </cell>
          <cell r="AN2212" t="str">
            <v>Célibataire</v>
          </cell>
          <cell r="AP2212" t="str">
            <v>9ème année</v>
          </cell>
          <cell r="AQ2212">
            <v>3</v>
          </cell>
          <cell r="AR2212">
            <v>1</v>
          </cell>
          <cell r="AS2212">
            <v>45770.25</v>
          </cell>
          <cell r="AT2212" t="str">
            <v>Horaire</v>
          </cell>
          <cell r="AU2212">
            <v>3.5</v>
          </cell>
          <cell r="AV2212">
            <v>17</v>
          </cell>
          <cell r="AW2212" t="str">
            <v>00100</v>
          </cell>
          <cell r="AX2212" t="str">
            <v>00003240956</v>
          </cell>
          <cell r="AY2212">
            <v>18</v>
          </cell>
          <cell r="AZ2212" t="str">
            <v>LA POSTE</v>
          </cell>
          <cell r="BA2212" t="str">
            <v>17001000000324095618</v>
          </cell>
          <cell r="BB2212">
            <v>20</v>
          </cell>
          <cell r="BC2212" t="str">
            <v>OUED ELIL GOBAA</v>
          </cell>
          <cell r="BD2212" t="str">
            <v>MANOUBA</v>
          </cell>
          <cell r="BG2212">
            <v>25184125</v>
          </cell>
          <cell r="BJ2212" t="str">
            <v>OUED ELIL</v>
          </cell>
          <cell r="BK2212" t="str">
            <v>B-P7 AR</v>
          </cell>
          <cell r="BL2212" t="str">
            <v>1.1</v>
          </cell>
          <cell r="BT2212">
            <v>1173</v>
          </cell>
          <cell r="BU2212" t="str">
            <v>si</v>
          </cell>
        </row>
        <row r="2213">
          <cell r="B2213">
            <v>2273</v>
          </cell>
          <cell r="C2213" t="str">
            <v>Monsieur</v>
          </cell>
          <cell r="D2213" t="str">
            <v>SEBAI ILYESS</v>
          </cell>
          <cell r="E2213" t="str">
            <v>SAGE Tunisia</v>
          </cell>
          <cell r="F2213" t="str">
            <v>PRODUCTION</v>
          </cell>
          <cell r="G2213" t="str">
            <v>CAMPO</v>
          </cell>
          <cell r="H2213" t="str">
            <v>P7 AR</v>
          </cell>
          <cell r="I2213" t="str">
            <v>MOHAMED MAALAOUI</v>
          </cell>
          <cell r="J2213" t="str">
            <v>B</v>
          </cell>
          <cell r="K2213" t="str">
            <v>DIRECTS</v>
          </cell>
          <cell r="L2213" t="str">
            <v>Variable cost at standard</v>
          </cell>
          <cell r="M2213" t="str">
            <v>CAMPO</v>
          </cell>
          <cell r="N2213">
            <v>45406</v>
          </cell>
          <cell r="P2213">
            <v>-6</v>
          </cell>
          <cell r="T2213" t="str">
            <v>CDD</v>
          </cell>
          <cell r="U2213" t="str">
            <v>Contractuel</v>
          </cell>
          <cell r="V2213">
            <v>45689</v>
          </cell>
          <cell r="W2213">
            <v>45716</v>
          </cell>
          <cell r="Z2213">
            <v>45406</v>
          </cell>
          <cell r="AA2213">
            <v>4</v>
          </cell>
          <cell r="AB2213">
            <v>2024</v>
          </cell>
          <cell r="AC2213">
            <v>2028</v>
          </cell>
          <cell r="AD2213">
            <v>0.8666666666666667</v>
          </cell>
          <cell r="AE2213" t="str">
            <v>&lt; 1</v>
          </cell>
          <cell r="AF2213">
            <v>35159</v>
          </cell>
          <cell r="AG2213">
            <v>28.93972602739726</v>
          </cell>
          <cell r="AH2213" t="str">
            <v>&gt;25&lt; 35</v>
          </cell>
          <cell r="AI2213">
            <v>17387422</v>
          </cell>
          <cell r="AJ2213" t="str">
            <v>02</v>
          </cell>
          <cell r="AK2213" t="str">
            <v>14270339</v>
          </cell>
          <cell r="AL2213">
            <v>42668</v>
          </cell>
          <cell r="AM2213" t="str">
            <v>HOMME</v>
          </cell>
          <cell r="AN2213" t="str">
            <v>Célibataire</v>
          </cell>
          <cell r="AP2213" t="str">
            <v xml:space="preserve">Baccalauréat </v>
          </cell>
          <cell r="AQ2213">
            <v>3</v>
          </cell>
          <cell r="AR2213">
            <v>1</v>
          </cell>
          <cell r="AS2213">
            <v>45771.25</v>
          </cell>
          <cell r="AT2213" t="str">
            <v>Horaire</v>
          </cell>
          <cell r="AU2213">
            <v>3.5</v>
          </cell>
          <cell r="AV2213" t="str">
            <v>08</v>
          </cell>
          <cell r="AW2213">
            <v>20200</v>
          </cell>
          <cell r="AX2213" t="str">
            <v>05320036030</v>
          </cell>
          <cell r="AY2213">
            <v>14</v>
          </cell>
          <cell r="AZ2213" t="str">
            <v>BIAT</v>
          </cell>
          <cell r="BA2213" t="str">
            <v>08202000532003603014</v>
          </cell>
          <cell r="BB2213">
            <v>20</v>
          </cell>
          <cell r="BC2213" t="str">
            <v>SIDI HASSINE 20 MARS</v>
          </cell>
          <cell r="BD2213" t="str">
            <v>TUNIS</v>
          </cell>
          <cell r="BG2213">
            <v>25946435</v>
          </cell>
          <cell r="BJ2213" t="str">
            <v>SIDI HSSINE</v>
          </cell>
          <cell r="BK2213" t="str">
            <v>CAMPO C</v>
          </cell>
          <cell r="BL2213" t="str">
            <v>1.1</v>
          </cell>
          <cell r="BU2213" t="str">
            <v>si</v>
          </cell>
        </row>
        <row r="2214">
          <cell r="B2214">
            <v>2274</v>
          </cell>
          <cell r="C2214" t="str">
            <v>Madame</v>
          </cell>
          <cell r="D2214" t="str">
            <v>GUIZENI KAOUTHER</v>
          </cell>
          <cell r="E2214" t="str">
            <v>SAGE Tunisia</v>
          </cell>
          <cell r="F2214" t="str">
            <v>PRODUCTION</v>
          </cell>
          <cell r="G2214" t="str">
            <v>Couturière</v>
          </cell>
          <cell r="H2214" t="str">
            <v>Panda</v>
          </cell>
          <cell r="I2214" t="str">
            <v>HASNA NASRAOUI</v>
          </cell>
          <cell r="J2214" t="str">
            <v>A</v>
          </cell>
          <cell r="K2214" t="str">
            <v>DIRECTS</v>
          </cell>
          <cell r="L2214" t="str">
            <v>Variable cost at standard</v>
          </cell>
          <cell r="M2214" t="str">
            <v>Couturière</v>
          </cell>
          <cell r="N2214">
            <v>45405</v>
          </cell>
          <cell r="P2214">
            <v>-279</v>
          </cell>
          <cell r="Q2214">
            <v>45446</v>
          </cell>
          <cell r="R2214" t="str">
            <v>condition de travail</v>
          </cell>
          <cell r="T2214" t="str">
            <v>CDD</v>
          </cell>
          <cell r="U2214" t="str">
            <v>Contractuel</v>
          </cell>
          <cell r="V2214">
            <v>45405</v>
          </cell>
          <cell r="W2214">
            <v>45443</v>
          </cell>
          <cell r="Z2214">
            <v>45405</v>
          </cell>
          <cell r="AA2214">
            <v>4</v>
          </cell>
          <cell r="AB2214">
            <v>2024</v>
          </cell>
          <cell r="AC2214">
            <v>2028</v>
          </cell>
          <cell r="AD2214">
            <v>0.86944444444444446</v>
          </cell>
          <cell r="AE2214" t="str">
            <v>&lt; 1</v>
          </cell>
          <cell r="AF2214">
            <v>32428</v>
          </cell>
          <cell r="AG2214">
            <v>36.421917808219177</v>
          </cell>
          <cell r="AH2214" t="str">
            <v>&gt;35&lt; 45</v>
          </cell>
          <cell r="AI2214">
            <v>16281806</v>
          </cell>
          <cell r="AJ2214" t="str">
            <v>04</v>
          </cell>
          <cell r="AK2214" t="str">
            <v>07429266</v>
          </cell>
          <cell r="AL2214">
            <v>39602</v>
          </cell>
          <cell r="AM2214" t="str">
            <v>FEMME</v>
          </cell>
          <cell r="AN2214" t="str">
            <v>Marié(e)</v>
          </cell>
          <cell r="AO2214">
            <v>3</v>
          </cell>
          <cell r="AP2214" t="str">
            <v>1ère année sécondaire</v>
          </cell>
          <cell r="AQ2214">
            <v>3</v>
          </cell>
          <cell r="AR2214">
            <v>1</v>
          </cell>
          <cell r="AS2214">
            <v>45770.25</v>
          </cell>
          <cell r="AT2214" t="str">
            <v>Horaire</v>
          </cell>
          <cell r="AU2214">
            <v>3.5</v>
          </cell>
          <cell r="AV2214">
            <v>17</v>
          </cell>
          <cell r="AW2214" t="str">
            <v>00100</v>
          </cell>
          <cell r="AX2214" t="str">
            <v>00003442930</v>
          </cell>
          <cell r="AY2214">
            <v>55</v>
          </cell>
          <cell r="AZ2214" t="str">
            <v>LA POSTE</v>
          </cell>
          <cell r="BA2214" t="str">
            <v>17001000000344293055</v>
          </cell>
          <cell r="BB2214">
            <v>20</v>
          </cell>
          <cell r="BC2214" t="str">
            <v>CHAOUAT CITE CHAABI</v>
          </cell>
          <cell r="BD2214" t="str">
            <v>MANOUBA</v>
          </cell>
          <cell r="BG2214">
            <v>24902126</v>
          </cell>
          <cell r="BK2214" t="str">
            <v>A-Panda</v>
          </cell>
          <cell r="BL2214" t="str">
            <v>1.1</v>
          </cell>
          <cell r="BU2214" t="str">
            <v>Non-Actif</v>
          </cell>
        </row>
        <row r="2215">
          <cell r="B2215">
            <v>2275</v>
          </cell>
          <cell r="C2215" t="str">
            <v>Madame</v>
          </cell>
          <cell r="D2215" t="str">
            <v>FERJANI HOUDA</v>
          </cell>
          <cell r="E2215" t="str">
            <v>SAGE Tunisia</v>
          </cell>
          <cell r="F2215" t="str">
            <v>PRODUCTION</v>
          </cell>
          <cell r="G2215" t="str">
            <v>Alimentatrice</v>
          </cell>
          <cell r="H2215" t="str">
            <v>P6 AR</v>
          </cell>
          <cell r="I2215" t="str">
            <v>Bel Hadj Mohamed</v>
          </cell>
          <cell r="J2215" t="str">
            <v>A</v>
          </cell>
          <cell r="K2215" t="str">
            <v>DIRECTS</v>
          </cell>
          <cell r="L2215" t="str">
            <v>Variable cost at standard</v>
          </cell>
          <cell r="M2215" t="str">
            <v>Alimentatrice</v>
          </cell>
          <cell r="N2215">
            <v>45405</v>
          </cell>
          <cell r="P2215">
            <v>-6</v>
          </cell>
          <cell r="T2215" t="str">
            <v>CDD</v>
          </cell>
          <cell r="U2215" t="str">
            <v>Contractuel</v>
          </cell>
          <cell r="V2215">
            <v>45689</v>
          </cell>
          <cell r="W2215">
            <v>45716</v>
          </cell>
          <cell r="Z2215">
            <v>45405</v>
          </cell>
          <cell r="AA2215">
            <v>4</v>
          </cell>
          <cell r="AB2215">
            <v>2024</v>
          </cell>
          <cell r="AC2215">
            <v>2028</v>
          </cell>
          <cell r="AD2215">
            <v>0.86944444444444446</v>
          </cell>
          <cell r="AE2215" t="str">
            <v>&lt; 1</v>
          </cell>
          <cell r="AF2215">
            <v>30871</v>
          </cell>
          <cell r="AG2215">
            <v>40.68767123287671</v>
          </cell>
          <cell r="AH2215" t="str">
            <v>&gt;35&lt; 45</v>
          </cell>
          <cell r="AI2215">
            <v>12667077</v>
          </cell>
          <cell r="AJ2215" t="str">
            <v>00</v>
          </cell>
          <cell r="AK2215" t="str">
            <v>09156770</v>
          </cell>
          <cell r="AL2215">
            <v>38383</v>
          </cell>
          <cell r="AM2215" t="str">
            <v>FEMME</v>
          </cell>
          <cell r="AN2215" t="str">
            <v>Marié(e)</v>
          </cell>
          <cell r="AO2215">
            <v>4</v>
          </cell>
          <cell r="AP2215" t="str">
            <v>6 ème année primaire</v>
          </cell>
          <cell r="AQ2215">
            <v>3</v>
          </cell>
          <cell r="AR2215">
            <v>1</v>
          </cell>
          <cell r="AS2215">
            <v>45770.25</v>
          </cell>
          <cell r="AT2215" t="str">
            <v>Horaire</v>
          </cell>
          <cell r="AU2215">
            <v>3.5</v>
          </cell>
          <cell r="AV2215">
            <v>17</v>
          </cell>
          <cell r="AW2215" t="str">
            <v>00100</v>
          </cell>
          <cell r="AX2215" t="str">
            <v>00003442999</v>
          </cell>
          <cell r="AY2215">
            <v>42</v>
          </cell>
          <cell r="AZ2215" t="str">
            <v>LA POSTE</v>
          </cell>
          <cell r="BA2215" t="str">
            <v>17001000000344299942</v>
          </cell>
          <cell r="BB2215">
            <v>20</v>
          </cell>
          <cell r="BC2215" t="str">
            <v>ZEHRA JEDAIDA</v>
          </cell>
          <cell r="BD2215" t="str">
            <v>MANOUBA</v>
          </cell>
          <cell r="BG2215">
            <v>25935611</v>
          </cell>
          <cell r="BJ2215" t="str">
            <v>JDAIDA</v>
          </cell>
          <cell r="BK2215" t="str">
            <v>A-P6 AR</v>
          </cell>
          <cell r="BL2215" t="str">
            <v>1.1</v>
          </cell>
          <cell r="BS2215" t="str">
            <v>Réintegration</v>
          </cell>
          <cell r="BT2215">
            <v>924</v>
          </cell>
          <cell r="BU2215" t="str">
            <v>si</v>
          </cell>
        </row>
        <row r="2216">
          <cell r="B2216">
            <v>2276</v>
          </cell>
          <cell r="C2216" t="str">
            <v>Madame</v>
          </cell>
          <cell r="D2216" t="str">
            <v>MEBARKI RAFIKA</v>
          </cell>
          <cell r="E2216" t="str">
            <v>SAGE Tunisia</v>
          </cell>
          <cell r="F2216" t="str">
            <v>PRODUCTION</v>
          </cell>
          <cell r="G2216" t="str">
            <v>CAMPO</v>
          </cell>
          <cell r="H2216" t="str">
            <v>P7 AR</v>
          </cell>
          <cell r="I2216" t="str">
            <v>AFIF</v>
          </cell>
          <cell r="J2216" t="str">
            <v>B</v>
          </cell>
          <cell r="K2216" t="str">
            <v>DIRECTS</v>
          </cell>
          <cell r="L2216" t="str">
            <v>Variable cost at standard</v>
          </cell>
          <cell r="M2216" t="str">
            <v>CAMPO</v>
          </cell>
          <cell r="N2216">
            <v>45405</v>
          </cell>
          <cell r="P2216">
            <v>36</v>
          </cell>
          <cell r="Q2216">
            <v>45413</v>
          </cell>
          <cell r="R2216" t="str">
            <v>Personnel</v>
          </cell>
          <cell r="T2216" t="str">
            <v>CDD</v>
          </cell>
          <cell r="U2216" t="str">
            <v>Contractuel</v>
          </cell>
          <cell r="V2216">
            <v>45405</v>
          </cell>
          <cell r="W2216">
            <v>45443</v>
          </cell>
          <cell r="Z2216">
            <v>45405</v>
          </cell>
          <cell r="AA2216">
            <v>4</v>
          </cell>
          <cell r="AB2216">
            <v>2024</v>
          </cell>
          <cell r="AC2216">
            <v>2028</v>
          </cell>
          <cell r="AD2216">
            <v>0.86944444444444446</v>
          </cell>
          <cell r="AE2216" t="str">
            <v>&lt; 1</v>
          </cell>
          <cell r="AF2216">
            <v>32622</v>
          </cell>
          <cell r="AG2216">
            <v>35.890410958904113</v>
          </cell>
          <cell r="AH2216" t="str">
            <v>&gt;35&lt; 45</v>
          </cell>
          <cell r="AI2216">
            <v>17750786</v>
          </cell>
          <cell r="AJ2216" t="str">
            <v>01</v>
          </cell>
          <cell r="AK2216" t="str">
            <v>07728393</v>
          </cell>
          <cell r="AL2216">
            <v>43340</v>
          </cell>
          <cell r="AM2216" t="str">
            <v>FEMME</v>
          </cell>
          <cell r="AN2216" t="str">
            <v>Célibataire</v>
          </cell>
          <cell r="AP2216" t="str">
            <v>MASTER</v>
          </cell>
          <cell r="AQ2216">
            <v>3</v>
          </cell>
          <cell r="AR2216">
            <v>1</v>
          </cell>
          <cell r="AS2216">
            <v>45770.25</v>
          </cell>
          <cell r="AT2216" t="str">
            <v>Horaire</v>
          </cell>
          <cell r="AU2216">
            <v>3.5</v>
          </cell>
          <cell r="AV2216">
            <v>17</v>
          </cell>
          <cell r="AW2216" t="str">
            <v>00200</v>
          </cell>
          <cell r="AX2216" t="str">
            <v>00003071990</v>
          </cell>
          <cell r="AY2216">
            <v>46</v>
          </cell>
          <cell r="AZ2216" t="str">
            <v>LA POSTE</v>
          </cell>
          <cell r="BA2216" t="str">
            <v>17002000000307199046</v>
          </cell>
          <cell r="BB2216">
            <v>20</v>
          </cell>
          <cell r="BC2216" t="str">
            <v>DENDEN</v>
          </cell>
          <cell r="BD2216" t="str">
            <v>TUNIS</v>
          </cell>
          <cell r="BG2216">
            <v>28095579</v>
          </cell>
          <cell r="BK2216" t="str">
            <v>B-P7 AR</v>
          </cell>
          <cell r="BL2216" t="str">
            <v>1.1</v>
          </cell>
          <cell r="BU2216" t="str">
            <v>Non-Actif</v>
          </cell>
        </row>
        <row r="2217">
          <cell r="B2217">
            <v>2277</v>
          </cell>
          <cell r="C2217" t="str">
            <v>Madame</v>
          </cell>
          <cell r="D2217" t="str">
            <v>FATHI SOUAD</v>
          </cell>
          <cell r="E2217" t="str">
            <v>SAGE Tunisia</v>
          </cell>
          <cell r="F2217" t="str">
            <v>PRODUCTION</v>
          </cell>
          <cell r="G2217" t="str">
            <v>Couturière</v>
          </cell>
          <cell r="H2217" t="str">
            <v>P6 AV</v>
          </cell>
          <cell r="I2217" t="str">
            <v>EL KADRI MARIEM</v>
          </cell>
          <cell r="J2217" t="str">
            <v>A</v>
          </cell>
          <cell r="K2217" t="str">
            <v>DIRECTS</v>
          </cell>
          <cell r="L2217" t="str">
            <v>Variable cost at standard</v>
          </cell>
          <cell r="M2217" t="str">
            <v>Couturière</v>
          </cell>
          <cell r="N2217">
            <v>45405</v>
          </cell>
          <cell r="P2217">
            <v>-6</v>
          </cell>
          <cell r="T2217" t="str">
            <v>CDD</v>
          </cell>
          <cell r="U2217" t="str">
            <v>Contractuel</v>
          </cell>
          <cell r="V2217">
            <v>45689</v>
          </cell>
          <cell r="W2217">
            <v>45716</v>
          </cell>
          <cell r="Z2217">
            <v>45405</v>
          </cell>
          <cell r="AA2217">
            <v>4</v>
          </cell>
          <cell r="AB2217">
            <v>2024</v>
          </cell>
          <cell r="AC2217">
            <v>2028</v>
          </cell>
          <cell r="AD2217">
            <v>0.86944444444444446</v>
          </cell>
          <cell r="AE2217" t="str">
            <v>&lt; 1</v>
          </cell>
          <cell r="AF2217">
            <v>27015</v>
          </cell>
          <cell r="AG2217">
            <v>51.252054794520546</v>
          </cell>
          <cell r="AH2217" t="str">
            <v>&gt;45&lt; 55</v>
          </cell>
          <cell r="AI2217">
            <v>17820058</v>
          </cell>
          <cell r="AJ2217" t="str">
            <v>05</v>
          </cell>
          <cell r="AK2217" t="str">
            <v>04639178</v>
          </cell>
          <cell r="AL2217">
            <v>36019</v>
          </cell>
          <cell r="AM2217" t="str">
            <v>FEMME</v>
          </cell>
          <cell r="AN2217" t="str">
            <v>Marié(e)</v>
          </cell>
          <cell r="AO2217">
            <v>3</v>
          </cell>
          <cell r="AP2217" t="str">
            <v>1ère année sécondaire</v>
          </cell>
          <cell r="AQ2217">
            <v>3</v>
          </cell>
          <cell r="AR2217">
            <v>1</v>
          </cell>
          <cell r="AS2217">
            <v>45770.25</v>
          </cell>
          <cell r="AT2217" t="str">
            <v>Horaire</v>
          </cell>
          <cell r="AU2217">
            <v>3.5</v>
          </cell>
          <cell r="AV2217">
            <v>17</v>
          </cell>
          <cell r="AW2217" t="str">
            <v>00100</v>
          </cell>
          <cell r="AX2217" t="str">
            <v>00003444543</v>
          </cell>
          <cell r="AY2217">
            <v>66</v>
          </cell>
          <cell r="AZ2217" t="str">
            <v>LA POSTE</v>
          </cell>
          <cell r="BA2217" t="str">
            <v>17001000000344454366</v>
          </cell>
          <cell r="BB2217">
            <v>20</v>
          </cell>
          <cell r="BC2217" t="str">
            <v>ZAHROUNI BOUGATFA</v>
          </cell>
          <cell r="BD2217" t="str">
            <v>TUNIS</v>
          </cell>
          <cell r="BG2217">
            <v>95569752</v>
          </cell>
          <cell r="BJ2217" t="str">
            <v>ZAHROUNI</v>
          </cell>
          <cell r="BK2217" t="str">
            <v>A-P6 AV</v>
          </cell>
          <cell r="BL2217" t="str">
            <v>1.1</v>
          </cell>
          <cell r="BT2217">
            <v>925</v>
          </cell>
          <cell r="BU2217" t="str">
            <v>si</v>
          </cell>
        </row>
        <row r="2218">
          <cell r="B2218">
            <v>2278</v>
          </cell>
          <cell r="C2218" t="str">
            <v>Monsieur</v>
          </cell>
          <cell r="D2218" t="str">
            <v>LOUATI MOHAMED</v>
          </cell>
          <cell r="E2218" t="str">
            <v>SAGE Tunisia</v>
          </cell>
          <cell r="F2218" t="str">
            <v>PRODUCTION</v>
          </cell>
          <cell r="G2218" t="str">
            <v>Couturière</v>
          </cell>
          <cell r="H2218" t="str">
            <v>P6 AV</v>
          </cell>
          <cell r="I2218" t="str">
            <v>EL KADRI MARIEM</v>
          </cell>
          <cell r="J2218" t="str">
            <v>A</v>
          </cell>
          <cell r="K2218" t="str">
            <v>DIRECTS</v>
          </cell>
          <cell r="L2218" t="str">
            <v>Variable cost at standard</v>
          </cell>
          <cell r="M2218" t="str">
            <v>Couturière</v>
          </cell>
          <cell r="N2218">
            <v>45405</v>
          </cell>
          <cell r="P2218">
            <v>-6</v>
          </cell>
          <cell r="T2218" t="str">
            <v>CDD</v>
          </cell>
          <cell r="U2218" t="str">
            <v>Contractuel</v>
          </cell>
          <cell r="V2218">
            <v>45689</v>
          </cell>
          <cell r="W2218">
            <v>45716</v>
          </cell>
          <cell r="Z2218">
            <v>45405</v>
          </cell>
          <cell r="AA2218">
            <v>4</v>
          </cell>
          <cell r="AB2218">
            <v>2024</v>
          </cell>
          <cell r="AC2218">
            <v>2028</v>
          </cell>
          <cell r="AD2218">
            <v>0.86944444444444446</v>
          </cell>
          <cell r="AE2218" t="str">
            <v>&lt; 1</v>
          </cell>
          <cell r="AF2218">
            <v>26231</v>
          </cell>
          <cell r="AG2218">
            <v>53.4</v>
          </cell>
          <cell r="AH2218" t="str">
            <v>&gt;45&lt; 55</v>
          </cell>
          <cell r="AI2218">
            <v>12212238</v>
          </cell>
          <cell r="AJ2218" t="str">
            <v>01</v>
          </cell>
          <cell r="AK2218" t="str">
            <v>07008689</v>
          </cell>
          <cell r="AL2218">
            <v>38327</v>
          </cell>
          <cell r="AM2218" t="str">
            <v>HOMME</v>
          </cell>
          <cell r="AN2218" t="str">
            <v>Marié(e)</v>
          </cell>
          <cell r="AO2218">
            <v>3</v>
          </cell>
          <cell r="AP2218" t="str">
            <v>4 ème année primaire</v>
          </cell>
          <cell r="AQ2218">
            <v>3</v>
          </cell>
          <cell r="AR2218">
            <v>1</v>
          </cell>
          <cell r="AS2218">
            <v>45770.25</v>
          </cell>
          <cell r="AT2218" t="str">
            <v>Horaire</v>
          </cell>
          <cell r="AU2218">
            <v>3.5</v>
          </cell>
          <cell r="AV2218">
            <v>17</v>
          </cell>
          <cell r="AW2218" t="str">
            <v>00100</v>
          </cell>
          <cell r="AX2218" t="str">
            <v>00002959871</v>
          </cell>
          <cell r="AY2218">
            <v>52</v>
          </cell>
          <cell r="AZ2218" t="str">
            <v>LA POSTE</v>
          </cell>
          <cell r="BA2218" t="str">
            <v>17001000000295987152</v>
          </cell>
          <cell r="BB2218">
            <v>20</v>
          </cell>
          <cell r="BC2218" t="str">
            <v>CITE DOUKALI MORNEG</v>
          </cell>
          <cell r="BD2218" t="str">
            <v>BEN AROUS</v>
          </cell>
          <cell r="BG2218">
            <v>20864898</v>
          </cell>
          <cell r="BJ2218" t="str">
            <v>MORNAG</v>
          </cell>
          <cell r="BK2218" t="str">
            <v>A-P6 AV</v>
          </cell>
          <cell r="BL2218" t="str">
            <v>1.1</v>
          </cell>
          <cell r="BU2218" t="str">
            <v>si</v>
          </cell>
        </row>
        <row r="2219">
          <cell r="B2219">
            <v>2279</v>
          </cell>
          <cell r="C2219" t="str">
            <v>Madame</v>
          </cell>
          <cell r="D2219" t="str">
            <v>OUESLETI HADIL</v>
          </cell>
          <cell r="E2219" t="str">
            <v>SAGE Tunisia</v>
          </cell>
          <cell r="F2219" t="str">
            <v>PRODUCTION</v>
          </cell>
          <cell r="G2219" t="str">
            <v>Couturière</v>
          </cell>
          <cell r="H2219" t="str">
            <v>P6 AV</v>
          </cell>
          <cell r="I2219" t="str">
            <v>ISSAM OUNI</v>
          </cell>
          <cell r="J2219" t="str">
            <v>B</v>
          </cell>
          <cell r="K2219" t="str">
            <v>DIRECTS</v>
          </cell>
          <cell r="L2219" t="str">
            <v>Variable cost at standard</v>
          </cell>
          <cell r="M2219" t="str">
            <v>Couturière</v>
          </cell>
          <cell r="N2219">
            <v>45405</v>
          </cell>
          <cell r="P2219">
            <v>-126</v>
          </cell>
          <cell r="Q2219">
            <v>45596</v>
          </cell>
          <cell r="R2219" t="str">
            <v>fin de contrat</v>
          </cell>
          <cell r="S2219" t="str">
            <v>dicipline</v>
          </cell>
          <cell r="T2219" t="str">
            <v>CDD</v>
          </cell>
          <cell r="U2219" t="str">
            <v>Contractuel</v>
          </cell>
          <cell r="V2219">
            <v>45536</v>
          </cell>
          <cell r="W2219">
            <v>45596</v>
          </cell>
          <cell r="Z2219">
            <v>45405</v>
          </cell>
          <cell r="AA2219">
            <v>4</v>
          </cell>
          <cell r="AB2219">
            <v>2024</v>
          </cell>
          <cell r="AC2219">
            <v>2028</v>
          </cell>
          <cell r="AD2219">
            <v>0.86944444444444446</v>
          </cell>
          <cell r="AE2219" t="str">
            <v>&lt; 1</v>
          </cell>
          <cell r="AF2219">
            <v>36377</v>
          </cell>
          <cell r="AG2219">
            <v>25.602739726027398</v>
          </cell>
          <cell r="AH2219" t="str">
            <v>&gt;25&lt; 35</v>
          </cell>
          <cell r="AI2219">
            <v>17123898</v>
          </cell>
          <cell r="AJ2219" t="str">
            <v>06</v>
          </cell>
          <cell r="AK2219" t="str">
            <v>07231980</v>
          </cell>
          <cell r="AL2219">
            <v>45299</v>
          </cell>
          <cell r="AM2219" t="str">
            <v>FEMME</v>
          </cell>
          <cell r="AN2219" t="str">
            <v>Divorcée</v>
          </cell>
          <cell r="AO2219">
            <v>1</v>
          </cell>
          <cell r="AP2219" t="str">
            <v>7ème année</v>
          </cell>
          <cell r="AQ2219">
            <v>3</v>
          </cell>
          <cell r="AR2219">
            <v>1</v>
          </cell>
          <cell r="AS2219">
            <v>45770.25</v>
          </cell>
          <cell r="AT2219" t="str">
            <v>Horaire</v>
          </cell>
          <cell r="AU2219">
            <v>3.5</v>
          </cell>
          <cell r="AV2219" t="str">
            <v>04</v>
          </cell>
          <cell r="AW2219" t="str">
            <v>03211</v>
          </cell>
          <cell r="AX2219">
            <v>80063942676</v>
          </cell>
          <cell r="AY2219">
            <v>12</v>
          </cell>
          <cell r="AZ2219" t="str">
            <v>ATTIJARI BANK</v>
          </cell>
          <cell r="BA2219" t="str">
            <v>04032118006394267612</v>
          </cell>
          <cell r="BB2219">
            <v>20</v>
          </cell>
          <cell r="BC2219" t="str">
            <v>5 RUE EKLILA MEDINA JEDIDA</v>
          </cell>
          <cell r="BD2219" t="str">
            <v>BEN AROUS</v>
          </cell>
          <cell r="BG2219">
            <v>24695600</v>
          </cell>
          <cell r="BJ2219" t="str">
            <v>NOUVELLE MEDINA</v>
          </cell>
          <cell r="BK2219" t="str">
            <v>B-P6 AV</v>
          </cell>
          <cell r="BL2219" t="str">
            <v>1.1</v>
          </cell>
          <cell r="BU2219" t="str">
            <v>Non-Actif</v>
          </cell>
        </row>
        <row r="2220">
          <cell r="B2220">
            <v>2280</v>
          </cell>
          <cell r="C2220" t="str">
            <v>Madame</v>
          </cell>
          <cell r="D2220" t="str">
            <v>FERCHICHI ABIR</v>
          </cell>
          <cell r="E2220" t="str">
            <v>SAGE Tunisia</v>
          </cell>
          <cell r="F2220" t="str">
            <v>PRODUCTION</v>
          </cell>
          <cell r="G2220" t="str">
            <v>Couturière</v>
          </cell>
          <cell r="H2220" t="str">
            <v>P6 AV</v>
          </cell>
          <cell r="I2220" t="str">
            <v>Anis Sbouri</v>
          </cell>
          <cell r="J2220" t="str">
            <v>A</v>
          </cell>
          <cell r="K2220" t="str">
            <v>DIRECTS</v>
          </cell>
          <cell r="L2220" t="str">
            <v>Variable cost at standard</v>
          </cell>
          <cell r="M2220" t="str">
            <v>Couturière</v>
          </cell>
          <cell r="N2220">
            <v>45405</v>
          </cell>
          <cell r="P2220">
            <v>-6</v>
          </cell>
          <cell r="T2220" t="str">
            <v>CDD</v>
          </cell>
          <cell r="U2220" t="str">
            <v>Contractuel</v>
          </cell>
          <cell r="V2220">
            <v>45689</v>
          </cell>
          <cell r="W2220">
            <v>45716</v>
          </cell>
          <cell r="Z2220">
            <v>45405</v>
          </cell>
          <cell r="AA2220">
            <v>4</v>
          </cell>
          <cell r="AB2220">
            <v>2024</v>
          </cell>
          <cell r="AC2220">
            <v>2028</v>
          </cell>
          <cell r="AD2220">
            <v>0.86944444444444446</v>
          </cell>
          <cell r="AE2220" t="str">
            <v>&lt; 1</v>
          </cell>
          <cell r="AF2220">
            <v>29763</v>
          </cell>
          <cell r="AG2220">
            <v>43.723287671232875</v>
          </cell>
          <cell r="AH2220" t="str">
            <v>&gt;35&lt; 45</v>
          </cell>
          <cell r="AI2220">
            <v>12440173</v>
          </cell>
          <cell r="AJ2220" t="str">
            <v>05</v>
          </cell>
          <cell r="AK2220" t="str">
            <v>07067248</v>
          </cell>
          <cell r="AL2220">
            <v>43837</v>
          </cell>
          <cell r="AM2220" t="str">
            <v>FEMME</v>
          </cell>
          <cell r="AN2220" t="str">
            <v>Marié(e)</v>
          </cell>
          <cell r="AO2220">
            <v>1</v>
          </cell>
          <cell r="AP2220" t="str">
            <v>6 EME</v>
          </cell>
          <cell r="AQ2220">
            <v>3</v>
          </cell>
          <cell r="AR2220">
            <v>1</v>
          </cell>
          <cell r="AS2220">
            <v>45770.25</v>
          </cell>
          <cell r="AT2220" t="str">
            <v>Horaire</v>
          </cell>
          <cell r="AU2220">
            <v>3.5</v>
          </cell>
          <cell r="AV2220">
            <v>17</v>
          </cell>
          <cell r="AW2220" t="str">
            <v>00100</v>
          </cell>
          <cell r="AX2220" t="str">
            <v>00003443053</v>
          </cell>
          <cell r="AY2220">
            <v>74</v>
          </cell>
          <cell r="AZ2220" t="str">
            <v>LA POSTE</v>
          </cell>
          <cell r="BA2220" t="str">
            <v>17001000000344305374</v>
          </cell>
          <cell r="BB2220">
            <v>20</v>
          </cell>
          <cell r="BC2220" t="str">
            <v>26 RUE 10443 OUARDIA 6</v>
          </cell>
          <cell r="BD2220" t="str">
            <v>BEN AROUS</v>
          </cell>
          <cell r="BG2220">
            <v>92989295</v>
          </cell>
          <cell r="BJ2220" t="str">
            <v>OUARDIYA</v>
          </cell>
          <cell r="BK2220" t="str">
            <v>A-P6 AV</v>
          </cell>
          <cell r="BL2220" t="str">
            <v>1.1</v>
          </cell>
          <cell r="BT2220">
            <v>381</v>
          </cell>
          <cell r="BU2220" t="str">
            <v>si</v>
          </cell>
          <cell r="BV2220" t="str">
            <v>P6 AV CA</v>
          </cell>
        </row>
        <row r="2221">
          <cell r="B2221">
            <v>2281</v>
          </cell>
          <cell r="C2221" t="str">
            <v>Madame</v>
          </cell>
          <cell r="D2221" t="str">
            <v>ELLAFI MONIA</v>
          </cell>
          <cell r="E2221" t="str">
            <v>SAGE Tunisia</v>
          </cell>
          <cell r="F2221" t="str">
            <v>PRODUCTION</v>
          </cell>
          <cell r="G2221" t="str">
            <v>Couturière</v>
          </cell>
          <cell r="H2221" t="str">
            <v>P6 AV</v>
          </cell>
          <cell r="I2221" t="str">
            <v>ISSAM OUNI</v>
          </cell>
          <cell r="J2221" t="str">
            <v>B</v>
          </cell>
          <cell r="K2221" t="str">
            <v>DIRECTS</v>
          </cell>
          <cell r="L2221" t="str">
            <v>Variable cost at standard</v>
          </cell>
          <cell r="M2221" t="str">
            <v>Couturière</v>
          </cell>
          <cell r="N2221">
            <v>45406</v>
          </cell>
          <cell r="P2221">
            <v>-65</v>
          </cell>
          <cell r="Q2221">
            <v>45658</v>
          </cell>
          <cell r="R2221" t="str">
            <v>Personnel</v>
          </cell>
          <cell r="T2221" t="str">
            <v>CDD</v>
          </cell>
          <cell r="U2221" t="str">
            <v>Contractuel</v>
          </cell>
          <cell r="V2221">
            <v>45627</v>
          </cell>
          <cell r="W2221">
            <v>45657</v>
          </cell>
          <cell r="Z2221">
            <v>45406</v>
          </cell>
          <cell r="AA2221">
            <v>4</v>
          </cell>
          <cell r="AB2221">
            <v>2024</v>
          </cell>
          <cell r="AC2221">
            <v>2028</v>
          </cell>
          <cell r="AD2221">
            <v>0.8666666666666667</v>
          </cell>
          <cell r="AE2221" t="str">
            <v>&lt; 1</v>
          </cell>
          <cell r="AF2221">
            <v>28339</v>
          </cell>
          <cell r="AG2221">
            <v>47.624657534246573</v>
          </cell>
          <cell r="AH2221" t="str">
            <v>&gt;45&lt; 55</v>
          </cell>
          <cell r="AI2221">
            <v>11913153</v>
          </cell>
          <cell r="AJ2221" t="str">
            <v>06</v>
          </cell>
          <cell r="AK2221" t="str">
            <v>06822125</v>
          </cell>
          <cell r="AL2221">
            <v>43549</v>
          </cell>
          <cell r="AM2221" t="str">
            <v>FEMME</v>
          </cell>
          <cell r="AN2221" t="str">
            <v>Marié(e)</v>
          </cell>
          <cell r="AO2221">
            <v>1</v>
          </cell>
          <cell r="AP2221" t="str">
            <v>3 eme secondaire</v>
          </cell>
          <cell r="AQ2221">
            <v>3</v>
          </cell>
          <cell r="AR2221">
            <v>1</v>
          </cell>
          <cell r="AS2221">
            <v>45771.25</v>
          </cell>
          <cell r="AT2221" t="str">
            <v>Horaire</v>
          </cell>
          <cell r="AU2221">
            <v>3.5</v>
          </cell>
          <cell r="AV2221">
            <v>26</v>
          </cell>
          <cell r="AW2221" t="str">
            <v>00600</v>
          </cell>
          <cell r="AX2221" t="str">
            <v>08901283158</v>
          </cell>
          <cell r="AY2221">
            <v>10</v>
          </cell>
          <cell r="AZ2221" t="str">
            <v>BTL</v>
          </cell>
          <cell r="BA2221" t="str">
            <v>26006000890128315810</v>
          </cell>
          <cell r="BB2221">
            <v>20</v>
          </cell>
          <cell r="BC2221" t="str">
            <v>RUE TAHER BEN ACHOUR YASMINET BEN AROUS</v>
          </cell>
          <cell r="BD2221" t="str">
            <v>BEN AROUS</v>
          </cell>
          <cell r="BG2221">
            <v>26077963</v>
          </cell>
          <cell r="BH2221">
            <v>22569610</v>
          </cell>
          <cell r="BJ2221" t="str">
            <v>HOPITAL YASMINET</v>
          </cell>
          <cell r="BK2221" t="str">
            <v>B-P6 AV</v>
          </cell>
          <cell r="BL2221" t="str">
            <v>1.1</v>
          </cell>
          <cell r="BU2221" t="str">
            <v>Non-Actif</v>
          </cell>
        </row>
        <row r="2222">
          <cell r="B2222">
            <v>2282</v>
          </cell>
          <cell r="C2222" t="str">
            <v>Madame</v>
          </cell>
          <cell r="D2222" t="str">
            <v>SASSI AMENI</v>
          </cell>
          <cell r="E2222" t="str">
            <v>SAGE Tunisia</v>
          </cell>
          <cell r="F2222" t="str">
            <v>COUPE</v>
          </cell>
          <cell r="G2222" t="str">
            <v>COUPEUR</v>
          </cell>
          <cell r="H2222" t="str">
            <v>COUPE</v>
          </cell>
          <cell r="I2222" t="str">
            <v>HAITHEM SLAMA</v>
          </cell>
          <cell r="K2222" t="str">
            <v>DIRECTS</v>
          </cell>
          <cell r="L2222" t="str">
            <v>Variable cost at standard</v>
          </cell>
          <cell r="M2222" t="str">
            <v>COUPEUR</v>
          </cell>
          <cell r="N2222">
            <v>45409</v>
          </cell>
          <cell r="P2222">
            <v>-6</v>
          </cell>
          <cell r="T2222" t="str">
            <v>CDD</v>
          </cell>
          <cell r="U2222" t="str">
            <v>Contractuel</v>
          </cell>
          <cell r="V2222">
            <v>45689</v>
          </cell>
          <cell r="W2222">
            <v>45716</v>
          </cell>
          <cell r="Z2222">
            <v>45409</v>
          </cell>
          <cell r="AA2222">
            <v>4</v>
          </cell>
          <cell r="AB2222">
            <v>2024</v>
          </cell>
          <cell r="AC2222">
            <v>2028</v>
          </cell>
          <cell r="AD2222">
            <v>0.85833333333333328</v>
          </cell>
          <cell r="AE2222" t="str">
            <v>&lt; 1</v>
          </cell>
          <cell r="AF2222">
            <v>32758</v>
          </cell>
          <cell r="AG2222">
            <v>35.517808219178079</v>
          </cell>
          <cell r="AH2222" t="str">
            <v>&gt;35&lt; 45</v>
          </cell>
          <cell r="AI2222">
            <v>16443366</v>
          </cell>
          <cell r="AJ2222" t="str">
            <v>02</v>
          </cell>
          <cell r="AK2222" t="str">
            <v>04808505</v>
          </cell>
          <cell r="AL2222">
            <v>41506</v>
          </cell>
          <cell r="AM2222" t="str">
            <v>FEMME</v>
          </cell>
          <cell r="AN2222" t="str">
            <v>Célibataire</v>
          </cell>
          <cell r="AP2222" t="str">
            <v>BAC</v>
          </cell>
          <cell r="AQ2222">
            <v>3</v>
          </cell>
          <cell r="AR2222">
            <v>1</v>
          </cell>
          <cell r="AS2222">
            <v>45774.25</v>
          </cell>
          <cell r="AT2222" t="str">
            <v>Horaire</v>
          </cell>
          <cell r="AU2222">
            <v>3.5</v>
          </cell>
          <cell r="AV2222" t="str">
            <v>04</v>
          </cell>
          <cell r="AW2222" t="str">
            <v>05313</v>
          </cell>
          <cell r="AX2222">
            <v>80040680019</v>
          </cell>
          <cell r="AY2222">
            <v>67</v>
          </cell>
          <cell r="AZ2222" t="str">
            <v>ATTIJARI BANK</v>
          </cell>
          <cell r="BA2222" t="str">
            <v>04053138004068001967</v>
          </cell>
          <cell r="BB2222">
            <v>20</v>
          </cell>
          <cell r="BC2222" t="str">
            <v>08 RUE 4418 ZAHROUNI TUNIS</v>
          </cell>
          <cell r="BD2222" t="str">
            <v>TUNIS</v>
          </cell>
          <cell r="BG2222">
            <v>26992982</v>
          </cell>
          <cell r="BH2222">
            <v>23406089</v>
          </cell>
          <cell r="BJ2222" t="str">
            <v>ZAHROUNI</v>
          </cell>
          <cell r="BK2222" t="str">
            <v>-COUPE</v>
          </cell>
          <cell r="BL2222" t="str">
            <v>1.1</v>
          </cell>
          <cell r="BT2222">
            <v>926</v>
          </cell>
          <cell r="BU2222" t="str">
            <v>si</v>
          </cell>
        </row>
        <row r="2223">
          <cell r="B2223">
            <v>2283</v>
          </cell>
          <cell r="C2223" t="str">
            <v>Monsieur</v>
          </cell>
          <cell r="D2223" t="str">
            <v xml:space="preserve">MADOURI EZZEDDINE </v>
          </cell>
          <cell r="E2223" t="str">
            <v>SAGE Tunisia</v>
          </cell>
          <cell r="F2223" t="str">
            <v>PRODUCTION</v>
          </cell>
          <cell r="G2223" t="str">
            <v>Couturière</v>
          </cell>
          <cell r="H2223" t="str">
            <v>P6 AV</v>
          </cell>
          <cell r="I2223" t="str">
            <v>ISSAM OUNI</v>
          </cell>
          <cell r="J2223" t="str">
            <v>B</v>
          </cell>
          <cell r="K2223" t="str">
            <v>DIRECTS</v>
          </cell>
          <cell r="L2223" t="str">
            <v>Variable cost at standard</v>
          </cell>
          <cell r="M2223" t="str">
            <v>Couturière</v>
          </cell>
          <cell r="N2223">
            <v>45406</v>
          </cell>
          <cell r="P2223">
            <v>-6</v>
          </cell>
          <cell r="T2223" t="str">
            <v>CDD</v>
          </cell>
          <cell r="U2223" t="str">
            <v>Contractuel</v>
          </cell>
          <cell r="V2223">
            <v>45689</v>
          </cell>
          <cell r="W2223">
            <v>45716</v>
          </cell>
          <cell r="Z2223">
            <v>45406</v>
          </cell>
          <cell r="AA2223">
            <v>4</v>
          </cell>
          <cell r="AB2223">
            <v>2024</v>
          </cell>
          <cell r="AC2223">
            <v>2028</v>
          </cell>
          <cell r="AD2223">
            <v>0.8666666666666667</v>
          </cell>
          <cell r="AE2223" t="str">
            <v>&lt; 1</v>
          </cell>
          <cell r="AF2223">
            <v>28232</v>
          </cell>
          <cell r="AG2223">
            <v>47.917808219178085</v>
          </cell>
          <cell r="AH2223" t="str">
            <v>&gt;45&lt; 55</v>
          </cell>
          <cell r="AI2223">
            <v>12193723</v>
          </cell>
          <cell r="AJ2223" t="str">
            <v>05</v>
          </cell>
          <cell r="AK2223" t="str">
            <v>07292483</v>
          </cell>
          <cell r="AL2223">
            <v>40091</v>
          </cell>
          <cell r="AM2223" t="str">
            <v>FEMME</v>
          </cell>
          <cell r="AN2223" t="str">
            <v>Marié(e)</v>
          </cell>
          <cell r="AO2223">
            <v>2</v>
          </cell>
          <cell r="AQ2223">
            <v>3</v>
          </cell>
          <cell r="AR2223">
            <v>1</v>
          </cell>
          <cell r="AS2223">
            <v>45771.25</v>
          </cell>
          <cell r="AT2223" t="str">
            <v>Horaire</v>
          </cell>
          <cell r="AU2223">
            <v>3.5</v>
          </cell>
          <cell r="AV2223">
            <v>17</v>
          </cell>
          <cell r="AW2223" t="str">
            <v>00100</v>
          </cell>
          <cell r="AX2223" t="str">
            <v>00003443354</v>
          </cell>
          <cell r="AY2223">
            <v>44</v>
          </cell>
          <cell r="AZ2223" t="str">
            <v>LA POSTE</v>
          </cell>
          <cell r="BA2223" t="str">
            <v>17001000000344335444</v>
          </cell>
          <cell r="BB2223">
            <v>20</v>
          </cell>
          <cell r="BC2223" t="str">
            <v>CITE EL BASSATINE MNIHLA</v>
          </cell>
          <cell r="BD2223" t="str">
            <v>ARIANA</v>
          </cell>
          <cell r="BG2223">
            <v>21147564</v>
          </cell>
          <cell r="BJ2223" t="str">
            <v>MNIHLA</v>
          </cell>
          <cell r="BK2223" t="str">
            <v>B-P6 AV</v>
          </cell>
          <cell r="BL2223" t="str">
            <v>1.1</v>
          </cell>
          <cell r="BU2223" t="str">
            <v>si</v>
          </cell>
        </row>
        <row r="2224">
          <cell r="B2224">
            <v>2284</v>
          </cell>
          <cell r="C2224" t="str">
            <v>Madame</v>
          </cell>
          <cell r="D2224" t="str">
            <v>DHIFLI KHOULOUD</v>
          </cell>
          <cell r="E2224" t="str">
            <v>SAGE Tunisia</v>
          </cell>
          <cell r="F2224" t="str">
            <v>PRODUCTION</v>
          </cell>
          <cell r="G2224" t="str">
            <v>Couturière</v>
          </cell>
          <cell r="H2224" t="str">
            <v>P6 AV</v>
          </cell>
          <cell r="I2224" t="str">
            <v>EL KADRI MARIEM</v>
          </cell>
          <cell r="J2224" t="str">
            <v>A</v>
          </cell>
          <cell r="K2224" t="str">
            <v>DIRECTS</v>
          </cell>
          <cell r="L2224" t="str">
            <v>Variable cost at standard</v>
          </cell>
          <cell r="M2224" t="str">
            <v>Couturière</v>
          </cell>
          <cell r="N2224">
            <v>45406</v>
          </cell>
          <cell r="P2224">
            <v>36</v>
          </cell>
          <cell r="Q2224">
            <v>45413</v>
          </cell>
          <cell r="R2224" t="str">
            <v>transport</v>
          </cell>
          <cell r="T2224" t="str">
            <v>CDD</v>
          </cell>
          <cell r="U2224" t="str">
            <v>Contractuel</v>
          </cell>
          <cell r="V2224">
            <v>45406</v>
          </cell>
          <cell r="W2224">
            <v>45443</v>
          </cell>
          <cell r="Z2224">
            <v>45406</v>
          </cell>
          <cell r="AA2224">
            <v>4</v>
          </cell>
          <cell r="AB2224">
            <v>2024</v>
          </cell>
          <cell r="AC2224">
            <v>2028</v>
          </cell>
          <cell r="AD2224">
            <v>0.8666666666666667</v>
          </cell>
          <cell r="AE2224" t="str">
            <v>&lt; 1</v>
          </cell>
          <cell r="AF2224">
            <v>34300</v>
          </cell>
          <cell r="AG2224">
            <v>31.293150684931508</v>
          </cell>
          <cell r="AH2224" t="str">
            <v>&gt;25&lt; 35</v>
          </cell>
          <cell r="AI2224">
            <v>17188986</v>
          </cell>
          <cell r="AJ2224" t="str">
            <v>02</v>
          </cell>
          <cell r="AK2224" t="str">
            <v>04846809</v>
          </cell>
          <cell r="AL2224">
            <v>44501</v>
          </cell>
          <cell r="AM2224" t="str">
            <v>FEMME</v>
          </cell>
          <cell r="AN2224" t="str">
            <v>Célibataire</v>
          </cell>
          <cell r="AP2224" t="str">
            <v xml:space="preserve">Baccalauréat </v>
          </cell>
          <cell r="AQ2224">
            <v>3</v>
          </cell>
          <cell r="AR2224">
            <v>1</v>
          </cell>
          <cell r="AS2224">
            <v>45771.25</v>
          </cell>
          <cell r="AT2224" t="str">
            <v>Horaire</v>
          </cell>
          <cell r="AU2224">
            <v>3.5</v>
          </cell>
          <cell r="AV2224">
            <v>17</v>
          </cell>
          <cell r="AW2224" t="str">
            <v>00100</v>
          </cell>
          <cell r="AX2224" t="str">
            <v>00002092735</v>
          </cell>
          <cell r="AY2224">
            <v>17</v>
          </cell>
          <cell r="AZ2224" t="str">
            <v>LA POSTE</v>
          </cell>
          <cell r="BA2224" t="str">
            <v>17001000000209273517</v>
          </cell>
          <cell r="BB2224">
            <v>20</v>
          </cell>
          <cell r="BC2224" t="str">
            <v>08 RUE 4238 ZAHROUNI TUNIS</v>
          </cell>
          <cell r="BD2224" t="str">
            <v>TUNIS</v>
          </cell>
          <cell r="BG2224">
            <v>54066917</v>
          </cell>
          <cell r="BK2224" t="str">
            <v>A-P6 AV</v>
          </cell>
          <cell r="BL2224" t="str">
            <v>1.1</v>
          </cell>
          <cell r="BU2224" t="str">
            <v>Non-Actif</v>
          </cell>
        </row>
        <row r="2225">
          <cell r="B2225">
            <v>2285</v>
          </cell>
          <cell r="C2225" t="str">
            <v>Madame</v>
          </cell>
          <cell r="D2225" t="str">
            <v>HAMMAMI MAYSSA</v>
          </cell>
          <cell r="E2225" t="str">
            <v>SAGE Tunisia</v>
          </cell>
          <cell r="F2225" t="str">
            <v>COUPE</v>
          </cell>
          <cell r="G2225" t="str">
            <v>COUPEUR</v>
          </cell>
          <cell r="H2225" t="str">
            <v>COUPE</v>
          </cell>
          <cell r="I2225" t="str">
            <v>HAITHEM SLAMA</v>
          </cell>
          <cell r="K2225" t="str">
            <v>DIRECTS</v>
          </cell>
          <cell r="L2225" t="str">
            <v>Variable cost at standard</v>
          </cell>
          <cell r="M2225" t="str">
            <v>COUPEUR</v>
          </cell>
          <cell r="N2225">
            <v>45406</v>
          </cell>
          <cell r="P2225">
            <v>36</v>
          </cell>
          <cell r="Q2225">
            <v>45426</v>
          </cell>
          <cell r="R2225" t="str">
            <v>discipline</v>
          </cell>
          <cell r="T2225" t="str">
            <v>CDD</v>
          </cell>
          <cell r="U2225" t="str">
            <v>Contractuel</v>
          </cell>
          <cell r="V2225">
            <v>45406</v>
          </cell>
          <cell r="W2225">
            <v>45443</v>
          </cell>
          <cell r="Z2225">
            <v>45406</v>
          </cell>
          <cell r="AA2225">
            <v>4</v>
          </cell>
          <cell r="AB2225">
            <v>2024</v>
          </cell>
          <cell r="AC2225">
            <v>2028</v>
          </cell>
          <cell r="AD2225">
            <v>0.8666666666666667</v>
          </cell>
          <cell r="AE2225" t="str">
            <v>&lt; 1</v>
          </cell>
          <cell r="AF2225">
            <v>38691</v>
          </cell>
          <cell r="AG2225">
            <v>19.263013698630136</v>
          </cell>
          <cell r="AH2225" t="str">
            <v>&lt; 25</v>
          </cell>
          <cell r="AK2225" t="str">
            <v>14293704</v>
          </cell>
          <cell r="AL2225">
            <v>44615</v>
          </cell>
          <cell r="AM2225" t="str">
            <v>FEMME</v>
          </cell>
          <cell r="AN2225" t="str">
            <v>Célibataire</v>
          </cell>
          <cell r="AP2225" t="str">
            <v>1 eme secondaire</v>
          </cell>
          <cell r="AQ2225">
            <v>3</v>
          </cell>
          <cell r="AR2225">
            <v>1</v>
          </cell>
          <cell r="AS2225">
            <v>45771.25</v>
          </cell>
          <cell r="AT2225" t="str">
            <v>Horaire</v>
          </cell>
          <cell r="AU2225">
            <v>3.5</v>
          </cell>
          <cell r="AV2225">
            <v>17</v>
          </cell>
          <cell r="AW2225">
            <v>20600</v>
          </cell>
          <cell r="AX2225" t="str">
            <v>00003256876</v>
          </cell>
          <cell r="AY2225">
            <v>69</v>
          </cell>
          <cell r="AZ2225" t="str">
            <v>LA POSTE</v>
          </cell>
          <cell r="BA2225" t="str">
            <v>17206000000325687669</v>
          </cell>
          <cell r="BB2225">
            <v>20</v>
          </cell>
          <cell r="BC2225" t="str">
            <v>JAYARA SIDI HASSINE</v>
          </cell>
          <cell r="BD2225" t="str">
            <v>TUNIS</v>
          </cell>
          <cell r="BG2225">
            <v>94556966</v>
          </cell>
          <cell r="BK2225" t="str">
            <v>-COUPE</v>
          </cell>
          <cell r="BL2225" t="str">
            <v>1.1</v>
          </cell>
          <cell r="BU2225" t="str">
            <v>Non-Actif</v>
          </cell>
        </row>
        <row r="2226">
          <cell r="B2226">
            <v>2286</v>
          </cell>
          <cell r="C2226" t="str">
            <v>Madame</v>
          </cell>
          <cell r="D2226" t="str">
            <v>MOUELHI BASMA</v>
          </cell>
          <cell r="E2226" t="str">
            <v>SAGE Tunisia</v>
          </cell>
          <cell r="F2226" t="str">
            <v>PRODUCTION</v>
          </cell>
          <cell r="G2226" t="str">
            <v>Couturière</v>
          </cell>
          <cell r="H2226" t="str">
            <v>P6 AV</v>
          </cell>
          <cell r="I2226" t="str">
            <v>ISSAM OUNI</v>
          </cell>
          <cell r="J2226" t="str">
            <v>B</v>
          </cell>
          <cell r="K2226" t="str">
            <v>DIRECTS</v>
          </cell>
          <cell r="L2226" t="str">
            <v>Variable cost at standard</v>
          </cell>
          <cell r="M2226" t="str">
            <v>Couturière</v>
          </cell>
          <cell r="N2226">
            <v>45406</v>
          </cell>
          <cell r="P2226">
            <v>-6</v>
          </cell>
          <cell r="T2226" t="str">
            <v>CDD</v>
          </cell>
          <cell r="U2226" t="str">
            <v>Contractuel</v>
          </cell>
          <cell r="V2226">
            <v>45689</v>
          </cell>
          <cell r="W2226">
            <v>45716</v>
          </cell>
          <cell r="Z2226">
            <v>45406</v>
          </cell>
          <cell r="AA2226">
            <v>4</v>
          </cell>
          <cell r="AB2226">
            <v>2024</v>
          </cell>
          <cell r="AC2226">
            <v>2028</v>
          </cell>
          <cell r="AD2226">
            <v>0.8666666666666667</v>
          </cell>
          <cell r="AE2226" t="str">
            <v>&lt; 1</v>
          </cell>
          <cell r="AF2226">
            <v>25673</v>
          </cell>
          <cell r="AG2226">
            <v>54.92876712328767</v>
          </cell>
          <cell r="AH2226" t="str">
            <v>&gt;45&lt; 55</v>
          </cell>
          <cell r="AI2226">
            <v>12194649</v>
          </cell>
          <cell r="AJ2226" t="str">
            <v>04</v>
          </cell>
          <cell r="AK2226" t="str">
            <v>05210365</v>
          </cell>
          <cell r="AL2226">
            <v>45268</v>
          </cell>
          <cell r="AM2226" t="str">
            <v>FEMME</v>
          </cell>
          <cell r="AN2226" t="str">
            <v>Marié(e)</v>
          </cell>
          <cell r="AO2226">
            <v>4</v>
          </cell>
          <cell r="AP2226" t="str">
            <v>6 EME</v>
          </cell>
          <cell r="AQ2226">
            <v>3</v>
          </cell>
          <cell r="AR2226">
            <v>1</v>
          </cell>
          <cell r="AS2226">
            <v>45771.25</v>
          </cell>
          <cell r="AT2226" t="str">
            <v>Horaire</v>
          </cell>
          <cell r="AU2226">
            <v>3.5</v>
          </cell>
          <cell r="AV2226" t="str">
            <v>08</v>
          </cell>
          <cell r="AW2226">
            <v>10300</v>
          </cell>
          <cell r="AX2226" t="str">
            <v>07240099840</v>
          </cell>
          <cell r="AY2226">
            <v>26</v>
          </cell>
          <cell r="AZ2226" t="str">
            <v>Biat</v>
          </cell>
          <cell r="BA2226" t="str">
            <v>08103000724009984026</v>
          </cell>
          <cell r="BB2226">
            <v>20</v>
          </cell>
          <cell r="BC2226" t="str">
            <v>CITE BOUSTIL EL AGBA</v>
          </cell>
          <cell r="BD2226" t="str">
            <v>TUNIS</v>
          </cell>
          <cell r="BG2226">
            <v>23715823</v>
          </cell>
          <cell r="BJ2226" t="str">
            <v>AGBA</v>
          </cell>
          <cell r="BK2226" t="str">
            <v>B-P6 AV</v>
          </cell>
          <cell r="BL2226" t="str">
            <v>1.1</v>
          </cell>
          <cell r="BT2226">
            <v>194</v>
          </cell>
          <cell r="BU2226" t="str">
            <v>si</v>
          </cell>
        </row>
        <row r="2227">
          <cell r="B2227">
            <v>2287</v>
          </cell>
          <cell r="C2227" t="str">
            <v>Monsieur</v>
          </cell>
          <cell r="D2227" t="str">
            <v>DRIDI OMAR</v>
          </cell>
          <cell r="E2227" t="str">
            <v>SAGE Tunisia</v>
          </cell>
          <cell r="F2227" t="str">
            <v>PRODUCTION</v>
          </cell>
          <cell r="G2227" t="str">
            <v>CAMPO</v>
          </cell>
          <cell r="H2227" t="str">
            <v>P6 AV</v>
          </cell>
          <cell r="I2227" t="str">
            <v xml:space="preserve">Anis Mejri </v>
          </cell>
          <cell r="J2227" t="str">
            <v>B</v>
          </cell>
          <cell r="K2227" t="str">
            <v>DIRECTS</v>
          </cell>
          <cell r="L2227" t="str">
            <v>Variable cost at standard</v>
          </cell>
          <cell r="M2227" t="str">
            <v>CAMPO</v>
          </cell>
          <cell r="N2227">
            <v>45406</v>
          </cell>
          <cell r="P2227">
            <v>-6</v>
          </cell>
          <cell r="T2227" t="str">
            <v>CDD</v>
          </cell>
          <cell r="U2227" t="str">
            <v>Contractuel</v>
          </cell>
          <cell r="V2227">
            <v>45689</v>
          </cell>
          <cell r="W2227">
            <v>45716</v>
          </cell>
          <cell r="Z2227">
            <v>45406</v>
          </cell>
          <cell r="AA2227">
            <v>4</v>
          </cell>
          <cell r="AB2227">
            <v>2024</v>
          </cell>
          <cell r="AC2227">
            <v>2028</v>
          </cell>
          <cell r="AD2227">
            <v>0.8666666666666667</v>
          </cell>
          <cell r="AE2227" t="str">
            <v>&lt; 1</v>
          </cell>
          <cell r="AF2227">
            <v>33966</v>
          </cell>
          <cell r="AG2227">
            <v>32.208219178082189</v>
          </cell>
          <cell r="AH2227" t="str">
            <v>&gt;25&lt; 35</v>
          </cell>
          <cell r="AI2227">
            <v>17582178</v>
          </cell>
          <cell r="AJ2227" t="str">
            <v>04</v>
          </cell>
          <cell r="AK2227" t="str">
            <v>14753494</v>
          </cell>
          <cell r="AL2227">
            <v>43162</v>
          </cell>
          <cell r="AM2227" t="str">
            <v>HOMME</v>
          </cell>
          <cell r="AN2227" t="str">
            <v>Célibataire</v>
          </cell>
          <cell r="AP2227" t="str">
            <v>1ère année sécondaire</v>
          </cell>
          <cell r="AQ2227">
            <v>3</v>
          </cell>
          <cell r="AR2227">
            <v>1</v>
          </cell>
          <cell r="AS2227">
            <v>45771.25</v>
          </cell>
          <cell r="AT2227" t="str">
            <v>Horaire</v>
          </cell>
          <cell r="AU2227">
            <v>3.5</v>
          </cell>
          <cell r="AV2227">
            <v>17</v>
          </cell>
          <cell r="AW2227" t="str">
            <v>00100</v>
          </cell>
          <cell r="AX2227" t="str">
            <v>00003443349</v>
          </cell>
          <cell r="AY2227">
            <v>59</v>
          </cell>
          <cell r="AZ2227" t="str">
            <v>LA POSTE</v>
          </cell>
          <cell r="BA2227" t="str">
            <v>17001000000344334959</v>
          </cell>
          <cell r="BB2227">
            <v>20</v>
          </cell>
          <cell r="BC2227" t="str">
            <v>22 CITE SOUISSI KHAZNADAR TUNIS</v>
          </cell>
          <cell r="BD2227" t="str">
            <v>TUNIS</v>
          </cell>
          <cell r="BG2227">
            <v>50888759</v>
          </cell>
          <cell r="BJ2227" t="str">
            <v>KHAZNADAR</v>
          </cell>
          <cell r="BK2227" t="str">
            <v>CAMPO B</v>
          </cell>
          <cell r="BL2227" t="str">
            <v>1.1</v>
          </cell>
          <cell r="BU2227" t="str">
            <v>si</v>
          </cell>
        </row>
        <row r="2228">
          <cell r="B2228">
            <v>2288</v>
          </cell>
          <cell r="C2228" t="str">
            <v>Madame</v>
          </cell>
          <cell r="D2228" t="str">
            <v>NAFETI OLFA</v>
          </cell>
          <cell r="E2228" t="str">
            <v>SAGE Tunisia</v>
          </cell>
          <cell r="F2228" t="str">
            <v>PRODUCTION</v>
          </cell>
          <cell r="G2228" t="str">
            <v>Prép CAMPO</v>
          </cell>
          <cell r="H2228" t="str">
            <v>P6 AR</v>
          </cell>
          <cell r="I2228" t="str">
            <v>MOHAMED MAALAOUI</v>
          </cell>
          <cell r="J2228" t="str">
            <v>B</v>
          </cell>
          <cell r="K2228" t="str">
            <v>DIRECTS</v>
          </cell>
          <cell r="L2228" t="str">
            <v>Variable cost at standard</v>
          </cell>
          <cell r="M2228" t="str">
            <v>Prép CAMPO</v>
          </cell>
          <cell r="N2228">
            <v>45406</v>
          </cell>
          <cell r="P2228">
            <v>-6</v>
          </cell>
          <cell r="T2228" t="str">
            <v>CDD</v>
          </cell>
          <cell r="U2228" t="str">
            <v>Contractuel</v>
          </cell>
          <cell r="V2228">
            <v>45689</v>
          </cell>
          <cell r="W2228">
            <v>45716</v>
          </cell>
          <cell r="Z2228">
            <v>45406</v>
          </cell>
          <cell r="AA2228">
            <v>4</v>
          </cell>
          <cell r="AB2228">
            <v>2024</v>
          </cell>
          <cell r="AC2228">
            <v>2028</v>
          </cell>
          <cell r="AD2228">
            <v>0.8666666666666667</v>
          </cell>
          <cell r="AE2228" t="str">
            <v>&lt; 1</v>
          </cell>
          <cell r="AF2228">
            <v>37040</v>
          </cell>
          <cell r="AG2228">
            <v>23.786301369863015</v>
          </cell>
          <cell r="AH2228" t="str">
            <v>&lt; 25</v>
          </cell>
          <cell r="AI2228">
            <v>17461253</v>
          </cell>
          <cell r="AJ2228" t="str">
            <v>09</v>
          </cell>
          <cell r="AK2228" t="str">
            <v>14458968</v>
          </cell>
          <cell r="AL2228">
            <v>44910</v>
          </cell>
          <cell r="AM2228" t="str">
            <v>FEMME</v>
          </cell>
          <cell r="AN2228" t="str">
            <v>Célibataire</v>
          </cell>
          <cell r="AP2228" t="str">
            <v>8ème année</v>
          </cell>
          <cell r="AQ2228">
            <v>3</v>
          </cell>
          <cell r="AR2228">
            <v>1</v>
          </cell>
          <cell r="AS2228">
            <v>45771.25</v>
          </cell>
          <cell r="AT2228" t="str">
            <v>Horaire</v>
          </cell>
          <cell r="AU2228">
            <v>3.5</v>
          </cell>
          <cell r="AV2228" t="str">
            <v>05</v>
          </cell>
          <cell r="AW2228" t="str">
            <v>04600</v>
          </cell>
          <cell r="AX2228" t="str">
            <v>01145015452</v>
          </cell>
          <cell r="AY2228" t="str">
            <v>04</v>
          </cell>
          <cell r="AZ2228" t="str">
            <v>BT</v>
          </cell>
          <cell r="BA2228" t="str">
            <v>05046000114501545204</v>
          </cell>
          <cell r="BB2228">
            <v>20</v>
          </cell>
          <cell r="BC2228" t="str">
            <v xml:space="preserve">ZAHROUNI </v>
          </cell>
          <cell r="BD2228" t="str">
            <v>TUNIS</v>
          </cell>
          <cell r="BG2228">
            <v>27901755</v>
          </cell>
          <cell r="BJ2228" t="str">
            <v>ZAHROUNI</v>
          </cell>
          <cell r="BK2228" t="str">
            <v>CAMPO C</v>
          </cell>
          <cell r="BL2228" t="str">
            <v>1.1</v>
          </cell>
          <cell r="BT2228">
            <v>114</v>
          </cell>
          <cell r="BU2228" t="str">
            <v>si</v>
          </cell>
        </row>
        <row r="2229">
          <cell r="B2229">
            <v>2289</v>
          </cell>
          <cell r="C2229" t="str">
            <v>Madame</v>
          </cell>
          <cell r="D2229" t="str">
            <v>ARBI RANIA</v>
          </cell>
          <cell r="E2229" t="str">
            <v>SAGE Tunisia</v>
          </cell>
          <cell r="F2229" t="str">
            <v>PRODUCTION</v>
          </cell>
          <cell r="G2229" t="str">
            <v>Prép CAMPO</v>
          </cell>
          <cell r="H2229" t="str">
            <v>P6 AR</v>
          </cell>
          <cell r="I2229" t="str">
            <v>Bel Hadj Mohamed</v>
          </cell>
          <cell r="J2229" t="str">
            <v>A</v>
          </cell>
          <cell r="K2229" t="str">
            <v>DIRECTS</v>
          </cell>
          <cell r="L2229" t="str">
            <v>Variable cost at standard</v>
          </cell>
          <cell r="M2229" t="str">
            <v>Prép CAMPO</v>
          </cell>
          <cell r="N2229">
            <v>45406</v>
          </cell>
          <cell r="P2229">
            <v>-6</v>
          </cell>
          <cell r="T2229" t="str">
            <v>CDD</v>
          </cell>
          <cell r="U2229" t="str">
            <v>Contractuel</v>
          </cell>
          <cell r="V2229">
            <v>45689</v>
          </cell>
          <cell r="W2229">
            <v>45716</v>
          </cell>
          <cell r="Z2229">
            <v>45406</v>
          </cell>
          <cell r="AA2229">
            <v>4</v>
          </cell>
          <cell r="AB2229">
            <v>2024</v>
          </cell>
          <cell r="AC2229">
            <v>2028</v>
          </cell>
          <cell r="AD2229">
            <v>0.8666666666666667</v>
          </cell>
          <cell r="AE2229" t="str">
            <v>&lt; 1</v>
          </cell>
          <cell r="AF2229">
            <v>35258</v>
          </cell>
          <cell r="AG2229">
            <v>28.668493150684931</v>
          </cell>
          <cell r="AH2229" t="str">
            <v>&gt;25&lt; 35</v>
          </cell>
          <cell r="AI2229">
            <v>17231279</v>
          </cell>
          <cell r="AJ2229" t="str">
            <v>06</v>
          </cell>
          <cell r="AK2229" t="str">
            <v>13635929</v>
          </cell>
          <cell r="AL2229">
            <v>45300</v>
          </cell>
          <cell r="AM2229" t="str">
            <v>FEMME</v>
          </cell>
          <cell r="AN2229" t="str">
            <v>Célibataire</v>
          </cell>
          <cell r="AP2229" t="str">
            <v xml:space="preserve">Baccalauréat </v>
          </cell>
          <cell r="AQ2229">
            <v>3</v>
          </cell>
          <cell r="AR2229">
            <v>1</v>
          </cell>
          <cell r="AS2229">
            <v>45771.25</v>
          </cell>
          <cell r="AT2229" t="str">
            <v>Horaire</v>
          </cell>
          <cell r="AU2229">
            <v>3.5</v>
          </cell>
          <cell r="AV2229">
            <v>17</v>
          </cell>
          <cell r="AW2229">
            <v>53594</v>
          </cell>
          <cell r="AX2229" t="str">
            <v>01720912993</v>
          </cell>
          <cell r="AY2229">
            <v>47</v>
          </cell>
          <cell r="AZ2229" t="str">
            <v>LA POSTE</v>
          </cell>
          <cell r="BA2229" t="str">
            <v>17535940172091299347</v>
          </cell>
          <cell r="BB2229">
            <v>20</v>
          </cell>
          <cell r="BC2229" t="str">
            <v xml:space="preserve">ZAHROUNI </v>
          </cell>
          <cell r="BD2229" t="str">
            <v>TUNIS</v>
          </cell>
          <cell r="BG2229">
            <v>92546194</v>
          </cell>
          <cell r="BJ2229" t="str">
            <v>ZAHROUNI</v>
          </cell>
          <cell r="BK2229" t="str">
            <v>A-P6 AR</v>
          </cell>
          <cell r="BL2229" t="str">
            <v>1.1</v>
          </cell>
          <cell r="BT2229">
            <v>315</v>
          </cell>
          <cell r="BU2229" t="str">
            <v>si</v>
          </cell>
        </row>
        <row r="2230">
          <cell r="B2230">
            <v>2290</v>
          </cell>
          <cell r="C2230" t="str">
            <v>Monsieur</v>
          </cell>
          <cell r="D2230" t="str">
            <v>BELGACEM ACHREF</v>
          </cell>
          <cell r="E2230" t="str">
            <v>SAGE Tunisia</v>
          </cell>
          <cell r="F2230" t="str">
            <v>PRODUCTION</v>
          </cell>
          <cell r="G2230" t="str">
            <v>CAMPO</v>
          </cell>
          <cell r="H2230" t="str">
            <v>P6 AV</v>
          </cell>
          <cell r="I2230" t="str">
            <v>Anis Sbouri</v>
          </cell>
          <cell r="J2230" t="str">
            <v>A</v>
          </cell>
          <cell r="K2230" t="str">
            <v>DIRECTS</v>
          </cell>
          <cell r="L2230" t="str">
            <v>Variable cost at standard</v>
          </cell>
          <cell r="M2230" t="str">
            <v>CAMPO</v>
          </cell>
          <cell r="N2230">
            <v>45406</v>
          </cell>
          <cell r="P2230">
            <v>-6</v>
          </cell>
          <cell r="T2230" t="str">
            <v>CDD</v>
          </cell>
          <cell r="U2230" t="str">
            <v>Contractuel</v>
          </cell>
          <cell r="V2230">
            <v>45689</v>
          </cell>
          <cell r="W2230">
            <v>45716</v>
          </cell>
          <cell r="Z2230">
            <v>45406</v>
          </cell>
          <cell r="AA2230">
            <v>4</v>
          </cell>
          <cell r="AB2230">
            <v>2024</v>
          </cell>
          <cell r="AC2230">
            <v>2028</v>
          </cell>
          <cell r="AD2230">
            <v>0.8666666666666667</v>
          </cell>
          <cell r="AE2230" t="str">
            <v>&lt; 1</v>
          </cell>
          <cell r="AF2230">
            <v>35776</v>
          </cell>
          <cell r="AG2230">
            <v>27.24931506849315</v>
          </cell>
          <cell r="AH2230" t="str">
            <v>&gt;25&lt; 35</v>
          </cell>
          <cell r="AI2230">
            <v>17543227</v>
          </cell>
          <cell r="AJ2230" t="str">
            <v>07</v>
          </cell>
          <cell r="AK2230" t="str">
            <v>11657411</v>
          </cell>
          <cell r="AL2230">
            <v>42307</v>
          </cell>
          <cell r="AM2230" t="str">
            <v>FEMME</v>
          </cell>
          <cell r="AN2230" t="str">
            <v>Célibataire</v>
          </cell>
          <cell r="AP2230" t="str">
            <v>BAC+3</v>
          </cell>
          <cell r="AQ2230">
            <v>3</v>
          </cell>
          <cell r="AR2230">
            <v>1</v>
          </cell>
          <cell r="AS2230">
            <v>45771.25</v>
          </cell>
          <cell r="AT2230" t="str">
            <v>Horaire</v>
          </cell>
          <cell r="AU2230">
            <v>3.5</v>
          </cell>
          <cell r="AV2230" t="str">
            <v>04</v>
          </cell>
          <cell r="AW2230" t="str">
            <v>05313</v>
          </cell>
          <cell r="AX2230">
            <v>80086653979</v>
          </cell>
          <cell r="AY2230">
            <v>62</v>
          </cell>
          <cell r="AZ2230" t="str">
            <v>ATTIJARI BANK</v>
          </cell>
          <cell r="BA2230" t="str">
            <v>04053138008665397962</v>
          </cell>
          <cell r="BB2230">
            <v>20</v>
          </cell>
          <cell r="BC2230" t="str">
            <v>9 RUE VIOLET SIDI HESSINE TUNIS</v>
          </cell>
          <cell r="BD2230" t="str">
            <v>TUNIS</v>
          </cell>
          <cell r="BG2230">
            <v>56628821</v>
          </cell>
          <cell r="BJ2230" t="str">
            <v>SIDI HSSINE</v>
          </cell>
          <cell r="BK2230" t="str">
            <v>A-P6 AV</v>
          </cell>
          <cell r="BL2230" t="str">
            <v>1.1</v>
          </cell>
          <cell r="BU2230" t="str">
            <v>si</v>
          </cell>
        </row>
        <row r="2231">
          <cell r="B2231">
            <v>2291</v>
          </cell>
          <cell r="C2231" t="str">
            <v>Monsieur</v>
          </cell>
          <cell r="D2231" t="str">
            <v>SELMI HAFEDH</v>
          </cell>
          <cell r="E2231" t="str">
            <v>SAGE Tunisia</v>
          </cell>
          <cell r="F2231" t="str">
            <v>LOGISTIQUE</v>
          </cell>
          <cell r="G2231" t="str">
            <v>MANITENTIONNAIRE</v>
          </cell>
          <cell r="H2231" t="str">
            <v>LOGISTIQUE</v>
          </cell>
          <cell r="I2231" t="str">
            <v>Adel</v>
          </cell>
          <cell r="K2231" t="str">
            <v>INDIRECTS</v>
          </cell>
          <cell r="L2231" t="str">
            <v>Variable cost at standard</v>
          </cell>
          <cell r="M2231" t="str">
            <v>MANITENTIONNAIRE</v>
          </cell>
          <cell r="N2231">
            <v>45407</v>
          </cell>
          <cell r="P2231">
            <v>-6</v>
          </cell>
          <cell r="T2231" t="str">
            <v>CDD</v>
          </cell>
          <cell r="U2231" t="str">
            <v>Contractuel</v>
          </cell>
          <cell r="V2231">
            <v>45627</v>
          </cell>
          <cell r="W2231">
            <v>45716</v>
          </cell>
          <cell r="Z2231">
            <v>45407</v>
          </cell>
          <cell r="AA2231">
            <v>4</v>
          </cell>
          <cell r="AB2231">
            <v>2024</v>
          </cell>
          <cell r="AC2231">
            <v>2028</v>
          </cell>
          <cell r="AD2231">
            <v>0.86388888888888893</v>
          </cell>
          <cell r="AE2231" t="str">
            <v>&lt; 1</v>
          </cell>
          <cell r="AF2231">
            <v>30874</v>
          </cell>
          <cell r="AG2231">
            <v>40.679452054794524</v>
          </cell>
          <cell r="AH2231" t="str">
            <v>&gt;35&lt; 45</v>
          </cell>
          <cell r="AI2231">
            <v>16538580</v>
          </cell>
          <cell r="AJ2231" t="str">
            <v>09</v>
          </cell>
          <cell r="AK2231" t="str">
            <v>04739660</v>
          </cell>
          <cell r="AL2231">
            <v>40567</v>
          </cell>
          <cell r="AM2231" t="str">
            <v>HOMME</v>
          </cell>
          <cell r="AN2231" t="str">
            <v>Marié(e)</v>
          </cell>
          <cell r="AO2231">
            <v>1</v>
          </cell>
          <cell r="AP2231" t="str">
            <v xml:space="preserve">Baccalauréat </v>
          </cell>
          <cell r="AQ2231">
            <v>3</v>
          </cell>
          <cell r="AR2231">
            <v>1</v>
          </cell>
          <cell r="AS2231">
            <v>45772.25</v>
          </cell>
          <cell r="AT2231" t="str">
            <v>Horaire</v>
          </cell>
          <cell r="AU2231">
            <v>3.5</v>
          </cell>
          <cell r="AV2231">
            <v>17</v>
          </cell>
          <cell r="AW2231" t="str">
            <v>00100</v>
          </cell>
          <cell r="AX2231" t="str">
            <v>00001118687</v>
          </cell>
          <cell r="AY2231">
            <v>36</v>
          </cell>
          <cell r="AZ2231" t="str">
            <v>LA POSTE</v>
          </cell>
          <cell r="BA2231" t="str">
            <v>17001000000111868736</v>
          </cell>
          <cell r="BB2231">
            <v>20</v>
          </cell>
          <cell r="BC2231" t="str">
            <v>CITE ZOUHOUR 4</v>
          </cell>
          <cell r="BD2231" t="str">
            <v>TUNIS</v>
          </cell>
          <cell r="BG2231">
            <v>54748739</v>
          </cell>
          <cell r="BJ2231" t="str">
            <v>CITE EZZOUHOUR</v>
          </cell>
          <cell r="BK2231" t="str">
            <v>-LOGISTIQUE</v>
          </cell>
          <cell r="BL2231" t="str">
            <v>1.2</v>
          </cell>
          <cell r="BU2231" t="str">
            <v>si</v>
          </cell>
        </row>
        <row r="2232">
          <cell r="B2232">
            <v>2292</v>
          </cell>
          <cell r="C2232" t="str">
            <v>Madame</v>
          </cell>
          <cell r="D2232" t="str">
            <v>MERABET OUARDA</v>
          </cell>
          <cell r="E2232" t="str">
            <v>SAGE Tunisia</v>
          </cell>
          <cell r="F2232" t="str">
            <v>PRODUCTION</v>
          </cell>
          <cell r="G2232" t="str">
            <v>Prép CAMPO</v>
          </cell>
          <cell r="H2232" t="str">
            <v>P6 AR</v>
          </cell>
          <cell r="I2232" t="str">
            <v>MOHAMED AMINE</v>
          </cell>
          <cell r="J2232" t="str">
            <v>A</v>
          </cell>
          <cell r="K2232" t="str">
            <v>DIRECTS</v>
          </cell>
          <cell r="L2232" t="str">
            <v>Variable cost at standard</v>
          </cell>
          <cell r="M2232" t="str">
            <v>Prép CAMPO</v>
          </cell>
          <cell r="N2232">
            <v>45407</v>
          </cell>
          <cell r="P2232">
            <v>-6</v>
          </cell>
          <cell r="T2232" t="str">
            <v>CDD</v>
          </cell>
          <cell r="U2232" t="str">
            <v>Contractuel</v>
          </cell>
          <cell r="V2232">
            <v>45689</v>
          </cell>
          <cell r="W2232">
            <v>45716</v>
          </cell>
          <cell r="Z2232">
            <v>45407</v>
          </cell>
          <cell r="AA2232">
            <v>4</v>
          </cell>
          <cell r="AB2232">
            <v>2024</v>
          </cell>
          <cell r="AC2232">
            <v>2028</v>
          </cell>
          <cell r="AD2232">
            <v>0.86388888888888893</v>
          </cell>
          <cell r="AE2232" t="str">
            <v>&lt; 1</v>
          </cell>
          <cell r="AF2232">
            <v>36845</v>
          </cell>
          <cell r="AG2232">
            <v>24.32054794520548</v>
          </cell>
          <cell r="AH2232" t="str">
            <v>&lt; 25</v>
          </cell>
          <cell r="AI2232">
            <v>17591057</v>
          </cell>
          <cell r="AJ2232" t="str">
            <v>01</v>
          </cell>
          <cell r="AK2232" t="str">
            <v>1672188</v>
          </cell>
          <cell r="AL2232">
            <v>43872</v>
          </cell>
          <cell r="AM2232" t="str">
            <v>FEMME</v>
          </cell>
          <cell r="AN2232" t="str">
            <v>Célibataire</v>
          </cell>
          <cell r="AP2232" t="str">
            <v>3ème année sécondaire</v>
          </cell>
          <cell r="AQ2232">
            <v>3</v>
          </cell>
          <cell r="AR2232">
            <v>1</v>
          </cell>
          <cell r="AS2232">
            <v>45772.25</v>
          </cell>
          <cell r="AT2232" t="str">
            <v>Horaire</v>
          </cell>
          <cell r="AU2232">
            <v>3.5</v>
          </cell>
          <cell r="AV2232">
            <v>17</v>
          </cell>
          <cell r="AW2232">
            <v>53594</v>
          </cell>
          <cell r="AX2232" t="str">
            <v>01712173349</v>
          </cell>
          <cell r="AY2232">
            <v>73</v>
          </cell>
          <cell r="AZ2232" t="str">
            <v>LA POSTE</v>
          </cell>
          <cell r="BA2232" t="str">
            <v>17535940171217334973</v>
          </cell>
          <cell r="BB2232">
            <v>20</v>
          </cell>
          <cell r="BC2232" t="str">
            <v>CITE MECHTEL AGBA</v>
          </cell>
          <cell r="BD2232" t="str">
            <v>TUNIS</v>
          </cell>
          <cell r="BG2232">
            <v>50924030</v>
          </cell>
          <cell r="BJ2232" t="str">
            <v>AGBA</v>
          </cell>
          <cell r="BK2232" t="str">
            <v>CAMPO A</v>
          </cell>
          <cell r="BL2232" t="str">
            <v>1.1</v>
          </cell>
          <cell r="BT2232">
            <v>391</v>
          </cell>
          <cell r="BU2232" t="str">
            <v>si</v>
          </cell>
        </row>
        <row r="2233">
          <cell r="B2233">
            <v>2293</v>
          </cell>
          <cell r="C2233" t="str">
            <v>Madame</v>
          </cell>
          <cell r="D2233" t="str">
            <v>CHIHI ABRAR</v>
          </cell>
          <cell r="E2233" t="str">
            <v>SAGE Tunisia</v>
          </cell>
          <cell r="F2233" t="str">
            <v>PRODUCTION</v>
          </cell>
          <cell r="G2233" t="str">
            <v>CAMPO</v>
          </cell>
          <cell r="H2233" t="str">
            <v>P7 AR</v>
          </cell>
          <cell r="I2233" t="str">
            <v xml:space="preserve">Anis Mejri </v>
          </cell>
          <cell r="J2233" t="str">
            <v>B</v>
          </cell>
          <cell r="K2233" t="str">
            <v>DIRECTS</v>
          </cell>
          <cell r="L2233" t="str">
            <v>Variable cost at standard</v>
          </cell>
          <cell r="M2233" t="str">
            <v>CAMPO</v>
          </cell>
          <cell r="N2233">
            <v>45408</v>
          </cell>
          <cell r="P2233">
            <v>-249</v>
          </cell>
          <cell r="Q2233">
            <v>45474</v>
          </cell>
          <cell r="R2233" t="str">
            <v>Personnel</v>
          </cell>
          <cell r="T2233" t="str">
            <v>CDD</v>
          </cell>
          <cell r="U2233" t="str">
            <v>Contractuel</v>
          </cell>
          <cell r="V2233">
            <v>45444</v>
          </cell>
          <cell r="W2233">
            <v>45473</v>
          </cell>
          <cell r="Z2233">
            <v>45407</v>
          </cell>
          <cell r="AA2233">
            <v>4</v>
          </cell>
          <cell r="AB2233">
            <v>2024</v>
          </cell>
          <cell r="AC2233">
            <v>2028</v>
          </cell>
          <cell r="AD2233">
            <v>0.86111111111111116</v>
          </cell>
          <cell r="AE2233" t="str">
            <v>&lt; 1</v>
          </cell>
          <cell r="AF2233">
            <v>36928</v>
          </cell>
          <cell r="AG2233">
            <v>24.093150684931508</v>
          </cell>
          <cell r="AH2233" t="str">
            <v>&lt; 25</v>
          </cell>
          <cell r="AK2233" t="str">
            <v>11667500</v>
          </cell>
          <cell r="AL2233">
            <v>44839</v>
          </cell>
          <cell r="AM2233" t="str">
            <v>FEMME</v>
          </cell>
          <cell r="AN2233" t="str">
            <v>Célibataire</v>
          </cell>
          <cell r="AP2233" t="str">
            <v>BAC +1</v>
          </cell>
          <cell r="AQ2233">
            <v>3</v>
          </cell>
          <cell r="AR2233">
            <v>1</v>
          </cell>
          <cell r="AS2233">
            <v>45773.25</v>
          </cell>
          <cell r="AT2233" t="str">
            <v>Horaire</v>
          </cell>
          <cell r="AU2233">
            <v>3.5</v>
          </cell>
          <cell r="AV2233" t="str">
            <v>07</v>
          </cell>
          <cell r="AW2233" t="str">
            <v>08001</v>
          </cell>
          <cell r="AX2233">
            <v>38105554433</v>
          </cell>
          <cell r="AY2233">
            <v>25</v>
          </cell>
          <cell r="AZ2233" t="str">
            <v>AMEN BANK</v>
          </cell>
          <cell r="BA2233" t="str">
            <v>07080013810555443325</v>
          </cell>
          <cell r="BB2233">
            <v>20</v>
          </cell>
          <cell r="BC2233" t="str">
            <v>53 RUE SALAH AZEIZ JAYARA SIDI HESSINE</v>
          </cell>
          <cell r="BD2233" t="str">
            <v>TUNIS</v>
          </cell>
          <cell r="BG2233">
            <v>53508040</v>
          </cell>
          <cell r="BK2233" t="str">
            <v>CAMPO B</v>
          </cell>
          <cell r="BL2233" t="str">
            <v>1.1</v>
          </cell>
          <cell r="BU2233" t="str">
            <v>Non-Actif</v>
          </cell>
        </row>
        <row r="2234">
          <cell r="B2234">
            <v>2294</v>
          </cell>
          <cell r="C2234" t="str">
            <v>Madame</v>
          </cell>
          <cell r="D2234" t="str">
            <v>DRIDI HIBA</v>
          </cell>
          <cell r="E2234" t="str">
            <v>SAGE Tunisia</v>
          </cell>
          <cell r="F2234" t="str">
            <v>PRODUCTION</v>
          </cell>
          <cell r="G2234" t="str">
            <v>Alimentatrice</v>
          </cell>
          <cell r="H2234" t="str">
            <v>P6 AV</v>
          </cell>
          <cell r="I2234" t="str">
            <v>EL KADRI MARIEM</v>
          </cell>
          <cell r="J2234" t="str">
            <v>A</v>
          </cell>
          <cell r="K2234" t="str">
            <v>DIRECTS</v>
          </cell>
          <cell r="L2234" t="str">
            <v>Variable cost at standard</v>
          </cell>
          <cell r="M2234" t="str">
            <v>Alimentatrice</v>
          </cell>
          <cell r="N2234">
            <v>45407</v>
          </cell>
          <cell r="P2234">
            <v>-6</v>
          </cell>
          <cell r="T2234" t="str">
            <v>CDD</v>
          </cell>
          <cell r="U2234" t="str">
            <v>Contractuel</v>
          </cell>
          <cell r="V2234">
            <v>45689</v>
          </cell>
          <cell r="W2234">
            <v>45716</v>
          </cell>
          <cell r="Z2234">
            <v>45407</v>
          </cell>
          <cell r="AA2234">
            <v>4</v>
          </cell>
          <cell r="AB2234">
            <v>2024</v>
          </cell>
          <cell r="AC2234">
            <v>2028</v>
          </cell>
          <cell r="AD2234">
            <v>0.86388888888888893</v>
          </cell>
          <cell r="AE2234" t="str">
            <v>&lt; 1</v>
          </cell>
          <cell r="AF2234">
            <v>38808</v>
          </cell>
          <cell r="AG2234">
            <v>18.942465753424656</v>
          </cell>
          <cell r="AH2234" t="str">
            <v>&lt; 25</v>
          </cell>
          <cell r="AK2234" t="str">
            <v>11473606</v>
          </cell>
          <cell r="AL2234">
            <v>45211</v>
          </cell>
          <cell r="AM2234" t="str">
            <v>FEMME</v>
          </cell>
          <cell r="AN2234" t="str">
            <v>Célibataire</v>
          </cell>
          <cell r="AP2234" t="str">
            <v>1ere secondaire</v>
          </cell>
          <cell r="AQ2234">
            <v>3</v>
          </cell>
          <cell r="AR2234">
            <v>1</v>
          </cell>
          <cell r="AS2234">
            <v>45772.25</v>
          </cell>
          <cell r="AT2234" t="str">
            <v>Horaire</v>
          </cell>
          <cell r="AU2234">
            <v>3.6629999999999998</v>
          </cell>
          <cell r="AV2234">
            <v>12</v>
          </cell>
          <cell r="AW2234">
            <v>11600</v>
          </cell>
          <cell r="AX2234" t="str">
            <v>00002441592</v>
          </cell>
          <cell r="AY2234" t="str">
            <v>02</v>
          </cell>
          <cell r="AZ2234" t="str">
            <v>UIB</v>
          </cell>
          <cell r="BA2234" t="str">
            <v>12116000000244159202</v>
          </cell>
          <cell r="BB2234">
            <v>20</v>
          </cell>
          <cell r="BC2234" t="str">
            <v>BORJ   AL AMRI BORJ ENNOUR</v>
          </cell>
          <cell r="BD2234" t="str">
            <v>MANOUBA</v>
          </cell>
          <cell r="BG2234">
            <v>55117437</v>
          </cell>
          <cell r="BJ2234" t="str">
            <v>BORJ AL AMRI</v>
          </cell>
          <cell r="BK2234" t="str">
            <v>A-P6 AV</v>
          </cell>
          <cell r="BL2234" t="str">
            <v>1.3</v>
          </cell>
          <cell r="BT2234">
            <v>395</v>
          </cell>
          <cell r="BU2234" t="str">
            <v>si</v>
          </cell>
        </row>
        <row r="2235">
          <cell r="B2235">
            <v>2295</v>
          </cell>
          <cell r="C2235" t="str">
            <v>Madame</v>
          </cell>
          <cell r="D2235" t="str">
            <v>JELASSI CHAIMA</v>
          </cell>
          <cell r="E2235" t="str">
            <v>SAGE Tunisia</v>
          </cell>
          <cell r="F2235" t="str">
            <v>QUALITE</v>
          </cell>
          <cell r="G2235" t="str">
            <v>CSL</v>
          </cell>
          <cell r="H2235" t="str">
            <v>P6 AV</v>
          </cell>
          <cell r="I2235" t="str">
            <v>Med Ali</v>
          </cell>
          <cell r="J2235" t="str">
            <v>B</v>
          </cell>
          <cell r="K2235" t="str">
            <v>INDIRECTS</v>
          </cell>
          <cell r="L2235" t="str">
            <v>Variable cost at standard</v>
          </cell>
          <cell r="M2235" t="str">
            <v>CSL</v>
          </cell>
          <cell r="N2235">
            <v>45407</v>
          </cell>
          <cell r="P2235">
            <v>-6</v>
          </cell>
          <cell r="T2235" t="str">
            <v>CDD</v>
          </cell>
          <cell r="U2235" t="str">
            <v>Contractuel</v>
          </cell>
          <cell r="V2235">
            <v>45689</v>
          </cell>
          <cell r="W2235">
            <v>45716</v>
          </cell>
          <cell r="Z2235">
            <v>45407</v>
          </cell>
          <cell r="AA2235">
            <v>4</v>
          </cell>
          <cell r="AB2235">
            <v>2024</v>
          </cell>
          <cell r="AC2235">
            <v>2028</v>
          </cell>
          <cell r="AD2235">
            <v>0.86388888888888893</v>
          </cell>
          <cell r="AE2235" t="str">
            <v>&lt; 1</v>
          </cell>
          <cell r="AF2235">
            <v>33865</v>
          </cell>
          <cell r="AG2235">
            <v>32.484931506849314</v>
          </cell>
          <cell r="AH2235" t="str">
            <v>&gt;25&lt; 35</v>
          </cell>
          <cell r="AI2235">
            <v>16866861</v>
          </cell>
          <cell r="AJ2235" t="str">
            <v>04</v>
          </cell>
          <cell r="AK2235" t="str">
            <v>07190446</v>
          </cell>
          <cell r="AL2235">
            <v>40457</v>
          </cell>
          <cell r="AM2235" t="str">
            <v>FEMME</v>
          </cell>
          <cell r="AN2235" t="str">
            <v>Divorcée</v>
          </cell>
          <cell r="AP2235" t="str">
            <v>BAC+2</v>
          </cell>
          <cell r="AQ2235">
            <v>3</v>
          </cell>
          <cell r="AR2235">
            <v>1</v>
          </cell>
          <cell r="AS2235">
            <v>45772.25</v>
          </cell>
          <cell r="AT2235" t="str">
            <v>Horaire</v>
          </cell>
          <cell r="AU2235">
            <v>3.6629999999999998</v>
          </cell>
          <cell r="AV2235">
            <v>14</v>
          </cell>
          <cell r="AW2235" t="str">
            <v>06806</v>
          </cell>
          <cell r="AX2235">
            <v>81007020343</v>
          </cell>
          <cell r="AY2235">
            <v>48</v>
          </cell>
          <cell r="AZ2235" t="str">
            <v>BH</v>
          </cell>
          <cell r="BA2235" t="str">
            <v>14068068100702034348</v>
          </cell>
          <cell r="BB2235">
            <v>20</v>
          </cell>
          <cell r="BC2235" t="str">
            <v>09 RUE AIKAD MOUROUJ 4 BEN AROUS</v>
          </cell>
          <cell r="BD2235" t="str">
            <v>BEN AROUS</v>
          </cell>
          <cell r="BG2235">
            <v>28687300</v>
          </cell>
          <cell r="BJ2235" t="str">
            <v>MOUROUJ 5</v>
          </cell>
          <cell r="BK2235" t="str">
            <v>B-P6 AV</v>
          </cell>
          <cell r="BL2235" t="str">
            <v>1.3</v>
          </cell>
          <cell r="BT2235">
            <v>400</v>
          </cell>
          <cell r="BU2235" t="str">
            <v>si</v>
          </cell>
        </row>
        <row r="2236">
          <cell r="B2236">
            <v>2296</v>
          </cell>
          <cell r="C2236" t="str">
            <v>Madame</v>
          </cell>
          <cell r="D2236" t="str">
            <v>AYADA ZEINEB</v>
          </cell>
          <cell r="E2236" t="str">
            <v>SAGE Tunisia</v>
          </cell>
          <cell r="F2236" t="str">
            <v>PRODUCTION</v>
          </cell>
          <cell r="G2236" t="str">
            <v>Prép CAMPO</v>
          </cell>
          <cell r="H2236" t="str">
            <v>P7 AR</v>
          </cell>
          <cell r="I2236" t="str">
            <v>MOHAMED MAALAOUI</v>
          </cell>
          <cell r="J2236" t="str">
            <v>B</v>
          </cell>
          <cell r="K2236" t="str">
            <v>DIRECTS</v>
          </cell>
          <cell r="L2236" t="str">
            <v>Variable cost at standard</v>
          </cell>
          <cell r="M2236" t="str">
            <v>Prép CAMPO</v>
          </cell>
          <cell r="N2236">
            <v>45407</v>
          </cell>
          <cell r="P2236">
            <v>-187</v>
          </cell>
          <cell r="Q2236">
            <v>45531</v>
          </cell>
          <cell r="R2236" t="str">
            <v>discipline</v>
          </cell>
          <cell r="T2236" t="str">
            <v>CDD</v>
          </cell>
          <cell r="U2236" t="str">
            <v>Contractuel</v>
          </cell>
          <cell r="V2236">
            <v>45505</v>
          </cell>
          <cell r="W2236">
            <v>45535</v>
          </cell>
          <cell r="Z2236">
            <v>45407</v>
          </cell>
          <cell r="AA2236">
            <v>4</v>
          </cell>
          <cell r="AB2236">
            <v>2024</v>
          </cell>
          <cell r="AC2236">
            <v>2028</v>
          </cell>
          <cell r="AD2236">
            <v>0.86388888888888893</v>
          </cell>
          <cell r="AE2236" t="str">
            <v>&lt; 1</v>
          </cell>
          <cell r="AF2236">
            <v>37169</v>
          </cell>
          <cell r="AG2236">
            <v>23.432876712328767</v>
          </cell>
          <cell r="AH2236" t="str">
            <v>&lt; 25</v>
          </cell>
          <cell r="AK2236" t="str">
            <v>13023334</v>
          </cell>
          <cell r="AL2236">
            <v>43138</v>
          </cell>
          <cell r="AM2236" t="str">
            <v>FEMME</v>
          </cell>
          <cell r="AN2236" t="str">
            <v>Célibataire</v>
          </cell>
          <cell r="AP2236" t="str">
            <v>3ème année sécondaire</v>
          </cell>
          <cell r="AQ2236">
            <v>3</v>
          </cell>
          <cell r="AR2236">
            <v>1</v>
          </cell>
          <cell r="AS2236">
            <v>45772.25</v>
          </cell>
          <cell r="AT2236" t="str">
            <v>Horaire</v>
          </cell>
          <cell r="AU2236">
            <v>3.5</v>
          </cell>
          <cell r="AV2236" t="str">
            <v>08</v>
          </cell>
          <cell r="AW2236" t="str">
            <v>00100</v>
          </cell>
          <cell r="AX2236" t="str">
            <v>07840098944</v>
          </cell>
          <cell r="AY2236">
            <v>26</v>
          </cell>
          <cell r="AZ2236" t="str">
            <v>BIAT</v>
          </cell>
          <cell r="BA2236" t="str">
            <v>08001000784009894426</v>
          </cell>
          <cell r="BB2236">
            <v>20</v>
          </cell>
          <cell r="BC2236" t="str">
            <v>CITE SALAMA ZAHROUNI TUNIS</v>
          </cell>
          <cell r="BD2236" t="str">
            <v>TUNIS</v>
          </cell>
          <cell r="BG2236">
            <v>53075166</v>
          </cell>
          <cell r="BJ2236" t="str">
            <v>ZAHROUNI</v>
          </cell>
          <cell r="BK2236" t="str">
            <v>CAMPO C</v>
          </cell>
          <cell r="BL2236" t="str">
            <v>1.1</v>
          </cell>
          <cell r="BU2236" t="str">
            <v>Non-Actif</v>
          </cell>
        </row>
        <row r="2237">
          <cell r="B2237">
            <v>2297</v>
          </cell>
          <cell r="C2237" t="str">
            <v>Madame</v>
          </cell>
          <cell r="D2237" t="str">
            <v>SASSI CHAIMA</v>
          </cell>
          <cell r="E2237" t="str">
            <v>SAGE Tunisia</v>
          </cell>
          <cell r="F2237" t="str">
            <v>COUPE</v>
          </cell>
          <cell r="G2237" t="str">
            <v>COUPEUR</v>
          </cell>
          <cell r="H2237" t="str">
            <v>COUPE</v>
          </cell>
          <cell r="I2237" t="str">
            <v>HAITHEM SLAMA</v>
          </cell>
          <cell r="K2237" t="str">
            <v>DIRECTS</v>
          </cell>
          <cell r="L2237" t="str">
            <v>Variable cost at standard</v>
          </cell>
          <cell r="M2237" t="str">
            <v>COUPEUR</v>
          </cell>
          <cell r="N2237">
            <v>45407</v>
          </cell>
          <cell r="P2237">
            <v>-279</v>
          </cell>
          <cell r="Q2237">
            <v>45440</v>
          </cell>
          <cell r="R2237" t="str">
            <v>fatigue</v>
          </cell>
          <cell r="T2237" t="str">
            <v>CDD</v>
          </cell>
          <cell r="U2237" t="str">
            <v>Contractuel</v>
          </cell>
          <cell r="V2237">
            <v>45407</v>
          </cell>
          <cell r="W2237">
            <v>45443</v>
          </cell>
          <cell r="Z2237">
            <v>45407</v>
          </cell>
          <cell r="AA2237">
            <v>4</v>
          </cell>
          <cell r="AB2237">
            <v>2024</v>
          </cell>
          <cell r="AC2237">
            <v>2028</v>
          </cell>
          <cell r="AD2237">
            <v>0.86388888888888893</v>
          </cell>
          <cell r="AE2237" t="str">
            <v>&lt; 1</v>
          </cell>
          <cell r="AF2237">
            <v>37043</v>
          </cell>
          <cell r="AG2237">
            <v>23.778082191780822</v>
          </cell>
          <cell r="AH2237" t="str">
            <v>&lt; 25</v>
          </cell>
          <cell r="AK2237" t="str">
            <v>11672094</v>
          </cell>
          <cell r="AL2237">
            <v>43850</v>
          </cell>
          <cell r="AM2237" t="str">
            <v>FEMME</v>
          </cell>
          <cell r="AN2237" t="str">
            <v>Célibataire</v>
          </cell>
          <cell r="AP2237" t="str">
            <v>BAC</v>
          </cell>
          <cell r="AQ2237">
            <v>3</v>
          </cell>
          <cell r="AR2237">
            <v>1</v>
          </cell>
          <cell r="AS2237">
            <v>45772.25</v>
          </cell>
          <cell r="AT2237" t="str">
            <v>Horaire</v>
          </cell>
          <cell r="AU2237">
            <v>3.5</v>
          </cell>
          <cell r="AV2237">
            <v>17</v>
          </cell>
          <cell r="AW2237" t="str">
            <v>00100</v>
          </cell>
          <cell r="AX2237" t="str">
            <v>00003446182</v>
          </cell>
          <cell r="AY2237">
            <v>96</v>
          </cell>
          <cell r="AZ2237" t="str">
            <v>LA POSTE</v>
          </cell>
          <cell r="BA2237" t="str">
            <v>17001000000344618296</v>
          </cell>
          <cell r="BB2237">
            <v>20</v>
          </cell>
          <cell r="BC2237" t="str">
            <v>05 IMPASSE 2 RUE 42355 EL AGBA TUNIS</v>
          </cell>
          <cell r="BD2237" t="str">
            <v>TUNIS</v>
          </cell>
          <cell r="BG2237">
            <v>29033460</v>
          </cell>
          <cell r="BK2237" t="str">
            <v>-COUPE</v>
          </cell>
          <cell r="BL2237" t="str">
            <v>1.1</v>
          </cell>
          <cell r="BU2237" t="str">
            <v>Non-Actif</v>
          </cell>
        </row>
        <row r="2238">
          <cell r="B2238">
            <v>2298</v>
          </cell>
          <cell r="C2238" t="str">
            <v>Madame</v>
          </cell>
          <cell r="D2238" t="str">
            <v>BAKOUCHI NABIHA</v>
          </cell>
          <cell r="E2238" t="str">
            <v>SAGE Tunisia</v>
          </cell>
          <cell r="F2238" t="str">
            <v>QUALITE</v>
          </cell>
          <cell r="G2238" t="str">
            <v>Fire W</v>
          </cell>
          <cell r="H2238" t="str">
            <v>P7 AR</v>
          </cell>
          <cell r="I2238" t="str">
            <v>Malek harran</v>
          </cell>
          <cell r="J2238" t="str">
            <v>A</v>
          </cell>
          <cell r="K2238" t="str">
            <v>INDIRECTS</v>
          </cell>
          <cell r="L2238" t="str">
            <v>Variable cost at standard</v>
          </cell>
          <cell r="M2238" t="str">
            <v>Fire W</v>
          </cell>
          <cell r="N2238">
            <v>45407</v>
          </cell>
          <cell r="P2238">
            <v>25</v>
          </cell>
          <cell r="T2238" t="str">
            <v>CDD</v>
          </cell>
          <cell r="U2238" t="str">
            <v>Contractuel</v>
          </cell>
          <cell r="V2238">
            <v>45689</v>
          </cell>
          <cell r="W2238">
            <v>45747</v>
          </cell>
          <cell r="Z2238">
            <v>45407</v>
          </cell>
          <cell r="AA2238">
            <v>4</v>
          </cell>
          <cell r="AB2238">
            <v>2024</v>
          </cell>
          <cell r="AC2238">
            <v>2028</v>
          </cell>
          <cell r="AD2238">
            <v>0.86388888888888893</v>
          </cell>
          <cell r="AE2238" t="str">
            <v>&lt; 1</v>
          </cell>
          <cell r="AF2238">
            <v>31494</v>
          </cell>
          <cell r="AG2238">
            <v>38.980821917808221</v>
          </cell>
          <cell r="AH2238" t="str">
            <v>&gt;35&lt; 45</v>
          </cell>
          <cell r="AI2238">
            <v>16528775</v>
          </cell>
          <cell r="AJ2238" t="str">
            <v>05</v>
          </cell>
          <cell r="AK2238" t="str">
            <v>07730038</v>
          </cell>
          <cell r="AL2238">
            <v>39314</v>
          </cell>
          <cell r="AM2238" t="str">
            <v>FEMME</v>
          </cell>
          <cell r="AN2238" t="str">
            <v>Marié(e)</v>
          </cell>
          <cell r="AP2238" t="str">
            <v xml:space="preserve">Baccalauréat </v>
          </cell>
          <cell r="AQ2238">
            <v>3</v>
          </cell>
          <cell r="AR2238">
            <v>1</v>
          </cell>
          <cell r="AS2238">
            <v>45772.25</v>
          </cell>
          <cell r="AT2238" t="str">
            <v>Horaire</v>
          </cell>
          <cell r="AU2238">
            <v>3.6629999999999998</v>
          </cell>
          <cell r="AV2238">
            <v>17</v>
          </cell>
          <cell r="AW2238">
            <v>50300</v>
          </cell>
          <cell r="AX2238" t="str">
            <v>00001102113</v>
          </cell>
          <cell r="AY2238" t="str">
            <v>08</v>
          </cell>
          <cell r="AZ2238" t="str">
            <v>LA POSTE</v>
          </cell>
          <cell r="BA2238" t="str">
            <v>17503000000110211308</v>
          </cell>
          <cell r="BB2238">
            <v>20</v>
          </cell>
          <cell r="BC2238" t="str">
            <v>MORNAGUIA</v>
          </cell>
          <cell r="BD2238" t="str">
            <v>TUNIS</v>
          </cell>
          <cell r="BG2238">
            <v>93914095</v>
          </cell>
          <cell r="BJ2238" t="str">
            <v>MORNAGUIA</v>
          </cell>
          <cell r="BK2238" t="str">
            <v>A-P7 AR</v>
          </cell>
          <cell r="BL2238" t="str">
            <v>1.3</v>
          </cell>
          <cell r="BT2238">
            <v>155</v>
          </cell>
          <cell r="BU2238" t="str">
            <v>si</v>
          </cell>
        </row>
        <row r="2239">
          <cell r="B2239">
            <v>2299</v>
          </cell>
          <cell r="C2239" t="str">
            <v>Madame</v>
          </cell>
          <cell r="D2239" t="str">
            <v>NOUIGUI FATMA</v>
          </cell>
          <cell r="E2239" t="str">
            <v>SAGE Tunisia</v>
          </cell>
          <cell r="F2239" t="str">
            <v>PRODUCTION</v>
          </cell>
          <cell r="G2239" t="str">
            <v>Alimentatrice</v>
          </cell>
          <cell r="H2239" t="str">
            <v>P7 AR</v>
          </cell>
          <cell r="I2239" t="str">
            <v>FAYCEL</v>
          </cell>
          <cell r="J2239" t="str">
            <v>B</v>
          </cell>
          <cell r="K2239" t="str">
            <v>DIRECTS</v>
          </cell>
          <cell r="L2239" t="str">
            <v>Variable cost at standard</v>
          </cell>
          <cell r="M2239" t="str">
            <v>Alimentatrice</v>
          </cell>
          <cell r="N2239">
            <v>45408</v>
          </cell>
          <cell r="P2239">
            <v>-6</v>
          </cell>
          <cell r="T2239" t="str">
            <v>CDD</v>
          </cell>
          <cell r="U2239" t="str">
            <v>Contractuel</v>
          </cell>
          <cell r="V2239">
            <v>45689</v>
          </cell>
          <cell r="W2239">
            <v>45716</v>
          </cell>
          <cell r="Z2239">
            <v>45408</v>
          </cell>
          <cell r="AA2239">
            <v>4</v>
          </cell>
          <cell r="AB2239">
            <v>2024</v>
          </cell>
          <cell r="AC2239">
            <v>2028</v>
          </cell>
          <cell r="AD2239">
            <v>0.86111111111111116</v>
          </cell>
          <cell r="AE2239" t="str">
            <v>&lt; 1</v>
          </cell>
          <cell r="AF2239">
            <v>35933</v>
          </cell>
          <cell r="AG2239">
            <v>26.81917808219178</v>
          </cell>
          <cell r="AH2239" t="str">
            <v>&gt;25&lt; 35</v>
          </cell>
          <cell r="AI2239">
            <v>17591273</v>
          </cell>
          <cell r="AJ2239" t="str">
            <v>09</v>
          </cell>
          <cell r="AK2239" t="str">
            <v>09526840</v>
          </cell>
          <cell r="AL2239">
            <v>43145</v>
          </cell>
          <cell r="AM2239" t="str">
            <v>FEMME</v>
          </cell>
          <cell r="AN2239" t="str">
            <v>Célibataire</v>
          </cell>
          <cell r="AP2239" t="str">
            <v>3ème année sécondaire</v>
          </cell>
          <cell r="AQ2239">
            <v>3</v>
          </cell>
          <cell r="AR2239">
            <v>1</v>
          </cell>
          <cell r="AS2239">
            <v>45773.25</v>
          </cell>
          <cell r="AT2239" t="str">
            <v>Horaire</v>
          </cell>
          <cell r="AU2239">
            <v>3.6629999999999998</v>
          </cell>
          <cell r="AV2239">
            <v>17</v>
          </cell>
          <cell r="AW2239" t="str">
            <v>00100</v>
          </cell>
          <cell r="AX2239" t="str">
            <v>00003038588</v>
          </cell>
          <cell r="AY2239">
            <v>96</v>
          </cell>
          <cell r="AZ2239" t="str">
            <v>LA POSTE</v>
          </cell>
          <cell r="BA2239" t="str">
            <v>17001000000303858896</v>
          </cell>
          <cell r="BB2239">
            <v>20</v>
          </cell>
          <cell r="BC2239" t="str">
            <v>BORJ ENNOUR BORJ EL AMRI</v>
          </cell>
          <cell r="BD2239" t="str">
            <v>MANOUBA</v>
          </cell>
          <cell r="BG2239">
            <v>24354620</v>
          </cell>
          <cell r="BJ2239" t="str">
            <v>BORJ AL AMRI</v>
          </cell>
          <cell r="BK2239" t="str">
            <v>B-P7 AR</v>
          </cell>
          <cell r="BL2239" t="str">
            <v>1.3</v>
          </cell>
          <cell r="BT2239">
            <v>1020</v>
          </cell>
          <cell r="BU2239" t="str">
            <v>si</v>
          </cell>
        </row>
        <row r="2240">
          <cell r="B2240">
            <v>2300</v>
          </cell>
          <cell r="C2240" t="str">
            <v>Madame</v>
          </cell>
          <cell r="D2240" t="str">
            <v>MEZOUGHI FATMA</v>
          </cell>
          <cell r="E2240" t="str">
            <v>SAGE Tunisia</v>
          </cell>
          <cell r="F2240" t="str">
            <v>PRODUCTION</v>
          </cell>
          <cell r="G2240" t="str">
            <v>Prép CAMPO</v>
          </cell>
          <cell r="H2240" t="str">
            <v>P7 AR</v>
          </cell>
          <cell r="I2240" t="str">
            <v>MOHAMED MAALAOUI</v>
          </cell>
          <cell r="J2240" t="str">
            <v>B</v>
          </cell>
          <cell r="K2240" t="str">
            <v>DIRECTS</v>
          </cell>
          <cell r="L2240" t="str">
            <v>Variable cost at standard</v>
          </cell>
          <cell r="M2240" t="str">
            <v>Prép CAMPO</v>
          </cell>
          <cell r="N2240">
            <v>45408</v>
          </cell>
          <cell r="Q2240">
            <v>45413</v>
          </cell>
          <cell r="R2240" t="str">
            <v>familliale</v>
          </cell>
          <cell r="T2240" t="str">
            <v>CDD</v>
          </cell>
          <cell r="U2240" t="str">
            <v>Contractuel</v>
          </cell>
          <cell r="V2240">
            <v>45408</v>
          </cell>
          <cell r="W2240">
            <v>45443</v>
          </cell>
          <cell r="Z2240">
            <v>45408</v>
          </cell>
          <cell r="AA2240">
            <v>4</v>
          </cell>
          <cell r="AB2240">
            <v>2024</v>
          </cell>
          <cell r="AC2240">
            <v>2028</v>
          </cell>
          <cell r="AD2240">
            <v>0.86111111111111116</v>
          </cell>
          <cell r="AE2240" t="str">
            <v>&lt; 1</v>
          </cell>
          <cell r="AF2240">
            <v>35801</v>
          </cell>
          <cell r="AG2240">
            <v>27.18082191780822</v>
          </cell>
          <cell r="AH2240" t="str">
            <v>&gt;25&lt; 35</v>
          </cell>
          <cell r="AI2240">
            <v>17216921</v>
          </cell>
          <cell r="AJ2240" t="str">
            <v>09</v>
          </cell>
          <cell r="AK2240" t="str">
            <v>14766638</v>
          </cell>
          <cell r="AL2240">
            <v>44692</v>
          </cell>
          <cell r="AM2240" t="str">
            <v>FEMME</v>
          </cell>
          <cell r="AN2240" t="str">
            <v>Célibataire</v>
          </cell>
          <cell r="AP2240" t="str">
            <v>9ème année</v>
          </cell>
          <cell r="AQ2240">
            <v>3</v>
          </cell>
          <cell r="AR2240">
            <v>1</v>
          </cell>
          <cell r="AS2240">
            <v>45773.25</v>
          </cell>
          <cell r="AT2240" t="str">
            <v>Horaire</v>
          </cell>
          <cell r="AU2240">
            <v>3.5</v>
          </cell>
          <cell r="BA2240" t="str">
            <v/>
          </cell>
          <cell r="BB2240">
            <v>0</v>
          </cell>
          <cell r="BC2240" t="str">
            <v xml:space="preserve">05 IMPASSE EL EFFA KHAZNADAR </v>
          </cell>
          <cell r="BD2240" t="str">
            <v>TUNIS</v>
          </cell>
          <cell r="BG2240">
            <v>54119557</v>
          </cell>
          <cell r="BK2240" t="str">
            <v>CAMPO C</v>
          </cell>
          <cell r="BL2240" t="str">
            <v>1.1</v>
          </cell>
          <cell r="BU2240" t="str">
            <v>Non-Actif</v>
          </cell>
        </row>
        <row r="2241">
          <cell r="B2241">
            <v>2301</v>
          </cell>
          <cell r="C2241" t="str">
            <v>Madame</v>
          </cell>
          <cell r="D2241" t="str">
            <v>AZZEBI IBTIHEL</v>
          </cell>
          <cell r="E2241" t="str">
            <v>SAGE Tunisia</v>
          </cell>
          <cell r="F2241" t="str">
            <v>PRODUCTION</v>
          </cell>
          <cell r="G2241" t="str">
            <v>CAMPO</v>
          </cell>
          <cell r="H2241" t="str">
            <v>P7 AR</v>
          </cell>
          <cell r="I2241" t="str">
            <v>MOHAMED MAALAOUI</v>
          </cell>
          <cell r="J2241" t="str">
            <v>B</v>
          </cell>
          <cell r="K2241" t="str">
            <v>DIRECTS</v>
          </cell>
          <cell r="L2241" t="str">
            <v>Variable cost at standard</v>
          </cell>
          <cell r="M2241" t="str">
            <v>CAMPO</v>
          </cell>
          <cell r="N2241">
            <v>45408</v>
          </cell>
          <cell r="Q2241">
            <v>45413</v>
          </cell>
          <cell r="R2241" t="str">
            <v>Education</v>
          </cell>
          <cell r="T2241" t="str">
            <v>CDD</v>
          </cell>
          <cell r="U2241" t="str">
            <v>Contractuel</v>
          </cell>
          <cell r="V2241">
            <v>45408</v>
          </cell>
          <cell r="W2241">
            <v>45443</v>
          </cell>
          <cell r="Z2241">
            <v>45408</v>
          </cell>
          <cell r="AA2241">
            <v>4</v>
          </cell>
          <cell r="AB2241">
            <v>2024</v>
          </cell>
          <cell r="AC2241">
            <v>2028</v>
          </cell>
          <cell r="AD2241">
            <v>0.86111111111111116</v>
          </cell>
          <cell r="AE2241" t="str">
            <v>&lt; 1</v>
          </cell>
          <cell r="AF2241">
            <v>36837</v>
          </cell>
          <cell r="AG2241">
            <v>24.342465753424658</v>
          </cell>
          <cell r="AH2241" t="str">
            <v>&lt; 25</v>
          </cell>
          <cell r="AK2241" t="str">
            <v>14357231</v>
          </cell>
          <cell r="AL2241">
            <v>43888</v>
          </cell>
          <cell r="AM2241" t="str">
            <v>FEMME</v>
          </cell>
          <cell r="AN2241" t="str">
            <v>Célibataire</v>
          </cell>
          <cell r="AP2241" t="str">
            <v xml:space="preserve">Baccalauréat </v>
          </cell>
          <cell r="AQ2241">
            <v>3</v>
          </cell>
          <cell r="AR2241">
            <v>1</v>
          </cell>
          <cell r="AS2241">
            <v>45773.25</v>
          </cell>
          <cell r="AT2241" t="str">
            <v>Horaire</v>
          </cell>
          <cell r="AU2241">
            <v>3.5</v>
          </cell>
          <cell r="AV2241">
            <v>17</v>
          </cell>
          <cell r="AW2241">
            <v>53594</v>
          </cell>
          <cell r="AX2241" t="str">
            <v>01733981944</v>
          </cell>
          <cell r="AY2241">
            <v>12</v>
          </cell>
          <cell r="AZ2241" t="str">
            <v>LA POSTE</v>
          </cell>
          <cell r="BA2241" t="str">
            <v>17535940173398194412</v>
          </cell>
          <cell r="BB2241">
            <v>20</v>
          </cell>
          <cell r="BC2241" t="str">
            <v xml:space="preserve">29 IMPASSE HABIB THAMEUR CHEBBAOU OUED ELIL </v>
          </cell>
          <cell r="BD2241" t="str">
            <v>MANOUBA</v>
          </cell>
          <cell r="BG2241">
            <v>53292277</v>
          </cell>
          <cell r="BK2241" t="str">
            <v>CAMPO C</v>
          </cell>
          <cell r="BL2241" t="str">
            <v>1.1</v>
          </cell>
          <cell r="BU2241" t="str">
            <v>Non-Actif</v>
          </cell>
        </row>
        <row r="2242">
          <cell r="B2242">
            <v>2302</v>
          </cell>
          <cell r="C2242" t="str">
            <v>Madame</v>
          </cell>
          <cell r="D2242" t="str">
            <v>JEMAII ICHRAK</v>
          </cell>
          <cell r="E2242" t="str">
            <v>SAGE Tunisia</v>
          </cell>
          <cell r="F2242" t="str">
            <v>PRODUCTION</v>
          </cell>
          <cell r="G2242" t="str">
            <v>Contrôle Qualité</v>
          </cell>
          <cell r="H2242" t="str">
            <v>P6 AV</v>
          </cell>
          <cell r="I2242" t="str">
            <v>EL KADRI MARIEM</v>
          </cell>
          <cell r="J2242" t="str">
            <v>A</v>
          </cell>
          <cell r="K2242" t="str">
            <v>INDIRECTS</v>
          </cell>
          <cell r="L2242" t="str">
            <v>Variable cost at standard</v>
          </cell>
          <cell r="M2242" t="str">
            <v>Contrôle Qualité</v>
          </cell>
          <cell r="N2242">
            <v>45408</v>
          </cell>
          <cell r="P2242">
            <v>-6</v>
          </cell>
          <cell r="T2242" t="str">
            <v>CDD</v>
          </cell>
          <cell r="U2242" t="str">
            <v>Contractuel</v>
          </cell>
          <cell r="V2242">
            <v>45689</v>
          </cell>
          <cell r="W2242">
            <v>45716</v>
          </cell>
          <cell r="Z2242">
            <v>45408</v>
          </cell>
          <cell r="AA2242">
            <v>4</v>
          </cell>
          <cell r="AB2242">
            <v>2024</v>
          </cell>
          <cell r="AC2242">
            <v>2028</v>
          </cell>
          <cell r="AD2242">
            <v>0.86111111111111116</v>
          </cell>
          <cell r="AE2242" t="str">
            <v>&lt; 1</v>
          </cell>
          <cell r="AF2242">
            <v>35193</v>
          </cell>
          <cell r="AG2242">
            <v>28.846575342465755</v>
          </cell>
          <cell r="AH2242" t="str">
            <v>&gt;25&lt; 35</v>
          </cell>
          <cell r="AK2242" t="str">
            <v>13478717</v>
          </cell>
          <cell r="AL2242">
            <v>42361</v>
          </cell>
          <cell r="AM2242" t="str">
            <v>FEMME</v>
          </cell>
          <cell r="AN2242" t="str">
            <v>Célibataire</v>
          </cell>
          <cell r="AP2242" t="str">
            <v>BTP</v>
          </cell>
          <cell r="AQ2242">
            <v>3</v>
          </cell>
          <cell r="AR2242">
            <v>1</v>
          </cell>
          <cell r="AS2242">
            <v>45773.25</v>
          </cell>
          <cell r="AT2242" t="str">
            <v>Horaire</v>
          </cell>
          <cell r="AU2242">
            <v>3.6629999999999998</v>
          </cell>
          <cell r="AV2242">
            <v>17</v>
          </cell>
          <cell r="AW2242">
            <v>90100</v>
          </cell>
          <cell r="AX2242" t="str">
            <v>00003101950</v>
          </cell>
          <cell r="AY2242">
            <v>79</v>
          </cell>
          <cell r="AZ2242" t="str">
            <v>LA POSTE</v>
          </cell>
          <cell r="BA2242" t="str">
            <v>17901000000310195079</v>
          </cell>
          <cell r="BB2242">
            <v>20</v>
          </cell>
          <cell r="BC2242" t="str">
            <v>MORNAGUIA</v>
          </cell>
          <cell r="BD2242" t="str">
            <v>TUNIS</v>
          </cell>
          <cell r="BG2242">
            <v>25410650</v>
          </cell>
          <cell r="BJ2242" t="str">
            <v>MORNAGUIA</v>
          </cell>
          <cell r="BK2242" t="str">
            <v>A-P6 AV</v>
          </cell>
          <cell r="BL2242" t="str">
            <v>1.3</v>
          </cell>
          <cell r="BT2242">
            <v>1051</v>
          </cell>
          <cell r="BU2242" t="str">
            <v>si</v>
          </cell>
        </row>
        <row r="2243">
          <cell r="B2243">
            <v>2303</v>
          </cell>
          <cell r="C2243" t="str">
            <v>Madame</v>
          </cell>
          <cell r="D2243" t="str">
            <v>ARFA AMEL</v>
          </cell>
          <cell r="E2243" t="str">
            <v>SAGE Tunisia</v>
          </cell>
          <cell r="F2243" t="str">
            <v>PRODUCTION</v>
          </cell>
          <cell r="G2243" t="str">
            <v>Contrôle Qualité</v>
          </cell>
          <cell r="H2243" t="str">
            <v>P6 AR</v>
          </cell>
          <cell r="I2243" t="str">
            <v>Bel Hadj Mohamed</v>
          </cell>
          <cell r="J2243" t="str">
            <v>A</v>
          </cell>
          <cell r="K2243" t="str">
            <v>INDIRECTS</v>
          </cell>
          <cell r="L2243" t="str">
            <v>Variable cost at standard</v>
          </cell>
          <cell r="M2243" t="str">
            <v>Contrôle Qualité</v>
          </cell>
          <cell r="N2243">
            <v>45409</v>
          </cell>
          <cell r="P2243">
            <v>-6</v>
          </cell>
          <cell r="T2243" t="str">
            <v>CDD</v>
          </cell>
          <cell r="U2243" t="str">
            <v>Contractuel</v>
          </cell>
          <cell r="V2243">
            <v>45689</v>
          </cell>
          <cell r="W2243">
            <v>45716</v>
          </cell>
          <cell r="Z2243">
            <v>45409</v>
          </cell>
          <cell r="AA2243">
            <v>4</v>
          </cell>
          <cell r="AB2243">
            <v>2024</v>
          </cell>
          <cell r="AC2243">
            <v>2028</v>
          </cell>
          <cell r="AD2243">
            <v>0.85833333333333328</v>
          </cell>
          <cell r="AE2243" t="str">
            <v>&lt; 1</v>
          </cell>
          <cell r="AF2243">
            <v>34151</v>
          </cell>
          <cell r="AG2243">
            <v>31.701369863013699</v>
          </cell>
          <cell r="AH2243" t="str">
            <v>&gt;25&lt; 35</v>
          </cell>
          <cell r="AI2243">
            <v>17358119</v>
          </cell>
          <cell r="AJ2243" t="str">
            <v>01</v>
          </cell>
          <cell r="AK2243" t="str">
            <v>11889410</v>
          </cell>
          <cell r="AL2243">
            <v>45056</v>
          </cell>
          <cell r="AM2243" t="str">
            <v>FEMME</v>
          </cell>
          <cell r="AN2243" t="str">
            <v>Marié(e)</v>
          </cell>
          <cell r="AP2243" t="str">
            <v>Licence en agroalimentaire</v>
          </cell>
          <cell r="AQ2243">
            <v>3</v>
          </cell>
          <cell r="AR2243">
            <v>1</v>
          </cell>
          <cell r="AS2243">
            <v>45774.25</v>
          </cell>
          <cell r="AT2243" t="str">
            <v>Horaire</v>
          </cell>
          <cell r="AU2243">
            <v>3.6629999999999998</v>
          </cell>
          <cell r="AV2243">
            <v>17</v>
          </cell>
          <cell r="AW2243">
            <v>60600</v>
          </cell>
          <cell r="AX2243" t="str">
            <v>00003445156</v>
          </cell>
          <cell r="AY2243" t="str">
            <v>05</v>
          </cell>
          <cell r="AZ2243" t="str">
            <v>La poste</v>
          </cell>
          <cell r="BA2243" t="str">
            <v>17606000000344515605</v>
          </cell>
          <cell r="BB2243">
            <v>20</v>
          </cell>
          <cell r="BC2243" t="str">
            <v>BORJ CHAKIR</v>
          </cell>
          <cell r="BD2243" t="str">
            <v>TUNIS</v>
          </cell>
          <cell r="BG2243">
            <v>24999939</v>
          </cell>
          <cell r="BH2243">
            <v>50960916</v>
          </cell>
          <cell r="BJ2243" t="str">
            <v>BORJ CHAKIR</v>
          </cell>
          <cell r="BK2243" t="str">
            <v>A-P6 AR</v>
          </cell>
          <cell r="BL2243" t="str">
            <v>1.3</v>
          </cell>
          <cell r="BT2243">
            <v>590</v>
          </cell>
          <cell r="BU2243" t="str">
            <v>si</v>
          </cell>
        </row>
        <row r="2244">
          <cell r="B2244">
            <v>2304</v>
          </cell>
          <cell r="C2244" t="str">
            <v>Madame</v>
          </cell>
          <cell r="D2244" t="str">
            <v>AOUINI RIM</v>
          </cell>
          <cell r="E2244" t="str">
            <v>SAGE Tunisia</v>
          </cell>
          <cell r="F2244" t="str">
            <v>PRODUCTION</v>
          </cell>
          <cell r="G2244" t="str">
            <v>Prép CAMPO</v>
          </cell>
          <cell r="H2244" t="str">
            <v>P6 AR</v>
          </cell>
          <cell r="I2244" t="str">
            <v>MOHAMED AMINE</v>
          </cell>
          <cell r="J2244" t="str">
            <v>A</v>
          </cell>
          <cell r="K2244" t="str">
            <v>DIRECTS</v>
          </cell>
          <cell r="L2244" t="str">
            <v>Variable cost at standard</v>
          </cell>
          <cell r="M2244" t="str">
            <v>Prép CAMPO</v>
          </cell>
          <cell r="N2244">
            <v>45414</v>
          </cell>
          <cell r="P2244">
            <v>-6</v>
          </cell>
          <cell r="T2244" t="str">
            <v>CDD</v>
          </cell>
          <cell r="U2244" t="str">
            <v>Contractuel</v>
          </cell>
          <cell r="V2244">
            <v>45689</v>
          </cell>
          <cell r="W2244">
            <v>45716</v>
          </cell>
          <cell r="Z2244">
            <v>45414</v>
          </cell>
          <cell r="AA2244">
            <v>5</v>
          </cell>
          <cell r="AB2244">
            <v>2024</v>
          </cell>
          <cell r="AC2244">
            <v>2028</v>
          </cell>
          <cell r="AD2244">
            <v>0.84444444444444444</v>
          </cell>
          <cell r="AE2244" t="str">
            <v>&lt; 1</v>
          </cell>
          <cell r="AF2244">
            <v>35375</v>
          </cell>
          <cell r="AG2244">
            <v>28.347945205479451</v>
          </cell>
          <cell r="AH2244" t="str">
            <v>&gt;25&lt; 35</v>
          </cell>
          <cell r="AI2244">
            <v>17775735</v>
          </cell>
          <cell r="AJ2244" t="str">
            <v>00</v>
          </cell>
          <cell r="AK2244" t="str">
            <v>11659780</v>
          </cell>
          <cell r="AL2244">
            <v>42606</v>
          </cell>
          <cell r="AM2244" t="str">
            <v>FEMME</v>
          </cell>
          <cell r="AN2244" t="str">
            <v>Célibataire</v>
          </cell>
          <cell r="AP2244" t="str">
            <v>1ere secondaire</v>
          </cell>
          <cell r="AQ2244">
            <v>3</v>
          </cell>
          <cell r="AR2244">
            <v>1</v>
          </cell>
          <cell r="AS2244">
            <v>45779.25</v>
          </cell>
          <cell r="AT2244" t="str">
            <v>Horaire</v>
          </cell>
          <cell r="AU2244">
            <v>3.7149999999999999</v>
          </cell>
          <cell r="AV2244">
            <v>17</v>
          </cell>
          <cell r="AW2244" t="str">
            <v>00100</v>
          </cell>
          <cell r="AX2244" t="str">
            <v>00003447328</v>
          </cell>
          <cell r="AY2244">
            <v>53</v>
          </cell>
          <cell r="AZ2244" t="str">
            <v>LA POSTE</v>
          </cell>
          <cell r="BA2244" t="str">
            <v>17001000000344732853</v>
          </cell>
          <cell r="BB2244">
            <v>20</v>
          </cell>
          <cell r="BC2244" t="str">
            <v>AGBA TUNIS</v>
          </cell>
          <cell r="BD2244" t="str">
            <v>TUNIS</v>
          </cell>
          <cell r="BG2244">
            <v>55719654</v>
          </cell>
          <cell r="BJ2244" t="str">
            <v>AGBA</v>
          </cell>
          <cell r="BK2244" t="str">
            <v>CAMPO A</v>
          </cell>
          <cell r="BL2244" t="str">
            <v>1.1</v>
          </cell>
          <cell r="BT2244">
            <v>1021</v>
          </cell>
          <cell r="BU2244" t="str">
            <v>si</v>
          </cell>
        </row>
        <row r="2245">
          <cell r="B2245">
            <v>2305</v>
          </cell>
          <cell r="C2245" t="str">
            <v>Monsieur</v>
          </cell>
          <cell r="D2245" t="str">
            <v>DRIDI MOHAMED RAYEN</v>
          </cell>
          <cell r="E2245" t="str">
            <v>SAGE Tunisia</v>
          </cell>
          <cell r="F2245" t="str">
            <v>PRODUCTION</v>
          </cell>
          <cell r="G2245" t="str">
            <v>CAMPO</v>
          </cell>
          <cell r="H2245" t="str">
            <v>P6 AV</v>
          </cell>
          <cell r="I2245" t="str">
            <v>MOHAMED AMINE</v>
          </cell>
          <cell r="J2245" t="str">
            <v>A</v>
          </cell>
          <cell r="K2245" t="str">
            <v>DIRECTS</v>
          </cell>
          <cell r="L2245" t="str">
            <v>Variable cost at standard</v>
          </cell>
          <cell r="M2245" t="str">
            <v>CAMPO</v>
          </cell>
          <cell r="N2245">
            <v>45414</v>
          </cell>
          <cell r="P2245">
            <v>-6</v>
          </cell>
          <cell r="T2245" t="str">
            <v>CDD</v>
          </cell>
          <cell r="U2245" t="str">
            <v>Contractuel</v>
          </cell>
          <cell r="V2245">
            <v>45689</v>
          </cell>
          <cell r="W2245">
            <v>45716</v>
          </cell>
          <cell r="Z2245">
            <v>45414</v>
          </cell>
          <cell r="AA2245">
            <v>5</v>
          </cell>
          <cell r="AB2245">
            <v>2024</v>
          </cell>
          <cell r="AC2245">
            <v>2028</v>
          </cell>
          <cell r="AD2245">
            <v>0.84444444444444444</v>
          </cell>
          <cell r="AE2245" t="str">
            <v>&lt; 1</v>
          </cell>
          <cell r="AF2245">
            <v>37055</v>
          </cell>
          <cell r="AG2245">
            <v>23.745205479452054</v>
          </cell>
          <cell r="AH2245" t="str">
            <v>&lt; 25</v>
          </cell>
          <cell r="AI2245">
            <v>17671366</v>
          </cell>
          <cell r="AJ2245" t="str">
            <v>07</v>
          </cell>
          <cell r="AK2245" t="str">
            <v>13035207</v>
          </cell>
          <cell r="AL2245">
            <v>44497</v>
          </cell>
          <cell r="AM2245" t="str">
            <v>HOMME</v>
          </cell>
          <cell r="AN2245" t="str">
            <v>Célibataire</v>
          </cell>
          <cell r="AP2245" t="str">
            <v>BAC</v>
          </cell>
          <cell r="AQ2245">
            <v>3</v>
          </cell>
          <cell r="AR2245">
            <v>1</v>
          </cell>
          <cell r="AS2245">
            <v>45779.25</v>
          </cell>
          <cell r="AT2245" t="str">
            <v>Horaire</v>
          </cell>
          <cell r="AU2245">
            <v>3.7149999999999999</v>
          </cell>
          <cell r="AV2245">
            <v>10</v>
          </cell>
          <cell r="AW2245">
            <v>20306</v>
          </cell>
          <cell r="AX2245">
            <v>61142274788</v>
          </cell>
          <cell r="AY2245">
            <v>39</v>
          </cell>
          <cell r="AZ2245" t="str">
            <v>STB</v>
          </cell>
          <cell r="BA2245" t="str">
            <v>10203066114227478839</v>
          </cell>
          <cell r="BB2245">
            <v>20</v>
          </cell>
          <cell r="BC2245" t="str">
            <v>11 RUE 4240 ZAHROUNI TUNIS</v>
          </cell>
          <cell r="BD2245" t="str">
            <v>TUNIS</v>
          </cell>
          <cell r="BG2245">
            <v>27246541</v>
          </cell>
          <cell r="BJ2245" t="str">
            <v>ZAHROUNI</v>
          </cell>
          <cell r="BK2245" t="str">
            <v>CAMPO A</v>
          </cell>
          <cell r="BL2245" t="str">
            <v>1.1</v>
          </cell>
          <cell r="BU2245" t="str">
            <v>si</v>
          </cell>
        </row>
        <row r="2246">
          <cell r="B2246">
            <v>2306</v>
          </cell>
          <cell r="C2246" t="str">
            <v>Madame</v>
          </cell>
          <cell r="D2246" t="str">
            <v>BEN ARFA SANA</v>
          </cell>
          <cell r="E2246" t="str">
            <v>SAGE Tunisia</v>
          </cell>
          <cell r="F2246" t="str">
            <v>PRODUCTION</v>
          </cell>
          <cell r="G2246" t="str">
            <v>Alimentatrice</v>
          </cell>
          <cell r="H2246" t="str">
            <v>P6 AR</v>
          </cell>
          <cell r="I2246" t="str">
            <v>Bel Hadj Mohamed</v>
          </cell>
          <cell r="J2246" t="str">
            <v>A</v>
          </cell>
          <cell r="K2246" t="str">
            <v>DIRECTS</v>
          </cell>
          <cell r="L2246" t="str">
            <v>Variable cost at standard</v>
          </cell>
          <cell r="M2246" t="str">
            <v>Alimentatrice</v>
          </cell>
          <cell r="N2246">
            <v>45414</v>
          </cell>
          <cell r="P2246">
            <v>-6</v>
          </cell>
          <cell r="T2246" t="str">
            <v>CDD</v>
          </cell>
          <cell r="U2246" t="str">
            <v>Contractuel</v>
          </cell>
          <cell r="V2246">
            <v>45689</v>
          </cell>
          <cell r="W2246">
            <v>45716</v>
          </cell>
          <cell r="Z2246">
            <v>45414</v>
          </cell>
          <cell r="AA2246">
            <v>5</v>
          </cell>
          <cell r="AB2246">
            <v>2024</v>
          </cell>
          <cell r="AC2246">
            <v>2028</v>
          </cell>
          <cell r="AD2246">
            <v>0.84444444444444444</v>
          </cell>
          <cell r="AE2246" t="str">
            <v>&lt; 1</v>
          </cell>
          <cell r="AF2246">
            <v>34402</v>
          </cell>
          <cell r="AG2246">
            <v>31.013698630136986</v>
          </cell>
          <cell r="AH2246" t="str">
            <v>&gt;25&lt; 35</v>
          </cell>
          <cell r="AI2246">
            <v>16797230</v>
          </cell>
          <cell r="AJ2246" t="str">
            <v>05</v>
          </cell>
          <cell r="AK2246" t="str">
            <v>09932510</v>
          </cell>
          <cell r="AL2246">
            <v>41930</v>
          </cell>
          <cell r="AM2246" t="str">
            <v>FEMME</v>
          </cell>
          <cell r="AN2246" t="str">
            <v>Marié(e)</v>
          </cell>
          <cell r="AP2246" t="str">
            <v>BAC+1</v>
          </cell>
          <cell r="AQ2246">
            <v>3</v>
          </cell>
          <cell r="AR2246">
            <v>1</v>
          </cell>
          <cell r="AS2246">
            <v>45779.25</v>
          </cell>
          <cell r="AT2246" t="str">
            <v>Horaire</v>
          </cell>
          <cell r="AU2246">
            <v>3.8780000000000001</v>
          </cell>
          <cell r="AV2246">
            <v>17</v>
          </cell>
          <cell r="AW2246">
            <v>20600</v>
          </cell>
          <cell r="AX2246" t="str">
            <v>00002637253</v>
          </cell>
          <cell r="AY2246">
            <v>30</v>
          </cell>
          <cell r="AZ2246" t="str">
            <v>LA POSTE</v>
          </cell>
          <cell r="BA2246" t="str">
            <v>17206000000263725330</v>
          </cell>
          <cell r="BB2246">
            <v>20</v>
          </cell>
          <cell r="BC2246" t="str">
            <v>OUED GUERYENA EL AGBA TUNIS</v>
          </cell>
          <cell r="BD2246" t="str">
            <v>TUNIS</v>
          </cell>
          <cell r="BG2246">
            <v>50393725</v>
          </cell>
          <cell r="BJ2246" t="str">
            <v>AGBA</v>
          </cell>
          <cell r="BK2246" t="str">
            <v>A-P6 AR</v>
          </cell>
          <cell r="BL2246" t="str">
            <v>1.3</v>
          </cell>
          <cell r="BT2246">
            <v>1056</v>
          </cell>
          <cell r="BU2246" t="str">
            <v>si</v>
          </cell>
        </row>
        <row r="2247">
          <cell r="B2247">
            <v>2307</v>
          </cell>
          <cell r="C2247" t="str">
            <v>Madame</v>
          </cell>
          <cell r="D2247" t="str">
            <v>BEN EL HADJ ALI ABIR</v>
          </cell>
          <cell r="E2247" t="str">
            <v>SAGE Tunisia</v>
          </cell>
          <cell r="F2247" t="str">
            <v>PRODUCTION</v>
          </cell>
          <cell r="G2247" t="str">
            <v>Couturière</v>
          </cell>
          <cell r="H2247" t="str">
            <v>P7 AR</v>
          </cell>
          <cell r="I2247" t="str">
            <v>FOUED HOMRANI</v>
          </cell>
          <cell r="J2247" t="str">
            <v>A</v>
          </cell>
          <cell r="K2247" t="str">
            <v>DIRECTS</v>
          </cell>
          <cell r="L2247" t="str">
            <v>Variable cost at standard</v>
          </cell>
          <cell r="M2247" t="str">
            <v>Couturière</v>
          </cell>
          <cell r="N2247">
            <v>45414</v>
          </cell>
          <cell r="P2247">
            <v>-218</v>
          </cell>
          <cell r="Q2247">
            <v>45505</v>
          </cell>
          <cell r="R2247" t="str">
            <v>salaire</v>
          </cell>
          <cell r="T2247" t="str">
            <v>CDD</v>
          </cell>
          <cell r="U2247" t="str">
            <v>Contractuel</v>
          </cell>
          <cell r="V2247">
            <v>45474</v>
          </cell>
          <cell r="W2247">
            <v>45504</v>
          </cell>
          <cell r="Z2247">
            <v>45414</v>
          </cell>
          <cell r="AA2247">
            <v>5</v>
          </cell>
          <cell r="AB2247">
            <v>2024</v>
          </cell>
          <cell r="AC2247">
            <v>2028</v>
          </cell>
          <cell r="AD2247">
            <v>0.84444444444444444</v>
          </cell>
          <cell r="AE2247" t="str">
            <v>&lt; 1</v>
          </cell>
          <cell r="AF2247">
            <v>35542</v>
          </cell>
          <cell r="AG2247">
            <v>27.890410958904109</v>
          </cell>
          <cell r="AH2247" t="str">
            <v>&gt;25&lt; 35</v>
          </cell>
          <cell r="AI2247">
            <v>17134212</v>
          </cell>
          <cell r="AJ2247" t="str">
            <v>02</v>
          </cell>
          <cell r="AK2247" t="str">
            <v>09850863</v>
          </cell>
          <cell r="AL2247">
            <v>43178</v>
          </cell>
          <cell r="AM2247" t="str">
            <v>FEMME</v>
          </cell>
          <cell r="AN2247" t="str">
            <v>Marié(e)</v>
          </cell>
          <cell r="AP2247" t="str">
            <v>1ere secondaire</v>
          </cell>
          <cell r="AQ2247">
            <v>3</v>
          </cell>
          <cell r="AR2247">
            <v>1</v>
          </cell>
          <cell r="AS2247">
            <v>45779.25</v>
          </cell>
          <cell r="AT2247" t="str">
            <v>Horaire</v>
          </cell>
          <cell r="AU2247">
            <v>3.7149999999999999</v>
          </cell>
          <cell r="AV2247">
            <v>14</v>
          </cell>
          <cell r="AW2247" t="str">
            <v>06406</v>
          </cell>
          <cell r="AX2247">
            <v>41007010623</v>
          </cell>
          <cell r="AY2247" t="str">
            <v>03</v>
          </cell>
          <cell r="AZ2247" t="str">
            <v>BH</v>
          </cell>
          <cell r="BA2247" t="str">
            <v>14064064100701062303</v>
          </cell>
          <cell r="BB2247">
            <v>20</v>
          </cell>
          <cell r="BC2247" t="str">
            <v>CITE EL INTILAKA ARIANA</v>
          </cell>
          <cell r="BD2247" t="str">
            <v>ARIANA</v>
          </cell>
          <cell r="BG2247">
            <v>22588176</v>
          </cell>
          <cell r="BK2247" t="str">
            <v>A-P7 AR</v>
          </cell>
          <cell r="BL2247" t="str">
            <v>1.1</v>
          </cell>
          <cell r="BU2247" t="str">
            <v>Non-Actif</v>
          </cell>
        </row>
        <row r="2248">
          <cell r="B2248">
            <v>2308</v>
          </cell>
          <cell r="C2248" t="str">
            <v>Madame</v>
          </cell>
          <cell r="D2248" t="str">
            <v>SAIDI KHADIJA</v>
          </cell>
          <cell r="E2248" t="str">
            <v>SAGE Tunisia</v>
          </cell>
          <cell r="F2248" t="str">
            <v>PRODUCTION</v>
          </cell>
          <cell r="G2248" t="str">
            <v>Couturière</v>
          </cell>
          <cell r="H2248" t="str">
            <v>P6 AV</v>
          </cell>
          <cell r="I2248" t="str">
            <v>Anis Sbouri</v>
          </cell>
          <cell r="J2248" t="str">
            <v>A</v>
          </cell>
          <cell r="K2248" t="str">
            <v>DIRECTS</v>
          </cell>
          <cell r="L2248" t="str">
            <v>Variable cost at standard</v>
          </cell>
          <cell r="M2248" t="str">
            <v>Couturière</v>
          </cell>
          <cell r="N2248">
            <v>45414</v>
          </cell>
          <cell r="P2248">
            <v>-157</v>
          </cell>
          <cell r="Q2248">
            <v>45554</v>
          </cell>
          <cell r="R2248" t="str">
            <v>nouvelle opportunité</v>
          </cell>
          <cell r="T2248" t="str">
            <v>CDD</v>
          </cell>
          <cell r="U2248" t="str">
            <v>Contractuel</v>
          </cell>
          <cell r="V2248">
            <v>45536</v>
          </cell>
          <cell r="W2248">
            <v>45565</v>
          </cell>
          <cell r="Z2248">
            <v>45414</v>
          </cell>
          <cell r="AA2248">
            <v>5</v>
          </cell>
          <cell r="AB2248">
            <v>2024</v>
          </cell>
          <cell r="AC2248">
            <v>2028</v>
          </cell>
          <cell r="AD2248">
            <v>0.84444444444444444</v>
          </cell>
          <cell r="AE2248" t="str">
            <v>&lt; 1</v>
          </cell>
          <cell r="AF2248">
            <v>27478</v>
          </cell>
          <cell r="AG2248">
            <v>49.983561643835614</v>
          </cell>
          <cell r="AH2248" t="str">
            <v>&gt;45&lt; 55</v>
          </cell>
          <cell r="AI2248">
            <v>12149159</v>
          </cell>
          <cell r="AJ2248" t="str">
            <v>00</v>
          </cell>
          <cell r="AK2248" t="str">
            <v>02794569</v>
          </cell>
          <cell r="AL2248">
            <v>45183</v>
          </cell>
          <cell r="AM2248" t="str">
            <v>FEMME</v>
          </cell>
          <cell r="AN2248" t="str">
            <v>Marié(e)</v>
          </cell>
          <cell r="AO2248">
            <v>4</v>
          </cell>
          <cell r="AP2248" t="str">
            <v>BAC LETTRE</v>
          </cell>
          <cell r="AQ2248">
            <v>3</v>
          </cell>
          <cell r="AR2248">
            <v>1</v>
          </cell>
          <cell r="AS2248">
            <v>45779.25</v>
          </cell>
          <cell r="AT2248" t="str">
            <v>Horaire</v>
          </cell>
          <cell r="AU2248">
            <v>3.7149999999999999</v>
          </cell>
          <cell r="AV2248">
            <v>17</v>
          </cell>
          <cell r="AW2248" t="str">
            <v>00100</v>
          </cell>
          <cell r="AX2248" t="str">
            <v>00002675557</v>
          </cell>
          <cell r="AY2248">
            <v>73</v>
          </cell>
          <cell r="AZ2248" t="str">
            <v>LA POSTE</v>
          </cell>
          <cell r="BA2248" t="str">
            <v>17001000000267555773</v>
          </cell>
          <cell r="BB2248">
            <v>20</v>
          </cell>
          <cell r="BC2248" t="str">
            <v>11 RUE 9081 DJEBEL JLOUD</v>
          </cell>
          <cell r="BD2248" t="str">
            <v>TUNIS</v>
          </cell>
          <cell r="BG2248">
            <v>22917253</v>
          </cell>
          <cell r="BK2248" t="str">
            <v>A-P6 AV</v>
          </cell>
          <cell r="BL2248" t="str">
            <v>1.1</v>
          </cell>
          <cell r="BU2248" t="str">
            <v>Non-Actif</v>
          </cell>
          <cell r="BV2248" t="str">
            <v>P6 AV CA</v>
          </cell>
        </row>
        <row r="2249">
          <cell r="B2249">
            <v>2309</v>
          </cell>
          <cell r="C2249" t="str">
            <v>Monsieur</v>
          </cell>
          <cell r="D2249" t="str">
            <v>MHADHBI MOHAMED HAMZA</v>
          </cell>
          <cell r="E2249" t="str">
            <v>SAGE Tunisia</v>
          </cell>
          <cell r="F2249" t="str">
            <v>PRODUCTION</v>
          </cell>
          <cell r="G2249" t="str">
            <v>Couturière</v>
          </cell>
          <cell r="H2249" t="str">
            <v>P6 AV</v>
          </cell>
          <cell r="I2249" t="str">
            <v>EL KADRI MARIEM</v>
          </cell>
          <cell r="J2249" t="str">
            <v>A</v>
          </cell>
          <cell r="K2249" t="str">
            <v>DIRECTS</v>
          </cell>
          <cell r="L2249" t="str">
            <v>Variable cost at standard</v>
          </cell>
          <cell r="M2249" t="str">
            <v>Couturière</v>
          </cell>
          <cell r="N2249">
            <v>45414</v>
          </cell>
          <cell r="Q2249">
            <v>45415</v>
          </cell>
          <cell r="R2249" t="str">
            <v>maladie</v>
          </cell>
          <cell r="T2249" t="str">
            <v>CDD</v>
          </cell>
          <cell r="U2249" t="str">
            <v>Contractuel</v>
          </cell>
          <cell r="V2249">
            <v>45414</v>
          </cell>
          <cell r="W2249">
            <v>45443</v>
          </cell>
          <cell r="Z2249">
            <v>45414</v>
          </cell>
          <cell r="AA2249">
            <v>5</v>
          </cell>
          <cell r="AB2249">
            <v>2024</v>
          </cell>
          <cell r="AC2249">
            <v>2028</v>
          </cell>
          <cell r="AD2249">
            <v>0.84444444444444444</v>
          </cell>
          <cell r="AE2249" t="str">
            <v>&lt; 1</v>
          </cell>
          <cell r="AF2249">
            <v>35314</v>
          </cell>
          <cell r="AG2249">
            <v>28.515068493150686</v>
          </cell>
          <cell r="AH2249" t="str">
            <v>&gt;25&lt; 35</v>
          </cell>
          <cell r="AI2249">
            <v>16996553</v>
          </cell>
          <cell r="AJ2249" t="str">
            <v>02</v>
          </cell>
          <cell r="AK2249" t="str">
            <v>07208319</v>
          </cell>
          <cell r="AL2249">
            <v>41250</v>
          </cell>
          <cell r="AM2249" t="str">
            <v>HOMME</v>
          </cell>
          <cell r="AN2249" t="str">
            <v>Célibataire</v>
          </cell>
          <cell r="AP2249" t="str">
            <v>9 EME</v>
          </cell>
          <cell r="AQ2249">
            <v>3</v>
          </cell>
          <cell r="AR2249">
            <v>1</v>
          </cell>
          <cell r="AS2249">
            <v>45779.25</v>
          </cell>
          <cell r="AT2249" t="str">
            <v>Horaire</v>
          </cell>
          <cell r="AU2249">
            <v>3.7149999999999999</v>
          </cell>
          <cell r="BA2249" t="str">
            <v/>
          </cell>
          <cell r="BB2249">
            <v>0</v>
          </cell>
          <cell r="BC2249" t="str">
            <v>1 RUE ZOUBAIR IBN AOUEM CITE RIADH FOUCHANA</v>
          </cell>
          <cell r="BD2249" t="str">
            <v>BEN AROUS</v>
          </cell>
          <cell r="BG2249">
            <v>95178743</v>
          </cell>
          <cell r="BK2249" t="str">
            <v>A-P6 AV</v>
          </cell>
          <cell r="BL2249" t="str">
            <v>1.1</v>
          </cell>
          <cell r="BU2249" t="str">
            <v>Non-Actif</v>
          </cell>
        </row>
        <row r="2250">
          <cell r="B2250">
            <v>2310</v>
          </cell>
          <cell r="C2250" t="str">
            <v>Madame</v>
          </cell>
          <cell r="D2250" t="str">
            <v>KHAMMESSI MAROUA</v>
          </cell>
          <cell r="E2250" t="str">
            <v>SAGE Tunisia</v>
          </cell>
          <cell r="F2250" t="str">
            <v>PRODUCTION</v>
          </cell>
          <cell r="G2250" t="str">
            <v>Couturière</v>
          </cell>
          <cell r="H2250" t="str">
            <v>P7 AR</v>
          </cell>
          <cell r="I2250" t="str">
            <v>FOUED HOMRANI</v>
          </cell>
          <cell r="J2250" t="str">
            <v>A</v>
          </cell>
          <cell r="K2250" t="str">
            <v>DIRECTS</v>
          </cell>
          <cell r="L2250" t="str">
            <v>Variable cost at standard</v>
          </cell>
          <cell r="M2250" t="str">
            <v>Couturière</v>
          </cell>
          <cell r="N2250">
            <v>45415</v>
          </cell>
          <cell r="P2250">
            <v>-279</v>
          </cell>
          <cell r="Q2250">
            <v>45449</v>
          </cell>
          <cell r="R2250" t="str">
            <v>maladie de son fils</v>
          </cell>
          <cell r="T2250" t="str">
            <v>CDD</v>
          </cell>
          <cell r="U2250" t="str">
            <v>Contractuel</v>
          </cell>
          <cell r="V2250">
            <v>45415</v>
          </cell>
          <cell r="W2250">
            <v>45443</v>
          </cell>
          <cell r="Z2250">
            <v>45415</v>
          </cell>
          <cell r="AA2250">
            <v>5</v>
          </cell>
          <cell r="AB2250">
            <v>2024</v>
          </cell>
          <cell r="AC2250">
            <v>2028</v>
          </cell>
          <cell r="AD2250">
            <v>0.84166666666666667</v>
          </cell>
          <cell r="AE2250" t="str">
            <v>&lt; 1</v>
          </cell>
          <cell r="AF2250">
            <v>31799</v>
          </cell>
          <cell r="AG2250">
            <v>38.145205479452052</v>
          </cell>
          <cell r="AH2250" t="str">
            <v>&gt;35&lt; 45</v>
          </cell>
          <cell r="AI2250">
            <v>12932062</v>
          </cell>
          <cell r="AJ2250" t="str">
            <v>05</v>
          </cell>
          <cell r="AK2250" t="str">
            <v>07141438</v>
          </cell>
          <cell r="AL2250">
            <v>38443</v>
          </cell>
          <cell r="AM2250" t="str">
            <v>FEMME</v>
          </cell>
          <cell r="AN2250" t="str">
            <v>Marié(e)</v>
          </cell>
          <cell r="AO2250">
            <v>3</v>
          </cell>
          <cell r="AP2250" t="str">
            <v>2EME secondaire</v>
          </cell>
          <cell r="AQ2250">
            <v>3</v>
          </cell>
          <cell r="AR2250">
            <v>1</v>
          </cell>
          <cell r="AS2250">
            <v>45780.25</v>
          </cell>
          <cell r="AT2250" t="str">
            <v>Horaire</v>
          </cell>
          <cell r="AU2250">
            <v>3.7149999999999999</v>
          </cell>
          <cell r="AV2250">
            <v>25</v>
          </cell>
          <cell r="AW2250" t="str">
            <v>02700</v>
          </cell>
          <cell r="AX2250" t="str">
            <v>00001263068</v>
          </cell>
          <cell r="AY2250">
            <v>56</v>
          </cell>
          <cell r="AZ2250" t="str">
            <v>ZITOUNA BANK</v>
          </cell>
          <cell r="BA2250" t="str">
            <v>25027000000126306856</v>
          </cell>
          <cell r="BB2250">
            <v>20</v>
          </cell>
          <cell r="BC2250" t="str">
            <v>13 AOUT OUARDIA 1 TUNIS</v>
          </cell>
          <cell r="BD2250" t="str">
            <v>TUNIS</v>
          </cell>
          <cell r="BG2250">
            <v>29283671</v>
          </cell>
          <cell r="BK2250" t="str">
            <v>A-P7 AR</v>
          </cell>
          <cell r="BL2250" t="str">
            <v>1.1</v>
          </cell>
          <cell r="BU2250" t="str">
            <v>Non-Actif</v>
          </cell>
        </row>
        <row r="2251">
          <cell r="B2251">
            <v>2311</v>
          </cell>
          <cell r="C2251" t="str">
            <v>Madame</v>
          </cell>
          <cell r="D2251" t="str">
            <v>TRABELSI MAISSA</v>
          </cell>
          <cell r="E2251" t="str">
            <v>SAGE Tunisia</v>
          </cell>
          <cell r="F2251" t="str">
            <v>COUPE</v>
          </cell>
          <cell r="G2251" t="str">
            <v>COUPEUR</v>
          </cell>
          <cell r="H2251" t="str">
            <v>COUPE</v>
          </cell>
          <cell r="I2251" t="str">
            <v>HAITHEM SLAMA</v>
          </cell>
          <cell r="K2251" t="str">
            <v>DIRECTS</v>
          </cell>
          <cell r="L2251" t="str">
            <v>Variable cost at standard</v>
          </cell>
          <cell r="M2251" t="str">
            <v>COUPEUR</v>
          </cell>
          <cell r="N2251">
            <v>45414</v>
          </cell>
          <cell r="Q2251">
            <v>45415</v>
          </cell>
          <cell r="R2251" t="str">
            <v>Probléme 3 POSTE</v>
          </cell>
          <cell r="T2251" t="str">
            <v>CDD</v>
          </cell>
          <cell r="U2251" t="str">
            <v>Contractuel</v>
          </cell>
          <cell r="V2251">
            <v>45414</v>
          </cell>
          <cell r="W2251">
            <v>45443</v>
          </cell>
          <cell r="Z2251">
            <v>45414</v>
          </cell>
          <cell r="AA2251">
            <v>5</v>
          </cell>
          <cell r="AB2251">
            <v>2024</v>
          </cell>
          <cell r="AC2251">
            <v>2028</v>
          </cell>
          <cell r="AD2251">
            <v>0.84444444444444444</v>
          </cell>
          <cell r="AE2251" t="str">
            <v>&lt; 1</v>
          </cell>
          <cell r="AF2251">
            <v>37549</v>
          </cell>
          <cell r="AG2251">
            <v>22.391780821917809</v>
          </cell>
          <cell r="AH2251" t="str">
            <v>&lt; 25</v>
          </cell>
          <cell r="AK2251" t="str">
            <v>14370112</v>
          </cell>
          <cell r="AL2251">
            <v>44362</v>
          </cell>
          <cell r="AM2251" t="str">
            <v>FEMME</v>
          </cell>
          <cell r="AN2251" t="str">
            <v>Célibataire</v>
          </cell>
          <cell r="AP2251" t="str">
            <v>BAC LETTRE</v>
          </cell>
          <cell r="AQ2251">
            <v>3</v>
          </cell>
          <cell r="AR2251">
            <v>1</v>
          </cell>
          <cell r="AS2251">
            <v>45779.25</v>
          </cell>
          <cell r="AT2251" t="str">
            <v>Horaire</v>
          </cell>
          <cell r="AU2251">
            <v>3.7149999999999999</v>
          </cell>
          <cell r="AV2251">
            <v>12</v>
          </cell>
          <cell r="AW2251">
            <v>11500</v>
          </cell>
          <cell r="AX2251" t="str">
            <v>00002409920</v>
          </cell>
          <cell r="AY2251" t="str">
            <v>03</v>
          </cell>
          <cell r="AZ2251" t="str">
            <v>UIB</v>
          </cell>
          <cell r="BA2251" t="str">
            <v>12115000000240992003</v>
          </cell>
          <cell r="BB2251">
            <v>20</v>
          </cell>
          <cell r="BC2251" t="str">
            <v>SANHAJA OUED LIL</v>
          </cell>
          <cell r="BD2251" t="str">
            <v>MANOUBA</v>
          </cell>
          <cell r="BG2251">
            <v>53044778</v>
          </cell>
          <cell r="BK2251" t="str">
            <v>-COUPE</v>
          </cell>
          <cell r="BL2251" t="str">
            <v>1.1</v>
          </cell>
          <cell r="BU2251" t="str">
            <v>Non-Actif</v>
          </cell>
        </row>
        <row r="2252">
          <cell r="B2252">
            <v>2312</v>
          </cell>
          <cell r="C2252" t="str">
            <v>Madame</v>
          </cell>
          <cell r="D2252" t="str">
            <v>HAMLAJI INTIDHAR</v>
          </cell>
          <cell r="E2252" t="str">
            <v>SAGE Tunisia</v>
          </cell>
          <cell r="F2252" t="str">
            <v>RESSOURCES HUMAINES</v>
          </cell>
          <cell r="G2252" t="str">
            <v>Aide soignante</v>
          </cell>
          <cell r="K2252" t="str">
            <v>INDIRECTS</v>
          </cell>
          <cell r="L2252" t="str">
            <v>Variable cost at standard</v>
          </cell>
          <cell r="M2252" t="str">
            <v>Aide soignante</v>
          </cell>
          <cell r="N2252">
            <v>45414</v>
          </cell>
          <cell r="T2252" t="str">
            <v>CIVP</v>
          </cell>
          <cell r="U2252" t="str">
            <v>Contractuel</v>
          </cell>
          <cell r="V2252">
            <v>45414</v>
          </cell>
          <cell r="W2252" t="str">
            <v>1 er contrat</v>
          </cell>
          <cell r="X2252">
            <v>45414</v>
          </cell>
          <cell r="Y2252">
            <v>45778</v>
          </cell>
          <cell r="AA2252">
            <v>5</v>
          </cell>
          <cell r="AB2252">
            <v>2024</v>
          </cell>
          <cell r="AC2252">
            <v>2028</v>
          </cell>
          <cell r="AD2252">
            <v>0.84444444444444444</v>
          </cell>
          <cell r="AE2252" t="str">
            <v>&lt; 1</v>
          </cell>
          <cell r="AF2252">
            <v>36960</v>
          </cell>
          <cell r="AG2252">
            <v>24.005479452054793</v>
          </cell>
          <cell r="AH2252" t="str">
            <v>&lt; 25</v>
          </cell>
          <cell r="AK2252" t="str">
            <v>14455652</v>
          </cell>
          <cell r="AL2252">
            <v>43769</v>
          </cell>
          <cell r="AM2252" t="str">
            <v>FEMME</v>
          </cell>
          <cell r="AN2252" t="str">
            <v>Célibataire</v>
          </cell>
          <cell r="AP2252" t="str">
            <v>BAC</v>
          </cell>
          <cell r="AQ2252">
            <v>5</v>
          </cell>
          <cell r="AR2252">
            <v>1</v>
          </cell>
          <cell r="AS2252">
            <v>45779.25</v>
          </cell>
          <cell r="AT2252" t="str">
            <v>Mensuel</v>
          </cell>
          <cell r="AU2252">
            <v>550</v>
          </cell>
          <cell r="AV2252">
            <v>12</v>
          </cell>
          <cell r="AW2252" t="str">
            <v>05500</v>
          </cell>
          <cell r="AX2252" t="str">
            <v>00002441970</v>
          </cell>
          <cell r="AY2252">
            <v>61</v>
          </cell>
          <cell r="AZ2252" t="str">
            <v>UIB</v>
          </cell>
          <cell r="BA2252" t="str">
            <v>12055000000244197061</v>
          </cell>
          <cell r="BB2252">
            <v>20</v>
          </cell>
          <cell r="BC2252" t="str">
            <v>TAIEB EL MHIRI MORNAGUIA</v>
          </cell>
          <cell r="BD2252" t="str">
            <v>TUNIS</v>
          </cell>
          <cell r="BG2252">
            <v>56777146</v>
          </cell>
          <cell r="BJ2252" t="str">
            <v>MORNAGUIA</v>
          </cell>
          <cell r="BK2252" t="str">
            <v>CADRE</v>
          </cell>
          <cell r="BU2252" t="str">
            <v>si</v>
          </cell>
        </row>
        <row r="2253">
          <cell r="B2253">
            <v>2313</v>
          </cell>
          <cell r="C2253" t="str">
            <v>Monsieur</v>
          </cell>
          <cell r="D2253" t="str">
            <v>KEDDIDI KARIM</v>
          </cell>
          <cell r="E2253" t="str">
            <v>SAGE Tunisia</v>
          </cell>
          <cell r="F2253" t="str">
            <v>PRODUCTION</v>
          </cell>
          <cell r="G2253" t="str">
            <v>Prép CAMPO</v>
          </cell>
          <cell r="H2253" t="str">
            <v>P7 AR</v>
          </cell>
          <cell r="I2253" t="str">
            <v>FOUED HOMRANI</v>
          </cell>
          <cell r="J2253" t="str">
            <v>A</v>
          </cell>
          <cell r="K2253" t="str">
            <v>DIRECTS</v>
          </cell>
          <cell r="L2253" t="str">
            <v>Variable cost at standard</v>
          </cell>
          <cell r="M2253" t="str">
            <v>Prép CAMPO</v>
          </cell>
          <cell r="N2253">
            <v>45414</v>
          </cell>
          <cell r="P2253">
            <v>-6</v>
          </cell>
          <cell r="T2253" t="str">
            <v>CDD</v>
          </cell>
          <cell r="U2253" t="str">
            <v>Contractuel</v>
          </cell>
          <cell r="V2253">
            <v>45689</v>
          </cell>
          <cell r="W2253">
            <v>45716</v>
          </cell>
          <cell r="Z2253">
            <v>45414</v>
          </cell>
          <cell r="AA2253">
            <v>5</v>
          </cell>
          <cell r="AB2253">
            <v>2024</v>
          </cell>
          <cell r="AC2253">
            <v>2028</v>
          </cell>
          <cell r="AD2253">
            <v>0.84444444444444444</v>
          </cell>
          <cell r="AE2253" t="str">
            <v>&lt; 1</v>
          </cell>
          <cell r="AF2253">
            <v>32838</v>
          </cell>
          <cell r="AG2253">
            <v>35.298630136986304</v>
          </cell>
          <cell r="AH2253" t="str">
            <v>&gt;35&lt; 45</v>
          </cell>
          <cell r="AI2253">
            <v>16188522</v>
          </cell>
          <cell r="AJ2253" t="str">
            <v>04</v>
          </cell>
          <cell r="AK2253" t="str">
            <v>04817359</v>
          </cell>
          <cell r="AL2253">
            <v>45349</v>
          </cell>
          <cell r="AM2253" t="str">
            <v>HOMME</v>
          </cell>
          <cell r="AN2253" t="str">
            <v>Célibataire</v>
          </cell>
          <cell r="AP2253" t="str">
            <v>9 EME</v>
          </cell>
          <cell r="AQ2253">
            <v>3</v>
          </cell>
          <cell r="AR2253">
            <v>1</v>
          </cell>
          <cell r="AS2253">
            <v>45779.25</v>
          </cell>
          <cell r="AT2253" t="str">
            <v>Horaire</v>
          </cell>
          <cell r="AU2253">
            <v>3.7149999999999999</v>
          </cell>
          <cell r="AV2253" t="str">
            <v>08</v>
          </cell>
          <cell r="AW2253" t="str">
            <v>00000</v>
          </cell>
          <cell r="AX2253" t="str">
            <v>06020399188</v>
          </cell>
          <cell r="AY2253">
            <v>61</v>
          </cell>
          <cell r="AZ2253" t="str">
            <v>BIAT</v>
          </cell>
          <cell r="BA2253" t="str">
            <v>08000000602039918861</v>
          </cell>
          <cell r="BB2253">
            <v>20</v>
          </cell>
          <cell r="BC2253" t="str">
            <v>26 RUE 10054 OUARDIA 1 TUNIS</v>
          </cell>
          <cell r="BD2253" t="str">
            <v>TUNIS</v>
          </cell>
          <cell r="BG2253">
            <v>24807918</v>
          </cell>
          <cell r="BJ2253" t="str">
            <v>OUARDIYA</v>
          </cell>
          <cell r="BK2253" t="str">
            <v>A-P7 AR</v>
          </cell>
          <cell r="BL2253" t="str">
            <v>1.1</v>
          </cell>
          <cell r="BU2253" t="str">
            <v>si</v>
          </cell>
        </row>
        <row r="2254">
          <cell r="B2254">
            <v>2314</v>
          </cell>
          <cell r="C2254" t="str">
            <v>Madame</v>
          </cell>
          <cell r="D2254" t="str">
            <v>SAIDI SIRINE</v>
          </cell>
          <cell r="E2254" t="str">
            <v>SAGE Tunisia</v>
          </cell>
          <cell r="F2254" t="str">
            <v>PRODUCTION</v>
          </cell>
          <cell r="G2254" t="str">
            <v>CAMPO</v>
          </cell>
          <cell r="H2254" t="str">
            <v>P6 AR</v>
          </cell>
          <cell r="I2254" t="str">
            <v>MOHAMED MAALAOUI</v>
          </cell>
          <cell r="J2254" t="str">
            <v>B</v>
          </cell>
          <cell r="K2254" t="str">
            <v>DIRECTS</v>
          </cell>
          <cell r="L2254" t="str">
            <v>Variable cost at standard</v>
          </cell>
          <cell r="M2254" t="str">
            <v>CAMPO</v>
          </cell>
          <cell r="N2254">
            <v>45415</v>
          </cell>
          <cell r="P2254">
            <v>-6</v>
          </cell>
          <cell r="T2254" t="str">
            <v>CDD</v>
          </cell>
          <cell r="U2254" t="str">
            <v>Contractuel</v>
          </cell>
          <cell r="V2254">
            <v>45689</v>
          </cell>
          <cell r="W2254">
            <v>45716</v>
          </cell>
          <cell r="Z2254">
            <v>45414</v>
          </cell>
          <cell r="AA2254">
            <v>5</v>
          </cell>
          <cell r="AB2254">
            <v>2024</v>
          </cell>
          <cell r="AC2254">
            <v>2028</v>
          </cell>
          <cell r="AD2254">
            <v>0.84166666666666667</v>
          </cell>
          <cell r="AE2254" t="str">
            <v>&lt; 1</v>
          </cell>
          <cell r="AF2254">
            <v>37056</v>
          </cell>
          <cell r="AG2254">
            <v>23.742465753424657</v>
          </cell>
          <cell r="AH2254" t="str">
            <v>&lt; 25</v>
          </cell>
          <cell r="AI2254">
            <v>17544859</v>
          </cell>
          <cell r="AJ2254" t="str">
            <v>00</v>
          </cell>
          <cell r="AK2254" t="str">
            <v>14365071</v>
          </cell>
          <cell r="AL2254">
            <v>43703</v>
          </cell>
          <cell r="AM2254" t="str">
            <v>FEMME</v>
          </cell>
          <cell r="AN2254" t="str">
            <v>Célibataire</v>
          </cell>
          <cell r="AP2254" t="str">
            <v>BAC</v>
          </cell>
          <cell r="AQ2254">
            <v>3</v>
          </cell>
          <cell r="AR2254">
            <v>1</v>
          </cell>
          <cell r="AS2254">
            <v>45780.25</v>
          </cell>
          <cell r="AT2254" t="str">
            <v>Horaire</v>
          </cell>
          <cell r="AU2254">
            <v>3.7149999999999999</v>
          </cell>
          <cell r="AV2254" t="str">
            <v>07</v>
          </cell>
          <cell r="AW2254" t="str">
            <v>08001</v>
          </cell>
          <cell r="AX2254">
            <v>38105535858</v>
          </cell>
          <cell r="AY2254">
            <v>72</v>
          </cell>
          <cell r="AZ2254" t="str">
            <v>AMEN BANK</v>
          </cell>
          <cell r="BA2254" t="str">
            <v>07080013810553585872</v>
          </cell>
          <cell r="BB2254">
            <v>20</v>
          </cell>
          <cell r="BC2254" t="str">
            <v>03 RUE HEKAR DENDEN MANOUBA</v>
          </cell>
          <cell r="BD2254" t="str">
            <v>MANOUBA</v>
          </cell>
          <cell r="BG2254">
            <v>23824831</v>
          </cell>
          <cell r="BJ2254" t="str">
            <v>DENDEN</v>
          </cell>
          <cell r="BK2254" t="str">
            <v>CAMPO C</v>
          </cell>
          <cell r="BL2254" t="str">
            <v>1.1</v>
          </cell>
          <cell r="BT2254">
            <v>1060</v>
          </cell>
          <cell r="BU2254" t="str">
            <v>si</v>
          </cell>
        </row>
        <row r="2255">
          <cell r="B2255">
            <v>2315</v>
          </cell>
          <cell r="C2255" t="str">
            <v>Madame</v>
          </cell>
          <cell r="D2255" t="str">
            <v>OUERGHI SAFA</v>
          </cell>
          <cell r="E2255" t="str">
            <v>SAGE Tunisia</v>
          </cell>
          <cell r="F2255" t="str">
            <v>PRODUCTION</v>
          </cell>
          <cell r="G2255" t="str">
            <v>CAMPO</v>
          </cell>
          <cell r="H2255" t="str">
            <v>P6 AR</v>
          </cell>
          <cell r="I2255" t="str">
            <v>MOHAMED MAALAOUI</v>
          </cell>
          <cell r="J2255" t="str">
            <v>B</v>
          </cell>
          <cell r="K2255" t="str">
            <v>DIRECTS</v>
          </cell>
          <cell r="L2255" t="str">
            <v>Variable cost at standard</v>
          </cell>
          <cell r="M2255" t="str">
            <v>CAMPO</v>
          </cell>
          <cell r="N2255">
            <v>45414</v>
          </cell>
          <cell r="P2255">
            <v>-6</v>
          </cell>
          <cell r="T2255" t="str">
            <v>CDD</v>
          </cell>
          <cell r="U2255" t="str">
            <v>Contractuel</v>
          </cell>
          <cell r="V2255">
            <v>45689</v>
          </cell>
          <cell r="W2255">
            <v>45716</v>
          </cell>
          <cell r="Z2255">
            <v>45414</v>
          </cell>
          <cell r="AA2255">
            <v>5</v>
          </cell>
          <cell r="AB2255">
            <v>2024</v>
          </cell>
          <cell r="AC2255">
            <v>2028</v>
          </cell>
          <cell r="AD2255">
            <v>0.84444444444444444</v>
          </cell>
          <cell r="AE2255" t="str">
            <v>&lt; 1</v>
          </cell>
          <cell r="AF2255">
            <v>35903</v>
          </cell>
          <cell r="AG2255">
            <v>26.901369863013699</v>
          </cell>
          <cell r="AH2255" t="str">
            <v>&gt;25&lt; 35</v>
          </cell>
          <cell r="AI2255">
            <v>17555782</v>
          </cell>
          <cell r="AJ2255" t="str">
            <v>08</v>
          </cell>
          <cell r="AK2255" t="str">
            <v>14362668</v>
          </cell>
          <cell r="AL2255">
            <v>43393</v>
          </cell>
          <cell r="AM2255" t="str">
            <v>FEMME</v>
          </cell>
          <cell r="AN2255" t="str">
            <v>Célibataire</v>
          </cell>
          <cell r="AP2255" t="str">
            <v>BAC+2</v>
          </cell>
          <cell r="AQ2255">
            <v>3</v>
          </cell>
          <cell r="AR2255">
            <v>1</v>
          </cell>
          <cell r="AS2255">
            <v>45779.25</v>
          </cell>
          <cell r="AT2255" t="str">
            <v>Horaire</v>
          </cell>
          <cell r="AU2255">
            <v>3.7149999999999999</v>
          </cell>
          <cell r="AV2255">
            <v>17</v>
          </cell>
          <cell r="AW2255">
            <v>53594</v>
          </cell>
          <cell r="AX2255" t="str">
            <v>02023336039</v>
          </cell>
          <cell r="AY2255">
            <v>39</v>
          </cell>
          <cell r="AZ2255" t="str">
            <v>AMEN BANK</v>
          </cell>
          <cell r="BA2255" t="str">
            <v>17535940202333603939</v>
          </cell>
          <cell r="BB2255">
            <v>20</v>
          </cell>
          <cell r="BC2255" t="str">
            <v>RUE ETTADHAMEN CITE ENASR GOBAA MANOUBA</v>
          </cell>
          <cell r="BD2255" t="str">
            <v>MANOUBA</v>
          </cell>
          <cell r="BG2255">
            <v>27946017</v>
          </cell>
          <cell r="BJ2255" t="str">
            <v>ETTADHAMEN</v>
          </cell>
          <cell r="BK2255" t="str">
            <v>CAMPO C</v>
          </cell>
          <cell r="BL2255" t="str">
            <v>1.1</v>
          </cell>
          <cell r="BT2255">
            <v>1061</v>
          </cell>
          <cell r="BU2255" t="str">
            <v>si</v>
          </cell>
        </row>
        <row r="2256">
          <cell r="B2256">
            <v>2316</v>
          </cell>
          <cell r="C2256" t="str">
            <v>Madame</v>
          </cell>
          <cell r="D2256" t="str">
            <v>HEMAL LEILA</v>
          </cell>
          <cell r="E2256" t="str">
            <v>SAGE Tunisia</v>
          </cell>
          <cell r="F2256" t="str">
            <v>PRODUCTION</v>
          </cell>
          <cell r="G2256" t="str">
            <v>Couturière</v>
          </cell>
          <cell r="H2256" t="str">
            <v>P6 AV</v>
          </cell>
          <cell r="I2256" t="str">
            <v>EL KADRI MARIEM</v>
          </cell>
          <cell r="J2256" t="str">
            <v>A</v>
          </cell>
          <cell r="K2256" t="str">
            <v>DIRECTS</v>
          </cell>
          <cell r="L2256" t="str">
            <v>Variable cost at standard</v>
          </cell>
          <cell r="M2256" t="str">
            <v>Couturière</v>
          </cell>
          <cell r="N2256">
            <v>45414</v>
          </cell>
          <cell r="P2256">
            <v>-6</v>
          </cell>
          <cell r="T2256" t="str">
            <v>CDD</v>
          </cell>
          <cell r="U2256" t="str">
            <v>Contractuel</v>
          </cell>
          <cell r="V2256">
            <v>45689</v>
          </cell>
          <cell r="W2256">
            <v>45716</v>
          </cell>
          <cell r="Z2256">
            <v>45414</v>
          </cell>
          <cell r="AA2256">
            <v>5</v>
          </cell>
          <cell r="AB2256">
            <v>2024</v>
          </cell>
          <cell r="AC2256">
            <v>2028</v>
          </cell>
          <cell r="AD2256">
            <v>0.84444444444444444</v>
          </cell>
          <cell r="AE2256" t="str">
            <v>&lt; 1</v>
          </cell>
          <cell r="AF2256">
            <v>29047</v>
          </cell>
          <cell r="AG2256">
            <v>45.684931506849317</v>
          </cell>
          <cell r="AH2256" t="str">
            <v>&gt;45&lt; 55</v>
          </cell>
          <cell r="AI2256">
            <v>12325054</v>
          </cell>
          <cell r="AJ2256" t="str">
            <v>02</v>
          </cell>
          <cell r="AK2256" t="str">
            <v>00954537</v>
          </cell>
          <cell r="AL2256">
            <v>38436</v>
          </cell>
          <cell r="AM2256" t="str">
            <v>FEMME</v>
          </cell>
          <cell r="AN2256" t="str">
            <v>Marié(e)</v>
          </cell>
          <cell r="AO2256">
            <v>4</v>
          </cell>
          <cell r="AP2256" t="str">
            <v>9 EME + FORMATION COUTURE</v>
          </cell>
          <cell r="AQ2256">
            <v>3</v>
          </cell>
          <cell r="AR2256">
            <v>1</v>
          </cell>
          <cell r="AS2256">
            <v>45779.25</v>
          </cell>
          <cell r="AT2256" t="str">
            <v>Horaire</v>
          </cell>
          <cell r="AU2256">
            <v>3.7149999999999999</v>
          </cell>
          <cell r="AV2256">
            <v>17</v>
          </cell>
          <cell r="AW2256" t="str">
            <v>00100</v>
          </cell>
          <cell r="AX2256" t="str">
            <v>00000049664</v>
          </cell>
          <cell r="AY2256">
            <v>91</v>
          </cell>
          <cell r="AZ2256" t="str">
            <v>La poste</v>
          </cell>
          <cell r="BA2256" t="str">
            <v>17001000000004966491</v>
          </cell>
          <cell r="BB2256">
            <v>20</v>
          </cell>
          <cell r="BC2256" t="str">
            <v>BIR ZITOUN TEBORBA MANOUBA</v>
          </cell>
          <cell r="BD2256" t="str">
            <v>MANOUBA</v>
          </cell>
          <cell r="BG2256">
            <v>46517234</v>
          </cell>
          <cell r="BJ2256" t="str">
            <v>TEBORBA</v>
          </cell>
          <cell r="BK2256" t="str">
            <v>A-P6 AV</v>
          </cell>
          <cell r="BL2256" t="str">
            <v>1.1</v>
          </cell>
          <cell r="BT2256">
            <v>1062</v>
          </cell>
          <cell r="BU2256" t="str">
            <v>si</v>
          </cell>
        </row>
        <row r="2257">
          <cell r="B2257">
            <v>2317</v>
          </cell>
          <cell r="C2257" t="str">
            <v>Madame</v>
          </cell>
          <cell r="D2257" t="str">
            <v>HAMMAMI MALIKA</v>
          </cell>
          <cell r="E2257" t="str">
            <v>SAGE Tunisia</v>
          </cell>
          <cell r="F2257" t="str">
            <v>PRODUCTION</v>
          </cell>
          <cell r="G2257" t="str">
            <v>Couturière</v>
          </cell>
          <cell r="H2257" t="str">
            <v>P6 AV</v>
          </cell>
          <cell r="I2257" t="str">
            <v>ISSAM OUNI</v>
          </cell>
          <cell r="J2257" t="str">
            <v>B</v>
          </cell>
          <cell r="K2257" t="str">
            <v>DIRECTS</v>
          </cell>
          <cell r="L2257" t="str">
            <v>Variable cost at standard</v>
          </cell>
          <cell r="M2257" t="str">
            <v>Couturière</v>
          </cell>
          <cell r="N2257">
            <v>45414</v>
          </cell>
          <cell r="P2257">
            <v>-6</v>
          </cell>
          <cell r="T2257" t="str">
            <v>CDD</v>
          </cell>
          <cell r="U2257" t="str">
            <v>Contractuel</v>
          </cell>
          <cell r="V2257">
            <v>45689</v>
          </cell>
          <cell r="W2257">
            <v>45716</v>
          </cell>
          <cell r="Z2257">
            <v>45414</v>
          </cell>
          <cell r="AA2257">
            <v>5</v>
          </cell>
          <cell r="AB2257">
            <v>2024</v>
          </cell>
          <cell r="AC2257">
            <v>2028</v>
          </cell>
          <cell r="AD2257">
            <v>0.84444444444444444</v>
          </cell>
          <cell r="AE2257" t="str">
            <v>&lt; 1</v>
          </cell>
          <cell r="AF2257">
            <v>31048</v>
          </cell>
          <cell r="AG2257">
            <v>40.202739726027396</v>
          </cell>
          <cell r="AH2257" t="str">
            <v>&gt;35&lt; 45</v>
          </cell>
          <cell r="AI2257">
            <v>16444772</v>
          </cell>
          <cell r="AJ2257" t="str">
            <v>08</v>
          </cell>
          <cell r="AK2257" t="str">
            <v>09161466</v>
          </cell>
          <cell r="AL2257">
            <v>43571</v>
          </cell>
          <cell r="AM2257" t="str">
            <v>FEMME</v>
          </cell>
          <cell r="AN2257" t="str">
            <v>Marié(e)</v>
          </cell>
          <cell r="AO2257">
            <v>1</v>
          </cell>
          <cell r="AP2257" t="str">
            <v>9 EME + FORMATION COUTURE</v>
          </cell>
          <cell r="AQ2257">
            <v>3</v>
          </cell>
          <cell r="AR2257">
            <v>1</v>
          </cell>
          <cell r="AS2257">
            <v>45779.25</v>
          </cell>
          <cell r="AT2257" t="str">
            <v>Horaire</v>
          </cell>
          <cell r="AU2257">
            <v>3.7149999999999999</v>
          </cell>
          <cell r="AV2257">
            <v>17</v>
          </cell>
          <cell r="AW2257" t="str">
            <v>00100</v>
          </cell>
          <cell r="AX2257" t="str">
            <v>00001484887</v>
          </cell>
          <cell r="AY2257">
            <v>58</v>
          </cell>
          <cell r="AZ2257" t="str">
            <v>LA POSTE</v>
          </cell>
          <cell r="BA2257" t="str">
            <v>17001000000148488758</v>
          </cell>
          <cell r="BB2257">
            <v>20</v>
          </cell>
          <cell r="BC2257" t="str">
            <v>GRIAAT BORJ EL AMRI</v>
          </cell>
          <cell r="BD2257" t="str">
            <v>MANOUBA</v>
          </cell>
          <cell r="BG2257">
            <v>95476179</v>
          </cell>
          <cell r="BJ2257" t="str">
            <v>BORJ AL AMRI</v>
          </cell>
          <cell r="BK2257" t="str">
            <v>B-P6 AV</v>
          </cell>
          <cell r="BL2257" t="str">
            <v>1.1</v>
          </cell>
          <cell r="BT2257">
            <v>190</v>
          </cell>
          <cell r="BU2257" t="str">
            <v>si</v>
          </cell>
        </row>
        <row r="2258">
          <cell r="B2258">
            <v>2318</v>
          </cell>
          <cell r="C2258" t="str">
            <v>Madame</v>
          </cell>
          <cell r="D2258" t="str">
            <v>BOU ALI AMAL</v>
          </cell>
          <cell r="E2258" t="str">
            <v>SAGE Tunisia</v>
          </cell>
          <cell r="F2258" t="str">
            <v>PRODUCTION</v>
          </cell>
          <cell r="G2258" t="str">
            <v>Alimentatrice</v>
          </cell>
          <cell r="H2258" t="str">
            <v>P6 AV</v>
          </cell>
          <cell r="I2258" t="str">
            <v>ISSAM OUNI</v>
          </cell>
          <cell r="J2258" t="str">
            <v>B</v>
          </cell>
          <cell r="K2258" t="str">
            <v>DIRECTS</v>
          </cell>
          <cell r="L2258" t="str">
            <v>Variable cost at standard</v>
          </cell>
          <cell r="M2258" t="str">
            <v>Alimentatrice</v>
          </cell>
          <cell r="N2258">
            <v>45421</v>
          </cell>
          <cell r="P2258">
            <v>-6</v>
          </cell>
          <cell r="T2258" t="str">
            <v>CDD</v>
          </cell>
          <cell r="U2258" t="str">
            <v>Contractuel</v>
          </cell>
          <cell r="V2258">
            <v>45689</v>
          </cell>
          <cell r="W2258">
            <v>45716</v>
          </cell>
          <cell r="Z2258">
            <v>45421</v>
          </cell>
          <cell r="AA2258">
            <v>5</v>
          </cell>
          <cell r="AB2258">
            <v>2024</v>
          </cell>
          <cell r="AC2258">
            <v>2028</v>
          </cell>
          <cell r="AD2258">
            <v>0.82499999999999996</v>
          </cell>
          <cell r="AE2258" t="str">
            <v>&lt; 1</v>
          </cell>
          <cell r="AF2258">
            <v>36387</v>
          </cell>
          <cell r="AG2258">
            <v>25.575342465753426</v>
          </cell>
          <cell r="AH2258" t="str">
            <v>&gt;25&lt; 35</v>
          </cell>
          <cell r="AK2258" t="str">
            <v>14357107</v>
          </cell>
          <cell r="AL2258">
            <v>42800</v>
          </cell>
          <cell r="AM2258" t="str">
            <v>FEMME</v>
          </cell>
          <cell r="AN2258" t="str">
            <v>Célibataire</v>
          </cell>
          <cell r="AP2258" t="str">
            <v>BAC+1</v>
          </cell>
          <cell r="AQ2258">
            <v>3</v>
          </cell>
          <cell r="AR2258">
            <v>1</v>
          </cell>
          <cell r="AS2258">
            <v>45786.25</v>
          </cell>
          <cell r="AT2258" t="str">
            <v>Horaire</v>
          </cell>
          <cell r="AU2258">
            <v>3.8780000000000001</v>
          </cell>
          <cell r="AV2258">
            <v>17</v>
          </cell>
          <cell r="AW2258">
            <v>53594</v>
          </cell>
          <cell r="AX2258" t="str">
            <v>01712722418</v>
          </cell>
          <cell r="AY2258">
            <v>23</v>
          </cell>
          <cell r="AZ2258" t="str">
            <v>LA POSTE</v>
          </cell>
          <cell r="BA2258" t="str">
            <v>17535940171272241823</v>
          </cell>
          <cell r="BB2258">
            <v>20</v>
          </cell>
          <cell r="BC2258" t="str">
            <v>RUE ZOUHAIER IBN KAIS GOBAA</v>
          </cell>
          <cell r="BD2258" t="str">
            <v>MANOUBA</v>
          </cell>
          <cell r="BG2258">
            <v>21060866</v>
          </cell>
          <cell r="BJ2258" t="str">
            <v>GOBAA</v>
          </cell>
          <cell r="BK2258" t="str">
            <v>B-P6 AV</v>
          </cell>
          <cell r="BL2258" t="str">
            <v>1.3</v>
          </cell>
          <cell r="BT2258">
            <v>174</v>
          </cell>
          <cell r="BU2258" t="str">
            <v>si</v>
          </cell>
        </row>
        <row r="2259">
          <cell r="B2259">
            <v>2319</v>
          </cell>
          <cell r="C2259" t="str">
            <v>Madame</v>
          </cell>
          <cell r="D2259" t="str">
            <v>BRAHMI ISLEM</v>
          </cell>
          <cell r="E2259" t="str">
            <v>SAGE Tunisia</v>
          </cell>
          <cell r="F2259" t="str">
            <v>QUALITE</v>
          </cell>
          <cell r="G2259" t="str">
            <v>Fire W</v>
          </cell>
          <cell r="H2259" t="str">
            <v>P6 AR</v>
          </cell>
          <cell r="I2259" t="str">
            <v>Malek harran</v>
          </cell>
          <cell r="J2259" t="str">
            <v>A</v>
          </cell>
          <cell r="K2259" t="str">
            <v>INDIRECTS</v>
          </cell>
          <cell r="L2259" t="str">
            <v>Variable cost at standard</v>
          </cell>
          <cell r="M2259" t="str">
            <v>Fire W</v>
          </cell>
          <cell r="N2259">
            <v>45414</v>
          </cell>
          <cell r="P2259">
            <v>-6</v>
          </cell>
          <cell r="T2259" t="str">
            <v>CDD</v>
          </cell>
          <cell r="U2259" t="str">
            <v>Contractuel</v>
          </cell>
          <cell r="V2259">
            <v>45627</v>
          </cell>
          <cell r="W2259">
            <v>45716</v>
          </cell>
          <cell r="Z2259">
            <v>45414</v>
          </cell>
          <cell r="AA2259">
            <v>5</v>
          </cell>
          <cell r="AB2259">
            <v>2024</v>
          </cell>
          <cell r="AC2259">
            <v>2028</v>
          </cell>
          <cell r="AD2259">
            <v>0.84444444444444444</v>
          </cell>
          <cell r="AE2259" t="str">
            <v>&lt; 1</v>
          </cell>
          <cell r="AF2259">
            <v>37121</v>
          </cell>
          <cell r="AG2259">
            <v>23.564383561643837</v>
          </cell>
          <cell r="AH2259" t="str">
            <v>&lt; 25</v>
          </cell>
          <cell r="AI2259">
            <v>17581017</v>
          </cell>
          <cell r="AJ2259" t="str">
            <v>01</v>
          </cell>
          <cell r="AK2259" t="str">
            <v>14365638</v>
          </cell>
          <cell r="AL2259">
            <v>43734</v>
          </cell>
          <cell r="AM2259" t="str">
            <v>FEMME</v>
          </cell>
          <cell r="AN2259" t="str">
            <v>Célibataire</v>
          </cell>
          <cell r="AP2259" t="str">
            <v>BAC+ FORMATION INFO</v>
          </cell>
          <cell r="AQ2259">
            <v>3</v>
          </cell>
          <cell r="AR2259">
            <v>1</v>
          </cell>
          <cell r="AS2259">
            <v>45779.25</v>
          </cell>
          <cell r="AT2259" t="str">
            <v>Horaire</v>
          </cell>
          <cell r="AU2259">
            <v>3.8780000000000001</v>
          </cell>
          <cell r="AV2259">
            <v>17</v>
          </cell>
          <cell r="AW2259" t="str">
            <v>00100</v>
          </cell>
          <cell r="AX2259" t="str">
            <v>00003069743</v>
          </cell>
          <cell r="AY2259">
            <v>42</v>
          </cell>
          <cell r="AZ2259" t="str">
            <v>LA POSTE</v>
          </cell>
          <cell r="BA2259" t="str">
            <v>17001000000306974342</v>
          </cell>
          <cell r="BB2259">
            <v>20</v>
          </cell>
          <cell r="BC2259" t="str">
            <v>CITE KHALED IBN EL OUALID DOUAR HICHER</v>
          </cell>
          <cell r="BD2259" t="str">
            <v>MANOUBA</v>
          </cell>
          <cell r="BG2259">
            <v>27886044</v>
          </cell>
          <cell r="BJ2259" t="str">
            <v>DOUAR HICHER</v>
          </cell>
          <cell r="BK2259" t="str">
            <v>A-P6 AR</v>
          </cell>
          <cell r="BL2259" t="str">
            <v>1.3</v>
          </cell>
          <cell r="BT2259">
            <v>1063</v>
          </cell>
          <cell r="BU2259" t="str">
            <v>si</v>
          </cell>
        </row>
        <row r="2260">
          <cell r="B2260">
            <v>2320</v>
          </cell>
          <cell r="C2260" t="str">
            <v>Madame</v>
          </cell>
          <cell r="D2260" t="str">
            <v>GUESMI EYA</v>
          </cell>
          <cell r="E2260" t="str">
            <v>SAGE Tunisia</v>
          </cell>
          <cell r="F2260" t="str">
            <v>QUALITE</v>
          </cell>
          <cell r="G2260" t="str">
            <v>Fire W</v>
          </cell>
          <cell r="H2260" t="str">
            <v>P7 AR</v>
          </cell>
          <cell r="I2260" t="str">
            <v>Malek harran</v>
          </cell>
          <cell r="J2260" t="str">
            <v>A</v>
          </cell>
          <cell r="K2260" t="str">
            <v>INDIRECTS</v>
          </cell>
          <cell r="L2260" t="str">
            <v>Variable cost at standard</v>
          </cell>
          <cell r="M2260" t="str">
            <v>Fire W</v>
          </cell>
          <cell r="N2260">
            <v>45414</v>
          </cell>
          <cell r="P2260">
            <v>-6</v>
          </cell>
          <cell r="T2260" t="str">
            <v>CDD</v>
          </cell>
          <cell r="U2260" t="str">
            <v>Contractuel</v>
          </cell>
          <cell r="V2260">
            <v>45627</v>
          </cell>
          <cell r="W2260">
            <v>45716</v>
          </cell>
          <cell r="Z2260">
            <v>45414</v>
          </cell>
          <cell r="AA2260">
            <v>5</v>
          </cell>
          <cell r="AB2260">
            <v>2024</v>
          </cell>
          <cell r="AC2260">
            <v>2028</v>
          </cell>
          <cell r="AD2260">
            <v>0.84444444444444444</v>
          </cell>
          <cell r="AE2260" t="str">
            <v>&lt; 1</v>
          </cell>
          <cell r="AF2260">
            <v>37210</v>
          </cell>
          <cell r="AG2260">
            <v>23.32054794520548</v>
          </cell>
          <cell r="AH2260" t="str">
            <v>&lt; 25</v>
          </cell>
          <cell r="AI2260">
            <v>17690185</v>
          </cell>
          <cell r="AJ2260" t="str">
            <v>06</v>
          </cell>
          <cell r="AK2260" t="str">
            <v>14365885</v>
          </cell>
          <cell r="AL2260">
            <v>43754</v>
          </cell>
          <cell r="AM2260" t="str">
            <v>FEMME</v>
          </cell>
          <cell r="AN2260" t="str">
            <v>Célibataire</v>
          </cell>
          <cell r="AP2260" t="str">
            <v>BAC</v>
          </cell>
          <cell r="AQ2260">
            <v>3</v>
          </cell>
          <cell r="AR2260">
            <v>1</v>
          </cell>
          <cell r="AS2260">
            <v>45779.25</v>
          </cell>
          <cell r="AT2260" t="str">
            <v>Horaire</v>
          </cell>
          <cell r="AU2260">
            <v>3.8780000000000001</v>
          </cell>
          <cell r="AV2260">
            <v>25</v>
          </cell>
          <cell r="AW2260">
            <v>10300</v>
          </cell>
          <cell r="AX2260" t="str">
            <v>00001147235</v>
          </cell>
          <cell r="AY2260">
            <v>76</v>
          </cell>
          <cell r="AZ2260" t="str">
            <v>ZITOUNA BANK</v>
          </cell>
          <cell r="BA2260" t="str">
            <v>25103000000114723576</v>
          </cell>
          <cell r="BB2260">
            <v>20</v>
          </cell>
          <cell r="BC2260" t="str">
            <v>CITE KHALED IBN EL OUALID DOUAR HICHER</v>
          </cell>
          <cell r="BD2260" t="str">
            <v>MANOUBA</v>
          </cell>
          <cell r="BG2260">
            <v>23112883</v>
          </cell>
          <cell r="BJ2260" t="str">
            <v>KHALED IBN EL WALID</v>
          </cell>
          <cell r="BK2260" t="str">
            <v>A-P7 AR</v>
          </cell>
          <cell r="BL2260" t="str">
            <v>1.3</v>
          </cell>
          <cell r="BT2260">
            <v>1064</v>
          </cell>
          <cell r="BU2260" t="str">
            <v>si</v>
          </cell>
        </row>
        <row r="2261">
          <cell r="B2261">
            <v>2321</v>
          </cell>
          <cell r="C2261" t="str">
            <v>Madame</v>
          </cell>
          <cell r="D2261" t="str">
            <v>AOUINI AMEL</v>
          </cell>
          <cell r="E2261" t="str">
            <v>SAGE Tunisia</v>
          </cell>
          <cell r="F2261" t="str">
            <v>PRODUCTION</v>
          </cell>
          <cell r="G2261" t="str">
            <v>Couturière</v>
          </cell>
          <cell r="H2261" t="str">
            <v>P6 AV</v>
          </cell>
          <cell r="I2261" t="str">
            <v>Anis Sbouri</v>
          </cell>
          <cell r="J2261" t="str">
            <v>A</v>
          </cell>
          <cell r="K2261" t="str">
            <v>DIRECTS</v>
          </cell>
          <cell r="L2261" t="str">
            <v>Variable cost at standard</v>
          </cell>
          <cell r="M2261" t="str">
            <v>Couturière</v>
          </cell>
          <cell r="N2261">
            <v>45415</v>
          </cell>
          <cell r="P2261">
            <v>-6</v>
          </cell>
          <cell r="T2261" t="str">
            <v>CDD</v>
          </cell>
          <cell r="U2261" t="str">
            <v>Contractuel</v>
          </cell>
          <cell r="V2261">
            <v>45689</v>
          </cell>
          <cell r="W2261">
            <v>45716</v>
          </cell>
          <cell r="Z2261">
            <v>45415</v>
          </cell>
          <cell r="AA2261">
            <v>5</v>
          </cell>
          <cell r="AB2261">
            <v>2024</v>
          </cell>
          <cell r="AC2261">
            <v>2028</v>
          </cell>
          <cell r="AD2261">
            <v>0.84166666666666667</v>
          </cell>
          <cell r="AE2261" t="str">
            <v>&lt; 1</v>
          </cell>
          <cell r="AF2261">
            <v>28329</v>
          </cell>
          <cell r="AG2261">
            <v>47.652054794520545</v>
          </cell>
          <cell r="AH2261" t="str">
            <v>&gt;45&lt; 55</v>
          </cell>
          <cell r="AI2261">
            <v>12192965</v>
          </cell>
          <cell r="AJ2261" t="str">
            <v>04</v>
          </cell>
          <cell r="AK2261" t="str">
            <v>04681597</v>
          </cell>
          <cell r="AL2261">
            <v>35587</v>
          </cell>
          <cell r="AM2261" t="str">
            <v>FEMME</v>
          </cell>
          <cell r="AN2261" t="str">
            <v>Marié(e)</v>
          </cell>
          <cell r="AO2261">
            <v>2</v>
          </cell>
          <cell r="AP2261" t="str">
            <v>2 eme secondaire</v>
          </cell>
          <cell r="AQ2261">
            <v>3</v>
          </cell>
          <cell r="AR2261">
            <v>1</v>
          </cell>
          <cell r="AS2261">
            <v>45780.25</v>
          </cell>
          <cell r="AT2261" t="str">
            <v>Horaire</v>
          </cell>
          <cell r="AU2261">
            <v>3.7149999999999999</v>
          </cell>
          <cell r="AV2261">
            <v>17</v>
          </cell>
          <cell r="AW2261" t="str">
            <v>00100</v>
          </cell>
          <cell r="AX2261" t="str">
            <v>00003451704</v>
          </cell>
          <cell r="AY2261">
            <v>20</v>
          </cell>
          <cell r="AZ2261" t="str">
            <v>LA POSTE</v>
          </cell>
          <cell r="BA2261" t="str">
            <v>17001000000345170420</v>
          </cell>
          <cell r="BB2261">
            <v>20</v>
          </cell>
          <cell r="BC2261" t="str">
            <v>GHDIR EL GOLLA</v>
          </cell>
          <cell r="BD2261" t="str">
            <v>MANOUBA</v>
          </cell>
          <cell r="BG2261">
            <v>94252344</v>
          </cell>
          <cell r="BJ2261" t="str">
            <v>GHDIR EL GOLLA</v>
          </cell>
          <cell r="BK2261" t="str">
            <v>A-P6 AV</v>
          </cell>
          <cell r="BL2261" t="str">
            <v>1.1</v>
          </cell>
          <cell r="BT2261">
            <v>581</v>
          </cell>
          <cell r="BU2261" t="str">
            <v>si</v>
          </cell>
        </row>
        <row r="2262">
          <cell r="B2262">
            <v>2322</v>
          </cell>
          <cell r="C2262" t="str">
            <v>Monsieur</v>
          </cell>
          <cell r="D2262" t="str">
            <v>NOUNI BACHIR</v>
          </cell>
          <cell r="E2262" t="str">
            <v>SAGE Tunisia</v>
          </cell>
          <cell r="F2262" t="str">
            <v>COUPE</v>
          </cell>
          <cell r="G2262" t="str">
            <v>COUPEUR</v>
          </cell>
          <cell r="H2262" t="str">
            <v>COUPE</v>
          </cell>
          <cell r="I2262" t="str">
            <v>HAITHEM SLAMA</v>
          </cell>
          <cell r="K2262" t="str">
            <v>DIRECTS</v>
          </cell>
          <cell r="L2262" t="str">
            <v>Variable cost at standard</v>
          </cell>
          <cell r="M2262" t="str">
            <v>COUPEUR</v>
          </cell>
          <cell r="N2262">
            <v>45415</v>
          </cell>
          <cell r="P2262">
            <v>-279</v>
          </cell>
          <cell r="Q2262">
            <v>45428</v>
          </cell>
          <cell r="R2262" t="str">
            <v>fatigue</v>
          </cell>
          <cell r="T2262" t="str">
            <v>CDD</v>
          </cell>
          <cell r="U2262" t="str">
            <v>Contractuel</v>
          </cell>
          <cell r="V2262">
            <v>45414</v>
          </cell>
          <cell r="W2262">
            <v>45443</v>
          </cell>
          <cell r="Z2262">
            <v>45414</v>
          </cell>
          <cell r="AA2262">
            <v>5</v>
          </cell>
          <cell r="AB2262">
            <v>2024</v>
          </cell>
          <cell r="AC2262">
            <v>2028</v>
          </cell>
          <cell r="AD2262">
            <v>0.84166666666666667</v>
          </cell>
          <cell r="AE2262" t="str">
            <v>&lt; 1</v>
          </cell>
          <cell r="AF2262">
            <v>36865</v>
          </cell>
          <cell r="AG2262">
            <v>24.265753424657536</v>
          </cell>
          <cell r="AH2262" t="str">
            <v>&lt; 25</v>
          </cell>
          <cell r="AI2262">
            <v>17574661</v>
          </cell>
          <cell r="AJ2262" t="str">
            <v>05</v>
          </cell>
          <cell r="AK2262" t="str">
            <v>14366777</v>
          </cell>
          <cell r="AL2262">
            <v>43868</v>
          </cell>
          <cell r="AM2262" t="str">
            <v>HOMME</v>
          </cell>
          <cell r="AN2262" t="str">
            <v>Célibataire</v>
          </cell>
          <cell r="AP2262" t="str">
            <v>BAC</v>
          </cell>
          <cell r="AQ2262">
            <v>3</v>
          </cell>
          <cell r="AR2262">
            <v>1</v>
          </cell>
          <cell r="AS2262">
            <v>45780.25</v>
          </cell>
          <cell r="AT2262" t="str">
            <v>Horaire</v>
          </cell>
          <cell r="AU2262">
            <v>3.7149999999999999</v>
          </cell>
          <cell r="AV2262" t="str">
            <v>04</v>
          </cell>
          <cell r="AW2262" t="str">
            <v>05413</v>
          </cell>
          <cell r="AX2262">
            <v>90077447860</v>
          </cell>
          <cell r="AY2262">
            <v>96</v>
          </cell>
          <cell r="AZ2262" t="str">
            <v>ATTIJARI BANK</v>
          </cell>
          <cell r="BA2262" t="str">
            <v>04054139007744786096</v>
          </cell>
          <cell r="BB2262">
            <v>20</v>
          </cell>
          <cell r="BC2262" t="str">
            <v>5 RUE MOSTAGHANMI DENDEN MANOUBA</v>
          </cell>
          <cell r="BD2262" t="str">
            <v>MANOUBA</v>
          </cell>
          <cell r="BG2262">
            <v>24074476</v>
          </cell>
          <cell r="BK2262" t="str">
            <v>-COUPE</v>
          </cell>
          <cell r="BL2262" t="str">
            <v>1.1</v>
          </cell>
          <cell r="BU2262" t="str">
            <v>Non-Actif</v>
          </cell>
        </row>
        <row r="2263">
          <cell r="B2263">
            <v>2323</v>
          </cell>
          <cell r="C2263" t="str">
            <v>Madame</v>
          </cell>
          <cell r="D2263" t="str">
            <v>BEN GHDIRA DALENDA</v>
          </cell>
          <cell r="E2263" t="str">
            <v>SAGE Tunisia</v>
          </cell>
          <cell r="F2263" t="str">
            <v>PRODUCTION</v>
          </cell>
          <cell r="G2263" t="str">
            <v>Prép CAMPO</v>
          </cell>
          <cell r="H2263" t="str">
            <v>P6 AR</v>
          </cell>
          <cell r="I2263" t="str">
            <v>MOHAMED MAALAOUI</v>
          </cell>
          <cell r="J2263" t="str">
            <v>B</v>
          </cell>
          <cell r="K2263" t="str">
            <v>DIRECTS</v>
          </cell>
          <cell r="L2263" t="str">
            <v>Variable cost at standard</v>
          </cell>
          <cell r="M2263" t="str">
            <v>Prép CAMPO</v>
          </cell>
          <cell r="N2263">
            <v>45415</v>
          </cell>
          <cell r="P2263">
            <v>-65</v>
          </cell>
          <cell r="Q2263">
            <v>45664</v>
          </cell>
          <cell r="R2263" t="str">
            <v>changement de poste</v>
          </cell>
          <cell r="T2263" t="str">
            <v>CDD</v>
          </cell>
          <cell r="U2263" t="str">
            <v>Contractuel</v>
          </cell>
          <cell r="V2263">
            <v>45627</v>
          </cell>
          <cell r="W2263">
            <v>45657</v>
          </cell>
          <cell r="Z2263">
            <v>45414</v>
          </cell>
          <cell r="AA2263">
            <v>5</v>
          </cell>
          <cell r="AB2263">
            <v>2024</v>
          </cell>
          <cell r="AC2263">
            <v>2028</v>
          </cell>
          <cell r="AD2263">
            <v>0.84166666666666667</v>
          </cell>
          <cell r="AE2263" t="str">
            <v>&lt; 1</v>
          </cell>
          <cell r="AF2263">
            <v>35146</v>
          </cell>
          <cell r="AG2263">
            <v>28.975342465753425</v>
          </cell>
          <cell r="AH2263" t="str">
            <v>&gt;25&lt; 35</v>
          </cell>
          <cell r="AI2263">
            <v>17181625</v>
          </cell>
          <cell r="AJ2263" t="str">
            <v>04</v>
          </cell>
          <cell r="AK2263" t="str">
            <v>14352936</v>
          </cell>
          <cell r="AL2263">
            <v>42339</v>
          </cell>
          <cell r="AM2263" t="str">
            <v>FEMME</v>
          </cell>
          <cell r="AN2263" t="str">
            <v>Célibataire</v>
          </cell>
          <cell r="AP2263" t="str">
            <v>2ere secondaire</v>
          </cell>
          <cell r="AQ2263">
            <v>3</v>
          </cell>
          <cell r="AR2263">
            <v>1</v>
          </cell>
          <cell r="AS2263">
            <v>45780.25</v>
          </cell>
          <cell r="AT2263" t="str">
            <v>Horaire</v>
          </cell>
          <cell r="AU2263">
            <v>3.7149999999999999</v>
          </cell>
          <cell r="AV2263">
            <v>20</v>
          </cell>
          <cell r="AW2263" t="str">
            <v>01010</v>
          </cell>
          <cell r="AX2263">
            <v>22200997524</v>
          </cell>
          <cell r="AY2263" t="str">
            <v>06</v>
          </cell>
          <cell r="AZ2263" t="str">
            <v>BTK</v>
          </cell>
          <cell r="BA2263" t="str">
            <v>20010102220099752406</v>
          </cell>
          <cell r="BB2263">
            <v>20</v>
          </cell>
          <cell r="BC2263" t="str">
            <v>5 RUE MOSTAGHANMI DENDEN MANOUBA</v>
          </cell>
          <cell r="BD2263" t="str">
            <v>MANOUBA</v>
          </cell>
          <cell r="BG2263">
            <v>51051631</v>
          </cell>
          <cell r="BJ2263" t="str">
            <v>DENDEN</v>
          </cell>
          <cell r="BK2263" t="str">
            <v>CAMPO C</v>
          </cell>
          <cell r="BL2263" t="str">
            <v>1.1</v>
          </cell>
          <cell r="BU2263" t="str">
            <v>Non-Actif</v>
          </cell>
        </row>
        <row r="2264">
          <cell r="B2264">
            <v>2324</v>
          </cell>
          <cell r="C2264" t="str">
            <v>Monsieur</v>
          </cell>
          <cell r="D2264" t="str">
            <v>EL ABED OUSSEMA</v>
          </cell>
          <cell r="E2264" t="str">
            <v>SAGE Tunisia</v>
          </cell>
          <cell r="F2264" t="str">
            <v>LOGISTIQUE</v>
          </cell>
          <cell r="G2264" t="str">
            <v>MANITENTIONNAIRE</v>
          </cell>
          <cell r="H2264" t="str">
            <v>LOGISTIQUE</v>
          </cell>
          <cell r="I2264" t="str">
            <v>Adel</v>
          </cell>
          <cell r="K2264" t="str">
            <v>INDIRECTS</v>
          </cell>
          <cell r="L2264" t="str">
            <v>Variable cost at standard</v>
          </cell>
          <cell r="M2264" t="str">
            <v>MANITENTIONNAIRE</v>
          </cell>
          <cell r="N2264">
            <v>45415</v>
          </cell>
          <cell r="Q2264">
            <v>45423</v>
          </cell>
          <cell r="R2264" t="str">
            <v>problème d'intégration</v>
          </cell>
          <cell r="T2264" t="str">
            <v>CDD</v>
          </cell>
          <cell r="U2264" t="str">
            <v>Contractuel</v>
          </cell>
          <cell r="V2264">
            <v>45415</v>
          </cell>
          <cell r="W2264">
            <v>45443</v>
          </cell>
          <cell r="Z2264">
            <v>45415</v>
          </cell>
          <cell r="AA2264">
            <v>5</v>
          </cell>
          <cell r="AB2264">
            <v>2024</v>
          </cell>
          <cell r="AC2264">
            <v>2028</v>
          </cell>
          <cell r="AD2264">
            <v>0.84166666666666667</v>
          </cell>
          <cell r="AE2264" t="str">
            <v>&lt; 1</v>
          </cell>
          <cell r="AF2264">
            <v>32638</v>
          </cell>
          <cell r="AG2264">
            <v>35.846575342465755</v>
          </cell>
          <cell r="AH2264" t="str">
            <v>&gt;35&lt; 45</v>
          </cell>
          <cell r="AK2264" t="str">
            <v>09172464</v>
          </cell>
          <cell r="AL2264">
            <v>41385</v>
          </cell>
          <cell r="AM2264" t="str">
            <v>HOMME</v>
          </cell>
          <cell r="AN2264" t="str">
            <v>Célibataire</v>
          </cell>
          <cell r="AP2264" t="str">
            <v>3eme secondaire</v>
          </cell>
          <cell r="AQ2264">
            <v>3</v>
          </cell>
          <cell r="AR2264">
            <v>1</v>
          </cell>
          <cell r="AS2264">
            <v>45780.25</v>
          </cell>
          <cell r="AT2264" t="str">
            <v>Horaire</v>
          </cell>
          <cell r="AU2264">
            <v>3.778</v>
          </cell>
          <cell r="AV2264">
            <v>17</v>
          </cell>
          <cell r="AW2264" t="str">
            <v>00100</v>
          </cell>
          <cell r="AX2264" t="str">
            <v>00003248908</v>
          </cell>
          <cell r="AY2264">
            <v>24</v>
          </cell>
          <cell r="AZ2264" t="str">
            <v>LA POSTE</v>
          </cell>
          <cell r="BA2264" t="str">
            <v>17001000000324890824</v>
          </cell>
          <cell r="BB2264">
            <v>20</v>
          </cell>
          <cell r="BC2264" t="str">
            <v>CITE KHALED IBN EL OUALID DOUAR HICHER</v>
          </cell>
          <cell r="BD2264" t="str">
            <v>MANOUBA</v>
          </cell>
          <cell r="BG2264">
            <v>29038649</v>
          </cell>
          <cell r="BH2264">
            <v>90012915</v>
          </cell>
          <cell r="BK2264" t="str">
            <v>-LOGISTIQUE</v>
          </cell>
          <cell r="BL2264" t="str">
            <v>1.2</v>
          </cell>
          <cell r="BU2264" t="str">
            <v>Non-Actif</v>
          </cell>
        </row>
        <row r="2265">
          <cell r="B2265">
            <v>2325</v>
          </cell>
          <cell r="C2265" t="str">
            <v>Madame</v>
          </cell>
          <cell r="D2265" t="str">
            <v>GASSOUMI MALEK FARAH</v>
          </cell>
          <cell r="E2265" t="str">
            <v>SAGE Tunisia</v>
          </cell>
          <cell r="F2265" t="str">
            <v>PRODUCTION</v>
          </cell>
          <cell r="G2265" t="str">
            <v>Couturière</v>
          </cell>
          <cell r="H2265" t="str">
            <v>P6 AV</v>
          </cell>
          <cell r="I2265" t="str">
            <v>ISSAM OUNI</v>
          </cell>
          <cell r="J2265" t="str">
            <v>B</v>
          </cell>
          <cell r="K2265" t="str">
            <v>DIRECTS</v>
          </cell>
          <cell r="L2265" t="str">
            <v>Variable cost at standard</v>
          </cell>
          <cell r="M2265" t="str">
            <v>Couturière</v>
          </cell>
          <cell r="N2265">
            <v>45414</v>
          </cell>
          <cell r="P2265">
            <v>-6</v>
          </cell>
          <cell r="T2265" t="str">
            <v>CDD</v>
          </cell>
          <cell r="U2265" t="str">
            <v>Contractuel</v>
          </cell>
          <cell r="V2265">
            <v>45689</v>
          </cell>
          <cell r="W2265">
            <v>45716</v>
          </cell>
          <cell r="Z2265">
            <v>45414</v>
          </cell>
          <cell r="AA2265">
            <v>5</v>
          </cell>
          <cell r="AB2265">
            <v>2024</v>
          </cell>
          <cell r="AC2265">
            <v>2028</v>
          </cell>
          <cell r="AD2265">
            <v>0.84444444444444444</v>
          </cell>
          <cell r="AE2265" t="str">
            <v>&lt; 1</v>
          </cell>
          <cell r="AF2265">
            <v>36365</v>
          </cell>
          <cell r="AG2265">
            <v>25.635616438356163</v>
          </cell>
          <cell r="AH2265" t="str">
            <v>&gt;25&lt; 35</v>
          </cell>
          <cell r="AI2265">
            <v>17546724</v>
          </cell>
          <cell r="AJ2265" t="str">
            <v>08</v>
          </cell>
          <cell r="AK2265" t="str">
            <v>12701407</v>
          </cell>
          <cell r="AL2265">
            <v>43022</v>
          </cell>
          <cell r="AM2265" t="str">
            <v>FEMME</v>
          </cell>
          <cell r="AN2265" t="str">
            <v>Célibataire</v>
          </cell>
          <cell r="AP2265" t="str">
            <v xml:space="preserve">7 ème année </v>
          </cell>
          <cell r="AQ2265">
            <v>3</v>
          </cell>
          <cell r="AR2265">
            <v>1</v>
          </cell>
          <cell r="AS2265">
            <v>45779.25</v>
          </cell>
          <cell r="AT2265" t="str">
            <v>Horaire</v>
          </cell>
          <cell r="AU2265">
            <v>3.7149999999999999</v>
          </cell>
          <cell r="AV2265">
            <v>17</v>
          </cell>
          <cell r="AW2265" t="str">
            <v>00100</v>
          </cell>
          <cell r="AX2265" t="str">
            <v>00002701765</v>
          </cell>
          <cell r="AY2265">
            <v>19</v>
          </cell>
          <cell r="AZ2265" t="str">
            <v>LA POSTE</v>
          </cell>
          <cell r="BA2265" t="str">
            <v>17001000000270176519</v>
          </cell>
          <cell r="BB2265">
            <v>20</v>
          </cell>
          <cell r="BC2265" t="str">
            <v>EL AGBA TUNIS</v>
          </cell>
          <cell r="BD2265" t="str">
            <v>TUNIS</v>
          </cell>
          <cell r="BG2265">
            <v>24599306</v>
          </cell>
          <cell r="BJ2265" t="str">
            <v>AGBA</v>
          </cell>
          <cell r="BK2265" t="str">
            <v>B-P6 AV</v>
          </cell>
          <cell r="BL2265" t="str">
            <v>1.1</v>
          </cell>
          <cell r="BT2265">
            <v>158</v>
          </cell>
          <cell r="BU2265" t="str">
            <v>si</v>
          </cell>
        </row>
        <row r="2266">
          <cell r="B2266">
            <v>2326</v>
          </cell>
          <cell r="C2266" t="str">
            <v>Monsieur</v>
          </cell>
          <cell r="D2266" t="str">
            <v>GUIZANI SOFIEN</v>
          </cell>
          <cell r="E2266" t="str">
            <v>SAGE Tunisia</v>
          </cell>
          <cell r="F2266" t="str">
            <v>PRODUCTION</v>
          </cell>
          <cell r="G2266" t="str">
            <v>Couturière</v>
          </cell>
          <cell r="H2266" t="str">
            <v>P7 AR</v>
          </cell>
          <cell r="I2266" t="str">
            <v>FAYCEL</v>
          </cell>
          <cell r="J2266" t="str">
            <v>B</v>
          </cell>
          <cell r="K2266" t="str">
            <v>DIRECTS</v>
          </cell>
          <cell r="L2266" t="str">
            <v>Variable cost at standard</v>
          </cell>
          <cell r="M2266" t="str">
            <v>Couturière</v>
          </cell>
          <cell r="N2266">
            <v>45421</v>
          </cell>
          <cell r="P2266">
            <v>-187</v>
          </cell>
          <cell r="Q2266">
            <v>45519</v>
          </cell>
          <cell r="R2266" t="str">
            <v>nouvelle opportunité</v>
          </cell>
          <cell r="T2266" t="str">
            <v>CDD</v>
          </cell>
          <cell r="U2266" t="str">
            <v>Contractuel</v>
          </cell>
          <cell r="V2266">
            <v>45505</v>
          </cell>
          <cell r="W2266">
            <v>45535</v>
          </cell>
          <cell r="Z2266">
            <v>45421</v>
          </cell>
          <cell r="AA2266">
            <v>5</v>
          </cell>
          <cell r="AB2266">
            <v>2024</v>
          </cell>
          <cell r="AC2266">
            <v>2028</v>
          </cell>
          <cell r="AD2266">
            <v>0.82499999999999996</v>
          </cell>
          <cell r="AE2266" t="str">
            <v>&lt; 1</v>
          </cell>
          <cell r="AF2266">
            <v>37127</v>
          </cell>
          <cell r="AG2266">
            <v>23.547945205479451</v>
          </cell>
          <cell r="AH2266" t="str">
            <v>&lt; 25</v>
          </cell>
          <cell r="AK2266">
            <v>11665185</v>
          </cell>
          <cell r="AL2266">
            <v>44907</v>
          </cell>
          <cell r="AM2266" t="str">
            <v>HOMME</v>
          </cell>
          <cell r="AN2266" t="str">
            <v>Célibataire</v>
          </cell>
          <cell r="AQ2266">
            <v>3</v>
          </cell>
          <cell r="AR2266">
            <v>1</v>
          </cell>
          <cell r="AS2266">
            <v>45786.25</v>
          </cell>
          <cell r="AT2266" t="str">
            <v>Horaire</v>
          </cell>
          <cell r="AU2266">
            <v>3.7149999999999999</v>
          </cell>
          <cell r="AV2266" t="str">
            <v>07</v>
          </cell>
          <cell r="AW2266" t="str">
            <v>04301</v>
          </cell>
          <cell r="AX2266" t="str">
            <v>01105530573</v>
          </cell>
          <cell r="AY2266">
            <v>26</v>
          </cell>
          <cell r="AZ2266" t="str">
            <v>AMEN BANK</v>
          </cell>
          <cell r="BA2266" t="str">
            <v>07043010110553057326</v>
          </cell>
          <cell r="BB2266">
            <v>20</v>
          </cell>
          <cell r="BC2266" t="str">
            <v>SIDI HSSINE</v>
          </cell>
          <cell r="BD2266" t="str">
            <v>TUNIS</v>
          </cell>
          <cell r="BG2266">
            <v>26847627</v>
          </cell>
          <cell r="BJ2266" t="str">
            <v>SIDI HSSINE</v>
          </cell>
          <cell r="BK2266" t="str">
            <v>B-P7 AR</v>
          </cell>
          <cell r="BL2266" t="str">
            <v>1.1</v>
          </cell>
          <cell r="BU2266" t="str">
            <v>Non-Actif</v>
          </cell>
        </row>
        <row r="2267">
          <cell r="B2267">
            <v>2327</v>
          </cell>
          <cell r="C2267" t="str">
            <v>Monsieur</v>
          </cell>
          <cell r="D2267" t="str">
            <v>ANIS SBOURI</v>
          </cell>
          <cell r="E2267" t="str">
            <v>SAGE Tunisia</v>
          </cell>
          <cell r="F2267" t="str">
            <v>PRODUCTION</v>
          </cell>
          <cell r="G2267" t="str">
            <v>SUPERVISEUR DE PRODUCTION</v>
          </cell>
          <cell r="K2267" t="str">
            <v>CADRE</v>
          </cell>
          <cell r="L2267" t="str">
            <v>Variable cost at standard</v>
          </cell>
          <cell r="M2267" t="str">
            <v>SUPERVISEUR DE PRODUCTION</v>
          </cell>
          <cell r="N2267">
            <v>45414</v>
          </cell>
          <cell r="P2267" t="str">
            <v/>
          </cell>
          <cell r="T2267" t="str">
            <v>CDI</v>
          </cell>
          <cell r="U2267" t="str">
            <v>Titulaire</v>
          </cell>
          <cell r="V2267">
            <v>45414</v>
          </cell>
          <cell r="Z2267">
            <v>45414</v>
          </cell>
          <cell r="AA2267">
            <v>5</v>
          </cell>
          <cell r="AB2267">
            <v>2024</v>
          </cell>
          <cell r="AC2267">
            <v>2028</v>
          </cell>
          <cell r="AD2267">
            <v>0.84444444444444444</v>
          </cell>
          <cell r="AE2267" t="str">
            <v>&lt; 1</v>
          </cell>
          <cell r="AF2267">
            <v>34969</v>
          </cell>
          <cell r="AG2267">
            <v>29.460273972602739</v>
          </cell>
          <cell r="AH2267" t="str">
            <v>&gt;25&lt; 35</v>
          </cell>
          <cell r="AI2267">
            <v>17385357</v>
          </cell>
          <cell r="AJ2267" t="str">
            <v>05</v>
          </cell>
          <cell r="AK2267" t="str">
            <v>09845406</v>
          </cell>
          <cell r="AL2267">
            <v>44537</v>
          </cell>
          <cell r="AM2267" t="str">
            <v>HOMME</v>
          </cell>
          <cell r="AN2267" t="str">
            <v>Célibataire</v>
          </cell>
          <cell r="AP2267" t="str">
            <v>INGENIEUR</v>
          </cell>
          <cell r="AQ2267">
            <v>15</v>
          </cell>
          <cell r="AR2267">
            <v>1</v>
          </cell>
          <cell r="AS2267">
            <v>45779.25</v>
          </cell>
          <cell r="AT2267" t="str">
            <v>Mensuel</v>
          </cell>
          <cell r="AV2267" t="str">
            <v>08</v>
          </cell>
          <cell r="AW2267" t="str">
            <v>10900</v>
          </cell>
          <cell r="AX2267" t="str">
            <v>00320074592</v>
          </cell>
          <cell r="AY2267">
            <v>88</v>
          </cell>
          <cell r="AZ2267" t="str">
            <v>BIAT</v>
          </cell>
          <cell r="BA2267" t="str">
            <v>08109000032007459288</v>
          </cell>
          <cell r="BB2267">
            <v>20</v>
          </cell>
          <cell r="BC2267" t="str">
            <v xml:space="preserve">TURKI GROMBALIA </v>
          </cell>
          <cell r="BD2267" t="str">
            <v>NABEUL</v>
          </cell>
          <cell r="BG2267">
            <v>25063881</v>
          </cell>
          <cell r="BK2267" t="str">
            <v>CADRE</v>
          </cell>
          <cell r="BU2267" t="str">
            <v>si</v>
          </cell>
        </row>
        <row r="2268">
          <cell r="B2268">
            <v>2328</v>
          </cell>
          <cell r="C2268" t="str">
            <v>Madame</v>
          </cell>
          <cell r="D2268" t="str">
            <v>BEJAOUI KHOULOUD</v>
          </cell>
          <cell r="E2268" t="str">
            <v>SAGE Tunisia</v>
          </cell>
          <cell r="F2268" t="str">
            <v>PRODUCTION</v>
          </cell>
          <cell r="G2268" t="str">
            <v>Couturière</v>
          </cell>
          <cell r="H2268" t="str">
            <v>P6 AV</v>
          </cell>
          <cell r="I2268" t="str">
            <v>Anis Sbouri</v>
          </cell>
          <cell r="J2268" t="str">
            <v>A</v>
          </cell>
          <cell r="K2268" t="str">
            <v>DIRECTS</v>
          </cell>
          <cell r="L2268" t="str">
            <v>Variable cost at standard</v>
          </cell>
          <cell r="M2268" t="str">
            <v>Couturière</v>
          </cell>
          <cell r="N2268">
            <v>45415</v>
          </cell>
          <cell r="P2268">
            <v>-249</v>
          </cell>
          <cell r="Q2268">
            <v>45473</v>
          </cell>
          <cell r="R2268" t="str">
            <v>fin de contrat</v>
          </cell>
          <cell r="T2268" t="str">
            <v>CDD</v>
          </cell>
          <cell r="U2268" t="str">
            <v>Contractuel</v>
          </cell>
          <cell r="V2268">
            <v>45444</v>
          </cell>
          <cell r="W2268">
            <v>45473</v>
          </cell>
          <cell r="Z2268">
            <v>45415</v>
          </cell>
          <cell r="AA2268">
            <v>5</v>
          </cell>
          <cell r="AB2268">
            <v>2024</v>
          </cell>
          <cell r="AC2268">
            <v>2028</v>
          </cell>
          <cell r="AD2268">
            <v>0.84166666666666667</v>
          </cell>
          <cell r="AE2268" t="str">
            <v>&lt; 1</v>
          </cell>
          <cell r="AF2268">
            <v>30376</v>
          </cell>
          <cell r="AG2268">
            <v>42.043835616438358</v>
          </cell>
          <cell r="AH2268" t="str">
            <v>&gt;35&lt; 45</v>
          </cell>
          <cell r="AK2268" t="str">
            <v>07353415</v>
          </cell>
          <cell r="AL2268">
            <v>36718</v>
          </cell>
          <cell r="AM2268" t="str">
            <v>FEMME</v>
          </cell>
          <cell r="AN2268" t="str">
            <v>Célibataire</v>
          </cell>
          <cell r="AP2268" t="str">
            <v>9 EME</v>
          </cell>
          <cell r="AQ2268">
            <v>3</v>
          </cell>
          <cell r="AR2268">
            <v>1</v>
          </cell>
          <cell r="AS2268">
            <v>45780.25</v>
          </cell>
          <cell r="AT2268" t="str">
            <v>Horaire</v>
          </cell>
          <cell r="AU2268">
            <v>3.7149999999999999</v>
          </cell>
          <cell r="AV2268">
            <v>17</v>
          </cell>
          <cell r="AW2268" t="str">
            <v>00100</v>
          </cell>
          <cell r="AX2268" t="str">
            <v>00001420801</v>
          </cell>
          <cell r="AY2268">
            <v>62</v>
          </cell>
          <cell r="AZ2268" t="str">
            <v>LA POSTE</v>
          </cell>
          <cell r="BA2268" t="str">
            <v>17001000000142080162</v>
          </cell>
          <cell r="BB2268">
            <v>20</v>
          </cell>
          <cell r="BC2268" t="str">
            <v>BIR ZITOUN TEBORBA MANOUBA</v>
          </cell>
          <cell r="BD2268" t="str">
            <v>MANOUBA</v>
          </cell>
          <cell r="BG2268">
            <v>53345916</v>
          </cell>
          <cell r="BK2268" t="str">
            <v>A-P6 AV</v>
          </cell>
          <cell r="BL2268" t="str">
            <v>1.1</v>
          </cell>
          <cell r="BU2268" t="str">
            <v>Non-Actif</v>
          </cell>
          <cell r="BV2268" t="str">
            <v>P6 AV CA</v>
          </cell>
        </row>
        <row r="2269">
          <cell r="B2269">
            <v>2329</v>
          </cell>
          <cell r="C2269" t="str">
            <v>Madame</v>
          </cell>
          <cell r="D2269" t="str">
            <v>ATTEBI MALEKE</v>
          </cell>
          <cell r="E2269" t="str">
            <v>SAGE Tunisia</v>
          </cell>
          <cell r="F2269" t="str">
            <v>PRODUCTION</v>
          </cell>
          <cell r="G2269" t="str">
            <v>Couturière</v>
          </cell>
          <cell r="H2269" t="str">
            <v>P6 AV</v>
          </cell>
          <cell r="I2269" t="str">
            <v>Anis Sbouri</v>
          </cell>
          <cell r="J2269" t="str">
            <v>A</v>
          </cell>
          <cell r="K2269" t="str">
            <v>DIRECTS</v>
          </cell>
          <cell r="L2269" t="str">
            <v>Variable cost at standard</v>
          </cell>
          <cell r="M2269" t="str">
            <v>Couturière</v>
          </cell>
          <cell r="N2269">
            <v>45425</v>
          </cell>
          <cell r="P2269">
            <v>-6</v>
          </cell>
          <cell r="T2269" t="str">
            <v>CDD</v>
          </cell>
          <cell r="U2269" t="str">
            <v>Contractuel</v>
          </cell>
          <cell r="V2269">
            <v>45689</v>
          </cell>
          <cell r="W2269">
            <v>45716</v>
          </cell>
          <cell r="Z2269">
            <v>45059</v>
          </cell>
          <cell r="AA2269">
            <v>5</v>
          </cell>
          <cell r="AB2269">
            <v>2024</v>
          </cell>
          <cell r="AC2269">
            <v>2028</v>
          </cell>
          <cell r="AD2269">
            <v>0.81388888888888888</v>
          </cell>
          <cell r="AE2269" t="str">
            <v>&lt; 1</v>
          </cell>
          <cell r="AF2269">
            <v>29931</v>
          </cell>
          <cell r="AG2269">
            <v>43.263013698630139</v>
          </cell>
          <cell r="AH2269" t="str">
            <v>&gt;35&lt; 45</v>
          </cell>
          <cell r="AI2269">
            <v>12389251</v>
          </cell>
          <cell r="AJ2269" t="str">
            <v>09</v>
          </cell>
          <cell r="AK2269" t="str">
            <v>04711719</v>
          </cell>
          <cell r="AL2269">
            <v>38442</v>
          </cell>
          <cell r="AM2269" t="str">
            <v>FEMME</v>
          </cell>
          <cell r="AN2269" t="str">
            <v>Marié(e)</v>
          </cell>
          <cell r="AO2269">
            <v>3</v>
          </cell>
          <cell r="AP2269" t="str">
            <v xml:space="preserve">8 ème année </v>
          </cell>
          <cell r="AQ2269">
            <v>3</v>
          </cell>
          <cell r="AR2269">
            <v>1</v>
          </cell>
          <cell r="AS2269">
            <v>45790.25</v>
          </cell>
          <cell r="AT2269" t="str">
            <v>Horaire</v>
          </cell>
          <cell r="AU2269">
            <v>3.7149999999999999</v>
          </cell>
          <cell r="AV2269">
            <v>17</v>
          </cell>
          <cell r="AW2269" t="str">
            <v>00100</v>
          </cell>
          <cell r="AX2269" t="str">
            <v>00003449487</v>
          </cell>
          <cell r="AY2269">
            <v>75</v>
          </cell>
          <cell r="AZ2269" t="str">
            <v>LA POSTE</v>
          </cell>
          <cell r="BA2269" t="str">
            <v>17001000000344948775</v>
          </cell>
          <cell r="BB2269">
            <v>20</v>
          </cell>
          <cell r="BC2269" t="str">
            <v xml:space="preserve">1 RUE 42385 CITE MECHTEL HRAIRIA </v>
          </cell>
          <cell r="BD2269" t="str">
            <v>TUNIS</v>
          </cell>
          <cell r="BG2269">
            <v>55013655</v>
          </cell>
          <cell r="BJ2269" t="str">
            <v>HRAIRIA</v>
          </cell>
          <cell r="BK2269" t="str">
            <v>A-P6 AV</v>
          </cell>
          <cell r="BL2269" t="str">
            <v>1.1</v>
          </cell>
          <cell r="BT2269">
            <v>278</v>
          </cell>
          <cell r="BU2269" t="str">
            <v>si</v>
          </cell>
          <cell r="BV2269" t="str">
            <v>P6 AV CA</v>
          </cell>
        </row>
        <row r="2270">
          <cell r="B2270">
            <v>2330</v>
          </cell>
          <cell r="C2270" t="str">
            <v>Madame</v>
          </cell>
          <cell r="D2270" t="str">
            <v>TRABELSI NADIA</v>
          </cell>
          <cell r="E2270" t="str">
            <v>SAGE Tunisia</v>
          </cell>
          <cell r="F2270" t="str">
            <v>PRODUCTION</v>
          </cell>
          <cell r="G2270" t="str">
            <v>Couturière</v>
          </cell>
          <cell r="H2270" t="str">
            <v>P6 AV</v>
          </cell>
          <cell r="I2270" t="str">
            <v>ISSAM OUNI</v>
          </cell>
          <cell r="J2270" t="str">
            <v>B</v>
          </cell>
          <cell r="K2270" t="str">
            <v>DIRECTS</v>
          </cell>
          <cell r="L2270" t="str">
            <v>Variable cost at standard</v>
          </cell>
          <cell r="M2270" t="str">
            <v>Couturière</v>
          </cell>
          <cell r="N2270">
            <v>45427</v>
          </cell>
          <cell r="P2270">
            <v>-6</v>
          </cell>
          <cell r="T2270" t="str">
            <v>CDD</v>
          </cell>
          <cell r="U2270" t="str">
            <v>Contractuel</v>
          </cell>
          <cell r="V2270">
            <v>45689</v>
          </cell>
          <cell r="W2270">
            <v>45716</v>
          </cell>
          <cell r="Z2270">
            <v>45427</v>
          </cell>
          <cell r="AA2270">
            <v>5</v>
          </cell>
          <cell r="AB2270">
            <v>2024</v>
          </cell>
          <cell r="AC2270">
            <v>2028</v>
          </cell>
          <cell r="AD2270">
            <v>0.80833333333333335</v>
          </cell>
          <cell r="AE2270" t="str">
            <v>&lt; 1</v>
          </cell>
          <cell r="AF2270">
            <v>30604</v>
          </cell>
          <cell r="AG2270">
            <v>41.419178082191777</v>
          </cell>
          <cell r="AH2270" t="str">
            <v>&gt;35&lt; 45</v>
          </cell>
          <cell r="AI2270">
            <v>12662807</v>
          </cell>
          <cell r="AJ2270" t="str">
            <v>08</v>
          </cell>
          <cell r="AK2270" t="str">
            <v>07360920</v>
          </cell>
          <cell r="AL2270">
            <v>39627</v>
          </cell>
          <cell r="AM2270" t="str">
            <v>FEMME</v>
          </cell>
          <cell r="AN2270" t="str">
            <v>Marié(e)</v>
          </cell>
          <cell r="AO2270">
            <v>2</v>
          </cell>
          <cell r="AP2270" t="str">
            <v>8ème année</v>
          </cell>
          <cell r="AQ2270">
            <v>3</v>
          </cell>
          <cell r="AR2270">
            <v>1</v>
          </cell>
          <cell r="AS2270">
            <v>45792.25</v>
          </cell>
          <cell r="AT2270" t="str">
            <v>Horaire</v>
          </cell>
          <cell r="AU2270">
            <v>3.7149999999999999</v>
          </cell>
          <cell r="AV2270">
            <v>17</v>
          </cell>
          <cell r="AW2270" t="str">
            <v>00100</v>
          </cell>
          <cell r="AX2270" t="str">
            <v>00003450430</v>
          </cell>
          <cell r="AY2270">
            <v>59</v>
          </cell>
          <cell r="AZ2270" t="str">
            <v>LA POSTE</v>
          </cell>
          <cell r="BA2270" t="str">
            <v>17001000000345043059</v>
          </cell>
          <cell r="BB2270">
            <v>20</v>
          </cell>
          <cell r="BC2270" t="str">
            <v>ARGOUB ROUMI TEBORBA</v>
          </cell>
          <cell r="BD2270" t="str">
            <v>MANOUBA</v>
          </cell>
          <cell r="BG2270">
            <v>96428304</v>
          </cell>
          <cell r="BJ2270" t="str">
            <v>TEBORBA</v>
          </cell>
          <cell r="BK2270" t="str">
            <v>B-P6 AV</v>
          </cell>
          <cell r="BL2270" t="str">
            <v>1.1</v>
          </cell>
          <cell r="BT2270">
            <v>244</v>
          </cell>
          <cell r="BU2270" t="str">
            <v>si</v>
          </cell>
        </row>
        <row r="2271">
          <cell r="B2271">
            <v>2331</v>
          </cell>
          <cell r="C2271" t="str">
            <v>Madame</v>
          </cell>
          <cell r="D2271" t="str">
            <v>BEN ARFA MALEKE</v>
          </cell>
          <cell r="E2271" t="str">
            <v>SAGE Tunisia</v>
          </cell>
          <cell r="F2271" t="str">
            <v>PRODUCTION</v>
          </cell>
          <cell r="G2271" t="str">
            <v>CAMPO</v>
          </cell>
          <cell r="H2271" t="str">
            <v>P7 AR</v>
          </cell>
          <cell r="I2271" t="str">
            <v>MOHAMED MAALAOUI</v>
          </cell>
          <cell r="J2271" t="str">
            <v>B</v>
          </cell>
          <cell r="K2271" t="str">
            <v>DIRECTS</v>
          </cell>
          <cell r="L2271" t="str">
            <v>Variable cost at standard</v>
          </cell>
          <cell r="M2271" t="str">
            <v>CAMPO</v>
          </cell>
          <cell r="N2271">
            <v>45415</v>
          </cell>
          <cell r="P2271">
            <v>-279</v>
          </cell>
          <cell r="Q2271">
            <v>45442</v>
          </cell>
          <cell r="R2271" t="str">
            <v>maladie de sa mere</v>
          </cell>
          <cell r="T2271" t="str">
            <v>CDD</v>
          </cell>
          <cell r="U2271" t="str">
            <v>Contractuel</v>
          </cell>
          <cell r="V2271">
            <v>45415</v>
          </cell>
          <cell r="W2271">
            <v>45443</v>
          </cell>
          <cell r="Z2271">
            <v>45415</v>
          </cell>
          <cell r="AA2271">
            <v>5</v>
          </cell>
          <cell r="AB2271">
            <v>2024</v>
          </cell>
          <cell r="AC2271">
            <v>2028</v>
          </cell>
          <cell r="AD2271">
            <v>0.84166666666666667</v>
          </cell>
          <cell r="AE2271" t="str">
            <v>&lt; 1</v>
          </cell>
          <cell r="AF2271">
            <v>37349</v>
          </cell>
          <cell r="AG2271">
            <v>22.93972602739726</v>
          </cell>
          <cell r="AH2271" t="str">
            <v>&lt; 25</v>
          </cell>
          <cell r="AI2271">
            <v>17427399</v>
          </cell>
          <cell r="AJ2271" t="str">
            <v>05</v>
          </cell>
          <cell r="AK2271" t="str">
            <v>09949486</v>
          </cell>
          <cell r="AL2271">
            <v>43143</v>
          </cell>
          <cell r="AM2271" t="str">
            <v>FEMME</v>
          </cell>
          <cell r="AN2271" t="str">
            <v>Célibataire</v>
          </cell>
          <cell r="AP2271" t="str">
            <v xml:space="preserve">7 ème année </v>
          </cell>
          <cell r="AQ2271">
            <v>3</v>
          </cell>
          <cell r="AR2271">
            <v>1</v>
          </cell>
          <cell r="AS2271">
            <v>45780.25</v>
          </cell>
          <cell r="AT2271" t="str">
            <v>Horaire</v>
          </cell>
          <cell r="AU2271">
            <v>3.7149999999999999</v>
          </cell>
          <cell r="AV2271">
            <v>17</v>
          </cell>
          <cell r="AW2271" t="str">
            <v>20600</v>
          </cell>
          <cell r="AX2271" t="str">
            <v>00003446497</v>
          </cell>
          <cell r="AY2271">
            <v>14</v>
          </cell>
          <cell r="AZ2271" t="str">
            <v>LA POSTE</v>
          </cell>
          <cell r="BA2271" t="str">
            <v>17206000000344649714</v>
          </cell>
          <cell r="BB2271">
            <v>20</v>
          </cell>
          <cell r="BC2271" t="str">
            <v>GHDIR EL GOLLA</v>
          </cell>
          <cell r="BD2271" t="str">
            <v>TUNIS</v>
          </cell>
          <cell r="BG2271">
            <v>96364686</v>
          </cell>
          <cell r="BK2271" t="str">
            <v>CAMPO C</v>
          </cell>
          <cell r="BL2271" t="str">
            <v>1.1</v>
          </cell>
          <cell r="BU2271" t="str">
            <v>Non-Actif</v>
          </cell>
        </row>
        <row r="2272">
          <cell r="B2272">
            <v>2332</v>
          </cell>
          <cell r="C2272" t="str">
            <v>Madame</v>
          </cell>
          <cell r="D2272" t="str">
            <v>KAABI THOURAYA</v>
          </cell>
          <cell r="E2272" t="str">
            <v>SAGE Tunisia</v>
          </cell>
          <cell r="F2272" t="str">
            <v>PRODUCTION</v>
          </cell>
          <cell r="G2272" t="str">
            <v>Couturière</v>
          </cell>
          <cell r="H2272" t="str">
            <v>P6 AV</v>
          </cell>
          <cell r="I2272" t="str">
            <v>Anis Sbouri</v>
          </cell>
          <cell r="J2272" t="str">
            <v>A</v>
          </cell>
          <cell r="K2272" t="str">
            <v>DIRECTS</v>
          </cell>
          <cell r="L2272" t="str">
            <v>Variable cost at standard</v>
          </cell>
          <cell r="M2272" t="str">
            <v>Couturière</v>
          </cell>
          <cell r="N2272">
            <v>45426</v>
          </cell>
          <cell r="P2272">
            <v>-6</v>
          </cell>
          <cell r="T2272" t="str">
            <v>CDD</v>
          </cell>
          <cell r="U2272" t="str">
            <v>Contractuel</v>
          </cell>
          <cell r="V2272">
            <v>45689</v>
          </cell>
          <cell r="W2272">
            <v>45716</v>
          </cell>
          <cell r="Z2272">
            <v>45426</v>
          </cell>
          <cell r="AA2272">
            <v>5</v>
          </cell>
          <cell r="AB2272">
            <v>2024</v>
          </cell>
          <cell r="AC2272">
            <v>2028</v>
          </cell>
          <cell r="AD2272">
            <v>0.81111111111111112</v>
          </cell>
          <cell r="AE2272" t="str">
            <v>&lt; 1</v>
          </cell>
          <cell r="AF2272">
            <v>27764</v>
          </cell>
          <cell r="AG2272">
            <v>49.2</v>
          </cell>
          <cell r="AH2272" t="str">
            <v>&gt;45&lt; 55</v>
          </cell>
          <cell r="AI2272">
            <v>11620666</v>
          </cell>
          <cell r="AJ2272" t="str">
            <v>07</v>
          </cell>
          <cell r="AK2272" t="str">
            <v>07272884</v>
          </cell>
          <cell r="AL2272">
            <v>44827</v>
          </cell>
          <cell r="AM2272" t="str">
            <v>FEMME</v>
          </cell>
          <cell r="AN2272" t="str">
            <v>Marié(e)</v>
          </cell>
          <cell r="AQ2272">
            <v>3</v>
          </cell>
          <cell r="AR2272">
            <v>1</v>
          </cell>
          <cell r="AS2272">
            <v>45791.25</v>
          </cell>
          <cell r="AT2272" t="str">
            <v>Horaire</v>
          </cell>
          <cell r="AU2272">
            <v>3.7149999999999999</v>
          </cell>
          <cell r="AV2272" t="str">
            <v>04</v>
          </cell>
          <cell r="AW2272" t="str">
            <v>02511</v>
          </cell>
          <cell r="AX2272">
            <v>10083024380</v>
          </cell>
          <cell r="AY2272">
            <v>18</v>
          </cell>
          <cell r="AZ2272" t="str">
            <v>ATTIJARI BANK</v>
          </cell>
          <cell r="BA2272" t="str">
            <v>04025111008302438018</v>
          </cell>
          <cell r="BB2272">
            <v>20</v>
          </cell>
          <cell r="BC2272" t="str">
            <v>SANHEJA OUED ELIL</v>
          </cell>
          <cell r="BD2272" t="str">
            <v>MANOUBA</v>
          </cell>
          <cell r="BG2272">
            <v>26664643</v>
          </cell>
          <cell r="BJ2272" t="str">
            <v>SANHEJA</v>
          </cell>
          <cell r="BK2272" t="str">
            <v>A-P6 AV</v>
          </cell>
          <cell r="BL2272" t="str">
            <v>1.1</v>
          </cell>
          <cell r="BT2272">
            <v>356</v>
          </cell>
          <cell r="BU2272" t="str">
            <v>si</v>
          </cell>
          <cell r="BV2272" t="str">
            <v>P6 AV CA</v>
          </cell>
        </row>
        <row r="2273">
          <cell r="B2273">
            <v>2333</v>
          </cell>
          <cell r="C2273" t="str">
            <v>Madame</v>
          </cell>
          <cell r="D2273" t="str">
            <v>BEN ABDALLAH SIRINE</v>
          </cell>
          <cell r="E2273" t="str">
            <v>SAGE Tunisia</v>
          </cell>
          <cell r="F2273" t="str">
            <v>RESSOURCES HUMAINES</v>
          </cell>
          <cell r="G2273" t="str">
            <v>Aide soignante</v>
          </cell>
          <cell r="K2273" t="str">
            <v>INDIRECTS</v>
          </cell>
          <cell r="L2273" t="str">
            <v>Variable cost at standard</v>
          </cell>
          <cell r="M2273" t="str">
            <v>Aide soignante</v>
          </cell>
          <cell r="N2273">
            <v>45415</v>
          </cell>
          <cell r="P2273">
            <v>-6</v>
          </cell>
          <cell r="T2273" t="str">
            <v>CDD</v>
          </cell>
          <cell r="U2273" t="str">
            <v>Contractuel</v>
          </cell>
          <cell r="V2273">
            <v>45627</v>
          </cell>
          <cell r="W2273">
            <v>45716</v>
          </cell>
          <cell r="Z2273">
            <v>45415</v>
          </cell>
          <cell r="AA2273">
            <v>5</v>
          </cell>
          <cell r="AB2273">
            <v>2024</v>
          </cell>
          <cell r="AC2273">
            <v>2028</v>
          </cell>
          <cell r="AD2273">
            <v>0.84166666666666667</v>
          </cell>
          <cell r="AE2273" t="str">
            <v>&lt; 1</v>
          </cell>
          <cell r="AF2273">
            <v>35919</v>
          </cell>
          <cell r="AG2273">
            <v>26.857534246575341</v>
          </cell>
          <cell r="AH2273" t="str">
            <v>&gt;25&lt; 35</v>
          </cell>
          <cell r="AI2273">
            <v>17331927</v>
          </cell>
          <cell r="AJ2273" t="str">
            <v>00</v>
          </cell>
          <cell r="AK2273" t="str">
            <v>14354552</v>
          </cell>
          <cell r="AL2273">
            <v>42555</v>
          </cell>
          <cell r="AM2273" t="str">
            <v>FEMME</v>
          </cell>
          <cell r="AN2273" t="str">
            <v>Célibataire</v>
          </cell>
          <cell r="AP2273" t="str">
            <v>Baccalauréat + Diplôme aide-soignate</v>
          </cell>
          <cell r="AQ2273">
            <v>3</v>
          </cell>
          <cell r="AR2273">
            <v>1</v>
          </cell>
          <cell r="AS2273">
            <v>45780.25</v>
          </cell>
          <cell r="AT2273" t="str">
            <v>Horaire</v>
          </cell>
          <cell r="AU2273">
            <v>3.7149999999999999</v>
          </cell>
          <cell r="AV2273">
            <v>17</v>
          </cell>
          <cell r="AW2273" t="str">
            <v>00100</v>
          </cell>
          <cell r="AX2273" t="str">
            <v>00002928440</v>
          </cell>
          <cell r="AY2273">
            <v>61</v>
          </cell>
          <cell r="AZ2273" t="str">
            <v>LA POSTE</v>
          </cell>
          <cell r="BA2273" t="str">
            <v>17001000000292844061</v>
          </cell>
          <cell r="BB2273">
            <v>20</v>
          </cell>
          <cell r="BC2273" t="str">
            <v>07 RUE MARAKECG CITE NAJET OUED ELIL</v>
          </cell>
          <cell r="BD2273" t="str">
            <v>MANOUBA</v>
          </cell>
          <cell r="BG2273">
            <v>24570669</v>
          </cell>
          <cell r="BJ2273" t="str">
            <v>OUED ELIL</v>
          </cell>
          <cell r="BK2273" t="str">
            <v>-</v>
          </cell>
          <cell r="BL2273" t="str">
            <v>1.1</v>
          </cell>
          <cell r="BS2273" t="str">
            <v>date de promotion le 06-07-2024</v>
          </cell>
          <cell r="BT2273">
            <v>1068</v>
          </cell>
          <cell r="BU2273" t="str">
            <v>si</v>
          </cell>
        </row>
        <row r="2274">
          <cell r="B2274">
            <v>2334</v>
          </cell>
          <cell r="C2274" t="str">
            <v>Madame</v>
          </cell>
          <cell r="D2274" t="str">
            <v>RIHANI AMENI</v>
          </cell>
          <cell r="E2274" t="str">
            <v>SAGE Tunisia</v>
          </cell>
          <cell r="F2274" t="str">
            <v>PRODUCTION</v>
          </cell>
          <cell r="G2274" t="str">
            <v>Contrôle Qualité</v>
          </cell>
          <cell r="H2274" t="str">
            <v>P6 AV</v>
          </cell>
          <cell r="I2274" t="str">
            <v>EL KADRI MARIEM</v>
          </cell>
          <cell r="J2274" t="str">
            <v>A</v>
          </cell>
          <cell r="K2274" t="str">
            <v>INDIRECTS</v>
          </cell>
          <cell r="L2274" t="str">
            <v>Variable cost at standard</v>
          </cell>
          <cell r="M2274" t="str">
            <v>Contrôle Qualité</v>
          </cell>
          <cell r="N2274">
            <v>45415</v>
          </cell>
          <cell r="P2274">
            <v>-279</v>
          </cell>
          <cell r="Q2274">
            <v>45416</v>
          </cell>
          <cell r="R2274" t="str">
            <v>maladie</v>
          </cell>
          <cell r="T2274" t="str">
            <v>CDD</v>
          </cell>
          <cell r="U2274" t="str">
            <v>Contractuel</v>
          </cell>
          <cell r="V2274">
            <v>45415</v>
          </cell>
          <cell r="W2274">
            <v>45443</v>
          </cell>
          <cell r="Z2274">
            <v>45415</v>
          </cell>
          <cell r="AA2274">
            <v>5</v>
          </cell>
          <cell r="AB2274">
            <v>2024</v>
          </cell>
          <cell r="AC2274">
            <v>2028</v>
          </cell>
          <cell r="AD2274">
            <v>0.84166666666666667</v>
          </cell>
          <cell r="AE2274" t="str">
            <v>&lt; 1</v>
          </cell>
          <cell r="AF2274">
            <v>34928</v>
          </cell>
          <cell r="AG2274">
            <v>29.572602739726026</v>
          </cell>
          <cell r="AH2274" t="str">
            <v>&gt;25&lt; 35</v>
          </cell>
          <cell r="AK2274" t="str">
            <v>09199807</v>
          </cell>
          <cell r="AL2274">
            <v>41950</v>
          </cell>
          <cell r="AM2274" t="str">
            <v>FEMME</v>
          </cell>
          <cell r="AN2274" t="str">
            <v>Célibataire</v>
          </cell>
          <cell r="AP2274" t="str">
            <v>Baccalauréat + Diplôme aide-soignate</v>
          </cell>
          <cell r="AQ2274">
            <v>3</v>
          </cell>
          <cell r="AR2274">
            <v>1</v>
          </cell>
          <cell r="AS2274">
            <v>45780.25</v>
          </cell>
          <cell r="AT2274" t="str">
            <v>Horaire</v>
          </cell>
          <cell r="AU2274">
            <v>3.8780000000000001</v>
          </cell>
          <cell r="AV2274" t="str">
            <v>04</v>
          </cell>
          <cell r="AW2274" t="str">
            <v>00400</v>
          </cell>
          <cell r="AX2274">
            <v>50086620515</v>
          </cell>
          <cell r="AY2274">
            <v>87</v>
          </cell>
          <cell r="AZ2274" t="str">
            <v>ATTIJARI BANK</v>
          </cell>
          <cell r="BA2274" t="str">
            <v>04004005008662051587</v>
          </cell>
          <cell r="BB2274">
            <v>20</v>
          </cell>
          <cell r="BC2274" t="str">
            <v>RUE HOUCINE BOUZAYEN DENDEN</v>
          </cell>
          <cell r="BD2274" t="str">
            <v>MANOUBA</v>
          </cell>
          <cell r="BG2274">
            <v>20884459</v>
          </cell>
          <cell r="BK2274" t="str">
            <v>A-P6 AV</v>
          </cell>
          <cell r="BL2274" t="str">
            <v>1.3</v>
          </cell>
          <cell r="BU2274" t="str">
            <v>Non-Actif</v>
          </cell>
        </row>
        <row r="2275">
          <cell r="B2275">
            <v>2335</v>
          </cell>
          <cell r="C2275" t="str">
            <v>Madame</v>
          </cell>
          <cell r="D2275" t="str">
            <v>TRABELSI WAFA</v>
          </cell>
          <cell r="E2275" t="str">
            <v>SAGE Tunisia</v>
          </cell>
          <cell r="F2275" t="str">
            <v>PRODUCTION</v>
          </cell>
          <cell r="G2275" t="str">
            <v>Couturière</v>
          </cell>
          <cell r="H2275" t="str">
            <v>P6 AV</v>
          </cell>
          <cell r="I2275" t="str">
            <v>EL KADRI MARIEM</v>
          </cell>
          <cell r="J2275" t="str">
            <v>A</v>
          </cell>
          <cell r="K2275" t="str">
            <v>DIRECTS</v>
          </cell>
          <cell r="L2275" t="str">
            <v>Variable cost at standard</v>
          </cell>
          <cell r="M2275" t="str">
            <v>Couturière</v>
          </cell>
          <cell r="N2275">
            <v>45425</v>
          </cell>
          <cell r="P2275">
            <v>-65</v>
          </cell>
          <cell r="Q2275">
            <v>45658</v>
          </cell>
          <cell r="R2275" t="str">
            <v>probleme avec son chef d'équipe</v>
          </cell>
          <cell r="T2275" t="str">
            <v>CDD</v>
          </cell>
          <cell r="U2275" t="str">
            <v>Contractuel</v>
          </cell>
          <cell r="V2275">
            <v>45627</v>
          </cell>
          <cell r="W2275">
            <v>45657</v>
          </cell>
          <cell r="Z2275">
            <v>45425</v>
          </cell>
          <cell r="AA2275">
            <v>5</v>
          </cell>
          <cell r="AB2275">
            <v>2024</v>
          </cell>
          <cell r="AC2275">
            <v>2028</v>
          </cell>
          <cell r="AD2275">
            <v>0.81388888888888888</v>
          </cell>
          <cell r="AE2275" t="str">
            <v>&lt; 1</v>
          </cell>
          <cell r="AF2275">
            <v>29270</v>
          </cell>
          <cell r="AG2275">
            <v>45.073972602739723</v>
          </cell>
          <cell r="AH2275" t="str">
            <v>&gt;45&lt; 55</v>
          </cell>
          <cell r="AI2275">
            <v>11834291</v>
          </cell>
          <cell r="AJ2275" t="str">
            <v>07</v>
          </cell>
          <cell r="AK2275" t="str">
            <v>02331704</v>
          </cell>
          <cell r="AL2275">
            <v>40278</v>
          </cell>
          <cell r="AM2275" t="str">
            <v>FEMME</v>
          </cell>
          <cell r="AN2275" t="str">
            <v>Marié(e)</v>
          </cell>
          <cell r="AO2275">
            <v>2</v>
          </cell>
          <cell r="AP2275" t="str">
            <v>6 ème année primaire</v>
          </cell>
          <cell r="AQ2275">
            <v>3</v>
          </cell>
          <cell r="AR2275">
            <v>1</v>
          </cell>
          <cell r="AS2275">
            <v>45790.25</v>
          </cell>
          <cell r="AT2275" t="str">
            <v>Horaire</v>
          </cell>
          <cell r="AU2275">
            <v>3.7149999999999999</v>
          </cell>
          <cell r="AV2275">
            <v>17</v>
          </cell>
          <cell r="AW2275" t="str">
            <v>00100</v>
          </cell>
          <cell r="AX2275" t="str">
            <v>00000970796</v>
          </cell>
          <cell r="AY2275">
            <v>31</v>
          </cell>
          <cell r="AZ2275" t="str">
            <v>LA POSTE</v>
          </cell>
          <cell r="BA2275" t="str">
            <v>17001000000097079631</v>
          </cell>
          <cell r="BB2275">
            <v>20</v>
          </cell>
          <cell r="BC2275" t="str">
            <v xml:space="preserve">QUARTIER EL HIDAYA JEDAIDA </v>
          </cell>
          <cell r="BD2275" t="str">
            <v>MANOUBA</v>
          </cell>
          <cell r="BG2275">
            <v>21381073</v>
          </cell>
          <cell r="BJ2275" t="str">
            <v>JDAIDA</v>
          </cell>
          <cell r="BK2275" t="str">
            <v>A-P6 AV</v>
          </cell>
          <cell r="BL2275" t="str">
            <v>1.1</v>
          </cell>
          <cell r="BU2275" t="str">
            <v>Non-Actif</v>
          </cell>
        </row>
        <row r="2276">
          <cell r="B2276">
            <v>2336</v>
          </cell>
          <cell r="C2276" t="str">
            <v>Madame</v>
          </cell>
          <cell r="D2276" t="str">
            <v>MANAI DALANDA</v>
          </cell>
          <cell r="E2276" t="str">
            <v>SAGE Tunisia</v>
          </cell>
          <cell r="F2276" t="str">
            <v>PRODUCTION</v>
          </cell>
          <cell r="G2276" t="str">
            <v>CAMPO</v>
          </cell>
          <cell r="H2276" t="str">
            <v>P6 AR</v>
          </cell>
          <cell r="I2276" t="str">
            <v>MOHAMED AMINE</v>
          </cell>
          <cell r="J2276" t="str">
            <v>A</v>
          </cell>
          <cell r="K2276" t="str">
            <v>DIRECTS</v>
          </cell>
          <cell r="L2276" t="str">
            <v>Variable cost at standard</v>
          </cell>
          <cell r="M2276" t="str">
            <v>CAMPO</v>
          </cell>
          <cell r="N2276">
            <v>45415</v>
          </cell>
          <cell r="P2276">
            <v>-6</v>
          </cell>
          <cell r="T2276" t="str">
            <v>CDD</v>
          </cell>
          <cell r="U2276" t="str">
            <v>Contractuel</v>
          </cell>
          <cell r="V2276">
            <v>45689</v>
          </cell>
          <cell r="W2276">
            <v>45716</v>
          </cell>
          <cell r="Z2276">
            <v>45415</v>
          </cell>
          <cell r="AA2276">
            <v>5</v>
          </cell>
          <cell r="AB2276">
            <v>2024</v>
          </cell>
          <cell r="AC2276">
            <v>2028</v>
          </cell>
          <cell r="AD2276">
            <v>0.84166666666666667</v>
          </cell>
          <cell r="AE2276" t="str">
            <v>&lt; 1</v>
          </cell>
          <cell r="AF2276">
            <v>32624</v>
          </cell>
          <cell r="AG2276">
            <v>35.884931506849313</v>
          </cell>
          <cell r="AH2276" t="str">
            <v>&gt;35&lt; 45</v>
          </cell>
          <cell r="AI2276">
            <v>16067812</v>
          </cell>
          <cell r="AJ2276" t="str">
            <v>09</v>
          </cell>
          <cell r="AK2276" t="str">
            <v>04817802</v>
          </cell>
          <cell r="AL2276">
            <v>39515</v>
          </cell>
          <cell r="AM2276" t="str">
            <v>FEMME</v>
          </cell>
          <cell r="AN2276" t="str">
            <v>Marié(e)</v>
          </cell>
          <cell r="AO2276">
            <v>2</v>
          </cell>
          <cell r="AP2276" t="str">
            <v>9ème année</v>
          </cell>
          <cell r="AQ2276">
            <v>3</v>
          </cell>
          <cell r="AR2276">
            <v>1</v>
          </cell>
          <cell r="AS2276">
            <v>45780.25</v>
          </cell>
          <cell r="AT2276" t="str">
            <v>Horaire</v>
          </cell>
          <cell r="AU2276">
            <v>3.7149999999999999</v>
          </cell>
          <cell r="AV2276" t="str">
            <v>07</v>
          </cell>
          <cell r="AW2276" t="str">
            <v>08001</v>
          </cell>
          <cell r="AX2276">
            <v>38105532202</v>
          </cell>
          <cell r="AY2276">
            <v>79</v>
          </cell>
          <cell r="AZ2276" t="str">
            <v>AMEN BANK</v>
          </cell>
          <cell r="BA2276" t="str">
            <v>07080013810553220279</v>
          </cell>
          <cell r="BB2276">
            <v>20</v>
          </cell>
          <cell r="BC2276" t="str">
            <v xml:space="preserve">GHDIR EL GOLLA </v>
          </cell>
          <cell r="BD2276" t="str">
            <v>TUNIS</v>
          </cell>
          <cell r="BG2276">
            <v>56000136</v>
          </cell>
          <cell r="BJ2276" t="str">
            <v>GHDIR EL GOLLA</v>
          </cell>
          <cell r="BK2276" t="str">
            <v>CAMPO A</v>
          </cell>
          <cell r="BL2276" t="str">
            <v>1.1</v>
          </cell>
          <cell r="BT2276">
            <v>1069</v>
          </cell>
          <cell r="BU2276" t="str">
            <v>si</v>
          </cell>
        </row>
        <row r="2277">
          <cell r="B2277">
            <v>2337</v>
          </cell>
          <cell r="C2277" t="str">
            <v>Madame</v>
          </cell>
          <cell r="D2277" t="str">
            <v>SELMI WISSAL</v>
          </cell>
          <cell r="E2277" t="str">
            <v>SAGE Tunisia</v>
          </cell>
          <cell r="F2277" t="str">
            <v>QUALITE</v>
          </cell>
          <cell r="G2277" t="str">
            <v>Contrôle Qualité</v>
          </cell>
          <cell r="H2277" t="str">
            <v>P6 AV</v>
          </cell>
          <cell r="I2277" t="str">
            <v>Malek weslati</v>
          </cell>
          <cell r="J2277" t="str">
            <v>A</v>
          </cell>
          <cell r="K2277" t="str">
            <v>INDIRECTS</v>
          </cell>
          <cell r="L2277" t="str">
            <v>Variable cost at standard</v>
          </cell>
          <cell r="M2277" t="str">
            <v>Contrôle Qualité</v>
          </cell>
          <cell r="N2277">
            <v>45415</v>
          </cell>
          <cell r="P2277">
            <v>-279</v>
          </cell>
          <cell r="Q2277">
            <v>45444</v>
          </cell>
          <cell r="R2277" t="str">
            <v>problème d'intégration</v>
          </cell>
          <cell r="T2277" t="str">
            <v>CDD</v>
          </cell>
          <cell r="U2277" t="str">
            <v>Contractuel</v>
          </cell>
          <cell r="V2277">
            <v>45415</v>
          </cell>
          <cell r="W2277">
            <v>45443</v>
          </cell>
          <cell r="Z2277">
            <v>45415</v>
          </cell>
          <cell r="AA2277">
            <v>5</v>
          </cell>
          <cell r="AB2277">
            <v>2024</v>
          </cell>
          <cell r="AC2277">
            <v>2028</v>
          </cell>
          <cell r="AD2277">
            <v>0.84166666666666667</v>
          </cell>
          <cell r="AE2277" t="str">
            <v>&lt; 1</v>
          </cell>
          <cell r="AF2277">
            <v>36635</v>
          </cell>
          <cell r="AG2277">
            <v>24.895890410958906</v>
          </cell>
          <cell r="AH2277" t="str">
            <v>&lt; 25</v>
          </cell>
          <cell r="AI2277">
            <v>17621250</v>
          </cell>
          <cell r="AJ2277" t="str">
            <v>01</v>
          </cell>
          <cell r="AK2277" t="str">
            <v>13645240</v>
          </cell>
          <cell r="AL2277">
            <v>43301</v>
          </cell>
          <cell r="AM2277" t="str">
            <v>FEMME</v>
          </cell>
          <cell r="AN2277" t="str">
            <v>Célibataire</v>
          </cell>
          <cell r="AP2277" t="str">
            <v>Baccalauréat +2</v>
          </cell>
          <cell r="AQ2277">
            <v>3</v>
          </cell>
          <cell r="AR2277">
            <v>1</v>
          </cell>
          <cell r="AS2277">
            <v>45780.25</v>
          </cell>
          <cell r="AT2277" t="str">
            <v>Horaire</v>
          </cell>
          <cell r="AU2277">
            <v>3.8780000000000001</v>
          </cell>
          <cell r="AV2277" t="str">
            <v>08</v>
          </cell>
          <cell r="AW2277">
            <v>30800</v>
          </cell>
          <cell r="AX2277" t="str">
            <v>05840020640</v>
          </cell>
          <cell r="AY2277">
            <v>70</v>
          </cell>
          <cell r="AZ2277" t="str">
            <v>BIAT</v>
          </cell>
          <cell r="BA2277" t="str">
            <v>08308000584002064070</v>
          </cell>
          <cell r="BB2277">
            <v>20</v>
          </cell>
          <cell r="BC2277" t="str">
            <v>CITE KORBI ZAHROUNI</v>
          </cell>
          <cell r="BD2277" t="str">
            <v>TUNIS</v>
          </cell>
          <cell r="BG2277">
            <v>28639053</v>
          </cell>
          <cell r="BK2277" t="str">
            <v>A-P6 AV</v>
          </cell>
          <cell r="BL2277" t="str">
            <v>1.3</v>
          </cell>
          <cell r="BU2277" t="str">
            <v>Non-Actif</v>
          </cell>
        </row>
        <row r="2278">
          <cell r="B2278">
            <v>2338</v>
          </cell>
          <cell r="C2278" t="str">
            <v>Madame</v>
          </cell>
          <cell r="D2278" t="str">
            <v>TOUJENI CHAIMA</v>
          </cell>
          <cell r="E2278" t="str">
            <v>SAGE Tunisia</v>
          </cell>
          <cell r="F2278" t="str">
            <v>PRODUCTION</v>
          </cell>
          <cell r="G2278" t="str">
            <v>CAMPO</v>
          </cell>
          <cell r="H2278" t="str">
            <v>P6 AR</v>
          </cell>
          <cell r="I2278" t="str">
            <v>MOHAMED MAALAOUI</v>
          </cell>
          <cell r="J2278" t="str">
            <v>B</v>
          </cell>
          <cell r="K2278" t="str">
            <v>DIRECTS</v>
          </cell>
          <cell r="L2278" t="str">
            <v>Variable cost at standard</v>
          </cell>
          <cell r="M2278" t="str">
            <v>CAMPO</v>
          </cell>
          <cell r="N2278">
            <v>45415</v>
          </cell>
          <cell r="P2278">
            <v>-34</v>
          </cell>
          <cell r="Q2278">
            <v>45689</v>
          </cell>
          <cell r="R2278" t="str">
            <v>familiale</v>
          </cell>
          <cell r="T2278" t="str">
            <v>CDD</v>
          </cell>
          <cell r="U2278" t="str">
            <v>Contractuel</v>
          </cell>
          <cell r="V2278">
            <v>45658</v>
          </cell>
          <cell r="W2278">
            <v>45688</v>
          </cell>
          <cell r="Z2278">
            <v>45415</v>
          </cell>
          <cell r="AA2278">
            <v>5</v>
          </cell>
          <cell r="AB2278">
            <v>2024</v>
          </cell>
          <cell r="AC2278">
            <v>2028</v>
          </cell>
          <cell r="AD2278">
            <v>0.84166666666666667</v>
          </cell>
          <cell r="AE2278" t="str">
            <v>&lt; 1</v>
          </cell>
          <cell r="AF2278">
            <v>35489</v>
          </cell>
          <cell r="AG2278">
            <v>28.035616438356165</v>
          </cell>
          <cell r="AH2278" t="str">
            <v>&gt;25&lt; 35</v>
          </cell>
          <cell r="AI2278">
            <v>17041766</v>
          </cell>
          <cell r="AJ2278" t="str">
            <v>09</v>
          </cell>
          <cell r="AK2278" t="str">
            <v>07969944</v>
          </cell>
          <cell r="AL2278">
            <v>43480</v>
          </cell>
          <cell r="AM2278" t="str">
            <v>FEMME</v>
          </cell>
          <cell r="AN2278" t="str">
            <v>Célibataire</v>
          </cell>
          <cell r="AP2278" t="str">
            <v>9ème année</v>
          </cell>
          <cell r="AQ2278">
            <v>3</v>
          </cell>
          <cell r="AR2278">
            <v>1</v>
          </cell>
          <cell r="AS2278">
            <v>45780.25</v>
          </cell>
          <cell r="AT2278" t="str">
            <v>Horaire</v>
          </cell>
          <cell r="AU2278">
            <v>3.7149999999999999</v>
          </cell>
          <cell r="AV2278">
            <v>17</v>
          </cell>
          <cell r="AW2278">
            <v>20600</v>
          </cell>
          <cell r="AX2278" t="str">
            <v>00002323143</v>
          </cell>
          <cell r="AY2278" t="str">
            <v>05</v>
          </cell>
          <cell r="AZ2278" t="str">
            <v>LA POSTE</v>
          </cell>
          <cell r="BA2278" t="str">
            <v>17206000000232314305</v>
          </cell>
          <cell r="BB2278">
            <v>20</v>
          </cell>
          <cell r="BC2278" t="str">
            <v>CITE KORBI ZAHROUNI</v>
          </cell>
          <cell r="BD2278" t="str">
            <v>TUNIS</v>
          </cell>
          <cell r="BG2278">
            <v>23807880</v>
          </cell>
          <cell r="BJ2278" t="str">
            <v>ZAHROUNI</v>
          </cell>
          <cell r="BK2278" t="str">
            <v>CAMPO C</v>
          </cell>
          <cell r="BL2278" t="str">
            <v>1.1</v>
          </cell>
          <cell r="BU2278" t="str">
            <v>Non-Actif</v>
          </cell>
        </row>
        <row r="2279">
          <cell r="B2279">
            <v>2339</v>
          </cell>
          <cell r="C2279" t="str">
            <v>Madame</v>
          </cell>
          <cell r="D2279" t="str">
            <v>AOUADI NAJLA</v>
          </cell>
          <cell r="E2279" t="str">
            <v>SAGE Tunisia</v>
          </cell>
          <cell r="F2279" t="str">
            <v>PRODUCTION</v>
          </cell>
          <cell r="G2279" t="str">
            <v>Couturière</v>
          </cell>
          <cell r="H2279" t="str">
            <v>P6 AV</v>
          </cell>
          <cell r="I2279" t="str">
            <v>ISSAM OUNI</v>
          </cell>
          <cell r="J2279" t="str">
            <v>B</v>
          </cell>
          <cell r="K2279" t="str">
            <v>DIRECTS</v>
          </cell>
          <cell r="L2279" t="str">
            <v>Variable cost at standard</v>
          </cell>
          <cell r="M2279" t="str">
            <v>Couturière</v>
          </cell>
          <cell r="N2279">
            <v>45415</v>
          </cell>
          <cell r="Q2279">
            <v>45418</v>
          </cell>
          <cell r="R2279" t="str">
            <v>Intégration</v>
          </cell>
          <cell r="T2279" t="str">
            <v>CDD</v>
          </cell>
          <cell r="U2279" t="str">
            <v>Contractuel</v>
          </cell>
          <cell r="V2279">
            <v>45415</v>
          </cell>
          <cell r="W2279">
            <v>45443</v>
          </cell>
          <cell r="Z2279">
            <v>45415</v>
          </cell>
          <cell r="AA2279">
            <v>5</v>
          </cell>
          <cell r="AB2279">
            <v>2024</v>
          </cell>
          <cell r="AC2279">
            <v>2028</v>
          </cell>
          <cell r="AD2279">
            <v>0.84166666666666667</v>
          </cell>
          <cell r="AE2279" t="str">
            <v>&lt; 1</v>
          </cell>
          <cell r="AF2279">
            <v>30746</v>
          </cell>
          <cell r="AG2279">
            <v>41.030136986301372</v>
          </cell>
          <cell r="AH2279" t="str">
            <v>&gt;35&lt; 45</v>
          </cell>
          <cell r="AI2279">
            <v>12839092</v>
          </cell>
          <cell r="AJ2279" t="str">
            <v>06</v>
          </cell>
          <cell r="AK2279" t="str">
            <v>04727814</v>
          </cell>
          <cell r="AL2279">
            <v>37569</v>
          </cell>
          <cell r="AM2279" t="str">
            <v>FEMME</v>
          </cell>
          <cell r="AN2279" t="str">
            <v>Marié(e)</v>
          </cell>
          <cell r="AO2279">
            <v>3</v>
          </cell>
          <cell r="AP2279" t="str">
            <v>6 ème année primaire</v>
          </cell>
          <cell r="AQ2279">
            <v>3</v>
          </cell>
          <cell r="AR2279">
            <v>1</v>
          </cell>
          <cell r="AS2279">
            <v>45780.25</v>
          </cell>
          <cell r="AT2279" t="str">
            <v>Horaire</v>
          </cell>
          <cell r="AU2279">
            <v>3.7149999999999999</v>
          </cell>
          <cell r="BA2279" t="str">
            <v/>
          </cell>
          <cell r="BB2279">
            <v>0</v>
          </cell>
          <cell r="BC2279" t="str">
            <v>JAYARA SIDI HASSINE</v>
          </cell>
          <cell r="BD2279" t="str">
            <v>TUNIS</v>
          </cell>
          <cell r="BG2279">
            <v>55673632</v>
          </cell>
          <cell r="BK2279" t="str">
            <v>B-P6 AV</v>
          </cell>
          <cell r="BL2279" t="str">
            <v>1.1</v>
          </cell>
          <cell r="BU2279" t="str">
            <v>Non-Actif</v>
          </cell>
        </row>
        <row r="2280">
          <cell r="B2280">
            <v>2340</v>
          </cell>
          <cell r="C2280" t="str">
            <v>Monsieur</v>
          </cell>
          <cell r="D2280" t="str">
            <v>HABLANI MOHAMED ALI</v>
          </cell>
          <cell r="E2280" t="str">
            <v>SAGE Tunisia</v>
          </cell>
          <cell r="F2280" t="str">
            <v>PRODUCTION</v>
          </cell>
          <cell r="G2280" t="str">
            <v>Couturière</v>
          </cell>
          <cell r="H2280" t="str">
            <v>P6 AV</v>
          </cell>
          <cell r="I2280" t="str">
            <v>Anis Sbouri</v>
          </cell>
          <cell r="J2280" t="str">
            <v>A</v>
          </cell>
          <cell r="K2280" t="str">
            <v>DIRECTS</v>
          </cell>
          <cell r="L2280" t="str">
            <v>Variable cost at standard</v>
          </cell>
          <cell r="M2280" t="str">
            <v>Couturière</v>
          </cell>
          <cell r="N2280">
            <v>45416</v>
          </cell>
          <cell r="P2280">
            <v>-6</v>
          </cell>
          <cell r="T2280" t="str">
            <v>CDD</v>
          </cell>
          <cell r="U2280" t="str">
            <v>Contractuel</v>
          </cell>
          <cell r="V2280">
            <v>45689</v>
          </cell>
          <cell r="W2280">
            <v>45716</v>
          </cell>
          <cell r="Z2280">
            <v>45416</v>
          </cell>
          <cell r="AA2280">
            <v>5</v>
          </cell>
          <cell r="AB2280">
            <v>2024</v>
          </cell>
          <cell r="AC2280">
            <v>2028</v>
          </cell>
          <cell r="AD2280">
            <v>0.83888888888888891</v>
          </cell>
          <cell r="AE2280" t="str">
            <v>&lt; 1</v>
          </cell>
          <cell r="AF2280">
            <v>27404</v>
          </cell>
          <cell r="AG2280">
            <v>50.186301369863017</v>
          </cell>
          <cell r="AH2280" t="str">
            <v>&gt;45&lt; 55</v>
          </cell>
          <cell r="AI2280">
            <v>17781673</v>
          </cell>
          <cell r="AJ2280" t="str">
            <v>02</v>
          </cell>
          <cell r="AK2280" t="str">
            <v>07282472</v>
          </cell>
          <cell r="AL2280">
            <v>42646</v>
          </cell>
          <cell r="AM2280" t="str">
            <v>HOMME</v>
          </cell>
          <cell r="AN2280" t="str">
            <v>Célibataire</v>
          </cell>
          <cell r="AP2280" t="str">
            <v>3eme secondaire</v>
          </cell>
          <cell r="AQ2280">
            <v>3</v>
          </cell>
          <cell r="AR2280">
            <v>1</v>
          </cell>
          <cell r="AS2280">
            <v>45781.25</v>
          </cell>
          <cell r="AT2280" t="str">
            <v>Horaire</v>
          </cell>
          <cell r="AU2280">
            <v>3.7149999999999999</v>
          </cell>
          <cell r="AV2280">
            <v>25</v>
          </cell>
          <cell r="AW2280">
            <v>13500</v>
          </cell>
          <cell r="AX2280" t="str">
            <v>00001259752</v>
          </cell>
          <cell r="AY2280" t="str">
            <v>03</v>
          </cell>
          <cell r="AZ2280" t="str">
            <v>ZITOUNA BANK</v>
          </cell>
          <cell r="BA2280" t="str">
            <v>25135000000125975203</v>
          </cell>
          <cell r="BB2280">
            <v>20</v>
          </cell>
          <cell r="BC2280" t="str">
            <v>15 CITE 3 AOUT DENDEN</v>
          </cell>
          <cell r="BD2280" t="str">
            <v>MANOUBA</v>
          </cell>
          <cell r="BG2280">
            <v>22602478</v>
          </cell>
          <cell r="BJ2280" t="str">
            <v>DENDEN</v>
          </cell>
          <cell r="BK2280" t="str">
            <v>A-P6 AV</v>
          </cell>
          <cell r="BL2280" t="str">
            <v>1.1</v>
          </cell>
          <cell r="BU2280" t="str">
            <v>si</v>
          </cell>
          <cell r="BV2280" t="str">
            <v>P6 AV CA</v>
          </cell>
        </row>
        <row r="2281">
          <cell r="B2281">
            <v>2341</v>
          </cell>
          <cell r="C2281" t="str">
            <v>Monsieur</v>
          </cell>
          <cell r="D2281" t="str">
            <v>SAKHRI MOHAMED</v>
          </cell>
          <cell r="E2281" t="str">
            <v>SAGE Tunisia</v>
          </cell>
          <cell r="F2281" t="str">
            <v>PRODUCTION</v>
          </cell>
          <cell r="G2281" t="str">
            <v>CAMPO</v>
          </cell>
          <cell r="H2281" t="str">
            <v>P7 AR</v>
          </cell>
          <cell r="I2281" t="str">
            <v>MOHAMED MAALAOUI</v>
          </cell>
          <cell r="J2281" t="str">
            <v>B</v>
          </cell>
          <cell r="K2281" t="str">
            <v>DIRECTS</v>
          </cell>
          <cell r="L2281" t="str">
            <v>Variable cost at standard</v>
          </cell>
          <cell r="M2281" t="str">
            <v>CAMPO</v>
          </cell>
          <cell r="N2281">
            <v>45415</v>
          </cell>
          <cell r="P2281">
            <v>-249</v>
          </cell>
          <cell r="Q2281">
            <v>45473</v>
          </cell>
          <cell r="R2281" t="str">
            <v>fin de contrat</v>
          </cell>
          <cell r="T2281" t="str">
            <v>CDD</v>
          </cell>
          <cell r="U2281" t="str">
            <v>Contractuel</v>
          </cell>
          <cell r="V2281">
            <v>45444</v>
          </cell>
          <cell r="W2281">
            <v>45473</v>
          </cell>
          <cell r="Z2281">
            <v>45415</v>
          </cell>
          <cell r="AA2281">
            <v>5</v>
          </cell>
          <cell r="AB2281">
            <v>2024</v>
          </cell>
          <cell r="AC2281">
            <v>2028</v>
          </cell>
          <cell r="AD2281">
            <v>0.84166666666666667</v>
          </cell>
          <cell r="AE2281" t="str">
            <v>&lt; 1</v>
          </cell>
          <cell r="AF2281">
            <v>36165</v>
          </cell>
          <cell r="AG2281">
            <v>26.183561643835617</v>
          </cell>
          <cell r="AH2281" t="str">
            <v>&gt;25&lt; 35</v>
          </cell>
          <cell r="AK2281" t="str">
            <v>13023006</v>
          </cell>
          <cell r="AL2281">
            <v>43089</v>
          </cell>
          <cell r="AM2281" t="str">
            <v>HOMME</v>
          </cell>
          <cell r="AN2281" t="str">
            <v>Célibataire</v>
          </cell>
          <cell r="AP2281" t="str">
            <v>Baccalauréat +2</v>
          </cell>
          <cell r="AQ2281">
            <v>3</v>
          </cell>
          <cell r="AR2281">
            <v>1</v>
          </cell>
          <cell r="AS2281">
            <v>45780.25</v>
          </cell>
          <cell r="AT2281" t="str">
            <v>Horaire</v>
          </cell>
          <cell r="AU2281">
            <v>3.7149999999999999</v>
          </cell>
          <cell r="AV2281" t="str">
            <v>07</v>
          </cell>
          <cell r="AW2281" t="str">
            <v>05301</v>
          </cell>
          <cell r="AX2281">
            <v>11105518898</v>
          </cell>
          <cell r="AY2281">
            <v>19</v>
          </cell>
          <cell r="AZ2281" t="str">
            <v>AMEN BANK</v>
          </cell>
          <cell r="BA2281" t="str">
            <v>07053011110551889819</v>
          </cell>
          <cell r="BB2281">
            <v>20</v>
          </cell>
          <cell r="BC2281" t="str">
            <v>09 RUE 4576 CITE ZOUHOUR</v>
          </cell>
          <cell r="BD2281" t="str">
            <v>TUNIS</v>
          </cell>
          <cell r="BG2281">
            <v>55884189</v>
          </cell>
          <cell r="BK2281" t="str">
            <v>CAMPO C</v>
          </cell>
          <cell r="BL2281" t="str">
            <v>1.1</v>
          </cell>
          <cell r="BU2281" t="str">
            <v>Non-Actif</v>
          </cell>
        </row>
        <row r="2282">
          <cell r="B2282">
            <v>2342</v>
          </cell>
          <cell r="C2282" t="str">
            <v>Madame</v>
          </cell>
          <cell r="D2282" t="str">
            <v>KHEMIRI KAOUTHER</v>
          </cell>
          <cell r="E2282" t="str">
            <v>SAGE Tunisia</v>
          </cell>
          <cell r="F2282" t="str">
            <v>PRODUCTION</v>
          </cell>
          <cell r="G2282" t="str">
            <v>Couturière</v>
          </cell>
          <cell r="H2282" t="str">
            <v>P6 AV</v>
          </cell>
          <cell r="I2282" t="str">
            <v>ISSAM OUNI</v>
          </cell>
          <cell r="J2282" t="str">
            <v>B</v>
          </cell>
          <cell r="K2282" t="str">
            <v>DIRECTS</v>
          </cell>
          <cell r="L2282" t="str">
            <v>Variable cost at standard</v>
          </cell>
          <cell r="M2282" t="str">
            <v>Couturière</v>
          </cell>
          <cell r="N2282">
            <v>45415</v>
          </cell>
          <cell r="P2282">
            <v>-6</v>
          </cell>
          <cell r="T2282" t="str">
            <v>CDD</v>
          </cell>
          <cell r="U2282" t="str">
            <v>Contractuel</v>
          </cell>
          <cell r="V2282">
            <v>45689</v>
          </cell>
          <cell r="W2282">
            <v>45716</v>
          </cell>
          <cell r="Z2282">
            <v>45415</v>
          </cell>
          <cell r="AA2282">
            <v>5</v>
          </cell>
          <cell r="AB2282">
            <v>2024</v>
          </cell>
          <cell r="AC2282">
            <v>2028</v>
          </cell>
          <cell r="AD2282">
            <v>0.84166666666666667</v>
          </cell>
          <cell r="AE2282" t="str">
            <v>&lt; 1</v>
          </cell>
          <cell r="AF2282">
            <v>27061</v>
          </cell>
          <cell r="AG2282">
            <v>51.126027397260273</v>
          </cell>
          <cell r="AH2282" t="str">
            <v>&gt;45&lt; 55</v>
          </cell>
          <cell r="AI2282">
            <v>11839354</v>
          </cell>
          <cell r="AJ2282" t="str">
            <v>00</v>
          </cell>
          <cell r="AK2282" t="str">
            <v>07751771</v>
          </cell>
          <cell r="AL2282">
            <v>41478</v>
          </cell>
          <cell r="AM2282" t="str">
            <v>FEMME</v>
          </cell>
          <cell r="AN2282" t="str">
            <v>Marié(e)</v>
          </cell>
          <cell r="AO2282">
            <v>1</v>
          </cell>
          <cell r="AP2282" t="str">
            <v>3eme secondaire</v>
          </cell>
          <cell r="AQ2282">
            <v>3</v>
          </cell>
          <cell r="AR2282">
            <v>1</v>
          </cell>
          <cell r="AS2282">
            <v>45780.25</v>
          </cell>
          <cell r="AT2282" t="str">
            <v>Horaire</v>
          </cell>
          <cell r="AU2282">
            <v>3.7149999999999999</v>
          </cell>
          <cell r="AV2282" t="str">
            <v>08</v>
          </cell>
          <cell r="AW2282" t="str">
            <v>08102</v>
          </cell>
          <cell r="AX2282">
            <v>30840008130</v>
          </cell>
          <cell r="AY2282">
            <v>33</v>
          </cell>
          <cell r="AZ2282" t="str">
            <v>BIAT</v>
          </cell>
          <cell r="BA2282" t="str">
            <v>08081023084000813033</v>
          </cell>
          <cell r="BB2282">
            <v>20</v>
          </cell>
          <cell r="BC2282" t="str">
            <v>20 MARS SIDI HASSINE</v>
          </cell>
          <cell r="BD2282" t="str">
            <v>TUNIS</v>
          </cell>
          <cell r="BG2282">
            <v>55166560</v>
          </cell>
          <cell r="BJ2282" t="str">
            <v>SIDI HSSINE</v>
          </cell>
          <cell r="BK2282" t="str">
            <v>B-P6 AV</v>
          </cell>
          <cell r="BL2282" t="str">
            <v>1.1</v>
          </cell>
          <cell r="BT2282">
            <v>1132</v>
          </cell>
          <cell r="BU2282" t="str">
            <v>si</v>
          </cell>
        </row>
        <row r="2283">
          <cell r="B2283">
            <v>2343</v>
          </cell>
          <cell r="C2283" t="str">
            <v>Monsieur</v>
          </cell>
          <cell r="D2283" t="str">
            <v>DHEHBI FEDI</v>
          </cell>
          <cell r="E2283" t="str">
            <v>SAGE Tunisia</v>
          </cell>
          <cell r="F2283" t="str">
            <v>PRODUCTION</v>
          </cell>
          <cell r="G2283" t="str">
            <v>Prép CAMPO</v>
          </cell>
          <cell r="H2283" t="str">
            <v>P6 AV</v>
          </cell>
          <cell r="I2283" t="str">
            <v>MOHAMED MAALAOUI</v>
          </cell>
          <cell r="J2283" t="str">
            <v>B</v>
          </cell>
          <cell r="K2283" t="str">
            <v>DIRECTS</v>
          </cell>
          <cell r="L2283" t="str">
            <v>Variable cost at standard</v>
          </cell>
          <cell r="M2283" t="str">
            <v>Prép CAMPO</v>
          </cell>
          <cell r="N2283">
            <v>45418</v>
          </cell>
          <cell r="P2283">
            <v>-187</v>
          </cell>
          <cell r="Q2283">
            <v>45540</v>
          </cell>
          <cell r="R2283" t="str">
            <v>discipline</v>
          </cell>
          <cell r="T2283" t="str">
            <v>CDD</v>
          </cell>
          <cell r="U2283" t="str">
            <v>Contractuel</v>
          </cell>
          <cell r="V2283">
            <v>45505</v>
          </cell>
          <cell r="W2283">
            <v>45535</v>
          </cell>
          <cell r="Z2283">
            <v>45418</v>
          </cell>
          <cell r="AA2283">
            <v>5</v>
          </cell>
          <cell r="AB2283">
            <v>2024</v>
          </cell>
          <cell r="AC2283">
            <v>2028</v>
          </cell>
          <cell r="AD2283">
            <v>0.83333333333333337</v>
          </cell>
          <cell r="AE2283" t="str">
            <v>&lt; 1</v>
          </cell>
          <cell r="AF2283">
            <v>37339</v>
          </cell>
          <cell r="AG2283">
            <v>22.967123287671232</v>
          </cell>
          <cell r="AH2283" t="str">
            <v>&lt; 25</v>
          </cell>
          <cell r="AI2283">
            <v>17284455</v>
          </cell>
          <cell r="AJ2283" t="str">
            <v>01</v>
          </cell>
          <cell r="AK2283" t="str">
            <v>11672134</v>
          </cell>
          <cell r="AL2283">
            <v>43851</v>
          </cell>
          <cell r="AM2283" t="str">
            <v>HOMME</v>
          </cell>
          <cell r="AN2283" t="str">
            <v>Célibataire</v>
          </cell>
          <cell r="AP2283" t="str">
            <v xml:space="preserve">Baccalauréat </v>
          </cell>
          <cell r="AQ2283">
            <v>3</v>
          </cell>
          <cell r="AR2283">
            <v>1</v>
          </cell>
          <cell r="AS2283">
            <v>45783.25</v>
          </cell>
          <cell r="AT2283" t="str">
            <v>Horaire</v>
          </cell>
          <cell r="AU2283">
            <v>3.7149999999999999</v>
          </cell>
          <cell r="AV2283" t="str">
            <v>01</v>
          </cell>
          <cell r="AW2283" t="str">
            <v>03507</v>
          </cell>
          <cell r="AX2283">
            <v>51130215567</v>
          </cell>
          <cell r="AY2283">
            <v>54</v>
          </cell>
          <cell r="AZ2283" t="str">
            <v>ATB</v>
          </cell>
          <cell r="BA2283" t="str">
            <v>01035075113021556754</v>
          </cell>
          <cell r="BB2283">
            <v>20</v>
          </cell>
          <cell r="BC2283" t="str">
            <v>21 RUE GHABOUN SIDI HASSINE</v>
          </cell>
          <cell r="BD2283" t="str">
            <v>TUNIS</v>
          </cell>
          <cell r="BG2283">
            <v>46995779</v>
          </cell>
          <cell r="BJ2283" t="str">
            <v>SIDI HSSINE</v>
          </cell>
          <cell r="BK2283" t="str">
            <v>CAMPO C</v>
          </cell>
          <cell r="BL2283" t="str">
            <v>1.1</v>
          </cell>
          <cell r="BU2283" t="str">
            <v>Non-Actif</v>
          </cell>
        </row>
        <row r="2284">
          <cell r="B2284">
            <v>2344</v>
          </cell>
          <cell r="C2284" t="str">
            <v>Madame</v>
          </cell>
          <cell r="D2284" t="str">
            <v>CHAHBENI MALIKA</v>
          </cell>
          <cell r="E2284" t="str">
            <v>SAGE Tunisia</v>
          </cell>
          <cell r="F2284" t="str">
            <v>PRODUCTION</v>
          </cell>
          <cell r="G2284" t="str">
            <v>Contrôle Qualité</v>
          </cell>
          <cell r="H2284" t="str">
            <v>P7 AR</v>
          </cell>
          <cell r="I2284" t="str">
            <v>FOUED HOMRANI</v>
          </cell>
          <cell r="J2284" t="str">
            <v>A</v>
          </cell>
          <cell r="K2284" t="str">
            <v>INDIRECTS</v>
          </cell>
          <cell r="L2284" t="str">
            <v>Variable cost at standard</v>
          </cell>
          <cell r="M2284" t="str">
            <v>Contrôle Qualité</v>
          </cell>
          <cell r="N2284">
            <v>45416</v>
          </cell>
          <cell r="P2284">
            <v>-157</v>
          </cell>
          <cell r="Q2284">
            <v>45572</v>
          </cell>
          <cell r="R2284" t="str">
            <v>personnel</v>
          </cell>
          <cell r="T2284" t="str">
            <v>CDD</v>
          </cell>
          <cell r="U2284" t="str">
            <v>Contractuel</v>
          </cell>
          <cell r="V2284">
            <v>45536</v>
          </cell>
          <cell r="W2284">
            <v>45565</v>
          </cell>
          <cell r="Z2284">
            <v>45416</v>
          </cell>
          <cell r="AA2284">
            <v>5</v>
          </cell>
          <cell r="AB2284">
            <v>2024</v>
          </cell>
          <cell r="AC2284">
            <v>2028</v>
          </cell>
          <cell r="AD2284">
            <v>0.83888888888888891</v>
          </cell>
          <cell r="AE2284" t="str">
            <v>&lt; 1</v>
          </cell>
          <cell r="AF2284">
            <v>34073</v>
          </cell>
          <cell r="AG2284">
            <v>31.915068493150685</v>
          </cell>
          <cell r="AH2284" t="str">
            <v>&gt;25&lt; 35</v>
          </cell>
          <cell r="AI2284">
            <v>17070048</v>
          </cell>
          <cell r="AJ2284" t="str">
            <v>08</v>
          </cell>
          <cell r="AK2284" t="str">
            <v>09185622</v>
          </cell>
          <cell r="AL2284">
            <v>45295</v>
          </cell>
          <cell r="AM2284" t="str">
            <v>FEMME</v>
          </cell>
          <cell r="AN2284" t="str">
            <v>Marié(e)</v>
          </cell>
          <cell r="AO2284">
            <v>1</v>
          </cell>
          <cell r="AP2284" t="str">
            <v xml:space="preserve">Baccalauréat </v>
          </cell>
          <cell r="AQ2284">
            <v>3</v>
          </cell>
          <cell r="AR2284">
            <v>1</v>
          </cell>
          <cell r="AS2284">
            <v>45781.25</v>
          </cell>
          <cell r="AT2284" t="str">
            <v>Horaire</v>
          </cell>
          <cell r="AU2284">
            <v>3.8780000000000001</v>
          </cell>
          <cell r="AV2284">
            <v>25</v>
          </cell>
          <cell r="AW2284">
            <v>13500</v>
          </cell>
          <cell r="AX2284" t="str">
            <v>00001093328</v>
          </cell>
          <cell r="AY2284">
            <v>16</v>
          </cell>
          <cell r="AZ2284" t="str">
            <v>ZITOUNA BANK</v>
          </cell>
          <cell r="BA2284" t="str">
            <v>25135000000109332816</v>
          </cell>
          <cell r="BB2284">
            <v>20</v>
          </cell>
          <cell r="BC2284" t="str">
            <v>10 rue GHANA DENDEN</v>
          </cell>
          <cell r="BD2284" t="str">
            <v>MANOUBA</v>
          </cell>
          <cell r="BG2284">
            <v>26767330</v>
          </cell>
          <cell r="BJ2284" t="str">
            <v>DENDEN</v>
          </cell>
          <cell r="BK2284" t="str">
            <v>A-P7 AR</v>
          </cell>
          <cell r="BL2284" t="str">
            <v>1.3</v>
          </cell>
          <cell r="BU2284" t="str">
            <v>Non-Actif</v>
          </cell>
        </row>
        <row r="2285">
          <cell r="B2285">
            <v>2345</v>
          </cell>
          <cell r="C2285" t="str">
            <v>Madame</v>
          </cell>
          <cell r="D2285" t="str">
            <v>HICHRI NESRINE</v>
          </cell>
          <cell r="E2285" t="str">
            <v>SAGE Tunisia</v>
          </cell>
          <cell r="F2285" t="str">
            <v>PRODUCTION</v>
          </cell>
          <cell r="G2285" t="str">
            <v>Contrôle Qualité</v>
          </cell>
          <cell r="H2285" t="str">
            <v>P7 AR</v>
          </cell>
          <cell r="I2285" t="str">
            <v>FAYCEL</v>
          </cell>
          <cell r="J2285" t="str">
            <v>B</v>
          </cell>
          <cell r="K2285" t="str">
            <v>INDIRECTS</v>
          </cell>
          <cell r="L2285" t="str">
            <v>Variable cost at standard</v>
          </cell>
          <cell r="M2285" t="str">
            <v>Contrôle Qualité</v>
          </cell>
          <cell r="N2285">
            <v>45416</v>
          </cell>
          <cell r="P2285">
            <v>-96</v>
          </cell>
          <cell r="Q2285">
            <v>45629</v>
          </cell>
          <cell r="R2285" t="str">
            <v>Accompagnement</v>
          </cell>
          <cell r="T2285" t="str">
            <v>CDD</v>
          </cell>
          <cell r="U2285" t="str">
            <v>Contractuel</v>
          </cell>
          <cell r="V2285">
            <v>45597</v>
          </cell>
          <cell r="W2285">
            <v>45626</v>
          </cell>
          <cell r="Z2285">
            <v>45416</v>
          </cell>
          <cell r="AA2285">
            <v>5</v>
          </cell>
          <cell r="AB2285">
            <v>2024</v>
          </cell>
          <cell r="AC2285">
            <v>2028</v>
          </cell>
          <cell r="AD2285">
            <v>0.83888888888888891</v>
          </cell>
          <cell r="AE2285" t="str">
            <v>&lt; 1</v>
          </cell>
          <cell r="AF2285">
            <v>30397</v>
          </cell>
          <cell r="AG2285">
            <v>41.986301369863014</v>
          </cell>
          <cell r="AH2285" t="str">
            <v>&gt;35&lt; 45</v>
          </cell>
          <cell r="AI2285">
            <v>16757344</v>
          </cell>
          <cell r="AJ2285" t="str">
            <v>02</v>
          </cell>
          <cell r="AK2285" t="str">
            <v>07379676</v>
          </cell>
          <cell r="AL2285">
            <v>44382</v>
          </cell>
          <cell r="AM2285" t="str">
            <v>FEMME</v>
          </cell>
          <cell r="AN2285" t="str">
            <v>Célibataire</v>
          </cell>
          <cell r="AP2285" t="str">
            <v>Baccalauréat +2 ans formation info de gestion</v>
          </cell>
          <cell r="AQ2285">
            <v>3</v>
          </cell>
          <cell r="AR2285">
            <v>1</v>
          </cell>
          <cell r="AS2285">
            <v>45781.25</v>
          </cell>
          <cell r="AT2285" t="str">
            <v>Horaire</v>
          </cell>
          <cell r="AU2285">
            <v>3.8780000000000001</v>
          </cell>
          <cell r="AV2285" t="str">
            <v>08</v>
          </cell>
          <cell r="AW2285" t="str">
            <v>00600</v>
          </cell>
          <cell r="AX2285" t="str">
            <v>06620160065</v>
          </cell>
          <cell r="AY2285">
            <v>36</v>
          </cell>
          <cell r="BA2285" t="str">
            <v>08006000662016006536</v>
          </cell>
          <cell r="BB2285">
            <v>20</v>
          </cell>
          <cell r="BC2285" t="str">
            <v>08 RUE HEDI SAIDI DENDEN</v>
          </cell>
          <cell r="BD2285" t="str">
            <v>MANOUBA</v>
          </cell>
          <cell r="BG2285">
            <v>29535399</v>
          </cell>
          <cell r="BJ2285" t="str">
            <v>DENDEN</v>
          </cell>
          <cell r="BK2285" t="str">
            <v>B-P7 AR</v>
          </cell>
          <cell r="BL2285" t="str">
            <v>1.3</v>
          </cell>
          <cell r="BU2285" t="str">
            <v>Non-Actif</v>
          </cell>
        </row>
        <row r="2286">
          <cell r="B2286">
            <v>2346</v>
          </cell>
          <cell r="C2286" t="str">
            <v>Madame</v>
          </cell>
          <cell r="D2286" t="str">
            <v>ABIDI SOUMAYA</v>
          </cell>
          <cell r="E2286" t="str">
            <v>SAGE Tunisia</v>
          </cell>
          <cell r="F2286" t="str">
            <v>PRODUCTION</v>
          </cell>
          <cell r="G2286" t="str">
            <v>Contrôle Qualité</v>
          </cell>
          <cell r="H2286" t="str">
            <v>P7 AR</v>
          </cell>
          <cell r="I2286" t="str">
            <v>FOUED HOMRANI</v>
          </cell>
          <cell r="J2286" t="str">
            <v>A</v>
          </cell>
          <cell r="K2286" t="str">
            <v>INDIRECTS</v>
          </cell>
          <cell r="L2286" t="str">
            <v>Variable cost at standard</v>
          </cell>
          <cell r="M2286" t="str">
            <v>Contrôle Qualité</v>
          </cell>
          <cell r="N2286">
            <v>45416</v>
          </cell>
          <cell r="P2286">
            <v>-279</v>
          </cell>
          <cell r="Q2286">
            <v>45443</v>
          </cell>
          <cell r="R2286" t="str">
            <v>nouvelle opportunité</v>
          </cell>
          <cell r="T2286" t="str">
            <v>CDD</v>
          </cell>
          <cell r="U2286" t="str">
            <v>Contractuel</v>
          </cell>
          <cell r="V2286">
            <v>45416</v>
          </cell>
          <cell r="W2286">
            <v>45443</v>
          </cell>
          <cell r="Z2286">
            <v>45416</v>
          </cell>
          <cell r="AA2286">
            <v>5</v>
          </cell>
          <cell r="AB2286">
            <v>2024</v>
          </cell>
          <cell r="AC2286">
            <v>2028</v>
          </cell>
          <cell r="AD2286">
            <v>0.83888888888888891</v>
          </cell>
          <cell r="AE2286" t="str">
            <v>&lt; 1</v>
          </cell>
          <cell r="AF2286">
            <v>32522</v>
          </cell>
          <cell r="AG2286">
            <v>36.164383561643838</v>
          </cell>
          <cell r="AH2286" t="str">
            <v>&gt;35&lt; 45</v>
          </cell>
          <cell r="AK2286" t="str">
            <v>04835758</v>
          </cell>
          <cell r="AL2286">
            <v>40423</v>
          </cell>
          <cell r="AM2286" t="str">
            <v>FEMME</v>
          </cell>
          <cell r="AN2286" t="str">
            <v>Célibataire</v>
          </cell>
          <cell r="AP2286" t="str">
            <v>Baccalauréat +2</v>
          </cell>
          <cell r="AQ2286">
            <v>3</v>
          </cell>
          <cell r="AR2286">
            <v>1</v>
          </cell>
          <cell r="AS2286">
            <v>45781.25</v>
          </cell>
          <cell r="AT2286" t="str">
            <v>Horaire</v>
          </cell>
          <cell r="AU2286">
            <v>3.8780000000000001</v>
          </cell>
          <cell r="AV2286">
            <v>17</v>
          </cell>
          <cell r="AW2286" t="str">
            <v>00100</v>
          </cell>
          <cell r="AX2286" t="str">
            <v>00003447029</v>
          </cell>
          <cell r="AY2286">
            <v>77</v>
          </cell>
          <cell r="AZ2286" t="str">
            <v>LA POSTE</v>
          </cell>
          <cell r="BA2286" t="str">
            <v>17001000000344702977</v>
          </cell>
          <cell r="BB2286">
            <v>20</v>
          </cell>
          <cell r="BC2286" t="str">
            <v>29 RUE 4672 ZAHROUNI TUNIS</v>
          </cell>
          <cell r="BD2286" t="str">
            <v>TUNIS</v>
          </cell>
          <cell r="BG2286">
            <v>22807924</v>
          </cell>
          <cell r="BK2286" t="str">
            <v>A-P7 AR</v>
          </cell>
          <cell r="BL2286" t="str">
            <v>1.3</v>
          </cell>
          <cell r="BU2286" t="str">
            <v>Non-Actif</v>
          </cell>
        </row>
        <row r="2287">
          <cell r="B2287">
            <v>2347</v>
          </cell>
          <cell r="C2287" t="str">
            <v>Madame</v>
          </cell>
          <cell r="D2287" t="str">
            <v>ABIDI ASMA</v>
          </cell>
          <cell r="E2287" t="str">
            <v>SAGE Tunisia</v>
          </cell>
          <cell r="F2287" t="str">
            <v>PRODUCTION</v>
          </cell>
          <cell r="G2287" t="str">
            <v>Contrôle Qualité</v>
          </cell>
          <cell r="H2287" t="str">
            <v>P6 AV</v>
          </cell>
          <cell r="I2287" t="str">
            <v>EL KADRI MARIEM</v>
          </cell>
          <cell r="J2287" t="str">
            <v>A</v>
          </cell>
          <cell r="K2287" t="str">
            <v>INDIRECTS</v>
          </cell>
          <cell r="L2287" t="str">
            <v>Variable cost at standard</v>
          </cell>
          <cell r="M2287" t="str">
            <v>Contrôle Qualité</v>
          </cell>
          <cell r="N2287">
            <v>45416</v>
          </cell>
          <cell r="P2287">
            <v>-279</v>
          </cell>
          <cell r="Q2287">
            <v>45444</v>
          </cell>
          <cell r="R2287" t="str">
            <v>familliale</v>
          </cell>
          <cell r="T2287" t="str">
            <v>CDD</v>
          </cell>
          <cell r="U2287" t="str">
            <v>Contractuel</v>
          </cell>
          <cell r="V2287">
            <v>45416</v>
          </cell>
          <cell r="W2287">
            <v>45443</v>
          </cell>
          <cell r="Z2287">
            <v>45416</v>
          </cell>
          <cell r="AA2287">
            <v>5</v>
          </cell>
          <cell r="AB2287">
            <v>2024</v>
          </cell>
          <cell r="AC2287">
            <v>2028</v>
          </cell>
          <cell r="AD2287">
            <v>0.83888888888888891</v>
          </cell>
          <cell r="AE2287" t="str">
            <v>&lt; 1</v>
          </cell>
          <cell r="AF2287">
            <v>35906</v>
          </cell>
          <cell r="AG2287">
            <v>26.893150684931506</v>
          </cell>
          <cell r="AH2287" t="str">
            <v>&gt;25&lt; 35</v>
          </cell>
          <cell r="AK2287" t="str">
            <v>12351212</v>
          </cell>
          <cell r="AL2287">
            <v>42669</v>
          </cell>
          <cell r="AM2287" t="str">
            <v>FEMME</v>
          </cell>
          <cell r="AN2287" t="str">
            <v>Célibataire</v>
          </cell>
          <cell r="AP2287" t="str">
            <v>Baccalauréat</v>
          </cell>
          <cell r="AQ2287">
            <v>3</v>
          </cell>
          <cell r="AR2287">
            <v>1</v>
          </cell>
          <cell r="AS2287">
            <v>45781.25</v>
          </cell>
          <cell r="AT2287" t="str">
            <v>Horaire</v>
          </cell>
          <cell r="AU2287">
            <v>3.8780000000000001</v>
          </cell>
          <cell r="AV2287">
            <v>17</v>
          </cell>
          <cell r="AW2287" t="str">
            <v>00100</v>
          </cell>
          <cell r="AX2287" t="str">
            <v>00003447765</v>
          </cell>
          <cell r="AY2287" t="str">
            <v>03</v>
          </cell>
          <cell r="AZ2287" t="str">
            <v>LA POSTE</v>
          </cell>
          <cell r="BA2287" t="str">
            <v>17001000000344776503</v>
          </cell>
          <cell r="BB2287">
            <v>20</v>
          </cell>
          <cell r="BC2287" t="str">
            <v>29 RUE 4672 ZAHROUNI TUNIS</v>
          </cell>
          <cell r="BD2287" t="str">
            <v>TUNIS</v>
          </cell>
          <cell r="BG2287">
            <v>29772904</v>
          </cell>
          <cell r="BK2287" t="str">
            <v>A-P6 AV</v>
          </cell>
          <cell r="BL2287" t="str">
            <v>1.3</v>
          </cell>
          <cell r="BU2287" t="str">
            <v>Non-Actif</v>
          </cell>
        </row>
        <row r="2288">
          <cell r="B2288">
            <v>2348</v>
          </cell>
          <cell r="C2288" t="str">
            <v>Monsieur</v>
          </cell>
          <cell r="D2288" t="str">
            <v>DRIDI MAHDI</v>
          </cell>
          <cell r="E2288" t="str">
            <v>SAGE Tunisia</v>
          </cell>
          <cell r="F2288" t="str">
            <v>PRODUCTION</v>
          </cell>
          <cell r="G2288" t="str">
            <v>Couturière</v>
          </cell>
          <cell r="H2288" t="str">
            <v>P6 AV</v>
          </cell>
          <cell r="I2288" t="str">
            <v>Anis Sbouri</v>
          </cell>
          <cell r="J2288" t="str">
            <v>A</v>
          </cell>
          <cell r="K2288" t="str">
            <v>DIRECTS</v>
          </cell>
          <cell r="L2288" t="str">
            <v>Variable cost at standard</v>
          </cell>
          <cell r="M2288" t="str">
            <v>Couturière</v>
          </cell>
          <cell r="N2288">
            <v>45416</v>
          </cell>
          <cell r="P2288">
            <v>-187</v>
          </cell>
          <cell r="Q2288">
            <v>45523</v>
          </cell>
          <cell r="R2288" t="str">
            <v>conflit avec son chef</v>
          </cell>
          <cell r="T2288" t="str">
            <v>CDD</v>
          </cell>
          <cell r="U2288" t="str">
            <v>Contractuel</v>
          </cell>
          <cell r="V2288">
            <v>45505</v>
          </cell>
          <cell r="W2288">
            <v>45535</v>
          </cell>
          <cell r="Z2288">
            <v>45416</v>
          </cell>
          <cell r="AA2288">
            <v>5</v>
          </cell>
          <cell r="AB2288">
            <v>2024</v>
          </cell>
          <cell r="AC2288">
            <v>2028</v>
          </cell>
          <cell r="AD2288">
            <v>0.83888888888888891</v>
          </cell>
          <cell r="AE2288" t="str">
            <v>&lt; 1</v>
          </cell>
          <cell r="AF2288">
            <v>30389</v>
          </cell>
          <cell r="AG2288">
            <v>42.008219178082193</v>
          </cell>
          <cell r="AH2288" t="str">
            <v>&gt;35&lt; 45</v>
          </cell>
          <cell r="AI2288">
            <v>15374028</v>
          </cell>
          <cell r="AJ2288" t="str">
            <v>00</v>
          </cell>
          <cell r="AK2288" t="str">
            <v>04720486</v>
          </cell>
          <cell r="AL2288">
            <v>37263</v>
          </cell>
          <cell r="AM2288" t="str">
            <v>HOMME</v>
          </cell>
          <cell r="AN2288" t="str">
            <v>Marié(e)</v>
          </cell>
          <cell r="AO2288">
            <v>1</v>
          </cell>
          <cell r="AP2288" t="str">
            <v xml:space="preserve">7 ème année </v>
          </cell>
          <cell r="AQ2288">
            <v>3</v>
          </cell>
          <cell r="AR2288">
            <v>1</v>
          </cell>
          <cell r="AS2288">
            <v>45781.25</v>
          </cell>
          <cell r="AT2288" t="str">
            <v>Horaire</v>
          </cell>
          <cell r="AU2288">
            <v>3.7149999999999999</v>
          </cell>
          <cell r="AV2288">
            <v>25</v>
          </cell>
          <cell r="AW2288">
            <v>13500</v>
          </cell>
          <cell r="AX2288" t="str">
            <v>00000877900</v>
          </cell>
          <cell r="AY2288">
            <v>86</v>
          </cell>
          <cell r="AZ2288" t="str">
            <v>ZITOUNA BANK</v>
          </cell>
          <cell r="BA2288" t="str">
            <v>25135000000087790086</v>
          </cell>
          <cell r="BB2288">
            <v>20</v>
          </cell>
          <cell r="BC2288" t="str">
            <v>13 RUE 4273 EL AGBA</v>
          </cell>
          <cell r="BD2288" t="str">
            <v>TUNIS</v>
          </cell>
          <cell r="BG2288">
            <v>29032771</v>
          </cell>
          <cell r="BJ2288" t="str">
            <v>AGBA</v>
          </cell>
          <cell r="BK2288" t="str">
            <v>A-P6 AV</v>
          </cell>
          <cell r="BL2288" t="str">
            <v>1.1</v>
          </cell>
          <cell r="BU2288" t="str">
            <v>Non-Actif</v>
          </cell>
        </row>
        <row r="2289">
          <cell r="B2289">
            <v>2349</v>
          </cell>
          <cell r="C2289" t="str">
            <v>Madame</v>
          </cell>
          <cell r="D2289" t="str">
            <v>KHALFAOUI YASSMINE</v>
          </cell>
          <cell r="E2289" t="str">
            <v>SAGE Tunisia</v>
          </cell>
          <cell r="F2289" t="str">
            <v>PRODUCTION</v>
          </cell>
          <cell r="G2289" t="str">
            <v>Contrôle Qualité</v>
          </cell>
          <cell r="H2289" t="str">
            <v>P7 AR</v>
          </cell>
          <cell r="I2289" t="str">
            <v>FOUED HOMRANI</v>
          </cell>
          <cell r="J2289" t="str">
            <v>A</v>
          </cell>
          <cell r="K2289" t="str">
            <v>INDIRECTS</v>
          </cell>
          <cell r="L2289" t="str">
            <v>Variable cost at standard</v>
          </cell>
          <cell r="M2289" t="str">
            <v>Contrôle Qualité</v>
          </cell>
          <cell r="N2289">
            <v>45419</v>
          </cell>
          <cell r="P2289">
            <v>-187</v>
          </cell>
          <cell r="Q2289">
            <v>45539</v>
          </cell>
          <cell r="R2289" t="str">
            <v>Education</v>
          </cell>
          <cell r="T2289" t="str">
            <v>CDD</v>
          </cell>
          <cell r="U2289" t="str">
            <v>Contractuel</v>
          </cell>
          <cell r="V2289">
            <v>45505</v>
          </cell>
          <cell r="W2289">
            <v>45535</v>
          </cell>
          <cell r="Z2289">
            <v>45419</v>
          </cell>
          <cell r="AA2289">
            <v>5</v>
          </cell>
          <cell r="AB2289">
            <v>2024</v>
          </cell>
          <cell r="AC2289">
            <v>2028</v>
          </cell>
          <cell r="AD2289">
            <v>0.8305555555555556</v>
          </cell>
          <cell r="AE2289" t="str">
            <v>&lt; 1</v>
          </cell>
          <cell r="AF2289">
            <v>36779</v>
          </cell>
          <cell r="AG2289">
            <v>24.5013698630137</v>
          </cell>
          <cell r="AH2289" t="str">
            <v>&lt; 25</v>
          </cell>
          <cell r="AK2289" t="str">
            <v>13642901</v>
          </cell>
          <cell r="AL2289">
            <v>44861</v>
          </cell>
          <cell r="AM2289" t="str">
            <v>FEMME</v>
          </cell>
          <cell r="AN2289" t="str">
            <v>Célibataire</v>
          </cell>
          <cell r="AP2289" t="str">
            <v xml:space="preserve">Baccalauréat+ Formation maintenance industrielle </v>
          </cell>
          <cell r="AQ2289">
            <v>3</v>
          </cell>
          <cell r="AR2289">
            <v>1</v>
          </cell>
          <cell r="AS2289">
            <v>45784.25</v>
          </cell>
          <cell r="AT2289" t="str">
            <v>Horaire</v>
          </cell>
          <cell r="AU2289">
            <v>3.8780000000000001</v>
          </cell>
          <cell r="AV2289" t="str">
            <v>01</v>
          </cell>
          <cell r="AW2289" t="str">
            <v>01905</v>
          </cell>
          <cell r="AX2289">
            <v>91110291328</v>
          </cell>
          <cell r="AY2289">
            <v>78</v>
          </cell>
          <cell r="AZ2289" t="str">
            <v>ATB</v>
          </cell>
          <cell r="BA2289" t="str">
            <v>01019059111029132878</v>
          </cell>
          <cell r="BB2289">
            <v>20</v>
          </cell>
          <cell r="BC2289" t="str">
            <v>IBN SINA KABARIA</v>
          </cell>
          <cell r="BD2289" t="str">
            <v>BEN AROUS</v>
          </cell>
          <cell r="BG2289">
            <v>27454161</v>
          </cell>
          <cell r="BK2289" t="str">
            <v>A-P7 AR</v>
          </cell>
          <cell r="BL2289" t="str">
            <v>1.3</v>
          </cell>
          <cell r="BU2289" t="str">
            <v>Non-Actif</v>
          </cell>
        </row>
        <row r="2290">
          <cell r="B2290">
            <v>2350</v>
          </cell>
          <cell r="C2290" t="str">
            <v>Madame</v>
          </cell>
          <cell r="D2290" t="str">
            <v>HAMDOUNI HENDA</v>
          </cell>
          <cell r="E2290" t="str">
            <v>SAGE Tunisia</v>
          </cell>
          <cell r="F2290" t="str">
            <v>PRODUCTION</v>
          </cell>
          <cell r="G2290" t="str">
            <v>Couturière</v>
          </cell>
          <cell r="H2290" t="str">
            <v>P6 AV</v>
          </cell>
          <cell r="I2290" t="str">
            <v>ISSAM OUNI</v>
          </cell>
          <cell r="J2290" t="str">
            <v>B</v>
          </cell>
          <cell r="K2290" t="str">
            <v>DIRECTS</v>
          </cell>
          <cell r="L2290" t="str">
            <v>Variable cost at standard</v>
          </cell>
          <cell r="M2290" t="str">
            <v>Couturière</v>
          </cell>
          <cell r="N2290">
            <v>45421</v>
          </cell>
          <cell r="P2290">
            <v>-6</v>
          </cell>
          <cell r="T2290" t="str">
            <v>CDD</v>
          </cell>
          <cell r="U2290" t="str">
            <v>Contractuel</v>
          </cell>
          <cell r="V2290">
            <v>45689</v>
          </cell>
          <cell r="W2290">
            <v>45716</v>
          </cell>
          <cell r="Z2290">
            <v>45421</v>
          </cell>
          <cell r="AA2290">
            <v>5</v>
          </cell>
          <cell r="AB2290">
            <v>2024</v>
          </cell>
          <cell r="AC2290">
            <v>2028</v>
          </cell>
          <cell r="AD2290">
            <v>0.82499999999999996</v>
          </cell>
          <cell r="AE2290" t="str">
            <v>&lt; 1</v>
          </cell>
          <cell r="AF2290">
            <v>30632</v>
          </cell>
          <cell r="AG2290">
            <v>41.342465753424655</v>
          </cell>
          <cell r="AH2290" t="str">
            <v>&gt;35&lt; 45</v>
          </cell>
          <cell r="AI2290">
            <v>16028655</v>
          </cell>
          <cell r="AJ2290" t="str">
            <v>01</v>
          </cell>
          <cell r="AK2290" t="str">
            <v>07117182</v>
          </cell>
          <cell r="AL2290">
            <v>40239</v>
          </cell>
          <cell r="AM2290" t="str">
            <v>FEMME</v>
          </cell>
          <cell r="AN2290" t="str">
            <v>Marié(e)</v>
          </cell>
          <cell r="AP2290" t="str">
            <v>6 ème année primaire</v>
          </cell>
          <cell r="AQ2290">
            <v>3</v>
          </cell>
          <cell r="AR2290">
            <v>1</v>
          </cell>
          <cell r="AS2290">
            <v>45786.25</v>
          </cell>
          <cell r="AT2290" t="str">
            <v>Horaire</v>
          </cell>
          <cell r="AU2290">
            <v>3.7149999999999999</v>
          </cell>
          <cell r="AV2290">
            <v>17</v>
          </cell>
          <cell r="AW2290" t="str">
            <v>00100</v>
          </cell>
          <cell r="AX2290" t="str">
            <v>00002833028</v>
          </cell>
          <cell r="AY2290">
            <v>50</v>
          </cell>
          <cell r="AZ2290" t="str">
            <v>LA POSTE</v>
          </cell>
          <cell r="BA2290" t="str">
            <v>17001000000283302850</v>
          </cell>
          <cell r="BB2290">
            <v>20</v>
          </cell>
          <cell r="BC2290" t="str">
            <v>19 RUE 9054 JEBAL JLOUD</v>
          </cell>
          <cell r="BD2290" t="str">
            <v>TUNIS</v>
          </cell>
          <cell r="BG2290">
            <v>22187993</v>
          </cell>
          <cell r="BJ2290" t="str">
            <v>JEBAL JELOUD</v>
          </cell>
          <cell r="BK2290" t="str">
            <v>B-P6 AV</v>
          </cell>
          <cell r="BL2290" t="str">
            <v>1.1</v>
          </cell>
          <cell r="BT2290">
            <v>199</v>
          </cell>
          <cell r="BU2290" t="str">
            <v>si</v>
          </cell>
        </row>
        <row r="2291">
          <cell r="B2291">
            <v>2351</v>
          </cell>
          <cell r="C2291" t="str">
            <v>Madame</v>
          </cell>
          <cell r="D2291" t="str">
            <v>MENASRIA TAKOUA</v>
          </cell>
          <cell r="E2291" t="str">
            <v>SAGE Tunisia</v>
          </cell>
          <cell r="F2291" t="str">
            <v>PRODUCTION</v>
          </cell>
          <cell r="G2291" t="str">
            <v>Couturière</v>
          </cell>
          <cell r="H2291" t="str">
            <v>P7 AR</v>
          </cell>
          <cell r="I2291" t="str">
            <v>FAYCEL</v>
          </cell>
          <cell r="J2291" t="str">
            <v>B</v>
          </cell>
          <cell r="K2291" t="str">
            <v>DIRECTS</v>
          </cell>
          <cell r="L2291" t="str">
            <v>Variable cost at standard</v>
          </cell>
          <cell r="M2291" t="str">
            <v>Couturière</v>
          </cell>
          <cell r="N2291">
            <v>45419</v>
          </cell>
          <cell r="P2291">
            <v>-279</v>
          </cell>
          <cell r="Q2291">
            <v>45429</v>
          </cell>
          <cell r="R2291" t="str">
            <v>Problème d'intégration</v>
          </cell>
          <cell r="T2291" t="str">
            <v>CDD</v>
          </cell>
          <cell r="U2291" t="str">
            <v>Contractuel</v>
          </cell>
          <cell r="V2291">
            <v>45419</v>
          </cell>
          <cell r="W2291">
            <v>45443</v>
          </cell>
          <cell r="Z2291">
            <v>45419</v>
          </cell>
          <cell r="AA2291">
            <v>5</v>
          </cell>
          <cell r="AB2291">
            <v>2024</v>
          </cell>
          <cell r="AC2291">
            <v>2028</v>
          </cell>
          <cell r="AD2291">
            <v>0.8305555555555556</v>
          </cell>
          <cell r="AE2291" t="str">
            <v>&lt; 1</v>
          </cell>
          <cell r="AF2291">
            <v>37470</v>
          </cell>
          <cell r="AG2291">
            <v>22.608219178082191</v>
          </cell>
          <cell r="AH2291" t="str">
            <v>&lt; 25</v>
          </cell>
          <cell r="AK2291" t="str">
            <v>14369088</v>
          </cell>
          <cell r="AL2291">
            <v>44214</v>
          </cell>
          <cell r="AM2291" t="str">
            <v>FEMME</v>
          </cell>
          <cell r="AN2291" t="str">
            <v>Célibataire</v>
          </cell>
          <cell r="AP2291" t="str">
            <v>Baccalauréat</v>
          </cell>
          <cell r="AQ2291">
            <v>3</v>
          </cell>
          <cell r="AR2291">
            <v>1</v>
          </cell>
          <cell r="AS2291">
            <v>45784.25</v>
          </cell>
          <cell r="AT2291" t="str">
            <v>Horaire</v>
          </cell>
          <cell r="AU2291">
            <v>3.7149999999999999</v>
          </cell>
          <cell r="AV2291">
            <v>12</v>
          </cell>
          <cell r="AW2291">
            <v>11500</v>
          </cell>
          <cell r="AX2291" t="str">
            <v>00002410554</v>
          </cell>
          <cell r="AY2291">
            <v>41</v>
          </cell>
          <cell r="AZ2291" t="str">
            <v>UIB</v>
          </cell>
          <cell r="BA2291" t="str">
            <v>12115000000241055441</v>
          </cell>
          <cell r="BB2291">
            <v>20</v>
          </cell>
          <cell r="BC2291" t="str">
            <v xml:space="preserve">RUE HAJJEJ BEN YOUSSEF DOUAR HICHER </v>
          </cell>
          <cell r="BD2291" t="str">
            <v>MANOUBA</v>
          </cell>
          <cell r="BG2291">
            <v>23995916</v>
          </cell>
          <cell r="BH2291">
            <v>20570744</v>
          </cell>
          <cell r="BK2291" t="str">
            <v>B-P7 AR</v>
          </cell>
          <cell r="BL2291" t="str">
            <v>1.1</v>
          </cell>
          <cell r="BU2291" t="str">
            <v>Non-Actif</v>
          </cell>
        </row>
        <row r="2292">
          <cell r="B2292">
            <v>2352</v>
          </cell>
          <cell r="C2292" t="str">
            <v>Madame</v>
          </cell>
          <cell r="D2292" t="str">
            <v>RIAHI SABRINE</v>
          </cell>
          <cell r="E2292" t="str">
            <v>SAGE Tunisia</v>
          </cell>
          <cell r="F2292" t="str">
            <v>PRODUCTION</v>
          </cell>
          <cell r="G2292" t="str">
            <v>Couturière</v>
          </cell>
          <cell r="H2292" t="str">
            <v>Panda</v>
          </cell>
          <cell r="I2292" t="str">
            <v>HASNA NASRAOUI</v>
          </cell>
          <cell r="J2292" t="str">
            <v>A</v>
          </cell>
          <cell r="K2292" t="str">
            <v>DIRECTS</v>
          </cell>
          <cell r="L2292" t="str">
            <v>Variable cost at standard</v>
          </cell>
          <cell r="M2292" t="str">
            <v>Couturière</v>
          </cell>
          <cell r="N2292">
            <v>45420</v>
          </cell>
          <cell r="P2292">
            <v>-279</v>
          </cell>
          <cell r="Q2292">
            <v>45454</v>
          </cell>
          <cell r="R2292" t="str">
            <v>discipline</v>
          </cell>
          <cell r="T2292" t="str">
            <v>CDD</v>
          </cell>
          <cell r="U2292" t="str">
            <v>Contractuel</v>
          </cell>
          <cell r="V2292">
            <v>45420</v>
          </cell>
          <cell r="W2292">
            <v>45443</v>
          </cell>
          <cell r="Z2292">
            <v>45420</v>
          </cell>
          <cell r="AA2292">
            <v>5</v>
          </cell>
          <cell r="AB2292">
            <v>2024</v>
          </cell>
          <cell r="AC2292">
            <v>2028</v>
          </cell>
          <cell r="AD2292">
            <v>0.82777777777777772</v>
          </cell>
          <cell r="AE2292" t="str">
            <v>&lt; 1</v>
          </cell>
          <cell r="AF2292">
            <v>35247</v>
          </cell>
          <cell r="AG2292">
            <v>28.698630136986303</v>
          </cell>
          <cell r="AH2292" t="str">
            <v>&gt;25&lt; 35</v>
          </cell>
          <cell r="AK2292" t="str">
            <v>13013457</v>
          </cell>
          <cell r="AL2292">
            <v>44141</v>
          </cell>
          <cell r="AM2292" t="str">
            <v>FEMME</v>
          </cell>
          <cell r="AN2292" t="str">
            <v>Marié(e)</v>
          </cell>
          <cell r="AO2292">
            <v>1</v>
          </cell>
          <cell r="AP2292" t="str">
            <v>1ère année sécondaire</v>
          </cell>
          <cell r="AQ2292">
            <v>3</v>
          </cell>
          <cell r="AR2292">
            <v>1</v>
          </cell>
          <cell r="AS2292">
            <v>45785.25</v>
          </cell>
          <cell r="AT2292" t="str">
            <v>Horaire</v>
          </cell>
          <cell r="AU2292">
            <v>3.7149999999999999</v>
          </cell>
          <cell r="AV2292">
            <v>25</v>
          </cell>
          <cell r="AW2292">
            <v>13500</v>
          </cell>
          <cell r="AX2292" t="str">
            <v>00001258216</v>
          </cell>
          <cell r="AY2292">
            <v>52</v>
          </cell>
          <cell r="AZ2292" t="str">
            <v>ZITOUNA BANK</v>
          </cell>
          <cell r="BA2292" t="str">
            <v>25135000000125821652</v>
          </cell>
          <cell r="BB2292">
            <v>20</v>
          </cell>
          <cell r="BC2292" t="str">
            <v>10 RUE 4429 ZAHROUNI</v>
          </cell>
          <cell r="BD2292" t="str">
            <v>TUNIS</v>
          </cell>
          <cell r="BG2292">
            <v>21496110</v>
          </cell>
          <cell r="BK2292" t="str">
            <v>A-Panda</v>
          </cell>
          <cell r="BL2292" t="str">
            <v>1.1</v>
          </cell>
          <cell r="BU2292" t="str">
            <v>Non-Actif</v>
          </cell>
        </row>
        <row r="2293">
          <cell r="B2293">
            <v>2353</v>
          </cell>
          <cell r="C2293" t="str">
            <v>Monsieur</v>
          </cell>
          <cell r="D2293" t="str">
            <v>HAFSI ACHREF</v>
          </cell>
          <cell r="E2293" t="str">
            <v>SAGE Tunisia</v>
          </cell>
          <cell r="F2293" t="str">
            <v>PRODUCTION</v>
          </cell>
          <cell r="G2293" t="str">
            <v>Couturière</v>
          </cell>
          <cell r="H2293" t="str">
            <v>P6 AR</v>
          </cell>
          <cell r="I2293" t="str">
            <v>Bel Hadj Mohamed</v>
          </cell>
          <cell r="J2293" t="str">
            <v>A</v>
          </cell>
          <cell r="K2293" t="str">
            <v>DIRECTS</v>
          </cell>
          <cell r="L2293" t="str">
            <v>Variable cost at standard</v>
          </cell>
          <cell r="M2293" t="str">
            <v>Couturière</v>
          </cell>
          <cell r="N2293">
            <v>45419</v>
          </cell>
          <cell r="P2293">
            <v>-218</v>
          </cell>
          <cell r="Q2293">
            <v>45505</v>
          </cell>
          <cell r="R2293" t="str">
            <v>nouvelle opportunité</v>
          </cell>
          <cell r="T2293" t="str">
            <v>CDD</v>
          </cell>
          <cell r="U2293" t="str">
            <v>Contractuel</v>
          </cell>
          <cell r="V2293">
            <v>45474</v>
          </cell>
          <cell r="W2293">
            <v>45504</v>
          </cell>
          <cell r="Z2293">
            <v>45419</v>
          </cell>
          <cell r="AA2293">
            <v>5</v>
          </cell>
          <cell r="AB2293">
            <v>2024</v>
          </cell>
          <cell r="AC2293">
            <v>2028</v>
          </cell>
          <cell r="AD2293">
            <v>0.8305555555555556</v>
          </cell>
          <cell r="AE2293" t="str">
            <v>&lt; 1</v>
          </cell>
          <cell r="AF2293">
            <v>34712</v>
          </cell>
          <cell r="AG2293">
            <v>30.164383561643834</v>
          </cell>
          <cell r="AH2293" t="str">
            <v>&gt;25&lt; 35</v>
          </cell>
          <cell r="AI2293">
            <v>16867380</v>
          </cell>
          <cell r="AJ2293" t="str">
            <v>04</v>
          </cell>
          <cell r="AK2293" t="str">
            <v>07214065</v>
          </cell>
          <cell r="AL2293">
            <v>41542</v>
          </cell>
          <cell r="AM2293" t="str">
            <v>HOMME</v>
          </cell>
          <cell r="AN2293" t="str">
            <v>Célibataire</v>
          </cell>
          <cell r="AP2293" t="str">
            <v>1ère année sécondaire</v>
          </cell>
          <cell r="AQ2293">
            <v>3</v>
          </cell>
          <cell r="AR2293">
            <v>1</v>
          </cell>
          <cell r="AS2293">
            <v>45784.25</v>
          </cell>
          <cell r="AT2293" t="str">
            <v>Horaire</v>
          </cell>
          <cell r="AU2293">
            <v>3.7149999999999999</v>
          </cell>
          <cell r="AV2293">
            <v>17</v>
          </cell>
          <cell r="AW2293" t="str">
            <v>00100</v>
          </cell>
          <cell r="AX2293" t="str">
            <v>00002184962</v>
          </cell>
          <cell r="AY2293">
            <v>77</v>
          </cell>
          <cell r="AZ2293" t="str">
            <v>La poste</v>
          </cell>
          <cell r="BA2293" t="str">
            <v>17001000000218496277</v>
          </cell>
          <cell r="BB2293">
            <v>20</v>
          </cell>
          <cell r="BC2293" t="str">
            <v xml:space="preserve">15 RUE 10416 CITE NOUR </v>
          </cell>
          <cell r="BD2293" t="str">
            <v>TUNIS</v>
          </cell>
          <cell r="BG2293">
            <v>90110344</v>
          </cell>
          <cell r="BK2293" t="str">
            <v>A-P6 AR</v>
          </cell>
          <cell r="BL2293" t="str">
            <v>1.1</v>
          </cell>
          <cell r="BU2293" t="str">
            <v>Non-Actif</v>
          </cell>
        </row>
        <row r="2294">
          <cell r="B2294">
            <v>2354</v>
          </cell>
          <cell r="C2294" t="str">
            <v>Madame</v>
          </cell>
          <cell r="D2294" t="str">
            <v>ABBES MOUNA</v>
          </cell>
          <cell r="E2294" t="str">
            <v>SAGE Tunisia</v>
          </cell>
          <cell r="F2294" t="str">
            <v>PRODUCTION</v>
          </cell>
          <cell r="G2294" t="str">
            <v>Couturière</v>
          </cell>
          <cell r="H2294" t="str">
            <v>P6 AV</v>
          </cell>
          <cell r="I2294" t="str">
            <v>EL KADRI MARIEM</v>
          </cell>
          <cell r="J2294" t="str">
            <v>A</v>
          </cell>
          <cell r="K2294" t="str">
            <v>DIRECTS</v>
          </cell>
          <cell r="L2294" t="str">
            <v>Variable cost at standard</v>
          </cell>
          <cell r="M2294" t="str">
            <v>Couturière</v>
          </cell>
          <cell r="N2294">
            <v>45419</v>
          </cell>
          <cell r="P2294">
            <v>-157</v>
          </cell>
          <cell r="Q2294">
            <v>45572</v>
          </cell>
          <cell r="R2294" t="str">
            <v>PERSONNEL</v>
          </cell>
          <cell r="T2294" t="str">
            <v>CDD</v>
          </cell>
          <cell r="U2294" t="str">
            <v>Contractuel</v>
          </cell>
          <cell r="V2294">
            <v>45536</v>
          </cell>
          <cell r="W2294">
            <v>45565</v>
          </cell>
          <cell r="Z2294">
            <v>45419</v>
          </cell>
          <cell r="AA2294">
            <v>5</v>
          </cell>
          <cell r="AB2294">
            <v>2024</v>
          </cell>
          <cell r="AC2294">
            <v>2028</v>
          </cell>
          <cell r="AD2294">
            <v>0.8305555555555556</v>
          </cell>
          <cell r="AE2294" t="str">
            <v>&lt; 1</v>
          </cell>
          <cell r="AF2294">
            <v>33242</v>
          </cell>
          <cell r="AG2294">
            <v>34.19178082191781</v>
          </cell>
          <cell r="AH2294" t="str">
            <v>&gt;25&lt; 35</v>
          </cell>
          <cell r="AI2294">
            <v>16444850</v>
          </cell>
          <cell r="AJ2294" t="str">
            <v>03</v>
          </cell>
          <cell r="AK2294" t="str">
            <v>09511471</v>
          </cell>
          <cell r="AL2294">
            <v>40453</v>
          </cell>
          <cell r="AM2294" t="str">
            <v>FEMME</v>
          </cell>
          <cell r="AN2294" t="str">
            <v>Célibataire</v>
          </cell>
          <cell r="AQ2294">
            <v>3</v>
          </cell>
          <cell r="AR2294">
            <v>1</v>
          </cell>
          <cell r="AS2294">
            <v>45784.25</v>
          </cell>
          <cell r="AT2294" t="str">
            <v>Horaire</v>
          </cell>
          <cell r="AU2294">
            <v>3.7149999999999999</v>
          </cell>
          <cell r="AV2294" t="str">
            <v>07</v>
          </cell>
          <cell r="AW2294" t="str">
            <v>08001</v>
          </cell>
          <cell r="AX2294">
            <v>38105516820</v>
          </cell>
          <cell r="AY2294">
            <v>53</v>
          </cell>
          <cell r="AZ2294" t="str">
            <v>AMEN BANK</v>
          </cell>
          <cell r="BA2294" t="str">
            <v>07080013810551682053</v>
          </cell>
          <cell r="BB2294">
            <v>20</v>
          </cell>
          <cell r="BC2294" t="str">
            <v xml:space="preserve">BORJ ENNOUR BORJ EL AMRI </v>
          </cell>
          <cell r="BD2294" t="str">
            <v>MANOUBA</v>
          </cell>
          <cell r="BG2294">
            <v>54137733</v>
          </cell>
          <cell r="BJ2294" t="str">
            <v>BORJ AL AMRI</v>
          </cell>
          <cell r="BK2294" t="str">
            <v>A-P6 AV</v>
          </cell>
          <cell r="BL2294" t="str">
            <v>1.1</v>
          </cell>
          <cell r="BU2294" t="str">
            <v>Non-Actif</v>
          </cell>
        </row>
        <row r="2295">
          <cell r="B2295">
            <v>2355</v>
          </cell>
          <cell r="C2295" t="str">
            <v>Madame</v>
          </cell>
          <cell r="D2295" t="str">
            <v>BEN ALIA SAMEH</v>
          </cell>
          <cell r="E2295" t="str">
            <v>SAGE Tunisia</v>
          </cell>
          <cell r="F2295" t="str">
            <v>PRODUCTION</v>
          </cell>
          <cell r="G2295" t="str">
            <v>Contrôle Qualité</v>
          </cell>
          <cell r="H2295" t="str">
            <v>P7 AR</v>
          </cell>
          <cell r="I2295" t="str">
            <v>Safa</v>
          </cell>
          <cell r="J2295" t="str">
            <v>A</v>
          </cell>
          <cell r="K2295" t="str">
            <v>INDIRECTS</v>
          </cell>
          <cell r="L2295" t="str">
            <v>Variable cost at standard</v>
          </cell>
          <cell r="M2295" t="str">
            <v>Contrôle Qualité</v>
          </cell>
          <cell r="N2295">
            <v>45419</v>
          </cell>
          <cell r="P2295">
            <v>-187</v>
          </cell>
          <cell r="Q2295">
            <v>45539</v>
          </cell>
          <cell r="R2295" t="str">
            <v>étude</v>
          </cell>
          <cell r="T2295" t="str">
            <v>CDD</v>
          </cell>
          <cell r="U2295" t="str">
            <v>Contractuel</v>
          </cell>
          <cell r="V2295">
            <v>45505</v>
          </cell>
          <cell r="W2295">
            <v>45535</v>
          </cell>
          <cell r="Z2295">
            <v>45419</v>
          </cell>
          <cell r="AA2295">
            <v>5</v>
          </cell>
          <cell r="AB2295">
            <v>2024</v>
          </cell>
          <cell r="AC2295">
            <v>2028</v>
          </cell>
          <cell r="AD2295">
            <v>0.8305555555555556</v>
          </cell>
          <cell r="AE2295" t="str">
            <v>&lt; 1</v>
          </cell>
          <cell r="AF2295">
            <v>36603</v>
          </cell>
          <cell r="AG2295">
            <v>24.983561643835618</v>
          </cell>
          <cell r="AH2295" t="str">
            <v>&lt; 25</v>
          </cell>
          <cell r="AK2295" t="str">
            <v>13648061</v>
          </cell>
          <cell r="AL2295">
            <v>45149</v>
          </cell>
          <cell r="AM2295" t="str">
            <v>FEMME</v>
          </cell>
          <cell r="AN2295" t="str">
            <v>Célibataire</v>
          </cell>
          <cell r="AP2295" t="str">
            <v>Baccalauréat + formation info de gestion</v>
          </cell>
          <cell r="AQ2295">
            <v>3</v>
          </cell>
          <cell r="AR2295">
            <v>1</v>
          </cell>
          <cell r="AS2295">
            <v>45784.25</v>
          </cell>
          <cell r="AT2295" t="str">
            <v>Horaire</v>
          </cell>
          <cell r="AU2295">
            <v>3.8780000000000001</v>
          </cell>
          <cell r="AV2295" t="str">
            <v>01</v>
          </cell>
          <cell r="AW2295" t="str">
            <v>01905</v>
          </cell>
          <cell r="AX2295">
            <v>91110291429</v>
          </cell>
          <cell r="AY2295">
            <v>66</v>
          </cell>
          <cell r="AZ2295" t="str">
            <v>ATB</v>
          </cell>
          <cell r="BA2295" t="str">
            <v>01019059111029142966</v>
          </cell>
          <cell r="BB2295">
            <v>20</v>
          </cell>
          <cell r="BC2295" t="str">
            <v>IBN SINA KABARIA</v>
          </cell>
          <cell r="BD2295" t="str">
            <v>BEN AROUS</v>
          </cell>
          <cell r="BG2295">
            <v>27201934</v>
          </cell>
          <cell r="BK2295" t="str">
            <v>A-P7 AR</v>
          </cell>
          <cell r="BL2295" t="str">
            <v>1.3</v>
          </cell>
          <cell r="BU2295" t="str">
            <v>Non-Actif</v>
          </cell>
        </row>
        <row r="2296">
          <cell r="B2296">
            <v>2356</v>
          </cell>
          <cell r="C2296" t="str">
            <v>Madame</v>
          </cell>
          <cell r="D2296" t="str">
            <v>SAMTI KAOUTHER</v>
          </cell>
          <cell r="E2296" t="str">
            <v>SAGE Tunisia</v>
          </cell>
          <cell r="F2296" t="str">
            <v>PRODUCTION</v>
          </cell>
          <cell r="G2296" t="str">
            <v>Couturière</v>
          </cell>
          <cell r="H2296" t="str">
            <v>P6 AV</v>
          </cell>
          <cell r="I2296" t="str">
            <v>EL KADRI MARIEM</v>
          </cell>
          <cell r="J2296" t="str">
            <v>A</v>
          </cell>
          <cell r="K2296" t="str">
            <v>DIRECTS</v>
          </cell>
          <cell r="L2296" t="str">
            <v>Variable cost at standard</v>
          </cell>
          <cell r="M2296" t="str">
            <v>Couturière</v>
          </cell>
          <cell r="N2296">
            <v>45419</v>
          </cell>
          <cell r="P2296">
            <v>-6</v>
          </cell>
          <cell r="T2296" t="str">
            <v>CDD</v>
          </cell>
          <cell r="U2296" t="str">
            <v>Contractuel</v>
          </cell>
          <cell r="V2296">
            <v>45689</v>
          </cell>
          <cell r="W2296">
            <v>45716</v>
          </cell>
          <cell r="Z2296">
            <v>45419</v>
          </cell>
          <cell r="AA2296">
            <v>5</v>
          </cell>
          <cell r="AB2296">
            <v>2024</v>
          </cell>
          <cell r="AC2296">
            <v>2028</v>
          </cell>
          <cell r="AD2296">
            <v>0.8305555555555556</v>
          </cell>
          <cell r="AE2296" t="str">
            <v>&lt; 1</v>
          </cell>
          <cell r="AF2296">
            <v>26012</v>
          </cell>
          <cell r="AG2296">
            <v>54</v>
          </cell>
          <cell r="AH2296" t="str">
            <v>&gt;45&lt; 55</v>
          </cell>
          <cell r="AI2296">
            <v>11773881</v>
          </cell>
          <cell r="AJ2296" t="str">
            <v>03</v>
          </cell>
          <cell r="AK2296" t="str">
            <v>04662958</v>
          </cell>
          <cell r="AL2296">
            <v>41898</v>
          </cell>
          <cell r="AM2296" t="str">
            <v>FEMME</v>
          </cell>
          <cell r="AN2296" t="str">
            <v>Marié(e)</v>
          </cell>
          <cell r="AP2296" t="str">
            <v>5ème année primaire</v>
          </cell>
          <cell r="AQ2296">
            <v>3</v>
          </cell>
          <cell r="AR2296">
            <v>1</v>
          </cell>
          <cell r="AS2296">
            <v>45784.25</v>
          </cell>
          <cell r="AT2296" t="str">
            <v>Horaire</v>
          </cell>
          <cell r="AU2296">
            <v>3.7149999999999999</v>
          </cell>
          <cell r="AV2296">
            <v>17</v>
          </cell>
          <cell r="AW2296" t="str">
            <v>00100</v>
          </cell>
          <cell r="AX2296" t="str">
            <v>00003447802</v>
          </cell>
          <cell r="AY2296">
            <v>86</v>
          </cell>
          <cell r="AZ2296" t="str">
            <v>LA POSTE</v>
          </cell>
          <cell r="BA2296" t="str">
            <v>17001000000344780286</v>
          </cell>
          <cell r="BB2296">
            <v>20</v>
          </cell>
          <cell r="BC2296" t="str">
            <v>65 RUE 4692 ZAHROUNI</v>
          </cell>
          <cell r="BD2296" t="str">
            <v>TUNIS</v>
          </cell>
          <cell r="BG2296">
            <v>58912154</v>
          </cell>
          <cell r="BJ2296" t="str">
            <v>ZAHROUNI</v>
          </cell>
          <cell r="BK2296" t="str">
            <v>A-P6 AV</v>
          </cell>
          <cell r="BL2296" t="str">
            <v>1.1</v>
          </cell>
          <cell r="BT2296">
            <v>1078</v>
          </cell>
          <cell r="BU2296" t="str">
            <v>si</v>
          </cell>
        </row>
        <row r="2297">
          <cell r="B2297">
            <v>2357</v>
          </cell>
          <cell r="C2297" t="str">
            <v>Madame</v>
          </cell>
          <cell r="D2297" t="str">
            <v>MESALMI BOUTHEINA</v>
          </cell>
          <cell r="E2297" t="str">
            <v>SAGE Tunisia</v>
          </cell>
          <cell r="F2297" t="str">
            <v>PRODUCTION</v>
          </cell>
          <cell r="G2297" t="str">
            <v>Contrôle Qualité</v>
          </cell>
          <cell r="H2297" t="str">
            <v>P6 AV</v>
          </cell>
          <cell r="I2297" t="str">
            <v>EL KADRI MARIEM</v>
          </cell>
          <cell r="J2297" t="str">
            <v>A</v>
          </cell>
          <cell r="K2297" t="str">
            <v>INDIRECTS</v>
          </cell>
          <cell r="L2297" t="str">
            <v>Variable cost at standard</v>
          </cell>
          <cell r="M2297" t="str">
            <v>Contrôle Qualité</v>
          </cell>
          <cell r="N2297">
            <v>45421</v>
          </cell>
          <cell r="P2297">
            <v>-279</v>
          </cell>
          <cell r="Q2297">
            <v>45444</v>
          </cell>
          <cell r="R2297" t="str">
            <v>personnel</v>
          </cell>
          <cell r="T2297" t="str">
            <v>CDD</v>
          </cell>
          <cell r="U2297" t="str">
            <v>Contractuel</v>
          </cell>
          <cell r="V2297">
            <v>45421</v>
          </cell>
          <cell r="W2297">
            <v>45443</v>
          </cell>
          <cell r="Z2297">
            <v>45421</v>
          </cell>
          <cell r="AA2297">
            <v>5</v>
          </cell>
          <cell r="AB2297">
            <v>2024</v>
          </cell>
          <cell r="AC2297">
            <v>2028</v>
          </cell>
          <cell r="AD2297">
            <v>0.82499999999999996</v>
          </cell>
          <cell r="AE2297" t="str">
            <v>&lt; 1</v>
          </cell>
          <cell r="AF2297">
            <v>36069</v>
          </cell>
          <cell r="AG2297">
            <v>26.446575342465753</v>
          </cell>
          <cell r="AH2297" t="str">
            <v>&gt;25&lt; 35</v>
          </cell>
          <cell r="AI2297">
            <v>17405942</v>
          </cell>
          <cell r="AJ2297" t="str">
            <v>03</v>
          </cell>
          <cell r="AK2297" t="str">
            <v>12355794</v>
          </cell>
          <cell r="AL2297">
            <v>42957</v>
          </cell>
          <cell r="AM2297" t="str">
            <v>FEMME</v>
          </cell>
          <cell r="AN2297" t="str">
            <v>Célibataire</v>
          </cell>
          <cell r="AP2297" t="str">
            <v>BAC+2</v>
          </cell>
          <cell r="AQ2297">
            <v>3</v>
          </cell>
          <cell r="AR2297">
            <v>1</v>
          </cell>
          <cell r="AS2297">
            <v>45786.25</v>
          </cell>
          <cell r="AT2297" t="str">
            <v>Horaire</v>
          </cell>
          <cell r="AU2297">
            <v>3.8780000000000001</v>
          </cell>
          <cell r="AV2297">
            <v>17</v>
          </cell>
          <cell r="AW2297">
            <v>53594</v>
          </cell>
          <cell r="AX2297" t="str">
            <v>01722013618</v>
          </cell>
          <cell r="AY2297">
            <v>52</v>
          </cell>
          <cell r="AZ2297" t="str">
            <v>LA POSTE</v>
          </cell>
          <cell r="BA2297" t="str">
            <v>17535940172201361852</v>
          </cell>
          <cell r="BB2297">
            <v>20</v>
          </cell>
          <cell r="BC2297" t="str">
            <v>DENDEN</v>
          </cell>
          <cell r="BD2297" t="str">
            <v>MANOUBA</v>
          </cell>
          <cell r="BG2297">
            <v>24034878</v>
          </cell>
          <cell r="BK2297" t="str">
            <v>A-P6 AV</v>
          </cell>
          <cell r="BL2297" t="str">
            <v>1.3</v>
          </cell>
          <cell r="BU2297" t="str">
            <v>Non-Actif</v>
          </cell>
        </row>
        <row r="2298">
          <cell r="B2298">
            <v>2358</v>
          </cell>
          <cell r="C2298" t="str">
            <v>Madame</v>
          </cell>
          <cell r="D2298" t="str">
            <v>HASSINE SONIA</v>
          </cell>
          <cell r="E2298" t="str">
            <v>SAGE Tunisia</v>
          </cell>
          <cell r="F2298" t="str">
            <v>PRODUCTION</v>
          </cell>
          <cell r="G2298" t="str">
            <v>Couturière</v>
          </cell>
          <cell r="H2298" t="str">
            <v>P6 AV</v>
          </cell>
          <cell r="I2298" t="str">
            <v>EL KADRI MARIEM</v>
          </cell>
          <cell r="J2298" t="str">
            <v>A</v>
          </cell>
          <cell r="K2298" t="str">
            <v>DIRECTS</v>
          </cell>
          <cell r="L2298" t="str">
            <v>Variable cost at standard</v>
          </cell>
          <cell r="M2298" t="str">
            <v>Couturière</v>
          </cell>
          <cell r="N2298">
            <v>45420</v>
          </cell>
          <cell r="P2298">
            <v>-6</v>
          </cell>
          <cell r="T2298" t="str">
            <v>CDD</v>
          </cell>
          <cell r="U2298" t="str">
            <v>Contractuel</v>
          </cell>
          <cell r="V2298">
            <v>45689</v>
          </cell>
          <cell r="W2298">
            <v>45716</v>
          </cell>
          <cell r="Z2298">
            <v>45420</v>
          </cell>
          <cell r="AA2298">
            <v>5</v>
          </cell>
          <cell r="AB2298">
            <v>2024</v>
          </cell>
          <cell r="AC2298">
            <v>2028</v>
          </cell>
          <cell r="AD2298">
            <v>0.82777777777777772</v>
          </cell>
          <cell r="AE2298" t="str">
            <v>&lt; 1</v>
          </cell>
          <cell r="AF2298">
            <v>34140</v>
          </cell>
          <cell r="AG2298">
            <v>31.731506849315068</v>
          </cell>
          <cell r="AH2298" t="str">
            <v>&gt;25&lt; 35</v>
          </cell>
          <cell r="AI2298">
            <v>17282583</v>
          </cell>
          <cell r="AJ2298" t="str">
            <v>00</v>
          </cell>
          <cell r="AK2298" t="str">
            <v>13005129</v>
          </cell>
          <cell r="AL2298">
            <v>41452</v>
          </cell>
          <cell r="AM2298" t="str">
            <v>FEMME</v>
          </cell>
          <cell r="AN2298" t="str">
            <v>Célibataire</v>
          </cell>
          <cell r="AP2298" t="str">
            <v>8ème année</v>
          </cell>
          <cell r="AQ2298">
            <v>3</v>
          </cell>
          <cell r="AR2298">
            <v>1</v>
          </cell>
          <cell r="AS2298">
            <v>45785.25</v>
          </cell>
          <cell r="AT2298" t="str">
            <v>Horaire</v>
          </cell>
          <cell r="AU2298">
            <v>3.7149999999999999</v>
          </cell>
          <cell r="AV2298">
            <v>17</v>
          </cell>
          <cell r="AW2298" t="str">
            <v>00100</v>
          </cell>
          <cell r="AX2298" t="str">
            <v>00003485513</v>
          </cell>
          <cell r="AY2298">
            <v>55</v>
          </cell>
          <cell r="AZ2298" t="str">
            <v>LA POSTE</v>
          </cell>
          <cell r="BA2298" t="str">
            <v>17001000000348551355</v>
          </cell>
          <cell r="BB2298">
            <v>20</v>
          </cell>
          <cell r="BC2298" t="str">
            <v>3 RUE ALAIN SAVARY SIDI HASSINE</v>
          </cell>
          <cell r="BD2298" t="str">
            <v>TUNIS</v>
          </cell>
          <cell r="BG2298">
            <v>23723383</v>
          </cell>
          <cell r="BJ2298" t="str">
            <v>SIDI HSSINE</v>
          </cell>
          <cell r="BK2298" t="str">
            <v>A-P6 AV</v>
          </cell>
          <cell r="BL2298" t="str">
            <v>1.1</v>
          </cell>
          <cell r="BT2298">
            <v>1079</v>
          </cell>
          <cell r="BU2298" t="str">
            <v>si</v>
          </cell>
        </row>
        <row r="2299">
          <cell r="B2299">
            <v>2359</v>
          </cell>
          <cell r="C2299" t="str">
            <v>Madame</v>
          </cell>
          <cell r="D2299" t="str">
            <v>BAHLI LATIFA</v>
          </cell>
          <cell r="E2299" t="str">
            <v>SAGE Tunisia</v>
          </cell>
          <cell r="F2299" t="str">
            <v>PRODUCTION</v>
          </cell>
          <cell r="G2299" t="str">
            <v>Couturière</v>
          </cell>
          <cell r="H2299" t="str">
            <v>P6 AV</v>
          </cell>
          <cell r="I2299" t="str">
            <v>ISSAM OUNI</v>
          </cell>
          <cell r="J2299" t="str">
            <v>B</v>
          </cell>
          <cell r="K2299" t="str">
            <v>DIRECTS</v>
          </cell>
          <cell r="L2299" t="str">
            <v>Variable cost at standard</v>
          </cell>
          <cell r="M2299" t="str">
            <v>Couturière</v>
          </cell>
          <cell r="N2299">
            <v>45420</v>
          </cell>
          <cell r="P2299">
            <v>-6</v>
          </cell>
          <cell r="T2299" t="str">
            <v>CDD</v>
          </cell>
          <cell r="U2299" t="str">
            <v>Contractuel</v>
          </cell>
          <cell r="V2299">
            <v>45689</v>
          </cell>
          <cell r="W2299">
            <v>45716</v>
          </cell>
          <cell r="Z2299">
            <v>45420</v>
          </cell>
          <cell r="AA2299">
            <v>5</v>
          </cell>
          <cell r="AB2299">
            <v>2024</v>
          </cell>
          <cell r="AC2299">
            <v>2028</v>
          </cell>
          <cell r="AD2299">
            <v>0.82777777777777772</v>
          </cell>
          <cell r="AE2299" t="str">
            <v>&lt; 1</v>
          </cell>
          <cell r="AF2299">
            <v>37198</v>
          </cell>
          <cell r="AG2299">
            <v>23.353424657534248</v>
          </cell>
          <cell r="AH2299" t="str">
            <v>&lt; 25</v>
          </cell>
          <cell r="AK2299" t="str">
            <v>13039729</v>
          </cell>
          <cell r="AL2299">
            <v>44841</v>
          </cell>
          <cell r="AM2299" t="str">
            <v>FEMME</v>
          </cell>
          <cell r="AN2299" t="str">
            <v>Célibataire</v>
          </cell>
          <cell r="AP2299" t="str">
            <v>6 ème année primaire</v>
          </cell>
          <cell r="AQ2299">
            <v>3</v>
          </cell>
          <cell r="AR2299">
            <v>1</v>
          </cell>
          <cell r="AS2299">
            <v>45785.25</v>
          </cell>
          <cell r="AT2299" t="str">
            <v>Horaire</v>
          </cell>
          <cell r="AU2299">
            <v>3.7149999999999999</v>
          </cell>
          <cell r="AV2299">
            <v>17</v>
          </cell>
          <cell r="AW2299" t="str">
            <v>00100</v>
          </cell>
          <cell r="AX2299" t="str">
            <v>00003447975</v>
          </cell>
          <cell r="AY2299">
            <v>52</v>
          </cell>
          <cell r="AZ2299" t="str">
            <v>La poste</v>
          </cell>
          <cell r="BA2299" t="str">
            <v>17001000000344797552</v>
          </cell>
          <cell r="BB2299">
            <v>20</v>
          </cell>
          <cell r="BC2299" t="str">
            <v>13 RUE MOHAMED SAYELA ZAHROUNI</v>
          </cell>
          <cell r="BD2299" t="str">
            <v>TUNIS</v>
          </cell>
          <cell r="BG2299">
            <v>25930198</v>
          </cell>
          <cell r="BJ2299" t="str">
            <v>ZAHROUNI</v>
          </cell>
          <cell r="BK2299" t="str">
            <v>B-P6 AV</v>
          </cell>
          <cell r="BL2299" t="str">
            <v>1.1</v>
          </cell>
          <cell r="BT2299">
            <v>231</v>
          </cell>
          <cell r="BU2299" t="str">
            <v>si</v>
          </cell>
        </row>
        <row r="2300">
          <cell r="B2300">
            <v>2360</v>
          </cell>
          <cell r="C2300" t="str">
            <v>Madame</v>
          </cell>
          <cell r="D2300" t="str">
            <v>SRAYRI OUMAIMA</v>
          </cell>
          <cell r="E2300" t="str">
            <v>SAGE Tunisia</v>
          </cell>
          <cell r="F2300" t="str">
            <v>PRODUCTION</v>
          </cell>
          <cell r="G2300" t="str">
            <v>Contrôle Qualité</v>
          </cell>
          <cell r="H2300" t="str">
            <v>P7 AR</v>
          </cell>
          <cell r="I2300" t="str">
            <v>FAYCEL</v>
          </cell>
          <cell r="J2300" t="str">
            <v>B</v>
          </cell>
          <cell r="K2300" t="str">
            <v>INDIRECTS</v>
          </cell>
          <cell r="L2300" t="str">
            <v>Variable cost at standard</v>
          </cell>
          <cell r="M2300" t="str">
            <v>Contrôle Qualité</v>
          </cell>
          <cell r="N2300">
            <v>45420</v>
          </cell>
          <cell r="P2300">
            <v>-249</v>
          </cell>
          <cell r="Q2300">
            <v>45456</v>
          </cell>
          <cell r="R2300" t="str">
            <v>personnel</v>
          </cell>
          <cell r="T2300" t="str">
            <v>CDD</v>
          </cell>
          <cell r="U2300" t="str">
            <v>Contractuel</v>
          </cell>
          <cell r="V2300">
            <v>45444</v>
          </cell>
          <cell r="W2300">
            <v>45473</v>
          </cell>
          <cell r="Z2300">
            <v>45420</v>
          </cell>
          <cell r="AA2300">
            <v>5</v>
          </cell>
          <cell r="AB2300">
            <v>2024</v>
          </cell>
          <cell r="AC2300">
            <v>2028</v>
          </cell>
          <cell r="AD2300">
            <v>0.82777777777777772</v>
          </cell>
          <cell r="AE2300" t="str">
            <v>&lt; 1</v>
          </cell>
          <cell r="AF2300">
            <v>37423</v>
          </cell>
          <cell r="AG2300">
            <v>22.736986301369864</v>
          </cell>
          <cell r="AH2300" t="str">
            <v>&lt; 25</v>
          </cell>
          <cell r="AK2300" t="str">
            <v>11677163</v>
          </cell>
          <cell r="AL2300">
            <v>44455</v>
          </cell>
          <cell r="AM2300" t="str">
            <v>FEMME</v>
          </cell>
          <cell r="AN2300" t="str">
            <v>Célibataire</v>
          </cell>
          <cell r="AP2300" t="str">
            <v>Baccalauréat+ Formation d'informatique de fabrication</v>
          </cell>
          <cell r="AQ2300">
            <v>3</v>
          </cell>
          <cell r="AR2300">
            <v>1</v>
          </cell>
          <cell r="AS2300">
            <v>45785.25</v>
          </cell>
          <cell r="AT2300" t="str">
            <v>Horaire</v>
          </cell>
          <cell r="AU2300">
            <v>3.8780000000000001</v>
          </cell>
          <cell r="AV2300">
            <v>17</v>
          </cell>
          <cell r="AW2300" t="str">
            <v>00100</v>
          </cell>
          <cell r="AX2300" t="str">
            <v>00003448014</v>
          </cell>
          <cell r="AY2300">
            <v>32</v>
          </cell>
          <cell r="AZ2300" t="str">
            <v>La poste</v>
          </cell>
          <cell r="BA2300" t="str">
            <v>17001000000344801432</v>
          </cell>
          <cell r="BB2300">
            <v>20</v>
          </cell>
          <cell r="BC2300" t="str">
            <v>08 RUE 42366 CITE MECHTEL HRAIRIA</v>
          </cell>
          <cell r="BD2300" t="str">
            <v>TUNIS</v>
          </cell>
          <cell r="BG2300">
            <v>99070110</v>
          </cell>
          <cell r="BK2300" t="str">
            <v>B-P7 AR</v>
          </cell>
          <cell r="BL2300" t="str">
            <v>1.3</v>
          </cell>
          <cell r="BU2300" t="str">
            <v>Non-Actif</v>
          </cell>
        </row>
        <row r="2301">
          <cell r="B2301">
            <v>2361</v>
          </cell>
          <cell r="C2301" t="str">
            <v>Madame</v>
          </cell>
          <cell r="D2301" t="str">
            <v>KETHIRI FATEN</v>
          </cell>
          <cell r="E2301" t="str">
            <v>SAGE Tunisia</v>
          </cell>
          <cell r="F2301" t="str">
            <v>PRODUCTION</v>
          </cell>
          <cell r="G2301" t="str">
            <v>Couturière</v>
          </cell>
          <cell r="H2301" t="str">
            <v>P6 AV</v>
          </cell>
          <cell r="I2301" t="str">
            <v>Anis Sbouri</v>
          </cell>
          <cell r="J2301" t="str">
            <v>A</v>
          </cell>
          <cell r="K2301" t="str">
            <v>DIRECTS</v>
          </cell>
          <cell r="L2301" t="str">
            <v>Variable cost at standard</v>
          </cell>
          <cell r="M2301" t="str">
            <v>Couturière</v>
          </cell>
          <cell r="N2301">
            <v>45420</v>
          </cell>
          <cell r="P2301">
            <v>-187</v>
          </cell>
          <cell r="Q2301">
            <v>45539</v>
          </cell>
          <cell r="R2301" t="str">
            <v>transport</v>
          </cell>
          <cell r="T2301" t="str">
            <v>CDD</v>
          </cell>
          <cell r="U2301" t="str">
            <v>Contractuel</v>
          </cell>
          <cell r="V2301">
            <v>45505</v>
          </cell>
          <cell r="W2301">
            <v>45535</v>
          </cell>
          <cell r="Z2301">
            <v>45420</v>
          </cell>
          <cell r="AA2301">
            <v>5</v>
          </cell>
          <cell r="AB2301">
            <v>2024</v>
          </cell>
          <cell r="AC2301">
            <v>2028</v>
          </cell>
          <cell r="AD2301">
            <v>0.82777777777777772</v>
          </cell>
          <cell r="AE2301" t="str">
            <v>&lt; 1</v>
          </cell>
          <cell r="AF2301">
            <v>30438</v>
          </cell>
          <cell r="AG2301">
            <v>41.873972602739727</v>
          </cell>
          <cell r="AH2301" t="str">
            <v>&gt;35&lt; 45</v>
          </cell>
          <cell r="AI2301">
            <v>16029350</v>
          </cell>
          <cell r="AJ2301" t="str">
            <v>07</v>
          </cell>
          <cell r="AK2301" t="str">
            <v>08523295</v>
          </cell>
          <cell r="AL2301">
            <v>45336</v>
          </cell>
          <cell r="AM2301" t="str">
            <v>FEMME</v>
          </cell>
          <cell r="AN2301" t="str">
            <v>Marié(e)</v>
          </cell>
          <cell r="AO2301">
            <v>2</v>
          </cell>
          <cell r="AP2301" t="str">
            <v xml:space="preserve">7 ème année </v>
          </cell>
          <cell r="AQ2301">
            <v>3</v>
          </cell>
          <cell r="AR2301">
            <v>1</v>
          </cell>
          <cell r="AS2301">
            <v>45785.25</v>
          </cell>
          <cell r="AT2301" t="str">
            <v>Horaire</v>
          </cell>
          <cell r="AU2301">
            <v>3.7149999999999999</v>
          </cell>
          <cell r="AV2301">
            <v>17</v>
          </cell>
          <cell r="AW2301" t="str">
            <v>00100</v>
          </cell>
          <cell r="AX2301" t="str">
            <v>00003448191</v>
          </cell>
          <cell r="AY2301">
            <v>83</v>
          </cell>
          <cell r="AZ2301" t="str">
            <v>La poste</v>
          </cell>
          <cell r="BA2301" t="str">
            <v>17001000000344819183</v>
          </cell>
          <cell r="BB2301">
            <v>20</v>
          </cell>
          <cell r="BC2301" t="str">
            <v>57 RUE NAZEHA MEGRINE</v>
          </cell>
          <cell r="BD2301" t="str">
            <v>BEN AROUS</v>
          </cell>
          <cell r="BG2301">
            <v>92848904</v>
          </cell>
          <cell r="BK2301" t="str">
            <v>A-P6 AV</v>
          </cell>
          <cell r="BL2301" t="str">
            <v>1.1</v>
          </cell>
          <cell r="BU2301" t="str">
            <v>Non-Actif</v>
          </cell>
          <cell r="BV2301" t="str">
            <v>P6 AV CA</v>
          </cell>
        </row>
        <row r="2302">
          <cell r="B2302">
            <v>2362</v>
          </cell>
          <cell r="C2302" t="str">
            <v>Madame</v>
          </cell>
          <cell r="D2302" t="str">
            <v>JENDOUBI LEILA</v>
          </cell>
          <cell r="E2302" t="str">
            <v>SAGE Tunisia</v>
          </cell>
          <cell r="F2302" t="str">
            <v>PRODUCTION</v>
          </cell>
          <cell r="G2302" t="str">
            <v>Couturière</v>
          </cell>
          <cell r="H2302" t="str">
            <v>P6 AV</v>
          </cell>
          <cell r="I2302" t="str">
            <v>EL KADRI MARIEM</v>
          </cell>
          <cell r="J2302" t="str">
            <v>A</v>
          </cell>
          <cell r="K2302" t="str">
            <v>DIRECTS</v>
          </cell>
          <cell r="L2302" t="str">
            <v>Variable cost at standard</v>
          </cell>
          <cell r="M2302" t="str">
            <v>Couturière</v>
          </cell>
          <cell r="N2302">
            <v>45420</v>
          </cell>
          <cell r="P2302">
            <v>-6</v>
          </cell>
          <cell r="T2302" t="str">
            <v>CDD</v>
          </cell>
          <cell r="U2302" t="str">
            <v>Contractuel</v>
          </cell>
          <cell r="V2302">
            <v>45689</v>
          </cell>
          <cell r="W2302">
            <v>45716</v>
          </cell>
          <cell r="Z2302">
            <v>45420</v>
          </cell>
          <cell r="AA2302">
            <v>5</v>
          </cell>
          <cell r="AB2302">
            <v>2024</v>
          </cell>
          <cell r="AC2302">
            <v>2028</v>
          </cell>
          <cell r="AD2302">
            <v>0.82777777777777772</v>
          </cell>
          <cell r="AE2302" t="str">
            <v>&lt; 1</v>
          </cell>
          <cell r="AF2302">
            <v>30474</v>
          </cell>
          <cell r="AG2302">
            <v>41.775342465753425</v>
          </cell>
          <cell r="AH2302" t="str">
            <v>&gt;35&lt; 45</v>
          </cell>
          <cell r="AI2302">
            <v>16069361</v>
          </cell>
          <cell r="AJ2302" t="str">
            <v>00</v>
          </cell>
          <cell r="AK2302" t="str">
            <v>09159672</v>
          </cell>
          <cell r="AL2302">
            <v>40221</v>
          </cell>
          <cell r="AM2302" t="str">
            <v>FEMME</v>
          </cell>
          <cell r="AN2302" t="str">
            <v>Marié(e)</v>
          </cell>
          <cell r="AO2302">
            <v>4</v>
          </cell>
          <cell r="AP2302" t="str">
            <v>9ème année</v>
          </cell>
          <cell r="AQ2302">
            <v>3</v>
          </cell>
          <cell r="AR2302">
            <v>1</v>
          </cell>
          <cell r="AS2302">
            <v>45785.25</v>
          </cell>
          <cell r="AT2302" t="str">
            <v>Horaire</v>
          </cell>
          <cell r="AU2302">
            <v>3.7149999999999999</v>
          </cell>
          <cell r="AV2302">
            <v>17</v>
          </cell>
          <cell r="AW2302" t="str">
            <v>00100</v>
          </cell>
          <cell r="AX2302" t="str">
            <v>00000034501</v>
          </cell>
          <cell r="AY2302">
            <v>87</v>
          </cell>
          <cell r="AZ2302" t="str">
            <v>La poste</v>
          </cell>
          <cell r="BA2302" t="str">
            <v>17001000000003450187</v>
          </cell>
          <cell r="BB2302">
            <v>20</v>
          </cell>
          <cell r="BC2302" t="str">
            <v>CITE NACEUR CHAOUAT JEDAIDA</v>
          </cell>
          <cell r="BD2302" t="str">
            <v>MANOUBA</v>
          </cell>
          <cell r="BG2302">
            <v>95358296</v>
          </cell>
          <cell r="BJ2302" t="str">
            <v>JDAIDA</v>
          </cell>
          <cell r="BK2302" t="str">
            <v>A-P6 AV</v>
          </cell>
          <cell r="BL2302" t="str">
            <v>1.1</v>
          </cell>
          <cell r="BT2302">
            <v>1081</v>
          </cell>
          <cell r="BU2302" t="str">
            <v>si</v>
          </cell>
        </row>
        <row r="2303">
          <cell r="B2303">
            <v>2363</v>
          </cell>
          <cell r="C2303" t="str">
            <v>Madame</v>
          </cell>
          <cell r="D2303" t="str">
            <v>HEDHILI NOUR HOUDA</v>
          </cell>
          <cell r="E2303" t="str">
            <v>SAGE Tunisia</v>
          </cell>
          <cell r="F2303" t="str">
            <v>PRODUCTION</v>
          </cell>
          <cell r="G2303" t="str">
            <v>Couturière</v>
          </cell>
          <cell r="H2303" t="str">
            <v>P6 AV</v>
          </cell>
          <cell r="I2303" t="str">
            <v>EL KADRI MARIEM</v>
          </cell>
          <cell r="J2303" t="str">
            <v>A</v>
          </cell>
          <cell r="K2303" t="str">
            <v>DIRECTS</v>
          </cell>
          <cell r="L2303" t="str">
            <v>Variable cost at standard</v>
          </cell>
          <cell r="M2303" t="str">
            <v>Couturière</v>
          </cell>
          <cell r="N2303">
            <v>45420</v>
          </cell>
          <cell r="P2303">
            <v>-6</v>
          </cell>
          <cell r="T2303" t="str">
            <v>CDD</v>
          </cell>
          <cell r="U2303" t="str">
            <v>Contractuel</v>
          </cell>
          <cell r="V2303">
            <v>45689</v>
          </cell>
          <cell r="W2303">
            <v>45716</v>
          </cell>
          <cell r="Z2303">
            <v>45420</v>
          </cell>
          <cell r="AA2303">
            <v>5</v>
          </cell>
          <cell r="AB2303">
            <v>2024</v>
          </cell>
          <cell r="AC2303">
            <v>2028</v>
          </cell>
          <cell r="AD2303">
            <v>0.82777777777777772</v>
          </cell>
          <cell r="AE2303" t="str">
            <v>&lt; 1</v>
          </cell>
          <cell r="AF2303">
            <v>37384</v>
          </cell>
          <cell r="AG2303">
            <v>22.843835616438355</v>
          </cell>
          <cell r="AH2303" t="str">
            <v>&lt; 25</v>
          </cell>
          <cell r="AI2303">
            <v>17679915</v>
          </cell>
          <cell r="AJ2303" t="str">
            <v>06</v>
          </cell>
          <cell r="AK2303" t="str">
            <v>11671755</v>
          </cell>
          <cell r="AL2303">
            <v>43803</v>
          </cell>
          <cell r="AM2303" t="str">
            <v>FEMME</v>
          </cell>
          <cell r="AN2303" t="str">
            <v>Célibataire</v>
          </cell>
          <cell r="AP2303" t="str">
            <v>4ème année primaire+ Formation couture</v>
          </cell>
          <cell r="AQ2303">
            <v>3</v>
          </cell>
          <cell r="AR2303">
            <v>1</v>
          </cell>
          <cell r="AS2303">
            <v>45785.25</v>
          </cell>
          <cell r="AT2303" t="str">
            <v>Horaire</v>
          </cell>
          <cell r="AU2303">
            <v>3.7149999999999999</v>
          </cell>
          <cell r="AV2303">
            <v>10</v>
          </cell>
          <cell r="AW2303" t="str">
            <v>04515</v>
          </cell>
          <cell r="AX2303">
            <v>80011411788</v>
          </cell>
          <cell r="AY2303">
            <v>59</v>
          </cell>
          <cell r="AZ2303" t="str">
            <v>STB</v>
          </cell>
          <cell r="BA2303" t="str">
            <v>10045158001141178859</v>
          </cell>
          <cell r="BB2303">
            <v>20</v>
          </cell>
          <cell r="BC2303" t="str">
            <v>15 RUE 42246 GHDIR EL GOLLA EL AGBA</v>
          </cell>
          <cell r="BD2303" t="str">
            <v>TUNIS</v>
          </cell>
          <cell r="BG2303">
            <v>28618451</v>
          </cell>
          <cell r="BJ2303" t="str">
            <v>AGBA</v>
          </cell>
          <cell r="BK2303" t="str">
            <v>A-P6 AV</v>
          </cell>
          <cell r="BL2303" t="str">
            <v>1.1</v>
          </cell>
          <cell r="BT2303">
            <v>1082</v>
          </cell>
          <cell r="BU2303" t="str">
            <v>si</v>
          </cell>
        </row>
        <row r="2304">
          <cell r="B2304">
            <v>2364</v>
          </cell>
          <cell r="C2304" t="str">
            <v>Monsieur</v>
          </cell>
          <cell r="D2304" t="str">
            <v>MASTOURI NABIL</v>
          </cell>
          <cell r="E2304" t="str">
            <v>SAGE Tunisia</v>
          </cell>
          <cell r="F2304" t="str">
            <v>PRODUCTION</v>
          </cell>
          <cell r="G2304" t="str">
            <v>Couturière</v>
          </cell>
          <cell r="H2304" t="str">
            <v>P6 AV</v>
          </cell>
          <cell r="I2304" t="str">
            <v>ISSAM OUNI</v>
          </cell>
          <cell r="J2304" t="str">
            <v>B</v>
          </cell>
          <cell r="K2304" t="str">
            <v>DIRECTS</v>
          </cell>
          <cell r="L2304" t="str">
            <v>Variable cost at standard</v>
          </cell>
          <cell r="M2304" t="str">
            <v>Couturière</v>
          </cell>
          <cell r="N2304">
            <v>45420</v>
          </cell>
          <cell r="P2304">
            <v>-218</v>
          </cell>
          <cell r="Q2304">
            <v>45505</v>
          </cell>
          <cell r="R2304" t="str">
            <v>familliale</v>
          </cell>
          <cell r="T2304" t="str">
            <v>CDD</v>
          </cell>
          <cell r="U2304" t="str">
            <v>Contractuel</v>
          </cell>
          <cell r="V2304">
            <v>45474</v>
          </cell>
          <cell r="W2304">
            <v>45504</v>
          </cell>
          <cell r="Z2304">
            <v>45420</v>
          </cell>
          <cell r="AA2304">
            <v>5</v>
          </cell>
          <cell r="AB2304">
            <v>2024</v>
          </cell>
          <cell r="AC2304">
            <v>2028</v>
          </cell>
          <cell r="AD2304">
            <v>0.82777777777777772</v>
          </cell>
          <cell r="AE2304" t="str">
            <v>&lt; 1</v>
          </cell>
          <cell r="AF2304">
            <v>26347</v>
          </cell>
          <cell r="AG2304">
            <v>53.082191780821915</v>
          </cell>
          <cell r="AH2304" t="str">
            <v>&gt;45&lt; 55</v>
          </cell>
          <cell r="AI2304">
            <v>11818779</v>
          </cell>
          <cell r="AJ2304" t="str">
            <v>01</v>
          </cell>
          <cell r="AK2304" t="str">
            <v>07254032</v>
          </cell>
          <cell r="AL2304">
            <v>43550</v>
          </cell>
          <cell r="AM2304" t="str">
            <v>HOMME</v>
          </cell>
          <cell r="AN2304" t="str">
            <v>Célibataire</v>
          </cell>
          <cell r="AP2304" t="str">
            <v>6 ème année primaire</v>
          </cell>
          <cell r="AQ2304">
            <v>3</v>
          </cell>
          <cell r="AR2304">
            <v>1</v>
          </cell>
          <cell r="AS2304">
            <v>45785.25</v>
          </cell>
          <cell r="AT2304" t="str">
            <v>Horaire</v>
          </cell>
          <cell r="AU2304">
            <v>3.7149999999999999</v>
          </cell>
          <cell r="AV2304">
            <v>17</v>
          </cell>
          <cell r="AW2304" t="str">
            <v>00100</v>
          </cell>
          <cell r="AX2304" t="str">
            <v>00003450282</v>
          </cell>
          <cell r="AY2304">
            <v>18</v>
          </cell>
          <cell r="AZ2304" t="str">
            <v>La poste</v>
          </cell>
          <cell r="BA2304" t="str">
            <v>17001000000345028218</v>
          </cell>
          <cell r="BB2304">
            <v>20</v>
          </cell>
          <cell r="BC2304" t="str">
            <v>08 RUE HAJEB EL AYOUN CITE CHABEB DOUAR HICHER</v>
          </cell>
          <cell r="BD2304" t="str">
            <v>MANOUBA</v>
          </cell>
          <cell r="BG2304">
            <v>22375004</v>
          </cell>
          <cell r="BK2304" t="str">
            <v>B-P6 AV</v>
          </cell>
          <cell r="BL2304" t="str">
            <v>1.1</v>
          </cell>
          <cell r="BU2304" t="str">
            <v>Non-Actif</v>
          </cell>
        </row>
        <row r="2305">
          <cell r="B2305">
            <v>2365</v>
          </cell>
          <cell r="C2305" t="str">
            <v>Monsieur</v>
          </cell>
          <cell r="D2305" t="str">
            <v>JABARI TAREK</v>
          </cell>
          <cell r="E2305" t="str">
            <v>SAGE Tunisia</v>
          </cell>
          <cell r="F2305" t="str">
            <v>PRODUCTION</v>
          </cell>
          <cell r="G2305" t="str">
            <v>Couturière</v>
          </cell>
          <cell r="H2305" t="str">
            <v>P6 AV</v>
          </cell>
          <cell r="I2305" t="str">
            <v>EL KADRI MARIEM</v>
          </cell>
          <cell r="J2305" t="str">
            <v>A</v>
          </cell>
          <cell r="K2305" t="str">
            <v>DIRECTS</v>
          </cell>
          <cell r="L2305" t="str">
            <v>Variable cost at standard</v>
          </cell>
          <cell r="M2305" t="str">
            <v>Couturière</v>
          </cell>
          <cell r="N2305">
            <v>45420</v>
          </cell>
          <cell r="Q2305">
            <v>45420</v>
          </cell>
          <cell r="R2305" t="str">
            <v>intégration</v>
          </cell>
          <cell r="T2305" t="str">
            <v>CDD</v>
          </cell>
          <cell r="U2305" t="str">
            <v>Contractuel</v>
          </cell>
          <cell r="V2305">
            <v>45420</v>
          </cell>
          <cell r="W2305">
            <v>45443</v>
          </cell>
          <cell r="Z2305">
            <v>45420</v>
          </cell>
          <cell r="AA2305">
            <v>5</v>
          </cell>
          <cell r="AB2305">
            <v>2024</v>
          </cell>
          <cell r="AC2305">
            <v>2028</v>
          </cell>
          <cell r="AD2305">
            <v>0.82777777777777772</v>
          </cell>
          <cell r="AE2305" t="str">
            <v>&lt; 1</v>
          </cell>
          <cell r="AF2305">
            <v>29005</v>
          </cell>
          <cell r="AG2305">
            <v>45.8</v>
          </cell>
          <cell r="AH2305" t="str">
            <v>&gt;45&lt; 55</v>
          </cell>
          <cell r="AI2305">
            <v>12660474</v>
          </cell>
          <cell r="AJ2305" t="str">
            <v>04</v>
          </cell>
          <cell r="AK2305" t="str">
            <v>07350537</v>
          </cell>
          <cell r="AL2305">
            <v>36638</v>
          </cell>
          <cell r="AM2305" t="str">
            <v>HOMME</v>
          </cell>
          <cell r="AN2305" t="str">
            <v>Marié(e)</v>
          </cell>
          <cell r="AO2305">
            <v>2</v>
          </cell>
          <cell r="AP2305" t="str">
            <v>6 ème année primaire</v>
          </cell>
          <cell r="AQ2305">
            <v>3</v>
          </cell>
          <cell r="AR2305">
            <v>1</v>
          </cell>
          <cell r="AS2305">
            <v>45785.25</v>
          </cell>
          <cell r="AT2305" t="str">
            <v>Horaire</v>
          </cell>
          <cell r="AU2305">
            <v>3.7149999999999999</v>
          </cell>
          <cell r="BA2305" t="str">
            <v/>
          </cell>
          <cell r="BB2305">
            <v>0</v>
          </cell>
          <cell r="BC2305" t="str">
            <v>QUARTIER MEHAJER TEBORBA</v>
          </cell>
          <cell r="BD2305" t="str">
            <v>ARIANA</v>
          </cell>
          <cell r="BG2305">
            <v>21125932</v>
          </cell>
          <cell r="BK2305" t="str">
            <v>A-P6 AV</v>
          </cell>
          <cell r="BL2305" t="str">
            <v>1.1</v>
          </cell>
          <cell r="BU2305" t="str">
            <v>Non-Actif</v>
          </cell>
        </row>
        <row r="2306">
          <cell r="B2306">
            <v>2366</v>
          </cell>
          <cell r="C2306" t="str">
            <v>Madame</v>
          </cell>
          <cell r="D2306" t="str">
            <v>AKARI NOURA</v>
          </cell>
          <cell r="E2306" t="str">
            <v>SAGE Tunisia</v>
          </cell>
          <cell r="F2306" t="str">
            <v>PRODUCTION</v>
          </cell>
          <cell r="G2306" t="str">
            <v>Couturière</v>
          </cell>
          <cell r="H2306" t="str">
            <v>P6 AV</v>
          </cell>
          <cell r="I2306" t="str">
            <v>Anis Sbouri</v>
          </cell>
          <cell r="J2306" t="str">
            <v>A</v>
          </cell>
          <cell r="K2306" t="str">
            <v>DIRECTS</v>
          </cell>
          <cell r="L2306" t="str">
            <v>Variable cost at standard</v>
          </cell>
          <cell r="M2306" t="str">
            <v>Couturière</v>
          </cell>
          <cell r="N2306">
            <v>45420</v>
          </cell>
          <cell r="P2306">
            <v>-65</v>
          </cell>
          <cell r="Q2306">
            <v>45658</v>
          </cell>
          <cell r="R2306" t="str">
            <v>probleme salaire</v>
          </cell>
          <cell r="T2306" t="str">
            <v>CDD</v>
          </cell>
          <cell r="U2306" t="str">
            <v>Contractuel</v>
          </cell>
          <cell r="V2306">
            <v>45627</v>
          </cell>
          <cell r="W2306">
            <v>45657</v>
          </cell>
          <cell r="Z2306">
            <v>45420</v>
          </cell>
          <cell r="AA2306">
            <v>5</v>
          </cell>
          <cell r="AB2306">
            <v>2024</v>
          </cell>
          <cell r="AC2306">
            <v>2028</v>
          </cell>
          <cell r="AD2306">
            <v>0.82777777777777772</v>
          </cell>
          <cell r="AE2306" t="str">
            <v>&lt; 1</v>
          </cell>
          <cell r="AF2306">
            <v>29955</v>
          </cell>
          <cell r="AG2306">
            <v>43.197260273972603</v>
          </cell>
          <cell r="AH2306" t="str">
            <v>&gt;35&lt; 45</v>
          </cell>
          <cell r="AI2306">
            <v>12477590</v>
          </cell>
          <cell r="AJ2306" t="str">
            <v>02</v>
          </cell>
          <cell r="AK2306" t="str">
            <v>07361227</v>
          </cell>
          <cell r="AL2306">
            <v>42304</v>
          </cell>
          <cell r="AM2306" t="str">
            <v>FEMME</v>
          </cell>
          <cell r="AN2306" t="str">
            <v>Marié(e)</v>
          </cell>
          <cell r="AO2306">
            <v>4</v>
          </cell>
          <cell r="AP2306" t="str">
            <v>6 ème année primaire</v>
          </cell>
          <cell r="AQ2306">
            <v>3</v>
          </cell>
          <cell r="AR2306">
            <v>1</v>
          </cell>
          <cell r="AS2306">
            <v>45785.25</v>
          </cell>
          <cell r="AT2306" t="str">
            <v>Horaire</v>
          </cell>
          <cell r="AU2306">
            <v>3.7149999999999999</v>
          </cell>
          <cell r="AV2306">
            <v>17</v>
          </cell>
          <cell r="AW2306" t="str">
            <v>00100</v>
          </cell>
          <cell r="AX2306" t="str">
            <v>00003449959</v>
          </cell>
          <cell r="AY2306">
            <v>17</v>
          </cell>
          <cell r="AZ2306" t="str">
            <v>La poste</v>
          </cell>
          <cell r="BA2306" t="str">
            <v>17001000000344995917</v>
          </cell>
          <cell r="BB2306">
            <v>20</v>
          </cell>
          <cell r="BC2306" t="str">
            <v>CITE RIADH PONT DE BIZERTE</v>
          </cell>
          <cell r="BD2306" t="str">
            <v>ARIANA</v>
          </cell>
          <cell r="BG2306">
            <v>98448937</v>
          </cell>
          <cell r="BJ2306" t="str">
            <v>PONT BIZERTE</v>
          </cell>
          <cell r="BK2306" t="str">
            <v>A-P6 AV</v>
          </cell>
          <cell r="BL2306" t="str">
            <v>1.1</v>
          </cell>
          <cell r="BU2306" t="str">
            <v>Non-Actif</v>
          </cell>
          <cell r="BV2306" t="str">
            <v>P6 AV CA</v>
          </cell>
        </row>
        <row r="2307">
          <cell r="B2307">
            <v>2367</v>
          </cell>
          <cell r="C2307" t="str">
            <v>Madame</v>
          </cell>
          <cell r="D2307" t="str">
            <v>DRIDI MALEKE</v>
          </cell>
          <cell r="E2307" t="str">
            <v>SAGE Tunisia</v>
          </cell>
          <cell r="F2307" t="str">
            <v>PRODUCTION</v>
          </cell>
          <cell r="G2307" t="str">
            <v>Couturière</v>
          </cell>
          <cell r="H2307" t="str">
            <v>P6 AV</v>
          </cell>
          <cell r="I2307" t="str">
            <v>ISSAM OUNI</v>
          </cell>
          <cell r="J2307" t="str">
            <v>B</v>
          </cell>
          <cell r="K2307" t="str">
            <v>DIRECTS</v>
          </cell>
          <cell r="L2307" t="str">
            <v>Variable cost at standard</v>
          </cell>
          <cell r="M2307" t="str">
            <v>Couturière</v>
          </cell>
          <cell r="N2307">
            <v>45421</v>
          </cell>
          <cell r="P2307">
            <v>-34</v>
          </cell>
          <cell r="Q2307">
            <v>45681</v>
          </cell>
          <cell r="R2307" t="str">
            <v>discipline</v>
          </cell>
          <cell r="T2307" t="str">
            <v>CDD</v>
          </cell>
          <cell r="U2307" t="str">
            <v>Contractuel</v>
          </cell>
          <cell r="V2307">
            <v>45658</v>
          </cell>
          <cell r="W2307">
            <v>45688</v>
          </cell>
          <cell r="Z2307">
            <v>45421</v>
          </cell>
          <cell r="AA2307">
            <v>5</v>
          </cell>
          <cell r="AB2307">
            <v>2024</v>
          </cell>
          <cell r="AC2307">
            <v>2028</v>
          </cell>
          <cell r="AD2307">
            <v>0.82499999999999996</v>
          </cell>
          <cell r="AE2307" t="str">
            <v>&lt; 1</v>
          </cell>
          <cell r="AF2307">
            <v>35799</v>
          </cell>
          <cell r="AG2307">
            <v>27.186301369863013</v>
          </cell>
          <cell r="AH2307" t="str">
            <v>&gt;25&lt; 35</v>
          </cell>
          <cell r="AI2307">
            <v>17125766</v>
          </cell>
          <cell r="AJ2307" t="str">
            <v>00</v>
          </cell>
          <cell r="AK2307" t="str">
            <v>11399062</v>
          </cell>
          <cell r="AL2307">
            <v>42038</v>
          </cell>
          <cell r="AM2307" t="str">
            <v>FEMME</v>
          </cell>
          <cell r="AN2307" t="str">
            <v>Marié(e)</v>
          </cell>
          <cell r="AO2307">
            <v>1</v>
          </cell>
          <cell r="AP2307" t="str">
            <v>1ère année sécondaire+ Formation couture</v>
          </cell>
          <cell r="AQ2307">
            <v>3</v>
          </cell>
          <cell r="AR2307">
            <v>1</v>
          </cell>
          <cell r="AS2307">
            <v>45786.25</v>
          </cell>
          <cell r="AT2307" t="str">
            <v>Horaire</v>
          </cell>
          <cell r="AU2307">
            <v>3.7149999999999999</v>
          </cell>
          <cell r="AV2307">
            <v>17</v>
          </cell>
          <cell r="AW2307">
            <v>20600</v>
          </cell>
          <cell r="AX2307" t="str">
            <v>00002582280</v>
          </cell>
          <cell r="AY2307">
            <v>49</v>
          </cell>
          <cell r="AZ2307" t="str">
            <v>LA POSTE</v>
          </cell>
          <cell r="BA2307" t="str">
            <v>17206000000258228049</v>
          </cell>
          <cell r="BB2307">
            <v>20</v>
          </cell>
          <cell r="BC2307" t="str">
            <v>SIDI MEDIEN</v>
          </cell>
          <cell r="BD2307" t="str">
            <v>TUNIS</v>
          </cell>
          <cell r="BG2307">
            <v>93370527</v>
          </cell>
          <cell r="BJ2307" t="str">
            <v>SIDI MEDIEN</v>
          </cell>
          <cell r="BK2307" t="str">
            <v>B-P6 AV</v>
          </cell>
          <cell r="BL2307" t="str">
            <v>1.1</v>
          </cell>
          <cell r="BU2307" t="str">
            <v>Non-Actif</v>
          </cell>
        </row>
        <row r="2308">
          <cell r="B2308">
            <v>2368</v>
          </cell>
          <cell r="C2308" t="str">
            <v>Madame</v>
          </cell>
          <cell r="D2308" t="str">
            <v xml:space="preserve">DRIDI ABIR </v>
          </cell>
          <cell r="E2308" t="str">
            <v>SAGE Tunisia</v>
          </cell>
          <cell r="F2308" t="str">
            <v>PRODUCTION</v>
          </cell>
          <cell r="G2308" t="str">
            <v>Couturière</v>
          </cell>
          <cell r="H2308" t="str">
            <v>P6 AV</v>
          </cell>
          <cell r="I2308" t="str">
            <v>ISSAM OUNI</v>
          </cell>
          <cell r="J2308" t="str">
            <v>B</v>
          </cell>
          <cell r="K2308" t="str">
            <v>DIRECTS</v>
          </cell>
          <cell r="L2308" t="str">
            <v>Variable cost at standard</v>
          </cell>
          <cell r="M2308" t="str">
            <v>Couturière</v>
          </cell>
          <cell r="N2308">
            <v>45421</v>
          </cell>
          <cell r="P2308">
            <v>-6</v>
          </cell>
          <cell r="T2308" t="str">
            <v>CDD</v>
          </cell>
          <cell r="U2308" t="str">
            <v>Contractuel</v>
          </cell>
          <cell r="V2308">
            <v>45689</v>
          </cell>
          <cell r="W2308">
            <v>45716</v>
          </cell>
          <cell r="Z2308">
            <v>45421</v>
          </cell>
          <cell r="AA2308">
            <v>5</v>
          </cell>
          <cell r="AB2308">
            <v>2024</v>
          </cell>
          <cell r="AC2308">
            <v>2028</v>
          </cell>
          <cell r="AD2308">
            <v>0.82499999999999996</v>
          </cell>
          <cell r="AE2308" t="str">
            <v>&lt; 1</v>
          </cell>
          <cell r="AF2308">
            <v>36700</v>
          </cell>
          <cell r="AG2308">
            <v>24.717808219178082</v>
          </cell>
          <cell r="AH2308" t="str">
            <v>&lt; 25</v>
          </cell>
          <cell r="AI2308">
            <v>17194559</v>
          </cell>
          <cell r="AJ2308" t="str">
            <v>07</v>
          </cell>
          <cell r="AK2308" t="str">
            <v>11436000</v>
          </cell>
          <cell r="AL2308">
            <v>43571</v>
          </cell>
          <cell r="AM2308" t="str">
            <v>FEMME</v>
          </cell>
          <cell r="AN2308" t="str">
            <v>Célibataire</v>
          </cell>
          <cell r="AP2308" t="str">
            <v>1ère année sécondaire+ Formation couture</v>
          </cell>
          <cell r="AQ2308">
            <v>3</v>
          </cell>
          <cell r="AR2308">
            <v>1</v>
          </cell>
          <cell r="AS2308">
            <v>45786.25</v>
          </cell>
          <cell r="AT2308" t="str">
            <v>Horaire</v>
          </cell>
          <cell r="AU2308">
            <v>3.7149999999999999</v>
          </cell>
          <cell r="AV2308">
            <v>25</v>
          </cell>
          <cell r="AW2308">
            <v>11100</v>
          </cell>
          <cell r="AX2308" t="str">
            <v>00000755592</v>
          </cell>
          <cell r="AY2308">
            <v>72</v>
          </cell>
          <cell r="AZ2308" t="str">
            <v>ZITOUNA BANK</v>
          </cell>
          <cell r="BA2308" t="str">
            <v>25111000000075559272</v>
          </cell>
          <cell r="BB2308">
            <v>20</v>
          </cell>
          <cell r="BC2308" t="str">
            <v>SIDI MEDIEN</v>
          </cell>
          <cell r="BD2308" t="str">
            <v>TUNIS</v>
          </cell>
          <cell r="BG2308">
            <v>28028522</v>
          </cell>
          <cell r="BJ2308" t="str">
            <v>SIDI MEDIEN</v>
          </cell>
          <cell r="BK2308" t="str">
            <v>B-P6 AV</v>
          </cell>
          <cell r="BL2308" t="str">
            <v>1.1</v>
          </cell>
          <cell r="BT2308">
            <v>1158</v>
          </cell>
          <cell r="BU2308" t="str">
            <v>si</v>
          </cell>
        </row>
        <row r="2309">
          <cell r="B2309">
            <v>2369</v>
          </cell>
          <cell r="C2309" t="str">
            <v>Monsieur</v>
          </cell>
          <cell r="D2309" t="str">
            <v>OUECHTETI DHIA</v>
          </cell>
          <cell r="E2309" t="str">
            <v>SAGE Tunisia</v>
          </cell>
          <cell r="F2309" t="str">
            <v>PRODUCTION</v>
          </cell>
          <cell r="G2309" t="str">
            <v>Prép CAMPO</v>
          </cell>
          <cell r="H2309" t="str">
            <v>P7 AR</v>
          </cell>
          <cell r="I2309" t="str">
            <v>MOHAMED MAALAOUI</v>
          </cell>
          <cell r="J2309" t="str">
            <v>A</v>
          </cell>
          <cell r="K2309" t="str">
            <v>DIRECTS</v>
          </cell>
          <cell r="L2309" t="str">
            <v>Variable cost at standard</v>
          </cell>
          <cell r="M2309" t="str">
            <v>Prép CAMPO</v>
          </cell>
          <cell r="N2309">
            <v>45421</v>
          </cell>
          <cell r="P2309">
            <v>-157</v>
          </cell>
          <cell r="Q2309">
            <v>45552</v>
          </cell>
          <cell r="R2309" t="str">
            <v>personnel</v>
          </cell>
          <cell r="T2309" t="str">
            <v>CDD</v>
          </cell>
          <cell r="U2309" t="str">
            <v>Contractuel</v>
          </cell>
          <cell r="V2309">
            <v>45536</v>
          </cell>
          <cell r="W2309">
            <v>45565</v>
          </cell>
          <cell r="Z2309">
            <v>45421</v>
          </cell>
          <cell r="AA2309">
            <v>5</v>
          </cell>
          <cell r="AB2309">
            <v>2024</v>
          </cell>
          <cell r="AC2309">
            <v>2028</v>
          </cell>
          <cell r="AD2309">
            <v>0.82499999999999996</v>
          </cell>
          <cell r="AE2309" t="str">
            <v>&lt; 1</v>
          </cell>
          <cell r="AF2309">
            <v>37018</v>
          </cell>
          <cell r="AG2309">
            <v>23.846575342465755</v>
          </cell>
          <cell r="AH2309" t="str">
            <v>&lt; 25</v>
          </cell>
          <cell r="AK2309" t="str">
            <v>11673480</v>
          </cell>
          <cell r="AL2309">
            <v>44069</v>
          </cell>
          <cell r="AM2309" t="str">
            <v>HOMME</v>
          </cell>
          <cell r="AN2309" t="str">
            <v>Célibataire</v>
          </cell>
          <cell r="AP2309" t="str">
            <v>9ème année</v>
          </cell>
          <cell r="AQ2309">
            <v>3</v>
          </cell>
          <cell r="AR2309">
            <v>1</v>
          </cell>
          <cell r="AS2309">
            <v>45786.25</v>
          </cell>
          <cell r="AT2309" t="str">
            <v>Horaire</v>
          </cell>
          <cell r="AU2309">
            <v>3.7149999999999999</v>
          </cell>
          <cell r="AV2309" t="str">
            <v>07</v>
          </cell>
          <cell r="AW2309" t="str">
            <v>08001</v>
          </cell>
          <cell r="AX2309">
            <v>38105554864</v>
          </cell>
          <cell r="AY2309">
            <v>90</v>
          </cell>
          <cell r="AZ2309" t="str">
            <v>AMEN BANK</v>
          </cell>
          <cell r="BA2309" t="str">
            <v>07080013810555486490</v>
          </cell>
          <cell r="BB2309">
            <v>20</v>
          </cell>
          <cell r="BC2309" t="str">
            <v>14 RUE 4129 JAYARA SIDI HASSINE</v>
          </cell>
          <cell r="BD2309" t="str">
            <v>TUNIS</v>
          </cell>
          <cell r="BG2309">
            <v>99667803</v>
          </cell>
          <cell r="BJ2309" t="str">
            <v>JAYARA</v>
          </cell>
          <cell r="BK2309" t="str">
            <v>CAMPO C</v>
          </cell>
          <cell r="BL2309" t="str">
            <v>1.1</v>
          </cell>
          <cell r="BU2309" t="str">
            <v>Non-Actif</v>
          </cell>
        </row>
        <row r="2310">
          <cell r="B2310">
            <v>2370</v>
          </cell>
          <cell r="C2310" t="str">
            <v>Madame</v>
          </cell>
          <cell r="D2310" t="str">
            <v>MEKNI SAHAR</v>
          </cell>
          <cell r="E2310" t="str">
            <v>SAGE Tunisia</v>
          </cell>
          <cell r="F2310" t="str">
            <v>PRODUCTION</v>
          </cell>
          <cell r="G2310" t="str">
            <v>Couturière</v>
          </cell>
          <cell r="H2310" t="str">
            <v>P6 AV</v>
          </cell>
          <cell r="I2310" t="str">
            <v>ISSAM OUNI</v>
          </cell>
          <cell r="J2310" t="str">
            <v>B</v>
          </cell>
          <cell r="K2310" t="str">
            <v>DIRECTS</v>
          </cell>
          <cell r="L2310" t="str">
            <v>Variable cost at standard</v>
          </cell>
          <cell r="M2310" t="str">
            <v>Couturière</v>
          </cell>
          <cell r="N2310">
            <v>45422</v>
          </cell>
          <cell r="Q2310">
            <v>45427</v>
          </cell>
          <cell r="R2310" t="str">
            <v>problème d'intégration</v>
          </cell>
          <cell r="T2310" t="str">
            <v>CDD</v>
          </cell>
          <cell r="U2310" t="str">
            <v>Contractuel</v>
          </cell>
          <cell r="V2310">
            <v>45422</v>
          </cell>
          <cell r="W2310">
            <v>45473</v>
          </cell>
          <cell r="Z2310">
            <v>45422</v>
          </cell>
          <cell r="AA2310">
            <v>5</v>
          </cell>
          <cell r="AB2310">
            <v>2024</v>
          </cell>
          <cell r="AC2310">
            <v>2028</v>
          </cell>
          <cell r="AD2310">
            <v>0.82222222222222219</v>
          </cell>
          <cell r="AE2310" t="str">
            <v>&lt; 1</v>
          </cell>
          <cell r="AF2310">
            <v>36745</v>
          </cell>
          <cell r="AG2310">
            <v>24.594520547945205</v>
          </cell>
          <cell r="AH2310" t="str">
            <v>&lt; 25</v>
          </cell>
          <cell r="AI2310">
            <v>17284341</v>
          </cell>
          <cell r="AJ2310" t="str">
            <v>09</v>
          </cell>
          <cell r="AK2310" t="str">
            <v>09636495</v>
          </cell>
          <cell r="AL2310">
            <v>42845</v>
          </cell>
          <cell r="AM2310" t="str">
            <v>FEMME</v>
          </cell>
          <cell r="AN2310" t="str">
            <v>Marié(e)</v>
          </cell>
          <cell r="AP2310" t="str">
            <v xml:space="preserve">7 ème année </v>
          </cell>
          <cell r="AQ2310">
            <v>3</v>
          </cell>
          <cell r="AR2310">
            <v>1</v>
          </cell>
          <cell r="AS2310">
            <v>45787.25</v>
          </cell>
          <cell r="AT2310" t="str">
            <v>Horaire</v>
          </cell>
          <cell r="AU2310">
            <v>3.7149999999999999</v>
          </cell>
          <cell r="AV2310">
            <v>17</v>
          </cell>
          <cell r="AW2310" t="str">
            <v>00100</v>
          </cell>
          <cell r="AX2310" t="str">
            <v>00002876921</v>
          </cell>
          <cell r="AY2310">
            <v>97</v>
          </cell>
          <cell r="AZ2310" t="str">
            <v>LA POSTE</v>
          </cell>
          <cell r="BA2310" t="str">
            <v>17001000000287692197</v>
          </cell>
          <cell r="BB2310">
            <v>20</v>
          </cell>
          <cell r="BC2310" t="str">
            <v>MHAMDIA BEN AROUS</v>
          </cell>
          <cell r="BD2310" t="str">
            <v>BEN AROUS</v>
          </cell>
          <cell r="BG2310">
            <v>51341745</v>
          </cell>
          <cell r="BK2310" t="str">
            <v>B-P6 AV</v>
          </cell>
          <cell r="BL2310" t="str">
            <v>1.1</v>
          </cell>
          <cell r="BU2310" t="str">
            <v>Non-Actif</v>
          </cell>
        </row>
        <row r="2311">
          <cell r="B2311">
            <v>2371</v>
          </cell>
          <cell r="C2311" t="str">
            <v>Madame</v>
          </cell>
          <cell r="D2311" t="str">
            <v>TRABELSI RABIA</v>
          </cell>
          <cell r="E2311" t="str">
            <v>SAGE Tunisia</v>
          </cell>
          <cell r="F2311" t="str">
            <v>PRODUCTION</v>
          </cell>
          <cell r="G2311" t="str">
            <v>Couturière</v>
          </cell>
          <cell r="H2311" t="str">
            <v>P7 AR</v>
          </cell>
          <cell r="I2311" t="str">
            <v>FAYCEL</v>
          </cell>
          <cell r="J2311" t="str">
            <v>B</v>
          </cell>
          <cell r="K2311" t="str">
            <v>DIRECTS</v>
          </cell>
          <cell r="L2311" t="str">
            <v>Variable cost at standard</v>
          </cell>
          <cell r="M2311" t="str">
            <v>Couturière</v>
          </cell>
          <cell r="N2311">
            <v>45422</v>
          </cell>
          <cell r="P2311">
            <v>-6</v>
          </cell>
          <cell r="T2311" t="str">
            <v>CDD</v>
          </cell>
          <cell r="U2311" t="str">
            <v>Contractuel</v>
          </cell>
          <cell r="V2311">
            <v>45689</v>
          </cell>
          <cell r="W2311">
            <v>45716</v>
          </cell>
          <cell r="Z2311">
            <v>45422</v>
          </cell>
          <cell r="AA2311">
            <v>5</v>
          </cell>
          <cell r="AB2311">
            <v>2024</v>
          </cell>
          <cell r="AC2311">
            <v>2028</v>
          </cell>
          <cell r="AD2311">
            <v>0.82222222222222219</v>
          </cell>
          <cell r="AE2311" t="str">
            <v>&lt; 1</v>
          </cell>
          <cell r="AF2311">
            <v>29334</v>
          </cell>
          <cell r="AG2311">
            <v>44.898630136986299</v>
          </cell>
          <cell r="AH2311" t="str">
            <v>&gt;35&lt; 45</v>
          </cell>
          <cell r="AI2311">
            <v>12512894</v>
          </cell>
          <cell r="AJ2311" t="str">
            <v>09</v>
          </cell>
          <cell r="AK2311" t="str">
            <v>07363792</v>
          </cell>
          <cell r="AL2311">
            <v>36991</v>
          </cell>
          <cell r="AM2311" t="str">
            <v>FEMME</v>
          </cell>
          <cell r="AN2311" t="str">
            <v>Marié(e)</v>
          </cell>
          <cell r="AO2311">
            <v>3</v>
          </cell>
          <cell r="AP2311" t="str">
            <v>6 ème année primaire</v>
          </cell>
          <cell r="AQ2311">
            <v>3</v>
          </cell>
          <cell r="AR2311">
            <v>1</v>
          </cell>
          <cell r="AS2311">
            <v>45787.25</v>
          </cell>
          <cell r="AT2311" t="str">
            <v>Horaire</v>
          </cell>
          <cell r="AU2311">
            <v>3.7149999999999999</v>
          </cell>
          <cell r="AV2311">
            <v>17</v>
          </cell>
          <cell r="AW2311">
            <v>53594</v>
          </cell>
          <cell r="AX2311" t="str">
            <v>01741065136</v>
          </cell>
          <cell r="AY2311">
            <v>32</v>
          </cell>
          <cell r="AZ2311" t="str">
            <v>LA POSTE</v>
          </cell>
          <cell r="BA2311" t="str">
            <v>17535940174106513632</v>
          </cell>
          <cell r="BB2311">
            <v>20</v>
          </cell>
          <cell r="BC2311" t="str">
            <v>MORNAGUIA MANOUBA</v>
          </cell>
          <cell r="BD2311" t="str">
            <v>MANOUBA</v>
          </cell>
          <cell r="BG2311">
            <v>52159566</v>
          </cell>
          <cell r="BJ2311" t="str">
            <v>MORNAGUIA</v>
          </cell>
          <cell r="BK2311" t="str">
            <v>B-P7 AR</v>
          </cell>
          <cell r="BL2311" t="str">
            <v>1.1</v>
          </cell>
          <cell r="BT2311">
            <v>1140</v>
          </cell>
          <cell r="BU2311" t="str">
            <v>si</v>
          </cell>
        </row>
        <row r="2312">
          <cell r="B2312">
            <v>2372</v>
          </cell>
          <cell r="C2312" t="str">
            <v>Madame</v>
          </cell>
          <cell r="D2312" t="str">
            <v>AOUINI NESRINE</v>
          </cell>
          <cell r="E2312" t="str">
            <v>SAGE Tunisia</v>
          </cell>
          <cell r="F2312" t="str">
            <v>PRODUCTION</v>
          </cell>
          <cell r="G2312" t="str">
            <v>Couturière</v>
          </cell>
          <cell r="H2312" t="str">
            <v>Panda</v>
          </cell>
          <cell r="I2312" t="str">
            <v>HASNA NASRAOUI</v>
          </cell>
          <cell r="J2312" t="str">
            <v>A</v>
          </cell>
          <cell r="K2312" t="str">
            <v>DIRECTS</v>
          </cell>
          <cell r="L2312" t="str">
            <v>Variable cost at standard</v>
          </cell>
          <cell r="M2312" t="str">
            <v>Couturière</v>
          </cell>
          <cell r="N2312">
            <v>45426</v>
          </cell>
          <cell r="P2312">
            <v>-6</v>
          </cell>
          <cell r="T2312" t="str">
            <v>CDD</v>
          </cell>
          <cell r="U2312" t="str">
            <v>Contractuel</v>
          </cell>
          <cell r="V2312">
            <v>45689</v>
          </cell>
          <cell r="W2312">
            <v>45716</v>
          </cell>
          <cell r="Z2312">
            <v>45426</v>
          </cell>
          <cell r="AA2312">
            <v>5</v>
          </cell>
          <cell r="AB2312">
            <v>2024</v>
          </cell>
          <cell r="AC2312">
            <v>2028</v>
          </cell>
          <cell r="AD2312">
            <v>0.81111111111111112</v>
          </cell>
          <cell r="AE2312" t="str">
            <v>&lt; 1</v>
          </cell>
          <cell r="AF2312">
            <v>35336</v>
          </cell>
          <cell r="AG2312">
            <v>28.454794520547946</v>
          </cell>
          <cell r="AH2312" t="str">
            <v>&gt;25&lt; 35</v>
          </cell>
          <cell r="AK2312" t="str">
            <v>09190135</v>
          </cell>
          <cell r="AL2312">
            <v>41972</v>
          </cell>
          <cell r="AM2312" t="str">
            <v>FEMME</v>
          </cell>
          <cell r="AN2312" t="str">
            <v>Marié(e)</v>
          </cell>
          <cell r="AO2312">
            <v>2</v>
          </cell>
          <cell r="AP2312" t="str">
            <v>9ème année + Formation couture</v>
          </cell>
          <cell r="AQ2312">
            <v>3</v>
          </cell>
          <cell r="AR2312">
            <v>1</v>
          </cell>
          <cell r="AS2312">
            <v>45791.25</v>
          </cell>
          <cell r="AT2312" t="str">
            <v>Horaire</v>
          </cell>
          <cell r="AU2312">
            <v>3.7149999999999999</v>
          </cell>
          <cell r="AV2312">
            <v>17</v>
          </cell>
          <cell r="AW2312" t="str">
            <v>00100</v>
          </cell>
          <cell r="AX2312" t="str">
            <v>00003450096</v>
          </cell>
          <cell r="AY2312">
            <v>91</v>
          </cell>
          <cell r="AZ2312" t="str">
            <v>LA POSTE</v>
          </cell>
          <cell r="BA2312" t="str">
            <v>17001000000345009691</v>
          </cell>
          <cell r="BB2312">
            <v>20</v>
          </cell>
          <cell r="BC2312" t="str">
            <v>KESAR HADID MORNAGUIA</v>
          </cell>
          <cell r="BD2312" t="str">
            <v>MANOUBA</v>
          </cell>
          <cell r="BG2312">
            <v>90125177</v>
          </cell>
          <cell r="BJ2312" t="str">
            <v>MORNAGUIA</v>
          </cell>
          <cell r="BK2312" t="str">
            <v>A-Panda</v>
          </cell>
          <cell r="BL2312" t="str">
            <v>1.1</v>
          </cell>
          <cell r="BT2312">
            <v>612</v>
          </cell>
          <cell r="BU2312" t="str">
            <v>si</v>
          </cell>
        </row>
        <row r="2313">
          <cell r="B2313">
            <v>2373</v>
          </cell>
          <cell r="C2313" t="str">
            <v>Madame</v>
          </cell>
          <cell r="D2313" t="str">
            <v>RIHANI MARIEM</v>
          </cell>
          <cell r="E2313" t="str">
            <v>SAGE Tunisia</v>
          </cell>
          <cell r="F2313" t="str">
            <v>PRODUCTION</v>
          </cell>
          <cell r="G2313" t="str">
            <v>Contrôle Qualité</v>
          </cell>
          <cell r="H2313" t="str">
            <v>P6 AR</v>
          </cell>
          <cell r="I2313" t="str">
            <v>MASSOUD BRAHMI</v>
          </cell>
          <cell r="J2313" t="str">
            <v>B</v>
          </cell>
          <cell r="K2313" t="str">
            <v>INDIRECTS</v>
          </cell>
          <cell r="L2313" t="str">
            <v>Variable cost at standard</v>
          </cell>
          <cell r="M2313" t="str">
            <v>Contrôle Qualité</v>
          </cell>
          <cell r="N2313">
            <v>45426</v>
          </cell>
          <cell r="P2313">
            <v>-6</v>
          </cell>
          <cell r="T2313" t="str">
            <v>CDD</v>
          </cell>
          <cell r="U2313" t="str">
            <v>Contractuel</v>
          </cell>
          <cell r="V2313">
            <v>45689</v>
          </cell>
          <cell r="W2313">
            <v>45716</v>
          </cell>
          <cell r="Z2313">
            <v>45426</v>
          </cell>
          <cell r="AA2313">
            <v>5</v>
          </cell>
          <cell r="AB2313">
            <v>2024</v>
          </cell>
          <cell r="AC2313">
            <v>2028</v>
          </cell>
          <cell r="AD2313">
            <v>0.81111111111111112</v>
          </cell>
          <cell r="AE2313" t="str">
            <v>&lt; 1</v>
          </cell>
          <cell r="AF2313">
            <v>37125</v>
          </cell>
          <cell r="AG2313">
            <v>23.553424657534247</v>
          </cell>
          <cell r="AH2313" t="str">
            <v>&lt; 25</v>
          </cell>
          <cell r="AI2313">
            <v>17591062</v>
          </cell>
          <cell r="AJ2313" t="str">
            <v>04</v>
          </cell>
          <cell r="AK2313" t="str">
            <v>13029587</v>
          </cell>
          <cell r="AL2313">
            <v>43802</v>
          </cell>
          <cell r="AM2313" t="str">
            <v>FEMME</v>
          </cell>
          <cell r="AN2313" t="str">
            <v>Célibataire</v>
          </cell>
          <cell r="AP2313" t="str">
            <v>Baccalauréat</v>
          </cell>
          <cell r="AQ2313">
            <v>3</v>
          </cell>
          <cell r="AR2313">
            <v>1</v>
          </cell>
          <cell r="AS2313">
            <v>45791.25</v>
          </cell>
          <cell r="AT2313" t="str">
            <v>Horaire</v>
          </cell>
          <cell r="AU2313">
            <v>3.8780000000000001</v>
          </cell>
          <cell r="AV2313">
            <v>17</v>
          </cell>
          <cell r="AW2313" t="str">
            <v>00100</v>
          </cell>
          <cell r="AX2313" t="str">
            <v>00003015503</v>
          </cell>
          <cell r="AY2313">
            <v>93</v>
          </cell>
          <cell r="AZ2313" t="str">
            <v>LA POSTE</v>
          </cell>
          <cell r="BA2313" t="str">
            <v>17001000000301550393</v>
          </cell>
          <cell r="BB2313">
            <v>20</v>
          </cell>
          <cell r="BC2313" t="str">
            <v xml:space="preserve">8 RUE 4764 EZZOUHOUR </v>
          </cell>
          <cell r="BD2313" t="str">
            <v>TUNIS</v>
          </cell>
          <cell r="BG2313">
            <v>54859836</v>
          </cell>
          <cell r="BH2313">
            <v>90070965</v>
          </cell>
          <cell r="BJ2313" t="str">
            <v>ZOUHOUR</v>
          </cell>
          <cell r="BK2313" t="str">
            <v>B-P6 AR</v>
          </cell>
          <cell r="BL2313" t="str">
            <v>1.3</v>
          </cell>
          <cell r="BT2313">
            <v>287</v>
          </cell>
          <cell r="BU2313" t="str">
            <v>si</v>
          </cell>
        </row>
        <row r="2314">
          <cell r="B2314">
            <v>2374</v>
          </cell>
          <cell r="C2314" t="str">
            <v>Madame</v>
          </cell>
          <cell r="D2314" t="str">
            <v>RIAHI YOMNA</v>
          </cell>
          <cell r="E2314" t="str">
            <v>SAGE Tunisia</v>
          </cell>
          <cell r="F2314" t="str">
            <v>PRODUCTION</v>
          </cell>
          <cell r="G2314" t="str">
            <v>Prép CAMPO</v>
          </cell>
          <cell r="H2314" t="str">
            <v>P7 AR</v>
          </cell>
          <cell r="I2314" t="str">
            <v>MOHAMED MAALAOUI</v>
          </cell>
          <cell r="J2314" t="str">
            <v>B</v>
          </cell>
          <cell r="K2314" t="str">
            <v>DIRECTS</v>
          </cell>
          <cell r="L2314" t="str">
            <v>Variable cost at standard</v>
          </cell>
          <cell r="M2314" t="str">
            <v>Prép CAMPO</v>
          </cell>
          <cell r="N2314">
            <v>45426</v>
          </cell>
          <cell r="P2314">
            <v>-96</v>
          </cell>
          <cell r="Q2314">
            <v>45637</v>
          </cell>
          <cell r="R2314" t="str">
            <v>conflit avec son chef</v>
          </cell>
          <cell r="T2314" t="str">
            <v>CDD</v>
          </cell>
          <cell r="U2314" t="str">
            <v>Contractuel</v>
          </cell>
          <cell r="V2314">
            <v>45597</v>
          </cell>
          <cell r="W2314">
            <v>45626</v>
          </cell>
          <cell r="Z2314">
            <v>45426</v>
          </cell>
          <cell r="AA2314">
            <v>5</v>
          </cell>
          <cell r="AB2314">
            <v>2024</v>
          </cell>
          <cell r="AC2314">
            <v>2028</v>
          </cell>
          <cell r="AD2314">
            <v>0.81111111111111112</v>
          </cell>
          <cell r="AE2314" t="str">
            <v>&lt; 1</v>
          </cell>
          <cell r="AF2314">
            <v>38182</v>
          </cell>
          <cell r="AG2314">
            <v>20.657534246575342</v>
          </cell>
          <cell r="AH2314" t="str">
            <v>&lt; 25</v>
          </cell>
          <cell r="AI2314">
            <v>17526358</v>
          </cell>
          <cell r="AJ2314" t="str">
            <v>03</v>
          </cell>
          <cell r="AK2314" t="str">
            <v>14532869</v>
          </cell>
          <cell r="AL2314">
            <v>44811</v>
          </cell>
          <cell r="AM2314" t="str">
            <v>FEMME</v>
          </cell>
          <cell r="AN2314" t="str">
            <v>Célibataire</v>
          </cell>
          <cell r="AP2314" t="str">
            <v>8ème année</v>
          </cell>
          <cell r="AQ2314">
            <v>3</v>
          </cell>
          <cell r="AR2314">
            <v>1</v>
          </cell>
          <cell r="AS2314">
            <v>45791.25</v>
          </cell>
          <cell r="AT2314" t="str">
            <v>Horaire</v>
          </cell>
          <cell r="AU2314">
            <v>3.7149999999999999</v>
          </cell>
          <cell r="AV2314">
            <v>17</v>
          </cell>
          <cell r="AW2314" t="str">
            <v>00100</v>
          </cell>
          <cell r="AX2314" t="str">
            <v>00003449865</v>
          </cell>
          <cell r="AY2314" t="str">
            <v>08</v>
          </cell>
          <cell r="AZ2314" t="str">
            <v>LA POSTE</v>
          </cell>
          <cell r="BA2314" t="str">
            <v>17001000000344986508</v>
          </cell>
          <cell r="BB2314">
            <v>20</v>
          </cell>
          <cell r="BC2314" t="str">
            <v>QUARTIER ENNASIM PONT DE BIZERTE KALAATE AL ANDALOUSS</v>
          </cell>
          <cell r="BD2314" t="str">
            <v>ARIANA</v>
          </cell>
          <cell r="BG2314">
            <v>54092151</v>
          </cell>
          <cell r="BJ2314" t="str">
            <v>PONT BIZERTE</v>
          </cell>
          <cell r="BK2314" t="str">
            <v>CAMPO C</v>
          </cell>
          <cell r="BL2314" t="str">
            <v>1.1</v>
          </cell>
          <cell r="BU2314" t="str">
            <v>Non-Actif</v>
          </cell>
        </row>
        <row r="2315">
          <cell r="B2315">
            <v>2375</v>
          </cell>
          <cell r="C2315" t="str">
            <v>Madame</v>
          </cell>
          <cell r="D2315" t="str">
            <v>DRIDI FTIMA</v>
          </cell>
          <cell r="E2315" t="str">
            <v>SAGE Tunisia</v>
          </cell>
          <cell r="F2315" t="str">
            <v>PRODUCTION</v>
          </cell>
          <cell r="G2315" t="str">
            <v>Couturière</v>
          </cell>
          <cell r="H2315" t="str">
            <v>P7 AR</v>
          </cell>
          <cell r="I2315" t="str">
            <v>FOUED HOMRANI</v>
          </cell>
          <cell r="J2315" t="str">
            <v>A</v>
          </cell>
          <cell r="K2315" t="str">
            <v>DIRECTS</v>
          </cell>
          <cell r="L2315" t="str">
            <v>Variable cost at standard</v>
          </cell>
          <cell r="M2315" t="str">
            <v>Couturière</v>
          </cell>
          <cell r="N2315">
            <v>45426</v>
          </cell>
          <cell r="P2315">
            <v>-157</v>
          </cell>
          <cell r="Q2315">
            <v>45575</v>
          </cell>
          <cell r="R2315" t="str">
            <v>personnel</v>
          </cell>
          <cell r="T2315" t="str">
            <v>CDD</v>
          </cell>
          <cell r="U2315" t="str">
            <v>Contractuel</v>
          </cell>
          <cell r="V2315">
            <v>45536</v>
          </cell>
          <cell r="W2315">
            <v>45565</v>
          </cell>
          <cell r="Z2315">
            <v>45426</v>
          </cell>
          <cell r="AA2315">
            <v>5</v>
          </cell>
          <cell r="AB2315">
            <v>2024</v>
          </cell>
          <cell r="AC2315">
            <v>2028</v>
          </cell>
          <cell r="AD2315">
            <v>0.81111111111111112</v>
          </cell>
          <cell r="AE2315" t="str">
            <v>&lt; 1</v>
          </cell>
          <cell r="AF2315">
            <v>37390</v>
          </cell>
          <cell r="AG2315">
            <v>22.827397260273973</v>
          </cell>
          <cell r="AH2315" t="str">
            <v>&lt; 25</v>
          </cell>
          <cell r="AI2315">
            <v>17525998</v>
          </cell>
          <cell r="AJ2315" t="str">
            <v>01</v>
          </cell>
          <cell r="AK2315" t="str">
            <v>14511342</v>
          </cell>
          <cell r="AL2315">
            <v>43739</v>
          </cell>
          <cell r="AM2315" t="str">
            <v>FEMME</v>
          </cell>
          <cell r="AN2315" t="str">
            <v>Célibataire</v>
          </cell>
          <cell r="AP2315" t="str">
            <v>8ème année</v>
          </cell>
          <cell r="AQ2315">
            <v>3</v>
          </cell>
          <cell r="AR2315">
            <v>1</v>
          </cell>
          <cell r="AS2315">
            <v>45791.25</v>
          </cell>
          <cell r="AT2315" t="str">
            <v>Horaire</v>
          </cell>
          <cell r="AU2315">
            <v>3.7149999999999999</v>
          </cell>
          <cell r="AV2315">
            <v>17</v>
          </cell>
          <cell r="AW2315" t="str">
            <v>00100</v>
          </cell>
          <cell r="AX2315" t="str">
            <v>00003346643</v>
          </cell>
          <cell r="AY2315">
            <v>50</v>
          </cell>
          <cell r="AZ2315" t="str">
            <v>LA POSTE</v>
          </cell>
          <cell r="BA2315" t="str">
            <v>17001000000334664350</v>
          </cell>
          <cell r="BB2315">
            <v>20</v>
          </cell>
          <cell r="BC2315" t="str">
            <v>PONT DE BIZERTE KALAATE AL ANDALOUSS</v>
          </cell>
          <cell r="BD2315" t="str">
            <v>ARIANA</v>
          </cell>
          <cell r="BG2315">
            <v>23304410</v>
          </cell>
          <cell r="BJ2315" t="str">
            <v>PONT BIZERTE</v>
          </cell>
          <cell r="BK2315" t="str">
            <v>A-P7 AR</v>
          </cell>
          <cell r="BL2315" t="str">
            <v>1.1</v>
          </cell>
          <cell r="BU2315" t="str">
            <v>Non-Actif</v>
          </cell>
        </row>
        <row r="2316">
          <cell r="B2316">
            <v>2376</v>
          </cell>
          <cell r="C2316" t="str">
            <v>Madame</v>
          </cell>
          <cell r="D2316" t="str">
            <v>BOUGHALMI YOSRA</v>
          </cell>
          <cell r="E2316" t="str">
            <v>SAGE Tunisia</v>
          </cell>
          <cell r="F2316" t="str">
            <v>QUALITE</v>
          </cell>
          <cell r="G2316" t="str">
            <v>Fire W</v>
          </cell>
          <cell r="H2316" t="str">
            <v>P6 AV</v>
          </cell>
          <cell r="I2316" t="str">
            <v>Malek harran</v>
          </cell>
          <cell r="J2316" t="str">
            <v>B</v>
          </cell>
          <cell r="K2316" t="str">
            <v>INDIRECTS</v>
          </cell>
          <cell r="L2316" t="str">
            <v>Variable cost at standard</v>
          </cell>
          <cell r="M2316" t="str">
            <v>Fire W</v>
          </cell>
          <cell r="N2316">
            <v>45426</v>
          </cell>
          <cell r="P2316">
            <v>-218</v>
          </cell>
          <cell r="Q2316">
            <v>45505</v>
          </cell>
          <cell r="R2316" t="str">
            <v>personnel</v>
          </cell>
          <cell r="T2316" t="str">
            <v>CDD</v>
          </cell>
          <cell r="U2316" t="str">
            <v>Contractuel</v>
          </cell>
          <cell r="V2316">
            <v>45474</v>
          </cell>
          <cell r="W2316">
            <v>45504</v>
          </cell>
          <cell r="Z2316">
            <v>45426</v>
          </cell>
          <cell r="AA2316">
            <v>5</v>
          </cell>
          <cell r="AB2316">
            <v>2024</v>
          </cell>
          <cell r="AC2316">
            <v>2028</v>
          </cell>
          <cell r="AD2316">
            <v>0.81111111111111112</v>
          </cell>
          <cell r="AE2316" t="str">
            <v>&lt; 1</v>
          </cell>
          <cell r="AF2316">
            <v>30993</v>
          </cell>
          <cell r="AG2316">
            <v>40.353424657534248</v>
          </cell>
          <cell r="AH2316" t="str">
            <v>&gt;35&lt; 45</v>
          </cell>
          <cell r="AI2316">
            <v>16248794</v>
          </cell>
          <cell r="AJ2316" t="str">
            <v>07</v>
          </cell>
          <cell r="AK2316" t="str">
            <v>09153442</v>
          </cell>
          <cell r="AL2316">
            <v>44428</v>
          </cell>
          <cell r="AM2316" t="str">
            <v>FEMME</v>
          </cell>
          <cell r="AN2316" t="str">
            <v>Marié(e)</v>
          </cell>
          <cell r="AO2316">
            <v>2</v>
          </cell>
          <cell r="AP2316" t="str">
            <v>Baccalauréat+ BTS en production electronique</v>
          </cell>
          <cell r="AQ2316">
            <v>3</v>
          </cell>
          <cell r="AR2316">
            <v>1</v>
          </cell>
          <cell r="AS2316">
            <v>45791.25</v>
          </cell>
          <cell r="AT2316" t="str">
            <v>Horaire</v>
          </cell>
          <cell r="AU2316">
            <v>3.8780000000000001</v>
          </cell>
          <cell r="AV2316">
            <v>17</v>
          </cell>
          <cell r="AW2316">
            <v>53594</v>
          </cell>
          <cell r="AX2316" t="str">
            <v>01734105089</v>
          </cell>
          <cell r="AY2316">
            <v>50</v>
          </cell>
          <cell r="AZ2316" t="str">
            <v>LA POSTE</v>
          </cell>
          <cell r="BA2316" t="str">
            <v>17535940173410508950</v>
          </cell>
          <cell r="BB2316">
            <v>20</v>
          </cell>
          <cell r="BC2316" t="str">
            <v>OUED GUERYENA DENDEN</v>
          </cell>
          <cell r="BD2316" t="str">
            <v>MANOUBA</v>
          </cell>
          <cell r="BG2316">
            <v>24688394</v>
          </cell>
          <cell r="BJ2316" t="str">
            <v>DENDEN</v>
          </cell>
          <cell r="BK2316" t="str">
            <v>B-P6 AV</v>
          </cell>
          <cell r="BL2316" t="str">
            <v>1.3</v>
          </cell>
          <cell r="BU2316" t="str">
            <v>Non-Actif</v>
          </cell>
        </row>
        <row r="2317">
          <cell r="B2317">
            <v>2377</v>
          </cell>
          <cell r="C2317" t="str">
            <v>Madame</v>
          </cell>
          <cell r="D2317" t="str">
            <v>KHAMESSI KAOUTHER</v>
          </cell>
          <cell r="E2317" t="str">
            <v>SAGE Tunisia</v>
          </cell>
          <cell r="F2317" t="str">
            <v>PRODUCTION</v>
          </cell>
          <cell r="G2317" t="str">
            <v>Couturière</v>
          </cell>
          <cell r="H2317" t="str">
            <v>P6 AV</v>
          </cell>
          <cell r="I2317" t="str">
            <v>EL KADRI MARIEM</v>
          </cell>
          <cell r="J2317" t="str">
            <v>A</v>
          </cell>
          <cell r="K2317" t="str">
            <v>DIRECTS</v>
          </cell>
          <cell r="L2317" t="str">
            <v>Variable cost at standard</v>
          </cell>
          <cell r="M2317" t="str">
            <v>Couturière</v>
          </cell>
          <cell r="N2317">
            <v>45426</v>
          </cell>
          <cell r="P2317">
            <v>-187</v>
          </cell>
          <cell r="Q2317">
            <v>45536</v>
          </cell>
          <cell r="R2317" t="str">
            <v>nouvelle opportunité</v>
          </cell>
          <cell r="T2317" t="str">
            <v>CDD</v>
          </cell>
          <cell r="U2317" t="str">
            <v>Contractuel</v>
          </cell>
          <cell r="V2317">
            <v>45505</v>
          </cell>
          <cell r="W2317">
            <v>45535</v>
          </cell>
          <cell r="Z2317">
            <v>45426</v>
          </cell>
          <cell r="AA2317">
            <v>5</v>
          </cell>
          <cell r="AB2317">
            <v>2024</v>
          </cell>
          <cell r="AC2317">
            <v>2028</v>
          </cell>
          <cell r="AD2317">
            <v>0.81111111111111112</v>
          </cell>
          <cell r="AE2317" t="str">
            <v>&lt; 1</v>
          </cell>
          <cell r="AF2317">
            <v>26752</v>
          </cell>
          <cell r="AG2317">
            <v>51.972602739726028</v>
          </cell>
          <cell r="AH2317" t="str">
            <v>&gt;45&lt; 55</v>
          </cell>
          <cell r="AI2317">
            <v>17104375</v>
          </cell>
          <cell r="AJ2317" t="str">
            <v>08</v>
          </cell>
          <cell r="AK2317" t="str">
            <v>04642061</v>
          </cell>
          <cell r="AL2317">
            <v>41355</v>
          </cell>
          <cell r="AM2317" t="str">
            <v>FEMME</v>
          </cell>
          <cell r="AN2317" t="str">
            <v>Célibataire</v>
          </cell>
          <cell r="AP2317" t="str">
            <v>3ème année sécondaire</v>
          </cell>
          <cell r="AQ2317">
            <v>3</v>
          </cell>
          <cell r="AR2317">
            <v>1</v>
          </cell>
          <cell r="AS2317">
            <v>45791.25</v>
          </cell>
          <cell r="AT2317" t="str">
            <v>Horaire</v>
          </cell>
          <cell r="AU2317">
            <v>3.7149999999999999</v>
          </cell>
          <cell r="AV2317">
            <v>12</v>
          </cell>
          <cell r="AW2317">
            <v>40600</v>
          </cell>
          <cell r="AX2317" t="str">
            <v>00002445692</v>
          </cell>
          <cell r="AY2317">
            <v>66</v>
          </cell>
          <cell r="AZ2317" t="str">
            <v>UIB</v>
          </cell>
          <cell r="BA2317" t="str">
            <v>12406000000244569266</v>
          </cell>
          <cell r="BB2317">
            <v>20</v>
          </cell>
          <cell r="BC2317" t="str">
            <v>4 RUE TARCHICH ZAHROUNI</v>
          </cell>
          <cell r="BD2317" t="str">
            <v>TUNIS</v>
          </cell>
          <cell r="BG2317">
            <v>22507040</v>
          </cell>
          <cell r="BJ2317" t="str">
            <v>ZAHROUNI</v>
          </cell>
          <cell r="BK2317" t="str">
            <v>A-P6 AV</v>
          </cell>
          <cell r="BL2317" t="str">
            <v>1.1</v>
          </cell>
          <cell r="BU2317" t="str">
            <v>Non-Actif</v>
          </cell>
        </row>
        <row r="2318">
          <cell r="B2318">
            <v>2378</v>
          </cell>
          <cell r="C2318" t="str">
            <v>Madame</v>
          </cell>
          <cell r="D2318" t="str">
            <v xml:space="preserve">SOLTANI RIHEM </v>
          </cell>
          <cell r="E2318" t="str">
            <v>SAGE Tunisia</v>
          </cell>
          <cell r="F2318" t="str">
            <v>PRODUCTION</v>
          </cell>
          <cell r="G2318" t="str">
            <v>Prép CAMPO</v>
          </cell>
          <cell r="H2318" t="str">
            <v>P6 AR</v>
          </cell>
          <cell r="I2318" t="str">
            <v xml:space="preserve">Anis Mejri </v>
          </cell>
          <cell r="J2318" t="str">
            <v>B</v>
          </cell>
          <cell r="K2318" t="str">
            <v>DIRECTS</v>
          </cell>
          <cell r="L2318" t="str">
            <v>Variable cost at standard</v>
          </cell>
          <cell r="M2318" t="str">
            <v>Prép CAMPO</v>
          </cell>
          <cell r="N2318">
            <v>45427</v>
          </cell>
          <cell r="P2318">
            <v>-6</v>
          </cell>
          <cell r="T2318" t="str">
            <v>CDD</v>
          </cell>
          <cell r="U2318" t="str">
            <v>Contractuel</v>
          </cell>
          <cell r="V2318">
            <v>45689</v>
          </cell>
          <cell r="W2318">
            <v>45716</v>
          </cell>
          <cell r="Z2318">
            <v>45427</v>
          </cell>
          <cell r="AA2318">
            <v>5</v>
          </cell>
          <cell r="AB2318">
            <v>2024</v>
          </cell>
          <cell r="AC2318">
            <v>2028</v>
          </cell>
          <cell r="AD2318">
            <v>0.80833333333333335</v>
          </cell>
          <cell r="AE2318" t="str">
            <v>&lt; 1</v>
          </cell>
          <cell r="AF2318">
            <v>37409</v>
          </cell>
          <cell r="AG2318">
            <v>22.775342465753425</v>
          </cell>
          <cell r="AH2318" t="str">
            <v>&lt; 25</v>
          </cell>
          <cell r="AI2318">
            <v>17776082</v>
          </cell>
          <cell r="AJ2318" t="str">
            <v>07</v>
          </cell>
          <cell r="AK2318" t="str">
            <v>14514241</v>
          </cell>
          <cell r="AL2318">
            <v>45348</v>
          </cell>
          <cell r="AM2318" t="str">
            <v>FEMME</v>
          </cell>
          <cell r="AN2318" t="str">
            <v>Célibataire</v>
          </cell>
          <cell r="AP2318" t="str">
            <v>3ème année sécondaire</v>
          </cell>
          <cell r="AQ2318">
            <v>3</v>
          </cell>
          <cell r="AR2318">
            <v>1</v>
          </cell>
          <cell r="AS2318">
            <v>45792.25</v>
          </cell>
          <cell r="AT2318" t="str">
            <v>Horaire</v>
          </cell>
          <cell r="AU2318">
            <v>3.7149999999999999</v>
          </cell>
          <cell r="AV2318">
            <v>17</v>
          </cell>
          <cell r="AW2318">
            <v>53594</v>
          </cell>
          <cell r="AX2318" t="str">
            <v>01722064488</v>
          </cell>
          <cell r="AY2318">
            <v>23</v>
          </cell>
          <cell r="AZ2318" t="str">
            <v>LA POSTE</v>
          </cell>
          <cell r="BA2318" t="str">
            <v>17535940172206448823</v>
          </cell>
          <cell r="BB2318">
            <v>20</v>
          </cell>
          <cell r="BC2318" t="str">
            <v>CITE BASSATIN MNIHLA</v>
          </cell>
          <cell r="BD2318" t="str">
            <v>ARIANA</v>
          </cell>
          <cell r="BG2318">
            <v>46862197</v>
          </cell>
          <cell r="BJ2318" t="str">
            <v>MNIHLA</v>
          </cell>
          <cell r="BK2318" t="str">
            <v>CAMPO B</v>
          </cell>
          <cell r="BL2318" t="str">
            <v>1.1</v>
          </cell>
          <cell r="BT2318">
            <v>1172</v>
          </cell>
          <cell r="BU2318" t="str">
            <v>si</v>
          </cell>
        </row>
        <row r="2319">
          <cell r="B2319">
            <v>2379</v>
          </cell>
          <cell r="C2319" t="str">
            <v>Madame</v>
          </cell>
          <cell r="D2319" t="str">
            <v>JEBALI NAOUEL</v>
          </cell>
          <cell r="E2319" t="str">
            <v>SAGE Tunisia</v>
          </cell>
          <cell r="F2319" t="str">
            <v>PRODUCTION</v>
          </cell>
          <cell r="G2319" t="str">
            <v>Couturière</v>
          </cell>
          <cell r="H2319" t="str">
            <v>P6 AR</v>
          </cell>
          <cell r="I2319" t="str">
            <v>MASSOUD BRAHMI</v>
          </cell>
          <cell r="J2319" t="str">
            <v>B</v>
          </cell>
          <cell r="K2319" t="str">
            <v>DIRECTS</v>
          </cell>
          <cell r="L2319" t="str">
            <v>Variable cost at standard</v>
          </cell>
          <cell r="M2319" t="str">
            <v>Couturière</v>
          </cell>
          <cell r="N2319">
            <v>45426</v>
          </cell>
          <cell r="P2319">
            <v>-6</v>
          </cell>
          <cell r="T2319" t="str">
            <v>CDD</v>
          </cell>
          <cell r="U2319" t="str">
            <v>Contractuel</v>
          </cell>
          <cell r="V2319">
            <v>45689</v>
          </cell>
          <cell r="W2319">
            <v>45716</v>
          </cell>
          <cell r="Z2319">
            <v>45426</v>
          </cell>
          <cell r="AA2319">
            <v>5</v>
          </cell>
          <cell r="AB2319">
            <v>2024</v>
          </cell>
          <cell r="AC2319">
            <v>2028</v>
          </cell>
          <cell r="AD2319">
            <v>0.81111111111111112</v>
          </cell>
          <cell r="AE2319" t="str">
            <v>&lt; 1</v>
          </cell>
          <cell r="AF2319">
            <v>32533</v>
          </cell>
          <cell r="AG2319">
            <v>36.134246575342466</v>
          </cell>
          <cell r="AH2319" t="str">
            <v>&gt;35&lt; 45</v>
          </cell>
          <cell r="AI2319">
            <v>16205140</v>
          </cell>
          <cell r="AJ2319" t="str">
            <v>08</v>
          </cell>
          <cell r="AK2319" t="str">
            <v>07431014</v>
          </cell>
          <cell r="AL2319">
            <v>39664</v>
          </cell>
          <cell r="AM2319" t="str">
            <v>FEMME</v>
          </cell>
          <cell r="AN2319" t="str">
            <v>Marié(e)</v>
          </cell>
          <cell r="AO2319">
            <v>1</v>
          </cell>
          <cell r="AP2319" t="str">
            <v>8ème année</v>
          </cell>
          <cell r="AQ2319">
            <v>3</v>
          </cell>
          <cell r="AR2319">
            <v>1</v>
          </cell>
          <cell r="AS2319">
            <v>45791.25</v>
          </cell>
          <cell r="AT2319" t="str">
            <v>Horaire</v>
          </cell>
          <cell r="AU2319">
            <v>3.7149999999999999</v>
          </cell>
          <cell r="AV2319">
            <v>17</v>
          </cell>
          <cell r="AW2319" t="str">
            <v>00100</v>
          </cell>
          <cell r="AX2319" t="str">
            <v>00003216222</v>
          </cell>
          <cell r="AY2319">
            <v>15</v>
          </cell>
          <cell r="AZ2319" t="str">
            <v>LA POSTE</v>
          </cell>
          <cell r="BA2319" t="str">
            <v>17001000000321622215</v>
          </cell>
          <cell r="BB2319">
            <v>20</v>
          </cell>
          <cell r="BC2319" t="str">
            <v>09 RUE JERJISS CITE TADHAMEN</v>
          </cell>
          <cell r="BD2319" t="str">
            <v>ARIANA</v>
          </cell>
          <cell r="BG2319">
            <v>24611984</v>
          </cell>
          <cell r="BJ2319" t="str">
            <v>ETTADHAMEN</v>
          </cell>
          <cell r="BK2319" t="str">
            <v>B-P6 AR</v>
          </cell>
          <cell r="BL2319" t="str">
            <v>1.1</v>
          </cell>
          <cell r="BT2319">
            <v>95</v>
          </cell>
          <cell r="BU2319" t="str">
            <v>si</v>
          </cell>
        </row>
        <row r="2320">
          <cell r="B2320">
            <v>2380</v>
          </cell>
          <cell r="C2320" t="str">
            <v>Madame</v>
          </cell>
          <cell r="D2320" t="str">
            <v>KHEMIRI BASMA</v>
          </cell>
          <cell r="E2320" t="str">
            <v>SAGE Tunisia</v>
          </cell>
          <cell r="F2320" t="str">
            <v>PRODUCTION</v>
          </cell>
          <cell r="G2320" t="str">
            <v>Couturière</v>
          </cell>
          <cell r="H2320" t="str">
            <v>P6 AV</v>
          </cell>
          <cell r="I2320" t="str">
            <v>EL KADRI MARIEM</v>
          </cell>
          <cell r="J2320" t="str">
            <v>A</v>
          </cell>
          <cell r="K2320" t="str">
            <v>DIRECTS</v>
          </cell>
          <cell r="L2320" t="str">
            <v>Variable cost at standard</v>
          </cell>
          <cell r="M2320" t="str">
            <v>Couturière</v>
          </cell>
          <cell r="N2320">
            <v>45426</v>
          </cell>
          <cell r="P2320">
            <v>-187</v>
          </cell>
          <cell r="Q2320">
            <v>45544</v>
          </cell>
          <cell r="R2320" t="str">
            <v>personnel</v>
          </cell>
          <cell r="T2320" t="str">
            <v>CDD</v>
          </cell>
          <cell r="U2320" t="str">
            <v>Contractuel</v>
          </cell>
          <cell r="V2320">
            <v>45505</v>
          </cell>
          <cell r="W2320">
            <v>45535</v>
          </cell>
          <cell r="Z2320">
            <v>45426</v>
          </cell>
          <cell r="AA2320">
            <v>5</v>
          </cell>
          <cell r="AB2320">
            <v>2024</v>
          </cell>
          <cell r="AC2320">
            <v>2028</v>
          </cell>
          <cell r="AD2320">
            <v>0.81111111111111112</v>
          </cell>
          <cell r="AE2320" t="str">
            <v>&lt; 1</v>
          </cell>
          <cell r="AF2320">
            <v>27531</v>
          </cell>
          <cell r="AG2320">
            <v>49.838356164383562</v>
          </cell>
          <cell r="AH2320" t="str">
            <v>&gt;45&lt; 55</v>
          </cell>
          <cell r="AI2320">
            <v>11782982</v>
          </cell>
          <cell r="AJ2320" t="str">
            <v>02</v>
          </cell>
          <cell r="AK2320" t="str">
            <v>04663876</v>
          </cell>
          <cell r="AL2320">
            <v>44455</v>
          </cell>
          <cell r="AM2320" t="str">
            <v>FEMME</v>
          </cell>
          <cell r="AN2320" t="str">
            <v>Marié(e)</v>
          </cell>
          <cell r="AO2320">
            <v>3</v>
          </cell>
          <cell r="AP2320" t="str">
            <v>2EME secondaire</v>
          </cell>
          <cell r="AQ2320">
            <v>3</v>
          </cell>
          <cell r="AR2320">
            <v>1</v>
          </cell>
          <cell r="AS2320">
            <v>45791.25</v>
          </cell>
          <cell r="AT2320" t="str">
            <v>Horaire</v>
          </cell>
          <cell r="AU2320">
            <v>3.7149999999999999</v>
          </cell>
          <cell r="AV2320">
            <v>25</v>
          </cell>
          <cell r="AW2320" t="str">
            <v>02400</v>
          </cell>
          <cell r="AX2320" t="str">
            <v>00000051312</v>
          </cell>
          <cell r="AY2320">
            <v>93</v>
          </cell>
          <cell r="AZ2320" t="str">
            <v>ZITOUNA BANK</v>
          </cell>
          <cell r="BA2320" t="str">
            <v>25024000000005131293</v>
          </cell>
          <cell r="BB2320">
            <v>20</v>
          </cell>
          <cell r="BC2320" t="str">
            <v>RUE PHILIPINE N°10 SIDI HESSINE</v>
          </cell>
          <cell r="BD2320" t="str">
            <v>TUNIS</v>
          </cell>
          <cell r="BG2320">
            <v>22897313</v>
          </cell>
          <cell r="BJ2320" t="str">
            <v>SIDI HSSINE</v>
          </cell>
          <cell r="BK2320" t="str">
            <v>A-P6 AV</v>
          </cell>
          <cell r="BL2320" t="str">
            <v>1.1</v>
          </cell>
          <cell r="BU2320" t="str">
            <v>Non-Actif</v>
          </cell>
        </row>
        <row r="2321">
          <cell r="B2321">
            <v>2381</v>
          </cell>
          <cell r="C2321" t="str">
            <v>Monsieur</v>
          </cell>
          <cell r="D2321" t="str">
            <v>BEN ABDELWAHID KHALED</v>
          </cell>
          <cell r="E2321" t="str">
            <v>SAGE Tunisia</v>
          </cell>
          <cell r="F2321" t="str">
            <v>LOGISTIQUE</v>
          </cell>
          <cell r="G2321" t="str">
            <v>MANITENTIONNAIRE</v>
          </cell>
          <cell r="H2321" t="str">
            <v>LOGISTIQUE</v>
          </cell>
          <cell r="I2321" t="str">
            <v>Adel</v>
          </cell>
          <cell r="K2321" t="str">
            <v>INDIRECTS</v>
          </cell>
          <cell r="L2321" t="str">
            <v>Variable cost at standard</v>
          </cell>
          <cell r="M2321" t="str">
            <v>MANITENTIONNAIRE</v>
          </cell>
          <cell r="N2321">
            <v>45426</v>
          </cell>
          <cell r="P2321">
            <v>-249</v>
          </cell>
          <cell r="Q2321">
            <v>45456</v>
          </cell>
          <cell r="R2321" t="str">
            <v>nouvelle opportunité</v>
          </cell>
          <cell r="T2321" t="str">
            <v>CDD</v>
          </cell>
          <cell r="U2321" t="str">
            <v>Contractuel</v>
          </cell>
          <cell r="V2321">
            <v>45426</v>
          </cell>
          <cell r="W2321">
            <v>45473</v>
          </cell>
          <cell r="Z2321">
            <v>45426</v>
          </cell>
          <cell r="AA2321">
            <v>5</v>
          </cell>
          <cell r="AB2321">
            <v>2024</v>
          </cell>
          <cell r="AC2321">
            <v>2028</v>
          </cell>
          <cell r="AD2321">
            <v>0.81111111111111112</v>
          </cell>
          <cell r="AE2321" t="str">
            <v>&lt; 1</v>
          </cell>
          <cell r="AF2321">
            <v>35232</v>
          </cell>
          <cell r="AG2321">
            <v>28.739726027397261</v>
          </cell>
          <cell r="AH2321" t="str">
            <v>&gt;25&lt; 35</v>
          </cell>
          <cell r="AK2321" t="str">
            <v>09197459</v>
          </cell>
          <cell r="AL2321">
            <v>41775</v>
          </cell>
          <cell r="AM2321" t="str">
            <v>HOMME</v>
          </cell>
          <cell r="AN2321" t="str">
            <v>Célibataire</v>
          </cell>
          <cell r="AP2321" t="str">
            <v>Baccalauréat+ Formation mécanique</v>
          </cell>
          <cell r="AQ2321">
            <v>3</v>
          </cell>
          <cell r="AR2321">
            <v>1</v>
          </cell>
          <cell r="AS2321">
            <v>45791.25</v>
          </cell>
          <cell r="AT2321" t="str">
            <v>Horaire</v>
          </cell>
          <cell r="AU2321">
            <v>3.778</v>
          </cell>
          <cell r="AV2321">
            <v>17</v>
          </cell>
          <cell r="AW2321" t="str">
            <v>00100</v>
          </cell>
          <cell r="AX2321" t="str">
            <v>00002840945</v>
          </cell>
          <cell r="AY2321">
            <v>64</v>
          </cell>
          <cell r="AZ2321" t="str">
            <v>LA POSTE</v>
          </cell>
          <cell r="BA2321" t="str">
            <v>17001000000284094564</v>
          </cell>
          <cell r="BB2321">
            <v>20</v>
          </cell>
          <cell r="BC2321" t="str">
            <v>BIR BENJIMA MORNAGUIA</v>
          </cell>
          <cell r="BD2321" t="str">
            <v>MANOUBA</v>
          </cell>
          <cell r="BG2321">
            <v>58914060</v>
          </cell>
          <cell r="BK2321" t="str">
            <v>-LOGISTIQUE</v>
          </cell>
          <cell r="BL2321" t="str">
            <v>1.2</v>
          </cell>
          <cell r="BU2321" t="str">
            <v>Non-Actif</v>
          </cell>
        </row>
        <row r="2322">
          <cell r="B2322">
            <v>2382</v>
          </cell>
          <cell r="C2322" t="str">
            <v>Madame</v>
          </cell>
          <cell r="D2322" t="str">
            <v>KAABI AMAL</v>
          </cell>
          <cell r="E2322" t="str">
            <v>SAGE Tunisia</v>
          </cell>
          <cell r="F2322" t="str">
            <v>PRODUCTION</v>
          </cell>
          <cell r="G2322" t="str">
            <v>Couturière</v>
          </cell>
          <cell r="H2322" t="str">
            <v>P6 AV</v>
          </cell>
          <cell r="I2322" t="str">
            <v>Anis Sbouri</v>
          </cell>
          <cell r="J2322" t="str">
            <v>A</v>
          </cell>
          <cell r="K2322" t="str">
            <v>DIRECTS</v>
          </cell>
          <cell r="L2322" t="str">
            <v>Variable cost at standard</v>
          </cell>
          <cell r="M2322" t="str">
            <v>Couturière</v>
          </cell>
          <cell r="N2322">
            <v>45427</v>
          </cell>
          <cell r="P2322">
            <v>-126</v>
          </cell>
          <cell r="Q2322">
            <v>45597</v>
          </cell>
          <cell r="R2322" t="str">
            <v>personnel</v>
          </cell>
          <cell r="T2322" t="str">
            <v>CDD</v>
          </cell>
          <cell r="U2322" t="str">
            <v>Contractuel</v>
          </cell>
          <cell r="V2322">
            <v>45536</v>
          </cell>
          <cell r="W2322">
            <v>45596</v>
          </cell>
          <cell r="Z2322">
            <v>45427</v>
          </cell>
          <cell r="AA2322">
            <v>5</v>
          </cell>
          <cell r="AB2322">
            <v>2024</v>
          </cell>
          <cell r="AC2322">
            <v>2028</v>
          </cell>
          <cell r="AD2322">
            <v>0.80833333333333335</v>
          </cell>
          <cell r="AE2322" t="str">
            <v>&lt; 1</v>
          </cell>
          <cell r="AF2322">
            <v>38664</v>
          </cell>
          <cell r="AG2322">
            <v>19.336986301369862</v>
          </cell>
          <cell r="AH2322" t="str">
            <v>&lt; 25</v>
          </cell>
          <cell r="AI2322">
            <v>17781705</v>
          </cell>
          <cell r="AJ2322" t="str">
            <v>04</v>
          </cell>
          <cell r="AK2322" t="str">
            <v>14544452</v>
          </cell>
          <cell r="AL2322">
            <v>45295</v>
          </cell>
          <cell r="AM2322" t="str">
            <v>FEMME</v>
          </cell>
          <cell r="AN2322" t="str">
            <v>Célibataire</v>
          </cell>
          <cell r="AP2322" t="str">
            <v>7ème année</v>
          </cell>
          <cell r="AQ2322">
            <v>3</v>
          </cell>
          <cell r="AR2322">
            <v>1</v>
          </cell>
          <cell r="AS2322">
            <v>45792.25</v>
          </cell>
          <cell r="AT2322" t="str">
            <v>Horaire</v>
          </cell>
          <cell r="AU2322">
            <v>3.7149999999999999</v>
          </cell>
          <cell r="AV2322">
            <v>17</v>
          </cell>
          <cell r="AW2322" t="str">
            <v>00100</v>
          </cell>
          <cell r="AX2322" t="str">
            <v>00003453253</v>
          </cell>
          <cell r="AY2322">
            <v>29</v>
          </cell>
          <cell r="AZ2322" t="str">
            <v>LA POSTE</v>
          </cell>
          <cell r="BA2322" t="str">
            <v>17001000000345325329</v>
          </cell>
          <cell r="BB2322">
            <v>20</v>
          </cell>
          <cell r="BC2322" t="str">
            <v>PONT DE BIZERTE KALAATE AL ANDALOUSS</v>
          </cell>
          <cell r="BD2322" t="str">
            <v>ARIANA</v>
          </cell>
          <cell r="BG2322">
            <v>25287403</v>
          </cell>
          <cell r="BJ2322" t="str">
            <v>PONT BIZERTE</v>
          </cell>
          <cell r="BK2322" t="str">
            <v>A-P6 AV</v>
          </cell>
          <cell r="BL2322" t="str">
            <v>1.1</v>
          </cell>
          <cell r="BU2322" t="str">
            <v>Non-Actif</v>
          </cell>
          <cell r="BV2322" t="str">
            <v>P6 AV CA</v>
          </cell>
        </row>
        <row r="2323">
          <cell r="B2323">
            <v>2383</v>
          </cell>
          <cell r="C2323" t="str">
            <v>Madame</v>
          </cell>
          <cell r="D2323" t="str">
            <v>SOULI LATIFA</v>
          </cell>
          <cell r="E2323" t="str">
            <v>SAGE Tunisia</v>
          </cell>
          <cell r="F2323" t="str">
            <v>PRODUCTION</v>
          </cell>
          <cell r="G2323" t="str">
            <v>Couturière</v>
          </cell>
          <cell r="H2323" t="str">
            <v>P7 AR</v>
          </cell>
          <cell r="I2323" t="str">
            <v>Safa</v>
          </cell>
          <cell r="J2323" t="str">
            <v>A</v>
          </cell>
          <cell r="K2323" t="str">
            <v>DIRECTS</v>
          </cell>
          <cell r="L2323" t="str">
            <v>Variable cost at standard</v>
          </cell>
          <cell r="M2323" t="str">
            <v>Couturière</v>
          </cell>
          <cell r="N2323">
            <v>45427</v>
          </cell>
          <cell r="P2323">
            <v>-6</v>
          </cell>
          <cell r="T2323" t="str">
            <v>CDD</v>
          </cell>
          <cell r="U2323" t="str">
            <v>Contractuel</v>
          </cell>
          <cell r="V2323">
            <v>45689</v>
          </cell>
          <cell r="W2323">
            <v>45716</v>
          </cell>
          <cell r="Z2323">
            <v>45427</v>
          </cell>
          <cell r="AA2323">
            <v>5</v>
          </cell>
          <cell r="AB2323">
            <v>2024</v>
          </cell>
          <cell r="AC2323">
            <v>2028</v>
          </cell>
          <cell r="AD2323">
            <v>0.80833333333333335</v>
          </cell>
          <cell r="AE2323" t="str">
            <v>&lt; 1</v>
          </cell>
          <cell r="AF2323">
            <v>26680</v>
          </cell>
          <cell r="AG2323">
            <v>52.169863013698631</v>
          </cell>
          <cell r="AH2323" t="str">
            <v>&gt;45&lt; 55</v>
          </cell>
          <cell r="AI2323">
            <v>11802670</v>
          </cell>
          <cell r="AJ2323" t="str">
            <v>05</v>
          </cell>
          <cell r="AK2323" t="str">
            <v>07257394</v>
          </cell>
          <cell r="AL2323">
            <v>43078</v>
          </cell>
          <cell r="AM2323" t="str">
            <v>FEMME</v>
          </cell>
          <cell r="AN2323" t="str">
            <v>Marié(e)</v>
          </cell>
          <cell r="AP2323" t="str">
            <v>6ème année sécondaire</v>
          </cell>
          <cell r="AQ2323">
            <v>3</v>
          </cell>
          <cell r="AR2323">
            <v>1</v>
          </cell>
          <cell r="AS2323">
            <v>45792.25</v>
          </cell>
          <cell r="AT2323" t="str">
            <v>Horaire</v>
          </cell>
          <cell r="AU2323">
            <v>3.7149999999999999</v>
          </cell>
          <cell r="AV2323">
            <v>17</v>
          </cell>
          <cell r="AW2323" t="str">
            <v>00100</v>
          </cell>
          <cell r="AX2323" t="str">
            <v>00003450488</v>
          </cell>
          <cell r="AY2323">
            <v>79</v>
          </cell>
          <cell r="AZ2323" t="str">
            <v>LA POSTE</v>
          </cell>
          <cell r="BA2323" t="str">
            <v>17001000000345048879</v>
          </cell>
          <cell r="BB2323">
            <v>20</v>
          </cell>
          <cell r="BC2323" t="str">
            <v>BIR BENJIMA MORNAGUIA</v>
          </cell>
          <cell r="BD2323" t="str">
            <v>MANOUBA</v>
          </cell>
          <cell r="BG2323">
            <v>20431243</v>
          </cell>
          <cell r="BJ2323" t="str">
            <v>MORNAGUIA</v>
          </cell>
          <cell r="BK2323" t="str">
            <v>A-P7 AR</v>
          </cell>
          <cell r="BL2323" t="str">
            <v>1.1</v>
          </cell>
          <cell r="BT2323">
            <v>1030</v>
          </cell>
          <cell r="BU2323" t="str">
            <v>si</v>
          </cell>
        </row>
        <row r="2324">
          <cell r="B2324">
            <v>2384</v>
          </cell>
          <cell r="C2324" t="str">
            <v>Madame</v>
          </cell>
          <cell r="D2324" t="str">
            <v>RIAHI NADA</v>
          </cell>
          <cell r="E2324" t="str">
            <v>SAGE Tunisia</v>
          </cell>
          <cell r="F2324" t="str">
            <v>PRODUCTION</v>
          </cell>
          <cell r="G2324" t="str">
            <v>Couturière</v>
          </cell>
          <cell r="H2324" t="str">
            <v>P6 AV</v>
          </cell>
          <cell r="I2324" t="str">
            <v>Anis Sbouri</v>
          </cell>
          <cell r="J2324" t="str">
            <v>A</v>
          </cell>
          <cell r="K2324" t="str">
            <v>DIRECTS</v>
          </cell>
          <cell r="L2324" t="str">
            <v>Variable cost at standard</v>
          </cell>
          <cell r="M2324" t="str">
            <v>Couturière</v>
          </cell>
          <cell r="N2324">
            <v>45427</v>
          </cell>
          <cell r="P2324">
            <v>-6</v>
          </cell>
          <cell r="T2324" t="str">
            <v>CDD</v>
          </cell>
          <cell r="U2324" t="str">
            <v>Contractuel</v>
          </cell>
          <cell r="V2324">
            <v>45689</v>
          </cell>
          <cell r="W2324">
            <v>45716</v>
          </cell>
          <cell r="Z2324">
            <v>45427</v>
          </cell>
          <cell r="AA2324">
            <v>5</v>
          </cell>
          <cell r="AB2324">
            <v>2024</v>
          </cell>
          <cell r="AC2324">
            <v>2028</v>
          </cell>
          <cell r="AD2324">
            <v>0.80833333333333335</v>
          </cell>
          <cell r="AE2324" t="str">
            <v>&lt; 1</v>
          </cell>
          <cell r="AF2324">
            <v>36783</v>
          </cell>
          <cell r="AG2324">
            <v>24.490410958904111</v>
          </cell>
          <cell r="AH2324" t="str">
            <v>&lt; 25</v>
          </cell>
          <cell r="AI2324">
            <v>17782041</v>
          </cell>
          <cell r="AJ2324" t="str">
            <v>05</v>
          </cell>
          <cell r="AK2324" t="str">
            <v>14280298</v>
          </cell>
          <cell r="AL2324">
            <v>43648</v>
          </cell>
          <cell r="AM2324" t="str">
            <v>FEMME</v>
          </cell>
          <cell r="AN2324" t="str">
            <v>Célibataire</v>
          </cell>
          <cell r="AP2324" t="str">
            <v>1ère année sécondaire</v>
          </cell>
          <cell r="AQ2324">
            <v>3</v>
          </cell>
          <cell r="AR2324">
            <v>1</v>
          </cell>
          <cell r="AS2324">
            <v>45792.25</v>
          </cell>
          <cell r="AT2324" t="str">
            <v>Horaire</v>
          </cell>
          <cell r="AU2324">
            <v>3.7149999999999999</v>
          </cell>
          <cell r="AV2324">
            <v>17</v>
          </cell>
          <cell r="AW2324">
            <v>20600</v>
          </cell>
          <cell r="AX2324" t="str">
            <v>00003154219</v>
          </cell>
          <cell r="AY2324">
            <v>65</v>
          </cell>
          <cell r="AZ2324" t="str">
            <v>LA POSTE</v>
          </cell>
          <cell r="BA2324" t="str">
            <v>17206000000315421965</v>
          </cell>
          <cell r="BB2324">
            <v>20</v>
          </cell>
          <cell r="BC2324" t="str">
            <v>DENDEN</v>
          </cell>
          <cell r="BD2324" t="str">
            <v>MANOUBA</v>
          </cell>
          <cell r="BG2324">
            <v>25342950</v>
          </cell>
          <cell r="BJ2324" t="str">
            <v>DENDEN</v>
          </cell>
          <cell r="BK2324" t="str">
            <v>A-P6 AV</v>
          </cell>
          <cell r="BL2324" t="str">
            <v>1.1</v>
          </cell>
          <cell r="BT2324">
            <v>1031</v>
          </cell>
          <cell r="BU2324" t="str">
            <v>si</v>
          </cell>
          <cell r="BV2324" t="str">
            <v>P6 AV CA</v>
          </cell>
        </row>
        <row r="2325">
          <cell r="B2325">
            <v>2385</v>
          </cell>
          <cell r="C2325" t="str">
            <v>Madame</v>
          </cell>
          <cell r="D2325" t="str">
            <v>SOUAWAH FATMA</v>
          </cell>
          <cell r="E2325" t="str">
            <v>SAGE Tunisia</v>
          </cell>
          <cell r="F2325" t="str">
            <v>PRODUCTION</v>
          </cell>
          <cell r="G2325" t="str">
            <v>Prép CAMPO</v>
          </cell>
          <cell r="H2325" t="str">
            <v>P7 AR</v>
          </cell>
          <cell r="I2325" t="str">
            <v>Safa</v>
          </cell>
          <cell r="J2325" t="str">
            <v>A</v>
          </cell>
          <cell r="K2325" t="str">
            <v>DIRECTS</v>
          </cell>
          <cell r="L2325" t="str">
            <v>Variable cost at standard</v>
          </cell>
          <cell r="M2325" t="str">
            <v>Prép CAMPO</v>
          </cell>
          <cell r="N2325">
            <v>45427</v>
          </cell>
          <cell r="P2325">
            <v>-6</v>
          </cell>
          <cell r="T2325" t="str">
            <v>CDD</v>
          </cell>
          <cell r="U2325" t="str">
            <v>Contractuel</v>
          </cell>
          <cell r="V2325">
            <v>45689</v>
          </cell>
          <cell r="W2325">
            <v>45716</v>
          </cell>
          <cell r="Z2325">
            <v>45427</v>
          </cell>
          <cell r="AA2325">
            <v>5</v>
          </cell>
          <cell r="AB2325">
            <v>2024</v>
          </cell>
          <cell r="AC2325">
            <v>2028</v>
          </cell>
          <cell r="AD2325">
            <v>0.80833333333333335</v>
          </cell>
          <cell r="AE2325" t="str">
            <v>&lt; 1</v>
          </cell>
          <cell r="AF2325">
            <v>32740</v>
          </cell>
          <cell r="AG2325">
            <v>35.56712328767123</v>
          </cell>
          <cell r="AH2325" t="str">
            <v>&gt;35&lt; 45</v>
          </cell>
          <cell r="AI2325">
            <v>16534583</v>
          </cell>
          <cell r="AJ2325" t="str">
            <v>05</v>
          </cell>
          <cell r="AK2325" t="str">
            <v>07432835</v>
          </cell>
          <cell r="AL2325">
            <v>39710</v>
          </cell>
          <cell r="AM2325" t="str">
            <v>FEMME</v>
          </cell>
          <cell r="AN2325" t="str">
            <v>Marié(e)</v>
          </cell>
          <cell r="AO2325">
            <v>2</v>
          </cell>
          <cell r="AP2325" t="str">
            <v>8ème année</v>
          </cell>
          <cell r="AQ2325">
            <v>3</v>
          </cell>
          <cell r="AR2325">
            <v>1</v>
          </cell>
          <cell r="AS2325">
            <v>45792.25</v>
          </cell>
          <cell r="AT2325" t="str">
            <v>Horaire</v>
          </cell>
          <cell r="AU2325">
            <v>3.7149999999999999</v>
          </cell>
          <cell r="AV2325">
            <v>25</v>
          </cell>
          <cell r="AW2325">
            <v>13300</v>
          </cell>
          <cell r="AX2325" t="str">
            <v>00001261476</v>
          </cell>
          <cell r="AY2325">
            <v>62</v>
          </cell>
          <cell r="AZ2325" t="str">
            <v>ZITOUNA BANK</v>
          </cell>
          <cell r="BA2325" t="str">
            <v>25133000000126147662</v>
          </cell>
          <cell r="BB2325">
            <v>20</v>
          </cell>
          <cell r="BC2325" t="str">
            <v xml:space="preserve">CITE NASSIM SAIDA </v>
          </cell>
          <cell r="BD2325" t="str">
            <v>MANOUBA</v>
          </cell>
          <cell r="BG2325">
            <v>54016442</v>
          </cell>
          <cell r="BJ2325" t="str">
            <v>CITE SAIDA</v>
          </cell>
          <cell r="BK2325" t="str">
            <v>A-P7 AR</v>
          </cell>
          <cell r="BL2325" t="str">
            <v>1.1</v>
          </cell>
          <cell r="BT2325">
            <v>1112</v>
          </cell>
          <cell r="BU2325" t="str">
            <v>si</v>
          </cell>
        </row>
        <row r="2326">
          <cell r="B2326">
            <v>2386</v>
          </cell>
          <cell r="C2326" t="str">
            <v>Monsieur</v>
          </cell>
          <cell r="D2326" t="str">
            <v>SEBAII HOUSSEM</v>
          </cell>
          <cell r="E2326" t="str">
            <v>SAGE Tunisia</v>
          </cell>
          <cell r="F2326" t="str">
            <v>LOGISTIQUE</v>
          </cell>
          <cell r="G2326" t="str">
            <v>MANITENTIONNAIRE</v>
          </cell>
          <cell r="H2326" t="str">
            <v>LOGISTIQUE</v>
          </cell>
          <cell r="I2326" t="str">
            <v>Adel</v>
          </cell>
          <cell r="K2326" t="str">
            <v>INDIRECTS</v>
          </cell>
          <cell r="L2326" t="str">
            <v>Variable cost at standard</v>
          </cell>
          <cell r="M2326" t="str">
            <v>MANITENTIONNAIRE</v>
          </cell>
          <cell r="N2326">
            <v>45426</v>
          </cell>
          <cell r="P2326">
            <v>-249</v>
          </cell>
          <cell r="Q2326">
            <v>45473</v>
          </cell>
          <cell r="R2326" t="str">
            <v>fin de contrat</v>
          </cell>
          <cell r="T2326" t="str">
            <v>CDD</v>
          </cell>
          <cell r="U2326" t="str">
            <v>Contractuel</v>
          </cell>
          <cell r="V2326">
            <v>45426</v>
          </cell>
          <cell r="W2326">
            <v>45473</v>
          </cell>
          <cell r="Z2326">
            <v>45426</v>
          </cell>
          <cell r="AA2326">
            <v>5</v>
          </cell>
          <cell r="AB2326">
            <v>2024</v>
          </cell>
          <cell r="AC2326">
            <v>2028</v>
          </cell>
          <cell r="AD2326">
            <v>0.81111111111111112</v>
          </cell>
          <cell r="AE2326" t="str">
            <v>&lt; 1</v>
          </cell>
          <cell r="AF2326">
            <v>35121</v>
          </cell>
          <cell r="AG2326">
            <v>29.043835616438358</v>
          </cell>
          <cell r="AH2326" t="str">
            <v>&gt;25&lt; 35</v>
          </cell>
          <cell r="AK2326" t="str">
            <v>14256394</v>
          </cell>
          <cell r="AL2326">
            <v>41641</v>
          </cell>
          <cell r="AM2326" t="str">
            <v>HOMME</v>
          </cell>
          <cell r="AN2326" t="str">
            <v>Célibataire</v>
          </cell>
          <cell r="AP2326" t="str">
            <v>Baccalauréat</v>
          </cell>
          <cell r="AQ2326">
            <v>3</v>
          </cell>
          <cell r="AR2326">
            <v>1</v>
          </cell>
          <cell r="AS2326">
            <v>45791.25</v>
          </cell>
          <cell r="AT2326" t="str">
            <v>Horaire</v>
          </cell>
          <cell r="AU2326">
            <v>3.778</v>
          </cell>
          <cell r="AV2326">
            <v>17</v>
          </cell>
          <cell r="AW2326">
            <v>20600</v>
          </cell>
          <cell r="AX2326" t="str">
            <v>00003087567</v>
          </cell>
          <cell r="AY2326" t="str">
            <v>07</v>
          </cell>
          <cell r="AZ2326" t="str">
            <v>LA POSTE</v>
          </cell>
          <cell r="BA2326" t="str">
            <v>17206000000308756707</v>
          </cell>
          <cell r="BB2326">
            <v>20</v>
          </cell>
          <cell r="BC2326" t="str">
            <v xml:space="preserve">AGBA </v>
          </cell>
          <cell r="BD2326" t="str">
            <v>TUNIS</v>
          </cell>
          <cell r="BG2326">
            <v>92368466</v>
          </cell>
          <cell r="BK2326" t="str">
            <v>-LOGISTIQUE</v>
          </cell>
          <cell r="BL2326" t="str">
            <v>1.2</v>
          </cell>
          <cell r="BU2326" t="str">
            <v>Non-Actif</v>
          </cell>
        </row>
        <row r="2327">
          <cell r="B2327">
            <v>2387</v>
          </cell>
          <cell r="C2327" t="str">
            <v>Madame</v>
          </cell>
          <cell r="D2327" t="str">
            <v>ECHI OUMAIMA</v>
          </cell>
          <cell r="E2327" t="str">
            <v>SAGE Tunisia</v>
          </cell>
          <cell r="F2327" t="str">
            <v>PRODUCTION</v>
          </cell>
          <cell r="G2327" t="str">
            <v>Contrôle Qualité</v>
          </cell>
          <cell r="H2327" t="str">
            <v>P6 AV</v>
          </cell>
          <cell r="I2327" t="str">
            <v>Anis Sbouri</v>
          </cell>
          <cell r="J2327" t="str">
            <v>A</v>
          </cell>
          <cell r="K2327" t="str">
            <v>INDIRECTS</v>
          </cell>
          <cell r="L2327" t="str">
            <v>Variable cost at standard</v>
          </cell>
          <cell r="M2327" t="str">
            <v>Contrôle Qualité</v>
          </cell>
          <cell r="N2327">
            <v>45427</v>
          </cell>
          <cell r="P2327">
            <v>-218</v>
          </cell>
          <cell r="Q2327">
            <v>45505</v>
          </cell>
          <cell r="R2327" t="str">
            <v>personnel</v>
          </cell>
          <cell r="T2327" t="str">
            <v>CDD</v>
          </cell>
          <cell r="U2327" t="str">
            <v>Contractuel</v>
          </cell>
          <cell r="V2327">
            <v>45474</v>
          </cell>
          <cell r="W2327">
            <v>45504</v>
          </cell>
          <cell r="Z2327">
            <v>45427</v>
          </cell>
          <cell r="AA2327">
            <v>5</v>
          </cell>
          <cell r="AB2327">
            <v>2024</v>
          </cell>
          <cell r="AC2327">
            <v>2028</v>
          </cell>
          <cell r="AD2327">
            <v>0.80833333333333335</v>
          </cell>
          <cell r="AE2327" t="str">
            <v>&lt; 1</v>
          </cell>
          <cell r="AF2327">
            <v>36651</v>
          </cell>
          <cell r="AG2327">
            <v>24.852054794520548</v>
          </cell>
          <cell r="AH2327" t="str">
            <v>&lt; 25</v>
          </cell>
          <cell r="AI2327">
            <v>17442759</v>
          </cell>
          <cell r="AJ2327" t="str">
            <v>08</v>
          </cell>
          <cell r="AK2327" t="str">
            <v>14364376</v>
          </cell>
          <cell r="AL2327">
            <v>43634</v>
          </cell>
          <cell r="AM2327" t="str">
            <v>FEMME</v>
          </cell>
          <cell r="AN2327" t="str">
            <v>Célibataire</v>
          </cell>
          <cell r="AP2327" t="str">
            <v>Baccalauréat</v>
          </cell>
          <cell r="AQ2327">
            <v>3</v>
          </cell>
          <cell r="AR2327">
            <v>1</v>
          </cell>
          <cell r="AS2327">
            <v>45792.25</v>
          </cell>
          <cell r="AT2327" t="str">
            <v>Horaire</v>
          </cell>
          <cell r="AU2327">
            <v>3.8780000000000001</v>
          </cell>
          <cell r="AV2327">
            <v>17</v>
          </cell>
          <cell r="AW2327" t="str">
            <v>00100</v>
          </cell>
          <cell r="AX2327" t="str">
            <v>00003362029</v>
          </cell>
          <cell r="AY2327">
            <v>64</v>
          </cell>
          <cell r="AZ2327" t="str">
            <v>LA POSTE</v>
          </cell>
          <cell r="BA2327" t="str">
            <v>17001000000336202964</v>
          </cell>
          <cell r="BB2327">
            <v>20</v>
          </cell>
          <cell r="BC2327" t="str">
            <v>RUE 4738 QUARTIER KHALED ABOU WALID</v>
          </cell>
          <cell r="BD2327" t="str">
            <v>MANOUBA</v>
          </cell>
          <cell r="BG2327">
            <v>53406337</v>
          </cell>
          <cell r="BK2327" t="str">
            <v>A-P6 AV</v>
          </cell>
          <cell r="BL2327" t="str">
            <v>1.3</v>
          </cell>
          <cell r="BU2327" t="str">
            <v>Non-Actif</v>
          </cell>
          <cell r="BV2327" t="str">
            <v>P6 AV CA</v>
          </cell>
        </row>
        <row r="2328">
          <cell r="B2328">
            <v>2388</v>
          </cell>
          <cell r="C2328" t="str">
            <v>Madame</v>
          </cell>
          <cell r="D2328" t="str">
            <v>ASKRI OUMAIMA</v>
          </cell>
          <cell r="E2328" t="str">
            <v>SAGE Tunisia</v>
          </cell>
          <cell r="F2328" t="str">
            <v>PRODUCTION</v>
          </cell>
          <cell r="G2328" t="str">
            <v>Contrôle Qualité</v>
          </cell>
          <cell r="H2328" t="str">
            <v>P6 AV</v>
          </cell>
          <cell r="I2328" t="str">
            <v>ISSAM OUNI</v>
          </cell>
          <cell r="J2328" t="str">
            <v>B</v>
          </cell>
          <cell r="K2328" t="str">
            <v>INDIRECTS</v>
          </cell>
          <cell r="L2328" t="str">
            <v>Variable cost at standard</v>
          </cell>
          <cell r="M2328" t="str">
            <v>Contrôle Qualité</v>
          </cell>
          <cell r="N2328">
            <v>45427</v>
          </cell>
          <cell r="P2328">
            <v>-6</v>
          </cell>
          <cell r="T2328" t="str">
            <v>CDD</v>
          </cell>
          <cell r="U2328" t="str">
            <v>Contractuel</v>
          </cell>
          <cell r="V2328">
            <v>45689</v>
          </cell>
          <cell r="W2328">
            <v>45716</v>
          </cell>
          <cell r="Z2328">
            <v>45427</v>
          </cell>
          <cell r="AA2328">
            <v>5</v>
          </cell>
          <cell r="AB2328">
            <v>2024</v>
          </cell>
          <cell r="AC2328">
            <v>2028</v>
          </cell>
          <cell r="AD2328">
            <v>0.80833333333333335</v>
          </cell>
          <cell r="AE2328" t="str">
            <v>&lt; 1</v>
          </cell>
          <cell r="AF2328">
            <v>36810</v>
          </cell>
          <cell r="AG2328">
            <v>24.416438356164385</v>
          </cell>
          <cell r="AH2328" t="str">
            <v>&lt; 25</v>
          </cell>
          <cell r="AI2328">
            <v>17824578</v>
          </cell>
          <cell r="AJ2328" t="str">
            <v>06</v>
          </cell>
          <cell r="AK2328" t="str">
            <v>12362772</v>
          </cell>
          <cell r="AL2328">
            <v>43332</v>
          </cell>
          <cell r="AM2328" t="str">
            <v>FEMME</v>
          </cell>
          <cell r="AN2328" t="str">
            <v>Célibataire</v>
          </cell>
          <cell r="AP2328" t="str">
            <v>Baccalauréat+3</v>
          </cell>
          <cell r="AQ2328">
            <v>3</v>
          </cell>
          <cell r="AR2328">
            <v>1</v>
          </cell>
          <cell r="AS2328">
            <v>45792.25</v>
          </cell>
          <cell r="AT2328" t="str">
            <v>Horaire</v>
          </cell>
          <cell r="AU2328">
            <v>3.8780000000000001</v>
          </cell>
          <cell r="AV2328">
            <v>17</v>
          </cell>
          <cell r="AW2328" t="str">
            <v>00100</v>
          </cell>
          <cell r="AX2328" t="str">
            <v>00003455750</v>
          </cell>
          <cell r="AY2328" t="str">
            <v>07</v>
          </cell>
          <cell r="AZ2328" t="str">
            <v>LA POSTE</v>
          </cell>
          <cell r="BA2328" t="str">
            <v>17001000000345575007</v>
          </cell>
          <cell r="BB2328">
            <v>20</v>
          </cell>
          <cell r="BC2328" t="str">
            <v>RUE CHAGHALIA TERMINUS 56</v>
          </cell>
          <cell r="BD2328" t="str">
            <v>MANOUBA</v>
          </cell>
          <cell r="BG2328">
            <v>50222785</v>
          </cell>
          <cell r="BJ2328" t="str">
            <v>TERMINUS 56</v>
          </cell>
          <cell r="BK2328" t="str">
            <v>B-P6 AV</v>
          </cell>
          <cell r="BL2328" t="str">
            <v>1.3</v>
          </cell>
          <cell r="BT2328">
            <v>221</v>
          </cell>
          <cell r="BU2328" t="str">
            <v>si</v>
          </cell>
        </row>
        <row r="2329">
          <cell r="B2329">
            <v>2389</v>
          </cell>
          <cell r="C2329" t="str">
            <v>Madame</v>
          </cell>
          <cell r="D2329" t="str">
            <v>MANAI AWATEF</v>
          </cell>
          <cell r="E2329" t="str">
            <v>SAGE Tunisia</v>
          </cell>
          <cell r="F2329" t="str">
            <v>PRODUCTION</v>
          </cell>
          <cell r="G2329" t="str">
            <v>Contrôle Qualité</v>
          </cell>
          <cell r="H2329" t="str">
            <v>P7 AR</v>
          </cell>
          <cell r="I2329" t="str">
            <v>FAYCEL</v>
          </cell>
          <cell r="J2329" t="str">
            <v>B</v>
          </cell>
          <cell r="K2329" t="str">
            <v>INDIRECTS</v>
          </cell>
          <cell r="L2329" t="str">
            <v>Variable cost at standard</v>
          </cell>
          <cell r="M2329" t="str">
            <v>Contrôle Qualité</v>
          </cell>
          <cell r="N2329">
            <v>45427</v>
          </cell>
          <cell r="P2329">
            <v>-249</v>
          </cell>
          <cell r="Q2329">
            <v>45472</v>
          </cell>
          <cell r="R2329" t="str">
            <v>Intégration</v>
          </cell>
          <cell r="T2329" t="str">
            <v>CDD</v>
          </cell>
          <cell r="U2329" t="str">
            <v>Contractuel</v>
          </cell>
          <cell r="V2329">
            <v>45427</v>
          </cell>
          <cell r="W2329">
            <v>45473</v>
          </cell>
          <cell r="Z2329">
            <v>45427</v>
          </cell>
          <cell r="AA2329">
            <v>5</v>
          </cell>
          <cell r="AB2329">
            <v>2024</v>
          </cell>
          <cell r="AC2329">
            <v>2028</v>
          </cell>
          <cell r="AD2329">
            <v>0.80833333333333335</v>
          </cell>
          <cell r="AE2329" t="str">
            <v>&lt; 1</v>
          </cell>
          <cell r="AF2329">
            <v>32631</v>
          </cell>
          <cell r="AG2329">
            <v>35.865753424657534</v>
          </cell>
          <cell r="AH2329" t="str">
            <v>&gt;35&lt; 45</v>
          </cell>
          <cell r="AK2329" t="str">
            <v>04813896</v>
          </cell>
          <cell r="AL2329">
            <v>39777</v>
          </cell>
          <cell r="AM2329" t="str">
            <v>FEMME</v>
          </cell>
          <cell r="AN2329" t="str">
            <v>Marié(e)</v>
          </cell>
          <cell r="AO2329">
            <v>2</v>
          </cell>
          <cell r="AP2329" t="str">
            <v>Baccalauréat+3</v>
          </cell>
          <cell r="AQ2329">
            <v>3</v>
          </cell>
          <cell r="AR2329">
            <v>1</v>
          </cell>
          <cell r="AS2329">
            <v>45792.25</v>
          </cell>
          <cell r="AT2329" t="str">
            <v>Horaire</v>
          </cell>
          <cell r="AU2329">
            <v>3.8780000000000001</v>
          </cell>
          <cell r="AV2329">
            <v>17</v>
          </cell>
          <cell r="AW2329" t="str">
            <v>00100</v>
          </cell>
          <cell r="AX2329" t="str">
            <v>00003450404</v>
          </cell>
          <cell r="AY2329">
            <v>40</v>
          </cell>
          <cell r="AZ2329" t="str">
            <v>LA POSTE</v>
          </cell>
          <cell r="BA2329" t="str">
            <v>17001000000345040440</v>
          </cell>
          <cell r="BB2329">
            <v>20</v>
          </cell>
          <cell r="BC2329" t="str">
            <v>25 RUE LES NATIONS UNIES SIDI HESSINE TUNIS</v>
          </cell>
          <cell r="BD2329" t="str">
            <v>TUNIS</v>
          </cell>
          <cell r="BG2329">
            <v>52047720</v>
          </cell>
          <cell r="BH2329">
            <v>50831477</v>
          </cell>
          <cell r="BK2329" t="str">
            <v>B-P7 AR</v>
          </cell>
          <cell r="BL2329" t="str">
            <v>1.3</v>
          </cell>
          <cell r="BU2329" t="str">
            <v>Non-Actif</v>
          </cell>
        </row>
        <row r="2330">
          <cell r="B2330">
            <v>2390</v>
          </cell>
          <cell r="C2330" t="str">
            <v>Monsieur</v>
          </cell>
          <cell r="D2330" t="str">
            <v>AOUINI OMAR</v>
          </cell>
          <cell r="E2330" t="str">
            <v>SAGE Tunisia</v>
          </cell>
          <cell r="F2330" t="str">
            <v>PRODUCTION</v>
          </cell>
          <cell r="G2330" t="str">
            <v>Couturière</v>
          </cell>
          <cell r="H2330" t="str">
            <v>P7 AR</v>
          </cell>
          <cell r="I2330" t="str">
            <v>FOUED HOMRANI</v>
          </cell>
          <cell r="J2330" t="str">
            <v>A</v>
          </cell>
          <cell r="K2330" t="str">
            <v>DIRECTS</v>
          </cell>
          <cell r="L2330" t="str">
            <v>Variable cost at standard</v>
          </cell>
          <cell r="M2330" t="str">
            <v>Couturière</v>
          </cell>
          <cell r="N2330">
            <v>45432</v>
          </cell>
          <cell r="P2330">
            <v>-249</v>
          </cell>
          <cell r="Q2330">
            <v>45446</v>
          </cell>
          <cell r="R2330" t="str">
            <v>personnel</v>
          </cell>
          <cell r="T2330" t="str">
            <v>CDD</v>
          </cell>
          <cell r="U2330" t="str">
            <v>Contractuel</v>
          </cell>
          <cell r="V2330">
            <v>45432</v>
          </cell>
          <cell r="W2330">
            <v>45473</v>
          </cell>
          <cell r="Z2330">
            <v>45432</v>
          </cell>
          <cell r="AA2330">
            <v>5</v>
          </cell>
          <cell r="AB2330">
            <v>2024</v>
          </cell>
          <cell r="AC2330">
            <v>2028</v>
          </cell>
          <cell r="AD2330">
            <v>0.7944444444444444</v>
          </cell>
          <cell r="AE2330" t="str">
            <v>&lt; 1</v>
          </cell>
          <cell r="AF2330">
            <v>33815</v>
          </cell>
          <cell r="AG2330">
            <v>32.62191780821918</v>
          </cell>
          <cell r="AH2330" t="str">
            <v>&gt;25&lt; 35</v>
          </cell>
          <cell r="AK2330" t="str">
            <v>14366522</v>
          </cell>
          <cell r="AL2330">
            <v>43815</v>
          </cell>
          <cell r="AM2330" t="str">
            <v>HOMME</v>
          </cell>
          <cell r="AN2330" t="str">
            <v>Célibataire</v>
          </cell>
          <cell r="AP2330" t="str">
            <v>7ème année</v>
          </cell>
          <cell r="AQ2330">
            <v>3</v>
          </cell>
          <cell r="AR2330">
            <v>1</v>
          </cell>
          <cell r="AS2330">
            <v>45797.25</v>
          </cell>
          <cell r="AT2330" t="str">
            <v>Horaire</v>
          </cell>
          <cell r="AU2330">
            <v>3.7149999999999999</v>
          </cell>
          <cell r="AV2330">
            <v>17</v>
          </cell>
          <cell r="AW2330" t="str">
            <v>00100</v>
          </cell>
          <cell r="AX2330" t="str">
            <v>00003451816</v>
          </cell>
          <cell r="AY2330">
            <v>72</v>
          </cell>
          <cell r="AZ2330" t="str">
            <v>LA POSTE</v>
          </cell>
          <cell r="BA2330" t="str">
            <v>17001000000345181672</v>
          </cell>
          <cell r="BB2330">
            <v>20</v>
          </cell>
          <cell r="BC2330" t="str">
            <v>SANHEJA OUED ELIL</v>
          </cell>
          <cell r="BD2330" t="str">
            <v>MANOUBA</v>
          </cell>
          <cell r="BG2330">
            <v>27945477</v>
          </cell>
          <cell r="BK2330" t="str">
            <v>A-P7 AR</v>
          </cell>
          <cell r="BL2330" t="str">
            <v>1.1</v>
          </cell>
          <cell r="BU2330" t="str">
            <v>Non-Actif</v>
          </cell>
        </row>
        <row r="2331">
          <cell r="B2331">
            <v>2391</v>
          </cell>
          <cell r="C2331" t="str">
            <v>Madame</v>
          </cell>
          <cell r="D2331" t="str">
            <v>MEGHIRBI KARIMA</v>
          </cell>
          <cell r="E2331" t="str">
            <v>SAGE Tunisia</v>
          </cell>
          <cell r="F2331" t="str">
            <v>COUPE</v>
          </cell>
          <cell r="G2331" t="str">
            <v>COUPEUR</v>
          </cell>
          <cell r="H2331" t="str">
            <v>COUPE</v>
          </cell>
          <cell r="I2331" t="str">
            <v>HAITHEM SLAMA</v>
          </cell>
          <cell r="K2331" t="str">
            <v>DIRECTS</v>
          </cell>
          <cell r="L2331" t="str">
            <v>Variable cost at standard</v>
          </cell>
          <cell r="M2331" t="str">
            <v>COUPEUR</v>
          </cell>
          <cell r="N2331">
            <v>45427</v>
          </cell>
          <cell r="P2331">
            <v>-6</v>
          </cell>
          <cell r="T2331" t="str">
            <v>CDD</v>
          </cell>
          <cell r="U2331" t="str">
            <v>Contractuel</v>
          </cell>
          <cell r="V2331">
            <v>45689</v>
          </cell>
          <cell r="W2331">
            <v>45716</v>
          </cell>
          <cell r="Z2331">
            <v>45427</v>
          </cell>
          <cell r="AA2331">
            <v>5</v>
          </cell>
          <cell r="AB2331">
            <v>2024</v>
          </cell>
          <cell r="AC2331">
            <v>2028</v>
          </cell>
          <cell r="AD2331">
            <v>0.80833333333333335</v>
          </cell>
          <cell r="AE2331" t="str">
            <v>&lt; 1</v>
          </cell>
          <cell r="AF2331">
            <v>35284</v>
          </cell>
          <cell r="AG2331">
            <v>28.597260273972601</v>
          </cell>
          <cell r="AH2331" t="str">
            <v>&gt;25&lt; 35</v>
          </cell>
          <cell r="AI2331">
            <v>16795320</v>
          </cell>
          <cell r="AJ2331" t="str">
            <v>00</v>
          </cell>
          <cell r="AK2331" t="str">
            <v>11651056</v>
          </cell>
          <cell r="AL2331">
            <v>42256</v>
          </cell>
          <cell r="AM2331" t="str">
            <v>FEMME</v>
          </cell>
          <cell r="AN2331" t="str">
            <v>Célibataire</v>
          </cell>
          <cell r="AP2331" t="str">
            <v>Baccalauréat libre</v>
          </cell>
          <cell r="AQ2331">
            <v>3</v>
          </cell>
          <cell r="AR2331">
            <v>1</v>
          </cell>
          <cell r="AS2331">
            <v>45792.25</v>
          </cell>
          <cell r="AT2331" t="str">
            <v>Horaire</v>
          </cell>
          <cell r="AU2331">
            <v>3.7149999999999999</v>
          </cell>
          <cell r="AV2331" t="str">
            <v>07</v>
          </cell>
          <cell r="AW2331" t="str">
            <v>08001</v>
          </cell>
          <cell r="AX2331">
            <v>38105508253</v>
          </cell>
          <cell r="AY2331">
            <v>49</v>
          </cell>
          <cell r="AZ2331" t="str">
            <v>AMEN BANK</v>
          </cell>
          <cell r="BA2331" t="str">
            <v>07080013810550825349</v>
          </cell>
          <cell r="BB2331">
            <v>20</v>
          </cell>
          <cell r="BC2331" t="str">
            <v>RUE 4489 CITE HOUASS HRAIRIA</v>
          </cell>
          <cell r="BD2331" t="str">
            <v>TUNIS</v>
          </cell>
          <cell r="BG2331">
            <v>22855509</v>
          </cell>
          <cell r="BJ2331" t="str">
            <v>HRAIRIA</v>
          </cell>
          <cell r="BK2331" t="str">
            <v>-COUPE</v>
          </cell>
          <cell r="BL2331" t="str">
            <v>1.1</v>
          </cell>
          <cell r="BT2331">
            <v>750</v>
          </cell>
          <cell r="BU2331" t="str">
            <v>si</v>
          </cell>
        </row>
        <row r="2332">
          <cell r="B2332">
            <v>2392</v>
          </cell>
          <cell r="C2332" t="str">
            <v>Madame</v>
          </cell>
          <cell r="D2332" t="str">
            <v>BEN AMAR SAMEH</v>
          </cell>
          <cell r="E2332" t="str">
            <v>SAGE Tunisia</v>
          </cell>
          <cell r="F2332" t="str">
            <v>PRODUCTION</v>
          </cell>
          <cell r="G2332" t="str">
            <v>Couturière</v>
          </cell>
          <cell r="H2332" t="str">
            <v>P6 AV</v>
          </cell>
          <cell r="I2332" t="str">
            <v>ISSAM OUNI</v>
          </cell>
          <cell r="J2332" t="str">
            <v>B</v>
          </cell>
          <cell r="K2332" t="str">
            <v>DIRECTS</v>
          </cell>
          <cell r="L2332" t="str">
            <v>Variable cost at standard</v>
          </cell>
          <cell r="M2332" t="str">
            <v>Couturière</v>
          </cell>
          <cell r="N2332">
            <v>45427</v>
          </cell>
          <cell r="P2332">
            <v>-249</v>
          </cell>
          <cell r="Q2332">
            <v>45429</v>
          </cell>
          <cell r="R2332" t="str">
            <v>problème d'intégration</v>
          </cell>
          <cell r="T2332" t="str">
            <v>CDD</v>
          </cell>
          <cell r="U2332" t="str">
            <v>Contractuel</v>
          </cell>
          <cell r="V2332">
            <v>45427</v>
          </cell>
          <cell r="W2332">
            <v>45473</v>
          </cell>
          <cell r="Z2332">
            <v>45427</v>
          </cell>
          <cell r="AA2332">
            <v>5</v>
          </cell>
          <cell r="AB2332">
            <v>2024</v>
          </cell>
          <cell r="AC2332">
            <v>2028</v>
          </cell>
          <cell r="AD2332">
            <v>0.80833333333333335</v>
          </cell>
          <cell r="AE2332" t="str">
            <v>&lt; 1</v>
          </cell>
          <cell r="AF2332">
            <v>28368</v>
          </cell>
          <cell r="AG2332">
            <v>47.545205479452058</v>
          </cell>
          <cell r="AH2332" t="str">
            <v>&gt;45&lt; 55</v>
          </cell>
          <cell r="AK2332" t="str">
            <v>07301903</v>
          </cell>
          <cell r="AL2332">
            <v>41997</v>
          </cell>
          <cell r="AM2332" t="str">
            <v>FEMME</v>
          </cell>
          <cell r="AN2332" t="str">
            <v>Marié(e)</v>
          </cell>
          <cell r="AO2332">
            <v>4</v>
          </cell>
          <cell r="AP2332" t="str">
            <v>9ème année</v>
          </cell>
          <cell r="AQ2332">
            <v>3</v>
          </cell>
          <cell r="AR2332">
            <v>1</v>
          </cell>
          <cell r="AS2332">
            <v>45792.25</v>
          </cell>
          <cell r="AT2332" t="str">
            <v>Horaire</v>
          </cell>
          <cell r="AU2332">
            <v>3.7149999999999999</v>
          </cell>
          <cell r="AV2332" t="str">
            <v>01</v>
          </cell>
          <cell r="AW2332" t="str">
            <v>02706</v>
          </cell>
          <cell r="AX2332">
            <v>91130335303</v>
          </cell>
          <cell r="AY2332">
            <v>18</v>
          </cell>
          <cell r="AZ2332" t="str">
            <v>ATB</v>
          </cell>
          <cell r="BA2332" t="str">
            <v>01027069113033530318</v>
          </cell>
          <cell r="BB2332">
            <v>20</v>
          </cell>
          <cell r="BC2332" t="str">
            <v xml:space="preserve">RUE ALI DOUAGI DOUAR HICHER </v>
          </cell>
          <cell r="BD2332" t="str">
            <v>MANOUBA</v>
          </cell>
          <cell r="BG2332">
            <v>25838879</v>
          </cell>
          <cell r="BK2332" t="str">
            <v>B-P6 AV</v>
          </cell>
          <cell r="BL2332" t="str">
            <v>1.1</v>
          </cell>
          <cell r="BU2332" t="str">
            <v>Non-Actif</v>
          </cell>
        </row>
        <row r="2333">
          <cell r="B2333">
            <v>2393</v>
          </cell>
          <cell r="C2333" t="str">
            <v>Madame</v>
          </cell>
          <cell r="D2333" t="str">
            <v>RIAHI RADHIA</v>
          </cell>
          <cell r="E2333" t="str">
            <v>SAGE Tunisia</v>
          </cell>
          <cell r="F2333" t="str">
            <v>PRODUCTION</v>
          </cell>
          <cell r="G2333" t="str">
            <v>Couturière</v>
          </cell>
          <cell r="H2333" t="str">
            <v>P6 AV</v>
          </cell>
          <cell r="I2333" t="str">
            <v>ISSAM OUNI</v>
          </cell>
          <cell r="J2333" t="str">
            <v>B</v>
          </cell>
          <cell r="K2333" t="str">
            <v>DIRECTS</v>
          </cell>
          <cell r="L2333" t="str">
            <v>Variable cost at standard</v>
          </cell>
          <cell r="M2333" t="str">
            <v>Couturière</v>
          </cell>
          <cell r="N2333">
            <v>45427</v>
          </cell>
          <cell r="P2333">
            <v>-187</v>
          </cell>
          <cell r="Q2333">
            <v>45545</v>
          </cell>
          <cell r="R2333" t="str">
            <v>condition de travail</v>
          </cell>
          <cell r="T2333" t="str">
            <v>CDD</v>
          </cell>
          <cell r="U2333" t="str">
            <v>Contractuel</v>
          </cell>
          <cell r="V2333">
            <v>45505</v>
          </cell>
          <cell r="W2333">
            <v>45535</v>
          </cell>
          <cell r="Z2333">
            <v>45427</v>
          </cell>
          <cell r="AA2333">
            <v>5</v>
          </cell>
          <cell r="AB2333">
            <v>2024</v>
          </cell>
          <cell r="AC2333">
            <v>2028</v>
          </cell>
          <cell r="AD2333">
            <v>0.80833333333333335</v>
          </cell>
          <cell r="AE2333" t="str">
            <v>&lt; 1</v>
          </cell>
          <cell r="AF2333">
            <v>27184</v>
          </cell>
          <cell r="AG2333">
            <v>50.789041095890411</v>
          </cell>
          <cell r="AH2333" t="str">
            <v>&gt;45&lt; 55</v>
          </cell>
          <cell r="AK2333" t="str">
            <v>07301992</v>
          </cell>
          <cell r="AL2333">
            <v>44152</v>
          </cell>
          <cell r="AM2333" t="str">
            <v>FEMME</v>
          </cell>
          <cell r="AN2333" t="str">
            <v>Célibataire</v>
          </cell>
          <cell r="AP2333" t="str">
            <v>6 ème année primaire</v>
          </cell>
          <cell r="AQ2333">
            <v>3</v>
          </cell>
          <cell r="AR2333">
            <v>1</v>
          </cell>
          <cell r="AS2333">
            <v>45792.25</v>
          </cell>
          <cell r="AT2333" t="str">
            <v>Horaire</v>
          </cell>
          <cell r="AU2333">
            <v>3.7149999999999999</v>
          </cell>
          <cell r="AV2333">
            <v>17</v>
          </cell>
          <cell r="AW2333" t="str">
            <v>00100</v>
          </cell>
          <cell r="AX2333" t="str">
            <v>00003427380</v>
          </cell>
          <cell r="AY2333">
            <v>48</v>
          </cell>
          <cell r="AZ2333" t="str">
            <v>LA POSTE</v>
          </cell>
          <cell r="BA2333" t="str">
            <v>17001000000342738048</v>
          </cell>
          <cell r="BB2333">
            <v>20</v>
          </cell>
          <cell r="BC2333" t="str">
            <v>7 RUE SILIANA QUARTIER EL OUARED CHEBBAOU OUED ELIL</v>
          </cell>
          <cell r="BD2333" t="str">
            <v>MANOUBA</v>
          </cell>
          <cell r="BG2333">
            <v>58379342</v>
          </cell>
          <cell r="BH2333">
            <v>56107252</v>
          </cell>
          <cell r="BJ2333" t="str">
            <v>OUED ELIL</v>
          </cell>
          <cell r="BK2333" t="str">
            <v>B-P6 AV</v>
          </cell>
          <cell r="BL2333" t="str">
            <v>1.1</v>
          </cell>
          <cell r="BU2333" t="str">
            <v>Non-Actif</v>
          </cell>
        </row>
        <row r="2334">
          <cell r="B2334">
            <v>2394</v>
          </cell>
          <cell r="C2334" t="str">
            <v>Madame</v>
          </cell>
          <cell r="D2334" t="str">
            <v>TOUNSI EMNA</v>
          </cell>
          <cell r="E2334" t="str">
            <v>SAGE Tunisia</v>
          </cell>
          <cell r="F2334" t="str">
            <v>PRODUCTION</v>
          </cell>
          <cell r="G2334" t="str">
            <v>Couturière</v>
          </cell>
          <cell r="H2334" t="str">
            <v>P7 AR</v>
          </cell>
          <cell r="I2334" t="str">
            <v>Afif</v>
          </cell>
          <cell r="J2334" t="str">
            <v>B</v>
          </cell>
          <cell r="K2334" t="str">
            <v>DIRECTS</v>
          </cell>
          <cell r="L2334" t="str">
            <v>Variable cost at standard</v>
          </cell>
          <cell r="M2334" t="str">
            <v>Couturière</v>
          </cell>
          <cell r="N2334">
            <v>45427</v>
          </cell>
          <cell r="P2334">
            <v>-218</v>
          </cell>
          <cell r="Q2334">
            <v>45488</v>
          </cell>
          <cell r="R2334" t="str">
            <v>conflit avec son chef</v>
          </cell>
          <cell r="T2334" t="str">
            <v>CDD</v>
          </cell>
          <cell r="U2334" t="str">
            <v>Contractuel</v>
          </cell>
          <cell r="V2334">
            <v>45474</v>
          </cell>
          <cell r="W2334">
            <v>45504</v>
          </cell>
          <cell r="Z2334">
            <v>45427</v>
          </cell>
          <cell r="AA2334">
            <v>5</v>
          </cell>
          <cell r="AB2334">
            <v>2024</v>
          </cell>
          <cell r="AC2334">
            <v>2028</v>
          </cell>
          <cell r="AD2334">
            <v>0.80833333333333335</v>
          </cell>
          <cell r="AE2334" t="str">
            <v>&lt; 1</v>
          </cell>
          <cell r="AF2334">
            <v>36400</v>
          </cell>
          <cell r="AG2334">
            <v>25.539726027397261</v>
          </cell>
          <cell r="AH2334" t="str">
            <v>&gt;25&lt; 35</v>
          </cell>
          <cell r="AI2334">
            <v>17580048</v>
          </cell>
          <cell r="AJ2334" t="str">
            <v>06</v>
          </cell>
          <cell r="AK2334" t="str">
            <v>14368425</v>
          </cell>
          <cell r="AL2334">
            <v>44118</v>
          </cell>
          <cell r="AM2334" t="str">
            <v>FEMME</v>
          </cell>
          <cell r="AN2334" t="str">
            <v>Célibataire</v>
          </cell>
          <cell r="AP2334" t="str">
            <v>2ème secondaire</v>
          </cell>
          <cell r="AQ2334">
            <v>3</v>
          </cell>
          <cell r="AR2334">
            <v>1</v>
          </cell>
          <cell r="AS2334">
            <v>45792.25</v>
          </cell>
          <cell r="AT2334" t="str">
            <v>Horaire</v>
          </cell>
          <cell r="AU2334">
            <v>3.7149999999999999</v>
          </cell>
          <cell r="AV2334">
            <v>17</v>
          </cell>
          <cell r="AW2334" t="str">
            <v>00100</v>
          </cell>
          <cell r="AX2334" t="str">
            <v>00003128974</v>
          </cell>
          <cell r="AY2334">
            <v>53</v>
          </cell>
          <cell r="AZ2334" t="str">
            <v>LA POSTE</v>
          </cell>
          <cell r="BA2334" t="str">
            <v>17001000000312897453</v>
          </cell>
          <cell r="BB2334">
            <v>20</v>
          </cell>
          <cell r="BC2334" t="str">
            <v>RUE IBN BADISS DOUAR HICHER</v>
          </cell>
          <cell r="BD2334" t="str">
            <v>MANOUBA</v>
          </cell>
          <cell r="BG2334">
            <v>23492442</v>
          </cell>
          <cell r="BK2334" t="str">
            <v>B-P7 AR</v>
          </cell>
          <cell r="BL2334" t="str">
            <v>1.1</v>
          </cell>
          <cell r="BU2334" t="str">
            <v>Non-Actif</v>
          </cell>
          <cell r="BV2334" t="str">
            <v>CP</v>
          </cell>
        </row>
        <row r="2335">
          <cell r="B2335">
            <v>2395</v>
          </cell>
          <cell r="C2335" t="str">
            <v>Monsieur</v>
          </cell>
          <cell r="D2335" t="str">
            <v>HAMMAMI LABIB</v>
          </cell>
          <cell r="E2335" t="str">
            <v>SAGE Tunisia</v>
          </cell>
          <cell r="F2335" t="str">
            <v>LOGISTIQUE</v>
          </cell>
          <cell r="G2335" t="str">
            <v>MANITENTIONNAIRE</v>
          </cell>
          <cell r="H2335" t="str">
            <v>LOGISTIQUE</v>
          </cell>
          <cell r="I2335" t="str">
            <v>ADEL</v>
          </cell>
          <cell r="K2335" t="str">
            <v>INDIRECTS</v>
          </cell>
          <cell r="L2335" t="str">
            <v>Variable cost at standard</v>
          </cell>
          <cell r="M2335" t="str">
            <v>MANITENTIONNAIRE</v>
          </cell>
          <cell r="N2335">
            <v>45427</v>
          </cell>
          <cell r="P2335">
            <v>-6</v>
          </cell>
          <cell r="T2335" t="str">
            <v>CDD</v>
          </cell>
          <cell r="U2335" t="str">
            <v>Contractuel</v>
          </cell>
          <cell r="V2335">
            <v>45627</v>
          </cell>
          <cell r="W2335">
            <v>45716</v>
          </cell>
          <cell r="Z2335">
            <v>45427</v>
          </cell>
          <cell r="AA2335">
            <v>5</v>
          </cell>
          <cell r="AB2335">
            <v>2024</v>
          </cell>
          <cell r="AC2335">
            <v>2028</v>
          </cell>
          <cell r="AD2335">
            <v>0.80833333333333335</v>
          </cell>
          <cell r="AE2335" t="str">
            <v>&lt; 1</v>
          </cell>
          <cell r="AF2335">
            <v>34912</v>
          </cell>
          <cell r="AG2335">
            <v>29.616438356164384</v>
          </cell>
          <cell r="AH2335" t="str">
            <v>&gt;25&lt; 35</v>
          </cell>
          <cell r="AI2335">
            <v>17331207</v>
          </cell>
          <cell r="AJ2335" t="str">
            <v>01</v>
          </cell>
          <cell r="AK2335" t="str">
            <v>09189116</v>
          </cell>
          <cell r="AL2335">
            <v>43085</v>
          </cell>
          <cell r="AM2335" t="str">
            <v>HOMME</v>
          </cell>
          <cell r="AN2335" t="str">
            <v>Célibataire</v>
          </cell>
          <cell r="AP2335" t="str">
            <v>2ème secondaire+Mécanique BTP</v>
          </cell>
          <cell r="AQ2335">
            <v>3</v>
          </cell>
          <cell r="AR2335">
            <v>1</v>
          </cell>
          <cell r="AS2335">
            <v>45792.25</v>
          </cell>
          <cell r="AT2335" t="str">
            <v>Horaire</v>
          </cell>
          <cell r="AU2335">
            <v>3.778</v>
          </cell>
          <cell r="AV2335" t="str">
            <v>08</v>
          </cell>
          <cell r="AW2335">
            <v>14103</v>
          </cell>
          <cell r="AX2335">
            <v>10220014630</v>
          </cell>
          <cell r="AY2335" t="str">
            <v>08</v>
          </cell>
          <cell r="AZ2335" t="str">
            <v>BIAT</v>
          </cell>
          <cell r="BA2335" t="str">
            <v>08141031022001463008</v>
          </cell>
          <cell r="BB2335">
            <v>20</v>
          </cell>
          <cell r="BC2335" t="str">
            <v>20 MARS KEBLI MORNAGUIA</v>
          </cell>
          <cell r="BD2335" t="str">
            <v>MANOUBA</v>
          </cell>
          <cell r="BG2335">
            <v>24917507</v>
          </cell>
          <cell r="BJ2335" t="str">
            <v>MORNAGUIA</v>
          </cell>
          <cell r="BK2335" t="str">
            <v>-LOGISTIQUE</v>
          </cell>
          <cell r="BL2335" t="str">
            <v>1.2</v>
          </cell>
          <cell r="BU2335" t="str">
            <v>si</v>
          </cell>
        </row>
        <row r="2336">
          <cell r="B2336">
            <v>2396</v>
          </cell>
          <cell r="C2336" t="str">
            <v>Monsieur</v>
          </cell>
          <cell r="D2336" t="str">
            <v>ABIDLI MEHREZ</v>
          </cell>
          <cell r="E2336" t="str">
            <v>SAGE Tunisia</v>
          </cell>
          <cell r="F2336" t="str">
            <v>LOGISTIQUE</v>
          </cell>
          <cell r="G2336" t="str">
            <v>MANITENTIONNAIRE</v>
          </cell>
          <cell r="H2336" t="str">
            <v>LOGISTIQUE</v>
          </cell>
          <cell r="I2336" t="str">
            <v>ADEL</v>
          </cell>
          <cell r="K2336" t="str">
            <v>INDIRECTS</v>
          </cell>
          <cell r="L2336" t="str">
            <v>Variable cost at standard</v>
          </cell>
          <cell r="M2336" t="str">
            <v>MANITENTIONNAIRE</v>
          </cell>
          <cell r="N2336">
            <v>45427</v>
          </cell>
          <cell r="P2336">
            <v>-6</v>
          </cell>
          <cell r="T2336" t="str">
            <v>CDD</v>
          </cell>
          <cell r="U2336" t="str">
            <v>Contractuel</v>
          </cell>
          <cell r="V2336">
            <v>45627</v>
          </cell>
          <cell r="W2336">
            <v>45716</v>
          </cell>
          <cell r="Z2336">
            <v>45427</v>
          </cell>
          <cell r="AA2336">
            <v>5</v>
          </cell>
          <cell r="AB2336">
            <v>2024</v>
          </cell>
          <cell r="AC2336">
            <v>2028</v>
          </cell>
          <cell r="AD2336">
            <v>0.80833333333333335</v>
          </cell>
          <cell r="AE2336" t="str">
            <v>&lt; 1</v>
          </cell>
          <cell r="AF2336">
            <v>33559</v>
          </cell>
          <cell r="AG2336">
            <v>33.323287671232876</v>
          </cell>
          <cell r="AH2336" t="str">
            <v>&gt;25&lt; 35</v>
          </cell>
          <cell r="AI2336">
            <v>17544019</v>
          </cell>
          <cell r="AJ2336" t="str">
            <v>07</v>
          </cell>
          <cell r="AK2336" t="str">
            <v>09188145</v>
          </cell>
          <cell r="AL2336">
            <v>42896</v>
          </cell>
          <cell r="AM2336" t="str">
            <v>HOMME</v>
          </cell>
          <cell r="AN2336" t="str">
            <v>Célibataire</v>
          </cell>
          <cell r="AP2336" t="str">
            <v>Baccalauréat+BTP</v>
          </cell>
          <cell r="AQ2336">
            <v>3</v>
          </cell>
          <cell r="AR2336">
            <v>1</v>
          </cell>
          <cell r="AS2336">
            <v>45792.25</v>
          </cell>
          <cell r="AT2336" t="str">
            <v>Horaire</v>
          </cell>
          <cell r="AU2336">
            <v>3.778</v>
          </cell>
          <cell r="AV2336">
            <v>14</v>
          </cell>
          <cell r="AW2336">
            <v>30530</v>
          </cell>
          <cell r="AX2336">
            <v>51017000833</v>
          </cell>
          <cell r="AY2336">
            <v>42</v>
          </cell>
          <cell r="AZ2336" t="str">
            <v>BH</v>
          </cell>
          <cell r="BA2336" t="str">
            <v>14305305101700083342</v>
          </cell>
          <cell r="BB2336">
            <v>20</v>
          </cell>
          <cell r="BC2336" t="str">
            <v>RUE OMRANE IBN KHATAB CITE NACEUR MORNAGUIA</v>
          </cell>
          <cell r="BD2336" t="str">
            <v>MANOUBA</v>
          </cell>
          <cell r="BG2336">
            <v>21951745</v>
          </cell>
          <cell r="BJ2336" t="str">
            <v>MORNAGUIA</v>
          </cell>
          <cell r="BK2336" t="str">
            <v>-LOGISTIQUE</v>
          </cell>
          <cell r="BL2336" t="str">
            <v>1.2</v>
          </cell>
          <cell r="BU2336" t="str">
            <v>si</v>
          </cell>
        </row>
        <row r="2337">
          <cell r="B2337">
            <v>2397</v>
          </cell>
          <cell r="C2337" t="str">
            <v>Madame</v>
          </cell>
          <cell r="D2337" t="str">
            <v>FATFOUTA NEDIA</v>
          </cell>
          <cell r="E2337" t="str">
            <v>SAGE Tunisia</v>
          </cell>
          <cell r="F2337" t="str">
            <v>PRODUCTION</v>
          </cell>
          <cell r="G2337" t="str">
            <v>Couturière</v>
          </cell>
          <cell r="H2337" t="str">
            <v>P7 AR</v>
          </cell>
          <cell r="I2337" t="str">
            <v>FAYCEL</v>
          </cell>
          <cell r="J2337" t="str">
            <v>B</v>
          </cell>
          <cell r="K2337" t="str">
            <v>DIRECTS</v>
          </cell>
          <cell r="L2337" t="str">
            <v>Variable cost at standard</v>
          </cell>
          <cell r="M2337" t="str">
            <v>Couturière</v>
          </cell>
          <cell r="N2337">
            <v>45429</v>
          </cell>
          <cell r="P2337">
            <v>-249</v>
          </cell>
          <cell r="Q2337">
            <v>45455</v>
          </cell>
          <cell r="R2337" t="str">
            <v>personnel</v>
          </cell>
          <cell r="T2337" t="str">
            <v>CDD</v>
          </cell>
          <cell r="U2337" t="str">
            <v>Contractuel</v>
          </cell>
          <cell r="V2337">
            <v>45429</v>
          </cell>
          <cell r="W2337">
            <v>45473</v>
          </cell>
          <cell r="Z2337">
            <v>45429</v>
          </cell>
          <cell r="AA2337">
            <v>5</v>
          </cell>
          <cell r="AB2337">
            <v>2024</v>
          </cell>
          <cell r="AC2337">
            <v>2028</v>
          </cell>
          <cell r="AD2337">
            <v>0.80277777777777781</v>
          </cell>
          <cell r="AE2337" t="str">
            <v>&lt; 1</v>
          </cell>
          <cell r="AF2337">
            <v>25864</v>
          </cell>
          <cell r="AG2337">
            <v>54.405479452054792</v>
          </cell>
          <cell r="AH2337" t="str">
            <v>&gt;45&lt; 55</v>
          </cell>
          <cell r="AK2337" t="str">
            <v>07326683</v>
          </cell>
          <cell r="AL2337">
            <v>42016</v>
          </cell>
          <cell r="AM2337" t="str">
            <v>FEMME</v>
          </cell>
          <cell r="AN2337" t="str">
            <v>Marié(e)</v>
          </cell>
          <cell r="AO2337">
            <v>3</v>
          </cell>
          <cell r="AP2337" t="str">
            <v>6 ème année primaire</v>
          </cell>
          <cell r="AQ2337">
            <v>3</v>
          </cell>
          <cell r="AR2337">
            <v>1</v>
          </cell>
          <cell r="AS2337">
            <v>45794.25</v>
          </cell>
          <cell r="AT2337" t="str">
            <v>Horaire</v>
          </cell>
          <cell r="AU2337">
            <v>3.7149999999999999</v>
          </cell>
          <cell r="AV2337">
            <v>17</v>
          </cell>
          <cell r="AW2337">
            <v>53594</v>
          </cell>
          <cell r="AX2337" t="str">
            <v>02018148175</v>
          </cell>
          <cell r="AY2337">
            <v>78</v>
          </cell>
          <cell r="AZ2337" t="str">
            <v>LA POSTE</v>
          </cell>
          <cell r="BA2337" t="str">
            <v>17535940201814817578</v>
          </cell>
          <cell r="BB2337">
            <v>20</v>
          </cell>
          <cell r="BC2337" t="str">
            <v xml:space="preserve">CITE NASSIM 3 TEBORBA </v>
          </cell>
          <cell r="BD2337" t="str">
            <v>MANOUBA</v>
          </cell>
          <cell r="BG2337">
            <v>98410747</v>
          </cell>
          <cell r="BH2337">
            <v>23159736</v>
          </cell>
          <cell r="BK2337" t="str">
            <v>B-P7 AR</v>
          </cell>
          <cell r="BL2337" t="str">
            <v>1.1</v>
          </cell>
          <cell r="BU2337" t="str">
            <v>Non-Actif</v>
          </cell>
        </row>
        <row r="2338">
          <cell r="B2338">
            <v>2398</v>
          </cell>
          <cell r="C2338" t="str">
            <v>Madame</v>
          </cell>
          <cell r="D2338" t="str">
            <v>BENHISSI AMEL</v>
          </cell>
          <cell r="E2338" t="str">
            <v>PRODUCTION</v>
          </cell>
          <cell r="F2338" t="str">
            <v>PRODUCTION</v>
          </cell>
          <cell r="G2338" t="str">
            <v>Couturière</v>
          </cell>
          <cell r="H2338" t="str">
            <v>P7 AR</v>
          </cell>
          <cell r="I2338" t="str">
            <v>FAYCEL</v>
          </cell>
          <cell r="J2338" t="str">
            <v>B</v>
          </cell>
          <cell r="K2338" t="str">
            <v>DIRECTS</v>
          </cell>
          <cell r="L2338" t="str">
            <v>Variable cost at standard</v>
          </cell>
          <cell r="M2338" t="str">
            <v>Couturière</v>
          </cell>
          <cell r="N2338">
            <v>45428</v>
          </cell>
          <cell r="P2338">
            <v>-65</v>
          </cell>
          <cell r="Q2338">
            <v>45658</v>
          </cell>
          <cell r="R2338" t="str">
            <v>probleme salaire</v>
          </cell>
          <cell r="T2338" t="str">
            <v>CDD</v>
          </cell>
          <cell r="U2338" t="str">
            <v>Contractuel</v>
          </cell>
          <cell r="V2338">
            <v>45627</v>
          </cell>
          <cell r="W2338">
            <v>45657</v>
          </cell>
          <cell r="Z2338">
            <v>45428</v>
          </cell>
          <cell r="AA2338">
            <v>5</v>
          </cell>
          <cell r="AB2338">
            <v>2024</v>
          </cell>
          <cell r="AC2338">
            <v>2028</v>
          </cell>
          <cell r="AD2338">
            <v>0.80555555555555558</v>
          </cell>
          <cell r="AE2338" t="str">
            <v>&lt; 1</v>
          </cell>
          <cell r="AF2338">
            <v>36880</v>
          </cell>
          <cell r="AG2338">
            <v>24.224657534246575</v>
          </cell>
          <cell r="AH2338" t="str">
            <v>&lt; 25</v>
          </cell>
          <cell r="AI2338">
            <v>17782049</v>
          </cell>
          <cell r="AJ2338" t="str">
            <v>07</v>
          </cell>
          <cell r="AK2338" t="str">
            <v>12716725</v>
          </cell>
          <cell r="AL2338">
            <v>43780</v>
          </cell>
          <cell r="AM2338" t="str">
            <v>FEMME</v>
          </cell>
          <cell r="AN2338" t="str">
            <v>Célibataire</v>
          </cell>
          <cell r="AP2338" t="str">
            <v>9 EME + FORMATION COUTURE</v>
          </cell>
          <cell r="AQ2338">
            <v>3</v>
          </cell>
          <cell r="AR2338">
            <v>1</v>
          </cell>
          <cell r="AS2338">
            <v>45793.25</v>
          </cell>
          <cell r="AT2338" t="str">
            <v>Horaire</v>
          </cell>
          <cell r="AU2338">
            <v>3.7149999999999999</v>
          </cell>
          <cell r="AV2338">
            <v>17</v>
          </cell>
          <cell r="AW2338">
            <v>60600</v>
          </cell>
          <cell r="AX2338" t="str">
            <v>00003124675</v>
          </cell>
          <cell r="AY2338">
            <v>81</v>
          </cell>
          <cell r="AZ2338" t="str">
            <v>LA POSTE</v>
          </cell>
          <cell r="BA2338" t="str">
            <v>17606000000312467581</v>
          </cell>
          <cell r="BB2338">
            <v>20</v>
          </cell>
          <cell r="BC2338" t="str">
            <v>CITE TAREK IBN ZIED MORNAGUIA</v>
          </cell>
          <cell r="BD2338" t="str">
            <v>MANOUBA</v>
          </cell>
          <cell r="BG2338">
            <v>21976572</v>
          </cell>
          <cell r="BJ2338" t="str">
            <v>MORNAGUIA</v>
          </cell>
          <cell r="BK2338" t="str">
            <v>B-P7 AR</v>
          </cell>
          <cell r="BL2338" t="str">
            <v>1.1</v>
          </cell>
          <cell r="BU2338" t="str">
            <v>Non-Actif</v>
          </cell>
          <cell r="BV2338" t="str">
            <v>P6 AV CA</v>
          </cell>
        </row>
        <row r="2339">
          <cell r="B2339">
            <v>2399</v>
          </cell>
          <cell r="C2339" t="str">
            <v>Madame</v>
          </cell>
          <cell r="D2339" t="str">
            <v>BEN SALEM NADIA</v>
          </cell>
          <cell r="E2339" t="str">
            <v>SAGE Tunisia</v>
          </cell>
          <cell r="F2339" t="str">
            <v>PRODUCTION</v>
          </cell>
          <cell r="G2339" t="str">
            <v>Couturière</v>
          </cell>
          <cell r="H2339" t="str">
            <v>P6 AV</v>
          </cell>
          <cell r="I2339" t="str">
            <v>EL KADRI MARIEM</v>
          </cell>
          <cell r="J2339" t="str">
            <v>A</v>
          </cell>
          <cell r="K2339" t="str">
            <v>DIRECTS</v>
          </cell>
          <cell r="L2339" t="str">
            <v>Variable cost at standard</v>
          </cell>
          <cell r="M2339" t="str">
            <v>Couturière</v>
          </cell>
          <cell r="N2339">
            <v>45428</v>
          </cell>
          <cell r="P2339">
            <v>-218</v>
          </cell>
          <cell r="Q2339">
            <v>45484</v>
          </cell>
          <cell r="R2339" t="str">
            <v>conflit avec son chef</v>
          </cell>
          <cell r="T2339" t="str">
            <v>CDD</v>
          </cell>
          <cell r="U2339" t="str">
            <v>Contractuel</v>
          </cell>
          <cell r="V2339">
            <v>45474</v>
          </cell>
          <cell r="W2339">
            <v>45504</v>
          </cell>
          <cell r="Z2339">
            <v>45428</v>
          </cell>
          <cell r="AA2339">
            <v>5</v>
          </cell>
          <cell r="AB2339">
            <v>2024</v>
          </cell>
          <cell r="AC2339">
            <v>2028</v>
          </cell>
          <cell r="AD2339">
            <v>0.80555555555555558</v>
          </cell>
          <cell r="AE2339" t="str">
            <v>&lt; 1</v>
          </cell>
          <cell r="AF2339">
            <v>34854</v>
          </cell>
          <cell r="AG2339">
            <v>29.775342465753425</v>
          </cell>
          <cell r="AH2339" t="str">
            <v>&gt;25&lt; 35</v>
          </cell>
          <cell r="AK2339" t="str">
            <v>09193779</v>
          </cell>
          <cell r="AL2339">
            <v>43480</v>
          </cell>
          <cell r="AM2339" t="str">
            <v>FEMME</v>
          </cell>
          <cell r="AN2339" t="str">
            <v>Célibataire</v>
          </cell>
          <cell r="AP2339" t="str">
            <v>7 ème année primaire</v>
          </cell>
          <cell r="AQ2339">
            <v>3</v>
          </cell>
          <cell r="AR2339">
            <v>1</v>
          </cell>
          <cell r="AS2339">
            <v>45793.25</v>
          </cell>
          <cell r="AT2339" t="str">
            <v>Horaire</v>
          </cell>
          <cell r="AU2339">
            <v>3.7149999999999999</v>
          </cell>
          <cell r="AV2339">
            <v>17</v>
          </cell>
          <cell r="AW2339" t="str">
            <v>00100</v>
          </cell>
          <cell r="AX2339" t="str">
            <v>00002934710</v>
          </cell>
          <cell r="AY2339">
            <v>69</v>
          </cell>
          <cell r="AZ2339" t="str">
            <v>LA POSTE</v>
          </cell>
          <cell r="BA2339" t="str">
            <v>17001000000293471069</v>
          </cell>
          <cell r="BB2339">
            <v>20</v>
          </cell>
          <cell r="BC2339" t="str">
            <v>5 RUE SILIANA CITE EL OUARD OUED ELIL MANOUBA</v>
          </cell>
          <cell r="BD2339" t="str">
            <v>MANOUBA</v>
          </cell>
          <cell r="BG2339">
            <v>20422783</v>
          </cell>
          <cell r="BK2339" t="str">
            <v>A-P6 AV</v>
          </cell>
          <cell r="BL2339" t="str">
            <v>1.1</v>
          </cell>
          <cell r="BU2339" t="str">
            <v>Non-Actif</v>
          </cell>
        </row>
        <row r="2340">
          <cell r="B2340">
            <v>2400</v>
          </cell>
          <cell r="C2340" t="str">
            <v>Madame</v>
          </cell>
          <cell r="D2340" t="str">
            <v>LAABIDI MAHA</v>
          </cell>
          <cell r="E2340" t="str">
            <v>SAGE Tunisia</v>
          </cell>
          <cell r="F2340" t="str">
            <v>PRODUCTION</v>
          </cell>
          <cell r="G2340" t="str">
            <v>Contrôle Qualité</v>
          </cell>
          <cell r="H2340" t="str">
            <v>P7 AR</v>
          </cell>
          <cell r="I2340" t="str">
            <v>FAYCEL</v>
          </cell>
          <cell r="J2340" t="str">
            <v>B</v>
          </cell>
          <cell r="K2340" t="str">
            <v>INDIRECTS</v>
          </cell>
          <cell r="L2340" t="str">
            <v>Variable cost at standard</v>
          </cell>
          <cell r="M2340" t="str">
            <v>Contrôle Qualité</v>
          </cell>
          <cell r="N2340">
            <v>45428</v>
          </cell>
          <cell r="P2340">
            <v>-6</v>
          </cell>
          <cell r="T2340" t="str">
            <v>CDD</v>
          </cell>
          <cell r="U2340" t="str">
            <v>Contractuel</v>
          </cell>
          <cell r="V2340">
            <v>45689</v>
          </cell>
          <cell r="W2340">
            <v>45716</v>
          </cell>
          <cell r="Z2340">
            <v>45428</v>
          </cell>
          <cell r="AA2340">
            <v>5</v>
          </cell>
          <cell r="AB2340">
            <v>2024</v>
          </cell>
          <cell r="AC2340">
            <v>2028</v>
          </cell>
          <cell r="AD2340">
            <v>0.80555555555555558</v>
          </cell>
          <cell r="AE2340" t="str">
            <v>&lt; 1</v>
          </cell>
          <cell r="AF2340">
            <v>36015</v>
          </cell>
          <cell r="AG2340">
            <v>26.594520547945205</v>
          </cell>
          <cell r="AH2340" t="str">
            <v>&gt;25&lt; 35</v>
          </cell>
          <cell r="AK2340" t="str">
            <v>07999438</v>
          </cell>
          <cell r="AL2340">
            <v>44634</v>
          </cell>
          <cell r="AM2340" t="str">
            <v>FEMME</v>
          </cell>
          <cell r="AN2340" t="str">
            <v>Célibataire</v>
          </cell>
          <cell r="AP2340" t="str">
            <v>MASTER DROIT</v>
          </cell>
          <cell r="AQ2340">
            <v>3</v>
          </cell>
          <cell r="AR2340">
            <v>1</v>
          </cell>
          <cell r="AS2340">
            <v>45793.25</v>
          </cell>
          <cell r="AT2340" t="str">
            <v>Horaire</v>
          </cell>
          <cell r="AU2340">
            <v>3.8780000000000001</v>
          </cell>
          <cell r="AV2340">
            <v>17</v>
          </cell>
          <cell r="AW2340">
            <v>53594</v>
          </cell>
          <cell r="AX2340" t="str">
            <v>01722017304</v>
          </cell>
          <cell r="AY2340">
            <v>52</v>
          </cell>
          <cell r="AZ2340" t="str">
            <v>LA POSTE</v>
          </cell>
          <cell r="BA2340" t="str">
            <v>17535940172201730452</v>
          </cell>
          <cell r="BB2340">
            <v>20</v>
          </cell>
          <cell r="BC2340" t="str">
            <v>CITE EZZOUHOUR  TUNIS</v>
          </cell>
          <cell r="BD2340" t="str">
            <v>TUNIS</v>
          </cell>
          <cell r="BG2340">
            <v>22949979</v>
          </cell>
          <cell r="BJ2340" t="str">
            <v>EZZOUHOUR</v>
          </cell>
          <cell r="BK2340" t="str">
            <v>B-P7 AR</v>
          </cell>
          <cell r="BL2340" t="str">
            <v>1.3</v>
          </cell>
          <cell r="BT2340">
            <v>88</v>
          </cell>
          <cell r="BU2340" t="str">
            <v>si</v>
          </cell>
          <cell r="BV2340" t="str">
            <v>CP</v>
          </cell>
        </row>
        <row r="2341">
          <cell r="B2341">
            <v>2401</v>
          </cell>
          <cell r="C2341" t="str">
            <v>Madame</v>
          </cell>
          <cell r="D2341" t="str">
            <v>MGHIRBI KAMILIA</v>
          </cell>
          <cell r="E2341" t="str">
            <v>SAGE Tunisia</v>
          </cell>
          <cell r="F2341" t="str">
            <v>PRODUCTION</v>
          </cell>
          <cell r="G2341" t="str">
            <v>Contrôle Qualité</v>
          </cell>
          <cell r="H2341" t="str">
            <v>P7 AR</v>
          </cell>
          <cell r="I2341" t="str">
            <v>FAYCEL</v>
          </cell>
          <cell r="J2341" t="str">
            <v>B</v>
          </cell>
          <cell r="K2341" t="str">
            <v>INDIRECTS</v>
          </cell>
          <cell r="L2341" t="str">
            <v>Variable cost at standard</v>
          </cell>
          <cell r="M2341" t="str">
            <v>Contrôle Qualité</v>
          </cell>
          <cell r="N2341">
            <v>45428</v>
          </cell>
          <cell r="P2341">
            <v>-249</v>
          </cell>
          <cell r="Q2341">
            <v>45434</v>
          </cell>
          <cell r="R2341" t="str">
            <v>Problème d'intégration</v>
          </cell>
          <cell r="T2341" t="str">
            <v>CDD</v>
          </cell>
          <cell r="U2341" t="str">
            <v>Contractuel</v>
          </cell>
          <cell r="V2341">
            <v>45428</v>
          </cell>
          <cell r="W2341">
            <v>45473</v>
          </cell>
          <cell r="Z2341">
            <v>45428</v>
          </cell>
          <cell r="AA2341">
            <v>5</v>
          </cell>
          <cell r="AB2341">
            <v>2024</v>
          </cell>
          <cell r="AC2341">
            <v>2028</v>
          </cell>
          <cell r="AD2341">
            <v>0.80555555555555558</v>
          </cell>
          <cell r="AE2341" t="str">
            <v>&lt; 1</v>
          </cell>
          <cell r="AF2341">
            <v>34552</v>
          </cell>
          <cell r="AG2341">
            <v>30.602739726027398</v>
          </cell>
          <cell r="AH2341" t="str">
            <v>&gt;25&lt; 35</v>
          </cell>
          <cell r="AI2341">
            <v>16880964</v>
          </cell>
          <cell r="AJ2341" t="str">
            <v>01</v>
          </cell>
          <cell r="AK2341" t="str">
            <v>04849675</v>
          </cell>
          <cell r="AL2341">
            <v>41156</v>
          </cell>
          <cell r="AM2341" t="str">
            <v>FEMME</v>
          </cell>
          <cell r="AN2341" t="str">
            <v>Marié(e)</v>
          </cell>
          <cell r="AP2341" t="str">
            <v>BAC+2</v>
          </cell>
          <cell r="AQ2341">
            <v>3</v>
          </cell>
          <cell r="AR2341">
            <v>1</v>
          </cell>
          <cell r="AS2341">
            <v>45793.25</v>
          </cell>
          <cell r="AT2341" t="str">
            <v>Horaire</v>
          </cell>
          <cell r="AU2341">
            <v>3.8780000000000001</v>
          </cell>
          <cell r="BA2341" t="str">
            <v/>
          </cell>
          <cell r="BB2341">
            <v>0</v>
          </cell>
          <cell r="BC2341" t="str">
            <v>4 RUE 4489 CITE HWASS HRAIRIA TUNIS</v>
          </cell>
          <cell r="BD2341" t="str">
            <v>TUNIS</v>
          </cell>
          <cell r="BG2341">
            <v>24380208</v>
          </cell>
          <cell r="BK2341" t="str">
            <v>B-P7 AR</v>
          </cell>
          <cell r="BL2341" t="str">
            <v>1.3</v>
          </cell>
          <cell r="BU2341" t="str">
            <v>Non-Actif</v>
          </cell>
        </row>
        <row r="2342">
          <cell r="B2342">
            <v>2402</v>
          </cell>
          <cell r="C2342" t="str">
            <v>Monsieur</v>
          </cell>
          <cell r="D2342" t="str">
            <v>MOKAADI RABII</v>
          </cell>
          <cell r="E2342" t="str">
            <v>SAGE Tunisia</v>
          </cell>
          <cell r="F2342" t="str">
            <v>PRODUCTION</v>
          </cell>
          <cell r="G2342" t="str">
            <v>Couturière</v>
          </cell>
          <cell r="H2342" t="str">
            <v>P7 AR</v>
          </cell>
          <cell r="I2342" t="str">
            <v>FAYCEL</v>
          </cell>
          <cell r="J2342" t="str">
            <v>B</v>
          </cell>
          <cell r="K2342" t="str">
            <v>DIRECTS</v>
          </cell>
          <cell r="L2342" t="str">
            <v>Variable cost at standard</v>
          </cell>
          <cell r="M2342" t="str">
            <v>Couturière</v>
          </cell>
          <cell r="N2342">
            <v>45428</v>
          </cell>
          <cell r="P2342">
            <v>-157</v>
          </cell>
          <cell r="Q2342">
            <v>45574</v>
          </cell>
          <cell r="R2342" t="str">
            <v>discipline</v>
          </cell>
          <cell r="T2342" t="str">
            <v>CDD</v>
          </cell>
          <cell r="U2342" t="str">
            <v>Contractuel</v>
          </cell>
          <cell r="V2342">
            <v>45536</v>
          </cell>
          <cell r="W2342">
            <v>45565</v>
          </cell>
          <cell r="Z2342">
            <v>45428</v>
          </cell>
          <cell r="AA2342">
            <v>5</v>
          </cell>
          <cell r="AB2342">
            <v>2024</v>
          </cell>
          <cell r="AC2342">
            <v>2028</v>
          </cell>
          <cell r="AD2342">
            <v>0.80555555555555558</v>
          </cell>
          <cell r="AE2342" t="str">
            <v>&lt; 1</v>
          </cell>
          <cell r="AF2342">
            <v>35385</v>
          </cell>
          <cell r="AG2342">
            <v>28.32054794520548</v>
          </cell>
          <cell r="AH2342" t="str">
            <v>&gt;25&lt; 35</v>
          </cell>
          <cell r="AK2342" t="str">
            <v>09530232</v>
          </cell>
          <cell r="AL2342">
            <v>43811</v>
          </cell>
          <cell r="AM2342" t="str">
            <v>HOMME</v>
          </cell>
          <cell r="AN2342" t="str">
            <v>Célibataire</v>
          </cell>
          <cell r="AP2342" t="str">
            <v>9eme année</v>
          </cell>
          <cell r="AQ2342">
            <v>3</v>
          </cell>
          <cell r="AR2342">
            <v>1</v>
          </cell>
          <cell r="AS2342">
            <v>45793.25</v>
          </cell>
          <cell r="AT2342" t="str">
            <v>Horaire</v>
          </cell>
          <cell r="AU2342">
            <v>3.7149999999999999</v>
          </cell>
          <cell r="AV2342">
            <v>17</v>
          </cell>
          <cell r="AW2342" t="str">
            <v>00100</v>
          </cell>
          <cell r="AX2342" t="str">
            <v>00003451009</v>
          </cell>
          <cell r="AY2342">
            <v>68</v>
          </cell>
          <cell r="AZ2342" t="str">
            <v>La poste</v>
          </cell>
          <cell r="BA2342" t="str">
            <v>17001000000345100968</v>
          </cell>
          <cell r="BB2342">
            <v>20</v>
          </cell>
          <cell r="BC2342" t="str">
            <v>CITE EL HEDAYA EL JEDAIDA MANOUBA</v>
          </cell>
          <cell r="BD2342" t="str">
            <v>MANOUBA</v>
          </cell>
          <cell r="BG2342">
            <v>47047089</v>
          </cell>
          <cell r="BJ2342" t="str">
            <v>JDAIDA</v>
          </cell>
          <cell r="BK2342" t="str">
            <v>B-P7 AR</v>
          </cell>
          <cell r="BL2342" t="str">
            <v>1.1</v>
          </cell>
          <cell r="BU2342" t="str">
            <v>Non-Actif</v>
          </cell>
          <cell r="BV2342" t="str">
            <v>CP</v>
          </cell>
        </row>
        <row r="2343">
          <cell r="B2343">
            <v>2403</v>
          </cell>
          <cell r="C2343" t="str">
            <v>Madame</v>
          </cell>
          <cell r="D2343" t="str">
            <v>MANSOURI OM EZZINE</v>
          </cell>
          <cell r="E2343" t="str">
            <v>SAGE Tunisia</v>
          </cell>
          <cell r="F2343" t="str">
            <v>PRODUCTION</v>
          </cell>
          <cell r="G2343" t="str">
            <v>Couturière</v>
          </cell>
          <cell r="H2343" t="str">
            <v>P6 AV</v>
          </cell>
          <cell r="I2343" t="str">
            <v>EL KADRI MARIEM</v>
          </cell>
          <cell r="J2343" t="str">
            <v>A</v>
          </cell>
          <cell r="K2343" t="str">
            <v>DIRECTS</v>
          </cell>
          <cell r="L2343" t="str">
            <v>Variable cost at standard</v>
          </cell>
          <cell r="M2343" t="str">
            <v>Couturière</v>
          </cell>
          <cell r="N2343">
            <v>45428</v>
          </cell>
          <cell r="P2343">
            <v>-126</v>
          </cell>
          <cell r="Q2343">
            <v>45605</v>
          </cell>
          <cell r="R2343" t="str">
            <v xml:space="preserve">abandon de poste </v>
          </cell>
          <cell r="T2343" t="str">
            <v>CDD</v>
          </cell>
          <cell r="U2343" t="str">
            <v>Contractuel</v>
          </cell>
          <cell r="V2343">
            <v>45536</v>
          </cell>
          <cell r="W2343">
            <v>45596</v>
          </cell>
          <cell r="Z2343">
            <v>45428</v>
          </cell>
          <cell r="AA2343">
            <v>5</v>
          </cell>
          <cell r="AB2343">
            <v>2024</v>
          </cell>
          <cell r="AC2343">
            <v>2028</v>
          </cell>
          <cell r="AD2343">
            <v>0.80555555555555558</v>
          </cell>
          <cell r="AE2343" t="str">
            <v>&lt; 1</v>
          </cell>
          <cell r="AF2343">
            <v>28563</v>
          </cell>
          <cell r="AG2343">
            <v>47.010958904109586</v>
          </cell>
          <cell r="AH2343" t="str">
            <v>&gt;45&lt; 55</v>
          </cell>
          <cell r="AI2343">
            <v>12151597</v>
          </cell>
          <cell r="AJ2343" t="str">
            <v>06</v>
          </cell>
          <cell r="AK2343" t="str">
            <v>07055081</v>
          </cell>
          <cell r="AL2343">
            <v>45013</v>
          </cell>
          <cell r="AM2343" t="str">
            <v>FEMME</v>
          </cell>
          <cell r="AN2343" t="str">
            <v>Marié(e)</v>
          </cell>
          <cell r="AO2343">
            <v>3</v>
          </cell>
          <cell r="AP2343" t="str">
            <v>6 ème année primaire</v>
          </cell>
          <cell r="AQ2343">
            <v>3</v>
          </cell>
          <cell r="AR2343">
            <v>1</v>
          </cell>
          <cell r="AS2343">
            <v>45793.25</v>
          </cell>
          <cell r="AT2343" t="str">
            <v>Horaire</v>
          </cell>
          <cell r="AU2343">
            <v>3.7149999999999999</v>
          </cell>
          <cell r="AV2343">
            <v>17</v>
          </cell>
          <cell r="AW2343" t="str">
            <v>00100</v>
          </cell>
          <cell r="AX2343" t="str">
            <v>00003451254</v>
          </cell>
          <cell r="AY2343">
            <v>12</v>
          </cell>
          <cell r="AZ2343" t="str">
            <v>La poste</v>
          </cell>
          <cell r="BA2343" t="str">
            <v>17001000000345125412</v>
          </cell>
          <cell r="BB2343">
            <v>20</v>
          </cell>
          <cell r="BC2343" t="str">
            <v>TERRE CHAABENE MHAMDIA BEN AROUS</v>
          </cell>
          <cell r="BD2343" t="str">
            <v>BEN AROUS</v>
          </cell>
          <cell r="BG2343">
            <v>23337187</v>
          </cell>
          <cell r="BJ2343" t="str">
            <v>MHAMDIA</v>
          </cell>
          <cell r="BK2343" t="str">
            <v>A-P6 AV</v>
          </cell>
          <cell r="BL2343" t="str">
            <v>1.1</v>
          </cell>
          <cell r="BU2343" t="str">
            <v>Non-Actif</v>
          </cell>
        </row>
        <row r="2344">
          <cell r="B2344">
            <v>2404</v>
          </cell>
          <cell r="C2344" t="str">
            <v>Madame</v>
          </cell>
          <cell r="D2344" t="str">
            <v>RAHMOUNI DHOUHA</v>
          </cell>
          <cell r="E2344" t="str">
            <v>SAGE Tunisia</v>
          </cell>
          <cell r="F2344" t="str">
            <v>COUPE</v>
          </cell>
          <cell r="G2344" t="str">
            <v>COUPEUR</v>
          </cell>
          <cell r="H2344" t="str">
            <v>COUPE</v>
          </cell>
          <cell r="I2344" t="str">
            <v>HAITHEM SLAMA</v>
          </cell>
          <cell r="K2344" t="str">
            <v>DIRECTS</v>
          </cell>
          <cell r="L2344" t="str">
            <v>Variable cost at standard</v>
          </cell>
          <cell r="M2344" t="str">
            <v>COUPEUR</v>
          </cell>
          <cell r="N2344">
            <v>45428</v>
          </cell>
          <cell r="P2344">
            <v>-6</v>
          </cell>
          <cell r="T2344" t="str">
            <v>CDD</v>
          </cell>
          <cell r="U2344" t="str">
            <v>Contractuel</v>
          </cell>
          <cell r="V2344">
            <v>45689</v>
          </cell>
          <cell r="W2344">
            <v>45716</v>
          </cell>
          <cell r="Z2344">
            <v>45428</v>
          </cell>
          <cell r="AA2344">
            <v>5</v>
          </cell>
          <cell r="AB2344">
            <v>2024</v>
          </cell>
          <cell r="AC2344">
            <v>2028</v>
          </cell>
          <cell r="AD2344">
            <v>0.80555555555555558</v>
          </cell>
          <cell r="AE2344" t="str">
            <v>&lt; 1</v>
          </cell>
          <cell r="AF2344">
            <v>35896</v>
          </cell>
          <cell r="AG2344">
            <v>26.920547945205481</v>
          </cell>
          <cell r="AH2344" t="str">
            <v>&gt;25&lt; 35</v>
          </cell>
          <cell r="AI2344">
            <v>17461998</v>
          </cell>
          <cell r="AJ2344" t="str">
            <v>09</v>
          </cell>
          <cell r="AK2344" t="str">
            <v>14767726</v>
          </cell>
          <cell r="AL2344">
            <v>42608</v>
          </cell>
          <cell r="AM2344" t="str">
            <v>FEMME</v>
          </cell>
          <cell r="AN2344" t="str">
            <v>Célibataire</v>
          </cell>
          <cell r="AP2344" t="str">
            <v>BAC</v>
          </cell>
          <cell r="AQ2344">
            <v>3</v>
          </cell>
          <cell r="AR2344">
            <v>1</v>
          </cell>
          <cell r="AS2344">
            <v>45793.25</v>
          </cell>
          <cell r="AT2344" t="str">
            <v>Horaire</v>
          </cell>
          <cell r="AU2344">
            <v>3.7149999999999999</v>
          </cell>
          <cell r="AV2344">
            <v>17</v>
          </cell>
          <cell r="AW2344" t="str">
            <v>00100</v>
          </cell>
          <cell r="AX2344" t="str">
            <v>00003046124</v>
          </cell>
          <cell r="AY2344">
            <v>89</v>
          </cell>
          <cell r="AZ2344" t="str">
            <v>La poste</v>
          </cell>
          <cell r="BA2344" t="str">
            <v>17001000000304612489</v>
          </cell>
          <cell r="BB2344">
            <v>20</v>
          </cell>
          <cell r="BC2344" t="str">
            <v xml:space="preserve">02 RUE 20 MARS BARDO </v>
          </cell>
          <cell r="BD2344" t="str">
            <v>TUNIS</v>
          </cell>
          <cell r="BG2344">
            <v>584832287</v>
          </cell>
          <cell r="BJ2344" t="str">
            <v>BARDO</v>
          </cell>
          <cell r="BK2344" t="str">
            <v>-COUPE</v>
          </cell>
          <cell r="BL2344" t="str">
            <v>1.1</v>
          </cell>
          <cell r="BT2344">
            <v>756</v>
          </cell>
          <cell r="BU2344" t="str">
            <v>si</v>
          </cell>
        </row>
        <row r="2345">
          <cell r="B2345">
            <v>2405</v>
          </cell>
          <cell r="C2345" t="str">
            <v>Madame</v>
          </cell>
          <cell r="D2345" t="str">
            <v xml:space="preserve">BEDRI MANEL </v>
          </cell>
          <cell r="E2345" t="str">
            <v>SAGE Tunisia</v>
          </cell>
          <cell r="F2345" t="str">
            <v>PRODUCTION</v>
          </cell>
          <cell r="G2345" t="str">
            <v>Contrôle Qualité</v>
          </cell>
          <cell r="H2345" t="str">
            <v>P7 AR</v>
          </cell>
          <cell r="I2345" t="str">
            <v>FOUED HOMRANI</v>
          </cell>
          <cell r="J2345" t="str">
            <v>A</v>
          </cell>
          <cell r="K2345" t="str">
            <v>INDIRECTS</v>
          </cell>
          <cell r="L2345" t="str">
            <v>Variable cost at standard</v>
          </cell>
          <cell r="M2345" t="str">
            <v>Contrôle Qualité</v>
          </cell>
          <cell r="N2345">
            <v>45428</v>
          </cell>
          <cell r="P2345">
            <v>-218</v>
          </cell>
          <cell r="Q2345">
            <v>45483</v>
          </cell>
          <cell r="R2345" t="str">
            <v>maladie de sa mere</v>
          </cell>
          <cell r="T2345" t="str">
            <v>CDD</v>
          </cell>
          <cell r="U2345" t="str">
            <v>Contractuel</v>
          </cell>
          <cell r="V2345">
            <v>45474</v>
          </cell>
          <cell r="W2345">
            <v>45504</v>
          </cell>
          <cell r="Z2345">
            <v>45428</v>
          </cell>
          <cell r="AA2345">
            <v>5</v>
          </cell>
          <cell r="AB2345">
            <v>2024</v>
          </cell>
          <cell r="AC2345">
            <v>2028</v>
          </cell>
          <cell r="AD2345">
            <v>0.80555555555555558</v>
          </cell>
          <cell r="AE2345" t="str">
            <v>&lt; 1</v>
          </cell>
          <cell r="AF2345">
            <v>35494</v>
          </cell>
          <cell r="AG2345">
            <v>28.021917808219179</v>
          </cell>
          <cell r="AH2345" t="str">
            <v>&gt;25&lt; 35</v>
          </cell>
          <cell r="AI2345">
            <v>17357229</v>
          </cell>
          <cell r="AJ2345" t="str">
            <v>00</v>
          </cell>
          <cell r="AK2345" t="str">
            <v>11662748</v>
          </cell>
          <cell r="AL2345">
            <v>42898</v>
          </cell>
          <cell r="AM2345" t="str">
            <v>FEMME</v>
          </cell>
          <cell r="AN2345" t="str">
            <v>Célibataire</v>
          </cell>
          <cell r="AP2345" t="str">
            <v>BAC + FORMATION</v>
          </cell>
          <cell r="AQ2345">
            <v>3</v>
          </cell>
          <cell r="AR2345">
            <v>1</v>
          </cell>
          <cell r="AS2345">
            <v>45793.25</v>
          </cell>
          <cell r="AT2345" t="str">
            <v>Horaire</v>
          </cell>
          <cell r="AU2345">
            <v>3.8780000000000001</v>
          </cell>
          <cell r="AV2345" t="str">
            <v>08</v>
          </cell>
          <cell r="AW2345" t="str">
            <v>08102</v>
          </cell>
          <cell r="AX2345">
            <v>30840021853</v>
          </cell>
          <cell r="AY2345">
            <v>89</v>
          </cell>
          <cell r="AZ2345" t="str">
            <v>BIAT</v>
          </cell>
          <cell r="BA2345" t="str">
            <v>08081023084002185389</v>
          </cell>
          <cell r="BB2345">
            <v>20</v>
          </cell>
          <cell r="BC2345" t="str">
            <v>20 MARS SIDI HASSINE</v>
          </cell>
          <cell r="BD2345" t="str">
            <v>TUNIS</v>
          </cell>
          <cell r="BG2345">
            <v>54124139</v>
          </cell>
          <cell r="BK2345" t="str">
            <v>A-P7 AR</v>
          </cell>
          <cell r="BL2345" t="str">
            <v>1.3</v>
          </cell>
          <cell r="BU2345" t="str">
            <v>Non-Actif</v>
          </cell>
        </row>
        <row r="2346">
          <cell r="B2346">
            <v>2406</v>
          </cell>
          <cell r="C2346" t="str">
            <v>Madame</v>
          </cell>
          <cell r="D2346" t="str">
            <v>BENHISSI WIDED</v>
          </cell>
          <cell r="E2346" t="str">
            <v>SAGE Tunisia</v>
          </cell>
          <cell r="F2346" t="str">
            <v>PRODUCTION</v>
          </cell>
          <cell r="G2346" t="str">
            <v>Alimentatrice</v>
          </cell>
          <cell r="H2346" t="str">
            <v>P7 AR</v>
          </cell>
          <cell r="I2346" t="str">
            <v>FOUED HOMRANI</v>
          </cell>
          <cell r="J2346" t="str">
            <v>A</v>
          </cell>
          <cell r="K2346" t="str">
            <v>DIRECTS</v>
          </cell>
          <cell r="L2346" t="str">
            <v>Variable cost at standard</v>
          </cell>
          <cell r="M2346" t="str">
            <v>Alimentatrice</v>
          </cell>
          <cell r="N2346">
            <v>45428</v>
          </cell>
          <cell r="P2346">
            <v>-6</v>
          </cell>
          <cell r="T2346" t="str">
            <v>CDD</v>
          </cell>
          <cell r="U2346" t="str">
            <v>Contractuel</v>
          </cell>
          <cell r="V2346">
            <v>45689</v>
          </cell>
          <cell r="W2346">
            <v>45716</v>
          </cell>
          <cell r="Z2346">
            <v>45428</v>
          </cell>
          <cell r="AA2346">
            <v>5</v>
          </cell>
          <cell r="AB2346">
            <v>2024</v>
          </cell>
          <cell r="AC2346">
            <v>2028</v>
          </cell>
          <cell r="AD2346">
            <v>0.80555555555555558</v>
          </cell>
          <cell r="AE2346" t="str">
            <v>&lt; 1</v>
          </cell>
          <cell r="AF2346">
            <v>35183</v>
          </cell>
          <cell r="AG2346">
            <v>28.873972602739727</v>
          </cell>
          <cell r="AH2346" t="str">
            <v>&gt;25&lt; 35</v>
          </cell>
          <cell r="AI2346">
            <v>17581596</v>
          </cell>
          <cell r="AJ2346" t="str">
            <v>00</v>
          </cell>
          <cell r="AK2346" t="str">
            <v>12679658</v>
          </cell>
          <cell r="AL2346">
            <v>42060</v>
          </cell>
          <cell r="AM2346" t="str">
            <v>FEMME</v>
          </cell>
          <cell r="AN2346" t="str">
            <v>Marié(e)</v>
          </cell>
          <cell r="AO2346">
            <v>1</v>
          </cell>
          <cell r="AP2346" t="str">
            <v>Baccalauréat+1</v>
          </cell>
          <cell r="AQ2346">
            <v>3</v>
          </cell>
          <cell r="AR2346">
            <v>1</v>
          </cell>
          <cell r="AS2346">
            <v>45793.25</v>
          </cell>
          <cell r="AT2346" t="str">
            <v>Horaire</v>
          </cell>
          <cell r="AU2346">
            <v>3.7149999999999999</v>
          </cell>
          <cell r="AV2346">
            <v>17</v>
          </cell>
          <cell r="AW2346" t="str">
            <v>00100</v>
          </cell>
          <cell r="AX2346" t="str">
            <v>00003451082</v>
          </cell>
          <cell r="AY2346">
            <v>43</v>
          </cell>
          <cell r="AZ2346" t="str">
            <v>La poste</v>
          </cell>
          <cell r="BA2346" t="str">
            <v>17001000000345108243</v>
          </cell>
          <cell r="BB2346">
            <v>20</v>
          </cell>
          <cell r="BC2346" t="str">
            <v>QUARTIER TAREK BEN ZIED MORNAGUIA</v>
          </cell>
          <cell r="BD2346" t="str">
            <v>MANOUBA</v>
          </cell>
          <cell r="BG2346">
            <v>40310852</v>
          </cell>
          <cell r="BJ2346" t="str">
            <v>MORNAGUIA</v>
          </cell>
          <cell r="BK2346" t="str">
            <v>A-P7 AR</v>
          </cell>
          <cell r="BL2346" t="str">
            <v>1.1</v>
          </cell>
          <cell r="BT2346">
            <v>307</v>
          </cell>
          <cell r="BU2346" t="str">
            <v>si</v>
          </cell>
          <cell r="BV2346" t="str">
            <v>CP</v>
          </cell>
        </row>
        <row r="2347">
          <cell r="B2347">
            <v>2407</v>
          </cell>
          <cell r="C2347" t="str">
            <v>Madame</v>
          </cell>
          <cell r="D2347" t="str">
            <v>MEJAHED LATIFA</v>
          </cell>
          <cell r="E2347" t="str">
            <v>SAGE Tunisia</v>
          </cell>
          <cell r="F2347" t="str">
            <v>PRODUCTION</v>
          </cell>
          <cell r="G2347" t="str">
            <v>Couturière</v>
          </cell>
          <cell r="H2347" t="str">
            <v>P7 AR</v>
          </cell>
          <cell r="I2347" t="str">
            <v>FAYCEL</v>
          </cell>
          <cell r="J2347" t="str">
            <v>B</v>
          </cell>
          <cell r="K2347" t="str">
            <v>DIRECTS</v>
          </cell>
          <cell r="L2347" t="str">
            <v>Variable cost at standard</v>
          </cell>
          <cell r="M2347" t="str">
            <v>Couturière</v>
          </cell>
          <cell r="N2347">
            <v>45428</v>
          </cell>
          <cell r="P2347">
            <v>-6</v>
          </cell>
          <cell r="T2347" t="str">
            <v>CDD</v>
          </cell>
          <cell r="U2347" t="str">
            <v>Contractuel</v>
          </cell>
          <cell r="V2347">
            <v>45689</v>
          </cell>
          <cell r="W2347">
            <v>45716</v>
          </cell>
          <cell r="Z2347">
            <v>45428</v>
          </cell>
          <cell r="AA2347">
            <v>5</v>
          </cell>
          <cell r="AB2347">
            <v>2024</v>
          </cell>
          <cell r="AC2347">
            <v>2028</v>
          </cell>
          <cell r="AD2347">
            <v>0.80555555555555558</v>
          </cell>
          <cell r="AE2347" t="str">
            <v>&lt; 1</v>
          </cell>
          <cell r="AF2347">
            <v>27314</v>
          </cell>
          <cell r="AG2347">
            <v>50.43287671232877</v>
          </cell>
          <cell r="AH2347" t="str">
            <v>&gt;45&lt; 55</v>
          </cell>
          <cell r="AI2347">
            <v>12356769</v>
          </cell>
          <cell r="AJ2347" t="str">
            <v>03</v>
          </cell>
          <cell r="AK2347" t="str">
            <v>04657695</v>
          </cell>
          <cell r="AL2347">
            <v>43167</v>
          </cell>
          <cell r="AM2347" t="str">
            <v>FEMME</v>
          </cell>
          <cell r="AN2347" t="str">
            <v>Marié(e)</v>
          </cell>
          <cell r="AO2347">
            <v>2</v>
          </cell>
          <cell r="AP2347" t="str">
            <v>9ème année</v>
          </cell>
          <cell r="AQ2347">
            <v>3</v>
          </cell>
          <cell r="AR2347">
            <v>1</v>
          </cell>
          <cell r="AS2347">
            <v>45793.25</v>
          </cell>
          <cell r="AT2347" t="str">
            <v>Horaire</v>
          </cell>
          <cell r="AU2347">
            <v>3.7149999999999999</v>
          </cell>
          <cell r="AV2347">
            <v>17</v>
          </cell>
          <cell r="AW2347" t="str">
            <v>00100</v>
          </cell>
          <cell r="AX2347" t="str">
            <v>00003451551</v>
          </cell>
          <cell r="AY2347">
            <v>91</v>
          </cell>
          <cell r="AZ2347" t="str">
            <v>La poste</v>
          </cell>
          <cell r="BA2347" t="str">
            <v>17001000000345155191</v>
          </cell>
          <cell r="BB2347">
            <v>20</v>
          </cell>
          <cell r="BC2347" t="str">
            <v>3 RUE 4498 CITE HOUASS HRAIRIA</v>
          </cell>
          <cell r="BD2347" t="str">
            <v>TUNIS</v>
          </cell>
          <cell r="BG2347">
            <v>21307318</v>
          </cell>
          <cell r="BJ2347" t="str">
            <v>HRAIRIA</v>
          </cell>
          <cell r="BK2347" t="str">
            <v>B-P7 AR</v>
          </cell>
          <cell r="BL2347" t="str">
            <v>1.1</v>
          </cell>
          <cell r="BT2347">
            <v>93</v>
          </cell>
          <cell r="BU2347" t="str">
            <v>si</v>
          </cell>
        </row>
        <row r="2348">
          <cell r="B2348">
            <v>2408</v>
          </cell>
          <cell r="C2348" t="str">
            <v>Madame</v>
          </cell>
          <cell r="D2348" t="str">
            <v>SAKOUHI HAYET</v>
          </cell>
          <cell r="E2348" t="str">
            <v>SAGE Tunisia</v>
          </cell>
          <cell r="F2348" t="str">
            <v>PRODUCTION</v>
          </cell>
          <cell r="G2348" t="str">
            <v>Couturière</v>
          </cell>
          <cell r="H2348" t="str">
            <v>P7 AR</v>
          </cell>
          <cell r="I2348" t="str">
            <v>FAYCEL</v>
          </cell>
          <cell r="J2348" t="str">
            <v>B</v>
          </cell>
          <cell r="K2348" t="str">
            <v>DIRECTS</v>
          </cell>
          <cell r="L2348" t="str">
            <v>Variable cost at standard</v>
          </cell>
          <cell r="M2348" t="str">
            <v>Couturière</v>
          </cell>
          <cell r="N2348">
            <v>45428</v>
          </cell>
          <cell r="P2348">
            <v>-6</v>
          </cell>
          <cell r="T2348" t="str">
            <v>CDD</v>
          </cell>
          <cell r="U2348" t="str">
            <v>Contractuel</v>
          </cell>
          <cell r="V2348">
            <v>45689</v>
          </cell>
          <cell r="W2348">
            <v>45716</v>
          </cell>
          <cell r="Z2348">
            <v>45428</v>
          </cell>
          <cell r="AA2348">
            <v>5</v>
          </cell>
          <cell r="AB2348">
            <v>2024</v>
          </cell>
          <cell r="AC2348">
            <v>2028</v>
          </cell>
          <cell r="AD2348">
            <v>0.80555555555555558</v>
          </cell>
          <cell r="AE2348" t="str">
            <v>&lt; 1</v>
          </cell>
          <cell r="AF2348">
            <v>28679</v>
          </cell>
          <cell r="AG2348">
            <v>46.69315068493151</v>
          </cell>
          <cell r="AH2348" t="str">
            <v>&gt;45&lt; 55</v>
          </cell>
          <cell r="AI2348">
            <v>12536568</v>
          </cell>
          <cell r="AJ2348" t="str">
            <v>03</v>
          </cell>
          <cell r="AK2348" t="str">
            <v>07817724</v>
          </cell>
          <cell r="AL2348">
            <v>43628</v>
          </cell>
          <cell r="AM2348" t="str">
            <v>FEMME</v>
          </cell>
          <cell r="AN2348" t="str">
            <v>Marié(e)</v>
          </cell>
          <cell r="AO2348">
            <v>2</v>
          </cell>
          <cell r="AP2348" t="str">
            <v>7ème année</v>
          </cell>
          <cell r="AQ2348">
            <v>3</v>
          </cell>
          <cell r="AR2348">
            <v>1</v>
          </cell>
          <cell r="AS2348">
            <v>45793.25</v>
          </cell>
          <cell r="AT2348" t="str">
            <v>Horaire</v>
          </cell>
          <cell r="AU2348">
            <v>3.7149999999999999</v>
          </cell>
          <cell r="AV2348">
            <v>17</v>
          </cell>
          <cell r="AW2348" t="str">
            <v>00100</v>
          </cell>
          <cell r="AX2348" t="str">
            <v>00003451087</v>
          </cell>
          <cell r="AY2348">
            <v>28</v>
          </cell>
          <cell r="AZ2348" t="str">
            <v>La poste</v>
          </cell>
          <cell r="BA2348" t="str">
            <v>17001000000345108728</v>
          </cell>
          <cell r="BB2348">
            <v>20</v>
          </cell>
          <cell r="BC2348" t="str">
            <v>CITE OUARED 2 CHEBBAOU OUED ELIL</v>
          </cell>
          <cell r="BD2348" t="str">
            <v>MANOUBA</v>
          </cell>
          <cell r="BG2348">
            <v>51602311</v>
          </cell>
          <cell r="BH2348">
            <v>50566908</v>
          </cell>
          <cell r="BJ2348" t="str">
            <v>OUED ELIL</v>
          </cell>
          <cell r="BK2348" t="str">
            <v>B-P7 AR</v>
          </cell>
          <cell r="BL2348" t="str">
            <v>1.1</v>
          </cell>
          <cell r="BT2348">
            <v>108</v>
          </cell>
          <cell r="BU2348" t="str">
            <v>si</v>
          </cell>
          <cell r="BV2348" t="str">
            <v>CP</v>
          </cell>
        </row>
        <row r="2349">
          <cell r="B2349">
            <v>2409</v>
          </cell>
          <cell r="C2349" t="str">
            <v>Madame</v>
          </cell>
          <cell r="D2349" t="str">
            <v>JOUINI SABRINE</v>
          </cell>
          <cell r="E2349" t="str">
            <v>SAGE Tunisia</v>
          </cell>
          <cell r="F2349" t="str">
            <v>PRODUCTION</v>
          </cell>
          <cell r="G2349" t="str">
            <v>Prép CAMPO</v>
          </cell>
          <cell r="H2349" t="str">
            <v>P7 AR</v>
          </cell>
          <cell r="I2349" t="str">
            <v>MOHAMED AMINE</v>
          </cell>
          <cell r="J2349" t="str">
            <v>A</v>
          </cell>
          <cell r="K2349" t="str">
            <v>DIRECTS</v>
          </cell>
          <cell r="L2349" t="str">
            <v>Variable cost at standard</v>
          </cell>
          <cell r="M2349" t="str">
            <v>Prép CAMPO</v>
          </cell>
          <cell r="N2349">
            <v>45429</v>
          </cell>
          <cell r="P2349">
            <v>-249</v>
          </cell>
          <cell r="Q2349">
            <v>45444</v>
          </cell>
          <cell r="R2349" t="str">
            <v>personnel</v>
          </cell>
          <cell r="T2349" t="str">
            <v>CDD</v>
          </cell>
          <cell r="U2349" t="str">
            <v>Contractuel</v>
          </cell>
          <cell r="V2349">
            <v>45429</v>
          </cell>
          <cell r="W2349">
            <v>45473</v>
          </cell>
          <cell r="Z2349">
            <v>45429</v>
          </cell>
          <cell r="AA2349">
            <v>5</v>
          </cell>
          <cell r="AB2349">
            <v>2024</v>
          </cell>
          <cell r="AC2349">
            <v>2028</v>
          </cell>
          <cell r="AD2349">
            <v>0.80277777777777781</v>
          </cell>
          <cell r="AE2349" t="str">
            <v>&lt; 1</v>
          </cell>
          <cell r="AF2349">
            <v>35415</v>
          </cell>
          <cell r="AG2349">
            <v>28.238356164383561</v>
          </cell>
          <cell r="AH2349" t="str">
            <v>&gt;25&lt; 35</v>
          </cell>
          <cell r="AK2349" t="str">
            <v>04847736</v>
          </cell>
          <cell r="AL2349">
            <v>45280</v>
          </cell>
          <cell r="AM2349" t="str">
            <v>FEMME</v>
          </cell>
          <cell r="AN2349" t="str">
            <v>Célibataire</v>
          </cell>
          <cell r="AP2349" t="str">
            <v>7ème année+ Formation couture</v>
          </cell>
          <cell r="AQ2349">
            <v>3</v>
          </cell>
          <cell r="AR2349">
            <v>1</v>
          </cell>
          <cell r="AS2349">
            <v>45794.25</v>
          </cell>
          <cell r="AT2349" t="str">
            <v>Horaire</v>
          </cell>
          <cell r="AU2349">
            <v>3.7149999999999999</v>
          </cell>
          <cell r="AV2349">
            <v>17</v>
          </cell>
          <cell r="AW2349" t="str">
            <v>00100</v>
          </cell>
          <cell r="AX2349" t="str">
            <v>00003138573</v>
          </cell>
          <cell r="AY2349">
            <v>65</v>
          </cell>
          <cell r="AZ2349" t="str">
            <v>La poste</v>
          </cell>
          <cell r="BA2349" t="str">
            <v>17001000000313857365</v>
          </cell>
          <cell r="BB2349">
            <v>20</v>
          </cell>
          <cell r="BC2349" t="str">
            <v>20 MARS SIDI HASSINE</v>
          </cell>
          <cell r="BD2349" t="str">
            <v>TUNIS</v>
          </cell>
          <cell r="BG2349">
            <v>29593635</v>
          </cell>
          <cell r="BK2349" t="str">
            <v>CAMPO A</v>
          </cell>
          <cell r="BL2349" t="str">
            <v>1.1</v>
          </cell>
          <cell r="BU2349" t="str">
            <v>Non-Actif</v>
          </cell>
        </row>
        <row r="2350">
          <cell r="B2350">
            <v>2410</v>
          </cell>
          <cell r="C2350" t="str">
            <v>Madame</v>
          </cell>
          <cell r="D2350" t="str">
            <v>NEFZI AZIZA</v>
          </cell>
          <cell r="E2350" t="str">
            <v>SAGE Tunisia</v>
          </cell>
          <cell r="F2350" t="str">
            <v>PRODUCTION</v>
          </cell>
          <cell r="G2350" t="str">
            <v>Couturière</v>
          </cell>
          <cell r="H2350" t="str">
            <v>P7 AR</v>
          </cell>
          <cell r="I2350" t="str">
            <v>FOUED HOMRANI</v>
          </cell>
          <cell r="J2350" t="str">
            <v>A</v>
          </cell>
          <cell r="K2350" t="str">
            <v>DIRECTS</v>
          </cell>
          <cell r="L2350" t="str">
            <v>Variable cost at standard</v>
          </cell>
          <cell r="M2350" t="str">
            <v>Couturière</v>
          </cell>
          <cell r="N2350">
            <v>45429</v>
          </cell>
          <cell r="P2350">
            <v>-249</v>
          </cell>
          <cell r="Q2350">
            <v>45455</v>
          </cell>
          <cell r="R2350" t="str">
            <v>personnel</v>
          </cell>
          <cell r="T2350" t="str">
            <v>CDD</v>
          </cell>
          <cell r="U2350" t="str">
            <v>Contractuel</v>
          </cell>
          <cell r="V2350">
            <v>45429</v>
          </cell>
          <cell r="W2350">
            <v>45473</v>
          </cell>
          <cell r="Z2350">
            <v>45429</v>
          </cell>
          <cell r="AA2350">
            <v>5</v>
          </cell>
          <cell r="AB2350">
            <v>2024</v>
          </cell>
          <cell r="AC2350">
            <v>2028</v>
          </cell>
          <cell r="AD2350">
            <v>0.80277777777777781</v>
          </cell>
          <cell r="AE2350" t="str">
            <v>&lt; 1</v>
          </cell>
          <cell r="AF2350">
            <v>29654</v>
          </cell>
          <cell r="AG2350">
            <v>44.021917808219179</v>
          </cell>
          <cell r="AH2350" t="str">
            <v>&gt;35&lt; 45</v>
          </cell>
          <cell r="AI2350">
            <v>16280011</v>
          </cell>
          <cell r="AJ2350" t="str">
            <v>07</v>
          </cell>
          <cell r="AK2350" t="str">
            <v>07363086</v>
          </cell>
          <cell r="AL2350">
            <v>41682</v>
          </cell>
          <cell r="AM2350" t="str">
            <v>FEMME</v>
          </cell>
          <cell r="AN2350" t="str">
            <v>Marié(e)</v>
          </cell>
          <cell r="AP2350" t="str">
            <v>6 ème année primaire</v>
          </cell>
          <cell r="AQ2350">
            <v>3</v>
          </cell>
          <cell r="AR2350">
            <v>1</v>
          </cell>
          <cell r="AS2350">
            <v>45794.25</v>
          </cell>
          <cell r="AT2350" t="str">
            <v>Horaire</v>
          </cell>
          <cell r="AU2350">
            <v>3.7149999999999999</v>
          </cell>
          <cell r="AV2350">
            <v>17</v>
          </cell>
          <cell r="AW2350" t="str">
            <v>00100</v>
          </cell>
          <cell r="AX2350" t="str">
            <v>00002963504</v>
          </cell>
          <cell r="AY2350">
            <v>17</v>
          </cell>
          <cell r="AZ2350" t="str">
            <v>La poste</v>
          </cell>
          <cell r="BA2350" t="str">
            <v>17001000000296350417</v>
          </cell>
          <cell r="BB2350">
            <v>20</v>
          </cell>
          <cell r="BC2350" t="str">
            <v>CITE SALEM CHAOUAT TEBORBA</v>
          </cell>
          <cell r="BD2350" t="str">
            <v>MANOUBA</v>
          </cell>
          <cell r="BG2350">
            <v>27587890</v>
          </cell>
          <cell r="BK2350" t="str">
            <v>A-P7 AR</v>
          </cell>
          <cell r="BL2350" t="str">
            <v>1.1</v>
          </cell>
          <cell r="BU2350" t="str">
            <v>Non-Actif</v>
          </cell>
        </row>
        <row r="2351">
          <cell r="B2351">
            <v>2411</v>
          </cell>
          <cell r="C2351" t="str">
            <v>Madame</v>
          </cell>
          <cell r="D2351" t="str">
            <v>AMRI SABRINE</v>
          </cell>
          <cell r="E2351" t="str">
            <v>SAGE Tunisia</v>
          </cell>
          <cell r="F2351" t="str">
            <v>PRODUCTION</v>
          </cell>
          <cell r="G2351" t="str">
            <v>Couturière</v>
          </cell>
          <cell r="H2351" t="str">
            <v>P7 AR</v>
          </cell>
          <cell r="I2351" t="str">
            <v>Safa</v>
          </cell>
          <cell r="J2351" t="str">
            <v>A</v>
          </cell>
          <cell r="K2351" t="str">
            <v>DIRECTS</v>
          </cell>
          <cell r="L2351" t="str">
            <v>Variable cost at standard</v>
          </cell>
          <cell r="M2351" t="str">
            <v>Couturière</v>
          </cell>
          <cell r="N2351">
            <v>45429</v>
          </cell>
          <cell r="P2351">
            <v>-187</v>
          </cell>
          <cell r="Q2351">
            <v>45540</v>
          </cell>
          <cell r="R2351" t="str">
            <v>liste noire</v>
          </cell>
          <cell r="T2351" t="str">
            <v>CDD</v>
          </cell>
          <cell r="U2351" t="str">
            <v>Contractuel</v>
          </cell>
          <cell r="V2351">
            <v>45505</v>
          </cell>
          <cell r="W2351">
            <v>45535</v>
          </cell>
          <cell r="Z2351">
            <v>45429</v>
          </cell>
          <cell r="AA2351">
            <v>5</v>
          </cell>
          <cell r="AB2351">
            <v>2024</v>
          </cell>
          <cell r="AC2351">
            <v>2028</v>
          </cell>
          <cell r="AD2351">
            <v>0.80277777777777781</v>
          </cell>
          <cell r="AE2351" t="str">
            <v>&lt; 1</v>
          </cell>
          <cell r="AF2351">
            <v>31475</v>
          </cell>
          <cell r="AG2351">
            <v>39.032876712328765</v>
          </cell>
          <cell r="AH2351" t="str">
            <v>&gt;35&lt; 45</v>
          </cell>
          <cell r="AI2351">
            <v>17273518</v>
          </cell>
          <cell r="AJ2351" t="str">
            <v>09</v>
          </cell>
          <cell r="AK2351" t="str">
            <v>08545510</v>
          </cell>
          <cell r="AL2351">
            <v>44937</v>
          </cell>
          <cell r="AM2351" t="str">
            <v>FEMME</v>
          </cell>
          <cell r="AN2351" t="str">
            <v>Marié(e)</v>
          </cell>
          <cell r="AO2351">
            <v>3</v>
          </cell>
          <cell r="AP2351" t="str">
            <v>1ère année sécondaire</v>
          </cell>
          <cell r="AQ2351">
            <v>3</v>
          </cell>
          <cell r="AR2351">
            <v>1</v>
          </cell>
          <cell r="AS2351">
            <v>45794.25</v>
          </cell>
          <cell r="AT2351" t="str">
            <v>Horaire</v>
          </cell>
          <cell r="AU2351">
            <v>3.7149999999999999</v>
          </cell>
          <cell r="AV2351">
            <v>17</v>
          </cell>
          <cell r="AW2351" t="str">
            <v>00100</v>
          </cell>
          <cell r="AX2351" t="str">
            <v>00003452898</v>
          </cell>
          <cell r="AY2351">
            <v>27</v>
          </cell>
          <cell r="AZ2351" t="str">
            <v>La poste</v>
          </cell>
          <cell r="BA2351" t="str">
            <v>17001000000345289827</v>
          </cell>
          <cell r="BB2351">
            <v>20</v>
          </cell>
          <cell r="BC2351" t="str">
            <v>QUARTIER KHALED IBN WALID DOUAR HICHER</v>
          </cell>
          <cell r="BD2351" t="str">
            <v>MANOUBA</v>
          </cell>
          <cell r="BG2351">
            <v>21530437</v>
          </cell>
          <cell r="BK2351" t="str">
            <v>A-P7 AR</v>
          </cell>
          <cell r="BL2351" t="str">
            <v>1.1</v>
          </cell>
          <cell r="BU2351" t="str">
            <v>Non-Actif</v>
          </cell>
        </row>
        <row r="2352">
          <cell r="B2352">
            <v>2412</v>
          </cell>
          <cell r="C2352" t="str">
            <v>Madame</v>
          </cell>
          <cell r="D2352" t="str">
            <v>HARAGHI SOUMAYA</v>
          </cell>
          <cell r="E2352" t="str">
            <v>SAGE Tunisia</v>
          </cell>
          <cell r="F2352" t="str">
            <v>COUPE</v>
          </cell>
          <cell r="G2352" t="str">
            <v>COUPEUR</v>
          </cell>
          <cell r="H2352" t="str">
            <v>COUPE</v>
          </cell>
          <cell r="I2352" t="str">
            <v>HAITHEM SLAMA</v>
          </cell>
          <cell r="K2352" t="str">
            <v>DIRECTS</v>
          </cell>
          <cell r="L2352" t="str">
            <v>Variable cost at standard</v>
          </cell>
          <cell r="M2352" t="str">
            <v>COUPEUR</v>
          </cell>
          <cell r="N2352">
            <v>45429</v>
          </cell>
          <cell r="P2352">
            <v>-6</v>
          </cell>
          <cell r="T2352" t="str">
            <v>CDD</v>
          </cell>
          <cell r="U2352" t="str">
            <v>Contractuel</v>
          </cell>
          <cell r="V2352">
            <v>45689</v>
          </cell>
          <cell r="W2352">
            <v>45716</v>
          </cell>
          <cell r="Z2352">
            <v>45429</v>
          </cell>
          <cell r="AA2352">
            <v>5</v>
          </cell>
          <cell r="AB2352">
            <v>2024</v>
          </cell>
          <cell r="AC2352">
            <v>2028</v>
          </cell>
          <cell r="AD2352">
            <v>0.80277777777777781</v>
          </cell>
          <cell r="AE2352" t="str">
            <v>&lt; 1</v>
          </cell>
          <cell r="AF2352">
            <v>32541</v>
          </cell>
          <cell r="AG2352">
            <v>36.112328767123287</v>
          </cell>
          <cell r="AH2352" t="str">
            <v>&gt;35&lt; 45</v>
          </cell>
          <cell r="AI2352">
            <v>16905947</v>
          </cell>
          <cell r="AJ2352" t="str">
            <v>08</v>
          </cell>
          <cell r="AK2352" t="str">
            <v>04828107</v>
          </cell>
          <cell r="AL2352">
            <v>40036</v>
          </cell>
          <cell r="AM2352" t="str">
            <v>FEMME</v>
          </cell>
          <cell r="AN2352" t="str">
            <v>Marié(e)</v>
          </cell>
          <cell r="AP2352" t="str">
            <v>Baccalauréat+Formation méthode de fabrication</v>
          </cell>
          <cell r="AQ2352">
            <v>3</v>
          </cell>
          <cell r="AR2352">
            <v>1</v>
          </cell>
          <cell r="AS2352">
            <v>45794.25</v>
          </cell>
          <cell r="AT2352" t="str">
            <v>Horaire</v>
          </cell>
          <cell r="AU2352">
            <v>3.7149999999999999</v>
          </cell>
          <cell r="AV2352">
            <v>17</v>
          </cell>
          <cell r="AW2352" t="str">
            <v>00100</v>
          </cell>
          <cell r="AX2352" t="str">
            <v>00002995859</v>
          </cell>
          <cell r="AY2352">
            <v>49</v>
          </cell>
          <cell r="AZ2352" t="str">
            <v>La poste</v>
          </cell>
          <cell r="BA2352" t="str">
            <v>17001000000299585949</v>
          </cell>
          <cell r="BB2352">
            <v>20</v>
          </cell>
          <cell r="BC2352" t="str">
            <v>SIDI HASSINE</v>
          </cell>
          <cell r="BD2352" t="str">
            <v>TUNIS</v>
          </cell>
          <cell r="BG2352">
            <v>24734023</v>
          </cell>
          <cell r="BJ2352" t="str">
            <v>SIDI HSSINE</v>
          </cell>
          <cell r="BK2352" t="str">
            <v>-COUPE</v>
          </cell>
          <cell r="BL2352" t="str">
            <v>1.1</v>
          </cell>
          <cell r="BT2352">
            <v>619</v>
          </cell>
          <cell r="BU2352" t="str">
            <v>si</v>
          </cell>
        </row>
        <row r="2353">
          <cell r="B2353">
            <v>2413</v>
          </cell>
          <cell r="C2353" t="str">
            <v>Monsieur</v>
          </cell>
          <cell r="D2353" t="str">
            <v>MARZOUKI AYOUB</v>
          </cell>
          <cell r="E2353" t="str">
            <v>SAGE Tunisia</v>
          </cell>
          <cell r="F2353" t="str">
            <v>LOGISTIQUE</v>
          </cell>
          <cell r="G2353" t="str">
            <v>MANITENTIONNAIRE</v>
          </cell>
          <cell r="H2353" t="str">
            <v>LOGISTIQUE</v>
          </cell>
          <cell r="I2353" t="str">
            <v>ADEL</v>
          </cell>
          <cell r="K2353" t="str">
            <v>INDIRECTS</v>
          </cell>
          <cell r="L2353" t="str">
            <v>Variable cost at standard</v>
          </cell>
          <cell r="M2353" t="str">
            <v>MANITENTIONNAIRE</v>
          </cell>
          <cell r="N2353">
            <v>45432</v>
          </cell>
          <cell r="P2353">
            <v>-6</v>
          </cell>
          <cell r="T2353" t="str">
            <v>CDD</v>
          </cell>
          <cell r="U2353" t="str">
            <v>Contractuel</v>
          </cell>
          <cell r="V2353">
            <v>45627</v>
          </cell>
          <cell r="W2353">
            <v>45716</v>
          </cell>
          <cell r="Z2353">
            <v>45432</v>
          </cell>
          <cell r="AA2353">
            <v>5</v>
          </cell>
          <cell r="AB2353">
            <v>2024</v>
          </cell>
          <cell r="AC2353">
            <v>2028</v>
          </cell>
          <cell r="AD2353">
            <v>0.7944444444444444</v>
          </cell>
          <cell r="AE2353" t="str">
            <v>&lt; 1</v>
          </cell>
          <cell r="AF2353">
            <v>34962</v>
          </cell>
          <cell r="AG2353">
            <v>29.479452054794521</v>
          </cell>
          <cell r="AH2353" t="str">
            <v>&gt;25&lt; 35</v>
          </cell>
          <cell r="AI2353">
            <v>17389537</v>
          </cell>
          <cell r="AJ2353" t="str">
            <v>00</v>
          </cell>
          <cell r="AK2353" t="str">
            <v>13007455</v>
          </cell>
          <cell r="AL2353">
            <v>41543</v>
          </cell>
          <cell r="AM2353" t="str">
            <v>HOMME</v>
          </cell>
          <cell r="AN2353" t="str">
            <v>Célibataire</v>
          </cell>
          <cell r="AP2353" t="str">
            <v>Baccalauréat</v>
          </cell>
          <cell r="AQ2353">
            <v>3</v>
          </cell>
          <cell r="AR2353">
            <v>1</v>
          </cell>
          <cell r="AS2353">
            <v>45797.25</v>
          </cell>
          <cell r="AT2353" t="str">
            <v>Horaire</v>
          </cell>
          <cell r="AU2353">
            <v>3.778</v>
          </cell>
          <cell r="AV2353" t="str">
            <v>07</v>
          </cell>
          <cell r="AW2353" t="str">
            <v>04301</v>
          </cell>
          <cell r="AX2353" t="str">
            <v>01105524128</v>
          </cell>
          <cell r="AY2353">
            <v>58</v>
          </cell>
          <cell r="AZ2353" t="str">
            <v>AMEN BANK</v>
          </cell>
          <cell r="BA2353" t="str">
            <v>07043010110552412858</v>
          </cell>
          <cell r="BB2353">
            <v>20</v>
          </cell>
          <cell r="BC2353" t="str">
            <v xml:space="preserve">12 RUE PAKISTAN SIDI HASSINE </v>
          </cell>
          <cell r="BD2353" t="str">
            <v>TUNIS</v>
          </cell>
          <cell r="BG2353">
            <v>23900655</v>
          </cell>
          <cell r="BJ2353" t="str">
            <v>SIDI HSSINE</v>
          </cell>
          <cell r="BK2353" t="str">
            <v>-LOGISTIQUE</v>
          </cell>
          <cell r="BL2353" t="str">
            <v>1.2</v>
          </cell>
          <cell r="BU2353" t="str">
            <v>si</v>
          </cell>
        </row>
        <row r="2354">
          <cell r="B2354">
            <v>2414</v>
          </cell>
          <cell r="C2354" t="str">
            <v>Madame</v>
          </cell>
          <cell r="D2354" t="str">
            <v>JABARI AIDA</v>
          </cell>
          <cell r="E2354" t="str">
            <v>SAGE Tunisia</v>
          </cell>
          <cell r="F2354" t="str">
            <v>PRODUCTION</v>
          </cell>
          <cell r="G2354" t="str">
            <v>Contrôle Qualité</v>
          </cell>
          <cell r="H2354" t="str">
            <v>P7 AR</v>
          </cell>
          <cell r="I2354" t="str">
            <v>FOUED HOMRANI</v>
          </cell>
          <cell r="J2354" t="str">
            <v>A</v>
          </cell>
          <cell r="K2354" t="str">
            <v>INDIRECTS</v>
          </cell>
          <cell r="L2354" t="str">
            <v>Variable cost at standard</v>
          </cell>
          <cell r="M2354" t="str">
            <v>Contrôle Qualité</v>
          </cell>
          <cell r="N2354">
            <v>45429</v>
          </cell>
          <cell r="P2354">
            <v>-249</v>
          </cell>
          <cell r="Q2354">
            <v>45477</v>
          </cell>
          <cell r="R2354" t="str">
            <v>personnel</v>
          </cell>
          <cell r="T2354" t="str">
            <v>CDD</v>
          </cell>
          <cell r="U2354" t="str">
            <v>Contractuel</v>
          </cell>
          <cell r="V2354">
            <v>45429</v>
          </cell>
          <cell r="W2354">
            <v>45473</v>
          </cell>
          <cell r="Z2354">
            <v>45429</v>
          </cell>
          <cell r="AA2354">
            <v>5</v>
          </cell>
          <cell r="AB2354">
            <v>2024</v>
          </cell>
          <cell r="AC2354">
            <v>2028</v>
          </cell>
          <cell r="AD2354">
            <v>0.80277777777777781</v>
          </cell>
          <cell r="AE2354" t="str">
            <v>&lt; 1</v>
          </cell>
          <cell r="AF2354">
            <v>35469</v>
          </cell>
          <cell r="AG2354">
            <v>28.090410958904108</v>
          </cell>
          <cell r="AH2354" t="str">
            <v>&gt;25&lt; 35</v>
          </cell>
          <cell r="AI2354">
            <v>17444628</v>
          </cell>
          <cell r="AJ2354" t="str">
            <v>03</v>
          </cell>
          <cell r="AK2354" t="str">
            <v>13630960</v>
          </cell>
          <cell r="AL2354">
            <v>43473</v>
          </cell>
          <cell r="AM2354" t="str">
            <v>FEMME</v>
          </cell>
          <cell r="AN2354" t="str">
            <v>Célibataire</v>
          </cell>
          <cell r="AP2354" t="str">
            <v>Baccalauréat+</v>
          </cell>
          <cell r="AQ2354">
            <v>3</v>
          </cell>
          <cell r="AR2354">
            <v>1</v>
          </cell>
          <cell r="AS2354">
            <v>45794.25</v>
          </cell>
          <cell r="AT2354" t="str">
            <v>Horaire</v>
          </cell>
          <cell r="AU2354">
            <v>3.8780000000000001</v>
          </cell>
          <cell r="AV2354">
            <v>17</v>
          </cell>
          <cell r="AW2354">
            <v>20600</v>
          </cell>
          <cell r="AX2354" t="str">
            <v>00002938202</v>
          </cell>
          <cell r="AY2354">
            <v>59</v>
          </cell>
          <cell r="AZ2354" t="str">
            <v>La poste</v>
          </cell>
          <cell r="BA2354" t="str">
            <v>17206000000293820259</v>
          </cell>
          <cell r="BB2354">
            <v>20</v>
          </cell>
          <cell r="BC2354" t="str">
            <v xml:space="preserve">KOBET NHASS </v>
          </cell>
          <cell r="BD2354" t="str">
            <v>MANOUBA</v>
          </cell>
          <cell r="BG2354">
            <v>28738544</v>
          </cell>
          <cell r="BK2354" t="str">
            <v>A-P7 AR</v>
          </cell>
          <cell r="BL2354" t="str">
            <v>1.3</v>
          </cell>
          <cell r="BU2354" t="str">
            <v>Non-Actif</v>
          </cell>
        </row>
        <row r="2355">
          <cell r="B2355">
            <v>2415</v>
          </cell>
          <cell r="C2355" t="str">
            <v>Monsieur</v>
          </cell>
          <cell r="D2355" t="str">
            <v>DRIDI MOHSEN</v>
          </cell>
          <cell r="E2355" t="str">
            <v>SAGE Tunisia</v>
          </cell>
          <cell r="F2355" t="str">
            <v>PRODUCTION</v>
          </cell>
          <cell r="G2355" t="str">
            <v>Couturière</v>
          </cell>
          <cell r="H2355" t="str">
            <v>P7 AR</v>
          </cell>
          <cell r="I2355" t="str">
            <v>FOUED HOMRANI</v>
          </cell>
          <cell r="J2355" t="str">
            <v>A</v>
          </cell>
          <cell r="K2355" t="str">
            <v>DIRECTS</v>
          </cell>
          <cell r="L2355" t="str">
            <v>Variable cost at standard</v>
          </cell>
          <cell r="M2355" t="str">
            <v>Couturière</v>
          </cell>
          <cell r="N2355">
            <v>45429</v>
          </cell>
          <cell r="P2355">
            <v>-6</v>
          </cell>
          <cell r="T2355" t="str">
            <v>CDD</v>
          </cell>
          <cell r="U2355" t="str">
            <v>Contractuel</v>
          </cell>
          <cell r="V2355">
            <v>45689</v>
          </cell>
          <cell r="W2355">
            <v>45716</v>
          </cell>
          <cell r="Z2355">
            <v>45429</v>
          </cell>
          <cell r="AA2355">
            <v>5</v>
          </cell>
          <cell r="AB2355">
            <v>2024</v>
          </cell>
          <cell r="AC2355">
            <v>2028</v>
          </cell>
          <cell r="AD2355">
            <v>0.80277777777777781</v>
          </cell>
          <cell r="AE2355" t="str">
            <v>&lt; 1</v>
          </cell>
          <cell r="AF2355">
            <v>26787</v>
          </cell>
          <cell r="AG2355">
            <v>51.876712328767127</v>
          </cell>
          <cell r="AH2355" t="str">
            <v>&gt;45&lt; 55</v>
          </cell>
          <cell r="AI2355">
            <v>16069991</v>
          </cell>
          <cell r="AJ2355" t="str">
            <v>08</v>
          </cell>
          <cell r="AK2355" t="str">
            <v>07254823</v>
          </cell>
          <cell r="AL2355">
            <v>45316</v>
          </cell>
          <cell r="AM2355" t="str">
            <v>HOMME</v>
          </cell>
          <cell r="AN2355" t="str">
            <v>Marié(e)</v>
          </cell>
          <cell r="AO2355">
            <v>3</v>
          </cell>
          <cell r="AP2355" t="str">
            <v>2ème secondaire</v>
          </cell>
          <cell r="AQ2355">
            <v>3</v>
          </cell>
          <cell r="AR2355">
            <v>1</v>
          </cell>
          <cell r="AS2355">
            <v>45794.25</v>
          </cell>
          <cell r="AT2355" t="str">
            <v>Horaire</v>
          </cell>
          <cell r="AU2355">
            <v>3.7149999999999999</v>
          </cell>
          <cell r="AV2355">
            <v>17</v>
          </cell>
          <cell r="AW2355" t="str">
            <v>00100</v>
          </cell>
          <cell r="AX2355" t="str">
            <v>00001198163</v>
          </cell>
          <cell r="AY2355">
            <v>34</v>
          </cell>
          <cell r="AZ2355" t="str">
            <v>La poste</v>
          </cell>
          <cell r="BA2355" t="str">
            <v>17001000000119816334</v>
          </cell>
          <cell r="BB2355">
            <v>20</v>
          </cell>
          <cell r="BC2355" t="str">
            <v>CITE 18 JANVIER TADHAMEN</v>
          </cell>
          <cell r="BD2355" t="str">
            <v>ARIANA</v>
          </cell>
          <cell r="BG2355">
            <v>54345363</v>
          </cell>
          <cell r="BJ2355" t="str">
            <v>ETTADHAMEN</v>
          </cell>
          <cell r="BK2355" t="str">
            <v>A-P7 AR</v>
          </cell>
          <cell r="BL2355" t="str">
            <v>1.1</v>
          </cell>
          <cell r="BU2355" t="str">
            <v>si</v>
          </cell>
        </row>
        <row r="2356">
          <cell r="B2356">
            <v>2416</v>
          </cell>
          <cell r="C2356" t="str">
            <v>Monsieur</v>
          </cell>
          <cell r="D2356" t="str">
            <v>AYECHI MAKREM</v>
          </cell>
          <cell r="E2356" t="str">
            <v>SAGE Tunisia</v>
          </cell>
          <cell r="F2356" t="str">
            <v>PRODUCTION</v>
          </cell>
          <cell r="G2356" t="str">
            <v>Couturière</v>
          </cell>
          <cell r="H2356" t="str">
            <v>P7 AR</v>
          </cell>
          <cell r="I2356" t="str">
            <v>FAYCEL</v>
          </cell>
          <cell r="J2356" t="str">
            <v>B</v>
          </cell>
          <cell r="K2356" t="str">
            <v>DIRECTS</v>
          </cell>
          <cell r="L2356" t="str">
            <v>Variable cost at standard</v>
          </cell>
          <cell r="M2356" t="str">
            <v>Couturière</v>
          </cell>
          <cell r="N2356">
            <v>45429</v>
          </cell>
          <cell r="P2356">
            <v>-6</v>
          </cell>
          <cell r="T2356" t="str">
            <v>CDD</v>
          </cell>
          <cell r="U2356" t="str">
            <v>Contractuel</v>
          </cell>
          <cell r="V2356">
            <v>45689</v>
          </cell>
          <cell r="W2356">
            <v>45716</v>
          </cell>
          <cell r="Z2356">
            <v>45429</v>
          </cell>
          <cell r="AA2356">
            <v>5</v>
          </cell>
          <cell r="AB2356">
            <v>2024</v>
          </cell>
          <cell r="AC2356">
            <v>2028</v>
          </cell>
          <cell r="AD2356">
            <v>0.80277777777777781</v>
          </cell>
          <cell r="AE2356" t="str">
            <v>&lt; 1</v>
          </cell>
          <cell r="AF2356">
            <v>28131</v>
          </cell>
          <cell r="AG2356">
            <v>48.194520547945203</v>
          </cell>
          <cell r="AH2356" t="str">
            <v>&gt;45&lt; 55</v>
          </cell>
          <cell r="AI2356">
            <v>11757721</v>
          </cell>
          <cell r="AJ2356" t="str">
            <v>00</v>
          </cell>
          <cell r="AK2356" t="str">
            <v>04653976</v>
          </cell>
          <cell r="AL2356">
            <v>36280</v>
          </cell>
          <cell r="AM2356" t="str">
            <v>HOMME</v>
          </cell>
          <cell r="AN2356" t="str">
            <v>Marié(e)</v>
          </cell>
          <cell r="AO2356">
            <v>3</v>
          </cell>
          <cell r="AP2356" t="str">
            <v>6 ème année primaire</v>
          </cell>
          <cell r="AQ2356">
            <v>3</v>
          </cell>
          <cell r="AR2356">
            <v>1</v>
          </cell>
          <cell r="AS2356">
            <v>45794.25</v>
          </cell>
          <cell r="AT2356" t="str">
            <v>Horaire</v>
          </cell>
          <cell r="AU2356">
            <v>3.7149999999999999</v>
          </cell>
          <cell r="AV2356">
            <v>17</v>
          </cell>
          <cell r="AW2356" t="str">
            <v>00100</v>
          </cell>
          <cell r="AX2356" t="str">
            <v>00003451459</v>
          </cell>
          <cell r="AY2356">
            <v>76</v>
          </cell>
          <cell r="AZ2356" t="str">
            <v>La poste</v>
          </cell>
          <cell r="BA2356" t="str">
            <v>17001000000345145976</v>
          </cell>
          <cell r="BB2356">
            <v>20</v>
          </cell>
          <cell r="BC2356" t="str">
            <v xml:space="preserve">37 RUE 4510 CITE EZZOUHOUR </v>
          </cell>
          <cell r="BD2356" t="str">
            <v>TUNIS</v>
          </cell>
          <cell r="BG2356">
            <v>22543760</v>
          </cell>
          <cell r="BJ2356" t="str">
            <v>ZOUHOUR</v>
          </cell>
          <cell r="BK2356" t="str">
            <v>B-P7 AR</v>
          </cell>
          <cell r="BL2356" t="str">
            <v>1.1</v>
          </cell>
          <cell r="BU2356" t="str">
            <v>si</v>
          </cell>
          <cell r="BV2356" t="str">
            <v>CP</v>
          </cell>
        </row>
        <row r="2357">
          <cell r="B2357">
            <v>2417</v>
          </cell>
          <cell r="C2357" t="str">
            <v>Madame</v>
          </cell>
          <cell r="D2357" t="str">
            <v>CHAABENI SARRA</v>
          </cell>
          <cell r="E2357" t="str">
            <v>SAGE Tunisia</v>
          </cell>
          <cell r="F2357" t="str">
            <v>PRODUCTION</v>
          </cell>
          <cell r="G2357" t="str">
            <v>Contrôle Qualité</v>
          </cell>
          <cell r="H2357" t="str">
            <v>P6 AR</v>
          </cell>
          <cell r="I2357" t="str">
            <v>Bel Hadj Mohamed</v>
          </cell>
          <cell r="J2357" t="str">
            <v>A</v>
          </cell>
          <cell r="K2357" t="str">
            <v>INDIRECTS</v>
          </cell>
          <cell r="L2357" t="str">
            <v>Variable cost at standard</v>
          </cell>
          <cell r="M2357" t="str">
            <v>Contrôle Qualité</v>
          </cell>
          <cell r="N2357">
            <v>45432</v>
          </cell>
          <cell r="P2357">
            <v>-187</v>
          </cell>
          <cell r="Q2357">
            <v>45535</v>
          </cell>
          <cell r="R2357" t="str">
            <v>conflit avec son chef</v>
          </cell>
          <cell r="T2357" t="str">
            <v>CDD</v>
          </cell>
          <cell r="U2357" t="str">
            <v>Contractuel</v>
          </cell>
          <cell r="V2357">
            <v>45505</v>
          </cell>
          <cell r="W2357">
            <v>45535</v>
          </cell>
          <cell r="Z2357">
            <v>45432</v>
          </cell>
          <cell r="AA2357">
            <v>5</v>
          </cell>
          <cell r="AB2357">
            <v>2024</v>
          </cell>
          <cell r="AC2357">
            <v>2028</v>
          </cell>
          <cell r="AD2357">
            <v>0.7944444444444444</v>
          </cell>
          <cell r="AE2357" t="str">
            <v>&lt; 1</v>
          </cell>
          <cell r="AF2357">
            <v>35611</v>
          </cell>
          <cell r="AG2357">
            <v>27.701369863013699</v>
          </cell>
          <cell r="AH2357" t="str">
            <v>&gt;25&lt; 35</v>
          </cell>
          <cell r="AK2357" t="str">
            <v>11656130</v>
          </cell>
          <cell r="AL2357">
            <v>42217</v>
          </cell>
          <cell r="AM2357" t="str">
            <v>FEMME</v>
          </cell>
          <cell r="AN2357" t="str">
            <v>Célibataire</v>
          </cell>
          <cell r="AP2357" t="str">
            <v>Baccalauréat+1</v>
          </cell>
          <cell r="AQ2357">
            <v>3</v>
          </cell>
          <cell r="AR2357">
            <v>1</v>
          </cell>
          <cell r="AS2357">
            <v>45797.25</v>
          </cell>
          <cell r="AT2357" t="str">
            <v>Horaire</v>
          </cell>
          <cell r="AU2357">
            <v>3.8780000000000001</v>
          </cell>
          <cell r="AV2357" t="str">
            <v>05</v>
          </cell>
          <cell r="AW2357" t="str">
            <v>04200</v>
          </cell>
          <cell r="AX2357" t="str">
            <v>01107009244</v>
          </cell>
          <cell r="AY2357">
            <v>61</v>
          </cell>
          <cell r="AZ2357" t="str">
            <v>BT</v>
          </cell>
          <cell r="BA2357" t="str">
            <v>05042000110700924461</v>
          </cell>
          <cell r="BB2357">
            <v>20</v>
          </cell>
          <cell r="BC2357" t="str">
            <v>37 RUE 4466 CITE HOUASS HRAIRIA</v>
          </cell>
          <cell r="BD2357" t="str">
            <v>TUNIS</v>
          </cell>
          <cell r="BG2357">
            <v>23022900</v>
          </cell>
          <cell r="BK2357" t="str">
            <v>A-P6 AR</v>
          </cell>
          <cell r="BL2357" t="str">
            <v>1.3</v>
          </cell>
          <cell r="BU2357" t="str">
            <v>Non-Actif</v>
          </cell>
        </row>
        <row r="2358">
          <cell r="B2358">
            <v>2418</v>
          </cell>
          <cell r="C2358" t="str">
            <v>Madame</v>
          </cell>
          <cell r="D2358" t="str">
            <v>DRIDI BAYA</v>
          </cell>
          <cell r="E2358" t="str">
            <v>SAGE Tunisia</v>
          </cell>
          <cell r="F2358" t="str">
            <v>PRODUCTION</v>
          </cell>
          <cell r="G2358" t="str">
            <v>Couturière</v>
          </cell>
          <cell r="H2358" t="str">
            <v>P7 AR</v>
          </cell>
          <cell r="I2358" t="str">
            <v>FOUED HOMRANI</v>
          </cell>
          <cell r="J2358" t="str">
            <v>A</v>
          </cell>
          <cell r="K2358" t="str">
            <v>DIRECTS</v>
          </cell>
          <cell r="L2358" t="str">
            <v>Variable cost at standard</v>
          </cell>
          <cell r="M2358" t="str">
            <v>Couturière</v>
          </cell>
          <cell r="N2358">
            <v>45433</v>
          </cell>
          <cell r="P2358">
            <v>-6</v>
          </cell>
          <cell r="T2358" t="str">
            <v>CDD</v>
          </cell>
          <cell r="U2358" t="str">
            <v>Contractuel</v>
          </cell>
          <cell r="V2358">
            <v>45689</v>
          </cell>
          <cell r="W2358">
            <v>45716</v>
          </cell>
          <cell r="Z2358">
            <v>45433</v>
          </cell>
          <cell r="AA2358">
            <v>5</v>
          </cell>
          <cell r="AB2358">
            <v>2024</v>
          </cell>
          <cell r="AC2358">
            <v>2028</v>
          </cell>
          <cell r="AD2358">
            <v>0.79166666666666663</v>
          </cell>
          <cell r="AE2358" t="str">
            <v>&lt; 1</v>
          </cell>
          <cell r="AF2358">
            <v>28392</v>
          </cell>
          <cell r="AG2358">
            <v>47.479452054794521</v>
          </cell>
          <cell r="AH2358" t="str">
            <v>&gt;45&lt; 55</v>
          </cell>
          <cell r="AI2358">
            <v>12154244</v>
          </cell>
          <cell r="AJ2358" t="str">
            <v>07</v>
          </cell>
          <cell r="AK2358" t="str">
            <v>04658099</v>
          </cell>
          <cell r="AL2358">
            <v>44988</v>
          </cell>
          <cell r="AM2358" t="str">
            <v>FEMME</v>
          </cell>
          <cell r="AN2358" t="str">
            <v>Marié(e)</v>
          </cell>
          <cell r="AO2358">
            <v>2</v>
          </cell>
          <cell r="AP2358" t="str">
            <v>1ère année sécondaire</v>
          </cell>
          <cell r="AQ2358">
            <v>3</v>
          </cell>
          <cell r="AR2358">
            <v>1</v>
          </cell>
          <cell r="AS2358">
            <v>45798.25</v>
          </cell>
          <cell r="AT2358" t="str">
            <v>Horaire</v>
          </cell>
          <cell r="AU2358">
            <v>3.7149999999999999</v>
          </cell>
          <cell r="AV2358">
            <v>17</v>
          </cell>
          <cell r="AW2358">
            <v>53594</v>
          </cell>
          <cell r="AX2358" t="str">
            <v>01743317865</v>
          </cell>
          <cell r="AY2358">
            <v>29</v>
          </cell>
          <cell r="AZ2358" t="str">
            <v>La poste</v>
          </cell>
          <cell r="BA2358" t="str">
            <v>17535940174331786529</v>
          </cell>
          <cell r="BB2358">
            <v>20</v>
          </cell>
          <cell r="BC2358" t="str">
            <v>RUE 42355 EL AGBA</v>
          </cell>
          <cell r="BD2358" t="str">
            <v>TUNIS</v>
          </cell>
          <cell r="BG2358">
            <v>22963708</v>
          </cell>
          <cell r="BJ2358" t="str">
            <v>AGBA</v>
          </cell>
          <cell r="BK2358" t="str">
            <v>A-P7 AR</v>
          </cell>
          <cell r="BL2358" t="str">
            <v>1.1</v>
          </cell>
          <cell r="BT2358">
            <v>1067</v>
          </cell>
          <cell r="BU2358" t="str">
            <v>si</v>
          </cell>
        </row>
        <row r="2359">
          <cell r="B2359">
            <v>2419</v>
          </cell>
          <cell r="C2359" t="str">
            <v>Madame</v>
          </cell>
          <cell r="D2359" t="str">
            <v>NEFZI SAMEH</v>
          </cell>
          <cell r="E2359" t="str">
            <v>SAGE Tunisia</v>
          </cell>
          <cell r="F2359" t="str">
            <v>PRODUCTION</v>
          </cell>
          <cell r="G2359" t="str">
            <v>Couturière</v>
          </cell>
          <cell r="H2359" t="str">
            <v>P7 AR</v>
          </cell>
          <cell r="I2359" t="str">
            <v>FOUED HOMRANI</v>
          </cell>
          <cell r="J2359" t="str">
            <v>A</v>
          </cell>
          <cell r="K2359" t="str">
            <v>DIRECTS</v>
          </cell>
          <cell r="L2359" t="str">
            <v>Variable cost at standard</v>
          </cell>
          <cell r="M2359" t="str">
            <v>Couturière</v>
          </cell>
          <cell r="N2359">
            <v>45433</v>
          </cell>
          <cell r="P2359">
            <v>-6</v>
          </cell>
          <cell r="T2359" t="str">
            <v>CDD</v>
          </cell>
          <cell r="U2359" t="str">
            <v>Contractuel</v>
          </cell>
          <cell r="V2359">
            <v>45689</v>
          </cell>
          <cell r="W2359">
            <v>45716</v>
          </cell>
          <cell r="Z2359">
            <v>45433</v>
          </cell>
          <cell r="AA2359">
            <v>5</v>
          </cell>
          <cell r="AB2359">
            <v>2024</v>
          </cell>
          <cell r="AC2359">
            <v>2028</v>
          </cell>
          <cell r="AD2359">
            <v>0.79166666666666663</v>
          </cell>
          <cell r="AE2359" t="str">
            <v>&lt; 1</v>
          </cell>
          <cell r="AF2359">
            <v>29571</v>
          </cell>
          <cell r="AG2359">
            <v>44.249315068493154</v>
          </cell>
          <cell r="AH2359" t="str">
            <v>&gt;35&lt; 45</v>
          </cell>
          <cell r="AI2359">
            <v>12251400</v>
          </cell>
          <cell r="AJ2359" t="str">
            <v>01</v>
          </cell>
          <cell r="AK2359" t="str">
            <v>07333033</v>
          </cell>
          <cell r="AL2359">
            <v>45230</v>
          </cell>
          <cell r="AM2359" t="str">
            <v>FEMME</v>
          </cell>
          <cell r="AN2359" t="str">
            <v>Marié(e)</v>
          </cell>
          <cell r="AO2359">
            <v>2</v>
          </cell>
          <cell r="AP2359" t="str">
            <v>7ème année</v>
          </cell>
          <cell r="AQ2359">
            <v>3</v>
          </cell>
          <cell r="AR2359">
            <v>1</v>
          </cell>
          <cell r="AS2359">
            <v>45798.25</v>
          </cell>
          <cell r="AT2359" t="str">
            <v>Horaire</v>
          </cell>
          <cell r="AU2359">
            <v>3.7149999999999999</v>
          </cell>
          <cell r="AV2359">
            <v>17</v>
          </cell>
          <cell r="AW2359" t="str">
            <v>00100</v>
          </cell>
          <cell r="AX2359" t="str">
            <v>00001614011</v>
          </cell>
          <cell r="AY2359" t="str">
            <v>07</v>
          </cell>
          <cell r="AZ2359" t="str">
            <v>La poste</v>
          </cell>
          <cell r="BA2359" t="str">
            <v>17001000000161401107</v>
          </cell>
          <cell r="BB2359">
            <v>20</v>
          </cell>
          <cell r="BC2359" t="str">
            <v>DOUAR HICHER TERMINUS 56</v>
          </cell>
          <cell r="BD2359" t="str">
            <v>MANOUBA</v>
          </cell>
          <cell r="BG2359">
            <v>26225769</v>
          </cell>
          <cell r="BJ2359" t="str">
            <v>DOUAR HICHIR</v>
          </cell>
          <cell r="BK2359" t="str">
            <v>A-P7 AR</v>
          </cell>
          <cell r="BL2359" t="str">
            <v>1.1</v>
          </cell>
          <cell r="BT2359">
            <v>1070</v>
          </cell>
          <cell r="BU2359" t="str">
            <v>si</v>
          </cell>
        </row>
        <row r="2360">
          <cell r="B2360">
            <v>2420</v>
          </cell>
          <cell r="C2360" t="str">
            <v>Madame</v>
          </cell>
          <cell r="D2360" t="str">
            <v>HAMROUNI NEDRA</v>
          </cell>
          <cell r="E2360" t="str">
            <v>SAGE Tunisia</v>
          </cell>
          <cell r="F2360" t="str">
            <v>PRODUCTION</v>
          </cell>
          <cell r="G2360" t="str">
            <v>Couturière</v>
          </cell>
          <cell r="H2360" t="str">
            <v>P7 AR</v>
          </cell>
          <cell r="I2360" t="str">
            <v>FOUED HOMRANI</v>
          </cell>
          <cell r="J2360" t="str">
            <v>A</v>
          </cell>
          <cell r="K2360" t="str">
            <v>DIRECTS</v>
          </cell>
          <cell r="L2360" t="str">
            <v>Variable cost at standard</v>
          </cell>
          <cell r="M2360" t="str">
            <v>Couturière</v>
          </cell>
          <cell r="N2360">
            <v>45433</v>
          </cell>
          <cell r="P2360">
            <v>-65</v>
          </cell>
          <cell r="Q2360">
            <v>45658</v>
          </cell>
          <cell r="R2360" t="str">
            <v>confilit avec son chef</v>
          </cell>
          <cell r="T2360" t="str">
            <v>CDD</v>
          </cell>
          <cell r="U2360" t="str">
            <v>Contractuel</v>
          </cell>
          <cell r="V2360">
            <v>45627</v>
          </cell>
          <cell r="W2360">
            <v>45657</v>
          </cell>
          <cell r="Z2360">
            <v>45433</v>
          </cell>
          <cell r="AA2360">
            <v>5</v>
          </cell>
          <cell r="AB2360">
            <v>2024</v>
          </cell>
          <cell r="AC2360">
            <v>2028</v>
          </cell>
          <cell r="AD2360">
            <v>0.79166666666666663</v>
          </cell>
          <cell r="AE2360" t="str">
            <v>&lt; 1</v>
          </cell>
          <cell r="AF2360">
            <v>29564</v>
          </cell>
          <cell r="AG2360">
            <v>44.268493150684932</v>
          </cell>
          <cell r="AH2360" t="str">
            <v>&gt;35&lt; 45</v>
          </cell>
          <cell r="AI2360">
            <v>12172323</v>
          </cell>
          <cell r="AJ2360" t="str">
            <v>03</v>
          </cell>
          <cell r="AK2360" t="str">
            <v>07336663</v>
          </cell>
          <cell r="AL2360">
            <v>36159</v>
          </cell>
          <cell r="AM2360" t="str">
            <v>FEMME</v>
          </cell>
          <cell r="AN2360" t="str">
            <v>Marié(e)</v>
          </cell>
          <cell r="AO2360">
            <v>3</v>
          </cell>
          <cell r="AP2360" t="str">
            <v>6 ème année primaire</v>
          </cell>
          <cell r="AQ2360">
            <v>3</v>
          </cell>
          <cell r="AR2360">
            <v>1</v>
          </cell>
          <cell r="AS2360">
            <v>45798.25</v>
          </cell>
          <cell r="AT2360" t="str">
            <v>Horaire</v>
          </cell>
          <cell r="AU2360">
            <v>3.7149999999999999</v>
          </cell>
          <cell r="AV2360">
            <v>17</v>
          </cell>
          <cell r="AW2360" t="str">
            <v>00100</v>
          </cell>
          <cell r="AX2360" t="str">
            <v>00003452214</v>
          </cell>
          <cell r="AY2360">
            <v>42</v>
          </cell>
          <cell r="AZ2360" t="str">
            <v>La poste</v>
          </cell>
          <cell r="BA2360" t="str">
            <v>17001000000345221442</v>
          </cell>
          <cell r="BB2360">
            <v>20</v>
          </cell>
          <cell r="BC2360" t="str">
            <v>CITE RIADH PONT DE BIZERTE</v>
          </cell>
          <cell r="BD2360" t="str">
            <v>ARIANA</v>
          </cell>
          <cell r="BG2360">
            <v>52933115</v>
          </cell>
          <cell r="BJ2360" t="str">
            <v>PONT BIZERTE</v>
          </cell>
          <cell r="BK2360" t="str">
            <v>A-P7 AR</v>
          </cell>
          <cell r="BL2360" t="str">
            <v>1.1</v>
          </cell>
          <cell r="BU2360" t="str">
            <v>Non-Actif</v>
          </cell>
        </row>
        <row r="2361">
          <cell r="B2361">
            <v>2421</v>
          </cell>
          <cell r="C2361" t="str">
            <v>Madame</v>
          </cell>
          <cell r="D2361" t="str">
            <v>BEN GHEYADHA CHEDIA</v>
          </cell>
          <cell r="E2361" t="str">
            <v>SAGE Tunisia</v>
          </cell>
          <cell r="F2361" t="str">
            <v>PRODUCTION</v>
          </cell>
          <cell r="G2361" t="str">
            <v>Couturière</v>
          </cell>
          <cell r="H2361" t="str">
            <v>P7 AR</v>
          </cell>
          <cell r="I2361" t="str">
            <v>Safa</v>
          </cell>
          <cell r="J2361" t="str">
            <v>A</v>
          </cell>
          <cell r="K2361" t="str">
            <v>DIRECTS</v>
          </cell>
          <cell r="L2361" t="str">
            <v>Variable cost at standard</v>
          </cell>
          <cell r="M2361" t="str">
            <v>Couturière</v>
          </cell>
          <cell r="N2361">
            <v>45433</v>
          </cell>
          <cell r="P2361">
            <v>-34</v>
          </cell>
          <cell r="Q2361">
            <v>45673</v>
          </cell>
          <cell r="R2361" t="str">
            <v>CONFLIT AVEC SON CHEF</v>
          </cell>
          <cell r="T2361" t="str">
            <v>CDD</v>
          </cell>
          <cell r="U2361" t="str">
            <v>Contractuel</v>
          </cell>
          <cell r="V2361">
            <v>45658</v>
          </cell>
          <cell r="W2361">
            <v>45688</v>
          </cell>
          <cell r="Z2361">
            <v>45433</v>
          </cell>
          <cell r="AA2361">
            <v>5</v>
          </cell>
          <cell r="AB2361">
            <v>2024</v>
          </cell>
          <cell r="AC2361">
            <v>2028</v>
          </cell>
          <cell r="AD2361">
            <v>0.79166666666666663</v>
          </cell>
          <cell r="AE2361" t="str">
            <v>&lt; 1</v>
          </cell>
          <cell r="AF2361">
            <v>29606</v>
          </cell>
          <cell r="AG2361">
            <v>44.153424657534245</v>
          </cell>
          <cell r="AH2361" t="str">
            <v>&gt;35&lt; 45</v>
          </cell>
          <cell r="AI2361">
            <v>12491497</v>
          </cell>
          <cell r="AJ2361" t="str">
            <v>07</v>
          </cell>
          <cell r="AK2361" t="str">
            <v>07360531</v>
          </cell>
          <cell r="AL2361">
            <v>36899</v>
          </cell>
          <cell r="AM2361" t="str">
            <v>FEMME</v>
          </cell>
          <cell r="AN2361" t="str">
            <v>Marié(e)</v>
          </cell>
          <cell r="AO2361">
            <v>2</v>
          </cell>
          <cell r="AP2361" t="str">
            <v>6 ème année primaire</v>
          </cell>
          <cell r="AQ2361">
            <v>3</v>
          </cell>
          <cell r="AR2361">
            <v>1</v>
          </cell>
          <cell r="AS2361">
            <v>45798.25</v>
          </cell>
          <cell r="AT2361" t="str">
            <v>Horaire</v>
          </cell>
          <cell r="AU2361">
            <v>3.7149999999999999</v>
          </cell>
          <cell r="AV2361">
            <v>17</v>
          </cell>
          <cell r="AW2361" t="str">
            <v>00100</v>
          </cell>
          <cell r="AX2361" t="str">
            <v>00003336279</v>
          </cell>
          <cell r="AY2361" t="str">
            <v>05</v>
          </cell>
          <cell r="AZ2361" t="str">
            <v>La poste</v>
          </cell>
          <cell r="BA2361" t="str">
            <v>17001000000333627905</v>
          </cell>
          <cell r="BB2361">
            <v>20</v>
          </cell>
          <cell r="BC2361" t="str">
            <v xml:space="preserve">PONT DE BIZERTE </v>
          </cell>
          <cell r="BD2361" t="str">
            <v>ARIANA</v>
          </cell>
          <cell r="BG2361">
            <v>22446365</v>
          </cell>
          <cell r="BJ2361" t="str">
            <v>PONT BIZERTE</v>
          </cell>
          <cell r="BK2361" t="str">
            <v>A-P7 AR</v>
          </cell>
          <cell r="BL2361" t="str">
            <v>1.1</v>
          </cell>
          <cell r="BU2361" t="str">
            <v>Non-Actif</v>
          </cell>
        </row>
        <row r="2362">
          <cell r="B2362">
            <v>2422</v>
          </cell>
          <cell r="C2362" t="str">
            <v>Madame</v>
          </cell>
          <cell r="D2362" t="str">
            <v>ISSAOUI MARIEM</v>
          </cell>
          <cell r="E2362" t="str">
            <v>SAGE Tunisia</v>
          </cell>
          <cell r="F2362" t="str">
            <v>PRODUCTION</v>
          </cell>
          <cell r="G2362" t="str">
            <v>Couturière</v>
          </cell>
          <cell r="H2362" t="str">
            <v>P7 AR</v>
          </cell>
          <cell r="I2362" t="str">
            <v>FAYCEL</v>
          </cell>
          <cell r="J2362" t="str">
            <v>B</v>
          </cell>
          <cell r="K2362" t="str">
            <v>DIRECTS</v>
          </cell>
          <cell r="L2362" t="str">
            <v>Variable cost at standard</v>
          </cell>
          <cell r="M2362" t="str">
            <v>Couturière</v>
          </cell>
          <cell r="N2362">
            <v>45433</v>
          </cell>
          <cell r="P2362">
            <v>-34</v>
          </cell>
          <cell r="Q2362">
            <v>45700</v>
          </cell>
          <cell r="R2362" t="str">
            <v>démenagement</v>
          </cell>
          <cell r="T2362" t="str">
            <v>CDD</v>
          </cell>
          <cell r="U2362" t="str">
            <v>Contractuel</v>
          </cell>
          <cell r="V2362">
            <v>45658</v>
          </cell>
          <cell r="W2362">
            <v>45688</v>
          </cell>
          <cell r="Z2362">
            <v>45433</v>
          </cell>
          <cell r="AA2362">
            <v>5</v>
          </cell>
          <cell r="AB2362">
            <v>2024</v>
          </cell>
          <cell r="AC2362">
            <v>2028</v>
          </cell>
          <cell r="AD2362">
            <v>0.79166666666666663</v>
          </cell>
          <cell r="AE2362" t="str">
            <v>&lt; 1</v>
          </cell>
          <cell r="AF2362">
            <v>36906</v>
          </cell>
          <cell r="AG2362">
            <v>24.153424657534245</v>
          </cell>
          <cell r="AH2362" t="str">
            <v>&lt; 25</v>
          </cell>
          <cell r="AI2362">
            <v>17271271</v>
          </cell>
          <cell r="AJ2362" t="str">
            <v>00</v>
          </cell>
          <cell r="AK2362" t="str">
            <v>13262971</v>
          </cell>
          <cell r="AL2362">
            <v>42545</v>
          </cell>
          <cell r="AM2362" t="str">
            <v>FEMME</v>
          </cell>
          <cell r="AN2362" t="str">
            <v>Célibataire</v>
          </cell>
          <cell r="AP2362" t="str">
            <v>8ème année+ Formation couture</v>
          </cell>
          <cell r="AQ2362">
            <v>3</v>
          </cell>
          <cell r="AR2362">
            <v>1</v>
          </cell>
          <cell r="AS2362">
            <v>45798.25</v>
          </cell>
          <cell r="AT2362" t="str">
            <v>Horaire</v>
          </cell>
          <cell r="AU2362">
            <v>3.7149999999999999</v>
          </cell>
          <cell r="AV2362">
            <v>17</v>
          </cell>
          <cell r="AW2362">
            <v>70600</v>
          </cell>
          <cell r="AX2362" t="str">
            <v>00002682889</v>
          </cell>
          <cell r="AY2362">
            <v>90</v>
          </cell>
          <cell r="AZ2362" t="str">
            <v>LA POSTE</v>
          </cell>
          <cell r="BA2362" t="str">
            <v>17706000000268288990</v>
          </cell>
          <cell r="BB2362">
            <v>20</v>
          </cell>
          <cell r="BC2362" t="str">
            <v>YASSMINET</v>
          </cell>
          <cell r="BD2362" t="str">
            <v>BEN AROUS</v>
          </cell>
          <cell r="BG2362">
            <v>28325443</v>
          </cell>
          <cell r="BJ2362" t="str">
            <v>YASMINETTE</v>
          </cell>
          <cell r="BK2362" t="str">
            <v>B-P7 AR</v>
          </cell>
          <cell r="BL2362" t="str">
            <v>1.1</v>
          </cell>
          <cell r="BU2362" t="str">
            <v>Non-Actif</v>
          </cell>
          <cell r="BV2362" t="str">
            <v>CP</v>
          </cell>
        </row>
        <row r="2363">
          <cell r="B2363">
            <v>2423</v>
          </cell>
          <cell r="C2363" t="str">
            <v>Madame</v>
          </cell>
          <cell r="D2363" t="str">
            <v>OUERGHI FATHIA</v>
          </cell>
          <cell r="E2363" t="str">
            <v>SAGE Tunisia</v>
          </cell>
          <cell r="F2363" t="str">
            <v>PRODUCTION</v>
          </cell>
          <cell r="G2363" t="str">
            <v>Couturière</v>
          </cell>
          <cell r="H2363" t="str">
            <v>P7 AR</v>
          </cell>
          <cell r="I2363" t="str">
            <v>FOUED HOMRANI</v>
          </cell>
          <cell r="J2363" t="str">
            <v>A</v>
          </cell>
          <cell r="K2363" t="str">
            <v>DIRECTS</v>
          </cell>
          <cell r="L2363" t="str">
            <v>Variable cost at standard</v>
          </cell>
          <cell r="M2363" t="str">
            <v>Couturière</v>
          </cell>
          <cell r="N2363">
            <v>45433</v>
          </cell>
          <cell r="P2363">
            <v>-249</v>
          </cell>
          <cell r="Q2363">
            <v>45447</v>
          </cell>
          <cell r="R2363" t="str">
            <v>problème d'intégration</v>
          </cell>
          <cell r="T2363" t="str">
            <v>CDD</v>
          </cell>
          <cell r="U2363" t="str">
            <v>Contractuel</v>
          </cell>
          <cell r="V2363">
            <v>45433</v>
          </cell>
          <cell r="W2363">
            <v>45473</v>
          </cell>
          <cell r="Z2363">
            <v>45433</v>
          </cell>
          <cell r="AA2363">
            <v>5</v>
          </cell>
          <cell r="AB2363">
            <v>2024</v>
          </cell>
          <cell r="AC2363">
            <v>2028</v>
          </cell>
          <cell r="AD2363">
            <v>0.79166666666666663</v>
          </cell>
          <cell r="AE2363" t="str">
            <v>&lt; 1</v>
          </cell>
          <cell r="AF2363">
            <v>25668</v>
          </cell>
          <cell r="AG2363">
            <v>54.942465753424656</v>
          </cell>
          <cell r="AH2363" t="str">
            <v>&gt;45&lt; 55</v>
          </cell>
          <cell r="AI2363">
            <v>12192138</v>
          </cell>
          <cell r="AJ2363" t="str">
            <v>06</v>
          </cell>
          <cell r="AK2363" t="str">
            <v>03799860</v>
          </cell>
          <cell r="AL2363">
            <v>44796</v>
          </cell>
          <cell r="AM2363" t="str">
            <v>FEMME</v>
          </cell>
          <cell r="AN2363" t="str">
            <v>Marié(e)</v>
          </cell>
          <cell r="AO2363">
            <v>2</v>
          </cell>
          <cell r="AP2363" t="str">
            <v>5 ème année primaire</v>
          </cell>
          <cell r="AQ2363">
            <v>3</v>
          </cell>
          <cell r="AR2363">
            <v>1</v>
          </cell>
          <cell r="AS2363">
            <v>45798.25</v>
          </cell>
          <cell r="AT2363" t="str">
            <v>Horaire</v>
          </cell>
          <cell r="AU2363">
            <v>3.7149999999999999</v>
          </cell>
          <cell r="AV2363">
            <v>12</v>
          </cell>
          <cell r="AW2363">
            <v>12100</v>
          </cell>
          <cell r="AX2363" t="str">
            <v>00002377727</v>
          </cell>
          <cell r="AY2363">
            <v>88</v>
          </cell>
          <cell r="AZ2363" t="str">
            <v>UIB</v>
          </cell>
          <cell r="BA2363" t="str">
            <v>12121000000237772788</v>
          </cell>
          <cell r="BB2363">
            <v>20</v>
          </cell>
          <cell r="BC2363" t="str">
            <v>CITE BASSATIN MNIHLA</v>
          </cell>
          <cell r="BD2363" t="str">
            <v>ARIANA</v>
          </cell>
          <cell r="BG2363">
            <v>29332979</v>
          </cell>
          <cell r="BK2363" t="str">
            <v>A-P7 AR</v>
          </cell>
          <cell r="BL2363" t="str">
            <v>1.1</v>
          </cell>
          <cell r="BU2363" t="str">
            <v>Non-Actif</v>
          </cell>
        </row>
        <row r="2364">
          <cell r="B2364">
            <v>2424</v>
          </cell>
          <cell r="C2364" t="str">
            <v>Madame</v>
          </cell>
          <cell r="D2364" t="str">
            <v>KHEMIRI AOUATEF</v>
          </cell>
          <cell r="E2364" t="str">
            <v>SAGE Tunisia</v>
          </cell>
          <cell r="F2364" t="str">
            <v>PRODUCTION</v>
          </cell>
          <cell r="G2364" t="str">
            <v>Couturière</v>
          </cell>
          <cell r="H2364" t="str">
            <v>P7 AR</v>
          </cell>
          <cell r="I2364" t="str">
            <v>FOUED HOMRANI</v>
          </cell>
          <cell r="J2364" t="str">
            <v>A</v>
          </cell>
          <cell r="K2364" t="str">
            <v>DIRECTS</v>
          </cell>
          <cell r="L2364" t="str">
            <v>Variable cost at standard</v>
          </cell>
          <cell r="M2364" t="str">
            <v>Couturière</v>
          </cell>
          <cell r="N2364">
            <v>45433</v>
          </cell>
          <cell r="P2364">
            <v>-6</v>
          </cell>
          <cell r="T2364" t="str">
            <v>CDD</v>
          </cell>
          <cell r="U2364" t="str">
            <v>Contractuel</v>
          </cell>
          <cell r="V2364">
            <v>45689</v>
          </cell>
          <cell r="W2364">
            <v>45716</v>
          </cell>
          <cell r="Z2364">
            <v>45433</v>
          </cell>
          <cell r="AA2364">
            <v>5</v>
          </cell>
          <cell r="AB2364">
            <v>2024</v>
          </cell>
          <cell r="AC2364">
            <v>2028</v>
          </cell>
          <cell r="AD2364">
            <v>0.79166666666666663</v>
          </cell>
          <cell r="AE2364" t="str">
            <v>&lt; 1</v>
          </cell>
          <cell r="AF2364">
            <v>28372</v>
          </cell>
          <cell r="AG2364">
            <v>47.534246575342465</v>
          </cell>
          <cell r="AH2364" t="str">
            <v>&gt;45&lt; 55</v>
          </cell>
          <cell r="AI2364">
            <v>12255826</v>
          </cell>
          <cell r="AJ2364" t="str">
            <v>08</v>
          </cell>
          <cell r="AK2364" t="str">
            <v>07314974</v>
          </cell>
          <cell r="AL2364">
            <v>35399</v>
          </cell>
          <cell r="AM2364" t="str">
            <v>FEMME</v>
          </cell>
          <cell r="AN2364" t="str">
            <v>Marié(e)</v>
          </cell>
          <cell r="AO2364">
            <v>3</v>
          </cell>
          <cell r="AP2364" t="str">
            <v>6 ème année primaire</v>
          </cell>
          <cell r="AQ2364">
            <v>3</v>
          </cell>
          <cell r="AR2364">
            <v>1</v>
          </cell>
          <cell r="AS2364">
            <v>45798.25</v>
          </cell>
          <cell r="AT2364" t="str">
            <v>Horaire</v>
          </cell>
          <cell r="AU2364">
            <v>3.7149999999999999</v>
          </cell>
          <cell r="AV2364">
            <v>12</v>
          </cell>
          <cell r="AW2364" t="str">
            <v>00200</v>
          </cell>
          <cell r="AX2364" t="str">
            <v>00002442330</v>
          </cell>
          <cell r="AY2364" t="str">
            <v>08</v>
          </cell>
          <cell r="AZ2364" t="str">
            <v>UIB</v>
          </cell>
          <cell r="BA2364" t="str">
            <v>12002000000244233008</v>
          </cell>
          <cell r="BB2364">
            <v>20</v>
          </cell>
          <cell r="BC2364" t="str">
            <v>CITE BASSATIN MNIHLA</v>
          </cell>
          <cell r="BD2364" t="str">
            <v>ARIANA</v>
          </cell>
          <cell r="BG2364">
            <v>29705321</v>
          </cell>
          <cell r="BJ2364" t="str">
            <v>MNIHLA</v>
          </cell>
          <cell r="BK2364" t="str">
            <v>A-P7 AR</v>
          </cell>
          <cell r="BL2364" t="str">
            <v>1.1</v>
          </cell>
          <cell r="BT2364">
            <v>256</v>
          </cell>
          <cell r="BU2364" t="str">
            <v>si</v>
          </cell>
        </row>
        <row r="2365">
          <cell r="B2365">
            <v>2425</v>
          </cell>
          <cell r="C2365" t="str">
            <v>Madame</v>
          </cell>
          <cell r="D2365" t="str">
            <v>KHARBOUCH JIHENE</v>
          </cell>
          <cell r="E2365" t="str">
            <v>SAGE Tunisia</v>
          </cell>
          <cell r="F2365" t="str">
            <v>PRODUCTION</v>
          </cell>
          <cell r="G2365" t="str">
            <v>Couturière</v>
          </cell>
          <cell r="H2365" t="str">
            <v>P7 AR</v>
          </cell>
          <cell r="I2365" t="str">
            <v>FAYCEL</v>
          </cell>
          <cell r="J2365" t="str">
            <v>B</v>
          </cell>
          <cell r="K2365" t="str">
            <v>DIRECTS</v>
          </cell>
          <cell r="L2365" t="str">
            <v>Variable cost at standard</v>
          </cell>
          <cell r="M2365" t="str">
            <v>Couturière</v>
          </cell>
          <cell r="N2365">
            <v>45433</v>
          </cell>
          <cell r="P2365">
            <v>-218</v>
          </cell>
          <cell r="Q2365">
            <v>45486</v>
          </cell>
          <cell r="R2365" t="str">
            <v>personnel</v>
          </cell>
          <cell r="T2365" t="str">
            <v>CDD</v>
          </cell>
          <cell r="U2365" t="str">
            <v>Contractuel</v>
          </cell>
          <cell r="V2365">
            <v>45474</v>
          </cell>
          <cell r="W2365">
            <v>45504</v>
          </cell>
          <cell r="Z2365">
            <v>45433</v>
          </cell>
          <cell r="AA2365">
            <v>5</v>
          </cell>
          <cell r="AB2365">
            <v>2024</v>
          </cell>
          <cell r="AC2365">
            <v>2028</v>
          </cell>
          <cell r="AD2365">
            <v>0.79166666666666663</v>
          </cell>
          <cell r="AE2365" t="str">
            <v>&lt; 1</v>
          </cell>
          <cell r="AF2365">
            <v>31941</v>
          </cell>
          <cell r="AG2365">
            <v>37.756164383561647</v>
          </cell>
          <cell r="AH2365" t="str">
            <v>&gt;35&lt; 45</v>
          </cell>
          <cell r="AI2365">
            <v>16027178</v>
          </cell>
          <cell r="AJ2365" t="str">
            <v>01</v>
          </cell>
          <cell r="AK2365" t="str">
            <v>07128326</v>
          </cell>
          <cell r="AL2365">
            <v>39179</v>
          </cell>
          <cell r="AM2365" t="str">
            <v>FEMME</v>
          </cell>
          <cell r="AN2365" t="str">
            <v>Marié(e)</v>
          </cell>
          <cell r="AO2365">
            <v>3</v>
          </cell>
          <cell r="AP2365" t="str">
            <v>7ème année</v>
          </cell>
          <cell r="AQ2365">
            <v>3</v>
          </cell>
          <cell r="AR2365">
            <v>1</v>
          </cell>
          <cell r="AS2365">
            <v>45798.25</v>
          </cell>
          <cell r="AT2365" t="str">
            <v>Horaire</v>
          </cell>
          <cell r="AU2365">
            <v>3.7149999999999999</v>
          </cell>
          <cell r="AV2365">
            <v>17</v>
          </cell>
          <cell r="AW2365" t="str">
            <v>00100</v>
          </cell>
          <cell r="AX2365" t="str">
            <v>00000963922</v>
          </cell>
          <cell r="AY2365">
            <v>89</v>
          </cell>
          <cell r="AZ2365" t="str">
            <v>LA POSTE</v>
          </cell>
          <cell r="BA2365" t="str">
            <v>17001000000096392289</v>
          </cell>
          <cell r="BB2365">
            <v>20</v>
          </cell>
          <cell r="BC2365" t="str">
            <v>SIDI SAAD MORNEG</v>
          </cell>
          <cell r="BD2365" t="str">
            <v>BEN AROUS</v>
          </cell>
          <cell r="BG2365">
            <v>24435938</v>
          </cell>
          <cell r="BK2365" t="str">
            <v>B-P7 AR</v>
          </cell>
          <cell r="BL2365" t="str">
            <v>1.1</v>
          </cell>
          <cell r="BU2365" t="str">
            <v>Non-Actif</v>
          </cell>
        </row>
        <row r="2366">
          <cell r="B2366">
            <v>2426</v>
          </cell>
          <cell r="C2366" t="str">
            <v>Madame</v>
          </cell>
          <cell r="D2366" t="str">
            <v>BAHRI ASMA</v>
          </cell>
          <cell r="E2366" t="str">
            <v>SAGE Tunisia</v>
          </cell>
          <cell r="F2366" t="str">
            <v>PRODUCTION</v>
          </cell>
          <cell r="G2366" t="str">
            <v>Couturière</v>
          </cell>
          <cell r="H2366" t="str">
            <v>P7 AR</v>
          </cell>
          <cell r="I2366" t="str">
            <v>FOUED HOMRANI</v>
          </cell>
          <cell r="J2366" t="str">
            <v>A</v>
          </cell>
          <cell r="K2366" t="str">
            <v>DIRECTS</v>
          </cell>
          <cell r="L2366" t="str">
            <v>Variable cost at standard</v>
          </cell>
          <cell r="M2366" t="str">
            <v>Couturière</v>
          </cell>
          <cell r="N2366">
            <v>45433</v>
          </cell>
          <cell r="P2366">
            <v>-126</v>
          </cell>
          <cell r="Q2366">
            <v>45608</v>
          </cell>
          <cell r="R2366" t="str">
            <v>conflit avec son chef</v>
          </cell>
          <cell r="T2366" t="str">
            <v>CDD</v>
          </cell>
          <cell r="U2366" t="str">
            <v>Contractuel</v>
          </cell>
          <cell r="V2366">
            <v>45536</v>
          </cell>
          <cell r="W2366">
            <v>45596</v>
          </cell>
          <cell r="Z2366">
            <v>45433</v>
          </cell>
          <cell r="AA2366">
            <v>5</v>
          </cell>
          <cell r="AB2366">
            <v>2024</v>
          </cell>
          <cell r="AC2366">
            <v>2028</v>
          </cell>
          <cell r="AD2366">
            <v>0.79166666666666663</v>
          </cell>
          <cell r="AE2366" t="str">
            <v>&lt; 1</v>
          </cell>
          <cell r="AF2366">
            <v>34779</v>
          </cell>
          <cell r="AG2366">
            <v>29.980821917808218</v>
          </cell>
          <cell r="AH2366" t="str">
            <v>&gt;25&lt; 35</v>
          </cell>
          <cell r="AI2366">
            <v>16802382</v>
          </cell>
          <cell r="AJ2366" t="str">
            <v>09</v>
          </cell>
          <cell r="AK2366" t="str">
            <v>14253379</v>
          </cell>
          <cell r="AL2366">
            <v>43711</v>
          </cell>
          <cell r="AM2366" t="str">
            <v>FEMME</v>
          </cell>
          <cell r="AN2366" t="str">
            <v>Marié(e)</v>
          </cell>
          <cell r="AO2366">
            <v>1</v>
          </cell>
          <cell r="AP2366" t="str">
            <v>9ème année+ BTP</v>
          </cell>
          <cell r="AQ2366">
            <v>3</v>
          </cell>
          <cell r="AR2366">
            <v>1</v>
          </cell>
          <cell r="AS2366">
            <v>45798.25</v>
          </cell>
          <cell r="AT2366" t="str">
            <v>Horaire</v>
          </cell>
          <cell r="AU2366">
            <v>3.7149999999999999</v>
          </cell>
          <cell r="AV2366">
            <v>17</v>
          </cell>
          <cell r="AW2366">
            <v>20600</v>
          </cell>
          <cell r="AX2366" t="str">
            <v>00002234765</v>
          </cell>
          <cell r="AY2366">
            <v>38</v>
          </cell>
          <cell r="AZ2366" t="str">
            <v>La poste</v>
          </cell>
          <cell r="BA2366" t="str">
            <v>17206000000223476538</v>
          </cell>
          <cell r="BB2366">
            <v>20</v>
          </cell>
          <cell r="BC2366" t="str">
            <v>CITE BASSATIN MNIHLA</v>
          </cell>
          <cell r="BD2366" t="str">
            <v>ARIANA</v>
          </cell>
          <cell r="BG2366">
            <v>97624776</v>
          </cell>
          <cell r="BJ2366" t="str">
            <v>MNIHLA</v>
          </cell>
          <cell r="BK2366" t="str">
            <v>A-P7 AR</v>
          </cell>
          <cell r="BL2366" t="str">
            <v>1.1</v>
          </cell>
          <cell r="BU2366" t="str">
            <v>Non-Actif</v>
          </cell>
        </row>
        <row r="2367">
          <cell r="B2367">
            <v>2427</v>
          </cell>
          <cell r="C2367" t="str">
            <v>Monsieur</v>
          </cell>
          <cell r="D2367" t="str">
            <v>BOUKHADRA MARWEN</v>
          </cell>
          <cell r="E2367" t="str">
            <v>SAGE Tunisia</v>
          </cell>
          <cell r="F2367" t="str">
            <v>MAINTENANCE</v>
          </cell>
          <cell r="G2367" t="str">
            <v>TECHNICIEN MACHINE A COUDRE</v>
          </cell>
          <cell r="H2367" t="str">
            <v>MAINTENANCE</v>
          </cell>
          <cell r="K2367" t="str">
            <v>INDIRECTS</v>
          </cell>
          <cell r="L2367" t="str">
            <v>Variable cost at standard</v>
          </cell>
          <cell r="M2367" t="str">
            <v>TECHNICIEN MACHINE A COUDRE</v>
          </cell>
          <cell r="N2367">
            <v>45433</v>
          </cell>
          <cell r="P2367" t="str">
            <v/>
          </cell>
          <cell r="T2367" t="str">
            <v>CDI</v>
          </cell>
          <cell r="U2367" t="str">
            <v>Titulaire</v>
          </cell>
          <cell r="Z2367">
            <v>45433</v>
          </cell>
          <cell r="AA2367">
            <v>5</v>
          </cell>
          <cell r="AB2367">
            <v>2024</v>
          </cell>
          <cell r="AC2367">
            <v>2028</v>
          </cell>
          <cell r="AD2367">
            <v>0.79166666666666663</v>
          </cell>
          <cell r="AE2367" t="str">
            <v>&lt; 1</v>
          </cell>
          <cell r="AF2367">
            <v>35420</v>
          </cell>
          <cell r="AG2367">
            <v>28.224657534246575</v>
          </cell>
          <cell r="AH2367" t="str">
            <v>&gt;25&lt; 35</v>
          </cell>
          <cell r="AI2367">
            <v>17396213</v>
          </cell>
          <cell r="AJ2367" t="str">
            <v>06</v>
          </cell>
          <cell r="AK2367" t="str">
            <v>09936900</v>
          </cell>
          <cell r="AL2367">
            <v>44756</v>
          </cell>
          <cell r="AM2367" t="str">
            <v>HOMME</v>
          </cell>
          <cell r="AN2367" t="str">
            <v>Célibataire</v>
          </cell>
          <cell r="AP2367" t="str">
            <v>Baccalauréat+3</v>
          </cell>
          <cell r="AQ2367">
            <v>6</v>
          </cell>
          <cell r="AR2367">
            <v>1</v>
          </cell>
          <cell r="AS2367">
            <v>45798.25</v>
          </cell>
          <cell r="AT2367" t="str">
            <v>Mensuel</v>
          </cell>
          <cell r="AU2367">
            <v>1400</v>
          </cell>
          <cell r="AV2367" t="str">
            <v>04</v>
          </cell>
          <cell r="AW2367" t="str">
            <v>04112</v>
          </cell>
          <cell r="AX2367" t="str">
            <v>60059776757</v>
          </cell>
          <cell r="AY2367">
            <v>66</v>
          </cell>
          <cell r="AZ2367" t="str">
            <v>ATTIJARI BANK</v>
          </cell>
          <cell r="BA2367" t="str">
            <v>04041126005977675766</v>
          </cell>
          <cell r="BB2367">
            <v>20</v>
          </cell>
          <cell r="BC2367" t="str">
            <v>BORJ LOUZIR</v>
          </cell>
          <cell r="BD2367" t="str">
            <v>ARIANA</v>
          </cell>
          <cell r="BG2367">
            <v>27842621</v>
          </cell>
          <cell r="BH2367">
            <v>28451163</v>
          </cell>
          <cell r="BJ2367" t="str">
            <v>BORJ OUZIR</v>
          </cell>
          <cell r="BK2367" t="str">
            <v>-MAINTENANCE</v>
          </cell>
          <cell r="BL2367" t="str">
            <v>3.3</v>
          </cell>
          <cell r="BU2367" t="str">
            <v>si</v>
          </cell>
        </row>
        <row r="2368">
          <cell r="B2368">
            <v>2428</v>
          </cell>
          <cell r="C2368" t="str">
            <v>Madame</v>
          </cell>
          <cell r="D2368" t="str">
            <v>YAHYAOUI LEILA</v>
          </cell>
          <cell r="E2368" t="str">
            <v>SAGE Tunisia</v>
          </cell>
          <cell r="F2368" t="str">
            <v>PRODUCTION</v>
          </cell>
          <cell r="G2368" t="str">
            <v>Couturière</v>
          </cell>
          <cell r="H2368" t="str">
            <v>P7 AR</v>
          </cell>
          <cell r="I2368" t="str">
            <v>FAYCEL</v>
          </cell>
          <cell r="J2368" t="str">
            <v>B</v>
          </cell>
          <cell r="K2368" t="str">
            <v>DIRECTS</v>
          </cell>
          <cell r="L2368" t="str">
            <v>Variable cost at standard</v>
          </cell>
          <cell r="M2368" t="str">
            <v>Couturière</v>
          </cell>
          <cell r="N2368">
            <v>45433</v>
          </cell>
          <cell r="P2368">
            <v>-249</v>
          </cell>
          <cell r="Q2368">
            <v>45444</v>
          </cell>
          <cell r="R2368" t="str">
            <v>Transport</v>
          </cell>
          <cell r="T2368" t="str">
            <v>CDD</v>
          </cell>
          <cell r="U2368" t="str">
            <v>Contractuel</v>
          </cell>
          <cell r="V2368">
            <v>45433</v>
          </cell>
          <cell r="W2368">
            <v>45473</v>
          </cell>
          <cell r="Z2368">
            <v>45433</v>
          </cell>
          <cell r="AA2368">
            <v>5</v>
          </cell>
          <cell r="AB2368">
            <v>2024</v>
          </cell>
          <cell r="AC2368">
            <v>2028</v>
          </cell>
          <cell r="AD2368">
            <v>0.79166666666666663</v>
          </cell>
          <cell r="AE2368" t="str">
            <v>&lt; 1</v>
          </cell>
          <cell r="AF2368">
            <v>28377</v>
          </cell>
          <cell r="AG2368">
            <v>47.520547945205479</v>
          </cell>
          <cell r="AH2368" t="str">
            <v>&gt;45&lt; 55</v>
          </cell>
          <cell r="AI2368">
            <v>11814460</v>
          </cell>
          <cell r="AJ2368" t="str">
            <v>04</v>
          </cell>
          <cell r="AK2368" t="str">
            <v>07288536</v>
          </cell>
          <cell r="AL2368">
            <v>34411</v>
          </cell>
          <cell r="AM2368" t="str">
            <v>FEMME</v>
          </cell>
          <cell r="AN2368" t="str">
            <v>Marié(e)</v>
          </cell>
          <cell r="AP2368" t="str">
            <v>bac</v>
          </cell>
          <cell r="AQ2368">
            <v>3</v>
          </cell>
          <cell r="AR2368">
            <v>1</v>
          </cell>
          <cell r="AS2368">
            <v>45798.25</v>
          </cell>
          <cell r="AT2368" t="str">
            <v>Horaire</v>
          </cell>
          <cell r="AU2368">
            <v>3.7149999999999999</v>
          </cell>
          <cell r="AV2368">
            <v>17</v>
          </cell>
          <cell r="AW2368" t="str">
            <v>00100</v>
          </cell>
          <cell r="AX2368" t="str">
            <v>00003457461</v>
          </cell>
          <cell r="AY2368">
            <v>15</v>
          </cell>
          <cell r="AZ2368" t="str">
            <v>La poste</v>
          </cell>
          <cell r="BA2368" t="str">
            <v>17001000000345746115</v>
          </cell>
          <cell r="BB2368">
            <v>20</v>
          </cell>
          <cell r="BC2368" t="str">
            <v>1 RUE 1613 CITE TADHAMEN</v>
          </cell>
          <cell r="BD2368" t="str">
            <v>ARIANA</v>
          </cell>
          <cell r="BK2368" t="str">
            <v>B-P7 AR</v>
          </cell>
          <cell r="BL2368" t="str">
            <v>1.1</v>
          </cell>
          <cell r="BU2368" t="str">
            <v>Non-Actif</v>
          </cell>
        </row>
        <row r="2369">
          <cell r="B2369">
            <v>2429</v>
          </cell>
          <cell r="C2369" t="str">
            <v>Madame</v>
          </cell>
          <cell r="D2369" t="str">
            <v>KHEDHRI NAJOUA</v>
          </cell>
          <cell r="E2369" t="str">
            <v>SAGE Tunisia</v>
          </cell>
          <cell r="F2369" t="str">
            <v>PRODUCTION</v>
          </cell>
          <cell r="G2369" t="str">
            <v>Couturière</v>
          </cell>
          <cell r="H2369" t="str">
            <v>P7 AR</v>
          </cell>
          <cell r="I2369" t="str">
            <v>FAYCEL</v>
          </cell>
          <cell r="J2369" t="str">
            <v>B</v>
          </cell>
          <cell r="K2369" t="str">
            <v>DIRECTS</v>
          </cell>
          <cell r="L2369" t="str">
            <v>Variable cost at standard</v>
          </cell>
          <cell r="M2369" t="str">
            <v>Couturière</v>
          </cell>
          <cell r="N2369">
            <v>45434</v>
          </cell>
          <cell r="P2369">
            <v>-6</v>
          </cell>
          <cell r="T2369" t="str">
            <v>CDD</v>
          </cell>
          <cell r="U2369" t="str">
            <v>Contractuel</v>
          </cell>
          <cell r="V2369">
            <v>45689</v>
          </cell>
          <cell r="W2369">
            <v>45716</v>
          </cell>
          <cell r="Z2369">
            <v>45434</v>
          </cell>
          <cell r="AA2369">
            <v>5</v>
          </cell>
          <cell r="AB2369">
            <v>2024</v>
          </cell>
          <cell r="AC2369">
            <v>2028</v>
          </cell>
          <cell r="AD2369">
            <v>0.78888888888888886</v>
          </cell>
          <cell r="AE2369" t="str">
            <v>&lt; 1</v>
          </cell>
          <cell r="AF2369">
            <v>28862</v>
          </cell>
          <cell r="AG2369">
            <v>46.19178082191781</v>
          </cell>
          <cell r="AH2369" t="str">
            <v>&gt;45&lt; 55</v>
          </cell>
          <cell r="AI2369">
            <v>16186496</v>
          </cell>
          <cell r="AJ2369" t="str">
            <v>00</v>
          </cell>
          <cell r="AK2369" t="str">
            <v>07059388</v>
          </cell>
          <cell r="AL2369">
            <v>42985</v>
          </cell>
          <cell r="AM2369" t="str">
            <v>FEMME</v>
          </cell>
          <cell r="AN2369" t="str">
            <v>Marié(e)</v>
          </cell>
          <cell r="AO2369">
            <v>2</v>
          </cell>
          <cell r="AP2369" t="str">
            <v>6 ème année primaire</v>
          </cell>
          <cell r="AQ2369">
            <v>3</v>
          </cell>
          <cell r="AR2369">
            <v>1</v>
          </cell>
          <cell r="AS2369">
            <v>45799.25</v>
          </cell>
          <cell r="AT2369" t="str">
            <v>Horaire</v>
          </cell>
          <cell r="AU2369">
            <v>3.7149999999999999</v>
          </cell>
          <cell r="AV2369">
            <v>17</v>
          </cell>
          <cell r="AW2369" t="str">
            <v>00100</v>
          </cell>
          <cell r="AX2369" t="str">
            <v>00003361764</v>
          </cell>
          <cell r="AY2369">
            <v>83</v>
          </cell>
          <cell r="AZ2369" t="str">
            <v>La poste</v>
          </cell>
          <cell r="BA2369" t="str">
            <v>17001000000336176483</v>
          </cell>
          <cell r="BB2369">
            <v>20</v>
          </cell>
          <cell r="BC2369" t="str">
            <v>35 RUE 10407 CITE NOUR KABARIA</v>
          </cell>
          <cell r="BD2369" t="str">
            <v>BEN AROUS</v>
          </cell>
          <cell r="BG2369">
            <v>28108685</v>
          </cell>
          <cell r="BJ2369" t="str">
            <v>KABARIA</v>
          </cell>
          <cell r="BK2369" t="str">
            <v>B-P7 AR</v>
          </cell>
          <cell r="BL2369" t="str">
            <v>1.1</v>
          </cell>
          <cell r="BT2369">
            <v>117</v>
          </cell>
          <cell r="BU2369" t="str">
            <v>si</v>
          </cell>
        </row>
        <row r="2370">
          <cell r="B2370">
            <v>2430</v>
          </cell>
          <cell r="C2370" t="str">
            <v>Madame</v>
          </cell>
          <cell r="D2370" t="str">
            <v>TOUNSI CHAIMA</v>
          </cell>
          <cell r="E2370" t="str">
            <v>SAGE Tunisia</v>
          </cell>
          <cell r="F2370" t="str">
            <v>PRODUCTION</v>
          </cell>
          <cell r="G2370" t="str">
            <v>Couturière</v>
          </cell>
          <cell r="H2370" t="str">
            <v>P7 AR</v>
          </cell>
          <cell r="I2370" t="str">
            <v>FAYCEL</v>
          </cell>
          <cell r="J2370" t="str">
            <v>B</v>
          </cell>
          <cell r="K2370" t="str">
            <v>DIRECTS</v>
          </cell>
          <cell r="L2370" t="str">
            <v>Variable cost at standard</v>
          </cell>
          <cell r="M2370" t="str">
            <v>Couturière</v>
          </cell>
          <cell r="N2370">
            <v>45436</v>
          </cell>
          <cell r="P2370">
            <v>-249</v>
          </cell>
          <cell r="Q2370">
            <v>45439</v>
          </cell>
          <cell r="R2370" t="str">
            <v>Personnel</v>
          </cell>
          <cell r="T2370" t="str">
            <v>CDD</v>
          </cell>
          <cell r="U2370" t="str">
            <v>Contractuel</v>
          </cell>
          <cell r="V2370">
            <v>45436</v>
          </cell>
          <cell r="W2370">
            <v>45473</v>
          </cell>
          <cell r="Z2370">
            <v>45436</v>
          </cell>
          <cell r="AA2370">
            <v>5</v>
          </cell>
          <cell r="AB2370">
            <v>2024</v>
          </cell>
          <cell r="AC2370">
            <v>2028</v>
          </cell>
          <cell r="AD2370">
            <v>0.78333333333333333</v>
          </cell>
          <cell r="AE2370" t="str">
            <v>&lt; 1</v>
          </cell>
          <cell r="AF2370">
            <v>34620</v>
          </cell>
          <cell r="AG2370">
            <v>30.416438356164385</v>
          </cell>
          <cell r="AH2370" t="str">
            <v>&gt;25&lt; 35</v>
          </cell>
          <cell r="AK2370" t="str">
            <v>09185306</v>
          </cell>
          <cell r="AL2370">
            <v>42929</v>
          </cell>
          <cell r="AM2370" t="str">
            <v>FEMME</v>
          </cell>
          <cell r="AN2370" t="str">
            <v>Célibataire</v>
          </cell>
          <cell r="AP2370" t="str">
            <v>9ème année</v>
          </cell>
          <cell r="AQ2370">
            <v>3</v>
          </cell>
          <cell r="AR2370">
            <v>1</v>
          </cell>
          <cell r="AS2370">
            <v>45801.25</v>
          </cell>
          <cell r="AT2370" t="str">
            <v>Horaire</v>
          </cell>
          <cell r="AU2370">
            <v>3.7149999999999999</v>
          </cell>
          <cell r="AV2370">
            <v>17</v>
          </cell>
          <cell r="AW2370" t="str">
            <v>00100</v>
          </cell>
          <cell r="AX2370" t="str">
            <v>00003431960</v>
          </cell>
          <cell r="AY2370">
            <v>82</v>
          </cell>
          <cell r="AZ2370" t="str">
            <v>La poste</v>
          </cell>
          <cell r="BA2370" t="str">
            <v>17001000000343196082</v>
          </cell>
          <cell r="BB2370">
            <v>20</v>
          </cell>
          <cell r="BC2370" t="str">
            <v xml:space="preserve">DOUAR HICHER </v>
          </cell>
          <cell r="BD2370" t="str">
            <v>MANOUBA</v>
          </cell>
          <cell r="BG2370">
            <v>27827848</v>
          </cell>
          <cell r="BK2370" t="str">
            <v>B-P7 AR</v>
          </cell>
          <cell r="BL2370" t="str">
            <v>1.1</v>
          </cell>
          <cell r="BU2370" t="str">
            <v>Non-Actif</v>
          </cell>
        </row>
        <row r="2371">
          <cell r="B2371">
            <v>2431</v>
          </cell>
          <cell r="C2371" t="str">
            <v>Madame</v>
          </cell>
          <cell r="D2371" t="str">
            <v>TOUIL HIBA</v>
          </cell>
          <cell r="E2371" t="str">
            <v>SAGE Tunisia</v>
          </cell>
          <cell r="F2371" t="str">
            <v>PRODUCTION</v>
          </cell>
          <cell r="G2371" t="str">
            <v>Couturière</v>
          </cell>
          <cell r="H2371" t="str">
            <v>P7 AR</v>
          </cell>
          <cell r="I2371" t="str">
            <v>FAYCEL</v>
          </cell>
          <cell r="J2371" t="str">
            <v>B</v>
          </cell>
          <cell r="K2371" t="str">
            <v>DIRECTS</v>
          </cell>
          <cell r="L2371" t="str">
            <v>Variable cost at standard</v>
          </cell>
          <cell r="M2371" t="str">
            <v>Couturière</v>
          </cell>
          <cell r="N2371">
            <v>45435</v>
          </cell>
          <cell r="P2371">
            <v>-187</v>
          </cell>
          <cell r="Q2371">
            <v>45518</v>
          </cell>
          <cell r="R2371" t="str">
            <v>mariage</v>
          </cell>
          <cell r="T2371" t="str">
            <v>CDD</v>
          </cell>
          <cell r="U2371" t="str">
            <v>Contractuel</v>
          </cell>
          <cell r="V2371">
            <v>45505</v>
          </cell>
          <cell r="W2371">
            <v>45535</v>
          </cell>
          <cell r="Z2371">
            <v>45435</v>
          </cell>
          <cell r="AA2371">
            <v>5</v>
          </cell>
          <cell r="AB2371">
            <v>2024</v>
          </cell>
          <cell r="AC2371">
            <v>2028</v>
          </cell>
          <cell r="AD2371">
            <v>0.78611111111111109</v>
          </cell>
          <cell r="AE2371" t="str">
            <v>&lt; 1</v>
          </cell>
          <cell r="AF2371">
            <v>38330</v>
          </cell>
          <cell r="AG2371">
            <v>20.252054794520546</v>
          </cell>
          <cell r="AH2371" t="str">
            <v>&lt; 25</v>
          </cell>
          <cell r="AI2371">
            <v>17655332</v>
          </cell>
          <cell r="AJ2371" t="str">
            <v>01</v>
          </cell>
          <cell r="AK2371" t="str">
            <v>14537213</v>
          </cell>
          <cell r="AL2371">
            <v>45016</v>
          </cell>
          <cell r="AM2371" t="str">
            <v>FEMME</v>
          </cell>
          <cell r="AN2371" t="str">
            <v>Célibataire</v>
          </cell>
          <cell r="AP2371" t="str">
            <v>7ème année</v>
          </cell>
          <cell r="AQ2371">
            <v>3</v>
          </cell>
          <cell r="AR2371">
            <v>1</v>
          </cell>
          <cell r="AS2371">
            <v>45800.25</v>
          </cell>
          <cell r="AT2371" t="str">
            <v>Horaire</v>
          </cell>
          <cell r="AU2371">
            <v>3.7149999999999999</v>
          </cell>
          <cell r="AV2371">
            <v>12</v>
          </cell>
          <cell r="AW2371">
            <v>12100</v>
          </cell>
          <cell r="AX2371" t="str">
            <v>00002424943</v>
          </cell>
          <cell r="AY2371">
            <v>60</v>
          </cell>
          <cell r="AZ2371" t="str">
            <v>UIB</v>
          </cell>
          <cell r="BA2371" t="str">
            <v>12121000000242494360</v>
          </cell>
          <cell r="BB2371">
            <v>20</v>
          </cell>
          <cell r="BC2371" t="str">
            <v>DOUAR HICHER</v>
          </cell>
          <cell r="BD2371" t="str">
            <v>MANOUBA</v>
          </cell>
          <cell r="BG2371">
            <v>27615993</v>
          </cell>
          <cell r="BK2371" t="str">
            <v>B-P7 AR</v>
          </cell>
          <cell r="BL2371" t="str">
            <v>1.1</v>
          </cell>
          <cell r="BU2371" t="str">
            <v>Non-Actif</v>
          </cell>
          <cell r="BV2371" t="str">
            <v>CP</v>
          </cell>
        </row>
        <row r="2372">
          <cell r="B2372">
            <v>2432</v>
          </cell>
          <cell r="C2372" t="str">
            <v>Monsieur</v>
          </cell>
          <cell r="D2372" t="str">
            <v>NEFZI HABIB</v>
          </cell>
          <cell r="E2372" t="str">
            <v>SAGE Tunisia</v>
          </cell>
          <cell r="F2372" t="str">
            <v>PRODUCTION</v>
          </cell>
          <cell r="G2372" t="str">
            <v>Couturière</v>
          </cell>
          <cell r="H2372" t="str">
            <v>P7 AR</v>
          </cell>
          <cell r="I2372" t="str">
            <v>FOUED HOMRANI</v>
          </cell>
          <cell r="J2372" t="str">
            <v>A</v>
          </cell>
          <cell r="K2372" t="str">
            <v>DIRECTS</v>
          </cell>
          <cell r="L2372" t="str">
            <v>Variable cost at standard</v>
          </cell>
          <cell r="M2372" t="str">
            <v>Couturière</v>
          </cell>
          <cell r="N2372">
            <v>45435</v>
          </cell>
          <cell r="P2372">
            <v>-249</v>
          </cell>
          <cell r="Q2372">
            <v>45446</v>
          </cell>
          <cell r="R2372" t="str">
            <v xml:space="preserve">problème de capacité et de rythme  </v>
          </cell>
          <cell r="T2372" t="str">
            <v>CDD</v>
          </cell>
          <cell r="U2372" t="str">
            <v>Contractuel</v>
          </cell>
          <cell r="V2372">
            <v>45435</v>
          </cell>
          <cell r="W2372">
            <v>45473</v>
          </cell>
          <cell r="Z2372">
            <v>45435</v>
          </cell>
          <cell r="AA2372">
            <v>5</v>
          </cell>
          <cell r="AB2372">
            <v>2024</v>
          </cell>
          <cell r="AC2372">
            <v>2028</v>
          </cell>
          <cell r="AD2372">
            <v>0.78611111111111109</v>
          </cell>
          <cell r="AE2372" t="str">
            <v>&lt; 1</v>
          </cell>
          <cell r="AF2372">
            <v>28012</v>
          </cell>
          <cell r="AG2372">
            <v>48.520547945205479</v>
          </cell>
          <cell r="AH2372" t="str">
            <v>&gt;45&lt; 55</v>
          </cell>
          <cell r="AI2372">
            <v>12222410</v>
          </cell>
          <cell r="AJ2372" t="str">
            <v>00</v>
          </cell>
          <cell r="AK2372" t="str">
            <v>07276967</v>
          </cell>
          <cell r="AL2372">
            <v>38673</v>
          </cell>
          <cell r="AM2372" t="str">
            <v>HOMME</v>
          </cell>
          <cell r="AN2372" t="str">
            <v>Marié(e)</v>
          </cell>
          <cell r="AO2372">
            <v>2</v>
          </cell>
          <cell r="AP2372" t="str">
            <v>6 ème année primaire</v>
          </cell>
          <cell r="AQ2372">
            <v>3</v>
          </cell>
          <cell r="AR2372">
            <v>1</v>
          </cell>
          <cell r="AS2372">
            <v>45800.25</v>
          </cell>
          <cell r="AT2372" t="str">
            <v>Horaire</v>
          </cell>
          <cell r="AU2372">
            <v>3.7149999999999999</v>
          </cell>
          <cell r="AV2372">
            <v>12</v>
          </cell>
          <cell r="AW2372">
            <v>12100</v>
          </cell>
          <cell r="AX2372" t="str">
            <v>00002379826</v>
          </cell>
          <cell r="AY2372">
            <v>96</v>
          </cell>
          <cell r="AZ2372" t="str">
            <v>UIB</v>
          </cell>
          <cell r="BA2372" t="str">
            <v>12121000000237982696</v>
          </cell>
          <cell r="BB2372">
            <v>20</v>
          </cell>
          <cell r="BC2372" t="str">
            <v>RUE 5525 DOUAR HICHER</v>
          </cell>
          <cell r="BD2372" t="str">
            <v>MANOUBA</v>
          </cell>
          <cell r="BG2372">
            <v>20037126</v>
          </cell>
          <cell r="BK2372" t="str">
            <v>A-P7 AR</v>
          </cell>
          <cell r="BL2372" t="str">
            <v>1.1</v>
          </cell>
          <cell r="BU2372" t="str">
            <v>Non-Actif</v>
          </cell>
        </row>
        <row r="2373">
          <cell r="B2373">
            <v>2433</v>
          </cell>
          <cell r="C2373" t="str">
            <v>Madame</v>
          </cell>
          <cell r="D2373" t="str">
            <v>ZEDINI FATHIA</v>
          </cell>
          <cell r="E2373" t="str">
            <v>SAGE Tunisia</v>
          </cell>
          <cell r="F2373" t="str">
            <v>PRODUCTION</v>
          </cell>
          <cell r="G2373" t="str">
            <v>Couturière</v>
          </cell>
          <cell r="H2373" t="str">
            <v>P7 AR</v>
          </cell>
          <cell r="I2373" t="str">
            <v>FAYCEL</v>
          </cell>
          <cell r="J2373" t="str">
            <v>B</v>
          </cell>
          <cell r="K2373" t="str">
            <v>DIRECTS</v>
          </cell>
          <cell r="L2373" t="str">
            <v>Variable cost at standard</v>
          </cell>
          <cell r="M2373" t="str">
            <v>Couturière</v>
          </cell>
          <cell r="N2373">
            <v>45435</v>
          </cell>
          <cell r="P2373">
            <v>-187</v>
          </cell>
          <cell r="Q2373">
            <v>45528</v>
          </cell>
          <cell r="R2373" t="str">
            <v>familliale</v>
          </cell>
          <cell r="T2373" t="str">
            <v>CDD</v>
          </cell>
          <cell r="U2373" t="str">
            <v>Contractuel</v>
          </cell>
          <cell r="V2373">
            <v>45505</v>
          </cell>
          <cell r="W2373">
            <v>45535</v>
          </cell>
          <cell r="Z2373">
            <v>45435</v>
          </cell>
          <cell r="AA2373">
            <v>5</v>
          </cell>
          <cell r="AB2373">
            <v>2024</v>
          </cell>
          <cell r="AC2373">
            <v>2028</v>
          </cell>
          <cell r="AD2373">
            <v>0.78611111111111109</v>
          </cell>
          <cell r="AE2373" t="str">
            <v>&lt; 1</v>
          </cell>
          <cell r="AF2373">
            <v>29591</v>
          </cell>
          <cell r="AG2373">
            <v>44.194520547945203</v>
          </cell>
          <cell r="AH2373" t="str">
            <v>&gt;35&lt; 45</v>
          </cell>
          <cell r="AI2373">
            <v>12158871</v>
          </cell>
          <cell r="AJ2373" t="str">
            <v>08</v>
          </cell>
          <cell r="AK2373" t="str">
            <v>07325635</v>
          </cell>
          <cell r="AL2373">
            <v>35789</v>
          </cell>
          <cell r="AM2373" t="str">
            <v>FEMME</v>
          </cell>
          <cell r="AN2373" t="str">
            <v>Marié(e)</v>
          </cell>
          <cell r="AO2373">
            <v>2</v>
          </cell>
          <cell r="AP2373" t="str">
            <v>6 ème année primaire</v>
          </cell>
          <cell r="AQ2373">
            <v>3</v>
          </cell>
          <cell r="AR2373">
            <v>1</v>
          </cell>
          <cell r="AS2373">
            <v>45800.25</v>
          </cell>
          <cell r="AT2373" t="str">
            <v>Horaire</v>
          </cell>
          <cell r="AU2373">
            <v>3.7149999999999999</v>
          </cell>
          <cell r="AV2373">
            <v>17</v>
          </cell>
          <cell r="AW2373" t="str">
            <v>00100</v>
          </cell>
          <cell r="AX2373" t="str">
            <v>00003453030</v>
          </cell>
          <cell r="AY2373">
            <v>19</v>
          </cell>
          <cell r="AZ2373" t="str">
            <v>La poste</v>
          </cell>
          <cell r="BA2373" t="str">
            <v>17001000000345303019</v>
          </cell>
          <cell r="BB2373">
            <v>20</v>
          </cell>
          <cell r="BC2373" t="str">
            <v xml:space="preserve">CITE EL WARED OUED ELIL </v>
          </cell>
          <cell r="BD2373" t="str">
            <v>MANOUBA</v>
          </cell>
          <cell r="BG2373">
            <v>25719867</v>
          </cell>
          <cell r="BJ2373" t="str">
            <v>OUED ELIL</v>
          </cell>
          <cell r="BK2373" t="str">
            <v>B-P7 AR</v>
          </cell>
          <cell r="BL2373" t="str">
            <v>1.1</v>
          </cell>
          <cell r="BU2373" t="str">
            <v>Non-Actif</v>
          </cell>
        </row>
        <row r="2374">
          <cell r="B2374">
            <v>2434</v>
          </cell>
          <cell r="C2374" t="str">
            <v>Madame</v>
          </cell>
          <cell r="D2374" t="str">
            <v>KOUASMI NEDIA</v>
          </cell>
          <cell r="E2374" t="str">
            <v>SAGE Tunisia</v>
          </cell>
          <cell r="F2374" t="str">
            <v>PRODUCTION</v>
          </cell>
          <cell r="G2374" t="str">
            <v>Couturière</v>
          </cell>
          <cell r="H2374" t="str">
            <v>P7 AR</v>
          </cell>
          <cell r="I2374" t="str">
            <v>Safa</v>
          </cell>
          <cell r="J2374" t="str">
            <v>A</v>
          </cell>
          <cell r="K2374" t="str">
            <v>DIRECTS</v>
          </cell>
          <cell r="L2374" t="str">
            <v>Variable cost at standard</v>
          </cell>
          <cell r="M2374" t="str">
            <v>Couturière</v>
          </cell>
          <cell r="N2374">
            <v>45436</v>
          </cell>
          <cell r="P2374">
            <v>-6</v>
          </cell>
          <cell r="T2374" t="str">
            <v>CDD</v>
          </cell>
          <cell r="U2374" t="str">
            <v>Contractuel</v>
          </cell>
          <cell r="V2374">
            <v>45689</v>
          </cell>
          <cell r="W2374">
            <v>45716</v>
          </cell>
          <cell r="Z2374">
            <v>45436</v>
          </cell>
          <cell r="AA2374">
            <v>5</v>
          </cell>
          <cell r="AB2374">
            <v>2024</v>
          </cell>
          <cell r="AC2374">
            <v>2028</v>
          </cell>
          <cell r="AD2374">
            <v>0.78333333333333333</v>
          </cell>
          <cell r="AE2374" t="str">
            <v>&lt; 1</v>
          </cell>
          <cell r="AF2374">
            <v>30801</v>
          </cell>
          <cell r="AG2374">
            <v>40.87945205479452</v>
          </cell>
          <cell r="AH2374" t="str">
            <v>&gt;35&lt; 45</v>
          </cell>
          <cell r="AI2374">
            <v>12956987</v>
          </cell>
          <cell r="AJ2374" t="str">
            <v>06</v>
          </cell>
          <cell r="AK2374" t="str">
            <v>07363298</v>
          </cell>
          <cell r="AL2374">
            <v>44984</v>
          </cell>
          <cell r="AM2374" t="str">
            <v>FEMME</v>
          </cell>
          <cell r="AN2374" t="str">
            <v>Marié(e)</v>
          </cell>
          <cell r="AO2374">
            <v>2</v>
          </cell>
          <cell r="AP2374" t="str">
            <v>7ème année</v>
          </cell>
          <cell r="AQ2374">
            <v>3</v>
          </cell>
          <cell r="AR2374">
            <v>1</v>
          </cell>
          <cell r="AS2374">
            <v>45801.25</v>
          </cell>
          <cell r="AT2374" t="str">
            <v>Horaire</v>
          </cell>
          <cell r="AU2374">
            <v>3.7149999999999999</v>
          </cell>
          <cell r="AV2374">
            <v>17</v>
          </cell>
          <cell r="AW2374" t="str">
            <v>00100</v>
          </cell>
          <cell r="AX2374" t="str">
            <v>00001501333</v>
          </cell>
          <cell r="AY2374">
            <v>93</v>
          </cell>
          <cell r="AZ2374" t="str">
            <v>LA POSTE</v>
          </cell>
          <cell r="BA2374" t="str">
            <v>17001000000150133393</v>
          </cell>
          <cell r="BB2374">
            <v>20</v>
          </cell>
          <cell r="BC2374" t="str">
            <v>CITE 15 OCTOBRE BASSATIN 3 MNIHLA</v>
          </cell>
          <cell r="BD2374" t="str">
            <v>ARIANA</v>
          </cell>
          <cell r="BG2374">
            <v>29843672</v>
          </cell>
          <cell r="BJ2374" t="str">
            <v>MNIHLA</v>
          </cell>
          <cell r="BK2374" t="str">
            <v>A-P7 AR</v>
          </cell>
          <cell r="BL2374" t="str">
            <v>1.1</v>
          </cell>
          <cell r="BT2374">
            <v>1015</v>
          </cell>
          <cell r="BU2374" t="str">
            <v>si</v>
          </cell>
        </row>
        <row r="2375">
          <cell r="B2375">
            <v>2435</v>
          </cell>
          <cell r="C2375" t="str">
            <v>Madame</v>
          </cell>
          <cell r="D2375" t="str">
            <v>BEN KOUIDER SAIDA</v>
          </cell>
          <cell r="E2375" t="str">
            <v>SAGE Tunisia</v>
          </cell>
          <cell r="F2375" t="str">
            <v>PRODUCTION</v>
          </cell>
          <cell r="G2375" t="str">
            <v>Couturière</v>
          </cell>
          <cell r="H2375" t="str">
            <v>P7 AR</v>
          </cell>
          <cell r="I2375" t="str">
            <v>FAYCEL</v>
          </cell>
          <cell r="J2375" t="str">
            <v>B</v>
          </cell>
          <cell r="K2375" t="str">
            <v>DIRECTS</v>
          </cell>
          <cell r="L2375" t="str">
            <v>Variable cost at standard</v>
          </cell>
          <cell r="M2375" t="str">
            <v>Couturière</v>
          </cell>
          <cell r="N2375">
            <v>45435</v>
          </cell>
          <cell r="P2375">
            <v>-6</v>
          </cell>
          <cell r="T2375" t="str">
            <v>CDD</v>
          </cell>
          <cell r="U2375" t="str">
            <v>Contractuel</v>
          </cell>
          <cell r="V2375">
            <v>45689</v>
          </cell>
          <cell r="W2375">
            <v>45716</v>
          </cell>
          <cell r="Z2375">
            <v>45435</v>
          </cell>
          <cell r="AA2375">
            <v>5</v>
          </cell>
          <cell r="AB2375">
            <v>2024</v>
          </cell>
          <cell r="AC2375">
            <v>2028</v>
          </cell>
          <cell r="AD2375">
            <v>0.78611111111111109</v>
          </cell>
          <cell r="AE2375" t="str">
            <v>&lt; 1</v>
          </cell>
          <cell r="AF2375">
            <v>28745</v>
          </cell>
          <cell r="AG2375">
            <v>46.512328767123286</v>
          </cell>
          <cell r="AH2375" t="str">
            <v>&gt;45&lt; 55</v>
          </cell>
          <cell r="AI2375">
            <v>12512195</v>
          </cell>
          <cell r="AJ2375" t="str">
            <v>05</v>
          </cell>
          <cell r="AK2375" t="str">
            <v>07289205</v>
          </cell>
          <cell r="AL2375">
            <v>44426</v>
          </cell>
          <cell r="AM2375" t="str">
            <v>FEMME</v>
          </cell>
          <cell r="AN2375" t="str">
            <v>Marié(e)</v>
          </cell>
          <cell r="AO2375">
            <v>2</v>
          </cell>
          <cell r="AP2375" t="str">
            <v>6 ème année primaire</v>
          </cell>
          <cell r="AQ2375">
            <v>3</v>
          </cell>
          <cell r="AR2375">
            <v>1</v>
          </cell>
          <cell r="AS2375">
            <v>45800.25</v>
          </cell>
          <cell r="AT2375" t="str">
            <v>Horaire</v>
          </cell>
          <cell r="AU2375">
            <v>3.7149999999999999</v>
          </cell>
          <cell r="AV2375">
            <v>17</v>
          </cell>
          <cell r="AW2375" t="str">
            <v>00100</v>
          </cell>
          <cell r="AX2375" t="str">
            <v>00002900612</v>
          </cell>
          <cell r="AY2375">
            <v>28</v>
          </cell>
          <cell r="AZ2375" t="str">
            <v>La poste</v>
          </cell>
          <cell r="BA2375" t="str">
            <v>17001000000290061228</v>
          </cell>
          <cell r="BB2375">
            <v>20</v>
          </cell>
          <cell r="BC2375" t="str">
            <v xml:space="preserve">CITE EL WARED CHEBBAOU OUED ELIL </v>
          </cell>
          <cell r="BD2375" t="str">
            <v>MANOUBA</v>
          </cell>
          <cell r="BG2375">
            <v>29226931</v>
          </cell>
          <cell r="BJ2375" t="str">
            <v>OUED ELIL</v>
          </cell>
          <cell r="BK2375" t="str">
            <v>B-P7 AR</v>
          </cell>
          <cell r="BL2375" t="str">
            <v>1.1</v>
          </cell>
          <cell r="BT2375">
            <v>118</v>
          </cell>
          <cell r="BU2375" t="str">
            <v>si</v>
          </cell>
        </row>
        <row r="2376">
          <cell r="B2376">
            <v>2436</v>
          </cell>
          <cell r="C2376" t="str">
            <v>Madame</v>
          </cell>
          <cell r="D2376" t="str">
            <v>MEBARKI BILEL</v>
          </cell>
          <cell r="E2376" t="str">
            <v>SAGE Tunisia</v>
          </cell>
          <cell r="F2376" t="str">
            <v>PRODUCTION</v>
          </cell>
          <cell r="G2376" t="str">
            <v>Couturière</v>
          </cell>
          <cell r="H2376" t="str">
            <v>P7 AR</v>
          </cell>
          <cell r="I2376" t="str">
            <v>FAYCEL</v>
          </cell>
          <cell r="J2376" t="str">
            <v>B</v>
          </cell>
          <cell r="K2376" t="str">
            <v>DIRECTS</v>
          </cell>
          <cell r="L2376" t="str">
            <v>Variable cost at standard</v>
          </cell>
          <cell r="M2376" t="str">
            <v>Couturière</v>
          </cell>
          <cell r="N2376">
            <v>45439</v>
          </cell>
          <cell r="P2376">
            <v>-6</v>
          </cell>
          <cell r="T2376" t="str">
            <v>CDD</v>
          </cell>
          <cell r="U2376" t="str">
            <v>Contractuel</v>
          </cell>
          <cell r="V2376">
            <v>45689</v>
          </cell>
          <cell r="W2376">
            <v>45716</v>
          </cell>
          <cell r="Z2376">
            <v>45439</v>
          </cell>
          <cell r="AA2376">
            <v>5</v>
          </cell>
          <cell r="AB2376">
            <v>2024</v>
          </cell>
          <cell r="AC2376">
            <v>2028</v>
          </cell>
          <cell r="AD2376">
            <v>0.77500000000000002</v>
          </cell>
          <cell r="AE2376" t="str">
            <v>&lt; 1</v>
          </cell>
          <cell r="AF2376">
            <v>31467</v>
          </cell>
          <cell r="AG2376">
            <v>39.054794520547944</v>
          </cell>
          <cell r="AH2376" t="str">
            <v>&gt;35&lt; 45</v>
          </cell>
          <cell r="AI2376">
            <v>16301094</v>
          </cell>
          <cell r="AJ2376" t="str">
            <v>01</v>
          </cell>
          <cell r="AK2376" t="str">
            <v>07151875</v>
          </cell>
          <cell r="AL2376">
            <v>38831</v>
          </cell>
          <cell r="AM2376" t="str">
            <v>HOMME</v>
          </cell>
          <cell r="AN2376" t="str">
            <v>Marié(e)</v>
          </cell>
          <cell r="AO2376">
            <v>2</v>
          </cell>
          <cell r="AP2376" t="str">
            <v>7ème année</v>
          </cell>
          <cell r="AQ2376">
            <v>3</v>
          </cell>
          <cell r="AR2376">
            <v>1</v>
          </cell>
          <cell r="AS2376">
            <v>45804.25</v>
          </cell>
          <cell r="AT2376" t="str">
            <v>Horaire</v>
          </cell>
          <cell r="AU2376">
            <v>3.7149999999999999</v>
          </cell>
          <cell r="AV2376">
            <v>14</v>
          </cell>
          <cell r="AW2376" t="str">
            <v>09609</v>
          </cell>
          <cell r="AX2376">
            <v>61007012964</v>
          </cell>
          <cell r="AY2376">
            <v>28</v>
          </cell>
          <cell r="AZ2376" t="str">
            <v>BH</v>
          </cell>
          <cell r="BA2376" t="str">
            <v>14096096100701296428</v>
          </cell>
          <cell r="BB2376">
            <v>20</v>
          </cell>
          <cell r="BC2376" t="str">
            <v>14 RUE 10394 OUARDIA 6</v>
          </cell>
          <cell r="BD2376" t="str">
            <v>TUNIS</v>
          </cell>
          <cell r="BG2376">
            <v>27465338</v>
          </cell>
          <cell r="BJ2376" t="str">
            <v>OUARDIYA</v>
          </cell>
          <cell r="BK2376" t="str">
            <v>B-P7 AR</v>
          </cell>
          <cell r="BL2376" t="str">
            <v>1.1</v>
          </cell>
          <cell r="BT2376">
            <v>140</v>
          </cell>
          <cell r="BU2376" t="str">
            <v>si</v>
          </cell>
          <cell r="BV2376" t="str">
            <v>CP</v>
          </cell>
        </row>
        <row r="2377">
          <cell r="B2377">
            <v>2437</v>
          </cell>
          <cell r="C2377" t="str">
            <v>Madame</v>
          </cell>
          <cell r="D2377" t="str">
            <v>SAIDENI OLFA</v>
          </cell>
          <cell r="E2377" t="str">
            <v>SAGE Tunisia</v>
          </cell>
          <cell r="F2377" t="str">
            <v>PRODUCTION</v>
          </cell>
          <cell r="G2377" t="str">
            <v>Couturière</v>
          </cell>
          <cell r="H2377" t="str">
            <v>P7 AR</v>
          </cell>
          <cell r="I2377" t="str">
            <v>FAYCEL</v>
          </cell>
          <cell r="J2377" t="str">
            <v>B</v>
          </cell>
          <cell r="K2377" t="str">
            <v>DIRECTS</v>
          </cell>
          <cell r="L2377" t="str">
            <v>Variable cost at standard</v>
          </cell>
          <cell r="M2377" t="str">
            <v>Couturière</v>
          </cell>
          <cell r="N2377">
            <v>45436</v>
          </cell>
          <cell r="P2377">
            <v>-187</v>
          </cell>
          <cell r="Q2377">
            <v>45524</v>
          </cell>
          <cell r="R2377" t="str">
            <v>personnel</v>
          </cell>
          <cell r="T2377" t="str">
            <v>CDD</v>
          </cell>
          <cell r="U2377" t="str">
            <v>Contractuel</v>
          </cell>
          <cell r="V2377">
            <v>45505</v>
          </cell>
          <cell r="W2377">
            <v>45535</v>
          </cell>
          <cell r="Z2377">
            <v>45436</v>
          </cell>
          <cell r="AA2377">
            <v>5</v>
          </cell>
          <cell r="AB2377">
            <v>2024</v>
          </cell>
          <cell r="AC2377">
            <v>2028</v>
          </cell>
          <cell r="AD2377">
            <v>0.78333333333333333</v>
          </cell>
          <cell r="AE2377" t="str">
            <v>&lt; 1</v>
          </cell>
          <cell r="AF2377">
            <v>31572</v>
          </cell>
          <cell r="AG2377">
            <v>38.767123287671232</v>
          </cell>
          <cell r="AH2377" t="str">
            <v>&gt;35&lt; 45</v>
          </cell>
          <cell r="AI2377">
            <v>16106200</v>
          </cell>
          <cell r="AJ2377" t="str">
            <v>05</v>
          </cell>
          <cell r="AK2377" t="str">
            <v>07121725</v>
          </cell>
          <cell r="AL2377">
            <v>43146</v>
          </cell>
          <cell r="AM2377" t="str">
            <v>FEMME</v>
          </cell>
          <cell r="AN2377" t="str">
            <v>Marié(e)</v>
          </cell>
          <cell r="AO2377">
            <v>1</v>
          </cell>
          <cell r="AP2377" t="str">
            <v>6 ème année primaire</v>
          </cell>
          <cell r="AQ2377">
            <v>3</v>
          </cell>
          <cell r="AR2377">
            <v>1</v>
          </cell>
          <cell r="AS2377">
            <v>45801.25</v>
          </cell>
          <cell r="AT2377" t="str">
            <v>Horaire</v>
          </cell>
          <cell r="AU2377">
            <v>3.7149999999999999</v>
          </cell>
          <cell r="AV2377">
            <v>17</v>
          </cell>
          <cell r="AW2377" t="str">
            <v>00100</v>
          </cell>
          <cell r="AX2377" t="str">
            <v>00003072800</v>
          </cell>
          <cell r="AY2377">
            <v>86</v>
          </cell>
          <cell r="AZ2377" t="str">
            <v>La poste</v>
          </cell>
          <cell r="BA2377" t="str">
            <v>17001000000307280086</v>
          </cell>
          <cell r="BB2377">
            <v>20</v>
          </cell>
          <cell r="BC2377" t="str">
            <v>26 RUE 10412 CITE NOUR KABARIA</v>
          </cell>
          <cell r="BD2377" t="str">
            <v>TUNIS</v>
          </cell>
          <cell r="BG2377">
            <v>26855798</v>
          </cell>
          <cell r="BK2377" t="str">
            <v>B-P7 AR</v>
          </cell>
          <cell r="BL2377" t="str">
            <v>1.1</v>
          </cell>
          <cell r="BU2377" t="str">
            <v>Non-Actif</v>
          </cell>
          <cell r="BV2377" t="str">
            <v>CP</v>
          </cell>
        </row>
        <row r="2378">
          <cell r="B2378">
            <v>2438</v>
          </cell>
          <cell r="C2378" t="str">
            <v>Madame</v>
          </cell>
          <cell r="D2378" t="str">
            <v>ABESSI HAYET</v>
          </cell>
          <cell r="E2378" t="str">
            <v>SAGE Tunisia</v>
          </cell>
          <cell r="F2378" t="str">
            <v>PRODUCTION</v>
          </cell>
          <cell r="G2378" t="str">
            <v>Couturière</v>
          </cell>
          <cell r="H2378" t="str">
            <v>P7 AR</v>
          </cell>
          <cell r="I2378" t="str">
            <v>FAYCEL</v>
          </cell>
          <cell r="J2378" t="str">
            <v>B</v>
          </cell>
          <cell r="K2378" t="str">
            <v>DIRECTS</v>
          </cell>
          <cell r="L2378" t="str">
            <v>Variable cost at standard</v>
          </cell>
          <cell r="M2378" t="str">
            <v>Couturière</v>
          </cell>
          <cell r="N2378">
            <v>45436</v>
          </cell>
          <cell r="P2378">
            <v>-6</v>
          </cell>
          <cell r="T2378" t="str">
            <v>CDD</v>
          </cell>
          <cell r="U2378" t="str">
            <v>Contractuel</v>
          </cell>
          <cell r="V2378">
            <v>45689</v>
          </cell>
          <cell r="W2378">
            <v>45716</v>
          </cell>
          <cell r="Z2378">
            <v>45436</v>
          </cell>
          <cell r="AA2378">
            <v>5</v>
          </cell>
          <cell r="AB2378">
            <v>2024</v>
          </cell>
          <cell r="AC2378">
            <v>2028</v>
          </cell>
          <cell r="AD2378">
            <v>0.78333333333333333</v>
          </cell>
          <cell r="AE2378" t="str">
            <v>&lt; 1</v>
          </cell>
          <cell r="AF2378">
            <v>29814</v>
          </cell>
          <cell r="AG2378">
            <v>43.583561643835615</v>
          </cell>
          <cell r="AH2378" t="str">
            <v>&gt;35&lt; 45</v>
          </cell>
          <cell r="AI2378">
            <v>16302530</v>
          </cell>
          <cell r="AJ2378" t="str">
            <v>01</v>
          </cell>
          <cell r="AK2378" t="str">
            <v>07081029</v>
          </cell>
          <cell r="AL2378">
            <v>42984</v>
          </cell>
          <cell r="AM2378" t="str">
            <v>FEMME</v>
          </cell>
          <cell r="AN2378" t="str">
            <v>Marié(e)</v>
          </cell>
          <cell r="AO2378">
            <v>2</v>
          </cell>
          <cell r="AP2378" t="str">
            <v>6 ème année primaire</v>
          </cell>
          <cell r="AQ2378">
            <v>3</v>
          </cell>
          <cell r="AR2378">
            <v>1</v>
          </cell>
          <cell r="AS2378">
            <v>45801.25</v>
          </cell>
          <cell r="AT2378" t="str">
            <v>Horaire</v>
          </cell>
          <cell r="AU2378">
            <v>3.7149999999999999</v>
          </cell>
          <cell r="AV2378">
            <v>17</v>
          </cell>
          <cell r="AW2378" t="str">
            <v>00100</v>
          </cell>
          <cell r="AX2378" t="str">
            <v>00003362420</v>
          </cell>
          <cell r="AY2378">
            <v>55</v>
          </cell>
          <cell r="AZ2378" t="str">
            <v>La poste</v>
          </cell>
          <cell r="BA2378" t="str">
            <v>17001000000336242055</v>
          </cell>
          <cell r="BB2378">
            <v>20</v>
          </cell>
          <cell r="BC2378" t="str">
            <v>9 RUE 10513 OUARDIA 5</v>
          </cell>
          <cell r="BD2378" t="str">
            <v>TUNIS</v>
          </cell>
          <cell r="BG2378">
            <v>50239796</v>
          </cell>
          <cell r="BJ2378" t="str">
            <v>OUARDIYA</v>
          </cell>
          <cell r="BK2378" t="str">
            <v>B-P7 AR</v>
          </cell>
          <cell r="BL2378" t="str">
            <v>1.1</v>
          </cell>
          <cell r="BT2378">
            <v>149</v>
          </cell>
          <cell r="BU2378" t="str">
            <v>si</v>
          </cell>
          <cell r="BV2378" t="str">
            <v>CP</v>
          </cell>
        </row>
        <row r="2379">
          <cell r="B2379">
            <v>2439</v>
          </cell>
          <cell r="C2379" t="str">
            <v>Madame</v>
          </cell>
          <cell r="D2379" t="str">
            <v>GHOUL SALHA</v>
          </cell>
          <cell r="E2379" t="str">
            <v>SAGE Tunisia</v>
          </cell>
          <cell r="F2379" t="str">
            <v>PRODUCTION</v>
          </cell>
          <cell r="G2379" t="str">
            <v>Couturière</v>
          </cell>
          <cell r="H2379" t="str">
            <v>P7 AR</v>
          </cell>
          <cell r="I2379" t="str">
            <v>FAYCEL</v>
          </cell>
          <cell r="J2379" t="str">
            <v>B</v>
          </cell>
          <cell r="K2379" t="str">
            <v>DIRECTS</v>
          </cell>
          <cell r="L2379" t="str">
            <v>Variable cost at standard</v>
          </cell>
          <cell r="M2379" t="str">
            <v>Couturière</v>
          </cell>
          <cell r="N2379">
            <v>45436</v>
          </cell>
          <cell r="P2379">
            <v>-6</v>
          </cell>
          <cell r="T2379" t="str">
            <v>CDD</v>
          </cell>
          <cell r="U2379" t="str">
            <v>Contractuel</v>
          </cell>
          <cell r="V2379">
            <v>45689</v>
          </cell>
          <cell r="W2379">
            <v>45716</v>
          </cell>
          <cell r="Z2379">
            <v>45436</v>
          </cell>
          <cell r="AA2379">
            <v>5</v>
          </cell>
          <cell r="AB2379">
            <v>2024</v>
          </cell>
          <cell r="AC2379">
            <v>2028</v>
          </cell>
          <cell r="AD2379">
            <v>0.78333333333333333</v>
          </cell>
          <cell r="AE2379" t="str">
            <v>&lt; 1</v>
          </cell>
          <cell r="AF2379">
            <v>27492</v>
          </cell>
          <cell r="AG2379">
            <v>49.945205479452056</v>
          </cell>
          <cell r="AH2379" t="str">
            <v>&gt;45&lt; 55</v>
          </cell>
          <cell r="AI2379">
            <v>11819358</v>
          </cell>
          <cell r="AJ2379" t="str">
            <v>08</v>
          </cell>
          <cell r="AK2379" t="str">
            <v>07284814</v>
          </cell>
          <cell r="AL2379">
            <v>44085</v>
          </cell>
          <cell r="AM2379" t="str">
            <v>FEMME</v>
          </cell>
          <cell r="AN2379" t="str">
            <v>Marié(e)</v>
          </cell>
          <cell r="AO2379">
            <v>5</v>
          </cell>
          <cell r="AP2379" t="str">
            <v>6 ème année primaire</v>
          </cell>
          <cell r="AQ2379">
            <v>3</v>
          </cell>
          <cell r="AR2379">
            <v>1</v>
          </cell>
          <cell r="AS2379">
            <v>45801.25</v>
          </cell>
          <cell r="AT2379" t="str">
            <v>Horaire</v>
          </cell>
          <cell r="AU2379">
            <v>3.7149999999999999</v>
          </cell>
          <cell r="AV2379">
            <v>17</v>
          </cell>
          <cell r="AW2379" t="str">
            <v>00100</v>
          </cell>
          <cell r="AX2379" t="str">
            <v>00003453578</v>
          </cell>
          <cell r="AY2379">
            <v>24</v>
          </cell>
          <cell r="AZ2379" t="str">
            <v>La poste</v>
          </cell>
          <cell r="BA2379" t="str">
            <v>17001000000345357824</v>
          </cell>
          <cell r="BB2379">
            <v>20</v>
          </cell>
          <cell r="BC2379" t="str">
            <v xml:space="preserve">CITE EL MADRASA CHAOUAT </v>
          </cell>
          <cell r="BD2379" t="str">
            <v>MANOUBA</v>
          </cell>
          <cell r="BG2379">
            <v>56316206</v>
          </cell>
          <cell r="BJ2379" t="str">
            <v>CHAOUAT</v>
          </cell>
          <cell r="BK2379" t="str">
            <v>B-P7 AR</v>
          </cell>
          <cell r="BL2379" t="str">
            <v>1.1</v>
          </cell>
          <cell r="BT2379">
            <v>165</v>
          </cell>
          <cell r="BU2379" t="str">
            <v>si</v>
          </cell>
          <cell r="BV2379" t="str">
            <v>CP</v>
          </cell>
        </row>
        <row r="2380">
          <cell r="B2380">
            <v>2440</v>
          </cell>
          <cell r="C2380" t="str">
            <v>Madame</v>
          </cell>
          <cell r="D2380" t="str">
            <v>TABOUBI LEILA</v>
          </cell>
          <cell r="E2380" t="str">
            <v>SAGE Tunisia</v>
          </cell>
          <cell r="F2380" t="str">
            <v>PRODUCTION</v>
          </cell>
          <cell r="G2380" t="str">
            <v>Couturière</v>
          </cell>
          <cell r="H2380" t="str">
            <v>P7 AR</v>
          </cell>
          <cell r="I2380" t="str">
            <v>FAYCEL</v>
          </cell>
          <cell r="J2380" t="str">
            <v>B</v>
          </cell>
          <cell r="K2380" t="str">
            <v>DIRECTS</v>
          </cell>
          <cell r="L2380" t="str">
            <v>Variable cost at standard</v>
          </cell>
          <cell r="M2380" t="str">
            <v>Couturière</v>
          </cell>
          <cell r="N2380">
            <v>45439</v>
          </cell>
          <cell r="P2380">
            <v>-6</v>
          </cell>
          <cell r="T2380" t="str">
            <v>CDD</v>
          </cell>
          <cell r="U2380" t="str">
            <v>Contractuel</v>
          </cell>
          <cell r="V2380">
            <v>45689</v>
          </cell>
          <cell r="W2380">
            <v>45716</v>
          </cell>
          <cell r="Z2380">
            <v>45439</v>
          </cell>
          <cell r="AA2380">
            <v>5</v>
          </cell>
          <cell r="AB2380">
            <v>2024</v>
          </cell>
          <cell r="AC2380">
            <v>2028</v>
          </cell>
          <cell r="AD2380">
            <v>0.77500000000000002</v>
          </cell>
          <cell r="AE2380" t="str">
            <v>&lt; 1</v>
          </cell>
          <cell r="AF2380">
            <v>28833</v>
          </cell>
          <cell r="AG2380">
            <v>46.271232876712325</v>
          </cell>
          <cell r="AH2380" t="str">
            <v>&gt;45&lt; 55</v>
          </cell>
          <cell r="AI2380">
            <v>12193678</v>
          </cell>
          <cell r="AJ2380" t="str">
            <v>00</v>
          </cell>
          <cell r="AK2380" t="str">
            <v>04689148</v>
          </cell>
          <cell r="AL2380">
            <v>43235</v>
          </cell>
          <cell r="AM2380" t="str">
            <v>FEMME</v>
          </cell>
          <cell r="AN2380" t="str">
            <v>Marié(e)</v>
          </cell>
          <cell r="AO2380">
            <v>3</v>
          </cell>
          <cell r="AP2380" t="str">
            <v>6 ème année primaire</v>
          </cell>
          <cell r="AQ2380">
            <v>3</v>
          </cell>
          <cell r="AR2380">
            <v>1</v>
          </cell>
          <cell r="AS2380">
            <v>45804.25</v>
          </cell>
          <cell r="AT2380" t="str">
            <v>Horaire</v>
          </cell>
          <cell r="AU2380">
            <v>3.7149999999999999</v>
          </cell>
          <cell r="AV2380">
            <v>17</v>
          </cell>
          <cell r="AW2380" t="str">
            <v>00100</v>
          </cell>
          <cell r="AX2380" t="str">
            <v>00003454679</v>
          </cell>
          <cell r="AY2380">
            <v>19</v>
          </cell>
          <cell r="AZ2380" t="str">
            <v>LA POSTE</v>
          </cell>
          <cell r="BA2380" t="str">
            <v>17001000000345467919</v>
          </cell>
          <cell r="BB2380">
            <v>20</v>
          </cell>
          <cell r="BC2380" t="str">
            <v>GHDIR EL GOLLA</v>
          </cell>
          <cell r="BD2380" t="str">
            <v>TUNIS</v>
          </cell>
          <cell r="BG2380">
            <v>58303998</v>
          </cell>
          <cell r="BJ2380" t="str">
            <v>GHDIR EL GOLLA</v>
          </cell>
          <cell r="BK2380" t="str">
            <v>B-P7 AR</v>
          </cell>
          <cell r="BL2380" t="str">
            <v>1.1</v>
          </cell>
          <cell r="BT2380">
            <v>170</v>
          </cell>
          <cell r="BU2380" t="str">
            <v>si</v>
          </cell>
          <cell r="BV2380" t="str">
            <v>CP</v>
          </cell>
        </row>
        <row r="2381">
          <cell r="B2381">
            <v>2441</v>
          </cell>
          <cell r="C2381" t="str">
            <v>Madame</v>
          </cell>
          <cell r="D2381" t="str">
            <v>AMIRI AHLEM</v>
          </cell>
          <cell r="E2381" t="str">
            <v>SAGE Tunisia</v>
          </cell>
          <cell r="F2381" t="str">
            <v>PRODUCTION</v>
          </cell>
          <cell r="G2381" t="str">
            <v>Contrôle Qualité</v>
          </cell>
          <cell r="H2381" t="str">
            <v>P7 AR</v>
          </cell>
          <cell r="I2381" t="str">
            <v>FAYCEL</v>
          </cell>
          <cell r="J2381" t="str">
            <v>B</v>
          </cell>
          <cell r="K2381" t="str">
            <v>INDIRECTS</v>
          </cell>
          <cell r="L2381" t="str">
            <v>Variable cost at standard</v>
          </cell>
          <cell r="M2381" t="str">
            <v>Contrôle Qualité</v>
          </cell>
          <cell r="N2381">
            <v>45439</v>
          </cell>
          <cell r="P2381">
            <v>-6</v>
          </cell>
          <cell r="T2381" t="str">
            <v>CDD</v>
          </cell>
          <cell r="U2381" t="str">
            <v>Contractuel</v>
          </cell>
          <cell r="V2381">
            <v>45689</v>
          </cell>
          <cell r="W2381">
            <v>45716</v>
          </cell>
          <cell r="Z2381">
            <v>45439</v>
          </cell>
          <cell r="AA2381">
            <v>5</v>
          </cell>
          <cell r="AB2381">
            <v>2024</v>
          </cell>
          <cell r="AC2381">
            <v>2028</v>
          </cell>
          <cell r="AD2381">
            <v>0.77500000000000002</v>
          </cell>
          <cell r="AE2381" t="str">
            <v>&lt; 1</v>
          </cell>
          <cell r="AF2381">
            <v>30896</v>
          </cell>
          <cell r="AG2381">
            <v>40.61917808219178</v>
          </cell>
          <cell r="AH2381" t="str">
            <v>&gt;35&lt; 45</v>
          </cell>
          <cell r="AI2381">
            <v>16373023</v>
          </cell>
          <cell r="AJ2381" t="str">
            <v>06</v>
          </cell>
          <cell r="AK2381" t="str">
            <v>05915533</v>
          </cell>
          <cell r="AL2381">
            <v>42970</v>
          </cell>
          <cell r="AM2381" t="str">
            <v>FEMME</v>
          </cell>
          <cell r="AN2381" t="str">
            <v>Marié(e)</v>
          </cell>
          <cell r="AO2381">
            <v>3</v>
          </cell>
          <cell r="AP2381" t="str">
            <v>Baccalauréat+1</v>
          </cell>
          <cell r="AQ2381">
            <v>3</v>
          </cell>
          <cell r="AR2381">
            <v>1</v>
          </cell>
          <cell r="AS2381">
            <v>45804.25</v>
          </cell>
          <cell r="AT2381" t="str">
            <v>Horaire</v>
          </cell>
          <cell r="AU2381">
            <v>3.8780000000000001</v>
          </cell>
          <cell r="AV2381" t="str">
            <v>04</v>
          </cell>
          <cell r="AW2381" t="str">
            <v>05313</v>
          </cell>
          <cell r="AX2381">
            <v>80079997227</v>
          </cell>
          <cell r="AY2381">
            <v>55</v>
          </cell>
          <cell r="BA2381" t="str">
            <v>04053138007999722755</v>
          </cell>
          <cell r="BB2381">
            <v>20</v>
          </cell>
          <cell r="BC2381" t="str">
            <v>CITE MESTIRI JAYARA SIDI HASSINE</v>
          </cell>
          <cell r="BD2381" t="str">
            <v>TUNIS</v>
          </cell>
          <cell r="BG2381">
            <v>50190694</v>
          </cell>
          <cell r="BJ2381" t="str">
            <v>JAYARA</v>
          </cell>
          <cell r="BK2381" t="str">
            <v>B-P7 AR</v>
          </cell>
          <cell r="BL2381" t="str">
            <v>1.3</v>
          </cell>
          <cell r="BT2381">
            <v>195</v>
          </cell>
          <cell r="BU2381" t="str">
            <v>si</v>
          </cell>
        </row>
        <row r="2382">
          <cell r="B2382">
            <v>2442</v>
          </cell>
          <cell r="C2382" t="str">
            <v>Madame</v>
          </cell>
          <cell r="D2382" t="str">
            <v>BOUTHOURI OUMAIMA</v>
          </cell>
          <cell r="E2382" t="str">
            <v>SAGE Tunisia</v>
          </cell>
          <cell r="F2382" t="str">
            <v>PRODUCTION</v>
          </cell>
          <cell r="G2382" t="str">
            <v>Contrôle Qualité</v>
          </cell>
          <cell r="H2382" t="str">
            <v>P7 AR</v>
          </cell>
          <cell r="I2382" t="str">
            <v>FAYCEL</v>
          </cell>
          <cell r="J2382" t="str">
            <v>B</v>
          </cell>
          <cell r="K2382" t="str">
            <v>INDIRECTS</v>
          </cell>
          <cell r="L2382" t="str">
            <v>Variable cost at standard</v>
          </cell>
          <cell r="M2382" t="str">
            <v>Contrôle Qualité</v>
          </cell>
          <cell r="N2382">
            <v>45439</v>
          </cell>
          <cell r="P2382">
            <v>-157</v>
          </cell>
          <cell r="Q2382">
            <v>45566</v>
          </cell>
          <cell r="R2382" t="str">
            <v>personnel</v>
          </cell>
          <cell r="T2382" t="str">
            <v>CDD</v>
          </cell>
          <cell r="U2382" t="str">
            <v>Contractuel</v>
          </cell>
          <cell r="V2382">
            <v>45536</v>
          </cell>
          <cell r="W2382">
            <v>45565</v>
          </cell>
          <cell r="Z2382">
            <v>45439</v>
          </cell>
          <cell r="AA2382">
            <v>5</v>
          </cell>
          <cell r="AB2382">
            <v>2024</v>
          </cell>
          <cell r="AC2382">
            <v>2028</v>
          </cell>
          <cell r="AD2382">
            <v>0.77500000000000002</v>
          </cell>
          <cell r="AE2382" t="str">
            <v>&lt; 1</v>
          </cell>
          <cell r="AF2382">
            <v>35659</v>
          </cell>
          <cell r="AG2382">
            <v>27.56986301369863</v>
          </cell>
          <cell r="AH2382" t="str">
            <v>&gt;25&lt; 35</v>
          </cell>
          <cell r="AK2382" t="str">
            <v>12686697</v>
          </cell>
          <cell r="AL2382">
            <v>43776</v>
          </cell>
          <cell r="AM2382" t="str">
            <v>FEMME</v>
          </cell>
          <cell r="AN2382" t="str">
            <v>Célibataire</v>
          </cell>
          <cell r="AP2382" t="str">
            <v>Baccalauréat+Formation BTP+BTS</v>
          </cell>
          <cell r="AQ2382">
            <v>3</v>
          </cell>
          <cell r="AR2382">
            <v>1</v>
          </cell>
          <cell r="AS2382">
            <v>45804.25</v>
          </cell>
          <cell r="AT2382" t="str">
            <v>Horaire</v>
          </cell>
          <cell r="AU2382">
            <v>3.8780000000000001</v>
          </cell>
          <cell r="AV2382">
            <v>17</v>
          </cell>
          <cell r="AW2382">
            <v>53594</v>
          </cell>
          <cell r="AX2382" t="str">
            <v>01740568114</v>
          </cell>
          <cell r="AY2382">
            <v>14</v>
          </cell>
          <cell r="AZ2382" t="str">
            <v>La poste</v>
          </cell>
          <cell r="BA2382" t="str">
            <v>17535940174056811414</v>
          </cell>
          <cell r="BB2382">
            <v>20</v>
          </cell>
          <cell r="BC2382" t="str">
            <v>DENDEN</v>
          </cell>
          <cell r="BD2382" t="str">
            <v>MANOUBA</v>
          </cell>
          <cell r="BG2382">
            <v>92569209</v>
          </cell>
          <cell r="BJ2382" t="str">
            <v>DENDEN</v>
          </cell>
          <cell r="BK2382" t="str">
            <v>B-P7 AR</v>
          </cell>
          <cell r="BL2382" t="str">
            <v>1.3</v>
          </cell>
          <cell r="BU2382" t="str">
            <v>Non-Actif</v>
          </cell>
        </row>
        <row r="2383">
          <cell r="B2383">
            <v>2443</v>
          </cell>
          <cell r="C2383" t="str">
            <v>Monsieur</v>
          </cell>
          <cell r="D2383" t="str">
            <v>SENGRI HAITHEM</v>
          </cell>
          <cell r="E2383" t="str">
            <v>SAGE Tunisia</v>
          </cell>
          <cell r="F2383" t="str">
            <v>PRODUCTION</v>
          </cell>
          <cell r="G2383" t="str">
            <v>Couturière</v>
          </cell>
          <cell r="H2383" t="str">
            <v>P6 AR</v>
          </cell>
          <cell r="I2383" t="str">
            <v>MASSOUD BRAHMI</v>
          </cell>
          <cell r="J2383" t="str">
            <v>B</v>
          </cell>
          <cell r="K2383" t="str">
            <v>DIRECTS</v>
          </cell>
          <cell r="L2383" t="str">
            <v>Variable cost at standard</v>
          </cell>
          <cell r="M2383" t="str">
            <v>Couturière</v>
          </cell>
          <cell r="N2383">
            <v>45439</v>
          </cell>
          <cell r="P2383">
            <v>-6</v>
          </cell>
          <cell r="T2383" t="str">
            <v>CDD</v>
          </cell>
          <cell r="U2383" t="str">
            <v>Contractuel</v>
          </cell>
          <cell r="V2383">
            <v>45689</v>
          </cell>
          <cell r="W2383">
            <v>45716</v>
          </cell>
          <cell r="Z2383">
            <v>45439</v>
          </cell>
          <cell r="AA2383">
            <v>5</v>
          </cell>
          <cell r="AB2383">
            <v>2024</v>
          </cell>
          <cell r="AC2383">
            <v>2028</v>
          </cell>
          <cell r="AD2383">
            <v>0.77500000000000002</v>
          </cell>
          <cell r="AE2383" t="str">
            <v>&lt; 1</v>
          </cell>
          <cell r="AF2383">
            <v>33710</v>
          </cell>
          <cell r="AG2383">
            <v>32.909589041095892</v>
          </cell>
          <cell r="AH2383" t="str">
            <v>&gt;25&lt; 35</v>
          </cell>
          <cell r="AI2383">
            <v>16517538</v>
          </cell>
          <cell r="AJ2383" t="str">
            <v>06</v>
          </cell>
          <cell r="AK2383" t="str">
            <v>00996307</v>
          </cell>
          <cell r="AL2383">
            <v>41612</v>
          </cell>
          <cell r="AM2383" t="str">
            <v>HOMME</v>
          </cell>
          <cell r="AN2383" t="str">
            <v>Marié(e)</v>
          </cell>
          <cell r="AP2383" t="str">
            <v>6 ème année primaire</v>
          </cell>
          <cell r="AQ2383">
            <v>3</v>
          </cell>
          <cell r="AR2383">
            <v>1</v>
          </cell>
          <cell r="AS2383">
            <v>45804.25</v>
          </cell>
          <cell r="AT2383" t="str">
            <v>Horaire</v>
          </cell>
          <cell r="AU2383">
            <v>3.7149999999999999</v>
          </cell>
          <cell r="AV2383">
            <v>25</v>
          </cell>
          <cell r="AW2383">
            <v>15000</v>
          </cell>
          <cell r="AX2383" t="str">
            <v>00001261202</v>
          </cell>
          <cell r="AY2383">
            <v>22</v>
          </cell>
          <cell r="AZ2383" t="str">
            <v>ZITOUNA BANK</v>
          </cell>
          <cell r="BA2383" t="str">
            <v>25150000000126120222</v>
          </cell>
          <cell r="BB2383">
            <v>20</v>
          </cell>
          <cell r="BC2383" t="str">
            <v>BATAN TEBORBA</v>
          </cell>
          <cell r="BD2383" t="str">
            <v>MANOUBA</v>
          </cell>
          <cell r="BG2383">
            <v>22370497</v>
          </cell>
          <cell r="BJ2383" t="str">
            <v>TEBORBA</v>
          </cell>
          <cell r="BK2383" t="str">
            <v>B-P6 AR</v>
          </cell>
          <cell r="BL2383" t="str">
            <v>1.1</v>
          </cell>
          <cell r="BU2383" t="str">
            <v>si</v>
          </cell>
        </row>
        <row r="2384">
          <cell r="B2384">
            <v>2444</v>
          </cell>
          <cell r="C2384" t="str">
            <v>Madame</v>
          </cell>
          <cell r="D2384" t="str">
            <v>CHALOUATI NESRINE</v>
          </cell>
          <cell r="E2384" t="str">
            <v>SAGE Tunisia</v>
          </cell>
          <cell r="F2384" t="str">
            <v>COUPE</v>
          </cell>
          <cell r="G2384" t="str">
            <v>COUPEUR</v>
          </cell>
          <cell r="H2384" t="str">
            <v>COUPE</v>
          </cell>
          <cell r="I2384" t="str">
            <v>HAITHEM SLAMA</v>
          </cell>
          <cell r="K2384" t="str">
            <v>DIRECTS</v>
          </cell>
          <cell r="L2384" t="str">
            <v>Variable cost at standard</v>
          </cell>
          <cell r="M2384" t="str">
            <v>COUPEUR</v>
          </cell>
          <cell r="N2384">
            <v>45441</v>
          </cell>
          <cell r="P2384">
            <v>-249</v>
          </cell>
          <cell r="Q2384">
            <v>45443</v>
          </cell>
          <cell r="R2384" t="str">
            <v>maladie</v>
          </cell>
          <cell r="T2384" t="str">
            <v>CDD</v>
          </cell>
          <cell r="U2384" t="str">
            <v>Contractuel</v>
          </cell>
          <cell r="V2384">
            <v>45441</v>
          </cell>
          <cell r="W2384">
            <v>45473</v>
          </cell>
          <cell r="Z2384">
            <v>45441</v>
          </cell>
          <cell r="AA2384">
            <v>5</v>
          </cell>
          <cell r="AB2384">
            <v>2024</v>
          </cell>
          <cell r="AC2384">
            <v>2028</v>
          </cell>
          <cell r="AD2384">
            <v>0.76944444444444449</v>
          </cell>
          <cell r="AE2384" t="str">
            <v>&lt; 1</v>
          </cell>
          <cell r="AF2384">
            <v>34922</v>
          </cell>
          <cell r="AG2384">
            <v>29.589041095890412</v>
          </cell>
          <cell r="AH2384" t="str">
            <v>&gt;25&lt; 35</v>
          </cell>
          <cell r="AK2384" t="str">
            <v>11651252</v>
          </cell>
          <cell r="AL2384">
            <v>41688</v>
          </cell>
          <cell r="AM2384" t="str">
            <v>FEMME</v>
          </cell>
          <cell r="AN2384" t="str">
            <v>Célibataire</v>
          </cell>
          <cell r="AP2384" t="str">
            <v>3ème année sécondaire</v>
          </cell>
          <cell r="AQ2384">
            <v>3</v>
          </cell>
          <cell r="AR2384">
            <v>1</v>
          </cell>
          <cell r="AS2384">
            <v>45806.25</v>
          </cell>
          <cell r="AT2384" t="str">
            <v>Horaire</v>
          </cell>
          <cell r="AU2384">
            <v>3.7149999999999999</v>
          </cell>
          <cell r="AV2384" t="str">
            <v>07</v>
          </cell>
          <cell r="AW2384" t="str">
            <v>01900</v>
          </cell>
          <cell r="AX2384">
            <v>87105527070</v>
          </cell>
          <cell r="AY2384">
            <v>45</v>
          </cell>
          <cell r="AZ2384" t="str">
            <v>AMEN BANK</v>
          </cell>
          <cell r="BA2384" t="str">
            <v>07019008710552707045</v>
          </cell>
          <cell r="BB2384">
            <v>20</v>
          </cell>
          <cell r="BC2384" t="str">
            <v>20 RUE KHEMAIS HAJRI SIDI HASSINE</v>
          </cell>
          <cell r="BD2384" t="str">
            <v>TUNIS</v>
          </cell>
          <cell r="BG2384">
            <v>29192311</v>
          </cell>
          <cell r="BK2384" t="str">
            <v>-COUPE</v>
          </cell>
          <cell r="BL2384" t="str">
            <v>1.1</v>
          </cell>
          <cell r="BU2384" t="str">
            <v>Non-Actif</v>
          </cell>
        </row>
        <row r="2385">
          <cell r="B2385">
            <v>2445</v>
          </cell>
          <cell r="C2385" t="str">
            <v>Madame</v>
          </cell>
          <cell r="D2385" t="str">
            <v>KHLIFI AMAL</v>
          </cell>
          <cell r="E2385" t="str">
            <v>SAGE Tunisia</v>
          </cell>
          <cell r="F2385" t="str">
            <v>PRODUCTION</v>
          </cell>
          <cell r="G2385" t="str">
            <v>Couturière</v>
          </cell>
          <cell r="H2385" t="str">
            <v>P7 AR</v>
          </cell>
          <cell r="I2385" t="str">
            <v>FAYCEL</v>
          </cell>
          <cell r="J2385" t="str">
            <v>B</v>
          </cell>
          <cell r="K2385" t="str">
            <v>DIRECTS</v>
          </cell>
          <cell r="L2385" t="str">
            <v>Variable cost at standard</v>
          </cell>
          <cell r="M2385" t="str">
            <v>Couturière</v>
          </cell>
          <cell r="N2385">
            <v>45440</v>
          </cell>
          <cell r="P2385">
            <v>-6</v>
          </cell>
          <cell r="T2385" t="str">
            <v>CDD</v>
          </cell>
          <cell r="U2385" t="str">
            <v>Contractuel</v>
          </cell>
          <cell r="V2385">
            <v>45689</v>
          </cell>
          <cell r="W2385">
            <v>45716</v>
          </cell>
          <cell r="Z2385">
            <v>45440</v>
          </cell>
          <cell r="AA2385">
            <v>5</v>
          </cell>
          <cell r="AB2385">
            <v>2024</v>
          </cell>
          <cell r="AC2385">
            <v>2028</v>
          </cell>
          <cell r="AD2385">
            <v>0.77222222222222225</v>
          </cell>
          <cell r="AE2385" t="str">
            <v>&lt; 1</v>
          </cell>
          <cell r="AF2385">
            <v>33798</v>
          </cell>
          <cell r="AG2385">
            <v>32.668493150684931</v>
          </cell>
          <cell r="AH2385" t="str">
            <v>&gt;25&lt; 35</v>
          </cell>
          <cell r="AI2385">
            <v>17662793</v>
          </cell>
          <cell r="AJ2385" t="str">
            <v>09</v>
          </cell>
          <cell r="AK2385" t="str">
            <v>07928456</v>
          </cell>
          <cell r="AL2385">
            <v>43795</v>
          </cell>
          <cell r="AM2385" t="str">
            <v>FEMME</v>
          </cell>
          <cell r="AN2385" t="str">
            <v>Célibataire</v>
          </cell>
          <cell r="AP2385" t="str">
            <v>3ème année sécondaire</v>
          </cell>
          <cell r="AQ2385">
            <v>3</v>
          </cell>
          <cell r="AR2385">
            <v>1</v>
          </cell>
          <cell r="AS2385">
            <v>45805.25</v>
          </cell>
          <cell r="AT2385" t="str">
            <v>Horaire</v>
          </cell>
          <cell r="AU2385">
            <v>3.7149999999999999</v>
          </cell>
          <cell r="AV2385">
            <v>17</v>
          </cell>
          <cell r="AW2385" t="str">
            <v>00100</v>
          </cell>
          <cell r="AX2385" t="str">
            <v>00002106738</v>
          </cell>
          <cell r="AY2385" t="str">
            <v>09</v>
          </cell>
          <cell r="AZ2385" t="str">
            <v>LA POSTE</v>
          </cell>
          <cell r="BA2385" t="str">
            <v>17001000000210673809</v>
          </cell>
          <cell r="BB2385">
            <v>20</v>
          </cell>
          <cell r="BC2385" t="str">
            <v>SIDI HASSINE JAYARA</v>
          </cell>
          <cell r="BD2385" t="str">
            <v>TUNIS</v>
          </cell>
          <cell r="BG2385">
            <v>51202671</v>
          </cell>
          <cell r="BJ2385" t="str">
            <v>JAYARA</v>
          </cell>
          <cell r="BK2385" t="str">
            <v>B-P7 AR</v>
          </cell>
          <cell r="BL2385" t="str">
            <v>1.1</v>
          </cell>
          <cell r="BT2385">
            <v>197</v>
          </cell>
          <cell r="BU2385" t="str">
            <v>si</v>
          </cell>
          <cell r="BV2385" t="str">
            <v>CP</v>
          </cell>
        </row>
        <row r="2386">
          <cell r="B2386">
            <v>2446</v>
          </cell>
          <cell r="C2386" t="str">
            <v>Madame</v>
          </cell>
          <cell r="D2386" t="str">
            <v>NEFZI HEDIA</v>
          </cell>
          <cell r="E2386" t="str">
            <v>SAGE Tunisia</v>
          </cell>
          <cell r="F2386" t="str">
            <v>PRODUCTION</v>
          </cell>
          <cell r="G2386" t="str">
            <v>Couturière</v>
          </cell>
          <cell r="H2386" t="str">
            <v>P7 AR</v>
          </cell>
          <cell r="I2386" t="str">
            <v>FAYCEL</v>
          </cell>
          <cell r="J2386" t="str">
            <v>B</v>
          </cell>
          <cell r="K2386" t="str">
            <v>DIRECTS</v>
          </cell>
          <cell r="L2386" t="str">
            <v>Variable cost at standard</v>
          </cell>
          <cell r="M2386" t="str">
            <v>Couturière</v>
          </cell>
          <cell r="N2386">
            <v>45440</v>
          </cell>
          <cell r="P2386">
            <v>-6</v>
          </cell>
          <cell r="T2386" t="str">
            <v>CDD</v>
          </cell>
          <cell r="U2386" t="str">
            <v>Contractuel</v>
          </cell>
          <cell r="V2386">
            <v>45689</v>
          </cell>
          <cell r="W2386">
            <v>45716</v>
          </cell>
          <cell r="Z2386">
            <v>45440</v>
          </cell>
          <cell r="AA2386">
            <v>5</v>
          </cell>
          <cell r="AB2386">
            <v>2024</v>
          </cell>
          <cell r="AC2386">
            <v>2028</v>
          </cell>
          <cell r="AD2386">
            <v>0.77222222222222225</v>
          </cell>
          <cell r="AE2386" t="str">
            <v>&lt; 1</v>
          </cell>
          <cell r="AF2386">
            <v>28519</v>
          </cell>
          <cell r="AG2386">
            <v>47.131506849315066</v>
          </cell>
          <cell r="AH2386" t="str">
            <v>&gt;45&lt; 55</v>
          </cell>
          <cell r="AI2386">
            <v>12156767</v>
          </cell>
          <cell r="AJ2386" t="str">
            <v>09</v>
          </cell>
          <cell r="AK2386" t="str">
            <v>07321967</v>
          </cell>
          <cell r="AL2386" t="str">
            <v>08/09/19997</v>
          </cell>
          <cell r="AM2386" t="str">
            <v>FEMME</v>
          </cell>
          <cell r="AN2386" t="str">
            <v>Marié(e)</v>
          </cell>
          <cell r="AP2386" t="str">
            <v>6 ème année primaire</v>
          </cell>
          <cell r="AQ2386">
            <v>3</v>
          </cell>
          <cell r="AR2386">
            <v>1</v>
          </cell>
          <cell r="AS2386">
            <v>45805.25</v>
          </cell>
          <cell r="AT2386" t="str">
            <v>Horaire</v>
          </cell>
          <cell r="AU2386">
            <v>3.7149999999999999</v>
          </cell>
          <cell r="AV2386">
            <v>17</v>
          </cell>
          <cell r="AW2386" t="str">
            <v>00100</v>
          </cell>
          <cell r="AX2386" t="str">
            <v>00002326026</v>
          </cell>
          <cell r="AY2386">
            <v>96</v>
          </cell>
          <cell r="AZ2386" t="str">
            <v>LA POSTE</v>
          </cell>
          <cell r="BA2386" t="str">
            <v>17001000000232602696</v>
          </cell>
          <cell r="BB2386">
            <v>20</v>
          </cell>
          <cell r="BC2386" t="str">
            <v>MORNAGUIA</v>
          </cell>
          <cell r="BD2386" t="str">
            <v>MANOUBA</v>
          </cell>
          <cell r="BG2386">
            <v>97790402</v>
          </cell>
          <cell r="BJ2386" t="str">
            <v>MORNAGUIA</v>
          </cell>
          <cell r="BK2386" t="str">
            <v>B-P7 AR</v>
          </cell>
          <cell r="BL2386" t="str">
            <v>1.1</v>
          </cell>
          <cell r="BT2386">
            <v>211</v>
          </cell>
          <cell r="BU2386" t="str">
            <v>si</v>
          </cell>
          <cell r="BV2386" t="str">
            <v>CP</v>
          </cell>
        </row>
        <row r="2387">
          <cell r="B2387">
            <v>2447</v>
          </cell>
          <cell r="C2387" t="str">
            <v>Madame</v>
          </cell>
          <cell r="D2387" t="str">
            <v>NEFZI ILHEM</v>
          </cell>
          <cell r="E2387" t="str">
            <v>SAGE Tunisia</v>
          </cell>
          <cell r="F2387" t="str">
            <v>PRODUCTION</v>
          </cell>
          <cell r="G2387" t="str">
            <v>Couturière</v>
          </cell>
          <cell r="H2387" t="str">
            <v>P7 AR</v>
          </cell>
          <cell r="I2387" t="str">
            <v>FAYCEL</v>
          </cell>
          <cell r="J2387" t="str">
            <v>B</v>
          </cell>
          <cell r="K2387" t="str">
            <v>DIRECTS</v>
          </cell>
          <cell r="L2387" t="str">
            <v>Variable cost at standard</v>
          </cell>
          <cell r="M2387" t="str">
            <v>Couturière</v>
          </cell>
          <cell r="N2387">
            <v>45440</v>
          </cell>
          <cell r="P2387">
            <v>-6</v>
          </cell>
          <cell r="T2387" t="str">
            <v>CDD</v>
          </cell>
          <cell r="U2387" t="str">
            <v>Contractuel</v>
          </cell>
          <cell r="V2387">
            <v>45689</v>
          </cell>
          <cell r="W2387">
            <v>45716</v>
          </cell>
          <cell r="Z2387">
            <v>45440</v>
          </cell>
          <cell r="AA2387">
            <v>5</v>
          </cell>
          <cell r="AB2387">
            <v>2024</v>
          </cell>
          <cell r="AC2387">
            <v>2028</v>
          </cell>
          <cell r="AD2387">
            <v>0.77222222222222225</v>
          </cell>
          <cell r="AE2387" t="str">
            <v>&lt; 1</v>
          </cell>
          <cell r="AF2387">
            <v>29288</v>
          </cell>
          <cell r="AG2387">
            <v>45.024657534246572</v>
          </cell>
          <cell r="AH2387" t="str">
            <v>&gt;45&lt; 55</v>
          </cell>
          <cell r="AI2387">
            <v>12380350</v>
          </cell>
          <cell r="AJ2387" t="str">
            <v>08</v>
          </cell>
          <cell r="AK2387" t="str">
            <v>07316064</v>
          </cell>
          <cell r="AL2387" t="str">
            <v>09/01/19997</v>
          </cell>
          <cell r="AM2387" t="str">
            <v>FEMME</v>
          </cell>
          <cell r="AN2387" t="str">
            <v>Marié(e)</v>
          </cell>
          <cell r="AO2387">
            <v>2</v>
          </cell>
          <cell r="AP2387" t="str">
            <v>6 ème année primaire</v>
          </cell>
          <cell r="AQ2387">
            <v>3</v>
          </cell>
          <cell r="AR2387">
            <v>1</v>
          </cell>
          <cell r="AS2387">
            <v>45805.25</v>
          </cell>
          <cell r="AT2387" t="str">
            <v>Horaire</v>
          </cell>
          <cell r="AU2387">
            <v>3.7149999999999999</v>
          </cell>
          <cell r="AV2387">
            <v>17</v>
          </cell>
          <cell r="AW2387" t="str">
            <v>00100</v>
          </cell>
          <cell r="AX2387" t="str">
            <v>00003454438</v>
          </cell>
          <cell r="AY2387">
            <v>63</v>
          </cell>
          <cell r="AZ2387" t="str">
            <v>LA POSTE</v>
          </cell>
          <cell r="BA2387" t="str">
            <v>17001000000345443863</v>
          </cell>
          <cell r="BB2387">
            <v>20</v>
          </cell>
          <cell r="BC2387" t="str">
            <v>CITE NAJET JEDAIDA</v>
          </cell>
          <cell r="BD2387" t="str">
            <v>ARIANA</v>
          </cell>
          <cell r="BG2387">
            <v>54331790</v>
          </cell>
          <cell r="BJ2387" t="str">
            <v>JDAIDA</v>
          </cell>
          <cell r="BK2387" t="str">
            <v>B-P7 AR</v>
          </cell>
          <cell r="BL2387" t="str">
            <v>1.1</v>
          </cell>
          <cell r="BT2387">
            <v>218</v>
          </cell>
          <cell r="BU2387" t="str">
            <v>si</v>
          </cell>
          <cell r="BV2387" t="str">
            <v>CP</v>
          </cell>
        </row>
        <row r="2388">
          <cell r="B2388">
            <v>2448</v>
          </cell>
          <cell r="C2388" t="str">
            <v>Madame</v>
          </cell>
          <cell r="D2388" t="str">
            <v>ISSAOUI ASMA</v>
          </cell>
          <cell r="E2388" t="str">
            <v>SAGE Tunisia</v>
          </cell>
          <cell r="F2388" t="str">
            <v>PRODUCTION</v>
          </cell>
          <cell r="G2388" t="str">
            <v>Couturière</v>
          </cell>
          <cell r="H2388" t="str">
            <v>P7 AR</v>
          </cell>
          <cell r="I2388" t="str">
            <v>Afif</v>
          </cell>
          <cell r="J2388" t="str">
            <v>B</v>
          </cell>
          <cell r="K2388" t="str">
            <v>DIRECTS</v>
          </cell>
          <cell r="L2388" t="str">
            <v>Variable cost at standard</v>
          </cell>
          <cell r="M2388" t="str">
            <v>Couturière</v>
          </cell>
          <cell r="N2388">
            <v>45440</v>
          </cell>
          <cell r="P2388">
            <v>-218</v>
          </cell>
          <cell r="Q2388">
            <v>45505</v>
          </cell>
          <cell r="R2388" t="str">
            <v>conflit avec son chef</v>
          </cell>
          <cell r="T2388" t="str">
            <v>CDD</v>
          </cell>
          <cell r="U2388" t="str">
            <v>Contractuel</v>
          </cell>
          <cell r="V2388">
            <v>45474</v>
          </cell>
          <cell r="W2388">
            <v>45504</v>
          </cell>
          <cell r="Z2388">
            <v>45440</v>
          </cell>
          <cell r="AA2388">
            <v>5</v>
          </cell>
          <cell r="AB2388">
            <v>2024</v>
          </cell>
          <cell r="AC2388">
            <v>2028</v>
          </cell>
          <cell r="AD2388">
            <v>0.77222222222222225</v>
          </cell>
          <cell r="AE2388" t="str">
            <v>&lt; 1</v>
          </cell>
          <cell r="AF2388">
            <v>36035</v>
          </cell>
          <cell r="AG2388">
            <v>26.539726027397261</v>
          </cell>
          <cell r="AH2388" t="str">
            <v>&gt;25&lt; 35</v>
          </cell>
          <cell r="AK2388" t="str">
            <v>13262980</v>
          </cell>
          <cell r="AL2388">
            <v>43724</v>
          </cell>
          <cell r="AM2388" t="str">
            <v>FEMME</v>
          </cell>
          <cell r="AN2388" t="str">
            <v>Marié(e)</v>
          </cell>
          <cell r="AO2388">
            <v>1</v>
          </cell>
          <cell r="AP2388" t="str">
            <v>2ème année sécondaire</v>
          </cell>
          <cell r="AQ2388">
            <v>3</v>
          </cell>
          <cell r="AR2388">
            <v>1</v>
          </cell>
          <cell r="AS2388">
            <v>45805.25</v>
          </cell>
          <cell r="AT2388" t="str">
            <v>Horaire</v>
          </cell>
          <cell r="AU2388">
            <v>3.7149999999999999</v>
          </cell>
          <cell r="AV2388">
            <v>17</v>
          </cell>
          <cell r="AW2388">
            <v>70600</v>
          </cell>
          <cell r="AX2388" t="str">
            <v>00002534673</v>
          </cell>
          <cell r="AY2388">
            <v>90</v>
          </cell>
          <cell r="AZ2388" t="str">
            <v>LA POSTE</v>
          </cell>
          <cell r="BA2388" t="str">
            <v>17706000000253467390</v>
          </cell>
          <cell r="BB2388">
            <v>20</v>
          </cell>
          <cell r="BC2388" t="str">
            <v>YASSMINET</v>
          </cell>
          <cell r="BD2388" t="str">
            <v>BEN AROUS</v>
          </cell>
          <cell r="BG2388">
            <v>24047405</v>
          </cell>
          <cell r="BJ2388" t="str">
            <v>YASMINETTE</v>
          </cell>
          <cell r="BK2388" t="str">
            <v>B-P7 AR</v>
          </cell>
          <cell r="BL2388" t="str">
            <v>1.1</v>
          </cell>
          <cell r="BU2388" t="str">
            <v>Non-Actif</v>
          </cell>
          <cell r="BV2388" t="str">
            <v>CP</v>
          </cell>
        </row>
        <row r="2389">
          <cell r="B2389">
            <v>2449</v>
          </cell>
          <cell r="C2389" t="str">
            <v>Monsieur</v>
          </cell>
          <cell r="D2389" t="str">
            <v>DRIDI KHALIL</v>
          </cell>
          <cell r="E2389" t="str">
            <v>SAGE Tunisia</v>
          </cell>
          <cell r="F2389" t="str">
            <v>PRODUCTION</v>
          </cell>
          <cell r="G2389" t="str">
            <v>Couturière</v>
          </cell>
          <cell r="H2389" t="str">
            <v>P7 AR</v>
          </cell>
          <cell r="I2389" t="str">
            <v>Afif</v>
          </cell>
          <cell r="J2389" t="str">
            <v>B</v>
          </cell>
          <cell r="K2389" t="str">
            <v>DIRECTS</v>
          </cell>
          <cell r="L2389" t="str">
            <v>Variable cost at standard</v>
          </cell>
          <cell r="M2389" t="str">
            <v>Couturière</v>
          </cell>
          <cell r="N2389">
            <v>45440</v>
          </cell>
          <cell r="P2389">
            <v>-218</v>
          </cell>
          <cell r="Q2389">
            <v>45474</v>
          </cell>
          <cell r="R2389" t="str">
            <v>personnel</v>
          </cell>
          <cell r="T2389" t="str">
            <v>CDD</v>
          </cell>
          <cell r="U2389" t="str">
            <v>Contractuel</v>
          </cell>
          <cell r="V2389">
            <v>45474</v>
          </cell>
          <cell r="W2389">
            <v>45504</v>
          </cell>
          <cell r="Z2389">
            <v>45440</v>
          </cell>
          <cell r="AA2389">
            <v>5</v>
          </cell>
          <cell r="AB2389">
            <v>2024</v>
          </cell>
          <cell r="AC2389">
            <v>2028</v>
          </cell>
          <cell r="AD2389">
            <v>0.77222222222222225</v>
          </cell>
          <cell r="AE2389" t="str">
            <v>&lt; 1</v>
          </cell>
          <cell r="AF2389">
            <v>35456</v>
          </cell>
          <cell r="AG2389">
            <v>28.126027397260273</v>
          </cell>
          <cell r="AH2389" t="str">
            <v>&gt;25&lt; 35</v>
          </cell>
          <cell r="AI2389">
            <v>17133543</v>
          </cell>
          <cell r="AJ2389" t="str">
            <v>04</v>
          </cell>
          <cell r="AK2389" t="str">
            <v>09520165</v>
          </cell>
          <cell r="AL2389">
            <v>43200</v>
          </cell>
          <cell r="AM2389" t="str">
            <v>FEMME</v>
          </cell>
          <cell r="AN2389" t="str">
            <v>Célibataire</v>
          </cell>
          <cell r="AP2389" t="str">
            <v>2ème année sécondaire</v>
          </cell>
          <cell r="AQ2389">
            <v>3</v>
          </cell>
          <cell r="AR2389">
            <v>1</v>
          </cell>
          <cell r="AS2389">
            <v>45805.25</v>
          </cell>
          <cell r="AT2389" t="str">
            <v>Horaire</v>
          </cell>
          <cell r="AU2389">
            <v>3.7149999999999999</v>
          </cell>
          <cell r="AV2389">
            <v>17</v>
          </cell>
          <cell r="AW2389" t="str">
            <v>00100</v>
          </cell>
          <cell r="AX2389" t="str">
            <v>00003454695</v>
          </cell>
          <cell r="AY2389">
            <v>68</v>
          </cell>
          <cell r="AZ2389" t="str">
            <v>LA POSTE</v>
          </cell>
          <cell r="BA2389" t="str">
            <v>17001000000345469568</v>
          </cell>
          <cell r="BB2389">
            <v>20</v>
          </cell>
          <cell r="BC2389" t="str">
            <v>CITE NAJET JEDAIDA</v>
          </cell>
          <cell r="BD2389" t="str">
            <v>MANOUBA</v>
          </cell>
          <cell r="BG2389">
            <v>20569970</v>
          </cell>
          <cell r="BH2389">
            <v>58953677</v>
          </cell>
          <cell r="BK2389" t="str">
            <v>B-P7 AR</v>
          </cell>
          <cell r="BL2389" t="str">
            <v>1.1</v>
          </cell>
          <cell r="BU2389" t="str">
            <v>Non-Actif</v>
          </cell>
          <cell r="BV2389" t="str">
            <v>CP</v>
          </cell>
        </row>
        <row r="2390">
          <cell r="B2390">
            <v>2450</v>
          </cell>
          <cell r="C2390" t="str">
            <v>Madame</v>
          </cell>
          <cell r="D2390" t="str">
            <v>AKERMI HEJER</v>
          </cell>
          <cell r="E2390" t="str">
            <v>SAGE Tunisia</v>
          </cell>
          <cell r="F2390" t="str">
            <v>PRODUCTION</v>
          </cell>
          <cell r="G2390" t="str">
            <v>Couturière</v>
          </cell>
          <cell r="H2390" t="str">
            <v>P7 AR</v>
          </cell>
          <cell r="I2390" t="str">
            <v>FAYCEL</v>
          </cell>
          <cell r="J2390" t="str">
            <v>B</v>
          </cell>
          <cell r="K2390" t="str">
            <v>DIRECTS</v>
          </cell>
          <cell r="L2390" t="str">
            <v>Variable cost at standard</v>
          </cell>
          <cell r="M2390" t="str">
            <v>Couturière</v>
          </cell>
          <cell r="N2390">
            <v>45440</v>
          </cell>
          <cell r="P2390">
            <v>-6</v>
          </cell>
          <cell r="T2390" t="str">
            <v>CDD</v>
          </cell>
          <cell r="U2390" t="str">
            <v>Contractuel</v>
          </cell>
          <cell r="V2390">
            <v>45689</v>
          </cell>
          <cell r="W2390">
            <v>45716</v>
          </cell>
          <cell r="Z2390">
            <v>45440</v>
          </cell>
          <cell r="AA2390">
            <v>5</v>
          </cell>
          <cell r="AB2390">
            <v>2024</v>
          </cell>
          <cell r="AC2390">
            <v>2028</v>
          </cell>
          <cell r="AD2390">
            <v>0.77222222222222225</v>
          </cell>
          <cell r="AE2390" t="str">
            <v>&lt; 1</v>
          </cell>
          <cell r="AF2390">
            <v>28449</v>
          </cell>
          <cell r="AG2390">
            <v>47.323287671232876</v>
          </cell>
          <cell r="AH2390" t="str">
            <v>&gt;45&lt; 55</v>
          </cell>
          <cell r="AI2390">
            <v>12595806</v>
          </cell>
          <cell r="AJ2390" t="str">
            <v>01</v>
          </cell>
          <cell r="AK2390" t="str">
            <v>04527276</v>
          </cell>
          <cell r="AL2390">
            <v>42392</v>
          </cell>
          <cell r="AM2390" t="str">
            <v>FEMME</v>
          </cell>
          <cell r="AN2390" t="str">
            <v>Marié(e)</v>
          </cell>
          <cell r="AP2390" t="str">
            <v>3ème année sécondaire</v>
          </cell>
          <cell r="AQ2390">
            <v>3</v>
          </cell>
          <cell r="AR2390">
            <v>1</v>
          </cell>
          <cell r="AS2390">
            <v>45805.25</v>
          </cell>
          <cell r="AT2390" t="str">
            <v>Horaire</v>
          </cell>
          <cell r="AU2390">
            <v>3.7149999999999999</v>
          </cell>
          <cell r="AV2390">
            <v>17</v>
          </cell>
          <cell r="AW2390" t="str">
            <v>00100</v>
          </cell>
          <cell r="AX2390" t="str">
            <v>00003454367</v>
          </cell>
          <cell r="AY2390">
            <v>82</v>
          </cell>
          <cell r="AZ2390" t="str">
            <v>LA POSTE</v>
          </cell>
          <cell r="BA2390" t="str">
            <v>17001000000345436782</v>
          </cell>
          <cell r="BB2390">
            <v>20</v>
          </cell>
          <cell r="BC2390" t="str">
            <v>HAFSIYA BORJ EL AMRI</v>
          </cell>
          <cell r="BD2390" t="str">
            <v>MANOUBA</v>
          </cell>
          <cell r="BG2390">
            <v>95252904</v>
          </cell>
          <cell r="BJ2390" t="str">
            <v>BORJ AL AMRI</v>
          </cell>
          <cell r="BK2390" t="str">
            <v>B-P7 AR</v>
          </cell>
          <cell r="BL2390" t="str">
            <v>1.1</v>
          </cell>
          <cell r="BT2390">
            <v>226</v>
          </cell>
          <cell r="BU2390" t="str">
            <v>si</v>
          </cell>
          <cell r="BV2390" t="str">
            <v>CP</v>
          </cell>
        </row>
        <row r="2391">
          <cell r="B2391">
            <v>2451</v>
          </cell>
          <cell r="C2391" t="str">
            <v>Madame</v>
          </cell>
          <cell r="D2391" t="str">
            <v>ARGOUBI HANENE</v>
          </cell>
          <cell r="E2391" t="str">
            <v>SAGE Tunisia</v>
          </cell>
          <cell r="F2391" t="str">
            <v>PRODUCTION</v>
          </cell>
          <cell r="G2391" t="str">
            <v>Couturière</v>
          </cell>
          <cell r="H2391" t="str">
            <v>P7 AR</v>
          </cell>
          <cell r="I2391" t="str">
            <v>FAYCEL</v>
          </cell>
          <cell r="J2391" t="str">
            <v>B</v>
          </cell>
          <cell r="K2391" t="str">
            <v>DIRECTS</v>
          </cell>
          <cell r="L2391" t="str">
            <v>Variable cost at standard</v>
          </cell>
          <cell r="M2391" t="str">
            <v>Couturière</v>
          </cell>
          <cell r="N2391">
            <v>45440</v>
          </cell>
          <cell r="P2391">
            <v>-218</v>
          </cell>
          <cell r="Q2391">
            <v>45505</v>
          </cell>
          <cell r="R2391" t="str">
            <v>personnel</v>
          </cell>
          <cell r="T2391" t="str">
            <v>CDD</v>
          </cell>
          <cell r="U2391" t="str">
            <v>Contractuel</v>
          </cell>
          <cell r="V2391">
            <v>45474</v>
          </cell>
          <cell r="W2391">
            <v>45504</v>
          </cell>
          <cell r="Z2391">
            <v>45440</v>
          </cell>
          <cell r="AA2391">
            <v>5</v>
          </cell>
          <cell r="AB2391">
            <v>2024</v>
          </cell>
          <cell r="AC2391">
            <v>2028</v>
          </cell>
          <cell r="AD2391">
            <v>0.77222222222222225</v>
          </cell>
          <cell r="AE2391" t="str">
            <v>&lt; 1</v>
          </cell>
          <cell r="AF2391">
            <v>29981</v>
          </cell>
          <cell r="AG2391">
            <v>43.126027397260273</v>
          </cell>
          <cell r="AH2391" t="str">
            <v>&gt;35&lt; 45</v>
          </cell>
          <cell r="AI2391">
            <v>12304113</v>
          </cell>
          <cell r="AJ2391" t="str">
            <v>06</v>
          </cell>
          <cell r="AK2391" t="str">
            <v>07078378</v>
          </cell>
          <cell r="AL2391">
            <v>43895</v>
          </cell>
          <cell r="AM2391" t="str">
            <v>FEMME</v>
          </cell>
          <cell r="AN2391" t="str">
            <v>Marié(e)</v>
          </cell>
          <cell r="AO2391">
            <v>2</v>
          </cell>
          <cell r="AP2391" t="str">
            <v>9ème année</v>
          </cell>
          <cell r="AQ2391">
            <v>3</v>
          </cell>
          <cell r="AR2391">
            <v>1</v>
          </cell>
          <cell r="AS2391">
            <v>45805.25</v>
          </cell>
          <cell r="AT2391" t="str">
            <v>Horaire</v>
          </cell>
          <cell r="AU2391">
            <v>3.7149999999999999</v>
          </cell>
          <cell r="AV2391">
            <v>17</v>
          </cell>
          <cell r="AW2391" t="str">
            <v>00100</v>
          </cell>
          <cell r="AX2391" t="str">
            <v>00002741652</v>
          </cell>
          <cell r="AY2391">
            <v>56</v>
          </cell>
          <cell r="AZ2391" t="str">
            <v>LA POSTE</v>
          </cell>
          <cell r="BA2391" t="str">
            <v>17001000000274165256</v>
          </cell>
          <cell r="BB2391">
            <v>20</v>
          </cell>
          <cell r="BC2391" t="str">
            <v xml:space="preserve">CITE RABTA MEDINA JEDIDA </v>
          </cell>
          <cell r="BD2391" t="str">
            <v>BEN AROUS</v>
          </cell>
          <cell r="BG2391">
            <v>951191770</v>
          </cell>
          <cell r="BK2391" t="str">
            <v>B-P7 AR</v>
          </cell>
          <cell r="BL2391" t="str">
            <v>1.1</v>
          </cell>
          <cell r="BU2391" t="str">
            <v>Non-Actif</v>
          </cell>
          <cell r="BV2391" t="str">
            <v>CP</v>
          </cell>
        </row>
        <row r="2392">
          <cell r="B2392">
            <v>2452</v>
          </cell>
          <cell r="C2392" t="str">
            <v>Monsieur</v>
          </cell>
          <cell r="D2392" t="str">
            <v>MAALAOUI FADHEL</v>
          </cell>
          <cell r="E2392" t="str">
            <v>SAGE Tunisia</v>
          </cell>
          <cell r="F2392" t="str">
            <v>PRODUCTION</v>
          </cell>
          <cell r="G2392" t="str">
            <v>Couturière</v>
          </cell>
          <cell r="H2392" t="str">
            <v>P7 AR</v>
          </cell>
          <cell r="I2392" t="str">
            <v>Afif</v>
          </cell>
          <cell r="J2392" t="str">
            <v>B</v>
          </cell>
          <cell r="K2392" t="str">
            <v>DIRECTS</v>
          </cell>
          <cell r="L2392" t="str">
            <v>Variable cost at standard</v>
          </cell>
          <cell r="M2392" t="str">
            <v>Couturière</v>
          </cell>
          <cell r="N2392">
            <v>45440</v>
          </cell>
          <cell r="P2392">
            <v>-249</v>
          </cell>
          <cell r="Q2392">
            <v>45465</v>
          </cell>
          <cell r="R2392" t="str">
            <v>maladie de son fils</v>
          </cell>
          <cell r="T2392" t="str">
            <v>CDD</v>
          </cell>
          <cell r="U2392" t="str">
            <v>Contractuel</v>
          </cell>
          <cell r="V2392">
            <v>45440</v>
          </cell>
          <cell r="W2392">
            <v>45473</v>
          </cell>
          <cell r="Z2392">
            <v>45440</v>
          </cell>
          <cell r="AA2392">
            <v>5</v>
          </cell>
          <cell r="AB2392">
            <v>2024</v>
          </cell>
          <cell r="AC2392">
            <v>2028</v>
          </cell>
          <cell r="AD2392">
            <v>0.77222222222222225</v>
          </cell>
          <cell r="AE2392" t="str">
            <v>&lt; 1</v>
          </cell>
          <cell r="AF2392">
            <v>33226</v>
          </cell>
          <cell r="AG2392">
            <v>34.235616438356168</v>
          </cell>
          <cell r="AH2392" t="str">
            <v>&gt;25&lt; 35</v>
          </cell>
          <cell r="AK2392" t="str">
            <v>09507365</v>
          </cell>
          <cell r="AL2392">
            <v>44404</v>
          </cell>
          <cell r="AM2392" t="str">
            <v>HOMME</v>
          </cell>
          <cell r="AN2392" t="str">
            <v>Marié(e)</v>
          </cell>
          <cell r="AO2392">
            <v>1</v>
          </cell>
          <cell r="AP2392" t="str">
            <v>7ème année</v>
          </cell>
          <cell r="AQ2392">
            <v>3</v>
          </cell>
          <cell r="AR2392">
            <v>1</v>
          </cell>
          <cell r="AS2392">
            <v>45805.25</v>
          </cell>
          <cell r="AT2392" t="str">
            <v>Horaire</v>
          </cell>
          <cell r="AU2392">
            <v>3.7149999999999999</v>
          </cell>
          <cell r="AV2392">
            <v>17</v>
          </cell>
          <cell r="AW2392" t="str">
            <v>00100</v>
          </cell>
          <cell r="AX2392" t="str">
            <v>00003454670</v>
          </cell>
          <cell r="AY2392">
            <v>46</v>
          </cell>
          <cell r="AZ2392" t="str">
            <v>LA POSTE</v>
          </cell>
          <cell r="BA2392" t="str">
            <v>17001000000345467046</v>
          </cell>
          <cell r="BB2392">
            <v>20</v>
          </cell>
          <cell r="BC2392" t="str">
            <v>QUARTIER HIDAYA JEDAIDA</v>
          </cell>
          <cell r="BD2392" t="str">
            <v>MANOUBA</v>
          </cell>
          <cell r="BG2392">
            <v>22964233</v>
          </cell>
          <cell r="BK2392" t="str">
            <v>B-P7 AR</v>
          </cell>
          <cell r="BL2392" t="str">
            <v>1.1</v>
          </cell>
          <cell r="BU2392" t="str">
            <v>Non-Actif</v>
          </cell>
          <cell r="BV2392" t="str">
            <v>CP</v>
          </cell>
        </row>
        <row r="2393">
          <cell r="B2393">
            <v>2453</v>
          </cell>
          <cell r="C2393" t="str">
            <v>Madame</v>
          </cell>
          <cell r="D2393" t="str">
            <v>HKIRI BALKIS</v>
          </cell>
          <cell r="E2393" t="str">
            <v>SAGE Tunisia</v>
          </cell>
          <cell r="F2393" t="str">
            <v>QUALITE</v>
          </cell>
          <cell r="G2393" t="str">
            <v>appolo</v>
          </cell>
          <cell r="H2393" t="str">
            <v>APPOLO</v>
          </cell>
          <cell r="I2393" t="str">
            <v>YOUSSEF KHALOUI</v>
          </cell>
          <cell r="J2393" t="str">
            <v>A</v>
          </cell>
          <cell r="K2393" t="str">
            <v>INDIRECTS</v>
          </cell>
          <cell r="L2393" t="str">
            <v>Variable cost at standard</v>
          </cell>
          <cell r="M2393" t="str">
            <v>appolo</v>
          </cell>
          <cell r="N2393">
            <v>45441</v>
          </cell>
          <cell r="P2393">
            <v>55</v>
          </cell>
          <cell r="T2393" t="str">
            <v>CDD</v>
          </cell>
          <cell r="U2393" t="str">
            <v>Contractuel</v>
          </cell>
          <cell r="V2393">
            <v>45689</v>
          </cell>
          <cell r="W2393">
            <v>45777</v>
          </cell>
          <cell r="Z2393">
            <v>45441</v>
          </cell>
          <cell r="AA2393">
            <v>5</v>
          </cell>
          <cell r="AB2393">
            <v>2024</v>
          </cell>
          <cell r="AC2393">
            <v>2028</v>
          </cell>
          <cell r="AD2393">
            <v>0.76944444444444449</v>
          </cell>
          <cell r="AE2393" t="str">
            <v>&lt; 1</v>
          </cell>
          <cell r="AF2393">
            <v>36151</v>
          </cell>
          <cell r="AG2393">
            <v>26.221917808219178</v>
          </cell>
          <cell r="AH2393" t="str">
            <v>&gt;25&lt; 35</v>
          </cell>
          <cell r="AI2393">
            <v>17283126</v>
          </cell>
          <cell r="AJ2393" t="str">
            <v>02</v>
          </cell>
          <cell r="AK2393" t="str">
            <v>14357637</v>
          </cell>
          <cell r="AL2393">
            <v>42884</v>
          </cell>
          <cell r="AM2393" t="str">
            <v>FEMME</v>
          </cell>
          <cell r="AN2393" t="str">
            <v>Célibataire</v>
          </cell>
          <cell r="AP2393" t="str">
            <v>Baccalauréat science</v>
          </cell>
          <cell r="AQ2393">
            <v>3</v>
          </cell>
          <cell r="AR2393">
            <v>1</v>
          </cell>
          <cell r="AS2393">
            <v>45806.25</v>
          </cell>
          <cell r="AT2393" t="str">
            <v>Horaire</v>
          </cell>
          <cell r="AU2393">
            <v>3.8780000000000001</v>
          </cell>
          <cell r="AV2393">
            <v>17</v>
          </cell>
          <cell r="AW2393">
            <v>53594</v>
          </cell>
          <cell r="AX2393" t="str">
            <v>01714296528</v>
          </cell>
          <cell r="AY2393">
            <v>41</v>
          </cell>
          <cell r="AZ2393" t="str">
            <v>LA POSTE</v>
          </cell>
          <cell r="BA2393" t="str">
            <v>17535940171429652841</v>
          </cell>
          <cell r="BB2393">
            <v>20</v>
          </cell>
          <cell r="BC2393" t="str">
            <v>SANHEJA OUED ELLIL</v>
          </cell>
          <cell r="BD2393" t="str">
            <v>MANOUBA</v>
          </cell>
          <cell r="BG2393">
            <v>20276640</v>
          </cell>
          <cell r="BJ2393" t="str">
            <v>SANHEJA</v>
          </cell>
          <cell r="BK2393" t="str">
            <v>A-APPOLO</v>
          </cell>
          <cell r="BL2393" t="str">
            <v>1.3</v>
          </cell>
          <cell r="BT2393">
            <v>331</v>
          </cell>
          <cell r="BU2393" t="str">
            <v>si</v>
          </cell>
        </row>
        <row r="2394">
          <cell r="B2394">
            <v>2454</v>
          </cell>
          <cell r="C2394" t="str">
            <v>Madame</v>
          </cell>
          <cell r="D2394" t="str">
            <v>HABBOUBI OUMEIMA</v>
          </cell>
          <cell r="E2394" t="str">
            <v>SAGE Tunisia</v>
          </cell>
          <cell r="F2394" t="str">
            <v>PRODUCTION</v>
          </cell>
          <cell r="G2394" t="str">
            <v>Couturière</v>
          </cell>
          <cell r="H2394" t="str">
            <v>P7 AR</v>
          </cell>
          <cell r="I2394" t="str">
            <v>FAYCEL</v>
          </cell>
          <cell r="J2394" t="str">
            <v>B</v>
          </cell>
          <cell r="K2394" t="str">
            <v>DIRECTS</v>
          </cell>
          <cell r="L2394" t="str">
            <v>Variable cost at standard</v>
          </cell>
          <cell r="M2394" t="str">
            <v>Couturière</v>
          </cell>
          <cell r="N2394">
            <v>45441</v>
          </cell>
          <cell r="P2394">
            <v>-6</v>
          </cell>
          <cell r="T2394" t="str">
            <v>CDD</v>
          </cell>
          <cell r="U2394" t="str">
            <v>Contractuel</v>
          </cell>
          <cell r="V2394">
            <v>45689</v>
          </cell>
          <cell r="W2394">
            <v>45716</v>
          </cell>
          <cell r="Z2394">
            <v>45441</v>
          </cell>
          <cell r="AA2394">
            <v>5</v>
          </cell>
          <cell r="AB2394">
            <v>2024</v>
          </cell>
          <cell r="AC2394">
            <v>2028</v>
          </cell>
          <cell r="AD2394">
            <v>0.76944444444444449</v>
          </cell>
          <cell r="AE2394" t="str">
            <v>&lt; 1</v>
          </cell>
          <cell r="AF2394">
            <v>35136</v>
          </cell>
          <cell r="AG2394">
            <v>29.002739726027396</v>
          </cell>
          <cell r="AH2394" t="str">
            <v>&gt;25&lt; 35</v>
          </cell>
          <cell r="AI2394">
            <v>16926765</v>
          </cell>
          <cell r="AJ2394" t="str">
            <v>03</v>
          </cell>
          <cell r="AK2394" t="str">
            <v>09518261</v>
          </cell>
          <cell r="AL2394">
            <v>41529</v>
          </cell>
          <cell r="AM2394" t="str">
            <v>FEMME</v>
          </cell>
          <cell r="AN2394" t="str">
            <v>Célibataire</v>
          </cell>
          <cell r="AP2394" t="str">
            <v>7ème année</v>
          </cell>
          <cell r="AQ2394">
            <v>3</v>
          </cell>
          <cell r="AR2394">
            <v>1</v>
          </cell>
          <cell r="AS2394">
            <v>45806.25</v>
          </cell>
          <cell r="AT2394" t="str">
            <v>Horaire</v>
          </cell>
          <cell r="AU2394">
            <v>3.7149999999999999</v>
          </cell>
          <cell r="AV2394">
            <v>17</v>
          </cell>
          <cell r="AW2394" t="str">
            <v>00100</v>
          </cell>
          <cell r="AX2394" t="str">
            <v>00003455291</v>
          </cell>
          <cell r="AY2394">
            <v>26</v>
          </cell>
          <cell r="AZ2394" t="str">
            <v>La poste</v>
          </cell>
          <cell r="BA2394" t="str">
            <v>17001000000345529126</v>
          </cell>
          <cell r="BB2394">
            <v>20</v>
          </cell>
          <cell r="BC2394" t="str">
            <v>CITE BEN GHNIA BATTAN MANOUBA</v>
          </cell>
          <cell r="BD2394" t="str">
            <v>MANOUBA</v>
          </cell>
          <cell r="BG2394">
            <v>23158800</v>
          </cell>
          <cell r="BJ2394" t="str">
            <v>TEBORBA</v>
          </cell>
          <cell r="BK2394" t="str">
            <v>B-P7 AR</v>
          </cell>
          <cell r="BL2394" t="str">
            <v>1.1</v>
          </cell>
          <cell r="BT2394">
            <v>233</v>
          </cell>
          <cell r="BU2394" t="str">
            <v>si</v>
          </cell>
          <cell r="BV2394" t="str">
            <v>CP</v>
          </cell>
        </row>
        <row r="2395">
          <cell r="B2395">
            <v>2455</v>
          </cell>
          <cell r="C2395" t="str">
            <v>Madame</v>
          </cell>
          <cell r="D2395" t="str">
            <v>ZERAII AIDA</v>
          </cell>
          <cell r="E2395" t="str">
            <v>SAGE Tunisia</v>
          </cell>
          <cell r="F2395" t="str">
            <v>PRODUCTION</v>
          </cell>
          <cell r="G2395" t="str">
            <v>Couturière</v>
          </cell>
          <cell r="H2395" t="str">
            <v>P7 AR</v>
          </cell>
          <cell r="I2395" t="str">
            <v>Afif</v>
          </cell>
          <cell r="J2395" t="str">
            <v>B</v>
          </cell>
          <cell r="K2395" t="str">
            <v>DIRECTS</v>
          </cell>
          <cell r="L2395" t="str">
            <v>Variable cost at standard</v>
          </cell>
          <cell r="M2395" t="str">
            <v>Couturière</v>
          </cell>
          <cell r="N2395">
            <v>45441</v>
          </cell>
          <cell r="P2395">
            <v>-218</v>
          </cell>
          <cell r="Q2395">
            <v>45504</v>
          </cell>
          <cell r="R2395" t="str">
            <v>Fin de contrat</v>
          </cell>
          <cell r="S2395" t="str">
            <v>comportement</v>
          </cell>
          <cell r="T2395" t="str">
            <v>CDD</v>
          </cell>
          <cell r="U2395" t="str">
            <v>Contractuel</v>
          </cell>
          <cell r="V2395">
            <v>45474</v>
          </cell>
          <cell r="W2395">
            <v>45504</v>
          </cell>
          <cell r="Z2395">
            <v>45441</v>
          </cell>
          <cell r="AA2395">
            <v>5</v>
          </cell>
          <cell r="AB2395">
            <v>2024</v>
          </cell>
          <cell r="AC2395">
            <v>2028</v>
          </cell>
          <cell r="AD2395">
            <v>0.76944444444444449</v>
          </cell>
          <cell r="AE2395" t="str">
            <v>&lt; 1</v>
          </cell>
          <cell r="AF2395">
            <v>28346</v>
          </cell>
          <cell r="AG2395">
            <v>47.605479452054794</v>
          </cell>
          <cell r="AH2395" t="str">
            <v>&gt;45&lt; 55</v>
          </cell>
          <cell r="AI2395">
            <v>11783068</v>
          </cell>
          <cell r="AJ2395" t="str">
            <v>07</v>
          </cell>
          <cell r="AK2395" t="str">
            <v>07034150</v>
          </cell>
          <cell r="AL2395">
            <v>40938</v>
          </cell>
          <cell r="AM2395" t="str">
            <v>FEMME</v>
          </cell>
          <cell r="AN2395" t="str">
            <v>Marié(e)</v>
          </cell>
          <cell r="AO2395">
            <v>2</v>
          </cell>
          <cell r="AP2395" t="str">
            <v>3ème année sécondaire</v>
          </cell>
          <cell r="AQ2395">
            <v>3</v>
          </cell>
          <cell r="AR2395">
            <v>1</v>
          </cell>
          <cell r="AS2395">
            <v>45806.25</v>
          </cell>
          <cell r="AT2395" t="str">
            <v>Horaire</v>
          </cell>
          <cell r="AU2395">
            <v>3.7149999999999999</v>
          </cell>
          <cell r="AV2395" t="str">
            <v>04</v>
          </cell>
          <cell r="AW2395">
            <v>11600</v>
          </cell>
          <cell r="AX2395" t="str">
            <v>04040189849</v>
          </cell>
          <cell r="AY2395">
            <v>28</v>
          </cell>
          <cell r="AZ2395" t="str">
            <v>ATTIJARI BANK</v>
          </cell>
          <cell r="BA2395" t="str">
            <v>04116000404018984928</v>
          </cell>
          <cell r="BB2395">
            <v>20</v>
          </cell>
          <cell r="BC2395" t="str">
            <v xml:space="preserve">MEDINA JEDIDA </v>
          </cell>
          <cell r="BD2395" t="str">
            <v>BEN AROUS</v>
          </cell>
          <cell r="BG2395">
            <v>52928588</v>
          </cell>
          <cell r="BH2395">
            <v>95416927</v>
          </cell>
          <cell r="BK2395" t="str">
            <v>B-P7 AR</v>
          </cell>
          <cell r="BL2395" t="str">
            <v>1.1</v>
          </cell>
          <cell r="BU2395" t="str">
            <v>Non-Actif</v>
          </cell>
          <cell r="BV2395" t="str">
            <v>CP</v>
          </cell>
        </row>
        <row r="2396">
          <cell r="B2396">
            <v>2456</v>
          </cell>
          <cell r="C2396" t="str">
            <v>Madame</v>
          </cell>
          <cell r="D2396" t="str">
            <v>OUNI ASMA</v>
          </cell>
          <cell r="E2396" t="str">
            <v>SAGE Tunisia</v>
          </cell>
          <cell r="F2396" t="str">
            <v>PRODUCTION</v>
          </cell>
          <cell r="G2396" t="str">
            <v>Contrôle Qualité</v>
          </cell>
          <cell r="H2396" t="str">
            <v>P6 AR</v>
          </cell>
          <cell r="I2396" t="str">
            <v>MASSOUD BRAHMI</v>
          </cell>
          <cell r="J2396" t="str">
            <v>B</v>
          </cell>
          <cell r="K2396" t="str">
            <v>INDIRECTS</v>
          </cell>
          <cell r="L2396" t="str">
            <v>Variable cost at standard</v>
          </cell>
          <cell r="M2396" t="str">
            <v>Contrôle Qualité</v>
          </cell>
          <cell r="N2396">
            <v>45446</v>
          </cell>
          <cell r="P2396">
            <v>-6</v>
          </cell>
          <cell r="T2396" t="str">
            <v>CDD</v>
          </cell>
          <cell r="U2396" t="str">
            <v>Contractuel</v>
          </cell>
          <cell r="V2396">
            <v>45689</v>
          </cell>
          <cell r="W2396">
            <v>45716</v>
          </cell>
          <cell r="Z2396">
            <v>45446</v>
          </cell>
          <cell r="AA2396">
            <v>6</v>
          </cell>
          <cell r="AB2396">
            <v>2024</v>
          </cell>
          <cell r="AC2396">
            <v>2028</v>
          </cell>
          <cell r="AD2396">
            <v>0.7583333333333333</v>
          </cell>
          <cell r="AE2396" t="str">
            <v>&lt; 1</v>
          </cell>
          <cell r="AF2396">
            <v>35243</v>
          </cell>
          <cell r="AG2396">
            <v>28.709589041095889</v>
          </cell>
          <cell r="AH2396" t="str">
            <v>&gt;25&lt; 35</v>
          </cell>
          <cell r="AK2396" t="str">
            <v>09947898</v>
          </cell>
          <cell r="AL2396">
            <v>45401</v>
          </cell>
          <cell r="AM2396" t="str">
            <v>FEMME</v>
          </cell>
          <cell r="AN2396" t="str">
            <v>Célibataire</v>
          </cell>
          <cell r="AP2396" t="str">
            <v>Baccalauréat+2</v>
          </cell>
          <cell r="AQ2396">
            <v>3</v>
          </cell>
          <cell r="AR2396">
            <v>1</v>
          </cell>
          <cell r="AS2396">
            <v>45811.25</v>
          </cell>
          <cell r="AT2396" t="str">
            <v>Horaire</v>
          </cell>
          <cell r="AU2396">
            <v>3.8780000000000001</v>
          </cell>
          <cell r="AV2396">
            <v>17</v>
          </cell>
          <cell r="AW2396" t="str">
            <v>00100</v>
          </cell>
          <cell r="AX2396" t="str">
            <v>00003300998</v>
          </cell>
          <cell r="AY2396">
            <v>21</v>
          </cell>
          <cell r="AZ2396" t="str">
            <v>La poste</v>
          </cell>
          <cell r="BA2396" t="str">
            <v>17001000000330099821</v>
          </cell>
          <cell r="BB2396">
            <v>20</v>
          </cell>
          <cell r="BC2396" t="str">
            <v>CITE NAKHIL ZAHROUNI</v>
          </cell>
          <cell r="BD2396" t="str">
            <v>TUNIS</v>
          </cell>
          <cell r="BG2396">
            <v>93993899</v>
          </cell>
          <cell r="BJ2396" t="str">
            <v>ZAHROUNI</v>
          </cell>
          <cell r="BK2396" t="str">
            <v>B-P6 AR</v>
          </cell>
          <cell r="BL2396" t="str">
            <v>1.3</v>
          </cell>
          <cell r="BT2396">
            <v>236</v>
          </cell>
          <cell r="BU2396" t="str">
            <v>si</v>
          </cell>
        </row>
        <row r="2397">
          <cell r="B2397">
            <v>2457</v>
          </cell>
          <cell r="C2397" t="str">
            <v>Madame</v>
          </cell>
          <cell r="D2397" t="str">
            <v>OURIMI FATHIA</v>
          </cell>
          <cell r="E2397" t="str">
            <v>SAGE Tunisia</v>
          </cell>
          <cell r="F2397" t="str">
            <v>PRODUCTION</v>
          </cell>
          <cell r="G2397" t="str">
            <v>Couturière</v>
          </cell>
          <cell r="H2397" t="str">
            <v>P7 AR</v>
          </cell>
          <cell r="I2397" t="str">
            <v>FAYCEL</v>
          </cell>
          <cell r="J2397" t="str">
            <v>B</v>
          </cell>
          <cell r="K2397" t="str">
            <v>DIRECTS</v>
          </cell>
          <cell r="L2397" t="str">
            <v>Variable cost at standard</v>
          </cell>
          <cell r="M2397" t="str">
            <v>Couturière</v>
          </cell>
          <cell r="N2397">
            <v>45446</v>
          </cell>
          <cell r="P2397">
            <v>-187</v>
          </cell>
          <cell r="Q2397">
            <v>45516</v>
          </cell>
          <cell r="R2397" t="str">
            <v>maladie de sa mére</v>
          </cell>
          <cell r="T2397" t="str">
            <v>CDD</v>
          </cell>
          <cell r="U2397" t="str">
            <v>Contractuel</v>
          </cell>
          <cell r="V2397">
            <v>45505</v>
          </cell>
          <cell r="W2397">
            <v>45535</v>
          </cell>
          <cell r="Z2397">
            <v>45446</v>
          </cell>
          <cell r="AA2397">
            <v>6</v>
          </cell>
          <cell r="AB2397">
            <v>2024</v>
          </cell>
          <cell r="AC2397">
            <v>2028</v>
          </cell>
          <cell r="AD2397">
            <v>0.7583333333333333</v>
          </cell>
          <cell r="AE2397" t="str">
            <v>&lt; 1</v>
          </cell>
          <cell r="AF2397">
            <v>29316</v>
          </cell>
          <cell r="AG2397">
            <v>44.947945205479449</v>
          </cell>
          <cell r="AH2397" t="str">
            <v>&gt;35&lt; 45</v>
          </cell>
          <cell r="AI2397">
            <v>12489251</v>
          </cell>
          <cell r="AJ2397" t="str">
            <v>07</v>
          </cell>
          <cell r="AK2397" t="str">
            <v>07360836</v>
          </cell>
          <cell r="AL2397">
            <v>42959</v>
          </cell>
          <cell r="AM2397" t="str">
            <v>FEMME</v>
          </cell>
          <cell r="AN2397" t="str">
            <v>Célibataire</v>
          </cell>
          <cell r="AP2397" t="str">
            <v>6 ème année primaire</v>
          </cell>
          <cell r="AQ2397">
            <v>3</v>
          </cell>
          <cell r="AR2397">
            <v>1</v>
          </cell>
          <cell r="AS2397">
            <v>45811.25</v>
          </cell>
          <cell r="AT2397" t="str">
            <v>Horaire</v>
          </cell>
          <cell r="AU2397">
            <v>3.7149999999999999</v>
          </cell>
          <cell r="AV2397">
            <v>17</v>
          </cell>
          <cell r="AW2397" t="str">
            <v>00100</v>
          </cell>
          <cell r="AX2397" t="str">
            <v>00001104355</v>
          </cell>
          <cell r="AY2397">
            <v>61</v>
          </cell>
          <cell r="AZ2397" t="str">
            <v>LA POSTE</v>
          </cell>
          <cell r="BA2397" t="str">
            <v>17001000000110435561</v>
          </cell>
          <cell r="BB2397">
            <v>20</v>
          </cell>
          <cell r="BC2397" t="str">
            <v xml:space="preserve">10 RUE TAYEB MOUTANABI OUED LIL </v>
          </cell>
          <cell r="BD2397" t="str">
            <v>MANOUBA</v>
          </cell>
          <cell r="BG2397">
            <v>58637172</v>
          </cell>
          <cell r="BJ2397" t="str">
            <v>OUED ELIL</v>
          </cell>
          <cell r="BK2397" t="str">
            <v>B-P7 AR</v>
          </cell>
          <cell r="BL2397" t="str">
            <v>1.1</v>
          </cell>
          <cell r="BU2397" t="str">
            <v>Non-Actif</v>
          </cell>
        </row>
        <row r="2398">
          <cell r="B2398">
            <v>2458</v>
          </cell>
          <cell r="C2398" t="str">
            <v>Madame</v>
          </cell>
          <cell r="D2398" t="str">
            <v>HAMMAMI RACHIDA</v>
          </cell>
          <cell r="E2398" t="str">
            <v>SAGE Tunisia</v>
          </cell>
          <cell r="F2398" t="str">
            <v>PRODUCTION</v>
          </cell>
          <cell r="G2398" t="str">
            <v>Couturière</v>
          </cell>
          <cell r="H2398" t="str">
            <v>P7 AR</v>
          </cell>
          <cell r="I2398" t="str">
            <v>FAYCEL</v>
          </cell>
          <cell r="J2398" t="str">
            <v>B</v>
          </cell>
          <cell r="K2398" t="str">
            <v>DIRECTS</v>
          </cell>
          <cell r="L2398" t="str">
            <v>Variable cost at standard</v>
          </cell>
          <cell r="M2398" t="str">
            <v>Couturière</v>
          </cell>
          <cell r="N2398">
            <v>45446</v>
          </cell>
          <cell r="P2398">
            <v>-6</v>
          </cell>
          <cell r="T2398" t="str">
            <v>CDD</v>
          </cell>
          <cell r="U2398" t="str">
            <v>Contractuel</v>
          </cell>
          <cell r="V2398">
            <v>45689</v>
          </cell>
          <cell r="W2398">
            <v>45716</v>
          </cell>
          <cell r="Z2398">
            <v>45446</v>
          </cell>
          <cell r="AA2398">
            <v>6</v>
          </cell>
          <cell r="AB2398">
            <v>2024</v>
          </cell>
          <cell r="AC2398">
            <v>2028</v>
          </cell>
          <cell r="AD2398">
            <v>0.7583333333333333</v>
          </cell>
          <cell r="AE2398" t="str">
            <v>&lt; 1</v>
          </cell>
          <cell r="AF2398">
            <v>28178</v>
          </cell>
          <cell r="AG2398">
            <v>48.065753424657537</v>
          </cell>
          <cell r="AH2398" t="str">
            <v>&gt;45&lt; 55</v>
          </cell>
          <cell r="AI2398">
            <v>11998016</v>
          </cell>
          <cell r="AJ2398" t="str">
            <v>04</v>
          </cell>
          <cell r="AK2398" t="str">
            <v>07305067</v>
          </cell>
          <cell r="AL2398">
            <v>43805</v>
          </cell>
          <cell r="AM2398" t="str">
            <v>FEMME</v>
          </cell>
          <cell r="AN2398" t="str">
            <v>Célibataire</v>
          </cell>
          <cell r="AP2398" t="str">
            <v>6 ème année primaire</v>
          </cell>
          <cell r="AQ2398">
            <v>3</v>
          </cell>
          <cell r="AR2398">
            <v>1</v>
          </cell>
          <cell r="AS2398">
            <v>45811.25</v>
          </cell>
          <cell r="AT2398" t="str">
            <v>Horaire</v>
          </cell>
          <cell r="AU2398">
            <v>3.7149999999999999</v>
          </cell>
          <cell r="AV2398">
            <v>17</v>
          </cell>
          <cell r="AW2398" t="str">
            <v>00100</v>
          </cell>
          <cell r="AX2398" t="str">
            <v>00002644092</v>
          </cell>
          <cell r="AY2398">
            <v>87</v>
          </cell>
          <cell r="AZ2398" t="str">
            <v>LA POSTE</v>
          </cell>
          <cell r="BA2398" t="str">
            <v>17001000000264409287</v>
          </cell>
          <cell r="BB2398">
            <v>20</v>
          </cell>
          <cell r="BC2398" t="str">
            <v>BATAN TEBORBA</v>
          </cell>
          <cell r="BD2398" t="str">
            <v>MANOUBA</v>
          </cell>
          <cell r="BG2398">
            <v>97169133</v>
          </cell>
          <cell r="BJ2398" t="str">
            <v>TEBORBA</v>
          </cell>
          <cell r="BK2398" t="str">
            <v>B-P7 AR</v>
          </cell>
          <cell r="BL2398" t="str">
            <v>1.1</v>
          </cell>
          <cell r="BT2398">
            <v>241</v>
          </cell>
          <cell r="BU2398" t="str">
            <v>si</v>
          </cell>
          <cell r="BV2398" t="str">
            <v>CP</v>
          </cell>
        </row>
        <row r="2399">
          <cell r="B2399">
            <v>2459</v>
          </cell>
          <cell r="C2399" t="str">
            <v>Madame</v>
          </cell>
          <cell r="D2399" t="str">
            <v>HABACHI IMENE</v>
          </cell>
          <cell r="E2399" t="str">
            <v>SAGE Tunisia</v>
          </cell>
          <cell r="F2399" t="str">
            <v>PRODUCTION</v>
          </cell>
          <cell r="G2399" t="str">
            <v>Couturière</v>
          </cell>
          <cell r="H2399" t="str">
            <v>P7 AR</v>
          </cell>
          <cell r="I2399" t="str">
            <v>FAYCEL</v>
          </cell>
          <cell r="J2399" t="str">
            <v>B</v>
          </cell>
          <cell r="K2399" t="str">
            <v>DIRECTS</v>
          </cell>
          <cell r="L2399" t="str">
            <v>Variable cost at standard</v>
          </cell>
          <cell r="M2399" t="str">
            <v>Couturière</v>
          </cell>
          <cell r="N2399">
            <v>45446</v>
          </cell>
          <cell r="P2399">
            <v>-6</v>
          </cell>
          <cell r="T2399" t="str">
            <v>CDD</v>
          </cell>
          <cell r="U2399" t="str">
            <v>Contractuel</v>
          </cell>
          <cell r="V2399">
            <v>45689</v>
          </cell>
          <cell r="W2399">
            <v>45716</v>
          </cell>
          <cell r="Z2399">
            <v>45446</v>
          </cell>
          <cell r="AA2399">
            <v>6</v>
          </cell>
          <cell r="AB2399">
            <v>2024</v>
          </cell>
          <cell r="AC2399">
            <v>2028</v>
          </cell>
          <cell r="AD2399">
            <v>0.7583333333333333</v>
          </cell>
          <cell r="AE2399" t="str">
            <v>&lt; 1</v>
          </cell>
          <cell r="AF2399">
            <v>31076</v>
          </cell>
          <cell r="AG2399">
            <v>40.126027397260273</v>
          </cell>
          <cell r="AH2399" t="str">
            <v>&gt;35&lt; 45</v>
          </cell>
          <cell r="AI2399">
            <v>12662851</v>
          </cell>
          <cell r="AJ2399" t="str">
            <v>03</v>
          </cell>
          <cell r="AK2399" t="str">
            <v>07374611</v>
          </cell>
          <cell r="AL2399">
            <v>43540</v>
          </cell>
          <cell r="AM2399" t="str">
            <v>FEMME</v>
          </cell>
          <cell r="AN2399" t="str">
            <v>Célibataire</v>
          </cell>
          <cell r="AP2399" t="str">
            <v xml:space="preserve">7 ème année </v>
          </cell>
          <cell r="AQ2399">
            <v>3</v>
          </cell>
          <cell r="AR2399">
            <v>1</v>
          </cell>
          <cell r="AS2399">
            <v>45811.25</v>
          </cell>
          <cell r="AT2399" t="str">
            <v>Horaire</v>
          </cell>
          <cell r="AU2399">
            <v>3.7149999999999999</v>
          </cell>
          <cell r="AV2399">
            <v>17</v>
          </cell>
          <cell r="AW2399" t="str">
            <v>00100</v>
          </cell>
          <cell r="AX2399" t="str">
            <v>00001649166</v>
          </cell>
          <cell r="AY2399">
            <v>78</v>
          </cell>
          <cell r="AZ2399" t="str">
            <v>LA POSTE</v>
          </cell>
          <cell r="BA2399" t="str">
            <v>17001000000164916678</v>
          </cell>
          <cell r="BB2399">
            <v>20</v>
          </cell>
          <cell r="BC2399" t="str">
            <v>CITE KHALED IBN EL OUALID TERMINUS 56</v>
          </cell>
          <cell r="BD2399" t="str">
            <v>MANOUBA</v>
          </cell>
          <cell r="BG2399">
            <v>50141185</v>
          </cell>
          <cell r="BJ2399" t="str">
            <v>KHALED IBN EL WALID</v>
          </cell>
          <cell r="BK2399" t="str">
            <v>B-P7 AR</v>
          </cell>
          <cell r="BL2399" t="str">
            <v>1.1</v>
          </cell>
          <cell r="BT2399">
            <v>246</v>
          </cell>
          <cell r="BU2399" t="str">
            <v>si</v>
          </cell>
          <cell r="BV2399" t="str">
            <v>CP</v>
          </cell>
        </row>
        <row r="2400">
          <cell r="B2400">
            <v>2460</v>
          </cell>
          <cell r="C2400" t="str">
            <v>Madame</v>
          </cell>
          <cell r="D2400" t="str">
            <v>DRIDI HAYET</v>
          </cell>
          <cell r="E2400" t="str">
            <v>SAGE Tunisia</v>
          </cell>
          <cell r="F2400" t="str">
            <v>PRODUCTION</v>
          </cell>
          <cell r="G2400" t="str">
            <v>Couturière</v>
          </cell>
          <cell r="H2400" t="str">
            <v>P7 AR</v>
          </cell>
          <cell r="I2400" t="str">
            <v>FAYCEL</v>
          </cell>
          <cell r="J2400" t="str">
            <v>B</v>
          </cell>
          <cell r="K2400" t="str">
            <v>DIRECTS</v>
          </cell>
          <cell r="L2400" t="str">
            <v>Variable cost at standard</v>
          </cell>
          <cell r="M2400" t="str">
            <v>Couturière</v>
          </cell>
          <cell r="N2400">
            <v>45446</v>
          </cell>
          <cell r="P2400">
            <v>-6</v>
          </cell>
          <cell r="T2400" t="str">
            <v>CDD</v>
          </cell>
          <cell r="U2400" t="str">
            <v>Contractuel</v>
          </cell>
          <cell r="V2400">
            <v>45689</v>
          </cell>
          <cell r="W2400">
            <v>45716</v>
          </cell>
          <cell r="Z2400">
            <v>45446</v>
          </cell>
          <cell r="AA2400">
            <v>6</v>
          </cell>
          <cell r="AB2400">
            <v>2024</v>
          </cell>
          <cell r="AC2400">
            <v>2028</v>
          </cell>
          <cell r="AD2400">
            <v>0.7583333333333333</v>
          </cell>
          <cell r="AE2400" t="str">
            <v>&lt; 1</v>
          </cell>
          <cell r="AF2400">
            <v>30880</v>
          </cell>
          <cell r="AG2400">
            <v>40.663013698630138</v>
          </cell>
          <cell r="AH2400" t="str">
            <v>&gt;35&lt; 45</v>
          </cell>
          <cell r="AI2400">
            <v>12909010</v>
          </cell>
          <cell r="AJ2400" t="str">
            <v>06</v>
          </cell>
          <cell r="AK2400" t="str">
            <v>07389264</v>
          </cell>
          <cell r="AL2400">
            <v>37779</v>
          </cell>
          <cell r="AM2400" t="str">
            <v>FEMME</v>
          </cell>
          <cell r="AN2400" t="str">
            <v>Célibataire</v>
          </cell>
          <cell r="AP2400" t="str">
            <v>Baccalauréat</v>
          </cell>
          <cell r="AQ2400">
            <v>3</v>
          </cell>
          <cell r="AR2400">
            <v>1</v>
          </cell>
          <cell r="AS2400">
            <v>45811.25</v>
          </cell>
          <cell r="AT2400" t="str">
            <v>Horaire</v>
          </cell>
          <cell r="AU2400">
            <v>3.7149999999999999</v>
          </cell>
          <cell r="AV2400">
            <v>17</v>
          </cell>
          <cell r="AW2400" t="str">
            <v>00100</v>
          </cell>
          <cell r="AX2400" t="str">
            <v>00001438070</v>
          </cell>
          <cell r="AY2400">
            <v>53</v>
          </cell>
          <cell r="AZ2400" t="str">
            <v>LA POSTE</v>
          </cell>
          <cell r="BA2400" t="str">
            <v>17001000000143807053</v>
          </cell>
          <cell r="BB2400">
            <v>20</v>
          </cell>
          <cell r="BC2400" t="str">
            <v>CITE KHALED IBN EL OUALID TERMINUS 56</v>
          </cell>
          <cell r="BD2400" t="str">
            <v>MANOUBA</v>
          </cell>
          <cell r="BG2400">
            <v>22240870</v>
          </cell>
          <cell r="BJ2400" t="str">
            <v>KHALED IBN EL WALID</v>
          </cell>
          <cell r="BK2400" t="str">
            <v>B-P7 AR</v>
          </cell>
          <cell r="BL2400" t="str">
            <v>1.1</v>
          </cell>
          <cell r="BT2400">
            <v>248</v>
          </cell>
          <cell r="BU2400" t="str">
            <v>si</v>
          </cell>
          <cell r="BV2400" t="str">
            <v>CP</v>
          </cell>
        </row>
        <row r="2401">
          <cell r="B2401">
            <v>2461</v>
          </cell>
          <cell r="C2401" t="str">
            <v>Madame</v>
          </cell>
          <cell r="D2401" t="str">
            <v>MEJRI ZEINEB</v>
          </cell>
          <cell r="E2401" t="str">
            <v>SAGE Tunisia</v>
          </cell>
          <cell r="F2401" t="str">
            <v>COUPE</v>
          </cell>
          <cell r="G2401" t="str">
            <v>COUPEUR</v>
          </cell>
          <cell r="H2401" t="str">
            <v>COUPE</v>
          </cell>
          <cell r="I2401" t="str">
            <v>HAITHEM SLAMA</v>
          </cell>
          <cell r="K2401" t="str">
            <v>DIRECTS</v>
          </cell>
          <cell r="L2401" t="str">
            <v>Variable cost at standard</v>
          </cell>
          <cell r="M2401" t="str">
            <v>COUPEUR</v>
          </cell>
          <cell r="N2401">
            <v>45446</v>
          </cell>
          <cell r="P2401">
            <v>-249</v>
          </cell>
          <cell r="Q2401">
            <v>45446</v>
          </cell>
          <cell r="R2401" t="str">
            <v>probléme d'intégration</v>
          </cell>
          <cell r="T2401" t="str">
            <v>CDD</v>
          </cell>
          <cell r="U2401" t="str">
            <v>Contractuel</v>
          </cell>
          <cell r="V2401">
            <v>45446</v>
          </cell>
          <cell r="W2401">
            <v>45473</v>
          </cell>
          <cell r="Z2401">
            <v>45446</v>
          </cell>
          <cell r="AA2401">
            <v>6</v>
          </cell>
          <cell r="AB2401">
            <v>2024</v>
          </cell>
          <cell r="AC2401">
            <v>2028</v>
          </cell>
          <cell r="AD2401">
            <v>0.7583333333333333</v>
          </cell>
          <cell r="AE2401" t="str">
            <v>&lt; 1</v>
          </cell>
          <cell r="AF2401">
            <v>35895</v>
          </cell>
          <cell r="AG2401">
            <v>26.923287671232877</v>
          </cell>
          <cell r="AH2401" t="str">
            <v>&gt;25&lt; 35</v>
          </cell>
          <cell r="AI2401">
            <v>17331069</v>
          </cell>
          <cell r="AJ2401" t="str">
            <v>08</v>
          </cell>
          <cell r="AK2401" t="str">
            <v>09198138</v>
          </cell>
          <cell r="AL2401">
            <v>45300</v>
          </cell>
          <cell r="AM2401" t="str">
            <v>FEMME</v>
          </cell>
          <cell r="AN2401" t="str">
            <v>Célibataire</v>
          </cell>
          <cell r="AP2401" t="str">
            <v>Baccalauréat</v>
          </cell>
          <cell r="AQ2401">
            <v>3</v>
          </cell>
          <cell r="AR2401">
            <v>1</v>
          </cell>
          <cell r="AS2401">
            <v>45811.25</v>
          </cell>
          <cell r="AT2401" t="str">
            <v>Horaire</v>
          </cell>
          <cell r="AU2401">
            <v>3.7149999999999999</v>
          </cell>
          <cell r="AV2401">
            <v>17</v>
          </cell>
          <cell r="AW2401" t="str">
            <v>00100</v>
          </cell>
          <cell r="AX2401" t="str">
            <v>00002954772</v>
          </cell>
          <cell r="AY2401">
            <v>23</v>
          </cell>
          <cell r="AZ2401" t="str">
            <v>LA POSTE</v>
          </cell>
          <cell r="BA2401" t="str">
            <v>17001000000295477223</v>
          </cell>
          <cell r="BB2401">
            <v>20</v>
          </cell>
          <cell r="BC2401" t="str">
            <v>CITE KHALED IBN EL OUALID TERMINUS 56</v>
          </cell>
          <cell r="BD2401" t="str">
            <v>MANOUBA</v>
          </cell>
          <cell r="BG2401">
            <v>28899297</v>
          </cell>
          <cell r="BK2401" t="str">
            <v>-COUPE</v>
          </cell>
          <cell r="BU2401" t="str">
            <v>Non-Actif</v>
          </cell>
        </row>
        <row r="2402">
          <cell r="B2402">
            <v>2462</v>
          </cell>
          <cell r="C2402" t="str">
            <v>Madame</v>
          </cell>
          <cell r="D2402" t="str">
            <v>BENI OMAR CHAIMA</v>
          </cell>
          <cell r="E2402" t="str">
            <v>SAGE Tunisia</v>
          </cell>
          <cell r="F2402" t="str">
            <v>QUALITE</v>
          </cell>
          <cell r="G2402" t="str">
            <v>CSL</v>
          </cell>
          <cell r="H2402" t="str">
            <v>P6 AV</v>
          </cell>
          <cell r="I2402" t="str">
            <v>Med Ali</v>
          </cell>
          <cell r="J2402" t="str">
            <v>A</v>
          </cell>
          <cell r="K2402" t="str">
            <v>INDIRECTS</v>
          </cell>
          <cell r="L2402" t="str">
            <v>Variable cost at standard</v>
          </cell>
          <cell r="M2402" t="str">
            <v>CSL</v>
          </cell>
          <cell r="N2402">
            <v>45446</v>
          </cell>
          <cell r="P2402">
            <v>-6</v>
          </cell>
          <cell r="T2402" t="str">
            <v>CDD</v>
          </cell>
          <cell r="U2402" t="str">
            <v>Contractuel</v>
          </cell>
          <cell r="V2402">
            <v>45689</v>
          </cell>
          <cell r="W2402">
            <v>45716</v>
          </cell>
          <cell r="Z2402">
            <v>45446</v>
          </cell>
          <cell r="AA2402">
            <v>6</v>
          </cell>
          <cell r="AB2402">
            <v>2024</v>
          </cell>
          <cell r="AC2402">
            <v>2028</v>
          </cell>
          <cell r="AD2402">
            <v>0.7583333333333333</v>
          </cell>
          <cell r="AE2402" t="str">
            <v>&lt; 1</v>
          </cell>
          <cell r="AF2402">
            <v>34276</v>
          </cell>
          <cell r="AG2402">
            <v>31.358904109589041</v>
          </cell>
          <cell r="AH2402" t="str">
            <v>&gt;25&lt; 35</v>
          </cell>
          <cell r="AK2402" t="str">
            <v>07959042</v>
          </cell>
          <cell r="AL2402">
            <v>45036</v>
          </cell>
          <cell r="AM2402" t="str">
            <v>FEMME</v>
          </cell>
          <cell r="AN2402" t="str">
            <v>Célibataire</v>
          </cell>
          <cell r="AP2402" t="str">
            <v>BTS EN COMMERCRE INTERNATIONAL</v>
          </cell>
          <cell r="AQ2402">
            <v>3</v>
          </cell>
          <cell r="AR2402">
            <v>1</v>
          </cell>
          <cell r="AS2402">
            <v>45811.25</v>
          </cell>
          <cell r="AT2402" t="str">
            <v>Horaire</v>
          </cell>
          <cell r="AU2402">
            <v>3.8780000000000001</v>
          </cell>
          <cell r="AV2402">
            <v>10</v>
          </cell>
          <cell r="AW2402" t="str">
            <v>04515</v>
          </cell>
          <cell r="AX2402">
            <v>80011500788</v>
          </cell>
          <cell r="AY2402" t="str">
            <v>03</v>
          </cell>
          <cell r="AZ2402" t="str">
            <v>STB</v>
          </cell>
          <cell r="BA2402" t="str">
            <v>10045158001150078803</v>
          </cell>
          <cell r="BB2402">
            <v>20</v>
          </cell>
          <cell r="BC2402" t="str">
            <v>RUE SAID IBN ZID GOBAA</v>
          </cell>
          <cell r="BD2402" t="str">
            <v>MANOUBA</v>
          </cell>
          <cell r="BG2402">
            <v>24080533</v>
          </cell>
          <cell r="BJ2402" t="str">
            <v>GOBAA</v>
          </cell>
          <cell r="BK2402" t="str">
            <v>A-P6 AV</v>
          </cell>
          <cell r="BL2402" t="str">
            <v>1.3</v>
          </cell>
          <cell r="BT2402">
            <v>1186</v>
          </cell>
          <cell r="BU2402" t="str">
            <v>si</v>
          </cell>
        </row>
        <row r="2403">
          <cell r="B2403">
            <v>2463</v>
          </cell>
          <cell r="C2403" t="str">
            <v>Madame</v>
          </cell>
          <cell r="D2403" t="str">
            <v>OUERGHI HEDIA</v>
          </cell>
          <cell r="E2403" t="str">
            <v>SAGE Tunisia</v>
          </cell>
          <cell r="F2403" t="str">
            <v>PRODUCTION</v>
          </cell>
          <cell r="G2403" t="str">
            <v>Couturière</v>
          </cell>
          <cell r="H2403" t="str">
            <v>P7 AR</v>
          </cell>
          <cell r="I2403" t="str">
            <v>FAYCEL</v>
          </cell>
          <cell r="J2403" t="str">
            <v>B</v>
          </cell>
          <cell r="K2403" t="str">
            <v>DIRECTS</v>
          </cell>
          <cell r="L2403" t="str">
            <v>Variable cost at standard</v>
          </cell>
          <cell r="M2403" t="str">
            <v>Couturière</v>
          </cell>
          <cell r="N2403">
            <v>45446</v>
          </cell>
          <cell r="P2403">
            <v>-6</v>
          </cell>
          <cell r="T2403" t="str">
            <v>CDD</v>
          </cell>
          <cell r="U2403" t="str">
            <v>Contractuel</v>
          </cell>
          <cell r="V2403">
            <v>45689</v>
          </cell>
          <cell r="W2403">
            <v>45716</v>
          </cell>
          <cell r="Z2403">
            <v>45446</v>
          </cell>
          <cell r="AA2403">
            <v>6</v>
          </cell>
          <cell r="AB2403">
            <v>2024</v>
          </cell>
          <cell r="AC2403">
            <v>2028</v>
          </cell>
          <cell r="AD2403">
            <v>0.7583333333333333</v>
          </cell>
          <cell r="AE2403" t="str">
            <v>&lt; 1</v>
          </cell>
          <cell r="AF2403">
            <v>27893</v>
          </cell>
          <cell r="AG2403">
            <v>48.846575342465755</v>
          </cell>
          <cell r="AH2403" t="str">
            <v>&gt;45&lt; 55</v>
          </cell>
          <cell r="AI2403">
            <v>11661789</v>
          </cell>
          <cell r="AJ2403" t="str">
            <v>03</v>
          </cell>
          <cell r="AK2403" t="str">
            <v>04668019</v>
          </cell>
          <cell r="AL2403">
            <v>42027</v>
          </cell>
          <cell r="AM2403" t="str">
            <v>FEMME</v>
          </cell>
          <cell r="AN2403" t="str">
            <v>Marié(e)</v>
          </cell>
          <cell r="AO2403">
            <v>2</v>
          </cell>
          <cell r="AP2403" t="str">
            <v>9ème année</v>
          </cell>
          <cell r="AQ2403">
            <v>3</v>
          </cell>
          <cell r="AR2403">
            <v>1</v>
          </cell>
          <cell r="AS2403">
            <v>45811.25</v>
          </cell>
          <cell r="AT2403" t="str">
            <v>Horaire</v>
          </cell>
          <cell r="AU2403">
            <v>3.7149999999999999</v>
          </cell>
          <cell r="AV2403" t="str">
            <v>01</v>
          </cell>
          <cell r="AW2403" t="str">
            <v>00402</v>
          </cell>
          <cell r="AX2403">
            <v>71116074474</v>
          </cell>
          <cell r="AY2403" t="str">
            <v>07</v>
          </cell>
          <cell r="AZ2403" t="str">
            <v>BT</v>
          </cell>
          <cell r="BA2403" t="str">
            <v>01004027111607447407</v>
          </cell>
          <cell r="BB2403">
            <v>20</v>
          </cell>
          <cell r="BC2403" t="str">
            <v>8 RUE TAHER MEJRI SIDI HASSINE</v>
          </cell>
          <cell r="BD2403" t="str">
            <v>TUNIS</v>
          </cell>
          <cell r="BG2403">
            <v>23626648</v>
          </cell>
          <cell r="BJ2403" t="str">
            <v>SIDI HSSINE</v>
          </cell>
          <cell r="BK2403" t="str">
            <v>B-P7 AR</v>
          </cell>
          <cell r="BL2403" t="str">
            <v>1.1</v>
          </cell>
          <cell r="BT2403">
            <v>1145</v>
          </cell>
          <cell r="BU2403" t="str">
            <v>si</v>
          </cell>
          <cell r="BV2403" t="str">
            <v>CP</v>
          </cell>
        </row>
        <row r="2404">
          <cell r="B2404">
            <v>2464</v>
          </cell>
          <cell r="C2404" t="str">
            <v>Monsieur</v>
          </cell>
          <cell r="D2404" t="str">
            <v>MERABET MOHAMED IHEB</v>
          </cell>
          <cell r="E2404" t="str">
            <v>SAGE Tunisia</v>
          </cell>
          <cell r="F2404" t="str">
            <v>COUPE</v>
          </cell>
          <cell r="G2404" t="str">
            <v>COUPEUR</v>
          </cell>
          <cell r="H2404" t="str">
            <v>COUPE</v>
          </cell>
          <cell r="I2404" t="str">
            <v>HAITHEM SLAMA</v>
          </cell>
          <cell r="K2404" t="str">
            <v>DIRECTS</v>
          </cell>
          <cell r="L2404" t="str">
            <v>Variable cost at standard</v>
          </cell>
          <cell r="M2404" t="str">
            <v>COUPEUR</v>
          </cell>
          <cell r="N2404">
            <v>45447</v>
          </cell>
          <cell r="P2404">
            <v>-6</v>
          </cell>
          <cell r="T2404" t="str">
            <v>CDD</v>
          </cell>
          <cell r="U2404" t="str">
            <v>Contractuel</v>
          </cell>
          <cell r="V2404">
            <v>45689</v>
          </cell>
          <cell r="W2404">
            <v>45716</v>
          </cell>
          <cell r="Z2404">
            <v>45447</v>
          </cell>
          <cell r="AA2404">
            <v>6</v>
          </cell>
          <cell r="AB2404">
            <v>2024</v>
          </cell>
          <cell r="AC2404">
            <v>2028</v>
          </cell>
          <cell r="AD2404">
            <v>0.75555555555555554</v>
          </cell>
          <cell r="AE2404" t="str">
            <v>&lt; 1</v>
          </cell>
          <cell r="AF2404">
            <v>36727</v>
          </cell>
          <cell r="AG2404">
            <v>24.643835616438356</v>
          </cell>
          <cell r="AH2404" t="str">
            <v>&lt; 25</v>
          </cell>
          <cell r="AI2404">
            <v>17776232</v>
          </cell>
          <cell r="AJ2404" t="str">
            <v>06</v>
          </cell>
          <cell r="AK2404" t="str">
            <v>13019433</v>
          </cell>
          <cell r="AL2404">
            <v>45006</v>
          </cell>
          <cell r="AM2404" t="str">
            <v>HOMME</v>
          </cell>
          <cell r="AN2404" t="str">
            <v>Célibataire</v>
          </cell>
          <cell r="AP2404" t="str">
            <v>Baccalauréat+ BTP multémidia informatique</v>
          </cell>
          <cell r="AQ2404">
            <v>3</v>
          </cell>
          <cell r="AR2404">
            <v>1</v>
          </cell>
          <cell r="AS2404">
            <v>45812.25</v>
          </cell>
          <cell r="AT2404" t="str">
            <v>Horaire</v>
          </cell>
          <cell r="AU2404">
            <v>3.7149999999999999</v>
          </cell>
          <cell r="AV2404" t="str">
            <v>04</v>
          </cell>
          <cell r="AW2404" t="str">
            <v>05313</v>
          </cell>
          <cell r="AX2404">
            <v>80087133682</v>
          </cell>
          <cell r="AY2404">
            <v>45</v>
          </cell>
          <cell r="AZ2404" t="str">
            <v>ATTIJARI BANK</v>
          </cell>
          <cell r="BA2404" t="str">
            <v>04053138008713368245</v>
          </cell>
          <cell r="BB2404">
            <v>20</v>
          </cell>
          <cell r="BC2404" t="str">
            <v>06 RUE 4359 ZAHROUNI</v>
          </cell>
          <cell r="BD2404" t="str">
            <v>TUNIS</v>
          </cell>
          <cell r="BG2404">
            <v>24916521</v>
          </cell>
          <cell r="BJ2404" t="str">
            <v>ZAHROUNI</v>
          </cell>
          <cell r="BK2404" t="str">
            <v>-COUPE</v>
          </cell>
          <cell r="BL2404" t="str">
            <v>1.1</v>
          </cell>
          <cell r="BU2404" t="str">
            <v>si</v>
          </cell>
        </row>
        <row r="2405">
          <cell r="B2405">
            <v>2465</v>
          </cell>
          <cell r="C2405" t="str">
            <v>Madame</v>
          </cell>
          <cell r="D2405" t="str">
            <v>CHIHA HADDA</v>
          </cell>
          <cell r="E2405" t="str">
            <v>SAGE Tunisia</v>
          </cell>
          <cell r="F2405" t="str">
            <v>PRODUCTION</v>
          </cell>
          <cell r="G2405" t="str">
            <v>Couturière</v>
          </cell>
          <cell r="H2405" t="str">
            <v>P7 AR</v>
          </cell>
          <cell r="I2405" t="str">
            <v>FAYCEL</v>
          </cell>
          <cell r="J2405" t="str">
            <v>B</v>
          </cell>
          <cell r="K2405" t="str">
            <v>DIRECTS</v>
          </cell>
          <cell r="L2405" t="str">
            <v>Variable cost at standard</v>
          </cell>
          <cell r="M2405" t="str">
            <v>Couturière</v>
          </cell>
          <cell r="N2405">
            <v>45447</v>
          </cell>
          <cell r="P2405">
            <v>-6</v>
          </cell>
          <cell r="T2405" t="str">
            <v>CDD</v>
          </cell>
          <cell r="U2405" t="str">
            <v>Contractuel</v>
          </cell>
          <cell r="V2405">
            <v>45689</v>
          </cell>
          <cell r="W2405">
            <v>45716</v>
          </cell>
          <cell r="Z2405">
            <v>45447</v>
          </cell>
          <cell r="AA2405">
            <v>6</v>
          </cell>
          <cell r="AB2405">
            <v>2024</v>
          </cell>
          <cell r="AC2405">
            <v>2028</v>
          </cell>
          <cell r="AD2405">
            <v>0.75555555555555554</v>
          </cell>
          <cell r="AE2405" t="str">
            <v>&lt; 1</v>
          </cell>
          <cell r="AF2405">
            <v>29320</v>
          </cell>
          <cell r="AG2405">
            <v>44.936986301369863</v>
          </cell>
          <cell r="AH2405" t="str">
            <v>&gt;35&lt; 45</v>
          </cell>
          <cell r="AI2405">
            <v>16813500</v>
          </cell>
          <cell r="AJ2405" t="str">
            <v>03</v>
          </cell>
          <cell r="AK2405" t="str">
            <v>07691164</v>
          </cell>
          <cell r="AL2405">
            <v>41935</v>
          </cell>
          <cell r="AM2405" t="str">
            <v>FEMME</v>
          </cell>
          <cell r="AN2405" t="str">
            <v>Marié(e)</v>
          </cell>
          <cell r="AO2405">
            <v>2</v>
          </cell>
          <cell r="AP2405" t="str">
            <v>6 ème année primaire</v>
          </cell>
          <cell r="AQ2405">
            <v>3</v>
          </cell>
          <cell r="AR2405">
            <v>1</v>
          </cell>
          <cell r="AS2405">
            <v>45812.25</v>
          </cell>
          <cell r="AT2405" t="str">
            <v>Horaire</v>
          </cell>
          <cell r="AU2405">
            <v>3.7149999999999999</v>
          </cell>
          <cell r="AV2405">
            <v>17</v>
          </cell>
          <cell r="AW2405" t="str">
            <v>00100</v>
          </cell>
          <cell r="AX2405" t="str">
            <v>00003485810</v>
          </cell>
          <cell r="AY2405">
            <v>37</v>
          </cell>
          <cell r="AZ2405" t="str">
            <v>La poste</v>
          </cell>
          <cell r="BA2405" t="str">
            <v>17001000000348581037</v>
          </cell>
          <cell r="BB2405">
            <v>20</v>
          </cell>
          <cell r="BC2405" t="str">
            <v>MORNEG</v>
          </cell>
          <cell r="BD2405" t="str">
            <v>BEN AROUS</v>
          </cell>
          <cell r="BG2405">
            <v>22511963</v>
          </cell>
          <cell r="BJ2405" t="str">
            <v>MORNAG</v>
          </cell>
          <cell r="BK2405" t="str">
            <v>B-P7 AR</v>
          </cell>
          <cell r="BL2405" t="str">
            <v>1.1</v>
          </cell>
          <cell r="BT2405">
            <v>1167</v>
          </cell>
          <cell r="BU2405" t="str">
            <v>si</v>
          </cell>
          <cell r="BV2405" t="str">
            <v>CP</v>
          </cell>
        </row>
        <row r="2406">
          <cell r="B2406">
            <v>2466</v>
          </cell>
          <cell r="C2406" t="str">
            <v>Madame</v>
          </cell>
          <cell r="D2406" t="str">
            <v>MEZOUGHI FATMA</v>
          </cell>
          <cell r="E2406" t="str">
            <v>SAGE Tunisia</v>
          </cell>
          <cell r="F2406" t="str">
            <v>PRODUCTION</v>
          </cell>
          <cell r="G2406" t="str">
            <v>Couturière</v>
          </cell>
          <cell r="H2406" t="str">
            <v>P7 AR</v>
          </cell>
          <cell r="I2406" t="str">
            <v>FAYCEL</v>
          </cell>
          <cell r="J2406" t="str">
            <v>B</v>
          </cell>
          <cell r="K2406" t="str">
            <v>DIRECTS</v>
          </cell>
          <cell r="L2406" t="str">
            <v>Variable cost at standard</v>
          </cell>
          <cell r="M2406" t="str">
            <v>Couturière</v>
          </cell>
          <cell r="N2406">
            <v>45447</v>
          </cell>
          <cell r="P2406">
            <v>-6</v>
          </cell>
          <cell r="T2406" t="str">
            <v>CDD</v>
          </cell>
          <cell r="U2406" t="str">
            <v>Contractuel</v>
          </cell>
          <cell r="V2406">
            <v>45689</v>
          </cell>
          <cell r="W2406">
            <v>45716</v>
          </cell>
          <cell r="Z2406">
            <v>45447</v>
          </cell>
          <cell r="AA2406">
            <v>6</v>
          </cell>
          <cell r="AB2406">
            <v>2024</v>
          </cell>
          <cell r="AC2406">
            <v>2028</v>
          </cell>
          <cell r="AD2406">
            <v>0.75555555555555554</v>
          </cell>
          <cell r="AE2406" t="str">
            <v>&lt; 1</v>
          </cell>
          <cell r="AF2406">
            <v>35801</v>
          </cell>
          <cell r="AG2406">
            <v>27.18082191780822</v>
          </cell>
          <cell r="AH2406" t="str">
            <v>&gt;25&lt; 35</v>
          </cell>
          <cell r="AI2406">
            <v>17216921</v>
          </cell>
          <cell r="AJ2406" t="str">
            <v>09</v>
          </cell>
          <cell r="AK2406" t="str">
            <v>14766638</v>
          </cell>
          <cell r="AL2406">
            <v>44692</v>
          </cell>
          <cell r="AM2406" t="str">
            <v>FEMME</v>
          </cell>
          <cell r="AN2406" t="str">
            <v>Célibataire</v>
          </cell>
          <cell r="AP2406" t="str">
            <v>8ème année</v>
          </cell>
          <cell r="AQ2406">
            <v>3</v>
          </cell>
          <cell r="AR2406">
            <v>1</v>
          </cell>
          <cell r="AS2406">
            <v>45812.25</v>
          </cell>
          <cell r="AT2406" t="str">
            <v>Horaire</v>
          </cell>
          <cell r="AU2406">
            <v>3.7149999999999999</v>
          </cell>
          <cell r="AV2406">
            <v>17</v>
          </cell>
          <cell r="AW2406" t="str">
            <v>00100</v>
          </cell>
          <cell r="AX2406" t="str">
            <v>00003077997</v>
          </cell>
          <cell r="AY2406">
            <v>15</v>
          </cell>
          <cell r="AZ2406" t="str">
            <v>LA POSTE</v>
          </cell>
          <cell r="BA2406" t="str">
            <v>17001000000307799715</v>
          </cell>
          <cell r="BB2406">
            <v>20</v>
          </cell>
          <cell r="BC2406" t="str">
            <v>05 RUE EL EFFA KHAZNADAR</v>
          </cell>
          <cell r="BD2406" t="str">
            <v>TUNIS</v>
          </cell>
          <cell r="BG2406">
            <v>54119557</v>
          </cell>
          <cell r="BJ2406" t="str">
            <v>KHAZNADAR</v>
          </cell>
          <cell r="BK2406" t="str">
            <v>B-P7 AR</v>
          </cell>
          <cell r="BL2406" t="str">
            <v>1.1</v>
          </cell>
          <cell r="BT2406">
            <v>1168</v>
          </cell>
          <cell r="BU2406" t="str">
            <v>si</v>
          </cell>
          <cell r="BV2406" t="str">
            <v>CP</v>
          </cell>
        </row>
        <row r="2407">
          <cell r="B2407">
            <v>2467</v>
          </cell>
          <cell r="C2407" t="str">
            <v>Madame</v>
          </cell>
          <cell r="D2407" t="str">
            <v>TORKHANI NARJES</v>
          </cell>
          <cell r="E2407" t="str">
            <v>SAGE Tunisia</v>
          </cell>
          <cell r="F2407" t="str">
            <v>PRODUCTION</v>
          </cell>
          <cell r="G2407" t="str">
            <v>Couturière</v>
          </cell>
          <cell r="H2407" t="str">
            <v>P7 AR</v>
          </cell>
          <cell r="I2407" t="str">
            <v>FAYCEL</v>
          </cell>
          <cell r="J2407" t="str">
            <v>B</v>
          </cell>
          <cell r="K2407" t="str">
            <v>DIRECTS</v>
          </cell>
          <cell r="L2407" t="str">
            <v>Variable cost at standard</v>
          </cell>
          <cell r="M2407" t="str">
            <v>Couturière</v>
          </cell>
          <cell r="N2407">
            <v>45447</v>
          </cell>
          <cell r="P2407">
            <v>-6</v>
          </cell>
          <cell r="T2407" t="str">
            <v>CDD</v>
          </cell>
          <cell r="U2407" t="str">
            <v>Contractuel</v>
          </cell>
          <cell r="V2407">
            <v>45689</v>
          </cell>
          <cell r="W2407">
            <v>45716</v>
          </cell>
          <cell r="Z2407">
            <v>45447</v>
          </cell>
          <cell r="AA2407">
            <v>6</v>
          </cell>
          <cell r="AB2407">
            <v>2024</v>
          </cell>
          <cell r="AC2407">
            <v>2028</v>
          </cell>
          <cell r="AD2407">
            <v>0.75555555555555554</v>
          </cell>
          <cell r="AE2407" t="str">
            <v>&lt; 1</v>
          </cell>
          <cell r="AF2407">
            <v>31053</v>
          </cell>
          <cell r="AG2407">
            <v>40.18904109589041</v>
          </cell>
          <cell r="AH2407" t="str">
            <v>&gt;35&lt; 45</v>
          </cell>
          <cell r="AI2407">
            <v>12663839</v>
          </cell>
          <cell r="AJ2407" t="str">
            <v>08</v>
          </cell>
          <cell r="AK2407" t="str">
            <v>07393048</v>
          </cell>
          <cell r="AL2407">
            <v>43851</v>
          </cell>
          <cell r="AM2407" t="str">
            <v>FEMME</v>
          </cell>
          <cell r="AN2407" t="str">
            <v>Marié(e)</v>
          </cell>
          <cell r="AO2407">
            <v>3</v>
          </cell>
          <cell r="AP2407" t="str">
            <v>9ème année</v>
          </cell>
          <cell r="AQ2407">
            <v>3</v>
          </cell>
          <cell r="AR2407">
            <v>1</v>
          </cell>
          <cell r="AS2407">
            <v>45812.25</v>
          </cell>
          <cell r="AT2407" t="str">
            <v>Horaire</v>
          </cell>
          <cell r="AU2407">
            <v>3.7149999999999999</v>
          </cell>
          <cell r="AV2407">
            <v>17</v>
          </cell>
          <cell r="AW2407" t="str">
            <v>00100</v>
          </cell>
          <cell r="AX2407" t="str">
            <v>00003025611</v>
          </cell>
          <cell r="AY2407">
            <v>33</v>
          </cell>
          <cell r="AZ2407" t="str">
            <v>LA POSTE</v>
          </cell>
          <cell r="BA2407" t="str">
            <v>17001000000302561133</v>
          </cell>
          <cell r="BB2407">
            <v>20</v>
          </cell>
          <cell r="BC2407" t="str">
            <v>11 RUE RAJA SANHEJA OUED ELIL</v>
          </cell>
          <cell r="BD2407" t="str">
            <v>MANOUBA</v>
          </cell>
          <cell r="BG2407">
            <v>28730254</v>
          </cell>
          <cell r="BJ2407" t="str">
            <v>SANHEJA</v>
          </cell>
          <cell r="BK2407" t="str">
            <v>B-P7 AR</v>
          </cell>
          <cell r="BL2407" t="str">
            <v>1.1</v>
          </cell>
          <cell r="BT2407">
            <v>1174</v>
          </cell>
          <cell r="BU2407" t="str">
            <v>si</v>
          </cell>
          <cell r="BV2407" t="str">
            <v>CP</v>
          </cell>
        </row>
        <row r="2408">
          <cell r="B2408">
            <v>2468</v>
          </cell>
          <cell r="C2408" t="str">
            <v>Madame</v>
          </cell>
          <cell r="D2408" t="str">
            <v>HOSNI CHAIMA</v>
          </cell>
          <cell r="E2408" t="str">
            <v>SAGE Tunisia</v>
          </cell>
          <cell r="F2408" t="str">
            <v>PRODUCTION</v>
          </cell>
          <cell r="G2408" t="str">
            <v>Prép CAMPO</v>
          </cell>
          <cell r="H2408" t="str">
            <v>P7 AR</v>
          </cell>
          <cell r="I2408" t="str">
            <v>Safa</v>
          </cell>
          <cell r="J2408" t="str">
            <v>B</v>
          </cell>
          <cell r="K2408" t="str">
            <v>DIRECTS</v>
          </cell>
          <cell r="L2408" t="str">
            <v>Variable cost at standard</v>
          </cell>
          <cell r="M2408" t="str">
            <v>Prép CAMPO</v>
          </cell>
          <cell r="N2408">
            <v>45448</v>
          </cell>
          <cell r="P2408">
            <v>-6</v>
          </cell>
          <cell r="T2408" t="str">
            <v>CDD</v>
          </cell>
          <cell r="U2408" t="str">
            <v>Contractuel</v>
          </cell>
          <cell r="V2408">
            <v>45689</v>
          </cell>
          <cell r="W2408">
            <v>45716</v>
          </cell>
          <cell r="Z2408">
            <v>45448</v>
          </cell>
          <cell r="AA2408">
            <v>6</v>
          </cell>
          <cell r="AB2408">
            <v>2024</v>
          </cell>
          <cell r="AC2408">
            <v>2028</v>
          </cell>
          <cell r="AD2408">
            <v>0.75277777777777777</v>
          </cell>
          <cell r="AE2408" t="str">
            <v>&lt; 1</v>
          </cell>
          <cell r="AF2408">
            <v>35704</v>
          </cell>
          <cell r="AG2408">
            <v>27.446575342465753</v>
          </cell>
          <cell r="AH2408" t="str">
            <v>&gt;25&lt; 35</v>
          </cell>
          <cell r="AI2408">
            <v>17779258</v>
          </cell>
          <cell r="AJ2408" t="str">
            <v>09</v>
          </cell>
          <cell r="AK2408" t="str">
            <v>12353734</v>
          </cell>
          <cell r="AL2408">
            <v>42845</v>
          </cell>
          <cell r="AM2408" t="str">
            <v>FEMME</v>
          </cell>
          <cell r="AN2408" t="str">
            <v>Célibataire</v>
          </cell>
          <cell r="AP2408" t="str">
            <v>2ème année sécondaire</v>
          </cell>
          <cell r="AQ2408">
            <v>3</v>
          </cell>
          <cell r="AR2408">
            <v>1</v>
          </cell>
          <cell r="AS2408">
            <v>45813.25</v>
          </cell>
          <cell r="AT2408" t="str">
            <v>Horaire</v>
          </cell>
          <cell r="AU2408">
            <v>3.7149999999999999</v>
          </cell>
          <cell r="AV2408">
            <v>17</v>
          </cell>
          <cell r="AW2408">
            <v>53594</v>
          </cell>
          <cell r="AX2408" t="str">
            <v>01741141044</v>
          </cell>
          <cell r="AY2408">
            <v>64</v>
          </cell>
          <cell r="AZ2408" t="str">
            <v>La poste</v>
          </cell>
          <cell r="BA2408" t="str">
            <v>17535940174114104464</v>
          </cell>
          <cell r="BB2408">
            <v>20</v>
          </cell>
          <cell r="BC2408" t="str">
            <v>OUED GUERIENA DENDEN</v>
          </cell>
          <cell r="BD2408" t="str">
            <v>MANOUBA</v>
          </cell>
          <cell r="BG2408">
            <v>52375248</v>
          </cell>
          <cell r="BJ2408" t="str">
            <v>DENDEN</v>
          </cell>
          <cell r="BK2408" t="str">
            <v>B-P7 AR</v>
          </cell>
          <cell r="BL2408" t="str">
            <v>1.1</v>
          </cell>
          <cell r="BT2408">
            <v>167</v>
          </cell>
          <cell r="BU2408" t="str">
            <v>si</v>
          </cell>
          <cell r="BV2408" t="str">
            <v>CP</v>
          </cell>
        </row>
        <row r="2409">
          <cell r="B2409">
            <v>2469</v>
          </cell>
          <cell r="C2409" t="str">
            <v>Madame</v>
          </cell>
          <cell r="D2409" t="str">
            <v>HAMMAMI MARAM</v>
          </cell>
          <cell r="E2409" t="str">
            <v>SAGE Tunisia</v>
          </cell>
          <cell r="F2409" t="str">
            <v>PRODUCTION</v>
          </cell>
          <cell r="G2409" t="str">
            <v>Couturière</v>
          </cell>
          <cell r="H2409" t="str">
            <v>P7 AR</v>
          </cell>
          <cell r="I2409" t="str">
            <v>FAYCEL</v>
          </cell>
          <cell r="J2409" t="str">
            <v>B</v>
          </cell>
          <cell r="K2409" t="str">
            <v>DIRECTS</v>
          </cell>
          <cell r="L2409" t="str">
            <v>Variable cost at standard</v>
          </cell>
          <cell r="M2409" t="str">
            <v>Couturière</v>
          </cell>
          <cell r="N2409">
            <v>45448</v>
          </cell>
          <cell r="P2409">
            <v>-6</v>
          </cell>
          <cell r="T2409" t="str">
            <v>CDD</v>
          </cell>
          <cell r="U2409" t="str">
            <v>Contractuel</v>
          </cell>
          <cell r="V2409">
            <v>45689</v>
          </cell>
          <cell r="W2409">
            <v>45716</v>
          </cell>
          <cell r="Z2409">
            <v>45448</v>
          </cell>
          <cell r="AA2409">
            <v>6</v>
          </cell>
          <cell r="AB2409">
            <v>2024</v>
          </cell>
          <cell r="AC2409">
            <v>2028</v>
          </cell>
          <cell r="AD2409">
            <v>0.75277777777777777</v>
          </cell>
          <cell r="AE2409" t="str">
            <v>&lt; 1</v>
          </cell>
          <cell r="AF2409">
            <v>37259</v>
          </cell>
          <cell r="AG2409">
            <v>23.186301369863013</v>
          </cell>
          <cell r="AH2409" t="str">
            <v>&lt; 25</v>
          </cell>
          <cell r="AI2409">
            <v>17784019</v>
          </cell>
          <cell r="AJ2409" t="str">
            <v>09</v>
          </cell>
          <cell r="AK2409" t="str">
            <v>09532986</v>
          </cell>
          <cell r="AL2409">
            <v>44453</v>
          </cell>
          <cell r="AM2409" t="str">
            <v>FEMME</v>
          </cell>
          <cell r="AN2409" t="str">
            <v>Célibataire</v>
          </cell>
          <cell r="AP2409" t="str">
            <v>Baccalauréat</v>
          </cell>
          <cell r="AQ2409">
            <v>3</v>
          </cell>
          <cell r="AR2409">
            <v>1</v>
          </cell>
          <cell r="AS2409">
            <v>45813.25</v>
          </cell>
          <cell r="AT2409" t="str">
            <v>Horaire</v>
          </cell>
          <cell r="AU2409">
            <v>3.7149999999999999</v>
          </cell>
          <cell r="AV2409">
            <v>17</v>
          </cell>
          <cell r="AW2409" t="str">
            <v>00100</v>
          </cell>
          <cell r="AX2409" t="str">
            <v>00003462860</v>
          </cell>
          <cell r="AY2409">
            <v>17</v>
          </cell>
          <cell r="AZ2409" t="str">
            <v>La poste</v>
          </cell>
          <cell r="BA2409" t="str">
            <v>17001000000346286017</v>
          </cell>
          <cell r="BB2409">
            <v>20</v>
          </cell>
          <cell r="BC2409" t="str">
            <v>ZEHRA JEDAIDA</v>
          </cell>
          <cell r="BD2409" t="str">
            <v>MANOUBA</v>
          </cell>
          <cell r="BG2409">
            <v>51620588</v>
          </cell>
          <cell r="BJ2409" t="str">
            <v>JDAIDA</v>
          </cell>
          <cell r="BK2409" t="str">
            <v>B-P7 AR</v>
          </cell>
          <cell r="BL2409" t="str">
            <v>1.1</v>
          </cell>
          <cell r="BT2409">
            <v>220</v>
          </cell>
          <cell r="BU2409" t="str">
            <v>si</v>
          </cell>
          <cell r="BV2409" t="str">
            <v>CP</v>
          </cell>
        </row>
        <row r="2410">
          <cell r="B2410">
            <v>2470</v>
          </cell>
          <cell r="C2410" t="str">
            <v>Madame</v>
          </cell>
          <cell r="D2410" t="str">
            <v xml:space="preserve">GHOUL NEILA </v>
          </cell>
          <cell r="E2410" t="str">
            <v>SAGE Tunisia</v>
          </cell>
          <cell r="F2410" t="str">
            <v>PRODUCTION</v>
          </cell>
          <cell r="G2410" t="str">
            <v>Couturière</v>
          </cell>
          <cell r="H2410" t="str">
            <v>P7 AR</v>
          </cell>
          <cell r="I2410" t="str">
            <v>FAYCEL</v>
          </cell>
          <cell r="J2410" t="str">
            <v>B</v>
          </cell>
          <cell r="K2410" t="str">
            <v>DIRECTS</v>
          </cell>
          <cell r="L2410" t="str">
            <v>Variable cost at standard</v>
          </cell>
          <cell r="M2410" t="str">
            <v>Couturière</v>
          </cell>
          <cell r="N2410">
            <v>45448</v>
          </cell>
          <cell r="P2410">
            <v>-6</v>
          </cell>
          <cell r="T2410" t="str">
            <v>CDD</v>
          </cell>
          <cell r="U2410" t="str">
            <v>Contractuel</v>
          </cell>
          <cell r="V2410">
            <v>45689</v>
          </cell>
          <cell r="W2410">
            <v>45716</v>
          </cell>
          <cell r="Z2410">
            <v>45448</v>
          </cell>
          <cell r="AA2410">
            <v>6</v>
          </cell>
          <cell r="AB2410">
            <v>2024</v>
          </cell>
          <cell r="AC2410">
            <v>2028</v>
          </cell>
          <cell r="AD2410">
            <v>0.75277777777777777</v>
          </cell>
          <cell r="AE2410" t="str">
            <v>&lt; 1</v>
          </cell>
          <cell r="AF2410">
            <v>28522</v>
          </cell>
          <cell r="AG2410">
            <v>47.123287671232873</v>
          </cell>
          <cell r="AH2410" t="str">
            <v>&gt;45&lt; 55</v>
          </cell>
          <cell r="AI2410">
            <v>12159913</v>
          </cell>
          <cell r="AJ2410" t="str">
            <v>06</v>
          </cell>
          <cell r="AK2410" t="str">
            <v>07309655</v>
          </cell>
          <cell r="AL2410">
            <v>44084</v>
          </cell>
          <cell r="AM2410" t="str">
            <v>FEMME</v>
          </cell>
          <cell r="AN2410" t="str">
            <v>Marié(e)</v>
          </cell>
          <cell r="AO2410">
            <v>3</v>
          </cell>
          <cell r="AP2410" t="str">
            <v>2ème année sécondaire</v>
          </cell>
          <cell r="AQ2410">
            <v>3</v>
          </cell>
          <cell r="AR2410">
            <v>1</v>
          </cell>
          <cell r="AS2410">
            <v>45813.25</v>
          </cell>
          <cell r="AT2410" t="str">
            <v>Horaire</v>
          </cell>
          <cell r="AU2410">
            <v>3.7149999999999999</v>
          </cell>
          <cell r="AV2410">
            <v>17</v>
          </cell>
          <cell r="AW2410" t="str">
            <v>00100</v>
          </cell>
          <cell r="AX2410" t="str">
            <v>00002898530</v>
          </cell>
          <cell r="AY2410">
            <v>66</v>
          </cell>
          <cell r="AZ2410" t="str">
            <v>LA POSTE</v>
          </cell>
          <cell r="BA2410" t="str">
            <v>17001000000289853066</v>
          </cell>
          <cell r="BB2410">
            <v>20</v>
          </cell>
          <cell r="BC2410" t="str">
            <v xml:space="preserve">RUE HBIB BORGUIBA JEDAIDA </v>
          </cell>
          <cell r="BD2410" t="str">
            <v>MANOUBA</v>
          </cell>
          <cell r="BG2410">
            <v>24578894</v>
          </cell>
          <cell r="BJ2410" t="str">
            <v>JDAIDA</v>
          </cell>
          <cell r="BK2410" t="str">
            <v>B-P7 AR</v>
          </cell>
          <cell r="BL2410" t="str">
            <v>1.1</v>
          </cell>
          <cell r="BT2410">
            <v>1166</v>
          </cell>
          <cell r="BU2410" t="str">
            <v>si</v>
          </cell>
          <cell r="BV2410" t="str">
            <v>CP</v>
          </cell>
        </row>
        <row r="2411">
          <cell r="B2411">
            <v>2471</v>
          </cell>
          <cell r="C2411" t="str">
            <v>Madame</v>
          </cell>
          <cell r="D2411" t="str">
            <v>OUECHTETI RIHAB</v>
          </cell>
          <cell r="E2411" t="str">
            <v>SAGE Tunisia</v>
          </cell>
          <cell r="F2411" t="str">
            <v>PRODUCTION</v>
          </cell>
          <cell r="G2411" t="str">
            <v>Couturière</v>
          </cell>
          <cell r="H2411" t="str">
            <v>P7 AR</v>
          </cell>
          <cell r="I2411" t="str">
            <v>FAYCEL</v>
          </cell>
          <cell r="J2411" t="str">
            <v>B</v>
          </cell>
          <cell r="K2411" t="str">
            <v>DIRECTS</v>
          </cell>
          <cell r="L2411" t="str">
            <v>Variable cost at standard</v>
          </cell>
          <cell r="M2411" t="str">
            <v>Couturière</v>
          </cell>
          <cell r="N2411">
            <v>45448</v>
          </cell>
          <cell r="P2411">
            <v>-6</v>
          </cell>
          <cell r="T2411" t="str">
            <v>CDD</v>
          </cell>
          <cell r="U2411" t="str">
            <v>Contractuel</v>
          </cell>
          <cell r="V2411">
            <v>45689</v>
          </cell>
          <cell r="W2411">
            <v>45716</v>
          </cell>
          <cell r="Z2411">
            <v>45448</v>
          </cell>
          <cell r="AA2411">
            <v>6</v>
          </cell>
          <cell r="AB2411">
            <v>2024</v>
          </cell>
          <cell r="AC2411">
            <v>2028</v>
          </cell>
          <cell r="AD2411">
            <v>0.75277777777777777</v>
          </cell>
          <cell r="AE2411" t="str">
            <v>&lt; 1</v>
          </cell>
          <cell r="AF2411">
            <v>36045</v>
          </cell>
          <cell r="AG2411">
            <v>26.512328767123286</v>
          </cell>
          <cell r="AH2411" t="str">
            <v>&gt;25&lt; 35</v>
          </cell>
          <cell r="AI2411">
            <v>17331219</v>
          </cell>
          <cell r="AJ2411" t="str">
            <v>07</v>
          </cell>
          <cell r="AK2411" t="str">
            <v>07483004</v>
          </cell>
          <cell r="AL2411">
            <v>42039</v>
          </cell>
          <cell r="AM2411" t="str">
            <v>FEMME</v>
          </cell>
          <cell r="AN2411" t="str">
            <v>Célibataire</v>
          </cell>
          <cell r="AP2411" t="str">
            <v>1ère année sécondaire</v>
          </cell>
          <cell r="AQ2411">
            <v>3</v>
          </cell>
          <cell r="AR2411">
            <v>1</v>
          </cell>
          <cell r="AS2411">
            <v>45813.25</v>
          </cell>
          <cell r="AT2411" t="str">
            <v>Horaire</v>
          </cell>
          <cell r="AU2411">
            <v>3.7149999999999999</v>
          </cell>
          <cell r="AV2411" t="str">
            <v>08</v>
          </cell>
          <cell r="AW2411" t="str">
            <v>07602</v>
          </cell>
          <cell r="AX2411">
            <v>30320044532</v>
          </cell>
          <cell r="AY2411" t="str">
            <v>05</v>
          </cell>
          <cell r="AZ2411" t="str">
            <v>BIAT</v>
          </cell>
          <cell r="BA2411" t="str">
            <v>08076023032004453205</v>
          </cell>
          <cell r="BB2411">
            <v>20</v>
          </cell>
          <cell r="BC2411" t="str">
            <v xml:space="preserve">10 RUE 1116 CITE TADHAMEN </v>
          </cell>
          <cell r="BD2411" t="str">
            <v>ARIANA</v>
          </cell>
          <cell r="BG2411">
            <v>99235893</v>
          </cell>
          <cell r="BJ2411" t="str">
            <v>ETTADHAMEN</v>
          </cell>
          <cell r="BK2411" t="str">
            <v>B-P7 AR</v>
          </cell>
          <cell r="BL2411" t="str">
            <v>1.1</v>
          </cell>
          <cell r="BT2411">
            <v>1171</v>
          </cell>
          <cell r="BU2411" t="str">
            <v>si</v>
          </cell>
          <cell r="BV2411" t="str">
            <v>CP</v>
          </cell>
        </row>
        <row r="2412">
          <cell r="B2412">
            <v>2472</v>
          </cell>
          <cell r="C2412" t="str">
            <v>Madame</v>
          </cell>
          <cell r="D2412" t="str">
            <v>GHANMI ABIR</v>
          </cell>
          <cell r="E2412" t="str">
            <v>SAGE Tunisia</v>
          </cell>
          <cell r="F2412" t="str">
            <v>PRODUCTION</v>
          </cell>
          <cell r="G2412" t="str">
            <v>Couturière</v>
          </cell>
          <cell r="H2412" t="str">
            <v>P7 AR</v>
          </cell>
          <cell r="I2412" t="str">
            <v>FAYCEL</v>
          </cell>
          <cell r="J2412" t="str">
            <v>B</v>
          </cell>
          <cell r="K2412" t="str">
            <v>DIRECTS</v>
          </cell>
          <cell r="L2412" t="str">
            <v>Variable cost at standard</v>
          </cell>
          <cell r="M2412" t="str">
            <v>Couturière</v>
          </cell>
          <cell r="N2412">
            <v>45448</v>
          </cell>
          <cell r="P2412">
            <v>-6</v>
          </cell>
          <cell r="T2412" t="str">
            <v>CDD</v>
          </cell>
          <cell r="U2412" t="str">
            <v>Contractuel</v>
          </cell>
          <cell r="V2412">
            <v>45689</v>
          </cell>
          <cell r="W2412">
            <v>45716</v>
          </cell>
          <cell r="Z2412">
            <v>45448</v>
          </cell>
          <cell r="AA2412">
            <v>6</v>
          </cell>
          <cell r="AB2412">
            <v>2024</v>
          </cell>
          <cell r="AC2412">
            <v>2028</v>
          </cell>
          <cell r="AD2412">
            <v>0.75277777777777777</v>
          </cell>
          <cell r="AE2412" t="str">
            <v>&lt; 1</v>
          </cell>
          <cell r="AF2412">
            <v>35266</v>
          </cell>
          <cell r="AG2412">
            <v>28.646575342465752</v>
          </cell>
          <cell r="AH2412" t="str">
            <v>&gt;25&lt; 35</v>
          </cell>
          <cell r="AI2412">
            <v>17061631</v>
          </cell>
          <cell r="AJ2412" t="str">
            <v>00</v>
          </cell>
          <cell r="AK2412" t="str">
            <v>11650630</v>
          </cell>
          <cell r="AL2412">
            <v>44600</v>
          </cell>
          <cell r="AM2412" t="str">
            <v>FEMME</v>
          </cell>
          <cell r="AN2412" t="str">
            <v>Célibataire</v>
          </cell>
          <cell r="AP2412" t="str">
            <v>9ème année+Formation couture</v>
          </cell>
          <cell r="AQ2412">
            <v>3</v>
          </cell>
          <cell r="AR2412">
            <v>1</v>
          </cell>
          <cell r="AS2412">
            <v>45813.25</v>
          </cell>
          <cell r="AT2412" t="str">
            <v>Horaire</v>
          </cell>
          <cell r="AU2412">
            <v>3.7149999999999999</v>
          </cell>
          <cell r="AV2412">
            <v>25</v>
          </cell>
          <cell r="AW2412" t="str">
            <v>01000</v>
          </cell>
          <cell r="AX2412" t="str">
            <v>00001029068</v>
          </cell>
          <cell r="AY2412">
            <v>56</v>
          </cell>
          <cell r="AZ2412" t="str">
            <v>ZITOUNA BANK</v>
          </cell>
          <cell r="BA2412" t="str">
            <v>25010000000102906856</v>
          </cell>
          <cell r="BB2412">
            <v>20</v>
          </cell>
          <cell r="BC2412" t="str">
            <v>JAYARA SIDI HASSINE</v>
          </cell>
          <cell r="BD2412" t="str">
            <v>TUNIS</v>
          </cell>
          <cell r="BG2412">
            <v>55211080</v>
          </cell>
          <cell r="BJ2412" t="str">
            <v>JAYARA</v>
          </cell>
          <cell r="BK2412" t="str">
            <v>B-P7 AR</v>
          </cell>
          <cell r="BL2412" t="str">
            <v>1.1</v>
          </cell>
          <cell r="BT2412">
            <v>1175</v>
          </cell>
          <cell r="BU2412" t="str">
            <v>si</v>
          </cell>
          <cell r="BV2412" t="str">
            <v>CP</v>
          </cell>
        </row>
        <row r="2413">
          <cell r="B2413">
            <v>2473</v>
          </cell>
          <cell r="C2413" t="str">
            <v>Madame</v>
          </cell>
          <cell r="D2413" t="str">
            <v>HAJJI NOUR EL HOUDA</v>
          </cell>
          <cell r="E2413" t="str">
            <v>SAGE Tunisia</v>
          </cell>
          <cell r="F2413" t="str">
            <v>PRODUCTION</v>
          </cell>
          <cell r="G2413" t="str">
            <v>Contrôle Qualité</v>
          </cell>
          <cell r="H2413" t="str">
            <v>P7 AR</v>
          </cell>
          <cell r="I2413" t="str">
            <v>FAYCEL</v>
          </cell>
          <cell r="J2413" t="str">
            <v>B</v>
          </cell>
          <cell r="K2413" t="str">
            <v>INDIRECTS</v>
          </cell>
          <cell r="L2413" t="str">
            <v>Variable cost at standard</v>
          </cell>
          <cell r="M2413" t="str">
            <v>Contrôle Qualité</v>
          </cell>
          <cell r="N2413">
            <v>45450</v>
          </cell>
          <cell r="P2413">
            <v>-157</v>
          </cell>
          <cell r="Q2413">
            <v>45572</v>
          </cell>
          <cell r="R2413" t="str">
            <v>personnel</v>
          </cell>
          <cell r="T2413" t="str">
            <v>CDD</v>
          </cell>
          <cell r="U2413" t="str">
            <v>Contractuel</v>
          </cell>
          <cell r="V2413">
            <v>45536</v>
          </cell>
          <cell r="W2413">
            <v>45565</v>
          </cell>
          <cell r="Z2413">
            <v>45450</v>
          </cell>
          <cell r="AA2413">
            <v>6</v>
          </cell>
          <cell r="AB2413">
            <v>2024</v>
          </cell>
          <cell r="AC2413">
            <v>2028</v>
          </cell>
          <cell r="AD2413">
            <v>0.74722222222222223</v>
          </cell>
          <cell r="AE2413" t="str">
            <v>&lt; 1</v>
          </cell>
          <cell r="AF2413">
            <v>37220</v>
          </cell>
          <cell r="AG2413">
            <v>23.293150684931508</v>
          </cell>
          <cell r="AH2413" t="str">
            <v>&lt; 25</v>
          </cell>
          <cell r="AK2413" t="str">
            <v>11670853</v>
          </cell>
          <cell r="AL2413">
            <v>43745</v>
          </cell>
          <cell r="AM2413" t="str">
            <v>FEMME</v>
          </cell>
          <cell r="AN2413" t="str">
            <v>Célibataire</v>
          </cell>
          <cell r="AP2413" t="str">
            <v>Licence en comptabilité</v>
          </cell>
          <cell r="AQ2413">
            <v>3</v>
          </cell>
          <cell r="AR2413">
            <v>1</v>
          </cell>
          <cell r="AS2413">
            <v>45815.25</v>
          </cell>
          <cell r="AT2413" t="str">
            <v>Horaire</v>
          </cell>
          <cell r="AU2413">
            <v>3.8780000000000001</v>
          </cell>
          <cell r="AV2413">
            <v>17</v>
          </cell>
          <cell r="AW2413" t="str">
            <v>00100</v>
          </cell>
          <cell r="AX2413" t="str">
            <v>00003461696</v>
          </cell>
          <cell r="AY2413">
            <v>17</v>
          </cell>
          <cell r="AZ2413" t="str">
            <v>LA POSTE</v>
          </cell>
          <cell r="BA2413" t="str">
            <v>17001000000346169617</v>
          </cell>
          <cell r="BB2413">
            <v>20</v>
          </cell>
          <cell r="BC2413" t="str">
            <v>03 RUE 4498 CITE HOUASS HRAIRIA</v>
          </cell>
          <cell r="BD2413" t="str">
            <v>TUNIS</v>
          </cell>
          <cell r="BG2413">
            <v>92565494</v>
          </cell>
          <cell r="BJ2413" t="str">
            <v>HRAIRIA</v>
          </cell>
          <cell r="BK2413" t="str">
            <v>B-P7 AR</v>
          </cell>
          <cell r="BL2413" t="str">
            <v>1.3</v>
          </cell>
          <cell r="BU2413" t="str">
            <v>Non-Actif</v>
          </cell>
        </row>
        <row r="2414">
          <cell r="B2414">
            <v>2474</v>
          </cell>
          <cell r="C2414" t="str">
            <v>Madame</v>
          </cell>
          <cell r="D2414" t="str">
            <v>FARHANI SOUAD</v>
          </cell>
          <cell r="E2414" t="str">
            <v>SAGE Tunisia</v>
          </cell>
          <cell r="F2414" t="str">
            <v>PRODUCTION</v>
          </cell>
          <cell r="G2414" t="str">
            <v>Couturière</v>
          </cell>
          <cell r="H2414" t="str">
            <v>P6 AR</v>
          </cell>
          <cell r="I2414" t="str">
            <v>Bel Hadj Mohamed</v>
          </cell>
          <cell r="J2414" t="str">
            <v>A</v>
          </cell>
          <cell r="K2414" t="str">
            <v>DIRECTS</v>
          </cell>
          <cell r="L2414" t="str">
            <v>Variable cost at standard</v>
          </cell>
          <cell r="M2414" t="str">
            <v>Couturière</v>
          </cell>
          <cell r="N2414">
            <v>45448</v>
          </cell>
          <cell r="P2414">
            <v>-187</v>
          </cell>
          <cell r="Q2414">
            <v>45527</v>
          </cell>
          <cell r="R2414" t="str">
            <v>salaire</v>
          </cell>
          <cell r="T2414" t="str">
            <v>CDD</v>
          </cell>
          <cell r="U2414" t="str">
            <v>Contractuel</v>
          </cell>
          <cell r="V2414">
            <v>45505</v>
          </cell>
          <cell r="W2414">
            <v>45535</v>
          </cell>
          <cell r="Z2414">
            <v>45448</v>
          </cell>
          <cell r="AA2414">
            <v>6</v>
          </cell>
          <cell r="AB2414">
            <v>2024</v>
          </cell>
          <cell r="AC2414">
            <v>2028</v>
          </cell>
          <cell r="AD2414">
            <v>0.75277777777777777</v>
          </cell>
          <cell r="AE2414" t="str">
            <v>&lt; 1</v>
          </cell>
          <cell r="AF2414">
            <v>24826</v>
          </cell>
          <cell r="AG2414">
            <v>57.249315068493154</v>
          </cell>
          <cell r="AH2414" t="str">
            <v>&gt; 55</v>
          </cell>
          <cell r="AI2414">
            <v>11667450</v>
          </cell>
          <cell r="AJ2414" t="str">
            <v>08</v>
          </cell>
          <cell r="AK2414" t="str">
            <v>05216592</v>
          </cell>
          <cell r="AL2414">
            <v>37279</v>
          </cell>
          <cell r="AM2414" t="str">
            <v>FEMME</v>
          </cell>
          <cell r="AN2414" t="str">
            <v>Marié(e)</v>
          </cell>
          <cell r="AO2414">
            <v>1</v>
          </cell>
          <cell r="AP2414" t="str">
            <v>6 ème année primaire</v>
          </cell>
          <cell r="AQ2414">
            <v>3</v>
          </cell>
          <cell r="AR2414">
            <v>1</v>
          </cell>
          <cell r="AS2414">
            <v>45813.25</v>
          </cell>
          <cell r="AT2414" t="str">
            <v>Horaire</v>
          </cell>
          <cell r="AU2414">
            <v>3.7149999999999999</v>
          </cell>
          <cell r="AV2414">
            <v>17</v>
          </cell>
          <cell r="AW2414" t="str">
            <v>00100</v>
          </cell>
          <cell r="AX2414" t="str">
            <v>00003110729</v>
          </cell>
          <cell r="AY2414">
            <v>80</v>
          </cell>
          <cell r="AZ2414" t="str">
            <v>LA POSTE</v>
          </cell>
          <cell r="BA2414" t="str">
            <v>17001000000311072980</v>
          </cell>
          <cell r="BB2414">
            <v>20</v>
          </cell>
          <cell r="BC2414" t="str">
            <v xml:space="preserve">RUE 8046 DOUAR HICHER </v>
          </cell>
          <cell r="BD2414" t="str">
            <v>MANOUBA</v>
          </cell>
          <cell r="BG2414">
            <v>26242588</v>
          </cell>
          <cell r="BK2414" t="str">
            <v>A-P6 AR</v>
          </cell>
          <cell r="BL2414" t="str">
            <v>1.1</v>
          </cell>
          <cell r="BU2414" t="str">
            <v>Non-Actif</v>
          </cell>
        </row>
        <row r="2415">
          <cell r="B2415">
            <v>2475</v>
          </cell>
          <cell r="C2415" t="str">
            <v>Madame</v>
          </cell>
          <cell r="D2415" t="str">
            <v>JAOUADI HANENE</v>
          </cell>
          <cell r="E2415" t="str">
            <v>SAGE Tunisia</v>
          </cell>
          <cell r="F2415" t="str">
            <v>PRODUCTION</v>
          </cell>
          <cell r="G2415" t="str">
            <v>Couturière</v>
          </cell>
          <cell r="H2415" t="str">
            <v>Panda</v>
          </cell>
          <cell r="I2415" t="str">
            <v>FAWZI SENDESNI</v>
          </cell>
          <cell r="J2415" t="str">
            <v>B</v>
          </cell>
          <cell r="K2415" t="str">
            <v>DIRECTS</v>
          </cell>
          <cell r="L2415" t="str">
            <v>Variable cost at standard</v>
          </cell>
          <cell r="M2415" t="str">
            <v>Couturière</v>
          </cell>
          <cell r="N2415">
            <v>45450</v>
          </cell>
          <cell r="P2415">
            <v>-6</v>
          </cell>
          <cell r="T2415" t="str">
            <v>CDD</v>
          </cell>
          <cell r="U2415" t="str">
            <v>Contractuel</v>
          </cell>
          <cell r="V2415">
            <v>45689</v>
          </cell>
          <cell r="W2415">
            <v>45716</v>
          </cell>
          <cell r="Z2415">
            <v>45450</v>
          </cell>
          <cell r="AA2415">
            <v>6</v>
          </cell>
          <cell r="AB2415">
            <v>2024</v>
          </cell>
          <cell r="AC2415">
            <v>2028</v>
          </cell>
          <cell r="AD2415">
            <v>0.74722222222222223</v>
          </cell>
          <cell r="AE2415" t="str">
            <v>&lt; 1</v>
          </cell>
          <cell r="AF2415">
            <v>28632</v>
          </cell>
          <cell r="AG2415">
            <v>46.821917808219176</v>
          </cell>
          <cell r="AH2415" t="str">
            <v>&gt;45&lt; 55</v>
          </cell>
          <cell r="AI2415">
            <v>17776737</v>
          </cell>
          <cell r="AJ2415" t="str">
            <v>06</v>
          </cell>
          <cell r="AK2415" t="str">
            <v>07364272</v>
          </cell>
          <cell r="AL2415">
            <v>43225</v>
          </cell>
          <cell r="AM2415" t="str">
            <v>FEMME</v>
          </cell>
          <cell r="AN2415" t="str">
            <v>Marié(e)</v>
          </cell>
          <cell r="AO2415">
            <v>3</v>
          </cell>
          <cell r="AP2415" t="str">
            <v>9ème année</v>
          </cell>
          <cell r="AQ2415">
            <v>3</v>
          </cell>
          <cell r="AR2415">
            <v>1</v>
          </cell>
          <cell r="AS2415">
            <v>45815.25</v>
          </cell>
          <cell r="AT2415" t="str">
            <v>Horaire</v>
          </cell>
          <cell r="AU2415">
            <v>3.7149999999999999</v>
          </cell>
          <cell r="AV2415">
            <v>17</v>
          </cell>
          <cell r="AW2415" t="str">
            <v>00100</v>
          </cell>
          <cell r="AX2415" t="str">
            <v>00003458286</v>
          </cell>
          <cell r="AY2415">
            <v>62</v>
          </cell>
          <cell r="AZ2415" t="str">
            <v>LA POSTE</v>
          </cell>
          <cell r="BA2415" t="str">
            <v>17001000000345828662</v>
          </cell>
          <cell r="BB2415">
            <v>20</v>
          </cell>
          <cell r="BC2415" t="str">
            <v>RUE RAJA SANHEJA OUED LIL</v>
          </cell>
          <cell r="BD2415" t="str">
            <v>MANOUBA</v>
          </cell>
          <cell r="BG2415">
            <v>24692916</v>
          </cell>
          <cell r="BJ2415" t="str">
            <v>SANHEJA</v>
          </cell>
          <cell r="BK2415" t="str">
            <v>B-Panda</v>
          </cell>
          <cell r="BL2415" t="str">
            <v>1.1</v>
          </cell>
          <cell r="BT2415">
            <v>545</v>
          </cell>
          <cell r="BU2415" t="str">
            <v>si</v>
          </cell>
        </row>
        <row r="2416">
          <cell r="B2416">
            <v>2476</v>
          </cell>
          <cell r="C2416" t="str">
            <v>Madame</v>
          </cell>
          <cell r="D2416" t="str">
            <v>HABACHI LAMIA</v>
          </cell>
          <cell r="E2416" t="str">
            <v>SAGE Tunisia</v>
          </cell>
          <cell r="F2416" t="str">
            <v>PRODUCTION</v>
          </cell>
          <cell r="G2416" t="str">
            <v>Couturière</v>
          </cell>
          <cell r="H2416" t="str">
            <v>P6 AV</v>
          </cell>
          <cell r="I2416" t="str">
            <v>ISSAM OUNI</v>
          </cell>
          <cell r="J2416" t="str">
            <v>B</v>
          </cell>
          <cell r="K2416" t="str">
            <v>DIRECTS</v>
          </cell>
          <cell r="L2416" t="str">
            <v>Variable cost at standard</v>
          </cell>
          <cell r="M2416" t="str">
            <v>Couturière</v>
          </cell>
          <cell r="N2416">
            <v>45449</v>
          </cell>
          <cell r="P2416">
            <v>-6</v>
          </cell>
          <cell r="T2416" t="str">
            <v>CDD</v>
          </cell>
          <cell r="U2416" t="str">
            <v>Contractuel</v>
          </cell>
          <cell r="V2416">
            <v>45689</v>
          </cell>
          <cell r="W2416">
            <v>45716</v>
          </cell>
          <cell r="Z2416">
            <v>45449</v>
          </cell>
          <cell r="AA2416">
            <v>6</v>
          </cell>
          <cell r="AB2416">
            <v>2024</v>
          </cell>
          <cell r="AC2416">
            <v>2028</v>
          </cell>
          <cell r="AD2416">
            <v>0.75</v>
          </cell>
          <cell r="AE2416" t="str">
            <v>&lt; 1</v>
          </cell>
          <cell r="AF2416">
            <v>27338</v>
          </cell>
          <cell r="AG2416">
            <v>50.367123287671234</v>
          </cell>
          <cell r="AH2416" t="str">
            <v>&gt;45&lt; 55</v>
          </cell>
          <cell r="AI2416">
            <v>11691414</v>
          </cell>
          <cell r="AJ2416" t="str">
            <v>03</v>
          </cell>
          <cell r="AK2416" t="str">
            <v>07273581</v>
          </cell>
          <cell r="AL2416">
            <v>44062</v>
          </cell>
          <cell r="AM2416" t="str">
            <v>FEMME</v>
          </cell>
          <cell r="AN2416" t="str">
            <v>Marié(e)</v>
          </cell>
          <cell r="AO2416">
            <v>4</v>
          </cell>
          <cell r="AP2416" t="str">
            <v>6 ème année primaire</v>
          </cell>
          <cell r="AQ2416">
            <v>3</v>
          </cell>
          <cell r="AR2416">
            <v>1</v>
          </cell>
          <cell r="AS2416">
            <v>45814.25</v>
          </cell>
          <cell r="AT2416" t="str">
            <v>Horaire</v>
          </cell>
          <cell r="AU2416">
            <v>3.7149999999999999</v>
          </cell>
          <cell r="AV2416" t="str">
            <v>07</v>
          </cell>
          <cell r="AW2416" t="str">
            <v>09101</v>
          </cell>
          <cell r="AX2416">
            <v>49105512759</v>
          </cell>
          <cell r="AY2416">
            <v>46</v>
          </cell>
          <cell r="AZ2416" t="str">
            <v>AMEN BANK</v>
          </cell>
          <cell r="BA2416" t="str">
            <v>07091014910551275946</v>
          </cell>
          <cell r="BB2416">
            <v>20</v>
          </cell>
          <cell r="BC2416" t="str">
            <v>BOU HNACH MORNAGUIA</v>
          </cell>
          <cell r="BD2416" t="str">
            <v>TUNIS</v>
          </cell>
          <cell r="BG2416">
            <v>26884350</v>
          </cell>
          <cell r="BH2416">
            <v>90322952</v>
          </cell>
          <cell r="BJ2416" t="str">
            <v>MORNAGUIA</v>
          </cell>
          <cell r="BK2416" t="str">
            <v>B-P6 AV</v>
          </cell>
          <cell r="BL2416" t="str">
            <v>1.1</v>
          </cell>
          <cell r="BU2416" t="str">
            <v>si</v>
          </cell>
        </row>
        <row r="2417">
          <cell r="B2417">
            <v>2477</v>
          </cell>
          <cell r="C2417" t="str">
            <v>Madame</v>
          </cell>
          <cell r="D2417" t="str">
            <v>JELASSI NADIA</v>
          </cell>
          <cell r="E2417" t="str">
            <v>SAGE Tunisia</v>
          </cell>
          <cell r="F2417" t="str">
            <v>PRODUCTION</v>
          </cell>
          <cell r="G2417" t="str">
            <v>Couturière</v>
          </cell>
          <cell r="H2417" t="str">
            <v>P6 AV</v>
          </cell>
          <cell r="I2417" t="str">
            <v>Anis Sbouri</v>
          </cell>
          <cell r="J2417" t="str">
            <v>A</v>
          </cell>
          <cell r="K2417" t="str">
            <v>DIRECTS</v>
          </cell>
          <cell r="L2417" t="str">
            <v>Variable cost at standard</v>
          </cell>
          <cell r="M2417" t="str">
            <v>Couturière</v>
          </cell>
          <cell r="N2417">
            <v>45449</v>
          </cell>
          <cell r="P2417">
            <v>-6</v>
          </cell>
          <cell r="T2417" t="str">
            <v>CDD</v>
          </cell>
          <cell r="U2417" t="str">
            <v>Contractuel</v>
          </cell>
          <cell r="V2417">
            <v>45689</v>
          </cell>
          <cell r="W2417">
            <v>45716</v>
          </cell>
          <cell r="Z2417">
            <v>45449</v>
          </cell>
          <cell r="AA2417">
            <v>6</v>
          </cell>
          <cell r="AB2417">
            <v>2024</v>
          </cell>
          <cell r="AC2417">
            <v>2028</v>
          </cell>
          <cell r="AD2417">
            <v>0.75</v>
          </cell>
          <cell r="AE2417" t="str">
            <v>&lt; 1</v>
          </cell>
          <cell r="AF2417">
            <v>30130</v>
          </cell>
          <cell r="AG2417">
            <v>42.717808219178082</v>
          </cell>
          <cell r="AH2417" t="str">
            <v>&gt;35&lt; 45</v>
          </cell>
          <cell r="AI2417">
            <v>12662487</v>
          </cell>
          <cell r="AJ2417" t="str">
            <v>05</v>
          </cell>
          <cell r="AK2417" t="str">
            <v>07340322</v>
          </cell>
          <cell r="AL2417">
            <v>39143</v>
          </cell>
          <cell r="AM2417" t="str">
            <v>FEMME</v>
          </cell>
          <cell r="AN2417" t="str">
            <v>Marié(e)</v>
          </cell>
          <cell r="AO2417">
            <v>3</v>
          </cell>
          <cell r="AP2417" t="str">
            <v>6 ème année primaire</v>
          </cell>
          <cell r="AQ2417">
            <v>3</v>
          </cell>
          <cell r="AR2417">
            <v>1</v>
          </cell>
          <cell r="AS2417">
            <v>45814.25</v>
          </cell>
          <cell r="AT2417" t="str">
            <v>Horaire</v>
          </cell>
          <cell r="AU2417">
            <v>3.7149999999999999</v>
          </cell>
          <cell r="AV2417">
            <v>17</v>
          </cell>
          <cell r="AW2417" t="str">
            <v>00100</v>
          </cell>
          <cell r="AX2417" t="str">
            <v>00000979642</v>
          </cell>
          <cell r="AY2417">
            <v>71</v>
          </cell>
          <cell r="AZ2417" t="str">
            <v>LA POSTE</v>
          </cell>
          <cell r="BA2417" t="str">
            <v>17001000000097964271</v>
          </cell>
          <cell r="BB2417">
            <v>20</v>
          </cell>
          <cell r="BC2417" t="str">
            <v>CIYE ENNASER MORNAGUIA</v>
          </cell>
          <cell r="BD2417" t="str">
            <v>TUNIS</v>
          </cell>
          <cell r="BG2417">
            <v>52083791</v>
          </cell>
          <cell r="BJ2417" t="str">
            <v>MORNAGUIA</v>
          </cell>
          <cell r="BK2417" t="str">
            <v>A-P6 AV</v>
          </cell>
          <cell r="BL2417" t="str">
            <v>1.1</v>
          </cell>
          <cell r="BT2417">
            <v>703</v>
          </cell>
          <cell r="BU2417" t="str">
            <v>si</v>
          </cell>
        </row>
        <row r="2418">
          <cell r="B2418">
            <v>2478</v>
          </cell>
          <cell r="C2418" t="str">
            <v>Madame</v>
          </cell>
          <cell r="D2418" t="str">
            <v>MARDASSI YOSRA</v>
          </cell>
          <cell r="E2418" t="str">
            <v>SAGE Tunisia</v>
          </cell>
          <cell r="F2418" t="str">
            <v>PRODUCTION</v>
          </cell>
          <cell r="G2418" t="str">
            <v>Contrôle Qualité</v>
          </cell>
          <cell r="H2418" t="str">
            <v>P7 AR</v>
          </cell>
          <cell r="I2418" t="str">
            <v>FAYCEL</v>
          </cell>
          <cell r="J2418" t="str">
            <v>B</v>
          </cell>
          <cell r="K2418" t="str">
            <v>INDIRECTS</v>
          </cell>
          <cell r="L2418" t="str">
            <v>Variable cost at standard</v>
          </cell>
          <cell r="M2418" t="str">
            <v>Contrôle Qualité</v>
          </cell>
          <cell r="N2418">
            <v>45449</v>
          </cell>
          <cell r="P2418">
            <v>-249</v>
          </cell>
          <cell r="Q2418">
            <v>45463</v>
          </cell>
          <cell r="R2418" t="str">
            <v>nouvelle opportunité</v>
          </cell>
          <cell r="T2418" t="str">
            <v>CDD</v>
          </cell>
          <cell r="U2418" t="str">
            <v>Contractuel</v>
          </cell>
          <cell r="V2418">
            <v>45449</v>
          </cell>
          <cell r="W2418">
            <v>45473</v>
          </cell>
          <cell r="Z2418">
            <v>45449</v>
          </cell>
          <cell r="AA2418">
            <v>6</v>
          </cell>
          <cell r="AB2418">
            <v>2024</v>
          </cell>
          <cell r="AC2418">
            <v>2028</v>
          </cell>
          <cell r="AD2418">
            <v>0.75</v>
          </cell>
          <cell r="AE2418" t="str">
            <v>&lt; 1</v>
          </cell>
          <cell r="AF2418">
            <v>35877</v>
          </cell>
          <cell r="AG2418">
            <v>26.972602739726028</v>
          </cell>
          <cell r="AH2418" t="str">
            <v>&gt;25&lt; 35</v>
          </cell>
          <cell r="AK2418" t="str">
            <v>11658832</v>
          </cell>
          <cell r="AL2418">
            <v>42499</v>
          </cell>
          <cell r="AM2418" t="str">
            <v>FEMME</v>
          </cell>
          <cell r="AN2418" t="str">
            <v>Célibataire</v>
          </cell>
          <cell r="AP2418" t="str">
            <v>Baccalauréat+3</v>
          </cell>
          <cell r="AQ2418">
            <v>3</v>
          </cell>
          <cell r="AR2418">
            <v>1</v>
          </cell>
          <cell r="AS2418">
            <v>45814.25</v>
          </cell>
          <cell r="AT2418" t="str">
            <v>Horaire</v>
          </cell>
          <cell r="AU2418">
            <v>3.8780000000000001</v>
          </cell>
          <cell r="BA2418" t="str">
            <v/>
          </cell>
          <cell r="BB2418">
            <v>0</v>
          </cell>
          <cell r="BC2418" t="str">
            <v>35 RUE TANAGHEM CITE BEN YOUNESS EL AGBA</v>
          </cell>
          <cell r="BD2418" t="str">
            <v>TUNIS</v>
          </cell>
          <cell r="BG2418">
            <v>54266240</v>
          </cell>
          <cell r="BK2418" t="str">
            <v>B-P7 AR</v>
          </cell>
          <cell r="BL2418" t="str">
            <v>1.3</v>
          </cell>
          <cell r="BU2418" t="str">
            <v>Non-Actif</v>
          </cell>
        </row>
        <row r="2419">
          <cell r="B2419">
            <v>2479</v>
          </cell>
          <cell r="C2419" t="str">
            <v>Madame</v>
          </cell>
          <cell r="D2419" t="str">
            <v>SAYARI INESS</v>
          </cell>
          <cell r="E2419" t="str">
            <v>SAGE Tunisia</v>
          </cell>
          <cell r="F2419" t="str">
            <v>PRODUCTION</v>
          </cell>
          <cell r="G2419" t="str">
            <v>Contrôle Qualité</v>
          </cell>
          <cell r="H2419" t="str">
            <v>Panda</v>
          </cell>
          <cell r="I2419" t="str">
            <v>FAWZI SENDESNI</v>
          </cell>
          <cell r="J2419" t="str">
            <v>B</v>
          </cell>
          <cell r="K2419" t="str">
            <v>INDIRECTS</v>
          </cell>
          <cell r="L2419" t="str">
            <v>Variable cost at standard</v>
          </cell>
          <cell r="M2419" t="str">
            <v>Contrôle Qualité</v>
          </cell>
          <cell r="N2419">
            <v>45449</v>
          </cell>
          <cell r="P2419">
            <v>-249</v>
          </cell>
          <cell r="Q2419">
            <v>45449</v>
          </cell>
          <cell r="R2419" t="str">
            <v>garde enfant</v>
          </cell>
          <cell r="T2419" t="str">
            <v>CDD</v>
          </cell>
          <cell r="U2419" t="str">
            <v>Contractuel</v>
          </cell>
          <cell r="V2419">
            <v>45449</v>
          </cell>
          <cell r="W2419">
            <v>45473</v>
          </cell>
          <cell r="Z2419">
            <v>45449</v>
          </cell>
          <cell r="AA2419">
            <v>6</v>
          </cell>
          <cell r="AB2419">
            <v>2024</v>
          </cell>
          <cell r="AC2419">
            <v>2028</v>
          </cell>
          <cell r="AD2419">
            <v>0.75</v>
          </cell>
          <cell r="AE2419" t="str">
            <v>&lt; 1</v>
          </cell>
          <cell r="AF2419">
            <v>31112</v>
          </cell>
          <cell r="AG2419">
            <v>40.027397260273972</v>
          </cell>
          <cell r="AH2419" t="str">
            <v>&gt;35&lt; 45</v>
          </cell>
          <cell r="AK2419" t="str">
            <v>09450060</v>
          </cell>
          <cell r="AL2419">
            <v>44124</v>
          </cell>
          <cell r="AM2419" t="str">
            <v>FEMME</v>
          </cell>
          <cell r="AN2419" t="str">
            <v>Marié(e)</v>
          </cell>
          <cell r="AO2419">
            <v>1</v>
          </cell>
          <cell r="AP2419" t="str">
            <v>Baccalauréat+3</v>
          </cell>
          <cell r="AQ2419">
            <v>3</v>
          </cell>
          <cell r="AR2419">
            <v>1</v>
          </cell>
          <cell r="AS2419">
            <v>45814.25</v>
          </cell>
          <cell r="AT2419" t="str">
            <v>Horaire</v>
          </cell>
          <cell r="AU2419">
            <v>3.8780000000000001</v>
          </cell>
          <cell r="AV2419">
            <v>17</v>
          </cell>
          <cell r="AW2419">
            <v>20600</v>
          </cell>
          <cell r="AX2419" t="str">
            <v>00000199001</v>
          </cell>
          <cell r="AY2419">
            <v>16</v>
          </cell>
          <cell r="AZ2419" t="str">
            <v>LA POSTE</v>
          </cell>
          <cell r="BA2419" t="str">
            <v>17206000000019900116</v>
          </cell>
          <cell r="BB2419">
            <v>20</v>
          </cell>
          <cell r="BC2419" t="str">
            <v>BORJ CHAKIR SIDI HASSINE</v>
          </cell>
          <cell r="BD2419" t="str">
            <v>TUNIS</v>
          </cell>
          <cell r="BG2419">
            <v>50456935</v>
          </cell>
          <cell r="BK2419" t="str">
            <v>B-Panda</v>
          </cell>
          <cell r="BU2419" t="str">
            <v>Non-Actif</v>
          </cell>
        </row>
        <row r="2420">
          <cell r="B2420">
            <v>2480</v>
          </cell>
          <cell r="C2420" t="str">
            <v>Madame</v>
          </cell>
          <cell r="D2420" t="str">
            <v>ZERAII TOUZER</v>
          </cell>
          <cell r="E2420" t="str">
            <v>SAGE Tunisia</v>
          </cell>
          <cell r="F2420" t="str">
            <v>PRODUCTION</v>
          </cell>
          <cell r="G2420" t="str">
            <v>Couturière</v>
          </cell>
          <cell r="H2420" t="str">
            <v>P6 AV</v>
          </cell>
          <cell r="I2420" t="str">
            <v>EL KADRI MARIEM</v>
          </cell>
          <cell r="J2420" t="str">
            <v>A</v>
          </cell>
          <cell r="K2420" t="str">
            <v>DIRECTS</v>
          </cell>
          <cell r="L2420" t="str">
            <v>Variable cost at standard</v>
          </cell>
          <cell r="M2420" t="str">
            <v>Couturière</v>
          </cell>
          <cell r="N2420">
            <v>45450</v>
          </cell>
          <cell r="P2420">
            <v>-6</v>
          </cell>
          <cell r="T2420" t="str">
            <v>CDD</v>
          </cell>
          <cell r="U2420" t="str">
            <v>Contractuel</v>
          </cell>
          <cell r="V2420">
            <v>45689</v>
          </cell>
          <cell r="W2420">
            <v>45716</v>
          </cell>
          <cell r="Z2420">
            <v>45450</v>
          </cell>
          <cell r="AA2420">
            <v>6</v>
          </cell>
          <cell r="AB2420">
            <v>2024</v>
          </cell>
          <cell r="AC2420">
            <v>2028</v>
          </cell>
          <cell r="AD2420">
            <v>0.74722222222222223</v>
          </cell>
          <cell r="AE2420" t="str">
            <v>&lt; 1</v>
          </cell>
          <cell r="AF2420">
            <v>29174</v>
          </cell>
          <cell r="AG2420">
            <v>45.336986301369862</v>
          </cell>
          <cell r="AH2420" t="str">
            <v>&gt;45&lt; 55</v>
          </cell>
          <cell r="AI2420">
            <v>12446810</v>
          </cell>
          <cell r="AJ2420" t="str">
            <v>01</v>
          </cell>
          <cell r="AK2420" t="str">
            <v>07085471</v>
          </cell>
          <cell r="AL2420">
            <v>45084</v>
          </cell>
          <cell r="AM2420" t="str">
            <v>FEMME</v>
          </cell>
          <cell r="AN2420" t="str">
            <v>Marié(e)</v>
          </cell>
          <cell r="AP2420" t="str">
            <v>Baccalauréat+Formation couture</v>
          </cell>
          <cell r="AQ2420">
            <v>3</v>
          </cell>
          <cell r="AR2420">
            <v>1</v>
          </cell>
          <cell r="AS2420">
            <v>45815.25</v>
          </cell>
          <cell r="AT2420" t="str">
            <v>Horaire</v>
          </cell>
          <cell r="AU2420">
            <v>3.7149999999999999</v>
          </cell>
          <cell r="AV2420">
            <v>17</v>
          </cell>
          <cell r="AW2420" t="str">
            <v>00100</v>
          </cell>
          <cell r="AX2420" t="str">
            <v>00000853124</v>
          </cell>
          <cell r="AY2420">
            <v>64</v>
          </cell>
          <cell r="AZ2420" t="str">
            <v>LA POSTE</v>
          </cell>
          <cell r="BA2420" t="str">
            <v>17001000000085312464</v>
          </cell>
          <cell r="BB2420">
            <v>20</v>
          </cell>
          <cell r="BC2420" t="str">
            <v xml:space="preserve">10 RUE 9120 JEBAL JLOUD </v>
          </cell>
          <cell r="BD2420" t="str">
            <v>TUNIS</v>
          </cell>
          <cell r="BG2420">
            <v>23406048</v>
          </cell>
          <cell r="BJ2420" t="str">
            <v>JEBAL JELOUD</v>
          </cell>
          <cell r="BK2420" t="str">
            <v>A-P6 AV</v>
          </cell>
          <cell r="BL2420" t="str">
            <v>1.1</v>
          </cell>
          <cell r="BT2420">
            <v>705</v>
          </cell>
          <cell r="BU2420" t="str">
            <v>si</v>
          </cell>
        </row>
        <row r="2421">
          <cell r="B2421">
            <v>2481</v>
          </cell>
          <cell r="C2421" t="str">
            <v>Madame</v>
          </cell>
          <cell r="D2421" t="str">
            <v>BEJAOUI FAOUZIA</v>
          </cell>
          <cell r="E2421" t="str">
            <v>SAGE Tunisia</v>
          </cell>
          <cell r="F2421" t="str">
            <v>PRODUCTION</v>
          </cell>
          <cell r="G2421" t="str">
            <v>Couturière</v>
          </cell>
          <cell r="H2421" t="str">
            <v>P6 AR</v>
          </cell>
          <cell r="I2421" t="str">
            <v>MASSOUD BRAHMI</v>
          </cell>
          <cell r="J2421" t="str">
            <v>B</v>
          </cell>
          <cell r="K2421" t="str">
            <v>DIRECTS</v>
          </cell>
          <cell r="L2421" t="str">
            <v>Variable cost at standard</v>
          </cell>
          <cell r="M2421" t="str">
            <v>Couturière</v>
          </cell>
          <cell r="N2421">
            <v>45450</v>
          </cell>
          <cell r="P2421">
            <v>-6</v>
          </cell>
          <cell r="T2421" t="str">
            <v>CDD</v>
          </cell>
          <cell r="U2421" t="str">
            <v>Contractuel</v>
          </cell>
          <cell r="V2421">
            <v>45689</v>
          </cell>
          <cell r="W2421">
            <v>45716</v>
          </cell>
          <cell r="Z2421">
            <v>45450</v>
          </cell>
          <cell r="AA2421">
            <v>6</v>
          </cell>
          <cell r="AB2421">
            <v>2024</v>
          </cell>
          <cell r="AC2421">
            <v>2028</v>
          </cell>
          <cell r="AD2421">
            <v>0.74722222222222223</v>
          </cell>
          <cell r="AE2421" t="str">
            <v>&lt; 1</v>
          </cell>
          <cell r="AF2421">
            <v>26622</v>
          </cell>
          <cell r="AG2421">
            <v>52.328767123287669</v>
          </cell>
          <cell r="AH2421" t="str">
            <v>&gt;45&lt; 55</v>
          </cell>
          <cell r="AI2421">
            <v>12667746</v>
          </cell>
          <cell r="AJ2421" t="str">
            <v>01</v>
          </cell>
          <cell r="AK2421" t="str">
            <v>05643053</v>
          </cell>
          <cell r="AL2421">
            <v>35371</v>
          </cell>
          <cell r="AM2421" t="str">
            <v>FEMME</v>
          </cell>
          <cell r="AN2421" t="str">
            <v>Marié(e)</v>
          </cell>
          <cell r="AO2421">
            <v>2</v>
          </cell>
          <cell r="AP2421" t="str">
            <v>6 ème année primaire</v>
          </cell>
          <cell r="AQ2421">
            <v>3</v>
          </cell>
          <cell r="AR2421">
            <v>1</v>
          </cell>
          <cell r="AS2421">
            <v>45815.25</v>
          </cell>
          <cell r="AT2421" t="str">
            <v>Horaire</v>
          </cell>
          <cell r="AU2421">
            <v>3.7149999999999999</v>
          </cell>
          <cell r="AV2421" t="str">
            <v>07</v>
          </cell>
          <cell r="AW2421" t="str">
            <v>09701</v>
          </cell>
          <cell r="AX2421">
            <v>55105520014</v>
          </cell>
          <cell r="AY2421">
            <v>97</v>
          </cell>
          <cell r="AZ2421" t="str">
            <v>AMEN BANK</v>
          </cell>
          <cell r="BA2421" t="str">
            <v>07097015510552001497</v>
          </cell>
          <cell r="BB2421">
            <v>20</v>
          </cell>
          <cell r="BC2421" t="str">
            <v xml:space="preserve">GOBAA OUED LIL </v>
          </cell>
          <cell r="BD2421" t="str">
            <v>ARIANA</v>
          </cell>
          <cell r="BG2421">
            <v>24759184</v>
          </cell>
          <cell r="BH2421">
            <v>22980508</v>
          </cell>
          <cell r="BJ2421" t="str">
            <v>OUED ELIL</v>
          </cell>
          <cell r="BK2421" t="str">
            <v>B-P6 AR</v>
          </cell>
          <cell r="BL2421" t="str">
            <v>1.1</v>
          </cell>
          <cell r="BU2421" t="str">
            <v>si</v>
          </cell>
        </row>
        <row r="2422">
          <cell r="B2422">
            <v>2482</v>
          </cell>
          <cell r="C2422" t="str">
            <v>Madame</v>
          </cell>
          <cell r="D2422" t="str">
            <v>DAAGI OUMAIMA</v>
          </cell>
          <cell r="E2422" t="str">
            <v>SAGE Tunisia</v>
          </cell>
          <cell r="F2422" t="str">
            <v>PRODUCTION</v>
          </cell>
          <cell r="G2422" t="str">
            <v>Contrôle Qualité</v>
          </cell>
          <cell r="H2422" t="str">
            <v>P7 AR</v>
          </cell>
          <cell r="I2422" t="str">
            <v>FAYCEL</v>
          </cell>
          <cell r="J2422" t="str">
            <v>B</v>
          </cell>
          <cell r="K2422" t="str">
            <v>INDIRECTS</v>
          </cell>
          <cell r="L2422" t="str">
            <v>Variable cost at standard</v>
          </cell>
          <cell r="M2422" t="str">
            <v>Contrôle Qualité</v>
          </cell>
          <cell r="N2422">
            <v>45450</v>
          </cell>
          <cell r="P2422">
            <v>-157</v>
          </cell>
          <cell r="Q2422">
            <v>45569</v>
          </cell>
          <cell r="R2422" t="str">
            <v>personnel</v>
          </cell>
          <cell r="T2422" t="str">
            <v>CDD</v>
          </cell>
          <cell r="U2422" t="str">
            <v>Contractuel</v>
          </cell>
          <cell r="V2422">
            <v>45536</v>
          </cell>
          <cell r="W2422">
            <v>45565</v>
          </cell>
          <cell r="Z2422">
            <v>45450</v>
          </cell>
          <cell r="AA2422">
            <v>6</v>
          </cell>
          <cell r="AB2422">
            <v>2024</v>
          </cell>
          <cell r="AC2422">
            <v>2028</v>
          </cell>
          <cell r="AD2422">
            <v>0.74722222222222223</v>
          </cell>
          <cell r="AE2422" t="str">
            <v>&lt; 1</v>
          </cell>
          <cell r="AF2422">
            <v>35245</v>
          </cell>
          <cell r="AG2422">
            <v>28.704109589041096</v>
          </cell>
          <cell r="AH2422" t="str">
            <v>&gt;25&lt; 35</v>
          </cell>
          <cell r="AK2422" t="str">
            <v>09937385</v>
          </cell>
          <cell r="AL2422">
            <v>45141</v>
          </cell>
          <cell r="AM2422" t="str">
            <v>FEMME</v>
          </cell>
          <cell r="AN2422" t="str">
            <v>Célibataire</v>
          </cell>
          <cell r="AP2422" t="str">
            <v>Baccalauréat+1+Formation styliste</v>
          </cell>
          <cell r="AQ2422">
            <v>3</v>
          </cell>
          <cell r="AR2422">
            <v>1</v>
          </cell>
          <cell r="AS2422">
            <v>45815.25</v>
          </cell>
          <cell r="AT2422" t="str">
            <v>Horaire</v>
          </cell>
          <cell r="AU2422">
            <v>3.8780000000000001</v>
          </cell>
          <cell r="AV2422">
            <v>17</v>
          </cell>
          <cell r="AW2422">
            <v>20600</v>
          </cell>
          <cell r="AX2422" t="str">
            <v>00002847668</v>
          </cell>
          <cell r="AY2422">
            <v>61</v>
          </cell>
          <cell r="AZ2422" t="str">
            <v>LA POSTE</v>
          </cell>
          <cell r="BA2422" t="str">
            <v>17206000000284766861</v>
          </cell>
          <cell r="BB2422">
            <v>20</v>
          </cell>
          <cell r="BC2422" t="str">
            <v>RUE NAKHIL ZAHROUNI</v>
          </cell>
          <cell r="BD2422" t="str">
            <v>TUNIS</v>
          </cell>
          <cell r="BG2422">
            <v>53114820</v>
          </cell>
          <cell r="BJ2422" t="str">
            <v>ZAHROUNI</v>
          </cell>
          <cell r="BK2422" t="str">
            <v>B-P7 AR</v>
          </cell>
          <cell r="BL2422" t="str">
            <v>1.3</v>
          </cell>
          <cell r="BU2422" t="str">
            <v>non-Actif</v>
          </cell>
        </row>
        <row r="2423">
          <cell r="B2423">
            <v>2483</v>
          </cell>
          <cell r="C2423" t="str">
            <v>Madame</v>
          </cell>
          <cell r="D2423" t="str">
            <v>HERMI OLFA</v>
          </cell>
          <cell r="E2423" t="str">
            <v>SAGE Tunisia</v>
          </cell>
          <cell r="F2423" t="str">
            <v>PRODUCTION</v>
          </cell>
          <cell r="G2423" t="str">
            <v>Contrôle Qualité</v>
          </cell>
          <cell r="H2423" t="str">
            <v>P7 AR</v>
          </cell>
          <cell r="I2423" t="str">
            <v>FAYCEL</v>
          </cell>
          <cell r="J2423" t="str">
            <v>B</v>
          </cell>
          <cell r="K2423" t="str">
            <v>INDIRECTS</v>
          </cell>
          <cell r="L2423" t="str">
            <v>Variable cost at standard</v>
          </cell>
          <cell r="M2423" t="str">
            <v>Contrôle Qualité</v>
          </cell>
          <cell r="N2423">
            <v>45450</v>
          </cell>
          <cell r="P2423">
            <v>-249</v>
          </cell>
          <cell r="Q2423">
            <v>45475</v>
          </cell>
          <cell r="R2423" t="str">
            <v>personnel</v>
          </cell>
          <cell r="T2423" t="str">
            <v>CDD</v>
          </cell>
          <cell r="U2423" t="str">
            <v>Contractuel</v>
          </cell>
          <cell r="V2423">
            <v>45450</v>
          </cell>
          <cell r="W2423">
            <v>45473</v>
          </cell>
          <cell r="Z2423">
            <v>45450</v>
          </cell>
          <cell r="AA2423">
            <v>6</v>
          </cell>
          <cell r="AB2423">
            <v>2024</v>
          </cell>
          <cell r="AC2423">
            <v>2028</v>
          </cell>
          <cell r="AD2423">
            <v>0.74722222222222223</v>
          </cell>
          <cell r="AE2423" t="str">
            <v>&lt; 1</v>
          </cell>
          <cell r="AF2423">
            <v>36080</v>
          </cell>
          <cell r="AG2423">
            <v>26.416438356164385</v>
          </cell>
          <cell r="AH2423" t="str">
            <v>&gt;25&lt; 35</v>
          </cell>
          <cell r="AK2423" t="str">
            <v>14356451</v>
          </cell>
          <cell r="AL2423">
            <v>42685</v>
          </cell>
          <cell r="AM2423" t="str">
            <v>FEMME</v>
          </cell>
          <cell r="AN2423" t="str">
            <v>Célibataire</v>
          </cell>
          <cell r="AP2423" t="str">
            <v>Licence en gestion</v>
          </cell>
          <cell r="AQ2423">
            <v>3</v>
          </cell>
          <cell r="AR2423">
            <v>1</v>
          </cell>
          <cell r="AS2423">
            <v>45815.25</v>
          </cell>
          <cell r="AT2423" t="str">
            <v>Horaire</v>
          </cell>
          <cell r="AU2423">
            <v>3.8780000000000001</v>
          </cell>
          <cell r="AV2423">
            <v>17</v>
          </cell>
          <cell r="AW2423">
            <v>53594</v>
          </cell>
          <cell r="AX2423" t="str">
            <v>01714297252</v>
          </cell>
          <cell r="AY2423" t="str">
            <v>03</v>
          </cell>
          <cell r="AZ2423" t="str">
            <v>LA POSTE</v>
          </cell>
          <cell r="BA2423" t="str">
            <v>17535940171429725203</v>
          </cell>
          <cell r="BB2423">
            <v>20</v>
          </cell>
          <cell r="BC2423" t="str">
            <v xml:space="preserve">GOBAA OUED LIL </v>
          </cell>
          <cell r="BD2423" t="str">
            <v>MANOUBA</v>
          </cell>
          <cell r="BG2423">
            <v>50488384</v>
          </cell>
          <cell r="BK2423" t="str">
            <v>B-P7 AR</v>
          </cell>
          <cell r="BL2423" t="str">
            <v>1.3</v>
          </cell>
          <cell r="BU2423" t="str">
            <v>non-Actif</v>
          </cell>
        </row>
        <row r="2424">
          <cell r="B2424">
            <v>2484</v>
          </cell>
          <cell r="C2424" t="str">
            <v>Madame</v>
          </cell>
          <cell r="D2424" t="str">
            <v>ROMDHANI INTISSAR</v>
          </cell>
          <cell r="E2424" t="str">
            <v>SAGE Tunisia</v>
          </cell>
          <cell r="F2424" t="str">
            <v>PRODUCTION</v>
          </cell>
          <cell r="G2424" t="str">
            <v>Contrôle Qualité</v>
          </cell>
          <cell r="H2424" t="str">
            <v>P7 AR</v>
          </cell>
          <cell r="I2424" t="str">
            <v>FAYCEL</v>
          </cell>
          <cell r="J2424" t="str">
            <v>B</v>
          </cell>
          <cell r="K2424" t="str">
            <v>INDIRECTS</v>
          </cell>
          <cell r="L2424" t="str">
            <v>Variable cost at standard</v>
          </cell>
          <cell r="M2424" t="str">
            <v>Contrôle Qualité</v>
          </cell>
          <cell r="N2424">
            <v>45450</v>
          </cell>
          <cell r="P2424">
            <v>-249</v>
          </cell>
          <cell r="Q2424">
            <v>45477</v>
          </cell>
          <cell r="R2424" t="str">
            <v>personnel</v>
          </cell>
          <cell r="T2424" t="str">
            <v>CDD</v>
          </cell>
          <cell r="U2424" t="str">
            <v>Contractuel</v>
          </cell>
          <cell r="V2424">
            <v>45450</v>
          </cell>
          <cell r="W2424">
            <v>45473</v>
          </cell>
          <cell r="Z2424">
            <v>45450</v>
          </cell>
          <cell r="AA2424">
            <v>6</v>
          </cell>
          <cell r="AB2424">
            <v>2024</v>
          </cell>
          <cell r="AC2424">
            <v>2028</v>
          </cell>
          <cell r="AD2424">
            <v>0.74722222222222223</v>
          </cell>
          <cell r="AE2424" t="str">
            <v>&lt; 1</v>
          </cell>
          <cell r="AF2424">
            <v>36758</v>
          </cell>
          <cell r="AG2424">
            <v>24.55890410958904</v>
          </cell>
          <cell r="AH2424" t="str">
            <v>&lt; 25</v>
          </cell>
          <cell r="AK2424" t="str">
            <v>14363044</v>
          </cell>
          <cell r="AL2424">
            <v>43413</v>
          </cell>
          <cell r="AM2424" t="str">
            <v>FEMME</v>
          </cell>
          <cell r="AN2424" t="str">
            <v>Célibataire</v>
          </cell>
          <cell r="AP2424" t="str">
            <v>Baccalauréat</v>
          </cell>
          <cell r="AQ2424">
            <v>3</v>
          </cell>
          <cell r="AR2424">
            <v>1</v>
          </cell>
          <cell r="AS2424">
            <v>45815.25</v>
          </cell>
          <cell r="AT2424" t="str">
            <v>Horaire</v>
          </cell>
          <cell r="AU2424">
            <v>3.8780000000000001</v>
          </cell>
          <cell r="AV2424">
            <v>17</v>
          </cell>
          <cell r="AW2424">
            <v>53594</v>
          </cell>
          <cell r="AX2424" t="str">
            <v>01713789614</v>
          </cell>
          <cell r="AY2424">
            <v>17</v>
          </cell>
          <cell r="AZ2424" t="str">
            <v>LA POSTE</v>
          </cell>
          <cell r="BA2424" t="str">
            <v>17535940171378961417</v>
          </cell>
          <cell r="BB2424">
            <v>20</v>
          </cell>
          <cell r="BC2424" t="str">
            <v xml:space="preserve">RUE OM AYMEN GOBAA OUED LIL </v>
          </cell>
          <cell r="BD2424" t="str">
            <v>MANOUBA</v>
          </cell>
          <cell r="BG2424">
            <v>26747804</v>
          </cell>
          <cell r="BK2424" t="str">
            <v>B-P7 AR</v>
          </cell>
          <cell r="BL2424" t="str">
            <v>1.3</v>
          </cell>
          <cell r="BU2424" t="str">
            <v>Non-Actif</v>
          </cell>
        </row>
        <row r="2425">
          <cell r="B2425">
            <v>2485</v>
          </cell>
          <cell r="C2425" t="str">
            <v>Madame</v>
          </cell>
          <cell r="D2425" t="str">
            <v>BOUBAKER LEILA</v>
          </cell>
          <cell r="E2425" t="str">
            <v>SAGE Tunisia</v>
          </cell>
          <cell r="F2425" t="str">
            <v>PRODUCTION</v>
          </cell>
          <cell r="G2425" t="str">
            <v>Couturière</v>
          </cell>
          <cell r="H2425" t="str">
            <v>P6 AV</v>
          </cell>
          <cell r="I2425" t="str">
            <v>Issam Ouni</v>
          </cell>
          <cell r="J2425" t="str">
            <v>B</v>
          </cell>
          <cell r="K2425" t="str">
            <v>DIRECTS</v>
          </cell>
          <cell r="L2425" t="str">
            <v>Variable cost at standard</v>
          </cell>
          <cell r="M2425" t="str">
            <v>Couturière</v>
          </cell>
          <cell r="N2425">
            <v>45450</v>
          </cell>
          <cell r="P2425">
            <v>-187</v>
          </cell>
          <cell r="Q2425">
            <v>45505</v>
          </cell>
          <cell r="R2425" t="str">
            <v>personnel</v>
          </cell>
          <cell r="T2425" t="str">
            <v>CDD</v>
          </cell>
          <cell r="U2425" t="str">
            <v>Contractuel</v>
          </cell>
          <cell r="V2425">
            <v>45505</v>
          </cell>
          <cell r="W2425">
            <v>45535</v>
          </cell>
          <cell r="Z2425">
            <v>45450</v>
          </cell>
          <cell r="AA2425">
            <v>6</v>
          </cell>
          <cell r="AB2425">
            <v>2024</v>
          </cell>
          <cell r="AC2425">
            <v>2028</v>
          </cell>
          <cell r="AD2425">
            <v>0.74722222222222223</v>
          </cell>
          <cell r="AE2425" t="str">
            <v>&lt; 1</v>
          </cell>
          <cell r="AF2425">
            <v>33217</v>
          </cell>
          <cell r="AG2425">
            <v>34.260273972602739</v>
          </cell>
          <cell r="AH2425" t="str">
            <v>&gt;25&lt; 35</v>
          </cell>
          <cell r="AI2425">
            <v>16230746</v>
          </cell>
          <cell r="AJ2425" t="str">
            <v>01</v>
          </cell>
          <cell r="AK2425" t="str">
            <v>07168786</v>
          </cell>
          <cell r="AL2425">
            <v>43049</v>
          </cell>
          <cell r="AM2425" t="str">
            <v>FEMME</v>
          </cell>
          <cell r="AN2425" t="str">
            <v>Célibataire</v>
          </cell>
          <cell r="AP2425" t="str">
            <v xml:space="preserve">7 ème année </v>
          </cell>
          <cell r="AQ2425">
            <v>3</v>
          </cell>
          <cell r="AR2425">
            <v>1</v>
          </cell>
          <cell r="AS2425">
            <v>45815.25</v>
          </cell>
          <cell r="AT2425" t="str">
            <v>Horaire</v>
          </cell>
          <cell r="AU2425">
            <v>3.7149999999999999</v>
          </cell>
          <cell r="AV2425">
            <v>17</v>
          </cell>
          <cell r="AW2425" t="str">
            <v>00100</v>
          </cell>
          <cell r="AX2425" t="str">
            <v>00002621157</v>
          </cell>
          <cell r="AY2425">
            <v>22</v>
          </cell>
          <cell r="AZ2425" t="str">
            <v>LA POSTE</v>
          </cell>
          <cell r="BA2425" t="str">
            <v>17001000000262115722</v>
          </cell>
          <cell r="BB2425">
            <v>20</v>
          </cell>
          <cell r="BC2425" t="str">
            <v>CITE BOUGATFA NAASSEN</v>
          </cell>
          <cell r="BD2425" t="str">
            <v>BEN AROUS</v>
          </cell>
          <cell r="BG2425">
            <v>52743728</v>
          </cell>
          <cell r="BJ2425" t="str">
            <v>NAASSEN</v>
          </cell>
          <cell r="BK2425" t="str">
            <v>B-P6 AV</v>
          </cell>
          <cell r="BL2425" t="str">
            <v>1.1</v>
          </cell>
          <cell r="BU2425" t="str">
            <v>Non-Actif</v>
          </cell>
        </row>
        <row r="2426">
          <cell r="B2426">
            <v>2486</v>
          </cell>
          <cell r="C2426" t="str">
            <v>Monsieur</v>
          </cell>
          <cell r="D2426" t="str">
            <v>TIZAOUI HATEM</v>
          </cell>
          <cell r="E2426" t="str">
            <v>SAGE Tunisia</v>
          </cell>
          <cell r="F2426" t="str">
            <v>COUPE</v>
          </cell>
          <cell r="G2426" t="str">
            <v>COUPEUR</v>
          </cell>
          <cell r="H2426" t="str">
            <v>COUPE</v>
          </cell>
          <cell r="I2426" t="str">
            <v>HAITHEM SLAMA</v>
          </cell>
          <cell r="K2426" t="str">
            <v>DIRECTS</v>
          </cell>
          <cell r="L2426" t="str">
            <v>Variable cost at standard</v>
          </cell>
          <cell r="M2426" t="str">
            <v>COUPEUR</v>
          </cell>
          <cell r="N2426">
            <v>45450</v>
          </cell>
          <cell r="P2426">
            <v>-6</v>
          </cell>
          <cell r="T2426" t="str">
            <v>CDD</v>
          </cell>
          <cell r="U2426" t="str">
            <v>Contractuel</v>
          </cell>
          <cell r="V2426">
            <v>45689</v>
          </cell>
          <cell r="W2426">
            <v>45716</v>
          </cell>
          <cell r="Z2426">
            <v>45450</v>
          </cell>
          <cell r="AA2426">
            <v>6</v>
          </cell>
          <cell r="AB2426">
            <v>2024</v>
          </cell>
          <cell r="AC2426">
            <v>2028</v>
          </cell>
          <cell r="AD2426">
            <v>0.74722222222222223</v>
          </cell>
          <cell r="AE2426" t="str">
            <v>&lt; 1</v>
          </cell>
          <cell r="AF2426">
            <v>33702</v>
          </cell>
          <cell r="AG2426">
            <v>32.93150684931507</v>
          </cell>
          <cell r="AH2426" t="str">
            <v>&gt;25&lt; 35</v>
          </cell>
          <cell r="AI2426">
            <v>16835392</v>
          </cell>
          <cell r="AJ2426" t="str">
            <v>07</v>
          </cell>
          <cell r="AK2426" t="str">
            <v>09507123</v>
          </cell>
          <cell r="AL2426">
            <v>45359</v>
          </cell>
          <cell r="AM2426" t="str">
            <v>HOMME</v>
          </cell>
          <cell r="AN2426" t="str">
            <v>Célibataire</v>
          </cell>
          <cell r="AP2426" t="str">
            <v>3ème année sécondaire</v>
          </cell>
          <cell r="AQ2426">
            <v>3</v>
          </cell>
          <cell r="AR2426">
            <v>1</v>
          </cell>
          <cell r="AS2426">
            <v>45815.25</v>
          </cell>
          <cell r="AT2426" t="str">
            <v>Horaire</v>
          </cell>
          <cell r="AU2426">
            <v>3.7149999999999999</v>
          </cell>
          <cell r="AV2426">
            <v>17</v>
          </cell>
          <cell r="AW2426" t="str">
            <v>00100</v>
          </cell>
          <cell r="AX2426" t="str">
            <v>00002608346</v>
          </cell>
          <cell r="AY2426">
            <v>43</v>
          </cell>
          <cell r="AZ2426" t="str">
            <v>La poste</v>
          </cell>
          <cell r="BA2426" t="str">
            <v>17001000000260834643</v>
          </cell>
          <cell r="BB2426">
            <v>20</v>
          </cell>
          <cell r="BC2426" t="str">
            <v xml:space="preserve">QUARTIER AL HIDAYA JEDAIDA </v>
          </cell>
          <cell r="BD2426" t="str">
            <v>MANOUBA</v>
          </cell>
          <cell r="BG2426">
            <v>95149663</v>
          </cell>
          <cell r="BJ2426" t="str">
            <v>Jedaida</v>
          </cell>
          <cell r="BK2426" t="str">
            <v>-COUPE</v>
          </cell>
          <cell r="BL2426" t="str">
            <v>1.1</v>
          </cell>
          <cell r="BU2426" t="str">
            <v>si</v>
          </cell>
        </row>
        <row r="2427">
          <cell r="B2427">
            <v>2487</v>
          </cell>
          <cell r="C2427" t="str">
            <v>Madame</v>
          </cell>
          <cell r="D2427" t="str">
            <v>HADDAD CHAIMA</v>
          </cell>
          <cell r="E2427" t="str">
            <v>SAGE Tunisia</v>
          </cell>
          <cell r="F2427" t="str">
            <v>PRODUCTION</v>
          </cell>
          <cell r="G2427" t="str">
            <v>Contrôle Qualité</v>
          </cell>
          <cell r="H2427" t="str">
            <v>P7 AR</v>
          </cell>
          <cell r="I2427" t="str">
            <v>FAYCEL</v>
          </cell>
          <cell r="J2427" t="str">
            <v>B</v>
          </cell>
          <cell r="K2427" t="str">
            <v>INDIRECTS</v>
          </cell>
          <cell r="L2427" t="str">
            <v>Variable cost at standard</v>
          </cell>
          <cell r="M2427" t="str">
            <v>Contrôle Qualité</v>
          </cell>
          <cell r="N2427">
            <v>45450</v>
          </cell>
          <cell r="P2427">
            <v>-249</v>
          </cell>
          <cell r="Q2427">
            <v>45451</v>
          </cell>
          <cell r="R2427" t="str">
            <v>problème d'intégration</v>
          </cell>
          <cell r="T2427" t="str">
            <v>CDD</v>
          </cell>
          <cell r="U2427" t="str">
            <v>Contractuel</v>
          </cell>
          <cell r="V2427">
            <v>45450</v>
          </cell>
          <cell r="W2427">
            <v>45473</v>
          </cell>
          <cell r="Z2427">
            <v>45450</v>
          </cell>
          <cell r="AA2427">
            <v>6</v>
          </cell>
          <cell r="AB2427">
            <v>2024</v>
          </cell>
          <cell r="AC2427">
            <v>2028</v>
          </cell>
          <cell r="AD2427">
            <v>0.74722222222222223</v>
          </cell>
          <cell r="AE2427" t="str">
            <v>&lt; 1</v>
          </cell>
          <cell r="AF2427">
            <v>36929</v>
          </cell>
          <cell r="AG2427">
            <v>24.090410958904108</v>
          </cell>
          <cell r="AH2427" t="str">
            <v>&lt; 25</v>
          </cell>
          <cell r="AK2427" t="str">
            <v>13029375</v>
          </cell>
          <cell r="AL2427">
            <v>43781</v>
          </cell>
          <cell r="AM2427" t="str">
            <v>FEMME</v>
          </cell>
          <cell r="AN2427" t="str">
            <v>Célibataire</v>
          </cell>
          <cell r="AP2427" t="str">
            <v>Licence en comptabilité</v>
          </cell>
          <cell r="AQ2427">
            <v>3</v>
          </cell>
          <cell r="AR2427">
            <v>1</v>
          </cell>
          <cell r="AS2427">
            <v>45815.25</v>
          </cell>
          <cell r="AT2427" t="str">
            <v>Horaire</v>
          </cell>
          <cell r="AU2427">
            <v>3.8780000000000001</v>
          </cell>
          <cell r="BA2427" t="str">
            <v/>
          </cell>
          <cell r="BB2427">
            <v>0</v>
          </cell>
          <cell r="BC2427" t="str">
            <v>CITE BOUGATFA ZAHROUNI</v>
          </cell>
          <cell r="BD2427" t="str">
            <v>TUNIS</v>
          </cell>
          <cell r="BG2427">
            <v>52133280</v>
          </cell>
          <cell r="BK2427" t="str">
            <v>B-P7 AR</v>
          </cell>
          <cell r="BU2427" t="str">
            <v>Non-Actif</v>
          </cell>
        </row>
        <row r="2428">
          <cell r="B2428">
            <v>2488</v>
          </cell>
          <cell r="C2428" t="str">
            <v>Madame</v>
          </cell>
          <cell r="D2428" t="str">
            <v>ABIDI AKILA</v>
          </cell>
          <cell r="E2428" t="str">
            <v>SAGE Tunisia</v>
          </cell>
          <cell r="F2428" t="str">
            <v>PRODUCTION</v>
          </cell>
          <cell r="G2428" t="str">
            <v>Contrôle Qualité</v>
          </cell>
          <cell r="H2428" t="str">
            <v>P7 AR</v>
          </cell>
          <cell r="I2428" t="str">
            <v>FAYCEL</v>
          </cell>
          <cell r="J2428" t="str">
            <v>B</v>
          </cell>
          <cell r="K2428" t="str">
            <v>INDIRECTS</v>
          </cell>
          <cell r="L2428" t="str">
            <v>Variable cost at standard</v>
          </cell>
          <cell r="M2428" t="str">
            <v>Contrôle Qualité</v>
          </cell>
          <cell r="N2428">
            <v>45451</v>
          </cell>
          <cell r="P2428">
            <v>-249</v>
          </cell>
          <cell r="Q2428">
            <v>45453</v>
          </cell>
          <cell r="R2428" t="str">
            <v>maladie</v>
          </cell>
          <cell r="T2428" t="str">
            <v>CDD</v>
          </cell>
          <cell r="U2428" t="str">
            <v>Contractuel</v>
          </cell>
          <cell r="V2428">
            <v>45451</v>
          </cell>
          <cell r="W2428">
            <v>45473</v>
          </cell>
          <cell r="Z2428">
            <v>45451</v>
          </cell>
          <cell r="AA2428">
            <v>6</v>
          </cell>
          <cell r="AB2428">
            <v>2024</v>
          </cell>
          <cell r="AC2428">
            <v>2028</v>
          </cell>
          <cell r="AD2428">
            <v>0.74444444444444446</v>
          </cell>
          <cell r="AE2428" t="str">
            <v>&lt; 1</v>
          </cell>
          <cell r="AF2428">
            <v>33970</v>
          </cell>
          <cell r="AG2428">
            <v>32.197260273972603</v>
          </cell>
          <cell r="AH2428" t="str">
            <v>&gt;25&lt; 35</v>
          </cell>
          <cell r="AK2428" t="str">
            <v>09917075</v>
          </cell>
          <cell r="AL2428">
            <v>44658</v>
          </cell>
          <cell r="AM2428" t="str">
            <v>FEMME</v>
          </cell>
          <cell r="AN2428" t="str">
            <v>Célibataire</v>
          </cell>
          <cell r="AP2428" t="str">
            <v>Licence appliquée en gestion electronique</v>
          </cell>
          <cell r="AQ2428">
            <v>3</v>
          </cell>
          <cell r="AR2428">
            <v>1</v>
          </cell>
          <cell r="AS2428">
            <v>45816.25</v>
          </cell>
          <cell r="AT2428" t="str">
            <v>Horaire</v>
          </cell>
          <cell r="AU2428">
            <v>3.8780000000000001</v>
          </cell>
          <cell r="AV2428">
            <v>17</v>
          </cell>
          <cell r="AW2428">
            <v>20600</v>
          </cell>
          <cell r="AX2428" t="str">
            <v>00002372386</v>
          </cell>
          <cell r="AY2428" t="str">
            <v>07</v>
          </cell>
          <cell r="AZ2428" t="str">
            <v>LA POSTE</v>
          </cell>
          <cell r="BA2428" t="str">
            <v>17206000000237238607</v>
          </cell>
          <cell r="BB2428">
            <v>20</v>
          </cell>
          <cell r="BC2428" t="str">
            <v xml:space="preserve">ZAHROUNI </v>
          </cell>
          <cell r="BD2428" t="str">
            <v>TUNIS</v>
          </cell>
          <cell r="BG2428">
            <v>53280803</v>
          </cell>
          <cell r="BK2428" t="str">
            <v>B-P7 AR</v>
          </cell>
          <cell r="BU2428" t="str">
            <v>Non-Actif</v>
          </cell>
        </row>
        <row r="2429">
          <cell r="B2429">
            <v>2489</v>
          </cell>
          <cell r="C2429" t="str">
            <v>Madame</v>
          </cell>
          <cell r="D2429" t="str">
            <v>LABOUDI AROUA</v>
          </cell>
          <cell r="E2429" t="str">
            <v>SAGE Tunisia</v>
          </cell>
          <cell r="F2429" t="str">
            <v>PRODUCTION</v>
          </cell>
          <cell r="G2429" t="str">
            <v>Contrôle Qualité</v>
          </cell>
          <cell r="H2429" t="str">
            <v>P7 AR</v>
          </cell>
          <cell r="I2429" t="str">
            <v>FAYCEL</v>
          </cell>
          <cell r="J2429" t="str">
            <v>B</v>
          </cell>
          <cell r="K2429" t="str">
            <v>INDIRECTS</v>
          </cell>
          <cell r="L2429" t="str">
            <v>Variable cost at standard</v>
          </cell>
          <cell r="M2429" t="str">
            <v>Contrôle Qualité</v>
          </cell>
          <cell r="N2429">
            <v>45451</v>
          </cell>
          <cell r="P2429">
            <v>-249</v>
          </cell>
          <cell r="Q2429">
            <v>45464</v>
          </cell>
          <cell r="R2429" t="str">
            <v>fatigue</v>
          </cell>
          <cell r="T2429" t="str">
            <v>CDD</v>
          </cell>
          <cell r="U2429" t="str">
            <v>Contractuel</v>
          </cell>
          <cell r="V2429">
            <v>45451</v>
          </cell>
          <cell r="W2429">
            <v>45473</v>
          </cell>
          <cell r="Z2429">
            <v>45451</v>
          </cell>
          <cell r="AA2429">
            <v>6</v>
          </cell>
          <cell r="AB2429">
            <v>2024</v>
          </cell>
          <cell r="AC2429">
            <v>2028</v>
          </cell>
          <cell r="AD2429">
            <v>0.74444444444444446</v>
          </cell>
          <cell r="AE2429" t="str">
            <v>&lt; 1</v>
          </cell>
          <cell r="AF2429">
            <v>36879</v>
          </cell>
          <cell r="AG2429">
            <v>24.227397260273971</v>
          </cell>
          <cell r="AH2429" t="str">
            <v>&lt; 25</v>
          </cell>
          <cell r="AI2429">
            <v>17672777</v>
          </cell>
          <cell r="AJ2429" t="str">
            <v>08</v>
          </cell>
          <cell r="AK2429" t="str">
            <v>14364512</v>
          </cell>
          <cell r="AL2429">
            <v>43642</v>
          </cell>
          <cell r="AM2429" t="str">
            <v>FEMME</v>
          </cell>
          <cell r="AN2429" t="str">
            <v>Célibataire</v>
          </cell>
          <cell r="AP2429" t="str">
            <v>Licence appliquée en comptabilité</v>
          </cell>
          <cell r="AQ2429">
            <v>3</v>
          </cell>
          <cell r="AR2429">
            <v>1</v>
          </cell>
          <cell r="AS2429">
            <v>45816.25</v>
          </cell>
          <cell r="AT2429" t="str">
            <v>Horaire</v>
          </cell>
          <cell r="AU2429">
            <v>3.8780000000000001</v>
          </cell>
          <cell r="AV2429">
            <v>17</v>
          </cell>
          <cell r="AW2429" t="str">
            <v>00100</v>
          </cell>
          <cell r="AX2429" t="str">
            <v>00003293390</v>
          </cell>
          <cell r="AY2429">
            <v>50</v>
          </cell>
          <cell r="AZ2429" t="str">
            <v>LA POSTE</v>
          </cell>
          <cell r="BA2429" t="str">
            <v>17001000000329339050</v>
          </cell>
          <cell r="BB2429">
            <v>20</v>
          </cell>
          <cell r="BC2429" t="str">
            <v>21 RUE KAYEN CITE JASMINE CHEBBAOU OUED ELIL</v>
          </cell>
          <cell r="BD2429" t="str">
            <v>MANOUBA</v>
          </cell>
          <cell r="BG2429">
            <v>55440395</v>
          </cell>
          <cell r="BK2429" t="str">
            <v>B-P7 AR</v>
          </cell>
          <cell r="BU2429" t="str">
            <v>Non-Actif</v>
          </cell>
        </row>
        <row r="2430">
          <cell r="B2430">
            <v>2490</v>
          </cell>
          <cell r="C2430" t="str">
            <v>Madame</v>
          </cell>
          <cell r="D2430" t="str">
            <v>TRABELSI HAIFA</v>
          </cell>
          <cell r="E2430" t="str">
            <v>SAGE Tunisia</v>
          </cell>
          <cell r="F2430" t="str">
            <v>PRODUCTION</v>
          </cell>
          <cell r="G2430" t="str">
            <v>Contrôle Qualité</v>
          </cell>
          <cell r="H2430" t="str">
            <v>P7 AR</v>
          </cell>
          <cell r="I2430" t="str">
            <v>FAYCEL</v>
          </cell>
          <cell r="J2430" t="str">
            <v>B</v>
          </cell>
          <cell r="K2430" t="str">
            <v>INDIRECTS</v>
          </cell>
          <cell r="L2430" t="str">
            <v>Variable cost at standard</v>
          </cell>
          <cell r="M2430" t="str">
            <v>Contrôle Qualité</v>
          </cell>
          <cell r="N2430">
            <v>45451</v>
          </cell>
          <cell r="P2430">
            <v>-249</v>
          </cell>
          <cell r="Q2430">
            <v>45464</v>
          </cell>
          <cell r="R2430" t="str">
            <v>fatigue</v>
          </cell>
          <cell r="T2430" t="str">
            <v>CDD</v>
          </cell>
          <cell r="U2430" t="str">
            <v>Contractuel</v>
          </cell>
          <cell r="V2430">
            <v>45451</v>
          </cell>
          <cell r="W2430">
            <v>45473</v>
          </cell>
          <cell r="Z2430">
            <v>45451</v>
          </cell>
          <cell r="AA2430">
            <v>6</v>
          </cell>
          <cell r="AB2430">
            <v>2024</v>
          </cell>
          <cell r="AC2430">
            <v>2028</v>
          </cell>
          <cell r="AD2430">
            <v>0.74444444444444446</v>
          </cell>
          <cell r="AE2430" t="str">
            <v>&lt; 1</v>
          </cell>
          <cell r="AF2430">
            <v>33785</v>
          </cell>
          <cell r="AG2430">
            <v>32.704109589041096</v>
          </cell>
          <cell r="AH2430" t="str">
            <v>&gt;25&lt; 35</v>
          </cell>
          <cell r="AI2430">
            <v>17673665</v>
          </cell>
          <cell r="AJ2430" t="str">
            <v>01</v>
          </cell>
          <cell r="AK2430" t="str">
            <v>09799880</v>
          </cell>
          <cell r="AL2430">
            <v>42611</v>
          </cell>
          <cell r="AM2430" t="str">
            <v>FEMME</v>
          </cell>
          <cell r="AN2430" t="str">
            <v>Célibataire</v>
          </cell>
          <cell r="AP2430" t="str">
            <v>Licence appliiquée en documentation</v>
          </cell>
          <cell r="AQ2430">
            <v>3</v>
          </cell>
          <cell r="AR2430">
            <v>1</v>
          </cell>
          <cell r="AS2430">
            <v>45816.25</v>
          </cell>
          <cell r="AT2430" t="str">
            <v>Horaire</v>
          </cell>
          <cell r="AU2430">
            <v>3.8780000000000001</v>
          </cell>
          <cell r="AV2430">
            <v>17</v>
          </cell>
          <cell r="AW2430" t="str">
            <v>00100</v>
          </cell>
          <cell r="AX2430" t="str">
            <v>00003291444</v>
          </cell>
          <cell r="AY2430">
            <v>68</v>
          </cell>
          <cell r="AZ2430" t="str">
            <v>LA POSTE</v>
          </cell>
          <cell r="BA2430" t="str">
            <v>17001000000329144468</v>
          </cell>
          <cell r="BB2430">
            <v>20</v>
          </cell>
          <cell r="BC2430" t="str">
            <v>7 RUE AHMED BOULIMEN CHEBBAOU OUED ELIL</v>
          </cell>
          <cell r="BD2430" t="str">
            <v>MANOUBA</v>
          </cell>
          <cell r="BG2430">
            <v>50246497</v>
          </cell>
          <cell r="BK2430" t="str">
            <v>B-P7 AR</v>
          </cell>
          <cell r="BU2430" t="str">
            <v>Non-Actif</v>
          </cell>
        </row>
        <row r="2431">
          <cell r="B2431">
            <v>2491</v>
          </cell>
          <cell r="C2431" t="str">
            <v>Madame</v>
          </cell>
          <cell r="D2431" t="str">
            <v>MEJRI DALEL</v>
          </cell>
          <cell r="E2431" t="str">
            <v>SAGE Tunisia</v>
          </cell>
          <cell r="F2431" t="str">
            <v>QUALITE</v>
          </cell>
          <cell r="G2431" t="str">
            <v>CSL</v>
          </cell>
          <cell r="H2431" t="str">
            <v>P7 AR</v>
          </cell>
          <cell r="I2431" t="str">
            <v>Med Ali</v>
          </cell>
          <cell r="J2431" t="str">
            <v>B</v>
          </cell>
          <cell r="K2431" t="str">
            <v>INDIRECTS</v>
          </cell>
          <cell r="L2431" t="str">
            <v>Variable cost at standard</v>
          </cell>
          <cell r="M2431" t="str">
            <v>CSL</v>
          </cell>
          <cell r="N2431">
            <v>45451</v>
          </cell>
          <cell r="P2431">
            <v>-6</v>
          </cell>
          <cell r="T2431" t="str">
            <v>CDD</v>
          </cell>
          <cell r="U2431" t="str">
            <v>Contractuel</v>
          </cell>
          <cell r="V2431">
            <v>45689</v>
          </cell>
          <cell r="W2431">
            <v>45716</v>
          </cell>
          <cell r="Z2431">
            <v>45451</v>
          </cell>
          <cell r="AA2431">
            <v>6</v>
          </cell>
          <cell r="AB2431">
            <v>2024</v>
          </cell>
          <cell r="AC2431">
            <v>2028</v>
          </cell>
          <cell r="AD2431">
            <v>0.74444444444444446</v>
          </cell>
          <cell r="AE2431" t="str">
            <v>&lt; 1</v>
          </cell>
          <cell r="AF2431">
            <v>35613</v>
          </cell>
          <cell r="AG2431">
            <v>27.695890410958903</v>
          </cell>
          <cell r="AH2431" t="str">
            <v>&gt;25&lt; 35</v>
          </cell>
          <cell r="AI2431">
            <v>17462159</v>
          </cell>
          <cell r="AJ2431" t="str">
            <v>02</v>
          </cell>
          <cell r="AK2431" t="str">
            <v>14351369</v>
          </cell>
          <cell r="AL2431">
            <v>42226</v>
          </cell>
          <cell r="AM2431" t="str">
            <v>FEMME</v>
          </cell>
          <cell r="AN2431" t="str">
            <v>Célibataire</v>
          </cell>
          <cell r="AP2431" t="str">
            <v>Baccalauréat</v>
          </cell>
          <cell r="AQ2431">
            <v>3</v>
          </cell>
          <cell r="AR2431">
            <v>1</v>
          </cell>
          <cell r="AS2431">
            <v>45816.25</v>
          </cell>
          <cell r="AT2431" t="str">
            <v>Horaire</v>
          </cell>
          <cell r="AU2431">
            <v>3.8780000000000001</v>
          </cell>
          <cell r="AV2431">
            <v>17</v>
          </cell>
          <cell r="AW2431" t="str">
            <v>00100</v>
          </cell>
          <cell r="AX2431" t="str">
            <v>00003286009</v>
          </cell>
          <cell r="AY2431">
            <v>77</v>
          </cell>
          <cell r="AZ2431" t="str">
            <v>LA POSTE</v>
          </cell>
          <cell r="BA2431" t="str">
            <v>17001000000328600977</v>
          </cell>
          <cell r="BB2431">
            <v>20</v>
          </cell>
          <cell r="BC2431" t="str">
            <v xml:space="preserve">24 RUE FAOUEZ IBN KHATAB GOBAA </v>
          </cell>
          <cell r="BD2431" t="str">
            <v>MANOUBA</v>
          </cell>
          <cell r="BG2431">
            <v>26475282</v>
          </cell>
          <cell r="BJ2431" t="str">
            <v>GOBAA</v>
          </cell>
          <cell r="BK2431" t="str">
            <v>B-P7 AR</v>
          </cell>
          <cell r="BL2431" t="str">
            <v>1.3</v>
          </cell>
          <cell r="BT2431">
            <v>1185</v>
          </cell>
          <cell r="BU2431" t="str">
            <v>si</v>
          </cell>
        </row>
        <row r="2432">
          <cell r="B2432">
            <v>2492</v>
          </cell>
          <cell r="C2432" t="str">
            <v>Monsieur</v>
          </cell>
          <cell r="D2432" t="str">
            <v>GANOUNI ADEM</v>
          </cell>
          <cell r="E2432" t="str">
            <v>SAGE Tunisia</v>
          </cell>
          <cell r="F2432" t="str">
            <v>COUPE</v>
          </cell>
          <cell r="G2432" t="str">
            <v>COUPEUR</v>
          </cell>
          <cell r="H2432" t="str">
            <v>COUPE</v>
          </cell>
          <cell r="I2432" t="str">
            <v>HAITHEM SLAMA</v>
          </cell>
          <cell r="K2432" t="str">
            <v>DIRECTS</v>
          </cell>
          <cell r="L2432" t="str">
            <v>Variable cost at standard</v>
          </cell>
          <cell r="M2432" t="str">
            <v>COUPEUR</v>
          </cell>
          <cell r="N2432">
            <v>45453</v>
          </cell>
          <cell r="P2432">
            <v>-249</v>
          </cell>
          <cell r="Q2432">
            <v>45475</v>
          </cell>
          <cell r="R2432" t="str">
            <v>nouvelle opportunité</v>
          </cell>
          <cell r="T2432" t="str">
            <v>CDD</v>
          </cell>
          <cell r="U2432" t="str">
            <v>Contractuel</v>
          </cell>
          <cell r="V2432">
            <v>45453</v>
          </cell>
          <cell r="W2432">
            <v>45473</v>
          </cell>
          <cell r="Z2432">
            <v>45453</v>
          </cell>
          <cell r="AA2432">
            <v>6</v>
          </cell>
          <cell r="AB2432">
            <v>2024</v>
          </cell>
          <cell r="AC2432">
            <v>2028</v>
          </cell>
          <cell r="AD2432">
            <v>0.73888888888888893</v>
          </cell>
          <cell r="AE2432" t="str">
            <v>&lt; 1</v>
          </cell>
          <cell r="AF2432">
            <v>37066</v>
          </cell>
          <cell r="AG2432">
            <v>23.715068493150685</v>
          </cell>
          <cell r="AH2432" t="str">
            <v>&lt; 25</v>
          </cell>
          <cell r="AI2432">
            <v>17360367</v>
          </cell>
          <cell r="AJ2432" t="str">
            <v>06</v>
          </cell>
          <cell r="AK2432" t="str">
            <v>11668393</v>
          </cell>
          <cell r="AL2432">
            <v>44571</v>
          </cell>
          <cell r="AM2432" t="str">
            <v>HOMME</v>
          </cell>
          <cell r="AN2432" t="str">
            <v>Célibataire</v>
          </cell>
          <cell r="AP2432" t="str">
            <v>Baccalauréat+2</v>
          </cell>
          <cell r="AQ2432">
            <v>3</v>
          </cell>
          <cell r="AR2432">
            <v>1</v>
          </cell>
          <cell r="AS2432">
            <v>45818.25</v>
          </cell>
          <cell r="AT2432" t="str">
            <v>Horaire</v>
          </cell>
          <cell r="AU2432">
            <v>3.7149999999999999</v>
          </cell>
          <cell r="AV2432">
            <v>17</v>
          </cell>
          <cell r="AW2432" t="str">
            <v>00100</v>
          </cell>
          <cell r="AX2432" t="str">
            <v>00003459531</v>
          </cell>
          <cell r="AY2432">
            <v>13</v>
          </cell>
          <cell r="AZ2432" t="str">
            <v>LA POSTE</v>
          </cell>
          <cell r="BA2432" t="str">
            <v>17001000000345953113</v>
          </cell>
          <cell r="BB2432">
            <v>20</v>
          </cell>
          <cell r="BC2432" t="str">
            <v>52 RUE ZOUHOUR JAYARA SIDI HASSINE</v>
          </cell>
          <cell r="BD2432" t="str">
            <v>TUNIS</v>
          </cell>
          <cell r="BG2432">
            <v>27446538</v>
          </cell>
          <cell r="BK2432" t="str">
            <v>-COUPE</v>
          </cell>
          <cell r="BL2432" t="str">
            <v>1.1</v>
          </cell>
          <cell r="BU2432" t="str">
            <v>Non-Actif</v>
          </cell>
        </row>
        <row r="2433">
          <cell r="B2433">
            <v>2493</v>
          </cell>
          <cell r="C2433" t="str">
            <v>Madame</v>
          </cell>
          <cell r="D2433" t="str">
            <v>NAHDI HINDA</v>
          </cell>
          <cell r="E2433" t="str">
            <v>SAGE Tunisia</v>
          </cell>
          <cell r="F2433" t="str">
            <v>PRODUCTION</v>
          </cell>
          <cell r="G2433" t="str">
            <v>Prép CAMPO</v>
          </cell>
          <cell r="H2433" t="str">
            <v>P7 AR</v>
          </cell>
          <cell r="I2433" t="str">
            <v xml:space="preserve">Anis Mejri </v>
          </cell>
          <cell r="J2433" t="str">
            <v>B</v>
          </cell>
          <cell r="K2433" t="str">
            <v>DIRECTS</v>
          </cell>
          <cell r="L2433" t="str">
            <v>Variable cost at standard</v>
          </cell>
          <cell r="M2433" t="str">
            <v>Prép CAMPO</v>
          </cell>
          <cell r="N2433">
            <v>45453</v>
          </cell>
          <cell r="P2433">
            <v>-187</v>
          </cell>
          <cell r="Q2433">
            <v>45537</v>
          </cell>
          <cell r="R2433" t="str">
            <v>personnel</v>
          </cell>
          <cell r="T2433" t="str">
            <v>CDD</v>
          </cell>
          <cell r="U2433" t="str">
            <v>Contractuel</v>
          </cell>
          <cell r="V2433">
            <v>45505</v>
          </cell>
          <cell r="W2433">
            <v>45535</v>
          </cell>
          <cell r="Z2433">
            <v>45453</v>
          </cell>
          <cell r="AA2433">
            <v>6</v>
          </cell>
          <cell r="AB2433">
            <v>2024</v>
          </cell>
          <cell r="AC2433">
            <v>2028</v>
          </cell>
          <cell r="AD2433">
            <v>0.73888888888888893</v>
          </cell>
          <cell r="AE2433" t="str">
            <v>&lt; 1</v>
          </cell>
          <cell r="AF2433">
            <v>26586</v>
          </cell>
          <cell r="AG2433">
            <v>52.42739726027397</v>
          </cell>
          <cell r="AH2433" t="str">
            <v>&gt;45&lt; 55</v>
          </cell>
          <cell r="AI2433">
            <v>12363879</v>
          </cell>
          <cell r="AJ2433" t="str">
            <v>06</v>
          </cell>
          <cell r="AK2433" t="str">
            <v>04646143</v>
          </cell>
          <cell r="AL2433">
            <v>43034</v>
          </cell>
          <cell r="AM2433" t="str">
            <v>FEMME</v>
          </cell>
          <cell r="AN2433" t="str">
            <v>Marié(e)</v>
          </cell>
          <cell r="AP2433" t="str">
            <v>7 ème année + Formation couture</v>
          </cell>
          <cell r="AQ2433">
            <v>3</v>
          </cell>
          <cell r="AR2433">
            <v>1</v>
          </cell>
          <cell r="AS2433">
            <v>45818.25</v>
          </cell>
          <cell r="AT2433" t="str">
            <v>Horaire</v>
          </cell>
          <cell r="AU2433">
            <v>3.7149999999999999</v>
          </cell>
          <cell r="AV2433">
            <v>26</v>
          </cell>
          <cell r="AW2433" t="str">
            <v>00700</v>
          </cell>
          <cell r="AX2433" t="str">
            <v>08901346748</v>
          </cell>
          <cell r="AY2433">
            <v>91</v>
          </cell>
          <cell r="AZ2433" t="str">
            <v>BLT</v>
          </cell>
          <cell r="BA2433" t="str">
            <v>26007000890134674891</v>
          </cell>
          <cell r="BB2433">
            <v>20</v>
          </cell>
          <cell r="BC2433" t="str">
            <v>DENDEN</v>
          </cell>
          <cell r="BD2433" t="str">
            <v>MANOUBA</v>
          </cell>
          <cell r="BG2433">
            <v>52793015</v>
          </cell>
          <cell r="BJ2433" t="str">
            <v>DENDEN</v>
          </cell>
          <cell r="BK2433" t="str">
            <v>CAMPO B</v>
          </cell>
          <cell r="BL2433" t="str">
            <v>1.1</v>
          </cell>
          <cell r="BU2433" t="str">
            <v>Non-Actif</v>
          </cell>
        </row>
        <row r="2434">
          <cell r="B2434">
            <v>2494</v>
          </cell>
          <cell r="C2434" t="str">
            <v>Madame</v>
          </cell>
          <cell r="D2434" t="str">
            <v>JEBALI HALIMA</v>
          </cell>
          <cell r="E2434" t="str">
            <v>SAGE Tunisia</v>
          </cell>
          <cell r="F2434" t="str">
            <v>COUPE</v>
          </cell>
          <cell r="G2434" t="str">
            <v>COUPEUR</v>
          </cell>
          <cell r="H2434" t="str">
            <v>COUPE</v>
          </cell>
          <cell r="I2434" t="str">
            <v>HAITHEM SLAMA</v>
          </cell>
          <cell r="K2434" t="str">
            <v>DIRECTS</v>
          </cell>
          <cell r="L2434" t="str">
            <v>Variable cost at standard</v>
          </cell>
          <cell r="M2434" t="str">
            <v>COUPEUR</v>
          </cell>
          <cell r="N2434">
            <v>45453</v>
          </cell>
          <cell r="P2434">
            <v>-6</v>
          </cell>
          <cell r="T2434" t="str">
            <v>CDD</v>
          </cell>
          <cell r="U2434" t="str">
            <v>Contractuel</v>
          </cell>
          <cell r="V2434">
            <v>45689</v>
          </cell>
          <cell r="W2434">
            <v>45716</v>
          </cell>
          <cell r="Z2434">
            <v>45453</v>
          </cell>
          <cell r="AA2434">
            <v>6</v>
          </cell>
          <cell r="AB2434">
            <v>2024</v>
          </cell>
          <cell r="AC2434">
            <v>2028</v>
          </cell>
          <cell r="AD2434">
            <v>0.73888888888888893</v>
          </cell>
          <cell r="AE2434" t="str">
            <v>&lt; 1</v>
          </cell>
          <cell r="AF2434">
            <v>30056</v>
          </cell>
          <cell r="AG2434">
            <v>42.920547945205477</v>
          </cell>
          <cell r="AH2434" t="str">
            <v>&gt;35&lt; 45</v>
          </cell>
          <cell r="AK2434" t="str">
            <v>07371643</v>
          </cell>
          <cell r="AL2434">
            <v>37194</v>
          </cell>
          <cell r="AM2434" t="str">
            <v>FEMME</v>
          </cell>
          <cell r="AN2434" t="str">
            <v>Marié(e)</v>
          </cell>
          <cell r="AO2434">
            <v>3</v>
          </cell>
          <cell r="AP2434" t="str">
            <v>2ème année sécondaire</v>
          </cell>
          <cell r="AQ2434">
            <v>3</v>
          </cell>
          <cell r="AR2434">
            <v>1</v>
          </cell>
          <cell r="AS2434">
            <v>45818.25</v>
          </cell>
          <cell r="AT2434" t="str">
            <v>Horaire</v>
          </cell>
          <cell r="AU2434">
            <v>3.7149999999999999</v>
          </cell>
          <cell r="AV2434">
            <v>17</v>
          </cell>
          <cell r="AW2434" t="str">
            <v>00100</v>
          </cell>
          <cell r="AX2434" t="str">
            <v>00003461163</v>
          </cell>
          <cell r="AY2434">
            <v>64</v>
          </cell>
          <cell r="AZ2434" t="str">
            <v>LA POSTE</v>
          </cell>
          <cell r="BA2434" t="str">
            <v>17001000000346116364</v>
          </cell>
          <cell r="BB2434">
            <v>20</v>
          </cell>
          <cell r="BC2434" t="str">
            <v>CITE BASSATIN BOU HNACH MORNAGUIA</v>
          </cell>
          <cell r="BD2434" t="str">
            <v>MANOUBA</v>
          </cell>
          <cell r="BG2434">
            <v>98937141</v>
          </cell>
          <cell r="BJ2434" t="str">
            <v>MORNAGUIA</v>
          </cell>
          <cell r="BK2434" t="str">
            <v>-COUPE</v>
          </cell>
          <cell r="BL2434" t="str">
            <v>1.1</v>
          </cell>
          <cell r="BT2434">
            <v>738</v>
          </cell>
          <cell r="BU2434" t="str">
            <v>si</v>
          </cell>
        </row>
        <row r="2435">
          <cell r="B2435">
            <v>2495</v>
          </cell>
          <cell r="C2435" t="str">
            <v>Madame</v>
          </cell>
          <cell r="D2435" t="str">
            <v>HAMMAMI MAHA</v>
          </cell>
          <cell r="E2435" t="str">
            <v>SAGE Tunisia</v>
          </cell>
          <cell r="F2435" t="str">
            <v>PRODUCTION</v>
          </cell>
          <cell r="G2435" t="str">
            <v>Couturière</v>
          </cell>
          <cell r="H2435" t="str">
            <v>P7 AR</v>
          </cell>
          <cell r="I2435" t="str">
            <v>Safa</v>
          </cell>
          <cell r="J2435" t="str">
            <v>A</v>
          </cell>
          <cell r="K2435" t="str">
            <v>DIRECTS</v>
          </cell>
          <cell r="L2435" t="str">
            <v>Variable cost at standard</v>
          </cell>
          <cell r="M2435" t="str">
            <v>Couturière</v>
          </cell>
          <cell r="N2435">
            <v>45454</v>
          </cell>
          <cell r="P2435">
            <v>-6</v>
          </cell>
          <cell r="T2435" t="str">
            <v>CDD</v>
          </cell>
          <cell r="U2435" t="str">
            <v>Contractuel</v>
          </cell>
          <cell r="V2435">
            <v>45689</v>
          </cell>
          <cell r="W2435">
            <v>45716</v>
          </cell>
          <cell r="Z2435">
            <v>45454</v>
          </cell>
          <cell r="AA2435">
            <v>6</v>
          </cell>
          <cell r="AB2435">
            <v>2024</v>
          </cell>
          <cell r="AC2435">
            <v>2028</v>
          </cell>
          <cell r="AD2435">
            <v>0.73611111111111116</v>
          </cell>
          <cell r="AE2435" t="str">
            <v>&lt; 1</v>
          </cell>
          <cell r="AF2435">
            <v>36409</v>
          </cell>
          <cell r="AG2435">
            <v>25.515068493150686</v>
          </cell>
          <cell r="AH2435" t="str">
            <v>&gt;25&lt; 35</v>
          </cell>
          <cell r="AI2435">
            <v>17592359</v>
          </cell>
          <cell r="AJ2435" t="str">
            <v>04</v>
          </cell>
          <cell r="AK2435" t="str">
            <v>11664321</v>
          </cell>
          <cell r="AL2435">
            <v>43025</v>
          </cell>
          <cell r="AM2435" t="str">
            <v>FEMME</v>
          </cell>
          <cell r="AN2435" t="str">
            <v>Célibataire</v>
          </cell>
          <cell r="AP2435" t="str">
            <v>8ème année</v>
          </cell>
          <cell r="AQ2435">
            <v>3</v>
          </cell>
          <cell r="AR2435">
            <v>1</v>
          </cell>
          <cell r="AS2435">
            <v>45819.25</v>
          </cell>
          <cell r="AT2435" t="str">
            <v>Horaire</v>
          </cell>
          <cell r="AU2435">
            <v>3.7149999999999999</v>
          </cell>
          <cell r="AV2435">
            <v>17</v>
          </cell>
          <cell r="AW2435" t="str">
            <v>00100</v>
          </cell>
          <cell r="AX2435" t="str">
            <v>00002972948</v>
          </cell>
          <cell r="AY2435" t="str">
            <v>09</v>
          </cell>
          <cell r="AZ2435" t="str">
            <v>LA POSTE</v>
          </cell>
          <cell r="BA2435" t="str">
            <v>17001000000297294809</v>
          </cell>
          <cell r="BB2435">
            <v>20</v>
          </cell>
          <cell r="BC2435" t="str">
            <v>52 RUE 4855 SIDI HASSINE</v>
          </cell>
          <cell r="BD2435" t="str">
            <v>TUNIS</v>
          </cell>
          <cell r="BG2435">
            <v>54290403</v>
          </cell>
          <cell r="BJ2435" t="str">
            <v>SIDI HSSINE</v>
          </cell>
          <cell r="BK2435" t="str">
            <v>A-P7 AR</v>
          </cell>
          <cell r="BL2435" t="str">
            <v>1.1</v>
          </cell>
          <cell r="BT2435">
            <v>1043</v>
          </cell>
          <cell r="BU2435" t="str">
            <v>si</v>
          </cell>
        </row>
        <row r="2436">
          <cell r="B2436">
            <v>2496</v>
          </cell>
          <cell r="C2436" t="str">
            <v>Madame</v>
          </cell>
          <cell r="D2436" t="str">
            <v>OUERTANI MANNA</v>
          </cell>
          <cell r="E2436" t="str">
            <v>SAGE Tunisia</v>
          </cell>
          <cell r="F2436" t="str">
            <v>PRODUCTION</v>
          </cell>
          <cell r="G2436" t="str">
            <v>Couturière</v>
          </cell>
          <cell r="H2436" t="str">
            <v>P6 AV</v>
          </cell>
          <cell r="I2436" t="str">
            <v>EL KADRI MARIEM</v>
          </cell>
          <cell r="J2436" t="str">
            <v>A</v>
          </cell>
          <cell r="K2436" t="str">
            <v>DIRECTS</v>
          </cell>
          <cell r="L2436" t="str">
            <v>Variable cost at standard</v>
          </cell>
          <cell r="M2436" t="str">
            <v>Couturière</v>
          </cell>
          <cell r="N2436">
            <v>45454</v>
          </cell>
          <cell r="P2436">
            <v>-187</v>
          </cell>
          <cell r="Q2436">
            <v>45524</v>
          </cell>
          <cell r="R2436" t="str">
            <v>Transport</v>
          </cell>
          <cell r="T2436" t="str">
            <v>CDD</v>
          </cell>
          <cell r="U2436" t="str">
            <v>Contractuel</v>
          </cell>
          <cell r="V2436">
            <v>45505</v>
          </cell>
          <cell r="W2436">
            <v>45535</v>
          </cell>
          <cell r="Z2436">
            <v>45454</v>
          </cell>
          <cell r="AA2436">
            <v>6</v>
          </cell>
          <cell r="AB2436">
            <v>2024</v>
          </cell>
          <cell r="AC2436">
            <v>2028</v>
          </cell>
          <cell r="AD2436">
            <v>0.73611111111111116</v>
          </cell>
          <cell r="AE2436" t="str">
            <v>&lt; 1</v>
          </cell>
          <cell r="AF2436">
            <v>31553</v>
          </cell>
          <cell r="AG2436">
            <v>38.819178082191783</v>
          </cell>
          <cell r="AH2436" t="str">
            <v>&gt;35&lt; 45</v>
          </cell>
          <cell r="AI2436">
            <v>16068542</v>
          </cell>
          <cell r="AJ2436" t="str">
            <v>04</v>
          </cell>
          <cell r="AK2436" t="str">
            <v>07393936</v>
          </cell>
          <cell r="AL2436">
            <v>37914</v>
          </cell>
          <cell r="AM2436" t="str">
            <v>FEMME</v>
          </cell>
          <cell r="AN2436" t="str">
            <v>Marié(e)</v>
          </cell>
          <cell r="AO2436">
            <v>2</v>
          </cell>
          <cell r="AP2436" t="str">
            <v>6 ème année primaire + Formation couture</v>
          </cell>
          <cell r="AQ2436">
            <v>3</v>
          </cell>
          <cell r="AR2436">
            <v>1</v>
          </cell>
          <cell r="AS2436">
            <v>45819.25</v>
          </cell>
          <cell r="AT2436" t="str">
            <v>Horaire</v>
          </cell>
          <cell r="AU2436">
            <v>3.7149999999999999</v>
          </cell>
          <cell r="AV2436">
            <v>17</v>
          </cell>
          <cell r="AW2436">
            <v>53594</v>
          </cell>
          <cell r="AX2436" t="str">
            <v>01720920178</v>
          </cell>
          <cell r="AY2436">
            <v>26</v>
          </cell>
          <cell r="AZ2436" t="str">
            <v>La poste</v>
          </cell>
          <cell r="BA2436" t="str">
            <v>17535940172092017826</v>
          </cell>
          <cell r="BB2436">
            <v>20</v>
          </cell>
          <cell r="BC2436" t="str">
            <v>MANZEL HABIB BORJ EL AMRI</v>
          </cell>
          <cell r="BD2436" t="str">
            <v>MANOUBA</v>
          </cell>
          <cell r="BG2436">
            <v>93033197</v>
          </cell>
          <cell r="BH2436">
            <v>22743258</v>
          </cell>
          <cell r="BJ2436" t="str">
            <v>BORJ AL AMRI</v>
          </cell>
          <cell r="BK2436" t="str">
            <v>A-P6 AV</v>
          </cell>
          <cell r="BL2436" t="str">
            <v>1.1</v>
          </cell>
          <cell r="BU2436" t="str">
            <v>Non-Actif</v>
          </cell>
        </row>
        <row r="2437">
          <cell r="B2437">
            <v>2497</v>
          </cell>
          <cell r="C2437" t="str">
            <v>Madame</v>
          </cell>
          <cell r="D2437" t="str">
            <v>HAMMAMI MERIEM</v>
          </cell>
          <cell r="E2437" t="str">
            <v>SAGE Tunisia</v>
          </cell>
          <cell r="F2437" t="str">
            <v>PRODUCTION</v>
          </cell>
          <cell r="G2437" t="str">
            <v>Contrôle Qualité</v>
          </cell>
          <cell r="H2437" t="str">
            <v>Panda</v>
          </cell>
          <cell r="I2437" t="str">
            <v>HASNA NASRAOUI</v>
          </cell>
          <cell r="J2437" t="str">
            <v>A</v>
          </cell>
          <cell r="K2437" t="str">
            <v>INDIRECTS</v>
          </cell>
          <cell r="L2437" t="str">
            <v>Variable cost at standard</v>
          </cell>
          <cell r="M2437" t="str">
            <v>Contrôle Qualité</v>
          </cell>
          <cell r="N2437">
            <v>45455</v>
          </cell>
          <cell r="P2437">
            <v>-218</v>
          </cell>
          <cell r="Q2437">
            <v>45504</v>
          </cell>
          <cell r="R2437" t="str">
            <v>Fin de contrat</v>
          </cell>
          <cell r="T2437" t="str">
            <v>CDD</v>
          </cell>
          <cell r="U2437" t="str">
            <v>Contractuel</v>
          </cell>
          <cell r="V2437">
            <v>45455</v>
          </cell>
          <cell r="W2437">
            <v>45504</v>
          </cell>
          <cell r="Z2437">
            <v>45455</v>
          </cell>
          <cell r="AA2437">
            <v>6</v>
          </cell>
          <cell r="AB2437">
            <v>2024</v>
          </cell>
          <cell r="AC2437">
            <v>2028</v>
          </cell>
          <cell r="AD2437">
            <v>0.73333333333333328</v>
          </cell>
          <cell r="AE2437" t="str">
            <v>&lt; 1</v>
          </cell>
          <cell r="AF2437">
            <v>36330</v>
          </cell>
          <cell r="AG2437">
            <v>25.731506849315068</v>
          </cell>
          <cell r="AH2437" t="str">
            <v>&gt;25&lt; 35</v>
          </cell>
          <cell r="AI2437">
            <v>17673637</v>
          </cell>
          <cell r="AJ2437" t="str">
            <v>06</v>
          </cell>
          <cell r="AK2437" t="str">
            <v>14361511</v>
          </cell>
          <cell r="AL2437">
            <v>43313</v>
          </cell>
          <cell r="AM2437" t="str">
            <v>FEMME</v>
          </cell>
          <cell r="AN2437" t="str">
            <v>Célibataire</v>
          </cell>
          <cell r="AP2437" t="str">
            <v>Baccalauréat+BTS Comptabilité</v>
          </cell>
          <cell r="AQ2437">
            <v>3</v>
          </cell>
          <cell r="AR2437">
            <v>1</v>
          </cell>
          <cell r="AS2437">
            <v>45820.25</v>
          </cell>
          <cell r="AT2437" t="str">
            <v>Horaire</v>
          </cell>
          <cell r="AU2437">
            <v>3.8780000000000001</v>
          </cell>
          <cell r="AV2437" t="str">
            <v>04</v>
          </cell>
          <cell r="AW2437" t="str">
            <v>02511</v>
          </cell>
          <cell r="AX2437">
            <v>10083259556</v>
          </cell>
          <cell r="AY2437">
            <v>68</v>
          </cell>
          <cell r="AZ2437" t="str">
            <v>ATTIJARI BANK</v>
          </cell>
          <cell r="BA2437" t="str">
            <v>04025111008325955668</v>
          </cell>
          <cell r="BB2437">
            <v>20</v>
          </cell>
          <cell r="BC2437" t="str">
            <v>09 RUE IBN AL HAZEM SANHRJA OUED ELIL</v>
          </cell>
          <cell r="BD2437" t="str">
            <v>MANOUBA</v>
          </cell>
          <cell r="BG2437">
            <v>28241174</v>
          </cell>
          <cell r="BJ2437" t="str">
            <v>SANHEJA</v>
          </cell>
          <cell r="BK2437" t="str">
            <v>A-Panda</v>
          </cell>
          <cell r="BL2437" t="str">
            <v>1.3</v>
          </cell>
          <cell r="BU2437" t="str">
            <v>Non-Actif</v>
          </cell>
        </row>
        <row r="2438">
          <cell r="B2438">
            <v>2498</v>
          </cell>
          <cell r="C2438" t="str">
            <v>Madame</v>
          </cell>
          <cell r="D2438" t="str">
            <v>JELAILI AZZA</v>
          </cell>
          <cell r="E2438" t="str">
            <v>SAGE Tunisia</v>
          </cell>
          <cell r="F2438" t="str">
            <v>PRODUCTION</v>
          </cell>
          <cell r="G2438" t="str">
            <v>Couturière</v>
          </cell>
          <cell r="H2438" t="str">
            <v>P7 AR</v>
          </cell>
          <cell r="I2438" t="str">
            <v>FOUED HOMRANI</v>
          </cell>
          <cell r="J2438" t="str">
            <v>A</v>
          </cell>
          <cell r="K2438" t="str">
            <v>DIRECTS</v>
          </cell>
          <cell r="L2438" t="str">
            <v>Variable cost at standard</v>
          </cell>
          <cell r="M2438" t="str">
            <v>Couturière</v>
          </cell>
          <cell r="N2438">
            <v>45455</v>
          </cell>
          <cell r="P2438">
            <v>-218</v>
          </cell>
          <cell r="Q2438">
            <v>45456</v>
          </cell>
          <cell r="R2438" t="str">
            <v>probléme de poste</v>
          </cell>
          <cell r="T2438" t="str">
            <v>CDD</v>
          </cell>
          <cell r="U2438" t="str">
            <v>Contractuel</v>
          </cell>
          <cell r="V2438">
            <v>45455</v>
          </cell>
          <cell r="W2438">
            <v>45504</v>
          </cell>
          <cell r="Z2438">
            <v>45455</v>
          </cell>
          <cell r="AA2438">
            <v>6</v>
          </cell>
          <cell r="AB2438">
            <v>2024</v>
          </cell>
          <cell r="AC2438">
            <v>2028</v>
          </cell>
          <cell r="AD2438">
            <v>0.73333333333333328</v>
          </cell>
          <cell r="AE2438" t="str">
            <v>&lt; 1</v>
          </cell>
          <cell r="AF2438">
            <v>30403</v>
          </cell>
          <cell r="AG2438">
            <v>41.969863013698628</v>
          </cell>
          <cell r="AH2438" t="str">
            <v>&gt;35&lt; 45</v>
          </cell>
          <cell r="AI2438">
            <v>12660700</v>
          </cell>
          <cell r="AJ2438" t="str">
            <v>00</v>
          </cell>
          <cell r="AK2438" t="str">
            <v>07359459</v>
          </cell>
          <cell r="AL2438">
            <v>38826</v>
          </cell>
          <cell r="AM2438" t="str">
            <v>FEMME</v>
          </cell>
          <cell r="AN2438" t="str">
            <v>Marié(e)</v>
          </cell>
          <cell r="AO2438">
            <v>2</v>
          </cell>
          <cell r="AP2438" t="str">
            <v>8ème année</v>
          </cell>
          <cell r="AQ2438">
            <v>3</v>
          </cell>
          <cell r="AR2438">
            <v>1</v>
          </cell>
          <cell r="AS2438">
            <v>45820.25</v>
          </cell>
          <cell r="AT2438" t="str">
            <v>Horaire</v>
          </cell>
          <cell r="AU2438">
            <v>3.7149999999999999</v>
          </cell>
          <cell r="AV2438">
            <v>17</v>
          </cell>
          <cell r="AW2438" t="str">
            <v>00100</v>
          </cell>
          <cell r="AX2438" t="str">
            <v>00003459458</v>
          </cell>
          <cell r="AY2438">
            <v>38</v>
          </cell>
          <cell r="AZ2438" t="str">
            <v>LA POSTE</v>
          </cell>
          <cell r="BA2438" t="str">
            <v>17001000000345945838</v>
          </cell>
          <cell r="BB2438">
            <v>20</v>
          </cell>
          <cell r="BC2438" t="str">
            <v>DOUAR HICHER</v>
          </cell>
          <cell r="BD2438" t="str">
            <v>MANOUBA</v>
          </cell>
          <cell r="BG2438">
            <v>22239025</v>
          </cell>
          <cell r="BK2438" t="str">
            <v>A-P7 AR</v>
          </cell>
          <cell r="BU2438" t="str">
            <v>Non-Actif</v>
          </cell>
        </row>
        <row r="2439">
          <cell r="B2439">
            <v>2499</v>
          </cell>
          <cell r="C2439" t="str">
            <v>Madame</v>
          </cell>
          <cell r="D2439" t="str">
            <v>OUELHEZI WISSAL</v>
          </cell>
          <cell r="E2439" t="str">
            <v>SAGE Tunisia</v>
          </cell>
          <cell r="F2439" t="str">
            <v>QUALITE</v>
          </cell>
          <cell r="G2439" t="str">
            <v>CSL</v>
          </cell>
          <cell r="H2439" t="str">
            <v>P6 AR</v>
          </cell>
          <cell r="I2439" t="str">
            <v>Med Ali</v>
          </cell>
          <cell r="J2439" t="str">
            <v>A</v>
          </cell>
          <cell r="K2439" t="str">
            <v>INDIRECTS</v>
          </cell>
          <cell r="L2439" t="str">
            <v>Variable cost at standard</v>
          </cell>
          <cell r="M2439" t="str">
            <v>CSL</v>
          </cell>
          <cell r="N2439">
            <v>45455</v>
          </cell>
          <cell r="P2439">
            <v>-6</v>
          </cell>
          <cell r="T2439" t="str">
            <v>CDD</v>
          </cell>
          <cell r="U2439" t="str">
            <v>Contractuel</v>
          </cell>
          <cell r="V2439">
            <v>45689</v>
          </cell>
          <cell r="W2439">
            <v>45716</v>
          </cell>
          <cell r="Z2439">
            <v>45455</v>
          </cell>
          <cell r="AA2439">
            <v>6</v>
          </cell>
          <cell r="AB2439">
            <v>2024</v>
          </cell>
          <cell r="AC2439">
            <v>2028</v>
          </cell>
          <cell r="AD2439">
            <v>0.73333333333333328</v>
          </cell>
          <cell r="AE2439" t="str">
            <v>&lt; 1</v>
          </cell>
          <cell r="AF2439">
            <v>36434</v>
          </cell>
          <cell r="AG2439">
            <v>25.446575342465753</v>
          </cell>
          <cell r="AH2439" t="str">
            <v>&gt;25&lt; 35</v>
          </cell>
          <cell r="AI2439">
            <v>17592376</v>
          </cell>
          <cell r="AJ2439" t="str">
            <v>03</v>
          </cell>
          <cell r="AK2439" t="str">
            <v>11666890</v>
          </cell>
          <cell r="AL2439">
            <v>43315</v>
          </cell>
          <cell r="AM2439" t="str">
            <v>FEMME</v>
          </cell>
          <cell r="AN2439" t="str">
            <v>Célibataire</v>
          </cell>
          <cell r="AP2439" t="str">
            <v>Baccalauréat+BTP en informatique de gestion</v>
          </cell>
          <cell r="AQ2439">
            <v>3</v>
          </cell>
          <cell r="AR2439">
            <v>1</v>
          </cell>
          <cell r="AS2439">
            <v>45820.25</v>
          </cell>
          <cell r="AT2439" t="str">
            <v>Horaire</v>
          </cell>
          <cell r="AU2439">
            <v>3.8780000000000001</v>
          </cell>
          <cell r="AV2439">
            <v>17</v>
          </cell>
          <cell r="AW2439" t="str">
            <v>00100</v>
          </cell>
          <cell r="AX2439" t="str">
            <v>00003459524</v>
          </cell>
          <cell r="AY2439">
            <v>34</v>
          </cell>
          <cell r="AZ2439" t="str">
            <v>LA POSTE</v>
          </cell>
          <cell r="BA2439" t="str">
            <v>17001000000345952434</v>
          </cell>
          <cell r="BB2439">
            <v>20</v>
          </cell>
          <cell r="BC2439" t="str">
            <v>04 RUE 42206 GHDIR EL GOLLA HRAIRIA</v>
          </cell>
          <cell r="BD2439" t="str">
            <v>TUNIS</v>
          </cell>
          <cell r="BG2439">
            <v>97515953</v>
          </cell>
          <cell r="BJ2439" t="str">
            <v>GHDIR EL GOLLA</v>
          </cell>
          <cell r="BK2439" t="str">
            <v>A-P6 AR</v>
          </cell>
          <cell r="BL2439" t="str">
            <v>1.3</v>
          </cell>
          <cell r="BT2439">
            <v>1184</v>
          </cell>
          <cell r="BU2439" t="str">
            <v>si</v>
          </cell>
        </row>
        <row r="2440">
          <cell r="B2440">
            <v>2500</v>
          </cell>
          <cell r="C2440" t="str">
            <v>Madame</v>
          </cell>
          <cell r="D2440" t="str">
            <v>JEBALI FERIEL</v>
          </cell>
          <cell r="E2440" t="str">
            <v>SAGE Tunisia</v>
          </cell>
          <cell r="F2440" t="str">
            <v>PRODUCTION</v>
          </cell>
          <cell r="G2440" t="str">
            <v>Couturière</v>
          </cell>
          <cell r="H2440" t="str">
            <v>Panda</v>
          </cell>
          <cell r="I2440" t="str">
            <v>FAWZI SENDESNI</v>
          </cell>
          <cell r="J2440" t="str">
            <v>B</v>
          </cell>
          <cell r="K2440" t="str">
            <v>DIRECTS</v>
          </cell>
          <cell r="L2440" t="str">
            <v>Variable cost at standard</v>
          </cell>
          <cell r="M2440" t="str">
            <v>Couturière</v>
          </cell>
          <cell r="N2440">
            <v>45455</v>
          </cell>
          <cell r="P2440">
            <v>-187</v>
          </cell>
          <cell r="Q2440">
            <v>45551</v>
          </cell>
          <cell r="R2440" t="str">
            <v>familliale</v>
          </cell>
          <cell r="T2440" t="str">
            <v>CDD</v>
          </cell>
          <cell r="U2440" t="str">
            <v>Contractuel</v>
          </cell>
          <cell r="V2440">
            <v>45505</v>
          </cell>
          <cell r="W2440">
            <v>45535</v>
          </cell>
          <cell r="Z2440">
            <v>45455</v>
          </cell>
          <cell r="AA2440">
            <v>6</v>
          </cell>
          <cell r="AB2440">
            <v>2024</v>
          </cell>
          <cell r="AC2440">
            <v>2028</v>
          </cell>
          <cell r="AD2440">
            <v>0.73333333333333328</v>
          </cell>
          <cell r="AE2440" t="str">
            <v>&lt; 1</v>
          </cell>
          <cell r="AF2440">
            <v>37005</v>
          </cell>
          <cell r="AG2440">
            <v>23.882191780821916</v>
          </cell>
          <cell r="AH2440" t="str">
            <v>&lt; 25</v>
          </cell>
          <cell r="AI2440">
            <v>17439761</v>
          </cell>
          <cell r="AJ2440" t="str">
            <v>00</v>
          </cell>
          <cell r="AK2440" t="str">
            <v>13028487</v>
          </cell>
          <cell r="AL2440">
            <v>43720</v>
          </cell>
          <cell r="AM2440" t="str">
            <v>FEMME</v>
          </cell>
          <cell r="AN2440" t="str">
            <v>Marié(e)</v>
          </cell>
          <cell r="AP2440" t="str">
            <v>9ème année</v>
          </cell>
          <cell r="AQ2440">
            <v>3</v>
          </cell>
          <cell r="AR2440">
            <v>1</v>
          </cell>
          <cell r="AS2440">
            <v>45820.25</v>
          </cell>
          <cell r="AT2440" t="str">
            <v>Horaire</v>
          </cell>
          <cell r="AU2440">
            <v>3.7149999999999999</v>
          </cell>
          <cell r="AV2440">
            <v>17</v>
          </cell>
          <cell r="AW2440" t="str">
            <v>00100</v>
          </cell>
          <cell r="AX2440" t="str">
            <v>00003423321</v>
          </cell>
          <cell r="AY2440" t="str">
            <v>03</v>
          </cell>
          <cell r="AZ2440" t="str">
            <v>LA POSTE</v>
          </cell>
          <cell r="BA2440" t="str">
            <v>17001000000342332103</v>
          </cell>
          <cell r="BB2440">
            <v>20</v>
          </cell>
          <cell r="BC2440" t="str">
            <v>13 RUE 4735 HRAIRIA</v>
          </cell>
          <cell r="BD2440" t="str">
            <v>TUNIS</v>
          </cell>
          <cell r="BG2440">
            <v>56409134</v>
          </cell>
          <cell r="BK2440" t="str">
            <v>B-Panda</v>
          </cell>
          <cell r="BL2440" t="str">
            <v>1.1</v>
          </cell>
          <cell r="BU2440" t="str">
            <v>Non-Actif</v>
          </cell>
        </row>
        <row r="2441">
          <cell r="B2441">
            <v>2501</v>
          </cell>
          <cell r="C2441" t="str">
            <v>Madame</v>
          </cell>
          <cell r="D2441" t="str">
            <v>DAKHLAOUI NABIHA</v>
          </cell>
          <cell r="E2441" t="str">
            <v>SAGE Tunisia</v>
          </cell>
          <cell r="F2441" t="str">
            <v>PRODUCTION</v>
          </cell>
          <cell r="G2441" t="str">
            <v>Couturière</v>
          </cell>
          <cell r="H2441" t="str">
            <v>P7 AR</v>
          </cell>
          <cell r="I2441" t="str">
            <v>FAYCEL</v>
          </cell>
          <cell r="J2441" t="str">
            <v>B</v>
          </cell>
          <cell r="K2441" t="str">
            <v>DIRECTS</v>
          </cell>
          <cell r="L2441" t="str">
            <v>Variable cost at standard</v>
          </cell>
          <cell r="M2441" t="str">
            <v>Couturière</v>
          </cell>
          <cell r="N2441">
            <v>45462</v>
          </cell>
          <cell r="P2441">
            <v>-6</v>
          </cell>
          <cell r="T2441" t="str">
            <v>CDD</v>
          </cell>
          <cell r="U2441" t="str">
            <v>Contractuel</v>
          </cell>
          <cell r="V2441">
            <v>45689</v>
          </cell>
          <cell r="W2441">
            <v>45716</v>
          </cell>
          <cell r="Z2441">
            <v>45462</v>
          </cell>
          <cell r="AA2441">
            <v>6</v>
          </cell>
          <cell r="AB2441">
            <v>2024</v>
          </cell>
          <cell r="AC2441">
            <v>2028</v>
          </cell>
          <cell r="AD2441">
            <v>0.71388888888888891</v>
          </cell>
          <cell r="AE2441" t="str">
            <v>&lt; 1</v>
          </cell>
          <cell r="AF2441">
            <v>27102</v>
          </cell>
          <cell r="AG2441">
            <v>51.013698630136986</v>
          </cell>
          <cell r="AH2441" t="str">
            <v>&gt;45&lt; 55</v>
          </cell>
          <cell r="AI2441">
            <v>11613496</v>
          </cell>
          <cell r="AJ2441" t="str">
            <v>08</v>
          </cell>
          <cell r="AK2441" t="str">
            <v>07025215</v>
          </cell>
          <cell r="AL2441">
            <v>36656</v>
          </cell>
          <cell r="AM2441" t="str">
            <v>FEMME</v>
          </cell>
          <cell r="AN2441" t="str">
            <v>Marié(e)</v>
          </cell>
          <cell r="AP2441" t="str">
            <v xml:space="preserve">6 ème année primaire </v>
          </cell>
          <cell r="AQ2441">
            <v>3</v>
          </cell>
          <cell r="AR2441">
            <v>1</v>
          </cell>
          <cell r="AS2441">
            <v>45827.25</v>
          </cell>
          <cell r="AT2441" t="str">
            <v>Horaire</v>
          </cell>
          <cell r="AU2441">
            <v>3.7149999999999999</v>
          </cell>
          <cell r="AV2441">
            <v>17</v>
          </cell>
          <cell r="AW2441" t="str">
            <v>00100</v>
          </cell>
          <cell r="AX2441" t="str">
            <v>00002530094</v>
          </cell>
          <cell r="AY2441">
            <v>59</v>
          </cell>
          <cell r="AZ2441" t="str">
            <v>La poste</v>
          </cell>
          <cell r="BA2441" t="str">
            <v>17001000000253009459</v>
          </cell>
          <cell r="BB2441">
            <v>20</v>
          </cell>
          <cell r="BC2441" t="str">
            <v>18 RUE ZOUHOUR MOUROUJ 1</v>
          </cell>
          <cell r="BD2441" t="str">
            <v>BEN AROUS</v>
          </cell>
          <cell r="BG2441">
            <v>22568911</v>
          </cell>
          <cell r="BJ2441" t="str">
            <v>MOUROUJ 3</v>
          </cell>
          <cell r="BK2441" t="str">
            <v>B-P7 AR</v>
          </cell>
          <cell r="BL2441" t="str">
            <v>1.1</v>
          </cell>
          <cell r="BU2441" t="str">
            <v>si</v>
          </cell>
        </row>
        <row r="2442">
          <cell r="B2442">
            <v>2502</v>
          </cell>
          <cell r="C2442" t="str">
            <v>Madame</v>
          </cell>
          <cell r="D2442" t="str">
            <v>KHEDHRI MERVET</v>
          </cell>
          <cell r="E2442" t="str">
            <v>SAGE Tunisia</v>
          </cell>
          <cell r="F2442" t="str">
            <v>PRODUCTION</v>
          </cell>
          <cell r="G2442" t="str">
            <v>Couturière</v>
          </cell>
          <cell r="H2442" t="str">
            <v>P7 AR</v>
          </cell>
          <cell r="I2442" t="str">
            <v>FAYCEL</v>
          </cell>
          <cell r="J2442" t="str">
            <v>B</v>
          </cell>
          <cell r="K2442" t="str">
            <v>DIRECTS</v>
          </cell>
          <cell r="L2442" t="str">
            <v>Variable cost at standard</v>
          </cell>
          <cell r="M2442" t="str">
            <v>Couturière</v>
          </cell>
          <cell r="N2442">
            <v>45462</v>
          </cell>
          <cell r="P2442">
            <v>-6</v>
          </cell>
          <cell r="T2442" t="str">
            <v>CDD</v>
          </cell>
          <cell r="U2442" t="str">
            <v>Contractuel</v>
          </cell>
          <cell r="V2442">
            <v>45689</v>
          </cell>
          <cell r="W2442">
            <v>45716</v>
          </cell>
          <cell r="Z2442">
            <v>45462</v>
          </cell>
          <cell r="AA2442">
            <v>6</v>
          </cell>
          <cell r="AB2442">
            <v>2024</v>
          </cell>
          <cell r="AC2442">
            <v>2028</v>
          </cell>
          <cell r="AD2442">
            <v>0.71388888888888891</v>
          </cell>
          <cell r="AE2442" t="str">
            <v>&lt; 1</v>
          </cell>
          <cell r="AF2442">
            <v>32483</v>
          </cell>
          <cell r="AG2442">
            <v>36.271232876712325</v>
          </cell>
          <cell r="AH2442" t="str">
            <v>&gt;35&lt; 45</v>
          </cell>
          <cell r="AI2442">
            <v>16489069</v>
          </cell>
          <cell r="AJ2442" t="str">
            <v>05</v>
          </cell>
          <cell r="AK2442" t="str">
            <v>07160561</v>
          </cell>
          <cell r="AL2442">
            <v>39223</v>
          </cell>
          <cell r="AM2442" t="str">
            <v>FEMME</v>
          </cell>
          <cell r="AN2442" t="str">
            <v>Célibataire</v>
          </cell>
          <cell r="AP2442" t="str">
            <v xml:space="preserve">7 ème année primaire </v>
          </cell>
          <cell r="AQ2442">
            <v>3</v>
          </cell>
          <cell r="AR2442">
            <v>1</v>
          </cell>
          <cell r="AS2442">
            <v>45827.25</v>
          </cell>
          <cell r="AT2442" t="str">
            <v>Horaire</v>
          </cell>
          <cell r="AU2442">
            <v>3.7149999999999999</v>
          </cell>
          <cell r="AV2442">
            <v>17</v>
          </cell>
          <cell r="AW2442">
            <v>53594</v>
          </cell>
          <cell r="AX2442" t="str">
            <v>01724505041</v>
          </cell>
          <cell r="AY2442">
            <v>21</v>
          </cell>
          <cell r="AZ2442" t="str">
            <v>La poste</v>
          </cell>
          <cell r="BA2442" t="str">
            <v>17535940172450504121</v>
          </cell>
          <cell r="BB2442">
            <v>20</v>
          </cell>
          <cell r="BC2442" t="str">
            <v>YASSMINET BEN AROUS</v>
          </cell>
          <cell r="BD2442" t="str">
            <v>BEN AROUS</v>
          </cell>
          <cell r="BG2442">
            <v>27697832</v>
          </cell>
          <cell r="BJ2442" t="str">
            <v>YASMINETTE</v>
          </cell>
          <cell r="BK2442" t="str">
            <v>B-P7 AR</v>
          </cell>
          <cell r="BL2442" t="str">
            <v>1.1</v>
          </cell>
          <cell r="BU2442" t="str">
            <v>si</v>
          </cell>
        </row>
        <row r="2443">
          <cell r="B2443">
            <v>2503</v>
          </cell>
          <cell r="C2443" t="str">
            <v>Madame</v>
          </cell>
          <cell r="D2443" t="str">
            <v>BEN ALI SONIA</v>
          </cell>
          <cell r="E2443" t="str">
            <v>SAGE Tunisia</v>
          </cell>
          <cell r="F2443" t="str">
            <v>PRODUCTION</v>
          </cell>
          <cell r="G2443" t="str">
            <v>Couturière</v>
          </cell>
          <cell r="H2443" t="str">
            <v>P7 AR</v>
          </cell>
          <cell r="I2443" t="str">
            <v>FAYCEL</v>
          </cell>
          <cell r="J2443" t="str">
            <v>B</v>
          </cell>
          <cell r="K2443" t="str">
            <v>DIRECTS</v>
          </cell>
          <cell r="L2443" t="str">
            <v>Variable cost at standard</v>
          </cell>
          <cell r="M2443" t="str">
            <v>Couturière</v>
          </cell>
          <cell r="N2443">
            <v>45463</v>
          </cell>
          <cell r="P2443">
            <v>-6</v>
          </cell>
          <cell r="T2443" t="str">
            <v>CDD</v>
          </cell>
          <cell r="U2443" t="str">
            <v>Contractuel</v>
          </cell>
          <cell r="V2443">
            <v>45689</v>
          </cell>
          <cell r="W2443">
            <v>45716</v>
          </cell>
          <cell r="Z2443">
            <v>45463</v>
          </cell>
          <cell r="AA2443">
            <v>6</v>
          </cell>
          <cell r="AB2443">
            <v>2024</v>
          </cell>
          <cell r="AC2443">
            <v>2028</v>
          </cell>
          <cell r="AD2443">
            <v>0.71111111111111114</v>
          </cell>
          <cell r="AE2443" t="str">
            <v>&lt; 1</v>
          </cell>
          <cell r="AF2443">
            <v>28627</v>
          </cell>
          <cell r="AG2443">
            <v>46.835616438356162</v>
          </cell>
          <cell r="AH2443" t="str">
            <v>&gt;45&lt; 55</v>
          </cell>
          <cell r="AI2443">
            <v>12343023</v>
          </cell>
          <cell r="AJ2443" t="str">
            <v>03</v>
          </cell>
          <cell r="AK2443" t="str">
            <v>04692494</v>
          </cell>
          <cell r="AL2443">
            <v>37940</v>
          </cell>
          <cell r="AM2443" t="str">
            <v>FEMME</v>
          </cell>
          <cell r="AN2443" t="str">
            <v>Marié(e)</v>
          </cell>
          <cell r="AP2443" t="str">
            <v xml:space="preserve">4 ème année primaire </v>
          </cell>
          <cell r="AQ2443">
            <v>3</v>
          </cell>
          <cell r="AR2443">
            <v>1</v>
          </cell>
          <cell r="AS2443">
            <v>45828.25</v>
          </cell>
          <cell r="AT2443" t="str">
            <v>Horaire</v>
          </cell>
          <cell r="AU2443">
            <v>3.7149999999999999</v>
          </cell>
          <cell r="AV2443">
            <v>17</v>
          </cell>
          <cell r="AW2443" t="str">
            <v>00100</v>
          </cell>
          <cell r="AX2443" t="str">
            <v>00001193947</v>
          </cell>
          <cell r="AY2443">
            <v>72</v>
          </cell>
          <cell r="AZ2443" t="str">
            <v>La poste</v>
          </cell>
          <cell r="BA2443" t="str">
            <v>17001000000119394772</v>
          </cell>
          <cell r="BB2443">
            <v>20</v>
          </cell>
          <cell r="BC2443" t="str">
            <v>RUE 164 CITE BOUGATFA 2 SIDI HESSINE TUNIS</v>
          </cell>
          <cell r="BD2443" t="str">
            <v>TUNIS</v>
          </cell>
          <cell r="BG2443">
            <v>50482181</v>
          </cell>
          <cell r="BJ2443" t="str">
            <v>SIDI HSSINE</v>
          </cell>
          <cell r="BK2443" t="str">
            <v>B-P7 AR</v>
          </cell>
          <cell r="BL2443" t="str">
            <v>1.1</v>
          </cell>
          <cell r="BU2443" t="str">
            <v>si</v>
          </cell>
        </row>
        <row r="2444">
          <cell r="B2444">
            <v>2504</v>
          </cell>
          <cell r="C2444" t="str">
            <v>Madame</v>
          </cell>
          <cell r="D2444" t="str">
            <v>CHOUCHEN GHOFRANE</v>
          </cell>
          <cell r="E2444" t="str">
            <v>SAGE Tunisia</v>
          </cell>
          <cell r="F2444" t="str">
            <v>PRODUCTION</v>
          </cell>
          <cell r="G2444" t="str">
            <v>Couturière</v>
          </cell>
          <cell r="H2444" t="str">
            <v>P7 AR</v>
          </cell>
          <cell r="I2444" t="str">
            <v>FAYCEL</v>
          </cell>
          <cell r="J2444" t="str">
            <v>B</v>
          </cell>
          <cell r="K2444" t="str">
            <v>DIRECTS</v>
          </cell>
          <cell r="L2444" t="str">
            <v>Variable cost at standard</v>
          </cell>
          <cell r="M2444" t="str">
            <v>Couturière</v>
          </cell>
          <cell r="N2444">
            <v>45464</v>
          </cell>
          <cell r="P2444">
            <v>-6</v>
          </cell>
          <cell r="T2444" t="str">
            <v>CDD</v>
          </cell>
          <cell r="U2444" t="str">
            <v>Contractuel</v>
          </cell>
          <cell r="V2444">
            <v>45689</v>
          </cell>
          <cell r="W2444">
            <v>45716</v>
          </cell>
          <cell r="Z2444">
            <v>45464</v>
          </cell>
          <cell r="AA2444">
            <v>6</v>
          </cell>
          <cell r="AB2444">
            <v>2024</v>
          </cell>
          <cell r="AC2444">
            <v>2028</v>
          </cell>
          <cell r="AD2444">
            <v>0.70833333333333337</v>
          </cell>
          <cell r="AE2444" t="str">
            <v>&lt; 1</v>
          </cell>
          <cell r="AF2444">
            <v>33994</v>
          </cell>
          <cell r="AG2444">
            <v>32.131506849315066</v>
          </cell>
          <cell r="AH2444" t="str">
            <v>&gt;25&lt; 35</v>
          </cell>
          <cell r="AI2444">
            <v>17342850</v>
          </cell>
          <cell r="AJ2444" t="str">
            <v>08</v>
          </cell>
          <cell r="AK2444" t="str">
            <v>09416725</v>
          </cell>
          <cell r="AL2444">
            <v>40297</v>
          </cell>
          <cell r="AM2444" t="str">
            <v>FEMME</v>
          </cell>
          <cell r="AN2444" t="str">
            <v>Marié(e)</v>
          </cell>
          <cell r="AO2444">
            <v>2</v>
          </cell>
          <cell r="AP2444" t="str">
            <v xml:space="preserve">7 ème année primaire </v>
          </cell>
          <cell r="AQ2444">
            <v>3</v>
          </cell>
          <cell r="AR2444">
            <v>1</v>
          </cell>
          <cell r="AS2444">
            <v>45829.25</v>
          </cell>
          <cell r="AT2444" t="str">
            <v>Horaire</v>
          </cell>
          <cell r="AU2444">
            <v>3.7149999999999999</v>
          </cell>
          <cell r="AV2444">
            <v>17</v>
          </cell>
          <cell r="AW2444">
            <v>53594</v>
          </cell>
          <cell r="AX2444" t="str">
            <v>01722068653</v>
          </cell>
          <cell r="AY2444">
            <v>41</v>
          </cell>
          <cell r="AZ2444" t="str">
            <v>La poste</v>
          </cell>
          <cell r="BA2444" t="str">
            <v>17535940172206865341</v>
          </cell>
          <cell r="BB2444">
            <v>20</v>
          </cell>
          <cell r="BC2444" t="str">
            <v>CITE RIADH ZOUNEF JEDAIDA</v>
          </cell>
          <cell r="BD2444" t="str">
            <v>MANOUBA</v>
          </cell>
          <cell r="BG2444">
            <v>24578040</v>
          </cell>
          <cell r="BJ2444" t="str">
            <v>JDAIDA</v>
          </cell>
          <cell r="BK2444" t="str">
            <v>B-P7 AR</v>
          </cell>
          <cell r="BL2444" t="str">
            <v>1.1</v>
          </cell>
          <cell r="BU2444" t="str">
            <v>si</v>
          </cell>
        </row>
        <row r="2445">
          <cell r="B2445">
            <v>2505</v>
          </cell>
          <cell r="C2445" t="str">
            <v>Madame</v>
          </cell>
          <cell r="D2445" t="str">
            <v>MANAI MONIA</v>
          </cell>
          <cell r="E2445" t="str">
            <v>SAGE Tunisia</v>
          </cell>
          <cell r="F2445" t="str">
            <v>PRODUCTION</v>
          </cell>
          <cell r="G2445" t="str">
            <v>Couturière</v>
          </cell>
          <cell r="H2445" t="str">
            <v>P7 AR</v>
          </cell>
          <cell r="I2445" t="str">
            <v>FAYCEL</v>
          </cell>
          <cell r="J2445" t="str">
            <v>B</v>
          </cell>
          <cell r="K2445" t="str">
            <v>DIRECTS</v>
          </cell>
          <cell r="L2445" t="str">
            <v>Variable cost at standard</v>
          </cell>
          <cell r="M2445" t="str">
            <v>Couturière</v>
          </cell>
          <cell r="N2445">
            <v>45464</v>
          </cell>
          <cell r="P2445">
            <v>-218</v>
          </cell>
          <cell r="Q2445">
            <v>45474</v>
          </cell>
          <cell r="R2445" t="str">
            <v>cas décé</v>
          </cell>
          <cell r="T2445" t="str">
            <v>CDD</v>
          </cell>
          <cell r="U2445" t="str">
            <v>Contractuel</v>
          </cell>
          <cell r="V2445">
            <v>45464</v>
          </cell>
          <cell r="W2445">
            <v>45504</v>
          </cell>
          <cell r="Z2445">
            <v>45464</v>
          </cell>
          <cell r="AA2445">
            <v>6</v>
          </cell>
          <cell r="AB2445">
            <v>2024</v>
          </cell>
          <cell r="AC2445">
            <v>2028</v>
          </cell>
          <cell r="AD2445">
            <v>0.70833333333333337</v>
          </cell>
          <cell r="AE2445" t="str">
            <v>&lt; 1</v>
          </cell>
          <cell r="AF2445">
            <v>26053</v>
          </cell>
          <cell r="AG2445">
            <v>53.887671232876713</v>
          </cell>
          <cell r="AH2445" t="str">
            <v>&gt;45&lt; 55</v>
          </cell>
          <cell r="AI2445">
            <v>12515508</v>
          </cell>
          <cell r="AJ2445" t="str">
            <v>00</v>
          </cell>
          <cell r="AK2445" t="str">
            <v>07251397</v>
          </cell>
          <cell r="AL2445">
            <v>37293</v>
          </cell>
          <cell r="AM2445" t="str">
            <v>FEMME</v>
          </cell>
          <cell r="AN2445" t="str">
            <v>Marié(e)</v>
          </cell>
          <cell r="AP2445" t="str">
            <v xml:space="preserve">6 ème année primaire </v>
          </cell>
          <cell r="AQ2445">
            <v>3</v>
          </cell>
          <cell r="AR2445">
            <v>1</v>
          </cell>
          <cell r="AS2445">
            <v>45829.25</v>
          </cell>
          <cell r="AT2445" t="str">
            <v>Horaire</v>
          </cell>
          <cell r="AU2445">
            <v>3.7149999999999999</v>
          </cell>
          <cell r="AV2445" t="str">
            <v>01</v>
          </cell>
          <cell r="AW2445" t="str">
            <v>03307</v>
          </cell>
          <cell r="AX2445">
            <v>41110262077</v>
          </cell>
          <cell r="AY2445">
            <v>24</v>
          </cell>
          <cell r="AZ2445" t="str">
            <v>ATB</v>
          </cell>
          <cell r="BA2445" t="str">
            <v>01033074111026207724</v>
          </cell>
          <cell r="BB2445">
            <v>20</v>
          </cell>
          <cell r="BC2445" t="str">
            <v>CITE TADHAMEN</v>
          </cell>
          <cell r="BD2445" t="str">
            <v>ARIANA</v>
          </cell>
          <cell r="BG2445">
            <v>58012781</v>
          </cell>
          <cell r="BK2445" t="str">
            <v>B-P7 AR</v>
          </cell>
          <cell r="BL2445" t="str">
            <v>1.1</v>
          </cell>
          <cell r="BU2445" t="str">
            <v>Non-Actif</v>
          </cell>
        </row>
        <row r="2446">
          <cell r="B2446">
            <v>2506</v>
          </cell>
          <cell r="C2446" t="str">
            <v>Madame</v>
          </cell>
          <cell r="D2446" t="str">
            <v>AYOUBI CHIRAZ</v>
          </cell>
          <cell r="E2446" t="str">
            <v>SAGE Tunisia</v>
          </cell>
          <cell r="F2446" t="str">
            <v>PRODUCTION</v>
          </cell>
          <cell r="G2446" t="str">
            <v>Couturière</v>
          </cell>
          <cell r="H2446" t="str">
            <v>P7 AR</v>
          </cell>
          <cell r="I2446" t="str">
            <v>FAYCEL</v>
          </cell>
          <cell r="J2446" t="str">
            <v>B</v>
          </cell>
          <cell r="K2446" t="str">
            <v>DIRECTS</v>
          </cell>
          <cell r="L2446" t="str">
            <v>Variable cost at standard</v>
          </cell>
          <cell r="M2446" t="str">
            <v>Couturière</v>
          </cell>
          <cell r="N2446">
            <v>45464</v>
          </cell>
          <cell r="P2446">
            <v>-6</v>
          </cell>
          <cell r="T2446" t="str">
            <v>CDD</v>
          </cell>
          <cell r="U2446" t="str">
            <v>Contractuel</v>
          </cell>
          <cell r="V2446">
            <v>45689</v>
          </cell>
          <cell r="W2446">
            <v>45716</v>
          </cell>
          <cell r="Z2446">
            <v>45464</v>
          </cell>
          <cell r="AA2446">
            <v>6</v>
          </cell>
          <cell r="AB2446">
            <v>2024</v>
          </cell>
          <cell r="AC2446">
            <v>2028</v>
          </cell>
          <cell r="AD2446">
            <v>0.70833333333333337</v>
          </cell>
          <cell r="AE2446" t="str">
            <v>&lt; 1</v>
          </cell>
          <cell r="AF2446">
            <v>38368</v>
          </cell>
          <cell r="AG2446">
            <v>20.147945205479452</v>
          </cell>
          <cell r="AH2446" t="str">
            <v>&lt; 25</v>
          </cell>
          <cell r="AK2446" t="str">
            <v>14547073</v>
          </cell>
          <cell r="AL2446">
            <v>45447</v>
          </cell>
          <cell r="AM2446" t="str">
            <v>FEMME</v>
          </cell>
          <cell r="AN2446" t="str">
            <v>Célibataire</v>
          </cell>
          <cell r="AP2446" t="str">
            <v>1ère année sécondaire</v>
          </cell>
          <cell r="AQ2446">
            <v>3</v>
          </cell>
          <cell r="AR2446">
            <v>1</v>
          </cell>
          <cell r="AS2446">
            <v>45829.25</v>
          </cell>
          <cell r="AT2446" t="str">
            <v>Horaire</v>
          </cell>
          <cell r="AU2446">
            <v>3.7149999999999999</v>
          </cell>
          <cell r="AV2446">
            <v>17</v>
          </cell>
          <cell r="AW2446" t="str">
            <v>00100</v>
          </cell>
          <cell r="AX2446" t="str">
            <v>00003463351</v>
          </cell>
          <cell r="AY2446">
            <v>96</v>
          </cell>
          <cell r="AZ2446" t="str">
            <v>La poste</v>
          </cell>
          <cell r="BA2446" t="str">
            <v>17001000000346335196</v>
          </cell>
          <cell r="BB2446">
            <v>20</v>
          </cell>
          <cell r="BC2446" t="str">
            <v>CITE BASSATIN 3 MNIHLA</v>
          </cell>
          <cell r="BD2446" t="str">
            <v>ARIANA</v>
          </cell>
          <cell r="BG2446">
            <v>24086463</v>
          </cell>
          <cell r="BH2446">
            <v>56228304</v>
          </cell>
          <cell r="BJ2446" t="str">
            <v>MNIHLA</v>
          </cell>
          <cell r="BK2446" t="str">
            <v>B-P7 AR</v>
          </cell>
          <cell r="BL2446" t="str">
            <v>1.1</v>
          </cell>
          <cell r="BU2446" t="str">
            <v>si</v>
          </cell>
        </row>
        <row r="2447">
          <cell r="B2447">
            <v>2507</v>
          </cell>
          <cell r="C2447" t="str">
            <v>Madame</v>
          </cell>
          <cell r="D2447" t="str">
            <v>DRIDI AHLEM</v>
          </cell>
          <cell r="E2447" t="str">
            <v>SAGE Tunisia</v>
          </cell>
          <cell r="F2447" t="str">
            <v>PRODUCTION</v>
          </cell>
          <cell r="G2447" t="str">
            <v>Couturière</v>
          </cell>
          <cell r="H2447" t="str">
            <v>P7 AR</v>
          </cell>
          <cell r="I2447" t="str">
            <v>FAYCEL</v>
          </cell>
          <cell r="J2447" t="str">
            <v>B</v>
          </cell>
          <cell r="K2447" t="str">
            <v>DIRECTS</v>
          </cell>
          <cell r="L2447" t="str">
            <v>Variable cost at standard</v>
          </cell>
          <cell r="M2447" t="str">
            <v>Couturière</v>
          </cell>
          <cell r="N2447">
            <v>45467</v>
          </cell>
          <cell r="P2447">
            <v>-6</v>
          </cell>
          <cell r="T2447" t="str">
            <v>CDD</v>
          </cell>
          <cell r="U2447" t="str">
            <v>Contractuel</v>
          </cell>
          <cell r="V2447">
            <v>45689</v>
          </cell>
          <cell r="W2447">
            <v>45716</v>
          </cell>
          <cell r="Z2447">
            <v>45467</v>
          </cell>
          <cell r="AA2447">
            <v>6</v>
          </cell>
          <cell r="AB2447">
            <v>2024</v>
          </cell>
          <cell r="AC2447">
            <v>2028</v>
          </cell>
          <cell r="AD2447">
            <v>0.7</v>
          </cell>
          <cell r="AE2447" t="str">
            <v>&lt; 1</v>
          </cell>
          <cell r="AF2447">
            <v>31601</v>
          </cell>
          <cell r="AG2447">
            <v>38.68767123287671</v>
          </cell>
          <cell r="AH2447" t="str">
            <v>&gt;35&lt; 45</v>
          </cell>
          <cell r="AI2447">
            <v>16045121</v>
          </cell>
          <cell r="AJ2447" t="str">
            <v>01</v>
          </cell>
          <cell r="AK2447" t="str">
            <v>08540618</v>
          </cell>
          <cell r="AL2447">
            <v>44672</v>
          </cell>
          <cell r="AM2447" t="str">
            <v>FEMME</v>
          </cell>
          <cell r="AN2447" t="str">
            <v>Marié(e)</v>
          </cell>
          <cell r="AO2447">
            <v>2</v>
          </cell>
          <cell r="AP2447" t="str">
            <v>8ème année+ Formation couture</v>
          </cell>
          <cell r="AQ2447">
            <v>3</v>
          </cell>
          <cell r="AR2447">
            <v>1</v>
          </cell>
          <cell r="AS2447">
            <v>45832.25</v>
          </cell>
          <cell r="AT2447" t="str">
            <v>Horaire</v>
          </cell>
          <cell r="AU2447">
            <v>3.7149999999999999</v>
          </cell>
          <cell r="AV2447">
            <v>17</v>
          </cell>
          <cell r="AW2447">
            <v>20600</v>
          </cell>
          <cell r="AX2447" t="str">
            <v>00003465230</v>
          </cell>
          <cell r="AY2447">
            <v>75</v>
          </cell>
          <cell r="AZ2447" t="str">
            <v>La poste</v>
          </cell>
          <cell r="BA2447" t="str">
            <v>17206000000346523075</v>
          </cell>
          <cell r="BB2447">
            <v>20</v>
          </cell>
          <cell r="BC2447" t="str">
            <v>SIDI MADIEN MEJEZ EL BEB</v>
          </cell>
          <cell r="BD2447" t="str">
            <v>BEJA</v>
          </cell>
          <cell r="BG2447">
            <v>92192459</v>
          </cell>
          <cell r="BJ2447" t="str">
            <v>SIDI MEDIEN</v>
          </cell>
          <cell r="BK2447" t="str">
            <v>B-P7 AR</v>
          </cell>
          <cell r="BL2447" t="str">
            <v>1.1</v>
          </cell>
          <cell r="BU2447" t="str">
            <v>si</v>
          </cell>
        </row>
        <row r="2448">
          <cell r="B2448">
            <v>2508</v>
          </cell>
          <cell r="C2448" t="str">
            <v>Madame</v>
          </cell>
          <cell r="D2448" t="str">
            <v>KAABI CHAIMA</v>
          </cell>
          <cell r="E2448" t="str">
            <v>SAGE Tunisia</v>
          </cell>
          <cell r="F2448" t="str">
            <v>PRODUCTION</v>
          </cell>
          <cell r="G2448" t="str">
            <v>Contrôle Qualité</v>
          </cell>
          <cell r="H2448" t="str">
            <v>Panda</v>
          </cell>
          <cell r="I2448" t="str">
            <v>FAWZI SENDESNI</v>
          </cell>
          <cell r="J2448" t="str">
            <v>B</v>
          </cell>
          <cell r="K2448" t="str">
            <v>INDIRECTS</v>
          </cell>
          <cell r="L2448" t="str">
            <v>Variable cost at standard</v>
          </cell>
          <cell r="M2448" t="str">
            <v>Contrôle Qualité</v>
          </cell>
          <cell r="N2448">
            <v>45467</v>
          </cell>
          <cell r="P2448">
            <v>-65</v>
          </cell>
          <cell r="Q2448">
            <v>45658</v>
          </cell>
          <cell r="R2448" t="str">
            <v>maladie</v>
          </cell>
          <cell r="T2448" t="str">
            <v>CDD</v>
          </cell>
          <cell r="U2448" t="str">
            <v>Contractuel</v>
          </cell>
          <cell r="V2448">
            <v>45627</v>
          </cell>
          <cell r="W2448">
            <v>45657</v>
          </cell>
          <cell r="Z2448">
            <v>45467</v>
          </cell>
          <cell r="AA2448">
            <v>6</v>
          </cell>
          <cell r="AB2448">
            <v>2024</v>
          </cell>
          <cell r="AC2448">
            <v>2028</v>
          </cell>
          <cell r="AD2448">
            <v>0.7</v>
          </cell>
          <cell r="AE2448" t="str">
            <v>&lt; 1</v>
          </cell>
          <cell r="AF2448">
            <v>35357</v>
          </cell>
          <cell r="AG2448">
            <v>28.397260273972602</v>
          </cell>
          <cell r="AH2448" t="str">
            <v>&gt;25&lt; 35</v>
          </cell>
          <cell r="AK2448" t="str">
            <v>09198216</v>
          </cell>
          <cell r="AL2448">
            <v>41846</v>
          </cell>
          <cell r="AM2448" t="str">
            <v>FEMME</v>
          </cell>
          <cell r="AN2448" t="str">
            <v>Célibataire</v>
          </cell>
          <cell r="AP2448" t="str">
            <v>Baccalauréat+3</v>
          </cell>
          <cell r="AQ2448">
            <v>3</v>
          </cell>
          <cell r="AR2448">
            <v>1</v>
          </cell>
          <cell r="AS2448">
            <v>45832.25</v>
          </cell>
          <cell r="AT2448" t="str">
            <v>Horaire</v>
          </cell>
          <cell r="AU2448">
            <v>3.8780000000000001</v>
          </cell>
          <cell r="AV2448">
            <v>17</v>
          </cell>
          <cell r="AW2448" t="str">
            <v>00100</v>
          </cell>
          <cell r="AX2448" t="str">
            <v>00002902000</v>
          </cell>
          <cell r="AY2448">
            <v>35</v>
          </cell>
          <cell r="AZ2448" t="str">
            <v>La poste</v>
          </cell>
          <cell r="BA2448" t="str">
            <v>17001000000290200035</v>
          </cell>
          <cell r="BB2448">
            <v>20</v>
          </cell>
          <cell r="BC2448" t="str">
            <v>23 RUE KADHI IBN ABDERAHMEN QUARTIER KHALED IBN EL WALID</v>
          </cell>
          <cell r="BD2448" t="str">
            <v>MANOUBA</v>
          </cell>
          <cell r="BG2448">
            <v>22154812</v>
          </cell>
          <cell r="BH2448">
            <v>53454686</v>
          </cell>
          <cell r="BJ2448" t="str">
            <v>KHALED IBN EL WALID</v>
          </cell>
          <cell r="BK2448" t="str">
            <v>B-Panda</v>
          </cell>
          <cell r="BL2448" t="str">
            <v>1.3</v>
          </cell>
          <cell r="BU2448" t="str">
            <v>Non-Actif</v>
          </cell>
        </row>
        <row r="2449">
          <cell r="B2449">
            <v>2509</v>
          </cell>
          <cell r="C2449" t="str">
            <v>Madame</v>
          </cell>
          <cell r="D2449" t="str">
            <v>MELITI MAISSA</v>
          </cell>
          <cell r="E2449" t="str">
            <v>SAGE Tunisia</v>
          </cell>
          <cell r="F2449" t="str">
            <v>COUPE</v>
          </cell>
          <cell r="G2449" t="str">
            <v>COUPEUR</v>
          </cell>
          <cell r="H2449" t="str">
            <v>COUPE</v>
          </cell>
          <cell r="I2449" t="str">
            <v>HAITHEM SLAMA</v>
          </cell>
          <cell r="K2449" t="str">
            <v>DIRECTS</v>
          </cell>
          <cell r="L2449" t="str">
            <v>Variable cost at standard</v>
          </cell>
          <cell r="M2449" t="str">
            <v>COUPEUR</v>
          </cell>
          <cell r="N2449">
            <v>45468</v>
          </cell>
          <cell r="P2449">
            <v>-6</v>
          </cell>
          <cell r="T2449" t="str">
            <v>CDD</v>
          </cell>
          <cell r="U2449" t="str">
            <v>Contractuel</v>
          </cell>
          <cell r="V2449">
            <v>45689</v>
          </cell>
          <cell r="W2449">
            <v>45716</v>
          </cell>
          <cell r="Z2449">
            <v>45468</v>
          </cell>
          <cell r="AA2449">
            <v>6</v>
          </cell>
          <cell r="AB2449">
            <v>2024</v>
          </cell>
          <cell r="AC2449">
            <v>2028</v>
          </cell>
          <cell r="AD2449">
            <v>0.69722222222222219</v>
          </cell>
          <cell r="AE2449" t="str">
            <v>&lt; 1</v>
          </cell>
          <cell r="AF2449">
            <v>37424</v>
          </cell>
          <cell r="AG2449">
            <v>22.734246575342464</v>
          </cell>
          <cell r="AH2449" t="str">
            <v>&lt; 25</v>
          </cell>
          <cell r="AI2449">
            <v>17829074</v>
          </cell>
          <cell r="AJ2449" t="str">
            <v>04</v>
          </cell>
          <cell r="AK2449" t="str">
            <v>11665558</v>
          </cell>
          <cell r="AL2449">
            <v>43160</v>
          </cell>
          <cell r="AM2449" t="str">
            <v>FEMME</v>
          </cell>
          <cell r="AN2449" t="str">
            <v>Célibataire</v>
          </cell>
          <cell r="AP2449" t="str">
            <v>9ème année</v>
          </cell>
          <cell r="AQ2449">
            <v>3</v>
          </cell>
          <cell r="AR2449">
            <v>1</v>
          </cell>
          <cell r="AS2449">
            <v>45833.25</v>
          </cell>
          <cell r="AT2449" t="str">
            <v>Horaire</v>
          </cell>
          <cell r="AU2449">
            <v>3.7149999999999999</v>
          </cell>
          <cell r="AV2449">
            <v>17</v>
          </cell>
          <cell r="AW2449" t="str">
            <v>00100</v>
          </cell>
          <cell r="AX2449" t="str">
            <v>00003463757</v>
          </cell>
          <cell r="AY2449">
            <v>42</v>
          </cell>
          <cell r="AZ2449" t="str">
            <v>La poste</v>
          </cell>
          <cell r="BA2449" t="str">
            <v>17001000000346375742</v>
          </cell>
          <cell r="BB2449">
            <v>20</v>
          </cell>
          <cell r="BC2449" t="str">
            <v>BORJ CHEKIR SIDI HASSINE</v>
          </cell>
          <cell r="BD2449" t="str">
            <v>TUNIS</v>
          </cell>
          <cell r="BG2449">
            <v>21024978</v>
          </cell>
          <cell r="BH2449">
            <v>20607620</v>
          </cell>
          <cell r="BJ2449" t="str">
            <v>BORJ CHAKIR</v>
          </cell>
          <cell r="BK2449" t="str">
            <v>-COUPE</v>
          </cell>
          <cell r="BL2449" t="str">
            <v>1.1</v>
          </cell>
          <cell r="BT2449">
            <v>745</v>
          </cell>
          <cell r="BU2449" t="str">
            <v>si</v>
          </cell>
        </row>
        <row r="2450">
          <cell r="B2450">
            <v>2510</v>
          </cell>
          <cell r="C2450" t="str">
            <v>Madame</v>
          </cell>
          <cell r="D2450" t="str">
            <v>HABIBI RANIA</v>
          </cell>
          <cell r="E2450" t="str">
            <v>SAGE Tunisia</v>
          </cell>
          <cell r="F2450" t="str">
            <v>PRODUCTION</v>
          </cell>
          <cell r="G2450" t="str">
            <v>Couturière</v>
          </cell>
          <cell r="H2450" t="str">
            <v>Panda</v>
          </cell>
          <cell r="I2450" t="str">
            <v>FAWZI SENDESNI</v>
          </cell>
          <cell r="J2450" t="str">
            <v>B</v>
          </cell>
          <cell r="K2450" t="str">
            <v>DIRECTS</v>
          </cell>
          <cell r="L2450" t="str">
            <v>Variable cost at standard</v>
          </cell>
          <cell r="M2450" t="str">
            <v>Couturière</v>
          </cell>
          <cell r="N2450">
            <v>45468</v>
          </cell>
          <cell r="P2450">
            <v>-6</v>
          </cell>
          <cell r="T2450" t="str">
            <v>CDD</v>
          </cell>
          <cell r="U2450" t="str">
            <v>Contractuel</v>
          </cell>
          <cell r="V2450">
            <v>45689</v>
          </cell>
          <cell r="W2450">
            <v>45716</v>
          </cell>
          <cell r="Z2450">
            <v>45469</v>
          </cell>
          <cell r="AA2450">
            <v>6</v>
          </cell>
          <cell r="AB2450">
            <v>2024</v>
          </cell>
          <cell r="AC2450">
            <v>2028</v>
          </cell>
          <cell r="AD2450">
            <v>0.69722222222222219</v>
          </cell>
          <cell r="AE2450" t="str">
            <v>&lt; 1</v>
          </cell>
          <cell r="AF2450">
            <v>35459</v>
          </cell>
          <cell r="AG2450">
            <v>28.117808219178084</v>
          </cell>
          <cell r="AH2450" t="str">
            <v>&gt;25&lt; 35</v>
          </cell>
          <cell r="AI2450">
            <v>16796453</v>
          </cell>
          <cell r="AJ2450" t="str">
            <v>07</v>
          </cell>
          <cell r="AK2450" t="str">
            <v>13001695</v>
          </cell>
          <cell r="AL2450">
            <v>44551</v>
          </cell>
          <cell r="AM2450" t="str">
            <v>FEMME</v>
          </cell>
          <cell r="AN2450" t="str">
            <v>Marié(e)</v>
          </cell>
          <cell r="AO2450">
            <v>2</v>
          </cell>
          <cell r="AP2450" t="str">
            <v>9ème année</v>
          </cell>
          <cell r="AQ2450">
            <v>3</v>
          </cell>
          <cell r="AR2450">
            <v>1</v>
          </cell>
          <cell r="AS2450">
            <v>45833.25</v>
          </cell>
          <cell r="AT2450" t="str">
            <v>Horaire</v>
          </cell>
          <cell r="AU2450">
            <v>3.7149999999999999</v>
          </cell>
          <cell r="AV2450">
            <v>17</v>
          </cell>
          <cell r="AW2450" t="str">
            <v>00100</v>
          </cell>
          <cell r="AX2450" t="str">
            <v>00003288664</v>
          </cell>
          <cell r="AY2450">
            <v>66</v>
          </cell>
          <cell r="AZ2450" t="str">
            <v>La poste</v>
          </cell>
          <cell r="BA2450" t="str">
            <v>17001000000328866466</v>
          </cell>
          <cell r="BB2450">
            <v>20</v>
          </cell>
          <cell r="BC2450" t="str">
            <v>BORJ CHEKIR SIDI HASSINE</v>
          </cell>
          <cell r="BD2450" t="str">
            <v>TUNIS</v>
          </cell>
          <cell r="BG2450">
            <v>46504029</v>
          </cell>
          <cell r="BH2450">
            <v>97600806</v>
          </cell>
          <cell r="BJ2450" t="str">
            <v>BORJ CHAKIR</v>
          </cell>
          <cell r="BK2450" t="str">
            <v>B-Panda</v>
          </cell>
          <cell r="BL2450" t="str">
            <v>1.1</v>
          </cell>
          <cell r="BT2450">
            <v>853</v>
          </cell>
          <cell r="BU2450" t="str">
            <v>si</v>
          </cell>
        </row>
        <row r="2451">
          <cell r="B2451">
            <v>2511</v>
          </cell>
          <cell r="C2451" t="str">
            <v>Madame</v>
          </cell>
          <cell r="D2451" t="str">
            <v>AMIRI SARRA</v>
          </cell>
          <cell r="E2451" t="str">
            <v>SAGE Tunisia</v>
          </cell>
          <cell r="F2451" t="str">
            <v>PRODUCTION</v>
          </cell>
          <cell r="G2451" t="str">
            <v>Couturière</v>
          </cell>
          <cell r="H2451" t="str">
            <v>P6 AV</v>
          </cell>
          <cell r="I2451" t="str">
            <v>EL KADRI MARIEM</v>
          </cell>
          <cell r="J2451" t="str">
            <v>A</v>
          </cell>
          <cell r="K2451" t="str">
            <v>DIRECTS</v>
          </cell>
          <cell r="L2451" t="str">
            <v>Variable cost at standard</v>
          </cell>
          <cell r="M2451" t="str">
            <v>Couturière</v>
          </cell>
          <cell r="N2451">
            <v>45470</v>
          </cell>
          <cell r="P2451">
            <v>-218</v>
          </cell>
          <cell r="Q2451">
            <v>45489</v>
          </cell>
          <cell r="R2451" t="str">
            <v>personnel</v>
          </cell>
          <cell r="T2451" t="str">
            <v>CDD</v>
          </cell>
          <cell r="U2451" t="str">
            <v>Contractuel</v>
          </cell>
          <cell r="V2451">
            <v>45470</v>
          </cell>
          <cell r="W2451">
            <v>45504</v>
          </cell>
          <cell r="Z2451">
            <v>45470</v>
          </cell>
          <cell r="AA2451">
            <v>6</v>
          </cell>
          <cell r="AB2451">
            <v>2024</v>
          </cell>
          <cell r="AC2451">
            <v>2028</v>
          </cell>
          <cell r="AD2451">
            <v>0.69166666666666665</v>
          </cell>
          <cell r="AE2451" t="str">
            <v>&lt; 1</v>
          </cell>
          <cell r="AF2451">
            <v>32067</v>
          </cell>
          <cell r="AG2451">
            <v>37.410958904109592</v>
          </cell>
          <cell r="AH2451" t="str">
            <v>&gt;35&lt; 45</v>
          </cell>
          <cell r="AK2451" t="str">
            <v>09176785</v>
          </cell>
          <cell r="AL2451">
            <v>39879</v>
          </cell>
          <cell r="AM2451" t="str">
            <v>FEMME</v>
          </cell>
          <cell r="AN2451" t="str">
            <v>Marié(e)</v>
          </cell>
          <cell r="AO2451">
            <v>1</v>
          </cell>
          <cell r="AP2451" t="str">
            <v>1ère année sécondaire+ Formation couture</v>
          </cell>
          <cell r="AQ2451">
            <v>3</v>
          </cell>
          <cell r="AR2451">
            <v>1</v>
          </cell>
          <cell r="AS2451">
            <v>45835.25</v>
          </cell>
          <cell r="AT2451" t="str">
            <v>Horaire</v>
          </cell>
          <cell r="AU2451">
            <v>3.7149999999999999</v>
          </cell>
          <cell r="AV2451">
            <v>17</v>
          </cell>
          <cell r="AW2451" t="str">
            <v>00100</v>
          </cell>
          <cell r="AX2451" t="str">
            <v>00001222885</v>
          </cell>
          <cell r="AY2451">
            <v>73</v>
          </cell>
          <cell r="AZ2451" t="str">
            <v>La poste</v>
          </cell>
          <cell r="BA2451" t="str">
            <v>17001000000122288573</v>
          </cell>
          <cell r="BB2451">
            <v>20</v>
          </cell>
          <cell r="BC2451" t="str">
            <v xml:space="preserve">CITE NASSIM SAIDA </v>
          </cell>
          <cell r="BD2451" t="str">
            <v>MANOUBA</v>
          </cell>
          <cell r="BG2451">
            <v>53660674</v>
          </cell>
          <cell r="BK2451" t="str">
            <v>A-P6 AV</v>
          </cell>
          <cell r="BL2451" t="str">
            <v>1.1</v>
          </cell>
          <cell r="BU2451" t="str">
            <v>Non-Actif</v>
          </cell>
        </row>
        <row r="2452">
          <cell r="B2452">
            <v>2512</v>
          </cell>
          <cell r="C2452" t="str">
            <v>Madame</v>
          </cell>
          <cell r="D2452" t="str">
            <v>NAJAHI FAOUZIA</v>
          </cell>
          <cell r="E2452" t="str">
            <v>SAGE Tunisia</v>
          </cell>
          <cell r="F2452" t="str">
            <v>PRODUCTION</v>
          </cell>
          <cell r="G2452" t="str">
            <v>Couturière</v>
          </cell>
          <cell r="H2452" t="str">
            <v>P7 AR</v>
          </cell>
          <cell r="I2452" t="str">
            <v>FOUED HOMRANI</v>
          </cell>
          <cell r="J2452" t="str">
            <v>A</v>
          </cell>
          <cell r="K2452" t="str">
            <v>DIRECTS</v>
          </cell>
          <cell r="L2452" t="str">
            <v>Variable cost at standard</v>
          </cell>
          <cell r="M2452" t="str">
            <v>Couturière</v>
          </cell>
          <cell r="N2452">
            <v>45470</v>
          </cell>
          <cell r="P2452">
            <v>-218</v>
          </cell>
          <cell r="Q2452">
            <v>45474</v>
          </cell>
          <cell r="R2452" t="str">
            <v>probléme d'intégration</v>
          </cell>
          <cell r="T2452" t="str">
            <v>CDD</v>
          </cell>
          <cell r="U2452" t="str">
            <v>Contractuel</v>
          </cell>
          <cell r="V2452">
            <v>45470</v>
          </cell>
          <cell r="W2452">
            <v>45504</v>
          </cell>
          <cell r="Z2452">
            <v>45470</v>
          </cell>
          <cell r="AA2452">
            <v>6</v>
          </cell>
          <cell r="AB2452">
            <v>2024</v>
          </cell>
          <cell r="AC2452">
            <v>2028</v>
          </cell>
          <cell r="AD2452">
            <v>0.69166666666666665</v>
          </cell>
          <cell r="AE2452" t="str">
            <v>&lt; 1</v>
          </cell>
          <cell r="AF2452">
            <v>26752</v>
          </cell>
          <cell r="AG2452">
            <v>51.972602739726028</v>
          </cell>
          <cell r="AH2452" t="str">
            <v>&gt;45&lt; 55</v>
          </cell>
          <cell r="AK2452" t="str">
            <v>07269795</v>
          </cell>
          <cell r="AL2452">
            <v>44883</v>
          </cell>
          <cell r="AM2452" t="str">
            <v>FEMME</v>
          </cell>
          <cell r="AN2452" t="str">
            <v>Marié(e)</v>
          </cell>
          <cell r="AO2452">
            <v>2</v>
          </cell>
          <cell r="AP2452" t="str">
            <v>3ème année sécondaire</v>
          </cell>
          <cell r="AQ2452">
            <v>3</v>
          </cell>
          <cell r="AR2452">
            <v>1</v>
          </cell>
          <cell r="AS2452">
            <v>45835.25</v>
          </cell>
          <cell r="AT2452" t="str">
            <v>Horaire</v>
          </cell>
          <cell r="AU2452">
            <v>3.7149999999999999</v>
          </cell>
          <cell r="AV2452">
            <v>17</v>
          </cell>
          <cell r="AW2452" t="str">
            <v>00100</v>
          </cell>
          <cell r="AX2452" t="str">
            <v>00003356288</v>
          </cell>
          <cell r="AY2452">
            <v>21</v>
          </cell>
          <cell r="AZ2452" t="str">
            <v>La poste</v>
          </cell>
          <cell r="BA2452" t="str">
            <v>17001000000335628821</v>
          </cell>
          <cell r="BB2452">
            <v>20</v>
          </cell>
          <cell r="BC2452" t="str">
            <v>CITE NAJET JEDAIDA</v>
          </cell>
          <cell r="BD2452" t="str">
            <v>MANOUBA</v>
          </cell>
          <cell r="BG2452">
            <v>53505797</v>
          </cell>
          <cell r="BK2452" t="str">
            <v>A-P7 AR</v>
          </cell>
          <cell r="BL2452" t="str">
            <v>1.1</v>
          </cell>
          <cell r="BU2452" t="str">
            <v>Non-Actif</v>
          </cell>
        </row>
        <row r="2453">
          <cell r="B2453">
            <v>2513</v>
          </cell>
          <cell r="C2453" t="str">
            <v>Madame</v>
          </cell>
          <cell r="D2453" t="str">
            <v>MANAI JAMILA</v>
          </cell>
          <cell r="E2453" t="str">
            <v>SAGE Tunisia</v>
          </cell>
          <cell r="F2453" t="str">
            <v>PRODUCTION</v>
          </cell>
          <cell r="G2453" t="str">
            <v>Couturière</v>
          </cell>
          <cell r="H2453" t="str">
            <v>P7 AR</v>
          </cell>
          <cell r="I2453" t="str">
            <v>FOUED HOMRANI</v>
          </cell>
          <cell r="J2453" t="str">
            <v>A</v>
          </cell>
          <cell r="K2453" t="str">
            <v>DIRECTS</v>
          </cell>
          <cell r="L2453" t="str">
            <v>Variable cost at standard</v>
          </cell>
          <cell r="M2453" t="str">
            <v>Couturière</v>
          </cell>
          <cell r="N2453">
            <v>45471</v>
          </cell>
          <cell r="P2453">
            <v>-34</v>
          </cell>
          <cell r="Q2453">
            <v>45698</v>
          </cell>
          <cell r="R2453" t="str">
            <v>nouvelle opportunité</v>
          </cell>
          <cell r="T2453" t="str">
            <v>CDD</v>
          </cell>
          <cell r="U2453" t="str">
            <v>Contractuel</v>
          </cell>
          <cell r="V2453">
            <v>45658</v>
          </cell>
          <cell r="W2453">
            <v>45688</v>
          </cell>
          <cell r="Z2453">
            <v>45471</v>
          </cell>
          <cell r="AA2453">
            <v>6</v>
          </cell>
          <cell r="AB2453">
            <v>2024</v>
          </cell>
          <cell r="AC2453">
            <v>2028</v>
          </cell>
          <cell r="AD2453">
            <v>0.68888888888888888</v>
          </cell>
          <cell r="AE2453" t="str">
            <v>&lt; 1</v>
          </cell>
          <cell r="AF2453">
            <v>31026</v>
          </cell>
          <cell r="AG2453">
            <v>40.263013698630139</v>
          </cell>
          <cell r="AH2453" t="str">
            <v>&gt;35&lt; 45</v>
          </cell>
          <cell r="AI2453">
            <v>12882136</v>
          </cell>
          <cell r="AJ2453" t="str">
            <v>04</v>
          </cell>
          <cell r="AK2453" t="str">
            <v>07142959</v>
          </cell>
          <cell r="AL2453">
            <v>44887</v>
          </cell>
          <cell r="AM2453" t="str">
            <v>FEMME</v>
          </cell>
          <cell r="AN2453" t="str">
            <v>Marié(e)</v>
          </cell>
          <cell r="AO2453">
            <v>2</v>
          </cell>
          <cell r="AP2453" t="str">
            <v>9ème année</v>
          </cell>
          <cell r="AQ2453">
            <v>3</v>
          </cell>
          <cell r="AR2453">
            <v>1</v>
          </cell>
          <cell r="AS2453">
            <v>45836.25</v>
          </cell>
          <cell r="AT2453" t="str">
            <v>Horaire</v>
          </cell>
          <cell r="AU2453">
            <v>3.7149999999999999</v>
          </cell>
          <cell r="AV2453">
            <v>17</v>
          </cell>
          <cell r="AW2453" t="str">
            <v>00100</v>
          </cell>
          <cell r="AX2453" t="str">
            <v>00001496169</v>
          </cell>
          <cell r="AY2453">
            <v>65</v>
          </cell>
          <cell r="AZ2453" t="str">
            <v>La poste</v>
          </cell>
          <cell r="BA2453" t="str">
            <v>17001000000149616965</v>
          </cell>
          <cell r="BB2453">
            <v>20</v>
          </cell>
          <cell r="BC2453" t="str">
            <v>QUARTIER HACHED 2 MHAMDIA</v>
          </cell>
          <cell r="BD2453" t="str">
            <v>BEN AROUS</v>
          </cell>
          <cell r="BG2453">
            <v>48084051</v>
          </cell>
          <cell r="BJ2453" t="str">
            <v>MHAMDIA</v>
          </cell>
          <cell r="BK2453" t="str">
            <v>A-P7 AR</v>
          </cell>
          <cell r="BL2453" t="str">
            <v>1.1</v>
          </cell>
          <cell r="BU2453" t="str">
            <v>Non-Actif</v>
          </cell>
        </row>
        <row r="2454">
          <cell r="B2454">
            <v>2514</v>
          </cell>
          <cell r="C2454" t="str">
            <v>Madame</v>
          </cell>
          <cell r="D2454" t="str">
            <v>AKARI MAROUA</v>
          </cell>
          <cell r="E2454" t="str">
            <v>SAGE Tunisia</v>
          </cell>
          <cell r="F2454" t="str">
            <v>PRODUCTION</v>
          </cell>
          <cell r="G2454" t="str">
            <v>Contrôle Qualité</v>
          </cell>
          <cell r="H2454" t="str">
            <v>P6 AR</v>
          </cell>
          <cell r="I2454" t="str">
            <v>Bel Hadj Mohamed</v>
          </cell>
          <cell r="J2454" t="str">
            <v>A</v>
          </cell>
          <cell r="K2454" t="str">
            <v>INDIRECTS</v>
          </cell>
          <cell r="L2454" t="str">
            <v>Variable cost at standard</v>
          </cell>
          <cell r="M2454" t="str">
            <v>Contrôle Qualité</v>
          </cell>
          <cell r="N2454">
            <v>45488</v>
          </cell>
          <cell r="P2454">
            <v>-6</v>
          </cell>
          <cell r="T2454" t="str">
            <v>CDD</v>
          </cell>
          <cell r="U2454" t="str">
            <v>Contractuel</v>
          </cell>
          <cell r="V2454">
            <v>45689</v>
          </cell>
          <cell r="W2454">
            <v>45716</v>
          </cell>
          <cell r="Z2454">
            <v>45488</v>
          </cell>
          <cell r="AA2454">
            <v>7</v>
          </cell>
          <cell r="AB2454">
            <v>2024</v>
          </cell>
          <cell r="AC2454">
            <v>2028</v>
          </cell>
          <cell r="AD2454">
            <v>0.64166666666666672</v>
          </cell>
          <cell r="AE2454" t="str">
            <v>&lt; 1</v>
          </cell>
          <cell r="AF2454">
            <v>32708</v>
          </cell>
          <cell r="AG2454">
            <v>35.654794520547945</v>
          </cell>
          <cell r="AH2454" t="str">
            <v>&gt;35&lt; 45</v>
          </cell>
          <cell r="AK2454" t="str">
            <v>09175209</v>
          </cell>
          <cell r="AL2454">
            <v>45447</v>
          </cell>
          <cell r="AM2454" t="str">
            <v>FEMME</v>
          </cell>
          <cell r="AN2454" t="str">
            <v>Marié(e)</v>
          </cell>
          <cell r="AO2454">
            <v>2</v>
          </cell>
          <cell r="AP2454" t="str">
            <v>BaccalauréaT</v>
          </cell>
          <cell r="AQ2454">
            <v>3</v>
          </cell>
          <cell r="AR2454">
            <v>1</v>
          </cell>
          <cell r="AS2454">
            <v>45853.25</v>
          </cell>
          <cell r="AT2454" t="str">
            <v>Horaire</v>
          </cell>
          <cell r="AU2454">
            <v>3.8780000000000001</v>
          </cell>
          <cell r="AV2454">
            <v>25</v>
          </cell>
          <cell r="AW2454" t="str">
            <v>15000</v>
          </cell>
          <cell r="AX2454" t="str">
            <v>00001283771</v>
          </cell>
          <cell r="AY2454">
            <v>21</v>
          </cell>
          <cell r="AZ2454" t="str">
            <v>ZITOUNA BANK</v>
          </cell>
          <cell r="BA2454" t="str">
            <v>25150000000128377121</v>
          </cell>
          <cell r="BB2454">
            <v>20</v>
          </cell>
          <cell r="BC2454" t="str">
            <v>RUE BIR HAKIM TEBORBA MANOUBA</v>
          </cell>
          <cell r="BD2454" t="str">
            <v>MANOUBA</v>
          </cell>
          <cell r="BG2454">
            <v>52950207</v>
          </cell>
          <cell r="BJ2454" t="str">
            <v>TEBORBA</v>
          </cell>
          <cell r="BK2454" t="str">
            <v>A-P6 AR</v>
          </cell>
          <cell r="BL2454" t="str">
            <v>1.3</v>
          </cell>
          <cell r="BT2454">
            <v>318</v>
          </cell>
          <cell r="BU2454" t="str">
            <v>si</v>
          </cell>
        </row>
        <row r="2455">
          <cell r="B2455">
            <v>2515</v>
          </cell>
          <cell r="C2455" t="str">
            <v>Madame</v>
          </cell>
          <cell r="D2455" t="str">
            <v>MEJRI ALTAF</v>
          </cell>
          <cell r="E2455" t="str">
            <v>SAGE Tunisia</v>
          </cell>
          <cell r="F2455" t="str">
            <v>PRODUCTION</v>
          </cell>
          <cell r="G2455" t="str">
            <v>Contrôle Qualité</v>
          </cell>
          <cell r="H2455" t="str">
            <v>P6 AV</v>
          </cell>
          <cell r="I2455" t="str">
            <v>EL KADRI MARIEM</v>
          </cell>
          <cell r="J2455" t="str">
            <v>A</v>
          </cell>
          <cell r="K2455" t="str">
            <v>INDIRECTS</v>
          </cell>
          <cell r="L2455" t="str">
            <v>Variable cost at standard</v>
          </cell>
          <cell r="M2455" t="str">
            <v>Contrôle Qualité</v>
          </cell>
          <cell r="N2455">
            <v>45488</v>
          </cell>
          <cell r="P2455">
            <v>-6</v>
          </cell>
          <cell r="T2455" t="str">
            <v>CDD</v>
          </cell>
          <cell r="U2455" t="str">
            <v>Contractuel</v>
          </cell>
          <cell r="V2455">
            <v>45689</v>
          </cell>
          <cell r="W2455">
            <v>45716</v>
          </cell>
          <cell r="Z2455">
            <v>45488</v>
          </cell>
          <cell r="AA2455">
            <v>7</v>
          </cell>
          <cell r="AB2455">
            <v>2024</v>
          </cell>
          <cell r="AC2455">
            <v>2028</v>
          </cell>
          <cell r="AD2455">
            <v>0.64166666666666672</v>
          </cell>
          <cell r="AE2455" t="str">
            <v>&lt; 1</v>
          </cell>
          <cell r="AF2455">
            <v>34901</v>
          </cell>
          <cell r="AG2455">
            <v>29.646575342465752</v>
          </cell>
          <cell r="AH2455" t="str">
            <v>&gt;25&lt; 35</v>
          </cell>
          <cell r="AK2455" t="str">
            <v>11660544</v>
          </cell>
          <cell r="AL2455">
            <v>42640</v>
          </cell>
          <cell r="AM2455" t="str">
            <v>FEMME</v>
          </cell>
          <cell r="AN2455" t="str">
            <v>Célibataire</v>
          </cell>
          <cell r="AP2455" t="str">
            <v>BAC + FORMATION AIDE SOIGNANTE</v>
          </cell>
          <cell r="AQ2455">
            <v>3</v>
          </cell>
          <cell r="AR2455">
            <v>1</v>
          </cell>
          <cell r="AS2455">
            <v>45853.25</v>
          </cell>
          <cell r="AT2455" t="str">
            <v>Horaire</v>
          </cell>
          <cell r="AU2455">
            <v>3.8780000000000001</v>
          </cell>
          <cell r="AV2455" t="str">
            <v>07</v>
          </cell>
          <cell r="AW2455" t="str">
            <v>08001</v>
          </cell>
          <cell r="AX2455">
            <v>38105536599</v>
          </cell>
          <cell r="AY2455">
            <v>80</v>
          </cell>
          <cell r="AZ2455" t="str">
            <v>AMEN BANK</v>
          </cell>
          <cell r="BA2455" t="str">
            <v>07080013810553659980</v>
          </cell>
          <cell r="BB2455">
            <v>20</v>
          </cell>
          <cell r="BC2455" t="str">
            <v>BLOC A APPT 32 CITE EL MECHTEL EL AGBA</v>
          </cell>
          <cell r="BD2455" t="str">
            <v>TUNIS</v>
          </cell>
          <cell r="BG2455">
            <v>56552866</v>
          </cell>
          <cell r="BJ2455" t="str">
            <v>AGBA</v>
          </cell>
          <cell r="BK2455" t="str">
            <v>A-P6 AV</v>
          </cell>
          <cell r="BL2455" t="str">
            <v>1.3</v>
          </cell>
          <cell r="BT2455">
            <v>334</v>
          </cell>
          <cell r="BU2455" t="str">
            <v>si</v>
          </cell>
        </row>
        <row r="2456">
          <cell r="B2456">
            <v>2516</v>
          </cell>
          <cell r="C2456" t="str">
            <v>Madame</v>
          </cell>
          <cell r="D2456" t="str">
            <v>KHOUALDI MOUNA</v>
          </cell>
          <cell r="E2456" t="str">
            <v>SAGE Tunisia</v>
          </cell>
          <cell r="F2456" t="str">
            <v>PRODUCTION</v>
          </cell>
          <cell r="G2456" t="str">
            <v>Contrôle Qualité</v>
          </cell>
          <cell r="H2456" t="str">
            <v>P6 AV</v>
          </cell>
          <cell r="I2456" t="str">
            <v>EL KADRI MARIEM</v>
          </cell>
          <cell r="J2456" t="str">
            <v>A</v>
          </cell>
          <cell r="K2456" t="str">
            <v>INDIRECTS</v>
          </cell>
          <cell r="L2456" t="str">
            <v>Variable cost at standard</v>
          </cell>
          <cell r="M2456" t="str">
            <v>Contrôle Qualité</v>
          </cell>
          <cell r="N2456">
            <v>45489</v>
          </cell>
          <cell r="P2456">
            <v>-6</v>
          </cell>
          <cell r="T2456" t="str">
            <v>CDD</v>
          </cell>
          <cell r="U2456" t="str">
            <v>Contractuel</v>
          </cell>
          <cell r="V2456">
            <v>45689</v>
          </cell>
          <cell r="W2456">
            <v>45716</v>
          </cell>
          <cell r="Z2456">
            <v>45489</v>
          </cell>
          <cell r="AA2456">
            <v>7</v>
          </cell>
          <cell r="AB2456">
            <v>2024</v>
          </cell>
          <cell r="AC2456">
            <v>2028</v>
          </cell>
          <cell r="AD2456">
            <v>0.63888888888888884</v>
          </cell>
          <cell r="AE2456" t="str">
            <v>&lt; 1</v>
          </cell>
          <cell r="AF2456">
            <v>37298</v>
          </cell>
          <cell r="AG2456">
            <v>23.079452054794519</v>
          </cell>
          <cell r="AH2456" t="str">
            <v>&lt; 25</v>
          </cell>
          <cell r="AK2456" t="str">
            <v>12367287</v>
          </cell>
          <cell r="AL2456">
            <v>43591</v>
          </cell>
          <cell r="AM2456" t="str">
            <v>FEMME</v>
          </cell>
          <cell r="AN2456" t="str">
            <v>Célibataire</v>
          </cell>
          <cell r="AP2456" t="str">
            <v>Baccalauréat+Formation assistante de direction</v>
          </cell>
          <cell r="AQ2456">
            <v>3</v>
          </cell>
          <cell r="AR2456">
            <v>1</v>
          </cell>
          <cell r="AS2456">
            <v>45854.25</v>
          </cell>
          <cell r="AT2456" t="str">
            <v>Horaire</v>
          </cell>
          <cell r="AU2456">
            <v>3.8780000000000001</v>
          </cell>
          <cell r="AV2456">
            <v>17</v>
          </cell>
          <cell r="AW2456">
            <v>53594</v>
          </cell>
          <cell r="AX2456" t="str">
            <v>01412011260</v>
          </cell>
          <cell r="AY2456">
            <v>32</v>
          </cell>
          <cell r="AZ2456" t="str">
            <v>La poste</v>
          </cell>
          <cell r="BA2456" t="str">
            <v>17535940141201126032</v>
          </cell>
          <cell r="BB2456">
            <v>20</v>
          </cell>
          <cell r="BC2456" t="str">
            <v>EL AGBA</v>
          </cell>
          <cell r="BD2456" t="str">
            <v>TUNIS</v>
          </cell>
          <cell r="BG2456">
            <v>92930000</v>
          </cell>
          <cell r="BJ2456" t="str">
            <v>AGBA</v>
          </cell>
          <cell r="BK2456" t="str">
            <v>A-P6 AV</v>
          </cell>
          <cell r="BL2456" t="str">
            <v>1.3</v>
          </cell>
          <cell r="BT2456">
            <v>361</v>
          </cell>
          <cell r="BU2456" t="str">
            <v>si</v>
          </cell>
        </row>
        <row r="2457">
          <cell r="B2457">
            <v>2517</v>
          </cell>
          <cell r="C2457" t="str">
            <v>Madame</v>
          </cell>
          <cell r="D2457" t="str">
            <v>HAOUAT RANIA</v>
          </cell>
          <cell r="E2457" t="str">
            <v>SAGE Tunisia</v>
          </cell>
          <cell r="F2457" t="str">
            <v>RESSOURCES HUMAINES</v>
          </cell>
          <cell r="G2457" t="str">
            <v>HR ADMINISTRATION</v>
          </cell>
          <cell r="K2457" t="str">
            <v>CADRE</v>
          </cell>
          <cell r="L2457" t="str">
            <v>Variable cost at standard</v>
          </cell>
          <cell r="M2457" t="str">
            <v>HR ADMINISTRATION</v>
          </cell>
          <cell r="N2457">
            <v>45489</v>
          </cell>
          <cell r="T2457" t="str">
            <v>CAIP</v>
          </cell>
          <cell r="U2457" t="str">
            <v>Contractuel</v>
          </cell>
          <cell r="V2457">
            <v>45489</v>
          </cell>
          <cell r="W2457" t="str">
            <v>1 er contrat</v>
          </cell>
          <cell r="X2457">
            <v>45489</v>
          </cell>
          <cell r="Y2457">
            <v>45853</v>
          </cell>
          <cell r="AA2457">
            <v>7</v>
          </cell>
          <cell r="AB2457">
            <v>2024</v>
          </cell>
          <cell r="AC2457">
            <v>2028</v>
          </cell>
          <cell r="AD2457">
            <v>0.63888888888888884</v>
          </cell>
          <cell r="AE2457" t="str">
            <v>&lt; 1</v>
          </cell>
          <cell r="AF2457">
            <v>37547</v>
          </cell>
          <cell r="AG2457">
            <v>22.397260273972602</v>
          </cell>
          <cell r="AH2457" t="str">
            <v>&lt; 25</v>
          </cell>
          <cell r="AK2457">
            <v>14368849</v>
          </cell>
          <cell r="AL2457">
            <v>44155</v>
          </cell>
          <cell r="AM2457" t="str">
            <v>FEMME</v>
          </cell>
          <cell r="AN2457" t="str">
            <v>Célibataire</v>
          </cell>
          <cell r="AP2457" t="str">
            <v>BTP informatique de gestion</v>
          </cell>
          <cell r="AQ2457">
            <v>14</v>
          </cell>
          <cell r="AR2457">
            <v>1</v>
          </cell>
          <cell r="AS2457">
            <v>45854.25</v>
          </cell>
          <cell r="AT2457" t="str">
            <v>Mensuel</v>
          </cell>
          <cell r="AU2457">
            <v>800</v>
          </cell>
          <cell r="AV2457">
            <v>25</v>
          </cell>
          <cell r="AW2457">
            <v>13500</v>
          </cell>
          <cell r="AX2457" t="str">
            <v>00001283397</v>
          </cell>
          <cell r="AY2457">
            <v>72</v>
          </cell>
          <cell r="AZ2457" t="str">
            <v>ZITOUNA BANK</v>
          </cell>
          <cell r="BA2457" t="str">
            <v>25135000000128339772</v>
          </cell>
          <cell r="BB2457">
            <v>20</v>
          </cell>
          <cell r="BC2457" t="str">
            <v>16 RUE ABOU KACEM CHEBI DENDEN</v>
          </cell>
          <cell r="BD2457" t="str">
            <v>MANOUBA</v>
          </cell>
          <cell r="BG2457">
            <v>58065845</v>
          </cell>
          <cell r="BK2457" t="str">
            <v>CADRE</v>
          </cell>
          <cell r="BU2457" t="str">
            <v>si</v>
          </cell>
        </row>
        <row r="2458">
          <cell r="B2458">
            <v>2518</v>
          </cell>
          <cell r="C2458" t="str">
            <v>Madame</v>
          </cell>
          <cell r="D2458" t="str">
            <v>JEBALI NOUR</v>
          </cell>
          <cell r="E2458" t="str">
            <v>SAGE Tunisia</v>
          </cell>
          <cell r="F2458" t="str">
            <v>PRODUCTION</v>
          </cell>
          <cell r="G2458" t="str">
            <v>Contrôle Qualité</v>
          </cell>
          <cell r="H2458" t="str">
            <v>P6 AV</v>
          </cell>
          <cell r="I2458" t="str">
            <v>EL KADRI MARIEM</v>
          </cell>
          <cell r="J2458" t="str">
            <v>A</v>
          </cell>
          <cell r="K2458" t="str">
            <v>INDIRECTS</v>
          </cell>
          <cell r="L2458" t="str">
            <v>Variable cost at standard</v>
          </cell>
          <cell r="M2458" t="str">
            <v>Contrôle Qualité</v>
          </cell>
          <cell r="N2458">
            <v>45491</v>
          </cell>
          <cell r="P2458">
            <v>-6</v>
          </cell>
          <cell r="T2458" t="str">
            <v>CDD</v>
          </cell>
          <cell r="U2458" t="str">
            <v>Contractuel</v>
          </cell>
          <cell r="V2458">
            <v>45689</v>
          </cell>
          <cell r="W2458">
            <v>45716</v>
          </cell>
          <cell r="Z2458">
            <v>45491</v>
          </cell>
          <cell r="AA2458">
            <v>7</v>
          </cell>
          <cell r="AB2458">
            <v>2024</v>
          </cell>
          <cell r="AC2458">
            <v>2028</v>
          </cell>
          <cell r="AD2458">
            <v>0.6333333333333333</v>
          </cell>
          <cell r="AE2458" t="str">
            <v>&lt; 1</v>
          </cell>
          <cell r="AF2458">
            <v>37785</v>
          </cell>
          <cell r="AG2458">
            <v>21.745205479452054</v>
          </cell>
          <cell r="AH2458" t="str">
            <v>&lt; 25</v>
          </cell>
          <cell r="AK2458" t="str">
            <v>11685108</v>
          </cell>
          <cell r="AL2458">
            <v>45176</v>
          </cell>
          <cell r="AM2458" t="str">
            <v>FEMME</v>
          </cell>
          <cell r="AN2458" t="str">
            <v>Célibataire</v>
          </cell>
          <cell r="AP2458" t="str">
            <v>Baccalauréat</v>
          </cell>
          <cell r="AQ2458">
            <v>3</v>
          </cell>
          <cell r="AR2458">
            <v>1</v>
          </cell>
          <cell r="AS2458">
            <v>45856.25</v>
          </cell>
          <cell r="AT2458" t="str">
            <v>Horaire</v>
          </cell>
          <cell r="AU2458">
            <v>3.8780000000000001</v>
          </cell>
          <cell r="AV2458">
            <v>17</v>
          </cell>
          <cell r="AW2458" t="str">
            <v>00100</v>
          </cell>
          <cell r="AX2458" t="str">
            <v>00003469662</v>
          </cell>
          <cell r="AY2458">
            <v>78</v>
          </cell>
          <cell r="AZ2458" t="str">
            <v>La poste</v>
          </cell>
          <cell r="BA2458" t="str">
            <v>17001000000346966278</v>
          </cell>
          <cell r="BB2458">
            <v>20</v>
          </cell>
          <cell r="BC2458" t="str">
            <v>13 RUE BADER BORJ CHAKIR SIDI HESSINE</v>
          </cell>
          <cell r="BD2458" t="str">
            <v>TUNIS</v>
          </cell>
          <cell r="BG2458">
            <v>29012397</v>
          </cell>
          <cell r="BJ2458" t="str">
            <v>BORJ CHAKIR</v>
          </cell>
          <cell r="BK2458" t="str">
            <v>A-P6 AV</v>
          </cell>
          <cell r="BL2458" t="str">
            <v>1.3</v>
          </cell>
          <cell r="BT2458">
            <v>997</v>
          </cell>
          <cell r="BU2458" t="str">
            <v>si</v>
          </cell>
        </row>
        <row r="2459">
          <cell r="B2459">
            <v>2519</v>
          </cell>
          <cell r="C2459" t="str">
            <v>Madame</v>
          </cell>
          <cell r="D2459" t="str">
            <v>SAIDANI RIHAB</v>
          </cell>
          <cell r="E2459" t="str">
            <v>SAGE Tunisia</v>
          </cell>
          <cell r="F2459" t="str">
            <v>PRODUCTION</v>
          </cell>
          <cell r="G2459" t="str">
            <v>Contrôle Qualité</v>
          </cell>
          <cell r="H2459" t="str">
            <v>P7 AR</v>
          </cell>
          <cell r="I2459" t="str">
            <v>FOUED HOMRANI</v>
          </cell>
          <cell r="J2459" t="str">
            <v>A</v>
          </cell>
          <cell r="K2459" t="str">
            <v>INDIRECTS</v>
          </cell>
          <cell r="L2459" t="str">
            <v>Variable cost at standard</v>
          </cell>
          <cell r="M2459" t="str">
            <v>Contrôle Qualité</v>
          </cell>
          <cell r="N2459">
            <v>45492</v>
          </cell>
          <cell r="T2459" t="str">
            <v>CIVP</v>
          </cell>
          <cell r="U2459" t="str">
            <v>Contractuel</v>
          </cell>
          <cell r="V2459">
            <v>45492</v>
          </cell>
          <cell r="W2459" t="str">
            <v>1 er contrat</v>
          </cell>
          <cell r="X2459">
            <v>45492</v>
          </cell>
          <cell r="Y2459">
            <v>45856</v>
          </cell>
          <cell r="AA2459">
            <v>7</v>
          </cell>
          <cell r="AB2459">
            <v>2024</v>
          </cell>
          <cell r="AC2459">
            <v>2028</v>
          </cell>
          <cell r="AD2459">
            <v>0.63055555555555554</v>
          </cell>
          <cell r="AE2459" t="str">
            <v>&lt; 1</v>
          </cell>
          <cell r="AF2459">
            <v>37114</v>
          </cell>
          <cell r="AG2459">
            <v>23.583561643835615</v>
          </cell>
          <cell r="AH2459" t="str">
            <v>&lt; 25</v>
          </cell>
          <cell r="AK2459" t="str">
            <v>11439494</v>
          </cell>
          <cell r="AL2459">
            <v>43712</v>
          </cell>
          <cell r="AM2459" t="str">
            <v>FEMME</v>
          </cell>
          <cell r="AN2459" t="str">
            <v>Célibataire</v>
          </cell>
          <cell r="AP2459" t="str">
            <v>Baccalauréat+BTP</v>
          </cell>
          <cell r="AQ2459">
            <v>3</v>
          </cell>
          <cell r="AR2459">
            <v>1</v>
          </cell>
          <cell r="AS2459">
            <v>45857.25</v>
          </cell>
          <cell r="AT2459" t="str">
            <v>Horaire</v>
          </cell>
          <cell r="AU2459">
            <v>2.7644230769230771</v>
          </cell>
          <cell r="AV2459">
            <v>17</v>
          </cell>
          <cell r="AW2459" t="str">
            <v>00200</v>
          </cell>
          <cell r="AX2459" t="str">
            <v>00003469484</v>
          </cell>
          <cell r="AY2459">
            <v>82</v>
          </cell>
          <cell r="AZ2459" t="str">
            <v>La poste</v>
          </cell>
          <cell r="BA2459" t="str">
            <v>17002000000346948482</v>
          </cell>
          <cell r="BB2459">
            <v>20</v>
          </cell>
          <cell r="BC2459" t="str">
            <v>BEB EL KHADRA TUNIS</v>
          </cell>
          <cell r="BD2459" t="str">
            <v>TUNIS</v>
          </cell>
          <cell r="BG2459">
            <v>25694364</v>
          </cell>
          <cell r="BJ2459" t="str">
            <v>BEB EL KHADHRA</v>
          </cell>
          <cell r="BK2459" t="str">
            <v>A-P7 AR</v>
          </cell>
          <cell r="BL2459" t="str">
            <v>1.3</v>
          </cell>
          <cell r="BT2459">
            <v>1004</v>
          </cell>
          <cell r="BU2459" t="str">
            <v>si</v>
          </cell>
        </row>
        <row r="2460">
          <cell r="B2460">
            <v>2520</v>
          </cell>
          <cell r="C2460" t="str">
            <v>Madame</v>
          </cell>
          <cell r="D2460" t="str">
            <v>HAMRAOUI OUMAIMA</v>
          </cell>
          <cell r="E2460" t="str">
            <v>SAGE Tunisia</v>
          </cell>
          <cell r="F2460" t="str">
            <v>QUALITE</v>
          </cell>
          <cell r="G2460" t="str">
            <v>Fire W</v>
          </cell>
          <cell r="H2460" t="str">
            <v>P6 AV</v>
          </cell>
          <cell r="I2460" t="str">
            <v>Malek weslati</v>
          </cell>
          <cell r="J2460" t="str">
            <v>A</v>
          </cell>
          <cell r="K2460" t="str">
            <v>INDIRECTS</v>
          </cell>
          <cell r="L2460" t="str">
            <v>Variable cost at standard</v>
          </cell>
          <cell r="M2460" t="str">
            <v>Fire W</v>
          </cell>
          <cell r="N2460">
            <v>45527</v>
          </cell>
          <cell r="P2460">
            <v>55</v>
          </cell>
          <cell r="T2460" t="str">
            <v>CDD</v>
          </cell>
          <cell r="U2460" t="str">
            <v>Contractuel</v>
          </cell>
          <cell r="V2460">
            <v>45689</v>
          </cell>
          <cell r="W2460">
            <v>45777</v>
          </cell>
          <cell r="Z2460">
            <v>45527</v>
          </cell>
          <cell r="AA2460">
            <v>8</v>
          </cell>
          <cell r="AB2460">
            <v>2024</v>
          </cell>
          <cell r="AC2460">
            <v>2028</v>
          </cell>
          <cell r="AD2460">
            <v>0.53611111111111109</v>
          </cell>
          <cell r="AE2460" t="str">
            <v>&lt; 1</v>
          </cell>
          <cell r="AF2460">
            <v>32312</v>
          </cell>
          <cell r="AG2460">
            <v>36.739726027397261</v>
          </cell>
          <cell r="AH2460" t="str">
            <v>&gt;35&lt; 45</v>
          </cell>
          <cell r="AI2460">
            <v>17283552</v>
          </cell>
          <cell r="AJ2460" t="str">
            <v>05</v>
          </cell>
          <cell r="AK2460" t="str">
            <v>09009692</v>
          </cell>
          <cell r="AL2460">
            <v>42389</v>
          </cell>
          <cell r="AM2460" t="str">
            <v>FEMME</v>
          </cell>
          <cell r="AN2460" t="str">
            <v>Marié(e)</v>
          </cell>
          <cell r="AO2460">
            <v>3</v>
          </cell>
          <cell r="AP2460" t="str">
            <v>BAC</v>
          </cell>
          <cell r="AQ2460">
            <v>3</v>
          </cell>
          <cell r="AR2460">
            <v>1</v>
          </cell>
          <cell r="AT2460" t="str">
            <v>Horaire</v>
          </cell>
          <cell r="AU2460">
            <v>3.8780000000000001</v>
          </cell>
          <cell r="AV2460" t="str">
            <v>07</v>
          </cell>
          <cell r="AW2460" t="str">
            <v>08001</v>
          </cell>
          <cell r="AX2460">
            <v>38105555232</v>
          </cell>
          <cell r="AY2460">
            <v>53</v>
          </cell>
          <cell r="AZ2460" t="str">
            <v>AMEN BANK</v>
          </cell>
          <cell r="BA2460" t="str">
            <v>07080013810555523253</v>
          </cell>
          <cell r="BB2460">
            <v>20</v>
          </cell>
          <cell r="BC2460" t="str">
            <v>11 CITE LE RADIO BEN YOUNES</v>
          </cell>
          <cell r="BD2460" t="str">
            <v>TUNIS</v>
          </cell>
          <cell r="BG2460">
            <v>26776556</v>
          </cell>
          <cell r="BH2460">
            <v>0</v>
          </cell>
          <cell r="BJ2460" t="str">
            <v>ABD EL MOULA</v>
          </cell>
          <cell r="BK2460" t="str">
            <v>A-P6 AV</v>
          </cell>
          <cell r="BL2460" t="str">
            <v>1.3</v>
          </cell>
          <cell r="BT2460">
            <v>265</v>
          </cell>
          <cell r="BU2460" t="str">
            <v>si</v>
          </cell>
        </row>
        <row r="2461">
          <cell r="B2461">
            <v>2521</v>
          </cell>
          <cell r="C2461" t="str">
            <v>Madame</v>
          </cell>
          <cell r="D2461" t="str">
            <v>OUJI OUMAIMA</v>
          </cell>
          <cell r="E2461" t="str">
            <v>SAGE Tunisia</v>
          </cell>
          <cell r="F2461" t="str">
            <v>PRODUCTION</v>
          </cell>
          <cell r="G2461" t="str">
            <v>Prép CAMPO</v>
          </cell>
          <cell r="H2461" t="str">
            <v>P6 AV</v>
          </cell>
          <cell r="I2461" t="str">
            <v>Issam Ouni</v>
          </cell>
          <cell r="J2461" t="str">
            <v>B</v>
          </cell>
          <cell r="K2461" t="str">
            <v>DIRECTS</v>
          </cell>
          <cell r="L2461" t="str">
            <v>Variable cost at standard</v>
          </cell>
          <cell r="M2461" t="str">
            <v>Prép CAMPO</v>
          </cell>
          <cell r="N2461">
            <v>45527</v>
          </cell>
          <cell r="P2461">
            <v>-6</v>
          </cell>
          <cell r="T2461" t="str">
            <v>CDD</v>
          </cell>
          <cell r="U2461" t="str">
            <v>Contractuel</v>
          </cell>
          <cell r="V2461">
            <v>45689</v>
          </cell>
          <cell r="W2461">
            <v>45716</v>
          </cell>
          <cell r="Z2461">
            <v>45527</v>
          </cell>
          <cell r="AA2461">
            <v>8</v>
          </cell>
          <cell r="AB2461">
            <v>2024</v>
          </cell>
          <cell r="AC2461">
            <v>2028</v>
          </cell>
          <cell r="AD2461">
            <v>0.53611111111111109</v>
          </cell>
          <cell r="AE2461" t="str">
            <v>&lt; 1</v>
          </cell>
          <cell r="AF2461">
            <v>35607</v>
          </cell>
          <cell r="AG2461">
            <v>27.712328767123289</v>
          </cell>
          <cell r="AH2461" t="str">
            <v>&gt;25&lt; 35</v>
          </cell>
          <cell r="AI2461">
            <v>17347216</v>
          </cell>
          <cell r="AJ2461" t="str">
            <v>06</v>
          </cell>
          <cell r="AK2461" t="str">
            <v>07990999</v>
          </cell>
          <cell r="AL2461">
            <v>42214</v>
          </cell>
          <cell r="AM2461" t="str">
            <v>FEMME</v>
          </cell>
          <cell r="AN2461" t="str">
            <v>Célibataire</v>
          </cell>
          <cell r="AP2461" t="str">
            <v>BAC</v>
          </cell>
          <cell r="AQ2461">
            <v>3</v>
          </cell>
          <cell r="AR2461">
            <v>1</v>
          </cell>
          <cell r="AT2461" t="str">
            <v>Horaire</v>
          </cell>
          <cell r="AU2461">
            <v>3.7149999999999999</v>
          </cell>
          <cell r="AV2461">
            <v>17</v>
          </cell>
          <cell r="AW2461">
            <v>20600</v>
          </cell>
          <cell r="AX2461" t="str">
            <v>00003424005</v>
          </cell>
          <cell r="AY2461">
            <v>75</v>
          </cell>
          <cell r="AZ2461" t="str">
            <v>LA POSTE</v>
          </cell>
          <cell r="BA2461" t="str">
            <v>17206000000342400575</v>
          </cell>
          <cell r="BB2461">
            <v>20</v>
          </cell>
          <cell r="BC2461" t="str">
            <v>SIDI HSSINE</v>
          </cell>
          <cell r="BD2461" t="str">
            <v>TUNIS</v>
          </cell>
          <cell r="BG2461">
            <v>53715996</v>
          </cell>
          <cell r="BH2461">
            <v>0</v>
          </cell>
          <cell r="BJ2461" t="str">
            <v>SIDI HASSINE</v>
          </cell>
          <cell r="BK2461" t="str">
            <v>B-P6 AV</v>
          </cell>
          <cell r="BL2461" t="str">
            <v>1.1</v>
          </cell>
          <cell r="BU2461" t="str">
            <v>si</v>
          </cell>
        </row>
        <row r="2462">
          <cell r="B2462">
            <v>2522</v>
          </cell>
          <cell r="C2462" t="str">
            <v>Madame</v>
          </cell>
          <cell r="D2462" t="str">
            <v>NAFETI WALA</v>
          </cell>
          <cell r="E2462" t="str">
            <v>SAGE Tunisia</v>
          </cell>
          <cell r="F2462" t="str">
            <v>PRODUCTION</v>
          </cell>
          <cell r="G2462" t="str">
            <v>Contrôle Qualité</v>
          </cell>
          <cell r="H2462" t="str">
            <v>P6 AV</v>
          </cell>
          <cell r="I2462" t="str">
            <v>ISSAM OUNI</v>
          </cell>
          <cell r="J2462" t="str">
            <v>B</v>
          </cell>
          <cell r="K2462" t="str">
            <v>INDIRECTS</v>
          </cell>
          <cell r="L2462" t="str">
            <v>Variable cost at standard</v>
          </cell>
          <cell r="M2462" t="str">
            <v>Contrôle Qualité</v>
          </cell>
          <cell r="N2462">
            <v>45527</v>
          </cell>
          <cell r="P2462">
            <v>-6</v>
          </cell>
          <cell r="T2462" t="str">
            <v>CDD</v>
          </cell>
          <cell r="U2462" t="str">
            <v>Contractuel</v>
          </cell>
          <cell r="V2462">
            <v>45689</v>
          </cell>
          <cell r="W2462">
            <v>45716</v>
          </cell>
          <cell r="Z2462">
            <v>45527</v>
          </cell>
          <cell r="AA2462">
            <v>8</v>
          </cell>
          <cell r="AB2462">
            <v>2024</v>
          </cell>
          <cell r="AC2462">
            <v>2028</v>
          </cell>
          <cell r="AD2462">
            <v>0.53611111111111109</v>
          </cell>
          <cell r="AE2462" t="str">
            <v>&lt; 1</v>
          </cell>
          <cell r="AF2462">
            <v>37529</v>
          </cell>
          <cell r="AG2462">
            <v>22.446575342465753</v>
          </cell>
          <cell r="AH2462" t="str">
            <v>&lt; 25</v>
          </cell>
          <cell r="AI2462">
            <v>17554102</v>
          </cell>
          <cell r="AJ2462" t="str">
            <v>04</v>
          </cell>
          <cell r="AK2462" t="str">
            <v>11673017</v>
          </cell>
          <cell r="AL2462">
            <v>44025</v>
          </cell>
          <cell r="AM2462" t="str">
            <v>FEMME</v>
          </cell>
          <cell r="AN2462" t="str">
            <v>Célibataire</v>
          </cell>
          <cell r="AP2462" t="str">
            <v xml:space="preserve">BAC </v>
          </cell>
          <cell r="AQ2462">
            <v>3</v>
          </cell>
          <cell r="AR2462">
            <v>1</v>
          </cell>
          <cell r="AT2462" t="str">
            <v>Horaire</v>
          </cell>
          <cell r="AU2462">
            <v>3.8780000000000001</v>
          </cell>
          <cell r="AV2462" t="str">
            <v>07</v>
          </cell>
          <cell r="AW2462" t="str">
            <v>04301</v>
          </cell>
          <cell r="AX2462" t="str">
            <v>01105535181</v>
          </cell>
          <cell r="AY2462">
            <v>73</v>
          </cell>
          <cell r="AZ2462" t="str">
            <v>AMEN BANK</v>
          </cell>
          <cell r="BA2462" t="str">
            <v>07043010110553518173</v>
          </cell>
          <cell r="BB2462">
            <v>20</v>
          </cell>
          <cell r="BC2462" t="str">
            <v>57 RUE FERNANA SIDI HSSINE</v>
          </cell>
          <cell r="BD2462" t="str">
            <v>TUNIS</v>
          </cell>
          <cell r="BG2462">
            <v>95083831</v>
          </cell>
          <cell r="BH2462">
            <v>0</v>
          </cell>
          <cell r="BJ2462" t="str">
            <v>SIDI HASSINE</v>
          </cell>
          <cell r="BK2462" t="str">
            <v>B-P6 AV</v>
          </cell>
          <cell r="BL2462" t="str">
            <v>1.3</v>
          </cell>
          <cell r="BU2462" t="str">
            <v>si</v>
          </cell>
        </row>
        <row r="2463">
          <cell r="B2463">
            <v>2523</v>
          </cell>
          <cell r="C2463" t="str">
            <v>Madame</v>
          </cell>
          <cell r="D2463" t="str">
            <v>BELHACHMI HAKIMA</v>
          </cell>
          <cell r="E2463" t="str">
            <v>SAGE Tunisia</v>
          </cell>
          <cell r="F2463" t="str">
            <v>PRODUCTION</v>
          </cell>
          <cell r="G2463" t="str">
            <v>Contrôle Qualité</v>
          </cell>
          <cell r="H2463" t="str">
            <v>P6 AV</v>
          </cell>
          <cell r="I2463" t="str">
            <v>EL KADRI MARIEM</v>
          </cell>
          <cell r="J2463" t="str">
            <v>A</v>
          </cell>
          <cell r="K2463" t="str">
            <v>INDIRECTS</v>
          </cell>
          <cell r="L2463" t="str">
            <v>Variable cost at standard</v>
          </cell>
          <cell r="M2463" t="str">
            <v>Contrôle Qualité</v>
          </cell>
          <cell r="N2463">
            <v>45496</v>
          </cell>
          <cell r="P2463">
            <v>-187</v>
          </cell>
          <cell r="Q2463">
            <v>45496</v>
          </cell>
          <cell r="R2463" t="str">
            <v>maladie</v>
          </cell>
          <cell r="T2463" t="str">
            <v>CDD</v>
          </cell>
          <cell r="U2463" t="str">
            <v>Contractuel</v>
          </cell>
          <cell r="V2463">
            <v>45496</v>
          </cell>
          <cell r="W2463">
            <v>45535</v>
          </cell>
          <cell r="Z2463">
            <v>45496</v>
          </cell>
          <cell r="AA2463">
            <v>7</v>
          </cell>
          <cell r="AB2463">
            <v>2024</v>
          </cell>
          <cell r="AC2463">
            <v>2028</v>
          </cell>
          <cell r="AD2463">
            <v>0.61944444444444446</v>
          </cell>
          <cell r="AE2463" t="str">
            <v>&lt; 1</v>
          </cell>
          <cell r="AF2463">
            <v>29529</v>
          </cell>
          <cell r="AG2463">
            <v>44.364383561643834</v>
          </cell>
          <cell r="AH2463" t="str">
            <v>&gt;35&lt; 45</v>
          </cell>
          <cell r="AI2463">
            <v>16175937</v>
          </cell>
          <cell r="AJ2463" t="str">
            <v>00</v>
          </cell>
          <cell r="AK2463" t="str">
            <v>08026014</v>
          </cell>
          <cell r="AL2463">
            <v>41342</v>
          </cell>
          <cell r="AM2463" t="str">
            <v>FEMME</v>
          </cell>
          <cell r="AN2463" t="str">
            <v>Célibataire</v>
          </cell>
          <cell r="AP2463" t="str">
            <v>Baccalauréat+3 Licence en traduction</v>
          </cell>
          <cell r="AQ2463">
            <v>3</v>
          </cell>
          <cell r="AR2463">
            <v>1</v>
          </cell>
          <cell r="AS2463">
            <v>45861.25</v>
          </cell>
          <cell r="AT2463" t="str">
            <v>Horaire</v>
          </cell>
          <cell r="AU2463">
            <v>3.8780000000000001</v>
          </cell>
          <cell r="AV2463">
            <v>17</v>
          </cell>
          <cell r="AW2463" t="str">
            <v>00100</v>
          </cell>
          <cell r="AX2463" t="str">
            <v>00000397203</v>
          </cell>
          <cell r="AY2463">
            <v>30</v>
          </cell>
          <cell r="AZ2463" t="str">
            <v>La poste</v>
          </cell>
          <cell r="BA2463" t="str">
            <v>17001000000039720330</v>
          </cell>
          <cell r="BB2463">
            <v>20</v>
          </cell>
          <cell r="BC2463" t="str">
            <v xml:space="preserve">14 RUE 42357 AGBA </v>
          </cell>
          <cell r="BD2463" t="str">
            <v>TUNIS</v>
          </cell>
          <cell r="BG2463">
            <v>96181230</v>
          </cell>
          <cell r="BJ2463" t="str">
            <v>AGBA</v>
          </cell>
          <cell r="BK2463" t="str">
            <v>A-P6 AV</v>
          </cell>
          <cell r="BL2463" t="str">
            <v>1.3</v>
          </cell>
          <cell r="BU2463" t="str">
            <v>Non-Actif</v>
          </cell>
        </row>
        <row r="2464">
          <cell r="B2464">
            <v>2524</v>
          </cell>
          <cell r="C2464" t="str">
            <v>Madame</v>
          </cell>
          <cell r="D2464" t="str">
            <v>HAMDI AMAL</v>
          </cell>
          <cell r="E2464" t="str">
            <v>SAGE Tunisia</v>
          </cell>
          <cell r="F2464" t="str">
            <v>PRODUCTION</v>
          </cell>
          <cell r="G2464" t="str">
            <v>Contrôle Qualité</v>
          </cell>
          <cell r="H2464" t="str">
            <v>P7 AR</v>
          </cell>
          <cell r="I2464" t="str">
            <v>FAYCEL</v>
          </cell>
          <cell r="J2464" t="str">
            <v>B</v>
          </cell>
          <cell r="K2464" t="str">
            <v>INDIRECTS</v>
          </cell>
          <cell r="L2464" t="str">
            <v>Variable cost at standard</v>
          </cell>
          <cell r="M2464" t="str">
            <v>Contrôle Qualité</v>
          </cell>
          <cell r="N2464">
            <v>45496</v>
          </cell>
          <cell r="P2464">
            <v>-6</v>
          </cell>
          <cell r="T2464" t="str">
            <v>CDD</v>
          </cell>
          <cell r="U2464" t="str">
            <v>Contractuel</v>
          </cell>
          <cell r="V2464">
            <v>45689</v>
          </cell>
          <cell r="W2464">
            <v>45716</v>
          </cell>
          <cell r="Z2464">
            <v>45496</v>
          </cell>
          <cell r="AA2464">
            <v>7</v>
          </cell>
          <cell r="AB2464">
            <v>2024</v>
          </cell>
          <cell r="AC2464">
            <v>2028</v>
          </cell>
          <cell r="AD2464">
            <v>0.61944444444444446</v>
          </cell>
          <cell r="AE2464" t="str">
            <v>&lt; 1</v>
          </cell>
          <cell r="AF2464">
            <v>34948</v>
          </cell>
          <cell r="AG2464">
            <v>29.517808219178082</v>
          </cell>
          <cell r="AH2464" t="str">
            <v>&gt;25&lt; 35</v>
          </cell>
          <cell r="AI2464">
            <v>17524783</v>
          </cell>
          <cell r="AJ2464" t="str">
            <v>03</v>
          </cell>
          <cell r="AK2464" t="str">
            <v>07976957</v>
          </cell>
          <cell r="AL2464">
            <v>45167</v>
          </cell>
          <cell r="AM2464" t="str">
            <v>FEMME</v>
          </cell>
          <cell r="AN2464" t="str">
            <v>Célibataire</v>
          </cell>
          <cell r="AP2464" t="str">
            <v>Baccalauréat+3 Licence en agroalimentaire</v>
          </cell>
          <cell r="AQ2464">
            <v>3</v>
          </cell>
          <cell r="AR2464">
            <v>1</v>
          </cell>
          <cell r="AS2464">
            <v>45861.25</v>
          </cell>
          <cell r="AT2464" t="str">
            <v>Horaire</v>
          </cell>
          <cell r="AU2464">
            <v>3.8780000000000001</v>
          </cell>
          <cell r="AV2464">
            <v>17</v>
          </cell>
          <cell r="AW2464">
            <v>20600</v>
          </cell>
          <cell r="AX2464" t="str">
            <v>00003215066</v>
          </cell>
          <cell r="AY2464">
            <v>78</v>
          </cell>
          <cell r="AZ2464" t="str">
            <v>La poste</v>
          </cell>
          <cell r="BA2464" t="str">
            <v>17206000000321506678</v>
          </cell>
          <cell r="BB2464">
            <v>20</v>
          </cell>
          <cell r="BC2464" t="str">
            <v>NOGRA INTILAKA</v>
          </cell>
          <cell r="BD2464" t="str">
            <v>TUNIS</v>
          </cell>
          <cell r="BG2464">
            <v>28211153</v>
          </cell>
          <cell r="BJ2464" t="str">
            <v>INTILAKA</v>
          </cell>
          <cell r="BK2464" t="str">
            <v>B-P7 AR</v>
          </cell>
          <cell r="BL2464" t="str">
            <v>1.3</v>
          </cell>
          <cell r="BU2464" t="str">
            <v>si</v>
          </cell>
        </row>
        <row r="2465">
          <cell r="B2465">
            <v>2525</v>
          </cell>
          <cell r="C2465" t="str">
            <v>Madame</v>
          </cell>
          <cell r="D2465" t="str">
            <v>YAHMDI SAMIA</v>
          </cell>
          <cell r="E2465" t="str">
            <v>SAGE Tunisia</v>
          </cell>
          <cell r="F2465" t="str">
            <v>PRODUCTION</v>
          </cell>
          <cell r="G2465" t="str">
            <v>Contrôle Qualité</v>
          </cell>
          <cell r="H2465" t="str">
            <v>P7 AR</v>
          </cell>
          <cell r="I2465" t="str">
            <v>FAYCEL</v>
          </cell>
          <cell r="J2465" t="str">
            <v>B</v>
          </cell>
          <cell r="K2465" t="str">
            <v>INDIRECTS</v>
          </cell>
          <cell r="L2465" t="str">
            <v>Variable cost at standard</v>
          </cell>
          <cell r="M2465" t="str">
            <v>Contrôle Qualité</v>
          </cell>
          <cell r="N2465">
            <v>45496</v>
          </cell>
          <cell r="P2465">
            <v>-157</v>
          </cell>
          <cell r="Q2465">
            <v>45576</v>
          </cell>
          <cell r="R2465" t="str">
            <v>maladie</v>
          </cell>
          <cell r="T2465" t="str">
            <v>CDD</v>
          </cell>
          <cell r="U2465" t="str">
            <v>Contractuel</v>
          </cell>
          <cell r="V2465">
            <v>45536</v>
          </cell>
          <cell r="W2465">
            <v>45565</v>
          </cell>
          <cell r="Z2465">
            <v>45496</v>
          </cell>
          <cell r="AA2465">
            <v>7</v>
          </cell>
          <cell r="AB2465">
            <v>2024</v>
          </cell>
          <cell r="AC2465">
            <v>2028</v>
          </cell>
          <cell r="AD2465">
            <v>0.61944444444444446</v>
          </cell>
          <cell r="AE2465" t="str">
            <v>&lt; 1</v>
          </cell>
          <cell r="AF2465">
            <v>28754</v>
          </cell>
          <cell r="AG2465">
            <v>46.487671232876714</v>
          </cell>
          <cell r="AH2465" t="str">
            <v>&gt;45&lt; 55</v>
          </cell>
          <cell r="AI2465">
            <v>16048493</v>
          </cell>
          <cell r="AJ2465" t="str">
            <v>05</v>
          </cell>
          <cell r="AK2465" t="str">
            <v>04692277</v>
          </cell>
          <cell r="AL2465">
            <v>40637</v>
          </cell>
          <cell r="AM2465" t="str">
            <v>FEMME</v>
          </cell>
          <cell r="AN2465" t="str">
            <v>Marié(e)</v>
          </cell>
          <cell r="AO2465">
            <v>3</v>
          </cell>
          <cell r="AP2465" t="str">
            <v xml:space="preserve">BAC + FORMATION BTS en informatique industrielle  </v>
          </cell>
          <cell r="AQ2465">
            <v>3</v>
          </cell>
          <cell r="AR2465">
            <v>1</v>
          </cell>
          <cell r="AS2465">
            <v>45861.25</v>
          </cell>
          <cell r="AT2465" t="str">
            <v>Horaire</v>
          </cell>
          <cell r="AU2465">
            <v>3.8780000000000001</v>
          </cell>
          <cell r="AV2465" t="str">
            <v>01</v>
          </cell>
          <cell r="AW2465" t="str">
            <v>03807</v>
          </cell>
          <cell r="AX2465">
            <v>61110164944</v>
          </cell>
          <cell r="AY2465" t="str">
            <v>01</v>
          </cell>
          <cell r="AZ2465" t="str">
            <v>ATB</v>
          </cell>
          <cell r="BA2465" t="str">
            <v>01038076111016494401</v>
          </cell>
          <cell r="BB2465">
            <v>20</v>
          </cell>
          <cell r="BC2465" t="str">
            <v>CITE EZZOUHOUR</v>
          </cell>
          <cell r="BD2465" t="str">
            <v>TUNIS</v>
          </cell>
          <cell r="BG2465">
            <v>93285231</v>
          </cell>
          <cell r="BJ2465" t="str">
            <v>EZZOUHOUR</v>
          </cell>
          <cell r="BK2465" t="str">
            <v>B-P7 AR</v>
          </cell>
          <cell r="BL2465" t="str">
            <v>1.3</v>
          </cell>
          <cell r="BU2465" t="str">
            <v>Non-Actif</v>
          </cell>
        </row>
        <row r="2466">
          <cell r="B2466">
            <v>2526</v>
          </cell>
          <cell r="C2466" t="str">
            <v>Madame</v>
          </cell>
          <cell r="D2466" t="str">
            <v>ROMDHANI NADA</v>
          </cell>
          <cell r="E2466" t="str">
            <v>SAGE Tunisia</v>
          </cell>
          <cell r="F2466" t="str">
            <v>QUALITE</v>
          </cell>
          <cell r="G2466" t="str">
            <v>INGENIEUR QUALITE</v>
          </cell>
          <cell r="K2466" t="str">
            <v>CADRE</v>
          </cell>
          <cell r="L2466" t="str">
            <v>Variable cost at standard</v>
          </cell>
          <cell r="M2466" t="str">
            <v>INGENIEUR QUALITE</v>
          </cell>
          <cell r="N2466">
            <v>45496</v>
          </cell>
          <cell r="T2466" t="str">
            <v>CIVP</v>
          </cell>
          <cell r="U2466" t="str">
            <v>Contractuel</v>
          </cell>
          <cell r="V2466">
            <v>45496</v>
          </cell>
          <cell r="W2466" t="str">
            <v>2 eme contrat</v>
          </cell>
          <cell r="X2466">
            <v>45577</v>
          </cell>
          <cell r="Y2466">
            <v>45941</v>
          </cell>
          <cell r="AA2466">
            <v>7</v>
          </cell>
          <cell r="AB2466">
            <v>2024</v>
          </cell>
          <cell r="AC2466">
            <v>2028</v>
          </cell>
          <cell r="AD2466">
            <v>0.61944444444444446</v>
          </cell>
          <cell r="AE2466" t="str">
            <v>&lt; 1</v>
          </cell>
          <cell r="AF2466">
            <v>36262</v>
          </cell>
          <cell r="AG2466">
            <v>25.917808219178081</v>
          </cell>
          <cell r="AH2466" t="str">
            <v>&gt;25&lt; 35</v>
          </cell>
          <cell r="AK2466" t="str">
            <v>11960497</v>
          </cell>
          <cell r="AL2466">
            <v>45258</v>
          </cell>
          <cell r="AM2466" t="str">
            <v>FEMME</v>
          </cell>
          <cell r="AN2466" t="str">
            <v>Célibataire</v>
          </cell>
          <cell r="AP2466" t="str">
            <v>Ingénieur génie textile</v>
          </cell>
          <cell r="AQ2466">
            <v>14</v>
          </cell>
          <cell r="AR2466">
            <v>1</v>
          </cell>
          <cell r="AS2466">
            <v>45861.25</v>
          </cell>
          <cell r="AT2466" t="str">
            <v>Mensuel</v>
          </cell>
          <cell r="AU2466">
            <v>1600</v>
          </cell>
          <cell r="AV2466" t="str">
            <v>08</v>
          </cell>
          <cell r="AW2466" t="str">
            <v>60500</v>
          </cell>
          <cell r="AX2466" t="str">
            <v>01020138587</v>
          </cell>
          <cell r="AY2466" t="str">
            <v>04</v>
          </cell>
          <cell r="AZ2466" t="str">
            <v>BIAT</v>
          </cell>
          <cell r="BA2466" t="str">
            <v>08605000102013858704</v>
          </cell>
          <cell r="BB2466">
            <v>20</v>
          </cell>
          <cell r="BC2466" t="str">
            <v>RESIDENCE IBN JAZAR MOUROUJ 1 BEN AROUS</v>
          </cell>
          <cell r="BD2466" t="str">
            <v>BEN AROUS</v>
          </cell>
          <cell r="BG2466">
            <v>52457769</v>
          </cell>
          <cell r="BK2466" t="str">
            <v>CADRE</v>
          </cell>
          <cell r="BU2466" t="str">
            <v>si</v>
          </cell>
        </row>
        <row r="2467">
          <cell r="B2467">
            <v>2527</v>
          </cell>
          <cell r="C2467" t="str">
            <v>Madame</v>
          </cell>
          <cell r="D2467" t="str">
            <v>TOUJANI RAWDHA</v>
          </cell>
          <cell r="E2467" t="str">
            <v>SAGE Tunisia</v>
          </cell>
          <cell r="F2467" t="str">
            <v>PRODUCTION</v>
          </cell>
          <cell r="G2467" t="str">
            <v>Contrôle Qualité</v>
          </cell>
          <cell r="H2467" t="str">
            <v>CR3</v>
          </cell>
          <cell r="I2467" t="str">
            <v>Fakhri</v>
          </cell>
          <cell r="J2467" t="str">
            <v>A</v>
          </cell>
          <cell r="K2467" t="str">
            <v>INDIRECTS</v>
          </cell>
          <cell r="L2467" t="str">
            <v>Variable cost at standard</v>
          </cell>
          <cell r="M2467" t="str">
            <v>Contrôle Qualité</v>
          </cell>
          <cell r="N2467">
            <v>45497</v>
          </cell>
          <cell r="P2467">
            <v>-34</v>
          </cell>
          <cell r="Q2467">
            <v>45689</v>
          </cell>
          <cell r="R2467" t="str">
            <v>familiale</v>
          </cell>
          <cell r="T2467" t="str">
            <v>CDD</v>
          </cell>
          <cell r="U2467" t="str">
            <v>Contractuel</v>
          </cell>
          <cell r="V2467">
            <v>45658</v>
          </cell>
          <cell r="W2467">
            <v>45688</v>
          </cell>
          <cell r="Z2467">
            <v>45497</v>
          </cell>
          <cell r="AA2467">
            <v>7</v>
          </cell>
          <cell r="AB2467">
            <v>2024</v>
          </cell>
          <cell r="AC2467">
            <v>2028</v>
          </cell>
          <cell r="AD2467">
            <v>0.6166666666666667</v>
          </cell>
          <cell r="AE2467" t="str">
            <v>&lt; 1</v>
          </cell>
          <cell r="AF2467">
            <v>33470</v>
          </cell>
          <cell r="AG2467">
            <v>33.56712328767123</v>
          </cell>
          <cell r="AH2467" t="str">
            <v>&gt;25&lt; 35</v>
          </cell>
          <cell r="AI2467">
            <v>16669517</v>
          </cell>
          <cell r="AJ2467" t="str">
            <v>00</v>
          </cell>
          <cell r="AK2467" t="str">
            <v>07944983</v>
          </cell>
          <cell r="AL2467">
            <v>40311</v>
          </cell>
          <cell r="AM2467" t="str">
            <v>FEMME</v>
          </cell>
          <cell r="AN2467" t="str">
            <v>Célibataire</v>
          </cell>
          <cell r="AP2467" t="str">
            <v>BAC</v>
          </cell>
          <cell r="AQ2467">
            <v>3</v>
          </cell>
          <cell r="AR2467">
            <v>1</v>
          </cell>
          <cell r="AS2467">
            <v>45862.25</v>
          </cell>
          <cell r="AT2467" t="str">
            <v>Horaire</v>
          </cell>
          <cell r="AU2467">
            <v>3.8780000000000001</v>
          </cell>
          <cell r="AV2467">
            <v>17</v>
          </cell>
          <cell r="AW2467">
            <v>20600</v>
          </cell>
          <cell r="AX2467" t="str">
            <v>00001980317</v>
          </cell>
          <cell r="AY2467">
            <v>89</v>
          </cell>
          <cell r="AZ2467" t="str">
            <v>La poste</v>
          </cell>
          <cell r="BA2467" t="str">
            <v>17206000000198031789</v>
          </cell>
          <cell r="BB2467">
            <v>20</v>
          </cell>
          <cell r="BC2467" t="str">
            <v>ZAHROUNI</v>
          </cell>
          <cell r="BD2467" t="str">
            <v>TUNIS</v>
          </cell>
          <cell r="BG2467">
            <v>29894815</v>
          </cell>
          <cell r="BJ2467" t="str">
            <v>ZAHROUNI</v>
          </cell>
          <cell r="BK2467" t="str">
            <v>A-CR3</v>
          </cell>
          <cell r="BL2467" t="str">
            <v>1.3</v>
          </cell>
          <cell r="BU2467" t="str">
            <v>Non-Actif</v>
          </cell>
        </row>
        <row r="2468">
          <cell r="B2468">
            <v>2528</v>
          </cell>
          <cell r="C2468" t="str">
            <v>Madame</v>
          </cell>
          <cell r="D2468" t="str">
            <v>DRISSI SARRA</v>
          </cell>
          <cell r="E2468" t="str">
            <v>SAGE Tunisia</v>
          </cell>
          <cell r="F2468" t="str">
            <v>PRODUCTION</v>
          </cell>
          <cell r="G2468" t="str">
            <v>Contrôle Qualité</v>
          </cell>
          <cell r="H2468" t="str">
            <v>P7 AR</v>
          </cell>
          <cell r="I2468" t="str">
            <v>FAYCEL</v>
          </cell>
          <cell r="J2468" t="str">
            <v>B</v>
          </cell>
          <cell r="K2468" t="str">
            <v>INDIRECTS</v>
          </cell>
          <cell r="L2468" t="str">
            <v>Variable cost at standard</v>
          </cell>
          <cell r="M2468" t="str">
            <v>Contrôle Qualité</v>
          </cell>
          <cell r="N2468">
            <v>45518</v>
          </cell>
          <cell r="P2468">
            <v>-157</v>
          </cell>
          <cell r="Q2468">
            <v>45539</v>
          </cell>
          <cell r="R2468" t="str">
            <v>fatigue</v>
          </cell>
          <cell r="T2468" t="str">
            <v>CDD</v>
          </cell>
          <cell r="U2468" t="str">
            <v>Contractuel</v>
          </cell>
          <cell r="V2468">
            <v>45518</v>
          </cell>
          <cell r="W2468">
            <v>45565</v>
          </cell>
          <cell r="Z2468">
            <v>45518</v>
          </cell>
          <cell r="AA2468">
            <v>8</v>
          </cell>
          <cell r="AB2468">
            <v>2024</v>
          </cell>
          <cell r="AC2468">
            <v>2028</v>
          </cell>
          <cell r="AD2468">
            <v>0.56111111111111112</v>
          </cell>
          <cell r="AE2468" t="str">
            <v>&lt; 1</v>
          </cell>
          <cell r="AF2468">
            <v>34536</v>
          </cell>
          <cell r="AG2468">
            <v>30.646575342465752</v>
          </cell>
          <cell r="AH2468" t="str">
            <v>&gt;25&lt; 35</v>
          </cell>
          <cell r="AI2468">
            <v>16882168</v>
          </cell>
          <cell r="AJ2468" t="str">
            <v>01</v>
          </cell>
          <cell r="AK2468" t="str">
            <v>04849174</v>
          </cell>
          <cell r="AL2468">
            <v>43132</v>
          </cell>
          <cell r="AM2468" t="str">
            <v>FEMME</v>
          </cell>
          <cell r="AN2468" t="str">
            <v>Marié(e)</v>
          </cell>
          <cell r="AP2468" t="str">
            <v>BAC +FORMATION CAISSIER</v>
          </cell>
          <cell r="AQ2468">
            <v>3</v>
          </cell>
          <cell r="AR2468">
            <v>1</v>
          </cell>
          <cell r="AS2468">
            <v>45883.25</v>
          </cell>
          <cell r="AT2468" t="str">
            <v>Horaire</v>
          </cell>
          <cell r="AU2468">
            <v>3.8780000000000001</v>
          </cell>
          <cell r="AV2468">
            <v>17</v>
          </cell>
          <cell r="AW2468" t="str">
            <v>00100</v>
          </cell>
          <cell r="AX2468" t="str">
            <v>00003214465</v>
          </cell>
          <cell r="AY2468">
            <v>48</v>
          </cell>
          <cell r="AZ2468" t="str">
            <v>LA POSTE</v>
          </cell>
          <cell r="BA2468" t="str">
            <v>17001000000321446548</v>
          </cell>
          <cell r="BB2468">
            <v>20</v>
          </cell>
          <cell r="BC2468" t="str">
            <v xml:space="preserve">25 RUE 4492 CITE HOUASS ZAHROUNI  </v>
          </cell>
          <cell r="BD2468" t="str">
            <v>TUNIS</v>
          </cell>
          <cell r="BG2468">
            <v>99713667</v>
          </cell>
          <cell r="BH2468">
            <v>0</v>
          </cell>
          <cell r="BK2468" t="str">
            <v>B-P7 AR</v>
          </cell>
          <cell r="BL2468" t="str">
            <v>1.3</v>
          </cell>
          <cell r="BU2468" t="str">
            <v>non-Actif</v>
          </cell>
        </row>
        <row r="2469">
          <cell r="B2469">
            <v>2529</v>
          </cell>
          <cell r="C2469" t="str">
            <v>Madame</v>
          </cell>
          <cell r="D2469" t="str">
            <v>TRABELSSI HANA</v>
          </cell>
          <cell r="E2469" t="str">
            <v>SAGE Tunisia</v>
          </cell>
          <cell r="F2469" t="str">
            <v>QUALITE</v>
          </cell>
          <cell r="G2469" t="str">
            <v>CSL</v>
          </cell>
          <cell r="H2469" t="str">
            <v>P7 AR</v>
          </cell>
          <cell r="I2469" t="str">
            <v>Malek harran</v>
          </cell>
          <cell r="J2469" t="str">
            <v>B</v>
          </cell>
          <cell r="K2469" t="str">
            <v>INDIRECTS</v>
          </cell>
          <cell r="L2469" t="str">
            <v>Variable cost at standard</v>
          </cell>
          <cell r="M2469" t="str">
            <v>CSL</v>
          </cell>
          <cell r="N2469">
            <v>45518</v>
          </cell>
          <cell r="P2469">
            <v>-157</v>
          </cell>
          <cell r="Q2469">
            <v>45548</v>
          </cell>
          <cell r="R2469" t="str">
            <v>discipline</v>
          </cell>
          <cell r="T2469" t="str">
            <v>CDD</v>
          </cell>
          <cell r="U2469" t="str">
            <v>Contractuel</v>
          </cell>
          <cell r="V2469">
            <v>45518</v>
          </cell>
          <cell r="W2469">
            <v>45565</v>
          </cell>
          <cell r="Z2469">
            <v>45518</v>
          </cell>
          <cell r="AA2469">
            <v>8</v>
          </cell>
          <cell r="AB2469">
            <v>2024</v>
          </cell>
          <cell r="AC2469">
            <v>2028</v>
          </cell>
          <cell r="AD2469">
            <v>0.56111111111111112</v>
          </cell>
          <cell r="AE2469" t="str">
            <v>&lt; 1</v>
          </cell>
          <cell r="AF2469">
            <v>35111</v>
          </cell>
          <cell r="AG2469">
            <v>29.07123287671233</v>
          </cell>
          <cell r="AH2469" t="str">
            <v>&gt;25&lt; 35</v>
          </cell>
          <cell r="AK2469" t="str">
            <v>14770015</v>
          </cell>
          <cell r="AL2469">
            <v>43028</v>
          </cell>
          <cell r="AM2469" t="str">
            <v>FEMME</v>
          </cell>
          <cell r="AN2469" t="str">
            <v>Célibataire</v>
          </cell>
          <cell r="AP2469" t="str">
            <v>BAC +FORMATION TRANSITE</v>
          </cell>
          <cell r="AQ2469">
            <v>3</v>
          </cell>
          <cell r="AR2469">
            <v>1</v>
          </cell>
          <cell r="AS2469">
            <v>45883.25</v>
          </cell>
          <cell r="AT2469" t="str">
            <v>Horaire</v>
          </cell>
          <cell r="AU2469">
            <v>3.8780000000000001</v>
          </cell>
          <cell r="AV2469">
            <v>25</v>
          </cell>
          <cell r="AW2469" t="str">
            <v>02600</v>
          </cell>
          <cell r="AX2469" t="str">
            <v>00001168541</v>
          </cell>
          <cell r="AY2469">
            <v>54</v>
          </cell>
          <cell r="AZ2469" t="str">
            <v>ZITOUNA BANK</v>
          </cell>
          <cell r="BA2469" t="str">
            <v>25026000000116854154</v>
          </cell>
          <cell r="BB2469">
            <v>20</v>
          </cell>
          <cell r="BC2469" t="str">
            <v>CITE EZZOUHOUR</v>
          </cell>
          <cell r="BD2469" t="str">
            <v>TUNIS</v>
          </cell>
          <cell r="BG2469">
            <v>96408247</v>
          </cell>
          <cell r="BH2469">
            <v>56647794</v>
          </cell>
          <cell r="BJ2469" t="str">
            <v>EZZOUHOUR</v>
          </cell>
          <cell r="BK2469" t="str">
            <v>B-P7 AR</v>
          </cell>
          <cell r="BL2469" t="str">
            <v>1.3</v>
          </cell>
          <cell r="BU2469" t="str">
            <v>Non-Actif</v>
          </cell>
        </row>
        <row r="2470">
          <cell r="B2470">
            <v>2530</v>
          </cell>
          <cell r="C2470" t="str">
            <v>Madame</v>
          </cell>
          <cell r="D2470" t="str">
            <v>BEN ABDALLAH ASMA</v>
          </cell>
          <cell r="E2470" t="str">
            <v>SAGE Tunisia</v>
          </cell>
          <cell r="F2470" t="str">
            <v>QUALITE</v>
          </cell>
          <cell r="G2470" t="str">
            <v>Fire W</v>
          </cell>
          <cell r="H2470" t="str">
            <v>P6 AV</v>
          </cell>
          <cell r="I2470" t="str">
            <v>Malek weslati</v>
          </cell>
          <cell r="J2470" t="str">
            <v>A</v>
          </cell>
          <cell r="K2470" t="str">
            <v>INDIRECTS</v>
          </cell>
          <cell r="L2470" t="str">
            <v>Variable cost at standard</v>
          </cell>
          <cell r="M2470" t="str">
            <v>Fire W</v>
          </cell>
          <cell r="N2470">
            <v>45520</v>
          </cell>
          <cell r="P2470" t="str">
            <v/>
          </cell>
          <cell r="Q2470">
            <v>45687</v>
          </cell>
          <cell r="R2470" t="str">
            <v>conflit avec son chef</v>
          </cell>
          <cell r="T2470" t="str">
            <v>CIVP</v>
          </cell>
          <cell r="U2470" t="str">
            <v>Contractuel</v>
          </cell>
          <cell r="V2470">
            <v>45518</v>
          </cell>
          <cell r="X2470">
            <v>45513</v>
          </cell>
          <cell r="Y2470">
            <v>45877</v>
          </cell>
          <cell r="AA2470">
            <v>8</v>
          </cell>
          <cell r="AB2470">
            <v>2024</v>
          </cell>
          <cell r="AC2470">
            <v>2028</v>
          </cell>
          <cell r="AD2470">
            <v>0.55555555555555558</v>
          </cell>
          <cell r="AE2470" t="str">
            <v>&lt; 1</v>
          </cell>
          <cell r="AF2470">
            <v>35268</v>
          </cell>
          <cell r="AG2470">
            <v>28.641095890410959</v>
          </cell>
          <cell r="AH2470" t="str">
            <v>&gt;25&lt; 35</v>
          </cell>
          <cell r="AK2470" t="str">
            <v>09520255</v>
          </cell>
          <cell r="AL2470">
            <v>43022</v>
          </cell>
          <cell r="AM2470" t="str">
            <v>FEMME</v>
          </cell>
          <cell r="AN2470" t="str">
            <v>Célibataire</v>
          </cell>
          <cell r="AP2470" t="str">
            <v>BAC+3 LISENCE EN ECONOMIE</v>
          </cell>
          <cell r="AQ2470">
            <v>3</v>
          </cell>
          <cell r="AR2470">
            <v>1</v>
          </cell>
          <cell r="AS2470">
            <v>45885.25</v>
          </cell>
          <cell r="AT2470" t="str">
            <v>Horaire</v>
          </cell>
          <cell r="AU2470">
            <v>3.8780000000000001</v>
          </cell>
          <cell r="AV2470">
            <v>17</v>
          </cell>
          <cell r="AW2470" t="str">
            <v>00100</v>
          </cell>
          <cell r="AX2470" t="str">
            <v>00003477279</v>
          </cell>
          <cell r="AY2470">
            <v>22</v>
          </cell>
          <cell r="AZ2470" t="str">
            <v>LA POSTE</v>
          </cell>
          <cell r="BA2470" t="str">
            <v>17001000000347727922</v>
          </cell>
          <cell r="BB2470">
            <v>20</v>
          </cell>
          <cell r="BC2470" t="str">
            <v xml:space="preserve">TEBOURBA </v>
          </cell>
          <cell r="BD2470" t="str">
            <v>MANOUBA</v>
          </cell>
          <cell r="BG2470">
            <v>29306623</v>
          </cell>
          <cell r="BH2470">
            <v>0</v>
          </cell>
          <cell r="BJ2470" t="str">
            <v>TEBOURBA</v>
          </cell>
          <cell r="BK2470" t="str">
            <v>A-P6 AV</v>
          </cell>
          <cell r="BL2470" t="str">
            <v>1.3</v>
          </cell>
          <cell r="BU2470" t="str">
            <v>non-Actif</v>
          </cell>
        </row>
        <row r="2471">
          <cell r="B2471">
            <v>2531</v>
          </cell>
          <cell r="C2471" t="str">
            <v>Madame</v>
          </cell>
          <cell r="D2471" t="str">
            <v xml:space="preserve">JRIDI MARIEM </v>
          </cell>
          <cell r="E2471" t="str">
            <v>SAGE Tunisia</v>
          </cell>
          <cell r="F2471" t="str">
            <v>PRODUCTION</v>
          </cell>
          <cell r="G2471" t="str">
            <v>Contrôle Qualité</v>
          </cell>
          <cell r="H2471" t="str">
            <v>JFU</v>
          </cell>
          <cell r="I2471" t="str">
            <v>Fakhri</v>
          </cell>
          <cell r="J2471" t="str">
            <v>A</v>
          </cell>
          <cell r="K2471" t="str">
            <v>INDIRECTS</v>
          </cell>
          <cell r="L2471" t="str">
            <v>Variable cost at standard</v>
          </cell>
          <cell r="M2471" t="str">
            <v>Contrôle Qualité</v>
          </cell>
          <cell r="N2471">
            <v>45519</v>
          </cell>
          <cell r="P2471">
            <v>-6</v>
          </cell>
          <cell r="T2471" t="str">
            <v>CDD</v>
          </cell>
          <cell r="U2471" t="str">
            <v>Contractuel</v>
          </cell>
          <cell r="V2471">
            <v>45627</v>
          </cell>
          <cell r="W2471">
            <v>45716</v>
          </cell>
          <cell r="Z2471">
            <v>45519</v>
          </cell>
          <cell r="AA2471">
            <v>8</v>
          </cell>
          <cell r="AB2471">
            <v>2024</v>
          </cell>
          <cell r="AC2471">
            <v>2028</v>
          </cell>
          <cell r="AD2471">
            <v>0.55833333333333335</v>
          </cell>
          <cell r="AE2471" t="str">
            <v>&lt; 1</v>
          </cell>
          <cell r="AF2471">
            <v>37787</v>
          </cell>
          <cell r="AG2471">
            <v>21.739726027397261</v>
          </cell>
          <cell r="AH2471" t="str">
            <v>&lt; 25</v>
          </cell>
          <cell r="AI2471">
            <v>17671541</v>
          </cell>
          <cell r="AJ2471" t="str">
            <v>05</v>
          </cell>
          <cell r="AK2471" t="str">
            <v>11676685</v>
          </cell>
          <cell r="AL2471">
            <v>44431</v>
          </cell>
          <cell r="AM2471" t="str">
            <v>FEMME</v>
          </cell>
          <cell r="AN2471" t="str">
            <v>Célibataire</v>
          </cell>
          <cell r="AP2471" t="str">
            <v>BAC</v>
          </cell>
          <cell r="AQ2471">
            <v>3</v>
          </cell>
          <cell r="AR2471">
            <v>1</v>
          </cell>
          <cell r="AS2471">
            <v>45884.25</v>
          </cell>
          <cell r="AT2471" t="str">
            <v>Horaire</v>
          </cell>
          <cell r="AU2471">
            <v>3.8780000000000001</v>
          </cell>
          <cell r="AV2471">
            <v>17</v>
          </cell>
          <cell r="AW2471" t="str">
            <v>00100</v>
          </cell>
          <cell r="AX2471" t="str">
            <v>00003238359</v>
          </cell>
          <cell r="AY2471">
            <v>49</v>
          </cell>
          <cell r="AZ2471" t="str">
            <v>LA POSTE</v>
          </cell>
          <cell r="BA2471" t="str">
            <v>17001000000323835949</v>
          </cell>
          <cell r="BB2471">
            <v>20</v>
          </cell>
          <cell r="BC2471" t="str">
            <v>01 RUE IMAM CHAFAI SIDI HSSINE</v>
          </cell>
          <cell r="BD2471" t="str">
            <v>TUNIS</v>
          </cell>
          <cell r="BG2471">
            <v>21577346</v>
          </cell>
          <cell r="BH2471">
            <v>0</v>
          </cell>
          <cell r="BJ2471" t="str">
            <v>SIDI HASSINE</v>
          </cell>
          <cell r="BK2471" t="str">
            <v>A-JFU</v>
          </cell>
          <cell r="BL2471" t="str">
            <v>1.3</v>
          </cell>
          <cell r="BT2471">
            <v>748</v>
          </cell>
          <cell r="BU2471" t="str">
            <v>si</v>
          </cell>
        </row>
        <row r="2472">
          <cell r="B2472">
            <v>2532</v>
          </cell>
          <cell r="C2472" t="str">
            <v>Monsieur</v>
          </cell>
          <cell r="D2472" t="str">
            <v>SGHAIER RAYEN</v>
          </cell>
          <cell r="E2472" t="str">
            <v>SAGE Tunisia</v>
          </cell>
          <cell r="F2472" t="str">
            <v>PRODUCTION</v>
          </cell>
          <cell r="G2472" t="str">
            <v>Prép CAMPO</v>
          </cell>
          <cell r="H2472" t="str">
            <v>P7 AR</v>
          </cell>
          <cell r="I2472" t="str">
            <v xml:space="preserve">Anis Mejri </v>
          </cell>
          <cell r="J2472" t="str">
            <v>B</v>
          </cell>
          <cell r="K2472" t="str">
            <v>DIRECTS</v>
          </cell>
          <cell r="L2472" t="str">
            <v>Variable cost at standard</v>
          </cell>
          <cell r="M2472" t="str">
            <v>Prép CAMPO</v>
          </cell>
          <cell r="N2472">
            <v>45519</v>
          </cell>
          <cell r="P2472">
            <v>-96</v>
          </cell>
          <cell r="Q2472">
            <v>45626</v>
          </cell>
          <cell r="R2472" t="str">
            <v>Fin de contrat</v>
          </cell>
          <cell r="S2472" t="str">
            <v>dicipline</v>
          </cell>
          <cell r="T2472" t="str">
            <v>CDD</v>
          </cell>
          <cell r="U2472" t="str">
            <v>Contractuel</v>
          </cell>
          <cell r="V2472">
            <v>45597</v>
          </cell>
          <cell r="W2472">
            <v>45626</v>
          </cell>
          <cell r="Z2472">
            <v>45519</v>
          </cell>
          <cell r="AA2472">
            <v>8</v>
          </cell>
          <cell r="AB2472">
            <v>2024</v>
          </cell>
          <cell r="AC2472">
            <v>2028</v>
          </cell>
          <cell r="AD2472">
            <v>0.55833333333333335</v>
          </cell>
          <cell r="AE2472" t="str">
            <v>&lt; 1</v>
          </cell>
          <cell r="AF2472">
            <v>37705</v>
          </cell>
          <cell r="AG2472">
            <v>21.964383561643835</v>
          </cell>
          <cell r="AH2472" t="str">
            <v>&lt; 25</v>
          </cell>
          <cell r="AK2472" t="str">
            <v>13025709</v>
          </cell>
          <cell r="AL2472">
            <v>43378</v>
          </cell>
          <cell r="AM2472" t="str">
            <v>Homme</v>
          </cell>
          <cell r="AN2472" t="str">
            <v>Célibataire</v>
          </cell>
          <cell r="AP2472" t="str">
            <v>BAC</v>
          </cell>
          <cell r="AQ2472">
            <v>3</v>
          </cell>
          <cell r="AR2472">
            <v>1</v>
          </cell>
          <cell r="AS2472">
            <v>45884.25</v>
          </cell>
          <cell r="AT2472" t="str">
            <v>Horaire</v>
          </cell>
          <cell r="AU2472">
            <v>3.7149999999999999</v>
          </cell>
          <cell r="AV2472">
            <v>17</v>
          </cell>
          <cell r="AW2472" t="str">
            <v>00100</v>
          </cell>
          <cell r="AX2472" t="str">
            <v>00003441727</v>
          </cell>
          <cell r="AY2472">
            <v>75</v>
          </cell>
          <cell r="AZ2472" t="str">
            <v>LA POSTE</v>
          </cell>
          <cell r="BA2472" t="str">
            <v>17001000000344172775</v>
          </cell>
          <cell r="BB2472">
            <v>20</v>
          </cell>
          <cell r="BC2472" t="str">
            <v>35 RUE BOUGATFA 4648 ZAHROUNI</v>
          </cell>
          <cell r="BD2472" t="str">
            <v>TUNIS</v>
          </cell>
          <cell r="BG2472">
            <v>24710062</v>
          </cell>
          <cell r="BH2472">
            <v>0</v>
          </cell>
          <cell r="BJ2472" t="str">
            <v>ZAHROUNI</v>
          </cell>
          <cell r="BK2472" t="str">
            <v>CAMPO B</v>
          </cell>
          <cell r="BL2472" t="str">
            <v>1.1</v>
          </cell>
          <cell r="BU2472" t="str">
            <v>non-Actif</v>
          </cell>
        </row>
        <row r="2473">
          <cell r="B2473">
            <v>2533</v>
          </cell>
          <cell r="C2473" t="str">
            <v>Madame</v>
          </cell>
          <cell r="D2473" t="str">
            <v>OUNI AWATEF</v>
          </cell>
          <cell r="E2473" t="str">
            <v>SAGE Tunisia</v>
          </cell>
          <cell r="F2473" t="str">
            <v>PRODUCTION</v>
          </cell>
          <cell r="G2473" t="str">
            <v>Prép CAMPO</v>
          </cell>
          <cell r="H2473" t="str">
            <v>P7 AR</v>
          </cell>
          <cell r="I2473" t="str">
            <v>MOHAMED AMINE</v>
          </cell>
          <cell r="J2473" t="str">
            <v>A</v>
          </cell>
          <cell r="K2473" t="str">
            <v>DIRECTS</v>
          </cell>
          <cell r="L2473" t="str">
            <v>Variable cost at standard</v>
          </cell>
          <cell r="M2473" t="str">
            <v>Prép CAMPO</v>
          </cell>
          <cell r="N2473">
            <v>45519</v>
          </cell>
          <cell r="P2473">
            <v>-65</v>
          </cell>
          <cell r="Q2473">
            <v>45658</v>
          </cell>
          <cell r="R2473" t="str">
            <v>personnel</v>
          </cell>
          <cell r="T2473" t="str">
            <v>CDD</v>
          </cell>
          <cell r="U2473" t="str">
            <v>Contractuel</v>
          </cell>
          <cell r="V2473">
            <v>45627</v>
          </cell>
          <cell r="W2473">
            <v>45657</v>
          </cell>
          <cell r="Z2473">
            <v>45519</v>
          </cell>
          <cell r="AA2473">
            <v>8</v>
          </cell>
          <cell r="AB2473">
            <v>2024</v>
          </cell>
          <cell r="AC2473">
            <v>2028</v>
          </cell>
          <cell r="AD2473">
            <v>0.55833333333333335</v>
          </cell>
          <cell r="AE2473" t="str">
            <v>&lt; 1</v>
          </cell>
          <cell r="AF2473">
            <v>37286</v>
          </cell>
          <cell r="AG2473">
            <v>23.112328767123287</v>
          </cell>
          <cell r="AH2473" t="str">
            <v>&lt; 25</v>
          </cell>
          <cell r="AK2473" t="str">
            <v>14367322</v>
          </cell>
          <cell r="AL2473">
            <v>44021</v>
          </cell>
          <cell r="AM2473" t="str">
            <v>FEMME</v>
          </cell>
          <cell r="AN2473" t="str">
            <v>Célibataire</v>
          </cell>
          <cell r="AP2473" t="str">
            <v>BAC</v>
          </cell>
          <cell r="AQ2473">
            <v>3</v>
          </cell>
          <cell r="AR2473">
            <v>1</v>
          </cell>
          <cell r="AS2473">
            <v>45884.25</v>
          </cell>
          <cell r="AT2473" t="str">
            <v>Horaire</v>
          </cell>
          <cell r="AU2473">
            <v>3.7149999999999999</v>
          </cell>
          <cell r="AV2473">
            <v>17</v>
          </cell>
          <cell r="AW2473" t="str">
            <v>00100</v>
          </cell>
          <cell r="AX2473" t="str">
            <v>00003292731</v>
          </cell>
          <cell r="AY2473">
            <v>87</v>
          </cell>
          <cell r="AZ2473" t="str">
            <v>LA POSTE</v>
          </cell>
          <cell r="BA2473" t="str">
            <v>17001000000329273187</v>
          </cell>
          <cell r="BB2473">
            <v>20</v>
          </cell>
          <cell r="BC2473" t="str">
            <v xml:space="preserve">DAOUAR EL BEY </v>
          </cell>
          <cell r="BD2473" t="str">
            <v>MANOUBA</v>
          </cell>
          <cell r="BG2473">
            <v>23296863</v>
          </cell>
          <cell r="BH2473">
            <v>0</v>
          </cell>
          <cell r="BJ2473" t="str">
            <v>BEJAOUA</v>
          </cell>
          <cell r="BK2473" t="str">
            <v>CAMPO A</v>
          </cell>
          <cell r="BL2473" t="str">
            <v>1.1</v>
          </cell>
          <cell r="BU2473" t="str">
            <v>non-Actif</v>
          </cell>
        </row>
        <row r="2474">
          <cell r="B2474">
            <v>2534</v>
          </cell>
          <cell r="C2474" t="str">
            <v>Madame</v>
          </cell>
          <cell r="D2474" t="str">
            <v>MANAI SABRINE</v>
          </cell>
          <cell r="E2474" t="str">
            <v>SAGE Tunisia</v>
          </cell>
          <cell r="F2474" t="str">
            <v>PRODUCTION</v>
          </cell>
          <cell r="G2474" t="str">
            <v>Prép CAMPO</v>
          </cell>
          <cell r="H2474" t="str">
            <v>P6 AV</v>
          </cell>
          <cell r="I2474" t="str">
            <v>MOHAMED MAALAOUI</v>
          </cell>
          <cell r="J2474" t="str">
            <v>A</v>
          </cell>
          <cell r="K2474" t="str">
            <v>DIRECTS</v>
          </cell>
          <cell r="L2474" t="str">
            <v>Variable cost at standard</v>
          </cell>
          <cell r="M2474" t="str">
            <v>Prép CAMPO</v>
          </cell>
          <cell r="N2474">
            <v>45519</v>
          </cell>
          <cell r="P2474">
            <v>-65</v>
          </cell>
          <cell r="Q2474">
            <v>45637</v>
          </cell>
          <cell r="R2474" t="str">
            <v>conflit avec son chef</v>
          </cell>
          <cell r="T2474" t="str">
            <v>CDD</v>
          </cell>
          <cell r="U2474" t="str">
            <v>Contractuel</v>
          </cell>
          <cell r="V2474">
            <v>45627</v>
          </cell>
          <cell r="W2474">
            <v>45657</v>
          </cell>
          <cell r="Z2474">
            <v>45519</v>
          </cell>
          <cell r="AA2474">
            <v>8</v>
          </cell>
          <cell r="AB2474">
            <v>2024</v>
          </cell>
          <cell r="AC2474">
            <v>2028</v>
          </cell>
          <cell r="AD2474">
            <v>0.55833333333333335</v>
          </cell>
          <cell r="AE2474" t="str">
            <v>&lt; 1</v>
          </cell>
          <cell r="AF2474">
            <v>36159</v>
          </cell>
          <cell r="AG2474">
            <v>26.2</v>
          </cell>
          <cell r="AH2474" t="str">
            <v>&gt;25&lt; 35</v>
          </cell>
          <cell r="AI2474">
            <v>17305782</v>
          </cell>
          <cell r="AJ2474" t="str">
            <v>08</v>
          </cell>
          <cell r="AK2474" t="str">
            <v>14362909</v>
          </cell>
          <cell r="AL2474">
            <v>43407</v>
          </cell>
          <cell r="AM2474" t="str">
            <v>FEMME</v>
          </cell>
          <cell r="AN2474" t="str">
            <v>Célibataire</v>
          </cell>
          <cell r="AP2474" t="str">
            <v>BAC</v>
          </cell>
          <cell r="AQ2474">
            <v>3</v>
          </cell>
          <cell r="AR2474">
            <v>1</v>
          </cell>
          <cell r="AS2474">
            <v>45884.25</v>
          </cell>
          <cell r="AT2474" t="str">
            <v>Horaire</v>
          </cell>
          <cell r="AU2474">
            <v>3.7149999999999999</v>
          </cell>
          <cell r="AV2474">
            <v>17</v>
          </cell>
          <cell r="AW2474" t="str">
            <v>00100</v>
          </cell>
          <cell r="AX2474" t="str">
            <v>00003293035</v>
          </cell>
          <cell r="AY2474">
            <v>48</v>
          </cell>
          <cell r="AZ2474" t="str">
            <v>LA POSTE</v>
          </cell>
          <cell r="BA2474" t="str">
            <v>17001000000329303548</v>
          </cell>
          <cell r="BB2474">
            <v>20</v>
          </cell>
          <cell r="BC2474" t="str">
            <v>RUE EL KHALIJ HAY ENNASSR GOBEAA</v>
          </cell>
          <cell r="BD2474" t="str">
            <v>MANOUBA</v>
          </cell>
          <cell r="BG2474">
            <v>22198288</v>
          </cell>
          <cell r="BH2474">
            <v>0</v>
          </cell>
          <cell r="BJ2474" t="str">
            <v>GOBAA</v>
          </cell>
          <cell r="BK2474" t="str">
            <v>CAMPO C</v>
          </cell>
          <cell r="BL2474" t="str">
            <v>1.1</v>
          </cell>
          <cell r="BU2474" t="str">
            <v>Non-Actif</v>
          </cell>
        </row>
        <row r="2475">
          <cell r="B2475">
            <v>2535</v>
          </cell>
          <cell r="C2475" t="str">
            <v>Madame</v>
          </cell>
          <cell r="D2475" t="str">
            <v>HAMDI AMAL</v>
          </cell>
          <cell r="E2475" t="str">
            <v>SAGE Tunisia</v>
          </cell>
          <cell r="F2475" t="str">
            <v>PRODUCTION</v>
          </cell>
          <cell r="G2475" t="str">
            <v>Prép CAMPO</v>
          </cell>
          <cell r="H2475" t="str">
            <v>P7 AR</v>
          </cell>
          <cell r="I2475" t="str">
            <v xml:space="preserve">Anis Mejri </v>
          </cell>
          <cell r="J2475" t="str">
            <v>B</v>
          </cell>
          <cell r="K2475" t="str">
            <v>DIRECTS</v>
          </cell>
          <cell r="L2475" t="str">
            <v>Variable cost at standard</v>
          </cell>
          <cell r="M2475" t="str">
            <v>Prép CAMPO</v>
          </cell>
          <cell r="N2475">
            <v>45520</v>
          </cell>
          <cell r="P2475">
            <v>-157</v>
          </cell>
          <cell r="Q2475">
            <v>45580</v>
          </cell>
          <cell r="R2475" t="str">
            <v>Etude</v>
          </cell>
          <cell r="T2475" t="str">
            <v>CDD</v>
          </cell>
          <cell r="U2475" t="str">
            <v>Contractuel</v>
          </cell>
          <cell r="V2475">
            <v>45520</v>
          </cell>
          <cell r="W2475">
            <v>45565</v>
          </cell>
          <cell r="Z2475">
            <v>45520</v>
          </cell>
          <cell r="AA2475">
            <v>8</v>
          </cell>
          <cell r="AB2475">
            <v>2024</v>
          </cell>
          <cell r="AC2475">
            <v>2028</v>
          </cell>
          <cell r="AD2475">
            <v>0.55555555555555558</v>
          </cell>
          <cell r="AE2475" t="str">
            <v>&lt; 1</v>
          </cell>
          <cell r="AF2475">
            <v>36396</v>
          </cell>
          <cell r="AG2475">
            <v>25.550684931506851</v>
          </cell>
          <cell r="AH2475" t="str">
            <v>&gt;25&lt; 35</v>
          </cell>
          <cell r="AK2475" t="str">
            <v>14358818</v>
          </cell>
          <cell r="AL2475">
            <v>43432</v>
          </cell>
          <cell r="AM2475" t="str">
            <v>FEMME</v>
          </cell>
          <cell r="AN2475" t="str">
            <v>Célibataire</v>
          </cell>
          <cell r="AP2475" t="str">
            <v>BAC</v>
          </cell>
          <cell r="AQ2475">
            <v>3</v>
          </cell>
          <cell r="AR2475">
            <v>1</v>
          </cell>
          <cell r="AS2475">
            <v>45885.25</v>
          </cell>
          <cell r="AT2475" t="str">
            <v>Horaire</v>
          </cell>
          <cell r="AU2475">
            <v>3.7149999999999999</v>
          </cell>
          <cell r="AV2475">
            <v>17</v>
          </cell>
          <cell r="AW2475">
            <v>53594</v>
          </cell>
          <cell r="AX2475" t="str">
            <v>01422907713</v>
          </cell>
          <cell r="AY2475">
            <v>61</v>
          </cell>
          <cell r="AZ2475" t="str">
            <v>LA POSTE</v>
          </cell>
          <cell r="BA2475" t="str">
            <v>17535940142290771361</v>
          </cell>
          <cell r="BB2475">
            <v>20</v>
          </cell>
          <cell r="BC2475" t="str">
            <v>30 RUE SENEGAL DEN DEN</v>
          </cell>
          <cell r="BD2475" t="str">
            <v>MANOUBA</v>
          </cell>
          <cell r="BG2475">
            <v>20153020</v>
          </cell>
          <cell r="BH2475">
            <v>0</v>
          </cell>
          <cell r="BJ2475" t="str">
            <v>DENDEN</v>
          </cell>
          <cell r="BK2475" t="str">
            <v>CAMPO B</v>
          </cell>
          <cell r="BL2475" t="str">
            <v>1.1</v>
          </cell>
          <cell r="BU2475" t="str">
            <v>Non-Actif</v>
          </cell>
        </row>
        <row r="2476">
          <cell r="B2476">
            <v>2536</v>
          </cell>
          <cell r="C2476" t="str">
            <v>Madame</v>
          </cell>
          <cell r="D2476" t="str">
            <v>SELLMI WAED</v>
          </cell>
          <cell r="E2476" t="str">
            <v>SAGE Tunisia</v>
          </cell>
          <cell r="F2476" t="str">
            <v>QUALITE</v>
          </cell>
          <cell r="G2476" t="str">
            <v>Fire W</v>
          </cell>
          <cell r="H2476" t="str">
            <v>P7 AR</v>
          </cell>
          <cell r="I2476" t="str">
            <v>Malek harran</v>
          </cell>
          <cell r="J2476" t="str">
            <v>B</v>
          </cell>
          <cell r="K2476" t="str">
            <v>INDIRECTS</v>
          </cell>
          <cell r="L2476" t="str">
            <v>Variable cost at standard</v>
          </cell>
          <cell r="M2476" t="str">
            <v>Fire W</v>
          </cell>
          <cell r="N2476">
            <v>45520</v>
          </cell>
          <cell r="P2476" t="str">
            <v/>
          </cell>
          <cell r="Q2476">
            <v>45630</v>
          </cell>
          <cell r="R2476" t="str">
            <v>personnel</v>
          </cell>
          <cell r="T2476" t="str">
            <v>CIVP</v>
          </cell>
          <cell r="U2476" t="str">
            <v>Contractuel</v>
          </cell>
          <cell r="V2476">
            <v>45520</v>
          </cell>
          <cell r="X2476">
            <v>45513</v>
          </cell>
          <cell r="Y2476">
            <v>45757</v>
          </cell>
          <cell r="AA2476">
            <v>8</v>
          </cell>
          <cell r="AB2476">
            <v>2024</v>
          </cell>
          <cell r="AC2476">
            <v>2028</v>
          </cell>
          <cell r="AD2476">
            <v>0.55555555555555558</v>
          </cell>
          <cell r="AE2476" t="str">
            <v>&lt; 1</v>
          </cell>
          <cell r="AF2476">
            <v>36720</v>
          </cell>
          <cell r="AG2476">
            <v>24.663013698630138</v>
          </cell>
          <cell r="AH2476" t="str">
            <v>&lt; 25</v>
          </cell>
          <cell r="AK2476" t="str">
            <v>11666957</v>
          </cell>
          <cell r="AL2476">
            <v>44761</v>
          </cell>
          <cell r="AM2476" t="str">
            <v>FEMME</v>
          </cell>
          <cell r="AN2476" t="str">
            <v>Célibataire</v>
          </cell>
          <cell r="AP2476" t="str">
            <v>BAC+BTP FORMALITE DOUANIERE</v>
          </cell>
          <cell r="AQ2476">
            <v>3</v>
          </cell>
          <cell r="AR2476">
            <v>1</v>
          </cell>
          <cell r="AS2476">
            <v>45885.25</v>
          </cell>
          <cell r="AT2476" t="str">
            <v>Horaire</v>
          </cell>
          <cell r="AU2476">
            <v>3.8780000000000001</v>
          </cell>
          <cell r="AV2476">
            <v>17</v>
          </cell>
          <cell r="AW2476" t="str">
            <v>00100</v>
          </cell>
          <cell r="AX2476" t="str">
            <v>00003165106</v>
          </cell>
          <cell r="AY2476" t="str">
            <v>06</v>
          </cell>
          <cell r="AZ2476" t="str">
            <v>LA POSTE</v>
          </cell>
          <cell r="BA2476" t="str">
            <v>17001000000316510606</v>
          </cell>
          <cell r="BB2476">
            <v>20</v>
          </cell>
          <cell r="BC2476" t="str">
            <v xml:space="preserve">47 RUE 4484 CITE HOUASS HRAIRIA </v>
          </cell>
          <cell r="BD2476" t="str">
            <v>TUNIS</v>
          </cell>
          <cell r="BG2476">
            <v>52486222</v>
          </cell>
          <cell r="BH2476">
            <v>0</v>
          </cell>
          <cell r="BJ2476" t="str">
            <v>HRAIRIA</v>
          </cell>
          <cell r="BK2476" t="str">
            <v>B-P7 AR</v>
          </cell>
          <cell r="BL2476" t="str">
            <v>1.3</v>
          </cell>
          <cell r="BU2476" t="str">
            <v>Non-Actif</v>
          </cell>
        </row>
        <row r="2477">
          <cell r="B2477">
            <v>2537</v>
          </cell>
          <cell r="C2477" t="str">
            <v>Madame</v>
          </cell>
          <cell r="D2477" t="str">
            <v>JLASSI KHAOULA</v>
          </cell>
          <cell r="E2477" t="str">
            <v>SAGE Tunisia</v>
          </cell>
          <cell r="F2477" t="str">
            <v>PRODUCTION</v>
          </cell>
          <cell r="G2477" t="str">
            <v>Contrôle Qualité</v>
          </cell>
          <cell r="H2477" t="str">
            <v>P6 AV</v>
          </cell>
          <cell r="I2477" t="str">
            <v>ANIS SBOURI</v>
          </cell>
          <cell r="J2477" t="str">
            <v>A</v>
          </cell>
          <cell r="K2477" t="str">
            <v>INDIRECTS</v>
          </cell>
          <cell r="L2477" t="str">
            <v>Variable cost at standard</v>
          </cell>
          <cell r="M2477" t="str">
            <v>Contrôle Qualité</v>
          </cell>
          <cell r="N2477">
            <v>45523</v>
          </cell>
          <cell r="P2477">
            <v>-6</v>
          </cell>
          <cell r="T2477" t="str">
            <v>CDD</v>
          </cell>
          <cell r="U2477" t="str">
            <v>Contractuel</v>
          </cell>
          <cell r="V2477">
            <v>45689</v>
          </cell>
          <cell r="W2477">
            <v>45716</v>
          </cell>
          <cell r="Z2477">
            <v>45523</v>
          </cell>
          <cell r="AA2477">
            <v>8</v>
          </cell>
          <cell r="AB2477">
            <v>2024</v>
          </cell>
          <cell r="AC2477">
            <v>2028</v>
          </cell>
          <cell r="AD2477">
            <v>0.54722222222222228</v>
          </cell>
          <cell r="AE2477" t="str">
            <v>&lt; 1</v>
          </cell>
          <cell r="AF2477">
            <v>34368</v>
          </cell>
          <cell r="AG2477">
            <v>31.106849315068494</v>
          </cell>
          <cell r="AH2477" t="str">
            <v>&gt;25&lt; 35</v>
          </cell>
          <cell r="AI2477">
            <v>16820143</v>
          </cell>
          <cell r="AJ2477" t="str">
            <v>01</v>
          </cell>
          <cell r="AK2477" t="str">
            <v>09182756</v>
          </cell>
          <cell r="AL2477">
            <v>40402</v>
          </cell>
          <cell r="AM2477" t="str">
            <v>FEMME</v>
          </cell>
          <cell r="AN2477" t="str">
            <v>Marié(e)</v>
          </cell>
          <cell r="AO2477">
            <v>1</v>
          </cell>
          <cell r="AP2477" t="str">
            <v>BAC</v>
          </cell>
          <cell r="AQ2477">
            <v>3</v>
          </cell>
          <cell r="AR2477">
            <v>1</v>
          </cell>
          <cell r="AS2477">
            <v>45888.25</v>
          </cell>
          <cell r="AT2477" t="str">
            <v>Horaire</v>
          </cell>
          <cell r="AU2477">
            <v>3.8780000000000001</v>
          </cell>
          <cell r="AV2477">
            <v>17</v>
          </cell>
          <cell r="AW2477" t="str">
            <v>00100</v>
          </cell>
          <cell r="AX2477" t="str">
            <v>00002935279</v>
          </cell>
          <cell r="AY2477">
            <v>11</v>
          </cell>
          <cell r="AZ2477" t="str">
            <v>LA POSTE</v>
          </cell>
          <cell r="BA2477" t="str">
            <v>17001000000293527911</v>
          </cell>
          <cell r="BB2477">
            <v>20</v>
          </cell>
          <cell r="BC2477" t="str">
            <v>HMAIEM MORNAGUIA</v>
          </cell>
          <cell r="BD2477" t="str">
            <v>MANOUBA</v>
          </cell>
          <cell r="BG2477">
            <v>27860798</v>
          </cell>
          <cell r="BH2477">
            <v>0</v>
          </cell>
          <cell r="BJ2477" t="str">
            <v>MORNAGUIA</v>
          </cell>
          <cell r="BK2477" t="str">
            <v>A-P6 AV</v>
          </cell>
          <cell r="BL2477" t="str">
            <v>1.3</v>
          </cell>
          <cell r="BT2477">
            <v>1011</v>
          </cell>
          <cell r="BU2477" t="str">
            <v>si</v>
          </cell>
        </row>
        <row r="2478">
          <cell r="B2478">
            <v>2538</v>
          </cell>
          <cell r="C2478" t="str">
            <v>Madame</v>
          </cell>
          <cell r="D2478" t="str">
            <v>MELKI MARWA</v>
          </cell>
          <cell r="E2478" t="str">
            <v>SAGE Tunisia</v>
          </cell>
          <cell r="F2478" t="str">
            <v>QUALITE</v>
          </cell>
          <cell r="G2478" t="str">
            <v>CSL</v>
          </cell>
          <cell r="H2478" t="str">
            <v>P7 AR</v>
          </cell>
          <cell r="I2478" t="str">
            <v>Malek weslati</v>
          </cell>
          <cell r="J2478" t="str">
            <v>B</v>
          </cell>
          <cell r="K2478" t="str">
            <v>INDIRECTS</v>
          </cell>
          <cell r="L2478" t="str">
            <v>Variable cost at standard</v>
          </cell>
          <cell r="M2478" t="str">
            <v>CSL</v>
          </cell>
          <cell r="N2478">
            <v>45523</v>
          </cell>
          <cell r="P2478">
            <v>-96</v>
          </cell>
          <cell r="Q2478">
            <v>45626</v>
          </cell>
          <cell r="R2478" t="str">
            <v>fin de contrat</v>
          </cell>
          <cell r="T2478" t="str">
            <v>CDD</v>
          </cell>
          <cell r="U2478" t="str">
            <v>Contractuel</v>
          </cell>
          <cell r="V2478">
            <v>45597</v>
          </cell>
          <cell r="W2478">
            <v>45626</v>
          </cell>
          <cell r="Z2478">
            <v>45523</v>
          </cell>
          <cell r="AA2478">
            <v>8</v>
          </cell>
          <cell r="AB2478">
            <v>2024</v>
          </cell>
          <cell r="AC2478">
            <v>2028</v>
          </cell>
          <cell r="AD2478">
            <v>0.54722222222222228</v>
          </cell>
          <cell r="AE2478" t="str">
            <v>&lt; 1</v>
          </cell>
          <cell r="AF2478">
            <v>34362</v>
          </cell>
          <cell r="AG2478">
            <v>31.123287671232877</v>
          </cell>
          <cell r="AH2478" t="str">
            <v>&gt;25&lt; 35</v>
          </cell>
          <cell r="AK2478" t="str">
            <v>14259237</v>
          </cell>
          <cell r="AL2478">
            <v>41872</v>
          </cell>
          <cell r="AM2478" t="str">
            <v>FEMME</v>
          </cell>
          <cell r="AN2478" t="str">
            <v>Célibataire</v>
          </cell>
          <cell r="AP2478" t="str">
            <v>BAC + BTP informatique de gestion</v>
          </cell>
          <cell r="AQ2478">
            <v>3</v>
          </cell>
          <cell r="AR2478">
            <v>1</v>
          </cell>
          <cell r="AS2478">
            <v>45888.25</v>
          </cell>
          <cell r="AT2478" t="str">
            <v>Horaire</v>
          </cell>
          <cell r="AU2478">
            <v>3.8780000000000001</v>
          </cell>
          <cell r="AV2478">
            <v>12</v>
          </cell>
          <cell r="AW2478">
            <v>11500</v>
          </cell>
          <cell r="AX2478" t="str">
            <v>00002339916</v>
          </cell>
          <cell r="AY2478">
            <v>10</v>
          </cell>
          <cell r="AZ2478" t="str">
            <v>UIB</v>
          </cell>
          <cell r="BA2478" t="str">
            <v>12115000000233991610</v>
          </cell>
          <cell r="BB2478">
            <v>20</v>
          </cell>
          <cell r="BC2478" t="str">
            <v>GOBAA MANOUBA</v>
          </cell>
          <cell r="BD2478" t="str">
            <v>MANOUBA</v>
          </cell>
          <cell r="BG2478">
            <v>23004069</v>
          </cell>
          <cell r="BH2478">
            <v>0</v>
          </cell>
          <cell r="BJ2478" t="str">
            <v>GOBAA</v>
          </cell>
          <cell r="BK2478" t="str">
            <v>B-P7 AR</v>
          </cell>
          <cell r="BL2478" t="str">
            <v>1.3</v>
          </cell>
          <cell r="BU2478" t="str">
            <v>Non-Actif</v>
          </cell>
        </row>
        <row r="2479">
          <cell r="B2479">
            <v>2539</v>
          </cell>
          <cell r="C2479" t="str">
            <v>Madame</v>
          </cell>
          <cell r="D2479" t="str">
            <v>FATNASSI HALIMA</v>
          </cell>
          <cell r="E2479" t="str">
            <v>SAGE Tunisia</v>
          </cell>
          <cell r="F2479" t="str">
            <v>QUALITE</v>
          </cell>
          <cell r="G2479" t="str">
            <v>Fire W</v>
          </cell>
          <cell r="H2479" t="str">
            <v>P7 AR</v>
          </cell>
          <cell r="I2479" t="str">
            <v>Malek harran</v>
          </cell>
          <cell r="J2479" t="str">
            <v>B</v>
          </cell>
          <cell r="K2479" t="str">
            <v>INDIRECTS</v>
          </cell>
          <cell r="L2479" t="str">
            <v>Variable cost at standard</v>
          </cell>
          <cell r="M2479" t="str">
            <v>Fire W</v>
          </cell>
          <cell r="N2479">
            <v>45523</v>
          </cell>
          <cell r="P2479">
            <v>25</v>
          </cell>
          <cell r="T2479" t="str">
            <v>CDD</v>
          </cell>
          <cell r="U2479" t="str">
            <v>Contractuel</v>
          </cell>
          <cell r="V2479">
            <v>45689</v>
          </cell>
          <cell r="W2479">
            <v>45747</v>
          </cell>
          <cell r="Z2479">
            <v>45523</v>
          </cell>
          <cell r="AA2479">
            <v>8</v>
          </cell>
          <cell r="AB2479">
            <v>2024</v>
          </cell>
          <cell r="AC2479">
            <v>2028</v>
          </cell>
          <cell r="AD2479">
            <v>0.54722222222222228</v>
          </cell>
          <cell r="AE2479" t="str">
            <v>&lt; 1</v>
          </cell>
          <cell r="AF2479">
            <v>34947</v>
          </cell>
          <cell r="AG2479">
            <v>29.520547945205479</v>
          </cell>
          <cell r="AH2479" t="str">
            <v>&gt;25&lt; 35</v>
          </cell>
          <cell r="AI2479">
            <v>17438816</v>
          </cell>
          <cell r="AJ2479" t="str">
            <v>07</v>
          </cell>
          <cell r="AK2479" t="str">
            <v>09518180</v>
          </cell>
          <cell r="AL2479">
            <v>41524</v>
          </cell>
          <cell r="AM2479" t="str">
            <v>FEMME</v>
          </cell>
          <cell r="AN2479" t="str">
            <v>Célibataire</v>
          </cell>
          <cell r="AP2479" t="str">
            <v>BAC</v>
          </cell>
          <cell r="AQ2479">
            <v>3</v>
          </cell>
          <cell r="AR2479">
            <v>1</v>
          </cell>
          <cell r="AS2479">
            <v>45888.25</v>
          </cell>
          <cell r="AT2479" t="str">
            <v>Horaire</v>
          </cell>
          <cell r="AU2479">
            <v>3.8780000000000001</v>
          </cell>
          <cell r="AV2479">
            <v>17</v>
          </cell>
          <cell r="AW2479" t="str">
            <v>00100</v>
          </cell>
          <cell r="AX2479" t="str">
            <v>00002711015</v>
          </cell>
          <cell r="AY2479">
            <v>11</v>
          </cell>
          <cell r="AZ2479" t="str">
            <v>LA POSTE</v>
          </cell>
          <cell r="BA2479" t="str">
            <v>17001000000271101511</v>
          </cell>
          <cell r="BB2479">
            <v>20</v>
          </cell>
          <cell r="BC2479" t="str">
            <v xml:space="preserve">TEBOURBA </v>
          </cell>
          <cell r="BD2479" t="str">
            <v>MANOUBA</v>
          </cell>
          <cell r="BG2479">
            <v>22735299</v>
          </cell>
          <cell r="BH2479">
            <v>92521672</v>
          </cell>
          <cell r="BJ2479" t="str">
            <v>TEBOURBA</v>
          </cell>
          <cell r="BK2479" t="str">
            <v>B-P7 AR</v>
          </cell>
          <cell r="BL2479" t="str">
            <v>1.3</v>
          </cell>
          <cell r="BT2479">
            <v>1016</v>
          </cell>
          <cell r="BU2479" t="str">
            <v>si</v>
          </cell>
        </row>
        <row r="2480">
          <cell r="B2480">
            <v>2540</v>
          </cell>
          <cell r="C2480" t="str">
            <v>Madame</v>
          </cell>
          <cell r="D2480" t="str">
            <v>JOUINI GHOFRANE</v>
          </cell>
          <cell r="E2480" t="str">
            <v>SAGE Tunisia</v>
          </cell>
          <cell r="F2480" t="str">
            <v>QUALITE</v>
          </cell>
          <cell r="G2480" t="str">
            <v>Contrôle Qualité</v>
          </cell>
          <cell r="H2480" t="str">
            <v>Skoda</v>
          </cell>
          <cell r="I2480" t="str">
            <v>Fakhri</v>
          </cell>
          <cell r="J2480" t="str">
            <v>B</v>
          </cell>
          <cell r="K2480" t="str">
            <v>INDIRECTS</v>
          </cell>
          <cell r="L2480" t="str">
            <v>Variable cost at standard</v>
          </cell>
          <cell r="M2480" t="str">
            <v>Contrôle Qualité</v>
          </cell>
          <cell r="N2480">
            <v>45524</v>
          </cell>
          <cell r="P2480">
            <v>25</v>
          </cell>
          <cell r="T2480" t="str">
            <v>CDD</v>
          </cell>
          <cell r="U2480" t="str">
            <v>Contractuel</v>
          </cell>
          <cell r="V2480">
            <v>45689</v>
          </cell>
          <cell r="W2480">
            <v>45747</v>
          </cell>
          <cell r="Z2480">
            <v>45524</v>
          </cell>
          <cell r="AA2480">
            <v>8</v>
          </cell>
          <cell r="AB2480">
            <v>2024</v>
          </cell>
          <cell r="AC2480">
            <v>2028</v>
          </cell>
          <cell r="AD2480">
            <v>0.5444444444444444</v>
          </cell>
          <cell r="AE2480" t="str">
            <v>&lt; 1</v>
          </cell>
          <cell r="AF2480">
            <v>38315</v>
          </cell>
          <cell r="AG2480">
            <v>20.293150684931508</v>
          </cell>
          <cell r="AH2480" t="str">
            <v>&lt; 25</v>
          </cell>
          <cell r="AK2480" t="str">
            <v>14374703</v>
          </cell>
          <cell r="AL2480">
            <v>45257</v>
          </cell>
          <cell r="AM2480" t="str">
            <v>FEMME</v>
          </cell>
          <cell r="AN2480" t="str">
            <v>Célibataire</v>
          </cell>
          <cell r="AP2480" t="str">
            <v>BAC</v>
          </cell>
          <cell r="AQ2480">
            <v>3</v>
          </cell>
          <cell r="AR2480">
            <v>1</v>
          </cell>
          <cell r="AS2480">
            <v>45889.25</v>
          </cell>
          <cell r="AT2480" t="str">
            <v>Horaire</v>
          </cell>
          <cell r="AU2480">
            <v>3.7149999999999999</v>
          </cell>
          <cell r="AV2480">
            <v>17</v>
          </cell>
          <cell r="AW2480" t="str">
            <v>53594</v>
          </cell>
          <cell r="AX2480" t="str">
            <v>01743271542</v>
          </cell>
          <cell r="AY2480">
            <v>94</v>
          </cell>
          <cell r="AZ2480" t="str">
            <v>LA POSTE</v>
          </cell>
          <cell r="BA2480" t="str">
            <v>17535940174327154294</v>
          </cell>
          <cell r="BB2480">
            <v>20</v>
          </cell>
          <cell r="BC2480" t="str">
            <v>RUE ABU BAKER SANHEJA</v>
          </cell>
          <cell r="BD2480" t="str">
            <v>MANOUBA</v>
          </cell>
          <cell r="BG2480">
            <v>25606472</v>
          </cell>
          <cell r="BH2480">
            <v>90360254</v>
          </cell>
          <cell r="BJ2480" t="str">
            <v>SANHEJA</v>
          </cell>
          <cell r="BK2480" t="str">
            <v>B-Skoda</v>
          </cell>
          <cell r="BL2480" t="str">
            <v>1.3</v>
          </cell>
          <cell r="BT2480">
            <v>613</v>
          </cell>
          <cell r="BU2480" t="str">
            <v>si</v>
          </cell>
        </row>
        <row r="2481">
          <cell r="B2481">
            <v>2541</v>
          </cell>
          <cell r="C2481" t="str">
            <v>Madame</v>
          </cell>
          <cell r="D2481" t="str">
            <v>ARBI EYA</v>
          </cell>
          <cell r="E2481" t="str">
            <v>SAGE Tunisia</v>
          </cell>
          <cell r="F2481" t="str">
            <v>PRODUCTION</v>
          </cell>
          <cell r="G2481" t="str">
            <v>Prép CAMPO</v>
          </cell>
          <cell r="H2481" t="str">
            <v>P6 AR</v>
          </cell>
          <cell r="I2481" t="str">
            <v>Bel Hadj Mohamed</v>
          </cell>
          <cell r="J2481" t="str">
            <v>A</v>
          </cell>
          <cell r="K2481" t="str">
            <v>DIRECTS</v>
          </cell>
          <cell r="L2481" t="str">
            <v>Variable cost at standard</v>
          </cell>
          <cell r="M2481" t="str">
            <v>Prép CAMPO</v>
          </cell>
          <cell r="N2481">
            <v>45524</v>
          </cell>
          <cell r="P2481">
            <v>-6</v>
          </cell>
          <cell r="T2481" t="str">
            <v>CDD</v>
          </cell>
          <cell r="U2481" t="str">
            <v>Contractuel</v>
          </cell>
          <cell r="V2481">
            <v>45689</v>
          </cell>
          <cell r="W2481">
            <v>45716</v>
          </cell>
          <cell r="Z2481">
            <v>45524</v>
          </cell>
          <cell r="AA2481">
            <v>8</v>
          </cell>
          <cell r="AB2481">
            <v>2024</v>
          </cell>
          <cell r="AC2481">
            <v>2028</v>
          </cell>
          <cell r="AD2481">
            <v>0.5444444444444444</v>
          </cell>
          <cell r="AE2481" t="str">
            <v>&lt; 1</v>
          </cell>
          <cell r="AF2481">
            <v>36725</v>
          </cell>
          <cell r="AG2481">
            <v>24.649315068493152</v>
          </cell>
          <cell r="AH2481" t="str">
            <v>&lt; 25</v>
          </cell>
          <cell r="AI2481">
            <v>17763924</v>
          </cell>
          <cell r="AJ2481" t="str">
            <v>07</v>
          </cell>
          <cell r="AK2481" t="str">
            <v>13032192</v>
          </cell>
          <cell r="AL2481">
            <v>44173</v>
          </cell>
          <cell r="AM2481" t="str">
            <v>FEMME</v>
          </cell>
          <cell r="AN2481" t="str">
            <v>Célibataire</v>
          </cell>
          <cell r="AP2481" t="str">
            <v>BAC+FORMATION AIDE SOIGNATE</v>
          </cell>
          <cell r="AQ2481">
            <v>3</v>
          </cell>
          <cell r="AR2481">
            <v>1</v>
          </cell>
          <cell r="AS2481">
            <v>45889.25</v>
          </cell>
          <cell r="AT2481" t="str">
            <v>Horaire</v>
          </cell>
          <cell r="AU2481">
            <v>3.7149999999999999</v>
          </cell>
          <cell r="AV2481">
            <v>25</v>
          </cell>
          <cell r="AW2481" t="str">
            <v>03300</v>
          </cell>
          <cell r="AX2481" t="str">
            <v>00001237386</v>
          </cell>
          <cell r="AY2481" t="str">
            <v>08</v>
          </cell>
          <cell r="AZ2481" t="str">
            <v>ZITOUNA BANK</v>
          </cell>
          <cell r="BA2481" t="str">
            <v>25033000000123738608</v>
          </cell>
          <cell r="BB2481">
            <v>20</v>
          </cell>
          <cell r="BC2481" t="str">
            <v>90 RUE 4692 EZZAHROUNI</v>
          </cell>
          <cell r="BD2481" t="str">
            <v>TUNIS</v>
          </cell>
          <cell r="BG2481">
            <v>93068353</v>
          </cell>
          <cell r="BH2481">
            <v>0</v>
          </cell>
          <cell r="BJ2481" t="str">
            <v>ZAHROUNI</v>
          </cell>
          <cell r="BK2481" t="str">
            <v>A-P6 AR</v>
          </cell>
          <cell r="BL2481" t="str">
            <v>1.1</v>
          </cell>
          <cell r="BT2481">
            <v>1017</v>
          </cell>
          <cell r="BU2481" t="str">
            <v>si</v>
          </cell>
        </row>
        <row r="2482">
          <cell r="B2482">
            <v>2542</v>
          </cell>
          <cell r="C2482" t="str">
            <v>Madame</v>
          </cell>
          <cell r="D2482" t="str">
            <v>NOURI RABIA</v>
          </cell>
          <cell r="E2482" t="str">
            <v>SAGE Tunisia</v>
          </cell>
          <cell r="F2482" t="str">
            <v>PRODUCTION</v>
          </cell>
          <cell r="G2482" t="str">
            <v>Prép CAMPO</v>
          </cell>
          <cell r="H2482" t="str">
            <v>P6 AR</v>
          </cell>
          <cell r="I2482" t="str">
            <v>MOHAMED MAALAOUI</v>
          </cell>
          <cell r="J2482" t="str">
            <v>A</v>
          </cell>
          <cell r="K2482" t="str">
            <v>DIRECTS</v>
          </cell>
          <cell r="L2482" t="str">
            <v>Variable cost at standard</v>
          </cell>
          <cell r="M2482" t="str">
            <v>Prép CAMPO</v>
          </cell>
          <cell r="N2482">
            <v>45524</v>
          </cell>
          <cell r="P2482">
            <v>-6</v>
          </cell>
          <cell r="T2482" t="str">
            <v>CDD</v>
          </cell>
          <cell r="U2482" t="str">
            <v>Contractuel</v>
          </cell>
          <cell r="V2482">
            <v>45689</v>
          </cell>
          <cell r="W2482">
            <v>45716</v>
          </cell>
          <cell r="Z2482">
            <v>45524</v>
          </cell>
          <cell r="AA2482">
            <v>8</v>
          </cell>
          <cell r="AB2482">
            <v>2024</v>
          </cell>
          <cell r="AC2482">
            <v>2028</v>
          </cell>
          <cell r="AD2482">
            <v>0.5444444444444444</v>
          </cell>
          <cell r="AE2482" t="str">
            <v>&lt; 1</v>
          </cell>
          <cell r="AF2482">
            <v>37047</v>
          </cell>
          <cell r="AG2482">
            <v>23.767123287671232</v>
          </cell>
          <cell r="AH2482" t="str">
            <v>&lt; 25</v>
          </cell>
          <cell r="AK2482" t="str">
            <v>14292388</v>
          </cell>
          <cell r="AL2482">
            <v>44510</v>
          </cell>
          <cell r="AM2482" t="str">
            <v>FEMME</v>
          </cell>
          <cell r="AN2482" t="str">
            <v>Célibataire</v>
          </cell>
          <cell r="AP2482" t="str">
            <v>BAC</v>
          </cell>
          <cell r="AQ2482">
            <v>3</v>
          </cell>
          <cell r="AR2482">
            <v>1</v>
          </cell>
          <cell r="AS2482">
            <v>45889.25</v>
          </cell>
          <cell r="AT2482" t="str">
            <v>Horaire</v>
          </cell>
          <cell r="AU2482">
            <v>3.7149999999999999</v>
          </cell>
          <cell r="AV2482">
            <v>17</v>
          </cell>
          <cell r="AW2482" t="str">
            <v>00100</v>
          </cell>
          <cell r="AX2482" t="str">
            <v>00003472611</v>
          </cell>
          <cell r="AY2482">
            <v>58</v>
          </cell>
          <cell r="AZ2482" t="str">
            <v>LA POSTE</v>
          </cell>
          <cell r="BA2482" t="str">
            <v>17001000000347261158</v>
          </cell>
          <cell r="BB2482">
            <v>20</v>
          </cell>
          <cell r="BC2482" t="str">
            <v>OUED GIRIANA</v>
          </cell>
          <cell r="BD2482" t="str">
            <v>MANOUBA</v>
          </cell>
          <cell r="BG2482">
            <v>95121702</v>
          </cell>
          <cell r="BH2482">
            <v>0</v>
          </cell>
          <cell r="BJ2482" t="str">
            <v>OUED GUERIANA AGBA</v>
          </cell>
          <cell r="BK2482" t="str">
            <v>CAMPO C</v>
          </cell>
          <cell r="BL2482" t="str">
            <v>1.1</v>
          </cell>
          <cell r="BT2482">
            <v>1022</v>
          </cell>
          <cell r="BU2482" t="str">
            <v>si</v>
          </cell>
        </row>
        <row r="2483">
          <cell r="B2483">
            <v>2543</v>
          </cell>
          <cell r="C2483" t="str">
            <v>Madame</v>
          </cell>
          <cell r="D2483" t="str">
            <v>REZGUI HOUDA</v>
          </cell>
          <cell r="E2483" t="str">
            <v>SAGE Tunisia</v>
          </cell>
          <cell r="F2483" t="str">
            <v>PRODUCTION</v>
          </cell>
          <cell r="G2483" t="str">
            <v>Contrôle Qualité</v>
          </cell>
          <cell r="H2483" t="str">
            <v>P6 AR</v>
          </cell>
          <cell r="I2483" t="str">
            <v>Bel Hadj Mohamed</v>
          </cell>
          <cell r="J2483" t="str">
            <v>A</v>
          </cell>
          <cell r="K2483" t="str">
            <v>INDIRECTS</v>
          </cell>
          <cell r="L2483" t="str">
            <v>Variable cost at standard</v>
          </cell>
          <cell r="M2483" t="str">
            <v>Contrôle Qualité</v>
          </cell>
          <cell r="N2483">
            <v>45524</v>
          </cell>
          <cell r="P2483">
            <v>-157</v>
          </cell>
          <cell r="Q2483">
            <v>45524</v>
          </cell>
          <cell r="R2483" t="str">
            <v>probléme de transport</v>
          </cell>
          <cell r="T2483" t="str">
            <v>CDD</v>
          </cell>
          <cell r="U2483" t="str">
            <v>Contractuel</v>
          </cell>
          <cell r="V2483">
            <v>45524</v>
          </cell>
          <cell r="W2483">
            <v>45565</v>
          </cell>
          <cell r="Z2483">
            <v>45524</v>
          </cell>
          <cell r="AA2483">
            <v>8</v>
          </cell>
          <cell r="AB2483">
            <v>2024</v>
          </cell>
          <cell r="AC2483">
            <v>2028</v>
          </cell>
          <cell r="AD2483">
            <v>0.5444444444444444</v>
          </cell>
          <cell r="AE2483" t="str">
            <v>&lt; 1</v>
          </cell>
          <cell r="AF2483">
            <v>33849</v>
          </cell>
          <cell r="AG2483">
            <v>32.528767123287672</v>
          </cell>
          <cell r="AH2483" t="str">
            <v>&gt;25&lt; 35</v>
          </cell>
          <cell r="AI2483">
            <v>16628957</v>
          </cell>
          <cell r="AJ2483" t="str">
            <v>03</v>
          </cell>
          <cell r="AK2483" t="str">
            <v>09190088</v>
          </cell>
          <cell r="AL2483">
            <v>41032</v>
          </cell>
          <cell r="AM2483" t="str">
            <v>FEMME</v>
          </cell>
          <cell r="AN2483" t="str">
            <v>Célibataire</v>
          </cell>
          <cell r="AP2483" t="str">
            <v>BAC+BTP AGENT DE FABRICATION TEXTIL</v>
          </cell>
          <cell r="AQ2483">
            <v>3</v>
          </cell>
          <cell r="AR2483">
            <v>1</v>
          </cell>
          <cell r="AS2483">
            <v>45889.25</v>
          </cell>
          <cell r="AT2483" t="str">
            <v>Horaire</v>
          </cell>
          <cell r="AU2483">
            <v>3.8780000000000001</v>
          </cell>
          <cell r="BA2483" t="str">
            <v/>
          </cell>
          <cell r="BB2483">
            <v>0</v>
          </cell>
          <cell r="BC2483" t="str">
            <v>RUE HACHEM TEMIMI CITE KHALED IBN WALID</v>
          </cell>
          <cell r="BD2483" t="str">
            <v>MANOUBA</v>
          </cell>
          <cell r="BG2483">
            <v>27896846</v>
          </cell>
          <cell r="BH2483">
            <v>0</v>
          </cell>
          <cell r="BK2483" t="str">
            <v>A-P6 AR</v>
          </cell>
          <cell r="BL2483" t="str">
            <v>1.3</v>
          </cell>
          <cell r="BU2483" t="str">
            <v>non-Actif</v>
          </cell>
        </row>
        <row r="2484">
          <cell r="B2484">
            <v>2544</v>
          </cell>
          <cell r="C2484" t="str">
            <v>Madame</v>
          </cell>
          <cell r="D2484" t="str">
            <v>AOUINI SAMEH</v>
          </cell>
          <cell r="E2484" t="str">
            <v>SAGE Tunisia</v>
          </cell>
          <cell r="F2484" t="str">
            <v>PRODUCTION</v>
          </cell>
          <cell r="G2484" t="str">
            <v>Contrôle Qualité</v>
          </cell>
          <cell r="H2484" t="str">
            <v>Panda</v>
          </cell>
          <cell r="I2484" t="str">
            <v>FAWZI SENDESNI</v>
          </cell>
          <cell r="J2484" t="str">
            <v>B</v>
          </cell>
          <cell r="K2484" t="str">
            <v>INDIRECTS</v>
          </cell>
          <cell r="L2484" t="str">
            <v>Variable cost at standard</v>
          </cell>
          <cell r="M2484" t="str">
            <v>Contrôle Qualité</v>
          </cell>
          <cell r="N2484">
            <v>45523</v>
          </cell>
          <cell r="P2484">
            <v>-157</v>
          </cell>
          <cell r="Q2484">
            <v>45524</v>
          </cell>
          <cell r="R2484" t="str">
            <v>nouvelle opportunité</v>
          </cell>
          <cell r="T2484" t="str">
            <v>CDD</v>
          </cell>
          <cell r="U2484" t="str">
            <v>Contractuel</v>
          </cell>
          <cell r="V2484">
            <v>45523</v>
          </cell>
          <cell r="W2484">
            <v>45565</v>
          </cell>
          <cell r="Z2484">
            <v>45523</v>
          </cell>
          <cell r="AA2484">
            <v>8</v>
          </cell>
          <cell r="AB2484">
            <v>2024</v>
          </cell>
          <cell r="AC2484">
            <v>2028</v>
          </cell>
          <cell r="AD2484">
            <v>0.54722222222222228</v>
          </cell>
          <cell r="AE2484" t="str">
            <v>&lt; 1</v>
          </cell>
          <cell r="AF2484">
            <v>35736</v>
          </cell>
          <cell r="AG2484">
            <v>27.358904109589041</v>
          </cell>
          <cell r="AH2484" t="str">
            <v>&gt;25&lt; 35</v>
          </cell>
          <cell r="AK2484" t="str">
            <v>14358672</v>
          </cell>
          <cell r="AL2484" t="str">
            <v>14/06/2023</v>
          </cell>
          <cell r="AM2484" t="str">
            <v>FEMME</v>
          </cell>
          <cell r="AN2484" t="str">
            <v>Célibataire</v>
          </cell>
          <cell r="AP2484" t="str">
            <v xml:space="preserve">BAC+LICENCE EN GESTION DE LA SANTE SECURITE ET ENVIRONNEMENT                                                                                                                                                                            </v>
          </cell>
          <cell r="AQ2484">
            <v>3</v>
          </cell>
          <cell r="AR2484">
            <v>1</v>
          </cell>
          <cell r="AS2484">
            <v>45888.25</v>
          </cell>
          <cell r="AT2484" t="str">
            <v>Horaire</v>
          </cell>
          <cell r="AU2484">
            <v>3.8780000000000001</v>
          </cell>
          <cell r="AV2484">
            <v>17</v>
          </cell>
          <cell r="AW2484" t="str">
            <v>00100</v>
          </cell>
          <cell r="AX2484" t="str">
            <v>00002981480</v>
          </cell>
          <cell r="AY2484">
            <v>21</v>
          </cell>
          <cell r="AZ2484" t="str">
            <v>LA POSTE</v>
          </cell>
          <cell r="BA2484" t="str">
            <v>17001000000298148021</v>
          </cell>
          <cell r="BB2484">
            <v>20</v>
          </cell>
          <cell r="BC2484" t="str">
            <v>KSAR HDID MORNAGUIA</v>
          </cell>
          <cell r="BD2484" t="str">
            <v>MANOUBA</v>
          </cell>
          <cell r="BG2484">
            <v>25881272</v>
          </cell>
          <cell r="BH2484">
            <v>24724375</v>
          </cell>
          <cell r="BK2484" t="str">
            <v>B-Panda</v>
          </cell>
          <cell r="BL2484" t="str">
            <v>1.3</v>
          </cell>
          <cell r="BU2484" t="str">
            <v>non-Actif</v>
          </cell>
        </row>
        <row r="2485">
          <cell r="B2485">
            <v>2545</v>
          </cell>
          <cell r="C2485" t="str">
            <v>Madame</v>
          </cell>
          <cell r="D2485" t="str">
            <v>KAABI SIRINE</v>
          </cell>
          <cell r="E2485" t="str">
            <v>SAGE Tunisia</v>
          </cell>
          <cell r="F2485" t="str">
            <v>PRODUCTION</v>
          </cell>
          <cell r="G2485" t="str">
            <v>CAMPO</v>
          </cell>
          <cell r="H2485" t="str">
            <v>P7 AR</v>
          </cell>
          <cell r="I2485" t="str">
            <v>MOHAMED MAALAOUI</v>
          </cell>
          <cell r="J2485" t="str">
            <v>B</v>
          </cell>
          <cell r="K2485" t="str">
            <v>DIRECTS</v>
          </cell>
          <cell r="L2485" t="str">
            <v>Variable cost at standard</v>
          </cell>
          <cell r="M2485" t="str">
            <v>CAMPO</v>
          </cell>
          <cell r="N2485">
            <v>45526</v>
          </cell>
          <cell r="P2485">
            <v>-65</v>
          </cell>
          <cell r="Q2485">
            <v>45641</v>
          </cell>
          <cell r="R2485" t="str">
            <v>conflit avec son chef</v>
          </cell>
          <cell r="T2485" t="str">
            <v>CDD</v>
          </cell>
          <cell r="U2485" t="str">
            <v>Contractuel</v>
          </cell>
          <cell r="V2485">
            <v>45627</v>
          </cell>
          <cell r="W2485">
            <v>45657</v>
          </cell>
          <cell r="Z2485">
            <v>45525</v>
          </cell>
          <cell r="AA2485">
            <v>8</v>
          </cell>
          <cell r="AB2485">
            <v>2024</v>
          </cell>
          <cell r="AC2485">
            <v>2028</v>
          </cell>
          <cell r="AD2485">
            <v>0.53888888888888886</v>
          </cell>
          <cell r="AE2485" t="str">
            <v>&lt; 1</v>
          </cell>
          <cell r="AF2485">
            <v>37505</v>
          </cell>
          <cell r="AG2485">
            <v>22.512328767123286</v>
          </cell>
          <cell r="AH2485" t="str">
            <v>&lt; 25</v>
          </cell>
          <cell r="AI2485">
            <v>17741896</v>
          </cell>
          <cell r="AJ2485" t="str">
            <v>07</v>
          </cell>
          <cell r="AK2485" t="str">
            <v>14366847</v>
          </cell>
          <cell r="AL2485">
            <v>43892</v>
          </cell>
          <cell r="AM2485" t="str">
            <v>FEMME</v>
          </cell>
          <cell r="AN2485" t="str">
            <v>Célibataire</v>
          </cell>
          <cell r="AP2485" t="str">
            <v>BAC+BTP INFORMATIQUE DE GESTION</v>
          </cell>
          <cell r="AQ2485">
            <v>3</v>
          </cell>
          <cell r="AR2485">
            <v>1</v>
          </cell>
          <cell r="AS2485">
            <v>45891.25</v>
          </cell>
          <cell r="AT2485" t="str">
            <v>Horaire</v>
          </cell>
          <cell r="AU2485">
            <v>3.7149999999999999</v>
          </cell>
          <cell r="AV2485">
            <v>17</v>
          </cell>
          <cell r="AW2485" t="str">
            <v>00100</v>
          </cell>
          <cell r="AX2485" t="str">
            <v>00003337885</v>
          </cell>
          <cell r="AY2485">
            <v>37</v>
          </cell>
          <cell r="AZ2485" t="str">
            <v>LA POSTE</v>
          </cell>
          <cell r="BA2485" t="str">
            <v>17001000000333788537</v>
          </cell>
          <cell r="BB2485">
            <v>20</v>
          </cell>
          <cell r="BC2485" t="str">
            <v>RUE MOUADH IBN JABAL GOBEA</v>
          </cell>
          <cell r="BD2485" t="str">
            <v>MANOUBA</v>
          </cell>
          <cell r="BG2485">
            <v>22436821</v>
          </cell>
          <cell r="BH2485">
            <v>0</v>
          </cell>
          <cell r="BJ2485" t="str">
            <v>GOBAA</v>
          </cell>
          <cell r="BK2485" t="str">
            <v>CAMPO C</v>
          </cell>
          <cell r="BL2485" t="str">
            <v>1.1</v>
          </cell>
          <cell r="BU2485" t="str">
            <v>Non-Actif</v>
          </cell>
        </row>
        <row r="2486">
          <cell r="B2486">
            <v>2546</v>
          </cell>
          <cell r="C2486" t="str">
            <v>Madame</v>
          </cell>
          <cell r="D2486" t="str">
            <v>BEN HMIDA OLFA</v>
          </cell>
          <cell r="E2486" t="str">
            <v>SAGE Tunisia</v>
          </cell>
          <cell r="F2486" t="str">
            <v>PRODUCTION</v>
          </cell>
          <cell r="G2486" t="str">
            <v>CAMPO</v>
          </cell>
          <cell r="H2486" t="str">
            <v>P6 AR</v>
          </cell>
          <cell r="I2486" t="str">
            <v>MOHAMED MAALAOUI</v>
          </cell>
          <cell r="J2486" t="str">
            <v>B</v>
          </cell>
          <cell r="K2486" t="str">
            <v>DIRECTS</v>
          </cell>
          <cell r="L2486" t="str">
            <v>Variable cost at standard</v>
          </cell>
          <cell r="M2486" t="str">
            <v>CAMPO</v>
          </cell>
          <cell r="N2486">
            <v>45526</v>
          </cell>
          <cell r="P2486">
            <v>-157</v>
          </cell>
          <cell r="Q2486">
            <v>45530</v>
          </cell>
          <cell r="R2486" t="str">
            <v>familliale</v>
          </cell>
          <cell r="T2486" t="str">
            <v>CDD</v>
          </cell>
          <cell r="U2486" t="str">
            <v>Contractuel</v>
          </cell>
          <cell r="V2486">
            <v>45525</v>
          </cell>
          <cell r="W2486">
            <v>45565</v>
          </cell>
          <cell r="Z2486">
            <v>45525</v>
          </cell>
          <cell r="AA2486">
            <v>8</v>
          </cell>
          <cell r="AB2486">
            <v>2024</v>
          </cell>
          <cell r="AC2486">
            <v>2028</v>
          </cell>
          <cell r="AD2486">
            <v>0.53888888888888886</v>
          </cell>
          <cell r="AE2486" t="str">
            <v>&lt; 1</v>
          </cell>
          <cell r="AF2486">
            <v>31791</v>
          </cell>
          <cell r="AG2486">
            <v>38.167123287671231</v>
          </cell>
          <cell r="AH2486" t="str">
            <v>&gt;35&lt; 45</v>
          </cell>
          <cell r="AI2486">
            <v>17269735</v>
          </cell>
          <cell r="AJ2486" t="str">
            <v>04</v>
          </cell>
          <cell r="AK2486" t="str">
            <v>09394410</v>
          </cell>
          <cell r="AL2486">
            <v>41468</v>
          </cell>
          <cell r="AM2486" t="str">
            <v>FEMME</v>
          </cell>
          <cell r="AN2486" t="str">
            <v>Célibataire</v>
          </cell>
          <cell r="AP2486" t="str">
            <v>BAC+5 Fiscalité d'entreprise</v>
          </cell>
          <cell r="AQ2486">
            <v>3</v>
          </cell>
          <cell r="AR2486">
            <v>1</v>
          </cell>
          <cell r="AS2486">
            <v>45891.25</v>
          </cell>
          <cell r="AT2486" t="str">
            <v>Horaire</v>
          </cell>
          <cell r="AU2486">
            <v>3.7149999999999999</v>
          </cell>
          <cell r="AV2486">
            <v>17</v>
          </cell>
          <cell r="AW2486">
            <v>50300</v>
          </cell>
          <cell r="AX2486" t="str">
            <v>00002543988</v>
          </cell>
          <cell r="AY2486" t="str">
            <v>01</v>
          </cell>
          <cell r="AZ2486" t="str">
            <v>LA POSTE</v>
          </cell>
          <cell r="BA2486" t="str">
            <v>17503000000254398801</v>
          </cell>
          <cell r="BB2486">
            <v>20</v>
          </cell>
          <cell r="BC2486" t="str">
            <v>CITE BEN YOUNES EL AGBA</v>
          </cell>
          <cell r="BD2486" t="str">
            <v>TUNIS</v>
          </cell>
          <cell r="BG2486">
            <v>21251240</v>
          </cell>
          <cell r="BH2486">
            <v>0</v>
          </cell>
          <cell r="BK2486" t="str">
            <v>CAMPO C</v>
          </cell>
          <cell r="BL2486" t="str">
            <v>1.1</v>
          </cell>
          <cell r="BU2486" t="str">
            <v>non-Actif</v>
          </cell>
        </row>
        <row r="2487">
          <cell r="B2487">
            <v>2547</v>
          </cell>
          <cell r="C2487" t="str">
            <v>Madame</v>
          </cell>
          <cell r="D2487" t="str">
            <v>HBIBI SALWA</v>
          </cell>
          <cell r="E2487" t="str">
            <v>SAGE Tunisia</v>
          </cell>
          <cell r="F2487" t="str">
            <v>PRODUCTION</v>
          </cell>
          <cell r="G2487" t="str">
            <v>Prép CAMPO</v>
          </cell>
          <cell r="H2487" t="str">
            <v>P6 AR</v>
          </cell>
          <cell r="I2487" t="str">
            <v xml:space="preserve">Anis Mejri </v>
          </cell>
          <cell r="J2487" t="str">
            <v>B</v>
          </cell>
          <cell r="K2487" t="str">
            <v>DIRECTS</v>
          </cell>
          <cell r="L2487" t="str">
            <v>Variable cost at standard</v>
          </cell>
          <cell r="M2487" t="str">
            <v>Prép CAMPO</v>
          </cell>
          <cell r="N2487">
            <v>45527</v>
          </cell>
          <cell r="P2487">
            <v>-6</v>
          </cell>
          <cell r="T2487" t="str">
            <v>CDD</v>
          </cell>
          <cell r="U2487" t="str">
            <v>Contractuel</v>
          </cell>
          <cell r="V2487">
            <v>45689</v>
          </cell>
          <cell r="W2487">
            <v>45716</v>
          </cell>
          <cell r="Z2487">
            <v>45527</v>
          </cell>
          <cell r="AA2487">
            <v>8</v>
          </cell>
          <cell r="AB2487">
            <v>2024</v>
          </cell>
          <cell r="AC2487">
            <v>2028</v>
          </cell>
          <cell r="AD2487">
            <v>0.53611111111111109</v>
          </cell>
          <cell r="AE2487" t="str">
            <v>&lt; 1</v>
          </cell>
          <cell r="AF2487">
            <v>28901</v>
          </cell>
          <cell r="AG2487">
            <v>46.084931506849315</v>
          </cell>
          <cell r="AH2487" t="str">
            <v>&gt;45&lt; 55</v>
          </cell>
          <cell r="AI2487">
            <v>12159630</v>
          </cell>
          <cell r="AJ2487" t="str">
            <v>08</v>
          </cell>
          <cell r="AK2487" t="str">
            <v>07296289</v>
          </cell>
          <cell r="AL2487">
            <v>34697</v>
          </cell>
          <cell r="AM2487" t="str">
            <v>FEMME</v>
          </cell>
          <cell r="AN2487" t="str">
            <v>Marié(e)</v>
          </cell>
          <cell r="AO2487">
            <v>2</v>
          </cell>
          <cell r="AP2487" t="str">
            <v>8éme année</v>
          </cell>
          <cell r="AQ2487">
            <v>3</v>
          </cell>
          <cell r="AR2487">
            <v>1</v>
          </cell>
          <cell r="AS2487">
            <v>45892.25</v>
          </cell>
          <cell r="AT2487" t="str">
            <v>Horaire</v>
          </cell>
          <cell r="AU2487">
            <v>3.7149999999999999</v>
          </cell>
          <cell r="AV2487">
            <v>17</v>
          </cell>
          <cell r="AW2487">
            <v>47420</v>
          </cell>
          <cell r="AX2487">
            <v>14121499582</v>
          </cell>
          <cell r="AY2487">
            <v>64</v>
          </cell>
          <cell r="AZ2487" t="str">
            <v>LA POSTE</v>
          </cell>
          <cell r="BA2487" t="str">
            <v>17474201412149958264</v>
          </cell>
          <cell r="BB2487">
            <v>20</v>
          </cell>
          <cell r="BC2487" t="str">
            <v>JDAIDA ZEHRA</v>
          </cell>
          <cell r="BD2487" t="str">
            <v>MANOUBA</v>
          </cell>
          <cell r="BG2487">
            <v>27258595</v>
          </cell>
          <cell r="BH2487">
            <v>0</v>
          </cell>
          <cell r="BJ2487" t="str">
            <v>JDAIDA</v>
          </cell>
          <cell r="BK2487" t="str">
            <v>CAMPO B</v>
          </cell>
          <cell r="BL2487" t="str">
            <v>1.1</v>
          </cell>
          <cell r="BU2487" t="str">
            <v>si</v>
          </cell>
        </row>
        <row r="2488">
          <cell r="B2488">
            <v>2548</v>
          </cell>
          <cell r="C2488" t="str">
            <v>Monsieur</v>
          </cell>
          <cell r="D2488" t="str">
            <v>FARHANI WISSEM</v>
          </cell>
          <cell r="E2488" t="str">
            <v>SAGE Tunisia</v>
          </cell>
          <cell r="F2488" t="str">
            <v>PRODUCTION</v>
          </cell>
          <cell r="G2488" t="str">
            <v>CAMPO</v>
          </cell>
          <cell r="H2488" t="str">
            <v>P7 AR</v>
          </cell>
          <cell r="I2488" t="str">
            <v xml:space="preserve">Anis Mejri </v>
          </cell>
          <cell r="J2488" t="str">
            <v>B</v>
          </cell>
          <cell r="K2488" t="str">
            <v>DIRECTS</v>
          </cell>
          <cell r="L2488" t="str">
            <v>Variable cost at standard</v>
          </cell>
          <cell r="M2488" t="str">
            <v>CAMPO</v>
          </cell>
          <cell r="N2488">
            <v>45525</v>
          </cell>
          <cell r="P2488">
            <v>-157</v>
          </cell>
          <cell r="Q2488">
            <v>45566</v>
          </cell>
          <cell r="R2488" t="str">
            <v>Etude</v>
          </cell>
          <cell r="T2488" t="str">
            <v>CDD</v>
          </cell>
          <cell r="U2488" t="str">
            <v>Contractuel</v>
          </cell>
          <cell r="V2488">
            <v>45525</v>
          </cell>
          <cell r="W2488">
            <v>45565</v>
          </cell>
          <cell r="Z2488">
            <v>45525</v>
          </cell>
          <cell r="AA2488">
            <v>8</v>
          </cell>
          <cell r="AB2488">
            <v>2024</v>
          </cell>
          <cell r="AC2488">
            <v>2028</v>
          </cell>
          <cell r="AD2488">
            <v>0.54166666666666663</v>
          </cell>
          <cell r="AE2488" t="str">
            <v>&lt; 1</v>
          </cell>
          <cell r="AF2488">
            <v>37334</v>
          </cell>
          <cell r="AG2488">
            <v>22.980821917808218</v>
          </cell>
          <cell r="AH2488" t="str">
            <v>&lt; 25</v>
          </cell>
          <cell r="AK2488" t="str">
            <v>13031917</v>
          </cell>
          <cell r="AL2488">
            <v>44134</v>
          </cell>
          <cell r="AM2488" t="str">
            <v>Homme</v>
          </cell>
          <cell r="AN2488" t="str">
            <v>Célibataire</v>
          </cell>
          <cell r="AP2488" t="str">
            <v>BAC</v>
          </cell>
          <cell r="AQ2488">
            <v>3</v>
          </cell>
          <cell r="AR2488">
            <v>1</v>
          </cell>
          <cell r="AS2488">
            <v>45890.25</v>
          </cell>
          <cell r="AT2488" t="str">
            <v>Horaire</v>
          </cell>
          <cell r="AU2488">
            <v>3.7149999999999999</v>
          </cell>
          <cell r="AV2488">
            <v>17</v>
          </cell>
          <cell r="AW2488" t="str">
            <v>00100</v>
          </cell>
          <cell r="AX2488" t="str">
            <v>00003478993</v>
          </cell>
          <cell r="AY2488">
            <v>21</v>
          </cell>
          <cell r="AZ2488" t="str">
            <v>LA POSTE</v>
          </cell>
          <cell r="BA2488" t="str">
            <v>17001000000347899321</v>
          </cell>
          <cell r="BB2488">
            <v>20</v>
          </cell>
          <cell r="BC2488" t="str">
            <v>RUE 6 CITE BOUGATFA  EZZAHROUNI</v>
          </cell>
          <cell r="BD2488" t="str">
            <v>TUNIS</v>
          </cell>
          <cell r="BG2488">
            <v>23184029</v>
          </cell>
          <cell r="BH2488">
            <v>0</v>
          </cell>
          <cell r="BJ2488" t="str">
            <v>ZAHROUNI</v>
          </cell>
          <cell r="BK2488" t="str">
            <v>CAMPO B</v>
          </cell>
          <cell r="BL2488" t="str">
            <v>1.1</v>
          </cell>
          <cell r="BU2488" t="str">
            <v>Non-Actif</v>
          </cell>
        </row>
        <row r="2489">
          <cell r="B2489">
            <v>2549</v>
          </cell>
          <cell r="C2489" t="str">
            <v>Madame</v>
          </cell>
          <cell r="D2489" t="str">
            <v>HAMAMI MALEK</v>
          </cell>
          <cell r="E2489" t="str">
            <v>SAGE Tunisia</v>
          </cell>
          <cell r="F2489" t="str">
            <v>PRODUCTION</v>
          </cell>
          <cell r="G2489" t="str">
            <v>CAMPO</v>
          </cell>
          <cell r="H2489" t="str">
            <v>P7 AR</v>
          </cell>
          <cell r="I2489" t="str">
            <v xml:space="preserve">Anis Mejri </v>
          </cell>
          <cell r="J2489" t="str">
            <v>B</v>
          </cell>
          <cell r="K2489" t="str">
            <v>DIRECTS</v>
          </cell>
          <cell r="L2489" t="str">
            <v>Variable cost at standard</v>
          </cell>
          <cell r="M2489" t="str">
            <v>CAMPO</v>
          </cell>
          <cell r="N2489">
            <v>45526</v>
          </cell>
          <cell r="P2489">
            <v>-157</v>
          </cell>
          <cell r="Q2489">
            <v>45539</v>
          </cell>
          <cell r="R2489" t="str">
            <v>personnel</v>
          </cell>
          <cell r="T2489" t="str">
            <v>CDD</v>
          </cell>
          <cell r="U2489" t="str">
            <v>Contractuel</v>
          </cell>
          <cell r="V2489">
            <v>45526</v>
          </cell>
          <cell r="W2489">
            <v>45565</v>
          </cell>
          <cell r="Z2489">
            <v>45526</v>
          </cell>
          <cell r="AA2489">
            <v>8</v>
          </cell>
          <cell r="AB2489">
            <v>2024</v>
          </cell>
          <cell r="AC2489">
            <v>2028</v>
          </cell>
          <cell r="AD2489">
            <v>0.53888888888888886</v>
          </cell>
          <cell r="AE2489" t="str">
            <v>&lt; 1</v>
          </cell>
          <cell r="AF2489">
            <v>36763</v>
          </cell>
          <cell r="AG2489">
            <v>24.545205479452054</v>
          </cell>
          <cell r="AH2489" t="str">
            <v>&lt; 25</v>
          </cell>
          <cell r="AK2489" t="str">
            <v>09530398</v>
          </cell>
          <cell r="AL2489">
            <v>43871</v>
          </cell>
          <cell r="AM2489" t="str">
            <v>FEMME</v>
          </cell>
          <cell r="AN2489" t="str">
            <v>Célibataire</v>
          </cell>
          <cell r="AP2489" t="str">
            <v>BAC</v>
          </cell>
          <cell r="AQ2489">
            <v>3</v>
          </cell>
          <cell r="AR2489">
            <v>1</v>
          </cell>
          <cell r="AS2489">
            <v>45891.25</v>
          </cell>
          <cell r="AT2489" t="str">
            <v>Horaire</v>
          </cell>
          <cell r="AU2489">
            <v>3.7149999999999999</v>
          </cell>
          <cell r="AV2489">
            <v>17</v>
          </cell>
          <cell r="AW2489" t="str">
            <v>00100</v>
          </cell>
          <cell r="AX2489" t="str">
            <v>00003326503</v>
          </cell>
          <cell r="AY2489">
            <v>39</v>
          </cell>
          <cell r="AZ2489" t="str">
            <v>LA POSTE</v>
          </cell>
          <cell r="BA2489" t="str">
            <v>17001000000332650339</v>
          </cell>
          <cell r="BB2489">
            <v>20</v>
          </cell>
          <cell r="BC2489" t="str">
            <v>BOURAGBA MORNAGIA</v>
          </cell>
          <cell r="BD2489" t="str">
            <v>TUNIS</v>
          </cell>
          <cell r="BG2489">
            <v>50635085</v>
          </cell>
          <cell r="BH2489">
            <v>0</v>
          </cell>
          <cell r="BK2489" t="str">
            <v>CAMPO B</v>
          </cell>
          <cell r="BL2489" t="str">
            <v>1.1</v>
          </cell>
          <cell r="BU2489" t="str">
            <v>Non-Actif</v>
          </cell>
        </row>
        <row r="2490">
          <cell r="B2490">
            <v>2550</v>
          </cell>
          <cell r="C2490" t="str">
            <v>Madame</v>
          </cell>
          <cell r="D2490" t="str">
            <v xml:space="preserve"> BALGHOUTHI IITIDEL</v>
          </cell>
          <cell r="E2490" t="str">
            <v>SAGE Tunisia</v>
          </cell>
          <cell r="F2490" t="str">
            <v>COUPE</v>
          </cell>
          <cell r="G2490" t="str">
            <v>COUPEUR</v>
          </cell>
          <cell r="H2490" t="str">
            <v>COUPE</v>
          </cell>
          <cell r="I2490" t="str">
            <v>HAITHEM SLAMA</v>
          </cell>
          <cell r="K2490" t="str">
            <v>DIRECTS</v>
          </cell>
          <cell r="L2490" t="str">
            <v>Variable cost at standard</v>
          </cell>
          <cell r="M2490" t="str">
            <v>COUPEUR</v>
          </cell>
          <cell r="N2490">
            <v>45531</v>
          </cell>
          <cell r="P2490">
            <v>-6</v>
          </cell>
          <cell r="T2490" t="str">
            <v>CDD</v>
          </cell>
          <cell r="U2490" t="str">
            <v>Contractuel</v>
          </cell>
          <cell r="V2490">
            <v>45689</v>
          </cell>
          <cell r="W2490">
            <v>45716</v>
          </cell>
          <cell r="Z2490">
            <v>45531</v>
          </cell>
          <cell r="AA2490">
            <v>8</v>
          </cell>
          <cell r="AB2490">
            <v>2024</v>
          </cell>
          <cell r="AC2490">
            <v>2028</v>
          </cell>
          <cell r="AD2490">
            <v>0.52500000000000002</v>
          </cell>
          <cell r="AE2490" t="str">
            <v>&lt; 1</v>
          </cell>
          <cell r="AF2490">
            <v>29603</v>
          </cell>
          <cell r="AG2490">
            <v>44.161643835616438</v>
          </cell>
          <cell r="AH2490" t="str">
            <v>&gt;35&lt; 45</v>
          </cell>
          <cell r="AI2490">
            <v>12835690</v>
          </cell>
          <cell r="AJ2490" t="str">
            <v>00</v>
          </cell>
          <cell r="AK2490" t="str">
            <v>08034684</v>
          </cell>
          <cell r="AL2490">
            <v>42962</v>
          </cell>
          <cell r="AM2490" t="str">
            <v>FEMME</v>
          </cell>
          <cell r="AN2490" t="str">
            <v>Marié(e)</v>
          </cell>
          <cell r="AO2490">
            <v>2</v>
          </cell>
          <cell r="AP2490" t="str">
            <v>BAC</v>
          </cell>
          <cell r="AQ2490">
            <v>3</v>
          </cell>
          <cell r="AR2490">
            <v>1</v>
          </cell>
          <cell r="AS2490">
            <v>45896.25</v>
          </cell>
          <cell r="AT2490" t="str">
            <v>Horaire</v>
          </cell>
          <cell r="AU2490">
            <v>3.7149999999999999</v>
          </cell>
          <cell r="AV2490">
            <v>17</v>
          </cell>
          <cell r="AW2490" t="str">
            <v>00100</v>
          </cell>
          <cell r="AX2490" t="str">
            <v>00003480668</v>
          </cell>
          <cell r="AY2490">
            <v>40</v>
          </cell>
          <cell r="AZ2490" t="str">
            <v>LA POSTE</v>
          </cell>
          <cell r="BA2490" t="str">
            <v>17001000000348066840</v>
          </cell>
          <cell r="BB2490">
            <v>20</v>
          </cell>
          <cell r="BC2490" t="str">
            <v xml:space="preserve">CITE BEN YOUNESS </v>
          </cell>
          <cell r="BD2490" t="str">
            <v>TUNIS</v>
          </cell>
          <cell r="BG2490">
            <v>55152013</v>
          </cell>
          <cell r="BH2490">
            <v>48288604</v>
          </cell>
          <cell r="BJ2490" t="str">
            <v>ABD EL MOULA</v>
          </cell>
          <cell r="BK2490" t="str">
            <v>-COUPE</v>
          </cell>
          <cell r="BL2490" t="str">
            <v>1.1</v>
          </cell>
          <cell r="BT2490">
            <v>922</v>
          </cell>
          <cell r="BU2490" t="str">
            <v>si</v>
          </cell>
        </row>
        <row r="2491">
          <cell r="B2491">
            <v>2551</v>
          </cell>
          <cell r="C2491" t="str">
            <v>Madame</v>
          </cell>
          <cell r="D2491" t="str">
            <v>BEN MABROUK RIM</v>
          </cell>
          <cell r="E2491" t="str">
            <v>SAGE Tunisia</v>
          </cell>
          <cell r="F2491" t="str">
            <v>PRODUCTION</v>
          </cell>
          <cell r="G2491" t="str">
            <v>Couturière</v>
          </cell>
          <cell r="H2491" t="str">
            <v>P7 AR</v>
          </cell>
          <cell r="I2491" t="str">
            <v>FAYCEL</v>
          </cell>
          <cell r="J2491" t="str">
            <v>B</v>
          </cell>
          <cell r="K2491" t="str">
            <v>DIRECTS</v>
          </cell>
          <cell r="L2491" t="str">
            <v>Variable cost at standard</v>
          </cell>
          <cell r="M2491" t="str">
            <v>Couturière</v>
          </cell>
          <cell r="N2491">
            <v>45526</v>
          </cell>
          <cell r="P2491">
            <v>-6</v>
          </cell>
          <cell r="T2491" t="str">
            <v>CDD</v>
          </cell>
          <cell r="U2491" t="str">
            <v>Contractuel</v>
          </cell>
          <cell r="V2491">
            <v>45689</v>
          </cell>
          <cell r="W2491">
            <v>45716</v>
          </cell>
          <cell r="Z2491">
            <v>45526</v>
          </cell>
          <cell r="AA2491">
            <v>8</v>
          </cell>
          <cell r="AB2491">
            <v>2024</v>
          </cell>
          <cell r="AC2491">
            <v>2028</v>
          </cell>
          <cell r="AD2491">
            <v>0.53888888888888886</v>
          </cell>
          <cell r="AE2491" t="str">
            <v>&lt; 1</v>
          </cell>
          <cell r="AF2491">
            <v>29530</v>
          </cell>
          <cell r="AG2491">
            <v>44.361643835616441</v>
          </cell>
          <cell r="AH2491" t="str">
            <v>&gt;35&lt; 45</v>
          </cell>
          <cell r="AI2491">
            <v>12660458</v>
          </cell>
          <cell r="AJ2491" t="str">
            <v>04</v>
          </cell>
          <cell r="AK2491" t="str">
            <v>07322361</v>
          </cell>
          <cell r="AL2491">
            <v>45307</v>
          </cell>
          <cell r="AM2491" t="str">
            <v>FEMME</v>
          </cell>
          <cell r="AN2491" t="str">
            <v>Marié(e)</v>
          </cell>
          <cell r="AP2491" t="str">
            <v xml:space="preserve">6 éme Année </v>
          </cell>
          <cell r="AQ2491">
            <v>3</v>
          </cell>
          <cell r="AR2491">
            <v>1</v>
          </cell>
          <cell r="AS2491">
            <v>45891.25</v>
          </cell>
          <cell r="AT2491" t="str">
            <v>Horaire</v>
          </cell>
          <cell r="AU2491">
            <v>3.7149999999999999</v>
          </cell>
          <cell r="AV2491">
            <v>17</v>
          </cell>
          <cell r="AW2491" t="str">
            <v>00100</v>
          </cell>
          <cell r="AX2491" t="str">
            <v>00003246227</v>
          </cell>
          <cell r="AY2491">
            <v>16</v>
          </cell>
          <cell r="AZ2491" t="str">
            <v>LA POSTE</v>
          </cell>
          <cell r="BA2491" t="str">
            <v>17001000000324622716</v>
          </cell>
          <cell r="BB2491">
            <v>20</v>
          </cell>
          <cell r="BC2491" t="str">
            <v>CITE RIMEL TEBOURBA</v>
          </cell>
          <cell r="BD2491" t="str">
            <v>MANOUBA</v>
          </cell>
          <cell r="BG2491">
            <v>53348144</v>
          </cell>
          <cell r="BH2491">
            <v>97659111</v>
          </cell>
          <cell r="BJ2491" t="str">
            <v>TEBOURBA</v>
          </cell>
          <cell r="BK2491" t="str">
            <v>B-P7 AR</v>
          </cell>
          <cell r="BL2491" t="str">
            <v>1.1</v>
          </cell>
          <cell r="BU2491" t="str">
            <v>si</v>
          </cell>
        </row>
        <row r="2492">
          <cell r="B2492">
            <v>2552</v>
          </cell>
          <cell r="C2492" t="str">
            <v>Madame</v>
          </cell>
          <cell r="D2492" t="str">
            <v>AMDOUNI HAJER</v>
          </cell>
          <cell r="E2492" t="str">
            <v>SAGE Tunisia</v>
          </cell>
          <cell r="F2492" t="str">
            <v>PRODUCTION</v>
          </cell>
          <cell r="G2492" t="str">
            <v>Couturière</v>
          </cell>
          <cell r="H2492" t="str">
            <v>P6 AR</v>
          </cell>
          <cell r="I2492" t="str">
            <v>Bel Hadj Mohamed</v>
          </cell>
          <cell r="J2492" t="str">
            <v>A</v>
          </cell>
          <cell r="K2492" t="str">
            <v>DIRECTS</v>
          </cell>
          <cell r="L2492" t="str">
            <v>Variable cost at standard</v>
          </cell>
          <cell r="M2492" t="str">
            <v>Couturière</v>
          </cell>
          <cell r="N2492">
            <v>45526</v>
          </cell>
          <cell r="P2492">
            <v>-157</v>
          </cell>
          <cell r="Q2492">
            <v>45537</v>
          </cell>
          <cell r="R2492" t="str">
            <v>probléme d'intégration</v>
          </cell>
          <cell r="T2492" t="str">
            <v>CDD</v>
          </cell>
          <cell r="U2492" t="str">
            <v>Contractuel</v>
          </cell>
          <cell r="V2492">
            <v>45526</v>
          </cell>
          <cell r="W2492">
            <v>45565</v>
          </cell>
          <cell r="Z2492">
            <v>45526</v>
          </cell>
          <cell r="AA2492">
            <v>8</v>
          </cell>
          <cell r="AB2492">
            <v>2024</v>
          </cell>
          <cell r="AC2492">
            <v>2028</v>
          </cell>
          <cell r="AD2492">
            <v>0.53888888888888886</v>
          </cell>
          <cell r="AE2492" t="str">
            <v>&lt; 1</v>
          </cell>
          <cell r="AF2492">
            <v>26665</v>
          </cell>
          <cell r="AG2492">
            <v>52.210958904109589</v>
          </cell>
          <cell r="AH2492" t="str">
            <v>&gt;45&lt; 55</v>
          </cell>
          <cell r="AI2492">
            <v>11506075</v>
          </cell>
          <cell r="AJ2492" t="str">
            <v>03</v>
          </cell>
          <cell r="AK2492" t="str">
            <v>04770233</v>
          </cell>
          <cell r="AL2492">
            <v>40348</v>
          </cell>
          <cell r="AM2492" t="str">
            <v>FEMME</v>
          </cell>
          <cell r="AN2492" t="str">
            <v>Marié(e)</v>
          </cell>
          <cell r="AP2492" t="str">
            <v xml:space="preserve">9 éme Année </v>
          </cell>
          <cell r="AQ2492">
            <v>3</v>
          </cell>
          <cell r="AR2492">
            <v>1</v>
          </cell>
          <cell r="AS2492">
            <v>45891.25</v>
          </cell>
          <cell r="AT2492" t="str">
            <v>Horaire</v>
          </cell>
          <cell r="AU2492">
            <v>3.7149999999999999</v>
          </cell>
          <cell r="AV2492">
            <v>25</v>
          </cell>
          <cell r="AW2492" t="str">
            <v>03300</v>
          </cell>
          <cell r="AX2492" t="str">
            <v>00000592508</v>
          </cell>
          <cell r="AY2492">
            <v>74</v>
          </cell>
          <cell r="AZ2492" t="str">
            <v>ZITOUNA BANK</v>
          </cell>
          <cell r="BA2492" t="str">
            <v>25033000000059250874</v>
          </cell>
          <cell r="BB2492">
            <v>20</v>
          </cell>
          <cell r="BC2492" t="str">
            <v>14 RUE 4634 EZZAHROUNI</v>
          </cell>
          <cell r="BD2492" t="str">
            <v>TUNIS</v>
          </cell>
          <cell r="BG2492">
            <v>23344918</v>
          </cell>
          <cell r="BH2492">
            <v>0</v>
          </cell>
          <cell r="BK2492" t="str">
            <v>A-P6 AR</v>
          </cell>
          <cell r="BL2492" t="str">
            <v>1.1</v>
          </cell>
          <cell r="BU2492" t="str">
            <v>Non-Actif</v>
          </cell>
        </row>
        <row r="2493">
          <cell r="B2493">
            <v>2553</v>
          </cell>
          <cell r="C2493" t="str">
            <v>Madame</v>
          </cell>
          <cell r="D2493" t="str">
            <v>KHALOUI ISLEM</v>
          </cell>
          <cell r="E2493" t="str">
            <v>SAGE Tunisia</v>
          </cell>
          <cell r="F2493" t="str">
            <v>PRODUCTION</v>
          </cell>
          <cell r="G2493" t="str">
            <v>CAMPO</v>
          </cell>
          <cell r="H2493" t="str">
            <v>P6 AR</v>
          </cell>
          <cell r="I2493" t="str">
            <v xml:space="preserve">Anis Mejri </v>
          </cell>
          <cell r="J2493" t="str">
            <v>B</v>
          </cell>
          <cell r="K2493" t="str">
            <v>DIRECTS</v>
          </cell>
          <cell r="L2493" t="str">
            <v>Variable cost at standard</v>
          </cell>
          <cell r="M2493" t="str">
            <v>CAMPO</v>
          </cell>
          <cell r="N2493">
            <v>45526</v>
          </cell>
          <cell r="P2493">
            <v>-6</v>
          </cell>
          <cell r="T2493" t="str">
            <v>CDD</v>
          </cell>
          <cell r="U2493" t="str">
            <v>Contractuel</v>
          </cell>
          <cell r="V2493">
            <v>45689</v>
          </cell>
          <cell r="W2493">
            <v>45716</v>
          </cell>
          <cell r="Z2493">
            <v>45526</v>
          </cell>
          <cell r="AA2493">
            <v>8</v>
          </cell>
          <cell r="AB2493">
            <v>2024</v>
          </cell>
          <cell r="AC2493">
            <v>2028</v>
          </cell>
          <cell r="AD2493">
            <v>0.53888888888888886</v>
          </cell>
          <cell r="AE2493" t="str">
            <v>&lt; 1</v>
          </cell>
          <cell r="AF2493">
            <v>37698</v>
          </cell>
          <cell r="AG2493">
            <v>21.983561643835618</v>
          </cell>
          <cell r="AH2493" t="str">
            <v>&lt; 25</v>
          </cell>
          <cell r="AI2493">
            <v>17663310</v>
          </cell>
          <cell r="AJ2493" t="str">
            <v>01</v>
          </cell>
          <cell r="AK2493" t="str">
            <v>14372224</v>
          </cell>
          <cell r="AL2493">
            <v>44533</v>
          </cell>
          <cell r="AM2493" t="str">
            <v>FEMME</v>
          </cell>
          <cell r="AN2493" t="str">
            <v>Célibataire</v>
          </cell>
          <cell r="AP2493" t="str">
            <v>BAC</v>
          </cell>
          <cell r="AQ2493">
            <v>3</v>
          </cell>
          <cell r="AR2493">
            <v>1</v>
          </cell>
          <cell r="AS2493">
            <v>45891.25</v>
          </cell>
          <cell r="AT2493" t="str">
            <v>Horaire</v>
          </cell>
          <cell r="AU2493">
            <v>3.7149999999999999</v>
          </cell>
          <cell r="AV2493">
            <v>17</v>
          </cell>
          <cell r="AW2493" t="str">
            <v>00100</v>
          </cell>
          <cell r="AX2493" t="str">
            <v>00003448974</v>
          </cell>
          <cell r="AY2493">
            <v>62</v>
          </cell>
          <cell r="AZ2493" t="str">
            <v>LA POSTE</v>
          </cell>
          <cell r="BA2493" t="str">
            <v>17001000000344897462</v>
          </cell>
          <cell r="BB2493">
            <v>20</v>
          </cell>
          <cell r="BC2493" t="str">
            <v>SANHEJA OUED ELIL</v>
          </cell>
          <cell r="BD2493" t="str">
            <v>MANOUBA</v>
          </cell>
          <cell r="BG2493">
            <v>58649103</v>
          </cell>
          <cell r="BH2493">
            <v>21317793</v>
          </cell>
          <cell r="BJ2493" t="str">
            <v>SANHEJA</v>
          </cell>
          <cell r="BK2493" t="str">
            <v>CAMPO B</v>
          </cell>
          <cell r="BL2493" t="str">
            <v>1.1</v>
          </cell>
          <cell r="BU2493" t="str">
            <v>si</v>
          </cell>
        </row>
        <row r="2494">
          <cell r="B2494">
            <v>2554</v>
          </cell>
          <cell r="C2494" t="str">
            <v>Madame</v>
          </cell>
          <cell r="D2494" t="str">
            <v>ZEMEMI HAJER</v>
          </cell>
          <cell r="E2494" t="str">
            <v>SAGE Tunisia</v>
          </cell>
          <cell r="F2494" t="str">
            <v>PRODUCTION</v>
          </cell>
          <cell r="G2494" t="str">
            <v>CAMPO</v>
          </cell>
          <cell r="H2494" t="str">
            <v>P6 AR</v>
          </cell>
          <cell r="I2494" t="str">
            <v>MOHAMED MAALAOUI</v>
          </cell>
          <cell r="J2494" t="str">
            <v>A</v>
          </cell>
          <cell r="K2494" t="str">
            <v>DIRECTS</v>
          </cell>
          <cell r="L2494" t="str">
            <v>Variable cost at standard</v>
          </cell>
          <cell r="M2494" t="str">
            <v>CAMPO</v>
          </cell>
          <cell r="N2494">
            <v>45526</v>
          </cell>
          <cell r="P2494">
            <v>-157</v>
          </cell>
          <cell r="Q2494">
            <v>45567</v>
          </cell>
          <cell r="R2494" t="str">
            <v>Etude</v>
          </cell>
          <cell r="T2494" t="str">
            <v>CDD</v>
          </cell>
          <cell r="U2494" t="str">
            <v>Contractuel</v>
          </cell>
          <cell r="V2494">
            <v>45526</v>
          </cell>
          <cell r="W2494">
            <v>45565</v>
          </cell>
          <cell r="Z2494">
            <v>45526</v>
          </cell>
          <cell r="AA2494">
            <v>8</v>
          </cell>
          <cell r="AB2494">
            <v>2024</v>
          </cell>
          <cell r="AC2494">
            <v>2028</v>
          </cell>
          <cell r="AD2494">
            <v>0.53888888888888886</v>
          </cell>
          <cell r="AE2494" t="str">
            <v>&lt; 1</v>
          </cell>
          <cell r="AF2494">
            <v>37454</v>
          </cell>
          <cell r="AG2494">
            <v>22.652054794520549</v>
          </cell>
          <cell r="AH2494" t="str">
            <v>&lt; 25</v>
          </cell>
          <cell r="AK2494" t="str">
            <v>14367896</v>
          </cell>
          <cell r="AL2494">
            <v>45077</v>
          </cell>
          <cell r="AM2494" t="str">
            <v>FEMME</v>
          </cell>
          <cell r="AN2494" t="str">
            <v>Célibataire</v>
          </cell>
          <cell r="AP2494" t="str">
            <v>BAC</v>
          </cell>
          <cell r="AQ2494">
            <v>3</v>
          </cell>
          <cell r="AR2494">
            <v>1</v>
          </cell>
          <cell r="AS2494">
            <v>45891.25</v>
          </cell>
          <cell r="AT2494" t="str">
            <v>Horaire</v>
          </cell>
          <cell r="AU2494">
            <v>3.7149999999999999</v>
          </cell>
          <cell r="AV2494">
            <v>17</v>
          </cell>
          <cell r="AW2494" t="str">
            <v>00100</v>
          </cell>
          <cell r="AX2494" t="str">
            <v>00003479573</v>
          </cell>
          <cell r="AY2494">
            <v>27</v>
          </cell>
          <cell r="AZ2494" t="str">
            <v>LA POSTE</v>
          </cell>
          <cell r="BA2494" t="str">
            <v>17001000000347957327</v>
          </cell>
          <cell r="BB2494">
            <v>20</v>
          </cell>
          <cell r="BC2494" t="str">
            <v>GOBAA MANOUBA</v>
          </cell>
          <cell r="BD2494" t="str">
            <v>MANOUBA</v>
          </cell>
          <cell r="BG2494">
            <v>52868672</v>
          </cell>
          <cell r="BH2494">
            <v>0</v>
          </cell>
          <cell r="BJ2494" t="str">
            <v>GOBAA</v>
          </cell>
          <cell r="BK2494" t="str">
            <v>CAMPO C</v>
          </cell>
          <cell r="BL2494" t="str">
            <v>1.1</v>
          </cell>
          <cell r="BU2494" t="str">
            <v>Non-Actif</v>
          </cell>
        </row>
        <row r="2495">
          <cell r="B2495">
            <v>2555</v>
          </cell>
          <cell r="C2495" t="str">
            <v>Madame</v>
          </cell>
          <cell r="D2495" t="str">
            <v>FATNASSI KAOUTHER</v>
          </cell>
          <cell r="E2495" t="str">
            <v>SAGE Tunisia</v>
          </cell>
          <cell r="F2495" t="str">
            <v>PRODUCTION</v>
          </cell>
          <cell r="G2495" t="str">
            <v>Couturière</v>
          </cell>
          <cell r="H2495" t="str">
            <v>P7 AR</v>
          </cell>
          <cell r="I2495" t="str">
            <v>FAYCEL</v>
          </cell>
          <cell r="J2495" t="str">
            <v>B</v>
          </cell>
          <cell r="K2495" t="str">
            <v>DIRECTS</v>
          </cell>
          <cell r="L2495" t="str">
            <v>Variable cost at standard</v>
          </cell>
          <cell r="M2495" t="str">
            <v>Couturière</v>
          </cell>
          <cell r="N2495">
            <v>45526</v>
          </cell>
          <cell r="P2495">
            <v>-157</v>
          </cell>
          <cell r="Q2495">
            <v>45549</v>
          </cell>
          <cell r="R2495" t="str">
            <v>personnel</v>
          </cell>
          <cell r="T2495" t="str">
            <v>CDD</v>
          </cell>
          <cell r="U2495" t="str">
            <v>Contractuel</v>
          </cell>
          <cell r="V2495">
            <v>45526</v>
          </cell>
          <cell r="W2495">
            <v>45565</v>
          </cell>
          <cell r="Z2495">
            <v>45526</v>
          </cell>
          <cell r="AA2495">
            <v>8</v>
          </cell>
          <cell r="AB2495">
            <v>2024</v>
          </cell>
          <cell r="AC2495">
            <v>2028</v>
          </cell>
          <cell r="AD2495">
            <v>0.53888888888888886</v>
          </cell>
          <cell r="AE2495" t="str">
            <v>&lt; 1</v>
          </cell>
          <cell r="AF2495">
            <v>33144</v>
          </cell>
          <cell r="AG2495">
            <v>34.460273972602742</v>
          </cell>
          <cell r="AH2495" t="str">
            <v>&gt;25&lt; 35</v>
          </cell>
          <cell r="AI2495">
            <v>17284393</v>
          </cell>
          <cell r="AJ2495" t="str">
            <v>06</v>
          </cell>
          <cell r="AK2495" t="str">
            <v>09180167</v>
          </cell>
          <cell r="AL2495">
            <v>40148</v>
          </cell>
          <cell r="AM2495" t="str">
            <v>FEMME</v>
          </cell>
          <cell r="AN2495" t="str">
            <v>Marié(e)</v>
          </cell>
          <cell r="AQ2495">
            <v>3</v>
          </cell>
          <cell r="AR2495">
            <v>1</v>
          </cell>
          <cell r="AS2495">
            <v>45891.25</v>
          </cell>
          <cell r="AT2495" t="str">
            <v>Horaire</v>
          </cell>
          <cell r="AU2495">
            <v>3.7149999999999999</v>
          </cell>
          <cell r="AV2495">
            <v>17</v>
          </cell>
          <cell r="AW2495">
            <v>53594</v>
          </cell>
          <cell r="AX2495" t="str">
            <v>07115691191</v>
          </cell>
          <cell r="AY2495">
            <v>23</v>
          </cell>
          <cell r="AZ2495" t="str">
            <v>LA POSTE</v>
          </cell>
          <cell r="BA2495" t="str">
            <v>17535940711569119123</v>
          </cell>
          <cell r="BB2495">
            <v>20</v>
          </cell>
          <cell r="BC2495" t="str">
            <v>OUED ELIL</v>
          </cell>
          <cell r="BD2495" t="str">
            <v>MANOUBA</v>
          </cell>
          <cell r="BG2495">
            <v>21851646</v>
          </cell>
          <cell r="BH2495">
            <v>0</v>
          </cell>
          <cell r="BK2495" t="str">
            <v>B-P7 AR</v>
          </cell>
          <cell r="BL2495" t="str">
            <v>1.1</v>
          </cell>
          <cell r="BU2495" t="str">
            <v>Non-Actif</v>
          </cell>
        </row>
        <row r="2496">
          <cell r="B2496">
            <v>2556</v>
          </cell>
          <cell r="C2496" t="str">
            <v>Madame</v>
          </cell>
          <cell r="D2496" t="str">
            <v>HAMAMI MOUNA</v>
          </cell>
          <cell r="E2496" t="str">
            <v>SAGE Tunisia</v>
          </cell>
          <cell r="F2496" t="str">
            <v>PRODUCTION</v>
          </cell>
          <cell r="G2496" t="str">
            <v>Couturière</v>
          </cell>
          <cell r="H2496" t="str">
            <v>P7 AR</v>
          </cell>
          <cell r="I2496" t="str">
            <v>FAYCEL</v>
          </cell>
          <cell r="J2496" t="str">
            <v>B</v>
          </cell>
          <cell r="K2496" t="str">
            <v>DIRECTS</v>
          </cell>
          <cell r="L2496" t="str">
            <v>Variable cost at standard</v>
          </cell>
          <cell r="M2496" t="str">
            <v>Couturière</v>
          </cell>
          <cell r="N2496">
            <v>45526</v>
          </cell>
          <cell r="P2496">
            <v>-6</v>
          </cell>
          <cell r="T2496" t="str">
            <v>CDD</v>
          </cell>
          <cell r="U2496" t="str">
            <v>Contractuel</v>
          </cell>
          <cell r="V2496">
            <v>45689</v>
          </cell>
          <cell r="W2496">
            <v>45716</v>
          </cell>
          <cell r="Z2496">
            <v>45526</v>
          </cell>
          <cell r="AA2496">
            <v>8</v>
          </cell>
          <cell r="AB2496">
            <v>2024</v>
          </cell>
          <cell r="AC2496">
            <v>2028</v>
          </cell>
          <cell r="AD2496">
            <v>0.53888888888888886</v>
          </cell>
          <cell r="AE2496" t="str">
            <v>&lt; 1</v>
          </cell>
          <cell r="AF2496">
            <v>34987</v>
          </cell>
          <cell r="AG2496">
            <v>29.410958904109588</v>
          </cell>
          <cell r="AH2496" t="str">
            <v>&gt;25&lt; 35</v>
          </cell>
          <cell r="AI2496">
            <v>17054712</v>
          </cell>
          <cell r="AJ2496" t="str">
            <v>07</v>
          </cell>
          <cell r="AK2496" t="str">
            <v>13005206</v>
          </cell>
          <cell r="AL2496">
            <v>41456</v>
          </cell>
          <cell r="AM2496" t="str">
            <v>FEMME</v>
          </cell>
          <cell r="AN2496" t="str">
            <v>Célibataire</v>
          </cell>
          <cell r="AP2496" t="str">
            <v xml:space="preserve">9 éme Année </v>
          </cell>
          <cell r="AQ2496">
            <v>3</v>
          </cell>
          <cell r="AR2496">
            <v>1</v>
          </cell>
          <cell r="AS2496">
            <v>45891.25</v>
          </cell>
          <cell r="AT2496" t="str">
            <v>Horaire</v>
          </cell>
          <cell r="AU2496">
            <v>3.7149999999999999</v>
          </cell>
          <cell r="AV2496">
            <v>17</v>
          </cell>
          <cell r="AW2496" t="str">
            <v>00100</v>
          </cell>
          <cell r="AX2496" t="str">
            <v>00003479415</v>
          </cell>
          <cell r="AY2496">
            <v>16</v>
          </cell>
          <cell r="AZ2496" t="str">
            <v>LA POSTE</v>
          </cell>
          <cell r="BA2496" t="str">
            <v>17001000000347941516</v>
          </cell>
          <cell r="BB2496">
            <v>20</v>
          </cell>
          <cell r="BC2496" t="str">
            <v>25 RUE OMAR IBN ASI SIDI HSSINE</v>
          </cell>
          <cell r="BD2496" t="str">
            <v>TUNIS</v>
          </cell>
          <cell r="BG2496">
            <v>55066893</v>
          </cell>
          <cell r="BH2496">
            <v>0</v>
          </cell>
          <cell r="BJ2496" t="str">
            <v>SIDI HASSINE</v>
          </cell>
          <cell r="BK2496" t="str">
            <v>B-P7 AR</v>
          </cell>
          <cell r="BL2496" t="str">
            <v>1.1</v>
          </cell>
          <cell r="BU2496" t="str">
            <v>si</v>
          </cell>
        </row>
        <row r="2497">
          <cell r="B2497">
            <v>2557</v>
          </cell>
          <cell r="C2497" t="str">
            <v>Madame</v>
          </cell>
          <cell r="D2497" t="str">
            <v>EL BANENI ISLEM</v>
          </cell>
          <cell r="E2497" t="str">
            <v>SAGE Tunisia</v>
          </cell>
          <cell r="F2497" t="str">
            <v>PRODUCTION</v>
          </cell>
          <cell r="G2497" t="str">
            <v>Contrôle Qualité</v>
          </cell>
          <cell r="H2497" t="str">
            <v>P6 AV</v>
          </cell>
          <cell r="I2497" t="str">
            <v>ISSAM OUNI</v>
          </cell>
          <cell r="J2497" t="str">
            <v>B</v>
          </cell>
          <cell r="K2497" t="str">
            <v>INDIRECTS</v>
          </cell>
          <cell r="L2497" t="str">
            <v>Variable cost at standard</v>
          </cell>
          <cell r="M2497" t="str">
            <v>Contrôle Qualité</v>
          </cell>
          <cell r="N2497">
            <v>45531</v>
          </cell>
          <cell r="P2497">
            <v>-96</v>
          </cell>
          <cell r="Q2497">
            <v>45615</v>
          </cell>
          <cell r="R2497" t="str">
            <v>maladie</v>
          </cell>
          <cell r="T2497" t="str">
            <v>CDD</v>
          </cell>
          <cell r="U2497" t="str">
            <v>Contractuel</v>
          </cell>
          <cell r="V2497">
            <v>45597</v>
          </cell>
          <cell r="W2497">
            <v>45626</v>
          </cell>
          <cell r="Z2497">
            <v>45531</v>
          </cell>
          <cell r="AA2497">
            <v>8</v>
          </cell>
          <cell r="AB2497">
            <v>2024</v>
          </cell>
          <cell r="AC2497">
            <v>2028</v>
          </cell>
          <cell r="AD2497">
            <v>0.52500000000000002</v>
          </cell>
          <cell r="AE2497" t="str">
            <v>&lt; 1</v>
          </cell>
          <cell r="AF2497">
            <v>38318</v>
          </cell>
          <cell r="AG2497">
            <v>20.284931506849315</v>
          </cell>
          <cell r="AH2497" t="str">
            <v>&lt; 25</v>
          </cell>
          <cell r="AK2497" t="str">
            <v>14374338</v>
          </cell>
          <cell r="AL2497">
            <v>44810</v>
          </cell>
          <cell r="AM2497" t="str">
            <v>FEMME</v>
          </cell>
          <cell r="AN2497" t="str">
            <v>Célibataire</v>
          </cell>
          <cell r="AP2497" t="str">
            <v>BAC</v>
          </cell>
          <cell r="AQ2497">
            <v>3</v>
          </cell>
          <cell r="AR2497">
            <v>1</v>
          </cell>
          <cell r="AS2497">
            <v>45896.25</v>
          </cell>
          <cell r="AT2497" t="str">
            <v>Horaire</v>
          </cell>
          <cell r="AU2497">
            <v>3.8780000000000001</v>
          </cell>
          <cell r="AV2497">
            <v>12</v>
          </cell>
          <cell r="AW2497">
            <v>11500</v>
          </cell>
          <cell r="AX2497" t="str">
            <v>00002449044</v>
          </cell>
          <cell r="AY2497" t="str">
            <v>01</v>
          </cell>
          <cell r="AZ2497" t="str">
            <v>UIB</v>
          </cell>
          <cell r="BA2497" t="str">
            <v>12115000000244904401</v>
          </cell>
          <cell r="BB2497">
            <v>20</v>
          </cell>
          <cell r="BC2497" t="str">
            <v>06 RUE SENIA BEN ABDALLAH</v>
          </cell>
          <cell r="BD2497" t="str">
            <v>MANOUBA</v>
          </cell>
          <cell r="BG2497">
            <v>29843814</v>
          </cell>
          <cell r="BH2497">
            <v>52988672</v>
          </cell>
          <cell r="BJ2497" t="str">
            <v>MANOUBA</v>
          </cell>
          <cell r="BK2497" t="str">
            <v>B-P6 AV</v>
          </cell>
          <cell r="BL2497" t="str">
            <v>1.3</v>
          </cell>
          <cell r="BU2497" t="str">
            <v>Non-Actif</v>
          </cell>
        </row>
        <row r="2498">
          <cell r="B2498">
            <v>2558</v>
          </cell>
          <cell r="C2498" t="str">
            <v>Madame</v>
          </cell>
          <cell r="D2498" t="str">
            <v>ARABI ZAHWA</v>
          </cell>
          <cell r="E2498" t="str">
            <v>SAGE Tunisia</v>
          </cell>
          <cell r="F2498" t="str">
            <v>PRODUCTION</v>
          </cell>
          <cell r="G2498" t="str">
            <v>Couturière</v>
          </cell>
          <cell r="H2498" t="str">
            <v>P7 AR</v>
          </cell>
          <cell r="I2498" t="str">
            <v>FOUED HOMRANI</v>
          </cell>
          <cell r="J2498" t="str">
            <v>A</v>
          </cell>
          <cell r="K2498" t="str">
            <v>DIRECTS</v>
          </cell>
          <cell r="L2498" t="str">
            <v>Variable cost at standard</v>
          </cell>
          <cell r="M2498" t="str">
            <v>Couturière</v>
          </cell>
          <cell r="N2498">
            <v>45526</v>
          </cell>
          <cell r="P2498">
            <v>-65</v>
          </cell>
          <cell r="Q2498">
            <v>45658</v>
          </cell>
          <cell r="R2498" t="str">
            <v>nouvelle opportunité</v>
          </cell>
          <cell r="T2498" t="str">
            <v>CDD</v>
          </cell>
          <cell r="U2498" t="str">
            <v>Contractuel</v>
          </cell>
          <cell r="V2498">
            <v>45627</v>
          </cell>
          <cell r="W2498">
            <v>45657</v>
          </cell>
          <cell r="Z2498">
            <v>45526</v>
          </cell>
          <cell r="AA2498">
            <v>8</v>
          </cell>
          <cell r="AB2498">
            <v>2024</v>
          </cell>
          <cell r="AC2498">
            <v>2028</v>
          </cell>
          <cell r="AD2498">
            <v>0.53888888888888886</v>
          </cell>
          <cell r="AE2498" t="str">
            <v>&lt; 1</v>
          </cell>
          <cell r="AF2498">
            <v>28651</v>
          </cell>
          <cell r="AG2498">
            <v>46.769863013698632</v>
          </cell>
          <cell r="AH2498" t="str">
            <v>&gt;45&lt; 55</v>
          </cell>
          <cell r="AI2498">
            <v>16182244</v>
          </cell>
          <cell r="AJ2498" t="str">
            <v>04</v>
          </cell>
          <cell r="AK2498" t="str">
            <v>04527817</v>
          </cell>
          <cell r="AL2498">
            <v>35403</v>
          </cell>
          <cell r="AM2498" t="str">
            <v>FEMME</v>
          </cell>
          <cell r="AN2498" t="str">
            <v>Marié(e)</v>
          </cell>
          <cell r="AO2498">
            <v>2</v>
          </cell>
          <cell r="AP2498" t="str">
            <v xml:space="preserve">6 éme Année </v>
          </cell>
          <cell r="AQ2498">
            <v>3</v>
          </cell>
          <cell r="AR2498">
            <v>1</v>
          </cell>
          <cell r="AS2498">
            <v>45891.25</v>
          </cell>
          <cell r="AT2498" t="str">
            <v>Horaire</v>
          </cell>
          <cell r="AU2498">
            <v>3.7149999999999999</v>
          </cell>
          <cell r="AV2498">
            <v>14</v>
          </cell>
          <cell r="AW2498" t="str">
            <v>06706</v>
          </cell>
          <cell r="AX2498">
            <v>71007015471</v>
          </cell>
          <cell r="AY2498">
            <v>15</v>
          </cell>
          <cell r="AZ2498" t="str">
            <v>BH</v>
          </cell>
          <cell r="BA2498" t="str">
            <v>14067067100701547115</v>
          </cell>
          <cell r="BB2498">
            <v>20</v>
          </cell>
          <cell r="BC2498" t="str">
            <v>MHAMDIA</v>
          </cell>
          <cell r="BD2498" t="str">
            <v>BEN AROUS</v>
          </cell>
          <cell r="BG2498">
            <v>55425614</v>
          </cell>
          <cell r="BH2498">
            <v>0</v>
          </cell>
          <cell r="BJ2498" t="str">
            <v>MHAMDIA</v>
          </cell>
          <cell r="BK2498" t="str">
            <v>A-P7 AR</v>
          </cell>
          <cell r="BL2498" t="str">
            <v>1.1</v>
          </cell>
          <cell r="BU2498" t="str">
            <v>Non-Actif</v>
          </cell>
        </row>
        <row r="2499">
          <cell r="B2499">
            <v>2559</v>
          </cell>
          <cell r="C2499" t="str">
            <v>Madame</v>
          </cell>
          <cell r="D2499" t="str">
            <v>MOUNA FAZI</v>
          </cell>
          <cell r="E2499" t="str">
            <v>SAGE Tunisia</v>
          </cell>
          <cell r="F2499" t="str">
            <v>PRODUCTION</v>
          </cell>
          <cell r="G2499" t="str">
            <v>Couturière</v>
          </cell>
          <cell r="H2499" t="str">
            <v>P7 AR</v>
          </cell>
          <cell r="I2499" t="str">
            <v>SAFA</v>
          </cell>
          <cell r="J2499" t="str">
            <v>A</v>
          </cell>
          <cell r="K2499" t="str">
            <v>DIRECTS</v>
          </cell>
          <cell r="L2499" t="str">
            <v>Variable cost at standard</v>
          </cell>
          <cell r="M2499" t="str">
            <v>Couturière</v>
          </cell>
          <cell r="N2499">
            <v>45526</v>
          </cell>
          <cell r="P2499">
            <v>-6</v>
          </cell>
          <cell r="T2499" t="str">
            <v>CDD</v>
          </cell>
          <cell r="U2499" t="str">
            <v>Contractuel</v>
          </cell>
          <cell r="V2499">
            <v>45689</v>
          </cell>
          <cell r="W2499">
            <v>45716</v>
          </cell>
          <cell r="Z2499">
            <v>45526</v>
          </cell>
          <cell r="AA2499">
            <v>8</v>
          </cell>
          <cell r="AB2499">
            <v>2024</v>
          </cell>
          <cell r="AC2499">
            <v>2028</v>
          </cell>
          <cell r="AD2499">
            <v>0.53888888888888886</v>
          </cell>
          <cell r="AE2499" t="str">
            <v>&lt; 1</v>
          </cell>
          <cell r="AF2499">
            <v>29528</v>
          </cell>
          <cell r="AG2499">
            <v>44.367123287671234</v>
          </cell>
          <cell r="AH2499" t="str">
            <v>&gt;35&lt; 45</v>
          </cell>
          <cell r="AI2499">
            <v>12277859</v>
          </cell>
          <cell r="AJ2499" t="str">
            <v>02</v>
          </cell>
          <cell r="AK2499" t="str">
            <v>07815497</v>
          </cell>
          <cell r="AL2499">
            <v>43001</v>
          </cell>
          <cell r="AM2499" t="str">
            <v>FEMME</v>
          </cell>
          <cell r="AN2499" t="str">
            <v>Marié(e)</v>
          </cell>
          <cell r="AO2499">
            <v>1</v>
          </cell>
          <cell r="AP2499" t="str">
            <v xml:space="preserve">6 éme Année </v>
          </cell>
          <cell r="AQ2499">
            <v>3</v>
          </cell>
          <cell r="AR2499">
            <v>1</v>
          </cell>
          <cell r="AS2499">
            <v>45891.25</v>
          </cell>
          <cell r="AT2499" t="str">
            <v>Horaire</v>
          </cell>
          <cell r="AU2499">
            <v>3.7149999999999999</v>
          </cell>
          <cell r="AV2499">
            <v>17</v>
          </cell>
          <cell r="AW2499">
            <v>20600</v>
          </cell>
          <cell r="AX2499" t="str">
            <v>00003484278</v>
          </cell>
          <cell r="AY2499">
            <v>64</v>
          </cell>
          <cell r="AZ2499" t="str">
            <v>LA POSTE</v>
          </cell>
          <cell r="BA2499" t="str">
            <v>17206000000348427864</v>
          </cell>
          <cell r="BB2499">
            <v>20</v>
          </cell>
          <cell r="BC2499" t="str">
            <v xml:space="preserve">CITE EL SAHA </v>
          </cell>
          <cell r="BD2499" t="str">
            <v>TUNIS</v>
          </cell>
          <cell r="BG2499">
            <v>24224651</v>
          </cell>
          <cell r="BH2499">
            <v>0</v>
          </cell>
          <cell r="BK2499" t="str">
            <v>A-P7 AR</v>
          </cell>
          <cell r="BL2499" t="str">
            <v>1.1</v>
          </cell>
          <cell r="BT2499">
            <v>336</v>
          </cell>
          <cell r="BU2499" t="str">
            <v>si</v>
          </cell>
        </row>
        <row r="2500">
          <cell r="B2500">
            <v>2560</v>
          </cell>
          <cell r="C2500" t="str">
            <v>Madame</v>
          </cell>
          <cell r="D2500" t="str">
            <v>ABIDI HANENE</v>
          </cell>
          <cell r="E2500" t="str">
            <v>SAGE Tunisia</v>
          </cell>
          <cell r="F2500" t="str">
            <v>PRODUCTION</v>
          </cell>
          <cell r="G2500" t="str">
            <v>Couturière</v>
          </cell>
          <cell r="H2500" t="str">
            <v>P6 AV</v>
          </cell>
          <cell r="I2500" t="str">
            <v>EL KADRI MARIEM</v>
          </cell>
          <cell r="J2500" t="str">
            <v>A</v>
          </cell>
          <cell r="K2500" t="str">
            <v>DIRECTS</v>
          </cell>
          <cell r="L2500" t="str">
            <v>Variable cost at standard</v>
          </cell>
          <cell r="M2500" t="str">
            <v>Couturière</v>
          </cell>
          <cell r="N2500">
            <v>45527</v>
          </cell>
          <cell r="P2500">
            <v>-6</v>
          </cell>
          <cell r="T2500" t="str">
            <v>CDD</v>
          </cell>
          <cell r="U2500" t="str">
            <v>Contractuel</v>
          </cell>
          <cell r="V2500">
            <v>45689</v>
          </cell>
          <cell r="W2500">
            <v>45716</v>
          </cell>
          <cell r="Z2500">
            <v>45526</v>
          </cell>
          <cell r="AA2500">
            <v>8</v>
          </cell>
          <cell r="AB2500">
            <v>2024</v>
          </cell>
          <cell r="AC2500">
            <v>2028</v>
          </cell>
          <cell r="AD2500">
            <v>0.53611111111111109</v>
          </cell>
          <cell r="AE2500" t="str">
            <v>&lt; 1</v>
          </cell>
          <cell r="AF2500">
            <v>28855</v>
          </cell>
          <cell r="AG2500">
            <v>46.210958904109589</v>
          </cell>
          <cell r="AH2500" t="str">
            <v>&gt;45&lt; 55</v>
          </cell>
          <cell r="AI2500">
            <v>12485794</v>
          </cell>
          <cell r="AJ2500" t="str">
            <v>09</v>
          </cell>
          <cell r="AK2500" t="str">
            <v>07073327</v>
          </cell>
          <cell r="AL2500">
            <v>40896</v>
          </cell>
          <cell r="AM2500" t="str">
            <v>FEMME</v>
          </cell>
          <cell r="AN2500" t="str">
            <v>Marié(e)</v>
          </cell>
          <cell r="AO2500">
            <v>2</v>
          </cell>
          <cell r="AP2500" t="str">
            <v>2 éme Année Secondaire</v>
          </cell>
          <cell r="AQ2500">
            <v>3</v>
          </cell>
          <cell r="AR2500">
            <v>1</v>
          </cell>
          <cell r="AS2500">
            <v>45892.25</v>
          </cell>
          <cell r="AT2500" t="str">
            <v>Horaire</v>
          </cell>
          <cell r="AU2500">
            <v>3.7149999999999999</v>
          </cell>
          <cell r="AV2500">
            <v>17</v>
          </cell>
          <cell r="AW2500" t="str">
            <v>00100</v>
          </cell>
          <cell r="AX2500" t="str">
            <v>00003482582</v>
          </cell>
          <cell r="AY2500">
            <v>21</v>
          </cell>
          <cell r="AZ2500" t="str">
            <v>LA POSTE</v>
          </cell>
          <cell r="BA2500" t="str">
            <v>17001000000348258221</v>
          </cell>
          <cell r="BB2500">
            <v>20</v>
          </cell>
          <cell r="BC2500" t="str">
            <v>RUE NSSIM EL MOUROUJ 2</v>
          </cell>
          <cell r="BD2500" t="str">
            <v>TUNIS</v>
          </cell>
          <cell r="BG2500">
            <v>22740865</v>
          </cell>
          <cell r="BH2500">
            <v>0</v>
          </cell>
          <cell r="BJ2500" t="str">
            <v>MOUROUJ 2</v>
          </cell>
          <cell r="BK2500" t="str">
            <v>A-P6 AV</v>
          </cell>
          <cell r="BL2500" t="str">
            <v>1.1</v>
          </cell>
          <cell r="BU2500" t="str">
            <v>si</v>
          </cell>
        </row>
        <row r="2501">
          <cell r="B2501">
            <v>2561</v>
          </cell>
          <cell r="C2501" t="str">
            <v>Madame</v>
          </cell>
          <cell r="D2501" t="str">
            <v>KHALOUI INTISSAR</v>
          </cell>
          <cell r="E2501" t="str">
            <v>SAGE Tunisia</v>
          </cell>
          <cell r="F2501" t="str">
            <v>QUALITE</v>
          </cell>
          <cell r="G2501" t="str">
            <v>Fire W</v>
          </cell>
          <cell r="H2501" t="str">
            <v>CR3</v>
          </cell>
          <cell r="I2501" t="str">
            <v>Fakhri</v>
          </cell>
          <cell r="J2501" t="str">
            <v>A</v>
          </cell>
          <cell r="K2501" t="str">
            <v>INDIRECTS</v>
          </cell>
          <cell r="L2501" t="str">
            <v>Variable cost at standard</v>
          </cell>
          <cell r="M2501" t="str">
            <v>Fire W</v>
          </cell>
          <cell r="N2501">
            <v>45526</v>
          </cell>
          <cell r="P2501">
            <v>25</v>
          </cell>
          <cell r="T2501" t="str">
            <v>CDD</v>
          </cell>
          <cell r="U2501" t="str">
            <v>Contractuel</v>
          </cell>
          <cell r="V2501">
            <v>45689</v>
          </cell>
          <cell r="W2501">
            <v>45747</v>
          </cell>
          <cell r="Z2501">
            <v>45526</v>
          </cell>
          <cell r="AA2501">
            <v>8</v>
          </cell>
          <cell r="AB2501">
            <v>2024</v>
          </cell>
          <cell r="AC2501">
            <v>2028</v>
          </cell>
          <cell r="AD2501">
            <v>0.53888888888888886</v>
          </cell>
          <cell r="AE2501" t="str">
            <v>&lt; 1</v>
          </cell>
          <cell r="AF2501">
            <v>35848</v>
          </cell>
          <cell r="AG2501">
            <v>27.052054794520547</v>
          </cell>
          <cell r="AH2501" t="str">
            <v>&gt;25&lt; 35</v>
          </cell>
          <cell r="AK2501" t="str">
            <v>07488312</v>
          </cell>
          <cell r="AL2501">
            <v>45345</v>
          </cell>
          <cell r="AM2501" t="str">
            <v>FEMME</v>
          </cell>
          <cell r="AN2501" t="str">
            <v>Célibataire</v>
          </cell>
          <cell r="AP2501" t="str">
            <v>BAC+ BTS COMMERCE INTERNATIONNAL</v>
          </cell>
          <cell r="AQ2501">
            <v>3</v>
          </cell>
          <cell r="AR2501">
            <v>1</v>
          </cell>
          <cell r="AS2501">
            <v>45891.25</v>
          </cell>
          <cell r="AT2501" t="str">
            <v>Horaire</v>
          </cell>
          <cell r="AU2501">
            <v>3.8780000000000001</v>
          </cell>
          <cell r="AV2501">
            <v>17</v>
          </cell>
          <cell r="AW2501">
            <v>53594</v>
          </cell>
          <cell r="AX2501" t="str">
            <v>01721187470</v>
          </cell>
          <cell r="AY2501">
            <v>49</v>
          </cell>
          <cell r="AZ2501" t="str">
            <v>LA POSTE</v>
          </cell>
          <cell r="BA2501" t="str">
            <v>17535940172118747049</v>
          </cell>
          <cell r="BB2501">
            <v>20</v>
          </cell>
          <cell r="BC2501" t="str">
            <v xml:space="preserve">SANHEJA OUED ELIL </v>
          </cell>
          <cell r="BD2501" t="str">
            <v>MANOUBA</v>
          </cell>
          <cell r="BG2501">
            <v>25446940</v>
          </cell>
          <cell r="BH2501">
            <v>0</v>
          </cell>
          <cell r="BJ2501" t="str">
            <v>SANHEJA</v>
          </cell>
          <cell r="BK2501" t="str">
            <v>A-CR3</v>
          </cell>
          <cell r="BL2501" t="str">
            <v>1.3</v>
          </cell>
          <cell r="BT2501">
            <v>364</v>
          </cell>
          <cell r="BU2501" t="str">
            <v>si</v>
          </cell>
        </row>
        <row r="2502">
          <cell r="B2502">
            <v>2562</v>
          </cell>
          <cell r="C2502" t="str">
            <v>Madame</v>
          </cell>
          <cell r="D2502" t="str">
            <v>HOUIMLI AHLEM</v>
          </cell>
          <cell r="E2502" t="str">
            <v>SAGE Tunisia</v>
          </cell>
          <cell r="F2502" t="str">
            <v>PRODUCTION</v>
          </cell>
          <cell r="G2502" t="str">
            <v>Contrôle Qualité</v>
          </cell>
          <cell r="H2502" t="str">
            <v>P6 AR</v>
          </cell>
          <cell r="I2502" t="str">
            <v>Bel Hadj Mohamed</v>
          </cell>
          <cell r="J2502" t="str">
            <v>A</v>
          </cell>
          <cell r="K2502" t="str">
            <v>INDIRECTS</v>
          </cell>
          <cell r="L2502" t="str">
            <v>Variable cost at standard</v>
          </cell>
          <cell r="M2502" t="str">
            <v>Contrôle Qualité</v>
          </cell>
          <cell r="N2502">
            <v>45531</v>
          </cell>
          <cell r="P2502">
            <v>-157</v>
          </cell>
          <cell r="Q2502">
            <v>45536</v>
          </cell>
          <cell r="R2502" t="str">
            <v>probléme d'intégration</v>
          </cell>
          <cell r="T2502" t="str">
            <v>CDD</v>
          </cell>
          <cell r="U2502" t="str">
            <v>Contractuel</v>
          </cell>
          <cell r="V2502">
            <v>45531</v>
          </cell>
          <cell r="W2502">
            <v>45565</v>
          </cell>
          <cell r="Z2502">
            <v>45531</v>
          </cell>
          <cell r="AA2502">
            <v>8</v>
          </cell>
          <cell r="AB2502">
            <v>2024</v>
          </cell>
          <cell r="AC2502">
            <v>2028</v>
          </cell>
          <cell r="AD2502">
            <v>0.52500000000000002</v>
          </cell>
          <cell r="AE2502" t="str">
            <v>&lt; 1</v>
          </cell>
          <cell r="AF2502">
            <v>30949</v>
          </cell>
          <cell r="AG2502">
            <v>40.473972602739728</v>
          </cell>
          <cell r="AH2502" t="str">
            <v>&gt;35&lt; 45</v>
          </cell>
          <cell r="AI2502">
            <v>12969717</v>
          </cell>
          <cell r="AJ2502" t="str">
            <v>06</v>
          </cell>
          <cell r="AK2502" t="str">
            <v>04733620</v>
          </cell>
          <cell r="AL2502">
            <v>38835</v>
          </cell>
          <cell r="AM2502" t="str">
            <v>FEMME</v>
          </cell>
          <cell r="AN2502" t="str">
            <v>Célibataire</v>
          </cell>
          <cell r="AP2502" t="str">
            <v>BAC</v>
          </cell>
          <cell r="AQ2502">
            <v>3</v>
          </cell>
          <cell r="AR2502">
            <v>1</v>
          </cell>
          <cell r="AS2502">
            <v>45896.25</v>
          </cell>
          <cell r="AT2502" t="str">
            <v>Horaire</v>
          </cell>
          <cell r="AU2502">
            <v>3.8780000000000001</v>
          </cell>
          <cell r="AV2502">
            <v>17</v>
          </cell>
          <cell r="AW2502" t="str">
            <v>00100</v>
          </cell>
          <cell r="AX2502" t="str">
            <v>00000077563</v>
          </cell>
          <cell r="AY2502" t="str">
            <v>08</v>
          </cell>
          <cell r="AZ2502" t="str">
            <v>LA POSTE</v>
          </cell>
          <cell r="BA2502" t="str">
            <v>17001000000007756308</v>
          </cell>
          <cell r="BB2502">
            <v>20</v>
          </cell>
          <cell r="BC2502" t="str">
            <v xml:space="preserve">13 RUE 42369 CITE EL MECHTEL </v>
          </cell>
          <cell r="BD2502" t="str">
            <v>TUNIS</v>
          </cell>
          <cell r="BG2502">
            <v>52883315</v>
          </cell>
          <cell r="BH2502">
            <v>0</v>
          </cell>
          <cell r="BK2502" t="str">
            <v>A-P6 AR</v>
          </cell>
          <cell r="BL2502" t="str">
            <v>1.3</v>
          </cell>
          <cell r="BU2502" t="str">
            <v>non-Actif</v>
          </cell>
        </row>
        <row r="2503">
          <cell r="B2503">
            <v>2563</v>
          </cell>
          <cell r="C2503" t="str">
            <v>Madame</v>
          </cell>
          <cell r="D2503" t="str">
            <v>HOUIMLI RIM</v>
          </cell>
          <cell r="E2503" t="str">
            <v>SAGE Tunisia</v>
          </cell>
          <cell r="F2503" t="str">
            <v>PRODUCTION</v>
          </cell>
          <cell r="G2503" t="str">
            <v>Couturière</v>
          </cell>
          <cell r="H2503" t="str">
            <v>P7 AR</v>
          </cell>
          <cell r="I2503" t="str">
            <v>FAYCEL</v>
          </cell>
          <cell r="J2503" t="str">
            <v>B</v>
          </cell>
          <cell r="K2503" t="str">
            <v>DIRECTS</v>
          </cell>
          <cell r="L2503" t="str">
            <v>Variable cost at standard</v>
          </cell>
          <cell r="M2503" t="str">
            <v>Couturière</v>
          </cell>
          <cell r="N2503">
            <v>45526</v>
          </cell>
          <cell r="P2503">
            <v>-6</v>
          </cell>
          <cell r="T2503" t="str">
            <v>CDD</v>
          </cell>
          <cell r="U2503" t="str">
            <v>Contractuel</v>
          </cell>
          <cell r="V2503">
            <v>45689</v>
          </cell>
          <cell r="W2503">
            <v>45716</v>
          </cell>
          <cell r="Z2503">
            <v>45526</v>
          </cell>
          <cell r="AA2503">
            <v>8</v>
          </cell>
          <cell r="AB2503">
            <v>2024</v>
          </cell>
          <cell r="AC2503">
            <v>2028</v>
          </cell>
          <cell r="AD2503">
            <v>0.53888888888888886</v>
          </cell>
          <cell r="AE2503" t="str">
            <v>&lt; 1</v>
          </cell>
          <cell r="AF2503">
            <v>27062</v>
          </cell>
          <cell r="AG2503">
            <v>51.123287671232873</v>
          </cell>
          <cell r="AH2503" t="str">
            <v>&gt;45&lt; 55</v>
          </cell>
          <cell r="AI2503">
            <v>11695837</v>
          </cell>
          <cell r="AJ2503" t="str">
            <v>03</v>
          </cell>
          <cell r="AK2503" t="str">
            <v>04638459</v>
          </cell>
          <cell r="AL2503">
            <v>40214</v>
          </cell>
          <cell r="AM2503" t="str">
            <v>FEMME</v>
          </cell>
          <cell r="AN2503" t="str">
            <v>Marié(e)</v>
          </cell>
          <cell r="AO2503">
            <v>1</v>
          </cell>
          <cell r="AP2503" t="str">
            <v xml:space="preserve">6 éme Année </v>
          </cell>
          <cell r="AQ2503">
            <v>3</v>
          </cell>
          <cell r="AR2503">
            <v>1</v>
          </cell>
          <cell r="AS2503">
            <v>45891.25</v>
          </cell>
          <cell r="AT2503" t="str">
            <v>Horaire</v>
          </cell>
          <cell r="AU2503">
            <v>3.7149999999999999</v>
          </cell>
          <cell r="AV2503">
            <v>17</v>
          </cell>
          <cell r="AW2503" t="str">
            <v>00100</v>
          </cell>
          <cell r="AX2503" t="str">
            <v>00003479914</v>
          </cell>
          <cell r="AY2503">
            <v>71</v>
          </cell>
          <cell r="AZ2503" t="str">
            <v>LA POSTE</v>
          </cell>
          <cell r="BA2503" t="str">
            <v>17001000000347991471</v>
          </cell>
          <cell r="BB2503">
            <v>20</v>
          </cell>
          <cell r="BC2503" t="str">
            <v>13 RUE 42369 CITE EL MECHTEL HRAIRIA</v>
          </cell>
          <cell r="BD2503" t="str">
            <v>TUNIS</v>
          </cell>
          <cell r="BG2503">
            <v>50925825</v>
          </cell>
          <cell r="BH2503">
            <v>0</v>
          </cell>
          <cell r="BJ2503" t="str">
            <v>HRAIRIA</v>
          </cell>
          <cell r="BK2503" t="str">
            <v>B-P7 AR</v>
          </cell>
          <cell r="BL2503" t="str">
            <v>1.1</v>
          </cell>
          <cell r="BU2503" t="str">
            <v>si</v>
          </cell>
        </row>
        <row r="2504">
          <cell r="B2504">
            <v>2564</v>
          </cell>
          <cell r="C2504" t="str">
            <v>Madame</v>
          </cell>
          <cell r="D2504" t="str">
            <v>MAAMOURI TAKWA</v>
          </cell>
          <cell r="E2504" t="str">
            <v>SAGE Tunisia</v>
          </cell>
          <cell r="F2504" t="str">
            <v>PRODUCTION</v>
          </cell>
          <cell r="G2504" t="str">
            <v>CAMPO</v>
          </cell>
          <cell r="H2504" t="str">
            <v>P6 AR</v>
          </cell>
          <cell r="I2504" t="str">
            <v>MOHAMED MAALAOUI</v>
          </cell>
          <cell r="J2504" t="str">
            <v>A</v>
          </cell>
          <cell r="K2504" t="str">
            <v>DIRECTS</v>
          </cell>
          <cell r="L2504" t="str">
            <v>Variable cost at standard</v>
          </cell>
          <cell r="M2504" t="str">
            <v>CAMPO</v>
          </cell>
          <cell r="N2504">
            <v>45526</v>
          </cell>
          <cell r="P2504">
            <v>-126</v>
          </cell>
          <cell r="Q2504">
            <v>45600</v>
          </cell>
          <cell r="R2504" t="str">
            <v>discipline</v>
          </cell>
          <cell r="T2504" t="str">
            <v>CDD</v>
          </cell>
          <cell r="U2504" t="str">
            <v>Contractuel</v>
          </cell>
          <cell r="V2504">
            <v>45526</v>
          </cell>
          <cell r="W2504">
            <v>45596</v>
          </cell>
          <cell r="Z2504">
            <v>45526</v>
          </cell>
          <cell r="AA2504">
            <v>8</v>
          </cell>
          <cell r="AB2504">
            <v>2024</v>
          </cell>
          <cell r="AC2504">
            <v>2028</v>
          </cell>
          <cell r="AD2504">
            <v>0.53888888888888886</v>
          </cell>
          <cell r="AE2504" t="str">
            <v>&lt; 1</v>
          </cell>
          <cell r="AF2504">
            <v>35586</v>
          </cell>
          <cell r="AG2504">
            <v>27.769863013698629</v>
          </cell>
          <cell r="AH2504" t="str">
            <v>&gt;25&lt; 35</v>
          </cell>
          <cell r="AI2504">
            <v>17032303</v>
          </cell>
          <cell r="AJ2504" t="str">
            <v>08</v>
          </cell>
          <cell r="AK2504" t="str">
            <v>11659791</v>
          </cell>
          <cell r="AL2504">
            <v>42606</v>
          </cell>
          <cell r="AM2504" t="str">
            <v>FEMME</v>
          </cell>
          <cell r="AN2504" t="str">
            <v>Célibataire</v>
          </cell>
          <cell r="AP2504" t="str">
            <v>BAC</v>
          </cell>
          <cell r="AQ2504">
            <v>3</v>
          </cell>
          <cell r="AR2504">
            <v>1</v>
          </cell>
          <cell r="AS2504">
            <v>45891.25</v>
          </cell>
          <cell r="AT2504" t="str">
            <v>Horaire</v>
          </cell>
          <cell r="AU2504">
            <v>3.7149999999999999</v>
          </cell>
          <cell r="AV2504">
            <v>17</v>
          </cell>
          <cell r="AW2504" t="str">
            <v>00100</v>
          </cell>
          <cell r="AX2504" t="str">
            <v>00003061147</v>
          </cell>
          <cell r="AY2504">
            <v>28</v>
          </cell>
          <cell r="AZ2504" t="str">
            <v>LA POSTE</v>
          </cell>
          <cell r="BA2504" t="str">
            <v>17001000000306114728</v>
          </cell>
          <cell r="BB2504">
            <v>20</v>
          </cell>
          <cell r="BC2504" t="str">
            <v>10 CITE HAMEM CHAT RUE KHDHERI SIDI HSSINE</v>
          </cell>
          <cell r="BD2504" t="str">
            <v>TUNIS</v>
          </cell>
          <cell r="BG2504">
            <v>27299416</v>
          </cell>
          <cell r="BH2504">
            <v>0</v>
          </cell>
          <cell r="BJ2504" t="str">
            <v>SIDI HASSINE</v>
          </cell>
          <cell r="BK2504" t="str">
            <v>CAMPO C</v>
          </cell>
          <cell r="BL2504" t="str">
            <v>1.1</v>
          </cell>
          <cell r="BU2504" t="str">
            <v>Non-Actif</v>
          </cell>
        </row>
        <row r="2505">
          <cell r="B2505">
            <v>2565</v>
          </cell>
          <cell r="C2505" t="str">
            <v>Madame</v>
          </cell>
          <cell r="D2505" t="str">
            <v>ABBASSI MANEL</v>
          </cell>
          <cell r="E2505" t="str">
            <v>SAGE Tunisia</v>
          </cell>
          <cell r="F2505" t="str">
            <v>QUALITE</v>
          </cell>
          <cell r="G2505" t="str">
            <v>Fire W</v>
          </cell>
          <cell r="H2505" t="str">
            <v>P6 AV</v>
          </cell>
          <cell r="I2505" t="str">
            <v>Malek weslati</v>
          </cell>
          <cell r="J2505" t="str">
            <v>B</v>
          </cell>
          <cell r="K2505" t="str">
            <v>INDIRECTS</v>
          </cell>
          <cell r="L2505" t="str">
            <v>Variable cost at standard</v>
          </cell>
          <cell r="M2505" t="str">
            <v>Fire W</v>
          </cell>
          <cell r="N2505">
            <v>45530</v>
          </cell>
          <cell r="P2505">
            <v>55</v>
          </cell>
          <cell r="T2505" t="str">
            <v>CDD</v>
          </cell>
          <cell r="U2505" t="str">
            <v>Contractuel</v>
          </cell>
          <cell r="V2505">
            <v>45689</v>
          </cell>
          <cell r="W2505">
            <v>45777</v>
          </cell>
          <cell r="Z2505">
            <v>45530</v>
          </cell>
          <cell r="AA2505">
            <v>8</v>
          </cell>
          <cell r="AB2505">
            <v>2024</v>
          </cell>
          <cell r="AC2505">
            <v>2028</v>
          </cell>
          <cell r="AD2505">
            <v>0.52777777777777779</v>
          </cell>
          <cell r="AE2505" t="str">
            <v>&lt; 1</v>
          </cell>
          <cell r="AF2505">
            <v>36181</v>
          </cell>
          <cell r="AG2505">
            <v>26.139726027397259</v>
          </cell>
          <cell r="AH2505" t="str">
            <v>&gt;25&lt; 35</v>
          </cell>
          <cell r="AK2505" t="str">
            <v>14279481</v>
          </cell>
          <cell r="AL2505">
            <v>43383</v>
          </cell>
          <cell r="AM2505" t="str">
            <v>FEMME</v>
          </cell>
          <cell r="AN2505" t="str">
            <v>Célibataire</v>
          </cell>
          <cell r="AP2505" t="str">
            <v>BAC LETTRE +1 ITALIEN</v>
          </cell>
          <cell r="AQ2505">
            <v>3</v>
          </cell>
          <cell r="AR2505">
            <v>1</v>
          </cell>
          <cell r="AS2505">
            <v>45895.25</v>
          </cell>
          <cell r="AT2505" t="str">
            <v>Horaire</v>
          </cell>
          <cell r="AU2505">
            <v>3.8780000000000001</v>
          </cell>
          <cell r="AV2505">
            <v>17</v>
          </cell>
          <cell r="AW2505">
            <v>20600</v>
          </cell>
          <cell r="AX2505" t="str">
            <v>00003483385</v>
          </cell>
          <cell r="AY2505">
            <v>27</v>
          </cell>
          <cell r="AZ2505" t="str">
            <v>LA POSTE</v>
          </cell>
          <cell r="BA2505" t="str">
            <v>17206000000348338527</v>
          </cell>
          <cell r="BB2505">
            <v>20</v>
          </cell>
          <cell r="BC2505" t="str">
            <v>GOBAAA OUED ELLIL MANOUBA</v>
          </cell>
          <cell r="BD2505" t="str">
            <v>MANOUBA</v>
          </cell>
          <cell r="BG2505">
            <v>22558369</v>
          </cell>
          <cell r="BH2505">
            <v>20701420</v>
          </cell>
          <cell r="BJ2505" t="str">
            <v>GOBAA</v>
          </cell>
          <cell r="BK2505" t="str">
            <v>B-P6 AV</v>
          </cell>
          <cell r="BL2505" t="str">
            <v>1.3</v>
          </cell>
          <cell r="BT2505">
            <v>1114</v>
          </cell>
          <cell r="BU2505" t="str">
            <v>si</v>
          </cell>
        </row>
        <row r="2506">
          <cell r="B2506">
            <v>2566</v>
          </cell>
          <cell r="C2506" t="str">
            <v>Madame</v>
          </cell>
          <cell r="D2506" t="str">
            <v>ELHAMDI ISLEM</v>
          </cell>
          <cell r="E2506" t="str">
            <v>SAGE Tunisia</v>
          </cell>
          <cell r="F2506" t="str">
            <v>PRODUCTION</v>
          </cell>
          <cell r="G2506" t="str">
            <v>CAMPO</v>
          </cell>
          <cell r="H2506" t="str">
            <v>P6 AR</v>
          </cell>
          <cell r="I2506" t="str">
            <v>MOHAMED MAALAOUI</v>
          </cell>
          <cell r="J2506" t="str">
            <v>B</v>
          </cell>
          <cell r="K2506" t="str">
            <v>DIRECTS</v>
          </cell>
          <cell r="L2506" t="str">
            <v>Variable cost at standard</v>
          </cell>
          <cell r="M2506" t="str">
            <v>CAMPO</v>
          </cell>
          <cell r="N2506">
            <v>45526</v>
          </cell>
          <cell r="P2506">
            <v>-157</v>
          </cell>
          <cell r="Q2506">
            <v>45567</v>
          </cell>
          <cell r="R2506" t="str">
            <v>Etude</v>
          </cell>
          <cell r="T2506" t="str">
            <v>CDD</v>
          </cell>
          <cell r="U2506" t="str">
            <v>Contractuel</v>
          </cell>
          <cell r="V2506">
            <v>45526</v>
          </cell>
          <cell r="W2506">
            <v>45565</v>
          </cell>
          <cell r="Z2506">
            <v>45526</v>
          </cell>
          <cell r="AA2506">
            <v>8</v>
          </cell>
          <cell r="AB2506">
            <v>2024</v>
          </cell>
          <cell r="AC2506">
            <v>2028</v>
          </cell>
          <cell r="AD2506">
            <v>0.53888888888888886</v>
          </cell>
          <cell r="AE2506" t="str">
            <v>&lt; 1</v>
          </cell>
          <cell r="AF2506">
            <v>37070</v>
          </cell>
          <cell r="AG2506">
            <v>23.704109589041096</v>
          </cell>
          <cell r="AH2506" t="str">
            <v>&lt; 25</v>
          </cell>
          <cell r="AK2506" t="str">
            <v>14366419</v>
          </cell>
          <cell r="AL2506">
            <v>43791</v>
          </cell>
          <cell r="AM2506" t="str">
            <v>FEMME</v>
          </cell>
          <cell r="AN2506" t="str">
            <v>Célibataire</v>
          </cell>
          <cell r="AP2506" t="str">
            <v>BAC</v>
          </cell>
          <cell r="AQ2506">
            <v>3</v>
          </cell>
          <cell r="AR2506">
            <v>1</v>
          </cell>
          <cell r="AS2506">
            <v>45891.25</v>
          </cell>
          <cell r="AT2506" t="str">
            <v>Horaire</v>
          </cell>
          <cell r="AU2506">
            <v>3.7149999999999999</v>
          </cell>
          <cell r="AV2506">
            <v>17</v>
          </cell>
          <cell r="AW2506" t="str">
            <v>00100</v>
          </cell>
          <cell r="AX2506" t="str">
            <v>00003295811</v>
          </cell>
          <cell r="AY2506">
            <v>62</v>
          </cell>
          <cell r="AZ2506" t="str">
            <v>LA POSTE</v>
          </cell>
          <cell r="BA2506" t="str">
            <v>17001000000329581162</v>
          </cell>
          <cell r="BB2506">
            <v>20</v>
          </cell>
          <cell r="BC2506" t="str">
            <v>EL MORNAGUIA</v>
          </cell>
          <cell r="BD2506" t="str">
            <v>MANOUBA</v>
          </cell>
          <cell r="BG2506">
            <v>54269970</v>
          </cell>
          <cell r="BH2506">
            <v>0</v>
          </cell>
          <cell r="BJ2506" t="str">
            <v>MORNAGUIA</v>
          </cell>
          <cell r="BK2506" t="str">
            <v>CAMPO C</v>
          </cell>
          <cell r="BL2506" t="str">
            <v>1.1</v>
          </cell>
          <cell r="BU2506" t="str">
            <v>Non-Actif</v>
          </cell>
        </row>
        <row r="2507">
          <cell r="B2507">
            <v>2567</v>
          </cell>
          <cell r="C2507" t="str">
            <v>Madame</v>
          </cell>
          <cell r="D2507" t="str">
            <v>DRIDI AOUATEF</v>
          </cell>
          <cell r="E2507" t="str">
            <v>SAGE Tunisia</v>
          </cell>
          <cell r="F2507" t="str">
            <v>PRODUCTION</v>
          </cell>
          <cell r="G2507" t="str">
            <v>Couturière</v>
          </cell>
          <cell r="H2507" t="str">
            <v>P7 AR</v>
          </cell>
          <cell r="I2507" t="str">
            <v>FAYCEL</v>
          </cell>
          <cell r="J2507" t="str">
            <v>B</v>
          </cell>
          <cell r="K2507" t="str">
            <v>DIRECTS</v>
          </cell>
          <cell r="L2507" t="str">
            <v>Variable cost at standard</v>
          </cell>
          <cell r="M2507" t="str">
            <v>Couturière</v>
          </cell>
          <cell r="N2507">
            <v>45526</v>
          </cell>
          <cell r="P2507">
            <v>-6</v>
          </cell>
          <cell r="T2507" t="str">
            <v>CDD</v>
          </cell>
          <cell r="U2507" t="str">
            <v>Contractuel</v>
          </cell>
          <cell r="V2507">
            <v>45689</v>
          </cell>
          <cell r="W2507">
            <v>45716</v>
          </cell>
          <cell r="Z2507">
            <v>45526</v>
          </cell>
          <cell r="AA2507">
            <v>8</v>
          </cell>
          <cell r="AB2507">
            <v>2024</v>
          </cell>
          <cell r="AC2507">
            <v>2028</v>
          </cell>
          <cell r="AD2507">
            <v>0.53888888888888886</v>
          </cell>
          <cell r="AE2507" t="str">
            <v>&lt; 1</v>
          </cell>
          <cell r="AF2507">
            <v>28055</v>
          </cell>
          <cell r="AG2507">
            <v>48.402739726027399</v>
          </cell>
          <cell r="AH2507" t="str">
            <v>&gt;45&lt; 55</v>
          </cell>
          <cell r="AK2507" t="str">
            <v>04648557</v>
          </cell>
          <cell r="AL2507">
            <v>44433</v>
          </cell>
          <cell r="AM2507" t="str">
            <v>FEMME</v>
          </cell>
          <cell r="AN2507" t="str">
            <v>Marié(e)</v>
          </cell>
          <cell r="AO2507">
            <v>1</v>
          </cell>
          <cell r="AP2507" t="str">
            <v>9éme anneé</v>
          </cell>
          <cell r="AQ2507">
            <v>3</v>
          </cell>
          <cell r="AR2507">
            <v>1</v>
          </cell>
          <cell r="AS2507">
            <v>45891.25</v>
          </cell>
          <cell r="AT2507" t="str">
            <v>Horaire</v>
          </cell>
          <cell r="AU2507">
            <v>3.7149999999999999</v>
          </cell>
          <cell r="AV2507" t="str">
            <v>08</v>
          </cell>
          <cell r="AW2507" t="str">
            <v>00900</v>
          </cell>
          <cell r="AX2507" t="str">
            <v>06820091882</v>
          </cell>
          <cell r="AY2507">
            <v>70</v>
          </cell>
          <cell r="AZ2507" t="str">
            <v>BIAT</v>
          </cell>
          <cell r="BA2507" t="str">
            <v>08009000682009188270</v>
          </cell>
          <cell r="BB2507">
            <v>20</v>
          </cell>
          <cell r="BC2507" t="str">
            <v>CITE MESTIRI SIDI HSSINE</v>
          </cell>
          <cell r="BD2507" t="str">
            <v>TUNIS</v>
          </cell>
          <cell r="BG2507">
            <v>24510535</v>
          </cell>
          <cell r="BH2507">
            <v>0</v>
          </cell>
          <cell r="BJ2507" t="str">
            <v>SIDI HASSINE</v>
          </cell>
          <cell r="BK2507" t="str">
            <v>B-P7 AR</v>
          </cell>
          <cell r="BL2507" t="str">
            <v>1.1</v>
          </cell>
          <cell r="BU2507" t="str">
            <v>si</v>
          </cell>
        </row>
        <row r="2508">
          <cell r="B2508">
            <v>2568</v>
          </cell>
          <cell r="C2508" t="str">
            <v>Madame</v>
          </cell>
          <cell r="D2508" t="str">
            <v>JOUINI HANENE</v>
          </cell>
          <cell r="E2508" t="str">
            <v>SAGE Tunisia</v>
          </cell>
          <cell r="F2508" t="str">
            <v>COUPE</v>
          </cell>
          <cell r="G2508" t="str">
            <v>COUPEUR</v>
          </cell>
          <cell r="H2508" t="str">
            <v>COUPE</v>
          </cell>
          <cell r="I2508" t="str">
            <v>HAITHEM SLAMA</v>
          </cell>
          <cell r="K2508" t="str">
            <v>DIRECTS</v>
          </cell>
          <cell r="L2508" t="str">
            <v>Variable cost at standard</v>
          </cell>
          <cell r="M2508" t="str">
            <v>COUPEUR</v>
          </cell>
          <cell r="N2508">
            <v>45530</v>
          </cell>
          <cell r="P2508">
            <v>-6</v>
          </cell>
          <cell r="T2508" t="str">
            <v>CDD</v>
          </cell>
          <cell r="U2508" t="str">
            <v>Contractuel</v>
          </cell>
          <cell r="V2508">
            <v>45689</v>
          </cell>
          <cell r="W2508">
            <v>45716</v>
          </cell>
          <cell r="Z2508">
            <v>45530</v>
          </cell>
          <cell r="AA2508">
            <v>8</v>
          </cell>
          <cell r="AB2508">
            <v>2024</v>
          </cell>
          <cell r="AC2508">
            <v>2028</v>
          </cell>
          <cell r="AD2508">
            <v>0.52777777777777779</v>
          </cell>
          <cell r="AE2508" t="str">
            <v>&lt; 1</v>
          </cell>
          <cell r="AF2508">
            <v>32230</v>
          </cell>
          <cell r="AG2508">
            <v>36.964383561643835</v>
          </cell>
          <cell r="AH2508" t="str">
            <v>&gt;35&lt; 45</v>
          </cell>
          <cell r="AI2508">
            <v>17071199</v>
          </cell>
          <cell r="AJ2508" t="str">
            <v>03</v>
          </cell>
          <cell r="AK2508" t="str">
            <v>09503652</v>
          </cell>
          <cell r="AL2508">
            <v>44860</v>
          </cell>
          <cell r="AM2508" t="str">
            <v>FEMME</v>
          </cell>
          <cell r="AN2508" t="str">
            <v>Marié(e)</v>
          </cell>
          <cell r="AO2508">
            <v>2</v>
          </cell>
          <cell r="AP2508" t="str">
            <v>BAC</v>
          </cell>
          <cell r="AQ2508">
            <v>3</v>
          </cell>
          <cell r="AR2508">
            <v>1</v>
          </cell>
          <cell r="AS2508">
            <v>45895.25</v>
          </cell>
          <cell r="AT2508" t="str">
            <v>Horaire</v>
          </cell>
          <cell r="AU2508">
            <v>3.7149999999999999</v>
          </cell>
          <cell r="AV2508">
            <v>12</v>
          </cell>
          <cell r="AW2508" t="str">
            <v>05500</v>
          </cell>
          <cell r="AX2508" t="str">
            <v>00002432235</v>
          </cell>
          <cell r="AY2508">
            <v>69</v>
          </cell>
          <cell r="AZ2508" t="str">
            <v>UIB</v>
          </cell>
          <cell r="BA2508" t="str">
            <v>12055000000243223569</v>
          </cell>
          <cell r="BB2508">
            <v>20</v>
          </cell>
          <cell r="BC2508" t="str">
            <v>SIDI ALI HATTAB MORNAGIA</v>
          </cell>
          <cell r="BD2508" t="str">
            <v>MANOUBA</v>
          </cell>
          <cell r="BG2508">
            <v>56553599</v>
          </cell>
          <cell r="BH2508">
            <v>0</v>
          </cell>
          <cell r="BJ2508" t="str">
            <v>MORNAGUIA</v>
          </cell>
          <cell r="BK2508" t="str">
            <v>-COUPE</v>
          </cell>
          <cell r="BL2508" t="str">
            <v>1.1</v>
          </cell>
          <cell r="BT2508">
            <v>930</v>
          </cell>
          <cell r="BU2508" t="str">
            <v>si</v>
          </cell>
        </row>
        <row r="2509">
          <cell r="B2509">
            <v>2569</v>
          </cell>
          <cell r="C2509" t="str">
            <v>Madame</v>
          </cell>
          <cell r="D2509" t="str">
            <v>ABIDI HANENE</v>
          </cell>
          <cell r="E2509" t="str">
            <v>SAGE Tunisia</v>
          </cell>
          <cell r="F2509" t="str">
            <v>QUALITE</v>
          </cell>
          <cell r="G2509" t="str">
            <v>Fire W</v>
          </cell>
          <cell r="H2509" t="str">
            <v>P6 AR</v>
          </cell>
          <cell r="I2509" t="str">
            <v>Malek weslati</v>
          </cell>
          <cell r="J2509" t="str">
            <v>A</v>
          </cell>
          <cell r="K2509" t="str">
            <v>INDIRECTS</v>
          </cell>
          <cell r="L2509" t="str">
            <v>Variable cost at standard</v>
          </cell>
          <cell r="M2509" t="str">
            <v>Fire W</v>
          </cell>
          <cell r="N2509">
            <v>45527</v>
          </cell>
          <cell r="P2509">
            <v>-96</v>
          </cell>
          <cell r="Q2509">
            <v>45631</v>
          </cell>
          <cell r="R2509" t="str">
            <v>problème salaire</v>
          </cell>
          <cell r="T2509" t="str">
            <v>CDD</v>
          </cell>
          <cell r="U2509" t="str">
            <v>Contractuel</v>
          </cell>
          <cell r="V2509">
            <v>45597</v>
          </cell>
          <cell r="W2509">
            <v>45626</v>
          </cell>
          <cell r="Z2509">
            <v>45527</v>
          </cell>
          <cell r="AA2509">
            <v>8</v>
          </cell>
          <cell r="AB2509">
            <v>2024</v>
          </cell>
          <cell r="AC2509">
            <v>2028</v>
          </cell>
          <cell r="AD2509">
            <v>0.53611111111111109</v>
          </cell>
          <cell r="AE2509" t="str">
            <v>&lt; 1</v>
          </cell>
          <cell r="AF2509">
            <v>34428</v>
          </cell>
          <cell r="AG2509">
            <v>30.942465753424656</v>
          </cell>
          <cell r="AH2509" t="str">
            <v>&gt;25&lt; 35</v>
          </cell>
          <cell r="AI2509">
            <v>11989070</v>
          </cell>
          <cell r="AJ2509" t="str">
            <v>06</v>
          </cell>
          <cell r="AK2509" t="str">
            <v>11650121</v>
          </cell>
          <cell r="AL2509">
            <v>44711</v>
          </cell>
          <cell r="AM2509" t="str">
            <v>FEMME</v>
          </cell>
          <cell r="AN2509" t="str">
            <v>Célibataire</v>
          </cell>
          <cell r="AP2509" t="str">
            <v>BAC BTP</v>
          </cell>
          <cell r="AQ2509">
            <v>3</v>
          </cell>
          <cell r="AR2509">
            <v>1</v>
          </cell>
          <cell r="AS2509">
            <v>45892.25</v>
          </cell>
          <cell r="AT2509" t="str">
            <v>Horaire</v>
          </cell>
          <cell r="AU2509">
            <v>3.8780000000000001</v>
          </cell>
          <cell r="AV2509">
            <v>25</v>
          </cell>
          <cell r="AW2509" t="str">
            <v>08500</v>
          </cell>
          <cell r="AX2509" t="str">
            <v>00001015645</v>
          </cell>
          <cell r="AY2509">
            <v>90</v>
          </cell>
          <cell r="AZ2509" t="str">
            <v>ZITOUNA BANK</v>
          </cell>
          <cell r="BA2509" t="str">
            <v>25085000000101564590</v>
          </cell>
          <cell r="BB2509">
            <v>20</v>
          </cell>
          <cell r="BC2509" t="str">
            <v xml:space="preserve">5 RUE OUED MALEG CITE ANDALOUS JAYARA SIDI HSSINE </v>
          </cell>
          <cell r="BD2509" t="str">
            <v>TUNIS</v>
          </cell>
          <cell r="BG2509">
            <v>29106667</v>
          </cell>
          <cell r="BH2509">
            <v>0</v>
          </cell>
          <cell r="BJ2509" t="str">
            <v>SIDI HASSINE</v>
          </cell>
          <cell r="BK2509" t="str">
            <v>A-P6 AR</v>
          </cell>
          <cell r="BL2509" t="str">
            <v>1.3</v>
          </cell>
          <cell r="BU2509" t="str">
            <v>Non-Actif</v>
          </cell>
        </row>
        <row r="2510">
          <cell r="B2510">
            <v>2570</v>
          </cell>
          <cell r="C2510" t="str">
            <v>Madame</v>
          </cell>
          <cell r="D2510" t="str">
            <v>ATTAFI FARAH</v>
          </cell>
          <cell r="E2510" t="str">
            <v>SAGE Tunisia</v>
          </cell>
          <cell r="F2510" t="str">
            <v>PRODUCTION</v>
          </cell>
          <cell r="G2510" t="str">
            <v>Wire</v>
          </cell>
          <cell r="H2510">
            <v>520</v>
          </cell>
          <cell r="I2510" t="str">
            <v>MABROUK BEN MOUSSA</v>
          </cell>
          <cell r="J2510" t="str">
            <v>A</v>
          </cell>
          <cell r="K2510" t="str">
            <v>DIRECTS</v>
          </cell>
          <cell r="L2510" t="str">
            <v>Variable cost at standard</v>
          </cell>
          <cell r="M2510" t="str">
            <v>Wire</v>
          </cell>
          <cell r="N2510">
            <v>45527</v>
          </cell>
          <cell r="P2510">
            <v>-6</v>
          </cell>
          <cell r="T2510" t="str">
            <v>CDD</v>
          </cell>
          <cell r="U2510" t="str">
            <v>Contractuel</v>
          </cell>
          <cell r="V2510">
            <v>45689</v>
          </cell>
          <cell r="W2510">
            <v>45716</v>
          </cell>
          <cell r="Z2510">
            <v>45527</v>
          </cell>
          <cell r="AA2510">
            <v>8</v>
          </cell>
          <cell r="AB2510">
            <v>2024</v>
          </cell>
          <cell r="AC2510">
            <v>2028</v>
          </cell>
          <cell r="AD2510">
            <v>0.53611111111111109</v>
          </cell>
          <cell r="AE2510" t="str">
            <v>&lt; 1</v>
          </cell>
          <cell r="AF2510">
            <v>37239</v>
          </cell>
          <cell r="AG2510">
            <v>23.241095890410961</v>
          </cell>
          <cell r="AH2510" t="str">
            <v>&lt; 25</v>
          </cell>
          <cell r="AI2510">
            <v>17593560</v>
          </cell>
          <cell r="AJ2510" t="str">
            <v>07</v>
          </cell>
          <cell r="AK2510" t="str">
            <v>13031587</v>
          </cell>
          <cell r="AL2510">
            <v>45497</v>
          </cell>
          <cell r="AM2510" t="str">
            <v>FEMME</v>
          </cell>
          <cell r="AN2510" t="str">
            <v>Célibataire</v>
          </cell>
          <cell r="AP2510" t="str">
            <v>8 EME</v>
          </cell>
          <cell r="AQ2510">
            <v>3</v>
          </cell>
          <cell r="AR2510">
            <v>1</v>
          </cell>
          <cell r="AS2510">
            <v>45892.25</v>
          </cell>
          <cell r="AT2510" t="str">
            <v>Horaire</v>
          </cell>
          <cell r="AU2510">
            <v>3.7149999999999999</v>
          </cell>
          <cell r="AV2510">
            <v>17</v>
          </cell>
          <cell r="AW2510" t="str">
            <v>00100</v>
          </cell>
          <cell r="AX2510" t="str">
            <v>00003125139</v>
          </cell>
          <cell r="AY2510">
            <v>15</v>
          </cell>
          <cell r="AZ2510" t="str">
            <v>LA POSTE</v>
          </cell>
          <cell r="BA2510" t="str">
            <v>17001000000312513915</v>
          </cell>
          <cell r="BB2510">
            <v>20</v>
          </cell>
          <cell r="BC2510" t="str">
            <v>RUE 50 N°25 ZAHROUNI</v>
          </cell>
          <cell r="BD2510" t="str">
            <v>TUNIS</v>
          </cell>
          <cell r="BG2510">
            <v>58103533</v>
          </cell>
          <cell r="BH2510">
            <v>0</v>
          </cell>
          <cell r="BJ2510" t="str">
            <v>ZAHROUNI</v>
          </cell>
          <cell r="BK2510" t="str">
            <v>CAMPO B</v>
          </cell>
          <cell r="BL2510" t="str">
            <v>1.1</v>
          </cell>
          <cell r="BT2510">
            <v>946</v>
          </cell>
          <cell r="BU2510" t="str">
            <v>si</v>
          </cell>
        </row>
        <row r="2511">
          <cell r="B2511">
            <v>2571</v>
          </cell>
          <cell r="C2511" t="str">
            <v>Madame</v>
          </cell>
          <cell r="D2511" t="str">
            <v>MEJRI RANIA</v>
          </cell>
          <cell r="E2511" t="str">
            <v>SAGE Tunisia</v>
          </cell>
          <cell r="F2511" t="str">
            <v>PRODUCTION</v>
          </cell>
          <cell r="G2511" t="str">
            <v>Couturière</v>
          </cell>
          <cell r="H2511" t="str">
            <v>P6 AV</v>
          </cell>
          <cell r="I2511" t="str">
            <v>Issam Ouni</v>
          </cell>
          <cell r="J2511" t="str">
            <v>B</v>
          </cell>
          <cell r="K2511" t="str">
            <v>DIRECTS</v>
          </cell>
          <cell r="L2511" t="str">
            <v>Variable cost at standard</v>
          </cell>
          <cell r="M2511" t="str">
            <v>Couturière</v>
          </cell>
          <cell r="N2511">
            <v>45527</v>
          </cell>
          <cell r="P2511">
            <v>-6</v>
          </cell>
          <cell r="T2511" t="str">
            <v>CDD</v>
          </cell>
          <cell r="U2511" t="str">
            <v>Contractuel</v>
          </cell>
          <cell r="V2511">
            <v>45689</v>
          </cell>
          <cell r="W2511">
            <v>45716</v>
          </cell>
          <cell r="Z2511">
            <v>45527</v>
          </cell>
          <cell r="AA2511">
            <v>8</v>
          </cell>
          <cell r="AB2511">
            <v>2024</v>
          </cell>
          <cell r="AC2511">
            <v>2028</v>
          </cell>
          <cell r="AD2511">
            <v>0.53611111111111109</v>
          </cell>
          <cell r="AE2511" t="str">
            <v>&lt; 1</v>
          </cell>
          <cell r="AF2511">
            <v>36895</v>
          </cell>
          <cell r="AG2511">
            <v>24.183561643835617</v>
          </cell>
          <cell r="AH2511" t="str">
            <v>&lt; 25</v>
          </cell>
          <cell r="AI2511">
            <v>17330719</v>
          </cell>
          <cell r="AJ2511" t="str">
            <v>04</v>
          </cell>
          <cell r="AK2511" t="str">
            <v>14365658</v>
          </cell>
          <cell r="AL2511">
            <v>43734</v>
          </cell>
          <cell r="AM2511" t="str">
            <v>FEMME</v>
          </cell>
          <cell r="AN2511" t="str">
            <v>Célibataire</v>
          </cell>
          <cell r="AP2511" t="str">
            <v>2ème science</v>
          </cell>
          <cell r="AQ2511">
            <v>3</v>
          </cell>
          <cell r="AR2511">
            <v>1</v>
          </cell>
          <cell r="AS2511">
            <v>45892.25</v>
          </cell>
          <cell r="AT2511" t="str">
            <v>Horaire</v>
          </cell>
          <cell r="AU2511">
            <v>3.7149999999999999</v>
          </cell>
          <cell r="AV2511">
            <v>17</v>
          </cell>
          <cell r="AW2511" t="str">
            <v>00100</v>
          </cell>
          <cell r="AX2511" t="str">
            <v>00002991336</v>
          </cell>
          <cell r="AY2511">
            <v>38</v>
          </cell>
          <cell r="AZ2511" t="str">
            <v>LA POSTE</v>
          </cell>
          <cell r="BA2511" t="str">
            <v>17001000000299133638</v>
          </cell>
          <cell r="BB2511">
            <v>20</v>
          </cell>
          <cell r="BC2511" t="str">
            <v>05 RUE HASSEN BEN MARWEN CITE KHALED BEN WALID MANOUBA</v>
          </cell>
          <cell r="BD2511" t="str">
            <v>MANOUBA</v>
          </cell>
          <cell r="BG2511">
            <v>25681231</v>
          </cell>
          <cell r="BH2511">
            <v>0</v>
          </cell>
          <cell r="BJ2511" t="str">
            <v>KHALED IBN EL WALID</v>
          </cell>
          <cell r="BK2511" t="str">
            <v>B-P6 AV</v>
          </cell>
          <cell r="BL2511" t="str">
            <v>1.1</v>
          </cell>
          <cell r="BU2511" t="str">
            <v>si</v>
          </cell>
        </row>
        <row r="2512">
          <cell r="B2512">
            <v>2572</v>
          </cell>
          <cell r="C2512" t="str">
            <v>Madame</v>
          </cell>
          <cell r="D2512" t="str">
            <v>ABIDI SAJA</v>
          </cell>
          <cell r="E2512" t="str">
            <v>SAGE Tunisia</v>
          </cell>
          <cell r="F2512" t="str">
            <v>PRODUCTION</v>
          </cell>
          <cell r="G2512" t="str">
            <v>Alimentatrice</v>
          </cell>
          <cell r="H2512" t="str">
            <v>P6 AV</v>
          </cell>
          <cell r="I2512" t="str">
            <v>ISSAM OUNI</v>
          </cell>
          <cell r="J2512" t="str">
            <v>B</v>
          </cell>
          <cell r="K2512" t="str">
            <v>DIRECTS</v>
          </cell>
          <cell r="L2512" t="str">
            <v>Variable cost at standard</v>
          </cell>
          <cell r="M2512" t="str">
            <v>Alimentatrice</v>
          </cell>
          <cell r="N2512">
            <v>45527</v>
          </cell>
          <cell r="P2512">
            <v>-6</v>
          </cell>
          <cell r="T2512" t="str">
            <v>CDD</v>
          </cell>
          <cell r="U2512" t="str">
            <v>Contractuel</v>
          </cell>
          <cell r="V2512">
            <v>45689</v>
          </cell>
          <cell r="W2512">
            <v>45716</v>
          </cell>
          <cell r="Z2512">
            <v>45527</v>
          </cell>
          <cell r="AA2512">
            <v>8</v>
          </cell>
          <cell r="AB2512">
            <v>2024</v>
          </cell>
          <cell r="AC2512">
            <v>2028</v>
          </cell>
          <cell r="AD2512">
            <v>0.53611111111111109</v>
          </cell>
          <cell r="AE2512" t="str">
            <v>&lt; 1</v>
          </cell>
          <cell r="AF2512">
            <v>37406</v>
          </cell>
          <cell r="AG2512">
            <v>22.783561643835615</v>
          </cell>
          <cell r="AH2512" t="str">
            <v>&lt; 25</v>
          </cell>
          <cell r="AK2512" t="str">
            <v>14663136</v>
          </cell>
          <cell r="AL2512">
            <v>44144</v>
          </cell>
          <cell r="AM2512" t="str">
            <v>FEMME</v>
          </cell>
          <cell r="AN2512" t="str">
            <v>Célibataire</v>
          </cell>
          <cell r="AP2512" t="str">
            <v>FORMATION BTP</v>
          </cell>
          <cell r="AQ2512">
            <v>3</v>
          </cell>
          <cell r="AR2512">
            <v>1</v>
          </cell>
          <cell r="AS2512">
            <v>45892.25</v>
          </cell>
          <cell r="AT2512" t="str">
            <v>Horaire</v>
          </cell>
          <cell r="AU2512">
            <v>3.8780000000000001</v>
          </cell>
          <cell r="AV2512">
            <v>25</v>
          </cell>
          <cell r="AW2512" t="str">
            <v>01700</v>
          </cell>
          <cell r="AX2512" t="str">
            <v>00001299822</v>
          </cell>
          <cell r="AY2512">
            <v>48</v>
          </cell>
          <cell r="AZ2512" t="str">
            <v>ZITOUNA BANK</v>
          </cell>
          <cell r="BA2512" t="str">
            <v>25017000000129982248</v>
          </cell>
          <cell r="BB2512">
            <v>20</v>
          </cell>
          <cell r="BC2512" t="str">
            <v xml:space="preserve">YASMINET BEN AROUS </v>
          </cell>
          <cell r="BD2512" t="str">
            <v>BEN AROUS</v>
          </cell>
          <cell r="BG2512">
            <v>53040555</v>
          </cell>
          <cell r="BH2512">
            <v>0</v>
          </cell>
          <cell r="BJ2512" t="str">
            <v>HOPITAL YASMINET</v>
          </cell>
          <cell r="BK2512" t="str">
            <v>B-P6 AV</v>
          </cell>
          <cell r="BL2512" t="str">
            <v>1.3</v>
          </cell>
          <cell r="BU2512" t="str">
            <v>si</v>
          </cell>
        </row>
        <row r="2513">
          <cell r="B2513">
            <v>2573</v>
          </cell>
          <cell r="C2513" t="str">
            <v>Madame</v>
          </cell>
          <cell r="D2513" t="str">
            <v>AOUMRI HANEN</v>
          </cell>
          <cell r="E2513" t="str">
            <v>SAGE Tunisia</v>
          </cell>
          <cell r="F2513" t="str">
            <v>PRODUCTION</v>
          </cell>
          <cell r="G2513" t="str">
            <v>Couturière</v>
          </cell>
          <cell r="H2513" t="str">
            <v>P6 AR</v>
          </cell>
          <cell r="I2513" t="str">
            <v>MASSOUD BRAHMI</v>
          </cell>
          <cell r="J2513" t="str">
            <v>B</v>
          </cell>
          <cell r="K2513" t="str">
            <v>DIRECTS</v>
          </cell>
          <cell r="L2513" t="str">
            <v>Variable cost at standard</v>
          </cell>
          <cell r="M2513" t="str">
            <v>Couturière</v>
          </cell>
          <cell r="N2513">
            <v>45527</v>
          </cell>
          <cell r="P2513">
            <v>-157</v>
          </cell>
          <cell r="Q2513">
            <v>45570</v>
          </cell>
          <cell r="R2513" t="str">
            <v>salaire</v>
          </cell>
          <cell r="T2513" t="str">
            <v>CDD</v>
          </cell>
          <cell r="U2513" t="str">
            <v>Contractuel</v>
          </cell>
          <cell r="V2513">
            <v>45527</v>
          </cell>
          <cell r="W2513">
            <v>45565</v>
          </cell>
          <cell r="Z2513">
            <v>45527</v>
          </cell>
          <cell r="AA2513">
            <v>8</v>
          </cell>
          <cell r="AB2513">
            <v>2024</v>
          </cell>
          <cell r="AC2513">
            <v>2028</v>
          </cell>
          <cell r="AD2513">
            <v>0.53611111111111109</v>
          </cell>
          <cell r="AE2513" t="str">
            <v>&lt; 1</v>
          </cell>
          <cell r="AF2513">
            <v>30561</v>
          </cell>
          <cell r="AG2513">
            <v>41.536986301369865</v>
          </cell>
          <cell r="AH2513" t="str">
            <v>&gt;35&lt; 45</v>
          </cell>
          <cell r="AK2513" t="str">
            <v>07353859</v>
          </cell>
          <cell r="AL2513">
            <v>45546</v>
          </cell>
          <cell r="AM2513" t="str">
            <v>FEMME</v>
          </cell>
          <cell r="AN2513" t="str">
            <v>Marié(e)</v>
          </cell>
          <cell r="AO2513">
            <v>3</v>
          </cell>
          <cell r="AP2513" t="str">
            <v>8 EME</v>
          </cell>
          <cell r="AQ2513">
            <v>3</v>
          </cell>
          <cell r="AR2513">
            <v>1</v>
          </cell>
          <cell r="AS2513">
            <v>45892.25</v>
          </cell>
          <cell r="AT2513" t="str">
            <v>Horaire</v>
          </cell>
          <cell r="AU2513">
            <v>3.7149999999999999</v>
          </cell>
          <cell r="AV2513">
            <v>17</v>
          </cell>
          <cell r="AW2513" t="str">
            <v>00100</v>
          </cell>
          <cell r="AX2513" t="str">
            <v>00002900457</v>
          </cell>
          <cell r="AY2513" t="str">
            <v>08</v>
          </cell>
          <cell r="AZ2513" t="str">
            <v>LA POSTE</v>
          </cell>
          <cell r="BA2513" t="str">
            <v>17001000000290045708</v>
          </cell>
          <cell r="BB2513">
            <v>20</v>
          </cell>
          <cell r="BC2513" t="str">
            <v>CITE NASSIM  TEBORBA</v>
          </cell>
          <cell r="BD2513" t="str">
            <v>MANOUBA</v>
          </cell>
          <cell r="BG2513">
            <v>29872053</v>
          </cell>
          <cell r="BH2513">
            <v>50274102</v>
          </cell>
          <cell r="BJ2513" t="str">
            <v>TEBORBA</v>
          </cell>
          <cell r="BK2513" t="str">
            <v>B-P6 AR</v>
          </cell>
          <cell r="BL2513" t="str">
            <v>1.1</v>
          </cell>
          <cell r="BU2513" t="str">
            <v>Non-Actif</v>
          </cell>
        </row>
        <row r="2514">
          <cell r="B2514">
            <v>2574</v>
          </cell>
          <cell r="C2514" t="str">
            <v>Monsieur</v>
          </cell>
          <cell r="D2514" t="str">
            <v>MEJRI BRAHIM</v>
          </cell>
          <cell r="E2514" t="str">
            <v>SAGE Tunisia</v>
          </cell>
          <cell r="F2514" t="str">
            <v>PRODUCTION</v>
          </cell>
          <cell r="G2514" t="str">
            <v>Prép CAMPO</v>
          </cell>
          <cell r="H2514" t="str">
            <v>P7 AR</v>
          </cell>
          <cell r="I2514" t="str">
            <v>MOHAMED MAALAOUI</v>
          </cell>
          <cell r="J2514" t="str">
            <v>B</v>
          </cell>
          <cell r="K2514" t="str">
            <v>DIRECTS</v>
          </cell>
          <cell r="L2514" t="str">
            <v>Variable cost at standard</v>
          </cell>
          <cell r="M2514" t="str">
            <v>Prép CAMPO</v>
          </cell>
          <cell r="N2514">
            <v>45527</v>
          </cell>
          <cell r="P2514">
            <v>-6</v>
          </cell>
          <cell r="T2514" t="str">
            <v>CDD</v>
          </cell>
          <cell r="U2514" t="str">
            <v>Contractuel</v>
          </cell>
          <cell r="V2514">
            <v>45689</v>
          </cell>
          <cell r="W2514">
            <v>45716</v>
          </cell>
          <cell r="Z2514">
            <v>45527</v>
          </cell>
          <cell r="AA2514">
            <v>8</v>
          </cell>
          <cell r="AB2514">
            <v>2024</v>
          </cell>
          <cell r="AC2514">
            <v>2028</v>
          </cell>
          <cell r="AD2514">
            <v>0.53611111111111109</v>
          </cell>
          <cell r="AE2514" t="str">
            <v>&lt; 1</v>
          </cell>
          <cell r="AF2514">
            <v>34296</v>
          </cell>
          <cell r="AG2514">
            <v>31.304109589041097</v>
          </cell>
          <cell r="AH2514" t="str">
            <v>&gt;25&lt; 35</v>
          </cell>
          <cell r="AK2514" t="str">
            <v>04846295</v>
          </cell>
          <cell r="AL2514">
            <v>43301</v>
          </cell>
          <cell r="AM2514" t="str">
            <v>Homme</v>
          </cell>
          <cell r="AN2514" t="str">
            <v>Célibataire</v>
          </cell>
          <cell r="AP2514" t="str">
            <v>9 EME</v>
          </cell>
          <cell r="AQ2514">
            <v>3</v>
          </cell>
          <cell r="AR2514">
            <v>1</v>
          </cell>
          <cell r="AS2514">
            <v>45892.25</v>
          </cell>
          <cell r="AT2514" t="str">
            <v>Horaire</v>
          </cell>
          <cell r="AU2514">
            <v>3.7149999999999999</v>
          </cell>
          <cell r="AV2514">
            <v>17</v>
          </cell>
          <cell r="AW2514" t="str">
            <v>00100</v>
          </cell>
          <cell r="AX2514" t="str">
            <v>00002999745</v>
          </cell>
          <cell r="AY2514">
            <v>31</v>
          </cell>
          <cell r="AZ2514" t="str">
            <v>LA POSTE</v>
          </cell>
          <cell r="BA2514" t="str">
            <v>17001000000299974531</v>
          </cell>
          <cell r="BB2514">
            <v>20</v>
          </cell>
          <cell r="BC2514" t="str">
            <v>13 RUE HAMDA BEL KHOUJA BEB SUIKA</v>
          </cell>
          <cell r="BD2514" t="str">
            <v>TUNIS</v>
          </cell>
          <cell r="BG2514">
            <v>25195763</v>
          </cell>
          <cell r="BH2514">
            <v>0</v>
          </cell>
          <cell r="BJ2514" t="str">
            <v>BEB SUIKA</v>
          </cell>
          <cell r="BK2514" t="str">
            <v>CAMPO C</v>
          </cell>
          <cell r="BL2514" t="str">
            <v>1.1</v>
          </cell>
          <cell r="BU2514" t="str">
            <v>si</v>
          </cell>
        </row>
        <row r="2515">
          <cell r="B2515">
            <v>2575</v>
          </cell>
          <cell r="C2515" t="str">
            <v>Madame</v>
          </cell>
          <cell r="D2515" t="str">
            <v>JAFELI FAIZA</v>
          </cell>
          <cell r="E2515" t="str">
            <v>SAGE Tunisia</v>
          </cell>
          <cell r="F2515" t="str">
            <v>QUALITE</v>
          </cell>
          <cell r="G2515" t="str">
            <v>Fire W</v>
          </cell>
          <cell r="H2515" t="str">
            <v>P6 AV</v>
          </cell>
          <cell r="I2515" t="str">
            <v>Malek weslati</v>
          </cell>
          <cell r="J2515" t="str">
            <v>B</v>
          </cell>
          <cell r="K2515" t="str">
            <v>INDIRECTS</v>
          </cell>
          <cell r="L2515" t="str">
            <v>Variable cost at standard</v>
          </cell>
          <cell r="M2515" t="str">
            <v>Fire W</v>
          </cell>
          <cell r="N2515">
            <v>45530</v>
          </cell>
          <cell r="P2515">
            <v>55</v>
          </cell>
          <cell r="T2515" t="str">
            <v>CDD</v>
          </cell>
          <cell r="U2515" t="str">
            <v>Contractuel</v>
          </cell>
          <cell r="V2515">
            <v>45689</v>
          </cell>
          <cell r="W2515">
            <v>45777</v>
          </cell>
          <cell r="Z2515">
            <v>45530</v>
          </cell>
          <cell r="AA2515">
            <v>8</v>
          </cell>
          <cell r="AB2515">
            <v>2024</v>
          </cell>
          <cell r="AC2515">
            <v>2028</v>
          </cell>
          <cell r="AD2515">
            <v>0.52777777777777779</v>
          </cell>
          <cell r="AE2515" t="str">
            <v>&lt; 1</v>
          </cell>
          <cell r="AF2515">
            <v>34090</v>
          </cell>
          <cell r="AG2515">
            <v>31.86849315068493</v>
          </cell>
          <cell r="AH2515" t="str">
            <v>&gt;25&lt; 35</v>
          </cell>
          <cell r="AI2515">
            <v>17462006</v>
          </cell>
          <cell r="AJ2515" t="str">
            <v>07</v>
          </cell>
          <cell r="AK2515" t="str">
            <v>09709497</v>
          </cell>
          <cell r="AL2515">
            <v>42153</v>
          </cell>
          <cell r="AM2515" t="str">
            <v>FEMME</v>
          </cell>
          <cell r="AN2515" t="str">
            <v>Célibataire</v>
          </cell>
          <cell r="AP2515" t="str">
            <v>BAC</v>
          </cell>
          <cell r="AQ2515">
            <v>3</v>
          </cell>
          <cell r="AR2515">
            <v>1</v>
          </cell>
          <cell r="AS2515">
            <v>45895.25</v>
          </cell>
          <cell r="AT2515" t="str">
            <v>Horaire</v>
          </cell>
          <cell r="AU2515">
            <v>3.8780000000000001</v>
          </cell>
          <cell r="AV2515">
            <v>17</v>
          </cell>
          <cell r="AW2515" t="str">
            <v>80100</v>
          </cell>
          <cell r="AX2515" t="str">
            <v>00003077431</v>
          </cell>
          <cell r="AY2515">
            <v>51</v>
          </cell>
          <cell r="AZ2515" t="str">
            <v>LA POSTE</v>
          </cell>
          <cell r="BA2515" t="str">
            <v>17801000000307743151</v>
          </cell>
          <cell r="BB2515">
            <v>20</v>
          </cell>
          <cell r="BC2515" t="str">
            <v>DANDEN</v>
          </cell>
          <cell r="BD2515" t="str">
            <v>TUNIS</v>
          </cell>
          <cell r="BG2515">
            <v>26459503</v>
          </cell>
          <cell r="BH2515">
            <v>95119781</v>
          </cell>
          <cell r="BJ2515" t="str">
            <v>DENDEN</v>
          </cell>
          <cell r="BK2515" t="str">
            <v>B-P6 AV</v>
          </cell>
          <cell r="BL2515" t="str">
            <v>1.3</v>
          </cell>
          <cell r="BT2515">
            <v>1120</v>
          </cell>
          <cell r="BU2515" t="str">
            <v>si</v>
          </cell>
        </row>
        <row r="2516">
          <cell r="B2516">
            <v>2576</v>
          </cell>
          <cell r="C2516" t="str">
            <v>Madame</v>
          </cell>
          <cell r="D2516" t="str">
            <v>EL HAOUAMI ZINA</v>
          </cell>
          <cell r="E2516" t="str">
            <v>SAGE Tunisia</v>
          </cell>
          <cell r="F2516" t="str">
            <v>PRODUCTION</v>
          </cell>
          <cell r="G2516" t="str">
            <v>Couturière</v>
          </cell>
          <cell r="H2516" t="str">
            <v>P6 AR</v>
          </cell>
          <cell r="I2516" t="str">
            <v>Bel Hadj Mohamed</v>
          </cell>
          <cell r="J2516" t="str">
            <v>A</v>
          </cell>
          <cell r="K2516" t="str">
            <v>DIRECTS</v>
          </cell>
          <cell r="L2516" t="str">
            <v>Variable cost at standard</v>
          </cell>
          <cell r="M2516" t="str">
            <v>Couturière</v>
          </cell>
          <cell r="N2516">
            <v>45530</v>
          </cell>
          <cell r="P2516">
            <v>-6</v>
          </cell>
          <cell r="T2516" t="str">
            <v>CDD</v>
          </cell>
          <cell r="U2516" t="str">
            <v>Contractuel</v>
          </cell>
          <cell r="V2516">
            <v>45689</v>
          </cell>
          <cell r="W2516">
            <v>45716</v>
          </cell>
          <cell r="Z2516">
            <v>45530</v>
          </cell>
          <cell r="AA2516">
            <v>8</v>
          </cell>
          <cell r="AB2516">
            <v>2024</v>
          </cell>
          <cell r="AC2516">
            <v>2028</v>
          </cell>
          <cell r="AD2516">
            <v>0.52777777777777779</v>
          </cell>
          <cell r="AE2516" t="str">
            <v>&lt; 1</v>
          </cell>
          <cell r="AF2516">
            <v>29665</v>
          </cell>
          <cell r="AG2516">
            <v>43.991780821917807</v>
          </cell>
          <cell r="AH2516" t="str">
            <v>&gt;35&lt; 45</v>
          </cell>
          <cell r="AI2516">
            <v>12661513</v>
          </cell>
          <cell r="AJ2516" t="str">
            <v>05</v>
          </cell>
          <cell r="AK2516" t="str">
            <v>04704412</v>
          </cell>
          <cell r="AL2516">
            <v>36654</v>
          </cell>
          <cell r="AM2516" t="str">
            <v>FEMME</v>
          </cell>
          <cell r="AN2516" t="str">
            <v>Marié(e)</v>
          </cell>
          <cell r="AO2516">
            <v>4</v>
          </cell>
          <cell r="AP2516" t="str">
            <v xml:space="preserve">6 éme Année </v>
          </cell>
          <cell r="AQ2516">
            <v>3</v>
          </cell>
          <cell r="AR2516">
            <v>1</v>
          </cell>
          <cell r="AS2516">
            <v>45895.25</v>
          </cell>
          <cell r="AT2516" t="str">
            <v>Horaire</v>
          </cell>
          <cell r="AU2516">
            <v>3.7149999999999999</v>
          </cell>
          <cell r="AV2516" t="str">
            <v>07</v>
          </cell>
          <cell r="AW2516" t="str">
            <v>04301</v>
          </cell>
          <cell r="AX2516" t="str">
            <v>01105531781</v>
          </cell>
          <cell r="AY2516">
            <v>88</v>
          </cell>
          <cell r="AZ2516" t="str">
            <v>AMEN BANK</v>
          </cell>
          <cell r="BA2516" t="str">
            <v>07043010110553178188</v>
          </cell>
          <cell r="BB2516">
            <v>20</v>
          </cell>
          <cell r="BC2516" t="str">
            <v>CITE MOURAD SIDI HSSINE</v>
          </cell>
          <cell r="BD2516" t="str">
            <v>TUNIS</v>
          </cell>
          <cell r="BG2516">
            <v>52348509</v>
          </cell>
          <cell r="BH2516">
            <v>0</v>
          </cell>
          <cell r="BJ2516" t="str">
            <v>SIDI HASSINE</v>
          </cell>
          <cell r="BK2516" t="str">
            <v>A-P6 AR</v>
          </cell>
          <cell r="BL2516" t="str">
            <v>1.1</v>
          </cell>
          <cell r="BT2516">
            <v>1032</v>
          </cell>
          <cell r="BU2516" t="str">
            <v>si</v>
          </cell>
        </row>
        <row r="2517">
          <cell r="B2517">
            <v>2577</v>
          </cell>
          <cell r="C2517" t="str">
            <v>Madame</v>
          </cell>
          <cell r="D2517" t="str">
            <v>GUESMI HANEN</v>
          </cell>
          <cell r="E2517" t="str">
            <v>SAGE Tunisia</v>
          </cell>
          <cell r="F2517" t="str">
            <v>COUPE</v>
          </cell>
          <cell r="G2517" t="str">
            <v>COUPEUR</v>
          </cell>
          <cell r="H2517" t="str">
            <v>COUPE</v>
          </cell>
          <cell r="I2517" t="str">
            <v>HAITHEM SLAMA</v>
          </cell>
          <cell r="K2517" t="str">
            <v>DIRECTS</v>
          </cell>
          <cell r="L2517" t="str">
            <v>Variable cost at standard</v>
          </cell>
          <cell r="M2517" t="str">
            <v>COUPEUR</v>
          </cell>
          <cell r="N2517">
            <v>45531</v>
          </cell>
          <cell r="P2517">
            <v>-157</v>
          </cell>
          <cell r="Q2517">
            <v>45534</v>
          </cell>
          <cell r="R2517" t="str">
            <v>intégration</v>
          </cell>
          <cell r="T2517" t="str">
            <v>CDD</v>
          </cell>
          <cell r="U2517" t="str">
            <v>Contractuel</v>
          </cell>
          <cell r="V2517">
            <v>45531</v>
          </cell>
          <cell r="W2517">
            <v>45565</v>
          </cell>
          <cell r="Z2517">
            <v>45531</v>
          </cell>
          <cell r="AA2517">
            <v>8</v>
          </cell>
          <cell r="AB2517">
            <v>2024</v>
          </cell>
          <cell r="AC2517">
            <v>2028</v>
          </cell>
          <cell r="AD2517">
            <v>0.52500000000000002</v>
          </cell>
          <cell r="AE2517" t="str">
            <v>&lt; 1</v>
          </cell>
          <cell r="AF2517">
            <v>35971</v>
          </cell>
          <cell r="AG2517">
            <v>26.715068493150685</v>
          </cell>
          <cell r="AH2517" t="str">
            <v>&gt;25&lt; 35</v>
          </cell>
          <cell r="AI2517">
            <v>17728474</v>
          </cell>
          <cell r="AJ2517" t="str">
            <v>04</v>
          </cell>
          <cell r="AK2517" t="str">
            <v>12360393</v>
          </cell>
          <cell r="AL2517">
            <v>43206</v>
          </cell>
          <cell r="AM2517" t="str">
            <v>FEMME</v>
          </cell>
          <cell r="AN2517" t="str">
            <v>Célibataire</v>
          </cell>
          <cell r="AP2517" t="str">
            <v>BAC</v>
          </cell>
          <cell r="AQ2517">
            <v>3</v>
          </cell>
          <cell r="AR2517">
            <v>1</v>
          </cell>
          <cell r="AS2517">
            <v>45896.25</v>
          </cell>
          <cell r="AT2517" t="str">
            <v>Horaire</v>
          </cell>
          <cell r="AU2517">
            <v>3.7149999999999999</v>
          </cell>
          <cell r="AV2517">
            <v>17</v>
          </cell>
          <cell r="AW2517">
            <v>53594</v>
          </cell>
          <cell r="AX2517" t="str">
            <v>01720924055</v>
          </cell>
          <cell r="AY2517">
            <v>35</v>
          </cell>
          <cell r="AZ2517" t="str">
            <v>LA POSTE</v>
          </cell>
          <cell r="BA2517" t="str">
            <v>17535940172092405535</v>
          </cell>
          <cell r="BB2517">
            <v>20</v>
          </cell>
          <cell r="BC2517" t="str">
            <v xml:space="preserve">DEN DEN </v>
          </cell>
          <cell r="BD2517" t="str">
            <v>MANOUBA</v>
          </cell>
          <cell r="BG2517">
            <v>24090286</v>
          </cell>
          <cell r="BH2517">
            <v>23115130</v>
          </cell>
          <cell r="BK2517" t="str">
            <v>-COUPE</v>
          </cell>
          <cell r="BL2517" t="str">
            <v>1.1</v>
          </cell>
          <cell r="BU2517" t="str">
            <v>non-Actif</v>
          </cell>
        </row>
        <row r="2518">
          <cell r="B2518">
            <v>2578</v>
          </cell>
          <cell r="C2518" t="str">
            <v>Madame</v>
          </cell>
          <cell r="D2518" t="str">
            <v>CHIHI ASMA</v>
          </cell>
          <cell r="E2518" t="str">
            <v>SAGE Tunisia</v>
          </cell>
          <cell r="F2518" t="str">
            <v>PRODUCTION</v>
          </cell>
          <cell r="G2518" t="str">
            <v>Contrôle Qualité</v>
          </cell>
          <cell r="H2518" t="str">
            <v>P6 AR</v>
          </cell>
          <cell r="I2518" t="str">
            <v>MASSOUD BRAHMI</v>
          </cell>
          <cell r="J2518" t="str">
            <v>B</v>
          </cell>
          <cell r="K2518" t="str">
            <v>INDIRECTS</v>
          </cell>
          <cell r="L2518" t="str">
            <v>Variable cost at standard</v>
          </cell>
          <cell r="M2518" t="str">
            <v>Contrôle Qualité</v>
          </cell>
          <cell r="N2518">
            <v>45532</v>
          </cell>
          <cell r="P2518" t="str">
            <v/>
          </cell>
          <cell r="Q2518">
            <v>45594</v>
          </cell>
          <cell r="R2518" t="str">
            <v>nouvelle opportunité</v>
          </cell>
          <cell r="T2518" t="str">
            <v>CIVP</v>
          </cell>
          <cell r="U2518" t="str">
            <v>Contractuel</v>
          </cell>
          <cell r="V2518">
            <v>45532</v>
          </cell>
          <cell r="X2518">
            <v>45529</v>
          </cell>
          <cell r="Y2518">
            <v>45893</v>
          </cell>
          <cell r="AA2518">
            <v>8</v>
          </cell>
          <cell r="AB2518">
            <v>2024</v>
          </cell>
          <cell r="AC2518">
            <v>2028</v>
          </cell>
          <cell r="AD2518">
            <v>0.52222222222222225</v>
          </cell>
          <cell r="AE2518" t="str">
            <v>&lt; 1</v>
          </cell>
          <cell r="AF2518">
            <v>36839</v>
          </cell>
          <cell r="AG2518">
            <v>24.336986301369862</v>
          </cell>
          <cell r="AH2518" t="str">
            <v>&lt; 25</v>
          </cell>
          <cell r="AK2518" t="str">
            <v>14278808</v>
          </cell>
          <cell r="AL2518">
            <v>43348</v>
          </cell>
          <cell r="AM2518" t="str">
            <v>FEMME</v>
          </cell>
          <cell r="AN2518" t="str">
            <v>Célibataire</v>
          </cell>
          <cell r="AP2518" t="str">
            <v>BAC+3 LISENCE GENIE TEXTILE</v>
          </cell>
          <cell r="AQ2518">
            <v>3</v>
          </cell>
          <cell r="AR2518">
            <v>1</v>
          </cell>
          <cell r="AS2518">
            <v>45897.25</v>
          </cell>
          <cell r="AT2518" t="str">
            <v>Horaire</v>
          </cell>
          <cell r="AU2518">
            <v>3.8780000000000001</v>
          </cell>
          <cell r="AV2518">
            <v>17</v>
          </cell>
          <cell r="AW2518" t="str">
            <v>00100</v>
          </cell>
          <cell r="AX2518" t="str">
            <v>00003480688</v>
          </cell>
          <cell r="AY2518">
            <v>77</v>
          </cell>
          <cell r="AZ2518" t="str">
            <v>LA POSTE</v>
          </cell>
          <cell r="BA2518" t="str">
            <v>17001000000348068877</v>
          </cell>
          <cell r="BB2518">
            <v>20</v>
          </cell>
          <cell r="BC2518" t="str">
            <v>SLIMEN KEHYA MANOUBA</v>
          </cell>
          <cell r="BD2518" t="str">
            <v>MANOUBA</v>
          </cell>
          <cell r="BG2518">
            <v>90072457</v>
          </cell>
          <cell r="BH2518">
            <v>0</v>
          </cell>
          <cell r="BJ2518" t="str">
            <v>SLIMEN KEHYA</v>
          </cell>
          <cell r="BK2518" t="str">
            <v>B-P6 AR</v>
          </cell>
          <cell r="BL2518" t="str">
            <v>1.3</v>
          </cell>
          <cell r="BU2518" t="str">
            <v>non-Actif</v>
          </cell>
        </row>
        <row r="2519">
          <cell r="B2519">
            <v>2579</v>
          </cell>
          <cell r="C2519" t="str">
            <v>Madame</v>
          </cell>
          <cell r="D2519" t="str">
            <v>KHMISSI MALEK</v>
          </cell>
          <cell r="E2519" t="str">
            <v>SAGE Tunisia</v>
          </cell>
          <cell r="F2519" t="str">
            <v>QUALITE</v>
          </cell>
          <cell r="G2519" t="str">
            <v>Fire W</v>
          </cell>
          <cell r="H2519" t="str">
            <v>P7 AR</v>
          </cell>
          <cell r="I2519" t="str">
            <v>Malek harran</v>
          </cell>
          <cell r="J2519" t="str">
            <v>B</v>
          </cell>
          <cell r="K2519" t="str">
            <v>INDIRECTS</v>
          </cell>
          <cell r="L2519" t="str">
            <v>Variable cost at standard</v>
          </cell>
          <cell r="M2519" t="str">
            <v>Fire W</v>
          </cell>
          <cell r="N2519">
            <v>45531</v>
          </cell>
          <cell r="P2519">
            <v>25</v>
          </cell>
          <cell r="T2519" t="str">
            <v>CDD</v>
          </cell>
          <cell r="U2519" t="str">
            <v>Contractuel</v>
          </cell>
          <cell r="V2519">
            <v>45689</v>
          </cell>
          <cell r="W2519">
            <v>45747</v>
          </cell>
          <cell r="Z2519">
            <v>45531</v>
          </cell>
          <cell r="AA2519">
            <v>8</v>
          </cell>
          <cell r="AB2519">
            <v>2024</v>
          </cell>
          <cell r="AC2519">
            <v>2028</v>
          </cell>
          <cell r="AD2519">
            <v>0.52500000000000002</v>
          </cell>
          <cell r="AE2519" t="str">
            <v>&lt; 1</v>
          </cell>
          <cell r="AF2519">
            <v>35866</v>
          </cell>
          <cell r="AG2519">
            <v>27.002739726027396</v>
          </cell>
          <cell r="AH2519" t="str">
            <v>&gt;25&lt; 35</v>
          </cell>
          <cell r="AI2519">
            <v>17462505</v>
          </cell>
          <cell r="AJ2519" t="str">
            <v>03</v>
          </cell>
          <cell r="AK2519" t="str">
            <v>12355679</v>
          </cell>
          <cell r="AL2519">
            <v>45119</v>
          </cell>
          <cell r="AM2519" t="str">
            <v>FEMME</v>
          </cell>
          <cell r="AN2519" t="str">
            <v>Célibataire</v>
          </cell>
          <cell r="AP2519" t="str">
            <v xml:space="preserve">BAC </v>
          </cell>
          <cell r="AQ2519">
            <v>3</v>
          </cell>
          <cell r="AR2519">
            <v>1</v>
          </cell>
          <cell r="AS2519">
            <v>45896.25</v>
          </cell>
          <cell r="AT2519" t="str">
            <v>Horaire</v>
          </cell>
          <cell r="AU2519">
            <v>3.8780000000000001</v>
          </cell>
          <cell r="AV2519" t="str">
            <v>08</v>
          </cell>
          <cell r="AW2519" t="str">
            <v>02001</v>
          </cell>
          <cell r="AX2519" t="str">
            <v>10140096156</v>
          </cell>
          <cell r="AY2519">
            <v>88</v>
          </cell>
          <cell r="AZ2519" t="str">
            <v>BIAT</v>
          </cell>
          <cell r="BA2519" t="str">
            <v>08020011014009615688</v>
          </cell>
          <cell r="BB2519">
            <v>20</v>
          </cell>
          <cell r="BC2519" t="str">
            <v>ZAHROUNI</v>
          </cell>
          <cell r="BD2519" t="str">
            <v>TUNIS</v>
          </cell>
          <cell r="BG2519">
            <v>23170129</v>
          </cell>
          <cell r="BH2519">
            <v>0</v>
          </cell>
          <cell r="BJ2519" t="str">
            <v>ZAHROUNI</v>
          </cell>
          <cell r="BK2519" t="str">
            <v>B-P7 AR</v>
          </cell>
          <cell r="BL2519" t="str">
            <v>1.3</v>
          </cell>
          <cell r="BT2519">
            <v>322</v>
          </cell>
          <cell r="BU2519" t="str">
            <v>si</v>
          </cell>
        </row>
        <row r="2520">
          <cell r="B2520">
            <v>2580</v>
          </cell>
          <cell r="C2520" t="str">
            <v>Madame</v>
          </cell>
          <cell r="D2520" t="str">
            <v>HAMDI ARIJ</v>
          </cell>
          <cell r="E2520" t="str">
            <v>SAGE Tunisia</v>
          </cell>
          <cell r="F2520" t="str">
            <v>PRODUCTION</v>
          </cell>
          <cell r="G2520" t="str">
            <v>CAMPO</v>
          </cell>
          <cell r="H2520" t="str">
            <v>P6 AR</v>
          </cell>
          <cell r="I2520" t="str">
            <v>MOHAMED AMINE</v>
          </cell>
          <cell r="J2520" t="str">
            <v>A</v>
          </cell>
          <cell r="K2520" t="str">
            <v>DIRECTS</v>
          </cell>
          <cell r="L2520" t="str">
            <v>Variable cost at standard</v>
          </cell>
          <cell r="M2520" t="str">
            <v>CAMPO</v>
          </cell>
          <cell r="N2520">
            <v>45531</v>
          </cell>
          <cell r="P2520">
            <v>-157</v>
          </cell>
          <cell r="Q2520">
            <v>45536</v>
          </cell>
          <cell r="R2520" t="str">
            <v>intégration</v>
          </cell>
          <cell r="T2520" t="str">
            <v>CDD</v>
          </cell>
          <cell r="U2520" t="str">
            <v>Contractuel</v>
          </cell>
          <cell r="V2520">
            <v>45531</v>
          </cell>
          <cell r="W2520">
            <v>45565</v>
          </cell>
          <cell r="Z2520">
            <v>45531</v>
          </cell>
          <cell r="AA2520">
            <v>8</v>
          </cell>
          <cell r="AB2520">
            <v>2024</v>
          </cell>
          <cell r="AC2520">
            <v>2028</v>
          </cell>
          <cell r="AD2520">
            <v>0.52500000000000002</v>
          </cell>
          <cell r="AE2520" t="str">
            <v>&lt; 1</v>
          </cell>
          <cell r="AF2520">
            <v>37527</v>
          </cell>
          <cell r="AG2520">
            <v>22.452054794520549</v>
          </cell>
          <cell r="AH2520" t="str">
            <v>&lt; 25</v>
          </cell>
          <cell r="AK2520" t="str">
            <v>14369096</v>
          </cell>
          <cell r="AL2520">
            <v>44593</v>
          </cell>
          <cell r="AM2520" t="str">
            <v>FEMME</v>
          </cell>
          <cell r="AN2520" t="str">
            <v>Célibataire</v>
          </cell>
          <cell r="AP2520" t="str">
            <v>BAC</v>
          </cell>
          <cell r="AQ2520">
            <v>3</v>
          </cell>
          <cell r="AR2520">
            <v>1</v>
          </cell>
          <cell r="AS2520">
            <v>45896.25</v>
          </cell>
          <cell r="AT2520" t="str">
            <v>Horaire</v>
          </cell>
          <cell r="AU2520">
            <v>3.7149999999999999</v>
          </cell>
          <cell r="AV2520">
            <v>17</v>
          </cell>
          <cell r="AW2520" t="str">
            <v>00100</v>
          </cell>
          <cell r="AX2520" t="str">
            <v>00003038177</v>
          </cell>
          <cell r="AY2520">
            <v>68</v>
          </cell>
          <cell r="AZ2520" t="str">
            <v>LA POSTE</v>
          </cell>
          <cell r="BA2520" t="str">
            <v>17001000000303817768</v>
          </cell>
          <cell r="BB2520">
            <v>20</v>
          </cell>
          <cell r="BC2520" t="str">
            <v>RUE MANFALOUTI CITE ENASSER MORNAGIA</v>
          </cell>
          <cell r="BD2520" t="str">
            <v>MANOUBA</v>
          </cell>
          <cell r="BG2520">
            <v>54557416</v>
          </cell>
          <cell r="BH2520">
            <v>54269970</v>
          </cell>
          <cell r="BK2520" t="str">
            <v>CAMPO A</v>
          </cell>
          <cell r="BL2520" t="str">
            <v>1.1</v>
          </cell>
          <cell r="BU2520" t="str">
            <v>Non-Actif</v>
          </cell>
        </row>
        <row r="2521">
          <cell r="B2521">
            <v>2581</v>
          </cell>
          <cell r="C2521" t="str">
            <v>Madame</v>
          </cell>
          <cell r="D2521" t="str">
            <v xml:space="preserve">SGHAIER HANEN </v>
          </cell>
          <cell r="E2521" t="str">
            <v>SAGE Tunisia</v>
          </cell>
          <cell r="F2521" t="str">
            <v>PRODUCTION</v>
          </cell>
          <cell r="G2521" t="str">
            <v>Couturière</v>
          </cell>
          <cell r="H2521" t="str">
            <v>P6 AR</v>
          </cell>
          <cell r="I2521" t="str">
            <v>MASSOUD BRAHMI</v>
          </cell>
          <cell r="J2521" t="str">
            <v>B</v>
          </cell>
          <cell r="K2521" t="str">
            <v>DIRECTS</v>
          </cell>
          <cell r="L2521" t="str">
            <v>Variable cost at standard</v>
          </cell>
          <cell r="M2521" t="str">
            <v>Couturière</v>
          </cell>
          <cell r="N2521">
            <v>45532</v>
          </cell>
          <cell r="P2521">
            <v>-6</v>
          </cell>
          <cell r="T2521" t="str">
            <v>CDD</v>
          </cell>
          <cell r="U2521" t="str">
            <v>Contractuel</v>
          </cell>
          <cell r="V2521">
            <v>45689</v>
          </cell>
          <cell r="W2521">
            <v>45716</v>
          </cell>
          <cell r="Z2521">
            <v>45532</v>
          </cell>
          <cell r="AA2521">
            <v>8</v>
          </cell>
          <cell r="AB2521">
            <v>2024</v>
          </cell>
          <cell r="AC2521">
            <v>2028</v>
          </cell>
          <cell r="AD2521">
            <v>0.52222222222222225</v>
          </cell>
          <cell r="AE2521" t="str">
            <v>&lt; 1</v>
          </cell>
          <cell r="AF2521">
            <v>28306</v>
          </cell>
          <cell r="AG2521">
            <v>47.715068493150682</v>
          </cell>
          <cell r="AH2521" t="str">
            <v>&gt;45&lt; 55</v>
          </cell>
          <cell r="AI2521">
            <v>12252915</v>
          </cell>
          <cell r="AJ2521" t="str">
            <v>07</v>
          </cell>
          <cell r="AK2521" t="str">
            <v>07325519</v>
          </cell>
          <cell r="AL2521">
            <v>35784</v>
          </cell>
          <cell r="AM2521" t="str">
            <v>FEMME</v>
          </cell>
          <cell r="AN2521" t="str">
            <v>Marié(e)</v>
          </cell>
          <cell r="AP2521" t="str">
            <v>3 éme Année Secondaire</v>
          </cell>
          <cell r="AQ2521">
            <v>3</v>
          </cell>
          <cell r="AR2521">
            <v>1</v>
          </cell>
          <cell r="AS2521">
            <v>45897.25</v>
          </cell>
          <cell r="AT2521" t="str">
            <v>Horaire</v>
          </cell>
          <cell r="AU2521">
            <v>3.7149999999999999</v>
          </cell>
          <cell r="AV2521">
            <v>17</v>
          </cell>
          <cell r="AW2521" t="str">
            <v>00100</v>
          </cell>
          <cell r="AX2521" t="str">
            <v>00003481121</v>
          </cell>
          <cell r="AY2521">
            <v>39</v>
          </cell>
          <cell r="AZ2521" t="str">
            <v>LA POSTE</v>
          </cell>
          <cell r="BA2521" t="str">
            <v>17001000000348112139</v>
          </cell>
          <cell r="BB2521">
            <v>20</v>
          </cell>
          <cell r="BC2521" t="str">
            <v>RUE 5540 DOUAR HICHER</v>
          </cell>
          <cell r="BD2521" t="str">
            <v>MANOUBA</v>
          </cell>
          <cell r="BG2521">
            <v>23723206</v>
          </cell>
          <cell r="BH2521">
            <v>92384472</v>
          </cell>
          <cell r="BJ2521" t="str">
            <v>DOUAR HICHIR</v>
          </cell>
          <cell r="BK2521" t="str">
            <v>B-P6 AR</v>
          </cell>
          <cell r="BL2521" t="str">
            <v>1.1</v>
          </cell>
          <cell r="BU2521" t="str">
            <v>si</v>
          </cell>
        </row>
        <row r="2522">
          <cell r="B2522">
            <v>2582</v>
          </cell>
          <cell r="C2522" t="str">
            <v>Madame</v>
          </cell>
          <cell r="D2522" t="str">
            <v>BOUTHOURI IKRAM</v>
          </cell>
          <cell r="E2522" t="str">
            <v>SAGE Tunisia</v>
          </cell>
          <cell r="F2522" t="str">
            <v>PRODUCTION</v>
          </cell>
          <cell r="G2522" t="str">
            <v>Contrôle Qualité</v>
          </cell>
          <cell r="H2522" t="str">
            <v>P6 AR</v>
          </cell>
          <cell r="I2522" t="str">
            <v>Bel Hadj Mohamed</v>
          </cell>
          <cell r="J2522" t="str">
            <v>A</v>
          </cell>
          <cell r="K2522" t="str">
            <v>INDIRECTS</v>
          </cell>
          <cell r="L2522" t="str">
            <v>Variable cost at standard</v>
          </cell>
          <cell r="M2522" t="str">
            <v>Contrôle Qualité</v>
          </cell>
          <cell r="N2522">
            <v>45532</v>
          </cell>
          <cell r="P2522">
            <v>-6</v>
          </cell>
          <cell r="T2522" t="str">
            <v>CDD</v>
          </cell>
          <cell r="U2522" t="str">
            <v>Contractuel</v>
          </cell>
          <cell r="V2522">
            <v>45689</v>
          </cell>
          <cell r="W2522">
            <v>45716</v>
          </cell>
          <cell r="Z2522">
            <v>45532</v>
          </cell>
          <cell r="AA2522">
            <v>8</v>
          </cell>
          <cell r="AB2522">
            <v>2024</v>
          </cell>
          <cell r="AC2522">
            <v>2028</v>
          </cell>
          <cell r="AD2522">
            <v>0.52222222222222225</v>
          </cell>
          <cell r="AE2522" t="str">
            <v>&lt; 1</v>
          </cell>
          <cell r="AF2522">
            <v>36527</v>
          </cell>
          <cell r="AG2522">
            <v>25.19178082191781</v>
          </cell>
          <cell r="AH2522" t="str">
            <v>&gt;25&lt; 35</v>
          </cell>
          <cell r="AK2522" t="str">
            <v>07243363</v>
          </cell>
          <cell r="AL2522">
            <v>43180</v>
          </cell>
          <cell r="AM2522" t="str">
            <v>FEMME</v>
          </cell>
          <cell r="AN2522" t="str">
            <v>Célibataire</v>
          </cell>
          <cell r="AP2522" t="str">
            <v xml:space="preserve">BAC+BTP </v>
          </cell>
          <cell r="AQ2522">
            <v>3</v>
          </cell>
          <cell r="AR2522">
            <v>1</v>
          </cell>
          <cell r="AS2522">
            <v>45897.25</v>
          </cell>
          <cell r="AT2522" t="str">
            <v>Horaire</v>
          </cell>
          <cell r="AU2522">
            <v>3.8780000000000001</v>
          </cell>
          <cell r="AV2522">
            <v>17</v>
          </cell>
          <cell r="AW2522" t="str">
            <v>00100</v>
          </cell>
          <cell r="AX2522" t="str">
            <v>00002911644</v>
          </cell>
          <cell r="AY2522" t="str">
            <v>09</v>
          </cell>
          <cell r="AZ2522" t="str">
            <v>LA POSTE</v>
          </cell>
          <cell r="BA2522" t="str">
            <v>17001000000291164409</v>
          </cell>
          <cell r="BB2522">
            <v>20</v>
          </cell>
          <cell r="BC2522" t="str">
            <v xml:space="preserve">69 RUE MCHERGA </v>
          </cell>
          <cell r="BD2522" t="str">
            <v>TUNIS</v>
          </cell>
          <cell r="BG2522">
            <v>23831579</v>
          </cell>
          <cell r="BH2522">
            <v>50461405</v>
          </cell>
          <cell r="BK2522" t="str">
            <v>A-P6 AR</v>
          </cell>
          <cell r="BL2522" t="str">
            <v>1.3</v>
          </cell>
          <cell r="BT2522">
            <v>986</v>
          </cell>
          <cell r="BU2522" t="str">
            <v>si</v>
          </cell>
        </row>
        <row r="2523">
          <cell r="B2523">
            <v>2583</v>
          </cell>
          <cell r="C2523" t="str">
            <v>Madame</v>
          </cell>
          <cell r="D2523" t="str">
            <v>BADER GHOFRANE</v>
          </cell>
          <cell r="E2523" t="str">
            <v>SAGE Tunisia</v>
          </cell>
          <cell r="F2523" t="str">
            <v>COUPE</v>
          </cell>
          <cell r="G2523" t="str">
            <v>COUPEUR</v>
          </cell>
          <cell r="H2523" t="str">
            <v>COUPE</v>
          </cell>
          <cell r="I2523" t="str">
            <v>HAITHEM SLAMA</v>
          </cell>
          <cell r="K2523" t="str">
            <v>DIRECTS</v>
          </cell>
          <cell r="L2523" t="str">
            <v>Variable cost at standard</v>
          </cell>
          <cell r="M2523" t="str">
            <v>COUPEUR</v>
          </cell>
          <cell r="N2523">
            <v>45532</v>
          </cell>
          <cell r="P2523">
            <v>-157</v>
          </cell>
          <cell r="Q2523">
            <v>45533</v>
          </cell>
          <cell r="R2523" t="str">
            <v>probléme d'intégration</v>
          </cell>
          <cell r="T2523" t="str">
            <v>CDD</v>
          </cell>
          <cell r="U2523" t="str">
            <v>Contractuel</v>
          </cell>
          <cell r="V2523">
            <v>45532</v>
          </cell>
          <cell r="W2523">
            <v>45565</v>
          </cell>
          <cell r="Z2523">
            <v>45532</v>
          </cell>
          <cell r="AA2523">
            <v>8</v>
          </cell>
          <cell r="AB2523">
            <v>2024</v>
          </cell>
          <cell r="AC2523">
            <v>2028</v>
          </cell>
          <cell r="AD2523">
            <v>0.52222222222222225</v>
          </cell>
          <cell r="AE2523" t="str">
            <v>&lt; 1</v>
          </cell>
          <cell r="AF2523">
            <v>36039</v>
          </cell>
          <cell r="AG2523">
            <v>26.528767123287672</v>
          </cell>
          <cell r="AH2523" t="str">
            <v>&gt;25&lt; 35</v>
          </cell>
          <cell r="AK2523" t="str">
            <v>13644863</v>
          </cell>
          <cell r="AL2523">
            <v>43256</v>
          </cell>
          <cell r="AM2523" t="str">
            <v>FEMME</v>
          </cell>
          <cell r="AN2523" t="str">
            <v>Célibataire</v>
          </cell>
          <cell r="AP2523" t="str">
            <v>BAC</v>
          </cell>
          <cell r="AQ2523">
            <v>3</v>
          </cell>
          <cell r="AR2523">
            <v>1</v>
          </cell>
          <cell r="AS2523">
            <v>45897.25</v>
          </cell>
          <cell r="AT2523" t="str">
            <v>Horaire</v>
          </cell>
          <cell r="AU2523">
            <v>3.7149999999999999</v>
          </cell>
          <cell r="BA2523" t="str">
            <v/>
          </cell>
          <cell r="BB2523">
            <v>0</v>
          </cell>
          <cell r="BC2523" t="str">
            <v>CITE EZZOUHOUR</v>
          </cell>
          <cell r="BD2523" t="str">
            <v>TUNIS</v>
          </cell>
          <cell r="BG2523">
            <v>25024796</v>
          </cell>
          <cell r="BH2523">
            <v>0</v>
          </cell>
          <cell r="BK2523" t="str">
            <v>-COUPE</v>
          </cell>
          <cell r="BL2523" t="str">
            <v>1.1</v>
          </cell>
          <cell r="BU2523" t="str">
            <v>non-Actif</v>
          </cell>
        </row>
        <row r="2524">
          <cell r="B2524">
            <v>2584</v>
          </cell>
          <cell r="C2524" t="str">
            <v>Monsieur</v>
          </cell>
          <cell r="D2524" t="str">
            <v xml:space="preserve">OUNI WAJDI </v>
          </cell>
          <cell r="E2524" t="str">
            <v>SAGE Tunisia</v>
          </cell>
          <cell r="F2524" t="str">
            <v>PRODUCTION</v>
          </cell>
          <cell r="G2524" t="str">
            <v>WIRE</v>
          </cell>
          <cell r="H2524" t="str">
            <v>P6 AV</v>
          </cell>
          <cell r="I2524" t="str">
            <v>ISSAM OUNI</v>
          </cell>
          <cell r="J2524" t="str">
            <v>B</v>
          </cell>
          <cell r="K2524" t="str">
            <v>DIRECTS</v>
          </cell>
          <cell r="L2524" t="str">
            <v>Variable cost at standard</v>
          </cell>
          <cell r="M2524" t="str">
            <v>WIRE</v>
          </cell>
          <cell r="N2524">
            <v>45538</v>
          </cell>
          <cell r="P2524">
            <v>-126</v>
          </cell>
          <cell r="Q2524">
            <v>45547</v>
          </cell>
          <cell r="R2524" t="str">
            <v>discipline</v>
          </cell>
          <cell r="S2524" t="str">
            <v>liste noir</v>
          </cell>
          <cell r="T2524" t="str">
            <v>CDD</v>
          </cell>
          <cell r="U2524" t="str">
            <v>Contractuel</v>
          </cell>
          <cell r="V2524">
            <v>45538</v>
          </cell>
          <cell r="W2524">
            <v>45596</v>
          </cell>
          <cell r="Z2524">
            <v>45538</v>
          </cell>
          <cell r="AA2524">
            <v>9</v>
          </cell>
          <cell r="AB2524">
            <v>2024</v>
          </cell>
          <cell r="AC2524">
            <v>2028</v>
          </cell>
          <cell r="AD2524">
            <v>0.5083333333333333</v>
          </cell>
          <cell r="AE2524" t="str">
            <v>&lt; 1</v>
          </cell>
          <cell r="AF2524">
            <v>38396</v>
          </cell>
          <cell r="AG2524">
            <v>20.07123287671233</v>
          </cell>
          <cell r="AH2524" t="str">
            <v>&lt; 25</v>
          </cell>
          <cell r="AI2524">
            <v>17694205</v>
          </cell>
          <cell r="AJ2524" t="str">
            <v>04</v>
          </cell>
          <cell r="AK2524" t="str">
            <v>09534275</v>
          </cell>
          <cell r="AL2524">
            <v>44628</v>
          </cell>
          <cell r="AM2524" t="str">
            <v>HOMME</v>
          </cell>
          <cell r="AN2524" t="str">
            <v>Célibataire</v>
          </cell>
          <cell r="AP2524" t="str">
            <v xml:space="preserve">9 éme Année </v>
          </cell>
          <cell r="AQ2524">
            <v>3</v>
          </cell>
          <cell r="AR2524">
            <v>1</v>
          </cell>
          <cell r="AS2524">
            <v>45903.25</v>
          </cell>
          <cell r="AT2524" t="str">
            <v>Horaire</v>
          </cell>
          <cell r="AU2524">
            <v>3.7149999999999999</v>
          </cell>
          <cell r="AV2524">
            <v>17</v>
          </cell>
          <cell r="AW2524" t="str">
            <v>00100</v>
          </cell>
          <cell r="AX2524" t="str">
            <v>00003293088</v>
          </cell>
          <cell r="AY2524">
            <v>83</v>
          </cell>
          <cell r="AZ2524" t="str">
            <v>La poste</v>
          </cell>
          <cell r="BA2524" t="str">
            <v>17001000000329308883</v>
          </cell>
          <cell r="BB2524">
            <v>20</v>
          </cell>
          <cell r="BC2524" t="str">
            <v xml:space="preserve">RUE INTILAKA BORJ EL AMRI </v>
          </cell>
          <cell r="BD2524" t="str">
            <v>MANOUBA</v>
          </cell>
          <cell r="BG2524">
            <v>56043445</v>
          </cell>
          <cell r="BK2524" t="str">
            <v>B-P6 AV</v>
          </cell>
          <cell r="BL2524" t="str">
            <v>1.1</v>
          </cell>
          <cell r="BU2524" t="str">
            <v>Non-Actif</v>
          </cell>
        </row>
        <row r="2525">
          <cell r="B2525">
            <v>2585</v>
          </cell>
          <cell r="C2525" t="str">
            <v>Madame</v>
          </cell>
          <cell r="D2525" t="str">
            <v>FAIDI ABIR</v>
          </cell>
          <cell r="E2525" t="str">
            <v>SAGE Tunisia</v>
          </cell>
          <cell r="F2525" t="str">
            <v>COUPE</v>
          </cell>
          <cell r="G2525" t="str">
            <v>COUPEUR</v>
          </cell>
          <cell r="H2525" t="str">
            <v>COUPE</v>
          </cell>
          <cell r="I2525" t="str">
            <v>HAITHEM SLAMA</v>
          </cell>
          <cell r="K2525" t="str">
            <v>DIRECTS</v>
          </cell>
          <cell r="L2525" t="str">
            <v>Variable cost at standard</v>
          </cell>
          <cell r="M2525" t="str">
            <v>COUPEUR</v>
          </cell>
          <cell r="N2525">
            <v>45540</v>
          </cell>
          <cell r="P2525">
            <v>-6</v>
          </cell>
          <cell r="T2525" t="str">
            <v>CDD</v>
          </cell>
          <cell r="U2525" t="str">
            <v>Contractuel</v>
          </cell>
          <cell r="V2525">
            <v>45689</v>
          </cell>
          <cell r="W2525">
            <v>45716</v>
          </cell>
          <cell r="Z2525">
            <v>45540</v>
          </cell>
          <cell r="AA2525">
            <v>9</v>
          </cell>
          <cell r="AB2525">
            <v>2024</v>
          </cell>
          <cell r="AC2525">
            <v>2028</v>
          </cell>
          <cell r="AD2525">
            <v>0.50277777777777777</v>
          </cell>
          <cell r="AE2525" t="str">
            <v>&lt; 1</v>
          </cell>
          <cell r="AF2525">
            <v>36960</v>
          </cell>
          <cell r="AG2525">
            <v>24.005479452054793</v>
          </cell>
          <cell r="AH2525" t="str">
            <v>&lt; 25</v>
          </cell>
          <cell r="AI2525">
            <v>17693652</v>
          </cell>
          <cell r="AJ2525" t="str">
            <v>04</v>
          </cell>
          <cell r="AK2525" t="str">
            <v>14368911</v>
          </cell>
          <cell r="AL2525">
            <v>44151</v>
          </cell>
          <cell r="AM2525" t="str">
            <v>FEMME</v>
          </cell>
          <cell r="AN2525" t="str">
            <v>Célibataire</v>
          </cell>
          <cell r="AP2525" t="str">
            <v>BAC</v>
          </cell>
          <cell r="AQ2525">
            <v>3</v>
          </cell>
          <cell r="AR2525">
            <v>1</v>
          </cell>
          <cell r="AS2525">
            <v>45905.25</v>
          </cell>
          <cell r="AT2525" t="str">
            <v>Horaire</v>
          </cell>
          <cell r="AU2525">
            <v>3.7149999999999999</v>
          </cell>
          <cell r="AV2525">
            <v>17</v>
          </cell>
          <cell r="AW2525">
            <v>53594</v>
          </cell>
          <cell r="AX2525" t="str">
            <v>01714296643</v>
          </cell>
          <cell r="AY2525">
            <v>84</v>
          </cell>
          <cell r="AZ2525" t="str">
            <v>LA POSTE</v>
          </cell>
          <cell r="BA2525" t="str">
            <v>17535940171429664384</v>
          </cell>
          <cell r="BB2525">
            <v>20</v>
          </cell>
          <cell r="BC2525" t="str">
            <v xml:space="preserve">SANHEJA OUED ELIL </v>
          </cell>
          <cell r="BD2525" t="str">
            <v>MANOUBA</v>
          </cell>
          <cell r="BG2525">
            <v>50605036</v>
          </cell>
          <cell r="BJ2525" t="str">
            <v>SANHEJA</v>
          </cell>
          <cell r="BK2525" t="str">
            <v>-COUPE</v>
          </cell>
          <cell r="BL2525" t="str">
            <v>1.1</v>
          </cell>
          <cell r="BT2525">
            <v>957</v>
          </cell>
          <cell r="BU2525" t="str">
            <v>si</v>
          </cell>
        </row>
        <row r="2526">
          <cell r="B2526">
            <v>2586</v>
          </cell>
          <cell r="C2526" t="str">
            <v>Madame</v>
          </cell>
          <cell r="D2526" t="str">
            <v>AOUINI TAYSSIR</v>
          </cell>
          <cell r="E2526" t="str">
            <v>SAGE Tunisia</v>
          </cell>
          <cell r="F2526" t="str">
            <v>COUPE</v>
          </cell>
          <cell r="G2526" t="str">
            <v>COUPEUR</v>
          </cell>
          <cell r="H2526" t="str">
            <v>COUPE</v>
          </cell>
          <cell r="I2526" t="str">
            <v>HAITHEM SLAMA</v>
          </cell>
          <cell r="K2526" t="str">
            <v>DIRECTS</v>
          </cell>
          <cell r="L2526" t="str">
            <v>Variable cost at standard</v>
          </cell>
          <cell r="M2526" t="str">
            <v>COUPEUR</v>
          </cell>
          <cell r="N2526">
            <v>45540</v>
          </cell>
          <cell r="P2526">
            <v>-6</v>
          </cell>
          <cell r="T2526" t="str">
            <v>CDD</v>
          </cell>
          <cell r="U2526" t="str">
            <v>Contractuel</v>
          </cell>
          <cell r="V2526">
            <v>45689</v>
          </cell>
          <cell r="W2526">
            <v>45716</v>
          </cell>
          <cell r="Z2526">
            <v>45540</v>
          </cell>
          <cell r="AA2526">
            <v>9</v>
          </cell>
          <cell r="AB2526">
            <v>2024</v>
          </cell>
          <cell r="AC2526">
            <v>2028</v>
          </cell>
          <cell r="AD2526">
            <v>0.50277777777777777</v>
          </cell>
          <cell r="AE2526" t="str">
            <v>&lt; 1</v>
          </cell>
          <cell r="AF2526">
            <v>37842</v>
          </cell>
          <cell r="AG2526">
            <v>21.589041095890412</v>
          </cell>
          <cell r="AH2526" t="str">
            <v>&lt; 25</v>
          </cell>
          <cell r="AI2526">
            <v>17591364</v>
          </cell>
          <cell r="AJ2526" t="str">
            <v>09</v>
          </cell>
          <cell r="AK2526">
            <v>14363420</v>
          </cell>
          <cell r="AL2526">
            <v>43465</v>
          </cell>
          <cell r="AM2526" t="str">
            <v>FEMME</v>
          </cell>
          <cell r="AN2526" t="str">
            <v>Célibataire</v>
          </cell>
          <cell r="AQ2526">
            <v>3</v>
          </cell>
          <cell r="AR2526">
            <v>1</v>
          </cell>
          <cell r="AS2526">
            <v>45905.25</v>
          </cell>
          <cell r="AT2526" t="str">
            <v>Horaire</v>
          </cell>
          <cell r="AU2526">
            <v>3.7149999999999999</v>
          </cell>
          <cell r="AV2526">
            <v>17</v>
          </cell>
          <cell r="AW2526" t="str">
            <v>00100</v>
          </cell>
          <cell r="AX2526" t="str">
            <v>00003136886</v>
          </cell>
          <cell r="AY2526">
            <v>82</v>
          </cell>
          <cell r="AZ2526" t="str">
            <v>LA POSTE</v>
          </cell>
          <cell r="BA2526" t="str">
            <v>17001000000313688682</v>
          </cell>
          <cell r="BB2526">
            <v>20</v>
          </cell>
          <cell r="BC2526" t="str">
            <v>KSAR HDID BASATINE  MORNAGUIA</v>
          </cell>
          <cell r="BD2526" t="str">
            <v>MANOUBA</v>
          </cell>
          <cell r="BG2526">
            <v>28474702</v>
          </cell>
          <cell r="BH2526">
            <v>29031473</v>
          </cell>
          <cell r="BJ2526" t="str">
            <v>MORNAGUIA</v>
          </cell>
          <cell r="BK2526" t="str">
            <v>-COUPE</v>
          </cell>
          <cell r="BL2526" t="str">
            <v>1.1</v>
          </cell>
          <cell r="BT2526">
            <v>959</v>
          </cell>
          <cell r="BU2526" t="str">
            <v>si</v>
          </cell>
        </row>
        <row r="2527">
          <cell r="B2527">
            <v>2587</v>
          </cell>
          <cell r="C2527" t="str">
            <v>Monsieur</v>
          </cell>
          <cell r="D2527" t="str">
            <v>HAJRI ACHREF</v>
          </cell>
          <cell r="E2527" t="str">
            <v>SAGE Tunisia</v>
          </cell>
          <cell r="F2527" t="str">
            <v>COUPE</v>
          </cell>
          <cell r="G2527" t="str">
            <v>COUPEUR</v>
          </cell>
          <cell r="H2527" t="str">
            <v>COUPE</v>
          </cell>
          <cell r="I2527" t="str">
            <v>HAITHEM SLAMA</v>
          </cell>
          <cell r="K2527" t="str">
            <v>DIRECTS</v>
          </cell>
          <cell r="L2527" t="str">
            <v>Variable cost at standard</v>
          </cell>
          <cell r="M2527" t="str">
            <v>COUPEUR</v>
          </cell>
          <cell r="N2527">
            <v>45541</v>
          </cell>
          <cell r="P2527">
            <v>-6</v>
          </cell>
          <cell r="T2527" t="str">
            <v>CDD</v>
          </cell>
          <cell r="U2527" t="str">
            <v>Contractuel</v>
          </cell>
          <cell r="V2527">
            <v>45689</v>
          </cell>
          <cell r="W2527">
            <v>45716</v>
          </cell>
          <cell r="Z2527">
            <v>45541</v>
          </cell>
          <cell r="AA2527">
            <v>9</v>
          </cell>
          <cell r="AB2527">
            <v>2024</v>
          </cell>
          <cell r="AC2527">
            <v>2028</v>
          </cell>
          <cell r="AD2527">
            <v>0.5</v>
          </cell>
          <cell r="AE2527" t="str">
            <v>&lt; 1</v>
          </cell>
          <cell r="AF2527">
            <v>37015</v>
          </cell>
          <cell r="AG2527">
            <v>23.854794520547944</v>
          </cell>
          <cell r="AH2527" t="str">
            <v>&lt; 25</v>
          </cell>
          <cell r="AI2527">
            <v>17796262</v>
          </cell>
          <cell r="AJ2527" t="str">
            <v>07</v>
          </cell>
          <cell r="AK2527" t="str">
            <v>10833821</v>
          </cell>
          <cell r="AL2527">
            <v>43713</v>
          </cell>
          <cell r="AM2527" t="str">
            <v>HOMME</v>
          </cell>
          <cell r="AN2527" t="str">
            <v>Célibataire</v>
          </cell>
          <cell r="AP2527" t="str">
            <v>BAC+FORMATION</v>
          </cell>
          <cell r="AQ2527">
            <v>3</v>
          </cell>
          <cell r="AR2527">
            <v>1</v>
          </cell>
          <cell r="AS2527">
            <v>45906.25</v>
          </cell>
          <cell r="AT2527" t="str">
            <v>Horaire</v>
          </cell>
          <cell r="AU2527">
            <v>3.7149999999999999</v>
          </cell>
          <cell r="AV2527">
            <v>17</v>
          </cell>
          <cell r="AW2527" t="str">
            <v>00100</v>
          </cell>
          <cell r="AX2527" t="str">
            <v>00003484741</v>
          </cell>
          <cell r="AY2527">
            <v>43</v>
          </cell>
          <cell r="AZ2527" t="str">
            <v>LA POSTE</v>
          </cell>
          <cell r="BA2527" t="str">
            <v>17001000000348474143</v>
          </cell>
          <cell r="BB2527">
            <v>20</v>
          </cell>
          <cell r="BC2527" t="str">
            <v>SIDI JABER MCHERGUA MORNAGUIA</v>
          </cell>
          <cell r="BD2527" t="str">
            <v>MANOUBA</v>
          </cell>
          <cell r="BG2527">
            <v>28467362</v>
          </cell>
          <cell r="BH2527">
            <v>20481953</v>
          </cell>
          <cell r="BJ2527" t="str">
            <v>MORNAGUIA</v>
          </cell>
          <cell r="BK2527" t="str">
            <v>-COUPE</v>
          </cell>
          <cell r="BL2527" t="str">
            <v>1.1</v>
          </cell>
          <cell r="BU2527" t="str">
            <v>si</v>
          </cell>
        </row>
        <row r="2528">
          <cell r="B2528">
            <v>2588</v>
          </cell>
          <cell r="C2528" t="str">
            <v>Madame</v>
          </cell>
          <cell r="D2528" t="str">
            <v>RAJHI JAWAHER</v>
          </cell>
          <cell r="E2528" t="str">
            <v>SAGE Tunisia</v>
          </cell>
          <cell r="F2528" t="str">
            <v>PRODUCTION</v>
          </cell>
          <cell r="G2528" t="str">
            <v>Contrôle Qualité</v>
          </cell>
          <cell r="H2528" t="str">
            <v>P7 AR</v>
          </cell>
          <cell r="I2528" t="str">
            <v>FOUED HOMRANI</v>
          </cell>
          <cell r="J2528" t="str">
            <v>A</v>
          </cell>
          <cell r="K2528" t="str">
            <v>INDIRECTS</v>
          </cell>
          <cell r="L2528" t="str">
            <v>Variable cost at standard</v>
          </cell>
          <cell r="M2528" t="str">
            <v>Contrôle Qualité</v>
          </cell>
          <cell r="N2528">
            <v>45541</v>
          </cell>
          <cell r="P2528">
            <v>-126</v>
          </cell>
          <cell r="Q2528">
            <v>45570</v>
          </cell>
          <cell r="R2528" t="str">
            <v>formation</v>
          </cell>
          <cell r="T2528" t="str">
            <v>CDD</v>
          </cell>
          <cell r="U2528" t="str">
            <v>Contractuel</v>
          </cell>
          <cell r="V2528">
            <v>45541</v>
          </cell>
          <cell r="W2528">
            <v>45596</v>
          </cell>
          <cell r="Z2528">
            <v>45541</v>
          </cell>
          <cell r="AA2528">
            <v>9</v>
          </cell>
          <cell r="AB2528">
            <v>2024</v>
          </cell>
          <cell r="AC2528">
            <v>2028</v>
          </cell>
          <cell r="AD2528">
            <v>0.5</v>
          </cell>
          <cell r="AE2528" t="str">
            <v>&lt; 1</v>
          </cell>
          <cell r="AF2528">
            <v>35344</v>
          </cell>
          <cell r="AG2528">
            <v>28.432876712328767</v>
          </cell>
          <cell r="AH2528" t="str">
            <v>&gt;25&lt; 35</v>
          </cell>
          <cell r="AK2528" t="str">
            <v>09198781</v>
          </cell>
          <cell r="AL2528">
            <v>41888</v>
          </cell>
          <cell r="AM2528" t="str">
            <v>FEMME</v>
          </cell>
          <cell r="AN2528" t="str">
            <v>Célibataire</v>
          </cell>
          <cell r="AP2528" t="str">
            <v>BAC+ LISENCE GENIE CHIMIQUE</v>
          </cell>
          <cell r="AQ2528">
            <v>3</v>
          </cell>
          <cell r="AR2528">
            <v>1</v>
          </cell>
          <cell r="AS2528">
            <v>45906.25</v>
          </cell>
          <cell r="AT2528" t="str">
            <v>Horaire</v>
          </cell>
          <cell r="AU2528">
            <v>3.8780000000000001</v>
          </cell>
          <cell r="AV2528">
            <v>17</v>
          </cell>
          <cell r="AW2528" t="str">
            <v>00100</v>
          </cell>
          <cell r="AX2528" t="str">
            <v>00002967683</v>
          </cell>
          <cell r="AY2528">
            <v>90</v>
          </cell>
          <cell r="AZ2528" t="str">
            <v>LA POSTE</v>
          </cell>
          <cell r="BA2528" t="str">
            <v>17001000000296768390</v>
          </cell>
          <cell r="BB2528">
            <v>20</v>
          </cell>
          <cell r="BC2528" t="str">
            <v>CITE 20 MARS MORNAGUIA</v>
          </cell>
          <cell r="BD2528" t="str">
            <v>MANOUBA</v>
          </cell>
          <cell r="BG2528">
            <v>27068450</v>
          </cell>
          <cell r="BJ2528" t="str">
            <v>MORNAGUIA</v>
          </cell>
          <cell r="BK2528" t="str">
            <v>A-P7 AR</v>
          </cell>
          <cell r="BL2528" t="str">
            <v>1.3</v>
          </cell>
          <cell r="BU2528" t="str">
            <v>non-Actif</v>
          </cell>
        </row>
        <row r="2529">
          <cell r="B2529">
            <v>2589</v>
          </cell>
          <cell r="C2529" t="str">
            <v>Madame</v>
          </cell>
          <cell r="D2529" t="str">
            <v>FATNASSI SOUMAYA</v>
          </cell>
          <cell r="E2529" t="str">
            <v>SAGE Tunisia</v>
          </cell>
          <cell r="F2529" t="str">
            <v>PRODUCTION</v>
          </cell>
          <cell r="G2529" t="str">
            <v>Alimentatrice</v>
          </cell>
          <cell r="H2529" t="str">
            <v>P6 AV</v>
          </cell>
          <cell r="I2529" t="str">
            <v>EL KADRI MARIEM</v>
          </cell>
          <cell r="J2529" t="str">
            <v>A</v>
          </cell>
          <cell r="K2529" t="str">
            <v>DIRECTS</v>
          </cell>
          <cell r="L2529" t="str">
            <v>Variable cost at standard</v>
          </cell>
          <cell r="M2529" t="str">
            <v>Alimentatrice</v>
          </cell>
          <cell r="N2529">
            <v>45542</v>
          </cell>
          <cell r="P2529">
            <v>-6</v>
          </cell>
          <cell r="T2529" t="str">
            <v>CDD</v>
          </cell>
          <cell r="U2529" t="str">
            <v>Contractuel</v>
          </cell>
          <cell r="V2529">
            <v>45689</v>
          </cell>
          <cell r="W2529">
            <v>45716</v>
          </cell>
          <cell r="Z2529">
            <v>45542</v>
          </cell>
          <cell r="AA2529">
            <v>9</v>
          </cell>
          <cell r="AB2529">
            <v>2024</v>
          </cell>
          <cell r="AC2529">
            <v>2028</v>
          </cell>
          <cell r="AD2529">
            <v>0.49722222222222223</v>
          </cell>
          <cell r="AE2529" t="str">
            <v>&lt; 1</v>
          </cell>
          <cell r="AF2529">
            <v>33923</v>
          </cell>
          <cell r="AG2529">
            <v>32.326027397260276</v>
          </cell>
          <cell r="AH2529" t="str">
            <v>&gt;25&lt; 35</v>
          </cell>
          <cell r="AI2529">
            <v>16628840</v>
          </cell>
          <cell r="AJ2529" t="str">
            <v>04</v>
          </cell>
          <cell r="AK2529" t="str">
            <v>09185324</v>
          </cell>
          <cell r="AL2529">
            <v>41272</v>
          </cell>
          <cell r="AM2529" t="str">
            <v>FEMME</v>
          </cell>
          <cell r="AN2529" t="str">
            <v>Célibataire</v>
          </cell>
          <cell r="AP2529" t="str">
            <v>1 ére Année+Formation Systéme De Sécurité et D'alarme</v>
          </cell>
          <cell r="AQ2529">
            <v>3</v>
          </cell>
          <cell r="AR2529">
            <v>1</v>
          </cell>
          <cell r="AS2529">
            <v>45907.25</v>
          </cell>
          <cell r="AT2529" t="str">
            <v>Horaire</v>
          </cell>
          <cell r="AU2529">
            <v>3.8780000000000001</v>
          </cell>
          <cell r="AV2529" t="str">
            <v>07</v>
          </cell>
          <cell r="AW2529" t="str">
            <v>09701</v>
          </cell>
          <cell r="AX2529">
            <v>55121602040</v>
          </cell>
          <cell r="AY2529">
            <v>73</v>
          </cell>
          <cell r="AZ2529" t="str">
            <v>LA POSTE</v>
          </cell>
          <cell r="BA2529" t="str">
            <v>07097015512160204073</v>
          </cell>
          <cell r="BB2529">
            <v>20</v>
          </cell>
          <cell r="BC2529" t="str">
            <v xml:space="preserve">RUE IIN DRAHEM DOUAR HICHER </v>
          </cell>
          <cell r="BD2529" t="str">
            <v>MANOUBA</v>
          </cell>
          <cell r="BG2529">
            <v>92702652</v>
          </cell>
          <cell r="BH2529">
            <v>92703037</v>
          </cell>
          <cell r="BJ2529" t="str">
            <v>DOUAR HICHIR</v>
          </cell>
          <cell r="BK2529" t="str">
            <v>A-P6 AV</v>
          </cell>
          <cell r="BL2529" t="str">
            <v>1.3</v>
          </cell>
          <cell r="BT2529">
            <v>367</v>
          </cell>
          <cell r="BU2529" t="str">
            <v>si</v>
          </cell>
        </row>
        <row r="2530">
          <cell r="B2530">
            <v>2590</v>
          </cell>
          <cell r="C2530" t="str">
            <v>Madame</v>
          </cell>
          <cell r="D2530" t="str">
            <v>SAYARI AHLEM</v>
          </cell>
          <cell r="E2530" t="str">
            <v>SAGE Tunisia</v>
          </cell>
          <cell r="F2530" t="str">
            <v>PRODUCTION</v>
          </cell>
          <cell r="G2530" t="str">
            <v>Couturière</v>
          </cell>
          <cell r="H2530" t="str">
            <v>P6 AV</v>
          </cell>
          <cell r="I2530" t="str">
            <v>ANIS SBOURI</v>
          </cell>
          <cell r="J2530" t="str">
            <v>A</v>
          </cell>
          <cell r="K2530" t="str">
            <v>DIRECTS</v>
          </cell>
          <cell r="L2530" t="str">
            <v>Variable cost at standard</v>
          </cell>
          <cell r="M2530" t="str">
            <v>Couturière</v>
          </cell>
          <cell r="N2530">
            <v>45544</v>
          </cell>
          <cell r="P2530">
            <v>-6</v>
          </cell>
          <cell r="T2530" t="str">
            <v>CDD</v>
          </cell>
          <cell r="U2530" t="str">
            <v>Contractuel</v>
          </cell>
          <cell r="V2530">
            <v>45689</v>
          </cell>
          <cell r="W2530">
            <v>45716</v>
          </cell>
          <cell r="Z2530">
            <v>45544</v>
          </cell>
          <cell r="AA2530">
            <v>9</v>
          </cell>
          <cell r="AB2530">
            <v>2024</v>
          </cell>
          <cell r="AC2530">
            <v>2028</v>
          </cell>
          <cell r="AD2530">
            <v>0.49166666666666664</v>
          </cell>
          <cell r="AE2530" t="str">
            <v>&lt; 1</v>
          </cell>
          <cell r="AF2530">
            <v>34228</v>
          </cell>
          <cell r="AG2530">
            <v>31.490410958904111</v>
          </cell>
          <cell r="AH2530" t="str">
            <v>&gt;25&lt; 35</v>
          </cell>
          <cell r="AI2530">
            <v>16646416</v>
          </cell>
          <cell r="AJ2530" t="str">
            <v>00</v>
          </cell>
          <cell r="AK2530" t="str">
            <v>09177486</v>
          </cell>
          <cell r="AL2530">
            <v>44379</v>
          </cell>
          <cell r="AM2530" t="str">
            <v>FEMME</v>
          </cell>
          <cell r="AN2530" t="str">
            <v>Marié(e)</v>
          </cell>
          <cell r="AO2530">
            <v>1</v>
          </cell>
          <cell r="AP2530" t="str">
            <v xml:space="preserve">CAP formation couture </v>
          </cell>
          <cell r="AQ2530">
            <v>3</v>
          </cell>
          <cell r="AR2530">
            <v>1</v>
          </cell>
          <cell r="AS2530">
            <v>45909.25</v>
          </cell>
          <cell r="AT2530" t="str">
            <v>Horaire</v>
          </cell>
          <cell r="AU2530">
            <v>3.7149999999999999</v>
          </cell>
          <cell r="AV2530">
            <v>17</v>
          </cell>
          <cell r="AW2530">
            <v>53594</v>
          </cell>
          <cell r="AX2530" t="str">
            <v>01720921010</v>
          </cell>
          <cell r="AY2530">
            <v>52</v>
          </cell>
          <cell r="AZ2530" t="str">
            <v>LA POSTE</v>
          </cell>
          <cell r="BA2530" t="str">
            <v>17535940172092101052</v>
          </cell>
          <cell r="BB2530">
            <v>20</v>
          </cell>
          <cell r="BC2530" t="str">
            <v>84 RUE 9 AVRIL GOBAA MANOUBA</v>
          </cell>
          <cell r="BD2530" t="str">
            <v>MANOUBA</v>
          </cell>
          <cell r="BG2530">
            <v>23108830</v>
          </cell>
          <cell r="BH2530">
            <v>56074340</v>
          </cell>
          <cell r="BJ2530" t="str">
            <v>GOBAA</v>
          </cell>
          <cell r="BK2530" t="str">
            <v>A-P6 AV</v>
          </cell>
          <cell r="BL2530" t="str">
            <v>1.1</v>
          </cell>
          <cell r="BT2530">
            <v>253</v>
          </cell>
          <cell r="BU2530" t="str">
            <v>si</v>
          </cell>
        </row>
        <row r="2531">
          <cell r="B2531">
            <v>2591</v>
          </cell>
          <cell r="C2531" t="str">
            <v>Madame</v>
          </cell>
          <cell r="D2531" t="str">
            <v>ARFAOUI MARWA</v>
          </cell>
          <cell r="E2531" t="str">
            <v>SAGE Tunisia</v>
          </cell>
          <cell r="F2531" t="str">
            <v>PRODUCTION</v>
          </cell>
          <cell r="G2531" t="str">
            <v>Couturière</v>
          </cell>
          <cell r="H2531" t="str">
            <v>P6 AV</v>
          </cell>
          <cell r="I2531" t="str">
            <v>ANIS SBOURI</v>
          </cell>
          <cell r="J2531" t="str">
            <v>A</v>
          </cell>
          <cell r="K2531" t="str">
            <v>DIRECTS</v>
          </cell>
          <cell r="L2531" t="str">
            <v>Variable cost at standard</v>
          </cell>
          <cell r="M2531" t="str">
            <v>Couturière</v>
          </cell>
          <cell r="N2531">
            <v>45545</v>
          </cell>
          <cell r="P2531">
            <v>-126</v>
          </cell>
          <cell r="Q2531">
            <v>45549</v>
          </cell>
          <cell r="R2531" t="str">
            <v>familiale</v>
          </cell>
          <cell r="T2531" t="str">
            <v>CDD</v>
          </cell>
          <cell r="U2531" t="str">
            <v>Contractuel</v>
          </cell>
          <cell r="V2531">
            <v>45545</v>
          </cell>
          <cell r="W2531">
            <v>45596</v>
          </cell>
          <cell r="Z2531">
            <v>45545</v>
          </cell>
          <cell r="AA2531">
            <v>9</v>
          </cell>
          <cell r="AB2531">
            <v>2024</v>
          </cell>
          <cell r="AC2531">
            <v>2028</v>
          </cell>
          <cell r="AD2531">
            <v>0.48888888888888887</v>
          </cell>
          <cell r="AE2531" t="str">
            <v>&lt; 1</v>
          </cell>
          <cell r="AF2531">
            <v>32621</v>
          </cell>
          <cell r="AG2531">
            <v>35.893150684931506</v>
          </cell>
          <cell r="AH2531" t="str">
            <v>&gt;35&lt; 45</v>
          </cell>
          <cell r="AI2531">
            <v>16282135</v>
          </cell>
          <cell r="AJ2531" t="str">
            <v>04</v>
          </cell>
          <cell r="AK2531" t="str">
            <v>09169909</v>
          </cell>
          <cell r="AL2531">
            <v>40129</v>
          </cell>
          <cell r="AM2531" t="str">
            <v>FEMME</v>
          </cell>
          <cell r="AN2531" t="str">
            <v>Marié(e)</v>
          </cell>
          <cell r="AO2531">
            <v>1</v>
          </cell>
          <cell r="AP2531" t="str">
            <v xml:space="preserve">1 ère Année Secondaire + Formation Couture </v>
          </cell>
          <cell r="AQ2531">
            <v>3</v>
          </cell>
          <cell r="AR2531">
            <v>1</v>
          </cell>
          <cell r="AS2531">
            <v>45910.25</v>
          </cell>
          <cell r="AT2531" t="str">
            <v>Horaire</v>
          </cell>
          <cell r="AU2531">
            <v>3.7149999999999999</v>
          </cell>
          <cell r="AV2531">
            <v>17</v>
          </cell>
          <cell r="AW2531" t="str">
            <v>00100</v>
          </cell>
          <cell r="AX2531" t="str">
            <v>00003223504</v>
          </cell>
          <cell r="AY2531">
            <v>91</v>
          </cell>
          <cell r="AZ2531" t="str">
            <v>LA POSTE</v>
          </cell>
          <cell r="BA2531" t="str">
            <v>17001000000322350491</v>
          </cell>
          <cell r="BB2531">
            <v>20</v>
          </cell>
          <cell r="BC2531" t="str">
            <v xml:space="preserve">RUE 1306 DOUAR HICHER </v>
          </cell>
          <cell r="BD2531" t="str">
            <v>MANOUBA</v>
          </cell>
          <cell r="BG2531">
            <v>51758313</v>
          </cell>
          <cell r="BK2531" t="str">
            <v>A-P6 AV</v>
          </cell>
          <cell r="BL2531" t="str">
            <v>1.1</v>
          </cell>
          <cell r="BU2531" t="str">
            <v>non-Actif</v>
          </cell>
        </row>
        <row r="2532">
          <cell r="B2532">
            <v>2592</v>
          </cell>
          <cell r="C2532" t="str">
            <v>Madame</v>
          </cell>
          <cell r="D2532" t="str">
            <v>TAYACHI RIHAB</v>
          </cell>
          <cell r="E2532" t="str">
            <v>SAGE Tunisia</v>
          </cell>
          <cell r="F2532" t="str">
            <v>PRODUCTION</v>
          </cell>
          <cell r="G2532" t="str">
            <v>Couturière</v>
          </cell>
          <cell r="H2532" t="str">
            <v>P6 AV</v>
          </cell>
          <cell r="I2532" t="str">
            <v>ANIS SBOURI</v>
          </cell>
          <cell r="J2532" t="str">
            <v>A</v>
          </cell>
          <cell r="K2532" t="str">
            <v>DIRECTS</v>
          </cell>
          <cell r="L2532" t="str">
            <v>Variable cost at standard</v>
          </cell>
          <cell r="M2532" t="str">
            <v>Couturière</v>
          </cell>
          <cell r="N2532">
            <v>45545</v>
          </cell>
          <cell r="P2532">
            <v>-6</v>
          </cell>
          <cell r="T2532" t="str">
            <v>CDD</v>
          </cell>
          <cell r="U2532" t="str">
            <v>Contractuel</v>
          </cell>
          <cell r="V2532">
            <v>45689</v>
          </cell>
          <cell r="W2532">
            <v>45716</v>
          </cell>
          <cell r="Z2532">
            <v>45545</v>
          </cell>
          <cell r="AA2532">
            <v>9</v>
          </cell>
          <cell r="AB2532">
            <v>2024</v>
          </cell>
          <cell r="AC2532">
            <v>2028</v>
          </cell>
          <cell r="AD2532">
            <v>0.48888888888888887</v>
          </cell>
          <cell r="AE2532" t="str">
            <v>&lt; 1</v>
          </cell>
          <cell r="AF2532">
            <v>30284</v>
          </cell>
          <cell r="AG2532">
            <v>42.295890410958904</v>
          </cell>
          <cell r="AH2532" t="str">
            <v>&gt;35&lt; 45</v>
          </cell>
          <cell r="AI2532">
            <v>14731397</v>
          </cell>
          <cell r="AJ2532" t="str">
            <v>05</v>
          </cell>
          <cell r="AK2532" t="str">
            <v>07383590</v>
          </cell>
          <cell r="AL2532">
            <v>37554</v>
          </cell>
          <cell r="AM2532" t="str">
            <v>FEMME</v>
          </cell>
          <cell r="AN2532" t="str">
            <v>Marié(e)</v>
          </cell>
          <cell r="AO2532">
            <v>3</v>
          </cell>
          <cell r="AP2532" t="str">
            <v>9 éme Année+Formation Couture</v>
          </cell>
          <cell r="AQ2532">
            <v>3</v>
          </cell>
          <cell r="AR2532">
            <v>1</v>
          </cell>
          <cell r="AS2532">
            <v>45910.25</v>
          </cell>
          <cell r="AT2532" t="str">
            <v>Horaire</v>
          </cell>
          <cell r="AU2532">
            <v>3.7149999999999999</v>
          </cell>
          <cell r="AV2532">
            <v>17</v>
          </cell>
          <cell r="AW2532" t="str">
            <v>00100</v>
          </cell>
          <cell r="AX2532" t="str">
            <v>00003485985</v>
          </cell>
          <cell r="AY2532">
            <v>94</v>
          </cell>
          <cell r="AZ2532" t="str">
            <v>LA POSTE</v>
          </cell>
          <cell r="BA2532" t="str">
            <v>17001000000348598594</v>
          </cell>
          <cell r="BB2532">
            <v>20</v>
          </cell>
          <cell r="BC2532" t="str">
            <v>CITE ENNASSER N°56 EL BATAN TEBEOURBA</v>
          </cell>
          <cell r="BD2532" t="str">
            <v>MANOUBA</v>
          </cell>
          <cell r="BG2532">
            <v>54154850</v>
          </cell>
          <cell r="BH2532">
            <v>55101210</v>
          </cell>
          <cell r="BJ2532" t="str">
            <v>TEBOURBA</v>
          </cell>
          <cell r="BK2532" t="str">
            <v>A-P6 AV</v>
          </cell>
          <cell r="BL2532" t="str">
            <v>1.1</v>
          </cell>
          <cell r="BT2532">
            <v>275</v>
          </cell>
          <cell r="BU2532" t="str">
            <v>si</v>
          </cell>
        </row>
        <row r="2533">
          <cell r="B2533">
            <v>2593</v>
          </cell>
          <cell r="C2533" t="str">
            <v>Madame</v>
          </cell>
          <cell r="D2533" t="str">
            <v>HABACHI SAIIDA</v>
          </cell>
          <cell r="E2533" t="str">
            <v>SAGE Tunisia</v>
          </cell>
          <cell r="F2533" t="str">
            <v>PRODUCTION</v>
          </cell>
          <cell r="G2533" t="str">
            <v>Couturière</v>
          </cell>
          <cell r="H2533" t="str">
            <v>P6 AV</v>
          </cell>
          <cell r="I2533" t="str">
            <v>ANIS SBOURI</v>
          </cell>
          <cell r="J2533" t="str">
            <v>A</v>
          </cell>
          <cell r="K2533" t="str">
            <v>DIRECTS</v>
          </cell>
          <cell r="L2533" t="str">
            <v>Variable cost at standard</v>
          </cell>
          <cell r="M2533" t="str">
            <v>Couturière</v>
          </cell>
          <cell r="N2533">
            <v>45545</v>
          </cell>
          <cell r="P2533">
            <v>-6</v>
          </cell>
          <cell r="Q2533">
            <v>45717</v>
          </cell>
          <cell r="R2533" t="str">
            <v>maladie</v>
          </cell>
          <cell r="T2533" t="str">
            <v>CDD</v>
          </cell>
          <cell r="U2533" t="str">
            <v>Contractuel</v>
          </cell>
          <cell r="V2533">
            <v>45689</v>
          </cell>
          <cell r="W2533">
            <v>45716</v>
          </cell>
          <cell r="Z2533">
            <v>45545</v>
          </cell>
          <cell r="AA2533">
            <v>9</v>
          </cell>
          <cell r="AB2533">
            <v>2024</v>
          </cell>
          <cell r="AC2533">
            <v>2028</v>
          </cell>
          <cell r="AD2533">
            <v>0.48888888888888887</v>
          </cell>
          <cell r="AE2533" t="str">
            <v>&lt; 1</v>
          </cell>
          <cell r="AF2533">
            <v>27469</v>
          </cell>
          <cell r="AG2533">
            <v>50.008219178082193</v>
          </cell>
          <cell r="AH2533" t="str">
            <v>&gt;45&lt; 55</v>
          </cell>
          <cell r="AI2533">
            <v>11676327</v>
          </cell>
          <cell r="AJ2533" t="str">
            <v>00</v>
          </cell>
          <cell r="AK2533" t="str">
            <v>07280860</v>
          </cell>
          <cell r="AL2533">
            <v>45268</v>
          </cell>
          <cell r="AM2533" t="str">
            <v>FEMME</v>
          </cell>
          <cell r="AN2533" t="str">
            <v>Célibataire</v>
          </cell>
          <cell r="AP2533" t="str">
            <v xml:space="preserve">6 éme Année </v>
          </cell>
          <cell r="AQ2533">
            <v>3</v>
          </cell>
          <cell r="AR2533">
            <v>1</v>
          </cell>
          <cell r="AS2533">
            <v>45910.25</v>
          </cell>
          <cell r="AT2533" t="str">
            <v>Horaire</v>
          </cell>
          <cell r="AU2533">
            <v>3.7149999999999999</v>
          </cell>
          <cell r="AV2533">
            <v>17</v>
          </cell>
          <cell r="AW2533" t="str">
            <v>00100</v>
          </cell>
          <cell r="AX2533" t="str">
            <v>00003065911</v>
          </cell>
          <cell r="AY2533">
            <v>92</v>
          </cell>
          <cell r="AZ2533" t="str">
            <v>LA POSTE</v>
          </cell>
          <cell r="BA2533" t="str">
            <v>17001000000306591192</v>
          </cell>
          <cell r="BB2533">
            <v>20</v>
          </cell>
          <cell r="BC2533" t="str">
            <v>EZZEHRA JDAIDA</v>
          </cell>
          <cell r="BD2533" t="str">
            <v>MANOUBA</v>
          </cell>
          <cell r="BG2533">
            <v>23891466</v>
          </cell>
          <cell r="BH2533">
            <v>53115702</v>
          </cell>
          <cell r="BJ2533" t="str">
            <v>JDAIDA</v>
          </cell>
          <cell r="BK2533" t="str">
            <v>A-P6 AV</v>
          </cell>
          <cell r="BL2533" t="str">
            <v>1.1</v>
          </cell>
          <cell r="BT2533">
            <v>342</v>
          </cell>
          <cell r="BU2533" t="str">
            <v>non-Actif</v>
          </cell>
        </row>
        <row r="2534">
          <cell r="B2534">
            <v>2594</v>
          </cell>
          <cell r="C2534" t="str">
            <v>Madame</v>
          </cell>
          <cell r="D2534" t="str">
            <v>DHAOUEDI HAJER</v>
          </cell>
          <cell r="E2534" t="str">
            <v>SAGE Tunisia</v>
          </cell>
          <cell r="F2534" t="str">
            <v>PRODUCTION</v>
          </cell>
          <cell r="G2534" t="str">
            <v>Contrôle Qualité</v>
          </cell>
          <cell r="H2534" t="str">
            <v>P6 AV</v>
          </cell>
          <cell r="I2534" t="str">
            <v xml:space="preserve">Anis Mejri </v>
          </cell>
          <cell r="J2534" t="str">
            <v>B</v>
          </cell>
          <cell r="K2534" t="str">
            <v>INDIRECTS</v>
          </cell>
          <cell r="L2534" t="str">
            <v>Variable cost at standard</v>
          </cell>
          <cell r="M2534" t="str">
            <v>Contrôle Qualité</v>
          </cell>
          <cell r="N2534">
            <v>45545</v>
          </cell>
          <cell r="P2534">
            <v>-34</v>
          </cell>
          <cell r="Q2534">
            <v>45678</v>
          </cell>
          <cell r="R2534" t="str">
            <v>maladie de sa mére</v>
          </cell>
          <cell r="T2534" t="str">
            <v>CDD</v>
          </cell>
          <cell r="U2534" t="str">
            <v>Contractuel</v>
          </cell>
          <cell r="V2534">
            <v>45658</v>
          </cell>
          <cell r="W2534">
            <v>45688</v>
          </cell>
          <cell r="Z2534">
            <v>45545</v>
          </cell>
          <cell r="AA2534">
            <v>9</v>
          </cell>
          <cell r="AB2534">
            <v>2024</v>
          </cell>
          <cell r="AC2534">
            <v>2028</v>
          </cell>
          <cell r="AD2534">
            <v>0.48888888888888887</v>
          </cell>
          <cell r="AE2534" t="str">
            <v>&lt; 1</v>
          </cell>
          <cell r="AF2534">
            <v>30786</v>
          </cell>
          <cell r="AG2534">
            <v>40.920547945205477</v>
          </cell>
          <cell r="AH2534" t="str">
            <v>&gt;35&lt; 45</v>
          </cell>
          <cell r="AI2534">
            <v>16051209</v>
          </cell>
          <cell r="AJ2534" t="str">
            <v>04</v>
          </cell>
          <cell r="AK2534" t="str">
            <v>04731722</v>
          </cell>
          <cell r="AL2534">
            <v>41975</v>
          </cell>
          <cell r="AM2534" t="str">
            <v>FEMME</v>
          </cell>
          <cell r="AN2534" t="str">
            <v>Célibataire</v>
          </cell>
          <cell r="AP2534" t="str">
            <v>BAC</v>
          </cell>
          <cell r="AQ2534">
            <v>3</v>
          </cell>
          <cell r="AR2534">
            <v>1</v>
          </cell>
          <cell r="AS2534">
            <v>45910.25</v>
          </cell>
          <cell r="AT2534" t="str">
            <v>Horaire</v>
          </cell>
          <cell r="AU2534">
            <v>3.8780000000000001</v>
          </cell>
          <cell r="AV2534">
            <v>17</v>
          </cell>
          <cell r="AW2534" t="str">
            <v>00100</v>
          </cell>
          <cell r="AX2534" t="str">
            <v>00000268163</v>
          </cell>
          <cell r="AY2534">
            <v>23</v>
          </cell>
          <cell r="AZ2534" t="str">
            <v>LA POSTE</v>
          </cell>
          <cell r="BA2534" t="str">
            <v>17001000000026816323</v>
          </cell>
          <cell r="BB2534">
            <v>20</v>
          </cell>
          <cell r="BC2534" t="str">
            <v>36 RUE NESRINE CITE YASMINE JAYARA SIDI HASSINE</v>
          </cell>
          <cell r="BD2534" t="str">
            <v>TUNIS</v>
          </cell>
          <cell r="BG2534">
            <v>96821404</v>
          </cell>
          <cell r="BH2534">
            <v>58825922</v>
          </cell>
          <cell r="BJ2534" t="str">
            <v>Jayara</v>
          </cell>
          <cell r="BK2534" t="str">
            <v>CAMPO B</v>
          </cell>
          <cell r="BL2534" t="str">
            <v>1.3</v>
          </cell>
          <cell r="BU2534" t="str">
            <v>non-Actif</v>
          </cell>
        </row>
        <row r="2535">
          <cell r="B2535">
            <v>2595</v>
          </cell>
          <cell r="C2535" t="str">
            <v>Madame</v>
          </cell>
          <cell r="D2535" t="str">
            <v>JBELI RAWDHA</v>
          </cell>
          <cell r="E2535" t="str">
            <v>SAGE Tunisia</v>
          </cell>
          <cell r="F2535" t="str">
            <v>PRODUCTION</v>
          </cell>
          <cell r="G2535" t="str">
            <v>Couturière</v>
          </cell>
          <cell r="H2535" t="str">
            <v>P6 AV</v>
          </cell>
          <cell r="I2535" t="str">
            <v>EL KADRI MARIEM</v>
          </cell>
          <cell r="J2535" t="str">
            <v>A</v>
          </cell>
          <cell r="K2535" t="str">
            <v>DIRECTS</v>
          </cell>
          <cell r="L2535" t="str">
            <v>Variable cost at standard</v>
          </cell>
          <cell r="M2535" t="str">
            <v>Couturière</v>
          </cell>
          <cell r="N2535">
            <v>45545</v>
          </cell>
          <cell r="P2535">
            <v>-6</v>
          </cell>
          <cell r="T2535" t="str">
            <v>CDD</v>
          </cell>
          <cell r="U2535" t="str">
            <v>Contractuel</v>
          </cell>
          <cell r="V2535">
            <v>45689</v>
          </cell>
          <cell r="W2535">
            <v>45716</v>
          </cell>
          <cell r="Z2535">
            <v>45545</v>
          </cell>
          <cell r="AA2535">
            <v>9</v>
          </cell>
          <cell r="AB2535">
            <v>2024</v>
          </cell>
          <cell r="AC2535">
            <v>2028</v>
          </cell>
          <cell r="AD2535">
            <v>0.48888888888888887</v>
          </cell>
          <cell r="AE2535" t="str">
            <v>&lt; 1</v>
          </cell>
          <cell r="AF2535">
            <v>35987</v>
          </cell>
          <cell r="AG2535">
            <v>26.671232876712327</v>
          </cell>
          <cell r="AH2535" t="str">
            <v>&gt;25&lt; 35</v>
          </cell>
          <cell r="AI2535">
            <v>16927831</v>
          </cell>
          <cell r="AJ2535" t="str">
            <v>01</v>
          </cell>
          <cell r="AK2535" t="str">
            <v>09520281</v>
          </cell>
          <cell r="AL2535">
            <v>43448</v>
          </cell>
          <cell r="AM2535" t="str">
            <v>FEMME</v>
          </cell>
          <cell r="AN2535" t="str">
            <v>Célibataire</v>
          </cell>
          <cell r="AP2535" t="str">
            <v>7 éme Année</v>
          </cell>
          <cell r="AQ2535">
            <v>3</v>
          </cell>
          <cell r="AR2535">
            <v>1</v>
          </cell>
          <cell r="AS2535">
            <v>45910.25</v>
          </cell>
          <cell r="AT2535" t="str">
            <v>Horaire</v>
          </cell>
          <cell r="AU2535">
            <v>3.7149999999999999</v>
          </cell>
          <cell r="AV2535">
            <v>17</v>
          </cell>
          <cell r="AW2535" t="str">
            <v>00100</v>
          </cell>
          <cell r="AX2535" t="str">
            <v>00003029865</v>
          </cell>
          <cell r="AY2535">
            <v>75</v>
          </cell>
          <cell r="AZ2535" t="str">
            <v>LA POSTE</v>
          </cell>
          <cell r="BA2535" t="str">
            <v>17001000000302986575</v>
          </cell>
          <cell r="BB2535">
            <v>20</v>
          </cell>
          <cell r="BC2535" t="str">
            <v>ARGOUB EROUMI TEBEOURBA</v>
          </cell>
          <cell r="BD2535" t="str">
            <v>MANOUBA</v>
          </cell>
          <cell r="BG2535">
            <v>26205113</v>
          </cell>
          <cell r="BJ2535" t="str">
            <v>TEBOURBA</v>
          </cell>
          <cell r="BK2535" t="str">
            <v>A-P6 AV</v>
          </cell>
          <cell r="BL2535" t="str">
            <v>1.1</v>
          </cell>
          <cell r="BT2535">
            <v>346</v>
          </cell>
          <cell r="BU2535" t="str">
            <v>si</v>
          </cell>
        </row>
        <row r="2536">
          <cell r="B2536">
            <v>2596</v>
          </cell>
          <cell r="C2536" t="str">
            <v>Madame</v>
          </cell>
          <cell r="D2536" t="str">
            <v>GHARBI HAYET</v>
          </cell>
          <cell r="E2536" t="str">
            <v>SAGE Tunisia</v>
          </cell>
          <cell r="F2536" t="str">
            <v>PRODUCTION</v>
          </cell>
          <cell r="G2536" t="str">
            <v>Couturière</v>
          </cell>
          <cell r="H2536" t="str">
            <v>P6 AV</v>
          </cell>
          <cell r="I2536" t="str">
            <v>EL KADRI MARIEM</v>
          </cell>
          <cell r="J2536" t="str">
            <v>A</v>
          </cell>
          <cell r="K2536" t="str">
            <v>DIRECTS</v>
          </cell>
          <cell r="L2536" t="str">
            <v>Variable cost at standard</v>
          </cell>
          <cell r="M2536" t="str">
            <v>Couturière</v>
          </cell>
          <cell r="N2536">
            <v>45545</v>
          </cell>
          <cell r="P2536">
            <v>-6</v>
          </cell>
          <cell r="T2536" t="str">
            <v>CDD</v>
          </cell>
          <cell r="U2536" t="str">
            <v>Contractuel</v>
          </cell>
          <cell r="V2536">
            <v>45689</v>
          </cell>
          <cell r="W2536">
            <v>45716</v>
          </cell>
          <cell r="Z2536">
            <v>45545</v>
          </cell>
          <cell r="AA2536">
            <v>9</v>
          </cell>
          <cell r="AB2536">
            <v>2024</v>
          </cell>
          <cell r="AC2536">
            <v>2028</v>
          </cell>
          <cell r="AD2536">
            <v>0.48888888888888887</v>
          </cell>
          <cell r="AE2536" t="str">
            <v>&lt; 1</v>
          </cell>
          <cell r="AF2536">
            <v>26723</v>
          </cell>
          <cell r="AG2536">
            <v>52.052054794520551</v>
          </cell>
          <cell r="AH2536" t="str">
            <v>&gt;45&lt; 55</v>
          </cell>
          <cell r="AI2536">
            <v>11588960</v>
          </cell>
          <cell r="AJ2536" t="str">
            <v>09</v>
          </cell>
          <cell r="AK2536" t="str">
            <v>07286551</v>
          </cell>
          <cell r="AL2536">
            <v>34348</v>
          </cell>
          <cell r="AM2536" t="str">
            <v>FEMME</v>
          </cell>
          <cell r="AN2536" t="str">
            <v>Célibataire</v>
          </cell>
          <cell r="AP2536" t="str">
            <v xml:space="preserve">6 éme Année </v>
          </cell>
          <cell r="AQ2536">
            <v>3</v>
          </cell>
          <cell r="AR2536">
            <v>1</v>
          </cell>
          <cell r="AS2536">
            <v>45910.25</v>
          </cell>
          <cell r="AT2536" t="str">
            <v>Horaire</v>
          </cell>
          <cell r="AU2536">
            <v>3.7149999999999999</v>
          </cell>
          <cell r="AV2536">
            <v>17</v>
          </cell>
          <cell r="AW2536" t="str">
            <v>00100</v>
          </cell>
          <cell r="AX2536" t="str">
            <v>00003490796</v>
          </cell>
          <cell r="AY2536">
            <v>17</v>
          </cell>
          <cell r="AZ2536" t="str">
            <v>LA POSTE</v>
          </cell>
          <cell r="BA2536" t="str">
            <v>17001000000349079617</v>
          </cell>
          <cell r="BB2536">
            <v>20</v>
          </cell>
          <cell r="BC2536" t="str">
            <v>TEBOURBA MALLASIN</v>
          </cell>
          <cell r="BD2536" t="str">
            <v>MANOUBA</v>
          </cell>
          <cell r="BG2536">
            <v>99042013</v>
          </cell>
          <cell r="BJ2536" t="str">
            <v>TEBOURBA</v>
          </cell>
          <cell r="BK2536" t="str">
            <v>A-P6 AV</v>
          </cell>
          <cell r="BL2536" t="str">
            <v>1.1</v>
          </cell>
          <cell r="BT2536">
            <v>348</v>
          </cell>
          <cell r="BU2536" t="str">
            <v>si</v>
          </cell>
        </row>
        <row r="2537">
          <cell r="B2537">
            <v>2597</v>
          </cell>
          <cell r="C2537" t="str">
            <v>Madame</v>
          </cell>
          <cell r="D2537" t="str">
            <v>JLASSI AMENI</v>
          </cell>
          <cell r="E2537" t="str">
            <v>SAGE Tunisia</v>
          </cell>
          <cell r="F2537" t="str">
            <v>PRODUCTION</v>
          </cell>
          <cell r="G2537" t="str">
            <v>Couturière</v>
          </cell>
          <cell r="H2537" t="str">
            <v>P6 AV</v>
          </cell>
          <cell r="I2537" t="str">
            <v>EL KADRI MARIEM</v>
          </cell>
          <cell r="J2537" t="str">
            <v>A</v>
          </cell>
          <cell r="K2537" t="str">
            <v>DIRECTS</v>
          </cell>
          <cell r="L2537" t="str">
            <v>Variable cost at standard</v>
          </cell>
          <cell r="M2537" t="str">
            <v>Couturière</v>
          </cell>
          <cell r="N2537">
            <v>45546</v>
          </cell>
          <cell r="P2537">
            <v>-126</v>
          </cell>
          <cell r="Q2537">
            <v>45560</v>
          </cell>
          <cell r="R2537" t="str">
            <v xml:space="preserve">non respect </v>
          </cell>
          <cell r="T2537" t="str">
            <v>CDD</v>
          </cell>
          <cell r="U2537" t="str">
            <v>Contractuel</v>
          </cell>
          <cell r="V2537">
            <v>45546</v>
          </cell>
          <cell r="W2537">
            <v>45596</v>
          </cell>
          <cell r="Z2537">
            <v>45546</v>
          </cell>
          <cell r="AA2537">
            <v>9</v>
          </cell>
          <cell r="AB2537">
            <v>2024</v>
          </cell>
          <cell r="AC2537">
            <v>2028</v>
          </cell>
          <cell r="AD2537">
            <v>0.4861111111111111</v>
          </cell>
          <cell r="AE2537" t="str">
            <v>&lt; 1</v>
          </cell>
          <cell r="AF2537">
            <v>35000</v>
          </cell>
          <cell r="AG2537">
            <v>29.375342465753423</v>
          </cell>
          <cell r="AH2537" t="str">
            <v>&gt;25&lt; 35</v>
          </cell>
          <cell r="AK2537" t="str">
            <v>09521568</v>
          </cell>
          <cell r="AL2537">
            <v>42151</v>
          </cell>
          <cell r="AM2537" t="str">
            <v>FEMME</v>
          </cell>
          <cell r="AN2537" t="str">
            <v>Célibataire</v>
          </cell>
          <cell r="AP2537" t="str">
            <v xml:space="preserve">1 ère Année Secondaire + Formation Couture </v>
          </cell>
          <cell r="AQ2537">
            <v>3</v>
          </cell>
          <cell r="AR2537">
            <v>1</v>
          </cell>
          <cell r="AS2537">
            <v>45911.25</v>
          </cell>
          <cell r="AT2537" t="str">
            <v>Horaire</v>
          </cell>
          <cell r="AU2537">
            <v>3.7149999999999999</v>
          </cell>
          <cell r="AV2537">
            <v>17</v>
          </cell>
          <cell r="AW2537" t="str">
            <v>00100</v>
          </cell>
          <cell r="AX2537" t="str">
            <v>00002643366</v>
          </cell>
          <cell r="AY2537">
            <v>34</v>
          </cell>
          <cell r="AZ2537" t="str">
            <v>LA POSTE</v>
          </cell>
          <cell r="BA2537" t="str">
            <v>17001000000264336634</v>
          </cell>
          <cell r="BB2537">
            <v>20</v>
          </cell>
          <cell r="BC2537" t="str">
            <v>BORJ EL AMRI</v>
          </cell>
          <cell r="BD2537" t="str">
            <v>MANOUBA</v>
          </cell>
          <cell r="BG2537">
            <v>23360130</v>
          </cell>
          <cell r="BH2537">
            <v>53010820</v>
          </cell>
          <cell r="BJ2537" t="str">
            <v>BORJ AL AMRI</v>
          </cell>
          <cell r="BK2537" t="str">
            <v>A-P6 AV</v>
          </cell>
          <cell r="BL2537" t="str">
            <v>1.1</v>
          </cell>
          <cell r="BU2537" t="str">
            <v>non-Actif</v>
          </cell>
        </row>
        <row r="2538">
          <cell r="B2538">
            <v>2598</v>
          </cell>
          <cell r="C2538" t="str">
            <v>Madame</v>
          </cell>
          <cell r="D2538" t="str">
            <v>BOUKARI FAOUZIA</v>
          </cell>
          <cell r="E2538" t="str">
            <v>SAGE Tunisia</v>
          </cell>
          <cell r="F2538" t="str">
            <v>PRODUCTION</v>
          </cell>
          <cell r="G2538" t="str">
            <v>Couturière</v>
          </cell>
          <cell r="H2538" t="str">
            <v>P6 AV</v>
          </cell>
          <cell r="I2538" t="str">
            <v>EL KADRI MARIEM</v>
          </cell>
          <cell r="J2538" t="str">
            <v>A</v>
          </cell>
          <cell r="K2538" t="str">
            <v>DIRECTS</v>
          </cell>
          <cell r="L2538" t="str">
            <v>Variable cost at standard</v>
          </cell>
          <cell r="M2538" t="str">
            <v>Couturière</v>
          </cell>
          <cell r="N2538">
            <v>45546</v>
          </cell>
          <cell r="P2538">
            <v>-6</v>
          </cell>
          <cell r="T2538" t="str">
            <v>CDD</v>
          </cell>
          <cell r="U2538" t="str">
            <v>Contractuel</v>
          </cell>
          <cell r="V2538">
            <v>45689</v>
          </cell>
          <cell r="W2538">
            <v>45716</v>
          </cell>
          <cell r="Z2538">
            <v>45546</v>
          </cell>
          <cell r="AA2538">
            <v>9</v>
          </cell>
          <cell r="AB2538">
            <v>2024</v>
          </cell>
          <cell r="AC2538">
            <v>2028</v>
          </cell>
          <cell r="AD2538">
            <v>0.4861111111111111</v>
          </cell>
          <cell r="AE2538" t="str">
            <v>&lt; 1</v>
          </cell>
          <cell r="AF2538">
            <v>27705</v>
          </cell>
          <cell r="AG2538">
            <v>49.361643835616441</v>
          </cell>
          <cell r="AH2538" t="str">
            <v>&gt;45&lt; 55</v>
          </cell>
          <cell r="AI2538">
            <v>11816420</v>
          </cell>
          <cell r="AJ2538" t="str">
            <v>08</v>
          </cell>
          <cell r="AK2538" t="str">
            <v>07293359</v>
          </cell>
          <cell r="AL2538">
            <v>42992</v>
          </cell>
          <cell r="AM2538" t="str">
            <v>FEMME</v>
          </cell>
          <cell r="AN2538" t="str">
            <v>Marié(e)</v>
          </cell>
          <cell r="AO2538">
            <v>2</v>
          </cell>
          <cell r="AP2538" t="str">
            <v xml:space="preserve">6 éme Année </v>
          </cell>
          <cell r="AQ2538">
            <v>3</v>
          </cell>
          <cell r="AR2538">
            <v>1</v>
          </cell>
          <cell r="AS2538">
            <v>45911.25</v>
          </cell>
          <cell r="AT2538" t="str">
            <v>Horaire</v>
          </cell>
          <cell r="AU2538">
            <v>3.7149999999999999</v>
          </cell>
          <cell r="AV2538">
            <v>17</v>
          </cell>
          <cell r="AW2538" t="str">
            <v>00100</v>
          </cell>
          <cell r="AX2538" t="str">
            <v>00002963661</v>
          </cell>
          <cell r="AY2538">
            <v>31</v>
          </cell>
          <cell r="AZ2538" t="str">
            <v>LA POSTE</v>
          </cell>
          <cell r="BA2538" t="str">
            <v>17001000000296366131</v>
          </cell>
          <cell r="BB2538">
            <v>20</v>
          </cell>
          <cell r="BC2538" t="str">
            <v>CITE PALESTINE TEBEOURBA</v>
          </cell>
          <cell r="BD2538" t="str">
            <v>MANOUBA</v>
          </cell>
          <cell r="BG2538">
            <v>21043068</v>
          </cell>
          <cell r="BH2538">
            <v>21983086</v>
          </cell>
          <cell r="BJ2538" t="str">
            <v>TEBORBA</v>
          </cell>
          <cell r="BK2538" t="str">
            <v>A-P6 AV</v>
          </cell>
          <cell r="BL2538" t="str">
            <v>1.1</v>
          </cell>
          <cell r="BT2538">
            <v>351</v>
          </cell>
          <cell r="BU2538" t="str">
            <v>si</v>
          </cell>
        </row>
        <row r="2539">
          <cell r="B2539">
            <v>2599</v>
          </cell>
          <cell r="C2539" t="str">
            <v>Madame</v>
          </cell>
          <cell r="D2539" t="str">
            <v>MEJRI MAISSA</v>
          </cell>
          <cell r="E2539" t="str">
            <v>SAGE Tunisia</v>
          </cell>
          <cell r="F2539" t="str">
            <v>PRODUCTION</v>
          </cell>
          <cell r="G2539" t="str">
            <v>Couturière</v>
          </cell>
          <cell r="H2539" t="str">
            <v>P6 AV</v>
          </cell>
          <cell r="I2539" t="str">
            <v>ISSAM OUNI</v>
          </cell>
          <cell r="J2539" t="str">
            <v>B</v>
          </cell>
          <cell r="K2539" t="str">
            <v>DIRECTS</v>
          </cell>
          <cell r="L2539" t="str">
            <v>Variable cost at standard</v>
          </cell>
          <cell r="M2539" t="str">
            <v>Couturière</v>
          </cell>
          <cell r="N2539">
            <v>45546</v>
          </cell>
          <cell r="P2539">
            <v>-126</v>
          </cell>
          <cell r="Q2539">
            <v>45602</v>
          </cell>
          <cell r="R2539" t="str">
            <v>personnel</v>
          </cell>
          <cell r="T2539" t="str">
            <v>CDD</v>
          </cell>
          <cell r="U2539" t="str">
            <v>Contractuel</v>
          </cell>
          <cell r="V2539">
            <v>45546</v>
          </cell>
          <cell r="W2539">
            <v>45596</v>
          </cell>
          <cell r="Z2539">
            <v>45546</v>
          </cell>
          <cell r="AA2539">
            <v>9</v>
          </cell>
          <cell r="AB2539">
            <v>2024</v>
          </cell>
          <cell r="AC2539">
            <v>2028</v>
          </cell>
          <cell r="AD2539">
            <v>0.4861111111111111</v>
          </cell>
          <cell r="AE2539" t="str">
            <v>&lt; 1</v>
          </cell>
          <cell r="AF2539">
            <v>36193</v>
          </cell>
          <cell r="AG2539">
            <v>26.106849315068494</v>
          </cell>
          <cell r="AH2539" t="str">
            <v>&gt;25&lt; 35</v>
          </cell>
          <cell r="AI2539">
            <v>16882659</v>
          </cell>
          <cell r="AJ2539" t="str">
            <v>07</v>
          </cell>
          <cell r="AK2539" t="str">
            <v>11652711</v>
          </cell>
          <cell r="AL2539">
            <v>41859</v>
          </cell>
          <cell r="AM2539" t="str">
            <v>FEMME</v>
          </cell>
          <cell r="AN2539" t="str">
            <v>Célibataire</v>
          </cell>
          <cell r="AP2539" t="str">
            <v>8 éme Année</v>
          </cell>
          <cell r="AQ2539">
            <v>3</v>
          </cell>
          <cell r="AR2539">
            <v>1</v>
          </cell>
          <cell r="AS2539">
            <v>45911.25</v>
          </cell>
          <cell r="AT2539" t="str">
            <v>Horaire</v>
          </cell>
          <cell r="AU2539">
            <v>3.7149999999999999</v>
          </cell>
          <cell r="AV2539">
            <v>17</v>
          </cell>
          <cell r="AW2539" t="str">
            <v>00100</v>
          </cell>
          <cell r="AX2539" t="str">
            <v>00003486262</v>
          </cell>
          <cell r="AY2539">
            <v>39</v>
          </cell>
          <cell r="AZ2539" t="str">
            <v>LA POSTE</v>
          </cell>
          <cell r="BA2539" t="str">
            <v>17001000000348626239</v>
          </cell>
          <cell r="BB2539">
            <v>20</v>
          </cell>
          <cell r="BC2539" t="str">
            <v>23 RUE MONCEF BEY SIDI HASSINE</v>
          </cell>
          <cell r="BD2539" t="str">
            <v>MANOUBA</v>
          </cell>
          <cell r="BG2539">
            <v>54600101</v>
          </cell>
          <cell r="BJ2539" t="str">
            <v>sidi HASSINE</v>
          </cell>
          <cell r="BK2539" t="str">
            <v>B-P6 AV</v>
          </cell>
          <cell r="BL2539" t="str">
            <v>1.1</v>
          </cell>
          <cell r="BU2539" t="str">
            <v>Non-Actif</v>
          </cell>
        </row>
        <row r="2540">
          <cell r="B2540">
            <v>2600</v>
          </cell>
          <cell r="C2540" t="str">
            <v>Madame</v>
          </cell>
          <cell r="D2540" t="str">
            <v>CHAKRAOUI FATMA</v>
          </cell>
          <cell r="E2540" t="str">
            <v>SAGE Tunisia</v>
          </cell>
          <cell r="F2540" t="str">
            <v>PRODUCTION</v>
          </cell>
          <cell r="G2540" t="str">
            <v>Couturière</v>
          </cell>
          <cell r="H2540" t="str">
            <v>P6 AV</v>
          </cell>
          <cell r="I2540" t="str">
            <v>ISSAM OUNI</v>
          </cell>
          <cell r="J2540" t="str">
            <v>B</v>
          </cell>
          <cell r="K2540" t="str">
            <v>DIRECTS</v>
          </cell>
          <cell r="L2540" t="str">
            <v>Variable cost at standard</v>
          </cell>
          <cell r="M2540" t="str">
            <v>Couturière</v>
          </cell>
          <cell r="N2540">
            <v>45547</v>
          </cell>
          <cell r="P2540">
            <v>-6</v>
          </cell>
          <cell r="T2540" t="str">
            <v>CDD</v>
          </cell>
          <cell r="U2540" t="str">
            <v>Contractuel</v>
          </cell>
          <cell r="V2540">
            <v>45689</v>
          </cell>
          <cell r="W2540">
            <v>45716</v>
          </cell>
          <cell r="Z2540">
            <v>45547</v>
          </cell>
          <cell r="AA2540">
            <v>9</v>
          </cell>
          <cell r="AB2540">
            <v>2024</v>
          </cell>
          <cell r="AC2540">
            <v>2028</v>
          </cell>
          <cell r="AD2540">
            <v>0.48333333333333334</v>
          </cell>
          <cell r="AE2540" t="str">
            <v>&lt; 1</v>
          </cell>
          <cell r="AF2540">
            <v>30155</v>
          </cell>
          <cell r="AG2540">
            <v>42.649315068493152</v>
          </cell>
          <cell r="AH2540" t="str">
            <v>&gt;35&lt; 45</v>
          </cell>
          <cell r="AI2540">
            <v>12666770</v>
          </cell>
          <cell r="AJ2540" t="str">
            <v>02</v>
          </cell>
          <cell r="AK2540" t="str">
            <v>07375886</v>
          </cell>
          <cell r="AL2540">
            <v>37358</v>
          </cell>
          <cell r="AM2540" t="str">
            <v>FEMME</v>
          </cell>
          <cell r="AN2540" t="str">
            <v>Marié(e)</v>
          </cell>
          <cell r="AO2540">
            <v>1</v>
          </cell>
          <cell r="AP2540" t="str">
            <v xml:space="preserve">6 éme Année </v>
          </cell>
          <cell r="AQ2540">
            <v>3</v>
          </cell>
          <cell r="AR2540">
            <v>1</v>
          </cell>
          <cell r="AS2540">
            <v>45912.25</v>
          </cell>
          <cell r="AT2540" t="str">
            <v>Horaire</v>
          </cell>
          <cell r="AU2540">
            <v>3.7149999999999999</v>
          </cell>
          <cell r="AV2540">
            <v>17</v>
          </cell>
          <cell r="AW2540" t="str">
            <v>00100</v>
          </cell>
          <cell r="AX2540" t="str">
            <v>00002919027</v>
          </cell>
          <cell r="AY2540">
            <v>73</v>
          </cell>
          <cell r="AZ2540" t="str">
            <v>LA POSTE</v>
          </cell>
          <cell r="BA2540" t="str">
            <v>17001000000291902773</v>
          </cell>
          <cell r="BB2540">
            <v>20</v>
          </cell>
          <cell r="BC2540" t="str">
            <v>3 RUE ZOUBEIR IBN AOUEM GOBEAA</v>
          </cell>
          <cell r="BD2540" t="str">
            <v>MANOUBA</v>
          </cell>
          <cell r="BG2540">
            <v>23524088</v>
          </cell>
          <cell r="BH2540">
            <v>21985756</v>
          </cell>
          <cell r="BJ2540" t="str">
            <v>GOBAA</v>
          </cell>
          <cell r="BK2540" t="str">
            <v>B-P6 AV</v>
          </cell>
          <cell r="BL2540" t="str">
            <v>1.1</v>
          </cell>
          <cell r="BU2540" t="str">
            <v>si</v>
          </cell>
        </row>
        <row r="2541">
          <cell r="B2541">
            <v>2601</v>
          </cell>
          <cell r="C2541" t="str">
            <v>Madame</v>
          </cell>
          <cell r="D2541" t="str">
            <v>ARFAOUI AHLEM</v>
          </cell>
          <cell r="E2541" t="str">
            <v>SAGE Tunisia</v>
          </cell>
          <cell r="F2541" t="str">
            <v>PRODUCTION</v>
          </cell>
          <cell r="G2541" t="str">
            <v>Couturière</v>
          </cell>
          <cell r="H2541" t="str">
            <v>P6 AV</v>
          </cell>
          <cell r="I2541" t="str">
            <v>ISSAM OUNI</v>
          </cell>
          <cell r="J2541" t="str">
            <v>B</v>
          </cell>
          <cell r="K2541" t="str">
            <v>DIRECTS</v>
          </cell>
          <cell r="L2541" t="str">
            <v>Variable cost at standard</v>
          </cell>
          <cell r="M2541" t="str">
            <v>Couturière</v>
          </cell>
          <cell r="N2541">
            <v>45547</v>
          </cell>
          <cell r="P2541">
            <v>-6</v>
          </cell>
          <cell r="T2541" t="str">
            <v>CDD</v>
          </cell>
          <cell r="U2541" t="str">
            <v>Contractuel</v>
          </cell>
          <cell r="V2541">
            <v>45689</v>
          </cell>
          <cell r="W2541">
            <v>45716</v>
          </cell>
          <cell r="Z2541">
            <v>45547</v>
          </cell>
          <cell r="AA2541">
            <v>9</v>
          </cell>
          <cell r="AB2541">
            <v>2024</v>
          </cell>
          <cell r="AC2541">
            <v>2028</v>
          </cell>
          <cell r="AD2541">
            <v>0.48333333333333334</v>
          </cell>
          <cell r="AE2541" t="str">
            <v>&lt; 1</v>
          </cell>
          <cell r="AF2541">
            <v>32420</v>
          </cell>
          <cell r="AG2541">
            <v>36.443835616438356</v>
          </cell>
          <cell r="AH2541" t="str">
            <v>&gt;35&lt; 45</v>
          </cell>
          <cell r="AI2541">
            <v>16069962</v>
          </cell>
          <cell r="AJ2541" t="str">
            <v>03</v>
          </cell>
          <cell r="AK2541" t="str">
            <v>09167363</v>
          </cell>
          <cell r="AL2541">
            <v>39041</v>
          </cell>
          <cell r="AM2541" t="str">
            <v>FEMME</v>
          </cell>
          <cell r="AN2541" t="str">
            <v>Marié(e)</v>
          </cell>
          <cell r="AO2541">
            <v>2</v>
          </cell>
          <cell r="AP2541" t="str">
            <v>1 ère Année +Formation Couture</v>
          </cell>
          <cell r="AQ2541">
            <v>3</v>
          </cell>
          <cell r="AR2541">
            <v>1</v>
          </cell>
          <cell r="AS2541">
            <v>45912.25</v>
          </cell>
          <cell r="AT2541" t="str">
            <v>Horaire</v>
          </cell>
          <cell r="AU2541">
            <v>3.7149999999999999</v>
          </cell>
          <cell r="AV2541">
            <v>17</v>
          </cell>
          <cell r="AW2541" t="str">
            <v>00100</v>
          </cell>
          <cell r="AX2541" t="str">
            <v>00001251418</v>
          </cell>
          <cell r="AY2541">
            <v>28</v>
          </cell>
          <cell r="AZ2541" t="str">
            <v>LA POSTE</v>
          </cell>
          <cell r="BA2541" t="str">
            <v>17001000000125141828</v>
          </cell>
          <cell r="BB2541">
            <v>20</v>
          </cell>
          <cell r="BC2541" t="str">
            <v>CITE BEN NASSER GOBEAA</v>
          </cell>
          <cell r="BD2541" t="str">
            <v>MANOUBA</v>
          </cell>
          <cell r="BG2541">
            <v>25444303</v>
          </cell>
          <cell r="BH2541">
            <v>26904159</v>
          </cell>
          <cell r="BJ2541" t="str">
            <v>GOBAA</v>
          </cell>
          <cell r="BK2541" t="str">
            <v>B-P6 AV</v>
          </cell>
          <cell r="BL2541" t="str">
            <v>1.1</v>
          </cell>
          <cell r="BU2541" t="str">
            <v>si</v>
          </cell>
        </row>
        <row r="2542">
          <cell r="B2542">
            <v>2602</v>
          </cell>
          <cell r="C2542" t="str">
            <v>Madame</v>
          </cell>
          <cell r="D2542" t="str">
            <v>TRABELSSI AZIZA</v>
          </cell>
          <cell r="E2542" t="str">
            <v>SAGE Tunisia</v>
          </cell>
          <cell r="F2542" t="str">
            <v>PRODUCTION</v>
          </cell>
          <cell r="G2542" t="str">
            <v>Couturière</v>
          </cell>
          <cell r="H2542" t="str">
            <v>P6 AV</v>
          </cell>
          <cell r="I2542" t="str">
            <v>ISSAM OUNI</v>
          </cell>
          <cell r="J2542" t="str">
            <v>B</v>
          </cell>
          <cell r="K2542" t="str">
            <v>DIRECTS</v>
          </cell>
          <cell r="L2542" t="str">
            <v>Variable cost at standard</v>
          </cell>
          <cell r="M2542" t="str">
            <v>Couturière</v>
          </cell>
          <cell r="N2542">
            <v>45547</v>
          </cell>
          <cell r="P2542">
            <v>-6</v>
          </cell>
          <cell r="T2542" t="str">
            <v>CDD</v>
          </cell>
          <cell r="U2542" t="str">
            <v>Contractuel</v>
          </cell>
          <cell r="V2542">
            <v>45689</v>
          </cell>
          <cell r="W2542">
            <v>45716</v>
          </cell>
          <cell r="Z2542">
            <v>45547</v>
          </cell>
          <cell r="AA2542">
            <v>9</v>
          </cell>
          <cell r="AB2542">
            <v>2024</v>
          </cell>
          <cell r="AC2542">
            <v>2028</v>
          </cell>
          <cell r="AD2542">
            <v>0.48333333333333334</v>
          </cell>
          <cell r="AE2542" t="str">
            <v>&lt; 1</v>
          </cell>
          <cell r="AF2542">
            <v>29486</v>
          </cell>
          <cell r="AG2542">
            <v>44.482191780821921</v>
          </cell>
          <cell r="AH2542" t="str">
            <v>&gt;35&lt; 45</v>
          </cell>
          <cell r="AI2542">
            <v>16067866</v>
          </cell>
          <cell r="AJ2542" t="str">
            <v>04</v>
          </cell>
          <cell r="AK2542" t="str">
            <v>07398086</v>
          </cell>
          <cell r="AL2542">
            <v>38093</v>
          </cell>
          <cell r="AM2542" t="str">
            <v>FEMME</v>
          </cell>
          <cell r="AN2542" t="str">
            <v>Marié(e)</v>
          </cell>
          <cell r="AO2542">
            <v>2</v>
          </cell>
          <cell r="AP2542" t="str">
            <v>6 éme Année +Formation Couture</v>
          </cell>
          <cell r="AQ2542">
            <v>3</v>
          </cell>
          <cell r="AR2542">
            <v>1</v>
          </cell>
          <cell r="AS2542">
            <v>45912.25</v>
          </cell>
          <cell r="AT2542" t="str">
            <v>Horaire</v>
          </cell>
          <cell r="AU2542">
            <v>3.7149999999999999</v>
          </cell>
          <cell r="AV2542" t="str">
            <v>07</v>
          </cell>
          <cell r="AW2542">
            <v>10700</v>
          </cell>
          <cell r="AX2542" t="str">
            <v>36105836992</v>
          </cell>
          <cell r="AY2542" t="str">
            <v>05</v>
          </cell>
          <cell r="AZ2542" t="str">
            <v>AMEN BANK</v>
          </cell>
          <cell r="BA2542" t="str">
            <v>07107003610583699205</v>
          </cell>
          <cell r="BB2542">
            <v>20</v>
          </cell>
          <cell r="BC2542" t="str">
            <v>CITE NAJET JDAIDA</v>
          </cell>
          <cell r="BD2542" t="str">
            <v>MANOUBA</v>
          </cell>
          <cell r="BG2542">
            <v>58236680</v>
          </cell>
          <cell r="BH2542">
            <v>53469563</v>
          </cell>
          <cell r="BJ2542" t="str">
            <v>JDAIDA</v>
          </cell>
          <cell r="BK2542" t="str">
            <v>B-P6 AV</v>
          </cell>
          <cell r="BL2542" t="str">
            <v>1.1</v>
          </cell>
          <cell r="BU2542" t="str">
            <v>si</v>
          </cell>
        </row>
        <row r="2543">
          <cell r="B2543">
            <v>2603</v>
          </cell>
          <cell r="C2543" t="str">
            <v>Madame</v>
          </cell>
          <cell r="D2543" t="str">
            <v>DRIDI KHAWLA</v>
          </cell>
          <cell r="E2543" t="str">
            <v>SAGE Tunisia</v>
          </cell>
          <cell r="F2543" t="str">
            <v>PRODUCTION</v>
          </cell>
          <cell r="G2543" t="str">
            <v>Couturière</v>
          </cell>
          <cell r="H2543" t="str">
            <v>P6 AV</v>
          </cell>
          <cell r="I2543" t="str">
            <v>ISSAM OUNI</v>
          </cell>
          <cell r="J2543" t="str">
            <v>B</v>
          </cell>
          <cell r="K2543" t="str">
            <v>DIRECTS</v>
          </cell>
          <cell r="L2543" t="str">
            <v>Variable cost at standard</v>
          </cell>
          <cell r="M2543" t="str">
            <v>Couturière</v>
          </cell>
          <cell r="N2543">
            <v>45547</v>
          </cell>
          <cell r="P2543">
            <v>-6</v>
          </cell>
          <cell r="T2543" t="str">
            <v>CDD</v>
          </cell>
          <cell r="U2543" t="str">
            <v>Contractuel</v>
          </cell>
          <cell r="V2543">
            <v>45689</v>
          </cell>
          <cell r="W2543">
            <v>45716</v>
          </cell>
          <cell r="Z2543">
            <v>45547</v>
          </cell>
          <cell r="AA2543">
            <v>9</v>
          </cell>
          <cell r="AB2543">
            <v>2024</v>
          </cell>
          <cell r="AC2543">
            <v>2028</v>
          </cell>
          <cell r="AD2543">
            <v>0.48333333333333334</v>
          </cell>
          <cell r="AE2543" t="str">
            <v>&lt; 1</v>
          </cell>
          <cell r="AF2543">
            <v>31148</v>
          </cell>
          <cell r="AG2543">
            <v>39.92876712328767</v>
          </cell>
          <cell r="AH2543" t="str">
            <v>&gt;35&lt; 45</v>
          </cell>
          <cell r="AI2543">
            <v>16442768</v>
          </cell>
          <cell r="AJ2543" t="str">
            <v>08</v>
          </cell>
          <cell r="AK2543" t="str">
            <v>09160459</v>
          </cell>
          <cell r="AL2543">
            <v>38580</v>
          </cell>
          <cell r="AM2543" t="str">
            <v>FEMME</v>
          </cell>
          <cell r="AN2543" t="str">
            <v>Marié(e)</v>
          </cell>
          <cell r="AO2543">
            <v>3</v>
          </cell>
          <cell r="AP2543" t="str">
            <v>1 ère Année +Formation Couture</v>
          </cell>
          <cell r="AQ2543">
            <v>3</v>
          </cell>
          <cell r="AR2543">
            <v>1</v>
          </cell>
          <cell r="AS2543">
            <v>45912.25</v>
          </cell>
          <cell r="AT2543" t="str">
            <v>Horaire</v>
          </cell>
          <cell r="AU2543">
            <v>3.7149999999999999</v>
          </cell>
          <cell r="AV2543" t="str">
            <v>07</v>
          </cell>
          <cell r="AW2543" t="str">
            <v>02600</v>
          </cell>
          <cell r="AX2543">
            <v>93105578750</v>
          </cell>
          <cell r="AY2543">
            <v>54</v>
          </cell>
          <cell r="AZ2543" t="str">
            <v>AMEN BANK</v>
          </cell>
          <cell r="BA2543" t="str">
            <v>07026009310557875054</v>
          </cell>
          <cell r="BB2543">
            <v>20</v>
          </cell>
          <cell r="BC2543" t="str">
            <v>CITE MOULDI JDAIDA</v>
          </cell>
          <cell r="BD2543" t="str">
            <v>MANOUBA</v>
          </cell>
          <cell r="BG2543">
            <v>29223856</v>
          </cell>
          <cell r="BH2543">
            <v>55449389</v>
          </cell>
          <cell r="BJ2543" t="str">
            <v>JDAIDA</v>
          </cell>
          <cell r="BK2543" t="str">
            <v>B-P6 AV</v>
          </cell>
          <cell r="BL2543" t="str">
            <v>1.1</v>
          </cell>
          <cell r="BU2543" t="str">
            <v>si</v>
          </cell>
        </row>
        <row r="2544">
          <cell r="B2544">
            <v>2604</v>
          </cell>
          <cell r="C2544" t="str">
            <v>Madame</v>
          </cell>
          <cell r="D2544" t="str">
            <v>JBELI MOUNIRA</v>
          </cell>
          <cell r="E2544" t="str">
            <v>SAGE Tunisia</v>
          </cell>
          <cell r="F2544" t="str">
            <v>PRODUCTION</v>
          </cell>
          <cell r="G2544" t="str">
            <v>Couturière</v>
          </cell>
          <cell r="H2544" t="str">
            <v>P7 AR</v>
          </cell>
          <cell r="I2544" t="str">
            <v>SAFA</v>
          </cell>
          <cell r="J2544" t="str">
            <v>A</v>
          </cell>
          <cell r="K2544" t="str">
            <v>DIRECTS</v>
          </cell>
          <cell r="L2544" t="str">
            <v>Variable cost at standard</v>
          </cell>
          <cell r="M2544" t="str">
            <v>Couturière</v>
          </cell>
          <cell r="N2544">
            <v>45551</v>
          </cell>
          <cell r="P2544">
            <v>-6</v>
          </cell>
          <cell r="T2544" t="str">
            <v>CDD</v>
          </cell>
          <cell r="U2544" t="str">
            <v>Contractuel</v>
          </cell>
          <cell r="V2544">
            <v>45689</v>
          </cell>
          <cell r="W2544">
            <v>45716</v>
          </cell>
          <cell r="Z2544">
            <v>45551</v>
          </cell>
          <cell r="AA2544">
            <v>9</v>
          </cell>
          <cell r="AB2544">
            <v>2024</v>
          </cell>
          <cell r="AC2544">
            <v>2028</v>
          </cell>
          <cell r="AD2544">
            <v>0.47222222222222221</v>
          </cell>
          <cell r="AE2544" t="str">
            <v>&lt; 1</v>
          </cell>
          <cell r="AF2544">
            <v>27133</v>
          </cell>
          <cell r="AG2544">
            <v>50.92876712328767</v>
          </cell>
          <cell r="AH2544" t="str">
            <v>&gt;45&lt; 55</v>
          </cell>
          <cell r="AI2544">
            <v>12663968</v>
          </cell>
          <cell r="AJ2544" t="str">
            <v>01</v>
          </cell>
          <cell r="AK2544" t="str">
            <v>07270361</v>
          </cell>
          <cell r="AL2544">
            <v>40827</v>
          </cell>
          <cell r="AM2544" t="str">
            <v>FEMME</v>
          </cell>
          <cell r="AN2544" t="str">
            <v>Marié(e)</v>
          </cell>
          <cell r="AP2544" t="str">
            <v>7 éme Année</v>
          </cell>
          <cell r="AQ2544">
            <v>3</v>
          </cell>
          <cell r="AR2544">
            <v>1</v>
          </cell>
          <cell r="AS2544">
            <v>45916.25</v>
          </cell>
          <cell r="AT2544" t="str">
            <v>Horaire</v>
          </cell>
          <cell r="AU2544">
            <v>3.7149999999999999</v>
          </cell>
          <cell r="AV2544">
            <v>17</v>
          </cell>
          <cell r="AW2544">
            <v>53594</v>
          </cell>
          <cell r="AX2544" t="str">
            <v>01722072267</v>
          </cell>
          <cell r="AY2544">
            <v>63</v>
          </cell>
          <cell r="AZ2544" t="str">
            <v>LA POSTE</v>
          </cell>
          <cell r="BA2544" t="str">
            <v>17535940172207226763</v>
          </cell>
          <cell r="BB2544">
            <v>20</v>
          </cell>
          <cell r="BC2544" t="str">
            <v xml:space="preserve">CITE HIDEYA JDAIDA </v>
          </cell>
          <cell r="BD2544" t="str">
            <v>MANOUBA</v>
          </cell>
          <cell r="BG2544">
            <v>22797693</v>
          </cell>
          <cell r="BH2544">
            <v>22735015</v>
          </cell>
          <cell r="BJ2544" t="str">
            <v>JDAIDA</v>
          </cell>
          <cell r="BK2544" t="str">
            <v>A-P7 AR</v>
          </cell>
          <cell r="BL2544" t="str">
            <v>1.1</v>
          </cell>
          <cell r="BT2544">
            <v>989</v>
          </cell>
          <cell r="BU2544" t="str">
            <v>si</v>
          </cell>
        </row>
        <row r="2545">
          <cell r="B2545">
            <v>2605</v>
          </cell>
          <cell r="C2545" t="str">
            <v>Madame</v>
          </cell>
          <cell r="D2545" t="str">
            <v>NEFZI NOUR EL HOUDA</v>
          </cell>
          <cell r="E2545" t="str">
            <v>SAGE Tunisia</v>
          </cell>
          <cell r="F2545" t="str">
            <v>PRODUCTION</v>
          </cell>
          <cell r="G2545" t="str">
            <v>Prép CAMPO</v>
          </cell>
          <cell r="H2545" t="str">
            <v>P6 AV</v>
          </cell>
          <cell r="I2545" t="str">
            <v>MOHAMED MAALAOUI</v>
          </cell>
          <cell r="J2545" t="str">
            <v>B</v>
          </cell>
          <cell r="K2545" t="str">
            <v>DIRECTS</v>
          </cell>
          <cell r="L2545" t="str">
            <v>Variable cost at standard</v>
          </cell>
          <cell r="M2545" t="str">
            <v>Prép CAMPO</v>
          </cell>
          <cell r="N2545">
            <v>45547</v>
          </cell>
          <cell r="P2545">
            <v>-6</v>
          </cell>
          <cell r="T2545" t="str">
            <v>CDD</v>
          </cell>
          <cell r="U2545" t="str">
            <v>Contractuel</v>
          </cell>
          <cell r="V2545">
            <v>45689</v>
          </cell>
          <cell r="W2545">
            <v>45716</v>
          </cell>
          <cell r="Z2545">
            <v>45547</v>
          </cell>
          <cell r="AA2545">
            <v>9</v>
          </cell>
          <cell r="AB2545">
            <v>2024</v>
          </cell>
          <cell r="AC2545">
            <v>2028</v>
          </cell>
          <cell r="AD2545">
            <v>0.48333333333333334</v>
          </cell>
          <cell r="AE2545" t="str">
            <v>&lt; 1</v>
          </cell>
          <cell r="AF2545">
            <v>37071</v>
          </cell>
          <cell r="AG2545">
            <v>23.701369863013699</v>
          </cell>
          <cell r="AH2545" t="str">
            <v>&lt; 25</v>
          </cell>
          <cell r="AI2545">
            <v>17692994</v>
          </cell>
          <cell r="AJ2545" t="str">
            <v>03</v>
          </cell>
          <cell r="AK2545" t="str">
            <v>11672958</v>
          </cell>
          <cell r="AL2545">
            <v>44358</v>
          </cell>
          <cell r="AM2545" t="str">
            <v>FEMME</v>
          </cell>
          <cell r="AN2545" t="str">
            <v>Célibataire</v>
          </cell>
          <cell r="AP2545" t="str">
            <v>9 éme Année</v>
          </cell>
          <cell r="AQ2545">
            <v>3</v>
          </cell>
          <cell r="AR2545">
            <v>1</v>
          </cell>
          <cell r="AS2545">
            <v>45912.25</v>
          </cell>
          <cell r="AT2545" t="str">
            <v>Horaire</v>
          </cell>
          <cell r="AU2545">
            <v>3.7149999999999999</v>
          </cell>
          <cell r="AV2545">
            <v>17</v>
          </cell>
          <cell r="AW2545" t="str">
            <v>00100</v>
          </cell>
          <cell r="AX2545" t="str">
            <v>00003025716</v>
          </cell>
          <cell r="AY2545" t="str">
            <v>09</v>
          </cell>
          <cell r="AZ2545" t="str">
            <v>LA POSTE</v>
          </cell>
          <cell r="BA2545" t="str">
            <v>17001000000302571609</v>
          </cell>
          <cell r="BB2545">
            <v>20</v>
          </cell>
          <cell r="BC2545" t="str">
            <v>RUE 42416 CITE IDHEAA EL AGBA</v>
          </cell>
          <cell r="BD2545" t="str">
            <v>TUNIS</v>
          </cell>
          <cell r="BG2545">
            <v>50329005</v>
          </cell>
          <cell r="BJ2545" t="str">
            <v>Agba</v>
          </cell>
          <cell r="BK2545" t="str">
            <v>CAMPO C</v>
          </cell>
          <cell r="BL2545" t="str">
            <v>1.1</v>
          </cell>
          <cell r="BT2545">
            <v>1037</v>
          </cell>
          <cell r="BU2545" t="str">
            <v>si</v>
          </cell>
        </row>
        <row r="2546">
          <cell r="B2546">
            <v>2606</v>
          </cell>
          <cell r="C2546" t="str">
            <v>Madame</v>
          </cell>
          <cell r="D2546" t="str">
            <v>OUNI HANENE</v>
          </cell>
          <cell r="E2546" t="str">
            <v>SAGE Tunisia</v>
          </cell>
          <cell r="F2546" t="str">
            <v>QUALITE</v>
          </cell>
          <cell r="G2546" t="str">
            <v>CSL</v>
          </cell>
          <cell r="H2546" t="str">
            <v>P6 AR</v>
          </cell>
          <cell r="I2546" t="str">
            <v>Med Ali</v>
          </cell>
          <cell r="J2546" t="str">
            <v>B</v>
          </cell>
          <cell r="K2546" t="str">
            <v>INDIRECTS</v>
          </cell>
          <cell r="L2546" t="str">
            <v>Variable cost at standard</v>
          </cell>
          <cell r="M2546" t="str">
            <v>CSL</v>
          </cell>
          <cell r="N2546">
            <v>45551</v>
          </cell>
          <cell r="P2546">
            <v>-6</v>
          </cell>
          <cell r="T2546" t="str">
            <v>CDD</v>
          </cell>
          <cell r="U2546" t="str">
            <v>Contractuel</v>
          </cell>
          <cell r="V2546">
            <v>45689</v>
          </cell>
          <cell r="W2546">
            <v>45716</v>
          </cell>
          <cell r="Z2546">
            <v>45551</v>
          </cell>
          <cell r="AA2546">
            <v>9</v>
          </cell>
          <cell r="AB2546">
            <v>2024</v>
          </cell>
          <cell r="AC2546">
            <v>2028</v>
          </cell>
          <cell r="AD2546">
            <v>0.47222222222222221</v>
          </cell>
          <cell r="AE2546" t="str">
            <v>&lt; 1</v>
          </cell>
          <cell r="AF2546">
            <v>34959</v>
          </cell>
          <cell r="AG2546">
            <v>29.487671232876714</v>
          </cell>
          <cell r="AH2546" t="str">
            <v>&gt;25&lt; 35</v>
          </cell>
          <cell r="AI2546">
            <v>17284275</v>
          </cell>
          <cell r="AJ2546" t="str">
            <v>09</v>
          </cell>
          <cell r="AK2546" t="str">
            <v>09522541</v>
          </cell>
          <cell r="AL2546">
            <v>42300</v>
          </cell>
          <cell r="AM2546" t="str">
            <v>FEMME</v>
          </cell>
          <cell r="AN2546" t="str">
            <v>Marié(e)</v>
          </cell>
          <cell r="AO2546">
            <v>1</v>
          </cell>
          <cell r="AP2546" t="str">
            <v>BAC</v>
          </cell>
          <cell r="AQ2546">
            <v>3</v>
          </cell>
          <cell r="AR2546">
            <v>1</v>
          </cell>
          <cell r="AS2546">
            <v>45916.25</v>
          </cell>
          <cell r="AT2546" t="str">
            <v>Horaire</v>
          </cell>
          <cell r="AU2546">
            <v>3.8780000000000001</v>
          </cell>
          <cell r="AV2546">
            <v>12</v>
          </cell>
          <cell r="AW2546" t="str">
            <v>05500</v>
          </cell>
          <cell r="AX2546" t="str">
            <v>00002452763</v>
          </cell>
          <cell r="AY2546">
            <v>80</v>
          </cell>
          <cell r="AZ2546" t="str">
            <v>UIB</v>
          </cell>
          <cell r="BA2546" t="str">
            <v>12055000000245276380</v>
          </cell>
          <cell r="BB2546">
            <v>20</v>
          </cell>
          <cell r="BC2546" t="str">
            <v>MORNAGUIA</v>
          </cell>
          <cell r="BD2546" t="str">
            <v>MANOUBA</v>
          </cell>
          <cell r="BG2546">
            <v>51564606</v>
          </cell>
          <cell r="BJ2546" t="str">
            <v>MORNAGUIA</v>
          </cell>
          <cell r="BK2546" t="str">
            <v>B-P6 AR</v>
          </cell>
          <cell r="BL2546" t="str">
            <v>1.3</v>
          </cell>
          <cell r="BT2546">
            <v>1181</v>
          </cell>
          <cell r="BU2546" t="str">
            <v>si</v>
          </cell>
        </row>
        <row r="2547">
          <cell r="B2547">
            <v>2607</v>
          </cell>
          <cell r="C2547" t="str">
            <v>Madame</v>
          </cell>
          <cell r="D2547" t="str">
            <v>ARFAOUI OUMAIMA</v>
          </cell>
          <cell r="E2547" t="str">
            <v>SAGE Tunisia</v>
          </cell>
          <cell r="F2547" t="str">
            <v>PRODUCTION</v>
          </cell>
          <cell r="G2547" t="str">
            <v>CAMPO</v>
          </cell>
          <cell r="H2547" t="str">
            <v>P7 AR</v>
          </cell>
          <cell r="I2547" t="str">
            <v>MOHAMED MAALAOUI</v>
          </cell>
          <cell r="J2547" t="str">
            <v>B</v>
          </cell>
          <cell r="K2547" t="str">
            <v>DIRECTS</v>
          </cell>
          <cell r="L2547" t="str">
            <v>Variable cost at standard</v>
          </cell>
          <cell r="M2547" t="str">
            <v>CAMPO</v>
          </cell>
          <cell r="N2547">
            <v>45551</v>
          </cell>
          <cell r="P2547">
            <v>-126</v>
          </cell>
          <cell r="Q2547">
            <v>45609</v>
          </cell>
          <cell r="R2547" t="str">
            <v>familiale</v>
          </cell>
          <cell r="T2547" t="str">
            <v>CDD</v>
          </cell>
          <cell r="U2547" t="str">
            <v>Contractuel</v>
          </cell>
          <cell r="V2547">
            <v>45551</v>
          </cell>
          <cell r="W2547">
            <v>45596</v>
          </cell>
          <cell r="Z2547">
            <v>45551</v>
          </cell>
          <cell r="AA2547">
            <v>9</v>
          </cell>
          <cell r="AB2547">
            <v>2024</v>
          </cell>
          <cell r="AC2547">
            <v>2028</v>
          </cell>
          <cell r="AD2547">
            <v>0.47222222222222221</v>
          </cell>
          <cell r="AE2547" t="str">
            <v>&lt; 1</v>
          </cell>
          <cell r="AF2547">
            <v>37154</v>
          </cell>
          <cell r="AG2547">
            <v>23.473972602739725</v>
          </cell>
          <cell r="AH2547" t="str">
            <v>&lt; 25</v>
          </cell>
          <cell r="AI2547">
            <v>17443446</v>
          </cell>
          <cell r="AJ2547" t="str">
            <v>05</v>
          </cell>
          <cell r="AK2547" t="str">
            <v>14366925</v>
          </cell>
          <cell r="AL2547">
            <v>43897</v>
          </cell>
          <cell r="AM2547" t="str">
            <v>FEMME</v>
          </cell>
          <cell r="AN2547" t="str">
            <v>Célibataire</v>
          </cell>
          <cell r="AP2547" t="str">
            <v>BTP EN MAINTENANCE DES MACHINES MICRO-INFORMATIQUE</v>
          </cell>
          <cell r="AQ2547">
            <v>3</v>
          </cell>
          <cell r="AR2547">
            <v>1</v>
          </cell>
          <cell r="AS2547">
            <v>45916.25</v>
          </cell>
          <cell r="AT2547" t="str">
            <v>Horaire</v>
          </cell>
          <cell r="AU2547">
            <v>3.7149999999999999</v>
          </cell>
          <cell r="AV2547">
            <v>17</v>
          </cell>
          <cell r="AW2547" t="str">
            <v>00100</v>
          </cell>
          <cell r="AX2547" t="str">
            <v>00003077958</v>
          </cell>
          <cell r="AY2547">
            <v>35</v>
          </cell>
          <cell r="AZ2547" t="str">
            <v>LA POSTE</v>
          </cell>
          <cell r="BA2547" t="str">
            <v>17001000000307795835</v>
          </cell>
          <cell r="BB2547">
            <v>20</v>
          </cell>
          <cell r="BC2547" t="str">
            <v xml:space="preserve">13 RUE 6702 CITE KHALED IBN WALID </v>
          </cell>
          <cell r="BD2547" t="str">
            <v>MANOUBA</v>
          </cell>
          <cell r="BG2547">
            <v>58001472</v>
          </cell>
          <cell r="BJ2547" t="str">
            <v>KHALED IBN EL WALID</v>
          </cell>
          <cell r="BK2547" t="str">
            <v>CAMPO C</v>
          </cell>
          <cell r="BL2547" t="str">
            <v>1.1</v>
          </cell>
          <cell r="BU2547" t="str">
            <v>non-Actif</v>
          </cell>
        </row>
        <row r="2548">
          <cell r="B2548">
            <v>2608</v>
          </cell>
          <cell r="C2548" t="str">
            <v>Madame</v>
          </cell>
          <cell r="D2548" t="str">
            <v>BARAKETI NOURHEN</v>
          </cell>
          <cell r="E2548" t="str">
            <v>SAGE Tunisia</v>
          </cell>
          <cell r="F2548" t="str">
            <v>PRODUCTION</v>
          </cell>
          <cell r="G2548" t="str">
            <v>Couturière</v>
          </cell>
          <cell r="H2548" t="str">
            <v>P7 AR</v>
          </cell>
          <cell r="I2548" t="str">
            <v>FAYCEL</v>
          </cell>
          <cell r="J2548" t="str">
            <v>B</v>
          </cell>
          <cell r="K2548" t="str">
            <v>DIRECTS</v>
          </cell>
          <cell r="L2548" t="str">
            <v>Variable cost at standard</v>
          </cell>
          <cell r="M2548" t="str">
            <v>Couturière</v>
          </cell>
          <cell r="N2548">
            <v>45547</v>
          </cell>
          <cell r="P2548">
            <v>-6</v>
          </cell>
          <cell r="T2548" t="str">
            <v>CDD</v>
          </cell>
          <cell r="U2548" t="str">
            <v>Contractuel</v>
          </cell>
          <cell r="V2548">
            <v>45689</v>
          </cell>
          <cell r="W2548">
            <v>45716</v>
          </cell>
          <cell r="Z2548">
            <v>45547</v>
          </cell>
          <cell r="AA2548">
            <v>9</v>
          </cell>
          <cell r="AB2548">
            <v>2024</v>
          </cell>
          <cell r="AC2548">
            <v>2028</v>
          </cell>
          <cell r="AD2548">
            <v>0.48333333333333334</v>
          </cell>
          <cell r="AE2548" t="str">
            <v>&lt; 1</v>
          </cell>
          <cell r="AF2548">
            <v>36341</v>
          </cell>
          <cell r="AG2548">
            <v>25.701369863013699</v>
          </cell>
          <cell r="AH2548" t="str">
            <v>&gt;25&lt; 35</v>
          </cell>
          <cell r="AI2548">
            <v>17734883</v>
          </cell>
          <cell r="AJ2548" t="str">
            <v>07</v>
          </cell>
          <cell r="AK2548" t="str">
            <v>11653887</v>
          </cell>
          <cell r="AL2548">
            <v>41918</v>
          </cell>
          <cell r="AM2548" t="str">
            <v>FEMME</v>
          </cell>
          <cell r="AN2548" t="str">
            <v>Célibataire</v>
          </cell>
          <cell r="AP2548" t="str">
            <v>7 éme Année</v>
          </cell>
          <cell r="AQ2548">
            <v>3</v>
          </cell>
          <cell r="AR2548">
            <v>1</v>
          </cell>
          <cell r="AS2548">
            <v>45912.25</v>
          </cell>
          <cell r="AT2548" t="str">
            <v>Horaire</v>
          </cell>
          <cell r="AU2548">
            <v>3.7149999999999999</v>
          </cell>
          <cell r="AV2548">
            <v>17</v>
          </cell>
          <cell r="AW2548" t="str">
            <v>00100</v>
          </cell>
          <cell r="AX2548" t="str">
            <v>00003547371</v>
          </cell>
          <cell r="AY2548">
            <v>42</v>
          </cell>
          <cell r="AZ2548" t="str">
            <v>LA POSTE</v>
          </cell>
          <cell r="BA2548" t="str">
            <v>17001000000354737142</v>
          </cell>
          <cell r="BB2548">
            <v>20</v>
          </cell>
          <cell r="BC2548" t="str">
            <v>SIDI HASSINE</v>
          </cell>
          <cell r="BD2548" t="str">
            <v>MANOUBA</v>
          </cell>
          <cell r="BG2548">
            <v>27374212</v>
          </cell>
          <cell r="BH2548">
            <v>28608617</v>
          </cell>
          <cell r="BJ2548" t="str">
            <v>sidi HASSINE</v>
          </cell>
          <cell r="BK2548" t="str">
            <v>B-P7 AR</v>
          </cell>
          <cell r="BL2548" t="str">
            <v>1.1</v>
          </cell>
          <cell r="BT2548">
            <v>960</v>
          </cell>
          <cell r="BU2548" t="str">
            <v>si</v>
          </cell>
        </row>
        <row r="2549">
          <cell r="B2549">
            <v>2609</v>
          </cell>
          <cell r="C2549" t="str">
            <v>Madame</v>
          </cell>
          <cell r="D2549" t="str">
            <v>RHIMI WAFA</v>
          </cell>
          <cell r="E2549" t="str">
            <v>SAGE Tunisia</v>
          </cell>
          <cell r="F2549" t="str">
            <v>PRODUCTION</v>
          </cell>
          <cell r="G2549" t="str">
            <v>Couturière</v>
          </cell>
          <cell r="H2549" t="str">
            <v>P7 AR</v>
          </cell>
          <cell r="I2549" t="str">
            <v>SAFA</v>
          </cell>
          <cell r="J2549" t="str">
            <v>A</v>
          </cell>
          <cell r="K2549" t="str">
            <v>DIRECTS</v>
          </cell>
          <cell r="L2549" t="str">
            <v>Variable cost at standard</v>
          </cell>
          <cell r="M2549" t="str">
            <v>Couturière</v>
          </cell>
          <cell r="N2549">
            <v>45548</v>
          </cell>
          <cell r="P2549">
            <v>-6</v>
          </cell>
          <cell r="T2549" t="str">
            <v>CDD</v>
          </cell>
          <cell r="U2549" t="str">
            <v>Contractuel</v>
          </cell>
          <cell r="V2549">
            <v>45689</v>
          </cell>
          <cell r="W2549">
            <v>45716</v>
          </cell>
          <cell r="Z2549">
            <v>45548</v>
          </cell>
          <cell r="AA2549">
            <v>9</v>
          </cell>
          <cell r="AB2549">
            <v>2024</v>
          </cell>
          <cell r="AC2549">
            <v>2028</v>
          </cell>
          <cell r="AD2549">
            <v>0.48055555555555557</v>
          </cell>
          <cell r="AE2549" t="str">
            <v>&lt; 1</v>
          </cell>
          <cell r="AF2549">
            <v>35633</v>
          </cell>
          <cell r="AG2549">
            <v>27.641095890410959</v>
          </cell>
          <cell r="AH2549" t="str">
            <v>&gt;25&lt; 35</v>
          </cell>
          <cell r="AK2549" t="str">
            <v>11653835</v>
          </cell>
          <cell r="AL2549">
            <v>41913</v>
          </cell>
          <cell r="AM2549" t="str">
            <v>FEMME</v>
          </cell>
          <cell r="AN2549" t="str">
            <v>Marié(e)</v>
          </cell>
          <cell r="AO2549">
            <v>1</v>
          </cell>
          <cell r="AP2549" t="str">
            <v>9 éme Année</v>
          </cell>
          <cell r="AQ2549">
            <v>3</v>
          </cell>
          <cell r="AR2549">
            <v>1</v>
          </cell>
          <cell r="AS2549">
            <v>45913.25</v>
          </cell>
          <cell r="AT2549" t="str">
            <v>Horaire</v>
          </cell>
          <cell r="AU2549">
            <v>3.7149999999999999</v>
          </cell>
          <cell r="AV2549">
            <v>17</v>
          </cell>
          <cell r="AW2549" t="str">
            <v>00100</v>
          </cell>
          <cell r="AX2549" t="str">
            <v>00002966255</v>
          </cell>
          <cell r="AY2549" t="str">
            <v>09</v>
          </cell>
          <cell r="AZ2549" t="str">
            <v>LA POSTE</v>
          </cell>
          <cell r="BA2549" t="str">
            <v>17001000000296625509</v>
          </cell>
          <cell r="BB2549">
            <v>20</v>
          </cell>
          <cell r="BC2549" t="str">
            <v>SIDI HASSINE JAYARA</v>
          </cell>
          <cell r="BD2549" t="str">
            <v>MANOUBA</v>
          </cell>
          <cell r="BG2549">
            <v>58301287</v>
          </cell>
          <cell r="BH2549">
            <v>53121227</v>
          </cell>
          <cell r="BJ2549" t="str">
            <v>Jayara</v>
          </cell>
          <cell r="BK2549" t="str">
            <v>A-P7 AR</v>
          </cell>
          <cell r="BL2549" t="str">
            <v>1.1</v>
          </cell>
          <cell r="BT2549">
            <v>1054</v>
          </cell>
          <cell r="BU2549" t="str">
            <v>si</v>
          </cell>
        </row>
        <row r="2550">
          <cell r="B2550">
            <v>2610</v>
          </cell>
          <cell r="C2550" t="str">
            <v>Madame</v>
          </cell>
          <cell r="D2550" t="str">
            <v>KBELI MAHDIA</v>
          </cell>
          <cell r="E2550" t="str">
            <v>SAGE Tunisia</v>
          </cell>
          <cell r="F2550" t="str">
            <v>PRODUCTION</v>
          </cell>
          <cell r="G2550" t="str">
            <v>Couturière</v>
          </cell>
          <cell r="H2550" t="str">
            <v>Panda</v>
          </cell>
          <cell r="I2550" t="str">
            <v>FAWZI SENDESNI</v>
          </cell>
          <cell r="J2550" t="str">
            <v>B</v>
          </cell>
          <cell r="K2550" t="str">
            <v>DIRECTS</v>
          </cell>
          <cell r="L2550" t="str">
            <v>Variable cost at standard</v>
          </cell>
          <cell r="M2550" t="str">
            <v>Couturière</v>
          </cell>
          <cell r="N2550">
            <v>45547</v>
          </cell>
          <cell r="P2550">
            <v>-126</v>
          </cell>
          <cell r="Q2550">
            <v>45547</v>
          </cell>
          <cell r="R2550" t="str">
            <v>probléme d'intégration</v>
          </cell>
          <cell r="T2550" t="str">
            <v>CDD</v>
          </cell>
          <cell r="U2550" t="str">
            <v>Contractuel</v>
          </cell>
          <cell r="V2550">
            <v>45547</v>
          </cell>
          <cell r="W2550">
            <v>45596</v>
          </cell>
          <cell r="Z2550">
            <v>45547</v>
          </cell>
          <cell r="AA2550">
            <v>9</v>
          </cell>
          <cell r="AB2550">
            <v>2024</v>
          </cell>
          <cell r="AC2550">
            <v>2028</v>
          </cell>
          <cell r="AD2550">
            <v>0.48333333333333334</v>
          </cell>
          <cell r="AE2550" t="str">
            <v>&lt; 1</v>
          </cell>
          <cell r="AF2550">
            <v>26527</v>
          </cell>
          <cell r="AG2550">
            <v>52.589041095890408</v>
          </cell>
          <cell r="AH2550" t="str">
            <v>&gt;45&lt; 55</v>
          </cell>
          <cell r="AK2550" t="str">
            <v>04683531</v>
          </cell>
          <cell r="AL2550">
            <v>35668</v>
          </cell>
          <cell r="AM2550" t="str">
            <v>FEMME</v>
          </cell>
          <cell r="AN2550" t="str">
            <v>Marié(e)</v>
          </cell>
          <cell r="AO2550">
            <v>2</v>
          </cell>
          <cell r="AP2550" t="str">
            <v>2 éme Année Secondaire</v>
          </cell>
          <cell r="AQ2550">
            <v>3</v>
          </cell>
          <cell r="AR2550">
            <v>1</v>
          </cell>
          <cell r="AS2550">
            <v>45912.25</v>
          </cell>
          <cell r="AT2550" t="str">
            <v>Horaire</v>
          </cell>
          <cell r="AU2550">
            <v>3.7149999999999999</v>
          </cell>
          <cell r="AV2550">
            <v>17</v>
          </cell>
          <cell r="AW2550" t="str">
            <v>00100</v>
          </cell>
          <cell r="AX2550" t="str">
            <v>00002628554</v>
          </cell>
          <cell r="AY2550">
            <v>44</v>
          </cell>
          <cell r="AZ2550" t="str">
            <v>LA POSTE</v>
          </cell>
          <cell r="BA2550" t="str">
            <v>17001000000262855444</v>
          </cell>
          <cell r="BB2550">
            <v>20</v>
          </cell>
          <cell r="BC2550" t="str">
            <v>4 RUE CITE ALI GHARBI</v>
          </cell>
          <cell r="BD2550" t="str">
            <v>MANOUBA</v>
          </cell>
          <cell r="BG2550">
            <v>51555954</v>
          </cell>
          <cell r="BH2550">
            <v>53892733</v>
          </cell>
          <cell r="BK2550" t="str">
            <v>B-Panda</v>
          </cell>
          <cell r="BL2550" t="str">
            <v>1.1</v>
          </cell>
          <cell r="BU2550" t="str">
            <v>non-Actif</v>
          </cell>
        </row>
        <row r="2551">
          <cell r="B2551">
            <v>2611</v>
          </cell>
          <cell r="C2551" t="str">
            <v>Madame</v>
          </cell>
          <cell r="D2551" t="str">
            <v>AYARI NAIMA</v>
          </cell>
          <cell r="E2551" t="str">
            <v>SAGE Tunisia</v>
          </cell>
          <cell r="F2551" t="str">
            <v>PRODUCTION</v>
          </cell>
          <cell r="G2551" t="str">
            <v>Couturière</v>
          </cell>
          <cell r="H2551" t="str">
            <v>P6 AV</v>
          </cell>
          <cell r="I2551" t="str">
            <v>EL KADRI MARIEM</v>
          </cell>
          <cell r="J2551" t="str">
            <v>A</v>
          </cell>
          <cell r="K2551" t="str">
            <v>DIRECTS</v>
          </cell>
          <cell r="L2551" t="str">
            <v>Variable cost at standard</v>
          </cell>
          <cell r="M2551" t="str">
            <v>Couturière</v>
          </cell>
          <cell r="N2551">
            <v>45547</v>
          </cell>
          <cell r="P2551">
            <v>-6</v>
          </cell>
          <cell r="T2551" t="str">
            <v>CDD</v>
          </cell>
          <cell r="U2551" t="str">
            <v>Contractuel</v>
          </cell>
          <cell r="V2551">
            <v>45689</v>
          </cell>
          <cell r="W2551">
            <v>45716</v>
          </cell>
          <cell r="Z2551">
            <v>45547</v>
          </cell>
          <cell r="AA2551">
            <v>9</v>
          </cell>
          <cell r="AB2551">
            <v>2024</v>
          </cell>
          <cell r="AC2551">
            <v>2028</v>
          </cell>
          <cell r="AD2551">
            <v>0.48333333333333334</v>
          </cell>
          <cell r="AE2551" t="str">
            <v>&lt; 1</v>
          </cell>
          <cell r="AF2551">
            <v>28506</v>
          </cell>
          <cell r="AG2551">
            <v>47.167123287671231</v>
          </cell>
          <cell r="AH2551" t="str">
            <v>&gt;45&lt; 55</v>
          </cell>
          <cell r="AI2551">
            <v>12252507</v>
          </cell>
          <cell r="AJ2551" t="str">
            <v>01</v>
          </cell>
          <cell r="AK2551" t="str">
            <v>07298609</v>
          </cell>
          <cell r="AL2551">
            <v>44935</v>
          </cell>
          <cell r="AM2551" t="str">
            <v>FEMME</v>
          </cell>
          <cell r="AN2551" t="str">
            <v>Marié(e)</v>
          </cell>
          <cell r="AO2551">
            <v>3</v>
          </cell>
          <cell r="AP2551" t="str">
            <v>5 éme Année</v>
          </cell>
          <cell r="AQ2551">
            <v>3</v>
          </cell>
          <cell r="AR2551">
            <v>1</v>
          </cell>
          <cell r="AS2551">
            <v>45912.25</v>
          </cell>
          <cell r="AT2551" t="str">
            <v>Horaire</v>
          </cell>
          <cell r="AU2551">
            <v>3.7149999999999999</v>
          </cell>
          <cell r="AV2551">
            <v>17</v>
          </cell>
          <cell r="AW2551" t="str">
            <v>00100</v>
          </cell>
          <cell r="AX2551" t="str">
            <v>00003240314</v>
          </cell>
          <cell r="AY2551" t="str">
            <v>04</v>
          </cell>
          <cell r="AZ2551" t="str">
            <v>LA POSTE</v>
          </cell>
          <cell r="BA2551" t="str">
            <v>17001000000324031404</v>
          </cell>
          <cell r="BB2551">
            <v>20</v>
          </cell>
          <cell r="BC2551" t="str">
            <v xml:space="preserve">CITE HIDEYA JDAIDA </v>
          </cell>
          <cell r="BD2551" t="str">
            <v>TUNIS</v>
          </cell>
          <cell r="BG2551">
            <v>55449389</v>
          </cell>
          <cell r="BH2551">
            <v>96180629</v>
          </cell>
          <cell r="BJ2551" t="str">
            <v>JDAIDA</v>
          </cell>
          <cell r="BK2551" t="str">
            <v>A-P6 AV</v>
          </cell>
          <cell r="BL2551" t="str">
            <v>1.1</v>
          </cell>
          <cell r="BT2551">
            <v>912</v>
          </cell>
          <cell r="BU2551" t="str">
            <v>si</v>
          </cell>
        </row>
        <row r="2552">
          <cell r="B2552">
            <v>2612</v>
          </cell>
          <cell r="C2552" t="str">
            <v>Madame</v>
          </cell>
          <cell r="D2552" t="str">
            <v>SLITI LAILA</v>
          </cell>
          <cell r="E2552" t="str">
            <v>SAGE Tunisia</v>
          </cell>
          <cell r="F2552" t="str">
            <v>PRODUCTION</v>
          </cell>
          <cell r="G2552" t="str">
            <v>Prép CAMPO</v>
          </cell>
          <cell r="H2552" t="str">
            <v>P6 AV</v>
          </cell>
          <cell r="I2552" t="str">
            <v xml:space="preserve">Anis Mejri </v>
          </cell>
          <cell r="J2552" t="str">
            <v>B</v>
          </cell>
          <cell r="K2552" t="str">
            <v>DIRECTS</v>
          </cell>
          <cell r="L2552" t="str">
            <v>Variable cost at standard</v>
          </cell>
          <cell r="M2552" t="str">
            <v>Prép CAMPO</v>
          </cell>
          <cell r="N2552">
            <v>45548</v>
          </cell>
          <cell r="P2552">
            <v>-6</v>
          </cell>
          <cell r="T2552" t="str">
            <v>CDD</v>
          </cell>
          <cell r="U2552" t="str">
            <v>Contractuel</v>
          </cell>
          <cell r="V2552">
            <v>45689</v>
          </cell>
          <cell r="W2552">
            <v>45716</v>
          </cell>
          <cell r="Z2552">
            <v>45548</v>
          </cell>
          <cell r="AA2552">
            <v>9</v>
          </cell>
          <cell r="AB2552">
            <v>2024</v>
          </cell>
          <cell r="AC2552">
            <v>2028</v>
          </cell>
          <cell r="AD2552">
            <v>0.48055555555555557</v>
          </cell>
          <cell r="AE2552" t="str">
            <v>&lt; 1</v>
          </cell>
          <cell r="AF2552">
            <v>27704</v>
          </cell>
          <cell r="AG2552">
            <v>49.364383561643834</v>
          </cell>
          <cell r="AH2552" t="str">
            <v>&gt;45&lt; 55</v>
          </cell>
          <cell r="AI2552">
            <v>12281926</v>
          </cell>
          <cell r="AJ2552" t="str">
            <v>03</v>
          </cell>
          <cell r="AK2552" t="str">
            <v>04659358</v>
          </cell>
          <cell r="AL2552">
            <v>43124</v>
          </cell>
          <cell r="AM2552" t="str">
            <v>FEMME</v>
          </cell>
          <cell r="AN2552" t="str">
            <v>Marié(e)</v>
          </cell>
          <cell r="AO2552">
            <v>2</v>
          </cell>
          <cell r="AP2552" t="str">
            <v>3 éme Année Secondaire</v>
          </cell>
          <cell r="AQ2552">
            <v>3</v>
          </cell>
          <cell r="AR2552">
            <v>1</v>
          </cell>
          <cell r="AS2552">
            <v>45913.25</v>
          </cell>
          <cell r="AT2552" t="str">
            <v>Horaire</v>
          </cell>
          <cell r="AU2552">
            <v>3.7149999999999999</v>
          </cell>
          <cell r="AV2552" t="str">
            <v>01</v>
          </cell>
          <cell r="AW2552" t="str">
            <v>03807</v>
          </cell>
          <cell r="AX2552">
            <v>61110159284</v>
          </cell>
          <cell r="AY2552" t="str">
            <v>06</v>
          </cell>
          <cell r="AZ2552" t="str">
            <v>ATB</v>
          </cell>
          <cell r="BA2552" t="str">
            <v>01038076111015928406</v>
          </cell>
          <cell r="BB2552">
            <v>20</v>
          </cell>
          <cell r="BC2552" t="str">
            <v>SIDI HASSINE SIJOUMI CITE EL FATEH</v>
          </cell>
          <cell r="BD2552" t="str">
            <v>MANOUBA</v>
          </cell>
          <cell r="BG2552">
            <v>22480769</v>
          </cell>
          <cell r="BH2552">
            <v>22869706</v>
          </cell>
          <cell r="BJ2552" t="str">
            <v>sidi HASSINE</v>
          </cell>
          <cell r="BK2552" t="str">
            <v>CAMPO B</v>
          </cell>
          <cell r="BL2552" t="str">
            <v>1.1</v>
          </cell>
          <cell r="BT2552">
            <v>596</v>
          </cell>
          <cell r="BU2552" t="str">
            <v>si</v>
          </cell>
        </row>
        <row r="2553">
          <cell r="B2553">
            <v>2613</v>
          </cell>
          <cell r="C2553" t="str">
            <v>Madame</v>
          </cell>
          <cell r="D2553" t="str">
            <v>BJEOUI AFIFA</v>
          </cell>
          <cell r="E2553" t="str">
            <v>SAGE Tunisia</v>
          </cell>
          <cell r="F2553" t="str">
            <v>PRODUCTION</v>
          </cell>
          <cell r="G2553" t="str">
            <v>Couturière</v>
          </cell>
          <cell r="H2553" t="str">
            <v>P6 AV</v>
          </cell>
          <cell r="I2553" t="str">
            <v>ISSAM OUNI</v>
          </cell>
          <cell r="J2553" t="str">
            <v>B</v>
          </cell>
          <cell r="K2553" t="str">
            <v>DIRECTS</v>
          </cell>
          <cell r="L2553" t="str">
            <v>Variable cost at standard</v>
          </cell>
          <cell r="M2553" t="str">
            <v>Couturière</v>
          </cell>
          <cell r="N2553">
            <v>45551</v>
          </cell>
          <cell r="P2553">
            <v>-126</v>
          </cell>
          <cell r="Q2553">
            <v>45577</v>
          </cell>
          <cell r="R2553" t="str">
            <v xml:space="preserve">abandon de poste </v>
          </cell>
          <cell r="T2553" t="str">
            <v>CDD</v>
          </cell>
          <cell r="U2553" t="str">
            <v>Contractuel</v>
          </cell>
          <cell r="V2553">
            <v>45551</v>
          </cell>
          <cell r="W2553">
            <v>45596</v>
          </cell>
          <cell r="Z2553">
            <v>45551</v>
          </cell>
          <cell r="AA2553">
            <v>9</v>
          </cell>
          <cell r="AB2553">
            <v>2024</v>
          </cell>
          <cell r="AC2553">
            <v>2028</v>
          </cell>
          <cell r="AD2553">
            <v>0.47222222222222221</v>
          </cell>
          <cell r="AE2553" t="str">
            <v>&lt; 1</v>
          </cell>
          <cell r="AF2553">
            <v>25934</v>
          </cell>
          <cell r="AG2553">
            <v>54.213698630136989</v>
          </cell>
          <cell r="AH2553" t="str">
            <v>&gt;45&lt; 55</v>
          </cell>
          <cell r="AI2553">
            <v>11524173</v>
          </cell>
          <cell r="AJ2553" t="str">
            <v>07</v>
          </cell>
          <cell r="AK2553" t="str">
            <v>07273868</v>
          </cell>
          <cell r="AL2553">
            <v>44872</v>
          </cell>
          <cell r="AM2553" t="str">
            <v>FEMME</v>
          </cell>
          <cell r="AN2553" t="str">
            <v>Marié(e)</v>
          </cell>
          <cell r="AO2553">
            <v>1</v>
          </cell>
          <cell r="AP2553" t="str">
            <v>3 éme Année Secondaire</v>
          </cell>
          <cell r="AQ2553">
            <v>3</v>
          </cell>
          <cell r="AR2553">
            <v>1</v>
          </cell>
          <cell r="AS2553">
            <v>45916.25</v>
          </cell>
          <cell r="AT2553" t="str">
            <v>Horaire</v>
          </cell>
          <cell r="AU2553">
            <v>3.7149999999999999</v>
          </cell>
          <cell r="AV2553">
            <v>17</v>
          </cell>
          <cell r="AW2553" t="str">
            <v>00100</v>
          </cell>
          <cell r="AX2553" t="str">
            <v>00003488238</v>
          </cell>
          <cell r="AY2553">
            <v>28</v>
          </cell>
          <cell r="AZ2553" t="str">
            <v>LA POSTE</v>
          </cell>
          <cell r="BA2553" t="str">
            <v>17001000000348823828</v>
          </cell>
          <cell r="BB2553">
            <v>20</v>
          </cell>
          <cell r="BC2553" t="str">
            <v>CITE EJEMAA BTAN</v>
          </cell>
          <cell r="BD2553" t="str">
            <v>MANOUBA</v>
          </cell>
          <cell r="BG2553">
            <v>26115434</v>
          </cell>
          <cell r="BJ2553" t="str">
            <v>TEBORBA</v>
          </cell>
          <cell r="BK2553" t="str">
            <v>B-P6 AV</v>
          </cell>
          <cell r="BL2553" t="str">
            <v>1.1</v>
          </cell>
          <cell r="BU2553" t="str">
            <v>Non-Actif</v>
          </cell>
        </row>
        <row r="2554">
          <cell r="B2554">
            <v>2614</v>
          </cell>
          <cell r="C2554" t="str">
            <v>Madame</v>
          </cell>
          <cell r="D2554" t="str">
            <v>MEJRI MALEK</v>
          </cell>
          <cell r="E2554" t="str">
            <v>SAGE Tunisia</v>
          </cell>
          <cell r="F2554" t="str">
            <v>PRODUCTION</v>
          </cell>
          <cell r="G2554" t="str">
            <v>CAMPO</v>
          </cell>
          <cell r="H2554" t="str">
            <v>P6 AV</v>
          </cell>
          <cell r="I2554" t="str">
            <v xml:space="preserve">Anis Mejri </v>
          </cell>
          <cell r="J2554" t="str">
            <v>B</v>
          </cell>
          <cell r="K2554" t="str">
            <v>DIRECTS</v>
          </cell>
          <cell r="L2554" t="str">
            <v>Variable cost at standard</v>
          </cell>
          <cell r="M2554" t="str">
            <v>CAMPO</v>
          </cell>
          <cell r="N2554">
            <v>45549</v>
          </cell>
          <cell r="P2554">
            <v>-6</v>
          </cell>
          <cell r="Q2554">
            <v>45706</v>
          </cell>
          <cell r="R2554" t="str">
            <v>personnel</v>
          </cell>
          <cell r="T2554" t="str">
            <v>CDD</v>
          </cell>
          <cell r="U2554" t="str">
            <v>Contractuel</v>
          </cell>
          <cell r="V2554">
            <v>45689</v>
          </cell>
          <cell r="W2554">
            <v>45716</v>
          </cell>
          <cell r="Z2554">
            <v>45549</v>
          </cell>
          <cell r="AA2554">
            <v>9</v>
          </cell>
          <cell r="AB2554">
            <v>2024</v>
          </cell>
          <cell r="AC2554">
            <v>2028</v>
          </cell>
          <cell r="AD2554">
            <v>0.4777777777777778</v>
          </cell>
          <cell r="AE2554" t="str">
            <v>&lt; 1</v>
          </cell>
          <cell r="AF2554">
            <v>38290</v>
          </cell>
          <cell r="AG2554">
            <v>20.361643835616437</v>
          </cell>
          <cell r="AH2554" t="str">
            <v>&lt; 25</v>
          </cell>
          <cell r="AK2554" t="str">
            <v>14373537</v>
          </cell>
          <cell r="AL2554">
            <v>44750</v>
          </cell>
          <cell r="AM2554" t="str">
            <v>FEMME</v>
          </cell>
          <cell r="AN2554" t="str">
            <v>Célibataire</v>
          </cell>
          <cell r="AP2554" t="str">
            <v>BAC</v>
          </cell>
          <cell r="AQ2554">
            <v>3</v>
          </cell>
          <cell r="AR2554">
            <v>1</v>
          </cell>
          <cell r="AS2554">
            <v>45914.25</v>
          </cell>
          <cell r="AT2554" t="str">
            <v>Horaire</v>
          </cell>
          <cell r="AU2554">
            <v>3.7149999999999999</v>
          </cell>
          <cell r="AV2554">
            <v>17</v>
          </cell>
          <cell r="AW2554">
            <v>53594</v>
          </cell>
          <cell r="AX2554" t="str">
            <v>01743271518</v>
          </cell>
          <cell r="AY2554">
            <v>69</v>
          </cell>
          <cell r="AZ2554" t="str">
            <v>LA POSTE</v>
          </cell>
          <cell r="BA2554" t="str">
            <v>17535940174327151869</v>
          </cell>
          <cell r="BB2554">
            <v>20</v>
          </cell>
          <cell r="BC2554" t="str">
            <v>SANHEJA OUED ELIL</v>
          </cell>
          <cell r="BD2554" t="str">
            <v>MANOUBA</v>
          </cell>
          <cell r="BG2554">
            <v>24693833</v>
          </cell>
          <cell r="BJ2554" t="str">
            <v>SANHEJA</v>
          </cell>
          <cell r="BK2554" t="str">
            <v>CAMPO B</v>
          </cell>
          <cell r="BL2554" t="str">
            <v>1.1</v>
          </cell>
          <cell r="BU2554" t="str">
            <v>Non-Actif</v>
          </cell>
        </row>
        <row r="2555">
          <cell r="B2555">
            <v>2615</v>
          </cell>
          <cell r="C2555" t="str">
            <v>Madame</v>
          </cell>
          <cell r="D2555" t="str">
            <v>HAGUI NAJWA</v>
          </cell>
          <cell r="E2555" t="str">
            <v>SAGE Tunisia</v>
          </cell>
          <cell r="F2555" t="str">
            <v>PRODUCTION</v>
          </cell>
          <cell r="G2555" t="str">
            <v>Couturière</v>
          </cell>
          <cell r="H2555" t="str">
            <v>P7 AR</v>
          </cell>
          <cell r="I2555" t="str">
            <v>SAFA</v>
          </cell>
          <cell r="J2555" t="str">
            <v>A</v>
          </cell>
          <cell r="K2555" t="str">
            <v>DIRECTS</v>
          </cell>
          <cell r="L2555" t="str">
            <v>Variable cost at standard</v>
          </cell>
          <cell r="M2555" t="str">
            <v>Couturière</v>
          </cell>
          <cell r="N2555">
            <v>45548</v>
          </cell>
          <cell r="P2555">
            <v>-6</v>
          </cell>
          <cell r="T2555" t="str">
            <v>CDD</v>
          </cell>
          <cell r="U2555" t="str">
            <v>Contractuel</v>
          </cell>
          <cell r="V2555">
            <v>45689</v>
          </cell>
          <cell r="W2555">
            <v>45716</v>
          </cell>
          <cell r="Z2555">
            <v>45548</v>
          </cell>
          <cell r="AA2555">
            <v>9</v>
          </cell>
          <cell r="AB2555">
            <v>2024</v>
          </cell>
          <cell r="AC2555">
            <v>2028</v>
          </cell>
          <cell r="AD2555">
            <v>0.48055555555555557</v>
          </cell>
          <cell r="AE2555" t="str">
            <v>&lt; 1</v>
          </cell>
          <cell r="AF2555">
            <v>33477</v>
          </cell>
          <cell r="AG2555">
            <v>33.547945205479451</v>
          </cell>
          <cell r="AH2555" t="str">
            <v>&gt;25&lt; 35</v>
          </cell>
          <cell r="AI2555">
            <v>16371764</v>
          </cell>
          <cell r="AJ2555" t="str">
            <v>03</v>
          </cell>
          <cell r="AK2555" t="str">
            <v>07166432</v>
          </cell>
          <cell r="AL2555">
            <v>45040</v>
          </cell>
          <cell r="AM2555" t="str">
            <v>FEMME</v>
          </cell>
          <cell r="AN2555" t="str">
            <v>Marié(e)</v>
          </cell>
          <cell r="AO2555">
            <v>1</v>
          </cell>
          <cell r="AP2555" t="str">
            <v>2 éme Année Secondaire</v>
          </cell>
          <cell r="AQ2555">
            <v>3</v>
          </cell>
          <cell r="AR2555">
            <v>1</v>
          </cell>
          <cell r="AS2555">
            <v>45913.25</v>
          </cell>
          <cell r="AT2555" t="str">
            <v>Horaire</v>
          </cell>
          <cell r="AU2555">
            <v>3.7149999999999999</v>
          </cell>
          <cell r="AV2555">
            <v>17</v>
          </cell>
          <cell r="AW2555">
            <v>53594</v>
          </cell>
          <cell r="AX2555" t="str">
            <v>07115694237</v>
          </cell>
          <cell r="AY2555" t="str">
            <v>03</v>
          </cell>
          <cell r="AZ2555" t="str">
            <v>LA POSTE</v>
          </cell>
          <cell r="BA2555" t="str">
            <v>17535940711569423703</v>
          </cell>
          <cell r="BB2555">
            <v>20</v>
          </cell>
          <cell r="BC2555" t="str">
            <v>6 RUE CITE ENNASSER NAASEN</v>
          </cell>
          <cell r="BD2555" t="str">
            <v>TUNIS</v>
          </cell>
          <cell r="BG2555">
            <v>21868463</v>
          </cell>
          <cell r="BJ2555" t="str">
            <v>NAASSEN</v>
          </cell>
          <cell r="BK2555" t="str">
            <v>A-P7 AR</v>
          </cell>
          <cell r="BL2555" t="str">
            <v>1.1</v>
          </cell>
          <cell r="BT2555">
            <v>1057</v>
          </cell>
          <cell r="BU2555" t="str">
            <v>si</v>
          </cell>
        </row>
        <row r="2556">
          <cell r="B2556">
            <v>2616</v>
          </cell>
          <cell r="C2556" t="str">
            <v>Madame</v>
          </cell>
          <cell r="D2556" t="str">
            <v>NEFZI NOURHEN</v>
          </cell>
          <cell r="E2556" t="str">
            <v>SAGE Tunisia</v>
          </cell>
          <cell r="F2556" t="str">
            <v>PRODUCTION</v>
          </cell>
          <cell r="G2556" t="str">
            <v>WIRE</v>
          </cell>
          <cell r="H2556" t="str">
            <v>P6 AV</v>
          </cell>
          <cell r="I2556" t="str">
            <v>ISSAM OUNI</v>
          </cell>
          <cell r="J2556" t="str">
            <v>B</v>
          </cell>
          <cell r="K2556" t="str">
            <v>DIRECTS</v>
          </cell>
          <cell r="L2556" t="str">
            <v>Variable cost at standard</v>
          </cell>
          <cell r="M2556" t="str">
            <v>WIRE</v>
          </cell>
          <cell r="N2556">
            <v>45549</v>
          </cell>
          <cell r="P2556">
            <v>-126</v>
          </cell>
          <cell r="Q2556">
            <v>45602</v>
          </cell>
          <cell r="R2556" t="str">
            <v>personnel</v>
          </cell>
          <cell r="T2556" t="str">
            <v>CDD</v>
          </cell>
          <cell r="U2556" t="str">
            <v>Contractuel</v>
          </cell>
          <cell r="V2556">
            <v>45549</v>
          </cell>
          <cell r="W2556">
            <v>45596</v>
          </cell>
          <cell r="Z2556">
            <v>45549</v>
          </cell>
          <cell r="AA2556">
            <v>9</v>
          </cell>
          <cell r="AB2556">
            <v>2024</v>
          </cell>
          <cell r="AC2556">
            <v>2028</v>
          </cell>
          <cell r="AD2556">
            <v>0.4777777777777778</v>
          </cell>
          <cell r="AE2556" t="str">
            <v>&lt; 1</v>
          </cell>
          <cell r="AF2556">
            <v>35798</v>
          </cell>
          <cell r="AG2556">
            <v>27.18904109589041</v>
          </cell>
          <cell r="AH2556" t="str">
            <v>&gt;25&lt; 35</v>
          </cell>
          <cell r="AI2556">
            <v>17007522</v>
          </cell>
          <cell r="AJ2556" t="str">
            <v>05</v>
          </cell>
          <cell r="AK2556" t="str">
            <v>09523285</v>
          </cell>
          <cell r="AL2556">
            <v>42471</v>
          </cell>
          <cell r="AM2556" t="str">
            <v>FEMME</v>
          </cell>
          <cell r="AN2556" t="str">
            <v>Célibataire</v>
          </cell>
          <cell r="AP2556" t="str">
            <v>2 éme Année Secondaire</v>
          </cell>
          <cell r="AQ2556">
            <v>3</v>
          </cell>
          <cell r="AR2556">
            <v>1</v>
          </cell>
          <cell r="AS2556">
            <v>45914.25</v>
          </cell>
          <cell r="AT2556" t="str">
            <v>Horaire</v>
          </cell>
          <cell r="AU2556">
            <v>3.7149999999999999</v>
          </cell>
          <cell r="AV2556">
            <v>17</v>
          </cell>
          <cell r="AW2556" t="str">
            <v>00100</v>
          </cell>
          <cell r="AX2556" t="str">
            <v>00002534868</v>
          </cell>
          <cell r="AY2556">
            <v>93</v>
          </cell>
          <cell r="AZ2556" t="str">
            <v>LA POSTE</v>
          </cell>
          <cell r="BA2556" t="str">
            <v>17001000000253486893</v>
          </cell>
          <cell r="BB2556">
            <v>20</v>
          </cell>
          <cell r="BC2556" t="str">
            <v>CITE BEN GHNEYA EL BTAN</v>
          </cell>
          <cell r="BD2556" t="str">
            <v>MANOUBA</v>
          </cell>
          <cell r="BG2556">
            <v>25930651</v>
          </cell>
          <cell r="BH2556">
            <v>23419736</v>
          </cell>
          <cell r="BJ2556" t="str">
            <v>TEBORBA</v>
          </cell>
          <cell r="BK2556" t="str">
            <v>B-P6 AV</v>
          </cell>
          <cell r="BL2556" t="str">
            <v>1.1</v>
          </cell>
          <cell r="BU2556" t="str">
            <v>Non-Actif</v>
          </cell>
        </row>
        <row r="2557">
          <cell r="B2557">
            <v>2617</v>
          </cell>
          <cell r="C2557" t="str">
            <v>Monsieur</v>
          </cell>
          <cell r="D2557" t="str">
            <v>DRIDI IMAD</v>
          </cell>
          <cell r="E2557" t="str">
            <v>SAGE Tunisia</v>
          </cell>
          <cell r="F2557" t="str">
            <v>PRODUCTION</v>
          </cell>
          <cell r="G2557" t="str">
            <v>CAMPO</v>
          </cell>
          <cell r="H2557" t="str">
            <v>P7 AR</v>
          </cell>
          <cell r="I2557" t="str">
            <v>MOHAMED MAALAOUI</v>
          </cell>
          <cell r="J2557" t="str">
            <v>B</v>
          </cell>
          <cell r="K2557" t="str">
            <v>DIRECTS</v>
          </cell>
          <cell r="L2557" t="str">
            <v>Variable cost at standard</v>
          </cell>
          <cell r="M2557" t="str">
            <v>CAMPO</v>
          </cell>
          <cell r="N2557">
            <v>45555</v>
          </cell>
          <cell r="P2557">
            <v>-126</v>
          </cell>
          <cell r="Q2557">
            <v>45584</v>
          </cell>
          <cell r="R2557" t="str">
            <v>maladie</v>
          </cell>
          <cell r="T2557" t="str">
            <v>CDD</v>
          </cell>
          <cell r="U2557" t="str">
            <v>Contractuel</v>
          </cell>
          <cell r="V2557">
            <v>45555</v>
          </cell>
          <cell r="W2557">
            <v>45596</v>
          </cell>
          <cell r="Z2557">
            <v>45555</v>
          </cell>
          <cell r="AA2557">
            <v>9</v>
          </cell>
          <cell r="AB2557">
            <v>2024</v>
          </cell>
          <cell r="AC2557">
            <v>2028</v>
          </cell>
          <cell r="AD2557">
            <v>0.46111111111111114</v>
          </cell>
          <cell r="AE2557" t="str">
            <v>&lt; 1</v>
          </cell>
          <cell r="AF2557">
            <v>36251</v>
          </cell>
          <cell r="AG2557">
            <v>25.947945205479453</v>
          </cell>
          <cell r="AH2557" t="str">
            <v>&gt;25&lt; 35</v>
          </cell>
          <cell r="AK2557" t="str">
            <v>11670771</v>
          </cell>
          <cell r="AL2557">
            <v>43729</v>
          </cell>
          <cell r="AM2557" t="str">
            <v>HOMME</v>
          </cell>
          <cell r="AN2557" t="str">
            <v>Célibataire</v>
          </cell>
          <cell r="AP2557" t="str">
            <v xml:space="preserve">BAC+BTP AUTOMATISME ET INFORMATIQUE INDUSTRIELLE </v>
          </cell>
          <cell r="AQ2557">
            <v>3</v>
          </cell>
          <cell r="AR2557">
            <v>1</v>
          </cell>
          <cell r="AS2557">
            <v>45920.25</v>
          </cell>
          <cell r="AT2557" t="str">
            <v>Horaire</v>
          </cell>
          <cell r="AU2557">
            <v>3.7149999999999999</v>
          </cell>
          <cell r="AV2557">
            <v>17</v>
          </cell>
          <cell r="AW2557" t="str">
            <v>00100</v>
          </cell>
          <cell r="AX2557" t="str">
            <v>00003105121</v>
          </cell>
          <cell r="AY2557">
            <v>26</v>
          </cell>
          <cell r="AZ2557" t="str">
            <v>LA POSTE</v>
          </cell>
          <cell r="BA2557" t="str">
            <v>17001000000310512126</v>
          </cell>
          <cell r="BB2557">
            <v>20</v>
          </cell>
          <cell r="BC2557" t="str">
            <v xml:space="preserve">EL AGBA TUNIS </v>
          </cell>
          <cell r="BD2557" t="str">
            <v>TUNIS</v>
          </cell>
          <cell r="BG2557">
            <v>26054577</v>
          </cell>
          <cell r="BJ2557" t="str">
            <v>Agba</v>
          </cell>
          <cell r="BK2557" t="str">
            <v>CAMPO C</v>
          </cell>
          <cell r="BL2557" t="str">
            <v>1.1</v>
          </cell>
          <cell r="BU2557" t="str">
            <v>Non-Actif</v>
          </cell>
        </row>
        <row r="2558">
          <cell r="B2558">
            <v>2618</v>
          </cell>
          <cell r="C2558" t="str">
            <v>Monsieur</v>
          </cell>
          <cell r="D2558" t="str">
            <v>RIAHI ALAEDDINE</v>
          </cell>
          <cell r="E2558" t="str">
            <v>SAGE Tunisia</v>
          </cell>
          <cell r="F2558" t="str">
            <v>PRODUCTION</v>
          </cell>
          <cell r="G2558" t="str">
            <v>CAMPO</v>
          </cell>
          <cell r="H2558" t="str">
            <v>P6 AV</v>
          </cell>
          <cell r="I2558" t="str">
            <v>EL KADRI MARIEM</v>
          </cell>
          <cell r="J2558" t="str">
            <v>A</v>
          </cell>
          <cell r="K2558" t="str">
            <v>DIRECTS</v>
          </cell>
          <cell r="L2558" t="str">
            <v>Variable cost at standard</v>
          </cell>
          <cell r="M2558" t="str">
            <v>CAMPO</v>
          </cell>
          <cell r="N2558">
            <v>45555</v>
          </cell>
          <cell r="P2558">
            <v>-6</v>
          </cell>
          <cell r="T2558" t="str">
            <v>CDD</v>
          </cell>
          <cell r="U2558" t="str">
            <v>Contractuel</v>
          </cell>
          <cell r="V2558">
            <v>45689</v>
          </cell>
          <cell r="W2558">
            <v>45716</v>
          </cell>
          <cell r="Z2558">
            <v>45555</v>
          </cell>
          <cell r="AA2558">
            <v>9</v>
          </cell>
          <cell r="AB2558">
            <v>2024</v>
          </cell>
          <cell r="AC2558">
            <v>2028</v>
          </cell>
          <cell r="AD2558">
            <v>0.46111111111111114</v>
          </cell>
          <cell r="AE2558" t="str">
            <v>&lt; 1</v>
          </cell>
          <cell r="AF2558">
            <v>36356</v>
          </cell>
          <cell r="AG2558">
            <v>25.660273972602738</v>
          </cell>
          <cell r="AH2558" t="str">
            <v>&gt;25&lt; 35</v>
          </cell>
          <cell r="AI2558">
            <v>17601571</v>
          </cell>
          <cell r="AJ2558" t="str">
            <v>05</v>
          </cell>
          <cell r="AK2558" t="str">
            <v>11659408</v>
          </cell>
          <cell r="AL2558">
            <v>42570</v>
          </cell>
          <cell r="AM2558" t="str">
            <v>HOMME</v>
          </cell>
          <cell r="AN2558" t="str">
            <v>Célibataire</v>
          </cell>
          <cell r="AP2558" t="str">
            <v>9 éme Année +CAP ELECTRICITE DE BATIMENT+BTP ELECTRONIQUE INDUSTRIELLE</v>
          </cell>
          <cell r="AQ2558">
            <v>3</v>
          </cell>
          <cell r="AR2558">
            <v>1</v>
          </cell>
          <cell r="AS2558">
            <v>45920.25</v>
          </cell>
          <cell r="AT2558" t="str">
            <v>Horaire</v>
          </cell>
          <cell r="AU2558">
            <v>3.7149999999999999</v>
          </cell>
          <cell r="AV2558">
            <v>25</v>
          </cell>
          <cell r="AW2558" t="str">
            <v>02400</v>
          </cell>
          <cell r="AX2558" t="str">
            <v>00000891279</v>
          </cell>
          <cell r="AY2558">
            <v>58</v>
          </cell>
          <cell r="AZ2558" t="str">
            <v>ZITOUNA BANK</v>
          </cell>
          <cell r="BA2558" t="str">
            <v>25024000000089127958</v>
          </cell>
          <cell r="BB2558">
            <v>20</v>
          </cell>
          <cell r="BC2558" t="str">
            <v xml:space="preserve">11 RUE ZIED ALLAH SIDI HASSINE </v>
          </cell>
          <cell r="BD2558" t="str">
            <v>MANOUBA</v>
          </cell>
          <cell r="BG2558">
            <v>27674245</v>
          </cell>
          <cell r="BH2558">
            <v>50906415</v>
          </cell>
          <cell r="BJ2558" t="str">
            <v>sidi HASSINE</v>
          </cell>
          <cell r="BK2558" t="str">
            <v>A-P6 AV</v>
          </cell>
          <cell r="BL2558" t="str">
            <v>1.1</v>
          </cell>
          <cell r="BU2558" t="str">
            <v>si</v>
          </cell>
        </row>
        <row r="2559">
          <cell r="B2559">
            <v>2619</v>
          </cell>
          <cell r="C2559" t="str">
            <v>Monsieur</v>
          </cell>
          <cell r="D2559" t="str">
            <v>MLIK MOHAMED ALI</v>
          </cell>
          <cell r="E2559" t="str">
            <v>SAGE Tunisia</v>
          </cell>
          <cell r="F2559" t="str">
            <v>LOGISTIQUE</v>
          </cell>
          <cell r="G2559" t="str">
            <v>MANITENTIONNAIRE</v>
          </cell>
          <cell r="H2559" t="str">
            <v>LOGISTIQUE</v>
          </cell>
          <cell r="I2559" t="str">
            <v>ADEL</v>
          </cell>
          <cell r="K2559" t="str">
            <v>INDIRECTS</v>
          </cell>
          <cell r="L2559" t="str">
            <v>Variable cost at standard</v>
          </cell>
          <cell r="M2559" t="str">
            <v>MANITENTIONNAIRE</v>
          </cell>
          <cell r="N2559">
            <v>45553</v>
          </cell>
          <cell r="P2559">
            <v>-6</v>
          </cell>
          <cell r="T2559" t="str">
            <v>CDD</v>
          </cell>
          <cell r="U2559" t="str">
            <v>Contractuel</v>
          </cell>
          <cell r="V2559">
            <v>45627</v>
          </cell>
          <cell r="W2559">
            <v>45716</v>
          </cell>
          <cell r="Z2559">
            <v>45553</v>
          </cell>
          <cell r="AA2559">
            <v>9</v>
          </cell>
          <cell r="AB2559">
            <v>2024</v>
          </cell>
          <cell r="AC2559">
            <v>2028</v>
          </cell>
          <cell r="AD2559">
            <v>0.46666666666666667</v>
          </cell>
          <cell r="AE2559" t="str">
            <v>&lt; 1</v>
          </cell>
          <cell r="AF2559">
            <v>35156</v>
          </cell>
          <cell r="AG2559">
            <v>28.947945205479453</v>
          </cell>
          <cell r="AH2559" t="str">
            <v>&gt;25&lt; 35</v>
          </cell>
          <cell r="AI2559">
            <v>17441335</v>
          </cell>
          <cell r="AJ2559" t="str">
            <v>03</v>
          </cell>
          <cell r="AK2559" t="str">
            <v>11652171</v>
          </cell>
          <cell r="AL2559">
            <v>41808</v>
          </cell>
          <cell r="AM2559" t="str">
            <v>HOMME</v>
          </cell>
          <cell r="AN2559" t="str">
            <v>Célibataire</v>
          </cell>
          <cell r="AP2559" t="str">
            <v>9 éme Année</v>
          </cell>
          <cell r="AQ2559">
            <v>3</v>
          </cell>
          <cell r="AR2559">
            <v>1</v>
          </cell>
          <cell r="AS2559">
            <v>45918.25</v>
          </cell>
          <cell r="AT2559" t="str">
            <v>Horaire</v>
          </cell>
          <cell r="AU2559">
            <v>3.778</v>
          </cell>
          <cell r="AV2559">
            <v>17</v>
          </cell>
          <cell r="AW2559" t="str">
            <v>00100</v>
          </cell>
          <cell r="AX2559" t="str">
            <v>00003004682</v>
          </cell>
          <cell r="AY2559">
            <v>61</v>
          </cell>
          <cell r="AZ2559" t="str">
            <v>LA POSTE</v>
          </cell>
          <cell r="BA2559" t="str">
            <v>17001000000300468261</v>
          </cell>
          <cell r="BB2559">
            <v>20</v>
          </cell>
          <cell r="BC2559" t="str">
            <v>11 RUE 42260 CITE ELKHAROUBA EL AGBA</v>
          </cell>
          <cell r="BD2559" t="str">
            <v>MANOUBA</v>
          </cell>
          <cell r="BG2559">
            <v>26184957</v>
          </cell>
          <cell r="BJ2559" t="str">
            <v>Agba</v>
          </cell>
          <cell r="BK2559" t="str">
            <v>-LOGISTIQUE</v>
          </cell>
          <cell r="BL2559" t="str">
            <v>1.2</v>
          </cell>
          <cell r="BU2559" t="str">
            <v>si</v>
          </cell>
        </row>
        <row r="2560">
          <cell r="B2560">
            <v>2620</v>
          </cell>
          <cell r="C2560" t="str">
            <v>Madame</v>
          </cell>
          <cell r="D2560" t="str">
            <v>MANAI SAMAR</v>
          </cell>
          <cell r="E2560" t="str">
            <v>SAGE Tunisia</v>
          </cell>
          <cell r="F2560" t="str">
            <v>PRODUCTION</v>
          </cell>
          <cell r="G2560" t="str">
            <v>Contrôle Qualité</v>
          </cell>
          <cell r="H2560" t="str">
            <v>Panda</v>
          </cell>
          <cell r="I2560" t="str">
            <v>FAWZI SENDESNI</v>
          </cell>
          <cell r="J2560" t="str">
            <v>B</v>
          </cell>
          <cell r="K2560" t="str">
            <v>INDIRECTS</v>
          </cell>
          <cell r="L2560" t="str">
            <v>Variable cost at standard</v>
          </cell>
          <cell r="M2560" t="str">
            <v>Contrôle Qualité</v>
          </cell>
          <cell r="N2560">
            <v>45551</v>
          </cell>
          <cell r="P2560">
            <v>-126</v>
          </cell>
          <cell r="Q2560">
            <v>45596</v>
          </cell>
          <cell r="R2560" t="str">
            <v>Fin de contrat</v>
          </cell>
          <cell r="S2560" t="str">
            <v>discipline</v>
          </cell>
          <cell r="T2560" t="str">
            <v>CDD</v>
          </cell>
          <cell r="U2560" t="str">
            <v>Contractuel</v>
          </cell>
          <cell r="V2560">
            <v>45551</v>
          </cell>
          <cell r="W2560">
            <v>45596</v>
          </cell>
          <cell r="Z2560">
            <v>45551</v>
          </cell>
          <cell r="AA2560">
            <v>9</v>
          </cell>
          <cell r="AB2560">
            <v>2024</v>
          </cell>
          <cell r="AC2560">
            <v>2028</v>
          </cell>
          <cell r="AD2560">
            <v>0.47222222222222221</v>
          </cell>
          <cell r="AE2560" t="str">
            <v>&lt; 1</v>
          </cell>
          <cell r="AF2560">
            <v>38138</v>
          </cell>
          <cell r="AG2560">
            <v>20.778082191780822</v>
          </cell>
          <cell r="AH2560" t="str">
            <v>&lt; 25</v>
          </cell>
          <cell r="AK2560" t="str">
            <v>14374177</v>
          </cell>
          <cell r="AL2560">
            <v>45377</v>
          </cell>
          <cell r="AM2560" t="str">
            <v>FEMME</v>
          </cell>
          <cell r="AN2560" t="str">
            <v>Célibataire</v>
          </cell>
          <cell r="AQ2560">
            <v>3</v>
          </cell>
          <cell r="AR2560">
            <v>1</v>
          </cell>
          <cell r="AS2560">
            <v>45916.25</v>
          </cell>
          <cell r="AT2560" t="str">
            <v>Horaire</v>
          </cell>
          <cell r="AU2560">
            <v>3.8780000000000001</v>
          </cell>
          <cell r="AV2560">
            <v>17</v>
          </cell>
          <cell r="AW2560" t="str">
            <v>00100</v>
          </cell>
          <cell r="AX2560" t="str">
            <v>00003421315</v>
          </cell>
          <cell r="AY2560" t="str">
            <v>07</v>
          </cell>
          <cell r="AZ2560" t="str">
            <v>LA POSTE</v>
          </cell>
          <cell r="BA2560" t="str">
            <v>17001000000342131507</v>
          </cell>
          <cell r="BB2560">
            <v>20</v>
          </cell>
          <cell r="BC2560" t="str">
            <v>SANHEJA OUED LIL</v>
          </cell>
          <cell r="BD2560" t="str">
            <v>TUNIS</v>
          </cell>
          <cell r="BG2560">
            <v>21020710</v>
          </cell>
          <cell r="BJ2560" t="str">
            <v>SANHEJA</v>
          </cell>
          <cell r="BK2560" t="str">
            <v>B-Panda</v>
          </cell>
          <cell r="BL2560" t="str">
            <v>1.3</v>
          </cell>
          <cell r="BU2560" t="str">
            <v>Non-Actif</v>
          </cell>
        </row>
        <row r="2561">
          <cell r="B2561">
            <v>2621</v>
          </cell>
          <cell r="C2561" t="str">
            <v>Monsieur</v>
          </cell>
          <cell r="D2561" t="str">
            <v>TRABELSSI JAMEL EDDINE</v>
          </cell>
          <cell r="E2561" t="str">
            <v>SAGE Tunisia</v>
          </cell>
          <cell r="F2561" t="str">
            <v>PRODUCTION</v>
          </cell>
          <cell r="G2561" t="str">
            <v>MANITENTIONNAIRE</v>
          </cell>
          <cell r="H2561" t="str">
            <v>LOGISTIQUE</v>
          </cell>
          <cell r="I2561" t="str">
            <v>ADEL</v>
          </cell>
          <cell r="K2561" t="str">
            <v>INDIRECTS</v>
          </cell>
          <cell r="L2561" t="str">
            <v>Variable cost at standard</v>
          </cell>
          <cell r="M2561" t="str">
            <v>MANITENTIONNAIRE</v>
          </cell>
          <cell r="N2561">
            <v>45551</v>
          </cell>
          <cell r="P2561">
            <v>-126</v>
          </cell>
          <cell r="Q2561">
            <v>45560</v>
          </cell>
          <cell r="R2561" t="str">
            <v>PERSONNEL</v>
          </cell>
          <cell r="T2561" t="str">
            <v>CDD</v>
          </cell>
          <cell r="U2561" t="str">
            <v>Contractuel</v>
          </cell>
          <cell r="V2561">
            <v>45551</v>
          </cell>
          <cell r="W2561">
            <v>45596</v>
          </cell>
          <cell r="Z2561">
            <v>45551</v>
          </cell>
          <cell r="AA2561">
            <v>9</v>
          </cell>
          <cell r="AB2561">
            <v>2024</v>
          </cell>
          <cell r="AC2561">
            <v>2028</v>
          </cell>
          <cell r="AD2561">
            <v>0.47222222222222221</v>
          </cell>
          <cell r="AE2561" t="str">
            <v>&lt; 1</v>
          </cell>
          <cell r="AF2561">
            <v>37822</v>
          </cell>
          <cell r="AG2561">
            <v>21.643835616438356</v>
          </cell>
          <cell r="AH2561" t="str">
            <v>&lt; 25</v>
          </cell>
          <cell r="AK2561" t="str">
            <v>09531574</v>
          </cell>
          <cell r="AL2561">
            <v>44138</v>
          </cell>
          <cell r="AM2561" t="str">
            <v>HOMME</v>
          </cell>
          <cell r="AN2561" t="str">
            <v>Célibataire</v>
          </cell>
          <cell r="AP2561" t="str">
            <v>9 éme Année + Formation Styliste</v>
          </cell>
          <cell r="AQ2561">
            <v>3</v>
          </cell>
          <cell r="AR2561">
            <v>1</v>
          </cell>
          <cell r="AS2561">
            <v>45916.25</v>
          </cell>
          <cell r="AT2561" t="str">
            <v>Horaire</v>
          </cell>
          <cell r="AU2561">
            <v>3.778</v>
          </cell>
          <cell r="AV2561">
            <v>17</v>
          </cell>
          <cell r="AW2561" t="str">
            <v>00100</v>
          </cell>
          <cell r="AX2561" t="str">
            <v>00003488273</v>
          </cell>
          <cell r="AY2561">
            <v>20</v>
          </cell>
          <cell r="AZ2561" t="str">
            <v>LA POSTE</v>
          </cell>
          <cell r="BA2561" t="str">
            <v>17001000000348827320</v>
          </cell>
          <cell r="BB2561">
            <v>20</v>
          </cell>
          <cell r="BC2561" t="str">
            <v>CITE BASATINE MORNAGUIA</v>
          </cell>
          <cell r="BD2561" t="str">
            <v>MANOUBA</v>
          </cell>
          <cell r="BG2561">
            <v>95846266</v>
          </cell>
          <cell r="BJ2561" t="str">
            <v>MORNAGUIA</v>
          </cell>
          <cell r="BK2561" t="str">
            <v>-LOGISTIQUE</v>
          </cell>
          <cell r="BL2561" t="str">
            <v>1.2</v>
          </cell>
          <cell r="BU2561" t="str">
            <v>non-Actif</v>
          </cell>
        </row>
        <row r="2562">
          <cell r="B2562">
            <v>2622</v>
          </cell>
          <cell r="C2562" t="str">
            <v>Madame</v>
          </cell>
          <cell r="D2562" t="str">
            <v>KHEDHER HANENE</v>
          </cell>
          <cell r="E2562" t="str">
            <v>SAGE Tunisia</v>
          </cell>
          <cell r="F2562" t="str">
            <v>PRODUCTION</v>
          </cell>
          <cell r="G2562" t="str">
            <v>Couturière</v>
          </cell>
          <cell r="H2562" t="str">
            <v>Panda</v>
          </cell>
          <cell r="I2562" t="str">
            <v>HASNA NASRAOUI</v>
          </cell>
          <cell r="J2562" t="str">
            <v>A</v>
          </cell>
          <cell r="K2562" t="str">
            <v>DIRECTS</v>
          </cell>
          <cell r="L2562" t="str">
            <v>Variable cost at standard</v>
          </cell>
          <cell r="M2562" t="str">
            <v>Couturière</v>
          </cell>
          <cell r="N2562">
            <v>45551</v>
          </cell>
          <cell r="P2562">
            <v>-6</v>
          </cell>
          <cell r="T2562" t="str">
            <v>CDD</v>
          </cell>
          <cell r="U2562" t="str">
            <v>Contractuel</v>
          </cell>
          <cell r="V2562">
            <v>45689</v>
          </cell>
          <cell r="W2562">
            <v>45716</v>
          </cell>
          <cell r="Z2562">
            <v>45551</v>
          </cell>
          <cell r="AA2562">
            <v>9</v>
          </cell>
          <cell r="AB2562">
            <v>2024</v>
          </cell>
          <cell r="AC2562">
            <v>2028</v>
          </cell>
          <cell r="AD2562">
            <v>0.47222222222222221</v>
          </cell>
          <cell r="AE2562" t="str">
            <v>&lt; 1</v>
          </cell>
          <cell r="AF2562">
            <v>28508</v>
          </cell>
          <cell r="AG2562">
            <v>47.161643835616438</v>
          </cell>
          <cell r="AH2562" t="str">
            <v>&gt;45&lt; 55</v>
          </cell>
          <cell r="AI2562">
            <v>16795007</v>
          </cell>
          <cell r="AJ2562" t="str">
            <v>00</v>
          </cell>
          <cell r="AK2562" t="str">
            <v>07830560</v>
          </cell>
          <cell r="AL2562">
            <v>38581</v>
          </cell>
          <cell r="AM2562" t="str">
            <v>FEMME</v>
          </cell>
          <cell r="AN2562" t="str">
            <v>Marié(e)</v>
          </cell>
          <cell r="AO2562">
            <v>2</v>
          </cell>
          <cell r="AP2562" t="str">
            <v>5 éme Année</v>
          </cell>
          <cell r="AQ2562">
            <v>3</v>
          </cell>
          <cell r="AR2562">
            <v>1</v>
          </cell>
          <cell r="AS2562">
            <v>45916.25</v>
          </cell>
          <cell r="AT2562" t="str">
            <v>Horaire</v>
          </cell>
          <cell r="AU2562">
            <v>3.7149999999999999</v>
          </cell>
          <cell r="AV2562" t="str">
            <v>04</v>
          </cell>
          <cell r="AW2562" t="str">
            <v>05313</v>
          </cell>
          <cell r="AX2562">
            <v>80088559224</v>
          </cell>
          <cell r="AY2562">
            <v>52</v>
          </cell>
          <cell r="AZ2562" t="str">
            <v>ATTIJARI BANK</v>
          </cell>
          <cell r="BA2562" t="str">
            <v>04053138008855922452</v>
          </cell>
          <cell r="BB2562">
            <v>20</v>
          </cell>
          <cell r="BC2562" t="str">
            <v xml:space="preserve">RUE 46 CITE EL SALLEMA EZAHROUNI </v>
          </cell>
          <cell r="BD2562" t="str">
            <v>MANOUBA</v>
          </cell>
          <cell r="BG2562">
            <v>52664120</v>
          </cell>
          <cell r="BJ2562" t="str">
            <v>ZAHROUNI</v>
          </cell>
          <cell r="BK2562" t="str">
            <v>A-Panda</v>
          </cell>
          <cell r="BL2562" t="str">
            <v>1.1</v>
          </cell>
          <cell r="BT2562">
            <v>760</v>
          </cell>
          <cell r="BU2562" t="str">
            <v>si</v>
          </cell>
        </row>
        <row r="2563">
          <cell r="B2563">
            <v>2623</v>
          </cell>
          <cell r="C2563" t="str">
            <v>Monsieur</v>
          </cell>
          <cell r="D2563" t="str">
            <v>BARKA MOHAMED AZIZ</v>
          </cell>
          <cell r="E2563" t="str">
            <v>SAGE Tunisia</v>
          </cell>
          <cell r="F2563" t="str">
            <v>COUPE</v>
          </cell>
          <cell r="G2563" t="str">
            <v>COUPEUR</v>
          </cell>
          <cell r="H2563" t="str">
            <v>COUPE</v>
          </cell>
          <cell r="I2563" t="str">
            <v>HAITHEM SLAMA</v>
          </cell>
          <cell r="K2563" t="str">
            <v>DIRECTS</v>
          </cell>
          <cell r="L2563" t="str">
            <v>Variable cost at standard</v>
          </cell>
          <cell r="M2563" t="str">
            <v>COUPEUR</v>
          </cell>
          <cell r="N2563">
            <v>45555</v>
          </cell>
          <cell r="P2563">
            <v>-96</v>
          </cell>
          <cell r="Q2563">
            <v>45609</v>
          </cell>
          <cell r="R2563" t="str">
            <v>personnel</v>
          </cell>
          <cell r="T2563" t="str">
            <v>CDD</v>
          </cell>
          <cell r="U2563" t="str">
            <v>Contractuel</v>
          </cell>
          <cell r="V2563">
            <v>45597</v>
          </cell>
          <cell r="W2563">
            <v>45626</v>
          </cell>
          <cell r="Z2563">
            <v>45555</v>
          </cell>
          <cell r="AA2563">
            <v>9</v>
          </cell>
          <cell r="AB2563">
            <v>2024</v>
          </cell>
          <cell r="AC2563">
            <v>2028</v>
          </cell>
          <cell r="AD2563">
            <v>0.46111111111111114</v>
          </cell>
          <cell r="AE2563" t="str">
            <v>&lt; 1</v>
          </cell>
          <cell r="AF2563">
            <v>37139</v>
          </cell>
          <cell r="AG2563">
            <v>23.515068493150686</v>
          </cell>
          <cell r="AH2563" t="str">
            <v>&lt; 25</v>
          </cell>
          <cell r="AK2563" t="str">
            <v>14330402</v>
          </cell>
          <cell r="AL2563">
            <v>43217</v>
          </cell>
          <cell r="AM2563" t="str">
            <v>HOMME</v>
          </cell>
          <cell r="AN2563" t="str">
            <v>Célibataire</v>
          </cell>
          <cell r="AP2563" t="str">
            <v>Technicien en comptabilité</v>
          </cell>
          <cell r="AQ2563">
            <v>3</v>
          </cell>
          <cell r="AR2563">
            <v>1</v>
          </cell>
          <cell r="AS2563">
            <v>45920.25</v>
          </cell>
          <cell r="AT2563" t="str">
            <v>Horaire</v>
          </cell>
          <cell r="AU2563">
            <v>3.7149999999999999</v>
          </cell>
          <cell r="AV2563">
            <v>25</v>
          </cell>
          <cell r="AW2563">
            <v>19100</v>
          </cell>
          <cell r="AX2563" t="str">
            <v>00093424125</v>
          </cell>
          <cell r="AY2563">
            <v>51</v>
          </cell>
          <cell r="AZ2563" t="str">
            <v>ZITOUNA BANK</v>
          </cell>
          <cell r="BA2563" t="str">
            <v>25191000009342412551</v>
          </cell>
          <cell r="BB2563">
            <v>20</v>
          </cell>
          <cell r="BC2563" t="str">
            <v>FOUCHENA MHAMDIA</v>
          </cell>
          <cell r="BD2563" t="str">
            <v>BEN AROUS</v>
          </cell>
          <cell r="BG2563">
            <v>93424125</v>
          </cell>
          <cell r="BK2563" t="str">
            <v>-COUPE</v>
          </cell>
          <cell r="BL2563" t="str">
            <v>1.1</v>
          </cell>
          <cell r="BU2563" t="str">
            <v>Non-Actif</v>
          </cell>
        </row>
        <row r="2564">
          <cell r="B2564">
            <v>2624</v>
          </cell>
          <cell r="C2564" t="str">
            <v>Madame</v>
          </cell>
          <cell r="D2564" t="str">
            <v>EL AIR FATMA</v>
          </cell>
          <cell r="E2564" t="str">
            <v>SAGE Tunisia</v>
          </cell>
          <cell r="F2564" t="str">
            <v>PRODUCTION</v>
          </cell>
          <cell r="G2564" t="str">
            <v>Couturière</v>
          </cell>
          <cell r="H2564" t="str">
            <v>P7 AR</v>
          </cell>
          <cell r="I2564" t="str">
            <v>SAFA</v>
          </cell>
          <cell r="J2564" t="str">
            <v>A</v>
          </cell>
          <cell r="K2564" t="str">
            <v>DIRECTS</v>
          </cell>
          <cell r="L2564" t="str">
            <v>Variable cost at standard</v>
          </cell>
          <cell r="M2564" t="str">
            <v>Couturière</v>
          </cell>
          <cell r="N2564">
            <v>45551</v>
          </cell>
          <cell r="P2564">
            <v>-6</v>
          </cell>
          <cell r="T2564" t="str">
            <v>CDD</v>
          </cell>
          <cell r="U2564" t="str">
            <v>Contractuel</v>
          </cell>
          <cell r="V2564">
            <v>45689</v>
          </cell>
          <cell r="W2564">
            <v>45716</v>
          </cell>
          <cell r="Z2564">
            <v>45551</v>
          </cell>
          <cell r="AA2564">
            <v>9</v>
          </cell>
          <cell r="AB2564">
            <v>2024</v>
          </cell>
          <cell r="AC2564">
            <v>2028</v>
          </cell>
          <cell r="AD2564">
            <v>0.47222222222222221</v>
          </cell>
          <cell r="AE2564" t="str">
            <v>&lt; 1</v>
          </cell>
          <cell r="AF2564">
            <v>27619</v>
          </cell>
          <cell r="AG2564">
            <v>49.597260273972601</v>
          </cell>
          <cell r="AH2564" t="str">
            <v>&gt;45&lt; 55</v>
          </cell>
          <cell r="AI2564">
            <v>11619258</v>
          </cell>
          <cell r="AJ2564" t="str">
            <v>03</v>
          </cell>
          <cell r="AK2564" t="str">
            <v>04663565</v>
          </cell>
          <cell r="AL2564">
            <v>37160</v>
          </cell>
          <cell r="AM2564" t="str">
            <v>FEMME</v>
          </cell>
          <cell r="AN2564" t="str">
            <v>Marié(e)</v>
          </cell>
          <cell r="AO2564">
            <v>3</v>
          </cell>
          <cell r="AP2564" t="str">
            <v>5 éme Année</v>
          </cell>
          <cell r="AQ2564">
            <v>3</v>
          </cell>
          <cell r="AR2564">
            <v>1</v>
          </cell>
          <cell r="AS2564">
            <v>45916.25</v>
          </cell>
          <cell r="AT2564" t="str">
            <v>Horaire</v>
          </cell>
          <cell r="AU2564">
            <v>3.7149999999999999</v>
          </cell>
          <cell r="AV2564" t="str">
            <v>04</v>
          </cell>
          <cell r="AW2564" t="str">
            <v>05313</v>
          </cell>
          <cell r="AX2564">
            <v>80088618855</v>
          </cell>
          <cell r="AY2564">
            <v>27</v>
          </cell>
          <cell r="AZ2564" t="str">
            <v>ATTIJARI BANK</v>
          </cell>
          <cell r="BA2564" t="str">
            <v>04053138008861885527</v>
          </cell>
          <cell r="BB2564">
            <v>20</v>
          </cell>
          <cell r="BC2564" t="str">
            <v>EZZAHROUNI</v>
          </cell>
          <cell r="BD2564" t="str">
            <v>MANOUBA</v>
          </cell>
          <cell r="BG2564">
            <v>94922545</v>
          </cell>
          <cell r="BJ2564" t="str">
            <v>ZAHROUNI</v>
          </cell>
          <cell r="BK2564" t="str">
            <v>A-P7 AR</v>
          </cell>
          <cell r="BL2564" t="str">
            <v>1.1</v>
          </cell>
          <cell r="BT2564">
            <v>1059</v>
          </cell>
          <cell r="BU2564" t="str">
            <v>si</v>
          </cell>
        </row>
        <row r="2565">
          <cell r="B2565">
            <v>2625</v>
          </cell>
          <cell r="C2565" t="str">
            <v>Madame</v>
          </cell>
          <cell r="D2565" t="str">
            <v>KADRI SONIA</v>
          </cell>
          <cell r="E2565" t="str">
            <v>SAGE Tunisia</v>
          </cell>
          <cell r="F2565" t="str">
            <v>PRODUCTION</v>
          </cell>
          <cell r="G2565" t="str">
            <v>Couturière</v>
          </cell>
          <cell r="H2565" t="str">
            <v>Panda</v>
          </cell>
          <cell r="I2565" t="str">
            <v>HASNA NASRAOUI</v>
          </cell>
          <cell r="J2565" t="str">
            <v>A</v>
          </cell>
          <cell r="K2565" t="str">
            <v>DIRECTS</v>
          </cell>
          <cell r="L2565" t="str">
            <v>Variable cost at standard</v>
          </cell>
          <cell r="M2565" t="str">
            <v>Couturière</v>
          </cell>
          <cell r="N2565">
            <v>45551</v>
          </cell>
          <cell r="P2565">
            <v>-6</v>
          </cell>
          <cell r="T2565" t="str">
            <v>CDD</v>
          </cell>
          <cell r="U2565" t="str">
            <v>Contractuel</v>
          </cell>
          <cell r="V2565">
            <v>45689</v>
          </cell>
          <cell r="W2565">
            <v>45716</v>
          </cell>
          <cell r="Z2565">
            <v>45551</v>
          </cell>
          <cell r="AA2565">
            <v>9</v>
          </cell>
          <cell r="AB2565">
            <v>2024</v>
          </cell>
          <cell r="AC2565">
            <v>2028</v>
          </cell>
          <cell r="AD2565">
            <v>0.47222222222222221</v>
          </cell>
          <cell r="AE2565" t="str">
            <v>&lt; 1</v>
          </cell>
          <cell r="AF2565">
            <v>29075</v>
          </cell>
          <cell r="AG2565">
            <v>45.608219178082194</v>
          </cell>
          <cell r="AH2565" t="str">
            <v>&gt;45&lt; 55</v>
          </cell>
          <cell r="AI2565">
            <v>16099053</v>
          </cell>
          <cell r="AJ2565" t="str">
            <v>00</v>
          </cell>
          <cell r="AK2565" t="str">
            <v>07812785</v>
          </cell>
          <cell r="AL2565">
            <v>35942</v>
          </cell>
          <cell r="AM2565" t="str">
            <v>FEMME</v>
          </cell>
          <cell r="AN2565" t="str">
            <v>Marié(e)</v>
          </cell>
          <cell r="AO2565">
            <v>2</v>
          </cell>
          <cell r="AP2565" t="str">
            <v>6 éme Année</v>
          </cell>
          <cell r="AQ2565">
            <v>3</v>
          </cell>
          <cell r="AR2565">
            <v>1</v>
          </cell>
          <cell r="AS2565">
            <v>45916.25</v>
          </cell>
          <cell r="AT2565" t="str">
            <v>Horaire</v>
          </cell>
          <cell r="AU2565">
            <v>3.7149999999999999</v>
          </cell>
          <cell r="AV2565" t="str">
            <v>04</v>
          </cell>
          <cell r="AW2565" t="str">
            <v>05313</v>
          </cell>
          <cell r="AX2565">
            <v>80088559463</v>
          </cell>
          <cell r="AY2565">
            <v>14</v>
          </cell>
          <cell r="AZ2565" t="str">
            <v>ATTIJARI BANK</v>
          </cell>
          <cell r="BA2565" t="str">
            <v>04053138008855946314</v>
          </cell>
          <cell r="BB2565">
            <v>20</v>
          </cell>
          <cell r="BC2565" t="str">
            <v>EZZAHROUNI</v>
          </cell>
          <cell r="BD2565" t="str">
            <v>MANOUBA</v>
          </cell>
          <cell r="BG2565">
            <v>29978688</v>
          </cell>
          <cell r="BJ2565" t="str">
            <v>ZAHROUNI</v>
          </cell>
          <cell r="BK2565" t="str">
            <v>A-Panda</v>
          </cell>
          <cell r="BL2565" t="str">
            <v>1.1</v>
          </cell>
          <cell r="BT2565">
            <v>877</v>
          </cell>
          <cell r="BU2565" t="str">
            <v>si</v>
          </cell>
        </row>
        <row r="2566">
          <cell r="B2566">
            <v>2626</v>
          </cell>
          <cell r="C2566" t="str">
            <v>Madame</v>
          </cell>
          <cell r="D2566" t="str">
            <v>ABDELAOUI YASMINE</v>
          </cell>
          <cell r="E2566" t="str">
            <v>SAGE Tunisia</v>
          </cell>
          <cell r="F2566" t="str">
            <v>PRODUCTION</v>
          </cell>
          <cell r="G2566" t="str">
            <v>Couturière</v>
          </cell>
          <cell r="H2566" t="str">
            <v>P6 AV</v>
          </cell>
          <cell r="I2566" t="str">
            <v>ISSAM OUNI</v>
          </cell>
          <cell r="J2566" t="str">
            <v>B</v>
          </cell>
          <cell r="K2566" t="str">
            <v>DIRECTS</v>
          </cell>
          <cell r="L2566" t="str">
            <v>Variable cost at standard</v>
          </cell>
          <cell r="M2566" t="str">
            <v>Couturière</v>
          </cell>
          <cell r="N2566">
            <v>45551</v>
          </cell>
          <cell r="P2566">
            <v>-6</v>
          </cell>
          <cell r="T2566" t="str">
            <v>CDD</v>
          </cell>
          <cell r="U2566" t="str">
            <v>Contractuel</v>
          </cell>
          <cell r="V2566">
            <v>45689</v>
          </cell>
          <cell r="W2566">
            <v>45716</v>
          </cell>
          <cell r="Z2566">
            <v>45551</v>
          </cell>
          <cell r="AA2566">
            <v>9</v>
          </cell>
          <cell r="AB2566">
            <v>2024</v>
          </cell>
          <cell r="AC2566">
            <v>2028</v>
          </cell>
          <cell r="AD2566">
            <v>0.47222222222222221</v>
          </cell>
          <cell r="AE2566" t="str">
            <v>&lt; 1</v>
          </cell>
          <cell r="AF2566">
            <v>36105</v>
          </cell>
          <cell r="AG2566">
            <v>26.347945205479451</v>
          </cell>
          <cell r="AH2566" t="str">
            <v>&gt;25&lt; 35</v>
          </cell>
          <cell r="AI2566">
            <v>17644968</v>
          </cell>
          <cell r="AJ2566" t="str">
            <v>06</v>
          </cell>
          <cell r="AK2566" t="str">
            <v>07236743</v>
          </cell>
          <cell r="AL2566">
            <v>43661</v>
          </cell>
          <cell r="AM2566" t="str">
            <v>FEMME</v>
          </cell>
          <cell r="AN2566" t="str">
            <v>Marié(e)</v>
          </cell>
          <cell r="AP2566" t="str">
            <v>1 ère Année</v>
          </cell>
          <cell r="AQ2566">
            <v>3</v>
          </cell>
          <cell r="AR2566">
            <v>1</v>
          </cell>
          <cell r="AS2566">
            <v>45916.25</v>
          </cell>
          <cell r="AT2566" t="str">
            <v>Horaire</v>
          </cell>
          <cell r="AU2566">
            <v>3.7149999999999999</v>
          </cell>
          <cell r="AV2566">
            <v>17</v>
          </cell>
          <cell r="AW2566">
            <v>53594</v>
          </cell>
          <cell r="AX2566" t="str">
            <v>01743118271</v>
          </cell>
          <cell r="AY2566">
            <v>30</v>
          </cell>
          <cell r="AZ2566" t="str">
            <v>LA POSTE</v>
          </cell>
          <cell r="BA2566" t="str">
            <v>17535940174311827130</v>
          </cell>
          <cell r="BB2566">
            <v>20</v>
          </cell>
          <cell r="BC2566" t="str">
            <v>270 CITE EL AMAL FOUCHENA BEN AROUS</v>
          </cell>
          <cell r="BD2566" t="str">
            <v>TUNIS</v>
          </cell>
          <cell r="BG2566">
            <v>92588591</v>
          </cell>
          <cell r="BH2566">
            <v>90432864</v>
          </cell>
          <cell r="BJ2566" t="str">
            <v>FOUCHANA</v>
          </cell>
          <cell r="BK2566" t="str">
            <v>B-P6 AV</v>
          </cell>
          <cell r="BL2566" t="str">
            <v>1.1</v>
          </cell>
          <cell r="BU2566" t="str">
            <v>si</v>
          </cell>
        </row>
        <row r="2567">
          <cell r="B2567">
            <v>2627</v>
          </cell>
          <cell r="C2567" t="str">
            <v>Monsieur</v>
          </cell>
          <cell r="D2567" t="str">
            <v>JBELI ACHREF</v>
          </cell>
          <cell r="E2567" t="str">
            <v>SAGE Tunisia</v>
          </cell>
          <cell r="F2567" t="str">
            <v>LOGISTIQUE</v>
          </cell>
          <cell r="G2567" t="str">
            <v>MANITENTIONNAIRE</v>
          </cell>
          <cell r="H2567" t="str">
            <v>LOGISTIQUE</v>
          </cell>
          <cell r="I2567" t="str">
            <v>ADEL</v>
          </cell>
          <cell r="K2567" t="str">
            <v>INDIRECTS</v>
          </cell>
          <cell r="L2567" t="str">
            <v>Variable cost at standard</v>
          </cell>
          <cell r="M2567" t="str">
            <v>MANITENTIONNAIRE</v>
          </cell>
          <cell r="N2567">
            <v>45551</v>
          </cell>
          <cell r="P2567">
            <v>-6</v>
          </cell>
          <cell r="T2567" t="str">
            <v>CDD</v>
          </cell>
          <cell r="U2567" t="str">
            <v>Contractuel</v>
          </cell>
          <cell r="V2567">
            <v>45627</v>
          </cell>
          <cell r="W2567">
            <v>45716</v>
          </cell>
          <cell r="Z2567">
            <v>45551</v>
          </cell>
          <cell r="AA2567">
            <v>9</v>
          </cell>
          <cell r="AB2567">
            <v>2024</v>
          </cell>
          <cell r="AC2567">
            <v>2028</v>
          </cell>
          <cell r="AD2567">
            <v>0.47222222222222221</v>
          </cell>
          <cell r="AE2567" t="str">
            <v>&lt; 1</v>
          </cell>
          <cell r="AF2567">
            <v>37923</v>
          </cell>
          <cell r="AG2567">
            <v>21.367123287671234</v>
          </cell>
          <cell r="AH2567" t="str">
            <v>&lt; 25</v>
          </cell>
          <cell r="AI2567">
            <v>17820899</v>
          </cell>
          <cell r="AJ2567" t="str">
            <v>06</v>
          </cell>
          <cell r="AK2567" t="str">
            <v>09536790</v>
          </cell>
          <cell r="AL2567">
            <v>45070</v>
          </cell>
          <cell r="AM2567" t="str">
            <v>HOMME</v>
          </cell>
          <cell r="AN2567" t="str">
            <v>Célibataire</v>
          </cell>
          <cell r="AP2567" t="str">
            <v xml:space="preserve">BAC </v>
          </cell>
          <cell r="AQ2567">
            <v>3</v>
          </cell>
          <cell r="AR2567">
            <v>1</v>
          </cell>
          <cell r="AS2567">
            <v>45916.25</v>
          </cell>
          <cell r="AT2567" t="str">
            <v>Horaire</v>
          </cell>
          <cell r="AU2567">
            <v>3.778</v>
          </cell>
          <cell r="AV2567">
            <v>17</v>
          </cell>
          <cell r="AW2567" t="str">
            <v>00100</v>
          </cell>
          <cell r="AX2567" t="str">
            <v>00003491329</v>
          </cell>
          <cell r="AY2567">
            <v>67</v>
          </cell>
          <cell r="AZ2567" t="str">
            <v>LA POSTE</v>
          </cell>
          <cell r="BA2567" t="str">
            <v>17001000000349132967</v>
          </cell>
          <cell r="BB2567">
            <v>20</v>
          </cell>
          <cell r="BC2567" t="str">
            <v>CITE EL BASSATINE MORNAGUIA</v>
          </cell>
          <cell r="BD2567" t="str">
            <v>MANOUBA</v>
          </cell>
          <cell r="BG2567">
            <v>27855923</v>
          </cell>
          <cell r="BJ2567" t="str">
            <v>MORNAGUIA</v>
          </cell>
          <cell r="BK2567" t="str">
            <v>-LOGISTIQUE</v>
          </cell>
          <cell r="BL2567" t="str">
            <v>1.2</v>
          </cell>
          <cell r="BU2567" t="str">
            <v>si</v>
          </cell>
        </row>
        <row r="2568">
          <cell r="B2568">
            <v>2628</v>
          </cell>
          <cell r="C2568" t="str">
            <v>Madame</v>
          </cell>
          <cell r="D2568" t="str">
            <v>DRIDI OUMAIMA</v>
          </cell>
          <cell r="E2568" t="str">
            <v>SAGE Tunisia</v>
          </cell>
          <cell r="F2568" t="str">
            <v>PRODUCTION</v>
          </cell>
          <cell r="G2568" t="str">
            <v>Contrôle Qualité</v>
          </cell>
          <cell r="H2568" t="str">
            <v>CR3</v>
          </cell>
          <cell r="I2568" t="str">
            <v>Fakhri</v>
          </cell>
          <cell r="J2568" t="str">
            <v>A</v>
          </cell>
          <cell r="K2568" t="str">
            <v>INDIRECTS</v>
          </cell>
          <cell r="L2568" t="str">
            <v>Variable cost at standard</v>
          </cell>
          <cell r="M2568" t="str">
            <v>Contrôle Qualité</v>
          </cell>
          <cell r="N2568">
            <v>45552</v>
          </cell>
          <cell r="P2568">
            <v>-6</v>
          </cell>
          <cell r="T2568" t="str">
            <v>CDD</v>
          </cell>
          <cell r="U2568" t="str">
            <v>Contractuel</v>
          </cell>
          <cell r="V2568">
            <v>45689</v>
          </cell>
          <cell r="W2568">
            <v>45716</v>
          </cell>
          <cell r="Z2568">
            <v>45552</v>
          </cell>
          <cell r="AA2568">
            <v>9</v>
          </cell>
          <cell r="AB2568">
            <v>2024</v>
          </cell>
          <cell r="AC2568">
            <v>2028</v>
          </cell>
          <cell r="AD2568">
            <v>0.46944444444444444</v>
          </cell>
          <cell r="AE2568" t="str">
            <v>&lt; 1</v>
          </cell>
          <cell r="AF2568">
            <v>37705</v>
          </cell>
          <cell r="AG2568">
            <v>21.964383561643835</v>
          </cell>
          <cell r="AH2568" t="str">
            <v>&lt; 25</v>
          </cell>
          <cell r="AK2568" t="str">
            <v>14374911</v>
          </cell>
          <cell r="AL2568">
            <v>44851</v>
          </cell>
          <cell r="AM2568" t="str">
            <v>FEMME</v>
          </cell>
          <cell r="AN2568" t="str">
            <v>Célibataire</v>
          </cell>
          <cell r="AP2568" t="str">
            <v>BAC</v>
          </cell>
          <cell r="AQ2568">
            <v>3</v>
          </cell>
          <cell r="AR2568">
            <v>1</v>
          </cell>
          <cell r="AS2568">
            <v>45917.25</v>
          </cell>
          <cell r="AT2568" t="str">
            <v>Horaire</v>
          </cell>
          <cell r="AU2568">
            <v>3.8780000000000001</v>
          </cell>
          <cell r="AV2568">
            <v>17</v>
          </cell>
          <cell r="AW2568" t="str">
            <v>00100</v>
          </cell>
          <cell r="AX2568" t="str">
            <v>00003328685</v>
          </cell>
          <cell r="AY2568">
            <v>89</v>
          </cell>
          <cell r="AZ2568" t="str">
            <v>LA POSTE</v>
          </cell>
          <cell r="BA2568" t="str">
            <v>17001000000332868589</v>
          </cell>
          <cell r="BB2568">
            <v>20</v>
          </cell>
          <cell r="BC2568" t="str">
            <v>RUE IBN CHADED CITE 20 MARS MORNAGUIA</v>
          </cell>
          <cell r="BD2568" t="str">
            <v>MANOUBA</v>
          </cell>
          <cell r="BG2568">
            <v>23456797</v>
          </cell>
          <cell r="BH2568">
            <v>26506730</v>
          </cell>
          <cell r="BJ2568" t="str">
            <v>MORNAGUIA</v>
          </cell>
          <cell r="BK2568" t="str">
            <v>A-CR3</v>
          </cell>
          <cell r="BL2568" t="str">
            <v>1.3</v>
          </cell>
          <cell r="BU2568" t="str">
            <v>si</v>
          </cell>
        </row>
        <row r="2569">
          <cell r="B2569">
            <v>2629</v>
          </cell>
          <cell r="C2569" t="str">
            <v>Madame</v>
          </cell>
          <cell r="D2569" t="str">
            <v>DRIDI SAMIA</v>
          </cell>
          <cell r="E2569" t="str">
            <v>SAGE Tunisia</v>
          </cell>
          <cell r="F2569" t="str">
            <v>QUALITE</v>
          </cell>
          <cell r="G2569" t="str">
            <v>CSL</v>
          </cell>
          <cell r="H2569" t="str">
            <v>P6 AV</v>
          </cell>
          <cell r="I2569" t="str">
            <v>Malek weslati</v>
          </cell>
          <cell r="J2569" t="str">
            <v>A</v>
          </cell>
          <cell r="K2569" t="str">
            <v>INDIRECTS</v>
          </cell>
          <cell r="L2569" t="str">
            <v>Variable cost at standard</v>
          </cell>
          <cell r="M2569" t="str">
            <v>CSL</v>
          </cell>
          <cell r="N2569">
            <v>45552</v>
          </cell>
          <cell r="P2569">
            <v>-65</v>
          </cell>
          <cell r="Q2569">
            <v>45632</v>
          </cell>
          <cell r="R2569" t="str">
            <v>maladie</v>
          </cell>
          <cell r="T2569" t="str">
            <v>CDD</v>
          </cell>
          <cell r="U2569" t="str">
            <v>Contractuel</v>
          </cell>
          <cell r="V2569">
            <v>45627</v>
          </cell>
          <cell r="W2569">
            <v>45657</v>
          </cell>
          <cell r="Z2569">
            <v>45552</v>
          </cell>
          <cell r="AA2569">
            <v>9</v>
          </cell>
          <cell r="AB2569">
            <v>2024</v>
          </cell>
          <cell r="AC2569">
            <v>2028</v>
          </cell>
          <cell r="AD2569">
            <v>0.46944444444444444</v>
          </cell>
          <cell r="AE2569" t="str">
            <v>&lt; 1</v>
          </cell>
          <cell r="AF2569">
            <v>35570</v>
          </cell>
          <cell r="AG2569">
            <v>27.813698630136987</v>
          </cell>
          <cell r="AH2569" t="str">
            <v>&gt;25&lt; 35</v>
          </cell>
          <cell r="AK2569" t="str">
            <v>14351348</v>
          </cell>
          <cell r="AL2569">
            <v>42223</v>
          </cell>
          <cell r="AM2569" t="str">
            <v>FEMME</v>
          </cell>
          <cell r="AN2569" t="str">
            <v>Marié(e)</v>
          </cell>
          <cell r="AP2569" t="str">
            <v>BAC</v>
          </cell>
          <cell r="AQ2569">
            <v>3</v>
          </cell>
          <cell r="AR2569">
            <v>1</v>
          </cell>
          <cell r="AS2569">
            <v>45917.25</v>
          </cell>
          <cell r="AT2569" t="str">
            <v>Horaire</v>
          </cell>
          <cell r="AU2569">
            <v>3.8780000000000001</v>
          </cell>
          <cell r="AV2569">
            <v>17</v>
          </cell>
          <cell r="AW2569" t="str">
            <v>00100</v>
          </cell>
          <cell r="AX2569" t="str">
            <v>00003064841</v>
          </cell>
          <cell r="AY2569" t="str">
            <v>04</v>
          </cell>
          <cell r="AZ2569" t="str">
            <v>LA POSTE</v>
          </cell>
          <cell r="BA2569" t="str">
            <v>17001000000306484104</v>
          </cell>
          <cell r="BB2569">
            <v>20</v>
          </cell>
          <cell r="BC2569" t="str">
            <v>GHDIR EL GOLLA HRAIRIA</v>
          </cell>
          <cell r="BD2569" t="str">
            <v>TUNIS</v>
          </cell>
          <cell r="BG2569">
            <v>96625702</v>
          </cell>
          <cell r="BJ2569" t="str">
            <v>GHDIR EL GOLLA</v>
          </cell>
          <cell r="BK2569" t="str">
            <v>A-P6 AV</v>
          </cell>
          <cell r="BL2569" t="str">
            <v>1.3</v>
          </cell>
          <cell r="BU2569" t="str">
            <v>Non-Actif</v>
          </cell>
        </row>
        <row r="2570">
          <cell r="B2570">
            <v>2630</v>
          </cell>
          <cell r="C2570" t="str">
            <v>Madame</v>
          </cell>
          <cell r="D2570" t="str">
            <v>CHEBI TAKWA</v>
          </cell>
          <cell r="E2570" t="str">
            <v>SAGE Tunisia</v>
          </cell>
          <cell r="F2570" t="str">
            <v>QUALITE</v>
          </cell>
          <cell r="G2570" t="str">
            <v>CSL</v>
          </cell>
          <cell r="H2570" t="str">
            <v>P6 AR</v>
          </cell>
          <cell r="I2570" t="str">
            <v>Med Ali</v>
          </cell>
          <cell r="J2570" t="str">
            <v>A</v>
          </cell>
          <cell r="K2570" t="str">
            <v>INDIRECTS</v>
          </cell>
          <cell r="L2570" t="str">
            <v>Variable cost at standard</v>
          </cell>
          <cell r="M2570" t="str">
            <v>CSL</v>
          </cell>
          <cell r="N2570">
            <v>45552</v>
          </cell>
          <cell r="P2570">
            <v>-6</v>
          </cell>
          <cell r="T2570" t="str">
            <v>CDD</v>
          </cell>
          <cell r="U2570" t="str">
            <v>Contractuel</v>
          </cell>
          <cell r="V2570">
            <v>45689</v>
          </cell>
          <cell r="W2570">
            <v>45716</v>
          </cell>
          <cell r="Z2570">
            <v>45552</v>
          </cell>
          <cell r="AA2570">
            <v>9</v>
          </cell>
          <cell r="AB2570">
            <v>2024</v>
          </cell>
          <cell r="AC2570">
            <v>2028</v>
          </cell>
          <cell r="AD2570">
            <v>0.46944444444444444</v>
          </cell>
          <cell r="AE2570" t="str">
            <v>&lt; 1</v>
          </cell>
          <cell r="AF2570">
            <v>35968</v>
          </cell>
          <cell r="AG2570">
            <v>26.723287671232878</v>
          </cell>
          <cell r="AH2570" t="str">
            <v>&gt;25&lt; 35</v>
          </cell>
          <cell r="AI2570">
            <v>17284851</v>
          </cell>
          <cell r="AJ2570" t="str">
            <v>01</v>
          </cell>
          <cell r="AK2570" t="str">
            <v>14260050</v>
          </cell>
          <cell r="AL2570">
            <v>44161</v>
          </cell>
          <cell r="AM2570" t="str">
            <v>FEMME</v>
          </cell>
          <cell r="AN2570" t="str">
            <v>Célibataire</v>
          </cell>
          <cell r="AP2570" t="str">
            <v>BAC</v>
          </cell>
          <cell r="AQ2570">
            <v>3</v>
          </cell>
          <cell r="AR2570">
            <v>1</v>
          </cell>
          <cell r="AS2570">
            <v>45917.25</v>
          </cell>
          <cell r="AT2570" t="str">
            <v>Horaire</v>
          </cell>
          <cell r="AU2570">
            <v>3.8780000000000001</v>
          </cell>
          <cell r="AV2570">
            <v>17</v>
          </cell>
          <cell r="AW2570" t="str">
            <v>00100</v>
          </cell>
          <cell r="AX2570" t="str">
            <v>00002855092</v>
          </cell>
          <cell r="AY2570">
            <v>12</v>
          </cell>
          <cell r="AZ2570" t="str">
            <v>LA POSTE</v>
          </cell>
          <cell r="BA2570" t="str">
            <v>17001000000285509212</v>
          </cell>
          <cell r="BB2570">
            <v>20</v>
          </cell>
          <cell r="BC2570" t="str">
            <v>30 RUE 42150 EZZAHROUNI</v>
          </cell>
          <cell r="BD2570" t="str">
            <v>TUNIS</v>
          </cell>
          <cell r="BG2570">
            <v>96716207</v>
          </cell>
          <cell r="BJ2570" t="str">
            <v>ZAHROUNI</v>
          </cell>
          <cell r="BK2570" t="str">
            <v>A-P6 AR</v>
          </cell>
          <cell r="BL2570" t="str">
            <v>1.3</v>
          </cell>
          <cell r="BT2570">
            <v>1187</v>
          </cell>
          <cell r="BU2570" t="str">
            <v>si</v>
          </cell>
        </row>
        <row r="2571">
          <cell r="B2571">
            <v>2631</v>
          </cell>
          <cell r="C2571" t="str">
            <v>Monsieur</v>
          </cell>
          <cell r="D2571" t="str">
            <v>HANECHI MAKREM</v>
          </cell>
          <cell r="E2571" t="str">
            <v>SAGE Tunisia</v>
          </cell>
          <cell r="F2571" t="str">
            <v>COUPE</v>
          </cell>
          <cell r="G2571" t="str">
            <v>COUPEUR</v>
          </cell>
          <cell r="H2571" t="str">
            <v>COUPE</v>
          </cell>
          <cell r="I2571" t="str">
            <v>HAITHEM SLAMA</v>
          </cell>
          <cell r="K2571" t="str">
            <v>DIRECTS</v>
          </cell>
          <cell r="L2571" t="str">
            <v>Variable cost at standard</v>
          </cell>
          <cell r="M2571" t="str">
            <v>COUPEUR</v>
          </cell>
          <cell r="N2571">
            <v>45552</v>
          </cell>
          <cell r="P2571">
            <v>-6</v>
          </cell>
          <cell r="T2571" t="str">
            <v>CDD</v>
          </cell>
          <cell r="U2571" t="str">
            <v>Contractuel</v>
          </cell>
          <cell r="V2571">
            <v>45689</v>
          </cell>
          <cell r="W2571">
            <v>45716</v>
          </cell>
          <cell r="Z2571">
            <v>45552</v>
          </cell>
          <cell r="AA2571">
            <v>9</v>
          </cell>
          <cell r="AB2571">
            <v>2024</v>
          </cell>
          <cell r="AC2571">
            <v>2028</v>
          </cell>
          <cell r="AD2571">
            <v>0.46944444444444444</v>
          </cell>
          <cell r="AE2571" t="str">
            <v>&lt; 1</v>
          </cell>
          <cell r="AF2571">
            <v>27540</v>
          </cell>
          <cell r="AG2571">
            <v>49.813698630136983</v>
          </cell>
          <cell r="AH2571" t="str">
            <v>&gt;45&lt; 55</v>
          </cell>
          <cell r="AI2571">
            <v>16708940</v>
          </cell>
          <cell r="AJ2571" t="str">
            <v>03</v>
          </cell>
          <cell r="AK2571" t="str">
            <v>04777001</v>
          </cell>
          <cell r="AL2571">
            <v>43341</v>
          </cell>
          <cell r="AM2571" t="str">
            <v>HOMME</v>
          </cell>
          <cell r="AN2571" t="str">
            <v>Célibataire</v>
          </cell>
          <cell r="AP2571" t="str">
            <v>9 éme Année</v>
          </cell>
          <cell r="AQ2571">
            <v>3</v>
          </cell>
          <cell r="AR2571">
            <v>1</v>
          </cell>
          <cell r="AS2571">
            <v>45917.25</v>
          </cell>
          <cell r="AT2571" t="str">
            <v>Horaire</v>
          </cell>
          <cell r="AU2571">
            <v>3.7149999999999999</v>
          </cell>
          <cell r="AV2571">
            <v>12</v>
          </cell>
          <cell r="AW2571" t="str">
            <v>04700</v>
          </cell>
          <cell r="AX2571" t="str">
            <v>00002452879</v>
          </cell>
          <cell r="AY2571">
            <v>92</v>
          </cell>
          <cell r="AZ2571" t="str">
            <v>UIB</v>
          </cell>
          <cell r="BA2571" t="str">
            <v>12047000000245287992</v>
          </cell>
          <cell r="BB2571">
            <v>20</v>
          </cell>
          <cell r="BC2571" t="str">
            <v>KSSAR SAID</v>
          </cell>
          <cell r="BD2571" t="str">
            <v>MANOUBA</v>
          </cell>
          <cell r="BG2571">
            <v>29378053</v>
          </cell>
          <cell r="BK2571" t="str">
            <v>-COUPE</v>
          </cell>
          <cell r="BL2571" t="str">
            <v>1.1</v>
          </cell>
          <cell r="BU2571" t="str">
            <v>si</v>
          </cell>
        </row>
        <row r="2572">
          <cell r="B2572">
            <v>2632</v>
          </cell>
          <cell r="C2572" t="str">
            <v>Madame</v>
          </cell>
          <cell r="D2572" t="str">
            <v>BEN ARBIA SAMIA</v>
          </cell>
          <cell r="E2572" t="str">
            <v>SAGE Tunisia</v>
          </cell>
          <cell r="F2572" t="str">
            <v>PRODUCTION</v>
          </cell>
          <cell r="G2572" t="str">
            <v>Contrôle Qualité</v>
          </cell>
          <cell r="H2572" t="str">
            <v>P7 AR</v>
          </cell>
          <cell r="I2572" t="str">
            <v>FOUED HOMRANI</v>
          </cell>
          <cell r="J2572" t="str">
            <v>A</v>
          </cell>
          <cell r="K2572" t="str">
            <v>INDIRECTS</v>
          </cell>
          <cell r="L2572" t="str">
            <v>Variable cost at standard</v>
          </cell>
          <cell r="M2572" t="str">
            <v>Contrôle Qualité</v>
          </cell>
          <cell r="N2572">
            <v>45552</v>
          </cell>
          <cell r="P2572">
            <v>-6</v>
          </cell>
          <cell r="T2572" t="str">
            <v>CDD</v>
          </cell>
          <cell r="U2572" t="str">
            <v>Contractuel</v>
          </cell>
          <cell r="V2572">
            <v>45689</v>
          </cell>
          <cell r="W2572">
            <v>45716</v>
          </cell>
          <cell r="Z2572">
            <v>45552</v>
          </cell>
          <cell r="AA2572">
            <v>9</v>
          </cell>
          <cell r="AB2572">
            <v>2024</v>
          </cell>
          <cell r="AC2572">
            <v>2028</v>
          </cell>
          <cell r="AD2572">
            <v>0.46944444444444444</v>
          </cell>
          <cell r="AE2572" t="str">
            <v>&lt; 1</v>
          </cell>
          <cell r="AF2572">
            <v>30194</v>
          </cell>
          <cell r="AG2572">
            <v>42.542465753424658</v>
          </cell>
          <cell r="AH2572" t="str">
            <v>&gt;35&lt; 45</v>
          </cell>
          <cell r="AI2572">
            <v>16625598</v>
          </cell>
          <cell r="AJ2572" t="str">
            <v>04</v>
          </cell>
          <cell r="AK2572" t="str">
            <v>04718897</v>
          </cell>
          <cell r="AL2572">
            <v>38091</v>
          </cell>
          <cell r="AM2572" t="str">
            <v>FEMME</v>
          </cell>
          <cell r="AN2572" t="str">
            <v>Marié(e)</v>
          </cell>
          <cell r="AO2572">
            <v>2</v>
          </cell>
          <cell r="AP2572" t="str">
            <v>BAC+FORMATION MODELISTE</v>
          </cell>
          <cell r="AQ2572">
            <v>3</v>
          </cell>
          <cell r="AR2572">
            <v>1</v>
          </cell>
          <cell r="AS2572">
            <v>45917.25</v>
          </cell>
          <cell r="AT2572" t="str">
            <v>Horaire</v>
          </cell>
          <cell r="AU2572">
            <v>3.8780000000000001</v>
          </cell>
          <cell r="AV2572" t="str">
            <v>08</v>
          </cell>
          <cell r="AW2572" t="str">
            <v>02001</v>
          </cell>
          <cell r="AX2572" t="str">
            <v>10120122010</v>
          </cell>
          <cell r="AY2572">
            <v>97</v>
          </cell>
          <cell r="AZ2572" t="str">
            <v>BIAT</v>
          </cell>
          <cell r="BA2572" t="str">
            <v>08020011012012201097</v>
          </cell>
          <cell r="BB2572">
            <v>20</v>
          </cell>
          <cell r="BC2572" t="str">
            <v>CITE EZZOUHOUR 4</v>
          </cell>
          <cell r="BD2572" t="str">
            <v>TUNIS</v>
          </cell>
          <cell r="BG2572">
            <v>25045744</v>
          </cell>
          <cell r="BJ2572" t="str">
            <v>ZOUHOUR</v>
          </cell>
          <cell r="BK2572" t="str">
            <v>A-P7 AR</v>
          </cell>
          <cell r="BL2572" t="str">
            <v>1.3</v>
          </cell>
          <cell r="BT2572">
            <v>1074</v>
          </cell>
          <cell r="BU2572" t="str">
            <v>si</v>
          </cell>
        </row>
        <row r="2573">
          <cell r="B2573">
            <v>2633</v>
          </cell>
          <cell r="C2573" t="str">
            <v>Madame</v>
          </cell>
          <cell r="D2573" t="str">
            <v>HAMMAMI LEILA</v>
          </cell>
          <cell r="E2573" t="str">
            <v>SAGE Tunisia</v>
          </cell>
          <cell r="F2573" t="str">
            <v>PRODUCTION</v>
          </cell>
          <cell r="G2573" t="str">
            <v>Couturière</v>
          </cell>
          <cell r="H2573" t="str">
            <v>P6 AR</v>
          </cell>
          <cell r="I2573" t="str">
            <v>Bel Hadj Mohamed</v>
          </cell>
          <cell r="J2573" t="str">
            <v>A</v>
          </cell>
          <cell r="K2573" t="str">
            <v>DIRECTS</v>
          </cell>
          <cell r="L2573" t="str">
            <v>Variable cost at standard</v>
          </cell>
          <cell r="M2573" t="str">
            <v>Couturière</v>
          </cell>
          <cell r="N2573">
            <v>45552</v>
          </cell>
          <cell r="P2573">
            <v>-6</v>
          </cell>
          <cell r="T2573" t="str">
            <v>CDD</v>
          </cell>
          <cell r="U2573" t="str">
            <v>Contractuel</v>
          </cell>
          <cell r="V2573">
            <v>45689</v>
          </cell>
          <cell r="W2573">
            <v>45716</v>
          </cell>
          <cell r="Z2573">
            <v>45552</v>
          </cell>
          <cell r="AA2573">
            <v>9</v>
          </cell>
          <cell r="AB2573">
            <v>2024</v>
          </cell>
          <cell r="AC2573">
            <v>2028</v>
          </cell>
          <cell r="AD2573">
            <v>0.46944444444444444</v>
          </cell>
          <cell r="AE2573" t="str">
            <v>&lt; 1</v>
          </cell>
          <cell r="AF2573">
            <v>30866</v>
          </cell>
          <cell r="AG2573">
            <v>40.701369863013696</v>
          </cell>
          <cell r="AH2573" t="str">
            <v>&gt;35&lt; 45</v>
          </cell>
          <cell r="AI2573">
            <v>12758617</v>
          </cell>
          <cell r="AJ2573" t="str">
            <v>04</v>
          </cell>
          <cell r="AK2573" t="str">
            <v>04717883</v>
          </cell>
          <cell r="AL2573">
            <v>41677</v>
          </cell>
          <cell r="AM2573" t="str">
            <v>FEMME</v>
          </cell>
          <cell r="AN2573" t="str">
            <v>Marié(e)</v>
          </cell>
          <cell r="AO2573">
            <v>4</v>
          </cell>
          <cell r="AP2573" t="str">
            <v>6 éme Année</v>
          </cell>
          <cell r="AQ2573">
            <v>3</v>
          </cell>
          <cell r="AR2573">
            <v>1</v>
          </cell>
          <cell r="AS2573">
            <v>45917.25</v>
          </cell>
          <cell r="AT2573" t="str">
            <v>Horaire</v>
          </cell>
          <cell r="AU2573">
            <v>3.7149999999999999</v>
          </cell>
          <cell r="AV2573">
            <v>17</v>
          </cell>
          <cell r="AW2573" t="str">
            <v>00100</v>
          </cell>
          <cell r="AX2573" t="str">
            <v>00002905476</v>
          </cell>
          <cell r="AY2573">
            <v>83</v>
          </cell>
          <cell r="AZ2573" t="str">
            <v>LA POSTE</v>
          </cell>
          <cell r="BA2573" t="str">
            <v>17001000000290547683</v>
          </cell>
          <cell r="BB2573">
            <v>20</v>
          </cell>
          <cell r="BC2573" t="str">
            <v>11 RUE ABU KACEM CHEBBI SIDI HASSINE</v>
          </cell>
          <cell r="BD2573" t="str">
            <v>TUNIS</v>
          </cell>
          <cell r="BJ2573" t="str">
            <v>SIDI HASSINE</v>
          </cell>
          <cell r="BK2573" t="str">
            <v>A-P6 AR</v>
          </cell>
          <cell r="BL2573" t="str">
            <v>1.1</v>
          </cell>
          <cell r="BT2573">
            <v>1075</v>
          </cell>
          <cell r="BU2573" t="str">
            <v>si</v>
          </cell>
        </row>
        <row r="2574">
          <cell r="B2574">
            <v>2634</v>
          </cell>
          <cell r="C2574" t="str">
            <v>Madame</v>
          </cell>
          <cell r="D2574" t="str">
            <v>MELLITI DORSAF</v>
          </cell>
          <cell r="E2574" t="str">
            <v>SAGE Tunisia</v>
          </cell>
          <cell r="F2574" t="str">
            <v>QUALITE</v>
          </cell>
          <cell r="G2574" t="str">
            <v>Fire W</v>
          </cell>
          <cell r="H2574" t="str">
            <v>P7 AR</v>
          </cell>
          <cell r="I2574" t="str">
            <v>Malek harran</v>
          </cell>
          <cell r="J2574" t="str">
            <v>A</v>
          </cell>
          <cell r="K2574" t="str">
            <v>INDIRECTS</v>
          </cell>
          <cell r="L2574" t="str">
            <v>Variable cost at standard</v>
          </cell>
          <cell r="M2574" t="str">
            <v>Fire W</v>
          </cell>
          <cell r="N2574">
            <v>45559</v>
          </cell>
          <cell r="P2574">
            <v>25</v>
          </cell>
          <cell r="T2574" t="str">
            <v>CDD</v>
          </cell>
          <cell r="U2574" t="str">
            <v>Contractuel</v>
          </cell>
          <cell r="V2574">
            <v>45689</v>
          </cell>
          <cell r="W2574">
            <v>45747</v>
          </cell>
          <cell r="Z2574">
            <v>45559</v>
          </cell>
          <cell r="AA2574">
            <v>9</v>
          </cell>
          <cell r="AB2574">
            <v>2024</v>
          </cell>
          <cell r="AC2574">
            <v>2028</v>
          </cell>
          <cell r="AD2574">
            <v>0.45</v>
          </cell>
          <cell r="AE2574" t="str">
            <v>&lt; 1</v>
          </cell>
          <cell r="AF2574">
            <v>32273</v>
          </cell>
          <cell r="AG2574">
            <v>36.846575342465755</v>
          </cell>
          <cell r="AH2574" t="str">
            <v>&gt;35&lt; 45</v>
          </cell>
          <cell r="AI2574">
            <v>17449834</v>
          </cell>
          <cell r="AJ2574" t="str">
            <v>02</v>
          </cell>
          <cell r="AK2574" t="str">
            <v>07156112</v>
          </cell>
          <cell r="AL2574">
            <v>43868</v>
          </cell>
          <cell r="AM2574" t="str">
            <v>FEMME</v>
          </cell>
          <cell r="AN2574" t="str">
            <v>Célibataire</v>
          </cell>
          <cell r="AP2574" t="str">
            <v>BAC+3  Sécurité sanitaire</v>
          </cell>
          <cell r="AQ2574">
            <v>3</v>
          </cell>
          <cell r="AR2574">
            <v>1</v>
          </cell>
          <cell r="AS2574">
            <v>45924.25</v>
          </cell>
          <cell r="AT2574" t="str">
            <v>Horaire</v>
          </cell>
          <cell r="AU2574">
            <v>3.8780000000000001</v>
          </cell>
          <cell r="AV2574">
            <v>14</v>
          </cell>
          <cell r="AW2574">
            <v>80480</v>
          </cell>
          <cell r="AX2574">
            <v>41317054884</v>
          </cell>
          <cell r="AY2574">
            <v>51</v>
          </cell>
          <cell r="AZ2574" t="str">
            <v>BH</v>
          </cell>
          <cell r="BA2574" t="str">
            <v>14804804131705488451</v>
          </cell>
          <cell r="BB2574">
            <v>20</v>
          </cell>
          <cell r="BC2574" t="str">
            <v xml:space="preserve">21 RUE ZINE EDDINE OUARDI NOUVELLE MEDINA </v>
          </cell>
          <cell r="BD2574" t="str">
            <v>BEN AROUS</v>
          </cell>
          <cell r="BG2574">
            <v>24523717</v>
          </cell>
          <cell r="BJ2574" t="str">
            <v>NOUVELLE MEDINA</v>
          </cell>
          <cell r="BK2574" t="str">
            <v>A-P7 AR</v>
          </cell>
          <cell r="BL2574" t="str">
            <v>1.3</v>
          </cell>
          <cell r="BT2574">
            <v>1076</v>
          </cell>
          <cell r="BU2574" t="str">
            <v>si</v>
          </cell>
        </row>
        <row r="2575">
          <cell r="B2575">
            <v>2635</v>
          </cell>
          <cell r="C2575" t="str">
            <v>Madame</v>
          </cell>
          <cell r="D2575" t="str">
            <v>BEN FADHILA MARWA</v>
          </cell>
          <cell r="E2575" t="str">
            <v>SAGE Tunisia</v>
          </cell>
          <cell r="F2575" t="str">
            <v>PRODUCTION</v>
          </cell>
          <cell r="G2575" t="str">
            <v>Contrôle Qualité</v>
          </cell>
          <cell r="H2575" t="str">
            <v>P7 AR</v>
          </cell>
          <cell r="I2575" t="str">
            <v>FAYCEL</v>
          </cell>
          <cell r="J2575" t="str">
            <v>B</v>
          </cell>
          <cell r="K2575" t="str">
            <v>INDIRECTS</v>
          </cell>
          <cell r="L2575" t="str">
            <v>Variable cost at standard</v>
          </cell>
          <cell r="M2575" t="str">
            <v>Contrôle Qualité</v>
          </cell>
          <cell r="N2575">
            <v>45561</v>
          </cell>
          <cell r="P2575">
            <v>-6</v>
          </cell>
          <cell r="T2575" t="str">
            <v>CDD</v>
          </cell>
          <cell r="U2575" t="str">
            <v>Contractuel</v>
          </cell>
          <cell r="V2575">
            <v>45689</v>
          </cell>
          <cell r="W2575">
            <v>45716</v>
          </cell>
          <cell r="Z2575">
            <v>45561</v>
          </cell>
          <cell r="AA2575">
            <v>9</v>
          </cell>
          <cell r="AB2575">
            <v>2024</v>
          </cell>
          <cell r="AC2575">
            <v>2028</v>
          </cell>
          <cell r="AD2575">
            <v>0.44444444444444442</v>
          </cell>
          <cell r="AE2575" t="str">
            <v>&lt; 1</v>
          </cell>
          <cell r="AF2575">
            <v>35058</v>
          </cell>
          <cell r="AG2575">
            <v>29.216438356164385</v>
          </cell>
          <cell r="AH2575" t="str">
            <v>&gt;25&lt; 35</v>
          </cell>
          <cell r="AI2575">
            <v>17830883</v>
          </cell>
          <cell r="AJ2575" t="str">
            <v>03</v>
          </cell>
          <cell r="AK2575" t="str">
            <v>13011910</v>
          </cell>
          <cell r="AL2575">
            <v>41940</v>
          </cell>
          <cell r="AM2575" t="str">
            <v>FEMME</v>
          </cell>
          <cell r="AN2575" t="str">
            <v>Marié(e)</v>
          </cell>
          <cell r="AP2575" t="str">
            <v xml:space="preserve">BAC </v>
          </cell>
          <cell r="AQ2575">
            <v>3</v>
          </cell>
          <cell r="AR2575">
            <v>1</v>
          </cell>
          <cell r="AS2575">
            <v>45926.25</v>
          </cell>
          <cell r="AT2575" t="str">
            <v>Horaire</v>
          </cell>
          <cell r="AU2575">
            <v>3.8780000000000001</v>
          </cell>
          <cell r="AV2575">
            <v>17</v>
          </cell>
          <cell r="AW2575" t="str">
            <v>00100</v>
          </cell>
          <cell r="AX2575" t="str">
            <v>00003493075</v>
          </cell>
          <cell r="AY2575">
            <v>67</v>
          </cell>
          <cell r="AZ2575" t="str">
            <v>LA POSTE</v>
          </cell>
          <cell r="BA2575" t="str">
            <v>17001000000349307567</v>
          </cell>
          <cell r="BB2575">
            <v>20</v>
          </cell>
          <cell r="BC2575" t="str">
            <v>RUE MOUADH IBN JABAL DOUAR HICHER</v>
          </cell>
          <cell r="BD2575" t="str">
            <v>MANOUBA</v>
          </cell>
          <cell r="BG2575">
            <v>24601270</v>
          </cell>
          <cell r="BJ2575" t="str">
            <v>DOUAR HICHIR</v>
          </cell>
          <cell r="BK2575" t="str">
            <v>B-P7 AR</v>
          </cell>
          <cell r="BL2575" t="str">
            <v>1.3</v>
          </cell>
          <cell r="BU2575" t="str">
            <v>si</v>
          </cell>
        </row>
        <row r="2576">
          <cell r="B2576">
            <v>2636</v>
          </cell>
          <cell r="C2576" t="str">
            <v>Madame</v>
          </cell>
          <cell r="D2576" t="str">
            <v>MANAI MARWA</v>
          </cell>
          <cell r="E2576" t="str">
            <v>SAGE Tunisia</v>
          </cell>
          <cell r="F2576" t="str">
            <v>PRODUCTION</v>
          </cell>
          <cell r="G2576" t="str">
            <v>Contrôle Qualité</v>
          </cell>
          <cell r="H2576" t="str">
            <v>P6 AV</v>
          </cell>
          <cell r="I2576" t="str">
            <v>ISSAM OUNI</v>
          </cell>
          <cell r="J2576" t="str">
            <v>B</v>
          </cell>
          <cell r="K2576" t="str">
            <v>INDIRECTS</v>
          </cell>
          <cell r="L2576" t="str">
            <v>Variable cost at standard</v>
          </cell>
          <cell r="M2576" t="str">
            <v>Contrôle Qualité</v>
          </cell>
          <cell r="N2576">
            <v>45561</v>
          </cell>
          <cell r="P2576">
            <v>-126</v>
          </cell>
          <cell r="Q2576">
            <v>45562</v>
          </cell>
          <cell r="R2576" t="str">
            <v>intégration</v>
          </cell>
          <cell r="T2576" t="str">
            <v>CDD</v>
          </cell>
          <cell r="U2576" t="str">
            <v>Contractuel</v>
          </cell>
          <cell r="V2576">
            <v>45561</v>
          </cell>
          <cell r="W2576">
            <v>45596</v>
          </cell>
          <cell r="Z2576">
            <v>45561</v>
          </cell>
          <cell r="AA2576">
            <v>9</v>
          </cell>
          <cell r="AB2576">
            <v>2024</v>
          </cell>
          <cell r="AC2576">
            <v>2028</v>
          </cell>
          <cell r="AD2576">
            <v>0.44444444444444442</v>
          </cell>
          <cell r="AE2576" t="str">
            <v>&lt; 1</v>
          </cell>
          <cell r="AF2576">
            <v>35292</v>
          </cell>
          <cell r="AG2576">
            <v>28.575342465753426</v>
          </cell>
          <cell r="AH2576" t="str">
            <v>&gt;25&lt; 35</v>
          </cell>
          <cell r="AI2576">
            <v>16926627</v>
          </cell>
          <cell r="AJ2576" t="str">
            <v>01</v>
          </cell>
          <cell r="AK2576" t="str">
            <v>09198868</v>
          </cell>
          <cell r="AL2576">
            <v>44593</v>
          </cell>
          <cell r="AM2576" t="str">
            <v>FEMME</v>
          </cell>
          <cell r="AN2576" t="str">
            <v>Célibataire</v>
          </cell>
          <cell r="AP2576" t="str">
            <v xml:space="preserve">BAC </v>
          </cell>
          <cell r="AQ2576">
            <v>3</v>
          </cell>
          <cell r="AR2576">
            <v>1</v>
          </cell>
          <cell r="AS2576">
            <v>45926.25</v>
          </cell>
          <cell r="AT2576" t="str">
            <v>Horaire</v>
          </cell>
          <cell r="AU2576">
            <v>3.8780000000000001</v>
          </cell>
          <cell r="AV2576">
            <v>17</v>
          </cell>
          <cell r="AW2576">
            <v>53594</v>
          </cell>
          <cell r="AX2576" t="str">
            <v>01714298839</v>
          </cell>
          <cell r="AY2576">
            <v>92</v>
          </cell>
          <cell r="AZ2576" t="str">
            <v>LA POSTE</v>
          </cell>
          <cell r="BA2576" t="str">
            <v>17535940171429883992</v>
          </cell>
          <cell r="BB2576">
            <v>20</v>
          </cell>
          <cell r="BC2576" t="str">
            <v xml:space="preserve">RUE EL TADHAMEN CITE EL NASSER </v>
          </cell>
          <cell r="BD2576" t="str">
            <v>MANOUBA</v>
          </cell>
          <cell r="BG2576">
            <v>56146363</v>
          </cell>
          <cell r="BJ2576" t="str">
            <v>TADHAMEN</v>
          </cell>
          <cell r="BK2576" t="str">
            <v>B-P6 AV</v>
          </cell>
          <cell r="BL2576" t="str">
            <v>1.3</v>
          </cell>
          <cell r="BU2576" t="str">
            <v>non-Actif</v>
          </cell>
        </row>
        <row r="2577">
          <cell r="B2577">
            <v>2637</v>
          </cell>
          <cell r="C2577" t="str">
            <v>Madame</v>
          </cell>
          <cell r="D2577" t="str">
            <v>AWLED ALI SOULAIMA</v>
          </cell>
          <cell r="E2577" t="str">
            <v>SAGE Tunisia</v>
          </cell>
          <cell r="F2577" t="str">
            <v>PRODUCTION</v>
          </cell>
          <cell r="G2577" t="str">
            <v>Contrôle Qualité</v>
          </cell>
          <cell r="H2577" t="str">
            <v>P7 AR</v>
          </cell>
          <cell r="I2577" t="str">
            <v>FOUED HOMRANI</v>
          </cell>
          <cell r="J2577" t="str">
            <v>A</v>
          </cell>
          <cell r="K2577" t="str">
            <v>INDIRECTS</v>
          </cell>
          <cell r="L2577" t="str">
            <v>Variable cost at standard</v>
          </cell>
          <cell r="M2577" t="str">
            <v>Contrôle Qualité</v>
          </cell>
          <cell r="N2577">
            <v>45561</v>
          </cell>
          <cell r="P2577">
            <v>-126</v>
          </cell>
          <cell r="Q2577">
            <v>45561</v>
          </cell>
          <cell r="R2577" t="str">
            <v>nouvelle opportunité</v>
          </cell>
          <cell r="T2577" t="str">
            <v>CDD</v>
          </cell>
          <cell r="U2577" t="str">
            <v>Contractuel</v>
          </cell>
          <cell r="V2577">
            <v>45561</v>
          </cell>
          <cell r="W2577">
            <v>45596</v>
          </cell>
          <cell r="Z2577">
            <v>45561</v>
          </cell>
          <cell r="AA2577">
            <v>9</v>
          </cell>
          <cell r="AB2577">
            <v>2024</v>
          </cell>
          <cell r="AC2577">
            <v>2028</v>
          </cell>
          <cell r="AD2577">
            <v>0.44444444444444442</v>
          </cell>
          <cell r="AE2577" t="str">
            <v>&lt; 1</v>
          </cell>
          <cell r="AF2577">
            <v>32905</v>
          </cell>
          <cell r="AG2577">
            <v>35.115068493150687</v>
          </cell>
          <cell r="AH2577" t="str">
            <v>&gt;35&lt; 45</v>
          </cell>
          <cell r="AI2577">
            <v>16470160</v>
          </cell>
          <cell r="AJ2577" t="str">
            <v>03</v>
          </cell>
          <cell r="AK2577" t="str">
            <v>07173616</v>
          </cell>
          <cell r="AL2577">
            <v>44517</v>
          </cell>
          <cell r="AM2577" t="str">
            <v>FEMME</v>
          </cell>
          <cell r="AN2577" t="str">
            <v>Célibataire</v>
          </cell>
          <cell r="AP2577" t="str">
            <v>BAC+2</v>
          </cell>
          <cell r="AQ2577">
            <v>3</v>
          </cell>
          <cell r="AR2577">
            <v>1</v>
          </cell>
          <cell r="AS2577">
            <v>45926.25</v>
          </cell>
          <cell r="AT2577" t="str">
            <v>Horaire</v>
          </cell>
          <cell r="AU2577">
            <v>3.8780000000000001</v>
          </cell>
          <cell r="AV2577">
            <v>17</v>
          </cell>
          <cell r="AW2577" t="str">
            <v>00100</v>
          </cell>
          <cell r="AX2577" t="str">
            <v>00001590028</v>
          </cell>
          <cell r="AY2577">
            <v>79</v>
          </cell>
          <cell r="AZ2577" t="str">
            <v>LA POSTE</v>
          </cell>
          <cell r="BA2577" t="str">
            <v>17001000000159002879</v>
          </cell>
          <cell r="BB2577">
            <v>20</v>
          </cell>
          <cell r="BC2577" t="str">
            <v>8 RUE EL FATEH CITE EL NASSIM</v>
          </cell>
          <cell r="BD2577" t="str">
            <v>BEN AROUS</v>
          </cell>
          <cell r="BG2577">
            <v>21054510</v>
          </cell>
          <cell r="BJ2577" t="str">
            <v>CITE NASSIM</v>
          </cell>
          <cell r="BK2577" t="str">
            <v>A-P7 AR</v>
          </cell>
          <cell r="BL2577" t="str">
            <v>1.3</v>
          </cell>
          <cell r="BU2577" t="str">
            <v>non-Actif</v>
          </cell>
        </row>
        <row r="2578">
          <cell r="B2578">
            <v>2638</v>
          </cell>
          <cell r="C2578" t="str">
            <v>Madame</v>
          </cell>
          <cell r="D2578" t="str">
            <v>GHARRASS CHAIMA</v>
          </cell>
          <cell r="E2578" t="str">
            <v>SAGE Tunisia</v>
          </cell>
          <cell r="F2578" t="str">
            <v>QUALITE</v>
          </cell>
          <cell r="G2578" t="str">
            <v>CSL</v>
          </cell>
          <cell r="H2578" t="str">
            <v>P7 AR</v>
          </cell>
          <cell r="I2578" t="str">
            <v>Med Ali</v>
          </cell>
          <cell r="J2578" t="str">
            <v>B</v>
          </cell>
          <cell r="K2578" t="str">
            <v>INDIRECTS</v>
          </cell>
          <cell r="L2578" t="str">
            <v>Variable cost at standard</v>
          </cell>
          <cell r="M2578" t="str">
            <v>CSL</v>
          </cell>
          <cell r="N2578">
            <v>45567</v>
          </cell>
          <cell r="P2578">
            <v>-6</v>
          </cell>
          <cell r="T2578" t="str">
            <v>CDD</v>
          </cell>
          <cell r="U2578" t="str">
            <v>Contractuel</v>
          </cell>
          <cell r="V2578">
            <v>45689</v>
          </cell>
          <cell r="W2578">
            <v>45716</v>
          </cell>
          <cell r="Z2578">
            <v>45567</v>
          </cell>
          <cell r="AA2578">
            <v>10</v>
          </cell>
          <cell r="AB2578">
            <v>2024</v>
          </cell>
          <cell r="AC2578">
            <v>2028</v>
          </cell>
          <cell r="AD2578">
            <v>0.42777777777777776</v>
          </cell>
          <cell r="AE2578" t="str">
            <v>&lt; 1</v>
          </cell>
          <cell r="AF2578">
            <v>35862</v>
          </cell>
          <cell r="AG2578">
            <v>27.013698630136986</v>
          </cell>
          <cell r="AH2578" t="str">
            <v>&gt;25&lt; 35</v>
          </cell>
          <cell r="AK2578" t="str">
            <v>14356735</v>
          </cell>
          <cell r="AL2578">
            <v>42724</v>
          </cell>
          <cell r="AM2578" t="str">
            <v>FEMME</v>
          </cell>
          <cell r="AN2578" t="str">
            <v>Marié(e)</v>
          </cell>
          <cell r="AO2578">
            <v>1</v>
          </cell>
          <cell r="AP2578" t="str">
            <v>BAC ECO</v>
          </cell>
          <cell r="AQ2578">
            <v>3</v>
          </cell>
          <cell r="AR2578">
            <v>1</v>
          </cell>
          <cell r="AS2578">
            <v>45932.25</v>
          </cell>
          <cell r="AT2578" t="str">
            <v>Horaire</v>
          </cell>
          <cell r="AU2578">
            <v>3.8780000000000001</v>
          </cell>
          <cell r="AV2578">
            <v>17</v>
          </cell>
          <cell r="AW2578" t="str">
            <v>00100</v>
          </cell>
          <cell r="AX2578" t="str">
            <v>00003496232</v>
          </cell>
          <cell r="AY2578" t="str">
            <v>05</v>
          </cell>
          <cell r="AZ2578" t="str">
            <v>LA POSTE</v>
          </cell>
          <cell r="BA2578" t="str">
            <v>17001000000349623205</v>
          </cell>
          <cell r="BB2578">
            <v>20</v>
          </cell>
          <cell r="BC2578" t="str">
            <v>LOT N°8 CITE TORJMENE SANHEJA</v>
          </cell>
          <cell r="BD2578" t="str">
            <v>MANOUBA</v>
          </cell>
          <cell r="BG2578">
            <v>24599852</v>
          </cell>
          <cell r="BJ2578" t="str">
            <v>SANHEJA</v>
          </cell>
          <cell r="BK2578" t="str">
            <v>B-P7 AR</v>
          </cell>
          <cell r="BL2578" t="str">
            <v>1.3</v>
          </cell>
          <cell r="BT2578">
            <v>1180</v>
          </cell>
          <cell r="BU2578" t="str">
            <v>si</v>
          </cell>
        </row>
        <row r="2579">
          <cell r="B2579">
            <v>2639</v>
          </cell>
          <cell r="C2579" t="str">
            <v>Madame</v>
          </cell>
          <cell r="D2579" t="str">
            <v>JEMAI AIDA</v>
          </cell>
          <cell r="E2579" t="str">
            <v>SAGE Tunisia</v>
          </cell>
          <cell r="F2579" t="str">
            <v>PRODUCTION</v>
          </cell>
          <cell r="G2579" t="str">
            <v>Contrôle Qualité</v>
          </cell>
          <cell r="H2579" t="str">
            <v>P6 AV</v>
          </cell>
          <cell r="I2579" t="str">
            <v>ISSAM OUNI</v>
          </cell>
          <cell r="J2579" t="str">
            <v>B</v>
          </cell>
          <cell r="K2579" t="str">
            <v>INDIRECTS</v>
          </cell>
          <cell r="L2579" t="str">
            <v>Variable cost at standard</v>
          </cell>
          <cell r="M2579" t="str">
            <v>Contrôle Qualité</v>
          </cell>
          <cell r="N2579">
            <v>45563</v>
          </cell>
          <cell r="P2579">
            <v>-126</v>
          </cell>
          <cell r="Q2579">
            <v>45597</v>
          </cell>
          <cell r="R2579" t="str">
            <v>personnel</v>
          </cell>
          <cell r="T2579" t="str">
            <v>CDD</v>
          </cell>
          <cell r="U2579" t="str">
            <v>Contractuel</v>
          </cell>
          <cell r="V2579">
            <v>45563</v>
          </cell>
          <cell r="W2579">
            <v>45596</v>
          </cell>
          <cell r="Z2579">
            <v>45563</v>
          </cell>
          <cell r="AA2579">
            <v>9</v>
          </cell>
          <cell r="AB2579">
            <v>2024</v>
          </cell>
          <cell r="AC2579">
            <v>2028</v>
          </cell>
          <cell r="AD2579">
            <v>0.43888888888888888</v>
          </cell>
          <cell r="AE2579" t="str">
            <v>&lt; 1</v>
          </cell>
          <cell r="AF2579">
            <v>33411</v>
          </cell>
          <cell r="AG2579">
            <v>33.728767123287675</v>
          </cell>
          <cell r="AH2579" t="str">
            <v>&gt;25&lt; 35</v>
          </cell>
          <cell r="AI2579">
            <v>16799554</v>
          </cell>
          <cell r="AJ2579" t="str">
            <v>09</v>
          </cell>
          <cell r="AK2579" t="str">
            <v>07940869</v>
          </cell>
          <cell r="AL2579">
            <v>44502</v>
          </cell>
          <cell r="AM2579" t="str">
            <v>FEMME</v>
          </cell>
          <cell r="AN2579" t="str">
            <v>Marié(e)</v>
          </cell>
          <cell r="AP2579" t="str">
            <v xml:space="preserve">BAC+LICENCE EN GEOGRAPHIE URBAINE                                                                                                                                                                           </v>
          </cell>
          <cell r="AQ2579">
            <v>3</v>
          </cell>
          <cell r="AR2579">
            <v>1</v>
          </cell>
          <cell r="AS2579">
            <v>45928.25</v>
          </cell>
          <cell r="AT2579" t="str">
            <v>Horaire</v>
          </cell>
          <cell r="AU2579">
            <v>3.8780000000000001</v>
          </cell>
          <cell r="AV2579">
            <v>25</v>
          </cell>
          <cell r="AW2579" t="str">
            <v>02000</v>
          </cell>
          <cell r="AX2579" t="str">
            <v>00001133019</v>
          </cell>
          <cell r="AY2579">
            <v>93</v>
          </cell>
          <cell r="AZ2579" t="str">
            <v>ZITOUNA BANK</v>
          </cell>
          <cell r="BA2579" t="str">
            <v>25020000000113301993</v>
          </cell>
          <cell r="BB2579">
            <v>20</v>
          </cell>
          <cell r="BC2579" t="str">
            <v xml:space="preserve">DENDEN </v>
          </cell>
          <cell r="BD2579" t="str">
            <v>MANOUBA</v>
          </cell>
          <cell r="BG2579">
            <v>27066860</v>
          </cell>
          <cell r="BH2579">
            <v>93280454</v>
          </cell>
          <cell r="BJ2579" t="str">
            <v>DENDEN</v>
          </cell>
          <cell r="BK2579" t="str">
            <v>B-P6 AV</v>
          </cell>
          <cell r="BL2579" t="str">
            <v>1.3</v>
          </cell>
          <cell r="BU2579" t="str">
            <v>non-Actif</v>
          </cell>
        </row>
        <row r="2580">
          <cell r="B2580">
            <v>2640</v>
          </cell>
          <cell r="C2580" t="str">
            <v>Madame</v>
          </cell>
          <cell r="D2580" t="str">
            <v>BAHLOULI DALANDA</v>
          </cell>
          <cell r="E2580" t="str">
            <v>SAGE Tunisia</v>
          </cell>
          <cell r="F2580" t="str">
            <v>PRODUCTION</v>
          </cell>
          <cell r="G2580" t="str">
            <v>Contrôle Qualité</v>
          </cell>
          <cell r="H2580">
            <v>520</v>
          </cell>
          <cell r="I2580" t="str">
            <v>Mabrourk Ben Moussa</v>
          </cell>
          <cell r="J2580" t="str">
            <v>A</v>
          </cell>
          <cell r="K2580" t="str">
            <v>INDIRECTS</v>
          </cell>
          <cell r="L2580" t="str">
            <v>Variable cost at standard</v>
          </cell>
          <cell r="M2580" t="str">
            <v>Contrôle Qualité</v>
          </cell>
          <cell r="N2580">
            <v>45568</v>
          </cell>
          <cell r="P2580">
            <v>-6</v>
          </cell>
          <cell r="T2580" t="str">
            <v>CDD</v>
          </cell>
          <cell r="U2580" t="str">
            <v>Contractuel</v>
          </cell>
          <cell r="V2580">
            <v>45689</v>
          </cell>
          <cell r="W2580">
            <v>45716</v>
          </cell>
          <cell r="Z2580">
            <v>45568</v>
          </cell>
          <cell r="AA2580">
            <v>10</v>
          </cell>
          <cell r="AB2580">
            <v>2024</v>
          </cell>
          <cell r="AC2580">
            <v>2028</v>
          </cell>
          <cell r="AD2580">
            <v>0.42499999999999999</v>
          </cell>
          <cell r="AE2580" t="str">
            <v>&lt; 1</v>
          </cell>
          <cell r="AF2580">
            <v>35337</v>
          </cell>
          <cell r="AG2580">
            <v>28.452054794520549</v>
          </cell>
          <cell r="AH2580" t="str">
            <v>&gt;25&lt; 35</v>
          </cell>
          <cell r="AI2580">
            <v>17009811</v>
          </cell>
          <cell r="AJ2580" t="str">
            <v>01</v>
          </cell>
          <cell r="AK2580" t="str">
            <v>11409533</v>
          </cell>
          <cell r="AL2580">
            <v>44013</v>
          </cell>
          <cell r="AM2580" t="str">
            <v>FEMME</v>
          </cell>
          <cell r="AN2580" t="str">
            <v>Marié(e)</v>
          </cell>
          <cell r="AO2580">
            <v>1</v>
          </cell>
          <cell r="AP2580" t="str">
            <v>BAC+FORMATION COUTURE</v>
          </cell>
          <cell r="AQ2580">
            <v>3</v>
          </cell>
          <cell r="AR2580">
            <v>1</v>
          </cell>
          <cell r="AS2580">
            <v>45933.25</v>
          </cell>
          <cell r="AT2580" t="str">
            <v>Horaire</v>
          </cell>
          <cell r="AU2580">
            <v>3.8780000000000001</v>
          </cell>
          <cell r="AV2580">
            <v>17</v>
          </cell>
          <cell r="AW2580" t="str">
            <v>00200</v>
          </cell>
          <cell r="AX2580" t="str">
            <v>00002566257</v>
          </cell>
          <cell r="AY2580">
            <v>68</v>
          </cell>
          <cell r="AZ2580" t="str">
            <v>LA POSTE</v>
          </cell>
          <cell r="BA2580" t="str">
            <v>17002000000256625768</v>
          </cell>
          <cell r="BB2580">
            <v>20</v>
          </cell>
          <cell r="BC2580" t="str">
            <v>SANHEJA OUED ELIL</v>
          </cell>
          <cell r="BD2580" t="str">
            <v>MANOUBA</v>
          </cell>
          <cell r="BG2580">
            <v>26598600</v>
          </cell>
          <cell r="BJ2580" t="str">
            <v>SANHEJA</v>
          </cell>
          <cell r="BK2580" t="str">
            <v>A-520</v>
          </cell>
          <cell r="BL2580" t="str">
            <v>1.3</v>
          </cell>
          <cell r="BT2580">
            <v>787</v>
          </cell>
          <cell r="BU2580" t="str">
            <v>si</v>
          </cell>
        </row>
        <row r="2581">
          <cell r="B2581">
            <v>2641</v>
          </cell>
          <cell r="C2581" t="str">
            <v>Madame</v>
          </cell>
          <cell r="D2581" t="str">
            <v>JOUINI AMENI</v>
          </cell>
          <cell r="E2581" t="str">
            <v>SAGE Tunisia</v>
          </cell>
          <cell r="F2581" t="str">
            <v>PRODUCTION</v>
          </cell>
          <cell r="G2581" t="str">
            <v>Contrôle Qualité</v>
          </cell>
          <cell r="H2581">
            <v>520</v>
          </cell>
          <cell r="I2581" t="str">
            <v>Mabrourk Ben Moussa</v>
          </cell>
          <cell r="J2581" t="str">
            <v>A</v>
          </cell>
          <cell r="K2581" t="str">
            <v>INDIRECTS</v>
          </cell>
          <cell r="L2581" t="str">
            <v>Variable cost at standard</v>
          </cell>
          <cell r="M2581" t="str">
            <v>Contrôle Qualité</v>
          </cell>
          <cell r="N2581">
            <v>45568</v>
          </cell>
          <cell r="P2581">
            <v>-6</v>
          </cell>
          <cell r="T2581" t="str">
            <v>CDD</v>
          </cell>
          <cell r="U2581" t="str">
            <v>Contractuel</v>
          </cell>
          <cell r="V2581">
            <v>45689</v>
          </cell>
          <cell r="W2581">
            <v>45716</v>
          </cell>
          <cell r="Z2581">
            <v>45568</v>
          </cell>
          <cell r="AA2581">
            <v>10</v>
          </cell>
          <cell r="AB2581">
            <v>2024</v>
          </cell>
          <cell r="AC2581">
            <v>2028</v>
          </cell>
          <cell r="AD2581">
            <v>0.42499999999999999</v>
          </cell>
          <cell r="AE2581" t="str">
            <v>&lt; 1</v>
          </cell>
          <cell r="AF2581">
            <v>34551</v>
          </cell>
          <cell r="AG2581">
            <v>30.605479452054794</v>
          </cell>
          <cell r="AH2581" t="str">
            <v>&gt;25&lt; 35</v>
          </cell>
          <cell r="AK2581" t="str">
            <v>13007162</v>
          </cell>
          <cell r="AL2581">
            <v>45331</v>
          </cell>
          <cell r="AM2581" t="str">
            <v>FEMME</v>
          </cell>
          <cell r="AN2581" t="str">
            <v>Marié(e)</v>
          </cell>
          <cell r="AO2581">
            <v>2</v>
          </cell>
          <cell r="AP2581" t="str">
            <v>BAC</v>
          </cell>
          <cell r="AQ2581">
            <v>3</v>
          </cell>
          <cell r="AR2581">
            <v>1</v>
          </cell>
          <cell r="AS2581">
            <v>45933.25</v>
          </cell>
          <cell r="AT2581" t="str">
            <v>Horaire</v>
          </cell>
          <cell r="AU2581">
            <v>3.8780000000000001</v>
          </cell>
          <cell r="AV2581">
            <v>17</v>
          </cell>
          <cell r="AW2581" t="str">
            <v>00100</v>
          </cell>
          <cell r="AX2581" t="str">
            <v>00003359333</v>
          </cell>
          <cell r="AY2581" t="str">
            <v>04</v>
          </cell>
          <cell r="AZ2581" t="str">
            <v>LA POSTE</v>
          </cell>
          <cell r="BA2581" t="str">
            <v>17001000000335933304</v>
          </cell>
          <cell r="BB2581">
            <v>20</v>
          </cell>
          <cell r="BC2581" t="str">
            <v>MORNAGUIA</v>
          </cell>
          <cell r="BD2581" t="str">
            <v>MANOUBA</v>
          </cell>
          <cell r="BG2581">
            <v>55365230</v>
          </cell>
          <cell r="BJ2581" t="str">
            <v>MORNAGUIA</v>
          </cell>
          <cell r="BK2581" t="str">
            <v>A-520</v>
          </cell>
          <cell r="BL2581" t="str">
            <v>1.3</v>
          </cell>
          <cell r="BT2581">
            <v>821</v>
          </cell>
          <cell r="BU2581" t="str">
            <v>si</v>
          </cell>
        </row>
        <row r="2582">
          <cell r="B2582">
            <v>2642</v>
          </cell>
          <cell r="C2582" t="str">
            <v>Madame</v>
          </cell>
          <cell r="D2582" t="str">
            <v>JBELI DARINE</v>
          </cell>
          <cell r="E2582" t="str">
            <v>SAGE Tunisia</v>
          </cell>
          <cell r="F2582" t="str">
            <v>PRODUCTION</v>
          </cell>
          <cell r="G2582" t="str">
            <v>Couturière</v>
          </cell>
          <cell r="H2582" t="str">
            <v>P6 AV</v>
          </cell>
          <cell r="I2582" t="str">
            <v>ISSAM OUNI</v>
          </cell>
          <cell r="J2582" t="str">
            <v>B</v>
          </cell>
          <cell r="K2582" t="str">
            <v>DIRECTS</v>
          </cell>
          <cell r="L2582" t="str">
            <v>Variable cost at standard</v>
          </cell>
          <cell r="M2582" t="str">
            <v>Couturière</v>
          </cell>
          <cell r="N2582">
            <v>45572</v>
          </cell>
          <cell r="P2582">
            <v>-6</v>
          </cell>
          <cell r="T2582" t="str">
            <v>CDD</v>
          </cell>
          <cell r="U2582" t="str">
            <v>Contractuel</v>
          </cell>
          <cell r="V2582">
            <v>45689</v>
          </cell>
          <cell r="W2582">
            <v>45716</v>
          </cell>
          <cell r="Z2582">
            <v>45572</v>
          </cell>
          <cell r="AA2582">
            <v>10</v>
          </cell>
          <cell r="AB2582">
            <v>2024</v>
          </cell>
          <cell r="AC2582">
            <v>2028</v>
          </cell>
          <cell r="AD2582">
            <v>0.41388888888888886</v>
          </cell>
          <cell r="AE2582" t="str">
            <v>&lt; 1</v>
          </cell>
          <cell r="AF2582">
            <v>31365</v>
          </cell>
          <cell r="AG2582">
            <v>39.334246575342469</v>
          </cell>
          <cell r="AH2582" t="str">
            <v>&gt;35&lt; 45</v>
          </cell>
          <cell r="AI2582">
            <v>12668256</v>
          </cell>
          <cell r="AJ2582" t="str">
            <v>01</v>
          </cell>
          <cell r="AK2582" t="str">
            <v>04574402</v>
          </cell>
          <cell r="AL2582">
            <v>43637</v>
          </cell>
          <cell r="AM2582" t="str">
            <v>FEMME</v>
          </cell>
          <cell r="AN2582" t="str">
            <v>Marié(e)</v>
          </cell>
          <cell r="AO2582">
            <v>1</v>
          </cell>
          <cell r="AP2582" t="str">
            <v>9 ème Année</v>
          </cell>
          <cell r="AQ2582">
            <v>3</v>
          </cell>
          <cell r="AR2582">
            <v>1</v>
          </cell>
          <cell r="AS2582">
            <v>45937.25</v>
          </cell>
          <cell r="AT2582" t="str">
            <v>Horaire</v>
          </cell>
          <cell r="AU2582">
            <v>3.7149999999999999</v>
          </cell>
          <cell r="AV2582">
            <v>17</v>
          </cell>
          <cell r="AW2582">
            <v>53594</v>
          </cell>
          <cell r="AX2582" t="str">
            <v>01722072580</v>
          </cell>
          <cell r="AY2582">
            <v>94</v>
          </cell>
          <cell r="AZ2582" t="str">
            <v>LA POSTE</v>
          </cell>
          <cell r="BA2582" t="str">
            <v>17535940172207258094</v>
          </cell>
          <cell r="BB2582">
            <v>20</v>
          </cell>
          <cell r="BC2582" t="str">
            <v>Terminus 56</v>
          </cell>
          <cell r="BD2582" t="str">
            <v>MANOUBA</v>
          </cell>
          <cell r="BG2582">
            <v>58239369</v>
          </cell>
          <cell r="BH2582">
            <v>95318937</v>
          </cell>
          <cell r="BJ2582" t="str">
            <v>Terminus 56</v>
          </cell>
          <cell r="BK2582" t="str">
            <v>B-P6 AV</v>
          </cell>
          <cell r="BL2582" t="str">
            <v>1.1</v>
          </cell>
          <cell r="BU2582" t="str">
            <v>si</v>
          </cell>
        </row>
        <row r="2583">
          <cell r="B2583">
            <v>2643</v>
          </cell>
          <cell r="C2583" t="str">
            <v>Madame</v>
          </cell>
          <cell r="D2583" t="str">
            <v>JLASSI HANEN</v>
          </cell>
          <cell r="E2583" t="str">
            <v>SAGE Tunisia</v>
          </cell>
          <cell r="F2583" t="str">
            <v>PRODUCTION</v>
          </cell>
          <cell r="G2583" t="str">
            <v>Couturière</v>
          </cell>
          <cell r="H2583" t="str">
            <v>P7 AR</v>
          </cell>
          <cell r="I2583" t="str">
            <v>FOUED HOMRANI</v>
          </cell>
          <cell r="J2583" t="str">
            <v>A</v>
          </cell>
          <cell r="K2583" t="str">
            <v>DIRECTS</v>
          </cell>
          <cell r="L2583" t="str">
            <v>Variable cost at standard</v>
          </cell>
          <cell r="M2583" t="str">
            <v>Couturière</v>
          </cell>
          <cell r="N2583">
            <v>45572</v>
          </cell>
          <cell r="Q2583">
            <v>45611</v>
          </cell>
          <cell r="R2583" t="str">
            <v>changement de poste</v>
          </cell>
          <cell r="T2583" t="str">
            <v>CDD</v>
          </cell>
          <cell r="U2583" t="str">
            <v>Contractuel</v>
          </cell>
          <cell r="V2583">
            <v>45572</v>
          </cell>
          <cell r="W2583">
            <v>45596</v>
          </cell>
          <cell r="Z2583">
            <v>45572</v>
          </cell>
          <cell r="AA2583">
            <v>10</v>
          </cell>
          <cell r="AB2583">
            <v>2024</v>
          </cell>
          <cell r="AC2583">
            <v>2028</v>
          </cell>
          <cell r="AD2583">
            <v>0.41388888888888886</v>
          </cell>
          <cell r="AE2583" t="str">
            <v>&lt; 1</v>
          </cell>
          <cell r="AF2583">
            <v>28151</v>
          </cell>
          <cell r="AG2583">
            <v>48.139726027397259</v>
          </cell>
          <cell r="AH2583" t="str">
            <v>&gt;45&lt; 55</v>
          </cell>
          <cell r="AI2583">
            <v>12305759</v>
          </cell>
          <cell r="AJ2583" t="str">
            <v>02</v>
          </cell>
          <cell r="AK2583" t="str">
            <v>07056932</v>
          </cell>
          <cell r="AL2583">
            <v>40864</v>
          </cell>
          <cell r="AM2583" t="str">
            <v>FEMME</v>
          </cell>
          <cell r="AN2583" t="str">
            <v>Marié(e)</v>
          </cell>
          <cell r="AO2583">
            <v>3</v>
          </cell>
          <cell r="AP2583" t="str">
            <v>6 ème Année</v>
          </cell>
          <cell r="AQ2583">
            <v>3</v>
          </cell>
          <cell r="AR2583">
            <v>1</v>
          </cell>
          <cell r="AS2583">
            <v>45937.25</v>
          </cell>
          <cell r="AT2583" t="str">
            <v>Horaire</v>
          </cell>
          <cell r="AU2583">
            <v>3.7149999999999999</v>
          </cell>
          <cell r="AV2583">
            <v>17</v>
          </cell>
          <cell r="AW2583" t="str">
            <v>00100</v>
          </cell>
          <cell r="AX2583" t="str">
            <v>00002927590</v>
          </cell>
          <cell r="AY2583">
            <v>89</v>
          </cell>
          <cell r="AZ2583" t="str">
            <v>LA POSTE</v>
          </cell>
          <cell r="BA2583" t="str">
            <v>17001000000292759089</v>
          </cell>
          <cell r="BB2583">
            <v>20</v>
          </cell>
          <cell r="BC2583" t="str">
            <v xml:space="preserve">RUE SALAH EDDINE EL AYOUBI CITE EL ATIK EL MHAMDIA </v>
          </cell>
          <cell r="BD2583" t="str">
            <v>BEN AROUS</v>
          </cell>
          <cell r="BG2583">
            <v>29347229</v>
          </cell>
          <cell r="BH2583">
            <v>29913803</v>
          </cell>
          <cell r="BJ2583" t="str">
            <v>MHAMDIA</v>
          </cell>
          <cell r="BK2583" t="str">
            <v>A-P7 AR</v>
          </cell>
          <cell r="BL2583" t="str">
            <v>1.1</v>
          </cell>
          <cell r="BU2583" t="str">
            <v>non-Actif</v>
          </cell>
        </row>
        <row r="2584">
          <cell r="B2584">
            <v>2644</v>
          </cell>
          <cell r="C2584" t="str">
            <v>Madame</v>
          </cell>
          <cell r="D2584" t="str">
            <v>JBELI HELA</v>
          </cell>
          <cell r="E2584" t="str">
            <v>SAGE Tunisia</v>
          </cell>
          <cell r="F2584" t="str">
            <v>PRODUCTION</v>
          </cell>
          <cell r="G2584" t="str">
            <v>Prép CAMPO</v>
          </cell>
          <cell r="H2584" t="str">
            <v>P6 AR</v>
          </cell>
          <cell r="I2584" t="str">
            <v>MOHAMED MAALAOUI</v>
          </cell>
          <cell r="J2584" t="str">
            <v>A</v>
          </cell>
          <cell r="K2584" t="str">
            <v>DIRECTS</v>
          </cell>
          <cell r="L2584" t="str">
            <v>Variable cost at standard</v>
          </cell>
          <cell r="M2584" t="str">
            <v>Prép CAMPO</v>
          </cell>
          <cell r="N2584">
            <v>45572</v>
          </cell>
          <cell r="P2584">
            <v>-6</v>
          </cell>
          <cell r="T2584" t="str">
            <v>CDD</v>
          </cell>
          <cell r="U2584" t="str">
            <v>Contractuel</v>
          </cell>
          <cell r="V2584">
            <v>45689</v>
          </cell>
          <cell r="W2584">
            <v>45716</v>
          </cell>
          <cell r="Z2584">
            <v>45572</v>
          </cell>
          <cell r="AA2584">
            <v>10</v>
          </cell>
          <cell r="AB2584">
            <v>2024</v>
          </cell>
          <cell r="AC2584">
            <v>2028</v>
          </cell>
          <cell r="AD2584">
            <v>0.41388888888888886</v>
          </cell>
          <cell r="AE2584" t="str">
            <v>&lt; 1</v>
          </cell>
          <cell r="AF2584">
            <v>38032</v>
          </cell>
          <cell r="AG2584">
            <v>21.068493150684933</v>
          </cell>
          <cell r="AH2584" t="str">
            <v>&lt; 25</v>
          </cell>
          <cell r="AI2584">
            <v>17827249</v>
          </cell>
          <cell r="AJ2584" t="str">
            <v>08</v>
          </cell>
          <cell r="AK2584" t="str">
            <v>14372336</v>
          </cell>
          <cell r="AL2584">
            <v>44564</v>
          </cell>
          <cell r="AM2584" t="str">
            <v>FEMME</v>
          </cell>
          <cell r="AN2584" t="str">
            <v>Célibataire</v>
          </cell>
          <cell r="AP2584" t="str">
            <v>1 ère Année Secondaire +Formation Couture</v>
          </cell>
          <cell r="AQ2584">
            <v>3</v>
          </cell>
          <cell r="AR2584">
            <v>1</v>
          </cell>
          <cell r="AS2584">
            <v>45937.25</v>
          </cell>
          <cell r="AT2584" t="str">
            <v>Horaire</v>
          </cell>
          <cell r="AU2584">
            <v>3.7149999999999999</v>
          </cell>
          <cell r="AV2584">
            <v>17</v>
          </cell>
          <cell r="AW2584" t="str">
            <v>00100</v>
          </cell>
          <cell r="AX2584" t="str">
            <v>00003498157</v>
          </cell>
          <cell r="AY2584">
            <v>50</v>
          </cell>
          <cell r="AZ2584" t="str">
            <v>LA POSTE</v>
          </cell>
          <cell r="BA2584" t="str">
            <v>17001000000349815750</v>
          </cell>
          <cell r="BB2584">
            <v>20</v>
          </cell>
          <cell r="BC2584" t="str">
            <v>RUE MOUADH IBN JABAL GOBEA</v>
          </cell>
          <cell r="BD2584" t="str">
            <v>MANOUBA</v>
          </cell>
          <cell r="BG2584">
            <v>21229021</v>
          </cell>
          <cell r="BJ2584" t="str">
            <v>GOBAA</v>
          </cell>
          <cell r="BK2584" t="str">
            <v>CAMPO C</v>
          </cell>
          <cell r="BL2584" t="str">
            <v>1.1</v>
          </cell>
          <cell r="BT2584">
            <v>1085</v>
          </cell>
          <cell r="BU2584" t="str">
            <v>si</v>
          </cell>
        </row>
        <row r="2585">
          <cell r="B2585">
            <v>2645</v>
          </cell>
          <cell r="C2585" t="str">
            <v>Madame</v>
          </cell>
          <cell r="D2585" t="str">
            <v>LEILA NASRALLI</v>
          </cell>
          <cell r="E2585" t="str">
            <v>SAGE Tunisia</v>
          </cell>
          <cell r="F2585" t="str">
            <v>PRODUCTION</v>
          </cell>
          <cell r="G2585" t="str">
            <v>Couturière</v>
          </cell>
          <cell r="H2585" t="str">
            <v>P6 AV</v>
          </cell>
          <cell r="I2585" t="str">
            <v>ANIS SBOURI</v>
          </cell>
          <cell r="J2585" t="str">
            <v>A</v>
          </cell>
          <cell r="K2585" t="str">
            <v>DIRECTS</v>
          </cell>
          <cell r="L2585" t="str">
            <v>Variable cost at standard</v>
          </cell>
          <cell r="M2585" t="str">
            <v>Couturière</v>
          </cell>
          <cell r="N2585">
            <v>45572</v>
          </cell>
          <cell r="Q2585">
            <v>45602</v>
          </cell>
          <cell r="R2585" t="str">
            <v>maladie</v>
          </cell>
          <cell r="T2585" t="str">
            <v>CDD</v>
          </cell>
          <cell r="U2585" t="str">
            <v>Contractuel</v>
          </cell>
          <cell r="V2585">
            <v>45572</v>
          </cell>
          <cell r="W2585">
            <v>45596</v>
          </cell>
          <cell r="Z2585">
            <v>45572</v>
          </cell>
          <cell r="AA2585">
            <v>10</v>
          </cell>
          <cell r="AB2585">
            <v>2024</v>
          </cell>
          <cell r="AC2585">
            <v>2028</v>
          </cell>
          <cell r="AD2585">
            <v>0.41388888888888886</v>
          </cell>
          <cell r="AE2585" t="str">
            <v>&lt; 1</v>
          </cell>
          <cell r="AF2585">
            <v>27128</v>
          </cell>
          <cell r="AG2585">
            <v>50.942465753424656</v>
          </cell>
          <cell r="AH2585" t="str">
            <v>&gt;45&lt; 55</v>
          </cell>
          <cell r="AI2585">
            <v>11712881</v>
          </cell>
          <cell r="AJ2585" t="str">
            <v>01</v>
          </cell>
          <cell r="AK2585" t="str">
            <v>07281745</v>
          </cell>
          <cell r="AL2585">
            <v>43539</v>
          </cell>
          <cell r="AM2585" t="str">
            <v>FEMME</v>
          </cell>
          <cell r="AN2585" t="str">
            <v>Marié(e)</v>
          </cell>
          <cell r="AO2585">
            <v>2</v>
          </cell>
          <cell r="AP2585" t="str">
            <v>1 ère Année Secondaire +Formation Couture</v>
          </cell>
          <cell r="AQ2585">
            <v>3</v>
          </cell>
          <cell r="AR2585">
            <v>1</v>
          </cell>
          <cell r="AS2585">
            <v>45937.25</v>
          </cell>
          <cell r="AT2585" t="str">
            <v>Horaire</v>
          </cell>
          <cell r="AU2585">
            <v>3.7149999999999999</v>
          </cell>
          <cell r="AV2585">
            <v>17</v>
          </cell>
          <cell r="AW2585" t="str">
            <v>00100</v>
          </cell>
          <cell r="AX2585" t="str">
            <v>00003497724</v>
          </cell>
          <cell r="AY2585">
            <v>88</v>
          </cell>
          <cell r="AZ2585" t="str">
            <v>LA POSTE</v>
          </cell>
          <cell r="BA2585" t="str">
            <v>17001000000349772488</v>
          </cell>
          <cell r="BB2585">
            <v>20</v>
          </cell>
          <cell r="BC2585" t="str">
            <v>CITE SNIT JDAIDA</v>
          </cell>
          <cell r="BD2585" t="str">
            <v>MANOUBA</v>
          </cell>
          <cell r="BG2585">
            <v>26940271</v>
          </cell>
          <cell r="BJ2585" t="str">
            <v>Jedaida</v>
          </cell>
          <cell r="BK2585" t="str">
            <v>A-P6 AV</v>
          </cell>
          <cell r="BL2585" t="str">
            <v>1.1</v>
          </cell>
          <cell r="BU2585" t="str">
            <v>non-Actif</v>
          </cell>
        </row>
        <row r="2586">
          <cell r="B2586">
            <v>2646</v>
          </cell>
          <cell r="C2586" t="str">
            <v>Madame</v>
          </cell>
          <cell r="D2586" t="str">
            <v>BEN AMER ISLEM</v>
          </cell>
          <cell r="E2586" t="str">
            <v>SAGE Tunisia</v>
          </cell>
          <cell r="F2586" t="str">
            <v>PRODUCTION</v>
          </cell>
          <cell r="G2586" t="str">
            <v>Couturière</v>
          </cell>
          <cell r="H2586" t="str">
            <v>P6 AV</v>
          </cell>
          <cell r="I2586" t="str">
            <v>ANIS SBOURI</v>
          </cell>
          <cell r="J2586" t="str">
            <v>A</v>
          </cell>
          <cell r="K2586" t="str">
            <v>DIRECTS</v>
          </cell>
          <cell r="L2586" t="str">
            <v>Variable cost at standard</v>
          </cell>
          <cell r="M2586" t="str">
            <v>Couturière</v>
          </cell>
          <cell r="N2586">
            <v>45575</v>
          </cell>
          <cell r="P2586">
            <v>-6</v>
          </cell>
          <cell r="T2586" t="str">
            <v>CDD</v>
          </cell>
          <cell r="U2586" t="str">
            <v>Contractuel</v>
          </cell>
          <cell r="V2586">
            <v>45689</v>
          </cell>
          <cell r="W2586">
            <v>45716</v>
          </cell>
          <cell r="Z2586">
            <v>45575</v>
          </cell>
          <cell r="AA2586">
            <v>10</v>
          </cell>
          <cell r="AB2586">
            <v>2024</v>
          </cell>
          <cell r="AC2586">
            <v>2028</v>
          </cell>
          <cell r="AD2586">
            <v>0.40555555555555556</v>
          </cell>
          <cell r="AE2586" t="str">
            <v>&lt; 1</v>
          </cell>
          <cell r="AF2586">
            <v>37791</v>
          </cell>
          <cell r="AG2586">
            <v>21.728767123287671</v>
          </cell>
          <cell r="AH2586" t="str">
            <v>&lt; 25</v>
          </cell>
          <cell r="AI2586">
            <v>17592146</v>
          </cell>
          <cell r="AJ2586" t="str">
            <v>02</v>
          </cell>
          <cell r="AK2586" t="str">
            <v>11678317</v>
          </cell>
          <cell r="AL2586">
            <v>44539</v>
          </cell>
          <cell r="AM2586" t="str">
            <v>FEMME</v>
          </cell>
          <cell r="AN2586" t="str">
            <v>Célibataire</v>
          </cell>
          <cell r="AP2586" t="str">
            <v>7 éme Année</v>
          </cell>
          <cell r="AQ2586">
            <v>3</v>
          </cell>
          <cell r="AR2586">
            <v>1</v>
          </cell>
          <cell r="AS2586">
            <v>45940.25</v>
          </cell>
          <cell r="AT2586" t="str">
            <v>Horaire</v>
          </cell>
          <cell r="AU2586">
            <v>3.7149999999999999</v>
          </cell>
          <cell r="AV2586">
            <v>17</v>
          </cell>
          <cell r="AW2586" t="str">
            <v>00100</v>
          </cell>
          <cell r="AX2586" t="str">
            <v>00003500439</v>
          </cell>
          <cell r="AY2586">
            <v>91</v>
          </cell>
          <cell r="AZ2586" t="str">
            <v>LA POSTE</v>
          </cell>
          <cell r="BA2586" t="str">
            <v>17001000000350043991</v>
          </cell>
          <cell r="BB2586">
            <v>20</v>
          </cell>
          <cell r="BC2586" t="str">
            <v>SIDI HASSINE</v>
          </cell>
          <cell r="BD2586" t="str">
            <v>MANOUBA</v>
          </cell>
          <cell r="BG2586">
            <v>24280086</v>
          </cell>
          <cell r="BH2586">
            <v>96234225</v>
          </cell>
          <cell r="BJ2586" t="str">
            <v>sidi HASSINE</v>
          </cell>
          <cell r="BK2586" t="str">
            <v>A-P6 AV</v>
          </cell>
          <cell r="BL2586" t="str">
            <v>1.1</v>
          </cell>
          <cell r="BT2586">
            <v>1087</v>
          </cell>
          <cell r="BU2586" t="str">
            <v>si</v>
          </cell>
        </row>
        <row r="2587">
          <cell r="B2587">
            <v>2647</v>
          </cell>
          <cell r="C2587" t="str">
            <v>Madame</v>
          </cell>
          <cell r="D2587" t="str">
            <v>HAMAMI SABRINE</v>
          </cell>
          <cell r="E2587" t="str">
            <v>SAGE Tunisia</v>
          </cell>
          <cell r="F2587" t="str">
            <v>PRODUCTION</v>
          </cell>
          <cell r="G2587" t="str">
            <v>Couturière</v>
          </cell>
          <cell r="H2587" t="str">
            <v>P6 AV</v>
          </cell>
          <cell r="I2587" t="str">
            <v>ANIS SBOURI</v>
          </cell>
          <cell r="J2587" t="str">
            <v>A</v>
          </cell>
          <cell r="K2587" t="str">
            <v>DIRECTS</v>
          </cell>
          <cell r="L2587" t="str">
            <v>Variable cost at standard</v>
          </cell>
          <cell r="M2587" t="str">
            <v>Couturière</v>
          </cell>
          <cell r="N2587">
            <v>45575</v>
          </cell>
          <cell r="P2587">
            <v>-6</v>
          </cell>
          <cell r="T2587" t="str">
            <v>CDD</v>
          </cell>
          <cell r="U2587" t="str">
            <v>Contractuel</v>
          </cell>
          <cell r="V2587">
            <v>45689</v>
          </cell>
          <cell r="W2587">
            <v>45716</v>
          </cell>
          <cell r="Z2587">
            <v>45575</v>
          </cell>
          <cell r="AA2587">
            <v>10</v>
          </cell>
          <cell r="AB2587">
            <v>2024</v>
          </cell>
          <cell r="AC2587">
            <v>2028</v>
          </cell>
          <cell r="AD2587">
            <v>0.40555555555555556</v>
          </cell>
          <cell r="AE2587" t="str">
            <v>&lt; 1</v>
          </cell>
          <cell r="AF2587">
            <v>33412</v>
          </cell>
          <cell r="AG2587">
            <v>33.726027397260275</v>
          </cell>
          <cell r="AH2587" t="str">
            <v>&gt;25&lt; 35</v>
          </cell>
          <cell r="AI2587">
            <v>16444111</v>
          </cell>
          <cell r="AJ2587" t="str">
            <v>08</v>
          </cell>
          <cell r="AK2587" t="str">
            <v>09504025</v>
          </cell>
          <cell r="AL2587">
            <v>43370</v>
          </cell>
          <cell r="AM2587" t="str">
            <v>FEMME</v>
          </cell>
          <cell r="AN2587" t="str">
            <v>Marié(e)</v>
          </cell>
          <cell r="AO2587">
            <v>2</v>
          </cell>
          <cell r="AP2587" t="str">
            <v>7 éme Année</v>
          </cell>
          <cell r="AQ2587">
            <v>3</v>
          </cell>
          <cell r="AR2587">
            <v>1</v>
          </cell>
          <cell r="AS2587">
            <v>45940.25</v>
          </cell>
          <cell r="AT2587" t="str">
            <v>Horaire</v>
          </cell>
          <cell r="AU2587">
            <v>3.7149999999999999</v>
          </cell>
          <cell r="AV2587">
            <v>17</v>
          </cell>
          <cell r="AW2587" t="str">
            <v>00100</v>
          </cell>
          <cell r="AX2587" t="str">
            <v>00003500222</v>
          </cell>
          <cell r="AY2587">
            <v>63</v>
          </cell>
          <cell r="AZ2587" t="str">
            <v>LA POSTE</v>
          </cell>
          <cell r="BA2587" t="str">
            <v>17001000000350022263</v>
          </cell>
          <cell r="BB2587">
            <v>20</v>
          </cell>
          <cell r="BC2587" t="str">
            <v xml:space="preserve">DEN DEN </v>
          </cell>
          <cell r="BD2587" t="str">
            <v>MANOUBA</v>
          </cell>
          <cell r="BG2587">
            <v>92991854</v>
          </cell>
          <cell r="BH2587">
            <v>92991854</v>
          </cell>
          <cell r="BJ2587" t="str">
            <v>DENDEN</v>
          </cell>
          <cell r="BK2587" t="str">
            <v>A-P6 AV</v>
          </cell>
          <cell r="BL2587" t="str">
            <v>1.1</v>
          </cell>
          <cell r="BT2587">
            <v>1101</v>
          </cell>
          <cell r="BU2587" t="str">
            <v>si</v>
          </cell>
        </row>
        <row r="2588">
          <cell r="B2588">
            <v>2648</v>
          </cell>
          <cell r="C2588" t="str">
            <v>Madame</v>
          </cell>
          <cell r="D2588" t="str">
            <v>TARDAOUI  NADIA</v>
          </cell>
          <cell r="E2588" t="str">
            <v>SAGE Tunisia</v>
          </cell>
          <cell r="F2588" t="str">
            <v>PRODUCTION</v>
          </cell>
          <cell r="G2588" t="str">
            <v>Couturière</v>
          </cell>
          <cell r="H2588" t="str">
            <v>Panda</v>
          </cell>
          <cell r="I2588" t="str">
            <v>FAWZI SENDESNI</v>
          </cell>
          <cell r="J2588" t="str">
            <v>B</v>
          </cell>
          <cell r="K2588" t="str">
            <v>DIRECTS</v>
          </cell>
          <cell r="L2588" t="str">
            <v>Variable cost at standard</v>
          </cell>
          <cell r="M2588" t="str">
            <v>Couturière</v>
          </cell>
          <cell r="N2588">
            <v>45572</v>
          </cell>
          <cell r="P2588">
            <v>-96</v>
          </cell>
          <cell r="Q2588">
            <v>45602</v>
          </cell>
          <cell r="R2588" t="str">
            <v>maladie</v>
          </cell>
          <cell r="T2588" t="str">
            <v>CDD</v>
          </cell>
          <cell r="U2588" t="str">
            <v>Contractuel</v>
          </cell>
          <cell r="V2588">
            <v>45597</v>
          </cell>
          <cell r="W2588">
            <v>45626</v>
          </cell>
          <cell r="Z2588">
            <v>45572</v>
          </cell>
          <cell r="AA2588">
            <v>10</v>
          </cell>
          <cell r="AB2588">
            <v>2024</v>
          </cell>
          <cell r="AC2588">
            <v>2028</v>
          </cell>
          <cell r="AD2588">
            <v>0.41388888888888886</v>
          </cell>
          <cell r="AE2588" t="str">
            <v>&lt; 1</v>
          </cell>
          <cell r="AF2588">
            <v>29917</v>
          </cell>
          <cell r="AG2588">
            <v>43.301369863013697</v>
          </cell>
          <cell r="AH2588" t="str">
            <v>&gt;35&lt; 45</v>
          </cell>
          <cell r="AI2588">
            <v>12353938</v>
          </cell>
          <cell r="AJ2588" t="str">
            <v>06</v>
          </cell>
          <cell r="AK2588" t="str">
            <v>07370680</v>
          </cell>
          <cell r="AL2588">
            <v>37172</v>
          </cell>
          <cell r="AM2588" t="str">
            <v>FEMME</v>
          </cell>
          <cell r="AN2588" t="str">
            <v>Marié(e)</v>
          </cell>
          <cell r="AO2588">
            <v>1</v>
          </cell>
          <cell r="AP2588" t="str">
            <v>6 éme Année+ Formation Couture</v>
          </cell>
          <cell r="AQ2588">
            <v>3</v>
          </cell>
          <cell r="AR2588">
            <v>1</v>
          </cell>
          <cell r="AS2588">
            <v>45937.25</v>
          </cell>
          <cell r="AT2588" t="str">
            <v>Horaire</v>
          </cell>
          <cell r="AU2588">
            <v>3.7149999999999999</v>
          </cell>
          <cell r="AV2588">
            <v>17</v>
          </cell>
          <cell r="AW2588" t="str">
            <v>00100</v>
          </cell>
          <cell r="AX2588" t="str">
            <v>00001526491</v>
          </cell>
          <cell r="AY2588">
            <v>85</v>
          </cell>
          <cell r="AZ2588" t="str">
            <v>LA POSTE</v>
          </cell>
          <cell r="BA2588" t="str">
            <v>17001000000152649185</v>
          </cell>
          <cell r="BB2588">
            <v>20</v>
          </cell>
          <cell r="BC2588" t="str">
            <v>MORNAGUIA</v>
          </cell>
          <cell r="BD2588" t="str">
            <v>MANOUBA</v>
          </cell>
          <cell r="BG2588">
            <v>52512242</v>
          </cell>
          <cell r="BH2588">
            <v>93932090</v>
          </cell>
          <cell r="BJ2588" t="str">
            <v>MORNAGUIA</v>
          </cell>
          <cell r="BK2588" t="str">
            <v>B-Panda</v>
          </cell>
          <cell r="BL2588" t="str">
            <v>1.1</v>
          </cell>
          <cell r="BU2588" t="str">
            <v>Non-Actif</v>
          </cell>
        </row>
        <row r="2589">
          <cell r="B2589">
            <v>2649</v>
          </cell>
          <cell r="C2589" t="str">
            <v>Madame</v>
          </cell>
          <cell r="D2589" t="str">
            <v>GHARBI HEDIA</v>
          </cell>
          <cell r="E2589" t="str">
            <v>SAGE Tunisia</v>
          </cell>
          <cell r="F2589" t="str">
            <v>PRODUCTION</v>
          </cell>
          <cell r="G2589" t="str">
            <v>Couturière</v>
          </cell>
          <cell r="H2589" t="str">
            <v>P6 AR</v>
          </cell>
          <cell r="I2589" t="str">
            <v>Bel Hadj Mohamed</v>
          </cell>
          <cell r="J2589" t="str">
            <v>A</v>
          </cell>
          <cell r="K2589" t="str">
            <v>DIRECTS</v>
          </cell>
          <cell r="L2589" t="str">
            <v>Variable cost at standard</v>
          </cell>
          <cell r="M2589" t="str">
            <v>Couturière</v>
          </cell>
          <cell r="N2589">
            <v>45572</v>
          </cell>
          <cell r="P2589">
            <v>-6</v>
          </cell>
          <cell r="T2589" t="str">
            <v>CDD</v>
          </cell>
          <cell r="U2589" t="str">
            <v>Contractuel</v>
          </cell>
          <cell r="V2589">
            <v>45689</v>
          </cell>
          <cell r="W2589">
            <v>45716</v>
          </cell>
          <cell r="Z2589">
            <v>45572</v>
          </cell>
          <cell r="AA2589">
            <v>10</v>
          </cell>
          <cell r="AB2589">
            <v>2024</v>
          </cell>
          <cell r="AC2589">
            <v>2028</v>
          </cell>
          <cell r="AD2589">
            <v>0.41388888888888886</v>
          </cell>
          <cell r="AE2589" t="str">
            <v>&lt; 1</v>
          </cell>
          <cell r="AF2589">
            <v>28016</v>
          </cell>
          <cell r="AG2589">
            <v>48.509589041095893</v>
          </cell>
          <cell r="AH2589" t="str">
            <v>&gt;45&lt; 55</v>
          </cell>
          <cell r="AI2589">
            <v>12265903</v>
          </cell>
          <cell r="AJ2589" t="str">
            <v>03</v>
          </cell>
          <cell r="AK2589" t="str">
            <v>04657688</v>
          </cell>
          <cell r="AL2589">
            <v>44144</v>
          </cell>
          <cell r="AM2589" t="str">
            <v>FEMME</v>
          </cell>
          <cell r="AN2589" t="str">
            <v>Marié(e)</v>
          </cell>
          <cell r="AO2589">
            <v>3</v>
          </cell>
          <cell r="AP2589" t="str">
            <v>6 éme Année</v>
          </cell>
          <cell r="AQ2589">
            <v>3</v>
          </cell>
          <cell r="AR2589">
            <v>1</v>
          </cell>
          <cell r="AS2589">
            <v>45937.25</v>
          </cell>
          <cell r="AT2589" t="str">
            <v>Horaire</v>
          </cell>
          <cell r="AU2589">
            <v>3.7149999999999999</v>
          </cell>
          <cell r="AV2589">
            <v>17</v>
          </cell>
          <cell r="AW2589" t="str">
            <v>00100</v>
          </cell>
          <cell r="AX2589" t="str">
            <v>00001027264</v>
          </cell>
          <cell r="AY2589">
            <v>86</v>
          </cell>
          <cell r="AZ2589" t="str">
            <v>LA POSTE</v>
          </cell>
          <cell r="BA2589" t="str">
            <v>17001000000102726486</v>
          </cell>
          <cell r="BB2589">
            <v>20</v>
          </cell>
          <cell r="BC2589" t="str">
            <v>20 RUE 4414 ZAHROUNI</v>
          </cell>
          <cell r="BD2589" t="str">
            <v>TUNIS</v>
          </cell>
          <cell r="BG2589">
            <v>53230526</v>
          </cell>
          <cell r="BH2589">
            <v>58397481</v>
          </cell>
          <cell r="BJ2589" t="str">
            <v>ZAHROUNI</v>
          </cell>
          <cell r="BK2589" t="str">
            <v>A-P6 AR</v>
          </cell>
          <cell r="BL2589" t="str">
            <v>1.1</v>
          </cell>
          <cell r="BT2589">
            <v>1111</v>
          </cell>
          <cell r="BU2589" t="str">
            <v>si</v>
          </cell>
        </row>
        <row r="2590">
          <cell r="B2590">
            <v>2650</v>
          </cell>
          <cell r="C2590" t="str">
            <v>Madame</v>
          </cell>
          <cell r="D2590" t="str">
            <v>RIAHI DHOUHA</v>
          </cell>
          <cell r="E2590" t="str">
            <v>SAGE Tunisia</v>
          </cell>
          <cell r="F2590" t="str">
            <v>PRODUCTION</v>
          </cell>
          <cell r="G2590" t="str">
            <v>Couturière</v>
          </cell>
          <cell r="H2590" t="str">
            <v>P6 AV</v>
          </cell>
          <cell r="I2590" t="str">
            <v>ISSAM OUNI</v>
          </cell>
          <cell r="J2590" t="str">
            <v>B</v>
          </cell>
          <cell r="K2590" t="str">
            <v>DIRECTS</v>
          </cell>
          <cell r="L2590" t="str">
            <v>Variable cost at standard</v>
          </cell>
          <cell r="M2590" t="str">
            <v>Couturière</v>
          </cell>
          <cell r="N2590">
            <v>45572</v>
          </cell>
          <cell r="Q2590">
            <v>45582</v>
          </cell>
          <cell r="R2590" t="str">
            <v>Personnel</v>
          </cell>
          <cell r="T2590" t="str">
            <v>CDD</v>
          </cell>
          <cell r="U2590" t="str">
            <v>Contractuel</v>
          </cell>
          <cell r="V2590">
            <v>45572</v>
          </cell>
          <cell r="W2590">
            <v>45596</v>
          </cell>
          <cell r="Z2590">
            <v>45572</v>
          </cell>
          <cell r="AA2590">
            <v>10</v>
          </cell>
          <cell r="AB2590">
            <v>2024</v>
          </cell>
          <cell r="AC2590">
            <v>2028</v>
          </cell>
          <cell r="AD2590">
            <v>0.41388888888888886</v>
          </cell>
          <cell r="AE2590" t="str">
            <v>&lt; 1</v>
          </cell>
          <cell r="AF2590">
            <v>34196</v>
          </cell>
          <cell r="AG2590">
            <v>31.578082191780823</v>
          </cell>
          <cell r="AH2590" t="str">
            <v>&gt;25&lt; 35</v>
          </cell>
          <cell r="AI2590">
            <v>16625548</v>
          </cell>
          <cell r="AJ2590" t="str">
            <v>05</v>
          </cell>
          <cell r="AK2590" t="str">
            <v>09188057</v>
          </cell>
          <cell r="AL2590">
            <v>40813</v>
          </cell>
          <cell r="AM2590" t="str">
            <v>FEMME</v>
          </cell>
          <cell r="AN2590" t="str">
            <v>Célibataire</v>
          </cell>
          <cell r="AP2590" t="str">
            <v>7 éme Année</v>
          </cell>
          <cell r="AQ2590">
            <v>3</v>
          </cell>
          <cell r="AR2590">
            <v>1</v>
          </cell>
          <cell r="AS2590">
            <v>45937.25</v>
          </cell>
          <cell r="AT2590" t="str">
            <v>Horaire</v>
          </cell>
          <cell r="AU2590">
            <v>3.7149999999999999</v>
          </cell>
          <cell r="AV2590" t="str">
            <v>04</v>
          </cell>
          <cell r="AW2590" t="str">
            <v>11200</v>
          </cell>
          <cell r="AX2590">
            <v>50062784798</v>
          </cell>
          <cell r="AY2590">
            <v>60</v>
          </cell>
          <cell r="AZ2590" t="str">
            <v>ATTIJARI BANK</v>
          </cell>
          <cell r="BA2590" t="str">
            <v>04112005006278479860</v>
          </cell>
          <cell r="BB2590">
            <v>20</v>
          </cell>
          <cell r="BC2590" t="str">
            <v>MORNAGUIA HMAIEM</v>
          </cell>
          <cell r="BD2590" t="str">
            <v>MANOUBA</v>
          </cell>
          <cell r="BG2590">
            <v>21831229</v>
          </cell>
          <cell r="BH2590">
            <v>26472687</v>
          </cell>
          <cell r="BJ2590" t="str">
            <v>HMAIEM</v>
          </cell>
          <cell r="BK2590" t="str">
            <v>B-P6 AV</v>
          </cell>
          <cell r="BL2590" t="str">
            <v>1.1</v>
          </cell>
          <cell r="BU2590" t="str">
            <v>non-Actif</v>
          </cell>
        </row>
        <row r="2591">
          <cell r="B2591">
            <v>2651</v>
          </cell>
          <cell r="C2591" t="str">
            <v>Madame</v>
          </cell>
          <cell r="D2591" t="str">
            <v>JBELI DORA</v>
          </cell>
          <cell r="E2591" t="str">
            <v>SAGE Tunisia</v>
          </cell>
          <cell r="F2591" t="str">
            <v>PRODUCTION</v>
          </cell>
          <cell r="G2591" t="str">
            <v>Couturière</v>
          </cell>
          <cell r="H2591" t="str">
            <v>P6 AV</v>
          </cell>
          <cell r="I2591" t="str">
            <v>ISSAM OUNI</v>
          </cell>
          <cell r="J2591" t="str">
            <v>B</v>
          </cell>
          <cell r="K2591" t="str">
            <v>DIRECTS</v>
          </cell>
          <cell r="L2591" t="str">
            <v>Variable cost at standard</v>
          </cell>
          <cell r="M2591" t="str">
            <v>Couturière</v>
          </cell>
          <cell r="N2591">
            <v>45572</v>
          </cell>
          <cell r="Q2591">
            <v>45579</v>
          </cell>
          <cell r="R2591" t="str">
            <v>familiale</v>
          </cell>
          <cell r="T2591" t="str">
            <v>CDD</v>
          </cell>
          <cell r="U2591" t="str">
            <v>Contractuel</v>
          </cell>
          <cell r="V2591">
            <v>45572</v>
          </cell>
          <cell r="W2591">
            <v>45596</v>
          </cell>
          <cell r="Z2591">
            <v>45572</v>
          </cell>
          <cell r="AA2591">
            <v>10</v>
          </cell>
          <cell r="AB2591">
            <v>2024</v>
          </cell>
          <cell r="AC2591">
            <v>2028</v>
          </cell>
          <cell r="AD2591">
            <v>0.41388888888888886</v>
          </cell>
          <cell r="AE2591" t="str">
            <v>&lt; 1</v>
          </cell>
          <cell r="AF2591">
            <v>34768</v>
          </cell>
          <cell r="AG2591">
            <v>30.010958904109589</v>
          </cell>
          <cell r="AH2591" t="str">
            <v>&gt;25&lt; 35</v>
          </cell>
          <cell r="AK2591" t="str">
            <v>07209804</v>
          </cell>
          <cell r="AL2591">
            <v>42636</v>
          </cell>
          <cell r="AM2591" t="str">
            <v>FEMME</v>
          </cell>
          <cell r="AN2591" t="str">
            <v>Marié(e)</v>
          </cell>
          <cell r="AO2591">
            <v>2</v>
          </cell>
          <cell r="AP2591" t="str">
            <v>8 éme Année</v>
          </cell>
          <cell r="AQ2591">
            <v>3</v>
          </cell>
          <cell r="AR2591">
            <v>1</v>
          </cell>
          <cell r="AS2591">
            <v>45937.25</v>
          </cell>
          <cell r="AT2591" t="str">
            <v>Horaire</v>
          </cell>
          <cell r="AU2591">
            <v>3.7149999999999999</v>
          </cell>
          <cell r="BA2591" t="str">
            <v/>
          </cell>
          <cell r="BB2591">
            <v>0</v>
          </cell>
          <cell r="BC2591" t="str">
            <v>NAASSEN CHBEDDA</v>
          </cell>
          <cell r="BD2591" t="str">
            <v>BEN AROUS</v>
          </cell>
          <cell r="BG2591">
            <v>58872032</v>
          </cell>
          <cell r="BH2591">
            <v>90211983</v>
          </cell>
          <cell r="BJ2591" t="str">
            <v>NAASSEN</v>
          </cell>
          <cell r="BK2591" t="str">
            <v>B-P6 AV</v>
          </cell>
          <cell r="BL2591" t="str">
            <v>1.1</v>
          </cell>
          <cell r="BU2591" t="str">
            <v>non-Actif</v>
          </cell>
        </row>
        <row r="2592">
          <cell r="B2592">
            <v>2652</v>
          </cell>
          <cell r="C2592" t="str">
            <v>Madame</v>
          </cell>
          <cell r="D2592" t="str">
            <v>AYARI FATMA</v>
          </cell>
          <cell r="E2592" t="str">
            <v>SAGE Tunisia</v>
          </cell>
          <cell r="F2592" t="str">
            <v>PRODUCTION</v>
          </cell>
          <cell r="G2592" t="str">
            <v>Couturière</v>
          </cell>
          <cell r="H2592" t="str">
            <v>Panda</v>
          </cell>
          <cell r="I2592" t="str">
            <v>FAWZI SENDESNI</v>
          </cell>
          <cell r="J2592" t="str">
            <v>B</v>
          </cell>
          <cell r="K2592" t="str">
            <v>DIRECTS</v>
          </cell>
          <cell r="L2592" t="str">
            <v>Variable cost at standard</v>
          </cell>
          <cell r="M2592" t="str">
            <v>Couturière</v>
          </cell>
          <cell r="N2592">
            <v>45572</v>
          </cell>
          <cell r="P2592">
            <v>-6</v>
          </cell>
          <cell r="T2592" t="str">
            <v>CDD</v>
          </cell>
          <cell r="U2592" t="str">
            <v>Contractuel</v>
          </cell>
          <cell r="V2592">
            <v>45689</v>
          </cell>
          <cell r="W2592">
            <v>45716</v>
          </cell>
          <cell r="Z2592">
            <v>45572</v>
          </cell>
          <cell r="AA2592">
            <v>10</v>
          </cell>
          <cell r="AB2592">
            <v>2024</v>
          </cell>
          <cell r="AC2592">
            <v>2028</v>
          </cell>
          <cell r="AD2592">
            <v>0.41388888888888886</v>
          </cell>
          <cell r="AE2592" t="str">
            <v>&lt; 1</v>
          </cell>
          <cell r="AF2592">
            <v>27462</v>
          </cell>
          <cell r="AG2592">
            <v>50.027397260273972</v>
          </cell>
          <cell r="AH2592" t="str">
            <v>&gt;45&lt; 55</v>
          </cell>
          <cell r="AI2592">
            <v>12346733</v>
          </cell>
          <cell r="AJ2592" t="str">
            <v>07</v>
          </cell>
          <cell r="AK2592" t="str">
            <v>07250588</v>
          </cell>
          <cell r="AL2592">
            <v>37965</v>
          </cell>
          <cell r="AM2592" t="str">
            <v>FEMME</v>
          </cell>
          <cell r="AN2592" t="str">
            <v>Marié(e)</v>
          </cell>
          <cell r="AO2592">
            <v>2</v>
          </cell>
          <cell r="AP2592" t="str">
            <v>6 éme Année</v>
          </cell>
          <cell r="AQ2592">
            <v>3</v>
          </cell>
          <cell r="AR2592">
            <v>1</v>
          </cell>
          <cell r="AS2592">
            <v>45937.25</v>
          </cell>
          <cell r="AT2592" t="str">
            <v>Horaire</v>
          </cell>
          <cell r="AU2592">
            <v>3.7149999999999999</v>
          </cell>
          <cell r="AV2592">
            <v>17</v>
          </cell>
          <cell r="AW2592" t="str">
            <v>00100</v>
          </cell>
          <cell r="AX2592" t="str">
            <v>00001455908</v>
          </cell>
          <cell r="AY2592">
            <v>83</v>
          </cell>
          <cell r="AZ2592" t="str">
            <v>LA POSTE</v>
          </cell>
          <cell r="BA2592" t="str">
            <v>17001000000145590883</v>
          </cell>
          <cell r="BB2592">
            <v>20</v>
          </cell>
          <cell r="BC2592" t="str">
            <v>BORJ EL AMRI</v>
          </cell>
          <cell r="BD2592" t="str">
            <v>MANOUBA</v>
          </cell>
          <cell r="BG2592">
            <v>20296014</v>
          </cell>
          <cell r="BJ2592" t="str">
            <v>BORJ EL AMRI</v>
          </cell>
          <cell r="BK2592" t="str">
            <v>B-Panda</v>
          </cell>
          <cell r="BL2592" t="str">
            <v>1.1</v>
          </cell>
          <cell r="BT2592">
            <v>894</v>
          </cell>
          <cell r="BU2592" t="str">
            <v>si</v>
          </cell>
        </row>
        <row r="2593">
          <cell r="B2593">
            <v>2653</v>
          </cell>
          <cell r="C2593" t="str">
            <v>Madame</v>
          </cell>
          <cell r="D2593" t="str">
            <v>NAIMI FATHIA</v>
          </cell>
          <cell r="E2593" t="str">
            <v>SAGE Tunisia</v>
          </cell>
          <cell r="F2593" t="str">
            <v>PRODUCTION</v>
          </cell>
          <cell r="G2593" t="str">
            <v>Couturière</v>
          </cell>
          <cell r="H2593" t="str">
            <v>P7 AR</v>
          </cell>
          <cell r="I2593" t="str">
            <v>FAYCEL</v>
          </cell>
          <cell r="J2593" t="str">
            <v>B</v>
          </cell>
          <cell r="K2593" t="str">
            <v>DIRECTS</v>
          </cell>
          <cell r="L2593" t="str">
            <v>Variable cost at standard</v>
          </cell>
          <cell r="M2593" t="str">
            <v>Couturière</v>
          </cell>
          <cell r="N2593">
            <v>45572</v>
          </cell>
          <cell r="P2593">
            <v>-34</v>
          </cell>
          <cell r="Q2593">
            <v>45689</v>
          </cell>
          <cell r="R2593" t="str">
            <v>familiale</v>
          </cell>
          <cell r="T2593" t="str">
            <v>CDD</v>
          </cell>
          <cell r="U2593" t="str">
            <v>Contractuel</v>
          </cell>
          <cell r="V2593">
            <v>45658</v>
          </cell>
          <cell r="W2593">
            <v>45688</v>
          </cell>
          <cell r="Z2593">
            <v>45572</v>
          </cell>
          <cell r="AA2593">
            <v>10</v>
          </cell>
          <cell r="AB2593">
            <v>2024</v>
          </cell>
          <cell r="AC2593">
            <v>2028</v>
          </cell>
          <cell r="AD2593">
            <v>0.41388888888888886</v>
          </cell>
          <cell r="AE2593" t="str">
            <v>&lt; 1</v>
          </cell>
          <cell r="AF2593">
            <v>31871</v>
          </cell>
          <cell r="AG2593">
            <v>37.947945205479449</v>
          </cell>
          <cell r="AH2593" t="str">
            <v>&gt;35&lt; 45</v>
          </cell>
          <cell r="AI2593">
            <v>16259707</v>
          </cell>
          <cell r="AJ2593" t="str">
            <v>00</v>
          </cell>
          <cell r="AK2593" t="str">
            <v>04823882</v>
          </cell>
          <cell r="AL2593">
            <v>39795</v>
          </cell>
          <cell r="AM2593" t="str">
            <v>FEMME</v>
          </cell>
          <cell r="AN2593" t="str">
            <v>Marié(e)</v>
          </cell>
          <cell r="AO2593">
            <v>1</v>
          </cell>
          <cell r="AP2593" t="str">
            <v>5 éme Année</v>
          </cell>
          <cell r="AQ2593">
            <v>3</v>
          </cell>
          <cell r="AR2593">
            <v>1</v>
          </cell>
          <cell r="AS2593">
            <v>45937.25</v>
          </cell>
          <cell r="AT2593" t="str">
            <v>Horaire</v>
          </cell>
          <cell r="AU2593">
            <v>3.7149999999999999</v>
          </cell>
          <cell r="AV2593">
            <v>17</v>
          </cell>
          <cell r="AW2593">
            <v>53594</v>
          </cell>
          <cell r="AX2593" t="str">
            <v>01722013162</v>
          </cell>
          <cell r="AY2593">
            <v>62</v>
          </cell>
          <cell r="AZ2593" t="str">
            <v>LA POSTE</v>
          </cell>
          <cell r="BA2593" t="str">
            <v>17535940172201316262</v>
          </cell>
          <cell r="BB2593">
            <v>20</v>
          </cell>
          <cell r="BC2593" t="str">
            <v>18 RUE 4276 EL AGBA</v>
          </cell>
          <cell r="BD2593" t="str">
            <v>MANOUBA</v>
          </cell>
          <cell r="BG2593">
            <v>50474613</v>
          </cell>
          <cell r="BJ2593" t="str">
            <v>EL AGBA</v>
          </cell>
          <cell r="BK2593" t="str">
            <v>B-P7 AR</v>
          </cell>
          <cell r="BL2593" t="str">
            <v>1.1</v>
          </cell>
          <cell r="BU2593" t="str">
            <v>non-Actif</v>
          </cell>
        </row>
        <row r="2594">
          <cell r="B2594">
            <v>2654</v>
          </cell>
          <cell r="C2594" t="str">
            <v>Madame</v>
          </cell>
          <cell r="D2594" t="str">
            <v>HAMDI NABIHA</v>
          </cell>
          <cell r="E2594" t="str">
            <v>SAGE Tunisia</v>
          </cell>
          <cell r="F2594" t="str">
            <v>PRODUCTION</v>
          </cell>
          <cell r="G2594" t="str">
            <v>Couturière</v>
          </cell>
          <cell r="H2594" t="str">
            <v>Panda</v>
          </cell>
          <cell r="I2594" t="str">
            <v>FAWZI SENDESNI</v>
          </cell>
          <cell r="J2594" t="str">
            <v>B</v>
          </cell>
          <cell r="K2594" t="str">
            <v>DIRECTS</v>
          </cell>
          <cell r="L2594" t="str">
            <v>Variable cost at standard</v>
          </cell>
          <cell r="M2594" t="str">
            <v>Couturière</v>
          </cell>
          <cell r="N2594">
            <v>45572</v>
          </cell>
          <cell r="P2594">
            <v>-6</v>
          </cell>
          <cell r="T2594" t="str">
            <v>CDD</v>
          </cell>
          <cell r="U2594" t="str">
            <v>Contractuel</v>
          </cell>
          <cell r="V2594">
            <v>45689</v>
          </cell>
          <cell r="W2594">
            <v>45716</v>
          </cell>
          <cell r="Z2594">
            <v>45572</v>
          </cell>
          <cell r="AA2594">
            <v>10</v>
          </cell>
          <cell r="AB2594">
            <v>2024</v>
          </cell>
          <cell r="AC2594">
            <v>2028</v>
          </cell>
          <cell r="AD2594">
            <v>0.41388888888888886</v>
          </cell>
          <cell r="AE2594" t="str">
            <v>&lt; 1</v>
          </cell>
          <cell r="AF2594">
            <v>27693</v>
          </cell>
          <cell r="AG2594">
            <v>49.394520547945206</v>
          </cell>
          <cell r="AH2594" t="str">
            <v>&gt;45&lt; 55</v>
          </cell>
          <cell r="AI2594">
            <v>11794216</v>
          </cell>
          <cell r="AJ2594" t="str">
            <v>05</v>
          </cell>
          <cell r="AK2594" t="str">
            <v>07045938</v>
          </cell>
          <cell r="AL2594">
            <v>44865</v>
          </cell>
          <cell r="AM2594" t="str">
            <v>FEMME</v>
          </cell>
          <cell r="AN2594" t="str">
            <v>Marié(e)</v>
          </cell>
          <cell r="AO2594">
            <v>4</v>
          </cell>
          <cell r="AP2594" t="str">
            <v xml:space="preserve">3 éme Année </v>
          </cell>
          <cell r="AQ2594">
            <v>3</v>
          </cell>
          <cell r="AR2594">
            <v>1</v>
          </cell>
          <cell r="AS2594">
            <v>45937.25</v>
          </cell>
          <cell r="AT2594" t="str">
            <v>Horaire</v>
          </cell>
          <cell r="AU2594">
            <v>3.7149999999999999</v>
          </cell>
          <cell r="AV2594">
            <v>17</v>
          </cell>
          <cell r="AW2594" t="str">
            <v>00100</v>
          </cell>
          <cell r="AX2594" t="str">
            <v>00003497734</v>
          </cell>
          <cell r="AY2594">
            <v>58</v>
          </cell>
          <cell r="AZ2594" t="str">
            <v>LA POSTE</v>
          </cell>
          <cell r="BA2594" t="str">
            <v>17001000000349773458</v>
          </cell>
          <cell r="BB2594">
            <v>20</v>
          </cell>
          <cell r="BC2594" t="str">
            <v>CITE BELTOUMI SIJOUMI</v>
          </cell>
          <cell r="BD2594" t="str">
            <v>MANOUBA</v>
          </cell>
          <cell r="BG2594">
            <v>54645309</v>
          </cell>
          <cell r="BH2594">
            <v>54645350</v>
          </cell>
          <cell r="BJ2594" t="str">
            <v>sidi HASSINE</v>
          </cell>
          <cell r="BK2594" t="str">
            <v>B-Panda</v>
          </cell>
          <cell r="BL2594" t="str">
            <v>1.1</v>
          </cell>
          <cell r="BT2594">
            <v>898</v>
          </cell>
          <cell r="BU2594" t="str">
            <v>si</v>
          </cell>
        </row>
        <row r="2595">
          <cell r="B2595">
            <v>2655</v>
          </cell>
          <cell r="C2595" t="str">
            <v>Madame</v>
          </cell>
          <cell r="D2595" t="str">
            <v>MOUELHI LEILA</v>
          </cell>
          <cell r="E2595" t="str">
            <v>SAGE Tunisia</v>
          </cell>
          <cell r="F2595" t="str">
            <v>PRODUCTION</v>
          </cell>
          <cell r="G2595" t="str">
            <v>Couturière</v>
          </cell>
          <cell r="H2595" t="str">
            <v>Panda</v>
          </cell>
          <cell r="I2595" t="str">
            <v>FAWZI SENDESNI</v>
          </cell>
          <cell r="J2595" t="str">
            <v>B</v>
          </cell>
          <cell r="K2595" t="str">
            <v>DIRECTS</v>
          </cell>
          <cell r="L2595" t="str">
            <v>Variable cost at standard</v>
          </cell>
          <cell r="M2595" t="str">
            <v>Couturière</v>
          </cell>
          <cell r="N2595">
            <v>45572</v>
          </cell>
          <cell r="P2595">
            <v>-6</v>
          </cell>
          <cell r="T2595" t="str">
            <v>CDD</v>
          </cell>
          <cell r="U2595" t="str">
            <v>Contractuel</v>
          </cell>
          <cell r="V2595">
            <v>45689</v>
          </cell>
          <cell r="W2595">
            <v>45716</v>
          </cell>
          <cell r="Z2595">
            <v>45572</v>
          </cell>
          <cell r="AA2595">
            <v>10</v>
          </cell>
          <cell r="AB2595">
            <v>2024</v>
          </cell>
          <cell r="AC2595">
            <v>2028</v>
          </cell>
          <cell r="AD2595">
            <v>0.41388888888888886</v>
          </cell>
          <cell r="AE2595" t="str">
            <v>&lt; 1</v>
          </cell>
          <cell r="AF2595">
            <v>26138</v>
          </cell>
          <cell r="AG2595">
            <v>53.654794520547945</v>
          </cell>
          <cell r="AH2595" t="str">
            <v>&gt;45&lt; 55</v>
          </cell>
          <cell r="AI2595">
            <v>11540244</v>
          </cell>
          <cell r="AJ2595" t="str">
            <v>08</v>
          </cell>
          <cell r="AK2595" t="str">
            <v>04771345</v>
          </cell>
          <cell r="AL2595">
            <v>44756</v>
          </cell>
          <cell r="AM2595" t="str">
            <v>FEMME</v>
          </cell>
          <cell r="AN2595" t="str">
            <v>Marié(e)</v>
          </cell>
          <cell r="AO2595">
            <v>3</v>
          </cell>
          <cell r="AP2595" t="str">
            <v>8 éme Année</v>
          </cell>
          <cell r="AQ2595">
            <v>3</v>
          </cell>
          <cell r="AR2595">
            <v>1</v>
          </cell>
          <cell r="AS2595">
            <v>45937.25</v>
          </cell>
          <cell r="AT2595" t="str">
            <v>Horaire</v>
          </cell>
          <cell r="AU2595">
            <v>3.7149999999999999</v>
          </cell>
          <cell r="AV2595">
            <v>17</v>
          </cell>
          <cell r="AW2595" t="str">
            <v>00100</v>
          </cell>
          <cell r="AX2595" t="str">
            <v>00002981196</v>
          </cell>
          <cell r="AY2595">
            <v>97</v>
          </cell>
          <cell r="AZ2595" t="str">
            <v>LA POSTE</v>
          </cell>
          <cell r="BA2595" t="str">
            <v>17001000000298119697</v>
          </cell>
          <cell r="BB2595">
            <v>20</v>
          </cell>
          <cell r="BC2595" t="str">
            <v>42 RUE CITE IBN WALID N 42 OUED ELIL</v>
          </cell>
          <cell r="BD2595" t="str">
            <v>MANOUBA</v>
          </cell>
          <cell r="BG2595">
            <v>26535692</v>
          </cell>
          <cell r="BH2595">
            <v>22593884</v>
          </cell>
          <cell r="BJ2595" t="str">
            <v>OUED ELIL</v>
          </cell>
          <cell r="BK2595" t="str">
            <v>B-Panda</v>
          </cell>
          <cell r="BL2595" t="str">
            <v>1.1</v>
          </cell>
          <cell r="BT2595">
            <v>902</v>
          </cell>
          <cell r="BU2595" t="str">
            <v>si</v>
          </cell>
        </row>
        <row r="2596">
          <cell r="B2596">
            <v>2656</v>
          </cell>
          <cell r="C2596" t="str">
            <v>Madame</v>
          </cell>
          <cell r="D2596" t="str">
            <v>MOUSSI HAMIDA</v>
          </cell>
          <cell r="E2596" t="str">
            <v>SAGE Tunisia</v>
          </cell>
          <cell r="F2596" t="str">
            <v>PRODUCTION</v>
          </cell>
          <cell r="G2596" t="str">
            <v>Couturière</v>
          </cell>
          <cell r="H2596" t="str">
            <v>P6 AV</v>
          </cell>
          <cell r="I2596" t="str">
            <v>ISSAM OUNI</v>
          </cell>
          <cell r="J2596" t="str">
            <v>B</v>
          </cell>
          <cell r="K2596" t="str">
            <v>DIRECTS</v>
          </cell>
          <cell r="L2596" t="str">
            <v>Variable cost at standard</v>
          </cell>
          <cell r="M2596" t="str">
            <v>Couturière</v>
          </cell>
          <cell r="N2596">
            <v>45572</v>
          </cell>
          <cell r="P2596">
            <v>-6</v>
          </cell>
          <cell r="T2596" t="str">
            <v>CDD</v>
          </cell>
          <cell r="U2596" t="str">
            <v>Contractuel</v>
          </cell>
          <cell r="V2596">
            <v>45689</v>
          </cell>
          <cell r="W2596">
            <v>45716</v>
          </cell>
          <cell r="Z2596">
            <v>45572</v>
          </cell>
          <cell r="AA2596">
            <v>10</v>
          </cell>
          <cell r="AB2596">
            <v>2024</v>
          </cell>
          <cell r="AC2596">
            <v>2028</v>
          </cell>
          <cell r="AD2596">
            <v>0.41388888888888886</v>
          </cell>
          <cell r="AE2596" t="str">
            <v>&lt; 1</v>
          </cell>
          <cell r="AF2596">
            <v>29434</v>
          </cell>
          <cell r="AG2596">
            <v>44.624657534246573</v>
          </cell>
          <cell r="AH2596" t="str">
            <v>&gt;35&lt; 45</v>
          </cell>
          <cell r="AI2596">
            <v>12154861</v>
          </cell>
          <cell r="AJ2596" t="str">
            <v>09</v>
          </cell>
          <cell r="AK2596" t="str">
            <v>07331637</v>
          </cell>
          <cell r="AL2596">
            <v>36015</v>
          </cell>
          <cell r="AM2596" t="str">
            <v>FEMME</v>
          </cell>
          <cell r="AN2596" t="str">
            <v>Marié(e)</v>
          </cell>
          <cell r="AO2596">
            <v>3</v>
          </cell>
          <cell r="AP2596" t="str">
            <v>6 éme Année</v>
          </cell>
          <cell r="AQ2596">
            <v>3</v>
          </cell>
          <cell r="AR2596">
            <v>1</v>
          </cell>
          <cell r="AS2596">
            <v>45937.25</v>
          </cell>
          <cell r="AT2596" t="str">
            <v>Horaire</v>
          </cell>
          <cell r="AU2596">
            <v>3.7149999999999999</v>
          </cell>
          <cell r="AV2596">
            <v>17</v>
          </cell>
          <cell r="AW2596" t="str">
            <v>00000</v>
          </cell>
          <cell r="AX2596" t="str">
            <v>00000710283</v>
          </cell>
          <cell r="AY2596">
            <v>86</v>
          </cell>
          <cell r="AZ2596" t="str">
            <v>LA POSTE</v>
          </cell>
          <cell r="BA2596" t="str">
            <v>17000000000071028386</v>
          </cell>
          <cell r="BB2596">
            <v>20</v>
          </cell>
          <cell r="BC2596" t="str">
            <v>CITE NASSIM SAIDA OUED ELLIL</v>
          </cell>
          <cell r="BD2596" t="str">
            <v>MANOUBA</v>
          </cell>
          <cell r="BG2596">
            <v>99053785</v>
          </cell>
          <cell r="BJ2596" t="str">
            <v>OUED ELIL</v>
          </cell>
          <cell r="BK2596" t="str">
            <v>B-P6 AV</v>
          </cell>
          <cell r="BL2596" t="str">
            <v>1.1</v>
          </cell>
          <cell r="BU2596" t="str">
            <v>si</v>
          </cell>
        </row>
        <row r="2597">
          <cell r="B2597">
            <v>2657</v>
          </cell>
          <cell r="C2597" t="str">
            <v>Madame</v>
          </cell>
          <cell r="D2597" t="str">
            <v>NEFZI SIHEM</v>
          </cell>
          <cell r="E2597" t="str">
            <v>SAGE Tunisia</v>
          </cell>
          <cell r="F2597" t="str">
            <v>PRODUCTION</v>
          </cell>
          <cell r="G2597" t="str">
            <v>Couturière</v>
          </cell>
          <cell r="H2597" t="str">
            <v>P6 AR</v>
          </cell>
          <cell r="I2597" t="str">
            <v>MASSOUD BRAHMI</v>
          </cell>
          <cell r="J2597" t="str">
            <v>B</v>
          </cell>
          <cell r="K2597" t="str">
            <v>DIRECTS</v>
          </cell>
          <cell r="L2597" t="str">
            <v>Variable cost at standard</v>
          </cell>
          <cell r="M2597" t="str">
            <v>Couturière</v>
          </cell>
          <cell r="N2597">
            <v>45575</v>
          </cell>
          <cell r="P2597">
            <v>-6</v>
          </cell>
          <cell r="T2597" t="str">
            <v>CDD</v>
          </cell>
          <cell r="U2597" t="str">
            <v>Contractuel</v>
          </cell>
          <cell r="V2597">
            <v>45689</v>
          </cell>
          <cell r="W2597">
            <v>45716</v>
          </cell>
          <cell r="Z2597">
            <v>45575</v>
          </cell>
          <cell r="AA2597">
            <v>10</v>
          </cell>
          <cell r="AB2597">
            <v>2024</v>
          </cell>
          <cell r="AC2597">
            <v>2028</v>
          </cell>
          <cell r="AD2597">
            <v>0.40555555555555556</v>
          </cell>
          <cell r="AE2597" t="str">
            <v>&lt; 1</v>
          </cell>
          <cell r="AF2597">
            <v>32653</v>
          </cell>
          <cell r="AG2597">
            <v>35.805479452054797</v>
          </cell>
          <cell r="AH2597" t="str">
            <v>&gt;35&lt; 45</v>
          </cell>
          <cell r="AI2597">
            <v>16049230</v>
          </cell>
          <cell r="AJ2597" t="str">
            <v>01</v>
          </cell>
          <cell r="AK2597" t="str">
            <v>09457787</v>
          </cell>
          <cell r="AL2597">
            <v>43202</v>
          </cell>
          <cell r="AM2597" t="str">
            <v>FEMME</v>
          </cell>
          <cell r="AN2597" t="str">
            <v>Marié(e)</v>
          </cell>
          <cell r="AO2597">
            <v>3</v>
          </cell>
          <cell r="AP2597" t="str">
            <v>3 éme Année</v>
          </cell>
          <cell r="AQ2597">
            <v>3</v>
          </cell>
          <cell r="AR2597">
            <v>1</v>
          </cell>
          <cell r="AS2597">
            <v>45940.25</v>
          </cell>
          <cell r="AT2597" t="str">
            <v>Horaire</v>
          </cell>
          <cell r="AU2597">
            <v>3.7149999999999999</v>
          </cell>
          <cell r="AV2597">
            <v>17</v>
          </cell>
          <cell r="AW2597">
            <v>20600</v>
          </cell>
          <cell r="AX2597" t="str">
            <v>00001270970</v>
          </cell>
          <cell r="AY2597">
            <v>47</v>
          </cell>
          <cell r="AZ2597" t="str">
            <v>LA POSTE</v>
          </cell>
          <cell r="BA2597" t="str">
            <v>17206000000127097047</v>
          </cell>
          <cell r="BB2597">
            <v>20</v>
          </cell>
          <cell r="BC2597" t="str">
            <v>24 RUE 10415 CITE ENNOUR</v>
          </cell>
          <cell r="BD2597" t="str">
            <v>TUNIS</v>
          </cell>
          <cell r="BG2597">
            <v>27466445</v>
          </cell>
          <cell r="BH2597">
            <v>28521355</v>
          </cell>
          <cell r="BJ2597" t="str">
            <v>CITE ENNOUR</v>
          </cell>
          <cell r="BK2597" t="str">
            <v>B-P6 AR</v>
          </cell>
          <cell r="BL2597" t="str">
            <v>1.1</v>
          </cell>
          <cell r="BU2597" t="str">
            <v>si</v>
          </cell>
        </row>
        <row r="2598">
          <cell r="B2598">
            <v>2658</v>
          </cell>
          <cell r="C2598" t="str">
            <v>Madame</v>
          </cell>
          <cell r="D2598" t="str">
            <v>HOUIMLI ZMORDA</v>
          </cell>
          <cell r="E2598" t="str">
            <v>SAGE Tunisia</v>
          </cell>
          <cell r="F2598" t="str">
            <v>PRODUCTION</v>
          </cell>
          <cell r="G2598" t="str">
            <v>Couturière</v>
          </cell>
          <cell r="H2598" t="str">
            <v>P6 AR</v>
          </cell>
          <cell r="I2598" t="str">
            <v>MASSOUD BRAHMI</v>
          </cell>
          <cell r="J2598" t="str">
            <v>B</v>
          </cell>
          <cell r="K2598" t="str">
            <v>DIRECTS</v>
          </cell>
          <cell r="L2598" t="str">
            <v>Variable cost at standard</v>
          </cell>
          <cell r="M2598" t="str">
            <v>Couturière</v>
          </cell>
          <cell r="N2598">
            <v>45575</v>
          </cell>
          <cell r="P2598">
            <v>-96</v>
          </cell>
          <cell r="Q2598">
            <v>45637</v>
          </cell>
          <cell r="R2598" t="str">
            <v>personnel</v>
          </cell>
          <cell r="T2598" t="str">
            <v>CDD</v>
          </cell>
          <cell r="U2598" t="str">
            <v>Contractuel</v>
          </cell>
          <cell r="V2598">
            <v>45597</v>
          </cell>
          <cell r="W2598">
            <v>45626</v>
          </cell>
          <cell r="Z2598">
            <v>45575</v>
          </cell>
          <cell r="AA2598">
            <v>10</v>
          </cell>
          <cell r="AB2598">
            <v>2024</v>
          </cell>
          <cell r="AC2598">
            <v>2028</v>
          </cell>
          <cell r="AD2598">
            <v>0.40555555555555556</v>
          </cell>
          <cell r="AE2598" t="str">
            <v>&lt; 1</v>
          </cell>
          <cell r="AF2598">
            <v>30178</v>
          </cell>
          <cell r="AG2598">
            <v>42.586301369863016</v>
          </cell>
          <cell r="AH2598" t="str">
            <v>&gt;35&lt; 45</v>
          </cell>
          <cell r="AI2598">
            <v>12660514</v>
          </cell>
          <cell r="AJ2598" t="str">
            <v>06</v>
          </cell>
          <cell r="AK2598" t="str">
            <v>07369436</v>
          </cell>
          <cell r="AL2598">
            <v>42810</v>
          </cell>
          <cell r="AM2598" t="str">
            <v>FEMME</v>
          </cell>
          <cell r="AN2598" t="str">
            <v>Marié(e)</v>
          </cell>
          <cell r="AO2598">
            <v>4</v>
          </cell>
          <cell r="AP2598" t="str">
            <v>7 éme Année</v>
          </cell>
          <cell r="AQ2598">
            <v>3</v>
          </cell>
          <cell r="AR2598">
            <v>1</v>
          </cell>
          <cell r="AS2598">
            <v>45940.25</v>
          </cell>
          <cell r="AT2598" t="str">
            <v>Horaire</v>
          </cell>
          <cell r="AU2598">
            <v>3.7149999999999999</v>
          </cell>
          <cell r="AV2598">
            <v>17</v>
          </cell>
          <cell r="AW2598" t="str">
            <v>00100</v>
          </cell>
          <cell r="AX2598" t="str">
            <v>00003499889</v>
          </cell>
          <cell r="AY2598">
            <v>92</v>
          </cell>
          <cell r="AZ2598" t="str">
            <v>LA POSTE</v>
          </cell>
          <cell r="BA2598" t="str">
            <v>17001000000349988992</v>
          </cell>
          <cell r="BB2598">
            <v>20</v>
          </cell>
          <cell r="BC2598" t="str">
            <v>CITE SOUIH TEBEOURBA</v>
          </cell>
          <cell r="BD2598" t="str">
            <v>MANOUBA</v>
          </cell>
          <cell r="BG2598">
            <v>53047749</v>
          </cell>
          <cell r="BJ2598" t="str">
            <v>TEBORBA</v>
          </cell>
          <cell r="BK2598" t="str">
            <v>B-P6 AR</v>
          </cell>
          <cell r="BL2598" t="str">
            <v>1.1</v>
          </cell>
          <cell r="BU2598" t="str">
            <v>non-Actif</v>
          </cell>
        </row>
        <row r="2599">
          <cell r="B2599">
            <v>2659</v>
          </cell>
          <cell r="C2599" t="str">
            <v>Madame</v>
          </cell>
          <cell r="D2599" t="str">
            <v>DHIFI DHOUHA</v>
          </cell>
          <cell r="E2599" t="str">
            <v>SAGE Tunisia</v>
          </cell>
          <cell r="F2599" t="str">
            <v>PRODUCTION</v>
          </cell>
          <cell r="G2599" t="str">
            <v>Couturière</v>
          </cell>
          <cell r="H2599" t="str">
            <v>P6 AR</v>
          </cell>
          <cell r="I2599" t="str">
            <v>MASSOUD BRAHMI</v>
          </cell>
          <cell r="J2599" t="str">
            <v>B</v>
          </cell>
          <cell r="K2599" t="str">
            <v>DIRECTS</v>
          </cell>
          <cell r="L2599" t="str">
            <v>Variable cost at standard</v>
          </cell>
          <cell r="M2599" t="str">
            <v>Couturière</v>
          </cell>
          <cell r="N2599">
            <v>45575</v>
          </cell>
          <cell r="P2599">
            <v>-6</v>
          </cell>
          <cell r="T2599" t="str">
            <v>CDD</v>
          </cell>
          <cell r="U2599" t="str">
            <v>Contractuel</v>
          </cell>
          <cell r="V2599">
            <v>45689</v>
          </cell>
          <cell r="W2599">
            <v>45716</v>
          </cell>
          <cell r="Z2599">
            <v>45575</v>
          </cell>
          <cell r="AA2599">
            <v>10</v>
          </cell>
          <cell r="AB2599">
            <v>2024</v>
          </cell>
          <cell r="AC2599">
            <v>2028</v>
          </cell>
          <cell r="AD2599">
            <v>0.40555555555555556</v>
          </cell>
          <cell r="AE2599" t="str">
            <v>&lt; 1</v>
          </cell>
          <cell r="AF2599">
            <v>32235</v>
          </cell>
          <cell r="AG2599">
            <v>36.950684931506849</v>
          </cell>
          <cell r="AH2599" t="str">
            <v>&gt;35&lt; 45</v>
          </cell>
          <cell r="AI2599">
            <v>16343328</v>
          </cell>
          <cell r="AJ2599" t="str">
            <v>01</v>
          </cell>
          <cell r="AK2599" t="str">
            <v>07131677</v>
          </cell>
          <cell r="AL2599">
            <v>38099</v>
          </cell>
          <cell r="AM2599" t="str">
            <v>FEMME</v>
          </cell>
          <cell r="AN2599" t="str">
            <v>Marié(e)</v>
          </cell>
          <cell r="AO2599">
            <v>4</v>
          </cell>
          <cell r="AP2599" t="str">
            <v>7 éme Année+ Formation Couture</v>
          </cell>
          <cell r="AQ2599">
            <v>3</v>
          </cell>
          <cell r="AR2599">
            <v>1</v>
          </cell>
          <cell r="AS2599">
            <v>45940.25</v>
          </cell>
          <cell r="AT2599" t="str">
            <v>Horaire</v>
          </cell>
          <cell r="AU2599">
            <v>3.7149999999999999</v>
          </cell>
          <cell r="AV2599">
            <v>17</v>
          </cell>
          <cell r="AW2599" t="str">
            <v>00100</v>
          </cell>
          <cell r="AX2599" t="str">
            <v>00003092838</v>
          </cell>
          <cell r="AY2599">
            <v>15</v>
          </cell>
          <cell r="AZ2599" t="str">
            <v>LA POSTE</v>
          </cell>
          <cell r="BA2599" t="str">
            <v>17001000000309283815</v>
          </cell>
          <cell r="BB2599">
            <v>20</v>
          </cell>
          <cell r="BC2599" t="str">
            <v>4 RUE 9147 SIDI FATEH ALLAH</v>
          </cell>
          <cell r="BD2599" t="str">
            <v>TUNIS</v>
          </cell>
          <cell r="BG2599">
            <v>54917054</v>
          </cell>
          <cell r="BJ2599" t="str">
            <v>FATHALLAH</v>
          </cell>
          <cell r="BK2599" t="str">
            <v>B-P6 AR</v>
          </cell>
          <cell r="BL2599" t="str">
            <v>1.1</v>
          </cell>
          <cell r="BU2599" t="str">
            <v>si</v>
          </cell>
        </row>
        <row r="2600">
          <cell r="B2600">
            <v>2660</v>
          </cell>
          <cell r="C2600" t="str">
            <v>Madame</v>
          </cell>
          <cell r="D2600" t="str">
            <v>MOUSSI IKRAM</v>
          </cell>
          <cell r="E2600" t="str">
            <v>SAGE Tunisia</v>
          </cell>
          <cell r="F2600" t="str">
            <v>PRODUCTION</v>
          </cell>
          <cell r="G2600" t="str">
            <v>Couturière</v>
          </cell>
          <cell r="K2600" t="str">
            <v>DIRECTS</v>
          </cell>
          <cell r="L2600" t="str">
            <v>Variable cost at standard</v>
          </cell>
          <cell r="M2600" t="str">
            <v>Couturière</v>
          </cell>
          <cell r="N2600">
            <v>45575</v>
          </cell>
          <cell r="Q2600">
            <v>45577</v>
          </cell>
          <cell r="R2600" t="str">
            <v>Probléme d'intégration</v>
          </cell>
          <cell r="T2600" t="str">
            <v>CDD</v>
          </cell>
          <cell r="U2600" t="str">
            <v>Contractuel</v>
          </cell>
          <cell r="V2600">
            <v>45575</v>
          </cell>
          <cell r="W2600">
            <v>45626</v>
          </cell>
          <cell r="Z2600">
            <v>45575</v>
          </cell>
          <cell r="AA2600">
            <v>10</v>
          </cell>
          <cell r="AB2600">
            <v>2024</v>
          </cell>
          <cell r="AC2600">
            <v>2028</v>
          </cell>
          <cell r="AD2600">
            <v>0.40555555555555556</v>
          </cell>
          <cell r="AE2600" t="str">
            <v>&lt; 1</v>
          </cell>
          <cell r="AF2600">
            <v>36844</v>
          </cell>
          <cell r="AG2600">
            <v>24.323287671232876</v>
          </cell>
          <cell r="AH2600" t="str">
            <v>&lt; 25</v>
          </cell>
          <cell r="AI2600">
            <v>17331291</v>
          </cell>
          <cell r="AJ2600" t="str">
            <v>08</v>
          </cell>
          <cell r="AK2600" t="str">
            <v>14362863</v>
          </cell>
          <cell r="AL2600">
            <v>43399</v>
          </cell>
          <cell r="AM2600" t="str">
            <v>FEMME</v>
          </cell>
          <cell r="AN2600" t="str">
            <v>Marié(e)</v>
          </cell>
          <cell r="AP2600" t="str">
            <v>8 éme Année</v>
          </cell>
          <cell r="AQ2600">
            <v>3</v>
          </cell>
          <cell r="AR2600">
            <v>1</v>
          </cell>
          <cell r="AS2600">
            <v>45940.25</v>
          </cell>
          <cell r="AT2600" t="str">
            <v>Horaire</v>
          </cell>
          <cell r="AU2600">
            <v>3.7149999999999999</v>
          </cell>
          <cell r="AV2600">
            <v>17</v>
          </cell>
          <cell r="AW2600" t="str">
            <v>00100</v>
          </cell>
          <cell r="AX2600" t="str">
            <v>00003501056</v>
          </cell>
          <cell r="AY2600">
            <v>83</v>
          </cell>
          <cell r="AZ2600" t="str">
            <v>LA POSTE</v>
          </cell>
          <cell r="BA2600" t="str">
            <v>17001000000350105683</v>
          </cell>
          <cell r="BB2600">
            <v>20</v>
          </cell>
          <cell r="BC2600" t="str">
            <v>CITE ENNASSIM SAIDA TEBORBA</v>
          </cell>
          <cell r="BD2600" t="str">
            <v>MANOUBA</v>
          </cell>
          <cell r="BG2600">
            <v>29406587</v>
          </cell>
          <cell r="BJ2600" t="str">
            <v>TEBORBA</v>
          </cell>
          <cell r="BK2600" t="str">
            <v>-</v>
          </cell>
          <cell r="BL2600" t="str">
            <v>1.1</v>
          </cell>
          <cell r="BU2600" t="str">
            <v>non-Actif</v>
          </cell>
        </row>
        <row r="2601">
          <cell r="B2601">
            <v>2661</v>
          </cell>
          <cell r="C2601" t="str">
            <v>Madame</v>
          </cell>
          <cell r="D2601" t="str">
            <v>ABIDLI NAZIHA</v>
          </cell>
          <cell r="E2601" t="str">
            <v>SAGE Tunisia</v>
          </cell>
          <cell r="F2601" t="str">
            <v>PRODUCTION</v>
          </cell>
          <cell r="G2601" t="str">
            <v>Couturière</v>
          </cell>
          <cell r="H2601" t="str">
            <v>P6 AV</v>
          </cell>
          <cell r="I2601" t="str">
            <v>ANIS SBOURI</v>
          </cell>
          <cell r="J2601" t="str">
            <v>A</v>
          </cell>
          <cell r="K2601" t="str">
            <v>DIRECTS</v>
          </cell>
          <cell r="L2601" t="str">
            <v>Variable cost at standard</v>
          </cell>
          <cell r="M2601" t="str">
            <v>Couturière</v>
          </cell>
          <cell r="N2601">
            <v>45575</v>
          </cell>
          <cell r="P2601">
            <v>-6</v>
          </cell>
          <cell r="T2601" t="str">
            <v>CDD</v>
          </cell>
          <cell r="U2601" t="str">
            <v>Contractuel</v>
          </cell>
          <cell r="V2601">
            <v>45689</v>
          </cell>
          <cell r="W2601">
            <v>45716</v>
          </cell>
          <cell r="Z2601">
            <v>45575</v>
          </cell>
          <cell r="AA2601">
            <v>10</v>
          </cell>
          <cell r="AB2601">
            <v>2024</v>
          </cell>
          <cell r="AC2601">
            <v>2028</v>
          </cell>
          <cell r="AD2601">
            <v>0.40555555555555556</v>
          </cell>
          <cell r="AE2601" t="str">
            <v>&lt; 1</v>
          </cell>
          <cell r="AF2601">
            <v>30019</v>
          </cell>
          <cell r="AG2601">
            <v>43.021917808219179</v>
          </cell>
          <cell r="AH2601" t="str">
            <v>&gt;35&lt; 45</v>
          </cell>
          <cell r="AI2601">
            <v>16282526</v>
          </cell>
          <cell r="AJ2601" t="str">
            <v>01</v>
          </cell>
          <cell r="AK2601" t="str">
            <v>09157178</v>
          </cell>
          <cell r="AL2601">
            <v>38416</v>
          </cell>
          <cell r="AM2601" t="str">
            <v>FEMME</v>
          </cell>
          <cell r="AN2601" t="str">
            <v>Marié(e)</v>
          </cell>
          <cell r="AO2601">
            <v>3</v>
          </cell>
          <cell r="AP2601" t="str">
            <v>6 éme Année</v>
          </cell>
          <cell r="AQ2601">
            <v>3</v>
          </cell>
          <cell r="AR2601">
            <v>1</v>
          </cell>
          <cell r="AS2601">
            <v>45940.25</v>
          </cell>
          <cell r="AT2601" t="str">
            <v>Horaire</v>
          </cell>
          <cell r="AU2601">
            <v>3.7149999999999999</v>
          </cell>
          <cell r="AV2601">
            <v>17</v>
          </cell>
          <cell r="AW2601">
            <v>53594</v>
          </cell>
          <cell r="AX2601" t="str">
            <v>01727148732</v>
          </cell>
          <cell r="AY2601">
            <v>56</v>
          </cell>
          <cell r="AZ2601" t="str">
            <v>LA POSTE</v>
          </cell>
          <cell r="BA2601" t="str">
            <v>17535940172714873256</v>
          </cell>
          <cell r="BB2601">
            <v>20</v>
          </cell>
          <cell r="BC2601" t="str">
            <v>BOUSETIN AL AGBA</v>
          </cell>
          <cell r="BD2601" t="str">
            <v>MANOUBA</v>
          </cell>
          <cell r="BG2601">
            <v>26290998</v>
          </cell>
          <cell r="BH2601">
            <v>22932706</v>
          </cell>
          <cell r="BJ2601" t="str">
            <v>Agba</v>
          </cell>
          <cell r="BK2601" t="str">
            <v>A-P6 AV</v>
          </cell>
          <cell r="BL2601" t="str">
            <v>1.1</v>
          </cell>
          <cell r="BT2601">
            <v>1113</v>
          </cell>
          <cell r="BU2601" t="str">
            <v>si</v>
          </cell>
        </row>
        <row r="2602">
          <cell r="B2602">
            <v>2662</v>
          </cell>
          <cell r="C2602" t="str">
            <v>Monsieur</v>
          </cell>
          <cell r="D2602" t="str">
            <v>TRABELSSI MOHAMED</v>
          </cell>
          <cell r="E2602" t="str">
            <v>SAGE Tunisia</v>
          </cell>
          <cell r="F2602" t="str">
            <v>LOGISTIQUE</v>
          </cell>
          <cell r="G2602" t="str">
            <v>MANITENTIONNAIRE</v>
          </cell>
          <cell r="H2602" t="str">
            <v>LOGISTIQUE</v>
          </cell>
          <cell r="I2602" t="str">
            <v>ADEL</v>
          </cell>
          <cell r="K2602" t="str">
            <v>INDIRECTS</v>
          </cell>
          <cell r="L2602" t="str">
            <v>Variable cost at standard</v>
          </cell>
          <cell r="M2602" t="str">
            <v>MANITENTIONNAIRE</v>
          </cell>
          <cell r="N2602">
            <v>45575</v>
          </cell>
          <cell r="P2602">
            <v>-6</v>
          </cell>
          <cell r="T2602" t="str">
            <v>CDD</v>
          </cell>
          <cell r="U2602" t="str">
            <v>Contractuel</v>
          </cell>
          <cell r="V2602">
            <v>45627</v>
          </cell>
          <cell r="W2602">
            <v>45716</v>
          </cell>
          <cell r="Z2602">
            <v>45575</v>
          </cell>
          <cell r="AA2602">
            <v>10</v>
          </cell>
          <cell r="AB2602">
            <v>2024</v>
          </cell>
          <cell r="AC2602">
            <v>2028</v>
          </cell>
          <cell r="AD2602">
            <v>0.40555555555555556</v>
          </cell>
          <cell r="AE2602" t="str">
            <v>&lt; 1</v>
          </cell>
          <cell r="AF2602">
            <v>29900</v>
          </cell>
          <cell r="AG2602">
            <v>43.347945205479455</v>
          </cell>
          <cell r="AH2602" t="str">
            <v>&gt;35&lt; 45</v>
          </cell>
          <cell r="AI2602">
            <v>17737311</v>
          </cell>
          <cell r="AJ2602" t="str">
            <v>02</v>
          </cell>
          <cell r="AK2602" t="str">
            <v>07366781</v>
          </cell>
          <cell r="AL2602">
            <v>42300</v>
          </cell>
          <cell r="AM2602" t="str">
            <v>HOMME</v>
          </cell>
          <cell r="AN2602" t="str">
            <v>Célibataire</v>
          </cell>
          <cell r="AP2602" t="str">
            <v>8 éme Année</v>
          </cell>
          <cell r="AQ2602">
            <v>3</v>
          </cell>
          <cell r="AR2602">
            <v>1</v>
          </cell>
          <cell r="AS2602">
            <v>45940.25</v>
          </cell>
          <cell r="AT2602" t="str">
            <v>Horaire</v>
          </cell>
          <cell r="AU2602">
            <v>3.778</v>
          </cell>
          <cell r="AV2602">
            <v>17</v>
          </cell>
          <cell r="AW2602" t="str">
            <v>00100</v>
          </cell>
          <cell r="AX2602" t="str">
            <v>00003451399</v>
          </cell>
          <cell r="AY2602">
            <v>62</v>
          </cell>
          <cell r="AZ2602" t="str">
            <v>LA POSTE</v>
          </cell>
          <cell r="BA2602" t="str">
            <v>17001000000345139962</v>
          </cell>
          <cell r="BB2602">
            <v>20</v>
          </cell>
          <cell r="BC2602" t="str">
            <v>CITE EL HAFSSIA BORJ EL AMRI</v>
          </cell>
          <cell r="BD2602" t="str">
            <v>MANOUBA</v>
          </cell>
          <cell r="BG2602">
            <v>99320918</v>
          </cell>
          <cell r="BJ2602" t="str">
            <v>BORJ EL AMRI</v>
          </cell>
          <cell r="BK2602" t="str">
            <v>-LOGISTIQUE</v>
          </cell>
          <cell r="BL2602" t="str">
            <v>1.2</v>
          </cell>
          <cell r="BU2602" t="str">
            <v>si</v>
          </cell>
        </row>
        <row r="2603">
          <cell r="B2603">
            <v>2663</v>
          </cell>
          <cell r="C2603" t="str">
            <v>Madame</v>
          </cell>
          <cell r="D2603" t="str">
            <v>JOUINI NOURA</v>
          </cell>
          <cell r="E2603" t="str">
            <v>SAGE Tunisia</v>
          </cell>
          <cell r="F2603" t="str">
            <v>PRODUCTION</v>
          </cell>
          <cell r="G2603" t="str">
            <v>Couturière</v>
          </cell>
          <cell r="K2603" t="str">
            <v>DIRECTS</v>
          </cell>
          <cell r="L2603" t="str">
            <v>Variable cost at standard</v>
          </cell>
          <cell r="M2603" t="str">
            <v>Couturière</v>
          </cell>
          <cell r="N2603">
            <v>45575</v>
          </cell>
          <cell r="Q2603">
            <v>45577</v>
          </cell>
          <cell r="R2603" t="str">
            <v>Probléme d'intégration</v>
          </cell>
          <cell r="T2603" t="str">
            <v>CDD</v>
          </cell>
          <cell r="U2603" t="str">
            <v>Contractuel</v>
          </cell>
          <cell r="V2603">
            <v>45575</v>
          </cell>
          <cell r="W2603">
            <v>45596</v>
          </cell>
          <cell r="Z2603">
            <v>45575</v>
          </cell>
          <cell r="AA2603">
            <v>10</v>
          </cell>
          <cell r="AB2603">
            <v>2024</v>
          </cell>
          <cell r="AC2603">
            <v>2028</v>
          </cell>
          <cell r="AD2603">
            <v>0.40555555555555556</v>
          </cell>
          <cell r="AE2603" t="str">
            <v>&lt; 1</v>
          </cell>
          <cell r="AF2603">
            <v>28348</v>
          </cell>
          <cell r="AG2603">
            <v>47.6</v>
          </cell>
          <cell r="AH2603" t="str">
            <v>&gt;45&lt; 55</v>
          </cell>
          <cell r="AI2603">
            <v>12251263</v>
          </cell>
          <cell r="AJ2603" t="str">
            <v>07</v>
          </cell>
          <cell r="AK2603" t="str">
            <v>04686127</v>
          </cell>
          <cell r="AL2603">
            <v>35762</v>
          </cell>
          <cell r="AM2603" t="str">
            <v>FEMME</v>
          </cell>
          <cell r="AN2603" t="str">
            <v>Marié(e)</v>
          </cell>
          <cell r="AO2603">
            <v>2</v>
          </cell>
          <cell r="AP2603" t="str">
            <v>6 éme Année</v>
          </cell>
          <cell r="AQ2603">
            <v>3</v>
          </cell>
          <cell r="AR2603">
            <v>1</v>
          </cell>
          <cell r="AS2603">
            <v>45940.25</v>
          </cell>
          <cell r="AT2603" t="str">
            <v>Horaire</v>
          </cell>
          <cell r="AU2603">
            <v>3.7149999999999999</v>
          </cell>
          <cell r="AV2603">
            <v>12</v>
          </cell>
          <cell r="AW2603">
            <v>40600</v>
          </cell>
          <cell r="AX2603" t="str">
            <v>00002455027</v>
          </cell>
          <cell r="AY2603">
            <v>94</v>
          </cell>
          <cell r="AZ2603" t="str">
            <v>UIB</v>
          </cell>
          <cell r="BA2603" t="str">
            <v>12406000000245502794</v>
          </cell>
          <cell r="BB2603">
            <v>20</v>
          </cell>
          <cell r="BC2603" t="str">
            <v>CITE ESALEMA ZAHROUNI</v>
          </cell>
          <cell r="BD2603" t="str">
            <v>TUNIS</v>
          </cell>
          <cell r="BG2603">
            <v>26552437</v>
          </cell>
          <cell r="BH2603">
            <v>92843758</v>
          </cell>
          <cell r="BJ2603" t="str">
            <v>ZAHROUNI</v>
          </cell>
          <cell r="BK2603" t="str">
            <v>-</v>
          </cell>
          <cell r="BL2603" t="str">
            <v>1.1</v>
          </cell>
          <cell r="BU2603" t="str">
            <v>non-Actif</v>
          </cell>
        </row>
        <row r="2604">
          <cell r="B2604">
            <v>2664</v>
          </cell>
          <cell r="C2604" t="str">
            <v>Madame</v>
          </cell>
          <cell r="D2604" t="str">
            <v>RAZKI MAROUA</v>
          </cell>
          <cell r="E2604" t="str">
            <v>SAGE Tunisia</v>
          </cell>
          <cell r="F2604" t="str">
            <v>PRODUCTION</v>
          </cell>
          <cell r="G2604" t="str">
            <v>Couturière</v>
          </cell>
          <cell r="H2604" t="str">
            <v>P6 AV</v>
          </cell>
          <cell r="I2604" t="str">
            <v>EL KADRI MARIEM</v>
          </cell>
          <cell r="J2604" t="str">
            <v>A</v>
          </cell>
          <cell r="K2604" t="str">
            <v>DIRECTS</v>
          </cell>
          <cell r="L2604" t="str">
            <v>Variable cost at standard</v>
          </cell>
          <cell r="M2604" t="str">
            <v>Couturière</v>
          </cell>
          <cell r="N2604">
            <v>45575</v>
          </cell>
          <cell r="P2604">
            <v>-6</v>
          </cell>
          <cell r="T2604" t="str">
            <v>CDD</v>
          </cell>
          <cell r="U2604" t="str">
            <v>Contractuel</v>
          </cell>
          <cell r="V2604">
            <v>45689</v>
          </cell>
          <cell r="W2604">
            <v>45716</v>
          </cell>
          <cell r="Z2604">
            <v>45575</v>
          </cell>
          <cell r="AA2604">
            <v>10</v>
          </cell>
          <cell r="AB2604">
            <v>2024</v>
          </cell>
          <cell r="AC2604">
            <v>2028</v>
          </cell>
          <cell r="AD2604">
            <v>0.40555555555555556</v>
          </cell>
          <cell r="AE2604" t="str">
            <v>&lt; 1</v>
          </cell>
          <cell r="AF2604">
            <v>31914</v>
          </cell>
          <cell r="AG2604">
            <v>37.830136986301369</v>
          </cell>
          <cell r="AH2604" t="str">
            <v>&gt;35&lt; 45</v>
          </cell>
          <cell r="AI2604">
            <v>12498121</v>
          </cell>
          <cell r="AJ2604" t="str">
            <v>06</v>
          </cell>
          <cell r="AK2604" t="str">
            <v>04730175</v>
          </cell>
          <cell r="AL2604">
            <v>42989</v>
          </cell>
          <cell r="AM2604" t="str">
            <v>FEMME</v>
          </cell>
          <cell r="AN2604" t="str">
            <v>Marié(e)</v>
          </cell>
          <cell r="AO2604">
            <v>1</v>
          </cell>
          <cell r="AP2604" t="str">
            <v>7 éme Année Formation Couture</v>
          </cell>
          <cell r="AQ2604">
            <v>3</v>
          </cell>
          <cell r="AR2604">
            <v>1</v>
          </cell>
          <cell r="AS2604">
            <v>45940.25</v>
          </cell>
          <cell r="AT2604" t="str">
            <v>Horaire</v>
          </cell>
          <cell r="AU2604">
            <v>3.7149999999999999</v>
          </cell>
          <cell r="AV2604">
            <v>12</v>
          </cell>
          <cell r="AW2604">
            <v>40600</v>
          </cell>
          <cell r="AX2604" t="str">
            <v>00002454994</v>
          </cell>
          <cell r="AY2604">
            <v>96</v>
          </cell>
          <cell r="AZ2604" t="str">
            <v>UIB</v>
          </cell>
          <cell r="BA2604" t="str">
            <v>12406000000245499496</v>
          </cell>
          <cell r="BB2604">
            <v>20</v>
          </cell>
          <cell r="BC2604" t="str">
            <v>RUE 69 BOUGATFA ZAHROUNI</v>
          </cell>
          <cell r="BD2604" t="str">
            <v>TUNIS</v>
          </cell>
          <cell r="BG2604">
            <v>50711498</v>
          </cell>
          <cell r="BH2604">
            <v>50708573</v>
          </cell>
          <cell r="BJ2604" t="str">
            <v>ZAHROUNI</v>
          </cell>
          <cell r="BK2604" t="str">
            <v>A-P6 AV</v>
          </cell>
          <cell r="BL2604" t="str">
            <v>1.1</v>
          </cell>
          <cell r="BT2604">
            <v>1115</v>
          </cell>
          <cell r="BU2604" t="str">
            <v>si</v>
          </cell>
        </row>
        <row r="2605">
          <cell r="B2605">
            <v>2665</v>
          </cell>
          <cell r="C2605" t="str">
            <v>Madame</v>
          </cell>
          <cell r="D2605" t="str">
            <v>HAMMAMI HOUDA</v>
          </cell>
          <cell r="E2605" t="str">
            <v>SAGE Tunisia</v>
          </cell>
          <cell r="F2605" t="str">
            <v>PRODUCTION</v>
          </cell>
          <cell r="G2605" t="str">
            <v>Couturière</v>
          </cell>
          <cell r="H2605" t="str">
            <v>P6 AV</v>
          </cell>
          <cell r="I2605" t="str">
            <v>EL KADRI MARIEM</v>
          </cell>
          <cell r="J2605" t="str">
            <v>A</v>
          </cell>
          <cell r="K2605" t="str">
            <v>DIRECTS</v>
          </cell>
          <cell r="L2605" t="str">
            <v>Variable cost at standard</v>
          </cell>
          <cell r="M2605" t="str">
            <v>Couturière</v>
          </cell>
          <cell r="N2605">
            <v>45575</v>
          </cell>
          <cell r="P2605">
            <v>-6</v>
          </cell>
          <cell r="T2605" t="str">
            <v>CDD</v>
          </cell>
          <cell r="U2605" t="str">
            <v>Contractuel</v>
          </cell>
          <cell r="V2605">
            <v>45689</v>
          </cell>
          <cell r="W2605">
            <v>45716</v>
          </cell>
          <cell r="Z2605">
            <v>45575</v>
          </cell>
          <cell r="AA2605">
            <v>10</v>
          </cell>
          <cell r="AB2605">
            <v>2024</v>
          </cell>
          <cell r="AC2605">
            <v>2028</v>
          </cell>
          <cell r="AD2605">
            <v>0.40555555555555556</v>
          </cell>
          <cell r="AE2605" t="str">
            <v>&lt; 1</v>
          </cell>
          <cell r="AF2605">
            <v>28284</v>
          </cell>
          <cell r="AG2605">
            <v>47.775342465753425</v>
          </cell>
          <cell r="AH2605" t="str">
            <v>&gt;45&lt; 55</v>
          </cell>
          <cell r="AI2605">
            <v>12050907</v>
          </cell>
          <cell r="AJ2605" t="str">
            <v>05</v>
          </cell>
          <cell r="AK2605" t="str">
            <v>07289443</v>
          </cell>
          <cell r="AL2605">
            <v>43887</v>
          </cell>
          <cell r="AM2605" t="str">
            <v>FEMME</v>
          </cell>
          <cell r="AN2605" t="str">
            <v>Marié(e)</v>
          </cell>
          <cell r="AO2605">
            <v>3</v>
          </cell>
          <cell r="AP2605" t="str">
            <v>6 éme Année</v>
          </cell>
          <cell r="AQ2605">
            <v>3</v>
          </cell>
          <cell r="AR2605">
            <v>1</v>
          </cell>
          <cell r="AS2605">
            <v>45940.25</v>
          </cell>
          <cell r="AT2605" t="str">
            <v>Horaire</v>
          </cell>
          <cell r="AU2605">
            <v>3.7149999999999999</v>
          </cell>
          <cell r="AV2605">
            <v>17</v>
          </cell>
          <cell r="AW2605" t="str">
            <v>00100</v>
          </cell>
          <cell r="AX2605" t="str">
            <v>00003500224</v>
          </cell>
          <cell r="AY2605">
            <v>57</v>
          </cell>
          <cell r="AZ2605" t="str">
            <v>LA POSTE</v>
          </cell>
          <cell r="BA2605" t="str">
            <v>17001000000350022457</v>
          </cell>
          <cell r="BB2605">
            <v>20</v>
          </cell>
          <cell r="BC2605" t="str">
            <v>GHDIR EL GOLLA HRAIRIA</v>
          </cell>
          <cell r="BD2605" t="str">
            <v>TUNIS</v>
          </cell>
          <cell r="BG2605">
            <v>50717668</v>
          </cell>
          <cell r="BH2605">
            <v>58872730</v>
          </cell>
          <cell r="BJ2605" t="str">
            <v>GHDIR EL GOLLA</v>
          </cell>
          <cell r="BK2605" t="str">
            <v>A-P6 AV</v>
          </cell>
          <cell r="BL2605" t="str">
            <v>1.1</v>
          </cell>
          <cell r="BT2605">
            <v>1116</v>
          </cell>
          <cell r="BU2605" t="str">
            <v>si</v>
          </cell>
        </row>
        <row r="2606">
          <cell r="B2606">
            <v>2666</v>
          </cell>
          <cell r="C2606" t="str">
            <v>Madame</v>
          </cell>
          <cell r="D2606" t="str">
            <v>LAMOUCHI LINDA</v>
          </cell>
          <cell r="E2606" t="str">
            <v>SAGE Tunisia</v>
          </cell>
          <cell r="F2606" t="str">
            <v>PRODUCTION</v>
          </cell>
          <cell r="G2606" t="str">
            <v>Contrôle Qualité</v>
          </cell>
          <cell r="H2606">
            <v>520</v>
          </cell>
          <cell r="I2606" t="str">
            <v>MABROUK BEN MOUSSA</v>
          </cell>
          <cell r="J2606" t="str">
            <v>A</v>
          </cell>
          <cell r="K2606" t="str">
            <v>INDIRECTS</v>
          </cell>
          <cell r="L2606" t="str">
            <v>Variable cost at standard</v>
          </cell>
          <cell r="M2606" t="str">
            <v>Contrôle Qualité</v>
          </cell>
          <cell r="N2606">
            <v>45575</v>
          </cell>
          <cell r="Q2606">
            <v>45576</v>
          </cell>
          <cell r="R2606" t="str">
            <v>nouvelle opportunité</v>
          </cell>
          <cell r="T2606" t="str">
            <v>CDD</v>
          </cell>
          <cell r="U2606" t="str">
            <v>Contractuel</v>
          </cell>
          <cell r="V2606">
            <v>45575</v>
          </cell>
          <cell r="W2606">
            <v>45596</v>
          </cell>
          <cell r="Z2606">
            <v>45575</v>
          </cell>
          <cell r="AA2606">
            <v>10</v>
          </cell>
          <cell r="AB2606">
            <v>2024</v>
          </cell>
          <cell r="AC2606">
            <v>2028</v>
          </cell>
          <cell r="AD2606">
            <v>0.40555555555555556</v>
          </cell>
          <cell r="AE2606" t="str">
            <v>&lt; 1</v>
          </cell>
          <cell r="AF2606">
            <v>37320</v>
          </cell>
          <cell r="AG2606">
            <v>23.019178082191782</v>
          </cell>
          <cell r="AH2606" t="str">
            <v>&lt; 25</v>
          </cell>
          <cell r="AI2606">
            <v>17443452</v>
          </cell>
          <cell r="AJ2606" t="str">
            <v>06</v>
          </cell>
          <cell r="AK2606" t="str">
            <v>14366943</v>
          </cell>
          <cell r="AL2606">
            <v>45029</v>
          </cell>
          <cell r="AM2606" t="str">
            <v>FEMME</v>
          </cell>
          <cell r="AN2606" t="str">
            <v>Célibataire</v>
          </cell>
          <cell r="AP2606" t="str">
            <v>BAC+BTP Douanière</v>
          </cell>
          <cell r="AQ2606">
            <v>3</v>
          </cell>
          <cell r="AR2606">
            <v>1</v>
          </cell>
          <cell r="AS2606">
            <v>45940.25</v>
          </cell>
          <cell r="AT2606" t="str">
            <v>Horaire</v>
          </cell>
          <cell r="AU2606">
            <v>3.8780000000000001</v>
          </cell>
          <cell r="AV2606">
            <v>17</v>
          </cell>
          <cell r="AW2606" t="str">
            <v>00100</v>
          </cell>
          <cell r="AX2606" t="str">
            <v>00003448332</v>
          </cell>
          <cell r="AY2606">
            <v>48</v>
          </cell>
          <cell r="AZ2606" t="str">
            <v>LA POSTE</v>
          </cell>
          <cell r="BA2606" t="str">
            <v>17001000000344833248</v>
          </cell>
          <cell r="BB2606">
            <v>20</v>
          </cell>
          <cell r="BC2606" t="str">
            <v>12 RUE AMILCAR CHEBAOU OUED ELIL</v>
          </cell>
          <cell r="BD2606" t="str">
            <v>MANOUBA</v>
          </cell>
          <cell r="BG2606">
            <v>92897374</v>
          </cell>
          <cell r="BH2606">
            <v>50661930</v>
          </cell>
          <cell r="BJ2606" t="str">
            <v>OUED ELIL</v>
          </cell>
          <cell r="BK2606" t="str">
            <v>A-520</v>
          </cell>
          <cell r="BL2606" t="str">
            <v>1.3</v>
          </cell>
          <cell r="BU2606" t="str">
            <v>non-Actif</v>
          </cell>
        </row>
        <row r="2607">
          <cell r="B2607">
            <v>2667</v>
          </cell>
          <cell r="C2607" t="str">
            <v>Madame</v>
          </cell>
          <cell r="D2607" t="str">
            <v>LAMOUCHI FERIEL</v>
          </cell>
          <cell r="E2607" t="str">
            <v>SAGE Tunisia</v>
          </cell>
          <cell r="F2607" t="str">
            <v>PRODUCTION</v>
          </cell>
          <cell r="G2607" t="str">
            <v>Contrôle Qualité</v>
          </cell>
          <cell r="H2607" t="str">
            <v>P7 AR</v>
          </cell>
          <cell r="I2607" t="str">
            <v>SAFA</v>
          </cell>
          <cell r="J2607" t="str">
            <v>A</v>
          </cell>
          <cell r="K2607" t="str">
            <v>INDIRECTS</v>
          </cell>
          <cell r="L2607" t="str">
            <v>Variable cost at standard</v>
          </cell>
          <cell r="M2607" t="str">
            <v>Contrôle Qualité</v>
          </cell>
          <cell r="N2607">
            <v>45575</v>
          </cell>
          <cell r="P2607">
            <v>-6</v>
          </cell>
          <cell r="T2607" t="str">
            <v>CDD</v>
          </cell>
          <cell r="U2607" t="str">
            <v>Contractuel</v>
          </cell>
          <cell r="V2607">
            <v>45689</v>
          </cell>
          <cell r="W2607">
            <v>45716</v>
          </cell>
          <cell r="Z2607">
            <v>45575</v>
          </cell>
          <cell r="AA2607">
            <v>10</v>
          </cell>
          <cell r="AB2607">
            <v>2024</v>
          </cell>
          <cell r="AC2607">
            <v>2028</v>
          </cell>
          <cell r="AD2607">
            <v>0.40555555555555556</v>
          </cell>
          <cell r="AE2607" t="str">
            <v>&lt; 1</v>
          </cell>
          <cell r="AF2607">
            <v>37977</v>
          </cell>
          <cell r="AG2607">
            <v>21.219178082191782</v>
          </cell>
          <cell r="AH2607" t="str">
            <v>&lt; 25</v>
          </cell>
          <cell r="AI2607">
            <v>17581164</v>
          </cell>
          <cell r="AJ2607" t="str">
            <v>02</v>
          </cell>
          <cell r="AK2607" t="str">
            <v>14373738</v>
          </cell>
          <cell r="AL2607">
            <v>45036</v>
          </cell>
          <cell r="AM2607" t="str">
            <v>FEMME</v>
          </cell>
          <cell r="AN2607" t="str">
            <v>Célibataire</v>
          </cell>
          <cell r="AP2607" t="str">
            <v>BAC</v>
          </cell>
          <cell r="AQ2607">
            <v>3</v>
          </cell>
          <cell r="AR2607">
            <v>1</v>
          </cell>
          <cell r="AS2607">
            <v>45940.25</v>
          </cell>
          <cell r="AT2607" t="str">
            <v>Horaire</v>
          </cell>
          <cell r="AU2607">
            <v>3.8780000000000001</v>
          </cell>
          <cell r="AV2607">
            <v>17</v>
          </cell>
          <cell r="AW2607">
            <v>53594</v>
          </cell>
          <cell r="AX2607" t="str">
            <v>01743289171</v>
          </cell>
          <cell r="AY2607">
            <v>72</v>
          </cell>
          <cell r="AZ2607" t="str">
            <v>LA POSTE</v>
          </cell>
          <cell r="BA2607" t="str">
            <v>17535940174328917172</v>
          </cell>
          <cell r="BB2607">
            <v>20</v>
          </cell>
          <cell r="BC2607" t="str">
            <v>12 RUE AMILCAR CHEBAOU OUED ELIL</v>
          </cell>
          <cell r="BD2607" t="str">
            <v>MANOUBA</v>
          </cell>
          <cell r="BG2607">
            <v>22854440</v>
          </cell>
          <cell r="BH2607">
            <v>97748816</v>
          </cell>
          <cell r="BJ2607" t="str">
            <v>OUED ELIL</v>
          </cell>
          <cell r="BK2607" t="str">
            <v>A-P7 AR</v>
          </cell>
          <cell r="BL2607" t="str">
            <v>1.3</v>
          </cell>
          <cell r="BT2607">
            <v>1117</v>
          </cell>
          <cell r="BU2607" t="str">
            <v>si</v>
          </cell>
        </row>
        <row r="2608">
          <cell r="B2608">
            <v>2668</v>
          </cell>
          <cell r="C2608" t="str">
            <v>Madame</v>
          </cell>
          <cell r="D2608" t="str">
            <v>DRIDI FATEN</v>
          </cell>
          <cell r="E2608" t="str">
            <v>SAGE Tunisia</v>
          </cell>
          <cell r="F2608" t="str">
            <v>PRODUCTION</v>
          </cell>
          <cell r="G2608" t="str">
            <v>Couturière</v>
          </cell>
          <cell r="H2608" t="str">
            <v>P6 AV</v>
          </cell>
          <cell r="I2608" t="str">
            <v>EL KADRI MARIEM</v>
          </cell>
          <cell r="J2608" t="str">
            <v>A</v>
          </cell>
          <cell r="K2608" t="str">
            <v>DIRECTS</v>
          </cell>
          <cell r="L2608" t="str">
            <v>Variable cost at standard</v>
          </cell>
          <cell r="M2608" t="str">
            <v>Couturière</v>
          </cell>
          <cell r="N2608">
            <v>45575</v>
          </cell>
          <cell r="P2608">
            <v>-6</v>
          </cell>
          <cell r="T2608" t="str">
            <v>CDD</v>
          </cell>
          <cell r="U2608" t="str">
            <v>Contractuel</v>
          </cell>
          <cell r="V2608">
            <v>45689</v>
          </cell>
          <cell r="W2608">
            <v>45716</v>
          </cell>
          <cell r="Z2608">
            <v>45575</v>
          </cell>
          <cell r="AA2608">
            <v>10</v>
          </cell>
          <cell r="AB2608">
            <v>2024</v>
          </cell>
          <cell r="AC2608">
            <v>2028</v>
          </cell>
          <cell r="AD2608">
            <v>0.40555555555555556</v>
          </cell>
          <cell r="AE2608" t="str">
            <v>&lt; 1</v>
          </cell>
          <cell r="AF2608">
            <v>29280</v>
          </cell>
          <cell r="AG2608">
            <v>45.046575342465751</v>
          </cell>
          <cell r="AH2608" t="str">
            <v>&gt;45&lt; 55</v>
          </cell>
          <cell r="AI2608">
            <v>12250966</v>
          </cell>
          <cell r="AJ2608" t="str">
            <v>09</v>
          </cell>
          <cell r="AK2608" t="str">
            <v>07335386</v>
          </cell>
          <cell r="AL2608">
            <v>36122</v>
          </cell>
          <cell r="AM2608" t="str">
            <v>FEMME</v>
          </cell>
          <cell r="AN2608" t="str">
            <v>Marié(e)</v>
          </cell>
          <cell r="AP2608" t="str">
            <v>6 éme Année</v>
          </cell>
          <cell r="AQ2608">
            <v>3</v>
          </cell>
          <cell r="AR2608">
            <v>1</v>
          </cell>
          <cell r="AS2608">
            <v>45940.25</v>
          </cell>
          <cell r="AT2608" t="str">
            <v>Horaire</v>
          </cell>
          <cell r="AU2608">
            <v>3.7149999999999999</v>
          </cell>
          <cell r="AV2608">
            <v>17</v>
          </cell>
          <cell r="AW2608" t="str">
            <v>00100</v>
          </cell>
          <cell r="AX2608" t="str">
            <v>00003508827</v>
          </cell>
          <cell r="AY2608">
            <v>50</v>
          </cell>
          <cell r="AZ2608" t="str">
            <v>LA POSTE</v>
          </cell>
          <cell r="BA2608" t="str">
            <v>17001000000350882750</v>
          </cell>
          <cell r="BB2608">
            <v>20</v>
          </cell>
          <cell r="BC2608" t="str">
            <v>SAAIDA TEBEOURBA</v>
          </cell>
          <cell r="BD2608" t="str">
            <v>MANOUBA</v>
          </cell>
          <cell r="BG2608">
            <v>53660436</v>
          </cell>
          <cell r="BH2608">
            <v>55302923</v>
          </cell>
          <cell r="BJ2608" t="str">
            <v>TEBORBA</v>
          </cell>
          <cell r="BK2608" t="str">
            <v>A-P6 AV</v>
          </cell>
          <cell r="BL2608" t="str">
            <v>1.1</v>
          </cell>
          <cell r="BT2608">
            <v>1118</v>
          </cell>
          <cell r="BU2608" t="str">
            <v>si</v>
          </cell>
        </row>
        <row r="2609">
          <cell r="B2609">
            <v>2669</v>
          </cell>
          <cell r="C2609" t="str">
            <v>Madame</v>
          </cell>
          <cell r="D2609" t="str">
            <v>ARFAOUI DORSAF</v>
          </cell>
          <cell r="E2609" t="str">
            <v>SAGE Tunisia</v>
          </cell>
          <cell r="F2609" t="str">
            <v>PRODUCTION</v>
          </cell>
          <cell r="G2609" t="str">
            <v>Contrôle Qualité</v>
          </cell>
          <cell r="H2609" t="str">
            <v>P7 AR</v>
          </cell>
          <cell r="I2609" t="str">
            <v>FAYCEL</v>
          </cell>
          <cell r="J2609" t="str">
            <v>B</v>
          </cell>
          <cell r="K2609" t="str">
            <v>INDIRECTS</v>
          </cell>
          <cell r="L2609" t="str">
            <v>Variable cost at standard</v>
          </cell>
          <cell r="M2609" t="str">
            <v>Contrôle Qualité</v>
          </cell>
          <cell r="N2609">
            <v>45575</v>
          </cell>
          <cell r="Q2609">
            <v>45575</v>
          </cell>
          <cell r="R2609" t="str">
            <v>probléme de transport</v>
          </cell>
          <cell r="T2609" t="str">
            <v>CDD</v>
          </cell>
          <cell r="U2609" t="str">
            <v>Contractuel</v>
          </cell>
          <cell r="V2609">
            <v>45575</v>
          </cell>
          <cell r="W2609">
            <v>45596</v>
          </cell>
          <cell r="Z2609">
            <v>45575</v>
          </cell>
          <cell r="AA2609">
            <v>10</v>
          </cell>
          <cell r="AB2609">
            <v>2024</v>
          </cell>
          <cell r="AC2609">
            <v>2028</v>
          </cell>
          <cell r="AD2609">
            <v>0.40555555555555556</v>
          </cell>
          <cell r="AE2609" t="str">
            <v>&lt; 1</v>
          </cell>
          <cell r="AF2609">
            <v>36287</v>
          </cell>
          <cell r="AG2609">
            <v>25.849315068493151</v>
          </cell>
          <cell r="AH2609" t="str">
            <v>&gt;25&lt; 35</v>
          </cell>
          <cell r="AK2609" t="str">
            <v>14454838</v>
          </cell>
          <cell r="AL2609">
            <v>45289</v>
          </cell>
          <cell r="AM2609" t="str">
            <v>FEMME</v>
          </cell>
          <cell r="AN2609" t="str">
            <v>Célibataire</v>
          </cell>
          <cell r="AP2609" t="str">
            <v>BTS EN L'INDUSTRIE DE TEXTILE</v>
          </cell>
          <cell r="AQ2609">
            <v>3</v>
          </cell>
          <cell r="AR2609">
            <v>1</v>
          </cell>
          <cell r="AS2609">
            <v>45940.25</v>
          </cell>
          <cell r="AT2609" t="str">
            <v>Horaire</v>
          </cell>
          <cell r="AU2609">
            <v>3.8780000000000001</v>
          </cell>
          <cell r="AV2609">
            <v>17</v>
          </cell>
          <cell r="AW2609" t="str">
            <v>00100</v>
          </cell>
          <cell r="AX2609" t="str">
            <v>00003429962</v>
          </cell>
          <cell r="AY2609">
            <v>62</v>
          </cell>
          <cell r="AZ2609" t="str">
            <v>LA POSTE</v>
          </cell>
          <cell r="BA2609" t="str">
            <v>17001000000342996262</v>
          </cell>
          <cell r="BB2609">
            <v>20</v>
          </cell>
          <cell r="BC2609" t="str">
            <v>CITE ETADHAMEN</v>
          </cell>
          <cell r="BD2609" t="str">
            <v>TUNIS</v>
          </cell>
          <cell r="BG2609">
            <v>96033034</v>
          </cell>
          <cell r="BJ2609" t="str">
            <v>ETTADHAMEN</v>
          </cell>
          <cell r="BK2609" t="str">
            <v>B-P7 AR</v>
          </cell>
          <cell r="BL2609" t="str">
            <v>1.3</v>
          </cell>
          <cell r="BU2609" t="str">
            <v>non-Actif</v>
          </cell>
        </row>
        <row r="2610">
          <cell r="B2610">
            <v>2670</v>
          </cell>
          <cell r="C2610" t="str">
            <v>Madame</v>
          </cell>
          <cell r="D2610" t="str">
            <v xml:space="preserve">NSIRI HAJER </v>
          </cell>
          <cell r="E2610" t="str">
            <v>SAGE Tunisia</v>
          </cell>
          <cell r="F2610" t="str">
            <v>PRODUCTION</v>
          </cell>
          <cell r="G2610" t="str">
            <v>Contrôle Qualité</v>
          </cell>
          <cell r="H2610" t="str">
            <v>CR3</v>
          </cell>
          <cell r="I2610" t="str">
            <v>Fakhri</v>
          </cell>
          <cell r="J2610" t="str">
            <v>A</v>
          </cell>
          <cell r="K2610" t="str">
            <v>INDIRECTS</v>
          </cell>
          <cell r="L2610" t="str">
            <v>Variable cost at standard</v>
          </cell>
          <cell r="M2610" t="str">
            <v>Contrôle Qualité</v>
          </cell>
          <cell r="N2610">
            <v>45575</v>
          </cell>
          <cell r="P2610">
            <v>-6</v>
          </cell>
          <cell r="T2610" t="str">
            <v>CDD</v>
          </cell>
          <cell r="U2610" t="str">
            <v>Contractuel</v>
          </cell>
          <cell r="V2610">
            <v>45689</v>
          </cell>
          <cell r="W2610">
            <v>45716</v>
          </cell>
          <cell r="Z2610">
            <v>45575</v>
          </cell>
          <cell r="AA2610">
            <v>10</v>
          </cell>
          <cell r="AB2610">
            <v>2024</v>
          </cell>
          <cell r="AC2610">
            <v>2028</v>
          </cell>
          <cell r="AD2610">
            <v>0.40555555555555556</v>
          </cell>
          <cell r="AE2610" t="str">
            <v>&lt; 1</v>
          </cell>
          <cell r="AF2610">
            <v>37075</v>
          </cell>
          <cell r="AG2610">
            <v>23.69041095890411</v>
          </cell>
          <cell r="AH2610" t="str">
            <v>&lt; 25</v>
          </cell>
          <cell r="AI2610">
            <v>17581328</v>
          </cell>
          <cell r="AJ2610" t="str">
            <v>05</v>
          </cell>
          <cell r="AK2610" t="str">
            <v>13032536</v>
          </cell>
          <cell r="AL2610">
            <v>44221</v>
          </cell>
          <cell r="AM2610" t="str">
            <v>FEMME</v>
          </cell>
          <cell r="AN2610" t="str">
            <v>Célibataire</v>
          </cell>
          <cell r="AP2610" t="str">
            <v>BAC</v>
          </cell>
          <cell r="AQ2610">
            <v>3</v>
          </cell>
          <cell r="AR2610">
            <v>1</v>
          </cell>
          <cell r="AS2610">
            <v>45940.25</v>
          </cell>
          <cell r="AT2610" t="str">
            <v>Horaire</v>
          </cell>
          <cell r="AU2610">
            <v>3.8780000000000001</v>
          </cell>
          <cell r="AV2610">
            <v>17</v>
          </cell>
          <cell r="AW2610" t="str">
            <v>00100</v>
          </cell>
          <cell r="AX2610" t="str">
            <v>00003509870</v>
          </cell>
          <cell r="AY2610">
            <v>25</v>
          </cell>
          <cell r="AZ2610" t="str">
            <v>LA POSTE</v>
          </cell>
          <cell r="BA2610" t="str">
            <v>17001000000350987025</v>
          </cell>
          <cell r="BB2610">
            <v>20</v>
          </cell>
          <cell r="BC2610" t="str">
            <v>18 RUE 4680 ZAHROUNI</v>
          </cell>
          <cell r="BD2610" t="str">
            <v>TUNIS</v>
          </cell>
          <cell r="BG2610">
            <v>20828099</v>
          </cell>
          <cell r="BJ2610" t="str">
            <v>ZAHROUNI</v>
          </cell>
          <cell r="BK2610" t="str">
            <v>A-CR3</v>
          </cell>
          <cell r="BL2610" t="str">
            <v>1.3</v>
          </cell>
          <cell r="BT2610">
            <v>1121</v>
          </cell>
          <cell r="BU2610" t="str">
            <v>si</v>
          </cell>
        </row>
        <row r="2611">
          <cell r="B2611">
            <v>2671</v>
          </cell>
          <cell r="C2611" t="str">
            <v>Madame</v>
          </cell>
          <cell r="D2611" t="str">
            <v>OUERGHI TAYSSIR</v>
          </cell>
          <cell r="E2611" t="str">
            <v>SAGE Tunisia</v>
          </cell>
          <cell r="F2611" t="str">
            <v>PRODUCTION</v>
          </cell>
          <cell r="G2611" t="str">
            <v>CAMPO</v>
          </cell>
          <cell r="H2611" t="str">
            <v>P6 AV</v>
          </cell>
          <cell r="I2611" t="str">
            <v>SAFA</v>
          </cell>
          <cell r="J2611" t="str">
            <v>B</v>
          </cell>
          <cell r="K2611" t="str">
            <v>DIRECTS</v>
          </cell>
          <cell r="L2611" t="str">
            <v>Variable cost at standard</v>
          </cell>
          <cell r="M2611" t="str">
            <v>CAMPO</v>
          </cell>
          <cell r="N2611">
            <v>45577</v>
          </cell>
          <cell r="P2611">
            <v>-6</v>
          </cell>
          <cell r="T2611" t="str">
            <v>CDD</v>
          </cell>
          <cell r="U2611" t="str">
            <v>Contractuel</v>
          </cell>
          <cell r="V2611">
            <v>45689</v>
          </cell>
          <cell r="W2611">
            <v>45716</v>
          </cell>
          <cell r="Z2611">
            <v>45577</v>
          </cell>
          <cell r="AA2611">
            <v>10</v>
          </cell>
          <cell r="AB2611">
            <v>2024</v>
          </cell>
          <cell r="AC2611">
            <v>2028</v>
          </cell>
          <cell r="AD2611">
            <v>0.4</v>
          </cell>
          <cell r="AE2611" t="str">
            <v>&lt; 1</v>
          </cell>
          <cell r="AF2611">
            <v>38024</v>
          </cell>
          <cell r="AG2611">
            <v>21.090410958904108</v>
          </cell>
          <cell r="AH2611" t="str">
            <v>&lt; 25</v>
          </cell>
          <cell r="AK2611" t="str">
            <v>14539746</v>
          </cell>
          <cell r="AL2611">
            <v>45120</v>
          </cell>
          <cell r="AM2611" t="str">
            <v>FEMME</v>
          </cell>
          <cell r="AN2611" t="str">
            <v>Célibataire</v>
          </cell>
          <cell r="AP2611" t="str">
            <v>1 ère Année  Secondaire</v>
          </cell>
          <cell r="AQ2611">
            <v>3</v>
          </cell>
          <cell r="AR2611">
            <v>1</v>
          </cell>
          <cell r="AS2611">
            <v>45942.25</v>
          </cell>
          <cell r="AT2611" t="str">
            <v>Horaire</v>
          </cell>
          <cell r="AU2611">
            <v>3.7149999999999999</v>
          </cell>
          <cell r="AV2611">
            <v>17</v>
          </cell>
          <cell r="AW2611" t="str">
            <v>00100</v>
          </cell>
          <cell r="AX2611" t="str">
            <v>00003458857</v>
          </cell>
          <cell r="AY2611">
            <v>95</v>
          </cell>
          <cell r="AZ2611" t="str">
            <v>LA POSTE</v>
          </cell>
          <cell r="BA2611" t="str">
            <v>17001000000345885795</v>
          </cell>
          <cell r="BB2611">
            <v>20</v>
          </cell>
          <cell r="BC2611" t="str">
            <v>CITE BASSATIN MNIHLA</v>
          </cell>
          <cell r="BD2611" t="str">
            <v>ARIANA</v>
          </cell>
          <cell r="BG2611">
            <v>54153764</v>
          </cell>
          <cell r="BJ2611" t="str">
            <v>CITE BASSATIN MNIHLA</v>
          </cell>
          <cell r="BK2611" t="str">
            <v>B-P6 AV</v>
          </cell>
          <cell r="BL2611" t="str">
            <v>1.1</v>
          </cell>
          <cell r="BT2611">
            <v>1124</v>
          </cell>
          <cell r="BU2611" t="str">
            <v>si</v>
          </cell>
        </row>
        <row r="2612">
          <cell r="B2612">
            <v>2672</v>
          </cell>
          <cell r="C2612" t="str">
            <v>Madame</v>
          </cell>
          <cell r="D2612" t="str">
            <v>JLASSI HASSNA</v>
          </cell>
          <cell r="E2612" t="str">
            <v>SAGE Tunisia</v>
          </cell>
          <cell r="F2612" t="str">
            <v>PRODUCTION</v>
          </cell>
          <cell r="G2612" t="str">
            <v>Contrôle Qualité</v>
          </cell>
          <cell r="H2612" t="str">
            <v>P7 AR</v>
          </cell>
          <cell r="I2612" t="str">
            <v>FAYCEL</v>
          </cell>
          <cell r="J2612" t="str">
            <v>B</v>
          </cell>
          <cell r="K2612" t="str">
            <v>INDIRECTS</v>
          </cell>
          <cell r="L2612" t="str">
            <v>Variable cost at standard</v>
          </cell>
          <cell r="M2612" t="str">
            <v>Contrôle Qualité</v>
          </cell>
          <cell r="N2612">
            <v>45575</v>
          </cell>
          <cell r="P2612">
            <v>-6</v>
          </cell>
          <cell r="T2612" t="str">
            <v>CDD</v>
          </cell>
          <cell r="U2612" t="str">
            <v>Contractuel</v>
          </cell>
          <cell r="V2612">
            <v>45689</v>
          </cell>
          <cell r="W2612">
            <v>45716</v>
          </cell>
          <cell r="Z2612">
            <v>45575</v>
          </cell>
          <cell r="AA2612">
            <v>10</v>
          </cell>
          <cell r="AB2612">
            <v>2024</v>
          </cell>
          <cell r="AC2612">
            <v>2028</v>
          </cell>
          <cell r="AD2612">
            <v>0.40555555555555556</v>
          </cell>
          <cell r="AE2612" t="str">
            <v>&lt; 1</v>
          </cell>
          <cell r="AF2612">
            <v>31833</v>
          </cell>
          <cell r="AG2612">
            <v>38.052054794520551</v>
          </cell>
          <cell r="AH2612" t="str">
            <v>&gt;35&lt; 45</v>
          </cell>
          <cell r="AI2612">
            <v>17216830</v>
          </cell>
          <cell r="AJ2612" t="str">
            <v>09</v>
          </cell>
          <cell r="AK2612" t="str">
            <v>09514538</v>
          </cell>
          <cell r="AL2612">
            <v>40893</v>
          </cell>
          <cell r="AM2612" t="str">
            <v>FEMME</v>
          </cell>
          <cell r="AN2612" t="str">
            <v>Marié(e)</v>
          </cell>
          <cell r="AP2612" t="str">
            <v>BAC</v>
          </cell>
          <cell r="AQ2612">
            <v>3</v>
          </cell>
          <cell r="AR2612">
            <v>1</v>
          </cell>
          <cell r="AS2612">
            <v>45940.25</v>
          </cell>
          <cell r="AT2612" t="str">
            <v>Horaire</v>
          </cell>
          <cell r="AU2612">
            <v>3.8780000000000001</v>
          </cell>
          <cell r="AV2612">
            <v>17</v>
          </cell>
          <cell r="AW2612" t="str">
            <v>00100</v>
          </cell>
          <cell r="AX2612" t="str">
            <v>00002724090</v>
          </cell>
          <cell r="AY2612">
            <v>71</v>
          </cell>
          <cell r="AZ2612" t="str">
            <v>LA POSTE</v>
          </cell>
          <cell r="BA2612" t="str">
            <v>17001000000272409071</v>
          </cell>
          <cell r="BB2612">
            <v>20</v>
          </cell>
          <cell r="BC2612" t="str">
            <v>BORJ EL AMRI</v>
          </cell>
          <cell r="BD2612" t="str">
            <v>MANOUBA</v>
          </cell>
          <cell r="BG2612">
            <v>55320798</v>
          </cell>
          <cell r="BH2612">
            <v>95949177</v>
          </cell>
          <cell r="BJ2612" t="str">
            <v>BORJ EL AMRI</v>
          </cell>
          <cell r="BK2612" t="str">
            <v>B-P7 AR</v>
          </cell>
          <cell r="BL2612" t="str">
            <v>1.3</v>
          </cell>
          <cell r="BU2612" t="str">
            <v>si</v>
          </cell>
        </row>
        <row r="2613">
          <cell r="B2613">
            <v>2673</v>
          </cell>
          <cell r="C2613" t="str">
            <v>Madame</v>
          </cell>
          <cell r="D2613" t="str">
            <v>TRABELSSI IMEN</v>
          </cell>
          <cell r="E2613" t="str">
            <v>SAGE Tunisia</v>
          </cell>
          <cell r="F2613" t="str">
            <v>PRODUCTION</v>
          </cell>
          <cell r="G2613" t="str">
            <v>Couturière</v>
          </cell>
          <cell r="H2613" t="str">
            <v>P6 AV</v>
          </cell>
          <cell r="I2613" t="str">
            <v>ISSAM OUNI</v>
          </cell>
          <cell r="J2613" t="str">
            <v>B</v>
          </cell>
          <cell r="K2613" t="str">
            <v>DIRECTS</v>
          </cell>
          <cell r="L2613" t="str">
            <v>Variable cost at standard</v>
          </cell>
          <cell r="M2613" t="str">
            <v>Couturière</v>
          </cell>
          <cell r="N2613">
            <v>45575</v>
          </cell>
          <cell r="P2613">
            <v>-6</v>
          </cell>
          <cell r="T2613" t="str">
            <v>CDD</v>
          </cell>
          <cell r="U2613" t="str">
            <v>Contractuel</v>
          </cell>
          <cell r="V2613">
            <v>45689</v>
          </cell>
          <cell r="W2613">
            <v>45716</v>
          </cell>
          <cell r="Z2613">
            <v>45575</v>
          </cell>
          <cell r="AA2613">
            <v>10</v>
          </cell>
          <cell r="AB2613">
            <v>2024</v>
          </cell>
          <cell r="AC2613">
            <v>2028</v>
          </cell>
          <cell r="AD2613">
            <v>0.40555555555555556</v>
          </cell>
          <cell r="AE2613" t="str">
            <v>&lt; 1</v>
          </cell>
          <cell r="AF2613">
            <v>37143</v>
          </cell>
          <cell r="AG2613">
            <v>23.504109589041096</v>
          </cell>
          <cell r="AH2613" t="str">
            <v>&lt; 25</v>
          </cell>
          <cell r="AI2613">
            <v>17393497</v>
          </cell>
          <cell r="AJ2613" t="str">
            <v>00</v>
          </cell>
          <cell r="AK2613" t="str">
            <v>14366252</v>
          </cell>
          <cell r="AL2613">
            <v>43774</v>
          </cell>
          <cell r="AM2613" t="str">
            <v>FEMME</v>
          </cell>
          <cell r="AN2613" t="str">
            <v>Célibataire</v>
          </cell>
          <cell r="AP2613" t="str">
            <v>8 éme Année</v>
          </cell>
          <cell r="AQ2613">
            <v>3</v>
          </cell>
          <cell r="AR2613">
            <v>1</v>
          </cell>
          <cell r="AS2613">
            <v>45940.25</v>
          </cell>
          <cell r="AT2613" t="str">
            <v>Horaire</v>
          </cell>
          <cell r="AU2613">
            <v>3.7149999999999999</v>
          </cell>
          <cell r="AV2613">
            <v>17</v>
          </cell>
          <cell r="AW2613" t="str">
            <v>00100</v>
          </cell>
          <cell r="AX2613" t="str">
            <v>00002901538</v>
          </cell>
          <cell r="AY2613">
            <v>63</v>
          </cell>
          <cell r="AZ2613" t="str">
            <v>LA POSTE</v>
          </cell>
          <cell r="BA2613" t="str">
            <v>17001000000290153863</v>
          </cell>
          <cell r="BB2613">
            <v>20</v>
          </cell>
          <cell r="BC2613" t="str">
            <v>SANHEJA OUED ELIL</v>
          </cell>
          <cell r="BD2613" t="str">
            <v>MANOUBA</v>
          </cell>
          <cell r="BG2613">
            <v>27030366</v>
          </cell>
          <cell r="BH2613">
            <v>20701502</v>
          </cell>
          <cell r="BJ2613" t="str">
            <v>SANHEJA</v>
          </cell>
          <cell r="BK2613" t="str">
            <v>B-P6 AV</v>
          </cell>
          <cell r="BL2613" t="str">
            <v>1.1</v>
          </cell>
          <cell r="BU2613" t="str">
            <v>si</v>
          </cell>
        </row>
        <row r="2614">
          <cell r="B2614">
            <v>2674</v>
          </cell>
          <cell r="C2614" t="str">
            <v>Monsieur</v>
          </cell>
          <cell r="D2614" t="str">
            <v>DAAJI FAKHRI</v>
          </cell>
          <cell r="E2614" t="str">
            <v>SAGE Tunisia</v>
          </cell>
          <cell r="F2614" t="str">
            <v>PRODUCTION</v>
          </cell>
          <cell r="G2614" t="str">
            <v>Prép CAMPO</v>
          </cell>
          <cell r="H2614" t="str">
            <v>P7 AR</v>
          </cell>
          <cell r="I2614" t="str">
            <v>FOUED HOMRANI</v>
          </cell>
          <cell r="J2614" t="str">
            <v>A</v>
          </cell>
          <cell r="K2614" t="str">
            <v>DIRECTS</v>
          </cell>
          <cell r="L2614" t="str">
            <v>Variable cost at standard</v>
          </cell>
          <cell r="M2614" t="str">
            <v>Prép CAMPO</v>
          </cell>
          <cell r="N2614">
            <v>45575</v>
          </cell>
          <cell r="P2614">
            <v>-65</v>
          </cell>
          <cell r="Q2614">
            <v>45657</v>
          </cell>
          <cell r="R2614" t="str">
            <v>maladie</v>
          </cell>
          <cell r="S2614" t="str">
            <v>dicipline</v>
          </cell>
          <cell r="T2614" t="str">
            <v>CDD</v>
          </cell>
          <cell r="U2614" t="str">
            <v>Contractuel</v>
          </cell>
          <cell r="V2614">
            <v>45627</v>
          </cell>
          <cell r="W2614">
            <v>45657</v>
          </cell>
          <cell r="Z2614">
            <v>45575</v>
          </cell>
          <cell r="AA2614">
            <v>10</v>
          </cell>
          <cell r="AB2614">
            <v>2024</v>
          </cell>
          <cell r="AC2614">
            <v>2028</v>
          </cell>
          <cell r="AD2614">
            <v>0.40555555555555556</v>
          </cell>
          <cell r="AE2614" t="str">
            <v>&lt; 1</v>
          </cell>
          <cell r="AF2614">
            <v>35457</v>
          </cell>
          <cell r="AG2614">
            <v>28.123287671232877</v>
          </cell>
          <cell r="AH2614" t="str">
            <v>&gt;25&lt; 35</v>
          </cell>
          <cell r="AK2614" t="str">
            <v>09521685</v>
          </cell>
          <cell r="AL2614">
            <v>43472</v>
          </cell>
          <cell r="AM2614" t="str">
            <v>HOMME</v>
          </cell>
          <cell r="AN2614" t="str">
            <v>Célibataire</v>
          </cell>
          <cell r="AP2614" t="str">
            <v>1 ére Année</v>
          </cell>
          <cell r="AQ2614">
            <v>3</v>
          </cell>
          <cell r="AR2614">
            <v>1</v>
          </cell>
          <cell r="AS2614">
            <v>45940.25</v>
          </cell>
          <cell r="AT2614" t="str">
            <v>Horaire</v>
          </cell>
          <cell r="AU2614">
            <v>3.7149999999999999</v>
          </cell>
          <cell r="AV2614">
            <v>17</v>
          </cell>
          <cell r="AW2614" t="str">
            <v>00100</v>
          </cell>
          <cell r="AX2614" t="str">
            <v>00002671743</v>
          </cell>
          <cell r="AY2614">
            <v>69</v>
          </cell>
          <cell r="AZ2614" t="str">
            <v>LA POSTE</v>
          </cell>
          <cell r="BA2614" t="str">
            <v>17001000000267174369</v>
          </cell>
          <cell r="BB2614">
            <v>20</v>
          </cell>
          <cell r="BC2614" t="str">
            <v xml:space="preserve">CITE HIDEYA JDAIDA </v>
          </cell>
          <cell r="BD2614" t="str">
            <v>MANOUBA</v>
          </cell>
          <cell r="BG2614">
            <v>27874881</v>
          </cell>
          <cell r="BJ2614" t="str">
            <v>Jedaida</v>
          </cell>
          <cell r="BK2614" t="str">
            <v>CAMPO A</v>
          </cell>
          <cell r="BL2614" t="str">
            <v>1.1</v>
          </cell>
          <cell r="BU2614" t="str">
            <v>Non-Actif</v>
          </cell>
        </row>
        <row r="2615">
          <cell r="B2615">
            <v>2675</v>
          </cell>
          <cell r="C2615" t="str">
            <v>Madame</v>
          </cell>
          <cell r="D2615" t="str">
            <v>HAMMAMI IBTISSEM</v>
          </cell>
          <cell r="E2615" t="str">
            <v>SAGE Tunisia</v>
          </cell>
          <cell r="F2615" t="str">
            <v>PRODUCTION</v>
          </cell>
          <cell r="G2615" t="str">
            <v>Couturière</v>
          </cell>
          <cell r="H2615" t="str">
            <v>P6 AR</v>
          </cell>
          <cell r="I2615" t="str">
            <v>Bel Hadj Mohamed</v>
          </cell>
          <cell r="J2615" t="str">
            <v>A</v>
          </cell>
          <cell r="K2615" t="str">
            <v>DIRECTS</v>
          </cell>
          <cell r="L2615" t="str">
            <v>Variable cost at standard</v>
          </cell>
          <cell r="M2615" t="str">
            <v>Couturière</v>
          </cell>
          <cell r="N2615">
            <v>45575</v>
          </cell>
          <cell r="Q2615">
            <v>45581</v>
          </cell>
          <cell r="R2615" t="str">
            <v>discipline</v>
          </cell>
          <cell r="T2615" t="str">
            <v>CDD</v>
          </cell>
          <cell r="U2615" t="str">
            <v>Contractuel</v>
          </cell>
          <cell r="V2615">
            <v>45575</v>
          </cell>
          <cell r="W2615">
            <v>45596</v>
          </cell>
          <cell r="Z2615">
            <v>45575</v>
          </cell>
          <cell r="AA2615">
            <v>10</v>
          </cell>
          <cell r="AB2615">
            <v>2024</v>
          </cell>
          <cell r="AC2615">
            <v>2028</v>
          </cell>
          <cell r="AD2615">
            <v>0.40555555555555556</v>
          </cell>
          <cell r="AE2615" t="str">
            <v>&lt; 1</v>
          </cell>
          <cell r="AF2615">
            <v>31794</v>
          </cell>
          <cell r="AG2615">
            <v>38.158904109589038</v>
          </cell>
          <cell r="AH2615" t="str">
            <v>&gt;35&lt; 45</v>
          </cell>
          <cell r="AI2615">
            <v>16912639</v>
          </cell>
          <cell r="AJ2615" t="str">
            <v>07</v>
          </cell>
          <cell r="AK2615" t="str">
            <v>04814494</v>
          </cell>
          <cell r="AL2615">
            <v>39326</v>
          </cell>
          <cell r="AM2615" t="str">
            <v>FEMME</v>
          </cell>
          <cell r="AN2615" t="str">
            <v>Marié(e)</v>
          </cell>
          <cell r="AO2615">
            <v>2</v>
          </cell>
          <cell r="AP2615" t="str">
            <v>9 éme Année</v>
          </cell>
          <cell r="AQ2615">
            <v>3</v>
          </cell>
          <cell r="AR2615">
            <v>1</v>
          </cell>
          <cell r="AS2615">
            <v>45940.25</v>
          </cell>
          <cell r="AT2615" t="str">
            <v>Horaire</v>
          </cell>
          <cell r="AU2615">
            <v>3.7149999999999999</v>
          </cell>
          <cell r="AV2615">
            <v>17</v>
          </cell>
          <cell r="AW2615" t="str">
            <v>00100</v>
          </cell>
          <cell r="AX2615" t="str">
            <v>00003045677</v>
          </cell>
          <cell r="AY2615">
            <v>72</v>
          </cell>
          <cell r="AZ2615" t="str">
            <v>LA POSTE</v>
          </cell>
          <cell r="BA2615" t="str">
            <v>17001000000304567772</v>
          </cell>
          <cell r="BB2615">
            <v>20</v>
          </cell>
          <cell r="BC2615" t="str">
            <v>BORJ CHAKIR SIDI HASSINE</v>
          </cell>
          <cell r="BD2615" t="str">
            <v>MANOUBA</v>
          </cell>
          <cell r="BG2615">
            <v>52114988</v>
          </cell>
          <cell r="BJ2615" t="str">
            <v>BORJ CHAKIR</v>
          </cell>
          <cell r="BK2615" t="str">
            <v>A-P6 AR</v>
          </cell>
          <cell r="BL2615" t="str">
            <v>1.1</v>
          </cell>
          <cell r="BU2615" t="str">
            <v>non-Actif</v>
          </cell>
        </row>
        <row r="2616">
          <cell r="B2616">
            <v>2676</v>
          </cell>
          <cell r="C2616" t="str">
            <v>Madame</v>
          </cell>
          <cell r="D2616" t="str">
            <v>GUESSMI MOUFIDA</v>
          </cell>
          <cell r="E2616" t="str">
            <v>SAGE Tunisia</v>
          </cell>
          <cell r="F2616" t="str">
            <v>PRODUCTION</v>
          </cell>
          <cell r="G2616" t="str">
            <v>Prép CAMPO</v>
          </cell>
          <cell r="H2616" t="str">
            <v>P7 AR</v>
          </cell>
          <cell r="I2616" t="str">
            <v xml:space="preserve">Anis Mejri </v>
          </cell>
          <cell r="J2616" t="str">
            <v>B</v>
          </cell>
          <cell r="K2616" t="str">
            <v>DIRECTS</v>
          </cell>
          <cell r="L2616" t="str">
            <v>Variable cost at standard</v>
          </cell>
          <cell r="M2616" t="str">
            <v>Prép CAMPO</v>
          </cell>
          <cell r="N2616">
            <v>45577</v>
          </cell>
          <cell r="P2616">
            <v>-6</v>
          </cell>
          <cell r="T2616" t="str">
            <v>CDD</v>
          </cell>
          <cell r="U2616" t="str">
            <v>Contractuel</v>
          </cell>
          <cell r="V2616">
            <v>45689</v>
          </cell>
          <cell r="W2616">
            <v>45716</v>
          </cell>
          <cell r="Z2616">
            <v>45577</v>
          </cell>
          <cell r="AA2616">
            <v>10</v>
          </cell>
          <cell r="AB2616">
            <v>2024</v>
          </cell>
          <cell r="AC2616">
            <v>2028</v>
          </cell>
          <cell r="AD2616">
            <v>0.4</v>
          </cell>
          <cell r="AE2616" t="str">
            <v>&lt; 1</v>
          </cell>
          <cell r="AF2616">
            <v>35755</v>
          </cell>
          <cell r="AG2616">
            <v>27.306849315068494</v>
          </cell>
          <cell r="AH2616" t="str">
            <v>&gt;25&lt; 35</v>
          </cell>
          <cell r="AK2616" t="str">
            <v>11620362</v>
          </cell>
          <cell r="AL2616">
            <v>42563</v>
          </cell>
          <cell r="AM2616" t="str">
            <v>FEMME</v>
          </cell>
          <cell r="AN2616" t="str">
            <v>Célibataire</v>
          </cell>
          <cell r="AP2616" t="str">
            <v>1 ère Année +Formation Couture</v>
          </cell>
          <cell r="AQ2616">
            <v>3</v>
          </cell>
          <cell r="AR2616">
            <v>1</v>
          </cell>
          <cell r="AS2616">
            <v>45942.25</v>
          </cell>
          <cell r="AT2616" t="str">
            <v>Horaire</v>
          </cell>
          <cell r="AU2616">
            <v>3.7149999999999999</v>
          </cell>
          <cell r="AV2616" t="str">
            <v>07</v>
          </cell>
          <cell r="AW2616" t="str">
            <v>08001</v>
          </cell>
          <cell r="AX2616" t="str">
            <v>38105555469</v>
          </cell>
          <cell r="AY2616">
            <v>21</v>
          </cell>
          <cell r="AZ2616" t="str">
            <v>AMEN BANK</v>
          </cell>
          <cell r="BA2616" t="str">
            <v>07080013810555546921</v>
          </cell>
          <cell r="BB2616">
            <v>20</v>
          </cell>
          <cell r="BC2616" t="str">
            <v>CITE EL MECHTELEL AGBA</v>
          </cell>
          <cell r="BD2616" t="str">
            <v>MANOUBA</v>
          </cell>
          <cell r="BG2616">
            <v>92371800</v>
          </cell>
          <cell r="BH2616">
            <v>54891112</v>
          </cell>
          <cell r="BJ2616" t="str">
            <v>Agba</v>
          </cell>
          <cell r="BK2616" t="str">
            <v>CAMPO B</v>
          </cell>
          <cell r="BL2616" t="str">
            <v>1.1</v>
          </cell>
          <cell r="BU2616" t="str">
            <v>si</v>
          </cell>
        </row>
        <row r="2617">
          <cell r="B2617">
            <v>2677</v>
          </cell>
          <cell r="C2617" t="str">
            <v>Madame</v>
          </cell>
          <cell r="D2617" t="str">
            <v>BOUGUERA FATMA</v>
          </cell>
          <cell r="E2617" t="str">
            <v>SAGE Tunisia</v>
          </cell>
          <cell r="F2617" t="str">
            <v>PRODUCTION</v>
          </cell>
          <cell r="G2617" t="str">
            <v>Couturière</v>
          </cell>
          <cell r="H2617" t="str">
            <v>P6 AV</v>
          </cell>
          <cell r="I2617" t="str">
            <v>EL KADRI MARIEM</v>
          </cell>
          <cell r="J2617" t="str">
            <v>A</v>
          </cell>
          <cell r="K2617" t="str">
            <v>DIRECTS</v>
          </cell>
          <cell r="L2617" t="str">
            <v>Variable cost at standard</v>
          </cell>
          <cell r="M2617" t="str">
            <v>Couturière</v>
          </cell>
          <cell r="N2617">
            <v>45575</v>
          </cell>
          <cell r="P2617">
            <v>-6</v>
          </cell>
          <cell r="T2617" t="str">
            <v>CDD</v>
          </cell>
          <cell r="U2617" t="str">
            <v>Contractuel</v>
          </cell>
          <cell r="V2617">
            <v>45689</v>
          </cell>
          <cell r="W2617">
            <v>45716</v>
          </cell>
          <cell r="Z2617">
            <v>45575</v>
          </cell>
          <cell r="AA2617">
            <v>10</v>
          </cell>
          <cell r="AB2617">
            <v>2024</v>
          </cell>
          <cell r="AC2617">
            <v>2028</v>
          </cell>
          <cell r="AD2617">
            <v>0.40555555555555556</v>
          </cell>
          <cell r="AE2617" t="str">
            <v>&lt; 1</v>
          </cell>
          <cell r="AF2617">
            <v>33488</v>
          </cell>
          <cell r="AG2617">
            <v>33.517808219178079</v>
          </cell>
          <cell r="AH2617" t="str">
            <v>&gt;25&lt; 35</v>
          </cell>
          <cell r="AI2617">
            <v>17824775</v>
          </cell>
          <cell r="AJ2617" t="str">
            <v>07</v>
          </cell>
          <cell r="AK2617" t="str">
            <v>11836027</v>
          </cell>
          <cell r="AL2617">
            <v>43337</v>
          </cell>
          <cell r="AM2617" t="str">
            <v>FEMME</v>
          </cell>
          <cell r="AN2617" t="str">
            <v>Marié(e)</v>
          </cell>
          <cell r="AO2617">
            <v>1</v>
          </cell>
          <cell r="AP2617" t="str">
            <v>9 éme Année</v>
          </cell>
          <cell r="AQ2617">
            <v>3</v>
          </cell>
          <cell r="AR2617">
            <v>1</v>
          </cell>
          <cell r="AS2617">
            <v>45940.25</v>
          </cell>
          <cell r="AT2617" t="str">
            <v>Horaire</v>
          </cell>
          <cell r="AU2617">
            <v>3.7149999999999999</v>
          </cell>
          <cell r="AV2617">
            <v>25</v>
          </cell>
          <cell r="AW2617">
            <v>16600</v>
          </cell>
          <cell r="AX2617" t="str">
            <v>00001321313</v>
          </cell>
          <cell r="AY2617">
            <v>68</v>
          </cell>
          <cell r="AZ2617" t="str">
            <v>ZITOUNA BANK</v>
          </cell>
          <cell r="BA2617" t="str">
            <v>25166000000132131368</v>
          </cell>
          <cell r="BB2617">
            <v>20</v>
          </cell>
          <cell r="BC2617" t="str">
            <v>DIAR BEN MAHMOUD EL AGBA</v>
          </cell>
          <cell r="BD2617" t="str">
            <v>MANOUBA</v>
          </cell>
          <cell r="BG2617">
            <v>58089147</v>
          </cell>
          <cell r="BJ2617" t="str">
            <v>Agba</v>
          </cell>
          <cell r="BK2617" t="str">
            <v>A-P6 AV</v>
          </cell>
          <cell r="BL2617" t="str">
            <v>1.1</v>
          </cell>
          <cell r="BT2617">
            <v>1126</v>
          </cell>
          <cell r="BU2617" t="str">
            <v>si</v>
          </cell>
        </row>
        <row r="2618">
          <cell r="B2618">
            <v>2678</v>
          </cell>
          <cell r="C2618" t="str">
            <v>Madame</v>
          </cell>
          <cell r="D2618" t="str">
            <v>OUERTANI NOUR</v>
          </cell>
          <cell r="E2618" t="str">
            <v>SAGE Tunisia</v>
          </cell>
          <cell r="F2618" t="str">
            <v>PRODUCTION</v>
          </cell>
          <cell r="G2618" t="str">
            <v>Contrôle Qualité</v>
          </cell>
          <cell r="H2618" t="str">
            <v>P7 AR</v>
          </cell>
          <cell r="I2618" t="str">
            <v>FOUED HOMRANI</v>
          </cell>
          <cell r="J2618" t="str">
            <v>A</v>
          </cell>
          <cell r="K2618" t="str">
            <v>INDIRECTS</v>
          </cell>
          <cell r="L2618" t="str">
            <v>Variable cost at standard</v>
          </cell>
          <cell r="M2618" t="str">
            <v>Contrôle Qualité</v>
          </cell>
          <cell r="N2618">
            <v>45576</v>
          </cell>
          <cell r="Q2618">
            <v>45587</v>
          </cell>
          <cell r="R2618" t="str">
            <v>nouvelle opportunité</v>
          </cell>
          <cell r="T2618" t="str">
            <v>CDD</v>
          </cell>
          <cell r="U2618" t="str">
            <v>Contractuel</v>
          </cell>
          <cell r="V2618">
            <v>45576</v>
          </cell>
          <cell r="W2618">
            <v>45596</v>
          </cell>
          <cell r="Z2618">
            <v>45576</v>
          </cell>
          <cell r="AA2618">
            <v>10</v>
          </cell>
          <cell r="AB2618">
            <v>2024</v>
          </cell>
          <cell r="AC2618">
            <v>2028</v>
          </cell>
          <cell r="AD2618">
            <v>0.40277777777777779</v>
          </cell>
          <cell r="AE2618" t="str">
            <v>&lt; 1</v>
          </cell>
          <cell r="AF2618">
            <v>37098</v>
          </cell>
          <cell r="AG2618">
            <v>23.627397260273973</v>
          </cell>
          <cell r="AH2618" t="str">
            <v>&lt; 25</v>
          </cell>
          <cell r="AI2618">
            <v>17592502</v>
          </cell>
          <cell r="AJ2618" t="str">
            <v>00</v>
          </cell>
          <cell r="AK2618" t="str">
            <v>09529207</v>
          </cell>
          <cell r="AL2618">
            <v>43644</v>
          </cell>
          <cell r="AM2618" t="str">
            <v>FEMME</v>
          </cell>
          <cell r="AN2618" t="str">
            <v>Célibataire</v>
          </cell>
          <cell r="AP2618" t="str">
            <v>BAC+BTS EN INFORMATIQUE</v>
          </cell>
          <cell r="AQ2618">
            <v>3</v>
          </cell>
          <cell r="AR2618">
            <v>1</v>
          </cell>
          <cell r="AS2618">
            <v>45941.25</v>
          </cell>
          <cell r="AT2618" t="str">
            <v>Horaire</v>
          </cell>
          <cell r="AU2618">
            <v>3.8780000000000001</v>
          </cell>
          <cell r="AV2618">
            <v>17</v>
          </cell>
          <cell r="AW2618" t="str">
            <v>00100</v>
          </cell>
          <cell r="AX2618" t="str">
            <v>00003182187</v>
          </cell>
          <cell r="AY2618">
            <v>76</v>
          </cell>
          <cell r="AZ2618" t="str">
            <v>LA POSTE</v>
          </cell>
          <cell r="BA2618" t="str">
            <v>17001000000318218776</v>
          </cell>
          <cell r="BB2618">
            <v>20</v>
          </cell>
          <cell r="BC2618" t="str">
            <v>BORJ EL AMRI</v>
          </cell>
          <cell r="BD2618" t="str">
            <v>MANOUBA</v>
          </cell>
          <cell r="BG2618">
            <v>95341513</v>
          </cell>
          <cell r="BJ2618" t="str">
            <v>BORJ EL AMRI</v>
          </cell>
          <cell r="BK2618" t="str">
            <v>A-P7 AR</v>
          </cell>
          <cell r="BL2618" t="str">
            <v>1.3</v>
          </cell>
          <cell r="BU2618" t="str">
            <v>non-Actif</v>
          </cell>
        </row>
        <row r="2619">
          <cell r="B2619">
            <v>2679</v>
          </cell>
          <cell r="C2619" t="str">
            <v>Monsieur</v>
          </cell>
          <cell r="D2619" t="str">
            <v>OUERTANI HOUSSEM</v>
          </cell>
          <cell r="E2619" t="str">
            <v>SAGE Tunisia</v>
          </cell>
          <cell r="F2619" t="str">
            <v>PRODUCTION</v>
          </cell>
          <cell r="G2619" t="str">
            <v>CAMPO</v>
          </cell>
          <cell r="H2619" t="str">
            <v>P6 AV</v>
          </cell>
          <cell r="I2619" t="str">
            <v>MOHAMED MAALAOUI</v>
          </cell>
          <cell r="J2619" t="str">
            <v>A</v>
          </cell>
          <cell r="K2619" t="str">
            <v>DIRECTS</v>
          </cell>
          <cell r="L2619" t="str">
            <v>Variable cost at standard</v>
          </cell>
          <cell r="M2619" t="str">
            <v>CAMPO</v>
          </cell>
          <cell r="N2619">
            <v>45576</v>
          </cell>
          <cell r="P2619">
            <v>-6</v>
          </cell>
          <cell r="T2619" t="str">
            <v>CDD</v>
          </cell>
          <cell r="U2619" t="str">
            <v>Contractuel</v>
          </cell>
          <cell r="V2619">
            <v>45689</v>
          </cell>
          <cell r="W2619">
            <v>45716</v>
          </cell>
          <cell r="Z2619">
            <v>45576</v>
          </cell>
          <cell r="AA2619">
            <v>10</v>
          </cell>
          <cell r="AB2619">
            <v>2024</v>
          </cell>
          <cell r="AC2619">
            <v>2028</v>
          </cell>
          <cell r="AD2619">
            <v>0.40277777777777779</v>
          </cell>
          <cell r="AE2619" t="str">
            <v>&lt; 1</v>
          </cell>
          <cell r="AF2619">
            <v>35647</v>
          </cell>
          <cell r="AG2619">
            <v>27.602739726027398</v>
          </cell>
          <cell r="AH2619" t="str">
            <v>&gt;25&lt; 35</v>
          </cell>
          <cell r="AK2619" t="str">
            <v>09524517</v>
          </cell>
          <cell r="AL2619">
            <v>42669</v>
          </cell>
          <cell r="AM2619" t="str">
            <v>HOMME</v>
          </cell>
          <cell r="AN2619" t="str">
            <v>Célibataire</v>
          </cell>
          <cell r="AP2619" t="str">
            <v>9 éme Année +Formtion CAP</v>
          </cell>
          <cell r="AQ2619">
            <v>3</v>
          </cell>
          <cell r="AR2619">
            <v>1</v>
          </cell>
          <cell r="AS2619">
            <v>45941.25</v>
          </cell>
          <cell r="AT2619" t="str">
            <v>Horaire</v>
          </cell>
          <cell r="AU2619">
            <v>3.7149999999999999</v>
          </cell>
          <cell r="AV2619">
            <v>17</v>
          </cell>
          <cell r="AW2619" t="str">
            <v>00100</v>
          </cell>
          <cell r="AX2619" t="str">
            <v>00002830571</v>
          </cell>
          <cell r="AY2619">
            <v>49</v>
          </cell>
          <cell r="AZ2619" t="str">
            <v>LA POSTE</v>
          </cell>
          <cell r="BA2619" t="str">
            <v>17001000000283057149</v>
          </cell>
          <cell r="BB2619">
            <v>20</v>
          </cell>
          <cell r="BC2619" t="str">
            <v>MSAADIN BORJ EL AMRI</v>
          </cell>
          <cell r="BD2619" t="str">
            <v>MANOUBA</v>
          </cell>
          <cell r="BG2619">
            <v>42403900</v>
          </cell>
          <cell r="BJ2619" t="str">
            <v>MSAADIN BORJ EL AMRI</v>
          </cell>
          <cell r="BK2619" t="str">
            <v>CAMPO C</v>
          </cell>
          <cell r="BL2619" t="str">
            <v>1.1</v>
          </cell>
          <cell r="BU2619" t="str">
            <v>si</v>
          </cell>
        </row>
        <row r="2620">
          <cell r="B2620">
            <v>2680</v>
          </cell>
          <cell r="C2620" t="str">
            <v>Madame</v>
          </cell>
          <cell r="D2620" t="str">
            <v>BAYARI MERIEM</v>
          </cell>
          <cell r="E2620" t="str">
            <v>SAGE Tunisia</v>
          </cell>
          <cell r="F2620" t="str">
            <v>PRODUCTION</v>
          </cell>
          <cell r="G2620" t="str">
            <v>CAMPO</v>
          </cell>
          <cell r="H2620" t="str">
            <v>P6 AV</v>
          </cell>
          <cell r="I2620" t="str">
            <v>MOHAMED MAALAOUI</v>
          </cell>
          <cell r="J2620" t="str">
            <v>A</v>
          </cell>
          <cell r="K2620" t="str">
            <v>DIRECTS</v>
          </cell>
          <cell r="L2620" t="str">
            <v>Variable cost at standard</v>
          </cell>
          <cell r="M2620" t="str">
            <v>CAMPO</v>
          </cell>
          <cell r="N2620">
            <v>45576</v>
          </cell>
          <cell r="P2620">
            <v>-6</v>
          </cell>
          <cell r="T2620" t="str">
            <v>CDD</v>
          </cell>
          <cell r="U2620" t="str">
            <v>Contractuel</v>
          </cell>
          <cell r="V2620">
            <v>45689</v>
          </cell>
          <cell r="W2620">
            <v>45716</v>
          </cell>
          <cell r="Z2620">
            <v>45576</v>
          </cell>
          <cell r="AA2620">
            <v>10</v>
          </cell>
          <cell r="AB2620">
            <v>2024</v>
          </cell>
          <cell r="AC2620">
            <v>2028</v>
          </cell>
          <cell r="AD2620">
            <v>0.40277777777777779</v>
          </cell>
          <cell r="AE2620" t="str">
            <v>&lt; 1</v>
          </cell>
          <cell r="AF2620">
            <v>38283</v>
          </cell>
          <cell r="AG2620">
            <v>20.38082191780822</v>
          </cell>
          <cell r="AH2620" t="str">
            <v>&lt; 25</v>
          </cell>
          <cell r="AI2620">
            <v>17652287</v>
          </cell>
          <cell r="AJ2620" t="str">
            <v>03</v>
          </cell>
          <cell r="AK2620" t="str">
            <v>11678599</v>
          </cell>
          <cell r="AL2620">
            <v>44580</v>
          </cell>
          <cell r="AM2620" t="str">
            <v>FEMME</v>
          </cell>
          <cell r="AN2620" t="str">
            <v>Célibataire</v>
          </cell>
          <cell r="AP2620" t="str">
            <v>1 ére Année Secondaire</v>
          </cell>
          <cell r="AQ2620">
            <v>3</v>
          </cell>
          <cell r="AR2620">
            <v>1</v>
          </cell>
          <cell r="AS2620">
            <v>45941.25</v>
          </cell>
          <cell r="AT2620" t="str">
            <v>Horaire</v>
          </cell>
          <cell r="AU2620">
            <v>3.7149999999999999</v>
          </cell>
          <cell r="AV2620">
            <v>17</v>
          </cell>
          <cell r="AW2620" t="str">
            <v>00100</v>
          </cell>
          <cell r="AX2620" t="str">
            <v>00003238950</v>
          </cell>
          <cell r="AY2620">
            <v>22</v>
          </cell>
          <cell r="AZ2620" t="str">
            <v>LA POSTE</v>
          </cell>
          <cell r="BA2620" t="str">
            <v>17001000000323895022</v>
          </cell>
          <cell r="BB2620">
            <v>20</v>
          </cell>
          <cell r="BC2620" t="str">
            <v>SIDI HASSINE</v>
          </cell>
          <cell r="BD2620" t="str">
            <v>MANOUBA</v>
          </cell>
          <cell r="BG2620">
            <v>94339450</v>
          </cell>
          <cell r="BJ2620" t="str">
            <v>sidi HASSINE</v>
          </cell>
          <cell r="BK2620" t="str">
            <v>CAMPO C</v>
          </cell>
          <cell r="BL2620" t="str">
            <v>1.1</v>
          </cell>
          <cell r="BT2620">
            <v>1058</v>
          </cell>
          <cell r="BU2620" t="str">
            <v>si</v>
          </cell>
        </row>
        <row r="2621">
          <cell r="B2621">
            <v>2681</v>
          </cell>
          <cell r="C2621" t="str">
            <v>Madame</v>
          </cell>
          <cell r="D2621" t="str">
            <v>JLASSI EYA</v>
          </cell>
          <cell r="E2621" t="str">
            <v>SAGE Tunisia</v>
          </cell>
          <cell r="F2621" t="str">
            <v>PRODUCTION</v>
          </cell>
          <cell r="G2621" t="str">
            <v>Prép CAMPO</v>
          </cell>
          <cell r="H2621" t="str">
            <v>P6 AV</v>
          </cell>
          <cell r="I2621" t="str">
            <v>MOHAMED MAALAOUI</v>
          </cell>
          <cell r="J2621" t="str">
            <v>B</v>
          </cell>
          <cell r="K2621" t="str">
            <v>DIRECTS</v>
          </cell>
          <cell r="L2621" t="str">
            <v>Variable cost at standard</v>
          </cell>
          <cell r="M2621" t="str">
            <v>Prép CAMPO</v>
          </cell>
          <cell r="N2621">
            <v>45576</v>
          </cell>
          <cell r="P2621">
            <v>-6</v>
          </cell>
          <cell r="T2621" t="str">
            <v>CDD</v>
          </cell>
          <cell r="U2621" t="str">
            <v>Contractuel</v>
          </cell>
          <cell r="V2621">
            <v>45689</v>
          </cell>
          <cell r="W2621">
            <v>45716</v>
          </cell>
          <cell r="Z2621">
            <v>45576</v>
          </cell>
          <cell r="AA2621">
            <v>10</v>
          </cell>
          <cell r="AB2621">
            <v>2024</v>
          </cell>
          <cell r="AC2621">
            <v>2028</v>
          </cell>
          <cell r="AD2621">
            <v>0.40277777777777779</v>
          </cell>
          <cell r="AE2621" t="str">
            <v>&lt; 1</v>
          </cell>
          <cell r="AF2621">
            <v>36550</v>
          </cell>
          <cell r="AG2621">
            <v>25.12876712328767</v>
          </cell>
          <cell r="AH2621" t="str">
            <v>&gt;25&lt; 35</v>
          </cell>
          <cell r="AI2621">
            <v>17282804</v>
          </cell>
          <cell r="AJ2621" t="str">
            <v>03</v>
          </cell>
          <cell r="AK2621" t="str">
            <v>11659414</v>
          </cell>
          <cell r="AL2621">
            <v>42572</v>
          </cell>
          <cell r="AM2621" t="str">
            <v>FEMME</v>
          </cell>
          <cell r="AN2621" t="str">
            <v>Célibataire</v>
          </cell>
          <cell r="AP2621" t="str">
            <v>9 éme Année</v>
          </cell>
          <cell r="AQ2621">
            <v>3</v>
          </cell>
          <cell r="AR2621">
            <v>1</v>
          </cell>
          <cell r="AS2621">
            <v>45941.25</v>
          </cell>
          <cell r="AT2621" t="str">
            <v>Horaire</v>
          </cell>
          <cell r="AU2621">
            <v>3.7149999999999999</v>
          </cell>
          <cell r="AV2621">
            <v>17</v>
          </cell>
          <cell r="AW2621" t="str">
            <v>00100</v>
          </cell>
          <cell r="AX2621" t="str">
            <v>00002551406</v>
          </cell>
          <cell r="AY2621">
            <v>46</v>
          </cell>
          <cell r="AZ2621" t="str">
            <v>LA POSTE</v>
          </cell>
          <cell r="BA2621" t="str">
            <v>17001000000255140646</v>
          </cell>
          <cell r="BB2621">
            <v>20</v>
          </cell>
          <cell r="BC2621" t="str">
            <v>GHDIR EL GOLLA HRAIRIA</v>
          </cell>
          <cell r="BD2621" t="str">
            <v>TUNIS</v>
          </cell>
          <cell r="BG2621">
            <v>55428173</v>
          </cell>
          <cell r="BJ2621" t="str">
            <v>GHDIR EL GOLLA</v>
          </cell>
          <cell r="BK2621" t="str">
            <v>CAMPO C</v>
          </cell>
          <cell r="BL2621" t="str">
            <v>1.1</v>
          </cell>
          <cell r="BU2621" t="str">
            <v>si</v>
          </cell>
        </row>
        <row r="2622">
          <cell r="B2622">
            <v>2682</v>
          </cell>
          <cell r="C2622" t="str">
            <v>Madame</v>
          </cell>
          <cell r="D2622" t="str">
            <v>ZIDI AMIRA</v>
          </cell>
          <cell r="E2622" t="str">
            <v>SAGE Tunisia</v>
          </cell>
          <cell r="F2622" t="str">
            <v>PRODUCTION</v>
          </cell>
          <cell r="G2622" t="str">
            <v>Prép CAMPO</v>
          </cell>
          <cell r="H2622" t="str">
            <v>P6 AV</v>
          </cell>
          <cell r="I2622" t="str">
            <v xml:space="preserve">Anis Mejri </v>
          </cell>
          <cell r="J2622" t="str">
            <v>B</v>
          </cell>
          <cell r="K2622" t="str">
            <v>DIRECTS</v>
          </cell>
          <cell r="L2622" t="str">
            <v>Variable cost at standard</v>
          </cell>
          <cell r="M2622" t="str">
            <v>Prép CAMPO</v>
          </cell>
          <cell r="N2622">
            <v>45577</v>
          </cell>
          <cell r="P2622">
            <v>-6</v>
          </cell>
          <cell r="T2622" t="str">
            <v>CDD</v>
          </cell>
          <cell r="U2622" t="str">
            <v>Contractuel</v>
          </cell>
          <cell r="V2622">
            <v>45689</v>
          </cell>
          <cell r="W2622">
            <v>45716</v>
          </cell>
          <cell r="Z2622">
            <v>45577</v>
          </cell>
          <cell r="AA2622">
            <v>10</v>
          </cell>
          <cell r="AB2622">
            <v>2024</v>
          </cell>
          <cell r="AC2622">
            <v>2028</v>
          </cell>
          <cell r="AD2622">
            <v>0.4</v>
          </cell>
          <cell r="AE2622" t="str">
            <v>&lt; 1</v>
          </cell>
          <cell r="AF2622">
            <v>36063</v>
          </cell>
          <cell r="AG2622">
            <v>26.463013698630139</v>
          </cell>
          <cell r="AH2622" t="str">
            <v>&gt;25&lt; 35</v>
          </cell>
          <cell r="AI2622">
            <v>17092872</v>
          </cell>
          <cell r="AJ2622" t="str">
            <v>03</v>
          </cell>
          <cell r="AK2622" t="str">
            <v>14268095</v>
          </cell>
          <cell r="AL2622">
            <v>45526</v>
          </cell>
          <cell r="AM2622" t="str">
            <v>FEMME</v>
          </cell>
          <cell r="AN2622" t="str">
            <v>Célibataire</v>
          </cell>
          <cell r="AP2622" t="str">
            <v>1 ère Année</v>
          </cell>
          <cell r="AQ2622">
            <v>3</v>
          </cell>
          <cell r="AR2622">
            <v>1</v>
          </cell>
          <cell r="AS2622">
            <v>45942.25</v>
          </cell>
          <cell r="AT2622" t="str">
            <v>Horaire</v>
          </cell>
          <cell r="AU2622">
            <v>3.7149999999999999</v>
          </cell>
          <cell r="AV2622">
            <v>17</v>
          </cell>
          <cell r="AW2622">
            <v>20600</v>
          </cell>
          <cell r="AX2622" t="str">
            <v>00002939300</v>
          </cell>
          <cell r="AY2622">
            <v>63</v>
          </cell>
          <cell r="AZ2622" t="str">
            <v>LA POSTE</v>
          </cell>
          <cell r="BA2622" t="str">
            <v>17206000000293930063</v>
          </cell>
          <cell r="BB2622">
            <v>20</v>
          </cell>
          <cell r="BC2622" t="str">
            <v>CITE ITILAKA ETADHAMEN</v>
          </cell>
          <cell r="BD2622" t="str">
            <v>TUNIS</v>
          </cell>
          <cell r="BG2622">
            <v>29746485</v>
          </cell>
          <cell r="BJ2622" t="str">
            <v>ETTADHAMEN</v>
          </cell>
          <cell r="BK2622" t="str">
            <v>CAMPO B</v>
          </cell>
          <cell r="BL2622" t="str">
            <v>1.1</v>
          </cell>
          <cell r="BU2622" t="str">
            <v>si</v>
          </cell>
        </row>
        <row r="2623">
          <cell r="B2623">
            <v>2683</v>
          </cell>
          <cell r="C2623" t="str">
            <v>Madame</v>
          </cell>
          <cell r="D2623" t="str">
            <v>MHAMEDI REFKA</v>
          </cell>
          <cell r="E2623" t="str">
            <v>SAGE Tunisia</v>
          </cell>
          <cell r="F2623" t="str">
            <v>PRODUCTION</v>
          </cell>
          <cell r="G2623" t="str">
            <v>Prép CAMPO</v>
          </cell>
          <cell r="H2623" t="str">
            <v>P6 AR</v>
          </cell>
          <cell r="I2623" t="str">
            <v xml:space="preserve">Anis Mejri </v>
          </cell>
          <cell r="J2623" t="str">
            <v>B</v>
          </cell>
          <cell r="K2623" t="str">
            <v>DIRECTS</v>
          </cell>
          <cell r="L2623" t="str">
            <v>Variable cost at standard</v>
          </cell>
          <cell r="M2623" t="str">
            <v>Prép CAMPO</v>
          </cell>
          <cell r="N2623">
            <v>45577</v>
          </cell>
          <cell r="P2623">
            <v>-6</v>
          </cell>
          <cell r="T2623" t="str">
            <v>CDD</v>
          </cell>
          <cell r="U2623" t="str">
            <v>Contractuel</v>
          </cell>
          <cell r="V2623">
            <v>45689</v>
          </cell>
          <cell r="W2623">
            <v>45716</v>
          </cell>
          <cell r="Z2623">
            <v>45577</v>
          </cell>
          <cell r="AA2623">
            <v>10</v>
          </cell>
          <cell r="AB2623">
            <v>2024</v>
          </cell>
          <cell r="AC2623">
            <v>2028</v>
          </cell>
          <cell r="AD2623">
            <v>0.4</v>
          </cell>
          <cell r="AE2623" t="str">
            <v>&lt; 1</v>
          </cell>
          <cell r="AF2623">
            <v>34549</v>
          </cell>
          <cell r="AG2623">
            <v>30.610958904109587</v>
          </cell>
          <cell r="AH2623" t="str">
            <v>&gt;25&lt; 35</v>
          </cell>
          <cell r="AI2623">
            <v>14186208</v>
          </cell>
          <cell r="AJ2623" t="str">
            <v>01</v>
          </cell>
          <cell r="AK2623" t="str">
            <v>09191954</v>
          </cell>
          <cell r="AL2623">
            <v>45551</v>
          </cell>
          <cell r="AM2623" t="str">
            <v>FEMME</v>
          </cell>
          <cell r="AN2623" t="str">
            <v>Célibataire</v>
          </cell>
          <cell r="AP2623" t="str">
            <v xml:space="preserve">7 éme Année </v>
          </cell>
          <cell r="AQ2623">
            <v>3</v>
          </cell>
          <cell r="AR2623">
            <v>1</v>
          </cell>
          <cell r="AS2623">
            <v>45942.25</v>
          </cell>
          <cell r="AT2623" t="str">
            <v>Horaire</v>
          </cell>
          <cell r="AU2623">
            <v>3.7149999999999999</v>
          </cell>
          <cell r="AV2623">
            <v>12</v>
          </cell>
          <cell r="AW2623" t="str">
            <v>01000</v>
          </cell>
          <cell r="AX2623" t="str">
            <v>00133066888</v>
          </cell>
          <cell r="AY2623">
            <v>57</v>
          </cell>
          <cell r="AZ2623" t="str">
            <v>UIB</v>
          </cell>
          <cell r="BA2623" t="str">
            <v>12010000013306688857</v>
          </cell>
          <cell r="BB2623">
            <v>20</v>
          </cell>
          <cell r="BC2623" t="str">
            <v>RUE HEDI CHAKER CITE CHABEB DOUAR HICHER</v>
          </cell>
          <cell r="BD2623" t="str">
            <v>MANOUBA</v>
          </cell>
          <cell r="BG2623">
            <v>27288780</v>
          </cell>
          <cell r="BJ2623" t="str">
            <v>DOUAR HICHIR</v>
          </cell>
          <cell r="BK2623" t="str">
            <v>CAMPO B</v>
          </cell>
          <cell r="BL2623" t="str">
            <v>1.1</v>
          </cell>
          <cell r="BU2623" t="str">
            <v>si</v>
          </cell>
        </row>
        <row r="2624">
          <cell r="B2624">
            <v>2684</v>
          </cell>
          <cell r="C2624" t="str">
            <v>Madame</v>
          </cell>
          <cell r="D2624" t="str">
            <v>EL EDRASSA NOUR EL HOUDA</v>
          </cell>
          <cell r="E2624" t="str">
            <v>SAGE Tunisia</v>
          </cell>
          <cell r="F2624" t="str">
            <v>PRODUCTION</v>
          </cell>
          <cell r="G2624" t="str">
            <v>Prép CAMPO</v>
          </cell>
          <cell r="H2624" t="str">
            <v>P7 AR</v>
          </cell>
          <cell r="I2624" t="str">
            <v xml:space="preserve">Anis Mejri </v>
          </cell>
          <cell r="J2624" t="str">
            <v>B</v>
          </cell>
          <cell r="K2624" t="str">
            <v>DIRECTS</v>
          </cell>
          <cell r="L2624" t="str">
            <v>Variable cost at standard</v>
          </cell>
          <cell r="M2624" t="str">
            <v>Prép CAMPO</v>
          </cell>
          <cell r="N2624">
            <v>45577</v>
          </cell>
          <cell r="Q2624">
            <v>45597</v>
          </cell>
          <cell r="R2624" t="str">
            <v>maldie de sa mére</v>
          </cell>
          <cell r="T2624" t="str">
            <v>CDD</v>
          </cell>
          <cell r="U2624" t="str">
            <v>Contractuel</v>
          </cell>
          <cell r="V2624">
            <v>45577</v>
          </cell>
          <cell r="W2624">
            <v>45596</v>
          </cell>
          <cell r="Z2624">
            <v>45577</v>
          </cell>
          <cell r="AA2624">
            <v>10</v>
          </cell>
          <cell r="AB2624">
            <v>2024</v>
          </cell>
          <cell r="AC2624">
            <v>2028</v>
          </cell>
          <cell r="AD2624">
            <v>0.4</v>
          </cell>
          <cell r="AE2624" t="str">
            <v>&lt; 1</v>
          </cell>
          <cell r="AF2624">
            <v>37516</v>
          </cell>
          <cell r="AG2624">
            <v>22.482191780821918</v>
          </cell>
          <cell r="AH2624" t="str">
            <v>&lt; 25</v>
          </cell>
          <cell r="AI2624">
            <v>17406278</v>
          </cell>
          <cell r="AJ2624" t="str">
            <v>05</v>
          </cell>
          <cell r="AK2624" t="str">
            <v>14511880</v>
          </cell>
          <cell r="AL2624">
            <v>43761</v>
          </cell>
          <cell r="AM2624" t="str">
            <v>FEMME</v>
          </cell>
          <cell r="AN2624" t="str">
            <v>Célibataire</v>
          </cell>
          <cell r="AP2624" t="str">
            <v xml:space="preserve">1 ère Année </v>
          </cell>
          <cell r="AQ2624">
            <v>3</v>
          </cell>
          <cell r="AR2624">
            <v>1</v>
          </cell>
          <cell r="AS2624">
            <v>45942.25</v>
          </cell>
          <cell r="AT2624" t="str">
            <v>Horaire</v>
          </cell>
          <cell r="AU2624">
            <v>3.7149999999999999</v>
          </cell>
          <cell r="AV2624">
            <v>17</v>
          </cell>
          <cell r="AW2624" t="str">
            <v>00100</v>
          </cell>
          <cell r="AX2624" t="str">
            <v>00003501858</v>
          </cell>
          <cell r="AY2624" t="str">
            <v>05</v>
          </cell>
          <cell r="AZ2624" t="str">
            <v>LA POSTE</v>
          </cell>
          <cell r="BA2624" t="str">
            <v>17001000000350185805</v>
          </cell>
          <cell r="BB2624">
            <v>20</v>
          </cell>
          <cell r="BC2624" t="str">
            <v xml:space="preserve">19 RUE 1623 CITE 02 MARS ETADHAMEN </v>
          </cell>
          <cell r="BD2624" t="str">
            <v>ARIANA</v>
          </cell>
          <cell r="BG2624">
            <v>58021099</v>
          </cell>
          <cell r="BH2624">
            <v>28698300</v>
          </cell>
          <cell r="BJ2624" t="str">
            <v>ETTADHAMEN</v>
          </cell>
          <cell r="BK2624" t="str">
            <v>CAMPO B</v>
          </cell>
          <cell r="BL2624" t="str">
            <v>1.1</v>
          </cell>
          <cell r="BU2624" t="str">
            <v>non-Actif</v>
          </cell>
        </row>
        <row r="2625">
          <cell r="B2625">
            <v>2685</v>
          </cell>
          <cell r="C2625" t="str">
            <v>Madame</v>
          </cell>
          <cell r="D2625" t="str">
            <v>JABRI RAJA</v>
          </cell>
          <cell r="E2625" t="str">
            <v>SAGE Tunisia</v>
          </cell>
          <cell r="F2625" t="str">
            <v>PRODUCTION</v>
          </cell>
          <cell r="G2625" t="str">
            <v>Prép CAMPO</v>
          </cell>
          <cell r="H2625" t="str">
            <v>P6 AR</v>
          </cell>
          <cell r="I2625" t="str">
            <v xml:space="preserve">Anis Mejri </v>
          </cell>
          <cell r="J2625" t="str">
            <v>B</v>
          </cell>
          <cell r="K2625" t="str">
            <v>DIRECTS</v>
          </cell>
          <cell r="L2625" t="str">
            <v>Variable cost at standard</v>
          </cell>
          <cell r="M2625" t="str">
            <v>Prép CAMPO</v>
          </cell>
          <cell r="N2625">
            <v>45577</v>
          </cell>
          <cell r="P2625">
            <v>-6</v>
          </cell>
          <cell r="T2625" t="str">
            <v>CDD</v>
          </cell>
          <cell r="U2625" t="str">
            <v>Contractuel</v>
          </cell>
          <cell r="V2625">
            <v>45689</v>
          </cell>
          <cell r="W2625">
            <v>45716</v>
          </cell>
          <cell r="Z2625">
            <v>45577</v>
          </cell>
          <cell r="AA2625">
            <v>10</v>
          </cell>
          <cell r="AB2625">
            <v>2024</v>
          </cell>
          <cell r="AC2625">
            <v>2028</v>
          </cell>
          <cell r="AD2625">
            <v>0.4</v>
          </cell>
          <cell r="AE2625" t="str">
            <v>&lt; 1</v>
          </cell>
          <cell r="AF2625">
            <v>31855</v>
          </cell>
          <cell r="AG2625">
            <v>37.991780821917807</v>
          </cell>
          <cell r="AH2625" t="str">
            <v>&gt;35&lt; 45</v>
          </cell>
          <cell r="AI2625">
            <v>16280808</v>
          </cell>
          <cell r="AJ2625" t="str">
            <v>04</v>
          </cell>
          <cell r="AK2625" t="str">
            <v>07428657</v>
          </cell>
          <cell r="AL2625">
            <v>44531</v>
          </cell>
          <cell r="AM2625" t="str">
            <v>FEMME</v>
          </cell>
          <cell r="AN2625" t="str">
            <v>Célibataire</v>
          </cell>
          <cell r="AP2625" t="str">
            <v>1 ère Année</v>
          </cell>
          <cell r="AQ2625">
            <v>3</v>
          </cell>
          <cell r="AR2625">
            <v>1</v>
          </cell>
          <cell r="AS2625">
            <v>45942.25</v>
          </cell>
          <cell r="AT2625" t="str">
            <v>Horaire</v>
          </cell>
          <cell r="AU2625">
            <v>3.7149999999999999</v>
          </cell>
          <cell r="AV2625">
            <v>17</v>
          </cell>
          <cell r="AW2625" t="str">
            <v>00100</v>
          </cell>
          <cell r="AX2625" t="str">
            <v>00001453126</v>
          </cell>
          <cell r="AY2625">
            <v>87</v>
          </cell>
          <cell r="AZ2625" t="str">
            <v>LA POSTE</v>
          </cell>
          <cell r="BA2625" t="str">
            <v>17001000000145312687</v>
          </cell>
          <cell r="BB2625">
            <v>20</v>
          </cell>
          <cell r="BC2625" t="str">
            <v xml:space="preserve">16 RUE HAFEDH IBRAHIM CITE 18 ETADHAMEN </v>
          </cell>
          <cell r="BD2625" t="str">
            <v>ARIANA</v>
          </cell>
          <cell r="BG2625">
            <v>20486266</v>
          </cell>
          <cell r="BH2625">
            <v>28443356</v>
          </cell>
          <cell r="BJ2625" t="str">
            <v>ETTADHAMEN</v>
          </cell>
          <cell r="BK2625" t="str">
            <v>CAMPO B</v>
          </cell>
          <cell r="BL2625" t="str">
            <v>1.1</v>
          </cell>
          <cell r="BU2625" t="str">
            <v>si</v>
          </cell>
        </row>
        <row r="2626">
          <cell r="B2626">
            <v>2686</v>
          </cell>
          <cell r="C2626" t="str">
            <v>Monsieur</v>
          </cell>
          <cell r="D2626" t="str">
            <v>BEN SALAH TAOUFIK</v>
          </cell>
          <cell r="E2626" t="str">
            <v>SAGE Tunisia</v>
          </cell>
          <cell r="F2626" t="str">
            <v>PRODUCTION</v>
          </cell>
          <cell r="G2626" t="str">
            <v>Couturière</v>
          </cell>
          <cell r="H2626" t="str">
            <v>P7 AR</v>
          </cell>
          <cell r="I2626" t="str">
            <v>FAYCEL</v>
          </cell>
          <cell r="J2626" t="str">
            <v>B</v>
          </cell>
          <cell r="K2626" t="str">
            <v>DIRECTS</v>
          </cell>
          <cell r="L2626" t="str">
            <v>Variable cost at standard</v>
          </cell>
          <cell r="M2626" t="str">
            <v>Couturière</v>
          </cell>
          <cell r="N2626">
            <v>45580</v>
          </cell>
          <cell r="P2626">
            <v>-6</v>
          </cell>
          <cell r="T2626" t="str">
            <v>CDD</v>
          </cell>
          <cell r="U2626" t="str">
            <v>Contractuel</v>
          </cell>
          <cell r="V2626">
            <v>45689</v>
          </cell>
          <cell r="W2626">
            <v>45716</v>
          </cell>
          <cell r="Z2626">
            <v>45580</v>
          </cell>
          <cell r="AA2626">
            <v>10</v>
          </cell>
          <cell r="AB2626">
            <v>2024</v>
          </cell>
          <cell r="AC2626">
            <v>2028</v>
          </cell>
          <cell r="AD2626">
            <v>0.39166666666666666</v>
          </cell>
          <cell r="AE2626" t="str">
            <v>&lt; 1</v>
          </cell>
          <cell r="AF2626">
            <v>32249</v>
          </cell>
          <cell r="AG2626">
            <v>36.912328767123284</v>
          </cell>
          <cell r="AH2626" t="str">
            <v>&gt;35&lt; 45</v>
          </cell>
          <cell r="AI2626">
            <v>16281132</v>
          </cell>
          <cell r="AJ2626" t="str">
            <v>09</v>
          </cell>
          <cell r="AK2626" t="str">
            <v>04812401</v>
          </cell>
          <cell r="AL2626">
            <v>43784</v>
          </cell>
          <cell r="AM2626" t="str">
            <v>FEMME</v>
          </cell>
          <cell r="AN2626" t="str">
            <v>Célibataire</v>
          </cell>
          <cell r="AP2626" t="str">
            <v>9 éme Année</v>
          </cell>
          <cell r="AQ2626">
            <v>3</v>
          </cell>
          <cell r="AR2626">
            <v>1</v>
          </cell>
          <cell r="AS2626">
            <v>45945.25</v>
          </cell>
          <cell r="AT2626" t="str">
            <v>Horaire</v>
          </cell>
          <cell r="AU2626">
            <v>3.7149999999999999</v>
          </cell>
          <cell r="AV2626">
            <v>17</v>
          </cell>
          <cell r="AW2626" t="str">
            <v>00100</v>
          </cell>
          <cell r="AX2626" t="str">
            <v>00002989914</v>
          </cell>
          <cell r="AY2626">
            <v>36</v>
          </cell>
          <cell r="AZ2626" t="str">
            <v>LA POSTE</v>
          </cell>
          <cell r="BA2626" t="str">
            <v>17001000000298991436</v>
          </cell>
          <cell r="BB2626">
            <v>20</v>
          </cell>
          <cell r="BC2626" t="str">
            <v>RUE 42253 CITE JABRI  BARAJ EL  AGBA</v>
          </cell>
          <cell r="BD2626" t="str">
            <v>MANOUBA</v>
          </cell>
          <cell r="BG2626">
            <v>50397666</v>
          </cell>
          <cell r="BJ2626" t="str">
            <v>GHDIR EL GOLLA</v>
          </cell>
          <cell r="BK2626" t="str">
            <v>B-P7 AR</v>
          </cell>
          <cell r="BL2626" t="str">
            <v>1.1</v>
          </cell>
          <cell r="BU2626" t="str">
            <v>si</v>
          </cell>
        </row>
        <row r="2627">
          <cell r="B2627">
            <v>2687</v>
          </cell>
          <cell r="C2627" t="str">
            <v>Madame</v>
          </cell>
          <cell r="D2627" t="str">
            <v xml:space="preserve">NEFZI RANIA </v>
          </cell>
          <cell r="E2627" t="str">
            <v>SAGE Tunisia</v>
          </cell>
          <cell r="F2627" t="str">
            <v>PRODUCTION</v>
          </cell>
          <cell r="G2627" t="str">
            <v>CAMPO</v>
          </cell>
          <cell r="H2627" t="str">
            <v>P6 AV</v>
          </cell>
          <cell r="I2627" t="str">
            <v>MOHAMED MAALAOUI</v>
          </cell>
          <cell r="J2627" t="str">
            <v>A</v>
          </cell>
          <cell r="K2627" t="str">
            <v>DIRECTS</v>
          </cell>
          <cell r="L2627" t="str">
            <v>Variable cost at standard</v>
          </cell>
          <cell r="M2627" t="str">
            <v>CAMPO</v>
          </cell>
          <cell r="N2627">
            <v>45577</v>
          </cell>
          <cell r="P2627">
            <v>-6</v>
          </cell>
          <cell r="T2627" t="str">
            <v>CDD</v>
          </cell>
          <cell r="U2627" t="str">
            <v>Contractuel</v>
          </cell>
          <cell r="V2627">
            <v>45689</v>
          </cell>
          <cell r="W2627">
            <v>45716</v>
          </cell>
          <cell r="Z2627">
            <v>45577</v>
          </cell>
          <cell r="AA2627">
            <v>10</v>
          </cell>
          <cell r="AB2627">
            <v>2024</v>
          </cell>
          <cell r="AC2627">
            <v>2028</v>
          </cell>
          <cell r="AD2627">
            <v>0.4</v>
          </cell>
          <cell r="AE2627" t="str">
            <v>&lt; 1</v>
          </cell>
          <cell r="AF2627">
            <v>36132</v>
          </cell>
          <cell r="AG2627">
            <v>26.273972602739725</v>
          </cell>
          <cell r="AH2627" t="str">
            <v>&gt;25&lt; 35</v>
          </cell>
          <cell r="AI2627">
            <v>17462697</v>
          </cell>
          <cell r="AJ2627" t="str">
            <v>01</v>
          </cell>
          <cell r="AK2627" t="str">
            <v>14362266</v>
          </cell>
          <cell r="AL2627">
            <v>43370</v>
          </cell>
          <cell r="AM2627" t="str">
            <v>FEMME</v>
          </cell>
          <cell r="AN2627" t="str">
            <v>Célibataire</v>
          </cell>
          <cell r="AP2627" t="str">
            <v>BAC</v>
          </cell>
          <cell r="AQ2627">
            <v>3</v>
          </cell>
          <cell r="AR2627">
            <v>1</v>
          </cell>
          <cell r="AS2627">
            <v>45942.25</v>
          </cell>
          <cell r="AT2627" t="str">
            <v>Horaire</v>
          </cell>
          <cell r="AU2627">
            <v>3.7149999999999999</v>
          </cell>
          <cell r="AV2627">
            <v>17</v>
          </cell>
          <cell r="AW2627" t="str">
            <v>00100</v>
          </cell>
          <cell r="AX2627" t="str">
            <v>00003047532</v>
          </cell>
          <cell r="AY2627">
            <v>36</v>
          </cell>
          <cell r="AZ2627" t="str">
            <v>LA POSTE</v>
          </cell>
          <cell r="BA2627" t="str">
            <v>17001000000304753236</v>
          </cell>
          <cell r="BB2627">
            <v>20</v>
          </cell>
          <cell r="BC2627" t="str">
            <v>SANHEJA OUED ELIL</v>
          </cell>
          <cell r="BD2627" t="str">
            <v>MANOUBA</v>
          </cell>
          <cell r="BG2627">
            <v>21229883</v>
          </cell>
          <cell r="BJ2627" t="str">
            <v>SNHEJA</v>
          </cell>
          <cell r="BK2627" t="str">
            <v>CAMPO C</v>
          </cell>
          <cell r="BL2627" t="str">
            <v>1.1</v>
          </cell>
          <cell r="BT2627">
            <v>386</v>
          </cell>
          <cell r="BU2627" t="str">
            <v>si</v>
          </cell>
        </row>
        <row r="2628">
          <cell r="B2628">
            <v>2688</v>
          </cell>
          <cell r="C2628" t="str">
            <v>Madame</v>
          </cell>
          <cell r="D2628" t="str">
            <v xml:space="preserve">CHEBBI SIWAR </v>
          </cell>
          <cell r="E2628" t="str">
            <v>SAGE Tunisia</v>
          </cell>
          <cell r="F2628" t="str">
            <v>PRODUCTION</v>
          </cell>
          <cell r="G2628" t="str">
            <v>CAMPO</v>
          </cell>
          <cell r="H2628" t="str">
            <v>P6 AV</v>
          </cell>
          <cell r="I2628" t="str">
            <v>MOHAMED MAALAOUI</v>
          </cell>
          <cell r="J2628" t="str">
            <v>B</v>
          </cell>
          <cell r="K2628" t="str">
            <v>DIRECTS</v>
          </cell>
          <cell r="L2628" t="str">
            <v>Variable cost at standard</v>
          </cell>
          <cell r="M2628" t="str">
            <v>CAMPO</v>
          </cell>
          <cell r="N2628">
            <v>45577</v>
          </cell>
          <cell r="P2628">
            <v>-6</v>
          </cell>
          <cell r="T2628" t="str">
            <v>CDD</v>
          </cell>
          <cell r="U2628" t="str">
            <v>Contractuel</v>
          </cell>
          <cell r="V2628">
            <v>45689</v>
          </cell>
          <cell r="W2628">
            <v>45716</v>
          </cell>
          <cell r="Z2628">
            <v>45577</v>
          </cell>
          <cell r="AA2628">
            <v>10</v>
          </cell>
          <cell r="AB2628">
            <v>2024</v>
          </cell>
          <cell r="AC2628">
            <v>2028</v>
          </cell>
          <cell r="AD2628">
            <v>0.4</v>
          </cell>
          <cell r="AE2628" t="str">
            <v>&lt; 1</v>
          </cell>
          <cell r="AF2628">
            <v>36250</v>
          </cell>
          <cell r="AG2628">
            <v>25.950684931506849</v>
          </cell>
          <cell r="AH2628" t="str">
            <v>&gt;25&lt; 35</v>
          </cell>
          <cell r="AI2628">
            <v>17460473</v>
          </cell>
          <cell r="AJ2628" t="str">
            <v>05</v>
          </cell>
          <cell r="AK2628" t="str">
            <v>14358636</v>
          </cell>
          <cell r="AL2628">
            <v>44664</v>
          </cell>
          <cell r="AM2628" t="str">
            <v>FEMME</v>
          </cell>
          <cell r="AN2628" t="str">
            <v>Célibataire</v>
          </cell>
          <cell r="AP2628" t="str">
            <v>BAC+BTP En Formalités Douanière</v>
          </cell>
          <cell r="AQ2628">
            <v>3</v>
          </cell>
          <cell r="AR2628">
            <v>1</v>
          </cell>
          <cell r="AS2628">
            <v>45942.25</v>
          </cell>
          <cell r="AT2628" t="str">
            <v>Horaire</v>
          </cell>
          <cell r="AU2628">
            <v>3.7149999999999999</v>
          </cell>
          <cell r="AV2628">
            <v>17</v>
          </cell>
          <cell r="AW2628" t="str">
            <v>00100</v>
          </cell>
          <cell r="AX2628" t="str">
            <v>00003421384</v>
          </cell>
          <cell r="AY2628">
            <v>91</v>
          </cell>
          <cell r="AZ2628" t="str">
            <v>LA POSTE</v>
          </cell>
          <cell r="BA2628" t="str">
            <v>17001000000342138491</v>
          </cell>
          <cell r="BB2628">
            <v>20</v>
          </cell>
          <cell r="BC2628" t="str">
            <v xml:space="preserve">40 CITE HASSEN BEL KHOUDJA BOUCETTIN </v>
          </cell>
          <cell r="BD2628" t="str">
            <v>MANOUBA</v>
          </cell>
          <cell r="BG2628">
            <v>92524378</v>
          </cell>
          <cell r="BJ2628" t="str">
            <v>Agba</v>
          </cell>
          <cell r="BK2628" t="str">
            <v>CAMPO C</v>
          </cell>
          <cell r="BL2628" t="str">
            <v>1.1</v>
          </cell>
          <cell r="BT2628">
            <v>1072</v>
          </cell>
          <cell r="BU2628" t="str">
            <v>si</v>
          </cell>
        </row>
        <row r="2629">
          <cell r="B2629">
            <v>2689</v>
          </cell>
          <cell r="C2629" t="str">
            <v>Madame</v>
          </cell>
          <cell r="D2629" t="str">
            <v xml:space="preserve">HAMOUDA DHEKRA </v>
          </cell>
          <cell r="E2629" t="str">
            <v>SAGE Tunisia</v>
          </cell>
          <cell r="F2629" t="str">
            <v>PRODUCTION</v>
          </cell>
          <cell r="G2629" t="str">
            <v>CAMPO</v>
          </cell>
          <cell r="H2629" t="str">
            <v>P6 AV</v>
          </cell>
          <cell r="I2629" t="str">
            <v>MOHAMED MAALAOUI</v>
          </cell>
          <cell r="J2629" t="str">
            <v>A</v>
          </cell>
          <cell r="K2629" t="str">
            <v>DIRECTS</v>
          </cell>
          <cell r="L2629" t="str">
            <v>Variable cost at standard</v>
          </cell>
          <cell r="M2629" t="str">
            <v>CAMPO</v>
          </cell>
          <cell r="N2629">
            <v>45577</v>
          </cell>
          <cell r="P2629">
            <v>-34</v>
          </cell>
          <cell r="Q2629">
            <v>45689</v>
          </cell>
          <cell r="R2629" t="str">
            <v>familiale</v>
          </cell>
          <cell r="T2629" t="str">
            <v>CDD</v>
          </cell>
          <cell r="U2629" t="str">
            <v>Contractuel</v>
          </cell>
          <cell r="V2629">
            <v>45658</v>
          </cell>
          <cell r="W2629">
            <v>45688</v>
          </cell>
          <cell r="Z2629">
            <v>45577</v>
          </cell>
          <cell r="AA2629">
            <v>10</v>
          </cell>
          <cell r="AB2629">
            <v>2024</v>
          </cell>
          <cell r="AC2629">
            <v>2028</v>
          </cell>
          <cell r="AD2629">
            <v>0.4</v>
          </cell>
          <cell r="AE2629" t="str">
            <v>&lt; 1</v>
          </cell>
          <cell r="AF2629">
            <v>35362</v>
          </cell>
          <cell r="AG2629">
            <v>28.383561643835616</v>
          </cell>
          <cell r="AH2629" t="str">
            <v>&gt;25&lt; 35</v>
          </cell>
          <cell r="AI2629">
            <v>17304973</v>
          </cell>
          <cell r="AJ2629" t="str">
            <v>00</v>
          </cell>
          <cell r="AK2629" t="str">
            <v>09190440</v>
          </cell>
          <cell r="AL2629">
            <v>44721</v>
          </cell>
          <cell r="AM2629" t="str">
            <v>FEMME</v>
          </cell>
          <cell r="AN2629" t="str">
            <v>Célibataire</v>
          </cell>
          <cell r="AP2629" t="str">
            <v>BAC</v>
          </cell>
          <cell r="AQ2629">
            <v>3</v>
          </cell>
          <cell r="AR2629">
            <v>1</v>
          </cell>
          <cell r="AS2629">
            <v>45942.25</v>
          </cell>
          <cell r="AT2629" t="str">
            <v>Horaire</v>
          </cell>
          <cell r="AU2629">
            <v>3.7149999999999999</v>
          </cell>
          <cell r="AV2629">
            <v>17</v>
          </cell>
          <cell r="AW2629" t="str">
            <v>00100</v>
          </cell>
          <cell r="AX2629" t="str">
            <v>00002830595</v>
          </cell>
          <cell r="AY2629">
            <v>74</v>
          </cell>
          <cell r="AZ2629" t="str">
            <v>LA POSTE</v>
          </cell>
          <cell r="BA2629" t="str">
            <v>17001000000283059574</v>
          </cell>
          <cell r="BB2629">
            <v>20</v>
          </cell>
          <cell r="BC2629" t="str">
            <v xml:space="preserve">40 CITE HASSEN BEL KHOUDJA BOUCETTIN </v>
          </cell>
          <cell r="BD2629" t="str">
            <v>MANOUBA</v>
          </cell>
          <cell r="BG2629">
            <v>27029258</v>
          </cell>
          <cell r="BJ2629" t="str">
            <v>Agba</v>
          </cell>
          <cell r="BK2629" t="str">
            <v>CAMPO C</v>
          </cell>
          <cell r="BL2629" t="str">
            <v>1.1</v>
          </cell>
          <cell r="BU2629" t="str">
            <v>non-Actif</v>
          </cell>
        </row>
        <row r="2630">
          <cell r="B2630">
            <v>2690</v>
          </cell>
          <cell r="C2630" t="str">
            <v>Madame</v>
          </cell>
          <cell r="D2630" t="str">
            <v>KHAZRI DHOUHA</v>
          </cell>
          <cell r="E2630" t="str">
            <v>SAGE Tunisia</v>
          </cell>
          <cell r="F2630" t="str">
            <v>PRODUCTION</v>
          </cell>
          <cell r="G2630" t="str">
            <v>Alimentatrice</v>
          </cell>
          <cell r="H2630" t="str">
            <v>P6 AV</v>
          </cell>
          <cell r="I2630" t="str">
            <v>ISSAM OUNI</v>
          </cell>
          <cell r="J2630" t="str">
            <v>B</v>
          </cell>
          <cell r="K2630" t="str">
            <v>DIRECTS</v>
          </cell>
          <cell r="L2630" t="str">
            <v>Variable cost at standard</v>
          </cell>
          <cell r="M2630" t="str">
            <v>Alimentatrice</v>
          </cell>
          <cell r="N2630">
            <v>45580</v>
          </cell>
          <cell r="P2630">
            <v>-96</v>
          </cell>
          <cell r="Q2630">
            <v>45608</v>
          </cell>
          <cell r="R2630" t="str">
            <v>personnel</v>
          </cell>
          <cell r="T2630" t="str">
            <v>CDD</v>
          </cell>
          <cell r="U2630" t="str">
            <v>Contractuel</v>
          </cell>
          <cell r="V2630">
            <v>45597</v>
          </cell>
          <cell r="W2630">
            <v>45626</v>
          </cell>
          <cell r="Z2630">
            <v>45580</v>
          </cell>
          <cell r="AA2630">
            <v>10</v>
          </cell>
          <cell r="AB2630">
            <v>2024</v>
          </cell>
          <cell r="AC2630">
            <v>2028</v>
          </cell>
          <cell r="AD2630">
            <v>0.39166666666666666</v>
          </cell>
          <cell r="AE2630" t="str">
            <v>&lt; 1</v>
          </cell>
          <cell r="AF2630">
            <v>37905</v>
          </cell>
          <cell r="AG2630">
            <v>21.416438356164385</v>
          </cell>
          <cell r="AH2630" t="str">
            <v>&lt; 25</v>
          </cell>
          <cell r="AK2630" t="str">
            <v>11678614</v>
          </cell>
          <cell r="AL2630">
            <v>44581</v>
          </cell>
          <cell r="AM2630" t="str">
            <v>FEMME</v>
          </cell>
          <cell r="AN2630" t="str">
            <v>Célibataire</v>
          </cell>
          <cell r="AP2630" t="str">
            <v>BAC</v>
          </cell>
          <cell r="AQ2630">
            <v>3</v>
          </cell>
          <cell r="AR2630">
            <v>1</v>
          </cell>
          <cell r="AS2630">
            <v>45945.25</v>
          </cell>
          <cell r="AT2630" t="str">
            <v>Horaire</v>
          </cell>
          <cell r="AU2630">
            <v>3.8780000000000001</v>
          </cell>
          <cell r="AV2630">
            <v>17</v>
          </cell>
          <cell r="AW2630" t="str">
            <v>00100</v>
          </cell>
          <cell r="AX2630" t="str">
            <v>00003295523</v>
          </cell>
          <cell r="AY2630">
            <v>53</v>
          </cell>
          <cell r="AZ2630" t="str">
            <v>LA POSTE</v>
          </cell>
          <cell r="BA2630" t="str">
            <v>17001000000329552353</v>
          </cell>
          <cell r="BB2630">
            <v>20</v>
          </cell>
          <cell r="BC2630" t="str">
            <v>GHDIR EL GOLLA HRAIRIA</v>
          </cell>
          <cell r="BD2630" t="str">
            <v>TUNIS</v>
          </cell>
          <cell r="BG2630">
            <v>28395560</v>
          </cell>
          <cell r="BJ2630" t="str">
            <v>GHDIR EL GOLLA</v>
          </cell>
          <cell r="BK2630" t="str">
            <v>B-P6 AV</v>
          </cell>
          <cell r="BL2630" t="str">
            <v>1.3</v>
          </cell>
          <cell r="BU2630" t="str">
            <v>non-Actif</v>
          </cell>
        </row>
        <row r="2631">
          <cell r="B2631">
            <v>2691</v>
          </cell>
          <cell r="C2631" t="str">
            <v>Madame</v>
          </cell>
          <cell r="D2631" t="str">
            <v>BOUKHILI NADIA</v>
          </cell>
          <cell r="E2631" t="str">
            <v>SAGE Tunisia</v>
          </cell>
          <cell r="F2631" t="str">
            <v>PRODUCTION</v>
          </cell>
          <cell r="G2631" t="str">
            <v>Contrôle Qualité</v>
          </cell>
          <cell r="H2631" t="str">
            <v>P7 AR</v>
          </cell>
          <cell r="I2631" t="str">
            <v>FAYCEL</v>
          </cell>
          <cell r="J2631" t="str">
            <v>B</v>
          </cell>
          <cell r="K2631" t="str">
            <v>INDIRECTS</v>
          </cell>
          <cell r="L2631" t="str">
            <v>Variable cost at standard</v>
          </cell>
          <cell r="M2631" t="str">
            <v>Contrôle Qualité</v>
          </cell>
          <cell r="N2631">
            <v>45586</v>
          </cell>
          <cell r="P2631">
            <v>-34</v>
          </cell>
          <cell r="Q2631">
            <v>45696</v>
          </cell>
          <cell r="R2631" t="str">
            <v>travail de nuit</v>
          </cell>
          <cell r="T2631" t="str">
            <v>CDD</v>
          </cell>
          <cell r="U2631" t="str">
            <v>Contractuel</v>
          </cell>
          <cell r="V2631">
            <v>45658</v>
          </cell>
          <cell r="W2631">
            <v>45688</v>
          </cell>
          <cell r="Z2631">
            <v>45586</v>
          </cell>
          <cell r="AA2631">
            <v>10</v>
          </cell>
          <cell r="AB2631">
            <v>2024</v>
          </cell>
          <cell r="AC2631">
            <v>2028</v>
          </cell>
          <cell r="AD2631">
            <v>0.375</v>
          </cell>
          <cell r="AE2631" t="str">
            <v>&lt; 1</v>
          </cell>
          <cell r="AF2631">
            <v>35513</v>
          </cell>
          <cell r="AG2631">
            <v>27.969863013698632</v>
          </cell>
          <cell r="AH2631" t="str">
            <v>&gt;25&lt; 35</v>
          </cell>
          <cell r="AI2631">
            <v>17774021</v>
          </cell>
          <cell r="AJ2631" t="str">
            <v>06</v>
          </cell>
          <cell r="AK2631" t="str">
            <v>07990019</v>
          </cell>
          <cell r="AL2631">
            <v>44383</v>
          </cell>
          <cell r="AM2631" t="str">
            <v>FEMME</v>
          </cell>
          <cell r="AN2631" t="str">
            <v>Marié(e)</v>
          </cell>
          <cell r="AP2631" t="str">
            <v>BAC+Licence En Electricité Industrielle</v>
          </cell>
          <cell r="AQ2631">
            <v>3</v>
          </cell>
          <cell r="AR2631">
            <v>1</v>
          </cell>
          <cell r="AS2631">
            <v>45951.25</v>
          </cell>
          <cell r="AT2631" t="str">
            <v>Horaire</v>
          </cell>
          <cell r="AU2631">
            <v>3.8780000000000001</v>
          </cell>
          <cell r="AV2631" t="str">
            <v>07</v>
          </cell>
          <cell r="AW2631" t="str">
            <v>40300</v>
          </cell>
          <cell r="AX2631">
            <v>48105816619</v>
          </cell>
          <cell r="AY2631">
            <v>20</v>
          </cell>
          <cell r="AZ2631" t="str">
            <v>AMEN BANK</v>
          </cell>
          <cell r="BA2631" t="str">
            <v>07403004810581661920</v>
          </cell>
          <cell r="BB2631">
            <v>20</v>
          </cell>
          <cell r="BC2631" t="str">
            <v>GHDIR EL GOLA</v>
          </cell>
          <cell r="BD2631" t="str">
            <v>MANOUBA</v>
          </cell>
          <cell r="BG2631">
            <v>94630374</v>
          </cell>
          <cell r="BJ2631" t="str">
            <v>GHDIR EL GOLLA</v>
          </cell>
          <cell r="BK2631" t="str">
            <v>B-P7 AR</v>
          </cell>
          <cell r="BL2631" t="str">
            <v>1.3</v>
          </cell>
          <cell r="BU2631" t="str">
            <v>non-Actif</v>
          </cell>
        </row>
        <row r="2632">
          <cell r="B2632">
            <v>2692</v>
          </cell>
          <cell r="C2632" t="str">
            <v>Madame</v>
          </cell>
          <cell r="D2632" t="str">
            <v>HANNECHI AMANI</v>
          </cell>
          <cell r="E2632" t="str">
            <v>SAGE Tunisia</v>
          </cell>
          <cell r="F2632" t="str">
            <v>PRODUCTION</v>
          </cell>
          <cell r="G2632" t="str">
            <v>CAMPO</v>
          </cell>
          <cell r="H2632" t="str">
            <v>P6 AR</v>
          </cell>
          <cell r="I2632" t="str">
            <v>MOHAMED AMINE</v>
          </cell>
          <cell r="J2632" t="str">
            <v>A</v>
          </cell>
          <cell r="K2632" t="str">
            <v>DIRECTS</v>
          </cell>
          <cell r="L2632" t="str">
            <v>Variable cost at standard</v>
          </cell>
          <cell r="M2632" t="str">
            <v>CAMPO</v>
          </cell>
          <cell r="N2632">
            <v>45581</v>
          </cell>
          <cell r="P2632">
            <v>-6</v>
          </cell>
          <cell r="T2632" t="str">
            <v>CDD</v>
          </cell>
          <cell r="U2632" t="str">
            <v>Contractuel</v>
          </cell>
          <cell r="V2632">
            <v>45689</v>
          </cell>
          <cell r="W2632">
            <v>45716</v>
          </cell>
          <cell r="Z2632">
            <v>45581</v>
          </cell>
          <cell r="AA2632">
            <v>10</v>
          </cell>
          <cell r="AB2632">
            <v>2024</v>
          </cell>
          <cell r="AC2632">
            <v>2028</v>
          </cell>
          <cell r="AD2632">
            <v>0.3888888888888889</v>
          </cell>
          <cell r="AE2632" t="str">
            <v>&lt; 1</v>
          </cell>
          <cell r="AF2632">
            <v>37669</v>
          </cell>
          <cell r="AG2632">
            <v>22.063013698630137</v>
          </cell>
          <cell r="AH2632" t="str">
            <v>&lt; 25</v>
          </cell>
          <cell r="AI2632">
            <v>17462671</v>
          </cell>
          <cell r="AJ2632" t="str">
            <v>01</v>
          </cell>
          <cell r="AK2632" t="str">
            <v>11678844</v>
          </cell>
          <cell r="AL2632">
            <v>44617</v>
          </cell>
          <cell r="AM2632" t="str">
            <v>FEMME</v>
          </cell>
          <cell r="AN2632" t="str">
            <v>Célibataire</v>
          </cell>
          <cell r="AP2632" t="str">
            <v>BAC</v>
          </cell>
          <cell r="AQ2632">
            <v>3</v>
          </cell>
          <cell r="AR2632">
            <v>1</v>
          </cell>
          <cell r="AS2632">
            <v>45946.25</v>
          </cell>
          <cell r="AT2632" t="str">
            <v>Horaire</v>
          </cell>
          <cell r="AU2632">
            <v>3.7149999999999999</v>
          </cell>
          <cell r="AV2632">
            <v>25</v>
          </cell>
          <cell r="AW2632">
            <v>16600</v>
          </cell>
          <cell r="AX2632" t="str">
            <v>00001261431</v>
          </cell>
          <cell r="AY2632">
            <v>70</v>
          </cell>
          <cell r="AZ2632" t="str">
            <v>ZITOUNA BANK</v>
          </cell>
          <cell r="BA2632" t="str">
            <v>25166000000126143170</v>
          </cell>
          <cell r="BB2632">
            <v>20</v>
          </cell>
          <cell r="BC2632" t="str">
            <v xml:space="preserve">RUE THABET IBN DAHDEH  GHDIR EL GOLA BEN YOUNESS </v>
          </cell>
          <cell r="BD2632" t="str">
            <v>MANOUBA</v>
          </cell>
          <cell r="BG2632">
            <v>94275805</v>
          </cell>
          <cell r="BJ2632" t="str">
            <v>GHDIR EL GOLLA</v>
          </cell>
          <cell r="BK2632" t="str">
            <v>CAMPO A</v>
          </cell>
          <cell r="BL2632" t="str">
            <v>1.1</v>
          </cell>
          <cell r="BT2632">
            <v>1083</v>
          </cell>
          <cell r="BU2632" t="str">
            <v>si</v>
          </cell>
        </row>
        <row r="2633">
          <cell r="B2633">
            <v>2693</v>
          </cell>
          <cell r="C2633" t="str">
            <v>Madame</v>
          </cell>
          <cell r="D2633" t="str">
            <v>RAJBI BOCHRA</v>
          </cell>
          <cell r="E2633" t="str">
            <v>SAGE Tunisia</v>
          </cell>
          <cell r="F2633" t="str">
            <v>PRODUCTION</v>
          </cell>
          <cell r="G2633" t="str">
            <v>Contrôle Qualité</v>
          </cell>
          <cell r="H2633" t="str">
            <v>CR3</v>
          </cell>
          <cell r="I2633" t="str">
            <v>Fakhri</v>
          </cell>
          <cell r="J2633" t="str">
            <v>A</v>
          </cell>
          <cell r="K2633" t="str">
            <v>INDIRECTS</v>
          </cell>
          <cell r="L2633" t="str">
            <v>Variable cost at standard</v>
          </cell>
          <cell r="M2633" t="str">
            <v>Contrôle Qualité</v>
          </cell>
          <cell r="N2633">
            <v>45581</v>
          </cell>
          <cell r="P2633">
            <v>-6</v>
          </cell>
          <cell r="T2633" t="str">
            <v>CDD</v>
          </cell>
          <cell r="U2633" t="str">
            <v>Contractuel</v>
          </cell>
          <cell r="V2633">
            <v>45689</v>
          </cell>
          <cell r="W2633">
            <v>45716</v>
          </cell>
          <cell r="Z2633">
            <v>45581</v>
          </cell>
          <cell r="AA2633">
            <v>10</v>
          </cell>
          <cell r="AB2633">
            <v>2024</v>
          </cell>
          <cell r="AC2633">
            <v>2028</v>
          </cell>
          <cell r="AD2633">
            <v>0.3888888888888889</v>
          </cell>
          <cell r="AE2633" t="str">
            <v>&lt; 1</v>
          </cell>
          <cell r="AF2633">
            <v>31779</v>
          </cell>
          <cell r="AG2633">
            <v>38.200000000000003</v>
          </cell>
          <cell r="AH2633" t="str">
            <v>&gt;35&lt; 45</v>
          </cell>
          <cell r="AI2633">
            <v>12976762</v>
          </cell>
          <cell r="AJ2633" t="str">
            <v>05</v>
          </cell>
          <cell r="AK2633" t="str">
            <v>08941833</v>
          </cell>
          <cell r="AL2633">
            <v>41617</v>
          </cell>
          <cell r="AM2633" t="str">
            <v>FEMME</v>
          </cell>
          <cell r="AN2633" t="str">
            <v>Marié(e)</v>
          </cell>
          <cell r="AO2633">
            <v>2</v>
          </cell>
          <cell r="AP2633" t="str">
            <v>BAC+ 1 ère Année Faculté</v>
          </cell>
          <cell r="AQ2633">
            <v>3</v>
          </cell>
          <cell r="AR2633">
            <v>1</v>
          </cell>
          <cell r="AS2633">
            <v>45946.25</v>
          </cell>
          <cell r="AT2633" t="str">
            <v>Horaire</v>
          </cell>
          <cell r="AU2633">
            <v>3.8780000000000001</v>
          </cell>
          <cell r="AV2633">
            <v>17</v>
          </cell>
          <cell r="AW2633">
            <v>53594</v>
          </cell>
          <cell r="AX2633" t="str">
            <v>01734058874</v>
          </cell>
          <cell r="AY2633">
            <v>82</v>
          </cell>
          <cell r="AZ2633" t="str">
            <v>LA POSTE</v>
          </cell>
          <cell r="BA2633" t="str">
            <v>17535940173405887482</v>
          </cell>
          <cell r="BB2633">
            <v>20</v>
          </cell>
          <cell r="BC2633" t="str">
            <v>ZAHROUNI</v>
          </cell>
          <cell r="BD2633" t="str">
            <v>TUNIS</v>
          </cell>
          <cell r="BG2633">
            <v>27370213</v>
          </cell>
          <cell r="BJ2633" t="str">
            <v>ZAHROUNI</v>
          </cell>
          <cell r="BK2633" t="str">
            <v>A-CR3</v>
          </cell>
          <cell r="BL2633" t="str">
            <v>1.3</v>
          </cell>
          <cell r="BU2633" t="str">
            <v>si</v>
          </cell>
        </row>
        <row r="2634">
          <cell r="B2634">
            <v>2694</v>
          </cell>
          <cell r="C2634" t="str">
            <v>Madame</v>
          </cell>
          <cell r="D2634" t="str">
            <v>SASSI YOSSRA</v>
          </cell>
          <cell r="E2634" t="str">
            <v>SAGE Tunisia</v>
          </cell>
          <cell r="F2634" t="str">
            <v>PRODUCTION</v>
          </cell>
          <cell r="G2634" t="str">
            <v>CAMPO</v>
          </cell>
          <cell r="H2634" t="str">
            <v>P6 AV</v>
          </cell>
          <cell r="I2634" t="str">
            <v>MOHAMED AMINE</v>
          </cell>
          <cell r="J2634" t="str">
            <v>A</v>
          </cell>
          <cell r="K2634" t="str">
            <v>DIRECTS</v>
          </cell>
          <cell r="L2634" t="str">
            <v>Variable cost at standard</v>
          </cell>
          <cell r="M2634" t="str">
            <v>CAMPO</v>
          </cell>
          <cell r="N2634">
            <v>45581</v>
          </cell>
          <cell r="P2634">
            <v>-65</v>
          </cell>
          <cell r="Q2634">
            <v>45664</v>
          </cell>
          <cell r="R2634" t="str">
            <v>familiale</v>
          </cell>
          <cell r="T2634" t="str">
            <v>CDD</v>
          </cell>
          <cell r="U2634" t="str">
            <v>Contractuel</v>
          </cell>
          <cell r="V2634">
            <v>45627</v>
          </cell>
          <cell r="W2634">
            <v>45657</v>
          </cell>
          <cell r="Z2634">
            <v>45581</v>
          </cell>
          <cell r="AA2634">
            <v>10</v>
          </cell>
          <cell r="AB2634">
            <v>2024</v>
          </cell>
          <cell r="AC2634">
            <v>2028</v>
          </cell>
          <cell r="AD2634">
            <v>0.3888888888888889</v>
          </cell>
          <cell r="AE2634" t="str">
            <v>&lt; 1</v>
          </cell>
          <cell r="AF2634">
            <v>36924</v>
          </cell>
          <cell r="AG2634">
            <v>24.104109589041094</v>
          </cell>
          <cell r="AH2634" t="str">
            <v>&lt; 25</v>
          </cell>
          <cell r="AI2634">
            <v>17462864</v>
          </cell>
          <cell r="AJ2634" t="str">
            <v>08</v>
          </cell>
          <cell r="AK2634" t="str">
            <v>11669140</v>
          </cell>
          <cell r="AL2634">
            <v>43540</v>
          </cell>
          <cell r="AM2634" t="str">
            <v>FEMME</v>
          </cell>
          <cell r="AN2634" t="str">
            <v>Célibataire</v>
          </cell>
          <cell r="AP2634" t="str">
            <v>2 éme Année Secondaire</v>
          </cell>
          <cell r="AQ2634">
            <v>3</v>
          </cell>
          <cell r="AR2634">
            <v>1</v>
          </cell>
          <cell r="AS2634">
            <v>45946.25</v>
          </cell>
          <cell r="AT2634" t="str">
            <v>Horaire</v>
          </cell>
          <cell r="AU2634">
            <v>3.7149999999999999</v>
          </cell>
          <cell r="AV2634" t="str">
            <v>01</v>
          </cell>
          <cell r="AW2634" t="str">
            <v>02907</v>
          </cell>
          <cell r="AX2634">
            <v>11130180471</v>
          </cell>
          <cell r="AY2634">
            <v>82</v>
          </cell>
          <cell r="AZ2634" t="str">
            <v>ATB</v>
          </cell>
          <cell r="BA2634" t="str">
            <v>01029071113018047182</v>
          </cell>
          <cell r="BB2634">
            <v>20</v>
          </cell>
          <cell r="BC2634" t="str">
            <v>33 RUE 4267 EL AGBA</v>
          </cell>
          <cell r="BD2634" t="str">
            <v>MANOUBA</v>
          </cell>
          <cell r="BG2634">
            <v>25672310</v>
          </cell>
          <cell r="BJ2634" t="str">
            <v>EL AGBA</v>
          </cell>
          <cell r="BK2634" t="str">
            <v>CAMPO A</v>
          </cell>
          <cell r="BL2634" t="str">
            <v>1.1</v>
          </cell>
          <cell r="BU2634" t="str">
            <v>non-Actif</v>
          </cell>
        </row>
        <row r="2635">
          <cell r="B2635">
            <v>2695</v>
          </cell>
          <cell r="C2635" t="str">
            <v>Madame</v>
          </cell>
          <cell r="D2635" t="str">
            <v>FERJANI SABRINE</v>
          </cell>
          <cell r="E2635" t="str">
            <v>SAGE Tunisia</v>
          </cell>
          <cell r="F2635" t="str">
            <v>QUALITE</v>
          </cell>
          <cell r="G2635" t="str">
            <v>CSL</v>
          </cell>
          <cell r="H2635" t="str">
            <v>P6 AR</v>
          </cell>
          <cell r="I2635" t="str">
            <v>Med Ali</v>
          </cell>
          <cell r="J2635" t="str">
            <v>B</v>
          </cell>
          <cell r="K2635" t="str">
            <v>INDIRECTS</v>
          </cell>
          <cell r="L2635" t="str">
            <v>Variable cost at standard</v>
          </cell>
          <cell r="M2635" t="str">
            <v>CSL</v>
          </cell>
          <cell r="N2635">
            <v>45581</v>
          </cell>
          <cell r="P2635">
            <v>-6</v>
          </cell>
          <cell r="T2635" t="str">
            <v>CDD</v>
          </cell>
          <cell r="U2635" t="str">
            <v>Contractuel</v>
          </cell>
          <cell r="V2635">
            <v>45689</v>
          </cell>
          <cell r="W2635">
            <v>45716</v>
          </cell>
          <cell r="Z2635">
            <v>45581</v>
          </cell>
          <cell r="AA2635">
            <v>10</v>
          </cell>
          <cell r="AB2635">
            <v>2024</v>
          </cell>
          <cell r="AC2635">
            <v>2028</v>
          </cell>
          <cell r="AD2635">
            <v>0.3888888888888889</v>
          </cell>
          <cell r="AE2635" t="str">
            <v>&lt; 1</v>
          </cell>
          <cell r="AF2635">
            <v>34521</v>
          </cell>
          <cell r="AG2635">
            <v>30.687671232876713</v>
          </cell>
          <cell r="AH2635" t="str">
            <v>&gt;25&lt; 35</v>
          </cell>
          <cell r="AK2635" t="str">
            <v>11374759</v>
          </cell>
          <cell r="AL2635">
            <v>41116</v>
          </cell>
          <cell r="AM2635" t="str">
            <v>FEMME</v>
          </cell>
          <cell r="AN2635" t="str">
            <v>Marié(e)</v>
          </cell>
          <cell r="AO2635">
            <v>1</v>
          </cell>
          <cell r="AP2635" t="str">
            <v>BAC+Liscence En Giologie</v>
          </cell>
          <cell r="AQ2635">
            <v>3</v>
          </cell>
          <cell r="AR2635">
            <v>1</v>
          </cell>
          <cell r="AS2635">
            <v>45946.25</v>
          </cell>
          <cell r="AT2635" t="str">
            <v>Horaire</v>
          </cell>
          <cell r="AU2635">
            <v>3.8780000000000001</v>
          </cell>
          <cell r="AV2635">
            <v>17</v>
          </cell>
          <cell r="AW2635" t="str">
            <v>00200</v>
          </cell>
          <cell r="AX2635" t="str">
            <v>00002627664</v>
          </cell>
          <cell r="AY2635">
            <v>50</v>
          </cell>
          <cell r="AZ2635" t="str">
            <v>LA POSTE</v>
          </cell>
          <cell r="BA2635" t="str">
            <v>17002000000262766450</v>
          </cell>
          <cell r="BB2635">
            <v>20</v>
          </cell>
          <cell r="BC2635" t="str">
            <v>BOURAGBA MORNAGIA</v>
          </cell>
          <cell r="BD2635" t="str">
            <v>MANOUBA</v>
          </cell>
          <cell r="BG2635">
            <v>94937005</v>
          </cell>
          <cell r="BJ2635" t="str">
            <v>BOURAGBA</v>
          </cell>
          <cell r="BK2635" t="str">
            <v>B-P6 AR</v>
          </cell>
          <cell r="BL2635" t="str">
            <v>1.3</v>
          </cell>
          <cell r="BT2635">
            <v>1182</v>
          </cell>
          <cell r="BU2635" t="str">
            <v>si</v>
          </cell>
        </row>
        <row r="2636">
          <cell r="B2636">
            <v>2696</v>
          </cell>
          <cell r="C2636" t="str">
            <v>Monsieur</v>
          </cell>
          <cell r="D2636" t="str">
            <v xml:space="preserve">ARFAOUI NAIIM </v>
          </cell>
          <cell r="E2636" t="str">
            <v>SAGE Tunisia</v>
          </cell>
          <cell r="F2636" t="str">
            <v>PRODUCTION</v>
          </cell>
          <cell r="G2636" t="str">
            <v>CAMPO</v>
          </cell>
          <cell r="H2636" t="str">
            <v>P7 AR</v>
          </cell>
          <cell r="I2636" t="str">
            <v>SAFA</v>
          </cell>
          <cell r="J2636" t="str">
            <v>A</v>
          </cell>
          <cell r="K2636" t="str">
            <v>DIRECTS</v>
          </cell>
          <cell r="L2636" t="str">
            <v>Variable cost at standard</v>
          </cell>
          <cell r="M2636" t="str">
            <v>CAMPO</v>
          </cell>
          <cell r="N2636">
            <v>45582</v>
          </cell>
          <cell r="P2636">
            <v>-65</v>
          </cell>
          <cell r="Q2636">
            <v>45642</v>
          </cell>
          <cell r="R2636" t="str">
            <v>dicipline</v>
          </cell>
          <cell r="T2636" t="str">
            <v>CDD</v>
          </cell>
          <cell r="U2636" t="str">
            <v>Contractuel</v>
          </cell>
          <cell r="V2636">
            <v>45627</v>
          </cell>
          <cell r="W2636">
            <v>45657</v>
          </cell>
          <cell r="Z2636">
            <v>45581</v>
          </cell>
          <cell r="AA2636">
            <v>10</v>
          </cell>
          <cell r="AB2636">
            <v>2024</v>
          </cell>
          <cell r="AC2636">
            <v>2028</v>
          </cell>
          <cell r="AD2636">
            <v>0.38611111111111113</v>
          </cell>
          <cell r="AE2636" t="str">
            <v>&lt; 1</v>
          </cell>
          <cell r="AF2636">
            <v>37732</v>
          </cell>
          <cell r="AG2636">
            <v>21.890410958904109</v>
          </cell>
          <cell r="AH2636" t="str">
            <v>&lt; 25</v>
          </cell>
          <cell r="AI2636">
            <v>17669566</v>
          </cell>
          <cell r="AJ2636" t="str">
            <v>09</v>
          </cell>
          <cell r="AK2636" t="str">
            <v>13035041</v>
          </cell>
          <cell r="AL2636">
            <v>44490</v>
          </cell>
          <cell r="AM2636" t="str">
            <v>FEMME</v>
          </cell>
          <cell r="AN2636" t="str">
            <v>Célibataire</v>
          </cell>
          <cell r="AP2636" t="str">
            <v xml:space="preserve">BAC+Formation Accelérée </v>
          </cell>
          <cell r="AQ2636">
            <v>3</v>
          </cell>
          <cell r="AR2636">
            <v>1</v>
          </cell>
          <cell r="AS2636">
            <v>45947.25</v>
          </cell>
          <cell r="AT2636" t="str">
            <v>Horaire</v>
          </cell>
          <cell r="AU2636">
            <v>3.7149999999999999</v>
          </cell>
          <cell r="AV2636" t="str">
            <v>04</v>
          </cell>
          <cell r="AW2636" t="str">
            <v>04312</v>
          </cell>
          <cell r="AX2636" t="str">
            <v>80089029854</v>
          </cell>
          <cell r="AY2636">
            <v>74</v>
          </cell>
          <cell r="AZ2636" t="str">
            <v>ATTIJARI BANK</v>
          </cell>
          <cell r="BA2636" t="str">
            <v>04043128008902985474</v>
          </cell>
          <cell r="BB2636">
            <v>20</v>
          </cell>
          <cell r="BC2636" t="str">
            <v xml:space="preserve">CITE EZZOUHOUR </v>
          </cell>
          <cell r="BD2636" t="str">
            <v>TUNIS</v>
          </cell>
          <cell r="BG2636">
            <v>28760711</v>
          </cell>
          <cell r="BJ2636" t="str">
            <v>EZZOUHOUR</v>
          </cell>
          <cell r="BK2636" t="str">
            <v>CAMPO A</v>
          </cell>
          <cell r="BL2636" t="str">
            <v>1.1</v>
          </cell>
          <cell r="BU2636" t="str">
            <v>Non-Actif</v>
          </cell>
        </row>
        <row r="2637">
          <cell r="B2637">
            <v>2697</v>
          </cell>
          <cell r="C2637" t="str">
            <v>Monsieur</v>
          </cell>
          <cell r="D2637" t="str">
            <v>MECHERGUI ACHREF</v>
          </cell>
          <cell r="E2637" t="str">
            <v>SAGE Tunisia</v>
          </cell>
          <cell r="F2637" t="str">
            <v>LOGISTIQUE</v>
          </cell>
          <cell r="G2637" t="str">
            <v>MANITENTIONNAIRE</v>
          </cell>
          <cell r="H2637" t="str">
            <v>LOGISTIQUE</v>
          </cell>
          <cell r="I2637" t="str">
            <v>ADEL</v>
          </cell>
          <cell r="K2637" t="str">
            <v>INDIRECTS</v>
          </cell>
          <cell r="L2637" t="str">
            <v>Variable cost at standard</v>
          </cell>
          <cell r="M2637" t="str">
            <v>MANITENTIONNAIRE</v>
          </cell>
          <cell r="N2637">
            <v>45581</v>
          </cell>
          <cell r="Q2637">
            <v>45587</v>
          </cell>
          <cell r="R2637" t="str">
            <v>nouvelle opportunité</v>
          </cell>
          <cell r="T2637" t="str">
            <v>CDD</v>
          </cell>
          <cell r="U2637" t="str">
            <v>Contractuel</v>
          </cell>
          <cell r="V2637">
            <v>45581</v>
          </cell>
          <cell r="W2637">
            <v>45626</v>
          </cell>
          <cell r="Z2637">
            <v>45581</v>
          </cell>
          <cell r="AA2637">
            <v>10</v>
          </cell>
          <cell r="AB2637">
            <v>2024</v>
          </cell>
          <cell r="AC2637">
            <v>2028</v>
          </cell>
          <cell r="AD2637">
            <v>0.3888888888888889</v>
          </cell>
          <cell r="AE2637" t="str">
            <v>&lt; 1</v>
          </cell>
          <cell r="AF2637">
            <v>37462</v>
          </cell>
          <cell r="AG2637">
            <v>22.63013698630137</v>
          </cell>
          <cell r="AH2637" t="str">
            <v>&lt; 25</v>
          </cell>
          <cell r="AK2637" t="str">
            <v>14663993</v>
          </cell>
          <cell r="AL2637">
            <v>44225</v>
          </cell>
          <cell r="AM2637" t="str">
            <v>HOMME</v>
          </cell>
          <cell r="AN2637" t="str">
            <v>Célibataire</v>
          </cell>
          <cell r="AP2637" t="str">
            <v xml:space="preserve">BAC </v>
          </cell>
          <cell r="AQ2637">
            <v>3</v>
          </cell>
          <cell r="AR2637">
            <v>1</v>
          </cell>
          <cell r="AS2637">
            <v>45946.25</v>
          </cell>
          <cell r="AT2637" t="str">
            <v>Horaire</v>
          </cell>
          <cell r="AU2637">
            <v>3.7149999999999999</v>
          </cell>
          <cell r="AV2637">
            <v>24</v>
          </cell>
          <cell r="AW2637" t="str">
            <v>01108</v>
          </cell>
          <cell r="AX2637">
            <v>87752531101</v>
          </cell>
          <cell r="AY2637">
            <v>38</v>
          </cell>
          <cell r="AZ2637" t="str">
            <v>BTE</v>
          </cell>
          <cell r="BA2637" t="str">
            <v>24011088775253110138</v>
          </cell>
          <cell r="BB2637">
            <v>20</v>
          </cell>
          <cell r="BC2637" t="str">
            <v>15 CITE BALI NOUVELLE MEDINA BEN AROUS</v>
          </cell>
          <cell r="BD2637" t="str">
            <v>BEN AROUS</v>
          </cell>
          <cell r="BG2637">
            <v>92846152</v>
          </cell>
          <cell r="BJ2637" t="str">
            <v>NOUVELLE MEDINA</v>
          </cell>
          <cell r="BK2637" t="str">
            <v>-LOGISTIQUE</v>
          </cell>
          <cell r="BL2637" t="str">
            <v>1.2</v>
          </cell>
          <cell r="BU2637" t="str">
            <v>non-Actif</v>
          </cell>
        </row>
        <row r="2638">
          <cell r="B2638">
            <v>2698</v>
          </cell>
          <cell r="C2638" t="str">
            <v>Madame</v>
          </cell>
          <cell r="D2638" t="str">
            <v>AMDOUNI AIDA</v>
          </cell>
          <cell r="E2638" t="str">
            <v>SAGE Tunisia</v>
          </cell>
          <cell r="F2638" t="str">
            <v>QUALITE</v>
          </cell>
          <cell r="G2638" t="str">
            <v>CSL</v>
          </cell>
          <cell r="H2638" t="str">
            <v>P6 AR</v>
          </cell>
          <cell r="I2638" t="str">
            <v>Med Ali</v>
          </cell>
          <cell r="J2638" t="str">
            <v>A</v>
          </cell>
          <cell r="K2638" t="str">
            <v>INDIRECTS</v>
          </cell>
          <cell r="L2638" t="str">
            <v>Variable cost at standard</v>
          </cell>
          <cell r="M2638" t="str">
            <v>CSL</v>
          </cell>
          <cell r="N2638">
            <v>45582</v>
          </cell>
          <cell r="P2638">
            <v>-6</v>
          </cell>
          <cell r="T2638" t="str">
            <v>CDD</v>
          </cell>
          <cell r="U2638" t="str">
            <v>Contractuel</v>
          </cell>
          <cell r="V2638">
            <v>45689</v>
          </cell>
          <cell r="W2638">
            <v>45716</v>
          </cell>
          <cell r="Z2638">
            <v>45582</v>
          </cell>
          <cell r="AA2638">
            <v>10</v>
          </cell>
          <cell r="AB2638">
            <v>2024</v>
          </cell>
          <cell r="AC2638">
            <v>2028</v>
          </cell>
          <cell r="AD2638">
            <v>0.38611111111111113</v>
          </cell>
          <cell r="AE2638" t="str">
            <v>&lt; 1</v>
          </cell>
          <cell r="AF2638">
            <v>29512</v>
          </cell>
          <cell r="AG2638">
            <v>44.410958904109592</v>
          </cell>
          <cell r="AH2638" t="str">
            <v>&gt;35&lt; 45</v>
          </cell>
          <cell r="AI2638">
            <v>12978309</v>
          </cell>
          <cell r="AJ2638" t="str">
            <v>01</v>
          </cell>
          <cell r="AK2638" t="str">
            <v>07365346</v>
          </cell>
          <cell r="AL2638">
            <v>40364</v>
          </cell>
          <cell r="AM2638" t="str">
            <v>FEMME</v>
          </cell>
          <cell r="AN2638" t="str">
            <v>Célibataire</v>
          </cell>
          <cell r="AP2638" t="str">
            <v>BAC+BTS En Comptabilité et Finance</v>
          </cell>
          <cell r="AQ2638">
            <v>3</v>
          </cell>
          <cell r="AR2638">
            <v>1</v>
          </cell>
          <cell r="AS2638">
            <v>45947.25</v>
          </cell>
          <cell r="AT2638" t="str">
            <v>Horaire</v>
          </cell>
          <cell r="AU2638">
            <v>3.8780000000000001</v>
          </cell>
          <cell r="AV2638">
            <v>10</v>
          </cell>
          <cell r="AW2638">
            <v>70801</v>
          </cell>
          <cell r="AX2638">
            <v>25061316788</v>
          </cell>
          <cell r="AY2638">
            <v>41</v>
          </cell>
          <cell r="AZ2638" t="str">
            <v>STB</v>
          </cell>
          <cell r="BA2638" t="str">
            <v>10708012506131678841</v>
          </cell>
          <cell r="BB2638">
            <v>20</v>
          </cell>
          <cell r="BC2638" t="str">
            <v>TEBEOURBA</v>
          </cell>
          <cell r="BD2638" t="str">
            <v>MANOUBA</v>
          </cell>
          <cell r="BG2638">
            <v>25843120</v>
          </cell>
          <cell r="BJ2638" t="str">
            <v>TEBORBA</v>
          </cell>
          <cell r="BK2638" t="str">
            <v>A-P6 AR</v>
          </cell>
          <cell r="BL2638" t="str">
            <v>1.3</v>
          </cell>
          <cell r="BT2638">
            <v>1177</v>
          </cell>
          <cell r="BU2638" t="str">
            <v>si</v>
          </cell>
        </row>
        <row r="2639">
          <cell r="B2639">
            <v>2699</v>
          </cell>
          <cell r="C2639" t="str">
            <v>Madame</v>
          </cell>
          <cell r="D2639" t="str">
            <v xml:space="preserve">JLASSI NESRINE </v>
          </cell>
          <cell r="E2639" t="str">
            <v>SAGE Tunisia</v>
          </cell>
          <cell r="F2639" t="str">
            <v>QUALITE</v>
          </cell>
          <cell r="G2639" t="str">
            <v>CSL</v>
          </cell>
          <cell r="H2639" t="str">
            <v>P7 AR</v>
          </cell>
          <cell r="I2639" t="str">
            <v>Med Ali</v>
          </cell>
          <cell r="J2639" t="str">
            <v>B</v>
          </cell>
          <cell r="K2639" t="str">
            <v>INDIRECTS</v>
          </cell>
          <cell r="L2639" t="str">
            <v>Variable cost at standard</v>
          </cell>
          <cell r="M2639" t="str">
            <v>CSL</v>
          </cell>
          <cell r="N2639">
            <v>45582</v>
          </cell>
          <cell r="P2639">
            <v>-6</v>
          </cell>
          <cell r="T2639" t="str">
            <v>CDD</v>
          </cell>
          <cell r="U2639" t="str">
            <v>Contractuel</v>
          </cell>
          <cell r="V2639">
            <v>45689</v>
          </cell>
          <cell r="W2639">
            <v>45716</v>
          </cell>
          <cell r="Z2639">
            <v>45582</v>
          </cell>
          <cell r="AA2639">
            <v>10</v>
          </cell>
          <cell r="AB2639">
            <v>2024</v>
          </cell>
          <cell r="AC2639">
            <v>2028</v>
          </cell>
          <cell r="AD2639">
            <v>0.38611111111111113</v>
          </cell>
          <cell r="AE2639" t="str">
            <v>&lt; 1</v>
          </cell>
          <cell r="AF2639">
            <v>37583</v>
          </cell>
          <cell r="AG2639">
            <v>22.298630136986301</v>
          </cell>
          <cell r="AH2639" t="str">
            <v>&lt; 25</v>
          </cell>
          <cell r="AI2639">
            <v>17443354</v>
          </cell>
          <cell r="AJ2639" t="str">
            <v>05</v>
          </cell>
          <cell r="AK2639" t="str">
            <v>09531263</v>
          </cell>
          <cell r="AL2639">
            <v>44103</v>
          </cell>
          <cell r="AM2639" t="str">
            <v>FEMME</v>
          </cell>
          <cell r="AN2639" t="str">
            <v>Célibataire</v>
          </cell>
          <cell r="AP2639" t="str">
            <v>BAC+Formation En Assistance Medicale Et Administrative</v>
          </cell>
          <cell r="AQ2639">
            <v>3</v>
          </cell>
          <cell r="AR2639">
            <v>1</v>
          </cell>
          <cell r="AS2639">
            <v>45947.25</v>
          </cell>
          <cell r="AT2639" t="str">
            <v>Horaire</v>
          </cell>
          <cell r="AU2639">
            <v>3.8780000000000001</v>
          </cell>
          <cell r="AV2639">
            <v>17</v>
          </cell>
          <cell r="AW2639" t="str">
            <v>00100</v>
          </cell>
          <cell r="AX2639" t="str">
            <v>00003067975</v>
          </cell>
          <cell r="AY2639">
            <v>11</v>
          </cell>
          <cell r="AZ2639" t="str">
            <v>LA POSTE</v>
          </cell>
          <cell r="BA2639" t="str">
            <v>17001000000306797511</v>
          </cell>
          <cell r="BB2639">
            <v>20</v>
          </cell>
          <cell r="BC2639" t="str">
            <v xml:space="preserve">BORJ ENNOUR </v>
          </cell>
          <cell r="BD2639" t="str">
            <v>MANOUBA</v>
          </cell>
          <cell r="BG2639">
            <v>22273952</v>
          </cell>
          <cell r="BJ2639" t="str">
            <v>BORJ ENNOUR</v>
          </cell>
          <cell r="BK2639" t="str">
            <v>B-P7 AR</v>
          </cell>
          <cell r="BL2639" t="str">
            <v>1.3</v>
          </cell>
          <cell r="BT2639">
            <v>1179</v>
          </cell>
          <cell r="BU2639" t="str">
            <v>si</v>
          </cell>
        </row>
        <row r="2640">
          <cell r="B2640">
            <v>2700</v>
          </cell>
          <cell r="C2640" t="str">
            <v>Monsieur</v>
          </cell>
          <cell r="D2640" t="str">
            <v>ABD EL KEFI HAMZA</v>
          </cell>
          <cell r="E2640" t="str">
            <v>SAGE Tunisia</v>
          </cell>
          <cell r="F2640" t="str">
            <v>LOGISTIQUE</v>
          </cell>
          <cell r="G2640" t="str">
            <v>MANITENTIONNAIRE</v>
          </cell>
          <cell r="H2640" t="str">
            <v>LOGISTIQUE</v>
          </cell>
          <cell r="I2640" t="str">
            <v>ADEL</v>
          </cell>
          <cell r="K2640" t="str">
            <v>INDIRECTS</v>
          </cell>
          <cell r="L2640" t="str">
            <v>Variable cost at standard</v>
          </cell>
          <cell r="M2640" t="str">
            <v>MANITENTIONNAIRE</v>
          </cell>
          <cell r="N2640">
            <v>45581</v>
          </cell>
          <cell r="P2640">
            <v>-6</v>
          </cell>
          <cell r="Q2640">
            <v>45698</v>
          </cell>
          <cell r="R2640" t="str">
            <v>comportement</v>
          </cell>
          <cell r="T2640" t="str">
            <v>CDD</v>
          </cell>
          <cell r="U2640" t="str">
            <v>Contractuel</v>
          </cell>
          <cell r="V2640">
            <v>45627</v>
          </cell>
          <cell r="W2640">
            <v>45716</v>
          </cell>
          <cell r="Z2640">
            <v>45581</v>
          </cell>
          <cell r="AA2640">
            <v>10</v>
          </cell>
          <cell r="AB2640">
            <v>2024</v>
          </cell>
          <cell r="AC2640">
            <v>2028</v>
          </cell>
          <cell r="AD2640">
            <v>0.3888888888888889</v>
          </cell>
          <cell r="AE2640" t="str">
            <v>&lt; 1</v>
          </cell>
          <cell r="AF2640">
            <v>37976</v>
          </cell>
          <cell r="AG2640">
            <v>21.221917808219178</v>
          </cell>
          <cell r="AH2640" t="str">
            <v>&lt; 25</v>
          </cell>
          <cell r="AK2640" t="str">
            <v>14374350</v>
          </cell>
          <cell r="AL2640">
            <v>44817</v>
          </cell>
          <cell r="AM2640" t="str">
            <v>HOMME</v>
          </cell>
          <cell r="AN2640" t="str">
            <v>Célibataire</v>
          </cell>
          <cell r="AP2640" t="str">
            <v>BAC</v>
          </cell>
          <cell r="AQ2640">
            <v>3</v>
          </cell>
          <cell r="AR2640">
            <v>1</v>
          </cell>
          <cell r="AS2640">
            <v>45946.25</v>
          </cell>
          <cell r="AT2640" t="str">
            <v>Horaire</v>
          </cell>
          <cell r="AU2640">
            <v>3.8780000000000001</v>
          </cell>
          <cell r="AV2640">
            <v>17</v>
          </cell>
          <cell r="AW2640">
            <v>53594</v>
          </cell>
          <cell r="AX2640" t="str">
            <v>07115700018</v>
          </cell>
          <cell r="AY2640">
            <v>23</v>
          </cell>
          <cell r="AZ2640" t="str">
            <v>LA POSTE</v>
          </cell>
          <cell r="BA2640" t="str">
            <v>17535940711570001823</v>
          </cell>
          <cell r="BB2640">
            <v>20</v>
          </cell>
          <cell r="BC2640" t="str">
            <v xml:space="preserve">DEN DEN </v>
          </cell>
          <cell r="BD2640" t="str">
            <v>MANOUBA</v>
          </cell>
          <cell r="BG2640">
            <v>56984746</v>
          </cell>
          <cell r="BJ2640" t="str">
            <v>DENDEN</v>
          </cell>
          <cell r="BK2640" t="str">
            <v>-LOGISTIQUE</v>
          </cell>
          <cell r="BL2640" t="str">
            <v>1.3</v>
          </cell>
          <cell r="BU2640" t="str">
            <v>non-Actif</v>
          </cell>
        </row>
        <row r="2641">
          <cell r="B2641">
            <v>2701</v>
          </cell>
          <cell r="C2641" t="str">
            <v>Madame</v>
          </cell>
          <cell r="D2641" t="str">
            <v>KAABI NADA</v>
          </cell>
          <cell r="E2641" t="str">
            <v>SAGE Tunisia</v>
          </cell>
          <cell r="F2641" t="str">
            <v>PRODUCTION</v>
          </cell>
          <cell r="G2641" t="str">
            <v>CAMPO</v>
          </cell>
          <cell r="H2641" t="str">
            <v>P6 AV</v>
          </cell>
          <cell r="I2641" t="str">
            <v xml:space="preserve">Anis Mejri </v>
          </cell>
          <cell r="J2641" t="str">
            <v>B</v>
          </cell>
          <cell r="K2641" t="str">
            <v>DIRECTS</v>
          </cell>
          <cell r="L2641" t="str">
            <v>Variable cost at standard</v>
          </cell>
          <cell r="M2641" t="str">
            <v>CAMPO</v>
          </cell>
          <cell r="N2641">
            <v>45582</v>
          </cell>
          <cell r="P2641">
            <v>-6</v>
          </cell>
          <cell r="T2641" t="str">
            <v>CDD</v>
          </cell>
          <cell r="U2641" t="str">
            <v>Contractuel</v>
          </cell>
          <cell r="V2641">
            <v>45689</v>
          </cell>
          <cell r="W2641">
            <v>45716</v>
          </cell>
          <cell r="Z2641">
            <v>45582</v>
          </cell>
          <cell r="AA2641">
            <v>10</v>
          </cell>
          <cell r="AB2641">
            <v>2024</v>
          </cell>
          <cell r="AC2641">
            <v>2028</v>
          </cell>
          <cell r="AD2641">
            <v>0.38611111111111113</v>
          </cell>
          <cell r="AE2641" t="str">
            <v>&lt; 1</v>
          </cell>
          <cell r="AF2641">
            <v>38685</v>
          </cell>
          <cell r="AG2641">
            <v>19.279452054794522</v>
          </cell>
          <cell r="AH2641" t="str">
            <v>&lt; 25</v>
          </cell>
          <cell r="AK2641" t="str">
            <v>14377475</v>
          </cell>
          <cell r="AL2641">
            <v>45167</v>
          </cell>
          <cell r="AM2641" t="str">
            <v>FEMME</v>
          </cell>
          <cell r="AN2641" t="str">
            <v>Célibataire</v>
          </cell>
          <cell r="AP2641" t="str">
            <v>BAC</v>
          </cell>
          <cell r="AQ2641">
            <v>3</v>
          </cell>
          <cell r="AR2641">
            <v>1</v>
          </cell>
          <cell r="AS2641">
            <v>45947.25</v>
          </cell>
          <cell r="AT2641" t="str">
            <v>Horaire</v>
          </cell>
          <cell r="AU2641">
            <v>3.8780000000000001</v>
          </cell>
          <cell r="AV2641">
            <v>17</v>
          </cell>
          <cell r="AW2641">
            <v>53594</v>
          </cell>
          <cell r="AX2641" t="str">
            <v>01720925672</v>
          </cell>
          <cell r="AY2641">
            <v>34</v>
          </cell>
          <cell r="AZ2641" t="str">
            <v>LA POSTE</v>
          </cell>
          <cell r="BA2641" t="str">
            <v>17535940172092567234</v>
          </cell>
          <cell r="BB2641">
            <v>20</v>
          </cell>
          <cell r="BC2641" t="str">
            <v>GOBEAA</v>
          </cell>
          <cell r="BD2641" t="str">
            <v>MANOUBA</v>
          </cell>
          <cell r="BG2641">
            <v>29417432</v>
          </cell>
          <cell r="BJ2641" t="str">
            <v>GOBAA</v>
          </cell>
          <cell r="BK2641" t="str">
            <v>CAMPO B</v>
          </cell>
          <cell r="BL2641" t="str">
            <v>1.1</v>
          </cell>
          <cell r="BU2641" t="str">
            <v>si</v>
          </cell>
        </row>
        <row r="2642">
          <cell r="B2642">
            <v>2702</v>
          </cell>
          <cell r="C2642" t="str">
            <v>Madame</v>
          </cell>
          <cell r="D2642" t="str">
            <v xml:space="preserve">MENDILI AMAL </v>
          </cell>
          <cell r="E2642" t="str">
            <v>SAGE Tunisia</v>
          </cell>
          <cell r="F2642" t="str">
            <v>PRODUCTION</v>
          </cell>
          <cell r="G2642" t="str">
            <v>CAMPO</v>
          </cell>
          <cell r="H2642" t="str">
            <v>P6 AV</v>
          </cell>
          <cell r="I2642" t="str">
            <v xml:space="preserve">Anis Mejri </v>
          </cell>
          <cell r="J2642" t="str">
            <v>B</v>
          </cell>
          <cell r="K2642" t="str">
            <v>DIRECTS</v>
          </cell>
          <cell r="L2642" t="str">
            <v>Variable cost at standard</v>
          </cell>
          <cell r="M2642" t="str">
            <v>CAMPO</v>
          </cell>
          <cell r="N2642">
            <v>45582</v>
          </cell>
          <cell r="P2642">
            <v>-34</v>
          </cell>
          <cell r="Q2642">
            <v>45691</v>
          </cell>
          <cell r="R2642" t="str">
            <v>maladdie</v>
          </cell>
          <cell r="T2642" t="str">
            <v>CDD</v>
          </cell>
          <cell r="U2642" t="str">
            <v>Contractuel</v>
          </cell>
          <cell r="V2642">
            <v>45658</v>
          </cell>
          <cell r="W2642">
            <v>45688</v>
          </cell>
          <cell r="Z2642">
            <v>45582</v>
          </cell>
          <cell r="AA2642">
            <v>10</v>
          </cell>
          <cell r="AB2642">
            <v>2024</v>
          </cell>
          <cell r="AC2642">
            <v>2028</v>
          </cell>
          <cell r="AD2642">
            <v>0.38611111111111113</v>
          </cell>
          <cell r="AE2642" t="str">
            <v>&lt; 1</v>
          </cell>
          <cell r="AF2642">
            <v>34679</v>
          </cell>
          <cell r="AG2642">
            <v>30.254794520547946</v>
          </cell>
          <cell r="AH2642" t="str">
            <v>&gt;25&lt; 35</v>
          </cell>
          <cell r="AI2642">
            <v>17193299</v>
          </cell>
          <cell r="AJ2642" t="str">
            <v>01</v>
          </cell>
          <cell r="AK2642" t="str">
            <v>11383105</v>
          </cell>
          <cell r="AL2642">
            <v>41437</v>
          </cell>
          <cell r="AM2642" t="str">
            <v>FEMME</v>
          </cell>
          <cell r="AN2642" t="str">
            <v>Marié(e)</v>
          </cell>
          <cell r="AP2642" t="str">
            <v>BAC</v>
          </cell>
          <cell r="AQ2642">
            <v>3</v>
          </cell>
          <cell r="AR2642">
            <v>1</v>
          </cell>
          <cell r="AS2642">
            <v>45947.25</v>
          </cell>
          <cell r="AT2642" t="str">
            <v>Horaire</v>
          </cell>
          <cell r="AU2642">
            <v>3.7149999999999999</v>
          </cell>
          <cell r="AV2642">
            <v>12</v>
          </cell>
          <cell r="AW2642">
            <v>20100</v>
          </cell>
          <cell r="AX2642" t="str">
            <v>00133081184</v>
          </cell>
          <cell r="AY2642">
            <v>81</v>
          </cell>
          <cell r="AZ2642" t="str">
            <v>LA POSTE</v>
          </cell>
          <cell r="BA2642" t="str">
            <v>12201000013308118481</v>
          </cell>
          <cell r="BB2642">
            <v>20</v>
          </cell>
          <cell r="BC2642" t="str">
            <v>SANHEJA</v>
          </cell>
          <cell r="BD2642" t="str">
            <v>MANOUBA</v>
          </cell>
          <cell r="BG2642">
            <v>29763371</v>
          </cell>
          <cell r="BJ2642" t="str">
            <v>SANHEJA</v>
          </cell>
          <cell r="BK2642" t="str">
            <v>CAMPO B</v>
          </cell>
          <cell r="BL2642" t="str">
            <v>1.1</v>
          </cell>
          <cell r="BU2642" t="str">
            <v>non-Actif</v>
          </cell>
        </row>
        <row r="2643">
          <cell r="B2643">
            <v>2703</v>
          </cell>
          <cell r="C2643" t="str">
            <v>Madame</v>
          </cell>
          <cell r="D2643" t="str">
            <v>HAMMAMI FATMA</v>
          </cell>
          <cell r="E2643" t="str">
            <v>SAGE Tunisia</v>
          </cell>
          <cell r="F2643" t="str">
            <v>QUALITE</v>
          </cell>
          <cell r="G2643" t="str">
            <v>Fire W</v>
          </cell>
          <cell r="H2643" t="str">
            <v>P7 AR</v>
          </cell>
          <cell r="I2643" t="str">
            <v>Malek harran</v>
          </cell>
          <cell r="J2643" t="str">
            <v>A</v>
          </cell>
          <cell r="K2643" t="str">
            <v>INDIRECTS</v>
          </cell>
          <cell r="L2643" t="str">
            <v>Variable cost at standard</v>
          </cell>
          <cell r="M2643" t="str">
            <v>Fire W</v>
          </cell>
          <cell r="N2643">
            <v>45582</v>
          </cell>
          <cell r="P2643">
            <v>55</v>
          </cell>
          <cell r="T2643" t="str">
            <v>CDD</v>
          </cell>
          <cell r="U2643" t="str">
            <v>Contractuel</v>
          </cell>
          <cell r="V2643">
            <v>45689</v>
          </cell>
          <cell r="W2643">
            <v>45777</v>
          </cell>
          <cell r="Z2643">
            <v>45582</v>
          </cell>
          <cell r="AA2643">
            <v>10</v>
          </cell>
          <cell r="AB2643">
            <v>2024</v>
          </cell>
          <cell r="AC2643">
            <v>2028</v>
          </cell>
          <cell r="AD2643">
            <v>0.38611111111111113</v>
          </cell>
          <cell r="AE2643" t="str">
            <v>&lt; 1</v>
          </cell>
          <cell r="AF2643">
            <v>35984</v>
          </cell>
          <cell r="AG2643">
            <v>26.67945205479452</v>
          </cell>
          <cell r="AH2643" t="str">
            <v>&gt;25&lt; 35</v>
          </cell>
          <cell r="AI2643">
            <v>17594235</v>
          </cell>
          <cell r="AJ2643" t="str">
            <v>00</v>
          </cell>
          <cell r="AK2643" t="str">
            <v>11660148</v>
          </cell>
          <cell r="AL2643">
            <v>44035</v>
          </cell>
          <cell r="AM2643" t="str">
            <v>FEMME</v>
          </cell>
          <cell r="AN2643" t="str">
            <v>Célibataire</v>
          </cell>
          <cell r="AP2643" t="str">
            <v>BAC+3</v>
          </cell>
          <cell r="AQ2643">
            <v>3</v>
          </cell>
          <cell r="AR2643">
            <v>1</v>
          </cell>
          <cell r="AS2643">
            <v>45947.25</v>
          </cell>
          <cell r="AT2643" t="str">
            <v>Horaire</v>
          </cell>
          <cell r="AU2643">
            <v>3.8780000000000001</v>
          </cell>
          <cell r="AV2643">
            <v>17</v>
          </cell>
          <cell r="AW2643" t="str">
            <v>00100</v>
          </cell>
          <cell r="AX2643" t="str">
            <v>00003000318</v>
          </cell>
          <cell r="AY2643">
            <v>58</v>
          </cell>
          <cell r="AZ2643" t="str">
            <v>LA POSTE</v>
          </cell>
          <cell r="BA2643" t="str">
            <v>17001000000300031858</v>
          </cell>
          <cell r="BB2643">
            <v>20</v>
          </cell>
          <cell r="BC2643" t="str">
            <v>BORJ CHAKIR SIDI HASSINE</v>
          </cell>
          <cell r="BD2643" t="str">
            <v>MANOUBA</v>
          </cell>
          <cell r="BG2643">
            <v>23729843</v>
          </cell>
          <cell r="BJ2643" t="str">
            <v>BORJ CHAKIR</v>
          </cell>
          <cell r="BK2643" t="str">
            <v>A-P7 AR</v>
          </cell>
          <cell r="BL2643" t="str">
            <v>1.3</v>
          </cell>
          <cell r="BT2643">
            <v>337</v>
          </cell>
          <cell r="BU2643" t="str">
            <v>si</v>
          </cell>
        </row>
        <row r="2644">
          <cell r="B2644">
            <v>2704</v>
          </cell>
          <cell r="C2644" t="str">
            <v>Madame</v>
          </cell>
          <cell r="D2644" t="str">
            <v>JABRANE MALEK</v>
          </cell>
          <cell r="E2644" t="str">
            <v>SAGE Tunisia</v>
          </cell>
          <cell r="F2644" t="str">
            <v>PRODUCTION</v>
          </cell>
          <cell r="G2644" t="str">
            <v>Contrôle Qualité</v>
          </cell>
          <cell r="H2644" t="str">
            <v>P6 AV</v>
          </cell>
          <cell r="I2644" t="str">
            <v>ISSAM OUNI</v>
          </cell>
          <cell r="J2644" t="str">
            <v>B</v>
          </cell>
          <cell r="K2644" t="str">
            <v>INDIRECTS</v>
          </cell>
          <cell r="L2644" t="str">
            <v>Variable cost at standard</v>
          </cell>
          <cell r="M2644" t="str">
            <v>Contrôle Qualité</v>
          </cell>
          <cell r="N2644">
            <v>45589</v>
          </cell>
          <cell r="P2644">
            <v>-96</v>
          </cell>
          <cell r="Q2644">
            <v>45627</v>
          </cell>
          <cell r="R2644" t="str">
            <v>personnel</v>
          </cell>
          <cell r="T2644" t="str">
            <v>CDD</v>
          </cell>
          <cell r="U2644" t="str">
            <v>Contractuel</v>
          </cell>
          <cell r="V2644">
            <v>45589</v>
          </cell>
          <cell r="W2644">
            <v>45626</v>
          </cell>
          <cell r="Z2644">
            <v>45589</v>
          </cell>
          <cell r="AA2644">
            <v>10</v>
          </cell>
          <cell r="AB2644">
            <v>2024</v>
          </cell>
          <cell r="AC2644">
            <v>2028</v>
          </cell>
          <cell r="AD2644">
            <v>0.36666666666666664</v>
          </cell>
          <cell r="AE2644" t="str">
            <v>&lt; 1</v>
          </cell>
          <cell r="AF2644">
            <v>37890</v>
          </cell>
          <cell r="AG2644">
            <v>21.457534246575342</v>
          </cell>
          <cell r="AH2644" t="str">
            <v>&lt; 25</v>
          </cell>
          <cell r="AK2644" t="str">
            <v>14373446</v>
          </cell>
          <cell r="AL2644">
            <v>44729</v>
          </cell>
          <cell r="AM2644" t="str">
            <v>FEMME</v>
          </cell>
          <cell r="AN2644" t="str">
            <v>Célibataire</v>
          </cell>
          <cell r="AP2644" t="str">
            <v>BAC+ 1 ère Année Faculté</v>
          </cell>
          <cell r="AQ2644">
            <v>3</v>
          </cell>
          <cell r="AR2644">
            <v>1</v>
          </cell>
          <cell r="AS2644">
            <v>45954.25</v>
          </cell>
          <cell r="AT2644" t="str">
            <v>Horaire</v>
          </cell>
          <cell r="AU2644">
            <v>3.8780000000000001</v>
          </cell>
          <cell r="AV2644">
            <v>17</v>
          </cell>
          <cell r="AW2644" t="str">
            <v>53594</v>
          </cell>
          <cell r="AX2644" t="str">
            <v>01426576662</v>
          </cell>
          <cell r="AY2644">
            <v>95</v>
          </cell>
          <cell r="AZ2644" t="str">
            <v>LA POSTE</v>
          </cell>
          <cell r="BA2644" t="str">
            <v>17535940142657666295</v>
          </cell>
          <cell r="BB2644">
            <v>20</v>
          </cell>
          <cell r="BC2644" t="str">
            <v xml:space="preserve">GOBEAA </v>
          </cell>
          <cell r="BD2644" t="str">
            <v>MANNOUBA</v>
          </cell>
          <cell r="BG2644">
            <v>5612186</v>
          </cell>
          <cell r="BJ2644" t="str">
            <v>GOBEAA</v>
          </cell>
          <cell r="BK2644" t="str">
            <v>B-P6 AV</v>
          </cell>
          <cell r="BL2644" t="str">
            <v>1.3</v>
          </cell>
          <cell r="BU2644" t="str">
            <v>non-Actif</v>
          </cell>
        </row>
        <row r="2645">
          <cell r="B2645">
            <v>2705</v>
          </cell>
          <cell r="C2645" t="str">
            <v>Madame</v>
          </cell>
          <cell r="D2645" t="str">
            <v>GHARBI NOUR</v>
          </cell>
          <cell r="E2645" t="str">
            <v>SAGE Tunisia</v>
          </cell>
          <cell r="F2645" t="str">
            <v>PRODUCTION</v>
          </cell>
          <cell r="G2645" t="str">
            <v>Contrôle Qualité</v>
          </cell>
          <cell r="H2645" t="str">
            <v>PANDA</v>
          </cell>
          <cell r="I2645" t="str">
            <v>HASNA NASRAOUI</v>
          </cell>
          <cell r="J2645" t="str">
            <v>A</v>
          </cell>
          <cell r="K2645" t="str">
            <v>INDIRECTS</v>
          </cell>
          <cell r="L2645" t="str">
            <v>Variable cost at standard</v>
          </cell>
          <cell r="M2645" t="str">
            <v>Contrôle Qualité</v>
          </cell>
          <cell r="N2645">
            <v>45587</v>
          </cell>
          <cell r="Q2645">
            <v>45603</v>
          </cell>
          <cell r="R2645" t="str">
            <v>problème de poste</v>
          </cell>
          <cell r="T2645" t="str">
            <v>CDD</v>
          </cell>
          <cell r="U2645" t="str">
            <v>Contractuel</v>
          </cell>
          <cell r="V2645">
            <v>45586</v>
          </cell>
          <cell r="W2645">
            <v>45626</v>
          </cell>
          <cell r="Z2645">
            <v>45586</v>
          </cell>
          <cell r="AA2645">
            <v>10</v>
          </cell>
          <cell r="AB2645">
            <v>2024</v>
          </cell>
          <cell r="AC2645">
            <v>2028</v>
          </cell>
          <cell r="AD2645">
            <v>0.37222222222222223</v>
          </cell>
          <cell r="AE2645" t="str">
            <v>&lt; 1</v>
          </cell>
          <cell r="AF2645">
            <v>36923</v>
          </cell>
          <cell r="AG2645">
            <v>24.106849315068494</v>
          </cell>
          <cell r="AH2645" t="str">
            <v>&lt; 25</v>
          </cell>
          <cell r="AK2645" t="str">
            <v>14501471</v>
          </cell>
          <cell r="AL2645">
            <v>43326</v>
          </cell>
          <cell r="AM2645" t="str">
            <v>FEMME</v>
          </cell>
          <cell r="AN2645" t="str">
            <v>Célibataire</v>
          </cell>
          <cell r="AP2645" t="str">
            <v>BAC+3  COMPTABILITE</v>
          </cell>
          <cell r="AQ2645">
            <v>3</v>
          </cell>
          <cell r="AR2645">
            <v>1</v>
          </cell>
          <cell r="AS2645">
            <v>45952.25</v>
          </cell>
          <cell r="AT2645" t="str">
            <v>Horaire</v>
          </cell>
          <cell r="AU2645">
            <v>3.8780000000000001</v>
          </cell>
          <cell r="AV2645">
            <v>17</v>
          </cell>
          <cell r="AW2645" t="str">
            <v>00100</v>
          </cell>
          <cell r="AX2645" t="str">
            <v>00003512020</v>
          </cell>
          <cell r="AY2645">
            <v>74</v>
          </cell>
          <cell r="AZ2645" t="str">
            <v>LA POSTE</v>
          </cell>
          <cell r="BA2645" t="str">
            <v>17001000000351202074</v>
          </cell>
          <cell r="BB2645">
            <v>20</v>
          </cell>
          <cell r="BC2645" t="str">
            <v xml:space="preserve">05 RUE CHERYENE CITE ETTADHAMEN </v>
          </cell>
          <cell r="BD2645" t="str">
            <v>ARIANA</v>
          </cell>
          <cell r="BG2645">
            <v>93965724</v>
          </cell>
          <cell r="BJ2645" t="str">
            <v>ETTADHAMEN</v>
          </cell>
          <cell r="BK2645" t="str">
            <v>A-PANDA</v>
          </cell>
          <cell r="BL2645" t="str">
            <v>1.3</v>
          </cell>
          <cell r="BU2645" t="str">
            <v>non-Actif</v>
          </cell>
        </row>
        <row r="2646">
          <cell r="B2646">
            <v>2706</v>
          </cell>
          <cell r="C2646" t="str">
            <v>Madame</v>
          </cell>
          <cell r="D2646" t="str">
            <v>DRIDI ZEINEB</v>
          </cell>
          <cell r="E2646" t="str">
            <v>SAGE Tunisia</v>
          </cell>
          <cell r="F2646" t="str">
            <v>INGENIERIE</v>
          </cell>
          <cell r="G2646" t="str">
            <v>Technicien Méthode</v>
          </cell>
          <cell r="K2646" t="str">
            <v>INDIRECTS</v>
          </cell>
          <cell r="L2646" t="str">
            <v>Variable cost at standard</v>
          </cell>
          <cell r="M2646" t="str">
            <v>Technicien Méthode</v>
          </cell>
          <cell r="N2646">
            <v>45586</v>
          </cell>
          <cell r="P2646" t="str">
            <v/>
          </cell>
          <cell r="T2646" t="str">
            <v>CDI</v>
          </cell>
          <cell r="U2646" t="str">
            <v>Titulaire</v>
          </cell>
          <cell r="Z2646">
            <v>45586</v>
          </cell>
          <cell r="AA2646">
            <v>10</v>
          </cell>
          <cell r="AB2646">
            <v>2024</v>
          </cell>
          <cell r="AC2646">
            <v>2028</v>
          </cell>
          <cell r="AD2646">
            <v>0.375</v>
          </cell>
          <cell r="AE2646" t="str">
            <v>&lt; 1</v>
          </cell>
          <cell r="AF2646">
            <v>34942</v>
          </cell>
          <cell r="AG2646">
            <v>29.534246575342465</v>
          </cell>
          <cell r="AH2646" t="str">
            <v>&gt;25&lt; 35</v>
          </cell>
          <cell r="AI2646">
            <v>16952239</v>
          </cell>
          <cell r="AJ2646" t="str">
            <v>07</v>
          </cell>
          <cell r="AK2646" t="str">
            <v>09519748</v>
          </cell>
          <cell r="AL2646">
            <v>44512</v>
          </cell>
          <cell r="AM2646" t="str">
            <v>FEMME</v>
          </cell>
          <cell r="AN2646" t="str">
            <v>Célibataire</v>
          </cell>
          <cell r="AP2646" t="str">
            <v>BAC + Diplôme National De Licence Appliquée En Technologie De L'informatique et Télécommunication</v>
          </cell>
          <cell r="AQ2646">
            <v>11</v>
          </cell>
          <cell r="AR2646">
            <v>1</v>
          </cell>
          <cell r="AS2646">
            <v>45951.25</v>
          </cell>
          <cell r="AT2646" t="str">
            <v>Mensuel</v>
          </cell>
          <cell r="AU2646">
            <v>1200</v>
          </cell>
          <cell r="AV2646">
            <v>17</v>
          </cell>
          <cell r="AW2646" t="str">
            <v>00100</v>
          </cell>
          <cell r="AX2646" t="str">
            <v>00003325030</v>
          </cell>
          <cell r="AY2646">
            <v>93</v>
          </cell>
          <cell r="AZ2646" t="str">
            <v>LA POSTE</v>
          </cell>
          <cell r="BA2646" t="str">
            <v>17001000000332503093</v>
          </cell>
          <cell r="BB2646">
            <v>20</v>
          </cell>
          <cell r="BC2646" t="str">
            <v>BORJ EL AMRI</v>
          </cell>
          <cell r="BD2646" t="str">
            <v>MANOUBA</v>
          </cell>
          <cell r="BJ2646" t="str">
            <v>BORJ EL AMRI</v>
          </cell>
          <cell r="BK2646" t="str">
            <v>CADRE</v>
          </cell>
          <cell r="BU2646" t="str">
            <v>si</v>
          </cell>
        </row>
        <row r="2647">
          <cell r="B2647">
            <v>2707</v>
          </cell>
          <cell r="C2647" t="str">
            <v>Monsieur</v>
          </cell>
          <cell r="D2647" t="str">
            <v xml:space="preserve">FATNASSI MOHAMED ALI </v>
          </cell>
          <cell r="E2647" t="str">
            <v>SAGE Tunisia</v>
          </cell>
          <cell r="F2647" t="str">
            <v>LOGISTIQUE</v>
          </cell>
          <cell r="G2647" t="str">
            <v>Agent Polyvalent</v>
          </cell>
          <cell r="K2647" t="str">
            <v>INDIRECTS</v>
          </cell>
          <cell r="L2647" t="str">
            <v>Variable cost at standard</v>
          </cell>
          <cell r="M2647" t="str">
            <v>Agent Polyvalent</v>
          </cell>
          <cell r="N2647">
            <v>45586</v>
          </cell>
          <cell r="P2647" t="str">
            <v/>
          </cell>
          <cell r="T2647" t="str">
            <v>CDI</v>
          </cell>
          <cell r="U2647" t="str">
            <v>Titulaire</v>
          </cell>
          <cell r="Z2647">
            <v>45586</v>
          </cell>
          <cell r="AA2647">
            <v>10</v>
          </cell>
          <cell r="AB2647">
            <v>2024</v>
          </cell>
          <cell r="AC2647">
            <v>2028</v>
          </cell>
          <cell r="AD2647">
            <v>0.375</v>
          </cell>
          <cell r="AE2647" t="str">
            <v>&lt; 1</v>
          </cell>
          <cell r="AF2647">
            <v>30221</v>
          </cell>
          <cell r="AG2647">
            <v>42.468493150684928</v>
          </cell>
          <cell r="AH2647" t="str">
            <v>&gt;35&lt; 45</v>
          </cell>
          <cell r="AI2647">
            <v>16066976</v>
          </cell>
          <cell r="AJ2647" t="str">
            <v>03</v>
          </cell>
          <cell r="AK2647" t="str">
            <v>07381808</v>
          </cell>
          <cell r="AL2647">
            <v>37516</v>
          </cell>
          <cell r="AM2647" t="str">
            <v>Homme</v>
          </cell>
          <cell r="AN2647" t="str">
            <v>Marié(e)</v>
          </cell>
          <cell r="AO2647">
            <v>3</v>
          </cell>
          <cell r="AQ2647">
            <v>10</v>
          </cell>
          <cell r="AR2647">
            <v>1</v>
          </cell>
          <cell r="AS2647">
            <v>45951.25</v>
          </cell>
          <cell r="AT2647" t="str">
            <v>Mensuel</v>
          </cell>
          <cell r="AU2647">
            <v>1800</v>
          </cell>
          <cell r="AV2647" t="str">
            <v>07</v>
          </cell>
          <cell r="AW2647" t="str">
            <v>01600</v>
          </cell>
          <cell r="AX2647">
            <v>78105832583</v>
          </cell>
          <cell r="AY2647">
            <v>45</v>
          </cell>
          <cell r="AZ2647" t="str">
            <v>AMEN BANK</v>
          </cell>
          <cell r="BA2647" t="str">
            <v>07016007810583258345</v>
          </cell>
          <cell r="BB2647">
            <v>20</v>
          </cell>
          <cell r="BC2647" t="str">
            <v>RUE EL JEM CITE BOUZID CHABAOUI OUED ELLIL</v>
          </cell>
          <cell r="BD2647" t="str">
            <v>MANOUBA</v>
          </cell>
          <cell r="BJ2647" t="str">
            <v>OUED ELLIL</v>
          </cell>
          <cell r="BK2647" t="str">
            <v>CADRE</v>
          </cell>
          <cell r="BU2647" t="str">
            <v>si</v>
          </cell>
        </row>
        <row r="2648">
          <cell r="B2648">
            <v>2708</v>
          </cell>
          <cell r="C2648" t="str">
            <v>Madame</v>
          </cell>
          <cell r="D2648" t="str">
            <v>BEN SALAH WEJDENE</v>
          </cell>
          <cell r="E2648" t="str">
            <v>SAGE Tunisia</v>
          </cell>
          <cell r="F2648" t="str">
            <v>QUALITE</v>
          </cell>
          <cell r="G2648" t="str">
            <v>Contrôle Qualité</v>
          </cell>
          <cell r="H2648">
            <v>965</v>
          </cell>
          <cell r="I2648" t="str">
            <v>Ismail</v>
          </cell>
          <cell r="J2648" t="str">
            <v>B</v>
          </cell>
          <cell r="K2648" t="str">
            <v>INDIRECTS</v>
          </cell>
          <cell r="L2648" t="str">
            <v>Variable cost at standard</v>
          </cell>
          <cell r="M2648" t="str">
            <v>Contrôle Qualité</v>
          </cell>
          <cell r="N2648">
            <v>45588</v>
          </cell>
          <cell r="P2648">
            <v>-34</v>
          </cell>
          <cell r="Q2648">
            <v>45685</v>
          </cell>
          <cell r="R2648" t="str">
            <v>Personnel</v>
          </cell>
          <cell r="T2648" t="str">
            <v>CDD</v>
          </cell>
          <cell r="U2648" t="str">
            <v>Contractuel</v>
          </cell>
          <cell r="V2648">
            <v>45658</v>
          </cell>
          <cell r="W2648">
            <v>45688</v>
          </cell>
          <cell r="Z2648">
            <v>45586</v>
          </cell>
          <cell r="AA2648">
            <v>10</v>
          </cell>
          <cell r="AB2648">
            <v>2024</v>
          </cell>
          <cell r="AC2648">
            <v>2028</v>
          </cell>
          <cell r="AD2648">
            <v>0.36944444444444446</v>
          </cell>
          <cell r="AE2648" t="str">
            <v>&lt; 1</v>
          </cell>
          <cell r="AF2648">
            <v>36612</v>
          </cell>
          <cell r="AG2648">
            <v>24.958904109589042</v>
          </cell>
          <cell r="AH2648" t="str">
            <v>&lt; 25</v>
          </cell>
          <cell r="AI2648">
            <v>17490261</v>
          </cell>
          <cell r="AJ2648" t="str">
            <v>08</v>
          </cell>
          <cell r="AK2648" t="str">
            <v>14501476</v>
          </cell>
          <cell r="AL2648">
            <v>45279</v>
          </cell>
          <cell r="AM2648" t="str">
            <v>FEMME</v>
          </cell>
          <cell r="AN2648" t="str">
            <v>Célibataire</v>
          </cell>
          <cell r="AP2648" t="str">
            <v>BAC+ FORMARION AIDE SOIGNANTE</v>
          </cell>
          <cell r="AQ2648">
            <v>3</v>
          </cell>
          <cell r="AR2648">
            <v>1</v>
          </cell>
          <cell r="AS2648">
            <v>45953.25</v>
          </cell>
          <cell r="AT2648" t="str">
            <v>Horaire</v>
          </cell>
          <cell r="AU2648">
            <v>3.8780000000000001</v>
          </cell>
          <cell r="AV2648">
            <v>17</v>
          </cell>
          <cell r="AW2648" t="str">
            <v>00100</v>
          </cell>
          <cell r="AX2648" t="str">
            <v>00003200661</v>
          </cell>
          <cell r="AY2648">
            <v>41</v>
          </cell>
          <cell r="AZ2648" t="str">
            <v>LA POSTE</v>
          </cell>
          <cell r="BA2648" t="str">
            <v>17001000000320066141</v>
          </cell>
          <cell r="BB2648">
            <v>20</v>
          </cell>
          <cell r="BC2648" t="str">
            <v xml:space="preserve">RUE AFFA N°168 CITE 2 MARS ETTADHAMEN </v>
          </cell>
          <cell r="BD2648" t="str">
            <v>ARIANA</v>
          </cell>
          <cell r="BG2648">
            <v>29161103</v>
          </cell>
          <cell r="BJ2648" t="str">
            <v>CITE ETADHAMEN</v>
          </cell>
          <cell r="BK2648" t="str">
            <v>B-965</v>
          </cell>
          <cell r="BL2648" t="str">
            <v>1.3</v>
          </cell>
          <cell r="BU2648" t="str">
            <v>non-Actif</v>
          </cell>
        </row>
        <row r="2649">
          <cell r="B2649">
            <v>2709</v>
          </cell>
          <cell r="C2649" t="str">
            <v>Madame</v>
          </cell>
          <cell r="D2649" t="str">
            <v>SLITI MAHA</v>
          </cell>
          <cell r="E2649" t="str">
            <v>SAGE Tunisia</v>
          </cell>
          <cell r="F2649" t="str">
            <v>PRODUCTION</v>
          </cell>
          <cell r="G2649" t="str">
            <v>Contrôle Qualité</v>
          </cell>
          <cell r="H2649" t="str">
            <v>P6 AV</v>
          </cell>
          <cell r="I2649" t="str">
            <v>ANIS SBOURI</v>
          </cell>
          <cell r="J2649" t="str">
            <v>A</v>
          </cell>
          <cell r="K2649" t="str">
            <v>INDIRECTS</v>
          </cell>
          <cell r="L2649" t="str">
            <v>Variable cost at standard</v>
          </cell>
          <cell r="M2649" t="str">
            <v>Contrôle Qualité</v>
          </cell>
          <cell r="N2649">
            <v>45590</v>
          </cell>
          <cell r="P2649">
            <v>-34</v>
          </cell>
          <cell r="Q2649">
            <v>45689</v>
          </cell>
          <cell r="R2649" t="str">
            <v>personnel</v>
          </cell>
          <cell r="T2649" t="str">
            <v>CDD</v>
          </cell>
          <cell r="U2649" t="str">
            <v>Contractuel</v>
          </cell>
          <cell r="V2649">
            <v>45658</v>
          </cell>
          <cell r="W2649">
            <v>45688</v>
          </cell>
          <cell r="Z2649">
            <v>45590</v>
          </cell>
          <cell r="AA2649">
            <v>10</v>
          </cell>
          <cell r="AB2649">
            <v>2024</v>
          </cell>
          <cell r="AC2649">
            <v>2028</v>
          </cell>
          <cell r="AD2649">
            <v>0.36388888888888887</v>
          </cell>
          <cell r="AE2649" t="str">
            <v>&lt; 1</v>
          </cell>
          <cell r="AF2649">
            <v>36136</v>
          </cell>
          <cell r="AG2649">
            <v>26.263013698630136</v>
          </cell>
          <cell r="AH2649" t="str">
            <v>&gt;25&lt; 35</v>
          </cell>
          <cell r="AI2649">
            <v>17533435</v>
          </cell>
          <cell r="AJ2649" t="str">
            <v>06</v>
          </cell>
          <cell r="AK2649" t="str">
            <v>07494177</v>
          </cell>
          <cell r="AL2649">
            <v>42620</v>
          </cell>
          <cell r="AM2649" t="str">
            <v>FEMME</v>
          </cell>
          <cell r="AN2649" t="str">
            <v>Célibataire</v>
          </cell>
          <cell r="AP2649" t="str">
            <v>Technicien professionnel en conception de vêtements</v>
          </cell>
          <cell r="AQ2649">
            <v>3</v>
          </cell>
          <cell r="AR2649">
            <v>1</v>
          </cell>
          <cell r="AS2649">
            <v>45955.25</v>
          </cell>
          <cell r="AT2649" t="str">
            <v>Horaire</v>
          </cell>
          <cell r="AU2649">
            <v>3.8780000000000001</v>
          </cell>
          <cell r="AV2649">
            <v>17</v>
          </cell>
          <cell r="AW2649" t="str">
            <v>00100</v>
          </cell>
          <cell r="AX2649" t="str">
            <v>00003094409</v>
          </cell>
          <cell r="AY2649">
            <v>55</v>
          </cell>
          <cell r="AZ2649" t="str">
            <v>LA POSTE</v>
          </cell>
          <cell r="BA2649" t="str">
            <v>17001000000309440955</v>
          </cell>
          <cell r="BB2649">
            <v>20</v>
          </cell>
          <cell r="BC2649" t="str">
            <v>CITE ETADHAMEN</v>
          </cell>
          <cell r="BD2649" t="str">
            <v>ARIANA</v>
          </cell>
          <cell r="BG2649">
            <v>26983324</v>
          </cell>
          <cell r="BJ2649" t="str">
            <v>CITE ETADHAMEN</v>
          </cell>
          <cell r="BK2649" t="str">
            <v>A-P6 AV</v>
          </cell>
          <cell r="BL2649" t="str">
            <v>1.3</v>
          </cell>
          <cell r="BU2649" t="str">
            <v>non-Actif</v>
          </cell>
        </row>
        <row r="2650">
          <cell r="B2650">
            <v>2710</v>
          </cell>
          <cell r="C2650" t="str">
            <v>Madame</v>
          </cell>
          <cell r="D2650" t="str">
            <v>NAHDI OUMAIMA</v>
          </cell>
          <cell r="E2650" t="str">
            <v>SAGE Tunisia</v>
          </cell>
          <cell r="F2650" t="str">
            <v>QUALITE</v>
          </cell>
          <cell r="G2650" t="str">
            <v>Fire W</v>
          </cell>
          <cell r="H2650" t="str">
            <v>P7 AR</v>
          </cell>
          <cell r="I2650" t="str">
            <v>Malek weslati</v>
          </cell>
          <cell r="J2650" t="str">
            <v>B</v>
          </cell>
          <cell r="K2650" t="str">
            <v>INDIRECTS</v>
          </cell>
          <cell r="L2650" t="str">
            <v>Variable cost at standard</v>
          </cell>
          <cell r="M2650" t="str">
            <v>Fire W</v>
          </cell>
          <cell r="N2650">
            <v>45590</v>
          </cell>
          <cell r="P2650">
            <v>25</v>
          </cell>
          <cell r="T2650" t="str">
            <v>CDD</v>
          </cell>
          <cell r="U2650" t="str">
            <v>Contractuel</v>
          </cell>
          <cell r="V2650">
            <v>45689</v>
          </cell>
          <cell r="W2650">
            <v>45747</v>
          </cell>
          <cell r="Z2650">
            <v>45590</v>
          </cell>
          <cell r="AA2650">
            <v>10</v>
          </cell>
          <cell r="AB2650">
            <v>2024</v>
          </cell>
          <cell r="AC2650">
            <v>2028</v>
          </cell>
          <cell r="AD2650">
            <v>0.36388888888888887</v>
          </cell>
          <cell r="AE2650" t="str">
            <v>&lt; 1</v>
          </cell>
          <cell r="AF2650">
            <v>36761</v>
          </cell>
          <cell r="AG2650">
            <v>24.550684931506851</v>
          </cell>
          <cell r="AH2650" t="str">
            <v>&lt; 25</v>
          </cell>
          <cell r="AI2650">
            <v>17238585</v>
          </cell>
          <cell r="AJ2650" t="str">
            <v>00</v>
          </cell>
          <cell r="AK2650" t="str">
            <v>11665278</v>
          </cell>
          <cell r="AL2650">
            <v>44529</v>
          </cell>
          <cell r="AM2650" t="str">
            <v>FEMME</v>
          </cell>
          <cell r="AN2650" t="str">
            <v>Célibataire</v>
          </cell>
          <cell r="AP2650" t="str">
            <v>BAC+Licence En Design Produit</v>
          </cell>
          <cell r="AQ2650">
            <v>3</v>
          </cell>
          <cell r="AR2650">
            <v>1</v>
          </cell>
          <cell r="AS2650">
            <v>45955.25</v>
          </cell>
          <cell r="AT2650" t="str">
            <v>Horaire</v>
          </cell>
          <cell r="AU2650">
            <v>3.8780000000000001</v>
          </cell>
          <cell r="AV2650">
            <v>17</v>
          </cell>
          <cell r="AW2650">
            <v>53594</v>
          </cell>
          <cell r="AX2650" t="str">
            <v>07115700778</v>
          </cell>
          <cell r="AY2650">
            <v>71</v>
          </cell>
          <cell r="AZ2650" t="str">
            <v>LA POSTE</v>
          </cell>
          <cell r="BA2650" t="str">
            <v>17535940711570077871</v>
          </cell>
          <cell r="BB2650">
            <v>20</v>
          </cell>
          <cell r="BC2650" t="str">
            <v>CITE MECHTEL EL AGBA</v>
          </cell>
          <cell r="BD2650" t="str">
            <v>TUNIS</v>
          </cell>
          <cell r="BG2650">
            <v>54401078</v>
          </cell>
          <cell r="BH2650">
            <v>55829768</v>
          </cell>
          <cell r="BJ2650" t="str">
            <v>EL AGBA</v>
          </cell>
          <cell r="BK2650" t="str">
            <v>B-P7 AR</v>
          </cell>
          <cell r="BL2650" t="str">
            <v>1.3</v>
          </cell>
          <cell r="BU2650" t="str">
            <v>si</v>
          </cell>
        </row>
        <row r="2651">
          <cell r="B2651">
            <v>2711</v>
          </cell>
          <cell r="C2651" t="str">
            <v>Madame</v>
          </cell>
          <cell r="D2651" t="str">
            <v>RAHMANI NOURA</v>
          </cell>
          <cell r="E2651" t="str">
            <v>SAGE Tunisia</v>
          </cell>
          <cell r="F2651" t="str">
            <v>PRODUCTION</v>
          </cell>
          <cell r="G2651" t="str">
            <v>Couturière</v>
          </cell>
          <cell r="H2651" t="str">
            <v>P6 AV</v>
          </cell>
          <cell r="I2651" t="str">
            <v>EL KADRI MARIEM</v>
          </cell>
          <cell r="J2651" t="str">
            <v>A</v>
          </cell>
          <cell r="K2651" t="str">
            <v>DIRECTS</v>
          </cell>
          <cell r="L2651" t="str">
            <v>Variable cost at standard</v>
          </cell>
          <cell r="M2651" t="str">
            <v>Couturière</v>
          </cell>
          <cell r="N2651">
            <v>45590</v>
          </cell>
          <cell r="P2651">
            <v>-6</v>
          </cell>
          <cell r="T2651" t="str">
            <v>CDD</v>
          </cell>
          <cell r="U2651" t="str">
            <v>Contractuel</v>
          </cell>
          <cell r="V2651">
            <v>45689</v>
          </cell>
          <cell r="W2651">
            <v>45716</v>
          </cell>
          <cell r="Z2651">
            <v>45590</v>
          </cell>
          <cell r="AA2651">
            <v>10</v>
          </cell>
          <cell r="AB2651">
            <v>2024</v>
          </cell>
          <cell r="AC2651">
            <v>2028</v>
          </cell>
          <cell r="AD2651">
            <v>0.36388888888888887</v>
          </cell>
          <cell r="AE2651" t="str">
            <v>&lt; 1</v>
          </cell>
          <cell r="AF2651">
            <v>27311</v>
          </cell>
          <cell r="AG2651">
            <v>50.441095890410956</v>
          </cell>
          <cell r="AH2651" t="str">
            <v>&gt;45&lt; 55</v>
          </cell>
          <cell r="AK2651" t="str">
            <v>04647603</v>
          </cell>
          <cell r="AL2651">
            <v>45352</v>
          </cell>
          <cell r="AM2651" t="str">
            <v>FEMME</v>
          </cell>
          <cell r="AN2651" t="str">
            <v>Marié(e)</v>
          </cell>
          <cell r="AO2651">
            <v>2</v>
          </cell>
          <cell r="AP2651" t="str">
            <v xml:space="preserve">2 éme Année </v>
          </cell>
          <cell r="AQ2651">
            <v>3</v>
          </cell>
          <cell r="AR2651">
            <v>1</v>
          </cell>
          <cell r="AS2651">
            <v>45955.25</v>
          </cell>
          <cell r="AT2651" t="str">
            <v>Horaire</v>
          </cell>
          <cell r="AU2651">
            <v>3.7149999999999999</v>
          </cell>
          <cell r="AV2651">
            <v>12</v>
          </cell>
          <cell r="AW2651">
            <v>40600</v>
          </cell>
          <cell r="AX2651" t="str">
            <v>00002456031</v>
          </cell>
          <cell r="AY2651">
            <v>89</v>
          </cell>
          <cell r="AZ2651" t="str">
            <v>UIB</v>
          </cell>
          <cell r="BA2651" t="str">
            <v>12406000000245603189</v>
          </cell>
          <cell r="BB2651">
            <v>20</v>
          </cell>
          <cell r="BC2651" t="str">
            <v>CITE BOUGATFA  RUE 7 N° 72 ZAHROUNI</v>
          </cell>
          <cell r="BD2651" t="str">
            <v>TUNIS</v>
          </cell>
          <cell r="BG2651">
            <v>58842561</v>
          </cell>
          <cell r="BJ2651" t="str">
            <v>BOUGATFA</v>
          </cell>
          <cell r="BK2651" t="str">
            <v>A-P6 AV</v>
          </cell>
          <cell r="BL2651" t="str">
            <v>1.1</v>
          </cell>
          <cell r="BT2651">
            <v>369</v>
          </cell>
          <cell r="BU2651" t="str">
            <v>si</v>
          </cell>
        </row>
        <row r="2652">
          <cell r="B2652">
            <v>2712</v>
          </cell>
          <cell r="C2652" t="str">
            <v>Madame</v>
          </cell>
          <cell r="D2652" t="str">
            <v>KEFI IBTISSEM</v>
          </cell>
          <cell r="E2652" t="str">
            <v>SAGE Tunisia</v>
          </cell>
          <cell r="F2652" t="str">
            <v>PRODUCTION</v>
          </cell>
          <cell r="G2652" t="str">
            <v>Couturière</v>
          </cell>
          <cell r="H2652" t="str">
            <v>P6 AV</v>
          </cell>
          <cell r="I2652" t="str">
            <v>ISSAM OUNI</v>
          </cell>
          <cell r="J2652" t="str">
            <v>B</v>
          </cell>
          <cell r="K2652" t="str">
            <v>DIRECTS</v>
          </cell>
          <cell r="L2652" t="str">
            <v>Variable cost at standard</v>
          </cell>
          <cell r="M2652" t="str">
            <v>Couturière</v>
          </cell>
          <cell r="N2652">
            <v>45590</v>
          </cell>
          <cell r="P2652">
            <v>-96</v>
          </cell>
          <cell r="Q2652">
            <v>45611</v>
          </cell>
          <cell r="R2652" t="str">
            <v>Personnel</v>
          </cell>
          <cell r="T2652" t="str">
            <v>CDD</v>
          </cell>
          <cell r="U2652" t="str">
            <v>Contractuel</v>
          </cell>
          <cell r="V2652">
            <v>45590</v>
          </cell>
          <cell r="W2652">
            <v>45626</v>
          </cell>
          <cell r="Z2652">
            <v>45590</v>
          </cell>
          <cell r="AA2652">
            <v>10</v>
          </cell>
          <cell r="AB2652">
            <v>2024</v>
          </cell>
          <cell r="AC2652">
            <v>2028</v>
          </cell>
          <cell r="AD2652">
            <v>0.36388888888888887</v>
          </cell>
          <cell r="AE2652" t="str">
            <v>&lt; 1</v>
          </cell>
          <cell r="AF2652">
            <v>29568</v>
          </cell>
          <cell r="AG2652">
            <v>44.257534246575339</v>
          </cell>
          <cell r="AH2652" t="str">
            <v>&gt;35&lt; 45</v>
          </cell>
          <cell r="AK2652" t="str">
            <v>04706551</v>
          </cell>
          <cell r="AL2652">
            <v>42632</v>
          </cell>
          <cell r="AM2652" t="str">
            <v>FEMME</v>
          </cell>
          <cell r="AN2652" t="str">
            <v>Marié(e)</v>
          </cell>
          <cell r="AO2652">
            <v>4</v>
          </cell>
          <cell r="AP2652" t="str">
            <v>3 éme Année+Formation Couture</v>
          </cell>
          <cell r="AQ2652">
            <v>3</v>
          </cell>
          <cell r="AR2652">
            <v>1</v>
          </cell>
          <cell r="AS2652">
            <v>45955.25</v>
          </cell>
          <cell r="AT2652" t="str">
            <v>Horaire</v>
          </cell>
          <cell r="AU2652">
            <v>3.7149999999999999</v>
          </cell>
          <cell r="AV2652">
            <v>12</v>
          </cell>
          <cell r="AW2652">
            <v>40600</v>
          </cell>
          <cell r="AX2652" t="str">
            <v>00002456033</v>
          </cell>
          <cell r="AY2652">
            <v>83</v>
          </cell>
          <cell r="AZ2652" t="str">
            <v>UIB</v>
          </cell>
          <cell r="BA2652" t="str">
            <v>12406000000245603383</v>
          </cell>
          <cell r="BB2652">
            <v>20</v>
          </cell>
          <cell r="BC2652" t="str">
            <v>CITE HWASS ZAHROUNI</v>
          </cell>
          <cell r="BD2652" t="str">
            <v>TUNIS</v>
          </cell>
          <cell r="BG2652">
            <v>53851014</v>
          </cell>
          <cell r="BJ2652" t="str">
            <v>CITE HWASS ZAHROUNI</v>
          </cell>
          <cell r="BK2652" t="str">
            <v>B-P6 AV</v>
          </cell>
          <cell r="BL2652" t="str">
            <v>1.1</v>
          </cell>
          <cell r="BU2652" t="str">
            <v>non-Actif</v>
          </cell>
        </row>
        <row r="2653">
          <cell r="B2653">
            <v>2713</v>
          </cell>
          <cell r="C2653" t="str">
            <v>Madame</v>
          </cell>
          <cell r="D2653" t="str">
            <v>NEFZI SOUMAYA</v>
          </cell>
          <cell r="E2653" t="str">
            <v>SAGE Tunisia</v>
          </cell>
          <cell r="F2653" t="str">
            <v>PRODUCTION</v>
          </cell>
          <cell r="G2653" t="str">
            <v>Couturière</v>
          </cell>
          <cell r="H2653" t="str">
            <v>P6 AV</v>
          </cell>
          <cell r="I2653" t="str">
            <v>ISSAM OUNI</v>
          </cell>
          <cell r="J2653" t="str">
            <v>B</v>
          </cell>
          <cell r="K2653" t="str">
            <v>DIRECTS</v>
          </cell>
          <cell r="L2653" t="str">
            <v>Variable cost at standard</v>
          </cell>
          <cell r="M2653" t="str">
            <v>Couturière</v>
          </cell>
          <cell r="N2653">
            <v>45590</v>
          </cell>
          <cell r="P2653">
            <v>-6</v>
          </cell>
          <cell r="T2653" t="str">
            <v>CDD</v>
          </cell>
          <cell r="U2653" t="str">
            <v>Contractuel</v>
          </cell>
          <cell r="V2653">
            <v>45689</v>
          </cell>
          <cell r="W2653">
            <v>45716</v>
          </cell>
          <cell r="Z2653">
            <v>45590</v>
          </cell>
          <cell r="AA2653">
            <v>10</v>
          </cell>
          <cell r="AB2653">
            <v>2024</v>
          </cell>
          <cell r="AC2653">
            <v>2028</v>
          </cell>
          <cell r="AD2653">
            <v>0.36388888888888887</v>
          </cell>
          <cell r="AE2653" t="str">
            <v>&lt; 1</v>
          </cell>
          <cell r="AF2653">
            <v>35383</v>
          </cell>
          <cell r="AG2653">
            <v>28.326027397260273</v>
          </cell>
          <cell r="AH2653" t="str">
            <v>&gt;25&lt; 35</v>
          </cell>
          <cell r="AI2653">
            <v>16925493</v>
          </cell>
          <cell r="AJ2653" t="str">
            <v>00</v>
          </cell>
          <cell r="AK2653" t="str">
            <v>14350292</v>
          </cell>
          <cell r="AL2653">
            <v>42094</v>
          </cell>
          <cell r="AM2653" t="str">
            <v>FEMME</v>
          </cell>
          <cell r="AN2653" t="str">
            <v>Célibataire</v>
          </cell>
          <cell r="AP2653" t="str">
            <v>9 éme Année</v>
          </cell>
          <cell r="AQ2653">
            <v>3</v>
          </cell>
          <cell r="AR2653">
            <v>1</v>
          </cell>
          <cell r="AS2653">
            <v>45955.25</v>
          </cell>
          <cell r="AT2653" t="str">
            <v>Horaire</v>
          </cell>
          <cell r="AU2653">
            <v>3.7149999999999999</v>
          </cell>
          <cell r="AV2653" t="str">
            <v>07</v>
          </cell>
          <cell r="AW2653" t="str">
            <v>08001</v>
          </cell>
          <cell r="AX2653">
            <v>38105555561</v>
          </cell>
          <cell r="AY2653">
            <v>36</v>
          </cell>
          <cell r="AZ2653" t="str">
            <v>AMEN BANK</v>
          </cell>
          <cell r="BA2653" t="str">
            <v>07080013810555556136</v>
          </cell>
          <cell r="BB2653">
            <v>20</v>
          </cell>
          <cell r="BC2653" t="str">
            <v>CITE ENNASR MORNAGUIA</v>
          </cell>
          <cell r="BD2653" t="str">
            <v>MANOUBA</v>
          </cell>
          <cell r="BG2653">
            <v>50739233</v>
          </cell>
          <cell r="BH2653">
            <v>52592243</v>
          </cell>
          <cell r="BJ2653" t="str">
            <v>MORNAGUIA</v>
          </cell>
          <cell r="BK2653" t="str">
            <v>B-P6 AV</v>
          </cell>
          <cell r="BL2653" t="str">
            <v>1.1</v>
          </cell>
          <cell r="BU2653" t="str">
            <v>si</v>
          </cell>
        </row>
        <row r="2654">
          <cell r="B2654">
            <v>2714</v>
          </cell>
          <cell r="C2654" t="str">
            <v>Madame</v>
          </cell>
          <cell r="D2654" t="str">
            <v>HAMMAMI JAMILA</v>
          </cell>
          <cell r="E2654" t="str">
            <v>SAGE Tunisia</v>
          </cell>
          <cell r="F2654" t="str">
            <v>PRODUCTION</v>
          </cell>
          <cell r="G2654" t="str">
            <v>Couturière</v>
          </cell>
          <cell r="H2654" t="str">
            <v>P6 AR</v>
          </cell>
          <cell r="I2654" t="str">
            <v>Bel Hadj Mohamed</v>
          </cell>
          <cell r="J2654" t="str">
            <v>A</v>
          </cell>
          <cell r="K2654" t="str">
            <v>DIRECTS</v>
          </cell>
          <cell r="L2654" t="str">
            <v>Variable cost at standard</v>
          </cell>
          <cell r="M2654" t="str">
            <v>Couturière</v>
          </cell>
          <cell r="N2654">
            <v>45590</v>
          </cell>
          <cell r="P2654">
            <v>-6</v>
          </cell>
          <cell r="T2654" t="str">
            <v>CDD</v>
          </cell>
          <cell r="U2654" t="str">
            <v>Contractuel</v>
          </cell>
          <cell r="V2654">
            <v>45689</v>
          </cell>
          <cell r="W2654">
            <v>45716</v>
          </cell>
          <cell r="Z2654">
            <v>45590</v>
          </cell>
          <cell r="AA2654">
            <v>10</v>
          </cell>
          <cell r="AB2654">
            <v>2024</v>
          </cell>
          <cell r="AC2654">
            <v>2028</v>
          </cell>
          <cell r="AD2654">
            <v>0.36388888888888887</v>
          </cell>
          <cell r="AE2654" t="str">
            <v>&lt; 1</v>
          </cell>
          <cell r="AF2654">
            <v>28996</v>
          </cell>
          <cell r="AG2654">
            <v>45.824657534246576</v>
          </cell>
          <cell r="AH2654" t="str">
            <v>&gt;45&lt; 55</v>
          </cell>
          <cell r="AI2654">
            <v>12156186</v>
          </cell>
          <cell r="AJ2654" t="str">
            <v>02</v>
          </cell>
          <cell r="AK2654" t="str">
            <v>07334795</v>
          </cell>
          <cell r="AL2654">
            <v>43790</v>
          </cell>
          <cell r="AM2654" t="str">
            <v>FEMME</v>
          </cell>
          <cell r="AN2654" t="str">
            <v>Célibataire</v>
          </cell>
          <cell r="AP2654" t="str">
            <v>6 éme Année</v>
          </cell>
          <cell r="AQ2654">
            <v>3</v>
          </cell>
          <cell r="AR2654">
            <v>1</v>
          </cell>
          <cell r="AS2654">
            <v>45955.25</v>
          </cell>
          <cell r="AT2654" t="str">
            <v>Horaire</v>
          </cell>
          <cell r="AU2654">
            <v>3.7149999999999999</v>
          </cell>
          <cell r="AV2654" t="str">
            <v>07</v>
          </cell>
          <cell r="AW2654" t="str">
            <v>04301</v>
          </cell>
          <cell r="AX2654" t="str">
            <v>01105517305</v>
          </cell>
          <cell r="AY2654">
            <v>60</v>
          </cell>
          <cell r="AZ2654" t="str">
            <v>AMEN BANK</v>
          </cell>
          <cell r="BA2654" t="str">
            <v>07043010110551730560</v>
          </cell>
          <cell r="BB2654">
            <v>20</v>
          </cell>
          <cell r="BC2654" t="str">
            <v>CITE HAFSIA BORJ EL AMRI</v>
          </cell>
          <cell r="BD2654" t="str">
            <v>MANOUBA</v>
          </cell>
          <cell r="BG2654">
            <v>97897852</v>
          </cell>
          <cell r="BJ2654" t="str">
            <v>BORJ EL AMRI</v>
          </cell>
          <cell r="BK2654" t="str">
            <v>A-P6 AR</v>
          </cell>
          <cell r="BL2654" t="str">
            <v>1.1</v>
          </cell>
          <cell r="BT2654">
            <v>380</v>
          </cell>
          <cell r="BU2654" t="str">
            <v>si</v>
          </cell>
        </row>
        <row r="2655">
          <cell r="B2655">
            <v>2715</v>
          </cell>
          <cell r="C2655" t="str">
            <v>Monsieur</v>
          </cell>
          <cell r="D2655" t="str">
            <v>ATHIMNI OMAR</v>
          </cell>
          <cell r="E2655" t="str">
            <v>SAGE Tunisia</v>
          </cell>
          <cell r="F2655" t="str">
            <v>LOGISTIQUE</v>
          </cell>
          <cell r="G2655" t="str">
            <v>MANITENTIONNAIRE</v>
          </cell>
          <cell r="H2655" t="str">
            <v>LOGISTIQUE</v>
          </cell>
          <cell r="I2655" t="str">
            <v>ADEL</v>
          </cell>
          <cell r="K2655" t="str">
            <v>INDIRECTS</v>
          </cell>
          <cell r="L2655" t="str">
            <v>Variable cost at standard</v>
          </cell>
          <cell r="M2655" t="str">
            <v>MANITENTIONNAIRE</v>
          </cell>
          <cell r="N2655">
            <v>45589</v>
          </cell>
          <cell r="P2655">
            <v>-6</v>
          </cell>
          <cell r="T2655" t="str">
            <v>CDD</v>
          </cell>
          <cell r="U2655" t="str">
            <v>Contractuel</v>
          </cell>
          <cell r="V2655">
            <v>45627</v>
          </cell>
          <cell r="W2655">
            <v>45716</v>
          </cell>
          <cell r="Z2655">
            <v>45589</v>
          </cell>
          <cell r="AA2655">
            <v>10</v>
          </cell>
          <cell r="AB2655">
            <v>2024</v>
          </cell>
          <cell r="AC2655">
            <v>2028</v>
          </cell>
          <cell r="AD2655">
            <v>0.36666666666666664</v>
          </cell>
          <cell r="AE2655" t="str">
            <v>&lt; 1</v>
          </cell>
          <cell r="AF2655">
            <v>34578</v>
          </cell>
          <cell r="AG2655">
            <v>30.531506849315068</v>
          </cell>
          <cell r="AH2655" t="str">
            <v>&gt;25&lt; 35</v>
          </cell>
          <cell r="AI2655">
            <v>17824469</v>
          </cell>
          <cell r="AJ2655" t="str">
            <v>08</v>
          </cell>
          <cell r="AK2655" t="str">
            <v>13003786</v>
          </cell>
          <cell r="AL2655">
            <v>41369</v>
          </cell>
          <cell r="AM2655" t="str">
            <v>HOMME</v>
          </cell>
          <cell r="AN2655" t="str">
            <v>Célibataire</v>
          </cell>
          <cell r="AP2655" t="str">
            <v>BAC</v>
          </cell>
          <cell r="AQ2655">
            <v>3</v>
          </cell>
          <cell r="AR2655">
            <v>1</v>
          </cell>
          <cell r="AS2655">
            <v>45954.25</v>
          </cell>
          <cell r="AT2655" t="str">
            <v>Horaire</v>
          </cell>
          <cell r="AU2655">
            <v>3.778</v>
          </cell>
          <cell r="AV2655">
            <v>17</v>
          </cell>
          <cell r="AW2655" t="str">
            <v>00100</v>
          </cell>
          <cell r="AX2655" t="str">
            <v>00003512166</v>
          </cell>
          <cell r="AY2655">
            <v>24</v>
          </cell>
          <cell r="AZ2655" t="str">
            <v>LA POSTE</v>
          </cell>
          <cell r="BA2655" t="str">
            <v>17001000000351216624</v>
          </cell>
          <cell r="BB2655">
            <v>20</v>
          </cell>
          <cell r="BC2655" t="str">
            <v xml:space="preserve">18 RUE 42214 GHDIR EL GOLLA HRAIRIA </v>
          </cell>
          <cell r="BD2655" t="str">
            <v>TUNIS</v>
          </cell>
          <cell r="BG2655">
            <v>53556509</v>
          </cell>
          <cell r="BJ2655" t="str">
            <v>GHDIR EL GOLLA</v>
          </cell>
          <cell r="BK2655" t="str">
            <v>-LOGISTIQUE</v>
          </cell>
          <cell r="BL2655" t="str">
            <v>1.2</v>
          </cell>
          <cell r="BU2655" t="str">
            <v>si</v>
          </cell>
        </row>
        <row r="2656">
          <cell r="B2656">
            <v>2716</v>
          </cell>
          <cell r="C2656" t="str">
            <v>Madame</v>
          </cell>
          <cell r="D2656" t="str">
            <v xml:space="preserve">OUANESS HEDIA </v>
          </cell>
          <cell r="E2656" t="str">
            <v>SAGE Tunisia</v>
          </cell>
          <cell r="F2656" t="str">
            <v>PRODUCTION</v>
          </cell>
          <cell r="G2656" t="str">
            <v>Couturière</v>
          </cell>
          <cell r="H2656" t="str">
            <v>P6 AV</v>
          </cell>
          <cell r="I2656" t="str">
            <v>ANIS SBOURI</v>
          </cell>
          <cell r="J2656" t="str">
            <v>A</v>
          </cell>
          <cell r="K2656" t="str">
            <v>DIRECTS</v>
          </cell>
          <cell r="L2656" t="str">
            <v>Variable cost at standard</v>
          </cell>
          <cell r="M2656" t="str">
            <v>Couturière</v>
          </cell>
          <cell r="N2656">
            <v>45590</v>
          </cell>
          <cell r="P2656">
            <v>-96</v>
          </cell>
          <cell r="Q2656">
            <v>45627</v>
          </cell>
          <cell r="R2656" t="str">
            <v>personnel</v>
          </cell>
          <cell r="T2656" t="str">
            <v>CDD</v>
          </cell>
          <cell r="U2656" t="str">
            <v>Contractuel</v>
          </cell>
          <cell r="V2656">
            <v>45590</v>
          </cell>
          <cell r="W2656">
            <v>45626</v>
          </cell>
          <cell r="Z2656">
            <v>45590</v>
          </cell>
          <cell r="AA2656">
            <v>10</v>
          </cell>
          <cell r="AB2656">
            <v>2024</v>
          </cell>
          <cell r="AC2656">
            <v>2028</v>
          </cell>
          <cell r="AD2656">
            <v>0.36388888888888887</v>
          </cell>
          <cell r="AE2656" t="str">
            <v>&lt; 1</v>
          </cell>
          <cell r="AF2656">
            <v>31671</v>
          </cell>
          <cell r="AG2656">
            <v>38.495890410958907</v>
          </cell>
          <cell r="AH2656" t="str">
            <v>&gt;35&lt; 45</v>
          </cell>
          <cell r="AI2656">
            <v>16443333</v>
          </cell>
          <cell r="AJ2656" t="str">
            <v>02</v>
          </cell>
          <cell r="AK2656" t="str">
            <v>04742464</v>
          </cell>
          <cell r="AL2656">
            <v>38248</v>
          </cell>
          <cell r="AM2656" t="str">
            <v>FEMME</v>
          </cell>
          <cell r="AN2656" t="str">
            <v>Marié(e)</v>
          </cell>
          <cell r="AO2656">
            <v>3</v>
          </cell>
          <cell r="AP2656" t="str">
            <v>7 éme Année</v>
          </cell>
          <cell r="AQ2656">
            <v>3</v>
          </cell>
          <cell r="AR2656">
            <v>1</v>
          </cell>
          <cell r="AS2656">
            <v>45955.25</v>
          </cell>
          <cell r="AT2656" t="str">
            <v>Horaire</v>
          </cell>
          <cell r="AU2656">
            <v>3.7149999999999999</v>
          </cell>
          <cell r="AV2656">
            <v>17</v>
          </cell>
          <cell r="AW2656" t="str">
            <v>53594</v>
          </cell>
          <cell r="AX2656" t="str">
            <v>01713786578</v>
          </cell>
          <cell r="AY2656" t="str">
            <v>07</v>
          </cell>
          <cell r="AZ2656" t="str">
            <v>LA POSTE</v>
          </cell>
          <cell r="BA2656" t="str">
            <v>17535940171378657807</v>
          </cell>
          <cell r="BB2656">
            <v>20</v>
          </cell>
          <cell r="BC2656" t="str">
            <v>JAYARA SIDI HASSINE</v>
          </cell>
          <cell r="BD2656" t="str">
            <v>TUNIS</v>
          </cell>
          <cell r="BG2656">
            <v>28422185</v>
          </cell>
          <cell r="BJ2656" t="str">
            <v>JAYARA SIDI HASSINE</v>
          </cell>
          <cell r="BK2656" t="str">
            <v>A-P6 AV</v>
          </cell>
          <cell r="BL2656" t="str">
            <v>1.1</v>
          </cell>
          <cell r="BU2656" t="str">
            <v>non-Actif</v>
          </cell>
        </row>
        <row r="2657">
          <cell r="B2657">
            <v>2717</v>
          </cell>
          <cell r="C2657" t="str">
            <v>Madame</v>
          </cell>
          <cell r="D2657" t="str">
            <v>KHADHRANI WAFA</v>
          </cell>
          <cell r="E2657" t="str">
            <v>SAGE Tunisia</v>
          </cell>
          <cell r="F2657" t="str">
            <v>PRODUCTION</v>
          </cell>
          <cell r="G2657" t="str">
            <v>Couturière</v>
          </cell>
          <cell r="H2657" t="str">
            <v>P6 AV</v>
          </cell>
          <cell r="I2657" t="str">
            <v>ISSAM OUNI</v>
          </cell>
          <cell r="J2657" t="str">
            <v>B</v>
          </cell>
          <cell r="K2657" t="str">
            <v>DIRECTS</v>
          </cell>
          <cell r="L2657" t="str">
            <v>Variable cost at standard</v>
          </cell>
          <cell r="M2657" t="str">
            <v>Couturière</v>
          </cell>
          <cell r="N2657">
            <v>45590</v>
          </cell>
          <cell r="P2657">
            <v>-6</v>
          </cell>
          <cell r="T2657" t="str">
            <v>CDD</v>
          </cell>
          <cell r="U2657" t="str">
            <v>Contractuel</v>
          </cell>
          <cell r="V2657">
            <v>45689</v>
          </cell>
          <cell r="W2657">
            <v>45716</v>
          </cell>
          <cell r="Z2657">
            <v>45590</v>
          </cell>
          <cell r="AA2657">
            <v>10</v>
          </cell>
          <cell r="AB2657">
            <v>2024</v>
          </cell>
          <cell r="AC2657">
            <v>2028</v>
          </cell>
          <cell r="AD2657">
            <v>0.36388888888888887</v>
          </cell>
          <cell r="AE2657" t="str">
            <v>&lt; 1</v>
          </cell>
          <cell r="AF2657">
            <v>34323</v>
          </cell>
          <cell r="AG2657">
            <v>31.230136986301371</v>
          </cell>
          <cell r="AH2657" t="str">
            <v>&gt;25&lt; 35</v>
          </cell>
          <cell r="AI2657">
            <v>16796529</v>
          </cell>
          <cell r="AJ2657" t="str">
            <v>07</v>
          </cell>
          <cell r="AK2657" t="str">
            <v>13000514</v>
          </cell>
          <cell r="AL2657">
            <v>41165</v>
          </cell>
          <cell r="AM2657" t="str">
            <v>FEMME</v>
          </cell>
          <cell r="AN2657" t="str">
            <v>Célibataire</v>
          </cell>
          <cell r="AP2657" t="str">
            <v>7 éme Année</v>
          </cell>
          <cell r="AQ2657">
            <v>3</v>
          </cell>
          <cell r="AR2657">
            <v>1</v>
          </cell>
          <cell r="AS2657">
            <v>45955.25</v>
          </cell>
          <cell r="AT2657" t="str">
            <v>Horaire</v>
          </cell>
          <cell r="AU2657">
            <v>3.7149999999999999</v>
          </cell>
          <cell r="AV2657">
            <v>17</v>
          </cell>
          <cell r="AW2657" t="str">
            <v>00100</v>
          </cell>
          <cell r="AX2657" t="str">
            <v>00003508160</v>
          </cell>
          <cell r="AY2657">
            <v>14</v>
          </cell>
          <cell r="AZ2657" t="str">
            <v>LA POSTE</v>
          </cell>
          <cell r="BA2657" t="str">
            <v>17001000000350816014</v>
          </cell>
          <cell r="BB2657">
            <v>20</v>
          </cell>
          <cell r="BC2657" t="str">
            <v>19 RUE MAAOUIA  SIDI HASSINE</v>
          </cell>
          <cell r="BD2657" t="str">
            <v>TUNIS</v>
          </cell>
          <cell r="BG2657">
            <v>20640239</v>
          </cell>
          <cell r="BJ2657" t="str">
            <v>SIDI HASSINE</v>
          </cell>
          <cell r="BK2657" t="str">
            <v>B-P6 AV</v>
          </cell>
          <cell r="BL2657" t="str">
            <v>1.1</v>
          </cell>
          <cell r="BU2657" t="str">
            <v>si</v>
          </cell>
        </row>
        <row r="2658">
          <cell r="B2658">
            <v>2718</v>
          </cell>
          <cell r="C2658" t="str">
            <v>Madame</v>
          </cell>
          <cell r="D2658" t="str">
            <v>KHAZAMI HOUYEM</v>
          </cell>
          <cell r="E2658" t="str">
            <v>SAGE Tunisia</v>
          </cell>
          <cell r="F2658" t="str">
            <v>PRODUCTION</v>
          </cell>
          <cell r="G2658" t="str">
            <v>Couturière</v>
          </cell>
          <cell r="H2658" t="str">
            <v>P6 AV</v>
          </cell>
          <cell r="I2658" t="str">
            <v>ISSAM OUNI</v>
          </cell>
          <cell r="J2658" t="str">
            <v>B</v>
          </cell>
          <cell r="K2658" t="str">
            <v>DIRECTS</v>
          </cell>
          <cell r="L2658" t="str">
            <v>Variable cost at standard</v>
          </cell>
          <cell r="M2658" t="str">
            <v>Couturière</v>
          </cell>
          <cell r="N2658">
            <v>45591</v>
          </cell>
          <cell r="P2658">
            <v>-6</v>
          </cell>
          <cell r="T2658" t="str">
            <v>CDD</v>
          </cell>
          <cell r="U2658" t="str">
            <v>Contractuel</v>
          </cell>
          <cell r="V2658">
            <v>45689</v>
          </cell>
          <cell r="W2658">
            <v>45716</v>
          </cell>
          <cell r="Z2658">
            <v>45590</v>
          </cell>
          <cell r="AA2658">
            <v>10</v>
          </cell>
          <cell r="AB2658">
            <v>2024</v>
          </cell>
          <cell r="AC2658">
            <v>2028</v>
          </cell>
          <cell r="AD2658">
            <v>0.3611111111111111</v>
          </cell>
          <cell r="AE2658" t="str">
            <v>&lt; 1</v>
          </cell>
          <cell r="AF2658">
            <v>28029</v>
          </cell>
          <cell r="AG2658">
            <v>48.473972602739728</v>
          </cell>
          <cell r="AH2658" t="str">
            <v>&gt;45&lt; 55</v>
          </cell>
          <cell r="AI2658">
            <v>12153621</v>
          </cell>
          <cell r="AJ2658" t="str">
            <v>02</v>
          </cell>
          <cell r="AK2658" t="str">
            <v>02315998</v>
          </cell>
          <cell r="AL2658">
            <v>34730</v>
          </cell>
          <cell r="AM2658" t="str">
            <v>FEMME</v>
          </cell>
          <cell r="AN2658" t="str">
            <v>Marié(e)</v>
          </cell>
          <cell r="AP2658" t="str">
            <v xml:space="preserve">2 éme Année </v>
          </cell>
          <cell r="AQ2658">
            <v>3</v>
          </cell>
          <cell r="AR2658">
            <v>1</v>
          </cell>
          <cell r="AS2658">
            <v>45956.25</v>
          </cell>
          <cell r="AT2658" t="str">
            <v>Horaire</v>
          </cell>
          <cell r="AU2658">
            <v>3.7149999999999999</v>
          </cell>
          <cell r="AV2658">
            <v>17</v>
          </cell>
          <cell r="AW2658">
            <v>20600</v>
          </cell>
          <cell r="AX2658" t="str">
            <v>00000880033</v>
          </cell>
          <cell r="AY2658">
            <v>31</v>
          </cell>
          <cell r="AZ2658" t="str">
            <v>LA POSTE</v>
          </cell>
          <cell r="BA2658" t="str">
            <v>17206000000088003331</v>
          </cell>
          <cell r="BB2658">
            <v>20</v>
          </cell>
          <cell r="BC2658" t="str">
            <v>GRIAAT SIDI MEDINE BEJA</v>
          </cell>
          <cell r="BD2658" t="str">
            <v>BEJA</v>
          </cell>
          <cell r="BG2658">
            <v>92059789</v>
          </cell>
          <cell r="BH2658">
            <v>29173459</v>
          </cell>
          <cell r="BJ2658" t="str">
            <v>GRIAAT</v>
          </cell>
          <cell r="BK2658" t="str">
            <v>B-P6 AV</v>
          </cell>
          <cell r="BL2658" t="str">
            <v>1.1</v>
          </cell>
          <cell r="BU2658" t="str">
            <v>si</v>
          </cell>
        </row>
        <row r="2659">
          <cell r="B2659">
            <v>2719</v>
          </cell>
          <cell r="C2659" t="str">
            <v>Madame</v>
          </cell>
          <cell r="D2659" t="str">
            <v>MAY MOUFIDA</v>
          </cell>
          <cell r="E2659" t="str">
            <v>SAGE Tunisia</v>
          </cell>
          <cell r="F2659" t="str">
            <v>PRODUCTION</v>
          </cell>
          <cell r="G2659" t="str">
            <v>Couturière</v>
          </cell>
          <cell r="H2659" t="str">
            <v>P6 AV</v>
          </cell>
          <cell r="I2659" t="str">
            <v>ISSAM OUNI</v>
          </cell>
          <cell r="J2659" t="str">
            <v>B</v>
          </cell>
          <cell r="K2659" t="str">
            <v>DIRECTS</v>
          </cell>
          <cell r="L2659" t="str">
            <v>Variable cost at standard</v>
          </cell>
          <cell r="M2659" t="str">
            <v>Couturière</v>
          </cell>
          <cell r="N2659">
            <v>45590</v>
          </cell>
          <cell r="P2659">
            <v>-6</v>
          </cell>
          <cell r="T2659" t="str">
            <v>CDD</v>
          </cell>
          <cell r="U2659" t="str">
            <v>Contractuel</v>
          </cell>
          <cell r="V2659">
            <v>45689</v>
          </cell>
          <cell r="W2659">
            <v>45716</v>
          </cell>
          <cell r="Z2659">
            <v>45590</v>
          </cell>
          <cell r="AA2659">
            <v>10</v>
          </cell>
          <cell r="AB2659">
            <v>2024</v>
          </cell>
          <cell r="AC2659">
            <v>2028</v>
          </cell>
          <cell r="AD2659">
            <v>0.36388888888888887</v>
          </cell>
          <cell r="AE2659" t="str">
            <v>&lt; 1</v>
          </cell>
          <cell r="AF2659">
            <v>30592</v>
          </cell>
          <cell r="AG2659">
            <v>41.452054794520549</v>
          </cell>
          <cell r="AH2659" t="str">
            <v>&gt;35&lt; 45</v>
          </cell>
          <cell r="AI2659">
            <v>12661032</v>
          </cell>
          <cell r="AJ2659" t="str">
            <v>07</v>
          </cell>
          <cell r="AK2659" t="str">
            <v>07363697</v>
          </cell>
          <cell r="AL2659">
            <v>36987</v>
          </cell>
          <cell r="AM2659" t="str">
            <v>FEMME</v>
          </cell>
          <cell r="AN2659" t="str">
            <v>Marié(e)</v>
          </cell>
          <cell r="AO2659">
            <v>2</v>
          </cell>
          <cell r="AP2659" t="str">
            <v>6 éme Année</v>
          </cell>
          <cell r="AQ2659">
            <v>3</v>
          </cell>
          <cell r="AR2659">
            <v>1</v>
          </cell>
          <cell r="AS2659">
            <v>45955.25</v>
          </cell>
          <cell r="AT2659" t="str">
            <v>Horaire</v>
          </cell>
          <cell r="AU2659">
            <v>3.7149999999999999</v>
          </cell>
          <cell r="AV2659">
            <v>17</v>
          </cell>
          <cell r="AW2659">
            <v>53594</v>
          </cell>
          <cell r="AX2659" t="str">
            <v>01725690842</v>
          </cell>
          <cell r="AY2659">
            <v>93</v>
          </cell>
          <cell r="AZ2659" t="str">
            <v>LA POSTE</v>
          </cell>
          <cell r="BA2659" t="str">
            <v>17535940172569084293</v>
          </cell>
          <cell r="BB2659">
            <v>20</v>
          </cell>
          <cell r="BC2659" t="str">
            <v>CITE NAJET JEDAIDA</v>
          </cell>
          <cell r="BD2659" t="str">
            <v>MANOUBA</v>
          </cell>
          <cell r="BG2659">
            <v>21437332</v>
          </cell>
          <cell r="BJ2659" t="str">
            <v>JEDAIDA</v>
          </cell>
          <cell r="BK2659" t="str">
            <v>B-P6 AV</v>
          </cell>
          <cell r="BL2659" t="str">
            <v>1.1</v>
          </cell>
          <cell r="BU2659" t="str">
            <v>si</v>
          </cell>
        </row>
        <row r="2660">
          <cell r="B2660">
            <v>2720</v>
          </cell>
          <cell r="C2660" t="str">
            <v>Madame</v>
          </cell>
          <cell r="D2660" t="str">
            <v>RAHMANI SONIA</v>
          </cell>
          <cell r="E2660" t="str">
            <v>SAGE Tunisia</v>
          </cell>
          <cell r="F2660" t="str">
            <v>PRODUCTION</v>
          </cell>
          <cell r="G2660" t="str">
            <v>Couturière</v>
          </cell>
          <cell r="H2660" t="str">
            <v>P6 AV</v>
          </cell>
          <cell r="I2660" t="str">
            <v>ISSAM OUNI</v>
          </cell>
          <cell r="J2660" t="str">
            <v>B</v>
          </cell>
          <cell r="K2660" t="str">
            <v>DIRECTS</v>
          </cell>
          <cell r="L2660" t="str">
            <v>Variable cost at standard</v>
          </cell>
          <cell r="M2660" t="str">
            <v>Couturière</v>
          </cell>
          <cell r="N2660">
            <v>45590</v>
          </cell>
          <cell r="P2660">
            <v>-6</v>
          </cell>
          <cell r="T2660" t="str">
            <v>CDD</v>
          </cell>
          <cell r="U2660" t="str">
            <v>Contractuel</v>
          </cell>
          <cell r="V2660">
            <v>45689</v>
          </cell>
          <cell r="W2660">
            <v>45716</v>
          </cell>
          <cell r="Z2660">
            <v>45590</v>
          </cell>
          <cell r="AA2660">
            <v>10</v>
          </cell>
          <cell r="AB2660">
            <v>2024</v>
          </cell>
          <cell r="AC2660">
            <v>2028</v>
          </cell>
          <cell r="AD2660">
            <v>0.36388888888888887</v>
          </cell>
          <cell r="AE2660" t="str">
            <v>&lt; 1</v>
          </cell>
          <cell r="AF2660">
            <v>27719</v>
          </cell>
          <cell r="AG2660">
            <v>49.323287671232876</v>
          </cell>
          <cell r="AH2660" t="str">
            <v>&gt;45&lt; 55</v>
          </cell>
          <cell r="AI2660">
            <v>12364464</v>
          </cell>
          <cell r="AJ2660" t="str">
            <v>05</v>
          </cell>
          <cell r="AK2660" t="str">
            <v>02318686</v>
          </cell>
          <cell r="AL2660">
            <v>38769</v>
          </cell>
          <cell r="AM2660" t="str">
            <v>FEMME</v>
          </cell>
          <cell r="AN2660" t="str">
            <v>Marié(e)</v>
          </cell>
          <cell r="AP2660" t="str">
            <v>BAC</v>
          </cell>
          <cell r="AQ2660">
            <v>3</v>
          </cell>
          <cell r="AR2660">
            <v>1</v>
          </cell>
          <cell r="AS2660">
            <v>45955.25</v>
          </cell>
          <cell r="AT2660" t="str">
            <v>Horaire</v>
          </cell>
          <cell r="AU2660">
            <v>3.7149999999999999</v>
          </cell>
          <cell r="AV2660">
            <v>17</v>
          </cell>
          <cell r="AW2660" t="str">
            <v>00100</v>
          </cell>
          <cell r="AX2660" t="str">
            <v>00003508049</v>
          </cell>
          <cell r="AY2660">
            <v>56</v>
          </cell>
          <cell r="AZ2660" t="str">
            <v>LA POSTE</v>
          </cell>
          <cell r="BA2660" t="str">
            <v>17001000000350804956</v>
          </cell>
          <cell r="BB2660">
            <v>20</v>
          </cell>
          <cell r="BC2660" t="str">
            <v>15  RUE 81 ZAHROUNI TUNIS</v>
          </cell>
          <cell r="BD2660" t="str">
            <v>TUNIS</v>
          </cell>
          <cell r="BG2660">
            <v>27610356</v>
          </cell>
          <cell r="BJ2660" t="str">
            <v>ZAHROUNI</v>
          </cell>
          <cell r="BK2660" t="str">
            <v>B-P6 AV</v>
          </cell>
          <cell r="BL2660" t="str">
            <v>1.1</v>
          </cell>
          <cell r="BU2660" t="str">
            <v>si</v>
          </cell>
        </row>
        <row r="2661">
          <cell r="B2661">
            <v>2721</v>
          </cell>
          <cell r="C2661" t="str">
            <v>Monsieur</v>
          </cell>
          <cell r="D2661" t="str">
            <v>DHAMBRI MOHAMED AMINE</v>
          </cell>
          <cell r="E2661" t="str">
            <v>SAGE Tunisia</v>
          </cell>
          <cell r="F2661" t="str">
            <v>LOGISTIQUE</v>
          </cell>
          <cell r="G2661" t="str">
            <v>MANITENTIONNAIRE</v>
          </cell>
          <cell r="H2661" t="str">
            <v>LOGISTIQUE</v>
          </cell>
          <cell r="I2661" t="str">
            <v>ADEL</v>
          </cell>
          <cell r="K2661" t="str">
            <v>INDIRECTS</v>
          </cell>
          <cell r="L2661" t="str">
            <v>Variable cost at standard</v>
          </cell>
          <cell r="M2661" t="str">
            <v>MANITENTIONNAIRE</v>
          </cell>
          <cell r="N2661">
            <v>45595</v>
          </cell>
          <cell r="P2661">
            <v>-6</v>
          </cell>
          <cell r="T2661" t="str">
            <v>CDD</v>
          </cell>
          <cell r="U2661" t="str">
            <v>Contractuel</v>
          </cell>
          <cell r="V2661">
            <v>45627</v>
          </cell>
          <cell r="W2661">
            <v>45716</v>
          </cell>
          <cell r="Z2661">
            <v>45595</v>
          </cell>
          <cell r="AA2661">
            <v>10</v>
          </cell>
          <cell r="AB2661">
            <v>2024</v>
          </cell>
          <cell r="AC2661">
            <v>2028</v>
          </cell>
          <cell r="AD2661">
            <v>0.35</v>
          </cell>
          <cell r="AE2661" t="str">
            <v>&lt; 1</v>
          </cell>
          <cell r="AF2661">
            <v>37596</v>
          </cell>
          <cell r="AG2661">
            <v>22.263013698630136</v>
          </cell>
          <cell r="AH2661" t="str">
            <v>&lt; 25</v>
          </cell>
          <cell r="AK2661" t="str">
            <v>09528820</v>
          </cell>
          <cell r="AL2661">
            <v>43561</v>
          </cell>
          <cell r="AM2661" t="str">
            <v>HOMME</v>
          </cell>
          <cell r="AN2661" t="str">
            <v>Célibataire</v>
          </cell>
          <cell r="AP2661" t="str">
            <v>1 ère Année secondaire</v>
          </cell>
          <cell r="AQ2661">
            <v>3</v>
          </cell>
          <cell r="AR2661">
            <v>1</v>
          </cell>
          <cell r="AS2661">
            <v>45960.25</v>
          </cell>
          <cell r="AT2661" t="str">
            <v>Horaire</v>
          </cell>
          <cell r="AU2661">
            <v>3.778</v>
          </cell>
          <cell r="AV2661">
            <v>17</v>
          </cell>
          <cell r="AW2661" t="str">
            <v>00100</v>
          </cell>
          <cell r="AX2661" t="str">
            <v>00003173422</v>
          </cell>
          <cell r="AY2661">
            <v>84</v>
          </cell>
          <cell r="AZ2661" t="str">
            <v>LA POSTE</v>
          </cell>
          <cell r="BA2661" t="str">
            <v>17001000000317342284</v>
          </cell>
          <cell r="BB2661">
            <v>20</v>
          </cell>
          <cell r="BC2661" t="str">
            <v>CITE EL INTILAKA BORJ EL AMRI</v>
          </cell>
          <cell r="BD2661" t="str">
            <v>MANOUBA</v>
          </cell>
          <cell r="BG2661">
            <v>23677431</v>
          </cell>
          <cell r="BJ2661" t="str">
            <v>BORJ EL AMRI</v>
          </cell>
          <cell r="BK2661" t="str">
            <v>-LOGISTIQUE</v>
          </cell>
          <cell r="BL2661" t="str">
            <v>1.2</v>
          </cell>
          <cell r="BU2661" t="str">
            <v>si</v>
          </cell>
        </row>
        <row r="2662">
          <cell r="B2662">
            <v>2722</v>
          </cell>
          <cell r="C2662" t="str">
            <v>Madame</v>
          </cell>
          <cell r="D2662" t="str">
            <v>SEBII FAOUZIA</v>
          </cell>
          <cell r="E2662" t="str">
            <v>SAGE Tunisia</v>
          </cell>
          <cell r="F2662" t="str">
            <v>PRODUCTION</v>
          </cell>
          <cell r="G2662" t="str">
            <v>Couturière</v>
          </cell>
          <cell r="H2662" t="str">
            <v>P7 AR</v>
          </cell>
          <cell r="I2662" t="str">
            <v>SAFA</v>
          </cell>
          <cell r="J2662" t="str">
            <v>A</v>
          </cell>
          <cell r="K2662" t="str">
            <v>DIRECTS</v>
          </cell>
          <cell r="L2662" t="str">
            <v>Variable cost at standard</v>
          </cell>
          <cell r="M2662" t="str">
            <v>Couturière</v>
          </cell>
          <cell r="N2662">
            <v>45590</v>
          </cell>
          <cell r="P2662">
            <v>-6</v>
          </cell>
          <cell r="T2662" t="str">
            <v>CDD</v>
          </cell>
          <cell r="U2662" t="str">
            <v>Contractuel</v>
          </cell>
          <cell r="V2662">
            <v>45689</v>
          </cell>
          <cell r="W2662">
            <v>45716</v>
          </cell>
          <cell r="Z2662">
            <v>45590</v>
          </cell>
          <cell r="AA2662">
            <v>10</v>
          </cell>
          <cell r="AB2662">
            <v>2024</v>
          </cell>
          <cell r="AC2662">
            <v>2028</v>
          </cell>
          <cell r="AD2662">
            <v>0.36388888888888887</v>
          </cell>
          <cell r="AE2662" t="str">
            <v>&lt; 1</v>
          </cell>
          <cell r="AF2662">
            <v>28389</v>
          </cell>
          <cell r="AG2662">
            <v>47.487671232876714</v>
          </cell>
          <cell r="AH2662" t="str">
            <v>&gt;45&lt; 55</v>
          </cell>
          <cell r="AI2662">
            <v>11802709</v>
          </cell>
          <cell r="AJ2662" t="str">
            <v>00</v>
          </cell>
          <cell r="AK2662" t="str">
            <v>04673821</v>
          </cell>
          <cell r="AL2662">
            <v>45021</v>
          </cell>
          <cell r="AM2662" t="str">
            <v>FEMME</v>
          </cell>
          <cell r="AN2662" t="str">
            <v>Marié(e)</v>
          </cell>
          <cell r="AO2662">
            <v>1</v>
          </cell>
          <cell r="AP2662" t="str">
            <v>6 éme Année</v>
          </cell>
          <cell r="AQ2662">
            <v>3</v>
          </cell>
          <cell r="AR2662">
            <v>1</v>
          </cell>
          <cell r="AS2662">
            <v>45955.25</v>
          </cell>
          <cell r="AT2662" t="str">
            <v>Horaire</v>
          </cell>
          <cell r="AU2662">
            <v>3.7149999999999999</v>
          </cell>
          <cell r="AV2662">
            <v>17</v>
          </cell>
          <cell r="AW2662" t="str">
            <v>00100</v>
          </cell>
          <cell r="AX2662" t="str">
            <v>00003509849</v>
          </cell>
          <cell r="AY2662">
            <v>88</v>
          </cell>
          <cell r="AZ2662" t="str">
            <v>LA POSTE</v>
          </cell>
          <cell r="BA2662" t="str">
            <v>17001000000350984988</v>
          </cell>
          <cell r="BB2662">
            <v>20</v>
          </cell>
          <cell r="BC2662" t="str">
            <v>SIDI HASSINE</v>
          </cell>
          <cell r="BD2662" t="str">
            <v>TUNIS</v>
          </cell>
          <cell r="BG2662">
            <v>28665180</v>
          </cell>
          <cell r="BJ2662" t="str">
            <v>SIDI HASSINE</v>
          </cell>
          <cell r="BK2662" t="str">
            <v>A-P7 AR</v>
          </cell>
          <cell r="BL2662" t="str">
            <v>1.1</v>
          </cell>
          <cell r="BT2662">
            <v>382</v>
          </cell>
          <cell r="BU2662" t="str">
            <v>si</v>
          </cell>
        </row>
        <row r="2663">
          <cell r="B2663">
            <v>2723</v>
          </cell>
          <cell r="C2663" t="str">
            <v>Madame</v>
          </cell>
          <cell r="D2663" t="str">
            <v>TRABELSSI JAMILA</v>
          </cell>
          <cell r="E2663" t="str">
            <v>SAGE Tunisia</v>
          </cell>
          <cell r="F2663" t="str">
            <v>PRODUCTION</v>
          </cell>
          <cell r="G2663" t="str">
            <v>Couturière</v>
          </cell>
          <cell r="H2663" t="str">
            <v>P6 AV</v>
          </cell>
          <cell r="I2663" t="str">
            <v>ISSAM OUNI</v>
          </cell>
          <cell r="J2663" t="str">
            <v>B</v>
          </cell>
          <cell r="K2663" t="str">
            <v>DIRECTS</v>
          </cell>
          <cell r="L2663" t="str">
            <v>Variable cost at standard</v>
          </cell>
          <cell r="M2663" t="str">
            <v>Couturière</v>
          </cell>
          <cell r="N2663">
            <v>45590</v>
          </cell>
          <cell r="P2663">
            <v>-6</v>
          </cell>
          <cell r="T2663" t="str">
            <v>CDD</v>
          </cell>
          <cell r="U2663" t="str">
            <v>Contractuel</v>
          </cell>
          <cell r="V2663">
            <v>45689</v>
          </cell>
          <cell r="W2663">
            <v>45716</v>
          </cell>
          <cell r="Z2663">
            <v>45590</v>
          </cell>
          <cell r="AA2663">
            <v>10</v>
          </cell>
          <cell r="AB2663">
            <v>2024</v>
          </cell>
          <cell r="AC2663">
            <v>2028</v>
          </cell>
          <cell r="AD2663">
            <v>0.36388888888888887</v>
          </cell>
          <cell r="AE2663" t="str">
            <v>&lt; 1</v>
          </cell>
          <cell r="AF2663">
            <v>30518</v>
          </cell>
          <cell r="AG2663">
            <v>41.654794520547945</v>
          </cell>
          <cell r="AH2663" t="str">
            <v>&gt;35&lt; 45</v>
          </cell>
          <cell r="AI2663">
            <v>12665554</v>
          </cell>
          <cell r="AJ2663" t="str">
            <v>06</v>
          </cell>
          <cell r="AK2663" t="str">
            <v>07356179</v>
          </cell>
          <cell r="AL2663">
            <v>36787</v>
          </cell>
          <cell r="AM2663" t="str">
            <v>FEMME</v>
          </cell>
          <cell r="AN2663" t="str">
            <v>Marié(e)</v>
          </cell>
          <cell r="AO2663">
            <v>3</v>
          </cell>
          <cell r="AP2663" t="str">
            <v>6 éme Année</v>
          </cell>
          <cell r="AQ2663">
            <v>3</v>
          </cell>
          <cell r="AR2663">
            <v>1</v>
          </cell>
          <cell r="AS2663">
            <v>45955.25</v>
          </cell>
          <cell r="AT2663" t="str">
            <v>Horaire</v>
          </cell>
          <cell r="AU2663">
            <v>3.7149999999999999</v>
          </cell>
          <cell r="AV2663">
            <v>12</v>
          </cell>
          <cell r="AW2663" t="str">
            <v>05500</v>
          </cell>
          <cell r="AX2663" t="str">
            <v>00002455996</v>
          </cell>
          <cell r="AY2663">
            <v>81</v>
          </cell>
          <cell r="AZ2663" t="str">
            <v>UIB</v>
          </cell>
          <cell r="BA2663" t="str">
            <v>12055000000245599681</v>
          </cell>
          <cell r="BB2663">
            <v>20</v>
          </cell>
          <cell r="BC2663" t="str">
            <v>MORNAGUIA</v>
          </cell>
          <cell r="BD2663" t="str">
            <v>MANOUBA</v>
          </cell>
          <cell r="BG2663">
            <v>20762729</v>
          </cell>
          <cell r="BJ2663" t="str">
            <v>MORNAGUIA</v>
          </cell>
          <cell r="BK2663" t="str">
            <v>B-P6 AV</v>
          </cell>
          <cell r="BL2663" t="str">
            <v>1.1</v>
          </cell>
          <cell r="BU2663" t="str">
            <v>si</v>
          </cell>
        </row>
        <row r="2664">
          <cell r="B2664">
            <v>2724</v>
          </cell>
          <cell r="C2664" t="str">
            <v>Madame</v>
          </cell>
          <cell r="D2664" t="str">
            <v>FATNASSI SIRINE</v>
          </cell>
          <cell r="E2664" t="str">
            <v>SAGE Tunisia</v>
          </cell>
          <cell r="F2664" t="str">
            <v>PRODUCTION</v>
          </cell>
          <cell r="G2664" t="str">
            <v>Couturière</v>
          </cell>
          <cell r="H2664" t="str">
            <v>P6 AR</v>
          </cell>
          <cell r="I2664" t="str">
            <v>Bel Hadj Mohamed</v>
          </cell>
          <cell r="J2664" t="str">
            <v>A</v>
          </cell>
          <cell r="K2664" t="str">
            <v>DIRECTS</v>
          </cell>
          <cell r="L2664" t="str">
            <v>Variable cost at standard</v>
          </cell>
          <cell r="M2664" t="str">
            <v>Couturière</v>
          </cell>
          <cell r="N2664">
            <v>45590</v>
          </cell>
          <cell r="P2664">
            <v>-6</v>
          </cell>
          <cell r="T2664" t="str">
            <v>CDD</v>
          </cell>
          <cell r="U2664" t="str">
            <v>Contractuel</v>
          </cell>
          <cell r="V2664">
            <v>45689</v>
          </cell>
          <cell r="W2664">
            <v>45716</v>
          </cell>
          <cell r="Z2664">
            <v>45590</v>
          </cell>
          <cell r="AA2664">
            <v>10</v>
          </cell>
          <cell r="AB2664">
            <v>2024</v>
          </cell>
          <cell r="AC2664">
            <v>2028</v>
          </cell>
          <cell r="AD2664">
            <v>0.36388888888888887</v>
          </cell>
          <cell r="AE2664" t="str">
            <v>&lt; 1</v>
          </cell>
          <cell r="AF2664">
            <v>35283</v>
          </cell>
          <cell r="AG2664">
            <v>28.6</v>
          </cell>
          <cell r="AH2664" t="str">
            <v>&gt;25&lt; 35</v>
          </cell>
          <cell r="AI2664">
            <v>17128703</v>
          </cell>
          <cell r="AJ2664" t="str">
            <v>00</v>
          </cell>
          <cell r="AK2664" t="str">
            <v>09193968</v>
          </cell>
          <cell r="AL2664">
            <v>41422</v>
          </cell>
          <cell r="AM2664" t="str">
            <v>FEMME</v>
          </cell>
          <cell r="AN2664" t="str">
            <v>Marié(e)</v>
          </cell>
          <cell r="AP2664" t="str">
            <v>8 éme Année+BTP</v>
          </cell>
          <cell r="AQ2664">
            <v>3</v>
          </cell>
          <cell r="AR2664">
            <v>1</v>
          </cell>
          <cell r="AS2664">
            <v>45955.25</v>
          </cell>
          <cell r="AT2664" t="str">
            <v>Horaire</v>
          </cell>
          <cell r="AU2664">
            <v>3.7149999999999999</v>
          </cell>
          <cell r="AV2664">
            <v>17</v>
          </cell>
          <cell r="AW2664" t="str">
            <v>00100</v>
          </cell>
          <cell r="AX2664" t="str">
            <v>00003510595</v>
          </cell>
          <cell r="AY2664">
            <v>81</v>
          </cell>
          <cell r="AZ2664" t="str">
            <v>LA POSTE</v>
          </cell>
          <cell r="BA2664" t="str">
            <v>17001000000351059581</v>
          </cell>
          <cell r="BB2664">
            <v>20</v>
          </cell>
          <cell r="BC2664" t="str">
            <v>EL FAJA</v>
          </cell>
          <cell r="BD2664" t="str">
            <v>MANOUBA</v>
          </cell>
          <cell r="BG2664">
            <v>26715409</v>
          </cell>
          <cell r="BJ2664" t="str">
            <v>EL FAJA</v>
          </cell>
          <cell r="BK2664" t="str">
            <v>A-P6 AR</v>
          </cell>
          <cell r="BL2664" t="str">
            <v>1.1</v>
          </cell>
          <cell r="BT2664">
            <v>396</v>
          </cell>
          <cell r="BU2664" t="str">
            <v>si</v>
          </cell>
        </row>
        <row r="2665">
          <cell r="B2665">
            <v>2725</v>
          </cell>
          <cell r="C2665" t="str">
            <v>Madame</v>
          </cell>
          <cell r="D2665" t="str">
            <v>HBIBI ZOHRA</v>
          </cell>
          <cell r="E2665" t="str">
            <v>SAGE Tunisia</v>
          </cell>
          <cell r="F2665" t="str">
            <v>PRODUCTION</v>
          </cell>
          <cell r="G2665" t="str">
            <v>Couturière</v>
          </cell>
          <cell r="H2665" t="str">
            <v>P6 AV</v>
          </cell>
          <cell r="I2665" t="str">
            <v>ISSAM OUNI</v>
          </cell>
          <cell r="J2665" t="str">
            <v>B</v>
          </cell>
          <cell r="K2665" t="str">
            <v>DIRECTS</v>
          </cell>
          <cell r="L2665" t="str">
            <v>Variable cost at standard</v>
          </cell>
          <cell r="M2665" t="str">
            <v>Couturière</v>
          </cell>
          <cell r="N2665">
            <v>45591</v>
          </cell>
          <cell r="P2665">
            <v>-6</v>
          </cell>
          <cell r="T2665" t="str">
            <v>CDD</v>
          </cell>
          <cell r="U2665" t="str">
            <v>Contractuel</v>
          </cell>
          <cell r="V2665">
            <v>45689</v>
          </cell>
          <cell r="W2665">
            <v>45716</v>
          </cell>
          <cell r="Z2665">
            <v>45590</v>
          </cell>
          <cell r="AA2665">
            <v>10</v>
          </cell>
          <cell r="AB2665">
            <v>2024</v>
          </cell>
          <cell r="AC2665">
            <v>2028</v>
          </cell>
          <cell r="AD2665">
            <v>0.3611111111111111</v>
          </cell>
          <cell r="AE2665" t="str">
            <v>&lt; 1</v>
          </cell>
          <cell r="AF2665">
            <v>28833</v>
          </cell>
          <cell r="AG2665">
            <v>46.271232876712325</v>
          </cell>
          <cell r="AH2665" t="str">
            <v>&gt;45&lt; 55</v>
          </cell>
          <cell r="AK2665" t="str">
            <v>07303452</v>
          </cell>
          <cell r="AL2665">
            <v>34977</v>
          </cell>
          <cell r="AM2665" t="str">
            <v>FEMME</v>
          </cell>
          <cell r="AN2665" t="str">
            <v>Marié(e)</v>
          </cell>
          <cell r="AO2665">
            <v>4</v>
          </cell>
          <cell r="AP2665" t="str">
            <v>6 éme Année</v>
          </cell>
          <cell r="AQ2665">
            <v>3</v>
          </cell>
          <cell r="AR2665">
            <v>1</v>
          </cell>
          <cell r="AS2665">
            <v>45956.25</v>
          </cell>
          <cell r="AT2665" t="str">
            <v>Horaire</v>
          </cell>
          <cell r="AU2665">
            <v>3.7149999999999999</v>
          </cell>
          <cell r="AV2665">
            <v>17</v>
          </cell>
          <cell r="AW2665">
            <v>20600</v>
          </cell>
          <cell r="AX2665" t="str">
            <v>00003508164</v>
          </cell>
          <cell r="AY2665">
            <v>89</v>
          </cell>
          <cell r="AZ2665" t="str">
            <v>LA POSTE</v>
          </cell>
          <cell r="BA2665" t="str">
            <v>17206000000350816489</v>
          </cell>
          <cell r="BB2665">
            <v>20</v>
          </cell>
          <cell r="BC2665" t="str">
            <v>SIDI MADIEN MEJEZ EL BEB</v>
          </cell>
          <cell r="BD2665" t="str">
            <v>BEJA</v>
          </cell>
          <cell r="BG2665">
            <v>25553006</v>
          </cell>
          <cell r="BJ2665" t="str">
            <v>SIDI MADIEN MEJEZ</v>
          </cell>
          <cell r="BK2665" t="str">
            <v>B-P6 AV</v>
          </cell>
          <cell r="BL2665" t="str">
            <v>1.1</v>
          </cell>
          <cell r="BU2665" t="str">
            <v>si</v>
          </cell>
        </row>
        <row r="2666">
          <cell r="B2666">
            <v>2726</v>
          </cell>
          <cell r="C2666" t="str">
            <v>Madame</v>
          </cell>
          <cell r="D2666" t="str">
            <v>YAHYAOUI AMIRA</v>
          </cell>
          <cell r="E2666" t="str">
            <v>SAGE Tunisia</v>
          </cell>
          <cell r="F2666" t="str">
            <v>PRODUCTION</v>
          </cell>
          <cell r="G2666" t="str">
            <v>Couturière</v>
          </cell>
          <cell r="H2666" t="str">
            <v>P6 AV</v>
          </cell>
          <cell r="I2666" t="str">
            <v>ISSAM OUNI</v>
          </cell>
          <cell r="J2666" t="str">
            <v>B</v>
          </cell>
          <cell r="K2666" t="str">
            <v>DIRECTS</v>
          </cell>
          <cell r="L2666" t="str">
            <v>Variable cost at standard</v>
          </cell>
          <cell r="M2666" t="str">
            <v>Couturière</v>
          </cell>
          <cell r="N2666">
            <v>45590</v>
          </cell>
          <cell r="P2666">
            <v>-6</v>
          </cell>
          <cell r="T2666" t="str">
            <v>CDD</v>
          </cell>
          <cell r="U2666" t="str">
            <v>Contractuel</v>
          </cell>
          <cell r="V2666">
            <v>45689</v>
          </cell>
          <cell r="W2666">
            <v>45716</v>
          </cell>
          <cell r="Z2666">
            <v>45590</v>
          </cell>
          <cell r="AA2666">
            <v>10</v>
          </cell>
          <cell r="AB2666">
            <v>2024</v>
          </cell>
          <cell r="AC2666">
            <v>2028</v>
          </cell>
          <cell r="AD2666">
            <v>0.36388888888888887</v>
          </cell>
          <cell r="AE2666" t="str">
            <v>&lt; 1</v>
          </cell>
          <cell r="AF2666">
            <v>34149</v>
          </cell>
          <cell r="AG2666">
            <v>31.706849315068492</v>
          </cell>
          <cell r="AH2666" t="str">
            <v>&gt;25&lt; 35</v>
          </cell>
          <cell r="AI2666">
            <v>16539486</v>
          </cell>
          <cell r="AJ2666" t="str">
            <v>02</v>
          </cell>
          <cell r="AK2666" t="str">
            <v>13001505</v>
          </cell>
          <cell r="AL2666">
            <v>41193</v>
          </cell>
          <cell r="AM2666" t="str">
            <v>FEMME</v>
          </cell>
          <cell r="AN2666" t="str">
            <v>Célibataire</v>
          </cell>
          <cell r="AP2666" t="str">
            <v>8 éme Année</v>
          </cell>
          <cell r="AQ2666">
            <v>3</v>
          </cell>
          <cell r="AR2666">
            <v>1</v>
          </cell>
          <cell r="AS2666">
            <v>45955.25</v>
          </cell>
          <cell r="AT2666" t="str">
            <v>Horaire</v>
          </cell>
          <cell r="AU2666">
            <v>3.7149999999999999</v>
          </cell>
          <cell r="AV2666">
            <v>12</v>
          </cell>
          <cell r="AW2666">
            <v>40600</v>
          </cell>
          <cell r="AX2666" t="str">
            <v>00002456050</v>
          </cell>
          <cell r="AY2666">
            <v>32</v>
          </cell>
          <cell r="AZ2666" t="str">
            <v>UIB</v>
          </cell>
          <cell r="BA2666" t="str">
            <v>12406000000245605032</v>
          </cell>
          <cell r="BB2666">
            <v>20</v>
          </cell>
          <cell r="BC2666" t="str">
            <v>SIDI HASSINE</v>
          </cell>
          <cell r="BD2666" t="str">
            <v>TUNIS</v>
          </cell>
          <cell r="BG2666">
            <v>58785676</v>
          </cell>
          <cell r="BJ2666" t="str">
            <v>SIDI HASSINE</v>
          </cell>
          <cell r="BK2666" t="str">
            <v>B-P6 AV</v>
          </cell>
          <cell r="BL2666" t="str">
            <v>1.1</v>
          </cell>
          <cell r="BU2666" t="str">
            <v>si</v>
          </cell>
        </row>
        <row r="2667">
          <cell r="B2667">
            <v>2727</v>
          </cell>
          <cell r="C2667" t="str">
            <v>Madame</v>
          </cell>
          <cell r="D2667" t="str">
            <v xml:space="preserve">SASSI HAJER </v>
          </cell>
          <cell r="E2667" t="str">
            <v>SAGE Tunisia</v>
          </cell>
          <cell r="F2667" t="str">
            <v>PRODUCTION</v>
          </cell>
          <cell r="G2667" t="str">
            <v>Couturière</v>
          </cell>
          <cell r="H2667" t="str">
            <v>P6 AV</v>
          </cell>
          <cell r="I2667" t="str">
            <v>ISSAM OUNI</v>
          </cell>
          <cell r="J2667" t="str">
            <v>B</v>
          </cell>
          <cell r="K2667" t="str">
            <v>DIRECTS</v>
          </cell>
          <cell r="L2667" t="str">
            <v>Variable cost at standard</v>
          </cell>
          <cell r="M2667" t="str">
            <v>Couturière</v>
          </cell>
          <cell r="N2667">
            <v>45590</v>
          </cell>
          <cell r="P2667">
            <v>-65</v>
          </cell>
          <cell r="Q2667">
            <v>45666</v>
          </cell>
          <cell r="R2667" t="str">
            <v>discipline</v>
          </cell>
          <cell r="T2667" t="str">
            <v>CDD</v>
          </cell>
          <cell r="U2667" t="str">
            <v>Contractuel</v>
          </cell>
          <cell r="V2667">
            <v>45627</v>
          </cell>
          <cell r="W2667">
            <v>45657</v>
          </cell>
          <cell r="Z2667">
            <v>45590</v>
          </cell>
          <cell r="AA2667">
            <v>10</v>
          </cell>
          <cell r="AB2667">
            <v>2024</v>
          </cell>
          <cell r="AC2667">
            <v>2028</v>
          </cell>
          <cell r="AD2667">
            <v>0.36388888888888887</v>
          </cell>
          <cell r="AE2667" t="str">
            <v>&lt; 1</v>
          </cell>
          <cell r="AF2667">
            <v>29003</v>
          </cell>
          <cell r="AG2667">
            <v>45.805479452054797</v>
          </cell>
          <cell r="AH2667" t="str">
            <v>&gt;45&lt; 55</v>
          </cell>
          <cell r="AI2667">
            <v>12143726</v>
          </cell>
          <cell r="AJ2667" t="str">
            <v>07</v>
          </cell>
          <cell r="AK2667" t="str">
            <v>07064612</v>
          </cell>
          <cell r="AL2667">
            <v>44194</v>
          </cell>
          <cell r="AM2667" t="str">
            <v>FEMME</v>
          </cell>
          <cell r="AN2667" t="str">
            <v>Divorcé(e)</v>
          </cell>
          <cell r="AO2667">
            <v>3</v>
          </cell>
          <cell r="AP2667" t="str">
            <v>1 ère Année+Formation Couture</v>
          </cell>
          <cell r="AQ2667">
            <v>3</v>
          </cell>
          <cell r="AR2667">
            <v>1</v>
          </cell>
          <cell r="AS2667">
            <v>45955.25</v>
          </cell>
          <cell r="AT2667" t="str">
            <v>Horaire</v>
          </cell>
          <cell r="AU2667">
            <v>3.7149999999999999</v>
          </cell>
          <cell r="AV2667">
            <v>17</v>
          </cell>
          <cell r="AW2667" t="str">
            <v>00100</v>
          </cell>
          <cell r="AX2667" t="str">
            <v>00000309646</v>
          </cell>
          <cell r="AY2667">
            <v>25</v>
          </cell>
          <cell r="AZ2667" t="str">
            <v>LA POSTE</v>
          </cell>
          <cell r="BA2667" t="str">
            <v>17001000000030964625</v>
          </cell>
          <cell r="BB2667">
            <v>20</v>
          </cell>
          <cell r="BC2667" t="str">
            <v xml:space="preserve">CITE MAJLESS NAASSEN </v>
          </cell>
          <cell r="BD2667" t="str">
            <v>BEN AROUS</v>
          </cell>
          <cell r="BG2667">
            <v>24964244</v>
          </cell>
          <cell r="BH2667">
            <v>52045661</v>
          </cell>
          <cell r="BJ2667" t="str">
            <v>NAASSEN</v>
          </cell>
          <cell r="BK2667" t="str">
            <v>B-P6 AV</v>
          </cell>
          <cell r="BL2667" t="str">
            <v>1.1</v>
          </cell>
          <cell r="BU2667" t="str">
            <v>non-Actif</v>
          </cell>
        </row>
        <row r="2668">
          <cell r="B2668">
            <v>2728</v>
          </cell>
          <cell r="C2668" t="str">
            <v>Madame</v>
          </cell>
          <cell r="D2668" t="str">
            <v>ACHOURI IMEN</v>
          </cell>
          <cell r="E2668" t="str">
            <v>SAGE Tunisia</v>
          </cell>
          <cell r="F2668" t="str">
            <v>PRODUCTION</v>
          </cell>
          <cell r="G2668" t="str">
            <v>Contrôle qualité</v>
          </cell>
          <cell r="H2668" t="str">
            <v>P6 AV</v>
          </cell>
          <cell r="I2668" t="str">
            <v>ISSAM OUNI</v>
          </cell>
          <cell r="J2668" t="str">
            <v>B</v>
          </cell>
          <cell r="K2668" t="str">
            <v>INDIRECTS</v>
          </cell>
          <cell r="L2668" t="str">
            <v>Variable cost at standard</v>
          </cell>
          <cell r="M2668" t="str">
            <v>Contrôle qualité</v>
          </cell>
          <cell r="N2668">
            <v>45600</v>
          </cell>
          <cell r="P2668">
            <v>-6</v>
          </cell>
          <cell r="T2668" t="str">
            <v>CDD</v>
          </cell>
          <cell r="U2668" t="str">
            <v>Contractuel</v>
          </cell>
          <cell r="V2668">
            <v>45689</v>
          </cell>
          <cell r="W2668">
            <v>45716</v>
          </cell>
          <cell r="Z2668">
            <v>45600</v>
          </cell>
          <cell r="AA2668">
            <v>11</v>
          </cell>
          <cell r="AB2668">
            <v>2024</v>
          </cell>
          <cell r="AC2668">
            <v>2028</v>
          </cell>
          <cell r="AD2668">
            <v>0.33888888888888891</v>
          </cell>
          <cell r="AE2668" t="str">
            <v>&lt; 1</v>
          </cell>
          <cell r="AF2668">
            <v>32819</v>
          </cell>
          <cell r="AG2668">
            <v>35.350684931506848</v>
          </cell>
          <cell r="AH2668" t="str">
            <v>&gt;35&lt; 45</v>
          </cell>
          <cell r="AI2668">
            <v>16413583</v>
          </cell>
          <cell r="AJ2668" t="str">
            <v>02</v>
          </cell>
          <cell r="AK2668" t="str">
            <v>09171813</v>
          </cell>
          <cell r="AL2668">
            <v>43140</v>
          </cell>
          <cell r="AM2668" t="str">
            <v>FEMME</v>
          </cell>
          <cell r="AN2668" t="str">
            <v>Marié(e)</v>
          </cell>
          <cell r="AO2668">
            <v>2</v>
          </cell>
          <cell r="AP2668" t="str">
            <v>BAC+Technicienne en Systéme Eléctrique</v>
          </cell>
          <cell r="AQ2668">
            <v>3</v>
          </cell>
          <cell r="AR2668">
            <v>1</v>
          </cell>
          <cell r="AS2668">
            <v>45965.25</v>
          </cell>
          <cell r="AT2668" t="str">
            <v>Horaire</v>
          </cell>
          <cell r="AU2668">
            <v>3.8780000000000001</v>
          </cell>
          <cell r="AV2668">
            <v>17</v>
          </cell>
          <cell r="AW2668" t="str">
            <v>00100</v>
          </cell>
          <cell r="AX2668" t="str">
            <v>00003516078</v>
          </cell>
          <cell r="AY2668">
            <v>25</v>
          </cell>
          <cell r="AZ2668" t="str">
            <v>LA POSTE</v>
          </cell>
          <cell r="BA2668" t="str">
            <v>17001000000351607825</v>
          </cell>
          <cell r="BB2668">
            <v>20</v>
          </cell>
          <cell r="BC2668" t="str">
            <v>03 RUE 4304  ZAHROUNI TUNIS</v>
          </cell>
          <cell r="BD2668" t="str">
            <v>TUNIS</v>
          </cell>
          <cell r="BG2668">
            <v>20883381</v>
          </cell>
          <cell r="BK2668" t="str">
            <v>B-P6 AV</v>
          </cell>
          <cell r="BL2668" t="str">
            <v>1.3</v>
          </cell>
          <cell r="BU2668" t="str">
            <v>si</v>
          </cell>
        </row>
        <row r="2669">
          <cell r="B2669">
            <v>2729</v>
          </cell>
          <cell r="C2669" t="str">
            <v>Madame</v>
          </cell>
          <cell r="D2669" t="str">
            <v>ACHOURI RIHAB</v>
          </cell>
          <cell r="E2669" t="str">
            <v>SAGE Tunisia</v>
          </cell>
          <cell r="F2669" t="str">
            <v>PRODUCTION</v>
          </cell>
          <cell r="G2669" t="str">
            <v>Contrôle qualité</v>
          </cell>
          <cell r="H2669" t="str">
            <v>P6 AV</v>
          </cell>
          <cell r="I2669" t="str">
            <v>ISSAM OUNI</v>
          </cell>
          <cell r="J2669" t="str">
            <v>B</v>
          </cell>
          <cell r="K2669" t="str">
            <v>INDIRECTS</v>
          </cell>
          <cell r="L2669" t="str">
            <v>Variable cost at standard</v>
          </cell>
          <cell r="M2669" t="str">
            <v>Contrôle qualité</v>
          </cell>
          <cell r="N2669">
            <v>45600</v>
          </cell>
          <cell r="P2669">
            <v>-6</v>
          </cell>
          <cell r="T2669" t="str">
            <v>CDD</v>
          </cell>
          <cell r="U2669" t="str">
            <v>Contractuel</v>
          </cell>
          <cell r="V2669">
            <v>45689</v>
          </cell>
          <cell r="W2669">
            <v>45716</v>
          </cell>
          <cell r="Z2669">
            <v>45600</v>
          </cell>
          <cell r="AA2669">
            <v>11</v>
          </cell>
          <cell r="AB2669">
            <v>2024</v>
          </cell>
          <cell r="AC2669">
            <v>2028</v>
          </cell>
          <cell r="AD2669">
            <v>0.33888888888888891</v>
          </cell>
          <cell r="AE2669" t="str">
            <v>&lt; 1</v>
          </cell>
          <cell r="AF2669">
            <v>35239</v>
          </cell>
          <cell r="AG2669">
            <v>28.720547945205478</v>
          </cell>
          <cell r="AH2669" t="str">
            <v>&gt;25&lt; 35</v>
          </cell>
          <cell r="AK2669" t="str">
            <v>14352020</v>
          </cell>
          <cell r="AL2669">
            <v>42264</v>
          </cell>
          <cell r="AM2669" t="str">
            <v>FEMME</v>
          </cell>
          <cell r="AN2669" t="str">
            <v>Célibataire</v>
          </cell>
          <cell r="AP2669" t="str">
            <v>BAC+Formation En comptabilité</v>
          </cell>
          <cell r="AQ2669">
            <v>3</v>
          </cell>
          <cell r="AR2669">
            <v>1</v>
          </cell>
          <cell r="AS2669">
            <v>45965.25</v>
          </cell>
          <cell r="AT2669" t="str">
            <v>Horaire</v>
          </cell>
          <cell r="AU2669">
            <v>3.8780000000000001</v>
          </cell>
          <cell r="AV2669">
            <v>17</v>
          </cell>
          <cell r="AW2669" t="str">
            <v>00100</v>
          </cell>
          <cell r="AX2669" t="str">
            <v>00003078133</v>
          </cell>
          <cell r="AY2669">
            <v>92</v>
          </cell>
          <cell r="AZ2669" t="str">
            <v>LA POSTE</v>
          </cell>
          <cell r="BA2669" t="str">
            <v>17001000000307813392</v>
          </cell>
          <cell r="BB2669">
            <v>20</v>
          </cell>
          <cell r="BC2669" t="str">
            <v>03 RUE MAKTHAR DOUAR HICHER</v>
          </cell>
          <cell r="BD2669" t="str">
            <v>MANOUBA</v>
          </cell>
          <cell r="BG2669">
            <v>27122039</v>
          </cell>
          <cell r="BK2669" t="str">
            <v>B-P6 AV</v>
          </cell>
          <cell r="BL2669" t="str">
            <v>1.3</v>
          </cell>
          <cell r="BU2669" t="str">
            <v>si</v>
          </cell>
        </row>
        <row r="2670">
          <cell r="B2670">
            <v>2730</v>
          </cell>
          <cell r="C2670" t="str">
            <v>Madame</v>
          </cell>
          <cell r="D2670" t="str">
            <v>AYEDI IMEN</v>
          </cell>
          <cell r="E2670" t="str">
            <v>SAGE Tunisia</v>
          </cell>
          <cell r="F2670" t="str">
            <v>PRODUCTION</v>
          </cell>
          <cell r="G2670" t="str">
            <v>Contrôle qualité</v>
          </cell>
          <cell r="H2670" t="str">
            <v>CR3</v>
          </cell>
          <cell r="I2670" t="str">
            <v>Fakhri</v>
          </cell>
          <cell r="J2670" t="str">
            <v>A</v>
          </cell>
          <cell r="K2670" t="str">
            <v>INDIRECTS</v>
          </cell>
          <cell r="L2670" t="str">
            <v>Variable cost at standard</v>
          </cell>
          <cell r="M2670" t="str">
            <v>Contrôle qualité</v>
          </cell>
          <cell r="N2670">
            <v>45600</v>
          </cell>
          <cell r="P2670">
            <v>-6</v>
          </cell>
          <cell r="T2670" t="str">
            <v>CDD</v>
          </cell>
          <cell r="U2670" t="str">
            <v>Contractuel</v>
          </cell>
          <cell r="V2670">
            <v>45689</v>
          </cell>
          <cell r="W2670">
            <v>45716</v>
          </cell>
          <cell r="Z2670">
            <v>45600</v>
          </cell>
          <cell r="AA2670">
            <v>11</v>
          </cell>
          <cell r="AB2670">
            <v>2024</v>
          </cell>
          <cell r="AC2670">
            <v>2028</v>
          </cell>
          <cell r="AD2670">
            <v>0.33888888888888891</v>
          </cell>
          <cell r="AE2670" t="str">
            <v>&lt; 1</v>
          </cell>
          <cell r="AF2670">
            <v>29979</v>
          </cell>
          <cell r="AG2670">
            <v>43.131506849315066</v>
          </cell>
          <cell r="AH2670" t="str">
            <v>&gt;35&lt; 45</v>
          </cell>
          <cell r="AI2670">
            <v>16339731</v>
          </cell>
          <cell r="AJ2670" t="str">
            <v>00</v>
          </cell>
          <cell r="AK2670" t="str">
            <v>07869822</v>
          </cell>
          <cell r="AL2670">
            <v>40366</v>
          </cell>
          <cell r="AM2670" t="str">
            <v>FEMME</v>
          </cell>
          <cell r="AN2670" t="str">
            <v>Marié(e)</v>
          </cell>
          <cell r="AO2670">
            <v>2</v>
          </cell>
          <cell r="AP2670" t="str">
            <v xml:space="preserve">BAC+BTP Hotelerie </v>
          </cell>
          <cell r="AQ2670">
            <v>3</v>
          </cell>
          <cell r="AR2670">
            <v>1</v>
          </cell>
          <cell r="AS2670">
            <v>45965.25</v>
          </cell>
          <cell r="AT2670" t="str">
            <v>Horaire</v>
          </cell>
          <cell r="AU2670">
            <v>3.8780000000000001</v>
          </cell>
          <cell r="AV2670">
            <v>25</v>
          </cell>
          <cell r="AW2670">
            <v>16600</v>
          </cell>
          <cell r="AX2670" t="str">
            <v>00001327239</v>
          </cell>
          <cell r="AY2670">
            <v>41</v>
          </cell>
          <cell r="AZ2670" t="str">
            <v>ZITOUNA BANK</v>
          </cell>
          <cell r="BA2670" t="str">
            <v>25166000000132723941</v>
          </cell>
          <cell r="BB2670">
            <v>20</v>
          </cell>
          <cell r="BC2670" t="str">
            <v>EL AGBA</v>
          </cell>
          <cell r="BD2670" t="str">
            <v>TUNIS</v>
          </cell>
          <cell r="BG2670">
            <v>58092642</v>
          </cell>
          <cell r="BK2670" t="str">
            <v>A-CR3</v>
          </cell>
          <cell r="BL2670" t="str">
            <v>1.3</v>
          </cell>
          <cell r="BU2670" t="str">
            <v>si</v>
          </cell>
        </row>
        <row r="2671">
          <cell r="B2671">
            <v>2731</v>
          </cell>
          <cell r="C2671" t="str">
            <v>Madame</v>
          </cell>
          <cell r="D2671" t="str">
            <v>IISSAOUI AMIRA</v>
          </cell>
          <cell r="E2671" t="str">
            <v>SAGE Tunisia</v>
          </cell>
          <cell r="F2671" t="str">
            <v>QUALITE</v>
          </cell>
          <cell r="G2671" t="str">
            <v>Fire W</v>
          </cell>
          <cell r="H2671" t="str">
            <v>P6 AV</v>
          </cell>
          <cell r="I2671" t="str">
            <v>Malek weslati</v>
          </cell>
          <cell r="J2671" t="str">
            <v>A</v>
          </cell>
          <cell r="K2671" t="str">
            <v>INDIRECTS</v>
          </cell>
          <cell r="L2671" t="str">
            <v>Variable cost at standard</v>
          </cell>
          <cell r="M2671" t="str">
            <v>Fire W</v>
          </cell>
          <cell r="N2671">
            <v>45600</v>
          </cell>
          <cell r="P2671">
            <v>-6</v>
          </cell>
          <cell r="Q2671">
            <v>45715</v>
          </cell>
          <cell r="R2671" t="str">
            <v>ABONDEMENT</v>
          </cell>
          <cell r="T2671" t="str">
            <v>CDD</v>
          </cell>
          <cell r="U2671" t="str">
            <v>Contractuel</v>
          </cell>
          <cell r="V2671">
            <v>45689</v>
          </cell>
          <cell r="W2671">
            <v>45716</v>
          </cell>
          <cell r="Z2671">
            <v>45600</v>
          </cell>
          <cell r="AA2671">
            <v>11</v>
          </cell>
          <cell r="AB2671">
            <v>2024</v>
          </cell>
          <cell r="AC2671">
            <v>2028</v>
          </cell>
          <cell r="AD2671">
            <v>0.33888888888888891</v>
          </cell>
          <cell r="AE2671" t="str">
            <v>&lt; 1</v>
          </cell>
          <cell r="AF2671">
            <v>34093</v>
          </cell>
          <cell r="AG2671">
            <v>31.860273972602741</v>
          </cell>
          <cell r="AH2671" t="str">
            <v>&gt;25&lt; 35</v>
          </cell>
          <cell r="AI2671">
            <v>16869200</v>
          </cell>
          <cell r="AJ2671" t="str">
            <v>08</v>
          </cell>
          <cell r="AK2671" t="str">
            <v>04840418</v>
          </cell>
          <cell r="AL2671">
            <v>42090</v>
          </cell>
          <cell r="AM2671" t="str">
            <v>FEMME</v>
          </cell>
          <cell r="AN2671" t="str">
            <v>Célibataire</v>
          </cell>
          <cell r="AP2671" t="str">
            <v>BAC</v>
          </cell>
          <cell r="AQ2671">
            <v>3</v>
          </cell>
          <cell r="AR2671">
            <v>1</v>
          </cell>
          <cell r="AS2671">
            <v>45965.25</v>
          </cell>
          <cell r="AT2671" t="str">
            <v>Horaire</v>
          </cell>
          <cell r="AU2671">
            <v>3.8780000000000001</v>
          </cell>
          <cell r="AV2671" t="str">
            <v>08</v>
          </cell>
          <cell r="AW2671">
            <v>13403</v>
          </cell>
          <cell r="AX2671" t="str">
            <v>00240002918</v>
          </cell>
          <cell r="AY2671">
            <v>36</v>
          </cell>
          <cell r="AZ2671" t="str">
            <v>BIAT</v>
          </cell>
          <cell r="BA2671" t="str">
            <v>08134030024000291836</v>
          </cell>
          <cell r="BB2671">
            <v>20</v>
          </cell>
          <cell r="BC2671" t="str">
            <v xml:space="preserve"> RUE 4819 CITE ZOUHOUR 3</v>
          </cell>
          <cell r="BD2671" t="str">
            <v>TUNIS</v>
          </cell>
          <cell r="BG2671">
            <v>20657155</v>
          </cell>
          <cell r="BK2671" t="str">
            <v>A-P6 AV</v>
          </cell>
          <cell r="BL2671" t="str">
            <v>1.3</v>
          </cell>
          <cell r="BT2671">
            <v>405</v>
          </cell>
          <cell r="BU2671" t="str">
            <v>non-Actif</v>
          </cell>
        </row>
        <row r="2672">
          <cell r="B2672">
            <v>2732</v>
          </cell>
          <cell r="C2672" t="str">
            <v>Madame</v>
          </cell>
          <cell r="D2672" t="str">
            <v>MZOUGHI AMAL</v>
          </cell>
          <cell r="E2672" t="str">
            <v>SAGE Tunisia</v>
          </cell>
          <cell r="F2672" t="str">
            <v>PRODUCTION</v>
          </cell>
          <cell r="G2672" t="str">
            <v>Contrôle qualité</v>
          </cell>
          <cell r="H2672" t="str">
            <v>P7 AR</v>
          </cell>
          <cell r="I2672" t="str">
            <v>FAYCEL</v>
          </cell>
          <cell r="J2672" t="str">
            <v>B</v>
          </cell>
          <cell r="K2672" t="str">
            <v>INDIRECTS</v>
          </cell>
          <cell r="L2672" t="str">
            <v>Variable cost at standard</v>
          </cell>
          <cell r="M2672" t="str">
            <v>Contrôle qualité</v>
          </cell>
          <cell r="N2672">
            <v>45602</v>
          </cell>
          <cell r="P2672">
            <v>-6</v>
          </cell>
          <cell r="T2672" t="str">
            <v>CDD</v>
          </cell>
          <cell r="U2672" t="str">
            <v>Contractuel</v>
          </cell>
          <cell r="V2672">
            <v>45689</v>
          </cell>
          <cell r="W2672">
            <v>45716</v>
          </cell>
          <cell r="Z2672">
            <v>45600</v>
          </cell>
          <cell r="AA2672">
            <v>11</v>
          </cell>
          <cell r="AB2672">
            <v>2024</v>
          </cell>
          <cell r="AC2672">
            <v>2028</v>
          </cell>
          <cell r="AD2672">
            <v>0.33333333333333331</v>
          </cell>
          <cell r="AE2672" t="str">
            <v>&lt; 1</v>
          </cell>
          <cell r="AF2672">
            <v>36932</v>
          </cell>
          <cell r="AG2672">
            <v>24.082191780821919</v>
          </cell>
          <cell r="AH2672" t="str">
            <v>&lt; 25</v>
          </cell>
          <cell r="AI2672">
            <v>17592263</v>
          </cell>
          <cell r="AJ2672" t="str">
            <v>09</v>
          </cell>
          <cell r="AK2672" t="str">
            <v>11665631</v>
          </cell>
          <cell r="AL2672">
            <v>43189</v>
          </cell>
          <cell r="AM2672" t="str">
            <v>FEMME</v>
          </cell>
          <cell r="AN2672" t="str">
            <v>Célibataire</v>
          </cell>
          <cell r="AP2672" t="str">
            <v>BAC</v>
          </cell>
          <cell r="AQ2672">
            <v>3</v>
          </cell>
          <cell r="AR2672">
            <v>1</v>
          </cell>
          <cell r="AS2672">
            <v>45967.25</v>
          </cell>
          <cell r="AT2672" t="str">
            <v>Horaire</v>
          </cell>
          <cell r="AU2672">
            <v>3.8780000000000001</v>
          </cell>
          <cell r="AV2672">
            <v>17</v>
          </cell>
          <cell r="AW2672">
            <v>53594</v>
          </cell>
          <cell r="AX2672" t="str">
            <v>01743280097</v>
          </cell>
          <cell r="AY2672">
            <v>37</v>
          </cell>
          <cell r="AZ2672" t="str">
            <v>LA POSTE</v>
          </cell>
          <cell r="BA2672" t="str">
            <v>17535940174328009737</v>
          </cell>
          <cell r="BB2672">
            <v>20</v>
          </cell>
          <cell r="BC2672" t="str">
            <v>29 RUE 42252 GHDIR EL GOLLA EL AGBA</v>
          </cell>
          <cell r="BD2672" t="str">
            <v>TUNIS</v>
          </cell>
          <cell r="BG2672">
            <v>58843197</v>
          </cell>
          <cell r="BK2672" t="str">
            <v>B-P7 AR</v>
          </cell>
          <cell r="BL2672" t="str">
            <v>1.3</v>
          </cell>
          <cell r="BU2672" t="str">
            <v>si</v>
          </cell>
        </row>
        <row r="2673">
          <cell r="B2673">
            <v>2733</v>
          </cell>
          <cell r="C2673" t="str">
            <v>Monsieur</v>
          </cell>
          <cell r="D2673" t="str">
            <v>AOUINI ATEF</v>
          </cell>
          <cell r="E2673" t="str">
            <v>SAGE Tunisia</v>
          </cell>
          <cell r="F2673" t="str">
            <v>LOGISTIQUE</v>
          </cell>
          <cell r="G2673" t="str">
            <v>MANITENTIONNAIRE</v>
          </cell>
          <cell r="H2673" t="str">
            <v>LOGISTIQUE</v>
          </cell>
          <cell r="I2673" t="str">
            <v>ADEL</v>
          </cell>
          <cell r="K2673" t="str">
            <v>INDIRECTS</v>
          </cell>
          <cell r="L2673" t="str">
            <v>Variable cost at standard</v>
          </cell>
          <cell r="M2673" t="str">
            <v>MANITENTIONNAIRE</v>
          </cell>
          <cell r="N2673">
            <v>45602</v>
          </cell>
          <cell r="P2673">
            <v>-6</v>
          </cell>
          <cell r="T2673" t="str">
            <v>CDD</v>
          </cell>
          <cell r="U2673" t="str">
            <v>Contractuel</v>
          </cell>
          <cell r="V2673">
            <v>45658</v>
          </cell>
          <cell r="W2673">
            <v>45716</v>
          </cell>
          <cell r="Z2673">
            <v>45602</v>
          </cell>
          <cell r="AA2673">
            <v>11</v>
          </cell>
          <cell r="AB2673">
            <v>2024</v>
          </cell>
          <cell r="AC2673">
            <v>2028</v>
          </cell>
          <cell r="AD2673">
            <v>0.33333333333333331</v>
          </cell>
          <cell r="AE2673" t="str">
            <v>&lt; 1</v>
          </cell>
          <cell r="AF2673">
            <v>35817</v>
          </cell>
          <cell r="AG2673">
            <v>27.136986301369863</v>
          </cell>
          <cell r="AH2673" t="str">
            <v>&gt;25&lt; 35</v>
          </cell>
          <cell r="AI2673">
            <v>17442478</v>
          </cell>
          <cell r="AJ2673" t="str">
            <v>08</v>
          </cell>
          <cell r="AK2673" t="str">
            <v>14353097</v>
          </cell>
          <cell r="AL2673">
            <v>42364</v>
          </cell>
          <cell r="AM2673" t="str">
            <v>FEMME</v>
          </cell>
          <cell r="AN2673" t="str">
            <v>Célibataire</v>
          </cell>
          <cell r="AP2673" t="str">
            <v>9 ème</v>
          </cell>
          <cell r="AQ2673">
            <v>3</v>
          </cell>
          <cell r="AR2673">
            <v>1</v>
          </cell>
          <cell r="AS2673">
            <v>45967.25</v>
          </cell>
          <cell r="AT2673" t="str">
            <v>Horaire</v>
          </cell>
          <cell r="AU2673">
            <v>3.778</v>
          </cell>
          <cell r="AV2673">
            <v>17</v>
          </cell>
          <cell r="AW2673" t="str">
            <v>00100</v>
          </cell>
          <cell r="AX2673" t="str">
            <v>00002885144</v>
          </cell>
          <cell r="AY2673">
            <v>66</v>
          </cell>
          <cell r="AZ2673" t="str">
            <v>LA POSTE</v>
          </cell>
          <cell r="BA2673" t="str">
            <v>17001000000288514466</v>
          </cell>
          <cell r="BB2673">
            <v>20</v>
          </cell>
          <cell r="BC2673" t="str">
            <v>KSAR HADID MORNAGUIA MANOUBA</v>
          </cell>
          <cell r="BD2673" t="str">
            <v>MANOUBA</v>
          </cell>
          <cell r="BG2673">
            <v>29475211</v>
          </cell>
          <cell r="BK2673" t="str">
            <v>-LOGISTIQUE</v>
          </cell>
          <cell r="BL2673" t="str">
            <v>1.2</v>
          </cell>
          <cell r="BU2673" t="str">
            <v>si</v>
          </cell>
        </row>
        <row r="2674">
          <cell r="B2674">
            <v>2734</v>
          </cell>
          <cell r="C2674" t="str">
            <v>Madame</v>
          </cell>
          <cell r="D2674" t="str">
            <v>TAMELA AHLEM</v>
          </cell>
          <cell r="E2674" t="str">
            <v>SAGE Tunisia</v>
          </cell>
          <cell r="F2674" t="str">
            <v>PRODUCTION</v>
          </cell>
          <cell r="G2674" t="str">
            <v>Contrôle qualité</v>
          </cell>
          <cell r="H2674" t="str">
            <v>P6 AR</v>
          </cell>
          <cell r="I2674" t="str">
            <v>MASSOUD BRAHMI</v>
          </cell>
          <cell r="J2674" t="str">
            <v>B</v>
          </cell>
          <cell r="K2674" t="str">
            <v>INDIRECTS</v>
          </cell>
          <cell r="L2674" t="str">
            <v>Variable cost at standard</v>
          </cell>
          <cell r="M2674" t="str">
            <v>Contrôle qualité</v>
          </cell>
          <cell r="N2674">
            <v>45603</v>
          </cell>
          <cell r="P2674">
            <v>-65</v>
          </cell>
          <cell r="Q2674">
            <v>45614</v>
          </cell>
          <cell r="R2674" t="str">
            <v>maladie</v>
          </cell>
          <cell r="T2674" t="str">
            <v>CDD</v>
          </cell>
          <cell r="U2674" t="str">
            <v>Contractuel</v>
          </cell>
          <cell r="V2674">
            <v>45603</v>
          </cell>
          <cell r="W2674">
            <v>45657</v>
          </cell>
          <cell r="Z2674">
            <v>45603</v>
          </cell>
          <cell r="AA2674">
            <v>11</v>
          </cell>
          <cell r="AB2674">
            <v>2024</v>
          </cell>
          <cell r="AC2674">
            <v>2028</v>
          </cell>
          <cell r="AD2674">
            <v>0.33055555555555555</v>
          </cell>
          <cell r="AE2674" t="str">
            <v>&lt; 1</v>
          </cell>
          <cell r="AF2674">
            <v>30189</v>
          </cell>
          <cell r="AG2674">
            <v>42.556164383561644</v>
          </cell>
          <cell r="AH2674" t="str">
            <v>&gt;35&lt; 45</v>
          </cell>
          <cell r="AK2674" t="str">
            <v>04704180</v>
          </cell>
          <cell r="AL2674">
            <v>44732</v>
          </cell>
          <cell r="AM2674" t="str">
            <v>FEMME</v>
          </cell>
          <cell r="AN2674" t="str">
            <v>Marié(e)</v>
          </cell>
          <cell r="AP2674" t="str">
            <v>BAC</v>
          </cell>
          <cell r="AQ2674">
            <v>3</v>
          </cell>
          <cell r="AR2674">
            <v>1</v>
          </cell>
          <cell r="AS2674">
            <v>45968.25</v>
          </cell>
          <cell r="AT2674" t="str">
            <v>Horaire</v>
          </cell>
          <cell r="AU2674">
            <v>3.8780000000000001</v>
          </cell>
          <cell r="AV2674">
            <v>14</v>
          </cell>
          <cell r="AW2674" t="str">
            <v>03303</v>
          </cell>
          <cell r="AX2674">
            <v>31007053528</v>
          </cell>
          <cell r="AY2674">
            <v>42</v>
          </cell>
          <cell r="AZ2674" t="str">
            <v>BH</v>
          </cell>
          <cell r="BA2674" t="str">
            <v>14033033100705352842</v>
          </cell>
          <cell r="BB2674">
            <v>20</v>
          </cell>
          <cell r="BC2674" t="str">
            <v>20 MARS SIDI HASSINE</v>
          </cell>
          <cell r="BD2674" t="str">
            <v>TUNIS</v>
          </cell>
          <cell r="BG2674">
            <v>53542930</v>
          </cell>
          <cell r="BK2674" t="str">
            <v>B-P6 AR</v>
          </cell>
          <cell r="BL2674" t="str">
            <v>1.3</v>
          </cell>
          <cell r="BU2674" t="str">
            <v>non-Actif</v>
          </cell>
        </row>
        <row r="2675">
          <cell r="B2675">
            <v>2735</v>
          </cell>
          <cell r="C2675" t="str">
            <v>Madame</v>
          </cell>
          <cell r="D2675" t="str">
            <v>SLITI MARIEM</v>
          </cell>
          <cell r="E2675" t="str">
            <v>SAGE Tunisia</v>
          </cell>
          <cell r="F2675" t="str">
            <v>QUALITE</v>
          </cell>
          <cell r="G2675" t="str">
            <v>Fire W</v>
          </cell>
          <cell r="H2675" t="str">
            <v>P6 AV</v>
          </cell>
          <cell r="I2675" t="str">
            <v>Malek weslati</v>
          </cell>
          <cell r="J2675" t="str">
            <v>B</v>
          </cell>
          <cell r="K2675" t="str">
            <v>INDIRECTS</v>
          </cell>
          <cell r="L2675" t="str">
            <v>Variable cost at standard</v>
          </cell>
          <cell r="M2675" t="str">
            <v>Fire W</v>
          </cell>
          <cell r="N2675">
            <v>45603</v>
          </cell>
          <cell r="P2675">
            <v>25</v>
          </cell>
          <cell r="T2675" t="str">
            <v>CDD</v>
          </cell>
          <cell r="U2675" t="str">
            <v>Contractuel</v>
          </cell>
          <cell r="V2675">
            <v>45689</v>
          </cell>
          <cell r="W2675">
            <v>45747</v>
          </cell>
          <cell r="Z2675">
            <v>45603</v>
          </cell>
          <cell r="AA2675">
            <v>11</v>
          </cell>
          <cell r="AB2675">
            <v>2024</v>
          </cell>
          <cell r="AC2675">
            <v>2028</v>
          </cell>
          <cell r="AD2675">
            <v>0.33055555555555555</v>
          </cell>
          <cell r="AE2675" t="str">
            <v>&lt; 1</v>
          </cell>
          <cell r="AF2675">
            <v>34655</v>
          </cell>
          <cell r="AG2675">
            <v>30.32054794520548</v>
          </cell>
          <cell r="AH2675" t="str">
            <v>&gt;25&lt; 35</v>
          </cell>
          <cell r="AK2675" t="str">
            <v>04849780</v>
          </cell>
          <cell r="AL2675">
            <v>43427</v>
          </cell>
          <cell r="AM2675" t="str">
            <v>FEMME</v>
          </cell>
          <cell r="AN2675" t="str">
            <v>Célibataire</v>
          </cell>
          <cell r="AP2675" t="str">
            <v>BAC</v>
          </cell>
          <cell r="AQ2675">
            <v>3</v>
          </cell>
          <cell r="AR2675">
            <v>1</v>
          </cell>
          <cell r="AS2675">
            <v>45968.25</v>
          </cell>
          <cell r="AT2675" t="str">
            <v>Horaire</v>
          </cell>
          <cell r="AU2675">
            <v>3.8780000000000001</v>
          </cell>
          <cell r="AV2675">
            <v>25</v>
          </cell>
          <cell r="AW2675" t="str">
            <v>03300</v>
          </cell>
          <cell r="AX2675" t="str">
            <v>00000881324</v>
          </cell>
          <cell r="AY2675">
            <v>30</v>
          </cell>
          <cell r="AZ2675" t="str">
            <v>ZITOUNA BANK</v>
          </cell>
          <cell r="BA2675" t="str">
            <v>25033000000088132430</v>
          </cell>
          <cell r="BB2675">
            <v>20</v>
          </cell>
          <cell r="BC2675" t="str">
            <v>06 RUE 42160 ZAHROUNI</v>
          </cell>
          <cell r="BD2675" t="str">
            <v>TUNIS</v>
          </cell>
          <cell r="BG2675">
            <v>24887864</v>
          </cell>
          <cell r="BK2675" t="str">
            <v>B-P6 AV</v>
          </cell>
          <cell r="BL2675" t="str">
            <v>1.3</v>
          </cell>
          <cell r="BU2675" t="str">
            <v>si</v>
          </cell>
        </row>
        <row r="2676">
          <cell r="B2676">
            <v>2736</v>
          </cell>
          <cell r="C2676" t="str">
            <v>Madame</v>
          </cell>
          <cell r="D2676" t="str">
            <v>OUNI MAROUA</v>
          </cell>
          <cell r="E2676" t="str">
            <v>SAGE Tunisia</v>
          </cell>
          <cell r="F2676" t="str">
            <v>QUALITE</v>
          </cell>
          <cell r="G2676" t="str">
            <v>Fire W</v>
          </cell>
          <cell r="H2676" t="str">
            <v>P6 AR</v>
          </cell>
          <cell r="I2676" t="str">
            <v>Malek harran</v>
          </cell>
          <cell r="J2676" t="str">
            <v>B</v>
          </cell>
          <cell r="K2676" t="str">
            <v>INDIRECTS</v>
          </cell>
          <cell r="L2676" t="str">
            <v>Variable cost at standard</v>
          </cell>
          <cell r="M2676" t="str">
            <v>Fire W</v>
          </cell>
          <cell r="N2676">
            <v>45604</v>
          </cell>
          <cell r="P2676">
            <v>-6</v>
          </cell>
          <cell r="T2676" t="str">
            <v>CDD</v>
          </cell>
          <cell r="U2676" t="str">
            <v>Contractuel</v>
          </cell>
          <cell r="V2676">
            <v>45689</v>
          </cell>
          <cell r="W2676">
            <v>45716</v>
          </cell>
          <cell r="Z2676">
            <v>45604</v>
          </cell>
          <cell r="AA2676">
            <v>11</v>
          </cell>
          <cell r="AB2676">
            <v>2024</v>
          </cell>
          <cell r="AC2676">
            <v>2028</v>
          </cell>
          <cell r="AD2676">
            <v>0.32777777777777778</v>
          </cell>
          <cell r="AE2676" t="str">
            <v>&lt; 1</v>
          </cell>
          <cell r="AF2676">
            <v>31306</v>
          </cell>
          <cell r="AG2676">
            <v>39.495890410958907</v>
          </cell>
          <cell r="AH2676" t="str">
            <v>&gt;35&lt; 45</v>
          </cell>
          <cell r="AI2676">
            <v>17362015</v>
          </cell>
          <cell r="AJ2676" t="str">
            <v>'08</v>
          </cell>
          <cell r="AK2676" t="str">
            <v>07877829</v>
          </cell>
          <cell r="AL2676">
            <v>40239</v>
          </cell>
          <cell r="AM2676" t="str">
            <v>FEMME</v>
          </cell>
          <cell r="AN2676" t="str">
            <v>Célibataire</v>
          </cell>
          <cell r="AP2676" t="str">
            <v>BAC</v>
          </cell>
          <cell r="AQ2676">
            <v>3</v>
          </cell>
          <cell r="AR2676">
            <v>1</v>
          </cell>
          <cell r="AS2676">
            <v>45969.25</v>
          </cell>
          <cell r="AT2676" t="str">
            <v>Horaire</v>
          </cell>
          <cell r="AU2676">
            <v>3.8780000000000001</v>
          </cell>
          <cell r="AV2676">
            <v>17</v>
          </cell>
          <cell r="AW2676">
            <v>20600</v>
          </cell>
          <cell r="AX2676" t="str">
            <v>00001476483</v>
          </cell>
          <cell r="AY2676">
            <v>40</v>
          </cell>
          <cell r="AZ2676" t="str">
            <v>LA POSTE</v>
          </cell>
          <cell r="BA2676" t="str">
            <v>17206000000147648340</v>
          </cell>
          <cell r="BB2676">
            <v>20</v>
          </cell>
          <cell r="BC2676" t="str">
            <v>CITE INTILAKA</v>
          </cell>
          <cell r="BD2676" t="str">
            <v>TUNIS</v>
          </cell>
          <cell r="BG2676">
            <v>54609861</v>
          </cell>
          <cell r="BK2676" t="str">
            <v>B-P6 AR</v>
          </cell>
          <cell r="BL2676" t="str">
            <v>1.3</v>
          </cell>
          <cell r="BU2676" t="str">
            <v>si</v>
          </cell>
        </row>
        <row r="2677">
          <cell r="B2677">
            <v>2737</v>
          </cell>
          <cell r="C2677" t="str">
            <v>Madame</v>
          </cell>
          <cell r="D2677" t="str">
            <v>BARGAOUI NAOURESS</v>
          </cell>
          <cell r="E2677" t="str">
            <v>SAGE Tunisia</v>
          </cell>
          <cell r="F2677" t="str">
            <v>QUALITE</v>
          </cell>
          <cell r="G2677" t="str">
            <v>Fire W</v>
          </cell>
          <cell r="H2677" t="str">
            <v>P7 AR</v>
          </cell>
          <cell r="I2677" t="str">
            <v>Malek harran</v>
          </cell>
          <cell r="J2677" t="str">
            <v>B</v>
          </cell>
          <cell r="K2677" t="str">
            <v>INDIRECTS</v>
          </cell>
          <cell r="L2677" t="str">
            <v>Variable cost at standard</v>
          </cell>
          <cell r="M2677" t="str">
            <v>Fire W</v>
          </cell>
          <cell r="N2677">
            <v>45605</v>
          </cell>
          <cell r="P2677">
            <v>-6</v>
          </cell>
          <cell r="T2677" t="str">
            <v>CDD</v>
          </cell>
          <cell r="U2677" t="str">
            <v>Contractuel</v>
          </cell>
          <cell r="V2677">
            <v>45689</v>
          </cell>
          <cell r="W2677">
            <v>45716</v>
          </cell>
          <cell r="Z2677">
            <v>45605</v>
          </cell>
          <cell r="AA2677">
            <v>11</v>
          </cell>
          <cell r="AB2677">
            <v>2024</v>
          </cell>
          <cell r="AC2677">
            <v>2028</v>
          </cell>
          <cell r="AD2677">
            <v>0.32500000000000001</v>
          </cell>
          <cell r="AE2677" t="str">
            <v>&lt; 1</v>
          </cell>
          <cell r="AF2677">
            <v>36928</v>
          </cell>
          <cell r="AG2677">
            <v>24.093150684931508</v>
          </cell>
          <cell r="AH2677" t="str">
            <v>&lt; 25</v>
          </cell>
          <cell r="AI2677">
            <v>17594513</v>
          </cell>
          <cell r="AJ2677" t="str">
            <v>03</v>
          </cell>
          <cell r="AK2677" t="str">
            <v>14459440</v>
          </cell>
          <cell r="AL2677">
            <v>44292</v>
          </cell>
          <cell r="AM2677" t="str">
            <v>FEMME</v>
          </cell>
          <cell r="AN2677" t="str">
            <v>Célibataire</v>
          </cell>
          <cell r="AP2677" t="str">
            <v>BAC</v>
          </cell>
          <cell r="AQ2677">
            <v>3</v>
          </cell>
          <cell r="AR2677">
            <v>1</v>
          </cell>
          <cell r="AS2677">
            <v>45970.25</v>
          </cell>
          <cell r="AT2677" t="str">
            <v>Horaire</v>
          </cell>
          <cell r="AU2677">
            <v>3.8780000000000001</v>
          </cell>
          <cell r="AV2677" t="str">
            <v>07</v>
          </cell>
          <cell r="AW2677" t="str">
            <v>08001</v>
          </cell>
          <cell r="AX2677">
            <v>38105542795</v>
          </cell>
          <cell r="AY2677">
            <v>19</v>
          </cell>
          <cell r="AZ2677" t="str">
            <v>AMEN BANK</v>
          </cell>
          <cell r="BA2677" t="str">
            <v>07080013810554279519</v>
          </cell>
          <cell r="BB2677">
            <v>20</v>
          </cell>
          <cell r="BC2677" t="str">
            <v>BARAGE GHDIR GOLLA</v>
          </cell>
          <cell r="BD2677" t="str">
            <v>TUNIS</v>
          </cell>
          <cell r="BG2677">
            <v>94806238</v>
          </cell>
          <cell r="BK2677" t="str">
            <v>B-P7 AR</v>
          </cell>
          <cell r="BL2677" t="str">
            <v>1.3</v>
          </cell>
          <cell r="BU2677" t="str">
            <v>si</v>
          </cell>
        </row>
        <row r="2678">
          <cell r="B2678">
            <v>2738</v>
          </cell>
          <cell r="C2678" t="str">
            <v>Madame</v>
          </cell>
          <cell r="D2678" t="str">
            <v>MEJRI RIM</v>
          </cell>
          <cell r="E2678" t="str">
            <v>SAGE Tunisia</v>
          </cell>
          <cell r="F2678" t="str">
            <v>QUALITE</v>
          </cell>
          <cell r="G2678" t="str">
            <v>Fire W</v>
          </cell>
          <cell r="H2678" t="str">
            <v>P7 AR</v>
          </cell>
          <cell r="I2678" t="str">
            <v>Malek weslati</v>
          </cell>
          <cell r="J2678" t="str">
            <v>A</v>
          </cell>
          <cell r="K2678" t="str">
            <v>INDIRECTS</v>
          </cell>
          <cell r="L2678" t="str">
            <v>Variable cost at standard</v>
          </cell>
          <cell r="M2678" t="str">
            <v>Fire W</v>
          </cell>
          <cell r="N2678">
            <v>45605</v>
          </cell>
          <cell r="P2678">
            <v>-6</v>
          </cell>
          <cell r="T2678" t="str">
            <v>CDD</v>
          </cell>
          <cell r="U2678" t="str">
            <v>Contractuel</v>
          </cell>
          <cell r="V2678">
            <v>45689</v>
          </cell>
          <cell r="W2678">
            <v>45716</v>
          </cell>
          <cell r="Z2678">
            <v>45605</v>
          </cell>
          <cell r="AA2678">
            <v>11</v>
          </cell>
          <cell r="AB2678">
            <v>2024</v>
          </cell>
          <cell r="AC2678">
            <v>2028</v>
          </cell>
          <cell r="AD2678">
            <v>0.32500000000000001</v>
          </cell>
          <cell r="AE2678" t="str">
            <v>&lt; 1</v>
          </cell>
          <cell r="AF2678">
            <v>29182</v>
          </cell>
          <cell r="AG2678">
            <v>45.315068493150683</v>
          </cell>
          <cell r="AH2678" t="str">
            <v>&gt;45&lt; 55</v>
          </cell>
          <cell r="AI2678">
            <v>12646504</v>
          </cell>
          <cell r="AJ2678" t="str">
            <v>07</v>
          </cell>
          <cell r="AK2678" t="str">
            <v>07327269</v>
          </cell>
          <cell r="AL2678">
            <v>40267</v>
          </cell>
          <cell r="AM2678" t="str">
            <v>FEMME</v>
          </cell>
          <cell r="AN2678" t="str">
            <v>Marié(e)</v>
          </cell>
          <cell r="AP2678" t="str">
            <v>BAC</v>
          </cell>
          <cell r="AQ2678">
            <v>3</v>
          </cell>
          <cell r="AR2678">
            <v>1</v>
          </cell>
          <cell r="AS2678">
            <v>45970.25</v>
          </cell>
          <cell r="AT2678" t="str">
            <v>Horaire</v>
          </cell>
          <cell r="AU2678">
            <v>3.8780000000000001</v>
          </cell>
          <cell r="AV2678" t="str">
            <v>07</v>
          </cell>
          <cell r="AW2678" t="str">
            <v>09101</v>
          </cell>
          <cell r="AX2678">
            <v>49105513796</v>
          </cell>
          <cell r="AY2678">
            <v>39</v>
          </cell>
          <cell r="AZ2678" t="str">
            <v>AMEN BANK</v>
          </cell>
          <cell r="BA2678" t="str">
            <v>07091014910551379639</v>
          </cell>
          <cell r="BB2678">
            <v>20</v>
          </cell>
          <cell r="BC2678" t="str">
            <v>CITE BOURAGBA</v>
          </cell>
          <cell r="BD2678" t="str">
            <v>MANOUBA</v>
          </cell>
          <cell r="BG2678">
            <v>97274368</v>
          </cell>
          <cell r="BK2678" t="str">
            <v>A-P7 AR</v>
          </cell>
          <cell r="BL2678" t="str">
            <v>1.3</v>
          </cell>
          <cell r="BT2678">
            <v>1006</v>
          </cell>
          <cell r="BU2678" t="str">
            <v>si</v>
          </cell>
        </row>
        <row r="2679">
          <cell r="B2679">
            <v>2739</v>
          </cell>
          <cell r="C2679" t="str">
            <v>Madame</v>
          </cell>
          <cell r="D2679" t="str">
            <v>MCHEGUI AMAL</v>
          </cell>
          <cell r="E2679" t="str">
            <v>SAGE Tunisia</v>
          </cell>
          <cell r="F2679" t="str">
            <v>PRODUCTION</v>
          </cell>
          <cell r="G2679" t="str">
            <v>Contrôle qualité</v>
          </cell>
          <cell r="H2679" t="str">
            <v>P7 AR</v>
          </cell>
          <cell r="I2679" t="str">
            <v>FAYCEL</v>
          </cell>
          <cell r="J2679" t="str">
            <v>B</v>
          </cell>
          <cell r="K2679" t="str">
            <v>INDIRECTS</v>
          </cell>
          <cell r="L2679" t="str">
            <v>Variable cost at standard</v>
          </cell>
          <cell r="M2679" t="str">
            <v>Contrôle qualité</v>
          </cell>
          <cell r="N2679">
            <v>45605</v>
          </cell>
          <cell r="P2679">
            <v>-6</v>
          </cell>
          <cell r="T2679" t="str">
            <v>CDD</v>
          </cell>
          <cell r="U2679" t="str">
            <v>Contractuel</v>
          </cell>
          <cell r="V2679">
            <v>45689</v>
          </cell>
          <cell r="W2679">
            <v>45716</v>
          </cell>
          <cell r="Z2679">
            <v>45605</v>
          </cell>
          <cell r="AA2679">
            <v>11</v>
          </cell>
          <cell r="AB2679">
            <v>2024</v>
          </cell>
          <cell r="AC2679">
            <v>2028</v>
          </cell>
          <cell r="AD2679">
            <v>0.32500000000000001</v>
          </cell>
          <cell r="AE2679" t="str">
            <v>&lt; 1</v>
          </cell>
          <cell r="AF2679">
            <v>37047</v>
          </cell>
          <cell r="AG2679">
            <v>23.767123287671232</v>
          </cell>
          <cell r="AH2679" t="str">
            <v>&lt; 25</v>
          </cell>
          <cell r="AI2679">
            <v>17838523</v>
          </cell>
          <cell r="AJ2679" t="str">
            <v>02</v>
          </cell>
          <cell r="AK2679" t="str">
            <v>11672814</v>
          </cell>
          <cell r="AL2679">
            <v>44006</v>
          </cell>
          <cell r="AM2679" t="str">
            <v>FEMME</v>
          </cell>
          <cell r="AN2679" t="str">
            <v>Célibataire</v>
          </cell>
          <cell r="AP2679" t="str">
            <v>BAC</v>
          </cell>
          <cell r="AQ2679">
            <v>3</v>
          </cell>
          <cell r="AR2679">
            <v>1</v>
          </cell>
          <cell r="AS2679">
            <v>45970.25</v>
          </cell>
          <cell r="AT2679" t="str">
            <v>Horaire</v>
          </cell>
          <cell r="AU2679">
            <v>3.8780000000000001</v>
          </cell>
          <cell r="AV2679">
            <v>17</v>
          </cell>
          <cell r="AW2679" t="str">
            <v>00100</v>
          </cell>
          <cell r="AX2679" t="str">
            <v>00003514375</v>
          </cell>
          <cell r="AY2679">
            <v>90</v>
          </cell>
          <cell r="AZ2679" t="str">
            <v>LA POSTE</v>
          </cell>
          <cell r="BA2679" t="str">
            <v>17001000000351437590</v>
          </cell>
          <cell r="BB2679">
            <v>20</v>
          </cell>
          <cell r="BC2679" t="str">
            <v>21 RUE 42250 GHDIR EL GOLLA EL AGBA</v>
          </cell>
          <cell r="BD2679" t="str">
            <v>TUNIS</v>
          </cell>
          <cell r="BG2679">
            <v>56584785</v>
          </cell>
          <cell r="BH2679">
            <v>97184306</v>
          </cell>
          <cell r="BK2679" t="str">
            <v>B-P7 AR</v>
          </cell>
          <cell r="BL2679" t="str">
            <v>1.3</v>
          </cell>
          <cell r="BU2679" t="str">
            <v>si</v>
          </cell>
        </row>
        <row r="2680">
          <cell r="B2680">
            <v>2740</v>
          </cell>
          <cell r="C2680" t="str">
            <v>Madame</v>
          </cell>
          <cell r="D2680" t="str">
            <v>MANJLI SOULAIMA</v>
          </cell>
          <cell r="E2680" t="str">
            <v>SAGE Tunisia</v>
          </cell>
          <cell r="F2680" t="str">
            <v>PRODUCTION</v>
          </cell>
          <cell r="G2680" t="str">
            <v>Contrôle qualité</v>
          </cell>
          <cell r="H2680" t="str">
            <v>P6 AV</v>
          </cell>
          <cell r="I2680" t="str">
            <v>MOHAMED AMINE</v>
          </cell>
          <cell r="J2680" t="str">
            <v>B</v>
          </cell>
          <cell r="K2680" t="str">
            <v>INDIRECTS</v>
          </cell>
          <cell r="L2680" t="str">
            <v>Variable cost at standard</v>
          </cell>
          <cell r="M2680" t="str">
            <v>Contrôle qualité</v>
          </cell>
          <cell r="N2680">
            <v>45605</v>
          </cell>
          <cell r="P2680">
            <v>-65</v>
          </cell>
          <cell r="Q2680">
            <v>45633</v>
          </cell>
          <cell r="R2680" t="str">
            <v>accompagnement</v>
          </cell>
          <cell r="T2680" t="str">
            <v>CDD</v>
          </cell>
          <cell r="U2680" t="str">
            <v>Contractuel</v>
          </cell>
          <cell r="V2680">
            <v>45605</v>
          </cell>
          <cell r="W2680">
            <v>45657</v>
          </cell>
          <cell r="Z2680">
            <v>45605</v>
          </cell>
          <cell r="AA2680">
            <v>11</v>
          </cell>
          <cell r="AB2680">
            <v>2024</v>
          </cell>
          <cell r="AC2680">
            <v>2028</v>
          </cell>
          <cell r="AD2680">
            <v>0.32500000000000001</v>
          </cell>
          <cell r="AE2680" t="str">
            <v>&lt; 1</v>
          </cell>
          <cell r="AF2680">
            <v>35966</v>
          </cell>
          <cell r="AG2680">
            <v>26.728767123287671</v>
          </cell>
          <cell r="AH2680" t="str">
            <v>&gt;25&lt; 35</v>
          </cell>
          <cell r="AI2680">
            <v>17330294</v>
          </cell>
          <cell r="AJ2680" t="str">
            <v>07</v>
          </cell>
          <cell r="AK2680" t="str">
            <v>07997273</v>
          </cell>
          <cell r="AL2680">
            <v>45293</v>
          </cell>
          <cell r="AM2680" t="str">
            <v>FEMME</v>
          </cell>
          <cell r="AN2680" t="str">
            <v>Célibataire</v>
          </cell>
          <cell r="AP2680" t="str">
            <v>BAC</v>
          </cell>
          <cell r="AQ2680">
            <v>3</v>
          </cell>
          <cell r="AR2680">
            <v>1</v>
          </cell>
          <cell r="AS2680">
            <v>45970.25</v>
          </cell>
          <cell r="AT2680" t="str">
            <v>Horaire</v>
          </cell>
          <cell r="AU2680">
            <v>3.8780000000000001</v>
          </cell>
          <cell r="AV2680">
            <v>17</v>
          </cell>
          <cell r="AW2680" t="str">
            <v>00100</v>
          </cell>
          <cell r="AX2680" t="str">
            <v>00002858520</v>
          </cell>
          <cell r="AY2680">
            <v>10</v>
          </cell>
          <cell r="AZ2680" t="str">
            <v>LA POSTE</v>
          </cell>
          <cell r="BA2680" t="str">
            <v>17001000000285852010</v>
          </cell>
          <cell r="BB2680">
            <v>20</v>
          </cell>
          <cell r="BC2680" t="str">
            <v xml:space="preserve">DOUAR HICHER </v>
          </cell>
          <cell r="BD2680" t="str">
            <v>MANOUBA</v>
          </cell>
          <cell r="BG2680">
            <v>20926931</v>
          </cell>
          <cell r="BK2680" t="str">
            <v>B-P6 AV</v>
          </cell>
          <cell r="BL2680" t="str">
            <v>1.3</v>
          </cell>
          <cell r="BU2680" t="str">
            <v>non-Actif</v>
          </cell>
        </row>
        <row r="2681">
          <cell r="B2681">
            <v>2741</v>
          </cell>
          <cell r="C2681" t="str">
            <v>Madame</v>
          </cell>
          <cell r="D2681" t="str">
            <v>KERCHAOUI LATIFA</v>
          </cell>
          <cell r="E2681" t="str">
            <v>SAGE Tunisia</v>
          </cell>
          <cell r="F2681" t="str">
            <v>QUALITE</v>
          </cell>
          <cell r="G2681" t="str">
            <v>INGENIEUR QUALITE</v>
          </cell>
          <cell r="K2681" t="str">
            <v>CADRE</v>
          </cell>
          <cell r="L2681" t="str">
            <v>Variable cost at standard</v>
          </cell>
          <cell r="M2681" t="str">
            <v>INGENIEUR QUALITE</v>
          </cell>
          <cell r="N2681">
            <v>45607</v>
          </cell>
          <cell r="P2681" t="str">
            <v/>
          </cell>
          <cell r="T2681" t="str">
            <v>CDI</v>
          </cell>
          <cell r="U2681" t="str">
            <v>Titulaire</v>
          </cell>
          <cell r="V2681">
            <v>45607</v>
          </cell>
          <cell r="Z2681">
            <v>45607</v>
          </cell>
          <cell r="AA2681">
            <v>11</v>
          </cell>
          <cell r="AB2681">
            <v>2024</v>
          </cell>
          <cell r="AC2681">
            <v>2028</v>
          </cell>
          <cell r="AD2681">
            <v>0.31944444444444442</v>
          </cell>
          <cell r="AE2681" t="str">
            <v>&lt; 1</v>
          </cell>
          <cell r="AF2681">
            <v>35413</v>
          </cell>
          <cell r="AG2681">
            <v>28.243835616438357</v>
          </cell>
          <cell r="AH2681" t="str">
            <v>&gt;25&lt; 35</v>
          </cell>
          <cell r="AI2681">
            <v>17278259</v>
          </cell>
          <cell r="AJ2681" t="str">
            <v>01</v>
          </cell>
          <cell r="AK2681" t="str">
            <v>14761041</v>
          </cell>
          <cell r="AL2681">
            <v>44973</v>
          </cell>
          <cell r="AM2681" t="str">
            <v>FEMME</v>
          </cell>
          <cell r="AN2681" t="str">
            <v>Célibataire</v>
          </cell>
          <cell r="AP2681" t="str">
            <v>BAC+BTS EN CONFECTION TEXTILE</v>
          </cell>
          <cell r="AQ2681">
            <v>15</v>
          </cell>
          <cell r="AR2681">
            <v>1</v>
          </cell>
          <cell r="AS2681">
            <v>45972.25</v>
          </cell>
          <cell r="AT2681" t="str">
            <v>Mensuel</v>
          </cell>
          <cell r="AU2681">
            <v>2500</v>
          </cell>
          <cell r="AV2681" t="str">
            <v>07</v>
          </cell>
          <cell r="AW2681" t="str">
            <v>50300</v>
          </cell>
          <cell r="AX2681">
            <v>73121651958</v>
          </cell>
          <cell r="AY2681">
            <v>75</v>
          </cell>
          <cell r="AZ2681" t="str">
            <v>AMEN BANK</v>
          </cell>
          <cell r="BA2681" t="str">
            <v>07503007312165195875</v>
          </cell>
          <cell r="BB2681">
            <v>20</v>
          </cell>
          <cell r="BC2681" t="str">
            <v>CITE KHADHRA</v>
          </cell>
          <cell r="BD2681" t="str">
            <v>TUNIS</v>
          </cell>
          <cell r="BG2681">
            <v>93900436</v>
          </cell>
          <cell r="BK2681" t="str">
            <v>CADRE</v>
          </cell>
          <cell r="BU2681" t="str">
            <v>si</v>
          </cell>
        </row>
        <row r="2682">
          <cell r="B2682">
            <v>2742</v>
          </cell>
          <cell r="C2682" t="str">
            <v>Madame</v>
          </cell>
          <cell r="D2682" t="str">
            <v>HENOUN HANENE</v>
          </cell>
          <cell r="E2682" t="str">
            <v>SAGE Tunisia</v>
          </cell>
          <cell r="F2682" t="str">
            <v>PRODUCTION</v>
          </cell>
          <cell r="G2682" t="str">
            <v>Contrôle qualité</v>
          </cell>
          <cell r="H2682" t="str">
            <v>P6 AV</v>
          </cell>
          <cell r="I2682" t="str">
            <v>MOHAMED MAALAOUI</v>
          </cell>
          <cell r="J2682" t="str">
            <v>A</v>
          </cell>
          <cell r="K2682" t="str">
            <v>INDIRECTS</v>
          </cell>
          <cell r="L2682" t="str">
            <v>Variable cost at standard</v>
          </cell>
          <cell r="M2682" t="str">
            <v>Contrôle qualité</v>
          </cell>
          <cell r="N2682">
            <v>45608</v>
          </cell>
          <cell r="P2682">
            <v>-6</v>
          </cell>
          <cell r="T2682" t="str">
            <v>CDD</v>
          </cell>
          <cell r="U2682" t="str">
            <v>Contractuel</v>
          </cell>
          <cell r="V2682">
            <v>45689</v>
          </cell>
          <cell r="W2682">
            <v>45716</v>
          </cell>
          <cell r="Z2682">
            <v>45608</v>
          </cell>
          <cell r="AA2682">
            <v>11</v>
          </cell>
          <cell r="AB2682">
            <v>2024</v>
          </cell>
          <cell r="AC2682">
            <v>2028</v>
          </cell>
          <cell r="AD2682">
            <v>0.31666666666666665</v>
          </cell>
          <cell r="AE2682" t="str">
            <v>&lt; 1</v>
          </cell>
          <cell r="AF2682">
            <v>31616</v>
          </cell>
          <cell r="AG2682">
            <v>38.646575342465752</v>
          </cell>
          <cell r="AH2682" t="str">
            <v>&gt;35&lt; 45</v>
          </cell>
          <cell r="AI2682">
            <v>16178638</v>
          </cell>
          <cell r="AJ2682" t="str">
            <v>06</v>
          </cell>
          <cell r="AK2682" t="str">
            <v>04815402</v>
          </cell>
          <cell r="AL2682">
            <v>39346</v>
          </cell>
          <cell r="AM2682" t="str">
            <v>FEMME</v>
          </cell>
          <cell r="AN2682" t="str">
            <v>Marié(e)</v>
          </cell>
          <cell r="AO2682">
            <v>1</v>
          </cell>
          <cell r="AP2682" t="str">
            <v>BAC</v>
          </cell>
          <cell r="AQ2682">
            <v>3</v>
          </cell>
          <cell r="AR2682">
            <v>1</v>
          </cell>
          <cell r="AS2682">
            <v>45973.25</v>
          </cell>
          <cell r="AT2682" t="str">
            <v>Horaire</v>
          </cell>
          <cell r="AU2682">
            <v>3.8780000000000001</v>
          </cell>
          <cell r="AV2682" t="str">
            <v>08</v>
          </cell>
          <cell r="AW2682" t="str">
            <v>08102</v>
          </cell>
          <cell r="AX2682">
            <v>30840030305</v>
          </cell>
          <cell r="AY2682" t="str">
            <v>50</v>
          </cell>
          <cell r="AZ2682" t="str">
            <v>BIAT</v>
          </cell>
          <cell r="BA2682" t="str">
            <v>08081023084003030550</v>
          </cell>
          <cell r="BB2682">
            <v>20</v>
          </cell>
          <cell r="BC2682" t="str">
            <v>SIDI HASSINE</v>
          </cell>
          <cell r="BD2682" t="str">
            <v>TUNIS</v>
          </cell>
          <cell r="BG2682">
            <v>26620655</v>
          </cell>
          <cell r="BK2682" t="str">
            <v>CAMPO C</v>
          </cell>
          <cell r="BL2682" t="str">
            <v>1.3</v>
          </cell>
          <cell r="BT2682">
            <v>1008</v>
          </cell>
          <cell r="BU2682" t="str">
            <v>si</v>
          </cell>
        </row>
        <row r="2683">
          <cell r="B2683">
            <v>2743</v>
          </cell>
          <cell r="C2683" t="str">
            <v>Madame</v>
          </cell>
          <cell r="D2683" t="str">
            <v>BEN ABDALLAH AWATEF</v>
          </cell>
          <cell r="E2683" t="str">
            <v>SAGE Tunisia</v>
          </cell>
          <cell r="F2683" t="str">
            <v>PRODUCTION</v>
          </cell>
          <cell r="G2683" t="str">
            <v>Couturière</v>
          </cell>
          <cell r="H2683" t="str">
            <v>P6 AV</v>
          </cell>
          <cell r="I2683" t="str">
            <v>ISSAM OUNI</v>
          </cell>
          <cell r="J2683" t="str">
            <v>B</v>
          </cell>
          <cell r="K2683" t="str">
            <v>DIRECTS</v>
          </cell>
          <cell r="L2683" t="str">
            <v>Variable cost at standard</v>
          </cell>
          <cell r="M2683" t="str">
            <v>Couturière</v>
          </cell>
          <cell r="N2683">
            <v>45608</v>
          </cell>
          <cell r="P2683">
            <v>-6</v>
          </cell>
          <cell r="T2683" t="str">
            <v>CDD</v>
          </cell>
          <cell r="U2683" t="str">
            <v>Contractuel</v>
          </cell>
          <cell r="V2683">
            <v>45689</v>
          </cell>
          <cell r="W2683">
            <v>45716</v>
          </cell>
          <cell r="Z2683">
            <v>45608</v>
          </cell>
          <cell r="AA2683">
            <v>11</v>
          </cell>
          <cell r="AB2683">
            <v>2024</v>
          </cell>
          <cell r="AC2683">
            <v>2028</v>
          </cell>
          <cell r="AD2683">
            <v>0.31666666666666665</v>
          </cell>
          <cell r="AE2683" t="str">
            <v>&lt; 1</v>
          </cell>
          <cell r="AF2683">
            <v>31726</v>
          </cell>
          <cell r="AG2683">
            <v>38.345205479452055</v>
          </cell>
          <cell r="AH2683" t="str">
            <v>&gt;35&lt; 45</v>
          </cell>
          <cell r="AI2683">
            <v>17060190</v>
          </cell>
          <cell r="AJ2683" t="str">
            <v>05</v>
          </cell>
          <cell r="AK2683" t="str">
            <v>08713716</v>
          </cell>
          <cell r="AL2683">
            <v>42919</v>
          </cell>
          <cell r="AM2683" t="str">
            <v>FEMME</v>
          </cell>
          <cell r="AN2683" t="str">
            <v>Marié(e)</v>
          </cell>
          <cell r="AO2683">
            <v>1</v>
          </cell>
          <cell r="AP2683" t="str">
            <v>9 éme Année</v>
          </cell>
          <cell r="AQ2683">
            <v>3</v>
          </cell>
          <cell r="AR2683">
            <v>1</v>
          </cell>
          <cell r="AS2683">
            <v>45973.25</v>
          </cell>
          <cell r="AT2683" t="str">
            <v>Horaire</v>
          </cell>
          <cell r="AU2683">
            <v>3.7149999999999999</v>
          </cell>
          <cell r="AV2683" t="str">
            <v>07</v>
          </cell>
          <cell r="AW2683" t="str">
            <v>09101</v>
          </cell>
          <cell r="AX2683">
            <v>49105515598</v>
          </cell>
          <cell r="AY2683">
            <v>65</v>
          </cell>
          <cell r="AZ2683" t="str">
            <v>AMEN BANK</v>
          </cell>
          <cell r="BA2683" t="str">
            <v>07091014910551559865</v>
          </cell>
          <cell r="BB2683">
            <v>20</v>
          </cell>
          <cell r="BC2683" t="str">
            <v>63 RUE 42216 GHDIR EL GOLLA</v>
          </cell>
          <cell r="BD2683" t="str">
            <v>MANOUBA</v>
          </cell>
          <cell r="BG2683">
            <v>50812386</v>
          </cell>
          <cell r="BK2683" t="str">
            <v>B-P6 AV</v>
          </cell>
          <cell r="BL2683" t="str">
            <v>1.1</v>
          </cell>
          <cell r="BU2683" t="str">
            <v>si</v>
          </cell>
        </row>
        <row r="2684">
          <cell r="B2684">
            <v>2744</v>
          </cell>
          <cell r="C2684" t="str">
            <v>Monsieur</v>
          </cell>
          <cell r="D2684" t="str">
            <v>TRABELSSI SEIF EDDINE</v>
          </cell>
          <cell r="E2684" t="str">
            <v>SAGE Tunisia</v>
          </cell>
          <cell r="F2684" t="str">
            <v>PRODUCTION</v>
          </cell>
          <cell r="G2684" t="str">
            <v>Couturière</v>
          </cell>
          <cell r="H2684" t="str">
            <v>P6 AV</v>
          </cell>
          <cell r="I2684" t="str">
            <v>ISSAM OUNI</v>
          </cell>
          <cell r="J2684" t="str">
            <v>B</v>
          </cell>
          <cell r="K2684" t="str">
            <v>DIRECTS</v>
          </cell>
          <cell r="L2684" t="str">
            <v>Variable cost at standard</v>
          </cell>
          <cell r="M2684" t="str">
            <v>Couturière</v>
          </cell>
          <cell r="N2684">
            <v>45608</v>
          </cell>
          <cell r="P2684">
            <v>-6</v>
          </cell>
          <cell r="T2684" t="str">
            <v>CDD</v>
          </cell>
          <cell r="U2684" t="str">
            <v>Contractuel</v>
          </cell>
          <cell r="V2684">
            <v>45689</v>
          </cell>
          <cell r="W2684">
            <v>45716</v>
          </cell>
          <cell r="Z2684">
            <v>45608</v>
          </cell>
          <cell r="AA2684">
            <v>11</v>
          </cell>
          <cell r="AB2684">
            <v>2024</v>
          </cell>
          <cell r="AC2684">
            <v>2028</v>
          </cell>
          <cell r="AD2684">
            <v>0.31666666666666665</v>
          </cell>
          <cell r="AE2684" t="str">
            <v>&lt; 1</v>
          </cell>
          <cell r="AF2684">
            <v>34808</v>
          </cell>
          <cell r="AG2684">
            <v>29.901369863013699</v>
          </cell>
          <cell r="AH2684" t="str">
            <v>&gt;25&lt; 35</v>
          </cell>
          <cell r="AK2684" t="str">
            <v>13008730</v>
          </cell>
          <cell r="AL2684">
            <v>43857</v>
          </cell>
          <cell r="AM2684" t="str">
            <v>HOMME</v>
          </cell>
          <cell r="AN2684" t="str">
            <v>Marié</v>
          </cell>
          <cell r="AP2684" t="str">
            <v>6 éme Année</v>
          </cell>
          <cell r="AQ2684">
            <v>3</v>
          </cell>
          <cell r="AR2684">
            <v>1</v>
          </cell>
          <cell r="AS2684">
            <v>45973.25</v>
          </cell>
          <cell r="AT2684" t="str">
            <v>Horaire</v>
          </cell>
          <cell r="AU2684">
            <v>3.7149999999999999</v>
          </cell>
          <cell r="AV2684">
            <v>17</v>
          </cell>
          <cell r="AW2684" t="str">
            <v>00100</v>
          </cell>
          <cell r="AX2684" t="str">
            <v>00003515540</v>
          </cell>
          <cell r="AY2684">
            <v>87</v>
          </cell>
          <cell r="AZ2684" t="str">
            <v>LA POSTE</v>
          </cell>
          <cell r="BA2684" t="str">
            <v>17001000000351554087</v>
          </cell>
          <cell r="BB2684">
            <v>20</v>
          </cell>
          <cell r="BC2684" t="str">
            <v xml:space="preserve">OUED GUERIENA </v>
          </cell>
          <cell r="BD2684" t="str">
            <v>TUNIS</v>
          </cell>
          <cell r="BG2684">
            <v>90161922</v>
          </cell>
          <cell r="BK2684" t="str">
            <v>B-P6 AV</v>
          </cell>
          <cell r="BL2684" t="str">
            <v>1.1</v>
          </cell>
          <cell r="BU2684" t="str">
            <v>si</v>
          </cell>
        </row>
        <row r="2685">
          <cell r="B2685">
            <v>2745</v>
          </cell>
          <cell r="C2685" t="str">
            <v>Madame</v>
          </cell>
          <cell r="D2685" t="str">
            <v>MAROUANI MOUNA</v>
          </cell>
          <cell r="E2685" t="str">
            <v>SAGE Tunisia</v>
          </cell>
          <cell r="F2685" t="str">
            <v>PRODUCTION</v>
          </cell>
          <cell r="G2685" t="str">
            <v>Couturière</v>
          </cell>
          <cell r="H2685" t="str">
            <v>P6 AV</v>
          </cell>
          <cell r="I2685" t="str">
            <v>ISSAM OUNI</v>
          </cell>
          <cell r="J2685" t="str">
            <v>B</v>
          </cell>
          <cell r="K2685" t="str">
            <v>DIRECTS</v>
          </cell>
          <cell r="L2685" t="str">
            <v>Variable cost at standard</v>
          </cell>
          <cell r="M2685" t="str">
            <v>Couturière</v>
          </cell>
          <cell r="N2685">
            <v>45608</v>
          </cell>
          <cell r="P2685">
            <v>-6</v>
          </cell>
          <cell r="T2685" t="str">
            <v>CDD</v>
          </cell>
          <cell r="U2685" t="str">
            <v>Contractuel</v>
          </cell>
          <cell r="V2685">
            <v>45689</v>
          </cell>
          <cell r="W2685">
            <v>45716</v>
          </cell>
          <cell r="Z2685">
            <v>45608</v>
          </cell>
          <cell r="AA2685">
            <v>11</v>
          </cell>
          <cell r="AB2685">
            <v>2024</v>
          </cell>
          <cell r="AC2685">
            <v>2028</v>
          </cell>
          <cell r="AD2685">
            <v>0.31666666666666665</v>
          </cell>
          <cell r="AE2685" t="str">
            <v>&lt; 1</v>
          </cell>
          <cell r="AF2685">
            <v>31495</v>
          </cell>
          <cell r="AG2685">
            <v>38.978082191780821</v>
          </cell>
          <cell r="AH2685" t="str">
            <v>&gt;35&lt; 45</v>
          </cell>
          <cell r="AI2685">
            <v>16246534</v>
          </cell>
          <cell r="AJ2685" t="str">
            <v>06</v>
          </cell>
          <cell r="AK2685" t="str">
            <v>04743214</v>
          </cell>
          <cell r="AL2685">
            <v>43531</v>
          </cell>
          <cell r="AM2685" t="str">
            <v>FEMME</v>
          </cell>
          <cell r="AN2685" t="str">
            <v>Marié(e)</v>
          </cell>
          <cell r="AP2685" t="str">
            <v>6 éme Année</v>
          </cell>
          <cell r="AQ2685">
            <v>3</v>
          </cell>
          <cell r="AR2685">
            <v>1</v>
          </cell>
          <cell r="AS2685">
            <v>45973.25</v>
          </cell>
          <cell r="AT2685" t="str">
            <v>Horaire</v>
          </cell>
          <cell r="AU2685">
            <v>3.7149999999999999</v>
          </cell>
          <cell r="AV2685" t="str">
            <v>07</v>
          </cell>
          <cell r="AW2685" t="str">
            <v>04301</v>
          </cell>
          <cell r="AX2685" t="str">
            <v>01105535658</v>
          </cell>
          <cell r="AY2685">
            <v>97</v>
          </cell>
          <cell r="AZ2685" t="str">
            <v>AMEN BANK</v>
          </cell>
          <cell r="BA2685" t="str">
            <v>07043010110553565897</v>
          </cell>
          <cell r="BB2685">
            <v>20</v>
          </cell>
          <cell r="BC2685" t="str">
            <v>BORJ CHAKIR</v>
          </cell>
          <cell r="BD2685" t="str">
            <v>TUNIS</v>
          </cell>
          <cell r="BG2685">
            <v>20932248</v>
          </cell>
          <cell r="BK2685" t="str">
            <v>B-P6 AV</v>
          </cell>
          <cell r="BL2685" t="str">
            <v>1.1</v>
          </cell>
          <cell r="BU2685" t="str">
            <v>si</v>
          </cell>
        </row>
        <row r="2686">
          <cell r="B2686">
            <v>2746</v>
          </cell>
          <cell r="C2686" t="str">
            <v>Madame</v>
          </cell>
          <cell r="D2686" t="str">
            <v>TRABELSSI BAYA</v>
          </cell>
          <cell r="E2686" t="str">
            <v>SAGE Tunisia</v>
          </cell>
          <cell r="F2686" t="str">
            <v>PRODUCTION</v>
          </cell>
          <cell r="G2686" t="str">
            <v>Couturière</v>
          </cell>
          <cell r="H2686" t="str">
            <v>P6 AV</v>
          </cell>
          <cell r="I2686" t="str">
            <v>ISSAM OUNI</v>
          </cell>
          <cell r="J2686" t="str">
            <v>B</v>
          </cell>
          <cell r="K2686" t="str">
            <v>DIRECTS</v>
          </cell>
          <cell r="L2686" t="str">
            <v>Variable cost at standard</v>
          </cell>
          <cell r="M2686" t="str">
            <v>Couturière</v>
          </cell>
          <cell r="N2686">
            <v>45608</v>
          </cell>
          <cell r="P2686">
            <v>-6</v>
          </cell>
          <cell r="T2686" t="str">
            <v>CDD</v>
          </cell>
          <cell r="U2686" t="str">
            <v>Contractuel</v>
          </cell>
          <cell r="V2686">
            <v>45689</v>
          </cell>
          <cell r="W2686">
            <v>45716</v>
          </cell>
          <cell r="Z2686">
            <v>45608</v>
          </cell>
          <cell r="AA2686">
            <v>11</v>
          </cell>
          <cell r="AB2686">
            <v>2024</v>
          </cell>
          <cell r="AC2686">
            <v>2028</v>
          </cell>
          <cell r="AD2686">
            <v>0.31666666666666665</v>
          </cell>
          <cell r="AE2686" t="str">
            <v>&lt; 1</v>
          </cell>
          <cell r="AF2686">
            <v>30518</v>
          </cell>
          <cell r="AG2686">
            <v>41.654794520547945</v>
          </cell>
          <cell r="AH2686" t="str">
            <v>&gt;35&lt; 45</v>
          </cell>
          <cell r="AI2686">
            <v>12660738</v>
          </cell>
          <cell r="AJ2686" t="str">
            <v>06</v>
          </cell>
          <cell r="AK2686" t="str">
            <v>07359384</v>
          </cell>
          <cell r="AL2686">
            <v>45594</v>
          </cell>
          <cell r="AM2686" t="str">
            <v>FEMME</v>
          </cell>
          <cell r="AN2686" t="str">
            <v>Marié(e)</v>
          </cell>
          <cell r="AO2686">
            <v>1</v>
          </cell>
          <cell r="AP2686" t="str">
            <v>6 éme Année</v>
          </cell>
          <cell r="AQ2686">
            <v>3</v>
          </cell>
          <cell r="AR2686">
            <v>1</v>
          </cell>
          <cell r="AS2686">
            <v>45973.25</v>
          </cell>
          <cell r="AT2686" t="str">
            <v>Horaire</v>
          </cell>
          <cell r="AU2686">
            <v>3.7149999999999999</v>
          </cell>
          <cell r="AV2686">
            <v>25</v>
          </cell>
          <cell r="AW2686">
            <v>15000</v>
          </cell>
          <cell r="AX2686" t="str">
            <v>00001333703</v>
          </cell>
          <cell r="AY2686">
            <v>90</v>
          </cell>
          <cell r="AZ2686" t="str">
            <v>ZITOUNA BANK</v>
          </cell>
          <cell r="BA2686" t="str">
            <v>25150000000133370390</v>
          </cell>
          <cell r="BB2686">
            <v>20</v>
          </cell>
          <cell r="BC2686" t="str">
            <v>TEBEOURBA</v>
          </cell>
          <cell r="BD2686" t="str">
            <v>MANOUBA</v>
          </cell>
          <cell r="BG2686">
            <v>22971578</v>
          </cell>
          <cell r="BH2686">
            <v>48026371</v>
          </cell>
          <cell r="BK2686" t="str">
            <v>B-P6 AV</v>
          </cell>
          <cell r="BL2686" t="str">
            <v>1.1</v>
          </cell>
          <cell r="BU2686" t="str">
            <v>si</v>
          </cell>
        </row>
        <row r="2687">
          <cell r="B2687">
            <v>2747</v>
          </cell>
          <cell r="C2687" t="str">
            <v>Madame</v>
          </cell>
          <cell r="D2687" t="str">
            <v>SNOUSSI EMNA</v>
          </cell>
          <cell r="E2687" t="str">
            <v>SAGE Tunisia</v>
          </cell>
          <cell r="F2687" t="str">
            <v>PRODUCTION</v>
          </cell>
          <cell r="G2687" t="str">
            <v>Couturière</v>
          </cell>
          <cell r="H2687" t="str">
            <v>P6 AV</v>
          </cell>
          <cell r="I2687" t="str">
            <v>ISSAM OUNI</v>
          </cell>
          <cell r="J2687" t="str">
            <v>B</v>
          </cell>
          <cell r="K2687" t="str">
            <v>DIRECTS</v>
          </cell>
          <cell r="L2687" t="str">
            <v>Variable cost at standard</v>
          </cell>
          <cell r="M2687" t="str">
            <v>Couturière</v>
          </cell>
          <cell r="N2687">
            <v>45608</v>
          </cell>
          <cell r="P2687">
            <v>-6</v>
          </cell>
          <cell r="T2687" t="str">
            <v>CDD</v>
          </cell>
          <cell r="U2687" t="str">
            <v>Contractuel</v>
          </cell>
          <cell r="V2687">
            <v>45689</v>
          </cell>
          <cell r="W2687">
            <v>45716</v>
          </cell>
          <cell r="Z2687">
            <v>45608</v>
          </cell>
          <cell r="AA2687">
            <v>11</v>
          </cell>
          <cell r="AB2687">
            <v>2024</v>
          </cell>
          <cell r="AC2687">
            <v>2028</v>
          </cell>
          <cell r="AD2687">
            <v>0.31666666666666665</v>
          </cell>
          <cell r="AE2687" t="str">
            <v>&lt; 1</v>
          </cell>
          <cell r="AF2687">
            <v>38662</v>
          </cell>
          <cell r="AG2687">
            <v>19.342465753424658</v>
          </cell>
          <cell r="AH2687" t="str">
            <v>&lt; 25</v>
          </cell>
          <cell r="AK2687" t="str">
            <v>11683705</v>
          </cell>
          <cell r="AL2687">
            <v>45357</v>
          </cell>
          <cell r="AM2687" t="str">
            <v>FEMME</v>
          </cell>
          <cell r="AN2687" t="str">
            <v>Célibataire</v>
          </cell>
          <cell r="AP2687" t="str">
            <v>1 ère Année</v>
          </cell>
          <cell r="AQ2687">
            <v>3</v>
          </cell>
          <cell r="AR2687">
            <v>1</v>
          </cell>
          <cell r="AS2687">
            <v>45973.25</v>
          </cell>
          <cell r="AT2687" t="str">
            <v>Horaire</v>
          </cell>
          <cell r="AU2687">
            <v>3.7149999999999999</v>
          </cell>
          <cell r="AV2687" t="str">
            <v>05</v>
          </cell>
          <cell r="AW2687" t="str">
            <v>04600</v>
          </cell>
          <cell r="AX2687" t="str">
            <v>01145019369</v>
          </cell>
          <cell r="AY2687">
            <v>87</v>
          </cell>
          <cell r="AZ2687" t="str">
            <v>BT</v>
          </cell>
          <cell r="BA2687" t="str">
            <v>05046000114501936987</v>
          </cell>
          <cell r="BB2687">
            <v>20</v>
          </cell>
          <cell r="BC2687" t="str">
            <v>CITE EL YASMINE SIDI HESSINE TUNIS</v>
          </cell>
          <cell r="BD2687" t="str">
            <v>TUNIS</v>
          </cell>
          <cell r="BG2687">
            <v>52129321</v>
          </cell>
          <cell r="BK2687" t="str">
            <v>B-P6 AV</v>
          </cell>
          <cell r="BL2687" t="str">
            <v>1.1</v>
          </cell>
          <cell r="BU2687" t="str">
            <v>si</v>
          </cell>
        </row>
        <row r="2688">
          <cell r="B2688">
            <v>2748</v>
          </cell>
          <cell r="C2688" t="str">
            <v>Monsieur</v>
          </cell>
          <cell r="D2688" t="str">
            <v>WISSEM NAFTI</v>
          </cell>
          <cell r="E2688" t="str">
            <v>SAGE Tunisia</v>
          </cell>
          <cell r="F2688" t="str">
            <v>PRODUCTION</v>
          </cell>
          <cell r="G2688" t="str">
            <v>Couturière</v>
          </cell>
          <cell r="H2688" t="str">
            <v>P6 AV</v>
          </cell>
          <cell r="I2688" t="str">
            <v>ANIS SBOURI</v>
          </cell>
          <cell r="J2688" t="str">
            <v>A</v>
          </cell>
          <cell r="K2688" t="str">
            <v>DIRECTS</v>
          </cell>
          <cell r="L2688" t="str">
            <v>Variable cost at standard</v>
          </cell>
          <cell r="M2688" t="str">
            <v>Couturière</v>
          </cell>
          <cell r="N2688">
            <v>45608</v>
          </cell>
          <cell r="P2688">
            <v>-6</v>
          </cell>
          <cell r="T2688" t="str">
            <v>CDD</v>
          </cell>
          <cell r="U2688" t="str">
            <v>Contractuel</v>
          </cell>
          <cell r="V2688">
            <v>45689</v>
          </cell>
          <cell r="W2688">
            <v>45716</v>
          </cell>
          <cell r="Z2688">
            <v>45608</v>
          </cell>
          <cell r="AA2688">
            <v>11</v>
          </cell>
          <cell r="AB2688">
            <v>2024</v>
          </cell>
          <cell r="AC2688">
            <v>2028</v>
          </cell>
          <cell r="AD2688">
            <v>0.31666666666666665</v>
          </cell>
          <cell r="AE2688" t="str">
            <v>&lt; 1</v>
          </cell>
          <cell r="AF2688">
            <v>35418</v>
          </cell>
          <cell r="AG2688">
            <v>28.230136986301371</v>
          </cell>
          <cell r="AH2688" t="str">
            <v>&gt;25&lt; 35</v>
          </cell>
          <cell r="AI2688">
            <v>17317036</v>
          </cell>
          <cell r="AJ2688" t="str">
            <v>07</v>
          </cell>
          <cell r="AK2688" t="str">
            <v>11661105</v>
          </cell>
          <cell r="AL2688">
            <v>44614</v>
          </cell>
          <cell r="AM2688" t="str">
            <v>HOMME</v>
          </cell>
          <cell r="AN2688" t="str">
            <v>Célibataire</v>
          </cell>
          <cell r="AP2688" t="str">
            <v>BAC</v>
          </cell>
          <cell r="AQ2688">
            <v>3</v>
          </cell>
          <cell r="AR2688">
            <v>1</v>
          </cell>
          <cell r="AS2688">
            <v>45973.25</v>
          </cell>
          <cell r="AT2688" t="str">
            <v>Horaire</v>
          </cell>
          <cell r="AU2688">
            <v>3.7149999999999999</v>
          </cell>
          <cell r="AV2688" t="str">
            <v>07</v>
          </cell>
          <cell r="AW2688" t="str">
            <v>08001</v>
          </cell>
          <cell r="AX2688" t="str">
            <v>38105555641</v>
          </cell>
          <cell r="AY2688">
            <v>87</v>
          </cell>
          <cell r="AZ2688" t="str">
            <v>AMEN BANK</v>
          </cell>
          <cell r="BA2688" t="str">
            <v>07080013810555564187</v>
          </cell>
          <cell r="BB2688">
            <v>20</v>
          </cell>
          <cell r="BC2688" t="str">
            <v>27 RUE NAKHIL CITE YASMINE JAYARA</v>
          </cell>
          <cell r="BD2688" t="str">
            <v>TUNIS</v>
          </cell>
          <cell r="BG2688">
            <v>25054980</v>
          </cell>
          <cell r="BK2688" t="str">
            <v>A-P6 AV</v>
          </cell>
          <cell r="BL2688" t="str">
            <v>1.1</v>
          </cell>
          <cell r="BU2688" t="str">
            <v>si</v>
          </cell>
        </row>
        <row r="2689">
          <cell r="B2689">
            <v>2749</v>
          </cell>
          <cell r="C2689" t="str">
            <v>Madame</v>
          </cell>
          <cell r="D2689" t="str">
            <v>FERCHICHI MAROUA</v>
          </cell>
          <cell r="E2689" t="str">
            <v>SAGE Tunisia</v>
          </cell>
          <cell r="F2689" t="str">
            <v>PRODUCTION</v>
          </cell>
          <cell r="G2689" t="str">
            <v>Couturière</v>
          </cell>
          <cell r="H2689" t="str">
            <v>P6 AV</v>
          </cell>
          <cell r="I2689" t="str">
            <v>ISSAM OUNI</v>
          </cell>
          <cell r="J2689" t="str">
            <v>B</v>
          </cell>
          <cell r="K2689" t="str">
            <v>DIRECTS</v>
          </cell>
          <cell r="L2689" t="str">
            <v>Variable cost at standard</v>
          </cell>
          <cell r="M2689" t="str">
            <v>Couturière</v>
          </cell>
          <cell r="N2689">
            <v>45608</v>
          </cell>
          <cell r="P2689">
            <v>-6</v>
          </cell>
          <cell r="T2689" t="str">
            <v>CDD</v>
          </cell>
          <cell r="U2689" t="str">
            <v>Contractuel</v>
          </cell>
          <cell r="V2689">
            <v>45689</v>
          </cell>
          <cell r="W2689">
            <v>45716</v>
          </cell>
          <cell r="Z2689">
            <v>45608</v>
          </cell>
          <cell r="AA2689">
            <v>11</v>
          </cell>
          <cell r="AB2689">
            <v>2024</v>
          </cell>
          <cell r="AC2689">
            <v>2028</v>
          </cell>
          <cell r="AD2689">
            <v>0.31666666666666665</v>
          </cell>
          <cell r="AE2689" t="str">
            <v>&lt; 1</v>
          </cell>
          <cell r="AF2689">
            <v>35272</v>
          </cell>
          <cell r="AG2689">
            <v>28.63013698630137</v>
          </cell>
          <cell r="AH2689" t="str">
            <v>&gt;25&lt; 35</v>
          </cell>
          <cell r="AI2689">
            <v>17460327</v>
          </cell>
          <cell r="AJ2689" t="str">
            <v>03</v>
          </cell>
          <cell r="AK2689" t="str">
            <v>13631506</v>
          </cell>
          <cell r="AL2689">
            <v>45607</v>
          </cell>
          <cell r="AM2689" t="str">
            <v>FEMME</v>
          </cell>
          <cell r="AN2689" t="str">
            <v>Célibataire</v>
          </cell>
          <cell r="AP2689" t="str">
            <v>6 éme Année</v>
          </cell>
          <cell r="AQ2689">
            <v>3</v>
          </cell>
          <cell r="AR2689">
            <v>1</v>
          </cell>
          <cell r="AS2689">
            <v>45973.25</v>
          </cell>
          <cell r="AT2689" t="str">
            <v>Horaire</v>
          </cell>
          <cell r="AU2689">
            <v>3.7149999999999999</v>
          </cell>
          <cell r="AV2689">
            <v>17</v>
          </cell>
          <cell r="AW2689" t="str">
            <v>20600</v>
          </cell>
          <cell r="AX2689" t="str">
            <v>00003567593</v>
          </cell>
          <cell r="AY2689">
            <v>88</v>
          </cell>
          <cell r="AZ2689" t="str">
            <v>LA POSTE</v>
          </cell>
          <cell r="BA2689" t="str">
            <v>17206000000356759388</v>
          </cell>
          <cell r="BB2689">
            <v>20</v>
          </cell>
          <cell r="BC2689" t="str">
            <v>JAYARA SIDI HASSINE</v>
          </cell>
          <cell r="BD2689" t="str">
            <v>TUNIS</v>
          </cell>
          <cell r="BG2689">
            <v>26298430</v>
          </cell>
          <cell r="BH2689">
            <v>27511685</v>
          </cell>
          <cell r="BK2689" t="str">
            <v>B-P6 AV</v>
          </cell>
          <cell r="BL2689" t="str">
            <v>1.1</v>
          </cell>
          <cell r="BU2689" t="str">
            <v>si</v>
          </cell>
        </row>
        <row r="2690">
          <cell r="B2690">
            <v>2750</v>
          </cell>
          <cell r="C2690" t="str">
            <v>Madame</v>
          </cell>
          <cell r="D2690" t="str">
            <v>RJIBI CHAIMA</v>
          </cell>
          <cell r="E2690" t="str">
            <v>SAGE Tunisia</v>
          </cell>
          <cell r="F2690" t="str">
            <v>QUALITE</v>
          </cell>
          <cell r="G2690" t="str">
            <v>CSL</v>
          </cell>
          <cell r="H2690" t="str">
            <v>P7 AR</v>
          </cell>
          <cell r="I2690" t="str">
            <v>Med Ali</v>
          </cell>
          <cell r="J2690" t="str">
            <v>A</v>
          </cell>
          <cell r="K2690" t="str">
            <v>INDIRECTS</v>
          </cell>
          <cell r="L2690" t="str">
            <v>Variable cost at standard</v>
          </cell>
          <cell r="M2690" t="str">
            <v>CSL</v>
          </cell>
          <cell r="N2690">
            <v>45610</v>
          </cell>
          <cell r="P2690">
            <v>-6</v>
          </cell>
          <cell r="T2690" t="str">
            <v>CDD</v>
          </cell>
          <cell r="U2690" t="str">
            <v>Contractuel</v>
          </cell>
          <cell r="V2690">
            <v>45689</v>
          </cell>
          <cell r="W2690">
            <v>45716</v>
          </cell>
          <cell r="Z2690">
            <v>45610</v>
          </cell>
          <cell r="AA2690">
            <v>11</v>
          </cell>
          <cell r="AB2690">
            <v>2024</v>
          </cell>
          <cell r="AC2690">
            <v>2028</v>
          </cell>
          <cell r="AD2690">
            <v>0.31111111111111112</v>
          </cell>
          <cell r="AE2690" t="str">
            <v>&lt; 1</v>
          </cell>
          <cell r="AF2690">
            <v>36655</v>
          </cell>
          <cell r="AG2690">
            <v>24.841095890410958</v>
          </cell>
          <cell r="AH2690" t="str">
            <v>&lt; 25</v>
          </cell>
          <cell r="AI2690">
            <v>17693685</v>
          </cell>
          <cell r="AJ2690" t="str">
            <v>05</v>
          </cell>
          <cell r="AK2690" t="str">
            <v>14364314</v>
          </cell>
          <cell r="AL2690">
            <v>43615</v>
          </cell>
          <cell r="AM2690" t="str">
            <v>FEMME</v>
          </cell>
          <cell r="AN2690" t="str">
            <v>Célibataire</v>
          </cell>
          <cell r="AP2690" t="str">
            <v>BAC+FORMALITE DOUANIERE</v>
          </cell>
          <cell r="AQ2690">
            <v>3</v>
          </cell>
          <cell r="AR2690">
            <v>1</v>
          </cell>
          <cell r="AS2690">
            <v>45975.25</v>
          </cell>
          <cell r="AT2690" t="str">
            <v>Horaire</v>
          </cell>
          <cell r="AU2690">
            <v>3.8780000000000001</v>
          </cell>
          <cell r="AV2690">
            <v>17</v>
          </cell>
          <cell r="AW2690">
            <v>53594</v>
          </cell>
          <cell r="AX2690" t="str">
            <v>01713789077</v>
          </cell>
          <cell r="AY2690">
            <v>76</v>
          </cell>
          <cell r="AZ2690" t="str">
            <v>LA POSTE</v>
          </cell>
          <cell r="BA2690" t="str">
            <v>17535940171378907776</v>
          </cell>
          <cell r="BB2690">
            <v>20</v>
          </cell>
          <cell r="BC2690" t="str">
            <v>BJAOUA OUED ELLIL</v>
          </cell>
          <cell r="BD2690" t="str">
            <v>MANOUBA</v>
          </cell>
          <cell r="BG2690">
            <v>46332659</v>
          </cell>
          <cell r="BK2690" t="str">
            <v>A-P7 AR</v>
          </cell>
          <cell r="BL2690" t="str">
            <v>1.3</v>
          </cell>
          <cell r="BT2690">
            <v>1178</v>
          </cell>
          <cell r="BU2690" t="str">
            <v>si</v>
          </cell>
        </row>
        <row r="2691">
          <cell r="B2691">
            <v>2751</v>
          </cell>
          <cell r="C2691" t="str">
            <v>Madame</v>
          </cell>
          <cell r="D2691" t="str">
            <v>HSAINIA MANOUBIA</v>
          </cell>
          <cell r="E2691" t="str">
            <v>SAGE Tunisia</v>
          </cell>
          <cell r="F2691" t="str">
            <v>PRODUCTION</v>
          </cell>
          <cell r="G2691" t="str">
            <v>Couturière</v>
          </cell>
          <cell r="H2691" t="str">
            <v>P6 AV</v>
          </cell>
          <cell r="I2691" t="str">
            <v>ISSAM OUNI</v>
          </cell>
          <cell r="J2691" t="str">
            <v>B</v>
          </cell>
          <cell r="K2691" t="str">
            <v>DIRECTS</v>
          </cell>
          <cell r="L2691" t="str">
            <v>Variable cost at standard</v>
          </cell>
          <cell r="M2691" t="str">
            <v>Couturière</v>
          </cell>
          <cell r="N2691">
            <v>45608</v>
          </cell>
          <cell r="P2691">
            <v>-6</v>
          </cell>
          <cell r="T2691" t="str">
            <v>CDD</v>
          </cell>
          <cell r="U2691" t="str">
            <v>Contractuel</v>
          </cell>
          <cell r="V2691">
            <v>45689</v>
          </cell>
          <cell r="W2691">
            <v>45716</v>
          </cell>
          <cell r="Z2691">
            <v>45608</v>
          </cell>
          <cell r="AA2691">
            <v>11</v>
          </cell>
          <cell r="AB2691">
            <v>2024</v>
          </cell>
          <cell r="AC2691">
            <v>2028</v>
          </cell>
          <cell r="AD2691">
            <v>0.31666666666666665</v>
          </cell>
          <cell r="AE2691" t="str">
            <v>&lt; 1</v>
          </cell>
          <cell r="AF2691">
            <v>30683</v>
          </cell>
          <cell r="AG2691">
            <v>41.202739726027396</v>
          </cell>
          <cell r="AH2691" t="str">
            <v>&gt;35&lt; 45</v>
          </cell>
          <cell r="AK2691" t="str">
            <v>04572396</v>
          </cell>
          <cell r="AL2691">
            <v>37628</v>
          </cell>
          <cell r="AM2691" t="str">
            <v>FEMME</v>
          </cell>
          <cell r="AN2691" t="str">
            <v>Marié(e)</v>
          </cell>
          <cell r="AO2691">
            <v>2</v>
          </cell>
          <cell r="AP2691" t="str">
            <v>4 éme Année</v>
          </cell>
          <cell r="AQ2691">
            <v>3</v>
          </cell>
          <cell r="AR2691">
            <v>1</v>
          </cell>
          <cell r="AS2691">
            <v>45973.25</v>
          </cell>
          <cell r="AT2691" t="str">
            <v>Horaire</v>
          </cell>
          <cell r="AU2691">
            <v>3.7149999999999999</v>
          </cell>
          <cell r="AV2691">
            <v>17</v>
          </cell>
          <cell r="AW2691">
            <v>53594</v>
          </cell>
          <cell r="AX2691" t="str">
            <v>01743307494</v>
          </cell>
          <cell r="AY2691" t="str">
            <v>05</v>
          </cell>
          <cell r="AZ2691" t="str">
            <v>LA POSTE</v>
          </cell>
          <cell r="BA2691" t="str">
            <v>17535940174330749405</v>
          </cell>
          <cell r="BB2691">
            <v>20</v>
          </cell>
          <cell r="BC2691" t="str">
            <v>RUE 42250 GHDIR EL GOLLA EL AGBA</v>
          </cell>
          <cell r="BD2691" t="str">
            <v>TUNIS</v>
          </cell>
          <cell r="BG2691">
            <v>50713667</v>
          </cell>
          <cell r="BK2691" t="str">
            <v>B-P6 AV</v>
          </cell>
          <cell r="BL2691" t="str">
            <v>1.1</v>
          </cell>
          <cell r="BU2691" t="str">
            <v>si</v>
          </cell>
        </row>
        <row r="2692">
          <cell r="B2692">
            <v>2752</v>
          </cell>
          <cell r="C2692" t="str">
            <v>Madame</v>
          </cell>
          <cell r="D2692" t="str">
            <v>BEN HMIDA MOUNIRA</v>
          </cell>
          <cell r="E2692" t="str">
            <v>SAGE Tunisia</v>
          </cell>
          <cell r="F2692" t="str">
            <v>PRODUCTION</v>
          </cell>
          <cell r="G2692" t="str">
            <v>Couturière</v>
          </cell>
          <cell r="H2692" t="str">
            <v>P6 AV</v>
          </cell>
          <cell r="I2692" t="str">
            <v>ANIS SBOURI</v>
          </cell>
          <cell r="J2692" t="str">
            <v>A</v>
          </cell>
          <cell r="K2692" t="str">
            <v>DIRECTS</v>
          </cell>
          <cell r="L2692" t="str">
            <v>Variable cost at standard</v>
          </cell>
          <cell r="M2692" t="str">
            <v>Couturière</v>
          </cell>
          <cell r="N2692">
            <v>45608</v>
          </cell>
          <cell r="P2692">
            <v>-6</v>
          </cell>
          <cell r="T2692" t="str">
            <v>CDD</v>
          </cell>
          <cell r="U2692" t="str">
            <v>Contractuel</v>
          </cell>
          <cell r="V2692">
            <v>45689</v>
          </cell>
          <cell r="W2692">
            <v>45716</v>
          </cell>
          <cell r="Z2692">
            <v>45608</v>
          </cell>
          <cell r="AA2692">
            <v>11</v>
          </cell>
          <cell r="AB2692">
            <v>2024</v>
          </cell>
          <cell r="AC2692">
            <v>2028</v>
          </cell>
          <cell r="AD2692">
            <v>0.31666666666666665</v>
          </cell>
          <cell r="AE2692" t="str">
            <v>&lt; 1</v>
          </cell>
          <cell r="AF2692">
            <v>30423</v>
          </cell>
          <cell r="AG2692">
            <v>41.915068493150685</v>
          </cell>
          <cell r="AH2692" t="str">
            <v>&gt;35&lt; 45</v>
          </cell>
          <cell r="AI2692">
            <v>12426198</v>
          </cell>
          <cell r="AJ2692" t="str">
            <v>05</v>
          </cell>
          <cell r="AK2692" t="str">
            <v>08448173</v>
          </cell>
          <cell r="AL2692">
            <v>44825</v>
          </cell>
          <cell r="AM2692" t="str">
            <v>FEMME</v>
          </cell>
          <cell r="AN2692" t="str">
            <v>Marié(e)</v>
          </cell>
          <cell r="AO2692">
            <v>2</v>
          </cell>
          <cell r="AP2692" t="str">
            <v>6 éme Année</v>
          </cell>
          <cell r="AQ2692">
            <v>3</v>
          </cell>
          <cell r="AR2692">
            <v>1</v>
          </cell>
          <cell r="AS2692">
            <v>45973.25</v>
          </cell>
          <cell r="AT2692" t="str">
            <v>Horaire</v>
          </cell>
          <cell r="AU2692">
            <v>3.7149999999999999</v>
          </cell>
          <cell r="AV2692">
            <v>17</v>
          </cell>
          <cell r="AW2692" t="str">
            <v>00100</v>
          </cell>
          <cell r="AX2692" t="str">
            <v>00003515057</v>
          </cell>
          <cell r="AY2692">
            <v>81</v>
          </cell>
          <cell r="AZ2692" t="str">
            <v>LA POSTE</v>
          </cell>
          <cell r="BA2692" t="str">
            <v>17001000000351505781</v>
          </cell>
          <cell r="BB2692">
            <v>20</v>
          </cell>
          <cell r="BC2692" t="str">
            <v>BIR ZITOUN TEBORBA MANOUBA</v>
          </cell>
          <cell r="BD2692" t="str">
            <v>MANOUBA</v>
          </cell>
          <cell r="BG2692">
            <v>99052477</v>
          </cell>
          <cell r="BK2692" t="str">
            <v>A-P6 AV</v>
          </cell>
          <cell r="BL2692" t="str">
            <v>1.1</v>
          </cell>
          <cell r="BT2692">
            <v>274</v>
          </cell>
          <cell r="BU2692" t="str">
            <v>si</v>
          </cell>
        </row>
        <row r="2693">
          <cell r="B2693">
            <v>2753</v>
          </cell>
          <cell r="C2693" t="str">
            <v>Madame</v>
          </cell>
          <cell r="D2693" t="str">
            <v>BAHRI RAHMA</v>
          </cell>
          <cell r="E2693" t="str">
            <v>SAGE Tunisia</v>
          </cell>
          <cell r="F2693" t="str">
            <v>PRODUCTION</v>
          </cell>
          <cell r="G2693" t="str">
            <v>Couturière</v>
          </cell>
          <cell r="H2693" t="str">
            <v>P6 AV</v>
          </cell>
          <cell r="I2693" t="str">
            <v>ISSAM OUNI</v>
          </cell>
          <cell r="J2693" t="str">
            <v>B</v>
          </cell>
          <cell r="K2693" t="str">
            <v>DIRECTS</v>
          </cell>
          <cell r="L2693" t="str">
            <v>Variable cost at standard</v>
          </cell>
          <cell r="M2693" t="str">
            <v>Couturière</v>
          </cell>
          <cell r="N2693">
            <v>45608</v>
          </cell>
          <cell r="P2693">
            <v>-65</v>
          </cell>
          <cell r="Q2693">
            <v>45631</v>
          </cell>
          <cell r="R2693" t="str">
            <v>manque du respect de son collegue</v>
          </cell>
          <cell r="T2693" t="str">
            <v>CDD</v>
          </cell>
          <cell r="U2693" t="str">
            <v>Contractuel</v>
          </cell>
          <cell r="V2693">
            <v>45608</v>
          </cell>
          <cell r="W2693">
            <v>45657</v>
          </cell>
          <cell r="Z2693">
            <v>45608</v>
          </cell>
          <cell r="AA2693">
            <v>11</v>
          </cell>
          <cell r="AB2693">
            <v>2024</v>
          </cell>
          <cell r="AC2693">
            <v>2028</v>
          </cell>
          <cell r="AD2693">
            <v>0.31666666666666665</v>
          </cell>
          <cell r="AE2693" t="str">
            <v>&lt; 1</v>
          </cell>
          <cell r="AF2693">
            <v>37431</v>
          </cell>
          <cell r="AG2693">
            <v>22.715068493150685</v>
          </cell>
          <cell r="AH2693" t="str">
            <v>&lt; 25</v>
          </cell>
          <cell r="AK2693" t="str">
            <v>14379676</v>
          </cell>
          <cell r="AL2693">
            <v>45436</v>
          </cell>
          <cell r="AM2693" t="str">
            <v>FEMME</v>
          </cell>
          <cell r="AN2693" t="str">
            <v>Célibataire</v>
          </cell>
          <cell r="AP2693" t="str">
            <v>7 éme Année</v>
          </cell>
          <cell r="AQ2693">
            <v>3</v>
          </cell>
          <cell r="AR2693">
            <v>1</v>
          </cell>
          <cell r="AS2693">
            <v>45973.25</v>
          </cell>
          <cell r="AT2693" t="str">
            <v>Horaire</v>
          </cell>
          <cell r="AU2693">
            <v>3.7149999999999999</v>
          </cell>
          <cell r="AV2693">
            <v>17</v>
          </cell>
          <cell r="AW2693" t="str">
            <v>00100</v>
          </cell>
          <cell r="AX2693" t="str">
            <v>00003516602</v>
          </cell>
          <cell r="AY2693" t="str">
            <v>05</v>
          </cell>
          <cell r="AZ2693" t="str">
            <v>LA POSTE</v>
          </cell>
          <cell r="BA2693" t="str">
            <v>17001000000351660205</v>
          </cell>
          <cell r="BB2693">
            <v>20</v>
          </cell>
          <cell r="BC2693" t="str">
            <v>SLIMEN KEHYA MANOUBA</v>
          </cell>
          <cell r="BD2693" t="str">
            <v>MANOUBA</v>
          </cell>
          <cell r="BG2693">
            <v>21398740</v>
          </cell>
          <cell r="BK2693" t="str">
            <v>B-P6 AV</v>
          </cell>
          <cell r="BL2693" t="str">
            <v>1.1</v>
          </cell>
          <cell r="BU2693" t="str">
            <v>non-Actif</v>
          </cell>
        </row>
        <row r="2694">
          <cell r="B2694">
            <v>2754</v>
          </cell>
          <cell r="C2694" t="str">
            <v>Madame</v>
          </cell>
          <cell r="D2694" t="str">
            <v>ARFAOUI MOUNIRA</v>
          </cell>
          <cell r="E2694" t="str">
            <v>SAGE Tunisia</v>
          </cell>
          <cell r="F2694" t="str">
            <v>PRODUCTION</v>
          </cell>
          <cell r="G2694" t="str">
            <v>Couturière</v>
          </cell>
          <cell r="H2694" t="str">
            <v>P7 AR</v>
          </cell>
          <cell r="I2694" t="str">
            <v>FOUED HOMRANI</v>
          </cell>
          <cell r="J2694" t="str">
            <v>A</v>
          </cell>
          <cell r="K2694" t="str">
            <v>DIRECTS</v>
          </cell>
          <cell r="L2694" t="str">
            <v>Variable cost at standard</v>
          </cell>
          <cell r="M2694" t="str">
            <v>Couturière</v>
          </cell>
          <cell r="N2694">
            <v>45608</v>
          </cell>
          <cell r="P2694">
            <v>-6</v>
          </cell>
          <cell r="T2694" t="str">
            <v>CDD</v>
          </cell>
          <cell r="U2694" t="str">
            <v>Contractuel</v>
          </cell>
          <cell r="V2694">
            <v>45689</v>
          </cell>
          <cell r="W2694">
            <v>45716</v>
          </cell>
          <cell r="Z2694">
            <v>45608</v>
          </cell>
          <cell r="AA2694">
            <v>11</v>
          </cell>
          <cell r="AB2694">
            <v>2024</v>
          </cell>
          <cell r="AC2694">
            <v>2028</v>
          </cell>
          <cell r="AD2694">
            <v>0.31666666666666665</v>
          </cell>
          <cell r="AE2694" t="str">
            <v>&lt; 1</v>
          </cell>
          <cell r="AF2694">
            <v>30020</v>
          </cell>
          <cell r="AG2694">
            <v>43.019178082191779</v>
          </cell>
          <cell r="AH2694" t="str">
            <v>&gt;35&lt; 45</v>
          </cell>
          <cell r="AI2694">
            <v>17331606</v>
          </cell>
          <cell r="AJ2694" t="str">
            <v>08</v>
          </cell>
          <cell r="AK2694" t="str">
            <v>07336610</v>
          </cell>
          <cell r="AL2694">
            <v>38695</v>
          </cell>
          <cell r="AM2694" t="str">
            <v>FEMME</v>
          </cell>
          <cell r="AN2694" t="str">
            <v>Marié(e)</v>
          </cell>
          <cell r="AO2694">
            <v>2</v>
          </cell>
          <cell r="AP2694" t="str">
            <v>8 éme Année</v>
          </cell>
          <cell r="AQ2694">
            <v>3</v>
          </cell>
          <cell r="AR2694">
            <v>1</v>
          </cell>
          <cell r="AS2694">
            <v>45973.25</v>
          </cell>
          <cell r="AT2694" t="str">
            <v>Horaire</v>
          </cell>
          <cell r="AU2694">
            <v>3.7149999999999999</v>
          </cell>
          <cell r="AV2694">
            <v>17</v>
          </cell>
          <cell r="AW2694" t="str">
            <v>00100</v>
          </cell>
          <cell r="AX2694" t="str">
            <v>00003520986</v>
          </cell>
          <cell r="AY2694">
            <v>45</v>
          </cell>
          <cell r="AZ2694" t="str">
            <v>LA POSTE</v>
          </cell>
          <cell r="BA2694" t="str">
            <v>17001000000352098645</v>
          </cell>
          <cell r="BB2694">
            <v>20</v>
          </cell>
          <cell r="BC2694" t="str">
            <v>EL AGBA</v>
          </cell>
          <cell r="BD2694" t="str">
            <v>TUNIS</v>
          </cell>
          <cell r="BG2694">
            <v>56737725</v>
          </cell>
          <cell r="BK2694" t="str">
            <v>A-P7 AR</v>
          </cell>
          <cell r="BL2694" t="str">
            <v>1.1</v>
          </cell>
          <cell r="BT2694">
            <v>277</v>
          </cell>
          <cell r="BU2694" t="str">
            <v>si</v>
          </cell>
        </row>
        <row r="2695">
          <cell r="B2695">
            <v>2755</v>
          </cell>
          <cell r="C2695" t="str">
            <v>Madame</v>
          </cell>
          <cell r="D2695" t="str">
            <v>EL FADHLIA OUARDA</v>
          </cell>
          <cell r="E2695" t="str">
            <v>SAGE Tunisia</v>
          </cell>
          <cell r="F2695" t="str">
            <v>PRODUCTION</v>
          </cell>
          <cell r="G2695" t="str">
            <v>Couturière</v>
          </cell>
          <cell r="H2695" t="str">
            <v>P6 AV</v>
          </cell>
          <cell r="I2695" t="str">
            <v>ANIS SBOURI</v>
          </cell>
          <cell r="J2695" t="str">
            <v>A</v>
          </cell>
          <cell r="K2695" t="str">
            <v>DIRECTS</v>
          </cell>
          <cell r="L2695" t="str">
            <v>Variable cost at standard</v>
          </cell>
          <cell r="M2695" t="str">
            <v>Couturière</v>
          </cell>
          <cell r="N2695">
            <v>45608</v>
          </cell>
          <cell r="P2695">
            <v>-34</v>
          </cell>
          <cell r="Q2695">
            <v>45680</v>
          </cell>
          <cell r="R2695" t="str">
            <v>maladie</v>
          </cell>
          <cell r="T2695" t="str">
            <v>CDD</v>
          </cell>
          <cell r="U2695" t="str">
            <v>Contractuel</v>
          </cell>
          <cell r="V2695">
            <v>45658</v>
          </cell>
          <cell r="W2695">
            <v>45688</v>
          </cell>
          <cell r="Z2695">
            <v>45608</v>
          </cell>
          <cell r="AA2695">
            <v>11</v>
          </cell>
          <cell r="AB2695">
            <v>2024</v>
          </cell>
          <cell r="AC2695">
            <v>2028</v>
          </cell>
          <cell r="AD2695">
            <v>0.31666666666666665</v>
          </cell>
          <cell r="AE2695" t="str">
            <v>&lt; 1</v>
          </cell>
          <cell r="AF2695">
            <v>28221</v>
          </cell>
          <cell r="AG2695">
            <v>47.947945205479449</v>
          </cell>
          <cell r="AH2695" t="str">
            <v>&gt;45&lt; 55</v>
          </cell>
          <cell r="AI2695">
            <v>11996858</v>
          </cell>
          <cell r="AJ2695" t="str">
            <v>09</v>
          </cell>
          <cell r="AK2695" t="str">
            <v>07292461</v>
          </cell>
          <cell r="AL2695">
            <v>39142</v>
          </cell>
          <cell r="AM2695" t="str">
            <v>FEMME</v>
          </cell>
          <cell r="AN2695" t="str">
            <v>Marié(e)</v>
          </cell>
          <cell r="AO2695">
            <v>3</v>
          </cell>
          <cell r="AP2695" t="str">
            <v>6 éme Année</v>
          </cell>
          <cell r="AQ2695">
            <v>3</v>
          </cell>
          <cell r="AR2695">
            <v>1</v>
          </cell>
          <cell r="AS2695">
            <v>45973.25</v>
          </cell>
          <cell r="AT2695" t="str">
            <v>Horaire</v>
          </cell>
          <cell r="AU2695">
            <v>3.7149999999999999</v>
          </cell>
          <cell r="AV2695">
            <v>17</v>
          </cell>
          <cell r="AW2695" t="str">
            <v>00100</v>
          </cell>
          <cell r="AX2695" t="str">
            <v>00002673252</v>
          </cell>
          <cell r="AY2695" t="str">
            <v>04</v>
          </cell>
          <cell r="AZ2695" t="str">
            <v>LA POSTE</v>
          </cell>
          <cell r="BA2695" t="str">
            <v>17001000000267325204</v>
          </cell>
          <cell r="BB2695">
            <v>20</v>
          </cell>
          <cell r="BC2695" t="str">
            <v>RUE UTIQUE DOUAR HICHER</v>
          </cell>
          <cell r="BD2695" t="str">
            <v>MANOUBA</v>
          </cell>
          <cell r="BG2695">
            <v>24046312</v>
          </cell>
          <cell r="BK2695" t="str">
            <v>A-P6 AV</v>
          </cell>
          <cell r="BL2695" t="str">
            <v>1.1</v>
          </cell>
          <cell r="BU2695" t="str">
            <v>non-Actif</v>
          </cell>
        </row>
        <row r="2696">
          <cell r="B2696">
            <v>2756</v>
          </cell>
          <cell r="C2696" t="str">
            <v>Madame</v>
          </cell>
          <cell r="D2696" t="str">
            <v>HBIBI SAIIDA</v>
          </cell>
          <cell r="E2696" t="str">
            <v>SAGE Tunisia</v>
          </cell>
          <cell r="F2696" t="str">
            <v>PRODUCTION</v>
          </cell>
          <cell r="G2696" t="str">
            <v>Prép CAMPO</v>
          </cell>
          <cell r="H2696" t="str">
            <v>P6 AR</v>
          </cell>
          <cell r="I2696" t="str">
            <v>MOHAMED AMINE</v>
          </cell>
          <cell r="J2696" t="str">
            <v>A</v>
          </cell>
          <cell r="K2696" t="str">
            <v>DIRECTS</v>
          </cell>
          <cell r="L2696" t="str">
            <v>Variable cost at standard</v>
          </cell>
          <cell r="M2696" t="str">
            <v>Prép CAMPO</v>
          </cell>
          <cell r="N2696">
            <v>45608</v>
          </cell>
          <cell r="P2696">
            <v>-65</v>
          </cell>
          <cell r="Q2696">
            <v>45658</v>
          </cell>
          <cell r="R2696" t="str">
            <v>familiale</v>
          </cell>
          <cell r="T2696" t="str">
            <v>CDD</v>
          </cell>
          <cell r="U2696" t="str">
            <v>Contractuel</v>
          </cell>
          <cell r="V2696">
            <v>45608</v>
          </cell>
          <cell r="W2696">
            <v>45657</v>
          </cell>
          <cell r="Z2696">
            <v>45608</v>
          </cell>
          <cell r="AA2696">
            <v>11</v>
          </cell>
          <cell r="AB2696">
            <v>2024</v>
          </cell>
          <cell r="AC2696">
            <v>2028</v>
          </cell>
          <cell r="AD2696">
            <v>0.31666666666666665</v>
          </cell>
          <cell r="AE2696" t="str">
            <v>&lt; 1</v>
          </cell>
          <cell r="AF2696">
            <v>33196</v>
          </cell>
          <cell r="AG2696">
            <v>34.317808219178083</v>
          </cell>
          <cell r="AH2696" t="str">
            <v>&gt;25&lt; 35</v>
          </cell>
          <cell r="AI2696">
            <v>16442634</v>
          </cell>
          <cell r="AJ2696" t="str">
            <v>00</v>
          </cell>
          <cell r="AK2696" t="str">
            <v>09508515</v>
          </cell>
          <cell r="AL2696">
            <v>40031</v>
          </cell>
          <cell r="AM2696" t="str">
            <v>FEMME</v>
          </cell>
          <cell r="AN2696" t="str">
            <v>Marié(e)</v>
          </cell>
          <cell r="AO2696">
            <v>2</v>
          </cell>
          <cell r="AP2696" t="str">
            <v>7 éme Année</v>
          </cell>
          <cell r="AQ2696">
            <v>3</v>
          </cell>
          <cell r="AR2696">
            <v>1</v>
          </cell>
          <cell r="AS2696">
            <v>45973.25</v>
          </cell>
          <cell r="AT2696" t="str">
            <v>Horaire</v>
          </cell>
          <cell r="AU2696">
            <v>3.7149999999999999</v>
          </cell>
          <cell r="AV2696">
            <v>17</v>
          </cell>
          <cell r="AW2696" t="str">
            <v>00100</v>
          </cell>
          <cell r="AX2696" t="str">
            <v>00003516252</v>
          </cell>
          <cell r="AY2696">
            <v>85</v>
          </cell>
          <cell r="AZ2696" t="str">
            <v>LA POSTE</v>
          </cell>
          <cell r="BA2696" t="str">
            <v>17001000000351625285</v>
          </cell>
          <cell r="BB2696">
            <v>20</v>
          </cell>
          <cell r="BC2696" t="str">
            <v>EL AGBA</v>
          </cell>
          <cell r="BD2696" t="str">
            <v>TUNIS</v>
          </cell>
          <cell r="BG2696">
            <v>99328341</v>
          </cell>
          <cell r="BK2696" t="str">
            <v>CAMPO A</v>
          </cell>
          <cell r="BL2696" t="str">
            <v>1.1</v>
          </cell>
          <cell r="BU2696" t="str">
            <v>non-Actif</v>
          </cell>
        </row>
        <row r="2697">
          <cell r="B2697">
            <v>2757</v>
          </cell>
          <cell r="C2697" t="str">
            <v>Madame</v>
          </cell>
          <cell r="D2697" t="str">
            <v>RIAHI RAFIKA</v>
          </cell>
          <cell r="E2697" t="str">
            <v>SAGE Tunisia</v>
          </cell>
          <cell r="F2697" t="str">
            <v>PRODUCTION</v>
          </cell>
          <cell r="G2697" t="str">
            <v>Couturière</v>
          </cell>
          <cell r="H2697" t="str">
            <v>P6 AV</v>
          </cell>
          <cell r="I2697" t="str">
            <v>ANIS SBOURI</v>
          </cell>
          <cell r="J2697" t="str">
            <v>A</v>
          </cell>
          <cell r="K2697" t="str">
            <v>DIRECTS</v>
          </cell>
          <cell r="L2697" t="str">
            <v>Variable cost at standard</v>
          </cell>
          <cell r="M2697" t="str">
            <v>Couturière</v>
          </cell>
          <cell r="N2697">
            <v>45608</v>
          </cell>
          <cell r="P2697">
            <v>-6</v>
          </cell>
          <cell r="T2697" t="str">
            <v>CDD</v>
          </cell>
          <cell r="U2697" t="str">
            <v>Contractuel</v>
          </cell>
          <cell r="V2697">
            <v>45689</v>
          </cell>
          <cell r="W2697">
            <v>45716</v>
          </cell>
          <cell r="Z2697">
            <v>45608</v>
          </cell>
          <cell r="AA2697">
            <v>11</v>
          </cell>
          <cell r="AB2697">
            <v>2024</v>
          </cell>
          <cell r="AC2697">
            <v>2028</v>
          </cell>
          <cell r="AD2697">
            <v>0.31666666666666665</v>
          </cell>
          <cell r="AE2697" t="str">
            <v>&lt; 1</v>
          </cell>
          <cell r="AF2697">
            <v>28113</v>
          </cell>
          <cell r="AG2697">
            <v>48.243835616438353</v>
          </cell>
          <cell r="AH2697" t="str">
            <v>&gt;45&lt; 55</v>
          </cell>
          <cell r="AI2697">
            <v>12254938</v>
          </cell>
          <cell r="AJ2697" t="str">
            <v>06</v>
          </cell>
          <cell r="AK2697" t="str">
            <v>07318578</v>
          </cell>
          <cell r="AL2697">
            <v>45531</v>
          </cell>
          <cell r="AM2697" t="str">
            <v>FEMME</v>
          </cell>
          <cell r="AN2697" t="str">
            <v>Marié(e)</v>
          </cell>
          <cell r="AO2697">
            <v>3</v>
          </cell>
          <cell r="AP2697" t="str">
            <v>6 éme Année</v>
          </cell>
          <cell r="AQ2697">
            <v>3</v>
          </cell>
          <cell r="AR2697">
            <v>1</v>
          </cell>
          <cell r="AS2697">
            <v>45973.25</v>
          </cell>
          <cell r="AT2697" t="str">
            <v>Horaire</v>
          </cell>
          <cell r="AU2697">
            <v>3.7149999999999999</v>
          </cell>
          <cell r="AV2697">
            <v>17</v>
          </cell>
          <cell r="AW2697" t="str">
            <v>00100</v>
          </cell>
          <cell r="AX2697" t="str">
            <v>00003515539</v>
          </cell>
          <cell r="AY2697">
            <v>90</v>
          </cell>
          <cell r="AZ2697" t="str">
            <v>LA POSTE</v>
          </cell>
          <cell r="BA2697" t="str">
            <v>17001000000351553990</v>
          </cell>
          <cell r="BB2697">
            <v>20</v>
          </cell>
          <cell r="BC2697" t="str">
            <v>SIDI HASSINE</v>
          </cell>
          <cell r="BD2697" t="str">
            <v>TUNIS</v>
          </cell>
          <cell r="BG2697">
            <v>22054233</v>
          </cell>
          <cell r="BH2697">
            <v>26273439</v>
          </cell>
          <cell r="BK2697" t="str">
            <v>A-P6 AV</v>
          </cell>
          <cell r="BL2697" t="str">
            <v>1.1</v>
          </cell>
          <cell r="BT2697">
            <v>1024</v>
          </cell>
          <cell r="BU2697" t="str">
            <v>si</v>
          </cell>
        </row>
        <row r="2698">
          <cell r="B2698">
            <v>2758</v>
          </cell>
          <cell r="C2698" t="str">
            <v>Madame</v>
          </cell>
          <cell r="D2698" t="str">
            <v>MBAREK DORSAF</v>
          </cell>
          <cell r="E2698" t="str">
            <v>SAGE Tunisia</v>
          </cell>
          <cell r="F2698" t="str">
            <v>PRODUCTION</v>
          </cell>
          <cell r="G2698" t="str">
            <v>Contrôle qualité</v>
          </cell>
          <cell r="H2698" t="str">
            <v>P6 AV</v>
          </cell>
          <cell r="I2698" t="str">
            <v>ANIS SBOURI</v>
          </cell>
          <cell r="J2698" t="str">
            <v>A</v>
          </cell>
          <cell r="K2698" t="str">
            <v>INDIRECTS</v>
          </cell>
          <cell r="L2698" t="str">
            <v>Variable cost at standard</v>
          </cell>
          <cell r="M2698" t="str">
            <v>Contrôle qualité</v>
          </cell>
          <cell r="N2698">
            <v>45610</v>
          </cell>
          <cell r="P2698">
            <v>-6</v>
          </cell>
          <cell r="T2698" t="str">
            <v>CDD</v>
          </cell>
          <cell r="U2698" t="str">
            <v>Contractuel</v>
          </cell>
          <cell r="V2698">
            <v>45689</v>
          </cell>
          <cell r="W2698">
            <v>45716</v>
          </cell>
          <cell r="Z2698">
            <v>45610</v>
          </cell>
          <cell r="AA2698">
            <v>11</v>
          </cell>
          <cell r="AB2698">
            <v>2024</v>
          </cell>
          <cell r="AC2698">
            <v>2028</v>
          </cell>
          <cell r="AD2698">
            <v>0.31111111111111112</v>
          </cell>
          <cell r="AE2698" t="str">
            <v>&lt; 1</v>
          </cell>
          <cell r="AF2698">
            <v>36702</v>
          </cell>
          <cell r="AG2698">
            <v>24.712328767123289</v>
          </cell>
          <cell r="AH2698" t="str">
            <v>&lt; 25</v>
          </cell>
          <cell r="AK2698" t="str">
            <v>14362157</v>
          </cell>
          <cell r="AL2698">
            <v>43362</v>
          </cell>
          <cell r="AM2698" t="str">
            <v>FEMME</v>
          </cell>
          <cell r="AN2698" t="str">
            <v>Célibataire</v>
          </cell>
          <cell r="AP2698" t="str">
            <v>BAC</v>
          </cell>
          <cell r="AQ2698">
            <v>3</v>
          </cell>
          <cell r="AR2698">
            <v>1</v>
          </cell>
          <cell r="AS2698">
            <v>45975.25</v>
          </cell>
          <cell r="AT2698" t="str">
            <v>Horaire</v>
          </cell>
          <cell r="AU2698">
            <v>3.8780000000000001</v>
          </cell>
          <cell r="AV2698">
            <v>17</v>
          </cell>
          <cell r="AW2698" t="str">
            <v>00100</v>
          </cell>
          <cell r="AX2698" t="str">
            <v>00003032042</v>
          </cell>
          <cell r="AY2698">
            <v>43</v>
          </cell>
          <cell r="AZ2698" t="str">
            <v>LA POSTE</v>
          </cell>
          <cell r="BA2698" t="str">
            <v>17001000000303204243</v>
          </cell>
          <cell r="BB2698">
            <v>20</v>
          </cell>
          <cell r="BC2698" t="str">
            <v>RUE MOUADH IBN JABAL DAOUAR HICHER</v>
          </cell>
          <cell r="BD2698" t="str">
            <v>MANOUBA</v>
          </cell>
          <cell r="BG2698">
            <v>51334024</v>
          </cell>
          <cell r="BK2698" t="str">
            <v>A-P6 AV</v>
          </cell>
          <cell r="BL2698" t="str">
            <v>1.3</v>
          </cell>
          <cell r="BT2698">
            <v>1027</v>
          </cell>
          <cell r="BU2698" t="str">
            <v>si</v>
          </cell>
        </row>
        <row r="2699">
          <cell r="B2699">
            <v>2759</v>
          </cell>
          <cell r="C2699" t="str">
            <v>Madame</v>
          </cell>
          <cell r="D2699" t="str">
            <v>BOUKADI MONIA</v>
          </cell>
          <cell r="E2699" t="str">
            <v>SAGE Tunisia</v>
          </cell>
          <cell r="F2699" t="str">
            <v>QUALITE</v>
          </cell>
          <cell r="G2699" t="str">
            <v>Fire W</v>
          </cell>
          <cell r="H2699" t="str">
            <v>P6 AV</v>
          </cell>
          <cell r="I2699" t="str">
            <v>Malek weslati</v>
          </cell>
          <cell r="J2699" t="str">
            <v>A</v>
          </cell>
          <cell r="K2699" t="str">
            <v>INDIRECTS</v>
          </cell>
          <cell r="L2699" t="str">
            <v>Variable cost at standard</v>
          </cell>
          <cell r="M2699" t="str">
            <v>Fire W</v>
          </cell>
          <cell r="N2699">
            <v>45610</v>
          </cell>
          <cell r="P2699">
            <v>25</v>
          </cell>
          <cell r="T2699" t="str">
            <v>CDD</v>
          </cell>
          <cell r="U2699" t="str">
            <v>Contractuel</v>
          </cell>
          <cell r="V2699">
            <v>45689</v>
          </cell>
          <cell r="W2699">
            <v>45747</v>
          </cell>
          <cell r="Z2699">
            <v>45610</v>
          </cell>
          <cell r="AA2699">
            <v>11</v>
          </cell>
          <cell r="AB2699">
            <v>2024</v>
          </cell>
          <cell r="AC2699">
            <v>2028</v>
          </cell>
          <cell r="AD2699">
            <v>0.31111111111111112</v>
          </cell>
          <cell r="AE2699" t="str">
            <v>&lt; 1</v>
          </cell>
          <cell r="AF2699">
            <v>33765</v>
          </cell>
          <cell r="AG2699">
            <v>32.758904109589039</v>
          </cell>
          <cell r="AH2699" t="str">
            <v>&gt;25&lt; 35</v>
          </cell>
          <cell r="AK2699" t="str">
            <v>13224474</v>
          </cell>
          <cell r="AL2699">
            <v>42970</v>
          </cell>
          <cell r="AM2699" t="str">
            <v>FEMME</v>
          </cell>
          <cell r="AN2699" t="str">
            <v>Marié(e)</v>
          </cell>
          <cell r="AP2699" t="str">
            <v>BAC+Licence En Agroalimentaire</v>
          </cell>
          <cell r="AQ2699">
            <v>3</v>
          </cell>
          <cell r="AR2699">
            <v>1</v>
          </cell>
          <cell r="AS2699">
            <v>45975.25</v>
          </cell>
          <cell r="AT2699" t="str">
            <v>Horaire</v>
          </cell>
          <cell r="AU2699">
            <v>3.8780000000000001</v>
          </cell>
          <cell r="AV2699">
            <v>17</v>
          </cell>
          <cell r="AW2699">
            <v>70600</v>
          </cell>
          <cell r="AX2699" t="str">
            <v>00002529002</v>
          </cell>
          <cell r="AY2699">
            <v>31</v>
          </cell>
          <cell r="AZ2699" t="str">
            <v>LA POSTE</v>
          </cell>
          <cell r="BA2699" t="str">
            <v>17706000000252900231</v>
          </cell>
          <cell r="BB2699">
            <v>20</v>
          </cell>
          <cell r="BC2699" t="str">
            <v>DENDEN</v>
          </cell>
          <cell r="BD2699" t="str">
            <v>MANOUBA</v>
          </cell>
          <cell r="BG2699">
            <v>26702919</v>
          </cell>
          <cell r="BK2699" t="str">
            <v>A-P6 AV</v>
          </cell>
          <cell r="BL2699" t="str">
            <v>1.3</v>
          </cell>
          <cell r="BT2699">
            <v>1028</v>
          </cell>
          <cell r="BU2699" t="str">
            <v>si</v>
          </cell>
        </row>
        <row r="2700">
          <cell r="B2700">
            <v>2760</v>
          </cell>
          <cell r="C2700" t="str">
            <v>Madame</v>
          </cell>
          <cell r="D2700" t="str">
            <v>BJEOUI GHOFRANE</v>
          </cell>
          <cell r="E2700" t="str">
            <v>SAGE Tunisia</v>
          </cell>
          <cell r="F2700" t="str">
            <v>PRODUCTION</v>
          </cell>
          <cell r="G2700" t="str">
            <v>Prép CAMPO</v>
          </cell>
          <cell r="H2700" t="str">
            <v>P6 AR</v>
          </cell>
          <cell r="I2700" t="str">
            <v>MOHAMED MAALAOUI</v>
          </cell>
          <cell r="J2700" t="str">
            <v>B</v>
          </cell>
          <cell r="K2700" t="str">
            <v>DIRECTS</v>
          </cell>
          <cell r="L2700" t="str">
            <v>Variable cost at standard</v>
          </cell>
          <cell r="M2700" t="str">
            <v>Prép CAMPO</v>
          </cell>
          <cell r="N2700">
            <v>45610</v>
          </cell>
          <cell r="P2700">
            <v>-6</v>
          </cell>
          <cell r="T2700" t="str">
            <v>CDD</v>
          </cell>
          <cell r="U2700" t="str">
            <v>Contractuel</v>
          </cell>
          <cell r="V2700">
            <v>45689</v>
          </cell>
          <cell r="W2700">
            <v>45716</v>
          </cell>
          <cell r="Z2700">
            <v>45610</v>
          </cell>
          <cell r="AA2700">
            <v>11</v>
          </cell>
          <cell r="AB2700">
            <v>2024</v>
          </cell>
          <cell r="AC2700">
            <v>2028</v>
          </cell>
          <cell r="AD2700">
            <v>0.31111111111111112</v>
          </cell>
          <cell r="AE2700" t="str">
            <v>&lt; 1</v>
          </cell>
          <cell r="AF2700">
            <v>34852</v>
          </cell>
          <cell r="AG2700">
            <v>29.780821917808218</v>
          </cell>
          <cell r="AH2700" t="str">
            <v>&gt;25&lt; 35</v>
          </cell>
          <cell r="AI2700">
            <v>16629370</v>
          </cell>
          <cell r="AJ2700" t="str">
            <v>00</v>
          </cell>
          <cell r="AK2700" t="str">
            <v>09196995</v>
          </cell>
          <cell r="AL2700">
            <v>41704</v>
          </cell>
          <cell r="AM2700" t="str">
            <v>FEMME</v>
          </cell>
          <cell r="AN2700" t="str">
            <v>Marié(e)</v>
          </cell>
          <cell r="AO2700">
            <v>1</v>
          </cell>
          <cell r="AP2700" t="str">
            <v xml:space="preserve">2 éme Année </v>
          </cell>
          <cell r="AQ2700">
            <v>3</v>
          </cell>
          <cell r="AR2700">
            <v>1</v>
          </cell>
          <cell r="AS2700">
            <v>45975.25</v>
          </cell>
          <cell r="AT2700" t="str">
            <v>Horaire</v>
          </cell>
          <cell r="AU2700">
            <v>3.7149999999999999</v>
          </cell>
          <cell r="AV2700">
            <v>17</v>
          </cell>
          <cell r="AW2700" t="str">
            <v>00100</v>
          </cell>
          <cell r="AX2700" t="str">
            <v>00002557755</v>
          </cell>
          <cell r="AY2700">
            <v>11</v>
          </cell>
          <cell r="AZ2700" t="str">
            <v>LA POSTE</v>
          </cell>
          <cell r="BA2700" t="str">
            <v>17001000000255775511</v>
          </cell>
          <cell r="BB2700">
            <v>20</v>
          </cell>
          <cell r="BC2700" t="str">
            <v>DAOUAR HICHER</v>
          </cell>
          <cell r="BD2700" t="str">
            <v>MANOUBA</v>
          </cell>
          <cell r="BG2700">
            <v>21661357</v>
          </cell>
          <cell r="BK2700" t="str">
            <v>CAMPO C</v>
          </cell>
          <cell r="BL2700" t="str">
            <v>1.1</v>
          </cell>
          <cell r="BU2700" t="str">
            <v>si</v>
          </cell>
        </row>
        <row r="2701">
          <cell r="B2701">
            <v>2761</v>
          </cell>
          <cell r="C2701" t="str">
            <v>Madame</v>
          </cell>
          <cell r="D2701" t="str">
            <v>ABID AZIZA</v>
          </cell>
          <cell r="E2701" t="str">
            <v>SAGE Tunisia</v>
          </cell>
          <cell r="F2701" t="str">
            <v>PRODUCTION</v>
          </cell>
          <cell r="G2701" t="str">
            <v>Prép CAMPO</v>
          </cell>
          <cell r="H2701" t="str">
            <v>P6 AV</v>
          </cell>
          <cell r="I2701" t="str">
            <v>MOHAMED MAALAOUI</v>
          </cell>
          <cell r="J2701" t="str">
            <v>B</v>
          </cell>
          <cell r="K2701" t="str">
            <v>DIRECTS</v>
          </cell>
          <cell r="L2701" t="str">
            <v>Variable cost at standard</v>
          </cell>
          <cell r="M2701" t="str">
            <v>Prép CAMPO</v>
          </cell>
          <cell r="N2701">
            <v>45610</v>
          </cell>
          <cell r="P2701">
            <v>-6</v>
          </cell>
          <cell r="T2701" t="str">
            <v>CDD</v>
          </cell>
          <cell r="U2701" t="str">
            <v>Contractuel</v>
          </cell>
          <cell r="V2701">
            <v>45689</v>
          </cell>
          <cell r="W2701">
            <v>45716</v>
          </cell>
          <cell r="Z2701">
            <v>45610</v>
          </cell>
          <cell r="AA2701">
            <v>11</v>
          </cell>
          <cell r="AB2701">
            <v>2024</v>
          </cell>
          <cell r="AC2701">
            <v>2028</v>
          </cell>
          <cell r="AD2701">
            <v>0.31111111111111112</v>
          </cell>
          <cell r="AE2701" t="str">
            <v>&lt; 1</v>
          </cell>
          <cell r="AF2701">
            <v>38466</v>
          </cell>
          <cell r="AG2701">
            <v>19.87945205479452</v>
          </cell>
          <cell r="AH2701" t="str">
            <v>&lt; 25</v>
          </cell>
          <cell r="AK2701" t="str">
            <v>13042492</v>
          </cell>
          <cell r="AL2701">
            <v>45104</v>
          </cell>
          <cell r="AM2701" t="str">
            <v>FEMME</v>
          </cell>
          <cell r="AN2701" t="str">
            <v>Célibataire</v>
          </cell>
          <cell r="AP2701" t="str">
            <v>9 éme Année+Formation Couture</v>
          </cell>
          <cell r="AQ2701">
            <v>3</v>
          </cell>
          <cell r="AR2701">
            <v>1</v>
          </cell>
          <cell r="AS2701">
            <v>45975.25</v>
          </cell>
          <cell r="AT2701" t="str">
            <v>Horaire</v>
          </cell>
          <cell r="AU2701">
            <v>3.7149999999999999</v>
          </cell>
          <cell r="AV2701">
            <v>17</v>
          </cell>
          <cell r="AW2701">
            <v>53594</v>
          </cell>
          <cell r="AX2701" t="str">
            <v>01728795937</v>
          </cell>
          <cell r="AY2701" t="str">
            <v>09</v>
          </cell>
          <cell r="AZ2701" t="str">
            <v>LA POSTE</v>
          </cell>
          <cell r="BA2701" t="str">
            <v>17535940172879593709</v>
          </cell>
          <cell r="BB2701">
            <v>20</v>
          </cell>
          <cell r="BC2701" t="str">
            <v>CITE KORBI ZAHROUNI</v>
          </cell>
          <cell r="BD2701" t="str">
            <v>TUNIS</v>
          </cell>
          <cell r="BG2701">
            <v>25048162</v>
          </cell>
          <cell r="BK2701" t="str">
            <v>CAMPO C</v>
          </cell>
          <cell r="BL2701" t="str">
            <v>1.1</v>
          </cell>
          <cell r="BU2701" t="str">
            <v>si</v>
          </cell>
        </row>
        <row r="2702">
          <cell r="B2702">
            <v>2762</v>
          </cell>
          <cell r="C2702" t="str">
            <v>Madame</v>
          </cell>
          <cell r="D2702" t="str">
            <v>BOUTHOURI SALSBIL</v>
          </cell>
          <cell r="E2702" t="str">
            <v>SAGE Tunisia</v>
          </cell>
          <cell r="F2702" t="str">
            <v>PRODUCTION</v>
          </cell>
          <cell r="G2702" t="str">
            <v>Couturière</v>
          </cell>
          <cell r="H2702" t="str">
            <v>P7 AR</v>
          </cell>
          <cell r="I2702" t="str">
            <v>FOUED HOMRANI</v>
          </cell>
          <cell r="J2702" t="str">
            <v>A</v>
          </cell>
          <cell r="K2702" t="str">
            <v>DIRECTS</v>
          </cell>
          <cell r="L2702" t="str">
            <v>Variable cost at standard</v>
          </cell>
          <cell r="M2702" t="str">
            <v>Couturière</v>
          </cell>
          <cell r="N2702">
            <v>45609</v>
          </cell>
          <cell r="P2702">
            <v>-34</v>
          </cell>
          <cell r="Q2702">
            <v>45682</v>
          </cell>
          <cell r="R2702" t="str">
            <v>maladie</v>
          </cell>
          <cell r="T2702" t="str">
            <v>CDD</v>
          </cell>
          <cell r="U2702" t="str">
            <v>Contractuel</v>
          </cell>
          <cell r="V2702">
            <v>45658</v>
          </cell>
          <cell r="W2702">
            <v>45688</v>
          </cell>
          <cell r="Z2702">
            <v>45609</v>
          </cell>
          <cell r="AA2702">
            <v>11</v>
          </cell>
          <cell r="AB2702">
            <v>2024</v>
          </cell>
          <cell r="AC2702">
            <v>2028</v>
          </cell>
          <cell r="AD2702">
            <v>0.31388888888888888</v>
          </cell>
          <cell r="AE2702" t="str">
            <v>&lt; 1</v>
          </cell>
          <cell r="AF2702">
            <v>37952</v>
          </cell>
          <cell r="AG2702">
            <v>21.287671232876711</v>
          </cell>
          <cell r="AH2702" t="str">
            <v>&lt; 25</v>
          </cell>
          <cell r="AI2702">
            <v>17671586</v>
          </cell>
          <cell r="AJ2702" t="str">
            <v>01</v>
          </cell>
          <cell r="AK2702" t="str">
            <v>11669240</v>
          </cell>
          <cell r="AL2702">
            <v>43554</v>
          </cell>
          <cell r="AM2702" t="str">
            <v>FEMME</v>
          </cell>
          <cell r="AN2702" t="str">
            <v>Célibataire</v>
          </cell>
          <cell r="AQ2702">
            <v>3</v>
          </cell>
          <cell r="AR2702">
            <v>1</v>
          </cell>
          <cell r="AS2702">
            <v>45974.25</v>
          </cell>
          <cell r="AT2702" t="str">
            <v>Horaire</v>
          </cell>
          <cell r="AU2702">
            <v>3.7149999999999999</v>
          </cell>
          <cell r="AV2702">
            <v>20</v>
          </cell>
          <cell r="AW2702" t="str">
            <v>01010</v>
          </cell>
          <cell r="AX2702">
            <v>22200896478</v>
          </cell>
          <cell r="AY2702">
            <v>19</v>
          </cell>
          <cell r="AZ2702" t="str">
            <v>BTK</v>
          </cell>
          <cell r="BA2702" t="str">
            <v>20010102220089647819</v>
          </cell>
          <cell r="BB2702">
            <v>20</v>
          </cell>
          <cell r="BC2702" t="str">
            <v>23 RUE ALI DOUAAJI CITE MESTIRI SIDI HASSINE</v>
          </cell>
          <cell r="BD2702" t="str">
            <v>MANOUBA</v>
          </cell>
          <cell r="BK2702" t="str">
            <v>A-P7 AR</v>
          </cell>
          <cell r="BL2702" t="str">
            <v>1.1</v>
          </cell>
          <cell r="BU2702" t="str">
            <v>non-Actif</v>
          </cell>
        </row>
        <row r="2703">
          <cell r="B2703">
            <v>2763</v>
          </cell>
          <cell r="C2703" t="str">
            <v>Madame</v>
          </cell>
          <cell r="D2703" t="str">
            <v>ABDELLAOUI IBTISSEM</v>
          </cell>
          <cell r="E2703" t="str">
            <v>SAGE Tunisia</v>
          </cell>
          <cell r="F2703" t="str">
            <v>PRODUCTION</v>
          </cell>
          <cell r="G2703" t="str">
            <v>Contrôle qualité</v>
          </cell>
          <cell r="H2703" t="str">
            <v>Panda</v>
          </cell>
          <cell r="I2703" t="str">
            <v>HASNA NASRAOUI</v>
          </cell>
          <cell r="J2703" t="str">
            <v>A</v>
          </cell>
          <cell r="K2703" t="str">
            <v>INDIRECTS</v>
          </cell>
          <cell r="L2703" t="str">
            <v>Variable cost at standard</v>
          </cell>
          <cell r="M2703" t="str">
            <v>Contrôle qualité</v>
          </cell>
          <cell r="N2703">
            <v>45610</v>
          </cell>
          <cell r="P2703">
            <v>-6</v>
          </cell>
          <cell r="T2703" t="str">
            <v>CDD</v>
          </cell>
          <cell r="U2703" t="str">
            <v>Contractuel</v>
          </cell>
          <cell r="V2703">
            <v>45689</v>
          </cell>
          <cell r="W2703">
            <v>45716</v>
          </cell>
          <cell r="Z2703">
            <v>45610</v>
          </cell>
          <cell r="AA2703">
            <v>11</v>
          </cell>
          <cell r="AB2703">
            <v>2024</v>
          </cell>
          <cell r="AC2703">
            <v>2028</v>
          </cell>
          <cell r="AD2703">
            <v>0.31111111111111112</v>
          </cell>
          <cell r="AE2703" t="str">
            <v>&lt; 1</v>
          </cell>
          <cell r="AF2703">
            <v>35989</v>
          </cell>
          <cell r="AG2703">
            <v>26.665753424657535</v>
          </cell>
          <cell r="AH2703" t="str">
            <v>&gt;25&lt; 35</v>
          </cell>
          <cell r="AK2703" t="str">
            <v>10017496</v>
          </cell>
          <cell r="AL2703">
            <v>42663</v>
          </cell>
          <cell r="AM2703" t="str">
            <v>FEMME</v>
          </cell>
          <cell r="AN2703" t="str">
            <v>Célibataire</v>
          </cell>
          <cell r="AQ2703">
            <v>3</v>
          </cell>
          <cell r="AR2703">
            <v>1</v>
          </cell>
          <cell r="AS2703">
            <v>45975.25</v>
          </cell>
          <cell r="AT2703" t="str">
            <v>Horaire</v>
          </cell>
          <cell r="AU2703">
            <v>3.8780000000000001</v>
          </cell>
          <cell r="AV2703">
            <v>25</v>
          </cell>
          <cell r="AW2703">
            <v>14200</v>
          </cell>
          <cell r="AX2703" t="str">
            <v>00001058789</v>
          </cell>
          <cell r="AY2703">
            <v>13</v>
          </cell>
          <cell r="AZ2703" t="str">
            <v>ZITOUNA BANK</v>
          </cell>
          <cell r="BA2703" t="str">
            <v>25142000000105878913</v>
          </cell>
          <cell r="BB2703">
            <v>20</v>
          </cell>
          <cell r="BC2703" t="str">
            <v xml:space="preserve">N° 23 RUE 9 AVRIL CITE ENAJET CHEBBAOUE OUED ELIL </v>
          </cell>
          <cell r="BD2703" t="str">
            <v>MANOUBA</v>
          </cell>
          <cell r="BG2703">
            <v>90479537</v>
          </cell>
          <cell r="BK2703" t="str">
            <v>A-Panda</v>
          </cell>
          <cell r="BL2703" t="str">
            <v>1.3</v>
          </cell>
          <cell r="BT2703">
            <v>904</v>
          </cell>
          <cell r="BU2703" t="str">
            <v>si</v>
          </cell>
        </row>
        <row r="2704">
          <cell r="B2704">
            <v>2764</v>
          </cell>
          <cell r="C2704" t="str">
            <v>Madame</v>
          </cell>
          <cell r="D2704" t="str">
            <v>MEKNI SONIA</v>
          </cell>
          <cell r="E2704" t="str">
            <v>SAGE Tunisia</v>
          </cell>
          <cell r="F2704" t="str">
            <v>PRODUCTION</v>
          </cell>
          <cell r="G2704" t="str">
            <v>Contrôle qualité</v>
          </cell>
          <cell r="H2704" t="str">
            <v>P6 AV</v>
          </cell>
          <cell r="I2704" t="str">
            <v>ANIS SBOURI</v>
          </cell>
          <cell r="J2704" t="str">
            <v>A</v>
          </cell>
          <cell r="K2704" t="str">
            <v>INDIRECTS</v>
          </cell>
          <cell r="L2704" t="str">
            <v>Variable cost at standard</v>
          </cell>
          <cell r="M2704" t="str">
            <v>Contrôle qualité</v>
          </cell>
          <cell r="N2704">
            <v>45611</v>
          </cell>
          <cell r="P2704">
            <v>-6</v>
          </cell>
          <cell r="T2704" t="str">
            <v>CDD</v>
          </cell>
          <cell r="U2704" t="str">
            <v>Contractuel</v>
          </cell>
          <cell r="V2704">
            <v>45689</v>
          </cell>
          <cell r="W2704">
            <v>45716</v>
          </cell>
          <cell r="Z2704">
            <v>45611</v>
          </cell>
          <cell r="AA2704">
            <v>11</v>
          </cell>
          <cell r="AB2704">
            <v>2024</v>
          </cell>
          <cell r="AC2704">
            <v>2028</v>
          </cell>
          <cell r="AD2704">
            <v>0.30833333333333335</v>
          </cell>
          <cell r="AE2704" t="str">
            <v>&lt; 1</v>
          </cell>
          <cell r="AF2704">
            <v>35193</v>
          </cell>
          <cell r="AG2704">
            <v>28.846575342465755</v>
          </cell>
          <cell r="AH2704" t="str">
            <v>&gt;25&lt; 35</v>
          </cell>
          <cell r="AK2704" t="str">
            <v>14354891</v>
          </cell>
          <cell r="AL2704">
            <v>43847</v>
          </cell>
          <cell r="AM2704" t="str">
            <v>FEMME</v>
          </cell>
          <cell r="AN2704" t="str">
            <v>Célibataire</v>
          </cell>
          <cell r="AP2704" t="str">
            <v>BAC+BTS En Comptabilité</v>
          </cell>
          <cell r="AQ2704">
            <v>3</v>
          </cell>
          <cell r="AR2704">
            <v>1</v>
          </cell>
          <cell r="AS2704">
            <v>45976.25</v>
          </cell>
          <cell r="AT2704" t="str">
            <v>Horaire</v>
          </cell>
          <cell r="AU2704">
            <v>3.8780000000000001</v>
          </cell>
          <cell r="AV2704" t="str">
            <v>07</v>
          </cell>
          <cell r="AW2704" t="str">
            <v>00300</v>
          </cell>
          <cell r="AX2704" t="str">
            <v>09105599507</v>
          </cell>
          <cell r="AY2704">
            <v>57</v>
          </cell>
          <cell r="AZ2704" t="str">
            <v>AMEN BANK</v>
          </cell>
          <cell r="BA2704" t="str">
            <v>07003000910559950757</v>
          </cell>
          <cell r="BB2704">
            <v>20</v>
          </cell>
          <cell r="BC2704" t="str">
            <v xml:space="preserve">RUE 4740 CITE KHALED IBN EL WALID </v>
          </cell>
          <cell r="BD2704" t="str">
            <v>MANOUBA</v>
          </cell>
          <cell r="BG2704">
            <v>53750767</v>
          </cell>
          <cell r="BK2704" t="str">
            <v>A-P6 AV</v>
          </cell>
          <cell r="BL2704" t="str">
            <v>1.3</v>
          </cell>
          <cell r="BT2704">
            <v>1042</v>
          </cell>
          <cell r="BU2704" t="str">
            <v>si</v>
          </cell>
        </row>
        <row r="2705">
          <cell r="B2705">
            <v>2765</v>
          </cell>
          <cell r="C2705" t="str">
            <v>Madame</v>
          </cell>
          <cell r="D2705" t="str">
            <v>RIAHI KARIMA</v>
          </cell>
          <cell r="E2705" t="str">
            <v>SAGE Tunisia</v>
          </cell>
          <cell r="F2705" t="str">
            <v>PRODUCTION</v>
          </cell>
          <cell r="G2705" t="str">
            <v>Contrôle qualité</v>
          </cell>
          <cell r="H2705" t="str">
            <v>P7 AR</v>
          </cell>
          <cell r="I2705" t="str">
            <v>SAFA</v>
          </cell>
          <cell r="J2705" t="str">
            <v>A</v>
          </cell>
          <cell r="K2705" t="str">
            <v>INDIRECTS</v>
          </cell>
          <cell r="L2705" t="str">
            <v>Variable cost at standard</v>
          </cell>
          <cell r="M2705" t="str">
            <v>Contrôle qualité</v>
          </cell>
          <cell r="N2705">
            <v>45611</v>
          </cell>
          <cell r="P2705">
            <v>-65</v>
          </cell>
          <cell r="Q2705">
            <v>45635</v>
          </cell>
          <cell r="R2705" t="str">
            <v>comportement</v>
          </cell>
          <cell r="T2705" t="str">
            <v>CDD</v>
          </cell>
          <cell r="U2705" t="str">
            <v>Contractuel</v>
          </cell>
          <cell r="V2705">
            <v>45611</v>
          </cell>
          <cell r="W2705">
            <v>45657</v>
          </cell>
          <cell r="Z2705">
            <v>45611</v>
          </cell>
          <cell r="AA2705">
            <v>11</v>
          </cell>
          <cell r="AB2705">
            <v>2024</v>
          </cell>
          <cell r="AC2705">
            <v>2028</v>
          </cell>
          <cell r="AD2705">
            <v>0.30833333333333335</v>
          </cell>
          <cell r="AE2705" t="str">
            <v>&lt; 1</v>
          </cell>
          <cell r="AF2705">
            <v>37421</v>
          </cell>
          <cell r="AG2705">
            <v>22.742465753424657</v>
          </cell>
          <cell r="AH2705" t="str">
            <v>&lt; 25</v>
          </cell>
          <cell r="AK2705" t="str">
            <v>11677240</v>
          </cell>
          <cell r="AL2705">
            <v>44463</v>
          </cell>
          <cell r="AM2705" t="str">
            <v>FEMME</v>
          </cell>
          <cell r="AN2705" t="str">
            <v>Célibataire</v>
          </cell>
          <cell r="AP2705" t="str">
            <v>BAC+Formation Aide Soignante</v>
          </cell>
          <cell r="AQ2705">
            <v>3</v>
          </cell>
          <cell r="AR2705">
            <v>1</v>
          </cell>
          <cell r="AS2705">
            <v>45976.25</v>
          </cell>
          <cell r="AT2705" t="str">
            <v>Horaire</v>
          </cell>
          <cell r="AU2705">
            <v>3.8780000000000001</v>
          </cell>
          <cell r="AV2705">
            <v>17</v>
          </cell>
          <cell r="AW2705" t="str">
            <v>00100</v>
          </cell>
          <cell r="AX2705" t="str">
            <v>00003516357</v>
          </cell>
          <cell r="AY2705">
            <v>61</v>
          </cell>
          <cell r="AZ2705" t="str">
            <v>LA POSTE</v>
          </cell>
          <cell r="BA2705" t="str">
            <v>17001000000351635761</v>
          </cell>
          <cell r="BB2705">
            <v>20</v>
          </cell>
          <cell r="BC2705" t="str">
            <v>12 RUE 4267 EL AGBA</v>
          </cell>
          <cell r="BD2705" t="str">
            <v>TUNIS</v>
          </cell>
          <cell r="BG2705">
            <v>24608999</v>
          </cell>
          <cell r="BK2705" t="str">
            <v>A-P7 AR</v>
          </cell>
          <cell r="BL2705" t="str">
            <v>1.3</v>
          </cell>
          <cell r="BU2705" t="str">
            <v>non-Actif</v>
          </cell>
        </row>
        <row r="2706">
          <cell r="B2706">
            <v>2766</v>
          </cell>
          <cell r="C2706" t="str">
            <v>Madame</v>
          </cell>
          <cell r="D2706" t="str">
            <v>KAROUI IMEN</v>
          </cell>
          <cell r="E2706" t="str">
            <v>SAGE Tunisia</v>
          </cell>
          <cell r="F2706" t="str">
            <v>QUALITE</v>
          </cell>
          <cell r="G2706" t="str">
            <v>Fire W</v>
          </cell>
          <cell r="H2706" t="str">
            <v>P6 AV</v>
          </cell>
          <cell r="I2706" t="str">
            <v>Malek weslati</v>
          </cell>
          <cell r="J2706" t="str">
            <v>A</v>
          </cell>
          <cell r="K2706" t="str">
            <v>INDIRECTS</v>
          </cell>
          <cell r="L2706" t="str">
            <v>Variable cost at standard</v>
          </cell>
          <cell r="M2706" t="str">
            <v>Fire W</v>
          </cell>
          <cell r="N2706">
            <v>45611</v>
          </cell>
          <cell r="P2706">
            <v>-6</v>
          </cell>
          <cell r="T2706" t="str">
            <v>CDD</v>
          </cell>
          <cell r="U2706" t="str">
            <v>Contractuel</v>
          </cell>
          <cell r="V2706">
            <v>45689</v>
          </cell>
          <cell r="W2706">
            <v>45716</v>
          </cell>
          <cell r="Z2706">
            <v>45611</v>
          </cell>
          <cell r="AA2706">
            <v>11</v>
          </cell>
          <cell r="AB2706">
            <v>2024</v>
          </cell>
          <cell r="AC2706">
            <v>2028</v>
          </cell>
          <cell r="AD2706">
            <v>0.30833333333333335</v>
          </cell>
          <cell r="AE2706" t="str">
            <v>&lt; 1</v>
          </cell>
          <cell r="AF2706">
            <v>32723</v>
          </cell>
          <cell r="AG2706">
            <v>35.613698630136987</v>
          </cell>
          <cell r="AH2706" t="str">
            <v>&gt;35&lt; 45</v>
          </cell>
          <cell r="AI2706">
            <v>16620616</v>
          </cell>
          <cell r="AJ2706" t="str">
            <v>03</v>
          </cell>
          <cell r="AK2706" t="str">
            <v>07402029</v>
          </cell>
          <cell r="AL2706">
            <v>43794</v>
          </cell>
          <cell r="AM2706" t="str">
            <v>FEMME</v>
          </cell>
          <cell r="AN2706" t="str">
            <v>Marié(e)</v>
          </cell>
          <cell r="AO2706">
            <v>2</v>
          </cell>
          <cell r="AP2706" t="str">
            <v>BAC+Licence En Confection Textile</v>
          </cell>
          <cell r="AQ2706">
            <v>3</v>
          </cell>
          <cell r="AR2706">
            <v>1</v>
          </cell>
          <cell r="AS2706">
            <v>45976.25</v>
          </cell>
          <cell r="AT2706" t="str">
            <v>Horaire</v>
          </cell>
          <cell r="AU2706">
            <v>3.8780000000000001</v>
          </cell>
          <cell r="AV2706">
            <v>25</v>
          </cell>
          <cell r="AW2706">
            <v>10300</v>
          </cell>
          <cell r="AX2706" t="str">
            <v>00000454681</v>
          </cell>
          <cell r="AY2706">
            <v>95</v>
          </cell>
          <cell r="AZ2706" t="str">
            <v>ZITOUNA BANK</v>
          </cell>
          <cell r="BA2706" t="str">
            <v>25103000000045468195</v>
          </cell>
          <cell r="BB2706">
            <v>20</v>
          </cell>
          <cell r="BC2706" t="str">
            <v xml:space="preserve"> JINEN MANOUBA </v>
          </cell>
          <cell r="BD2706" t="str">
            <v>MANOUBA</v>
          </cell>
          <cell r="BG2706">
            <v>28773202</v>
          </cell>
          <cell r="BK2706" t="str">
            <v>A-P6 AV</v>
          </cell>
          <cell r="BL2706" t="str">
            <v>1.3</v>
          </cell>
          <cell r="BT2706">
            <v>271</v>
          </cell>
          <cell r="BU2706" t="str">
            <v>si</v>
          </cell>
        </row>
        <row r="2707">
          <cell r="B2707">
            <v>2767</v>
          </cell>
          <cell r="C2707" t="str">
            <v>Madame</v>
          </cell>
          <cell r="D2707" t="str">
            <v>KHAZAMI MARIEM</v>
          </cell>
          <cell r="E2707" t="str">
            <v>SAGE Tunisia</v>
          </cell>
          <cell r="F2707" t="str">
            <v>PRODUCTION</v>
          </cell>
          <cell r="G2707" t="str">
            <v>Contrôle qualité</v>
          </cell>
          <cell r="H2707" t="str">
            <v>CR3</v>
          </cell>
          <cell r="I2707" t="str">
            <v>Fakhri</v>
          </cell>
          <cell r="J2707" t="str">
            <v>A</v>
          </cell>
          <cell r="K2707" t="str">
            <v>INDIRECTS</v>
          </cell>
          <cell r="L2707" t="str">
            <v>Variable cost at standard</v>
          </cell>
          <cell r="M2707" t="str">
            <v>Contrôle qualité</v>
          </cell>
          <cell r="N2707">
            <v>45611</v>
          </cell>
          <cell r="P2707">
            <v>-6</v>
          </cell>
          <cell r="Q2707">
            <v>45710</v>
          </cell>
          <cell r="R2707" t="str">
            <v>personnel</v>
          </cell>
          <cell r="T2707" t="str">
            <v>CDD</v>
          </cell>
          <cell r="U2707" t="str">
            <v>Contractuel</v>
          </cell>
          <cell r="V2707">
            <v>45689</v>
          </cell>
          <cell r="W2707">
            <v>45716</v>
          </cell>
          <cell r="Z2707">
            <v>45611</v>
          </cell>
          <cell r="AA2707">
            <v>11</v>
          </cell>
          <cell r="AB2707">
            <v>2024</v>
          </cell>
          <cell r="AC2707">
            <v>2028</v>
          </cell>
          <cell r="AD2707">
            <v>0.30833333333333335</v>
          </cell>
          <cell r="AE2707" t="str">
            <v>&lt; 1</v>
          </cell>
          <cell r="AF2707">
            <v>36980</v>
          </cell>
          <cell r="AG2707">
            <v>23.950684931506849</v>
          </cell>
          <cell r="AH2707" t="str">
            <v>&lt; 25</v>
          </cell>
          <cell r="AK2707" t="str">
            <v>09530399</v>
          </cell>
          <cell r="AL2707">
            <v>43871</v>
          </cell>
          <cell r="AM2707" t="str">
            <v>FEMME</v>
          </cell>
          <cell r="AN2707" t="str">
            <v>Célibataire</v>
          </cell>
          <cell r="AP2707" t="str">
            <v>BAC+Formation Haute Couture</v>
          </cell>
          <cell r="AQ2707">
            <v>3</v>
          </cell>
          <cell r="AR2707">
            <v>1</v>
          </cell>
          <cell r="AS2707">
            <v>45976.25</v>
          </cell>
          <cell r="AT2707" t="str">
            <v>Horaire</v>
          </cell>
          <cell r="AU2707">
            <v>3.8780000000000001</v>
          </cell>
          <cell r="AV2707">
            <v>17</v>
          </cell>
          <cell r="AW2707" t="str">
            <v>00100</v>
          </cell>
          <cell r="AX2707" t="str">
            <v>00003516298</v>
          </cell>
          <cell r="AY2707">
            <v>44</v>
          </cell>
          <cell r="AZ2707" t="str">
            <v>LA POSTE</v>
          </cell>
          <cell r="BA2707" t="str">
            <v>17001000000351629844</v>
          </cell>
          <cell r="BB2707">
            <v>20</v>
          </cell>
          <cell r="BC2707" t="str">
            <v>HMAIEM MORNAGUIA</v>
          </cell>
          <cell r="BD2707" t="str">
            <v>MORNAGUIA</v>
          </cell>
          <cell r="BG2707">
            <v>25122312</v>
          </cell>
          <cell r="BK2707" t="str">
            <v>A-CR3</v>
          </cell>
          <cell r="BL2707" t="str">
            <v>1.3</v>
          </cell>
          <cell r="BU2707" t="str">
            <v>non-Actif</v>
          </cell>
        </row>
        <row r="2708">
          <cell r="B2708">
            <v>2768</v>
          </cell>
          <cell r="C2708" t="str">
            <v>Madame</v>
          </cell>
          <cell r="D2708" t="str">
            <v>NEFZI FATMA</v>
          </cell>
          <cell r="E2708" t="str">
            <v>SAGE Tunisia</v>
          </cell>
          <cell r="F2708" t="str">
            <v>PRODUCTION</v>
          </cell>
          <cell r="G2708" t="str">
            <v>Prép CAMPO</v>
          </cell>
          <cell r="H2708" t="str">
            <v>P6 AR</v>
          </cell>
          <cell r="I2708" t="str">
            <v>MOHAMED MAALAOUI</v>
          </cell>
          <cell r="J2708" t="str">
            <v>A</v>
          </cell>
          <cell r="K2708" t="str">
            <v>DIRECTS</v>
          </cell>
          <cell r="L2708" t="str">
            <v>Variable cost at standard</v>
          </cell>
          <cell r="M2708" t="str">
            <v>Prép CAMPO</v>
          </cell>
          <cell r="N2708">
            <v>45611</v>
          </cell>
          <cell r="P2708">
            <v>-65</v>
          </cell>
          <cell r="Q2708">
            <v>45627</v>
          </cell>
          <cell r="R2708" t="str">
            <v>familiale</v>
          </cell>
          <cell r="T2708" t="str">
            <v>CDD</v>
          </cell>
          <cell r="U2708" t="str">
            <v>Contractuel</v>
          </cell>
          <cell r="V2708">
            <v>45611</v>
          </cell>
          <cell r="W2708">
            <v>45657</v>
          </cell>
          <cell r="Z2708">
            <v>45611</v>
          </cell>
          <cell r="AA2708">
            <v>11</v>
          </cell>
          <cell r="AB2708">
            <v>2024</v>
          </cell>
          <cell r="AC2708">
            <v>2028</v>
          </cell>
          <cell r="AD2708">
            <v>0.30833333333333335</v>
          </cell>
          <cell r="AE2708" t="str">
            <v>&lt; 1</v>
          </cell>
          <cell r="AF2708">
            <v>37303</v>
          </cell>
          <cell r="AG2708">
            <v>23.065753424657533</v>
          </cell>
          <cell r="AH2708" t="str">
            <v>&lt; 25</v>
          </cell>
          <cell r="AI2708">
            <v>17284295</v>
          </cell>
          <cell r="AJ2708" t="str">
            <v>05</v>
          </cell>
          <cell r="AK2708" t="str">
            <v>11670551</v>
          </cell>
          <cell r="AL2708">
            <v>43722</v>
          </cell>
          <cell r="AM2708" t="str">
            <v>FEMME</v>
          </cell>
          <cell r="AN2708" t="str">
            <v>Marié(e)</v>
          </cell>
          <cell r="AP2708" t="str">
            <v>9 éme Année</v>
          </cell>
          <cell r="AQ2708">
            <v>3</v>
          </cell>
          <cell r="AR2708">
            <v>1</v>
          </cell>
          <cell r="AS2708">
            <v>45976.25</v>
          </cell>
          <cell r="AT2708" t="str">
            <v>Horaire</v>
          </cell>
          <cell r="AU2708">
            <v>3.7149999999999999</v>
          </cell>
          <cell r="AV2708">
            <v>17</v>
          </cell>
          <cell r="AW2708" t="str">
            <v>00100</v>
          </cell>
          <cell r="AX2708" t="str">
            <v>00003427914</v>
          </cell>
          <cell r="AY2708">
            <v>95</v>
          </cell>
          <cell r="AZ2708" t="str">
            <v>LA POSTE</v>
          </cell>
          <cell r="BA2708" t="str">
            <v>17001000000342791495</v>
          </cell>
          <cell r="BB2708">
            <v>20</v>
          </cell>
          <cell r="BC2708" t="str">
            <v>31 RUE 42215 GHDIR EL GOLLA HRAIRIA</v>
          </cell>
          <cell r="BD2708" t="str">
            <v>TUNIS</v>
          </cell>
          <cell r="BG2708">
            <v>50696747</v>
          </cell>
          <cell r="BK2708" t="str">
            <v>CAMPO C</v>
          </cell>
          <cell r="BL2708" t="str">
            <v>1.1</v>
          </cell>
          <cell r="BU2708" t="str">
            <v>non-Actif</v>
          </cell>
        </row>
        <row r="2709">
          <cell r="B2709">
            <v>2769</v>
          </cell>
          <cell r="C2709" t="str">
            <v>Madame</v>
          </cell>
          <cell r="D2709" t="str">
            <v>ABID DHOUHA</v>
          </cell>
          <cell r="E2709" t="str">
            <v>SAGE Tunisia</v>
          </cell>
          <cell r="F2709" t="str">
            <v>PRODUCTION</v>
          </cell>
          <cell r="G2709" t="str">
            <v>Contrôle qualité</v>
          </cell>
          <cell r="H2709" t="str">
            <v>P6 AV</v>
          </cell>
          <cell r="I2709" t="str">
            <v>EL KADRI MARIEM</v>
          </cell>
          <cell r="J2709" t="str">
            <v>A</v>
          </cell>
          <cell r="K2709" t="str">
            <v>INDIRECTS</v>
          </cell>
          <cell r="L2709" t="str">
            <v>Variable cost at standard</v>
          </cell>
          <cell r="M2709" t="str">
            <v>Contrôle qualité</v>
          </cell>
          <cell r="N2709">
            <v>45612</v>
          </cell>
          <cell r="P2709">
            <v>-65</v>
          </cell>
          <cell r="Q2709">
            <v>45658</v>
          </cell>
          <cell r="R2709" t="str">
            <v>nouvelle opportunité</v>
          </cell>
          <cell r="T2709" t="str">
            <v>CDD</v>
          </cell>
          <cell r="U2709" t="str">
            <v>Contractuel</v>
          </cell>
          <cell r="V2709">
            <v>45612</v>
          </cell>
          <cell r="W2709">
            <v>45657</v>
          </cell>
          <cell r="Z2709">
            <v>45612</v>
          </cell>
          <cell r="AA2709">
            <v>11</v>
          </cell>
          <cell r="AB2709">
            <v>2024</v>
          </cell>
          <cell r="AC2709">
            <v>2028</v>
          </cell>
          <cell r="AD2709">
            <v>0.30555555555555558</v>
          </cell>
          <cell r="AE2709" t="str">
            <v>&lt; 1</v>
          </cell>
          <cell r="AF2709">
            <v>35251</v>
          </cell>
          <cell r="AG2709">
            <v>28.687671232876713</v>
          </cell>
          <cell r="AH2709" t="str">
            <v>&gt;25&lt; 35</v>
          </cell>
          <cell r="AI2709">
            <v>17330285</v>
          </cell>
          <cell r="AJ2709" t="str">
            <v>08</v>
          </cell>
          <cell r="AK2709" t="str">
            <v>14350406</v>
          </cell>
          <cell r="AL2709">
            <v>45370</v>
          </cell>
          <cell r="AM2709" t="str">
            <v>FEMME</v>
          </cell>
          <cell r="AN2709" t="str">
            <v>Célibataire</v>
          </cell>
          <cell r="AP2709" t="str">
            <v>BAC+Formation En Assitance Médicale</v>
          </cell>
          <cell r="AQ2709">
            <v>3</v>
          </cell>
          <cell r="AR2709">
            <v>1</v>
          </cell>
          <cell r="AS2709">
            <v>45977.25</v>
          </cell>
          <cell r="AT2709" t="str">
            <v>Horaire</v>
          </cell>
          <cell r="AU2709">
            <v>3.8780000000000001</v>
          </cell>
          <cell r="AV2709">
            <v>17</v>
          </cell>
          <cell r="AW2709" t="str">
            <v>00100</v>
          </cell>
          <cell r="AX2709" t="str">
            <v>00002841528</v>
          </cell>
          <cell r="AY2709">
            <v>61</v>
          </cell>
          <cell r="AZ2709" t="str">
            <v>LA POSTE</v>
          </cell>
          <cell r="BA2709" t="str">
            <v>17001000000284152861</v>
          </cell>
          <cell r="BB2709">
            <v>20</v>
          </cell>
          <cell r="BC2709" t="str">
            <v>CITE KHALED IBN EL WALID</v>
          </cell>
          <cell r="BD2709" t="str">
            <v>MANOUBA</v>
          </cell>
          <cell r="BG2709">
            <v>29622811</v>
          </cell>
          <cell r="BK2709" t="str">
            <v>A-P6 AV</v>
          </cell>
          <cell r="BL2709" t="str">
            <v>1.3</v>
          </cell>
          <cell r="BU2709" t="str">
            <v>non-Actif</v>
          </cell>
        </row>
        <row r="2710">
          <cell r="B2710">
            <v>2770</v>
          </cell>
          <cell r="C2710" t="str">
            <v>Madame</v>
          </cell>
          <cell r="D2710" t="str">
            <v>HAOUAMI CHEDLIA</v>
          </cell>
          <cell r="E2710" t="str">
            <v>SAGE Tunisia</v>
          </cell>
          <cell r="F2710" t="str">
            <v>PRODUCTION</v>
          </cell>
          <cell r="G2710" t="str">
            <v>Couturière</v>
          </cell>
          <cell r="H2710">
            <v>965</v>
          </cell>
          <cell r="I2710" t="str">
            <v>abdelhalim</v>
          </cell>
          <cell r="J2710" t="str">
            <v>B</v>
          </cell>
          <cell r="K2710" t="str">
            <v>DIRECTS</v>
          </cell>
          <cell r="L2710" t="str">
            <v>Variable cost at standard</v>
          </cell>
          <cell r="M2710" t="str">
            <v>Couturière</v>
          </cell>
          <cell r="N2710">
            <v>45611</v>
          </cell>
          <cell r="P2710">
            <v>-6</v>
          </cell>
          <cell r="T2710" t="str">
            <v>CDD</v>
          </cell>
          <cell r="U2710" t="str">
            <v>Contractuel</v>
          </cell>
          <cell r="V2710">
            <v>45689</v>
          </cell>
          <cell r="W2710">
            <v>45716</v>
          </cell>
          <cell r="Z2710">
            <v>45611</v>
          </cell>
          <cell r="AA2710">
            <v>11</v>
          </cell>
          <cell r="AB2710">
            <v>2024</v>
          </cell>
          <cell r="AC2710">
            <v>2028</v>
          </cell>
          <cell r="AD2710">
            <v>0.30833333333333335</v>
          </cell>
          <cell r="AE2710" t="str">
            <v>&lt; 1</v>
          </cell>
          <cell r="AF2710">
            <v>28405</v>
          </cell>
          <cell r="AG2710">
            <v>47.443835616438356</v>
          </cell>
          <cell r="AH2710" t="str">
            <v>&gt;45&lt; 55</v>
          </cell>
          <cell r="AI2710">
            <v>12499810</v>
          </cell>
          <cell r="AJ2710" t="str">
            <v>00</v>
          </cell>
          <cell r="AK2710" t="str">
            <v>04526269</v>
          </cell>
          <cell r="AL2710">
            <v>40044</v>
          </cell>
          <cell r="AM2710" t="str">
            <v>FEMME</v>
          </cell>
          <cell r="AN2710" t="str">
            <v>Marié(e)</v>
          </cell>
          <cell r="AP2710" t="str">
            <v>6 éme Année</v>
          </cell>
          <cell r="AQ2710">
            <v>3</v>
          </cell>
          <cell r="AR2710">
            <v>1</v>
          </cell>
          <cell r="AS2710">
            <v>45976.25</v>
          </cell>
          <cell r="AT2710" t="str">
            <v>Horaire</v>
          </cell>
          <cell r="AU2710">
            <v>3.7149999999999999</v>
          </cell>
          <cell r="AV2710" t="str">
            <v>07</v>
          </cell>
          <cell r="AW2710" t="str">
            <v>04301</v>
          </cell>
          <cell r="AX2710" t="str">
            <v>01105513563</v>
          </cell>
          <cell r="AY2710">
            <v>34</v>
          </cell>
          <cell r="AZ2710" t="str">
            <v>AMEN BANK</v>
          </cell>
          <cell r="BA2710" t="str">
            <v>07043010110551356334</v>
          </cell>
          <cell r="BB2710">
            <v>20</v>
          </cell>
          <cell r="BC2710" t="str">
            <v>JAYARA SIDI HASSINE</v>
          </cell>
          <cell r="BD2710" t="str">
            <v>TUNIS</v>
          </cell>
          <cell r="BG2710">
            <v>52685819</v>
          </cell>
          <cell r="BK2710" t="str">
            <v>B-965</v>
          </cell>
          <cell r="BL2710" t="str">
            <v>1.1</v>
          </cell>
          <cell r="BT2710">
            <v>529</v>
          </cell>
          <cell r="BU2710" t="str">
            <v>si</v>
          </cell>
        </row>
        <row r="2711">
          <cell r="B2711">
            <v>2771</v>
          </cell>
          <cell r="C2711" t="str">
            <v>Madame</v>
          </cell>
          <cell r="D2711" t="str">
            <v>EL MAY SAFIA</v>
          </cell>
          <cell r="E2711" t="str">
            <v>SAGE Tunisia</v>
          </cell>
          <cell r="F2711" t="str">
            <v>QUALITE</v>
          </cell>
          <cell r="G2711" t="str">
            <v>Fire W</v>
          </cell>
          <cell r="H2711" t="str">
            <v>CR3</v>
          </cell>
          <cell r="I2711" t="str">
            <v>Fakhri</v>
          </cell>
          <cell r="J2711" t="str">
            <v>A</v>
          </cell>
          <cell r="K2711" t="str">
            <v>INDIRECTS</v>
          </cell>
          <cell r="L2711" t="str">
            <v>Variable cost at standard</v>
          </cell>
          <cell r="M2711" t="str">
            <v>Fire W</v>
          </cell>
          <cell r="N2711">
            <v>45612</v>
          </cell>
          <cell r="P2711">
            <v>-6</v>
          </cell>
          <cell r="T2711" t="str">
            <v>CDD</v>
          </cell>
          <cell r="U2711" t="str">
            <v>Contractuel</v>
          </cell>
          <cell r="V2711">
            <v>45689</v>
          </cell>
          <cell r="W2711">
            <v>45716</v>
          </cell>
          <cell r="Z2711">
            <v>45612</v>
          </cell>
          <cell r="AA2711">
            <v>11</v>
          </cell>
          <cell r="AB2711">
            <v>2024</v>
          </cell>
          <cell r="AC2711">
            <v>2028</v>
          </cell>
          <cell r="AD2711">
            <v>0.30555555555555558</v>
          </cell>
          <cell r="AE2711" t="str">
            <v>&lt; 1</v>
          </cell>
          <cell r="AF2711">
            <v>33742</v>
          </cell>
          <cell r="AG2711">
            <v>32.821917808219176</v>
          </cell>
          <cell r="AH2711" t="str">
            <v>&gt;25&lt; 35</v>
          </cell>
          <cell r="AK2711" t="str">
            <v>07447957</v>
          </cell>
          <cell r="AL2711">
            <v>42752</v>
          </cell>
          <cell r="AM2711" t="str">
            <v>FEMME</v>
          </cell>
          <cell r="AN2711" t="str">
            <v>Marié(e)</v>
          </cell>
          <cell r="AP2711" t="str">
            <v>BAC+licence En Sciences De L'informatique</v>
          </cell>
          <cell r="AQ2711">
            <v>3</v>
          </cell>
          <cell r="AR2711">
            <v>1</v>
          </cell>
          <cell r="AS2711">
            <v>45977.25</v>
          </cell>
          <cell r="AT2711" t="str">
            <v>Horaire</v>
          </cell>
          <cell r="AU2711">
            <v>3.8780000000000001</v>
          </cell>
          <cell r="AV2711">
            <v>17</v>
          </cell>
          <cell r="AW2711" t="str">
            <v>00100</v>
          </cell>
          <cell r="AX2711" t="str">
            <v>00002269825</v>
          </cell>
          <cell r="AY2711">
            <v>16</v>
          </cell>
          <cell r="AZ2711" t="str">
            <v>LA POSTE</v>
          </cell>
          <cell r="BA2711" t="str">
            <v>17001000000226982516</v>
          </cell>
          <cell r="BB2711">
            <v>20</v>
          </cell>
          <cell r="BC2711" t="str">
            <v>RUE FARHAT HACHED CITE 2 MARS ETTADHAMEN</v>
          </cell>
          <cell r="BD2711" t="str">
            <v>ARIANA</v>
          </cell>
          <cell r="BG2711">
            <v>29279308</v>
          </cell>
          <cell r="BK2711" t="str">
            <v>A-CR3</v>
          </cell>
          <cell r="BL2711" t="str">
            <v>1.3</v>
          </cell>
          <cell r="BT2711">
            <v>279</v>
          </cell>
          <cell r="BU2711" t="str">
            <v>si</v>
          </cell>
        </row>
        <row r="2712">
          <cell r="B2712">
            <v>2772</v>
          </cell>
          <cell r="C2712" t="str">
            <v>Madame</v>
          </cell>
          <cell r="D2712" t="str">
            <v>KRIFI JIHENE</v>
          </cell>
          <cell r="E2712" t="str">
            <v>SAGE Tunisia</v>
          </cell>
          <cell r="F2712" t="str">
            <v>PRODUCTION</v>
          </cell>
          <cell r="G2712" t="str">
            <v>Contrôle qualité</v>
          </cell>
          <cell r="H2712" t="str">
            <v>P6 AV</v>
          </cell>
          <cell r="I2712" t="str">
            <v>ISSAM OUNI</v>
          </cell>
          <cell r="J2712" t="str">
            <v>B</v>
          </cell>
          <cell r="K2712" t="str">
            <v>INDIRECTS</v>
          </cell>
          <cell r="L2712" t="str">
            <v>Variable cost at standard</v>
          </cell>
          <cell r="M2712" t="str">
            <v>Contrôle qualité</v>
          </cell>
          <cell r="N2712">
            <v>45616</v>
          </cell>
          <cell r="P2712">
            <v>-6</v>
          </cell>
          <cell r="T2712" t="str">
            <v>CDD</v>
          </cell>
          <cell r="U2712" t="str">
            <v>Contractuel</v>
          </cell>
          <cell r="V2712">
            <v>45689</v>
          </cell>
          <cell r="W2712">
            <v>45716</v>
          </cell>
          <cell r="Z2712">
            <v>45616</v>
          </cell>
          <cell r="AA2712">
            <v>11</v>
          </cell>
          <cell r="AB2712">
            <v>2024</v>
          </cell>
          <cell r="AC2712">
            <v>2028</v>
          </cell>
          <cell r="AD2712">
            <v>0.29444444444444445</v>
          </cell>
          <cell r="AE2712" t="str">
            <v>&lt; 1</v>
          </cell>
          <cell r="AF2712">
            <v>34737</v>
          </cell>
          <cell r="AG2712">
            <v>30.095890410958905</v>
          </cell>
          <cell r="AH2712" t="str">
            <v>&gt;25&lt; 35</v>
          </cell>
          <cell r="AK2712" t="str">
            <v>09932643</v>
          </cell>
          <cell r="AL2712">
            <v>41568</v>
          </cell>
          <cell r="AM2712" t="str">
            <v>FEMME</v>
          </cell>
          <cell r="AN2712" t="str">
            <v>Célibataire</v>
          </cell>
          <cell r="AP2712" t="str">
            <v>BAC+Formation En Informatique De Gestion</v>
          </cell>
          <cell r="AQ2712">
            <v>3</v>
          </cell>
          <cell r="AR2712">
            <v>1</v>
          </cell>
          <cell r="AS2712">
            <v>45981.25</v>
          </cell>
          <cell r="AT2712" t="str">
            <v>Horaire</v>
          </cell>
          <cell r="AU2712">
            <v>3.8780000000000001</v>
          </cell>
          <cell r="AV2712">
            <v>17</v>
          </cell>
          <cell r="AW2712">
            <v>20600</v>
          </cell>
          <cell r="AX2712" t="str">
            <v>00002341893</v>
          </cell>
          <cell r="AY2712">
            <v>15</v>
          </cell>
          <cell r="AZ2712" t="str">
            <v>LA POSTE</v>
          </cell>
          <cell r="BA2712" t="str">
            <v>17206000000234189315</v>
          </cell>
          <cell r="BB2712">
            <v>20</v>
          </cell>
          <cell r="BC2712" t="str">
            <v>EL AGBA</v>
          </cell>
          <cell r="BD2712" t="str">
            <v>TUNIS</v>
          </cell>
          <cell r="BG2712">
            <v>54663922</v>
          </cell>
          <cell r="BK2712" t="str">
            <v>B-P6 AV</v>
          </cell>
          <cell r="BL2712" t="str">
            <v>1.3</v>
          </cell>
          <cell r="BU2712" t="str">
            <v>si</v>
          </cell>
        </row>
        <row r="2713">
          <cell r="B2713">
            <v>2773</v>
          </cell>
          <cell r="C2713" t="str">
            <v>Madame</v>
          </cell>
          <cell r="D2713" t="str">
            <v>KRIFI OUEJDEN</v>
          </cell>
          <cell r="E2713" t="str">
            <v>SAGE Tunisia</v>
          </cell>
          <cell r="F2713" t="str">
            <v>PRODUCTION</v>
          </cell>
          <cell r="G2713" t="str">
            <v>Contrôle qualité</v>
          </cell>
          <cell r="H2713" t="str">
            <v>P7 AR</v>
          </cell>
          <cell r="I2713" t="str">
            <v>FAYCEL</v>
          </cell>
          <cell r="J2713" t="str">
            <v>B</v>
          </cell>
          <cell r="K2713" t="str">
            <v>INDIRECTS</v>
          </cell>
          <cell r="L2713" t="str">
            <v>Variable cost at standard</v>
          </cell>
          <cell r="M2713" t="str">
            <v>Contrôle qualité</v>
          </cell>
          <cell r="N2713">
            <v>45616</v>
          </cell>
          <cell r="P2713">
            <v>-6</v>
          </cell>
          <cell r="T2713" t="str">
            <v>CDD</v>
          </cell>
          <cell r="U2713" t="str">
            <v>Contractuel</v>
          </cell>
          <cell r="V2713">
            <v>45689</v>
          </cell>
          <cell r="W2713">
            <v>45716</v>
          </cell>
          <cell r="Z2713">
            <v>45616</v>
          </cell>
          <cell r="AA2713">
            <v>11</v>
          </cell>
          <cell r="AB2713">
            <v>2024</v>
          </cell>
          <cell r="AC2713">
            <v>2028</v>
          </cell>
          <cell r="AD2713">
            <v>0.29444444444444445</v>
          </cell>
          <cell r="AE2713" t="str">
            <v>&lt; 1</v>
          </cell>
          <cell r="AF2713">
            <v>35429</v>
          </cell>
          <cell r="AG2713">
            <v>28.2</v>
          </cell>
          <cell r="AH2713" t="str">
            <v>&gt;25&lt; 35</v>
          </cell>
          <cell r="AI2713">
            <v>17462561</v>
          </cell>
          <cell r="AJ2713" t="str">
            <v>04</v>
          </cell>
          <cell r="AK2713" t="str">
            <v>09935791</v>
          </cell>
          <cell r="AL2713">
            <v>41881</v>
          </cell>
          <cell r="AM2713" t="str">
            <v>FEMME</v>
          </cell>
          <cell r="AN2713" t="str">
            <v>Célibataire</v>
          </cell>
          <cell r="AP2713" t="str">
            <v>BAC+BTS EN Confection Textile</v>
          </cell>
          <cell r="AQ2713">
            <v>3</v>
          </cell>
          <cell r="AR2713">
            <v>1</v>
          </cell>
          <cell r="AS2713">
            <v>45981.25</v>
          </cell>
          <cell r="AT2713" t="str">
            <v>Horaire</v>
          </cell>
          <cell r="AU2713">
            <v>3.8780000000000001</v>
          </cell>
          <cell r="AV2713">
            <v>25</v>
          </cell>
          <cell r="AW2713">
            <v>13500</v>
          </cell>
          <cell r="AX2713" t="str">
            <v>00001314941</v>
          </cell>
          <cell r="AY2713">
            <v>15</v>
          </cell>
          <cell r="AZ2713" t="str">
            <v>ZITOUNA BANK</v>
          </cell>
          <cell r="BA2713" t="str">
            <v>25135000000131494115</v>
          </cell>
          <cell r="BB2713">
            <v>20</v>
          </cell>
          <cell r="BC2713" t="str">
            <v>EL AGBA</v>
          </cell>
          <cell r="BD2713" t="str">
            <v>TUNIS</v>
          </cell>
          <cell r="BG2713">
            <v>51922394</v>
          </cell>
          <cell r="BK2713" t="str">
            <v>B-P7 AR</v>
          </cell>
          <cell r="BL2713" t="str">
            <v>1.3</v>
          </cell>
          <cell r="BU2713" t="str">
            <v>si</v>
          </cell>
        </row>
        <row r="2714">
          <cell r="B2714">
            <v>2774</v>
          </cell>
          <cell r="C2714" t="str">
            <v>Madame</v>
          </cell>
          <cell r="D2714" t="str">
            <v>EL BLILI HELA</v>
          </cell>
          <cell r="E2714" t="str">
            <v>SAGE Tunisia</v>
          </cell>
          <cell r="F2714" t="str">
            <v>PRODUCTION</v>
          </cell>
          <cell r="G2714" t="str">
            <v>Contrôle qualité</v>
          </cell>
          <cell r="H2714" t="str">
            <v>CR3</v>
          </cell>
          <cell r="I2714" t="str">
            <v>Fakhri</v>
          </cell>
          <cell r="J2714" t="str">
            <v>A</v>
          </cell>
          <cell r="K2714" t="str">
            <v>INDIRECTS</v>
          </cell>
          <cell r="L2714" t="str">
            <v>Variable cost at standard</v>
          </cell>
          <cell r="M2714" t="str">
            <v>Contrôle qualité</v>
          </cell>
          <cell r="N2714">
            <v>45616</v>
          </cell>
          <cell r="P2714">
            <v>-6</v>
          </cell>
          <cell r="T2714" t="str">
            <v>CDD</v>
          </cell>
          <cell r="U2714" t="str">
            <v>Contractuel</v>
          </cell>
          <cell r="V2714">
            <v>45689</v>
          </cell>
          <cell r="W2714">
            <v>45716</v>
          </cell>
          <cell r="Z2714">
            <v>45616</v>
          </cell>
          <cell r="AA2714">
            <v>11</v>
          </cell>
          <cell r="AB2714">
            <v>2024</v>
          </cell>
          <cell r="AC2714">
            <v>2028</v>
          </cell>
          <cell r="AD2714">
            <v>0.29444444444444445</v>
          </cell>
          <cell r="AE2714" t="str">
            <v>&lt; 1</v>
          </cell>
          <cell r="AF2714">
            <v>30539</v>
          </cell>
          <cell r="AG2714">
            <v>41.597260273972601</v>
          </cell>
          <cell r="AH2714" t="str">
            <v>&gt;35&lt; 45</v>
          </cell>
          <cell r="AK2714" t="str">
            <v>08541727</v>
          </cell>
          <cell r="AL2714">
            <v>38140</v>
          </cell>
          <cell r="AM2714" t="str">
            <v>FEMME</v>
          </cell>
          <cell r="AN2714" t="str">
            <v>Marié(e)</v>
          </cell>
          <cell r="AO2714">
            <v>2</v>
          </cell>
          <cell r="AP2714" t="str">
            <v>BAC</v>
          </cell>
          <cell r="AQ2714">
            <v>3</v>
          </cell>
          <cell r="AR2714">
            <v>1</v>
          </cell>
          <cell r="AS2714">
            <v>45981.25</v>
          </cell>
          <cell r="AT2714" t="str">
            <v>Horaire</v>
          </cell>
          <cell r="AU2714">
            <v>3.8780000000000001</v>
          </cell>
          <cell r="AV2714">
            <v>17</v>
          </cell>
          <cell r="AW2714">
            <v>20600</v>
          </cell>
          <cell r="AX2714" t="str">
            <v>00000208825</v>
          </cell>
          <cell r="AY2714">
            <v>32</v>
          </cell>
          <cell r="AZ2714" t="str">
            <v>LA POSTE</v>
          </cell>
          <cell r="BA2714" t="str">
            <v>17206000000020882532</v>
          </cell>
          <cell r="BB2714">
            <v>20</v>
          </cell>
          <cell r="BC2714" t="str">
            <v>SANHEJA OUED ELIL</v>
          </cell>
          <cell r="BD2714" t="str">
            <v>MANOUBA</v>
          </cell>
          <cell r="BG2714">
            <v>20564198</v>
          </cell>
          <cell r="BK2714" t="str">
            <v>A-CR3</v>
          </cell>
          <cell r="BL2714" t="str">
            <v>1.3</v>
          </cell>
          <cell r="BU2714" t="str">
            <v>si</v>
          </cell>
        </row>
        <row r="2715">
          <cell r="B2715">
            <v>2775</v>
          </cell>
          <cell r="C2715" t="str">
            <v>Madame</v>
          </cell>
          <cell r="D2715" t="str">
            <v>TOUATI INES</v>
          </cell>
          <cell r="E2715" t="str">
            <v>SAGE Tunisia</v>
          </cell>
          <cell r="F2715" t="str">
            <v>QUALITE</v>
          </cell>
          <cell r="G2715" t="str">
            <v>Fire W</v>
          </cell>
          <cell r="H2715" t="str">
            <v>P7 AR</v>
          </cell>
          <cell r="I2715" t="str">
            <v>Malek harran</v>
          </cell>
          <cell r="J2715" t="str">
            <v>B</v>
          </cell>
          <cell r="K2715" t="str">
            <v>INDIRECTS</v>
          </cell>
          <cell r="L2715" t="str">
            <v>Variable cost at standard</v>
          </cell>
          <cell r="M2715" t="str">
            <v>Fire W</v>
          </cell>
          <cell r="N2715">
            <v>45616</v>
          </cell>
          <cell r="P2715">
            <v>-6</v>
          </cell>
          <cell r="T2715" t="str">
            <v>CDD</v>
          </cell>
          <cell r="U2715" t="str">
            <v>Contractuel</v>
          </cell>
          <cell r="V2715">
            <v>45689</v>
          </cell>
          <cell r="W2715">
            <v>45716</v>
          </cell>
          <cell r="Z2715">
            <v>45616</v>
          </cell>
          <cell r="AA2715">
            <v>11</v>
          </cell>
          <cell r="AB2715">
            <v>2024</v>
          </cell>
          <cell r="AC2715">
            <v>2028</v>
          </cell>
          <cell r="AD2715">
            <v>0.29444444444444445</v>
          </cell>
          <cell r="AE2715" t="str">
            <v>&lt; 1</v>
          </cell>
          <cell r="AF2715">
            <v>33988</v>
          </cell>
          <cell r="AG2715">
            <v>32.147945205479452</v>
          </cell>
          <cell r="AH2715" t="str">
            <v>&gt;25&lt; 35</v>
          </cell>
          <cell r="AI2715">
            <v>17180113</v>
          </cell>
          <cell r="AJ2715" t="str">
            <v>05</v>
          </cell>
          <cell r="AK2715" t="str">
            <v>04838862</v>
          </cell>
          <cell r="AL2715">
            <v>43371</v>
          </cell>
          <cell r="AM2715" t="str">
            <v>FEMME</v>
          </cell>
          <cell r="AN2715" t="str">
            <v>Marié(e)</v>
          </cell>
          <cell r="AO2715">
            <v>3</v>
          </cell>
          <cell r="AP2715" t="str">
            <v>BAC</v>
          </cell>
          <cell r="AQ2715">
            <v>3</v>
          </cell>
          <cell r="AR2715">
            <v>1</v>
          </cell>
          <cell r="AS2715">
            <v>45981.25</v>
          </cell>
          <cell r="AT2715" t="str">
            <v>Horaire</v>
          </cell>
          <cell r="AU2715">
            <v>3.8780000000000001</v>
          </cell>
          <cell r="AV2715">
            <v>25</v>
          </cell>
          <cell r="AW2715" t="str">
            <v>01900</v>
          </cell>
          <cell r="AX2715" t="str">
            <v>00001337113</v>
          </cell>
          <cell r="AY2715">
            <v>23</v>
          </cell>
          <cell r="AZ2715" t="str">
            <v>ZITOUNA BANK</v>
          </cell>
          <cell r="BA2715" t="str">
            <v>25019000000133711323</v>
          </cell>
          <cell r="BB2715">
            <v>20</v>
          </cell>
          <cell r="BC2715" t="str">
            <v>24 RUE 4536 CITE ZOUHOUR</v>
          </cell>
          <cell r="BD2715" t="str">
            <v>TUNIS</v>
          </cell>
          <cell r="BG2715">
            <v>52045389</v>
          </cell>
          <cell r="BK2715" t="str">
            <v>B-P7 AR</v>
          </cell>
          <cell r="BL2715" t="str">
            <v>1.3</v>
          </cell>
          <cell r="BU2715" t="str">
            <v>si</v>
          </cell>
        </row>
        <row r="2716">
          <cell r="B2716">
            <v>2776</v>
          </cell>
          <cell r="C2716" t="str">
            <v>Monsieur</v>
          </cell>
          <cell r="D2716" t="str">
            <v>MAGHRAOUI MOHAMED</v>
          </cell>
          <cell r="E2716" t="str">
            <v>SAGE Tunisia</v>
          </cell>
          <cell r="F2716" t="str">
            <v>COUPE</v>
          </cell>
          <cell r="G2716" t="str">
            <v>COUPEUR</v>
          </cell>
          <cell r="H2716" t="str">
            <v>COUPE</v>
          </cell>
          <cell r="I2716" t="str">
            <v>HAITHEM SLAMA</v>
          </cell>
          <cell r="K2716" t="str">
            <v>DIRECTS</v>
          </cell>
          <cell r="L2716" t="str">
            <v>Variable cost at standard</v>
          </cell>
          <cell r="M2716" t="str">
            <v>COUPEUR</v>
          </cell>
          <cell r="N2716">
            <v>45618</v>
          </cell>
          <cell r="P2716">
            <v>-6</v>
          </cell>
          <cell r="Q2716">
            <v>45716</v>
          </cell>
          <cell r="R2716" t="str">
            <v>Fin de contrat</v>
          </cell>
          <cell r="T2716" t="str">
            <v>CDD</v>
          </cell>
          <cell r="U2716" t="str">
            <v>Contractuel</v>
          </cell>
          <cell r="V2716">
            <v>45689</v>
          </cell>
          <cell r="W2716">
            <v>45716</v>
          </cell>
          <cell r="Z2716">
            <v>45618</v>
          </cell>
          <cell r="AA2716">
            <v>11</v>
          </cell>
          <cell r="AB2716">
            <v>2024</v>
          </cell>
          <cell r="AC2716">
            <v>2028</v>
          </cell>
          <cell r="AD2716">
            <v>0.28888888888888886</v>
          </cell>
          <cell r="AE2716" t="str">
            <v>&lt; 1</v>
          </cell>
          <cell r="AF2716">
            <v>36089</v>
          </cell>
          <cell r="AG2716">
            <v>26.391780821917809</v>
          </cell>
          <cell r="AH2716" t="str">
            <v>&gt;25&lt; 35</v>
          </cell>
          <cell r="AK2716" t="str">
            <v>09197487</v>
          </cell>
          <cell r="AL2716">
            <v>44956</v>
          </cell>
          <cell r="AM2716" t="str">
            <v>HOMME</v>
          </cell>
          <cell r="AN2716" t="str">
            <v>Célibataire</v>
          </cell>
          <cell r="AP2716" t="str">
            <v>BAC</v>
          </cell>
          <cell r="AQ2716">
            <v>3</v>
          </cell>
          <cell r="AR2716">
            <v>1</v>
          </cell>
          <cell r="AS2716">
            <v>45983.25</v>
          </cell>
          <cell r="AT2716" t="str">
            <v>Horaire</v>
          </cell>
          <cell r="AU2716">
            <v>3.7149999999999999</v>
          </cell>
          <cell r="AV2716">
            <v>17</v>
          </cell>
          <cell r="AW2716" t="str">
            <v>00100</v>
          </cell>
          <cell r="AX2716" t="str">
            <v>00003518951</v>
          </cell>
          <cell r="AY2716">
            <v>39</v>
          </cell>
          <cell r="AZ2716" t="str">
            <v>LA POSTE</v>
          </cell>
          <cell r="BA2716" t="str">
            <v>17001000000351895139</v>
          </cell>
          <cell r="BB2716">
            <v>20</v>
          </cell>
          <cell r="BC2716" t="str">
            <v>DAOUAR HICHER</v>
          </cell>
          <cell r="BD2716" t="str">
            <v>MANOUBA</v>
          </cell>
          <cell r="BG2716">
            <v>20300613</v>
          </cell>
          <cell r="BK2716" t="str">
            <v>-COUPE</v>
          </cell>
          <cell r="BL2716" t="str">
            <v>1.1</v>
          </cell>
          <cell r="BU2716" t="str">
            <v>non-Actif</v>
          </cell>
        </row>
        <row r="2717">
          <cell r="B2717">
            <v>2777</v>
          </cell>
          <cell r="C2717" t="str">
            <v>Monsieur</v>
          </cell>
          <cell r="D2717" t="str">
            <v>AAYESSI NABIL</v>
          </cell>
          <cell r="E2717" t="str">
            <v>SAGE Tunisia</v>
          </cell>
          <cell r="F2717" t="str">
            <v>PRODUCTION</v>
          </cell>
          <cell r="G2717" t="str">
            <v>Prép CAMPO</v>
          </cell>
          <cell r="H2717" t="str">
            <v>P6 AR</v>
          </cell>
          <cell r="I2717" t="str">
            <v>MOHAMED MAALAOUI</v>
          </cell>
          <cell r="J2717" t="str">
            <v>A</v>
          </cell>
          <cell r="K2717" t="str">
            <v>DIRECTS</v>
          </cell>
          <cell r="L2717" t="str">
            <v>Variable cost at standard</v>
          </cell>
          <cell r="M2717" t="str">
            <v>OUVRIERE SPECIALISE</v>
          </cell>
          <cell r="N2717">
            <v>45628</v>
          </cell>
          <cell r="P2717">
            <v>-6</v>
          </cell>
          <cell r="T2717" t="str">
            <v>CDD</v>
          </cell>
          <cell r="U2717" t="str">
            <v>Contractuel</v>
          </cell>
          <cell r="V2717">
            <v>45689</v>
          </cell>
          <cell r="W2717">
            <v>45716</v>
          </cell>
          <cell r="Z2717">
            <v>45628</v>
          </cell>
          <cell r="AA2717">
            <v>12</v>
          </cell>
          <cell r="AB2717">
            <v>2024</v>
          </cell>
          <cell r="AC2717">
            <v>2028</v>
          </cell>
          <cell r="AD2717">
            <v>0.26111111111111113</v>
          </cell>
          <cell r="AE2717" t="str">
            <v>&lt; 1</v>
          </cell>
          <cell r="AF2717">
            <v>26929</v>
          </cell>
          <cell r="AG2717">
            <v>51.487671232876714</v>
          </cell>
          <cell r="AH2717" t="str">
            <v>&gt;45&lt; 55</v>
          </cell>
          <cell r="AK2717" t="str">
            <v>07262063</v>
          </cell>
          <cell r="AL2717">
            <v>42032</v>
          </cell>
          <cell r="AM2717" t="str">
            <v>HOMME</v>
          </cell>
          <cell r="AN2717" t="str">
            <v>Marié</v>
          </cell>
          <cell r="AO2717">
            <v>3</v>
          </cell>
          <cell r="AP2717" t="str">
            <v>6 éme Année</v>
          </cell>
          <cell r="AQ2717">
            <v>3</v>
          </cell>
          <cell r="AR2717">
            <v>1</v>
          </cell>
          <cell r="AS2717">
            <v>45993.25</v>
          </cell>
          <cell r="AT2717" t="str">
            <v>Horaire</v>
          </cell>
          <cell r="AU2717">
            <v>3.7149999999999999</v>
          </cell>
          <cell r="AV2717">
            <v>17</v>
          </cell>
          <cell r="AW2717" t="str">
            <v>00100</v>
          </cell>
          <cell r="AX2717" t="str">
            <v>00003521379</v>
          </cell>
          <cell r="AY2717">
            <v>30</v>
          </cell>
          <cell r="AZ2717" t="str">
            <v>LA POSTE</v>
          </cell>
          <cell r="BA2717" t="str">
            <v>17001000000352137930</v>
          </cell>
          <cell r="BB2717">
            <v>20</v>
          </cell>
          <cell r="BC2717" t="str">
            <v>BEN DAHHA SIDI HESSINE</v>
          </cell>
          <cell r="BD2717" t="str">
            <v>TUNIS</v>
          </cell>
          <cell r="BG2717">
            <v>94899671</v>
          </cell>
          <cell r="BK2717" t="str">
            <v>CAMPO C</v>
          </cell>
          <cell r="BL2717" t="str">
            <v>1.1</v>
          </cell>
          <cell r="BU2717" t="str">
            <v>si</v>
          </cell>
        </row>
        <row r="2718">
          <cell r="B2718">
            <v>2778</v>
          </cell>
          <cell r="C2718" t="str">
            <v>Monsieur</v>
          </cell>
          <cell r="D2718" t="str">
            <v>AYARI SALAH</v>
          </cell>
          <cell r="E2718" t="str">
            <v>SAGE Tunisia</v>
          </cell>
          <cell r="F2718" t="str">
            <v>PRODUCTION</v>
          </cell>
          <cell r="G2718" t="str">
            <v>Prép CAMPO</v>
          </cell>
          <cell r="H2718" t="str">
            <v>P6 AV</v>
          </cell>
          <cell r="I2718" t="str">
            <v xml:space="preserve">Anis Mejri </v>
          </cell>
          <cell r="J2718" t="str">
            <v>B</v>
          </cell>
          <cell r="K2718" t="str">
            <v>DIRECTS</v>
          </cell>
          <cell r="L2718" t="str">
            <v>Variable cost at standard</v>
          </cell>
          <cell r="M2718" t="str">
            <v>OUVRIERE SPECIALISE</v>
          </cell>
          <cell r="N2718">
            <v>45628</v>
          </cell>
          <cell r="P2718">
            <v>-6</v>
          </cell>
          <cell r="T2718" t="str">
            <v>CDD</v>
          </cell>
          <cell r="U2718" t="str">
            <v>Contractuel</v>
          </cell>
          <cell r="V2718">
            <v>45689</v>
          </cell>
          <cell r="W2718">
            <v>45716</v>
          </cell>
          <cell r="Z2718">
            <v>45628</v>
          </cell>
          <cell r="AA2718">
            <v>12</v>
          </cell>
          <cell r="AB2718">
            <v>2024</v>
          </cell>
          <cell r="AC2718">
            <v>2028</v>
          </cell>
          <cell r="AD2718">
            <v>0.26111111111111113</v>
          </cell>
          <cell r="AE2718" t="str">
            <v>&lt; 1</v>
          </cell>
          <cell r="AF2718">
            <v>32892</v>
          </cell>
          <cell r="AG2718">
            <v>35.150684931506852</v>
          </cell>
          <cell r="AH2718" t="str">
            <v>&gt;35&lt; 45</v>
          </cell>
          <cell r="AI2718">
            <v>16602894</v>
          </cell>
          <cell r="AJ2718" t="str">
            <v>04</v>
          </cell>
          <cell r="AK2718" t="str">
            <v>09166711</v>
          </cell>
          <cell r="AL2718">
            <v>41523</v>
          </cell>
          <cell r="AM2718" t="str">
            <v>HOMME</v>
          </cell>
          <cell r="AN2718" t="str">
            <v>Célibataire</v>
          </cell>
          <cell r="AP2718" t="str">
            <v>8 éme Année</v>
          </cell>
          <cell r="AQ2718">
            <v>3</v>
          </cell>
          <cell r="AR2718">
            <v>1</v>
          </cell>
          <cell r="AS2718">
            <v>45993.25</v>
          </cell>
          <cell r="AT2718" t="str">
            <v>Horaire</v>
          </cell>
          <cell r="AU2718">
            <v>3.7149999999999999</v>
          </cell>
          <cell r="AV2718" t="str">
            <v>05</v>
          </cell>
          <cell r="AW2718">
            <v>10500</v>
          </cell>
          <cell r="AX2718" t="str">
            <v>00255010212</v>
          </cell>
          <cell r="AY2718">
            <v>90</v>
          </cell>
          <cell r="AZ2718" t="str">
            <v>BANQUE DE TUNISIE</v>
          </cell>
          <cell r="BA2718" t="str">
            <v>05105000025501021290</v>
          </cell>
          <cell r="BB2718">
            <v>20</v>
          </cell>
          <cell r="BC2718" t="str">
            <v>CITE KHALED IBN EL WALID</v>
          </cell>
          <cell r="BD2718" t="str">
            <v>MANOUBA</v>
          </cell>
          <cell r="BG2718">
            <v>52543224</v>
          </cell>
          <cell r="BK2718" t="str">
            <v>CAMPO B</v>
          </cell>
          <cell r="BL2718" t="str">
            <v>1.1</v>
          </cell>
          <cell r="BU2718" t="str">
            <v>si</v>
          </cell>
        </row>
        <row r="2719">
          <cell r="B2719">
            <v>2779</v>
          </cell>
          <cell r="C2719" t="str">
            <v>Monsieur</v>
          </cell>
          <cell r="D2719" t="str">
            <v>ROMDHANI HOUSSEM EDDINE</v>
          </cell>
          <cell r="E2719" t="str">
            <v>SAGE Tunisia</v>
          </cell>
          <cell r="F2719" t="str">
            <v>QUALITE</v>
          </cell>
          <cell r="G2719" t="str">
            <v>appolo</v>
          </cell>
          <cell r="H2719" t="str">
            <v>APPOLO</v>
          </cell>
          <cell r="I2719" t="str">
            <v>YOUSSEF KHALOUI</v>
          </cell>
          <cell r="J2719" t="str">
            <v>A</v>
          </cell>
          <cell r="K2719" t="str">
            <v>INDIRECTS</v>
          </cell>
          <cell r="L2719" t="str">
            <v>Variable cost at standard</v>
          </cell>
          <cell r="M2719" t="str">
            <v>OUVRIERE SPECIALISE</v>
          </cell>
          <cell r="N2719">
            <v>45628</v>
          </cell>
          <cell r="P2719">
            <v>-6</v>
          </cell>
          <cell r="T2719" t="str">
            <v>CDD</v>
          </cell>
          <cell r="U2719" t="str">
            <v>Contractuel</v>
          </cell>
          <cell r="V2719">
            <v>45628</v>
          </cell>
          <cell r="W2719">
            <v>45716</v>
          </cell>
          <cell r="Z2719">
            <v>45628</v>
          </cell>
          <cell r="AA2719">
            <v>12</v>
          </cell>
          <cell r="AB2719">
            <v>2024</v>
          </cell>
          <cell r="AC2719">
            <v>2028</v>
          </cell>
          <cell r="AD2719">
            <v>0.26111111111111113</v>
          </cell>
          <cell r="AE2719" t="str">
            <v>&lt; 1</v>
          </cell>
          <cell r="AF2719">
            <v>33262</v>
          </cell>
          <cell r="AG2719">
            <v>34.136986301369866</v>
          </cell>
          <cell r="AH2719" t="str">
            <v>&gt;25&lt; 35</v>
          </cell>
          <cell r="AI2719">
            <v>16756227</v>
          </cell>
          <cell r="AJ2719" t="str">
            <v>06</v>
          </cell>
          <cell r="AK2719" t="str">
            <v>08736115</v>
          </cell>
          <cell r="AL2719">
            <v>42038</v>
          </cell>
          <cell r="AM2719" t="str">
            <v>HOMME</v>
          </cell>
          <cell r="AN2719" t="str">
            <v>Célibataire</v>
          </cell>
          <cell r="AP2719" t="str">
            <v>BAC+Licence Fondamental Langue Littérature Et Civilisations</v>
          </cell>
          <cell r="AQ2719">
            <v>3</v>
          </cell>
          <cell r="AR2719">
            <v>1</v>
          </cell>
          <cell r="AS2719">
            <v>45993.25</v>
          </cell>
          <cell r="AT2719" t="str">
            <v>Horaire</v>
          </cell>
          <cell r="AU2719">
            <v>3.8780000000000001</v>
          </cell>
          <cell r="AV2719">
            <v>17</v>
          </cell>
          <cell r="AW2719">
            <v>53594</v>
          </cell>
          <cell r="AX2719" t="str">
            <v>02014617553</v>
          </cell>
          <cell r="AY2719">
            <v>29</v>
          </cell>
          <cell r="AZ2719" t="str">
            <v>LA POSTE</v>
          </cell>
          <cell r="BA2719" t="str">
            <v>17535940201461755329</v>
          </cell>
          <cell r="BB2719">
            <v>20</v>
          </cell>
          <cell r="BC2719" t="str">
            <v>CITE ETTAHRIR BARDO</v>
          </cell>
          <cell r="BD2719" t="str">
            <v>TUNIS</v>
          </cell>
          <cell r="BG2719">
            <v>96901757</v>
          </cell>
          <cell r="BH2719">
            <v>52488513</v>
          </cell>
          <cell r="BK2719" t="str">
            <v>A-APPOLO</v>
          </cell>
          <cell r="BU2719" t="str">
            <v>si</v>
          </cell>
        </row>
        <row r="2720">
          <cell r="B2720">
            <v>2780</v>
          </cell>
          <cell r="C2720" t="str">
            <v>Madame</v>
          </cell>
          <cell r="D2720" t="str">
            <v>MIMOUNI RAHMA</v>
          </cell>
          <cell r="E2720" t="str">
            <v>SAGE Tunisia</v>
          </cell>
          <cell r="F2720" t="str">
            <v>PRODUCTION</v>
          </cell>
          <cell r="G2720" t="str">
            <v>Contrôle qualité</v>
          </cell>
          <cell r="H2720" t="str">
            <v>P6 AV</v>
          </cell>
          <cell r="I2720" t="str">
            <v>ISSAM OUNI</v>
          </cell>
          <cell r="J2720" t="str">
            <v>B</v>
          </cell>
          <cell r="K2720" t="str">
            <v>INDIRECTS</v>
          </cell>
          <cell r="L2720" t="str">
            <v>Variable cost at standard</v>
          </cell>
          <cell r="M2720" t="str">
            <v>OUVRIERE SPECIALISE</v>
          </cell>
          <cell r="N2720">
            <v>45629</v>
          </cell>
          <cell r="P2720">
            <v>-34</v>
          </cell>
          <cell r="Q2720">
            <v>45682</v>
          </cell>
          <cell r="R2720" t="str">
            <v>maladie de sa mére</v>
          </cell>
          <cell r="T2720" t="str">
            <v>CDD</v>
          </cell>
          <cell r="U2720" t="str">
            <v>Contractuel</v>
          </cell>
          <cell r="V2720">
            <v>45658</v>
          </cell>
          <cell r="W2720">
            <v>45688</v>
          </cell>
          <cell r="Z2720">
            <v>45629</v>
          </cell>
          <cell r="AA2720">
            <v>12</v>
          </cell>
          <cell r="AB2720">
            <v>2024</v>
          </cell>
          <cell r="AC2720">
            <v>2028</v>
          </cell>
          <cell r="AD2720">
            <v>0.25833333333333336</v>
          </cell>
          <cell r="AE2720" t="str">
            <v>&lt; 1</v>
          </cell>
          <cell r="AF2720">
            <v>36185</v>
          </cell>
          <cell r="AG2720">
            <v>26.12876712328767</v>
          </cell>
          <cell r="AH2720" t="str">
            <v>&gt;25&lt; 35</v>
          </cell>
          <cell r="AI2720">
            <v>17442282</v>
          </cell>
          <cell r="AJ2720" t="str">
            <v>04</v>
          </cell>
          <cell r="AK2720" t="str">
            <v>14357056</v>
          </cell>
          <cell r="AL2720">
            <v>45211</v>
          </cell>
          <cell r="AM2720" t="str">
            <v>FEMME</v>
          </cell>
          <cell r="AN2720" t="str">
            <v>Célibataire</v>
          </cell>
          <cell r="AP2720" t="str">
            <v>BAC</v>
          </cell>
          <cell r="AQ2720">
            <v>3</v>
          </cell>
          <cell r="AR2720">
            <v>1</v>
          </cell>
          <cell r="AS2720">
            <v>45994.25</v>
          </cell>
          <cell r="AT2720" t="str">
            <v>Horaire</v>
          </cell>
          <cell r="AU2720">
            <v>3.8780000000000001</v>
          </cell>
          <cell r="AV2720">
            <v>17</v>
          </cell>
          <cell r="AW2720" t="str">
            <v>00100</v>
          </cell>
          <cell r="AX2720" t="str">
            <v>00003068888</v>
          </cell>
          <cell r="AY2720">
            <v>85</v>
          </cell>
          <cell r="AZ2720" t="str">
            <v>LA POSTE</v>
          </cell>
          <cell r="BA2720" t="str">
            <v>17001000000306888885</v>
          </cell>
          <cell r="BB2720">
            <v>20</v>
          </cell>
          <cell r="BC2720" t="str">
            <v>CHEBAOU OUED LIL</v>
          </cell>
          <cell r="BD2720" t="str">
            <v>MANOUBA</v>
          </cell>
          <cell r="BG2720">
            <v>54006110</v>
          </cell>
          <cell r="BK2720" t="str">
            <v>B-P6 AV</v>
          </cell>
          <cell r="BU2720" t="str">
            <v>non-Actif</v>
          </cell>
        </row>
        <row r="2721">
          <cell r="B2721">
            <v>2781</v>
          </cell>
          <cell r="C2721" t="str">
            <v>Madame</v>
          </cell>
          <cell r="D2721" t="str">
            <v>BARAKETI INES</v>
          </cell>
          <cell r="E2721" t="str">
            <v>SAGE Tunisia</v>
          </cell>
          <cell r="F2721" t="str">
            <v>QUALITE</v>
          </cell>
          <cell r="G2721" t="str">
            <v>INGENIEUR QUALITE</v>
          </cell>
          <cell r="K2721" t="str">
            <v>CADRE</v>
          </cell>
          <cell r="L2721" t="str">
            <v>Variable cost at standard</v>
          </cell>
          <cell r="M2721" t="str">
            <v>INGENIEUR QUALITE</v>
          </cell>
          <cell r="N2721">
            <v>45628</v>
          </cell>
          <cell r="P2721" t="str">
            <v/>
          </cell>
          <cell r="T2721" t="str">
            <v>CDI</v>
          </cell>
          <cell r="U2721" t="str">
            <v>Titulaire</v>
          </cell>
          <cell r="V2721">
            <v>45628</v>
          </cell>
          <cell r="Z2721">
            <v>45628</v>
          </cell>
          <cell r="AA2721">
            <v>12</v>
          </cell>
          <cell r="AB2721">
            <v>2024</v>
          </cell>
          <cell r="AC2721">
            <v>2028</v>
          </cell>
          <cell r="AD2721">
            <v>0.26111111111111113</v>
          </cell>
          <cell r="AE2721" t="str">
            <v>&lt; 1</v>
          </cell>
          <cell r="AF2721">
            <v>36151</v>
          </cell>
          <cell r="AG2721">
            <v>26.221917808219178</v>
          </cell>
          <cell r="AH2721" t="str">
            <v>&gt;25&lt; 35</v>
          </cell>
          <cell r="AK2721" t="str">
            <v>11621180</v>
          </cell>
          <cell r="AL2721">
            <v>43315</v>
          </cell>
          <cell r="AM2721" t="str">
            <v>FEMME</v>
          </cell>
          <cell r="AN2721" t="str">
            <v>Célibataire</v>
          </cell>
          <cell r="AO2721" t="str">
            <v xml:space="preserve"> </v>
          </cell>
          <cell r="AP2721" t="str">
            <v>BAC+Licence En Ingénierie Mécatronique</v>
          </cell>
          <cell r="AQ2721">
            <v>15</v>
          </cell>
          <cell r="AR2721">
            <v>1</v>
          </cell>
          <cell r="AS2721">
            <v>45993.25</v>
          </cell>
          <cell r="AT2721" t="str">
            <v>Mensuel</v>
          </cell>
          <cell r="AU2721">
            <v>2400</v>
          </cell>
          <cell r="AV2721">
            <v>14</v>
          </cell>
          <cell r="AW2721" t="str">
            <v>09609</v>
          </cell>
          <cell r="AX2721">
            <v>61007011856</v>
          </cell>
          <cell r="AY2721">
            <v>54</v>
          </cell>
          <cell r="AZ2721" t="str">
            <v>BH</v>
          </cell>
          <cell r="BA2721" t="str">
            <v>14096096100701185654</v>
          </cell>
          <cell r="BB2721">
            <v>20</v>
          </cell>
          <cell r="BC2721" t="str">
            <v>EL AGBA</v>
          </cell>
          <cell r="BD2721" t="str">
            <v>TUNIS</v>
          </cell>
          <cell r="BK2721" t="str">
            <v>CADRE</v>
          </cell>
          <cell r="BU2721" t="str">
            <v>si</v>
          </cell>
        </row>
        <row r="2722">
          <cell r="B2722">
            <v>2782</v>
          </cell>
          <cell r="C2722" t="str">
            <v>Madame</v>
          </cell>
          <cell r="D2722" t="str">
            <v>EL ABIEDH IBTIHEL</v>
          </cell>
          <cell r="E2722" t="str">
            <v>SAGE Tunisia</v>
          </cell>
          <cell r="F2722" t="str">
            <v>QUALITE</v>
          </cell>
          <cell r="G2722" t="str">
            <v>CSL</v>
          </cell>
          <cell r="H2722" t="str">
            <v>P6 AV</v>
          </cell>
          <cell r="I2722" t="str">
            <v>Med Ali</v>
          </cell>
          <cell r="J2722" t="str">
            <v>B</v>
          </cell>
          <cell r="K2722" t="str">
            <v>INDIRECTS</v>
          </cell>
          <cell r="L2722" t="str">
            <v>Variable cost at standard</v>
          </cell>
          <cell r="M2722" t="str">
            <v>OUVRIERE SPECIALISE</v>
          </cell>
          <cell r="N2722">
            <v>45630</v>
          </cell>
          <cell r="P2722">
            <v>-6</v>
          </cell>
          <cell r="T2722" t="str">
            <v>CDD</v>
          </cell>
          <cell r="U2722" t="str">
            <v>Contractuel</v>
          </cell>
          <cell r="V2722">
            <v>45689</v>
          </cell>
          <cell r="W2722">
            <v>45716</v>
          </cell>
          <cell r="Z2722">
            <v>45630</v>
          </cell>
          <cell r="AA2722">
            <v>12</v>
          </cell>
          <cell r="AB2722">
            <v>2024</v>
          </cell>
          <cell r="AC2722">
            <v>2028</v>
          </cell>
          <cell r="AD2722">
            <v>0.25555555555555554</v>
          </cell>
          <cell r="AE2722" t="str">
            <v>&lt; 1</v>
          </cell>
          <cell r="AF2722">
            <v>37476</v>
          </cell>
          <cell r="AG2722">
            <v>22.591780821917808</v>
          </cell>
          <cell r="AH2722" t="str">
            <v>&lt; 25</v>
          </cell>
          <cell r="AI2722">
            <v>17676920</v>
          </cell>
          <cell r="AJ2722" t="str">
            <v>05</v>
          </cell>
          <cell r="AK2722" t="str">
            <v>14367853</v>
          </cell>
          <cell r="AL2722">
            <v>44076</v>
          </cell>
          <cell r="AM2722" t="str">
            <v>FEMME</v>
          </cell>
          <cell r="AN2722" t="str">
            <v>Célibataire</v>
          </cell>
          <cell r="AP2722" t="str">
            <v>BAC+Formation Aide Soignante</v>
          </cell>
          <cell r="AQ2722">
            <v>3</v>
          </cell>
          <cell r="AR2722">
            <v>1</v>
          </cell>
          <cell r="AS2722">
            <v>45995.25</v>
          </cell>
          <cell r="AT2722" t="str">
            <v>Horaire</v>
          </cell>
          <cell r="AU2722">
            <v>3.8780000000000001</v>
          </cell>
          <cell r="AV2722">
            <v>17</v>
          </cell>
          <cell r="AW2722" t="str">
            <v>00100</v>
          </cell>
          <cell r="AX2722" t="str">
            <v>00003421392</v>
          </cell>
          <cell r="AY2722">
            <v>67</v>
          </cell>
          <cell r="AZ2722" t="str">
            <v>LA POSTE</v>
          </cell>
          <cell r="BA2722" t="str">
            <v>17001000000342139267</v>
          </cell>
          <cell r="BB2722">
            <v>20</v>
          </cell>
          <cell r="BC2722" t="str">
            <v>CITE KHALED IBN EL WALID</v>
          </cell>
          <cell r="BD2722" t="str">
            <v>MANOUBA</v>
          </cell>
          <cell r="BG2722">
            <v>99368445</v>
          </cell>
          <cell r="BK2722" t="str">
            <v>B-P6 AV</v>
          </cell>
          <cell r="BU2722" t="str">
            <v>si</v>
          </cell>
        </row>
        <row r="2723">
          <cell r="B2723">
            <v>2783</v>
          </cell>
          <cell r="C2723" t="str">
            <v>Madame</v>
          </cell>
          <cell r="D2723" t="str">
            <v>GHAZOUANI NADA</v>
          </cell>
          <cell r="E2723" t="str">
            <v>SAGE Tunisia</v>
          </cell>
          <cell r="F2723" t="str">
            <v>LOGISTIQUE</v>
          </cell>
          <cell r="G2723" t="str">
            <v>PLANIFICATRICE</v>
          </cell>
          <cell r="K2723" t="str">
            <v>CADRE</v>
          </cell>
          <cell r="L2723" t="str">
            <v>Variable cost at standard</v>
          </cell>
          <cell r="M2723" t="str">
            <v>PLANIFICATRICE</v>
          </cell>
          <cell r="N2723">
            <v>45635</v>
          </cell>
          <cell r="P2723" t="str">
            <v/>
          </cell>
          <cell r="T2723" t="str">
            <v>CDI</v>
          </cell>
          <cell r="U2723" t="str">
            <v>Titulaire</v>
          </cell>
          <cell r="V2723">
            <v>45635</v>
          </cell>
          <cell r="Z2723">
            <v>45635</v>
          </cell>
          <cell r="AA2723">
            <v>12</v>
          </cell>
          <cell r="AB2723">
            <v>2024</v>
          </cell>
          <cell r="AC2723">
            <v>2028</v>
          </cell>
          <cell r="AD2723">
            <v>0.24166666666666667</v>
          </cell>
          <cell r="AE2723" t="str">
            <v>&lt; 1</v>
          </cell>
          <cell r="AF2723">
            <v>33979</v>
          </cell>
          <cell r="AG2723">
            <v>32.172602739726024</v>
          </cell>
          <cell r="AH2723" t="str">
            <v>&gt;25&lt; 35</v>
          </cell>
          <cell r="AI2723">
            <v>17141984</v>
          </cell>
          <cell r="AJ2723" t="str">
            <v>03</v>
          </cell>
          <cell r="AK2723" t="str">
            <v>07958254</v>
          </cell>
          <cell r="AL2723">
            <v>42248</v>
          </cell>
          <cell r="AM2723" t="str">
            <v>FEMME</v>
          </cell>
          <cell r="AN2723" t="str">
            <v>Célibataire</v>
          </cell>
          <cell r="AP2723" t="str">
            <v>Diplôme National D'Ingenieur</v>
          </cell>
          <cell r="AQ2723">
            <v>15</v>
          </cell>
          <cell r="AR2723">
            <v>1</v>
          </cell>
          <cell r="AS2723">
            <v>46000.25</v>
          </cell>
          <cell r="AT2723" t="str">
            <v>Mensuel</v>
          </cell>
          <cell r="AU2723">
            <v>1700</v>
          </cell>
          <cell r="AV2723">
            <v>25</v>
          </cell>
          <cell r="AW2723" t="str">
            <v>06300</v>
          </cell>
          <cell r="AX2723" t="str">
            <v>00001153663</v>
          </cell>
          <cell r="AY2723">
            <v>52</v>
          </cell>
          <cell r="AZ2723" t="str">
            <v>ZITOUNA BANK</v>
          </cell>
          <cell r="BA2723" t="str">
            <v>25063000000115366352</v>
          </cell>
          <cell r="BB2723">
            <v>20</v>
          </cell>
          <cell r="BC2723" t="str">
            <v>20 MARS BARDO</v>
          </cell>
          <cell r="BD2723" t="str">
            <v>TUNIS</v>
          </cell>
          <cell r="BK2723" t="str">
            <v>CADRE</v>
          </cell>
          <cell r="BU2723" t="str">
            <v>si</v>
          </cell>
        </row>
        <row r="2724">
          <cell r="B2724">
            <v>2784</v>
          </cell>
          <cell r="C2724" t="str">
            <v>Madame</v>
          </cell>
          <cell r="D2724" t="str">
            <v>CHEBBI KHOULOUD</v>
          </cell>
          <cell r="E2724" t="str">
            <v>SAGE Tunisia</v>
          </cell>
          <cell r="F2724" t="str">
            <v>QUALITE</v>
          </cell>
          <cell r="G2724" t="str">
            <v>INGENIEUR QUALITE</v>
          </cell>
          <cell r="K2724" t="str">
            <v>CADRE</v>
          </cell>
          <cell r="L2724" t="str">
            <v>Variable cost at standard</v>
          </cell>
          <cell r="M2724" t="str">
            <v>INGENIEUR QUALITE</v>
          </cell>
          <cell r="N2724">
            <v>45636</v>
          </cell>
          <cell r="P2724" t="str">
            <v/>
          </cell>
          <cell r="T2724" t="str">
            <v>CDI</v>
          </cell>
          <cell r="U2724" t="str">
            <v>Titulaire</v>
          </cell>
          <cell r="V2724">
            <v>45636</v>
          </cell>
          <cell r="Z2724">
            <v>45636</v>
          </cell>
          <cell r="AA2724">
            <v>12</v>
          </cell>
          <cell r="AB2724">
            <v>2024</v>
          </cell>
          <cell r="AC2724">
            <v>2028</v>
          </cell>
          <cell r="AD2724">
            <v>0.2388888888888889</v>
          </cell>
          <cell r="AE2724" t="str">
            <v>&lt; 1</v>
          </cell>
          <cell r="AF2724">
            <v>35699</v>
          </cell>
          <cell r="AG2724">
            <v>27.460273972602739</v>
          </cell>
          <cell r="AH2724" t="str">
            <v>&gt;25&lt; 35</v>
          </cell>
          <cell r="AK2724" t="str">
            <v>14266350</v>
          </cell>
          <cell r="AL2724">
            <v>44672</v>
          </cell>
          <cell r="AM2724" t="str">
            <v>FEMME</v>
          </cell>
          <cell r="AN2724" t="str">
            <v>Célibataire</v>
          </cell>
          <cell r="AP2724" t="str">
            <v>Certificat National d'Ingénieur en Génie Textile</v>
          </cell>
          <cell r="AQ2724">
            <v>15</v>
          </cell>
          <cell r="AR2724">
            <v>1</v>
          </cell>
          <cell r="AS2724">
            <v>46001.25</v>
          </cell>
          <cell r="AT2724" t="str">
            <v>Mensuel</v>
          </cell>
          <cell r="AU2724">
            <v>2500</v>
          </cell>
          <cell r="AV2724" t="str">
            <v>08</v>
          </cell>
          <cell r="AW2724">
            <v>12602</v>
          </cell>
          <cell r="AX2724" t="str">
            <v>90320010959</v>
          </cell>
          <cell r="AY2724">
            <v>10</v>
          </cell>
          <cell r="AZ2724" t="str">
            <v>BIAT</v>
          </cell>
          <cell r="BA2724" t="str">
            <v>08126029032001095910</v>
          </cell>
          <cell r="BB2724">
            <v>20</v>
          </cell>
          <cell r="BC2724" t="str">
            <v>EL AGBA</v>
          </cell>
          <cell r="BD2724" t="str">
            <v>TUNIS</v>
          </cell>
          <cell r="BG2724">
            <v>94045223</v>
          </cell>
          <cell r="BK2724" t="str">
            <v>CADRE</v>
          </cell>
          <cell r="BU2724" t="str">
            <v>si</v>
          </cell>
        </row>
        <row r="2725">
          <cell r="B2725">
            <v>2785</v>
          </cell>
          <cell r="C2725" t="str">
            <v>Monsieur</v>
          </cell>
          <cell r="D2725" t="str">
            <v>BEN HMIDA BILEL</v>
          </cell>
          <cell r="E2725" t="str">
            <v>SAGE Tunisia</v>
          </cell>
          <cell r="F2725" t="str">
            <v>FINANCE</v>
          </cell>
          <cell r="G2725" t="str">
            <v>COMPTABLE</v>
          </cell>
          <cell r="K2725" t="str">
            <v>CADRE</v>
          </cell>
          <cell r="L2725" t="str">
            <v>Variable cost at standard</v>
          </cell>
          <cell r="M2725" t="str">
            <v>COMPTABLE</v>
          </cell>
          <cell r="N2725">
            <v>45659</v>
          </cell>
          <cell r="P2725" t="str">
            <v/>
          </cell>
          <cell r="T2725" t="str">
            <v>CDI</v>
          </cell>
          <cell r="U2725" t="str">
            <v>Titulaire</v>
          </cell>
          <cell r="Z2725">
            <v>45659</v>
          </cell>
          <cell r="AA2725">
            <v>1</v>
          </cell>
          <cell r="AB2725">
            <v>2025</v>
          </cell>
          <cell r="AC2725">
            <v>2029</v>
          </cell>
          <cell r="AD2725">
            <v>0.17777777777777778</v>
          </cell>
          <cell r="AE2725" t="str">
            <v>&lt; 1</v>
          </cell>
          <cell r="AF2725">
            <v>32750</v>
          </cell>
          <cell r="AG2725">
            <v>35.539726027397258</v>
          </cell>
          <cell r="AH2725" t="str">
            <v>&gt;35&lt; 45</v>
          </cell>
          <cell r="AI2725">
            <v>17048574</v>
          </cell>
          <cell r="AJ2725" t="str">
            <v>06</v>
          </cell>
          <cell r="AK2725" t="str">
            <v>09786723</v>
          </cell>
          <cell r="AL2725">
            <v>40040</v>
          </cell>
          <cell r="AM2725" t="str">
            <v xml:space="preserve">HOMME </v>
          </cell>
          <cell r="AN2725" t="str">
            <v>marié</v>
          </cell>
          <cell r="AO2725">
            <v>2</v>
          </cell>
          <cell r="AQ2725">
            <v>16</v>
          </cell>
          <cell r="AR2725">
            <v>1</v>
          </cell>
          <cell r="AS2725">
            <v>46024.25</v>
          </cell>
          <cell r="AT2725" t="str">
            <v>Mensuel</v>
          </cell>
          <cell r="AV2725" t="str">
            <v>04</v>
          </cell>
          <cell r="AW2725" t="str">
            <v>30305</v>
          </cell>
          <cell r="AX2725">
            <v>10075074153</v>
          </cell>
          <cell r="AY2725">
            <v>44</v>
          </cell>
          <cell r="AZ2725" t="str">
            <v>ATTIJARI BANK</v>
          </cell>
          <cell r="BA2725" t="str">
            <v>04303051007507415344</v>
          </cell>
          <cell r="BB2725">
            <v>20</v>
          </cell>
          <cell r="BC2725" t="str">
            <v>RUE AGHADIR OUEST DAR CHAABENE FEHRI NABEUL</v>
          </cell>
          <cell r="BD2725" t="str">
            <v>NABEUL</v>
          </cell>
          <cell r="BK2725" t="str">
            <v>CADRE</v>
          </cell>
          <cell r="BU2725" t="str">
            <v>si</v>
          </cell>
        </row>
        <row r="2726">
          <cell r="B2726">
            <v>2786</v>
          </cell>
          <cell r="C2726" t="str">
            <v>Monsieur</v>
          </cell>
          <cell r="D2726" t="str">
            <v>LAABIDI HICHEM</v>
          </cell>
          <cell r="E2726" t="str">
            <v>SAGE Tunisia</v>
          </cell>
          <cell r="F2726" t="str">
            <v>PRODUCTION</v>
          </cell>
          <cell r="G2726" t="str">
            <v>SUPERVISEUR DE PRODUCTION</v>
          </cell>
          <cell r="K2726" t="str">
            <v>CADRE</v>
          </cell>
          <cell r="L2726" t="str">
            <v>Variable cost at standard</v>
          </cell>
          <cell r="M2726" t="str">
            <v>SUPERVISEUR DE PRODUCTION</v>
          </cell>
          <cell r="N2726">
            <v>45659</v>
          </cell>
          <cell r="P2726" t="str">
            <v/>
          </cell>
          <cell r="T2726" t="str">
            <v>CDI</v>
          </cell>
          <cell r="U2726" t="str">
            <v>Titulaire</v>
          </cell>
          <cell r="Z2726">
            <v>45659</v>
          </cell>
          <cell r="AA2726">
            <v>1</v>
          </cell>
          <cell r="AB2726">
            <v>2025</v>
          </cell>
          <cell r="AC2726">
            <v>2029</v>
          </cell>
          <cell r="AD2726">
            <v>0.17777777777777778</v>
          </cell>
          <cell r="AE2726" t="str">
            <v>&lt; 1</v>
          </cell>
          <cell r="AF2726">
            <v>34497</v>
          </cell>
          <cell r="AG2726">
            <v>30.753424657534246</v>
          </cell>
          <cell r="AH2726" t="str">
            <v>&gt;25&lt; 35</v>
          </cell>
          <cell r="AI2726">
            <v>17158859</v>
          </cell>
          <cell r="AJ2726" t="str">
            <v>09</v>
          </cell>
          <cell r="AK2726" t="str">
            <v>04841673</v>
          </cell>
          <cell r="AL2726">
            <v>42307</v>
          </cell>
          <cell r="AM2726" t="str">
            <v xml:space="preserve">HOMME </v>
          </cell>
          <cell r="AN2726" t="str">
            <v>Célibataire</v>
          </cell>
          <cell r="AQ2726">
            <v>14</v>
          </cell>
          <cell r="AR2726">
            <v>1</v>
          </cell>
          <cell r="AS2726">
            <v>46024.25</v>
          </cell>
          <cell r="AT2726" t="str">
            <v>Mensuel</v>
          </cell>
          <cell r="AV2726" t="str">
            <v>04</v>
          </cell>
          <cell r="AW2726" t="str">
            <v>04312</v>
          </cell>
          <cell r="AX2726">
            <v>80059369041</v>
          </cell>
          <cell r="AY2726">
            <v>48</v>
          </cell>
          <cell r="AZ2726" t="str">
            <v>Attijari bank</v>
          </cell>
          <cell r="BA2726" t="str">
            <v>04043128005936904148</v>
          </cell>
          <cell r="BB2726">
            <v>20</v>
          </cell>
          <cell r="BC2726" t="str">
            <v>05 RUE 4213 EZOUHOUR TUNIS</v>
          </cell>
          <cell r="BD2726" t="str">
            <v>Tunis</v>
          </cell>
          <cell r="BK2726" t="str">
            <v>CADRE</v>
          </cell>
          <cell r="BU2726" t="str">
            <v>si</v>
          </cell>
        </row>
        <row r="2727">
          <cell r="B2727">
            <v>2787</v>
          </cell>
          <cell r="C2727" t="str">
            <v>Monsieur</v>
          </cell>
          <cell r="D2727" t="str">
            <v>MASTOURI MOHAMED TEJ EDDINE</v>
          </cell>
          <cell r="E2727" t="str">
            <v>SAGE Tunisia</v>
          </cell>
          <cell r="F2727" t="str">
            <v>INGENIERIE</v>
          </cell>
          <cell r="G2727" t="str">
            <v>TECHNICIEN CAO</v>
          </cell>
          <cell r="K2727" t="str">
            <v>INDIRECTS</v>
          </cell>
          <cell r="L2727" t="str">
            <v>Variable cost at standard</v>
          </cell>
          <cell r="M2727" t="str">
            <v>TECHNICIEN CAO</v>
          </cell>
          <cell r="N2727">
            <v>45659</v>
          </cell>
          <cell r="P2727" t="str">
            <v/>
          </cell>
          <cell r="T2727" t="str">
            <v>CDI</v>
          </cell>
          <cell r="U2727" t="str">
            <v>Titulaire</v>
          </cell>
          <cell r="Z2727">
            <v>45659</v>
          </cell>
          <cell r="AA2727">
            <v>1</v>
          </cell>
          <cell r="AB2727">
            <v>2025</v>
          </cell>
          <cell r="AC2727">
            <v>2029</v>
          </cell>
          <cell r="AD2727">
            <v>0.17777777777777778</v>
          </cell>
          <cell r="AE2727" t="str">
            <v>&lt; 1</v>
          </cell>
          <cell r="AF2727">
            <v>34953</v>
          </cell>
          <cell r="AG2727">
            <v>29.504109589041096</v>
          </cell>
          <cell r="AH2727" t="str">
            <v>&gt;25&lt; 35</v>
          </cell>
          <cell r="AK2727" t="str">
            <v>07199956</v>
          </cell>
          <cell r="AL2727">
            <v>43386</v>
          </cell>
          <cell r="AM2727" t="str">
            <v xml:space="preserve">HOMME </v>
          </cell>
          <cell r="AN2727" t="str">
            <v>Célibataire</v>
          </cell>
          <cell r="AQ2727">
            <v>11</v>
          </cell>
          <cell r="AR2727">
            <v>1</v>
          </cell>
          <cell r="AS2727">
            <v>46024.25</v>
          </cell>
          <cell r="AT2727" t="str">
            <v>Mensuel</v>
          </cell>
          <cell r="AV2727">
            <v>47</v>
          </cell>
          <cell r="AW2727" t="str">
            <v>01000</v>
          </cell>
          <cell r="AX2727" t="str">
            <v>00000066431</v>
          </cell>
          <cell r="AY2727">
            <v>65</v>
          </cell>
          <cell r="AZ2727" t="str">
            <v>wifak bank</v>
          </cell>
          <cell r="BA2727" t="str">
            <v>47010000000006643165</v>
          </cell>
          <cell r="BB2727">
            <v>20</v>
          </cell>
          <cell r="BC2727" t="str">
            <v>163 RUE FADHEL BEN ACHOUR YASMINET NOUVELLE MEDINA</v>
          </cell>
          <cell r="BD2727" t="str">
            <v>BEN AROUS</v>
          </cell>
          <cell r="BK2727" t="str">
            <v>-</v>
          </cell>
          <cell r="BU2727" t="str">
            <v>si</v>
          </cell>
        </row>
        <row r="2728">
          <cell r="B2728">
            <v>2788</v>
          </cell>
          <cell r="C2728" t="str">
            <v>Madame</v>
          </cell>
          <cell r="D2728" t="str">
            <v>DRIDI SAMIA</v>
          </cell>
          <cell r="E2728" t="str">
            <v>SAGE Tunisia</v>
          </cell>
          <cell r="F2728" t="str">
            <v>QUALITE</v>
          </cell>
          <cell r="G2728" t="str">
            <v>CSL</v>
          </cell>
          <cell r="H2728" t="str">
            <v>P6 AV</v>
          </cell>
          <cell r="I2728" t="str">
            <v>Med Ali</v>
          </cell>
          <cell r="J2728" t="str">
            <v>A</v>
          </cell>
          <cell r="K2728" t="str">
            <v>INDIRECTS</v>
          </cell>
          <cell r="L2728" t="str">
            <v>Variable cost at standard</v>
          </cell>
          <cell r="M2728" t="str">
            <v>OUVRIERE SPECIALISE</v>
          </cell>
          <cell r="N2728">
            <v>45664</v>
          </cell>
          <cell r="P2728">
            <v>-6</v>
          </cell>
          <cell r="T2728" t="str">
            <v>CDD</v>
          </cell>
          <cell r="U2728" t="str">
            <v>Contractuel</v>
          </cell>
          <cell r="V2728">
            <v>45689</v>
          </cell>
          <cell r="W2728">
            <v>45716</v>
          </cell>
          <cell r="Z2728">
            <v>45664</v>
          </cell>
          <cell r="AA2728">
            <v>1</v>
          </cell>
          <cell r="AB2728">
            <v>2025</v>
          </cell>
          <cell r="AC2728">
            <v>2029</v>
          </cell>
          <cell r="AD2728">
            <v>0.16388888888888889</v>
          </cell>
          <cell r="AE2728" t="str">
            <v>&lt; 1</v>
          </cell>
          <cell r="AF2728">
            <v>35570</v>
          </cell>
          <cell r="AG2728">
            <v>27.813698630136987</v>
          </cell>
          <cell r="AH2728" t="str">
            <v>&gt;25&lt; 35</v>
          </cell>
          <cell r="AI2728">
            <v>17824569</v>
          </cell>
          <cell r="AJ2728" t="str">
            <v>07</v>
          </cell>
          <cell r="AK2728" t="str">
            <v>14351348</v>
          </cell>
          <cell r="AL2728">
            <v>45294</v>
          </cell>
          <cell r="AM2728" t="str">
            <v>FEMME</v>
          </cell>
          <cell r="AN2728" t="str">
            <v>Marié(e)</v>
          </cell>
          <cell r="AP2728" t="str">
            <v>BAC</v>
          </cell>
          <cell r="AQ2728">
            <v>3</v>
          </cell>
          <cell r="AR2728">
            <v>1</v>
          </cell>
          <cell r="AS2728">
            <v>46029.25</v>
          </cell>
          <cell r="AT2728" t="str">
            <v>Horaire</v>
          </cell>
          <cell r="AU2728">
            <v>3.8780000000000001</v>
          </cell>
          <cell r="AV2728">
            <v>17</v>
          </cell>
          <cell r="AW2728" t="str">
            <v>00100</v>
          </cell>
          <cell r="AX2728" t="str">
            <v>00003064841</v>
          </cell>
          <cell r="AY2728" t="str">
            <v>04</v>
          </cell>
          <cell r="AZ2728" t="str">
            <v>LA POSTE</v>
          </cell>
          <cell r="BA2728" t="str">
            <v>17001000000306484104</v>
          </cell>
          <cell r="BB2728">
            <v>20</v>
          </cell>
          <cell r="BC2728" t="str">
            <v>GHDIR EL GOLLA HRAIRIA</v>
          </cell>
          <cell r="BD2728" t="str">
            <v>TUNIS</v>
          </cell>
          <cell r="BG2728">
            <v>96625702</v>
          </cell>
          <cell r="BK2728" t="str">
            <v>A-P6 AV</v>
          </cell>
          <cell r="BT2728">
            <v>1176</v>
          </cell>
          <cell r="BU2728" t="str">
            <v>si</v>
          </cell>
        </row>
        <row r="2729">
          <cell r="B2729">
            <v>2789</v>
          </cell>
          <cell r="C2729" t="str">
            <v>Madame</v>
          </cell>
          <cell r="D2729" t="str">
            <v>BAHRI MAROUA</v>
          </cell>
          <cell r="E2729" t="str">
            <v>SAGE Tunisia</v>
          </cell>
          <cell r="F2729" t="str">
            <v>PRODUCTION</v>
          </cell>
          <cell r="G2729" t="str">
            <v>Contrôle qualité</v>
          </cell>
          <cell r="H2729" t="str">
            <v>P6 AR</v>
          </cell>
          <cell r="I2729" t="str">
            <v xml:space="preserve">Anis Mejri </v>
          </cell>
          <cell r="J2729" t="str">
            <v>B</v>
          </cell>
          <cell r="K2729" t="str">
            <v>INDIRECTS</v>
          </cell>
          <cell r="L2729" t="str">
            <v>Variable cost at standard</v>
          </cell>
          <cell r="M2729" t="str">
            <v>OUVRIERE SPECIALISE</v>
          </cell>
          <cell r="N2729">
            <v>45665</v>
          </cell>
          <cell r="P2729">
            <v>-6</v>
          </cell>
          <cell r="T2729" t="str">
            <v>CDD</v>
          </cell>
          <cell r="U2729" t="str">
            <v>Contractuel</v>
          </cell>
          <cell r="V2729">
            <v>45689</v>
          </cell>
          <cell r="W2729">
            <v>45716</v>
          </cell>
          <cell r="Z2729">
            <v>45665</v>
          </cell>
          <cell r="AA2729">
            <v>1</v>
          </cell>
          <cell r="AB2729">
            <v>2025</v>
          </cell>
          <cell r="AC2729">
            <v>2029</v>
          </cell>
          <cell r="AD2729">
            <v>0.16111111111111112</v>
          </cell>
          <cell r="AE2729" t="str">
            <v>&lt; 1</v>
          </cell>
          <cell r="AF2729">
            <v>32364</v>
          </cell>
          <cell r="AG2729">
            <v>36.597260273972601</v>
          </cell>
          <cell r="AH2729" t="str">
            <v>&gt;35&lt; 45</v>
          </cell>
          <cell r="AI2729">
            <v>17152479</v>
          </cell>
          <cell r="AJ2729" t="str">
            <v>02</v>
          </cell>
          <cell r="AK2729" t="str">
            <v>09164039</v>
          </cell>
          <cell r="AL2729">
            <v>42627</v>
          </cell>
          <cell r="AM2729" t="str">
            <v>FEMME</v>
          </cell>
          <cell r="AN2729" t="str">
            <v>Marié(e)</v>
          </cell>
          <cell r="AP2729" t="str">
            <v>Technicienne En Laboratoire D'analyse Médicale</v>
          </cell>
          <cell r="AQ2729">
            <v>3</v>
          </cell>
          <cell r="AR2729">
            <v>1</v>
          </cell>
          <cell r="AS2729">
            <v>46030.25</v>
          </cell>
          <cell r="AT2729" t="str">
            <v>Horaire</v>
          </cell>
          <cell r="AU2729">
            <v>3.8780000000000001</v>
          </cell>
          <cell r="AV2729">
            <v>14</v>
          </cell>
          <cell r="AW2729" t="str">
            <v>04304</v>
          </cell>
          <cell r="AX2729">
            <v>31007049677</v>
          </cell>
          <cell r="AY2729">
            <v>72</v>
          </cell>
          <cell r="AZ2729" t="str">
            <v>BH</v>
          </cell>
          <cell r="BA2729" t="str">
            <v>14043043100704967772</v>
          </cell>
          <cell r="BB2729">
            <v>20</v>
          </cell>
          <cell r="BC2729" t="str">
            <v>MHAMDIA</v>
          </cell>
          <cell r="BD2729" t="str">
            <v>TUNIS</v>
          </cell>
          <cell r="BG2729">
            <v>22639660</v>
          </cell>
          <cell r="BK2729" t="str">
            <v>CAMPO B</v>
          </cell>
          <cell r="BU2729" t="str">
            <v>si</v>
          </cell>
        </row>
        <row r="2730">
          <cell r="B2730">
            <v>2790</v>
          </cell>
          <cell r="C2730" t="str">
            <v>Monsieur</v>
          </cell>
          <cell r="D2730" t="str">
            <v>CHEBBI CHIHEB</v>
          </cell>
          <cell r="E2730" t="str">
            <v>SAGE Tunisia</v>
          </cell>
          <cell r="F2730" t="str">
            <v>LOGISTIQUE</v>
          </cell>
          <cell r="G2730" t="str">
            <v>MANITENTIONNAIRE</v>
          </cell>
          <cell r="H2730" t="str">
            <v>LOGISTIQUE</v>
          </cell>
          <cell r="I2730" t="str">
            <v>ADEL</v>
          </cell>
          <cell r="K2730" t="str">
            <v>INDIRECTS</v>
          </cell>
          <cell r="L2730" t="str">
            <v>Variable cost at standard</v>
          </cell>
          <cell r="M2730" t="str">
            <v>OUVRIERE SPECIALISE</v>
          </cell>
          <cell r="N2730">
            <v>45670</v>
          </cell>
          <cell r="P2730">
            <v>-6</v>
          </cell>
          <cell r="T2730" t="str">
            <v>CDD</v>
          </cell>
          <cell r="U2730" t="str">
            <v>Contractuel</v>
          </cell>
          <cell r="V2730">
            <v>45670</v>
          </cell>
          <cell r="W2730">
            <v>45716</v>
          </cell>
          <cell r="Z2730">
            <v>45670</v>
          </cell>
          <cell r="AA2730">
            <v>1</v>
          </cell>
          <cell r="AB2730">
            <v>2025</v>
          </cell>
          <cell r="AC2730">
            <v>2029</v>
          </cell>
          <cell r="AD2730">
            <v>0.14722222222222223</v>
          </cell>
          <cell r="AE2730" t="str">
            <v>&lt; 1</v>
          </cell>
          <cell r="AF2730">
            <v>34209</v>
          </cell>
          <cell r="AG2730">
            <v>31.542465753424658</v>
          </cell>
          <cell r="AH2730" t="str">
            <v>&gt;25&lt; 35</v>
          </cell>
          <cell r="AK2730" t="str">
            <v>09496482</v>
          </cell>
          <cell r="AL2730">
            <v>44840</v>
          </cell>
          <cell r="AM2730" t="str">
            <v>HOMME</v>
          </cell>
          <cell r="AN2730" t="str">
            <v>Célibataire</v>
          </cell>
          <cell r="AP2730" t="str">
            <v>3 éme Année</v>
          </cell>
          <cell r="AQ2730">
            <v>3</v>
          </cell>
          <cell r="AR2730">
            <v>1</v>
          </cell>
          <cell r="AS2730">
            <v>46035.25</v>
          </cell>
          <cell r="AT2730" t="str">
            <v>Horaire</v>
          </cell>
          <cell r="AU2730">
            <v>3.778</v>
          </cell>
          <cell r="AV2730" t="str">
            <v>08</v>
          </cell>
          <cell r="AW2730" t="str">
            <v>02001</v>
          </cell>
          <cell r="AX2730">
            <v>10120127420</v>
          </cell>
          <cell r="AY2730">
            <v>66</v>
          </cell>
          <cell r="AZ2730" t="str">
            <v>BIAT</v>
          </cell>
          <cell r="BA2730" t="str">
            <v>08020011012012742066</v>
          </cell>
          <cell r="BB2730">
            <v>20</v>
          </cell>
          <cell r="BC2730" t="str">
            <v>ZAHROUNI</v>
          </cell>
          <cell r="BD2730" t="str">
            <v>TUNIS</v>
          </cell>
          <cell r="BG2730">
            <v>26798326</v>
          </cell>
          <cell r="BK2730" t="str">
            <v>-LOGISTIQUE</v>
          </cell>
          <cell r="BU2730" t="str">
            <v>si</v>
          </cell>
        </row>
        <row r="2731">
          <cell r="B2731">
            <v>2791</v>
          </cell>
          <cell r="C2731" t="str">
            <v>Madame</v>
          </cell>
          <cell r="D2731" t="str">
            <v>SDIRI AWATEF</v>
          </cell>
          <cell r="E2731" t="str">
            <v>SAGE Tunisia</v>
          </cell>
          <cell r="F2731" t="str">
            <v>MAINTENANCE</v>
          </cell>
          <cell r="G2731" t="str">
            <v>TECHNICIENNE MAINTENANCE</v>
          </cell>
          <cell r="H2731" t="str">
            <v>MAINTENANCE</v>
          </cell>
          <cell r="K2731" t="str">
            <v>INDIRECTS</v>
          </cell>
          <cell r="L2731" t="str">
            <v>Variable cost at standard</v>
          </cell>
          <cell r="M2731" t="str">
            <v>OUVRIERE SPECIALISE</v>
          </cell>
          <cell r="N2731">
            <v>45677</v>
          </cell>
          <cell r="P2731">
            <v>105</v>
          </cell>
          <cell r="T2731" t="str">
            <v>CDI</v>
          </cell>
          <cell r="U2731" t="str">
            <v>Titulaire</v>
          </cell>
          <cell r="V2731">
            <v>45677</v>
          </cell>
          <cell r="W2731">
            <v>45827</v>
          </cell>
          <cell r="Z2731">
            <v>45677</v>
          </cell>
          <cell r="AA2731">
            <v>1</v>
          </cell>
          <cell r="AB2731">
            <v>2025</v>
          </cell>
          <cell r="AC2731">
            <v>2029</v>
          </cell>
          <cell r="AD2731">
            <v>0.12777777777777777</v>
          </cell>
          <cell r="AE2731" t="str">
            <v>&lt; 1</v>
          </cell>
          <cell r="AF2731">
            <v>35350</v>
          </cell>
          <cell r="AG2731">
            <v>28.416438356164385</v>
          </cell>
          <cell r="AH2731" t="str">
            <v>&gt;25&lt; 35</v>
          </cell>
          <cell r="AI2731">
            <v>17179623</v>
          </cell>
          <cell r="AJ2731" t="str">
            <v>00</v>
          </cell>
          <cell r="AK2731" t="str">
            <v>07489397</v>
          </cell>
          <cell r="AL2731">
            <v>45405</v>
          </cell>
          <cell r="AM2731" t="str">
            <v>FEMME</v>
          </cell>
          <cell r="AN2731" t="str">
            <v>Célibataire</v>
          </cell>
          <cell r="AP2731" t="str">
            <v>BAC+BTP EN MAINTENANCE INDUSTRIELLE</v>
          </cell>
          <cell r="AQ2731">
            <v>6</v>
          </cell>
          <cell r="AR2731">
            <v>1</v>
          </cell>
          <cell r="AS2731">
            <v>46042.25</v>
          </cell>
          <cell r="AT2731" t="str">
            <v>Mensuel</v>
          </cell>
          <cell r="AU2731">
            <v>1200</v>
          </cell>
          <cell r="AV2731" t="str">
            <v>01</v>
          </cell>
          <cell r="AW2731" t="str">
            <v>08511</v>
          </cell>
          <cell r="AX2731">
            <v>61130122735</v>
          </cell>
          <cell r="AY2731">
            <v>31</v>
          </cell>
          <cell r="AZ2731" t="str">
            <v>ATB</v>
          </cell>
          <cell r="BA2731" t="str">
            <v>01085116113012273531</v>
          </cell>
          <cell r="BB2731">
            <v>20</v>
          </cell>
          <cell r="BC2731" t="str">
            <v xml:space="preserve">18 IMPASS MASSOUDI SOKRA </v>
          </cell>
          <cell r="BD2731" t="str">
            <v>ARIANA</v>
          </cell>
          <cell r="BG2731">
            <v>56519996</v>
          </cell>
          <cell r="BK2731" t="str">
            <v>-MAINTENANCE</v>
          </cell>
          <cell r="BU2731" t="str">
            <v>si</v>
          </cell>
        </row>
        <row r="2732">
          <cell r="B2732">
            <v>2792</v>
          </cell>
          <cell r="C2732" t="str">
            <v>Monsieur</v>
          </cell>
          <cell r="D2732" t="str">
            <v>BEL ARBI FERES</v>
          </cell>
          <cell r="E2732" t="str">
            <v>SAGE Tunisia</v>
          </cell>
          <cell r="F2732" t="str">
            <v>LOGISTIQUE</v>
          </cell>
          <cell r="G2732" t="str">
            <v>MANITENTIONNAIRE</v>
          </cell>
          <cell r="H2732" t="str">
            <v>LOGISTIQUE</v>
          </cell>
          <cell r="I2732" t="str">
            <v>ADEL</v>
          </cell>
          <cell r="K2732" t="str">
            <v>INDIRECTS</v>
          </cell>
          <cell r="L2732" t="str">
            <v>Variable cost at standard</v>
          </cell>
          <cell r="M2732" t="str">
            <v>OUVRIERE SPECIALISE</v>
          </cell>
          <cell r="N2732">
            <v>45679</v>
          </cell>
          <cell r="P2732">
            <v>-6</v>
          </cell>
          <cell r="T2732" t="str">
            <v>CDD</v>
          </cell>
          <cell r="U2732" t="str">
            <v>Contractuel</v>
          </cell>
          <cell r="V2732">
            <v>45679</v>
          </cell>
          <cell r="W2732">
            <v>45716</v>
          </cell>
          <cell r="Z2732">
            <v>45679</v>
          </cell>
          <cell r="AA2732">
            <v>1</v>
          </cell>
          <cell r="AB2732">
            <v>2025</v>
          </cell>
          <cell r="AC2732">
            <v>2029</v>
          </cell>
          <cell r="AD2732">
            <v>0.12222222222222222</v>
          </cell>
          <cell r="AE2732" t="str">
            <v>&lt; 1</v>
          </cell>
          <cell r="AF2732">
            <v>37052</v>
          </cell>
          <cell r="AG2732">
            <v>23.753424657534246</v>
          </cell>
          <cell r="AH2732" t="str">
            <v>&lt; 25</v>
          </cell>
          <cell r="AK2732" t="str">
            <v>14373561</v>
          </cell>
          <cell r="AL2732">
            <v>44796</v>
          </cell>
          <cell r="AM2732" t="str">
            <v>HOMME</v>
          </cell>
          <cell r="AN2732" t="str">
            <v>Célibataire</v>
          </cell>
          <cell r="AP2732" t="str">
            <v>3 éme Année</v>
          </cell>
          <cell r="AQ2732">
            <v>3</v>
          </cell>
          <cell r="AR2732">
            <v>1</v>
          </cell>
          <cell r="AS2732">
            <v>46044.25</v>
          </cell>
          <cell r="AT2732" t="str">
            <v>Horaire</v>
          </cell>
          <cell r="AU2732">
            <v>3.778</v>
          </cell>
          <cell r="AV2732">
            <v>17</v>
          </cell>
          <cell r="AW2732" t="str">
            <v>00100</v>
          </cell>
          <cell r="AX2732" t="str">
            <v>00003537304</v>
          </cell>
          <cell r="AY2732">
            <v>76</v>
          </cell>
          <cell r="AZ2732" t="str">
            <v>LA POSTE</v>
          </cell>
          <cell r="BA2732" t="str">
            <v>17001000000353730476</v>
          </cell>
          <cell r="BB2732">
            <v>20</v>
          </cell>
          <cell r="BC2732" t="str">
            <v>CITE JASMINE OUED ELIL</v>
          </cell>
          <cell r="BD2732" t="str">
            <v>MANOUBA</v>
          </cell>
          <cell r="BG2732">
            <v>50470920</v>
          </cell>
          <cell r="BK2732" t="str">
            <v>-LOGISTIQUE</v>
          </cell>
          <cell r="BU2732" t="str">
            <v>si</v>
          </cell>
        </row>
        <row r="2733">
          <cell r="B2733">
            <v>2793</v>
          </cell>
          <cell r="C2733" t="str">
            <v>Madame</v>
          </cell>
          <cell r="D2733" t="str">
            <v>HOUIJI NAOUARA</v>
          </cell>
          <cell r="E2733" t="str">
            <v>SAGE Tunisia</v>
          </cell>
          <cell r="F2733" t="str">
            <v>PRODUCTION</v>
          </cell>
          <cell r="G2733" t="str">
            <v>Couturière</v>
          </cell>
          <cell r="H2733" t="str">
            <v>P6 AV</v>
          </cell>
          <cell r="I2733" t="str">
            <v>EL KADRI MARIEM</v>
          </cell>
          <cell r="J2733" t="str">
            <v>A</v>
          </cell>
          <cell r="K2733" t="str">
            <v>DIRECTS</v>
          </cell>
          <cell r="L2733" t="str">
            <v>Variable cost at standard</v>
          </cell>
          <cell r="M2733" t="str">
            <v>OUVRIERE SPECIALISE</v>
          </cell>
          <cell r="N2733">
            <v>45691</v>
          </cell>
          <cell r="P2733">
            <v>-6</v>
          </cell>
          <cell r="T2733" t="str">
            <v>CDD</v>
          </cell>
          <cell r="U2733" t="str">
            <v>Contractuel</v>
          </cell>
          <cell r="V2733">
            <v>45691</v>
          </cell>
          <cell r="W2733">
            <v>45716</v>
          </cell>
          <cell r="Z2733">
            <v>45691</v>
          </cell>
          <cell r="AA2733">
            <v>2</v>
          </cell>
          <cell r="AB2733">
            <v>2025</v>
          </cell>
          <cell r="AC2733">
            <v>2029</v>
          </cell>
          <cell r="AD2733">
            <v>9.166666666666666E-2</v>
          </cell>
          <cell r="AE2733" t="str">
            <v>&lt; 1</v>
          </cell>
          <cell r="AF2733">
            <v>27170</v>
          </cell>
          <cell r="AG2733">
            <v>50.827397260273976</v>
          </cell>
          <cell r="AH2733" t="str">
            <v>&gt;45&lt; 55</v>
          </cell>
          <cell r="AI2733">
            <v>12191497</v>
          </cell>
          <cell r="AJ2733" t="str">
            <v>03</v>
          </cell>
          <cell r="AK2733" t="str">
            <v>05653216</v>
          </cell>
          <cell r="AL2733">
            <v>45127</v>
          </cell>
          <cell r="AM2733" t="str">
            <v>FEMME</v>
          </cell>
          <cell r="AN2733" t="str">
            <v>Marié(e)</v>
          </cell>
          <cell r="AO2733">
            <v>2</v>
          </cell>
          <cell r="AP2733" t="str">
            <v>4 éme Année</v>
          </cell>
          <cell r="AQ2733">
            <v>3</v>
          </cell>
          <cell r="AR2733">
            <v>1</v>
          </cell>
          <cell r="AS2733">
            <v>46056.25</v>
          </cell>
          <cell r="AT2733" t="str">
            <v>Horaire</v>
          </cell>
          <cell r="AU2733">
            <v>3.9529999999999998</v>
          </cell>
          <cell r="AV2733">
            <v>17</v>
          </cell>
          <cell r="AW2733" t="str">
            <v>00100</v>
          </cell>
          <cell r="AX2733" t="str">
            <v>00000888486</v>
          </cell>
          <cell r="AY2733">
            <v>96</v>
          </cell>
          <cell r="AZ2733" t="str">
            <v>LA POSTE</v>
          </cell>
          <cell r="BA2733" t="str">
            <v>17001000000088848696</v>
          </cell>
          <cell r="BB2733">
            <v>20</v>
          </cell>
          <cell r="BC2733" t="str">
            <v>SIDI HASSINE</v>
          </cell>
          <cell r="BD2733" t="str">
            <v>TUNIS</v>
          </cell>
          <cell r="BG2733">
            <v>23722780</v>
          </cell>
          <cell r="BH2733">
            <v>96949026</v>
          </cell>
          <cell r="BK2733" t="str">
            <v>A-P6 AV</v>
          </cell>
          <cell r="BL2733" t="str">
            <v>1.1</v>
          </cell>
          <cell r="BT2733">
            <v>1073</v>
          </cell>
          <cell r="BU2733" t="str">
            <v>si</v>
          </cell>
        </row>
        <row r="2734">
          <cell r="B2734">
            <v>2794</v>
          </cell>
          <cell r="C2734" t="str">
            <v>Madame</v>
          </cell>
          <cell r="D2734" t="str">
            <v>JELASSI JIHENE</v>
          </cell>
          <cell r="E2734" t="str">
            <v>SAGE Tunisia</v>
          </cell>
          <cell r="F2734" t="str">
            <v>PRODUCTION</v>
          </cell>
          <cell r="G2734" t="str">
            <v>Couturière</v>
          </cell>
          <cell r="H2734" t="str">
            <v>P6 AV</v>
          </cell>
          <cell r="I2734" t="str">
            <v>EL KADRI MARIEM</v>
          </cell>
          <cell r="J2734" t="str">
            <v>A</v>
          </cell>
          <cell r="K2734" t="str">
            <v>DIRECTS</v>
          </cell>
          <cell r="L2734" t="str">
            <v>Variable cost at standard</v>
          </cell>
          <cell r="M2734" t="str">
            <v>OUVRIERE SPECIALISE</v>
          </cell>
          <cell r="N2734">
            <v>45691</v>
          </cell>
          <cell r="P2734">
            <v>-6</v>
          </cell>
          <cell r="T2734" t="str">
            <v>CDD</v>
          </cell>
          <cell r="U2734" t="str">
            <v>Contractuel</v>
          </cell>
          <cell r="V2734">
            <v>45691</v>
          </cell>
          <cell r="W2734">
            <v>45716</v>
          </cell>
          <cell r="Z2734">
            <v>45691</v>
          </cell>
          <cell r="AA2734">
            <v>2</v>
          </cell>
          <cell r="AB2734">
            <v>2025</v>
          </cell>
          <cell r="AC2734">
            <v>2029</v>
          </cell>
          <cell r="AD2734">
            <v>9.166666666666666E-2</v>
          </cell>
          <cell r="AE2734" t="str">
            <v>&lt; 1</v>
          </cell>
          <cell r="AF2734">
            <v>30601</v>
          </cell>
          <cell r="AG2734">
            <v>41.42739726027397</v>
          </cell>
          <cell r="AH2734" t="str">
            <v>&gt;35&lt; 45</v>
          </cell>
          <cell r="AI2734">
            <v>12493054</v>
          </cell>
          <cell r="AJ2734" t="str">
            <v>08</v>
          </cell>
          <cell r="AK2734" t="str">
            <v>07377970</v>
          </cell>
          <cell r="AL2734">
            <v>44522</v>
          </cell>
          <cell r="AM2734" t="str">
            <v>FEMME</v>
          </cell>
          <cell r="AN2734" t="str">
            <v>Marié(e)</v>
          </cell>
          <cell r="AO2734">
            <v>3</v>
          </cell>
          <cell r="AP2734" t="str">
            <v>9 éme Année</v>
          </cell>
          <cell r="AQ2734">
            <v>3</v>
          </cell>
          <cell r="AR2734">
            <v>1</v>
          </cell>
          <cell r="AS2734">
            <v>46056.25</v>
          </cell>
          <cell r="AT2734" t="str">
            <v>Horaire</v>
          </cell>
          <cell r="AU2734">
            <v>3.9529999999999998</v>
          </cell>
          <cell r="AV2734">
            <v>10</v>
          </cell>
          <cell r="AW2734">
            <v>21012</v>
          </cell>
          <cell r="AX2734">
            <v>11065463788</v>
          </cell>
          <cell r="AY2734">
            <v>72</v>
          </cell>
          <cell r="AZ2734" t="str">
            <v>STB</v>
          </cell>
          <cell r="BA2734" t="str">
            <v>10210121106546378872</v>
          </cell>
          <cell r="BB2734">
            <v>20</v>
          </cell>
          <cell r="BC2734" t="str">
            <v>CITE KHALED IBN EL WALID MANOUBA</v>
          </cell>
          <cell r="BD2734" t="str">
            <v>MANOUBA</v>
          </cell>
          <cell r="BG2734">
            <v>52929897</v>
          </cell>
          <cell r="BH2734">
            <v>58914916</v>
          </cell>
          <cell r="BK2734" t="str">
            <v>A-P6 AV</v>
          </cell>
          <cell r="BL2734" t="str">
            <v>1.1</v>
          </cell>
          <cell r="BT2734">
            <v>1084</v>
          </cell>
          <cell r="BU2734" t="str">
            <v>si</v>
          </cell>
        </row>
        <row r="2735">
          <cell r="B2735">
            <v>2795</v>
          </cell>
          <cell r="C2735" t="str">
            <v>Madame</v>
          </cell>
          <cell r="D2735" t="str">
            <v>MELITI SANA</v>
          </cell>
          <cell r="E2735" t="str">
            <v>SAGE Tunisia</v>
          </cell>
          <cell r="F2735" t="str">
            <v>PRODUCTION</v>
          </cell>
          <cell r="G2735" t="str">
            <v>Couturière</v>
          </cell>
          <cell r="H2735" t="str">
            <v>CR3</v>
          </cell>
          <cell r="J2735" t="str">
            <v>A</v>
          </cell>
          <cell r="K2735" t="str">
            <v>DIRECTS</v>
          </cell>
          <cell r="L2735" t="str">
            <v>Variable cost at standard</v>
          </cell>
          <cell r="M2735" t="str">
            <v>OUVRIERE SPECIALISE</v>
          </cell>
          <cell r="N2735">
            <v>45705</v>
          </cell>
          <cell r="P2735">
            <v>25</v>
          </cell>
          <cell r="T2735" t="str">
            <v>CDD</v>
          </cell>
          <cell r="U2735" t="str">
            <v>Contractuel</v>
          </cell>
          <cell r="V2735">
            <v>45705</v>
          </cell>
          <cell r="W2735">
            <v>45747</v>
          </cell>
          <cell r="Z2735">
            <v>45705</v>
          </cell>
          <cell r="AA2735">
            <v>2</v>
          </cell>
          <cell r="AB2735">
            <v>2025</v>
          </cell>
          <cell r="AC2735">
            <v>2029</v>
          </cell>
          <cell r="AD2735">
            <v>5.2777777777777778E-2</v>
          </cell>
          <cell r="AE2735" t="str">
            <v>&lt; 1</v>
          </cell>
          <cell r="AF2735">
            <v>29251</v>
          </cell>
          <cell r="AG2735">
            <v>45.126027397260273</v>
          </cell>
          <cell r="AH2735" t="str">
            <v>&gt;45&lt; 55</v>
          </cell>
          <cell r="AI2735">
            <v>12360143</v>
          </cell>
          <cell r="AJ2735" t="str">
            <v>02</v>
          </cell>
          <cell r="AK2735" t="str">
            <v>04806029</v>
          </cell>
          <cell r="AL2735">
            <v>38917</v>
          </cell>
          <cell r="AM2735" t="str">
            <v>FEMME</v>
          </cell>
          <cell r="AN2735" t="str">
            <v>Marié(e)</v>
          </cell>
          <cell r="AO2735">
            <v>3</v>
          </cell>
          <cell r="AQ2735">
            <v>3</v>
          </cell>
          <cell r="AR2735">
            <v>1</v>
          </cell>
          <cell r="AS2735">
            <v>46070.25</v>
          </cell>
          <cell r="AT2735" t="str">
            <v>Horaire</v>
          </cell>
          <cell r="AU2735">
            <v>3.9529999999999998</v>
          </cell>
          <cell r="AV2735">
            <v>17</v>
          </cell>
          <cell r="AW2735" t="str">
            <v>00100</v>
          </cell>
          <cell r="AX2735" t="str">
            <v>00003020216</v>
          </cell>
          <cell r="AY2735">
            <v>19</v>
          </cell>
          <cell r="AZ2735" t="str">
            <v>LA POSTE</v>
          </cell>
          <cell r="BA2735" t="str">
            <v>17001000000302021619</v>
          </cell>
          <cell r="BB2735">
            <v>20</v>
          </cell>
          <cell r="BC2735" t="str">
            <v>BERINE SIDI HASSINE</v>
          </cell>
          <cell r="BD2735" t="str">
            <v>TUNIS</v>
          </cell>
          <cell r="BG2735">
            <v>23237475</v>
          </cell>
          <cell r="BK2735" t="str">
            <v>A-CR3</v>
          </cell>
          <cell r="BL2735" t="str">
            <v>1.1</v>
          </cell>
          <cell r="BU2735" t="str">
            <v>si</v>
          </cell>
        </row>
        <row r="2736">
          <cell r="B2736">
            <v>2796</v>
          </cell>
          <cell r="C2736" t="str">
            <v>Madame</v>
          </cell>
          <cell r="D2736" t="str">
            <v xml:space="preserve">NEFZI RANIA </v>
          </cell>
          <cell r="E2736" t="str">
            <v>SAGE Tunisia</v>
          </cell>
          <cell r="F2736" t="str">
            <v>PRODUCTION</v>
          </cell>
          <cell r="G2736" t="str">
            <v>Couturière</v>
          </cell>
          <cell r="H2736" t="str">
            <v>P6 AR</v>
          </cell>
          <cell r="I2736" t="str">
            <v>MASSOUD BRAHMI</v>
          </cell>
          <cell r="J2736" t="str">
            <v>B</v>
          </cell>
          <cell r="K2736" t="str">
            <v>DIRECTS</v>
          </cell>
          <cell r="L2736" t="str">
            <v>Variable cost at standard</v>
          </cell>
          <cell r="M2736" t="str">
            <v>OUVRIERE SPECIALISE</v>
          </cell>
          <cell r="N2736">
            <v>45691</v>
          </cell>
          <cell r="P2736">
            <v>-6</v>
          </cell>
          <cell r="Q2736">
            <v>45694</v>
          </cell>
          <cell r="R2736" t="str">
            <v>personnel</v>
          </cell>
          <cell r="T2736" t="str">
            <v>CDD</v>
          </cell>
          <cell r="U2736" t="str">
            <v>Contractuel</v>
          </cell>
          <cell r="V2736">
            <v>45691</v>
          </cell>
          <cell r="W2736">
            <v>45716</v>
          </cell>
          <cell r="Z2736">
            <v>45691</v>
          </cell>
          <cell r="AA2736">
            <v>2</v>
          </cell>
          <cell r="AB2736">
            <v>2025</v>
          </cell>
          <cell r="AC2736">
            <v>2029</v>
          </cell>
          <cell r="AD2736">
            <v>9.166666666666666E-2</v>
          </cell>
          <cell r="AE2736" t="str">
            <v>&lt; 1</v>
          </cell>
          <cell r="AF2736">
            <v>34815</v>
          </cell>
          <cell r="AG2736">
            <v>29.882191780821916</v>
          </cell>
          <cell r="AH2736" t="str">
            <v>&gt;25&lt; 35</v>
          </cell>
          <cell r="AI2736">
            <v>16629548</v>
          </cell>
          <cell r="AJ2736" t="str">
            <v>07</v>
          </cell>
          <cell r="AK2736" t="str">
            <v>09516296</v>
          </cell>
          <cell r="AL2736">
            <v>41183</v>
          </cell>
          <cell r="AM2736" t="str">
            <v>FEMME</v>
          </cell>
          <cell r="AN2736" t="str">
            <v>Célibataire</v>
          </cell>
          <cell r="AP2736" t="str">
            <v xml:space="preserve">9 éme Année </v>
          </cell>
          <cell r="AQ2736">
            <v>3</v>
          </cell>
          <cell r="AR2736">
            <v>1</v>
          </cell>
          <cell r="AS2736">
            <v>46056.25</v>
          </cell>
          <cell r="AT2736" t="str">
            <v>Horaire</v>
          </cell>
          <cell r="AU2736">
            <v>3.9529999999999998</v>
          </cell>
          <cell r="BA2736" t="str">
            <v/>
          </cell>
          <cell r="BB2736">
            <v>0</v>
          </cell>
          <cell r="BC2736" t="str">
            <v>ARGOUB ROUMI TEBORBA</v>
          </cell>
          <cell r="BD2736" t="str">
            <v>MANOUBA</v>
          </cell>
          <cell r="BG2736">
            <v>24077615</v>
          </cell>
          <cell r="BK2736" t="str">
            <v>B-P6 AR</v>
          </cell>
          <cell r="BL2736" t="str">
            <v>1.1</v>
          </cell>
          <cell r="BU2736" t="str">
            <v>non-Actif</v>
          </cell>
        </row>
        <row r="2737">
          <cell r="B2737">
            <v>2797</v>
          </cell>
          <cell r="C2737" t="str">
            <v>Madame</v>
          </cell>
          <cell r="D2737" t="str">
            <v>REZGUI HAZBRI RIM</v>
          </cell>
          <cell r="E2737" t="str">
            <v>SAGE Tunisia</v>
          </cell>
          <cell r="F2737" t="str">
            <v>PRODUCTION</v>
          </cell>
          <cell r="G2737" t="str">
            <v>Couturière</v>
          </cell>
          <cell r="H2737" t="str">
            <v>CR3</v>
          </cell>
          <cell r="J2737" t="str">
            <v>B</v>
          </cell>
          <cell r="K2737" t="str">
            <v>DIRECTS</v>
          </cell>
          <cell r="L2737" t="str">
            <v>Variable cost at standard</v>
          </cell>
          <cell r="M2737" t="str">
            <v>OUVRIERE SPECIALISE</v>
          </cell>
          <cell r="N2737">
            <v>45702</v>
          </cell>
          <cell r="P2737">
            <v>25</v>
          </cell>
          <cell r="T2737" t="str">
            <v>CDD</v>
          </cell>
          <cell r="U2737" t="str">
            <v>Contractuel</v>
          </cell>
          <cell r="V2737">
            <v>45702</v>
          </cell>
          <cell r="W2737">
            <v>45747</v>
          </cell>
          <cell r="Z2737">
            <v>45702</v>
          </cell>
          <cell r="AA2737">
            <v>2</v>
          </cell>
          <cell r="AB2737">
            <v>2025</v>
          </cell>
          <cell r="AC2737">
            <v>2029</v>
          </cell>
          <cell r="AD2737">
            <v>6.1111111111111109E-2</v>
          </cell>
          <cell r="AE2737" t="str">
            <v>&lt; 1</v>
          </cell>
          <cell r="AF2737">
            <v>28920</v>
          </cell>
          <cell r="AG2737">
            <v>46.032876712328765</v>
          </cell>
          <cell r="AH2737" t="str">
            <v>&gt;45&lt; 55</v>
          </cell>
          <cell r="AK2737" t="str">
            <v>04716318</v>
          </cell>
          <cell r="AL2737">
            <v>37112</v>
          </cell>
          <cell r="AM2737" t="str">
            <v>FEMME</v>
          </cell>
          <cell r="AN2737" t="str">
            <v>Marié(e)</v>
          </cell>
          <cell r="AO2737">
            <v>2</v>
          </cell>
          <cell r="AP2737" t="str">
            <v>1 ère Année</v>
          </cell>
          <cell r="AQ2737">
            <v>3</v>
          </cell>
          <cell r="AR2737">
            <v>1</v>
          </cell>
          <cell r="AS2737">
            <v>46067.25</v>
          </cell>
          <cell r="AT2737" t="str">
            <v>Horaire</v>
          </cell>
          <cell r="AU2737">
            <v>3.9529999999999998</v>
          </cell>
          <cell r="AV2737" t="str">
            <v>04</v>
          </cell>
          <cell r="AW2737" t="str">
            <v>05313</v>
          </cell>
          <cell r="AX2737">
            <v>80089924062</v>
          </cell>
          <cell r="AY2737" t="str">
            <v>05</v>
          </cell>
          <cell r="AZ2737" t="str">
            <v>ATTIJARI BANK</v>
          </cell>
          <cell r="BA2737" t="str">
            <v>04053138008992406205</v>
          </cell>
          <cell r="BB2737">
            <v>20</v>
          </cell>
          <cell r="BC2737" t="str">
            <v>ZAHROUNI</v>
          </cell>
          <cell r="BD2737" t="str">
            <v>TUNIS</v>
          </cell>
          <cell r="BG2737">
            <v>58167731</v>
          </cell>
          <cell r="BK2737" t="str">
            <v>B-CR3</v>
          </cell>
          <cell r="BL2737" t="str">
            <v>1.1</v>
          </cell>
          <cell r="BT2737">
            <v>510</v>
          </cell>
          <cell r="BU2737" t="str">
            <v>si</v>
          </cell>
        </row>
        <row r="2738">
          <cell r="B2738">
            <v>2798</v>
          </cell>
          <cell r="C2738" t="str">
            <v>Monsieur</v>
          </cell>
          <cell r="D2738" t="str">
            <v>SAHLI WALID</v>
          </cell>
          <cell r="E2738" t="str">
            <v>SAGE Tunisia</v>
          </cell>
          <cell r="F2738" t="str">
            <v>INGENIERIE</v>
          </cell>
          <cell r="G2738" t="str">
            <v>CHEF DE PROJET</v>
          </cell>
          <cell r="K2738" t="str">
            <v>CADRE</v>
          </cell>
          <cell r="L2738" t="str">
            <v>Variable cost at standard</v>
          </cell>
          <cell r="M2738" t="str">
            <v>CHEF DE PROJET</v>
          </cell>
          <cell r="N2738">
            <v>45691</v>
          </cell>
          <cell r="P2738" t="str">
            <v/>
          </cell>
          <cell r="T2738" t="str">
            <v>CDI</v>
          </cell>
          <cell r="U2738" t="str">
            <v>Titulaire</v>
          </cell>
          <cell r="V2738">
            <v>45691</v>
          </cell>
          <cell r="Z2738">
            <v>45691</v>
          </cell>
          <cell r="AA2738">
            <v>2</v>
          </cell>
          <cell r="AB2738">
            <v>2025</v>
          </cell>
          <cell r="AC2738">
            <v>2029</v>
          </cell>
          <cell r="AD2738">
            <v>9.166666666666666E-2</v>
          </cell>
          <cell r="AE2738" t="str">
            <v>&lt; 1</v>
          </cell>
          <cell r="AF2738">
            <v>35017</v>
          </cell>
          <cell r="AG2738">
            <v>29.328767123287673</v>
          </cell>
          <cell r="AH2738" t="str">
            <v>&gt;25&lt; 35</v>
          </cell>
          <cell r="AI2738">
            <v>17449750</v>
          </cell>
          <cell r="AJ2738" t="str">
            <v>02</v>
          </cell>
          <cell r="AK2738" t="str">
            <v>09843527</v>
          </cell>
          <cell r="AL2738">
            <v>43852</v>
          </cell>
          <cell r="AM2738" t="str">
            <v>HOMME</v>
          </cell>
          <cell r="AN2738" t="str">
            <v>Marié</v>
          </cell>
          <cell r="AP2738" t="str">
            <v>BAC+Certificat National En génie Mécanique</v>
          </cell>
          <cell r="AQ2738">
            <v>15</v>
          </cell>
          <cell r="AR2738">
            <v>1</v>
          </cell>
          <cell r="AS2738">
            <v>46056.25</v>
          </cell>
          <cell r="AT2738" t="str">
            <v>Mensuel</v>
          </cell>
          <cell r="AU2738">
            <v>3000</v>
          </cell>
          <cell r="AV2738" t="str">
            <v>04</v>
          </cell>
          <cell r="AW2738" t="str">
            <v>04613</v>
          </cell>
          <cell r="AX2738">
            <v>10059606293</v>
          </cell>
          <cell r="AY2738">
            <v>84</v>
          </cell>
          <cell r="AZ2738" t="str">
            <v>ATTIJARI BANK</v>
          </cell>
          <cell r="BA2738" t="str">
            <v>04046131005960629384</v>
          </cell>
          <cell r="BB2738">
            <v>20</v>
          </cell>
          <cell r="BC2738" t="str">
            <v>06 RUE AHMED RAMI MENZEL TMIM NABEUL</v>
          </cell>
          <cell r="BD2738" t="str">
            <v>NABEUL</v>
          </cell>
          <cell r="BG2738">
            <v>25306367</v>
          </cell>
          <cell r="BK2738" t="str">
            <v>CADRE</v>
          </cell>
          <cell r="BU2738" t="str">
            <v>si</v>
          </cell>
        </row>
        <row r="2739">
          <cell r="B2739">
            <v>2799</v>
          </cell>
          <cell r="C2739" t="str">
            <v>Madame</v>
          </cell>
          <cell r="D2739" t="str">
            <v>NEFZI CHAIMA</v>
          </cell>
          <cell r="E2739" t="str">
            <v>SAGE Tunisia</v>
          </cell>
          <cell r="F2739" t="str">
            <v>PRODUCTION</v>
          </cell>
          <cell r="G2739" t="str">
            <v>Couturière</v>
          </cell>
          <cell r="H2739" t="str">
            <v>P6 AV</v>
          </cell>
          <cell r="I2739" t="str">
            <v>ANIS SBOURI</v>
          </cell>
          <cell r="J2739" t="str">
            <v>A</v>
          </cell>
          <cell r="K2739" t="str">
            <v>DIRECTS</v>
          </cell>
          <cell r="L2739" t="str">
            <v>Variable cost at standard</v>
          </cell>
          <cell r="M2739" t="str">
            <v>OUVRIERE SPECIALISE</v>
          </cell>
          <cell r="N2739">
            <v>45693</v>
          </cell>
          <cell r="P2739">
            <v>-6</v>
          </cell>
          <cell r="T2739" t="str">
            <v>CDD</v>
          </cell>
          <cell r="U2739" t="str">
            <v>Contractuel</v>
          </cell>
          <cell r="V2739">
            <v>45693</v>
          </cell>
          <cell r="W2739">
            <v>45716</v>
          </cell>
          <cell r="Z2739">
            <v>45693</v>
          </cell>
          <cell r="AA2739">
            <v>2</v>
          </cell>
          <cell r="AB2739">
            <v>2025</v>
          </cell>
          <cell r="AC2739">
            <v>2029</v>
          </cell>
          <cell r="AD2739">
            <v>8.611111111111111E-2</v>
          </cell>
          <cell r="AE2739" t="str">
            <v>&lt; 1</v>
          </cell>
          <cell r="AF2739">
            <v>33611</v>
          </cell>
          <cell r="AG2739">
            <v>33.180821917808217</v>
          </cell>
          <cell r="AH2739" t="str">
            <v>&gt;25&lt; 35</v>
          </cell>
          <cell r="AK2739" t="str">
            <v>07435779</v>
          </cell>
          <cell r="AL2739">
            <v>39891</v>
          </cell>
          <cell r="AM2739" t="str">
            <v>FEMME</v>
          </cell>
          <cell r="AN2739" t="str">
            <v>Divorcée</v>
          </cell>
          <cell r="AO2739">
            <v>2</v>
          </cell>
          <cell r="AQ2739">
            <v>3</v>
          </cell>
          <cell r="AR2739">
            <v>1</v>
          </cell>
          <cell r="AS2739">
            <v>46058.25</v>
          </cell>
          <cell r="AT2739" t="str">
            <v>Horaire</v>
          </cell>
          <cell r="AU2739">
            <v>3.9529999999999998</v>
          </cell>
          <cell r="AV2739">
            <v>17</v>
          </cell>
          <cell r="AW2739" t="str">
            <v>00100</v>
          </cell>
          <cell r="AX2739" t="str">
            <v>00002923959</v>
          </cell>
          <cell r="AY2739">
            <v>21</v>
          </cell>
          <cell r="AZ2739" t="str">
            <v>LA POSTE</v>
          </cell>
          <cell r="BA2739" t="str">
            <v>17001000000292395921</v>
          </cell>
          <cell r="BB2739">
            <v>20</v>
          </cell>
          <cell r="BC2739" t="str">
            <v>CITE ENNASSIM SAIDA</v>
          </cell>
          <cell r="BD2739" t="str">
            <v>MANOUBA</v>
          </cell>
          <cell r="BG2739">
            <v>22842730</v>
          </cell>
          <cell r="BH2739">
            <v>22439927</v>
          </cell>
          <cell r="BK2739" t="str">
            <v>A-P6 AV</v>
          </cell>
          <cell r="BL2739" t="str">
            <v>1.1</v>
          </cell>
          <cell r="BT2739">
            <v>1091</v>
          </cell>
          <cell r="BU2739" t="str">
            <v>si</v>
          </cell>
        </row>
        <row r="2740">
          <cell r="B2740">
            <v>2800</v>
          </cell>
          <cell r="C2740" t="str">
            <v>Madame</v>
          </cell>
          <cell r="D2740" t="str">
            <v>SHILI ANISSA</v>
          </cell>
          <cell r="E2740" t="str">
            <v>SAGE Tunisia</v>
          </cell>
          <cell r="F2740" t="str">
            <v>PRODUCTION</v>
          </cell>
          <cell r="G2740" t="str">
            <v>Couturière</v>
          </cell>
          <cell r="H2740" t="str">
            <v>P6 AV</v>
          </cell>
          <cell r="I2740" t="str">
            <v>ANIS SBOURI</v>
          </cell>
          <cell r="J2740" t="str">
            <v>A</v>
          </cell>
          <cell r="K2740" t="str">
            <v>DIRECTS</v>
          </cell>
          <cell r="L2740" t="str">
            <v>Variable cost at standard</v>
          </cell>
          <cell r="M2740" t="str">
            <v>OUVRIERE SPECIALISE</v>
          </cell>
          <cell r="N2740">
            <v>45693</v>
          </cell>
          <cell r="P2740">
            <v>-6</v>
          </cell>
          <cell r="T2740" t="str">
            <v>CDD</v>
          </cell>
          <cell r="U2740" t="str">
            <v>Contractuel</v>
          </cell>
          <cell r="V2740">
            <v>45693</v>
          </cell>
          <cell r="W2740">
            <v>45716</v>
          </cell>
          <cell r="Z2740">
            <v>45693</v>
          </cell>
          <cell r="AA2740">
            <v>2</v>
          </cell>
          <cell r="AB2740">
            <v>2025</v>
          </cell>
          <cell r="AC2740">
            <v>2029</v>
          </cell>
          <cell r="AD2740">
            <v>8.611111111111111E-2</v>
          </cell>
          <cell r="AE2740" t="str">
            <v>&lt; 1</v>
          </cell>
          <cell r="AF2740">
            <v>28493</v>
          </cell>
          <cell r="AG2740">
            <v>47.202739726027396</v>
          </cell>
          <cell r="AH2740" t="str">
            <v>&gt;45&lt; 55</v>
          </cell>
          <cell r="AK2740" t="str">
            <v>07323726</v>
          </cell>
          <cell r="AL2740">
            <v>45217</v>
          </cell>
          <cell r="AM2740" t="str">
            <v>FEMME</v>
          </cell>
          <cell r="AN2740" t="str">
            <v>Marié(e)</v>
          </cell>
          <cell r="AO2740">
            <v>2</v>
          </cell>
          <cell r="AP2740" t="str">
            <v>6 éme Année</v>
          </cell>
          <cell r="AQ2740">
            <v>3</v>
          </cell>
          <cell r="AR2740">
            <v>1</v>
          </cell>
          <cell r="AS2740">
            <v>46058.25</v>
          </cell>
          <cell r="AT2740" t="str">
            <v>Horaire</v>
          </cell>
          <cell r="AU2740">
            <v>3.9529999999999998</v>
          </cell>
          <cell r="AV2740">
            <v>25</v>
          </cell>
          <cell r="AW2740">
            <v>15000</v>
          </cell>
          <cell r="AX2740" t="str">
            <v>00001389859</v>
          </cell>
          <cell r="AY2740">
            <v>14</v>
          </cell>
          <cell r="AZ2740" t="str">
            <v>ZITOUNA BANK</v>
          </cell>
          <cell r="BA2740" t="str">
            <v>25150000000138985914</v>
          </cell>
          <cell r="BB2740">
            <v>20</v>
          </cell>
          <cell r="BC2740" t="str">
            <v>BATTAN TEBORBA</v>
          </cell>
          <cell r="BD2740" t="str">
            <v>MANOUBA</v>
          </cell>
          <cell r="BG2740">
            <v>29367783</v>
          </cell>
          <cell r="BK2740" t="str">
            <v>A-P6 AV</v>
          </cell>
          <cell r="BL2740" t="str">
            <v>1.1</v>
          </cell>
          <cell r="BU2740" t="str">
            <v>si</v>
          </cell>
        </row>
        <row r="2741">
          <cell r="B2741">
            <v>2801</v>
          </cell>
          <cell r="C2741" t="str">
            <v>Madame</v>
          </cell>
          <cell r="D2741" t="str">
            <v>BJEOUI HOUDA</v>
          </cell>
          <cell r="E2741" t="str">
            <v>SAGE Tunisia</v>
          </cell>
          <cell r="F2741" t="str">
            <v>PRODUCTION</v>
          </cell>
          <cell r="G2741" t="str">
            <v>Couturière</v>
          </cell>
          <cell r="H2741" t="str">
            <v>P6 AV</v>
          </cell>
          <cell r="I2741" t="str">
            <v>ISSAM OUNI</v>
          </cell>
          <cell r="J2741" t="str">
            <v>B</v>
          </cell>
          <cell r="K2741" t="str">
            <v>DIRECTS</v>
          </cell>
          <cell r="L2741" t="str">
            <v>Variable cost at standard</v>
          </cell>
          <cell r="M2741" t="str">
            <v>OUVRIERE SPECIALISE</v>
          </cell>
          <cell r="N2741">
            <v>45694</v>
          </cell>
          <cell r="P2741">
            <v>-6</v>
          </cell>
          <cell r="T2741" t="str">
            <v>CDD</v>
          </cell>
          <cell r="U2741" t="str">
            <v>Contractuel</v>
          </cell>
          <cell r="V2741">
            <v>45694</v>
          </cell>
          <cell r="W2741">
            <v>45716</v>
          </cell>
          <cell r="Z2741">
            <v>45694</v>
          </cell>
          <cell r="AA2741">
            <v>2</v>
          </cell>
          <cell r="AB2741">
            <v>2025</v>
          </cell>
          <cell r="AC2741">
            <v>2029</v>
          </cell>
          <cell r="AD2741">
            <v>8.3333333333333329E-2</v>
          </cell>
          <cell r="AE2741" t="str">
            <v>&lt; 1</v>
          </cell>
          <cell r="AF2741">
            <v>29141</v>
          </cell>
          <cell r="AG2741">
            <v>45.42739726027397</v>
          </cell>
          <cell r="AH2741" t="str">
            <v>&gt;45&lt; 55</v>
          </cell>
          <cell r="AI2741">
            <v>12305760</v>
          </cell>
          <cell r="AJ2741" t="str">
            <v>09</v>
          </cell>
          <cell r="AK2741" t="str">
            <v>07079466</v>
          </cell>
          <cell r="AL2741">
            <v>42647</v>
          </cell>
          <cell r="AM2741" t="str">
            <v>FEMME</v>
          </cell>
          <cell r="AN2741" t="str">
            <v>Marié(e)</v>
          </cell>
          <cell r="AO2741">
            <v>2</v>
          </cell>
          <cell r="AP2741" t="str">
            <v>6 éme Année</v>
          </cell>
          <cell r="AQ2741">
            <v>3</v>
          </cell>
          <cell r="AR2741">
            <v>1</v>
          </cell>
          <cell r="AS2741">
            <v>46059.25</v>
          </cell>
          <cell r="AT2741" t="str">
            <v>Horaire</v>
          </cell>
          <cell r="AU2741">
            <v>3.9529999999999998</v>
          </cell>
          <cell r="AV2741">
            <v>25</v>
          </cell>
          <cell r="AW2741" t="str">
            <v>02700</v>
          </cell>
          <cell r="AX2741" t="str">
            <v>00000389781</v>
          </cell>
          <cell r="AY2741">
            <v>44</v>
          </cell>
          <cell r="AZ2741" t="str">
            <v>ZITOUNA BANK</v>
          </cell>
          <cell r="BA2741" t="str">
            <v>25027000000038978144</v>
          </cell>
          <cell r="BB2741">
            <v>20</v>
          </cell>
          <cell r="BC2741" t="str">
            <v xml:space="preserve">CITE IBN SINA OUARDIA </v>
          </cell>
          <cell r="BD2741" t="str">
            <v>TUNIS</v>
          </cell>
          <cell r="BG2741">
            <v>23496021</v>
          </cell>
          <cell r="BK2741" t="str">
            <v>B-P6 AV</v>
          </cell>
          <cell r="BL2741" t="str">
            <v>1.1</v>
          </cell>
          <cell r="BT2741">
            <v>1092</v>
          </cell>
          <cell r="BU2741" t="str">
            <v>si</v>
          </cell>
        </row>
        <row r="2742">
          <cell r="B2742">
            <v>2802</v>
          </cell>
          <cell r="C2742" t="str">
            <v>Madame</v>
          </cell>
          <cell r="D2742" t="str">
            <v>HADJ OUARDA</v>
          </cell>
          <cell r="E2742" t="str">
            <v>SAGE Tunisia</v>
          </cell>
          <cell r="F2742" t="str">
            <v>PRODUCTION</v>
          </cell>
          <cell r="G2742" t="str">
            <v>Couturière</v>
          </cell>
          <cell r="H2742" t="str">
            <v>P6 AV</v>
          </cell>
          <cell r="I2742" t="str">
            <v>ANIS SBOURI</v>
          </cell>
          <cell r="J2742" t="str">
            <v>A</v>
          </cell>
          <cell r="K2742" t="str">
            <v>DIRECTS</v>
          </cell>
          <cell r="L2742" t="str">
            <v>Variable cost at standard</v>
          </cell>
          <cell r="M2742" t="str">
            <v>OUVRIERE SPECIALISE</v>
          </cell>
          <cell r="N2742">
            <v>45693</v>
          </cell>
          <cell r="P2742">
            <v>-6</v>
          </cell>
          <cell r="T2742" t="str">
            <v>CDD</v>
          </cell>
          <cell r="U2742" t="str">
            <v>Contractuel</v>
          </cell>
          <cell r="V2742">
            <v>45693</v>
          </cell>
          <cell r="W2742">
            <v>45716</v>
          </cell>
          <cell r="Z2742">
            <v>45693</v>
          </cell>
          <cell r="AA2742">
            <v>2</v>
          </cell>
          <cell r="AB2742">
            <v>2025</v>
          </cell>
          <cell r="AC2742">
            <v>2029</v>
          </cell>
          <cell r="AD2742">
            <v>8.611111111111111E-2</v>
          </cell>
          <cell r="AE2742" t="str">
            <v>&lt; 1</v>
          </cell>
          <cell r="AF2742">
            <v>30411</v>
          </cell>
          <cell r="AG2742">
            <v>41.947945205479449</v>
          </cell>
          <cell r="AH2742" t="str">
            <v>&gt;35&lt; 45</v>
          </cell>
          <cell r="AI2742">
            <v>16097805</v>
          </cell>
          <cell r="AJ2742" t="str">
            <v>05</v>
          </cell>
          <cell r="AK2742" t="str">
            <v>04706976</v>
          </cell>
          <cell r="AL2742">
            <v>36761</v>
          </cell>
          <cell r="AM2742" t="str">
            <v>FEMME</v>
          </cell>
          <cell r="AN2742" t="str">
            <v>Marié(e)</v>
          </cell>
          <cell r="AO2742">
            <v>2</v>
          </cell>
          <cell r="AP2742" t="str">
            <v>6 éme Année</v>
          </cell>
          <cell r="AQ2742">
            <v>3</v>
          </cell>
          <cell r="AR2742">
            <v>1</v>
          </cell>
          <cell r="AS2742">
            <v>46058.25</v>
          </cell>
          <cell r="AT2742" t="str">
            <v>Horaire</v>
          </cell>
          <cell r="AU2742">
            <v>3.9529999999999998</v>
          </cell>
          <cell r="AV2742" t="str">
            <v>05</v>
          </cell>
          <cell r="AW2742" t="str">
            <v>04200</v>
          </cell>
          <cell r="AX2742" t="str">
            <v>01105018880</v>
          </cell>
          <cell r="AY2742">
            <v>27</v>
          </cell>
          <cell r="AZ2742" t="str">
            <v>BT</v>
          </cell>
          <cell r="BA2742" t="str">
            <v>05042000110501888027</v>
          </cell>
          <cell r="BB2742">
            <v>20</v>
          </cell>
          <cell r="BC2742" t="str">
            <v xml:space="preserve">CITE MECHTEL HRAIRIA </v>
          </cell>
          <cell r="BD2742" t="str">
            <v>TUNIS</v>
          </cell>
          <cell r="BG2742">
            <v>23909959</v>
          </cell>
          <cell r="BH2742">
            <v>21182586</v>
          </cell>
          <cell r="BK2742" t="str">
            <v>A-P6 AV</v>
          </cell>
          <cell r="BL2742" t="str">
            <v>1.1</v>
          </cell>
          <cell r="BU2742" t="str">
            <v>si</v>
          </cell>
        </row>
        <row r="2743">
          <cell r="B2743">
            <v>2803</v>
          </cell>
          <cell r="C2743" t="str">
            <v>Madame</v>
          </cell>
          <cell r="D2743" t="str">
            <v>AMDOUNI SAIIDA</v>
          </cell>
          <cell r="E2743" t="str">
            <v>SAGE Tunisia</v>
          </cell>
          <cell r="F2743" t="str">
            <v>PRODUCTION</v>
          </cell>
          <cell r="G2743" t="str">
            <v>Couturière</v>
          </cell>
          <cell r="H2743" t="str">
            <v>CR3</v>
          </cell>
          <cell r="J2743" t="str">
            <v>B</v>
          </cell>
          <cell r="K2743" t="str">
            <v>DIRECTS</v>
          </cell>
          <cell r="L2743" t="str">
            <v>Variable cost at standard</v>
          </cell>
          <cell r="M2743" t="str">
            <v>OUVRIERE SPECIALISE</v>
          </cell>
          <cell r="N2743">
            <v>45702</v>
          </cell>
          <cell r="P2743">
            <v>25</v>
          </cell>
          <cell r="T2743" t="str">
            <v>CDD</v>
          </cell>
          <cell r="U2743" t="str">
            <v>Contractuel</v>
          </cell>
          <cell r="V2743">
            <v>45702</v>
          </cell>
          <cell r="W2743">
            <v>45747</v>
          </cell>
          <cell r="Z2743">
            <v>45702</v>
          </cell>
          <cell r="AA2743">
            <v>2</v>
          </cell>
          <cell r="AB2743">
            <v>2025</v>
          </cell>
          <cell r="AC2743">
            <v>2029</v>
          </cell>
          <cell r="AD2743">
            <v>6.1111111111111109E-2</v>
          </cell>
          <cell r="AE2743" t="str">
            <v>&lt; 1</v>
          </cell>
          <cell r="AF2743">
            <v>27903</v>
          </cell>
          <cell r="AG2743">
            <v>48.819178082191783</v>
          </cell>
          <cell r="AH2743" t="str">
            <v>&gt;45&lt; 55</v>
          </cell>
          <cell r="AI2743">
            <v>12053820</v>
          </cell>
          <cell r="AJ2743" t="str">
            <v>03</v>
          </cell>
          <cell r="AK2743" t="str">
            <v>07793895</v>
          </cell>
          <cell r="AL2743">
            <v>45541</v>
          </cell>
          <cell r="AM2743" t="str">
            <v>FEMME</v>
          </cell>
          <cell r="AN2743" t="str">
            <v>Marié(e)</v>
          </cell>
          <cell r="AP2743" t="str">
            <v>6 éme Année</v>
          </cell>
          <cell r="AQ2743">
            <v>3</v>
          </cell>
          <cell r="AR2743">
            <v>1</v>
          </cell>
          <cell r="AS2743">
            <v>46067.25</v>
          </cell>
          <cell r="AT2743" t="str">
            <v>Horaire</v>
          </cell>
          <cell r="AU2743">
            <v>3.9529999999999998</v>
          </cell>
          <cell r="AV2743">
            <v>17</v>
          </cell>
          <cell r="AW2743" t="str">
            <v>00100</v>
          </cell>
          <cell r="AX2743" t="str">
            <v>00003544548</v>
          </cell>
          <cell r="AY2743">
            <v>72</v>
          </cell>
          <cell r="AZ2743" t="str">
            <v>LA POSTE</v>
          </cell>
          <cell r="BA2743" t="str">
            <v>17001000000354454872</v>
          </cell>
          <cell r="BB2743">
            <v>20</v>
          </cell>
          <cell r="BC2743" t="str">
            <v>JAYARA</v>
          </cell>
          <cell r="BD2743" t="str">
            <v>TUNIS</v>
          </cell>
          <cell r="BG2743">
            <v>58167731</v>
          </cell>
          <cell r="BH2743">
            <v>58172473</v>
          </cell>
          <cell r="BK2743" t="str">
            <v>B-CR3</v>
          </cell>
          <cell r="BL2743" t="str">
            <v>1.1</v>
          </cell>
          <cell r="BT2743">
            <v>512</v>
          </cell>
          <cell r="BU2743" t="str">
            <v>si</v>
          </cell>
        </row>
        <row r="2744">
          <cell r="B2744">
            <v>2804</v>
          </cell>
          <cell r="C2744" t="str">
            <v>Madame</v>
          </cell>
          <cell r="D2744" t="str">
            <v>BEN NASSER SAOUSSEN</v>
          </cell>
          <cell r="E2744" t="str">
            <v>SAGE Tunisia</v>
          </cell>
          <cell r="F2744" t="str">
            <v>PRODUCTION</v>
          </cell>
          <cell r="G2744" t="str">
            <v>Couturière</v>
          </cell>
          <cell r="H2744" t="str">
            <v>CR3</v>
          </cell>
          <cell r="J2744" t="str">
            <v>B</v>
          </cell>
          <cell r="K2744" t="str">
            <v>DIRECTS</v>
          </cell>
          <cell r="L2744" t="str">
            <v>Variable cost at standard</v>
          </cell>
          <cell r="M2744" t="str">
            <v>OUVRIERE SPECIALISE</v>
          </cell>
          <cell r="N2744">
            <v>45702</v>
          </cell>
          <cell r="P2744">
            <v>25</v>
          </cell>
          <cell r="T2744" t="str">
            <v>CDD</v>
          </cell>
          <cell r="U2744" t="str">
            <v>Contractuel</v>
          </cell>
          <cell r="V2744">
            <v>45702</v>
          </cell>
          <cell r="W2744">
            <v>45747</v>
          </cell>
          <cell r="Z2744">
            <v>45702</v>
          </cell>
          <cell r="AA2744">
            <v>2</v>
          </cell>
          <cell r="AB2744">
            <v>2025</v>
          </cell>
          <cell r="AC2744">
            <v>2029</v>
          </cell>
          <cell r="AD2744">
            <v>6.1111111111111109E-2</v>
          </cell>
          <cell r="AE2744" t="str">
            <v>&lt; 1</v>
          </cell>
          <cell r="AF2744">
            <v>34072</v>
          </cell>
          <cell r="AG2744">
            <v>31.917808219178081</v>
          </cell>
          <cell r="AH2744" t="str">
            <v>&gt;25&lt; 35</v>
          </cell>
          <cell r="AK2744" t="str">
            <v>09417298</v>
          </cell>
          <cell r="AL2744">
            <v>40324</v>
          </cell>
          <cell r="AM2744" t="str">
            <v>FEMME</v>
          </cell>
          <cell r="AN2744" t="str">
            <v>Marié(e)</v>
          </cell>
          <cell r="AP2744" t="str">
            <v>8 éme Année</v>
          </cell>
          <cell r="AQ2744">
            <v>3</v>
          </cell>
          <cell r="AR2744">
            <v>1</v>
          </cell>
          <cell r="AS2744">
            <v>46067.25</v>
          </cell>
          <cell r="AT2744" t="str">
            <v>Horaire</v>
          </cell>
          <cell r="AU2744">
            <v>3.9529999999999998</v>
          </cell>
          <cell r="AV2744" t="str">
            <v>07</v>
          </cell>
          <cell r="AW2744" t="str">
            <v>08001</v>
          </cell>
          <cell r="AX2744" t="str">
            <v>38105556053</v>
          </cell>
          <cell r="AY2744">
            <v>15</v>
          </cell>
          <cell r="AZ2744" t="str">
            <v>AMEN BANK</v>
          </cell>
          <cell r="BA2744" t="str">
            <v>07080013810555605315</v>
          </cell>
          <cell r="BB2744">
            <v>20</v>
          </cell>
          <cell r="BC2744" t="str">
            <v>GHDIR EL GOLLA HRAIRIA</v>
          </cell>
          <cell r="BD2744" t="str">
            <v>TUNIS</v>
          </cell>
          <cell r="BG2744">
            <v>53997936</v>
          </cell>
          <cell r="BH2744">
            <v>29934569</v>
          </cell>
          <cell r="BK2744" t="str">
            <v>B-CR3</v>
          </cell>
          <cell r="BL2744" t="str">
            <v>1.1</v>
          </cell>
          <cell r="BT2744">
            <v>540</v>
          </cell>
          <cell r="BU2744" t="str">
            <v>si</v>
          </cell>
        </row>
        <row r="2745">
          <cell r="B2745">
            <v>2805</v>
          </cell>
          <cell r="C2745" t="str">
            <v>Madame</v>
          </cell>
          <cell r="D2745" t="str">
            <v>CHERNI JOUMANA</v>
          </cell>
          <cell r="E2745" t="str">
            <v>SAGE Tunisia</v>
          </cell>
          <cell r="F2745" t="str">
            <v>PRODUCTION</v>
          </cell>
          <cell r="G2745" t="str">
            <v>Couturière</v>
          </cell>
          <cell r="H2745" t="str">
            <v>CR3</v>
          </cell>
          <cell r="J2745" t="str">
            <v>B</v>
          </cell>
          <cell r="K2745" t="str">
            <v>DIRECTS</v>
          </cell>
          <cell r="L2745" t="str">
            <v>Variable cost at standard</v>
          </cell>
          <cell r="M2745" t="str">
            <v>OUVRIERE SPECIALISE</v>
          </cell>
          <cell r="N2745">
            <v>45702</v>
          </cell>
          <cell r="P2745">
            <v>25</v>
          </cell>
          <cell r="T2745" t="str">
            <v>CDD</v>
          </cell>
          <cell r="U2745" t="str">
            <v>Contractuel</v>
          </cell>
          <cell r="V2745">
            <v>45702</v>
          </cell>
          <cell r="W2745">
            <v>45747</v>
          </cell>
          <cell r="Z2745">
            <v>45702</v>
          </cell>
          <cell r="AA2745">
            <v>2</v>
          </cell>
          <cell r="AB2745">
            <v>2025</v>
          </cell>
          <cell r="AC2745">
            <v>2029</v>
          </cell>
          <cell r="AD2745">
            <v>6.1111111111111109E-2</v>
          </cell>
          <cell r="AE2745" t="str">
            <v>&lt; 1</v>
          </cell>
          <cell r="AF2745">
            <v>38103</v>
          </cell>
          <cell r="AG2745">
            <v>20.873972602739727</v>
          </cell>
          <cell r="AH2745" t="str">
            <v>&lt; 25</v>
          </cell>
          <cell r="AK2745" t="str">
            <v>13044264</v>
          </cell>
          <cell r="AL2745">
            <v>45225</v>
          </cell>
          <cell r="AM2745" t="str">
            <v>FEMME</v>
          </cell>
          <cell r="AN2745" t="str">
            <v>Célibataire</v>
          </cell>
          <cell r="AP2745" t="str">
            <v>BAC</v>
          </cell>
          <cell r="AQ2745">
            <v>3</v>
          </cell>
          <cell r="AR2745">
            <v>1</v>
          </cell>
          <cell r="AS2745">
            <v>46067.25</v>
          </cell>
          <cell r="AT2745" t="str">
            <v>Horaire</v>
          </cell>
          <cell r="AU2745">
            <v>3.9529999999999998</v>
          </cell>
          <cell r="AV2745">
            <v>17</v>
          </cell>
          <cell r="AW2745" t="str">
            <v>00100</v>
          </cell>
          <cell r="AX2745" t="str">
            <v>00003334558</v>
          </cell>
          <cell r="AY2745">
            <v>27</v>
          </cell>
          <cell r="AZ2745" t="str">
            <v>LA POSTE</v>
          </cell>
          <cell r="BA2745" t="str">
            <v>17001000000333455827</v>
          </cell>
          <cell r="BB2745">
            <v>20</v>
          </cell>
          <cell r="BC2745" t="str">
            <v>ZAHROUNI</v>
          </cell>
          <cell r="BD2745" t="str">
            <v>TUNIS</v>
          </cell>
          <cell r="BG2745">
            <v>46358887</v>
          </cell>
          <cell r="BH2745">
            <v>25661793</v>
          </cell>
          <cell r="BK2745" t="str">
            <v>B-CR3</v>
          </cell>
          <cell r="BL2745" t="str">
            <v>1.1</v>
          </cell>
          <cell r="BT2745">
            <v>634</v>
          </cell>
          <cell r="BU2745" t="str">
            <v>si</v>
          </cell>
        </row>
        <row r="2746">
          <cell r="B2746">
            <v>2806</v>
          </cell>
          <cell r="C2746" t="str">
            <v>Madame</v>
          </cell>
          <cell r="D2746" t="str">
            <v>CHERNI ASMA</v>
          </cell>
          <cell r="E2746" t="str">
            <v>SAGE Tunisia</v>
          </cell>
          <cell r="F2746" t="str">
            <v>PRODUCTION</v>
          </cell>
          <cell r="G2746" t="str">
            <v>Couturière</v>
          </cell>
          <cell r="H2746" t="str">
            <v>CR3</v>
          </cell>
          <cell r="J2746" t="str">
            <v>B</v>
          </cell>
          <cell r="K2746" t="str">
            <v>DIRECTS</v>
          </cell>
          <cell r="L2746" t="str">
            <v>Variable cost at standard</v>
          </cell>
          <cell r="M2746" t="str">
            <v>OUVRIERE SPECIALISE</v>
          </cell>
          <cell r="N2746">
            <v>45702</v>
          </cell>
          <cell r="P2746">
            <v>25</v>
          </cell>
          <cell r="T2746" t="str">
            <v>CDD</v>
          </cell>
          <cell r="U2746" t="str">
            <v>Contractuel</v>
          </cell>
          <cell r="V2746">
            <v>45702</v>
          </cell>
          <cell r="W2746">
            <v>45747</v>
          </cell>
          <cell r="Z2746">
            <v>45702</v>
          </cell>
          <cell r="AA2746">
            <v>2</v>
          </cell>
          <cell r="AB2746">
            <v>2025</v>
          </cell>
          <cell r="AC2746">
            <v>2029</v>
          </cell>
          <cell r="AD2746">
            <v>6.1111111111111109E-2</v>
          </cell>
          <cell r="AE2746" t="str">
            <v>&lt; 1</v>
          </cell>
          <cell r="AF2746">
            <v>36811</v>
          </cell>
          <cell r="AG2746">
            <v>24.413698630136988</v>
          </cell>
          <cell r="AH2746" t="str">
            <v>&lt; 25</v>
          </cell>
          <cell r="AI2746">
            <v>17462926</v>
          </cell>
          <cell r="AJ2746" t="str">
            <v>04</v>
          </cell>
          <cell r="AK2746" t="str">
            <v>13031838</v>
          </cell>
          <cell r="AL2746">
            <v>44127</v>
          </cell>
          <cell r="AM2746" t="str">
            <v>FEMME</v>
          </cell>
          <cell r="AN2746" t="str">
            <v>Célibataire</v>
          </cell>
          <cell r="AP2746" t="str">
            <v>BAC</v>
          </cell>
          <cell r="AQ2746">
            <v>3</v>
          </cell>
          <cell r="AR2746">
            <v>1</v>
          </cell>
          <cell r="AS2746">
            <v>46067.25</v>
          </cell>
          <cell r="AT2746" t="str">
            <v>Horaire</v>
          </cell>
          <cell r="AU2746">
            <v>3.9529999999999998</v>
          </cell>
          <cell r="AV2746">
            <v>17</v>
          </cell>
          <cell r="AW2746" t="str">
            <v>00100</v>
          </cell>
          <cell r="AX2746" t="str">
            <v>00003063023</v>
          </cell>
          <cell r="AY2746">
            <v>26</v>
          </cell>
          <cell r="AZ2746" t="str">
            <v>LA POSTE</v>
          </cell>
          <cell r="BA2746" t="str">
            <v>17001000000306302326</v>
          </cell>
          <cell r="BB2746">
            <v>20</v>
          </cell>
          <cell r="BC2746" t="str">
            <v>ZAHROUNI</v>
          </cell>
          <cell r="BD2746" t="str">
            <v>TUNIS</v>
          </cell>
          <cell r="BG2746">
            <v>27654953</v>
          </cell>
          <cell r="BH2746">
            <v>25661793</v>
          </cell>
          <cell r="BK2746" t="str">
            <v>B-CR3</v>
          </cell>
          <cell r="BL2746" t="str">
            <v>1.1</v>
          </cell>
          <cell r="BT2746">
            <v>947</v>
          </cell>
          <cell r="BU2746" t="str">
            <v>si</v>
          </cell>
        </row>
        <row r="2747">
          <cell r="B2747">
            <v>2807</v>
          </cell>
          <cell r="C2747" t="str">
            <v>Madame</v>
          </cell>
          <cell r="D2747" t="str">
            <v>BEN BOULIID NOUR</v>
          </cell>
          <cell r="E2747" t="str">
            <v>SAGE Tunisia</v>
          </cell>
          <cell r="F2747" t="str">
            <v>PRODUCTION</v>
          </cell>
          <cell r="G2747" t="str">
            <v>Couturière</v>
          </cell>
          <cell r="H2747" t="str">
            <v>CR3</v>
          </cell>
          <cell r="J2747" t="str">
            <v>B</v>
          </cell>
          <cell r="K2747" t="str">
            <v>DIRECTS</v>
          </cell>
          <cell r="L2747" t="str">
            <v>Variable cost at standard</v>
          </cell>
          <cell r="M2747" t="str">
            <v>OUVRIERE SPECIALISE</v>
          </cell>
          <cell r="N2747">
            <v>45702</v>
          </cell>
          <cell r="P2747">
            <v>25</v>
          </cell>
          <cell r="T2747" t="str">
            <v>CDD</v>
          </cell>
          <cell r="U2747" t="str">
            <v>Contractuel</v>
          </cell>
          <cell r="V2747">
            <v>45702</v>
          </cell>
          <cell r="W2747">
            <v>45747</v>
          </cell>
          <cell r="Z2747">
            <v>45702</v>
          </cell>
          <cell r="AA2747">
            <v>2</v>
          </cell>
          <cell r="AB2747">
            <v>2025</v>
          </cell>
          <cell r="AC2747">
            <v>2029</v>
          </cell>
          <cell r="AD2747">
            <v>6.1111111111111109E-2</v>
          </cell>
          <cell r="AE2747" t="str">
            <v>&lt; 1</v>
          </cell>
          <cell r="AF2747">
            <v>28486</v>
          </cell>
          <cell r="AG2747">
            <v>47.221917808219175</v>
          </cell>
          <cell r="AH2747" t="str">
            <v>&gt;45&lt; 55</v>
          </cell>
          <cell r="AI2747">
            <v>12667882</v>
          </cell>
          <cell r="AJ2747" t="str">
            <v>05</v>
          </cell>
          <cell r="AK2747" t="str">
            <v>04675197</v>
          </cell>
          <cell r="AL2747">
            <v>41992</v>
          </cell>
          <cell r="AM2747" t="str">
            <v>FEMME</v>
          </cell>
          <cell r="AN2747" t="str">
            <v>Marié(e)</v>
          </cell>
          <cell r="AO2747">
            <v>3</v>
          </cell>
          <cell r="AP2747" t="str">
            <v>BAC</v>
          </cell>
          <cell r="AQ2747">
            <v>3</v>
          </cell>
          <cell r="AR2747">
            <v>1</v>
          </cell>
          <cell r="AS2747">
            <v>46067.25</v>
          </cell>
          <cell r="AT2747" t="str">
            <v>Horaire</v>
          </cell>
          <cell r="AU2747">
            <v>3.9529999999999998</v>
          </cell>
          <cell r="AV2747">
            <v>17</v>
          </cell>
          <cell r="AW2747" t="str">
            <v>00100</v>
          </cell>
          <cell r="AX2747" t="str">
            <v>00001182236</v>
          </cell>
          <cell r="AY2747">
            <v>91</v>
          </cell>
          <cell r="AZ2747" t="str">
            <v>LA POSTE</v>
          </cell>
          <cell r="BA2747" t="str">
            <v>17001000000118223691</v>
          </cell>
          <cell r="BB2747">
            <v>20</v>
          </cell>
          <cell r="BC2747" t="str">
            <v>ZAHROUNI</v>
          </cell>
          <cell r="BD2747" t="str">
            <v>TUNIS</v>
          </cell>
          <cell r="BG2747">
            <v>21559995</v>
          </cell>
          <cell r="BK2747" t="str">
            <v>B-CR3</v>
          </cell>
          <cell r="BL2747" t="str">
            <v>1.1</v>
          </cell>
          <cell r="BT2747">
            <v>584</v>
          </cell>
          <cell r="BU2747" t="str">
            <v>si</v>
          </cell>
        </row>
        <row r="2748">
          <cell r="B2748">
            <v>2808</v>
          </cell>
          <cell r="C2748" t="str">
            <v>Madame</v>
          </cell>
          <cell r="D2748" t="str">
            <v>KAABI RADHIA</v>
          </cell>
          <cell r="E2748" t="str">
            <v>SAGE Tunisia</v>
          </cell>
          <cell r="F2748" t="str">
            <v>PRODUCTION</v>
          </cell>
          <cell r="G2748" t="str">
            <v>Couturière</v>
          </cell>
          <cell r="H2748" t="str">
            <v>P6 AV</v>
          </cell>
          <cell r="I2748" t="str">
            <v>ISSAM OUNI</v>
          </cell>
          <cell r="J2748" t="str">
            <v>B</v>
          </cell>
          <cell r="K2748" t="str">
            <v>DIRECTS</v>
          </cell>
          <cell r="L2748" t="str">
            <v>Variable cost at standard</v>
          </cell>
          <cell r="M2748" t="str">
            <v>OUVRIERE SPECIALISE</v>
          </cell>
          <cell r="N2748">
            <v>45694</v>
          </cell>
          <cell r="P2748">
            <v>-6</v>
          </cell>
          <cell r="T2748" t="str">
            <v>CDD</v>
          </cell>
          <cell r="U2748" t="str">
            <v>Contractuel</v>
          </cell>
          <cell r="V2748">
            <v>45694</v>
          </cell>
          <cell r="W2748">
            <v>45716</v>
          </cell>
          <cell r="Z2748">
            <v>45694</v>
          </cell>
          <cell r="AA2748">
            <v>2</v>
          </cell>
          <cell r="AB2748">
            <v>2025</v>
          </cell>
          <cell r="AC2748">
            <v>2029</v>
          </cell>
          <cell r="AD2748">
            <v>8.3333333333333329E-2</v>
          </cell>
          <cell r="AE2748" t="str">
            <v>&lt; 1</v>
          </cell>
          <cell r="AF2748">
            <v>27132</v>
          </cell>
          <cell r="AG2748">
            <v>50.93150684931507</v>
          </cell>
          <cell r="AH2748" t="str">
            <v>&gt;45&lt; 55</v>
          </cell>
          <cell r="AI2748">
            <v>11707901</v>
          </cell>
          <cell r="AJ2748" t="str">
            <v>07</v>
          </cell>
          <cell r="AK2748" t="str">
            <v>07261139</v>
          </cell>
          <cell r="AL2748">
            <v>45071</v>
          </cell>
          <cell r="AM2748" t="str">
            <v>FEMME</v>
          </cell>
          <cell r="AN2748" t="str">
            <v>Marié(e)</v>
          </cell>
          <cell r="AO2748">
            <v>3</v>
          </cell>
          <cell r="AP2748" t="str">
            <v>3 éme Année</v>
          </cell>
          <cell r="AQ2748">
            <v>3</v>
          </cell>
          <cell r="AR2748">
            <v>1</v>
          </cell>
          <cell r="AS2748">
            <v>46059.25</v>
          </cell>
          <cell r="AT2748" t="str">
            <v>Horaire</v>
          </cell>
          <cell r="AU2748">
            <v>3.9529999999999998</v>
          </cell>
          <cell r="AV2748">
            <v>12</v>
          </cell>
          <cell r="AW2748">
            <v>30900</v>
          </cell>
          <cell r="AX2748" t="str">
            <v>00133140461</v>
          </cell>
          <cell r="AY2748">
            <v>41</v>
          </cell>
          <cell r="AZ2748" t="str">
            <v>UIB</v>
          </cell>
          <cell r="BA2748" t="str">
            <v>12309000013314046141</v>
          </cell>
          <cell r="BB2748">
            <v>20</v>
          </cell>
          <cell r="BC2748" t="str">
            <v>SANHEJA</v>
          </cell>
          <cell r="BD2748" t="str">
            <v>MANOUBA</v>
          </cell>
          <cell r="BG2748">
            <v>27818279</v>
          </cell>
          <cell r="BK2748" t="str">
            <v>B-P6 AV</v>
          </cell>
          <cell r="BL2748" t="str">
            <v>1.1</v>
          </cell>
          <cell r="BU2748" t="str">
            <v>si</v>
          </cell>
        </row>
        <row r="2749">
          <cell r="B2749">
            <v>2809</v>
          </cell>
          <cell r="C2749" t="str">
            <v>Madame</v>
          </cell>
          <cell r="D2749" t="str">
            <v>LAZZEM KHOULOUD</v>
          </cell>
          <cell r="E2749" t="str">
            <v>SAGE Tunisia</v>
          </cell>
          <cell r="F2749" t="str">
            <v>PRODUCTION</v>
          </cell>
          <cell r="G2749" t="str">
            <v>Couturière</v>
          </cell>
          <cell r="H2749" t="str">
            <v>CR3</v>
          </cell>
          <cell r="J2749" t="str">
            <v>B</v>
          </cell>
          <cell r="K2749" t="str">
            <v>DIRECTS</v>
          </cell>
          <cell r="L2749" t="str">
            <v>Variable cost at standard</v>
          </cell>
          <cell r="M2749" t="str">
            <v>OUVRIERE SPECIALISE</v>
          </cell>
          <cell r="N2749">
            <v>45702</v>
          </cell>
          <cell r="P2749">
            <v>25</v>
          </cell>
          <cell r="T2749" t="str">
            <v>CDD</v>
          </cell>
          <cell r="U2749" t="str">
            <v>Contractuel</v>
          </cell>
          <cell r="V2749">
            <v>45702</v>
          </cell>
          <cell r="W2749">
            <v>45747</v>
          </cell>
          <cell r="Z2749">
            <v>45702</v>
          </cell>
          <cell r="AA2749">
            <v>2</v>
          </cell>
          <cell r="AB2749">
            <v>2025</v>
          </cell>
          <cell r="AC2749">
            <v>2029</v>
          </cell>
          <cell r="AD2749">
            <v>6.1111111111111109E-2</v>
          </cell>
          <cell r="AE2749" t="str">
            <v>&lt; 1</v>
          </cell>
          <cell r="AF2749">
            <v>36184</v>
          </cell>
          <cell r="AG2749">
            <v>26.13150684931507</v>
          </cell>
          <cell r="AH2749" t="str">
            <v>&gt;25&lt; 35</v>
          </cell>
          <cell r="AI2749">
            <v>17189160</v>
          </cell>
          <cell r="AJ2749" t="str">
            <v>08</v>
          </cell>
          <cell r="AK2749" t="str">
            <v>11661933</v>
          </cell>
          <cell r="AL2749">
            <v>42793</v>
          </cell>
          <cell r="AM2749" t="str">
            <v>FEMME</v>
          </cell>
          <cell r="AN2749" t="str">
            <v>Célibataire</v>
          </cell>
          <cell r="AP2749" t="str">
            <v>1 ère Année</v>
          </cell>
          <cell r="AQ2749">
            <v>3</v>
          </cell>
          <cell r="AR2749">
            <v>1</v>
          </cell>
          <cell r="AS2749">
            <v>46067.25</v>
          </cell>
          <cell r="AT2749" t="str">
            <v>Horaire</v>
          </cell>
          <cell r="AU2749">
            <v>3.9529999999999998</v>
          </cell>
          <cell r="AV2749">
            <v>17</v>
          </cell>
          <cell r="AW2749" t="str">
            <v>00100</v>
          </cell>
          <cell r="AX2749" t="str">
            <v>00002640336</v>
          </cell>
          <cell r="AY2749" t="str">
            <v>06</v>
          </cell>
          <cell r="AZ2749" t="str">
            <v>LA POSTE</v>
          </cell>
          <cell r="BA2749" t="str">
            <v>17001000000264033606</v>
          </cell>
          <cell r="BB2749">
            <v>20</v>
          </cell>
          <cell r="BC2749" t="str">
            <v xml:space="preserve">BERINE </v>
          </cell>
          <cell r="BD2749" t="str">
            <v>TUNIS</v>
          </cell>
          <cell r="BG2749">
            <v>26268384</v>
          </cell>
          <cell r="BK2749" t="str">
            <v>B-CR3</v>
          </cell>
          <cell r="BL2749" t="str">
            <v>1.1</v>
          </cell>
          <cell r="BT2749">
            <v>616</v>
          </cell>
          <cell r="BU2749" t="str">
            <v>si</v>
          </cell>
        </row>
        <row r="2750">
          <cell r="B2750">
            <v>2810</v>
          </cell>
          <cell r="C2750" t="str">
            <v>Madame</v>
          </cell>
          <cell r="D2750" t="str">
            <v>TRABELSSI ALE</v>
          </cell>
          <cell r="E2750" t="str">
            <v>SAGE Tunisia</v>
          </cell>
          <cell r="F2750" t="str">
            <v>PRODUCTION</v>
          </cell>
          <cell r="G2750" t="str">
            <v>Couturière</v>
          </cell>
          <cell r="H2750" t="str">
            <v>CR3</v>
          </cell>
          <cell r="J2750" t="str">
            <v>B</v>
          </cell>
          <cell r="K2750" t="str">
            <v>DIRECTS</v>
          </cell>
          <cell r="L2750" t="str">
            <v>Variable cost at standard</v>
          </cell>
          <cell r="M2750" t="str">
            <v>OUVRIERE SPECIALISE</v>
          </cell>
          <cell r="N2750">
            <v>45702</v>
          </cell>
          <cell r="P2750">
            <v>25</v>
          </cell>
          <cell r="T2750" t="str">
            <v>CDD</v>
          </cell>
          <cell r="U2750" t="str">
            <v>Contractuel</v>
          </cell>
          <cell r="V2750">
            <v>45702</v>
          </cell>
          <cell r="W2750">
            <v>45747</v>
          </cell>
          <cell r="Z2750">
            <v>45702</v>
          </cell>
          <cell r="AA2750">
            <v>2</v>
          </cell>
          <cell r="AB2750">
            <v>2025</v>
          </cell>
          <cell r="AC2750">
            <v>2029</v>
          </cell>
          <cell r="AD2750">
            <v>6.1111111111111109E-2</v>
          </cell>
          <cell r="AE2750" t="str">
            <v>&lt; 1</v>
          </cell>
          <cell r="AF2750">
            <v>38325</v>
          </cell>
          <cell r="AG2750">
            <v>20.265753424657536</v>
          </cell>
          <cell r="AH2750" t="str">
            <v>&lt; 25</v>
          </cell>
          <cell r="AI2750">
            <v>17810845</v>
          </cell>
          <cell r="AJ2750" t="str">
            <v>02</v>
          </cell>
          <cell r="AK2750" t="str">
            <v>11682986</v>
          </cell>
          <cell r="AL2750">
            <v>44924</v>
          </cell>
          <cell r="AM2750" t="str">
            <v>FEMME</v>
          </cell>
          <cell r="AN2750" t="str">
            <v>Célibataire</v>
          </cell>
          <cell r="AP2750" t="str">
            <v>9 éme Année</v>
          </cell>
          <cell r="AQ2750">
            <v>3</v>
          </cell>
          <cell r="AR2750">
            <v>1</v>
          </cell>
          <cell r="AS2750">
            <v>46067.25</v>
          </cell>
          <cell r="AT2750" t="str">
            <v>Horaire</v>
          </cell>
          <cell r="AU2750">
            <v>3.9529999999999998</v>
          </cell>
          <cell r="AV2750">
            <v>17</v>
          </cell>
          <cell r="AW2750" t="str">
            <v>00100</v>
          </cell>
          <cell r="AX2750" t="str">
            <v>00003242093</v>
          </cell>
          <cell r="AY2750" t="str">
            <v>02</v>
          </cell>
          <cell r="AZ2750" t="str">
            <v>LA POSTE</v>
          </cell>
          <cell r="BA2750" t="str">
            <v>17001000000324209302</v>
          </cell>
          <cell r="BB2750">
            <v>20</v>
          </cell>
          <cell r="BC2750" t="str">
            <v xml:space="preserve">BERINE </v>
          </cell>
          <cell r="BD2750" t="str">
            <v>TUNIS</v>
          </cell>
          <cell r="BG2750">
            <v>21872615</v>
          </cell>
          <cell r="BK2750" t="str">
            <v>B-CR3</v>
          </cell>
          <cell r="BL2750" t="str">
            <v>1.1</v>
          </cell>
          <cell r="BT2750">
            <v>622</v>
          </cell>
          <cell r="BU2750" t="str">
            <v>si</v>
          </cell>
        </row>
        <row r="2751">
          <cell r="B2751">
            <v>2811</v>
          </cell>
          <cell r="C2751" t="str">
            <v>Madame</v>
          </cell>
          <cell r="D2751" t="str">
            <v>BEN HAJ SALAH HASNA</v>
          </cell>
          <cell r="E2751" t="str">
            <v>SAGE Tunisia</v>
          </cell>
          <cell r="F2751" t="str">
            <v>PRODUCTION</v>
          </cell>
          <cell r="G2751" t="str">
            <v>Couturière</v>
          </cell>
          <cell r="H2751" t="str">
            <v>CR3</v>
          </cell>
          <cell r="J2751" t="str">
            <v>B</v>
          </cell>
          <cell r="K2751" t="str">
            <v>DIRECTS</v>
          </cell>
          <cell r="L2751" t="str">
            <v>Variable cost at standard</v>
          </cell>
          <cell r="M2751" t="str">
            <v>OUVRIERE SPECIALISE</v>
          </cell>
          <cell r="N2751">
            <v>45702</v>
          </cell>
          <cell r="P2751">
            <v>25</v>
          </cell>
          <cell r="T2751" t="str">
            <v>CDD</v>
          </cell>
          <cell r="U2751" t="str">
            <v>Contractuel</v>
          </cell>
          <cell r="V2751">
            <v>45702</v>
          </cell>
          <cell r="W2751">
            <v>45747</v>
          </cell>
          <cell r="Z2751">
            <v>45702</v>
          </cell>
          <cell r="AA2751">
            <v>2</v>
          </cell>
          <cell r="AB2751">
            <v>2025</v>
          </cell>
          <cell r="AC2751">
            <v>2029</v>
          </cell>
          <cell r="AD2751">
            <v>6.1111111111111109E-2</v>
          </cell>
          <cell r="AE2751" t="str">
            <v>&lt; 1</v>
          </cell>
          <cell r="AF2751">
            <v>27413</v>
          </cell>
          <cell r="AG2751">
            <v>50.161643835616438</v>
          </cell>
          <cell r="AH2751" t="str">
            <v>&gt;45&lt; 55</v>
          </cell>
          <cell r="AI2751">
            <v>12240905</v>
          </cell>
          <cell r="AJ2751" t="str">
            <v>04</v>
          </cell>
          <cell r="AK2751" t="str">
            <v>06333627</v>
          </cell>
          <cell r="AL2751">
            <v>35125</v>
          </cell>
          <cell r="AM2751" t="str">
            <v>FEMME</v>
          </cell>
          <cell r="AN2751" t="str">
            <v>Marié(e)</v>
          </cell>
          <cell r="AO2751">
            <v>2</v>
          </cell>
          <cell r="AP2751" t="str">
            <v>6 éme Année</v>
          </cell>
          <cell r="AQ2751">
            <v>3</v>
          </cell>
          <cell r="AR2751">
            <v>1</v>
          </cell>
          <cell r="AS2751">
            <v>46067.25</v>
          </cell>
          <cell r="AT2751" t="str">
            <v>Horaire</v>
          </cell>
          <cell r="AU2751">
            <v>3.9529999999999998</v>
          </cell>
          <cell r="AV2751">
            <v>12</v>
          </cell>
          <cell r="AW2751">
            <v>40600</v>
          </cell>
          <cell r="AX2751" t="str">
            <v>00002462424</v>
          </cell>
          <cell r="AY2751">
            <v>19</v>
          </cell>
          <cell r="AZ2751" t="str">
            <v>UIB</v>
          </cell>
          <cell r="BA2751" t="str">
            <v>12406000000246242419</v>
          </cell>
          <cell r="BB2751">
            <v>20</v>
          </cell>
          <cell r="BC2751" t="str">
            <v>SIDI HASSINE</v>
          </cell>
          <cell r="BD2751" t="str">
            <v>TUNIS</v>
          </cell>
          <cell r="BG2751">
            <v>22914411</v>
          </cell>
          <cell r="BK2751" t="str">
            <v>B-CR3</v>
          </cell>
          <cell r="BL2751" t="str">
            <v>1.1</v>
          </cell>
          <cell r="BT2751">
            <v>731</v>
          </cell>
          <cell r="BU2751" t="str">
            <v>si</v>
          </cell>
        </row>
        <row r="2752">
          <cell r="B2752">
            <v>2812</v>
          </cell>
          <cell r="C2752" t="str">
            <v>Madame</v>
          </cell>
          <cell r="D2752" t="str">
            <v>NASRALLI HAYET</v>
          </cell>
          <cell r="E2752" t="str">
            <v>SAGE Tunisia</v>
          </cell>
          <cell r="F2752" t="str">
            <v>PRODUCTION</v>
          </cell>
          <cell r="G2752" t="str">
            <v>Couturière</v>
          </cell>
          <cell r="H2752" t="str">
            <v>CR3</v>
          </cell>
          <cell r="J2752" t="str">
            <v>B</v>
          </cell>
          <cell r="K2752" t="str">
            <v>DIRECTS</v>
          </cell>
          <cell r="L2752" t="str">
            <v>Variable cost at standard</v>
          </cell>
          <cell r="M2752" t="str">
            <v>OUVRIERE SPECIALISE</v>
          </cell>
          <cell r="N2752">
            <v>45702</v>
          </cell>
          <cell r="P2752">
            <v>25</v>
          </cell>
          <cell r="T2752" t="str">
            <v>CDD</v>
          </cell>
          <cell r="U2752" t="str">
            <v>Contractuel</v>
          </cell>
          <cell r="V2752">
            <v>45702</v>
          </cell>
          <cell r="W2752">
            <v>45747</v>
          </cell>
          <cell r="Z2752">
            <v>45702</v>
          </cell>
          <cell r="AA2752">
            <v>2</v>
          </cell>
          <cell r="AB2752">
            <v>2025</v>
          </cell>
          <cell r="AC2752">
            <v>2029</v>
          </cell>
          <cell r="AD2752">
            <v>6.1111111111111109E-2</v>
          </cell>
          <cell r="AE2752" t="str">
            <v>&lt; 1</v>
          </cell>
          <cell r="AF2752">
            <v>26337</v>
          </cell>
          <cell r="AG2752">
            <v>53.109589041095887</v>
          </cell>
          <cell r="AH2752" t="str">
            <v>&gt;45&lt; 55</v>
          </cell>
          <cell r="AK2752" t="str">
            <v>05225716</v>
          </cell>
          <cell r="AL2752">
            <v>43236</v>
          </cell>
          <cell r="AM2752" t="str">
            <v>FEMME</v>
          </cell>
          <cell r="AN2752" t="str">
            <v>Marié(e)</v>
          </cell>
          <cell r="AO2752">
            <v>1</v>
          </cell>
          <cell r="AP2752" t="str">
            <v>4 éme Année</v>
          </cell>
          <cell r="AQ2752">
            <v>3</v>
          </cell>
          <cell r="AR2752">
            <v>1</v>
          </cell>
          <cell r="AS2752">
            <v>46067.25</v>
          </cell>
          <cell r="AT2752" t="str">
            <v>Horaire</v>
          </cell>
          <cell r="AU2752">
            <v>3.9529999999999998</v>
          </cell>
          <cell r="AV2752">
            <v>12</v>
          </cell>
          <cell r="AW2752" t="str">
            <v>00900</v>
          </cell>
          <cell r="AX2752" t="str">
            <v>00131232208</v>
          </cell>
          <cell r="AY2752">
            <v>71</v>
          </cell>
          <cell r="AZ2752" t="str">
            <v>UIB</v>
          </cell>
          <cell r="BA2752" t="str">
            <v>12009000013123220871</v>
          </cell>
          <cell r="BB2752">
            <v>20</v>
          </cell>
          <cell r="BC2752" t="str">
            <v>EZZAHRA JEDAIDA MANOUBA</v>
          </cell>
          <cell r="BD2752" t="str">
            <v>MANOUBA</v>
          </cell>
          <cell r="BG2752">
            <v>50937910</v>
          </cell>
          <cell r="BH2752">
            <v>55805713</v>
          </cell>
          <cell r="BK2752" t="str">
            <v>B-CR3</v>
          </cell>
          <cell r="BL2752" t="str">
            <v>1.1</v>
          </cell>
          <cell r="BT2752">
            <v>864</v>
          </cell>
          <cell r="BU2752" t="str">
            <v>si</v>
          </cell>
        </row>
        <row r="2753">
          <cell r="B2753">
            <v>2813</v>
          </cell>
          <cell r="C2753" t="str">
            <v>Madame</v>
          </cell>
          <cell r="D2753" t="str">
            <v>RIAHI MADIHA</v>
          </cell>
          <cell r="E2753" t="str">
            <v>SAGE Tunisia</v>
          </cell>
          <cell r="F2753" t="str">
            <v>PRODUCTION</v>
          </cell>
          <cell r="G2753" t="str">
            <v>Couturière</v>
          </cell>
          <cell r="H2753" t="str">
            <v>CR3</v>
          </cell>
          <cell r="J2753" t="str">
            <v>B</v>
          </cell>
          <cell r="K2753" t="str">
            <v>DIRECTS</v>
          </cell>
          <cell r="L2753" t="str">
            <v>Variable cost at standard</v>
          </cell>
          <cell r="M2753" t="str">
            <v>OUVRIERE SPECIALISE</v>
          </cell>
          <cell r="N2753">
            <v>45703</v>
          </cell>
          <cell r="P2753">
            <v>25</v>
          </cell>
          <cell r="T2753" t="str">
            <v>CDD</v>
          </cell>
          <cell r="U2753" t="str">
            <v>Contractuel</v>
          </cell>
          <cell r="V2753">
            <v>45703</v>
          </cell>
          <cell r="W2753">
            <v>45747</v>
          </cell>
          <cell r="Z2753">
            <v>45703</v>
          </cell>
          <cell r="AA2753">
            <v>2</v>
          </cell>
          <cell r="AB2753">
            <v>2025</v>
          </cell>
          <cell r="AC2753">
            <v>2029</v>
          </cell>
          <cell r="AD2753">
            <v>5.8333333333333334E-2</v>
          </cell>
          <cell r="AE2753" t="str">
            <v>&lt; 1</v>
          </cell>
          <cell r="AF2753">
            <v>27764</v>
          </cell>
          <cell r="AG2753">
            <v>49.2</v>
          </cell>
          <cell r="AH2753" t="str">
            <v>&gt;45&lt; 55</v>
          </cell>
          <cell r="AK2753" t="str">
            <v>09166590</v>
          </cell>
          <cell r="AL2753">
            <v>44916</v>
          </cell>
          <cell r="AM2753" t="str">
            <v>FEMME</v>
          </cell>
          <cell r="AN2753" t="str">
            <v>Marié(e)</v>
          </cell>
          <cell r="AO2753">
            <v>3</v>
          </cell>
          <cell r="AP2753" t="str">
            <v>9 éme Année</v>
          </cell>
          <cell r="AQ2753">
            <v>3</v>
          </cell>
          <cell r="AR2753">
            <v>1</v>
          </cell>
          <cell r="AS2753">
            <v>46068.25</v>
          </cell>
          <cell r="AT2753" t="str">
            <v>Horaire</v>
          </cell>
          <cell r="AU2753">
            <v>3.9529999999999998</v>
          </cell>
          <cell r="AV2753">
            <v>17</v>
          </cell>
          <cell r="AW2753" t="str">
            <v>00100</v>
          </cell>
          <cell r="AX2753" t="str">
            <v>00003547739</v>
          </cell>
          <cell r="AY2753" t="str">
            <v>05</v>
          </cell>
          <cell r="AZ2753" t="str">
            <v>LA POSTE</v>
          </cell>
          <cell r="BA2753" t="str">
            <v>17001000000354773905</v>
          </cell>
          <cell r="BB2753">
            <v>20</v>
          </cell>
          <cell r="BC2753" t="str">
            <v>MORNAGUIA</v>
          </cell>
          <cell r="BD2753" t="str">
            <v>MANOUBA</v>
          </cell>
          <cell r="BG2753">
            <v>56589221</v>
          </cell>
          <cell r="BH2753">
            <v>25789916</v>
          </cell>
          <cell r="BK2753" t="str">
            <v>B-CR3</v>
          </cell>
          <cell r="BL2753" t="str">
            <v>1.1</v>
          </cell>
          <cell r="BT2753">
            <v>801</v>
          </cell>
          <cell r="BU2753" t="str">
            <v>si</v>
          </cell>
        </row>
        <row r="2754">
          <cell r="B2754">
            <v>2814</v>
          </cell>
          <cell r="C2754" t="str">
            <v>Madame</v>
          </cell>
          <cell r="D2754" t="str">
            <v>RIAHI LEILA</v>
          </cell>
          <cell r="E2754" t="str">
            <v>SAGE Tunisia</v>
          </cell>
          <cell r="F2754" t="str">
            <v>PRODUCTION</v>
          </cell>
          <cell r="G2754" t="str">
            <v>Couturière</v>
          </cell>
          <cell r="H2754" t="str">
            <v>CR3</v>
          </cell>
          <cell r="J2754" t="str">
            <v>B</v>
          </cell>
          <cell r="K2754" t="str">
            <v>DIRECTS</v>
          </cell>
          <cell r="L2754" t="str">
            <v>Variable cost at standard</v>
          </cell>
          <cell r="M2754" t="str">
            <v>OUVRIERE SPECIALISE</v>
          </cell>
          <cell r="N2754">
            <v>45705</v>
          </cell>
          <cell r="P2754">
            <v>25</v>
          </cell>
          <cell r="T2754" t="str">
            <v>CDD</v>
          </cell>
          <cell r="U2754" t="str">
            <v>Contractuel</v>
          </cell>
          <cell r="V2754">
            <v>45705</v>
          </cell>
          <cell r="W2754">
            <v>45747</v>
          </cell>
          <cell r="Z2754">
            <v>45705</v>
          </cell>
          <cell r="AA2754">
            <v>2</v>
          </cell>
          <cell r="AB2754">
            <v>2025</v>
          </cell>
          <cell r="AC2754">
            <v>2029</v>
          </cell>
          <cell r="AD2754">
            <v>5.2777777777777778E-2</v>
          </cell>
          <cell r="AE2754" t="str">
            <v>&lt; 1</v>
          </cell>
          <cell r="AF2754">
            <v>26185</v>
          </cell>
          <cell r="AG2754">
            <v>53.526027397260272</v>
          </cell>
          <cell r="AH2754" t="str">
            <v>&gt;45&lt; 55</v>
          </cell>
          <cell r="AI2754">
            <v>11393695</v>
          </cell>
          <cell r="AJ2754" t="str">
            <v>06</v>
          </cell>
          <cell r="AK2754" t="str">
            <v>04632046</v>
          </cell>
          <cell r="AL2754">
            <v>45166</v>
          </cell>
          <cell r="AM2754" t="str">
            <v>FEMME</v>
          </cell>
          <cell r="AN2754" t="str">
            <v>Veuve</v>
          </cell>
          <cell r="AO2754">
            <v>3</v>
          </cell>
          <cell r="AP2754" t="str">
            <v>3 éme Année</v>
          </cell>
          <cell r="AQ2754">
            <v>3</v>
          </cell>
          <cell r="AR2754">
            <v>1</v>
          </cell>
          <cell r="AS2754">
            <v>46070.25</v>
          </cell>
          <cell r="AT2754" t="str">
            <v>Horaire</v>
          </cell>
          <cell r="AU2754">
            <v>3.9529999999999998</v>
          </cell>
          <cell r="AV2754">
            <v>25</v>
          </cell>
          <cell r="AW2754" t="str">
            <v>01900</v>
          </cell>
          <cell r="AX2754" t="str">
            <v>00000057199</v>
          </cell>
          <cell r="AY2754">
            <v>20</v>
          </cell>
          <cell r="AZ2754" t="str">
            <v>ZITOUNA BANK</v>
          </cell>
          <cell r="BA2754" t="str">
            <v>25019000000005719920</v>
          </cell>
          <cell r="BB2754">
            <v>20</v>
          </cell>
          <cell r="BC2754" t="str">
            <v>SIDI HASSINE</v>
          </cell>
          <cell r="BD2754" t="str">
            <v>TUNIS</v>
          </cell>
          <cell r="BG2754">
            <v>58829194</v>
          </cell>
          <cell r="BK2754" t="str">
            <v>B-CR3</v>
          </cell>
          <cell r="BL2754" t="str">
            <v>1.1</v>
          </cell>
          <cell r="BT2754">
            <v>815</v>
          </cell>
          <cell r="BU2754" t="str">
            <v>si</v>
          </cell>
        </row>
        <row r="2755">
          <cell r="B2755">
            <v>2815</v>
          </cell>
          <cell r="C2755" t="str">
            <v>Madame</v>
          </cell>
          <cell r="D2755" t="str">
            <v>MAGHRAOUI MAROUA</v>
          </cell>
          <cell r="E2755" t="str">
            <v>SAGE Tunisia</v>
          </cell>
          <cell r="F2755" t="str">
            <v>PRODUCTION</v>
          </cell>
          <cell r="G2755" t="str">
            <v>Couturière</v>
          </cell>
          <cell r="H2755" t="str">
            <v>CR3</v>
          </cell>
          <cell r="J2755" t="str">
            <v>B</v>
          </cell>
          <cell r="K2755" t="str">
            <v>DIRECTS</v>
          </cell>
          <cell r="L2755" t="str">
            <v>Variable cost at standard</v>
          </cell>
          <cell r="M2755" t="str">
            <v>OUVRIERE SPECIALISE</v>
          </cell>
          <cell r="N2755">
            <v>45702</v>
          </cell>
          <cell r="P2755">
            <v>25</v>
          </cell>
          <cell r="T2755" t="str">
            <v>CDD</v>
          </cell>
          <cell r="U2755" t="str">
            <v>Contractuel</v>
          </cell>
          <cell r="V2755">
            <v>45702</v>
          </cell>
          <cell r="W2755">
            <v>45747</v>
          </cell>
          <cell r="Z2755">
            <v>45702</v>
          </cell>
          <cell r="AA2755">
            <v>2</v>
          </cell>
          <cell r="AB2755">
            <v>2025</v>
          </cell>
          <cell r="AC2755">
            <v>2029</v>
          </cell>
          <cell r="AD2755">
            <v>6.1111111111111109E-2</v>
          </cell>
          <cell r="AE2755" t="str">
            <v>&lt; 1</v>
          </cell>
          <cell r="AF2755">
            <v>33089</v>
          </cell>
          <cell r="AG2755">
            <v>34.610958904109587</v>
          </cell>
          <cell r="AH2755" t="str">
            <v>&gt;25&lt; 35</v>
          </cell>
          <cell r="AI2755">
            <v>16866728</v>
          </cell>
          <cell r="AJ2755" t="str">
            <v>07</v>
          </cell>
          <cell r="AK2755" t="str">
            <v>04810351</v>
          </cell>
          <cell r="AL2755">
            <v>44062</v>
          </cell>
          <cell r="AM2755" t="str">
            <v>FEMME</v>
          </cell>
          <cell r="AN2755" t="str">
            <v>Marié(e)</v>
          </cell>
          <cell r="AP2755" t="str">
            <v>8 éme Année</v>
          </cell>
          <cell r="AQ2755">
            <v>3</v>
          </cell>
          <cell r="AR2755">
            <v>1</v>
          </cell>
          <cell r="AS2755">
            <v>46067.25</v>
          </cell>
          <cell r="AT2755" t="str">
            <v>Horaire</v>
          </cell>
          <cell r="AU2755">
            <v>3.9529999999999998</v>
          </cell>
          <cell r="AV2755">
            <v>17</v>
          </cell>
          <cell r="AW2755" t="str">
            <v>00100</v>
          </cell>
          <cell r="AX2755" t="str">
            <v>00003289995</v>
          </cell>
          <cell r="AY2755">
            <v>50</v>
          </cell>
          <cell r="AZ2755" t="str">
            <v>LA POSTE</v>
          </cell>
          <cell r="BA2755" t="str">
            <v>17001000000328999550</v>
          </cell>
          <cell r="BB2755">
            <v>20</v>
          </cell>
          <cell r="BC2755" t="str">
            <v>ZAHROUNI</v>
          </cell>
          <cell r="BD2755" t="str">
            <v>TUNIS</v>
          </cell>
          <cell r="BG2755">
            <v>97717589</v>
          </cell>
          <cell r="BH2755">
            <v>52050858</v>
          </cell>
          <cell r="BK2755" t="str">
            <v>B-CR3</v>
          </cell>
          <cell r="BL2755" t="str">
            <v>1.1</v>
          </cell>
          <cell r="BT2755">
            <v>790</v>
          </cell>
          <cell r="BU2755" t="str">
            <v>si</v>
          </cell>
        </row>
        <row r="2756">
          <cell r="B2756">
            <v>2816</v>
          </cell>
          <cell r="C2756" t="str">
            <v>Madame</v>
          </cell>
          <cell r="D2756" t="str">
            <v xml:space="preserve">DHOUAIFI LEILA </v>
          </cell>
          <cell r="E2756" t="str">
            <v>SAGE Tunisia</v>
          </cell>
          <cell r="F2756" t="str">
            <v>PRODUCTION</v>
          </cell>
          <cell r="G2756" t="str">
            <v>Couturière</v>
          </cell>
          <cell r="H2756" t="str">
            <v>CR3</v>
          </cell>
          <cell r="J2756" t="str">
            <v>B</v>
          </cell>
          <cell r="K2756" t="str">
            <v>DIRECTS</v>
          </cell>
          <cell r="L2756" t="str">
            <v>Variable cost at standard</v>
          </cell>
          <cell r="M2756" t="str">
            <v>OUVRIERE SPECIALISE</v>
          </cell>
          <cell r="N2756">
            <v>45702</v>
          </cell>
          <cell r="P2756">
            <v>25</v>
          </cell>
          <cell r="T2756" t="str">
            <v>CDD</v>
          </cell>
          <cell r="U2756" t="str">
            <v>Contractuel</v>
          </cell>
          <cell r="V2756">
            <v>45702</v>
          </cell>
          <cell r="W2756">
            <v>45747</v>
          </cell>
          <cell r="Z2756">
            <v>45702</v>
          </cell>
          <cell r="AA2756">
            <v>2</v>
          </cell>
          <cell r="AB2756">
            <v>2025</v>
          </cell>
          <cell r="AC2756">
            <v>2029</v>
          </cell>
          <cell r="AD2756">
            <v>6.1111111111111109E-2</v>
          </cell>
          <cell r="AE2756" t="str">
            <v>&lt; 1</v>
          </cell>
          <cell r="AF2756">
            <v>28256</v>
          </cell>
          <cell r="AG2756">
            <v>47.852054794520548</v>
          </cell>
          <cell r="AH2756" t="str">
            <v>&gt;45&lt; 55</v>
          </cell>
          <cell r="AI2756">
            <v>12056112</v>
          </cell>
          <cell r="AJ2756" t="str">
            <v>03</v>
          </cell>
          <cell r="AK2756" t="str">
            <v>04669891</v>
          </cell>
          <cell r="AL2756">
            <v>44937</v>
          </cell>
          <cell r="AM2756" t="str">
            <v>FEMME</v>
          </cell>
          <cell r="AN2756" t="str">
            <v>Marié(e)</v>
          </cell>
          <cell r="AO2756">
            <v>3</v>
          </cell>
          <cell r="AP2756" t="str">
            <v>6 éme Année</v>
          </cell>
          <cell r="AQ2756">
            <v>3</v>
          </cell>
          <cell r="AR2756">
            <v>1</v>
          </cell>
          <cell r="AS2756">
            <v>46067.25</v>
          </cell>
          <cell r="AT2756" t="str">
            <v>Horaire</v>
          </cell>
          <cell r="AU2756">
            <v>3.9529999999999998</v>
          </cell>
          <cell r="AV2756">
            <v>17</v>
          </cell>
          <cell r="AW2756">
            <v>47420</v>
          </cell>
          <cell r="AX2756">
            <v>14142993878</v>
          </cell>
          <cell r="AY2756">
            <v>60</v>
          </cell>
          <cell r="AZ2756" t="str">
            <v>LA POSTE</v>
          </cell>
          <cell r="BA2756" t="str">
            <v>17474201414299387860</v>
          </cell>
          <cell r="BB2756">
            <v>20</v>
          </cell>
          <cell r="BC2756" t="str">
            <v>MORNAGUIA</v>
          </cell>
          <cell r="BD2756" t="str">
            <v>MANOUBA</v>
          </cell>
          <cell r="BG2756">
            <v>97441314</v>
          </cell>
          <cell r="BH2756">
            <v>27125739</v>
          </cell>
          <cell r="BK2756" t="str">
            <v>B-CR3</v>
          </cell>
          <cell r="BL2756" t="str">
            <v>1.1</v>
          </cell>
          <cell r="BT2756">
            <v>791</v>
          </cell>
          <cell r="BU2756" t="str">
            <v>si</v>
          </cell>
        </row>
        <row r="2757">
          <cell r="B2757">
            <v>2817</v>
          </cell>
          <cell r="C2757" t="str">
            <v>Madame</v>
          </cell>
          <cell r="D2757" t="str">
            <v>DRIDI LOBNA</v>
          </cell>
          <cell r="E2757" t="str">
            <v>SAGE Tunisia</v>
          </cell>
          <cell r="F2757" t="str">
            <v>PRODUCTION</v>
          </cell>
          <cell r="G2757" t="str">
            <v>Couturière</v>
          </cell>
          <cell r="H2757" t="str">
            <v>CR3</v>
          </cell>
          <cell r="J2757" t="str">
            <v>B</v>
          </cell>
          <cell r="K2757" t="str">
            <v>DIRECTS</v>
          </cell>
          <cell r="L2757" t="str">
            <v>Variable cost at standard</v>
          </cell>
          <cell r="M2757" t="str">
            <v>OUVRIERE SPECIALISE</v>
          </cell>
          <cell r="N2757">
            <v>45702</v>
          </cell>
          <cell r="P2757">
            <v>25</v>
          </cell>
          <cell r="T2757" t="str">
            <v>CDD</v>
          </cell>
          <cell r="U2757" t="str">
            <v>Contractuel</v>
          </cell>
          <cell r="V2757">
            <v>45702</v>
          </cell>
          <cell r="W2757">
            <v>45747</v>
          </cell>
          <cell r="Z2757">
            <v>45702</v>
          </cell>
          <cell r="AA2757">
            <v>2</v>
          </cell>
          <cell r="AB2757">
            <v>2025</v>
          </cell>
          <cell r="AC2757">
            <v>2029</v>
          </cell>
          <cell r="AD2757">
            <v>6.1111111111111109E-2</v>
          </cell>
          <cell r="AE2757" t="str">
            <v>&lt; 1</v>
          </cell>
          <cell r="AF2757">
            <v>35415</v>
          </cell>
          <cell r="AG2757">
            <v>28.238356164383561</v>
          </cell>
          <cell r="AH2757" t="str">
            <v>&gt;25&lt; 35</v>
          </cell>
          <cell r="AI2757">
            <v>17330940</v>
          </cell>
          <cell r="AJ2757" t="str">
            <v>05</v>
          </cell>
          <cell r="AK2757" t="str">
            <v>09190458</v>
          </cell>
          <cell r="AL2757">
            <v>43390</v>
          </cell>
          <cell r="AM2757" t="str">
            <v>FEMME</v>
          </cell>
          <cell r="AN2757" t="str">
            <v>Célibataire</v>
          </cell>
          <cell r="AP2757" t="str">
            <v>4 éme Année</v>
          </cell>
          <cell r="AQ2757">
            <v>3</v>
          </cell>
          <cell r="AR2757">
            <v>1</v>
          </cell>
          <cell r="AS2757">
            <v>46067.25</v>
          </cell>
          <cell r="AT2757" t="str">
            <v>Horaire</v>
          </cell>
          <cell r="AU2757">
            <v>3.9529999999999998</v>
          </cell>
          <cell r="AV2757">
            <v>17</v>
          </cell>
          <cell r="AW2757" t="str">
            <v>00100</v>
          </cell>
          <cell r="AX2757" t="str">
            <v>00002682312</v>
          </cell>
          <cell r="AY2757">
            <v>81</v>
          </cell>
          <cell r="AZ2757" t="str">
            <v>LA POSTE</v>
          </cell>
          <cell r="BA2757" t="str">
            <v>17001000000268231281</v>
          </cell>
          <cell r="BB2757">
            <v>20</v>
          </cell>
          <cell r="BC2757" t="str">
            <v>MORNAGUIA</v>
          </cell>
          <cell r="BD2757" t="str">
            <v>MANOUBA</v>
          </cell>
          <cell r="BG2757">
            <v>50345566</v>
          </cell>
          <cell r="BH2757">
            <v>92300259</v>
          </cell>
          <cell r="BK2757" t="str">
            <v>B-CR3</v>
          </cell>
          <cell r="BL2757" t="str">
            <v>1.1</v>
          </cell>
          <cell r="BT2757">
            <v>798</v>
          </cell>
          <cell r="BU2757" t="str">
            <v>si</v>
          </cell>
        </row>
        <row r="2758">
          <cell r="B2758">
            <v>2818</v>
          </cell>
          <cell r="C2758" t="str">
            <v>Madame</v>
          </cell>
          <cell r="D2758" t="str">
            <v>GHODHBEN CHAIMA</v>
          </cell>
          <cell r="E2758" t="str">
            <v>SAGE Tunisia</v>
          </cell>
          <cell r="F2758" t="str">
            <v>PRODUCTION</v>
          </cell>
          <cell r="G2758" t="str">
            <v>Couturière</v>
          </cell>
          <cell r="H2758" t="str">
            <v>CR3</v>
          </cell>
          <cell r="J2758" t="str">
            <v>B</v>
          </cell>
          <cell r="K2758" t="str">
            <v>DIRECTS</v>
          </cell>
          <cell r="L2758" t="str">
            <v>Variable cost at standard</v>
          </cell>
          <cell r="M2758" t="str">
            <v>OUVRIERE SPECIALISE</v>
          </cell>
          <cell r="N2758">
            <v>45702</v>
          </cell>
          <cell r="P2758">
            <v>25</v>
          </cell>
          <cell r="T2758" t="str">
            <v>CDD</v>
          </cell>
          <cell r="U2758" t="str">
            <v>Contractuel</v>
          </cell>
          <cell r="V2758">
            <v>45702</v>
          </cell>
          <cell r="W2758">
            <v>45747</v>
          </cell>
          <cell r="Z2758">
            <v>45702</v>
          </cell>
          <cell r="AA2758">
            <v>2</v>
          </cell>
          <cell r="AB2758">
            <v>2025</v>
          </cell>
          <cell r="AC2758">
            <v>2029</v>
          </cell>
          <cell r="AD2758">
            <v>6.1111111111111109E-2</v>
          </cell>
          <cell r="AE2758" t="str">
            <v>&lt; 1</v>
          </cell>
          <cell r="AF2758">
            <v>36434</v>
          </cell>
          <cell r="AG2758">
            <v>25.446575342465753</v>
          </cell>
          <cell r="AH2758" t="str">
            <v>&gt;25&lt; 35</v>
          </cell>
          <cell r="AI2758">
            <v>17580944</v>
          </cell>
          <cell r="AJ2758" t="str">
            <v>01</v>
          </cell>
          <cell r="AK2758" t="str">
            <v>11661833</v>
          </cell>
          <cell r="AL2758">
            <v>44579</v>
          </cell>
          <cell r="AM2758" t="str">
            <v>FEMME</v>
          </cell>
          <cell r="AN2758" t="str">
            <v>Célibataire</v>
          </cell>
          <cell r="AP2758" t="str">
            <v>9 éme Année</v>
          </cell>
          <cell r="AQ2758">
            <v>3</v>
          </cell>
          <cell r="AR2758">
            <v>1</v>
          </cell>
          <cell r="AS2758">
            <v>46067.25</v>
          </cell>
          <cell r="AT2758" t="str">
            <v>Horaire</v>
          </cell>
          <cell r="AU2758">
            <v>3.9529999999999998</v>
          </cell>
          <cell r="AV2758">
            <v>17</v>
          </cell>
          <cell r="AW2758" t="str">
            <v>00100</v>
          </cell>
          <cell r="AX2758" t="str">
            <v>00002978228</v>
          </cell>
          <cell r="AY2758">
            <v>77</v>
          </cell>
          <cell r="AZ2758" t="str">
            <v>LA POSTE</v>
          </cell>
          <cell r="BA2758" t="str">
            <v>17001000000297822877</v>
          </cell>
          <cell r="BB2758">
            <v>20</v>
          </cell>
          <cell r="BC2758" t="str">
            <v>EL AGBA</v>
          </cell>
          <cell r="BD2758" t="str">
            <v>TUNIS</v>
          </cell>
          <cell r="BG2758">
            <v>97974393</v>
          </cell>
          <cell r="BH2758">
            <v>20469495</v>
          </cell>
          <cell r="BK2758" t="str">
            <v>B-CR3</v>
          </cell>
          <cell r="BL2758" t="str">
            <v>1.1</v>
          </cell>
          <cell r="BT2758">
            <v>802</v>
          </cell>
          <cell r="BU2758" t="str">
            <v>si</v>
          </cell>
        </row>
        <row r="2759">
          <cell r="B2759">
            <v>2819</v>
          </cell>
          <cell r="C2759" t="str">
            <v>Monsieur</v>
          </cell>
          <cell r="D2759" t="str">
            <v>SELMI TAREK</v>
          </cell>
          <cell r="E2759" t="str">
            <v>SAGE Tunisia</v>
          </cell>
          <cell r="F2759" t="str">
            <v>MAINTENANCE</v>
          </cell>
          <cell r="G2759" t="str">
            <v>Technicien machine à coudre</v>
          </cell>
          <cell r="H2759" t="str">
            <v>MAINTENANCE</v>
          </cell>
          <cell r="K2759" t="str">
            <v>INDIRECTS</v>
          </cell>
          <cell r="L2759" t="str">
            <v>Variable cost at standard</v>
          </cell>
          <cell r="M2759" t="str">
            <v>OUVRIERE SPECIALISE</v>
          </cell>
          <cell r="N2759">
            <v>45705</v>
          </cell>
          <cell r="P2759" t="str">
            <v/>
          </cell>
          <cell r="T2759" t="str">
            <v>CDI</v>
          </cell>
          <cell r="U2759" t="str">
            <v>Titulaire</v>
          </cell>
          <cell r="V2759">
            <v>45705</v>
          </cell>
          <cell r="Z2759">
            <v>45705</v>
          </cell>
          <cell r="AA2759">
            <v>2</v>
          </cell>
          <cell r="AB2759">
            <v>2025</v>
          </cell>
          <cell r="AC2759">
            <v>2029</v>
          </cell>
          <cell r="AD2759">
            <v>5.2777777777777778E-2</v>
          </cell>
          <cell r="AE2759" t="str">
            <v>&lt; 1</v>
          </cell>
          <cell r="AF2759">
            <v>31588</v>
          </cell>
          <cell r="AG2759">
            <v>38.723287671232875</v>
          </cell>
          <cell r="AH2759" t="str">
            <v>&gt;35&lt; 45</v>
          </cell>
          <cell r="AI2759">
            <v>16729334</v>
          </cell>
          <cell r="AJ2759" t="str">
            <v>03</v>
          </cell>
          <cell r="AK2759" t="str">
            <v>08966348</v>
          </cell>
          <cell r="AL2759">
            <v>39447</v>
          </cell>
          <cell r="AM2759" t="str">
            <v>HOMME</v>
          </cell>
          <cell r="AN2759" t="str">
            <v>Célibataire</v>
          </cell>
          <cell r="AP2759" t="str">
            <v>BAC</v>
          </cell>
          <cell r="AQ2759">
            <v>7</v>
          </cell>
          <cell r="AR2759">
            <v>1</v>
          </cell>
          <cell r="AS2759">
            <v>46070.25</v>
          </cell>
          <cell r="AT2759" t="str">
            <v>Mensuel</v>
          </cell>
          <cell r="AU2759">
            <v>1600</v>
          </cell>
          <cell r="AV2759" t="str">
            <v>04</v>
          </cell>
          <cell r="AW2759" t="str">
            <v>07816</v>
          </cell>
          <cell r="AX2759">
            <v>30065092751</v>
          </cell>
          <cell r="AY2759">
            <v>25</v>
          </cell>
          <cell r="AZ2759" t="str">
            <v>ATTIJARI BANK</v>
          </cell>
          <cell r="BA2759" t="str">
            <v>04078163006509275125</v>
          </cell>
          <cell r="BB2759">
            <v>20</v>
          </cell>
          <cell r="BC2759" t="str">
            <v>BIZERTE JOUMINE</v>
          </cell>
          <cell r="BD2759" t="str">
            <v>BIZERTE</v>
          </cell>
          <cell r="BG2759">
            <v>22744807</v>
          </cell>
          <cell r="BK2759" t="str">
            <v>-MAINTENANCE</v>
          </cell>
          <cell r="BL2759" t="str">
            <v>3.2</v>
          </cell>
          <cell r="BU2759" t="str">
            <v>si</v>
          </cell>
        </row>
        <row r="2760">
          <cell r="B2760">
            <v>2820</v>
          </cell>
          <cell r="C2760" t="str">
            <v>Madame</v>
          </cell>
          <cell r="D2760" t="str">
            <v>HBIBI ISLEM</v>
          </cell>
          <cell r="E2760" t="str">
            <v>SAGE Tunisia</v>
          </cell>
          <cell r="F2760" t="str">
            <v>PRODUCTION</v>
          </cell>
          <cell r="G2760" t="str">
            <v>Couturière</v>
          </cell>
          <cell r="H2760" t="str">
            <v>CR3</v>
          </cell>
          <cell r="J2760" t="str">
            <v>B</v>
          </cell>
          <cell r="K2760" t="str">
            <v>DIRECTS</v>
          </cell>
          <cell r="L2760" t="str">
            <v>Variable cost at standard</v>
          </cell>
          <cell r="M2760" t="str">
            <v>OUVRIERE SPECIALISE</v>
          </cell>
          <cell r="N2760">
            <v>45702</v>
          </cell>
          <cell r="P2760">
            <v>25</v>
          </cell>
          <cell r="T2760" t="str">
            <v>CDD</v>
          </cell>
          <cell r="U2760" t="str">
            <v>Contractuel</v>
          </cell>
          <cell r="V2760">
            <v>45702</v>
          </cell>
          <cell r="W2760">
            <v>45747</v>
          </cell>
          <cell r="Z2760">
            <v>45702</v>
          </cell>
          <cell r="AA2760">
            <v>2</v>
          </cell>
          <cell r="AB2760">
            <v>2025</v>
          </cell>
          <cell r="AC2760">
            <v>2029</v>
          </cell>
          <cell r="AD2760">
            <v>6.1111111111111109E-2</v>
          </cell>
          <cell r="AE2760" t="str">
            <v>&lt; 1</v>
          </cell>
          <cell r="AF2760">
            <v>32890</v>
          </cell>
          <cell r="AG2760">
            <v>35.156164383561645</v>
          </cell>
          <cell r="AH2760" t="str">
            <v>&gt;35&lt; 45</v>
          </cell>
          <cell r="AK2760" t="str">
            <v>09188443</v>
          </cell>
          <cell r="AL2760">
            <v>45525</v>
          </cell>
          <cell r="AM2760" t="str">
            <v>FEMME</v>
          </cell>
          <cell r="AN2760" t="str">
            <v>Marié(e)</v>
          </cell>
          <cell r="AP2760" t="str">
            <v>BAC+Formation Couture</v>
          </cell>
          <cell r="AQ2760">
            <v>3</v>
          </cell>
          <cell r="AR2760">
            <v>1</v>
          </cell>
          <cell r="AS2760">
            <v>46067.25</v>
          </cell>
          <cell r="AT2760" t="str">
            <v>Horaire</v>
          </cell>
          <cell r="AU2760">
            <v>3.9529999999999998</v>
          </cell>
          <cell r="AV2760" t="str">
            <v>08</v>
          </cell>
          <cell r="AW2760" t="str">
            <v>14103</v>
          </cell>
          <cell r="AX2760" t="str">
            <v>10220022063</v>
          </cell>
          <cell r="AY2760">
            <v>19</v>
          </cell>
          <cell r="AZ2760" t="str">
            <v>BIAT</v>
          </cell>
          <cell r="BA2760" t="str">
            <v>08141031022002206319</v>
          </cell>
          <cell r="BB2760">
            <v>20</v>
          </cell>
          <cell r="BC2760" t="str">
            <v>EL FAJJA MORNAGUIA</v>
          </cell>
          <cell r="BD2760" t="str">
            <v>MORNAGUIA</v>
          </cell>
          <cell r="BG2760">
            <v>54426646</v>
          </cell>
          <cell r="BH2760">
            <v>50760333</v>
          </cell>
          <cell r="BK2760" t="str">
            <v>B-CR3</v>
          </cell>
          <cell r="BL2760" t="str">
            <v>1.1</v>
          </cell>
          <cell r="BT2760">
            <v>804</v>
          </cell>
          <cell r="BU2760" t="str">
            <v>si</v>
          </cell>
        </row>
        <row r="2761">
          <cell r="B2761">
            <v>2821</v>
          </cell>
          <cell r="C2761" t="str">
            <v>Madame</v>
          </cell>
          <cell r="D2761" t="str">
            <v>HANNACHI LATIFA</v>
          </cell>
          <cell r="E2761" t="str">
            <v>SAGE Tunisia</v>
          </cell>
          <cell r="F2761" t="str">
            <v>PRODUCTION</v>
          </cell>
          <cell r="G2761" t="str">
            <v>Couturière</v>
          </cell>
          <cell r="H2761" t="str">
            <v>CR3</v>
          </cell>
          <cell r="J2761" t="str">
            <v>B</v>
          </cell>
          <cell r="K2761" t="str">
            <v>DIRECTS</v>
          </cell>
          <cell r="L2761" t="str">
            <v>Variable cost at standard</v>
          </cell>
          <cell r="M2761" t="str">
            <v>OUVRIERE SPECIALISE</v>
          </cell>
          <cell r="N2761">
            <v>45702</v>
          </cell>
          <cell r="P2761">
            <v>25</v>
          </cell>
          <cell r="T2761" t="str">
            <v>CDD</v>
          </cell>
          <cell r="U2761" t="str">
            <v>Contractuel</v>
          </cell>
          <cell r="V2761">
            <v>45702</v>
          </cell>
          <cell r="W2761">
            <v>45747</v>
          </cell>
          <cell r="Z2761">
            <v>45702</v>
          </cell>
          <cell r="AA2761">
            <v>2</v>
          </cell>
          <cell r="AB2761">
            <v>2025</v>
          </cell>
          <cell r="AC2761">
            <v>2029</v>
          </cell>
          <cell r="AD2761">
            <v>6.1111111111111109E-2</v>
          </cell>
          <cell r="AE2761" t="str">
            <v>&lt; 1</v>
          </cell>
          <cell r="AF2761">
            <v>25996</v>
          </cell>
          <cell r="AG2761">
            <v>54.043835616438358</v>
          </cell>
          <cell r="AH2761" t="str">
            <v>&gt;45&lt; 55</v>
          </cell>
          <cell r="AI2761">
            <v>11800516</v>
          </cell>
          <cell r="AJ2761" t="str">
            <v>07</v>
          </cell>
          <cell r="AK2761" t="str">
            <v>07262458</v>
          </cell>
          <cell r="AL2761">
            <v>43346</v>
          </cell>
          <cell r="AM2761" t="str">
            <v>FEMME</v>
          </cell>
          <cell r="AN2761" t="str">
            <v>Marié(e)</v>
          </cell>
          <cell r="AP2761" t="str">
            <v>6 éme Année</v>
          </cell>
          <cell r="AQ2761">
            <v>3</v>
          </cell>
          <cell r="AR2761">
            <v>1</v>
          </cell>
          <cell r="AS2761">
            <v>46067.25</v>
          </cell>
          <cell r="AT2761" t="str">
            <v>Horaire</v>
          </cell>
          <cell r="AU2761">
            <v>3.9529999999999998</v>
          </cell>
          <cell r="AV2761">
            <v>17</v>
          </cell>
          <cell r="AW2761">
            <v>53594</v>
          </cell>
          <cell r="AX2761" t="str">
            <v>01729173936</v>
          </cell>
          <cell r="AY2761">
            <v>39</v>
          </cell>
          <cell r="AZ2761" t="str">
            <v>LA POSTE</v>
          </cell>
          <cell r="BA2761" t="str">
            <v>17535940172917393639</v>
          </cell>
          <cell r="BB2761">
            <v>20</v>
          </cell>
          <cell r="BC2761" t="str">
            <v>DAOUAR HICHER</v>
          </cell>
          <cell r="BD2761" t="str">
            <v>MANOUBA</v>
          </cell>
          <cell r="BG2761">
            <v>24564736</v>
          </cell>
          <cell r="BH2761">
            <v>26736816</v>
          </cell>
          <cell r="BK2761" t="str">
            <v>B-CR3</v>
          </cell>
          <cell r="BL2761" t="str">
            <v>1.1</v>
          </cell>
          <cell r="BT2761">
            <v>830</v>
          </cell>
          <cell r="BU2761" t="str">
            <v>si</v>
          </cell>
        </row>
        <row r="2762">
          <cell r="B2762">
            <v>2822</v>
          </cell>
          <cell r="C2762" t="str">
            <v>Madame</v>
          </cell>
          <cell r="D2762" t="str">
            <v>ZITOUNI NAZIHA</v>
          </cell>
          <cell r="E2762" t="str">
            <v>SAGE Tunisia</v>
          </cell>
          <cell r="F2762" t="str">
            <v>PRODUCTION</v>
          </cell>
          <cell r="G2762" t="str">
            <v>Couturière</v>
          </cell>
          <cell r="H2762" t="str">
            <v>CR3</v>
          </cell>
          <cell r="J2762" t="str">
            <v>B</v>
          </cell>
          <cell r="K2762" t="str">
            <v>DIRECTS</v>
          </cell>
          <cell r="L2762" t="str">
            <v>Variable cost at standard</v>
          </cell>
          <cell r="M2762" t="str">
            <v>OUVRIERE SPECIALISE</v>
          </cell>
          <cell r="N2762">
            <v>45703</v>
          </cell>
          <cell r="P2762">
            <v>25</v>
          </cell>
          <cell r="T2762" t="str">
            <v>CDD</v>
          </cell>
          <cell r="U2762" t="str">
            <v>Contractuel</v>
          </cell>
          <cell r="V2762">
            <v>45703</v>
          </cell>
          <cell r="W2762">
            <v>45747</v>
          </cell>
          <cell r="Z2762">
            <v>45703</v>
          </cell>
          <cell r="AA2762">
            <v>2</v>
          </cell>
          <cell r="AB2762">
            <v>2025</v>
          </cell>
          <cell r="AC2762">
            <v>2029</v>
          </cell>
          <cell r="AD2762">
            <v>5.8333333333333334E-2</v>
          </cell>
          <cell r="AE2762" t="str">
            <v>&lt; 1</v>
          </cell>
          <cell r="AF2762">
            <v>32948</v>
          </cell>
          <cell r="AG2762">
            <v>34.9972602739726</v>
          </cell>
          <cell r="AH2762" t="str">
            <v>&gt;25&lt; 35</v>
          </cell>
          <cell r="AI2762">
            <v>12985382</v>
          </cell>
          <cell r="AJ2762" t="str">
            <v>06</v>
          </cell>
          <cell r="AK2762" t="str">
            <v>04808917</v>
          </cell>
          <cell r="AL2762">
            <v>39030</v>
          </cell>
          <cell r="AM2762" t="str">
            <v>FEMME</v>
          </cell>
          <cell r="AN2762" t="str">
            <v>Marié(e)</v>
          </cell>
          <cell r="AO2762">
            <v>2</v>
          </cell>
          <cell r="AP2762" t="str">
            <v>7 éme Année</v>
          </cell>
          <cell r="AQ2762">
            <v>3</v>
          </cell>
          <cell r="AR2762">
            <v>1</v>
          </cell>
          <cell r="AS2762">
            <v>46068.25</v>
          </cell>
          <cell r="AT2762" t="str">
            <v>Horaire</v>
          </cell>
          <cell r="AU2762">
            <v>3.9529999999999998</v>
          </cell>
          <cell r="AV2762">
            <v>17</v>
          </cell>
          <cell r="AW2762" t="str">
            <v>00100</v>
          </cell>
          <cell r="AX2762" t="str">
            <v>00003547322</v>
          </cell>
          <cell r="AY2762">
            <v>92</v>
          </cell>
          <cell r="AZ2762" t="str">
            <v>LA POSTE</v>
          </cell>
          <cell r="BA2762" t="str">
            <v>17001000000354732292</v>
          </cell>
          <cell r="BB2762">
            <v>20</v>
          </cell>
          <cell r="BC2762" t="str">
            <v>SIDI HASSINE</v>
          </cell>
          <cell r="BD2762" t="str">
            <v>TUNIS</v>
          </cell>
          <cell r="BG2762">
            <v>27602790</v>
          </cell>
          <cell r="BH2762">
            <v>22786538</v>
          </cell>
          <cell r="BK2762" t="str">
            <v>B-CR3</v>
          </cell>
          <cell r="BL2762" t="str">
            <v>1.1</v>
          </cell>
          <cell r="BT2762">
            <v>837</v>
          </cell>
          <cell r="BU2762" t="str">
            <v>si</v>
          </cell>
        </row>
        <row r="2763">
          <cell r="B2763">
            <v>2823</v>
          </cell>
          <cell r="C2763" t="str">
            <v>Madame</v>
          </cell>
          <cell r="D2763" t="str">
            <v>TRABELSSI LINA</v>
          </cell>
          <cell r="E2763" t="str">
            <v>SAGE Tunisia</v>
          </cell>
          <cell r="F2763" t="str">
            <v>PRODUCTION</v>
          </cell>
          <cell r="G2763" t="str">
            <v>Couturière</v>
          </cell>
          <cell r="H2763" t="str">
            <v>CR3</v>
          </cell>
          <cell r="J2763" t="str">
            <v>B</v>
          </cell>
          <cell r="K2763" t="str">
            <v>DIRECTS</v>
          </cell>
          <cell r="L2763" t="str">
            <v>Variable cost at standard</v>
          </cell>
          <cell r="M2763" t="str">
            <v>OUVRIERE SPECIALISE</v>
          </cell>
          <cell r="N2763">
            <v>45702</v>
          </cell>
          <cell r="P2763">
            <v>25</v>
          </cell>
          <cell r="T2763" t="str">
            <v>CDD</v>
          </cell>
          <cell r="U2763" t="str">
            <v>Contractuel</v>
          </cell>
          <cell r="V2763">
            <v>45702</v>
          </cell>
          <cell r="W2763">
            <v>45747</v>
          </cell>
          <cell r="Z2763">
            <v>45702</v>
          </cell>
          <cell r="AA2763">
            <v>2</v>
          </cell>
          <cell r="AB2763">
            <v>2025</v>
          </cell>
          <cell r="AC2763">
            <v>2029</v>
          </cell>
          <cell r="AD2763">
            <v>6.1111111111111109E-2</v>
          </cell>
          <cell r="AE2763" t="str">
            <v>&lt; 1</v>
          </cell>
          <cell r="AF2763">
            <v>38325</v>
          </cell>
          <cell r="AG2763">
            <v>20.265753424657536</v>
          </cell>
          <cell r="AH2763" t="str">
            <v>&lt; 25</v>
          </cell>
          <cell r="AI2763">
            <v>17810896</v>
          </cell>
          <cell r="AJ2763" t="str">
            <v>00</v>
          </cell>
          <cell r="AK2763" t="str">
            <v>11682982</v>
          </cell>
          <cell r="AL2763">
            <v>44924</v>
          </cell>
          <cell r="AM2763" t="str">
            <v>FEMME</v>
          </cell>
          <cell r="AN2763" t="str">
            <v>Célibataire</v>
          </cell>
          <cell r="AP2763" t="str">
            <v>8 éme Année</v>
          </cell>
          <cell r="AQ2763">
            <v>3</v>
          </cell>
          <cell r="AR2763">
            <v>1</v>
          </cell>
          <cell r="AS2763">
            <v>46067.25</v>
          </cell>
          <cell r="AT2763" t="str">
            <v>Horaire</v>
          </cell>
          <cell r="AU2763">
            <v>3.9529999999999998</v>
          </cell>
          <cell r="AV2763">
            <v>17</v>
          </cell>
          <cell r="AW2763" t="str">
            <v>00100</v>
          </cell>
          <cell r="AX2763" t="str">
            <v>00003241634</v>
          </cell>
          <cell r="AY2763">
            <v>21</v>
          </cell>
          <cell r="AZ2763" t="str">
            <v>LA POSTE</v>
          </cell>
          <cell r="BA2763" t="str">
            <v>17001000000324163421</v>
          </cell>
          <cell r="BB2763">
            <v>20</v>
          </cell>
          <cell r="BC2763" t="str">
            <v>RUE SIDI ZINE BIRINE SIDI HASSINE</v>
          </cell>
          <cell r="BD2763" t="str">
            <v>TUNIS</v>
          </cell>
          <cell r="BG2763">
            <v>25005760</v>
          </cell>
          <cell r="BH2763">
            <v>22388158</v>
          </cell>
          <cell r="BK2763" t="str">
            <v>B-CR3</v>
          </cell>
          <cell r="BL2763" t="str">
            <v>1.1</v>
          </cell>
          <cell r="BT2763">
            <v>963</v>
          </cell>
          <cell r="BU2763" t="str">
            <v>si</v>
          </cell>
        </row>
        <row r="2764">
          <cell r="B2764">
            <v>2824</v>
          </cell>
          <cell r="C2764" t="str">
            <v>Madame</v>
          </cell>
          <cell r="D2764" t="str">
            <v>OUHICHI SABEH</v>
          </cell>
          <cell r="E2764" t="str">
            <v>SAGE Tunisia</v>
          </cell>
          <cell r="F2764" t="str">
            <v>PRODUCTION</v>
          </cell>
          <cell r="G2764" t="str">
            <v>Couturière</v>
          </cell>
          <cell r="H2764" t="str">
            <v>CR3</v>
          </cell>
          <cell r="J2764" t="str">
            <v>B</v>
          </cell>
          <cell r="K2764" t="str">
            <v>DIRECTS</v>
          </cell>
          <cell r="L2764" t="str">
            <v>Variable cost at standard</v>
          </cell>
          <cell r="M2764" t="str">
            <v>OUVRIERE SPECIALISE</v>
          </cell>
          <cell r="N2764">
            <v>45703</v>
          </cell>
          <cell r="P2764">
            <v>25</v>
          </cell>
          <cell r="T2764" t="str">
            <v>CDD</v>
          </cell>
          <cell r="U2764" t="str">
            <v>Contractuel</v>
          </cell>
          <cell r="V2764">
            <v>45703</v>
          </cell>
          <cell r="W2764">
            <v>45747</v>
          </cell>
          <cell r="Z2764">
            <v>45703</v>
          </cell>
          <cell r="AA2764">
            <v>2</v>
          </cell>
          <cell r="AB2764">
            <v>2025</v>
          </cell>
          <cell r="AC2764">
            <v>2029</v>
          </cell>
          <cell r="AD2764">
            <v>5.8333333333333334E-2</v>
          </cell>
          <cell r="AE2764" t="str">
            <v>&lt; 1</v>
          </cell>
          <cell r="AF2764">
            <v>28196</v>
          </cell>
          <cell r="AG2764">
            <v>48.016438356164386</v>
          </cell>
          <cell r="AH2764" t="str">
            <v>&gt;45&lt; 55</v>
          </cell>
          <cell r="AK2764" t="str">
            <v>07298023</v>
          </cell>
          <cell r="AL2764">
            <v>42845</v>
          </cell>
          <cell r="AM2764" t="str">
            <v>FEMME</v>
          </cell>
          <cell r="AN2764" t="str">
            <v>Marié(e)</v>
          </cell>
          <cell r="AO2764">
            <v>3</v>
          </cell>
          <cell r="AP2764" t="str">
            <v xml:space="preserve">6 éme Année </v>
          </cell>
          <cell r="AQ2764">
            <v>3</v>
          </cell>
          <cell r="AR2764">
            <v>1</v>
          </cell>
          <cell r="AS2764">
            <v>46068.25</v>
          </cell>
          <cell r="AT2764" t="str">
            <v>Horaire</v>
          </cell>
          <cell r="AU2764">
            <v>3.9529999999999998</v>
          </cell>
          <cell r="AV2764" t="str">
            <v>05</v>
          </cell>
          <cell r="AW2764" t="str">
            <v>02800</v>
          </cell>
          <cell r="AX2764" t="str">
            <v>00977021170</v>
          </cell>
          <cell r="AY2764">
            <v>81</v>
          </cell>
          <cell r="AZ2764" t="str">
            <v>BT</v>
          </cell>
          <cell r="BA2764" t="str">
            <v>05028000097702117081</v>
          </cell>
          <cell r="BB2764">
            <v>20</v>
          </cell>
          <cell r="BC2764" t="str">
            <v>CHEBAOU OUED ELIL</v>
          </cell>
          <cell r="BD2764" t="str">
            <v>MANOUBA</v>
          </cell>
          <cell r="BG2764">
            <v>28183492</v>
          </cell>
          <cell r="BH2764">
            <v>24267079</v>
          </cell>
          <cell r="BK2764" t="str">
            <v>B-CR3</v>
          </cell>
          <cell r="BL2764" t="str">
            <v>1.1</v>
          </cell>
          <cell r="BT2764">
            <v>835</v>
          </cell>
          <cell r="BU2764" t="str">
            <v>si</v>
          </cell>
        </row>
        <row r="2765">
          <cell r="B2765">
            <v>2825</v>
          </cell>
          <cell r="C2765" t="str">
            <v>Madame</v>
          </cell>
          <cell r="D2765" t="str">
            <v>BACCOUCHE SONIA</v>
          </cell>
          <cell r="E2765" t="str">
            <v>SAGE Tunisia</v>
          </cell>
          <cell r="F2765" t="str">
            <v>PRODUCTION</v>
          </cell>
          <cell r="G2765" t="str">
            <v>Couturière</v>
          </cell>
          <cell r="H2765" t="str">
            <v>CR3</v>
          </cell>
          <cell r="J2765" t="str">
            <v>B</v>
          </cell>
          <cell r="K2765" t="str">
            <v>DIRECTS</v>
          </cell>
          <cell r="L2765" t="str">
            <v>Variable cost at standard</v>
          </cell>
          <cell r="M2765" t="str">
            <v>OUVRIERE SPECIALISE</v>
          </cell>
          <cell r="N2765">
            <v>45702</v>
          </cell>
          <cell r="P2765">
            <v>25</v>
          </cell>
          <cell r="T2765" t="str">
            <v>CDD</v>
          </cell>
          <cell r="U2765" t="str">
            <v>Contractuel</v>
          </cell>
          <cell r="V2765">
            <v>45702</v>
          </cell>
          <cell r="W2765">
            <v>45747</v>
          </cell>
          <cell r="Z2765">
            <v>45702</v>
          </cell>
          <cell r="AA2765">
            <v>2</v>
          </cell>
          <cell r="AB2765">
            <v>2025</v>
          </cell>
          <cell r="AC2765">
            <v>2029</v>
          </cell>
          <cell r="AD2765">
            <v>6.1111111111111109E-2</v>
          </cell>
          <cell r="AE2765" t="str">
            <v>&lt; 1</v>
          </cell>
          <cell r="AF2765">
            <v>28744</v>
          </cell>
          <cell r="AG2765">
            <v>46.515068493150686</v>
          </cell>
          <cell r="AH2765" t="str">
            <v>&gt;45&lt; 55</v>
          </cell>
          <cell r="AI2765">
            <v>12331918</v>
          </cell>
          <cell r="AJ2765" t="str">
            <v>06</v>
          </cell>
          <cell r="AK2765" t="str">
            <v>06791760</v>
          </cell>
          <cell r="AL2765">
            <v>44523</v>
          </cell>
          <cell r="AM2765" t="str">
            <v>FEMME</v>
          </cell>
          <cell r="AN2765" t="str">
            <v>Marié(e)</v>
          </cell>
          <cell r="AP2765" t="str">
            <v>7 éme Année</v>
          </cell>
          <cell r="AQ2765">
            <v>3</v>
          </cell>
          <cell r="AR2765">
            <v>1</v>
          </cell>
          <cell r="AS2765">
            <v>46067.25</v>
          </cell>
          <cell r="AT2765" t="str">
            <v>Horaire</v>
          </cell>
          <cell r="AU2765">
            <v>3.9529999999999998</v>
          </cell>
          <cell r="AV2765">
            <v>17</v>
          </cell>
          <cell r="AW2765">
            <v>53594</v>
          </cell>
          <cell r="AX2765" t="str">
            <v>01740577552</v>
          </cell>
          <cell r="AY2765">
            <v>24</v>
          </cell>
          <cell r="AZ2765" t="str">
            <v>LA POSTE</v>
          </cell>
          <cell r="BA2765" t="str">
            <v>17535940174057755224</v>
          </cell>
          <cell r="BB2765">
            <v>20</v>
          </cell>
          <cell r="BC2765" t="str">
            <v>BORJ EL AMRI</v>
          </cell>
          <cell r="BD2765" t="str">
            <v>MANOUBA</v>
          </cell>
          <cell r="BG2765">
            <v>20837059</v>
          </cell>
          <cell r="BH2765">
            <v>90485781</v>
          </cell>
          <cell r="BK2765" t="str">
            <v>B-CR3</v>
          </cell>
          <cell r="BL2765" t="str">
            <v>1.1</v>
          </cell>
          <cell r="BT2765">
            <v>969</v>
          </cell>
          <cell r="BU2765" t="str">
            <v>si</v>
          </cell>
        </row>
        <row r="2766">
          <cell r="B2766">
            <v>2826</v>
          </cell>
          <cell r="C2766" t="str">
            <v>Madame</v>
          </cell>
          <cell r="D2766" t="str">
            <v>HERMI SAFA</v>
          </cell>
          <cell r="E2766" t="str">
            <v>SAGE Tunisia</v>
          </cell>
          <cell r="F2766" t="str">
            <v>PRODUCTION</v>
          </cell>
          <cell r="G2766" t="str">
            <v>Couturière</v>
          </cell>
          <cell r="H2766" t="str">
            <v>CR3</v>
          </cell>
          <cell r="J2766" t="str">
            <v>B</v>
          </cell>
          <cell r="K2766" t="str">
            <v>DIRECTS</v>
          </cell>
          <cell r="L2766" t="str">
            <v>Variable cost at standard</v>
          </cell>
          <cell r="M2766" t="str">
            <v>OUVRIERE SPECIALISE</v>
          </cell>
          <cell r="N2766">
            <v>45702</v>
          </cell>
          <cell r="P2766">
            <v>25</v>
          </cell>
          <cell r="T2766" t="str">
            <v>CDD</v>
          </cell>
          <cell r="U2766" t="str">
            <v>Contractuel</v>
          </cell>
          <cell r="V2766">
            <v>45702</v>
          </cell>
          <cell r="W2766">
            <v>45747</v>
          </cell>
          <cell r="Z2766">
            <v>45702</v>
          </cell>
          <cell r="AA2766">
            <v>2</v>
          </cell>
          <cell r="AB2766">
            <v>2025</v>
          </cell>
          <cell r="AC2766">
            <v>2029</v>
          </cell>
          <cell r="AD2766">
            <v>6.1111111111111109E-2</v>
          </cell>
          <cell r="AE2766" t="str">
            <v>&lt; 1</v>
          </cell>
          <cell r="AF2766">
            <v>33740</v>
          </cell>
          <cell r="AG2766">
            <v>32.827397260273976</v>
          </cell>
          <cell r="AH2766" t="str">
            <v>&gt;25&lt; 35</v>
          </cell>
          <cell r="AI2766">
            <v>17444535</v>
          </cell>
          <cell r="AJ2766" t="str">
            <v>05</v>
          </cell>
          <cell r="AK2766" t="str">
            <v>09181641</v>
          </cell>
          <cell r="AL2766">
            <v>40325</v>
          </cell>
          <cell r="AM2766" t="str">
            <v>FEMME</v>
          </cell>
          <cell r="AN2766" t="str">
            <v>Célibataire</v>
          </cell>
          <cell r="AP2766" t="str">
            <v>1 ére Année</v>
          </cell>
          <cell r="AQ2766">
            <v>3</v>
          </cell>
          <cell r="AR2766">
            <v>1</v>
          </cell>
          <cell r="AS2766">
            <v>46067.25</v>
          </cell>
          <cell r="AT2766" t="str">
            <v>Horaire</v>
          </cell>
          <cell r="AU2766">
            <v>3.9529999999999998</v>
          </cell>
          <cell r="AV2766">
            <v>17</v>
          </cell>
          <cell r="AW2766">
            <v>53594</v>
          </cell>
          <cell r="AX2766" t="str">
            <v>01729170957</v>
          </cell>
          <cell r="AY2766">
            <v>52</v>
          </cell>
          <cell r="AZ2766" t="str">
            <v>LA POSTE</v>
          </cell>
          <cell r="BA2766" t="str">
            <v>17535940172917095752</v>
          </cell>
          <cell r="BB2766">
            <v>20</v>
          </cell>
          <cell r="BC2766" t="str">
            <v>CITE BEN NASSER GOBEAA</v>
          </cell>
          <cell r="BD2766" t="str">
            <v>MANOUBA</v>
          </cell>
          <cell r="BG2766">
            <v>20958135</v>
          </cell>
          <cell r="BH2766">
            <v>58178577</v>
          </cell>
          <cell r="BK2766" t="str">
            <v>B-CR3</v>
          </cell>
          <cell r="BL2766" t="str">
            <v>1.1</v>
          </cell>
          <cell r="BT2766">
            <v>978</v>
          </cell>
          <cell r="BU2766" t="str">
            <v>si</v>
          </cell>
        </row>
        <row r="2767">
          <cell r="B2767">
            <v>2827</v>
          </cell>
          <cell r="C2767" t="str">
            <v>Madame</v>
          </cell>
          <cell r="D2767" t="str">
            <v>HAMMAMI YAMINA</v>
          </cell>
          <cell r="E2767" t="str">
            <v>SAGE Tunisia</v>
          </cell>
          <cell r="F2767" t="str">
            <v>PRODUCTION</v>
          </cell>
          <cell r="G2767" t="str">
            <v>Couturière</v>
          </cell>
          <cell r="H2767" t="str">
            <v>CR3</v>
          </cell>
          <cell r="J2767" t="str">
            <v>A</v>
          </cell>
          <cell r="K2767" t="str">
            <v>DIRECTS</v>
          </cell>
          <cell r="L2767" t="str">
            <v>Variable cost at standard</v>
          </cell>
          <cell r="M2767" t="str">
            <v>OUVRIERE SPECIALISE</v>
          </cell>
          <cell r="N2767">
            <v>45705</v>
          </cell>
          <cell r="P2767">
            <v>25</v>
          </cell>
          <cell r="T2767" t="str">
            <v>CDD</v>
          </cell>
          <cell r="U2767" t="str">
            <v>Contractuel</v>
          </cell>
          <cell r="V2767">
            <v>45705</v>
          </cell>
          <cell r="W2767">
            <v>45747</v>
          </cell>
          <cell r="Z2767">
            <v>45705</v>
          </cell>
          <cell r="AA2767">
            <v>2</v>
          </cell>
          <cell r="AB2767">
            <v>2025</v>
          </cell>
          <cell r="AC2767">
            <v>2029</v>
          </cell>
          <cell r="AD2767">
            <v>5.2777777777777778E-2</v>
          </cell>
          <cell r="AE2767" t="str">
            <v>&lt; 1</v>
          </cell>
          <cell r="AF2767">
            <v>28515</v>
          </cell>
          <cell r="AG2767">
            <v>47.142465753424659</v>
          </cell>
          <cell r="AH2767" t="str">
            <v>&gt;45&lt; 55</v>
          </cell>
          <cell r="AK2767" t="str">
            <v>02332325</v>
          </cell>
          <cell r="AL2767">
            <v>36386</v>
          </cell>
          <cell r="AM2767" t="str">
            <v>FEMME</v>
          </cell>
          <cell r="AN2767" t="str">
            <v>Marié(e)</v>
          </cell>
          <cell r="AO2767">
            <v>4</v>
          </cell>
          <cell r="AP2767" t="str">
            <v>2 éme Année Secondaire</v>
          </cell>
          <cell r="AQ2767">
            <v>3</v>
          </cell>
          <cell r="AR2767">
            <v>1</v>
          </cell>
          <cell r="AS2767">
            <v>46070.25</v>
          </cell>
          <cell r="AT2767" t="str">
            <v>Horaire</v>
          </cell>
          <cell r="AU2767">
            <v>3.9529999999999998</v>
          </cell>
          <cell r="AV2767">
            <v>12</v>
          </cell>
          <cell r="AW2767" t="str">
            <v>05500</v>
          </cell>
          <cell r="AX2767" t="str">
            <v>00002463497</v>
          </cell>
          <cell r="AY2767">
            <v>82</v>
          </cell>
          <cell r="AZ2767" t="str">
            <v>UIB</v>
          </cell>
          <cell r="BA2767" t="str">
            <v>12055000000246349782</v>
          </cell>
          <cell r="BB2767">
            <v>20</v>
          </cell>
          <cell r="BC2767" t="str">
            <v xml:space="preserve">BOUHNACH MORNAGUIA </v>
          </cell>
          <cell r="BD2767" t="str">
            <v>MANOUBA</v>
          </cell>
          <cell r="BG2767">
            <v>94300438</v>
          </cell>
          <cell r="BH2767">
            <v>96368562</v>
          </cell>
          <cell r="BK2767" t="str">
            <v>A-CR3</v>
          </cell>
          <cell r="BL2767" t="str">
            <v>1.1</v>
          </cell>
          <cell r="BU2767" t="str">
            <v>si</v>
          </cell>
        </row>
        <row r="2768">
          <cell r="B2768">
            <v>2828</v>
          </cell>
          <cell r="C2768" t="str">
            <v>Madame</v>
          </cell>
          <cell r="D2768" t="str">
            <v>OUANESS SAMIA</v>
          </cell>
          <cell r="E2768" t="str">
            <v>SAGE Tunisia</v>
          </cell>
          <cell r="F2768" t="str">
            <v>PRODUCTION</v>
          </cell>
          <cell r="G2768" t="str">
            <v>Couturière</v>
          </cell>
          <cell r="H2768" t="str">
            <v>CR3</v>
          </cell>
          <cell r="J2768" t="str">
            <v>A</v>
          </cell>
          <cell r="K2768" t="str">
            <v>DIRECTS</v>
          </cell>
          <cell r="L2768" t="str">
            <v>Variable cost at standard</v>
          </cell>
          <cell r="M2768" t="str">
            <v>OUVRIERE SPECIALISE</v>
          </cell>
          <cell r="N2768">
            <v>45705</v>
          </cell>
          <cell r="P2768">
            <v>25</v>
          </cell>
          <cell r="T2768" t="str">
            <v>CDD</v>
          </cell>
          <cell r="U2768" t="str">
            <v>Contractuel</v>
          </cell>
          <cell r="V2768">
            <v>45705</v>
          </cell>
          <cell r="W2768">
            <v>45747</v>
          </cell>
          <cell r="Z2768">
            <v>45705</v>
          </cell>
          <cell r="AA2768">
            <v>2</v>
          </cell>
          <cell r="AB2768">
            <v>2025</v>
          </cell>
          <cell r="AC2768">
            <v>2029</v>
          </cell>
          <cell r="AD2768">
            <v>5.2777777777777778E-2</v>
          </cell>
          <cell r="AE2768" t="str">
            <v>&lt; 1</v>
          </cell>
          <cell r="AF2768">
            <v>26086</v>
          </cell>
          <cell r="AG2768">
            <v>53.797260273972604</v>
          </cell>
          <cell r="AH2768" t="str">
            <v>&gt;45&lt; 55</v>
          </cell>
          <cell r="AI2768">
            <v>11810921</v>
          </cell>
          <cell r="AJ2768" t="str">
            <v>05</v>
          </cell>
          <cell r="AK2768" t="str">
            <v>07250547</v>
          </cell>
          <cell r="AL2768">
            <v>44902</v>
          </cell>
          <cell r="AM2768" t="str">
            <v>FEMME</v>
          </cell>
          <cell r="AN2768" t="str">
            <v>Célibataire</v>
          </cell>
          <cell r="AP2768" t="str">
            <v>6 éme Année+Formation Couture</v>
          </cell>
          <cell r="AQ2768">
            <v>3</v>
          </cell>
          <cell r="AR2768">
            <v>1</v>
          </cell>
          <cell r="AS2768">
            <v>46070.25</v>
          </cell>
          <cell r="AT2768" t="str">
            <v>Horaire</v>
          </cell>
          <cell r="AU2768">
            <v>3.9529999999999998</v>
          </cell>
          <cell r="BA2768" t="str">
            <v/>
          </cell>
          <cell r="BB2768">
            <v>0</v>
          </cell>
          <cell r="BC2768" t="str">
            <v>MORNAGUIA</v>
          </cell>
          <cell r="BD2768" t="str">
            <v>MANOUBA</v>
          </cell>
          <cell r="BG2768">
            <v>50336539</v>
          </cell>
          <cell r="BK2768" t="str">
            <v>A-CR3</v>
          </cell>
          <cell r="BL2768" t="str">
            <v>1.1</v>
          </cell>
          <cell r="BU2768" t="str">
            <v>si</v>
          </cell>
        </row>
        <row r="2769">
          <cell r="B2769">
            <v>2829</v>
          </cell>
          <cell r="C2769" t="str">
            <v>Madame</v>
          </cell>
          <cell r="D2769" t="str">
            <v>KLIDI SANA</v>
          </cell>
          <cell r="E2769" t="str">
            <v>SAGE Tunisia</v>
          </cell>
          <cell r="F2769" t="str">
            <v>PRODUCTION</v>
          </cell>
          <cell r="G2769" t="str">
            <v>Contrôle qualité</v>
          </cell>
          <cell r="H2769" t="str">
            <v>CR3</v>
          </cell>
          <cell r="J2769" t="str">
            <v>A</v>
          </cell>
          <cell r="K2769" t="str">
            <v>INDIRECTS</v>
          </cell>
          <cell r="L2769" t="str">
            <v>Variable cost at standard</v>
          </cell>
          <cell r="M2769" t="str">
            <v>OUVRIERE SPECIALISE</v>
          </cell>
          <cell r="N2769">
            <v>45706</v>
          </cell>
          <cell r="P2769">
            <v>25</v>
          </cell>
          <cell r="T2769" t="str">
            <v>CDD</v>
          </cell>
          <cell r="U2769" t="str">
            <v>Contractuel</v>
          </cell>
          <cell r="V2769">
            <v>45706</v>
          </cell>
          <cell r="W2769">
            <v>45747</v>
          </cell>
          <cell r="Z2769">
            <v>45706</v>
          </cell>
          <cell r="AA2769">
            <v>2</v>
          </cell>
          <cell r="AB2769">
            <v>2025</v>
          </cell>
          <cell r="AC2769">
            <v>2029</v>
          </cell>
          <cell r="AD2769">
            <v>0.05</v>
          </cell>
          <cell r="AE2769" t="str">
            <v>&lt; 1</v>
          </cell>
          <cell r="AF2769">
            <v>35718</v>
          </cell>
          <cell r="AG2769">
            <v>27.408219178082192</v>
          </cell>
          <cell r="AH2769" t="str">
            <v>&gt;25&lt; 35</v>
          </cell>
          <cell r="AK2769" t="str">
            <v>12689030</v>
          </cell>
          <cell r="AL2769">
            <v>44658</v>
          </cell>
          <cell r="AM2769" t="str">
            <v>FEMME</v>
          </cell>
          <cell r="AN2769" t="str">
            <v>Célibataire</v>
          </cell>
          <cell r="AP2769" t="str">
            <v>BAC+1 ère Année Mastére En Espagnol</v>
          </cell>
          <cell r="AQ2769">
            <v>3</v>
          </cell>
          <cell r="AR2769">
            <v>1</v>
          </cell>
          <cell r="AS2769">
            <v>46071.25</v>
          </cell>
          <cell r="AT2769" t="str">
            <v>Horaire</v>
          </cell>
          <cell r="AU2769">
            <v>4.1150000000000002</v>
          </cell>
          <cell r="AV2769" t="str">
            <v>07</v>
          </cell>
          <cell r="AW2769">
            <v>20600</v>
          </cell>
          <cell r="AX2769">
            <v>41105894394</v>
          </cell>
          <cell r="AY2769">
            <v>53</v>
          </cell>
          <cell r="AZ2769" t="str">
            <v>AMEN BANK</v>
          </cell>
          <cell r="BA2769" t="str">
            <v>07206004110589439453</v>
          </cell>
          <cell r="BB2769">
            <v>20</v>
          </cell>
          <cell r="BC2769" t="str">
            <v>CITE BEN NASSER GOBEAA</v>
          </cell>
          <cell r="BD2769" t="str">
            <v>MANOUBA</v>
          </cell>
          <cell r="BG2769">
            <v>54589193</v>
          </cell>
          <cell r="BK2769" t="str">
            <v>A-CR3</v>
          </cell>
          <cell r="BL2769" t="str">
            <v>1.3</v>
          </cell>
          <cell r="BU2769" t="str">
            <v>si</v>
          </cell>
        </row>
        <row r="2770">
          <cell r="B2770">
            <v>2830</v>
          </cell>
          <cell r="C2770" t="str">
            <v>Madame</v>
          </cell>
          <cell r="D2770" t="str">
            <v>BEN GHDIRA DALENDA</v>
          </cell>
          <cell r="E2770" t="str">
            <v>SAGE Tunisia</v>
          </cell>
          <cell r="F2770" t="str">
            <v>PRODUCTION</v>
          </cell>
          <cell r="G2770" t="str">
            <v>Couturière</v>
          </cell>
          <cell r="H2770" t="str">
            <v>P6 AV</v>
          </cell>
          <cell r="I2770" t="str">
            <v>EL KADRI MARIEM</v>
          </cell>
          <cell r="J2770" t="str">
            <v>A</v>
          </cell>
          <cell r="K2770" t="str">
            <v>DIRECTS</v>
          </cell>
          <cell r="L2770" t="str">
            <v>Variable cost at standard</v>
          </cell>
          <cell r="M2770" t="str">
            <v>OUVRIERE SPECIALISE</v>
          </cell>
          <cell r="N2770">
            <v>45698</v>
          </cell>
          <cell r="P2770">
            <v>25</v>
          </cell>
          <cell r="Q2770">
            <v>45707</v>
          </cell>
          <cell r="R2770" t="str">
            <v>conflit avec son chef</v>
          </cell>
          <cell r="T2770" t="str">
            <v>CDD</v>
          </cell>
          <cell r="U2770" t="str">
            <v>Contractuel</v>
          </cell>
          <cell r="V2770">
            <v>45698</v>
          </cell>
          <cell r="W2770">
            <v>45747</v>
          </cell>
          <cell r="Z2770">
            <v>45698</v>
          </cell>
          <cell r="AA2770">
            <v>2</v>
          </cell>
          <cell r="AB2770">
            <v>2025</v>
          </cell>
          <cell r="AC2770">
            <v>2029</v>
          </cell>
          <cell r="AD2770">
            <v>7.2222222222222215E-2</v>
          </cell>
          <cell r="AE2770" t="str">
            <v>&lt; 1</v>
          </cell>
          <cell r="AF2770">
            <v>35146</v>
          </cell>
          <cell r="AG2770">
            <v>28.975342465753425</v>
          </cell>
          <cell r="AH2770" t="str">
            <v>&gt;25&lt; 35</v>
          </cell>
          <cell r="AK2770" t="str">
            <v>14352936</v>
          </cell>
          <cell r="AL2770">
            <v>42339</v>
          </cell>
          <cell r="AM2770" t="str">
            <v>FEMME</v>
          </cell>
          <cell r="AN2770" t="str">
            <v>Célibataire</v>
          </cell>
          <cell r="AP2770" t="str">
            <v>2éme secondaire</v>
          </cell>
          <cell r="AQ2770">
            <v>3</v>
          </cell>
          <cell r="AR2770">
            <v>1</v>
          </cell>
          <cell r="AS2770">
            <v>46063.25</v>
          </cell>
          <cell r="AT2770" t="str">
            <v>Horaire</v>
          </cell>
          <cell r="AU2770">
            <v>3.9529999999999998</v>
          </cell>
          <cell r="BA2770" t="str">
            <v/>
          </cell>
          <cell r="BB2770">
            <v>0</v>
          </cell>
          <cell r="BC2770" t="str">
            <v>5 RUE MOSTAGHANMI DENDEN MANOUBA</v>
          </cell>
          <cell r="BD2770" t="str">
            <v>MANOUBA</v>
          </cell>
          <cell r="BG2770">
            <v>51051631</v>
          </cell>
          <cell r="BK2770" t="str">
            <v>A-P6 AV</v>
          </cell>
          <cell r="BL2770" t="str">
            <v>1.1</v>
          </cell>
          <cell r="BU2770" t="str">
            <v>non-Actif</v>
          </cell>
        </row>
        <row r="2771">
          <cell r="B2771">
            <v>2831</v>
          </cell>
          <cell r="C2771" t="str">
            <v>Madame</v>
          </cell>
          <cell r="D2771" t="str">
            <v>AABIDLI GHASSEN</v>
          </cell>
          <cell r="E2771" t="str">
            <v>SAGE Tunisia</v>
          </cell>
          <cell r="F2771" t="str">
            <v>PRODUCTION</v>
          </cell>
          <cell r="G2771" t="str">
            <v>Couturière</v>
          </cell>
          <cell r="H2771" t="str">
            <v>CR3</v>
          </cell>
          <cell r="J2771" t="str">
            <v>A</v>
          </cell>
          <cell r="K2771" t="str">
            <v>DIRECTS</v>
          </cell>
          <cell r="L2771" t="str">
            <v>Variable cost at standard</v>
          </cell>
          <cell r="M2771" t="str">
            <v>OUVRIERE SPECIALISE</v>
          </cell>
          <cell r="N2771">
            <v>45706</v>
          </cell>
          <cell r="P2771">
            <v>25</v>
          </cell>
          <cell r="T2771" t="str">
            <v>CDD</v>
          </cell>
          <cell r="U2771" t="str">
            <v>Contractuel</v>
          </cell>
          <cell r="V2771">
            <v>45706</v>
          </cell>
          <cell r="W2771">
            <v>45747</v>
          </cell>
          <cell r="Z2771">
            <v>45706</v>
          </cell>
          <cell r="AA2771">
            <v>2</v>
          </cell>
          <cell r="AB2771">
            <v>2025</v>
          </cell>
          <cell r="AC2771">
            <v>2029</v>
          </cell>
          <cell r="AD2771">
            <v>0.05</v>
          </cell>
          <cell r="AE2771" t="str">
            <v>&lt; 1</v>
          </cell>
          <cell r="AF2771">
            <v>37887</v>
          </cell>
          <cell r="AG2771">
            <v>21.465753424657535</v>
          </cell>
          <cell r="AH2771" t="str">
            <v>&lt; 25</v>
          </cell>
          <cell r="AK2771" t="str">
            <v>14525639</v>
          </cell>
          <cell r="AL2771">
            <v>44484</v>
          </cell>
          <cell r="AM2771" t="str">
            <v>HOMME</v>
          </cell>
          <cell r="AN2771" t="str">
            <v>Célibataire</v>
          </cell>
          <cell r="AP2771" t="str">
            <v>BAC+BTS EN FABRICATION DES CHAUSSURES</v>
          </cell>
          <cell r="AQ2771">
            <v>3</v>
          </cell>
          <cell r="AR2771">
            <v>1</v>
          </cell>
          <cell r="AS2771">
            <v>46071.25</v>
          </cell>
          <cell r="AT2771" t="str">
            <v>Horaire</v>
          </cell>
          <cell r="AU2771">
            <v>3.9529999999999998</v>
          </cell>
          <cell r="AV2771" t="str">
            <v>07</v>
          </cell>
          <cell r="AW2771" t="str">
            <v>09701</v>
          </cell>
          <cell r="AX2771">
            <v>55105533777</v>
          </cell>
          <cell r="AY2771">
            <v>33</v>
          </cell>
          <cell r="AZ2771" t="str">
            <v>AMEN BANK</v>
          </cell>
          <cell r="BA2771" t="str">
            <v>07097015510553377733</v>
          </cell>
          <cell r="BB2771">
            <v>20</v>
          </cell>
          <cell r="BC2771" t="str">
            <v>DAOUAR HICHER</v>
          </cell>
          <cell r="BD2771" t="str">
            <v>MANOUBA</v>
          </cell>
          <cell r="BG2771">
            <v>28699631</v>
          </cell>
          <cell r="BH2771">
            <v>96333601</v>
          </cell>
          <cell r="BK2771" t="str">
            <v>A-CR3</v>
          </cell>
          <cell r="BL2771" t="str">
            <v>1.1</v>
          </cell>
          <cell r="BU2771" t="str">
            <v>si</v>
          </cell>
        </row>
        <row r="2772">
          <cell r="B2772">
            <v>2832</v>
          </cell>
          <cell r="C2772" t="str">
            <v>Madame</v>
          </cell>
          <cell r="D2772" t="str">
            <v>BEN MOHAMED WIDED</v>
          </cell>
          <cell r="E2772" t="str">
            <v>SAGE Tunisia</v>
          </cell>
          <cell r="F2772" t="str">
            <v>PRODUCTION</v>
          </cell>
          <cell r="G2772" t="str">
            <v>Couturière</v>
          </cell>
          <cell r="H2772" t="str">
            <v>CR3</v>
          </cell>
          <cell r="J2772" t="str">
            <v>A</v>
          </cell>
          <cell r="K2772" t="str">
            <v>DIRECTS</v>
          </cell>
          <cell r="L2772" t="str">
            <v>Variable cost at standard</v>
          </cell>
          <cell r="M2772" t="str">
            <v>OUVRIERE SPECIALISE</v>
          </cell>
          <cell r="N2772">
            <v>45705</v>
          </cell>
          <cell r="P2772">
            <v>25</v>
          </cell>
          <cell r="T2772" t="str">
            <v>CDD</v>
          </cell>
          <cell r="U2772" t="str">
            <v>Contractuel</v>
          </cell>
          <cell r="V2772">
            <v>45705</v>
          </cell>
          <cell r="W2772">
            <v>45747</v>
          </cell>
          <cell r="Z2772">
            <v>45705</v>
          </cell>
          <cell r="AA2772">
            <v>2</v>
          </cell>
          <cell r="AB2772">
            <v>2025</v>
          </cell>
          <cell r="AC2772">
            <v>2029</v>
          </cell>
          <cell r="AD2772">
            <v>5.2777777777777778E-2</v>
          </cell>
          <cell r="AE2772" t="str">
            <v>&lt; 1</v>
          </cell>
          <cell r="AF2772">
            <v>30617</v>
          </cell>
          <cell r="AG2772">
            <v>41.38356164383562</v>
          </cell>
          <cell r="AH2772" t="str">
            <v>&gt;35&lt; 45</v>
          </cell>
          <cell r="AK2772" t="str">
            <v>04711236</v>
          </cell>
          <cell r="AL2772">
            <v>43034</v>
          </cell>
          <cell r="AM2772" t="str">
            <v>FEMME</v>
          </cell>
          <cell r="AN2772" t="str">
            <v>Marié(e)</v>
          </cell>
          <cell r="AP2772" t="str">
            <v>BAC+FORMATION COUTURE</v>
          </cell>
          <cell r="AQ2772">
            <v>3</v>
          </cell>
          <cell r="AR2772">
            <v>1</v>
          </cell>
          <cell r="AS2772">
            <v>46070.25</v>
          </cell>
          <cell r="AT2772" t="str">
            <v>Horaire</v>
          </cell>
          <cell r="AU2772">
            <v>3.9529999999999998</v>
          </cell>
          <cell r="AV2772">
            <v>25</v>
          </cell>
          <cell r="AW2772" t="str">
            <v>01000</v>
          </cell>
          <cell r="AX2772" t="str">
            <v>00000662361</v>
          </cell>
          <cell r="AY2772" t="str">
            <v>03</v>
          </cell>
          <cell r="AZ2772" t="str">
            <v>ZITOUNA BANK</v>
          </cell>
          <cell r="BA2772" t="str">
            <v>25010000000066236103</v>
          </cell>
          <cell r="BB2772">
            <v>20</v>
          </cell>
          <cell r="BC2772" t="str">
            <v>JAYARA SIDI HASSINE</v>
          </cell>
          <cell r="BD2772" t="str">
            <v>TUNIS</v>
          </cell>
          <cell r="BG2772">
            <v>24556872</v>
          </cell>
          <cell r="BH2772">
            <v>98903346</v>
          </cell>
          <cell r="BK2772" t="str">
            <v>A-CR3</v>
          </cell>
          <cell r="BL2772" t="str">
            <v>1.1</v>
          </cell>
          <cell r="BU2772" t="str">
            <v>si</v>
          </cell>
        </row>
        <row r="2773">
          <cell r="B2773">
            <v>2833</v>
          </cell>
          <cell r="C2773" t="str">
            <v>Madame</v>
          </cell>
          <cell r="D2773" t="str">
            <v>AAOUINI AAJMIA</v>
          </cell>
          <cell r="E2773" t="str">
            <v>SAGE Tunisia</v>
          </cell>
          <cell r="F2773" t="str">
            <v>PRODUCTION</v>
          </cell>
          <cell r="G2773" t="str">
            <v>Couturière</v>
          </cell>
          <cell r="H2773" t="str">
            <v>CR3</v>
          </cell>
          <cell r="J2773" t="str">
            <v>A</v>
          </cell>
          <cell r="K2773" t="str">
            <v>DIRECTS</v>
          </cell>
          <cell r="L2773" t="str">
            <v>Variable cost at standard</v>
          </cell>
          <cell r="M2773" t="str">
            <v>OUVRIERE SPECIALISE</v>
          </cell>
          <cell r="N2773">
            <v>45705</v>
          </cell>
          <cell r="P2773">
            <v>25</v>
          </cell>
          <cell r="T2773" t="str">
            <v>CDD</v>
          </cell>
          <cell r="U2773" t="str">
            <v>Contractuel</v>
          </cell>
          <cell r="V2773">
            <v>45705</v>
          </cell>
          <cell r="W2773">
            <v>45747</v>
          </cell>
          <cell r="Z2773">
            <v>45705</v>
          </cell>
          <cell r="AA2773">
            <v>2</v>
          </cell>
          <cell r="AB2773">
            <v>2025</v>
          </cell>
          <cell r="AC2773">
            <v>2029</v>
          </cell>
          <cell r="AD2773">
            <v>5.2777777777777778E-2</v>
          </cell>
          <cell r="AE2773" t="str">
            <v>&lt; 1</v>
          </cell>
          <cell r="AF2773">
            <v>28243</v>
          </cell>
          <cell r="AG2773">
            <v>47.887671232876713</v>
          </cell>
          <cell r="AH2773" t="str">
            <v>&gt;45&lt; 55</v>
          </cell>
          <cell r="AI2773">
            <v>12158987</v>
          </cell>
          <cell r="AJ2773" t="str">
            <v>09</v>
          </cell>
          <cell r="AK2773" t="str">
            <v>07296098</v>
          </cell>
          <cell r="AL2773">
            <v>34697</v>
          </cell>
          <cell r="AM2773" t="str">
            <v>FEMME</v>
          </cell>
          <cell r="AN2773" t="str">
            <v>Marié(e)</v>
          </cell>
          <cell r="AO2773">
            <v>2</v>
          </cell>
          <cell r="AP2773" t="str">
            <v>2 éme Année+FORMATION COUTURE</v>
          </cell>
          <cell r="AQ2773">
            <v>3</v>
          </cell>
          <cell r="AR2773">
            <v>1</v>
          </cell>
          <cell r="AS2773">
            <v>46070.25</v>
          </cell>
          <cell r="AT2773" t="str">
            <v>Horaire</v>
          </cell>
          <cell r="AU2773">
            <v>3.9529999999999998</v>
          </cell>
          <cell r="AV2773">
            <v>17</v>
          </cell>
          <cell r="AW2773" t="str">
            <v>00100</v>
          </cell>
          <cell r="AX2773" t="str">
            <v>00003546626</v>
          </cell>
          <cell r="AY2773">
            <v>46</v>
          </cell>
          <cell r="AZ2773" t="str">
            <v>LA POSTE</v>
          </cell>
          <cell r="BA2773" t="str">
            <v>17001000000354662646</v>
          </cell>
          <cell r="BB2773">
            <v>20</v>
          </cell>
          <cell r="BC2773" t="str">
            <v xml:space="preserve"> JEDAIDA</v>
          </cell>
          <cell r="BD2773" t="str">
            <v>MANOUBA</v>
          </cell>
          <cell r="BG2773">
            <v>23931087</v>
          </cell>
          <cell r="BH2773">
            <v>20327715</v>
          </cell>
          <cell r="BK2773" t="str">
            <v>A-CR3</v>
          </cell>
          <cell r="BL2773" t="str">
            <v>1.1</v>
          </cell>
          <cell r="BU2773" t="str">
            <v>si</v>
          </cell>
        </row>
        <row r="2774">
          <cell r="B2774">
            <v>2834</v>
          </cell>
          <cell r="C2774" t="str">
            <v>Madame</v>
          </cell>
          <cell r="D2774" t="str">
            <v>LOUATI NAOURESS</v>
          </cell>
          <cell r="E2774" t="str">
            <v>SAGE Tunisia</v>
          </cell>
          <cell r="F2774" t="str">
            <v>COUPE</v>
          </cell>
          <cell r="G2774" t="str">
            <v>COUPEUR</v>
          </cell>
          <cell r="H2774" t="str">
            <v>COUPE</v>
          </cell>
          <cell r="I2774" t="str">
            <v>HAITHEM SLAMA</v>
          </cell>
          <cell r="K2774" t="str">
            <v>DIRECTS</v>
          </cell>
          <cell r="L2774" t="str">
            <v>Variable cost at standard</v>
          </cell>
          <cell r="M2774" t="str">
            <v>OUVRIERE SPECIALISE</v>
          </cell>
          <cell r="N2774">
            <v>45706</v>
          </cell>
          <cell r="P2774">
            <v>25</v>
          </cell>
          <cell r="T2774" t="str">
            <v>CDD</v>
          </cell>
          <cell r="U2774" t="str">
            <v>Contractuel</v>
          </cell>
          <cell r="V2774">
            <v>45706</v>
          </cell>
          <cell r="W2774">
            <v>45747</v>
          </cell>
          <cell r="Z2774">
            <v>45706</v>
          </cell>
          <cell r="AA2774">
            <v>2</v>
          </cell>
          <cell r="AB2774">
            <v>2025</v>
          </cell>
          <cell r="AC2774">
            <v>2029</v>
          </cell>
          <cell r="AD2774">
            <v>0.05</v>
          </cell>
          <cell r="AE2774" t="str">
            <v>&lt; 1</v>
          </cell>
          <cell r="AF2774">
            <v>38877</v>
          </cell>
          <cell r="AG2774">
            <v>18.753424657534246</v>
          </cell>
          <cell r="AH2774" t="str">
            <v>&lt; 25</v>
          </cell>
          <cell r="AK2774" t="str">
            <v>11688847</v>
          </cell>
          <cell r="AL2774">
            <v>45547</v>
          </cell>
          <cell r="AM2774" t="str">
            <v>FEMME</v>
          </cell>
          <cell r="AN2774" t="str">
            <v>Célibataire</v>
          </cell>
          <cell r="AP2774" t="str">
            <v>1 ère Année</v>
          </cell>
          <cell r="AQ2774">
            <v>3</v>
          </cell>
          <cell r="AR2774">
            <v>1</v>
          </cell>
          <cell r="AS2774">
            <v>46071.25</v>
          </cell>
          <cell r="AT2774" t="str">
            <v>Horaire</v>
          </cell>
          <cell r="AU2774">
            <v>3.9529999999999998</v>
          </cell>
          <cell r="BA2774" t="str">
            <v/>
          </cell>
          <cell r="BB2774">
            <v>0</v>
          </cell>
          <cell r="BC2774" t="str">
            <v>JAYARA SIDI HASSINE</v>
          </cell>
          <cell r="BD2774" t="str">
            <v>TUNIS</v>
          </cell>
          <cell r="BG2774">
            <v>96981978</v>
          </cell>
          <cell r="BK2774" t="str">
            <v>-COUPE</v>
          </cell>
          <cell r="BL2774" t="str">
            <v>1.1</v>
          </cell>
          <cell r="BU2774" t="str">
            <v>si</v>
          </cell>
        </row>
        <row r="2775">
          <cell r="B2775">
            <v>2835</v>
          </cell>
          <cell r="C2775" t="str">
            <v>Madame</v>
          </cell>
          <cell r="D2775" t="str">
            <v>NEFZI AZIZA</v>
          </cell>
          <cell r="E2775" t="str">
            <v>SAGE Tunisia</v>
          </cell>
          <cell r="F2775" t="str">
            <v>PRODUCTION</v>
          </cell>
          <cell r="G2775" t="str">
            <v>Couturière</v>
          </cell>
          <cell r="H2775" t="str">
            <v>P6 AV</v>
          </cell>
          <cell r="I2775" t="str">
            <v>ANIS SBOURI</v>
          </cell>
          <cell r="J2775" t="str">
            <v>A</v>
          </cell>
          <cell r="K2775" t="str">
            <v>DIRECTS</v>
          </cell>
          <cell r="L2775" t="str">
            <v>Variable cost at standard</v>
          </cell>
          <cell r="M2775" t="str">
            <v>OUVRIERE SPECIALISE</v>
          </cell>
          <cell r="N2775">
            <v>45699</v>
          </cell>
          <cell r="P2775">
            <v>25</v>
          </cell>
          <cell r="T2775" t="str">
            <v>CDD</v>
          </cell>
          <cell r="U2775" t="str">
            <v>Contractuel</v>
          </cell>
          <cell r="V2775">
            <v>45699</v>
          </cell>
          <cell r="W2775">
            <v>45747</v>
          </cell>
          <cell r="Z2775">
            <v>45699</v>
          </cell>
          <cell r="AA2775">
            <v>2</v>
          </cell>
          <cell r="AB2775">
            <v>2025</v>
          </cell>
          <cell r="AC2775">
            <v>2029</v>
          </cell>
          <cell r="AD2775">
            <v>6.9444444444444448E-2</v>
          </cell>
          <cell r="AE2775" t="str">
            <v>&lt; 1</v>
          </cell>
          <cell r="AF2775">
            <v>29654</v>
          </cell>
          <cell r="AG2775">
            <v>44.021917808219179</v>
          </cell>
          <cell r="AH2775" t="str">
            <v>&gt;35&lt; 45</v>
          </cell>
          <cell r="AI2775">
            <v>16280011</v>
          </cell>
          <cell r="AJ2775" t="str">
            <v>07</v>
          </cell>
          <cell r="AK2775" t="str">
            <v>07363086</v>
          </cell>
          <cell r="AL2775">
            <v>41682</v>
          </cell>
          <cell r="AM2775" t="str">
            <v>FEMME</v>
          </cell>
          <cell r="AN2775" t="str">
            <v>Marié(e)</v>
          </cell>
          <cell r="AP2775" t="str">
            <v>6 éme Année</v>
          </cell>
          <cell r="AQ2775">
            <v>3</v>
          </cell>
          <cell r="AR2775">
            <v>1</v>
          </cell>
          <cell r="AS2775">
            <v>46064.25</v>
          </cell>
          <cell r="AT2775" t="str">
            <v>Horaire</v>
          </cell>
          <cell r="AU2775">
            <v>3.9529999999999998</v>
          </cell>
          <cell r="AV2775">
            <v>17</v>
          </cell>
          <cell r="AW2775" t="str">
            <v>00100</v>
          </cell>
          <cell r="AX2775" t="str">
            <v>00002963504</v>
          </cell>
          <cell r="AY2775">
            <v>17</v>
          </cell>
          <cell r="AZ2775" t="str">
            <v>LA POSTE</v>
          </cell>
          <cell r="BA2775" t="str">
            <v>17001000000296350417</v>
          </cell>
          <cell r="BB2775">
            <v>20</v>
          </cell>
          <cell r="BC2775" t="str">
            <v>CHAOUAT</v>
          </cell>
          <cell r="BD2775" t="str">
            <v>MANOUBA</v>
          </cell>
          <cell r="BG2775">
            <v>27587890</v>
          </cell>
          <cell r="BH2775">
            <v>22693634</v>
          </cell>
          <cell r="BK2775" t="str">
            <v>A-P6 AV</v>
          </cell>
          <cell r="BL2775" t="str">
            <v>1.1</v>
          </cell>
          <cell r="BU2775" t="str">
            <v>si</v>
          </cell>
        </row>
        <row r="2776">
          <cell r="B2776">
            <v>2836</v>
          </cell>
          <cell r="C2776" t="str">
            <v>Madame</v>
          </cell>
          <cell r="D2776" t="str">
            <v>ABDALLAH KAOUTHER</v>
          </cell>
          <cell r="E2776" t="str">
            <v>SAGE Tunisia</v>
          </cell>
          <cell r="F2776" t="str">
            <v>PRODUCTION</v>
          </cell>
          <cell r="G2776" t="str">
            <v>Couturière</v>
          </cell>
          <cell r="H2776" t="str">
            <v>CR3</v>
          </cell>
          <cell r="J2776" t="str">
            <v>A</v>
          </cell>
          <cell r="K2776" t="str">
            <v>DIRECTS</v>
          </cell>
          <cell r="L2776" t="str">
            <v>Variable cost at standard</v>
          </cell>
          <cell r="M2776" t="str">
            <v>OUVRIERE SPECIALISE</v>
          </cell>
          <cell r="N2776">
            <v>45705</v>
          </cell>
          <cell r="P2776">
            <v>25</v>
          </cell>
          <cell r="T2776" t="str">
            <v>CDD</v>
          </cell>
          <cell r="U2776" t="str">
            <v>Contractuel</v>
          </cell>
          <cell r="V2776">
            <v>45705</v>
          </cell>
          <cell r="W2776">
            <v>45747</v>
          </cell>
          <cell r="Z2776">
            <v>45705</v>
          </cell>
          <cell r="AA2776">
            <v>2</v>
          </cell>
          <cell r="AB2776">
            <v>2025</v>
          </cell>
          <cell r="AC2776">
            <v>2029</v>
          </cell>
          <cell r="AD2776">
            <v>5.2777777777777778E-2</v>
          </cell>
          <cell r="AE2776" t="str">
            <v>&lt; 1</v>
          </cell>
          <cell r="AF2776">
            <v>28481</v>
          </cell>
          <cell r="AG2776">
            <v>47.235616438356168</v>
          </cell>
          <cell r="AH2776" t="str">
            <v>&gt;45&lt; 55</v>
          </cell>
          <cell r="AI2776">
            <v>12146800</v>
          </cell>
          <cell r="AJ2776" t="str">
            <v>09</v>
          </cell>
          <cell r="AK2776" t="str">
            <v>07051836</v>
          </cell>
          <cell r="AL2776">
            <v>43391</v>
          </cell>
          <cell r="AM2776" t="str">
            <v>FEMME</v>
          </cell>
          <cell r="AN2776" t="str">
            <v>Marié(e)</v>
          </cell>
          <cell r="AO2776">
            <v>2</v>
          </cell>
          <cell r="AP2776" t="str">
            <v>9 éme Année</v>
          </cell>
          <cell r="AQ2776">
            <v>3</v>
          </cell>
          <cell r="AR2776">
            <v>1</v>
          </cell>
          <cell r="AS2776">
            <v>46070.25</v>
          </cell>
          <cell r="AT2776" t="str">
            <v>Horaire</v>
          </cell>
          <cell r="AU2776">
            <v>3.9529999999999998</v>
          </cell>
          <cell r="AV2776">
            <v>14</v>
          </cell>
          <cell r="AW2776" t="str">
            <v>00800</v>
          </cell>
          <cell r="AX2776">
            <v>81007082337</v>
          </cell>
          <cell r="AY2776">
            <v>89</v>
          </cell>
          <cell r="AZ2776" t="str">
            <v>BH</v>
          </cell>
          <cell r="BA2776" t="str">
            <v>14008008100708233789</v>
          </cell>
          <cell r="BB2776">
            <v>20</v>
          </cell>
          <cell r="BC2776" t="str">
            <v>FOUCHANA</v>
          </cell>
          <cell r="BD2776" t="str">
            <v>BEN AROUS</v>
          </cell>
          <cell r="BG2776">
            <v>26601112</v>
          </cell>
          <cell r="BH2776">
            <v>26737163</v>
          </cell>
          <cell r="BK2776" t="str">
            <v>A-CR3</v>
          </cell>
          <cell r="BL2776" t="str">
            <v>1.1</v>
          </cell>
          <cell r="BU2776" t="str">
            <v>si</v>
          </cell>
        </row>
        <row r="2777">
          <cell r="B2777">
            <v>2837</v>
          </cell>
          <cell r="C2777" t="str">
            <v>Madame</v>
          </cell>
          <cell r="D2777" t="str">
            <v>DRIDI MOUNA</v>
          </cell>
          <cell r="E2777" t="str">
            <v>SAGE Tunisia</v>
          </cell>
          <cell r="F2777" t="str">
            <v>PRODUCTION</v>
          </cell>
          <cell r="G2777" t="str">
            <v>Couturière</v>
          </cell>
          <cell r="H2777" t="str">
            <v>CR3</v>
          </cell>
          <cell r="J2777" t="str">
            <v>A</v>
          </cell>
          <cell r="K2777" t="str">
            <v>DIRECTS</v>
          </cell>
          <cell r="L2777" t="str">
            <v>Variable cost at standard</v>
          </cell>
          <cell r="M2777" t="str">
            <v>OUVRIERE SPECIALISE</v>
          </cell>
          <cell r="N2777">
            <v>45705</v>
          </cell>
          <cell r="P2777">
            <v>25</v>
          </cell>
          <cell r="T2777" t="str">
            <v>CDD</v>
          </cell>
          <cell r="U2777" t="str">
            <v>Contractuel</v>
          </cell>
          <cell r="V2777">
            <v>45705</v>
          </cell>
          <cell r="W2777">
            <v>45747</v>
          </cell>
          <cell r="Z2777">
            <v>45705</v>
          </cell>
          <cell r="AA2777">
            <v>2</v>
          </cell>
          <cell r="AB2777">
            <v>2025</v>
          </cell>
          <cell r="AC2777">
            <v>2029</v>
          </cell>
          <cell r="AD2777">
            <v>5.2777777777777778E-2</v>
          </cell>
          <cell r="AE2777" t="str">
            <v>&lt; 1</v>
          </cell>
          <cell r="AF2777">
            <v>28012</v>
          </cell>
          <cell r="AG2777">
            <v>48.520547945205479</v>
          </cell>
          <cell r="AH2777" t="str">
            <v>&gt;45&lt; 55</v>
          </cell>
          <cell r="AI2777">
            <v>12268019</v>
          </cell>
          <cell r="AJ2777" t="str">
            <v>08</v>
          </cell>
          <cell r="AK2777" t="str">
            <v>04668940</v>
          </cell>
          <cell r="AL2777">
            <v>43448</v>
          </cell>
          <cell r="AM2777" t="str">
            <v>FEMME</v>
          </cell>
          <cell r="AN2777" t="str">
            <v>Marié(e)</v>
          </cell>
          <cell r="AO2777">
            <v>2</v>
          </cell>
          <cell r="AP2777" t="str">
            <v>7 éme Année+FORMATION COUTURE</v>
          </cell>
          <cell r="AQ2777">
            <v>3</v>
          </cell>
          <cell r="AR2777">
            <v>1</v>
          </cell>
          <cell r="AS2777">
            <v>46070.25</v>
          </cell>
          <cell r="AT2777" t="str">
            <v>Horaire</v>
          </cell>
          <cell r="AU2777">
            <v>3.9529999999999998</v>
          </cell>
          <cell r="AV2777">
            <v>25</v>
          </cell>
          <cell r="AW2777" t="str">
            <v>03300</v>
          </cell>
          <cell r="AX2777" t="str">
            <v>00001391236</v>
          </cell>
          <cell r="AY2777">
            <v>81</v>
          </cell>
          <cell r="AZ2777" t="str">
            <v>ZITOUNA BANK</v>
          </cell>
          <cell r="BA2777" t="str">
            <v>25033000000139123681</v>
          </cell>
          <cell r="BB2777">
            <v>20</v>
          </cell>
          <cell r="BC2777" t="str">
            <v>ZAHROUNI</v>
          </cell>
          <cell r="BD2777" t="str">
            <v>TUNIS</v>
          </cell>
          <cell r="BG2777">
            <v>58285941</v>
          </cell>
          <cell r="BH2777">
            <v>54322379</v>
          </cell>
          <cell r="BK2777" t="str">
            <v>A-CR3</v>
          </cell>
          <cell r="BL2777" t="str">
            <v>1.1</v>
          </cell>
          <cell r="BU2777" t="str">
            <v>si</v>
          </cell>
        </row>
        <row r="2778">
          <cell r="B2778">
            <v>2838</v>
          </cell>
          <cell r="C2778" t="str">
            <v>Madame</v>
          </cell>
          <cell r="D2778" t="str">
            <v>AYECHI SONIA</v>
          </cell>
          <cell r="E2778" t="str">
            <v>SAGE Tunisia</v>
          </cell>
          <cell r="F2778" t="str">
            <v>PRODUCTION</v>
          </cell>
          <cell r="G2778" t="str">
            <v>Couturière</v>
          </cell>
          <cell r="H2778" t="str">
            <v>CR3</v>
          </cell>
          <cell r="J2778" t="str">
            <v>A</v>
          </cell>
          <cell r="K2778" t="str">
            <v>DIRECTS</v>
          </cell>
          <cell r="L2778" t="str">
            <v>Variable cost at standard</v>
          </cell>
          <cell r="M2778" t="str">
            <v>OUVRIERE SPECIALISE</v>
          </cell>
          <cell r="N2778">
            <v>45705</v>
          </cell>
          <cell r="P2778">
            <v>25</v>
          </cell>
          <cell r="T2778" t="str">
            <v>CDD</v>
          </cell>
          <cell r="U2778" t="str">
            <v>Contractuel</v>
          </cell>
          <cell r="V2778">
            <v>45705</v>
          </cell>
          <cell r="W2778">
            <v>45747</v>
          </cell>
          <cell r="Z2778">
            <v>45705</v>
          </cell>
          <cell r="AA2778">
            <v>2</v>
          </cell>
          <cell r="AB2778">
            <v>2025</v>
          </cell>
          <cell r="AC2778">
            <v>2029</v>
          </cell>
          <cell r="AD2778">
            <v>5.2777777777777778E-2</v>
          </cell>
          <cell r="AE2778" t="str">
            <v>&lt; 1</v>
          </cell>
          <cell r="AF2778">
            <v>27423</v>
          </cell>
          <cell r="AG2778">
            <v>50.134246575342466</v>
          </cell>
          <cell r="AH2778" t="str">
            <v>&gt;45&lt; 55</v>
          </cell>
          <cell r="AI2778">
            <v>11693033</v>
          </cell>
          <cell r="AJ2778" t="str">
            <v>00</v>
          </cell>
          <cell r="AK2778" t="str">
            <v>07278109</v>
          </cell>
          <cell r="AL2778">
            <v>36871</v>
          </cell>
          <cell r="AM2778" t="str">
            <v>FEMME</v>
          </cell>
          <cell r="AN2778" t="str">
            <v>Marié(e)</v>
          </cell>
          <cell r="AP2778" t="str">
            <v>6 éme Année</v>
          </cell>
          <cell r="AQ2778">
            <v>3</v>
          </cell>
          <cell r="AR2778">
            <v>1</v>
          </cell>
          <cell r="AS2778">
            <v>46070.25</v>
          </cell>
          <cell r="AT2778" t="str">
            <v>Horaire</v>
          </cell>
          <cell r="AU2778">
            <v>3.9529999999999998</v>
          </cell>
          <cell r="AV2778">
            <v>17</v>
          </cell>
          <cell r="AW2778" t="str">
            <v>00100</v>
          </cell>
          <cell r="AX2778" t="str">
            <v>00003547253</v>
          </cell>
          <cell r="AY2778" t="str">
            <v>08</v>
          </cell>
          <cell r="AZ2778" t="str">
            <v>LA POSTE</v>
          </cell>
          <cell r="BA2778" t="str">
            <v>17001000000354725308</v>
          </cell>
          <cell r="BB2778">
            <v>20</v>
          </cell>
          <cell r="BC2778" t="str">
            <v>BORJ EL AMRI</v>
          </cell>
          <cell r="BD2778" t="str">
            <v>MANOUBA</v>
          </cell>
          <cell r="BG2778">
            <v>52857661</v>
          </cell>
          <cell r="BH2778">
            <v>53145978</v>
          </cell>
          <cell r="BK2778" t="str">
            <v>A-CR3</v>
          </cell>
          <cell r="BL2778" t="str">
            <v>1.1</v>
          </cell>
          <cell r="BU2778" t="str">
            <v>si</v>
          </cell>
        </row>
        <row r="2779">
          <cell r="B2779">
            <v>2839</v>
          </cell>
          <cell r="C2779" t="str">
            <v>Madame</v>
          </cell>
          <cell r="D2779" t="str">
            <v>AMDOUNI THOURAYA</v>
          </cell>
          <cell r="E2779" t="str">
            <v>SAGE Tunisia</v>
          </cell>
          <cell r="F2779" t="str">
            <v>PRODUCTION</v>
          </cell>
          <cell r="G2779" t="str">
            <v>Couturière</v>
          </cell>
          <cell r="H2779" t="str">
            <v>CR3</v>
          </cell>
          <cell r="J2779" t="str">
            <v>A</v>
          </cell>
          <cell r="K2779" t="str">
            <v>DIRECTS</v>
          </cell>
          <cell r="L2779" t="str">
            <v>Variable cost at standard</v>
          </cell>
          <cell r="M2779" t="str">
            <v>OUVRIERE SPECIALISE</v>
          </cell>
          <cell r="N2779">
            <v>45705</v>
          </cell>
          <cell r="P2779">
            <v>25</v>
          </cell>
          <cell r="T2779" t="str">
            <v>CDD</v>
          </cell>
          <cell r="U2779" t="str">
            <v>Contractuel</v>
          </cell>
          <cell r="V2779">
            <v>45705</v>
          </cell>
          <cell r="W2779">
            <v>45747</v>
          </cell>
          <cell r="Z2779">
            <v>45705</v>
          </cell>
          <cell r="AA2779">
            <v>2</v>
          </cell>
          <cell r="AB2779">
            <v>2025</v>
          </cell>
          <cell r="AC2779">
            <v>2029</v>
          </cell>
          <cell r="AD2779">
            <v>5.2777777777777778E-2</v>
          </cell>
          <cell r="AE2779" t="str">
            <v>&lt; 1</v>
          </cell>
          <cell r="AF2779">
            <v>30928</v>
          </cell>
          <cell r="AG2779">
            <v>40.531506849315072</v>
          </cell>
          <cell r="AH2779" t="str">
            <v>&gt;35&lt; 45</v>
          </cell>
          <cell r="AI2779">
            <v>12663653</v>
          </cell>
          <cell r="AJ2779" t="str">
            <v>01</v>
          </cell>
          <cell r="AK2779" t="str">
            <v>07362066</v>
          </cell>
          <cell r="AL2779">
            <v>39101</v>
          </cell>
          <cell r="AM2779" t="str">
            <v>FEMME</v>
          </cell>
          <cell r="AN2779" t="str">
            <v>Marié(e)</v>
          </cell>
          <cell r="AP2779" t="str">
            <v>6 éme Année</v>
          </cell>
          <cell r="AQ2779">
            <v>3</v>
          </cell>
          <cell r="AR2779">
            <v>1</v>
          </cell>
          <cell r="AS2779">
            <v>46070.25</v>
          </cell>
          <cell r="AT2779" t="str">
            <v>Horaire</v>
          </cell>
          <cell r="AU2779">
            <v>3.9529999999999998</v>
          </cell>
          <cell r="AV2779">
            <v>17</v>
          </cell>
          <cell r="AW2779">
            <v>53594</v>
          </cell>
          <cell r="AX2779" t="str">
            <v>01729170908</v>
          </cell>
          <cell r="AY2779" t="str">
            <v>05</v>
          </cell>
          <cell r="AZ2779" t="str">
            <v>LA POSTE</v>
          </cell>
          <cell r="BA2779" t="str">
            <v>17535940172917090805</v>
          </cell>
          <cell r="BB2779">
            <v>20</v>
          </cell>
          <cell r="BC2779" t="str">
            <v xml:space="preserve">SANHEJA OUED ELLIL </v>
          </cell>
          <cell r="BD2779" t="str">
            <v>MANOUBA</v>
          </cell>
          <cell r="BG2779">
            <v>21513384</v>
          </cell>
          <cell r="BH2779">
            <v>24157191</v>
          </cell>
          <cell r="BK2779" t="str">
            <v>A-CR3</v>
          </cell>
          <cell r="BL2779" t="str">
            <v>1.1</v>
          </cell>
          <cell r="BU2779" t="str">
            <v>si</v>
          </cell>
        </row>
        <row r="2780">
          <cell r="B2780">
            <v>2840</v>
          </cell>
          <cell r="C2780" t="str">
            <v>Madame</v>
          </cell>
          <cell r="D2780" t="str">
            <v>HANNACHI SIHEM</v>
          </cell>
          <cell r="E2780" t="str">
            <v>SAGE Tunisia</v>
          </cell>
          <cell r="F2780" t="str">
            <v>PRODUCTION</v>
          </cell>
          <cell r="G2780" t="str">
            <v>Couturière</v>
          </cell>
          <cell r="H2780" t="str">
            <v>CR3</v>
          </cell>
          <cell r="J2780" t="str">
            <v>A</v>
          </cell>
          <cell r="K2780" t="str">
            <v>DIRECTS</v>
          </cell>
          <cell r="L2780" t="str">
            <v>Variable cost at standard</v>
          </cell>
          <cell r="M2780" t="str">
            <v>OUVRIERE SPECIALISE</v>
          </cell>
          <cell r="N2780">
            <v>45705</v>
          </cell>
          <cell r="P2780">
            <v>25</v>
          </cell>
          <cell r="T2780" t="str">
            <v>CDD</v>
          </cell>
          <cell r="U2780" t="str">
            <v>Contractuel</v>
          </cell>
          <cell r="V2780">
            <v>45705</v>
          </cell>
          <cell r="W2780">
            <v>45747</v>
          </cell>
          <cell r="Z2780">
            <v>45705</v>
          </cell>
          <cell r="AA2780">
            <v>2</v>
          </cell>
          <cell r="AB2780">
            <v>2025</v>
          </cell>
          <cell r="AC2780">
            <v>2029</v>
          </cell>
          <cell r="AD2780">
            <v>5.2777777777777778E-2</v>
          </cell>
          <cell r="AE2780" t="str">
            <v>&lt; 1</v>
          </cell>
          <cell r="AF2780">
            <v>26914</v>
          </cell>
          <cell r="AG2780">
            <v>51.528767123287672</v>
          </cell>
          <cell r="AH2780" t="str">
            <v>&gt;45&lt; 55</v>
          </cell>
          <cell r="AI2780">
            <v>1205049</v>
          </cell>
          <cell r="AJ2780" t="str">
            <v>07</v>
          </cell>
          <cell r="AK2780" t="str">
            <v>04633095</v>
          </cell>
          <cell r="AL2780">
            <v>36507</v>
          </cell>
          <cell r="AM2780" t="str">
            <v>FEMME</v>
          </cell>
          <cell r="AN2780" t="str">
            <v>Célibataire</v>
          </cell>
          <cell r="AP2780" t="str">
            <v>2 éme Année</v>
          </cell>
          <cell r="AQ2780">
            <v>3</v>
          </cell>
          <cell r="AR2780">
            <v>1</v>
          </cell>
          <cell r="AS2780">
            <v>46070.25</v>
          </cell>
          <cell r="AT2780" t="str">
            <v>Horaire</v>
          </cell>
          <cell r="AU2780">
            <v>3.9529999999999998</v>
          </cell>
          <cell r="AV2780">
            <v>17</v>
          </cell>
          <cell r="AW2780" t="str">
            <v>00100</v>
          </cell>
          <cell r="AX2780" t="str">
            <v>00003546826</v>
          </cell>
          <cell r="AY2780">
            <v>28</v>
          </cell>
          <cell r="AZ2780" t="str">
            <v>LA POSTE</v>
          </cell>
          <cell r="BA2780" t="str">
            <v>17001000000354682628</v>
          </cell>
          <cell r="BB2780">
            <v>20</v>
          </cell>
          <cell r="BC2780" t="str">
            <v>CITE BOUGATFA ZAHROUNI</v>
          </cell>
          <cell r="BD2780" t="str">
            <v>TUNIS</v>
          </cell>
          <cell r="BG2780">
            <v>27598689</v>
          </cell>
          <cell r="BH2780">
            <v>22258337</v>
          </cell>
          <cell r="BK2780" t="str">
            <v>A-CR3</v>
          </cell>
          <cell r="BL2780" t="str">
            <v>1.1</v>
          </cell>
          <cell r="BU2780" t="str">
            <v>si</v>
          </cell>
        </row>
        <row r="2781">
          <cell r="B2781">
            <v>2841</v>
          </cell>
          <cell r="C2781" t="str">
            <v>Madame</v>
          </cell>
          <cell r="D2781" t="str">
            <v>HBIBI SAMAR</v>
          </cell>
          <cell r="E2781" t="str">
            <v>SAGE Tunisia</v>
          </cell>
          <cell r="F2781" t="str">
            <v>PRODUCTION</v>
          </cell>
          <cell r="G2781" t="str">
            <v>Alimentatrice</v>
          </cell>
          <cell r="H2781" t="str">
            <v>CR3</v>
          </cell>
          <cell r="J2781" t="str">
            <v>A</v>
          </cell>
          <cell r="K2781" t="str">
            <v>DIRECTS</v>
          </cell>
          <cell r="L2781" t="str">
            <v>Variable cost at standard</v>
          </cell>
          <cell r="M2781" t="str">
            <v>OUVRIERE SPECIALISE</v>
          </cell>
          <cell r="N2781">
            <v>45706</v>
          </cell>
          <cell r="P2781">
            <v>25</v>
          </cell>
          <cell r="T2781" t="str">
            <v>CDD</v>
          </cell>
          <cell r="U2781" t="str">
            <v>Contractuel</v>
          </cell>
          <cell r="V2781">
            <v>45706</v>
          </cell>
          <cell r="W2781">
            <v>45747</v>
          </cell>
          <cell r="Z2781">
            <v>45706</v>
          </cell>
          <cell r="AA2781">
            <v>2</v>
          </cell>
          <cell r="AB2781">
            <v>2025</v>
          </cell>
          <cell r="AC2781">
            <v>2029</v>
          </cell>
          <cell r="AD2781">
            <v>0.05</v>
          </cell>
          <cell r="AE2781" t="str">
            <v>&lt; 1</v>
          </cell>
          <cell r="AF2781">
            <v>37792</v>
          </cell>
          <cell r="AG2781">
            <v>21.726027397260275</v>
          </cell>
          <cell r="AH2781" t="str">
            <v>&lt; 25</v>
          </cell>
          <cell r="AK2781" t="str">
            <v>09533818</v>
          </cell>
          <cell r="AL2781">
            <v>44519</v>
          </cell>
          <cell r="AM2781" t="str">
            <v>FEMME</v>
          </cell>
          <cell r="AN2781" t="str">
            <v>Célibataire</v>
          </cell>
          <cell r="AP2781" t="str">
            <v>BAC</v>
          </cell>
          <cell r="AQ2781">
            <v>3</v>
          </cell>
          <cell r="AR2781">
            <v>1</v>
          </cell>
          <cell r="AS2781">
            <v>46071.25</v>
          </cell>
          <cell r="AT2781" t="str">
            <v>Horaire</v>
          </cell>
          <cell r="AU2781">
            <v>4.1150000000000002</v>
          </cell>
          <cell r="AV2781">
            <v>17</v>
          </cell>
          <cell r="AW2781" t="str">
            <v>00100</v>
          </cell>
          <cell r="AX2781" t="str">
            <v>00003133730</v>
          </cell>
          <cell r="AY2781">
            <v>44</v>
          </cell>
          <cell r="AZ2781" t="str">
            <v>LA POSTE</v>
          </cell>
          <cell r="BA2781" t="str">
            <v>17001000000313373044</v>
          </cell>
          <cell r="BB2781">
            <v>20</v>
          </cell>
          <cell r="BC2781" t="str">
            <v>CITE KHALED IBN EL WALID</v>
          </cell>
          <cell r="BD2781" t="str">
            <v>MANOUBA</v>
          </cell>
          <cell r="BG2781">
            <v>22210104</v>
          </cell>
          <cell r="BH2781">
            <v>96143555</v>
          </cell>
          <cell r="BK2781" t="str">
            <v>A-CR3</v>
          </cell>
          <cell r="BL2781" t="str">
            <v>1.3</v>
          </cell>
          <cell r="BU2781" t="str">
            <v>si</v>
          </cell>
        </row>
        <row r="2782">
          <cell r="B2782">
            <v>2842</v>
          </cell>
          <cell r="C2782" t="str">
            <v>Madame</v>
          </cell>
          <cell r="D2782" t="str">
            <v>BEN KHEDHER MOUNA</v>
          </cell>
          <cell r="E2782" t="str">
            <v>SAGE Tunisia</v>
          </cell>
          <cell r="F2782" t="str">
            <v>PRODUCTION</v>
          </cell>
          <cell r="G2782" t="str">
            <v>Contrôle qualité</v>
          </cell>
          <cell r="H2782" t="str">
            <v>CR3</v>
          </cell>
          <cell r="J2782" t="str">
            <v>A</v>
          </cell>
          <cell r="K2782" t="str">
            <v>INDIRECTS</v>
          </cell>
          <cell r="L2782" t="str">
            <v>Variable cost at standard</v>
          </cell>
          <cell r="M2782" t="str">
            <v>OUVRIERE SPECIALISE</v>
          </cell>
          <cell r="N2782">
            <v>45705</v>
          </cell>
          <cell r="P2782">
            <v>25</v>
          </cell>
          <cell r="T2782" t="str">
            <v>CDD</v>
          </cell>
          <cell r="U2782" t="str">
            <v>Contractuel</v>
          </cell>
          <cell r="V2782">
            <v>45705</v>
          </cell>
          <cell r="W2782">
            <v>45747</v>
          </cell>
          <cell r="Z2782">
            <v>45705</v>
          </cell>
          <cell r="AA2782">
            <v>2</v>
          </cell>
          <cell r="AB2782">
            <v>2025</v>
          </cell>
          <cell r="AC2782">
            <v>2029</v>
          </cell>
          <cell r="AD2782">
            <v>5.2777777777777778E-2</v>
          </cell>
          <cell r="AE2782" t="str">
            <v>&lt; 1</v>
          </cell>
          <cell r="AF2782">
            <v>31686</v>
          </cell>
          <cell r="AG2782">
            <v>38.454794520547942</v>
          </cell>
          <cell r="AH2782" t="str">
            <v>&gt;35&lt; 45</v>
          </cell>
          <cell r="AK2782" t="str">
            <v>09153459</v>
          </cell>
          <cell r="AL2782">
            <v>39350</v>
          </cell>
          <cell r="AM2782" t="str">
            <v>FEMME</v>
          </cell>
          <cell r="AN2782" t="str">
            <v>Divorcée</v>
          </cell>
          <cell r="AP2782" t="str">
            <v>BAC+BTS EN TELECOMMUNICATION</v>
          </cell>
          <cell r="AQ2782">
            <v>3</v>
          </cell>
          <cell r="AR2782">
            <v>1</v>
          </cell>
          <cell r="AS2782">
            <v>46070.25</v>
          </cell>
          <cell r="AT2782" t="str">
            <v>Horaire</v>
          </cell>
          <cell r="AU2782">
            <v>4.1150000000000002</v>
          </cell>
          <cell r="AV2782">
            <v>25</v>
          </cell>
          <cell r="AW2782" t="str">
            <v>15000</v>
          </cell>
          <cell r="AX2782" t="str">
            <v>00001388859</v>
          </cell>
          <cell r="AY2782" t="str">
            <v>07</v>
          </cell>
          <cell r="AZ2782" t="str">
            <v>ZITOUNA BANK</v>
          </cell>
          <cell r="BA2782" t="str">
            <v>25150000000138885907</v>
          </cell>
          <cell r="BB2782">
            <v>20</v>
          </cell>
          <cell r="BC2782" t="str">
            <v xml:space="preserve">EZZEHRA  JEDAIDA </v>
          </cell>
          <cell r="BD2782" t="str">
            <v>MANOUBA</v>
          </cell>
          <cell r="BG2782">
            <v>98247204</v>
          </cell>
          <cell r="BH2782">
            <v>96216648</v>
          </cell>
          <cell r="BK2782" t="str">
            <v>A-CR3</v>
          </cell>
          <cell r="BL2782" t="str">
            <v>1.3</v>
          </cell>
          <cell r="BU2782" t="str">
            <v>si</v>
          </cell>
        </row>
        <row r="2783">
          <cell r="B2783">
            <v>2843</v>
          </cell>
          <cell r="C2783" t="str">
            <v>Madame</v>
          </cell>
          <cell r="D2783" t="str">
            <v>HAMMAMI SALIHA</v>
          </cell>
          <cell r="E2783" t="str">
            <v>SAGE Tunisia</v>
          </cell>
          <cell r="F2783" t="str">
            <v>PRODUCTION</v>
          </cell>
          <cell r="G2783" t="str">
            <v>Couturière</v>
          </cell>
          <cell r="H2783" t="str">
            <v>CR3</v>
          </cell>
          <cell r="J2783" t="str">
            <v>B</v>
          </cell>
          <cell r="K2783" t="str">
            <v>DIRECTS</v>
          </cell>
          <cell r="L2783" t="str">
            <v>Variable cost at standard</v>
          </cell>
          <cell r="M2783" t="str">
            <v>OUVRIERE SPECIALISE</v>
          </cell>
          <cell r="N2783">
            <v>45702</v>
          </cell>
          <cell r="P2783">
            <v>25</v>
          </cell>
          <cell r="T2783" t="str">
            <v>CDD</v>
          </cell>
          <cell r="U2783" t="str">
            <v>Contractuel</v>
          </cell>
          <cell r="V2783">
            <v>45702</v>
          </cell>
          <cell r="W2783">
            <v>45747</v>
          </cell>
          <cell r="Z2783">
            <v>45702</v>
          </cell>
          <cell r="AA2783">
            <v>2</v>
          </cell>
          <cell r="AB2783">
            <v>2025</v>
          </cell>
          <cell r="AC2783">
            <v>2029</v>
          </cell>
          <cell r="AD2783">
            <v>6.1111111111111109E-2</v>
          </cell>
          <cell r="AE2783" t="str">
            <v>&lt; 1</v>
          </cell>
          <cell r="AF2783">
            <v>27577</v>
          </cell>
          <cell r="AG2783">
            <v>49.712328767123289</v>
          </cell>
          <cell r="AH2783" t="str">
            <v>&gt;45&lt; 55</v>
          </cell>
          <cell r="AK2783" t="str">
            <v>02320336</v>
          </cell>
          <cell r="AL2783">
            <v>45083</v>
          </cell>
          <cell r="AM2783" t="str">
            <v>FEMME</v>
          </cell>
          <cell r="AN2783" t="str">
            <v>Marié(e)</v>
          </cell>
          <cell r="AP2783" t="str">
            <v>7éme Année</v>
          </cell>
          <cell r="AQ2783">
            <v>3</v>
          </cell>
          <cell r="AR2783">
            <v>1</v>
          </cell>
          <cell r="AS2783">
            <v>46067.25</v>
          </cell>
          <cell r="AT2783" t="str">
            <v>Horaire</v>
          </cell>
          <cell r="AU2783">
            <v>3.952</v>
          </cell>
          <cell r="AV2783">
            <v>17</v>
          </cell>
          <cell r="AW2783">
            <v>20600</v>
          </cell>
          <cell r="AX2783" t="str">
            <v>00003546549</v>
          </cell>
          <cell r="AY2783">
            <v>73</v>
          </cell>
          <cell r="AZ2783" t="str">
            <v>LA POSTE</v>
          </cell>
          <cell r="BA2783" t="str">
            <v>17206000000354654973</v>
          </cell>
          <cell r="BB2783">
            <v>20</v>
          </cell>
          <cell r="BC2783" t="str">
            <v>GRIAAT MJEZ EL BEB  BEJA</v>
          </cell>
          <cell r="BD2783" t="str">
            <v>BEJA</v>
          </cell>
          <cell r="BG2783">
            <v>26792712</v>
          </cell>
          <cell r="BH2783">
            <v>25688279</v>
          </cell>
          <cell r="BK2783" t="str">
            <v>B-CR3</v>
          </cell>
          <cell r="BL2783" t="str">
            <v>1.1</v>
          </cell>
          <cell r="BT2783">
            <v>980</v>
          </cell>
          <cell r="BU2783" t="str">
            <v>si</v>
          </cell>
        </row>
        <row r="2784">
          <cell r="B2784">
            <v>2844</v>
          </cell>
          <cell r="C2784" t="str">
            <v>Madame</v>
          </cell>
          <cell r="D2784" t="str">
            <v>SALLEMI KAOUTHER</v>
          </cell>
          <cell r="E2784" t="str">
            <v>SAGE Tunisia</v>
          </cell>
          <cell r="F2784" t="str">
            <v>PRODUCTION</v>
          </cell>
          <cell r="G2784" t="str">
            <v>Couturière</v>
          </cell>
          <cell r="H2784" t="str">
            <v>CR3</v>
          </cell>
          <cell r="J2784" t="str">
            <v>A</v>
          </cell>
          <cell r="K2784" t="str">
            <v>DIRECTS</v>
          </cell>
          <cell r="L2784" t="str">
            <v>Variable cost at standard</v>
          </cell>
          <cell r="M2784" t="str">
            <v>OUVRIERE SPECIALISE</v>
          </cell>
          <cell r="N2784">
            <v>45705</v>
          </cell>
          <cell r="P2784">
            <v>25</v>
          </cell>
          <cell r="T2784" t="str">
            <v>CDD</v>
          </cell>
          <cell r="U2784" t="str">
            <v>Contractuel</v>
          </cell>
          <cell r="V2784">
            <v>45705</v>
          </cell>
          <cell r="W2784">
            <v>45747</v>
          </cell>
          <cell r="Z2784">
            <v>45705</v>
          </cell>
          <cell r="AA2784">
            <v>2</v>
          </cell>
          <cell r="AB2784">
            <v>2025</v>
          </cell>
          <cell r="AC2784">
            <v>2029</v>
          </cell>
          <cell r="AD2784">
            <v>5.2777777777777778E-2</v>
          </cell>
          <cell r="AE2784" t="str">
            <v>&lt; 1</v>
          </cell>
          <cell r="AF2784">
            <v>26618</v>
          </cell>
          <cell r="AG2784">
            <v>52.339726027397262</v>
          </cell>
          <cell r="AH2784" t="str">
            <v>&gt;45&lt; 55</v>
          </cell>
          <cell r="AI2784">
            <v>11473483</v>
          </cell>
          <cell r="AJ2784" t="str">
            <v>02</v>
          </cell>
          <cell r="AK2784" t="str">
            <v>04646518</v>
          </cell>
          <cell r="AL2784">
            <v>45471</v>
          </cell>
          <cell r="AM2784" t="str">
            <v>FEMME</v>
          </cell>
          <cell r="AN2784" t="str">
            <v>Divorcée</v>
          </cell>
          <cell r="AP2784" t="str">
            <v>6 éme Année+Formation Couture</v>
          </cell>
          <cell r="AQ2784">
            <v>3</v>
          </cell>
          <cell r="AR2784">
            <v>1</v>
          </cell>
          <cell r="AS2784">
            <v>46070.25</v>
          </cell>
          <cell r="AT2784" t="str">
            <v>Horaire</v>
          </cell>
          <cell r="AU2784">
            <v>3.9529999999999998</v>
          </cell>
          <cell r="AV2784">
            <v>14</v>
          </cell>
          <cell r="AW2784" t="str">
            <v>03303</v>
          </cell>
          <cell r="AX2784" t="str">
            <v>31007055612</v>
          </cell>
          <cell r="AY2784">
            <v>95</v>
          </cell>
          <cell r="AZ2784" t="str">
            <v xml:space="preserve">BH </v>
          </cell>
          <cell r="BA2784" t="str">
            <v>14033033100705561295</v>
          </cell>
          <cell r="BB2784">
            <v>20</v>
          </cell>
          <cell r="BC2784" t="str">
            <v>SIDI HASSINE</v>
          </cell>
          <cell r="BD2784" t="str">
            <v>TUNIS</v>
          </cell>
          <cell r="BG2784">
            <v>28751654</v>
          </cell>
          <cell r="BH2784">
            <v>20034209</v>
          </cell>
          <cell r="BK2784" t="str">
            <v>A-CR3</v>
          </cell>
          <cell r="BL2784" t="str">
            <v>1.1</v>
          </cell>
          <cell r="BU2784" t="str">
            <v>si</v>
          </cell>
        </row>
        <row r="2785">
          <cell r="B2785">
            <v>2845</v>
          </cell>
          <cell r="C2785" t="str">
            <v>Madame</v>
          </cell>
          <cell r="D2785" t="str">
            <v>TOUJANI CHAIMA</v>
          </cell>
          <cell r="E2785" t="str">
            <v>SAGE Tunisia</v>
          </cell>
          <cell r="F2785" t="str">
            <v>PRODUCTION</v>
          </cell>
          <cell r="G2785" t="str">
            <v>Couturière</v>
          </cell>
          <cell r="H2785" t="str">
            <v>CR3</v>
          </cell>
          <cell r="J2785" t="str">
            <v>A</v>
          </cell>
          <cell r="K2785" t="str">
            <v>DIRECTS</v>
          </cell>
          <cell r="L2785" t="str">
            <v>Variable cost at standard</v>
          </cell>
          <cell r="M2785" t="str">
            <v>OUVRIERE SPECIALISE</v>
          </cell>
          <cell r="N2785">
            <v>45705</v>
          </cell>
          <cell r="P2785">
            <v>25</v>
          </cell>
          <cell r="T2785" t="str">
            <v>CDD</v>
          </cell>
          <cell r="U2785" t="str">
            <v>Contractuel</v>
          </cell>
          <cell r="V2785">
            <v>45705</v>
          </cell>
          <cell r="W2785">
            <v>45747</v>
          </cell>
          <cell r="Z2785">
            <v>45705</v>
          </cell>
          <cell r="AA2785">
            <v>2</v>
          </cell>
          <cell r="AB2785">
            <v>2025</v>
          </cell>
          <cell r="AC2785">
            <v>2029</v>
          </cell>
          <cell r="AD2785">
            <v>5.2777777777777778E-2</v>
          </cell>
          <cell r="AE2785" t="str">
            <v>&lt; 1</v>
          </cell>
          <cell r="AF2785">
            <v>38171</v>
          </cell>
          <cell r="AG2785">
            <v>20.687671232876713</v>
          </cell>
          <cell r="AH2785" t="str">
            <v>&lt; 25</v>
          </cell>
          <cell r="AK2785" t="str">
            <v>14526534</v>
          </cell>
          <cell r="AL2785">
            <v>44502</v>
          </cell>
          <cell r="AM2785" t="str">
            <v>FEMME</v>
          </cell>
          <cell r="AN2785" t="str">
            <v>Célibataire</v>
          </cell>
          <cell r="AP2785" t="str">
            <v>9 éme Année+BTP EN FABRICATION DE L'HABILLEMENT</v>
          </cell>
          <cell r="AQ2785">
            <v>3</v>
          </cell>
          <cell r="AR2785">
            <v>1</v>
          </cell>
          <cell r="AS2785">
            <v>46070.25</v>
          </cell>
          <cell r="AT2785" t="str">
            <v>Horaire</v>
          </cell>
          <cell r="AU2785">
            <v>3.9529999999999998</v>
          </cell>
          <cell r="AV2785">
            <v>17</v>
          </cell>
          <cell r="AW2785" t="str">
            <v>00100</v>
          </cell>
          <cell r="AX2785" t="str">
            <v>00003547948</v>
          </cell>
          <cell r="AY2785">
            <v>57</v>
          </cell>
          <cell r="AZ2785" t="str">
            <v>LA POSTE</v>
          </cell>
          <cell r="BA2785" t="str">
            <v>17001000000354794857</v>
          </cell>
          <cell r="BB2785">
            <v>20</v>
          </cell>
          <cell r="BC2785" t="str">
            <v>CITE ETADHAMEN</v>
          </cell>
          <cell r="BD2785" t="str">
            <v>TUNIS</v>
          </cell>
          <cell r="BG2785">
            <v>29045215</v>
          </cell>
          <cell r="BH2785">
            <v>24260522</v>
          </cell>
          <cell r="BK2785" t="str">
            <v>A-CR3</v>
          </cell>
          <cell r="BL2785" t="str">
            <v>1.1</v>
          </cell>
          <cell r="BU2785" t="str">
            <v>si</v>
          </cell>
        </row>
        <row r="2786">
          <cell r="B2786">
            <v>2846</v>
          </cell>
          <cell r="C2786" t="str">
            <v>Madame</v>
          </cell>
          <cell r="D2786" t="str">
            <v>AKROUTI AMAL</v>
          </cell>
          <cell r="E2786" t="str">
            <v>SAGE Tunisia</v>
          </cell>
          <cell r="F2786" t="str">
            <v>PRODUCTION</v>
          </cell>
          <cell r="G2786" t="str">
            <v>Couturière</v>
          </cell>
          <cell r="H2786" t="str">
            <v>CR3</v>
          </cell>
          <cell r="J2786" t="str">
            <v>A</v>
          </cell>
          <cell r="K2786" t="str">
            <v>DIRECTS</v>
          </cell>
          <cell r="L2786" t="str">
            <v>Variable cost at standard</v>
          </cell>
          <cell r="M2786" t="str">
            <v>OUVRIERE SPECIALISE</v>
          </cell>
          <cell r="N2786">
            <v>45705</v>
          </cell>
          <cell r="P2786">
            <v>25</v>
          </cell>
          <cell r="T2786" t="str">
            <v>CDD</v>
          </cell>
          <cell r="U2786" t="str">
            <v>Contractuel</v>
          </cell>
          <cell r="V2786">
            <v>45705</v>
          </cell>
          <cell r="W2786">
            <v>45747</v>
          </cell>
          <cell r="Z2786">
            <v>45705</v>
          </cell>
          <cell r="AA2786">
            <v>2</v>
          </cell>
          <cell r="AB2786">
            <v>2025</v>
          </cell>
          <cell r="AC2786">
            <v>2029</v>
          </cell>
          <cell r="AD2786">
            <v>5.2777777777777778E-2</v>
          </cell>
          <cell r="AE2786" t="str">
            <v>&lt; 1</v>
          </cell>
          <cell r="AF2786">
            <v>36414</v>
          </cell>
          <cell r="AG2786">
            <v>25.5013698630137</v>
          </cell>
          <cell r="AH2786" t="str">
            <v>&gt;25&lt; 35</v>
          </cell>
          <cell r="AI2786">
            <v>17273028</v>
          </cell>
          <cell r="AJ2786" t="str">
            <v>02</v>
          </cell>
          <cell r="AK2786" t="str">
            <v>11664741</v>
          </cell>
          <cell r="AL2786">
            <v>43047</v>
          </cell>
          <cell r="AM2786" t="str">
            <v>FEMME</v>
          </cell>
          <cell r="AN2786" t="str">
            <v>Célibataire</v>
          </cell>
          <cell r="AO2786">
            <v>1</v>
          </cell>
          <cell r="AP2786" t="str">
            <v>9 éme Année</v>
          </cell>
          <cell r="AQ2786">
            <v>3</v>
          </cell>
          <cell r="AR2786">
            <v>1</v>
          </cell>
          <cell r="AS2786">
            <v>46070.25</v>
          </cell>
          <cell r="AT2786" t="str">
            <v>Horaire</v>
          </cell>
          <cell r="AU2786">
            <v>3.9529999999999998</v>
          </cell>
          <cell r="AV2786">
            <v>25</v>
          </cell>
          <cell r="AW2786">
            <v>13000</v>
          </cell>
          <cell r="AX2786" t="str">
            <v>00001264602</v>
          </cell>
          <cell r="AY2786">
            <v>34</v>
          </cell>
          <cell r="AZ2786" t="str">
            <v>ZITOUNA BANK</v>
          </cell>
          <cell r="BA2786" t="str">
            <v>25130000000126460234</v>
          </cell>
          <cell r="BB2786">
            <v>20</v>
          </cell>
          <cell r="BC2786" t="str">
            <v>SIDI HASSINE</v>
          </cell>
          <cell r="BD2786" t="str">
            <v>TUNIS</v>
          </cell>
          <cell r="BG2786">
            <v>92354728</v>
          </cell>
          <cell r="BH2786">
            <v>53659438</v>
          </cell>
          <cell r="BK2786" t="str">
            <v>A-CR3</v>
          </cell>
          <cell r="BL2786" t="str">
            <v>1.1</v>
          </cell>
          <cell r="BU2786" t="str">
            <v>si</v>
          </cell>
        </row>
        <row r="2787">
          <cell r="B2787">
            <v>2847</v>
          </cell>
          <cell r="C2787" t="str">
            <v>Monsieur</v>
          </cell>
          <cell r="D2787" t="str">
            <v>ALOUI MOHAMED AMINE</v>
          </cell>
          <cell r="E2787" t="str">
            <v>SAGE Tunisia</v>
          </cell>
          <cell r="F2787" t="str">
            <v>PRODUCTION</v>
          </cell>
          <cell r="G2787" t="str">
            <v>SUPERVISEUR DE PRODUCTION</v>
          </cell>
          <cell r="K2787" t="str">
            <v>CADRE</v>
          </cell>
          <cell r="L2787" t="str">
            <v>Variable cost at standard</v>
          </cell>
          <cell r="M2787" t="str">
            <v>SUPERVISEUR DE PRODUCTION</v>
          </cell>
          <cell r="N2787">
            <v>45700</v>
          </cell>
          <cell r="P2787" t="str">
            <v/>
          </cell>
          <cell r="T2787" t="str">
            <v>CDI</v>
          </cell>
          <cell r="U2787" t="str">
            <v>Titulaire</v>
          </cell>
          <cell r="V2787">
            <v>45700</v>
          </cell>
          <cell r="Z2787">
            <v>45700</v>
          </cell>
          <cell r="AA2787">
            <v>2</v>
          </cell>
          <cell r="AB2787">
            <v>2025</v>
          </cell>
          <cell r="AC2787">
            <v>2029</v>
          </cell>
          <cell r="AD2787">
            <v>6.6666666666666666E-2</v>
          </cell>
          <cell r="AE2787" t="str">
            <v>&lt; 1</v>
          </cell>
          <cell r="AF2787">
            <v>34873</v>
          </cell>
          <cell r="AG2787">
            <v>29.723287671232878</v>
          </cell>
          <cell r="AH2787" t="str">
            <v>&gt;25&lt; 35</v>
          </cell>
          <cell r="AI2787">
            <v>17248265</v>
          </cell>
          <cell r="AJ2787" t="str">
            <v>06</v>
          </cell>
          <cell r="AK2787" t="str">
            <v>12814181</v>
          </cell>
          <cell r="AL2787">
            <v>45615</v>
          </cell>
          <cell r="AM2787" t="str">
            <v>HOMME</v>
          </cell>
          <cell r="AN2787" t="str">
            <v>Célibataire</v>
          </cell>
          <cell r="AP2787" t="str">
            <v>BAC+Diplôme National D'ingénierie En Génie Industriel</v>
          </cell>
          <cell r="AQ2787">
            <v>15</v>
          </cell>
          <cell r="AR2787">
            <v>1</v>
          </cell>
          <cell r="AS2787">
            <v>46065.25</v>
          </cell>
          <cell r="AT2787" t="str">
            <v>Mensuel</v>
          </cell>
          <cell r="AU2787">
            <v>1800</v>
          </cell>
          <cell r="AV2787" t="str">
            <v>04</v>
          </cell>
          <cell r="AW2787" t="str">
            <v>50401</v>
          </cell>
          <cell r="AX2787">
            <v>10055622682</v>
          </cell>
          <cell r="AY2787">
            <v>69</v>
          </cell>
          <cell r="AZ2787" t="str">
            <v>ATTIJARI BANK</v>
          </cell>
          <cell r="BA2787" t="str">
            <v>04504011005562268269</v>
          </cell>
          <cell r="BB2787">
            <v>20</v>
          </cell>
          <cell r="BC2787" t="str">
            <v>BEN AROUS</v>
          </cell>
          <cell r="BD2787" t="str">
            <v>BEN AROUS</v>
          </cell>
          <cell r="BG2787">
            <v>24288181</v>
          </cell>
          <cell r="BK2787" t="str">
            <v>CADRE</v>
          </cell>
          <cell r="BU2787" t="str">
            <v>si</v>
          </cell>
        </row>
        <row r="2788">
          <cell r="B2788">
            <v>2848</v>
          </cell>
          <cell r="C2788" t="str">
            <v>Madame</v>
          </cell>
          <cell r="D2788" t="str">
            <v>SGHAIER ASMA</v>
          </cell>
          <cell r="E2788" t="str">
            <v>SAGE Tunisia</v>
          </cell>
          <cell r="F2788" t="str">
            <v>PRODUCTION</v>
          </cell>
          <cell r="G2788" t="str">
            <v>Couturière</v>
          </cell>
          <cell r="H2788" t="str">
            <v>CR3</v>
          </cell>
          <cell r="J2788" t="str">
            <v>B</v>
          </cell>
          <cell r="K2788" t="str">
            <v>DIRECTS</v>
          </cell>
          <cell r="L2788" t="str">
            <v>Variable cost at standard</v>
          </cell>
          <cell r="M2788" t="str">
            <v>OUVRIERE SPECIALISE</v>
          </cell>
          <cell r="N2788">
            <v>45702</v>
          </cell>
          <cell r="P2788">
            <v>25</v>
          </cell>
          <cell r="T2788" t="str">
            <v>CDD</v>
          </cell>
          <cell r="U2788" t="str">
            <v>Contractuel</v>
          </cell>
          <cell r="V2788">
            <v>45702</v>
          </cell>
          <cell r="W2788">
            <v>45747</v>
          </cell>
          <cell r="Z2788">
            <v>45702</v>
          </cell>
          <cell r="AA2788">
            <v>2</v>
          </cell>
          <cell r="AB2788">
            <v>2025</v>
          </cell>
          <cell r="AC2788">
            <v>2029</v>
          </cell>
          <cell r="AD2788">
            <v>6.1111111111111109E-2</v>
          </cell>
          <cell r="AE2788" t="str">
            <v>&lt; 1</v>
          </cell>
          <cell r="AF2788">
            <v>30062</v>
          </cell>
          <cell r="AG2788">
            <v>42.904109589041099</v>
          </cell>
          <cell r="AH2788" t="str">
            <v>&gt;35&lt; 45</v>
          </cell>
          <cell r="AI2788">
            <v>12487056</v>
          </cell>
          <cell r="AJ2788" t="str">
            <v>08</v>
          </cell>
          <cell r="AK2788" t="str">
            <v>07102542</v>
          </cell>
          <cell r="AL2788">
            <v>37033</v>
          </cell>
          <cell r="AM2788" t="str">
            <v>FEMME</v>
          </cell>
          <cell r="AN2788" t="str">
            <v>Marié(e)</v>
          </cell>
          <cell r="AO2788">
            <v>4</v>
          </cell>
          <cell r="AP2788" t="str">
            <v>7 éme Année</v>
          </cell>
          <cell r="AQ2788">
            <v>3</v>
          </cell>
          <cell r="AR2788">
            <v>1</v>
          </cell>
          <cell r="AS2788">
            <v>46067.25</v>
          </cell>
          <cell r="AT2788" t="str">
            <v>Horaire</v>
          </cell>
          <cell r="AU2788">
            <v>3.9529999999999998</v>
          </cell>
          <cell r="AV2788">
            <v>17</v>
          </cell>
          <cell r="AW2788" t="str">
            <v>00100</v>
          </cell>
          <cell r="AX2788" t="str">
            <v>00000910586</v>
          </cell>
          <cell r="AY2788">
            <v>47</v>
          </cell>
          <cell r="AZ2788" t="str">
            <v>LA POSTE</v>
          </cell>
          <cell r="BA2788" t="str">
            <v>17001000000091058647</v>
          </cell>
          <cell r="BB2788">
            <v>20</v>
          </cell>
          <cell r="BC2788" t="str">
            <v>CITE NOUR KABARIA</v>
          </cell>
          <cell r="BD2788" t="str">
            <v>BEN AROUS</v>
          </cell>
          <cell r="BG2788">
            <v>58180774</v>
          </cell>
          <cell r="BH2788">
            <v>21279207</v>
          </cell>
          <cell r="BK2788" t="str">
            <v>B-CR3</v>
          </cell>
          <cell r="BL2788" t="str">
            <v>1.1</v>
          </cell>
          <cell r="BT2788">
            <v>626</v>
          </cell>
          <cell r="BU2788" t="str">
            <v>si</v>
          </cell>
        </row>
        <row r="2789">
          <cell r="B2789">
            <v>2849</v>
          </cell>
          <cell r="C2789" t="str">
            <v>Madame</v>
          </cell>
          <cell r="D2789" t="str">
            <v>SAADAOUI SAIIDA</v>
          </cell>
          <cell r="E2789" t="str">
            <v>SAGE Tunisia</v>
          </cell>
          <cell r="F2789" t="str">
            <v>PRODUCTION</v>
          </cell>
          <cell r="G2789" t="str">
            <v>Couturière</v>
          </cell>
          <cell r="H2789" t="str">
            <v>CR3</v>
          </cell>
          <cell r="J2789" t="str">
            <v>B</v>
          </cell>
          <cell r="K2789" t="str">
            <v>DIRECTS</v>
          </cell>
          <cell r="L2789" t="str">
            <v>Variable cost at standard</v>
          </cell>
          <cell r="M2789" t="str">
            <v>OUVRIERE SPECIALISE</v>
          </cell>
          <cell r="N2789">
            <v>45702</v>
          </cell>
          <cell r="P2789">
            <v>25</v>
          </cell>
          <cell r="T2789" t="str">
            <v>CDD</v>
          </cell>
          <cell r="U2789" t="str">
            <v>Contractuel</v>
          </cell>
          <cell r="V2789">
            <v>45702</v>
          </cell>
          <cell r="W2789">
            <v>45747</v>
          </cell>
          <cell r="Z2789">
            <v>45702</v>
          </cell>
          <cell r="AA2789">
            <v>2</v>
          </cell>
          <cell r="AB2789">
            <v>2025</v>
          </cell>
          <cell r="AC2789">
            <v>2029</v>
          </cell>
          <cell r="AD2789">
            <v>6.1111111111111109E-2</v>
          </cell>
          <cell r="AE2789" t="str">
            <v>&lt; 1</v>
          </cell>
          <cell r="AF2789">
            <v>28786</v>
          </cell>
          <cell r="AG2789">
            <v>46.4</v>
          </cell>
          <cell r="AH2789" t="str">
            <v>&gt;45&lt; 55</v>
          </cell>
          <cell r="AI2789">
            <v>11491608</v>
          </cell>
          <cell r="AJ2789" t="str">
            <v>04</v>
          </cell>
          <cell r="AK2789" t="str">
            <v>07000668</v>
          </cell>
          <cell r="AL2789">
            <v>44873</v>
          </cell>
          <cell r="AM2789" t="str">
            <v>FEMME</v>
          </cell>
          <cell r="AN2789" t="str">
            <v>Marié(e)</v>
          </cell>
          <cell r="AO2789">
            <v>2</v>
          </cell>
          <cell r="AP2789" t="str">
            <v>BAC ANCIEN REGIME+FORMATION COUTURE</v>
          </cell>
          <cell r="AQ2789">
            <v>3</v>
          </cell>
          <cell r="AR2789">
            <v>1</v>
          </cell>
          <cell r="AS2789">
            <v>46067.25</v>
          </cell>
          <cell r="AT2789" t="str">
            <v>Horaire</v>
          </cell>
          <cell r="AU2789">
            <v>3.9529999999999998</v>
          </cell>
          <cell r="AV2789">
            <v>26</v>
          </cell>
          <cell r="AW2789" t="str">
            <v>00600</v>
          </cell>
          <cell r="AX2789" t="str">
            <v>08901237493</v>
          </cell>
          <cell r="AY2789">
            <v>41</v>
          </cell>
          <cell r="AZ2789" t="str">
            <v>BLT</v>
          </cell>
          <cell r="BA2789" t="str">
            <v>26006000890123749341</v>
          </cell>
          <cell r="BB2789">
            <v>20</v>
          </cell>
          <cell r="BC2789" t="str">
            <v>CITE NOUR KABARIA</v>
          </cell>
          <cell r="BD2789" t="str">
            <v>BEN AROUS</v>
          </cell>
          <cell r="BG2789">
            <v>25832796</v>
          </cell>
          <cell r="BH2789">
            <v>90514399</v>
          </cell>
          <cell r="BK2789" t="str">
            <v>B-CR3</v>
          </cell>
          <cell r="BL2789" t="str">
            <v>1.1</v>
          </cell>
          <cell r="BT2789">
            <v>874</v>
          </cell>
          <cell r="BU2789" t="str">
            <v>si</v>
          </cell>
        </row>
        <row r="2790">
          <cell r="B2790">
            <v>2850</v>
          </cell>
          <cell r="C2790" t="str">
            <v>Madame</v>
          </cell>
          <cell r="D2790" t="str">
            <v>AOUINI FATMA</v>
          </cell>
          <cell r="E2790" t="str">
            <v>SAGE Tunisia</v>
          </cell>
          <cell r="F2790" t="str">
            <v>PRODUCTION</v>
          </cell>
          <cell r="G2790" t="str">
            <v>Couturière</v>
          </cell>
          <cell r="H2790" t="str">
            <v>CR3</v>
          </cell>
          <cell r="J2790" t="str">
            <v>B</v>
          </cell>
          <cell r="K2790" t="str">
            <v>DIRECTS</v>
          </cell>
          <cell r="L2790" t="str">
            <v>Variable cost at standard</v>
          </cell>
          <cell r="M2790" t="str">
            <v>OUVRIERE SPECIALISE</v>
          </cell>
          <cell r="N2790">
            <v>45702</v>
          </cell>
          <cell r="P2790">
            <v>25</v>
          </cell>
          <cell r="T2790" t="str">
            <v>CDD</v>
          </cell>
          <cell r="U2790" t="str">
            <v>Contractuel</v>
          </cell>
          <cell r="V2790">
            <v>45702</v>
          </cell>
          <cell r="W2790">
            <v>45747</v>
          </cell>
          <cell r="Z2790">
            <v>45702</v>
          </cell>
          <cell r="AA2790">
            <v>2</v>
          </cell>
          <cell r="AB2790">
            <v>2025</v>
          </cell>
          <cell r="AC2790">
            <v>2029</v>
          </cell>
          <cell r="AD2790">
            <v>6.1111111111111109E-2</v>
          </cell>
          <cell r="AE2790" t="str">
            <v>&lt; 1</v>
          </cell>
          <cell r="AF2790">
            <v>27930</v>
          </cell>
          <cell r="AG2790">
            <v>48.745205479452054</v>
          </cell>
          <cell r="AH2790" t="str">
            <v>&gt;45&lt; 55</v>
          </cell>
          <cell r="AI2790">
            <v>12224761</v>
          </cell>
          <cell r="AJ2790" t="str">
            <v>01</v>
          </cell>
          <cell r="AK2790" t="str">
            <v>07296371</v>
          </cell>
          <cell r="AL2790">
            <v>45593</v>
          </cell>
          <cell r="AM2790" t="str">
            <v>FEMME</v>
          </cell>
          <cell r="AN2790" t="str">
            <v>Marié(e)</v>
          </cell>
          <cell r="AO2790">
            <v>2</v>
          </cell>
          <cell r="AP2790" t="str">
            <v>7 éme Année+FORMATION COUTURE</v>
          </cell>
          <cell r="AQ2790">
            <v>3</v>
          </cell>
          <cell r="AR2790">
            <v>1</v>
          </cell>
          <cell r="AS2790">
            <v>46067.25</v>
          </cell>
          <cell r="AT2790" t="str">
            <v>Horaire</v>
          </cell>
          <cell r="AU2790">
            <v>3.9529999999999998</v>
          </cell>
          <cell r="AV2790" t="str">
            <v>08</v>
          </cell>
          <cell r="AW2790">
            <v>20500</v>
          </cell>
          <cell r="AX2790" t="str">
            <v>05640041970</v>
          </cell>
          <cell r="AY2790">
            <v>80</v>
          </cell>
          <cell r="AZ2790" t="str">
            <v>BIAT</v>
          </cell>
          <cell r="BA2790" t="str">
            <v>08205000564004197080</v>
          </cell>
          <cell r="BB2790">
            <v>20</v>
          </cell>
          <cell r="BC2790" t="str">
            <v>MORNAGUIA</v>
          </cell>
          <cell r="BD2790" t="str">
            <v>MANOUBA</v>
          </cell>
          <cell r="BG2790">
            <v>25789916</v>
          </cell>
          <cell r="BH2790">
            <v>46548060</v>
          </cell>
          <cell r="BK2790" t="str">
            <v>B-CR3</v>
          </cell>
          <cell r="BL2790" t="str">
            <v>1.1</v>
          </cell>
          <cell r="BT2790">
            <v>788</v>
          </cell>
          <cell r="BU2790" t="str">
            <v>si</v>
          </cell>
        </row>
        <row r="2791">
          <cell r="B2791">
            <v>2851</v>
          </cell>
          <cell r="C2791" t="str">
            <v>Madame</v>
          </cell>
          <cell r="D2791" t="str">
            <v>GUESMI FATMA</v>
          </cell>
          <cell r="E2791" t="str">
            <v>SAGE Tunisia</v>
          </cell>
          <cell r="F2791" t="str">
            <v>PRODUCTION</v>
          </cell>
          <cell r="G2791" t="str">
            <v>Couturière</v>
          </cell>
          <cell r="H2791" t="str">
            <v>CR3</v>
          </cell>
          <cell r="J2791" t="str">
            <v>B</v>
          </cell>
          <cell r="K2791" t="str">
            <v>DIRECTS</v>
          </cell>
          <cell r="L2791" t="str">
            <v>Variable cost at standard</v>
          </cell>
          <cell r="M2791" t="str">
            <v>OUVRIERE SPECIALISE</v>
          </cell>
          <cell r="N2791">
            <v>45702</v>
          </cell>
          <cell r="P2791">
            <v>25</v>
          </cell>
          <cell r="T2791" t="str">
            <v>CDD</v>
          </cell>
          <cell r="U2791" t="str">
            <v>Contractuel</v>
          </cell>
          <cell r="V2791">
            <v>45702</v>
          </cell>
          <cell r="W2791">
            <v>45747</v>
          </cell>
          <cell r="Z2791">
            <v>45702</v>
          </cell>
          <cell r="AA2791">
            <v>2</v>
          </cell>
          <cell r="AB2791">
            <v>2025</v>
          </cell>
          <cell r="AC2791">
            <v>2029</v>
          </cell>
          <cell r="AD2791">
            <v>6.1111111111111109E-2</v>
          </cell>
          <cell r="AE2791" t="str">
            <v>&lt; 1</v>
          </cell>
          <cell r="AF2791">
            <v>30313</v>
          </cell>
          <cell r="AG2791">
            <v>42.216438356164382</v>
          </cell>
          <cell r="AH2791" t="str">
            <v>&gt;35&lt; 45</v>
          </cell>
          <cell r="AI2791">
            <v>17582263</v>
          </cell>
          <cell r="AJ2791" t="str">
            <v>00</v>
          </cell>
          <cell r="AK2791" t="str">
            <v>04727590</v>
          </cell>
          <cell r="AL2791">
            <v>38294</v>
          </cell>
          <cell r="AM2791" t="str">
            <v>FEMME</v>
          </cell>
          <cell r="AN2791" t="str">
            <v>Marié(e)</v>
          </cell>
          <cell r="AO2791">
            <v>4</v>
          </cell>
          <cell r="AP2791" t="str">
            <v>6 éme Année</v>
          </cell>
          <cell r="AQ2791">
            <v>3</v>
          </cell>
          <cell r="AR2791">
            <v>1</v>
          </cell>
          <cell r="AS2791">
            <v>46067.25</v>
          </cell>
          <cell r="AT2791" t="str">
            <v>Horaire</v>
          </cell>
          <cell r="AU2791">
            <v>3.9529999999999998</v>
          </cell>
          <cell r="AV2791">
            <v>17</v>
          </cell>
          <cell r="AW2791" t="str">
            <v>00100</v>
          </cell>
          <cell r="AX2791" t="str">
            <v>00003302261</v>
          </cell>
          <cell r="AY2791">
            <v>15</v>
          </cell>
          <cell r="AZ2791" t="str">
            <v>LA POSTE</v>
          </cell>
          <cell r="BA2791" t="str">
            <v>17001000000330226115</v>
          </cell>
          <cell r="BB2791">
            <v>20</v>
          </cell>
          <cell r="BC2791" t="str">
            <v>GHDIR EL GOLLA HRAIRIA</v>
          </cell>
          <cell r="BD2791" t="str">
            <v>TUNIS</v>
          </cell>
          <cell r="BG2791">
            <v>50724080</v>
          </cell>
          <cell r="BH2791">
            <v>97037684</v>
          </cell>
          <cell r="BK2791" t="str">
            <v>B-CR3</v>
          </cell>
          <cell r="BL2791" t="str">
            <v>1.1</v>
          </cell>
          <cell r="BT2791">
            <v>800</v>
          </cell>
          <cell r="BU2791" t="str">
            <v>si</v>
          </cell>
        </row>
        <row r="2792">
          <cell r="B2792">
            <v>2852</v>
          </cell>
          <cell r="C2792" t="str">
            <v>Madame</v>
          </cell>
          <cell r="D2792" t="str">
            <v>JBELI JAMILA</v>
          </cell>
          <cell r="E2792" t="str">
            <v>SAGE Tunisia</v>
          </cell>
          <cell r="F2792" t="str">
            <v>PRODUCTION</v>
          </cell>
          <cell r="G2792" t="str">
            <v>Couturière</v>
          </cell>
          <cell r="H2792" t="str">
            <v>CR3</v>
          </cell>
          <cell r="J2792" t="str">
            <v>B</v>
          </cell>
          <cell r="K2792" t="str">
            <v>DIRECTS</v>
          </cell>
          <cell r="L2792" t="str">
            <v>Variable cost at standard</v>
          </cell>
          <cell r="M2792" t="str">
            <v>OUVRIERE SPECIALISE</v>
          </cell>
          <cell r="N2792">
            <v>45702</v>
          </cell>
          <cell r="P2792">
            <v>25</v>
          </cell>
          <cell r="T2792" t="str">
            <v>CDD</v>
          </cell>
          <cell r="U2792" t="str">
            <v>Contractuel</v>
          </cell>
          <cell r="V2792">
            <v>45702</v>
          </cell>
          <cell r="W2792">
            <v>45747</v>
          </cell>
          <cell r="Z2792">
            <v>45702</v>
          </cell>
          <cell r="AA2792">
            <v>2</v>
          </cell>
          <cell r="AB2792">
            <v>2025</v>
          </cell>
          <cell r="AC2792">
            <v>2029</v>
          </cell>
          <cell r="AD2792">
            <v>6.1111111111111109E-2</v>
          </cell>
          <cell r="AE2792" t="str">
            <v>&lt; 1</v>
          </cell>
          <cell r="AF2792">
            <v>26380</v>
          </cell>
          <cell r="AG2792">
            <v>52.991780821917807</v>
          </cell>
          <cell r="AH2792" t="str">
            <v>&gt;45&lt; 55</v>
          </cell>
          <cell r="AI2792">
            <v>11539921</v>
          </cell>
          <cell r="AJ2792" t="str">
            <v>00</v>
          </cell>
          <cell r="AK2792" t="str">
            <v>04640355</v>
          </cell>
          <cell r="AL2792">
            <v>43773</v>
          </cell>
          <cell r="AM2792" t="str">
            <v>FEMME</v>
          </cell>
          <cell r="AN2792" t="str">
            <v>Marié(e)</v>
          </cell>
          <cell r="AO2792">
            <v>1</v>
          </cell>
          <cell r="AP2792" t="str">
            <v>3 éme Année</v>
          </cell>
          <cell r="AQ2792">
            <v>3</v>
          </cell>
          <cell r="AR2792">
            <v>1</v>
          </cell>
          <cell r="AS2792">
            <v>46067.25</v>
          </cell>
          <cell r="AT2792" t="str">
            <v>Horaire</v>
          </cell>
          <cell r="AU2792">
            <v>3.9529999999999998</v>
          </cell>
          <cell r="AV2792">
            <v>17</v>
          </cell>
          <cell r="AW2792" t="str">
            <v>00100</v>
          </cell>
          <cell r="AX2792" t="str">
            <v>00003546274</v>
          </cell>
          <cell r="AY2792">
            <v>35</v>
          </cell>
          <cell r="AZ2792" t="str">
            <v>LA POSTE</v>
          </cell>
          <cell r="BA2792" t="str">
            <v>17001000000354627435</v>
          </cell>
          <cell r="BB2792">
            <v>20</v>
          </cell>
          <cell r="BC2792" t="str">
            <v>SIDI HASSINE</v>
          </cell>
          <cell r="BD2792" t="str">
            <v>TUNIS</v>
          </cell>
          <cell r="BG2792">
            <v>94330342</v>
          </cell>
          <cell r="BH2792">
            <v>28444113</v>
          </cell>
          <cell r="BK2792" t="str">
            <v>B-CR3</v>
          </cell>
          <cell r="BL2792" t="str">
            <v>1.1</v>
          </cell>
          <cell r="BT2792">
            <v>825</v>
          </cell>
          <cell r="BU2792" t="str">
            <v>si</v>
          </cell>
        </row>
        <row r="2793">
          <cell r="B2793">
            <v>2853</v>
          </cell>
          <cell r="C2793" t="str">
            <v>Madame</v>
          </cell>
          <cell r="D2793" t="str">
            <v>BALDI HANEN</v>
          </cell>
          <cell r="E2793" t="str">
            <v>SAGE Tunisia</v>
          </cell>
          <cell r="F2793" t="str">
            <v>PRODUCTION</v>
          </cell>
          <cell r="G2793" t="str">
            <v>Couturière</v>
          </cell>
          <cell r="H2793" t="str">
            <v>CR3</v>
          </cell>
          <cell r="J2793" t="str">
            <v>B</v>
          </cell>
          <cell r="K2793" t="str">
            <v>DIRECTS</v>
          </cell>
          <cell r="L2793" t="str">
            <v>Variable cost at standard</v>
          </cell>
          <cell r="M2793" t="str">
            <v>OUVRIERE SPECIALISE</v>
          </cell>
          <cell r="N2793">
            <v>45702</v>
          </cell>
          <cell r="P2793">
            <v>25</v>
          </cell>
          <cell r="T2793" t="str">
            <v>CDD</v>
          </cell>
          <cell r="U2793" t="str">
            <v>Contractuel</v>
          </cell>
          <cell r="V2793">
            <v>45702</v>
          </cell>
          <cell r="W2793">
            <v>45747</v>
          </cell>
          <cell r="Z2793">
            <v>45702</v>
          </cell>
          <cell r="AA2793">
            <v>2</v>
          </cell>
          <cell r="AB2793">
            <v>2025</v>
          </cell>
          <cell r="AC2793">
            <v>2029</v>
          </cell>
          <cell r="AD2793">
            <v>6.1111111111111109E-2</v>
          </cell>
          <cell r="AE2793" t="str">
            <v>&lt; 1</v>
          </cell>
          <cell r="AF2793">
            <v>28869</v>
          </cell>
          <cell r="AG2793">
            <v>46.172602739726024</v>
          </cell>
          <cell r="AH2793" t="str">
            <v>&gt;45&lt; 55</v>
          </cell>
          <cell r="AI2793">
            <v>12582313</v>
          </cell>
          <cell r="AJ2793" t="str">
            <v>05</v>
          </cell>
          <cell r="AK2793" t="str">
            <v>07842810</v>
          </cell>
          <cell r="AL2793">
            <v>44232</v>
          </cell>
          <cell r="AM2793" t="str">
            <v>FEMME</v>
          </cell>
          <cell r="AN2793" t="str">
            <v>Célibataire</v>
          </cell>
          <cell r="AP2793" t="str">
            <v>BAC</v>
          </cell>
          <cell r="AQ2793">
            <v>3</v>
          </cell>
          <cell r="AR2793">
            <v>1</v>
          </cell>
          <cell r="AS2793">
            <v>46067.25</v>
          </cell>
          <cell r="AT2793" t="str">
            <v>Horaire</v>
          </cell>
          <cell r="AU2793">
            <v>3.9529999999999998</v>
          </cell>
          <cell r="AV2793">
            <v>17</v>
          </cell>
          <cell r="AW2793">
            <v>50300</v>
          </cell>
          <cell r="AX2793" t="str">
            <v>00002231906</v>
          </cell>
          <cell r="AY2793" t="str">
            <v>03</v>
          </cell>
          <cell r="AZ2793" t="str">
            <v>LA POSTE</v>
          </cell>
          <cell r="BA2793" t="str">
            <v>17503000000223190603</v>
          </cell>
          <cell r="BB2793">
            <v>20</v>
          </cell>
          <cell r="BC2793" t="str">
            <v>ZAHROUNI MALLASINE</v>
          </cell>
          <cell r="BD2793" t="str">
            <v>TUNIS</v>
          </cell>
          <cell r="BG2793">
            <v>29673458</v>
          </cell>
          <cell r="BK2793" t="str">
            <v>B-CR3</v>
          </cell>
          <cell r="BL2793" t="str">
            <v>1.1</v>
          </cell>
          <cell r="BT2793">
            <v>779</v>
          </cell>
          <cell r="BU2793" t="str">
            <v>si</v>
          </cell>
        </row>
        <row r="2794">
          <cell r="B2794">
            <v>2854</v>
          </cell>
          <cell r="C2794" t="str">
            <v>Madame</v>
          </cell>
          <cell r="D2794" t="str">
            <v>MARZOUKI SONIA</v>
          </cell>
          <cell r="E2794" t="str">
            <v>SAGE Tunisia</v>
          </cell>
          <cell r="F2794" t="str">
            <v>PRODUCTION</v>
          </cell>
          <cell r="G2794" t="str">
            <v>Couturière</v>
          </cell>
          <cell r="H2794" t="str">
            <v>CR3</v>
          </cell>
          <cell r="J2794" t="str">
            <v>B</v>
          </cell>
          <cell r="K2794" t="str">
            <v>DIRECTS</v>
          </cell>
          <cell r="L2794" t="str">
            <v>Variable cost at standard</v>
          </cell>
          <cell r="M2794" t="str">
            <v>OUVRIERE SPECIALISE</v>
          </cell>
          <cell r="N2794">
            <v>45702</v>
          </cell>
          <cell r="P2794">
            <v>25</v>
          </cell>
          <cell r="T2794" t="str">
            <v>CDD</v>
          </cell>
          <cell r="U2794" t="str">
            <v>Contractuel</v>
          </cell>
          <cell r="V2794">
            <v>45702</v>
          </cell>
          <cell r="W2794">
            <v>45747</v>
          </cell>
          <cell r="Z2794">
            <v>45702</v>
          </cell>
          <cell r="AA2794">
            <v>2</v>
          </cell>
          <cell r="AB2794">
            <v>2025</v>
          </cell>
          <cell r="AC2794">
            <v>2029</v>
          </cell>
          <cell r="AD2794">
            <v>6.1111111111111109E-2</v>
          </cell>
          <cell r="AE2794" t="str">
            <v>&lt; 1</v>
          </cell>
          <cell r="AF2794">
            <v>27284</v>
          </cell>
          <cell r="AG2794">
            <v>50.515068493150686</v>
          </cell>
          <cell r="AH2794" t="str">
            <v>&gt;45&lt; 55</v>
          </cell>
          <cell r="AK2794" t="str">
            <v>02304059</v>
          </cell>
          <cell r="AL2794">
            <v>35812</v>
          </cell>
          <cell r="AM2794" t="str">
            <v>FEMME</v>
          </cell>
          <cell r="AN2794" t="str">
            <v>Marié(e)</v>
          </cell>
          <cell r="AP2794" t="str">
            <v>6 éme Année</v>
          </cell>
          <cell r="AQ2794">
            <v>3</v>
          </cell>
          <cell r="AR2794">
            <v>1</v>
          </cell>
          <cell r="AS2794">
            <v>46067.25</v>
          </cell>
          <cell r="AT2794" t="str">
            <v>Horaire</v>
          </cell>
          <cell r="AU2794">
            <v>3.9529999999999998</v>
          </cell>
          <cell r="AV2794">
            <v>17</v>
          </cell>
          <cell r="AW2794">
            <v>53594</v>
          </cell>
          <cell r="AX2794" t="str">
            <v>01728799491</v>
          </cell>
          <cell r="AY2794">
            <v>17</v>
          </cell>
          <cell r="AZ2794" t="str">
            <v>LA POSTE</v>
          </cell>
          <cell r="BA2794" t="str">
            <v>17535940172879949117</v>
          </cell>
          <cell r="BB2794">
            <v>20</v>
          </cell>
          <cell r="BC2794" t="str">
            <v>GOBEAA</v>
          </cell>
          <cell r="BD2794" t="str">
            <v>MANOUBA</v>
          </cell>
          <cell r="BG2794">
            <v>53019922</v>
          </cell>
          <cell r="BK2794" t="str">
            <v>B-CR3</v>
          </cell>
          <cell r="BL2794" t="str">
            <v>1.1</v>
          </cell>
          <cell r="BT2794">
            <v>651</v>
          </cell>
          <cell r="BU2794" t="str">
            <v>si</v>
          </cell>
        </row>
        <row r="2795">
          <cell r="B2795">
            <v>2855</v>
          </cell>
          <cell r="C2795" t="str">
            <v>Madame</v>
          </cell>
          <cell r="D2795" t="str">
            <v>BOUGHANMI IMEN</v>
          </cell>
          <cell r="E2795" t="str">
            <v>SAGE Tunisia</v>
          </cell>
          <cell r="F2795" t="str">
            <v>PRODUCTION</v>
          </cell>
          <cell r="G2795" t="str">
            <v>Couturière</v>
          </cell>
          <cell r="H2795" t="str">
            <v>CR3</v>
          </cell>
          <cell r="J2795" t="str">
            <v>B</v>
          </cell>
          <cell r="K2795" t="str">
            <v>DIRECTS</v>
          </cell>
          <cell r="L2795" t="str">
            <v>Variable cost at standard</v>
          </cell>
          <cell r="M2795" t="str">
            <v>OUVRIERE SPECIALISE</v>
          </cell>
          <cell r="N2795">
            <v>45702</v>
          </cell>
          <cell r="P2795">
            <v>25</v>
          </cell>
          <cell r="T2795" t="str">
            <v>CDD</v>
          </cell>
          <cell r="U2795" t="str">
            <v>Contractuel</v>
          </cell>
          <cell r="V2795">
            <v>45702</v>
          </cell>
          <cell r="W2795">
            <v>45747</v>
          </cell>
          <cell r="Z2795">
            <v>45702</v>
          </cell>
          <cell r="AA2795">
            <v>2</v>
          </cell>
          <cell r="AB2795">
            <v>2025</v>
          </cell>
          <cell r="AC2795">
            <v>2029</v>
          </cell>
          <cell r="AD2795">
            <v>6.1111111111111109E-2</v>
          </cell>
          <cell r="AE2795" t="str">
            <v>&lt; 1</v>
          </cell>
          <cell r="AF2795">
            <v>30510</v>
          </cell>
          <cell r="AG2795">
            <v>41.676712328767124</v>
          </cell>
          <cell r="AH2795" t="str">
            <v>&gt;35&lt; 45</v>
          </cell>
          <cell r="AK2795" t="str">
            <v>04723674</v>
          </cell>
          <cell r="AL2795">
            <v>37421</v>
          </cell>
          <cell r="AM2795" t="str">
            <v>FEMME</v>
          </cell>
          <cell r="AN2795" t="str">
            <v>Célibataire</v>
          </cell>
          <cell r="AP2795" t="str">
            <v>7 éme Année</v>
          </cell>
          <cell r="AQ2795">
            <v>3</v>
          </cell>
          <cell r="AR2795">
            <v>1</v>
          </cell>
          <cell r="AS2795">
            <v>46067.25</v>
          </cell>
          <cell r="AT2795" t="str">
            <v>Horaire</v>
          </cell>
          <cell r="AU2795">
            <v>3.9529999999999998</v>
          </cell>
          <cell r="AV2795">
            <v>17</v>
          </cell>
          <cell r="AW2795" t="str">
            <v>00100</v>
          </cell>
          <cell r="AX2795" t="str">
            <v>00000924394</v>
          </cell>
          <cell r="AY2795">
            <v>42</v>
          </cell>
          <cell r="AZ2795" t="str">
            <v>LA POSTE</v>
          </cell>
          <cell r="BA2795" t="str">
            <v>17001000000092439442</v>
          </cell>
          <cell r="BB2795">
            <v>20</v>
          </cell>
          <cell r="BC2795" t="str">
            <v>OUARDIA 6</v>
          </cell>
          <cell r="BD2795" t="str">
            <v>BEN AROUS</v>
          </cell>
          <cell r="BG2795">
            <v>29833961</v>
          </cell>
          <cell r="BK2795" t="str">
            <v>B-CR3</v>
          </cell>
          <cell r="BL2795" t="str">
            <v>1.1</v>
          </cell>
          <cell r="BT2795">
            <v>661</v>
          </cell>
          <cell r="BU2795" t="str">
            <v>si</v>
          </cell>
        </row>
        <row r="2796">
          <cell r="B2796">
            <v>2856</v>
          </cell>
          <cell r="C2796" t="str">
            <v>Madame</v>
          </cell>
          <cell r="D2796" t="str">
            <v>MILI FAIZA</v>
          </cell>
          <cell r="E2796" t="str">
            <v>SAGE Tunisia</v>
          </cell>
          <cell r="F2796" t="str">
            <v>PRODUCTION</v>
          </cell>
          <cell r="G2796" t="str">
            <v>Contrôle qualité</v>
          </cell>
          <cell r="H2796" t="str">
            <v>CR3</v>
          </cell>
          <cell r="J2796" t="str">
            <v>B</v>
          </cell>
          <cell r="K2796" t="str">
            <v>INDIRECTS</v>
          </cell>
          <cell r="L2796" t="str">
            <v>Variable cost at standard</v>
          </cell>
          <cell r="M2796" t="str">
            <v>OUVRIERE SPECIALISE</v>
          </cell>
          <cell r="N2796">
            <v>45702</v>
          </cell>
          <cell r="P2796">
            <v>25</v>
          </cell>
          <cell r="T2796" t="str">
            <v>CDD</v>
          </cell>
          <cell r="U2796" t="str">
            <v>Contractuel</v>
          </cell>
          <cell r="V2796">
            <v>45702</v>
          </cell>
          <cell r="W2796">
            <v>45747</v>
          </cell>
          <cell r="Z2796">
            <v>45702</v>
          </cell>
          <cell r="AA2796">
            <v>2</v>
          </cell>
          <cell r="AB2796">
            <v>2025</v>
          </cell>
          <cell r="AC2796">
            <v>2029</v>
          </cell>
          <cell r="AD2796">
            <v>6.1111111111111109E-2</v>
          </cell>
          <cell r="AE2796" t="str">
            <v>&lt; 1</v>
          </cell>
          <cell r="AF2796">
            <v>34521</v>
          </cell>
          <cell r="AG2796">
            <v>30.687671232876713</v>
          </cell>
          <cell r="AH2796" t="str">
            <v>&gt;25&lt; 35</v>
          </cell>
          <cell r="AK2796" t="str">
            <v>13009537</v>
          </cell>
          <cell r="AL2796">
            <v>42117</v>
          </cell>
          <cell r="AM2796" t="str">
            <v>FEMME</v>
          </cell>
          <cell r="AN2796" t="str">
            <v>Divorcée</v>
          </cell>
          <cell r="AP2796" t="str">
            <v>BAC</v>
          </cell>
          <cell r="AQ2796">
            <v>3</v>
          </cell>
          <cell r="AR2796">
            <v>1</v>
          </cell>
          <cell r="AS2796">
            <v>46067.25</v>
          </cell>
          <cell r="AT2796" t="str">
            <v>Horaire</v>
          </cell>
          <cell r="AU2796">
            <v>4.1150000000000002</v>
          </cell>
          <cell r="AV2796">
            <v>25</v>
          </cell>
          <cell r="AW2796">
            <v>16400</v>
          </cell>
          <cell r="AX2796" t="str">
            <v>00001387495</v>
          </cell>
          <cell r="AY2796">
            <v>74</v>
          </cell>
          <cell r="AZ2796" t="str">
            <v>ZITOUNA BANK</v>
          </cell>
          <cell r="BA2796" t="str">
            <v>25164000000138749574</v>
          </cell>
          <cell r="BB2796">
            <v>20</v>
          </cell>
          <cell r="BC2796" t="str">
            <v>ZAHROUNI</v>
          </cell>
          <cell r="BD2796" t="str">
            <v>TUNIS</v>
          </cell>
          <cell r="BG2796">
            <v>21020423</v>
          </cell>
          <cell r="BH2796">
            <v>55708288</v>
          </cell>
          <cell r="BK2796" t="str">
            <v>B-CR3</v>
          </cell>
          <cell r="BL2796" t="str">
            <v>1.3</v>
          </cell>
          <cell r="BT2796">
            <v>697</v>
          </cell>
          <cell r="BU2796" t="str">
            <v>si</v>
          </cell>
        </row>
        <row r="2797">
          <cell r="B2797">
            <v>2857</v>
          </cell>
          <cell r="C2797" t="str">
            <v>Madame</v>
          </cell>
          <cell r="D2797" t="str">
            <v xml:space="preserve">HOSNI LEILA </v>
          </cell>
          <cell r="E2797" t="str">
            <v>SAGE Tunisia</v>
          </cell>
          <cell r="F2797" t="str">
            <v>PRODUCTION</v>
          </cell>
          <cell r="G2797" t="str">
            <v>Couturière</v>
          </cell>
          <cell r="H2797" t="str">
            <v>CR3</v>
          </cell>
          <cell r="J2797" t="str">
            <v>B</v>
          </cell>
          <cell r="K2797" t="str">
            <v>DIRECTS</v>
          </cell>
          <cell r="L2797" t="str">
            <v>Variable cost at standard</v>
          </cell>
          <cell r="M2797" t="str">
            <v>OUVRIERE SPECIALISE</v>
          </cell>
          <cell r="N2797">
            <v>45702</v>
          </cell>
          <cell r="P2797">
            <v>25</v>
          </cell>
          <cell r="T2797" t="str">
            <v>CDD</v>
          </cell>
          <cell r="U2797" t="str">
            <v>Contractuel</v>
          </cell>
          <cell r="V2797">
            <v>45702</v>
          </cell>
          <cell r="W2797">
            <v>45747</v>
          </cell>
          <cell r="Z2797">
            <v>45702</v>
          </cell>
          <cell r="AA2797">
            <v>2</v>
          </cell>
          <cell r="AB2797">
            <v>2025</v>
          </cell>
          <cell r="AC2797">
            <v>2029</v>
          </cell>
          <cell r="AD2797">
            <v>6.1111111111111109E-2</v>
          </cell>
          <cell r="AE2797" t="str">
            <v>&lt; 1</v>
          </cell>
          <cell r="AF2797">
            <v>26993</v>
          </cell>
          <cell r="AG2797">
            <v>51.31232876712329</v>
          </cell>
          <cell r="AH2797" t="str">
            <v>&gt;45&lt; 55</v>
          </cell>
          <cell r="AK2797" t="str">
            <v>04775627</v>
          </cell>
          <cell r="AL2797">
            <v>36678</v>
          </cell>
          <cell r="AM2797" t="str">
            <v>FEMME</v>
          </cell>
          <cell r="AN2797" t="str">
            <v>Marié(e)</v>
          </cell>
          <cell r="AP2797" t="str">
            <v>6 éme Année+Formation Couture</v>
          </cell>
          <cell r="AQ2797">
            <v>3</v>
          </cell>
          <cell r="AR2797">
            <v>1</v>
          </cell>
          <cell r="AS2797">
            <v>46067.25</v>
          </cell>
          <cell r="AT2797" t="str">
            <v>Horaire</v>
          </cell>
          <cell r="AU2797">
            <v>3.9529999999999998</v>
          </cell>
          <cell r="AV2797">
            <v>20</v>
          </cell>
          <cell r="AW2797" t="str">
            <v>01010</v>
          </cell>
          <cell r="AX2797">
            <v>22201079238</v>
          </cell>
          <cell r="AY2797">
            <v>80</v>
          </cell>
          <cell r="AZ2797" t="str">
            <v>BTK</v>
          </cell>
          <cell r="BA2797" t="str">
            <v>20010102220107923880</v>
          </cell>
          <cell r="BB2797">
            <v>20</v>
          </cell>
          <cell r="BC2797" t="str">
            <v xml:space="preserve"> KSAR SAID</v>
          </cell>
          <cell r="BD2797" t="str">
            <v>TUNIS</v>
          </cell>
          <cell r="BG2797">
            <v>26734890</v>
          </cell>
          <cell r="BH2797">
            <v>52188272</v>
          </cell>
          <cell r="BK2797" t="str">
            <v>B-CR3</v>
          </cell>
          <cell r="BL2797" t="str">
            <v>1.1</v>
          </cell>
          <cell r="BT2797">
            <v>700</v>
          </cell>
          <cell r="BU2797" t="str">
            <v>si</v>
          </cell>
        </row>
        <row r="2798">
          <cell r="B2798">
            <v>2858</v>
          </cell>
          <cell r="C2798" t="str">
            <v>Madame</v>
          </cell>
          <cell r="D2798" t="str">
            <v>BEN SALEM NAIMA</v>
          </cell>
          <cell r="E2798" t="str">
            <v>SAGE Tunisia</v>
          </cell>
          <cell r="F2798" t="str">
            <v>PRODUCTION</v>
          </cell>
          <cell r="G2798" t="str">
            <v>Couturière</v>
          </cell>
          <cell r="H2798" t="str">
            <v>CR3</v>
          </cell>
          <cell r="J2798" t="str">
            <v>B</v>
          </cell>
          <cell r="K2798" t="str">
            <v>DIRECTS</v>
          </cell>
          <cell r="L2798" t="str">
            <v>Variable cost at standard</v>
          </cell>
          <cell r="M2798" t="str">
            <v>OUVRIERE SPECIALISE</v>
          </cell>
          <cell r="N2798">
            <v>45702</v>
          </cell>
          <cell r="P2798">
            <v>25</v>
          </cell>
          <cell r="T2798" t="str">
            <v>CDD</v>
          </cell>
          <cell r="U2798" t="str">
            <v>Contractuel</v>
          </cell>
          <cell r="V2798">
            <v>45702</v>
          </cell>
          <cell r="W2798">
            <v>45747</v>
          </cell>
          <cell r="Z2798">
            <v>45702</v>
          </cell>
          <cell r="AA2798">
            <v>2</v>
          </cell>
          <cell r="AB2798">
            <v>2025</v>
          </cell>
          <cell r="AC2798">
            <v>2029</v>
          </cell>
          <cell r="AD2798">
            <v>6.1111111111111109E-2</v>
          </cell>
          <cell r="AE2798" t="str">
            <v>&lt; 1</v>
          </cell>
          <cell r="AF2798">
            <v>31783</v>
          </cell>
          <cell r="AG2798">
            <v>38.18904109589041</v>
          </cell>
          <cell r="AH2798" t="str">
            <v>&gt;35&lt; 45</v>
          </cell>
          <cell r="AI2798">
            <v>12732000</v>
          </cell>
          <cell r="AJ2798" t="str">
            <v>04</v>
          </cell>
          <cell r="AK2798" t="str">
            <v>08794507</v>
          </cell>
          <cell r="AL2798">
            <v>43662</v>
          </cell>
          <cell r="AM2798" t="str">
            <v>FEMME</v>
          </cell>
          <cell r="AN2798" t="str">
            <v>Marié(e)</v>
          </cell>
          <cell r="AP2798" t="str">
            <v>7 éme Année</v>
          </cell>
          <cell r="AQ2798">
            <v>3</v>
          </cell>
          <cell r="AR2798">
            <v>1</v>
          </cell>
          <cell r="AS2798">
            <v>46067.25</v>
          </cell>
          <cell r="AT2798" t="str">
            <v>Horaire</v>
          </cell>
          <cell r="AU2798">
            <v>3.9529999999999998</v>
          </cell>
          <cell r="AV2798">
            <v>25</v>
          </cell>
          <cell r="AW2798" t="str">
            <v>03300</v>
          </cell>
          <cell r="AX2798" t="str">
            <v>00001388463</v>
          </cell>
          <cell r="AY2798">
            <v>58</v>
          </cell>
          <cell r="AZ2798" t="str">
            <v>ZITOUNA BANK</v>
          </cell>
          <cell r="BA2798" t="str">
            <v>25033000000138846358</v>
          </cell>
          <cell r="BB2798">
            <v>20</v>
          </cell>
          <cell r="BC2798" t="str">
            <v>ZAHROUNI</v>
          </cell>
          <cell r="BD2798" t="str">
            <v>TUNIS</v>
          </cell>
          <cell r="BG2798">
            <v>23690278</v>
          </cell>
          <cell r="BK2798" t="str">
            <v>B-CR3</v>
          </cell>
          <cell r="BL2798" t="str">
            <v>1.1</v>
          </cell>
          <cell r="BT2798">
            <v>563</v>
          </cell>
          <cell r="BU2798" t="str">
            <v>si</v>
          </cell>
        </row>
        <row r="2799">
          <cell r="B2799">
            <v>2859</v>
          </cell>
          <cell r="C2799" t="str">
            <v>Madame</v>
          </cell>
          <cell r="D2799" t="str">
            <v>NAIIMI AIDA</v>
          </cell>
          <cell r="E2799" t="str">
            <v>SAGE Tunisia</v>
          </cell>
          <cell r="F2799" t="str">
            <v>PRODUCTION</v>
          </cell>
          <cell r="G2799" t="str">
            <v>Couturière</v>
          </cell>
          <cell r="H2799" t="str">
            <v>CR3</v>
          </cell>
          <cell r="J2799" t="str">
            <v>B</v>
          </cell>
          <cell r="K2799" t="str">
            <v>DIRECTS</v>
          </cell>
          <cell r="L2799" t="str">
            <v>Variable cost at standard</v>
          </cell>
          <cell r="M2799" t="str">
            <v>OUVRIERE SPECIALISE</v>
          </cell>
          <cell r="N2799">
            <v>45702</v>
          </cell>
          <cell r="P2799">
            <v>25</v>
          </cell>
          <cell r="T2799" t="str">
            <v>CDD</v>
          </cell>
          <cell r="U2799" t="str">
            <v>Contractuel</v>
          </cell>
          <cell r="V2799">
            <v>45702</v>
          </cell>
          <cell r="W2799">
            <v>45747</v>
          </cell>
          <cell r="Z2799">
            <v>45702</v>
          </cell>
          <cell r="AA2799">
            <v>2</v>
          </cell>
          <cell r="AB2799">
            <v>2025</v>
          </cell>
          <cell r="AC2799">
            <v>2029</v>
          </cell>
          <cell r="AD2799">
            <v>6.1111111111111109E-2</v>
          </cell>
          <cell r="AE2799" t="str">
            <v>&lt; 1</v>
          </cell>
          <cell r="AF2799">
            <v>31108</v>
          </cell>
          <cell r="AG2799">
            <v>40.038356164383565</v>
          </cell>
          <cell r="AH2799" t="str">
            <v>&gt;35&lt; 45</v>
          </cell>
          <cell r="AK2799" t="str">
            <v>04730580</v>
          </cell>
          <cell r="AL2799">
            <v>37739</v>
          </cell>
          <cell r="AM2799" t="str">
            <v>FEMME</v>
          </cell>
          <cell r="AN2799" t="str">
            <v>Marié(e)</v>
          </cell>
          <cell r="AO2799">
            <v>2</v>
          </cell>
          <cell r="AP2799" t="str">
            <v>6 éme Année</v>
          </cell>
          <cell r="AQ2799">
            <v>3</v>
          </cell>
          <cell r="AR2799">
            <v>1</v>
          </cell>
          <cell r="AS2799">
            <v>46067.25</v>
          </cell>
          <cell r="AT2799" t="str">
            <v>Horaire</v>
          </cell>
          <cell r="AU2799">
            <v>3.9529999999999998</v>
          </cell>
          <cell r="AV2799">
            <v>17</v>
          </cell>
          <cell r="AW2799" t="str">
            <v>00100</v>
          </cell>
          <cell r="AX2799" t="str">
            <v>00003569912</v>
          </cell>
          <cell r="AY2799">
            <v>28</v>
          </cell>
          <cell r="AZ2799" t="str">
            <v>LA POSTE</v>
          </cell>
          <cell r="BA2799" t="str">
            <v>17001000000356991228</v>
          </cell>
          <cell r="BB2799">
            <v>20</v>
          </cell>
          <cell r="BC2799" t="str">
            <v>GHDIR EL GOLLA EL AGBA</v>
          </cell>
          <cell r="BD2799" t="str">
            <v>TUNIS</v>
          </cell>
          <cell r="BG2799">
            <v>95717846</v>
          </cell>
          <cell r="BH2799">
            <v>96311595</v>
          </cell>
          <cell r="BK2799" t="str">
            <v>B-CR3</v>
          </cell>
          <cell r="BL2799" t="str">
            <v>1.1</v>
          </cell>
          <cell r="BT2799">
            <v>851</v>
          </cell>
          <cell r="BU2799" t="str">
            <v>si</v>
          </cell>
        </row>
        <row r="2800">
          <cell r="B2800">
            <v>2860</v>
          </cell>
          <cell r="C2800" t="str">
            <v>Madame</v>
          </cell>
          <cell r="D2800" t="str">
            <v>SLITI LATIFA</v>
          </cell>
          <cell r="E2800" t="str">
            <v>SAGE Tunisia</v>
          </cell>
          <cell r="F2800" t="str">
            <v>PRODUCTION</v>
          </cell>
          <cell r="G2800" t="str">
            <v>Couturière</v>
          </cell>
          <cell r="H2800" t="str">
            <v>CR3</v>
          </cell>
          <cell r="J2800" t="str">
            <v>A</v>
          </cell>
          <cell r="K2800" t="str">
            <v>DIRECTS</v>
          </cell>
          <cell r="L2800" t="str">
            <v>Variable cost at standard</v>
          </cell>
          <cell r="M2800" t="str">
            <v>OUVRIERE SPECIALISE</v>
          </cell>
          <cell r="N2800">
            <v>45705</v>
          </cell>
          <cell r="P2800">
            <v>25</v>
          </cell>
          <cell r="T2800" t="str">
            <v>CDD</v>
          </cell>
          <cell r="U2800" t="str">
            <v>Contractuel</v>
          </cell>
          <cell r="V2800">
            <v>45705</v>
          </cell>
          <cell r="W2800">
            <v>45747</v>
          </cell>
          <cell r="Z2800">
            <v>45705</v>
          </cell>
          <cell r="AA2800">
            <v>2</v>
          </cell>
          <cell r="AB2800">
            <v>2025</v>
          </cell>
          <cell r="AC2800">
            <v>2029</v>
          </cell>
          <cell r="AD2800">
            <v>5.2777777777777778E-2</v>
          </cell>
          <cell r="AE2800" t="str">
            <v>&lt; 1</v>
          </cell>
          <cell r="AF2800">
            <v>29944</v>
          </cell>
          <cell r="AG2800">
            <v>43.227397260273975</v>
          </cell>
          <cell r="AH2800" t="str">
            <v>&gt;35&lt; 45</v>
          </cell>
          <cell r="AI2800">
            <v>14186068</v>
          </cell>
          <cell r="AJ2800" t="str">
            <v>00</v>
          </cell>
          <cell r="AK2800" t="str">
            <v>07338072</v>
          </cell>
          <cell r="AL2800">
            <v>42175</v>
          </cell>
          <cell r="AM2800" t="str">
            <v>FEMME</v>
          </cell>
          <cell r="AN2800" t="str">
            <v>Marié(e)</v>
          </cell>
          <cell r="AO2800">
            <v>3</v>
          </cell>
          <cell r="AP2800" t="str">
            <v>6 éme Année</v>
          </cell>
          <cell r="AQ2800">
            <v>3</v>
          </cell>
          <cell r="AR2800">
            <v>1</v>
          </cell>
          <cell r="AS2800">
            <v>46070.25</v>
          </cell>
          <cell r="AT2800" t="str">
            <v>Horaire</v>
          </cell>
          <cell r="AU2800">
            <v>3.9529999999999998</v>
          </cell>
          <cell r="AV2800">
            <v>17</v>
          </cell>
          <cell r="AW2800" t="str">
            <v>00100</v>
          </cell>
          <cell r="AX2800" t="str">
            <v>00001008526</v>
          </cell>
          <cell r="AY2800">
            <v>40</v>
          </cell>
          <cell r="AZ2800" t="str">
            <v>LA POSTE</v>
          </cell>
          <cell r="BA2800" t="str">
            <v>17001000000100852640</v>
          </cell>
          <cell r="BB2800">
            <v>20</v>
          </cell>
          <cell r="BC2800" t="str">
            <v>MORNAGUIA HMAIEM</v>
          </cell>
          <cell r="BD2800" t="str">
            <v>MANOUBA</v>
          </cell>
          <cell r="BG2800">
            <v>20032338</v>
          </cell>
          <cell r="BH2800">
            <v>46262386</v>
          </cell>
          <cell r="BK2800" t="str">
            <v>A-CR3</v>
          </cell>
          <cell r="BL2800" t="str">
            <v>1.1</v>
          </cell>
          <cell r="BU2800" t="str">
            <v>si</v>
          </cell>
        </row>
        <row r="2801">
          <cell r="B2801">
            <v>2861</v>
          </cell>
          <cell r="C2801" t="str">
            <v>Madame</v>
          </cell>
          <cell r="D2801" t="str">
            <v>DHAOUEDI SALOUA</v>
          </cell>
          <cell r="E2801" t="str">
            <v>SAGE Tunisia</v>
          </cell>
          <cell r="F2801" t="str">
            <v>PRODUCTION</v>
          </cell>
          <cell r="G2801" t="str">
            <v>Couturière</v>
          </cell>
          <cell r="H2801" t="str">
            <v>CR3</v>
          </cell>
          <cell r="J2801" t="str">
            <v>A</v>
          </cell>
          <cell r="K2801" t="str">
            <v>DIRECTS</v>
          </cell>
          <cell r="L2801" t="str">
            <v>Variable cost at standard</v>
          </cell>
          <cell r="M2801" t="str">
            <v>OUVRIERE SPECIALISE</v>
          </cell>
          <cell r="N2801">
            <v>45705</v>
          </cell>
          <cell r="P2801">
            <v>25</v>
          </cell>
          <cell r="T2801" t="str">
            <v>CDD</v>
          </cell>
          <cell r="U2801" t="str">
            <v>Contractuel</v>
          </cell>
          <cell r="V2801">
            <v>45705</v>
          </cell>
          <cell r="W2801">
            <v>45747</v>
          </cell>
          <cell r="Z2801">
            <v>45705</v>
          </cell>
          <cell r="AA2801">
            <v>2</v>
          </cell>
          <cell r="AB2801">
            <v>2025</v>
          </cell>
          <cell r="AC2801">
            <v>2029</v>
          </cell>
          <cell r="AD2801">
            <v>5.2777777777777778E-2</v>
          </cell>
          <cell r="AE2801" t="str">
            <v>&lt; 1</v>
          </cell>
          <cell r="AF2801">
            <v>26385</v>
          </cell>
          <cell r="AG2801">
            <v>52.978082191780821</v>
          </cell>
          <cell r="AH2801" t="str">
            <v>&gt;45&lt; 55</v>
          </cell>
          <cell r="AI2801">
            <v>11660948</v>
          </cell>
          <cell r="AJ2801" t="str">
            <v>03</v>
          </cell>
          <cell r="AK2801" t="str">
            <v>07276947</v>
          </cell>
          <cell r="AL2801">
            <v>38247</v>
          </cell>
          <cell r="AM2801" t="str">
            <v>FEMME</v>
          </cell>
          <cell r="AN2801" t="str">
            <v>Marié(e)</v>
          </cell>
          <cell r="AO2801">
            <v>2</v>
          </cell>
          <cell r="AP2801" t="str">
            <v>3 éme Année</v>
          </cell>
          <cell r="AQ2801">
            <v>3</v>
          </cell>
          <cell r="AR2801">
            <v>1</v>
          </cell>
          <cell r="AS2801">
            <v>46070.25</v>
          </cell>
          <cell r="AT2801" t="str">
            <v>Horaire</v>
          </cell>
          <cell r="AU2801">
            <v>3.9529999999999998</v>
          </cell>
          <cell r="AV2801">
            <v>17</v>
          </cell>
          <cell r="AW2801" t="str">
            <v>00100</v>
          </cell>
          <cell r="AX2801" t="str">
            <v>00003547069</v>
          </cell>
          <cell r="AY2801">
            <v>75</v>
          </cell>
          <cell r="AZ2801" t="str">
            <v>LA POSTE</v>
          </cell>
          <cell r="BA2801" t="str">
            <v>17001000000354706975</v>
          </cell>
          <cell r="BB2801">
            <v>20</v>
          </cell>
          <cell r="BC2801" t="str">
            <v>CITE EL WARD  CHABBAOU OUED ELIL</v>
          </cell>
          <cell r="BD2801" t="str">
            <v>MANOUBA</v>
          </cell>
          <cell r="BG2801">
            <v>24994957</v>
          </cell>
          <cell r="BK2801" t="str">
            <v>A-CR3</v>
          </cell>
          <cell r="BL2801" t="str">
            <v>1.1</v>
          </cell>
          <cell r="BU2801" t="str">
            <v>si</v>
          </cell>
        </row>
        <row r="2802">
          <cell r="B2802">
            <v>2862</v>
          </cell>
          <cell r="C2802" t="str">
            <v>Madame</v>
          </cell>
          <cell r="D2802" t="str">
            <v>GHAMRI SOUAD</v>
          </cell>
          <cell r="E2802" t="str">
            <v>SAGE Tunisia</v>
          </cell>
          <cell r="F2802" t="str">
            <v>PRODUCTION</v>
          </cell>
          <cell r="G2802" t="str">
            <v>Couturière</v>
          </cell>
          <cell r="H2802" t="str">
            <v>CR3</v>
          </cell>
          <cell r="J2802" t="str">
            <v>A</v>
          </cell>
          <cell r="K2802" t="str">
            <v>DIRECTS</v>
          </cell>
          <cell r="L2802" t="str">
            <v>Variable cost at standard</v>
          </cell>
          <cell r="M2802" t="str">
            <v>OUVRIERE SPECIALISE</v>
          </cell>
          <cell r="N2802">
            <v>45705</v>
          </cell>
          <cell r="P2802">
            <v>25</v>
          </cell>
          <cell r="T2802" t="str">
            <v>CDD</v>
          </cell>
          <cell r="U2802" t="str">
            <v>Contractuel</v>
          </cell>
          <cell r="V2802">
            <v>45705</v>
          </cell>
          <cell r="W2802">
            <v>45747</v>
          </cell>
          <cell r="Z2802">
            <v>45705</v>
          </cell>
          <cell r="AA2802">
            <v>2</v>
          </cell>
          <cell r="AB2802">
            <v>2025</v>
          </cell>
          <cell r="AC2802">
            <v>2029</v>
          </cell>
          <cell r="AD2802">
            <v>5.2777777777777778E-2</v>
          </cell>
          <cell r="AE2802" t="str">
            <v>&lt; 1</v>
          </cell>
          <cell r="AF2802">
            <v>29137</v>
          </cell>
          <cell r="AG2802">
            <v>45.438356164383563</v>
          </cell>
          <cell r="AH2802" t="str">
            <v>&gt;45&lt; 55</v>
          </cell>
          <cell r="AI2802">
            <v>12351735</v>
          </cell>
          <cell r="AJ2802" t="str">
            <v>05</v>
          </cell>
          <cell r="AK2802" t="str">
            <v>07311734</v>
          </cell>
          <cell r="AL2802">
            <v>41915</v>
          </cell>
          <cell r="AM2802" t="str">
            <v>FEMME</v>
          </cell>
          <cell r="AN2802" t="str">
            <v>Marié(e)</v>
          </cell>
          <cell r="AO2802">
            <v>1</v>
          </cell>
          <cell r="AP2802" t="str">
            <v>6 éme Année</v>
          </cell>
          <cell r="AQ2802">
            <v>3</v>
          </cell>
          <cell r="AR2802">
            <v>1</v>
          </cell>
          <cell r="AS2802">
            <v>46070.25</v>
          </cell>
          <cell r="AT2802" t="str">
            <v>Horaire</v>
          </cell>
          <cell r="AU2802">
            <v>3.9529999999999998</v>
          </cell>
          <cell r="AV2802">
            <v>17</v>
          </cell>
          <cell r="AW2802" t="str">
            <v>00100</v>
          </cell>
          <cell r="AX2802" t="str">
            <v>00003546665</v>
          </cell>
          <cell r="AY2802">
            <v>26</v>
          </cell>
          <cell r="AZ2802" t="str">
            <v>LA POSTE</v>
          </cell>
          <cell r="BA2802" t="str">
            <v>17001000000354666526</v>
          </cell>
          <cell r="BB2802">
            <v>20</v>
          </cell>
          <cell r="BC2802" t="str">
            <v>CITE ETADHAMEN</v>
          </cell>
          <cell r="BD2802" t="str">
            <v>TUNIS</v>
          </cell>
          <cell r="BG2802">
            <v>56247245</v>
          </cell>
          <cell r="BH2802">
            <v>22088810</v>
          </cell>
          <cell r="BK2802" t="str">
            <v>A-CR3</v>
          </cell>
          <cell r="BL2802" t="str">
            <v>1.1</v>
          </cell>
          <cell r="BU2802" t="str">
            <v>si</v>
          </cell>
        </row>
        <row r="2803">
          <cell r="B2803">
            <v>2863</v>
          </cell>
          <cell r="C2803" t="str">
            <v>Madame</v>
          </cell>
          <cell r="D2803" t="str">
            <v>JELASSI MARIEM</v>
          </cell>
          <cell r="E2803" t="str">
            <v>SAGE Tunisia</v>
          </cell>
          <cell r="F2803" t="str">
            <v>PRODUCTION</v>
          </cell>
          <cell r="G2803" t="str">
            <v>Contrôle qualité</v>
          </cell>
          <cell r="H2803">
            <v>965</v>
          </cell>
          <cell r="I2803" t="str">
            <v>abdelhalim</v>
          </cell>
          <cell r="J2803" t="str">
            <v>B</v>
          </cell>
          <cell r="K2803" t="str">
            <v>INDIRECTS</v>
          </cell>
          <cell r="L2803" t="str">
            <v>Variable cost at standard</v>
          </cell>
          <cell r="M2803" t="str">
            <v>OUVRIERE SPECIALISE</v>
          </cell>
          <cell r="N2803">
            <v>45701</v>
          </cell>
          <cell r="P2803">
            <v>25</v>
          </cell>
          <cell r="T2803" t="str">
            <v>CDD</v>
          </cell>
          <cell r="U2803" t="str">
            <v>Contractuel</v>
          </cell>
          <cell r="V2803">
            <v>45701</v>
          </cell>
          <cell r="W2803">
            <v>45747</v>
          </cell>
          <cell r="Z2803">
            <v>45701</v>
          </cell>
          <cell r="AA2803">
            <v>2</v>
          </cell>
          <cell r="AB2803">
            <v>2025</v>
          </cell>
          <cell r="AC2803">
            <v>2029</v>
          </cell>
          <cell r="AD2803">
            <v>6.3888888888888884E-2</v>
          </cell>
          <cell r="AE2803" t="str">
            <v>&lt; 1</v>
          </cell>
          <cell r="AF2803">
            <v>36604</v>
          </cell>
          <cell r="AG2803">
            <v>24.980821917808218</v>
          </cell>
          <cell r="AH2803" t="str">
            <v>&lt; 25</v>
          </cell>
          <cell r="AI2803">
            <v>17444820</v>
          </cell>
          <cell r="AJ2803" t="str">
            <v>09</v>
          </cell>
          <cell r="AK2803" t="str">
            <v>09528359</v>
          </cell>
          <cell r="AL2803">
            <v>45300</v>
          </cell>
          <cell r="AM2803" t="str">
            <v>FEMME</v>
          </cell>
          <cell r="AN2803" t="str">
            <v>Célibataire</v>
          </cell>
          <cell r="AP2803" t="str">
            <v>BAC</v>
          </cell>
          <cell r="AQ2803">
            <v>3</v>
          </cell>
          <cell r="AR2803">
            <v>1</v>
          </cell>
          <cell r="AS2803">
            <v>46066.25</v>
          </cell>
          <cell r="AT2803" t="str">
            <v>Horaire</v>
          </cell>
          <cell r="AU2803">
            <v>4.1150000000000002</v>
          </cell>
          <cell r="AV2803">
            <v>17</v>
          </cell>
          <cell r="AW2803" t="str">
            <v>00100</v>
          </cell>
          <cell r="AX2803" t="str">
            <v>00003546861</v>
          </cell>
          <cell r="AY2803">
            <v>20</v>
          </cell>
          <cell r="AZ2803" t="str">
            <v>LA POSTE</v>
          </cell>
          <cell r="BA2803" t="str">
            <v>17001000000354686120</v>
          </cell>
          <cell r="BB2803">
            <v>20</v>
          </cell>
          <cell r="BC2803" t="str">
            <v>BORJ ENNOUR BORJ EL AAMRI</v>
          </cell>
          <cell r="BD2803" t="str">
            <v>MANOUBA</v>
          </cell>
          <cell r="BG2803">
            <v>21888876</v>
          </cell>
          <cell r="BK2803" t="str">
            <v>B-965</v>
          </cell>
          <cell r="BL2803" t="str">
            <v>1.3</v>
          </cell>
          <cell r="BU2803" t="str">
            <v>si</v>
          </cell>
        </row>
        <row r="2804">
          <cell r="B2804">
            <v>2864</v>
          </cell>
          <cell r="C2804" t="str">
            <v>Madame</v>
          </cell>
          <cell r="D2804" t="str">
            <v>AJBOUNI MALEK</v>
          </cell>
          <cell r="E2804" t="str">
            <v>SAGE Tunisia</v>
          </cell>
          <cell r="F2804" t="str">
            <v>PRODUCTION</v>
          </cell>
          <cell r="G2804" t="str">
            <v>Contrôle qualité</v>
          </cell>
          <cell r="H2804" t="str">
            <v>CR3</v>
          </cell>
          <cell r="J2804" t="str">
            <v>B</v>
          </cell>
          <cell r="K2804" t="str">
            <v>INDIRECTS</v>
          </cell>
          <cell r="L2804" t="str">
            <v>Variable cost at standard</v>
          </cell>
          <cell r="M2804" t="str">
            <v>OUVRIERE SPECIALISE</v>
          </cell>
          <cell r="N2804">
            <v>45702</v>
          </cell>
          <cell r="P2804">
            <v>25</v>
          </cell>
          <cell r="T2804" t="str">
            <v>CDD</v>
          </cell>
          <cell r="U2804" t="str">
            <v>Contractuel</v>
          </cell>
          <cell r="V2804">
            <v>45702</v>
          </cell>
          <cell r="W2804">
            <v>45747</v>
          </cell>
          <cell r="Z2804">
            <v>45702</v>
          </cell>
          <cell r="AA2804">
            <v>2</v>
          </cell>
          <cell r="AB2804">
            <v>2025</v>
          </cell>
          <cell r="AC2804">
            <v>2029</v>
          </cell>
          <cell r="AD2804">
            <v>6.1111111111111109E-2</v>
          </cell>
          <cell r="AE2804" t="str">
            <v>&lt; 1</v>
          </cell>
          <cell r="AF2804">
            <v>37461</v>
          </cell>
          <cell r="AG2804">
            <v>22.632876712328766</v>
          </cell>
          <cell r="AH2804" t="str">
            <v>&lt; 25</v>
          </cell>
          <cell r="AK2804" t="str">
            <v>14369520</v>
          </cell>
          <cell r="AL2804">
            <v>44293</v>
          </cell>
          <cell r="AM2804" t="str">
            <v>FEMME</v>
          </cell>
          <cell r="AN2804" t="str">
            <v>Célibataire</v>
          </cell>
          <cell r="AP2804" t="str">
            <v>BAC+Formation En comptabilité D'entreprise</v>
          </cell>
          <cell r="AQ2804">
            <v>3</v>
          </cell>
          <cell r="AR2804">
            <v>1</v>
          </cell>
          <cell r="AS2804">
            <v>46067.25</v>
          </cell>
          <cell r="AT2804" t="str">
            <v>Horaire</v>
          </cell>
          <cell r="AU2804">
            <v>4.1150000000000002</v>
          </cell>
          <cell r="AV2804">
            <v>12</v>
          </cell>
          <cell r="AW2804">
            <v>11500</v>
          </cell>
          <cell r="AX2804" t="str">
            <v>00133143364</v>
          </cell>
          <cell r="AY2804">
            <v>62</v>
          </cell>
          <cell r="AZ2804" t="str">
            <v>UIB</v>
          </cell>
          <cell r="BA2804" t="str">
            <v>12115000013314336462</v>
          </cell>
          <cell r="BB2804">
            <v>20</v>
          </cell>
          <cell r="BC2804" t="str">
            <v>CITE KHALED IBN WALID</v>
          </cell>
          <cell r="BD2804" t="str">
            <v>MANOUBA</v>
          </cell>
          <cell r="BG2804">
            <v>96171998</v>
          </cell>
          <cell r="BK2804" t="str">
            <v>B-CR3</v>
          </cell>
          <cell r="BL2804" t="str">
            <v>1.3</v>
          </cell>
          <cell r="BT2804">
            <v>866</v>
          </cell>
          <cell r="BU2804" t="str">
            <v>si</v>
          </cell>
        </row>
        <row r="2805">
          <cell r="B2805">
            <v>2865</v>
          </cell>
          <cell r="C2805" t="str">
            <v>Madame</v>
          </cell>
          <cell r="D2805" t="str">
            <v>BARAKETI SABRINE</v>
          </cell>
          <cell r="E2805" t="str">
            <v>SAGE Tunisia</v>
          </cell>
          <cell r="F2805" t="str">
            <v>PRODUCTION</v>
          </cell>
          <cell r="G2805" t="str">
            <v>Couturière</v>
          </cell>
          <cell r="H2805" t="str">
            <v>CR3</v>
          </cell>
          <cell r="J2805" t="str">
            <v>A</v>
          </cell>
          <cell r="K2805" t="str">
            <v>DIRECTS</v>
          </cell>
          <cell r="L2805" t="str">
            <v>Variable cost at standard</v>
          </cell>
          <cell r="M2805" t="str">
            <v>OUVRIERE SPECIALISE</v>
          </cell>
          <cell r="N2805">
            <v>45705</v>
          </cell>
          <cell r="P2805">
            <v>25</v>
          </cell>
          <cell r="T2805" t="str">
            <v>CDD</v>
          </cell>
          <cell r="U2805" t="str">
            <v>Contractuel</v>
          </cell>
          <cell r="V2805">
            <v>45705</v>
          </cell>
          <cell r="W2805">
            <v>45747</v>
          </cell>
          <cell r="Z2805">
            <v>45705</v>
          </cell>
          <cell r="AA2805">
            <v>2</v>
          </cell>
          <cell r="AB2805">
            <v>2025</v>
          </cell>
          <cell r="AC2805">
            <v>2029</v>
          </cell>
          <cell r="AD2805">
            <v>5.2777777777777778E-2</v>
          </cell>
          <cell r="AE2805" t="str">
            <v>&lt; 1</v>
          </cell>
          <cell r="AF2805">
            <v>33053</v>
          </cell>
          <cell r="AG2805">
            <v>34.709589041095889</v>
          </cell>
          <cell r="AH2805" t="str">
            <v>&gt;25&lt; 35</v>
          </cell>
          <cell r="AI2805">
            <v>16915247</v>
          </cell>
          <cell r="AJ2805" t="str">
            <v>04</v>
          </cell>
          <cell r="AK2805" t="str">
            <v>07187249</v>
          </cell>
          <cell r="AL2805">
            <v>44844</v>
          </cell>
          <cell r="AM2805" t="str">
            <v>FEMME</v>
          </cell>
          <cell r="AN2805" t="str">
            <v>Célibataire</v>
          </cell>
          <cell r="AP2805" t="str">
            <v>BAC</v>
          </cell>
          <cell r="AQ2805">
            <v>3</v>
          </cell>
          <cell r="AR2805">
            <v>1</v>
          </cell>
          <cell r="AS2805">
            <v>46070.25</v>
          </cell>
          <cell r="AT2805" t="str">
            <v>Horaire</v>
          </cell>
          <cell r="AU2805">
            <v>3.9529999999999998</v>
          </cell>
          <cell r="AV2805">
            <v>17</v>
          </cell>
          <cell r="AW2805" t="str">
            <v>00100</v>
          </cell>
          <cell r="AX2805" t="str">
            <v>00002062159</v>
          </cell>
          <cell r="AY2805">
            <v>80</v>
          </cell>
          <cell r="AZ2805" t="str">
            <v>LA POSTE</v>
          </cell>
          <cell r="BA2805" t="str">
            <v>17001000000206215980</v>
          </cell>
          <cell r="BB2805">
            <v>20</v>
          </cell>
          <cell r="BC2805" t="str">
            <v>CITE ROMENA  NOUVELLE MEDINA</v>
          </cell>
          <cell r="BD2805" t="str">
            <v>MANOUBA</v>
          </cell>
          <cell r="BG2805">
            <v>52771782</v>
          </cell>
          <cell r="BH2805">
            <v>52797713</v>
          </cell>
          <cell r="BK2805" t="str">
            <v>A-CR3</v>
          </cell>
          <cell r="BL2805" t="str">
            <v>1.1</v>
          </cell>
          <cell r="BU2805" t="str">
            <v>si</v>
          </cell>
        </row>
        <row r="2806">
          <cell r="B2806">
            <v>2866</v>
          </cell>
          <cell r="C2806" t="str">
            <v>Madame</v>
          </cell>
          <cell r="D2806" t="str">
            <v>BNAHMED JIHENE</v>
          </cell>
          <cell r="E2806" t="str">
            <v>SAGE Tunisia</v>
          </cell>
          <cell r="F2806" t="str">
            <v>PRODUCTION</v>
          </cell>
          <cell r="G2806" t="str">
            <v>Couturière</v>
          </cell>
          <cell r="H2806" t="str">
            <v>CR3</v>
          </cell>
          <cell r="J2806" t="str">
            <v>A</v>
          </cell>
          <cell r="K2806" t="str">
            <v>DIRECTS</v>
          </cell>
          <cell r="L2806" t="str">
            <v>Variable cost at standard</v>
          </cell>
          <cell r="M2806" t="str">
            <v>OUVRIERE SPECIALISE</v>
          </cell>
          <cell r="N2806">
            <v>45705</v>
          </cell>
          <cell r="P2806">
            <v>25</v>
          </cell>
          <cell r="T2806" t="str">
            <v>CDD</v>
          </cell>
          <cell r="U2806" t="str">
            <v>Contractuel</v>
          </cell>
          <cell r="V2806">
            <v>45705</v>
          </cell>
          <cell r="W2806">
            <v>45747</v>
          </cell>
          <cell r="Z2806">
            <v>45705</v>
          </cell>
          <cell r="AA2806">
            <v>2</v>
          </cell>
          <cell r="AB2806">
            <v>2025</v>
          </cell>
          <cell r="AC2806">
            <v>2029</v>
          </cell>
          <cell r="AD2806">
            <v>5.2777777777777778E-2</v>
          </cell>
          <cell r="AE2806" t="str">
            <v>&lt; 1</v>
          </cell>
          <cell r="AF2806">
            <v>32326</v>
          </cell>
          <cell r="AG2806">
            <v>36.701369863013696</v>
          </cell>
          <cell r="AH2806" t="str">
            <v>&gt;35&lt; 45</v>
          </cell>
          <cell r="AI2806">
            <v>16087157</v>
          </cell>
          <cell r="AJ2806" t="str">
            <v>00</v>
          </cell>
          <cell r="AK2806" t="str">
            <v>09752928</v>
          </cell>
          <cell r="AL2806">
            <v>43124</v>
          </cell>
          <cell r="AM2806" t="str">
            <v>FEMME</v>
          </cell>
          <cell r="AN2806" t="str">
            <v>Célibataire</v>
          </cell>
          <cell r="AP2806" t="str">
            <v>8 éme Année</v>
          </cell>
          <cell r="AQ2806">
            <v>3</v>
          </cell>
          <cell r="AR2806">
            <v>1</v>
          </cell>
          <cell r="AS2806">
            <v>46070.25</v>
          </cell>
          <cell r="AT2806" t="str">
            <v>Horaire</v>
          </cell>
          <cell r="AU2806">
            <v>3.9529999999999998</v>
          </cell>
          <cell r="AV2806">
            <v>25</v>
          </cell>
          <cell r="AW2806" t="str">
            <v>09800</v>
          </cell>
          <cell r="AX2806" t="str">
            <v>00001248421</v>
          </cell>
          <cell r="AY2806">
            <v>62</v>
          </cell>
          <cell r="AZ2806" t="str">
            <v>ZITOUNA BANK</v>
          </cell>
          <cell r="BA2806" t="str">
            <v>25098000000124842162</v>
          </cell>
          <cell r="BB2806">
            <v>20</v>
          </cell>
          <cell r="BC2806" t="str">
            <v>ZAHROUNI</v>
          </cell>
          <cell r="BD2806" t="str">
            <v>TUNIS</v>
          </cell>
          <cell r="BG2806">
            <v>21054523</v>
          </cell>
          <cell r="BK2806" t="str">
            <v>A-CR3</v>
          </cell>
          <cell r="BL2806" t="str">
            <v>1.1</v>
          </cell>
          <cell r="BU2806" t="str">
            <v>si</v>
          </cell>
        </row>
        <row r="2807">
          <cell r="B2807">
            <v>2867</v>
          </cell>
          <cell r="C2807" t="str">
            <v>Madame</v>
          </cell>
          <cell r="D2807" t="str">
            <v>SAIDANI MAROUA</v>
          </cell>
          <cell r="E2807" t="str">
            <v>SAGE Tunisia</v>
          </cell>
          <cell r="F2807" t="str">
            <v>PRODUCTION</v>
          </cell>
          <cell r="G2807" t="str">
            <v>Couturière</v>
          </cell>
          <cell r="H2807" t="str">
            <v>CR3</v>
          </cell>
          <cell r="J2807" t="str">
            <v>A</v>
          </cell>
          <cell r="K2807" t="str">
            <v>DIRECTS</v>
          </cell>
          <cell r="L2807" t="str">
            <v>Variable cost at standard</v>
          </cell>
          <cell r="M2807" t="str">
            <v>OUVRIERE SPECIALISE</v>
          </cell>
          <cell r="N2807">
            <v>45705</v>
          </cell>
          <cell r="P2807">
            <v>25</v>
          </cell>
          <cell r="T2807" t="str">
            <v>CDD</v>
          </cell>
          <cell r="U2807" t="str">
            <v>Contractuel</v>
          </cell>
          <cell r="V2807">
            <v>45705</v>
          </cell>
          <cell r="W2807">
            <v>45747</v>
          </cell>
          <cell r="Z2807">
            <v>45705</v>
          </cell>
          <cell r="AA2807">
            <v>2</v>
          </cell>
          <cell r="AB2807">
            <v>2025</v>
          </cell>
          <cell r="AC2807">
            <v>2029</v>
          </cell>
          <cell r="AD2807">
            <v>5.2777777777777778E-2</v>
          </cell>
          <cell r="AE2807" t="str">
            <v>&lt; 1</v>
          </cell>
          <cell r="AF2807">
            <v>33242</v>
          </cell>
          <cell r="AG2807">
            <v>34.19178082191781</v>
          </cell>
          <cell r="AH2807" t="str">
            <v>&gt;25&lt; 35</v>
          </cell>
          <cell r="AI2807">
            <v>16440561</v>
          </cell>
          <cell r="AJ2807" t="str">
            <v>01</v>
          </cell>
          <cell r="AK2807" t="str">
            <v>08965185</v>
          </cell>
          <cell r="AL2807">
            <v>39127</v>
          </cell>
          <cell r="AM2807" t="str">
            <v>FEMME</v>
          </cell>
          <cell r="AN2807" t="str">
            <v>Marié(e)</v>
          </cell>
          <cell r="AP2807" t="str">
            <v>8 éme Année+FORMATION COUTURE</v>
          </cell>
          <cell r="AQ2807">
            <v>3</v>
          </cell>
          <cell r="AR2807">
            <v>1</v>
          </cell>
          <cell r="AS2807">
            <v>46070.25</v>
          </cell>
          <cell r="AT2807" t="str">
            <v>Horaire</v>
          </cell>
          <cell r="AU2807">
            <v>3.9529999999999998</v>
          </cell>
          <cell r="AV2807" t="str">
            <v>04</v>
          </cell>
          <cell r="AW2807" t="str">
            <v>07115</v>
          </cell>
          <cell r="AX2807">
            <v>60088752977</v>
          </cell>
          <cell r="AY2807">
            <v>53</v>
          </cell>
          <cell r="AZ2807" t="str">
            <v>ATTIJARI BANK</v>
          </cell>
          <cell r="BA2807" t="str">
            <v>04071156008875297753</v>
          </cell>
          <cell r="BB2807">
            <v>20</v>
          </cell>
          <cell r="BC2807" t="str">
            <v>CITE ETADHAMEN</v>
          </cell>
          <cell r="BD2807" t="str">
            <v>TUNIS</v>
          </cell>
          <cell r="BG2807">
            <v>29595689</v>
          </cell>
          <cell r="BK2807" t="str">
            <v>A-CR3</v>
          </cell>
          <cell r="BL2807" t="str">
            <v>1.1</v>
          </cell>
          <cell r="BU2807" t="str">
            <v>si</v>
          </cell>
        </row>
        <row r="2808">
          <cell r="B2808">
            <v>2868</v>
          </cell>
          <cell r="C2808" t="str">
            <v>Madame</v>
          </cell>
          <cell r="D2808" t="str">
            <v>FAZII RIM</v>
          </cell>
          <cell r="E2808" t="str">
            <v>SAGE Tunisia</v>
          </cell>
          <cell r="F2808" t="str">
            <v>PRODUCTION</v>
          </cell>
          <cell r="G2808" t="str">
            <v>Couturière</v>
          </cell>
          <cell r="H2808" t="str">
            <v>CR3</v>
          </cell>
          <cell r="J2808" t="str">
            <v>A</v>
          </cell>
          <cell r="K2808" t="str">
            <v>DIRECTS</v>
          </cell>
          <cell r="L2808" t="str">
            <v>Variable cost at standard</v>
          </cell>
          <cell r="M2808" t="str">
            <v>OUVRIERE SPECIALISE</v>
          </cell>
          <cell r="N2808">
            <v>45705</v>
          </cell>
          <cell r="P2808">
            <v>25</v>
          </cell>
          <cell r="T2808" t="str">
            <v>CDD</v>
          </cell>
          <cell r="U2808" t="str">
            <v>Contractuel</v>
          </cell>
          <cell r="V2808">
            <v>45705</v>
          </cell>
          <cell r="W2808">
            <v>45747</v>
          </cell>
          <cell r="Z2808">
            <v>45705</v>
          </cell>
          <cell r="AA2808">
            <v>2</v>
          </cell>
          <cell r="AB2808">
            <v>2025</v>
          </cell>
          <cell r="AC2808">
            <v>2029</v>
          </cell>
          <cell r="AD2808">
            <v>5.2777777777777778E-2</v>
          </cell>
          <cell r="AE2808" t="str">
            <v>&lt; 1</v>
          </cell>
          <cell r="AF2808">
            <v>32236</v>
          </cell>
          <cell r="AG2808">
            <v>36.947945205479449</v>
          </cell>
          <cell r="AH2808" t="str">
            <v>&gt;35&lt; 45</v>
          </cell>
          <cell r="AI2808">
            <v>12668514</v>
          </cell>
          <cell r="AJ2808" t="str">
            <v>09</v>
          </cell>
          <cell r="AK2808" t="str">
            <v>09500703</v>
          </cell>
          <cell r="AL2808">
            <v>45680</v>
          </cell>
          <cell r="AM2808" t="str">
            <v>FEMME</v>
          </cell>
          <cell r="AN2808" t="str">
            <v>Marié(e)</v>
          </cell>
          <cell r="AO2808">
            <v>2</v>
          </cell>
          <cell r="AP2808" t="str">
            <v>7 éme Année</v>
          </cell>
          <cell r="AQ2808">
            <v>3</v>
          </cell>
          <cell r="AR2808">
            <v>1</v>
          </cell>
          <cell r="AS2808">
            <v>46070.25</v>
          </cell>
          <cell r="AT2808" t="str">
            <v>Horaire</v>
          </cell>
          <cell r="AU2808">
            <v>3.9529999999999998</v>
          </cell>
          <cell r="AV2808">
            <v>17</v>
          </cell>
          <cell r="AW2808" t="str">
            <v>00100</v>
          </cell>
          <cell r="AX2808" t="str">
            <v>00000969179</v>
          </cell>
          <cell r="AY2808">
            <v>32</v>
          </cell>
          <cell r="AZ2808" t="str">
            <v>LA POSTE</v>
          </cell>
          <cell r="BA2808" t="str">
            <v>17001000000096917932</v>
          </cell>
          <cell r="BB2808">
            <v>20</v>
          </cell>
          <cell r="BC2808" t="str">
            <v xml:space="preserve"> NOUVELLE MEDINA BEN AROUS</v>
          </cell>
          <cell r="BD2808" t="str">
            <v>BEN AROUS</v>
          </cell>
          <cell r="BG2808">
            <v>21895913</v>
          </cell>
          <cell r="BH2808">
            <v>20075396</v>
          </cell>
          <cell r="BK2808" t="str">
            <v>A-CR3</v>
          </cell>
          <cell r="BL2808" t="str">
            <v>1.1</v>
          </cell>
          <cell r="BU2808" t="str">
            <v>si</v>
          </cell>
        </row>
        <row r="2809">
          <cell r="B2809">
            <v>2869</v>
          </cell>
          <cell r="C2809" t="str">
            <v>Madame</v>
          </cell>
          <cell r="D2809" t="str">
            <v xml:space="preserve">BEN AIFA EMNA </v>
          </cell>
          <cell r="E2809" t="str">
            <v>SAGE Tunisia</v>
          </cell>
          <cell r="F2809" t="str">
            <v>PRODUCTION</v>
          </cell>
          <cell r="G2809" t="str">
            <v>Couturière</v>
          </cell>
          <cell r="H2809" t="str">
            <v>CR3</v>
          </cell>
          <cell r="J2809" t="str">
            <v>A</v>
          </cell>
          <cell r="K2809" t="str">
            <v>DIRECTS</v>
          </cell>
          <cell r="L2809" t="str">
            <v>Variable cost at standard</v>
          </cell>
          <cell r="M2809" t="str">
            <v>OUVRIERE SPECIALISE</v>
          </cell>
          <cell r="N2809">
            <v>45705</v>
          </cell>
          <cell r="P2809">
            <v>25</v>
          </cell>
          <cell r="T2809" t="str">
            <v>CDD</v>
          </cell>
          <cell r="U2809" t="str">
            <v>Contractuel</v>
          </cell>
          <cell r="V2809">
            <v>45705</v>
          </cell>
          <cell r="W2809">
            <v>45747</v>
          </cell>
          <cell r="Z2809">
            <v>45705</v>
          </cell>
          <cell r="AA2809">
            <v>2</v>
          </cell>
          <cell r="AB2809">
            <v>2025</v>
          </cell>
          <cell r="AC2809">
            <v>2029</v>
          </cell>
          <cell r="AD2809">
            <v>5.2777777777777778E-2</v>
          </cell>
          <cell r="AE2809" t="str">
            <v>&lt; 1</v>
          </cell>
          <cell r="AF2809">
            <v>37538</v>
          </cell>
          <cell r="AG2809">
            <v>22.421917808219177</v>
          </cell>
          <cell r="AH2809" t="str">
            <v>&lt; 25</v>
          </cell>
          <cell r="AI2809">
            <v>17282973</v>
          </cell>
          <cell r="AJ2809" t="str">
            <v>08</v>
          </cell>
          <cell r="AK2809" t="str">
            <v>11670012</v>
          </cell>
          <cell r="AL2809">
            <v>43651</v>
          </cell>
          <cell r="AM2809" t="str">
            <v>FEMME</v>
          </cell>
          <cell r="AN2809" t="str">
            <v>Marié(e)</v>
          </cell>
          <cell r="AO2809">
            <v>2</v>
          </cell>
          <cell r="AP2809" t="str">
            <v>7 éme Année</v>
          </cell>
          <cell r="AQ2809">
            <v>3</v>
          </cell>
          <cell r="AR2809">
            <v>1</v>
          </cell>
          <cell r="AS2809">
            <v>46070.25</v>
          </cell>
          <cell r="AT2809" t="str">
            <v>Horaire</v>
          </cell>
          <cell r="AU2809">
            <v>3.9529999999999998</v>
          </cell>
          <cell r="AV2809">
            <v>17</v>
          </cell>
          <cell r="AW2809" t="str">
            <v>00100</v>
          </cell>
          <cell r="AX2809" t="str">
            <v>00003334274</v>
          </cell>
          <cell r="AY2809" t="str">
            <v>06</v>
          </cell>
          <cell r="AZ2809" t="str">
            <v>LA POSTE</v>
          </cell>
          <cell r="BA2809" t="str">
            <v>17001000000333427406</v>
          </cell>
          <cell r="BB2809">
            <v>20</v>
          </cell>
          <cell r="BC2809" t="str">
            <v>JAYARA SIDI HASSINE</v>
          </cell>
          <cell r="BD2809" t="str">
            <v>TUNIS</v>
          </cell>
          <cell r="BG2809">
            <v>57150906</v>
          </cell>
          <cell r="BH2809">
            <v>20349873</v>
          </cell>
          <cell r="BK2809" t="str">
            <v>A-CR3</v>
          </cell>
          <cell r="BL2809" t="str">
            <v>1.1</v>
          </cell>
          <cell r="BU2809" t="str">
            <v>si</v>
          </cell>
        </row>
        <row r="2810">
          <cell r="B2810">
            <v>2870</v>
          </cell>
          <cell r="C2810" t="str">
            <v>Madame</v>
          </cell>
          <cell r="D2810" t="str">
            <v xml:space="preserve">CHEFI HANEN </v>
          </cell>
          <cell r="E2810" t="str">
            <v>SAGE Tunisia</v>
          </cell>
          <cell r="F2810" t="str">
            <v>PRODUCTION</v>
          </cell>
          <cell r="G2810" t="str">
            <v>Couturière</v>
          </cell>
          <cell r="H2810" t="str">
            <v>CR3</v>
          </cell>
          <cell r="J2810" t="str">
            <v>A</v>
          </cell>
          <cell r="K2810" t="str">
            <v>DIRECTS</v>
          </cell>
          <cell r="L2810" t="str">
            <v>Variable cost at standard</v>
          </cell>
          <cell r="M2810" t="str">
            <v>OUVRIERE SPECIALISE</v>
          </cell>
          <cell r="N2810">
            <v>45705</v>
          </cell>
          <cell r="P2810">
            <v>25</v>
          </cell>
          <cell r="T2810" t="str">
            <v>CDD</v>
          </cell>
          <cell r="U2810" t="str">
            <v>Contractuel</v>
          </cell>
          <cell r="V2810">
            <v>45705</v>
          </cell>
          <cell r="W2810">
            <v>45747</v>
          </cell>
          <cell r="Z2810">
            <v>45705</v>
          </cell>
          <cell r="AA2810">
            <v>2</v>
          </cell>
          <cell r="AB2810">
            <v>2025</v>
          </cell>
          <cell r="AC2810">
            <v>2029</v>
          </cell>
          <cell r="AD2810">
            <v>5.2777777777777778E-2</v>
          </cell>
          <cell r="AE2810" t="str">
            <v>&lt; 1</v>
          </cell>
          <cell r="AF2810">
            <v>31254</v>
          </cell>
          <cell r="AG2810">
            <v>39.638356164383559</v>
          </cell>
          <cell r="AH2810" t="str">
            <v>&gt;35&lt; 45</v>
          </cell>
          <cell r="AK2810" t="str">
            <v>07404606</v>
          </cell>
          <cell r="AL2810">
            <v>41265</v>
          </cell>
          <cell r="AM2810" t="str">
            <v>FEMME</v>
          </cell>
          <cell r="AN2810" t="str">
            <v>Marié(e)</v>
          </cell>
          <cell r="AO2810">
            <v>4</v>
          </cell>
          <cell r="AP2810" t="str">
            <v>3 éme Année</v>
          </cell>
          <cell r="AQ2810">
            <v>3</v>
          </cell>
          <cell r="AR2810">
            <v>1</v>
          </cell>
          <cell r="AS2810">
            <v>46070.25</v>
          </cell>
          <cell r="AT2810" t="str">
            <v>Horaire</v>
          </cell>
          <cell r="AU2810">
            <v>3.9529999999999998</v>
          </cell>
          <cell r="AV2810">
            <v>17</v>
          </cell>
          <cell r="AW2810" t="str">
            <v>00100</v>
          </cell>
          <cell r="AX2810" t="str">
            <v>00003548630</v>
          </cell>
          <cell r="AY2810">
            <v>48</v>
          </cell>
          <cell r="AZ2810" t="str">
            <v>LA POSTE</v>
          </cell>
          <cell r="BA2810" t="str">
            <v>17001000000354863048</v>
          </cell>
          <cell r="BB2810">
            <v>20</v>
          </cell>
          <cell r="BC2810" t="str">
            <v>SIDI ALI HATTAB MORNAGUIA</v>
          </cell>
          <cell r="BD2810" t="str">
            <v>MORNAGUIA</v>
          </cell>
          <cell r="BG2810">
            <v>92645990</v>
          </cell>
          <cell r="BK2810" t="str">
            <v>A-CR3</v>
          </cell>
          <cell r="BL2810" t="str">
            <v>1.1</v>
          </cell>
          <cell r="BU2810" t="str">
            <v>si</v>
          </cell>
        </row>
        <row r="2811">
          <cell r="B2811">
            <v>2871</v>
          </cell>
          <cell r="C2811" t="str">
            <v>Madame</v>
          </cell>
          <cell r="D2811" t="str">
            <v>ZEDINI AIDA</v>
          </cell>
          <cell r="E2811" t="str">
            <v>SAGE Tunisia</v>
          </cell>
          <cell r="F2811" t="str">
            <v>PRODUCTION</v>
          </cell>
          <cell r="G2811" t="str">
            <v>Couturière</v>
          </cell>
          <cell r="H2811" t="str">
            <v>CR3</v>
          </cell>
          <cell r="J2811" t="str">
            <v>A</v>
          </cell>
          <cell r="K2811" t="str">
            <v>DIRECTS</v>
          </cell>
          <cell r="L2811" t="str">
            <v>Variable cost at standard</v>
          </cell>
          <cell r="M2811" t="str">
            <v>OUVRIERE SPECIALISE</v>
          </cell>
          <cell r="N2811">
            <v>45705</v>
          </cell>
          <cell r="P2811">
            <v>25</v>
          </cell>
          <cell r="T2811" t="str">
            <v>CDD</v>
          </cell>
          <cell r="U2811" t="str">
            <v>Contractuel</v>
          </cell>
          <cell r="V2811">
            <v>45705</v>
          </cell>
          <cell r="W2811">
            <v>45747</v>
          </cell>
          <cell r="Z2811">
            <v>45705</v>
          </cell>
          <cell r="AA2811">
            <v>2</v>
          </cell>
          <cell r="AB2811">
            <v>2025</v>
          </cell>
          <cell r="AC2811">
            <v>2029</v>
          </cell>
          <cell r="AD2811">
            <v>5.2777777777777778E-2</v>
          </cell>
          <cell r="AE2811" t="str">
            <v>&lt; 1</v>
          </cell>
          <cell r="AF2811">
            <v>30565</v>
          </cell>
          <cell r="AG2811">
            <v>41.526027397260272</v>
          </cell>
          <cell r="AH2811" t="str">
            <v>&gt;35&lt; 45</v>
          </cell>
          <cell r="AI2811">
            <v>12629055</v>
          </cell>
          <cell r="AJ2811" t="str">
            <v>06</v>
          </cell>
          <cell r="AK2811" t="str">
            <v>07384259</v>
          </cell>
          <cell r="AL2811">
            <v>37574</v>
          </cell>
          <cell r="AM2811" t="str">
            <v>FEMME</v>
          </cell>
          <cell r="AN2811" t="str">
            <v>Marié(e)</v>
          </cell>
          <cell r="AO2811">
            <v>3</v>
          </cell>
          <cell r="AP2811" t="str">
            <v>7 éme Année</v>
          </cell>
          <cell r="AQ2811">
            <v>3</v>
          </cell>
          <cell r="AR2811">
            <v>1</v>
          </cell>
          <cell r="AS2811">
            <v>46070.25</v>
          </cell>
          <cell r="AT2811" t="str">
            <v>Horaire</v>
          </cell>
          <cell r="AU2811">
            <v>3.9529999999999998</v>
          </cell>
          <cell r="AV2811">
            <v>12</v>
          </cell>
          <cell r="AW2811" t="str">
            <v>05500</v>
          </cell>
          <cell r="AX2811" t="str">
            <v>00002463701</v>
          </cell>
          <cell r="AY2811">
            <v>52</v>
          </cell>
          <cell r="AZ2811" t="str">
            <v>UIB</v>
          </cell>
          <cell r="BA2811" t="str">
            <v>12055000000246370152</v>
          </cell>
          <cell r="BB2811">
            <v>20</v>
          </cell>
          <cell r="BC2811" t="str">
            <v>MORNAGUIA</v>
          </cell>
          <cell r="BD2811" t="str">
            <v>MANOUBA</v>
          </cell>
          <cell r="BG2811">
            <v>52488213</v>
          </cell>
          <cell r="BH2811">
            <v>27971684</v>
          </cell>
          <cell r="BK2811" t="str">
            <v>A-CR3</v>
          </cell>
          <cell r="BL2811" t="str">
            <v>1.1</v>
          </cell>
          <cell r="BU2811" t="str">
            <v>si</v>
          </cell>
        </row>
        <row r="2812">
          <cell r="B2812">
            <v>2872</v>
          </cell>
          <cell r="C2812" t="str">
            <v>Madame</v>
          </cell>
          <cell r="D2812" t="str">
            <v>DRIDI LAMIA</v>
          </cell>
          <cell r="E2812" t="str">
            <v>SAGE Tunisia</v>
          </cell>
          <cell r="F2812" t="str">
            <v>PRODUCTION</v>
          </cell>
          <cell r="G2812" t="str">
            <v>Couturière</v>
          </cell>
          <cell r="H2812" t="str">
            <v>CR3</v>
          </cell>
          <cell r="J2812" t="str">
            <v>A</v>
          </cell>
          <cell r="K2812" t="str">
            <v>DIRECTS</v>
          </cell>
          <cell r="L2812" t="str">
            <v>Variable cost at standard</v>
          </cell>
          <cell r="M2812" t="str">
            <v>OUVRIERE SPECIALISE</v>
          </cell>
          <cell r="N2812">
            <v>45705</v>
          </cell>
          <cell r="P2812">
            <v>25</v>
          </cell>
          <cell r="T2812" t="str">
            <v>CDD</v>
          </cell>
          <cell r="U2812" t="str">
            <v>Contractuel</v>
          </cell>
          <cell r="V2812">
            <v>45705</v>
          </cell>
          <cell r="W2812">
            <v>45747</v>
          </cell>
          <cell r="Z2812">
            <v>45705</v>
          </cell>
          <cell r="AA2812">
            <v>2</v>
          </cell>
          <cell r="AB2812">
            <v>2025</v>
          </cell>
          <cell r="AC2812">
            <v>2029</v>
          </cell>
          <cell r="AD2812">
            <v>5.2777777777777778E-2</v>
          </cell>
          <cell r="AE2812" t="str">
            <v>&lt; 1</v>
          </cell>
          <cell r="AF2812">
            <v>27909</v>
          </cell>
          <cell r="AG2812">
            <v>48.802739726027397</v>
          </cell>
          <cell r="AH2812" t="str">
            <v>&gt;45&lt; 55</v>
          </cell>
          <cell r="AI2812">
            <v>11846795</v>
          </cell>
          <cell r="AJ2812" t="str">
            <v>02</v>
          </cell>
          <cell r="AK2812" t="str">
            <v>04670667</v>
          </cell>
          <cell r="AL2812">
            <v>43902</v>
          </cell>
          <cell r="AM2812" t="str">
            <v>FEMME</v>
          </cell>
          <cell r="AN2812" t="str">
            <v>Divorcée</v>
          </cell>
          <cell r="AO2812">
            <v>1</v>
          </cell>
          <cell r="AP2812" t="str">
            <v>2 éme Année</v>
          </cell>
          <cell r="AQ2812">
            <v>3</v>
          </cell>
          <cell r="AR2812">
            <v>1</v>
          </cell>
          <cell r="AS2812">
            <v>46070.25</v>
          </cell>
          <cell r="AT2812" t="str">
            <v>Horaire</v>
          </cell>
          <cell r="AU2812">
            <v>3.9529999999999998</v>
          </cell>
          <cell r="AV2812" t="str">
            <v>05</v>
          </cell>
          <cell r="AW2812" t="str">
            <v>04600</v>
          </cell>
          <cell r="AX2812" t="str">
            <v>01145012569</v>
          </cell>
          <cell r="AY2812">
            <v>20</v>
          </cell>
          <cell r="AZ2812" t="str">
            <v>BT</v>
          </cell>
          <cell r="BA2812" t="str">
            <v>05046000114501256920</v>
          </cell>
          <cell r="BB2812">
            <v>20</v>
          </cell>
          <cell r="BC2812" t="str">
            <v>SIJOUMI SIDI HASSINE</v>
          </cell>
          <cell r="BD2812" t="str">
            <v>TUNIS</v>
          </cell>
          <cell r="BG2812">
            <v>56557044</v>
          </cell>
          <cell r="BK2812" t="str">
            <v>A-CR3</v>
          </cell>
          <cell r="BL2812" t="str">
            <v>1.1</v>
          </cell>
          <cell r="BU2812" t="str">
            <v>si</v>
          </cell>
        </row>
        <row r="2813">
          <cell r="B2813">
            <v>2873</v>
          </cell>
          <cell r="C2813" t="str">
            <v>Madame</v>
          </cell>
          <cell r="D2813" t="str">
            <v>OUESLATI SONIA</v>
          </cell>
          <cell r="E2813" t="str">
            <v>SAGE Tunisia</v>
          </cell>
          <cell r="F2813" t="str">
            <v>PRODUCTION</v>
          </cell>
          <cell r="G2813" t="str">
            <v>Couturière</v>
          </cell>
          <cell r="H2813" t="str">
            <v>CR3</v>
          </cell>
          <cell r="J2813" t="str">
            <v>A</v>
          </cell>
          <cell r="K2813" t="str">
            <v>DIRECTS</v>
          </cell>
          <cell r="L2813" t="str">
            <v>Variable cost at standard</v>
          </cell>
          <cell r="M2813" t="str">
            <v>OUVRIERE SPECIALISE</v>
          </cell>
          <cell r="N2813">
            <v>45705</v>
          </cell>
          <cell r="P2813">
            <v>25</v>
          </cell>
          <cell r="T2813" t="str">
            <v>CDD</v>
          </cell>
          <cell r="U2813" t="str">
            <v>Contractuel</v>
          </cell>
          <cell r="V2813">
            <v>45705</v>
          </cell>
          <cell r="W2813">
            <v>45747</v>
          </cell>
          <cell r="Z2813">
            <v>45705</v>
          </cell>
          <cell r="AA2813">
            <v>2</v>
          </cell>
          <cell r="AB2813">
            <v>2025</v>
          </cell>
          <cell r="AC2813">
            <v>2029</v>
          </cell>
          <cell r="AD2813">
            <v>5.2777777777777778E-2</v>
          </cell>
          <cell r="AE2813" t="str">
            <v>&lt; 1</v>
          </cell>
          <cell r="AF2813">
            <v>28572</v>
          </cell>
          <cell r="AG2813">
            <v>46.986301369863014</v>
          </cell>
          <cell r="AH2813" t="str">
            <v>&gt;45&lt; 55</v>
          </cell>
          <cell r="AI2813">
            <v>12154953</v>
          </cell>
          <cell r="AJ2813" t="str">
            <v>08</v>
          </cell>
          <cell r="AK2813" t="str">
            <v>07317351</v>
          </cell>
          <cell r="AL2813">
            <v>39990</v>
          </cell>
          <cell r="AM2813" t="str">
            <v>FEMME</v>
          </cell>
          <cell r="AN2813" t="str">
            <v>Marié(e)</v>
          </cell>
          <cell r="AO2813">
            <v>3</v>
          </cell>
          <cell r="AP2813" t="str">
            <v>6 éme Année</v>
          </cell>
          <cell r="AQ2813">
            <v>3</v>
          </cell>
          <cell r="AR2813">
            <v>1</v>
          </cell>
          <cell r="AS2813">
            <v>46070.25</v>
          </cell>
          <cell r="AT2813" t="str">
            <v>Horaire</v>
          </cell>
          <cell r="AU2813">
            <v>3.9529999999999998</v>
          </cell>
          <cell r="BA2813" t="str">
            <v/>
          </cell>
          <cell r="BB2813">
            <v>0</v>
          </cell>
          <cell r="BC2813" t="str">
            <v>SIDI HASSINE</v>
          </cell>
          <cell r="BD2813" t="str">
            <v>TUNIS</v>
          </cell>
          <cell r="BG2813">
            <v>95223816</v>
          </cell>
          <cell r="BK2813" t="str">
            <v>A-CR3</v>
          </cell>
          <cell r="BL2813" t="str">
            <v>1.1</v>
          </cell>
          <cell r="BU2813" t="str">
            <v>si</v>
          </cell>
        </row>
        <row r="2814">
          <cell r="B2814">
            <v>2874</v>
          </cell>
          <cell r="C2814" t="str">
            <v>Madame</v>
          </cell>
          <cell r="D2814" t="str">
            <v>BEN IBRAHIM HALIMA</v>
          </cell>
          <cell r="E2814" t="str">
            <v>SAGE Tunisia</v>
          </cell>
          <cell r="F2814" t="str">
            <v>PRODUCTION</v>
          </cell>
          <cell r="G2814" t="str">
            <v>Couturière</v>
          </cell>
          <cell r="H2814" t="str">
            <v>CR3</v>
          </cell>
          <cell r="J2814" t="str">
            <v>A</v>
          </cell>
          <cell r="K2814" t="str">
            <v>DIRECTS</v>
          </cell>
          <cell r="L2814" t="str">
            <v>Variable cost at standard</v>
          </cell>
          <cell r="M2814" t="str">
            <v>OUVRIERE SPECIALISE</v>
          </cell>
          <cell r="N2814">
            <v>45705</v>
          </cell>
          <cell r="P2814">
            <v>25</v>
          </cell>
          <cell r="T2814" t="str">
            <v>CDD</v>
          </cell>
          <cell r="U2814" t="str">
            <v>Contractuel</v>
          </cell>
          <cell r="V2814">
            <v>45705</v>
          </cell>
          <cell r="W2814">
            <v>45747</v>
          </cell>
          <cell r="Z2814">
            <v>45705</v>
          </cell>
          <cell r="AA2814">
            <v>2</v>
          </cell>
          <cell r="AB2814">
            <v>2025</v>
          </cell>
          <cell r="AC2814">
            <v>2029</v>
          </cell>
          <cell r="AD2814">
            <v>5.2777777777777778E-2</v>
          </cell>
          <cell r="AE2814" t="str">
            <v>&lt; 1</v>
          </cell>
          <cell r="AF2814">
            <v>27730</v>
          </cell>
          <cell r="AG2814">
            <v>49.293150684931504</v>
          </cell>
          <cell r="AH2814" t="str">
            <v>&gt;45&lt; 55</v>
          </cell>
          <cell r="AK2814" t="str">
            <v>07293252</v>
          </cell>
          <cell r="AL2814">
            <v>42521</v>
          </cell>
          <cell r="AM2814" t="str">
            <v>FEMME</v>
          </cell>
          <cell r="AN2814" t="str">
            <v>Marié(e)</v>
          </cell>
          <cell r="AO2814">
            <v>4</v>
          </cell>
          <cell r="AP2814" t="str">
            <v>1 ère Année</v>
          </cell>
          <cell r="AQ2814">
            <v>3</v>
          </cell>
          <cell r="AR2814">
            <v>1</v>
          </cell>
          <cell r="AS2814">
            <v>46070.25</v>
          </cell>
          <cell r="AT2814" t="str">
            <v>Horaire</v>
          </cell>
          <cell r="AU2814">
            <v>3.9529999999999998</v>
          </cell>
          <cell r="AV2814">
            <v>12</v>
          </cell>
          <cell r="AW2814" t="str">
            <v>03800</v>
          </cell>
          <cell r="AX2814" t="str">
            <v>00131332729</v>
          </cell>
          <cell r="AY2814">
            <v>37</v>
          </cell>
          <cell r="AZ2814" t="str">
            <v>UIB</v>
          </cell>
          <cell r="BA2814" t="str">
            <v>12038000013133272937</v>
          </cell>
          <cell r="BB2814">
            <v>20</v>
          </cell>
          <cell r="BC2814" t="str">
            <v>GHDIR EL GOLLA HRAIRIA</v>
          </cell>
          <cell r="BD2814" t="str">
            <v>TUNIS</v>
          </cell>
          <cell r="BG2814">
            <v>97419949</v>
          </cell>
          <cell r="BK2814" t="str">
            <v>A-CR3</v>
          </cell>
          <cell r="BL2814" t="str">
            <v>1.1</v>
          </cell>
          <cell r="BU2814" t="str">
            <v>si</v>
          </cell>
        </row>
        <row r="2815">
          <cell r="B2815">
            <v>2875</v>
          </cell>
          <cell r="C2815" t="str">
            <v>Madame</v>
          </cell>
          <cell r="D2815" t="str">
            <v>LAABIDI FAOUZIA</v>
          </cell>
          <cell r="E2815" t="str">
            <v>SAGE Tunisia</v>
          </cell>
          <cell r="F2815" t="str">
            <v>PRODUCTION</v>
          </cell>
          <cell r="G2815" t="str">
            <v>Couturière</v>
          </cell>
          <cell r="H2815" t="str">
            <v>CR3</v>
          </cell>
          <cell r="J2815" t="str">
            <v>A</v>
          </cell>
          <cell r="K2815" t="str">
            <v>DIRECTS</v>
          </cell>
          <cell r="L2815" t="str">
            <v>Variable cost at standard</v>
          </cell>
          <cell r="M2815" t="str">
            <v>OUVRIERE SPECIALISE</v>
          </cell>
          <cell r="N2815">
            <v>45705</v>
          </cell>
          <cell r="P2815">
            <v>25</v>
          </cell>
          <cell r="T2815" t="str">
            <v>CDD</v>
          </cell>
          <cell r="U2815" t="str">
            <v>Contractuel</v>
          </cell>
          <cell r="V2815">
            <v>45705</v>
          </cell>
          <cell r="W2815">
            <v>45747</v>
          </cell>
          <cell r="Z2815">
            <v>45705</v>
          </cell>
          <cell r="AA2815">
            <v>2</v>
          </cell>
          <cell r="AB2815">
            <v>2025</v>
          </cell>
          <cell r="AC2815">
            <v>2029</v>
          </cell>
          <cell r="AD2815">
            <v>5.2777777777777778E-2</v>
          </cell>
          <cell r="AE2815" t="str">
            <v>&lt; 1</v>
          </cell>
          <cell r="AF2815">
            <v>26209</v>
          </cell>
          <cell r="AG2815">
            <v>53.460273972602742</v>
          </cell>
          <cell r="AH2815" t="str">
            <v>&gt;45&lt; 55</v>
          </cell>
          <cell r="AI2815">
            <v>12872373</v>
          </cell>
          <cell r="AJ2815" t="str">
            <v>07</v>
          </cell>
          <cell r="AK2815" t="str">
            <v>04776786</v>
          </cell>
          <cell r="AL2815">
            <v>41928</v>
          </cell>
          <cell r="AM2815" t="str">
            <v>FEMME</v>
          </cell>
          <cell r="AN2815" t="str">
            <v>Célibataire</v>
          </cell>
          <cell r="AP2815" t="str">
            <v>6 éme Année</v>
          </cell>
          <cell r="AQ2815">
            <v>3</v>
          </cell>
          <cell r="AR2815">
            <v>1</v>
          </cell>
          <cell r="AS2815">
            <v>46070.25</v>
          </cell>
          <cell r="AT2815" t="str">
            <v>Horaire</v>
          </cell>
          <cell r="AU2815">
            <v>3.9529999999999998</v>
          </cell>
          <cell r="AV2815" t="str">
            <v>07</v>
          </cell>
          <cell r="AW2815">
            <v>50300</v>
          </cell>
          <cell r="AX2815">
            <v>73105596830</v>
          </cell>
          <cell r="AY2815">
            <v>12</v>
          </cell>
          <cell r="AZ2815" t="str">
            <v>AMEN BANK</v>
          </cell>
          <cell r="BA2815" t="str">
            <v>07503007310559683012</v>
          </cell>
          <cell r="BB2815">
            <v>20</v>
          </cell>
          <cell r="BC2815" t="str">
            <v>KHAZNADAR BARDO</v>
          </cell>
          <cell r="BD2815" t="str">
            <v>TUNIS</v>
          </cell>
          <cell r="BG2815">
            <v>94201378</v>
          </cell>
          <cell r="BK2815" t="str">
            <v>A-CR3</v>
          </cell>
          <cell r="BL2815" t="str">
            <v>1.1</v>
          </cell>
          <cell r="BU2815" t="str">
            <v>si</v>
          </cell>
        </row>
        <row r="2816">
          <cell r="B2816">
            <v>2876</v>
          </cell>
          <cell r="C2816" t="str">
            <v>Madame</v>
          </cell>
          <cell r="D2816" t="str">
            <v xml:space="preserve">CHANOUFI FATIMA </v>
          </cell>
          <cell r="E2816" t="str">
            <v>SAGE Tunisia</v>
          </cell>
          <cell r="F2816" t="str">
            <v>PRODUCTION</v>
          </cell>
          <cell r="G2816" t="str">
            <v>Couturière</v>
          </cell>
          <cell r="H2816" t="str">
            <v>CR3</v>
          </cell>
          <cell r="J2816" t="str">
            <v>A</v>
          </cell>
          <cell r="K2816" t="str">
            <v>DIRECTS</v>
          </cell>
          <cell r="L2816" t="str">
            <v>Variable cost at standard</v>
          </cell>
          <cell r="M2816" t="str">
            <v>OUVRIERE SPECIALISE</v>
          </cell>
          <cell r="N2816">
            <v>45705</v>
          </cell>
          <cell r="P2816">
            <v>25</v>
          </cell>
          <cell r="T2816" t="str">
            <v>CDD</v>
          </cell>
          <cell r="U2816" t="str">
            <v>Contractuel</v>
          </cell>
          <cell r="V2816">
            <v>45705</v>
          </cell>
          <cell r="W2816">
            <v>45747</v>
          </cell>
          <cell r="Z2816">
            <v>45705</v>
          </cell>
          <cell r="AA2816">
            <v>2</v>
          </cell>
          <cell r="AB2816">
            <v>2025</v>
          </cell>
          <cell r="AC2816">
            <v>2029</v>
          </cell>
          <cell r="AD2816">
            <v>5.2777777777777778E-2</v>
          </cell>
          <cell r="AE2816" t="str">
            <v>&lt; 1</v>
          </cell>
          <cell r="AF2816">
            <v>26485</v>
          </cell>
          <cell r="AG2816">
            <v>52.704109589041096</v>
          </cell>
          <cell r="AH2816" t="str">
            <v>&gt;45&lt; 55</v>
          </cell>
          <cell r="AI2816">
            <v>11432198</v>
          </cell>
          <cell r="AJ2816" t="str">
            <v>04</v>
          </cell>
          <cell r="AK2816" t="str">
            <v>07256422</v>
          </cell>
          <cell r="AL2816">
            <v>42947</v>
          </cell>
          <cell r="AM2816" t="str">
            <v>FEMME</v>
          </cell>
          <cell r="AN2816" t="str">
            <v>Veuve</v>
          </cell>
          <cell r="AO2816">
            <v>3</v>
          </cell>
          <cell r="AP2816" t="str">
            <v>6 éme Année</v>
          </cell>
          <cell r="AQ2816">
            <v>3</v>
          </cell>
          <cell r="AR2816">
            <v>1</v>
          </cell>
          <cell r="AS2816">
            <v>46070.25</v>
          </cell>
          <cell r="AT2816" t="str">
            <v>Horaire</v>
          </cell>
          <cell r="AU2816">
            <v>3.9529999999999998</v>
          </cell>
          <cell r="AV2816">
            <v>17</v>
          </cell>
          <cell r="AW2816" t="str">
            <v>00100</v>
          </cell>
          <cell r="AX2816" t="str">
            <v>00002384045</v>
          </cell>
          <cell r="AY2816">
            <v>57</v>
          </cell>
          <cell r="AZ2816" t="str">
            <v>LA POSTE</v>
          </cell>
          <cell r="BA2816" t="str">
            <v>17001000000238404557</v>
          </cell>
          <cell r="BB2816">
            <v>20</v>
          </cell>
          <cell r="BC2816" t="str">
            <v xml:space="preserve">CITE HIDEYA JDAIDA </v>
          </cell>
          <cell r="BD2816" t="str">
            <v>MANOUBA</v>
          </cell>
          <cell r="BG2816">
            <v>54157606</v>
          </cell>
          <cell r="BH2816">
            <v>57036696</v>
          </cell>
          <cell r="BK2816" t="str">
            <v>A-CR3</v>
          </cell>
          <cell r="BL2816" t="str">
            <v>1.1</v>
          </cell>
          <cell r="BU2816" t="str">
            <v>si</v>
          </cell>
        </row>
        <row r="2817">
          <cell r="B2817">
            <v>2877</v>
          </cell>
          <cell r="C2817" t="str">
            <v>Madame</v>
          </cell>
          <cell r="D2817" t="str">
            <v>BEN ABDALLAH FARAH</v>
          </cell>
          <cell r="E2817" t="str">
            <v>SAGE Tunisia</v>
          </cell>
          <cell r="F2817" t="str">
            <v>PRODUCTION</v>
          </cell>
          <cell r="G2817" t="str">
            <v>Alimentatrice</v>
          </cell>
          <cell r="H2817" t="str">
            <v>CR3</v>
          </cell>
          <cell r="J2817" t="str">
            <v>B</v>
          </cell>
          <cell r="K2817" t="str">
            <v>DIRECTS</v>
          </cell>
          <cell r="L2817" t="str">
            <v>Variable cost at standard</v>
          </cell>
          <cell r="M2817" t="str">
            <v>OUVRIERE SPECIALISE</v>
          </cell>
          <cell r="N2817">
            <v>45703</v>
          </cell>
          <cell r="P2817">
            <v>25</v>
          </cell>
          <cell r="T2817" t="str">
            <v>CDD</v>
          </cell>
          <cell r="U2817" t="str">
            <v>Contractuel</v>
          </cell>
          <cell r="V2817">
            <v>45703</v>
          </cell>
          <cell r="W2817">
            <v>45747</v>
          </cell>
          <cell r="Z2817">
            <v>45703</v>
          </cell>
          <cell r="AA2817">
            <v>2</v>
          </cell>
          <cell r="AB2817">
            <v>2025</v>
          </cell>
          <cell r="AC2817">
            <v>2029</v>
          </cell>
          <cell r="AD2817">
            <v>5.8333333333333334E-2</v>
          </cell>
          <cell r="AE2817" t="str">
            <v>&lt; 1</v>
          </cell>
          <cell r="AF2817">
            <v>37377</v>
          </cell>
          <cell r="AG2817">
            <v>22.863013698630137</v>
          </cell>
          <cell r="AH2817" t="str">
            <v>&lt; 25</v>
          </cell>
          <cell r="AK2817" t="str">
            <v>14775784</v>
          </cell>
          <cell r="AL2817">
            <v>44800</v>
          </cell>
          <cell r="AM2817" t="str">
            <v>FEMME</v>
          </cell>
          <cell r="AN2817" t="str">
            <v>Célibataire</v>
          </cell>
          <cell r="AP2817" t="str">
            <v>BAC+BTP EN INFORMATIQUE DE GESTION</v>
          </cell>
          <cell r="AQ2817">
            <v>3</v>
          </cell>
          <cell r="AR2817">
            <v>1</v>
          </cell>
          <cell r="AS2817">
            <v>46068.25</v>
          </cell>
          <cell r="AT2817" t="str">
            <v>Horaire</v>
          </cell>
          <cell r="AU2817">
            <v>4.1150000000000002</v>
          </cell>
          <cell r="AV2817" t="str">
            <v>05</v>
          </cell>
          <cell r="AW2817" t="str">
            <v>02800</v>
          </cell>
          <cell r="AX2817" t="str">
            <v>00975022447</v>
          </cell>
          <cell r="AY2817" t="str">
            <v>01</v>
          </cell>
          <cell r="AZ2817" t="str">
            <v>BT</v>
          </cell>
          <cell r="BA2817" t="str">
            <v>05028000097502244701</v>
          </cell>
          <cell r="BB2817">
            <v>20</v>
          </cell>
          <cell r="BC2817" t="str">
            <v>CHEBAOU OUED ELIL</v>
          </cell>
          <cell r="BD2817" t="str">
            <v>MANOUBA</v>
          </cell>
          <cell r="BG2817">
            <v>25566737</v>
          </cell>
          <cell r="BK2817" t="str">
            <v>B-CR3</v>
          </cell>
          <cell r="BL2817" t="str">
            <v>1.3</v>
          </cell>
          <cell r="BT2817">
            <v>795</v>
          </cell>
          <cell r="BU2817" t="str">
            <v>si</v>
          </cell>
        </row>
        <row r="2818">
          <cell r="B2818">
            <v>2878</v>
          </cell>
          <cell r="C2818" t="str">
            <v>Monsieur</v>
          </cell>
          <cell r="D2818" t="str">
            <v>MANSOUR MOHAMED AYMEN</v>
          </cell>
          <cell r="E2818" t="str">
            <v>SAGE Tunisia</v>
          </cell>
          <cell r="F2818" t="str">
            <v>PRODUCTION</v>
          </cell>
          <cell r="G2818" t="str">
            <v>SUPERVISEUR DE PRODUCTION</v>
          </cell>
          <cell r="K2818" t="str">
            <v>CADRE</v>
          </cell>
          <cell r="L2818" t="str">
            <v>Variable cost at standard</v>
          </cell>
          <cell r="M2818" t="str">
            <v>SUPERVISEUR DE PRODUCTION</v>
          </cell>
          <cell r="N2818">
            <v>45703</v>
          </cell>
          <cell r="P2818" t="str">
            <v/>
          </cell>
          <cell r="T2818" t="str">
            <v>CDI</v>
          </cell>
          <cell r="U2818" t="str">
            <v>Titulaire</v>
          </cell>
          <cell r="V2818">
            <v>45703</v>
          </cell>
          <cell r="Z2818">
            <v>45703</v>
          </cell>
          <cell r="AA2818">
            <v>2</v>
          </cell>
          <cell r="AB2818">
            <v>2025</v>
          </cell>
          <cell r="AC2818">
            <v>2029</v>
          </cell>
          <cell r="AD2818">
            <v>5.8333333333333334E-2</v>
          </cell>
          <cell r="AE2818" t="str">
            <v>&lt; 1</v>
          </cell>
          <cell r="AF2818">
            <v>30273</v>
          </cell>
          <cell r="AG2818">
            <v>42.326027397260276</v>
          </cell>
          <cell r="AH2818" t="str">
            <v>&gt;35&lt; 45</v>
          </cell>
          <cell r="AI2818">
            <v>16024767</v>
          </cell>
          <cell r="AJ2818" t="str">
            <v>05</v>
          </cell>
          <cell r="AK2818" t="str">
            <v>06437992</v>
          </cell>
          <cell r="AL2818">
            <v>41556</v>
          </cell>
          <cell r="AM2818" t="str">
            <v>HOMME</v>
          </cell>
          <cell r="AN2818" t="str">
            <v>Marié</v>
          </cell>
          <cell r="AP2818" t="str">
            <v>BAC+Certificat En Gestion des entreprises</v>
          </cell>
          <cell r="AQ2818">
            <v>15</v>
          </cell>
          <cell r="AR2818">
            <v>1</v>
          </cell>
          <cell r="AS2818">
            <v>46068.25</v>
          </cell>
          <cell r="AT2818" t="str">
            <v>Mensuel</v>
          </cell>
          <cell r="AU2818">
            <v>2700</v>
          </cell>
          <cell r="AV2818">
            <v>11</v>
          </cell>
          <cell r="AW2818" t="str">
            <v>02100</v>
          </cell>
          <cell r="AX2818">
            <v>22707008788</v>
          </cell>
          <cell r="AY2818">
            <v>83</v>
          </cell>
          <cell r="AZ2818" t="str">
            <v>UBCI</v>
          </cell>
          <cell r="BA2818" t="str">
            <v>11021002270700878883</v>
          </cell>
          <cell r="BB2818">
            <v>20</v>
          </cell>
          <cell r="BC2818" t="str">
            <v>RUE IRRIHANE NABEUL</v>
          </cell>
          <cell r="BD2818" t="str">
            <v>NABEUL</v>
          </cell>
          <cell r="BG2818">
            <v>58369225</v>
          </cell>
          <cell r="BK2818" t="str">
            <v>CADRE</v>
          </cell>
          <cell r="BU2818" t="str">
            <v>si</v>
          </cell>
        </row>
        <row r="2819">
          <cell r="B2819">
            <v>2879</v>
          </cell>
          <cell r="C2819" t="str">
            <v>Madame</v>
          </cell>
          <cell r="D2819" t="str">
            <v>OUESLATI DALINDA</v>
          </cell>
          <cell r="E2819" t="str">
            <v>SAGE Tunisia</v>
          </cell>
          <cell r="F2819" t="str">
            <v>PRODUCTION</v>
          </cell>
          <cell r="G2819" t="str">
            <v>Couturière</v>
          </cell>
          <cell r="H2819" t="str">
            <v>CR3</v>
          </cell>
          <cell r="J2819" t="str">
            <v>A</v>
          </cell>
          <cell r="K2819" t="str">
            <v>DIRECTS</v>
          </cell>
          <cell r="L2819" t="str">
            <v>Variable cost at standard</v>
          </cell>
          <cell r="M2819" t="str">
            <v>OUVRIERE SPECIALISE</v>
          </cell>
          <cell r="N2819">
            <v>45705</v>
          </cell>
          <cell r="P2819">
            <v>25</v>
          </cell>
          <cell r="T2819" t="str">
            <v>CDD</v>
          </cell>
          <cell r="U2819" t="str">
            <v>Contractuel</v>
          </cell>
          <cell r="V2819">
            <v>45705</v>
          </cell>
          <cell r="W2819">
            <v>45747</v>
          </cell>
          <cell r="Z2819">
            <v>45705</v>
          </cell>
          <cell r="AA2819">
            <v>2</v>
          </cell>
          <cell r="AB2819">
            <v>2025</v>
          </cell>
          <cell r="AC2819">
            <v>2029</v>
          </cell>
          <cell r="AD2819">
            <v>5.2777777777777778E-2</v>
          </cell>
          <cell r="AE2819" t="str">
            <v>&lt; 1</v>
          </cell>
          <cell r="AF2819">
            <v>26842</v>
          </cell>
          <cell r="AG2819">
            <v>51.726027397260275</v>
          </cell>
          <cell r="AH2819" t="str">
            <v>&gt;45&lt; 55</v>
          </cell>
          <cell r="AI2819">
            <v>12288578</v>
          </cell>
          <cell r="AJ2819" t="str">
            <v>09</v>
          </cell>
          <cell r="AK2819" t="str">
            <v>04637180</v>
          </cell>
          <cell r="AL2819">
            <v>43209</v>
          </cell>
          <cell r="AM2819" t="str">
            <v>FEMME</v>
          </cell>
          <cell r="AN2819" t="str">
            <v>Marié(e)</v>
          </cell>
          <cell r="AP2819" t="str">
            <v>3 éme Année</v>
          </cell>
          <cell r="AQ2819">
            <v>3</v>
          </cell>
          <cell r="AR2819">
            <v>1</v>
          </cell>
          <cell r="AS2819">
            <v>46070.25</v>
          </cell>
          <cell r="AT2819" t="str">
            <v>Horaire</v>
          </cell>
          <cell r="AU2819">
            <v>3.9529999999999998</v>
          </cell>
          <cell r="AV2819">
            <v>17</v>
          </cell>
          <cell r="AW2819" t="str">
            <v>00100</v>
          </cell>
          <cell r="AX2819" t="str">
            <v>00003548589</v>
          </cell>
          <cell r="AY2819">
            <v>74</v>
          </cell>
          <cell r="AZ2819" t="str">
            <v>LA POSTE</v>
          </cell>
          <cell r="BA2819" t="str">
            <v>17001000000354858974</v>
          </cell>
          <cell r="BB2819">
            <v>20</v>
          </cell>
          <cell r="BC2819" t="str">
            <v>JAYARA SIDI HASSINE</v>
          </cell>
          <cell r="BD2819" t="str">
            <v>TUNIS</v>
          </cell>
          <cell r="BG2819">
            <v>53868851</v>
          </cell>
          <cell r="BK2819" t="str">
            <v>A-CR3</v>
          </cell>
          <cell r="BL2819" t="str">
            <v>1.1</v>
          </cell>
          <cell r="BU2819" t="str">
            <v>si</v>
          </cell>
        </row>
        <row r="2820">
          <cell r="B2820">
            <v>2880</v>
          </cell>
          <cell r="C2820" t="str">
            <v>Monsieur</v>
          </cell>
          <cell r="D2820" t="str">
            <v>CHAIBI ANIS</v>
          </cell>
          <cell r="E2820" t="str">
            <v>SAGE Tunisia</v>
          </cell>
          <cell r="F2820" t="str">
            <v>LOGISTIQUE</v>
          </cell>
          <cell r="G2820" t="str">
            <v>MANITENTIONNAIRE</v>
          </cell>
          <cell r="H2820" t="str">
            <v>LOGISTIQUE</v>
          </cell>
          <cell r="I2820" t="str">
            <v>ADEL</v>
          </cell>
          <cell r="K2820" t="str">
            <v>INDIRECTS</v>
          </cell>
          <cell r="L2820" t="str">
            <v>Variable cost at standard</v>
          </cell>
          <cell r="M2820" t="str">
            <v>OUVRIERE SPECIALISE</v>
          </cell>
          <cell r="N2820">
            <v>45706</v>
          </cell>
          <cell r="P2820">
            <v>25</v>
          </cell>
          <cell r="T2820" t="str">
            <v>CDD</v>
          </cell>
          <cell r="U2820" t="str">
            <v>Contractuel</v>
          </cell>
          <cell r="V2820">
            <v>45706</v>
          </cell>
          <cell r="W2820">
            <v>45747</v>
          </cell>
          <cell r="Z2820">
            <v>45706</v>
          </cell>
          <cell r="AA2820">
            <v>2</v>
          </cell>
          <cell r="AB2820">
            <v>2025</v>
          </cell>
          <cell r="AC2820">
            <v>2029</v>
          </cell>
          <cell r="AD2820">
            <v>0.05</v>
          </cell>
          <cell r="AE2820" t="str">
            <v>&lt; 1</v>
          </cell>
          <cell r="AF2820">
            <v>29645</v>
          </cell>
          <cell r="AG2820">
            <v>44.046575342465751</v>
          </cell>
          <cell r="AH2820" t="str">
            <v>&gt;35&lt; 45</v>
          </cell>
          <cell r="AK2820" t="str">
            <v>04703671</v>
          </cell>
          <cell r="AL2820">
            <v>40696</v>
          </cell>
          <cell r="AM2820" t="str">
            <v>HOMME</v>
          </cell>
          <cell r="AN2820" t="str">
            <v>Marié</v>
          </cell>
          <cell r="AP2820" t="str">
            <v>9 éme Année</v>
          </cell>
          <cell r="AQ2820">
            <v>3</v>
          </cell>
          <cell r="AR2820">
            <v>1</v>
          </cell>
          <cell r="AS2820">
            <v>46071.25</v>
          </cell>
          <cell r="AT2820" t="str">
            <v>Horaire</v>
          </cell>
          <cell r="AU2820">
            <v>4.0570000000000004</v>
          </cell>
          <cell r="AV2820">
            <v>17</v>
          </cell>
          <cell r="AW2820" t="str">
            <v>00100</v>
          </cell>
          <cell r="AX2820" t="str">
            <v>00001342548</v>
          </cell>
          <cell r="AY2820">
            <v>81</v>
          </cell>
          <cell r="AZ2820" t="str">
            <v>LA POSTE</v>
          </cell>
          <cell r="BA2820" t="str">
            <v>17001000000134254881</v>
          </cell>
          <cell r="BB2820">
            <v>20</v>
          </cell>
          <cell r="BC2820" t="str">
            <v>SIDI HASSINE SIJOUMI</v>
          </cell>
          <cell r="BD2820" t="str">
            <v>TUNIS</v>
          </cell>
          <cell r="BG2820">
            <v>56829831</v>
          </cell>
          <cell r="BK2820" t="str">
            <v>-LOGISTIQUE</v>
          </cell>
          <cell r="BL2820" t="str">
            <v>1.2</v>
          </cell>
          <cell r="BU2820" t="str">
            <v>si</v>
          </cell>
        </row>
        <row r="2821">
          <cell r="B2821">
            <v>2881</v>
          </cell>
          <cell r="C2821" t="str">
            <v>Madame</v>
          </cell>
          <cell r="D2821" t="str">
            <v>NASRALLI LEILA</v>
          </cell>
          <cell r="E2821" t="str">
            <v>SAGE Tunisia</v>
          </cell>
          <cell r="F2821" t="str">
            <v>PRODUCTION</v>
          </cell>
          <cell r="G2821" t="str">
            <v>Couturière</v>
          </cell>
          <cell r="H2821" t="str">
            <v>CR3</v>
          </cell>
          <cell r="J2821" t="str">
            <v>A</v>
          </cell>
          <cell r="K2821" t="str">
            <v>DIRECTS</v>
          </cell>
          <cell r="L2821" t="str">
            <v>Variable cost at standard</v>
          </cell>
          <cell r="M2821" t="str">
            <v>OUVRIERE SPECIALISE</v>
          </cell>
          <cell r="N2821">
            <v>45705</v>
          </cell>
          <cell r="P2821">
            <v>25</v>
          </cell>
          <cell r="T2821" t="str">
            <v>CDD</v>
          </cell>
          <cell r="U2821" t="str">
            <v>Contractuel</v>
          </cell>
          <cell r="V2821">
            <v>45705</v>
          </cell>
          <cell r="W2821">
            <v>45747</v>
          </cell>
          <cell r="Z2821">
            <v>45705</v>
          </cell>
          <cell r="AA2821">
            <v>2</v>
          </cell>
          <cell r="AB2821">
            <v>2025</v>
          </cell>
          <cell r="AC2821">
            <v>2029</v>
          </cell>
          <cell r="AD2821">
            <v>5.2777777777777778E-2</v>
          </cell>
          <cell r="AE2821" t="str">
            <v>&lt; 1</v>
          </cell>
          <cell r="AF2821">
            <v>28589</v>
          </cell>
          <cell r="AG2821">
            <v>46.939726027397263</v>
          </cell>
          <cell r="AH2821" t="str">
            <v>&gt;45&lt; 55</v>
          </cell>
          <cell r="AI2821">
            <v>11712881</v>
          </cell>
          <cell r="AJ2821" t="str">
            <v>01</v>
          </cell>
          <cell r="AK2821" t="str">
            <v>07281745</v>
          </cell>
          <cell r="AL2821">
            <v>43539</v>
          </cell>
          <cell r="AM2821" t="str">
            <v>FEMME</v>
          </cell>
          <cell r="AN2821" t="str">
            <v>Marié(e)</v>
          </cell>
          <cell r="AP2821" t="str">
            <v>3 éme Année</v>
          </cell>
          <cell r="AQ2821">
            <v>3</v>
          </cell>
          <cell r="AR2821">
            <v>1</v>
          </cell>
          <cell r="AS2821">
            <v>46070.25</v>
          </cell>
          <cell r="AT2821" t="str">
            <v>Horaire</v>
          </cell>
          <cell r="AU2821">
            <v>3.9529999999999998</v>
          </cell>
          <cell r="AV2821">
            <v>17</v>
          </cell>
          <cell r="AW2821" t="str">
            <v>00100</v>
          </cell>
          <cell r="AX2821" t="str">
            <v>00003497724</v>
          </cell>
          <cell r="AY2821">
            <v>88</v>
          </cell>
          <cell r="AZ2821" t="str">
            <v>LA POSTE</v>
          </cell>
          <cell r="BA2821" t="str">
            <v>17001000000349772488</v>
          </cell>
          <cell r="BB2821">
            <v>20</v>
          </cell>
          <cell r="BC2821" t="str">
            <v>JEDAIDA</v>
          </cell>
          <cell r="BD2821" t="str">
            <v>MANOUBA</v>
          </cell>
          <cell r="BG2821">
            <v>26940271</v>
          </cell>
          <cell r="BH2821">
            <v>29321860</v>
          </cell>
          <cell r="BK2821" t="str">
            <v>A-CR3</v>
          </cell>
          <cell r="BL2821" t="str">
            <v>1.1</v>
          </cell>
          <cell r="BU2821" t="str">
            <v>si</v>
          </cell>
        </row>
        <row r="2822">
          <cell r="B2822">
            <v>2882</v>
          </cell>
          <cell r="C2822" t="str">
            <v>Madame</v>
          </cell>
          <cell r="D2822" t="str">
            <v>BEN MOHAMED IBTISSEM</v>
          </cell>
          <cell r="E2822" t="str">
            <v>SAGE Tunisia</v>
          </cell>
          <cell r="F2822" t="str">
            <v>PRODUCTION</v>
          </cell>
          <cell r="G2822" t="str">
            <v>Couturière</v>
          </cell>
          <cell r="H2822" t="str">
            <v>CR3</v>
          </cell>
          <cell r="J2822" t="str">
            <v>A</v>
          </cell>
          <cell r="K2822" t="str">
            <v>DIRECTS</v>
          </cell>
          <cell r="L2822" t="str">
            <v>Variable cost at standard</v>
          </cell>
          <cell r="M2822" t="str">
            <v>OUVRIERE SPECIALISE</v>
          </cell>
          <cell r="N2822">
            <v>45706</v>
          </cell>
          <cell r="P2822">
            <v>25</v>
          </cell>
          <cell r="T2822" t="str">
            <v>CDD</v>
          </cell>
          <cell r="U2822" t="str">
            <v>Contractuel</v>
          </cell>
          <cell r="V2822">
            <v>45706</v>
          </cell>
          <cell r="W2822">
            <v>45747</v>
          </cell>
          <cell r="Z2822">
            <v>45706</v>
          </cell>
          <cell r="AA2822">
            <v>2</v>
          </cell>
          <cell r="AB2822">
            <v>2025</v>
          </cell>
          <cell r="AC2822">
            <v>2029</v>
          </cell>
          <cell r="AD2822">
            <v>0.05</v>
          </cell>
          <cell r="AE2822" t="str">
            <v>&lt; 1</v>
          </cell>
          <cell r="AF2822">
            <v>29354</v>
          </cell>
          <cell r="AG2822">
            <v>44.843835616438355</v>
          </cell>
          <cell r="AH2822" t="str">
            <v>&gt;35&lt; 45</v>
          </cell>
          <cell r="AI2822">
            <v>12660103</v>
          </cell>
          <cell r="AJ2822" t="str">
            <v>03</v>
          </cell>
          <cell r="AK2822" t="str">
            <v>07339545</v>
          </cell>
          <cell r="AL2822">
            <v>45167</v>
          </cell>
          <cell r="AM2822" t="str">
            <v>FEMME</v>
          </cell>
          <cell r="AN2822" t="str">
            <v>Marié(e)</v>
          </cell>
          <cell r="AO2822">
            <v>3</v>
          </cell>
          <cell r="AP2822" t="str">
            <v>3 éme Année</v>
          </cell>
          <cell r="AQ2822">
            <v>3</v>
          </cell>
          <cell r="AR2822">
            <v>1</v>
          </cell>
          <cell r="AS2822">
            <v>46071.25</v>
          </cell>
          <cell r="AT2822" t="str">
            <v>Horaire</v>
          </cell>
          <cell r="AU2822">
            <v>3.9529999999999998</v>
          </cell>
          <cell r="AV2822">
            <v>17</v>
          </cell>
          <cell r="AW2822">
            <v>20600</v>
          </cell>
          <cell r="AX2822" t="str">
            <v>00003549406</v>
          </cell>
          <cell r="AY2822">
            <v>38</v>
          </cell>
          <cell r="AZ2822" t="str">
            <v>LA POSTE</v>
          </cell>
          <cell r="BA2822" t="str">
            <v>17206000000354940638</v>
          </cell>
          <cell r="BB2822">
            <v>20</v>
          </cell>
          <cell r="BC2822" t="str">
            <v>GRIAAT MJEZ EL BEB  BEJA</v>
          </cell>
          <cell r="BD2822" t="str">
            <v>BEJA</v>
          </cell>
          <cell r="BG2822">
            <v>98638521</v>
          </cell>
          <cell r="BK2822" t="str">
            <v>A-CR3</v>
          </cell>
          <cell r="BL2822" t="str">
            <v>1.1</v>
          </cell>
          <cell r="BU2822" t="str">
            <v>si</v>
          </cell>
        </row>
        <row r="2823">
          <cell r="B2823">
            <v>2883</v>
          </cell>
          <cell r="C2823" t="str">
            <v>Madame</v>
          </cell>
          <cell r="D2823" t="str">
            <v>OUNI FATMA</v>
          </cell>
          <cell r="E2823" t="str">
            <v>SAGE Tunisia</v>
          </cell>
          <cell r="F2823" t="str">
            <v>PRODUCTION</v>
          </cell>
          <cell r="G2823" t="str">
            <v>Couturière</v>
          </cell>
          <cell r="H2823" t="str">
            <v>CR3</v>
          </cell>
          <cell r="J2823" t="str">
            <v>A</v>
          </cell>
          <cell r="K2823" t="str">
            <v>DIRECTS</v>
          </cell>
          <cell r="L2823" t="str">
            <v>Variable cost at standard</v>
          </cell>
          <cell r="M2823" t="str">
            <v>OUVRIERE SPECIALISE</v>
          </cell>
          <cell r="N2823">
            <v>45706</v>
          </cell>
          <cell r="P2823">
            <v>25</v>
          </cell>
          <cell r="T2823" t="str">
            <v>CDD</v>
          </cell>
          <cell r="U2823" t="str">
            <v>Contractuel</v>
          </cell>
          <cell r="V2823">
            <v>45706</v>
          </cell>
          <cell r="W2823">
            <v>45747</v>
          </cell>
          <cell r="Z2823">
            <v>45706</v>
          </cell>
          <cell r="AA2823">
            <v>2</v>
          </cell>
          <cell r="AB2823">
            <v>2025</v>
          </cell>
          <cell r="AC2823">
            <v>2029</v>
          </cell>
          <cell r="AD2823">
            <v>0.05</v>
          </cell>
          <cell r="AE2823" t="str">
            <v>&lt; 1</v>
          </cell>
          <cell r="AF2823">
            <v>29619</v>
          </cell>
          <cell r="AG2823">
            <v>44.11780821917808</v>
          </cell>
          <cell r="AH2823" t="str">
            <v>&gt;35&lt; 45</v>
          </cell>
          <cell r="AI2823">
            <v>12255513</v>
          </cell>
          <cell r="AJ2823" t="str">
            <v>06</v>
          </cell>
          <cell r="AK2823" t="str">
            <v>07335682</v>
          </cell>
          <cell r="AL2823">
            <v>36127</v>
          </cell>
          <cell r="AM2823" t="str">
            <v>FEMME</v>
          </cell>
          <cell r="AN2823" t="str">
            <v>Marié(e)</v>
          </cell>
          <cell r="AP2823" t="str">
            <v>6 éme Année</v>
          </cell>
          <cell r="AQ2823">
            <v>3</v>
          </cell>
          <cell r="AR2823">
            <v>1</v>
          </cell>
          <cell r="AS2823">
            <v>46071.25</v>
          </cell>
          <cell r="AT2823" t="str">
            <v>Horaire</v>
          </cell>
          <cell r="AU2823">
            <v>3.9529999999999998</v>
          </cell>
          <cell r="AV2823">
            <v>17</v>
          </cell>
          <cell r="AW2823">
            <v>20600</v>
          </cell>
          <cell r="AX2823" t="str">
            <v>00003229540</v>
          </cell>
          <cell r="AY2823">
            <v>15</v>
          </cell>
          <cell r="AZ2823" t="str">
            <v>LA POSTE</v>
          </cell>
          <cell r="BA2823" t="str">
            <v>17206000000322954015</v>
          </cell>
          <cell r="BB2823">
            <v>20</v>
          </cell>
          <cell r="BC2823" t="str">
            <v>GRIAAT MJEZ EL BEB  BEJA</v>
          </cell>
          <cell r="BD2823" t="str">
            <v>BEJA</v>
          </cell>
          <cell r="BG2823">
            <v>29429025</v>
          </cell>
          <cell r="BH2823">
            <v>52002699</v>
          </cell>
          <cell r="BK2823" t="str">
            <v>A-CR3</v>
          </cell>
          <cell r="BL2823" t="str">
            <v>1.1</v>
          </cell>
          <cell r="BU2823" t="str">
            <v>si</v>
          </cell>
        </row>
        <row r="2824">
          <cell r="B2824">
            <v>2884</v>
          </cell>
          <cell r="C2824" t="str">
            <v>Madame</v>
          </cell>
          <cell r="D2824" t="str">
            <v>ACHOURI HANEN</v>
          </cell>
          <cell r="E2824" t="str">
            <v>SAGE Tunisia</v>
          </cell>
          <cell r="F2824" t="str">
            <v>PRODUCTION</v>
          </cell>
          <cell r="G2824" t="str">
            <v>Couturière</v>
          </cell>
          <cell r="H2824" t="str">
            <v>CR3</v>
          </cell>
          <cell r="J2824" t="str">
            <v>A</v>
          </cell>
          <cell r="K2824" t="str">
            <v>DIRECTS</v>
          </cell>
          <cell r="L2824" t="str">
            <v>Variable cost at standard</v>
          </cell>
          <cell r="M2824" t="str">
            <v>OUVRIERE SPECIALISE</v>
          </cell>
          <cell r="N2824">
            <v>45706</v>
          </cell>
          <cell r="P2824">
            <v>25</v>
          </cell>
          <cell r="T2824" t="str">
            <v>CDD</v>
          </cell>
          <cell r="U2824" t="str">
            <v>Contractuel</v>
          </cell>
          <cell r="V2824">
            <v>45706</v>
          </cell>
          <cell r="W2824">
            <v>45747</v>
          </cell>
          <cell r="Z2824">
            <v>45706</v>
          </cell>
          <cell r="AA2824">
            <v>2</v>
          </cell>
          <cell r="AB2824">
            <v>2025</v>
          </cell>
          <cell r="AC2824">
            <v>2029</v>
          </cell>
          <cell r="AD2824">
            <v>0.05</v>
          </cell>
          <cell r="AE2824" t="str">
            <v>&lt; 1</v>
          </cell>
          <cell r="AF2824">
            <v>29772</v>
          </cell>
          <cell r="AG2824">
            <v>43.698630136986303</v>
          </cell>
          <cell r="AH2824" t="str">
            <v>&gt;35&lt; 45</v>
          </cell>
          <cell r="AI2824">
            <v>17309408</v>
          </cell>
          <cell r="AJ2824" t="str">
            <v>04</v>
          </cell>
          <cell r="AK2824" t="str">
            <v>04691821</v>
          </cell>
          <cell r="AL2824">
            <v>43427</v>
          </cell>
          <cell r="AM2824" t="str">
            <v>FEMME</v>
          </cell>
          <cell r="AN2824" t="str">
            <v>Marié(e)</v>
          </cell>
          <cell r="AO2824">
            <v>3</v>
          </cell>
          <cell r="AP2824" t="str">
            <v>6 éme Année</v>
          </cell>
          <cell r="AQ2824">
            <v>3</v>
          </cell>
          <cell r="AR2824">
            <v>1</v>
          </cell>
          <cell r="AS2824">
            <v>46071.25</v>
          </cell>
          <cell r="AT2824" t="str">
            <v>Horaire</v>
          </cell>
          <cell r="AU2824">
            <v>3.9529999999999998</v>
          </cell>
          <cell r="AV2824">
            <v>25</v>
          </cell>
          <cell r="AW2824" t="str">
            <v>03300</v>
          </cell>
          <cell r="AX2824" t="str">
            <v>00001392026</v>
          </cell>
          <cell r="AY2824">
            <v>39</v>
          </cell>
          <cell r="AZ2824" t="str">
            <v>ZITOUNA BANK</v>
          </cell>
          <cell r="BA2824" t="str">
            <v>25033000000139202639</v>
          </cell>
          <cell r="BB2824">
            <v>20</v>
          </cell>
          <cell r="BC2824" t="str">
            <v>ZAHROUNI</v>
          </cell>
          <cell r="BD2824" t="str">
            <v>TUNIS</v>
          </cell>
          <cell r="BG2824">
            <v>97026454</v>
          </cell>
          <cell r="BH2824">
            <v>97458033</v>
          </cell>
          <cell r="BK2824" t="str">
            <v>A-CR3</v>
          </cell>
          <cell r="BL2824" t="str">
            <v>1.1</v>
          </cell>
          <cell r="BU2824" t="str">
            <v>si</v>
          </cell>
        </row>
        <row r="2825">
          <cell r="B2825">
            <v>2885</v>
          </cell>
          <cell r="C2825" t="str">
            <v>Madame</v>
          </cell>
          <cell r="D2825" t="str">
            <v>KASMI RAOUAA</v>
          </cell>
          <cell r="E2825" t="str">
            <v>SAGE Tunisia</v>
          </cell>
          <cell r="F2825" t="str">
            <v>PRODUCTION</v>
          </cell>
          <cell r="G2825" t="str">
            <v>Couturière</v>
          </cell>
          <cell r="H2825" t="str">
            <v>CR3</v>
          </cell>
          <cell r="J2825" t="str">
            <v>A</v>
          </cell>
          <cell r="K2825" t="str">
            <v>DIRECTS</v>
          </cell>
          <cell r="L2825" t="str">
            <v>Variable cost at standard</v>
          </cell>
          <cell r="M2825" t="str">
            <v>OUVRIERE SPECIALISE</v>
          </cell>
          <cell r="N2825">
            <v>45706</v>
          </cell>
          <cell r="T2825" t="str">
            <v>CDD</v>
          </cell>
          <cell r="U2825" t="str">
            <v>Contractuel</v>
          </cell>
          <cell r="V2825">
            <v>45706</v>
          </cell>
          <cell r="W2825">
            <v>45747</v>
          </cell>
          <cell r="Z2825">
            <v>45706</v>
          </cell>
          <cell r="AA2825">
            <v>2</v>
          </cell>
          <cell r="AB2825">
            <v>2025</v>
          </cell>
          <cell r="AC2825">
            <v>2029</v>
          </cell>
          <cell r="AD2825">
            <v>0.05</v>
          </cell>
          <cell r="AE2825" t="str">
            <v>&lt; 1</v>
          </cell>
          <cell r="AF2825">
            <v>35925</v>
          </cell>
          <cell r="AG2825">
            <v>26.841095890410958</v>
          </cell>
          <cell r="AH2825" t="str">
            <v>&gt;25&lt; 35</v>
          </cell>
          <cell r="AI2825">
            <v>17047807</v>
          </cell>
          <cell r="AJ2825" t="str">
            <v>07</v>
          </cell>
          <cell r="AK2825" t="str">
            <v>11658226</v>
          </cell>
          <cell r="AL2825">
            <v>42440</v>
          </cell>
          <cell r="AM2825" t="str">
            <v>FEMME</v>
          </cell>
          <cell r="AN2825" t="str">
            <v>Marié(e)</v>
          </cell>
          <cell r="AP2825" t="str">
            <v>2 éme Année+FORMATION COUTURE</v>
          </cell>
          <cell r="AQ2825">
            <v>3</v>
          </cell>
          <cell r="AR2825">
            <v>1</v>
          </cell>
          <cell r="AS2825">
            <v>46071.25</v>
          </cell>
          <cell r="AT2825" t="str">
            <v>Horaire</v>
          </cell>
          <cell r="AU2825">
            <v>3.9529999999999998</v>
          </cell>
          <cell r="AV2825">
            <v>17</v>
          </cell>
          <cell r="AW2825" t="str">
            <v>00100</v>
          </cell>
          <cell r="AX2825" t="str">
            <v>00002998654</v>
          </cell>
          <cell r="AY2825" t="str">
            <v>06</v>
          </cell>
          <cell r="AZ2825" t="str">
            <v>LA POSTE</v>
          </cell>
          <cell r="BA2825" t="str">
            <v>17001000000299865406</v>
          </cell>
          <cell r="BB2825">
            <v>20</v>
          </cell>
          <cell r="BC2825" t="str">
            <v>SIDI HASSINE</v>
          </cell>
          <cell r="BD2825" t="str">
            <v>TUNIS</v>
          </cell>
          <cell r="BG2825">
            <v>22040935</v>
          </cell>
          <cell r="BH2825">
            <v>95901702</v>
          </cell>
          <cell r="BK2825" t="str">
            <v>A-CR3</v>
          </cell>
          <cell r="BL2825" t="str">
            <v>1.1</v>
          </cell>
          <cell r="BU2825" t="str">
            <v>si</v>
          </cell>
        </row>
        <row r="2826">
          <cell r="B2826">
            <v>2886</v>
          </cell>
          <cell r="C2826" t="str">
            <v>Madame</v>
          </cell>
          <cell r="D2826" t="str">
            <v>MASGHOUNI HAJER</v>
          </cell>
          <cell r="E2826" t="str">
            <v>SAGE Tunisia</v>
          </cell>
          <cell r="F2826" t="str">
            <v>PRODUCTION</v>
          </cell>
          <cell r="G2826" t="str">
            <v>Couturière</v>
          </cell>
          <cell r="H2826" t="str">
            <v>CR3</v>
          </cell>
          <cell r="J2826" t="str">
            <v>A</v>
          </cell>
          <cell r="K2826" t="str">
            <v>DIRECTS</v>
          </cell>
          <cell r="L2826" t="str">
            <v>Variable cost at standard</v>
          </cell>
          <cell r="M2826" t="str">
            <v>OUVRIERE SPECIALISE</v>
          </cell>
          <cell r="N2826">
            <v>45706</v>
          </cell>
          <cell r="Q2826">
            <v>45707</v>
          </cell>
          <cell r="R2826" t="str">
            <v>probléme d'intégration</v>
          </cell>
          <cell r="T2826" t="str">
            <v>CDD</v>
          </cell>
          <cell r="U2826" t="str">
            <v>Contractuel</v>
          </cell>
          <cell r="V2826">
            <v>45706</v>
          </cell>
          <cell r="W2826">
            <v>45747</v>
          </cell>
          <cell r="Z2826">
            <v>45706</v>
          </cell>
          <cell r="AA2826">
            <v>2</v>
          </cell>
          <cell r="AB2826">
            <v>2025</v>
          </cell>
          <cell r="AC2826">
            <v>2029</v>
          </cell>
          <cell r="AD2826">
            <v>0.05</v>
          </cell>
          <cell r="AE2826" t="str">
            <v>&lt; 1</v>
          </cell>
          <cell r="AF2826">
            <v>28186</v>
          </cell>
          <cell r="AG2826">
            <v>48.043835616438358</v>
          </cell>
          <cell r="AH2826" t="str">
            <v>&gt;45&lt; 55</v>
          </cell>
          <cell r="AK2826" t="str">
            <v>07309421</v>
          </cell>
          <cell r="AL2826">
            <v>35219</v>
          </cell>
          <cell r="AM2826" t="str">
            <v>FEMME</v>
          </cell>
          <cell r="AN2826" t="str">
            <v>Marié(e)</v>
          </cell>
          <cell r="AO2826">
            <v>2</v>
          </cell>
          <cell r="AP2826" t="str">
            <v>3 éme Année</v>
          </cell>
          <cell r="AQ2826">
            <v>3</v>
          </cell>
          <cell r="AR2826">
            <v>1</v>
          </cell>
          <cell r="AS2826">
            <v>46071.25</v>
          </cell>
          <cell r="AT2826" t="str">
            <v>Horaire</v>
          </cell>
          <cell r="AU2826">
            <v>3.9529999999999998</v>
          </cell>
          <cell r="BA2826" t="str">
            <v/>
          </cell>
          <cell r="BB2826">
            <v>0</v>
          </cell>
          <cell r="BC2826" t="str">
            <v>RUE 4726 CITE EZOUHOUR TUNIS</v>
          </cell>
          <cell r="BD2826" t="str">
            <v>TUNIS</v>
          </cell>
          <cell r="BG2826">
            <v>26607424</v>
          </cell>
          <cell r="BH2826">
            <v>97660144</v>
          </cell>
          <cell r="BK2826" t="str">
            <v>A-CR3</v>
          </cell>
          <cell r="BL2826" t="str">
            <v>1.1</v>
          </cell>
          <cell r="BU2826" t="str">
            <v>non-Actif</v>
          </cell>
        </row>
        <row r="2827">
          <cell r="B2827">
            <v>2887</v>
          </cell>
          <cell r="C2827" t="str">
            <v>Madame</v>
          </cell>
          <cell r="D2827" t="str">
            <v>BAKAR HABIBA</v>
          </cell>
          <cell r="E2827" t="str">
            <v>SAGE Tunisia</v>
          </cell>
          <cell r="F2827" t="str">
            <v>PRODUCTION</v>
          </cell>
          <cell r="G2827" t="str">
            <v>Alimentatrice</v>
          </cell>
          <cell r="H2827" t="str">
            <v>CR3</v>
          </cell>
          <cell r="J2827" t="str">
            <v>B</v>
          </cell>
          <cell r="K2827" t="str">
            <v>DIRECTS</v>
          </cell>
          <cell r="L2827" t="str">
            <v>Variable cost at standard</v>
          </cell>
          <cell r="M2827" t="str">
            <v>OUVRIERE SPECIALISE</v>
          </cell>
          <cell r="N2827">
            <v>45707</v>
          </cell>
          <cell r="T2827" t="str">
            <v>CDD</v>
          </cell>
          <cell r="U2827" t="str">
            <v>Contractuel</v>
          </cell>
          <cell r="V2827">
            <v>45707</v>
          </cell>
          <cell r="W2827">
            <v>45747</v>
          </cell>
          <cell r="Z2827">
            <v>45707</v>
          </cell>
          <cell r="AA2827">
            <v>2</v>
          </cell>
          <cell r="AB2827">
            <v>2025</v>
          </cell>
          <cell r="AC2827">
            <v>2029</v>
          </cell>
          <cell r="AD2827">
            <v>4.7222222222222221E-2</v>
          </cell>
          <cell r="AE2827" t="str">
            <v>&lt; 1</v>
          </cell>
          <cell r="AF2827">
            <v>32768</v>
          </cell>
          <cell r="AG2827">
            <v>35.490410958904107</v>
          </cell>
          <cell r="AH2827" t="str">
            <v>&gt;35&lt; 45</v>
          </cell>
          <cell r="AI2827">
            <v>16754306</v>
          </cell>
          <cell r="AJ2827" t="str">
            <v>05</v>
          </cell>
          <cell r="AK2827" t="str">
            <v>04825451</v>
          </cell>
          <cell r="AL2827">
            <v>44595</v>
          </cell>
          <cell r="AM2827" t="str">
            <v>FEMME</v>
          </cell>
          <cell r="AN2827" t="str">
            <v>Célibataire</v>
          </cell>
          <cell r="AP2827" t="str">
            <v>BAC+Formation En Informatique De Gestion</v>
          </cell>
          <cell r="AQ2827">
            <v>3</v>
          </cell>
          <cell r="AR2827">
            <v>1</v>
          </cell>
          <cell r="AS2827">
            <v>46072.25</v>
          </cell>
          <cell r="AT2827" t="str">
            <v>Horaire</v>
          </cell>
          <cell r="AU2827">
            <v>4.1150000000000002</v>
          </cell>
          <cell r="AV2827">
            <v>17</v>
          </cell>
          <cell r="AW2827" t="str">
            <v>00100</v>
          </cell>
          <cell r="AX2827" t="str">
            <v>00002243845</v>
          </cell>
          <cell r="AY2827">
            <v>65</v>
          </cell>
          <cell r="AZ2827" t="str">
            <v>LA POSTE</v>
          </cell>
          <cell r="BA2827" t="str">
            <v>17001000000224384565</v>
          </cell>
          <cell r="BB2827">
            <v>20</v>
          </cell>
          <cell r="BC2827" t="str">
            <v>TBALTICH EL MORNAGUIA</v>
          </cell>
          <cell r="BD2827" t="str">
            <v>MANOUBA</v>
          </cell>
          <cell r="BG2827">
            <v>55881596</v>
          </cell>
          <cell r="BK2827" t="str">
            <v>B-CR3</v>
          </cell>
          <cell r="BL2827" t="str">
            <v>1.3</v>
          </cell>
          <cell r="BT2827">
            <v>897</v>
          </cell>
          <cell r="BU2827" t="str">
            <v>si</v>
          </cell>
        </row>
        <row r="2828">
          <cell r="B2828">
            <v>2888</v>
          </cell>
          <cell r="C2828" t="str">
            <v>Madame</v>
          </cell>
          <cell r="D2828" t="str">
            <v>FERJANI MARIEM</v>
          </cell>
          <cell r="E2828" t="str">
            <v>SAGE Tunisia</v>
          </cell>
          <cell r="F2828" t="str">
            <v>PRODUCTION</v>
          </cell>
          <cell r="G2828" t="str">
            <v>Couturière</v>
          </cell>
          <cell r="H2828" t="str">
            <v>CR3</v>
          </cell>
          <cell r="J2828" t="str">
            <v>A</v>
          </cell>
          <cell r="K2828" t="str">
            <v>DIRECTS</v>
          </cell>
          <cell r="L2828" t="str">
            <v>Variable cost at standard</v>
          </cell>
          <cell r="M2828" t="str">
            <v>OUVRIERE SPECIALISE</v>
          </cell>
          <cell r="N2828">
            <v>45707</v>
          </cell>
          <cell r="T2828" t="str">
            <v>CDD</v>
          </cell>
          <cell r="U2828" t="str">
            <v>Contractuel</v>
          </cell>
          <cell r="V2828">
            <v>45707</v>
          </cell>
          <cell r="W2828">
            <v>45747</v>
          </cell>
          <cell r="Z2828">
            <v>45707</v>
          </cell>
          <cell r="AA2828">
            <v>2</v>
          </cell>
          <cell r="AB2828">
            <v>2025</v>
          </cell>
          <cell r="AC2828">
            <v>2029</v>
          </cell>
          <cell r="AD2828">
            <v>4.7222222222222221E-2</v>
          </cell>
          <cell r="AE2828" t="str">
            <v>&lt; 1</v>
          </cell>
          <cell r="AF2828">
            <v>30431</v>
          </cell>
          <cell r="AG2828">
            <v>41.893150684931506</v>
          </cell>
          <cell r="AH2828" t="str">
            <v>&gt;35&lt; 45</v>
          </cell>
          <cell r="AI2828">
            <v>16066574</v>
          </cell>
          <cell r="AJ2828" t="str">
            <v>09</v>
          </cell>
          <cell r="AK2828" t="str">
            <v>07391609</v>
          </cell>
          <cell r="AL2828">
            <v>37852</v>
          </cell>
          <cell r="AM2828" t="str">
            <v>FEMME</v>
          </cell>
          <cell r="AN2828" t="str">
            <v>Marié(e)</v>
          </cell>
          <cell r="AO2828">
            <v>2</v>
          </cell>
          <cell r="AP2828" t="str">
            <v xml:space="preserve">BAC+Formation En Informatique </v>
          </cell>
          <cell r="AQ2828">
            <v>3</v>
          </cell>
          <cell r="AR2828">
            <v>1</v>
          </cell>
          <cell r="AS2828">
            <v>46072.25</v>
          </cell>
          <cell r="AT2828" t="str">
            <v>Horaire</v>
          </cell>
          <cell r="AU2828">
            <v>3.9529999999999998</v>
          </cell>
          <cell r="AV2828">
            <v>10</v>
          </cell>
          <cell r="AW2828">
            <v>70801</v>
          </cell>
          <cell r="AX2828">
            <v>25086288788</v>
          </cell>
          <cell r="AY2828">
            <v>51</v>
          </cell>
          <cell r="AZ2828" t="str">
            <v>STB</v>
          </cell>
          <cell r="BA2828" t="str">
            <v>10708012508628878851</v>
          </cell>
          <cell r="BB2828">
            <v>20</v>
          </cell>
          <cell r="BC2828" t="str">
            <v>ZEHRA JEDAIDA</v>
          </cell>
          <cell r="BD2828" t="str">
            <v>MANOUBA</v>
          </cell>
          <cell r="BG2828">
            <v>29936038</v>
          </cell>
          <cell r="BH2828">
            <v>97214629</v>
          </cell>
          <cell r="BK2828" t="str">
            <v>A-CR3</v>
          </cell>
          <cell r="BL2828" t="str">
            <v>1.1</v>
          </cell>
          <cell r="BU2828" t="str">
            <v>si</v>
          </cell>
        </row>
        <row r="2829">
          <cell r="B2829">
            <v>2889</v>
          </cell>
          <cell r="C2829" t="str">
            <v>Madame</v>
          </cell>
          <cell r="D2829" t="str">
            <v>MBAREK FAOUZIA</v>
          </cell>
          <cell r="E2829" t="str">
            <v>SAGE Tunisia</v>
          </cell>
          <cell r="F2829" t="str">
            <v>PRODUCTION</v>
          </cell>
          <cell r="G2829" t="str">
            <v>Couturière</v>
          </cell>
          <cell r="H2829" t="str">
            <v>CR3</v>
          </cell>
          <cell r="J2829" t="str">
            <v>A</v>
          </cell>
          <cell r="K2829" t="str">
            <v>DIRECTS</v>
          </cell>
          <cell r="L2829" t="str">
            <v>Variable cost at standard</v>
          </cell>
          <cell r="M2829" t="str">
            <v>OUVRIERE SPECIALISE</v>
          </cell>
          <cell r="N2829">
            <v>45707</v>
          </cell>
          <cell r="T2829" t="str">
            <v>CDD</v>
          </cell>
          <cell r="U2829" t="str">
            <v>Contractuel</v>
          </cell>
          <cell r="V2829">
            <v>45707</v>
          </cell>
          <cell r="W2829">
            <v>45747</v>
          </cell>
          <cell r="Z2829">
            <v>45707</v>
          </cell>
          <cell r="AA2829">
            <v>2</v>
          </cell>
          <cell r="AB2829">
            <v>2025</v>
          </cell>
          <cell r="AC2829">
            <v>2029</v>
          </cell>
          <cell r="AD2829">
            <v>4.7222222222222221E-2</v>
          </cell>
          <cell r="AE2829" t="str">
            <v>&lt; 1</v>
          </cell>
          <cell r="AF2829">
            <v>29022</v>
          </cell>
          <cell r="AG2829">
            <v>45.753424657534246</v>
          </cell>
          <cell r="AH2829" t="str">
            <v>&gt;45&lt; 55</v>
          </cell>
          <cell r="AI2829">
            <v>17283357</v>
          </cell>
          <cell r="AJ2829" t="str">
            <v>02</v>
          </cell>
          <cell r="AK2829" t="str">
            <v>08750124</v>
          </cell>
          <cell r="AL2829">
            <v>44494</v>
          </cell>
          <cell r="AM2829" t="str">
            <v>FEMME</v>
          </cell>
          <cell r="AN2829" t="str">
            <v>Marié(e)</v>
          </cell>
          <cell r="AO2829">
            <v>5</v>
          </cell>
          <cell r="AP2829" t="str">
            <v>7 éme Année</v>
          </cell>
          <cell r="AQ2829">
            <v>3</v>
          </cell>
          <cell r="AR2829">
            <v>1</v>
          </cell>
          <cell r="AS2829">
            <v>46072.25</v>
          </cell>
          <cell r="AT2829" t="str">
            <v>Horaire</v>
          </cell>
          <cell r="AU2829">
            <v>3.9529999999999998</v>
          </cell>
          <cell r="AV2829">
            <v>17</v>
          </cell>
          <cell r="AW2829" t="str">
            <v>00100</v>
          </cell>
          <cell r="AX2829" t="str">
            <v>00003571509</v>
          </cell>
          <cell r="AY2829">
            <v>87</v>
          </cell>
          <cell r="AZ2829" t="str">
            <v>LA POSTE</v>
          </cell>
          <cell r="BA2829" t="str">
            <v>17001000000357150987</v>
          </cell>
          <cell r="BB2829">
            <v>20</v>
          </cell>
          <cell r="BC2829" t="str">
            <v>SIDI HASSINE</v>
          </cell>
          <cell r="BD2829" t="str">
            <v>TUNIS</v>
          </cell>
          <cell r="BG2829">
            <v>53610854</v>
          </cell>
          <cell r="BK2829" t="str">
            <v>A-CR3</v>
          </cell>
          <cell r="BL2829" t="str">
            <v>1.1</v>
          </cell>
          <cell r="BU2829" t="str">
            <v>si</v>
          </cell>
        </row>
        <row r="2830">
          <cell r="B2830">
            <v>2890</v>
          </cell>
          <cell r="C2830" t="str">
            <v>Madame</v>
          </cell>
          <cell r="D2830" t="str">
            <v>NEFZI ABDELMAJID</v>
          </cell>
          <cell r="E2830" t="str">
            <v>SAGE Tunisia</v>
          </cell>
          <cell r="F2830" t="str">
            <v>LOGISTIQUE</v>
          </cell>
          <cell r="G2830" t="str">
            <v>MANITENTIONNAIRE</v>
          </cell>
          <cell r="H2830" t="str">
            <v>LOGISTIQUE</v>
          </cell>
          <cell r="I2830" t="str">
            <v>ADEL</v>
          </cell>
          <cell r="K2830" t="str">
            <v>INDIRECTS</v>
          </cell>
          <cell r="L2830" t="str">
            <v>Variable cost at standard</v>
          </cell>
          <cell r="M2830" t="str">
            <v>OUVRIERE SPECIALISE</v>
          </cell>
          <cell r="N2830">
            <v>45707</v>
          </cell>
          <cell r="T2830" t="str">
            <v>CDD</v>
          </cell>
          <cell r="U2830" t="str">
            <v>Contractuel</v>
          </cell>
          <cell r="V2830">
            <v>45707</v>
          </cell>
          <cell r="W2830">
            <v>45747</v>
          </cell>
          <cell r="Z2830">
            <v>45707</v>
          </cell>
          <cell r="AA2830">
            <v>2</v>
          </cell>
          <cell r="AB2830">
            <v>2025</v>
          </cell>
          <cell r="AC2830">
            <v>2029</v>
          </cell>
          <cell r="AD2830">
            <v>4.7222222222222221E-2</v>
          </cell>
          <cell r="AE2830" t="str">
            <v>&lt; 1</v>
          </cell>
          <cell r="AF2830">
            <v>31466</v>
          </cell>
          <cell r="AG2830">
            <v>39.057534246575344</v>
          </cell>
          <cell r="AH2830" t="str">
            <v>&gt;35&lt; 45</v>
          </cell>
          <cell r="AI2830">
            <v>12669089</v>
          </cell>
          <cell r="AJ2830" t="str">
            <v>02</v>
          </cell>
          <cell r="AK2830" t="str">
            <v>08542958</v>
          </cell>
          <cell r="AL2830">
            <v>39926</v>
          </cell>
          <cell r="AM2830" t="str">
            <v>HOMME</v>
          </cell>
          <cell r="AN2830" t="str">
            <v>Marié</v>
          </cell>
          <cell r="AO2830">
            <v>1</v>
          </cell>
          <cell r="AP2830" t="str">
            <v>9 éme Année</v>
          </cell>
          <cell r="AQ2830">
            <v>3</v>
          </cell>
          <cell r="AR2830">
            <v>1</v>
          </cell>
          <cell r="AS2830">
            <v>46072.25</v>
          </cell>
          <cell r="AT2830" t="str">
            <v>Horaire</v>
          </cell>
          <cell r="AU2830">
            <v>4.0570000000000004</v>
          </cell>
          <cell r="AV2830">
            <v>17</v>
          </cell>
          <cell r="AW2830" t="str">
            <v>00100</v>
          </cell>
          <cell r="AX2830" t="str">
            <v>00002843870</v>
          </cell>
          <cell r="AY2830">
            <v>19</v>
          </cell>
          <cell r="AZ2830" t="str">
            <v>LA POSTE</v>
          </cell>
          <cell r="BA2830" t="str">
            <v>17001000000284387019</v>
          </cell>
          <cell r="BB2830">
            <v>20</v>
          </cell>
          <cell r="BC2830" t="str">
            <v>DAOUAR HICHER</v>
          </cell>
          <cell r="BD2830" t="str">
            <v>MANOUBA</v>
          </cell>
          <cell r="BG2830">
            <v>26027491</v>
          </cell>
          <cell r="BH2830">
            <v>53973206</v>
          </cell>
          <cell r="BK2830" t="str">
            <v>-LOGISTIQUE</v>
          </cell>
          <cell r="BL2830" t="str">
            <v>1.2</v>
          </cell>
          <cell r="BU2830" t="str">
            <v>si</v>
          </cell>
        </row>
        <row r="2831">
          <cell r="B2831">
            <v>2891</v>
          </cell>
          <cell r="C2831" t="str">
            <v>Madame</v>
          </cell>
          <cell r="D2831" t="str">
            <v>BALDI AOUATEF</v>
          </cell>
          <cell r="E2831" t="str">
            <v>SAGE Tunisia</v>
          </cell>
          <cell r="F2831" t="str">
            <v>PRODUCTION</v>
          </cell>
          <cell r="G2831" t="str">
            <v>Contrôle qualité</v>
          </cell>
          <cell r="H2831" t="str">
            <v>APPOLO</v>
          </cell>
          <cell r="I2831" t="str">
            <v>YOUSSEF KHALOUI</v>
          </cell>
          <cell r="K2831" t="str">
            <v>INDIRECTS</v>
          </cell>
          <cell r="L2831" t="str">
            <v>Variable cost at standard</v>
          </cell>
          <cell r="M2831" t="str">
            <v>OUVRIERE SPECIALISE</v>
          </cell>
          <cell r="N2831">
            <v>45708</v>
          </cell>
          <cell r="T2831" t="str">
            <v>CDD</v>
          </cell>
          <cell r="U2831" t="str">
            <v>Contractuel</v>
          </cell>
          <cell r="V2831">
            <v>45708</v>
          </cell>
          <cell r="W2831">
            <v>45747</v>
          </cell>
          <cell r="Z2831">
            <v>45708</v>
          </cell>
          <cell r="AA2831">
            <v>2</v>
          </cell>
          <cell r="AB2831">
            <v>2025</v>
          </cell>
          <cell r="AC2831">
            <v>2029</v>
          </cell>
          <cell r="AD2831">
            <v>4.4444444444444446E-2</v>
          </cell>
          <cell r="AE2831" t="str">
            <v>&lt; 1</v>
          </cell>
          <cell r="AF2831">
            <v>35487</v>
          </cell>
          <cell r="AG2831">
            <v>28.041095890410958</v>
          </cell>
          <cell r="AH2831" t="str">
            <v>&gt;25&lt; 35</v>
          </cell>
          <cell r="AI2831">
            <v>17307139</v>
          </cell>
          <cell r="AJ2831" t="str">
            <v>04</v>
          </cell>
          <cell r="AK2831" t="str">
            <v>13014447</v>
          </cell>
          <cell r="AL2831">
            <v>42241</v>
          </cell>
          <cell r="AM2831" t="str">
            <v>FEMME</v>
          </cell>
          <cell r="AN2831" t="str">
            <v>Célibataire</v>
          </cell>
          <cell r="AP2831" t="str">
            <v>BAC</v>
          </cell>
          <cell r="AQ2831">
            <v>3</v>
          </cell>
          <cell r="AR2831">
            <v>1</v>
          </cell>
          <cell r="AS2831">
            <v>46073.25</v>
          </cell>
          <cell r="AT2831" t="str">
            <v>Horaire</v>
          </cell>
          <cell r="AU2831">
            <v>4.1150000000000002</v>
          </cell>
          <cell r="AV2831">
            <v>17</v>
          </cell>
          <cell r="AW2831" t="str">
            <v>00100</v>
          </cell>
          <cell r="AX2831" t="str">
            <v>00002844359</v>
          </cell>
          <cell r="AY2831" t="str">
            <v>07</v>
          </cell>
          <cell r="AZ2831" t="str">
            <v>LA POSTE</v>
          </cell>
          <cell r="BA2831" t="str">
            <v>17001000000284435907</v>
          </cell>
          <cell r="BB2831">
            <v>20</v>
          </cell>
          <cell r="BC2831" t="str">
            <v>ZAHROUNI</v>
          </cell>
          <cell r="BD2831" t="str">
            <v>TUNIS</v>
          </cell>
          <cell r="BG2831">
            <v>51567886</v>
          </cell>
          <cell r="BH2831">
            <v>22193196</v>
          </cell>
          <cell r="BK2831" t="str">
            <v>-APPOLO</v>
          </cell>
          <cell r="BL2831" t="str">
            <v>1.3</v>
          </cell>
          <cell r="BU2831" t="str">
            <v>si</v>
          </cell>
        </row>
        <row r="2832">
          <cell r="B2832">
            <v>2892</v>
          </cell>
          <cell r="C2832" t="str">
            <v>Madame</v>
          </cell>
          <cell r="D2832" t="str">
            <v>DRIDI SONIA</v>
          </cell>
          <cell r="E2832" t="str">
            <v>SAGE Tunisia</v>
          </cell>
          <cell r="F2832" t="str">
            <v>PRODUCTION</v>
          </cell>
          <cell r="G2832" t="str">
            <v>Couturière</v>
          </cell>
          <cell r="H2832" t="str">
            <v>CR3</v>
          </cell>
          <cell r="J2832" t="str">
            <v>A</v>
          </cell>
          <cell r="K2832" t="str">
            <v>DIRECTS</v>
          </cell>
          <cell r="L2832" t="str">
            <v>Variable cost at standard</v>
          </cell>
          <cell r="M2832" t="str">
            <v>OUVRIERE SPECIALISE</v>
          </cell>
          <cell r="N2832">
            <v>45708</v>
          </cell>
          <cell r="R2832" t="str">
            <v>maladie</v>
          </cell>
          <cell r="T2832" t="str">
            <v>CDD</v>
          </cell>
          <cell r="U2832" t="str">
            <v>Contractuel</v>
          </cell>
          <cell r="V2832">
            <v>45708</v>
          </cell>
          <cell r="W2832">
            <v>45747</v>
          </cell>
          <cell r="Z2832">
            <v>45708</v>
          </cell>
          <cell r="AA2832">
            <v>2</v>
          </cell>
          <cell r="AB2832">
            <v>2025</v>
          </cell>
          <cell r="AC2832">
            <v>2029</v>
          </cell>
          <cell r="AD2832">
            <v>4.4444444444444446E-2</v>
          </cell>
          <cell r="AE2832" t="str">
            <v>&lt; 1</v>
          </cell>
          <cell r="AF2832">
            <v>25715</v>
          </cell>
          <cell r="AG2832">
            <v>54.813698630136983</v>
          </cell>
          <cell r="AH2832" t="str">
            <v>&gt;45&lt; 55</v>
          </cell>
          <cell r="AK2832" t="str">
            <v>05235430</v>
          </cell>
          <cell r="AL2832">
            <v>42798</v>
          </cell>
          <cell r="AM2832" t="str">
            <v>FEMME</v>
          </cell>
          <cell r="AN2832" t="str">
            <v>Marié(e)</v>
          </cell>
          <cell r="AO2832">
            <v>3</v>
          </cell>
          <cell r="AP2832" t="str">
            <v>8 éme Année</v>
          </cell>
          <cell r="AQ2832">
            <v>3</v>
          </cell>
          <cell r="AR2832">
            <v>1</v>
          </cell>
          <cell r="AS2832">
            <v>46073.25</v>
          </cell>
          <cell r="AT2832" t="str">
            <v>Horaire</v>
          </cell>
          <cell r="AU2832">
            <v>3.9529999999999998</v>
          </cell>
          <cell r="BA2832" t="str">
            <v/>
          </cell>
          <cell r="BB2832">
            <v>0</v>
          </cell>
          <cell r="BC2832" t="str">
            <v>ZAHROUNI</v>
          </cell>
          <cell r="BD2832" t="str">
            <v>TUNIS</v>
          </cell>
          <cell r="BG2832">
            <v>93355920</v>
          </cell>
          <cell r="BK2832" t="str">
            <v>A-CR3</v>
          </cell>
          <cell r="BL2832" t="str">
            <v>1.1</v>
          </cell>
          <cell r="BU2832" t="str">
            <v>non-Actif</v>
          </cell>
        </row>
        <row r="2833">
          <cell r="B2833">
            <v>2893</v>
          </cell>
          <cell r="C2833" t="str">
            <v>Monsieur</v>
          </cell>
          <cell r="D2833" t="str">
            <v>MAAROUFI AKED</v>
          </cell>
          <cell r="E2833" t="str">
            <v>SAGE Tunisia</v>
          </cell>
          <cell r="F2833" t="str">
            <v>PRODUCTION</v>
          </cell>
          <cell r="G2833" t="str">
            <v>COORDINATEUR PRODUCTION</v>
          </cell>
          <cell r="K2833" t="str">
            <v>CADRE</v>
          </cell>
          <cell r="L2833" t="str">
            <v>Variable cost at standard</v>
          </cell>
          <cell r="M2833" t="str">
            <v>COORDINATEUR PRODUCTION</v>
          </cell>
          <cell r="N2833">
            <v>45708</v>
          </cell>
          <cell r="T2833" t="str">
            <v>CDI</v>
          </cell>
          <cell r="U2833" t="str">
            <v>Titulaire</v>
          </cell>
          <cell r="V2833">
            <v>45708</v>
          </cell>
          <cell r="Z2833">
            <v>45708</v>
          </cell>
          <cell r="AA2833">
            <v>2</v>
          </cell>
          <cell r="AB2833">
            <v>2025</v>
          </cell>
          <cell r="AC2833">
            <v>2029</v>
          </cell>
          <cell r="AD2833">
            <v>4.4444444444444446E-2</v>
          </cell>
          <cell r="AE2833" t="str">
            <v>&lt; 1</v>
          </cell>
          <cell r="AF2833">
            <v>29672</v>
          </cell>
          <cell r="AG2833">
            <v>43.972602739726028</v>
          </cell>
          <cell r="AH2833" t="str">
            <v>&gt;35&lt; 45</v>
          </cell>
          <cell r="AI2833">
            <v>12873402</v>
          </cell>
          <cell r="AJ2833" t="str">
            <v>00</v>
          </cell>
          <cell r="AK2833" t="str">
            <v>07796818</v>
          </cell>
          <cell r="AL2833">
            <v>45198</v>
          </cell>
          <cell r="AM2833" t="str">
            <v>HOMME</v>
          </cell>
          <cell r="AN2833" t="str">
            <v>Marié</v>
          </cell>
          <cell r="AP2833" t="str">
            <v>BAC+BTS EN AUTOMATISME ET  INFORMATIQUE INDUSTRIELLE</v>
          </cell>
          <cell r="AQ2833">
            <v>16</v>
          </cell>
          <cell r="AR2833">
            <v>1</v>
          </cell>
          <cell r="AS2833">
            <v>46073.25</v>
          </cell>
          <cell r="AT2833" t="str">
            <v>Mensuel</v>
          </cell>
          <cell r="AU2833">
            <v>3500</v>
          </cell>
          <cell r="AV2833">
            <v>20</v>
          </cell>
          <cell r="AW2833" t="str">
            <v>02525</v>
          </cell>
          <cell r="AX2833">
            <v>20100071749</v>
          </cell>
          <cell r="AY2833">
            <v>59</v>
          </cell>
          <cell r="AZ2833" t="str">
            <v>BTK</v>
          </cell>
          <cell r="BA2833" t="str">
            <v>20025252010007174959</v>
          </cell>
          <cell r="BB2833">
            <v>20</v>
          </cell>
          <cell r="BC2833" t="str">
            <v xml:space="preserve">13 RUE EL BANIA EL MOUROUJ 4 </v>
          </cell>
          <cell r="BD2833" t="str">
            <v>BEN AROUS</v>
          </cell>
          <cell r="BG2833">
            <v>54312020</v>
          </cell>
          <cell r="BK2833" t="str">
            <v>CADRE</v>
          </cell>
          <cell r="BU2833" t="str">
            <v>si</v>
          </cell>
        </row>
        <row r="2834">
          <cell r="B2834">
            <v>2894</v>
          </cell>
          <cell r="C2834" t="str">
            <v>Monsieur</v>
          </cell>
          <cell r="D2834" t="str">
            <v xml:space="preserve">OUERTANI MOHAMED ARBI </v>
          </cell>
          <cell r="E2834" t="str">
            <v>SAGE Tunisia</v>
          </cell>
          <cell r="F2834" t="str">
            <v>QUALITE</v>
          </cell>
          <cell r="G2834" t="str">
            <v>Appolo</v>
          </cell>
          <cell r="H2834" t="str">
            <v>APPOLO</v>
          </cell>
          <cell r="I2834" t="str">
            <v>YOUSSEF KHALOUI</v>
          </cell>
          <cell r="J2834" t="str">
            <v>B</v>
          </cell>
          <cell r="K2834" t="str">
            <v>INDIRECTS</v>
          </cell>
          <cell r="L2834" t="str">
            <v>Variable cost at standard</v>
          </cell>
          <cell r="M2834" t="str">
            <v>OUVRIERE SPECIALISE</v>
          </cell>
          <cell r="N2834">
            <v>45709</v>
          </cell>
          <cell r="T2834" t="str">
            <v>CDD</v>
          </cell>
          <cell r="U2834" t="str">
            <v>Contractuel</v>
          </cell>
          <cell r="V2834">
            <v>45709</v>
          </cell>
          <cell r="W2834">
            <v>45747</v>
          </cell>
          <cell r="Z2834">
            <v>45709</v>
          </cell>
          <cell r="AA2834">
            <v>2</v>
          </cell>
          <cell r="AB2834">
            <v>2025</v>
          </cell>
          <cell r="AC2834">
            <v>2029</v>
          </cell>
          <cell r="AD2834">
            <v>4.1666666666666664E-2</v>
          </cell>
          <cell r="AE2834" t="str">
            <v>&lt; 1</v>
          </cell>
          <cell r="AF2834">
            <v>35173</v>
          </cell>
          <cell r="AG2834">
            <v>28.901369863013699</v>
          </cell>
          <cell r="AH2834" t="str">
            <v>&gt;25&lt; 35</v>
          </cell>
          <cell r="AI2834">
            <v>17276590</v>
          </cell>
          <cell r="AJ2834" t="str">
            <v>03</v>
          </cell>
          <cell r="AK2834" t="str">
            <v>07219087</v>
          </cell>
          <cell r="AL2834">
            <v>41825</v>
          </cell>
          <cell r="AM2834" t="str">
            <v>HOMME</v>
          </cell>
          <cell r="AN2834" t="str">
            <v>Célibataire</v>
          </cell>
          <cell r="AP2834" t="str">
            <v>BAC</v>
          </cell>
          <cell r="AQ2834">
            <v>3</v>
          </cell>
          <cell r="AR2834">
            <v>1</v>
          </cell>
          <cell r="AS2834">
            <v>46074.25</v>
          </cell>
          <cell r="AT2834" t="str">
            <v>Horaire</v>
          </cell>
          <cell r="AU2834">
            <v>4.1150000000000002</v>
          </cell>
          <cell r="AV2834">
            <v>17</v>
          </cell>
          <cell r="AW2834">
            <v>53594</v>
          </cell>
          <cell r="AX2834" t="str">
            <v>01722016413</v>
          </cell>
          <cell r="AY2834" t="str">
            <v>09</v>
          </cell>
          <cell r="AZ2834" t="str">
            <v>LA POSTE</v>
          </cell>
          <cell r="BA2834" t="str">
            <v>17535940172201641309</v>
          </cell>
          <cell r="BB2834">
            <v>20</v>
          </cell>
          <cell r="BC2834" t="str">
            <v>MHAMDIA</v>
          </cell>
          <cell r="BD2834" t="str">
            <v>BEN AROUS</v>
          </cell>
          <cell r="BG2834">
            <v>90231620</v>
          </cell>
          <cell r="BK2834" t="str">
            <v>B-APPOLO</v>
          </cell>
          <cell r="BL2834" t="str">
            <v>1.3</v>
          </cell>
          <cell r="BU2834" t="str">
            <v>si</v>
          </cell>
        </row>
        <row r="2835">
          <cell r="B2835">
            <v>2895</v>
          </cell>
          <cell r="C2835" t="str">
            <v>Madame</v>
          </cell>
          <cell r="D2835" t="str">
            <v>DHAHBI TAKOUA</v>
          </cell>
          <cell r="E2835" t="str">
            <v>SAGE Tunisia</v>
          </cell>
          <cell r="F2835" t="str">
            <v>PRODUCTION</v>
          </cell>
          <cell r="G2835" t="str">
            <v>Contrôle qualité</v>
          </cell>
          <cell r="H2835" t="str">
            <v>CR3</v>
          </cell>
          <cell r="J2835" t="str">
            <v>B</v>
          </cell>
          <cell r="K2835" t="str">
            <v>INDIRECTS</v>
          </cell>
          <cell r="L2835" t="str">
            <v>Variable cost at standard</v>
          </cell>
          <cell r="M2835" t="str">
            <v>OUVRIERE SPECIALISE</v>
          </cell>
          <cell r="N2835">
            <v>45709</v>
          </cell>
          <cell r="T2835" t="str">
            <v>CDD</v>
          </cell>
          <cell r="U2835" t="str">
            <v>Contractuel</v>
          </cell>
          <cell r="V2835">
            <v>45709</v>
          </cell>
          <cell r="W2835">
            <v>45747</v>
          </cell>
          <cell r="Z2835">
            <v>45709</v>
          </cell>
          <cell r="AA2835">
            <v>2</v>
          </cell>
          <cell r="AB2835">
            <v>2025</v>
          </cell>
          <cell r="AC2835">
            <v>2029</v>
          </cell>
          <cell r="AD2835">
            <v>4.1666666666666664E-2</v>
          </cell>
          <cell r="AE2835" t="str">
            <v>&lt; 1</v>
          </cell>
          <cell r="AF2835">
            <v>37756</v>
          </cell>
          <cell r="AG2835">
            <v>21.824657534246576</v>
          </cell>
          <cell r="AH2835" t="str">
            <v>&lt; 25</v>
          </cell>
          <cell r="AI2835">
            <v>19143674</v>
          </cell>
          <cell r="AJ2835" t="str">
            <v>02</v>
          </cell>
          <cell r="AK2835" t="str">
            <v>14369862</v>
          </cell>
          <cell r="AL2835">
            <v>44334</v>
          </cell>
          <cell r="AM2835" t="str">
            <v>FEMME</v>
          </cell>
          <cell r="AN2835" t="str">
            <v>Célibataire</v>
          </cell>
          <cell r="AP2835" t="str">
            <v>BAC+BTP EN BIOLOGIE</v>
          </cell>
          <cell r="AQ2835">
            <v>3</v>
          </cell>
          <cell r="AR2835">
            <v>1</v>
          </cell>
          <cell r="AS2835">
            <v>46074.25</v>
          </cell>
          <cell r="AT2835" t="str">
            <v>Horaire</v>
          </cell>
          <cell r="AU2835">
            <v>4.1150000000000002</v>
          </cell>
          <cell r="AV2835">
            <v>17</v>
          </cell>
          <cell r="AW2835" t="str">
            <v>00100</v>
          </cell>
          <cell r="AX2835" t="str">
            <v>00003550007</v>
          </cell>
          <cell r="AY2835">
            <v>88</v>
          </cell>
          <cell r="AZ2835" t="str">
            <v>LA POSTE</v>
          </cell>
          <cell r="BA2835" t="str">
            <v>17001000000355000788</v>
          </cell>
          <cell r="BB2835">
            <v>20</v>
          </cell>
          <cell r="BC2835" t="str">
            <v>MORNAGUIA</v>
          </cell>
          <cell r="BD2835" t="str">
            <v>MANOUBA</v>
          </cell>
          <cell r="BG2835">
            <v>94805105</v>
          </cell>
          <cell r="BK2835" t="str">
            <v>B-CR3</v>
          </cell>
          <cell r="BL2835" t="str">
            <v>1.3</v>
          </cell>
          <cell r="BU2835" t="str">
            <v>si</v>
          </cell>
        </row>
        <row r="2836">
          <cell r="B2836">
            <v>2896</v>
          </cell>
          <cell r="C2836" t="str">
            <v>Madame</v>
          </cell>
          <cell r="D2836" t="str">
            <v>MZOUGHI ASMA</v>
          </cell>
          <cell r="E2836" t="str">
            <v>SAGE Tunisia</v>
          </cell>
          <cell r="F2836" t="str">
            <v>PRODUCTION</v>
          </cell>
          <cell r="G2836" t="str">
            <v>Contrôle qualité</v>
          </cell>
          <cell r="H2836" t="str">
            <v>CR3</v>
          </cell>
          <cell r="J2836" t="str">
            <v>B</v>
          </cell>
          <cell r="K2836" t="str">
            <v>INDIRECTS</v>
          </cell>
          <cell r="L2836" t="str">
            <v>Variable cost at standard</v>
          </cell>
          <cell r="M2836" t="str">
            <v>OUVRIERE SPECIALISE</v>
          </cell>
          <cell r="N2836">
            <v>45709</v>
          </cell>
          <cell r="T2836" t="str">
            <v>CDD</v>
          </cell>
          <cell r="U2836" t="str">
            <v>Contractuel</v>
          </cell>
          <cell r="V2836">
            <v>45709</v>
          </cell>
          <cell r="W2836">
            <v>45747</v>
          </cell>
          <cell r="Z2836">
            <v>45709</v>
          </cell>
          <cell r="AA2836">
            <v>2</v>
          </cell>
          <cell r="AB2836">
            <v>2025</v>
          </cell>
          <cell r="AC2836">
            <v>2029</v>
          </cell>
          <cell r="AD2836">
            <v>4.1666666666666664E-2</v>
          </cell>
          <cell r="AE2836" t="str">
            <v>&lt; 1</v>
          </cell>
          <cell r="AF2836">
            <v>33210</v>
          </cell>
          <cell r="AG2836">
            <v>34.279452054794518</v>
          </cell>
          <cell r="AH2836" t="str">
            <v>&gt;25&lt; 35</v>
          </cell>
          <cell r="AI2836">
            <v>17181654</v>
          </cell>
          <cell r="AJ2836" t="str">
            <v>08</v>
          </cell>
          <cell r="AK2836" t="str">
            <v>09176813</v>
          </cell>
          <cell r="AL2836">
            <v>39886</v>
          </cell>
          <cell r="AM2836" t="str">
            <v>FEMME</v>
          </cell>
          <cell r="AN2836" t="str">
            <v>Célibataire</v>
          </cell>
          <cell r="AP2836" t="str">
            <v>BAC+BTP EN ELECTRONIQUE INDUSTRIELLE</v>
          </cell>
          <cell r="AQ2836">
            <v>3</v>
          </cell>
          <cell r="AR2836">
            <v>1</v>
          </cell>
          <cell r="AS2836">
            <v>46074.25</v>
          </cell>
          <cell r="AT2836" t="str">
            <v>Horaire</v>
          </cell>
          <cell r="AU2836">
            <v>4.1150000000000002</v>
          </cell>
          <cell r="AV2836">
            <v>17</v>
          </cell>
          <cell r="AW2836" t="str">
            <v>00100</v>
          </cell>
          <cell r="AX2836" t="str">
            <v>00002929481</v>
          </cell>
          <cell r="AY2836">
            <v>42</v>
          </cell>
          <cell r="AZ2836" t="str">
            <v>LA POSTE</v>
          </cell>
          <cell r="BA2836" t="str">
            <v>17001000000292948142</v>
          </cell>
          <cell r="BB2836">
            <v>20</v>
          </cell>
          <cell r="BC2836" t="str">
            <v xml:space="preserve">BOURAGBA MORNAGUIA </v>
          </cell>
          <cell r="BD2836" t="str">
            <v>MANOUBA</v>
          </cell>
          <cell r="BG2836">
            <v>24533173</v>
          </cell>
          <cell r="BH2836">
            <v>93779635</v>
          </cell>
          <cell r="BK2836" t="str">
            <v>B-CR3</v>
          </cell>
          <cell r="BL2836" t="str">
            <v>1.3</v>
          </cell>
          <cell r="BU2836" t="str">
            <v>si</v>
          </cell>
        </row>
        <row r="2837">
          <cell r="B2837">
            <v>2897</v>
          </cell>
          <cell r="C2837" t="str">
            <v>Madame</v>
          </cell>
          <cell r="D2837" t="str">
            <v>RAHALI SOUMAYA</v>
          </cell>
          <cell r="E2837" t="str">
            <v>SAGE Tunisia</v>
          </cell>
          <cell r="F2837" t="str">
            <v>PRODUCTION</v>
          </cell>
          <cell r="G2837" t="str">
            <v>Contrôle qualité</v>
          </cell>
          <cell r="H2837" t="str">
            <v>CR3</v>
          </cell>
          <cell r="J2837" t="str">
            <v>B</v>
          </cell>
          <cell r="K2837" t="str">
            <v>INDIRECTS</v>
          </cell>
          <cell r="L2837" t="str">
            <v>Variable cost at standard</v>
          </cell>
          <cell r="M2837" t="str">
            <v>OUVRIERE SPECIALISE</v>
          </cell>
          <cell r="N2837">
            <v>45712</v>
          </cell>
          <cell r="T2837" t="str">
            <v>CDD</v>
          </cell>
          <cell r="U2837" t="str">
            <v>Contractuel</v>
          </cell>
          <cell r="V2837">
            <v>45712</v>
          </cell>
          <cell r="W2837">
            <v>45747</v>
          </cell>
          <cell r="Z2837">
            <v>45712</v>
          </cell>
          <cell r="AA2837">
            <v>2</v>
          </cell>
          <cell r="AB2837">
            <v>2025</v>
          </cell>
          <cell r="AC2837">
            <v>2029</v>
          </cell>
          <cell r="AD2837">
            <v>3.3333333333333333E-2</v>
          </cell>
          <cell r="AE2837" t="str">
            <v>&lt; 1</v>
          </cell>
          <cell r="AF2837">
            <v>30502</v>
          </cell>
          <cell r="AG2837">
            <v>41.698630136986303</v>
          </cell>
          <cell r="AH2837" t="str">
            <v>&gt;35&lt; 45</v>
          </cell>
          <cell r="AK2837" t="str">
            <v>08599417</v>
          </cell>
          <cell r="AL2837">
            <v>43379</v>
          </cell>
          <cell r="AM2837" t="str">
            <v>FEMME</v>
          </cell>
          <cell r="AN2837" t="str">
            <v>Marié(e)</v>
          </cell>
          <cell r="AO2837">
            <v>2</v>
          </cell>
          <cell r="AP2837" t="str">
            <v>BAC+2 éme Année Mastére</v>
          </cell>
          <cell r="AQ2837">
            <v>3</v>
          </cell>
          <cell r="AR2837">
            <v>1</v>
          </cell>
          <cell r="AS2837">
            <v>46077.25</v>
          </cell>
          <cell r="AT2837" t="str">
            <v>Horaire</v>
          </cell>
          <cell r="AU2837">
            <v>4.1150000000000002</v>
          </cell>
          <cell r="AV2837">
            <v>25</v>
          </cell>
          <cell r="AW2837">
            <v>14100</v>
          </cell>
          <cell r="AX2837" t="str">
            <v>00001393215</v>
          </cell>
          <cell r="AY2837">
            <v>51</v>
          </cell>
          <cell r="AZ2837" t="str">
            <v>ZITOUNA BANK</v>
          </cell>
          <cell r="BA2837" t="str">
            <v>25141000000139321551</v>
          </cell>
          <cell r="BB2837">
            <v>20</v>
          </cell>
          <cell r="BC2837" t="str">
            <v xml:space="preserve">YASSMINET BEN AROUS </v>
          </cell>
          <cell r="BD2837" t="str">
            <v>BEN AROUS</v>
          </cell>
          <cell r="BG2837">
            <v>93005427</v>
          </cell>
          <cell r="BH2837">
            <v>53588687</v>
          </cell>
          <cell r="BK2837" t="str">
            <v>B-CR3</v>
          </cell>
          <cell r="BL2837" t="str">
            <v>1.3</v>
          </cell>
          <cell r="BU2837" t="str">
            <v>si</v>
          </cell>
        </row>
        <row r="2838">
          <cell r="B2838">
            <v>2899</v>
          </cell>
          <cell r="C2838" t="str">
            <v>Madame</v>
          </cell>
          <cell r="D2838" t="str">
            <v>BOUALI SIRINE</v>
          </cell>
          <cell r="E2838" t="str">
            <v>SAGE Tunisia</v>
          </cell>
          <cell r="F2838" t="str">
            <v>PRODUCTION</v>
          </cell>
          <cell r="G2838" t="str">
            <v>Contrôle qualité</v>
          </cell>
          <cell r="H2838" t="str">
            <v>CR3</v>
          </cell>
          <cell r="J2838" t="str">
            <v>B</v>
          </cell>
          <cell r="K2838" t="str">
            <v>INDIRECTS</v>
          </cell>
          <cell r="L2838" t="str">
            <v>Variable cost at standard</v>
          </cell>
          <cell r="M2838" t="str">
            <v>OUVRIERE SPECIALISE</v>
          </cell>
          <cell r="N2838">
            <v>45709</v>
          </cell>
          <cell r="T2838" t="str">
            <v>CDD</v>
          </cell>
          <cell r="U2838" t="str">
            <v>Contractuel</v>
          </cell>
          <cell r="V2838">
            <v>45709</v>
          </cell>
          <cell r="W2838">
            <v>45747</v>
          </cell>
          <cell r="Z2838">
            <v>45709</v>
          </cell>
          <cell r="AA2838">
            <v>2</v>
          </cell>
          <cell r="AB2838">
            <v>2025</v>
          </cell>
          <cell r="AC2838">
            <v>2029</v>
          </cell>
          <cell r="AD2838">
            <v>4.1666666666666664E-2</v>
          </cell>
          <cell r="AE2838" t="str">
            <v>&lt; 1</v>
          </cell>
          <cell r="AF2838">
            <v>36161</v>
          </cell>
          <cell r="AG2838">
            <v>26.194520547945206</v>
          </cell>
          <cell r="AH2838" t="str">
            <v>&gt;25&lt; 35</v>
          </cell>
          <cell r="AK2838" t="str">
            <v>09524298</v>
          </cell>
          <cell r="AL2838">
            <v>42644</v>
          </cell>
          <cell r="AM2838" t="str">
            <v>FEMME</v>
          </cell>
          <cell r="AN2838" t="str">
            <v>Célibataire</v>
          </cell>
          <cell r="AP2838" t="str">
            <v>BAC+BTS</v>
          </cell>
          <cell r="AQ2838">
            <v>3</v>
          </cell>
          <cell r="AR2838">
            <v>1</v>
          </cell>
          <cell r="AS2838">
            <v>46074.25</v>
          </cell>
          <cell r="AT2838" t="str">
            <v>Horaire</v>
          </cell>
          <cell r="AU2838">
            <v>4.1150000000000002</v>
          </cell>
          <cell r="AV2838">
            <v>12</v>
          </cell>
          <cell r="AW2838">
            <v>11600</v>
          </cell>
          <cell r="AX2838" t="str">
            <v>00002427873</v>
          </cell>
          <cell r="AY2838">
            <v>31</v>
          </cell>
          <cell r="AZ2838" t="str">
            <v>UIB</v>
          </cell>
          <cell r="BA2838" t="str">
            <v>12116000000242787331</v>
          </cell>
          <cell r="BB2838">
            <v>20</v>
          </cell>
          <cell r="BC2838" t="str">
            <v>BORJ EL AMRI</v>
          </cell>
          <cell r="BD2838" t="str">
            <v>MANOUBA</v>
          </cell>
          <cell r="BG2838">
            <v>22105247</v>
          </cell>
          <cell r="BH2838">
            <v>92339725</v>
          </cell>
          <cell r="BK2838" t="str">
            <v>B-CR3</v>
          </cell>
          <cell r="BL2838" t="str">
            <v>1.3</v>
          </cell>
          <cell r="BU2838" t="str">
            <v>si</v>
          </cell>
        </row>
        <row r="2839">
          <cell r="B2839">
            <v>2900</v>
          </cell>
          <cell r="C2839" t="str">
            <v>Madame</v>
          </cell>
          <cell r="D2839" t="str">
            <v>BOUALI DHEKRA</v>
          </cell>
          <cell r="E2839" t="str">
            <v>SAGE Tunisia</v>
          </cell>
          <cell r="F2839" t="str">
            <v>PRODUCTION</v>
          </cell>
          <cell r="G2839" t="str">
            <v>Contrôle qualité</v>
          </cell>
          <cell r="H2839" t="str">
            <v>CR3</v>
          </cell>
          <cell r="J2839" t="str">
            <v>B</v>
          </cell>
          <cell r="K2839" t="str">
            <v>INDIRECTS</v>
          </cell>
          <cell r="L2839" t="str">
            <v>Variable cost at standard</v>
          </cell>
          <cell r="M2839" t="str">
            <v>OUVRIERE SPECIALISE</v>
          </cell>
          <cell r="N2839">
            <v>45713</v>
          </cell>
          <cell r="T2839" t="str">
            <v>CDD</v>
          </cell>
          <cell r="U2839" t="str">
            <v>Contractuel</v>
          </cell>
          <cell r="V2839">
            <v>45713</v>
          </cell>
          <cell r="W2839">
            <v>45747</v>
          </cell>
          <cell r="Z2839">
            <v>45713</v>
          </cell>
          <cell r="AA2839">
            <v>2</v>
          </cell>
          <cell r="AB2839">
            <v>2025</v>
          </cell>
          <cell r="AC2839">
            <v>2029</v>
          </cell>
          <cell r="AD2839">
            <v>3.0555555555555555E-2</v>
          </cell>
          <cell r="AE2839" t="str">
            <v>&lt; 1</v>
          </cell>
          <cell r="AF2839">
            <v>34321</v>
          </cell>
          <cell r="AG2839">
            <v>31.235616438356164</v>
          </cell>
          <cell r="AH2839" t="str">
            <v>&gt;25&lt; 35</v>
          </cell>
          <cell r="AI2839">
            <v>17444615</v>
          </cell>
          <cell r="AJ2839" t="str">
            <v>08</v>
          </cell>
          <cell r="AK2839" t="str">
            <v>09520126</v>
          </cell>
          <cell r="AL2839">
            <v>43484</v>
          </cell>
          <cell r="AM2839" t="str">
            <v>FEMME</v>
          </cell>
          <cell r="AN2839" t="str">
            <v>Célibataire</v>
          </cell>
          <cell r="AP2839" t="str">
            <v>BAC+BTS Comptabilité</v>
          </cell>
          <cell r="AQ2839">
            <v>3</v>
          </cell>
          <cell r="AR2839">
            <v>1</v>
          </cell>
          <cell r="AS2839">
            <v>46078.25</v>
          </cell>
          <cell r="AT2839" t="str">
            <v>Horaire</v>
          </cell>
          <cell r="AU2839">
            <v>4.1150000000000002</v>
          </cell>
          <cell r="AV2839">
            <v>17</v>
          </cell>
          <cell r="AW2839" t="str">
            <v>00100</v>
          </cell>
          <cell r="AX2839" t="str">
            <v>00002951838</v>
          </cell>
          <cell r="AY2839">
            <v>95</v>
          </cell>
          <cell r="AZ2839" t="str">
            <v>LA POSTE</v>
          </cell>
          <cell r="BA2839" t="str">
            <v>17001000000295183895</v>
          </cell>
          <cell r="BB2839">
            <v>20</v>
          </cell>
          <cell r="BC2839" t="str">
            <v>BORJ EL AMRI</v>
          </cell>
          <cell r="BD2839" t="str">
            <v>MANOUBA</v>
          </cell>
          <cell r="BG2839">
            <v>55188246</v>
          </cell>
          <cell r="BH2839">
            <v>92339725</v>
          </cell>
          <cell r="BK2839" t="str">
            <v>B-CR3</v>
          </cell>
          <cell r="BL2839" t="str">
            <v>1.3</v>
          </cell>
          <cell r="BU2839" t="str">
            <v>si</v>
          </cell>
        </row>
        <row r="2840">
          <cell r="B2840">
            <v>2901</v>
          </cell>
          <cell r="C2840" t="str">
            <v>Madame</v>
          </cell>
          <cell r="D2840" t="str">
            <v>NEFZI RIHAB</v>
          </cell>
          <cell r="E2840" t="str">
            <v>SAGE Tunisia</v>
          </cell>
          <cell r="F2840" t="str">
            <v>PRODUCTION</v>
          </cell>
          <cell r="G2840" t="str">
            <v>Contrôle qualité</v>
          </cell>
          <cell r="H2840" t="str">
            <v>CR3</v>
          </cell>
          <cell r="J2840" t="str">
            <v>B</v>
          </cell>
          <cell r="K2840" t="str">
            <v>INDIRECTS</v>
          </cell>
          <cell r="L2840" t="str">
            <v>Variable cost at standard</v>
          </cell>
          <cell r="M2840" t="str">
            <v>OUVRIERE SPECIALISE</v>
          </cell>
          <cell r="N2840">
            <v>45712</v>
          </cell>
          <cell r="T2840" t="str">
            <v>CDD</v>
          </cell>
          <cell r="U2840" t="str">
            <v>Contractuel</v>
          </cell>
          <cell r="V2840">
            <v>45712</v>
          </cell>
          <cell r="W2840">
            <v>45747</v>
          </cell>
          <cell r="Z2840">
            <v>45712</v>
          </cell>
          <cell r="AA2840">
            <v>2</v>
          </cell>
          <cell r="AB2840">
            <v>2025</v>
          </cell>
          <cell r="AC2840">
            <v>2029</v>
          </cell>
          <cell r="AD2840">
            <v>3.3333333333333333E-2</v>
          </cell>
          <cell r="AE2840" t="str">
            <v>&lt; 1</v>
          </cell>
          <cell r="AF2840">
            <v>34499</v>
          </cell>
          <cell r="AG2840">
            <v>30.747945205479454</v>
          </cell>
          <cell r="AH2840" t="str">
            <v>&gt;25&lt; 35</v>
          </cell>
          <cell r="AI2840">
            <v>17442464</v>
          </cell>
          <cell r="AJ2840" t="str">
            <v>04</v>
          </cell>
          <cell r="AK2840" t="str">
            <v>09517575</v>
          </cell>
          <cell r="AL2840">
            <v>44795</v>
          </cell>
          <cell r="AM2840" t="str">
            <v>FEMME</v>
          </cell>
          <cell r="AN2840" t="str">
            <v>Célibataire</v>
          </cell>
          <cell r="AP2840" t="str">
            <v>BAC</v>
          </cell>
          <cell r="AQ2840">
            <v>3</v>
          </cell>
          <cell r="AR2840">
            <v>1</v>
          </cell>
          <cell r="AS2840">
            <v>46077.25</v>
          </cell>
          <cell r="AT2840" t="str">
            <v>Horaire</v>
          </cell>
          <cell r="AU2840">
            <v>4.1150000000000002</v>
          </cell>
          <cell r="AV2840">
            <v>17</v>
          </cell>
          <cell r="AW2840" t="str">
            <v>00100</v>
          </cell>
          <cell r="AX2840" t="str">
            <v>00003550067</v>
          </cell>
          <cell r="AY2840" t="str">
            <v>05</v>
          </cell>
          <cell r="AZ2840" t="str">
            <v>LA POSTE</v>
          </cell>
          <cell r="BA2840" t="str">
            <v>17001000000355006705</v>
          </cell>
          <cell r="BB2840">
            <v>20</v>
          </cell>
          <cell r="BC2840" t="str">
            <v>MSAADIN BORJ EL AMRI</v>
          </cell>
          <cell r="BD2840" t="str">
            <v xml:space="preserve">MANOUBA </v>
          </cell>
          <cell r="BG2840">
            <v>95277660</v>
          </cell>
          <cell r="BH2840">
            <v>97687105</v>
          </cell>
          <cell r="BK2840" t="str">
            <v>B-CR3</v>
          </cell>
          <cell r="BL2840" t="str">
            <v>1.3</v>
          </cell>
          <cell r="BU2840" t="str">
            <v>si</v>
          </cell>
        </row>
        <row r="2841">
          <cell r="B2841">
            <v>2902</v>
          </cell>
          <cell r="C2841" t="str">
            <v>Madame</v>
          </cell>
          <cell r="D2841" t="str">
            <v>CHEBBI SOUMAYA</v>
          </cell>
          <cell r="E2841" t="str">
            <v>SAGE Tunisia</v>
          </cell>
          <cell r="F2841" t="str">
            <v>PRODUCTION</v>
          </cell>
          <cell r="G2841" t="str">
            <v>Contrôle qualité</v>
          </cell>
          <cell r="H2841" t="str">
            <v>CR3</v>
          </cell>
          <cell r="J2841" t="str">
            <v>B</v>
          </cell>
          <cell r="K2841" t="str">
            <v>INDIRECTS</v>
          </cell>
          <cell r="L2841" t="str">
            <v>Variable cost at standard</v>
          </cell>
          <cell r="M2841" t="str">
            <v>OUVRIERE SPECIALISE</v>
          </cell>
          <cell r="N2841">
            <v>45712</v>
          </cell>
          <cell r="T2841" t="str">
            <v>CDD</v>
          </cell>
          <cell r="U2841" t="str">
            <v>Contractuel</v>
          </cell>
          <cell r="V2841">
            <v>45712</v>
          </cell>
          <cell r="W2841">
            <v>45747</v>
          </cell>
          <cell r="Z2841">
            <v>45712</v>
          </cell>
          <cell r="AA2841">
            <v>2</v>
          </cell>
          <cell r="AB2841">
            <v>2025</v>
          </cell>
          <cell r="AC2841">
            <v>2029</v>
          </cell>
          <cell r="AD2841">
            <v>3.3333333333333333E-2</v>
          </cell>
          <cell r="AE2841" t="str">
            <v>&lt; 1</v>
          </cell>
          <cell r="AF2841">
            <v>33713</v>
          </cell>
          <cell r="AG2841">
            <v>32.901369863013699</v>
          </cell>
          <cell r="AH2841" t="str">
            <v>&gt;25&lt; 35</v>
          </cell>
          <cell r="AK2841" t="str">
            <v>09184663</v>
          </cell>
          <cell r="AL2841">
            <v>43560</v>
          </cell>
          <cell r="AM2841" t="str">
            <v>FEMME</v>
          </cell>
          <cell r="AN2841" t="str">
            <v>Célibataire</v>
          </cell>
          <cell r="AP2841" t="str">
            <v>BAC</v>
          </cell>
          <cell r="AQ2841">
            <v>3</v>
          </cell>
          <cell r="AR2841">
            <v>1</v>
          </cell>
          <cell r="AS2841">
            <v>46077.25</v>
          </cell>
          <cell r="AT2841" t="str">
            <v>Horaire</v>
          </cell>
          <cell r="AU2841">
            <v>4.1150000000000002</v>
          </cell>
          <cell r="AV2841">
            <v>17</v>
          </cell>
          <cell r="AW2841">
            <v>53594</v>
          </cell>
          <cell r="AX2841" t="str">
            <v>01720921648</v>
          </cell>
          <cell r="AY2841">
            <v>78</v>
          </cell>
          <cell r="AZ2841" t="str">
            <v>LA POSTE</v>
          </cell>
          <cell r="BA2841" t="str">
            <v>17535940172092164878</v>
          </cell>
          <cell r="BB2841">
            <v>20</v>
          </cell>
          <cell r="BC2841" t="str">
            <v>CITE BEN NASSER GOBEAA</v>
          </cell>
          <cell r="BD2841" t="str">
            <v>MANOUBA</v>
          </cell>
          <cell r="BG2841">
            <v>48075034</v>
          </cell>
          <cell r="BH2841">
            <v>53137205</v>
          </cell>
          <cell r="BK2841" t="str">
            <v>B-CR3</v>
          </cell>
          <cell r="BL2841" t="str">
            <v>1.3</v>
          </cell>
          <cell r="BU2841" t="str">
            <v>si</v>
          </cell>
        </row>
        <row r="2842">
          <cell r="B2842">
            <v>2903</v>
          </cell>
          <cell r="C2842" t="str">
            <v>Madame</v>
          </cell>
          <cell r="D2842" t="str">
            <v>KRIR MAHA</v>
          </cell>
          <cell r="E2842" t="str">
            <v>SAGE Tunisia</v>
          </cell>
          <cell r="F2842" t="str">
            <v>PRODUCTION</v>
          </cell>
          <cell r="G2842" t="str">
            <v>Contrôle qualité</v>
          </cell>
          <cell r="H2842" t="str">
            <v>CR3</v>
          </cell>
          <cell r="J2842" t="str">
            <v>B</v>
          </cell>
          <cell r="K2842" t="str">
            <v>INDIRECTS</v>
          </cell>
          <cell r="L2842" t="str">
            <v>Variable cost at standard</v>
          </cell>
          <cell r="M2842" t="str">
            <v>OUVRIERE SPECIALISE</v>
          </cell>
          <cell r="N2842">
            <v>45712</v>
          </cell>
          <cell r="T2842" t="str">
            <v>CDD</v>
          </cell>
          <cell r="U2842" t="str">
            <v>Contractuel</v>
          </cell>
          <cell r="V2842">
            <v>45712</v>
          </cell>
          <cell r="W2842">
            <v>45747</v>
          </cell>
          <cell r="Z2842">
            <v>45712</v>
          </cell>
          <cell r="AA2842">
            <v>2</v>
          </cell>
          <cell r="AB2842">
            <v>2025</v>
          </cell>
          <cell r="AC2842">
            <v>2029</v>
          </cell>
          <cell r="AD2842">
            <v>3.3333333333333333E-2</v>
          </cell>
          <cell r="AE2842" t="str">
            <v>&lt; 1</v>
          </cell>
          <cell r="AF2842">
            <v>34083</v>
          </cell>
          <cell r="AG2842">
            <v>31.887671232876713</v>
          </cell>
          <cell r="AH2842" t="str">
            <v>&gt;25&lt; 35</v>
          </cell>
          <cell r="AK2842" t="str">
            <v>04842568</v>
          </cell>
          <cell r="AL2842">
            <v>43540</v>
          </cell>
          <cell r="AM2842" t="str">
            <v>FEMME</v>
          </cell>
          <cell r="AN2842" t="str">
            <v>Marié(e)</v>
          </cell>
          <cell r="AO2842">
            <v>1</v>
          </cell>
          <cell r="AP2842" t="str">
            <v>BAC+LISCENCE EN DEVELOPEMENT</v>
          </cell>
          <cell r="AQ2842">
            <v>3</v>
          </cell>
          <cell r="AR2842">
            <v>1</v>
          </cell>
          <cell r="AS2842">
            <v>46077.25</v>
          </cell>
          <cell r="AT2842" t="str">
            <v>Horaire</v>
          </cell>
          <cell r="AU2842">
            <v>4.1150000000000002</v>
          </cell>
          <cell r="AV2842">
            <v>17</v>
          </cell>
          <cell r="AW2842">
            <v>53594</v>
          </cell>
          <cell r="AX2842" t="str">
            <v>01729333910</v>
          </cell>
          <cell r="AY2842">
            <v>73</v>
          </cell>
          <cell r="AZ2842" t="str">
            <v>LA POSTE</v>
          </cell>
          <cell r="BA2842" t="str">
            <v>17535940172933391073</v>
          </cell>
          <cell r="BB2842">
            <v>20</v>
          </cell>
          <cell r="BC2842" t="str">
            <v>CITE BEN NASSER GOBEAA</v>
          </cell>
          <cell r="BD2842" t="str">
            <v>MANOUBA</v>
          </cell>
          <cell r="BG2842">
            <v>21672614</v>
          </cell>
          <cell r="BH2842">
            <v>28220351</v>
          </cell>
          <cell r="BK2842" t="str">
            <v>B-CR3</v>
          </cell>
          <cell r="BL2842" t="str">
            <v>1.3</v>
          </cell>
          <cell r="BU2842" t="str">
            <v>si</v>
          </cell>
        </row>
        <row r="2843">
          <cell r="B2843">
            <v>2904</v>
          </cell>
          <cell r="C2843" t="str">
            <v>Madame</v>
          </cell>
          <cell r="D2843" t="str">
            <v>RAJHI ONS</v>
          </cell>
          <cell r="E2843" t="str">
            <v>SAGE Tunisia</v>
          </cell>
          <cell r="F2843" t="str">
            <v>PRODUCTION</v>
          </cell>
          <cell r="G2843" t="str">
            <v>Contrôle qualité</v>
          </cell>
          <cell r="H2843" t="str">
            <v>CR3</v>
          </cell>
          <cell r="J2843" t="str">
            <v>B</v>
          </cell>
          <cell r="K2843" t="str">
            <v>INDIRECTS</v>
          </cell>
          <cell r="L2843" t="str">
            <v>Variable cost at standard</v>
          </cell>
          <cell r="M2843" t="str">
            <v>OUVRIERE SPECIALISE</v>
          </cell>
          <cell r="N2843">
            <v>45712</v>
          </cell>
          <cell r="T2843" t="str">
            <v>CDD</v>
          </cell>
          <cell r="U2843" t="str">
            <v>Contractuel</v>
          </cell>
          <cell r="V2843">
            <v>45712</v>
          </cell>
          <cell r="W2843">
            <v>45747</v>
          </cell>
          <cell r="Z2843">
            <v>45712</v>
          </cell>
          <cell r="AA2843">
            <v>2</v>
          </cell>
          <cell r="AB2843">
            <v>2025</v>
          </cell>
          <cell r="AC2843">
            <v>2029</v>
          </cell>
          <cell r="AD2843">
            <v>3.3333333333333333E-2</v>
          </cell>
          <cell r="AE2843" t="str">
            <v>&lt; 1</v>
          </cell>
          <cell r="AF2843">
            <v>36668</v>
          </cell>
          <cell r="AG2843">
            <v>24.805479452054794</v>
          </cell>
          <cell r="AH2843" t="str">
            <v>&lt; 25</v>
          </cell>
          <cell r="AK2843" t="str">
            <v>11666776</v>
          </cell>
          <cell r="AL2843">
            <v>43307</v>
          </cell>
          <cell r="AM2843" t="str">
            <v>FEMME</v>
          </cell>
          <cell r="AN2843" t="str">
            <v>Célibataire</v>
          </cell>
          <cell r="AP2843" t="str">
            <v>BAC+BTS EN TECHNIQUE BANCAIRE</v>
          </cell>
          <cell r="AQ2843">
            <v>3</v>
          </cell>
          <cell r="AR2843">
            <v>1</v>
          </cell>
          <cell r="AS2843">
            <v>46077.25</v>
          </cell>
          <cell r="AT2843" t="str">
            <v>Horaire</v>
          </cell>
          <cell r="AU2843">
            <v>4.1150000000000002</v>
          </cell>
          <cell r="AV2843" t="str">
            <v>03</v>
          </cell>
          <cell r="AW2843">
            <v>12211</v>
          </cell>
          <cell r="AX2843" t="str">
            <v>80101100295</v>
          </cell>
          <cell r="AY2843">
            <v>56</v>
          </cell>
          <cell r="AZ2843" t="str">
            <v>BNA</v>
          </cell>
          <cell r="BA2843" t="str">
            <v>03122118010110029556</v>
          </cell>
          <cell r="BB2843">
            <v>20</v>
          </cell>
          <cell r="BC2843" t="str">
            <v>JAYARA SIDI HASSINE</v>
          </cell>
          <cell r="BD2843" t="str">
            <v>MANOUBA</v>
          </cell>
          <cell r="BG2843">
            <v>23985839</v>
          </cell>
          <cell r="BH2843">
            <v>50113198</v>
          </cell>
          <cell r="BK2843" t="str">
            <v>B-CR3</v>
          </cell>
          <cell r="BL2843" t="str">
            <v>1.3</v>
          </cell>
          <cell r="BU2843" t="str">
            <v>si</v>
          </cell>
        </row>
        <row r="2844">
          <cell r="B2844">
            <v>2905</v>
          </cell>
          <cell r="C2844" t="str">
            <v>Monsieur</v>
          </cell>
          <cell r="D2844" t="str">
            <v>OTHMANI GHAITH</v>
          </cell>
          <cell r="E2844" t="str">
            <v>SAGE Tunisia</v>
          </cell>
          <cell r="F2844" t="str">
            <v>PRODUCTION</v>
          </cell>
          <cell r="G2844" t="str">
            <v>Prép CAMPO</v>
          </cell>
          <cell r="H2844" t="str">
            <v>CR3</v>
          </cell>
          <cell r="J2844" t="str">
            <v>B</v>
          </cell>
          <cell r="K2844" t="str">
            <v>DIRECTS</v>
          </cell>
          <cell r="L2844" t="str">
            <v>Variable cost at standard</v>
          </cell>
          <cell r="M2844" t="str">
            <v>OUVRIERE SPECIALISE</v>
          </cell>
          <cell r="N2844">
            <v>45713</v>
          </cell>
          <cell r="T2844" t="str">
            <v>CDD</v>
          </cell>
          <cell r="U2844" t="str">
            <v>Contractuel</v>
          </cell>
          <cell r="V2844">
            <v>45713</v>
          </cell>
          <cell r="W2844">
            <v>45747</v>
          </cell>
          <cell r="Z2844">
            <v>45713</v>
          </cell>
          <cell r="AA2844">
            <v>2</v>
          </cell>
          <cell r="AB2844">
            <v>2025</v>
          </cell>
          <cell r="AC2844">
            <v>2029</v>
          </cell>
          <cell r="AD2844">
            <v>3.0555555555555555E-2</v>
          </cell>
          <cell r="AE2844" t="str">
            <v>&lt; 1</v>
          </cell>
          <cell r="AF2844">
            <v>37035</v>
          </cell>
          <cell r="AG2844">
            <v>23.8</v>
          </cell>
          <cell r="AH2844" t="str">
            <v>&lt; 25</v>
          </cell>
          <cell r="AK2844" t="str">
            <v>11668057</v>
          </cell>
          <cell r="AL2844">
            <v>43393</v>
          </cell>
          <cell r="AM2844" t="str">
            <v>HOMME</v>
          </cell>
          <cell r="AN2844" t="str">
            <v>Célibataire</v>
          </cell>
          <cell r="AP2844" t="str">
            <v>5 éme Année</v>
          </cell>
          <cell r="AQ2844">
            <v>3</v>
          </cell>
          <cell r="AR2844">
            <v>1</v>
          </cell>
          <cell r="AS2844">
            <v>46078.25</v>
          </cell>
          <cell r="AT2844" t="str">
            <v>Horaire</v>
          </cell>
          <cell r="AU2844">
            <v>3.9529999999999998</v>
          </cell>
          <cell r="AV2844">
            <v>17</v>
          </cell>
          <cell r="AW2844" t="str">
            <v>00100</v>
          </cell>
          <cell r="AX2844" t="str">
            <v>00003567558</v>
          </cell>
          <cell r="AY2844" t="str">
            <v>09</v>
          </cell>
          <cell r="AZ2844" t="str">
            <v>LA POSTE</v>
          </cell>
          <cell r="BA2844" t="str">
            <v>17001000000356755809</v>
          </cell>
          <cell r="BB2844">
            <v>20</v>
          </cell>
          <cell r="BC2844" t="str">
            <v>SIDI HASSINE</v>
          </cell>
          <cell r="BD2844" t="str">
            <v>TUNIS</v>
          </cell>
          <cell r="BG2844">
            <v>97022278</v>
          </cell>
          <cell r="BK2844" t="str">
            <v>B-CR3</v>
          </cell>
          <cell r="BL2844" t="str">
            <v>1.1</v>
          </cell>
          <cell r="BS2844" t="str">
            <v>Handicappé</v>
          </cell>
          <cell r="BU2844" t="str">
            <v>si</v>
          </cell>
        </row>
        <row r="2845">
          <cell r="B2845">
            <v>2906</v>
          </cell>
          <cell r="C2845" t="str">
            <v>Madame</v>
          </cell>
          <cell r="D2845" t="str">
            <v>MECHRGUI AROUA</v>
          </cell>
          <cell r="E2845" t="str">
            <v>SAGE Tunisia</v>
          </cell>
          <cell r="F2845" t="str">
            <v>PRODUCTION</v>
          </cell>
          <cell r="G2845" t="str">
            <v>Contrôle qualité</v>
          </cell>
          <cell r="H2845" t="str">
            <v>CR3</v>
          </cell>
          <cell r="J2845" t="str">
            <v>A</v>
          </cell>
          <cell r="K2845" t="str">
            <v>INDIRECTS</v>
          </cell>
          <cell r="L2845" t="str">
            <v>Variable cost at standard</v>
          </cell>
          <cell r="M2845" t="str">
            <v>OUVRIERE SPECIALISE</v>
          </cell>
          <cell r="N2845">
            <v>45714</v>
          </cell>
          <cell r="T2845" t="str">
            <v>CDD</v>
          </cell>
          <cell r="U2845" t="str">
            <v>Contractuel</v>
          </cell>
          <cell r="V2845">
            <v>45714</v>
          </cell>
          <cell r="W2845">
            <v>45747</v>
          </cell>
          <cell r="Z2845">
            <v>45714</v>
          </cell>
          <cell r="AA2845">
            <v>2</v>
          </cell>
          <cell r="AB2845">
            <v>2025</v>
          </cell>
          <cell r="AC2845">
            <v>2029</v>
          </cell>
          <cell r="AD2845">
            <v>2.7777777777777776E-2</v>
          </cell>
          <cell r="AE2845" t="str">
            <v>&lt; 1</v>
          </cell>
          <cell r="AF2845">
            <v>37293</v>
          </cell>
          <cell r="AG2845">
            <v>23.093150684931508</v>
          </cell>
          <cell r="AH2845" t="str">
            <v>&lt; 25</v>
          </cell>
          <cell r="AK2845" t="str">
            <v>14367218</v>
          </cell>
          <cell r="AL2845">
            <v>44018</v>
          </cell>
          <cell r="AM2845" t="str">
            <v>FEMME</v>
          </cell>
          <cell r="AN2845" t="str">
            <v>Célibataire</v>
          </cell>
          <cell r="AP2845" t="str">
            <v>BAC</v>
          </cell>
          <cell r="AQ2845">
            <v>3</v>
          </cell>
          <cell r="AR2845">
            <v>1</v>
          </cell>
          <cell r="AS2845">
            <v>46079.25</v>
          </cell>
          <cell r="AT2845" t="str">
            <v>Horaire</v>
          </cell>
          <cell r="AU2845">
            <v>4.1150000000000002</v>
          </cell>
          <cell r="AV2845">
            <v>17</v>
          </cell>
          <cell r="AW2845" t="str">
            <v>00100</v>
          </cell>
          <cell r="AX2845" t="str">
            <v>00003070245</v>
          </cell>
          <cell r="AY2845">
            <v>88</v>
          </cell>
          <cell r="AZ2845" t="str">
            <v>LA POSTE</v>
          </cell>
          <cell r="BA2845" t="str">
            <v>17001000000307024588</v>
          </cell>
          <cell r="BB2845">
            <v>20</v>
          </cell>
          <cell r="BC2845" t="str">
            <v>SANHEJA OUED LIL</v>
          </cell>
          <cell r="BD2845" t="str">
            <v>MANOUBA</v>
          </cell>
          <cell r="BG2845">
            <v>22948937</v>
          </cell>
          <cell r="BH2845">
            <v>51600516</v>
          </cell>
          <cell r="BK2845" t="str">
            <v>A-CR3</v>
          </cell>
          <cell r="BL2845" t="str">
            <v>1.3</v>
          </cell>
          <cell r="BU2845" t="str">
            <v>si</v>
          </cell>
        </row>
        <row r="2846">
          <cell r="B2846">
            <v>2907</v>
          </cell>
          <cell r="C2846" t="str">
            <v>Madame</v>
          </cell>
          <cell r="D2846" t="str">
            <v>MELLITI HOUDA</v>
          </cell>
          <cell r="E2846" t="str">
            <v>SAGE Tunisia</v>
          </cell>
          <cell r="F2846" t="str">
            <v>PRODUCTION</v>
          </cell>
          <cell r="G2846" t="str">
            <v>Contrôle qualité</v>
          </cell>
          <cell r="H2846" t="str">
            <v>CR3</v>
          </cell>
          <cell r="J2846" t="str">
            <v>A</v>
          </cell>
          <cell r="K2846" t="str">
            <v>INDIRECTS</v>
          </cell>
          <cell r="L2846" t="str">
            <v>Variable cost at standard</v>
          </cell>
          <cell r="M2846" t="str">
            <v>OUVRIERE SPECIALISE</v>
          </cell>
          <cell r="N2846">
            <v>45714</v>
          </cell>
          <cell r="P2846">
            <v>25</v>
          </cell>
          <cell r="T2846" t="str">
            <v>CDD</v>
          </cell>
          <cell r="U2846" t="str">
            <v>Contractuel</v>
          </cell>
          <cell r="V2846">
            <v>45714</v>
          </cell>
          <cell r="W2846">
            <v>45747</v>
          </cell>
          <cell r="Z2846">
            <v>45714</v>
          </cell>
          <cell r="AA2846">
            <v>2</v>
          </cell>
          <cell r="AB2846">
            <v>2025</v>
          </cell>
          <cell r="AC2846">
            <v>2029</v>
          </cell>
          <cell r="AD2846">
            <v>2.7777777777777776E-2</v>
          </cell>
          <cell r="AE2846" t="str">
            <v>&lt; 1</v>
          </cell>
          <cell r="AF2846">
            <v>32737</v>
          </cell>
          <cell r="AG2846">
            <v>35.575342465753423</v>
          </cell>
          <cell r="AH2846" t="str">
            <v>&gt;35&lt; 45</v>
          </cell>
          <cell r="AI2846">
            <v>16678461</v>
          </cell>
          <cell r="AJ2846" t="str">
            <v>07</v>
          </cell>
          <cell r="AK2846" t="str">
            <v>07175390</v>
          </cell>
          <cell r="AL2846">
            <v>44207</v>
          </cell>
          <cell r="AM2846" t="str">
            <v>FEMME</v>
          </cell>
          <cell r="AN2846" t="str">
            <v>Célibataire</v>
          </cell>
          <cell r="AP2846" t="str">
            <v>BAC+BTP COMMERCE ET DISTRIBUTION</v>
          </cell>
          <cell r="AQ2846">
            <v>3</v>
          </cell>
          <cell r="AR2846">
            <v>1</v>
          </cell>
          <cell r="AS2846">
            <v>46079.25</v>
          </cell>
          <cell r="AT2846" t="str">
            <v>Horaire</v>
          </cell>
          <cell r="AU2846">
            <v>4.1150000000000002</v>
          </cell>
          <cell r="BA2846" t="str">
            <v/>
          </cell>
          <cell r="BB2846">
            <v>0</v>
          </cell>
          <cell r="BC2846" t="str">
            <v>JEDAIDA</v>
          </cell>
          <cell r="BD2846" t="str">
            <v>BEN AROUS</v>
          </cell>
          <cell r="BG2846">
            <v>24030043</v>
          </cell>
          <cell r="BK2846" t="str">
            <v>A-CR3</v>
          </cell>
          <cell r="BL2846" t="str">
            <v>1.3</v>
          </cell>
          <cell r="BU2846" t="str">
            <v>si</v>
          </cell>
        </row>
        <row r="2847">
          <cell r="B2847">
            <v>2908</v>
          </cell>
          <cell r="C2847" t="str">
            <v>Madame</v>
          </cell>
          <cell r="D2847" t="str">
            <v>KHEDHRI NOURCHEN</v>
          </cell>
          <cell r="E2847" t="str">
            <v>SAGE Tunisia</v>
          </cell>
          <cell r="F2847" t="str">
            <v>PRODUCTION</v>
          </cell>
          <cell r="G2847" t="str">
            <v>Contrôle qualité</v>
          </cell>
          <cell r="H2847" t="str">
            <v>CR3</v>
          </cell>
          <cell r="J2847" t="str">
            <v>A</v>
          </cell>
          <cell r="K2847" t="str">
            <v>INDIRECTS</v>
          </cell>
          <cell r="L2847" t="str">
            <v>Variable cost at standard</v>
          </cell>
          <cell r="M2847" t="str">
            <v>OUVRIERE SPECIALISE</v>
          </cell>
          <cell r="N2847">
            <v>45714</v>
          </cell>
          <cell r="P2847">
            <v>25</v>
          </cell>
          <cell r="T2847" t="str">
            <v>CDD</v>
          </cell>
          <cell r="U2847" t="str">
            <v>Contractuel</v>
          </cell>
          <cell r="V2847">
            <v>45714</v>
          </cell>
          <cell r="W2847">
            <v>45747</v>
          </cell>
          <cell r="Z2847">
            <v>45714</v>
          </cell>
          <cell r="AA2847">
            <v>2</v>
          </cell>
          <cell r="AB2847">
            <v>2025</v>
          </cell>
          <cell r="AC2847">
            <v>2029</v>
          </cell>
          <cell r="AD2847">
            <v>2.7777777777777776E-2</v>
          </cell>
          <cell r="AE2847" t="str">
            <v>&lt; 1</v>
          </cell>
          <cell r="AF2847">
            <v>35604</v>
          </cell>
          <cell r="AG2847">
            <v>27.720547945205478</v>
          </cell>
          <cell r="AH2847" t="str">
            <v>&gt;25&lt; 35</v>
          </cell>
          <cell r="AI2847">
            <v>17740575</v>
          </cell>
          <cell r="AJ2847" t="str">
            <v>07</v>
          </cell>
          <cell r="AK2847" t="str">
            <v>11659389</v>
          </cell>
          <cell r="AL2847">
            <v>43528</v>
          </cell>
          <cell r="AM2847" t="str">
            <v>FEMME</v>
          </cell>
          <cell r="AN2847" t="str">
            <v>Célibataire</v>
          </cell>
          <cell r="AP2847" t="str">
            <v>BAC+BTS AIDE SOIGNANTE</v>
          </cell>
          <cell r="AQ2847">
            <v>3</v>
          </cell>
          <cell r="AR2847">
            <v>1</v>
          </cell>
          <cell r="AS2847">
            <v>46079.25</v>
          </cell>
          <cell r="AT2847" t="str">
            <v>Horaire</v>
          </cell>
          <cell r="AU2847">
            <v>4.1150000000000002</v>
          </cell>
          <cell r="BA2847" t="str">
            <v/>
          </cell>
          <cell r="BB2847">
            <v>0</v>
          </cell>
          <cell r="BC2847" t="str">
            <v>BORJ CHAKIR SIDI HASSINE</v>
          </cell>
          <cell r="BD2847" t="str">
            <v>TUNIS</v>
          </cell>
          <cell r="BG2847">
            <v>29152904</v>
          </cell>
          <cell r="BH2847">
            <v>26059935</v>
          </cell>
          <cell r="BK2847" t="str">
            <v>A-CR3</v>
          </cell>
          <cell r="BL2847" t="str">
            <v>1.3</v>
          </cell>
          <cell r="BU2847" t="str">
            <v>si</v>
          </cell>
        </row>
        <row r="2848">
          <cell r="B2848">
            <v>2898</v>
          </cell>
          <cell r="C2848" t="str">
            <v>Madame</v>
          </cell>
          <cell r="D2848" t="str">
            <v>KHMIRI NOURCHEN</v>
          </cell>
          <cell r="E2848" t="str">
            <v>SAGE Tunisia</v>
          </cell>
          <cell r="F2848" t="str">
            <v>PRODUCTION</v>
          </cell>
          <cell r="G2848" t="str">
            <v>Prép CAMPO</v>
          </cell>
          <cell r="H2848" t="str">
            <v>CR3</v>
          </cell>
          <cell r="J2848" t="str">
            <v>A</v>
          </cell>
          <cell r="K2848" t="str">
            <v>DIRECTS</v>
          </cell>
          <cell r="L2848" t="str">
            <v>Variable cost at standard</v>
          </cell>
          <cell r="M2848" t="str">
            <v>OUVRIERE SPECIALISE</v>
          </cell>
          <cell r="N2848">
            <v>45720</v>
          </cell>
          <cell r="T2848" t="str">
            <v>CDD</v>
          </cell>
          <cell r="U2848" t="str">
            <v>Contractuel</v>
          </cell>
          <cell r="V2848">
            <v>45720</v>
          </cell>
          <cell r="W2848">
            <v>45747</v>
          </cell>
          <cell r="Z2848">
            <v>45720</v>
          </cell>
          <cell r="AA2848">
            <v>3</v>
          </cell>
          <cell r="AB2848">
            <v>2025</v>
          </cell>
          <cell r="AF2848">
            <v>39079</v>
          </cell>
          <cell r="AG2848">
            <v>18.2</v>
          </cell>
          <cell r="AH2848" t="str">
            <v>&lt; 25</v>
          </cell>
          <cell r="AK2848" t="str">
            <v>11690623</v>
          </cell>
          <cell r="AL2848">
            <v>45665</v>
          </cell>
          <cell r="AM2848" t="str">
            <v>FEMME</v>
          </cell>
          <cell r="AN2848" t="str">
            <v>Célibataire</v>
          </cell>
          <cell r="AP2848" t="str">
            <v>3 éme Année</v>
          </cell>
          <cell r="AT2848" t="str">
            <v>Horaire</v>
          </cell>
          <cell r="AU2848">
            <v>3.9529999999999998</v>
          </cell>
          <cell r="BC2848" t="str">
            <v>EL AGBA</v>
          </cell>
          <cell r="BD2848" t="str">
            <v>TUNIS</v>
          </cell>
          <cell r="BG2848">
            <v>23947719</v>
          </cell>
          <cell r="BH2848">
            <v>55433623</v>
          </cell>
          <cell r="BK2848" t="str">
            <v>A-CR3</v>
          </cell>
        </row>
        <row r="2849">
          <cell r="B2849">
            <v>2909</v>
          </cell>
          <cell r="C2849" t="str">
            <v>Madame</v>
          </cell>
          <cell r="D2849" t="str">
            <v>BOUMAIZA RIM</v>
          </cell>
          <cell r="E2849" t="str">
            <v>SAGE Tunisia</v>
          </cell>
          <cell r="F2849" t="str">
            <v>PRODUCTION</v>
          </cell>
          <cell r="G2849" t="str">
            <v>Couturière</v>
          </cell>
          <cell r="H2849" t="str">
            <v>P6 AV</v>
          </cell>
          <cell r="I2849" t="str">
            <v>EL KADRI MARIEM</v>
          </cell>
          <cell r="J2849" t="str">
            <v>A</v>
          </cell>
          <cell r="K2849" t="str">
            <v>INDIRECTS</v>
          </cell>
          <cell r="L2849" t="str">
            <v>Variable cost at standard</v>
          </cell>
          <cell r="M2849" t="str">
            <v>OUVRIERE SPECIALISE</v>
          </cell>
          <cell r="N2849">
            <v>45719</v>
          </cell>
          <cell r="T2849" t="str">
            <v>CDD</v>
          </cell>
          <cell r="U2849" t="str">
            <v>Contractuel</v>
          </cell>
          <cell r="V2849">
            <v>45719</v>
          </cell>
          <cell r="W2849">
            <v>45747</v>
          </cell>
          <cell r="Z2849">
            <v>45719</v>
          </cell>
          <cell r="AA2849">
            <v>3</v>
          </cell>
          <cell r="AB2849">
            <v>2025</v>
          </cell>
          <cell r="AF2849">
            <v>28200</v>
          </cell>
          <cell r="AG2849">
            <v>48.005479452054793</v>
          </cell>
          <cell r="AH2849" t="str">
            <v>&gt;45&lt; 55</v>
          </cell>
          <cell r="AK2849" t="str">
            <v>00286264</v>
          </cell>
          <cell r="AL2849">
            <v>43531</v>
          </cell>
          <cell r="AM2849" t="str">
            <v>FEMME</v>
          </cell>
          <cell r="AN2849" t="str">
            <v>Marié(e)</v>
          </cell>
          <cell r="AP2849" t="str">
            <v>5 éme Année</v>
          </cell>
          <cell r="AT2849" t="str">
            <v>Horaire</v>
          </cell>
          <cell r="AU2849">
            <v>3.9529999999999998</v>
          </cell>
          <cell r="BC2849" t="str">
            <v>DENDEN</v>
          </cell>
          <cell r="BD2849" t="str">
            <v>MANOUBA</v>
          </cell>
          <cell r="BG2849">
            <v>93994493</v>
          </cell>
          <cell r="BH2849">
            <v>24849682</v>
          </cell>
          <cell r="BK2849" t="str">
            <v>A-P6 AV</v>
          </cell>
        </row>
        <row r="2850">
          <cell r="B2850">
            <v>2910</v>
          </cell>
          <cell r="C2850" t="str">
            <v>Madame</v>
          </cell>
          <cell r="D2850" t="str">
            <v>JELASSI NOURA</v>
          </cell>
          <cell r="E2850" t="str">
            <v>SAGE Tunisia</v>
          </cell>
          <cell r="F2850" t="str">
            <v>PRODUCTION</v>
          </cell>
          <cell r="G2850" t="str">
            <v>Couturière</v>
          </cell>
          <cell r="H2850" t="str">
            <v>P6 AR</v>
          </cell>
          <cell r="I2850" t="str">
            <v>MASSOUD BRAHMI</v>
          </cell>
          <cell r="J2850" t="str">
            <v>B</v>
          </cell>
          <cell r="K2850" t="str">
            <v>DIRECTS</v>
          </cell>
          <cell r="L2850" t="str">
            <v>Variable cost at standard</v>
          </cell>
          <cell r="M2850" t="str">
            <v>OUVRIERE SPECIALISE</v>
          </cell>
          <cell r="N2850">
            <v>45717</v>
          </cell>
          <cell r="T2850" t="str">
            <v>CDD</v>
          </cell>
          <cell r="U2850" t="str">
            <v>Contractuel</v>
          </cell>
          <cell r="V2850">
            <v>45717</v>
          </cell>
          <cell r="W2850">
            <v>45747</v>
          </cell>
          <cell r="Z2850">
            <v>45717</v>
          </cell>
          <cell r="AA2850">
            <v>3</v>
          </cell>
          <cell r="AB2850">
            <v>2025</v>
          </cell>
          <cell r="AF2850">
            <v>27261</v>
          </cell>
          <cell r="AG2850">
            <v>50.578082191780823</v>
          </cell>
          <cell r="AH2850" t="str">
            <v>&gt;45&lt; 55</v>
          </cell>
          <cell r="AK2850" t="str">
            <v>02320690</v>
          </cell>
          <cell r="AL2850">
            <v>34970</v>
          </cell>
          <cell r="AM2850" t="str">
            <v>FEMME</v>
          </cell>
          <cell r="AN2850" t="str">
            <v>Marié(e)</v>
          </cell>
          <cell r="AO2850">
            <v>2</v>
          </cell>
          <cell r="AP2850" t="str">
            <v>6 éme Année</v>
          </cell>
          <cell r="AT2850" t="str">
            <v>Horaire</v>
          </cell>
          <cell r="AU2850">
            <v>3.9529999999999998</v>
          </cell>
          <cell r="BC2850" t="str">
            <v>SIDI MADIEN MEJEZ EL BEB</v>
          </cell>
          <cell r="BD2850" t="str">
            <v>BEJA</v>
          </cell>
          <cell r="BG2850">
            <v>97773135</v>
          </cell>
          <cell r="BH2850">
            <v>96137536</v>
          </cell>
          <cell r="BK2850" t="str">
            <v>B-P6 AR</v>
          </cell>
        </row>
        <row r="2851">
          <cell r="B2851">
            <v>2911</v>
          </cell>
          <cell r="C2851" t="str">
            <v>Madame</v>
          </cell>
          <cell r="D2851" t="str">
            <v>SOUAOUA EMNA</v>
          </cell>
          <cell r="E2851" t="str">
            <v>SAGE Tunisia</v>
          </cell>
          <cell r="F2851" t="str">
            <v>PRODUCTION</v>
          </cell>
          <cell r="G2851" t="str">
            <v>Contrôle qualité</v>
          </cell>
          <cell r="H2851" t="str">
            <v>CR3</v>
          </cell>
          <cell r="J2851" t="str">
            <v>A</v>
          </cell>
          <cell r="K2851" t="str">
            <v>INDIRECTS</v>
          </cell>
          <cell r="L2851" t="str">
            <v>Variable cost at standard</v>
          </cell>
          <cell r="M2851" t="str">
            <v>OUVRIERE SPECIALISE</v>
          </cell>
          <cell r="N2851">
            <v>45719</v>
          </cell>
          <cell r="T2851" t="str">
            <v>CDD</v>
          </cell>
          <cell r="U2851" t="str">
            <v>Contractuel</v>
          </cell>
          <cell r="V2851">
            <v>45719</v>
          </cell>
          <cell r="W2851">
            <v>45747</v>
          </cell>
          <cell r="Z2851">
            <v>45719</v>
          </cell>
          <cell r="AA2851">
            <v>3</v>
          </cell>
          <cell r="AB2851">
            <v>2025</v>
          </cell>
          <cell r="AF2851">
            <v>36223</v>
          </cell>
          <cell r="AG2851">
            <v>26.024657534246575</v>
          </cell>
          <cell r="AH2851" t="str">
            <v>&gt;25&lt; 35</v>
          </cell>
          <cell r="AK2851" t="str">
            <v>07499913</v>
          </cell>
          <cell r="AL2851">
            <v>42936</v>
          </cell>
          <cell r="AM2851" t="str">
            <v>FEMME</v>
          </cell>
          <cell r="AN2851" t="str">
            <v>Célibataire</v>
          </cell>
          <cell r="AP2851" t="str">
            <v>BAC+LICENCE GENIE MECANIQUE</v>
          </cell>
          <cell r="AT2851" t="str">
            <v>Horaire</v>
          </cell>
          <cell r="AU2851">
            <v>4.1150000000000002</v>
          </cell>
          <cell r="BC2851" t="str">
            <v>CITE 18 JANVIER TADHAMEN</v>
          </cell>
          <cell r="BD2851" t="str">
            <v>ARIANA</v>
          </cell>
          <cell r="BG2851">
            <v>55544836</v>
          </cell>
          <cell r="BK2851" t="str">
            <v>A-CR3</v>
          </cell>
        </row>
        <row r="2852">
          <cell r="B2852">
            <v>2912</v>
          </cell>
          <cell r="C2852" t="str">
            <v>Madame</v>
          </cell>
          <cell r="D2852" t="str">
            <v>TOUAITI SAMIA</v>
          </cell>
          <cell r="E2852" t="str">
            <v>SAGE Tunisia</v>
          </cell>
          <cell r="F2852" t="str">
            <v>PRODUCTION</v>
          </cell>
          <cell r="G2852" t="str">
            <v>Contrôle qualité</v>
          </cell>
          <cell r="H2852" t="str">
            <v>CR3</v>
          </cell>
          <cell r="J2852" t="str">
            <v>A</v>
          </cell>
          <cell r="K2852" t="str">
            <v>INDIRECTS</v>
          </cell>
          <cell r="L2852" t="str">
            <v>Variable cost at standard</v>
          </cell>
          <cell r="M2852" t="str">
            <v>OUVRIERE SPECIALISE</v>
          </cell>
          <cell r="N2852">
            <v>45719</v>
          </cell>
          <cell r="T2852" t="str">
            <v>CDD</v>
          </cell>
          <cell r="U2852" t="str">
            <v>Contractuel</v>
          </cell>
          <cell r="V2852">
            <v>45719</v>
          </cell>
          <cell r="W2852">
            <v>45747</v>
          </cell>
          <cell r="Z2852">
            <v>45719</v>
          </cell>
          <cell r="AA2852">
            <v>3</v>
          </cell>
          <cell r="AB2852">
            <v>2025</v>
          </cell>
          <cell r="AF2852">
            <v>31242</v>
          </cell>
          <cell r="AG2852">
            <v>39.671232876712331</v>
          </cell>
          <cell r="AH2852" t="str">
            <v>&gt;35&lt; 45</v>
          </cell>
          <cell r="AK2852" t="str">
            <v>07884935</v>
          </cell>
          <cell r="AL2852">
            <v>38141</v>
          </cell>
          <cell r="AM2852" t="str">
            <v>FEMME</v>
          </cell>
          <cell r="AN2852" t="str">
            <v>Célibataire</v>
          </cell>
          <cell r="AP2852" t="str">
            <v>BAC</v>
          </cell>
          <cell r="AT2852" t="str">
            <v>Horaire</v>
          </cell>
          <cell r="AU2852">
            <v>4.1150000000000002</v>
          </cell>
          <cell r="BC2852" t="str">
            <v>CITE INTILAKA BORJ EL AMRI</v>
          </cell>
          <cell r="BD2852" t="str">
            <v>MANOUBA</v>
          </cell>
          <cell r="BG2852">
            <v>23883423</v>
          </cell>
          <cell r="BK2852" t="str">
            <v>A-CR3</v>
          </cell>
        </row>
        <row r="2853">
          <cell r="B2853">
            <v>2913</v>
          </cell>
          <cell r="C2853" t="str">
            <v>Madame</v>
          </cell>
          <cell r="D2853" t="str">
            <v>JBELI OUMAIMA</v>
          </cell>
          <cell r="E2853" t="str">
            <v>SAGE Tunisia</v>
          </cell>
          <cell r="F2853" t="str">
            <v>PRODUCTION</v>
          </cell>
          <cell r="G2853" t="str">
            <v>Contrôle qualité</v>
          </cell>
          <cell r="H2853" t="str">
            <v>CR3</v>
          </cell>
          <cell r="J2853" t="str">
            <v>A</v>
          </cell>
          <cell r="K2853" t="str">
            <v>INDIRECTS</v>
          </cell>
          <cell r="L2853" t="str">
            <v>Variable cost at standard</v>
          </cell>
          <cell r="M2853" t="str">
            <v>OUVRIERE SPECIALISE</v>
          </cell>
          <cell r="N2853">
            <v>45719</v>
          </cell>
          <cell r="T2853" t="str">
            <v>CDD</v>
          </cell>
          <cell r="U2853" t="str">
            <v>Contractuel</v>
          </cell>
          <cell r="V2853">
            <v>45719</v>
          </cell>
          <cell r="W2853">
            <v>45747</v>
          </cell>
          <cell r="Z2853">
            <v>45719</v>
          </cell>
          <cell r="AA2853">
            <v>3</v>
          </cell>
          <cell r="AB2853">
            <v>2025</v>
          </cell>
          <cell r="AF2853">
            <v>35606</v>
          </cell>
          <cell r="AG2853">
            <v>27.715068493150685</v>
          </cell>
          <cell r="AH2853" t="str">
            <v>&gt;25&lt; 35</v>
          </cell>
          <cell r="AK2853" t="str">
            <v>11656250</v>
          </cell>
          <cell r="AL2853">
            <v>43300</v>
          </cell>
          <cell r="AM2853" t="str">
            <v>FEMME</v>
          </cell>
          <cell r="AN2853" t="str">
            <v>Célibataire</v>
          </cell>
          <cell r="AP2853" t="str">
            <v>BAC+BTP EN INFORMATIQUE DE GESTION</v>
          </cell>
          <cell r="AT2853" t="str">
            <v>Horaire</v>
          </cell>
          <cell r="AU2853">
            <v>4.1150000000000002</v>
          </cell>
          <cell r="BC2853" t="str">
            <v>SIDI HASSINE</v>
          </cell>
          <cell r="BD2853" t="str">
            <v>TUNIS</v>
          </cell>
          <cell r="BG2853">
            <v>26828033</v>
          </cell>
          <cell r="BK2853" t="str">
            <v>A-CR3</v>
          </cell>
        </row>
        <row r="2854">
          <cell r="B2854">
            <v>2914</v>
          </cell>
          <cell r="C2854" t="str">
            <v>Madame</v>
          </cell>
          <cell r="D2854" t="str">
            <v>DARAJI SIWAR</v>
          </cell>
          <cell r="E2854" t="str">
            <v>SAGE Tunisia</v>
          </cell>
          <cell r="F2854" t="str">
            <v>PRODUCTION</v>
          </cell>
          <cell r="G2854" t="str">
            <v>Contrôle qualité</v>
          </cell>
          <cell r="H2854" t="str">
            <v>CR3</v>
          </cell>
          <cell r="J2854" t="str">
            <v>A</v>
          </cell>
          <cell r="K2854" t="str">
            <v>INDIRECTS</v>
          </cell>
          <cell r="L2854" t="str">
            <v>Variable cost at standard</v>
          </cell>
          <cell r="M2854" t="str">
            <v>OUVRIERE SPECIALISE</v>
          </cell>
          <cell r="N2854">
            <v>45719</v>
          </cell>
          <cell r="T2854" t="str">
            <v>CDD</v>
          </cell>
          <cell r="U2854" t="str">
            <v>Contractuel</v>
          </cell>
          <cell r="V2854">
            <v>45719</v>
          </cell>
          <cell r="W2854">
            <v>45747</v>
          </cell>
          <cell r="Z2854">
            <v>45719</v>
          </cell>
          <cell r="AA2854">
            <v>3</v>
          </cell>
          <cell r="AB2854">
            <v>2025</v>
          </cell>
          <cell r="AF2854">
            <v>37025</v>
          </cell>
          <cell r="AG2854">
            <v>23.827397260273973</v>
          </cell>
          <cell r="AH2854" t="str">
            <v>&lt; 25</v>
          </cell>
          <cell r="AK2854" t="str">
            <v>13032308</v>
          </cell>
          <cell r="AL2854">
            <v>44161</v>
          </cell>
          <cell r="AM2854" t="str">
            <v>FEMME</v>
          </cell>
          <cell r="AN2854" t="str">
            <v>Célibataire</v>
          </cell>
          <cell r="AP2854" t="str">
            <v>BAC+BTP EN PILOTAGE SYSTÈME PRODUCTIVE</v>
          </cell>
          <cell r="AT2854" t="str">
            <v>Horaire</v>
          </cell>
          <cell r="AU2854">
            <v>4.1150000000000002</v>
          </cell>
          <cell r="BC2854" t="str">
            <v xml:space="preserve"> MALLESSINE TUNIS</v>
          </cell>
          <cell r="BD2854" t="str">
            <v>TUNIS</v>
          </cell>
          <cell r="BG2854">
            <v>26373984</v>
          </cell>
          <cell r="BK2854" t="str">
            <v>A-CR3</v>
          </cell>
        </row>
        <row r="2855">
          <cell r="B2855">
            <v>2915</v>
          </cell>
          <cell r="C2855" t="str">
            <v>Madame</v>
          </cell>
          <cell r="D2855" t="str">
            <v>MEJRI MOUNA</v>
          </cell>
          <cell r="E2855" t="str">
            <v>SAGE Tunisia</v>
          </cell>
          <cell r="F2855" t="str">
            <v>PRODUCTION</v>
          </cell>
          <cell r="G2855" t="str">
            <v>Couturière</v>
          </cell>
          <cell r="H2855" t="str">
            <v>Panda</v>
          </cell>
          <cell r="I2855" t="str">
            <v>FAOUZI SEDNESSI</v>
          </cell>
          <cell r="J2855" t="str">
            <v>B</v>
          </cell>
          <cell r="K2855" t="str">
            <v>DIRECTS</v>
          </cell>
          <cell r="L2855" t="str">
            <v>Variable cost at standard</v>
          </cell>
          <cell r="M2855" t="str">
            <v>OUVRIERE SPECIALISE</v>
          </cell>
          <cell r="N2855">
            <v>45716</v>
          </cell>
          <cell r="T2855" t="str">
            <v>CDD</v>
          </cell>
          <cell r="U2855" t="str">
            <v>Contractuel</v>
          </cell>
          <cell r="V2855">
            <v>45716</v>
          </cell>
          <cell r="W2855">
            <v>45747</v>
          </cell>
          <cell r="Z2855">
            <v>45716</v>
          </cell>
          <cell r="AA2855">
            <v>2</v>
          </cell>
          <cell r="AB2855">
            <v>2025</v>
          </cell>
          <cell r="AF2855">
            <v>29186</v>
          </cell>
          <cell r="AG2855">
            <v>45.304109589041097</v>
          </cell>
          <cell r="AH2855" t="str">
            <v>&gt;45&lt; 55</v>
          </cell>
          <cell r="AK2855" t="str">
            <v>07364430</v>
          </cell>
          <cell r="AL2855">
            <v>45181</v>
          </cell>
          <cell r="AM2855" t="str">
            <v>FEMME</v>
          </cell>
          <cell r="AN2855" t="str">
            <v>Marié(e)</v>
          </cell>
          <cell r="AO2855">
            <v>3</v>
          </cell>
          <cell r="AP2855" t="str">
            <v>6 éme Année</v>
          </cell>
          <cell r="AT2855" t="str">
            <v>Horaire</v>
          </cell>
          <cell r="AU2855">
            <v>3.9529999999999998</v>
          </cell>
          <cell r="BC2855" t="str">
            <v>GOBEAA</v>
          </cell>
          <cell r="BD2855" t="str">
            <v>MANOUBA</v>
          </cell>
          <cell r="BG2855">
            <v>46997884</v>
          </cell>
          <cell r="BH2855">
            <v>50166401</v>
          </cell>
          <cell r="BK2855" t="str">
            <v>B-Panda</v>
          </cell>
        </row>
        <row r="2856">
          <cell r="B2856">
            <v>2916</v>
          </cell>
          <cell r="C2856" t="str">
            <v>Madame</v>
          </cell>
          <cell r="D2856" t="str">
            <v>BEN REBAH JANET</v>
          </cell>
          <cell r="E2856" t="str">
            <v>SAGE Tunisia</v>
          </cell>
          <cell r="F2856" t="str">
            <v>PRODUCTION</v>
          </cell>
          <cell r="G2856" t="str">
            <v>Couturière</v>
          </cell>
          <cell r="H2856" t="str">
            <v>Panda</v>
          </cell>
          <cell r="I2856" t="str">
            <v>FAOUZI SEDNESSI</v>
          </cell>
          <cell r="J2856" t="str">
            <v>B</v>
          </cell>
          <cell r="K2856" t="str">
            <v>DIRECTS</v>
          </cell>
          <cell r="L2856" t="str">
            <v>Variable cost at standard</v>
          </cell>
          <cell r="M2856" t="str">
            <v>OUVRIERE SPECIALISE</v>
          </cell>
          <cell r="N2856">
            <v>45716</v>
          </cell>
          <cell r="T2856" t="str">
            <v>CDD</v>
          </cell>
          <cell r="U2856" t="str">
            <v>Contractuel</v>
          </cell>
          <cell r="V2856">
            <v>45716</v>
          </cell>
          <cell r="W2856">
            <v>45747</v>
          </cell>
          <cell r="Z2856">
            <v>45716</v>
          </cell>
          <cell r="AA2856">
            <v>2</v>
          </cell>
          <cell r="AB2856">
            <v>2025</v>
          </cell>
          <cell r="AF2856">
            <v>28372</v>
          </cell>
          <cell r="AG2856">
            <v>47.534246575342465</v>
          </cell>
          <cell r="AH2856" t="str">
            <v>&gt;45&lt; 55</v>
          </cell>
          <cell r="AK2856" t="str">
            <v>07313745</v>
          </cell>
          <cell r="AL2856">
            <v>41559</v>
          </cell>
          <cell r="AM2856" t="str">
            <v>FEMME</v>
          </cell>
          <cell r="AN2856" t="str">
            <v>Marié(e)</v>
          </cell>
          <cell r="AO2856">
            <v>2</v>
          </cell>
          <cell r="AP2856" t="str">
            <v>7 éme Année</v>
          </cell>
          <cell r="AT2856" t="str">
            <v>Horaire</v>
          </cell>
          <cell r="AU2856">
            <v>3.9529999999999998</v>
          </cell>
          <cell r="BC2856" t="str">
            <v>BORJ NOUR BORJ EL AMRI</v>
          </cell>
          <cell r="BD2856" t="str">
            <v>MANOUBA</v>
          </cell>
          <cell r="BG2856">
            <v>25081037</v>
          </cell>
          <cell r="BH2856">
            <v>24799489</v>
          </cell>
          <cell r="BK2856" t="str">
            <v>B-Panda</v>
          </cell>
        </row>
        <row r="2857">
          <cell r="B2857">
            <v>2917</v>
          </cell>
          <cell r="C2857" t="str">
            <v>Madame</v>
          </cell>
          <cell r="D2857" t="str">
            <v>HABIBI SOUMAYA</v>
          </cell>
          <cell r="E2857" t="str">
            <v>SAGE Tunisia</v>
          </cell>
          <cell r="F2857" t="str">
            <v>PRODUCTION</v>
          </cell>
          <cell r="G2857" t="str">
            <v>Couturière</v>
          </cell>
          <cell r="H2857" t="str">
            <v>Panda</v>
          </cell>
          <cell r="I2857" t="str">
            <v>FAOUZI SEDNESSI</v>
          </cell>
          <cell r="J2857" t="str">
            <v>B</v>
          </cell>
          <cell r="K2857" t="str">
            <v>DIRECTS</v>
          </cell>
          <cell r="L2857" t="str">
            <v>Variable cost at standard</v>
          </cell>
          <cell r="M2857" t="str">
            <v>OUVRIERE SPECIALISE</v>
          </cell>
          <cell r="N2857">
            <v>45716</v>
          </cell>
          <cell r="T2857" t="str">
            <v>CDD</v>
          </cell>
          <cell r="U2857" t="str">
            <v>Contractuel</v>
          </cell>
          <cell r="V2857">
            <v>45716</v>
          </cell>
          <cell r="W2857">
            <v>45747</v>
          </cell>
          <cell r="Z2857">
            <v>45716</v>
          </cell>
          <cell r="AA2857">
            <v>2</v>
          </cell>
          <cell r="AB2857">
            <v>2025</v>
          </cell>
          <cell r="AF2857">
            <v>31636</v>
          </cell>
          <cell r="AG2857">
            <v>38.591780821917808</v>
          </cell>
          <cell r="AH2857" t="str">
            <v>&gt;35&lt; 45</v>
          </cell>
          <cell r="AK2857" t="str">
            <v>08546520</v>
          </cell>
          <cell r="AL2857">
            <v>41669</v>
          </cell>
          <cell r="AM2857" t="str">
            <v>FEMME</v>
          </cell>
          <cell r="AN2857" t="str">
            <v>Marié(e)</v>
          </cell>
          <cell r="AO2857">
            <v>3</v>
          </cell>
          <cell r="AP2857" t="str">
            <v>2 éme Année Secondaire</v>
          </cell>
          <cell r="AT2857" t="str">
            <v>Horaire</v>
          </cell>
          <cell r="AU2857">
            <v>3.9529999999999998</v>
          </cell>
          <cell r="BC2857" t="str">
            <v>SIDI MADIEN MEJEZ EL BEB</v>
          </cell>
          <cell r="BD2857" t="str">
            <v>BEJA</v>
          </cell>
          <cell r="BG2857">
            <v>50554297</v>
          </cell>
          <cell r="BH2857">
            <v>20250096</v>
          </cell>
          <cell r="BK2857" t="str">
            <v>B-Panda</v>
          </cell>
        </row>
        <row r="2858">
          <cell r="B2858">
            <v>2918</v>
          </cell>
          <cell r="C2858" t="str">
            <v>Madame</v>
          </cell>
          <cell r="D2858" t="str">
            <v>MELKI LEILA</v>
          </cell>
          <cell r="E2858" t="str">
            <v>SAGE Tunisia</v>
          </cell>
          <cell r="F2858" t="str">
            <v>PRODUCTION</v>
          </cell>
          <cell r="G2858" t="str">
            <v>Couturière</v>
          </cell>
          <cell r="H2858" t="str">
            <v>Panda</v>
          </cell>
          <cell r="I2858" t="str">
            <v>FAOUZI SEDNESSI</v>
          </cell>
          <cell r="J2858" t="str">
            <v>B</v>
          </cell>
          <cell r="K2858" t="str">
            <v>DIRECTS</v>
          </cell>
          <cell r="L2858" t="str">
            <v>Variable cost at standard</v>
          </cell>
          <cell r="M2858" t="str">
            <v>OUVRIERE SPECIALISE</v>
          </cell>
          <cell r="N2858">
            <v>45716</v>
          </cell>
          <cell r="T2858" t="str">
            <v>CDD</v>
          </cell>
          <cell r="U2858" t="str">
            <v>Contractuel</v>
          </cell>
          <cell r="V2858">
            <v>45716</v>
          </cell>
          <cell r="W2858">
            <v>45747</v>
          </cell>
          <cell r="Z2858">
            <v>45716</v>
          </cell>
          <cell r="AA2858">
            <v>2</v>
          </cell>
          <cell r="AB2858">
            <v>2025</v>
          </cell>
          <cell r="AF2858">
            <v>28247</v>
          </cell>
          <cell r="AG2858">
            <v>47.876712328767127</v>
          </cell>
          <cell r="AH2858" t="str">
            <v>&gt;45&lt; 55</v>
          </cell>
          <cell r="AK2858" t="str">
            <v>04676619</v>
          </cell>
          <cell r="AL2858">
            <v>43818</v>
          </cell>
          <cell r="AM2858" t="str">
            <v>FEMME</v>
          </cell>
          <cell r="AN2858" t="str">
            <v>Marié(e)</v>
          </cell>
          <cell r="AO2858">
            <v>4</v>
          </cell>
          <cell r="AP2858" t="str">
            <v>6 éme Année</v>
          </cell>
          <cell r="AT2858" t="str">
            <v>Horaire</v>
          </cell>
          <cell r="AU2858">
            <v>3.9529999999999998</v>
          </cell>
          <cell r="BC2858" t="str">
            <v>SIDI HASSINE SIJOUMI</v>
          </cell>
          <cell r="BD2858" t="str">
            <v>TUNIS</v>
          </cell>
          <cell r="BG2858">
            <v>53623508</v>
          </cell>
          <cell r="BH2858">
            <v>23024518</v>
          </cell>
          <cell r="BK2858" t="str">
            <v>B-Panda</v>
          </cell>
        </row>
        <row r="2859">
          <cell r="B2859">
            <v>2919</v>
          </cell>
          <cell r="C2859" t="str">
            <v>Madame</v>
          </cell>
          <cell r="D2859" t="str">
            <v>ALOUI FATEN</v>
          </cell>
          <cell r="E2859" t="str">
            <v>SAGE Tunisia</v>
          </cell>
          <cell r="F2859" t="str">
            <v>PRODUCTION</v>
          </cell>
          <cell r="G2859" t="str">
            <v>Couturière</v>
          </cell>
          <cell r="H2859" t="str">
            <v>Panda</v>
          </cell>
          <cell r="I2859" t="str">
            <v>FAOUZI SEDNESSI</v>
          </cell>
          <cell r="J2859" t="str">
            <v>B</v>
          </cell>
          <cell r="K2859" t="str">
            <v>DIRECTS</v>
          </cell>
          <cell r="L2859" t="str">
            <v>Variable cost at standard</v>
          </cell>
          <cell r="M2859" t="str">
            <v>OUVRIERE SPECIALISE</v>
          </cell>
          <cell r="N2859">
            <v>45716</v>
          </cell>
          <cell r="T2859" t="str">
            <v>CDD</v>
          </cell>
          <cell r="U2859" t="str">
            <v>Contractuel</v>
          </cell>
          <cell r="V2859">
            <v>45716</v>
          </cell>
          <cell r="W2859">
            <v>45747</v>
          </cell>
          <cell r="Z2859">
            <v>45716</v>
          </cell>
          <cell r="AA2859">
            <v>2</v>
          </cell>
          <cell r="AB2859">
            <v>2025</v>
          </cell>
          <cell r="AF2859">
            <v>30688</v>
          </cell>
          <cell r="AG2859">
            <v>41.18904109589041</v>
          </cell>
          <cell r="AH2859" t="str">
            <v>&gt;35&lt; 45</v>
          </cell>
          <cell r="AK2859" t="str">
            <v>08528578</v>
          </cell>
          <cell r="AL2859">
            <v>43169</v>
          </cell>
          <cell r="AM2859" t="str">
            <v>FEMME</v>
          </cell>
          <cell r="AN2859" t="str">
            <v>Marié(e)</v>
          </cell>
          <cell r="AO2859">
            <v>3</v>
          </cell>
          <cell r="AP2859" t="str">
            <v>8 éme Année</v>
          </cell>
          <cell r="AT2859" t="str">
            <v>Horaire</v>
          </cell>
          <cell r="AU2859">
            <v>3.9529999999999998</v>
          </cell>
          <cell r="BC2859" t="str">
            <v>MHAMDIA</v>
          </cell>
          <cell r="BD2859" t="str">
            <v>BEN AROUS</v>
          </cell>
          <cell r="BG2859">
            <v>94074208</v>
          </cell>
          <cell r="BH2859">
            <v>27036562</v>
          </cell>
          <cell r="BK2859" t="str">
            <v>B-Panda</v>
          </cell>
        </row>
        <row r="2860">
          <cell r="B2860">
            <v>2920</v>
          </cell>
          <cell r="C2860" t="str">
            <v>Madame</v>
          </cell>
          <cell r="D2860" t="str">
            <v>NEFZI DALINDA</v>
          </cell>
          <cell r="E2860" t="str">
            <v>SAGE Tunisia</v>
          </cell>
          <cell r="F2860" t="str">
            <v>PRODUCTION</v>
          </cell>
          <cell r="G2860" t="str">
            <v>Couturière</v>
          </cell>
          <cell r="H2860" t="str">
            <v>Panda</v>
          </cell>
          <cell r="I2860" t="str">
            <v>FAOUZI SEDNESSI</v>
          </cell>
          <cell r="J2860" t="str">
            <v>B</v>
          </cell>
          <cell r="K2860" t="str">
            <v>DIRECTS</v>
          </cell>
          <cell r="L2860" t="str">
            <v>Variable cost at standard</v>
          </cell>
          <cell r="M2860" t="str">
            <v>OUVRIERE SPECIALISE</v>
          </cell>
          <cell r="N2860">
            <v>45716</v>
          </cell>
          <cell r="T2860" t="str">
            <v>CDD</v>
          </cell>
          <cell r="U2860" t="str">
            <v>Contractuel</v>
          </cell>
          <cell r="V2860">
            <v>45716</v>
          </cell>
          <cell r="W2860">
            <v>45747</v>
          </cell>
          <cell r="Z2860">
            <v>45716</v>
          </cell>
          <cell r="AA2860">
            <v>2</v>
          </cell>
          <cell r="AB2860">
            <v>2025</v>
          </cell>
          <cell r="AF2860">
            <v>29096</v>
          </cell>
          <cell r="AG2860">
            <v>45.550684931506851</v>
          </cell>
          <cell r="AH2860" t="str">
            <v>&gt;45&lt; 55</v>
          </cell>
          <cell r="AK2860" t="str">
            <v>07332372</v>
          </cell>
          <cell r="AL2860">
            <v>42875</v>
          </cell>
          <cell r="AM2860" t="str">
            <v>FEMME</v>
          </cell>
          <cell r="AN2860" t="str">
            <v>Marié(e)</v>
          </cell>
          <cell r="AO2860">
            <v>3</v>
          </cell>
          <cell r="AP2860" t="str">
            <v>9 éme Année</v>
          </cell>
          <cell r="AT2860" t="str">
            <v>Horaire</v>
          </cell>
          <cell r="AU2860">
            <v>3.9529999999999998</v>
          </cell>
          <cell r="BC2860" t="str">
            <v>CITE KHALED IBN WALID</v>
          </cell>
          <cell r="BD2860" t="str">
            <v>MANOUBA</v>
          </cell>
          <cell r="BG2860">
            <v>51021630</v>
          </cell>
          <cell r="BH2860">
            <v>58660967</v>
          </cell>
          <cell r="BK2860" t="str">
            <v>B-Panda</v>
          </cell>
        </row>
        <row r="2861">
          <cell r="B2861">
            <v>2921</v>
          </cell>
          <cell r="C2861" t="str">
            <v>Madame</v>
          </cell>
          <cell r="D2861" t="str">
            <v>MOUSSI LAMIA</v>
          </cell>
          <cell r="E2861" t="str">
            <v>SAGE Tunisia</v>
          </cell>
          <cell r="F2861" t="str">
            <v>PRODUCTION</v>
          </cell>
          <cell r="G2861" t="str">
            <v>Couturière</v>
          </cell>
          <cell r="H2861" t="str">
            <v>Panda</v>
          </cell>
          <cell r="I2861" t="str">
            <v>FAOUZI SEDNESSI</v>
          </cell>
          <cell r="J2861" t="str">
            <v>B</v>
          </cell>
          <cell r="K2861" t="str">
            <v>DIRECTS</v>
          </cell>
          <cell r="L2861" t="str">
            <v>Variable cost at standard</v>
          </cell>
          <cell r="M2861" t="str">
            <v>OUVRIERE SPECIALISE</v>
          </cell>
          <cell r="N2861">
            <v>45716</v>
          </cell>
          <cell r="T2861" t="str">
            <v>CDD</v>
          </cell>
          <cell r="U2861" t="str">
            <v>Contractuel</v>
          </cell>
          <cell r="V2861">
            <v>45716</v>
          </cell>
          <cell r="W2861">
            <v>45747</v>
          </cell>
          <cell r="Z2861">
            <v>45716</v>
          </cell>
          <cell r="AA2861">
            <v>2</v>
          </cell>
          <cell r="AB2861">
            <v>2025</v>
          </cell>
          <cell r="AF2861">
            <v>33881</v>
          </cell>
          <cell r="AG2861">
            <v>32.441095890410956</v>
          </cell>
          <cell r="AH2861" t="str">
            <v>&gt;25&lt; 35</v>
          </cell>
          <cell r="AK2861" t="str">
            <v>09181529</v>
          </cell>
          <cell r="AL2861">
            <v>45187</v>
          </cell>
          <cell r="AM2861" t="str">
            <v>FEMME</v>
          </cell>
          <cell r="AN2861" t="str">
            <v>Célibataire</v>
          </cell>
          <cell r="AP2861" t="str">
            <v>7 éme Année</v>
          </cell>
          <cell r="AT2861" t="str">
            <v>Horaire</v>
          </cell>
          <cell r="AU2861">
            <v>3.9529999999999998</v>
          </cell>
          <cell r="BC2861" t="str">
            <v>DAOUAR HICHER</v>
          </cell>
          <cell r="BD2861" t="str">
            <v>MANOUBA</v>
          </cell>
          <cell r="BG2861">
            <v>99268728</v>
          </cell>
          <cell r="BH2861">
            <v>50753223</v>
          </cell>
          <cell r="BK2861" t="str">
            <v>B-Panda</v>
          </cell>
        </row>
        <row r="2862">
          <cell r="B2862">
            <v>2922</v>
          </cell>
          <cell r="C2862" t="str">
            <v>Madame</v>
          </cell>
          <cell r="D2862" t="str">
            <v>BEL HAJ BOUTHEINA</v>
          </cell>
          <cell r="E2862" t="str">
            <v>SAGE Tunisia</v>
          </cell>
          <cell r="F2862" t="str">
            <v>PRODUCTION</v>
          </cell>
          <cell r="G2862" t="str">
            <v>Couturière</v>
          </cell>
          <cell r="H2862" t="str">
            <v>Panda</v>
          </cell>
          <cell r="I2862" t="str">
            <v>HASNA NASRAOUI</v>
          </cell>
          <cell r="J2862" t="str">
            <v>A</v>
          </cell>
          <cell r="K2862" t="str">
            <v>DIRECTS</v>
          </cell>
          <cell r="L2862" t="str">
            <v>Variable cost at standard</v>
          </cell>
          <cell r="M2862" t="str">
            <v>OUVRIERE SPECIALISE</v>
          </cell>
          <cell r="N2862">
            <v>45716</v>
          </cell>
          <cell r="T2862" t="str">
            <v>CDD</v>
          </cell>
          <cell r="U2862" t="str">
            <v>Contractuel</v>
          </cell>
          <cell r="V2862">
            <v>45716</v>
          </cell>
          <cell r="W2862">
            <v>45747</v>
          </cell>
          <cell r="Z2862">
            <v>45716</v>
          </cell>
          <cell r="AA2862">
            <v>2</v>
          </cell>
          <cell r="AB2862">
            <v>2025</v>
          </cell>
          <cell r="AF2862">
            <v>26961</v>
          </cell>
          <cell r="AG2862">
            <v>51.4</v>
          </cell>
          <cell r="AH2862" t="str">
            <v>&gt;45&lt; 55</v>
          </cell>
          <cell r="AK2862" t="str">
            <v>07760390</v>
          </cell>
          <cell r="AL2862">
            <v>36797</v>
          </cell>
          <cell r="AM2862" t="str">
            <v>FEMME</v>
          </cell>
          <cell r="AN2862" t="str">
            <v>Marié(e)</v>
          </cell>
          <cell r="AP2862" t="str">
            <v>5 éme Année</v>
          </cell>
          <cell r="AT2862" t="str">
            <v>Horaire</v>
          </cell>
          <cell r="AU2862">
            <v>3.9529999999999998</v>
          </cell>
          <cell r="BC2862" t="str">
            <v>DENDEN</v>
          </cell>
          <cell r="BD2862" t="str">
            <v>MANOUBA</v>
          </cell>
          <cell r="BG2862">
            <v>98930741</v>
          </cell>
          <cell r="BH2862">
            <v>92525948</v>
          </cell>
          <cell r="BK2862" t="str">
            <v>A-Panda</v>
          </cell>
        </row>
        <row r="2863">
          <cell r="B2863">
            <v>2923</v>
          </cell>
          <cell r="C2863" t="str">
            <v>Madame</v>
          </cell>
          <cell r="D2863" t="str">
            <v>JABRI JAMILA</v>
          </cell>
          <cell r="E2863" t="str">
            <v>SAGE Tunisia</v>
          </cell>
          <cell r="F2863" t="str">
            <v>PRODUCTION</v>
          </cell>
          <cell r="G2863" t="str">
            <v>Couturière</v>
          </cell>
          <cell r="H2863" t="str">
            <v>Panda</v>
          </cell>
          <cell r="I2863" t="str">
            <v>HASNA NASRAOUI</v>
          </cell>
          <cell r="J2863" t="str">
            <v>A</v>
          </cell>
          <cell r="K2863" t="str">
            <v>DIRECTS</v>
          </cell>
          <cell r="L2863" t="str">
            <v>Variable cost at standard</v>
          </cell>
          <cell r="M2863" t="str">
            <v>OUVRIERE SPECIALISE</v>
          </cell>
          <cell r="N2863">
            <v>45716</v>
          </cell>
          <cell r="T2863" t="str">
            <v>CDD</v>
          </cell>
          <cell r="U2863" t="str">
            <v>Contractuel</v>
          </cell>
          <cell r="V2863">
            <v>45716</v>
          </cell>
          <cell r="W2863">
            <v>45747</v>
          </cell>
          <cell r="Z2863">
            <v>45716</v>
          </cell>
          <cell r="AA2863">
            <v>2</v>
          </cell>
          <cell r="AB2863">
            <v>2025</v>
          </cell>
          <cell r="AF2863">
            <v>26963</v>
          </cell>
          <cell r="AG2863">
            <v>51.394520547945206</v>
          </cell>
          <cell r="AH2863" t="str">
            <v>&gt;45&lt; 55</v>
          </cell>
          <cell r="AK2863" t="str">
            <v>04654663</v>
          </cell>
          <cell r="AL2863">
            <v>43341</v>
          </cell>
          <cell r="AM2863" t="str">
            <v>FEMME</v>
          </cell>
          <cell r="AN2863" t="str">
            <v>Marié(e)</v>
          </cell>
          <cell r="AO2863">
            <v>2</v>
          </cell>
          <cell r="AT2863" t="str">
            <v>Horaire</v>
          </cell>
          <cell r="AU2863">
            <v>3.9529999999999998</v>
          </cell>
          <cell r="BC2863" t="str">
            <v>SIDI HASSINE</v>
          </cell>
          <cell r="BD2863" t="str">
            <v>MANOUBA</v>
          </cell>
          <cell r="BG2863">
            <v>27836412</v>
          </cell>
          <cell r="BH2863">
            <v>53118388</v>
          </cell>
          <cell r="BK2863" t="str">
            <v>A-Panda</v>
          </cell>
        </row>
        <row r="2864">
          <cell r="B2864">
            <v>2924</v>
          </cell>
          <cell r="C2864" t="str">
            <v>Madame</v>
          </cell>
          <cell r="D2864" t="str">
            <v>HAMMAMI SOUAD</v>
          </cell>
          <cell r="E2864" t="str">
            <v>SAGE Tunisia</v>
          </cell>
          <cell r="F2864" t="str">
            <v>PRODUCTION</v>
          </cell>
          <cell r="G2864" t="str">
            <v>Couturière</v>
          </cell>
          <cell r="H2864" t="str">
            <v>Panda</v>
          </cell>
          <cell r="I2864" t="str">
            <v>HASNA NASRAOUI</v>
          </cell>
          <cell r="J2864" t="str">
            <v>A</v>
          </cell>
          <cell r="K2864" t="str">
            <v>DIRECTS</v>
          </cell>
          <cell r="L2864" t="str">
            <v>Variable cost at standard</v>
          </cell>
          <cell r="M2864" t="str">
            <v>OUVRIERE SPECIALISE</v>
          </cell>
          <cell r="N2864">
            <v>45716</v>
          </cell>
          <cell r="T2864" t="str">
            <v>CDD</v>
          </cell>
          <cell r="U2864" t="str">
            <v>Contractuel</v>
          </cell>
          <cell r="V2864">
            <v>45716</v>
          </cell>
          <cell r="W2864">
            <v>45747</v>
          </cell>
          <cell r="Z2864">
            <v>45716</v>
          </cell>
          <cell r="AA2864">
            <v>2</v>
          </cell>
          <cell r="AB2864">
            <v>2025</v>
          </cell>
          <cell r="AF2864">
            <v>29280</v>
          </cell>
          <cell r="AG2864">
            <v>45.046575342465751</v>
          </cell>
          <cell r="AH2864" t="str">
            <v>&gt;45&lt; 55</v>
          </cell>
          <cell r="AK2864" t="str">
            <v>07317102</v>
          </cell>
          <cell r="AL2864">
            <v>43658</v>
          </cell>
          <cell r="AM2864" t="str">
            <v>FEMME</v>
          </cell>
          <cell r="AN2864" t="str">
            <v>Marié(e)</v>
          </cell>
          <cell r="AO2864">
            <v>2</v>
          </cell>
          <cell r="AP2864" t="str">
            <v>6 éme Année</v>
          </cell>
          <cell r="AT2864" t="str">
            <v>Horaire</v>
          </cell>
          <cell r="AU2864">
            <v>3.9529999999999998</v>
          </cell>
          <cell r="BC2864" t="str">
            <v>GOBEAA</v>
          </cell>
          <cell r="BD2864" t="str">
            <v>MANOUBA</v>
          </cell>
          <cell r="BG2864">
            <v>21233565</v>
          </cell>
          <cell r="BH2864">
            <v>27876164</v>
          </cell>
          <cell r="BK2864" t="str">
            <v>A-Panda</v>
          </cell>
        </row>
        <row r="2865">
          <cell r="B2865">
            <v>2925</v>
          </cell>
          <cell r="C2865" t="str">
            <v>Madame</v>
          </cell>
          <cell r="D2865" t="str">
            <v>LAKTI WAFA</v>
          </cell>
          <cell r="E2865" t="str">
            <v>SAGE Tunisia</v>
          </cell>
          <cell r="F2865" t="str">
            <v>PRODUCTION</v>
          </cell>
          <cell r="G2865" t="str">
            <v>Contrôle qualité</v>
          </cell>
          <cell r="H2865" t="str">
            <v>CR3</v>
          </cell>
          <cell r="J2865" t="str">
            <v>A</v>
          </cell>
          <cell r="K2865" t="str">
            <v>INDIRECTS</v>
          </cell>
          <cell r="L2865" t="str">
            <v>Variable cost at standard</v>
          </cell>
          <cell r="M2865" t="str">
            <v>OUVRIERE SPECIALISE</v>
          </cell>
          <cell r="N2865">
            <v>45719</v>
          </cell>
          <cell r="T2865" t="str">
            <v>CDD</v>
          </cell>
          <cell r="U2865" t="str">
            <v>Contractuel</v>
          </cell>
          <cell r="V2865">
            <v>45719</v>
          </cell>
          <cell r="W2865">
            <v>45747</v>
          </cell>
          <cell r="Z2865">
            <v>45719</v>
          </cell>
          <cell r="AA2865">
            <v>3</v>
          </cell>
          <cell r="AB2865">
            <v>2025</v>
          </cell>
          <cell r="AF2865">
            <v>35236</v>
          </cell>
          <cell r="AG2865">
            <v>28.728767123287671</v>
          </cell>
          <cell r="AH2865" t="str">
            <v>&gt;25&lt; 35</v>
          </cell>
          <cell r="AK2865" t="str">
            <v>13008529</v>
          </cell>
          <cell r="AL2865">
            <v>41633</v>
          </cell>
          <cell r="AM2865" t="str">
            <v>FEMME</v>
          </cell>
          <cell r="AN2865" t="str">
            <v>Marié(e)</v>
          </cell>
          <cell r="AP2865" t="str">
            <v>BAC+LISCENCE EN GESTION D'ENTREPRISE</v>
          </cell>
          <cell r="AT2865" t="str">
            <v>Horaire</v>
          </cell>
          <cell r="AU2865">
            <v>4.1150000000000002</v>
          </cell>
          <cell r="BC2865" t="str">
            <v>GOBEAA</v>
          </cell>
          <cell r="BD2865" t="str">
            <v>MANOUBA</v>
          </cell>
          <cell r="BG2865">
            <v>20604034</v>
          </cell>
          <cell r="BH2865">
            <v>95238958</v>
          </cell>
          <cell r="BK2865" t="str">
            <v>A-CR3</v>
          </cell>
        </row>
        <row r="2866">
          <cell r="B2866">
            <v>2926</v>
          </cell>
          <cell r="C2866" t="str">
            <v>Madame</v>
          </cell>
          <cell r="D2866" t="str">
            <v>BEN BEKIR AMAL</v>
          </cell>
          <cell r="E2866" t="str">
            <v>SAGE Tunisia</v>
          </cell>
          <cell r="F2866" t="str">
            <v>PRODUCTION</v>
          </cell>
          <cell r="G2866" t="str">
            <v>Couturière</v>
          </cell>
          <cell r="H2866" t="str">
            <v>Panda</v>
          </cell>
          <cell r="I2866" t="str">
            <v>HASNA NASRAOUI</v>
          </cell>
          <cell r="J2866" t="str">
            <v>A</v>
          </cell>
          <cell r="K2866" t="str">
            <v>DIRECTS</v>
          </cell>
          <cell r="L2866" t="str">
            <v>Variable cost at standard</v>
          </cell>
          <cell r="M2866" t="str">
            <v>OUVRIERE SPECIALISE</v>
          </cell>
          <cell r="N2866">
            <v>45716</v>
          </cell>
          <cell r="T2866" t="str">
            <v>CDD</v>
          </cell>
          <cell r="U2866" t="str">
            <v>Contractuel</v>
          </cell>
          <cell r="V2866">
            <v>45716</v>
          </cell>
          <cell r="W2866">
            <v>45747</v>
          </cell>
          <cell r="Z2866">
            <v>45716</v>
          </cell>
          <cell r="AA2866">
            <v>2</v>
          </cell>
          <cell r="AB2866">
            <v>2025</v>
          </cell>
          <cell r="AF2866">
            <v>34403</v>
          </cell>
          <cell r="AG2866">
            <v>31.010958904109589</v>
          </cell>
          <cell r="AH2866" t="str">
            <v>&gt;25&lt; 35</v>
          </cell>
          <cell r="AK2866" t="str">
            <v>04839448</v>
          </cell>
          <cell r="AL2866">
            <v>40696</v>
          </cell>
          <cell r="AM2866" t="str">
            <v>FEMME</v>
          </cell>
          <cell r="AN2866" t="str">
            <v>Divorcée</v>
          </cell>
          <cell r="AP2866" t="str">
            <v>8 éme Année</v>
          </cell>
          <cell r="AT2866" t="str">
            <v>Horaire</v>
          </cell>
          <cell r="AU2866">
            <v>3.9529999999999998</v>
          </cell>
          <cell r="BC2866" t="str">
            <v>SIDI HASSINE</v>
          </cell>
          <cell r="BD2866" t="str">
            <v>TUNIS</v>
          </cell>
          <cell r="BG2866">
            <v>29681331</v>
          </cell>
          <cell r="BH2866">
            <v>21004339</v>
          </cell>
          <cell r="BK2866" t="str">
            <v>A-Panda</v>
          </cell>
        </row>
        <row r="2867">
          <cell r="B2867">
            <v>2927</v>
          </cell>
          <cell r="C2867" t="str">
            <v>Madame</v>
          </cell>
          <cell r="D2867" t="str">
            <v>BOUALEG MOUNA</v>
          </cell>
          <cell r="E2867" t="str">
            <v>SAGE Tunisia</v>
          </cell>
          <cell r="F2867" t="str">
            <v>PRODUCTION</v>
          </cell>
          <cell r="G2867" t="str">
            <v>Contrôle qualité</v>
          </cell>
          <cell r="H2867" t="str">
            <v>CR3</v>
          </cell>
          <cell r="J2867" t="str">
            <v>A</v>
          </cell>
          <cell r="K2867" t="str">
            <v>INDIRECTS</v>
          </cell>
          <cell r="L2867" t="str">
            <v>Variable cost at standard</v>
          </cell>
          <cell r="M2867" t="str">
            <v>OUVRIERE SPECIALISE</v>
          </cell>
          <cell r="N2867">
            <v>45719</v>
          </cell>
          <cell r="T2867" t="str">
            <v>CDD</v>
          </cell>
          <cell r="U2867" t="str">
            <v>Contractuel</v>
          </cell>
          <cell r="V2867">
            <v>45719</v>
          </cell>
          <cell r="W2867">
            <v>45747</v>
          </cell>
          <cell r="Z2867">
            <v>45719</v>
          </cell>
          <cell r="AA2867">
            <v>3</v>
          </cell>
          <cell r="AB2867">
            <v>2025</v>
          </cell>
          <cell r="AF2867">
            <v>36646</v>
          </cell>
          <cell r="AG2867">
            <v>24.865753424657534</v>
          </cell>
          <cell r="AH2867" t="str">
            <v>&lt; 25</v>
          </cell>
          <cell r="AK2867" t="str">
            <v>11667674</v>
          </cell>
          <cell r="AL2867">
            <v>43372</v>
          </cell>
          <cell r="AM2867" t="str">
            <v>FEMME</v>
          </cell>
          <cell r="AN2867" t="str">
            <v>Célibataire</v>
          </cell>
          <cell r="AP2867" t="str">
            <v>BAC</v>
          </cell>
          <cell r="AT2867" t="str">
            <v>Horaire</v>
          </cell>
          <cell r="AU2867">
            <v>4.1150000000000002</v>
          </cell>
          <cell r="BC2867" t="str">
            <v>EL AGBA</v>
          </cell>
          <cell r="BD2867" t="str">
            <v>TUNIS</v>
          </cell>
          <cell r="BG2867">
            <v>54333142</v>
          </cell>
          <cell r="BH2867">
            <v>54512960</v>
          </cell>
          <cell r="BK2867" t="str">
            <v>A-CR3</v>
          </cell>
        </row>
        <row r="2868">
          <cell r="B2868">
            <v>2928</v>
          </cell>
          <cell r="C2868" t="str">
            <v>Monsieur</v>
          </cell>
          <cell r="D2868" t="str">
            <v>ZEDINI WISSEM</v>
          </cell>
          <cell r="E2868" t="str">
            <v>SAGE Tunisia</v>
          </cell>
          <cell r="F2868" t="str">
            <v>PRODUCTION</v>
          </cell>
          <cell r="G2868" t="str">
            <v>Couturière</v>
          </cell>
          <cell r="H2868" t="str">
            <v>Panda</v>
          </cell>
          <cell r="I2868" t="str">
            <v>HASNA NASRAOUI</v>
          </cell>
          <cell r="J2868" t="str">
            <v>A</v>
          </cell>
          <cell r="K2868" t="str">
            <v>DIRECTS</v>
          </cell>
          <cell r="L2868" t="str">
            <v>Variable cost at standard</v>
          </cell>
          <cell r="M2868" t="str">
            <v>OUVRIERE SPECIALISE</v>
          </cell>
          <cell r="N2868">
            <v>45716</v>
          </cell>
          <cell r="T2868" t="str">
            <v>CDD</v>
          </cell>
          <cell r="U2868" t="str">
            <v>Contractuel</v>
          </cell>
          <cell r="V2868">
            <v>45716</v>
          </cell>
          <cell r="W2868">
            <v>45747</v>
          </cell>
          <cell r="Z2868">
            <v>45716</v>
          </cell>
          <cell r="AA2868">
            <v>2</v>
          </cell>
          <cell r="AB2868">
            <v>2025</v>
          </cell>
          <cell r="AF2868">
            <v>35033</v>
          </cell>
          <cell r="AG2868">
            <v>29.284931506849315</v>
          </cell>
          <cell r="AH2868" t="str">
            <v>&gt;25&lt; 35</v>
          </cell>
          <cell r="AK2868" t="str">
            <v>07210100</v>
          </cell>
          <cell r="AL2868">
            <v>43386</v>
          </cell>
          <cell r="AM2868" t="str">
            <v>HOMME</v>
          </cell>
          <cell r="AN2868" t="str">
            <v>Célibataire</v>
          </cell>
          <cell r="AP2868" t="str">
            <v>7 éme Année</v>
          </cell>
          <cell r="AT2868" t="str">
            <v>Horaire</v>
          </cell>
          <cell r="AU2868">
            <v>3.9529999999999998</v>
          </cell>
          <cell r="BC2868" t="str">
            <v xml:space="preserve">01 RUE 10415  CITE NOUR </v>
          </cell>
          <cell r="BD2868" t="str">
            <v>TUNIS</v>
          </cell>
          <cell r="BG2868">
            <v>96206128</v>
          </cell>
          <cell r="BH2868">
            <v>58679960</v>
          </cell>
          <cell r="BK2868" t="str">
            <v>A-Panda</v>
          </cell>
        </row>
        <row r="2869">
          <cell r="B2869">
            <v>2929</v>
          </cell>
          <cell r="C2869" t="str">
            <v>Madame</v>
          </cell>
          <cell r="D2869" t="str">
            <v>MARZOUKI BASSMA</v>
          </cell>
          <cell r="E2869" t="str">
            <v>SAGE Tunisia</v>
          </cell>
          <cell r="F2869" t="str">
            <v>PRODUCTION</v>
          </cell>
          <cell r="G2869" t="str">
            <v>Couturière</v>
          </cell>
          <cell r="H2869" t="str">
            <v>Panda</v>
          </cell>
          <cell r="I2869" t="str">
            <v>HASNA NASRAOUI</v>
          </cell>
          <cell r="J2869" t="str">
            <v>A</v>
          </cell>
          <cell r="K2869" t="str">
            <v>DIRECTS</v>
          </cell>
          <cell r="L2869" t="str">
            <v>Variable cost at standard</v>
          </cell>
          <cell r="M2869" t="str">
            <v>OUVRIERE SPECIALISE</v>
          </cell>
          <cell r="N2869">
            <v>45716</v>
          </cell>
          <cell r="T2869" t="str">
            <v>CDD</v>
          </cell>
          <cell r="U2869" t="str">
            <v>Contractuel</v>
          </cell>
          <cell r="V2869">
            <v>45716</v>
          </cell>
          <cell r="W2869">
            <v>45747</v>
          </cell>
          <cell r="Z2869">
            <v>45716</v>
          </cell>
          <cell r="AA2869">
            <v>2</v>
          </cell>
          <cell r="AB2869">
            <v>2025</v>
          </cell>
          <cell r="AF2869">
            <v>30300</v>
          </cell>
          <cell r="AG2869">
            <v>42.252054794520546</v>
          </cell>
          <cell r="AH2869" t="str">
            <v>&gt;35&lt; 45</v>
          </cell>
          <cell r="AK2869" t="str">
            <v>04723599</v>
          </cell>
          <cell r="AL2869">
            <v>43378</v>
          </cell>
          <cell r="AM2869" t="str">
            <v>FEMME</v>
          </cell>
          <cell r="AN2869" t="str">
            <v>Marié(e)</v>
          </cell>
          <cell r="AO2869">
            <v>3</v>
          </cell>
          <cell r="AP2869" t="str">
            <v>7 éme Année</v>
          </cell>
          <cell r="AT2869" t="str">
            <v>Horaire</v>
          </cell>
          <cell r="AU2869">
            <v>3.9529999999999998</v>
          </cell>
          <cell r="BC2869" t="str">
            <v xml:space="preserve">YASMINET BEN AROUS </v>
          </cell>
          <cell r="BD2869" t="str">
            <v>BEN AROUS</v>
          </cell>
          <cell r="BG2869">
            <v>50589610</v>
          </cell>
          <cell r="BH2869">
            <v>22791899</v>
          </cell>
          <cell r="BK2869" t="str">
            <v>A-Panda</v>
          </cell>
        </row>
        <row r="2870">
          <cell r="B2870">
            <v>2930</v>
          </cell>
          <cell r="C2870" t="str">
            <v>Monsieur</v>
          </cell>
          <cell r="D2870" t="str">
            <v>BOUIINIA HOUSSEM</v>
          </cell>
          <cell r="E2870" t="str">
            <v>SAGE Tunisia</v>
          </cell>
          <cell r="F2870" t="str">
            <v>PRODUCTION</v>
          </cell>
          <cell r="G2870" t="str">
            <v>Couturière</v>
          </cell>
          <cell r="H2870" t="str">
            <v>Panda</v>
          </cell>
          <cell r="I2870" t="str">
            <v>HASNA NASRAOUI</v>
          </cell>
          <cell r="J2870" t="str">
            <v>A</v>
          </cell>
          <cell r="K2870" t="str">
            <v>DIRECTS</v>
          </cell>
          <cell r="L2870" t="str">
            <v>Variable cost at standard</v>
          </cell>
          <cell r="M2870" t="str">
            <v>OUVRIERE SPECIALISE</v>
          </cell>
          <cell r="N2870">
            <v>45716</v>
          </cell>
          <cell r="T2870" t="str">
            <v>CDD</v>
          </cell>
          <cell r="U2870" t="str">
            <v>Contractuel</v>
          </cell>
          <cell r="V2870">
            <v>45716</v>
          </cell>
          <cell r="W2870">
            <v>45747</v>
          </cell>
          <cell r="Z2870">
            <v>45716</v>
          </cell>
          <cell r="AA2870">
            <v>2</v>
          </cell>
          <cell r="AB2870">
            <v>2025</v>
          </cell>
          <cell r="AF2870">
            <v>33068</v>
          </cell>
          <cell r="AG2870">
            <v>34.668493150684931</v>
          </cell>
          <cell r="AH2870" t="str">
            <v>&gt;25&lt; 35</v>
          </cell>
          <cell r="AK2870" t="str">
            <v>09179528</v>
          </cell>
          <cell r="AL2870">
            <v>44720</v>
          </cell>
          <cell r="AM2870" t="str">
            <v>HOMME</v>
          </cell>
          <cell r="AN2870" t="str">
            <v>Marié(e)</v>
          </cell>
          <cell r="AO2870">
            <v>2</v>
          </cell>
          <cell r="AP2870" t="str">
            <v>7 éme Année</v>
          </cell>
          <cell r="AT2870" t="str">
            <v>Horaire</v>
          </cell>
          <cell r="AU2870">
            <v>3.9529999999999998</v>
          </cell>
          <cell r="BC2870" t="str">
            <v>DAOUAR HICHER</v>
          </cell>
          <cell r="BD2870" t="str">
            <v>MANOUBA</v>
          </cell>
          <cell r="BG2870">
            <v>52040872</v>
          </cell>
          <cell r="BH2870">
            <v>56651640</v>
          </cell>
          <cell r="BK2870" t="str">
            <v>A-Panda</v>
          </cell>
        </row>
        <row r="2871">
          <cell r="B2871">
            <v>2931</v>
          </cell>
          <cell r="C2871" t="str">
            <v>Madame</v>
          </cell>
          <cell r="D2871" t="str">
            <v xml:space="preserve">RIAHI HANEN </v>
          </cell>
          <cell r="E2871" t="str">
            <v>SAGE Tunisia</v>
          </cell>
          <cell r="F2871" t="str">
            <v>PRODUCTION</v>
          </cell>
          <cell r="G2871" t="str">
            <v>Couturière</v>
          </cell>
          <cell r="H2871" t="str">
            <v>P6 AR</v>
          </cell>
          <cell r="I2871" t="str">
            <v>MASSOUD BRAHMI</v>
          </cell>
          <cell r="J2871" t="str">
            <v>B</v>
          </cell>
          <cell r="K2871" t="str">
            <v>DIRECTS</v>
          </cell>
          <cell r="L2871" t="str">
            <v>Variable cost at standard</v>
          </cell>
          <cell r="M2871" t="str">
            <v>OUVRIERE SPECIALISE</v>
          </cell>
          <cell r="N2871">
            <v>45717</v>
          </cell>
          <cell r="T2871" t="str">
            <v>CDD</v>
          </cell>
          <cell r="U2871" t="str">
            <v>Contractuel</v>
          </cell>
          <cell r="V2871">
            <v>45717</v>
          </cell>
          <cell r="W2871">
            <v>45747</v>
          </cell>
          <cell r="Z2871">
            <v>45717</v>
          </cell>
          <cell r="AA2871">
            <v>3</v>
          </cell>
          <cell r="AB2871">
            <v>2025</v>
          </cell>
          <cell r="AF2871">
            <v>28242</v>
          </cell>
          <cell r="AG2871">
            <v>47.890410958904113</v>
          </cell>
          <cell r="AH2871" t="str">
            <v>&gt;45&lt; 55</v>
          </cell>
          <cell r="AK2871" t="str">
            <v>04676079</v>
          </cell>
          <cell r="AL2871">
            <v>35314</v>
          </cell>
          <cell r="AM2871" t="str">
            <v>FEMME</v>
          </cell>
          <cell r="AN2871" t="str">
            <v>Marié(e)</v>
          </cell>
          <cell r="AO2871">
            <v>2</v>
          </cell>
          <cell r="AP2871" t="str">
            <v>6 éme Année</v>
          </cell>
          <cell r="AT2871" t="str">
            <v>Horaire</v>
          </cell>
          <cell r="AU2871">
            <v>3.9529999999999998</v>
          </cell>
          <cell r="BC2871" t="str">
            <v xml:space="preserve">OUED GUERIENA </v>
          </cell>
          <cell r="BD2871" t="str">
            <v>TUNIS</v>
          </cell>
          <cell r="BG2871">
            <v>93177530</v>
          </cell>
          <cell r="BH2871">
            <v>96428485</v>
          </cell>
          <cell r="BK2871" t="str">
            <v>B-P6 AR</v>
          </cell>
        </row>
        <row r="2872">
          <cell r="B2872">
            <v>2932</v>
          </cell>
          <cell r="C2872" t="str">
            <v>Monsieur</v>
          </cell>
          <cell r="D2872" t="str">
            <v>ARBI KAMEL</v>
          </cell>
          <cell r="E2872" t="str">
            <v>SAGE Tunisia</v>
          </cell>
          <cell r="F2872" t="str">
            <v>PRODUCTION</v>
          </cell>
          <cell r="G2872" t="str">
            <v>Prép CAMPO</v>
          </cell>
          <cell r="I2872" t="str">
            <v>MOHAMED AMINE</v>
          </cell>
          <cell r="J2872" t="str">
            <v>A</v>
          </cell>
          <cell r="K2872" t="str">
            <v>DIRECTS</v>
          </cell>
          <cell r="L2872" t="str">
            <v>Variable cost at standard</v>
          </cell>
          <cell r="M2872" t="str">
            <v>OUVRIERE SPECIALISE</v>
          </cell>
          <cell r="N2872">
            <v>45716</v>
          </cell>
          <cell r="T2872" t="str">
            <v>CDD</v>
          </cell>
          <cell r="U2872" t="str">
            <v>Contractuel</v>
          </cell>
          <cell r="V2872">
            <v>45716</v>
          </cell>
          <cell r="W2872">
            <v>45747</v>
          </cell>
          <cell r="Z2872">
            <v>45716</v>
          </cell>
          <cell r="AA2872">
            <v>3</v>
          </cell>
          <cell r="AB2872">
            <v>2025</v>
          </cell>
          <cell r="AF2872">
            <v>35901</v>
          </cell>
          <cell r="AG2872">
            <v>26.906849315068492</v>
          </cell>
          <cell r="AH2872" t="str">
            <v>&gt;25&lt; 35</v>
          </cell>
          <cell r="AK2872" t="str">
            <v>07491698</v>
          </cell>
          <cell r="AL2872">
            <v>42517</v>
          </cell>
          <cell r="AM2872" t="str">
            <v>HOMME</v>
          </cell>
          <cell r="AN2872" t="str">
            <v>Célibataire</v>
          </cell>
          <cell r="AP2872" t="str">
            <v>9 éme Année</v>
          </cell>
          <cell r="AT2872" t="str">
            <v>Horaire</v>
          </cell>
          <cell r="AU2872">
            <v>3.9529999999999998</v>
          </cell>
          <cell r="BC2872" t="str">
            <v>ARIANA</v>
          </cell>
          <cell r="BD2872" t="str">
            <v>ARIANA</v>
          </cell>
          <cell r="BG2872">
            <v>20836632</v>
          </cell>
          <cell r="BK2872" t="str">
            <v>A-</v>
          </cell>
        </row>
        <row r="2873">
          <cell r="B2873">
            <v>2933</v>
          </cell>
          <cell r="C2873" t="str">
            <v>Monsieur</v>
          </cell>
          <cell r="D2873" t="str">
            <v>JBELI MOHAMED AZIZ</v>
          </cell>
          <cell r="E2873" t="str">
            <v>SAGE Tunisia</v>
          </cell>
          <cell r="F2873" t="str">
            <v>PRODUCTION</v>
          </cell>
          <cell r="G2873" t="str">
            <v>WIRE</v>
          </cell>
          <cell r="H2873" t="str">
            <v>Panda</v>
          </cell>
          <cell r="I2873" t="str">
            <v>HASNA NASRAOUI</v>
          </cell>
          <cell r="J2873" t="str">
            <v>A</v>
          </cell>
          <cell r="K2873" t="str">
            <v>DIRECTS</v>
          </cell>
          <cell r="L2873" t="str">
            <v>Variable cost at standard</v>
          </cell>
          <cell r="M2873" t="str">
            <v>OUVRIERE SPECIALISE</v>
          </cell>
          <cell r="N2873">
            <v>45716</v>
          </cell>
          <cell r="T2873" t="str">
            <v>CDD</v>
          </cell>
          <cell r="U2873" t="str">
            <v>Contractuel</v>
          </cell>
          <cell r="V2873">
            <v>45716</v>
          </cell>
          <cell r="W2873">
            <v>45747</v>
          </cell>
          <cell r="Z2873">
            <v>45716</v>
          </cell>
          <cell r="AA2873">
            <v>3</v>
          </cell>
          <cell r="AB2873">
            <v>2025</v>
          </cell>
          <cell r="AF2873">
            <v>37832</v>
          </cell>
          <cell r="AG2873">
            <v>21.616438356164384</v>
          </cell>
          <cell r="AH2873" t="str">
            <v>&lt; 25</v>
          </cell>
          <cell r="AK2873" t="str">
            <v>11678975</v>
          </cell>
          <cell r="AL2873">
            <v>44641</v>
          </cell>
          <cell r="AM2873" t="str">
            <v>HOMME</v>
          </cell>
          <cell r="AN2873" t="str">
            <v>Célibataire</v>
          </cell>
          <cell r="AP2873" t="str">
            <v>1 ère Année+Formation Elevateur Eléctrique</v>
          </cell>
          <cell r="AT2873" t="str">
            <v>Horaire</v>
          </cell>
          <cell r="AU2873">
            <v>3.9529999999999998</v>
          </cell>
          <cell r="BC2873" t="str">
            <v>GHDIR EL GOLLA</v>
          </cell>
          <cell r="BD2873" t="str">
            <v>TUNIS</v>
          </cell>
          <cell r="BG2873">
            <v>52755162</v>
          </cell>
          <cell r="BH2873">
            <v>52755152</v>
          </cell>
          <cell r="BK2873" t="str">
            <v>A-Panda</v>
          </cell>
        </row>
        <row r="2874">
          <cell r="B2874">
            <v>2934</v>
          </cell>
          <cell r="C2874" t="str">
            <v>Monsieur</v>
          </cell>
          <cell r="D2874" t="str">
            <v>MEKNI TOUJENI CHEDLI</v>
          </cell>
          <cell r="E2874" t="str">
            <v>SAGE Tunisia</v>
          </cell>
          <cell r="F2874" t="str">
            <v>PRODUCTION</v>
          </cell>
          <cell r="G2874" t="str">
            <v>SUPERVISEUR DE PRODUCTION</v>
          </cell>
          <cell r="K2874" t="str">
            <v>CADRE</v>
          </cell>
          <cell r="N2874">
            <v>45719</v>
          </cell>
          <cell r="T2874" t="str">
            <v>CDI</v>
          </cell>
          <cell r="V2874">
            <v>45719</v>
          </cell>
          <cell r="Z2874">
            <v>45719</v>
          </cell>
          <cell r="AA2874">
            <v>3</v>
          </cell>
          <cell r="AB2874">
            <v>2025</v>
          </cell>
          <cell r="AF2874">
            <v>28910</v>
          </cell>
          <cell r="AG2874">
            <v>46.060273972602737</v>
          </cell>
          <cell r="AH2874" t="str">
            <v>&gt;45&lt; 55</v>
          </cell>
          <cell r="AK2874" t="str">
            <v>07064862</v>
          </cell>
          <cell r="AL2874">
            <v>42066</v>
          </cell>
          <cell r="AM2874" t="str">
            <v>HOMME</v>
          </cell>
          <cell r="AN2874" t="str">
            <v>Marié(e)</v>
          </cell>
          <cell r="AO2874">
            <v>2</v>
          </cell>
          <cell r="AP2874" t="str">
            <v>BAC+Diplôme universitaire en sciences et technologies</v>
          </cell>
          <cell r="BC2874" t="str">
            <v>OUARDIA 4</v>
          </cell>
          <cell r="BD2874" t="str">
            <v>TUNIS</v>
          </cell>
          <cell r="BG2874">
            <v>53574137</v>
          </cell>
          <cell r="BK2874" t="str">
            <v>CADRE</v>
          </cell>
        </row>
        <row r="2875">
          <cell r="B2875">
            <v>2935</v>
          </cell>
          <cell r="C2875" t="str">
            <v>Monsieur</v>
          </cell>
          <cell r="D2875" t="str">
            <v>GASSOUMI MOHAMED</v>
          </cell>
          <cell r="E2875" t="str">
            <v>SAGE Tunisia</v>
          </cell>
          <cell r="F2875" t="str">
            <v>INGENIERIE</v>
          </cell>
          <cell r="G2875" t="str">
            <v>CHEF DE PROJET</v>
          </cell>
          <cell r="K2875" t="str">
            <v>CADRE</v>
          </cell>
          <cell r="N2875">
            <v>45719</v>
          </cell>
          <cell r="T2875" t="str">
            <v>CDI</v>
          </cell>
          <cell r="V2875">
            <v>45719</v>
          </cell>
          <cell r="Z2875">
            <v>45719</v>
          </cell>
          <cell r="AA2875">
            <v>3</v>
          </cell>
          <cell r="AB2875">
            <v>2025</v>
          </cell>
          <cell r="AF2875">
            <v>36063</v>
          </cell>
          <cell r="AG2875">
            <v>26.463013698630139</v>
          </cell>
          <cell r="AH2875" t="str">
            <v>&gt;25&lt; 35</v>
          </cell>
          <cell r="AK2875" t="str">
            <v>12625826</v>
          </cell>
          <cell r="AL2875">
            <v>44930</v>
          </cell>
          <cell r="AM2875" t="str">
            <v>HOMME</v>
          </cell>
          <cell r="AN2875" t="str">
            <v>Célibataire</v>
          </cell>
          <cell r="AP2875" t="str">
            <v>BAC+Diplôme national d'ingénieur en mécanique</v>
          </cell>
          <cell r="BC2875" t="str">
            <v>BEN AROUS</v>
          </cell>
          <cell r="BD2875" t="str">
            <v>BEN AROUS</v>
          </cell>
          <cell r="BG2875">
            <v>29872070</v>
          </cell>
          <cell r="BK2875" t="str">
            <v>CADRE</v>
          </cell>
        </row>
        <row r="2876">
          <cell r="B2876">
            <v>2936</v>
          </cell>
          <cell r="C2876" t="str">
            <v>Madame</v>
          </cell>
          <cell r="D2876" t="str">
            <v>MHAMEDI WAHIDA</v>
          </cell>
          <cell r="E2876" t="str">
            <v>SAGE Tunisia</v>
          </cell>
          <cell r="F2876" t="str">
            <v>PRODUCTION</v>
          </cell>
          <cell r="G2876" t="str">
            <v>Couturière</v>
          </cell>
          <cell r="H2876" t="str">
            <v>CR3</v>
          </cell>
          <cell r="J2876" t="str">
            <v>A</v>
          </cell>
          <cell r="K2876" t="str">
            <v>DIRECTS</v>
          </cell>
          <cell r="L2876" t="str">
            <v>Variable cost at standard</v>
          </cell>
          <cell r="M2876" t="str">
            <v>OUVRIERE SPECIALISE</v>
          </cell>
          <cell r="N2876">
            <v>45720</v>
          </cell>
          <cell r="T2876" t="str">
            <v>CDD</v>
          </cell>
          <cell r="U2876" t="str">
            <v>Contractuel</v>
          </cell>
          <cell r="V2876">
            <v>45720</v>
          </cell>
          <cell r="W2876">
            <v>45747</v>
          </cell>
          <cell r="Z2876">
            <v>45720</v>
          </cell>
          <cell r="AA2876">
            <v>3</v>
          </cell>
          <cell r="AB2876">
            <v>2025</v>
          </cell>
          <cell r="AF2876">
            <v>26179</v>
          </cell>
          <cell r="AG2876">
            <v>53.542465753424658</v>
          </cell>
          <cell r="AH2876" t="str">
            <v>&gt;45&lt; 55</v>
          </cell>
          <cell r="AK2876" t="str">
            <v>02774838</v>
          </cell>
          <cell r="AL2876">
            <v>43222</v>
          </cell>
          <cell r="AM2876" t="str">
            <v>FEMME</v>
          </cell>
          <cell r="AN2876" t="str">
            <v>Marié(e)</v>
          </cell>
          <cell r="AP2876" t="str">
            <v>7 éme Année</v>
          </cell>
          <cell r="AT2876" t="str">
            <v>Horaire</v>
          </cell>
          <cell r="AU2876">
            <v>3.9529999999999998</v>
          </cell>
          <cell r="BC2876" t="str">
            <v>CITE ETADHAMEN</v>
          </cell>
          <cell r="BD2876" t="str">
            <v>TUNIS</v>
          </cell>
          <cell r="BG2876">
            <v>58001076</v>
          </cell>
          <cell r="BH2876">
            <v>98215199</v>
          </cell>
          <cell r="BK2876" t="str">
            <v>A-CR3</v>
          </cell>
        </row>
        <row r="2877">
          <cell r="B2877">
            <v>2937</v>
          </cell>
          <cell r="C2877" t="str">
            <v>Monsieur</v>
          </cell>
          <cell r="D2877" t="str">
            <v>AZOUZI MOHAMED AZIZ</v>
          </cell>
          <cell r="E2877" t="str">
            <v>SAGE Tunisia</v>
          </cell>
          <cell r="F2877" t="str">
            <v>PRODUCTION</v>
          </cell>
          <cell r="G2877" t="str">
            <v>Prép CAMPO</v>
          </cell>
          <cell r="H2877" t="str">
            <v>CR3</v>
          </cell>
          <cell r="J2877" t="str">
            <v>A</v>
          </cell>
          <cell r="K2877" t="str">
            <v>DIRECTS</v>
          </cell>
          <cell r="L2877" t="str">
            <v>Variable cost at standard</v>
          </cell>
          <cell r="M2877" t="str">
            <v>OUVRIERE SPECIALISE</v>
          </cell>
          <cell r="N2877">
            <v>45720</v>
          </cell>
          <cell r="T2877" t="str">
            <v>CDD</v>
          </cell>
          <cell r="U2877" t="str">
            <v>Contractuel</v>
          </cell>
          <cell r="V2877">
            <v>45720</v>
          </cell>
          <cell r="W2877">
            <v>45747</v>
          </cell>
          <cell r="Z2877">
            <v>45720</v>
          </cell>
          <cell r="AA2877">
            <v>3</v>
          </cell>
          <cell r="AB2877">
            <v>2025</v>
          </cell>
          <cell r="AF2877">
            <v>37609</v>
          </cell>
          <cell r="AG2877">
            <v>22.227397260273971</v>
          </cell>
          <cell r="AH2877" t="str">
            <v>&lt; 25</v>
          </cell>
          <cell r="AK2877" t="str">
            <v>14365918</v>
          </cell>
          <cell r="AL2877">
            <v>43760</v>
          </cell>
          <cell r="AM2877" t="str">
            <v>HOMME</v>
          </cell>
          <cell r="AN2877" t="str">
            <v>Célibataire</v>
          </cell>
          <cell r="AP2877" t="str">
            <v xml:space="preserve">9 éme Année </v>
          </cell>
          <cell r="AT2877" t="str">
            <v>Horaire</v>
          </cell>
          <cell r="AU2877">
            <v>3.9529999999999998</v>
          </cell>
          <cell r="BC2877" t="str">
            <v>CITE KHALED IBN WALID</v>
          </cell>
          <cell r="BD2877" t="str">
            <v>MANOUBA</v>
          </cell>
          <cell r="BG2877">
            <v>90627067</v>
          </cell>
          <cell r="BK2877" t="str">
            <v>A-CR3</v>
          </cell>
        </row>
        <row r="2878">
          <cell r="B2878">
            <v>2938</v>
          </cell>
          <cell r="C2878" t="str">
            <v>Madame</v>
          </cell>
          <cell r="D2878" t="str">
            <v>ABIDI GHOFRANE</v>
          </cell>
          <cell r="E2878" t="str">
            <v>SAGE Tunisia</v>
          </cell>
          <cell r="F2878" t="str">
            <v>PRODUCTION</v>
          </cell>
          <cell r="G2878" t="str">
            <v>Prép CAMPO</v>
          </cell>
          <cell r="H2878" t="str">
            <v>CR3</v>
          </cell>
          <cell r="J2878" t="str">
            <v>A</v>
          </cell>
          <cell r="K2878" t="str">
            <v>DIRECTS</v>
          </cell>
          <cell r="L2878" t="str">
            <v>Variable cost at standard</v>
          </cell>
          <cell r="M2878" t="str">
            <v>OUVRIERE SPECIALISE</v>
          </cell>
          <cell r="N2878">
            <v>45720</v>
          </cell>
          <cell r="T2878" t="str">
            <v>CDD</v>
          </cell>
          <cell r="U2878" t="str">
            <v>Contractuel</v>
          </cell>
          <cell r="V2878">
            <v>45720</v>
          </cell>
          <cell r="W2878">
            <v>45747</v>
          </cell>
          <cell r="Z2878">
            <v>45720</v>
          </cell>
          <cell r="AA2878">
            <v>3</v>
          </cell>
          <cell r="AB2878">
            <v>2025</v>
          </cell>
          <cell r="AF2878">
            <v>37382</v>
          </cell>
          <cell r="AG2878">
            <v>22.849315068493151</v>
          </cell>
          <cell r="AH2878" t="str">
            <v>&lt; 25</v>
          </cell>
          <cell r="AK2878" t="str">
            <v>13025012</v>
          </cell>
          <cell r="AL2878">
            <v>45600</v>
          </cell>
          <cell r="AM2878" t="str">
            <v>FEMME</v>
          </cell>
          <cell r="AN2878" t="str">
            <v>Célibataire</v>
          </cell>
          <cell r="AP2878" t="str">
            <v>8 éme Année</v>
          </cell>
          <cell r="AT2878" t="str">
            <v>Horaire</v>
          </cell>
          <cell r="AU2878">
            <v>3.9529999999999998</v>
          </cell>
          <cell r="BC2878" t="str">
            <v>ZAHROUNI</v>
          </cell>
          <cell r="BD2878" t="str">
            <v>TUNIS</v>
          </cell>
          <cell r="BG2878">
            <v>53400604</v>
          </cell>
          <cell r="BH2878">
            <v>92224062</v>
          </cell>
          <cell r="BK2878" t="str">
            <v>A-CR3</v>
          </cell>
        </row>
        <row r="2879">
          <cell r="B2879">
            <v>2939</v>
          </cell>
          <cell r="C2879" t="str">
            <v>Madame</v>
          </cell>
          <cell r="D2879" t="str">
            <v>MOUELHI HOUYEM</v>
          </cell>
          <cell r="E2879" t="str">
            <v>SAGE Tunisia</v>
          </cell>
          <cell r="F2879" t="str">
            <v>PRODUCTION</v>
          </cell>
          <cell r="G2879" t="str">
            <v>Prép CAMPO</v>
          </cell>
          <cell r="H2879" t="str">
            <v>CR3</v>
          </cell>
          <cell r="J2879" t="str">
            <v>A</v>
          </cell>
          <cell r="K2879" t="str">
            <v>DIRECTS</v>
          </cell>
          <cell r="L2879" t="str">
            <v>Variable cost at standard</v>
          </cell>
          <cell r="M2879" t="str">
            <v>OUVRIERE SPECIALISE</v>
          </cell>
          <cell r="N2879">
            <v>45720</v>
          </cell>
          <cell r="T2879" t="str">
            <v>CDD</v>
          </cell>
          <cell r="U2879" t="str">
            <v>Contractuel</v>
          </cell>
          <cell r="V2879">
            <v>45720</v>
          </cell>
          <cell r="W2879">
            <v>45747</v>
          </cell>
          <cell r="Z2879">
            <v>45720</v>
          </cell>
          <cell r="AA2879">
            <v>3</v>
          </cell>
          <cell r="AB2879">
            <v>2025</v>
          </cell>
          <cell r="AF2879">
            <v>36833</v>
          </cell>
          <cell r="AG2879">
            <v>24.353424657534248</v>
          </cell>
          <cell r="AH2879" t="str">
            <v>&lt; 25</v>
          </cell>
          <cell r="AK2879" t="str">
            <v>13027864</v>
          </cell>
          <cell r="AL2879">
            <v>43705</v>
          </cell>
          <cell r="AM2879" t="str">
            <v>FEMME</v>
          </cell>
          <cell r="AN2879" t="str">
            <v>Célibataire</v>
          </cell>
          <cell r="AP2879" t="str">
            <v>8 éme Année</v>
          </cell>
          <cell r="AT2879" t="str">
            <v>Horaire</v>
          </cell>
          <cell r="AU2879">
            <v>3.9529999999999998</v>
          </cell>
          <cell r="BC2879" t="str">
            <v>ZAHROUNI</v>
          </cell>
          <cell r="BD2879" t="str">
            <v>TUNIS</v>
          </cell>
          <cell r="BG2879">
            <v>95880029</v>
          </cell>
          <cell r="BH2879">
            <v>92224062</v>
          </cell>
          <cell r="BK2879" t="str">
            <v>A-CR3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ogle.com/search?sca_esv=fbc34415c57d9a54&amp;rlz=1C1VDKB_enTN1115TN1115&amp;sxsrf=ADLYWIK_Va9obS2FNc0MsdEBoke3m7BOkg:1728302710011&amp;q=familiale&amp;spell=1&amp;sa=X&amp;ved=2ahUKEwiuwuConfyIAxWugf0HHT5pHFMQBSgAegQICR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231A-6B6A-41EA-B1D9-736124C7F721}">
  <dimension ref="A1:BQ2879"/>
  <sheetViews>
    <sheetView tabSelected="1" workbookViewId="0">
      <selection activeCell="J1" sqref="J1"/>
    </sheetView>
  </sheetViews>
  <sheetFormatPr defaultRowHeight="15" x14ac:dyDescent="0.25"/>
  <cols>
    <col min="2" max="2" width="12.85546875" customWidth="1"/>
    <col min="3" max="3" width="8.85546875" customWidth="1"/>
    <col min="4" max="4" width="20.42578125" customWidth="1"/>
    <col min="5" max="5" width="14" customWidth="1"/>
    <col min="6" max="6" width="20" customWidth="1"/>
    <col min="7" max="7" width="32.140625" customWidth="1"/>
    <col min="8" max="8" width="20" customWidth="1"/>
    <col min="9" max="9" width="16.85546875" customWidth="1"/>
    <col min="10" max="10" width="10.5703125" customWidth="1"/>
    <col min="11" max="11" width="11.5703125" customWidth="1"/>
    <col min="12" max="12" width="27.5703125" customWidth="1"/>
    <col min="13" max="13" width="30.5703125" customWidth="1"/>
    <col min="14" max="14" width="11.5703125" style="33" customWidth="1"/>
    <col min="15" max="15" width="11.5703125" customWidth="1"/>
    <col min="16" max="16" width="10.5703125" customWidth="1"/>
    <col min="17" max="17" width="12.5703125" customWidth="1"/>
    <col min="18" max="18" width="19.5703125" style="186" customWidth="1"/>
    <col min="19" max="19" width="14.42578125" style="33" customWidth="1"/>
    <col min="20" max="22" width="11.5703125" customWidth="1"/>
    <col min="23" max="23" width="13" customWidth="1"/>
    <col min="24" max="24" width="12.140625" customWidth="1"/>
    <col min="25" max="25" width="13.42578125" customWidth="1"/>
    <col min="26" max="26" width="11.5703125" customWidth="1"/>
    <col min="27" max="27" width="13" customWidth="1"/>
    <col min="28" max="28" width="6.85546875" customWidth="1"/>
    <col min="29" max="29" width="11.5703125" bestFit="1" customWidth="1"/>
    <col min="30" max="31" width="6.85546875" customWidth="1"/>
    <col min="32" max="32" width="12.5703125" customWidth="1"/>
    <col min="33" max="34" width="7.42578125" customWidth="1"/>
    <col min="35" max="35" width="14.5703125" customWidth="1"/>
    <col min="36" max="36" width="8.5703125" customWidth="1"/>
    <col min="37" max="37" width="11.42578125" style="12" customWidth="1"/>
    <col min="38" max="38" width="14.42578125" customWidth="1"/>
    <col min="39" max="39" width="7.5703125" customWidth="1"/>
    <col min="40" max="40" width="12.5703125" customWidth="1"/>
    <col min="41" max="41" width="4.5703125" customWidth="1"/>
    <col min="42" max="42" width="50.140625" customWidth="1"/>
    <col min="43" max="43" width="8.140625" customWidth="1"/>
    <col min="44" max="44" width="11.42578125" customWidth="1"/>
    <col min="45" max="45" width="10.140625" customWidth="1"/>
    <col min="46" max="46" width="9.42578125" customWidth="1"/>
    <col min="47" max="47" width="7.5703125" customWidth="1"/>
    <col min="48" max="48" width="3.85546875" style="187" customWidth="1"/>
    <col min="49" max="49" width="6.140625" style="187" customWidth="1"/>
    <col min="50" max="50" width="12.5703125" style="187" customWidth="1"/>
    <col min="51" max="51" width="3.5703125" customWidth="1"/>
    <col min="52" max="52" width="14.42578125" style="186" bestFit="1" customWidth="1"/>
    <col min="53" max="53" width="23.140625" style="186" customWidth="1"/>
    <col min="54" max="54" width="10.42578125" style="186" customWidth="1"/>
    <col min="55" max="55" width="51" style="187" customWidth="1"/>
    <col min="56" max="57" width="11.5703125" customWidth="1"/>
    <col min="58" max="58" width="23.42578125" style="33" customWidth="1"/>
    <col min="59" max="60" width="11.5703125" customWidth="1"/>
    <col min="61" max="61" width="11.42578125" customWidth="1"/>
    <col min="62" max="63" width="21.42578125" customWidth="1"/>
    <col min="64" max="64" width="8.5703125" customWidth="1"/>
    <col min="65" max="65" width="12" customWidth="1"/>
    <col min="66" max="66" width="22.42578125" customWidth="1"/>
    <col min="67" max="67" width="26.42578125" customWidth="1"/>
    <col min="68" max="68" width="11.5703125" customWidth="1"/>
    <col min="69" max="69" width="21.5703125" customWidth="1"/>
  </cols>
  <sheetData>
    <row r="1" spans="1:69" ht="33.75" x14ac:dyDescent="0.25">
      <c r="A1" s="1" t="s">
        <v>10710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88" t="s">
        <v>6</v>
      </c>
      <c r="I1" s="1" t="s">
        <v>7</v>
      </c>
      <c r="J1" s="188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3" t="s">
        <v>46</v>
      </c>
      <c r="AW1" s="3"/>
      <c r="AX1" s="4"/>
      <c r="AY1" s="3"/>
      <c r="AZ1" s="1" t="s">
        <v>47</v>
      </c>
      <c r="BA1" s="1" t="s">
        <v>48</v>
      </c>
      <c r="BB1" s="1" t="s">
        <v>49</v>
      </c>
      <c r="BC1" s="5" t="s">
        <v>50</v>
      </c>
      <c r="BD1" s="1" t="s">
        <v>51</v>
      </c>
      <c r="BE1" s="1" t="s">
        <v>52</v>
      </c>
      <c r="BF1" s="2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</row>
    <row r="2" spans="1:69" x14ac:dyDescent="0.25">
      <c r="A2" t="str">
        <f>VLOOKUP(B2,[2]RH!$B:$BV,72,0)</f>
        <v>si</v>
      </c>
      <c r="B2" s="6">
        <v>1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/>
      <c r="I2" s="7"/>
      <c r="J2" s="7"/>
      <c r="K2" s="7" t="s">
        <v>70</v>
      </c>
      <c r="L2" s="7" t="s">
        <v>71</v>
      </c>
      <c r="M2" s="7" t="s">
        <v>69</v>
      </c>
      <c r="N2" s="8">
        <v>43525</v>
      </c>
      <c r="O2" s="8"/>
      <c r="P2" s="7" t="str">
        <f t="shared" ref="P2:P47" ca="1" si="0">IF(W2="","",W2-TODAY())</f>
        <v/>
      </c>
      <c r="Q2" s="8"/>
      <c r="R2" s="7"/>
      <c r="S2" s="8"/>
      <c r="T2" s="9" t="s">
        <v>72</v>
      </c>
      <c r="U2" s="7" t="str">
        <f t="shared" ref="U2:U65" si="1">IF(T2="CDI","Titulaire","Contractuel")</f>
        <v>Titulaire</v>
      </c>
      <c r="V2" s="8"/>
      <c r="W2" s="8"/>
      <c r="AA2" s="7">
        <f t="shared" ref="AA2:AA65" si="2">MONTH(N2)</f>
        <v>3</v>
      </c>
      <c r="AB2" s="7">
        <f t="shared" ref="AB2:AB65" si="3">IF(N2="","",YEAR(N2))</f>
        <v>2019</v>
      </c>
      <c r="AC2" s="7">
        <f t="shared" ref="AC2:AC65" si="4">AB2+4</f>
        <v>2023</v>
      </c>
      <c r="AD2" s="10" t="e">
        <f t="shared" ref="AD2" ca="1" si="5">IF(#REF!="Non",(DAYS360(N2,Q2)/360),(DAYS360(N2,TODAY())/360))</f>
        <v>#REF!</v>
      </c>
      <c r="AE2" s="10" t="e">
        <f t="shared" ref="AE2:AE65" ca="1" si="6">+IF(AD2&lt;1,"&lt; 1",IF(AND(AD2&gt;=1,AD2&lt;2),"&lt; 2",IF(AND(AD2&gt;=2,AD2&lt;3),"&lt; 3",IF(AND(AD2&gt;=3,AD2&lt;=4),"&lt; 4",IF(AD2&gt;4,"&gt; 4")))))</f>
        <v>#REF!</v>
      </c>
      <c r="AF2" s="8">
        <v>26665</v>
      </c>
      <c r="AG2" s="11">
        <f t="shared" ref="AG2:AG65" ca="1" si="7">(TODAY()-AF2)/365</f>
        <v>52.210958904109589</v>
      </c>
      <c r="AH2" s="10" t="str">
        <f t="shared" ref="AH2:AH65" ca="1" si="8">+IF(AG2&lt;25,"&lt; 25",IF(AND(AG2&gt;=25,AG2&lt;35),"&gt;25&lt; 35",IF(AND(AG2&gt;=35,AG2&lt;45),"&gt;35&lt; 45",IF(AND(AG2&gt;=45,AG2&lt;=55),"&gt;45&lt; 55",IF(AG2&gt;55,"&gt; 55")))))</f>
        <v>&gt;45&lt; 55</v>
      </c>
      <c r="AI2" s="12">
        <v>11757928</v>
      </c>
      <c r="AJ2" s="13" t="s">
        <v>73</v>
      </c>
      <c r="AK2" s="12" t="s">
        <v>74</v>
      </c>
      <c r="AL2" s="8">
        <v>42996</v>
      </c>
      <c r="AM2" s="7" t="s">
        <v>75</v>
      </c>
      <c r="AN2" s="7" t="s">
        <v>76</v>
      </c>
      <c r="AO2" s="7">
        <v>3</v>
      </c>
      <c r="AP2" s="7"/>
      <c r="AQ2">
        <v>17</v>
      </c>
      <c r="AR2" s="14">
        <v>4</v>
      </c>
      <c r="AS2" s="15">
        <f t="shared" ref="AS2:AS65" si="9">N2+(365.25*AR2)</f>
        <v>44986</v>
      </c>
      <c r="AT2" s="14" t="s">
        <v>77</v>
      </c>
      <c r="AU2" s="16" t="s">
        <v>78</v>
      </c>
      <c r="AV2" s="17" t="s">
        <v>79</v>
      </c>
      <c r="AW2" s="18" t="s">
        <v>80</v>
      </c>
      <c r="AX2" s="19" t="s">
        <v>81</v>
      </c>
      <c r="AY2" s="17" t="s">
        <v>82</v>
      </c>
      <c r="AZ2" s="14" t="s">
        <v>83</v>
      </c>
      <c r="BA2" s="20" t="str">
        <f t="shared" ref="BA2:BA65" si="10">CONCATENATE(AV2,AW2,AX2,AY2)</f>
        <v>08019011022000486403</v>
      </c>
      <c r="BB2" s="21">
        <f t="shared" ref="BB2:BB65" si="11">LEN(BA2)</f>
        <v>20</v>
      </c>
      <c r="BC2" s="22" t="s">
        <v>84</v>
      </c>
      <c r="BD2" s="23" t="s">
        <v>85</v>
      </c>
      <c r="BE2" s="14"/>
      <c r="BF2" s="8"/>
      <c r="BG2" s="24"/>
      <c r="BH2" s="24"/>
      <c r="BI2" s="24">
        <v>29028877</v>
      </c>
      <c r="BJ2" s="14"/>
      <c r="BK2" s="14" t="str">
        <f t="shared" ref="BK2:BK19" si="12">IF(K2="CADRE","CADRE",CONCATENATE(J2,"-",H2))</f>
        <v>CADRE</v>
      </c>
      <c r="BL2" s="14"/>
      <c r="BM2" s="25"/>
      <c r="BN2" s="26" t="str">
        <f t="shared" ref="BN2:BN65" si="13">BA2</f>
        <v>08019011022000486403</v>
      </c>
      <c r="BO2" s="27" t="str">
        <f t="shared" ref="BO2:BO65" si="14">D2</f>
        <v>BEN TILI  ANIS</v>
      </c>
      <c r="BP2" s="26">
        <f t="shared" ref="BP2:BP65" si="15">B2</f>
        <v>1</v>
      </c>
      <c r="BQ2" s="28"/>
    </row>
    <row r="3" spans="1:69" x14ac:dyDescent="0.25">
      <c r="A3" t="str">
        <f>VLOOKUP(B3,[2]RH!$B:$BV,72,0)</f>
        <v>Non-Actif</v>
      </c>
      <c r="B3" s="6">
        <v>2</v>
      </c>
      <c r="C3" s="7" t="s">
        <v>65</v>
      </c>
      <c r="D3" s="7" t="s">
        <v>86</v>
      </c>
      <c r="E3" s="7" t="s">
        <v>67</v>
      </c>
      <c r="F3" s="7" t="s">
        <v>87</v>
      </c>
      <c r="G3" s="7" t="s">
        <v>88</v>
      </c>
      <c r="H3" s="7"/>
      <c r="I3" s="7"/>
      <c r="J3" s="7"/>
      <c r="K3" s="7" t="s">
        <v>89</v>
      </c>
      <c r="L3" s="7" t="s">
        <v>90</v>
      </c>
      <c r="M3" s="7" t="s">
        <v>88</v>
      </c>
      <c r="N3" s="8">
        <v>43647</v>
      </c>
      <c r="O3" s="9" t="e">
        <f ca="1">IF(AD3&gt;=4,IF(T3="CDD","OK",""),"")</f>
        <v>#REF!</v>
      </c>
      <c r="P3" s="7" t="str">
        <f t="shared" ca="1" si="0"/>
        <v/>
      </c>
      <c r="Q3" s="8">
        <v>45107</v>
      </c>
      <c r="R3" s="8" t="s">
        <v>91</v>
      </c>
      <c r="S3" s="8"/>
      <c r="T3" s="9" t="s">
        <v>72</v>
      </c>
      <c r="U3" s="7" t="str">
        <f t="shared" si="1"/>
        <v>Titulaire</v>
      </c>
      <c r="V3" s="7"/>
      <c r="W3" s="7"/>
      <c r="X3" s="7"/>
      <c r="Y3" s="10"/>
      <c r="Z3" s="8">
        <v>43647</v>
      </c>
      <c r="AA3" s="7">
        <f t="shared" si="2"/>
        <v>7</v>
      </c>
      <c r="AB3" s="7">
        <f t="shared" si="3"/>
        <v>2019</v>
      </c>
      <c r="AC3" s="7">
        <f t="shared" si="4"/>
        <v>2023</v>
      </c>
      <c r="AD3" s="10" t="e">
        <f t="shared" ref="AD3:AD66" ca="1" si="16">IF(#REF!="Non",(DAYS360(N3,Q3)/360),(DAYS360(N3,TODAY())/360))</f>
        <v>#REF!</v>
      </c>
      <c r="AE3" s="10" t="e">
        <f t="shared" ca="1" si="6"/>
        <v>#REF!</v>
      </c>
      <c r="AF3" s="8">
        <v>27065</v>
      </c>
      <c r="AG3" s="11">
        <f t="shared" ca="1" si="7"/>
        <v>51.115068493150687</v>
      </c>
      <c r="AH3" s="10" t="str">
        <f t="shared" ca="1" si="8"/>
        <v>&gt;45&lt; 55</v>
      </c>
      <c r="AI3" s="7">
        <v>12301137</v>
      </c>
      <c r="AJ3" s="13" t="s">
        <v>92</v>
      </c>
      <c r="AK3" s="12" t="s">
        <v>93</v>
      </c>
      <c r="AL3" s="8">
        <v>40512</v>
      </c>
      <c r="AM3" s="14" t="s">
        <v>75</v>
      </c>
      <c r="AN3" s="8" t="s">
        <v>76</v>
      </c>
      <c r="AO3" s="14">
        <v>2</v>
      </c>
      <c r="AP3" s="16" t="s">
        <v>94</v>
      </c>
      <c r="AQ3" s="29"/>
      <c r="AR3" s="30">
        <v>3</v>
      </c>
      <c r="AS3" s="15">
        <f t="shared" si="9"/>
        <v>44742.75</v>
      </c>
      <c r="AT3" s="29" t="s">
        <v>77</v>
      </c>
      <c r="AU3" s="23" t="s">
        <v>78</v>
      </c>
      <c r="AV3" s="17" t="s">
        <v>73</v>
      </c>
      <c r="AW3" s="18" t="s">
        <v>95</v>
      </c>
      <c r="AX3" s="19" t="s">
        <v>96</v>
      </c>
      <c r="AY3" s="17" t="s">
        <v>97</v>
      </c>
      <c r="AZ3" s="14" t="s">
        <v>98</v>
      </c>
      <c r="BA3" s="20" t="str">
        <f t="shared" si="10"/>
        <v>01056096111016562237</v>
      </c>
      <c r="BB3" s="31">
        <f t="shared" si="11"/>
        <v>20</v>
      </c>
      <c r="BC3" s="32" t="s">
        <v>99</v>
      </c>
      <c r="BD3" s="24" t="s">
        <v>85</v>
      </c>
      <c r="BE3" s="14">
        <v>2040</v>
      </c>
      <c r="BF3" s="33">
        <v>45083</v>
      </c>
      <c r="BG3" s="24">
        <v>98139384</v>
      </c>
      <c r="BH3" s="24">
        <v>23134635</v>
      </c>
      <c r="BI3" s="32">
        <v>98139384</v>
      </c>
      <c r="BJ3" s="26"/>
      <c r="BK3" s="14" t="str">
        <f t="shared" si="12"/>
        <v>-</v>
      </c>
      <c r="BL3" s="34"/>
      <c r="BN3" t="str">
        <f t="shared" si="13"/>
        <v>01056096111016562237</v>
      </c>
      <c r="BO3" t="str">
        <f t="shared" si="14"/>
        <v>CHERIF ABDELKARIM</v>
      </c>
      <c r="BP3">
        <f t="shared" si="15"/>
        <v>2</v>
      </c>
    </row>
    <row r="4" spans="1:69" x14ac:dyDescent="0.25">
      <c r="A4" t="str">
        <f>VLOOKUP(B4,[2]RH!$B:$BV,72,0)</f>
        <v>Non-Actif</v>
      </c>
      <c r="B4" s="6">
        <v>3</v>
      </c>
      <c r="C4" s="7" t="s">
        <v>100</v>
      </c>
      <c r="D4" s="7" t="s">
        <v>101</v>
      </c>
      <c r="E4" s="7" t="s">
        <v>67</v>
      </c>
      <c r="F4" s="7" t="s">
        <v>102</v>
      </c>
      <c r="G4" s="7" t="s">
        <v>103</v>
      </c>
      <c r="H4" s="7"/>
      <c r="I4" s="7"/>
      <c r="J4" s="7"/>
      <c r="K4" s="7" t="s">
        <v>70</v>
      </c>
      <c r="L4" s="7" t="s">
        <v>104</v>
      </c>
      <c r="M4" s="7" t="s">
        <v>103</v>
      </c>
      <c r="N4" s="8">
        <v>43652</v>
      </c>
      <c r="O4" s="7" t="e">
        <f ca="1">IF(AD4&gt;=4,IF(T4="CDD","OK",""),"")</f>
        <v>#REF!</v>
      </c>
      <c r="P4" s="7" t="str">
        <f t="shared" ca="1" si="0"/>
        <v/>
      </c>
      <c r="Q4" s="8">
        <v>44255</v>
      </c>
      <c r="R4" s="7" t="s">
        <v>105</v>
      </c>
      <c r="S4" s="7"/>
      <c r="T4" s="7" t="s">
        <v>72</v>
      </c>
      <c r="U4" s="7" t="str">
        <f t="shared" si="1"/>
        <v>Titulaire</v>
      </c>
      <c r="V4" s="8"/>
      <c r="W4" s="8"/>
      <c r="Z4" s="8">
        <v>43652</v>
      </c>
      <c r="AA4" s="7">
        <f t="shared" si="2"/>
        <v>7</v>
      </c>
      <c r="AB4" s="7">
        <f t="shared" si="3"/>
        <v>2019</v>
      </c>
      <c r="AC4" s="7">
        <f t="shared" si="4"/>
        <v>2023</v>
      </c>
      <c r="AD4" s="10" t="e">
        <f t="shared" ref="AD4:AD67" ca="1" si="17">IF(#REF!="Non",(DAYS360(N4,Q4)/360),(DAYS360(N4,TODAY())/360))</f>
        <v>#REF!</v>
      </c>
      <c r="AE4" s="10" t="e">
        <f t="shared" ca="1" si="6"/>
        <v>#REF!</v>
      </c>
      <c r="AF4" s="8">
        <v>33491</v>
      </c>
      <c r="AG4" s="11">
        <f t="shared" ca="1" si="7"/>
        <v>33.509589041095893</v>
      </c>
      <c r="AH4" s="10" t="str">
        <f t="shared" ca="1" si="8"/>
        <v>&gt;25&lt; 35</v>
      </c>
      <c r="AI4" s="12">
        <v>16802394</v>
      </c>
      <c r="AJ4" s="13" t="s">
        <v>106</v>
      </c>
      <c r="AK4" s="12" t="s">
        <v>107</v>
      </c>
      <c r="AL4" s="8">
        <v>42796</v>
      </c>
      <c r="AM4" s="7" t="s">
        <v>108</v>
      </c>
      <c r="AN4" s="7" t="s">
        <v>109</v>
      </c>
      <c r="AO4" s="7"/>
      <c r="AP4" s="35" t="s">
        <v>110</v>
      </c>
      <c r="AR4" s="14">
        <v>2</v>
      </c>
      <c r="AS4" s="15">
        <f t="shared" si="9"/>
        <v>44382.5</v>
      </c>
      <c r="AT4" s="14" t="s">
        <v>77</v>
      </c>
      <c r="AU4" s="12" t="s">
        <v>78</v>
      </c>
      <c r="AV4" s="17">
        <v>28</v>
      </c>
      <c r="AW4" s="18" t="s">
        <v>111</v>
      </c>
      <c r="AX4" s="19" t="s">
        <v>112</v>
      </c>
      <c r="AY4" s="17">
        <v>74</v>
      </c>
      <c r="AZ4" s="14" t="s">
        <v>113</v>
      </c>
      <c r="BA4" s="20" t="str">
        <f t="shared" si="10"/>
        <v>28009020810101000174</v>
      </c>
      <c r="BB4" s="31">
        <f t="shared" si="11"/>
        <v>20</v>
      </c>
      <c r="BC4" s="14" t="s">
        <v>114</v>
      </c>
      <c r="BD4" s="14" t="s">
        <v>115</v>
      </c>
      <c r="BE4" s="14"/>
      <c r="BF4" s="8" t="s">
        <v>116</v>
      </c>
      <c r="BG4" s="24">
        <v>98139380</v>
      </c>
      <c r="BH4" s="24"/>
      <c r="BI4" s="32"/>
      <c r="BJ4" s="14"/>
      <c r="BK4" s="14" t="str">
        <f t="shared" si="12"/>
        <v>CADRE</v>
      </c>
      <c r="BL4" s="14"/>
      <c r="BM4" s="25"/>
      <c r="BN4" s="26" t="str">
        <f t="shared" si="13"/>
        <v>28009020810101000174</v>
      </c>
      <c r="BO4" s="27" t="str">
        <f t="shared" si="14"/>
        <v>BARAKETI   SAFA</v>
      </c>
      <c r="BP4" s="26">
        <f t="shared" si="15"/>
        <v>3</v>
      </c>
      <c r="BQ4" s="28"/>
    </row>
    <row r="5" spans="1:69" x14ac:dyDescent="0.25">
      <c r="A5" t="str">
        <f>VLOOKUP(B5,[2]RH!$B:$BV,72,0)</f>
        <v>Non-Actif</v>
      </c>
      <c r="B5" s="6">
        <v>4</v>
      </c>
      <c r="C5" s="7" t="s">
        <v>65</v>
      </c>
      <c r="D5" s="7" t="s">
        <v>117</v>
      </c>
      <c r="E5" s="7" t="s">
        <v>67</v>
      </c>
      <c r="F5" s="7" t="s">
        <v>118</v>
      </c>
      <c r="G5" s="7" t="s">
        <v>119</v>
      </c>
      <c r="H5" s="7"/>
      <c r="I5" s="7"/>
      <c r="J5" s="7"/>
      <c r="K5" s="7" t="s">
        <v>70</v>
      </c>
      <c r="L5" s="7" t="s">
        <v>90</v>
      </c>
      <c r="M5" s="7" t="s">
        <v>119</v>
      </c>
      <c r="N5" s="8">
        <v>43661</v>
      </c>
      <c r="O5" s="7" t="e">
        <f ca="1">IF(AD5&gt;=4,IF(T5="CDD","OK",""),"")</f>
        <v>#REF!</v>
      </c>
      <c r="P5" s="7" t="str">
        <f t="shared" ca="1" si="0"/>
        <v/>
      </c>
      <c r="Q5" s="8">
        <v>44781</v>
      </c>
      <c r="R5" s="7" t="s">
        <v>91</v>
      </c>
      <c r="S5" s="7"/>
      <c r="T5" s="7" t="s">
        <v>72</v>
      </c>
      <c r="U5" s="7" t="str">
        <f t="shared" si="1"/>
        <v>Titulaire</v>
      </c>
      <c r="V5" s="8"/>
      <c r="W5" s="8"/>
      <c r="Z5" s="8">
        <v>43661</v>
      </c>
      <c r="AA5" s="7">
        <f t="shared" si="2"/>
        <v>7</v>
      </c>
      <c r="AB5" s="7">
        <f t="shared" si="3"/>
        <v>2019</v>
      </c>
      <c r="AC5" s="7">
        <f t="shared" si="4"/>
        <v>2023</v>
      </c>
      <c r="AD5" s="10" t="e">
        <f t="shared" ref="AD5:AD68" ca="1" si="18">IF(#REF!="Non",(DAYS360(N5,Q5)/360),(DAYS360(N5,TODAY())/360))</f>
        <v>#REF!</v>
      </c>
      <c r="AE5" s="10" t="e">
        <f t="shared" ca="1" si="6"/>
        <v>#REF!</v>
      </c>
      <c r="AF5" s="8">
        <v>30581</v>
      </c>
      <c r="AG5" s="11">
        <f t="shared" ca="1" si="7"/>
        <v>41.482191780821921</v>
      </c>
      <c r="AH5" s="10" t="str">
        <f t="shared" ca="1" si="8"/>
        <v>&gt;35&lt; 45</v>
      </c>
      <c r="AI5" s="12">
        <v>16091955</v>
      </c>
      <c r="AJ5" s="13" t="s">
        <v>120</v>
      </c>
      <c r="AK5" s="12" t="s">
        <v>121</v>
      </c>
      <c r="AL5" s="8">
        <v>43210</v>
      </c>
      <c r="AM5" s="7" t="s">
        <v>75</v>
      </c>
      <c r="AN5" s="7" t="s">
        <v>76</v>
      </c>
      <c r="AO5" s="7">
        <v>2</v>
      </c>
      <c r="AP5" s="7" t="s">
        <v>122</v>
      </c>
      <c r="AR5" s="14">
        <v>3</v>
      </c>
      <c r="AS5" s="15">
        <f t="shared" si="9"/>
        <v>44756.75</v>
      </c>
      <c r="AT5" s="14" t="s">
        <v>77</v>
      </c>
      <c r="AU5" s="12" t="s">
        <v>78</v>
      </c>
      <c r="AV5" s="17" t="s">
        <v>123</v>
      </c>
      <c r="AW5" s="18" t="s">
        <v>124</v>
      </c>
      <c r="AX5" s="19" t="s">
        <v>125</v>
      </c>
      <c r="AY5" s="17" t="s">
        <v>126</v>
      </c>
      <c r="AZ5" s="14" t="s">
        <v>127</v>
      </c>
      <c r="BA5" s="20" t="str">
        <f t="shared" si="10"/>
        <v>11057002053200878838</v>
      </c>
      <c r="BB5" s="31">
        <f t="shared" si="11"/>
        <v>20</v>
      </c>
      <c r="BC5" s="36" t="s">
        <v>128</v>
      </c>
      <c r="BD5" s="14" t="s">
        <v>129</v>
      </c>
      <c r="BE5" s="14">
        <v>2097</v>
      </c>
      <c r="BF5" s="8"/>
      <c r="BG5" s="24">
        <v>98139386</v>
      </c>
      <c r="BH5" s="24"/>
      <c r="BJ5" s="14"/>
      <c r="BK5" s="14" t="str">
        <f t="shared" si="12"/>
        <v>CADRE</v>
      </c>
      <c r="BL5" s="14"/>
      <c r="BM5" s="25"/>
      <c r="BN5" s="26" t="str">
        <f t="shared" si="13"/>
        <v>11057002053200878838</v>
      </c>
      <c r="BO5" s="27" t="str">
        <f t="shared" si="14"/>
        <v>KHAMESSI  AHMED</v>
      </c>
      <c r="BP5" s="26">
        <f t="shared" si="15"/>
        <v>4</v>
      </c>
      <c r="BQ5" s="28"/>
    </row>
    <row r="6" spans="1:69" x14ac:dyDescent="0.25">
      <c r="A6" t="str">
        <f>VLOOKUP(B6,[2]RH!$B:$BV,72,0)</f>
        <v>Non-Actif</v>
      </c>
      <c r="B6" s="6">
        <v>5</v>
      </c>
      <c r="C6" s="7" t="s">
        <v>130</v>
      </c>
      <c r="D6" s="7" t="s">
        <v>131</v>
      </c>
      <c r="E6" s="7" t="s">
        <v>67</v>
      </c>
      <c r="F6" s="7" t="s">
        <v>132</v>
      </c>
      <c r="G6" s="7">
        <v>0</v>
      </c>
      <c r="H6" s="7"/>
      <c r="I6" s="7"/>
      <c r="J6" s="7"/>
      <c r="K6" s="7" t="s">
        <v>70</v>
      </c>
      <c r="L6" s="7" t="s">
        <v>90</v>
      </c>
      <c r="M6" s="7"/>
      <c r="N6" s="8">
        <v>43661</v>
      </c>
      <c r="O6" s="7" t="e">
        <f ca="1">IF(AD6&gt;=4,IF(T6="CDD","OK",""),"")</f>
        <v>#REF!</v>
      </c>
      <c r="P6" s="7" t="str">
        <f t="shared" ca="1" si="0"/>
        <v/>
      </c>
      <c r="Q6" s="8"/>
      <c r="R6" s="7"/>
      <c r="S6" s="7"/>
      <c r="T6" s="7"/>
      <c r="U6" s="7" t="str">
        <f t="shared" si="1"/>
        <v>Contractuel</v>
      </c>
      <c r="V6" s="8"/>
      <c r="W6" s="8"/>
      <c r="Z6" s="8"/>
      <c r="AA6" s="7">
        <f t="shared" si="2"/>
        <v>7</v>
      </c>
      <c r="AB6" s="7">
        <f t="shared" si="3"/>
        <v>2019</v>
      </c>
      <c r="AC6" s="7">
        <f t="shared" si="4"/>
        <v>2023</v>
      </c>
      <c r="AD6" s="10" t="e">
        <f t="shared" ref="AD6:AD69" ca="1" si="19">IF(#REF!="Non",(DAYS360(N6,Q6)/360),(DAYS360(N6,TODAY())/360))</f>
        <v>#REF!</v>
      </c>
      <c r="AE6" s="10" t="e">
        <f t="shared" ca="1" si="6"/>
        <v>#REF!</v>
      </c>
      <c r="AF6" s="8"/>
      <c r="AG6" s="11">
        <f t="shared" ca="1" si="7"/>
        <v>125.26575342465753</v>
      </c>
      <c r="AH6" s="10" t="str">
        <f t="shared" ca="1" si="8"/>
        <v>&gt; 55</v>
      </c>
      <c r="AI6" s="12"/>
      <c r="AJ6" s="37"/>
      <c r="AL6" s="8"/>
      <c r="AM6" s="7"/>
      <c r="AN6" s="7" t="s">
        <v>109</v>
      </c>
      <c r="AO6" s="7"/>
      <c r="AP6" s="7"/>
      <c r="AS6" s="15">
        <f t="shared" si="9"/>
        <v>43661</v>
      </c>
      <c r="AT6" s="14" t="s">
        <v>77</v>
      </c>
      <c r="AU6" s="38"/>
      <c r="AV6" s="17"/>
      <c r="AW6" s="18"/>
      <c r="AX6" s="19" t="s">
        <v>133</v>
      </c>
      <c r="AY6" s="17"/>
      <c r="AZ6" s="14"/>
      <c r="BA6" s="20" t="str">
        <f t="shared" si="10"/>
        <v/>
      </c>
      <c r="BB6" s="31">
        <f t="shared" si="11"/>
        <v>0</v>
      </c>
      <c r="BC6" s="14"/>
      <c r="BD6" s="14"/>
      <c r="BE6" s="14"/>
      <c r="BF6" s="8"/>
      <c r="BG6" s="32"/>
      <c r="BH6" s="32"/>
      <c r="BI6" s="32"/>
      <c r="BJ6" s="14"/>
      <c r="BK6" s="14" t="str">
        <f t="shared" si="12"/>
        <v>CADRE</v>
      </c>
      <c r="BL6" s="14"/>
      <c r="BM6" s="25"/>
      <c r="BN6" s="26" t="str">
        <f t="shared" si="13"/>
        <v/>
      </c>
      <c r="BO6" s="27" t="str">
        <f t="shared" si="14"/>
        <v>CHEMENGUI  HELA</v>
      </c>
      <c r="BP6" s="26">
        <f t="shared" si="15"/>
        <v>5</v>
      </c>
      <c r="BQ6" s="28"/>
    </row>
    <row r="7" spans="1:69" x14ac:dyDescent="0.25">
      <c r="A7" t="str">
        <f>VLOOKUP(B7,[2]RH!$B:$BV,72,0)</f>
        <v>Non-Actif</v>
      </c>
      <c r="B7" s="6">
        <v>6</v>
      </c>
      <c r="C7" s="7" t="s">
        <v>65</v>
      </c>
      <c r="D7" s="7" t="s">
        <v>134</v>
      </c>
      <c r="E7" s="7" t="s">
        <v>67</v>
      </c>
      <c r="F7" s="7" t="s">
        <v>135</v>
      </c>
      <c r="G7" s="7" t="s">
        <v>136</v>
      </c>
      <c r="H7" s="7"/>
      <c r="I7" s="7"/>
      <c r="J7" s="7"/>
      <c r="K7" s="7" t="s">
        <v>70</v>
      </c>
      <c r="L7" s="7" t="s">
        <v>90</v>
      </c>
      <c r="M7" s="7" t="s">
        <v>136</v>
      </c>
      <c r="N7" s="8">
        <v>43668</v>
      </c>
      <c r="O7" s="8"/>
      <c r="P7" s="7" t="str">
        <f t="shared" ca="1" si="0"/>
        <v/>
      </c>
      <c r="Q7" s="8">
        <v>45052</v>
      </c>
      <c r="R7" s="7" t="s">
        <v>137</v>
      </c>
      <c r="S7" s="7"/>
      <c r="T7" s="9" t="s">
        <v>72</v>
      </c>
      <c r="U7" s="7" t="str">
        <f t="shared" si="1"/>
        <v>Titulaire</v>
      </c>
      <c r="V7" s="8"/>
      <c r="W7" s="8"/>
      <c r="Z7" s="8">
        <v>43668</v>
      </c>
      <c r="AA7" s="7">
        <f t="shared" si="2"/>
        <v>7</v>
      </c>
      <c r="AB7" s="7">
        <f t="shared" si="3"/>
        <v>2019</v>
      </c>
      <c r="AC7" s="7">
        <f t="shared" si="4"/>
        <v>2023</v>
      </c>
      <c r="AD7" s="10" t="e">
        <f t="shared" ref="AD7:AD70" ca="1" si="20">IF(#REF!="Non",(DAYS360(N7,Q7)/360),(DAYS360(N7,TODAY())/360))</f>
        <v>#REF!</v>
      </c>
      <c r="AE7" s="10" t="e">
        <f t="shared" ca="1" si="6"/>
        <v>#REF!</v>
      </c>
      <c r="AF7" s="8">
        <v>28357</v>
      </c>
      <c r="AG7" s="11">
        <f t="shared" ca="1" si="7"/>
        <v>47.575342465753423</v>
      </c>
      <c r="AH7" s="10" t="str">
        <f t="shared" ca="1" si="8"/>
        <v>&gt;45&lt; 55</v>
      </c>
      <c r="AI7" s="12">
        <v>12932063</v>
      </c>
      <c r="AJ7" s="13" t="s">
        <v>92</v>
      </c>
      <c r="AK7" s="12" t="s">
        <v>138</v>
      </c>
      <c r="AL7" s="8">
        <v>38618</v>
      </c>
      <c r="AM7" s="7" t="s">
        <v>75</v>
      </c>
      <c r="AN7" s="7" t="s">
        <v>76</v>
      </c>
      <c r="AO7" s="7">
        <v>2</v>
      </c>
      <c r="AP7" s="7" t="s">
        <v>139</v>
      </c>
      <c r="AR7" s="14">
        <v>3</v>
      </c>
      <c r="AS7" s="15">
        <f t="shared" si="9"/>
        <v>44763.75</v>
      </c>
      <c r="AT7" s="14" t="s">
        <v>77</v>
      </c>
      <c r="AU7" s="16" t="s">
        <v>78</v>
      </c>
      <c r="AV7" s="17" t="s">
        <v>79</v>
      </c>
      <c r="AW7" s="18" t="s">
        <v>140</v>
      </c>
      <c r="AX7" s="19" t="s">
        <v>141</v>
      </c>
      <c r="AY7" s="17" t="s">
        <v>142</v>
      </c>
      <c r="AZ7" s="14" t="s">
        <v>83</v>
      </c>
      <c r="BA7" s="20" t="str">
        <f t="shared" si="10"/>
        <v>08606000112002321333</v>
      </c>
      <c r="BB7" s="31">
        <f t="shared" si="11"/>
        <v>20</v>
      </c>
      <c r="BC7" s="22" t="s">
        <v>143</v>
      </c>
      <c r="BD7" s="23" t="s">
        <v>144</v>
      </c>
      <c r="BE7" s="14">
        <v>2074</v>
      </c>
      <c r="BF7" s="8"/>
      <c r="BG7" s="24">
        <v>98139382</v>
      </c>
      <c r="BH7" s="24"/>
      <c r="BI7" s="32">
        <v>98139382</v>
      </c>
      <c r="BJ7" s="14"/>
      <c r="BK7" s="14" t="str">
        <f t="shared" si="12"/>
        <v>CADRE</v>
      </c>
      <c r="BL7" s="14"/>
      <c r="BM7" s="25"/>
      <c r="BN7" s="26" t="str">
        <f t="shared" si="13"/>
        <v>08606000112002321333</v>
      </c>
      <c r="BO7" s="27" t="str">
        <f t="shared" si="14"/>
        <v>FTEITI  NIZAR</v>
      </c>
      <c r="BP7" s="26">
        <f t="shared" si="15"/>
        <v>6</v>
      </c>
      <c r="BQ7" s="28"/>
    </row>
    <row r="8" spans="1:69" x14ac:dyDescent="0.25">
      <c r="A8" t="str">
        <f>VLOOKUP(B8,[2]RH!$B:$BV,72,0)</f>
        <v>Non-Actif</v>
      </c>
      <c r="B8" s="6">
        <v>7</v>
      </c>
      <c r="C8" s="7" t="s">
        <v>130</v>
      </c>
      <c r="D8" s="7" t="s">
        <v>145</v>
      </c>
      <c r="E8" s="7" t="s">
        <v>67</v>
      </c>
      <c r="F8" s="7" t="s">
        <v>118</v>
      </c>
      <c r="G8" s="7">
        <v>0</v>
      </c>
      <c r="H8" s="7"/>
      <c r="I8" s="7"/>
      <c r="J8" s="7"/>
      <c r="K8" s="7" t="s">
        <v>146</v>
      </c>
      <c r="L8" s="7" t="s">
        <v>90</v>
      </c>
      <c r="M8" s="7"/>
      <c r="N8" s="8">
        <v>43661</v>
      </c>
      <c r="O8" s="7" t="e">
        <f ca="1">IF(AD8&gt;=4,IF(T8="CDD","OK",""),"")</f>
        <v>#REF!</v>
      </c>
      <c r="P8" s="7" t="str">
        <f t="shared" ca="1" si="0"/>
        <v/>
      </c>
      <c r="Q8" s="8">
        <v>43715</v>
      </c>
      <c r="R8" s="7" t="s">
        <v>147</v>
      </c>
      <c r="S8" s="7"/>
      <c r="T8" s="7"/>
      <c r="U8" s="7" t="str">
        <f t="shared" si="1"/>
        <v>Contractuel</v>
      </c>
      <c r="V8" s="8"/>
      <c r="W8" s="8"/>
      <c r="Z8" s="8"/>
      <c r="AA8" s="7">
        <f t="shared" si="2"/>
        <v>7</v>
      </c>
      <c r="AB8" s="7">
        <f t="shared" si="3"/>
        <v>2019</v>
      </c>
      <c r="AC8" s="7">
        <f t="shared" si="4"/>
        <v>2023</v>
      </c>
      <c r="AD8" s="10" t="e">
        <f t="shared" ref="AD8:AD71" ca="1" si="21">IF(#REF!="Non",(DAYS360(N8,Q8)/360),(DAYS360(N8,TODAY())/360))</f>
        <v>#REF!</v>
      </c>
      <c r="AE8" s="10" t="e">
        <f t="shared" ca="1" si="6"/>
        <v>#REF!</v>
      </c>
      <c r="AF8" s="8"/>
      <c r="AG8" s="11">
        <f t="shared" ca="1" si="7"/>
        <v>125.26575342465753</v>
      </c>
      <c r="AH8" s="10" t="str">
        <f t="shared" ca="1" si="8"/>
        <v>&gt; 55</v>
      </c>
      <c r="AI8" s="12"/>
      <c r="AJ8" s="37"/>
      <c r="AL8" s="8"/>
      <c r="AM8" s="7"/>
      <c r="AN8" s="7" t="s">
        <v>109</v>
      </c>
      <c r="AO8" s="7"/>
      <c r="AP8" s="7"/>
      <c r="AS8" s="15">
        <f t="shared" si="9"/>
        <v>43661</v>
      </c>
      <c r="AT8" s="14" t="s">
        <v>77</v>
      </c>
      <c r="AU8" s="38"/>
      <c r="AV8" s="17"/>
      <c r="AW8" s="18"/>
      <c r="AX8" s="19" t="s">
        <v>133</v>
      </c>
      <c r="AY8" s="17"/>
      <c r="AZ8" s="14"/>
      <c r="BA8" s="20" t="str">
        <f t="shared" si="10"/>
        <v/>
      </c>
      <c r="BB8" s="31">
        <f t="shared" si="11"/>
        <v>0</v>
      </c>
      <c r="BC8" s="14"/>
      <c r="BD8" s="14"/>
      <c r="BE8" s="14"/>
      <c r="BF8" s="8"/>
      <c r="BG8" s="32"/>
      <c r="BH8" s="32"/>
      <c r="BI8" s="32"/>
      <c r="BJ8" s="14"/>
      <c r="BK8" s="14" t="str">
        <f t="shared" si="12"/>
        <v>-</v>
      </c>
      <c r="BL8" s="14"/>
      <c r="BM8" s="25"/>
      <c r="BN8" s="26" t="str">
        <f t="shared" si="13"/>
        <v/>
      </c>
      <c r="BO8" s="27" t="str">
        <f t="shared" si="14"/>
        <v>BARHOUMI  BECHIR</v>
      </c>
      <c r="BP8" s="26">
        <f t="shared" si="15"/>
        <v>7</v>
      </c>
      <c r="BQ8" s="28"/>
    </row>
    <row r="9" spans="1:69" x14ac:dyDescent="0.25">
      <c r="A9" t="str">
        <f>VLOOKUP(B9,[2]RH!$B:$BV,72,0)</f>
        <v>Non-Actif</v>
      </c>
      <c r="B9" s="6">
        <v>8</v>
      </c>
      <c r="C9" s="7" t="s">
        <v>65</v>
      </c>
      <c r="D9" s="7" t="s">
        <v>148</v>
      </c>
      <c r="E9" s="7" t="s">
        <v>67</v>
      </c>
      <c r="F9" s="7" t="s">
        <v>118</v>
      </c>
      <c r="G9" s="7" t="s">
        <v>149</v>
      </c>
      <c r="H9" s="7"/>
      <c r="I9" s="7"/>
      <c r="J9" s="7"/>
      <c r="K9" s="7" t="s">
        <v>70</v>
      </c>
      <c r="L9" s="7" t="s">
        <v>90</v>
      </c>
      <c r="M9" s="7" t="s">
        <v>149</v>
      </c>
      <c r="N9" s="8">
        <v>43678</v>
      </c>
      <c r="O9" s="7" t="e">
        <f ca="1">IF(AD9&gt;=4,IF(T9="CDD","OK",""),"")</f>
        <v>#REF!</v>
      </c>
      <c r="P9" s="7" t="str">
        <f t="shared" ca="1" si="0"/>
        <v/>
      </c>
      <c r="Q9" s="8">
        <v>44338</v>
      </c>
      <c r="R9" s="7" t="s">
        <v>91</v>
      </c>
      <c r="S9" s="7"/>
      <c r="T9" s="7" t="s">
        <v>72</v>
      </c>
      <c r="U9" s="7" t="str">
        <f t="shared" si="1"/>
        <v>Titulaire</v>
      </c>
      <c r="V9" s="8"/>
      <c r="W9" s="8"/>
      <c r="Z9" s="8">
        <v>43678</v>
      </c>
      <c r="AA9" s="7">
        <f t="shared" si="2"/>
        <v>8</v>
      </c>
      <c r="AB9" s="7">
        <f t="shared" si="3"/>
        <v>2019</v>
      </c>
      <c r="AC9" s="7">
        <f t="shared" si="4"/>
        <v>2023</v>
      </c>
      <c r="AD9" s="10" t="e">
        <f t="shared" ref="AD9:AD72" ca="1" si="22">IF(#REF!="Non",(DAYS360(N9,Q9)/360),(DAYS360(N9,TODAY())/360))</f>
        <v>#REF!</v>
      </c>
      <c r="AE9" s="10" t="e">
        <f t="shared" ca="1" si="6"/>
        <v>#REF!</v>
      </c>
      <c r="AF9" s="8">
        <v>30117</v>
      </c>
      <c r="AG9" s="11">
        <f t="shared" ca="1" si="7"/>
        <v>42.753424657534246</v>
      </c>
      <c r="AH9" s="10" t="str">
        <f t="shared" ca="1" si="8"/>
        <v>&gt;35&lt; 45</v>
      </c>
      <c r="AI9" s="12">
        <v>16414412</v>
      </c>
      <c r="AJ9" s="13" t="s">
        <v>150</v>
      </c>
      <c r="AK9" s="12" t="s">
        <v>151</v>
      </c>
      <c r="AL9" s="8">
        <v>36740</v>
      </c>
      <c r="AM9" s="7" t="s">
        <v>75</v>
      </c>
      <c r="AN9" s="7" t="s">
        <v>76</v>
      </c>
      <c r="AO9" s="7">
        <v>1</v>
      </c>
      <c r="AP9" s="7"/>
      <c r="AR9" s="14">
        <v>2</v>
      </c>
      <c r="AS9" s="15">
        <f t="shared" si="9"/>
        <v>44408.5</v>
      </c>
      <c r="AT9" s="14" t="s">
        <v>77</v>
      </c>
      <c r="AU9" s="12" t="s">
        <v>78</v>
      </c>
      <c r="AV9" s="17" t="s">
        <v>92</v>
      </c>
      <c r="AW9" s="18">
        <v>11818</v>
      </c>
      <c r="AX9" s="19">
        <v>60023026941</v>
      </c>
      <c r="AY9" s="17">
        <v>27</v>
      </c>
      <c r="AZ9" s="14" t="s">
        <v>152</v>
      </c>
      <c r="BA9" s="20" t="str">
        <f t="shared" si="10"/>
        <v>04118186002302694127</v>
      </c>
      <c r="BB9" s="31">
        <f t="shared" si="11"/>
        <v>20</v>
      </c>
      <c r="BC9" s="14" t="s">
        <v>153</v>
      </c>
      <c r="BD9" s="14" t="s">
        <v>85</v>
      </c>
      <c r="BE9" s="14"/>
      <c r="BF9" s="8"/>
      <c r="BG9" s="24">
        <v>98139387</v>
      </c>
      <c r="BH9" s="24"/>
      <c r="BI9" s="32"/>
      <c r="BJ9" s="14" t="s">
        <v>154</v>
      </c>
      <c r="BK9" s="14" t="str">
        <f t="shared" si="12"/>
        <v>CADRE</v>
      </c>
      <c r="BL9" s="14"/>
      <c r="BM9" s="25"/>
      <c r="BN9" s="26" t="str">
        <f t="shared" si="13"/>
        <v>04118186002302694127</v>
      </c>
      <c r="BO9" s="27" t="str">
        <f t="shared" si="14"/>
        <v>FERCHICHI  NIZAR</v>
      </c>
      <c r="BP9" s="26">
        <f t="shared" si="15"/>
        <v>8</v>
      </c>
      <c r="BQ9" s="28"/>
    </row>
    <row r="10" spans="1:69" x14ac:dyDescent="0.25">
      <c r="A10" t="str">
        <f>VLOOKUP(B10,[2]RH!$B:$BV,72,0)</f>
        <v>Non-Actif</v>
      </c>
      <c r="B10" s="6">
        <v>9</v>
      </c>
      <c r="C10" s="7" t="s">
        <v>130</v>
      </c>
      <c r="D10" s="7" t="s">
        <v>155</v>
      </c>
      <c r="E10" s="7" t="s">
        <v>67</v>
      </c>
      <c r="F10" s="7" t="s">
        <v>118</v>
      </c>
      <c r="G10" s="7">
        <v>0</v>
      </c>
      <c r="H10" s="7"/>
      <c r="I10" s="7"/>
      <c r="J10" s="7"/>
      <c r="K10" s="7" t="s">
        <v>146</v>
      </c>
      <c r="L10" s="7" t="s">
        <v>90</v>
      </c>
      <c r="M10" s="7"/>
      <c r="N10" s="8">
        <v>43692</v>
      </c>
      <c r="O10" s="7" t="e">
        <f ca="1">IF(AD10&gt;=4,IF(T10="CDD","OK",""),"")</f>
        <v>#REF!</v>
      </c>
      <c r="P10" s="7" t="str">
        <f t="shared" ca="1" si="0"/>
        <v/>
      </c>
      <c r="Q10" s="8">
        <v>43741</v>
      </c>
      <c r="R10" s="7" t="s">
        <v>147</v>
      </c>
      <c r="S10" s="7"/>
      <c r="T10" s="7" t="s">
        <v>156</v>
      </c>
      <c r="U10" s="7" t="str">
        <f t="shared" si="1"/>
        <v>Contractuel</v>
      </c>
      <c r="V10" s="8"/>
      <c r="W10" s="8"/>
      <c r="Z10" s="8"/>
      <c r="AA10" s="7">
        <f t="shared" si="2"/>
        <v>8</v>
      </c>
      <c r="AB10" s="7">
        <f t="shared" si="3"/>
        <v>2019</v>
      </c>
      <c r="AC10" s="7">
        <f t="shared" si="4"/>
        <v>2023</v>
      </c>
      <c r="AD10" s="10" t="e">
        <f t="shared" ref="AD10:AD73" ca="1" si="23">IF(#REF!="Non",(DAYS360(N10,Q10)/360),(DAYS360(N10,TODAY())/360))</f>
        <v>#REF!</v>
      </c>
      <c r="AE10" s="10" t="e">
        <f t="shared" ca="1" si="6"/>
        <v>#REF!</v>
      </c>
      <c r="AF10" s="8"/>
      <c r="AG10" s="11">
        <f t="shared" ca="1" si="7"/>
        <v>125.26575342465753</v>
      </c>
      <c r="AH10" s="10" t="str">
        <f t="shared" ca="1" si="8"/>
        <v>&gt; 55</v>
      </c>
      <c r="AI10" s="12"/>
      <c r="AJ10" s="37"/>
      <c r="AL10" s="8"/>
      <c r="AM10" s="7"/>
      <c r="AN10" s="7" t="s">
        <v>109</v>
      </c>
      <c r="AO10" s="7"/>
      <c r="AP10" s="7"/>
      <c r="AS10" s="15">
        <f t="shared" si="9"/>
        <v>43692</v>
      </c>
      <c r="AT10" s="14" t="s">
        <v>77</v>
      </c>
      <c r="AU10" s="38"/>
      <c r="AV10" s="17"/>
      <c r="AW10" s="18"/>
      <c r="AX10" s="19" t="s">
        <v>133</v>
      </c>
      <c r="AY10" s="17"/>
      <c r="AZ10" s="14"/>
      <c r="BA10" s="20" t="str">
        <f t="shared" si="10"/>
        <v/>
      </c>
      <c r="BB10" s="31">
        <f t="shared" si="11"/>
        <v>0</v>
      </c>
      <c r="BC10" s="14"/>
      <c r="BD10" s="14"/>
      <c r="BE10" s="14"/>
      <c r="BF10" s="8"/>
      <c r="BG10" s="32"/>
      <c r="BH10" s="32"/>
      <c r="BI10" s="32"/>
      <c r="BJ10" s="14"/>
      <c r="BK10" s="14" t="str">
        <f t="shared" si="12"/>
        <v>-</v>
      </c>
      <c r="BL10" s="14"/>
      <c r="BM10" s="25"/>
      <c r="BN10" s="26" t="str">
        <f t="shared" si="13"/>
        <v/>
      </c>
      <c r="BO10" s="27" t="str">
        <f t="shared" si="14"/>
        <v>RIAHI TAREK</v>
      </c>
      <c r="BP10" s="26">
        <f t="shared" si="15"/>
        <v>9</v>
      </c>
      <c r="BQ10" s="28"/>
    </row>
    <row r="11" spans="1:69" x14ac:dyDescent="0.25">
      <c r="A11" t="str">
        <f>VLOOKUP(B11,[2]RH!$B:$BV,72,0)</f>
        <v>Non-Actif</v>
      </c>
      <c r="B11" s="6">
        <v>10</v>
      </c>
      <c r="C11" s="7" t="s">
        <v>65</v>
      </c>
      <c r="D11" s="7" t="s">
        <v>157</v>
      </c>
      <c r="E11" s="7" t="s">
        <v>67</v>
      </c>
      <c r="F11" s="7" t="s">
        <v>158</v>
      </c>
      <c r="G11" s="7" t="s">
        <v>159</v>
      </c>
      <c r="H11" s="7"/>
      <c r="I11" s="7"/>
      <c r="J11" s="7"/>
      <c r="K11" s="7" t="s">
        <v>146</v>
      </c>
      <c r="L11" s="7" t="s">
        <v>90</v>
      </c>
      <c r="M11" s="7" t="s">
        <v>160</v>
      </c>
      <c r="N11" s="8">
        <v>43706</v>
      </c>
      <c r="O11" s="7" t="e">
        <f ca="1">IF(AD11&gt;=4,IF(T11="CDD","OK",""),"")</f>
        <v>#REF!</v>
      </c>
      <c r="P11" s="7">
        <f t="shared" ca="1" si="0"/>
        <v>-1833</v>
      </c>
      <c r="Q11" s="8">
        <v>43867</v>
      </c>
      <c r="R11" s="7" t="s">
        <v>161</v>
      </c>
      <c r="S11" s="7"/>
      <c r="T11" s="7" t="s">
        <v>156</v>
      </c>
      <c r="U11" s="7" t="str">
        <f t="shared" si="1"/>
        <v>Contractuel</v>
      </c>
      <c r="V11" s="8"/>
      <c r="W11" s="8">
        <v>43889</v>
      </c>
      <c r="Z11" s="8">
        <v>43706</v>
      </c>
      <c r="AA11" s="7">
        <f t="shared" si="2"/>
        <v>8</v>
      </c>
      <c r="AB11" s="7">
        <f t="shared" si="3"/>
        <v>2019</v>
      </c>
      <c r="AC11" s="7">
        <f t="shared" si="4"/>
        <v>2023</v>
      </c>
      <c r="AD11" s="10" t="e">
        <f t="shared" ref="AD11:AD74" ca="1" si="24">IF(#REF!="Non",(DAYS360(N11,Q11)/360),(DAYS360(N11,TODAY())/360))</f>
        <v>#REF!</v>
      </c>
      <c r="AE11" s="10" t="e">
        <f t="shared" ca="1" si="6"/>
        <v>#REF!</v>
      </c>
      <c r="AF11" s="8">
        <v>33544</v>
      </c>
      <c r="AG11" s="11">
        <f t="shared" ca="1" si="7"/>
        <v>33.364383561643834</v>
      </c>
      <c r="AH11" s="10" t="str">
        <f t="shared" ca="1" si="8"/>
        <v>&gt;25&lt; 35</v>
      </c>
      <c r="AI11" s="12">
        <v>16414892</v>
      </c>
      <c r="AJ11" s="13" t="s">
        <v>120</v>
      </c>
      <c r="AK11" s="12" t="s">
        <v>162</v>
      </c>
      <c r="AL11" s="8">
        <v>39576</v>
      </c>
      <c r="AM11" s="7" t="s">
        <v>75</v>
      </c>
      <c r="AN11" s="7" t="s">
        <v>109</v>
      </c>
      <c r="AO11" s="7"/>
      <c r="AP11" s="7"/>
      <c r="AQ11" s="14">
        <v>3</v>
      </c>
      <c r="AR11" s="14">
        <v>1</v>
      </c>
      <c r="AS11" s="15">
        <f t="shared" si="9"/>
        <v>44071.25</v>
      </c>
      <c r="AT11" s="14" t="s">
        <v>163</v>
      </c>
      <c r="AU11" s="12">
        <v>3.2549999999999999</v>
      </c>
      <c r="AV11" s="17">
        <v>25</v>
      </c>
      <c r="AW11" s="18" t="s">
        <v>164</v>
      </c>
      <c r="AX11" s="19" t="s">
        <v>165</v>
      </c>
      <c r="AY11" s="17">
        <v>68</v>
      </c>
      <c r="AZ11" s="14" t="s">
        <v>166</v>
      </c>
      <c r="BA11" s="20" t="str">
        <f t="shared" si="10"/>
        <v>25042000000057607968</v>
      </c>
      <c r="BB11" s="31">
        <f t="shared" si="11"/>
        <v>20</v>
      </c>
      <c r="BC11" s="14" t="s">
        <v>167</v>
      </c>
      <c r="BD11" s="14" t="s">
        <v>115</v>
      </c>
      <c r="BE11" s="14"/>
      <c r="BF11" s="8"/>
      <c r="BG11" s="32"/>
      <c r="BH11" s="32"/>
      <c r="BI11" s="32"/>
      <c r="BJ11" s="14"/>
      <c r="BK11" s="14" t="str">
        <f t="shared" si="12"/>
        <v>-</v>
      </c>
      <c r="BL11" s="14"/>
      <c r="BM11" s="25"/>
      <c r="BN11" s="26" t="str">
        <f t="shared" si="13"/>
        <v>25042000000057607968</v>
      </c>
      <c r="BO11" s="27" t="str">
        <f t="shared" si="14"/>
        <v>SOUISSI HAITHEM</v>
      </c>
      <c r="BP11" s="26">
        <f t="shared" si="15"/>
        <v>10</v>
      </c>
      <c r="BQ11" s="28"/>
    </row>
    <row r="12" spans="1:69" x14ac:dyDescent="0.25">
      <c r="A12" t="str">
        <f>VLOOKUP(B12,[2]RH!$B:$BV,72,0)</f>
        <v>Non-Actif</v>
      </c>
      <c r="B12" s="6">
        <v>11</v>
      </c>
      <c r="C12" s="7" t="s">
        <v>168</v>
      </c>
      <c r="D12" s="7" t="s">
        <v>169</v>
      </c>
      <c r="E12" s="7" t="s">
        <v>67</v>
      </c>
      <c r="F12" s="7" t="s">
        <v>102</v>
      </c>
      <c r="G12" s="7" t="s">
        <v>103</v>
      </c>
      <c r="H12" s="7"/>
      <c r="I12" s="7"/>
      <c r="J12" s="7"/>
      <c r="K12" s="7" t="s">
        <v>70</v>
      </c>
      <c r="L12" s="7" t="s">
        <v>90</v>
      </c>
      <c r="M12" s="7" t="s">
        <v>103</v>
      </c>
      <c r="N12" s="8">
        <v>43731</v>
      </c>
      <c r="O12" s="7" t="e">
        <f ca="1">IF(AD12&gt;=4,IF(T12="CDD","OK",""),"")</f>
        <v>#REF!</v>
      </c>
      <c r="P12" s="7" t="str">
        <f t="shared" ca="1" si="0"/>
        <v/>
      </c>
      <c r="Q12" s="8">
        <v>44477</v>
      </c>
      <c r="R12" s="7" t="s">
        <v>105</v>
      </c>
      <c r="S12" s="7"/>
      <c r="T12" s="7" t="s">
        <v>72</v>
      </c>
      <c r="U12" s="7" t="str">
        <f t="shared" si="1"/>
        <v>Titulaire</v>
      </c>
      <c r="V12" s="8"/>
      <c r="W12" s="8"/>
      <c r="Z12" s="8">
        <v>43731</v>
      </c>
      <c r="AA12" s="7">
        <f t="shared" si="2"/>
        <v>9</v>
      </c>
      <c r="AB12" s="7">
        <f t="shared" si="3"/>
        <v>2019</v>
      </c>
      <c r="AC12" s="7">
        <f t="shared" si="4"/>
        <v>2023</v>
      </c>
      <c r="AD12" s="10" t="e">
        <f t="shared" ref="AD12:AD75" ca="1" si="25">IF(#REF!="Non",(DAYS360(N12,Q12)/360),(DAYS360(N12,TODAY())/360))</f>
        <v>#REF!</v>
      </c>
      <c r="AE12" s="10" t="e">
        <f t="shared" ca="1" si="6"/>
        <v>#REF!</v>
      </c>
      <c r="AF12" s="8">
        <v>30644</v>
      </c>
      <c r="AG12" s="11">
        <f t="shared" ca="1" si="7"/>
        <v>41.30958904109589</v>
      </c>
      <c r="AH12" s="10" t="str">
        <f t="shared" ca="1" si="8"/>
        <v>&gt;35&lt; 45</v>
      </c>
      <c r="AI12" s="12">
        <v>12751013</v>
      </c>
      <c r="AJ12" s="13" t="s">
        <v>170</v>
      </c>
      <c r="AK12" s="12" t="s">
        <v>171</v>
      </c>
      <c r="AL12" s="8">
        <v>42776</v>
      </c>
      <c r="AM12" s="7" t="s">
        <v>108</v>
      </c>
      <c r="AN12" s="7" t="s">
        <v>76</v>
      </c>
      <c r="AO12" s="7">
        <v>2</v>
      </c>
      <c r="AP12" s="7" t="s">
        <v>172</v>
      </c>
      <c r="AR12" s="14">
        <v>2</v>
      </c>
      <c r="AS12" s="15">
        <f t="shared" si="9"/>
        <v>44461.5</v>
      </c>
      <c r="AT12" s="14" t="s">
        <v>77</v>
      </c>
      <c r="AU12" s="12" t="s">
        <v>78</v>
      </c>
      <c r="AV12" s="17" t="s">
        <v>150</v>
      </c>
      <c r="AW12" s="18" t="s">
        <v>173</v>
      </c>
      <c r="AX12" s="19">
        <v>15105505415</v>
      </c>
      <c r="AY12" s="17">
        <v>13</v>
      </c>
      <c r="AZ12" s="14" t="s">
        <v>174</v>
      </c>
      <c r="BA12" s="20" t="str">
        <f t="shared" si="10"/>
        <v>07057011510550541513</v>
      </c>
      <c r="BB12" s="31">
        <f t="shared" si="11"/>
        <v>20</v>
      </c>
      <c r="BC12" s="36" t="s">
        <v>175</v>
      </c>
      <c r="BD12" s="14" t="s">
        <v>85</v>
      </c>
      <c r="BE12" s="14">
        <v>2065</v>
      </c>
      <c r="BF12" s="8" t="s">
        <v>176</v>
      </c>
      <c r="BG12" s="24">
        <v>98139381</v>
      </c>
      <c r="BH12" s="24"/>
      <c r="BI12" s="32">
        <v>98139381</v>
      </c>
      <c r="BJ12" s="14"/>
      <c r="BK12" s="14" t="str">
        <f t="shared" si="12"/>
        <v>CADRE</v>
      </c>
      <c r="BL12" s="14"/>
      <c r="BM12" s="25"/>
      <c r="BN12" s="26" t="str">
        <f t="shared" si="13"/>
        <v>07057011510550541513</v>
      </c>
      <c r="BO12" s="27" t="str">
        <f t="shared" si="14"/>
        <v>MARSAOUI ASMA</v>
      </c>
      <c r="BP12" s="26">
        <f t="shared" si="15"/>
        <v>11</v>
      </c>
      <c r="BQ12" s="28"/>
    </row>
    <row r="13" spans="1:69" x14ac:dyDescent="0.25">
      <c r="A13" t="str">
        <f>VLOOKUP(B13,[2]RH!$B:$BV,72,0)</f>
        <v>si</v>
      </c>
      <c r="B13" s="6">
        <v>12</v>
      </c>
      <c r="C13" s="7" t="s">
        <v>65</v>
      </c>
      <c r="D13" s="7" t="s">
        <v>177</v>
      </c>
      <c r="E13" s="7" t="s">
        <v>67</v>
      </c>
      <c r="F13" s="7" t="s">
        <v>118</v>
      </c>
      <c r="G13" s="7" t="s">
        <v>178</v>
      </c>
      <c r="H13" s="7"/>
      <c r="I13" s="7"/>
      <c r="J13" s="7"/>
      <c r="K13" s="7" t="s">
        <v>70</v>
      </c>
      <c r="L13" s="7" t="s">
        <v>90</v>
      </c>
      <c r="M13" s="7" t="s">
        <v>178</v>
      </c>
      <c r="N13" s="8">
        <v>43647</v>
      </c>
      <c r="O13" s="8"/>
      <c r="P13" s="7" t="str">
        <f t="shared" ca="1" si="0"/>
        <v/>
      </c>
      <c r="Q13" s="8"/>
      <c r="R13" s="7"/>
      <c r="S13" s="8"/>
      <c r="T13" s="9" t="s">
        <v>72</v>
      </c>
      <c r="U13" s="7" t="str">
        <f t="shared" si="1"/>
        <v>Titulaire</v>
      </c>
      <c r="V13" s="8"/>
      <c r="W13" s="8"/>
      <c r="Z13" s="8">
        <v>43647</v>
      </c>
      <c r="AA13" s="7">
        <f t="shared" si="2"/>
        <v>7</v>
      </c>
      <c r="AB13" s="7">
        <f t="shared" si="3"/>
        <v>2019</v>
      </c>
      <c r="AC13" s="7">
        <f t="shared" si="4"/>
        <v>2023</v>
      </c>
      <c r="AD13" s="10" t="e">
        <f t="shared" ref="AD13:AD76" ca="1" si="26">IF(#REF!="Non",(DAYS360(N13,Q13)/360),(DAYS360(N13,TODAY())/360))</f>
        <v>#REF!</v>
      </c>
      <c r="AE13" s="10" t="e">
        <f t="shared" ca="1" si="6"/>
        <v>#REF!</v>
      </c>
      <c r="AF13" s="8">
        <v>28557</v>
      </c>
      <c r="AG13" s="11">
        <f t="shared" ca="1" si="7"/>
        <v>47.027397260273972</v>
      </c>
      <c r="AH13" s="10" t="str">
        <f t="shared" ca="1" si="8"/>
        <v>&gt;45&lt; 55</v>
      </c>
      <c r="AI13" s="12">
        <v>12692777</v>
      </c>
      <c r="AJ13" s="13" t="s">
        <v>73</v>
      </c>
      <c r="AK13" s="12" t="s">
        <v>179</v>
      </c>
      <c r="AL13" s="8">
        <v>41219</v>
      </c>
      <c r="AM13" s="7" t="s">
        <v>75</v>
      </c>
      <c r="AN13" s="7" t="s">
        <v>76</v>
      </c>
      <c r="AO13" s="7">
        <v>2</v>
      </c>
      <c r="AP13" s="7" t="s">
        <v>180</v>
      </c>
      <c r="AQ13">
        <v>17</v>
      </c>
      <c r="AR13" s="14">
        <v>3</v>
      </c>
      <c r="AS13" s="15">
        <f t="shared" si="9"/>
        <v>44742.75</v>
      </c>
      <c r="AT13" s="14" t="s">
        <v>77</v>
      </c>
      <c r="AU13" s="16" t="s">
        <v>78</v>
      </c>
      <c r="AV13" s="17" t="s">
        <v>181</v>
      </c>
      <c r="AW13" s="18" t="s">
        <v>182</v>
      </c>
      <c r="AX13" s="19" t="s">
        <v>183</v>
      </c>
      <c r="AY13" s="17" t="s">
        <v>184</v>
      </c>
      <c r="AZ13" s="14" t="s">
        <v>185</v>
      </c>
      <c r="BA13" s="20" t="str">
        <f t="shared" si="10"/>
        <v>14013013100706682187</v>
      </c>
      <c r="BB13" s="31">
        <f t="shared" si="11"/>
        <v>20</v>
      </c>
      <c r="BC13" s="22" t="s">
        <v>186</v>
      </c>
      <c r="BD13" s="23" t="s">
        <v>85</v>
      </c>
      <c r="BE13" s="14"/>
      <c r="BF13" s="8"/>
      <c r="BG13" s="24">
        <v>98139385</v>
      </c>
      <c r="BH13" s="24"/>
      <c r="BI13" s="32">
        <v>98139385</v>
      </c>
      <c r="BJ13" s="14"/>
      <c r="BK13" s="14" t="str">
        <f t="shared" si="12"/>
        <v>CADRE</v>
      </c>
      <c r="BL13" s="14"/>
      <c r="BM13" s="25"/>
      <c r="BN13" s="26" t="str">
        <f t="shared" si="13"/>
        <v>14013013100706682187</v>
      </c>
      <c r="BO13" s="27" t="str">
        <f t="shared" si="14"/>
        <v>LASSOUED HEDI</v>
      </c>
      <c r="BP13" s="26">
        <f t="shared" si="15"/>
        <v>12</v>
      </c>
      <c r="BQ13" s="28"/>
    </row>
    <row r="14" spans="1:69" x14ac:dyDescent="0.25">
      <c r="A14" t="str">
        <f>VLOOKUP(B14,[2]RH!$B:$BV,72,0)</f>
        <v>si</v>
      </c>
      <c r="B14" s="6">
        <v>13</v>
      </c>
      <c r="C14" s="7" t="s">
        <v>168</v>
      </c>
      <c r="D14" s="7" t="s">
        <v>187</v>
      </c>
      <c r="E14" s="7" t="s">
        <v>67</v>
      </c>
      <c r="F14" s="7" t="s">
        <v>118</v>
      </c>
      <c r="G14" s="7" t="s">
        <v>188</v>
      </c>
      <c r="H14" s="39">
        <v>560</v>
      </c>
      <c r="I14" s="7" t="s">
        <v>189</v>
      </c>
      <c r="J14" s="7" t="s">
        <v>190</v>
      </c>
      <c r="K14" s="7" t="s">
        <v>89</v>
      </c>
      <c r="L14" s="7" t="s">
        <v>90</v>
      </c>
      <c r="M14" s="7" t="s">
        <v>191</v>
      </c>
      <c r="N14" s="8">
        <v>43710</v>
      </c>
      <c r="O14" s="8">
        <v>45167</v>
      </c>
      <c r="P14" s="7" t="str">
        <f t="shared" ca="1" si="0"/>
        <v/>
      </c>
      <c r="Q14" s="8"/>
      <c r="R14" s="7"/>
      <c r="S14" s="8"/>
      <c r="T14" s="9" t="s">
        <v>72</v>
      </c>
      <c r="U14" s="7" t="str">
        <f t="shared" si="1"/>
        <v>Titulaire</v>
      </c>
      <c r="V14" s="8">
        <v>45167</v>
      </c>
      <c r="W14" s="8"/>
      <c r="Z14" s="8">
        <v>43710</v>
      </c>
      <c r="AA14" s="7">
        <f t="shared" si="2"/>
        <v>9</v>
      </c>
      <c r="AB14" s="7">
        <f t="shared" si="3"/>
        <v>2019</v>
      </c>
      <c r="AC14" s="7">
        <f t="shared" si="4"/>
        <v>2023</v>
      </c>
      <c r="AD14" s="10" t="e">
        <f t="shared" ref="AD14:AD77" ca="1" si="27">IF(#REF!="Non",(DAYS360(N14,Q14)/360),(DAYS360(N14,TODAY())/360))</f>
        <v>#REF!</v>
      </c>
      <c r="AE14" s="10" t="e">
        <f t="shared" ca="1" si="6"/>
        <v>#REF!</v>
      </c>
      <c r="AF14" s="8">
        <v>33270</v>
      </c>
      <c r="AG14" s="11">
        <f t="shared" ca="1" si="7"/>
        <v>34.115068493150687</v>
      </c>
      <c r="AH14" s="10" t="str">
        <f t="shared" ca="1" si="8"/>
        <v>&gt;25&lt; 35</v>
      </c>
      <c r="AI14" s="12">
        <v>14144941</v>
      </c>
      <c r="AJ14" s="13" t="s">
        <v>192</v>
      </c>
      <c r="AK14" s="12" t="s">
        <v>193</v>
      </c>
      <c r="AL14" s="8">
        <v>39347</v>
      </c>
      <c r="AM14" s="7" t="s">
        <v>108</v>
      </c>
      <c r="AN14" s="7" t="s">
        <v>76</v>
      </c>
      <c r="AO14" s="7">
        <v>2</v>
      </c>
      <c r="AP14" s="7"/>
      <c r="AQ14">
        <v>5</v>
      </c>
      <c r="AR14" s="14">
        <v>3</v>
      </c>
      <c r="AS14" s="15">
        <f t="shared" si="9"/>
        <v>44805.75</v>
      </c>
      <c r="AT14" s="14" t="s">
        <v>163</v>
      </c>
      <c r="AU14" s="16">
        <v>3.383</v>
      </c>
      <c r="AV14" s="17">
        <v>11</v>
      </c>
      <c r="AW14" s="18" t="s">
        <v>194</v>
      </c>
      <c r="AX14" s="19">
        <v>24480008788</v>
      </c>
      <c r="AY14" s="17">
        <v>84</v>
      </c>
      <c r="AZ14" s="14" t="s">
        <v>195</v>
      </c>
      <c r="BA14" s="20" t="str">
        <f t="shared" si="10"/>
        <v>11078002448000878884</v>
      </c>
      <c r="BB14" s="31">
        <f t="shared" si="11"/>
        <v>20</v>
      </c>
      <c r="BC14" s="22" t="s">
        <v>196</v>
      </c>
      <c r="BD14" s="23" t="s">
        <v>85</v>
      </c>
      <c r="BE14" s="14"/>
      <c r="BF14" s="8"/>
      <c r="BG14" s="24">
        <v>53739056</v>
      </c>
      <c r="BH14" s="24"/>
      <c r="BI14" s="32"/>
      <c r="BJ14" s="14" t="s">
        <v>197</v>
      </c>
      <c r="BK14" s="14" t="str">
        <f t="shared" si="12"/>
        <v>A-560</v>
      </c>
      <c r="BL14" s="14" t="s">
        <v>198</v>
      </c>
      <c r="BM14" s="25"/>
      <c r="BN14" s="26" t="str">
        <f t="shared" si="13"/>
        <v>11078002448000878884</v>
      </c>
      <c r="BO14" s="27" t="str">
        <f t="shared" si="14"/>
        <v>KEFI ZAHRA</v>
      </c>
      <c r="BP14" s="26">
        <f t="shared" si="15"/>
        <v>13</v>
      </c>
      <c r="BQ14" s="28"/>
    </row>
    <row r="15" spans="1:69" x14ac:dyDescent="0.25">
      <c r="A15" t="str">
        <f>VLOOKUP(B15,[2]RH!$B:$BV,72,0)</f>
        <v>Non-Actif</v>
      </c>
      <c r="B15" s="6">
        <v>14</v>
      </c>
      <c r="C15" s="7" t="s">
        <v>168</v>
      </c>
      <c r="D15" s="7" t="s">
        <v>199</v>
      </c>
      <c r="E15" s="7" t="s">
        <v>67</v>
      </c>
      <c r="F15" s="7" t="s">
        <v>118</v>
      </c>
      <c r="G15" s="7" t="s">
        <v>188</v>
      </c>
      <c r="H15" s="7"/>
      <c r="I15" s="7"/>
      <c r="J15" s="7"/>
      <c r="K15" s="7" t="s">
        <v>89</v>
      </c>
      <c r="L15" s="7" t="s">
        <v>90</v>
      </c>
      <c r="M15" s="7" t="s">
        <v>191</v>
      </c>
      <c r="N15" s="8">
        <v>43710</v>
      </c>
      <c r="O15" s="7" t="e">
        <f ca="1">IF(AD15&gt;=4,IF(T15="CDD","OK",""),"")</f>
        <v>#REF!</v>
      </c>
      <c r="P15" s="7">
        <f t="shared" ca="1" si="0"/>
        <v>-1740</v>
      </c>
      <c r="Q15" s="8">
        <v>43952</v>
      </c>
      <c r="R15" s="7" t="s">
        <v>161</v>
      </c>
      <c r="S15" s="7"/>
      <c r="T15" s="7" t="s">
        <v>156</v>
      </c>
      <c r="U15" s="7" t="str">
        <f t="shared" si="1"/>
        <v>Contractuel</v>
      </c>
      <c r="V15" s="8">
        <v>43891</v>
      </c>
      <c r="W15" s="8">
        <v>43982</v>
      </c>
      <c r="Z15" s="8">
        <v>43710</v>
      </c>
      <c r="AA15" s="7">
        <f t="shared" si="2"/>
        <v>9</v>
      </c>
      <c r="AB15" s="7">
        <f t="shared" si="3"/>
        <v>2019</v>
      </c>
      <c r="AC15" s="7">
        <f t="shared" si="4"/>
        <v>2023</v>
      </c>
      <c r="AD15" s="10" t="e">
        <f t="shared" ref="AD15:AD78" ca="1" si="28">IF(#REF!="Non",(DAYS360(N15,Q15)/360),(DAYS360(N15,TODAY())/360))</f>
        <v>#REF!</v>
      </c>
      <c r="AE15" s="10" t="e">
        <f t="shared" ca="1" si="6"/>
        <v>#REF!</v>
      </c>
      <c r="AF15" s="8">
        <v>30632</v>
      </c>
      <c r="AG15" s="11">
        <f t="shared" ca="1" si="7"/>
        <v>41.342465753424655</v>
      </c>
      <c r="AH15" s="10" t="str">
        <f t="shared" ca="1" si="8"/>
        <v>&gt;35&lt; 45</v>
      </c>
      <c r="AI15" s="12">
        <v>16028655</v>
      </c>
      <c r="AJ15" s="13" t="s">
        <v>73</v>
      </c>
      <c r="AK15" s="12" t="s">
        <v>200</v>
      </c>
      <c r="AL15" s="8">
        <v>40239</v>
      </c>
      <c r="AM15" s="7" t="s">
        <v>108</v>
      </c>
      <c r="AN15" s="7" t="s">
        <v>76</v>
      </c>
      <c r="AO15" s="7">
        <v>3</v>
      </c>
      <c r="AP15" s="7"/>
      <c r="AQ15" s="14">
        <v>3</v>
      </c>
      <c r="AR15" s="14">
        <v>1</v>
      </c>
      <c r="AS15" s="15">
        <f t="shared" si="9"/>
        <v>44075.25</v>
      </c>
      <c r="AT15" s="14" t="s">
        <v>163</v>
      </c>
      <c r="AU15" s="12">
        <v>3.2549999999999999</v>
      </c>
      <c r="AV15" s="17">
        <v>17</v>
      </c>
      <c r="AW15" s="18" t="s">
        <v>201</v>
      </c>
      <c r="AX15" s="19" t="s">
        <v>202</v>
      </c>
      <c r="AY15" s="17">
        <v>50</v>
      </c>
      <c r="AZ15" s="14" t="s">
        <v>203</v>
      </c>
      <c r="BA15" s="20" t="str">
        <f t="shared" si="10"/>
        <v>17001000000283302850</v>
      </c>
      <c r="BB15" s="31">
        <f t="shared" si="11"/>
        <v>20</v>
      </c>
      <c r="BC15" s="14" t="s">
        <v>204</v>
      </c>
      <c r="BD15" s="14" t="s">
        <v>85</v>
      </c>
      <c r="BE15" s="14"/>
      <c r="BF15" s="8"/>
      <c r="BG15" s="32">
        <v>22187993</v>
      </c>
      <c r="BH15" s="32"/>
      <c r="BI15" s="32"/>
      <c r="BJ15" s="14" t="s">
        <v>197</v>
      </c>
      <c r="BK15" s="14" t="str">
        <f t="shared" si="12"/>
        <v>-</v>
      </c>
      <c r="BL15" s="14"/>
      <c r="BM15" s="25"/>
      <c r="BN15" s="26" t="str">
        <f t="shared" si="13"/>
        <v>17001000000283302850</v>
      </c>
      <c r="BO15" s="27" t="str">
        <f t="shared" si="14"/>
        <v>HAMDOUNI HENDA</v>
      </c>
      <c r="BP15" s="26">
        <f t="shared" si="15"/>
        <v>14</v>
      </c>
      <c r="BQ15" s="28"/>
    </row>
    <row r="16" spans="1:69" x14ac:dyDescent="0.25">
      <c r="A16" t="str">
        <f>VLOOKUP(B16,[2]RH!$B:$BV,72,0)</f>
        <v>Non-Actif</v>
      </c>
      <c r="B16" s="6">
        <v>15</v>
      </c>
      <c r="C16" s="7" t="s">
        <v>168</v>
      </c>
      <c r="D16" s="7" t="s">
        <v>205</v>
      </c>
      <c r="E16" s="7" t="s">
        <v>67</v>
      </c>
      <c r="F16" s="7" t="s">
        <v>118</v>
      </c>
      <c r="G16" s="7" t="s">
        <v>188</v>
      </c>
      <c r="H16" s="7">
        <v>560</v>
      </c>
      <c r="I16" s="7"/>
      <c r="J16" s="7" t="s">
        <v>190</v>
      </c>
      <c r="K16" s="7" t="s">
        <v>89</v>
      </c>
      <c r="L16" s="7" t="s">
        <v>90</v>
      </c>
      <c r="M16" s="7" t="s">
        <v>191</v>
      </c>
      <c r="N16" s="8">
        <v>43710</v>
      </c>
      <c r="O16" s="7" t="e">
        <f ca="1">IF(AD16&gt;=4,IF(T16="CDD","OK",""),"")</f>
        <v>#REF!</v>
      </c>
      <c r="P16" s="7">
        <f t="shared" ca="1" si="0"/>
        <v>-676</v>
      </c>
      <c r="Q16" s="8">
        <v>44971</v>
      </c>
      <c r="R16" s="7" t="s">
        <v>91</v>
      </c>
      <c r="S16" s="8"/>
      <c r="T16" s="9" t="s">
        <v>156</v>
      </c>
      <c r="U16" s="7" t="str">
        <f t="shared" si="1"/>
        <v>Contractuel</v>
      </c>
      <c r="V16" s="8">
        <v>44958</v>
      </c>
      <c r="W16" s="8">
        <v>45046</v>
      </c>
      <c r="Z16" s="8">
        <v>43710</v>
      </c>
      <c r="AA16" s="7">
        <f t="shared" si="2"/>
        <v>9</v>
      </c>
      <c r="AB16" s="7">
        <f t="shared" si="3"/>
        <v>2019</v>
      </c>
      <c r="AC16" s="7">
        <f t="shared" si="4"/>
        <v>2023</v>
      </c>
      <c r="AD16" s="10" t="e">
        <f t="shared" ref="AD16:AD79" ca="1" si="29">IF(#REF!="Non",(DAYS360(N16,Q16)/360),(DAYS360(N16,TODAY())/360))</f>
        <v>#REF!</v>
      </c>
      <c r="AE16" s="10" t="e">
        <f t="shared" ca="1" si="6"/>
        <v>#REF!</v>
      </c>
      <c r="AF16" s="8">
        <v>32259</v>
      </c>
      <c r="AG16" s="11">
        <f t="shared" ca="1" si="7"/>
        <v>36.884931506849313</v>
      </c>
      <c r="AH16" s="10" t="str">
        <f t="shared" ca="1" si="8"/>
        <v>&gt;35&lt; 45</v>
      </c>
      <c r="AI16" s="12">
        <v>16233631</v>
      </c>
      <c r="AJ16" s="13" t="s">
        <v>120</v>
      </c>
      <c r="AK16" s="12" t="s">
        <v>206</v>
      </c>
      <c r="AL16" s="8">
        <v>40771</v>
      </c>
      <c r="AM16" s="7" t="s">
        <v>108</v>
      </c>
      <c r="AN16" s="7" t="s">
        <v>76</v>
      </c>
      <c r="AO16" s="7">
        <v>2</v>
      </c>
      <c r="AP16" s="7"/>
      <c r="AQ16" s="14">
        <v>3</v>
      </c>
      <c r="AR16" s="14">
        <v>3</v>
      </c>
      <c r="AS16" s="15">
        <f t="shared" si="9"/>
        <v>44805.75</v>
      </c>
      <c r="AT16" s="14" t="s">
        <v>163</v>
      </c>
      <c r="AU16" s="16">
        <v>3.383</v>
      </c>
      <c r="AV16" s="17" t="s">
        <v>73</v>
      </c>
      <c r="AW16" s="18" t="s">
        <v>207</v>
      </c>
      <c r="AX16" s="19" t="s">
        <v>208</v>
      </c>
      <c r="AY16" s="17" t="s">
        <v>209</v>
      </c>
      <c r="AZ16" s="14" t="s">
        <v>98</v>
      </c>
      <c r="BA16" s="20" t="str">
        <f t="shared" si="10"/>
        <v>01072104113009292645</v>
      </c>
      <c r="BB16" s="31">
        <f t="shared" si="11"/>
        <v>20</v>
      </c>
      <c r="BC16" s="22" t="s">
        <v>210</v>
      </c>
      <c r="BD16" s="23" t="s">
        <v>85</v>
      </c>
      <c r="BE16" s="14"/>
      <c r="BF16" s="8"/>
      <c r="BG16" s="24">
        <v>24780157</v>
      </c>
      <c r="BH16" s="24">
        <v>24451799</v>
      </c>
      <c r="BI16" s="32"/>
      <c r="BJ16" s="14" t="s">
        <v>197</v>
      </c>
      <c r="BK16" s="14" t="str">
        <f t="shared" si="12"/>
        <v>A-560</v>
      </c>
      <c r="BL16" s="14"/>
      <c r="BM16" s="25"/>
      <c r="BN16" s="26" t="str">
        <f t="shared" si="13"/>
        <v>01072104113009292645</v>
      </c>
      <c r="BO16" s="27" t="str">
        <f t="shared" si="14"/>
        <v>YAHYAOUI REFKA</v>
      </c>
      <c r="BP16" s="26">
        <f t="shared" si="15"/>
        <v>15</v>
      </c>
      <c r="BQ16" s="28"/>
    </row>
    <row r="17" spans="1:69" x14ac:dyDescent="0.25">
      <c r="A17" t="str">
        <f>VLOOKUP(B17,[2]RH!$B:$BV,72,0)</f>
        <v>Non-Actif</v>
      </c>
      <c r="B17" s="6">
        <v>16</v>
      </c>
      <c r="C17" s="7" t="s">
        <v>100</v>
      </c>
      <c r="D17" s="7" t="s">
        <v>211</v>
      </c>
      <c r="E17" s="7" t="s">
        <v>67</v>
      </c>
      <c r="F17" s="7" t="s">
        <v>118</v>
      </c>
      <c r="G17" s="7" t="s">
        <v>188</v>
      </c>
      <c r="H17" s="7"/>
      <c r="I17" s="7"/>
      <c r="J17" s="7"/>
      <c r="K17" s="7" t="s">
        <v>89</v>
      </c>
      <c r="L17" s="7" t="s">
        <v>90</v>
      </c>
      <c r="M17" s="7" t="s">
        <v>212</v>
      </c>
      <c r="N17" s="8">
        <v>43710</v>
      </c>
      <c r="O17" s="7" t="e">
        <f ca="1">IF(AD17&gt;=4,IF(T17="CDD","OK",""),"")</f>
        <v>#REF!</v>
      </c>
      <c r="P17" s="7">
        <f t="shared" ca="1" si="0"/>
        <v>-1833</v>
      </c>
      <c r="Q17" s="8">
        <v>43867</v>
      </c>
      <c r="R17" s="7" t="s">
        <v>161</v>
      </c>
      <c r="S17" s="7"/>
      <c r="T17" s="7" t="s">
        <v>156</v>
      </c>
      <c r="U17" s="7" t="str">
        <f t="shared" si="1"/>
        <v>Contractuel</v>
      </c>
      <c r="V17" s="8"/>
      <c r="W17" s="8">
        <v>43889</v>
      </c>
      <c r="Z17" s="8">
        <v>43710</v>
      </c>
      <c r="AA17" s="7">
        <f t="shared" si="2"/>
        <v>9</v>
      </c>
      <c r="AB17" s="7">
        <f t="shared" si="3"/>
        <v>2019</v>
      </c>
      <c r="AC17" s="7">
        <f t="shared" si="4"/>
        <v>2023</v>
      </c>
      <c r="AD17" s="10" t="e">
        <f t="shared" ref="AD17:AD80" ca="1" si="30">IF(#REF!="Non",(DAYS360(N17,Q17)/360),(DAYS360(N17,TODAY())/360))</f>
        <v>#REF!</v>
      </c>
      <c r="AE17" s="10" t="e">
        <f t="shared" ca="1" si="6"/>
        <v>#REF!</v>
      </c>
      <c r="AF17" s="8">
        <v>32913</v>
      </c>
      <c r="AG17" s="11">
        <f t="shared" ca="1" si="7"/>
        <v>35.093150684931508</v>
      </c>
      <c r="AH17" s="10" t="str">
        <f t="shared" ca="1" si="8"/>
        <v>&gt;35&lt; 45</v>
      </c>
      <c r="AI17" s="12">
        <v>16371551</v>
      </c>
      <c r="AJ17" s="40" t="s">
        <v>213</v>
      </c>
      <c r="AK17" s="12" t="s">
        <v>214</v>
      </c>
      <c r="AL17" s="8">
        <v>42931</v>
      </c>
      <c r="AM17" s="7" t="s">
        <v>108</v>
      </c>
      <c r="AN17" s="7" t="s">
        <v>109</v>
      </c>
      <c r="AO17" s="7"/>
      <c r="AP17" s="7"/>
      <c r="AQ17" s="14">
        <v>3</v>
      </c>
      <c r="AR17" s="14">
        <v>1</v>
      </c>
      <c r="AS17" s="15">
        <f t="shared" si="9"/>
        <v>44075.25</v>
      </c>
      <c r="AT17" s="14" t="s">
        <v>163</v>
      </c>
      <c r="AU17" s="12">
        <v>3.2549999999999999</v>
      </c>
      <c r="AV17" s="17">
        <v>26</v>
      </c>
      <c r="AW17" s="18" t="s">
        <v>215</v>
      </c>
      <c r="AX17" s="19" t="s">
        <v>216</v>
      </c>
      <c r="AY17" s="17">
        <v>44</v>
      </c>
      <c r="AZ17" s="14" t="s">
        <v>217</v>
      </c>
      <c r="BA17" s="20" t="str">
        <f t="shared" si="10"/>
        <v>26006000890128725344</v>
      </c>
      <c r="BB17" s="31">
        <f t="shared" si="11"/>
        <v>20</v>
      </c>
      <c r="BC17" s="14" t="s">
        <v>218</v>
      </c>
      <c r="BD17" s="14" t="s">
        <v>115</v>
      </c>
      <c r="BE17" s="14"/>
      <c r="BF17" s="8"/>
      <c r="BG17" s="32"/>
      <c r="BH17" s="32"/>
      <c r="BI17" s="32"/>
      <c r="BJ17" s="14"/>
      <c r="BK17" s="14" t="str">
        <f t="shared" si="12"/>
        <v>-</v>
      </c>
      <c r="BL17" s="14"/>
      <c r="BM17" s="25"/>
      <c r="BN17" s="26" t="str">
        <f t="shared" si="13"/>
        <v>26006000890128725344</v>
      </c>
      <c r="BO17" s="27" t="str">
        <f t="shared" si="14"/>
        <v>MAHMOUDI MARIEM</v>
      </c>
      <c r="BP17" s="26">
        <f t="shared" si="15"/>
        <v>16</v>
      </c>
      <c r="BQ17" s="28"/>
    </row>
    <row r="18" spans="1:69" x14ac:dyDescent="0.25">
      <c r="A18" t="str">
        <f>VLOOKUP(B18,[2]RH!$B:$BV,72,0)</f>
        <v>Non-Actif</v>
      </c>
      <c r="B18" s="6">
        <v>17</v>
      </c>
      <c r="C18" s="7" t="s">
        <v>100</v>
      </c>
      <c r="D18" s="7" t="s">
        <v>219</v>
      </c>
      <c r="E18" s="7" t="s">
        <v>67</v>
      </c>
      <c r="F18" s="7" t="s">
        <v>118</v>
      </c>
      <c r="G18" s="7" t="s">
        <v>220</v>
      </c>
      <c r="H18" s="7"/>
      <c r="I18" s="7"/>
      <c r="J18" s="7"/>
      <c r="K18" s="7" t="s">
        <v>146</v>
      </c>
      <c r="L18" s="7" t="s">
        <v>90</v>
      </c>
      <c r="M18" s="7" t="s">
        <v>212</v>
      </c>
      <c r="N18" s="8">
        <v>43710</v>
      </c>
      <c r="O18" s="7" t="e">
        <f ca="1">IF(AD18&gt;=4,IF(T18="CDD","OK",""),"")</f>
        <v>#REF!</v>
      </c>
      <c r="P18" s="7">
        <f t="shared" ca="1" si="0"/>
        <v>-1922</v>
      </c>
      <c r="Q18" s="8">
        <v>43747</v>
      </c>
      <c r="R18" s="7"/>
      <c r="S18" s="7"/>
      <c r="T18" s="7" t="s">
        <v>156</v>
      </c>
      <c r="U18" s="7" t="str">
        <f t="shared" si="1"/>
        <v>Contractuel</v>
      </c>
      <c r="V18" s="8"/>
      <c r="W18" s="8">
        <v>43800</v>
      </c>
      <c r="Z18" s="8">
        <v>43710</v>
      </c>
      <c r="AA18" s="7">
        <f t="shared" si="2"/>
        <v>9</v>
      </c>
      <c r="AB18" s="7">
        <f t="shared" si="3"/>
        <v>2019</v>
      </c>
      <c r="AC18" s="7">
        <f t="shared" si="4"/>
        <v>2023</v>
      </c>
      <c r="AD18" s="10" t="e">
        <f t="shared" ref="AD18:AD81" ca="1" si="31">IF(#REF!="Non",(DAYS360(N18,Q18)/360),(DAYS360(N18,TODAY())/360))</f>
        <v>#REF!</v>
      </c>
      <c r="AE18" s="10" t="e">
        <f t="shared" ca="1" si="6"/>
        <v>#REF!</v>
      </c>
      <c r="AF18" s="8">
        <v>32894</v>
      </c>
      <c r="AG18" s="11">
        <f t="shared" ca="1" si="7"/>
        <v>35.145205479452052</v>
      </c>
      <c r="AH18" s="10" t="str">
        <f t="shared" ca="1" si="8"/>
        <v>&gt;35&lt; 45</v>
      </c>
      <c r="AI18" s="12">
        <v>16231457</v>
      </c>
      <c r="AJ18" s="13" t="s">
        <v>73</v>
      </c>
      <c r="AK18" s="12" t="s">
        <v>221</v>
      </c>
      <c r="AL18" s="8">
        <v>39625</v>
      </c>
      <c r="AM18" s="7" t="s">
        <v>108</v>
      </c>
      <c r="AN18" s="7" t="s">
        <v>109</v>
      </c>
      <c r="AO18" s="7"/>
      <c r="AP18" s="7"/>
      <c r="AS18" s="15">
        <f t="shared" si="9"/>
        <v>43710</v>
      </c>
      <c r="AT18" s="14" t="s">
        <v>77</v>
      </c>
      <c r="AU18" s="38"/>
      <c r="AV18" s="17"/>
      <c r="AW18" s="18"/>
      <c r="AX18" s="19" t="s">
        <v>133</v>
      </c>
      <c r="AY18" s="17"/>
      <c r="AZ18" s="14"/>
      <c r="BA18" s="20" t="str">
        <f t="shared" si="10"/>
        <v/>
      </c>
      <c r="BB18" s="31">
        <f t="shared" si="11"/>
        <v>0</v>
      </c>
      <c r="BC18" s="14"/>
      <c r="BD18" s="14"/>
      <c r="BE18" s="14"/>
      <c r="BF18" s="8"/>
      <c r="BG18" s="32"/>
      <c r="BH18" s="32"/>
      <c r="BI18" s="32"/>
      <c r="BJ18" s="14"/>
      <c r="BK18" s="14" t="str">
        <f t="shared" si="12"/>
        <v>-</v>
      </c>
      <c r="BL18" s="14"/>
      <c r="BM18" s="25"/>
      <c r="BN18" s="26" t="str">
        <f t="shared" si="13"/>
        <v/>
      </c>
      <c r="BO18" s="27" t="str">
        <f t="shared" si="14"/>
        <v>DRIDI MADIHA</v>
      </c>
      <c r="BP18" s="26">
        <f t="shared" si="15"/>
        <v>17</v>
      </c>
      <c r="BQ18" s="28"/>
    </row>
    <row r="19" spans="1:69" x14ac:dyDescent="0.25">
      <c r="A19" t="str">
        <f>VLOOKUP(B19,[2]RH!$B:$BV,72,0)</f>
        <v>Non-Actif</v>
      </c>
      <c r="B19" s="6">
        <v>18</v>
      </c>
      <c r="C19" s="7" t="s">
        <v>168</v>
      </c>
      <c r="D19" s="7" t="s">
        <v>222</v>
      </c>
      <c r="E19" s="7" t="s">
        <v>67</v>
      </c>
      <c r="F19" s="7" t="s">
        <v>118</v>
      </c>
      <c r="G19" s="7" t="s">
        <v>220</v>
      </c>
      <c r="H19" s="7"/>
      <c r="I19" s="7"/>
      <c r="J19" s="7"/>
      <c r="K19" s="7" t="s">
        <v>146</v>
      </c>
      <c r="L19" s="7" t="s">
        <v>90</v>
      </c>
      <c r="M19" s="7" t="s">
        <v>212</v>
      </c>
      <c r="N19" s="8">
        <v>43710</v>
      </c>
      <c r="O19" s="7" t="e">
        <f ca="1">IF(AD19&gt;=4,IF(T19="CDD","OK",""),"")</f>
        <v>#REF!</v>
      </c>
      <c r="P19" s="7">
        <f t="shared" ca="1" si="0"/>
        <v>-1922</v>
      </c>
      <c r="Q19" s="8">
        <v>43739</v>
      </c>
      <c r="R19" s="7"/>
      <c r="S19" s="7"/>
      <c r="T19" s="7" t="s">
        <v>156</v>
      </c>
      <c r="U19" s="7" t="str">
        <f t="shared" si="1"/>
        <v>Contractuel</v>
      </c>
      <c r="V19" s="8">
        <v>43710</v>
      </c>
      <c r="W19" s="8">
        <v>43800</v>
      </c>
      <c r="Z19" s="8">
        <v>43710</v>
      </c>
      <c r="AA19" s="7">
        <f t="shared" si="2"/>
        <v>9</v>
      </c>
      <c r="AB19" s="7">
        <f t="shared" si="3"/>
        <v>2019</v>
      </c>
      <c r="AC19" s="7">
        <f t="shared" si="4"/>
        <v>2023</v>
      </c>
      <c r="AD19" s="10" t="e">
        <f t="shared" ref="AD19:AD82" ca="1" si="32">IF(#REF!="Non",(DAYS360(N19,Q19)/360),(DAYS360(N19,TODAY())/360))</f>
        <v>#REF!</v>
      </c>
      <c r="AE19" s="10" t="e">
        <f t="shared" ca="1" si="6"/>
        <v>#REF!</v>
      </c>
      <c r="AF19" s="8">
        <v>31913</v>
      </c>
      <c r="AG19" s="11">
        <f t="shared" ca="1" si="7"/>
        <v>37.832876712328769</v>
      </c>
      <c r="AH19" s="10" t="str">
        <f t="shared" ca="1" si="8"/>
        <v>&gt;35&lt; 45</v>
      </c>
      <c r="AI19" s="12"/>
      <c r="AJ19" s="37"/>
      <c r="AK19" s="12" t="s">
        <v>223</v>
      </c>
      <c r="AL19" s="8">
        <v>40731</v>
      </c>
      <c r="AM19" s="7" t="s">
        <v>108</v>
      </c>
      <c r="AN19" s="7" t="s">
        <v>76</v>
      </c>
      <c r="AO19" s="7"/>
      <c r="AP19" s="7"/>
      <c r="AS19" s="15">
        <f t="shared" si="9"/>
        <v>43710</v>
      </c>
      <c r="AT19" s="14" t="s">
        <v>77</v>
      </c>
      <c r="AU19" s="38"/>
      <c r="AV19" s="17"/>
      <c r="AW19" s="18"/>
      <c r="AX19" s="19" t="s">
        <v>133</v>
      </c>
      <c r="AY19" s="17"/>
      <c r="AZ19" s="14"/>
      <c r="BA19" s="20" t="str">
        <f t="shared" si="10"/>
        <v/>
      </c>
      <c r="BB19" s="31">
        <f t="shared" si="11"/>
        <v>0</v>
      </c>
      <c r="BC19" s="14"/>
      <c r="BD19" s="14"/>
      <c r="BE19" s="14"/>
      <c r="BF19" s="8"/>
      <c r="BG19" s="32"/>
      <c r="BH19" s="32"/>
      <c r="BI19" s="32"/>
      <c r="BJ19" s="14"/>
      <c r="BK19" s="14" t="str">
        <f t="shared" si="12"/>
        <v>-</v>
      </c>
      <c r="BL19" s="14"/>
      <c r="BM19" s="25"/>
      <c r="BN19" s="26" t="str">
        <f t="shared" si="13"/>
        <v/>
      </c>
      <c r="BO19" s="27" t="str">
        <f t="shared" si="14"/>
        <v>NEFZI  HELA</v>
      </c>
      <c r="BP19" s="26">
        <f t="shared" si="15"/>
        <v>18</v>
      </c>
      <c r="BQ19" s="28"/>
    </row>
    <row r="20" spans="1:69" x14ac:dyDescent="0.25">
      <c r="A20" t="str">
        <f>VLOOKUP(B20,[2]RH!$B:$BV,72,0)</f>
        <v>si</v>
      </c>
      <c r="B20" s="6">
        <v>19</v>
      </c>
      <c r="C20" s="7" t="s">
        <v>168</v>
      </c>
      <c r="D20" s="7" t="s">
        <v>224</v>
      </c>
      <c r="E20" s="7" t="s">
        <v>67</v>
      </c>
      <c r="F20" s="7" t="s">
        <v>118</v>
      </c>
      <c r="G20" s="7" t="s">
        <v>188</v>
      </c>
      <c r="H20" s="41" t="s">
        <v>225</v>
      </c>
      <c r="I20" s="7" t="s">
        <v>226</v>
      </c>
      <c r="J20" s="7" t="s">
        <v>190</v>
      </c>
      <c r="K20" s="7" t="s">
        <v>89</v>
      </c>
      <c r="L20" s="7" t="s">
        <v>90</v>
      </c>
      <c r="M20" s="7" t="s">
        <v>191</v>
      </c>
      <c r="N20" s="8">
        <v>43710</v>
      </c>
      <c r="O20" s="8">
        <v>45167</v>
      </c>
      <c r="P20" s="7" t="str">
        <f t="shared" ca="1" si="0"/>
        <v/>
      </c>
      <c r="Q20" s="8"/>
      <c r="R20" s="7"/>
      <c r="S20" s="8"/>
      <c r="T20" s="9" t="s">
        <v>72</v>
      </c>
      <c r="U20" s="7" t="str">
        <f t="shared" si="1"/>
        <v>Titulaire</v>
      </c>
      <c r="V20" s="8">
        <v>45167</v>
      </c>
      <c r="W20" s="8"/>
      <c r="Z20" s="8">
        <v>43710</v>
      </c>
      <c r="AA20" s="7">
        <f t="shared" si="2"/>
        <v>9</v>
      </c>
      <c r="AB20" s="7">
        <f t="shared" si="3"/>
        <v>2019</v>
      </c>
      <c r="AC20" s="7">
        <f t="shared" si="4"/>
        <v>2023</v>
      </c>
      <c r="AD20" s="10" t="e">
        <f t="shared" ref="AD20:AD83" ca="1" si="33">IF(#REF!="Non",(DAYS360(N20,Q20)/360),(DAYS360(N20,TODAY())/360))</f>
        <v>#REF!</v>
      </c>
      <c r="AE20" s="10" t="e">
        <f t="shared" ca="1" si="6"/>
        <v>#REF!</v>
      </c>
      <c r="AF20" s="8">
        <v>30176</v>
      </c>
      <c r="AG20" s="11">
        <f t="shared" ca="1" si="7"/>
        <v>42.591780821917808</v>
      </c>
      <c r="AH20" s="10" t="str">
        <f t="shared" ca="1" si="8"/>
        <v>&gt;35&lt; 45</v>
      </c>
      <c r="AI20" s="12">
        <v>12504793</v>
      </c>
      <c r="AJ20" s="13" t="s">
        <v>79</v>
      </c>
      <c r="AK20" s="12" t="s">
        <v>227</v>
      </c>
      <c r="AL20" s="8">
        <v>36306</v>
      </c>
      <c r="AM20" s="7" t="s">
        <v>108</v>
      </c>
      <c r="AN20" s="7" t="s">
        <v>76</v>
      </c>
      <c r="AO20" s="7">
        <v>4</v>
      </c>
      <c r="AP20" s="7"/>
      <c r="AQ20">
        <v>5</v>
      </c>
      <c r="AR20" s="14">
        <v>3</v>
      </c>
      <c r="AS20" s="15">
        <f t="shared" si="9"/>
        <v>44805.75</v>
      </c>
      <c r="AT20" s="14" t="s">
        <v>163</v>
      </c>
      <c r="AU20" s="16">
        <v>3.383</v>
      </c>
      <c r="AV20" s="17" t="s">
        <v>106</v>
      </c>
      <c r="AW20" s="18" t="s">
        <v>228</v>
      </c>
      <c r="AX20" s="19" t="s">
        <v>229</v>
      </c>
      <c r="AY20" s="17">
        <v>60</v>
      </c>
      <c r="AZ20" s="14" t="s">
        <v>230</v>
      </c>
      <c r="BA20" s="20" t="str">
        <f t="shared" si="10"/>
        <v>05062000130501346060</v>
      </c>
      <c r="BB20" s="31">
        <f t="shared" si="11"/>
        <v>20</v>
      </c>
      <c r="BC20" s="22" t="s">
        <v>231</v>
      </c>
      <c r="BD20" s="23" t="s">
        <v>85</v>
      </c>
      <c r="BE20" s="14"/>
      <c r="BF20" s="8">
        <v>45006</v>
      </c>
      <c r="BG20" s="24">
        <v>51016986</v>
      </c>
      <c r="BH20" s="24"/>
      <c r="BI20" s="32"/>
      <c r="BJ20" s="14" t="s">
        <v>197</v>
      </c>
      <c r="BK20" s="14" t="s">
        <v>232</v>
      </c>
      <c r="BL20" s="14" t="s">
        <v>198</v>
      </c>
      <c r="BM20" s="25"/>
      <c r="BN20" s="26" t="str">
        <f t="shared" si="13"/>
        <v>05062000130501346060</v>
      </c>
      <c r="BO20" s="27" t="str">
        <f t="shared" si="14"/>
        <v>KHLIFA RAJA</v>
      </c>
      <c r="BP20" s="26">
        <f t="shared" si="15"/>
        <v>19</v>
      </c>
      <c r="BQ20" s="28"/>
    </row>
    <row r="21" spans="1:69" x14ac:dyDescent="0.25">
      <c r="A21" t="str">
        <f>VLOOKUP(B21,[2]RH!$B:$BV,72,0)</f>
        <v>si</v>
      </c>
      <c r="B21" s="6">
        <v>20</v>
      </c>
      <c r="C21" s="7" t="s">
        <v>168</v>
      </c>
      <c r="D21" s="7" t="s">
        <v>233</v>
      </c>
      <c r="E21" s="7" t="s">
        <v>67</v>
      </c>
      <c r="F21" s="7" t="s">
        <v>118</v>
      </c>
      <c r="G21" s="7" t="s">
        <v>220</v>
      </c>
      <c r="H21" s="7" t="s">
        <v>234</v>
      </c>
      <c r="I21" s="7" t="s">
        <v>189</v>
      </c>
      <c r="J21" s="7" t="s">
        <v>190</v>
      </c>
      <c r="K21" s="7" t="s">
        <v>146</v>
      </c>
      <c r="L21" s="7" t="s">
        <v>90</v>
      </c>
      <c r="M21" s="7" t="s">
        <v>191</v>
      </c>
      <c r="N21" s="8">
        <v>43710</v>
      </c>
      <c r="O21" s="8">
        <v>45167</v>
      </c>
      <c r="P21" s="7" t="str">
        <f t="shared" ca="1" si="0"/>
        <v/>
      </c>
      <c r="Q21" s="8"/>
      <c r="R21" s="7"/>
      <c r="S21" s="8"/>
      <c r="T21" s="9" t="s">
        <v>72</v>
      </c>
      <c r="U21" s="7" t="str">
        <f t="shared" si="1"/>
        <v>Titulaire</v>
      </c>
      <c r="V21" s="8">
        <v>45167</v>
      </c>
      <c r="W21" s="8"/>
      <c r="Z21" s="8">
        <v>43710</v>
      </c>
      <c r="AA21" s="7">
        <f t="shared" si="2"/>
        <v>9</v>
      </c>
      <c r="AB21" s="7">
        <f t="shared" si="3"/>
        <v>2019</v>
      </c>
      <c r="AC21" s="7">
        <f t="shared" si="4"/>
        <v>2023</v>
      </c>
      <c r="AD21" s="10" t="e">
        <f t="shared" ref="AD21:AD84" ca="1" si="34">IF(#REF!="Non",(DAYS360(N21,Q21)/360),(DAYS360(N21,TODAY())/360))</f>
        <v>#REF!</v>
      </c>
      <c r="AE21" s="10" t="e">
        <f t="shared" ca="1" si="6"/>
        <v>#REF!</v>
      </c>
      <c r="AF21" s="8">
        <v>31846</v>
      </c>
      <c r="AG21" s="11">
        <f t="shared" ca="1" si="7"/>
        <v>38.016438356164386</v>
      </c>
      <c r="AH21" s="10" t="str">
        <f t="shared" ca="1" si="8"/>
        <v>&gt;35&lt; 45</v>
      </c>
      <c r="AI21" s="12">
        <v>16487550</v>
      </c>
      <c r="AJ21" s="13" t="s">
        <v>106</v>
      </c>
      <c r="AK21" s="12" t="s">
        <v>235</v>
      </c>
      <c r="AL21" s="8">
        <v>41607</v>
      </c>
      <c r="AM21" s="7" t="s">
        <v>108</v>
      </c>
      <c r="AN21" s="7" t="s">
        <v>76</v>
      </c>
      <c r="AO21" s="7">
        <v>2</v>
      </c>
      <c r="AP21" s="7"/>
      <c r="AQ21">
        <v>3</v>
      </c>
      <c r="AR21" s="14">
        <v>3</v>
      </c>
      <c r="AS21" s="15">
        <f t="shared" si="9"/>
        <v>44805.75</v>
      </c>
      <c r="AT21" s="14" t="s">
        <v>163</v>
      </c>
      <c r="AU21" s="16">
        <v>3.383</v>
      </c>
      <c r="AV21" s="17" t="s">
        <v>236</v>
      </c>
      <c r="AW21" s="18" t="s">
        <v>201</v>
      </c>
      <c r="AX21" s="19" t="s">
        <v>237</v>
      </c>
      <c r="AY21" s="17" t="s">
        <v>238</v>
      </c>
      <c r="AZ21" s="14" t="s">
        <v>203</v>
      </c>
      <c r="BA21" s="20" t="str">
        <f t="shared" si="10"/>
        <v>17001000000285780327</v>
      </c>
      <c r="BB21" s="31">
        <f t="shared" si="11"/>
        <v>20</v>
      </c>
      <c r="BC21" s="22" t="s">
        <v>239</v>
      </c>
      <c r="BD21" s="23" t="s">
        <v>115</v>
      </c>
      <c r="BE21" s="14"/>
      <c r="BF21" s="8"/>
      <c r="BG21" s="24">
        <v>52446260</v>
      </c>
      <c r="BH21" s="24">
        <v>52901742</v>
      </c>
      <c r="BI21" s="32"/>
      <c r="BJ21" s="14" t="s">
        <v>240</v>
      </c>
      <c r="BK21" s="14" t="str">
        <f t="shared" ref="BK21:BK84" si="35">IF(K21="CADRE","CADRE",CONCATENATE(J21,"-",H21))</f>
        <v>A-JFU</v>
      </c>
      <c r="BL21" s="14" t="s">
        <v>241</v>
      </c>
      <c r="BM21" s="25"/>
      <c r="BN21" s="26" t="str">
        <f t="shared" si="13"/>
        <v>17001000000285780327</v>
      </c>
      <c r="BO21" s="27" t="str">
        <f t="shared" si="14"/>
        <v>HAMMAMI SALWA</v>
      </c>
      <c r="BP21" s="26">
        <f t="shared" si="15"/>
        <v>20</v>
      </c>
      <c r="BQ21" s="28"/>
    </row>
    <row r="22" spans="1:69" x14ac:dyDescent="0.25">
      <c r="A22" t="str">
        <f>VLOOKUP(B22,[2]RH!$B:$BV,72,0)</f>
        <v>si</v>
      </c>
      <c r="B22" s="6">
        <v>21</v>
      </c>
      <c r="C22" s="7" t="s">
        <v>168</v>
      </c>
      <c r="D22" s="7" t="s">
        <v>242</v>
      </c>
      <c r="E22" s="7" t="s">
        <v>67</v>
      </c>
      <c r="F22" s="7" t="s">
        <v>118</v>
      </c>
      <c r="G22" s="7" t="s">
        <v>243</v>
      </c>
      <c r="H22" s="7" t="s">
        <v>244</v>
      </c>
      <c r="I22" s="7"/>
      <c r="J22" s="7"/>
      <c r="K22" s="7" t="s">
        <v>89</v>
      </c>
      <c r="L22" s="7" t="s">
        <v>104</v>
      </c>
      <c r="M22" s="7" t="s">
        <v>245</v>
      </c>
      <c r="N22" s="8">
        <v>43710</v>
      </c>
      <c r="O22" s="7" t="e">
        <f ca="1">IF(AD22&gt;=4,IF(T22="CDD","OK",""),"")</f>
        <v>#REF!</v>
      </c>
      <c r="P22" s="7" t="str">
        <f t="shared" ca="1" si="0"/>
        <v/>
      </c>
      <c r="Q22" s="8"/>
      <c r="R22" s="7"/>
      <c r="S22" s="8"/>
      <c r="T22" s="9" t="s">
        <v>72</v>
      </c>
      <c r="U22" s="7" t="str">
        <f t="shared" si="1"/>
        <v>Titulaire</v>
      </c>
      <c r="V22" s="8"/>
      <c r="W22" s="8"/>
      <c r="Z22" s="8">
        <v>43710</v>
      </c>
      <c r="AA22" s="7">
        <f t="shared" si="2"/>
        <v>9</v>
      </c>
      <c r="AB22" s="7">
        <f t="shared" si="3"/>
        <v>2019</v>
      </c>
      <c r="AC22" s="7">
        <f t="shared" si="4"/>
        <v>2023</v>
      </c>
      <c r="AD22" s="10" t="e">
        <f t="shared" ref="AD22:AD85" ca="1" si="36">IF(#REF!="Non",(DAYS360(N22,Q22)/360),(DAYS360(N22,TODAY())/360))</f>
        <v>#REF!</v>
      </c>
      <c r="AE22" s="10" t="e">
        <f t="shared" ca="1" si="6"/>
        <v>#REF!</v>
      </c>
      <c r="AF22" s="8">
        <v>28707</v>
      </c>
      <c r="AG22" s="11">
        <f t="shared" ca="1" si="7"/>
        <v>46.61643835616438</v>
      </c>
      <c r="AH22" s="10" t="str">
        <f t="shared" ca="1" si="8"/>
        <v>&gt;45&lt; 55</v>
      </c>
      <c r="AI22" s="12">
        <v>11798405</v>
      </c>
      <c r="AJ22" s="13" t="s">
        <v>150</v>
      </c>
      <c r="AK22" s="12" t="s">
        <v>246</v>
      </c>
      <c r="AL22" s="8">
        <v>39795</v>
      </c>
      <c r="AM22" s="7" t="s">
        <v>108</v>
      </c>
      <c r="AN22" s="7" t="s">
        <v>76</v>
      </c>
      <c r="AO22" s="7">
        <v>2</v>
      </c>
      <c r="AP22" s="7"/>
      <c r="AQ22">
        <v>6</v>
      </c>
      <c r="AR22" s="14">
        <v>3</v>
      </c>
      <c r="AS22" s="15">
        <f t="shared" si="9"/>
        <v>44805.75</v>
      </c>
      <c r="AT22" s="14" t="s">
        <v>77</v>
      </c>
      <c r="AU22" s="16" t="s">
        <v>78</v>
      </c>
      <c r="AV22" s="17" t="s">
        <v>79</v>
      </c>
      <c r="AW22" s="18" t="s">
        <v>247</v>
      </c>
      <c r="AX22" s="19" t="s">
        <v>248</v>
      </c>
      <c r="AY22" s="17" t="s">
        <v>236</v>
      </c>
      <c r="AZ22" s="14" t="s">
        <v>83</v>
      </c>
      <c r="BA22" s="20" t="str">
        <f t="shared" si="10"/>
        <v>08003000714003866517</v>
      </c>
      <c r="BB22" s="31">
        <f t="shared" si="11"/>
        <v>20</v>
      </c>
      <c r="BC22" s="22" t="s">
        <v>249</v>
      </c>
      <c r="BD22" s="23" t="s">
        <v>250</v>
      </c>
      <c r="BE22" s="14">
        <v>2082</v>
      </c>
      <c r="BF22" s="8"/>
      <c r="BG22" s="24">
        <v>25022895</v>
      </c>
      <c r="BH22" s="24"/>
      <c r="BI22" s="32"/>
      <c r="BJ22" s="14" t="s">
        <v>251</v>
      </c>
      <c r="BK22" s="14" t="str">
        <f t="shared" si="35"/>
        <v xml:space="preserve">-FORMATRICE </v>
      </c>
      <c r="BL22" s="14"/>
      <c r="BM22" s="25"/>
      <c r="BN22" s="26" t="str">
        <f t="shared" si="13"/>
        <v>08003000714003866517</v>
      </c>
      <c r="BO22" s="27" t="str">
        <f t="shared" si="14"/>
        <v>LAARIDHI SABRINE</v>
      </c>
      <c r="BP22" s="26">
        <f t="shared" si="15"/>
        <v>21</v>
      </c>
      <c r="BQ22" s="28"/>
    </row>
    <row r="23" spans="1:69" x14ac:dyDescent="0.25">
      <c r="A23" t="str">
        <f>VLOOKUP(B23,[2]RH!$B:$BV,72,0)</f>
        <v>Non-Actif</v>
      </c>
      <c r="B23" s="6">
        <v>22</v>
      </c>
      <c r="C23" s="7" t="s">
        <v>65</v>
      </c>
      <c r="D23" s="7" t="s">
        <v>252</v>
      </c>
      <c r="E23" s="7" t="s">
        <v>67</v>
      </c>
      <c r="F23" s="7" t="s">
        <v>118</v>
      </c>
      <c r="G23" s="7" t="s">
        <v>188</v>
      </c>
      <c r="H23" s="7">
        <v>560</v>
      </c>
      <c r="I23" s="7"/>
      <c r="J23" s="7" t="s">
        <v>190</v>
      </c>
      <c r="K23" s="7" t="s">
        <v>89</v>
      </c>
      <c r="L23" s="7" t="s">
        <v>90</v>
      </c>
      <c r="M23" s="7" t="s">
        <v>160</v>
      </c>
      <c r="N23" s="8">
        <v>43710</v>
      </c>
      <c r="O23" s="7" t="e">
        <f ca="1">IF(AD23&gt;=4,IF(T23="CDD","OK",""),"")</f>
        <v>#REF!</v>
      </c>
      <c r="P23" s="7">
        <f t="shared" ca="1" si="0"/>
        <v>-1130</v>
      </c>
      <c r="Q23" s="8">
        <v>44592</v>
      </c>
      <c r="R23" s="7" t="s">
        <v>105</v>
      </c>
      <c r="S23" s="7"/>
      <c r="T23" s="7" t="s">
        <v>156</v>
      </c>
      <c r="U23" s="7" t="str">
        <f t="shared" si="1"/>
        <v>Contractuel</v>
      </c>
      <c r="V23" s="8">
        <v>44440</v>
      </c>
      <c r="W23" s="8">
        <v>44592</v>
      </c>
      <c r="Z23" s="8">
        <v>43710</v>
      </c>
      <c r="AA23" s="7">
        <f t="shared" si="2"/>
        <v>9</v>
      </c>
      <c r="AB23" s="7">
        <f t="shared" si="3"/>
        <v>2019</v>
      </c>
      <c r="AC23" s="7">
        <f t="shared" si="4"/>
        <v>2023</v>
      </c>
      <c r="AD23" s="10" t="e">
        <f t="shared" ref="AD23:AD86" ca="1" si="37">IF(#REF!="Non",(DAYS360(N23,Q23)/360),(DAYS360(N23,TODAY())/360))</f>
        <v>#REF!</v>
      </c>
      <c r="AE23" s="10" t="e">
        <f t="shared" ca="1" si="6"/>
        <v>#REF!</v>
      </c>
      <c r="AF23" s="8">
        <v>29945</v>
      </c>
      <c r="AG23" s="11">
        <f t="shared" ca="1" si="7"/>
        <v>43.224657534246575</v>
      </c>
      <c r="AH23" s="10" t="str">
        <f t="shared" ca="1" si="8"/>
        <v>&gt;35&lt; 45</v>
      </c>
      <c r="AI23" s="12">
        <v>52502141</v>
      </c>
      <c r="AJ23" s="13" t="s">
        <v>192</v>
      </c>
      <c r="AK23" s="12" t="s">
        <v>253</v>
      </c>
      <c r="AL23" s="8">
        <v>43509</v>
      </c>
      <c r="AM23" s="7" t="s">
        <v>75</v>
      </c>
      <c r="AN23" s="7" t="s">
        <v>76</v>
      </c>
      <c r="AO23" s="7"/>
      <c r="AP23" s="7"/>
      <c r="AQ23" s="14">
        <v>3</v>
      </c>
      <c r="AR23" s="14">
        <v>2</v>
      </c>
      <c r="AS23" s="15">
        <f t="shared" si="9"/>
        <v>44440.5</v>
      </c>
      <c r="AT23" s="14" t="s">
        <v>163</v>
      </c>
      <c r="AU23" s="12">
        <v>3.2549999999999999</v>
      </c>
      <c r="AV23" s="17" t="s">
        <v>236</v>
      </c>
      <c r="AW23" s="18" t="s">
        <v>201</v>
      </c>
      <c r="AX23" s="19" t="s">
        <v>254</v>
      </c>
      <c r="AY23" s="17" t="s">
        <v>255</v>
      </c>
      <c r="AZ23" s="14" t="s">
        <v>203</v>
      </c>
      <c r="BA23" s="20" t="str">
        <f t="shared" si="10"/>
        <v>17001000000065378673</v>
      </c>
      <c r="BB23" s="31">
        <f t="shared" si="11"/>
        <v>20</v>
      </c>
      <c r="BC23" s="36" t="s">
        <v>256</v>
      </c>
      <c r="BD23" s="14" t="s">
        <v>85</v>
      </c>
      <c r="BE23" s="14"/>
      <c r="BF23" s="8" t="s">
        <v>116</v>
      </c>
      <c r="BG23" s="24">
        <v>96147524</v>
      </c>
      <c r="BH23" s="24"/>
      <c r="BI23" s="32"/>
      <c r="BJ23" s="14" t="s">
        <v>197</v>
      </c>
      <c r="BK23" s="14" t="str">
        <f t="shared" si="35"/>
        <v>A-560</v>
      </c>
      <c r="BL23" s="14"/>
      <c r="BM23" s="25"/>
      <c r="BN23" s="26" t="str">
        <f t="shared" si="13"/>
        <v>17001000000065378673</v>
      </c>
      <c r="BO23" s="27" t="str">
        <f t="shared" si="14"/>
        <v>BEN DHAOU FAYCAL</v>
      </c>
      <c r="BP23" s="26">
        <f t="shared" si="15"/>
        <v>22</v>
      </c>
      <c r="BQ23" s="28"/>
    </row>
    <row r="24" spans="1:69" x14ac:dyDescent="0.25">
      <c r="A24" t="str">
        <f>VLOOKUP(B24,[2]RH!$B:$BV,72,0)</f>
        <v>Non-Actif</v>
      </c>
      <c r="B24" s="6">
        <v>23</v>
      </c>
      <c r="C24" s="7" t="s">
        <v>65</v>
      </c>
      <c r="D24" s="7" t="s">
        <v>257</v>
      </c>
      <c r="E24" s="7" t="s">
        <v>67</v>
      </c>
      <c r="F24" s="7" t="s">
        <v>258</v>
      </c>
      <c r="G24" s="7" t="s">
        <v>220</v>
      </c>
      <c r="H24" s="7"/>
      <c r="I24" s="7"/>
      <c r="J24" s="7"/>
      <c r="K24" s="7" t="s">
        <v>146</v>
      </c>
      <c r="L24" s="7" t="s">
        <v>90</v>
      </c>
      <c r="M24" s="7" t="s">
        <v>259</v>
      </c>
      <c r="N24" s="8">
        <v>43718</v>
      </c>
      <c r="O24" s="7" t="e">
        <f ca="1">IF(AD24&gt;=4,IF(T24="CDD","OK",""),"")</f>
        <v>#REF!</v>
      </c>
      <c r="P24" s="7">
        <f t="shared" ca="1" si="0"/>
        <v>-1823</v>
      </c>
      <c r="Q24" s="8">
        <v>43822</v>
      </c>
      <c r="R24" s="7"/>
      <c r="S24" s="7"/>
      <c r="T24" s="7" t="s">
        <v>156</v>
      </c>
      <c r="U24" s="7" t="str">
        <f t="shared" si="1"/>
        <v>Contractuel</v>
      </c>
      <c r="V24" s="8">
        <v>43809</v>
      </c>
      <c r="W24" s="8">
        <v>43899</v>
      </c>
      <c r="Z24" s="8">
        <v>43718</v>
      </c>
      <c r="AA24" s="7">
        <f t="shared" si="2"/>
        <v>9</v>
      </c>
      <c r="AB24" s="7">
        <f t="shared" si="3"/>
        <v>2019</v>
      </c>
      <c r="AC24" s="7">
        <f t="shared" si="4"/>
        <v>2023</v>
      </c>
      <c r="AD24" s="10" t="e">
        <f t="shared" ref="AD24:AD87" ca="1" si="38">IF(#REF!="Non",(DAYS360(N24,Q24)/360),(DAYS360(N24,TODAY())/360))</f>
        <v>#REF!</v>
      </c>
      <c r="AE24" s="10" t="e">
        <f t="shared" ca="1" si="6"/>
        <v>#REF!</v>
      </c>
      <c r="AF24" s="8">
        <v>28646</v>
      </c>
      <c r="AG24" s="11">
        <f t="shared" ca="1" si="7"/>
        <v>46.783561643835618</v>
      </c>
      <c r="AH24" s="10" t="str">
        <f t="shared" ca="1" si="8"/>
        <v>&gt;45&lt; 55</v>
      </c>
      <c r="AI24" s="12">
        <v>12726293</v>
      </c>
      <c r="AJ24" s="13" t="s">
        <v>192</v>
      </c>
      <c r="AK24" s="12" t="s">
        <v>260</v>
      </c>
      <c r="AL24" s="8">
        <v>41368</v>
      </c>
      <c r="AM24" s="7" t="s">
        <v>75</v>
      </c>
      <c r="AN24" s="7" t="s">
        <v>109</v>
      </c>
      <c r="AO24" s="7"/>
      <c r="AP24" s="7"/>
      <c r="AS24" s="15">
        <f t="shared" si="9"/>
        <v>43718</v>
      </c>
      <c r="AT24" s="14" t="s">
        <v>77</v>
      </c>
      <c r="AU24" s="38"/>
      <c r="AV24" s="17"/>
      <c r="AW24" s="18"/>
      <c r="AX24" s="19" t="s">
        <v>133</v>
      </c>
      <c r="AY24" s="17"/>
      <c r="AZ24" s="14"/>
      <c r="BA24" s="20" t="str">
        <f t="shared" si="10"/>
        <v/>
      </c>
      <c r="BB24" s="31">
        <f t="shared" si="11"/>
        <v>0</v>
      </c>
      <c r="BC24" s="14" t="s">
        <v>261</v>
      </c>
      <c r="BD24" s="14" t="s">
        <v>115</v>
      </c>
      <c r="BE24" s="14"/>
      <c r="BF24" s="8"/>
      <c r="BG24" s="32"/>
      <c r="BH24" s="32"/>
      <c r="BI24" s="32"/>
      <c r="BJ24" s="14"/>
      <c r="BK24" s="14" t="str">
        <f t="shared" si="35"/>
        <v>-</v>
      </c>
      <c r="BL24" s="14"/>
      <c r="BM24" s="25"/>
      <c r="BN24" s="26" t="str">
        <f t="shared" si="13"/>
        <v/>
      </c>
      <c r="BO24" s="27" t="str">
        <f t="shared" si="14"/>
        <v>BEN SALAH ZOUBAIR</v>
      </c>
      <c r="BP24" s="26">
        <f t="shared" si="15"/>
        <v>23</v>
      </c>
      <c r="BQ24" s="28"/>
    </row>
    <row r="25" spans="1:69" x14ac:dyDescent="0.25">
      <c r="A25" t="str">
        <f>VLOOKUP(B25,[2]RH!$B:$BV,72,0)</f>
        <v>si</v>
      </c>
      <c r="B25" s="6">
        <v>24</v>
      </c>
      <c r="C25" s="7" t="s">
        <v>65</v>
      </c>
      <c r="D25" s="7" t="s">
        <v>262</v>
      </c>
      <c r="E25" s="7" t="s">
        <v>67</v>
      </c>
      <c r="F25" s="7" t="s">
        <v>258</v>
      </c>
      <c r="G25" s="7" t="s">
        <v>263</v>
      </c>
      <c r="H25" s="7"/>
      <c r="I25" s="7"/>
      <c r="J25" s="7"/>
      <c r="K25" s="7" t="s">
        <v>70</v>
      </c>
      <c r="L25" s="7" t="s">
        <v>104</v>
      </c>
      <c r="M25" s="7" t="s">
        <v>264</v>
      </c>
      <c r="N25" s="8">
        <v>43719</v>
      </c>
      <c r="O25" s="8"/>
      <c r="P25" s="7" t="str">
        <f t="shared" ca="1" si="0"/>
        <v/>
      </c>
      <c r="Q25" s="8"/>
      <c r="R25" s="7"/>
      <c r="S25" s="8"/>
      <c r="T25" s="9" t="s">
        <v>72</v>
      </c>
      <c r="U25" s="7" t="str">
        <f t="shared" si="1"/>
        <v>Titulaire</v>
      </c>
      <c r="V25" s="8"/>
      <c r="W25" s="8"/>
      <c r="X25" s="8">
        <v>43911</v>
      </c>
      <c r="Y25" s="8">
        <v>44275</v>
      </c>
      <c r="Z25" s="8">
        <v>44276</v>
      </c>
      <c r="AA25" s="7">
        <f t="shared" si="2"/>
        <v>9</v>
      </c>
      <c r="AB25" s="7">
        <f t="shared" si="3"/>
        <v>2019</v>
      </c>
      <c r="AC25" s="7">
        <f t="shared" si="4"/>
        <v>2023</v>
      </c>
      <c r="AD25" s="10" t="e">
        <f t="shared" ref="AD25:AD88" ca="1" si="39">IF(#REF!="Non",(DAYS360(N25,Q25)/360),(DAYS360(N25,TODAY())/360))</f>
        <v>#REF!</v>
      </c>
      <c r="AE25" s="10" t="e">
        <f t="shared" ca="1" si="6"/>
        <v>#REF!</v>
      </c>
      <c r="AF25" s="8">
        <v>34187</v>
      </c>
      <c r="AG25" s="11">
        <f t="shared" ca="1" si="7"/>
        <v>31.602739726027398</v>
      </c>
      <c r="AH25" s="10" t="str">
        <f t="shared" ca="1" si="8"/>
        <v>&gt;25&lt; 35</v>
      </c>
      <c r="AI25" s="12">
        <v>17461169</v>
      </c>
      <c r="AJ25" s="13" t="s">
        <v>192</v>
      </c>
      <c r="AK25" s="12" t="s">
        <v>265</v>
      </c>
      <c r="AL25" s="8">
        <v>40842</v>
      </c>
      <c r="AM25" s="7" t="s">
        <v>75</v>
      </c>
      <c r="AN25" s="7" t="s">
        <v>109</v>
      </c>
      <c r="AO25" s="7"/>
      <c r="AP25" s="7" t="s">
        <v>180</v>
      </c>
      <c r="AQ25">
        <v>15</v>
      </c>
      <c r="AR25" s="14">
        <v>3</v>
      </c>
      <c r="AS25" s="15">
        <f t="shared" si="9"/>
        <v>44814.75</v>
      </c>
      <c r="AT25" s="14" t="s">
        <v>77</v>
      </c>
      <c r="AU25" s="16">
        <v>1900</v>
      </c>
      <c r="AV25" s="17" t="s">
        <v>79</v>
      </c>
      <c r="AW25" s="18" t="s">
        <v>266</v>
      </c>
      <c r="AX25" s="19" t="s">
        <v>267</v>
      </c>
      <c r="AY25" s="17" t="s">
        <v>268</v>
      </c>
      <c r="AZ25" s="14" t="s">
        <v>83</v>
      </c>
      <c r="BA25" s="20" t="str">
        <f t="shared" si="10"/>
        <v>08102000732011048859</v>
      </c>
      <c r="BB25" s="31">
        <f t="shared" si="11"/>
        <v>20</v>
      </c>
      <c r="BC25" s="22" t="s">
        <v>85</v>
      </c>
      <c r="BD25" s="23"/>
      <c r="BE25" s="14"/>
      <c r="BF25" s="33">
        <v>45083</v>
      </c>
      <c r="BG25" s="24">
        <v>52301905</v>
      </c>
      <c r="BH25" s="24"/>
      <c r="BI25" s="32">
        <v>98137109</v>
      </c>
      <c r="BJ25" s="14"/>
      <c r="BK25" s="14" t="str">
        <f t="shared" si="35"/>
        <v>CADRE</v>
      </c>
      <c r="BL25" s="14"/>
      <c r="BM25" s="25"/>
      <c r="BN25" s="26" t="str">
        <f t="shared" si="13"/>
        <v>08102000732011048859</v>
      </c>
      <c r="BO25" s="27" t="str">
        <f t="shared" si="14"/>
        <v>KHALOUI YOUSSEF</v>
      </c>
      <c r="BP25" s="26">
        <f t="shared" si="15"/>
        <v>24</v>
      </c>
      <c r="BQ25" s="28"/>
    </row>
    <row r="26" spans="1:69" x14ac:dyDescent="0.25">
      <c r="A26" t="str">
        <f>VLOOKUP(B26,[2]RH!$B:$BV,72,0)</f>
        <v>Non-Actif</v>
      </c>
      <c r="B26" s="6">
        <v>25</v>
      </c>
      <c r="C26" s="7" t="s">
        <v>65</v>
      </c>
      <c r="D26" s="7" t="s">
        <v>269</v>
      </c>
      <c r="E26" s="7" t="s">
        <v>67</v>
      </c>
      <c r="F26" s="7" t="s">
        <v>102</v>
      </c>
      <c r="G26" s="7" t="s">
        <v>270</v>
      </c>
      <c r="H26" s="7"/>
      <c r="I26" s="7"/>
      <c r="J26" s="7"/>
      <c r="K26" s="7" t="s">
        <v>70</v>
      </c>
      <c r="L26" s="7" t="s">
        <v>104</v>
      </c>
      <c r="M26" s="7" t="s">
        <v>270</v>
      </c>
      <c r="N26" s="8">
        <v>43719</v>
      </c>
      <c r="O26" s="8"/>
      <c r="P26" s="7" t="str">
        <f t="shared" ca="1" si="0"/>
        <v/>
      </c>
      <c r="Q26" s="8">
        <v>45213</v>
      </c>
      <c r="R26" s="7" t="s">
        <v>137</v>
      </c>
      <c r="S26" s="8"/>
      <c r="T26" s="9" t="s">
        <v>72</v>
      </c>
      <c r="U26" s="7" t="str">
        <f t="shared" si="1"/>
        <v>Titulaire</v>
      </c>
      <c r="X26" s="8">
        <v>43770</v>
      </c>
      <c r="Y26" s="8">
        <v>44135</v>
      </c>
      <c r="Z26" s="8">
        <v>44136</v>
      </c>
      <c r="AA26" s="7">
        <f t="shared" si="2"/>
        <v>9</v>
      </c>
      <c r="AB26" s="7">
        <f t="shared" si="3"/>
        <v>2019</v>
      </c>
      <c r="AC26" s="7">
        <f t="shared" si="4"/>
        <v>2023</v>
      </c>
      <c r="AD26" s="10" t="e">
        <f t="shared" ref="AD26:AD89" ca="1" si="40">IF(#REF!="Non",(DAYS360(N26,Q26)/360),(DAYS360(N26,TODAY())/360))</f>
        <v>#REF!</v>
      </c>
      <c r="AE26" s="10" t="e">
        <f t="shared" ca="1" si="6"/>
        <v>#REF!</v>
      </c>
      <c r="AF26" s="8">
        <v>34684</v>
      </c>
      <c r="AG26" s="11">
        <f t="shared" ca="1" si="7"/>
        <v>30.241095890410961</v>
      </c>
      <c r="AH26" s="10" t="str">
        <f t="shared" ca="1" si="8"/>
        <v>&gt;25&lt; 35</v>
      </c>
      <c r="AI26" s="12">
        <v>17460375</v>
      </c>
      <c r="AJ26" s="13" t="s">
        <v>92</v>
      </c>
      <c r="AK26" s="12" t="s">
        <v>271</v>
      </c>
      <c r="AL26" s="8">
        <v>40238</v>
      </c>
      <c r="AM26" s="7" t="s">
        <v>75</v>
      </c>
      <c r="AN26" s="7" t="s">
        <v>109</v>
      </c>
      <c r="AO26" s="7"/>
      <c r="AP26" s="7" t="s">
        <v>180</v>
      </c>
      <c r="AR26" s="14">
        <v>3</v>
      </c>
      <c r="AS26" s="15">
        <f t="shared" si="9"/>
        <v>44814.75</v>
      </c>
      <c r="AT26" s="14" t="s">
        <v>77</v>
      </c>
      <c r="AU26" s="16">
        <v>1900</v>
      </c>
      <c r="AV26" s="17" t="s">
        <v>272</v>
      </c>
      <c r="AW26" s="18" t="s">
        <v>273</v>
      </c>
      <c r="AX26" s="19" t="s">
        <v>274</v>
      </c>
      <c r="AY26" s="17" t="s">
        <v>275</v>
      </c>
      <c r="AZ26" s="14" t="s">
        <v>276</v>
      </c>
      <c r="BA26" s="20" t="str">
        <f t="shared" si="10"/>
        <v>25166000000095666934</v>
      </c>
      <c r="BB26" s="31">
        <f t="shared" si="11"/>
        <v>20</v>
      </c>
      <c r="BC26" s="22" t="s">
        <v>277</v>
      </c>
      <c r="BD26" s="23" t="s">
        <v>85</v>
      </c>
      <c r="BE26" s="14"/>
      <c r="BF26" s="8"/>
      <c r="BG26" s="24">
        <v>25836690</v>
      </c>
      <c r="BH26" s="24"/>
      <c r="BI26" s="32">
        <v>98137110</v>
      </c>
      <c r="BJ26" s="14"/>
      <c r="BK26" s="14" t="str">
        <f t="shared" si="35"/>
        <v>CADRE</v>
      </c>
      <c r="BL26" s="14"/>
      <c r="BM26" s="25"/>
      <c r="BN26" s="26" t="str">
        <f t="shared" si="13"/>
        <v>25166000000095666934</v>
      </c>
      <c r="BO26" s="27" t="str">
        <f t="shared" si="14"/>
        <v>FAKHET KAIES</v>
      </c>
      <c r="BP26" s="26">
        <f t="shared" si="15"/>
        <v>25</v>
      </c>
      <c r="BQ26" s="28"/>
    </row>
    <row r="27" spans="1:69" x14ac:dyDescent="0.25">
      <c r="A27" t="str">
        <f>VLOOKUP(B27,[2]RH!$B:$BV,72,0)</f>
        <v>si</v>
      </c>
      <c r="B27" s="6">
        <v>26</v>
      </c>
      <c r="C27" s="7" t="s">
        <v>168</v>
      </c>
      <c r="D27" s="7" t="s">
        <v>278</v>
      </c>
      <c r="E27" s="7" t="s">
        <v>67</v>
      </c>
      <c r="F27" s="7" t="s">
        <v>118</v>
      </c>
      <c r="G27" s="7" t="s">
        <v>220</v>
      </c>
      <c r="H27" s="7" t="s">
        <v>279</v>
      </c>
      <c r="I27" s="7" t="s">
        <v>280</v>
      </c>
      <c r="J27" s="7" t="s">
        <v>281</v>
      </c>
      <c r="K27" s="7" t="s">
        <v>146</v>
      </c>
      <c r="L27" s="7" t="s">
        <v>90</v>
      </c>
      <c r="M27" s="7" t="s">
        <v>191</v>
      </c>
      <c r="N27" s="8">
        <v>43745</v>
      </c>
      <c r="O27" s="8">
        <v>45167</v>
      </c>
      <c r="P27" s="7" t="str">
        <f t="shared" ca="1" si="0"/>
        <v/>
      </c>
      <c r="Q27" s="8"/>
      <c r="R27" s="7"/>
      <c r="S27" s="8"/>
      <c r="T27" s="9" t="s">
        <v>72</v>
      </c>
      <c r="U27" s="7" t="str">
        <f t="shared" si="1"/>
        <v>Titulaire</v>
      </c>
      <c r="V27" s="8">
        <v>45167</v>
      </c>
      <c r="W27" s="8"/>
      <c r="Z27" s="8">
        <v>43745</v>
      </c>
      <c r="AA27" s="7">
        <f t="shared" si="2"/>
        <v>10</v>
      </c>
      <c r="AB27" s="7">
        <f t="shared" si="3"/>
        <v>2019</v>
      </c>
      <c r="AC27" s="7">
        <f t="shared" si="4"/>
        <v>2023</v>
      </c>
      <c r="AD27" s="10" t="e">
        <f t="shared" ref="AD27:AD90" ca="1" si="41">IF(#REF!="Non",(DAYS360(N27,Q27)/360),(DAYS360(N27,TODAY())/360))</f>
        <v>#REF!</v>
      </c>
      <c r="AE27" s="10" t="e">
        <f t="shared" ca="1" si="6"/>
        <v>#REF!</v>
      </c>
      <c r="AF27" s="8">
        <v>28603</v>
      </c>
      <c r="AG27" s="11">
        <f t="shared" ca="1" si="7"/>
        <v>46.901369863013699</v>
      </c>
      <c r="AH27" s="10" t="str">
        <f t="shared" ca="1" si="8"/>
        <v>&gt;45&lt; 55</v>
      </c>
      <c r="AI27" s="12">
        <v>12353912</v>
      </c>
      <c r="AJ27" s="13" t="s">
        <v>120</v>
      </c>
      <c r="AK27" s="12" t="s">
        <v>282</v>
      </c>
      <c r="AL27" s="8">
        <v>36006</v>
      </c>
      <c r="AM27" s="7" t="s">
        <v>108</v>
      </c>
      <c r="AN27" s="7" t="s">
        <v>76</v>
      </c>
      <c r="AO27" s="7"/>
      <c r="AP27" s="7"/>
      <c r="AQ27">
        <v>3</v>
      </c>
      <c r="AR27" s="14">
        <v>3</v>
      </c>
      <c r="AS27" s="15">
        <f t="shared" si="9"/>
        <v>44840.75</v>
      </c>
      <c r="AT27" s="14" t="s">
        <v>163</v>
      </c>
      <c r="AU27" s="16">
        <v>3.383</v>
      </c>
      <c r="AV27" s="17" t="s">
        <v>236</v>
      </c>
      <c r="AW27" s="18" t="s">
        <v>201</v>
      </c>
      <c r="AX27" s="19" t="s">
        <v>283</v>
      </c>
      <c r="AY27" s="17" t="s">
        <v>284</v>
      </c>
      <c r="AZ27" s="14" t="s">
        <v>203</v>
      </c>
      <c r="BA27" s="20" t="str">
        <f t="shared" si="10"/>
        <v>17001000000232634221</v>
      </c>
      <c r="BB27" s="31">
        <f t="shared" si="11"/>
        <v>20</v>
      </c>
      <c r="BC27" s="22" t="s">
        <v>285</v>
      </c>
      <c r="BD27" s="23" t="s">
        <v>286</v>
      </c>
      <c r="BE27" s="14">
        <v>1095</v>
      </c>
      <c r="BF27" s="8">
        <v>45230</v>
      </c>
      <c r="BG27" s="24">
        <v>20670658</v>
      </c>
      <c r="BH27" s="24">
        <v>50719027</v>
      </c>
      <c r="BI27" s="32"/>
      <c r="BJ27" s="14" t="s">
        <v>287</v>
      </c>
      <c r="BK27" s="14" t="str">
        <f t="shared" si="35"/>
        <v>B-Skoda</v>
      </c>
      <c r="BL27" s="14" t="s">
        <v>288</v>
      </c>
      <c r="BM27" s="25"/>
      <c r="BN27" s="26" t="str">
        <f t="shared" si="13"/>
        <v>17001000000232634221</v>
      </c>
      <c r="BO27" s="27" t="str">
        <f t="shared" si="14"/>
        <v>BEN LAKHDHAR ABIR</v>
      </c>
      <c r="BP27" s="26">
        <f t="shared" si="15"/>
        <v>26</v>
      </c>
      <c r="BQ27" s="28"/>
    </row>
    <row r="28" spans="1:69" x14ac:dyDescent="0.25">
      <c r="A28" t="str">
        <f>VLOOKUP(B28,[2]RH!$B:$BV,72,0)</f>
        <v>Non-Actif</v>
      </c>
      <c r="B28" s="6">
        <v>27</v>
      </c>
      <c r="C28" s="7" t="s">
        <v>100</v>
      </c>
      <c r="D28" s="7" t="s">
        <v>289</v>
      </c>
      <c r="E28" s="7" t="s">
        <v>67</v>
      </c>
      <c r="F28" s="7" t="s">
        <v>118</v>
      </c>
      <c r="G28" s="7" t="s">
        <v>220</v>
      </c>
      <c r="H28" s="7"/>
      <c r="I28" s="7"/>
      <c r="J28" s="7"/>
      <c r="K28" s="7" t="s">
        <v>146</v>
      </c>
      <c r="L28" s="7" t="s">
        <v>90</v>
      </c>
      <c r="M28" s="7" t="s">
        <v>212</v>
      </c>
      <c r="N28" s="8">
        <v>43752</v>
      </c>
      <c r="O28" s="7" t="e">
        <f ca="1">IF(AD28&gt;=4,IF(T28="CDD","OK",""),"")</f>
        <v>#REF!</v>
      </c>
      <c r="P28" s="7">
        <f t="shared" ca="1" si="0"/>
        <v>-1861</v>
      </c>
      <c r="Q28" s="8">
        <v>43848</v>
      </c>
      <c r="R28" s="7" t="s">
        <v>290</v>
      </c>
      <c r="S28" s="7"/>
      <c r="T28" s="7" t="s">
        <v>156</v>
      </c>
      <c r="U28" s="7" t="str">
        <f t="shared" si="1"/>
        <v>Contractuel</v>
      </c>
      <c r="V28" s="8">
        <v>43831</v>
      </c>
      <c r="W28" s="8">
        <v>43861</v>
      </c>
      <c r="Z28" s="8">
        <v>43752</v>
      </c>
      <c r="AA28" s="7">
        <f t="shared" si="2"/>
        <v>10</v>
      </c>
      <c r="AB28" s="7">
        <f t="shared" si="3"/>
        <v>2019</v>
      </c>
      <c r="AC28" s="7">
        <f t="shared" si="4"/>
        <v>2023</v>
      </c>
      <c r="AD28" s="10" t="e">
        <f t="shared" ref="AD28:AD91" ca="1" si="42">IF(#REF!="Non",(DAYS360(N28,Q28)/360),(DAYS360(N28,TODAY())/360))</f>
        <v>#REF!</v>
      </c>
      <c r="AE28" s="10" t="e">
        <f t="shared" ca="1" si="6"/>
        <v>#REF!</v>
      </c>
      <c r="AF28" s="8">
        <v>33059</v>
      </c>
      <c r="AG28" s="11">
        <f t="shared" ca="1" si="7"/>
        <v>34.69315068493151</v>
      </c>
      <c r="AH28" s="10" t="str">
        <f t="shared" ca="1" si="8"/>
        <v>&gt;25&lt; 35</v>
      </c>
      <c r="AI28" s="12">
        <v>16927339</v>
      </c>
      <c r="AJ28" s="13" t="s">
        <v>79</v>
      </c>
      <c r="AK28" s="12" t="s">
        <v>291</v>
      </c>
      <c r="AL28" s="8">
        <v>39905</v>
      </c>
      <c r="AM28" s="7" t="s">
        <v>108</v>
      </c>
      <c r="AN28" s="7" t="s">
        <v>109</v>
      </c>
      <c r="AO28" s="7"/>
      <c r="AP28" s="7"/>
      <c r="AQ28" s="14">
        <v>3</v>
      </c>
      <c r="AR28" s="14">
        <v>1</v>
      </c>
      <c r="AS28" s="15">
        <f t="shared" si="9"/>
        <v>44117.25</v>
      </c>
      <c r="AT28" s="14" t="s">
        <v>163</v>
      </c>
      <c r="AU28" s="12">
        <v>3.2549999999999999</v>
      </c>
      <c r="AV28" s="17" t="s">
        <v>106</v>
      </c>
      <c r="AW28" s="18" t="s">
        <v>164</v>
      </c>
      <c r="AX28" s="19" t="s">
        <v>292</v>
      </c>
      <c r="AY28" s="17">
        <v>92</v>
      </c>
      <c r="AZ28" s="14" t="s">
        <v>230</v>
      </c>
      <c r="BA28" s="20" t="str">
        <f t="shared" si="10"/>
        <v>05042000110701178892</v>
      </c>
      <c r="BB28" s="31">
        <f t="shared" si="11"/>
        <v>20</v>
      </c>
      <c r="BC28" s="14" t="s">
        <v>293</v>
      </c>
      <c r="BD28" s="14" t="s">
        <v>294</v>
      </c>
      <c r="BE28" s="14">
        <v>2086</v>
      </c>
      <c r="BF28" s="8"/>
      <c r="BG28" s="32"/>
      <c r="BH28" s="32"/>
      <c r="BI28" s="32"/>
      <c r="BJ28" s="14"/>
      <c r="BK28" s="14" t="str">
        <f t="shared" si="35"/>
        <v>-</v>
      </c>
      <c r="BL28" s="14"/>
      <c r="BM28" s="25"/>
      <c r="BN28" s="26" t="str">
        <f t="shared" si="13"/>
        <v>05042000110701178892</v>
      </c>
      <c r="BO28" s="27" t="str">
        <f t="shared" si="14"/>
        <v>FERCHICHI ARWA</v>
      </c>
      <c r="BP28" s="26">
        <f t="shared" si="15"/>
        <v>27</v>
      </c>
      <c r="BQ28" s="28"/>
    </row>
    <row r="29" spans="1:69" x14ac:dyDescent="0.25">
      <c r="A29" t="str">
        <f>VLOOKUP(B29,[2]RH!$B:$BV,72,0)</f>
        <v>si</v>
      </c>
      <c r="B29" s="6">
        <v>28</v>
      </c>
      <c r="C29" s="7" t="s">
        <v>100</v>
      </c>
      <c r="D29" s="7" t="s">
        <v>295</v>
      </c>
      <c r="E29" s="7" t="s">
        <v>67</v>
      </c>
      <c r="F29" s="7" t="s">
        <v>118</v>
      </c>
      <c r="G29" s="7" t="s">
        <v>220</v>
      </c>
      <c r="H29" s="39">
        <v>520</v>
      </c>
      <c r="I29" s="7" t="s">
        <v>189</v>
      </c>
      <c r="J29" s="7" t="s">
        <v>190</v>
      </c>
      <c r="K29" s="7" t="s">
        <v>146</v>
      </c>
      <c r="L29" s="7" t="s">
        <v>90</v>
      </c>
      <c r="M29" s="7" t="s">
        <v>191</v>
      </c>
      <c r="N29" s="8">
        <v>43752</v>
      </c>
      <c r="O29" s="8">
        <v>45199</v>
      </c>
      <c r="P29" s="7" t="str">
        <f t="shared" ca="1" si="0"/>
        <v/>
      </c>
      <c r="Q29" s="8"/>
      <c r="R29" s="7"/>
      <c r="S29" s="8"/>
      <c r="T29" s="9" t="s">
        <v>72</v>
      </c>
      <c r="U29" s="7" t="str">
        <f t="shared" si="1"/>
        <v>Titulaire</v>
      </c>
      <c r="V29" s="8">
        <v>45170</v>
      </c>
      <c r="W29" s="8"/>
      <c r="Z29" s="8">
        <v>43752</v>
      </c>
      <c r="AA29" s="7">
        <f t="shared" si="2"/>
        <v>10</v>
      </c>
      <c r="AB29" s="7">
        <f t="shared" si="3"/>
        <v>2019</v>
      </c>
      <c r="AC29" s="7">
        <f t="shared" si="4"/>
        <v>2023</v>
      </c>
      <c r="AD29" s="10" t="e">
        <f t="shared" ref="AD29:AD92" ca="1" si="43">IF(#REF!="Non",(DAYS360(N29,Q29)/360),(DAYS360(N29,TODAY())/360))</f>
        <v>#REF!</v>
      </c>
      <c r="AE29" s="10" t="e">
        <f t="shared" ca="1" si="6"/>
        <v>#REF!</v>
      </c>
      <c r="AF29" s="8">
        <v>31587</v>
      </c>
      <c r="AG29" s="11">
        <f t="shared" ca="1" si="7"/>
        <v>38.726027397260275</v>
      </c>
      <c r="AH29" s="10" t="str">
        <f t="shared" ca="1" si="8"/>
        <v>&gt;35&lt; 45</v>
      </c>
      <c r="AI29" s="12">
        <v>12664530</v>
      </c>
      <c r="AJ29" s="13" t="s">
        <v>79</v>
      </c>
      <c r="AK29" s="12" t="s">
        <v>296</v>
      </c>
      <c r="AL29" s="8">
        <v>37601</v>
      </c>
      <c r="AM29" s="7" t="s">
        <v>108</v>
      </c>
      <c r="AN29" s="7" t="s">
        <v>109</v>
      </c>
      <c r="AO29" s="7"/>
      <c r="AP29" s="7"/>
      <c r="AQ29">
        <v>3</v>
      </c>
      <c r="AR29" s="14">
        <v>3</v>
      </c>
      <c r="AS29" s="15">
        <f t="shared" si="9"/>
        <v>44847.75</v>
      </c>
      <c r="AT29" s="14" t="s">
        <v>163</v>
      </c>
      <c r="AU29" s="16">
        <v>3.383</v>
      </c>
      <c r="AV29" s="17" t="s">
        <v>106</v>
      </c>
      <c r="AW29" s="18" t="s">
        <v>164</v>
      </c>
      <c r="AX29" s="19" t="s">
        <v>297</v>
      </c>
      <c r="AY29" s="17" t="s">
        <v>92</v>
      </c>
      <c r="AZ29" s="14" t="s">
        <v>230</v>
      </c>
      <c r="BA29" s="20" t="str">
        <f t="shared" si="10"/>
        <v>05042000110501106304</v>
      </c>
      <c r="BB29" s="31">
        <f t="shared" si="11"/>
        <v>20</v>
      </c>
      <c r="BC29" s="22" t="s">
        <v>298</v>
      </c>
      <c r="BD29" s="23" t="s">
        <v>294</v>
      </c>
      <c r="BE29" s="14">
        <v>2086</v>
      </c>
      <c r="BF29" s="8"/>
      <c r="BG29" s="24">
        <v>25121793</v>
      </c>
      <c r="BH29" s="24">
        <v>53321258</v>
      </c>
      <c r="BI29" s="32"/>
      <c r="BJ29" s="14" t="s">
        <v>299</v>
      </c>
      <c r="BK29" s="14" t="str">
        <f t="shared" si="35"/>
        <v>A-520</v>
      </c>
      <c r="BL29" s="14" t="s">
        <v>300</v>
      </c>
      <c r="BM29" s="25"/>
      <c r="BN29" s="26" t="str">
        <f t="shared" si="13"/>
        <v>05042000110501106304</v>
      </c>
      <c r="BO29" s="27" t="str">
        <f t="shared" si="14"/>
        <v>DHAOUEFI IMEN</v>
      </c>
      <c r="BP29" s="26">
        <f t="shared" si="15"/>
        <v>28</v>
      </c>
      <c r="BQ29" s="28"/>
    </row>
    <row r="30" spans="1:69" x14ac:dyDescent="0.25">
      <c r="A30" t="str">
        <f>VLOOKUP(B30,[2]RH!$B:$BV,72,0)</f>
        <v>Non-Actif</v>
      </c>
      <c r="B30" s="6">
        <v>29</v>
      </c>
      <c r="C30" s="7" t="s">
        <v>100</v>
      </c>
      <c r="D30" s="7" t="s">
        <v>301</v>
      </c>
      <c r="E30" s="7" t="s">
        <v>67</v>
      </c>
      <c r="F30" s="7" t="s">
        <v>118</v>
      </c>
      <c r="G30" s="7" t="s">
        <v>220</v>
      </c>
      <c r="H30" s="7"/>
      <c r="I30" s="7"/>
      <c r="J30" s="7"/>
      <c r="K30" s="7" t="s">
        <v>146</v>
      </c>
      <c r="L30" s="7" t="s">
        <v>90</v>
      </c>
      <c r="M30" s="7" t="s">
        <v>212</v>
      </c>
      <c r="N30" s="8">
        <v>43745</v>
      </c>
      <c r="O30" s="7" t="e">
        <f ca="1">IF(AD30&gt;=4,IF(T30="CDD","OK",""),"")</f>
        <v>#REF!</v>
      </c>
      <c r="P30" s="7">
        <f t="shared" ca="1" si="0"/>
        <v>-1832</v>
      </c>
      <c r="Q30" s="8">
        <v>43865</v>
      </c>
      <c r="R30" s="7" t="s">
        <v>161</v>
      </c>
      <c r="S30" s="7"/>
      <c r="T30" s="7" t="s">
        <v>156</v>
      </c>
      <c r="U30" s="7" t="str">
        <f t="shared" si="1"/>
        <v>Contractuel</v>
      </c>
      <c r="V30" s="8">
        <v>43862</v>
      </c>
      <c r="W30" s="8">
        <v>43890</v>
      </c>
      <c r="Z30" s="8">
        <v>43745</v>
      </c>
      <c r="AA30" s="7">
        <f t="shared" si="2"/>
        <v>10</v>
      </c>
      <c r="AB30" s="7">
        <f t="shared" si="3"/>
        <v>2019</v>
      </c>
      <c r="AC30" s="7">
        <f t="shared" si="4"/>
        <v>2023</v>
      </c>
      <c r="AD30" s="10" t="e">
        <f t="shared" ref="AD30:AD93" ca="1" si="44">IF(#REF!="Non",(DAYS360(N30,Q30)/360),(DAYS360(N30,TODAY())/360))</f>
        <v>#REF!</v>
      </c>
      <c r="AE30" s="10" t="e">
        <f t="shared" ca="1" si="6"/>
        <v>#REF!</v>
      </c>
      <c r="AF30" s="8">
        <v>29905</v>
      </c>
      <c r="AG30" s="11">
        <f t="shared" ca="1" si="7"/>
        <v>43.334246575342469</v>
      </c>
      <c r="AH30" s="10" t="str">
        <f t="shared" ca="1" si="8"/>
        <v>&gt;35&lt; 45</v>
      </c>
      <c r="AI30" s="12">
        <v>12494243</v>
      </c>
      <c r="AJ30" s="13" t="s">
        <v>79</v>
      </c>
      <c r="AK30" s="12" t="s">
        <v>302</v>
      </c>
      <c r="AL30" s="8">
        <v>36993</v>
      </c>
      <c r="AM30" s="7" t="s">
        <v>108</v>
      </c>
      <c r="AN30" s="7" t="s">
        <v>109</v>
      </c>
      <c r="AO30" s="7"/>
      <c r="AP30" s="7"/>
      <c r="AQ30" s="14">
        <v>3</v>
      </c>
      <c r="AR30" s="14">
        <v>1</v>
      </c>
      <c r="AS30" s="15">
        <f t="shared" si="9"/>
        <v>44110.25</v>
      </c>
      <c r="AT30" s="14" t="s">
        <v>163</v>
      </c>
      <c r="AU30" s="12">
        <v>3.2549999999999999</v>
      </c>
      <c r="AV30" s="17">
        <v>47</v>
      </c>
      <c r="AW30" s="18" t="s">
        <v>303</v>
      </c>
      <c r="AX30" s="19" t="s">
        <v>304</v>
      </c>
      <c r="AY30" s="17" t="s">
        <v>106</v>
      </c>
      <c r="AZ30" s="14" t="s">
        <v>305</v>
      </c>
      <c r="BA30" s="20" t="str">
        <f t="shared" si="10"/>
        <v>47010000000007857605</v>
      </c>
      <c r="BB30" s="31">
        <f t="shared" si="11"/>
        <v>20</v>
      </c>
      <c r="BC30" s="14" t="s">
        <v>306</v>
      </c>
      <c r="BD30" s="14"/>
      <c r="BE30" s="14"/>
      <c r="BF30" s="8"/>
      <c r="BG30" s="32"/>
      <c r="BH30" s="32"/>
      <c r="BI30" s="32"/>
      <c r="BJ30" s="14"/>
      <c r="BK30" s="14" t="str">
        <f t="shared" si="35"/>
        <v>-</v>
      </c>
      <c r="BL30" s="14"/>
      <c r="BM30" s="25"/>
      <c r="BN30" s="26" t="str">
        <f t="shared" si="13"/>
        <v>47010000000007857605</v>
      </c>
      <c r="BO30" s="27" t="str">
        <f t="shared" si="14"/>
        <v>FADDAOUI LEILA</v>
      </c>
      <c r="BP30" s="26">
        <f t="shared" si="15"/>
        <v>29</v>
      </c>
      <c r="BQ30" s="28"/>
    </row>
    <row r="31" spans="1:69" x14ac:dyDescent="0.25">
      <c r="A31" t="str">
        <f>VLOOKUP(B31,[2]RH!$B:$BV,72,0)</f>
        <v>si</v>
      </c>
      <c r="B31" s="6">
        <v>30</v>
      </c>
      <c r="C31" s="7" t="s">
        <v>100</v>
      </c>
      <c r="D31" s="7" t="s">
        <v>307</v>
      </c>
      <c r="E31" s="7" t="s">
        <v>67</v>
      </c>
      <c r="F31" s="7" t="s">
        <v>118</v>
      </c>
      <c r="G31" s="7" t="s">
        <v>220</v>
      </c>
      <c r="H31" s="39">
        <v>560</v>
      </c>
      <c r="I31" s="7" t="s">
        <v>189</v>
      </c>
      <c r="J31" s="7" t="s">
        <v>190</v>
      </c>
      <c r="K31" s="7" t="s">
        <v>146</v>
      </c>
      <c r="L31" s="7" t="s">
        <v>90</v>
      </c>
      <c r="M31" s="7" t="s">
        <v>191</v>
      </c>
      <c r="N31" s="8">
        <v>43749</v>
      </c>
      <c r="O31" s="8">
        <v>45199</v>
      </c>
      <c r="P31" s="7" t="str">
        <f t="shared" ca="1" si="0"/>
        <v/>
      </c>
      <c r="Q31" s="42"/>
      <c r="R31" s="7"/>
      <c r="S31" s="8"/>
      <c r="T31" s="9" t="s">
        <v>72</v>
      </c>
      <c r="U31" s="7" t="str">
        <f t="shared" si="1"/>
        <v>Titulaire</v>
      </c>
      <c r="V31" s="8">
        <v>45170</v>
      </c>
      <c r="W31" s="8"/>
      <c r="Z31" s="8">
        <v>43749</v>
      </c>
      <c r="AA31" s="7">
        <f t="shared" si="2"/>
        <v>10</v>
      </c>
      <c r="AB31" s="7">
        <f t="shared" si="3"/>
        <v>2019</v>
      </c>
      <c r="AC31" s="7">
        <f t="shared" si="4"/>
        <v>2023</v>
      </c>
      <c r="AD31" s="10" t="e">
        <f t="shared" ref="AD31:AD94" ca="1" si="45">IF(#REF!="Non",(DAYS360(N31,Q31)/360),(DAYS360(N31,TODAY())/360))</f>
        <v>#REF!</v>
      </c>
      <c r="AE31" s="10" t="e">
        <f t="shared" ca="1" si="6"/>
        <v>#REF!</v>
      </c>
      <c r="AF31" s="8">
        <v>35740</v>
      </c>
      <c r="AG31" s="11">
        <f t="shared" ca="1" si="7"/>
        <v>27.347945205479451</v>
      </c>
      <c r="AH31" s="10" t="str">
        <f t="shared" ca="1" si="8"/>
        <v>&gt;25&lt; 35</v>
      </c>
      <c r="AI31" s="12">
        <v>17284179</v>
      </c>
      <c r="AJ31" s="13" t="s">
        <v>120</v>
      </c>
      <c r="AK31" s="12">
        <v>11657383</v>
      </c>
      <c r="AL31" s="8">
        <v>42299</v>
      </c>
      <c r="AM31" s="7" t="s">
        <v>108</v>
      </c>
      <c r="AN31" s="7" t="s">
        <v>109</v>
      </c>
      <c r="AO31" s="7"/>
      <c r="AP31" s="7"/>
      <c r="AQ31">
        <v>3</v>
      </c>
      <c r="AR31" s="14">
        <v>3</v>
      </c>
      <c r="AS31" s="15">
        <f t="shared" si="9"/>
        <v>44844.75</v>
      </c>
      <c r="AT31" s="14" t="s">
        <v>163</v>
      </c>
      <c r="AU31" s="16">
        <v>3.383</v>
      </c>
      <c r="AV31" s="17" t="s">
        <v>236</v>
      </c>
      <c r="AW31" s="18" t="s">
        <v>201</v>
      </c>
      <c r="AX31" s="19" t="s">
        <v>308</v>
      </c>
      <c r="AY31" s="17" t="s">
        <v>309</v>
      </c>
      <c r="AZ31" s="14" t="s">
        <v>203</v>
      </c>
      <c r="BA31" s="20" t="str">
        <f t="shared" si="10"/>
        <v>17001000000267999160</v>
      </c>
      <c r="BB31" s="31">
        <f t="shared" si="11"/>
        <v>20</v>
      </c>
      <c r="BC31" s="22" t="s">
        <v>310</v>
      </c>
      <c r="BD31" s="23" t="s">
        <v>286</v>
      </c>
      <c r="BE31" s="14">
        <v>1095</v>
      </c>
      <c r="BF31" s="8"/>
      <c r="BG31" s="24">
        <v>52340190</v>
      </c>
      <c r="BH31" s="24">
        <v>28190397</v>
      </c>
      <c r="BI31" s="32"/>
      <c r="BJ31" s="14" t="s">
        <v>311</v>
      </c>
      <c r="BK31" s="14" t="str">
        <f t="shared" si="35"/>
        <v>A-560</v>
      </c>
      <c r="BL31" s="14" t="s">
        <v>300</v>
      </c>
      <c r="BM31" s="25"/>
      <c r="BN31" s="26" t="str">
        <f t="shared" si="13"/>
        <v>17001000000267999160</v>
      </c>
      <c r="BO31" s="27" t="str">
        <f t="shared" si="14"/>
        <v>GHAZOUANI OUMAYMA</v>
      </c>
      <c r="BP31" s="26">
        <f t="shared" si="15"/>
        <v>30</v>
      </c>
      <c r="BQ31" s="28"/>
    </row>
    <row r="32" spans="1:69" x14ac:dyDescent="0.25">
      <c r="A32" t="str">
        <f>VLOOKUP(B32,[2]RH!$B:$BV,72,0)</f>
        <v>Non-Actif</v>
      </c>
      <c r="B32" s="6">
        <v>31</v>
      </c>
      <c r="C32" s="7" t="s">
        <v>168</v>
      </c>
      <c r="D32" s="7" t="s">
        <v>312</v>
      </c>
      <c r="E32" s="7" t="s">
        <v>67</v>
      </c>
      <c r="F32" s="7" t="s">
        <v>118</v>
      </c>
      <c r="G32" s="7" t="s">
        <v>220</v>
      </c>
      <c r="H32" s="7"/>
      <c r="I32" s="7"/>
      <c r="J32" s="7"/>
      <c r="K32" s="7" t="s">
        <v>146</v>
      </c>
      <c r="L32" s="7" t="s">
        <v>90</v>
      </c>
      <c r="M32" s="7" t="s">
        <v>212</v>
      </c>
      <c r="N32" s="8">
        <v>43752</v>
      </c>
      <c r="O32" s="7" t="e">
        <f ca="1">IF(AD32&gt;=4,IF(T32="CDD","OK",""),"")</f>
        <v>#REF!</v>
      </c>
      <c r="P32" s="7">
        <f t="shared" ca="1" si="0"/>
        <v>-1833</v>
      </c>
      <c r="Q32" s="8">
        <v>43860</v>
      </c>
      <c r="R32" s="7" t="s">
        <v>161</v>
      </c>
      <c r="S32" s="7"/>
      <c r="T32" s="7" t="s">
        <v>156</v>
      </c>
      <c r="U32" s="7" t="str">
        <f t="shared" si="1"/>
        <v>Contractuel</v>
      </c>
      <c r="V32" s="8">
        <v>43801</v>
      </c>
      <c r="W32" s="8">
        <v>43889</v>
      </c>
      <c r="Z32" s="8">
        <v>43752</v>
      </c>
      <c r="AA32" s="7">
        <f t="shared" si="2"/>
        <v>10</v>
      </c>
      <c r="AB32" s="7">
        <f t="shared" si="3"/>
        <v>2019</v>
      </c>
      <c r="AC32" s="7">
        <f t="shared" si="4"/>
        <v>2023</v>
      </c>
      <c r="AD32" s="10" t="e">
        <f t="shared" ref="AD32:AD95" ca="1" si="46">IF(#REF!="Non",(DAYS360(N32,Q32)/360),(DAYS360(N32,TODAY())/360))</f>
        <v>#REF!</v>
      </c>
      <c r="AE32" s="10" t="e">
        <f t="shared" ca="1" si="6"/>
        <v>#REF!</v>
      </c>
      <c r="AF32" s="8">
        <v>30162</v>
      </c>
      <c r="AG32" s="11">
        <f t="shared" ca="1" si="7"/>
        <v>42.630136986301373</v>
      </c>
      <c r="AH32" s="10" t="str">
        <f t="shared" ca="1" si="8"/>
        <v>&gt;35&lt; 45</v>
      </c>
      <c r="AI32" s="12">
        <v>12516730</v>
      </c>
      <c r="AJ32" s="13" t="s">
        <v>79</v>
      </c>
      <c r="AK32" s="12" t="s">
        <v>313</v>
      </c>
      <c r="AL32" s="8">
        <v>43480</v>
      </c>
      <c r="AM32" s="7" t="s">
        <v>108</v>
      </c>
      <c r="AN32" s="7" t="s">
        <v>76</v>
      </c>
      <c r="AO32" s="7"/>
      <c r="AP32" s="7"/>
      <c r="AQ32" s="14">
        <v>3</v>
      </c>
      <c r="AR32" s="14">
        <v>1</v>
      </c>
      <c r="AS32" s="15">
        <f t="shared" si="9"/>
        <v>44117.25</v>
      </c>
      <c r="AT32" s="14" t="s">
        <v>163</v>
      </c>
      <c r="AU32" s="12">
        <v>3.2549999999999999</v>
      </c>
      <c r="AV32" s="17">
        <v>17</v>
      </c>
      <c r="AW32" s="18" t="s">
        <v>201</v>
      </c>
      <c r="AX32" s="19" t="s">
        <v>314</v>
      </c>
      <c r="AY32" s="17" t="s">
        <v>192</v>
      </c>
      <c r="AZ32" s="14" t="s">
        <v>203</v>
      </c>
      <c r="BA32" s="20" t="str">
        <f t="shared" si="10"/>
        <v>17001000000287194102</v>
      </c>
      <c r="BB32" s="31">
        <f t="shared" si="11"/>
        <v>20</v>
      </c>
      <c r="BC32" s="14" t="s">
        <v>315</v>
      </c>
      <c r="BD32" s="14" t="s">
        <v>115</v>
      </c>
      <c r="BE32" s="14"/>
      <c r="BF32" s="8"/>
      <c r="BG32" s="32">
        <v>21664406</v>
      </c>
      <c r="BH32" s="32"/>
      <c r="BI32" s="32"/>
      <c r="BJ32" s="14"/>
      <c r="BK32" s="14" t="str">
        <f t="shared" si="35"/>
        <v>-</v>
      </c>
      <c r="BL32" s="14"/>
      <c r="BM32" s="25"/>
      <c r="BN32" s="26" t="str">
        <f t="shared" si="13"/>
        <v>17001000000287194102</v>
      </c>
      <c r="BO32" s="27" t="str">
        <f t="shared" si="14"/>
        <v>FATNASSI IMEN</v>
      </c>
      <c r="BP32" s="26">
        <f t="shared" si="15"/>
        <v>31</v>
      </c>
      <c r="BQ32" s="28"/>
    </row>
    <row r="33" spans="1:69" x14ac:dyDescent="0.25">
      <c r="A33" t="str">
        <f>VLOOKUP(B33,[2]RH!$B:$BV,72,0)</f>
        <v>si</v>
      </c>
      <c r="B33" s="6">
        <v>32</v>
      </c>
      <c r="C33" s="7" t="s">
        <v>168</v>
      </c>
      <c r="D33" s="7" t="s">
        <v>316</v>
      </c>
      <c r="E33" s="7" t="s">
        <v>67</v>
      </c>
      <c r="F33" s="7" t="s">
        <v>118</v>
      </c>
      <c r="G33" s="7" t="s">
        <v>220</v>
      </c>
      <c r="H33" s="39">
        <v>560</v>
      </c>
      <c r="I33" s="7" t="s">
        <v>189</v>
      </c>
      <c r="J33" s="7" t="s">
        <v>190</v>
      </c>
      <c r="K33" s="7" t="s">
        <v>146</v>
      </c>
      <c r="L33" s="7" t="s">
        <v>90</v>
      </c>
      <c r="M33" s="7" t="s">
        <v>191</v>
      </c>
      <c r="N33" s="8">
        <v>43749</v>
      </c>
      <c r="O33" s="8">
        <v>45167</v>
      </c>
      <c r="P33" s="7" t="str">
        <f t="shared" ca="1" si="0"/>
        <v/>
      </c>
      <c r="Q33" s="8"/>
      <c r="R33" s="7"/>
      <c r="S33" s="8"/>
      <c r="T33" s="9" t="s">
        <v>72</v>
      </c>
      <c r="U33" s="7" t="str">
        <f t="shared" si="1"/>
        <v>Titulaire</v>
      </c>
      <c r="V33" s="8">
        <v>45167</v>
      </c>
      <c r="W33" s="8"/>
      <c r="Z33" s="8">
        <v>43749</v>
      </c>
      <c r="AA33" s="7">
        <f t="shared" si="2"/>
        <v>10</v>
      </c>
      <c r="AB33" s="7">
        <f t="shared" si="3"/>
        <v>2019</v>
      </c>
      <c r="AC33" s="7">
        <f t="shared" si="4"/>
        <v>2023</v>
      </c>
      <c r="AD33" s="10" t="e">
        <f t="shared" ref="AD33:AD96" ca="1" si="47">IF(#REF!="Non",(DAYS360(N33,Q33)/360),(DAYS360(N33,TODAY())/360))</f>
        <v>#REF!</v>
      </c>
      <c r="AE33" s="10" t="e">
        <f t="shared" ca="1" si="6"/>
        <v>#REF!</v>
      </c>
      <c r="AF33" s="8">
        <v>29602</v>
      </c>
      <c r="AG33" s="11">
        <f t="shared" ca="1" si="7"/>
        <v>44.164383561643838</v>
      </c>
      <c r="AH33" s="10" t="str">
        <f t="shared" ca="1" si="8"/>
        <v>&gt;35&lt; 45</v>
      </c>
      <c r="AI33" s="12">
        <v>12660608</v>
      </c>
      <c r="AJ33" s="13" t="s">
        <v>82</v>
      </c>
      <c r="AK33" s="12" t="s">
        <v>317</v>
      </c>
      <c r="AL33" s="8">
        <v>36809</v>
      </c>
      <c r="AM33" s="7" t="s">
        <v>108</v>
      </c>
      <c r="AN33" s="7" t="s">
        <v>76</v>
      </c>
      <c r="AO33" s="7">
        <v>2</v>
      </c>
      <c r="AP33" s="7"/>
      <c r="AQ33">
        <v>3</v>
      </c>
      <c r="AR33" s="14">
        <v>3</v>
      </c>
      <c r="AS33" s="15">
        <f t="shared" si="9"/>
        <v>44844.75</v>
      </c>
      <c r="AT33" s="14" t="s">
        <v>163</v>
      </c>
      <c r="AU33" s="16">
        <v>3.383</v>
      </c>
      <c r="AV33" s="17" t="s">
        <v>73</v>
      </c>
      <c r="AW33" s="18" t="s">
        <v>318</v>
      </c>
      <c r="AX33" s="19" t="s">
        <v>319</v>
      </c>
      <c r="AY33" s="17" t="s">
        <v>320</v>
      </c>
      <c r="AZ33" s="14" t="s">
        <v>98</v>
      </c>
      <c r="BA33" s="20" t="str">
        <f t="shared" si="10"/>
        <v>01036081113026305820</v>
      </c>
      <c r="BB33" s="31">
        <f t="shared" si="11"/>
        <v>20</v>
      </c>
      <c r="BC33" s="22" t="s">
        <v>321</v>
      </c>
      <c r="BD33" s="23" t="s">
        <v>115</v>
      </c>
      <c r="BE33" s="14"/>
      <c r="BF33" s="8"/>
      <c r="BG33" s="24">
        <v>22159218</v>
      </c>
      <c r="BH33" s="24"/>
      <c r="BI33" s="32"/>
      <c r="BJ33" s="14" t="s">
        <v>322</v>
      </c>
      <c r="BK33" s="14" t="str">
        <f t="shared" si="35"/>
        <v>A-560</v>
      </c>
      <c r="BL33" s="14" t="s">
        <v>300</v>
      </c>
      <c r="BM33" s="25"/>
      <c r="BN33" s="26" t="str">
        <f t="shared" si="13"/>
        <v>01036081113026305820</v>
      </c>
      <c r="BO33" s="27" t="str">
        <f t="shared" si="14"/>
        <v>MATHLOUTHI JAMILA</v>
      </c>
      <c r="BP33" s="26">
        <f t="shared" si="15"/>
        <v>32</v>
      </c>
      <c r="BQ33" s="28"/>
    </row>
    <row r="34" spans="1:69" x14ac:dyDescent="0.25">
      <c r="A34" t="str">
        <f>VLOOKUP(B34,[2]RH!$B:$BV,72,0)</f>
        <v>Non-Actif</v>
      </c>
      <c r="B34" s="6">
        <v>33</v>
      </c>
      <c r="C34" s="7" t="s">
        <v>100</v>
      </c>
      <c r="D34" s="7" t="s">
        <v>323</v>
      </c>
      <c r="E34" s="7" t="s">
        <v>67</v>
      </c>
      <c r="F34" s="7" t="s">
        <v>118</v>
      </c>
      <c r="G34" s="7" t="s">
        <v>220</v>
      </c>
      <c r="H34" s="7" t="s">
        <v>324</v>
      </c>
      <c r="I34" s="7"/>
      <c r="J34" s="7" t="s">
        <v>190</v>
      </c>
      <c r="K34" s="7" t="s">
        <v>146</v>
      </c>
      <c r="L34" s="7" t="s">
        <v>90</v>
      </c>
      <c r="M34" s="7" t="s">
        <v>191</v>
      </c>
      <c r="N34" s="8">
        <v>43749</v>
      </c>
      <c r="O34" s="7" t="e">
        <f t="shared" ref="O34:O43" ca="1" si="48">IF(AD34&gt;=4,IF(T34="CDD","OK",""),"")</f>
        <v>#REF!</v>
      </c>
      <c r="P34" s="7">
        <f t="shared" ca="1" si="0"/>
        <v>-1345</v>
      </c>
      <c r="Q34" s="8">
        <v>44345</v>
      </c>
      <c r="R34" s="7" t="s">
        <v>325</v>
      </c>
      <c r="S34" s="7"/>
      <c r="T34" s="7" t="s">
        <v>156</v>
      </c>
      <c r="U34" s="7" t="str">
        <f t="shared" si="1"/>
        <v>Contractuel</v>
      </c>
      <c r="V34" s="8">
        <v>44317</v>
      </c>
      <c r="W34" s="8">
        <v>44377</v>
      </c>
      <c r="Z34" s="8">
        <v>43749</v>
      </c>
      <c r="AA34" s="7">
        <f t="shared" si="2"/>
        <v>10</v>
      </c>
      <c r="AB34" s="7">
        <f t="shared" si="3"/>
        <v>2019</v>
      </c>
      <c r="AC34" s="7">
        <f t="shared" si="4"/>
        <v>2023</v>
      </c>
      <c r="AD34" s="10" t="e">
        <f t="shared" ref="AD34:AD97" ca="1" si="49">IF(#REF!="Non",(DAYS360(N34,Q34)/360),(DAYS360(N34,TODAY())/360))</f>
        <v>#REF!</v>
      </c>
      <c r="AE34" s="10" t="e">
        <f t="shared" ca="1" si="6"/>
        <v>#REF!</v>
      </c>
      <c r="AF34" s="8">
        <v>35892</v>
      </c>
      <c r="AG34" s="11">
        <f t="shared" ca="1" si="7"/>
        <v>26.931506849315067</v>
      </c>
      <c r="AH34" s="10" t="str">
        <f t="shared" ca="1" si="8"/>
        <v>&gt;25&lt; 35</v>
      </c>
      <c r="AI34" s="12">
        <v>17212272</v>
      </c>
      <c r="AJ34" s="13" t="s">
        <v>82</v>
      </c>
      <c r="AK34" s="12">
        <v>13023259</v>
      </c>
      <c r="AL34" s="8">
        <v>43131</v>
      </c>
      <c r="AM34" s="7" t="s">
        <v>108</v>
      </c>
      <c r="AN34" s="7" t="s">
        <v>109</v>
      </c>
      <c r="AO34" s="7"/>
      <c r="AP34" s="7"/>
      <c r="AQ34" s="14">
        <v>3</v>
      </c>
      <c r="AR34" s="14">
        <v>2</v>
      </c>
      <c r="AS34" s="15">
        <f t="shared" si="9"/>
        <v>44479.5</v>
      </c>
      <c r="AT34" s="14" t="s">
        <v>163</v>
      </c>
      <c r="AU34" s="12">
        <v>3.2549999999999999</v>
      </c>
      <c r="AV34" s="17" t="s">
        <v>92</v>
      </c>
      <c r="AW34" s="18">
        <v>11818</v>
      </c>
      <c r="AX34" s="19" t="s">
        <v>326</v>
      </c>
      <c r="AY34" s="17">
        <v>85</v>
      </c>
      <c r="AZ34" s="14" t="s">
        <v>152</v>
      </c>
      <c r="BA34" s="20" t="str">
        <f t="shared" si="10"/>
        <v>04118186005492996385</v>
      </c>
      <c r="BB34" s="31">
        <f t="shared" si="11"/>
        <v>20</v>
      </c>
      <c r="BC34" s="14" t="s">
        <v>327</v>
      </c>
      <c r="BD34" s="14" t="s">
        <v>115</v>
      </c>
      <c r="BE34" s="14"/>
      <c r="BF34" s="8" t="s">
        <v>116</v>
      </c>
      <c r="BG34" s="24">
        <v>58141551</v>
      </c>
      <c r="BH34" s="24">
        <v>94289377</v>
      </c>
      <c r="BI34" s="32"/>
      <c r="BJ34" s="14" t="s">
        <v>328</v>
      </c>
      <c r="BK34" s="14" t="str">
        <f t="shared" si="35"/>
        <v>A-SA</v>
      </c>
      <c r="BL34" s="14"/>
      <c r="BM34" s="25"/>
      <c r="BN34" s="26" t="str">
        <f t="shared" si="13"/>
        <v>04118186005492996385</v>
      </c>
      <c r="BO34" s="27" t="str">
        <f t="shared" si="14"/>
        <v>KHZEMI SARRA</v>
      </c>
      <c r="BP34" s="26">
        <f t="shared" si="15"/>
        <v>33</v>
      </c>
      <c r="BQ34" s="28"/>
    </row>
    <row r="35" spans="1:69" x14ac:dyDescent="0.25">
      <c r="A35" t="str">
        <f>VLOOKUP(B35,[2]RH!$B:$BV,72,0)</f>
        <v>Non-Actif</v>
      </c>
      <c r="B35" s="6">
        <v>34</v>
      </c>
      <c r="C35" s="7" t="s">
        <v>168</v>
      </c>
      <c r="D35" s="7" t="s">
        <v>329</v>
      </c>
      <c r="E35" s="7" t="s">
        <v>67</v>
      </c>
      <c r="F35" s="7" t="s">
        <v>118</v>
      </c>
      <c r="G35" s="7" t="s">
        <v>220</v>
      </c>
      <c r="H35" s="7"/>
      <c r="I35" s="7"/>
      <c r="J35" s="7"/>
      <c r="K35" s="7" t="s">
        <v>146</v>
      </c>
      <c r="L35" s="7" t="s">
        <v>90</v>
      </c>
      <c r="M35" s="7" t="s">
        <v>212</v>
      </c>
      <c r="N35" s="8">
        <v>43752</v>
      </c>
      <c r="O35" s="7" t="e">
        <f t="shared" ca="1" si="48"/>
        <v>#REF!</v>
      </c>
      <c r="P35" s="7">
        <f t="shared" ca="1" si="0"/>
        <v>-1923</v>
      </c>
      <c r="Q35" s="8">
        <v>43776</v>
      </c>
      <c r="R35" s="7"/>
      <c r="S35" s="7"/>
      <c r="T35" s="7" t="s">
        <v>156</v>
      </c>
      <c r="U35" s="7" t="str">
        <f t="shared" si="1"/>
        <v>Contractuel</v>
      </c>
      <c r="V35" s="8">
        <v>43752</v>
      </c>
      <c r="W35" s="8">
        <v>43799</v>
      </c>
      <c r="Z35" s="8">
        <v>43752</v>
      </c>
      <c r="AA35" s="7">
        <f t="shared" si="2"/>
        <v>10</v>
      </c>
      <c r="AB35" s="7">
        <f t="shared" si="3"/>
        <v>2019</v>
      </c>
      <c r="AC35" s="7">
        <f t="shared" si="4"/>
        <v>2023</v>
      </c>
      <c r="AD35" s="10" t="e">
        <f t="shared" ref="AD35:AD98" ca="1" si="50">IF(#REF!="Non",(DAYS360(N35,Q35)/360),(DAYS360(N35,TODAY())/360))</f>
        <v>#REF!</v>
      </c>
      <c r="AE35" s="10" t="e">
        <f t="shared" ca="1" si="6"/>
        <v>#REF!</v>
      </c>
      <c r="AF35" s="8">
        <v>28544</v>
      </c>
      <c r="AG35" s="11">
        <f t="shared" ca="1" si="7"/>
        <v>47.063013698630137</v>
      </c>
      <c r="AH35" s="10" t="str">
        <f t="shared" ca="1" si="8"/>
        <v>&gt;45&lt; 55</v>
      </c>
      <c r="AI35" s="12">
        <v>12881229</v>
      </c>
      <c r="AJ35" s="13" t="s">
        <v>92</v>
      </c>
      <c r="AK35" s="12" t="s">
        <v>330</v>
      </c>
      <c r="AL35" s="8">
        <v>36292</v>
      </c>
      <c r="AM35" s="7" t="s">
        <v>108</v>
      </c>
      <c r="AN35" s="7" t="s">
        <v>76</v>
      </c>
      <c r="AO35" s="7"/>
      <c r="AP35" s="7"/>
      <c r="AS35" s="15">
        <f t="shared" si="9"/>
        <v>43752</v>
      </c>
      <c r="AT35" s="14" t="s">
        <v>77</v>
      </c>
      <c r="AU35" s="12">
        <v>3.2549999999999999</v>
      </c>
      <c r="AV35" s="17"/>
      <c r="AW35" s="18"/>
      <c r="AX35" s="19" t="s">
        <v>133</v>
      </c>
      <c r="AY35" s="17"/>
      <c r="AZ35" s="14"/>
      <c r="BA35" s="20" t="str">
        <f t="shared" si="10"/>
        <v/>
      </c>
      <c r="BB35" s="31">
        <f t="shared" si="11"/>
        <v>0</v>
      </c>
      <c r="BC35" s="14"/>
      <c r="BD35" s="14"/>
      <c r="BE35" s="14"/>
      <c r="BF35" s="8"/>
      <c r="BG35" s="32"/>
      <c r="BH35" s="32"/>
      <c r="BI35" s="32"/>
      <c r="BJ35" s="14"/>
      <c r="BK35" s="14" t="str">
        <f t="shared" si="35"/>
        <v>-</v>
      </c>
      <c r="BL35" s="14"/>
      <c r="BM35" s="25"/>
      <c r="BN35" s="26" t="str">
        <f t="shared" si="13"/>
        <v/>
      </c>
      <c r="BO35" s="27" t="str">
        <f t="shared" si="14"/>
        <v>SLATNIA LAMIA</v>
      </c>
      <c r="BP35" s="26">
        <f t="shared" si="15"/>
        <v>34</v>
      </c>
      <c r="BQ35" s="28"/>
    </row>
    <row r="36" spans="1:69" x14ac:dyDescent="0.25">
      <c r="A36" t="str">
        <f>VLOOKUP(B36,[2]RH!$B:$BV,72,0)</f>
        <v>Non-Actif</v>
      </c>
      <c r="B36" s="6">
        <v>35</v>
      </c>
      <c r="C36" s="7" t="s">
        <v>168</v>
      </c>
      <c r="D36" s="7" t="s">
        <v>331</v>
      </c>
      <c r="E36" s="7" t="s">
        <v>67</v>
      </c>
      <c r="F36" s="7" t="s">
        <v>118</v>
      </c>
      <c r="G36" s="7" t="s">
        <v>220</v>
      </c>
      <c r="H36" s="7"/>
      <c r="I36" s="7"/>
      <c r="J36" s="7"/>
      <c r="K36" s="7" t="s">
        <v>146</v>
      </c>
      <c r="L36" s="7" t="s">
        <v>90</v>
      </c>
      <c r="M36" s="7" t="s">
        <v>212</v>
      </c>
      <c r="N36" s="8">
        <v>43752</v>
      </c>
      <c r="O36" s="7" t="e">
        <f t="shared" ca="1" si="48"/>
        <v>#REF!</v>
      </c>
      <c r="P36" s="7">
        <f t="shared" ca="1" si="0"/>
        <v>-1832</v>
      </c>
      <c r="Q36" s="8">
        <v>43866</v>
      </c>
      <c r="R36" s="7" t="s">
        <v>91</v>
      </c>
      <c r="S36" s="7"/>
      <c r="T36" s="7" t="s">
        <v>156</v>
      </c>
      <c r="U36" s="7" t="str">
        <f t="shared" si="1"/>
        <v>Contractuel</v>
      </c>
      <c r="V36" s="8">
        <v>43862</v>
      </c>
      <c r="W36" s="8">
        <v>43890</v>
      </c>
      <c r="Z36" s="8">
        <v>43752</v>
      </c>
      <c r="AA36" s="7">
        <f t="shared" si="2"/>
        <v>10</v>
      </c>
      <c r="AB36" s="7">
        <f t="shared" si="3"/>
        <v>2019</v>
      </c>
      <c r="AC36" s="7">
        <f t="shared" si="4"/>
        <v>2023</v>
      </c>
      <c r="AD36" s="10" t="e">
        <f t="shared" ref="AD36:AD99" ca="1" si="51">IF(#REF!="Non",(DAYS360(N36,Q36)/360),(DAYS360(N36,TODAY())/360))</f>
        <v>#REF!</v>
      </c>
      <c r="AE36" s="10" t="e">
        <f t="shared" ca="1" si="6"/>
        <v>#REF!</v>
      </c>
      <c r="AF36" s="8">
        <v>31257</v>
      </c>
      <c r="AG36" s="11">
        <f t="shared" ca="1" si="7"/>
        <v>39.630136986301373</v>
      </c>
      <c r="AH36" s="10" t="str">
        <f t="shared" ca="1" si="8"/>
        <v>&gt;35&lt; 45</v>
      </c>
      <c r="AI36" s="12" t="s">
        <v>332</v>
      </c>
      <c r="AJ36" s="37"/>
      <c r="AK36" s="12" t="s">
        <v>333</v>
      </c>
      <c r="AL36" s="8">
        <v>41932</v>
      </c>
      <c r="AM36" s="7" t="s">
        <v>108</v>
      </c>
      <c r="AN36" s="7" t="s">
        <v>76</v>
      </c>
      <c r="AO36" s="7"/>
      <c r="AP36" s="7"/>
      <c r="AQ36" s="14">
        <v>3</v>
      </c>
      <c r="AR36" s="14">
        <v>1</v>
      </c>
      <c r="AS36" s="15">
        <f t="shared" si="9"/>
        <v>44117.25</v>
      </c>
      <c r="AT36" s="14" t="s">
        <v>163</v>
      </c>
      <c r="AU36" s="12">
        <v>3.2549999999999999</v>
      </c>
      <c r="AV36" s="17" t="s">
        <v>79</v>
      </c>
      <c r="AW36" s="18">
        <v>90000</v>
      </c>
      <c r="AX36" s="19" t="s">
        <v>334</v>
      </c>
      <c r="AY36" s="17">
        <v>55</v>
      </c>
      <c r="AZ36" s="14" t="s">
        <v>83</v>
      </c>
      <c r="BA36" s="20" t="str">
        <f t="shared" si="10"/>
        <v>08900000544006301455</v>
      </c>
      <c r="BB36" s="31">
        <f t="shared" si="11"/>
        <v>20</v>
      </c>
      <c r="BC36" s="14" t="s">
        <v>335</v>
      </c>
      <c r="BD36" s="14" t="s">
        <v>336</v>
      </c>
      <c r="BE36" s="14"/>
      <c r="BF36" s="8"/>
      <c r="BG36" s="32"/>
      <c r="BH36" s="32"/>
      <c r="BI36" s="32"/>
      <c r="BJ36" s="14"/>
      <c r="BK36" s="14" t="str">
        <f t="shared" si="35"/>
        <v>-</v>
      </c>
      <c r="BL36" s="14"/>
      <c r="BM36" s="25"/>
      <c r="BN36" s="26" t="str">
        <f t="shared" si="13"/>
        <v>08900000544006301455</v>
      </c>
      <c r="BO36" s="27" t="str">
        <f t="shared" si="14"/>
        <v>GHARBI MANEL</v>
      </c>
      <c r="BP36" s="26">
        <f t="shared" si="15"/>
        <v>35</v>
      </c>
      <c r="BQ36" s="28"/>
    </row>
    <row r="37" spans="1:69" x14ac:dyDescent="0.25">
      <c r="A37" t="str">
        <f>VLOOKUP(B37,[2]RH!$B:$BV,72,0)</f>
        <v>Non-Actif</v>
      </c>
      <c r="B37" s="6">
        <v>36</v>
      </c>
      <c r="C37" s="7" t="s">
        <v>100</v>
      </c>
      <c r="D37" s="7" t="s">
        <v>337</v>
      </c>
      <c r="E37" s="7" t="s">
        <v>67</v>
      </c>
      <c r="F37" s="7" t="s">
        <v>118</v>
      </c>
      <c r="G37" s="7" t="s">
        <v>220</v>
      </c>
      <c r="H37" s="7"/>
      <c r="I37" s="7"/>
      <c r="J37" s="7"/>
      <c r="K37" s="7" t="s">
        <v>146</v>
      </c>
      <c r="L37" s="7" t="s">
        <v>90</v>
      </c>
      <c r="M37" s="7" t="s">
        <v>212</v>
      </c>
      <c r="N37" s="8">
        <v>43749</v>
      </c>
      <c r="O37" s="7" t="e">
        <f t="shared" ca="1" si="48"/>
        <v>#REF!</v>
      </c>
      <c r="P37" s="7">
        <f t="shared" ca="1" si="0"/>
        <v>-1861</v>
      </c>
      <c r="Q37" s="8">
        <v>43861</v>
      </c>
      <c r="R37" s="7" t="s">
        <v>290</v>
      </c>
      <c r="S37" s="7"/>
      <c r="T37" s="7" t="s">
        <v>156</v>
      </c>
      <c r="U37" s="7" t="str">
        <f t="shared" si="1"/>
        <v>Contractuel</v>
      </c>
      <c r="V37" s="8">
        <v>43832</v>
      </c>
      <c r="W37" s="8">
        <v>43861</v>
      </c>
      <c r="Z37" s="8">
        <v>43749</v>
      </c>
      <c r="AA37" s="7">
        <f t="shared" si="2"/>
        <v>10</v>
      </c>
      <c r="AB37" s="7">
        <f t="shared" si="3"/>
        <v>2019</v>
      </c>
      <c r="AC37" s="7">
        <f t="shared" si="4"/>
        <v>2023</v>
      </c>
      <c r="AD37" s="10" t="e">
        <f t="shared" ref="AD37:AD100" ca="1" si="52">IF(#REF!="Non",(DAYS360(N37,Q37)/360),(DAYS360(N37,TODAY())/360))</f>
        <v>#REF!</v>
      </c>
      <c r="AE37" s="10" t="e">
        <f t="shared" ca="1" si="6"/>
        <v>#REF!</v>
      </c>
      <c r="AF37" s="8">
        <v>33525</v>
      </c>
      <c r="AG37" s="11">
        <f t="shared" ca="1" si="7"/>
        <v>33.416438356164385</v>
      </c>
      <c r="AH37" s="10" t="str">
        <f t="shared" ca="1" si="8"/>
        <v>&gt;25&lt; 35</v>
      </c>
      <c r="AI37" s="12">
        <v>16259593</v>
      </c>
      <c r="AJ37" s="13" t="s">
        <v>150</v>
      </c>
      <c r="AK37" s="12" t="s">
        <v>338</v>
      </c>
      <c r="AL37" s="8">
        <v>40318</v>
      </c>
      <c r="AM37" s="7" t="s">
        <v>108</v>
      </c>
      <c r="AN37" s="7" t="s">
        <v>109</v>
      </c>
      <c r="AO37" s="7"/>
      <c r="AP37" s="7"/>
      <c r="AQ37" s="14">
        <v>3</v>
      </c>
      <c r="AR37" s="14">
        <v>1</v>
      </c>
      <c r="AS37" s="15">
        <f t="shared" si="9"/>
        <v>44114.25</v>
      </c>
      <c r="AT37" s="14" t="s">
        <v>163</v>
      </c>
      <c r="AU37" s="12">
        <v>3.2549999999999999</v>
      </c>
      <c r="AV37" s="17" t="s">
        <v>150</v>
      </c>
      <c r="AW37" s="18" t="s">
        <v>339</v>
      </c>
      <c r="AX37" s="19">
        <v>38105530104</v>
      </c>
      <c r="AY37" s="17">
        <v>68</v>
      </c>
      <c r="AZ37" s="14" t="s">
        <v>174</v>
      </c>
      <c r="BA37" s="20" t="str">
        <f t="shared" si="10"/>
        <v>07080013810553010468</v>
      </c>
      <c r="BB37" s="31">
        <f t="shared" si="11"/>
        <v>20</v>
      </c>
      <c r="BC37" s="14" t="s">
        <v>340</v>
      </c>
      <c r="BD37" s="14" t="s">
        <v>341</v>
      </c>
      <c r="BE37" s="14"/>
      <c r="BF37" s="8"/>
      <c r="BG37" s="32"/>
      <c r="BH37" s="32"/>
      <c r="BI37" s="32"/>
      <c r="BJ37" s="14"/>
      <c r="BK37" s="14" t="str">
        <f t="shared" si="35"/>
        <v>-</v>
      </c>
      <c r="BL37" s="14"/>
      <c r="BM37" s="25"/>
      <c r="BN37" s="26" t="str">
        <f t="shared" si="13"/>
        <v>07080013810553010468</v>
      </c>
      <c r="BO37" s="27" t="str">
        <f t="shared" si="14"/>
        <v>NEFZI REFKA</v>
      </c>
      <c r="BP37" s="26">
        <f t="shared" si="15"/>
        <v>36</v>
      </c>
      <c r="BQ37" s="28"/>
    </row>
    <row r="38" spans="1:69" x14ac:dyDescent="0.25">
      <c r="A38" t="str">
        <f>VLOOKUP(B38,[2]RH!$B:$BV,72,0)</f>
        <v>Non-Actif</v>
      </c>
      <c r="B38" s="6">
        <v>37</v>
      </c>
      <c r="C38" s="7" t="s">
        <v>100</v>
      </c>
      <c r="D38" s="7" t="s">
        <v>342</v>
      </c>
      <c r="E38" s="7" t="s">
        <v>67</v>
      </c>
      <c r="F38" s="7" t="s">
        <v>118</v>
      </c>
      <c r="G38" s="7" t="s">
        <v>220</v>
      </c>
      <c r="H38" s="7"/>
      <c r="I38" s="7"/>
      <c r="J38" s="7"/>
      <c r="K38" s="7" t="s">
        <v>146</v>
      </c>
      <c r="L38" s="7" t="s">
        <v>90</v>
      </c>
      <c r="M38" s="7" t="s">
        <v>212</v>
      </c>
      <c r="N38" s="8">
        <v>43749</v>
      </c>
      <c r="O38" s="7" t="e">
        <f t="shared" ca="1" si="48"/>
        <v>#REF!</v>
      </c>
      <c r="P38" s="7">
        <f t="shared" ca="1" si="0"/>
        <v>-1861</v>
      </c>
      <c r="Q38" s="8">
        <v>43826</v>
      </c>
      <c r="R38" s="7"/>
      <c r="S38" s="7"/>
      <c r="T38" s="7" t="s">
        <v>156</v>
      </c>
      <c r="U38" s="7" t="str">
        <f t="shared" si="1"/>
        <v>Contractuel</v>
      </c>
      <c r="V38" s="8">
        <v>43831</v>
      </c>
      <c r="W38" s="8">
        <v>43861</v>
      </c>
      <c r="Z38" s="8">
        <v>43749</v>
      </c>
      <c r="AA38" s="7">
        <f t="shared" si="2"/>
        <v>10</v>
      </c>
      <c r="AB38" s="7">
        <f t="shared" si="3"/>
        <v>2019</v>
      </c>
      <c r="AC38" s="7">
        <f t="shared" si="4"/>
        <v>2023</v>
      </c>
      <c r="AD38" s="10" t="e">
        <f t="shared" ref="AD38:AD101" ca="1" si="53">IF(#REF!="Non",(DAYS360(N38,Q38)/360),(DAYS360(N38,TODAY())/360))</f>
        <v>#REF!</v>
      </c>
      <c r="AE38" s="10" t="e">
        <f t="shared" ca="1" si="6"/>
        <v>#REF!</v>
      </c>
      <c r="AF38" s="8">
        <v>32901</v>
      </c>
      <c r="AG38" s="11">
        <f t="shared" ca="1" si="7"/>
        <v>35.126027397260273</v>
      </c>
      <c r="AH38" s="10" t="str">
        <f t="shared" ca="1" si="8"/>
        <v>&gt;35&lt; 45</v>
      </c>
      <c r="AI38" s="12">
        <v>16021338</v>
      </c>
      <c r="AJ38" s="13" t="s">
        <v>73</v>
      </c>
      <c r="AK38" s="12" t="s">
        <v>343</v>
      </c>
      <c r="AL38" s="8">
        <v>39259</v>
      </c>
      <c r="AM38" s="7" t="s">
        <v>108</v>
      </c>
      <c r="AN38" s="7" t="s">
        <v>109</v>
      </c>
      <c r="AO38" s="7"/>
      <c r="AP38" s="7"/>
      <c r="AQ38" s="14">
        <v>3</v>
      </c>
      <c r="AR38" s="14">
        <v>1</v>
      </c>
      <c r="AS38" s="15">
        <f t="shared" si="9"/>
        <v>44114.25</v>
      </c>
      <c r="AT38" s="14" t="s">
        <v>163</v>
      </c>
      <c r="AU38" s="12">
        <v>3.2549999999999999</v>
      </c>
      <c r="AV38" s="17" t="s">
        <v>92</v>
      </c>
      <c r="AW38" s="18">
        <v>11818</v>
      </c>
      <c r="AX38" s="19">
        <v>60034544585</v>
      </c>
      <c r="AY38" s="17">
        <v>47</v>
      </c>
      <c r="AZ38" s="14" t="s">
        <v>152</v>
      </c>
      <c r="BA38" s="20" t="str">
        <f t="shared" si="10"/>
        <v>04118186003454458547</v>
      </c>
      <c r="BB38" s="31">
        <f t="shared" si="11"/>
        <v>20</v>
      </c>
      <c r="BC38" s="14" t="s">
        <v>344</v>
      </c>
      <c r="BD38" s="14" t="s">
        <v>345</v>
      </c>
      <c r="BE38" s="14"/>
      <c r="BF38" s="8"/>
      <c r="BG38" s="32"/>
      <c r="BH38" s="32"/>
      <c r="BI38" s="32"/>
      <c r="BJ38" s="14"/>
      <c r="BK38" s="14" t="str">
        <f t="shared" si="35"/>
        <v>-</v>
      </c>
      <c r="BL38" s="14"/>
      <c r="BM38" s="25"/>
      <c r="BN38" s="26" t="str">
        <f t="shared" si="13"/>
        <v>04118186003454458547</v>
      </c>
      <c r="BO38" s="27" t="str">
        <f t="shared" si="14"/>
        <v>RAHMENI RIHEN</v>
      </c>
      <c r="BP38" s="26">
        <f t="shared" si="15"/>
        <v>37</v>
      </c>
      <c r="BQ38" s="28"/>
    </row>
    <row r="39" spans="1:69" x14ac:dyDescent="0.25">
      <c r="A39" t="str">
        <f>VLOOKUP(B39,[2]RH!$B:$BV,72,0)</f>
        <v>Non-Actif</v>
      </c>
      <c r="B39" s="6">
        <v>38</v>
      </c>
      <c r="C39" s="7" t="s">
        <v>100</v>
      </c>
      <c r="D39" s="7" t="s">
        <v>346</v>
      </c>
      <c r="E39" s="7" t="s">
        <v>67</v>
      </c>
      <c r="F39" s="7" t="s">
        <v>118</v>
      </c>
      <c r="G39" s="7" t="s">
        <v>220</v>
      </c>
      <c r="H39" s="7"/>
      <c r="I39" s="7"/>
      <c r="J39" s="7"/>
      <c r="K39" s="7" t="s">
        <v>146</v>
      </c>
      <c r="L39" s="7" t="s">
        <v>90</v>
      </c>
      <c r="M39" s="7" t="s">
        <v>212</v>
      </c>
      <c r="N39" s="8">
        <v>43752</v>
      </c>
      <c r="O39" s="7" t="e">
        <f t="shared" ca="1" si="48"/>
        <v>#REF!</v>
      </c>
      <c r="P39" s="7">
        <f t="shared" ca="1" si="0"/>
        <v>-1861</v>
      </c>
      <c r="Q39" s="8">
        <v>43861</v>
      </c>
      <c r="R39" s="7" t="s">
        <v>290</v>
      </c>
      <c r="S39" s="7"/>
      <c r="T39" s="7" t="s">
        <v>156</v>
      </c>
      <c r="U39" s="7" t="str">
        <f t="shared" si="1"/>
        <v>Contractuel</v>
      </c>
      <c r="V39" s="8">
        <v>43831</v>
      </c>
      <c r="W39" s="8">
        <v>43861</v>
      </c>
      <c r="Z39" s="8">
        <v>43752</v>
      </c>
      <c r="AA39" s="7">
        <f t="shared" si="2"/>
        <v>10</v>
      </c>
      <c r="AB39" s="7">
        <f t="shared" si="3"/>
        <v>2019</v>
      </c>
      <c r="AC39" s="7">
        <f t="shared" si="4"/>
        <v>2023</v>
      </c>
      <c r="AD39" s="10" t="e">
        <f t="shared" ref="AD39:AD102" ca="1" si="54">IF(#REF!="Non",(DAYS360(N39,Q39)/360),(DAYS360(N39,TODAY())/360))</f>
        <v>#REF!</v>
      </c>
      <c r="AE39" s="10" t="e">
        <f t="shared" ca="1" si="6"/>
        <v>#REF!</v>
      </c>
      <c r="AF39" s="8">
        <v>34388</v>
      </c>
      <c r="AG39" s="11">
        <f t="shared" ca="1" si="7"/>
        <v>31.052054794520547</v>
      </c>
      <c r="AH39" s="10" t="str">
        <f t="shared" ca="1" si="8"/>
        <v>&gt;25&lt; 35</v>
      </c>
      <c r="AI39" s="12">
        <v>16927467</v>
      </c>
      <c r="AJ39" s="13" t="s">
        <v>192</v>
      </c>
      <c r="AK39" s="12" t="s">
        <v>347</v>
      </c>
      <c r="AL39" s="8">
        <v>40726</v>
      </c>
      <c r="AM39" s="7" t="s">
        <v>108</v>
      </c>
      <c r="AN39" s="7" t="s">
        <v>109</v>
      </c>
      <c r="AO39" s="7"/>
      <c r="AP39" s="7"/>
      <c r="AQ39" s="14">
        <v>3</v>
      </c>
      <c r="AR39" s="14">
        <v>1</v>
      </c>
      <c r="AS39" s="15">
        <f t="shared" si="9"/>
        <v>44117.25</v>
      </c>
      <c r="AT39" s="14" t="s">
        <v>163</v>
      </c>
      <c r="AU39" s="12">
        <v>3.2549999999999999</v>
      </c>
      <c r="AV39" s="17" t="s">
        <v>106</v>
      </c>
      <c r="AW39" s="18" t="s">
        <v>164</v>
      </c>
      <c r="AX39" s="19" t="s">
        <v>348</v>
      </c>
      <c r="AY39" s="17">
        <v>76</v>
      </c>
      <c r="AZ39" s="14" t="s">
        <v>230</v>
      </c>
      <c r="BA39" s="20" t="str">
        <f t="shared" si="10"/>
        <v>05042000110701176176</v>
      </c>
      <c r="BB39" s="31">
        <f t="shared" si="11"/>
        <v>20</v>
      </c>
      <c r="BC39" s="14" t="s">
        <v>349</v>
      </c>
      <c r="BD39" s="14" t="s">
        <v>115</v>
      </c>
      <c r="BE39" s="14"/>
      <c r="BF39" s="8"/>
      <c r="BG39" s="32"/>
      <c r="BH39" s="32"/>
      <c r="BI39" s="32"/>
      <c r="BJ39" s="14"/>
      <c r="BK39" s="14" t="str">
        <f t="shared" si="35"/>
        <v>-</v>
      </c>
      <c r="BL39" s="14"/>
      <c r="BM39" s="25"/>
      <c r="BN39" s="26" t="str">
        <f t="shared" si="13"/>
        <v>05042000110701176176</v>
      </c>
      <c r="BO39" s="27" t="str">
        <f t="shared" si="14"/>
        <v>NAHDI SALMA</v>
      </c>
      <c r="BP39" s="26">
        <f t="shared" si="15"/>
        <v>38</v>
      </c>
      <c r="BQ39" s="28"/>
    </row>
    <row r="40" spans="1:69" x14ac:dyDescent="0.25">
      <c r="A40" t="str">
        <f>VLOOKUP(B40,[2]RH!$B:$BV,72,0)</f>
        <v>Non-Actif</v>
      </c>
      <c r="B40" s="6">
        <v>39</v>
      </c>
      <c r="C40" s="7" t="s">
        <v>100</v>
      </c>
      <c r="D40" s="7" t="s">
        <v>350</v>
      </c>
      <c r="E40" s="7" t="s">
        <v>67</v>
      </c>
      <c r="F40" s="7" t="s">
        <v>118</v>
      </c>
      <c r="G40" s="7" t="s">
        <v>220</v>
      </c>
      <c r="H40" s="7" t="s">
        <v>351</v>
      </c>
      <c r="I40" s="7"/>
      <c r="J40" s="7" t="s">
        <v>190</v>
      </c>
      <c r="K40" s="7" t="s">
        <v>146</v>
      </c>
      <c r="L40" s="7" t="s">
        <v>90</v>
      </c>
      <c r="M40" s="7" t="s">
        <v>191</v>
      </c>
      <c r="N40" s="8">
        <v>43752</v>
      </c>
      <c r="O40" s="7" t="e">
        <f t="shared" ca="1" si="48"/>
        <v>#REF!</v>
      </c>
      <c r="P40" s="7">
        <f t="shared" ca="1" si="0"/>
        <v>-1283</v>
      </c>
      <c r="Q40" s="8">
        <v>44411</v>
      </c>
      <c r="R40" s="7" t="s">
        <v>352</v>
      </c>
      <c r="S40" s="7"/>
      <c r="T40" s="7" t="s">
        <v>156</v>
      </c>
      <c r="U40" s="7" t="str">
        <f t="shared" si="1"/>
        <v>Contractuel</v>
      </c>
      <c r="V40" s="8">
        <v>44378</v>
      </c>
      <c r="W40" s="8">
        <v>44439</v>
      </c>
      <c r="Z40" s="8">
        <v>43752</v>
      </c>
      <c r="AA40" s="7">
        <f t="shared" si="2"/>
        <v>10</v>
      </c>
      <c r="AB40" s="7">
        <f t="shared" si="3"/>
        <v>2019</v>
      </c>
      <c r="AC40" s="7">
        <f t="shared" si="4"/>
        <v>2023</v>
      </c>
      <c r="AD40" s="10" t="e">
        <f t="shared" ref="AD40:AD103" ca="1" si="55">IF(#REF!="Non",(DAYS360(N40,Q40)/360),(DAYS360(N40,TODAY())/360))</f>
        <v>#REF!</v>
      </c>
      <c r="AE40" s="10" t="e">
        <f t="shared" ca="1" si="6"/>
        <v>#REF!</v>
      </c>
      <c r="AF40" s="8">
        <v>32060</v>
      </c>
      <c r="AG40" s="11">
        <f t="shared" ca="1" si="7"/>
        <v>37.43013698630137</v>
      </c>
      <c r="AH40" s="10" t="str">
        <f t="shared" ca="1" si="8"/>
        <v>&gt;35&lt; 45</v>
      </c>
      <c r="AI40" s="12">
        <v>12880557</v>
      </c>
      <c r="AJ40" s="13" t="s">
        <v>79</v>
      </c>
      <c r="AK40" s="12" t="s">
        <v>353</v>
      </c>
      <c r="AL40" s="8">
        <v>43169</v>
      </c>
      <c r="AM40" s="7" t="s">
        <v>108</v>
      </c>
      <c r="AN40" s="7" t="s">
        <v>109</v>
      </c>
      <c r="AO40" s="7"/>
      <c r="AP40" s="7"/>
      <c r="AQ40" s="14">
        <v>3</v>
      </c>
      <c r="AR40" s="14">
        <v>2</v>
      </c>
      <c r="AS40" s="15">
        <f t="shared" si="9"/>
        <v>44482.5</v>
      </c>
      <c r="AT40" s="14" t="s">
        <v>163</v>
      </c>
      <c r="AU40" s="12">
        <v>3.2549999999999999</v>
      </c>
      <c r="AV40" s="17" t="s">
        <v>79</v>
      </c>
      <c r="AW40" s="18" t="s">
        <v>354</v>
      </c>
      <c r="AX40" s="19" t="s">
        <v>355</v>
      </c>
      <c r="AY40" s="17">
        <v>67</v>
      </c>
      <c r="AZ40" s="14" t="s">
        <v>83</v>
      </c>
      <c r="BA40" s="20" t="str">
        <f t="shared" si="10"/>
        <v>08047020024001783067</v>
      </c>
      <c r="BB40" s="31">
        <f t="shared" si="11"/>
        <v>20</v>
      </c>
      <c r="BC40" s="36" t="s">
        <v>356</v>
      </c>
      <c r="BD40" s="14" t="s">
        <v>85</v>
      </c>
      <c r="BE40" s="14">
        <v>2082</v>
      </c>
      <c r="BF40" s="8" t="s">
        <v>116</v>
      </c>
      <c r="BG40" s="24">
        <v>58277542</v>
      </c>
      <c r="BH40" s="24"/>
      <c r="BI40" s="32"/>
      <c r="BJ40" s="14" t="s">
        <v>250</v>
      </c>
      <c r="BK40" s="14" t="str">
        <f t="shared" si="35"/>
        <v>A-CP</v>
      </c>
      <c r="BL40" s="14"/>
      <c r="BM40" s="25"/>
      <c r="BN40" s="26" t="str">
        <f t="shared" si="13"/>
        <v>08047020024001783067</v>
      </c>
      <c r="BO40" s="27" t="str">
        <f t="shared" si="14"/>
        <v>SAYARI ZEINEB</v>
      </c>
      <c r="BP40" s="26">
        <f t="shared" si="15"/>
        <v>39</v>
      </c>
      <c r="BQ40" s="28"/>
    </row>
    <row r="41" spans="1:69" x14ac:dyDescent="0.25">
      <c r="A41" t="str">
        <f>VLOOKUP(B41,[2]RH!$B:$BV,72,0)</f>
        <v>Non-Actif</v>
      </c>
      <c r="B41" s="6">
        <v>40</v>
      </c>
      <c r="C41" s="7" t="s">
        <v>168</v>
      </c>
      <c r="D41" s="7" t="s">
        <v>357</v>
      </c>
      <c r="E41" s="7" t="s">
        <v>67</v>
      </c>
      <c r="F41" s="7" t="s">
        <v>118</v>
      </c>
      <c r="G41" s="7" t="s">
        <v>220</v>
      </c>
      <c r="H41" s="7" t="s">
        <v>351</v>
      </c>
      <c r="I41" s="7"/>
      <c r="J41" s="7"/>
      <c r="K41" s="7" t="s">
        <v>146</v>
      </c>
      <c r="L41" s="7" t="s">
        <v>90</v>
      </c>
      <c r="M41" s="7" t="s">
        <v>191</v>
      </c>
      <c r="N41" s="8">
        <v>43749</v>
      </c>
      <c r="O41" s="7" t="e">
        <f t="shared" ca="1" si="48"/>
        <v>#REF!</v>
      </c>
      <c r="P41" s="7">
        <f t="shared" ca="1" si="0"/>
        <v>-1771</v>
      </c>
      <c r="Q41" s="8">
        <v>43952</v>
      </c>
      <c r="R41" s="7" t="s">
        <v>358</v>
      </c>
      <c r="S41" s="7"/>
      <c r="T41" s="7" t="s">
        <v>156</v>
      </c>
      <c r="U41" s="7" t="str">
        <f t="shared" si="1"/>
        <v>Contractuel</v>
      </c>
      <c r="V41" s="8">
        <v>43922</v>
      </c>
      <c r="W41" s="8">
        <v>43951</v>
      </c>
      <c r="Z41" s="8">
        <v>43749</v>
      </c>
      <c r="AA41" s="7">
        <f t="shared" si="2"/>
        <v>10</v>
      </c>
      <c r="AB41" s="7">
        <f t="shared" si="3"/>
        <v>2019</v>
      </c>
      <c r="AC41" s="7">
        <f t="shared" si="4"/>
        <v>2023</v>
      </c>
      <c r="AD41" s="10" t="e">
        <f t="shared" ref="AD41:AD104" ca="1" si="56">IF(#REF!="Non",(DAYS360(N41,Q41)/360),(DAYS360(N41,TODAY())/360))</f>
        <v>#REF!</v>
      </c>
      <c r="AE41" s="10" t="e">
        <f t="shared" ca="1" si="6"/>
        <v>#REF!</v>
      </c>
      <c r="AF41" s="8">
        <v>28891</v>
      </c>
      <c r="AG41" s="11">
        <f t="shared" ca="1" si="7"/>
        <v>46.112328767123287</v>
      </c>
      <c r="AH41" s="10" t="str">
        <f t="shared" ca="1" si="8"/>
        <v>&gt;45&lt; 55</v>
      </c>
      <c r="AI41" s="12">
        <v>12530173</v>
      </c>
      <c r="AJ41" s="13" t="s">
        <v>82</v>
      </c>
      <c r="AK41" s="12" t="s">
        <v>359</v>
      </c>
      <c r="AL41" s="8">
        <v>43132</v>
      </c>
      <c r="AM41" s="7" t="s">
        <v>108</v>
      </c>
      <c r="AN41" s="7" t="s">
        <v>76</v>
      </c>
      <c r="AO41" s="7">
        <v>1</v>
      </c>
      <c r="AP41" s="7"/>
      <c r="AQ41" s="14">
        <v>3</v>
      </c>
      <c r="AR41" s="14">
        <v>1</v>
      </c>
      <c r="AS41" s="15">
        <f t="shared" si="9"/>
        <v>44114.25</v>
      </c>
      <c r="AT41" s="14" t="s">
        <v>163</v>
      </c>
      <c r="AU41" s="12">
        <v>3.2549999999999999</v>
      </c>
      <c r="AV41" s="17">
        <v>17</v>
      </c>
      <c r="AW41" s="18" t="s">
        <v>201</v>
      </c>
      <c r="AX41" s="19" t="s">
        <v>360</v>
      </c>
      <c r="AY41" s="17" t="s">
        <v>92</v>
      </c>
      <c r="AZ41" s="14" t="s">
        <v>203</v>
      </c>
      <c r="BA41" s="20" t="str">
        <f t="shared" si="10"/>
        <v>17001000000013350104</v>
      </c>
      <c r="BB41" s="31">
        <f t="shared" si="11"/>
        <v>20</v>
      </c>
      <c r="BC41" s="14" t="s">
        <v>361</v>
      </c>
      <c r="BD41" s="14" t="s">
        <v>115</v>
      </c>
      <c r="BE41" s="14"/>
      <c r="BF41" s="8"/>
      <c r="BG41" s="32">
        <v>26153361</v>
      </c>
      <c r="BH41" s="32"/>
      <c r="BI41" s="32"/>
      <c r="BJ41" s="14" t="s">
        <v>362</v>
      </c>
      <c r="BK41" s="14" t="str">
        <f t="shared" si="35"/>
        <v>-CP</v>
      </c>
      <c r="BL41" s="14"/>
      <c r="BM41" s="25"/>
      <c r="BN41" s="26" t="str">
        <f t="shared" si="13"/>
        <v>17001000000013350104</v>
      </c>
      <c r="BO41" s="27" t="str">
        <f t="shared" si="14"/>
        <v>SHILI SANA</v>
      </c>
      <c r="BP41" s="26">
        <f t="shared" si="15"/>
        <v>40</v>
      </c>
      <c r="BQ41" s="28"/>
    </row>
    <row r="42" spans="1:69" x14ac:dyDescent="0.25">
      <c r="A42" t="str">
        <f>VLOOKUP(B42,[2]RH!$B:$BV,72,0)</f>
        <v>Non-Actif</v>
      </c>
      <c r="B42" s="6">
        <v>41</v>
      </c>
      <c r="C42" s="7" t="s">
        <v>100</v>
      </c>
      <c r="D42" s="7" t="s">
        <v>363</v>
      </c>
      <c r="E42" s="7" t="s">
        <v>67</v>
      </c>
      <c r="F42" s="7" t="s">
        <v>118</v>
      </c>
      <c r="G42" s="7" t="s">
        <v>220</v>
      </c>
      <c r="H42" s="7"/>
      <c r="I42" s="7"/>
      <c r="J42" s="7"/>
      <c r="K42" s="7" t="s">
        <v>146</v>
      </c>
      <c r="L42" s="7" t="s">
        <v>90</v>
      </c>
      <c r="M42" s="7" t="s">
        <v>212</v>
      </c>
      <c r="N42" s="8">
        <v>43749</v>
      </c>
      <c r="O42" s="7" t="e">
        <f t="shared" ca="1" si="48"/>
        <v>#REF!</v>
      </c>
      <c r="P42" s="7">
        <f t="shared" ca="1" si="0"/>
        <v>-1801</v>
      </c>
      <c r="Q42" s="8">
        <v>43859</v>
      </c>
      <c r="R42" s="7" t="s">
        <v>290</v>
      </c>
      <c r="S42" s="7"/>
      <c r="T42" s="7" t="s">
        <v>156</v>
      </c>
      <c r="U42" s="7" t="str">
        <f t="shared" si="1"/>
        <v>Contractuel</v>
      </c>
      <c r="V42" s="8">
        <v>43862</v>
      </c>
      <c r="W42" s="8">
        <v>43921</v>
      </c>
      <c r="Z42" s="8">
        <v>43749</v>
      </c>
      <c r="AA42" s="7">
        <f t="shared" si="2"/>
        <v>10</v>
      </c>
      <c r="AB42" s="7">
        <f t="shared" si="3"/>
        <v>2019</v>
      </c>
      <c r="AC42" s="7">
        <f t="shared" si="4"/>
        <v>2023</v>
      </c>
      <c r="AD42" s="10" t="e">
        <f t="shared" ref="AD42:AD105" ca="1" si="57">IF(#REF!="Non",(DAYS360(N42,Q42)/360),(DAYS360(N42,TODAY())/360))</f>
        <v>#REF!</v>
      </c>
      <c r="AE42" s="10" t="e">
        <f t="shared" ca="1" si="6"/>
        <v>#REF!</v>
      </c>
      <c r="AF42" s="8">
        <v>35391</v>
      </c>
      <c r="AG42" s="11">
        <f t="shared" ca="1" si="7"/>
        <v>28.304109589041097</v>
      </c>
      <c r="AH42" s="10" t="str">
        <f t="shared" ca="1" si="8"/>
        <v>&gt;25&lt; 35</v>
      </c>
      <c r="AI42" s="12">
        <v>16868916</v>
      </c>
      <c r="AJ42" s="13" t="s">
        <v>106</v>
      </c>
      <c r="AK42" s="12" t="s">
        <v>364</v>
      </c>
      <c r="AL42" s="8">
        <v>41334</v>
      </c>
      <c r="AM42" s="7" t="s">
        <v>108</v>
      </c>
      <c r="AN42" s="7" t="s">
        <v>109</v>
      </c>
      <c r="AO42" s="7"/>
      <c r="AP42" s="7"/>
      <c r="AQ42" s="14">
        <v>3</v>
      </c>
      <c r="AR42" s="14">
        <v>1</v>
      </c>
      <c r="AS42" s="15">
        <f t="shared" si="9"/>
        <v>44114.25</v>
      </c>
      <c r="AT42" s="14" t="s">
        <v>163</v>
      </c>
      <c r="AU42" s="12">
        <v>3.2549999999999999</v>
      </c>
      <c r="AV42" s="17" t="s">
        <v>79</v>
      </c>
      <c r="AW42" s="18">
        <v>14201</v>
      </c>
      <c r="AX42" s="19">
        <v>30440006395</v>
      </c>
      <c r="AY42" s="17">
        <v>58</v>
      </c>
      <c r="AZ42" s="14" t="s">
        <v>83</v>
      </c>
      <c r="BA42" s="20" t="str">
        <f t="shared" si="10"/>
        <v>08142013044000639558</v>
      </c>
      <c r="BB42" s="31">
        <f t="shared" si="11"/>
        <v>20</v>
      </c>
      <c r="BC42" s="14" t="s">
        <v>365</v>
      </c>
      <c r="BD42" s="14" t="s">
        <v>250</v>
      </c>
      <c r="BE42" s="14"/>
      <c r="BF42" s="8"/>
      <c r="BG42" s="32"/>
      <c r="BH42" s="32"/>
      <c r="BI42" s="32"/>
      <c r="BJ42" s="14"/>
      <c r="BK42" s="14" t="str">
        <f t="shared" si="35"/>
        <v>-</v>
      </c>
      <c r="BL42" s="14"/>
      <c r="BM42" s="25"/>
      <c r="BN42" s="26" t="str">
        <f t="shared" si="13"/>
        <v>08142013044000639558</v>
      </c>
      <c r="BO42" s="27" t="str">
        <f t="shared" si="14"/>
        <v>WAHABI GHOFRANE</v>
      </c>
      <c r="BP42" s="26">
        <f t="shared" si="15"/>
        <v>41</v>
      </c>
      <c r="BQ42" s="28"/>
    </row>
    <row r="43" spans="1:69" x14ac:dyDescent="0.25">
      <c r="A43" t="str">
        <f>VLOOKUP(B43,[2]RH!$B:$BV,72,0)</f>
        <v>Non-Actif</v>
      </c>
      <c r="B43" s="6">
        <v>42</v>
      </c>
      <c r="C43" s="7" t="s">
        <v>100</v>
      </c>
      <c r="D43" s="7" t="s">
        <v>366</v>
      </c>
      <c r="E43" s="7" t="s">
        <v>67</v>
      </c>
      <c r="F43" s="7" t="s">
        <v>118</v>
      </c>
      <c r="G43" s="7" t="s">
        <v>220</v>
      </c>
      <c r="H43" s="7">
        <v>560</v>
      </c>
      <c r="I43" s="7"/>
      <c r="J43" s="7" t="s">
        <v>190</v>
      </c>
      <c r="K43" s="7" t="s">
        <v>146</v>
      </c>
      <c r="L43" s="7" t="s">
        <v>90</v>
      </c>
      <c r="M43" s="7" t="s">
        <v>191</v>
      </c>
      <c r="N43" s="8">
        <v>43749</v>
      </c>
      <c r="O43" s="7" t="e">
        <f t="shared" ca="1" si="48"/>
        <v>#REF!</v>
      </c>
      <c r="P43" s="7">
        <f t="shared" ca="1" si="0"/>
        <v>-1161</v>
      </c>
      <c r="Q43" s="8">
        <v>44509</v>
      </c>
      <c r="R43" s="7" t="s">
        <v>367</v>
      </c>
      <c r="S43" s="7"/>
      <c r="T43" s="7" t="s">
        <v>156</v>
      </c>
      <c r="U43" s="7" t="str">
        <f t="shared" si="1"/>
        <v>Contractuel</v>
      </c>
      <c r="V43" s="8">
        <v>44501</v>
      </c>
      <c r="W43" s="8">
        <v>44561</v>
      </c>
      <c r="Z43" s="8">
        <v>43749</v>
      </c>
      <c r="AA43" s="7">
        <f t="shared" si="2"/>
        <v>10</v>
      </c>
      <c r="AB43" s="7">
        <f t="shared" si="3"/>
        <v>2019</v>
      </c>
      <c r="AC43" s="7">
        <f t="shared" si="4"/>
        <v>2023</v>
      </c>
      <c r="AD43" s="10" t="e">
        <f t="shared" ref="AD43:AD106" ca="1" si="58">IF(#REF!="Non",(DAYS360(N43,Q43)/360),(DAYS360(N43,TODAY())/360))</f>
        <v>#REF!</v>
      </c>
      <c r="AE43" s="10" t="e">
        <f t="shared" ca="1" si="6"/>
        <v>#REF!</v>
      </c>
      <c r="AF43" s="8">
        <v>35091</v>
      </c>
      <c r="AG43" s="11">
        <f t="shared" ca="1" si="7"/>
        <v>29.126027397260273</v>
      </c>
      <c r="AH43" s="10" t="str">
        <f t="shared" ca="1" si="8"/>
        <v>&gt;25&lt; 35</v>
      </c>
      <c r="AI43" s="12">
        <v>16867401</v>
      </c>
      <c r="AJ43" s="13" t="s">
        <v>170</v>
      </c>
      <c r="AK43" s="12" t="s">
        <v>368</v>
      </c>
      <c r="AL43" s="8">
        <v>41180</v>
      </c>
      <c r="AM43" s="7" t="s">
        <v>108</v>
      </c>
      <c r="AN43" s="7" t="s">
        <v>109</v>
      </c>
      <c r="AO43" s="7"/>
      <c r="AP43" s="7"/>
      <c r="AQ43" s="14">
        <v>3</v>
      </c>
      <c r="AR43" s="14">
        <v>2</v>
      </c>
      <c r="AS43" s="15">
        <f t="shared" si="9"/>
        <v>44479.5</v>
      </c>
      <c r="AT43" s="14" t="s">
        <v>163</v>
      </c>
      <c r="AU43" s="12">
        <v>3.2549999999999999</v>
      </c>
      <c r="AV43" s="17" t="s">
        <v>106</v>
      </c>
      <c r="AW43" s="18" t="s">
        <v>164</v>
      </c>
      <c r="AX43" s="19" t="s">
        <v>369</v>
      </c>
      <c r="AY43" s="17">
        <v>49</v>
      </c>
      <c r="AZ43" s="14" t="s">
        <v>230</v>
      </c>
      <c r="BA43" s="20" t="str">
        <f t="shared" si="10"/>
        <v>05042000110701177049</v>
      </c>
      <c r="BB43" s="31">
        <f t="shared" si="11"/>
        <v>20</v>
      </c>
      <c r="BC43" s="36" t="s">
        <v>370</v>
      </c>
      <c r="BD43" s="14" t="s">
        <v>341</v>
      </c>
      <c r="BE43" s="14"/>
      <c r="BF43" s="8"/>
      <c r="BG43" s="43">
        <v>22826355</v>
      </c>
      <c r="BH43" s="43"/>
      <c r="BI43" s="32"/>
      <c r="BJ43" s="14" t="s">
        <v>371</v>
      </c>
      <c r="BK43" s="14" t="str">
        <f t="shared" si="35"/>
        <v>A-560</v>
      </c>
      <c r="BL43" s="14"/>
      <c r="BM43" s="25"/>
      <c r="BN43" s="26" t="str">
        <f t="shared" si="13"/>
        <v>05042000110701177049</v>
      </c>
      <c r="BO43" s="27" t="str">
        <f t="shared" si="14"/>
        <v>CHEBBI ZEINEB</v>
      </c>
      <c r="BP43" s="26">
        <f t="shared" si="15"/>
        <v>42</v>
      </c>
      <c r="BQ43" s="28"/>
    </row>
    <row r="44" spans="1:69" x14ac:dyDescent="0.25">
      <c r="A44" t="str">
        <f>VLOOKUP(B44,[2]RH!$B:$BV,72,0)</f>
        <v>si</v>
      </c>
      <c r="B44" s="6">
        <v>43</v>
      </c>
      <c r="C44" s="7" t="s">
        <v>168</v>
      </c>
      <c r="D44" s="7" t="s">
        <v>372</v>
      </c>
      <c r="E44" s="7" t="s">
        <v>67</v>
      </c>
      <c r="F44" s="7" t="s">
        <v>118</v>
      </c>
      <c r="G44" s="7" t="s">
        <v>243</v>
      </c>
      <c r="H44" s="7" t="s">
        <v>244</v>
      </c>
      <c r="I44" s="7"/>
      <c r="J44" s="7"/>
      <c r="K44" s="7" t="s">
        <v>89</v>
      </c>
      <c r="L44" s="7" t="s">
        <v>90</v>
      </c>
      <c r="M44" s="7" t="s">
        <v>191</v>
      </c>
      <c r="N44" s="8">
        <v>43752</v>
      </c>
      <c r="O44" s="8">
        <v>45198</v>
      </c>
      <c r="P44" s="7" t="str">
        <f t="shared" ca="1" si="0"/>
        <v/>
      </c>
      <c r="Q44" s="8"/>
      <c r="R44" s="7"/>
      <c r="S44" s="8"/>
      <c r="T44" s="9" t="s">
        <v>72</v>
      </c>
      <c r="U44" s="7" t="str">
        <f t="shared" si="1"/>
        <v>Titulaire</v>
      </c>
      <c r="V44" s="8">
        <v>45167</v>
      </c>
      <c r="W44" s="8"/>
      <c r="Z44" s="8">
        <v>43752</v>
      </c>
      <c r="AA44" s="7">
        <f t="shared" si="2"/>
        <v>10</v>
      </c>
      <c r="AB44" s="7">
        <f t="shared" si="3"/>
        <v>2019</v>
      </c>
      <c r="AC44" s="7">
        <f t="shared" si="4"/>
        <v>2023</v>
      </c>
      <c r="AD44" s="10" t="e">
        <f t="shared" ref="AD44:AD107" ca="1" si="59">IF(#REF!="Non",(DAYS360(N44,Q44)/360),(DAYS360(N44,TODAY())/360))</f>
        <v>#REF!</v>
      </c>
      <c r="AE44" s="10" t="e">
        <f t="shared" ca="1" si="6"/>
        <v>#REF!</v>
      </c>
      <c r="AF44" s="8">
        <v>32787</v>
      </c>
      <c r="AG44" s="11">
        <f t="shared" ca="1" si="7"/>
        <v>35.438356164383563</v>
      </c>
      <c r="AH44" s="10" t="str">
        <f t="shared" ca="1" si="8"/>
        <v>&gt;35&lt; 45</v>
      </c>
      <c r="AI44" s="12">
        <v>16688336</v>
      </c>
      <c r="AJ44" s="13" t="s">
        <v>170</v>
      </c>
      <c r="AK44" s="12" t="s">
        <v>373</v>
      </c>
      <c r="AL44" s="8">
        <v>43420</v>
      </c>
      <c r="AM44" s="7" t="s">
        <v>108</v>
      </c>
      <c r="AN44" s="7" t="s">
        <v>76</v>
      </c>
      <c r="AO44" s="7"/>
      <c r="AP44" s="7"/>
      <c r="AQ44">
        <v>6</v>
      </c>
      <c r="AR44" s="14">
        <v>3</v>
      </c>
      <c r="AS44" s="15">
        <f t="shared" si="9"/>
        <v>44847.75</v>
      </c>
      <c r="AT44" s="14" t="s">
        <v>163</v>
      </c>
      <c r="AU44" s="16">
        <v>3.383</v>
      </c>
      <c r="AV44" s="17" t="s">
        <v>236</v>
      </c>
      <c r="AW44" s="18" t="s">
        <v>201</v>
      </c>
      <c r="AX44" s="19" t="s">
        <v>374</v>
      </c>
      <c r="AY44" s="17" t="s">
        <v>73</v>
      </c>
      <c r="AZ44" s="14" t="s">
        <v>203</v>
      </c>
      <c r="BA44" s="20" t="str">
        <f t="shared" si="10"/>
        <v>17001000000145483601</v>
      </c>
      <c r="BB44" s="31">
        <f t="shared" si="11"/>
        <v>20</v>
      </c>
      <c r="BC44" s="22" t="s">
        <v>375</v>
      </c>
      <c r="BD44" s="23" t="s">
        <v>85</v>
      </c>
      <c r="BE44" s="14">
        <v>1145</v>
      </c>
      <c r="BF44" s="8">
        <v>45230</v>
      </c>
      <c r="BG44" s="24">
        <v>93879678</v>
      </c>
      <c r="BH44" s="24">
        <v>97762930</v>
      </c>
      <c r="BI44" s="32"/>
      <c r="BJ44" s="14" t="s">
        <v>376</v>
      </c>
      <c r="BK44" s="14" t="str">
        <f t="shared" si="35"/>
        <v xml:space="preserve">-FORMATRICE </v>
      </c>
      <c r="BL44" s="14" t="s">
        <v>198</v>
      </c>
      <c r="BM44" s="25"/>
      <c r="BN44" s="26" t="str">
        <f t="shared" si="13"/>
        <v>17001000000145483601</v>
      </c>
      <c r="BO44" s="27" t="str">
        <f t="shared" si="14"/>
        <v>HAMMAMI SAOUSSEN</v>
      </c>
      <c r="BP44" s="26">
        <f t="shared" si="15"/>
        <v>43</v>
      </c>
      <c r="BQ44" s="28"/>
    </row>
    <row r="45" spans="1:69" x14ac:dyDescent="0.25">
      <c r="A45" t="str">
        <f>VLOOKUP(B45,[2]RH!$B:$BV,72,0)</f>
        <v>Non-Actif</v>
      </c>
      <c r="B45" s="6">
        <v>44</v>
      </c>
      <c r="C45" s="7" t="s">
        <v>100</v>
      </c>
      <c r="D45" s="7" t="s">
        <v>377</v>
      </c>
      <c r="E45" s="7" t="s">
        <v>67</v>
      </c>
      <c r="F45" s="7" t="s">
        <v>118</v>
      </c>
      <c r="G45" s="7" t="s">
        <v>220</v>
      </c>
      <c r="H45" s="7"/>
      <c r="I45" s="7"/>
      <c r="J45" s="7"/>
      <c r="K45" s="7" t="s">
        <v>146</v>
      </c>
      <c r="L45" s="7" t="s">
        <v>90</v>
      </c>
      <c r="M45" s="7" t="s">
        <v>212</v>
      </c>
      <c r="N45" s="8">
        <v>43752</v>
      </c>
      <c r="O45" s="7" t="e">
        <f ca="1">IF(AD45&gt;=4,IF(T45="CDD","OK",""),"")</f>
        <v>#REF!</v>
      </c>
      <c r="P45" s="7">
        <f t="shared" ca="1" si="0"/>
        <v>-1892</v>
      </c>
      <c r="Q45" s="8">
        <v>43813</v>
      </c>
      <c r="R45" s="7"/>
      <c r="S45" s="7"/>
      <c r="T45" s="7" t="s">
        <v>156</v>
      </c>
      <c r="U45" s="7" t="str">
        <f t="shared" si="1"/>
        <v>Contractuel</v>
      </c>
      <c r="V45" s="8">
        <v>43801</v>
      </c>
      <c r="W45" s="8">
        <v>43830</v>
      </c>
      <c r="Z45" s="8">
        <v>43752</v>
      </c>
      <c r="AA45" s="7">
        <f t="shared" si="2"/>
        <v>10</v>
      </c>
      <c r="AB45" s="7">
        <f t="shared" si="3"/>
        <v>2019</v>
      </c>
      <c r="AC45" s="7">
        <f t="shared" si="4"/>
        <v>2023</v>
      </c>
      <c r="AD45" s="10" t="e">
        <f t="shared" ref="AD45:AD108" ca="1" si="60">IF(#REF!="Non",(DAYS360(N45,Q45)/360),(DAYS360(N45,TODAY())/360))</f>
        <v>#REF!</v>
      </c>
      <c r="AE45" s="10" t="e">
        <f t="shared" ca="1" si="6"/>
        <v>#REF!</v>
      </c>
      <c r="AF45" s="8">
        <v>35491</v>
      </c>
      <c r="AG45" s="11">
        <f t="shared" ca="1" si="7"/>
        <v>28.030136986301368</v>
      </c>
      <c r="AH45" s="10" t="str">
        <f t="shared" ca="1" si="8"/>
        <v>&gt;25&lt; 35</v>
      </c>
      <c r="AI45" s="12"/>
      <c r="AJ45" s="37"/>
      <c r="AK45" s="12" t="s">
        <v>378</v>
      </c>
      <c r="AL45" s="8">
        <v>41708</v>
      </c>
      <c r="AM45" s="7" t="s">
        <v>108</v>
      </c>
      <c r="AN45" s="7" t="s">
        <v>109</v>
      </c>
      <c r="AO45" s="7"/>
      <c r="AP45" s="7"/>
      <c r="AS45" s="15">
        <f t="shared" si="9"/>
        <v>43752</v>
      </c>
      <c r="AT45" s="14" t="s">
        <v>163</v>
      </c>
      <c r="AU45" s="12">
        <v>3.2549999999999999</v>
      </c>
      <c r="AV45" s="17" t="s">
        <v>79</v>
      </c>
      <c r="AW45" s="18">
        <v>90701</v>
      </c>
      <c r="AX45" s="19" t="s">
        <v>379</v>
      </c>
      <c r="AY45" s="17">
        <v>79</v>
      </c>
      <c r="AZ45" s="14" t="s">
        <v>83</v>
      </c>
      <c r="BA45" s="20" t="str">
        <f t="shared" si="10"/>
        <v>08907010014004070879</v>
      </c>
      <c r="BB45" s="31">
        <f t="shared" si="11"/>
        <v>20</v>
      </c>
      <c r="BC45" s="14"/>
      <c r="BD45" s="14"/>
      <c r="BE45" s="14"/>
      <c r="BF45" s="8"/>
      <c r="BG45" s="32"/>
      <c r="BH45" s="32"/>
      <c r="BI45" s="32"/>
      <c r="BJ45" s="14"/>
      <c r="BK45" s="14" t="str">
        <f t="shared" si="35"/>
        <v>-</v>
      </c>
      <c r="BL45" s="14"/>
      <c r="BM45" s="25"/>
      <c r="BN45" s="26" t="str">
        <f t="shared" si="13"/>
        <v>08907010014004070879</v>
      </c>
      <c r="BO45" s="27" t="str">
        <f t="shared" si="14"/>
        <v>ZAWANI SINDA</v>
      </c>
      <c r="BP45" s="26">
        <f t="shared" si="15"/>
        <v>44</v>
      </c>
      <c r="BQ45" s="28"/>
    </row>
    <row r="46" spans="1:69" x14ac:dyDescent="0.25">
      <c r="A46" t="str">
        <f>VLOOKUP(B46,[2]RH!$B:$BV,72,0)</f>
        <v>Non-Actif</v>
      </c>
      <c r="B46" s="6">
        <v>45</v>
      </c>
      <c r="C46" s="7" t="s">
        <v>168</v>
      </c>
      <c r="D46" s="7" t="s">
        <v>380</v>
      </c>
      <c r="E46" s="7" t="s">
        <v>67</v>
      </c>
      <c r="F46" s="7" t="s">
        <v>118</v>
      </c>
      <c r="G46" s="7" t="s">
        <v>220</v>
      </c>
      <c r="H46" s="7" t="s">
        <v>381</v>
      </c>
      <c r="I46" s="7"/>
      <c r="J46" s="7" t="s">
        <v>190</v>
      </c>
      <c r="K46" s="7" t="s">
        <v>146</v>
      </c>
      <c r="L46" s="7" t="s">
        <v>90</v>
      </c>
      <c r="M46" s="7" t="s">
        <v>191</v>
      </c>
      <c r="N46" s="8">
        <v>43752</v>
      </c>
      <c r="O46" s="7" t="e">
        <f ca="1">IF(AD46&gt;=4,IF(T46="CDD","OK",""),"")</f>
        <v>#REF!</v>
      </c>
      <c r="P46" s="7">
        <f t="shared" ca="1" si="0"/>
        <v>-1345</v>
      </c>
      <c r="Q46" s="8">
        <v>44340</v>
      </c>
      <c r="R46" s="7" t="s">
        <v>161</v>
      </c>
      <c r="S46" s="7"/>
      <c r="T46" s="7" t="s">
        <v>156</v>
      </c>
      <c r="U46" s="7" t="str">
        <f t="shared" si="1"/>
        <v>Contractuel</v>
      </c>
      <c r="V46" s="8">
        <v>44317</v>
      </c>
      <c r="W46" s="8">
        <v>44377</v>
      </c>
      <c r="Z46" s="8">
        <v>43752</v>
      </c>
      <c r="AA46" s="7">
        <f t="shared" si="2"/>
        <v>10</v>
      </c>
      <c r="AB46" s="7">
        <f t="shared" si="3"/>
        <v>2019</v>
      </c>
      <c r="AC46" s="7">
        <f t="shared" si="4"/>
        <v>2023</v>
      </c>
      <c r="AD46" s="10" t="e">
        <f t="shared" ref="AD46:AD109" ca="1" si="61">IF(#REF!="Non",(DAYS360(N46,Q46)/360),(DAYS360(N46,TODAY())/360))</f>
        <v>#REF!</v>
      </c>
      <c r="AE46" s="10" t="e">
        <f t="shared" ca="1" si="6"/>
        <v>#REF!</v>
      </c>
      <c r="AF46" s="8">
        <v>31570</v>
      </c>
      <c r="AG46" s="11">
        <f t="shared" ca="1" si="7"/>
        <v>38.772602739726025</v>
      </c>
      <c r="AH46" s="10" t="str">
        <f t="shared" ca="1" si="8"/>
        <v>&gt;35&lt; 45</v>
      </c>
      <c r="AI46" s="12">
        <v>16026207</v>
      </c>
      <c r="AJ46" s="13" t="s">
        <v>79</v>
      </c>
      <c r="AK46" s="12" t="s">
        <v>382</v>
      </c>
      <c r="AL46" s="8">
        <v>38271</v>
      </c>
      <c r="AM46" s="7" t="s">
        <v>108</v>
      </c>
      <c r="AN46" s="7" t="s">
        <v>76</v>
      </c>
      <c r="AO46" s="7">
        <v>2</v>
      </c>
      <c r="AP46" s="7"/>
      <c r="AQ46" s="14">
        <v>3</v>
      </c>
      <c r="AR46" s="14">
        <v>2</v>
      </c>
      <c r="AS46" s="15">
        <f t="shared" si="9"/>
        <v>44482.5</v>
      </c>
      <c r="AT46" s="14" t="s">
        <v>163</v>
      </c>
      <c r="AU46" s="12">
        <v>3.2549999999999999</v>
      </c>
      <c r="AV46" s="17">
        <v>17</v>
      </c>
      <c r="AW46" s="18" t="s">
        <v>201</v>
      </c>
      <c r="AX46" s="19" t="s">
        <v>383</v>
      </c>
      <c r="AY46" s="17" t="s">
        <v>106</v>
      </c>
      <c r="AZ46" s="14" t="s">
        <v>203</v>
      </c>
      <c r="BA46" s="20" t="str">
        <f t="shared" si="10"/>
        <v>17001000000262711205</v>
      </c>
      <c r="BB46" s="31">
        <f t="shared" si="11"/>
        <v>20</v>
      </c>
      <c r="BC46" s="14" t="s">
        <v>384</v>
      </c>
      <c r="BD46" s="14" t="s">
        <v>115</v>
      </c>
      <c r="BE46" s="14"/>
      <c r="BF46" s="8" t="s">
        <v>116</v>
      </c>
      <c r="BG46" s="24">
        <v>20764154</v>
      </c>
      <c r="BH46" s="24">
        <v>20764156</v>
      </c>
      <c r="BI46" s="32"/>
      <c r="BJ46" s="14" t="s">
        <v>385</v>
      </c>
      <c r="BK46" s="14" t="str">
        <f t="shared" si="35"/>
        <v>A-CA</v>
      </c>
      <c r="BL46" s="14"/>
      <c r="BM46" s="25"/>
      <c r="BN46" s="26" t="str">
        <f t="shared" si="13"/>
        <v>17001000000262711205</v>
      </c>
      <c r="BO46" s="27" t="str">
        <f t="shared" si="14"/>
        <v>KLAAI HAYET</v>
      </c>
      <c r="BP46" s="26">
        <f t="shared" si="15"/>
        <v>45</v>
      </c>
      <c r="BQ46" s="28"/>
    </row>
    <row r="47" spans="1:69" x14ac:dyDescent="0.25">
      <c r="A47" t="str">
        <f>VLOOKUP(B47,[2]RH!$B:$BV,72,0)</f>
        <v>Non-Actif</v>
      </c>
      <c r="B47" s="6">
        <v>46</v>
      </c>
      <c r="C47" s="7" t="s">
        <v>65</v>
      </c>
      <c r="D47" s="7" t="s">
        <v>386</v>
      </c>
      <c r="E47" s="7" t="s">
        <v>67</v>
      </c>
      <c r="F47" s="7" t="s">
        <v>135</v>
      </c>
      <c r="G47" s="7" t="s">
        <v>387</v>
      </c>
      <c r="H47" s="7"/>
      <c r="I47" s="7"/>
      <c r="J47" s="7"/>
      <c r="K47" s="7" t="s">
        <v>70</v>
      </c>
      <c r="L47" s="7" t="s">
        <v>104</v>
      </c>
      <c r="M47" s="7" t="s">
        <v>387</v>
      </c>
      <c r="N47" s="8">
        <v>43739</v>
      </c>
      <c r="O47" s="7" t="e">
        <f ca="1">IF(AD47&gt;=4,IF(T47="CDD","OK",""),"")</f>
        <v>#REF!</v>
      </c>
      <c r="P47" s="7" t="str">
        <f t="shared" ca="1" si="0"/>
        <v/>
      </c>
      <c r="Q47" s="8">
        <v>44177</v>
      </c>
      <c r="R47" s="7" t="s">
        <v>290</v>
      </c>
      <c r="S47" s="7"/>
      <c r="T47" s="7" t="s">
        <v>72</v>
      </c>
      <c r="U47" s="7" t="str">
        <f t="shared" si="1"/>
        <v>Titulaire</v>
      </c>
      <c r="V47" s="8"/>
      <c r="W47" s="8"/>
      <c r="Z47" s="8">
        <v>43739</v>
      </c>
      <c r="AA47" s="7">
        <f t="shared" si="2"/>
        <v>10</v>
      </c>
      <c r="AB47" s="7">
        <f t="shared" si="3"/>
        <v>2019</v>
      </c>
      <c r="AC47" s="7">
        <f t="shared" si="4"/>
        <v>2023</v>
      </c>
      <c r="AD47" s="10" t="e">
        <f t="shared" ref="AD47:AD110" ca="1" si="62">IF(#REF!="Non",(DAYS360(N47,Q47)/360),(DAYS360(N47,TODAY())/360))</f>
        <v>#REF!</v>
      </c>
      <c r="AE47" s="10" t="e">
        <f t="shared" ca="1" si="6"/>
        <v>#REF!</v>
      </c>
      <c r="AF47" s="8">
        <v>33056</v>
      </c>
      <c r="AG47" s="11">
        <f t="shared" ca="1" si="7"/>
        <v>34.701369863013696</v>
      </c>
      <c r="AH47" s="10" t="str">
        <f t="shared" ca="1" si="8"/>
        <v>&gt;25&lt; 35</v>
      </c>
      <c r="AI47" s="12">
        <v>16641858</v>
      </c>
      <c r="AJ47" s="13" t="s">
        <v>120</v>
      </c>
      <c r="AK47" s="12" t="s">
        <v>388</v>
      </c>
      <c r="AL47" s="8">
        <v>42874</v>
      </c>
      <c r="AM47" s="7" t="s">
        <v>75</v>
      </c>
      <c r="AN47" s="7" t="s">
        <v>109</v>
      </c>
      <c r="AO47" s="7"/>
      <c r="AP47" s="7"/>
      <c r="AR47" s="44">
        <v>2</v>
      </c>
      <c r="AS47" s="15">
        <f t="shared" si="9"/>
        <v>44469.5</v>
      </c>
      <c r="AT47" s="14" t="s">
        <v>77</v>
      </c>
      <c r="AU47" s="12" t="s">
        <v>78</v>
      </c>
      <c r="AV47" s="17">
        <v>11</v>
      </c>
      <c r="AW47" s="18" t="s">
        <v>389</v>
      </c>
      <c r="AX47" s="19">
        <v>22431008788</v>
      </c>
      <c r="AY47" s="17">
        <v>85</v>
      </c>
      <c r="AZ47" s="14" t="s">
        <v>127</v>
      </c>
      <c r="BA47" s="20" t="str">
        <f t="shared" si="10"/>
        <v>11050002243100878885</v>
      </c>
      <c r="BB47" s="31">
        <f t="shared" si="11"/>
        <v>20</v>
      </c>
      <c r="BC47" s="14" t="s">
        <v>390</v>
      </c>
      <c r="BD47" s="14" t="s">
        <v>391</v>
      </c>
      <c r="BE47" s="14">
        <v>8030</v>
      </c>
      <c r="BF47" s="8"/>
      <c r="BG47" s="24">
        <v>98139383</v>
      </c>
      <c r="BH47" s="24"/>
      <c r="BI47" s="32"/>
      <c r="BJ47" s="14"/>
      <c r="BK47" s="14" t="str">
        <f t="shared" si="35"/>
        <v>CADRE</v>
      </c>
      <c r="BL47" s="14"/>
      <c r="BM47" s="25"/>
      <c r="BN47" s="26" t="str">
        <f t="shared" si="13"/>
        <v>11050002243100878885</v>
      </c>
      <c r="BO47" s="27" t="str">
        <f t="shared" si="14"/>
        <v>BEN TALEB  ABDELBAKI</v>
      </c>
      <c r="BP47" s="26">
        <f t="shared" si="15"/>
        <v>46</v>
      </c>
      <c r="BQ47" s="28"/>
    </row>
    <row r="48" spans="1:69" x14ac:dyDescent="0.25">
      <c r="A48" t="str">
        <f>VLOOKUP(B48,[2]RH!$B:$BV,72,0)</f>
        <v>Non-Actif</v>
      </c>
      <c r="B48" s="6">
        <v>47</v>
      </c>
      <c r="C48" s="7" t="s">
        <v>65</v>
      </c>
      <c r="D48" s="7" t="s">
        <v>392</v>
      </c>
      <c r="E48" s="7" t="s">
        <v>67</v>
      </c>
      <c r="F48" s="7" t="s">
        <v>102</v>
      </c>
      <c r="G48" s="7" t="s">
        <v>393</v>
      </c>
      <c r="H48" s="7"/>
      <c r="I48" s="7"/>
      <c r="J48" s="7"/>
      <c r="K48" s="7" t="s">
        <v>89</v>
      </c>
      <c r="L48" s="7" t="s">
        <v>90</v>
      </c>
      <c r="M48" s="7" t="s">
        <v>393</v>
      </c>
      <c r="N48" s="8">
        <v>43739</v>
      </c>
      <c r="O48" s="7" t="e">
        <f ca="1">IF(AD48&gt;=4,IF(T48="CDD","OK",""),"")</f>
        <v>#REF!</v>
      </c>
      <c r="P48" s="7">
        <f ca="1">IF(Y48="","",Y48-TODAY())</f>
        <v>-1604</v>
      </c>
      <c r="Q48" s="8">
        <v>44121</v>
      </c>
      <c r="R48" s="7" t="s">
        <v>161</v>
      </c>
      <c r="S48" s="7"/>
      <c r="T48" s="7" t="s">
        <v>394</v>
      </c>
      <c r="U48" s="7" t="str">
        <f t="shared" si="1"/>
        <v>Contractuel</v>
      </c>
      <c r="X48" s="8">
        <v>43753</v>
      </c>
      <c r="Y48" s="8">
        <v>44118</v>
      </c>
      <c r="Z48" s="8"/>
      <c r="AA48" s="7">
        <f t="shared" si="2"/>
        <v>10</v>
      </c>
      <c r="AB48" s="7">
        <f t="shared" si="3"/>
        <v>2019</v>
      </c>
      <c r="AC48" s="7">
        <f t="shared" si="4"/>
        <v>2023</v>
      </c>
      <c r="AD48" s="10" t="e">
        <f t="shared" ref="AD48:AD111" ca="1" si="63">IF(#REF!="Non",(DAYS360(N48,Q48)/360),(DAYS360(N48,TODAY())/360))</f>
        <v>#REF!</v>
      </c>
      <c r="AE48" s="10" t="e">
        <f t="shared" ca="1" si="6"/>
        <v>#REF!</v>
      </c>
      <c r="AF48" s="8">
        <v>34468</v>
      </c>
      <c r="AG48" s="11">
        <f t="shared" ca="1" si="7"/>
        <v>30.832876712328765</v>
      </c>
      <c r="AH48" s="10" t="str">
        <f t="shared" ca="1" si="8"/>
        <v>&gt;25&lt; 35</v>
      </c>
      <c r="AI48" s="12"/>
      <c r="AJ48" s="37"/>
      <c r="AK48" s="12">
        <v>11653470</v>
      </c>
      <c r="AL48" s="8">
        <v>42718</v>
      </c>
      <c r="AM48" s="7" t="s">
        <v>75</v>
      </c>
      <c r="AN48" s="7" t="s">
        <v>109</v>
      </c>
      <c r="AO48" s="7"/>
      <c r="AP48" s="7"/>
      <c r="AQ48" s="14">
        <v>3</v>
      </c>
      <c r="AR48" s="14">
        <v>1</v>
      </c>
      <c r="AS48" s="15">
        <f t="shared" si="9"/>
        <v>44104.25</v>
      </c>
      <c r="AT48" s="14" t="s">
        <v>163</v>
      </c>
      <c r="AU48" s="12">
        <v>1.923</v>
      </c>
      <c r="AV48" s="17">
        <v>17</v>
      </c>
      <c r="AW48" s="18" t="s">
        <v>201</v>
      </c>
      <c r="AX48" s="19" t="s">
        <v>395</v>
      </c>
      <c r="AY48" s="17">
        <v>93</v>
      </c>
      <c r="AZ48" s="14" t="s">
        <v>203</v>
      </c>
      <c r="BA48" s="20" t="str">
        <f t="shared" si="10"/>
        <v>17001000000286796693</v>
      </c>
      <c r="BB48" s="31">
        <f t="shared" si="11"/>
        <v>20</v>
      </c>
      <c r="BC48" s="14" t="s">
        <v>396</v>
      </c>
      <c r="BD48" s="14" t="s">
        <v>286</v>
      </c>
      <c r="BE48" s="14">
        <v>1095</v>
      </c>
      <c r="BF48" s="8" t="s">
        <v>116</v>
      </c>
      <c r="BG48" s="24">
        <v>50542964</v>
      </c>
      <c r="BH48" s="24"/>
      <c r="BI48" s="32"/>
      <c r="BJ48" s="14" t="s">
        <v>397</v>
      </c>
      <c r="BK48" s="14" t="str">
        <f t="shared" si="35"/>
        <v>-</v>
      </c>
      <c r="BL48" s="14"/>
      <c r="BM48" s="25"/>
      <c r="BN48" s="26" t="str">
        <f t="shared" si="13"/>
        <v>17001000000286796693</v>
      </c>
      <c r="BO48" s="27" t="str">
        <f t="shared" si="14"/>
        <v>BELGHITH  MONCEF</v>
      </c>
      <c r="BP48" s="26">
        <f t="shared" si="15"/>
        <v>47</v>
      </c>
      <c r="BQ48" s="28"/>
    </row>
    <row r="49" spans="1:69" x14ac:dyDescent="0.25">
      <c r="A49" t="str">
        <f>VLOOKUP(B49,[2]RH!$B:$BV,72,0)</f>
        <v>si</v>
      </c>
      <c r="B49" s="6">
        <v>48</v>
      </c>
      <c r="C49" s="7" t="s">
        <v>65</v>
      </c>
      <c r="D49" s="7" t="s">
        <v>398</v>
      </c>
      <c r="E49" s="7" t="s">
        <v>67</v>
      </c>
      <c r="F49" s="7" t="s">
        <v>132</v>
      </c>
      <c r="G49" s="7" t="s">
        <v>399</v>
      </c>
      <c r="H49" s="7"/>
      <c r="I49" s="7"/>
      <c r="J49" s="7"/>
      <c r="K49" s="7" t="s">
        <v>70</v>
      </c>
      <c r="L49" s="7" t="s">
        <v>400</v>
      </c>
      <c r="M49" s="7" t="s">
        <v>399</v>
      </c>
      <c r="N49" s="8">
        <v>43773</v>
      </c>
      <c r="O49" s="8"/>
      <c r="P49" s="7" t="str">
        <f t="shared" ref="P49:P84" ca="1" si="64">IF(W49="","",W49-TODAY())</f>
        <v/>
      </c>
      <c r="Q49" s="8"/>
      <c r="R49" s="7"/>
      <c r="S49" s="8"/>
      <c r="T49" s="9" t="s">
        <v>72</v>
      </c>
      <c r="U49" s="7" t="str">
        <f t="shared" si="1"/>
        <v>Titulaire</v>
      </c>
      <c r="V49" s="8"/>
      <c r="W49" s="8"/>
      <c r="Z49" s="8">
        <v>43773</v>
      </c>
      <c r="AA49" s="7">
        <f t="shared" si="2"/>
        <v>11</v>
      </c>
      <c r="AB49" s="7">
        <f t="shared" si="3"/>
        <v>2019</v>
      </c>
      <c r="AC49" s="7">
        <f t="shared" si="4"/>
        <v>2023</v>
      </c>
      <c r="AD49" s="10" t="e">
        <f t="shared" ref="AD49:AD112" ca="1" si="65">IF(#REF!="Non",(DAYS360(N49,Q49)/360),(DAYS360(N49,TODAY())/360))</f>
        <v>#REF!</v>
      </c>
      <c r="AE49" s="10" t="e">
        <f t="shared" ca="1" si="6"/>
        <v>#REF!</v>
      </c>
      <c r="AF49" s="8">
        <v>30441</v>
      </c>
      <c r="AG49" s="11">
        <f t="shared" ca="1" si="7"/>
        <v>41.865753424657534</v>
      </c>
      <c r="AH49" s="10" t="str">
        <f t="shared" ca="1" si="8"/>
        <v>&gt;35&lt; 45</v>
      </c>
      <c r="AI49" s="12">
        <v>16339793</v>
      </c>
      <c r="AJ49" s="13" t="s">
        <v>106</v>
      </c>
      <c r="AK49" s="12" t="s">
        <v>401</v>
      </c>
      <c r="AL49" s="8">
        <v>41813</v>
      </c>
      <c r="AM49" s="7" t="s">
        <v>75</v>
      </c>
      <c r="AN49" s="7" t="s">
        <v>76</v>
      </c>
      <c r="AO49" s="7">
        <v>2</v>
      </c>
      <c r="AP49" s="7"/>
      <c r="AQ49">
        <v>16</v>
      </c>
      <c r="AR49" s="14">
        <v>3</v>
      </c>
      <c r="AS49" s="15">
        <f t="shared" si="9"/>
        <v>44868.75</v>
      </c>
      <c r="AT49" s="14" t="s">
        <v>77</v>
      </c>
      <c r="AU49" s="16" t="s">
        <v>78</v>
      </c>
      <c r="AV49" s="17" t="s">
        <v>73</v>
      </c>
      <c r="AW49" s="18" t="s">
        <v>402</v>
      </c>
      <c r="AX49" s="19" t="s">
        <v>403</v>
      </c>
      <c r="AY49" s="17" t="s">
        <v>404</v>
      </c>
      <c r="AZ49" s="14" t="s">
        <v>98</v>
      </c>
      <c r="BA49" s="20" t="str">
        <f t="shared" si="10"/>
        <v>01013054111009741255</v>
      </c>
      <c r="BB49" s="31">
        <f t="shared" si="11"/>
        <v>20</v>
      </c>
      <c r="BC49" s="22" t="s">
        <v>405</v>
      </c>
      <c r="BD49" s="23" t="s">
        <v>406</v>
      </c>
      <c r="BE49" s="14"/>
      <c r="BF49" s="8"/>
      <c r="BG49" s="24">
        <v>98951452</v>
      </c>
      <c r="BH49" s="24"/>
      <c r="BI49" s="32">
        <v>98137116</v>
      </c>
      <c r="BJ49" s="14"/>
      <c r="BK49" s="14" t="str">
        <f t="shared" si="35"/>
        <v>CADRE</v>
      </c>
      <c r="BL49" s="14"/>
      <c r="BM49" s="25"/>
      <c r="BN49" s="26" t="str">
        <f t="shared" si="13"/>
        <v>01013054111009741255</v>
      </c>
      <c r="BO49" s="27" t="str">
        <f t="shared" si="14"/>
        <v>AMRI HAMDI</v>
      </c>
      <c r="BP49" s="26">
        <f t="shared" si="15"/>
        <v>48</v>
      </c>
      <c r="BQ49" s="28"/>
    </row>
    <row r="50" spans="1:69" x14ac:dyDescent="0.25">
      <c r="A50" t="str">
        <f>VLOOKUP(B50,[2]RH!$B:$BV,72,0)</f>
        <v>Non-Actif</v>
      </c>
      <c r="B50" s="6">
        <v>49</v>
      </c>
      <c r="C50" s="7" t="s">
        <v>100</v>
      </c>
      <c r="D50" s="7" t="s">
        <v>407</v>
      </c>
      <c r="E50" s="7" t="s">
        <v>67</v>
      </c>
      <c r="F50" s="7" t="s">
        <v>118</v>
      </c>
      <c r="G50" s="7" t="s">
        <v>408</v>
      </c>
      <c r="H50" s="7"/>
      <c r="I50" s="7"/>
      <c r="J50" s="7"/>
      <c r="K50" s="7" t="s">
        <v>146</v>
      </c>
      <c r="L50" s="7" t="s">
        <v>90</v>
      </c>
      <c r="M50" s="7" t="s">
        <v>212</v>
      </c>
      <c r="N50" s="8">
        <v>43777</v>
      </c>
      <c r="O50" s="7" t="e">
        <f ca="1">IF(AD50&gt;=4,IF(T50="CDD","OK",""),"")</f>
        <v>#REF!</v>
      </c>
      <c r="P50" s="7">
        <f t="shared" ca="1" si="64"/>
        <v>-1861</v>
      </c>
      <c r="Q50" s="8">
        <v>43836</v>
      </c>
      <c r="R50" s="7" t="s">
        <v>290</v>
      </c>
      <c r="S50" s="7"/>
      <c r="T50" s="7" t="s">
        <v>156</v>
      </c>
      <c r="U50" s="7" t="str">
        <f t="shared" si="1"/>
        <v>Contractuel</v>
      </c>
      <c r="V50" s="8">
        <v>43831</v>
      </c>
      <c r="W50" s="8">
        <v>43861</v>
      </c>
      <c r="Z50" s="8">
        <v>43777</v>
      </c>
      <c r="AA50" s="7">
        <f t="shared" si="2"/>
        <v>11</v>
      </c>
      <c r="AB50" s="7">
        <f t="shared" si="3"/>
        <v>2019</v>
      </c>
      <c r="AC50" s="7">
        <f t="shared" si="4"/>
        <v>2023</v>
      </c>
      <c r="AD50" s="10" t="e">
        <f t="shared" ref="AD50:AD113" ca="1" si="66">IF(#REF!="Non",(DAYS360(N50,Q50)/360),(DAYS360(N50,TODAY())/360))</f>
        <v>#REF!</v>
      </c>
      <c r="AE50" s="10" t="e">
        <f t="shared" ca="1" si="6"/>
        <v>#REF!</v>
      </c>
      <c r="AF50" s="8">
        <v>29914</v>
      </c>
      <c r="AG50" s="11">
        <f t="shared" ca="1" si="7"/>
        <v>43.30958904109589</v>
      </c>
      <c r="AH50" s="10" t="str">
        <f t="shared" ca="1" si="8"/>
        <v>&gt;35&lt; 45</v>
      </c>
      <c r="AI50" s="12">
        <v>12538132</v>
      </c>
      <c r="AJ50" s="13" t="s">
        <v>120</v>
      </c>
      <c r="AK50" s="12" t="s">
        <v>409</v>
      </c>
      <c r="AL50" s="8">
        <v>43612</v>
      </c>
      <c r="AM50" s="7" t="s">
        <v>108</v>
      </c>
      <c r="AN50" s="7" t="s">
        <v>109</v>
      </c>
      <c r="AO50" s="7"/>
      <c r="AP50" s="7"/>
      <c r="AQ50" s="14">
        <v>3</v>
      </c>
      <c r="AR50" s="14">
        <v>1</v>
      </c>
      <c r="AS50" s="15">
        <f t="shared" si="9"/>
        <v>44142.25</v>
      </c>
      <c r="AT50" s="14" t="s">
        <v>163</v>
      </c>
      <c r="AU50" s="12">
        <v>3.2549999999999999</v>
      </c>
      <c r="AV50" s="17">
        <v>14</v>
      </c>
      <c r="AW50" s="18" t="s">
        <v>410</v>
      </c>
      <c r="AX50" s="19">
        <v>51007106578</v>
      </c>
      <c r="AY50" s="17">
        <v>13</v>
      </c>
      <c r="AZ50" s="14" t="s">
        <v>185</v>
      </c>
      <c r="BA50" s="20" t="str">
        <f t="shared" si="10"/>
        <v>14005005100710657813</v>
      </c>
      <c r="BB50" s="31">
        <f t="shared" si="11"/>
        <v>20</v>
      </c>
      <c r="BC50" s="14" t="s">
        <v>411</v>
      </c>
      <c r="BD50" s="14" t="s">
        <v>115</v>
      </c>
      <c r="BE50" s="14"/>
      <c r="BF50" s="8"/>
      <c r="BG50" s="32"/>
      <c r="BH50" s="32"/>
      <c r="BI50" s="32"/>
      <c r="BJ50" s="14"/>
      <c r="BK50" s="14" t="str">
        <f t="shared" si="35"/>
        <v>-</v>
      </c>
      <c r="BL50" s="14"/>
      <c r="BM50" s="25"/>
      <c r="BN50" s="26" t="str">
        <f t="shared" si="13"/>
        <v>14005005100710657813</v>
      </c>
      <c r="BO50" s="27" t="str">
        <f t="shared" si="14"/>
        <v>ABDEOUI NAIMA</v>
      </c>
      <c r="BP50" s="26">
        <f t="shared" si="15"/>
        <v>49</v>
      </c>
      <c r="BQ50" s="28"/>
    </row>
    <row r="51" spans="1:69" x14ac:dyDescent="0.25">
      <c r="A51" t="str">
        <f>VLOOKUP(B51,[2]RH!$B:$BV,72,0)</f>
        <v>Non-Actif</v>
      </c>
      <c r="B51" s="6">
        <v>50</v>
      </c>
      <c r="C51" s="7" t="s">
        <v>100</v>
      </c>
      <c r="D51" s="7" t="s">
        <v>412</v>
      </c>
      <c r="E51" s="7" t="s">
        <v>67</v>
      </c>
      <c r="F51" s="7" t="s">
        <v>118</v>
      </c>
      <c r="G51" s="7" t="s">
        <v>220</v>
      </c>
      <c r="H51" s="7">
        <v>965</v>
      </c>
      <c r="I51" s="7"/>
      <c r="J51" s="7" t="s">
        <v>281</v>
      </c>
      <c r="K51" s="7" t="s">
        <v>146</v>
      </c>
      <c r="L51" s="7" t="s">
        <v>90</v>
      </c>
      <c r="M51" s="7" t="s">
        <v>191</v>
      </c>
      <c r="N51" s="8">
        <v>43775</v>
      </c>
      <c r="O51" s="7" t="e">
        <f ca="1">IF(AD51&gt;=4,IF(T51="CDD","OK",""),"")</f>
        <v>#REF!</v>
      </c>
      <c r="P51" s="7">
        <f t="shared" ca="1" si="64"/>
        <v>-1041</v>
      </c>
      <c r="Q51" s="8">
        <v>44657</v>
      </c>
      <c r="R51" s="7" t="s">
        <v>105</v>
      </c>
      <c r="S51" s="7"/>
      <c r="T51" s="7" t="s">
        <v>156</v>
      </c>
      <c r="U51" s="7" t="str">
        <f t="shared" si="1"/>
        <v>Contractuel</v>
      </c>
      <c r="V51" s="8">
        <v>44621</v>
      </c>
      <c r="W51" s="8">
        <v>44681</v>
      </c>
      <c r="Z51" s="8">
        <v>43775</v>
      </c>
      <c r="AA51" s="7">
        <f t="shared" si="2"/>
        <v>11</v>
      </c>
      <c r="AB51" s="7">
        <f t="shared" si="3"/>
        <v>2019</v>
      </c>
      <c r="AC51" s="7">
        <f t="shared" si="4"/>
        <v>2023</v>
      </c>
      <c r="AD51" s="10" t="e">
        <f t="shared" ref="AD51:AD114" ca="1" si="67">IF(#REF!="Non",(DAYS360(N51,Q51)/360),(DAYS360(N51,TODAY())/360))</f>
        <v>#REF!</v>
      </c>
      <c r="AE51" s="10" t="e">
        <f t="shared" ca="1" si="6"/>
        <v>#REF!</v>
      </c>
      <c r="AF51" s="8">
        <v>36535</v>
      </c>
      <c r="AG51" s="11">
        <f t="shared" ca="1" si="7"/>
        <v>25.169863013698631</v>
      </c>
      <c r="AH51" s="10" t="str">
        <f t="shared" ca="1" si="8"/>
        <v>&gt;25&lt; 35</v>
      </c>
      <c r="AI51" s="12">
        <v>17105239</v>
      </c>
      <c r="AJ51" s="13" t="s">
        <v>73</v>
      </c>
      <c r="AK51" s="12" t="s">
        <v>413</v>
      </c>
      <c r="AL51" s="8">
        <v>42524</v>
      </c>
      <c r="AM51" s="7" t="s">
        <v>108</v>
      </c>
      <c r="AN51" s="7" t="s">
        <v>109</v>
      </c>
      <c r="AO51" s="7"/>
      <c r="AP51" s="7"/>
      <c r="AQ51" s="14">
        <v>3</v>
      </c>
      <c r="AR51" s="14">
        <v>2</v>
      </c>
      <c r="AS51" s="15">
        <f t="shared" si="9"/>
        <v>44505.5</v>
      </c>
      <c r="AT51" s="14" t="s">
        <v>163</v>
      </c>
      <c r="AU51" s="12">
        <v>3.2549999999999999</v>
      </c>
      <c r="AV51" s="17" t="s">
        <v>79</v>
      </c>
      <c r="AW51" s="18" t="s">
        <v>354</v>
      </c>
      <c r="AX51" s="19" t="s">
        <v>414</v>
      </c>
      <c r="AY51" s="17" t="s">
        <v>150</v>
      </c>
      <c r="AZ51" s="14" t="s">
        <v>83</v>
      </c>
      <c r="BA51" s="20" t="str">
        <f t="shared" si="10"/>
        <v>08047020024001717107</v>
      </c>
      <c r="BB51" s="31">
        <f t="shared" si="11"/>
        <v>20</v>
      </c>
      <c r="BC51" s="36" t="s">
        <v>415</v>
      </c>
      <c r="BD51" s="14" t="s">
        <v>85</v>
      </c>
      <c r="BE51" s="14">
        <v>1145</v>
      </c>
      <c r="BF51" s="8" t="s">
        <v>116</v>
      </c>
      <c r="BG51" s="24">
        <v>58178785</v>
      </c>
      <c r="BH51" s="24"/>
      <c r="BI51" s="32"/>
      <c r="BJ51" s="14" t="s">
        <v>416</v>
      </c>
      <c r="BK51" s="14" t="str">
        <f t="shared" si="35"/>
        <v>B-965</v>
      </c>
      <c r="BL51" s="14"/>
      <c r="BM51" s="25"/>
      <c r="BN51" s="26" t="str">
        <f t="shared" si="13"/>
        <v>08047020024001717107</v>
      </c>
      <c r="BO51" s="27" t="str">
        <f t="shared" si="14"/>
        <v>CHHIBI KHAOULA</v>
      </c>
      <c r="BP51" s="26">
        <f t="shared" si="15"/>
        <v>50</v>
      </c>
      <c r="BQ51" s="28"/>
    </row>
    <row r="52" spans="1:69" x14ac:dyDescent="0.25">
      <c r="A52" t="str">
        <f>VLOOKUP(B52,[2]RH!$B:$BV,72,0)</f>
        <v>si</v>
      </c>
      <c r="B52" s="6">
        <v>51</v>
      </c>
      <c r="C52" s="7" t="s">
        <v>168</v>
      </c>
      <c r="D52" s="7" t="s">
        <v>417</v>
      </c>
      <c r="E52" s="7" t="s">
        <v>67</v>
      </c>
      <c r="F52" s="7" t="s">
        <v>118</v>
      </c>
      <c r="G52" s="7" t="s">
        <v>220</v>
      </c>
      <c r="H52" s="7" t="s">
        <v>234</v>
      </c>
      <c r="I52" s="7" t="s">
        <v>189</v>
      </c>
      <c r="J52" s="7" t="s">
        <v>190</v>
      </c>
      <c r="K52" s="7" t="s">
        <v>146</v>
      </c>
      <c r="L52" s="7" t="s">
        <v>90</v>
      </c>
      <c r="M52" s="7" t="s">
        <v>191</v>
      </c>
      <c r="N52" s="8">
        <v>43775</v>
      </c>
      <c r="O52" s="8">
        <v>45167</v>
      </c>
      <c r="P52" s="7" t="str">
        <f t="shared" ca="1" si="64"/>
        <v/>
      </c>
      <c r="Q52" s="8"/>
      <c r="R52" s="7"/>
      <c r="S52" s="8"/>
      <c r="T52" s="9" t="s">
        <v>72</v>
      </c>
      <c r="U52" s="7" t="str">
        <f t="shared" si="1"/>
        <v>Titulaire</v>
      </c>
      <c r="V52" s="8">
        <v>45167</v>
      </c>
      <c r="W52" s="8"/>
      <c r="Z52" s="8">
        <v>43775</v>
      </c>
      <c r="AA52" s="7">
        <f t="shared" si="2"/>
        <v>11</v>
      </c>
      <c r="AB52" s="7">
        <f t="shared" si="3"/>
        <v>2019</v>
      </c>
      <c r="AC52" s="7">
        <f t="shared" si="4"/>
        <v>2023</v>
      </c>
      <c r="AD52" s="10" t="e">
        <f t="shared" ref="AD52:AD115" ca="1" si="68">IF(#REF!="Non",(DAYS360(N52,Q52)/360),(DAYS360(N52,TODAY())/360))</f>
        <v>#REF!</v>
      </c>
      <c r="AE52" s="10" t="e">
        <f t="shared" ca="1" si="6"/>
        <v>#REF!</v>
      </c>
      <c r="AF52" s="8">
        <v>27039</v>
      </c>
      <c r="AG52" s="11">
        <f t="shared" ca="1" si="7"/>
        <v>51.186301369863017</v>
      </c>
      <c r="AH52" s="10" t="str">
        <f t="shared" ca="1" si="8"/>
        <v>&gt;45&lt; 55</v>
      </c>
      <c r="AI52" s="12">
        <v>12301307</v>
      </c>
      <c r="AJ52" s="13" t="s">
        <v>79</v>
      </c>
      <c r="AK52" s="12" t="s">
        <v>418</v>
      </c>
      <c r="AL52" s="8">
        <v>36615</v>
      </c>
      <c r="AM52" s="7" t="s">
        <v>108</v>
      </c>
      <c r="AN52" s="7" t="s">
        <v>76</v>
      </c>
      <c r="AO52" s="7">
        <v>3</v>
      </c>
      <c r="AP52" s="7"/>
      <c r="AQ52">
        <v>3</v>
      </c>
      <c r="AR52" s="14">
        <v>3</v>
      </c>
      <c r="AS52" s="15">
        <f t="shared" si="9"/>
        <v>44870.75</v>
      </c>
      <c r="AT52" s="14" t="s">
        <v>163</v>
      </c>
      <c r="AU52" s="16">
        <v>3.383</v>
      </c>
      <c r="AV52" s="17" t="s">
        <v>236</v>
      </c>
      <c r="AW52" s="18" t="s">
        <v>201</v>
      </c>
      <c r="AX52" s="19" t="s">
        <v>419</v>
      </c>
      <c r="AY52" s="17" t="s">
        <v>420</v>
      </c>
      <c r="AZ52" s="14" t="s">
        <v>203</v>
      </c>
      <c r="BA52" s="20" t="str">
        <f t="shared" si="10"/>
        <v>17001000000055002777</v>
      </c>
      <c r="BB52" s="31">
        <f t="shared" si="11"/>
        <v>20</v>
      </c>
      <c r="BC52" s="22" t="s">
        <v>421</v>
      </c>
      <c r="BD52" s="23" t="s">
        <v>115</v>
      </c>
      <c r="BE52" s="14"/>
      <c r="BF52" s="8"/>
      <c r="BG52" s="24">
        <v>92480110</v>
      </c>
      <c r="BH52" s="24">
        <v>23018432</v>
      </c>
      <c r="BI52" s="32"/>
      <c r="BJ52" s="14" t="s">
        <v>251</v>
      </c>
      <c r="BK52" s="14" t="str">
        <f t="shared" si="35"/>
        <v>A-JFU</v>
      </c>
      <c r="BL52" s="14" t="s">
        <v>288</v>
      </c>
      <c r="BM52" s="25"/>
      <c r="BN52" s="26" t="str">
        <f t="shared" si="13"/>
        <v>17001000000055002777</v>
      </c>
      <c r="BO52" s="27" t="str">
        <f t="shared" si="14"/>
        <v>GHANMI RAFIKA</v>
      </c>
      <c r="BP52" s="26">
        <f t="shared" si="15"/>
        <v>51</v>
      </c>
      <c r="BQ52" s="28"/>
    </row>
    <row r="53" spans="1:69" x14ac:dyDescent="0.25">
      <c r="A53" t="str">
        <f>VLOOKUP(B53,[2]RH!$B:$BV,72,0)</f>
        <v>Non-Actif</v>
      </c>
      <c r="B53" s="6">
        <v>52</v>
      </c>
      <c r="C53" s="7" t="s">
        <v>65</v>
      </c>
      <c r="D53" s="7" t="s">
        <v>422</v>
      </c>
      <c r="E53" s="7" t="s">
        <v>67</v>
      </c>
      <c r="F53" s="7" t="s">
        <v>118</v>
      </c>
      <c r="G53" s="7" t="s">
        <v>220</v>
      </c>
      <c r="H53" s="7"/>
      <c r="I53" s="7"/>
      <c r="J53" s="7"/>
      <c r="K53" s="7" t="s">
        <v>146</v>
      </c>
      <c r="L53" s="7" t="s">
        <v>90</v>
      </c>
      <c r="M53" s="7" t="s">
        <v>160</v>
      </c>
      <c r="N53" s="8">
        <v>43775</v>
      </c>
      <c r="O53" s="7" t="e">
        <f t="shared" ref="O53:O58" ca="1" si="69">IF(AD53&gt;=4,IF(T53="CDD","OK",""),"")</f>
        <v>#REF!</v>
      </c>
      <c r="P53" s="7">
        <f t="shared" ca="1" si="64"/>
        <v>-1892</v>
      </c>
      <c r="Q53" s="8">
        <v>43798</v>
      </c>
      <c r="R53" s="7"/>
      <c r="S53" s="7"/>
      <c r="T53" s="7" t="s">
        <v>156</v>
      </c>
      <c r="U53" s="7" t="str">
        <f t="shared" si="1"/>
        <v>Contractuel</v>
      </c>
      <c r="V53" s="8">
        <v>43800</v>
      </c>
      <c r="W53" s="8">
        <v>43830</v>
      </c>
      <c r="Z53" s="8">
        <v>43775</v>
      </c>
      <c r="AA53" s="7">
        <f t="shared" si="2"/>
        <v>11</v>
      </c>
      <c r="AB53" s="7">
        <f t="shared" si="3"/>
        <v>2019</v>
      </c>
      <c r="AC53" s="7">
        <f t="shared" si="4"/>
        <v>2023</v>
      </c>
      <c r="AD53" s="10" t="e">
        <f t="shared" ref="AD53:AD116" ca="1" si="70">IF(#REF!="Non",(DAYS360(N53,Q53)/360),(DAYS360(N53,TODAY())/360))</f>
        <v>#REF!</v>
      </c>
      <c r="AE53" s="10" t="e">
        <f t="shared" ca="1" si="6"/>
        <v>#REF!</v>
      </c>
      <c r="AF53" s="8">
        <v>34210</v>
      </c>
      <c r="AG53" s="11">
        <f t="shared" ca="1" si="7"/>
        <v>31.539726027397261</v>
      </c>
      <c r="AH53" s="10" t="str">
        <f t="shared" ca="1" si="8"/>
        <v>&gt;25&lt; 35</v>
      </c>
      <c r="AI53" s="12">
        <v>16951188</v>
      </c>
      <c r="AJ53" s="40" t="s">
        <v>213</v>
      </c>
      <c r="AK53" s="12" t="s">
        <v>423</v>
      </c>
      <c r="AL53" s="8">
        <v>41316</v>
      </c>
      <c r="AM53" s="7" t="s">
        <v>75</v>
      </c>
      <c r="AN53" s="7" t="s">
        <v>109</v>
      </c>
      <c r="AO53" s="7"/>
      <c r="AP53" s="7"/>
      <c r="AS53" s="15">
        <f t="shared" si="9"/>
        <v>43775</v>
      </c>
      <c r="AT53" s="14" t="s">
        <v>77</v>
      </c>
      <c r="AU53" s="12">
        <v>3.2549999999999999</v>
      </c>
      <c r="AV53" s="17" t="s">
        <v>79</v>
      </c>
      <c r="AW53" s="18">
        <v>10200</v>
      </c>
      <c r="AX53" s="19" t="s">
        <v>424</v>
      </c>
      <c r="AY53" s="17">
        <v>74</v>
      </c>
      <c r="AZ53" s="14" t="s">
        <v>83</v>
      </c>
      <c r="BA53" s="20" t="str">
        <f t="shared" si="10"/>
        <v>08102000732010427574</v>
      </c>
      <c r="BB53" s="31">
        <f t="shared" si="11"/>
        <v>20</v>
      </c>
      <c r="BC53" s="14" t="s">
        <v>425</v>
      </c>
      <c r="BD53" s="14" t="s">
        <v>426</v>
      </c>
      <c r="BE53" s="14"/>
      <c r="BF53" s="8"/>
      <c r="BG53" s="32"/>
      <c r="BH53" s="32"/>
      <c r="BI53" s="32"/>
      <c r="BJ53" s="14"/>
      <c r="BK53" s="14" t="str">
        <f t="shared" si="35"/>
        <v>-</v>
      </c>
      <c r="BL53" s="14"/>
      <c r="BM53" s="25"/>
      <c r="BN53" s="26" t="str">
        <f t="shared" si="13"/>
        <v>08102000732010427574</v>
      </c>
      <c r="BO53" s="27" t="str">
        <f t="shared" si="14"/>
        <v>KHALFAOUI AKRAM</v>
      </c>
      <c r="BP53" s="26">
        <f t="shared" si="15"/>
        <v>52</v>
      </c>
      <c r="BQ53" s="28"/>
    </row>
    <row r="54" spans="1:69" x14ac:dyDescent="0.25">
      <c r="A54" t="str">
        <f>VLOOKUP(B54,[2]RH!$B:$BV,72,0)</f>
        <v>Non-Actif</v>
      </c>
      <c r="B54" s="6">
        <v>53</v>
      </c>
      <c r="C54" s="7" t="s">
        <v>168</v>
      </c>
      <c r="D54" s="7" t="s">
        <v>427</v>
      </c>
      <c r="E54" s="7" t="s">
        <v>67</v>
      </c>
      <c r="F54" s="7" t="s">
        <v>118</v>
      </c>
      <c r="G54" s="7" t="s">
        <v>220</v>
      </c>
      <c r="H54" s="7" t="s">
        <v>324</v>
      </c>
      <c r="I54" s="7"/>
      <c r="J54" s="7"/>
      <c r="K54" s="7" t="s">
        <v>146</v>
      </c>
      <c r="L54" s="7" t="s">
        <v>90</v>
      </c>
      <c r="M54" s="7" t="s">
        <v>191</v>
      </c>
      <c r="N54" s="8">
        <v>43775</v>
      </c>
      <c r="O54" s="7" t="e">
        <f t="shared" ca="1" si="69"/>
        <v>#REF!</v>
      </c>
      <c r="P54" s="7">
        <f t="shared" ca="1" si="64"/>
        <v>-1740</v>
      </c>
      <c r="Q54" s="8">
        <v>44012</v>
      </c>
      <c r="R54" s="7" t="s">
        <v>358</v>
      </c>
      <c r="S54" s="7"/>
      <c r="T54" s="7" t="s">
        <v>156</v>
      </c>
      <c r="U54" s="7" t="str">
        <f t="shared" si="1"/>
        <v>Contractuel</v>
      </c>
      <c r="V54" s="8">
        <v>43952</v>
      </c>
      <c r="W54" s="8">
        <v>43982</v>
      </c>
      <c r="Z54" s="8">
        <v>43775</v>
      </c>
      <c r="AA54" s="7">
        <f t="shared" si="2"/>
        <v>11</v>
      </c>
      <c r="AB54" s="7">
        <f t="shared" si="3"/>
        <v>2019</v>
      </c>
      <c r="AC54" s="7">
        <f t="shared" si="4"/>
        <v>2023</v>
      </c>
      <c r="AD54" s="10" t="e">
        <f t="shared" ref="AD54:AD117" ca="1" si="71">IF(#REF!="Non",(DAYS360(N54,Q54)/360),(DAYS360(N54,TODAY())/360))</f>
        <v>#REF!</v>
      </c>
      <c r="AE54" s="10" t="e">
        <f t="shared" ca="1" si="6"/>
        <v>#REF!</v>
      </c>
      <c r="AF54" s="8">
        <v>31026</v>
      </c>
      <c r="AG54" s="11">
        <f t="shared" ca="1" si="7"/>
        <v>40.263013698630139</v>
      </c>
      <c r="AH54" s="10" t="str">
        <f t="shared" ca="1" si="8"/>
        <v>&gt;35&lt; 45</v>
      </c>
      <c r="AI54" s="12">
        <v>12882136</v>
      </c>
      <c r="AJ54" s="13" t="s">
        <v>92</v>
      </c>
      <c r="AK54" s="12" t="s">
        <v>428</v>
      </c>
      <c r="AL54" s="8">
        <v>42942</v>
      </c>
      <c r="AM54" s="7" t="s">
        <v>108</v>
      </c>
      <c r="AN54" s="7" t="s">
        <v>76</v>
      </c>
      <c r="AO54" s="7">
        <v>1</v>
      </c>
      <c r="AP54" s="7"/>
      <c r="AQ54" s="14">
        <v>3</v>
      </c>
      <c r="AR54" s="14">
        <v>1</v>
      </c>
      <c r="AS54" s="15">
        <f t="shared" si="9"/>
        <v>44140.25</v>
      </c>
      <c r="AT54" s="14" t="s">
        <v>163</v>
      </c>
      <c r="AU54" s="12">
        <v>3.2549999999999999</v>
      </c>
      <c r="AV54" s="17">
        <v>17</v>
      </c>
      <c r="AW54" s="18" t="s">
        <v>201</v>
      </c>
      <c r="AX54" s="19" t="s">
        <v>429</v>
      </c>
      <c r="AY54" s="17">
        <v>65</v>
      </c>
      <c r="AZ54" s="14" t="s">
        <v>203</v>
      </c>
      <c r="BA54" s="20" t="str">
        <f t="shared" si="10"/>
        <v>17001000000149616965</v>
      </c>
      <c r="BB54" s="31">
        <f t="shared" si="11"/>
        <v>20</v>
      </c>
      <c r="BC54" s="14" t="s">
        <v>430</v>
      </c>
      <c r="BD54" s="14" t="s">
        <v>431</v>
      </c>
      <c r="BE54" s="14">
        <v>1145</v>
      </c>
      <c r="BF54" s="8"/>
      <c r="BG54" s="32">
        <v>27422859</v>
      </c>
      <c r="BH54" s="32">
        <v>24234238</v>
      </c>
      <c r="BI54" s="32"/>
      <c r="BJ54" s="14" t="s">
        <v>416</v>
      </c>
      <c r="BK54" s="14" t="str">
        <f t="shared" si="35"/>
        <v>-SA</v>
      </c>
      <c r="BL54" s="14"/>
      <c r="BM54" s="25"/>
      <c r="BN54" s="26" t="str">
        <f t="shared" si="13"/>
        <v>17001000000149616965</v>
      </c>
      <c r="BO54" s="27" t="str">
        <f t="shared" si="14"/>
        <v>MANAI JAMILA</v>
      </c>
      <c r="BP54" s="26">
        <f t="shared" si="15"/>
        <v>53</v>
      </c>
      <c r="BQ54" s="28"/>
    </row>
    <row r="55" spans="1:69" x14ac:dyDescent="0.25">
      <c r="A55" t="str">
        <f>VLOOKUP(B55,[2]RH!$B:$BV,72,0)</f>
        <v>Non-Actif</v>
      </c>
      <c r="B55" s="6">
        <v>54</v>
      </c>
      <c r="C55" s="7" t="s">
        <v>100</v>
      </c>
      <c r="D55" s="7" t="s">
        <v>432</v>
      </c>
      <c r="E55" s="7" t="s">
        <v>67</v>
      </c>
      <c r="F55" s="7" t="s">
        <v>118</v>
      </c>
      <c r="G55" s="7" t="s">
        <v>220</v>
      </c>
      <c r="H55" s="7">
        <v>560</v>
      </c>
      <c r="I55" s="7"/>
      <c r="J55" s="7" t="s">
        <v>281</v>
      </c>
      <c r="K55" s="7" t="s">
        <v>146</v>
      </c>
      <c r="L55" s="7" t="s">
        <v>90</v>
      </c>
      <c r="M55" s="7" t="s">
        <v>191</v>
      </c>
      <c r="N55" s="8">
        <v>43777</v>
      </c>
      <c r="O55" s="7" t="e">
        <f t="shared" ca="1" si="69"/>
        <v>#REF!</v>
      </c>
      <c r="P55" s="7">
        <f t="shared" ca="1" si="64"/>
        <v>-796</v>
      </c>
      <c r="Q55" s="8">
        <v>44869</v>
      </c>
      <c r="R55" s="7" t="s">
        <v>91</v>
      </c>
      <c r="S55" s="7"/>
      <c r="T55" s="7" t="s">
        <v>156</v>
      </c>
      <c r="U55" s="7" t="str">
        <f t="shared" si="1"/>
        <v>Contractuel</v>
      </c>
      <c r="V55" s="8">
        <v>44866</v>
      </c>
      <c r="W55" s="8">
        <v>44926</v>
      </c>
      <c r="Z55" s="8">
        <v>43777</v>
      </c>
      <c r="AA55" s="7">
        <f t="shared" si="2"/>
        <v>11</v>
      </c>
      <c r="AB55" s="7">
        <f t="shared" si="3"/>
        <v>2019</v>
      </c>
      <c r="AC55" s="7">
        <f t="shared" si="4"/>
        <v>2023</v>
      </c>
      <c r="AD55" s="10" t="e">
        <f t="shared" ref="AD55:AD118" ca="1" si="72">IF(#REF!="Non",(DAYS360(N55,Q55)/360),(DAYS360(N55,TODAY())/360))</f>
        <v>#REF!</v>
      </c>
      <c r="AE55" s="10" t="e">
        <f t="shared" ca="1" si="6"/>
        <v>#REF!</v>
      </c>
      <c r="AF55" s="8">
        <v>35560</v>
      </c>
      <c r="AG55" s="11">
        <f t="shared" ca="1" si="7"/>
        <v>27.841095890410958</v>
      </c>
      <c r="AH55" s="10" t="str">
        <f t="shared" ca="1" si="8"/>
        <v>&gt;25&lt; 35</v>
      </c>
      <c r="AI55" s="12">
        <v>16796877</v>
      </c>
      <c r="AJ55" s="13" t="s">
        <v>106</v>
      </c>
      <c r="AK55" s="12">
        <v>13007485</v>
      </c>
      <c r="AL55" s="8">
        <v>43210</v>
      </c>
      <c r="AM55" s="7" t="s">
        <v>108</v>
      </c>
      <c r="AN55" s="7" t="s">
        <v>109</v>
      </c>
      <c r="AO55" s="7"/>
      <c r="AP55" s="7"/>
      <c r="AQ55" s="14">
        <v>3</v>
      </c>
      <c r="AR55" s="14">
        <v>3</v>
      </c>
      <c r="AS55" s="15">
        <f t="shared" si="9"/>
        <v>44872.75</v>
      </c>
      <c r="AT55" s="14" t="s">
        <v>163</v>
      </c>
      <c r="AU55" s="12">
        <v>3.383</v>
      </c>
      <c r="AV55" s="17" t="s">
        <v>433</v>
      </c>
      <c r="AW55" s="18" t="s">
        <v>434</v>
      </c>
      <c r="AX55" s="19" t="s">
        <v>435</v>
      </c>
      <c r="AY55" s="17" t="s">
        <v>436</v>
      </c>
      <c r="AZ55" s="14" t="s">
        <v>195</v>
      </c>
      <c r="BA55" s="20" t="str">
        <f t="shared" si="10"/>
        <v>12406000000233435218</v>
      </c>
      <c r="BB55" s="31">
        <f t="shared" si="11"/>
        <v>20</v>
      </c>
      <c r="BC55" s="36" t="s">
        <v>437</v>
      </c>
      <c r="BD55" s="14" t="s">
        <v>115</v>
      </c>
      <c r="BE55" s="14"/>
      <c r="BF55" s="8" t="s">
        <v>116</v>
      </c>
      <c r="BG55" s="32">
        <v>56126378</v>
      </c>
      <c r="BH55" s="32"/>
      <c r="BI55" s="32"/>
      <c r="BJ55" s="14" t="s">
        <v>438</v>
      </c>
      <c r="BK55" s="14" t="str">
        <f t="shared" si="35"/>
        <v>B-560</v>
      </c>
      <c r="BL55" s="14"/>
      <c r="BM55" s="25"/>
      <c r="BN55" s="26" t="str">
        <f t="shared" si="13"/>
        <v>12406000000233435218</v>
      </c>
      <c r="BO55" s="27" t="str">
        <f t="shared" si="14"/>
        <v>OURI RIHAB</v>
      </c>
      <c r="BP55" s="26">
        <f t="shared" si="15"/>
        <v>54</v>
      </c>
      <c r="BQ55" s="28"/>
    </row>
    <row r="56" spans="1:69" x14ac:dyDescent="0.25">
      <c r="A56" t="str">
        <f>VLOOKUP(B56,[2]RH!$B:$BV,72,0)</f>
        <v>si</v>
      </c>
      <c r="B56" s="6">
        <v>55</v>
      </c>
      <c r="C56" s="7" t="s">
        <v>168</v>
      </c>
      <c r="D56" s="7" t="s">
        <v>439</v>
      </c>
      <c r="E56" s="7" t="s">
        <v>67</v>
      </c>
      <c r="F56" s="7" t="s">
        <v>118</v>
      </c>
      <c r="G56" s="7" t="s">
        <v>243</v>
      </c>
      <c r="H56" s="7" t="s">
        <v>244</v>
      </c>
      <c r="I56" s="7"/>
      <c r="J56" s="7"/>
      <c r="K56" s="7" t="s">
        <v>89</v>
      </c>
      <c r="L56" s="7" t="s">
        <v>104</v>
      </c>
      <c r="M56" s="7" t="s">
        <v>243</v>
      </c>
      <c r="N56" s="8">
        <v>43777</v>
      </c>
      <c r="O56" s="7" t="e">
        <f t="shared" ca="1" si="69"/>
        <v>#REF!</v>
      </c>
      <c r="P56" s="7" t="str">
        <f t="shared" ca="1" si="64"/>
        <v/>
      </c>
      <c r="Q56" s="8"/>
      <c r="R56" s="7"/>
      <c r="S56" s="8"/>
      <c r="T56" s="9" t="s">
        <v>72</v>
      </c>
      <c r="U56" s="7" t="str">
        <f t="shared" si="1"/>
        <v>Titulaire</v>
      </c>
      <c r="V56" s="8"/>
      <c r="W56" s="8"/>
      <c r="Z56" s="8">
        <v>43777</v>
      </c>
      <c r="AA56" s="7">
        <f t="shared" si="2"/>
        <v>11</v>
      </c>
      <c r="AB56" s="7">
        <f t="shared" si="3"/>
        <v>2019</v>
      </c>
      <c r="AC56" s="7">
        <f t="shared" si="4"/>
        <v>2023</v>
      </c>
      <c r="AD56" s="10" t="e">
        <f t="shared" ref="AD56:AD119" ca="1" si="73">IF(#REF!="Non",(DAYS360(N56,Q56)/360),(DAYS360(N56,TODAY())/360))</f>
        <v>#REF!</v>
      </c>
      <c r="AE56" s="10" t="e">
        <f t="shared" ca="1" si="6"/>
        <v>#REF!</v>
      </c>
      <c r="AF56" s="8">
        <v>27124</v>
      </c>
      <c r="AG56" s="11">
        <f t="shared" ca="1" si="7"/>
        <v>50.953424657534249</v>
      </c>
      <c r="AH56" s="10" t="str">
        <f t="shared" ca="1" si="8"/>
        <v>&gt;45&lt; 55</v>
      </c>
      <c r="AI56" s="12">
        <v>11710420</v>
      </c>
      <c r="AJ56" s="13" t="s">
        <v>82</v>
      </c>
      <c r="AK56" s="12" t="s">
        <v>440</v>
      </c>
      <c r="AL56" s="8">
        <v>40838</v>
      </c>
      <c r="AM56" s="7" t="s">
        <v>108</v>
      </c>
      <c r="AN56" s="7" t="s">
        <v>76</v>
      </c>
      <c r="AO56" s="7">
        <v>3</v>
      </c>
      <c r="AP56" s="7"/>
      <c r="AQ56">
        <v>6</v>
      </c>
      <c r="AR56" s="14">
        <v>3</v>
      </c>
      <c r="AS56" s="15">
        <f t="shared" si="9"/>
        <v>44872.75</v>
      </c>
      <c r="AT56" s="14" t="s">
        <v>163</v>
      </c>
      <c r="AU56" s="16">
        <v>3.383</v>
      </c>
      <c r="AV56" s="17">
        <v>24</v>
      </c>
      <c r="AW56" s="18" t="s">
        <v>441</v>
      </c>
      <c r="AX56" s="19" t="s">
        <v>442</v>
      </c>
      <c r="AY56" s="17">
        <v>34</v>
      </c>
      <c r="AZ56" s="14" t="s">
        <v>443</v>
      </c>
      <c r="BA56" s="20" t="str">
        <f t="shared" si="10"/>
        <v>24011088771251110134</v>
      </c>
      <c r="BB56" s="31">
        <f t="shared" si="11"/>
        <v>20</v>
      </c>
      <c r="BC56" s="22" t="s">
        <v>444</v>
      </c>
      <c r="BD56" s="23" t="s">
        <v>426</v>
      </c>
      <c r="BE56" s="14"/>
      <c r="BF56" s="8">
        <v>45153</v>
      </c>
      <c r="BG56" s="24">
        <v>94942682</v>
      </c>
      <c r="BH56" s="24"/>
      <c r="BI56" s="32"/>
      <c r="BJ56" s="14" t="s">
        <v>445</v>
      </c>
      <c r="BK56" s="14" t="str">
        <f t="shared" si="35"/>
        <v xml:space="preserve">-FORMATRICE </v>
      </c>
      <c r="BL56" s="14"/>
      <c r="BM56" s="25"/>
      <c r="BN56" s="26" t="str">
        <f t="shared" si="13"/>
        <v>24011088771251110134</v>
      </c>
      <c r="BO56" s="27" t="str">
        <f t="shared" si="14"/>
        <v>BOUGHANMI NABILA</v>
      </c>
      <c r="BP56" s="26">
        <f t="shared" si="15"/>
        <v>55</v>
      </c>
      <c r="BQ56" s="28"/>
    </row>
    <row r="57" spans="1:69" x14ac:dyDescent="0.25">
      <c r="A57" t="str">
        <f>VLOOKUP(B57,[2]RH!$B:$BV,72,0)</f>
        <v>Non-Actif</v>
      </c>
      <c r="B57" s="6">
        <v>56</v>
      </c>
      <c r="C57" s="7" t="s">
        <v>130</v>
      </c>
      <c r="D57" s="7" t="s">
        <v>446</v>
      </c>
      <c r="E57" s="7" t="s">
        <v>67</v>
      </c>
      <c r="F57" s="7"/>
      <c r="G57" s="7" t="s">
        <v>220</v>
      </c>
      <c r="H57" s="7"/>
      <c r="I57" s="7"/>
      <c r="J57" s="7"/>
      <c r="K57" s="7" t="s">
        <v>146</v>
      </c>
      <c r="L57" s="7" t="s">
        <v>90</v>
      </c>
      <c r="M57" s="7"/>
      <c r="N57" s="8">
        <v>43777</v>
      </c>
      <c r="O57" s="7" t="e">
        <f t="shared" ca="1" si="69"/>
        <v>#REF!</v>
      </c>
      <c r="P57" s="7" t="str">
        <f t="shared" ca="1" si="64"/>
        <v/>
      </c>
      <c r="Q57" s="8">
        <v>43784</v>
      </c>
      <c r="R57" s="7"/>
      <c r="S57" s="7"/>
      <c r="T57" s="7"/>
      <c r="U57" s="7" t="str">
        <f t="shared" si="1"/>
        <v>Contractuel</v>
      </c>
      <c r="V57" s="8"/>
      <c r="W57" s="8"/>
      <c r="Z57" s="8"/>
      <c r="AA57" s="7">
        <f t="shared" si="2"/>
        <v>11</v>
      </c>
      <c r="AB57" s="7">
        <f t="shared" si="3"/>
        <v>2019</v>
      </c>
      <c r="AC57" s="7">
        <f t="shared" si="4"/>
        <v>2023</v>
      </c>
      <c r="AD57" s="10" t="e">
        <f t="shared" ref="AD57:AD120" ca="1" si="74">IF(#REF!="Non",(DAYS360(N57,Q57)/360),(DAYS360(N57,TODAY())/360))</f>
        <v>#REF!</v>
      </c>
      <c r="AE57" s="10" t="e">
        <f t="shared" ca="1" si="6"/>
        <v>#REF!</v>
      </c>
      <c r="AF57" s="8"/>
      <c r="AG57" s="11">
        <f t="shared" ca="1" si="7"/>
        <v>125.26575342465753</v>
      </c>
      <c r="AH57" s="10" t="str">
        <f t="shared" ca="1" si="8"/>
        <v>&gt; 55</v>
      </c>
      <c r="AI57" s="12"/>
      <c r="AJ57" s="37"/>
      <c r="AL57" s="8"/>
      <c r="AM57" s="7" t="s">
        <v>108</v>
      </c>
      <c r="AN57" s="7" t="s">
        <v>109</v>
      </c>
      <c r="AO57" s="7"/>
      <c r="AP57" s="7"/>
      <c r="AS57" s="15">
        <f t="shared" si="9"/>
        <v>43777</v>
      </c>
      <c r="AT57" s="14" t="s">
        <v>77</v>
      </c>
      <c r="AU57" s="12">
        <v>3.2549999999999999</v>
      </c>
      <c r="AV57" s="17"/>
      <c r="AW57" s="18"/>
      <c r="AX57" s="19" t="s">
        <v>133</v>
      </c>
      <c r="AY57" s="17"/>
      <c r="AZ57" s="14"/>
      <c r="BA57" s="20" t="str">
        <f t="shared" si="10"/>
        <v/>
      </c>
      <c r="BB57" s="31">
        <f t="shared" si="11"/>
        <v>0</v>
      </c>
      <c r="BC57" s="14"/>
      <c r="BD57" s="14"/>
      <c r="BE57" s="14"/>
      <c r="BF57" s="8"/>
      <c r="BG57" s="32"/>
      <c r="BH57" s="32"/>
      <c r="BI57" s="32"/>
      <c r="BJ57" s="14"/>
      <c r="BK57" s="14" t="str">
        <f t="shared" si="35"/>
        <v>-</v>
      </c>
      <c r="BL57" s="14"/>
      <c r="BM57" s="25"/>
      <c r="BN57" s="26" t="str">
        <f t="shared" si="13"/>
        <v/>
      </c>
      <c r="BO57" s="27" t="str">
        <f t="shared" si="14"/>
        <v>ABDELLI CHAIMA</v>
      </c>
      <c r="BP57" s="26">
        <f t="shared" si="15"/>
        <v>56</v>
      </c>
      <c r="BQ57" s="28"/>
    </row>
    <row r="58" spans="1:69" x14ac:dyDescent="0.25">
      <c r="A58" t="str">
        <f>VLOOKUP(B58,[2]RH!$B:$BV,72,0)</f>
        <v>Non-Actif</v>
      </c>
      <c r="B58" s="6">
        <v>57</v>
      </c>
      <c r="C58" s="7" t="s">
        <v>168</v>
      </c>
      <c r="D58" s="7" t="s">
        <v>447</v>
      </c>
      <c r="E58" s="7" t="s">
        <v>67</v>
      </c>
      <c r="F58" s="7" t="s">
        <v>118</v>
      </c>
      <c r="G58" s="7" t="s">
        <v>220</v>
      </c>
      <c r="H58" s="7"/>
      <c r="I58" s="7"/>
      <c r="J58" s="7"/>
      <c r="K58" s="7" t="s">
        <v>146</v>
      </c>
      <c r="L58" s="7" t="s">
        <v>90</v>
      </c>
      <c r="M58" s="7" t="s">
        <v>212</v>
      </c>
      <c r="N58" s="8">
        <v>43780</v>
      </c>
      <c r="O58" s="7" t="e">
        <f t="shared" ca="1" si="69"/>
        <v>#REF!</v>
      </c>
      <c r="P58" s="7">
        <f t="shared" ca="1" si="64"/>
        <v>-1892</v>
      </c>
      <c r="Q58" s="8">
        <v>43820</v>
      </c>
      <c r="R58" s="7"/>
      <c r="S58" s="7"/>
      <c r="T58" s="7" t="s">
        <v>156</v>
      </c>
      <c r="U58" s="7" t="str">
        <f t="shared" si="1"/>
        <v>Contractuel</v>
      </c>
      <c r="V58" s="8">
        <v>43780</v>
      </c>
      <c r="W58" s="8">
        <v>43830</v>
      </c>
      <c r="Z58" s="8">
        <v>43780</v>
      </c>
      <c r="AA58" s="7">
        <f t="shared" si="2"/>
        <v>11</v>
      </c>
      <c r="AB58" s="7">
        <f t="shared" si="3"/>
        <v>2019</v>
      </c>
      <c r="AC58" s="7">
        <f t="shared" si="4"/>
        <v>2023</v>
      </c>
      <c r="AD58" s="10" t="e">
        <f t="shared" ref="AD58:AD121" ca="1" si="75">IF(#REF!="Non",(DAYS360(N58,Q58)/360),(DAYS360(N58,TODAY())/360))</f>
        <v>#REF!</v>
      </c>
      <c r="AE58" s="10" t="e">
        <f t="shared" ca="1" si="6"/>
        <v>#REF!</v>
      </c>
      <c r="AF58" s="8">
        <v>28232</v>
      </c>
      <c r="AG58" s="11">
        <f t="shared" ca="1" si="7"/>
        <v>47.917808219178085</v>
      </c>
      <c r="AH58" s="10" t="str">
        <f t="shared" ca="1" si="8"/>
        <v>&gt;45&lt; 55</v>
      </c>
      <c r="AI58" s="12">
        <v>12380814</v>
      </c>
      <c r="AJ58" s="13" t="s">
        <v>79</v>
      </c>
      <c r="AK58" s="12" t="s">
        <v>448</v>
      </c>
      <c r="AL58" s="8">
        <v>39228</v>
      </c>
      <c r="AM58" s="7" t="s">
        <v>108</v>
      </c>
      <c r="AN58" s="7" t="s">
        <v>76</v>
      </c>
      <c r="AO58" s="7"/>
      <c r="AP58" s="7"/>
      <c r="AS58" s="15">
        <f t="shared" si="9"/>
        <v>43780</v>
      </c>
      <c r="AT58" s="14" t="s">
        <v>163</v>
      </c>
      <c r="AU58" s="12">
        <v>3.2549999999999999</v>
      </c>
      <c r="AV58" s="17" t="s">
        <v>150</v>
      </c>
      <c r="AW58" s="18" t="s">
        <v>339</v>
      </c>
      <c r="AX58" s="19">
        <v>38105530308</v>
      </c>
      <c r="AY58" s="17">
        <v>38</v>
      </c>
      <c r="AZ58" s="14" t="s">
        <v>174</v>
      </c>
      <c r="BA58" s="20" t="str">
        <f t="shared" si="10"/>
        <v>07080013810553030838</v>
      </c>
      <c r="BB58" s="31">
        <f t="shared" si="11"/>
        <v>20</v>
      </c>
      <c r="BC58" s="14" t="s">
        <v>449</v>
      </c>
      <c r="BD58" s="14" t="s">
        <v>115</v>
      </c>
      <c r="BE58" s="14"/>
      <c r="BF58" s="8"/>
      <c r="BG58" s="32"/>
      <c r="BH58" s="32"/>
      <c r="BI58" s="32"/>
      <c r="BJ58" s="14"/>
      <c r="BK58" s="14" t="str">
        <f t="shared" si="35"/>
        <v>-</v>
      </c>
      <c r="BL58" s="14"/>
      <c r="BM58" s="25"/>
      <c r="BN58" s="26" t="str">
        <f t="shared" si="13"/>
        <v>07080013810553030838</v>
      </c>
      <c r="BO58" s="27" t="str">
        <f t="shared" si="14"/>
        <v>HANACHI AMEL</v>
      </c>
      <c r="BP58" s="26">
        <f t="shared" si="15"/>
        <v>57</v>
      </c>
      <c r="BQ58" s="28"/>
    </row>
    <row r="59" spans="1:69" x14ac:dyDescent="0.25">
      <c r="A59" t="str">
        <f>VLOOKUP(B59,[2]RH!$B:$BV,72,0)</f>
        <v>si</v>
      </c>
      <c r="B59" s="6">
        <v>58</v>
      </c>
      <c r="C59" s="7" t="s">
        <v>168</v>
      </c>
      <c r="D59" s="7" t="s">
        <v>450</v>
      </c>
      <c r="E59" s="7" t="s">
        <v>67</v>
      </c>
      <c r="F59" s="7" t="s">
        <v>118</v>
      </c>
      <c r="G59" s="7" t="s">
        <v>220</v>
      </c>
      <c r="H59" s="7" t="s">
        <v>279</v>
      </c>
      <c r="I59" s="7" t="s">
        <v>280</v>
      </c>
      <c r="J59" s="7" t="s">
        <v>281</v>
      </c>
      <c r="K59" s="7" t="s">
        <v>146</v>
      </c>
      <c r="L59" s="7" t="s">
        <v>90</v>
      </c>
      <c r="M59" s="7" t="s">
        <v>191</v>
      </c>
      <c r="N59" s="8">
        <v>43780</v>
      </c>
      <c r="O59" s="8">
        <v>45229</v>
      </c>
      <c r="P59" s="7" t="str">
        <f t="shared" ca="1" si="64"/>
        <v/>
      </c>
      <c r="Q59" s="8"/>
      <c r="R59" s="7"/>
      <c r="S59" s="8"/>
      <c r="T59" s="9" t="s">
        <v>72</v>
      </c>
      <c r="U59" s="7" t="str">
        <f t="shared" si="1"/>
        <v>Titulaire</v>
      </c>
      <c r="V59" s="8">
        <v>45200</v>
      </c>
      <c r="W59" s="8"/>
      <c r="Z59" s="8">
        <v>43780</v>
      </c>
      <c r="AA59" s="7">
        <f t="shared" si="2"/>
        <v>11</v>
      </c>
      <c r="AB59" s="7">
        <f t="shared" si="3"/>
        <v>2019</v>
      </c>
      <c r="AC59" s="7">
        <f t="shared" si="4"/>
        <v>2023</v>
      </c>
      <c r="AD59" s="10" t="e">
        <f t="shared" ref="AD59:AD122" ca="1" si="76">IF(#REF!="Non",(DAYS360(N59,Q59)/360),(DAYS360(N59,TODAY())/360))</f>
        <v>#REF!</v>
      </c>
      <c r="AE59" s="10" t="e">
        <f t="shared" ca="1" si="6"/>
        <v>#REF!</v>
      </c>
      <c r="AF59" s="8">
        <v>27989</v>
      </c>
      <c r="AG59" s="11">
        <f t="shared" ca="1" si="7"/>
        <v>48.583561643835615</v>
      </c>
      <c r="AH59" s="10" t="str">
        <f t="shared" ca="1" si="8"/>
        <v>&gt;45&lt; 55</v>
      </c>
      <c r="AI59" s="12">
        <v>12361070</v>
      </c>
      <c r="AJ59" s="13" t="s">
        <v>150</v>
      </c>
      <c r="AK59" s="12" t="s">
        <v>451</v>
      </c>
      <c r="AL59" s="8">
        <v>41339</v>
      </c>
      <c r="AM59" s="7" t="s">
        <v>108</v>
      </c>
      <c r="AN59" s="7" t="s">
        <v>76</v>
      </c>
      <c r="AO59" s="7">
        <v>1</v>
      </c>
      <c r="AP59" s="7"/>
      <c r="AQ59">
        <v>3</v>
      </c>
      <c r="AR59" s="14">
        <v>3</v>
      </c>
      <c r="AS59" s="15">
        <f t="shared" si="9"/>
        <v>44875.75</v>
      </c>
      <c r="AT59" s="14" t="s">
        <v>163</v>
      </c>
      <c r="AU59" s="16">
        <v>3.383</v>
      </c>
      <c r="AV59" s="17" t="s">
        <v>236</v>
      </c>
      <c r="AW59" s="18" t="s">
        <v>201</v>
      </c>
      <c r="AX59" s="19" t="s">
        <v>452</v>
      </c>
      <c r="AY59" s="17" t="s">
        <v>436</v>
      </c>
      <c r="AZ59" s="14" t="s">
        <v>203</v>
      </c>
      <c r="BA59" s="20" t="str">
        <f t="shared" si="10"/>
        <v>17001000000288360818</v>
      </c>
      <c r="BB59" s="31">
        <f t="shared" si="11"/>
        <v>20</v>
      </c>
      <c r="BC59" s="22" t="s">
        <v>453</v>
      </c>
      <c r="BD59" s="23" t="s">
        <v>115</v>
      </c>
      <c r="BE59" s="14"/>
      <c r="BF59" s="8"/>
      <c r="BG59" s="24">
        <v>20095232</v>
      </c>
      <c r="BH59" s="24"/>
      <c r="BI59" s="32"/>
      <c r="BJ59" s="14" t="s">
        <v>454</v>
      </c>
      <c r="BK59" s="14" t="str">
        <f t="shared" si="35"/>
        <v>B-Skoda</v>
      </c>
      <c r="BL59" s="14" t="s">
        <v>300</v>
      </c>
      <c r="BM59" s="25"/>
      <c r="BN59" s="26" t="str">
        <f t="shared" si="13"/>
        <v>17001000000288360818</v>
      </c>
      <c r="BO59" s="27" t="str">
        <f t="shared" si="14"/>
        <v>SASSI LATIFA</v>
      </c>
      <c r="BP59" s="26">
        <f t="shared" si="15"/>
        <v>58</v>
      </c>
      <c r="BQ59" s="28"/>
    </row>
    <row r="60" spans="1:69" x14ac:dyDescent="0.25">
      <c r="A60" t="str">
        <f>VLOOKUP(B60,[2]RH!$B:$BV,72,0)</f>
        <v>si</v>
      </c>
      <c r="B60" s="6">
        <v>59</v>
      </c>
      <c r="C60" s="7" t="s">
        <v>168</v>
      </c>
      <c r="D60" s="7" t="s">
        <v>455</v>
      </c>
      <c r="E60" s="7" t="s">
        <v>67</v>
      </c>
      <c r="F60" s="7" t="s">
        <v>118</v>
      </c>
      <c r="G60" s="7" t="s">
        <v>220</v>
      </c>
      <c r="H60" s="39">
        <v>560</v>
      </c>
      <c r="I60" s="7" t="s">
        <v>189</v>
      </c>
      <c r="J60" s="7" t="s">
        <v>190</v>
      </c>
      <c r="K60" s="7" t="s">
        <v>146</v>
      </c>
      <c r="L60" s="7" t="s">
        <v>90</v>
      </c>
      <c r="M60" s="7" t="s">
        <v>191</v>
      </c>
      <c r="N60" s="8">
        <v>43780</v>
      </c>
      <c r="O60" s="8">
        <v>45167</v>
      </c>
      <c r="P60" s="7" t="str">
        <f t="shared" ca="1" si="64"/>
        <v/>
      </c>
      <c r="Q60" s="8"/>
      <c r="R60" s="7"/>
      <c r="S60" s="8"/>
      <c r="T60" s="9" t="s">
        <v>72</v>
      </c>
      <c r="U60" s="7" t="str">
        <f t="shared" si="1"/>
        <v>Titulaire</v>
      </c>
      <c r="V60" s="8">
        <v>45167</v>
      </c>
      <c r="W60" s="8"/>
      <c r="Z60" s="8">
        <v>43780</v>
      </c>
      <c r="AA60" s="7">
        <f t="shared" si="2"/>
        <v>11</v>
      </c>
      <c r="AB60" s="7">
        <f t="shared" si="3"/>
        <v>2019</v>
      </c>
      <c r="AC60" s="7">
        <f t="shared" si="4"/>
        <v>2023</v>
      </c>
      <c r="AD60" s="10" t="e">
        <f t="shared" ref="AD60:AD123" ca="1" si="77">IF(#REF!="Non",(DAYS360(N60,Q60)/360),(DAYS360(N60,TODAY())/360))</f>
        <v>#REF!</v>
      </c>
      <c r="AE60" s="10" t="e">
        <f t="shared" ca="1" si="6"/>
        <v>#REF!</v>
      </c>
      <c r="AF60" s="8">
        <v>28830</v>
      </c>
      <c r="AG60" s="11">
        <f t="shared" ca="1" si="7"/>
        <v>46.279452054794518</v>
      </c>
      <c r="AH60" s="10" t="str">
        <f t="shared" ca="1" si="8"/>
        <v>&gt;45&lt; 55</v>
      </c>
      <c r="AI60" s="12">
        <v>12301766</v>
      </c>
      <c r="AJ60" s="13" t="s">
        <v>192</v>
      </c>
      <c r="AK60" s="12" t="s">
        <v>456</v>
      </c>
      <c r="AL60" s="8">
        <v>37044</v>
      </c>
      <c r="AM60" s="7" t="s">
        <v>108</v>
      </c>
      <c r="AN60" s="7" t="s">
        <v>76</v>
      </c>
      <c r="AO60" s="7"/>
      <c r="AP60" s="7"/>
      <c r="AQ60">
        <v>3</v>
      </c>
      <c r="AR60" s="14">
        <v>3</v>
      </c>
      <c r="AS60" s="15">
        <f t="shared" si="9"/>
        <v>44875.75</v>
      </c>
      <c r="AT60" s="14" t="s">
        <v>163</v>
      </c>
      <c r="AU60" s="16">
        <v>3.383</v>
      </c>
      <c r="AV60" s="17" t="s">
        <v>236</v>
      </c>
      <c r="AW60" s="18" t="s">
        <v>457</v>
      </c>
      <c r="AX60" s="19" t="s">
        <v>458</v>
      </c>
      <c r="AY60" s="17" t="s">
        <v>459</v>
      </c>
      <c r="AZ60" s="14" t="s">
        <v>203</v>
      </c>
      <c r="BA60" s="20" t="str">
        <f t="shared" si="10"/>
        <v>17000000000053561984</v>
      </c>
      <c r="BB60" s="31">
        <f t="shared" si="11"/>
        <v>20</v>
      </c>
      <c r="BC60" s="22" t="s">
        <v>460</v>
      </c>
      <c r="BD60" s="23" t="s">
        <v>115</v>
      </c>
      <c r="BE60" s="14"/>
      <c r="BF60" s="8"/>
      <c r="BG60" s="24">
        <v>28890091</v>
      </c>
      <c r="BH60" s="24"/>
      <c r="BI60" s="32"/>
      <c r="BJ60" s="14" t="s">
        <v>445</v>
      </c>
      <c r="BK60" s="14" t="str">
        <f t="shared" si="35"/>
        <v>A-560</v>
      </c>
      <c r="BL60" s="14" t="s">
        <v>288</v>
      </c>
      <c r="BM60" s="25"/>
      <c r="BN60" s="26" t="str">
        <f t="shared" si="13"/>
        <v>17000000000053561984</v>
      </c>
      <c r="BO60" s="27" t="str">
        <f t="shared" si="14"/>
        <v>TLICHET HANENE</v>
      </c>
      <c r="BP60" s="26">
        <f t="shared" si="15"/>
        <v>59</v>
      </c>
      <c r="BQ60" s="28"/>
    </row>
    <row r="61" spans="1:69" x14ac:dyDescent="0.25">
      <c r="A61" t="str">
        <f>VLOOKUP(B61,[2]RH!$B:$BV,72,0)</f>
        <v>Non-Actif</v>
      </c>
      <c r="B61" s="6">
        <v>60</v>
      </c>
      <c r="C61" s="7" t="s">
        <v>168</v>
      </c>
      <c r="D61" s="7" t="s">
        <v>461</v>
      </c>
      <c r="E61" s="7" t="s">
        <v>67</v>
      </c>
      <c r="F61" s="7" t="s">
        <v>118</v>
      </c>
      <c r="G61" s="7" t="s">
        <v>220</v>
      </c>
      <c r="H61" s="7"/>
      <c r="I61" s="7"/>
      <c r="J61" s="7"/>
      <c r="K61" s="7" t="s">
        <v>146</v>
      </c>
      <c r="L61" s="7" t="s">
        <v>90</v>
      </c>
      <c r="M61" s="7" t="s">
        <v>212</v>
      </c>
      <c r="N61" s="8">
        <v>43780</v>
      </c>
      <c r="O61" s="7" t="e">
        <f ca="1">IF(AD61&gt;=4,IF(T61="CDD","OK",""),"")</f>
        <v>#REF!</v>
      </c>
      <c r="P61" s="7">
        <f t="shared" ca="1" si="64"/>
        <v>-1892</v>
      </c>
      <c r="Q61" s="8">
        <v>43799</v>
      </c>
      <c r="R61" s="7"/>
      <c r="S61" s="7"/>
      <c r="T61" s="7" t="s">
        <v>156</v>
      </c>
      <c r="U61" s="7" t="str">
        <f t="shared" si="1"/>
        <v>Contractuel</v>
      </c>
      <c r="V61" s="8">
        <v>43780</v>
      </c>
      <c r="W61" s="8">
        <v>43830</v>
      </c>
      <c r="Z61" s="8">
        <v>43780</v>
      </c>
      <c r="AA61" s="7">
        <f t="shared" si="2"/>
        <v>11</v>
      </c>
      <c r="AB61" s="7">
        <f t="shared" si="3"/>
        <v>2019</v>
      </c>
      <c r="AC61" s="7">
        <f t="shared" si="4"/>
        <v>2023</v>
      </c>
      <c r="AD61" s="10" t="e">
        <f t="shared" ref="AD61:AD124" ca="1" si="78">IF(#REF!="Non",(DAYS360(N61,Q61)/360),(DAYS360(N61,TODAY())/360))</f>
        <v>#REF!</v>
      </c>
      <c r="AE61" s="10" t="e">
        <f t="shared" ca="1" si="6"/>
        <v>#REF!</v>
      </c>
      <c r="AF61" s="8">
        <v>27558</v>
      </c>
      <c r="AG61" s="11">
        <f t="shared" ca="1" si="7"/>
        <v>49.764383561643832</v>
      </c>
      <c r="AH61" s="10" t="str">
        <f t="shared" ca="1" si="8"/>
        <v>&gt;45&lt; 55</v>
      </c>
      <c r="AI61" s="12">
        <v>11790475</v>
      </c>
      <c r="AJ61" s="13" t="s">
        <v>170</v>
      </c>
      <c r="AK61" s="12" t="s">
        <v>462</v>
      </c>
      <c r="AL61" s="8">
        <v>41172</v>
      </c>
      <c r="AM61" s="7" t="s">
        <v>108</v>
      </c>
      <c r="AN61" s="7" t="s">
        <v>76</v>
      </c>
      <c r="AO61" s="7"/>
      <c r="AP61" s="7"/>
      <c r="AS61" s="15">
        <f t="shared" si="9"/>
        <v>43780</v>
      </c>
      <c r="AT61" s="14" t="s">
        <v>77</v>
      </c>
      <c r="AU61" s="12">
        <v>3.2549999999999999</v>
      </c>
      <c r="AV61" s="17">
        <v>25</v>
      </c>
      <c r="AW61" s="18" t="s">
        <v>463</v>
      </c>
      <c r="AX61" s="19" t="s">
        <v>464</v>
      </c>
      <c r="AY61" s="17">
        <v>36</v>
      </c>
      <c r="AZ61" s="14" t="s">
        <v>276</v>
      </c>
      <c r="BA61" s="20" t="str">
        <f t="shared" si="10"/>
        <v>25047000000022810836</v>
      </c>
      <c r="BB61" s="31">
        <f t="shared" si="11"/>
        <v>20</v>
      </c>
      <c r="BC61" s="14" t="s">
        <v>465</v>
      </c>
      <c r="BD61" s="14" t="s">
        <v>115</v>
      </c>
      <c r="BE61" s="14"/>
      <c r="BF61" s="8"/>
      <c r="BG61" s="32"/>
      <c r="BH61" s="32"/>
      <c r="BI61" s="32"/>
      <c r="BJ61" s="14"/>
      <c r="BK61" s="14" t="str">
        <f t="shared" si="35"/>
        <v>-</v>
      </c>
      <c r="BL61" s="14"/>
      <c r="BM61" s="25"/>
      <c r="BN61" s="26" t="str">
        <f t="shared" si="13"/>
        <v>25047000000022810836</v>
      </c>
      <c r="BO61" s="27" t="str">
        <f t="shared" si="14"/>
        <v>KHDHIRI HENDA</v>
      </c>
      <c r="BP61" s="26">
        <f t="shared" si="15"/>
        <v>60</v>
      </c>
      <c r="BQ61" s="28"/>
    </row>
    <row r="62" spans="1:69" x14ac:dyDescent="0.25">
      <c r="A62" t="str">
        <f>VLOOKUP(B62,[2]RH!$B:$BV,72,0)</f>
        <v>Non-Actif</v>
      </c>
      <c r="B62" s="6">
        <v>61</v>
      </c>
      <c r="C62" s="7" t="s">
        <v>168</v>
      </c>
      <c r="D62" s="7" t="s">
        <v>466</v>
      </c>
      <c r="E62" s="7" t="s">
        <v>67</v>
      </c>
      <c r="F62" s="7" t="s">
        <v>118</v>
      </c>
      <c r="G62" s="7" t="s">
        <v>220</v>
      </c>
      <c r="H62" s="7" t="s">
        <v>381</v>
      </c>
      <c r="I62" s="7"/>
      <c r="J62" s="7"/>
      <c r="K62" s="7" t="s">
        <v>146</v>
      </c>
      <c r="L62" s="7" t="s">
        <v>90</v>
      </c>
      <c r="M62" s="7" t="s">
        <v>191</v>
      </c>
      <c r="N62" s="8">
        <v>43780</v>
      </c>
      <c r="O62" s="7" t="e">
        <f ca="1">IF(AD62&gt;=4,IF(T62="CDD","OK",""),"")</f>
        <v>#REF!</v>
      </c>
      <c r="P62" s="7">
        <f t="shared" ca="1" si="64"/>
        <v>-1557</v>
      </c>
      <c r="Q62" s="8">
        <v>44148</v>
      </c>
      <c r="R62" s="7" t="s">
        <v>290</v>
      </c>
      <c r="S62" s="7"/>
      <c r="T62" s="7" t="s">
        <v>156</v>
      </c>
      <c r="U62" s="7" t="str">
        <f t="shared" si="1"/>
        <v>Contractuel</v>
      </c>
      <c r="V62" s="8">
        <v>44105</v>
      </c>
      <c r="W62" s="8">
        <v>44165</v>
      </c>
      <c r="Z62" s="8">
        <v>43780</v>
      </c>
      <c r="AA62" s="7">
        <f t="shared" si="2"/>
        <v>11</v>
      </c>
      <c r="AB62" s="7">
        <f t="shared" si="3"/>
        <v>2019</v>
      </c>
      <c r="AC62" s="7">
        <f t="shared" si="4"/>
        <v>2023</v>
      </c>
      <c r="AD62" s="10" t="e">
        <f t="shared" ref="AD62:AD125" ca="1" si="79">IF(#REF!="Non",(DAYS360(N62,Q62)/360),(DAYS360(N62,TODAY())/360))</f>
        <v>#REF!</v>
      </c>
      <c r="AE62" s="10" t="e">
        <f t="shared" ca="1" si="6"/>
        <v>#REF!</v>
      </c>
      <c r="AF62" s="8">
        <v>26543</v>
      </c>
      <c r="AG62" s="11">
        <f t="shared" ca="1" si="7"/>
        <v>52.545205479452058</v>
      </c>
      <c r="AH62" s="10" t="str">
        <f t="shared" ca="1" si="8"/>
        <v>&gt;45&lt; 55</v>
      </c>
      <c r="AI62" s="12">
        <v>11377124</v>
      </c>
      <c r="AJ62" s="40" t="s">
        <v>213</v>
      </c>
      <c r="AK62" s="12" t="s">
        <v>467</v>
      </c>
      <c r="AL62" s="8">
        <v>42254</v>
      </c>
      <c r="AM62" s="7" t="s">
        <v>108</v>
      </c>
      <c r="AN62" s="7" t="s">
        <v>76</v>
      </c>
      <c r="AO62" s="7">
        <v>3</v>
      </c>
      <c r="AP62" s="7"/>
      <c r="AQ62" s="14">
        <v>3</v>
      </c>
      <c r="AR62" s="14">
        <v>1</v>
      </c>
      <c r="AS62" s="15">
        <f t="shared" si="9"/>
        <v>44145.25</v>
      </c>
      <c r="AT62" s="14" t="s">
        <v>163</v>
      </c>
      <c r="AU62" s="12">
        <v>3.2549999999999999</v>
      </c>
      <c r="AV62" s="17">
        <v>17</v>
      </c>
      <c r="AW62" s="18" t="s">
        <v>201</v>
      </c>
      <c r="AX62" s="19" t="s">
        <v>468</v>
      </c>
      <c r="AY62" s="17">
        <v>88</v>
      </c>
      <c r="AZ62" s="14" t="s">
        <v>203</v>
      </c>
      <c r="BA62" s="20" t="str">
        <f t="shared" si="10"/>
        <v>17001000000286460588</v>
      </c>
      <c r="BB62" s="31">
        <f t="shared" si="11"/>
        <v>20</v>
      </c>
      <c r="BC62" s="14" t="s">
        <v>469</v>
      </c>
      <c r="BD62" s="14" t="s">
        <v>115</v>
      </c>
      <c r="BE62" s="14"/>
      <c r="BF62" s="8" t="s">
        <v>116</v>
      </c>
      <c r="BG62" s="24">
        <v>23319231</v>
      </c>
      <c r="BH62" s="24">
        <v>97426081</v>
      </c>
      <c r="BI62" s="32"/>
      <c r="BJ62" s="14" t="s">
        <v>470</v>
      </c>
      <c r="BK62" s="14" t="str">
        <f t="shared" si="35"/>
        <v>-CA</v>
      </c>
      <c r="BL62" s="14"/>
      <c r="BM62" s="25"/>
      <c r="BN62" s="26" t="str">
        <f t="shared" si="13"/>
        <v>17001000000286460588</v>
      </c>
      <c r="BO62" s="27" t="str">
        <f t="shared" si="14"/>
        <v>MERDASSI ARBIA</v>
      </c>
      <c r="BP62" s="26">
        <f t="shared" si="15"/>
        <v>61</v>
      </c>
      <c r="BQ62" s="28"/>
    </row>
    <row r="63" spans="1:69" x14ac:dyDescent="0.25">
      <c r="A63" t="str">
        <f>VLOOKUP(B63,[2]RH!$B:$BV,72,0)</f>
        <v>si</v>
      </c>
      <c r="B63" s="6">
        <v>62</v>
      </c>
      <c r="C63" s="7" t="s">
        <v>100</v>
      </c>
      <c r="D63" s="7" t="s">
        <v>471</v>
      </c>
      <c r="E63" s="7" t="s">
        <v>67</v>
      </c>
      <c r="F63" s="7" t="s">
        <v>118</v>
      </c>
      <c r="G63" s="7" t="s">
        <v>220</v>
      </c>
      <c r="H63" s="39">
        <v>560</v>
      </c>
      <c r="I63" s="7" t="s">
        <v>189</v>
      </c>
      <c r="J63" s="7" t="s">
        <v>190</v>
      </c>
      <c r="K63" s="7" t="s">
        <v>146</v>
      </c>
      <c r="L63" s="7" t="s">
        <v>90</v>
      </c>
      <c r="M63" s="7" t="s">
        <v>191</v>
      </c>
      <c r="N63" s="8">
        <v>43780</v>
      </c>
      <c r="O63" s="8">
        <v>45167</v>
      </c>
      <c r="P63" s="7" t="str">
        <f t="shared" ca="1" si="64"/>
        <v/>
      </c>
      <c r="Q63" s="8"/>
      <c r="R63" s="7"/>
      <c r="S63" s="8"/>
      <c r="T63" s="9" t="s">
        <v>72</v>
      </c>
      <c r="U63" s="7" t="str">
        <f t="shared" si="1"/>
        <v>Titulaire</v>
      </c>
      <c r="V63" s="8">
        <v>45167</v>
      </c>
      <c r="W63" s="8"/>
      <c r="Z63" s="8">
        <v>43780</v>
      </c>
      <c r="AA63" s="7">
        <f t="shared" si="2"/>
        <v>11</v>
      </c>
      <c r="AB63" s="7">
        <f t="shared" si="3"/>
        <v>2019</v>
      </c>
      <c r="AC63" s="7">
        <f t="shared" si="4"/>
        <v>2023</v>
      </c>
      <c r="AD63" s="10" t="e">
        <f t="shared" ref="AD63:AD126" ca="1" si="80">IF(#REF!="Non",(DAYS360(N63,Q63)/360),(DAYS360(N63,TODAY())/360))</f>
        <v>#REF!</v>
      </c>
      <c r="AE63" s="10" t="e">
        <f t="shared" ca="1" si="6"/>
        <v>#REF!</v>
      </c>
      <c r="AF63" s="8">
        <v>32709</v>
      </c>
      <c r="AG63" s="11">
        <f t="shared" ca="1" si="7"/>
        <v>35.652054794520545</v>
      </c>
      <c r="AH63" s="10" t="str">
        <f t="shared" ca="1" si="8"/>
        <v>&gt;35&lt; 45</v>
      </c>
      <c r="AI63" s="12">
        <v>16443735</v>
      </c>
      <c r="AJ63" s="13" t="s">
        <v>120</v>
      </c>
      <c r="AK63" s="12" t="s">
        <v>472</v>
      </c>
      <c r="AL63" s="8">
        <v>40252</v>
      </c>
      <c r="AM63" s="7" t="s">
        <v>108</v>
      </c>
      <c r="AN63" s="7" t="s">
        <v>109</v>
      </c>
      <c r="AO63" s="7"/>
      <c r="AP63" s="7"/>
      <c r="AQ63">
        <v>3</v>
      </c>
      <c r="AR63" s="14">
        <v>3</v>
      </c>
      <c r="AS63" s="15">
        <f t="shared" si="9"/>
        <v>44875.75</v>
      </c>
      <c r="AT63" s="14" t="s">
        <v>163</v>
      </c>
      <c r="AU63" s="16">
        <v>3.383</v>
      </c>
      <c r="AV63" s="17" t="s">
        <v>236</v>
      </c>
      <c r="AW63" s="18" t="s">
        <v>201</v>
      </c>
      <c r="AX63" s="19" t="s">
        <v>473</v>
      </c>
      <c r="AY63" s="17" t="s">
        <v>474</v>
      </c>
      <c r="AZ63" s="14" t="s">
        <v>203</v>
      </c>
      <c r="BA63" s="20" t="str">
        <f t="shared" si="10"/>
        <v>17001000000288361594</v>
      </c>
      <c r="BB63" s="31">
        <f t="shared" si="11"/>
        <v>20</v>
      </c>
      <c r="BC63" s="22" t="s">
        <v>475</v>
      </c>
      <c r="BD63" s="23" t="s">
        <v>341</v>
      </c>
      <c r="BE63" s="14"/>
      <c r="BF63" s="8">
        <v>45117</v>
      </c>
      <c r="BG63" s="24">
        <v>54542402</v>
      </c>
      <c r="BH63" s="24"/>
      <c r="BI63" s="32"/>
      <c r="BJ63" s="14" t="s">
        <v>476</v>
      </c>
      <c r="BK63" s="14" t="str">
        <f t="shared" si="35"/>
        <v>A-560</v>
      </c>
      <c r="BL63" s="14" t="s">
        <v>300</v>
      </c>
      <c r="BM63" s="25"/>
      <c r="BN63" s="26" t="str">
        <f t="shared" si="13"/>
        <v>17001000000288361594</v>
      </c>
      <c r="BO63" s="27" t="str">
        <f t="shared" si="14"/>
        <v>AOUINI SANA</v>
      </c>
      <c r="BP63" s="26">
        <f t="shared" si="15"/>
        <v>62</v>
      </c>
      <c r="BQ63" s="28"/>
    </row>
    <row r="64" spans="1:69" x14ac:dyDescent="0.25">
      <c r="A64" t="str">
        <f>VLOOKUP(B64,[2]RH!$B:$BV,72,0)</f>
        <v>Non-Actif</v>
      </c>
      <c r="B64" s="6">
        <v>63</v>
      </c>
      <c r="C64" s="7" t="s">
        <v>65</v>
      </c>
      <c r="D64" s="7" t="s">
        <v>477</v>
      </c>
      <c r="E64" s="7" t="s">
        <v>67</v>
      </c>
      <c r="F64" s="7" t="s">
        <v>118</v>
      </c>
      <c r="G64" s="7" t="s">
        <v>220</v>
      </c>
      <c r="H64" s="7" t="s">
        <v>478</v>
      </c>
      <c r="I64" s="7"/>
      <c r="J64" s="7"/>
      <c r="K64" s="7" t="s">
        <v>146</v>
      </c>
      <c r="L64" s="7" t="s">
        <v>90</v>
      </c>
      <c r="M64" s="7" t="s">
        <v>160</v>
      </c>
      <c r="N64" s="8">
        <v>43780</v>
      </c>
      <c r="O64" s="7" t="e">
        <f ca="1">IF(AD64&gt;=4,IF(T64="CDD","OK",""),"")</f>
        <v>#REF!</v>
      </c>
      <c r="P64" s="7">
        <f t="shared" ca="1" si="64"/>
        <v>-1801</v>
      </c>
      <c r="Q64" s="8">
        <v>43901</v>
      </c>
      <c r="R64" s="7" t="s">
        <v>91</v>
      </c>
      <c r="S64" s="7"/>
      <c r="T64" s="7" t="s">
        <v>156</v>
      </c>
      <c r="U64" s="7" t="str">
        <f t="shared" si="1"/>
        <v>Contractuel</v>
      </c>
      <c r="V64" s="8">
        <v>43891</v>
      </c>
      <c r="W64" s="8">
        <v>43921</v>
      </c>
      <c r="Z64" s="8">
        <v>43780</v>
      </c>
      <c r="AA64" s="7">
        <f t="shared" si="2"/>
        <v>11</v>
      </c>
      <c r="AB64" s="7">
        <f t="shared" si="3"/>
        <v>2019</v>
      </c>
      <c r="AC64" s="7">
        <f t="shared" si="4"/>
        <v>2023</v>
      </c>
      <c r="AD64" s="10" t="e">
        <f t="shared" ref="AD64:AD127" ca="1" si="81">IF(#REF!="Non",(DAYS360(N64,Q64)/360),(DAYS360(N64,TODAY())/360))</f>
        <v>#REF!</v>
      </c>
      <c r="AE64" s="10" t="e">
        <f t="shared" ca="1" si="6"/>
        <v>#REF!</v>
      </c>
      <c r="AF64" s="8">
        <v>31211</v>
      </c>
      <c r="AG64" s="11">
        <f t="shared" ca="1" si="7"/>
        <v>39.756164383561647</v>
      </c>
      <c r="AH64" s="10" t="str">
        <f t="shared" ca="1" si="8"/>
        <v>&gt;35&lt; 45</v>
      </c>
      <c r="AI64" s="12">
        <v>16234960</v>
      </c>
      <c r="AJ64" s="13" t="s">
        <v>106</v>
      </c>
      <c r="AK64" s="12" t="s">
        <v>479</v>
      </c>
      <c r="AL64" s="8">
        <v>37154</v>
      </c>
      <c r="AM64" s="7" t="s">
        <v>75</v>
      </c>
      <c r="AN64" s="7" t="s">
        <v>76</v>
      </c>
      <c r="AO64" s="7">
        <v>1</v>
      </c>
      <c r="AP64" s="7"/>
      <c r="AQ64" s="14">
        <v>3</v>
      </c>
      <c r="AR64" s="14">
        <v>1</v>
      </c>
      <c r="AS64" s="15">
        <f t="shared" si="9"/>
        <v>44145.25</v>
      </c>
      <c r="AT64" s="14" t="s">
        <v>163</v>
      </c>
      <c r="AU64" s="12">
        <v>3.2549999999999999</v>
      </c>
      <c r="AV64" s="17">
        <v>11</v>
      </c>
      <c r="AW64" s="18" t="s">
        <v>480</v>
      </c>
      <c r="AX64" s="19">
        <v>23941008788</v>
      </c>
      <c r="AY64" s="17">
        <v>36</v>
      </c>
      <c r="AZ64" s="14" t="s">
        <v>127</v>
      </c>
      <c r="BA64" s="20" t="str">
        <f t="shared" si="10"/>
        <v>11034002394100878836</v>
      </c>
      <c r="BB64" s="31">
        <f t="shared" si="11"/>
        <v>20</v>
      </c>
      <c r="BC64" s="14" t="s">
        <v>481</v>
      </c>
      <c r="BD64" s="14" t="s">
        <v>482</v>
      </c>
      <c r="BE64" s="14"/>
      <c r="BF64" s="8"/>
      <c r="BG64" s="32">
        <v>20286396</v>
      </c>
      <c r="BH64" s="32">
        <v>29095825</v>
      </c>
      <c r="BI64" s="32"/>
      <c r="BJ64" s="14"/>
      <c r="BK64" s="14" t="str">
        <f t="shared" si="35"/>
        <v>-SP</v>
      </c>
      <c r="BL64" s="14"/>
      <c r="BM64" s="25"/>
      <c r="BN64" s="26" t="str">
        <f t="shared" si="13"/>
        <v>11034002394100878836</v>
      </c>
      <c r="BO64" s="27" t="str">
        <f t="shared" si="14"/>
        <v>GHAZOUANI NABIL</v>
      </c>
      <c r="BP64" s="26">
        <f t="shared" si="15"/>
        <v>63</v>
      </c>
      <c r="BQ64" s="28"/>
    </row>
    <row r="65" spans="1:69" x14ac:dyDescent="0.25">
      <c r="A65" t="str">
        <f>VLOOKUP(B65,[2]RH!$B:$BV,72,0)</f>
        <v>Non-Actif</v>
      </c>
      <c r="B65" s="6">
        <v>64</v>
      </c>
      <c r="C65" s="7" t="s">
        <v>168</v>
      </c>
      <c r="D65" s="7" t="s">
        <v>483</v>
      </c>
      <c r="E65" s="7" t="s">
        <v>67</v>
      </c>
      <c r="F65" s="7" t="s">
        <v>118</v>
      </c>
      <c r="G65" s="7" t="s">
        <v>220</v>
      </c>
      <c r="H65" s="7"/>
      <c r="I65" s="7"/>
      <c r="J65" s="7"/>
      <c r="K65" s="7" t="s">
        <v>146</v>
      </c>
      <c r="L65" s="7" t="s">
        <v>90</v>
      </c>
      <c r="M65" s="7" t="s">
        <v>212</v>
      </c>
      <c r="N65" s="8">
        <v>43780</v>
      </c>
      <c r="O65" s="7" t="e">
        <f ca="1">IF(AD65&gt;=4,IF(T65="CDD","OK",""),"")</f>
        <v>#REF!</v>
      </c>
      <c r="P65" s="7">
        <f t="shared" ca="1" si="64"/>
        <v>-1861</v>
      </c>
      <c r="Q65" s="8">
        <v>43858</v>
      </c>
      <c r="R65" s="7" t="s">
        <v>290</v>
      </c>
      <c r="S65" s="7"/>
      <c r="T65" s="7" t="s">
        <v>156</v>
      </c>
      <c r="U65" s="7" t="str">
        <f t="shared" si="1"/>
        <v>Contractuel</v>
      </c>
      <c r="V65" s="8">
        <v>43832</v>
      </c>
      <c r="W65" s="8">
        <v>43861</v>
      </c>
      <c r="Z65" s="8">
        <v>43780</v>
      </c>
      <c r="AA65" s="7">
        <f t="shared" si="2"/>
        <v>11</v>
      </c>
      <c r="AB65" s="7">
        <f t="shared" si="3"/>
        <v>2019</v>
      </c>
      <c r="AC65" s="7">
        <f t="shared" si="4"/>
        <v>2023</v>
      </c>
      <c r="AD65" s="10" t="e">
        <f t="shared" ref="AD65:AD128" ca="1" si="82">IF(#REF!="Non",(DAYS360(N65,Q65)/360),(DAYS360(N65,TODAY())/360))</f>
        <v>#REF!</v>
      </c>
      <c r="AE65" s="10" t="e">
        <f t="shared" ca="1" si="6"/>
        <v>#REF!</v>
      </c>
      <c r="AF65" s="8">
        <v>30712</v>
      </c>
      <c r="AG65" s="11">
        <f t="shared" ca="1" si="7"/>
        <v>41.123287671232873</v>
      </c>
      <c r="AH65" s="10" t="str">
        <f t="shared" ca="1" si="8"/>
        <v>&gt;35&lt; 45</v>
      </c>
      <c r="AI65" s="12">
        <v>1628027102</v>
      </c>
      <c r="AJ65" s="37"/>
      <c r="AK65" s="12" t="s">
        <v>484</v>
      </c>
      <c r="AL65" s="8">
        <v>43117</v>
      </c>
      <c r="AM65" s="7" t="s">
        <v>108</v>
      </c>
      <c r="AN65" s="7" t="s">
        <v>76</v>
      </c>
      <c r="AO65" s="7">
        <v>2</v>
      </c>
      <c r="AP65" s="7"/>
      <c r="AQ65" s="14">
        <v>3</v>
      </c>
      <c r="AR65" s="14">
        <v>1</v>
      </c>
      <c r="AS65" s="15">
        <f t="shared" si="9"/>
        <v>44145.25</v>
      </c>
      <c r="AT65" s="14" t="s">
        <v>163</v>
      </c>
      <c r="AU65" s="12">
        <v>3.2549999999999999</v>
      </c>
      <c r="AV65" s="17" t="s">
        <v>150</v>
      </c>
      <c r="AW65" s="18" t="s">
        <v>339</v>
      </c>
      <c r="AX65" s="19">
        <v>38105530386</v>
      </c>
      <c r="AY65" s="17">
        <v>95</v>
      </c>
      <c r="AZ65" s="14" t="s">
        <v>174</v>
      </c>
      <c r="BA65" s="20" t="str">
        <f t="shared" si="10"/>
        <v>07080013810553038695</v>
      </c>
      <c r="BB65" s="31">
        <f t="shared" si="11"/>
        <v>20</v>
      </c>
      <c r="BC65" s="14" t="s">
        <v>485</v>
      </c>
      <c r="BD65" s="14" t="s">
        <v>486</v>
      </c>
      <c r="BE65" s="14"/>
      <c r="BF65" s="8"/>
      <c r="BG65" s="32">
        <v>99297574</v>
      </c>
      <c r="BH65" s="32"/>
      <c r="BI65" s="32"/>
      <c r="BJ65" s="14"/>
      <c r="BK65" s="14" t="str">
        <f t="shared" si="35"/>
        <v>-</v>
      </c>
      <c r="BL65" s="14"/>
      <c r="BM65" s="25"/>
      <c r="BN65" s="26" t="str">
        <f t="shared" si="13"/>
        <v>07080013810553038695</v>
      </c>
      <c r="BO65" s="27" t="str">
        <f t="shared" si="14"/>
        <v>TRABELSI AMAL</v>
      </c>
      <c r="BP65" s="26">
        <f t="shared" si="15"/>
        <v>64</v>
      </c>
      <c r="BQ65" s="28"/>
    </row>
    <row r="66" spans="1:69" x14ac:dyDescent="0.25">
      <c r="A66" t="str">
        <f>VLOOKUP(B66,[2]RH!$B:$BV,72,0)</f>
        <v>Non-Actif</v>
      </c>
      <c r="B66" s="6">
        <v>65</v>
      </c>
      <c r="C66" s="7" t="s">
        <v>168</v>
      </c>
      <c r="D66" s="7" t="s">
        <v>487</v>
      </c>
      <c r="E66" s="7" t="s">
        <v>67</v>
      </c>
      <c r="F66" s="7" t="s">
        <v>118</v>
      </c>
      <c r="G66" s="7" t="s">
        <v>220</v>
      </c>
      <c r="H66" s="7" t="s">
        <v>324</v>
      </c>
      <c r="I66" s="7"/>
      <c r="J66" s="7" t="s">
        <v>190</v>
      </c>
      <c r="K66" s="7" t="s">
        <v>146</v>
      </c>
      <c r="L66" s="7" t="s">
        <v>90</v>
      </c>
      <c r="M66" s="7" t="s">
        <v>191</v>
      </c>
      <c r="N66" s="8">
        <v>43780</v>
      </c>
      <c r="O66" s="7" t="e">
        <f ca="1">IF(AD66&gt;=4,IF(T66="CDD","OK",""),"")</f>
        <v>#REF!</v>
      </c>
      <c r="P66" s="7">
        <f t="shared" ca="1" si="64"/>
        <v>-1345</v>
      </c>
      <c r="Q66" s="8">
        <v>44345</v>
      </c>
      <c r="R66" s="7" t="s">
        <v>325</v>
      </c>
      <c r="S66" s="7"/>
      <c r="T66" s="7" t="s">
        <v>156</v>
      </c>
      <c r="U66" s="7" t="str">
        <f t="shared" ref="U66:U129" si="83">IF(T66="CDI","Titulaire","Contractuel")</f>
        <v>Contractuel</v>
      </c>
      <c r="V66" s="8">
        <v>44317</v>
      </c>
      <c r="W66" s="8">
        <v>44377</v>
      </c>
      <c r="Z66" s="8">
        <v>43780</v>
      </c>
      <c r="AA66" s="7">
        <f t="shared" ref="AA66:AA129" si="84">MONTH(N66)</f>
        <v>11</v>
      </c>
      <c r="AB66" s="7">
        <f t="shared" ref="AB66:AB129" si="85">IF(N66="","",YEAR(N66))</f>
        <v>2019</v>
      </c>
      <c r="AC66" s="7">
        <f t="shared" ref="AC66:AC129" si="86">AB66+4</f>
        <v>2023</v>
      </c>
      <c r="AD66" s="10" t="e">
        <f t="shared" ref="AD66:AD129" ca="1" si="87">IF(#REF!="Non",(DAYS360(N66,Q66)/360),(DAYS360(N66,TODAY())/360))</f>
        <v>#REF!</v>
      </c>
      <c r="AE66" s="10" t="e">
        <f t="shared" ref="AE66:AE129" ca="1" si="88">+IF(AD66&lt;1,"&lt; 1",IF(AND(AD66&gt;=1,AD66&lt;2),"&lt; 2",IF(AND(AD66&gt;=2,AD66&lt;3),"&lt; 3",IF(AND(AD66&gt;=3,AD66&lt;=4),"&lt; 4",IF(AD66&gt;4,"&gt; 4")))))</f>
        <v>#REF!</v>
      </c>
      <c r="AF66" s="8">
        <v>30776</v>
      </c>
      <c r="AG66" s="11">
        <f t="shared" ref="AG66:AG129" ca="1" si="89">(TODAY()-AF66)/365</f>
        <v>40.947945205479449</v>
      </c>
      <c r="AH66" s="10" t="str">
        <f t="shared" ref="AH66:AH129" ca="1" si="90">+IF(AG66&lt;25,"&lt; 25",IF(AND(AG66&gt;=25,AG66&lt;35),"&gt;25&lt; 35",IF(AND(AG66&gt;=35,AG66&lt;45),"&gt;35&lt; 45",IF(AND(AG66&gt;=45,AG66&lt;=55),"&gt;45&lt; 55",IF(AG66&gt;55,"&gt; 55")))))</f>
        <v>&gt;35&lt; 45</v>
      </c>
      <c r="AI66" s="12">
        <v>16132799</v>
      </c>
      <c r="AJ66" s="13" t="s">
        <v>79</v>
      </c>
      <c r="AK66" s="12" t="s">
        <v>488</v>
      </c>
      <c r="AL66" s="8">
        <v>38094</v>
      </c>
      <c r="AM66" s="7" t="s">
        <v>108</v>
      </c>
      <c r="AN66" s="7" t="s">
        <v>76</v>
      </c>
      <c r="AO66" s="7"/>
      <c r="AP66" s="7"/>
      <c r="AQ66" s="14">
        <v>3</v>
      </c>
      <c r="AR66" s="14">
        <v>2</v>
      </c>
      <c r="AS66" s="15">
        <f t="shared" ref="AS66:AS129" si="91">N66+(365.25*AR66)</f>
        <v>44510.5</v>
      </c>
      <c r="AT66" s="14" t="s">
        <v>163</v>
      </c>
      <c r="AU66" s="12">
        <v>3.2549999999999999</v>
      </c>
      <c r="AV66" s="17">
        <v>17</v>
      </c>
      <c r="AW66" s="18">
        <v>20600</v>
      </c>
      <c r="AX66" s="19" t="s">
        <v>489</v>
      </c>
      <c r="AY66" s="17">
        <v>19</v>
      </c>
      <c r="AZ66" s="14" t="s">
        <v>203</v>
      </c>
      <c r="BA66" s="20" t="str">
        <f t="shared" ref="BA66:BA129" si="92">CONCATENATE(AV66,AW66,AX66,AY66)</f>
        <v>17206000000020074619</v>
      </c>
      <c r="BB66" s="31">
        <f t="shared" ref="BB66:BB129" si="93">LEN(BA66)</f>
        <v>20</v>
      </c>
      <c r="BC66" s="14" t="s">
        <v>490</v>
      </c>
      <c r="BD66" s="14" t="s">
        <v>491</v>
      </c>
      <c r="BE66" s="14"/>
      <c r="BF66" s="8" t="s">
        <v>116</v>
      </c>
      <c r="BG66" s="24">
        <v>99005806</v>
      </c>
      <c r="BH66" s="24">
        <v>95577759</v>
      </c>
      <c r="BI66" s="32"/>
      <c r="BJ66" s="14" t="s">
        <v>492</v>
      </c>
      <c r="BK66" s="14" t="str">
        <f t="shared" si="35"/>
        <v>A-SA</v>
      </c>
      <c r="BL66" s="14"/>
      <c r="BM66" s="25"/>
      <c r="BN66" s="26" t="str">
        <f t="shared" ref="BN66:BN129" si="94">BA66</f>
        <v>17206000000020074619</v>
      </c>
      <c r="BO66" s="27" t="str">
        <f t="shared" ref="BO66:BO129" si="95">D66</f>
        <v>FATHALLI NEDIA</v>
      </c>
      <c r="BP66" s="26">
        <f t="shared" ref="BP66:BP129" si="96">B66</f>
        <v>65</v>
      </c>
      <c r="BQ66" s="28"/>
    </row>
    <row r="67" spans="1:69" x14ac:dyDescent="0.25">
      <c r="A67" t="str">
        <f>VLOOKUP(B67,[2]RH!$B:$BV,72,0)</f>
        <v>Non-Actif</v>
      </c>
      <c r="B67" s="6">
        <v>66</v>
      </c>
      <c r="C67" s="7" t="s">
        <v>168</v>
      </c>
      <c r="D67" s="7" t="s">
        <v>493</v>
      </c>
      <c r="E67" s="7" t="s">
        <v>67</v>
      </c>
      <c r="F67" s="7" t="s">
        <v>118</v>
      </c>
      <c r="G67" s="7" t="s">
        <v>220</v>
      </c>
      <c r="H67" s="7" t="s">
        <v>478</v>
      </c>
      <c r="I67" s="7"/>
      <c r="J67" s="7" t="s">
        <v>190</v>
      </c>
      <c r="K67" s="7" t="s">
        <v>146</v>
      </c>
      <c r="L67" s="7" t="s">
        <v>90</v>
      </c>
      <c r="M67" s="7" t="s">
        <v>191</v>
      </c>
      <c r="N67" s="8">
        <v>43780</v>
      </c>
      <c r="O67" s="7" t="e">
        <f ca="1">IF(AD67&gt;=4,IF(T67="CDD","OK",""),"")</f>
        <v>#REF!</v>
      </c>
      <c r="P67" s="7">
        <f t="shared" ca="1" si="64"/>
        <v>-1406</v>
      </c>
      <c r="Q67" s="8">
        <v>44261</v>
      </c>
      <c r="R67" s="7" t="s">
        <v>161</v>
      </c>
      <c r="S67" s="7"/>
      <c r="T67" s="7" t="s">
        <v>156</v>
      </c>
      <c r="U67" s="7" t="str">
        <f t="shared" si="83"/>
        <v>Contractuel</v>
      </c>
      <c r="V67" s="8">
        <v>44256</v>
      </c>
      <c r="W67" s="8">
        <v>44316</v>
      </c>
      <c r="Z67" s="8">
        <v>43780</v>
      </c>
      <c r="AA67" s="7">
        <f t="shared" si="84"/>
        <v>11</v>
      </c>
      <c r="AB67" s="7">
        <f t="shared" si="85"/>
        <v>2019</v>
      </c>
      <c r="AC67" s="7">
        <f t="shared" si="86"/>
        <v>2023</v>
      </c>
      <c r="AD67" s="10" t="e">
        <f t="shared" ref="AD67:AD130" ca="1" si="97">IF(#REF!="Non",(DAYS360(N67,Q67)/360),(DAYS360(N67,TODAY())/360))</f>
        <v>#REF!</v>
      </c>
      <c r="AE67" s="10" t="e">
        <f t="shared" ca="1" si="88"/>
        <v>#REF!</v>
      </c>
      <c r="AF67" s="8">
        <v>30701</v>
      </c>
      <c r="AG67" s="11">
        <f t="shared" ca="1" si="89"/>
        <v>41.153424657534245</v>
      </c>
      <c r="AH67" s="10" t="str">
        <f t="shared" ca="1" si="90"/>
        <v>&gt;35&lt; 45</v>
      </c>
      <c r="AI67" s="12">
        <v>16800349</v>
      </c>
      <c r="AJ67" s="13" t="s">
        <v>106</v>
      </c>
      <c r="AK67" s="12" t="s">
        <v>494</v>
      </c>
      <c r="AL67" s="8">
        <v>39618</v>
      </c>
      <c r="AM67" s="7" t="s">
        <v>108</v>
      </c>
      <c r="AN67" s="7" t="s">
        <v>76</v>
      </c>
      <c r="AO67" s="7">
        <v>2</v>
      </c>
      <c r="AP67" s="7"/>
      <c r="AQ67" s="14">
        <v>3</v>
      </c>
      <c r="AR67" s="14">
        <v>2</v>
      </c>
      <c r="AS67" s="15">
        <f t="shared" si="91"/>
        <v>44510.5</v>
      </c>
      <c r="AT67" s="14" t="s">
        <v>163</v>
      </c>
      <c r="AU67" s="12">
        <v>3.2549999999999999</v>
      </c>
      <c r="AV67" s="17">
        <v>17</v>
      </c>
      <c r="AW67" s="18" t="s">
        <v>201</v>
      </c>
      <c r="AX67" s="19" t="s">
        <v>495</v>
      </c>
      <c r="AY67" s="17">
        <v>40</v>
      </c>
      <c r="AZ67" s="14" t="s">
        <v>203</v>
      </c>
      <c r="BA67" s="20" t="str">
        <f t="shared" si="92"/>
        <v>17001000000288343940</v>
      </c>
      <c r="BB67" s="31">
        <f t="shared" si="93"/>
        <v>20</v>
      </c>
      <c r="BC67" s="14" t="s">
        <v>496</v>
      </c>
      <c r="BD67" s="14" t="s">
        <v>115</v>
      </c>
      <c r="BE67" s="14"/>
      <c r="BF67" s="8" t="s">
        <v>116</v>
      </c>
      <c r="BG67" s="24">
        <v>22176359</v>
      </c>
      <c r="BH67" s="24"/>
      <c r="BI67" s="32"/>
      <c r="BJ67" s="14" t="s">
        <v>470</v>
      </c>
      <c r="BK67" s="14" t="str">
        <f t="shared" si="35"/>
        <v>A-SP</v>
      </c>
      <c r="BL67" s="14"/>
      <c r="BM67" s="25"/>
      <c r="BN67" s="26" t="str">
        <f t="shared" si="94"/>
        <v>17001000000288343940</v>
      </c>
      <c r="BO67" s="27" t="str">
        <f t="shared" si="95"/>
        <v>HAJ IBRAHIM JAMILA</v>
      </c>
      <c r="BP67" s="26">
        <f t="shared" si="96"/>
        <v>66</v>
      </c>
      <c r="BQ67" s="28"/>
    </row>
    <row r="68" spans="1:69" x14ac:dyDescent="0.25">
      <c r="A68" t="str">
        <f>VLOOKUP(B68,[2]RH!$B:$BV,72,0)</f>
        <v>Non-Actif</v>
      </c>
      <c r="B68" s="6">
        <v>67</v>
      </c>
      <c r="C68" s="7" t="s">
        <v>100</v>
      </c>
      <c r="D68" s="7" t="s">
        <v>497</v>
      </c>
      <c r="E68" s="7" t="s">
        <v>67</v>
      </c>
      <c r="F68" s="7" t="s">
        <v>118</v>
      </c>
      <c r="G68" s="7" t="s">
        <v>220</v>
      </c>
      <c r="H68" s="7" t="s">
        <v>324</v>
      </c>
      <c r="I68" s="7"/>
      <c r="J68" s="7"/>
      <c r="K68" s="7" t="s">
        <v>146</v>
      </c>
      <c r="L68" s="7" t="s">
        <v>90</v>
      </c>
      <c r="M68" s="7" t="s">
        <v>191</v>
      </c>
      <c r="N68" s="8">
        <v>43780</v>
      </c>
      <c r="O68" s="7" t="e">
        <f ca="1">IF(AD68&gt;=4,IF(T68="CDD","OK",""),"")</f>
        <v>#REF!</v>
      </c>
      <c r="P68" s="7">
        <f t="shared" ca="1" si="64"/>
        <v>-1557</v>
      </c>
      <c r="Q68" s="8">
        <v>44147</v>
      </c>
      <c r="R68" s="7" t="s">
        <v>161</v>
      </c>
      <c r="S68" s="7"/>
      <c r="T68" s="7" t="s">
        <v>156</v>
      </c>
      <c r="U68" s="7" t="str">
        <f t="shared" si="83"/>
        <v>Contractuel</v>
      </c>
      <c r="V68" s="8">
        <v>44105</v>
      </c>
      <c r="W68" s="8">
        <v>44165</v>
      </c>
      <c r="Z68" s="8">
        <v>43780</v>
      </c>
      <c r="AA68" s="7">
        <f t="shared" si="84"/>
        <v>11</v>
      </c>
      <c r="AB68" s="7">
        <f t="shared" si="85"/>
        <v>2019</v>
      </c>
      <c r="AC68" s="7">
        <f t="shared" si="86"/>
        <v>2023</v>
      </c>
      <c r="AD68" s="10" t="e">
        <f t="shared" ref="AD68:AD131" ca="1" si="98">IF(#REF!="Non",(DAYS360(N68,Q68)/360),(DAYS360(N68,TODAY())/360))</f>
        <v>#REF!</v>
      </c>
      <c r="AE68" s="10" t="e">
        <f t="shared" ca="1" si="88"/>
        <v>#REF!</v>
      </c>
      <c r="AF68" s="8">
        <v>27935</v>
      </c>
      <c r="AG68" s="11">
        <f t="shared" ca="1" si="89"/>
        <v>48.731506849315068</v>
      </c>
      <c r="AH68" s="10" t="str">
        <f t="shared" ca="1" si="90"/>
        <v>&gt;45&lt; 55</v>
      </c>
      <c r="AI68" s="12">
        <v>12662183</v>
      </c>
      <c r="AJ68" s="13" t="s">
        <v>192</v>
      </c>
      <c r="AK68" s="12" t="s">
        <v>498</v>
      </c>
      <c r="AL68" s="8">
        <v>36438</v>
      </c>
      <c r="AM68" s="7" t="s">
        <v>108</v>
      </c>
      <c r="AN68" s="7" t="s">
        <v>109</v>
      </c>
      <c r="AO68" s="7"/>
      <c r="AP68" s="7"/>
      <c r="AQ68" s="14">
        <v>3</v>
      </c>
      <c r="AR68" s="14">
        <v>1</v>
      </c>
      <c r="AS68" s="15">
        <f t="shared" si="91"/>
        <v>44145.25</v>
      </c>
      <c r="AT68" s="14" t="s">
        <v>163</v>
      </c>
      <c r="AU68" s="12">
        <v>3.2549999999999999</v>
      </c>
      <c r="AV68" s="17">
        <v>17</v>
      </c>
      <c r="AW68" s="18" t="s">
        <v>201</v>
      </c>
      <c r="AX68" s="19" t="s">
        <v>499</v>
      </c>
      <c r="AY68" s="17">
        <v>35</v>
      </c>
      <c r="AZ68" s="14" t="s">
        <v>203</v>
      </c>
      <c r="BA68" s="20" t="str">
        <f t="shared" si="92"/>
        <v>17001000000289996335</v>
      </c>
      <c r="BB68" s="31">
        <f t="shared" si="93"/>
        <v>20</v>
      </c>
      <c r="BC68" s="14" t="s">
        <v>500</v>
      </c>
      <c r="BD68" s="14" t="s">
        <v>501</v>
      </c>
      <c r="BE68" s="14"/>
      <c r="BF68" s="8" t="s">
        <v>116</v>
      </c>
      <c r="BG68" s="24">
        <v>22554183</v>
      </c>
      <c r="BH68" s="24"/>
      <c r="BI68" s="32"/>
      <c r="BJ68" s="14" t="s">
        <v>486</v>
      </c>
      <c r="BK68" s="14" t="str">
        <f t="shared" si="35"/>
        <v>-SA</v>
      </c>
      <c r="BL68" s="14"/>
      <c r="BM68" s="25"/>
      <c r="BN68" s="26" t="str">
        <f t="shared" si="94"/>
        <v>17001000000289996335</v>
      </c>
      <c r="BO68" s="27" t="str">
        <f t="shared" si="95"/>
        <v>AYEDI NEDRA</v>
      </c>
      <c r="BP68" s="26">
        <f t="shared" si="96"/>
        <v>67</v>
      </c>
      <c r="BQ68" s="28"/>
    </row>
    <row r="69" spans="1:69" x14ac:dyDescent="0.25">
      <c r="A69" t="str">
        <f>VLOOKUP(B69,[2]RH!$B:$BV,72,0)</f>
        <v>si</v>
      </c>
      <c r="B69" s="6">
        <v>68</v>
      </c>
      <c r="C69" s="7" t="s">
        <v>168</v>
      </c>
      <c r="D69" s="7" t="s">
        <v>502</v>
      </c>
      <c r="E69" s="7" t="s">
        <v>67</v>
      </c>
      <c r="F69" s="7" t="s">
        <v>118</v>
      </c>
      <c r="G69" s="7" t="s">
        <v>220</v>
      </c>
      <c r="H69" s="39">
        <v>560</v>
      </c>
      <c r="I69" s="7" t="s">
        <v>189</v>
      </c>
      <c r="J69" s="7" t="s">
        <v>190</v>
      </c>
      <c r="K69" s="7" t="s">
        <v>146</v>
      </c>
      <c r="L69" s="7" t="s">
        <v>90</v>
      </c>
      <c r="M69" s="7" t="s">
        <v>191</v>
      </c>
      <c r="N69" s="8">
        <v>43781</v>
      </c>
      <c r="O69" s="8">
        <v>45167</v>
      </c>
      <c r="P69" s="7" t="str">
        <f t="shared" ca="1" si="64"/>
        <v/>
      </c>
      <c r="Q69" s="8"/>
      <c r="R69" s="7"/>
      <c r="S69" s="8"/>
      <c r="T69" s="9" t="s">
        <v>72</v>
      </c>
      <c r="U69" s="7" t="str">
        <f t="shared" si="83"/>
        <v>Titulaire</v>
      </c>
      <c r="V69" s="8">
        <v>45167</v>
      </c>
      <c r="W69" s="8"/>
      <c r="Z69" s="8">
        <v>43781</v>
      </c>
      <c r="AA69" s="7">
        <f t="shared" si="84"/>
        <v>11</v>
      </c>
      <c r="AB69" s="7">
        <f t="shared" si="85"/>
        <v>2019</v>
      </c>
      <c r="AC69" s="7">
        <f t="shared" si="86"/>
        <v>2023</v>
      </c>
      <c r="AD69" s="10" t="e">
        <f t="shared" ref="AD69:AD132" ca="1" si="99">IF(#REF!="Non",(DAYS360(N69,Q69)/360),(DAYS360(N69,TODAY())/360))</f>
        <v>#REF!</v>
      </c>
      <c r="AE69" s="10" t="e">
        <f t="shared" ca="1" si="88"/>
        <v>#REF!</v>
      </c>
      <c r="AF69" s="8">
        <v>30005</v>
      </c>
      <c r="AG69" s="11">
        <f t="shared" ca="1" si="89"/>
        <v>43.060273972602737</v>
      </c>
      <c r="AH69" s="10" t="str">
        <f t="shared" ca="1" si="90"/>
        <v>&gt;35&lt; 45</v>
      </c>
      <c r="AI69" s="12">
        <v>12384208</v>
      </c>
      <c r="AJ69" s="13" t="s">
        <v>92</v>
      </c>
      <c r="AK69" s="12" t="s">
        <v>503</v>
      </c>
      <c r="AL69" s="8">
        <v>40303</v>
      </c>
      <c r="AM69" s="7" t="s">
        <v>108</v>
      </c>
      <c r="AN69" s="7" t="s">
        <v>76</v>
      </c>
      <c r="AO69" s="7">
        <v>2</v>
      </c>
      <c r="AP69" s="7"/>
      <c r="AQ69">
        <v>3</v>
      </c>
      <c r="AR69" s="14">
        <v>3</v>
      </c>
      <c r="AS69" s="15">
        <f t="shared" si="91"/>
        <v>44876.75</v>
      </c>
      <c r="AT69" s="14" t="s">
        <v>163</v>
      </c>
      <c r="AU69" s="16">
        <v>3.383</v>
      </c>
      <c r="AV69" s="17" t="s">
        <v>73</v>
      </c>
      <c r="AW69" s="18" t="s">
        <v>318</v>
      </c>
      <c r="AX69" s="19">
        <v>11110243672</v>
      </c>
      <c r="AY69" s="17">
        <v>46</v>
      </c>
      <c r="AZ69" s="14" t="s">
        <v>98</v>
      </c>
      <c r="BA69" s="20" t="str">
        <f t="shared" si="92"/>
        <v>01036081111024367246</v>
      </c>
      <c r="BB69" s="31">
        <f t="shared" si="93"/>
        <v>20</v>
      </c>
      <c r="BC69" s="22" t="s">
        <v>504</v>
      </c>
      <c r="BD69" s="23" t="s">
        <v>115</v>
      </c>
      <c r="BE69" s="14"/>
      <c r="BF69" s="8"/>
      <c r="BG69" s="24">
        <v>50814134</v>
      </c>
      <c r="BH69" s="24">
        <v>22086494</v>
      </c>
      <c r="BI69" s="32"/>
      <c r="BJ69" s="14" t="s">
        <v>322</v>
      </c>
      <c r="BK69" s="14" t="str">
        <f t="shared" si="35"/>
        <v>A-560</v>
      </c>
      <c r="BL69" s="14" t="s">
        <v>300</v>
      </c>
      <c r="BM69" s="25"/>
      <c r="BN69" s="26" t="str">
        <f t="shared" si="94"/>
        <v>01036081111024367246</v>
      </c>
      <c r="BO69" s="27" t="str">
        <f t="shared" si="95"/>
        <v>JABRI RABIAA</v>
      </c>
      <c r="BP69" s="26">
        <f t="shared" si="96"/>
        <v>68</v>
      </c>
      <c r="BQ69" s="28"/>
    </row>
    <row r="70" spans="1:69" x14ac:dyDescent="0.25">
      <c r="A70" t="str">
        <f>VLOOKUP(B70,[2]RH!$B:$BV,72,0)</f>
        <v>si</v>
      </c>
      <c r="B70" s="6">
        <v>69</v>
      </c>
      <c r="C70" s="7" t="s">
        <v>168</v>
      </c>
      <c r="D70" s="7" t="s">
        <v>505</v>
      </c>
      <c r="E70" s="7" t="s">
        <v>67</v>
      </c>
      <c r="F70" s="7" t="s">
        <v>118</v>
      </c>
      <c r="G70" s="7" t="s">
        <v>220</v>
      </c>
      <c r="H70" s="39">
        <v>560</v>
      </c>
      <c r="I70" s="7" t="s">
        <v>189</v>
      </c>
      <c r="J70" s="7" t="s">
        <v>190</v>
      </c>
      <c r="K70" s="7" t="s">
        <v>146</v>
      </c>
      <c r="L70" s="7" t="s">
        <v>90</v>
      </c>
      <c r="M70" s="7" t="s">
        <v>191</v>
      </c>
      <c r="N70" s="8">
        <v>43782</v>
      </c>
      <c r="O70" s="8">
        <v>45167</v>
      </c>
      <c r="P70" s="7" t="str">
        <f t="shared" ca="1" si="64"/>
        <v/>
      </c>
      <c r="Q70" s="8"/>
      <c r="R70" s="7"/>
      <c r="S70" s="8"/>
      <c r="T70" s="9" t="s">
        <v>72</v>
      </c>
      <c r="U70" s="7" t="str">
        <f t="shared" si="83"/>
        <v>Titulaire</v>
      </c>
      <c r="V70" s="8">
        <v>45167</v>
      </c>
      <c r="W70" s="8"/>
      <c r="Z70" s="8">
        <v>43782</v>
      </c>
      <c r="AA70" s="7">
        <f t="shared" si="84"/>
        <v>11</v>
      </c>
      <c r="AB70" s="7">
        <f t="shared" si="85"/>
        <v>2019</v>
      </c>
      <c r="AC70" s="7">
        <f t="shared" si="86"/>
        <v>2023</v>
      </c>
      <c r="AD70" s="10" t="e">
        <f t="shared" ref="AD70:AD133" ca="1" si="100">IF(#REF!="Non",(DAYS360(N70,Q70)/360),(DAYS360(N70,TODAY())/360))</f>
        <v>#REF!</v>
      </c>
      <c r="AE70" s="10" t="e">
        <f t="shared" ca="1" si="88"/>
        <v>#REF!</v>
      </c>
      <c r="AF70" s="8">
        <v>31881</v>
      </c>
      <c r="AG70" s="11">
        <f t="shared" ca="1" si="89"/>
        <v>37.920547945205477</v>
      </c>
      <c r="AH70" s="10" t="str">
        <f t="shared" ca="1" si="90"/>
        <v>&gt;35&lt; 45</v>
      </c>
      <c r="AI70" s="12">
        <v>12934909</v>
      </c>
      <c r="AJ70" s="13" t="s">
        <v>79</v>
      </c>
      <c r="AK70" s="12" t="s">
        <v>506</v>
      </c>
      <c r="AL70" s="8">
        <v>40065</v>
      </c>
      <c r="AM70" s="7" t="s">
        <v>108</v>
      </c>
      <c r="AN70" s="7" t="s">
        <v>76</v>
      </c>
      <c r="AO70" s="7">
        <v>3</v>
      </c>
      <c r="AP70" s="7"/>
      <c r="AQ70">
        <v>3</v>
      </c>
      <c r="AR70" s="14">
        <v>3</v>
      </c>
      <c r="AS70" s="15">
        <f t="shared" si="91"/>
        <v>44877.75</v>
      </c>
      <c r="AT70" s="14" t="s">
        <v>163</v>
      </c>
      <c r="AU70" s="16">
        <v>3.383</v>
      </c>
      <c r="AV70" s="17" t="s">
        <v>92</v>
      </c>
      <c r="AW70" s="18" t="s">
        <v>507</v>
      </c>
      <c r="AX70" s="19" t="s">
        <v>508</v>
      </c>
      <c r="AY70" s="17" t="s">
        <v>509</v>
      </c>
      <c r="AZ70" s="14" t="s">
        <v>152</v>
      </c>
      <c r="BA70" s="20" t="str">
        <f t="shared" si="92"/>
        <v>04118186002388643596</v>
      </c>
      <c r="BB70" s="31">
        <f t="shared" si="93"/>
        <v>20</v>
      </c>
      <c r="BC70" s="22" t="s">
        <v>510</v>
      </c>
      <c r="BD70" s="23" t="s">
        <v>115</v>
      </c>
      <c r="BE70" s="14"/>
      <c r="BF70" s="8"/>
      <c r="BG70" s="24">
        <v>21302215</v>
      </c>
      <c r="BH70" s="24"/>
      <c r="BI70" s="32"/>
      <c r="BJ70" s="14" t="s">
        <v>470</v>
      </c>
      <c r="BK70" s="14" t="str">
        <f t="shared" si="35"/>
        <v>A-560</v>
      </c>
      <c r="BL70" s="14" t="s">
        <v>300</v>
      </c>
      <c r="BM70" s="25"/>
      <c r="BN70" s="26" t="str">
        <f t="shared" si="94"/>
        <v>04118186002388643596</v>
      </c>
      <c r="BO70" s="27" t="str">
        <f t="shared" si="95"/>
        <v>HAGUI RAHMA</v>
      </c>
      <c r="BP70" s="26">
        <f t="shared" si="96"/>
        <v>69</v>
      </c>
      <c r="BQ70" s="28"/>
    </row>
    <row r="71" spans="1:69" x14ac:dyDescent="0.25">
      <c r="A71" t="str">
        <f>VLOOKUP(B71,[2]RH!$B:$BV,72,0)</f>
        <v>Non-Actif</v>
      </c>
      <c r="B71" s="6">
        <v>70</v>
      </c>
      <c r="C71" s="7" t="s">
        <v>100</v>
      </c>
      <c r="D71" s="7" t="s">
        <v>511</v>
      </c>
      <c r="E71" s="7" t="s">
        <v>67</v>
      </c>
      <c r="F71" s="7" t="s">
        <v>118</v>
      </c>
      <c r="G71" s="7" t="s">
        <v>220</v>
      </c>
      <c r="H71" s="7"/>
      <c r="I71" s="7"/>
      <c r="J71" s="7"/>
      <c r="K71" s="7" t="s">
        <v>146</v>
      </c>
      <c r="L71" s="7" t="s">
        <v>90</v>
      </c>
      <c r="M71" s="7" t="s">
        <v>212</v>
      </c>
      <c r="N71" s="8">
        <v>43781</v>
      </c>
      <c r="O71" s="7" t="e">
        <f t="shared" ref="O71:O76" ca="1" si="101">IF(AD71&gt;=4,IF(T71="CDD","OK",""),"")</f>
        <v>#REF!</v>
      </c>
      <c r="P71" s="7">
        <f t="shared" ca="1" si="64"/>
        <v>-1892</v>
      </c>
      <c r="Q71" s="8">
        <v>43813</v>
      </c>
      <c r="R71" s="7"/>
      <c r="S71" s="7"/>
      <c r="T71" s="7" t="s">
        <v>156</v>
      </c>
      <c r="U71" s="7" t="str">
        <f t="shared" si="83"/>
        <v>Contractuel</v>
      </c>
      <c r="V71" s="8">
        <v>43781</v>
      </c>
      <c r="W71" s="8">
        <v>43830</v>
      </c>
      <c r="Z71" s="8">
        <v>43781</v>
      </c>
      <c r="AA71" s="7">
        <f t="shared" si="84"/>
        <v>11</v>
      </c>
      <c r="AB71" s="7">
        <f t="shared" si="85"/>
        <v>2019</v>
      </c>
      <c r="AC71" s="7">
        <f t="shared" si="86"/>
        <v>2023</v>
      </c>
      <c r="AD71" s="10" t="e">
        <f t="shared" ref="AD71:AD134" ca="1" si="102">IF(#REF!="Non",(DAYS360(N71,Q71)/360),(DAYS360(N71,TODAY())/360))</f>
        <v>#REF!</v>
      </c>
      <c r="AE71" s="10" t="e">
        <f t="shared" ca="1" si="88"/>
        <v>#REF!</v>
      </c>
      <c r="AF71" s="8">
        <v>31120</v>
      </c>
      <c r="AG71" s="11">
        <f t="shared" ca="1" si="89"/>
        <v>40.005479452054793</v>
      </c>
      <c r="AH71" s="10" t="str">
        <f t="shared" ca="1" si="90"/>
        <v>&gt;35&lt; 45</v>
      </c>
      <c r="AI71" s="12">
        <v>16443612</v>
      </c>
      <c r="AJ71" s="13" t="s">
        <v>92</v>
      </c>
      <c r="AK71" s="12" t="s">
        <v>512</v>
      </c>
      <c r="AL71" s="8">
        <v>43038</v>
      </c>
      <c r="AM71" s="7" t="s">
        <v>108</v>
      </c>
      <c r="AN71" s="7" t="s">
        <v>109</v>
      </c>
      <c r="AO71" s="7"/>
      <c r="AP71" s="7"/>
      <c r="AS71" s="15">
        <f t="shared" si="91"/>
        <v>43781</v>
      </c>
      <c r="AT71" s="14" t="s">
        <v>77</v>
      </c>
      <c r="AU71" s="12">
        <v>3.2549999999999999</v>
      </c>
      <c r="AV71" s="17">
        <v>17</v>
      </c>
      <c r="AW71" s="18" t="s">
        <v>201</v>
      </c>
      <c r="AX71" s="19" t="s">
        <v>513</v>
      </c>
      <c r="AY71" s="17" t="s">
        <v>82</v>
      </c>
      <c r="AZ71" s="14" t="s">
        <v>203</v>
      </c>
      <c r="BA71" s="20" t="str">
        <f t="shared" si="92"/>
        <v>17001000000166315903</v>
      </c>
      <c r="BB71" s="31">
        <f t="shared" si="93"/>
        <v>20</v>
      </c>
      <c r="BC71" s="14" t="s">
        <v>514</v>
      </c>
      <c r="BD71" s="14" t="s">
        <v>341</v>
      </c>
      <c r="BE71" s="14"/>
      <c r="BF71" s="8"/>
      <c r="BG71" s="32"/>
      <c r="BH71" s="32"/>
      <c r="BI71" s="32"/>
      <c r="BJ71" s="14"/>
      <c r="BK71" s="14" t="str">
        <f t="shared" si="35"/>
        <v>-</v>
      </c>
      <c r="BL71" s="14"/>
      <c r="BM71" s="25"/>
      <c r="BN71" s="26" t="str">
        <f t="shared" si="94"/>
        <v>17001000000166315903</v>
      </c>
      <c r="BO71" s="27" t="str">
        <f t="shared" si="95"/>
        <v>KHALFAOUI IBTISSEM</v>
      </c>
      <c r="BP71" s="26">
        <f t="shared" si="96"/>
        <v>70</v>
      </c>
      <c r="BQ71" s="28"/>
    </row>
    <row r="72" spans="1:69" x14ac:dyDescent="0.25">
      <c r="A72" t="str">
        <f>VLOOKUP(B72,[2]RH!$B:$BV,72,0)</f>
        <v>Non-Actif</v>
      </c>
      <c r="B72" s="6">
        <v>71</v>
      </c>
      <c r="C72" s="7" t="s">
        <v>130</v>
      </c>
      <c r="D72" s="7" t="s">
        <v>515</v>
      </c>
      <c r="E72" s="7" t="s">
        <v>67</v>
      </c>
      <c r="F72" s="7"/>
      <c r="G72" s="7" t="s">
        <v>220</v>
      </c>
      <c r="H72" s="7"/>
      <c r="I72" s="7"/>
      <c r="J72" s="7"/>
      <c r="K72" s="7" t="s">
        <v>146</v>
      </c>
      <c r="L72" s="7" t="s">
        <v>90</v>
      </c>
      <c r="M72" s="7"/>
      <c r="N72" s="8">
        <v>43783</v>
      </c>
      <c r="O72" s="7" t="e">
        <f t="shared" ca="1" si="101"/>
        <v>#REF!</v>
      </c>
      <c r="P72" s="7" t="str">
        <f t="shared" ca="1" si="64"/>
        <v/>
      </c>
      <c r="Q72" s="8">
        <v>43784</v>
      </c>
      <c r="R72" s="7"/>
      <c r="S72" s="7"/>
      <c r="T72" s="7"/>
      <c r="U72" s="7" t="str">
        <f t="shared" si="83"/>
        <v>Contractuel</v>
      </c>
      <c r="V72" s="8"/>
      <c r="W72" s="8"/>
      <c r="Z72" s="8"/>
      <c r="AA72" s="7">
        <f t="shared" si="84"/>
        <v>11</v>
      </c>
      <c r="AB72" s="7">
        <f t="shared" si="85"/>
        <v>2019</v>
      </c>
      <c r="AC72" s="7">
        <f t="shared" si="86"/>
        <v>2023</v>
      </c>
      <c r="AD72" s="10" t="e">
        <f t="shared" ref="AD72:AD135" ca="1" si="103">IF(#REF!="Non",(DAYS360(N72,Q72)/360),(DAYS360(N72,TODAY())/360))</f>
        <v>#REF!</v>
      </c>
      <c r="AE72" s="10" t="e">
        <f t="shared" ca="1" si="88"/>
        <v>#REF!</v>
      </c>
      <c r="AF72" s="8"/>
      <c r="AG72" s="11">
        <f t="shared" ca="1" si="89"/>
        <v>125.26575342465753</v>
      </c>
      <c r="AH72" s="10" t="str">
        <f t="shared" ca="1" si="90"/>
        <v>&gt; 55</v>
      </c>
      <c r="AI72" s="12"/>
      <c r="AJ72" s="37"/>
      <c r="AL72" s="8"/>
      <c r="AM72" s="7"/>
      <c r="AN72" s="7" t="s">
        <v>109</v>
      </c>
      <c r="AO72" s="7"/>
      <c r="AP72" s="7"/>
      <c r="AS72" s="15">
        <f t="shared" si="91"/>
        <v>43783</v>
      </c>
      <c r="AT72" s="14" t="s">
        <v>77</v>
      </c>
      <c r="AU72" s="12">
        <v>3.2549999999999999</v>
      </c>
      <c r="AV72" s="17"/>
      <c r="AW72" s="18"/>
      <c r="AX72" s="19" t="s">
        <v>133</v>
      </c>
      <c r="AY72" s="17"/>
      <c r="AZ72" s="14"/>
      <c r="BA72" s="20" t="str">
        <f t="shared" si="92"/>
        <v/>
      </c>
      <c r="BB72" s="31">
        <f t="shared" si="93"/>
        <v>0</v>
      </c>
      <c r="BC72" s="14"/>
      <c r="BD72" s="14"/>
      <c r="BE72" s="14"/>
      <c r="BF72" s="8"/>
      <c r="BG72" s="32"/>
      <c r="BH72" s="32"/>
      <c r="BI72" s="32"/>
      <c r="BJ72" s="14"/>
      <c r="BK72" s="14" t="str">
        <f t="shared" si="35"/>
        <v>-</v>
      </c>
      <c r="BL72" s="14"/>
      <c r="BM72" s="25"/>
      <c r="BN72" s="26" t="str">
        <f t="shared" si="94"/>
        <v/>
      </c>
      <c r="BO72" s="27" t="str">
        <f t="shared" si="95"/>
        <v>ABISSI  HANA</v>
      </c>
      <c r="BP72" s="26">
        <f t="shared" si="96"/>
        <v>71</v>
      </c>
      <c r="BQ72" s="28"/>
    </row>
    <row r="73" spans="1:69" x14ac:dyDescent="0.25">
      <c r="A73" t="str">
        <f>VLOOKUP(B73,[2]RH!$B:$BV,72,0)</f>
        <v>Non-Actif</v>
      </c>
      <c r="B73" s="6">
        <v>72</v>
      </c>
      <c r="C73" s="7" t="s">
        <v>100</v>
      </c>
      <c r="D73" s="7" t="s">
        <v>516</v>
      </c>
      <c r="E73" s="7" t="s">
        <v>67</v>
      </c>
      <c r="F73" s="7" t="s">
        <v>118</v>
      </c>
      <c r="G73" s="7" t="s">
        <v>220</v>
      </c>
      <c r="H73" s="7"/>
      <c r="I73" s="7"/>
      <c r="J73" s="7"/>
      <c r="K73" s="7" t="s">
        <v>146</v>
      </c>
      <c r="L73" s="7" t="s">
        <v>90</v>
      </c>
      <c r="M73" s="7" t="s">
        <v>212</v>
      </c>
      <c r="N73" s="8">
        <v>43783</v>
      </c>
      <c r="O73" s="7" t="e">
        <f t="shared" ca="1" si="101"/>
        <v>#REF!</v>
      </c>
      <c r="P73" s="7">
        <f t="shared" ca="1" si="64"/>
        <v>-1892</v>
      </c>
      <c r="Q73" s="8">
        <v>43805</v>
      </c>
      <c r="R73" s="7"/>
      <c r="S73" s="7"/>
      <c r="T73" s="7" t="s">
        <v>156</v>
      </c>
      <c r="U73" s="7" t="str">
        <f t="shared" si="83"/>
        <v>Contractuel</v>
      </c>
      <c r="V73" s="8">
        <v>43783</v>
      </c>
      <c r="W73" s="8">
        <v>43830</v>
      </c>
      <c r="Z73" s="8">
        <v>43783</v>
      </c>
      <c r="AA73" s="7">
        <f t="shared" si="84"/>
        <v>11</v>
      </c>
      <c r="AB73" s="7">
        <f t="shared" si="85"/>
        <v>2019</v>
      </c>
      <c r="AC73" s="7">
        <f t="shared" si="86"/>
        <v>2023</v>
      </c>
      <c r="AD73" s="10" t="e">
        <f t="shared" ref="AD73:AD136" ca="1" si="104">IF(#REF!="Non",(DAYS360(N73,Q73)/360),(DAYS360(N73,TODAY())/360))</f>
        <v>#REF!</v>
      </c>
      <c r="AE73" s="10" t="e">
        <f t="shared" ca="1" si="88"/>
        <v>#REF!</v>
      </c>
      <c r="AF73" s="8">
        <v>31860</v>
      </c>
      <c r="AG73" s="11">
        <f t="shared" ca="1" si="89"/>
        <v>37.978082191780821</v>
      </c>
      <c r="AH73" s="10" t="str">
        <f t="shared" ca="1" si="90"/>
        <v>&gt;35&lt; 45</v>
      </c>
      <c r="AI73" s="12">
        <v>16185161</v>
      </c>
      <c r="AJ73" s="13" t="s">
        <v>120</v>
      </c>
      <c r="AK73" s="12" t="s">
        <v>517</v>
      </c>
      <c r="AL73" s="8">
        <v>39883</v>
      </c>
      <c r="AM73" s="7" t="s">
        <v>108</v>
      </c>
      <c r="AN73" s="7" t="s">
        <v>109</v>
      </c>
      <c r="AO73" s="7"/>
      <c r="AP73" s="7"/>
      <c r="AS73" s="15">
        <f t="shared" si="91"/>
        <v>43783</v>
      </c>
      <c r="AT73" s="14" t="s">
        <v>77</v>
      </c>
      <c r="AU73" s="12">
        <v>3.2549999999999999</v>
      </c>
      <c r="AV73" s="17">
        <v>47</v>
      </c>
      <c r="AW73" s="18" t="s">
        <v>201</v>
      </c>
      <c r="AX73" s="19" t="s">
        <v>518</v>
      </c>
      <c r="AY73" s="17">
        <v>79</v>
      </c>
      <c r="AZ73" s="14" t="s">
        <v>305</v>
      </c>
      <c r="BA73" s="20" t="str">
        <f t="shared" si="92"/>
        <v>47001000000008104179</v>
      </c>
      <c r="BB73" s="31">
        <f t="shared" si="93"/>
        <v>20</v>
      </c>
      <c r="BC73" s="14" t="s">
        <v>510</v>
      </c>
      <c r="BD73" s="14"/>
      <c r="BE73" s="14"/>
      <c r="BF73" s="8">
        <v>45163</v>
      </c>
      <c r="BG73" s="32">
        <v>40109947</v>
      </c>
      <c r="BH73" s="32"/>
      <c r="BI73" s="32"/>
      <c r="BJ73" s="14" t="s">
        <v>519</v>
      </c>
      <c r="BK73" s="14" t="str">
        <f t="shared" si="35"/>
        <v>-</v>
      </c>
      <c r="BL73" s="14"/>
      <c r="BM73" s="25"/>
      <c r="BN73" s="26" t="str">
        <f t="shared" si="94"/>
        <v>47001000000008104179</v>
      </c>
      <c r="BO73" s="27" t="str">
        <f t="shared" si="95"/>
        <v>HAGUI SABRINE</v>
      </c>
      <c r="BP73" s="26">
        <f t="shared" si="96"/>
        <v>72</v>
      </c>
      <c r="BQ73" s="28"/>
    </row>
    <row r="74" spans="1:69" x14ac:dyDescent="0.25">
      <c r="A74" t="str">
        <f>VLOOKUP(B74,[2]RH!$B:$BV,72,0)</f>
        <v>Non-Actif</v>
      </c>
      <c r="B74" s="6">
        <v>73</v>
      </c>
      <c r="C74" s="7" t="s">
        <v>168</v>
      </c>
      <c r="D74" s="7" t="s">
        <v>520</v>
      </c>
      <c r="E74" s="7" t="s">
        <v>67</v>
      </c>
      <c r="F74" s="7" t="s">
        <v>118</v>
      </c>
      <c r="G74" s="7" t="s">
        <v>220</v>
      </c>
      <c r="H74" s="7"/>
      <c r="I74" s="7"/>
      <c r="J74" s="7"/>
      <c r="K74" s="7" t="s">
        <v>146</v>
      </c>
      <c r="L74" s="7" t="s">
        <v>90</v>
      </c>
      <c r="M74" s="7" t="s">
        <v>191</v>
      </c>
      <c r="N74" s="8">
        <v>43784</v>
      </c>
      <c r="O74" s="7" t="e">
        <f t="shared" ca="1" si="101"/>
        <v>#REF!</v>
      </c>
      <c r="P74" s="7">
        <f t="shared" ca="1" si="64"/>
        <v>-1832</v>
      </c>
      <c r="Q74" s="8">
        <v>43873</v>
      </c>
      <c r="R74" s="7" t="s">
        <v>161</v>
      </c>
      <c r="S74" s="7"/>
      <c r="T74" s="7" t="s">
        <v>156</v>
      </c>
      <c r="U74" s="7" t="str">
        <f t="shared" si="83"/>
        <v>Contractuel</v>
      </c>
      <c r="V74" s="8">
        <v>43862</v>
      </c>
      <c r="W74" s="8">
        <v>43890</v>
      </c>
      <c r="Z74" s="8">
        <v>43782</v>
      </c>
      <c r="AA74" s="7">
        <f t="shared" si="84"/>
        <v>11</v>
      </c>
      <c r="AB74" s="7">
        <f t="shared" si="85"/>
        <v>2019</v>
      </c>
      <c r="AC74" s="7">
        <f t="shared" si="86"/>
        <v>2023</v>
      </c>
      <c r="AD74" s="10" t="e">
        <f t="shared" ref="AD74:AD137" ca="1" si="105">IF(#REF!="Non",(DAYS360(N74,Q74)/360),(DAYS360(N74,TODAY())/360))</f>
        <v>#REF!</v>
      </c>
      <c r="AE74" s="10" t="e">
        <f t="shared" ca="1" si="88"/>
        <v>#REF!</v>
      </c>
      <c r="AF74" s="8">
        <v>29301</v>
      </c>
      <c r="AG74" s="11">
        <f t="shared" ca="1" si="89"/>
        <v>44.989041095890414</v>
      </c>
      <c r="AH74" s="10" t="str">
        <f t="shared" ca="1" si="90"/>
        <v>&gt;35&lt; 45</v>
      </c>
      <c r="AI74" s="12">
        <v>12513915</v>
      </c>
      <c r="AJ74" s="13" t="s">
        <v>192</v>
      </c>
      <c r="AK74" s="12" t="s">
        <v>521</v>
      </c>
      <c r="AL74" s="8">
        <v>43220</v>
      </c>
      <c r="AM74" s="7" t="s">
        <v>108</v>
      </c>
      <c r="AN74" s="7" t="s">
        <v>76</v>
      </c>
      <c r="AO74" s="7">
        <v>3</v>
      </c>
      <c r="AP74" s="7"/>
      <c r="AQ74" s="14">
        <v>3</v>
      </c>
      <c r="AR74" s="14">
        <v>1</v>
      </c>
      <c r="AS74" s="15">
        <f t="shared" si="91"/>
        <v>44149.25</v>
      </c>
      <c r="AT74" s="14" t="s">
        <v>163</v>
      </c>
      <c r="AU74" s="12">
        <v>3.2549999999999999</v>
      </c>
      <c r="AV74" s="17">
        <v>17</v>
      </c>
      <c r="AW74" s="18" t="s">
        <v>201</v>
      </c>
      <c r="AX74" s="19" t="s">
        <v>522</v>
      </c>
      <c r="AY74" s="17">
        <v>25</v>
      </c>
      <c r="AZ74" s="14" t="s">
        <v>203</v>
      </c>
      <c r="BA74" s="20" t="str">
        <f t="shared" si="92"/>
        <v>17001000000080764425</v>
      </c>
      <c r="BB74" s="31">
        <f t="shared" si="93"/>
        <v>20</v>
      </c>
      <c r="BC74" s="14" t="s">
        <v>523</v>
      </c>
      <c r="BD74" s="14" t="s">
        <v>115</v>
      </c>
      <c r="BE74" s="14"/>
      <c r="BF74" s="8"/>
      <c r="BG74" s="32"/>
      <c r="BH74" s="32"/>
      <c r="BI74" s="32"/>
      <c r="BJ74" s="14"/>
      <c r="BK74" s="14" t="str">
        <f t="shared" si="35"/>
        <v>-</v>
      </c>
      <c r="BL74" s="14"/>
      <c r="BM74" s="25"/>
      <c r="BN74" s="26" t="str">
        <f t="shared" si="94"/>
        <v>17001000000080764425</v>
      </c>
      <c r="BO74" s="27" t="str">
        <f t="shared" si="95"/>
        <v>BENALI ARBIA</v>
      </c>
      <c r="BP74" s="26">
        <f t="shared" si="96"/>
        <v>73</v>
      </c>
      <c r="BQ74" s="28"/>
    </row>
    <row r="75" spans="1:69" x14ac:dyDescent="0.25">
      <c r="A75" t="str">
        <f>VLOOKUP(B75,[2]RH!$B:$BV,72,0)</f>
        <v>Non-Actif</v>
      </c>
      <c r="B75" s="6">
        <v>74</v>
      </c>
      <c r="C75" s="7" t="s">
        <v>168</v>
      </c>
      <c r="D75" s="7" t="s">
        <v>524</v>
      </c>
      <c r="E75" s="7" t="s">
        <v>67</v>
      </c>
      <c r="F75" s="7" t="s">
        <v>118</v>
      </c>
      <c r="G75" s="7" t="s">
        <v>188</v>
      </c>
      <c r="H75" s="7"/>
      <c r="I75" s="7"/>
      <c r="J75" s="7"/>
      <c r="K75" s="7" t="s">
        <v>89</v>
      </c>
      <c r="L75" s="7" t="s">
        <v>90</v>
      </c>
      <c r="M75" s="7" t="s">
        <v>191</v>
      </c>
      <c r="N75" s="8">
        <v>43788</v>
      </c>
      <c r="O75" s="7" t="e">
        <f t="shared" ca="1" si="101"/>
        <v>#REF!</v>
      </c>
      <c r="P75" s="7">
        <f t="shared" ca="1" si="64"/>
        <v>-1740</v>
      </c>
      <c r="Q75" s="8">
        <v>43962</v>
      </c>
      <c r="R75" s="7" t="s">
        <v>161</v>
      </c>
      <c r="S75" s="7"/>
      <c r="T75" s="7" t="s">
        <v>156</v>
      </c>
      <c r="U75" s="7" t="str">
        <f t="shared" si="83"/>
        <v>Contractuel</v>
      </c>
      <c r="V75" s="8">
        <v>43891</v>
      </c>
      <c r="W75" s="8">
        <v>43982</v>
      </c>
      <c r="Z75" s="8">
        <v>43788</v>
      </c>
      <c r="AA75" s="7">
        <f t="shared" si="84"/>
        <v>11</v>
      </c>
      <c r="AB75" s="7">
        <f t="shared" si="85"/>
        <v>2019</v>
      </c>
      <c r="AC75" s="7">
        <f t="shared" si="86"/>
        <v>2023</v>
      </c>
      <c r="AD75" s="10" t="e">
        <f t="shared" ref="AD75:AD138" ca="1" si="106">IF(#REF!="Non",(DAYS360(N75,Q75)/360),(DAYS360(N75,TODAY())/360))</f>
        <v>#REF!</v>
      </c>
      <c r="AE75" s="10" t="e">
        <f t="shared" ca="1" si="88"/>
        <v>#REF!</v>
      </c>
      <c r="AF75" s="8">
        <v>30977</v>
      </c>
      <c r="AG75" s="11">
        <f t="shared" ca="1" si="89"/>
        <v>40.397260273972606</v>
      </c>
      <c r="AH75" s="10" t="str">
        <f t="shared" ca="1" si="90"/>
        <v>&gt;35&lt; 45</v>
      </c>
      <c r="AI75" s="12">
        <v>16027133</v>
      </c>
      <c r="AJ75" s="13" t="s">
        <v>106</v>
      </c>
      <c r="AK75" s="12" t="s">
        <v>525</v>
      </c>
      <c r="AL75" s="8">
        <v>38236</v>
      </c>
      <c r="AM75" s="7" t="s">
        <v>108</v>
      </c>
      <c r="AN75" s="7" t="s">
        <v>76</v>
      </c>
      <c r="AO75" s="7">
        <v>1</v>
      </c>
      <c r="AP75" s="7"/>
      <c r="AQ75" s="14">
        <v>3</v>
      </c>
      <c r="AR75" s="14">
        <v>1</v>
      </c>
      <c r="AS75" s="15">
        <f t="shared" si="91"/>
        <v>44153.25</v>
      </c>
      <c r="AT75" s="14" t="s">
        <v>163</v>
      </c>
      <c r="AU75" s="12">
        <v>3.2549999999999999</v>
      </c>
      <c r="AV75" s="17">
        <v>17</v>
      </c>
      <c r="AW75" s="18" t="s">
        <v>201</v>
      </c>
      <c r="AX75" s="19" t="s">
        <v>526</v>
      </c>
      <c r="AY75" s="17">
        <v>14</v>
      </c>
      <c r="AZ75" s="14" t="s">
        <v>203</v>
      </c>
      <c r="BA75" s="20" t="str">
        <f t="shared" si="92"/>
        <v>17001000000261799114</v>
      </c>
      <c r="BB75" s="31">
        <f t="shared" si="93"/>
        <v>20</v>
      </c>
      <c r="BC75" s="14" t="s">
        <v>527</v>
      </c>
      <c r="BD75" s="14" t="s">
        <v>115</v>
      </c>
      <c r="BE75" s="14"/>
      <c r="BF75" s="8"/>
      <c r="BG75" s="32">
        <v>54271201</v>
      </c>
      <c r="BH75" s="32"/>
      <c r="BI75" s="32"/>
      <c r="BJ75" s="14" t="s">
        <v>416</v>
      </c>
      <c r="BK75" s="14" t="str">
        <f t="shared" si="35"/>
        <v>-</v>
      </c>
      <c r="BL75" s="14"/>
      <c r="BM75" s="25"/>
      <c r="BN75" s="26" t="str">
        <f t="shared" si="94"/>
        <v>17001000000261799114</v>
      </c>
      <c r="BO75" s="27" t="str">
        <f t="shared" si="95"/>
        <v>EZZINE FATMA</v>
      </c>
      <c r="BP75" s="26">
        <f t="shared" si="96"/>
        <v>74</v>
      </c>
      <c r="BQ75" s="28"/>
    </row>
    <row r="76" spans="1:69" x14ac:dyDescent="0.25">
      <c r="A76" t="str">
        <f>VLOOKUP(B76,[2]RH!$B:$BV,72,0)</f>
        <v>Non-Actif</v>
      </c>
      <c r="B76" s="6">
        <v>75</v>
      </c>
      <c r="C76" s="7" t="s">
        <v>100</v>
      </c>
      <c r="D76" s="7" t="s">
        <v>528</v>
      </c>
      <c r="E76" s="7" t="s">
        <v>67</v>
      </c>
      <c r="F76" s="7" t="s">
        <v>118</v>
      </c>
      <c r="G76" s="7" t="s">
        <v>220</v>
      </c>
      <c r="H76" s="7">
        <v>560</v>
      </c>
      <c r="I76" s="7"/>
      <c r="J76" s="7" t="s">
        <v>190</v>
      </c>
      <c r="K76" s="7" t="s">
        <v>146</v>
      </c>
      <c r="L76" s="7" t="s">
        <v>90</v>
      </c>
      <c r="M76" s="7" t="s">
        <v>191</v>
      </c>
      <c r="N76" s="8">
        <v>43788</v>
      </c>
      <c r="O76" s="7" t="e">
        <f t="shared" ca="1" si="101"/>
        <v>#REF!</v>
      </c>
      <c r="P76" s="7">
        <f t="shared" ca="1" si="64"/>
        <v>-796</v>
      </c>
      <c r="Q76" s="8">
        <v>44835</v>
      </c>
      <c r="R76" s="7" t="s">
        <v>161</v>
      </c>
      <c r="S76" s="7"/>
      <c r="T76" s="7" t="s">
        <v>156</v>
      </c>
      <c r="U76" s="7" t="str">
        <f t="shared" si="83"/>
        <v>Contractuel</v>
      </c>
      <c r="V76" s="8">
        <v>44866</v>
      </c>
      <c r="W76" s="8">
        <v>44926</v>
      </c>
      <c r="Z76" s="8">
        <v>43788</v>
      </c>
      <c r="AA76" s="7">
        <f t="shared" si="84"/>
        <v>11</v>
      </c>
      <c r="AB76" s="7">
        <f t="shared" si="85"/>
        <v>2019</v>
      </c>
      <c r="AC76" s="7">
        <f t="shared" si="86"/>
        <v>2023</v>
      </c>
      <c r="AD76" s="10" t="e">
        <f t="shared" ref="AD76:AD139" ca="1" si="107">IF(#REF!="Non",(DAYS360(N76,Q76)/360),(DAYS360(N76,TODAY())/360))</f>
        <v>#REF!</v>
      </c>
      <c r="AE76" s="10" t="e">
        <f t="shared" ca="1" si="88"/>
        <v>#REF!</v>
      </c>
      <c r="AF76" s="8">
        <v>33041</v>
      </c>
      <c r="AG76" s="11">
        <f t="shared" ca="1" si="89"/>
        <v>34.742465753424661</v>
      </c>
      <c r="AH76" s="10" t="str">
        <f t="shared" ca="1" si="90"/>
        <v>&gt;25&lt; 35</v>
      </c>
      <c r="AI76" s="12">
        <v>16280754</v>
      </c>
      <c r="AJ76" s="13" t="s">
        <v>79</v>
      </c>
      <c r="AK76" s="12" t="s">
        <v>529</v>
      </c>
      <c r="AL76" s="8">
        <v>42121</v>
      </c>
      <c r="AM76" s="7" t="s">
        <v>108</v>
      </c>
      <c r="AN76" s="7" t="s">
        <v>109</v>
      </c>
      <c r="AO76" s="7"/>
      <c r="AP76" s="7"/>
      <c r="AQ76" s="14">
        <v>3</v>
      </c>
      <c r="AR76" s="14">
        <v>3</v>
      </c>
      <c r="AS76" s="15">
        <f t="shared" si="91"/>
        <v>44883.75</v>
      </c>
      <c r="AT76" s="14" t="s">
        <v>163</v>
      </c>
      <c r="AU76" s="12">
        <v>3.383</v>
      </c>
      <c r="AV76" s="17" t="s">
        <v>236</v>
      </c>
      <c r="AW76" s="18" t="s">
        <v>201</v>
      </c>
      <c r="AX76" s="19" t="s">
        <v>530</v>
      </c>
      <c r="AY76" s="17" t="s">
        <v>192</v>
      </c>
      <c r="AZ76" s="14" t="s">
        <v>203</v>
      </c>
      <c r="BA76" s="20" t="str">
        <f t="shared" si="92"/>
        <v>17001000000289269902</v>
      </c>
      <c r="BB76" s="31">
        <f t="shared" si="93"/>
        <v>20</v>
      </c>
      <c r="BC76" s="36" t="s">
        <v>527</v>
      </c>
      <c r="BD76" s="14"/>
      <c r="BE76" s="14"/>
      <c r="BF76" s="8" t="s">
        <v>116</v>
      </c>
      <c r="BG76" s="24">
        <v>22457589</v>
      </c>
      <c r="BH76" s="24"/>
      <c r="BI76" s="32"/>
      <c r="BJ76" s="14" t="s">
        <v>371</v>
      </c>
      <c r="BK76" s="14" t="str">
        <f t="shared" si="35"/>
        <v>A-560</v>
      </c>
      <c r="BL76" s="14"/>
      <c r="BM76" s="25">
        <v>241.65100000000001</v>
      </c>
      <c r="BN76" s="26" t="str">
        <f t="shared" si="94"/>
        <v>17001000000289269902</v>
      </c>
      <c r="BO76" s="27" t="str">
        <f t="shared" si="95"/>
        <v>DAAGI BOUTHAINA</v>
      </c>
      <c r="BP76" s="26">
        <f t="shared" si="96"/>
        <v>75</v>
      </c>
      <c r="BQ76" s="28" t="s">
        <v>531</v>
      </c>
    </row>
    <row r="77" spans="1:69" x14ac:dyDescent="0.25">
      <c r="A77" t="str">
        <f>VLOOKUP(B77,[2]RH!$B:$BV,72,0)</f>
        <v>si</v>
      </c>
      <c r="B77" s="6">
        <v>76</v>
      </c>
      <c r="C77" s="7" t="s">
        <v>100</v>
      </c>
      <c r="D77" s="7" t="s">
        <v>532</v>
      </c>
      <c r="E77" s="7" t="s">
        <v>67</v>
      </c>
      <c r="F77" s="7" t="s">
        <v>118</v>
      </c>
      <c r="G77" s="7" t="s">
        <v>533</v>
      </c>
      <c r="H77" s="45" t="s">
        <v>225</v>
      </c>
      <c r="I77" s="7" t="s">
        <v>534</v>
      </c>
      <c r="J77" s="7" t="s">
        <v>190</v>
      </c>
      <c r="K77" s="7" t="s">
        <v>89</v>
      </c>
      <c r="L77" s="7" t="s">
        <v>90</v>
      </c>
      <c r="M77" s="7" t="s">
        <v>535</v>
      </c>
      <c r="N77" s="8">
        <v>43770</v>
      </c>
      <c r="O77" s="8">
        <v>45167</v>
      </c>
      <c r="P77" s="7" t="str">
        <f t="shared" ca="1" si="64"/>
        <v/>
      </c>
      <c r="Q77" s="8"/>
      <c r="R77" s="7"/>
      <c r="S77" s="8"/>
      <c r="T77" s="9" t="s">
        <v>72</v>
      </c>
      <c r="U77" s="7" t="str">
        <f t="shared" si="83"/>
        <v>Titulaire</v>
      </c>
      <c r="V77" s="8">
        <v>45167</v>
      </c>
      <c r="W77" s="8"/>
      <c r="Z77" s="8">
        <v>43770</v>
      </c>
      <c r="AA77" s="7">
        <f t="shared" si="84"/>
        <v>11</v>
      </c>
      <c r="AB77" s="7">
        <f t="shared" si="85"/>
        <v>2019</v>
      </c>
      <c r="AC77" s="7">
        <f t="shared" si="86"/>
        <v>2023</v>
      </c>
      <c r="AD77" s="10" t="e">
        <f t="shared" ref="AD77:AD140" ca="1" si="108">IF(#REF!="Non",(DAYS360(N77,Q77)/360),(DAYS360(N77,TODAY())/360))</f>
        <v>#REF!</v>
      </c>
      <c r="AE77" s="10" t="e">
        <f t="shared" ca="1" si="88"/>
        <v>#REF!</v>
      </c>
      <c r="AF77" s="8">
        <v>33965</v>
      </c>
      <c r="AG77" s="11">
        <f t="shared" ca="1" si="89"/>
        <v>32.210958904109589</v>
      </c>
      <c r="AH77" s="10" t="str">
        <f t="shared" ca="1" si="90"/>
        <v>&gt;25&lt; 35</v>
      </c>
      <c r="AI77" s="12">
        <v>16405945</v>
      </c>
      <c r="AJ77" s="13" t="s">
        <v>73</v>
      </c>
      <c r="AK77" s="12" t="s">
        <v>536</v>
      </c>
      <c r="AL77" s="8">
        <v>40364</v>
      </c>
      <c r="AM77" s="7" t="s">
        <v>108</v>
      </c>
      <c r="AN77" s="7" t="s">
        <v>109</v>
      </c>
      <c r="AO77" s="7"/>
      <c r="AP77" s="7"/>
      <c r="AQ77">
        <v>3</v>
      </c>
      <c r="AR77" s="14">
        <v>3</v>
      </c>
      <c r="AS77" s="15">
        <f t="shared" si="91"/>
        <v>44865.75</v>
      </c>
      <c r="AT77" s="14" t="s">
        <v>163</v>
      </c>
      <c r="AU77" s="16">
        <v>3.383</v>
      </c>
      <c r="AV77" s="17" t="s">
        <v>181</v>
      </c>
      <c r="AW77" s="18" t="s">
        <v>537</v>
      </c>
      <c r="AX77" s="19" t="s">
        <v>538</v>
      </c>
      <c r="AY77" s="17" t="s">
        <v>106</v>
      </c>
      <c r="AZ77" s="14" t="s">
        <v>185</v>
      </c>
      <c r="BA77" s="20" t="str">
        <f t="shared" si="92"/>
        <v>14068068100701363205</v>
      </c>
      <c r="BB77" s="31">
        <f t="shared" si="93"/>
        <v>20</v>
      </c>
      <c r="BC77" s="22" t="s">
        <v>539</v>
      </c>
      <c r="BD77" s="23" t="s">
        <v>85</v>
      </c>
      <c r="BE77" s="14"/>
      <c r="BF77" s="8"/>
      <c r="BG77" s="24">
        <v>94295066</v>
      </c>
      <c r="BH77" s="24"/>
      <c r="BI77" s="32"/>
      <c r="BJ77" s="14" t="s">
        <v>154</v>
      </c>
      <c r="BK77" s="14" t="str">
        <f t="shared" si="35"/>
        <v>A-P6 AV</v>
      </c>
      <c r="BL77" s="14" t="s">
        <v>288</v>
      </c>
      <c r="BM77" s="25"/>
      <c r="BN77" s="26" t="str">
        <f t="shared" si="94"/>
        <v>14068068100701363205</v>
      </c>
      <c r="BO77" s="27" t="str">
        <f t="shared" si="95"/>
        <v>ZITOUNI SANA</v>
      </c>
      <c r="BP77" s="26">
        <f t="shared" si="96"/>
        <v>76</v>
      </c>
      <c r="BQ77" s="28"/>
    </row>
    <row r="78" spans="1:69" x14ac:dyDescent="0.25">
      <c r="A78" t="str">
        <f>VLOOKUP(B78,[2]RH!$B:$BV,72,0)</f>
        <v>si</v>
      </c>
      <c r="B78" s="6">
        <v>77</v>
      </c>
      <c r="C78" s="7" t="s">
        <v>100</v>
      </c>
      <c r="D78" s="7" t="s">
        <v>540</v>
      </c>
      <c r="E78" s="7" t="s">
        <v>67</v>
      </c>
      <c r="F78" s="7" t="s">
        <v>158</v>
      </c>
      <c r="G78" s="7" t="s">
        <v>188</v>
      </c>
      <c r="H78" s="7" t="s">
        <v>541</v>
      </c>
      <c r="I78" s="7" t="s">
        <v>542</v>
      </c>
      <c r="J78" s="7"/>
      <c r="K78" s="7" t="s">
        <v>89</v>
      </c>
      <c r="L78" s="7" t="s">
        <v>90</v>
      </c>
      <c r="M78" s="7" t="s">
        <v>543</v>
      </c>
      <c r="N78" s="8">
        <v>43813</v>
      </c>
      <c r="O78" s="8">
        <v>45167</v>
      </c>
      <c r="P78" s="7" t="str">
        <f t="shared" ca="1" si="64"/>
        <v/>
      </c>
      <c r="Q78" s="8"/>
      <c r="R78" s="7"/>
      <c r="S78" s="8"/>
      <c r="T78" s="9" t="s">
        <v>72</v>
      </c>
      <c r="U78" s="7" t="str">
        <f t="shared" si="83"/>
        <v>Titulaire</v>
      </c>
      <c r="V78" s="8">
        <v>45167</v>
      </c>
      <c r="W78" s="8"/>
      <c r="Z78" s="8">
        <v>43813</v>
      </c>
      <c r="AA78" s="7">
        <f t="shared" si="84"/>
        <v>12</v>
      </c>
      <c r="AB78" s="7">
        <f t="shared" si="85"/>
        <v>2019</v>
      </c>
      <c r="AC78" s="7">
        <f t="shared" si="86"/>
        <v>2023</v>
      </c>
      <c r="AD78" s="10" t="e">
        <f t="shared" ref="AD78:AD141" ca="1" si="109">IF(#REF!="Non",(DAYS360(N78,Q78)/360),(DAYS360(N78,TODAY())/360))</f>
        <v>#REF!</v>
      </c>
      <c r="AE78" s="10" t="e">
        <f t="shared" ca="1" si="88"/>
        <v>#REF!</v>
      </c>
      <c r="AF78" s="8">
        <v>31141</v>
      </c>
      <c r="AG78" s="11">
        <f t="shared" ca="1" si="89"/>
        <v>39.947945205479449</v>
      </c>
      <c r="AH78" s="10" t="str">
        <f t="shared" ca="1" si="90"/>
        <v>&gt;35&lt; 45</v>
      </c>
      <c r="AI78" s="12">
        <v>12666498</v>
      </c>
      <c r="AJ78" s="13" t="s">
        <v>82</v>
      </c>
      <c r="AK78" s="12" t="s">
        <v>544</v>
      </c>
      <c r="AL78" s="8">
        <v>43414</v>
      </c>
      <c r="AM78" s="7" t="s">
        <v>108</v>
      </c>
      <c r="AN78" s="7" t="s">
        <v>109</v>
      </c>
      <c r="AO78" s="7"/>
      <c r="AP78" s="7"/>
      <c r="AQ78">
        <v>5</v>
      </c>
      <c r="AR78" s="14">
        <v>3</v>
      </c>
      <c r="AS78" s="15">
        <f t="shared" si="91"/>
        <v>44908.75</v>
      </c>
      <c r="AT78" s="14" t="s">
        <v>163</v>
      </c>
      <c r="AU78" s="16">
        <v>3.3210000000000002</v>
      </c>
      <c r="AV78" s="17" t="s">
        <v>79</v>
      </c>
      <c r="AW78" s="18" t="s">
        <v>545</v>
      </c>
      <c r="AX78" s="19" t="s">
        <v>546</v>
      </c>
      <c r="AY78" s="17" t="s">
        <v>547</v>
      </c>
      <c r="AZ78" s="14" t="s">
        <v>83</v>
      </c>
      <c r="BA78" s="20" t="str">
        <f t="shared" si="92"/>
        <v>08103000722011546667</v>
      </c>
      <c r="BB78" s="31">
        <f t="shared" si="93"/>
        <v>20</v>
      </c>
      <c r="BC78" s="22" t="s">
        <v>548</v>
      </c>
      <c r="BD78" s="23" t="s">
        <v>501</v>
      </c>
      <c r="BE78" s="14"/>
      <c r="BF78" s="8"/>
      <c r="BG78" s="24">
        <v>20484702</v>
      </c>
      <c r="BH78" s="24"/>
      <c r="BI78" s="32"/>
      <c r="BJ78" s="14" t="s">
        <v>549</v>
      </c>
      <c r="BK78" s="14" t="str">
        <f t="shared" si="35"/>
        <v>-coupe</v>
      </c>
      <c r="BL78" s="14" t="s">
        <v>198</v>
      </c>
      <c r="BM78" s="25"/>
      <c r="BN78" s="26" t="str">
        <f t="shared" si="94"/>
        <v>08103000722011546667</v>
      </c>
      <c r="BO78" s="27" t="str">
        <f t="shared" si="95"/>
        <v>ZOUAOUI AMENI</v>
      </c>
      <c r="BP78" s="26">
        <f t="shared" si="96"/>
        <v>77</v>
      </c>
      <c r="BQ78" s="28"/>
    </row>
    <row r="79" spans="1:69" x14ac:dyDescent="0.25">
      <c r="A79" t="str">
        <f>VLOOKUP(B79,[2]RH!$B:$BV,72,0)</f>
        <v>Non-Actif</v>
      </c>
      <c r="B79" s="6">
        <v>78</v>
      </c>
      <c r="C79" s="7" t="s">
        <v>168</v>
      </c>
      <c r="D79" s="7" t="s">
        <v>550</v>
      </c>
      <c r="E79" s="7" t="s">
        <v>67</v>
      </c>
      <c r="F79" s="7" t="s">
        <v>118</v>
      </c>
      <c r="G79" s="7" t="s">
        <v>220</v>
      </c>
      <c r="H79" s="7" t="s">
        <v>351</v>
      </c>
      <c r="I79" s="7"/>
      <c r="J79" s="7" t="s">
        <v>190</v>
      </c>
      <c r="K79" s="7" t="s">
        <v>146</v>
      </c>
      <c r="L79" s="7" t="s">
        <v>90</v>
      </c>
      <c r="M79" s="7" t="s">
        <v>191</v>
      </c>
      <c r="N79" s="8">
        <v>43805</v>
      </c>
      <c r="O79" s="7" t="e">
        <f ca="1">IF(AD79&gt;=4,IF(T79="CDD","OK",""),"")</f>
        <v>#REF!</v>
      </c>
      <c r="P79" s="7">
        <f t="shared" ca="1" si="64"/>
        <v>-1467</v>
      </c>
      <c r="Q79" s="8">
        <v>44201</v>
      </c>
      <c r="R79" s="7" t="s">
        <v>161</v>
      </c>
      <c r="S79" s="7"/>
      <c r="T79" s="7" t="s">
        <v>156</v>
      </c>
      <c r="U79" s="7" t="str">
        <f t="shared" si="83"/>
        <v>Contractuel</v>
      </c>
      <c r="V79" s="8">
        <v>44197</v>
      </c>
      <c r="W79" s="8">
        <v>44255</v>
      </c>
      <c r="Z79" s="8">
        <v>43806</v>
      </c>
      <c r="AA79" s="7">
        <f t="shared" si="84"/>
        <v>12</v>
      </c>
      <c r="AB79" s="7">
        <f t="shared" si="85"/>
        <v>2019</v>
      </c>
      <c r="AC79" s="7">
        <f t="shared" si="86"/>
        <v>2023</v>
      </c>
      <c r="AD79" s="10" t="e">
        <f t="shared" ref="AD79:AD142" ca="1" si="110">IF(#REF!="Non",(DAYS360(N79,Q79)/360),(DAYS360(N79,TODAY())/360))</f>
        <v>#REF!</v>
      </c>
      <c r="AE79" s="10" t="e">
        <f t="shared" ca="1" si="88"/>
        <v>#REF!</v>
      </c>
      <c r="AF79" s="8">
        <v>32727</v>
      </c>
      <c r="AG79" s="11">
        <f t="shared" ca="1" si="89"/>
        <v>35.602739726027394</v>
      </c>
      <c r="AH79" s="10" t="str">
        <f t="shared" ca="1" si="90"/>
        <v>&gt;35&lt; 45</v>
      </c>
      <c r="AI79" s="12">
        <v>12984143</v>
      </c>
      <c r="AJ79" s="13" t="s">
        <v>170</v>
      </c>
      <c r="AK79" s="12" t="s">
        <v>551</v>
      </c>
      <c r="AL79" s="8">
        <v>41703</v>
      </c>
      <c r="AM79" s="7" t="s">
        <v>108</v>
      </c>
      <c r="AN79" s="7" t="s">
        <v>76</v>
      </c>
      <c r="AO79" s="7">
        <v>2</v>
      </c>
      <c r="AP79" s="7"/>
      <c r="AQ79" s="14">
        <v>3</v>
      </c>
      <c r="AR79" s="14">
        <v>2</v>
      </c>
      <c r="AS79" s="15">
        <f t="shared" si="91"/>
        <v>44535.5</v>
      </c>
      <c r="AT79" s="14" t="s">
        <v>163</v>
      </c>
      <c r="AU79" s="12">
        <v>3.1930000000000001</v>
      </c>
      <c r="AV79" s="17">
        <v>17</v>
      </c>
      <c r="AW79" s="18" t="s">
        <v>201</v>
      </c>
      <c r="AX79" s="19" t="s">
        <v>552</v>
      </c>
      <c r="AY79" s="17">
        <v>67</v>
      </c>
      <c r="AZ79" s="14" t="s">
        <v>203</v>
      </c>
      <c r="BA79" s="20" t="str">
        <f t="shared" si="92"/>
        <v>17001000000289109367</v>
      </c>
      <c r="BB79" s="31">
        <f t="shared" si="93"/>
        <v>20</v>
      </c>
      <c r="BC79" s="14" t="s">
        <v>553</v>
      </c>
      <c r="BD79" s="14" t="s">
        <v>286</v>
      </c>
      <c r="BE79" s="14">
        <v>1095</v>
      </c>
      <c r="BF79" s="8"/>
      <c r="BG79" s="32">
        <v>54265241</v>
      </c>
      <c r="BH79" s="32"/>
      <c r="BI79" s="32"/>
      <c r="BJ79" s="14" t="s">
        <v>286</v>
      </c>
      <c r="BK79" s="14" t="str">
        <f t="shared" si="35"/>
        <v>A-CP</v>
      </c>
      <c r="BL79" s="14"/>
      <c r="BM79" s="25"/>
      <c r="BN79" s="26" t="str">
        <f t="shared" si="94"/>
        <v>17001000000289109367</v>
      </c>
      <c r="BO79" s="27" t="str">
        <f t="shared" si="95"/>
        <v>ABIDI  CHAIMA</v>
      </c>
      <c r="BP79" s="26">
        <f t="shared" si="96"/>
        <v>78</v>
      </c>
      <c r="BQ79" s="28"/>
    </row>
    <row r="80" spans="1:69" x14ac:dyDescent="0.25">
      <c r="A80" t="str">
        <f>VLOOKUP(B80,[2]RH!$B:$BV,72,0)</f>
        <v>Non-Actif</v>
      </c>
      <c r="B80" s="6">
        <v>79</v>
      </c>
      <c r="C80" s="7" t="s">
        <v>100</v>
      </c>
      <c r="D80" s="7" t="s">
        <v>554</v>
      </c>
      <c r="E80" s="7" t="s">
        <v>67</v>
      </c>
      <c r="F80" s="7" t="s">
        <v>118</v>
      </c>
      <c r="G80" s="7" t="s">
        <v>220</v>
      </c>
      <c r="H80" s="7">
        <v>560</v>
      </c>
      <c r="I80" s="7" t="s">
        <v>189</v>
      </c>
      <c r="J80" s="7" t="s">
        <v>190</v>
      </c>
      <c r="K80" s="7" t="s">
        <v>146</v>
      </c>
      <c r="L80" s="7" t="s">
        <v>90</v>
      </c>
      <c r="M80" s="7" t="s">
        <v>191</v>
      </c>
      <c r="N80" s="8">
        <v>43805</v>
      </c>
      <c r="O80" s="7" t="e">
        <f ca="1">IF(AD80&gt;=4,IF(T80="CDD","OK",""),"")</f>
        <v>#REF!</v>
      </c>
      <c r="P80" s="7">
        <f t="shared" ca="1" si="64"/>
        <v>-553</v>
      </c>
      <c r="Q80" s="8">
        <v>45139</v>
      </c>
      <c r="R80" s="7" t="s">
        <v>555</v>
      </c>
      <c r="S80" s="8"/>
      <c r="T80" s="9" t="s">
        <v>156</v>
      </c>
      <c r="U80" s="7" t="str">
        <f t="shared" si="83"/>
        <v>Contractuel</v>
      </c>
      <c r="V80" s="8">
        <v>45139</v>
      </c>
      <c r="W80" s="8">
        <v>45169</v>
      </c>
      <c r="Z80" s="8">
        <v>43806</v>
      </c>
      <c r="AA80" s="7">
        <f t="shared" si="84"/>
        <v>12</v>
      </c>
      <c r="AB80" s="7">
        <f t="shared" si="85"/>
        <v>2019</v>
      </c>
      <c r="AC80" s="7">
        <f t="shared" si="86"/>
        <v>2023</v>
      </c>
      <c r="AD80" s="10" t="e">
        <f t="shared" ref="AD80:AD143" ca="1" si="111">IF(#REF!="Non",(DAYS360(N80,Q80)/360),(DAYS360(N80,TODAY())/360))</f>
        <v>#REF!</v>
      </c>
      <c r="AE80" s="10" t="e">
        <f t="shared" ca="1" si="88"/>
        <v>#REF!</v>
      </c>
      <c r="AF80" s="8">
        <v>29661</v>
      </c>
      <c r="AG80" s="11">
        <f t="shared" ca="1" si="89"/>
        <v>44.0027397260274</v>
      </c>
      <c r="AH80" s="10" t="str">
        <f t="shared" ca="1" si="90"/>
        <v>&gt;35&lt; 45</v>
      </c>
      <c r="AI80" s="12">
        <v>16443168</v>
      </c>
      <c r="AJ80" s="13" t="s">
        <v>192</v>
      </c>
      <c r="AK80" s="12" t="s">
        <v>556</v>
      </c>
      <c r="AL80" s="8">
        <v>36773</v>
      </c>
      <c r="AM80" s="7" t="s">
        <v>108</v>
      </c>
      <c r="AN80" s="7" t="s">
        <v>109</v>
      </c>
      <c r="AO80" s="7"/>
      <c r="AP80" s="7"/>
      <c r="AQ80" s="14">
        <v>3</v>
      </c>
      <c r="AR80" s="14">
        <v>3</v>
      </c>
      <c r="AS80" s="15">
        <f t="shared" si="91"/>
        <v>44900.75</v>
      </c>
      <c r="AT80" s="14" t="s">
        <v>163</v>
      </c>
      <c r="AU80" s="16">
        <v>3.383</v>
      </c>
      <c r="AV80" s="17" t="s">
        <v>236</v>
      </c>
      <c r="AW80" s="18">
        <v>20600</v>
      </c>
      <c r="AX80" s="19" t="s">
        <v>557</v>
      </c>
      <c r="AY80" s="17" t="s">
        <v>255</v>
      </c>
      <c r="AZ80" s="14" t="s">
        <v>203</v>
      </c>
      <c r="BA80" s="20" t="str">
        <f t="shared" si="92"/>
        <v>17206000000289296373</v>
      </c>
      <c r="BB80" s="31">
        <f t="shared" si="93"/>
        <v>20</v>
      </c>
      <c r="BC80" s="22" t="s">
        <v>558</v>
      </c>
      <c r="BD80" s="23" t="s">
        <v>559</v>
      </c>
      <c r="BE80" s="14"/>
      <c r="BF80" s="8"/>
      <c r="BG80" s="24">
        <v>20977870</v>
      </c>
      <c r="BH80" s="24"/>
      <c r="BI80" s="32"/>
      <c r="BJ80" s="14" t="s">
        <v>286</v>
      </c>
      <c r="BK80" s="14" t="str">
        <f t="shared" si="35"/>
        <v>A-560</v>
      </c>
      <c r="BL80" s="14" t="s">
        <v>288</v>
      </c>
      <c r="BM80" s="25"/>
      <c r="BN80" s="26" t="str">
        <f t="shared" si="94"/>
        <v>17206000000289296373</v>
      </c>
      <c r="BO80" s="27" t="str">
        <f t="shared" si="95"/>
        <v>JRIDI NOURA</v>
      </c>
      <c r="BP80" s="26">
        <f t="shared" si="96"/>
        <v>79</v>
      </c>
      <c r="BQ80" s="28"/>
    </row>
    <row r="81" spans="1:69" x14ac:dyDescent="0.25">
      <c r="A81" t="str">
        <f>VLOOKUP(B81,[2]RH!$B:$BV,72,0)</f>
        <v>si</v>
      </c>
      <c r="B81" s="6">
        <v>80</v>
      </c>
      <c r="C81" s="7" t="s">
        <v>100</v>
      </c>
      <c r="D81" s="7" t="s">
        <v>560</v>
      </c>
      <c r="E81" s="7" t="s">
        <v>67</v>
      </c>
      <c r="F81" s="7" t="s">
        <v>258</v>
      </c>
      <c r="G81" s="7" t="s">
        <v>561</v>
      </c>
      <c r="H81" s="7" t="s">
        <v>562</v>
      </c>
      <c r="I81" s="7" t="s">
        <v>563</v>
      </c>
      <c r="J81" s="7" t="s">
        <v>281</v>
      </c>
      <c r="K81" s="7" t="s">
        <v>89</v>
      </c>
      <c r="L81" s="7" t="s">
        <v>90</v>
      </c>
      <c r="M81" s="7" t="s">
        <v>535</v>
      </c>
      <c r="N81" s="8">
        <v>43784</v>
      </c>
      <c r="O81" s="8">
        <v>45167</v>
      </c>
      <c r="P81" s="7" t="str">
        <f t="shared" ca="1" si="64"/>
        <v/>
      </c>
      <c r="Q81" s="8"/>
      <c r="R81" s="7"/>
      <c r="S81" s="8"/>
      <c r="T81" s="9" t="s">
        <v>72</v>
      </c>
      <c r="U81" s="7" t="str">
        <f t="shared" si="83"/>
        <v>Titulaire</v>
      </c>
      <c r="V81" s="8">
        <v>45167</v>
      </c>
      <c r="W81" s="8"/>
      <c r="X81" s="8">
        <v>43800</v>
      </c>
      <c r="Y81" s="8">
        <v>44062</v>
      </c>
      <c r="Z81" s="8">
        <v>44075</v>
      </c>
      <c r="AA81" s="7">
        <f t="shared" si="84"/>
        <v>11</v>
      </c>
      <c r="AB81" s="7">
        <f t="shared" si="85"/>
        <v>2019</v>
      </c>
      <c r="AC81" s="7">
        <f t="shared" si="86"/>
        <v>2023</v>
      </c>
      <c r="AD81" s="10" t="e">
        <f t="shared" ref="AD81:AD144" ca="1" si="112">IF(#REF!="Non",(DAYS360(N81,Q81)/360),(DAYS360(N81,TODAY())/360))</f>
        <v>#REF!</v>
      </c>
      <c r="AE81" s="10" t="e">
        <f t="shared" ca="1" si="88"/>
        <v>#REF!</v>
      </c>
      <c r="AF81" s="8">
        <v>33951</v>
      </c>
      <c r="AG81" s="11">
        <f t="shared" ca="1" si="89"/>
        <v>32.249315068493154</v>
      </c>
      <c r="AH81" s="10" t="str">
        <f t="shared" ca="1" si="90"/>
        <v>&gt;25&lt; 35</v>
      </c>
      <c r="AI81" s="12">
        <v>17284892</v>
      </c>
      <c r="AJ81" s="13" t="s">
        <v>192</v>
      </c>
      <c r="AK81" s="12" t="s">
        <v>564</v>
      </c>
      <c r="AL81" s="8">
        <v>42850</v>
      </c>
      <c r="AM81" s="7" t="s">
        <v>108</v>
      </c>
      <c r="AN81" s="7" t="s">
        <v>109</v>
      </c>
      <c r="AO81" s="7"/>
      <c r="AP81" s="7"/>
      <c r="AQ81">
        <v>3</v>
      </c>
      <c r="AR81" s="14">
        <v>3</v>
      </c>
      <c r="AS81" s="15">
        <f t="shared" si="91"/>
        <v>44879.75</v>
      </c>
      <c r="AT81" s="14" t="s">
        <v>163</v>
      </c>
      <c r="AU81" s="16">
        <v>3.3210000000000002</v>
      </c>
      <c r="AV81" s="17" t="s">
        <v>236</v>
      </c>
      <c r="AW81" s="18" t="s">
        <v>201</v>
      </c>
      <c r="AX81" s="19" t="s">
        <v>565</v>
      </c>
      <c r="AY81" s="17" t="s">
        <v>566</v>
      </c>
      <c r="AZ81" s="14" t="s">
        <v>203</v>
      </c>
      <c r="BA81" s="20" t="str">
        <f t="shared" si="92"/>
        <v>17001000000264181143</v>
      </c>
      <c r="BB81" s="31">
        <f t="shared" si="93"/>
        <v>20</v>
      </c>
      <c r="BC81" s="22" t="s">
        <v>567</v>
      </c>
      <c r="BD81" s="23" t="s">
        <v>568</v>
      </c>
      <c r="BE81" s="14">
        <v>2021</v>
      </c>
      <c r="BF81" s="8">
        <v>44971</v>
      </c>
      <c r="BG81" s="24">
        <v>28317396</v>
      </c>
      <c r="BH81" s="24"/>
      <c r="BI81" s="32"/>
      <c r="BJ81" s="14" t="s">
        <v>371</v>
      </c>
      <c r="BK81" s="14" t="str">
        <f t="shared" si="35"/>
        <v>B-P6 AR</v>
      </c>
      <c r="BL81" s="14" t="s">
        <v>300</v>
      </c>
      <c r="BM81" s="25"/>
      <c r="BN81" s="26" t="str">
        <f t="shared" si="94"/>
        <v>17001000000264181143</v>
      </c>
      <c r="BO81" s="27" t="str">
        <f t="shared" si="95"/>
        <v>HEDHLI DONIA</v>
      </c>
      <c r="BP81" s="26">
        <f t="shared" si="96"/>
        <v>80</v>
      </c>
      <c r="BQ81" s="28"/>
    </row>
    <row r="82" spans="1:69" x14ac:dyDescent="0.25">
      <c r="A82" t="str">
        <f>VLOOKUP(B82,[2]RH!$B:$BV,72,0)</f>
        <v>Non-Actif</v>
      </c>
      <c r="B82" s="6">
        <v>81</v>
      </c>
      <c r="C82" s="7" t="s">
        <v>100</v>
      </c>
      <c r="D82" s="7" t="s">
        <v>569</v>
      </c>
      <c r="E82" s="7" t="s">
        <v>67</v>
      </c>
      <c r="F82" s="7" t="s">
        <v>258</v>
      </c>
      <c r="G82" s="7" t="s">
        <v>570</v>
      </c>
      <c r="H82" s="7" t="s">
        <v>225</v>
      </c>
      <c r="I82" s="7" t="s">
        <v>563</v>
      </c>
      <c r="J82" s="7" t="s">
        <v>281</v>
      </c>
      <c r="K82" s="7" t="s">
        <v>89</v>
      </c>
      <c r="L82" s="7" t="s">
        <v>90</v>
      </c>
      <c r="M82" s="7" t="s">
        <v>535</v>
      </c>
      <c r="N82" s="8">
        <v>43788</v>
      </c>
      <c r="O82" s="8">
        <v>45167</v>
      </c>
      <c r="P82" s="7" t="str">
        <f t="shared" ca="1" si="64"/>
        <v/>
      </c>
      <c r="Q82" s="8">
        <v>45443</v>
      </c>
      <c r="R82" s="7" t="s">
        <v>147</v>
      </c>
      <c r="S82" s="8"/>
      <c r="T82" s="9" t="s">
        <v>72</v>
      </c>
      <c r="U82" s="7" t="str">
        <f t="shared" si="83"/>
        <v>Titulaire</v>
      </c>
      <c r="V82" s="8">
        <v>45167</v>
      </c>
      <c r="W82" s="8"/>
      <c r="X82" s="8">
        <v>43800</v>
      </c>
      <c r="Y82" s="8">
        <v>43972</v>
      </c>
      <c r="Z82" s="8">
        <v>43973</v>
      </c>
      <c r="AA82" s="7">
        <f t="shared" si="84"/>
        <v>11</v>
      </c>
      <c r="AB82" s="7">
        <f t="shared" si="85"/>
        <v>2019</v>
      </c>
      <c r="AC82" s="7">
        <f t="shared" si="86"/>
        <v>2023</v>
      </c>
      <c r="AD82" s="10" t="e">
        <f t="shared" ref="AD82:AD145" ca="1" si="113">IF(#REF!="Non",(DAYS360(N82,Q82)/360),(DAYS360(N82,TODAY())/360))</f>
        <v>#REF!</v>
      </c>
      <c r="AE82" s="10" t="e">
        <f t="shared" ca="1" si="88"/>
        <v>#REF!</v>
      </c>
      <c r="AF82" s="8">
        <v>34875</v>
      </c>
      <c r="AG82" s="11">
        <f t="shared" ca="1" si="89"/>
        <v>29.717808219178082</v>
      </c>
      <c r="AH82" s="10" t="str">
        <f t="shared" ca="1" si="90"/>
        <v>&gt;25&lt; 35</v>
      </c>
      <c r="AI82" s="12">
        <v>17284563</v>
      </c>
      <c r="AJ82" s="40" t="s">
        <v>213</v>
      </c>
      <c r="AK82" s="12">
        <v>14253391</v>
      </c>
      <c r="AL82" s="8">
        <v>41460</v>
      </c>
      <c r="AM82" s="7" t="s">
        <v>108</v>
      </c>
      <c r="AN82" s="7" t="s">
        <v>109</v>
      </c>
      <c r="AO82" s="7"/>
      <c r="AP82" s="7"/>
      <c r="AQ82">
        <v>3</v>
      </c>
      <c r="AR82" s="14">
        <v>3</v>
      </c>
      <c r="AS82" s="15">
        <f t="shared" si="91"/>
        <v>44883.75</v>
      </c>
      <c r="AT82" s="14" t="s">
        <v>163</v>
      </c>
      <c r="AU82" s="16">
        <v>3.3210000000000002</v>
      </c>
      <c r="AV82" s="17" t="s">
        <v>92</v>
      </c>
      <c r="AW82" s="18" t="s">
        <v>571</v>
      </c>
      <c r="AX82" s="19" t="s">
        <v>572</v>
      </c>
      <c r="AY82" s="17" t="s">
        <v>459</v>
      </c>
      <c r="AZ82" s="14" t="s">
        <v>152</v>
      </c>
      <c r="BA82" s="20" t="str">
        <f t="shared" si="92"/>
        <v>04004005005299604884</v>
      </c>
      <c r="BB82" s="31">
        <f t="shared" si="93"/>
        <v>20</v>
      </c>
      <c r="BC82" s="22" t="s">
        <v>573</v>
      </c>
      <c r="BD82" s="23" t="s">
        <v>115</v>
      </c>
      <c r="BE82" s="14"/>
      <c r="BF82" s="8"/>
      <c r="BG82" s="24">
        <v>96856740</v>
      </c>
      <c r="BH82" s="24"/>
      <c r="BI82" s="32"/>
      <c r="BJ82" s="14" t="s">
        <v>454</v>
      </c>
      <c r="BK82" s="14" t="str">
        <f t="shared" si="35"/>
        <v>B-P6 AV</v>
      </c>
      <c r="BL82" s="14" t="s">
        <v>300</v>
      </c>
      <c r="BM82" s="25"/>
      <c r="BN82" s="26" t="str">
        <f t="shared" si="94"/>
        <v>04004005005299604884</v>
      </c>
      <c r="BO82" s="27" t="str">
        <f t="shared" si="95"/>
        <v>KHEMIRI  OUMAYMA</v>
      </c>
      <c r="BP82" s="26">
        <f t="shared" si="96"/>
        <v>81</v>
      </c>
      <c r="BQ82" s="28"/>
    </row>
    <row r="83" spans="1:69" x14ac:dyDescent="0.25">
      <c r="A83" t="str">
        <f>VLOOKUP(B83,[2]RH!$B:$BV,72,0)</f>
        <v>Non-Actif</v>
      </c>
      <c r="B83" s="6">
        <v>82</v>
      </c>
      <c r="C83" s="7" t="s">
        <v>100</v>
      </c>
      <c r="D83" s="7" t="s">
        <v>574</v>
      </c>
      <c r="E83" s="7" t="s">
        <v>67</v>
      </c>
      <c r="F83" s="7" t="s">
        <v>258</v>
      </c>
      <c r="G83" s="7" t="s">
        <v>533</v>
      </c>
      <c r="H83" s="7"/>
      <c r="I83" s="7"/>
      <c r="J83" s="7"/>
      <c r="K83" s="7" t="s">
        <v>89</v>
      </c>
      <c r="L83" s="7" t="s">
        <v>90</v>
      </c>
      <c r="M83" s="7" t="s">
        <v>191</v>
      </c>
      <c r="N83" s="8">
        <v>43808</v>
      </c>
      <c r="O83" s="7" t="e">
        <f ca="1">IF(AD83&gt;=4,IF(T83="CDD","OK",""),"")</f>
        <v>#REF!</v>
      </c>
      <c r="P83" s="7">
        <f t="shared" ca="1" si="64"/>
        <v>-1801</v>
      </c>
      <c r="Q83" s="8">
        <v>43900</v>
      </c>
      <c r="R83" s="7" t="s">
        <v>161</v>
      </c>
      <c r="S83" s="7"/>
      <c r="T83" s="7" t="s">
        <v>156</v>
      </c>
      <c r="U83" s="7" t="str">
        <f t="shared" si="83"/>
        <v>Contractuel</v>
      </c>
      <c r="V83" s="8">
        <v>43891</v>
      </c>
      <c r="W83" s="8">
        <v>43921</v>
      </c>
      <c r="Z83" s="8">
        <v>43808</v>
      </c>
      <c r="AA83" s="7">
        <f t="shared" si="84"/>
        <v>12</v>
      </c>
      <c r="AB83" s="7">
        <f t="shared" si="85"/>
        <v>2019</v>
      </c>
      <c r="AC83" s="7">
        <f t="shared" si="86"/>
        <v>2023</v>
      </c>
      <c r="AD83" s="10" t="e">
        <f t="shared" ref="AD83:AD146" ca="1" si="114">IF(#REF!="Non",(DAYS360(N83,Q83)/360),(DAYS360(N83,TODAY())/360))</f>
        <v>#REF!</v>
      </c>
      <c r="AE83" s="10" t="e">
        <f t="shared" ca="1" si="88"/>
        <v>#REF!</v>
      </c>
      <c r="AF83" s="8">
        <v>32890</v>
      </c>
      <c r="AG83" s="11">
        <f t="shared" ca="1" si="89"/>
        <v>35.156164383561645</v>
      </c>
      <c r="AH83" s="10" t="str">
        <f t="shared" ca="1" si="90"/>
        <v>&gt;35&lt; 45</v>
      </c>
      <c r="AI83" s="12">
        <v>17269458</v>
      </c>
      <c r="AJ83" s="13" t="s">
        <v>170</v>
      </c>
      <c r="AK83" s="12" t="s">
        <v>575</v>
      </c>
      <c r="AL83" s="8">
        <v>39357</v>
      </c>
      <c r="AM83" s="7" t="s">
        <v>108</v>
      </c>
      <c r="AN83" s="7" t="s">
        <v>109</v>
      </c>
      <c r="AO83" s="7"/>
      <c r="AP83" s="7"/>
      <c r="AQ83" s="14">
        <v>3</v>
      </c>
      <c r="AR83" s="14">
        <v>1</v>
      </c>
      <c r="AS83" s="15">
        <f t="shared" si="91"/>
        <v>44173.25</v>
      </c>
      <c r="AT83" s="14" t="s">
        <v>163</v>
      </c>
      <c r="AU83" s="12">
        <v>3.2549999999999999</v>
      </c>
      <c r="AV83" s="17" t="s">
        <v>150</v>
      </c>
      <c r="AW83" s="18">
        <v>20100</v>
      </c>
      <c r="AX83" s="19">
        <v>35121678268</v>
      </c>
      <c r="AY83" s="17">
        <v>12</v>
      </c>
      <c r="AZ83" s="14" t="s">
        <v>174</v>
      </c>
      <c r="BA83" s="20" t="str">
        <f t="shared" si="92"/>
        <v>07201003512167826812</v>
      </c>
      <c r="BB83" s="31">
        <f t="shared" si="93"/>
        <v>20</v>
      </c>
      <c r="BC83" s="14" t="s">
        <v>576</v>
      </c>
      <c r="BD83" s="14" t="s">
        <v>577</v>
      </c>
      <c r="BE83" s="14"/>
      <c r="BF83" s="8"/>
      <c r="BG83" s="32"/>
      <c r="BH83" s="32"/>
      <c r="BI83" s="32"/>
      <c r="BJ83" s="14"/>
      <c r="BK83" s="14" t="str">
        <f t="shared" si="35"/>
        <v>-</v>
      </c>
      <c r="BL83" s="14"/>
      <c r="BM83" s="25"/>
      <c r="BN83" s="26" t="str">
        <f t="shared" si="94"/>
        <v>07201003512167826812</v>
      </c>
      <c r="BO83" s="27" t="str">
        <f t="shared" si="95"/>
        <v>HAJJI HENDA</v>
      </c>
      <c r="BP83" s="26">
        <f t="shared" si="96"/>
        <v>82</v>
      </c>
      <c r="BQ83" s="28"/>
    </row>
    <row r="84" spans="1:69" x14ac:dyDescent="0.25">
      <c r="A84" t="str">
        <f>VLOOKUP(B84,[2]RH!$B:$BV,72,0)</f>
        <v>Non-Actif</v>
      </c>
      <c r="B84" s="6">
        <v>83</v>
      </c>
      <c r="C84" s="7" t="s">
        <v>100</v>
      </c>
      <c r="D84" s="7" t="s">
        <v>578</v>
      </c>
      <c r="E84" s="7" t="s">
        <v>67</v>
      </c>
      <c r="F84" s="7" t="s">
        <v>118</v>
      </c>
      <c r="G84" s="7" t="s">
        <v>533</v>
      </c>
      <c r="H84" s="7" t="s">
        <v>562</v>
      </c>
      <c r="I84" s="7" t="s">
        <v>579</v>
      </c>
      <c r="J84" s="7" t="s">
        <v>281</v>
      </c>
      <c r="K84" s="7" t="s">
        <v>89</v>
      </c>
      <c r="L84" s="7" t="s">
        <v>90</v>
      </c>
      <c r="M84" s="7" t="s">
        <v>535</v>
      </c>
      <c r="N84" s="8">
        <v>43808</v>
      </c>
      <c r="O84" s="7" t="e">
        <f ca="1">IF(AD84&gt;=4,IF(T84="CDD","OK",""),"")</f>
        <v>#REF!</v>
      </c>
      <c r="P84" s="7">
        <f t="shared" ca="1" si="64"/>
        <v>-553</v>
      </c>
      <c r="Q84" s="8">
        <v>45169</v>
      </c>
      <c r="R84" s="7" t="s">
        <v>290</v>
      </c>
      <c r="S84" s="8"/>
      <c r="T84" s="9" t="s">
        <v>156</v>
      </c>
      <c r="U84" s="7" t="str">
        <f t="shared" si="83"/>
        <v>Contractuel</v>
      </c>
      <c r="V84" s="8">
        <v>45139</v>
      </c>
      <c r="W84" s="8">
        <v>45169</v>
      </c>
      <c r="Z84" s="8">
        <v>43808</v>
      </c>
      <c r="AA84" s="7">
        <f t="shared" si="84"/>
        <v>12</v>
      </c>
      <c r="AB84" s="7">
        <f t="shared" si="85"/>
        <v>2019</v>
      </c>
      <c r="AC84" s="7">
        <f t="shared" si="86"/>
        <v>2023</v>
      </c>
      <c r="AD84" s="10" t="e">
        <f t="shared" ref="AD84:AD147" ca="1" si="115">IF(#REF!="Non",(DAYS360(N84,Q84)/360),(DAYS360(N84,TODAY())/360))</f>
        <v>#REF!</v>
      </c>
      <c r="AE84" s="10" t="e">
        <f t="shared" ca="1" si="88"/>
        <v>#REF!</v>
      </c>
      <c r="AF84" s="8">
        <v>34131</v>
      </c>
      <c r="AG84" s="11">
        <f t="shared" ca="1" si="89"/>
        <v>31.756164383561643</v>
      </c>
      <c r="AH84" s="10" t="str">
        <f t="shared" ca="1" si="90"/>
        <v>&gt;25&lt; 35</v>
      </c>
      <c r="AI84" s="12">
        <v>17284915</v>
      </c>
      <c r="AJ84" s="13" t="s">
        <v>106</v>
      </c>
      <c r="AK84" s="12" t="s">
        <v>580</v>
      </c>
      <c r="AL84" s="8">
        <v>41221</v>
      </c>
      <c r="AM84" s="7" t="s">
        <v>108</v>
      </c>
      <c r="AN84" s="7" t="s">
        <v>109</v>
      </c>
      <c r="AO84" s="7"/>
      <c r="AP84" s="7"/>
      <c r="AQ84" s="14">
        <v>3</v>
      </c>
      <c r="AR84" s="14">
        <v>3</v>
      </c>
      <c r="AS84" s="15">
        <f t="shared" si="91"/>
        <v>44903.75</v>
      </c>
      <c r="AT84" s="14" t="s">
        <v>163</v>
      </c>
      <c r="AU84" s="16">
        <v>3.383</v>
      </c>
      <c r="AV84" s="17" t="s">
        <v>236</v>
      </c>
      <c r="AW84" s="18" t="s">
        <v>201</v>
      </c>
      <c r="AX84" s="19" t="s">
        <v>581</v>
      </c>
      <c r="AY84" s="17" t="s">
        <v>582</v>
      </c>
      <c r="AZ84" s="14" t="s">
        <v>203</v>
      </c>
      <c r="BA84" s="20" t="str">
        <f t="shared" si="92"/>
        <v>17001000000272640319</v>
      </c>
      <c r="BB84" s="31">
        <f t="shared" si="93"/>
        <v>20</v>
      </c>
      <c r="BC84" s="22" t="s">
        <v>583</v>
      </c>
      <c r="BD84" s="23" t="s">
        <v>115</v>
      </c>
      <c r="BE84" s="14"/>
      <c r="BF84" s="8">
        <v>44971</v>
      </c>
      <c r="BG84" s="24">
        <v>25126180</v>
      </c>
      <c r="BH84" s="24"/>
      <c r="BI84" s="32"/>
      <c r="BJ84" s="14" t="s">
        <v>362</v>
      </c>
      <c r="BK84" s="14" t="str">
        <f t="shared" si="35"/>
        <v>B-P6 AR</v>
      </c>
      <c r="BL84" s="14" t="s">
        <v>288</v>
      </c>
      <c r="BM84" s="25"/>
      <c r="BN84" s="26" t="str">
        <f t="shared" si="94"/>
        <v>17001000000272640319</v>
      </c>
      <c r="BO84" s="27" t="str">
        <f t="shared" si="95"/>
        <v>REZGUI  SAMIA</v>
      </c>
      <c r="BP84" s="26">
        <f t="shared" si="96"/>
        <v>83</v>
      </c>
      <c r="BQ84" s="28"/>
    </row>
    <row r="85" spans="1:69" x14ac:dyDescent="0.25">
      <c r="A85" t="str">
        <f>VLOOKUP(B85,[2]RH!$B:$BV,72,0)</f>
        <v>Non-Actif</v>
      </c>
      <c r="B85" s="6">
        <v>84</v>
      </c>
      <c r="C85" s="7" t="s">
        <v>100</v>
      </c>
      <c r="D85" s="7" t="s">
        <v>584</v>
      </c>
      <c r="E85" s="7" t="s">
        <v>67</v>
      </c>
      <c r="F85" s="7" t="s">
        <v>135</v>
      </c>
      <c r="G85" s="7" t="s">
        <v>585</v>
      </c>
      <c r="H85" s="7"/>
      <c r="I85" s="7"/>
      <c r="J85" s="7"/>
      <c r="K85" s="7" t="s">
        <v>89</v>
      </c>
      <c r="L85" s="7" t="s">
        <v>90</v>
      </c>
      <c r="M85" s="7" t="s">
        <v>585</v>
      </c>
      <c r="N85" s="8">
        <v>43808</v>
      </c>
      <c r="O85" s="7" t="e">
        <f ca="1">IF(AD85&gt;=4,IF(T85="CDD","OK",""),"")</f>
        <v>#REF!</v>
      </c>
      <c r="P85" s="7">
        <f ca="1">IF(Y85="","",Y85-TODAY())</f>
        <v>-1549</v>
      </c>
      <c r="Q85" s="8">
        <v>43851</v>
      </c>
      <c r="R85" s="7" t="s">
        <v>290</v>
      </c>
      <c r="S85" s="7"/>
      <c r="T85" s="7" t="s">
        <v>394</v>
      </c>
      <c r="U85" s="7" t="str">
        <f t="shared" si="83"/>
        <v>Contractuel</v>
      </c>
      <c r="V85" s="8"/>
      <c r="X85" s="8">
        <v>43808</v>
      </c>
      <c r="Y85" s="8">
        <v>44173</v>
      </c>
      <c r="Z85" s="8"/>
      <c r="AA85" s="7">
        <f t="shared" si="84"/>
        <v>12</v>
      </c>
      <c r="AB85" s="7">
        <f t="shared" si="85"/>
        <v>2019</v>
      </c>
      <c r="AC85" s="7">
        <f t="shared" si="86"/>
        <v>2023</v>
      </c>
      <c r="AD85" s="10" t="e">
        <f t="shared" ref="AD85:AD148" ca="1" si="116">IF(#REF!="Non",(DAYS360(N85,Q85)/360),(DAYS360(N85,TODAY())/360))</f>
        <v>#REF!</v>
      </c>
      <c r="AE85" s="10" t="e">
        <f t="shared" ca="1" si="88"/>
        <v>#REF!</v>
      </c>
      <c r="AF85" s="8">
        <v>34414</v>
      </c>
      <c r="AG85" s="11">
        <f t="shared" ca="1" si="89"/>
        <v>30.980821917808218</v>
      </c>
      <c r="AH85" s="10" t="str">
        <f t="shared" ca="1" si="90"/>
        <v>&gt;25&lt; 35</v>
      </c>
      <c r="AI85" s="12"/>
      <c r="AJ85" s="37"/>
      <c r="AK85" s="12">
        <v>11373045</v>
      </c>
      <c r="AL85" s="8">
        <v>42367</v>
      </c>
      <c r="AM85" s="7" t="s">
        <v>108</v>
      </c>
      <c r="AN85" s="7" t="s">
        <v>109</v>
      </c>
      <c r="AO85" s="7"/>
      <c r="AP85" s="7"/>
      <c r="AQ85" s="14"/>
      <c r="AR85" s="14">
        <v>1</v>
      </c>
      <c r="AS85" s="15">
        <f t="shared" si="91"/>
        <v>44173.25</v>
      </c>
      <c r="AT85" s="14" t="s">
        <v>77</v>
      </c>
      <c r="AU85" s="12">
        <v>800</v>
      </c>
      <c r="AV85" s="17">
        <v>14</v>
      </c>
      <c r="AW85" s="18">
        <v>80580</v>
      </c>
      <c r="AX85" s="19">
        <v>51007044161</v>
      </c>
      <c r="AY85" s="17" t="s">
        <v>106</v>
      </c>
      <c r="AZ85" s="14" t="s">
        <v>185</v>
      </c>
      <c r="BA85" s="20" t="str">
        <f t="shared" si="92"/>
        <v>14805805100704416105</v>
      </c>
      <c r="BB85" s="31">
        <f t="shared" si="93"/>
        <v>20</v>
      </c>
      <c r="BC85" s="14" t="s">
        <v>586</v>
      </c>
      <c r="BD85" s="14" t="s">
        <v>587</v>
      </c>
      <c r="BE85" s="14"/>
      <c r="BF85" s="8"/>
      <c r="BG85" s="32"/>
      <c r="BH85" s="32"/>
      <c r="BI85" s="32"/>
      <c r="BJ85" s="14"/>
      <c r="BK85" s="14" t="str">
        <f t="shared" ref="BK85:BK147" si="117">IF(K85="CADRE","CADRE",CONCATENATE(J85,"-",H85))</f>
        <v>-</v>
      </c>
      <c r="BL85" s="14"/>
      <c r="BM85" s="25"/>
      <c r="BN85" s="26" t="str">
        <f t="shared" si="94"/>
        <v>14805805100704416105</v>
      </c>
      <c r="BO85" s="27" t="str">
        <f t="shared" si="95"/>
        <v>SLIMEN AMAL</v>
      </c>
      <c r="BP85" s="26">
        <f t="shared" si="96"/>
        <v>84</v>
      </c>
      <c r="BQ85" s="28"/>
    </row>
    <row r="86" spans="1:69" x14ac:dyDescent="0.25">
      <c r="A86" t="str">
        <f>VLOOKUP(B86,[2]RH!$B:$BV,72,0)</f>
        <v>si</v>
      </c>
      <c r="B86" s="6">
        <v>85</v>
      </c>
      <c r="C86" s="7" t="s">
        <v>100</v>
      </c>
      <c r="D86" s="7" t="s">
        <v>588</v>
      </c>
      <c r="E86" s="7" t="s">
        <v>67</v>
      </c>
      <c r="F86" s="7" t="s">
        <v>118</v>
      </c>
      <c r="G86" s="7" t="s">
        <v>220</v>
      </c>
      <c r="H86" s="7" t="s">
        <v>225</v>
      </c>
      <c r="I86" s="7" t="s">
        <v>589</v>
      </c>
      <c r="J86" s="7" t="s">
        <v>190</v>
      </c>
      <c r="K86" s="7" t="s">
        <v>146</v>
      </c>
      <c r="L86" s="7" t="s">
        <v>90</v>
      </c>
      <c r="M86" s="7" t="s">
        <v>191</v>
      </c>
      <c r="N86" s="8">
        <v>43813</v>
      </c>
      <c r="O86" s="8">
        <v>45260</v>
      </c>
      <c r="P86" s="7" t="str">
        <f t="shared" ref="P86:P144" ca="1" si="118">IF(W86="","",W86-TODAY())</f>
        <v/>
      </c>
      <c r="Q86" s="8"/>
      <c r="R86" s="7"/>
      <c r="S86" s="8"/>
      <c r="T86" s="39" t="s">
        <v>72</v>
      </c>
      <c r="U86" s="7" t="str">
        <f t="shared" si="83"/>
        <v>Titulaire</v>
      </c>
      <c r="V86" s="8">
        <v>45261</v>
      </c>
      <c r="W86" s="8"/>
      <c r="Z86" s="8">
        <v>43813</v>
      </c>
      <c r="AA86" s="7">
        <f t="shared" si="84"/>
        <v>12</v>
      </c>
      <c r="AB86" s="7">
        <f t="shared" si="85"/>
        <v>2019</v>
      </c>
      <c r="AC86" s="7">
        <f t="shared" si="86"/>
        <v>2023</v>
      </c>
      <c r="AD86" s="10" t="e">
        <f t="shared" ref="AD86:AD149" ca="1" si="119">IF(#REF!="Non",(DAYS360(N86,Q86)/360),(DAYS360(N86,TODAY())/360))</f>
        <v>#REF!</v>
      </c>
      <c r="AE86" s="10" t="e">
        <f t="shared" ca="1" si="88"/>
        <v>#REF!</v>
      </c>
      <c r="AF86" s="8">
        <v>33831</v>
      </c>
      <c r="AG86" s="11">
        <f t="shared" ca="1" si="89"/>
        <v>32.578082191780823</v>
      </c>
      <c r="AH86" s="10" t="str">
        <f t="shared" ca="1" si="90"/>
        <v>&gt;25&lt; 35</v>
      </c>
      <c r="AI86" s="12">
        <v>16628049</v>
      </c>
      <c r="AJ86" s="13" t="s">
        <v>82</v>
      </c>
      <c r="AK86" s="12" t="s">
        <v>590</v>
      </c>
      <c r="AL86" s="8">
        <v>39724</v>
      </c>
      <c r="AM86" s="7" t="s">
        <v>108</v>
      </c>
      <c r="AN86" s="7" t="s">
        <v>109</v>
      </c>
      <c r="AO86" s="7"/>
      <c r="AP86" s="7"/>
      <c r="AQ86">
        <v>3</v>
      </c>
      <c r="AR86" s="14">
        <v>3</v>
      </c>
      <c r="AS86" s="15">
        <f t="shared" si="91"/>
        <v>44908.75</v>
      </c>
      <c r="AT86" s="14" t="s">
        <v>163</v>
      </c>
      <c r="AU86" s="16">
        <v>3.3210000000000002</v>
      </c>
      <c r="AV86" s="17" t="s">
        <v>106</v>
      </c>
      <c r="AW86" s="18" t="s">
        <v>591</v>
      </c>
      <c r="AX86" s="19" t="s">
        <v>592</v>
      </c>
      <c r="AY86" s="17" t="s">
        <v>593</v>
      </c>
      <c r="AZ86" s="14" t="s">
        <v>230</v>
      </c>
      <c r="BA86" s="20" t="str">
        <f t="shared" si="92"/>
        <v>05046000114501240236</v>
      </c>
      <c r="BB86" s="31">
        <f t="shared" si="93"/>
        <v>20</v>
      </c>
      <c r="BC86" s="22" t="s">
        <v>594</v>
      </c>
      <c r="BD86" s="23" t="s">
        <v>286</v>
      </c>
      <c r="BE86" s="14">
        <v>1095</v>
      </c>
      <c r="BF86" s="8">
        <v>44971</v>
      </c>
      <c r="BG86" s="24">
        <v>25933161</v>
      </c>
      <c r="BH86" s="24"/>
      <c r="BI86" s="32"/>
      <c r="BJ86" s="14" t="s">
        <v>397</v>
      </c>
      <c r="BK86" s="14" t="str">
        <f t="shared" si="117"/>
        <v>A-P6 AV</v>
      </c>
      <c r="BL86" s="14" t="s">
        <v>595</v>
      </c>
      <c r="BM86" s="25"/>
      <c r="BN86" s="26" t="str">
        <f t="shared" si="94"/>
        <v>05046000114501240236</v>
      </c>
      <c r="BO86" s="27" t="str">
        <f t="shared" si="95"/>
        <v>DHIFALLAH OUMAYMA</v>
      </c>
      <c r="BP86" s="26">
        <f t="shared" si="96"/>
        <v>85</v>
      </c>
      <c r="BQ86" s="28"/>
    </row>
    <row r="87" spans="1:69" x14ac:dyDescent="0.25">
      <c r="A87" t="str">
        <f>VLOOKUP(B87,[2]RH!$B:$BV,72,0)</f>
        <v>si</v>
      </c>
      <c r="B87" s="6">
        <v>86</v>
      </c>
      <c r="C87" s="7" t="s">
        <v>100</v>
      </c>
      <c r="D87" s="7" t="s">
        <v>596</v>
      </c>
      <c r="E87" s="7" t="s">
        <v>67</v>
      </c>
      <c r="F87" s="7" t="s">
        <v>118</v>
      </c>
      <c r="G87" s="7" t="s">
        <v>220</v>
      </c>
      <c r="H87" s="39">
        <v>560</v>
      </c>
      <c r="I87" s="7" t="s">
        <v>189</v>
      </c>
      <c r="J87" s="7" t="s">
        <v>190</v>
      </c>
      <c r="K87" s="7" t="s">
        <v>146</v>
      </c>
      <c r="L87" s="7" t="s">
        <v>90</v>
      </c>
      <c r="M87" s="7" t="s">
        <v>191</v>
      </c>
      <c r="N87" s="8">
        <v>43813</v>
      </c>
      <c r="O87" s="8">
        <v>45260</v>
      </c>
      <c r="P87" s="7" t="str">
        <f t="shared" ca="1" si="118"/>
        <v/>
      </c>
      <c r="Q87" s="8"/>
      <c r="R87" s="7"/>
      <c r="S87" s="8"/>
      <c r="T87" s="39" t="s">
        <v>72</v>
      </c>
      <c r="U87" s="7" t="str">
        <f t="shared" si="83"/>
        <v>Titulaire</v>
      </c>
      <c r="V87" s="8">
        <v>45261</v>
      </c>
      <c r="W87" s="8"/>
      <c r="Z87" s="8">
        <v>43813</v>
      </c>
      <c r="AA87" s="7">
        <f t="shared" si="84"/>
        <v>12</v>
      </c>
      <c r="AB87" s="7">
        <f t="shared" si="85"/>
        <v>2019</v>
      </c>
      <c r="AC87" s="7">
        <f t="shared" si="86"/>
        <v>2023</v>
      </c>
      <c r="AD87" s="10" t="e">
        <f t="shared" ref="AD87:AD150" ca="1" si="120">IF(#REF!="Non",(DAYS360(N87,Q87)/360),(DAYS360(N87,TODAY())/360))</f>
        <v>#REF!</v>
      </c>
      <c r="AE87" s="10" t="e">
        <f t="shared" ca="1" si="88"/>
        <v>#REF!</v>
      </c>
      <c r="AF87" s="8">
        <v>33404</v>
      </c>
      <c r="AG87" s="11">
        <f t="shared" ca="1" si="89"/>
        <v>33.747945205479454</v>
      </c>
      <c r="AH87" s="10" t="str">
        <f t="shared" ca="1" si="90"/>
        <v>&gt;25&lt; 35</v>
      </c>
      <c r="AI87" s="12">
        <v>16443748</v>
      </c>
      <c r="AJ87" s="13" t="s">
        <v>73</v>
      </c>
      <c r="AK87" s="12" t="s">
        <v>597</v>
      </c>
      <c r="AL87" s="8">
        <v>40063</v>
      </c>
      <c r="AM87" s="7" t="s">
        <v>108</v>
      </c>
      <c r="AN87" s="7" t="s">
        <v>109</v>
      </c>
      <c r="AO87" s="7"/>
      <c r="AP87" s="7"/>
      <c r="AQ87">
        <v>3</v>
      </c>
      <c r="AR87" s="14">
        <v>3</v>
      </c>
      <c r="AS87" s="15">
        <f t="shared" si="91"/>
        <v>44908.75</v>
      </c>
      <c r="AT87" s="14" t="s">
        <v>163</v>
      </c>
      <c r="AU87" s="16">
        <v>3.3210000000000002</v>
      </c>
      <c r="AV87" s="17" t="s">
        <v>106</v>
      </c>
      <c r="AW87" s="18" t="s">
        <v>591</v>
      </c>
      <c r="AX87" s="19" t="s">
        <v>598</v>
      </c>
      <c r="AY87" s="17" t="s">
        <v>209</v>
      </c>
      <c r="AZ87" s="14" t="s">
        <v>230</v>
      </c>
      <c r="BA87" s="20" t="str">
        <f t="shared" si="92"/>
        <v>05046000114501239945</v>
      </c>
      <c r="BB87" s="31">
        <f t="shared" si="93"/>
        <v>20</v>
      </c>
      <c r="BC87" s="22" t="s">
        <v>599</v>
      </c>
      <c r="BD87" s="23" t="s">
        <v>286</v>
      </c>
      <c r="BE87" s="14">
        <v>1095</v>
      </c>
      <c r="BF87" s="8"/>
      <c r="BG87" s="24">
        <v>25540374</v>
      </c>
      <c r="BH87" s="24">
        <v>27847485</v>
      </c>
      <c r="BI87" s="32"/>
      <c r="BJ87" s="14" t="s">
        <v>600</v>
      </c>
      <c r="BK87" s="14" t="str">
        <f t="shared" si="117"/>
        <v>A-560</v>
      </c>
      <c r="BL87" s="14" t="s">
        <v>288</v>
      </c>
      <c r="BM87" s="25"/>
      <c r="BN87" s="26" t="str">
        <f t="shared" si="94"/>
        <v>05046000114501239945</v>
      </c>
      <c r="BO87" s="27" t="str">
        <f t="shared" si="95"/>
        <v>ZOUAGHI  ASMA</v>
      </c>
      <c r="BP87" s="26">
        <f t="shared" si="96"/>
        <v>86</v>
      </c>
      <c r="BQ87" s="28"/>
    </row>
    <row r="88" spans="1:69" x14ac:dyDescent="0.25">
      <c r="A88" t="str">
        <f>VLOOKUP(B88,[2]RH!$B:$BV,72,0)</f>
        <v>Non-Actif</v>
      </c>
      <c r="B88" s="6">
        <v>87</v>
      </c>
      <c r="C88" s="7" t="s">
        <v>100</v>
      </c>
      <c r="D88" s="7" t="s">
        <v>601</v>
      </c>
      <c r="E88" s="7" t="s">
        <v>67</v>
      </c>
      <c r="F88" s="7" t="s">
        <v>118</v>
      </c>
      <c r="G88" s="7" t="s">
        <v>220</v>
      </c>
      <c r="H88" s="7">
        <v>560</v>
      </c>
      <c r="I88" s="7"/>
      <c r="J88" s="7" t="s">
        <v>190</v>
      </c>
      <c r="K88" s="7" t="s">
        <v>146</v>
      </c>
      <c r="L88" s="7" t="s">
        <v>90</v>
      </c>
      <c r="M88" s="7" t="s">
        <v>191</v>
      </c>
      <c r="N88" s="8">
        <v>43813</v>
      </c>
      <c r="O88" s="7" t="e">
        <f ca="1">IF(AD88&gt;=4,IF(T88="CDD","OK",""),"")</f>
        <v>#REF!</v>
      </c>
      <c r="P88" s="7">
        <f t="shared" ca="1" si="118"/>
        <v>-1102</v>
      </c>
      <c r="Q88" s="8">
        <v>44562</v>
      </c>
      <c r="R88" s="7" t="s">
        <v>161</v>
      </c>
      <c r="S88" s="7"/>
      <c r="T88" s="7" t="s">
        <v>156</v>
      </c>
      <c r="U88" s="7" t="str">
        <f t="shared" si="83"/>
        <v>Contractuel</v>
      </c>
      <c r="V88" s="8">
        <v>44562</v>
      </c>
      <c r="W88" s="8">
        <v>44620</v>
      </c>
      <c r="Z88" s="8">
        <v>43813</v>
      </c>
      <c r="AA88" s="7">
        <f t="shared" si="84"/>
        <v>12</v>
      </c>
      <c r="AB88" s="7">
        <f t="shared" si="85"/>
        <v>2019</v>
      </c>
      <c r="AC88" s="7">
        <f t="shared" si="86"/>
        <v>2023</v>
      </c>
      <c r="AD88" s="10" t="e">
        <f t="shared" ref="AD88:AD151" ca="1" si="121">IF(#REF!="Non",(DAYS360(N88,Q88)/360),(DAYS360(N88,TODAY())/360))</f>
        <v>#REF!</v>
      </c>
      <c r="AE88" s="10" t="e">
        <f t="shared" ca="1" si="88"/>
        <v>#REF!</v>
      </c>
      <c r="AF88" s="8">
        <v>35591</v>
      </c>
      <c r="AG88" s="11">
        <f t="shared" ca="1" si="89"/>
        <v>27.756164383561643</v>
      </c>
      <c r="AH88" s="10" t="str">
        <f t="shared" ca="1" si="90"/>
        <v>&gt;25&lt; 35</v>
      </c>
      <c r="AI88" s="12">
        <v>16797129</v>
      </c>
      <c r="AJ88" s="13" t="s">
        <v>170</v>
      </c>
      <c r="AK88" s="12">
        <v>11652261</v>
      </c>
      <c r="AL88" s="8">
        <v>41816</v>
      </c>
      <c r="AM88" s="7" t="s">
        <v>108</v>
      </c>
      <c r="AN88" s="7" t="s">
        <v>109</v>
      </c>
      <c r="AO88" s="7"/>
      <c r="AP88" s="7"/>
      <c r="AQ88" s="14">
        <v>3</v>
      </c>
      <c r="AR88" s="14">
        <v>2</v>
      </c>
      <c r="AS88" s="15">
        <f t="shared" si="91"/>
        <v>44543.5</v>
      </c>
      <c r="AT88" s="14" t="s">
        <v>163</v>
      </c>
      <c r="AU88" s="12">
        <v>3.1930000000000001</v>
      </c>
      <c r="AV88" s="17" t="s">
        <v>106</v>
      </c>
      <c r="AW88" s="18" t="s">
        <v>591</v>
      </c>
      <c r="AX88" s="19" t="s">
        <v>602</v>
      </c>
      <c r="AY88" s="17" t="s">
        <v>433</v>
      </c>
      <c r="AZ88" s="14" t="s">
        <v>230</v>
      </c>
      <c r="BA88" s="20" t="str">
        <f t="shared" si="92"/>
        <v>05046000114501241012</v>
      </c>
      <c r="BB88" s="31">
        <f t="shared" si="93"/>
        <v>20</v>
      </c>
      <c r="BC88" s="36" t="s">
        <v>603</v>
      </c>
      <c r="BD88" s="14" t="s">
        <v>286</v>
      </c>
      <c r="BE88" s="14">
        <v>1095</v>
      </c>
      <c r="BF88" s="8" t="s">
        <v>176</v>
      </c>
      <c r="BG88" s="24">
        <v>52349937</v>
      </c>
      <c r="BH88" s="24"/>
      <c r="BI88" s="32"/>
      <c r="BJ88" s="14" t="s">
        <v>397</v>
      </c>
      <c r="BK88" s="14" t="str">
        <f t="shared" si="117"/>
        <v>A-560</v>
      </c>
      <c r="BL88" s="14"/>
      <c r="BM88" s="25"/>
      <c r="BN88" s="26" t="str">
        <f t="shared" si="94"/>
        <v>05046000114501241012</v>
      </c>
      <c r="BO88" s="27" t="str">
        <f t="shared" si="95"/>
        <v>MESTIRI  ZEINEB</v>
      </c>
      <c r="BP88" s="26">
        <f t="shared" si="96"/>
        <v>87</v>
      </c>
      <c r="BQ88" s="28"/>
    </row>
    <row r="89" spans="1:69" x14ac:dyDescent="0.25">
      <c r="A89" t="str">
        <f>VLOOKUP(B89,[2]RH!$B:$BV,72,0)</f>
        <v>Non-Actif</v>
      </c>
      <c r="B89" s="6">
        <v>88</v>
      </c>
      <c r="C89" s="7" t="s">
        <v>100</v>
      </c>
      <c r="D89" s="7" t="s">
        <v>604</v>
      </c>
      <c r="E89" s="7" t="s">
        <v>67</v>
      </c>
      <c r="F89" s="7" t="s">
        <v>118</v>
      </c>
      <c r="G89" s="7" t="s">
        <v>220</v>
      </c>
      <c r="H89" s="7">
        <v>560</v>
      </c>
      <c r="I89" s="7"/>
      <c r="J89" s="7" t="s">
        <v>190</v>
      </c>
      <c r="K89" s="7" t="s">
        <v>146</v>
      </c>
      <c r="L89" s="7" t="s">
        <v>90</v>
      </c>
      <c r="M89" s="7" t="s">
        <v>191</v>
      </c>
      <c r="N89" s="8">
        <v>43813</v>
      </c>
      <c r="O89" s="7" t="e">
        <f ca="1">IF(AD89&gt;=4,IF(T89="CDD","OK",""),"")</f>
        <v>#REF!</v>
      </c>
      <c r="P89" s="7">
        <f t="shared" ca="1" si="118"/>
        <v>-1102</v>
      </c>
      <c r="Q89" s="8">
        <v>44589</v>
      </c>
      <c r="R89" s="7" t="s">
        <v>161</v>
      </c>
      <c r="S89" s="7"/>
      <c r="T89" s="7" t="s">
        <v>156</v>
      </c>
      <c r="U89" s="7" t="str">
        <f t="shared" si="83"/>
        <v>Contractuel</v>
      </c>
      <c r="V89" s="8">
        <v>44562</v>
      </c>
      <c r="W89" s="8">
        <v>44620</v>
      </c>
      <c r="Z89" s="8">
        <v>43813</v>
      </c>
      <c r="AA89" s="7">
        <f t="shared" si="84"/>
        <v>12</v>
      </c>
      <c r="AB89" s="7">
        <f t="shared" si="85"/>
        <v>2019</v>
      </c>
      <c r="AC89" s="7">
        <f t="shared" si="86"/>
        <v>2023</v>
      </c>
      <c r="AD89" s="10" t="e">
        <f t="shared" ref="AD89:AD152" ca="1" si="122">IF(#REF!="Non",(DAYS360(N89,Q89)/360),(DAYS360(N89,TODAY())/360))</f>
        <v>#REF!</v>
      </c>
      <c r="AE89" s="10" t="e">
        <f t="shared" ca="1" si="88"/>
        <v>#REF!</v>
      </c>
      <c r="AF89" s="8">
        <v>35459</v>
      </c>
      <c r="AG89" s="11">
        <f t="shared" ca="1" si="89"/>
        <v>28.117808219178084</v>
      </c>
      <c r="AH89" s="10" t="str">
        <f t="shared" ca="1" si="90"/>
        <v>&gt;25&lt; 35</v>
      </c>
      <c r="AI89" s="12">
        <v>17284062</v>
      </c>
      <c r="AJ89" s="13" t="s">
        <v>120</v>
      </c>
      <c r="AK89" s="12" t="s">
        <v>605</v>
      </c>
      <c r="AL89" s="8">
        <v>42137</v>
      </c>
      <c r="AM89" s="7" t="s">
        <v>108</v>
      </c>
      <c r="AN89" s="7" t="s">
        <v>109</v>
      </c>
      <c r="AO89" s="7"/>
      <c r="AP89" s="7"/>
      <c r="AQ89" s="14">
        <v>3</v>
      </c>
      <c r="AR89" s="14">
        <v>2</v>
      </c>
      <c r="AS89" s="15">
        <f t="shared" si="91"/>
        <v>44543.5</v>
      </c>
      <c r="AT89" s="14" t="s">
        <v>163</v>
      </c>
      <c r="AU89" s="12">
        <v>3.1930000000000001</v>
      </c>
      <c r="AV89" s="17" t="s">
        <v>150</v>
      </c>
      <c r="AW89" s="18" t="s">
        <v>606</v>
      </c>
      <c r="AX89" s="19" t="s">
        <v>607</v>
      </c>
      <c r="AY89" s="17" t="s">
        <v>593</v>
      </c>
      <c r="AZ89" s="14" t="s">
        <v>174</v>
      </c>
      <c r="BA89" s="20" t="str">
        <f t="shared" si="92"/>
        <v>07018008610553303936</v>
      </c>
      <c r="BB89" s="31">
        <f t="shared" si="93"/>
        <v>20</v>
      </c>
      <c r="BC89" s="36" t="s">
        <v>608</v>
      </c>
      <c r="BD89" s="14" t="s">
        <v>85</v>
      </c>
      <c r="BE89" s="14"/>
      <c r="BF89" s="8" t="s">
        <v>116</v>
      </c>
      <c r="BG89" s="24">
        <v>54121263</v>
      </c>
      <c r="BH89" s="24"/>
      <c r="BI89" s="32"/>
      <c r="BJ89" s="14" t="s">
        <v>609</v>
      </c>
      <c r="BK89" s="14" t="str">
        <f t="shared" si="117"/>
        <v>A-560</v>
      </c>
      <c r="BL89" s="14"/>
      <c r="BM89" s="25"/>
      <c r="BN89" s="26" t="str">
        <f t="shared" si="94"/>
        <v>07018008610553303936</v>
      </c>
      <c r="BO89" s="27" t="str">
        <f t="shared" si="95"/>
        <v>MEJRI  LATIFA</v>
      </c>
      <c r="BP89" s="26">
        <f t="shared" si="96"/>
        <v>88</v>
      </c>
      <c r="BQ89" s="28"/>
    </row>
    <row r="90" spans="1:69" x14ac:dyDescent="0.25">
      <c r="A90" t="str">
        <f>VLOOKUP(B90,[2]RH!$B:$BV,72,0)</f>
        <v>Non-Actif</v>
      </c>
      <c r="B90" s="6">
        <v>89</v>
      </c>
      <c r="C90" s="7" t="s">
        <v>65</v>
      </c>
      <c r="D90" s="7" t="s">
        <v>610</v>
      </c>
      <c r="E90" s="7" t="s">
        <v>67</v>
      </c>
      <c r="F90" s="7" t="s">
        <v>118</v>
      </c>
      <c r="G90" s="7" t="s">
        <v>149</v>
      </c>
      <c r="H90" s="7"/>
      <c r="I90" s="7"/>
      <c r="J90" s="7"/>
      <c r="K90" s="7" t="s">
        <v>70</v>
      </c>
      <c r="L90" s="7" t="s">
        <v>104</v>
      </c>
      <c r="M90" s="7" t="s">
        <v>149</v>
      </c>
      <c r="N90" s="8">
        <v>43816</v>
      </c>
      <c r="O90" s="7" t="e">
        <f ca="1">IF(AD90&gt;=4,IF(T90="CDD","OK",""),"")</f>
        <v>#REF!</v>
      </c>
      <c r="P90" s="7" t="str">
        <f t="shared" ca="1" si="118"/>
        <v/>
      </c>
      <c r="Q90" s="8">
        <v>43922</v>
      </c>
      <c r="R90" s="7" t="s">
        <v>290</v>
      </c>
      <c r="S90" s="7"/>
      <c r="T90" s="7" t="s">
        <v>72</v>
      </c>
      <c r="U90" s="7" t="str">
        <f t="shared" si="83"/>
        <v>Titulaire</v>
      </c>
      <c r="V90" s="8"/>
      <c r="W90" s="8"/>
      <c r="Z90" s="8">
        <v>43816</v>
      </c>
      <c r="AA90" s="7">
        <f t="shared" si="84"/>
        <v>12</v>
      </c>
      <c r="AB90" s="7">
        <f t="shared" si="85"/>
        <v>2019</v>
      </c>
      <c r="AC90" s="7">
        <f t="shared" si="86"/>
        <v>2023</v>
      </c>
      <c r="AD90" s="10" t="e">
        <f t="shared" ref="AD90:AD153" ca="1" si="123">IF(#REF!="Non",(DAYS360(N90,Q90)/360),(DAYS360(N90,TODAY())/360))</f>
        <v>#REF!</v>
      </c>
      <c r="AE90" s="10" t="e">
        <f t="shared" ca="1" si="88"/>
        <v>#REF!</v>
      </c>
      <c r="AF90" s="8">
        <v>28880</v>
      </c>
      <c r="AG90" s="11">
        <f t="shared" ca="1" si="89"/>
        <v>46.142465753424659</v>
      </c>
      <c r="AH90" s="10" t="str">
        <f t="shared" ca="1" si="90"/>
        <v>&gt;45&lt; 55</v>
      </c>
      <c r="AI90" s="12">
        <v>16187155</v>
      </c>
      <c r="AJ90" s="40" t="s">
        <v>213</v>
      </c>
      <c r="AK90" s="12" t="s">
        <v>611</v>
      </c>
      <c r="AL90" s="8">
        <v>41376</v>
      </c>
      <c r="AM90" s="7" t="s">
        <v>75</v>
      </c>
      <c r="AN90" s="7" t="s">
        <v>109</v>
      </c>
      <c r="AO90" s="7"/>
      <c r="AP90" s="7"/>
      <c r="AQ90" s="14"/>
      <c r="AR90" s="14">
        <v>1</v>
      </c>
      <c r="AS90" s="15">
        <f t="shared" si="91"/>
        <v>44181.25</v>
      </c>
      <c r="AT90" s="14" t="s">
        <v>77</v>
      </c>
      <c r="AU90" s="12" t="s">
        <v>78</v>
      </c>
      <c r="AV90" s="17" t="s">
        <v>92</v>
      </c>
      <c r="AW90" s="18">
        <v>11818</v>
      </c>
      <c r="AX90" s="19">
        <v>60022015002</v>
      </c>
      <c r="AY90" s="17">
        <v>35</v>
      </c>
      <c r="AZ90" s="14" t="s">
        <v>152</v>
      </c>
      <c r="BA90" s="20" t="str">
        <f t="shared" si="92"/>
        <v>04118186002201500235</v>
      </c>
      <c r="BB90" s="31">
        <f t="shared" si="93"/>
        <v>20</v>
      </c>
      <c r="BC90" s="14" t="s">
        <v>612</v>
      </c>
      <c r="BD90" s="14" t="s">
        <v>197</v>
      </c>
      <c r="BE90" s="14">
        <v>2090</v>
      </c>
      <c r="BF90" s="8"/>
      <c r="BG90" s="32">
        <v>97686901</v>
      </c>
      <c r="BH90" s="32"/>
      <c r="BI90" s="32"/>
      <c r="BJ90" s="14"/>
      <c r="BK90" s="14" t="str">
        <f t="shared" si="117"/>
        <v>CADRE</v>
      </c>
      <c r="BL90" s="14"/>
      <c r="BM90" s="25"/>
      <c r="BN90" s="26" t="str">
        <f t="shared" si="94"/>
        <v>04118186002201500235</v>
      </c>
      <c r="BO90" s="27" t="str">
        <f t="shared" si="95"/>
        <v>ABDELI MAROUEN</v>
      </c>
      <c r="BP90" s="26">
        <f t="shared" si="96"/>
        <v>89</v>
      </c>
      <c r="BQ90" s="28"/>
    </row>
    <row r="91" spans="1:69" x14ac:dyDescent="0.25">
      <c r="A91" t="str">
        <f>VLOOKUP(B91,[2]RH!$B:$BV,72,0)</f>
        <v>si</v>
      </c>
      <c r="B91" s="6">
        <v>90</v>
      </c>
      <c r="C91" s="7" t="s">
        <v>168</v>
      </c>
      <c r="D91" s="7" t="s">
        <v>613</v>
      </c>
      <c r="E91" s="7" t="s">
        <v>67</v>
      </c>
      <c r="F91" s="7" t="s">
        <v>118</v>
      </c>
      <c r="G91" s="7" t="s">
        <v>188</v>
      </c>
      <c r="H91" s="7" t="s">
        <v>225</v>
      </c>
      <c r="I91" s="7" t="s">
        <v>614</v>
      </c>
      <c r="J91" s="7" t="s">
        <v>281</v>
      </c>
      <c r="K91" s="7" t="s">
        <v>89</v>
      </c>
      <c r="L91" s="7" t="s">
        <v>90</v>
      </c>
      <c r="M91" s="7" t="s">
        <v>191</v>
      </c>
      <c r="N91" s="8">
        <v>43813</v>
      </c>
      <c r="O91" s="8">
        <v>45260</v>
      </c>
      <c r="P91" s="7" t="str">
        <f t="shared" ca="1" si="118"/>
        <v/>
      </c>
      <c r="Q91" s="8"/>
      <c r="R91" s="7"/>
      <c r="S91" s="8"/>
      <c r="T91" s="39" t="s">
        <v>72</v>
      </c>
      <c r="U91" s="7" t="str">
        <f t="shared" si="83"/>
        <v>Titulaire</v>
      </c>
      <c r="V91" s="8">
        <v>45261</v>
      </c>
      <c r="W91" s="8"/>
      <c r="Z91" s="8">
        <v>43813</v>
      </c>
      <c r="AA91" s="7">
        <f t="shared" si="84"/>
        <v>12</v>
      </c>
      <c r="AB91" s="7">
        <f t="shared" si="85"/>
        <v>2019</v>
      </c>
      <c r="AC91" s="7">
        <f t="shared" si="86"/>
        <v>2023</v>
      </c>
      <c r="AD91" s="10" t="e">
        <f t="shared" ref="AD91:AD154" ca="1" si="124">IF(#REF!="Non",(DAYS360(N91,Q91)/360),(DAYS360(N91,TODAY())/360))</f>
        <v>#REF!</v>
      </c>
      <c r="AE91" s="10" t="e">
        <f t="shared" ca="1" si="88"/>
        <v>#REF!</v>
      </c>
      <c r="AF91" s="8">
        <v>32893</v>
      </c>
      <c r="AG91" s="11">
        <f t="shared" ca="1" si="89"/>
        <v>35.147945205479452</v>
      </c>
      <c r="AH91" s="10" t="str">
        <f t="shared" ca="1" si="90"/>
        <v>&gt;35&lt; 45</v>
      </c>
      <c r="AI91" s="12">
        <v>16403462</v>
      </c>
      <c r="AJ91" s="13" t="s">
        <v>170</v>
      </c>
      <c r="AK91" s="12" t="s">
        <v>615</v>
      </c>
      <c r="AL91" s="8">
        <v>43483</v>
      </c>
      <c r="AM91" s="7" t="s">
        <v>108</v>
      </c>
      <c r="AN91" s="7" t="s">
        <v>76</v>
      </c>
      <c r="AO91" s="7">
        <v>3</v>
      </c>
      <c r="AP91" s="7"/>
      <c r="AQ91">
        <v>5</v>
      </c>
      <c r="AR91" s="14">
        <v>3</v>
      </c>
      <c r="AS91" s="15">
        <f t="shared" si="91"/>
        <v>44908.75</v>
      </c>
      <c r="AT91" s="14" t="s">
        <v>163</v>
      </c>
      <c r="AU91" s="16">
        <v>3.3210000000000002</v>
      </c>
      <c r="AV91" s="17" t="s">
        <v>106</v>
      </c>
      <c r="AW91" s="18" t="s">
        <v>591</v>
      </c>
      <c r="AX91" s="19" t="s">
        <v>616</v>
      </c>
      <c r="AY91" s="17" t="s">
        <v>106</v>
      </c>
      <c r="AZ91" s="14" t="s">
        <v>230</v>
      </c>
      <c r="BA91" s="20" t="str">
        <f t="shared" si="92"/>
        <v>05046000114501238005</v>
      </c>
      <c r="BB91" s="31">
        <f t="shared" si="93"/>
        <v>20</v>
      </c>
      <c r="BC91" s="22" t="s">
        <v>617</v>
      </c>
      <c r="BD91" s="23" t="s">
        <v>286</v>
      </c>
      <c r="BE91" s="14">
        <v>1095</v>
      </c>
      <c r="BF91" s="8">
        <v>44971</v>
      </c>
      <c r="BG91" s="24">
        <v>58653563</v>
      </c>
      <c r="BH91" s="24"/>
      <c r="BI91" s="32"/>
      <c r="BJ91" s="14" t="s">
        <v>600</v>
      </c>
      <c r="BK91" s="14" t="str">
        <f>IF(K91="CADRE","CADRE",CONCATENATE(J91,"-",H91))</f>
        <v>B-P6 AV</v>
      </c>
      <c r="BL91" s="14" t="s">
        <v>198</v>
      </c>
      <c r="BM91" s="25"/>
      <c r="BN91" s="26" t="str">
        <f t="shared" si="94"/>
        <v>05046000114501238005</v>
      </c>
      <c r="BO91" s="27" t="str">
        <f t="shared" si="95"/>
        <v>MEJRI MARIEM</v>
      </c>
      <c r="BP91" s="26">
        <f t="shared" si="96"/>
        <v>90</v>
      </c>
      <c r="BQ91" s="28"/>
    </row>
    <row r="92" spans="1:69" x14ac:dyDescent="0.25">
      <c r="A92" t="str">
        <f>VLOOKUP(B92,[2]RH!$B:$BV,72,0)</f>
        <v>Non-Actif</v>
      </c>
      <c r="B92" s="6">
        <v>91</v>
      </c>
      <c r="C92" s="7" t="s">
        <v>168</v>
      </c>
      <c r="D92" s="7" t="s">
        <v>618</v>
      </c>
      <c r="E92" s="7" t="s">
        <v>67</v>
      </c>
      <c r="F92" s="7" t="s">
        <v>118</v>
      </c>
      <c r="G92" s="7" t="s">
        <v>220</v>
      </c>
      <c r="H92" s="7">
        <v>560</v>
      </c>
      <c r="I92" s="7"/>
      <c r="J92" s="7" t="s">
        <v>190</v>
      </c>
      <c r="K92" s="7" t="s">
        <v>146</v>
      </c>
      <c r="L92" s="7" t="s">
        <v>90</v>
      </c>
      <c r="M92" s="7" t="s">
        <v>191</v>
      </c>
      <c r="N92" s="8">
        <v>43813</v>
      </c>
      <c r="O92" s="7" t="e">
        <f ca="1">IF(AD92&gt;=4,IF(T92="CDD","OK",""),"")</f>
        <v>#REF!</v>
      </c>
      <c r="P92" s="7">
        <f t="shared" ca="1" si="118"/>
        <v>-980</v>
      </c>
      <c r="Q92" s="8">
        <v>44700</v>
      </c>
      <c r="R92" s="7" t="s">
        <v>91</v>
      </c>
      <c r="S92" s="7"/>
      <c r="T92" s="7" t="s">
        <v>156</v>
      </c>
      <c r="U92" s="7" t="str">
        <f t="shared" si="83"/>
        <v>Contractuel</v>
      </c>
      <c r="V92" s="8">
        <v>44682</v>
      </c>
      <c r="W92" s="8">
        <v>44742</v>
      </c>
      <c r="Z92" s="8">
        <v>43813</v>
      </c>
      <c r="AA92" s="7">
        <f t="shared" si="84"/>
        <v>12</v>
      </c>
      <c r="AB92" s="7">
        <f t="shared" si="85"/>
        <v>2019</v>
      </c>
      <c r="AC92" s="7">
        <f t="shared" si="86"/>
        <v>2023</v>
      </c>
      <c r="AD92" s="10" t="e">
        <f t="shared" ref="AD92:AD155" ca="1" si="125">IF(#REF!="Non",(DAYS360(N92,Q92)/360),(DAYS360(N92,TODAY())/360))</f>
        <v>#REF!</v>
      </c>
      <c r="AE92" s="10" t="e">
        <f t="shared" ca="1" si="88"/>
        <v>#REF!</v>
      </c>
      <c r="AF92" s="8">
        <v>32744</v>
      </c>
      <c r="AG92" s="11">
        <f t="shared" ca="1" si="89"/>
        <v>35.556164383561644</v>
      </c>
      <c r="AH92" s="10" t="str">
        <f t="shared" ca="1" si="90"/>
        <v>&gt;35&lt; 45</v>
      </c>
      <c r="AI92" s="12">
        <v>12983181</v>
      </c>
      <c r="AJ92" s="13" t="s">
        <v>92</v>
      </c>
      <c r="AK92" s="12" t="s">
        <v>619</v>
      </c>
      <c r="AL92" s="8">
        <v>38861</v>
      </c>
      <c r="AM92" s="7" t="s">
        <v>108</v>
      </c>
      <c r="AN92" s="7" t="s">
        <v>76</v>
      </c>
      <c r="AO92" s="7">
        <v>1</v>
      </c>
      <c r="AP92" s="7"/>
      <c r="AQ92" s="14">
        <v>3</v>
      </c>
      <c r="AR92" s="14">
        <v>2</v>
      </c>
      <c r="AS92" s="15">
        <f t="shared" si="91"/>
        <v>44543.5</v>
      </c>
      <c r="AT92" s="14" t="s">
        <v>163</v>
      </c>
      <c r="AU92" s="12">
        <v>3.1930000000000001</v>
      </c>
      <c r="AV92" s="17" t="s">
        <v>106</v>
      </c>
      <c r="AW92" s="18" t="s">
        <v>591</v>
      </c>
      <c r="AX92" s="19" t="s">
        <v>620</v>
      </c>
      <c r="AY92" s="17" t="s">
        <v>92</v>
      </c>
      <c r="AZ92" s="14" t="s">
        <v>230</v>
      </c>
      <c r="BA92" s="20" t="str">
        <f t="shared" si="92"/>
        <v>05046000114501244504</v>
      </c>
      <c r="BB92" s="31">
        <f t="shared" si="93"/>
        <v>20</v>
      </c>
      <c r="BC92" s="36" t="s">
        <v>621</v>
      </c>
      <c r="BD92" s="14" t="s">
        <v>286</v>
      </c>
      <c r="BE92" s="14">
        <v>1095</v>
      </c>
      <c r="BF92" s="8" t="s">
        <v>116</v>
      </c>
      <c r="BG92" s="24">
        <v>58099850</v>
      </c>
      <c r="BH92" s="24"/>
      <c r="BI92" s="32"/>
      <c r="BJ92" s="14" t="s">
        <v>397</v>
      </c>
      <c r="BK92" s="14" t="str">
        <f t="shared" si="117"/>
        <v>A-560</v>
      </c>
      <c r="BL92" s="14"/>
      <c r="BM92" s="25"/>
      <c r="BN92" s="26" t="str">
        <f t="shared" si="94"/>
        <v>05046000114501244504</v>
      </c>
      <c r="BO92" s="27" t="str">
        <f t="shared" si="95"/>
        <v>BEN AMOR  ASMA</v>
      </c>
      <c r="BP92" s="26">
        <f t="shared" si="96"/>
        <v>91</v>
      </c>
      <c r="BQ92" s="28"/>
    </row>
    <row r="93" spans="1:69" x14ac:dyDescent="0.25">
      <c r="A93" t="str">
        <f>VLOOKUP(B93,[2]RH!$B:$BV,72,0)</f>
        <v>si</v>
      </c>
      <c r="B93" s="6">
        <v>92</v>
      </c>
      <c r="C93" s="7" t="s">
        <v>168</v>
      </c>
      <c r="D93" s="7" t="s">
        <v>622</v>
      </c>
      <c r="E93" s="7" t="s">
        <v>67</v>
      </c>
      <c r="F93" s="7" t="s">
        <v>118</v>
      </c>
      <c r="G93" s="7" t="s">
        <v>220</v>
      </c>
      <c r="H93" s="7" t="s">
        <v>225</v>
      </c>
      <c r="I93" s="7" t="s">
        <v>589</v>
      </c>
      <c r="J93" s="7" t="s">
        <v>190</v>
      </c>
      <c r="K93" s="7" t="s">
        <v>146</v>
      </c>
      <c r="L93" s="7" t="s">
        <v>90</v>
      </c>
      <c r="M93" s="7" t="s">
        <v>191</v>
      </c>
      <c r="N93" s="8">
        <v>43813</v>
      </c>
      <c r="O93" s="8">
        <v>45167</v>
      </c>
      <c r="P93" s="7" t="str">
        <f t="shared" ca="1" si="118"/>
        <v/>
      </c>
      <c r="Q93" s="8"/>
      <c r="R93" s="7"/>
      <c r="S93" s="8"/>
      <c r="T93" s="9" t="s">
        <v>72</v>
      </c>
      <c r="U93" s="7" t="str">
        <f t="shared" si="83"/>
        <v>Titulaire</v>
      </c>
      <c r="V93" s="8">
        <v>45167</v>
      </c>
      <c r="W93" s="8"/>
      <c r="Z93" s="8">
        <v>43813</v>
      </c>
      <c r="AA93" s="7">
        <f t="shared" si="84"/>
        <v>12</v>
      </c>
      <c r="AB93" s="7">
        <f t="shared" si="85"/>
        <v>2019</v>
      </c>
      <c r="AC93" s="7">
        <f t="shared" si="86"/>
        <v>2023</v>
      </c>
      <c r="AD93" s="10" t="e">
        <f t="shared" ref="AD93:AD156" ca="1" si="126">IF(#REF!="Non",(DAYS360(N93,Q93)/360),(DAYS360(N93,TODAY())/360))</f>
        <v>#REF!</v>
      </c>
      <c r="AE93" s="10" t="e">
        <f t="shared" ca="1" si="88"/>
        <v>#REF!</v>
      </c>
      <c r="AF93" s="8">
        <v>32643</v>
      </c>
      <c r="AG93" s="11">
        <f t="shared" ca="1" si="89"/>
        <v>35.832876712328769</v>
      </c>
      <c r="AH93" s="10" t="str">
        <f t="shared" ca="1" si="90"/>
        <v>&gt;35&lt; 45</v>
      </c>
      <c r="AI93" s="12">
        <v>16066162</v>
      </c>
      <c r="AJ93" s="13" t="s">
        <v>150</v>
      </c>
      <c r="AK93" s="12" t="s">
        <v>623</v>
      </c>
      <c r="AL93" s="8">
        <v>39157</v>
      </c>
      <c r="AM93" s="7" t="s">
        <v>108</v>
      </c>
      <c r="AN93" s="7" t="s">
        <v>76</v>
      </c>
      <c r="AO93" s="7"/>
      <c r="AP93" s="7"/>
      <c r="AQ93">
        <v>3</v>
      </c>
      <c r="AR93" s="14">
        <v>3</v>
      </c>
      <c r="AS93" s="15">
        <f t="shared" si="91"/>
        <v>44908.75</v>
      </c>
      <c r="AT93" s="14" t="s">
        <v>163</v>
      </c>
      <c r="AU93" s="16">
        <v>3.3210000000000002</v>
      </c>
      <c r="AV93" s="17" t="s">
        <v>236</v>
      </c>
      <c r="AW93" s="18" t="s">
        <v>201</v>
      </c>
      <c r="AX93" s="19" t="s">
        <v>624</v>
      </c>
      <c r="AY93" s="17" t="s">
        <v>625</v>
      </c>
      <c r="AZ93" s="14" t="s">
        <v>203</v>
      </c>
      <c r="BA93" s="20" t="str">
        <f t="shared" si="92"/>
        <v>17001000000289307344</v>
      </c>
      <c r="BB93" s="31">
        <f t="shared" si="93"/>
        <v>20</v>
      </c>
      <c r="BC93" s="22" t="s">
        <v>626</v>
      </c>
      <c r="BD93" s="23" t="s">
        <v>482</v>
      </c>
      <c r="BE93" s="14"/>
      <c r="BF93" s="8"/>
      <c r="BG93" s="32">
        <v>97170705</v>
      </c>
      <c r="BH93" s="32"/>
      <c r="BI93" s="32"/>
      <c r="BJ93" s="14" t="s">
        <v>627</v>
      </c>
      <c r="BK93" s="14" t="str">
        <f t="shared" si="117"/>
        <v>A-P6 AV</v>
      </c>
      <c r="BL93" s="14" t="s">
        <v>300</v>
      </c>
      <c r="BM93" s="25"/>
      <c r="BN93" s="26" t="str">
        <f t="shared" si="94"/>
        <v>17001000000289307344</v>
      </c>
      <c r="BO93" s="27" t="str">
        <f t="shared" si="95"/>
        <v>NASRAOUI  KHAOULA</v>
      </c>
      <c r="BP93" s="26">
        <f t="shared" si="96"/>
        <v>92</v>
      </c>
      <c r="BQ93" s="28"/>
    </row>
    <row r="94" spans="1:69" x14ac:dyDescent="0.25">
      <c r="A94" t="str">
        <f>VLOOKUP(B94,[2]RH!$B:$BV,72,0)</f>
        <v>Non-Actif</v>
      </c>
      <c r="B94" s="6">
        <v>93</v>
      </c>
      <c r="C94" s="7" t="s">
        <v>100</v>
      </c>
      <c r="D94" s="7" t="s">
        <v>628</v>
      </c>
      <c r="E94" s="7" t="s">
        <v>67</v>
      </c>
      <c r="F94" s="7" t="s">
        <v>118</v>
      </c>
      <c r="G94" s="7" t="s">
        <v>220</v>
      </c>
      <c r="H94" s="7">
        <v>560</v>
      </c>
      <c r="I94" s="7"/>
      <c r="J94" s="7" t="s">
        <v>190</v>
      </c>
      <c r="K94" s="7" t="s">
        <v>146</v>
      </c>
      <c r="L94" s="7" t="s">
        <v>90</v>
      </c>
      <c r="M94" s="7" t="s">
        <v>191</v>
      </c>
      <c r="N94" s="8">
        <v>43813</v>
      </c>
      <c r="O94" s="7" t="e">
        <f ca="1">IF(AD94&gt;=4,IF(T94="CDD","OK",""),"")</f>
        <v>#REF!</v>
      </c>
      <c r="P94" s="7">
        <f t="shared" ca="1" si="118"/>
        <v>-1102</v>
      </c>
      <c r="Q94" s="8">
        <v>44600</v>
      </c>
      <c r="R94" s="7" t="s">
        <v>161</v>
      </c>
      <c r="S94" s="7"/>
      <c r="T94" s="7" t="s">
        <v>156</v>
      </c>
      <c r="U94" s="7" t="str">
        <f t="shared" si="83"/>
        <v>Contractuel</v>
      </c>
      <c r="V94" s="8">
        <v>44562</v>
      </c>
      <c r="W94" s="8">
        <v>44620</v>
      </c>
      <c r="Z94" s="8">
        <v>43813</v>
      </c>
      <c r="AA94" s="7">
        <f t="shared" si="84"/>
        <v>12</v>
      </c>
      <c r="AB94" s="7">
        <f t="shared" si="85"/>
        <v>2019</v>
      </c>
      <c r="AC94" s="7">
        <f t="shared" si="86"/>
        <v>2023</v>
      </c>
      <c r="AD94" s="10" t="e">
        <f t="shared" ref="AD94:AD157" ca="1" si="127">IF(#REF!="Non",(DAYS360(N94,Q94)/360),(DAYS360(N94,TODAY())/360))</f>
        <v>#REF!</v>
      </c>
      <c r="AE94" s="10" t="e">
        <f t="shared" ca="1" si="88"/>
        <v>#REF!</v>
      </c>
      <c r="AF94" s="8">
        <v>32205</v>
      </c>
      <c r="AG94" s="11">
        <f t="shared" ca="1" si="89"/>
        <v>37.032876712328765</v>
      </c>
      <c r="AH94" s="10" t="str">
        <f t="shared" ca="1" si="90"/>
        <v>&gt;35&lt; 45</v>
      </c>
      <c r="AI94" s="12">
        <v>16255104</v>
      </c>
      <c r="AJ94" s="13" t="s">
        <v>150</v>
      </c>
      <c r="AK94" s="12" t="s">
        <v>629</v>
      </c>
      <c r="AL94" s="8">
        <v>39951</v>
      </c>
      <c r="AM94" s="7" t="s">
        <v>108</v>
      </c>
      <c r="AN94" s="7" t="s">
        <v>109</v>
      </c>
      <c r="AO94" s="7"/>
      <c r="AP94" s="7"/>
      <c r="AQ94" s="14">
        <v>3</v>
      </c>
      <c r="AR94" s="14">
        <v>2</v>
      </c>
      <c r="AS94" s="15">
        <f t="shared" si="91"/>
        <v>44543.5</v>
      </c>
      <c r="AT94" s="14" t="s">
        <v>163</v>
      </c>
      <c r="AU94" s="12">
        <v>3.1930000000000001</v>
      </c>
      <c r="AV94" s="17" t="s">
        <v>630</v>
      </c>
      <c r="AW94" s="18" t="s">
        <v>631</v>
      </c>
      <c r="AX94" s="19" t="s">
        <v>632</v>
      </c>
      <c r="AY94" s="17" t="s">
        <v>275</v>
      </c>
      <c r="AZ94" s="14" t="s">
        <v>633</v>
      </c>
      <c r="BA94" s="20" t="str">
        <f t="shared" si="92"/>
        <v>10316126105004578834</v>
      </c>
      <c r="BB94" s="31">
        <f t="shared" si="93"/>
        <v>20</v>
      </c>
      <c r="BC94" s="36" t="s">
        <v>634</v>
      </c>
      <c r="BD94" s="14" t="s">
        <v>115</v>
      </c>
      <c r="BE94" s="14"/>
      <c r="BF94" s="8" t="s">
        <v>116</v>
      </c>
      <c r="BG94" s="24">
        <v>29769177</v>
      </c>
      <c r="BH94" s="24"/>
      <c r="BI94" s="32"/>
      <c r="BJ94" s="14" t="s">
        <v>240</v>
      </c>
      <c r="BK94" s="14" t="str">
        <f t="shared" si="117"/>
        <v>A-560</v>
      </c>
      <c r="BL94" s="14"/>
      <c r="BM94" s="25"/>
      <c r="BN94" s="26" t="str">
        <f t="shared" si="94"/>
        <v>10316126105004578834</v>
      </c>
      <c r="BO94" s="27" t="str">
        <f t="shared" si="95"/>
        <v>FERCHICHI  CHAHIRA</v>
      </c>
      <c r="BP94" s="26">
        <f t="shared" si="96"/>
        <v>93</v>
      </c>
      <c r="BQ94" s="28"/>
    </row>
    <row r="95" spans="1:69" x14ac:dyDescent="0.25">
      <c r="A95" t="str">
        <f>VLOOKUP(B95,[2]RH!$B:$BV,72,0)</f>
        <v>Non-Actif</v>
      </c>
      <c r="B95" s="6">
        <v>94</v>
      </c>
      <c r="C95" s="7" t="s">
        <v>100</v>
      </c>
      <c r="D95" s="7" t="s">
        <v>635</v>
      </c>
      <c r="E95" s="7" t="s">
        <v>67</v>
      </c>
      <c r="F95" s="7" t="s">
        <v>118</v>
      </c>
      <c r="G95" s="7" t="s">
        <v>220</v>
      </c>
      <c r="H95" s="7" t="s">
        <v>351</v>
      </c>
      <c r="I95" s="7"/>
      <c r="J95" s="7"/>
      <c r="K95" s="7" t="s">
        <v>146</v>
      </c>
      <c r="L95" s="7" t="s">
        <v>90</v>
      </c>
      <c r="M95" s="7" t="s">
        <v>191</v>
      </c>
      <c r="N95" s="8">
        <v>43813</v>
      </c>
      <c r="O95" s="7" t="e">
        <f ca="1">IF(AD95&gt;=4,IF(T95="CDD","OK",""),"")</f>
        <v>#REF!</v>
      </c>
      <c r="P95" s="7">
        <f t="shared" ca="1" si="118"/>
        <v>-1618</v>
      </c>
      <c r="Q95" s="8">
        <v>44077</v>
      </c>
      <c r="R95" s="7" t="s">
        <v>290</v>
      </c>
      <c r="S95" s="7"/>
      <c r="T95" s="7" t="s">
        <v>156</v>
      </c>
      <c r="U95" s="7" t="str">
        <f t="shared" si="83"/>
        <v>Contractuel</v>
      </c>
      <c r="V95" s="8">
        <v>44075</v>
      </c>
      <c r="W95" s="8">
        <v>44104</v>
      </c>
      <c r="Z95" s="8">
        <v>43813</v>
      </c>
      <c r="AA95" s="7">
        <f t="shared" si="84"/>
        <v>12</v>
      </c>
      <c r="AB95" s="7">
        <f t="shared" si="85"/>
        <v>2019</v>
      </c>
      <c r="AC95" s="7">
        <f t="shared" si="86"/>
        <v>2023</v>
      </c>
      <c r="AD95" s="10" t="e">
        <f t="shared" ref="AD95:AD158" ca="1" si="128">IF(#REF!="Non",(DAYS360(N95,Q95)/360),(DAYS360(N95,TODAY())/360))</f>
        <v>#REF!</v>
      </c>
      <c r="AE95" s="10" t="e">
        <f t="shared" ca="1" si="88"/>
        <v>#REF!</v>
      </c>
      <c r="AF95" s="8">
        <v>27470</v>
      </c>
      <c r="AG95" s="11">
        <f t="shared" ca="1" si="89"/>
        <v>50.005479452054793</v>
      </c>
      <c r="AH95" s="10" t="str">
        <f t="shared" ca="1" si="90"/>
        <v>&gt;45&lt; 55</v>
      </c>
      <c r="AI95" s="12">
        <v>12531959</v>
      </c>
      <c r="AJ95" s="13" t="s">
        <v>73</v>
      </c>
      <c r="AK95" s="12" t="s">
        <v>636</v>
      </c>
      <c r="AL95" s="8">
        <v>43482</v>
      </c>
      <c r="AM95" s="7" t="s">
        <v>108</v>
      </c>
      <c r="AN95" s="7" t="s">
        <v>109</v>
      </c>
      <c r="AO95" s="7"/>
      <c r="AP95" s="7"/>
      <c r="AQ95" s="14">
        <v>3</v>
      </c>
      <c r="AR95" s="14">
        <v>1</v>
      </c>
      <c r="AS95" s="15">
        <f t="shared" si="91"/>
        <v>44178.25</v>
      </c>
      <c r="AT95" s="14" t="s">
        <v>163</v>
      </c>
      <c r="AU95" s="12">
        <v>3.1930000000000001</v>
      </c>
      <c r="AV95" s="17" t="s">
        <v>79</v>
      </c>
      <c r="AW95" s="18" t="s">
        <v>637</v>
      </c>
      <c r="AX95" s="19">
        <v>20340046153</v>
      </c>
      <c r="AY95" s="17">
        <v>43</v>
      </c>
      <c r="AZ95" s="14" t="s">
        <v>83</v>
      </c>
      <c r="BA95" s="20" t="str">
        <f t="shared" si="92"/>
        <v>08068022034004615343</v>
      </c>
      <c r="BB95" s="31">
        <f t="shared" si="93"/>
        <v>20</v>
      </c>
      <c r="BC95" s="14" t="s">
        <v>638</v>
      </c>
      <c r="BD95" s="14" t="s">
        <v>85</v>
      </c>
      <c r="BE95" s="14"/>
      <c r="BF95" s="8"/>
      <c r="BG95" s="24">
        <v>50111236</v>
      </c>
      <c r="BH95" s="24"/>
      <c r="BI95" s="32"/>
      <c r="BJ95" s="14" t="s">
        <v>639</v>
      </c>
      <c r="BK95" s="14" t="str">
        <f t="shared" si="117"/>
        <v>-CP</v>
      </c>
      <c r="BL95" s="14"/>
      <c r="BM95" s="25"/>
      <c r="BN95" s="26" t="str">
        <f t="shared" si="94"/>
        <v>08068022034004615343</v>
      </c>
      <c r="BO95" s="27" t="str">
        <f t="shared" si="95"/>
        <v>KTHIRI HAJER</v>
      </c>
      <c r="BP95" s="26">
        <f t="shared" si="96"/>
        <v>94</v>
      </c>
      <c r="BQ95" s="28"/>
    </row>
    <row r="96" spans="1:69" x14ac:dyDescent="0.25">
      <c r="A96" t="str">
        <f>VLOOKUP(B96,[2]RH!$B:$BV,72,0)</f>
        <v>Non-Actif</v>
      </c>
      <c r="B96" s="6">
        <v>95</v>
      </c>
      <c r="C96" s="7" t="s">
        <v>100</v>
      </c>
      <c r="D96" s="7" t="s">
        <v>640</v>
      </c>
      <c r="E96" s="7" t="s">
        <v>67</v>
      </c>
      <c r="F96" s="7" t="s">
        <v>118</v>
      </c>
      <c r="G96" s="7" t="s">
        <v>220</v>
      </c>
      <c r="H96" s="7" t="s">
        <v>478</v>
      </c>
      <c r="I96" s="7"/>
      <c r="J96" s="7" t="s">
        <v>190</v>
      </c>
      <c r="K96" s="7" t="s">
        <v>146</v>
      </c>
      <c r="L96" s="7" t="s">
        <v>90</v>
      </c>
      <c r="M96" s="7" t="s">
        <v>191</v>
      </c>
      <c r="N96" s="8">
        <v>43813</v>
      </c>
      <c r="O96" s="7" t="e">
        <f ca="1">IF(AD96&gt;=4,IF(T96="CDD","OK",""),"")</f>
        <v>#REF!</v>
      </c>
      <c r="P96" s="7">
        <f t="shared" ca="1" si="118"/>
        <v>-1467</v>
      </c>
      <c r="Q96" s="8">
        <v>44200</v>
      </c>
      <c r="R96" s="7" t="s">
        <v>161</v>
      </c>
      <c r="S96" s="7"/>
      <c r="T96" s="7" t="s">
        <v>156</v>
      </c>
      <c r="U96" s="7" t="str">
        <f t="shared" si="83"/>
        <v>Contractuel</v>
      </c>
      <c r="V96" s="8">
        <v>44197</v>
      </c>
      <c r="W96" s="8">
        <v>44255</v>
      </c>
      <c r="Z96" s="8">
        <v>43813</v>
      </c>
      <c r="AA96" s="7">
        <f t="shared" si="84"/>
        <v>12</v>
      </c>
      <c r="AB96" s="7">
        <f t="shared" si="85"/>
        <v>2019</v>
      </c>
      <c r="AC96" s="7">
        <f t="shared" si="86"/>
        <v>2023</v>
      </c>
      <c r="AD96" s="10" t="e">
        <f t="shared" ref="AD96:AD159" ca="1" si="129">IF(#REF!="Non",(DAYS360(N96,Q96)/360),(DAYS360(N96,TODAY())/360))</f>
        <v>#REF!</v>
      </c>
      <c r="AE96" s="10" t="e">
        <f t="shared" ca="1" si="88"/>
        <v>#REF!</v>
      </c>
      <c r="AF96" s="8">
        <v>33333</v>
      </c>
      <c r="AG96" s="11">
        <f t="shared" ca="1" si="89"/>
        <v>33.942465753424656</v>
      </c>
      <c r="AH96" s="10" t="str">
        <f t="shared" ca="1" si="90"/>
        <v>&gt;25&lt; 35</v>
      </c>
      <c r="AI96" s="12">
        <v>16099583</v>
      </c>
      <c r="AJ96" s="13" t="s">
        <v>170</v>
      </c>
      <c r="AK96" s="12" t="s">
        <v>641</v>
      </c>
      <c r="AL96" s="8">
        <v>39097</v>
      </c>
      <c r="AM96" s="7" t="s">
        <v>108</v>
      </c>
      <c r="AN96" s="7" t="s">
        <v>109</v>
      </c>
      <c r="AO96" s="7"/>
      <c r="AP96" s="7"/>
      <c r="AQ96" s="14">
        <v>3</v>
      </c>
      <c r="AR96" s="14">
        <v>2</v>
      </c>
      <c r="AS96" s="15">
        <f t="shared" si="91"/>
        <v>44543.5</v>
      </c>
      <c r="AT96" s="14" t="s">
        <v>163</v>
      </c>
      <c r="AU96" s="12">
        <v>3.1930000000000001</v>
      </c>
      <c r="AV96" s="17" t="s">
        <v>106</v>
      </c>
      <c r="AW96" s="18" t="s">
        <v>591</v>
      </c>
      <c r="AX96" s="19" t="s">
        <v>642</v>
      </c>
      <c r="AY96" s="17">
        <v>76</v>
      </c>
      <c r="AZ96" s="14" t="s">
        <v>230</v>
      </c>
      <c r="BA96" s="20" t="str">
        <f t="shared" si="92"/>
        <v>05046000114501251876</v>
      </c>
      <c r="BB96" s="31">
        <f t="shared" si="93"/>
        <v>20</v>
      </c>
      <c r="BC96" s="14" t="s">
        <v>643</v>
      </c>
      <c r="BD96" s="14" t="s">
        <v>115</v>
      </c>
      <c r="BE96" s="14"/>
      <c r="BF96" s="8" t="s">
        <v>116</v>
      </c>
      <c r="BG96" s="24">
        <v>52908417</v>
      </c>
      <c r="BH96" s="24"/>
      <c r="BI96" s="32"/>
      <c r="BJ96" s="14" t="s">
        <v>286</v>
      </c>
      <c r="BK96" s="14" t="str">
        <f t="shared" si="117"/>
        <v>A-SP</v>
      </c>
      <c r="BL96" s="14"/>
      <c r="BM96" s="25"/>
      <c r="BN96" s="26" t="str">
        <f t="shared" si="94"/>
        <v>05046000114501251876</v>
      </c>
      <c r="BO96" s="27" t="str">
        <f t="shared" si="95"/>
        <v>KADRI IMEN</v>
      </c>
      <c r="BP96" s="26">
        <f t="shared" si="96"/>
        <v>95</v>
      </c>
      <c r="BQ96" s="28"/>
    </row>
    <row r="97" spans="1:69" x14ac:dyDescent="0.25">
      <c r="A97" t="str">
        <f>VLOOKUP(B97,[2]RH!$B:$BV,72,0)</f>
        <v>Non-Actif</v>
      </c>
      <c r="B97" s="6">
        <v>96</v>
      </c>
      <c r="C97" s="7" t="s">
        <v>100</v>
      </c>
      <c r="D97" s="7" t="s">
        <v>644</v>
      </c>
      <c r="E97" s="7" t="s">
        <v>67</v>
      </c>
      <c r="F97" s="7" t="s">
        <v>118</v>
      </c>
      <c r="G97" s="7" t="s">
        <v>220</v>
      </c>
      <c r="H97" s="7">
        <v>560</v>
      </c>
      <c r="I97" s="7" t="s">
        <v>189</v>
      </c>
      <c r="J97" s="7" t="s">
        <v>190</v>
      </c>
      <c r="K97" s="7" t="s">
        <v>146</v>
      </c>
      <c r="L97" s="7" t="s">
        <v>90</v>
      </c>
      <c r="M97" s="7" t="s">
        <v>191</v>
      </c>
      <c r="N97" s="8">
        <v>43813</v>
      </c>
      <c r="O97" s="7" t="e">
        <f ca="1">IF(AD97&gt;=4,IF(T97="CDD","OK",""),"")</f>
        <v>#REF!</v>
      </c>
      <c r="P97" s="7">
        <f t="shared" ca="1" si="118"/>
        <v>-553</v>
      </c>
      <c r="Q97" s="8">
        <v>45169</v>
      </c>
      <c r="R97" s="7" t="s">
        <v>290</v>
      </c>
      <c r="S97" s="8"/>
      <c r="T97" s="9" t="s">
        <v>156</v>
      </c>
      <c r="U97" s="7" t="str">
        <f t="shared" si="83"/>
        <v>Contractuel</v>
      </c>
      <c r="V97" s="8">
        <v>45139</v>
      </c>
      <c r="W97" s="8">
        <v>45169</v>
      </c>
      <c r="Z97" s="8">
        <v>43813</v>
      </c>
      <c r="AA97" s="7">
        <f t="shared" si="84"/>
        <v>12</v>
      </c>
      <c r="AB97" s="7">
        <f t="shared" si="85"/>
        <v>2019</v>
      </c>
      <c r="AC97" s="7">
        <f t="shared" si="86"/>
        <v>2023</v>
      </c>
      <c r="AD97" s="10" t="e">
        <f t="shared" ref="AD97:AD160" ca="1" si="130">IF(#REF!="Non",(DAYS360(N97,Q97)/360),(DAYS360(N97,TODAY())/360))</f>
        <v>#REF!</v>
      </c>
      <c r="AE97" s="10" t="e">
        <f t="shared" ca="1" si="88"/>
        <v>#REF!</v>
      </c>
      <c r="AF97" s="8">
        <v>35608</v>
      </c>
      <c r="AG97" s="11">
        <f t="shared" ca="1" si="89"/>
        <v>27.709589041095889</v>
      </c>
      <c r="AH97" s="10" t="str">
        <f t="shared" ca="1" si="90"/>
        <v>&gt;25&lt; 35</v>
      </c>
      <c r="AI97" s="12">
        <v>17330186</v>
      </c>
      <c r="AJ97" s="13" t="s">
        <v>79</v>
      </c>
      <c r="AK97" s="12">
        <v>11660582</v>
      </c>
      <c r="AL97" s="8">
        <v>42641</v>
      </c>
      <c r="AM97" s="7" t="s">
        <v>108</v>
      </c>
      <c r="AN97" s="7" t="s">
        <v>109</v>
      </c>
      <c r="AO97" s="7"/>
      <c r="AP97" s="7"/>
      <c r="AQ97" s="14">
        <v>3</v>
      </c>
      <c r="AR97" s="14">
        <v>3</v>
      </c>
      <c r="AS97" s="15">
        <f t="shared" si="91"/>
        <v>44908.75</v>
      </c>
      <c r="AT97" s="14" t="s">
        <v>163</v>
      </c>
      <c r="AU97" s="16">
        <v>3.3210000000000002</v>
      </c>
      <c r="AV97" s="17" t="s">
        <v>106</v>
      </c>
      <c r="AW97" s="18" t="s">
        <v>591</v>
      </c>
      <c r="AX97" s="19" t="s">
        <v>645</v>
      </c>
      <c r="AY97" s="17" t="s">
        <v>646</v>
      </c>
      <c r="AZ97" s="14" t="s">
        <v>230</v>
      </c>
      <c r="BA97" s="20" t="str">
        <f t="shared" si="92"/>
        <v>05046000114501243728</v>
      </c>
      <c r="BB97" s="31">
        <f t="shared" si="93"/>
        <v>20</v>
      </c>
      <c r="BC97" s="22" t="s">
        <v>647</v>
      </c>
      <c r="BD97" s="23" t="s">
        <v>286</v>
      </c>
      <c r="BE97" s="14">
        <v>1095</v>
      </c>
      <c r="BF97" s="8"/>
      <c r="BG97" s="24">
        <v>21266221</v>
      </c>
      <c r="BH97" s="24"/>
      <c r="BI97" s="32"/>
      <c r="BJ97" s="14" t="s">
        <v>397</v>
      </c>
      <c r="BK97" s="14" t="str">
        <f t="shared" si="117"/>
        <v>A-560</v>
      </c>
      <c r="BL97" s="14" t="s">
        <v>241</v>
      </c>
      <c r="BM97" s="25"/>
      <c r="BN97" s="26" t="str">
        <f t="shared" si="94"/>
        <v>05046000114501243728</v>
      </c>
      <c r="BO97" s="27" t="str">
        <f t="shared" si="95"/>
        <v>CHEFRIDI DORSAF</v>
      </c>
      <c r="BP97" s="26">
        <f t="shared" si="96"/>
        <v>96</v>
      </c>
      <c r="BQ97" s="28"/>
    </row>
    <row r="98" spans="1:69" x14ac:dyDescent="0.25">
      <c r="A98" t="str">
        <f>VLOOKUP(B98,[2]RH!$B:$BV,72,0)</f>
        <v>si</v>
      </c>
      <c r="B98" s="6">
        <v>97</v>
      </c>
      <c r="C98" s="7" t="s">
        <v>100</v>
      </c>
      <c r="D98" s="7" t="s">
        <v>648</v>
      </c>
      <c r="E98" s="7" t="s">
        <v>67</v>
      </c>
      <c r="F98" s="7" t="s">
        <v>118</v>
      </c>
      <c r="G98" s="7" t="s">
        <v>188</v>
      </c>
      <c r="H98" s="7" t="s">
        <v>649</v>
      </c>
      <c r="I98" s="7" t="s">
        <v>650</v>
      </c>
      <c r="J98" s="7" t="s">
        <v>281</v>
      </c>
      <c r="K98" s="7" t="s">
        <v>89</v>
      </c>
      <c r="L98" s="7" t="s">
        <v>90</v>
      </c>
      <c r="M98" s="7" t="s">
        <v>191</v>
      </c>
      <c r="N98" s="8">
        <v>43813</v>
      </c>
      <c r="O98" s="8">
        <v>45260</v>
      </c>
      <c r="P98" s="7" t="str">
        <f t="shared" ca="1" si="118"/>
        <v/>
      </c>
      <c r="Q98" s="8"/>
      <c r="R98" s="7"/>
      <c r="S98" s="8"/>
      <c r="T98" s="39" t="s">
        <v>72</v>
      </c>
      <c r="U98" s="7" t="str">
        <f t="shared" si="83"/>
        <v>Titulaire</v>
      </c>
      <c r="V98" s="8">
        <v>45261</v>
      </c>
      <c r="W98" s="8"/>
      <c r="Z98" s="8">
        <v>43813</v>
      </c>
      <c r="AA98" s="7">
        <f t="shared" si="84"/>
        <v>12</v>
      </c>
      <c r="AB98" s="7">
        <f t="shared" si="85"/>
        <v>2019</v>
      </c>
      <c r="AC98" s="7">
        <f t="shared" si="86"/>
        <v>2023</v>
      </c>
      <c r="AD98" s="10" t="e">
        <f t="shared" ref="AD98:AD161" ca="1" si="131">IF(#REF!="Non",(DAYS360(N98,Q98)/360),(DAYS360(N98,TODAY())/360))</f>
        <v>#REF!</v>
      </c>
      <c r="AE98" s="10" t="e">
        <f t="shared" ca="1" si="88"/>
        <v>#REF!</v>
      </c>
      <c r="AF98" s="8">
        <v>35359</v>
      </c>
      <c r="AG98" s="11">
        <f t="shared" ca="1" si="89"/>
        <v>28.391780821917809</v>
      </c>
      <c r="AH98" s="10" t="str">
        <f t="shared" ca="1" si="90"/>
        <v>&gt;25&lt; 35</v>
      </c>
      <c r="AI98" s="12">
        <v>16797643</v>
      </c>
      <c r="AJ98" s="13" t="s">
        <v>120</v>
      </c>
      <c r="AK98" s="12">
        <v>11651632</v>
      </c>
      <c r="AL98" s="8">
        <v>41747</v>
      </c>
      <c r="AM98" s="7" t="s">
        <v>108</v>
      </c>
      <c r="AN98" s="7" t="s">
        <v>109</v>
      </c>
      <c r="AO98" s="7"/>
      <c r="AP98" s="7"/>
      <c r="AQ98">
        <v>5</v>
      </c>
      <c r="AR98" s="14">
        <v>3</v>
      </c>
      <c r="AS98" s="15">
        <f t="shared" si="91"/>
        <v>44908.75</v>
      </c>
      <c r="AT98" s="14" t="s">
        <v>163</v>
      </c>
      <c r="AU98" s="16">
        <v>3.3210000000000002</v>
      </c>
      <c r="AV98" s="17" t="s">
        <v>106</v>
      </c>
      <c r="AW98" s="18" t="s">
        <v>591</v>
      </c>
      <c r="AX98" s="19" t="s">
        <v>651</v>
      </c>
      <c r="AY98" s="17" t="s">
        <v>420</v>
      </c>
      <c r="AZ98" s="14" t="s">
        <v>230</v>
      </c>
      <c r="BA98" s="20" t="str">
        <f t="shared" si="92"/>
        <v>05046000114501245377</v>
      </c>
      <c r="BB98" s="31">
        <f t="shared" si="93"/>
        <v>20</v>
      </c>
      <c r="BC98" s="22" t="s">
        <v>652</v>
      </c>
      <c r="BD98" s="23" t="s">
        <v>286</v>
      </c>
      <c r="BE98" s="14">
        <v>1095</v>
      </c>
      <c r="BF98" s="8"/>
      <c r="BG98" s="24">
        <v>52290513</v>
      </c>
      <c r="BH98" s="24"/>
      <c r="BI98" s="32"/>
      <c r="BJ98" s="14" t="s">
        <v>397</v>
      </c>
      <c r="BK98" s="14" t="str">
        <f t="shared" si="117"/>
        <v>B-Panda</v>
      </c>
      <c r="BL98" s="14" t="s">
        <v>198</v>
      </c>
      <c r="BM98" s="25"/>
      <c r="BN98" s="26" t="str">
        <f t="shared" si="94"/>
        <v>05046000114501245377</v>
      </c>
      <c r="BO98" s="27" t="str">
        <f t="shared" si="95"/>
        <v>OUESLATI RIHAB</v>
      </c>
      <c r="BP98" s="26">
        <f t="shared" si="96"/>
        <v>97</v>
      </c>
      <c r="BQ98" s="28"/>
    </row>
    <row r="99" spans="1:69" x14ac:dyDescent="0.25">
      <c r="A99" t="str">
        <f>VLOOKUP(B99,[2]RH!$B:$BV,72,0)</f>
        <v>si</v>
      </c>
      <c r="B99" s="6">
        <v>98</v>
      </c>
      <c r="C99" s="7" t="s">
        <v>100</v>
      </c>
      <c r="D99" s="7" t="s">
        <v>653</v>
      </c>
      <c r="E99" s="7" t="s">
        <v>67</v>
      </c>
      <c r="F99" s="7" t="s">
        <v>118</v>
      </c>
      <c r="G99" s="7" t="s">
        <v>220</v>
      </c>
      <c r="H99" s="39">
        <v>560</v>
      </c>
      <c r="I99" s="7" t="s">
        <v>189</v>
      </c>
      <c r="J99" s="7" t="s">
        <v>190</v>
      </c>
      <c r="K99" s="7" t="s">
        <v>146</v>
      </c>
      <c r="L99" s="7" t="s">
        <v>90</v>
      </c>
      <c r="M99" s="7" t="s">
        <v>191</v>
      </c>
      <c r="N99" s="8">
        <v>43813</v>
      </c>
      <c r="O99" s="8">
        <v>45260</v>
      </c>
      <c r="P99" s="7" t="str">
        <f t="shared" ca="1" si="118"/>
        <v/>
      </c>
      <c r="Q99" s="8"/>
      <c r="R99" s="7"/>
      <c r="S99" s="8"/>
      <c r="T99" s="39" t="s">
        <v>72</v>
      </c>
      <c r="U99" s="7" t="str">
        <f t="shared" si="83"/>
        <v>Titulaire</v>
      </c>
      <c r="V99" s="8">
        <v>45261</v>
      </c>
      <c r="W99" s="8"/>
      <c r="Z99" s="8">
        <v>43813</v>
      </c>
      <c r="AA99" s="7">
        <f t="shared" si="84"/>
        <v>12</v>
      </c>
      <c r="AB99" s="7">
        <f t="shared" si="85"/>
        <v>2019</v>
      </c>
      <c r="AC99" s="7">
        <f t="shared" si="86"/>
        <v>2023</v>
      </c>
      <c r="AD99" s="10" t="e">
        <f t="shared" ref="AD99:AD162" ca="1" si="132">IF(#REF!="Non",(DAYS360(N99,Q99)/360),(DAYS360(N99,TODAY())/360))</f>
        <v>#REF!</v>
      </c>
      <c r="AE99" s="10" t="e">
        <f t="shared" ca="1" si="88"/>
        <v>#REF!</v>
      </c>
      <c r="AF99" s="8">
        <v>36004</v>
      </c>
      <c r="AG99" s="11">
        <f t="shared" ca="1" si="89"/>
        <v>26.624657534246577</v>
      </c>
      <c r="AH99" s="10" t="str">
        <f t="shared" ca="1" si="90"/>
        <v>&gt;25&lt; 35</v>
      </c>
      <c r="AI99" s="12">
        <v>17053252</v>
      </c>
      <c r="AJ99" s="13" t="s">
        <v>106</v>
      </c>
      <c r="AK99" s="12">
        <v>11660577</v>
      </c>
      <c r="AL99" s="8">
        <v>42641</v>
      </c>
      <c r="AM99" s="7" t="s">
        <v>108</v>
      </c>
      <c r="AN99" s="7" t="s">
        <v>109</v>
      </c>
      <c r="AO99" s="7"/>
      <c r="AP99" s="7"/>
      <c r="AQ99">
        <v>3</v>
      </c>
      <c r="AR99" s="14">
        <v>3</v>
      </c>
      <c r="AS99" s="15">
        <f t="shared" si="91"/>
        <v>44908.75</v>
      </c>
      <c r="AT99" s="14" t="s">
        <v>163</v>
      </c>
      <c r="AU99" s="16">
        <v>3.3210000000000002</v>
      </c>
      <c r="AV99" s="17" t="s">
        <v>236</v>
      </c>
      <c r="AW99" s="18" t="s">
        <v>201</v>
      </c>
      <c r="AX99" s="19" t="s">
        <v>654</v>
      </c>
      <c r="AY99" s="17" t="s">
        <v>655</v>
      </c>
      <c r="AZ99" s="14" t="s">
        <v>203</v>
      </c>
      <c r="BA99" s="20" t="str">
        <f t="shared" si="92"/>
        <v>17001000000293277166</v>
      </c>
      <c r="BB99" s="31">
        <f t="shared" si="93"/>
        <v>20</v>
      </c>
      <c r="BC99" s="22" t="s">
        <v>656</v>
      </c>
      <c r="BD99" s="23" t="s">
        <v>286</v>
      </c>
      <c r="BE99" s="14">
        <v>1095</v>
      </c>
      <c r="BF99" s="8"/>
      <c r="BG99" s="24">
        <v>24126747</v>
      </c>
      <c r="BH99" s="24"/>
      <c r="BI99" s="32"/>
      <c r="BJ99" s="14" t="s">
        <v>397</v>
      </c>
      <c r="BK99" s="14" t="str">
        <f t="shared" si="117"/>
        <v>A-560</v>
      </c>
      <c r="BL99" s="14" t="s">
        <v>657</v>
      </c>
      <c r="BM99" s="25"/>
      <c r="BN99" s="26" t="str">
        <f t="shared" si="94"/>
        <v>17001000000293277166</v>
      </c>
      <c r="BO99" s="27" t="str">
        <f t="shared" si="95"/>
        <v>ZAAKARI SALMA</v>
      </c>
      <c r="BP99" s="26">
        <f t="shared" si="96"/>
        <v>98</v>
      </c>
      <c r="BQ99" s="28"/>
    </row>
    <row r="100" spans="1:69" x14ac:dyDescent="0.25">
      <c r="A100" t="str">
        <f>VLOOKUP(B100,[2]RH!$B:$BV,72,0)</f>
        <v>Non-Actif</v>
      </c>
      <c r="B100" s="6">
        <v>99</v>
      </c>
      <c r="C100" s="7" t="s">
        <v>100</v>
      </c>
      <c r="D100" s="7" t="s">
        <v>658</v>
      </c>
      <c r="E100" s="7" t="s">
        <v>67</v>
      </c>
      <c r="F100" s="7" t="s">
        <v>118</v>
      </c>
      <c r="G100" s="7" t="s">
        <v>220</v>
      </c>
      <c r="H100" s="7">
        <v>560</v>
      </c>
      <c r="I100" s="7"/>
      <c r="J100" s="7" t="s">
        <v>281</v>
      </c>
      <c r="K100" s="7" t="s">
        <v>146</v>
      </c>
      <c r="L100" s="7" t="s">
        <v>90</v>
      </c>
      <c r="M100" s="7" t="s">
        <v>191</v>
      </c>
      <c r="N100" s="8">
        <v>43813</v>
      </c>
      <c r="O100" s="7" t="e">
        <f ca="1">IF(AD100&gt;=4,IF(T100="CDD","OK",""),"")</f>
        <v>#REF!</v>
      </c>
      <c r="P100" s="7">
        <f t="shared" ca="1" si="118"/>
        <v>-888</v>
      </c>
      <c r="Q100" s="8">
        <v>44774</v>
      </c>
      <c r="R100" s="7" t="s">
        <v>659</v>
      </c>
      <c r="S100" s="7"/>
      <c r="T100" s="7" t="s">
        <v>156</v>
      </c>
      <c r="U100" s="7" t="str">
        <f t="shared" si="83"/>
        <v>Contractuel</v>
      </c>
      <c r="V100" s="8">
        <v>44713</v>
      </c>
      <c r="W100" s="8">
        <v>44834</v>
      </c>
      <c r="Z100" s="8">
        <v>43813</v>
      </c>
      <c r="AA100" s="7">
        <f t="shared" si="84"/>
        <v>12</v>
      </c>
      <c r="AB100" s="7">
        <f t="shared" si="85"/>
        <v>2019</v>
      </c>
      <c r="AC100" s="7">
        <f t="shared" si="86"/>
        <v>2023</v>
      </c>
      <c r="AD100" s="10" t="e">
        <f t="shared" ref="AD100:AD163" ca="1" si="133">IF(#REF!="Non",(DAYS360(N100,Q100)/360),(DAYS360(N100,TODAY())/360))</f>
        <v>#REF!</v>
      </c>
      <c r="AE100" s="10" t="e">
        <f t="shared" ca="1" si="88"/>
        <v>#REF!</v>
      </c>
      <c r="AF100" s="8">
        <v>35604</v>
      </c>
      <c r="AG100" s="11">
        <f t="shared" ca="1" si="89"/>
        <v>27.720547945205478</v>
      </c>
      <c r="AH100" s="10" t="str">
        <f t="shared" ca="1" si="90"/>
        <v>&gt;25&lt; 35</v>
      </c>
      <c r="AI100" s="12">
        <v>16881213</v>
      </c>
      <c r="AJ100" s="13" t="s">
        <v>79</v>
      </c>
      <c r="AK100" s="12">
        <v>11656618</v>
      </c>
      <c r="AL100" s="8">
        <v>42247</v>
      </c>
      <c r="AM100" s="7" t="s">
        <v>108</v>
      </c>
      <c r="AN100" s="7" t="s">
        <v>109</v>
      </c>
      <c r="AO100" s="7"/>
      <c r="AP100" s="7"/>
      <c r="AQ100" s="14">
        <v>3</v>
      </c>
      <c r="AR100" s="14">
        <v>3</v>
      </c>
      <c r="AS100" s="15">
        <f t="shared" si="91"/>
        <v>44908.75</v>
      </c>
      <c r="AT100" s="14" t="s">
        <v>163</v>
      </c>
      <c r="AU100" s="12">
        <v>3.3210000000000002</v>
      </c>
      <c r="AV100" s="17" t="s">
        <v>236</v>
      </c>
      <c r="AW100" s="18" t="s">
        <v>201</v>
      </c>
      <c r="AX100" s="19" t="s">
        <v>660</v>
      </c>
      <c r="AY100" s="17" t="s">
        <v>646</v>
      </c>
      <c r="AZ100" s="14" t="s">
        <v>203</v>
      </c>
      <c r="BA100" s="20" t="str">
        <f t="shared" si="92"/>
        <v>17001000000282446728</v>
      </c>
      <c r="BB100" s="31">
        <f t="shared" si="93"/>
        <v>20</v>
      </c>
      <c r="BC100" s="36" t="s">
        <v>661</v>
      </c>
      <c r="BD100" s="14" t="s">
        <v>286</v>
      </c>
      <c r="BE100" s="14">
        <v>1095</v>
      </c>
      <c r="BF100" s="8" t="s">
        <v>176</v>
      </c>
      <c r="BG100" s="24">
        <v>54518740</v>
      </c>
      <c r="BH100" s="24"/>
      <c r="BI100" s="32"/>
      <c r="BJ100" s="14" t="s">
        <v>397</v>
      </c>
      <c r="BK100" s="14" t="str">
        <f t="shared" si="117"/>
        <v>B-560</v>
      </c>
      <c r="BL100" s="14"/>
      <c r="BM100" s="25"/>
      <c r="BN100" s="26" t="str">
        <f t="shared" si="94"/>
        <v>17001000000282446728</v>
      </c>
      <c r="BO100" s="27" t="str">
        <f t="shared" si="95"/>
        <v>RHIMI KHOULOUD</v>
      </c>
      <c r="BP100" s="26">
        <f t="shared" si="96"/>
        <v>99</v>
      </c>
      <c r="BQ100" s="28"/>
    </row>
    <row r="101" spans="1:69" x14ac:dyDescent="0.25">
      <c r="A101" t="str">
        <f>VLOOKUP(B101,[2]RH!$B:$BV,72,0)</f>
        <v>Non-Actif</v>
      </c>
      <c r="B101" s="6">
        <v>100</v>
      </c>
      <c r="C101" s="7" t="s">
        <v>100</v>
      </c>
      <c r="D101" s="7" t="s">
        <v>662</v>
      </c>
      <c r="E101" s="7" t="s">
        <v>67</v>
      </c>
      <c r="F101" s="7" t="s">
        <v>118</v>
      </c>
      <c r="G101" s="7" t="s">
        <v>220</v>
      </c>
      <c r="H101" s="7">
        <v>520</v>
      </c>
      <c r="I101" s="7"/>
      <c r="J101" s="7" t="s">
        <v>281</v>
      </c>
      <c r="K101" s="7" t="s">
        <v>146</v>
      </c>
      <c r="L101" s="7" t="s">
        <v>90</v>
      </c>
      <c r="M101" s="7" t="s">
        <v>191</v>
      </c>
      <c r="N101" s="8">
        <v>43813</v>
      </c>
      <c r="O101" s="7" t="e">
        <f ca="1">IF(AD101&gt;=4,IF(T101="CDD","OK",""),"")</f>
        <v>#REF!</v>
      </c>
      <c r="P101" s="7">
        <f t="shared" ca="1" si="118"/>
        <v>-796</v>
      </c>
      <c r="Q101" s="8">
        <v>44841</v>
      </c>
      <c r="R101" s="7" t="s">
        <v>91</v>
      </c>
      <c r="S101" s="7"/>
      <c r="T101" s="7" t="s">
        <v>156</v>
      </c>
      <c r="U101" s="7" t="str">
        <f t="shared" si="83"/>
        <v>Contractuel</v>
      </c>
      <c r="V101" s="8">
        <v>44835</v>
      </c>
      <c r="W101" s="8">
        <v>44926</v>
      </c>
      <c r="Z101" s="8">
        <v>43813</v>
      </c>
      <c r="AA101" s="7">
        <f t="shared" si="84"/>
        <v>12</v>
      </c>
      <c r="AB101" s="7">
        <f t="shared" si="85"/>
        <v>2019</v>
      </c>
      <c r="AC101" s="7">
        <f t="shared" si="86"/>
        <v>2023</v>
      </c>
      <c r="AD101" s="10" t="e">
        <f t="shared" ref="AD101:AD164" ca="1" si="134">IF(#REF!="Non",(DAYS360(N101,Q101)/360),(DAYS360(N101,TODAY())/360))</f>
        <v>#REF!</v>
      </c>
      <c r="AE101" s="10" t="e">
        <f t="shared" ca="1" si="88"/>
        <v>#REF!</v>
      </c>
      <c r="AF101" s="8">
        <v>30318</v>
      </c>
      <c r="AG101" s="11">
        <f t="shared" ca="1" si="89"/>
        <v>42.202739726027396</v>
      </c>
      <c r="AH101" s="10" t="str">
        <f t="shared" ca="1" si="90"/>
        <v>&gt;35&lt; 45</v>
      </c>
      <c r="AI101" s="12">
        <v>12661981</v>
      </c>
      <c r="AJ101" s="13" t="s">
        <v>79</v>
      </c>
      <c r="AK101" s="12" t="s">
        <v>663</v>
      </c>
      <c r="AL101" s="8">
        <v>43089</v>
      </c>
      <c r="AM101" s="7" t="s">
        <v>108</v>
      </c>
      <c r="AN101" s="7" t="s">
        <v>109</v>
      </c>
      <c r="AO101" s="7"/>
      <c r="AP101" s="7"/>
      <c r="AQ101" s="14">
        <v>3</v>
      </c>
      <c r="AR101" s="14">
        <v>3</v>
      </c>
      <c r="AS101" s="15">
        <f t="shared" si="91"/>
        <v>44908.75</v>
      </c>
      <c r="AT101" s="14" t="s">
        <v>163</v>
      </c>
      <c r="AU101" s="12">
        <v>3.3210000000000002</v>
      </c>
      <c r="AV101" s="17" t="s">
        <v>236</v>
      </c>
      <c r="AW101" s="18" t="s">
        <v>201</v>
      </c>
      <c r="AX101" s="19" t="s">
        <v>664</v>
      </c>
      <c r="AY101" s="17" t="s">
        <v>665</v>
      </c>
      <c r="AZ101" s="14" t="s">
        <v>203</v>
      </c>
      <c r="BA101" s="20" t="str">
        <f t="shared" si="92"/>
        <v>17001000000137459858</v>
      </c>
      <c r="BB101" s="31">
        <f t="shared" si="93"/>
        <v>20</v>
      </c>
      <c r="BC101" s="36" t="s">
        <v>666</v>
      </c>
      <c r="BD101" s="14" t="s">
        <v>486</v>
      </c>
      <c r="BE101" s="14"/>
      <c r="BF101" s="8" t="s">
        <v>176</v>
      </c>
      <c r="BG101" s="24">
        <v>54043949</v>
      </c>
      <c r="BH101" s="24">
        <v>92375033</v>
      </c>
      <c r="BI101" s="32"/>
      <c r="BJ101" s="14" t="s">
        <v>486</v>
      </c>
      <c r="BK101" s="14" t="str">
        <f t="shared" si="117"/>
        <v>B-520</v>
      </c>
      <c r="BL101" s="14"/>
      <c r="BM101" s="25">
        <v>276.52300000000002</v>
      </c>
      <c r="BN101" s="26" t="str">
        <f t="shared" si="94"/>
        <v>17001000000137459858</v>
      </c>
      <c r="BO101" s="27" t="str">
        <f t="shared" si="95"/>
        <v>HAMMAMI NESRINE</v>
      </c>
      <c r="BP101" s="26">
        <f t="shared" si="96"/>
        <v>100</v>
      </c>
      <c r="BQ101" s="28" t="s">
        <v>531</v>
      </c>
    </row>
    <row r="102" spans="1:69" x14ac:dyDescent="0.25">
      <c r="A102" t="str">
        <f>VLOOKUP(B102,[2]RH!$B:$BV,72,0)</f>
        <v>si</v>
      </c>
      <c r="B102" s="6">
        <v>101</v>
      </c>
      <c r="C102" s="7" t="s">
        <v>100</v>
      </c>
      <c r="D102" s="7" t="s">
        <v>667</v>
      </c>
      <c r="E102" s="7" t="s">
        <v>67</v>
      </c>
      <c r="F102" s="7" t="s">
        <v>118</v>
      </c>
      <c r="G102" s="7" t="s">
        <v>220</v>
      </c>
      <c r="H102" s="7" t="s">
        <v>225</v>
      </c>
      <c r="I102" s="7" t="s">
        <v>614</v>
      </c>
      <c r="J102" s="7" t="s">
        <v>281</v>
      </c>
      <c r="K102" s="7" t="s">
        <v>146</v>
      </c>
      <c r="L102" s="7" t="s">
        <v>90</v>
      </c>
      <c r="M102" s="7" t="s">
        <v>191</v>
      </c>
      <c r="N102" s="8">
        <v>43813</v>
      </c>
      <c r="O102" s="8">
        <v>45260</v>
      </c>
      <c r="P102" s="7" t="str">
        <f t="shared" ca="1" si="118"/>
        <v/>
      </c>
      <c r="Q102" s="8"/>
      <c r="R102" s="7"/>
      <c r="S102" s="8"/>
      <c r="T102" s="39" t="s">
        <v>72</v>
      </c>
      <c r="U102" s="7" t="str">
        <f t="shared" si="83"/>
        <v>Titulaire</v>
      </c>
      <c r="V102" s="8">
        <v>45261</v>
      </c>
      <c r="W102" s="8"/>
      <c r="Z102" s="8">
        <v>43813</v>
      </c>
      <c r="AA102" s="7">
        <f t="shared" si="84"/>
        <v>12</v>
      </c>
      <c r="AB102" s="7">
        <f t="shared" si="85"/>
        <v>2019</v>
      </c>
      <c r="AC102" s="7">
        <f t="shared" si="86"/>
        <v>2023</v>
      </c>
      <c r="AD102" s="10" t="e">
        <f t="shared" ref="AD102:AD165" ca="1" si="135">IF(#REF!="Non",(DAYS360(N102,Q102)/360),(DAYS360(N102,TODAY())/360))</f>
        <v>#REF!</v>
      </c>
      <c r="AE102" s="10" t="e">
        <f t="shared" ca="1" si="88"/>
        <v>#REF!</v>
      </c>
      <c r="AF102" s="8">
        <v>32645</v>
      </c>
      <c r="AG102" s="11">
        <f t="shared" ca="1" si="89"/>
        <v>35.827397260273976</v>
      </c>
      <c r="AH102" s="10" t="str">
        <f t="shared" ca="1" si="90"/>
        <v>&gt;35&lt; 45</v>
      </c>
      <c r="AI102" s="12">
        <v>16441032</v>
      </c>
      <c r="AJ102" s="40" t="s">
        <v>213</v>
      </c>
      <c r="AK102" s="12" t="s">
        <v>668</v>
      </c>
      <c r="AL102" s="8">
        <v>39401</v>
      </c>
      <c r="AM102" s="7" t="s">
        <v>108</v>
      </c>
      <c r="AN102" s="7" t="s">
        <v>109</v>
      </c>
      <c r="AO102" s="7"/>
      <c r="AP102" s="7"/>
      <c r="AQ102">
        <v>3</v>
      </c>
      <c r="AR102" s="14">
        <v>3</v>
      </c>
      <c r="AS102" s="15">
        <f t="shared" si="91"/>
        <v>44908.75</v>
      </c>
      <c r="AT102" s="14" t="s">
        <v>163</v>
      </c>
      <c r="AU102" s="16">
        <v>3.3210000000000002</v>
      </c>
      <c r="AV102" s="17" t="s">
        <v>236</v>
      </c>
      <c r="AW102" s="18">
        <v>20600</v>
      </c>
      <c r="AX102" s="19" t="s">
        <v>669</v>
      </c>
      <c r="AY102" s="17" t="s">
        <v>670</v>
      </c>
      <c r="AZ102" s="14" t="s">
        <v>203</v>
      </c>
      <c r="BA102" s="20" t="str">
        <f t="shared" si="92"/>
        <v>17206000000122811393</v>
      </c>
      <c r="BB102" s="31">
        <f t="shared" si="93"/>
        <v>20</v>
      </c>
      <c r="BC102" s="22" t="s">
        <v>671</v>
      </c>
      <c r="BD102" s="23" t="s">
        <v>491</v>
      </c>
      <c r="BE102" s="14"/>
      <c r="BF102" s="8"/>
      <c r="BG102" s="24">
        <v>50913826</v>
      </c>
      <c r="BH102" s="24"/>
      <c r="BI102" s="32"/>
      <c r="BJ102" s="14" t="s">
        <v>672</v>
      </c>
      <c r="BK102" s="14" t="str">
        <f>IF(K102="CADRE","CADRE",CONCATENATE(J102,"-",H102))</f>
        <v>B-P6 AV</v>
      </c>
      <c r="BL102" s="14" t="s">
        <v>241</v>
      </c>
      <c r="BM102" s="25"/>
      <c r="BN102" s="26" t="str">
        <f t="shared" si="94"/>
        <v>17206000000122811393</v>
      </c>
      <c r="BO102" s="27" t="str">
        <f t="shared" si="95"/>
        <v>JLASSI SANA</v>
      </c>
      <c r="BP102" s="26">
        <f t="shared" si="96"/>
        <v>101</v>
      </c>
      <c r="BQ102" s="28"/>
    </row>
    <row r="103" spans="1:69" x14ac:dyDescent="0.25">
      <c r="A103" t="str">
        <f>VLOOKUP(B103,[2]RH!$B:$BV,72,0)</f>
        <v>Non-Actif</v>
      </c>
      <c r="B103" s="6">
        <v>102</v>
      </c>
      <c r="C103" s="7" t="s">
        <v>65</v>
      </c>
      <c r="D103" s="7" t="s">
        <v>673</v>
      </c>
      <c r="E103" s="7" t="s">
        <v>67</v>
      </c>
      <c r="F103" s="7" t="s">
        <v>118</v>
      </c>
      <c r="G103" s="7" t="s">
        <v>220</v>
      </c>
      <c r="H103" s="7"/>
      <c r="I103" s="7"/>
      <c r="J103" s="7"/>
      <c r="K103" s="7" t="s">
        <v>146</v>
      </c>
      <c r="L103" s="7" t="s">
        <v>90</v>
      </c>
      <c r="M103" s="7" t="s">
        <v>212</v>
      </c>
      <c r="N103" s="8">
        <v>43813</v>
      </c>
      <c r="O103" s="7" t="e">
        <f t="shared" ref="O103:O111" ca="1" si="136">IF(AD103&gt;=4,IF(T103="CDD","OK",""),"")</f>
        <v>#REF!</v>
      </c>
      <c r="P103" s="7">
        <f t="shared" ca="1" si="118"/>
        <v>-1861</v>
      </c>
      <c r="Q103" s="8">
        <v>43834</v>
      </c>
      <c r="R103" s="7" t="s">
        <v>290</v>
      </c>
      <c r="S103" s="7"/>
      <c r="T103" s="7" t="s">
        <v>156</v>
      </c>
      <c r="U103" s="7" t="str">
        <f t="shared" si="83"/>
        <v>Contractuel</v>
      </c>
      <c r="V103" s="8">
        <v>43832</v>
      </c>
      <c r="W103" s="8">
        <v>43861</v>
      </c>
      <c r="Z103" s="8">
        <v>43813</v>
      </c>
      <c r="AA103" s="7">
        <f t="shared" si="84"/>
        <v>12</v>
      </c>
      <c r="AB103" s="7">
        <f t="shared" si="85"/>
        <v>2019</v>
      </c>
      <c r="AC103" s="7">
        <f t="shared" si="86"/>
        <v>2023</v>
      </c>
      <c r="AD103" s="10" t="e">
        <f t="shared" ref="AD103:AD166" ca="1" si="137">IF(#REF!="Non",(DAYS360(N103,Q103)/360),(DAYS360(N103,TODAY())/360))</f>
        <v>#REF!</v>
      </c>
      <c r="AE103" s="10" t="e">
        <f t="shared" ca="1" si="88"/>
        <v>#REF!</v>
      </c>
      <c r="AF103" s="8"/>
      <c r="AG103" s="11">
        <f t="shared" ca="1" si="89"/>
        <v>125.26575342465753</v>
      </c>
      <c r="AH103" s="10" t="str">
        <f t="shared" ca="1" si="90"/>
        <v>&gt; 55</v>
      </c>
      <c r="AI103" s="12">
        <v>17105919</v>
      </c>
      <c r="AJ103" s="13" t="s">
        <v>79</v>
      </c>
      <c r="AK103" s="12" t="s">
        <v>674</v>
      </c>
      <c r="AL103" s="8">
        <v>43054</v>
      </c>
      <c r="AM103" s="7" t="s">
        <v>75</v>
      </c>
      <c r="AN103" s="7" t="s">
        <v>76</v>
      </c>
      <c r="AO103" s="7">
        <v>2</v>
      </c>
      <c r="AP103" s="7"/>
      <c r="AQ103" s="14">
        <v>3</v>
      </c>
      <c r="AR103" s="14">
        <v>1</v>
      </c>
      <c r="AS103" s="15">
        <f t="shared" si="91"/>
        <v>44178.25</v>
      </c>
      <c r="AT103" s="14" t="s">
        <v>163</v>
      </c>
      <c r="AU103" s="12">
        <v>3.1930000000000001</v>
      </c>
      <c r="AV103" s="17">
        <v>17</v>
      </c>
      <c r="AW103" s="18" t="s">
        <v>201</v>
      </c>
      <c r="AX103" s="19" t="s">
        <v>675</v>
      </c>
      <c r="AY103" s="17">
        <v>76</v>
      </c>
      <c r="AZ103" s="14" t="s">
        <v>203</v>
      </c>
      <c r="BA103" s="20" t="str">
        <f t="shared" si="92"/>
        <v>17001000000268137676</v>
      </c>
      <c r="BB103" s="31">
        <f t="shared" si="93"/>
        <v>20</v>
      </c>
      <c r="BC103" s="14" t="s">
        <v>676</v>
      </c>
      <c r="BD103" s="14" t="s">
        <v>115</v>
      </c>
      <c r="BE103" s="14"/>
      <c r="BF103" s="8"/>
      <c r="BG103" s="32"/>
      <c r="BH103" s="32"/>
      <c r="BI103" s="32"/>
      <c r="BJ103" s="14"/>
      <c r="BK103" s="14" t="str">
        <f t="shared" si="117"/>
        <v>-</v>
      </c>
      <c r="BL103" s="14"/>
      <c r="BM103" s="25"/>
      <c r="BN103" s="26" t="str">
        <f t="shared" si="94"/>
        <v>17001000000268137676</v>
      </c>
      <c r="BO103" s="27" t="str">
        <f t="shared" si="95"/>
        <v>BEN SALAH MONTASAR</v>
      </c>
      <c r="BP103" s="26">
        <f t="shared" si="96"/>
        <v>102</v>
      </c>
      <c r="BQ103" s="28"/>
    </row>
    <row r="104" spans="1:69" x14ac:dyDescent="0.25">
      <c r="A104" t="str">
        <f>VLOOKUP(B104,[2]RH!$B:$BV,72,0)</f>
        <v>Non-Actif</v>
      </c>
      <c r="B104" s="6">
        <v>103</v>
      </c>
      <c r="C104" s="7" t="s">
        <v>100</v>
      </c>
      <c r="D104" s="7" t="s">
        <v>677</v>
      </c>
      <c r="E104" s="7" t="s">
        <v>67</v>
      </c>
      <c r="F104" s="7" t="s">
        <v>118</v>
      </c>
      <c r="G104" s="7" t="s">
        <v>220</v>
      </c>
      <c r="H104" s="7"/>
      <c r="I104" s="7"/>
      <c r="J104" s="7"/>
      <c r="K104" s="7" t="s">
        <v>146</v>
      </c>
      <c r="L104" s="7" t="s">
        <v>90</v>
      </c>
      <c r="M104" s="7" t="s">
        <v>212</v>
      </c>
      <c r="N104" s="8">
        <v>43813</v>
      </c>
      <c r="O104" s="7" t="e">
        <f t="shared" ca="1" si="136"/>
        <v>#REF!</v>
      </c>
      <c r="P104" s="7">
        <f t="shared" ca="1" si="118"/>
        <v>-1892</v>
      </c>
      <c r="Q104" s="8">
        <v>43815</v>
      </c>
      <c r="R104" s="7"/>
      <c r="S104" s="7"/>
      <c r="T104" s="7" t="s">
        <v>156</v>
      </c>
      <c r="U104" s="7" t="str">
        <f t="shared" si="83"/>
        <v>Contractuel</v>
      </c>
      <c r="V104" s="8">
        <v>43813</v>
      </c>
      <c r="W104" s="8">
        <v>43830</v>
      </c>
      <c r="Z104" s="8">
        <v>43813</v>
      </c>
      <c r="AA104" s="7">
        <f t="shared" si="84"/>
        <v>12</v>
      </c>
      <c r="AB104" s="7">
        <f t="shared" si="85"/>
        <v>2019</v>
      </c>
      <c r="AC104" s="7">
        <f t="shared" si="86"/>
        <v>2023</v>
      </c>
      <c r="AD104" s="10" t="e">
        <f t="shared" ref="AD104:AD167" ca="1" si="138">IF(#REF!="Non",(DAYS360(N104,Q104)/360),(DAYS360(N104,TODAY())/360))</f>
        <v>#REF!</v>
      </c>
      <c r="AE104" s="10" t="e">
        <f t="shared" ca="1" si="88"/>
        <v>#REF!</v>
      </c>
      <c r="AF104" s="8">
        <v>34050</v>
      </c>
      <c r="AG104" s="11">
        <f t="shared" ca="1" si="89"/>
        <v>31.978082191780821</v>
      </c>
      <c r="AH104" s="10" t="str">
        <f t="shared" ca="1" si="90"/>
        <v>&gt;25&lt; 35</v>
      </c>
      <c r="AI104" s="12">
        <v>16719616</v>
      </c>
      <c r="AJ104" s="13" t="s">
        <v>82</v>
      </c>
      <c r="AK104" s="12" t="s">
        <v>678</v>
      </c>
      <c r="AL104" s="8">
        <v>42327</v>
      </c>
      <c r="AM104" s="7" t="s">
        <v>108</v>
      </c>
      <c r="AN104" s="7" t="s">
        <v>109</v>
      </c>
      <c r="AO104" s="7"/>
      <c r="AP104" s="7"/>
      <c r="AQ104" s="14"/>
      <c r="AS104" s="15">
        <f t="shared" si="91"/>
        <v>43813</v>
      </c>
      <c r="AT104" s="14" t="s">
        <v>77</v>
      </c>
      <c r="AU104" s="12">
        <v>3.1930000000000001</v>
      </c>
      <c r="AV104" s="17">
        <v>17</v>
      </c>
      <c r="AW104" s="18" t="s">
        <v>201</v>
      </c>
      <c r="AX104" s="19" t="s">
        <v>679</v>
      </c>
      <c r="AY104" s="17" t="s">
        <v>120</v>
      </c>
      <c r="AZ104" s="14" t="s">
        <v>203</v>
      </c>
      <c r="BA104" s="20" t="str">
        <f t="shared" si="92"/>
        <v>17001000000265226706</v>
      </c>
      <c r="BB104" s="31">
        <f t="shared" si="93"/>
        <v>20</v>
      </c>
      <c r="BC104" s="14" t="s">
        <v>680</v>
      </c>
      <c r="BD104" s="14" t="s">
        <v>286</v>
      </c>
      <c r="BE104" s="14"/>
      <c r="BF104" s="8"/>
      <c r="BG104" s="32"/>
      <c r="BH104" s="32"/>
      <c r="BI104" s="32"/>
      <c r="BJ104" s="14"/>
      <c r="BK104" s="14" t="str">
        <f t="shared" si="117"/>
        <v>-</v>
      </c>
      <c r="BL104" s="14"/>
      <c r="BM104" s="25"/>
      <c r="BN104" s="26" t="str">
        <f t="shared" si="94"/>
        <v>17001000000265226706</v>
      </c>
      <c r="BO104" s="27" t="str">
        <f t="shared" si="95"/>
        <v>FERCHICHI  SABRINE</v>
      </c>
      <c r="BP104" s="26">
        <f t="shared" si="96"/>
        <v>103</v>
      </c>
      <c r="BQ104" s="28"/>
    </row>
    <row r="105" spans="1:69" x14ac:dyDescent="0.25">
      <c r="A105" t="str">
        <f>VLOOKUP(B105,[2]RH!$B:$BV,72,0)</f>
        <v>Non-Actif</v>
      </c>
      <c r="B105" s="6">
        <v>104</v>
      </c>
      <c r="C105" s="7" t="s">
        <v>168</v>
      </c>
      <c r="D105" s="7" t="s">
        <v>681</v>
      </c>
      <c r="E105" s="7" t="s">
        <v>67</v>
      </c>
      <c r="F105" s="7" t="s">
        <v>118</v>
      </c>
      <c r="G105" s="7" t="s">
        <v>220</v>
      </c>
      <c r="H105" s="7" t="s">
        <v>324</v>
      </c>
      <c r="I105" s="7"/>
      <c r="J105" s="7"/>
      <c r="K105" s="7" t="s">
        <v>146</v>
      </c>
      <c r="L105" s="7" t="s">
        <v>90</v>
      </c>
      <c r="M105" s="7" t="s">
        <v>191</v>
      </c>
      <c r="N105" s="8">
        <v>43813</v>
      </c>
      <c r="O105" s="7" t="e">
        <f t="shared" ca="1" si="136"/>
        <v>#REF!</v>
      </c>
      <c r="P105" s="7">
        <f t="shared" ca="1" si="118"/>
        <v>-1801</v>
      </c>
      <c r="Q105" s="8">
        <v>43894</v>
      </c>
      <c r="R105" s="7" t="s">
        <v>161</v>
      </c>
      <c r="S105" s="7"/>
      <c r="T105" s="7" t="s">
        <v>156</v>
      </c>
      <c r="U105" s="7" t="str">
        <f t="shared" si="83"/>
        <v>Contractuel</v>
      </c>
      <c r="V105" s="8">
        <v>43891</v>
      </c>
      <c r="W105" s="8">
        <v>43921</v>
      </c>
      <c r="Z105" s="8">
        <v>43813</v>
      </c>
      <c r="AA105" s="7">
        <f t="shared" si="84"/>
        <v>12</v>
      </c>
      <c r="AB105" s="7">
        <f t="shared" si="85"/>
        <v>2019</v>
      </c>
      <c r="AC105" s="7">
        <f t="shared" si="86"/>
        <v>2023</v>
      </c>
      <c r="AD105" s="10" t="e">
        <f t="shared" ref="AD105:AD168" ca="1" si="139">IF(#REF!="Non",(DAYS360(N105,Q105)/360),(DAYS360(N105,TODAY())/360))</f>
        <v>#REF!</v>
      </c>
      <c r="AE105" s="10" t="e">
        <f t="shared" ca="1" si="88"/>
        <v>#REF!</v>
      </c>
      <c r="AF105" s="8">
        <v>30149</v>
      </c>
      <c r="AG105" s="11">
        <f t="shared" ca="1" si="89"/>
        <v>42.665753424657531</v>
      </c>
      <c r="AH105" s="10" t="str">
        <f t="shared" ca="1" si="90"/>
        <v>&gt;35&lt; 45</v>
      </c>
      <c r="AI105" s="12">
        <v>12492174</v>
      </c>
      <c r="AJ105" s="13" t="s">
        <v>106</v>
      </c>
      <c r="AK105" s="12" t="s">
        <v>682</v>
      </c>
      <c r="AL105" s="8">
        <v>43504</v>
      </c>
      <c r="AM105" s="7" t="s">
        <v>108</v>
      </c>
      <c r="AN105" s="7" t="s">
        <v>683</v>
      </c>
      <c r="AO105" s="7">
        <v>1</v>
      </c>
      <c r="AP105" s="7"/>
      <c r="AQ105" s="14">
        <v>3</v>
      </c>
      <c r="AR105" s="14">
        <v>1</v>
      </c>
      <c r="AS105" s="15">
        <f t="shared" si="91"/>
        <v>44178.25</v>
      </c>
      <c r="AT105" s="14" t="s">
        <v>163</v>
      </c>
      <c r="AU105" s="12">
        <v>3.1930000000000001</v>
      </c>
      <c r="AV105" s="17">
        <v>17</v>
      </c>
      <c r="AW105" s="18" t="s">
        <v>201</v>
      </c>
      <c r="AX105" s="19" t="s">
        <v>684</v>
      </c>
      <c r="AY105" s="17">
        <v>53</v>
      </c>
      <c r="AZ105" s="14" t="s">
        <v>203</v>
      </c>
      <c r="BA105" s="20" t="str">
        <f t="shared" si="92"/>
        <v>17001000000287822953</v>
      </c>
      <c r="BB105" s="31">
        <f t="shared" si="93"/>
        <v>20</v>
      </c>
      <c r="BC105" s="14" t="s">
        <v>685</v>
      </c>
      <c r="BD105" s="14" t="s">
        <v>286</v>
      </c>
      <c r="BE105" s="14"/>
      <c r="BF105" s="8"/>
      <c r="BG105" s="32"/>
      <c r="BH105" s="32"/>
      <c r="BI105" s="32"/>
      <c r="BJ105" s="14"/>
      <c r="BK105" s="14" t="str">
        <f t="shared" si="117"/>
        <v>-SA</v>
      </c>
      <c r="BL105" s="14"/>
      <c r="BM105" s="25"/>
      <c r="BN105" s="26" t="str">
        <f t="shared" si="94"/>
        <v>17001000000287822953</v>
      </c>
      <c r="BO105" s="27" t="str">
        <f t="shared" si="95"/>
        <v>SELMI  IMEN</v>
      </c>
      <c r="BP105" s="26">
        <f t="shared" si="96"/>
        <v>104</v>
      </c>
      <c r="BQ105" s="28"/>
    </row>
    <row r="106" spans="1:69" x14ac:dyDescent="0.25">
      <c r="A106" t="str">
        <f>VLOOKUP(B106,[2]RH!$B:$BV,72,0)</f>
        <v>Non-Actif</v>
      </c>
      <c r="B106" s="6">
        <v>105</v>
      </c>
      <c r="C106" s="7" t="s">
        <v>168</v>
      </c>
      <c r="D106" s="7" t="s">
        <v>686</v>
      </c>
      <c r="E106" s="7" t="s">
        <v>67</v>
      </c>
      <c r="F106" s="7" t="s">
        <v>118</v>
      </c>
      <c r="G106" s="7" t="s">
        <v>220</v>
      </c>
      <c r="H106" s="7" t="s">
        <v>478</v>
      </c>
      <c r="I106" s="7"/>
      <c r="J106" s="7"/>
      <c r="K106" s="7" t="s">
        <v>146</v>
      </c>
      <c r="L106" s="7" t="s">
        <v>90</v>
      </c>
      <c r="M106" s="7" t="s">
        <v>191</v>
      </c>
      <c r="N106" s="8">
        <v>43813</v>
      </c>
      <c r="O106" s="7" t="e">
        <f t="shared" ca="1" si="136"/>
        <v>#REF!</v>
      </c>
      <c r="P106" s="7">
        <f t="shared" ca="1" si="118"/>
        <v>-1618</v>
      </c>
      <c r="Q106" s="8">
        <v>44105</v>
      </c>
      <c r="R106" s="7" t="s">
        <v>290</v>
      </c>
      <c r="S106" s="7"/>
      <c r="T106" s="7" t="s">
        <v>156</v>
      </c>
      <c r="U106" s="7" t="str">
        <f t="shared" si="83"/>
        <v>Contractuel</v>
      </c>
      <c r="V106" s="8">
        <v>44075</v>
      </c>
      <c r="W106" s="8">
        <v>44104</v>
      </c>
      <c r="Z106" s="8">
        <v>43813</v>
      </c>
      <c r="AA106" s="7">
        <f t="shared" si="84"/>
        <v>12</v>
      </c>
      <c r="AB106" s="7">
        <f t="shared" si="85"/>
        <v>2019</v>
      </c>
      <c r="AC106" s="7">
        <f t="shared" si="86"/>
        <v>2023</v>
      </c>
      <c r="AD106" s="10" t="e">
        <f t="shared" ref="AD106:AD169" ca="1" si="140">IF(#REF!="Non",(DAYS360(N106,Q106)/360),(DAYS360(N106,TODAY())/360))</f>
        <v>#REF!</v>
      </c>
      <c r="AE106" s="10" t="e">
        <f t="shared" ca="1" si="88"/>
        <v>#REF!</v>
      </c>
      <c r="AF106" s="8">
        <v>29216</v>
      </c>
      <c r="AG106" s="11">
        <f t="shared" ca="1" si="89"/>
        <v>45.221917808219175</v>
      </c>
      <c r="AH106" s="10" t="str">
        <f t="shared" ca="1" si="90"/>
        <v>&gt;45&lt; 55</v>
      </c>
      <c r="AI106" s="12">
        <v>16258012</v>
      </c>
      <c r="AJ106" s="13" t="s">
        <v>192</v>
      </c>
      <c r="AK106" s="12" t="s">
        <v>687</v>
      </c>
      <c r="AL106" s="8">
        <v>35968</v>
      </c>
      <c r="AM106" s="7" t="s">
        <v>108</v>
      </c>
      <c r="AN106" s="7" t="s">
        <v>76</v>
      </c>
      <c r="AO106" s="7">
        <v>2</v>
      </c>
      <c r="AP106" s="7"/>
      <c r="AQ106" s="14">
        <v>3</v>
      </c>
      <c r="AR106" s="14">
        <v>1</v>
      </c>
      <c r="AS106" s="15">
        <f t="shared" si="91"/>
        <v>44178.25</v>
      </c>
      <c r="AT106" s="14" t="s">
        <v>163</v>
      </c>
      <c r="AU106" s="12">
        <v>3.1930000000000001</v>
      </c>
      <c r="AV106" s="17">
        <v>17</v>
      </c>
      <c r="AW106" s="18" t="s">
        <v>201</v>
      </c>
      <c r="AX106" s="19" t="s">
        <v>688</v>
      </c>
      <c r="AY106" s="17">
        <v>87</v>
      </c>
      <c r="AZ106" s="14" t="s">
        <v>203</v>
      </c>
      <c r="BA106" s="20" t="str">
        <f t="shared" si="92"/>
        <v>17001000000207198687</v>
      </c>
      <c r="BB106" s="31">
        <f t="shared" si="93"/>
        <v>20</v>
      </c>
      <c r="BC106" s="14" t="s">
        <v>689</v>
      </c>
      <c r="BD106" s="14" t="s">
        <v>690</v>
      </c>
      <c r="BE106" s="14"/>
      <c r="BF106" s="8"/>
      <c r="BG106" s="24">
        <v>29219984</v>
      </c>
      <c r="BH106" s="24"/>
      <c r="BI106" s="32"/>
      <c r="BJ106" s="14" t="s">
        <v>397</v>
      </c>
      <c r="BK106" s="14" t="str">
        <f t="shared" si="117"/>
        <v>-SP</v>
      </c>
      <c r="BL106" s="14"/>
      <c r="BM106" s="25"/>
      <c r="BN106" s="26" t="str">
        <f t="shared" si="94"/>
        <v>17001000000207198687</v>
      </c>
      <c r="BO106" s="27" t="str">
        <f t="shared" si="95"/>
        <v>MAHTLI NABIHA</v>
      </c>
      <c r="BP106" s="26">
        <f t="shared" si="96"/>
        <v>105</v>
      </c>
      <c r="BQ106" s="28"/>
    </row>
    <row r="107" spans="1:69" x14ac:dyDescent="0.25">
      <c r="A107" t="str">
        <f>VLOOKUP(B107,[2]RH!$B:$BV,72,0)</f>
        <v>Non-Actif</v>
      </c>
      <c r="B107" s="6">
        <v>106</v>
      </c>
      <c r="C107" s="7" t="s">
        <v>100</v>
      </c>
      <c r="D107" s="7" t="s">
        <v>691</v>
      </c>
      <c r="E107" s="7" t="s">
        <v>67</v>
      </c>
      <c r="F107" s="7" t="s">
        <v>118</v>
      </c>
      <c r="G107" s="7" t="s">
        <v>220</v>
      </c>
      <c r="H107" s="7"/>
      <c r="I107" s="7"/>
      <c r="J107" s="7"/>
      <c r="K107" s="7" t="s">
        <v>146</v>
      </c>
      <c r="L107" s="7" t="s">
        <v>90</v>
      </c>
      <c r="M107" s="7" t="s">
        <v>212</v>
      </c>
      <c r="N107" s="8">
        <v>43813</v>
      </c>
      <c r="O107" s="7" t="e">
        <f t="shared" ca="1" si="136"/>
        <v>#REF!</v>
      </c>
      <c r="P107" s="7">
        <f t="shared" ca="1" si="118"/>
        <v>-1892</v>
      </c>
      <c r="Q107" s="8">
        <v>43817</v>
      </c>
      <c r="R107" s="7"/>
      <c r="S107" s="7"/>
      <c r="T107" s="7" t="s">
        <v>156</v>
      </c>
      <c r="U107" s="7" t="str">
        <f t="shared" si="83"/>
        <v>Contractuel</v>
      </c>
      <c r="V107" s="8">
        <v>43813</v>
      </c>
      <c r="W107" s="8">
        <v>43830</v>
      </c>
      <c r="Z107" s="8">
        <v>43813</v>
      </c>
      <c r="AA107" s="7">
        <f t="shared" si="84"/>
        <v>12</v>
      </c>
      <c r="AB107" s="7">
        <f t="shared" si="85"/>
        <v>2019</v>
      </c>
      <c r="AC107" s="7">
        <f t="shared" si="86"/>
        <v>2023</v>
      </c>
      <c r="AD107" s="10" t="e">
        <f t="shared" ref="AD107:AD170" ca="1" si="141">IF(#REF!="Non",(DAYS360(N107,Q107)/360),(DAYS360(N107,TODAY())/360))</f>
        <v>#REF!</v>
      </c>
      <c r="AE107" s="10" t="e">
        <f t="shared" ca="1" si="88"/>
        <v>#REF!</v>
      </c>
      <c r="AF107" s="8">
        <v>33803</v>
      </c>
      <c r="AG107" s="11">
        <f t="shared" ca="1" si="89"/>
        <v>32.654794520547945</v>
      </c>
      <c r="AH107" s="10" t="str">
        <f t="shared" ca="1" si="90"/>
        <v>&gt;25&lt; 35</v>
      </c>
      <c r="AI107" s="12"/>
      <c r="AJ107" s="37"/>
      <c r="AK107" s="12" t="s">
        <v>692</v>
      </c>
      <c r="AL107" s="8">
        <v>40835</v>
      </c>
      <c r="AM107" s="7" t="s">
        <v>108</v>
      </c>
      <c r="AN107" s="7" t="s">
        <v>109</v>
      </c>
      <c r="AO107" s="7"/>
      <c r="AP107" s="7"/>
      <c r="AQ107" s="14"/>
      <c r="AS107" s="15">
        <f t="shared" si="91"/>
        <v>43813</v>
      </c>
      <c r="AT107" s="14" t="s">
        <v>77</v>
      </c>
      <c r="AU107" s="12">
        <v>3.1930000000000001</v>
      </c>
      <c r="AV107" s="17" t="s">
        <v>92</v>
      </c>
      <c r="AW107" s="18" t="s">
        <v>693</v>
      </c>
      <c r="AX107" s="19" t="s">
        <v>694</v>
      </c>
      <c r="AY107" s="17">
        <v>57</v>
      </c>
      <c r="AZ107" s="14" t="s">
        <v>152</v>
      </c>
      <c r="BA107" s="20" t="str">
        <f t="shared" si="92"/>
        <v>04075160006164115557</v>
      </c>
      <c r="BB107" s="31">
        <f t="shared" si="93"/>
        <v>20</v>
      </c>
      <c r="BC107" s="14" t="s">
        <v>695</v>
      </c>
      <c r="BD107" s="14" t="s">
        <v>286</v>
      </c>
      <c r="BE107" s="14"/>
      <c r="BF107" s="8"/>
      <c r="BG107" s="32"/>
      <c r="BH107" s="32"/>
      <c r="BI107" s="32"/>
      <c r="BJ107" s="14"/>
      <c r="BK107" s="14" t="str">
        <f t="shared" si="117"/>
        <v>-</v>
      </c>
      <c r="BL107" s="14"/>
      <c r="BM107" s="25"/>
      <c r="BN107" s="26" t="str">
        <f t="shared" si="94"/>
        <v>04075160006164115557</v>
      </c>
      <c r="BO107" s="27" t="str">
        <f t="shared" si="95"/>
        <v>RAKROUKI NOURHEN</v>
      </c>
      <c r="BP107" s="26">
        <f t="shared" si="96"/>
        <v>106</v>
      </c>
      <c r="BQ107" s="28"/>
    </row>
    <row r="108" spans="1:69" x14ac:dyDescent="0.25">
      <c r="A108" t="str">
        <f>VLOOKUP(B108,[2]RH!$B:$BV,72,0)</f>
        <v>Non-Actif</v>
      </c>
      <c r="B108" s="6">
        <v>107</v>
      </c>
      <c r="C108" s="7" t="s">
        <v>168</v>
      </c>
      <c r="D108" s="7" t="s">
        <v>696</v>
      </c>
      <c r="E108" s="7" t="s">
        <v>67</v>
      </c>
      <c r="F108" s="7" t="s">
        <v>118</v>
      </c>
      <c r="G108" s="7" t="s">
        <v>220</v>
      </c>
      <c r="H108" s="7" t="s">
        <v>351</v>
      </c>
      <c r="I108" s="7"/>
      <c r="J108" s="7" t="s">
        <v>190</v>
      </c>
      <c r="K108" s="7" t="s">
        <v>146</v>
      </c>
      <c r="L108" s="7" t="s">
        <v>90</v>
      </c>
      <c r="M108" s="7" t="s">
        <v>191</v>
      </c>
      <c r="N108" s="8">
        <v>43813</v>
      </c>
      <c r="O108" s="7" t="e">
        <f t="shared" ca="1" si="136"/>
        <v>#REF!</v>
      </c>
      <c r="P108" s="7">
        <f t="shared" ca="1" si="118"/>
        <v>-1467</v>
      </c>
      <c r="Q108" s="8">
        <v>44215</v>
      </c>
      <c r="R108" s="7" t="s">
        <v>161</v>
      </c>
      <c r="S108" s="7"/>
      <c r="T108" s="7" t="s">
        <v>156</v>
      </c>
      <c r="U108" s="7" t="str">
        <f t="shared" si="83"/>
        <v>Contractuel</v>
      </c>
      <c r="V108" s="8">
        <v>44197</v>
      </c>
      <c r="W108" s="8">
        <v>44255</v>
      </c>
      <c r="Z108" s="8">
        <v>43813</v>
      </c>
      <c r="AA108" s="7">
        <f t="shared" si="84"/>
        <v>12</v>
      </c>
      <c r="AB108" s="7">
        <f t="shared" si="85"/>
        <v>2019</v>
      </c>
      <c r="AC108" s="7">
        <f t="shared" si="86"/>
        <v>2023</v>
      </c>
      <c r="AD108" s="10" t="e">
        <f t="shared" ref="AD108:AD171" ca="1" si="142">IF(#REF!="Non",(DAYS360(N108,Q108)/360),(DAYS360(N108,TODAY())/360))</f>
        <v>#REF!</v>
      </c>
      <c r="AE108" s="10" t="e">
        <f t="shared" ca="1" si="88"/>
        <v>#REF!</v>
      </c>
      <c r="AF108" s="8">
        <v>32615</v>
      </c>
      <c r="AG108" s="11">
        <f t="shared" ca="1" si="89"/>
        <v>35.909589041095892</v>
      </c>
      <c r="AH108" s="10" t="str">
        <f t="shared" ca="1" si="90"/>
        <v>&gt;35&lt; 45</v>
      </c>
      <c r="AI108" s="12">
        <v>12668231</v>
      </c>
      <c r="AJ108" s="13" t="s">
        <v>73</v>
      </c>
      <c r="AK108" s="12" t="s">
        <v>697</v>
      </c>
      <c r="AL108" s="8">
        <v>38842</v>
      </c>
      <c r="AM108" s="7" t="s">
        <v>108</v>
      </c>
      <c r="AN108" s="7" t="s">
        <v>76</v>
      </c>
      <c r="AO108" s="7">
        <v>2</v>
      </c>
      <c r="AP108" s="7"/>
      <c r="AQ108" s="14">
        <v>3</v>
      </c>
      <c r="AR108" s="14">
        <v>2</v>
      </c>
      <c r="AS108" s="15">
        <f t="shared" si="91"/>
        <v>44543.5</v>
      </c>
      <c r="AT108" s="14" t="s">
        <v>163</v>
      </c>
      <c r="AU108" s="12">
        <v>3.1930000000000001</v>
      </c>
      <c r="AV108" s="17" t="s">
        <v>150</v>
      </c>
      <c r="AW108" s="18" t="s">
        <v>339</v>
      </c>
      <c r="AX108" s="19">
        <v>38105530580</v>
      </c>
      <c r="AY108" s="17">
        <v>95</v>
      </c>
      <c r="AZ108" s="14" t="s">
        <v>174</v>
      </c>
      <c r="BA108" s="20" t="str">
        <f t="shared" si="92"/>
        <v>07080013810553058095</v>
      </c>
      <c r="BB108" s="31">
        <f t="shared" si="93"/>
        <v>20</v>
      </c>
      <c r="BC108" s="14" t="s">
        <v>698</v>
      </c>
      <c r="BD108" s="14" t="s">
        <v>341</v>
      </c>
      <c r="BE108" s="14"/>
      <c r="BF108" s="8" t="s">
        <v>116</v>
      </c>
      <c r="BG108" s="24">
        <v>50167272</v>
      </c>
      <c r="BH108" s="24"/>
      <c r="BI108" s="32"/>
      <c r="BJ108" s="14" t="s">
        <v>486</v>
      </c>
      <c r="BK108" s="14" t="str">
        <f t="shared" si="117"/>
        <v>A-CP</v>
      </c>
      <c r="BL108" s="14"/>
      <c r="BM108" s="25"/>
      <c r="BN108" s="26" t="str">
        <f t="shared" si="94"/>
        <v>07080013810553058095</v>
      </c>
      <c r="BO108" s="27" t="str">
        <f t="shared" si="95"/>
        <v>JLASSI  DHEKRA</v>
      </c>
      <c r="BP108" s="26">
        <f t="shared" si="96"/>
        <v>107</v>
      </c>
      <c r="BQ108" s="28"/>
    </row>
    <row r="109" spans="1:69" x14ac:dyDescent="0.25">
      <c r="A109" t="str">
        <f>VLOOKUP(B109,[2]RH!$B:$BV,72,0)</f>
        <v>Non-Actif</v>
      </c>
      <c r="B109" s="6">
        <v>108</v>
      </c>
      <c r="C109" s="7" t="s">
        <v>168</v>
      </c>
      <c r="D109" s="7" t="s">
        <v>699</v>
      </c>
      <c r="E109" s="7" t="s">
        <v>67</v>
      </c>
      <c r="F109" s="7" t="s">
        <v>118</v>
      </c>
      <c r="G109" s="7" t="s">
        <v>220</v>
      </c>
      <c r="H109" s="7" t="s">
        <v>324</v>
      </c>
      <c r="I109" s="7"/>
      <c r="J109" s="7" t="s">
        <v>281</v>
      </c>
      <c r="K109" s="7" t="s">
        <v>146</v>
      </c>
      <c r="L109" s="7" t="s">
        <v>90</v>
      </c>
      <c r="M109" s="7" t="s">
        <v>191</v>
      </c>
      <c r="N109" s="8">
        <v>43813</v>
      </c>
      <c r="O109" s="7" t="e">
        <f t="shared" ca="1" si="136"/>
        <v>#REF!</v>
      </c>
      <c r="P109" s="7">
        <f t="shared" ca="1" si="118"/>
        <v>-1406</v>
      </c>
      <c r="Q109" s="8">
        <v>44256</v>
      </c>
      <c r="R109" s="7" t="s">
        <v>700</v>
      </c>
      <c r="S109" s="7"/>
      <c r="T109" s="7" t="s">
        <v>156</v>
      </c>
      <c r="U109" s="7" t="str">
        <f t="shared" si="83"/>
        <v>Contractuel</v>
      </c>
      <c r="V109" s="8">
        <v>44256</v>
      </c>
      <c r="W109" s="8">
        <v>44316</v>
      </c>
      <c r="Z109" s="8">
        <v>43813</v>
      </c>
      <c r="AA109" s="7">
        <f t="shared" si="84"/>
        <v>12</v>
      </c>
      <c r="AB109" s="7">
        <f t="shared" si="85"/>
        <v>2019</v>
      </c>
      <c r="AC109" s="7">
        <f t="shared" si="86"/>
        <v>2023</v>
      </c>
      <c r="AD109" s="10" t="e">
        <f t="shared" ref="AD109:AD172" ca="1" si="143">IF(#REF!="Non",(DAYS360(N109,Q109)/360),(DAYS360(N109,TODAY())/360))</f>
        <v>#REF!</v>
      </c>
      <c r="AE109" s="10" t="e">
        <f t="shared" ca="1" si="88"/>
        <v>#REF!</v>
      </c>
      <c r="AF109" s="8">
        <v>30123</v>
      </c>
      <c r="AG109" s="11">
        <f t="shared" ca="1" si="89"/>
        <v>42.736986301369861</v>
      </c>
      <c r="AH109" s="10" t="str">
        <f t="shared" ca="1" si="90"/>
        <v>&gt;35&lt; 45</v>
      </c>
      <c r="AI109" s="12">
        <v>12487062</v>
      </c>
      <c r="AJ109" s="40" t="s">
        <v>213</v>
      </c>
      <c r="AK109" s="12" t="s">
        <v>701</v>
      </c>
      <c r="AL109" s="8">
        <v>43495</v>
      </c>
      <c r="AM109" s="7" t="s">
        <v>108</v>
      </c>
      <c r="AN109" s="7" t="s">
        <v>76</v>
      </c>
      <c r="AO109" s="7">
        <v>3</v>
      </c>
      <c r="AP109" s="7"/>
      <c r="AQ109" s="14">
        <v>3</v>
      </c>
      <c r="AR109" s="14">
        <v>2</v>
      </c>
      <c r="AS109" s="15">
        <f t="shared" si="91"/>
        <v>44543.5</v>
      </c>
      <c r="AT109" s="14" t="s">
        <v>163</v>
      </c>
      <c r="AU109" s="12">
        <v>3.1930000000000001</v>
      </c>
      <c r="AV109" s="17" t="s">
        <v>79</v>
      </c>
      <c r="AW109" s="18" t="s">
        <v>702</v>
      </c>
      <c r="AX109" s="19">
        <v>30840012650</v>
      </c>
      <c r="AY109" s="17">
        <v>53</v>
      </c>
      <c r="AZ109" s="14" t="s">
        <v>83</v>
      </c>
      <c r="BA109" s="20" t="str">
        <f t="shared" si="92"/>
        <v>08081023084001265053</v>
      </c>
      <c r="BB109" s="31">
        <f t="shared" si="93"/>
        <v>20</v>
      </c>
      <c r="BC109" s="14" t="s">
        <v>703</v>
      </c>
      <c r="BD109" s="14" t="s">
        <v>341</v>
      </c>
      <c r="BE109" s="14"/>
      <c r="BF109" s="8"/>
      <c r="BG109" s="24">
        <v>93824507</v>
      </c>
      <c r="BH109" s="24">
        <v>27842849</v>
      </c>
      <c r="BI109" s="32"/>
      <c r="BJ109" s="14" t="s">
        <v>486</v>
      </c>
      <c r="BK109" s="14" t="str">
        <f t="shared" si="117"/>
        <v>B-SA</v>
      </c>
      <c r="BL109" s="14"/>
      <c r="BM109" s="25"/>
      <c r="BN109" s="26" t="str">
        <f t="shared" si="94"/>
        <v>08081023084001265053</v>
      </c>
      <c r="BO109" s="27" t="str">
        <f t="shared" si="95"/>
        <v>ARFAOUI RIM</v>
      </c>
      <c r="BP109" s="26">
        <f t="shared" si="96"/>
        <v>108</v>
      </c>
      <c r="BQ109" s="28"/>
    </row>
    <row r="110" spans="1:69" x14ac:dyDescent="0.25">
      <c r="A110" t="str">
        <f>VLOOKUP(B110,[2]RH!$B:$BV,72,0)</f>
        <v>Non-Actif</v>
      </c>
      <c r="B110" s="6">
        <v>109</v>
      </c>
      <c r="C110" s="7" t="s">
        <v>100</v>
      </c>
      <c r="D110" s="7" t="s">
        <v>704</v>
      </c>
      <c r="E110" s="7" t="s">
        <v>67</v>
      </c>
      <c r="F110" s="7" t="s">
        <v>118</v>
      </c>
      <c r="G110" s="7" t="s">
        <v>220</v>
      </c>
      <c r="H110" s="7"/>
      <c r="I110" s="7"/>
      <c r="J110" s="7"/>
      <c r="K110" s="7" t="s">
        <v>146</v>
      </c>
      <c r="L110" s="7" t="s">
        <v>90</v>
      </c>
      <c r="M110" s="7" t="s">
        <v>212</v>
      </c>
      <c r="N110" s="8">
        <v>43813</v>
      </c>
      <c r="O110" s="7" t="e">
        <f t="shared" ca="1" si="136"/>
        <v>#REF!</v>
      </c>
      <c r="P110" s="7">
        <f t="shared" ca="1" si="118"/>
        <v>-1892</v>
      </c>
      <c r="Q110" s="8">
        <v>43818</v>
      </c>
      <c r="R110" s="7"/>
      <c r="S110" s="7"/>
      <c r="T110" s="7" t="s">
        <v>156</v>
      </c>
      <c r="U110" s="7" t="str">
        <f t="shared" si="83"/>
        <v>Contractuel</v>
      </c>
      <c r="V110" s="8">
        <v>43813</v>
      </c>
      <c r="W110" s="8">
        <v>43830</v>
      </c>
      <c r="Z110" s="8">
        <v>43813</v>
      </c>
      <c r="AA110" s="7">
        <f t="shared" si="84"/>
        <v>12</v>
      </c>
      <c r="AB110" s="7">
        <f t="shared" si="85"/>
        <v>2019</v>
      </c>
      <c r="AC110" s="7">
        <f t="shared" si="86"/>
        <v>2023</v>
      </c>
      <c r="AD110" s="10" t="e">
        <f t="shared" ref="AD110:AD173" ca="1" si="144">IF(#REF!="Non",(DAYS360(N110,Q110)/360),(DAYS360(N110,TODAY())/360))</f>
        <v>#REF!</v>
      </c>
      <c r="AE110" s="10" t="e">
        <f t="shared" ca="1" si="88"/>
        <v>#REF!</v>
      </c>
      <c r="AF110" s="8">
        <v>28928</v>
      </c>
      <c r="AG110" s="11">
        <f t="shared" ca="1" si="89"/>
        <v>46.010958904109586</v>
      </c>
      <c r="AH110" s="10" t="str">
        <f t="shared" ca="1" si="90"/>
        <v>&gt;45&lt; 55</v>
      </c>
      <c r="AI110" s="12">
        <v>12665680</v>
      </c>
      <c r="AJ110" s="13" t="s">
        <v>82</v>
      </c>
      <c r="AK110" s="12" t="s">
        <v>705</v>
      </c>
      <c r="AL110" s="8">
        <v>36304</v>
      </c>
      <c r="AM110" s="7" t="s">
        <v>108</v>
      </c>
      <c r="AN110" s="7" t="s">
        <v>109</v>
      </c>
      <c r="AO110" s="7"/>
      <c r="AP110" s="7"/>
      <c r="AQ110" s="14"/>
      <c r="AS110" s="15">
        <f t="shared" si="91"/>
        <v>43813</v>
      </c>
      <c r="AT110" s="14" t="s">
        <v>77</v>
      </c>
      <c r="AU110" s="12">
        <v>3.1930000000000001</v>
      </c>
      <c r="AV110" s="17">
        <v>17</v>
      </c>
      <c r="AW110" s="18" t="s">
        <v>201</v>
      </c>
      <c r="AX110" s="19" t="s">
        <v>706</v>
      </c>
      <c r="AY110" s="17" t="s">
        <v>192</v>
      </c>
      <c r="AZ110" s="14" t="s">
        <v>203</v>
      </c>
      <c r="BA110" s="20" t="str">
        <f t="shared" si="92"/>
        <v>17001000000087839702</v>
      </c>
      <c r="BB110" s="31">
        <f t="shared" si="93"/>
        <v>20</v>
      </c>
      <c r="BC110" s="14" t="s">
        <v>707</v>
      </c>
      <c r="BD110" s="14" t="s">
        <v>482</v>
      </c>
      <c r="BE110" s="14"/>
      <c r="BF110" s="8"/>
      <c r="BG110" s="32"/>
      <c r="BH110" s="32"/>
      <c r="BI110" s="32"/>
      <c r="BJ110" s="14"/>
      <c r="BK110" s="14" t="str">
        <f t="shared" si="117"/>
        <v>-</v>
      </c>
      <c r="BL110" s="14"/>
      <c r="BM110" s="25"/>
      <c r="BN110" s="26" t="str">
        <f t="shared" si="94"/>
        <v>17001000000087839702</v>
      </c>
      <c r="BO110" s="27" t="str">
        <f t="shared" si="95"/>
        <v>HBIBI  HAYET</v>
      </c>
      <c r="BP110" s="26">
        <f t="shared" si="96"/>
        <v>109</v>
      </c>
      <c r="BQ110" s="28"/>
    </row>
    <row r="111" spans="1:69" x14ac:dyDescent="0.25">
      <c r="A111" t="str">
        <f>VLOOKUP(B111,[2]RH!$B:$BV,72,0)</f>
        <v>Non-Actif</v>
      </c>
      <c r="B111" s="6">
        <v>110</v>
      </c>
      <c r="C111" s="7" t="s">
        <v>100</v>
      </c>
      <c r="D111" s="7" t="s">
        <v>708</v>
      </c>
      <c r="E111" s="7" t="s">
        <v>67</v>
      </c>
      <c r="F111" s="7" t="s">
        <v>118</v>
      </c>
      <c r="G111" s="7" t="s">
        <v>220</v>
      </c>
      <c r="H111" s="7" t="s">
        <v>649</v>
      </c>
      <c r="I111" s="7" t="s">
        <v>709</v>
      </c>
      <c r="J111" s="7" t="s">
        <v>190</v>
      </c>
      <c r="K111" s="7" t="s">
        <v>146</v>
      </c>
      <c r="L111" s="7" t="s">
        <v>90</v>
      </c>
      <c r="M111" s="7" t="s">
        <v>191</v>
      </c>
      <c r="N111" s="8">
        <v>43813</v>
      </c>
      <c r="O111" s="7" t="e">
        <f t="shared" ca="1" si="136"/>
        <v>#REF!</v>
      </c>
      <c r="P111" s="7">
        <f t="shared" ca="1" si="118"/>
        <v>-645</v>
      </c>
      <c r="Q111" s="8">
        <v>45028</v>
      </c>
      <c r="R111" s="7"/>
      <c r="S111" s="7"/>
      <c r="T111" s="9" t="s">
        <v>156</v>
      </c>
      <c r="U111" s="7" t="str">
        <f t="shared" si="83"/>
        <v>Contractuel</v>
      </c>
      <c r="V111" s="8">
        <v>45017</v>
      </c>
      <c r="W111" s="8">
        <v>45077</v>
      </c>
      <c r="Z111" s="8">
        <v>43813</v>
      </c>
      <c r="AA111" s="7">
        <f t="shared" si="84"/>
        <v>12</v>
      </c>
      <c r="AB111" s="7">
        <f t="shared" si="85"/>
        <v>2019</v>
      </c>
      <c r="AC111" s="7">
        <f t="shared" si="86"/>
        <v>2023</v>
      </c>
      <c r="AD111" s="10" t="e">
        <f t="shared" ref="AD111:AD174" ca="1" si="145">IF(#REF!="Non",(DAYS360(N111,Q111)/360),(DAYS360(N111,TODAY())/360))</f>
        <v>#REF!</v>
      </c>
      <c r="AE111" s="10" t="e">
        <f t="shared" ca="1" si="88"/>
        <v>#REF!</v>
      </c>
      <c r="AF111" s="8">
        <v>27604</v>
      </c>
      <c r="AG111" s="11">
        <f t="shared" ca="1" si="89"/>
        <v>49.638356164383559</v>
      </c>
      <c r="AH111" s="10" t="str">
        <f t="shared" ca="1" si="90"/>
        <v>&gt;45&lt; 55</v>
      </c>
      <c r="AI111" s="12">
        <v>11996942</v>
      </c>
      <c r="AJ111" s="13" t="s">
        <v>150</v>
      </c>
      <c r="AK111" s="12" t="s">
        <v>710</v>
      </c>
      <c r="AL111" s="8">
        <v>42892</v>
      </c>
      <c r="AM111" s="7" t="s">
        <v>108</v>
      </c>
      <c r="AN111" s="7" t="s">
        <v>109</v>
      </c>
      <c r="AO111" s="7"/>
      <c r="AP111" s="7"/>
      <c r="AQ111" s="14">
        <v>3</v>
      </c>
      <c r="AR111" s="14">
        <v>3</v>
      </c>
      <c r="AS111" s="15">
        <f t="shared" si="91"/>
        <v>44908.75</v>
      </c>
      <c r="AT111" s="14" t="s">
        <v>163</v>
      </c>
      <c r="AU111" s="16">
        <v>3.3210000000000002</v>
      </c>
      <c r="AV111" s="17" t="s">
        <v>236</v>
      </c>
      <c r="AW111" s="18" t="s">
        <v>201</v>
      </c>
      <c r="AX111" s="19" t="s">
        <v>711</v>
      </c>
      <c r="AY111" s="17" t="s">
        <v>712</v>
      </c>
      <c r="AZ111" s="14" t="s">
        <v>203</v>
      </c>
      <c r="BA111" s="20" t="str">
        <f t="shared" si="92"/>
        <v>17001000000263850470</v>
      </c>
      <c r="BB111" s="31">
        <f t="shared" si="93"/>
        <v>20</v>
      </c>
      <c r="BC111" s="22" t="s">
        <v>713</v>
      </c>
      <c r="BD111" s="23" t="s">
        <v>115</v>
      </c>
      <c r="BE111" s="14"/>
      <c r="BF111" s="8"/>
      <c r="BG111" s="24">
        <v>27077953</v>
      </c>
      <c r="BH111" s="24"/>
      <c r="BI111" s="32"/>
      <c r="BJ111" t="s">
        <v>714</v>
      </c>
      <c r="BK111" s="14" t="str">
        <f t="shared" si="117"/>
        <v>A-Panda</v>
      </c>
      <c r="BL111" s="14"/>
      <c r="BM111" s="25"/>
      <c r="BN111" s="26" t="str">
        <f t="shared" si="94"/>
        <v>17001000000263850470</v>
      </c>
      <c r="BO111" s="27" t="str">
        <f t="shared" si="95"/>
        <v>DRIDI NOURA</v>
      </c>
      <c r="BP111" s="26">
        <f t="shared" si="96"/>
        <v>110</v>
      </c>
      <c r="BQ111" s="28"/>
    </row>
    <row r="112" spans="1:69" x14ac:dyDescent="0.25">
      <c r="A112" t="str">
        <f>VLOOKUP(B112,[2]RH!$B:$BV,72,0)</f>
        <v>si</v>
      </c>
      <c r="B112" s="6">
        <v>111</v>
      </c>
      <c r="C112" s="7" t="s">
        <v>168</v>
      </c>
      <c r="D112" s="7" t="s">
        <v>715</v>
      </c>
      <c r="E112" s="7" t="s">
        <v>67</v>
      </c>
      <c r="F112" s="7" t="s">
        <v>118</v>
      </c>
      <c r="G112" s="7" t="s">
        <v>220</v>
      </c>
      <c r="H112" s="7" t="s">
        <v>234</v>
      </c>
      <c r="I112" s="7" t="s">
        <v>189</v>
      </c>
      <c r="J112" s="7" t="s">
        <v>190</v>
      </c>
      <c r="K112" s="7" t="s">
        <v>146</v>
      </c>
      <c r="L112" s="7" t="s">
        <v>90</v>
      </c>
      <c r="M112" s="7" t="s">
        <v>191</v>
      </c>
      <c r="N112" s="8">
        <v>43813</v>
      </c>
      <c r="O112" s="8">
        <v>45260</v>
      </c>
      <c r="P112" s="7" t="str">
        <f t="shared" ca="1" si="118"/>
        <v/>
      </c>
      <c r="Q112" s="8"/>
      <c r="R112" s="7"/>
      <c r="S112" s="8"/>
      <c r="T112" s="39" t="s">
        <v>72</v>
      </c>
      <c r="U112" s="7" t="str">
        <f t="shared" si="83"/>
        <v>Titulaire</v>
      </c>
      <c r="V112" s="8">
        <v>45261</v>
      </c>
      <c r="W112" s="8"/>
      <c r="Z112" s="8">
        <v>43813</v>
      </c>
      <c r="AA112" s="7">
        <f t="shared" si="84"/>
        <v>12</v>
      </c>
      <c r="AB112" s="7">
        <f t="shared" si="85"/>
        <v>2019</v>
      </c>
      <c r="AC112" s="7">
        <f t="shared" si="86"/>
        <v>2023</v>
      </c>
      <c r="AD112" s="10" t="e">
        <f t="shared" ref="AD112:AD175" ca="1" si="146">IF(#REF!="Non",(DAYS360(N112,Q112)/360),(DAYS360(N112,TODAY())/360))</f>
        <v>#REF!</v>
      </c>
      <c r="AE112" s="10" t="e">
        <f t="shared" ca="1" si="88"/>
        <v>#REF!</v>
      </c>
      <c r="AF112" s="8">
        <v>29893</v>
      </c>
      <c r="AG112" s="11">
        <f t="shared" ca="1" si="89"/>
        <v>43.367123287671234</v>
      </c>
      <c r="AH112" s="10" t="str">
        <f t="shared" ca="1" si="90"/>
        <v>&gt;35&lt; 45</v>
      </c>
      <c r="AI112" s="12">
        <v>12381959</v>
      </c>
      <c r="AJ112" s="13" t="s">
        <v>73</v>
      </c>
      <c r="AK112" s="12" t="s">
        <v>716</v>
      </c>
      <c r="AL112" s="8">
        <v>42490</v>
      </c>
      <c r="AM112" s="7" t="s">
        <v>108</v>
      </c>
      <c r="AN112" s="7" t="s">
        <v>76</v>
      </c>
      <c r="AO112" s="7">
        <v>2</v>
      </c>
      <c r="AP112" s="7"/>
      <c r="AQ112">
        <v>3</v>
      </c>
      <c r="AR112" s="14">
        <v>3</v>
      </c>
      <c r="AS112" s="15">
        <f t="shared" si="91"/>
        <v>44908.75</v>
      </c>
      <c r="AT112" s="14" t="s">
        <v>163</v>
      </c>
      <c r="AU112" s="16">
        <v>3.3210000000000002</v>
      </c>
      <c r="AV112" s="17" t="s">
        <v>236</v>
      </c>
      <c r="AW112" s="18" t="s">
        <v>201</v>
      </c>
      <c r="AX112" s="19" t="s">
        <v>717</v>
      </c>
      <c r="AY112" s="17" t="s">
        <v>718</v>
      </c>
      <c r="AZ112" s="14" t="s">
        <v>203</v>
      </c>
      <c r="BA112" s="20" t="str">
        <f t="shared" si="92"/>
        <v>17001000000289111016</v>
      </c>
      <c r="BB112" s="31">
        <f t="shared" si="93"/>
        <v>20</v>
      </c>
      <c r="BC112" s="22" t="s">
        <v>719</v>
      </c>
      <c r="BD112" s="23" t="s">
        <v>341</v>
      </c>
      <c r="BE112" s="14"/>
      <c r="BF112" s="8"/>
      <c r="BG112" s="24">
        <v>96555548</v>
      </c>
      <c r="BH112" s="24"/>
      <c r="BI112" s="32"/>
      <c r="BJ112" s="14" t="s">
        <v>720</v>
      </c>
      <c r="BK112" s="14" t="str">
        <f t="shared" si="117"/>
        <v>A-JFU</v>
      </c>
      <c r="BL112" s="14" t="s">
        <v>595</v>
      </c>
      <c r="BM112" s="25"/>
      <c r="BN112" s="26" t="str">
        <f t="shared" si="94"/>
        <v>17001000000289111016</v>
      </c>
      <c r="BO112" s="27" t="str">
        <f t="shared" si="95"/>
        <v>SADEK NADA</v>
      </c>
      <c r="BP112" s="26">
        <f t="shared" si="96"/>
        <v>111</v>
      </c>
      <c r="BQ112" s="28"/>
    </row>
    <row r="113" spans="1:69" x14ac:dyDescent="0.25">
      <c r="A113" t="str">
        <f>VLOOKUP(B113,[2]RH!$B:$BV,72,0)</f>
        <v>Non-Actif</v>
      </c>
      <c r="B113" s="6">
        <v>112</v>
      </c>
      <c r="C113" s="7" t="s">
        <v>100</v>
      </c>
      <c r="D113" s="7" t="s">
        <v>721</v>
      </c>
      <c r="E113" s="7" t="s">
        <v>67</v>
      </c>
      <c r="F113" s="7" t="s">
        <v>118</v>
      </c>
      <c r="G113" s="7" t="s">
        <v>722</v>
      </c>
      <c r="H113" s="7">
        <v>560</v>
      </c>
      <c r="I113" s="7"/>
      <c r="J113" s="7" t="s">
        <v>190</v>
      </c>
      <c r="K113" s="7" t="s">
        <v>146</v>
      </c>
      <c r="L113" s="7" t="s">
        <v>90</v>
      </c>
      <c r="M113" s="7" t="s">
        <v>191</v>
      </c>
      <c r="N113" s="8">
        <v>43813</v>
      </c>
      <c r="O113" s="7" t="e">
        <f ca="1">IF(AD113&gt;=4,IF(T113="CDD","OK",""),"")</f>
        <v>#REF!</v>
      </c>
      <c r="P113" s="7">
        <f t="shared" ca="1" si="118"/>
        <v>-1102</v>
      </c>
      <c r="Q113" s="8">
        <v>44590</v>
      </c>
      <c r="R113" s="7" t="s">
        <v>161</v>
      </c>
      <c r="S113" s="7"/>
      <c r="T113" s="7" t="s">
        <v>156</v>
      </c>
      <c r="U113" s="7" t="str">
        <f t="shared" si="83"/>
        <v>Contractuel</v>
      </c>
      <c r="V113" s="8">
        <v>44562</v>
      </c>
      <c r="W113" s="8">
        <v>44620</v>
      </c>
      <c r="Z113" s="8">
        <v>43813</v>
      </c>
      <c r="AA113" s="7">
        <f t="shared" si="84"/>
        <v>12</v>
      </c>
      <c r="AB113" s="7">
        <f t="shared" si="85"/>
        <v>2019</v>
      </c>
      <c r="AC113" s="7">
        <f t="shared" si="86"/>
        <v>2023</v>
      </c>
      <c r="AD113" s="10" t="e">
        <f t="shared" ref="AD113:AD176" ca="1" si="147">IF(#REF!="Non",(DAYS360(N113,Q113)/360),(DAYS360(N113,TODAY())/360))</f>
        <v>#REF!</v>
      </c>
      <c r="AE113" s="10" t="e">
        <f t="shared" ca="1" si="88"/>
        <v>#REF!</v>
      </c>
      <c r="AF113" s="8">
        <v>36359</v>
      </c>
      <c r="AG113" s="11">
        <f t="shared" ca="1" si="89"/>
        <v>25.652054794520549</v>
      </c>
      <c r="AH113" s="10" t="str">
        <f t="shared" ca="1" si="90"/>
        <v>&gt;25&lt; 35</v>
      </c>
      <c r="AI113" s="12">
        <v>17105433</v>
      </c>
      <c r="AJ113" s="13" t="s">
        <v>106</v>
      </c>
      <c r="AK113" s="12" t="s">
        <v>723</v>
      </c>
      <c r="AL113" s="8">
        <v>43103</v>
      </c>
      <c r="AM113" s="7" t="s">
        <v>108</v>
      </c>
      <c r="AN113" s="7" t="s">
        <v>109</v>
      </c>
      <c r="AO113" s="7"/>
      <c r="AP113" s="7"/>
      <c r="AQ113" s="14">
        <v>3</v>
      </c>
      <c r="AR113" s="14">
        <v>2</v>
      </c>
      <c r="AS113" s="15">
        <f t="shared" si="91"/>
        <v>44543.5</v>
      </c>
      <c r="AT113" s="14" t="s">
        <v>163</v>
      </c>
      <c r="AU113" s="12">
        <v>3.1930000000000001</v>
      </c>
      <c r="AV113" s="17" t="s">
        <v>236</v>
      </c>
      <c r="AW113" s="18" t="s">
        <v>201</v>
      </c>
      <c r="AX113" s="19" t="s">
        <v>724</v>
      </c>
      <c r="AY113" s="17" t="s">
        <v>725</v>
      </c>
      <c r="AZ113" s="14" t="s">
        <v>203</v>
      </c>
      <c r="BA113" s="20" t="str">
        <f t="shared" si="92"/>
        <v>17001000000262030362</v>
      </c>
      <c r="BB113" s="31">
        <f t="shared" si="93"/>
        <v>20</v>
      </c>
      <c r="BC113" s="36" t="s">
        <v>415</v>
      </c>
      <c r="BD113" s="14" t="s">
        <v>85</v>
      </c>
      <c r="BE113" s="14">
        <v>1145</v>
      </c>
      <c r="BF113" s="8" t="s">
        <v>116</v>
      </c>
      <c r="BG113" s="24">
        <v>53386048</v>
      </c>
      <c r="BH113" s="24">
        <v>58939850</v>
      </c>
      <c r="BI113" s="32"/>
      <c r="BJ113" s="14" t="s">
        <v>726</v>
      </c>
      <c r="BK113" s="14" t="str">
        <f t="shared" si="117"/>
        <v>A-560</v>
      </c>
      <c r="BL113" s="14"/>
      <c r="BM113" s="25"/>
      <c r="BN113" s="26" t="str">
        <f t="shared" si="94"/>
        <v>17001000000262030362</v>
      </c>
      <c r="BO113" s="27" t="str">
        <f t="shared" si="95"/>
        <v>BEN NJIMA KARIMA</v>
      </c>
      <c r="BP113" s="26">
        <f t="shared" si="96"/>
        <v>112</v>
      </c>
      <c r="BQ113" s="28"/>
    </row>
    <row r="114" spans="1:69" x14ac:dyDescent="0.25">
      <c r="A114" t="str">
        <f>VLOOKUP(B114,[2]RH!$B:$BV,72,0)</f>
        <v>si</v>
      </c>
      <c r="B114" s="6">
        <v>113</v>
      </c>
      <c r="C114" s="7" t="s">
        <v>100</v>
      </c>
      <c r="D114" s="7" t="s">
        <v>727</v>
      </c>
      <c r="E114" s="7" t="s">
        <v>67</v>
      </c>
      <c r="F114" s="7" t="s">
        <v>118</v>
      </c>
      <c r="G114" s="7" t="s">
        <v>220</v>
      </c>
      <c r="H114" s="39">
        <v>560</v>
      </c>
      <c r="I114" s="7" t="s">
        <v>189</v>
      </c>
      <c r="J114" s="7" t="s">
        <v>190</v>
      </c>
      <c r="K114" s="7" t="s">
        <v>146</v>
      </c>
      <c r="L114" s="7" t="s">
        <v>90</v>
      </c>
      <c r="M114" s="7" t="s">
        <v>191</v>
      </c>
      <c r="N114" s="8">
        <v>43818</v>
      </c>
      <c r="O114" s="8">
        <v>45260</v>
      </c>
      <c r="P114" s="7" t="str">
        <f t="shared" ca="1" si="118"/>
        <v/>
      </c>
      <c r="Q114" s="8"/>
      <c r="R114" s="7"/>
      <c r="S114" s="8"/>
      <c r="T114" s="39" t="s">
        <v>72</v>
      </c>
      <c r="U114" s="7" t="str">
        <f t="shared" si="83"/>
        <v>Titulaire</v>
      </c>
      <c r="V114" s="8">
        <v>45261</v>
      </c>
      <c r="W114" s="8"/>
      <c r="Z114" s="8">
        <v>43813</v>
      </c>
      <c r="AA114" s="7">
        <f t="shared" si="84"/>
        <v>12</v>
      </c>
      <c r="AB114" s="7">
        <f t="shared" si="85"/>
        <v>2019</v>
      </c>
      <c r="AC114" s="7">
        <f t="shared" si="86"/>
        <v>2023</v>
      </c>
      <c r="AD114" s="10" t="e">
        <f t="shared" ref="AD114:AD177" ca="1" si="148">IF(#REF!="Non",(DAYS360(N114,Q114)/360),(DAYS360(N114,TODAY())/360))</f>
        <v>#REF!</v>
      </c>
      <c r="AE114" s="10" t="e">
        <f t="shared" ca="1" si="88"/>
        <v>#REF!</v>
      </c>
      <c r="AF114" s="8">
        <v>32760</v>
      </c>
      <c r="AG114" s="11">
        <f t="shared" ca="1" si="89"/>
        <v>35.512328767123286</v>
      </c>
      <c r="AH114" s="10" t="str">
        <f t="shared" ca="1" si="90"/>
        <v>&gt;35&lt; 45</v>
      </c>
      <c r="AI114" s="12">
        <v>16185098</v>
      </c>
      <c r="AJ114" s="13" t="s">
        <v>92</v>
      </c>
      <c r="AK114" s="12" t="s">
        <v>728</v>
      </c>
      <c r="AL114" s="8">
        <v>42996</v>
      </c>
      <c r="AM114" s="7" t="s">
        <v>108</v>
      </c>
      <c r="AN114" s="7" t="s">
        <v>109</v>
      </c>
      <c r="AO114" s="7"/>
      <c r="AP114" s="7"/>
      <c r="AQ114">
        <v>3</v>
      </c>
      <c r="AR114" s="14">
        <v>3</v>
      </c>
      <c r="AS114" s="15">
        <f t="shared" si="91"/>
        <v>44913.75</v>
      </c>
      <c r="AT114" s="14" t="s">
        <v>163</v>
      </c>
      <c r="AU114" s="16">
        <v>3.3210000000000002</v>
      </c>
      <c r="AV114" s="17">
        <v>17</v>
      </c>
      <c r="AW114" s="18" t="s">
        <v>201</v>
      </c>
      <c r="AX114" s="19" t="s">
        <v>729</v>
      </c>
      <c r="AY114" s="17" t="s">
        <v>106</v>
      </c>
      <c r="AZ114" s="14" t="s">
        <v>203</v>
      </c>
      <c r="BA114" s="20" t="str">
        <f t="shared" si="92"/>
        <v>17001000000106550905</v>
      </c>
      <c r="BB114" s="31">
        <f t="shared" si="93"/>
        <v>20</v>
      </c>
      <c r="BC114" s="22" t="s">
        <v>730</v>
      </c>
      <c r="BD114" s="23" t="s">
        <v>115</v>
      </c>
      <c r="BE114" s="14"/>
      <c r="BF114" s="8"/>
      <c r="BG114" s="24">
        <v>21531762</v>
      </c>
      <c r="BH114" s="24">
        <v>95151601</v>
      </c>
      <c r="BI114" s="32"/>
      <c r="BJ114" s="14" t="s">
        <v>731</v>
      </c>
      <c r="BK114" s="14" t="str">
        <f t="shared" si="117"/>
        <v>A-560</v>
      </c>
      <c r="BL114" s="14" t="s">
        <v>300</v>
      </c>
      <c r="BM114" s="25"/>
      <c r="BN114" s="26" t="str">
        <f t="shared" si="94"/>
        <v>17001000000106550905</v>
      </c>
      <c r="BO114" s="27" t="str">
        <f t="shared" si="95"/>
        <v>RAHMOUNI KHAOULA</v>
      </c>
      <c r="BP114" s="26">
        <f t="shared" si="96"/>
        <v>113</v>
      </c>
      <c r="BQ114" s="28"/>
    </row>
    <row r="115" spans="1:69" x14ac:dyDescent="0.25">
      <c r="A115" t="str">
        <f>VLOOKUP(B115,[2]RH!$B:$BV,72,0)</f>
        <v>Non-Actif</v>
      </c>
      <c r="B115" s="6">
        <v>114</v>
      </c>
      <c r="C115" s="7" t="s">
        <v>100</v>
      </c>
      <c r="D115" s="7" t="s">
        <v>732</v>
      </c>
      <c r="E115" s="7" t="s">
        <v>67</v>
      </c>
      <c r="F115" s="7" t="s">
        <v>118</v>
      </c>
      <c r="G115" s="7" t="s">
        <v>220</v>
      </c>
      <c r="H115" s="7" t="s">
        <v>478</v>
      </c>
      <c r="I115" s="7"/>
      <c r="J115" s="7"/>
      <c r="K115" s="7" t="s">
        <v>146</v>
      </c>
      <c r="L115" s="7" t="s">
        <v>90</v>
      </c>
      <c r="M115" s="7" t="s">
        <v>191</v>
      </c>
      <c r="N115" s="8">
        <v>43818</v>
      </c>
      <c r="O115" s="7" t="e">
        <f t="shared" ref="O115:O126" ca="1" si="149">IF(AD115&gt;=4,IF(T115="CDD","OK",""),"")</f>
        <v>#REF!</v>
      </c>
      <c r="P115" s="7">
        <f t="shared" ca="1" si="118"/>
        <v>-1740</v>
      </c>
      <c r="Q115" s="8">
        <v>43958</v>
      </c>
      <c r="R115" s="7" t="s">
        <v>91</v>
      </c>
      <c r="S115" s="7"/>
      <c r="T115" s="7" t="s">
        <v>156</v>
      </c>
      <c r="U115" s="7" t="str">
        <f t="shared" si="83"/>
        <v>Contractuel</v>
      </c>
      <c r="V115" s="8">
        <v>43952</v>
      </c>
      <c r="W115" s="8">
        <v>43982</v>
      </c>
      <c r="Z115" s="8">
        <v>43813</v>
      </c>
      <c r="AA115" s="7">
        <f t="shared" si="84"/>
        <v>12</v>
      </c>
      <c r="AB115" s="7">
        <f t="shared" si="85"/>
        <v>2019</v>
      </c>
      <c r="AC115" s="7">
        <f t="shared" si="86"/>
        <v>2023</v>
      </c>
      <c r="AD115" s="10" t="e">
        <f t="shared" ref="AD115:AD178" ca="1" si="150">IF(#REF!="Non",(DAYS360(N115,Q115)/360),(DAYS360(N115,TODAY())/360))</f>
        <v>#REF!</v>
      </c>
      <c r="AE115" s="10" t="e">
        <f t="shared" ca="1" si="88"/>
        <v>#REF!</v>
      </c>
      <c r="AF115" s="8">
        <v>32039</v>
      </c>
      <c r="AG115" s="11">
        <f t="shared" ca="1" si="89"/>
        <v>37.487671232876714</v>
      </c>
      <c r="AH115" s="10" t="str">
        <f t="shared" ca="1" si="90"/>
        <v>&gt;35&lt; 45</v>
      </c>
      <c r="AI115" s="12">
        <v>16485992</v>
      </c>
      <c r="AJ115" s="13" t="s">
        <v>106</v>
      </c>
      <c r="AK115" s="12" t="s">
        <v>733</v>
      </c>
      <c r="AL115" s="8">
        <v>41200</v>
      </c>
      <c r="AM115" s="7" t="s">
        <v>108</v>
      </c>
      <c r="AN115" s="7" t="s">
        <v>109</v>
      </c>
      <c r="AO115" s="7"/>
      <c r="AP115" s="7"/>
      <c r="AQ115" s="14">
        <v>3</v>
      </c>
      <c r="AR115" s="14">
        <v>1</v>
      </c>
      <c r="AS115" s="15">
        <f t="shared" si="91"/>
        <v>44183.25</v>
      </c>
      <c r="AT115" s="14" t="s">
        <v>163</v>
      </c>
      <c r="AU115" s="12">
        <v>3.1930000000000001</v>
      </c>
      <c r="AV115" s="17">
        <v>17</v>
      </c>
      <c r="AW115" s="18" t="s">
        <v>201</v>
      </c>
      <c r="AX115" s="19" t="s">
        <v>734</v>
      </c>
      <c r="AY115" s="17">
        <v>40</v>
      </c>
      <c r="AZ115" s="14" t="s">
        <v>203</v>
      </c>
      <c r="BA115" s="20" t="str">
        <f t="shared" si="92"/>
        <v>17001000000124297540</v>
      </c>
      <c r="BB115" s="31">
        <f t="shared" si="93"/>
        <v>20</v>
      </c>
      <c r="BC115" s="14" t="s">
        <v>735</v>
      </c>
      <c r="BD115" s="14" t="s">
        <v>85</v>
      </c>
      <c r="BE115" s="14">
        <v>1145</v>
      </c>
      <c r="BF115" s="8"/>
      <c r="BG115" s="32">
        <v>25636671</v>
      </c>
      <c r="BH115" s="32">
        <v>93921305</v>
      </c>
      <c r="BI115" s="32"/>
      <c r="BJ115" s="14" t="s">
        <v>736</v>
      </c>
      <c r="BK115" s="14" t="str">
        <f t="shared" si="117"/>
        <v>-SP</v>
      </c>
      <c r="BL115" s="14"/>
      <c r="BM115" s="25"/>
      <c r="BN115" s="26" t="str">
        <f t="shared" si="94"/>
        <v>17001000000124297540</v>
      </c>
      <c r="BO115" s="27" t="str">
        <f t="shared" si="95"/>
        <v>SOUID KHOULOUD</v>
      </c>
      <c r="BP115" s="26">
        <f t="shared" si="96"/>
        <v>114</v>
      </c>
      <c r="BQ115" s="28"/>
    </row>
    <row r="116" spans="1:69" x14ac:dyDescent="0.25">
      <c r="A116" t="str">
        <f>VLOOKUP(B116,[2]RH!$B:$BV,72,0)</f>
        <v>Non-Actif</v>
      </c>
      <c r="B116" s="6">
        <v>115</v>
      </c>
      <c r="C116" s="7" t="s">
        <v>65</v>
      </c>
      <c r="D116" s="7" t="s">
        <v>737</v>
      </c>
      <c r="E116" s="7" t="s">
        <v>67</v>
      </c>
      <c r="F116" s="7" t="s">
        <v>158</v>
      </c>
      <c r="G116" s="7" t="s">
        <v>188</v>
      </c>
      <c r="H116" s="7"/>
      <c r="I116" s="7"/>
      <c r="J116" s="7"/>
      <c r="K116" s="7" t="s">
        <v>89</v>
      </c>
      <c r="L116" s="7" t="s">
        <v>90</v>
      </c>
      <c r="M116" s="7" t="s">
        <v>543</v>
      </c>
      <c r="N116" s="8">
        <v>43832</v>
      </c>
      <c r="O116" s="7" t="e">
        <f t="shared" ca="1" si="149"/>
        <v>#REF!</v>
      </c>
      <c r="P116" s="7">
        <f t="shared" ca="1" si="118"/>
        <v>-796</v>
      </c>
      <c r="Q116" s="8">
        <v>44880</v>
      </c>
      <c r="R116" s="7" t="s">
        <v>161</v>
      </c>
      <c r="S116" s="7"/>
      <c r="T116" s="7" t="s">
        <v>156</v>
      </c>
      <c r="U116" s="7" t="str">
        <f t="shared" si="83"/>
        <v>Contractuel</v>
      </c>
      <c r="V116" s="8">
        <v>44743</v>
      </c>
      <c r="W116" s="8">
        <v>44926</v>
      </c>
      <c r="X116" s="8">
        <v>43832</v>
      </c>
      <c r="Y116" s="8">
        <v>44197</v>
      </c>
      <c r="Z116" s="8">
        <v>44197</v>
      </c>
      <c r="AA116" s="7">
        <f t="shared" si="84"/>
        <v>1</v>
      </c>
      <c r="AB116" s="7">
        <f t="shared" si="85"/>
        <v>2020</v>
      </c>
      <c r="AC116" s="7">
        <f t="shared" si="86"/>
        <v>2024</v>
      </c>
      <c r="AD116" s="10" t="e">
        <f t="shared" ref="AD116:AD179" ca="1" si="151">IF(#REF!="Non",(DAYS360(N116,Q116)/360),(DAYS360(N116,TODAY())/360))</f>
        <v>#REF!</v>
      </c>
      <c r="AE116" s="10" t="e">
        <f t="shared" ca="1" si="88"/>
        <v>#REF!</v>
      </c>
      <c r="AF116" s="8">
        <v>35996</v>
      </c>
      <c r="AG116" s="11">
        <f t="shared" ca="1" si="89"/>
        <v>26.646575342465752</v>
      </c>
      <c r="AH116" s="10" t="str">
        <f t="shared" ca="1" si="90"/>
        <v>&gt;25&lt; 35</v>
      </c>
      <c r="AI116" s="12">
        <v>17442541</v>
      </c>
      <c r="AJ116" s="13" t="s">
        <v>73</v>
      </c>
      <c r="AK116" s="12">
        <v>14355962</v>
      </c>
      <c r="AL116" s="8">
        <v>42654</v>
      </c>
      <c r="AM116" s="7" t="s">
        <v>75</v>
      </c>
      <c r="AN116" s="7" t="s">
        <v>109</v>
      </c>
      <c r="AO116" s="7"/>
      <c r="AP116" s="7"/>
      <c r="AQ116" s="14">
        <v>3</v>
      </c>
      <c r="AR116" s="14">
        <v>3</v>
      </c>
      <c r="AS116" s="15">
        <f t="shared" si="91"/>
        <v>44927.75</v>
      </c>
      <c r="AT116" s="14" t="s">
        <v>163</v>
      </c>
      <c r="AU116" s="12">
        <v>3.3210000000000002</v>
      </c>
      <c r="AV116" s="17" t="s">
        <v>79</v>
      </c>
      <c r="AW116" s="18" t="s">
        <v>545</v>
      </c>
      <c r="AX116" s="19" t="s">
        <v>738</v>
      </c>
      <c r="AY116" s="17" t="s">
        <v>739</v>
      </c>
      <c r="AZ116" s="14" t="s">
        <v>83</v>
      </c>
      <c r="BA116" s="20" t="str">
        <f t="shared" si="92"/>
        <v>08103000722015601461</v>
      </c>
      <c r="BB116" s="31">
        <f t="shared" si="93"/>
        <v>20</v>
      </c>
      <c r="BC116" s="36" t="s">
        <v>740</v>
      </c>
      <c r="BD116" s="14" t="s">
        <v>341</v>
      </c>
      <c r="BE116" s="14"/>
      <c r="BF116" s="8" t="s">
        <v>116</v>
      </c>
      <c r="BG116" s="24">
        <v>51592216</v>
      </c>
      <c r="BH116" s="24"/>
      <c r="BI116" s="32"/>
      <c r="BJ116" s="14" t="s">
        <v>299</v>
      </c>
      <c r="BK116" s="14" t="str">
        <f t="shared" si="117"/>
        <v>-</v>
      </c>
      <c r="BL116" s="14"/>
      <c r="BM116" s="25"/>
      <c r="BN116" s="26" t="str">
        <f t="shared" si="94"/>
        <v>08103000722015601461</v>
      </c>
      <c r="BO116" s="27" t="str">
        <f t="shared" si="95"/>
        <v>OUECHTETI KHALIL</v>
      </c>
      <c r="BP116" s="26">
        <f t="shared" si="96"/>
        <v>115</v>
      </c>
      <c r="BQ116" s="28"/>
    </row>
    <row r="117" spans="1:69" x14ac:dyDescent="0.25">
      <c r="A117" t="str">
        <f>VLOOKUP(B117,[2]RH!$B:$BV,72,0)</f>
        <v>Non-Actif</v>
      </c>
      <c r="B117" s="6">
        <v>116</v>
      </c>
      <c r="C117" s="7" t="s">
        <v>65</v>
      </c>
      <c r="D117" s="7" t="s">
        <v>741</v>
      </c>
      <c r="E117" s="7" t="s">
        <v>67</v>
      </c>
      <c r="F117" s="7" t="s">
        <v>87</v>
      </c>
      <c r="G117" s="7" t="s">
        <v>88</v>
      </c>
      <c r="H117" s="7"/>
      <c r="I117" s="7"/>
      <c r="J117" s="7"/>
      <c r="K117" s="7" t="s">
        <v>89</v>
      </c>
      <c r="L117" s="7" t="s">
        <v>90</v>
      </c>
      <c r="M117" s="7" t="s">
        <v>88</v>
      </c>
      <c r="N117" s="8">
        <v>43832</v>
      </c>
      <c r="O117" s="7" t="e">
        <f t="shared" ca="1" si="149"/>
        <v>#REF!</v>
      </c>
      <c r="P117" s="7">
        <f t="shared" ca="1" si="118"/>
        <v>-1740</v>
      </c>
      <c r="Q117" s="8">
        <v>43922</v>
      </c>
      <c r="R117" s="7" t="s">
        <v>290</v>
      </c>
      <c r="S117" s="7"/>
      <c r="T117" s="7" t="s">
        <v>156</v>
      </c>
      <c r="U117" s="7" t="str">
        <f t="shared" si="83"/>
        <v>Contractuel</v>
      </c>
      <c r="V117" s="8">
        <v>43922</v>
      </c>
      <c r="W117" s="8">
        <v>43982</v>
      </c>
      <c r="Z117" s="8">
        <v>43832</v>
      </c>
      <c r="AA117" s="7">
        <f t="shared" si="84"/>
        <v>1</v>
      </c>
      <c r="AB117" s="7">
        <f t="shared" si="85"/>
        <v>2020</v>
      </c>
      <c r="AC117" s="7">
        <f t="shared" si="86"/>
        <v>2024</v>
      </c>
      <c r="AD117" s="10" t="e">
        <f t="shared" ref="AD117:AD180" ca="1" si="152">IF(#REF!="Non",(DAYS360(N117,Q117)/360),(DAYS360(N117,TODAY())/360))</f>
        <v>#REF!</v>
      </c>
      <c r="AE117" s="10" t="e">
        <f t="shared" ca="1" si="88"/>
        <v>#REF!</v>
      </c>
      <c r="AF117" s="8">
        <v>27189</v>
      </c>
      <c r="AG117" s="11">
        <f t="shared" ca="1" si="89"/>
        <v>50.775342465753425</v>
      </c>
      <c r="AH117" s="10" t="str">
        <f t="shared" ca="1" si="90"/>
        <v>&gt;45&lt; 55</v>
      </c>
      <c r="AI117" s="12">
        <v>12210834</v>
      </c>
      <c r="AJ117" s="13" t="s">
        <v>82</v>
      </c>
      <c r="AK117" s="12" t="s">
        <v>742</v>
      </c>
      <c r="AL117" s="8">
        <v>43794</v>
      </c>
      <c r="AM117" s="7" t="s">
        <v>75</v>
      </c>
      <c r="AN117" s="7" t="s">
        <v>76</v>
      </c>
      <c r="AO117" s="7">
        <v>3</v>
      </c>
      <c r="AP117" s="7"/>
      <c r="AQ117" s="14"/>
      <c r="AR117" s="14">
        <v>1</v>
      </c>
      <c r="AS117" s="15">
        <f t="shared" si="91"/>
        <v>44197.25</v>
      </c>
      <c r="AT117" s="14" t="s">
        <v>77</v>
      </c>
      <c r="AU117" s="12"/>
      <c r="AV117" s="17">
        <v>17</v>
      </c>
      <c r="AW117" s="18" t="s">
        <v>201</v>
      </c>
      <c r="AX117" s="19" t="s">
        <v>743</v>
      </c>
      <c r="AY117" s="17">
        <v>25</v>
      </c>
      <c r="AZ117" s="14" t="s">
        <v>203</v>
      </c>
      <c r="BA117" s="20" t="str">
        <f t="shared" si="92"/>
        <v>17001000000287946725</v>
      </c>
      <c r="BB117" s="31">
        <f t="shared" si="93"/>
        <v>20</v>
      </c>
      <c r="BC117" s="14" t="s">
        <v>744</v>
      </c>
      <c r="BD117" s="14" t="s">
        <v>115</v>
      </c>
      <c r="BE117" s="14">
        <v>2041</v>
      </c>
      <c r="BF117" s="8"/>
      <c r="BG117" s="32">
        <v>94425274</v>
      </c>
      <c r="BH117" s="32"/>
      <c r="BI117" s="32"/>
      <c r="BJ117" s="14"/>
      <c r="BK117" s="14" t="str">
        <f t="shared" si="117"/>
        <v>-</v>
      </c>
      <c r="BL117" s="14"/>
      <c r="BM117" s="25"/>
      <c r="BN117" s="26" t="str">
        <f t="shared" si="94"/>
        <v>17001000000287946725</v>
      </c>
      <c r="BO117" s="27" t="str">
        <f t="shared" si="95"/>
        <v>NOUIOUI  KHALED</v>
      </c>
      <c r="BP117" s="26">
        <f t="shared" si="96"/>
        <v>116</v>
      </c>
      <c r="BQ117" s="28"/>
    </row>
    <row r="118" spans="1:69" x14ac:dyDescent="0.25">
      <c r="A118" t="str">
        <f>VLOOKUP(B118,[2]RH!$B:$BV,72,0)</f>
        <v>Non-Actif</v>
      </c>
      <c r="B118" s="6">
        <v>117</v>
      </c>
      <c r="C118" s="7" t="s">
        <v>100</v>
      </c>
      <c r="D118" s="7" t="s">
        <v>745</v>
      </c>
      <c r="E118" s="7" t="s">
        <v>67</v>
      </c>
      <c r="F118" s="7" t="s">
        <v>118</v>
      </c>
      <c r="G118" s="7" t="s">
        <v>220</v>
      </c>
      <c r="H118" s="7"/>
      <c r="I118" s="7"/>
      <c r="J118" s="7"/>
      <c r="K118" s="7" t="s">
        <v>146</v>
      </c>
      <c r="L118" s="7" t="s">
        <v>90</v>
      </c>
      <c r="M118" s="7" t="s">
        <v>212</v>
      </c>
      <c r="N118" s="8">
        <v>43836</v>
      </c>
      <c r="O118" s="7" t="e">
        <f t="shared" ca="1" si="149"/>
        <v>#REF!</v>
      </c>
      <c r="P118" s="7">
        <f t="shared" ca="1" si="118"/>
        <v>-1861</v>
      </c>
      <c r="Q118" s="8">
        <v>43839</v>
      </c>
      <c r="R118" s="7" t="s">
        <v>290</v>
      </c>
      <c r="S118" s="7"/>
      <c r="T118" s="7" t="s">
        <v>156</v>
      </c>
      <c r="U118" s="7" t="str">
        <f t="shared" si="83"/>
        <v>Contractuel</v>
      </c>
      <c r="V118" s="8">
        <v>43836</v>
      </c>
      <c r="W118" s="8">
        <v>43861</v>
      </c>
      <c r="Z118" s="8">
        <v>43836</v>
      </c>
      <c r="AA118" s="7">
        <f t="shared" si="84"/>
        <v>1</v>
      </c>
      <c r="AB118" s="7">
        <f t="shared" si="85"/>
        <v>2020</v>
      </c>
      <c r="AC118" s="7">
        <f t="shared" si="86"/>
        <v>2024</v>
      </c>
      <c r="AD118" s="10" t="e">
        <f t="shared" ref="AD118:AD181" ca="1" si="153">IF(#REF!="Non",(DAYS360(N118,Q118)/360),(DAYS360(N118,TODAY())/360))</f>
        <v>#REF!</v>
      </c>
      <c r="AE118" s="10" t="e">
        <f t="shared" ca="1" si="88"/>
        <v>#REF!</v>
      </c>
      <c r="AF118" s="8">
        <v>33790</v>
      </c>
      <c r="AG118" s="11">
        <f t="shared" ca="1" si="89"/>
        <v>32.69041095890411</v>
      </c>
      <c r="AH118" s="10" t="str">
        <f t="shared" ca="1" si="90"/>
        <v>&gt;25&lt; 35</v>
      </c>
      <c r="AI118" s="12">
        <v>16417874</v>
      </c>
      <c r="AJ118" s="13" t="s">
        <v>73</v>
      </c>
      <c r="AK118" s="12" t="s">
        <v>746</v>
      </c>
      <c r="AL118" s="8">
        <v>39724</v>
      </c>
      <c r="AM118" s="7" t="s">
        <v>108</v>
      </c>
      <c r="AN118" s="7" t="s">
        <v>109</v>
      </c>
      <c r="AO118" s="7"/>
      <c r="AP118" s="7"/>
      <c r="AQ118" s="14">
        <v>3</v>
      </c>
      <c r="AR118" s="14">
        <v>1</v>
      </c>
      <c r="AS118" s="15">
        <f t="shared" si="91"/>
        <v>44201.25</v>
      </c>
      <c r="AT118" s="14" t="s">
        <v>163</v>
      </c>
      <c r="AU118" s="12">
        <v>3.1930000000000001</v>
      </c>
      <c r="AV118" s="17" t="s">
        <v>73</v>
      </c>
      <c r="AW118" s="18">
        <v>10913</v>
      </c>
      <c r="AX118" s="19">
        <v>21130010919</v>
      </c>
      <c r="AY118" s="17">
        <v>16</v>
      </c>
      <c r="AZ118" s="14" t="s">
        <v>98</v>
      </c>
      <c r="BA118" s="20" t="str">
        <f t="shared" si="92"/>
        <v>01109132113001091916</v>
      </c>
      <c r="BB118" s="31">
        <f t="shared" si="93"/>
        <v>20</v>
      </c>
      <c r="BC118" s="14" t="s">
        <v>747</v>
      </c>
      <c r="BD118" s="14" t="s">
        <v>391</v>
      </c>
      <c r="BE118" s="14"/>
      <c r="BF118" s="8"/>
      <c r="BG118" s="32"/>
      <c r="BH118" s="32"/>
      <c r="BI118" s="32"/>
      <c r="BJ118" s="14"/>
      <c r="BK118" s="14" t="str">
        <f t="shared" si="117"/>
        <v>-</v>
      </c>
      <c r="BL118" s="14"/>
      <c r="BM118" s="25"/>
      <c r="BN118" s="26" t="str">
        <f t="shared" si="94"/>
        <v>01109132113001091916</v>
      </c>
      <c r="BO118" s="27" t="str">
        <f t="shared" si="95"/>
        <v>MAHFOUDHI HANA</v>
      </c>
      <c r="BP118" s="26">
        <f t="shared" si="96"/>
        <v>117</v>
      </c>
      <c r="BQ118" s="28"/>
    </row>
    <row r="119" spans="1:69" x14ac:dyDescent="0.25">
      <c r="A119" t="str">
        <f>VLOOKUP(B119,[2]RH!$B:$BV,72,0)</f>
        <v>Non-Actif</v>
      </c>
      <c r="B119" s="6">
        <v>118</v>
      </c>
      <c r="C119" s="7" t="s">
        <v>168</v>
      </c>
      <c r="D119" s="7" t="s">
        <v>748</v>
      </c>
      <c r="E119" s="7" t="s">
        <v>67</v>
      </c>
      <c r="F119" s="7" t="s">
        <v>118</v>
      </c>
      <c r="G119" s="7" t="s">
        <v>220</v>
      </c>
      <c r="H119" s="7" t="s">
        <v>381</v>
      </c>
      <c r="I119" s="7"/>
      <c r="J119" s="7"/>
      <c r="K119" s="7" t="s">
        <v>146</v>
      </c>
      <c r="L119" s="7" t="s">
        <v>90</v>
      </c>
      <c r="M119" s="7" t="s">
        <v>191</v>
      </c>
      <c r="N119" s="8">
        <v>43836</v>
      </c>
      <c r="O119" s="7" t="e">
        <f t="shared" ca="1" si="149"/>
        <v>#REF!</v>
      </c>
      <c r="P119" s="7">
        <f t="shared" ca="1" si="118"/>
        <v>-1801</v>
      </c>
      <c r="Q119" s="8">
        <v>43901</v>
      </c>
      <c r="R119" s="7" t="s">
        <v>749</v>
      </c>
      <c r="S119"/>
      <c r="T119" s="7" t="s">
        <v>156</v>
      </c>
      <c r="U119" s="7" t="str">
        <f t="shared" si="83"/>
        <v>Contractuel</v>
      </c>
      <c r="V119" s="8">
        <v>43862</v>
      </c>
      <c r="W119" s="8">
        <v>43921</v>
      </c>
      <c r="Z119" s="8">
        <v>43836</v>
      </c>
      <c r="AA119" s="7">
        <f t="shared" si="84"/>
        <v>1</v>
      </c>
      <c r="AB119" s="7">
        <f t="shared" si="85"/>
        <v>2020</v>
      </c>
      <c r="AC119" s="7">
        <f t="shared" si="86"/>
        <v>2024</v>
      </c>
      <c r="AD119" s="10" t="e">
        <f t="shared" ref="AD119:AD182" ca="1" si="154">IF(#REF!="Non",(DAYS360(N119,Q119)/360),(DAYS360(N119,TODAY())/360))</f>
        <v>#REF!</v>
      </c>
      <c r="AE119" s="10" t="e">
        <f t="shared" ca="1" si="88"/>
        <v>#REF!</v>
      </c>
      <c r="AF119" s="8">
        <v>27104</v>
      </c>
      <c r="AG119" s="11">
        <f t="shared" ca="1" si="89"/>
        <v>51.008219178082193</v>
      </c>
      <c r="AH119" s="10" t="str">
        <f t="shared" ca="1" si="90"/>
        <v>&gt;45&lt; 55</v>
      </c>
      <c r="AI119" s="12"/>
      <c r="AJ119" s="37"/>
      <c r="AK119" s="12" t="s">
        <v>750</v>
      </c>
      <c r="AL119" s="8">
        <v>39701</v>
      </c>
      <c r="AM119" s="7" t="s">
        <v>108</v>
      </c>
      <c r="AN119" s="7" t="s">
        <v>76</v>
      </c>
      <c r="AO119" s="7"/>
      <c r="AP119" s="7"/>
      <c r="AQ119" s="14">
        <v>3</v>
      </c>
      <c r="AR119" s="14">
        <v>1</v>
      </c>
      <c r="AS119" s="15">
        <f t="shared" si="91"/>
        <v>44201.25</v>
      </c>
      <c r="AT119" s="14" t="s">
        <v>163</v>
      </c>
      <c r="AU119" s="12">
        <v>3.1930000000000001</v>
      </c>
      <c r="AV119" s="17" t="s">
        <v>106</v>
      </c>
      <c r="AW119" s="18" t="s">
        <v>591</v>
      </c>
      <c r="AX119" s="19" t="s">
        <v>751</v>
      </c>
      <c r="AY119" s="17">
        <v>77</v>
      </c>
      <c r="AZ119" s="14" t="s">
        <v>230</v>
      </c>
      <c r="BA119" s="20" t="str">
        <f t="shared" si="92"/>
        <v>05046000114501255077</v>
      </c>
      <c r="BB119" s="31">
        <f t="shared" si="93"/>
        <v>20</v>
      </c>
      <c r="BC119" s="14" t="s">
        <v>752</v>
      </c>
      <c r="BD119" s="14" t="s">
        <v>115</v>
      </c>
      <c r="BE119" s="14"/>
      <c r="BF119" s="8"/>
      <c r="BG119" s="32">
        <v>22395566</v>
      </c>
      <c r="BH119" s="32"/>
      <c r="BI119" s="32"/>
      <c r="BJ119" s="14"/>
      <c r="BK119" s="14" t="str">
        <f t="shared" si="117"/>
        <v>-CA</v>
      </c>
      <c r="BL119" s="14"/>
      <c r="BM119" s="25"/>
      <c r="BN119" s="26" t="str">
        <f t="shared" si="94"/>
        <v>05046000114501255077</v>
      </c>
      <c r="BO119" s="27" t="str">
        <f t="shared" si="95"/>
        <v>BOUKHRISS INTIDHAR</v>
      </c>
      <c r="BP119" s="26">
        <f t="shared" si="96"/>
        <v>118</v>
      </c>
      <c r="BQ119" s="28"/>
    </row>
    <row r="120" spans="1:69" x14ac:dyDescent="0.25">
      <c r="A120" t="str">
        <f>VLOOKUP(B120,[2]RH!$B:$BV,72,0)</f>
        <v>Non-Actif</v>
      </c>
      <c r="B120" s="6">
        <v>119</v>
      </c>
      <c r="C120" s="7" t="s">
        <v>168</v>
      </c>
      <c r="D120" s="7" t="s">
        <v>753</v>
      </c>
      <c r="E120" s="7" t="s">
        <v>67</v>
      </c>
      <c r="F120" s="7" t="s">
        <v>118</v>
      </c>
      <c r="G120" s="7" t="s">
        <v>220</v>
      </c>
      <c r="H120" s="7">
        <v>520</v>
      </c>
      <c r="I120" s="7"/>
      <c r="J120" s="7" t="s">
        <v>281</v>
      </c>
      <c r="K120" s="7" t="s">
        <v>146</v>
      </c>
      <c r="L120" s="7" t="s">
        <v>90</v>
      </c>
      <c r="M120" s="7" t="s">
        <v>191</v>
      </c>
      <c r="N120" s="8">
        <v>43836</v>
      </c>
      <c r="O120" s="7" t="e">
        <f t="shared" ca="1" si="149"/>
        <v>#REF!</v>
      </c>
      <c r="P120" s="7">
        <f t="shared" ca="1" si="118"/>
        <v>-888</v>
      </c>
      <c r="Q120" s="8">
        <v>44820</v>
      </c>
      <c r="R120" s="7" t="s">
        <v>161</v>
      </c>
      <c r="S120" s="7"/>
      <c r="T120" s="7" t="s">
        <v>156</v>
      </c>
      <c r="U120" s="7" t="str">
        <f t="shared" si="83"/>
        <v>Contractuel</v>
      </c>
      <c r="V120" s="8">
        <v>44743</v>
      </c>
      <c r="W120" s="8">
        <v>44834</v>
      </c>
      <c r="Z120" s="8">
        <v>43836</v>
      </c>
      <c r="AA120" s="7">
        <f t="shared" si="84"/>
        <v>1</v>
      </c>
      <c r="AB120" s="7">
        <f t="shared" si="85"/>
        <v>2020</v>
      </c>
      <c r="AC120" s="7">
        <f t="shared" si="86"/>
        <v>2024</v>
      </c>
      <c r="AD120" s="10" t="e">
        <f t="shared" ref="AD120:AD183" ca="1" si="155">IF(#REF!="Non",(DAYS360(N120,Q120)/360),(DAYS360(N120,TODAY())/360))</f>
        <v>#REF!</v>
      </c>
      <c r="AE120" s="10" t="e">
        <f t="shared" ca="1" si="88"/>
        <v>#REF!</v>
      </c>
      <c r="AF120" s="8">
        <v>31678</v>
      </c>
      <c r="AG120" s="11">
        <f t="shared" ca="1" si="89"/>
        <v>38.476712328767121</v>
      </c>
      <c r="AH120" s="10" t="str">
        <f t="shared" ca="1" si="90"/>
        <v>&gt;35&lt; 45</v>
      </c>
      <c r="AI120" s="12">
        <v>12667352</v>
      </c>
      <c r="AJ120" s="13" t="s">
        <v>120</v>
      </c>
      <c r="AK120" s="12" t="s">
        <v>754</v>
      </c>
      <c r="AL120" s="8">
        <v>38626</v>
      </c>
      <c r="AM120" s="7" t="s">
        <v>108</v>
      </c>
      <c r="AN120" s="7" t="s">
        <v>76</v>
      </c>
      <c r="AO120" s="7"/>
      <c r="AP120" s="7"/>
      <c r="AQ120" s="14">
        <v>3</v>
      </c>
      <c r="AR120" s="14">
        <v>3</v>
      </c>
      <c r="AS120" s="15">
        <f t="shared" si="91"/>
        <v>44931.75</v>
      </c>
      <c r="AT120" s="14" t="s">
        <v>163</v>
      </c>
      <c r="AU120" s="12">
        <v>3.3210000000000002</v>
      </c>
      <c r="AV120" s="17" t="s">
        <v>236</v>
      </c>
      <c r="AW120" s="18" t="s">
        <v>201</v>
      </c>
      <c r="AX120" s="19" t="s">
        <v>755</v>
      </c>
      <c r="AY120" s="17" t="s">
        <v>756</v>
      </c>
      <c r="AZ120" s="14" t="s">
        <v>203</v>
      </c>
      <c r="BA120" s="20" t="str">
        <f t="shared" si="92"/>
        <v>17001000000264571180</v>
      </c>
      <c r="BB120" s="31">
        <f t="shared" si="93"/>
        <v>20</v>
      </c>
      <c r="BC120" s="36" t="s">
        <v>757</v>
      </c>
      <c r="BD120" s="14" t="s">
        <v>341</v>
      </c>
      <c r="BE120" s="14"/>
      <c r="BF120" s="8" t="s">
        <v>176</v>
      </c>
      <c r="BG120" s="24">
        <v>27458481</v>
      </c>
      <c r="BH120" s="24">
        <v>23620505</v>
      </c>
      <c r="BI120" s="32"/>
      <c r="BJ120" s="14" t="s">
        <v>371</v>
      </c>
      <c r="BK120" s="14" t="str">
        <f t="shared" si="117"/>
        <v>B-520</v>
      </c>
      <c r="BL120" s="14"/>
      <c r="BM120" s="25"/>
      <c r="BN120" s="26" t="str">
        <f t="shared" si="94"/>
        <v>17001000000264571180</v>
      </c>
      <c r="BO120" s="27" t="str">
        <f t="shared" si="95"/>
        <v>HAMMAMI  NAHED</v>
      </c>
      <c r="BP120" s="26">
        <f t="shared" si="96"/>
        <v>119</v>
      </c>
      <c r="BQ120" s="28"/>
    </row>
    <row r="121" spans="1:69" x14ac:dyDescent="0.25">
      <c r="A121" t="str">
        <f>VLOOKUP(B121,[2]RH!$B:$BV,72,0)</f>
        <v>Non-Actif</v>
      </c>
      <c r="B121" s="6">
        <v>120</v>
      </c>
      <c r="C121" s="7" t="s">
        <v>168</v>
      </c>
      <c r="D121" s="7" t="s">
        <v>758</v>
      </c>
      <c r="E121" s="7" t="s">
        <v>67</v>
      </c>
      <c r="F121" s="7" t="s">
        <v>118</v>
      </c>
      <c r="G121" s="7" t="s">
        <v>220</v>
      </c>
      <c r="H121" s="7">
        <v>560</v>
      </c>
      <c r="I121" s="7" t="s">
        <v>189</v>
      </c>
      <c r="J121" s="7" t="s">
        <v>190</v>
      </c>
      <c r="K121" s="7" t="s">
        <v>146</v>
      </c>
      <c r="L121" s="7" t="s">
        <v>90</v>
      </c>
      <c r="M121" s="7" t="s">
        <v>191</v>
      </c>
      <c r="N121" s="8">
        <v>43836</v>
      </c>
      <c r="O121" s="7" t="e">
        <f t="shared" ca="1" si="149"/>
        <v>#REF!</v>
      </c>
      <c r="P121" s="7">
        <f t="shared" ca="1" si="118"/>
        <v>-553</v>
      </c>
      <c r="Q121" s="8">
        <v>45169</v>
      </c>
      <c r="R121" s="7" t="s">
        <v>290</v>
      </c>
      <c r="S121" s="8"/>
      <c r="T121" s="9" t="s">
        <v>156</v>
      </c>
      <c r="U121" s="7" t="str">
        <f t="shared" si="83"/>
        <v>Contractuel</v>
      </c>
      <c r="V121" s="8">
        <v>45139</v>
      </c>
      <c r="W121" s="8">
        <v>45169</v>
      </c>
      <c r="Z121" s="8">
        <v>43836</v>
      </c>
      <c r="AA121" s="7">
        <f t="shared" si="84"/>
        <v>1</v>
      </c>
      <c r="AB121" s="7">
        <f t="shared" si="85"/>
        <v>2020</v>
      </c>
      <c r="AC121" s="7">
        <f t="shared" si="86"/>
        <v>2024</v>
      </c>
      <c r="AD121" s="10" t="e">
        <f t="shared" ref="AD121:AD184" ca="1" si="156">IF(#REF!="Non",(DAYS360(N121,Q121)/360),(DAYS360(N121,TODAY())/360))</f>
        <v>#REF!</v>
      </c>
      <c r="AE121" s="10" t="e">
        <f t="shared" ca="1" si="88"/>
        <v>#REF!</v>
      </c>
      <c r="AF121" s="8">
        <v>31317</v>
      </c>
      <c r="AG121" s="11">
        <f t="shared" ca="1" si="89"/>
        <v>39.465753424657535</v>
      </c>
      <c r="AH121" s="10" t="str">
        <f t="shared" ca="1" si="90"/>
        <v>&gt;35&lt; 45</v>
      </c>
      <c r="AI121" s="12">
        <v>16952605</v>
      </c>
      <c r="AJ121" s="13" t="s">
        <v>82</v>
      </c>
      <c r="AK121" s="12" t="s">
        <v>759</v>
      </c>
      <c r="AL121" s="8">
        <v>43816</v>
      </c>
      <c r="AM121" s="7" t="s">
        <v>108</v>
      </c>
      <c r="AN121" s="7" t="s">
        <v>76</v>
      </c>
      <c r="AO121" s="7">
        <v>3</v>
      </c>
      <c r="AP121" s="7"/>
      <c r="AQ121" s="14">
        <v>3</v>
      </c>
      <c r="AR121" s="14">
        <v>3</v>
      </c>
      <c r="AS121" s="15">
        <f t="shared" si="91"/>
        <v>44931.75</v>
      </c>
      <c r="AT121" s="14" t="s">
        <v>163</v>
      </c>
      <c r="AU121" s="16">
        <v>3.3210000000000002</v>
      </c>
      <c r="AV121" s="17" t="s">
        <v>236</v>
      </c>
      <c r="AW121" s="18" t="s">
        <v>201</v>
      </c>
      <c r="AX121" s="19" t="s">
        <v>760</v>
      </c>
      <c r="AY121" s="17" t="s">
        <v>123</v>
      </c>
      <c r="AZ121" s="14" t="s">
        <v>203</v>
      </c>
      <c r="BA121" s="20" t="str">
        <f t="shared" si="92"/>
        <v>17001000000261673111</v>
      </c>
      <c r="BB121" s="31">
        <f t="shared" si="93"/>
        <v>20</v>
      </c>
      <c r="BC121" s="22" t="s">
        <v>761</v>
      </c>
      <c r="BD121" s="23" t="s">
        <v>85</v>
      </c>
      <c r="BE121" s="14">
        <v>1145</v>
      </c>
      <c r="BF121" s="8"/>
      <c r="BG121" s="32">
        <v>22076010</v>
      </c>
      <c r="BH121" s="32">
        <v>22076008</v>
      </c>
      <c r="BI121" s="32"/>
      <c r="BJ121" s="14" t="s">
        <v>416</v>
      </c>
      <c r="BK121" s="14" t="str">
        <f t="shared" si="117"/>
        <v>A-560</v>
      </c>
      <c r="BL121" s="14" t="s">
        <v>288</v>
      </c>
      <c r="BM121" s="25"/>
      <c r="BN121" s="26" t="str">
        <f t="shared" si="94"/>
        <v>17001000000261673111</v>
      </c>
      <c r="BO121" s="27" t="str">
        <f t="shared" si="95"/>
        <v>CHAAMBI DORRA</v>
      </c>
      <c r="BP121" s="26">
        <f t="shared" si="96"/>
        <v>120</v>
      </c>
      <c r="BQ121" s="28"/>
    </row>
    <row r="122" spans="1:69" x14ac:dyDescent="0.25">
      <c r="A122" t="str">
        <f>VLOOKUP(B122,[2]RH!$B:$BV,72,0)</f>
        <v>Non-Actif</v>
      </c>
      <c r="B122" s="6">
        <v>121</v>
      </c>
      <c r="C122" s="7" t="s">
        <v>168</v>
      </c>
      <c r="D122" s="7" t="s">
        <v>762</v>
      </c>
      <c r="E122" s="7" t="s">
        <v>67</v>
      </c>
      <c r="F122" s="7" t="s">
        <v>118</v>
      </c>
      <c r="G122" s="7" t="s">
        <v>220</v>
      </c>
      <c r="H122" s="7">
        <v>560</v>
      </c>
      <c r="I122" s="7" t="s">
        <v>614</v>
      </c>
      <c r="J122" s="7" t="s">
        <v>281</v>
      </c>
      <c r="K122" s="7" t="s">
        <v>146</v>
      </c>
      <c r="L122" s="7" t="s">
        <v>90</v>
      </c>
      <c r="M122" s="7" t="s">
        <v>191</v>
      </c>
      <c r="N122" s="8">
        <v>43836</v>
      </c>
      <c r="O122" s="7" t="e">
        <f t="shared" ca="1" si="149"/>
        <v>#REF!</v>
      </c>
      <c r="P122" s="7">
        <f t="shared" ca="1" si="118"/>
        <v>-553</v>
      </c>
      <c r="Q122" s="8">
        <v>45170</v>
      </c>
      <c r="R122" s="7" t="s">
        <v>147</v>
      </c>
      <c r="S122" s="8"/>
      <c r="T122" s="9" t="s">
        <v>156</v>
      </c>
      <c r="U122" s="7" t="str">
        <f t="shared" si="83"/>
        <v>Contractuel</v>
      </c>
      <c r="V122" s="8">
        <v>45139</v>
      </c>
      <c r="W122" s="8">
        <v>45169</v>
      </c>
      <c r="Z122" s="8">
        <v>43836</v>
      </c>
      <c r="AA122" s="7">
        <f t="shared" si="84"/>
        <v>1</v>
      </c>
      <c r="AB122" s="7">
        <f t="shared" si="85"/>
        <v>2020</v>
      </c>
      <c r="AC122" s="7">
        <f t="shared" si="86"/>
        <v>2024</v>
      </c>
      <c r="AD122" s="10" t="e">
        <f t="shared" ref="AD122:AD185" ca="1" si="157">IF(#REF!="Non",(DAYS360(N122,Q122)/360),(DAYS360(N122,TODAY())/360))</f>
        <v>#REF!</v>
      </c>
      <c r="AE122" s="10" t="e">
        <f t="shared" ca="1" si="88"/>
        <v>#REF!</v>
      </c>
      <c r="AF122" s="8">
        <v>33119</v>
      </c>
      <c r="AG122" s="11">
        <f t="shared" ca="1" si="89"/>
        <v>34.528767123287672</v>
      </c>
      <c r="AH122" s="10" t="str">
        <f t="shared" ca="1" si="90"/>
        <v>&gt;25&lt; 35</v>
      </c>
      <c r="AI122" s="12">
        <v>16442471</v>
      </c>
      <c r="AJ122" s="13" t="s">
        <v>120</v>
      </c>
      <c r="AK122" s="12" t="s">
        <v>763</v>
      </c>
      <c r="AL122" s="8">
        <v>40078</v>
      </c>
      <c r="AM122" s="7" t="s">
        <v>108</v>
      </c>
      <c r="AN122" s="7" t="s">
        <v>76</v>
      </c>
      <c r="AO122" s="7">
        <v>1</v>
      </c>
      <c r="AP122" s="7"/>
      <c r="AQ122" s="14">
        <v>3</v>
      </c>
      <c r="AR122" s="14">
        <v>3</v>
      </c>
      <c r="AS122" s="15">
        <f t="shared" si="91"/>
        <v>44931.75</v>
      </c>
      <c r="AT122" s="14" t="s">
        <v>163</v>
      </c>
      <c r="AU122" s="16">
        <v>3.3210000000000002</v>
      </c>
      <c r="AV122" s="17" t="s">
        <v>236</v>
      </c>
      <c r="AW122" s="18" t="s">
        <v>201</v>
      </c>
      <c r="AX122" s="19" t="s">
        <v>764</v>
      </c>
      <c r="AY122" s="17" t="s">
        <v>92</v>
      </c>
      <c r="AZ122" s="14" t="s">
        <v>203</v>
      </c>
      <c r="BA122" s="20" t="str">
        <f t="shared" si="92"/>
        <v>17001000000286249904</v>
      </c>
      <c r="BB122" s="31">
        <f t="shared" si="93"/>
        <v>20</v>
      </c>
      <c r="BC122" s="22" t="s">
        <v>765</v>
      </c>
      <c r="BD122" s="23" t="s">
        <v>341</v>
      </c>
      <c r="BE122" s="14"/>
      <c r="BF122" s="8"/>
      <c r="BG122" s="32">
        <v>22432114</v>
      </c>
      <c r="BH122" s="32">
        <v>22184284</v>
      </c>
      <c r="BI122" s="32"/>
      <c r="BJ122" s="14" t="s">
        <v>627</v>
      </c>
      <c r="BK122" s="14" t="str">
        <f t="shared" si="117"/>
        <v>B-560</v>
      </c>
      <c r="BL122" s="14" t="s">
        <v>300</v>
      </c>
      <c r="BM122" s="25"/>
      <c r="BN122" s="26" t="str">
        <f t="shared" si="94"/>
        <v>17001000000286249904</v>
      </c>
      <c r="BO122" s="27" t="str">
        <f t="shared" si="95"/>
        <v>NASRI KALTHOUM</v>
      </c>
      <c r="BP122" s="26">
        <f t="shared" si="96"/>
        <v>121</v>
      </c>
      <c r="BQ122" s="28"/>
    </row>
    <row r="123" spans="1:69" x14ac:dyDescent="0.25">
      <c r="A123" t="str">
        <f>VLOOKUP(B123,[2]RH!$B:$BV,72,0)</f>
        <v>Non-Actif</v>
      </c>
      <c r="B123" s="6">
        <v>122</v>
      </c>
      <c r="C123" s="7" t="s">
        <v>168</v>
      </c>
      <c r="D123" s="7" t="s">
        <v>766</v>
      </c>
      <c r="E123" s="7" t="s">
        <v>67</v>
      </c>
      <c r="F123" s="7" t="s">
        <v>118</v>
      </c>
      <c r="G123" s="7" t="s">
        <v>220</v>
      </c>
      <c r="H123" s="7" t="s">
        <v>351</v>
      </c>
      <c r="I123" s="7"/>
      <c r="J123" s="7"/>
      <c r="K123" s="7" t="s">
        <v>146</v>
      </c>
      <c r="L123" s="7" t="s">
        <v>90</v>
      </c>
      <c r="M123" s="7" t="s">
        <v>191</v>
      </c>
      <c r="N123" s="8">
        <v>43836</v>
      </c>
      <c r="O123" s="7" t="e">
        <f t="shared" ca="1" si="149"/>
        <v>#REF!</v>
      </c>
      <c r="P123" s="7">
        <f t="shared" ca="1" si="118"/>
        <v>-1618</v>
      </c>
      <c r="Q123" s="8">
        <v>44104</v>
      </c>
      <c r="R123" s="7" t="s">
        <v>161</v>
      </c>
      <c r="S123" s="7"/>
      <c r="T123" s="7" t="s">
        <v>156</v>
      </c>
      <c r="U123" s="7" t="str">
        <f t="shared" si="83"/>
        <v>Contractuel</v>
      </c>
      <c r="V123" s="8">
        <v>44075</v>
      </c>
      <c r="W123" s="8">
        <v>44104</v>
      </c>
      <c r="Z123" s="8">
        <v>43836</v>
      </c>
      <c r="AA123" s="7">
        <f t="shared" si="84"/>
        <v>1</v>
      </c>
      <c r="AB123" s="7">
        <f t="shared" si="85"/>
        <v>2020</v>
      </c>
      <c r="AC123" s="7">
        <f t="shared" si="86"/>
        <v>2024</v>
      </c>
      <c r="AD123" s="10" t="e">
        <f t="shared" ref="AD123:AD186" ca="1" si="158">IF(#REF!="Non",(DAYS360(N123,Q123)/360),(DAYS360(N123,TODAY())/360))</f>
        <v>#REF!</v>
      </c>
      <c r="AE123" s="10" t="e">
        <f t="shared" ca="1" si="88"/>
        <v>#REF!</v>
      </c>
      <c r="AF123" s="8">
        <v>33787</v>
      </c>
      <c r="AG123" s="11">
        <f t="shared" ca="1" si="89"/>
        <v>32.698630136986303</v>
      </c>
      <c r="AH123" s="10" t="str">
        <f t="shared" ca="1" si="90"/>
        <v>&gt;25&lt; 35</v>
      </c>
      <c r="AI123" s="12">
        <v>17284709</v>
      </c>
      <c r="AJ123" s="13" t="s">
        <v>106</v>
      </c>
      <c r="AK123" s="12">
        <v>13006337</v>
      </c>
      <c r="AL123" s="8">
        <v>41519</v>
      </c>
      <c r="AM123" s="7" t="s">
        <v>108</v>
      </c>
      <c r="AN123" s="7" t="s">
        <v>76</v>
      </c>
      <c r="AO123" s="7"/>
      <c r="AP123" s="7"/>
      <c r="AQ123" s="14">
        <v>3</v>
      </c>
      <c r="AR123" s="14">
        <v>1</v>
      </c>
      <c r="AS123" s="15">
        <f t="shared" si="91"/>
        <v>44201.25</v>
      </c>
      <c r="AT123" s="14" t="s">
        <v>163</v>
      </c>
      <c r="AU123" s="12">
        <v>3.1930000000000001</v>
      </c>
      <c r="AV123" s="17">
        <v>17</v>
      </c>
      <c r="AW123" s="18" t="s">
        <v>201</v>
      </c>
      <c r="AX123" s="19" t="s">
        <v>767</v>
      </c>
      <c r="AY123" s="17" t="s">
        <v>170</v>
      </c>
      <c r="AZ123" s="14" t="s">
        <v>203</v>
      </c>
      <c r="BA123" s="20" t="str">
        <f t="shared" si="92"/>
        <v>17001000000289195309</v>
      </c>
      <c r="BB123" s="31">
        <f t="shared" si="93"/>
        <v>20</v>
      </c>
      <c r="BC123" s="14" t="s">
        <v>768</v>
      </c>
      <c r="BD123" s="14" t="s">
        <v>115</v>
      </c>
      <c r="BE123" s="14"/>
      <c r="BF123" s="8"/>
      <c r="BG123" s="24">
        <v>92100736</v>
      </c>
      <c r="BH123" s="24"/>
      <c r="BI123" s="32"/>
      <c r="BJ123" s="14" t="s">
        <v>769</v>
      </c>
      <c r="BK123" s="14" t="str">
        <f t="shared" si="117"/>
        <v>-CP</v>
      </c>
      <c r="BL123" s="14"/>
      <c r="BM123" s="25"/>
      <c r="BN123" s="26" t="str">
        <f t="shared" si="94"/>
        <v>17001000000289195309</v>
      </c>
      <c r="BO123" s="27" t="str">
        <f t="shared" si="95"/>
        <v>HAMDI SARRA</v>
      </c>
      <c r="BP123" s="26">
        <f t="shared" si="96"/>
        <v>122</v>
      </c>
      <c r="BQ123" s="28"/>
    </row>
    <row r="124" spans="1:69" x14ac:dyDescent="0.25">
      <c r="A124" t="str">
        <f>VLOOKUP(B124,[2]RH!$B:$BV,72,0)</f>
        <v>Non-Actif</v>
      </c>
      <c r="B124" s="6">
        <v>123</v>
      </c>
      <c r="C124" s="7" t="s">
        <v>168</v>
      </c>
      <c r="D124" s="7" t="s">
        <v>770</v>
      </c>
      <c r="E124" s="7" t="s">
        <v>67</v>
      </c>
      <c r="F124" s="7" t="s">
        <v>118</v>
      </c>
      <c r="G124" s="7" t="s">
        <v>220</v>
      </c>
      <c r="H124" s="7">
        <v>560</v>
      </c>
      <c r="I124" s="7" t="s">
        <v>189</v>
      </c>
      <c r="J124" s="7" t="s">
        <v>190</v>
      </c>
      <c r="K124" s="7" t="s">
        <v>146</v>
      </c>
      <c r="L124" s="7" t="s">
        <v>90</v>
      </c>
      <c r="M124" s="7" t="s">
        <v>191</v>
      </c>
      <c r="N124" s="8">
        <v>43836</v>
      </c>
      <c r="O124" s="7" t="e">
        <f t="shared" ca="1" si="149"/>
        <v>#REF!</v>
      </c>
      <c r="P124" s="7">
        <f t="shared" ca="1" si="118"/>
        <v>-796</v>
      </c>
      <c r="Q124" s="8">
        <v>44902</v>
      </c>
      <c r="R124" s="7" t="s">
        <v>771</v>
      </c>
      <c r="S124" s="7"/>
      <c r="T124" s="9" t="s">
        <v>156</v>
      </c>
      <c r="U124" s="7" t="str">
        <f t="shared" si="83"/>
        <v>Contractuel</v>
      </c>
      <c r="V124" s="8">
        <v>44835</v>
      </c>
      <c r="W124" s="8">
        <v>44926</v>
      </c>
      <c r="Z124" s="8">
        <v>43836</v>
      </c>
      <c r="AA124" s="7">
        <f t="shared" si="84"/>
        <v>1</v>
      </c>
      <c r="AB124" s="7">
        <f t="shared" si="85"/>
        <v>2020</v>
      </c>
      <c r="AC124" s="7">
        <f t="shared" si="86"/>
        <v>2024</v>
      </c>
      <c r="AD124" s="10" t="e">
        <f t="shared" ref="AD124:AD187" ca="1" si="159">IF(#REF!="Non",(DAYS360(N124,Q124)/360),(DAYS360(N124,TODAY())/360))</f>
        <v>#REF!</v>
      </c>
      <c r="AE124" s="10" t="e">
        <f t="shared" ca="1" si="88"/>
        <v>#REF!</v>
      </c>
      <c r="AF124" s="8">
        <v>31381</v>
      </c>
      <c r="AG124" s="11">
        <f t="shared" ca="1" si="89"/>
        <v>39.290410958904111</v>
      </c>
      <c r="AH124" s="10" t="str">
        <f t="shared" ca="1" si="90"/>
        <v>&gt;35&lt; 45</v>
      </c>
      <c r="AI124" s="12">
        <v>12787048</v>
      </c>
      <c r="AJ124" s="13" t="s">
        <v>192</v>
      </c>
      <c r="AK124" s="12" t="s">
        <v>772</v>
      </c>
      <c r="AL124" s="8">
        <v>37704</v>
      </c>
      <c r="AM124" s="7" t="s">
        <v>108</v>
      </c>
      <c r="AN124" s="7" t="s">
        <v>76</v>
      </c>
      <c r="AO124" s="7"/>
      <c r="AP124" s="7"/>
      <c r="AQ124" s="14">
        <v>3</v>
      </c>
      <c r="AR124" s="14">
        <v>3</v>
      </c>
      <c r="AS124" s="15">
        <f t="shared" si="91"/>
        <v>44931.75</v>
      </c>
      <c r="AT124" s="14" t="s">
        <v>163</v>
      </c>
      <c r="AU124" s="16">
        <v>3.3210000000000002</v>
      </c>
      <c r="AV124" s="17" t="s">
        <v>236</v>
      </c>
      <c r="AW124" s="18" t="s">
        <v>201</v>
      </c>
      <c r="AX124" s="19" t="s">
        <v>773</v>
      </c>
      <c r="AY124" s="17" t="s">
        <v>774</v>
      </c>
      <c r="AZ124" s="14" t="s">
        <v>203</v>
      </c>
      <c r="BA124" s="20" t="str">
        <f t="shared" si="92"/>
        <v>17001000000120982856</v>
      </c>
      <c r="BB124" s="31">
        <f t="shared" si="93"/>
        <v>20</v>
      </c>
      <c r="BC124" s="22" t="s">
        <v>775</v>
      </c>
      <c r="BD124" s="23" t="s">
        <v>341</v>
      </c>
      <c r="BE124" s="14"/>
      <c r="BF124" s="8" t="s">
        <v>776</v>
      </c>
      <c r="BG124" s="24">
        <v>29330346</v>
      </c>
      <c r="BH124" s="24">
        <v>21698180</v>
      </c>
      <c r="BI124" s="32"/>
      <c r="BJ124" s="14" t="s">
        <v>720</v>
      </c>
      <c r="BK124" s="14" t="str">
        <f t="shared" si="117"/>
        <v>A-560</v>
      </c>
      <c r="BL124" s="14"/>
      <c r="BM124" s="25"/>
      <c r="BN124" s="26" t="str">
        <f t="shared" si="94"/>
        <v>17001000000120982856</v>
      </c>
      <c r="BO124" s="27" t="str">
        <f t="shared" si="95"/>
        <v>EZZINE RABAA</v>
      </c>
      <c r="BP124" s="26">
        <f t="shared" si="96"/>
        <v>123</v>
      </c>
      <c r="BQ124" s="28"/>
    </row>
    <row r="125" spans="1:69" x14ac:dyDescent="0.25">
      <c r="A125" t="str">
        <f>VLOOKUP(B125,[2]RH!$B:$BV,72,0)</f>
        <v>Non-Actif</v>
      </c>
      <c r="B125" s="6">
        <v>124</v>
      </c>
      <c r="C125" s="7" t="s">
        <v>168</v>
      </c>
      <c r="D125" s="7" t="s">
        <v>777</v>
      </c>
      <c r="E125" s="7" t="s">
        <v>67</v>
      </c>
      <c r="F125" s="7" t="s">
        <v>118</v>
      </c>
      <c r="G125" s="7" t="s">
        <v>220</v>
      </c>
      <c r="H125" s="7" t="s">
        <v>324</v>
      </c>
      <c r="I125" s="7"/>
      <c r="J125" s="7"/>
      <c r="K125" s="7" t="s">
        <v>146</v>
      </c>
      <c r="L125" s="7" t="s">
        <v>90</v>
      </c>
      <c r="M125" s="7" t="s">
        <v>191</v>
      </c>
      <c r="N125" s="8">
        <v>43836</v>
      </c>
      <c r="O125" s="7" t="e">
        <f t="shared" ca="1" si="149"/>
        <v>#REF!</v>
      </c>
      <c r="P125" s="7">
        <f t="shared" ca="1" si="118"/>
        <v>-1618</v>
      </c>
      <c r="Q125" s="8">
        <v>44099</v>
      </c>
      <c r="R125" s="7" t="s">
        <v>161</v>
      </c>
      <c r="S125" s="7"/>
      <c r="T125" s="7" t="s">
        <v>156</v>
      </c>
      <c r="U125" s="7" t="str">
        <f t="shared" si="83"/>
        <v>Contractuel</v>
      </c>
      <c r="V125" s="8">
        <v>44075</v>
      </c>
      <c r="W125" s="8">
        <v>44104</v>
      </c>
      <c r="Z125" s="8">
        <v>43836</v>
      </c>
      <c r="AA125" s="7">
        <f t="shared" si="84"/>
        <v>1</v>
      </c>
      <c r="AB125" s="7">
        <f t="shared" si="85"/>
        <v>2020</v>
      </c>
      <c r="AC125" s="7">
        <f t="shared" si="86"/>
        <v>2024</v>
      </c>
      <c r="AD125" s="10" t="e">
        <f t="shared" ref="AD125:AD188" ca="1" si="160">IF(#REF!="Non",(DAYS360(N125,Q125)/360),(DAYS360(N125,TODAY())/360))</f>
        <v>#REF!</v>
      </c>
      <c r="AE125" s="10" t="e">
        <f t="shared" ca="1" si="88"/>
        <v>#REF!</v>
      </c>
      <c r="AF125" s="8">
        <v>32328</v>
      </c>
      <c r="AG125" s="11">
        <f t="shared" ca="1" si="89"/>
        <v>36.695890410958903</v>
      </c>
      <c r="AH125" s="10" t="str">
        <f t="shared" ca="1" si="90"/>
        <v>&gt;35&lt; 45</v>
      </c>
      <c r="AI125" s="12">
        <v>16067444</v>
      </c>
      <c r="AJ125" s="13" t="s">
        <v>106</v>
      </c>
      <c r="AK125" s="12" t="s">
        <v>778</v>
      </c>
      <c r="AL125" s="8">
        <v>32328</v>
      </c>
      <c r="AM125" s="7" t="s">
        <v>108</v>
      </c>
      <c r="AN125" s="7" t="s">
        <v>76</v>
      </c>
      <c r="AO125" s="7"/>
      <c r="AP125" s="7"/>
      <c r="AQ125" s="14">
        <v>3</v>
      </c>
      <c r="AR125" s="14">
        <v>1</v>
      </c>
      <c r="AS125" s="15">
        <f t="shared" si="91"/>
        <v>44201.25</v>
      </c>
      <c r="AT125" s="14" t="s">
        <v>163</v>
      </c>
      <c r="AU125" s="12">
        <v>3.1930000000000001</v>
      </c>
      <c r="AV125" s="17">
        <v>17</v>
      </c>
      <c r="AW125" s="18" t="s">
        <v>201</v>
      </c>
      <c r="AX125" s="19" t="s">
        <v>779</v>
      </c>
      <c r="AY125" s="17">
        <v>94</v>
      </c>
      <c r="AZ125" s="14" t="s">
        <v>203</v>
      </c>
      <c r="BA125" s="20" t="str">
        <f t="shared" si="92"/>
        <v>17001000000120250894</v>
      </c>
      <c r="BB125" s="31">
        <f t="shared" si="93"/>
        <v>20</v>
      </c>
      <c r="BC125" s="14" t="s">
        <v>780</v>
      </c>
      <c r="BD125" s="14" t="s">
        <v>341</v>
      </c>
      <c r="BE125" s="14"/>
      <c r="BF125" s="8" t="s">
        <v>116</v>
      </c>
      <c r="BG125" s="24">
        <v>54696722</v>
      </c>
      <c r="BH125" s="24"/>
      <c r="BI125" s="32"/>
      <c r="BJ125" s="14" t="s">
        <v>371</v>
      </c>
      <c r="BK125" s="14" t="str">
        <f t="shared" si="117"/>
        <v>-SA</v>
      </c>
      <c r="BL125" s="14"/>
      <c r="BM125" s="25"/>
      <c r="BN125" s="26" t="str">
        <f t="shared" si="94"/>
        <v>17001000000120250894</v>
      </c>
      <c r="BO125" s="27" t="str">
        <f t="shared" si="95"/>
        <v>JLASSI  KAOUTHER</v>
      </c>
      <c r="BP125" s="26">
        <f t="shared" si="96"/>
        <v>124</v>
      </c>
      <c r="BQ125" s="28"/>
    </row>
    <row r="126" spans="1:69" x14ac:dyDescent="0.25">
      <c r="A126" t="str">
        <f>VLOOKUP(B126,[2]RH!$B:$BV,72,0)</f>
        <v>Non-Actif</v>
      </c>
      <c r="B126" s="6">
        <v>125</v>
      </c>
      <c r="C126" s="7" t="s">
        <v>168</v>
      </c>
      <c r="D126" s="7" t="s">
        <v>781</v>
      </c>
      <c r="E126" s="7" t="s">
        <v>67</v>
      </c>
      <c r="F126" s="7" t="s">
        <v>118</v>
      </c>
      <c r="G126" s="7" t="s">
        <v>220</v>
      </c>
      <c r="H126" s="7">
        <v>520</v>
      </c>
      <c r="I126" s="7"/>
      <c r="J126" s="7" t="s">
        <v>281</v>
      </c>
      <c r="K126" s="7" t="s">
        <v>146</v>
      </c>
      <c r="L126" s="7" t="s">
        <v>90</v>
      </c>
      <c r="M126" s="7" t="s">
        <v>191</v>
      </c>
      <c r="N126" s="8">
        <v>43836</v>
      </c>
      <c r="O126" s="7" t="e">
        <f t="shared" ca="1" si="149"/>
        <v>#REF!</v>
      </c>
      <c r="P126" s="7">
        <f t="shared" ca="1" si="118"/>
        <v>-796</v>
      </c>
      <c r="Q126" s="8">
        <v>44841</v>
      </c>
      <c r="R126" s="7" t="s">
        <v>290</v>
      </c>
      <c r="S126" s="7"/>
      <c r="T126" s="7" t="s">
        <v>156</v>
      </c>
      <c r="U126" s="7" t="str">
        <f t="shared" si="83"/>
        <v>Contractuel</v>
      </c>
      <c r="V126" s="8">
        <v>44835</v>
      </c>
      <c r="W126" s="8">
        <v>44926</v>
      </c>
      <c r="Z126" s="8">
        <v>43836</v>
      </c>
      <c r="AA126" s="7">
        <f t="shared" si="84"/>
        <v>1</v>
      </c>
      <c r="AB126" s="7">
        <f t="shared" si="85"/>
        <v>2020</v>
      </c>
      <c r="AC126" s="7">
        <f t="shared" si="86"/>
        <v>2024</v>
      </c>
      <c r="AD126" s="10" t="e">
        <f t="shared" ref="AD126:AD189" ca="1" si="161">IF(#REF!="Non",(DAYS360(N126,Q126)/360),(DAYS360(N126,TODAY())/360))</f>
        <v>#REF!</v>
      </c>
      <c r="AE126" s="10" t="e">
        <f t="shared" ca="1" si="88"/>
        <v>#REF!</v>
      </c>
      <c r="AF126" s="8">
        <v>32899</v>
      </c>
      <c r="AG126" s="11">
        <f t="shared" ca="1" si="89"/>
        <v>35.131506849315066</v>
      </c>
      <c r="AH126" s="10" t="str">
        <f t="shared" ca="1" si="90"/>
        <v>&gt;35&lt; 45</v>
      </c>
      <c r="AI126" s="12">
        <v>16097288</v>
      </c>
      <c r="AJ126" s="13" t="s">
        <v>73</v>
      </c>
      <c r="AK126" s="12" t="s">
        <v>782</v>
      </c>
      <c r="AL126" s="8">
        <v>43330</v>
      </c>
      <c r="AM126" s="7" t="s">
        <v>108</v>
      </c>
      <c r="AN126" s="7" t="s">
        <v>76</v>
      </c>
      <c r="AO126" s="7"/>
      <c r="AP126" s="7"/>
      <c r="AQ126" s="14">
        <v>3</v>
      </c>
      <c r="AR126" s="14">
        <v>3</v>
      </c>
      <c r="AS126" s="15">
        <f t="shared" si="91"/>
        <v>44931.75</v>
      </c>
      <c r="AT126" s="14" t="s">
        <v>163</v>
      </c>
      <c r="AU126" s="12">
        <v>3.3210000000000002</v>
      </c>
      <c r="AV126" s="17" t="s">
        <v>433</v>
      </c>
      <c r="AW126" s="18" t="s">
        <v>434</v>
      </c>
      <c r="AX126" s="19" t="s">
        <v>783</v>
      </c>
      <c r="AY126" s="17" t="s">
        <v>784</v>
      </c>
      <c r="AZ126" s="14" t="s">
        <v>195</v>
      </c>
      <c r="BA126" s="20" t="str">
        <f t="shared" si="92"/>
        <v>12406000013129500731</v>
      </c>
      <c r="BB126" s="31">
        <f t="shared" si="93"/>
        <v>20</v>
      </c>
      <c r="BC126" s="36" t="s">
        <v>785</v>
      </c>
      <c r="BD126" s="14" t="s">
        <v>286</v>
      </c>
      <c r="BE126" s="14">
        <v>1095</v>
      </c>
      <c r="BF126" s="8" t="s">
        <v>116</v>
      </c>
      <c r="BG126" s="24">
        <v>97579482</v>
      </c>
      <c r="BH126" s="24">
        <v>23213441</v>
      </c>
      <c r="BI126" s="32"/>
      <c r="BJ126" s="14" t="s">
        <v>397</v>
      </c>
      <c r="BK126" s="14" t="str">
        <f t="shared" si="117"/>
        <v>B-520</v>
      </c>
      <c r="BL126" s="14"/>
      <c r="BM126" s="25">
        <v>428.40699999999998</v>
      </c>
      <c r="BN126" s="26" t="str">
        <f t="shared" si="94"/>
        <v>12406000013129500731</v>
      </c>
      <c r="BO126" s="27" t="str">
        <f t="shared" si="95"/>
        <v>MOUMNI SAFA</v>
      </c>
      <c r="BP126" s="26">
        <f t="shared" si="96"/>
        <v>125</v>
      </c>
      <c r="BQ126" s="28" t="s">
        <v>531</v>
      </c>
    </row>
    <row r="127" spans="1:69" x14ac:dyDescent="0.25">
      <c r="A127" t="str">
        <f>VLOOKUP(B127,[2]RH!$B:$BV,72,0)</f>
        <v>si</v>
      </c>
      <c r="B127" s="6">
        <v>126</v>
      </c>
      <c r="C127" s="7" t="s">
        <v>100</v>
      </c>
      <c r="D127" s="7" t="s">
        <v>786</v>
      </c>
      <c r="E127" s="7" t="s">
        <v>67</v>
      </c>
      <c r="F127" s="7" t="s">
        <v>118</v>
      </c>
      <c r="G127" s="7" t="s">
        <v>188</v>
      </c>
      <c r="H127" s="7" t="s">
        <v>279</v>
      </c>
      <c r="I127" s="7" t="s">
        <v>280</v>
      </c>
      <c r="J127" s="7" t="s">
        <v>281</v>
      </c>
      <c r="K127" s="7" t="s">
        <v>89</v>
      </c>
      <c r="L127" s="7" t="s">
        <v>90</v>
      </c>
      <c r="M127" s="7" t="s">
        <v>191</v>
      </c>
      <c r="N127" s="8">
        <v>43836</v>
      </c>
      <c r="O127" s="8">
        <v>45167</v>
      </c>
      <c r="P127" s="7" t="str">
        <f t="shared" ca="1" si="118"/>
        <v/>
      </c>
      <c r="Q127" s="8"/>
      <c r="R127" s="7"/>
      <c r="S127" s="8"/>
      <c r="T127" s="9" t="s">
        <v>72</v>
      </c>
      <c r="U127" s="7" t="str">
        <f t="shared" si="83"/>
        <v>Titulaire</v>
      </c>
      <c r="V127" s="8">
        <v>45167</v>
      </c>
      <c r="W127" s="8"/>
      <c r="Z127" s="8">
        <v>43836</v>
      </c>
      <c r="AA127" s="7">
        <f t="shared" si="84"/>
        <v>1</v>
      </c>
      <c r="AB127" s="7">
        <f t="shared" si="85"/>
        <v>2020</v>
      </c>
      <c r="AC127" s="7">
        <f t="shared" si="86"/>
        <v>2024</v>
      </c>
      <c r="AD127" s="10" t="e">
        <f t="shared" ref="AD127:AD190" ca="1" si="162">IF(#REF!="Non",(DAYS360(N127,Q127)/360),(DAYS360(N127,TODAY())/360))</f>
        <v>#REF!</v>
      </c>
      <c r="AE127" s="10" t="e">
        <f t="shared" ca="1" si="88"/>
        <v>#REF!</v>
      </c>
      <c r="AF127" s="8">
        <v>33985</v>
      </c>
      <c r="AG127" s="11">
        <f t="shared" ca="1" si="89"/>
        <v>32.156164383561645</v>
      </c>
      <c r="AH127" s="10" t="str">
        <f t="shared" ca="1" si="90"/>
        <v>&gt;25&lt; 35</v>
      </c>
      <c r="AI127" s="12">
        <v>16259298</v>
      </c>
      <c r="AJ127" s="13" t="s">
        <v>106</v>
      </c>
      <c r="AK127" s="12" t="s">
        <v>787</v>
      </c>
      <c r="AL127" s="8">
        <v>41444</v>
      </c>
      <c r="AM127" s="7" t="s">
        <v>108</v>
      </c>
      <c r="AN127" s="7" t="s">
        <v>109</v>
      </c>
      <c r="AO127" s="7"/>
      <c r="AP127" s="7"/>
      <c r="AQ127">
        <v>5</v>
      </c>
      <c r="AR127" s="14">
        <v>3</v>
      </c>
      <c r="AS127" s="15">
        <f t="shared" si="91"/>
        <v>44931.75</v>
      </c>
      <c r="AT127" s="14" t="s">
        <v>163</v>
      </c>
      <c r="AU127" s="16">
        <v>3.3210000000000002</v>
      </c>
      <c r="AV127" s="17">
        <v>14</v>
      </c>
      <c r="AW127" s="18" t="s">
        <v>788</v>
      </c>
      <c r="AX127" s="19">
        <v>31007054188</v>
      </c>
      <c r="AY127" s="17" t="s">
        <v>192</v>
      </c>
      <c r="AZ127" s="14" t="s">
        <v>195</v>
      </c>
      <c r="BA127" s="20" t="str">
        <f t="shared" si="92"/>
        <v>14033033100705418802</v>
      </c>
      <c r="BB127" s="31">
        <f t="shared" si="93"/>
        <v>20</v>
      </c>
      <c r="BC127" s="22" t="s">
        <v>789</v>
      </c>
      <c r="BD127" s="23" t="s">
        <v>286</v>
      </c>
      <c r="BE127" s="14">
        <v>1095</v>
      </c>
      <c r="BF127" s="8"/>
      <c r="BG127" s="24">
        <v>29717432</v>
      </c>
      <c r="BH127" s="24"/>
      <c r="BI127" s="32"/>
      <c r="BJ127" s="14" t="s">
        <v>397</v>
      </c>
      <c r="BK127" s="14" t="str">
        <f t="shared" si="117"/>
        <v>B-Skoda</v>
      </c>
      <c r="BL127" s="14" t="s">
        <v>198</v>
      </c>
      <c r="BM127" s="25"/>
      <c r="BN127" s="26" t="str">
        <f t="shared" si="94"/>
        <v>14033033100705418802</v>
      </c>
      <c r="BO127" s="27" t="str">
        <f t="shared" si="95"/>
        <v>BEL AOUADHI SABRINE</v>
      </c>
      <c r="BP127" s="26">
        <f t="shared" si="96"/>
        <v>126</v>
      </c>
      <c r="BQ127" s="28"/>
    </row>
    <row r="128" spans="1:69" x14ac:dyDescent="0.25">
      <c r="A128" t="str">
        <f>VLOOKUP(B128,[2]RH!$B:$BV,72,0)</f>
        <v>si</v>
      </c>
      <c r="B128" s="6">
        <v>127</v>
      </c>
      <c r="C128" s="7" t="s">
        <v>168</v>
      </c>
      <c r="D128" s="7" t="s">
        <v>790</v>
      </c>
      <c r="E128" s="7" t="s">
        <v>67</v>
      </c>
      <c r="F128" s="7" t="s">
        <v>118</v>
      </c>
      <c r="G128" s="7" t="s">
        <v>220</v>
      </c>
      <c r="H128" s="7" t="s">
        <v>225</v>
      </c>
      <c r="I128" s="7" t="s">
        <v>589</v>
      </c>
      <c r="J128" s="7" t="s">
        <v>190</v>
      </c>
      <c r="K128" s="7" t="s">
        <v>146</v>
      </c>
      <c r="L128" s="7" t="s">
        <v>90</v>
      </c>
      <c r="M128" s="7" t="s">
        <v>191</v>
      </c>
      <c r="N128" s="8">
        <v>43836</v>
      </c>
      <c r="O128" s="8">
        <v>45260</v>
      </c>
      <c r="P128" s="7" t="str">
        <f t="shared" ca="1" si="118"/>
        <v/>
      </c>
      <c r="Q128" s="8"/>
      <c r="R128" s="7"/>
      <c r="S128" s="8"/>
      <c r="T128" s="39" t="s">
        <v>72</v>
      </c>
      <c r="U128" s="7" t="str">
        <f t="shared" si="83"/>
        <v>Titulaire</v>
      </c>
      <c r="V128" s="8">
        <v>45261</v>
      </c>
      <c r="W128" s="8"/>
      <c r="Z128" s="8">
        <v>43836</v>
      </c>
      <c r="AA128" s="7">
        <f t="shared" si="84"/>
        <v>1</v>
      </c>
      <c r="AB128" s="7">
        <f t="shared" si="85"/>
        <v>2020</v>
      </c>
      <c r="AC128" s="7">
        <f t="shared" si="86"/>
        <v>2024</v>
      </c>
      <c r="AD128" s="10" t="e">
        <f t="shared" ref="AD128:AD191" ca="1" si="163">IF(#REF!="Non",(DAYS360(N128,Q128)/360),(DAYS360(N128,TODAY())/360))</f>
        <v>#REF!</v>
      </c>
      <c r="AE128" s="10" t="e">
        <f t="shared" ca="1" si="88"/>
        <v>#REF!</v>
      </c>
      <c r="AF128" s="8">
        <v>29395</v>
      </c>
      <c r="AG128" s="11">
        <f t="shared" ca="1" si="89"/>
        <v>44.731506849315068</v>
      </c>
      <c r="AH128" s="10" t="str">
        <f t="shared" ca="1" si="90"/>
        <v>&gt;35&lt; 45</v>
      </c>
      <c r="AI128" s="12">
        <v>12498974</v>
      </c>
      <c r="AJ128" s="13" t="s">
        <v>92</v>
      </c>
      <c r="AK128" s="12" t="s">
        <v>791</v>
      </c>
      <c r="AL128" s="8">
        <v>43746</v>
      </c>
      <c r="AM128" s="7" t="s">
        <v>108</v>
      </c>
      <c r="AN128" s="7" t="s">
        <v>76</v>
      </c>
      <c r="AO128" s="7">
        <v>2</v>
      </c>
      <c r="AP128" s="7"/>
      <c r="AQ128">
        <v>3</v>
      </c>
      <c r="AR128" s="14">
        <v>3</v>
      </c>
      <c r="AS128" s="15">
        <f t="shared" si="91"/>
        <v>44931.75</v>
      </c>
      <c r="AT128" s="14" t="s">
        <v>163</v>
      </c>
      <c r="AU128" s="16">
        <v>3.3210000000000002</v>
      </c>
      <c r="AV128" s="17" t="s">
        <v>106</v>
      </c>
      <c r="AW128" s="18" t="s">
        <v>591</v>
      </c>
      <c r="AX128" s="19" t="s">
        <v>792</v>
      </c>
      <c r="AY128" s="17" t="s">
        <v>92</v>
      </c>
      <c r="AZ128" s="14" t="s">
        <v>230</v>
      </c>
      <c r="BA128" s="20" t="str">
        <f t="shared" si="92"/>
        <v>05046000114501254204</v>
      </c>
      <c r="BB128" s="31">
        <f t="shared" si="93"/>
        <v>20</v>
      </c>
      <c r="BC128" s="22" t="s">
        <v>793</v>
      </c>
      <c r="BD128" s="23" t="s">
        <v>286</v>
      </c>
      <c r="BE128" s="14">
        <v>1095</v>
      </c>
      <c r="BF128" s="8"/>
      <c r="BG128" s="24">
        <v>52049912</v>
      </c>
      <c r="BH128" s="24"/>
      <c r="BI128" s="32"/>
      <c r="BJ128" s="14" t="s">
        <v>397</v>
      </c>
      <c r="BK128" s="14" t="str">
        <f t="shared" si="117"/>
        <v>A-P6 AV</v>
      </c>
      <c r="BL128" s="14" t="s">
        <v>300</v>
      </c>
      <c r="BM128" s="25"/>
      <c r="BN128" s="26" t="str">
        <f t="shared" si="94"/>
        <v>05046000114501254204</v>
      </c>
      <c r="BO128" s="27" t="str">
        <f t="shared" si="95"/>
        <v>AKERMI AIDA</v>
      </c>
      <c r="BP128" s="26">
        <f t="shared" si="96"/>
        <v>127</v>
      </c>
      <c r="BQ128" s="28"/>
    </row>
    <row r="129" spans="1:69" x14ac:dyDescent="0.25">
      <c r="A129" t="str">
        <f>VLOOKUP(B129,[2]RH!$B:$BV,72,0)</f>
        <v>Non-Actif</v>
      </c>
      <c r="B129" s="6">
        <v>128</v>
      </c>
      <c r="C129" s="7" t="s">
        <v>168</v>
      </c>
      <c r="D129" s="7" t="s">
        <v>794</v>
      </c>
      <c r="E129" s="7" t="s">
        <v>67</v>
      </c>
      <c r="F129" s="7" t="s">
        <v>118</v>
      </c>
      <c r="G129" s="7" t="s">
        <v>220</v>
      </c>
      <c r="H129" s="7">
        <v>560</v>
      </c>
      <c r="I129" s="7"/>
      <c r="J129" s="7" t="s">
        <v>190</v>
      </c>
      <c r="K129" s="7" t="s">
        <v>146</v>
      </c>
      <c r="L129" s="7" t="s">
        <v>90</v>
      </c>
      <c r="M129" s="7" t="s">
        <v>191</v>
      </c>
      <c r="N129" s="8">
        <v>43836</v>
      </c>
      <c r="O129" s="7" t="e">
        <f ca="1">IF(AD129&gt;=4,IF(T129="CDD","OK",""),"")</f>
        <v>#REF!</v>
      </c>
      <c r="P129" s="7">
        <f t="shared" ca="1" si="118"/>
        <v>-1161</v>
      </c>
      <c r="Q129" s="8">
        <v>44501</v>
      </c>
      <c r="R129" s="7" t="s">
        <v>161</v>
      </c>
      <c r="S129" s="7"/>
      <c r="T129" s="7" t="s">
        <v>156</v>
      </c>
      <c r="U129" s="7" t="str">
        <f t="shared" si="83"/>
        <v>Contractuel</v>
      </c>
      <c r="V129" s="8">
        <v>44501</v>
      </c>
      <c r="W129" s="8">
        <v>44561</v>
      </c>
      <c r="Z129" s="8">
        <v>43836</v>
      </c>
      <c r="AA129" s="7">
        <f t="shared" si="84"/>
        <v>1</v>
      </c>
      <c r="AB129" s="7">
        <f t="shared" si="85"/>
        <v>2020</v>
      </c>
      <c r="AC129" s="7">
        <f t="shared" si="86"/>
        <v>2024</v>
      </c>
      <c r="AD129" s="10" t="e">
        <f t="shared" ref="AD129:AD192" ca="1" si="164">IF(#REF!="Non",(DAYS360(N129,Q129)/360),(DAYS360(N129,TODAY())/360))</f>
        <v>#REF!</v>
      </c>
      <c r="AE129" s="10" t="e">
        <f t="shared" ca="1" si="88"/>
        <v>#REF!</v>
      </c>
      <c r="AF129" s="8">
        <v>27909</v>
      </c>
      <c r="AG129" s="11">
        <f t="shared" ca="1" si="89"/>
        <v>48.802739726027397</v>
      </c>
      <c r="AH129" s="10" t="str">
        <f t="shared" ca="1" si="90"/>
        <v>&gt;45&lt; 55</v>
      </c>
      <c r="AI129" s="12">
        <v>11846795</v>
      </c>
      <c r="AJ129" s="13" t="s">
        <v>192</v>
      </c>
      <c r="AK129" s="12" t="s">
        <v>795</v>
      </c>
      <c r="AL129" s="8">
        <v>42614</v>
      </c>
      <c r="AM129" s="7" t="s">
        <v>108</v>
      </c>
      <c r="AN129" s="7" t="s">
        <v>76</v>
      </c>
      <c r="AO129" s="7"/>
      <c r="AP129" s="7"/>
      <c r="AQ129" s="14">
        <v>3</v>
      </c>
      <c r="AR129" s="14">
        <v>2</v>
      </c>
      <c r="AS129" s="15">
        <f t="shared" si="91"/>
        <v>44566.5</v>
      </c>
      <c r="AT129" s="14" t="s">
        <v>163</v>
      </c>
      <c r="AU129" s="12">
        <v>3.1930000000000001</v>
      </c>
      <c r="AV129" s="17" t="s">
        <v>106</v>
      </c>
      <c r="AW129" s="18" t="s">
        <v>591</v>
      </c>
      <c r="AX129" s="19" t="s">
        <v>796</v>
      </c>
      <c r="AY129" s="17">
        <v>20</v>
      </c>
      <c r="AZ129" s="14" t="s">
        <v>230</v>
      </c>
      <c r="BA129" s="20" t="str">
        <f t="shared" si="92"/>
        <v>05046000114501256920</v>
      </c>
      <c r="BB129" s="31">
        <f t="shared" si="93"/>
        <v>20</v>
      </c>
      <c r="BC129" s="36" t="s">
        <v>797</v>
      </c>
      <c r="BD129" s="14" t="s">
        <v>286</v>
      </c>
      <c r="BE129" s="14">
        <v>1095</v>
      </c>
      <c r="BF129" s="8" t="s">
        <v>116</v>
      </c>
      <c r="BG129" s="24">
        <v>56557044</v>
      </c>
      <c r="BH129" s="24"/>
      <c r="BI129" s="32"/>
      <c r="BJ129" s="14" t="s">
        <v>286</v>
      </c>
      <c r="BK129" s="14" t="str">
        <f t="shared" si="117"/>
        <v>A-560</v>
      </c>
      <c r="BL129" s="14"/>
      <c r="BM129" s="25"/>
      <c r="BN129" s="26" t="str">
        <f t="shared" si="94"/>
        <v>05046000114501256920</v>
      </c>
      <c r="BO129" s="27" t="str">
        <f t="shared" si="95"/>
        <v>DRIDI LAMIA</v>
      </c>
      <c r="BP129" s="26">
        <f t="shared" si="96"/>
        <v>128</v>
      </c>
      <c r="BQ129" s="28"/>
    </row>
    <row r="130" spans="1:69" x14ac:dyDescent="0.25">
      <c r="A130" t="str">
        <f>VLOOKUP(B130,[2]RH!$B:$BV,72,0)</f>
        <v>Non-Actif</v>
      </c>
      <c r="B130" s="6">
        <v>129</v>
      </c>
      <c r="C130" s="7" t="s">
        <v>168</v>
      </c>
      <c r="D130" s="7" t="s">
        <v>798</v>
      </c>
      <c r="E130" s="7" t="s">
        <v>67</v>
      </c>
      <c r="F130" s="7" t="s">
        <v>118</v>
      </c>
      <c r="G130" s="7" t="s">
        <v>220</v>
      </c>
      <c r="H130" s="7" t="s">
        <v>324</v>
      </c>
      <c r="I130" s="7"/>
      <c r="J130" s="7"/>
      <c r="K130" s="7" t="s">
        <v>146</v>
      </c>
      <c r="L130" s="7" t="s">
        <v>90</v>
      </c>
      <c r="M130" s="7" t="s">
        <v>191</v>
      </c>
      <c r="N130" s="8">
        <v>43836</v>
      </c>
      <c r="O130" s="7" t="e">
        <f ca="1">IF(AD130&gt;=4,IF(T130="CDD","OK",""),"")</f>
        <v>#REF!</v>
      </c>
      <c r="P130" s="7">
        <f t="shared" ca="1" si="118"/>
        <v>-1801</v>
      </c>
      <c r="Q130" s="8">
        <v>43893</v>
      </c>
      <c r="R130" s="7" t="s">
        <v>161</v>
      </c>
      <c r="S130" s="7"/>
      <c r="T130" s="7" t="s">
        <v>156</v>
      </c>
      <c r="U130" s="7" t="str">
        <f t="shared" ref="U130:U193" si="165">IF(T130="CDI","Titulaire","Contractuel")</f>
        <v>Contractuel</v>
      </c>
      <c r="V130" s="8">
        <v>43862</v>
      </c>
      <c r="W130" s="8">
        <v>43921</v>
      </c>
      <c r="Z130" s="8">
        <v>43836</v>
      </c>
      <c r="AA130" s="7">
        <f t="shared" ref="AA130:AA193" si="166">MONTH(N130)</f>
        <v>1</v>
      </c>
      <c r="AB130" s="7">
        <f t="shared" ref="AB130:AB193" si="167">IF(N130="","",YEAR(N130))</f>
        <v>2020</v>
      </c>
      <c r="AC130" s="7">
        <f t="shared" ref="AC130:AC193" si="168">AB130+4</f>
        <v>2024</v>
      </c>
      <c r="AD130" s="10" t="e">
        <f t="shared" ref="AD130:AD193" ca="1" si="169">IF(#REF!="Non",(DAYS360(N130,Q130)/360),(DAYS360(N130,TODAY())/360))</f>
        <v>#REF!</v>
      </c>
      <c r="AE130" s="10" t="e">
        <f t="shared" ref="AE130:AE193" ca="1" si="170">+IF(AD130&lt;1,"&lt; 1",IF(AND(AD130&gt;=1,AD130&lt;2),"&lt; 2",IF(AND(AD130&gt;=2,AD130&lt;3),"&lt; 3",IF(AND(AD130&gt;=3,AD130&lt;=4),"&lt; 4",IF(AD130&gt;4,"&gt; 4")))))</f>
        <v>#REF!</v>
      </c>
      <c r="AF130" s="8">
        <v>34192</v>
      </c>
      <c r="AG130" s="11">
        <f t="shared" ref="AG130:AG193" ca="1" si="171">(TODAY()-AF130)/365</f>
        <v>31.589041095890412</v>
      </c>
      <c r="AH130" s="10" t="str">
        <f t="shared" ref="AH130:AH193" ca="1" si="172">+IF(AG130&lt;25,"&lt; 25",IF(AND(AG130&gt;=25,AG130&lt;35),"&gt;25&lt; 35",IF(AND(AG130&gt;=35,AG130&lt;45),"&gt;35&lt; 45",IF(AND(AG130&gt;=45,AG130&lt;=55),"&gt;45&lt; 55",IF(AG130&gt;55,"&gt; 55")))))</f>
        <v>&gt;25&lt; 35</v>
      </c>
      <c r="AI130" s="12">
        <v>16601279</v>
      </c>
      <c r="AJ130" s="13" t="s">
        <v>73</v>
      </c>
      <c r="AK130" s="12" t="s">
        <v>799</v>
      </c>
      <c r="AL130" s="8">
        <v>40828</v>
      </c>
      <c r="AM130" s="7" t="s">
        <v>108</v>
      </c>
      <c r="AN130" s="7" t="s">
        <v>76</v>
      </c>
      <c r="AO130" s="7"/>
      <c r="AP130" s="7"/>
      <c r="AQ130" s="14">
        <v>3</v>
      </c>
      <c r="AR130" s="14">
        <v>1</v>
      </c>
      <c r="AS130" s="15">
        <f t="shared" ref="AS130:AS193" si="173">N130+(365.25*AR130)</f>
        <v>44201.25</v>
      </c>
      <c r="AT130" s="14" t="s">
        <v>163</v>
      </c>
      <c r="AU130" s="12">
        <v>3.1930000000000001</v>
      </c>
      <c r="AV130" s="17">
        <v>17</v>
      </c>
      <c r="AW130" s="18" t="s">
        <v>201</v>
      </c>
      <c r="AX130" s="19" t="s">
        <v>800</v>
      </c>
      <c r="AY130" s="17">
        <v>12</v>
      </c>
      <c r="AZ130" s="14" t="s">
        <v>203</v>
      </c>
      <c r="BA130" s="20" t="str">
        <f t="shared" ref="BA130:BA193" si="174">CONCATENATE(AV130,AW130,AX130,AY130)</f>
        <v>17001000000227047312</v>
      </c>
      <c r="BB130" s="31">
        <f t="shared" ref="BB130:BB193" si="175">LEN(BA130)</f>
        <v>20</v>
      </c>
      <c r="BC130" s="14" t="s">
        <v>801</v>
      </c>
      <c r="BD130" s="14" t="s">
        <v>115</v>
      </c>
      <c r="BE130" s="14"/>
      <c r="BF130" s="8"/>
      <c r="BG130" s="32"/>
      <c r="BH130" s="32"/>
      <c r="BI130" s="32"/>
      <c r="BJ130" s="14"/>
      <c r="BK130" s="14" t="str">
        <f t="shared" si="117"/>
        <v>-SA</v>
      </c>
      <c r="BL130" s="14"/>
      <c r="BM130" s="25"/>
      <c r="BN130" s="26" t="str">
        <f t="shared" ref="BN130:BN193" si="176">BA130</f>
        <v>17001000000227047312</v>
      </c>
      <c r="BO130" s="27" t="str">
        <f t="shared" ref="BO130:BO193" si="177">D130</f>
        <v>YAAKOUBI  WAFA</v>
      </c>
      <c r="BP130" s="26">
        <f t="shared" ref="BP130:BP193" si="178">B130</f>
        <v>129</v>
      </c>
      <c r="BQ130" s="28"/>
    </row>
    <row r="131" spans="1:69" x14ac:dyDescent="0.25">
      <c r="A131" t="str">
        <f>VLOOKUP(B131,[2]RH!$B:$BV,72,0)</f>
        <v>Non-Actif</v>
      </c>
      <c r="B131" s="6">
        <v>130</v>
      </c>
      <c r="C131" s="7" t="s">
        <v>65</v>
      </c>
      <c r="D131" s="7" t="s">
        <v>802</v>
      </c>
      <c r="E131" s="7" t="s">
        <v>67</v>
      </c>
      <c r="F131" s="35" t="s">
        <v>803</v>
      </c>
      <c r="G131" s="7" t="s">
        <v>804</v>
      </c>
      <c r="H131" s="7"/>
      <c r="I131" s="7"/>
      <c r="J131" s="7"/>
      <c r="K131" s="7" t="s">
        <v>70</v>
      </c>
      <c r="L131" s="7" t="s">
        <v>805</v>
      </c>
      <c r="M131" s="7" t="s">
        <v>804</v>
      </c>
      <c r="N131" s="8">
        <v>43836</v>
      </c>
      <c r="O131" s="7" t="e">
        <f ca="1">IF(AD131&gt;=4,IF(T131="CDD","OK",""),"")</f>
        <v>#REF!</v>
      </c>
      <c r="P131" s="7" t="str">
        <f t="shared" ca="1" si="118"/>
        <v/>
      </c>
      <c r="Q131" s="8">
        <v>44868</v>
      </c>
      <c r="R131" s="7" t="s">
        <v>137</v>
      </c>
      <c r="S131" s="7"/>
      <c r="T131" s="7" t="s">
        <v>72</v>
      </c>
      <c r="U131" s="7" t="str">
        <f t="shared" si="165"/>
        <v>Titulaire</v>
      </c>
      <c r="V131" s="8"/>
      <c r="W131" s="8"/>
      <c r="Z131" s="8">
        <v>43836</v>
      </c>
      <c r="AA131" s="7">
        <f t="shared" si="166"/>
        <v>1</v>
      </c>
      <c r="AB131" s="7">
        <f t="shared" si="167"/>
        <v>2020</v>
      </c>
      <c r="AC131" s="7">
        <f t="shared" si="168"/>
        <v>2024</v>
      </c>
      <c r="AD131" s="10" t="e">
        <f t="shared" ref="AD131:AD194" ca="1" si="179">IF(#REF!="Non",(DAYS360(N131,Q131)/360),(DAYS360(N131,TODAY())/360))</f>
        <v>#REF!</v>
      </c>
      <c r="AE131" s="10" t="e">
        <f t="shared" ca="1" si="170"/>
        <v>#REF!</v>
      </c>
      <c r="AF131" s="8">
        <v>25828</v>
      </c>
      <c r="AG131" s="11">
        <f t="shared" ca="1" si="171"/>
        <v>54.504109589041093</v>
      </c>
      <c r="AH131" s="10" t="str">
        <f t="shared" ca="1" si="172"/>
        <v>&gt;45&lt; 55</v>
      </c>
      <c r="AI131" s="12">
        <v>11603328</v>
      </c>
      <c r="AJ131" s="13" t="s">
        <v>82</v>
      </c>
      <c r="AK131" s="12" t="s">
        <v>806</v>
      </c>
      <c r="AL131" s="8">
        <v>41954</v>
      </c>
      <c r="AM131" s="7" t="s">
        <v>75</v>
      </c>
      <c r="AN131" s="7" t="s">
        <v>76</v>
      </c>
      <c r="AO131" s="7">
        <v>3</v>
      </c>
      <c r="AP131" s="7"/>
      <c r="AQ131" s="14"/>
      <c r="AR131" s="14">
        <v>3</v>
      </c>
      <c r="AS131" s="15">
        <f t="shared" si="173"/>
        <v>44931.75</v>
      </c>
      <c r="AT131" s="14" t="s">
        <v>77</v>
      </c>
      <c r="AU131" s="46"/>
      <c r="AV131" s="17" t="s">
        <v>181</v>
      </c>
      <c r="AW131" s="18" t="s">
        <v>807</v>
      </c>
      <c r="AX131" s="19" t="s">
        <v>808</v>
      </c>
      <c r="AY131" s="17" t="s">
        <v>436</v>
      </c>
      <c r="AZ131" s="14" t="s">
        <v>185</v>
      </c>
      <c r="BA131" s="20" t="str">
        <f t="shared" si="174"/>
        <v>14008008100703903418</v>
      </c>
      <c r="BB131" s="31">
        <f t="shared" si="175"/>
        <v>20</v>
      </c>
      <c r="BC131" s="36" t="s">
        <v>809</v>
      </c>
      <c r="BD131" s="14" t="s">
        <v>250</v>
      </c>
      <c r="BE131" s="14">
        <v>2082</v>
      </c>
      <c r="BF131" s="8"/>
      <c r="BG131" s="24">
        <v>97835001</v>
      </c>
      <c r="BH131" s="24"/>
      <c r="BI131" s="32">
        <v>98139388</v>
      </c>
      <c r="BJ131" s="14"/>
      <c r="BK131" s="14" t="str">
        <f t="shared" si="117"/>
        <v>CADRE</v>
      </c>
      <c r="BL131" s="14"/>
      <c r="BM131" s="25"/>
      <c r="BN131" s="26" t="str">
        <f t="shared" si="176"/>
        <v>14008008100703903418</v>
      </c>
      <c r="BO131" s="27" t="str">
        <f t="shared" si="177"/>
        <v>ABDELLAOUI SAMI</v>
      </c>
      <c r="BP131" s="26">
        <f t="shared" si="178"/>
        <v>130</v>
      </c>
      <c r="BQ131" s="28"/>
    </row>
    <row r="132" spans="1:69" x14ac:dyDescent="0.25">
      <c r="A132" t="str">
        <f>VLOOKUP(B132,[2]RH!$B:$BV,72,0)</f>
        <v>Non-Actif</v>
      </c>
      <c r="B132" s="6">
        <v>131</v>
      </c>
      <c r="C132" s="7" t="s">
        <v>65</v>
      </c>
      <c r="D132" s="7" t="s">
        <v>810</v>
      </c>
      <c r="E132" s="7" t="s">
        <v>67</v>
      </c>
      <c r="F132" s="7" t="s">
        <v>118</v>
      </c>
      <c r="G132" s="7" t="s">
        <v>220</v>
      </c>
      <c r="H132" s="7" t="s">
        <v>324</v>
      </c>
      <c r="I132" s="7"/>
      <c r="J132" s="7"/>
      <c r="K132" s="7" t="s">
        <v>146</v>
      </c>
      <c r="L132" s="7" t="s">
        <v>90</v>
      </c>
      <c r="M132" s="7" t="s">
        <v>160</v>
      </c>
      <c r="N132" s="8">
        <v>43843</v>
      </c>
      <c r="O132" s="7" t="e">
        <f ca="1">IF(AD132&gt;=4,IF(T132="CDD","OK",""),"")</f>
        <v>#REF!</v>
      </c>
      <c r="P132" s="7">
        <f t="shared" ca="1" si="118"/>
        <v>-1801</v>
      </c>
      <c r="Q132" s="8">
        <v>43892</v>
      </c>
      <c r="R132" s="7" t="s">
        <v>161</v>
      </c>
      <c r="S132" s="7"/>
      <c r="T132" s="7" t="s">
        <v>156</v>
      </c>
      <c r="U132" s="7" t="str">
        <f t="shared" si="165"/>
        <v>Contractuel</v>
      </c>
      <c r="V132" s="8">
        <v>43862</v>
      </c>
      <c r="W132" s="8">
        <v>43921</v>
      </c>
      <c r="Z132" s="8">
        <v>43843</v>
      </c>
      <c r="AA132" s="7">
        <f t="shared" si="166"/>
        <v>1</v>
      </c>
      <c r="AB132" s="7">
        <f t="shared" si="167"/>
        <v>2020</v>
      </c>
      <c r="AC132" s="7">
        <f t="shared" si="168"/>
        <v>2024</v>
      </c>
      <c r="AD132" s="10" t="e">
        <f t="shared" ref="AD132:AD195" ca="1" si="180">IF(#REF!="Non",(DAYS360(N132,Q132)/360),(DAYS360(N132,TODAY())/360))</f>
        <v>#REF!</v>
      </c>
      <c r="AE132" s="10" t="e">
        <f t="shared" ca="1" si="170"/>
        <v>#REF!</v>
      </c>
      <c r="AF132" s="8">
        <v>30432</v>
      </c>
      <c r="AG132" s="11">
        <f t="shared" ca="1" si="171"/>
        <v>41.890410958904113</v>
      </c>
      <c r="AH132" s="10" t="str">
        <f t="shared" ca="1" si="172"/>
        <v>&gt;35&lt; 45</v>
      </c>
      <c r="AI132" s="12">
        <v>16066020</v>
      </c>
      <c r="AJ132" s="13" t="s">
        <v>170</v>
      </c>
      <c r="AK132" s="12" t="s">
        <v>811</v>
      </c>
      <c r="AL132" s="8">
        <v>40926</v>
      </c>
      <c r="AM132" s="7" t="s">
        <v>75</v>
      </c>
      <c r="AN132" s="7" t="s">
        <v>76</v>
      </c>
      <c r="AO132" s="7"/>
      <c r="AP132" s="7"/>
      <c r="AQ132" s="14">
        <v>3</v>
      </c>
      <c r="AR132" s="14">
        <v>1</v>
      </c>
      <c r="AS132" s="15">
        <f t="shared" si="173"/>
        <v>44208.25</v>
      </c>
      <c r="AT132" s="14" t="s">
        <v>163</v>
      </c>
      <c r="AU132" s="12">
        <v>3.1930000000000001</v>
      </c>
      <c r="AV132" s="17">
        <v>17</v>
      </c>
      <c r="AW132" s="18" t="s">
        <v>201</v>
      </c>
      <c r="AX132" s="19" t="s">
        <v>812</v>
      </c>
      <c r="AY132" s="17">
        <v>92</v>
      </c>
      <c r="AZ132" s="14" t="s">
        <v>203</v>
      </c>
      <c r="BA132" s="20" t="str">
        <f t="shared" si="174"/>
        <v>17001000000289868392</v>
      </c>
      <c r="BB132" s="31">
        <f t="shared" si="175"/>
        <v>20</v>
      </c>
      <c r="BC132" s="14" t="s">
        <v>813</v>
      </c>
      <c r="BD132" s="14" t="s">
        <v>341</v>
      </c>
      <c r="BE132" s="14"/>
      <c r="BF132" s="8"/>
      <c r="BG132" s="32">
        <v>29586541</v>
      </c>
      <c r="BH132" s="32">
        <v>28584370</v>
      </c>
      <c r="BI132" s="32"/>
      <c r="BJ132" s="14" t="s">
        <v>814</v>
      </c>
      <c r="BK132" s="14" t="str">
        <f t="shared" si="117"/>
        <v>-SA</v>
      </c>
      <c r="BL132" s="14"/>
      <c r="BM132" s="25"/>
      <c r="BN132" s="26" t="str">
        <f t="shared" si="176"/>
        <v>17001000000289868392</v>
      </c>
      <c r="BO132" s="27" t="str">
        <f t="shared" si="177"/>
        <v>ROMDHANI YASSINE</v>
      </c>
      <c r="BP132" s="26">
        <f t="shared" si="178"/>
        <v>131</v>
      </c>
      <c r="BQ132" s="28"/>
    </row>
    <row r="133" spans="1:69" x14ac:dyDescent="0.25">
      <c r="A133" t="str">
        <f>VLOOKUP(B133,[2]RH!$B:$BV,72,0)</f>
        <v>Non-Actif</v>
      </c>
      <c r="B133" s="6">
        <v>132</v>
      </c>
      <c r="C133" s="7" t="s">
        <v>65</v>
      </c>
      <c r="D133" s="7" t="s">
        <v>815</v>
      </c>
      <c r="E133" s="7" t="s">
        <v>67</v>
      </c>
      <c r="F133" s="7" t="s">
        <v>118</v>
      </c>
      <c r="G133" s="7" t="s">
        <v>220</v>
      </c>
      <c r="H133" s="7" t="s">
        <v>324</v>
      </c>
      <c r="I133" s="7"/>
      <c r="J133" s="7"/>
      <c r="K133" s="7" t="s">
        <v>146</v>
      </c>
      <c r="L133" s="7" t="s">
        <v>90</v>
      </c>
      <c r="M133" s="7" t="s">
        <v>160</v>
      </c>
      <c r="N133" s="8">
        <v>43843</v>
      </c>
      <c r="O133" s="7" t="e">
        <f ca="1">IF(AD133&gt;=4,IF(T133="CDD","OK",""),"")</f>
        <v>#REF!</v>
      </c>
      <c r="P133" s="7">
        <f t="shared" ca="1" si="118"/>
        <v>-1618</v>
      </c>
      <c r="Q133" s="8">
        <v>44088</v>
      </c>
      <c r="R133" s="7" t="s">
        <v>161</v>
      </c>
      <c r="S133" s="7"/>
      <c r="T133" s="7" t="s">
        <v>156</v>
      </c>
      <c r="U133" s="7" t="str">
        <f t="shared" si="165"/>
        <v>Contractuel</v>
      </c>
      <c r="V133" s="8">
        <v>44075</v>
      </c>
      <c r="W133" s="8">
        <v>44104</v>
      </c>
      <c r="Z133" s="8">
        <v>43843</v>
      </c>
      <c r="AA133" s="7">
        <f t="shared" si="166"/>
        <v>1</v>
      </c>
      <c r="AB133" s="7">
        <f t="shared" si="167"/>
        <v>2020</v>
      </c>
      <c r="AC133" s="7">
        <f t="shared" si="168"/>
        <v>2024</v>
      </c>
      <c r="AD133" s="10" t="e">
        <f t="shared" ref="AD133:AD196" ca="1" si="181">IF(#REF!="Non",(DAYS360(N133,Q133)/360),(DAYS360(N133,TODAY())/360))</f>
        <v>#REF!</v>
      </c>
      <c r="AE133" s="10" t="e">
        <f t="shared" ca="1" si="170"/>
        <v>#REF!</v>
      </c>
      <c r="AF133" s="8">
        <v>34868</v>
      </c>
      <c r="AG133" s="11">
        <f t="shared" ca="1" si="171"/>
        <v>29.736986301369864</v>
      </c>
      <c r="AH133" s="10" t="str">
        <f t="shared" ca="1" si="172"/>
        <v>&gt;25&lt; 35</v>
      </c>
      <c r="AI133" s="12">
        <v>16540206</v>
      </c>
      <c r="AJ133" s="13" t="s">
        <v>170</v>
      </c>
      <c r="AK133" s="12" t="s">
        <v>816</v>
      </c>
      <c r="AL133" s="8">
        <v>43069</v>
      </c>
      <c r="AM133" s="7" t="s">
        <v>75</v>
      </c>
      <c r="AN133" s="7" t="s">
        <v>109</v>
      </c>
      <c r="AO133" s="7"/>
      <c r="AP133" s="7"/>
      <c r="AQ133" s="14">
        <v>3</v>
      </c>
      <c r="AR133" s="14">
        <v>1</v>
      </c>
      <c r="AS133" s="15">
        <f t="shared" si="173"/>
        <v>44208.25</v>
      </c>
      <c r="AT133" s="14" t="s">
        <v>163</v>
      </c>
      <c r="AU133" s="12">
        <v>3.1930000000000001</v>
      </c>
      <c r="AV133" s="17">
        <v>20</v>
      </c>
      <c r="AW133" s="18" t="s">
        <v>817</v>
      </c>
      <c r="AX133" s="19">
        <v>22200507496</v>
      </c>
      <c r="AY133" s="17">
        <v>14</v>
      </c>
      <c r="AZ133" s="14" t="s">
        <v>818</v>
      </c>
      <c r="BA133" s="20" t="str">
        <f t="shared" si="174"/>
        <v>20022222220050749614</v>
      </c>
      <c r="BB133" s="31">
        <f t="shared" si="175"/>
        <v>20</v>
      </c>
      <c r="BC133" s="14" t="s">
        <v>819</v>
      </c>
      <c r="BD133" s="14" t="s">
        <v>115</v>
      </c>
      <c r="BE133" s="14"/>
      <c r="BF133" s="8" t="s">
        <v>116</v>
      </c>
      <c r="BG133" s="24">
        <v>23461811</v>
      </c>
      <c r="BH133" s="24">
        <v>50465195</v>
      </c>
      <c r="BI133" s="32"/>
      <c r="BJ133" s="14" t="s">
        <v>820</v>
      </c>
      <c r="BK133" s="14" t="str">
        <f t="shared" si="117"/>
        <v>-SA</v>
      </c>
      <c r="BL133" s="14"/>
      <c r="BM133" s="25"/>
      <c r="BN133" s="26" t="str">
        <f t="shared" si="176"/>
        <v>20022222220050749614</v>
      </c>
      <c r="BO133" s="27" t="str">
        <f t="shared" si="177"/>
        <v>GABSI HAMZA</v>
      </c>
      <c r="BP133" s="26">
        <f t="shared" si="178"/>
        <v>132</v>
      </c>
      <c r="BQ133" s="28"/>
    </row>
    <row r="134" spans="1:69" x14ac:dyDescent="0.25">
      <c r="A134" t="str">
        <f>VLOOKUP(B134,[2]RH!$B:$BV,72,0)</f>
        <v>si</v>
      </c>
      <c r="B134" s="6">
        <v>133</v>
      </c>
      <c r="C134" s="7" t="s">
        <v>168</v>
      </c>
      <c r="D134" s="7" t="s">
        <v>821</v>
      </c>
      <c r="E134" s="7" t="s">
        <v>67</v>
      </c>
      <c r="F134" s="7" t="s">
        <v>118</v>
      </c>
      <c r="G134" s="7" t="s">
        <v>220</v>
      </c>
      <c r="H134" s="7" t="s">
        <v>234</v>
      </c>
      <c r="I134" s="7" t="s">
        <v>189</v>
      </c>
      <c r="J134" s="7" t="s">
        <v>190</v>
      </c>
      <c r="K134" s="7" t="s">
        <v>146</v>
      </c>
      <c r="L134" s="7" t="s">
        <v>90</v>
      </c>
      <c r="M134" s="7" t="s">
        <v>191</v>
      </c>
      <c r="N134" s="8">
        <v>43843</v>
      </c>
      <c r="O134" s="8">
        <v>45260</v>
      </c>
      <c r="P134" s="7" t="str">
        <f t="shared" ca="1" si="118"/>
        <v/>
      </c>
      <c r="Q134" s="8"/>
      <c r="R134" s="7"/>
      <c r="S134" s="8"/>
      <c r="T134" s="39" t="s">
        <v>72</v>
      </c>
      <c r="U134" s="7" t="str">
        <f t="shared" si="165"/>
        <v>Titulaire</v>
      </c>
      <c r="V134" s="8">
        <v>45261</v>
      </c>
      <c r="W134" s="8"/>
      <c r="Z134" s="8">
        <v>43843</v>
      </c>
      <c r="AA134" s="7">
        <f t="shared" si="166"/>
        <v>1</v>
      </c>
      <c r="AB134" s="7">
        <f t="shared" si="167"/>
        <v>2020</v>
      </c>
      <c r="AC134" s="7">
        <f t="shared" si="168"/>
        <v>2024</v>
      </c>
      <c r="AD134" s="10" t="e">
        <f t="shared" ref="AD134:AD197" ca="1" si="182">IF(#REF!="Non",(DAYS360(N134,Q134)/360),(DAYS360(N134,TODAY())/360))</f>
        <v>#REF!</v>
      </c>
      <c r="AE134" s="10" t="e">
        <f t="shared" ca="1" si="170"/>
        <v>#REF!</v>
      </c>
      <c r="AF134" s="8">
        <v>29703</v>
      </c>
      <c r="AG134" s="11">
        <f t="shared" ca="1" si="171"/>
        <v>43.887671232876713</v>
      </c>
      <c r="AH134" s="10" t="str">
        <f t="shared" ca="1" si="172"/>
        <v>&gt;35&lt; 45</v>
      </c>
      <c r="AI134" s="12">
        <v>12493028</v>
      </c>
      <c r="AJ134" s="13" t="s">
        <v>73</v>
      </c>
      <c r="AK134" s="12" t="s">
        <v>822</v>
      </c>
      <c r="AL134" s="8">
        <v>41565</v>
      </c>
      <c r="AM134" s="7" t="s">
        <v>108</v>
      </c>
      <c r="AN134" s="7" t="s">
        <v>76</v>
      </c>
      <c r="AO134" s="7"/>
      <c r="AP134" s="7"/>
      <c r="AQ134">
        <v>3</v>
      </c>
      <c r="AR134" s="14">
        <v>3</v>
      </c>
      <c r="AS134" s="15">
        <f t="shared" si="173"/>
        <v>44938.75</v>
      </c>
      <c r="AT134" s="14" t="s">
        <v>163</v>
      </c>
      <c r="AU134" s="16">
        <v>3.3210000000000002</v>
      </c>
      <c r="AV134" s="17" t="s">
        <v>272</v>
      </c>
      <c r="AW134" s="18" t="s">
        <v>273</v>
      </c>
      <c r="AX134" s="19" t="s">
        <v>823</v>
      </c>
      <c r="AY134" s="17" t="s">
        <v>436</v>
      </c>
      <c r="AZ134" s="14" t="s">
        <v>276</v>
      </c>
      <c r="BA134" s="20" t="str">
        <f t="shared" si="174"/>
        <v>25166000000108594318</v>
      </c>
      <c r="BB134" s="31">
        <f t="shared" si="175"/>
        <v>20</v>
      </c>
      <c r="BC134" s="22" t="s">
        <v>824</v>
      </c>
      <c r="BD134" s="23" t="s">
        <v>115</v>
      </c>
      <c r="BE134" s="14"/>
      <c r="BF134" s="8"/>
      <c r="BG134" s="24">
        <v>52105092</v>
      </c>
      <c r="BH134" s="24">
        <v>51791597</v>
      </c>
      <c r="BI134" s="32"/>
      <c r="BJ134" s="14" t="s">
        <v>825</v>
      </c>
      <c r="BK134" s="14" t="str">
        <f t="shared" si="117"/>
        <v>A-JFU</v>
      </c>
      <c r="BL134" s="14" t="s">
        <v>241</v>
      </c>
      <c r="BM134" s="25"/>
      <c r="BN134" s="26" t="str">
        <f t="shared" si="176"/>
        <v>25166000000108594318</v>
      </c>
      <c r="BO134" s="27" t="str">
        <f t="shared" si="177"/>
        <v>RIAHI KHADIJA</v>
      </c>
      <c r="BP134" s="26">
        <f t="shared" si="178"/>
        <v>133</v>
      </c>
      <c r="BQ134" s="28"/>
    </row>
    <row r="135" spans="1:69" x14ac:dyDescent="0.25">
      <c r="A135" t="str">
        <f>VLOOKUP(B135,[2]RH!$B:$BV,72,0)</f>
        <v>Non-Actif</v>
      </c>
      <c r="B135" s="6">
        <v>134</v>
      </c>
      <c r="C135" s="7" t="s">
        <v>168</v>
      </c>
      <c r="D135" s="7" t="s">
        <v>826</v>
      </c>
      <c r="E135" s="7" t="s">
        <v>67</v>
      </c>
      <c r="F135" s="7" t="s">
        <v>118</v>
      </c>
      <c r="G135" s="7" t="s">
        <v>220</v>
      </c>
      <c r="H135" s="7" t="s">
        <v>649</v>
      </c>
      <c r="I135" s="7" t="s">
        <v>650</v>
      </c>
      <c r="J135" s="7" t="s">
        <v>281</v>
      </c>
      <c r="K135" s="7" t="s">
        <v>146</v>
      </c>
      <c r="L135" s="7" t="s">
        <v>90</v>
      </c>
      <c r="M135" s="7" t="s">
        <v>191</v>
      </c>
      <c r="N135" s="8">
        <v>43843</v>
      </c>
      <c r="O135" s="7" t="e">
        <f ca="1">IF(AD135&gt;=4,IF(T135="CDD","OK",""),"")</f>
        <v>#REF!</v>
      </c>
      <c r="P135" s="7">
        <f t="shared" ca="1" si="118"/>
        <v>-462</v>
      </c>
      <c r="Q135" s="8">
        <v>45260</v>
      </c>
      <c r="R135" s="7" t="s">
        <v>290</v>
      </c>
      <c r="S135" s="8"/>
      <c r="T135" s="9" t="s">
        <v>156</v>
      </c>
      <c r="U135" s="7" t="str">
        <f t="shared" si="165"/>
        <v>Contractuel</v>
      </c>
      <c r="V135" s="8">
        <v>45231</v>
      </c>
      <c r="W135" s="8">
        <v>45260</v>
      </c>
      <c r="Z135" s="8">
        <v>43843</v>
      </c>
      <c r="AA135" s="7">
        <f t="shared" si="166"/>
        <v>1</v>
      </c>
      <c r="AB135" s="7">
        <f t="shared" si="167"/>
        <v>2020</v>
      </c>
      <c r="AC135" s="7">
        <f t="shared" si="168"/>
        <v>2024</v>
      </c>
      <c r="AD135" s="10" t="e">
        <f t="shared" ref="AD135:AD198" ca="1" si="183">IF(#REF!="Non",(DAYS360(N135,Q135)/360),(DAYS360(N135,TODAY())/360))</f>
        <v>#REF!</v>
      </c>
      <c r="AE135" s="10" t="e">
        <f t="shared" ca="1" si="170"/>
        <v>#REF!</v>
      </c>
      <c r="AF135" s="8">
        <v>27730</v>
      </c>
      <c r="AG135" s="11">
        <f t="shared" ca="1" si="171"/>
        <v>49.293150684931504</v>
      </c>
      <c r="AH135" s="10" t="str">
        <f t="shared" ca="1" si="172"/>
        <v>&gt;45&lt; 55</v>
      </c>
      <c r="AI135" s="12">
        <v>11995854</v>
      </c>
      <c r="AJ135" s="13" t="s">
        <v>106</v>
      </c>
      <c r="AK135" s="12" t="s">
        <v>827</v>
      </c>
      <c r="AL135" s="8">
        <v>42521</v>
      </c>
      <c r="AM135" s="7" t="s">
        <v>108</v>
      </c>
      <c r="AN135" s="7" t="s">
        <v>76</v>
      </c>
      <c r="AO135" s="7">
        <v>4</v>
      </c>
      <c r="AP135" s="7"/>
      <c r="AQ135" s="14">
        <v>3</v>
      </c>
      <c r="AR135" s="14">
        <v>3</v>
      </c>
      <c r="AS135" s="15">
        <f t="shared" si="173"/>
        <v>44938.75</v>
      </c>
      <c r="AT135" s="14" t="s">
        <v>163</v>
      </c>
      <c r="AU135" s="16">
        <v>3.3210000000000002</v>
      </c>
      <c r="AV135" s="17" t="s">
        <v>73</v>
      </c>
      <c r="AW135" s="18" t="s">
        <v>318</v>
      </c>
      <c r="AX135" s="19" t="s">
        <v>828</v>
      </c>
      <c r="AY135" s="17" t="s">
        <v>725</v>
      </c>
      <c r="AZ135" s="14" t="s">
        <v>98</v>
      </c>
      <c r="BA135" s="20" t="str">
        <f t="shared" si="174"/>
        <v>01036081111021760662</v>
      </c>
      <c r="BB135" s="31">
        <f t="shared" si="175"/>
        <v>20</v>
      </c>
      <c r="BC135" s="22" t="s">
        <v>829</v>
      </c>
      <c r="BD135" s="23" t="s">
        <v>115</v>
      </c>
      <c r="BE135" s="14"/>
      <c r="BF135" s="8"/>
      <c r="BG135" s="24">
        <v>97419949</v>
      </c>
      <c r="BH135" s="24">
        <v>22630835</v>
      </c>
      <c r="BI135" s="32"/>
      <c r="BJ135" s="14" t="s">
        <v>769</v>
      </c>
      <c r="BK135" s="14" t="str">
        <f t="shared" si="117"/>
        <v>B-Panda</v>
      </c>
      <c r="BL135" s="14" t="s">
        <v>241</v>
      </c>
      <c r="BM135" s="25"/>
      <c r="BN135" s="26" t="str">
        <f t="shared" si="176"/>
        <v>01036081111021760662</v>
      </c>
      <c r="BO135" s="27" t="str">
        <f t="shared" si="177"/>
        <v>BEN BRAHIM HALIMA</v>
      </c>
      <c r="BP135" s="26">
        <f t="shared" si="178"/>
        <v>134</v>
      </c>
      <c r="BQ135" s="28"/>
    </row>
    <row r="136" spans="1:69" x14ac:dyDescent="0.25">
      <c r="A136" t="str">
        <f>VLOOKUP(B136,[2]RH!$B:$BV,72,0)</f>
        <v>Non-Actif</v>
      </c>
      <c r="B136" s="6">
        <v>135</v>
      </c>
      <c r="C136" s="7" t="s">
        <v>100</v>
      </c>
      <c r="D136" s="7" t="s">
        <v>830</v>
      </c>
      <c r="E136" s="7" t="s">
        <v>67</v>
      </c>
      <c r="F136" s="7" t="s">
        <v>118</v>
      </c>
      <c r="G136" s="7" t="s">
        <v>220</v>
      </c>
      <c r="H136" s="7" t="s">
        <v>649</v>
      </c>
      <c r="I136" s="7" t="s">
        <v>650</v>
      </c>
      <c r="J136" s="7" t="s">
        <v>281</v>
      </c>
      <c r="K136" s="7" t="s">
        <v>146</v>
      </c>
      <c r="L136" s="7" t="s">
        <v>90</v>
      </c>
      <c r="M136" s="7" t="s">
        <v>191</v>
      </c>
      <c r="N136" s="8">
        <v>43843</v>
      </c>
      <c r="O136" s="7" t="e">
        <f ca="1">IF(AD136&gt;=4,IF(T136="CDD","OK",""),"")</f>
        <v>#REF!</v>
      </c>
      <c r="P136" s="7">
        <f t="shared" ca="1" si="118"/>
        <v>-462</v>
      </c>
      <c r="Q136" s="8">
        <v>45260</v>
      </c>
      <c r="R136" s="7" t="s">
        <v>290</v>
      </c>
      <c r="S136" s="8"/>
      <c r="T136" s="9" t="s">
        <v>156</v>
      </c>
      <c r="U136" s="7" t="str">
        <f t="shared" si="165"/>
        <v>Contractuel</v>
      </c>
      <c r="V136" s="8">
        <v>45231</v>
      </c>
      <c r="W136" s="8">
        <v>45260</v>
      </c>
      <c r="Z136" s="8">
        <v>43843</v>
      </c>
      <c r="AA136" s="7">
        <f t="shared" si="166"/>
        <v>1</v>
      </c>
      <c r="AB136" s="7">
        <f t="shared" si="167"/>
        <v>2020</v>
      </c>
      <c r="AC136" s="7">
        <f t="shared" si="168"/>
        <v>2024</v>
      </c>
      <c r="AD136" s="10" t="e">
        <f t="shared" ref="AD136:AD199" ca="1" si="184">IF(#REF!="Non",(DAYS360(N136,Q136)/360),(DAYS360(N136,TODAY())/360))</f>
        <v>#REF!</v>
      </c>
      <c r="AE136" s="10" t="e">
        <f t="shared" ca="1" si="170"/>
        <v>#REF!</v>
      </c>
      <c r="AF136" s="8">
        <v>33954</v>
      </c>
      <c r="AG136" s="11">
        <f t="shared" ca="1" si="171"/>
        <v>32.241095890410961</v>
      </c>
      <c r="AH136" s="10" t="str">
        <f t="shared" ca="1" si="172"/>
        <v>&gt;25&lt; 35</v>
      </c>
      <c r="AI136" s="12">
        <v>16628517</v>
      </c>
      <c r="AJ136" s="13" t="s">
        <v>120</v>
      </c>
      <c r="AK136" s="12" t="s">
        <v>831</v>
      </c>
      <c r="AL136" s="8">
        <v>39968</v>
      </c>
      <c r="AM136" s="7" t="s">
        <v>108</v>
      </c>
      <c r="AN136" s="7" t="s">
        <v>109</v>
      </c>
      <c r="AO136" s="7"/>
      <c r="AP136" s="7"/>
      <c r="AQ136" s="14">
        <v>3</v>
      </c>
      <c r="AR136" s="14">
        <v>3</v>
      </c>
      <c r="AS136" s="15">
        <f t="shared" si="173"/>
        <v>44938.75</v>
      </c>
      <c r="AT136" s="14" t="s">
        <v>163</v>
      </c>
      <c r="AU136" s="16">
        <v>3.3210000000000002</v>
      </c>
      <c r="AV136" s="17" t="s">
        <v>236</v>
      </c>
      <c r="AW136" s="18" t="s">
        <v>201</v>
      </c>
      <c r="AX136" s="19" t="s">
        <v>832</v>
      </c>
      <c r="AY136" s="17" t="s">
        <v>833</v>
      </c>
      <c r="AZ136" s="14" t="s">
        <v>203</v>
      </c>
      <c r="BA136" s="20" t="str">
        <f t="shared" si="174"/>
        <v>17001000000122514389</v>
      </c>
      <c r="BB136" s="31">
        <f t="shared" si="175"/>
        <v>20</v>
      </c>
      <c r="BC136" s="22" t="s">
        <v>834</v>
      </c>
      <c r="BD136" s="23" t="s">
        <v>341</v>
      </c>
      <c r="BE136" s="14">
        <v>2010</v>
      </c>
      <c r="BF136" s="8"/>
      <c r="BG136" s="24">
        <v>93717311</v>
      </c>
      <c r="BH136" s="24">
        <v>96838734</v>
      </c>
      <c r="BI136" s="32"/>
      <c r="BJ136" s="14" t="s">
        <v>672</v>
      </c>
      <c r="BK136" s="14" t="str">
        <f t="shared" si="117"/>
        <v>B-Panda</v>
      </c>
      <c r="BL136" s="14" t="s">
        <v>300</v>
      </c>
      <c r="BM136" s="25"/>
      <c r="BN136" s="26" t="str">
        <f t="shared" si="176"/>
        <v>17001000000122514389</v>
      </c>
      <c r="BO136" s="27" t="str">
        <f t="shared" si="177"/>
        <v>FERJANI IKRAM</v>
      </c>
      <c r="BP136" s="26">
        <f t="shared" si="178"/>
        <v>135</v>
      </c>
      <c r="BQ136" s="28"/>
    </row>
    <row r="137" spans="1:69" x14ac:dyDescent="0.25">
      <c r="A137" t="str">
        <f>VLOOKUP(B137,[2]RH!$B:$BV,72,0)</f>
        <v>si</v>
      </c>
      <c r="B137" s="6">
        <v>136</v>
      </c>
      <c r="C137" s="7" t="s">
        <v>168</v>
      </c>
      <c r="D137" s="7" t="s">
        <v>835</v>
      </c>
      <c r="E137" s="7" t="s">
        <v>67</v>
      </c>
      <c r="F137" s="7" t="s">
        <v>118</v>
      </c>
      <c r="G137" s="7" t="s">
        <v>220</v>
      </c>
      <c r="H137" s="39">
        <v>560</v>
      </c>
      <c r="I137" s="7" t="s">
        <v>189</v>
      </c>
      <c r="J137" s="7" t="s">
        <v>190</v>
      </c>
      <c r="K137" s="7" t="s">
        <v>146</v>
      </c>
      <c r="L137" s="7" t="s">
        <v>90</v>
      </c>
      <c r="M137" s="7" t="s">
        <v>191</v>
      </c>
      <c r="N137" s="8">
        <v>43843</v>
      </c>
      <c r="O137" s="8">
        <v>45260</v>
      </c>
      <c r="P137" s="7" t="str">
        <f t="shared" ca="1" si="118"/>
        <v/>
      </c>
      <c r="Q137" s="8"/>
      <c r="R137" s="7"/>
      <c r="S137" s="8"/>
      <c r="T137" s="39" t="s">
        <v>72</v>
      </c>
      <c r="U137" s="7" t="str">
        <f t="shared" si="165"/>
        <v>Titulaire</v>
      </c>
      <c r="V137" s="8">
        <v>45261</v>
      </c>
      <c r="W137" s="8"/>
      <c r="Z137" s="8">
        <v>43843</v>
      </c>
      <c r="AA137" s="7">
        <f t="shared" si="166"/>
        <v>1</v>
      </c>
      <c r="AB137" s="7">
        <f t="shared" si="167"/>
        <v>2020</v>
      </c>
      <c r="AC137" s="7">
        <f t="shared" si="168"/>
        <v>2024</v>
      </c>
      <c r="AD137" s="10" t="e">
        <f t="shared" ref="AD137:AD200" ca="1" si="185">IF(#REF!="Non",(DAYS360(N137,Q137)/360),(DAYS360(N137,TODAY())/360))</f>
        <v>#REF!</v>
      </c>
      <c r="AE137" s="10" t="e">
        <f t="shared" ca="1" si="170"/>
        <v>#REF!</v>
      </c>
      <c r="AF137" s="8">
        <v>32619</v>
      </c>
      <c r="AG137" s="11">
        <f t="shared" ca="1" si="171"/>
        <v>35.898630136986299</v>
      </c>
      <c r="AH137" s="10" t="str">
        <f t="shared" ca="1" si="172"/>
        <v>&gt;35&lt; 45</v>
      </c>
      <c r="AI137" s="12">
        <v>16183349</v>
      </c>
      <c r="AJ137" s="13" t="s">
        <v>120</v>
      </c>
      <c r="AK137" s="12" t="s">
        <v>836</v>
      </c>
      <c r="AL137" s="8">
        <v>42615</v>
      </c>
      <c r="AM137" s="7" t="s">
        <v>108</v>
      </c>
      <c r="AN137" s="7" t="s">
        <v>76</v>
      </c>
      <c r="AO137" s="7">
        <v>1</v>
      </c>
      <c r="AP137" s="7"/>
      <c r="AQ137">
        <v>3</v>
      </c>
      <c r="AR137" s="14">
        <v>3</v>
      </c>
      <c r="AS137" s="15">
        <f t="shared" si="173"/>
        <v>44938.75</v>
      </c>
      <c r="AT137" s="14" t="s">
        <v>163</v>
      </c>
      <c r="AU137" s="16">
        <v>3.3210000000000002</v>
      </c>
      <c r="AV137" s="17" t="s">
        <v>236</v>
      </c>
      <c r="AW137" s="18" t="s">
        <v>201</v>
      </c>
      <c r="AX137" s="19" t="s">
        <v>837</v>
      </c>
      <c r="AY137" s="17" t="s">
        <v>838</v>
      </c>
      <c r="AZ137" s="14" t="s">
        <v>203</v>
      </c>
      <c r="BA137" s="20" t="str">
        <f t="shared" si="174"/>
        <v>17001000000289516864</v>
      </c>
      <c r="BB137" s="31">
        <f t="shared" si="175"/>
        <v>20</v>
      </c>
      <c r="BC137" s="22" t="s">
        <v>839</v>
      </c>
      <c r="BD137" s="23" t="s">
        <v>840</v>
      </c>
      <c r="BE137" s="14">
        <v>5050</v>
      </c>
      <c r="BF137" s="8"/>
      <c r="BG137" s="24">
        <v>24977382</v>
      </c>
      <c r="BH137" s="24">
        <v>56499440</v>
      </c>
      <c r="BI137" s="32"/>
      <c r="BJ137" s="14" t="s">
        <v>240</v>
      </c>
      <c r="BK137" s="14" t="str">
        <f t="shared" si="117"/>
        <v>A-560</v>
      </c>
      <c r="BL137" s="14" t="s">
        <v>288</v>
      </c>
      <c r="BM137" s="25"/>
      <c r="BN137" s="26" t="str">
        <f t="shared" si="176"/>
        <v>17001000000289516864</v>
      </c>
      <c r="BO137" s="27" t="str">
        <f t="shared" si="177"/>
        <v>MAJDOUB SONIA</v>
      </c>
      <c r="BP137" s="26">
        <f t="shared" si="178"/>
        <v>136</v>
      </c>
      <c r="BQ137" s="28"/>
    </row>
    <row r="138" spans="1:69" x14ac:dyDescent="0.25">
      <c r="A138" t="str">
        <f>VLOOKUP(B138,[2]RH!$B:$BV,72,0)</f>
        <v>Non-Actif</v>
      </c>
      <c r="B138" s="6">
        <v>137</v>
      </c>
      <c r="C138" s="7" t="s">
        <v>100</v>
      </c>
      <c r="D138" s="7" t="s">
        <v>841</v>
      </c>
      <c r="E138" s="7" t="s">
        <v>67</v>
      </c>
      <c r="F138" s="7" t="s">
        <v>118</v>
      </c>
      <c r="G138" s="7" t="s">
        <v>220</v>
      </c>
      <c r="H138" s="7" t="s">
        <v>324</v>
      </c>
      <c r="I138" s="7"/>
      <c r="J138" s="7"/>
      <c r="K138" s="7" t="s">
        <v>146</v>
      </c>
      <c r="L138" s="7" t="s">
        <v>90</v>
      </c>
      <c r="M138" s="7" t="s">
        <v>191</v>
      </c>
      <c r="N138" s="8">
        <v>43843</v>
      </c>
      <c r="O138" s="7" t="e">
        <f t="shared" ref="O138:O143" ca="1" si="186">IF(AD138&gt;=4,IF(T138="CDD","OK",""),"")</f>
        <v>#REF!</v>
      </c>
      <c r="P138" s="7">
        <f t="shared" ca="1" si="118"/>
        <v>-1710</v>
      </c>
      <c r="Q138" s="8">
        <v>43987</v>
      </c>
      <c r="R138" s="7" t="s">
        <v>161</v>
      </c>
      <c r="S138" s="7"/>
      <c r="T138" s="7" t="s">
        <v>156</v>
      </c>
      <c r="U138" s="7" t="str">
        <f t="shared" si="165"/>
        <v>Contractuel</v>
      </c>
      <c r="V138" s="8">
        <v>43983</v>
      </c>
      <c r="W138" s="8">
        <v>44012</v>
      </c>
      <c r="Z138" s="8">
        <v>43843</v>
      </c>
      <c r="AA138" s="7">
        <f t="shared" si="166"/>
        <v>1</v>
      </c>
      <c r="AB138" s="7">
        <f t="shared" si="167"/>
        <v>2020</v>
      </c>
      <c r="AC138" s="7">
        <f t="shared" si="168"/>
        <v>2024</v>
      </c>
      <c r="AD138" s="10" t="e">
        <f t="shared" ref="AD138:AD201" ca="1" si="187">IF(#REF!="Non",(DAYS360(N138,Q138)/360),(DAYS360(N138,TODAY())/360))</f>
        <v>#REF!</v>
      </c>
      <c r="AE138" s="10" t="e">
        <f t="shared" ca="1" si="170"/>
        <v>#REF!</v>
      </c>
      <c r="AF138" s="8">
        <v>36007</v>
      </c>
      <c r="AG138" s="11">
        <f t="shared" ca="1" si="171"/>
        <v>26.616438356164384</v>
      </c>
      <c r="AH138" s="10" t="str">
        <f t="shared" ca="1" si="172"/>
        <v>&gt;25&lt; 35</v>
      </c>
      <c r="AI138" s="47"/>
      <c r="AJ138" s="37"/>
      <c r="AK138" s="12">
        <v>13639493</v>
      </c>
      <c r="AL138" s="8">
        <v>42682</v>
      </c>
      <c r="AM138" s="7" t="s">
        <v>108</v>
      </c>
      <c r="AN138" s="7" t="s">
        <v>109</v>
      </c>
      <c r="AO138" s="7"/>
      <c r="AP138" s="7"/>
      <c r="AQ138" s="14">
        <v>3</v>
      </c>
      <c r="AR138" s="14">
        <v>1</v>
      </c>
      <c r="AS138" s="15">
        <f t="shared" si="173"/>
        <v>44208.25</v>
      </c>
      <c r="AT138" s="14" t="s">
        <v>163</v>
      </c>
      <c r="AU138" s="12">
        <v>3.1930000000000001</v>
      </c>
      <c r="AV138" s="17" t="s">
        <v>150</v>
      </c>
      <c r="AW138" s="18" t="s">
        <v>842</v>
      </c>
      <c r="AX138" s="19">
        <v>35105523157</v>
      </c>
      <c r="AY138" s="17">
        <v>10</v>
      </c>
      <c r="AZ138" s="14" t="s">
        <v>174</v>
      </c>
      <c r="BA138" s="20" t="str">
        <f t="shared" si="174"/>
        <v>07077013510552315710</v>
      </c>
      <c r="BB138" s="31">
        <f t="shared" si="175"/>
        <v>20</v>
      </c>
      <c r="BC138" s="14" t="s">
        <v>843</v>
      </c>
      <c r="BD138" s="14" t="s">
        <v>559</v>
      </c>
      <c r="BE138" s="14"/>
      <c r="BF138" s="8" t="s">
        <v>844</v>
      </c>
      <c r="BG138" s="32">
        <v>58853899</v>
      </c>
      <c r="BH138" s="32">
        <v>96112346</v>
      </c>
      <c r="BI138" s="32"/>
      <c r="BJ138" s="14" t="s">
        <v>845</v>
      </c>
      <c r="BK138" s="14" t="str">
        <f t="shared" si="117"/>
        <v>-SA</v>
      </c>
      <c r="BL138" s="14"/>
      <c r="BM138" s="25"/>
      <c r="BN138" s="26" t="str">
        <f t="shared" si="176"/>
        <v>07077013510552315710</v>
      </c>
      <c r="BO138" s="27" t="str">
        <f t="shared" si="177"/>
        <v>ZITOUNI SIWAR</v>
      </c>
      <c r="BP138" s="26">
        <f t="shared" si="178"/>
        <v>137</v>
      </c>
      <c r="BQ138" s="28"/>
    </row>
    <row r="139" spans="1:69" x14ac:dyDescent="0.25">
      <c r="A139" t="str">
        <f>VLOOKUP(B139,[2]RH!$B:$BV,72,0)</f>
        <v>Non-Actif</v>
      </c>
      <c r="B139" s="6">
        <v>138</v>
      </c>
      <c r="C139" s="7" t="s">
        <v>100</v>
      </c>
      <c r="D139" s="7" t="s">
        <v>846</v>
      </c>
      <c r="E139" s="7" t="s">
        <v>67</v>
      </c>
      <c r="F139" s="7" t="s">
        <v>118</v>
      </c>
      <c r="G139" s="7" t="s">
        <v>220</v>
      </c>
      <c r="H139" s="7">
        <v>520</v>
      </c>
      <c r="I139" s="7"/>
      <c r="J139" s="7" t="s">
        <v>281</v>
      </c>
      <c r="K139" s="7" t="s">
        <v>146</v>
      </c>
      <c r="L139" s="7" t="s">
        <v>90</v>
      </c>
      <c r="M139" s="7" t="s">
        <v>191</v>
      </c>
      <c r="N139" s="8">
        <v>43843</v>
      </c>
      <c r="O139" s="7" t="e">
        <f t="shared" ca="1" si="186"/>
        <v>#REF!</v>
      </c>
      <c r="P139" s="7">
        <f t="shared" ca="1" si="118"/>
        <v>-1314</v>
      </c>
      <c r="Q139" s="8">
        <v>44390</v>
      </c>
      <c r="R139" s="7" t="s">
        <v>161</v>
      </c>
      <c r="S139" s="7"/>
      <c r="T139" s="7" t="s">
        <v>156</v>
      </c>
      <c r="U139" s="7" t="str">
        <f t="shared" si="165"/>
        <v>Contractuel</v>
      </c>
      <c r="V139" s="8">
        <v>44348</v>
      </c>
      <c r="W139" s="8">
        <v>44408</v>
      </c>
      <c r="Z139" s="8">
        <v>43843</v>
      </c>
      <c r="AA139" s="7">
        <f t="shared" si="166"/>
        <v>1</v>
      </c>
      <c r="AB139" s="7">
        <f t="shared" si="167"/>
        <v>2020</v>
      </c>
      <c r="AC139" s="7">
        <f t="shared" si="168"/>
        <v>2024</v>
      </c>
      <c r="AD139" s="10" t="e">
        <f t="shared" ref="AD139:AD202" ca="1" si="188">IF(#REF!="Non",(DAYS360(N139,Q139)/360),(DAYS360(N139,TODAY())/360))</f>
        <v>#REF!</v>
      </c>
      <c r="AE139" s="10" t="e">
        <f t="shared" ca="1" si="170"/>
        <v>#REF!</v>
      </c>
      <c r="AF139" s="8">
        <v>35835</v>
      </c>
      <c r="AG139" s="11">
        <f t="shared" ca="1" si="171"/>
        <v>27.087671232876712</v>
      </c>
      <c r="AH139" s="10" t="str">
        <f t="shared" ca="1" si="172"/>
        <v>&gt;25&lt; 35</v>
      </c>
      <c r="AI139" s="12">
        <v>16882658</v>
      </c>
      <c r="AJ139" s="13" t="s">
        <v>79</v>
      </c>
      <c r="AK139" s="12">
        <v>11655966</v>
      </c>
      <c r="AL139" s="8">
        <v>42180</v>
      </c>
      <c r="AM139" s="7" t="s">
        <v>108</v>
      </c>
      <c r="AN139" s="7" t="s">
        <v>109</v>
      </c>
      <c r="AO139" s="7"/>
      <c r="AP139" s="7"/>
      <c r="AQ139" s="14">
        <v>3</v>
      </c>
      <c r="AR139" s="14">
        <v>2</v>
      </c>
      <c r="AS139" s="15">
        <f t="shared" si="173"/>
        <v>44573.5</v>
      </c>
      <c r="AT139" s="14" t="s">
        <v>163</v>
      </c>
      <c r="AU139" s="12">
        <v>3.1930000000000001</v>
      </c>
      <c r="AV139" s="17" t="s">
        <v>106</v>
      </c>
      <c r="AW139" s="18" t="s">
        <v>591</v>
      </c>
      <c r="AX139" s="19" t="s">
        <v>847</v>
      </c>
      <c r="AY139" s="17">
        <v>29</v>
      </c>
      <c r="AZ139" s="14" t="s">
        <v>230</v>
      </c>
      <c r="BA139" s="20" t="str">
        <f t="shared" si="174"/>
        <v>05046000114501237229</v>
      </c>
      <c r="BB139" s="31">
        <f t="shared" si="175"/>
        <v>20</v>
      </c>
      <c r="BC139" s="36" t="s">
        <v>848</v>
      </c>
      <c r="BD139" s="14" t="s">
        <v>115</v>
      </c>
      <c r="BE139" s="14">
        <v>1095</v>
      </c>
      <c r="BF139" s="8" t="s">
        <v>176</v>
      </c>
      <c r="BG139" s="32">
        <v>58838504</v>
      </c>
      <c r="BH139" s="32">
        <v>20249450</v>
      </c>
      <c r="BI139" s="32"/>
      <c r="BJ139" s="14" t="s">
        <v>397</v>
      </c>
      <c r="BK139" s="14" t="str">
        <f t="shared" si="117"/>
        <v>B-520</v>
      </c>
      <c r="BL139" s="14"/>
      <c r="BM139" s="25"/>
      <c r="BN139" s="26" t="str">
        <f t="shared" si="176"/>
        <v>05046000114501237229</v>
      </c>
      <c r="BO139" s="27" t="str">
        <f t="shared" si="177"/>
        <v>DEHMANI AMENI</v>
      </c>
      <c r="BP139" s="26">
        <f t="shared" si="178"/>
        <v>138</v>
      </c>
      <c r="BQ139" s="28"/>
    </row>
    <row r="140" spans="1:69" x14ac:dyDescent="0.25">
      <c r="A140" t="str">
        <f>VLOOKUP(B140,[2]RH!$B:$BV,72,0)</f>
        <v>Non-Actif</v>
      </c>
      <c r="B140" s="6">
        <v>139</v>
      </c>
      <c r="C140" s="7" t="s">
        <v>100</v>
      </c>
      <c r="D140" s="7" t="s">
        <v>849</v>
      </c>
      <c r="E140" s="7" t="s">
        <v>67</v>
      </c>
      <c r="F140" s="7" t="s">
        <v>118</v>
      </c>
      <c r="G140" s="7" t="s">
        <v>220</v>
      </c>
      <c r="H140" s="7">
        <v>560</v>
      </c>
      <c r="I140" s="7"/>
      <c r="J140" s="7" t="s">
        <v>190</v>
      </c>
      <c r="K140" s="7" t="s">
        <v>146</v>
      </c>
      <c r="L140" s="7" t="s">
        <v>90</v>
      </c>
      <c r="M140" s="7" t="s">
        <v>191</v>
      </c>
      <c r="N140" s="8">
        <v>43843</v>
      </c>
      <c r="O140" s="7" t="e">
        <f t="shared" ca="1" si="186"/>
        <v>#REF!</v>
      </c>
      <c r="P140" s="7">
        <f t="shared" ca="1" si="118"/>
        <v>-1102</v>
      </c>
      <c r="Q140" s="8">
        <v>44604</v>
      </c>
      <c r="R140" s="7" t="s">
        <v>161</v>
      </c>
      <c r="S140" s="7"/>
      <c r="T140" s="7" t="s">
        <v>156</v>
      </c>
      <c r="U140" s="7" t="str">
        <f t="shared" si="165"/>
        <v>Contractuel</v>
      </c>
      <c r="V140" s="8">
        <v>44562</v>
      </c>
      <c r="W140" s="8">
        <v>44620</v>
      </c>
      <c r="Z140" s="8">
        <v>43843</v>
      </c>
      <c r="AA140" s="7">
        <f t="shared" si="166"/>
        <v>1</v>
      </c>
      <c r="AB140" s="7">
        <f t="shared" si="167"/>
        <v>2020</v>
      </c>
      <c r="AC140" s="7">
        <f t="shared" si="168"/>
        <v>2024</v>
      </c>
      <c r="AD140" s="10" t="e">
        <f t="shared" ref="AD140:AD203" ca="1" si="189">IF(#REF!="Non",(DAYS360(N140,Q140)/360),(DAYS360(N140,TODAY())/360))</f>
        <v>#REF!</v>
      </c>
      <c r="AE140" s="10" t="e">
        <f t="shared" ca="1" si="170"/>
        <v>#REF!</v>
      </c>
      <c r="AF140" s="8">
        <v>33166</v>
      </c>
      <c r="AG140" s="11">
        <f t="shared" ca="1" si="171"/>
        <v>34.4</v>
      </c>
      <c r="AH140" s="10" t="str">
        <f t="shared" ca="1" si="172"/>
        <v>&gt;25&lt; 35</v>
      </c>
      <c r="AI140" s="12">
        <v>16282732</v>
      </c>
      <c r="AJ140" s="13" t="s">
        <v>73</v>
      </c>
      <c r="AK140" s="12" t="s">
        <v>850</v>
      </c>
      <c r="AL140" s="8">
        <v>39275</v>
      </c>
      <c r="AM140" s="7" t="s">
        <v>108</v>
      </c>
      <c r="AN140" s="7" t="s">
        <v>109</v>
      </c>
      <c r="AO140" s="7"/>
      <c r="AP140" s="7"/>
      <c r="AQ140" s="14">
        <v>3</v>
      </c>
      <c r="AR140" s="14">
        <v>2</v>
      </c>
      <c r="AS140" s="15">
        <f t="shared" si="173"/>
        <v>44573.5</v>
      </c>
      <c r="AT140" s="14" t="s">
        <v>163</v>
      </c>
      <c r="AU140" s="12">
        <v>3.1930000000000001</v>
      </c>
      <c r="AV140" s="17" t="s">
        <v>236</v>
      </c>
      <c r="AW140" s="18" t="s">
        <v>201</v>
      </c>
      <c r="AX140" s="19" t="s">
        <v>851</v>
      </c>
      <c r="AY140" s="17" t="s">
        <v>852</v>
      </c>
      <c r="AZ140" s="14" t="s">
        <v>203</v>
      </c>
      <c r="BA140" s="20" t="str">
        <f t="shared" si="174"/>
        <v>17001000000141509123</v>
      </c>
      <c r="BB140" s="31">
        <f t="shared" si="175"/>
        <v>20</v>
      </c>
      <c r="BC140" s="36" t="s">
        <v>853</v>
      </c>
      <c r="BD140" s="14" t="s">
        <v>568</v>
      </c>
      <c r="BE140" s="14">
        <v>2021</v>
      </c>
      <c r="BF140" s="8" t="s">
        <v>116</v>
      </c>
      <c r="BG140" s="24">
        <v>23727577</v>
      </c>
      <c r="BH140" s="24">
        <v>50655460</v>
      </c>
      <c r="BI140" s="32"/>
      <c r="BJ140" s="14" t="s">
        <v>814</v>
      </c>
      <c r="BK140" s="14" t="str">
        <f t="shared" si="117"/>
        <v>A-560</v>
      </c>
      <c r="BL140" s="14"/>
      <c r="BM140" s="25"/>
      <c r="BN140" s="26" t="str">
        <f t="shared" si="176"/>
        <v>17001000000141509123</v>
      </c>
      <c r="BO140" s="27" t="str">
        <f t="shared" si="177"/>
        <v>ALOUI HEDDI</v>
      </c>
      <c r="BP140" s="26">
        <f t="shared" si="178"/>
        <v>139</v>
      </c>
      <c r="BQ140" s="28"/>
    </row>
    <row r="141" spans="1:69" x14ac:dyDescent="0.25">
      <c r="A141" t="str">
        <f>VLOOKUP(B141,[2]RH!$B:$BV,72,0)</f>
        <v>Non-Actif</v>
      </c>
      <c r="B141" s="6">
        <v>140</v>
      </c>
      <c r="C141" s="7" t="s">
        <v>168</v>
      </c>
      <c r="D141" s="7" t="s">
        <v>854</v>
      </c>
      <c r="E141" s="7" t="s">
        <v>67</v>
      </c>
      <c r="F141" s="7" t="s">
        <v>118</v>
      </c>
      <c r="G141" s="7" t="s">
        <v>220</v>
      </c>
      <c r="H141" s="7">
        <v>560</v>
      </c>
      <c r="I141" s="7"/>
      <c r="J141" s="7" t="s">
        <v>190</v>
      </c>
      <c r="K141" s="7" t="s">
        <v>146</v>
      </c>
      <c r="L141" s="7" t="s">
        <v>90</v>
      </c>
      <c r="M141" s="7" t="s">
        <v>191</v>
      </c>
      <c r="N141" s="8">
        <v>43843</v>
      </c>
      <c r="O141" s="7" t="e">
        <f t="shared" ca="1" si="186"/>
        <v>#REF!</v>
      </c>
      <c r="P141" s="7">
        <f t="shared" ca="1" si="118"/>
        <v>-888</v>
      </c>
      <c r="Q141" s="8">
        <v>44743</v>
      </c>
      <c r="R141" s="7" t="s">
        <v>290</v>
      </c>
      <c r="S141" s="7"/>
      <c r="T141" s="7" t="s">
        <v>156</v>
      </c>
      <c r="U141" s="7" t="str">
        <f t="shared" si="165"/>
        <v>Contractuel</v>
      </c>
      <c r="V141" s="8">
        <v>44743</v>
      </c>
      <c r="W141" s="8">
        <v>44834</v>
      </c>
      <c r="Z141" s="8">
        <v>43843</v>
      </c>
      <c r="AA141" s="7">
        <f t="shared" si="166"/>
        <v>1</v>
      </c>
      <c r="AB141" s="7">
        <f t="shared" si="167"/>
        <v>2020</v>
      </c>
      <c r="AC141" s="7">
        <f t="shared" si="168"/>
        <v>2024</v>
      </c>
      <c r="AD141" s="10" t="e">
        <f t="shared" ref="AD141:AD204" ca="1" si="190">IF(#REF!="Non",(DAYS360(N141,Q141)/360),(DAYS360(N141,TODAY())/360))</f>
        <v>#REF!</v>
      </c>
      <c r="AE141" s="10" t="e">
        <f t="shared" ca="1" si="170"/>
        <v>#REF!</v>
      </c>
      <c r="AF141" s="8">
        <v>29850</v>
      </c>
      <c r="AG141" s="11">
        <f t="shared" ca="1" si="171"/>
        <v>43.484931506849314</v>
      </c>
      <c r="AH141" s="10" t="str">
        <f t="shared" ca="1" si="172"/>
        <v>&gt;35&lt; 45</v>
      </c>
      <c r="AI141" s="12">
        <v>12492834</v>
      </c>
      <c r="AJ141" s="13" t="s">
        <v>150</v>
      </c>
      <c r="AK141" s="12" t="s">
        <v>855</v>
      </c>
      <c r="AL141" s="8">
        <v>42408</v>
      </c>
      <c r="AM141" s="7" t="s">
        <v>108</v>
      </c>
      <c r="AN141" s="7" t="s">
        <v>76</v>
      </c>
      <c r="AO141" s="7">
        <v>4</v>
      </c>
      <c r="AP141" s="7"/>
      <c r="AQ141" s="14">
        <v>3</v>
      </c>
      <c r="AR141" s="14">
        <v>3</v>
      </c>
      <c r="AS141" s="15">
        <f t="shared" si="173"/>
        <v>44938.75</v>
      </c>
      <c r="AT141" s="14" t="s">
        <v>163</v>
      </c>
      <c r="AU141" s="12">
        <v>3.3210000000000002</v>
      </c>
      <c r="AV141" s="17" t="s">
        <v>92</v>
      </c>
      <c r="AW141" s="18" t="s">
        <v>693</v>
      </c>
      <c r="AX141" s="19" t="s">
        <v>856</v>
      </c>
      <c r="AY141" s="17" t="s">
        <v>857</v>
      </c>
      <c r="AZ141" s="14" t="s">
        <v>152</v>
      </c>
      <c r="BA141" s="20" t="str">
        <f t="shared" si="174"/>
        <v>04075160006183649029</v>
      </c>
      <c r="BB141" s="31">
        <f t="shared" si="175"/>
        <v>20</v>
      </c>
      <c r="BC141" s="36" t="s">
        <v>858</v>
      </c>
      <c r="BD141" s="14" t="s">
        <v>115</v>
      </c>
      <c r="BE141" s="14">
        <v>1095</v>
      </c>
      <c r="BF141" s="8" t="s">
        <v>116</v>
      </c>
      <c r="BG141" s="24">
        <v>24020536</v>
      </c>
      <c r="BH141" s="24">
        <v>98939862</v>
      </c>
      <c r="BI141" s="32"/>
      <c r="BJ141" s="14" t="s">
        <v>859</v>
      </c>
      <c r="BK141" s="14" t="str">
        <f t="shared" si="117"/>
        <v>A-560</v>
      </c>
      <c r="BL141" s="14"/>
      <c r="BM141" s="25"/>
      <c r="BN141" s="26" t="str">
        <f t="shared" si="176"/>
        <v>04075160006183649029</v>
      </c>
      <c r="BO141" s="27" t="str">
        <f t="shared" si="177"/>
        <v>JOUINI AMIRA</v>
      </c>
      <c r="BP141" s="26">
        <f t="shared" si="178"/>
        <v>140</v>
      </c>
      <c r="BQ141" s="28"/>
    </row>
    <row r="142" spans="1:69" x14ac:dyDescent="0.25">
      <c r="A142" t="str">
        <f>VLOOKUP(B142,[2]RH!$B:$BV,72,0)</f>
        <v>Non-Actif</v>
      </c>
      <c r="B142" s="6">
        <v>141</v>
      </c>
      <c r="C142" s="7" t="s">
        <v>168</v>
      </c>
      <c r="D142" s="7" t="s">
        <v>860</v>
      </c>
      <c r="E142" s="7" t="s">
        <v>67</v>
      </c>
      <c r="F142" s="7" t="s">
        <v>118</v>
      </c>
      <c r="G142" s="7" t="s">
        <v>220</v>
      </c>
      <c r="H142" s="7"/>
      <c r="I142" s="7"/>
      <c r="J142" s="7"/>
      <c r="K142" s="7" t="s">
        <v>146</v>
      </c>
      <c r="L142" s="7" t="s">
        <v>90</v>
      </c>
      <c r="M142" s="7" t="s">
        <v>160</v>
      </c>
      <c r="N142" s="8">
        <v>43843</v>
      </c>
      <c r="O142" s="7" t="e">
        <f t="shared" ca="1" si="186"/>
        <v>#REF!</v>
      </c>
      <c r="P142" s="7">
        <f t="shared" ca="1" si="118"/>
        <v>-1861</v>
      </c>
      <c r="Q142" s="8">
        <v>43847</v>
      </c>
      <c r="R142" s="7" t="s">
        <v>290</v>
      </c>
      <c r="S142" s="7"/>
      <c r="T142" s="7" t="s">
        <v>156</v>
      </c>
      <c r="U142" s="7" t="str">
        <f t="shared" si="165"/>
        <v>Contractuel</v>
      </c>
      <c r="V142" s="8">
        <v>43843</v>
      </c>
      <c r="W142" s="8">
        <v>43861</v>
      </c>
      <c r="Z142" s="8">
        <v>43843</v>
      </c>
      <c r="AA142" s="7">
        <f t="shared" si="166"/>
        <v>1</v>
      </c>
      <c r="AB142" s="7">
        <f t="shared" si="167"/>
        <v>2020</v>
      </c>
      <c r="AC142" s="7">
        <f t="shared" si="168"/>
        <v>2024</v>
      </c>
      <c r="AD142" s="10" t="e">
        <f t="shared" ref="AD142:AD205" ca="1" si="191">IF(#REF!="Non",(DAYS360(N142,Q142)/360),(DAYS360(N142,TODAY())/360))</f>
        <v>#REF!</v>
      </c>
      <c r="AE142" s="10" t="e">
        <f t="shared" ca="1" si="170"/>
        <v>#REF!</v>
      </c>
      <c r="AF142" s="8">
        <v>33371</v>
      </c>
      <c r="AG142" s="11">
        <f t="shared" ca="1" si="171"/>
        <v>33.838356164383562</v>
      </c>
      <c r="AH142" s="10" t="str">
        <f t="shared" ca="1" si="172"/>
        <v>&gt;25&lt; 35</v>
      </c>
      <c r="AI142" s="12">
        <v>16278427</v>
      </c>
      <c r="AJ142" s="13" t="s">
        <v>170</v>
      </c>
      <c r="AK142" s="12" t="s">
        <v>861</v>
      </c>
      <c r="AL142" s="8">
        <v>43711</v>
      </c>
      <c r="AM142" s="7" t="s">
        <v>108</v>
      </c>
      <c r="AN142" s="7" t="s">
        <v>76</v>
      </c>
      <c r="AO142" s="7">
        <v>1</v>
      </c>
      <c r="AP142" s="7"/>
      <c r="AQ142" s="14">
        <v>3</v>
      </c>
      <c r="AR142" s="14">
        <v>1</v>
      </c>
      <c r="AS142" s="15">
        <f t="shared" si="173"/>
        <v>44208.25</v>
      </c>
      <c r="AT142" s="14" t="s">
        <v>163</v>
      </c>
      <c r="AU142" s="12">
        <v>3.1930000000000001</v>
      </c>
      <c r="AV142" s="17" t="s">
        <v>73</v>
      </c>
      <c r="AW142" s="18" t="s">
        <v>207</v>
      </c>
      <c r="AX142" s="19">
        <v>41130133847</v>
      </c>
      <c r="AY142" s="17">
        <v>84</v>
      </c>
      <c r="AZ142" s="14" t="s">
        <v>98</v>
      </c>
      <c r="BA142" s="20" t="str">
        <f t="shared" si="174"/>
        <v>01072104113013384784</v>
      </c>
      <c r="BB142" s="31">
        <f t="shared" si="175"/>
        <v>20</v>
      </c>
      <c r="BC142" s="14" t="s">
        <v>862</v>
      </c>
      <c r="BD142" s="14" t="s">
        <v>115</v>
      </c>
      <c r="BE142" s="14"/>
      <c r="BF142" s="8"/>
      <c r="BG142" s="32">
        <v>27059350</v>
      </c>
      <c r="BH142" s="32">
        <v>21575891</v>
      </c>
      <c r="BI142" s="32"/>
      <c r="BJ142" s="14"/>
      <c r="BK142" s="14" t="str">
        <f t="shared" si="117"/>
        <v>-</v>
      </c>
      <c r="BL142" s="14"/>
      <c r="BM142" s="25"/>
      <c r="BN142" s="26" t="str">
        <f t="shared" si="176"/>
        <v>01072104113013384784</v>
      </c>
      <c r="BO142" s="27" t="str">
        <f t="shared" si="177"/>
        <v>MEJRI LEILA</v>
      </c>
      <c r="BP142" s="26">
        <f t="shared" si="178"/>
        <v>141</v>
      </c>
      <c r="BQ142" s="28"/>
    </row>
    <row r="143" spans="1:69" x14ac:dyDescent="0.25">
      <c r="A143" t="str">
        <f>VLOOKUP(B143,[2]RH!$B:$BV,72,0)</f>
        <v>Non-Actif</v>
      </c>
      <c r="B143" s="6">
        <v>142</v>
      </c>
      <c r="C143" s="7" t="s">
        <v>168</v>
      </c>
      <c r="D143" s="7" t="s">
        <v>863</v>
      </c>
      <c r="E143" s="7" t="s">
        <v>67</v>
      </c>
      <c r="F143" s="7" t="s">
        <v>118</v>
      </c>
      <c r="G143" s="7" t="s">
        <v>220</v>
      </c>
      <c r="H143" s="7" t="s">
        <v>351</v>
      </c>
      <c r="I143" s="7"/>
      <c r="J143" s="7"/>
      <c r="K143" s="7" t="s">
        <v>146</v>
      </c>
      <c r="L143" s="7" t="s">
        <v>90</v>
      </c>
      <c r="M143" s="7" t="s">
        <v>191</v>
      </c>
      <c r="N143" s="8">
        <v>43843</v>
      </c>
      <c r="O143" s="7" t="e">
        <f t="shared" ca="1" si="186"/>
        <v>#REF!</v>
      </c>
      <c r="P143" s="7">
        <f t="shared" ca="1" si="118"/>
        <v>-1710</v>
      </c>
      <c r="Q143" s="8">
        <v>44012</v>
      </c>
      <c r="R143" s="7" t="s">
        <v>358</v>
      </c>
      <c r="S143" s="7"/>
      <c r="T143" s="7" t="s">
        <v>156</v>
      </c>
      <c r="U143" s="7" t="str">
        <f t="shared" si="165"/>
        <v>Contractuel</v>
      </c>
      <c r="V143" s="8">
        <v>43983</v>
      </c>
      <c r="W143" s="8">
        <v>44012</v>
      </c>
      <c r="Z143" s="8">
        <v>43843</v>
      </c>
      <c r="AA143" s="7">
        <f t="shared" si="166"/>
        <v>1</v>
      </c>
      <c r="AB143" s="7">
        <f t="shared" si="167"/>
        <v>2020</v>
      </c>
      <c r="AC143" s="7">
        <f t="shared" si="168"/>
        <v>2024</v>
      </c>
      <c r="AD143" s="10" t="e">
        <f t="shared" ref="AD143:AD206" ca="1" si="192">IF(#REF!="Non",(DAYS360(N143,Q143)/360),(DAYS360(N143,TODAY())/360))</f>
        <v>#REF!</v>
      </c>
      <c r="AE143" s="10" t="e">
        <f t="shared" ca="1" si="170"/>
        <v>#REF!</v>
      </c>
      <c r="AF143" s="8">
        <v>32356</v>
      </c>
      <c r="AG143" s="11">
        <f t="shared" ca="1" si="171"/>
        <v>36.61917808219178</v>
      </c>
      <c r="AH143" s="10" t="str">
        <f t="shared" ca="1" si="172"/>
        <v>&gt;35&lt; 45</v>
      </c>
      <c r="AI143" s="12">
        <v>16256015</v>
      </c>
      <c r="AJ143" s="13" t="s">
        <v>82</v>
      </c>
      <c r="AK143" s="12" t="s">
        <v>864</v>
      </c>
      <c r="AL143" s="8">
        <v>41193</v>
      </c>
      <c r="AM143" s="7" t="s">
        <v>108</v>
      </c>
      <c r="AN143" s="7" t="s">
        <v>76</v>
      </c>
      <c r="AO143" s="7">
        <v>1</v>
      </c>
      <c r="AP143" s="7"/>
      <c r="AQ143" s="14">
        <v>3</v>
      </c>
      <c r="AR143" s="14">
        <v>1</v>
      </c>
      <c r="AS143" s="15">
        <f t="shared" si="173"/>
        <v>44208.25</v>
      </c>
      <c r="AT143" s="14" t="s">
        <v>163</v>
      </c>
      <c r="AU143" s="12">
        <v>3.1930000000000001</v>
      </c>
      <c r="AV143" s="17">
        <v>17</v>
      </c>
      <c r="AW143" s="18" t="s">
        <v>201</v>
      </c>
      <c r="AX143" s="19" t="s">
        <v>865</v>
      </c>
      <c r="AY143" s="17">
        <v>42</v>
      </c>
      <c r="AZ143" s="14" t="s">
        <v>203</v>
      </c>
      <c r="BA143" s="20" t="str">
        <f t="shared" si="174"/>
        <v>17001000000152463042</v>
      </c>
      <c r="BB143" s="31">
        <f t="shared" si="175"/>
        <v>20</v>
      </c>
      <c r="BC143" s="14" t="s">
        <v>866</v>
      </c>
      <c r="BD143" s="14" t="s">
        <v>115</v>
      </c>
      <c r="BE143" s="14">
        <v>1095</v>
      </c>
      <c r="BF143" s="8"/>
      <c r="BG143" s="32">
        <v>58098883</v>
      </c>
      <c r="BH143" s="32">
        <v>58020598</v>
      </c>
      <c r="BI143" s="32"/>
      <c r="BJ143" s="14" t="s">
        <v>397</v>
      </c>
      <c r="BK143" s="14" t="str">
        <f t="shared" si="117"/>
        <v>-CP</v>
      </c>
      <c r="BL143" s="14"/>
      <c r="BM143" s="25"/>
      <c r="BN143" s="26" t="str">
        <f t="shared" si="176"/>
        <v>17001000000152463042</v>
      </c>
      <c r="BO143" s="27" t="str">
        <f t="shared" si="177"/>
        <v>SAIDANI ARBIA</v>
      </c>
      <c r="BP143" s="26">
        <f t="shared" si="178"/>
        <v>142</v>
      </c>
      <c r="BQ143" s="28"/>
    </row>
    <row r="144" spans="1:69" x14ac:dyDescent="0.25">
      <c r="A144" t="str">
        <f>VLOOKUP(B144,[2]RH!$B:$BV,72,0)</f>
        <v>si</v>
      </c>
      <c r="B144" s="6">
        <v>143</v>
      </c>
      <c r="C144" s="7" t="s">
        <v>168</v>
      </c>
      <c r="D144" s="7" t="s">
        <v>867</v>
      </c>
      <c r="E144" s="7" t="s">
        <v>67</v>
      </c>
      <c r="F144" s="7" t="s">
        <v>118</v>
      </c>
      <c r="G144" s="7" t="s">
        <v>188</v>
      </c>
      <c r="H144" s="7">
        <v>965</v>
      </c>
      <c r="I144" s="7" t="s">
        <v>280</v>
      </c>
      <c r="J144" s="7" t="s">
        <v>281</v>
      </c>
      <c r="K144" s="7" t="s">
        <v>89</v>
      </c>
      <c r="L144" s="7" t="s">
        <v>90</v>
      </c>
      <c r="M144" s="7" t="s">
        <v>191</v>
      </c>
      <c r="N144" s="8">
        <v>43843</v>
      </c>
      <c r="O144" s="8">
        <v>45260</v>
      </c>
      <c r="P144" s="7" t="str">
        <f t="shared" ca="1" si="118"/>
        <v/>
      </c>
      <c r="Q144" s="8"/>
      <c r="R144" s="7"/>
      <c r="S144" s="8"/>
      <c r="T144" s="39" t="s">
        <v>72</v>
      </c>
      <c r="U144" s="7" t="str">
        <f t="shared" si="165"/>
        <v>Titulaire</v>
      </c>
      <c r="V144" s="8">
        <v>45261</v>
      </c>
      <c r="W144" s="8"/>
      <c r="Z144" s="8">
        <v>43843</v>
      </c>
      <c r="AA144" s="7">
        <f t="shared" si="166"/>
        <v>1</v>
      </c>
      <c r="AB144" s="7">
        <f t="shared" si="167"/>
        <v>2020</v>
      </c>
      <c r="AC144" s="7">
        <f t="shared" si="168"/>
        <v>2024</v>
      </c>
      <c r="AD144" s="10" t="e">
        <f t="shared" ref="AD144:AD207" ca="1" si="193">IF(#REF!="Non",(DAYS360(N144,Q144)/360),(DAYS360(N144,TODAY())/360))</f>
        <v>#REF!</v>
      </c>
      <c r="AE144" s="10" t="e">
        <f t="shared" ca="1" si="170"/>
        <v>#REF!</v>
      </c>
      <c r="AF144" s="8">
        <v>29062</v>
      </c>
      <c r="AG144" s="11">
        <f t="shared" ca="1" si="171"/>
        <v>45.643835616438359</v>
      </c>
      <c r="AH144" s="10" t="str">
        <f t="shared" ca="1" si="172"/>
        <v>&gt;45&lt; 55</v>
      </c>
      <c r="AI144" s="12">
        <v>12662879</v>
      </c>
      <c r="AJ144" s="13" t="s">
        <v>73</v>
      </c>
      <c r="AK144" s="12" t="s">
        <v>868</v>
      </c>
      <c r="AL144" s="8">
        <v>34967</v>
      </c>
      <c r="AM144" s="7" t="s">
        <v>108</v>
      </c>
      <c r="AN144" s="7" t="s">
        <v>76</v>
      </c>
      <c r="AO144" s="7">
        <v>2</v>
      </c>
      <c r="AP144" s="7"/>
      <c r="AQ144">
        <v>5</v>
      </c>
      <c r="AR144" s="14">
        <v>3</v>
      </c>
      <c r="AS144" s="15">
        <f t="shared" si="173"/>
        <v>44938.75</v>
      </c>
      <c r="AT144" s="14" t="s">
        <v>163</v>
      </c>
      <c r="AU144" s="16">
        <v>3.3210000000000002</v>
      </c>
      <c r="AV144" s="17">
        <v>14</v>
      </c>
      <c r="AW144" s="18" t="s">
        <v>869</v>
      </c>
      <c r="AX144" s="19">
        <v>31007056354</v>
      </c>
      <c r="AY144" s="17">
        <v>23</v>
      </c>
      <c r="AZ144" s="14" t="s">
        <v>185</v>
      </c>
      <c r="BA144" s="20" t="str">
        <f t="shared" si="174"/>
        <v>14043043100705635423</v>
      </c>
      <c r="BB144" s="31">
        <f t="shared" si="175"/>
        <v>20</v>
      </c>
      <c r="BC144" s="22" t="s">
        <v>870</v>
      </c>
      <c r="BD144" s="23" t="s">
        <v>115</v>
      </c>
      <c r="BE144" s="14"/>
      <c r="BF144" s="8">
        <v>45027</v>
      </c>
      <c r="BG144" s="24">
        <v>58087406</v>
      </c>
      <c r="BH144" s="24">
        <v>27726393</v>
      </c>
      <c r="BI144" s="32"/>
      <c r="BJ144" s="14" t="s">
        <v>871</v>
      </c>
      <c r="BK144" s="14" t="str">
        <f t="shared" si="117"/>
        <v>B-965</v>
      </c>
      <c r="BL144" s="14" t="s">
        <v>198</v>
      </c>
      <c r="BM144" s="25"/>
      <c r="BN144" s="26" t="str">
        <f t="shared" si="176"/>
        <v>14043043100705635423</v>
      </c>
      <c r="BO144" s="27" t="str">
        <f t="shared" si="177"/>
        <v>TABOUBI NAJLA</v>
      </c>
      <c r="BP144" s="26">
        <f t="shared" si="178"/>
        <v>143</v>
      </c>
      <c r="BQ144" s="28"/>
    </row>
    <row r="145" spans="1:69" x14ac:dyDescent="0.25">
      <c r="A145" t="str">
        <f>VLOOKUP(B145,[2]RH!$B:$BV,72,0)</f>
        <v>si</v>
      </c>
      <c r="B145" s="6">
        <v>144</v>
      </c>
      <c r="C145" s="7" t="s">
        <v>168</v>
      </c>
      <c r="D145" s="7" t="s">
        <v>872</v>
      </c>
      <c r="E145" s="7" t="s">
        <v>67</v>
      </c>
      <c r="F145" s="7" t="s">
        <v>158</v>
      </c>
      <c r="G145" s="7" t="s">
        <v>408</v>
      </c>
      <c r="H145" s="7" t="s">
        <v>541</v>
      </c>
      <c r="I145" s="7" t="s">
        <v>542</v>
      </c>
      <c r="J145" s="7"/>
      <c r="K145" s="7" t="s">
        <v>146</v>
      </c>
      <c r="L145" s="7" t="s">
        <v>90</v>
      </c>
      <c r="M145" s="7" t="s">
        <v>191</v>
      </c>
      <c r="N145" s="8">
        <v>43843</v>
      </c>
      <c r="O145" s="48">
        <v>45291</v>
      </c>
      <c r="P145" s="7"/>
      <c r="Q145" s="49"/>
      <c r="R145" s="7"/>
      <c r="S145" s="8"/>
      <c r="T145" s="9" t="s">
        <v>72</v>
      </c>
      <c r="U145" s="7" t="str">
        <f t="shared" si="165"/>
        <v>Titulaire</v>
      </c>
      <c r="V145" s="8">
        <v>45231</v>
      </c>
      <c r="W145" s="8">
        <v>45291</v>
      </c>
      <c r="Z145" s="8">
        <v>43843</v>
      </c>
      <c r="AA145" s="7">
        <f t="shared" si="166"/>
        <v>1</v>
      </c>
      <c r="AB145" s="7">
        <f t="shared" si="167"/>
        <v>2020</v>
      </c>
      <c r="AC145" s="7">
        <f t="shared" si="168"/>
        <v>2024</v>
      </c>
      <c r="AD145" s="10" t="e">
        <f t="shared" ref="AD145:AD208" ca="1" si="194">IF(#REF!="Non",(DAYS360(N145,Q145)/360),(DAYS360(N145,TODAY())/360))</f>
        <v>#REF!</v>
      </c>
      <c r="AE145" s="10" t="e">
        <f t="shared" ca="1" si="170"/>
        <v>#REF!</v>
      </c>
      <c r="AF145" s="8">
        <v>33642</v>
      </c>
      <c r="AG145" s="11">
        <f t="shared" ca="1" si="171"/>
        <v>33.095890410958901</v>
      </c>
      <c r="AH145" s="10" t="str">
        <f t="shared" ca="1" si="172"/>
        <v>&gt;25&lt; 35</v>
      </c>
      <c r="AI145" s="12">
        <v>16444661</v>
      </c>
      <c r="AJ145" s="13" t="s">
        <v>192</v>
      </c>
      <c r="AK145" s="12" t="s">
        <v>873</v>
      </c>
      <c r="AL145" s="8">
        <v>39870</v>
      </c>
      <c r="AM145" s="7" t="s">
        <v>108</v>
      </c>
      <c r="AN145" s="7" t="s">
        <v>76</v>
      </c>
      <c r="AO145" s="7">
        <v>2</v>
      </c>
      <c r="AP145" s="7"/>
      <c r="AQ145">
        <v>3</v>
      </c>
      <c r="AR145" s="14">
        <v>3</v>
      </c>
      <c r="AS145" s="15">
        <f t="shared" si="173"/>
        <v>44938.75</v>
      </c>
      <c r="AT145" s="14" t="s">
        <v>163</v>
      </c>
      <c r="AU145" s="16">
        <v>3.3210000000000002</v>
      </c>
      <c r="AV145" s="17" t="s">
        <v>150</v>
      </c>
      <c r="AW145" s="18" t="s">
        <v>339</v>
      </c>
      <c r="AX145" s="19" t="s">
        <v>874</v>
      </c>
      <c r="AY145" s="17" t="s">
        <v>875</v>
      </c>
      <c r="AZ145" s="14" t="s">
        <v>174</v>
      </c>
      <c r="BA145" s="20" t="str">
        <f t="shared" si="174"/>
        <v>07080013810553119690</v>
      </c>
      <c r="BB145" s="31">
        <f t="shared" si="175"/>
        <v>20</v>
      </c>
      <c r="BC145" s="22" t="s">
        <v>876</v>
      </c>
      <c r="BD145" s="23" t="s">
        <v>115</v>
      </c>
      <c r="BE145" s="14"/>
      <c r="BF145" s="8"/>
      <c r="BG145" s="24">
        <v>54767307</v>
      </c>
      <c r="BH145" s="24"/>
      <c r="BI145" s="32"/>
      <c r="BJ145" s="14" t="s">
        <v>322</v>
      </c>
      <c r="BK145" s="14" t="str">
        <f t="shared" si="117"/>
        <v>-coupe</v>
      </c>
      <c r="BL145" s="14" t="s">
        <v>288</v>
      </c>
      <c r="BM145" s="25"/>
      <c r="BN145" s="26" t="str">
        <f t="shared" si="176"/>
        <v>07080013810553119690</v>
      </c>
      <c r="BO145" s="27" t="str">
        <f t="shared" si="177"/>
        <v>YOUSSFI DALINDA</v>
      </c>
      <c r="BP145" s="26">
        <f t="shared" si="178"/>
        <v>144</v>
      </c>
      <c r="BQ145" s="28"/>
    </row>
    <row r="146" spans="1:69" x14ac:dyDescent="0.25">
      <c r="A146" t="str">
        <f>VLOOKUP(B146,[2]RH!$B:$BV,72,0)</f>
        <v>Non-Actif</v>
      </c>
      <c r="B146" s="6">
        <v>145</v>
      </c>
      <c r="C146" s="7" t="s">
        <v>100</v>
      </c>
      <c r="D146" s="7" t="s">
        <v>877</v>
      </c>
      <c r="E146" s="7" t="s">
        <v>67</v>
      </c>
      <c r="F146" s="7" t="s">
        <v>118</v>
      </c>
      <c r="G146" s="7" t="s">
        <v>408</v>
      </c>
      <c r="H146" s="7"/>
      <c r="I146" s="7"/>
      <c r="J146" s="7"/>
      <c r="K146" s="7" t="s">
        <v>146</v>
      </c>
      <c r="L146" s="7" t="s">
        <v>90</v>
      </c>
      <c r="M146" s="7" t="s">
        <v>160</v>
      </c>
      <c r="N146" s="8">
        <v>43843</v>
      </c>
      <c r="O146" s="7" t="e">
        <f ca="1">IF(AD146&gt;=4,IF(T146="CDD","OK",""),"")</f>
        <v>#REF!</v>
      </c>
      <c r="P146" s="7">
        <f t="shared" ref="P146:P155" ca="1" si="195">IF(W146="","",W146-TODAY())</f>
        <v>-1861</v>
      </c>
      <c r="Q146" s="8">
        <v>43850</v>
      </c>
      <c r="R146" s="7" t="s">
        <v>290</v>
      </c>
      <c r="S146" s="7"/>
      <c r="T146" s="7" t="s">
        <v>156</v>
      </c>
      <c r="U146" s="7" t="str">
        <f t="shared" si="165"/>
        <v>Contractuel</v>
      </c>
      <c r="V146" s="8">
        <v>43843</v>
      </c>
      <c r="W146" s="8">
        <v>43861</v>
      </c>
      <c r="Z146" s="8">
        <v>43843</v>
      </c>
      <c r="AA146" s="7">
        <f t="shared" si="166"/>
        <v>1</v>
      </c>
      <c r="AB146" s="7">
        <f t="shared" si="167"/>
        <v>2020</v>
      </c>
      <c r="AC146" s="7">
        <f t="shared" si="168"/>
        <v>2024</v>
      </c>
      <c r="AD146" s="10" t="e">
        <f t="shared" ref="AD146:AD209" ca="1" si="196">IF(#REF!="Non",(DAYS360(N146,Q146)/360),(DAYS360(N146,TODAY())/360))</f>
        <v>#REF!</v>
      </c>
      <c r="AE146" s="10" t="e">
        <f t="shared" ca="1" si="170"/>
        <v>#REF!</v>
      </c>
      <c r="AF146" s="8">
        <v>31720</v>
      </c>
      <c r="AG146" s="11">
        <f t="shared" ca="1" si="171"/>
        <v>38.361643835616441</v>
      </c>
      <c r="AH146" s="10" t="str">
        <f t="shared" ca="1" si="172"/>
        <v>&gt;35&lt; 45</v>
      </c>
      <c r="AI146" s="12">
        <v>12983976</v>
      </c>
      <c r="AJ146" s="13" t="s">
        <v>82</v>
      </c>
      <c r="AK146" s="12" t="s">
        <v>878</v>
      </c>
      <c r="AL146" s="8">
        <v>38619</v>
      </c>
      <c r="AM146" s="7" t="s">
        <v>108</v>
      </c>
      <c r="AN146" s="7" t="s">
        <v>109</v>
      </c>
      <c r="AO146" s="7"/>
      <c r="AP146" s="7"/>
      <c r="AQ146" s="14">
        <v>3</v>
      </c>
      <c r="AR146" s="14">
        <v>1</v>
      </c>
      <c r="AS146" s="15">
        <f t="shared" si="173"/>
        <v>44208.25</v>
      </c>
      <c r="AT146" s="14" t="s">
        <v>163</v>
      </c>
      <c r="AU146" s="12">
        <v>3.1930000000000001</v>
      </c>
      <c r="AV146" s="17" t="s">
        <v>150</v>
      </c>
      <c r="AW146" s="18" t="s">
        <v>879</v>
      </c>
      <c r="AX146" s="19">
        <v>23105522008</v>
      </c>
      <c r="AY146" s="17">
        <v>80</v>
      </c>
      <c r="AZ146" s="14" t="s">
        <v>174</v>
      </c>
      <c r="BA146" s="20" t="str">
        <f t="shared" si="174"/>
        <v>07065012310552200880</v>
      </c>
      <c r="BB146" s="31">
        <f t="shared" si="175"/>
        <v>20</v>
      </c>
      <c r="BC146" s="14" t="s">
        <v>880</v>
      </c>
      <c r="BD146" s="14" t="s">
        <v>115</v>
      </c>
      <c r="BE146" s="14"/>
      <c r="BF146" s="8"/>
      <c r="BG146" s="32">
        <v>24687634</v>
      </c>
      <c r="BH146" s="32">
        <v>50719522</v>
      </c>
      <c r="BI146" s="32"/>
      <c r="BJ146" s="14"/>
      <c r="BK146" s="14" t="str">
        <f t="shared" si="117"/>
        <v>-</v>
      </c>
      <c r="BL146" s="14"/>
      <c r="BM146" s="25"/>
      <c r="BN146" s="26" t="str">
        <f t="shared" si="176"/>
        <v>07065012310552200880</v>
      </c>
      <c r="BO146" s="27" t="str">
        <f t="shared" si="177"/>
        <v>HABIBI EMNA</v>
      </c>
      <c r="BP146" s="26">
        <f t="shared" si="178"/>
        <v>145</v>
      </c>
      <c r="BQ146" s="28"/>
    </row>
    <row r="147" spans="1:69" x14ac:dyDescent="0.25">
      <c r="A147" t="str">
        <f>VLOOKUP(B147,[2]RH!$B:$BV,72,0)</f>
        <v>si</v>
      </c>
      <c r="B147" s="6">
        <v>146</v>
      </c>
      <c r="C147" s="7" t="s">
        <v>100</v>
      </c>
      <c r="D147" s="7" t="s">
        <v>881</v>
      </c>
      <c r="E147" s="7" t="s">
        <v>67</v>
      </c>
      <c r="F147" s="7" t="s">
        <v>258</v>
      </c>
      <c r="G147" s="7" t="s">
        <v>561</v>
      </c>
      <c r="H147" s="7" t="s">
        <v>562</v>
      </c>
      <c r="I147" s="7" t="s">
        <v>882</v>
      </c>
      <c r="J147" s="7" t="s">
        <v>190</v>
      </c>
      <c r="K147" s="7" t="s">
        <v>89</v>
      </c>
      <c r="L147" s="7" t="s">
        <v>90</v>
      </c>
      <c r="M147" s="7" t="s">
        <v>535</v>
      </c>
      <c r="N147" s="8">
        <v>43843</v>
      </c>
      <c r="O147" s="8">
        <v>45167</v>
      </c>
      <c r="P147" s="7" t="str">
        <f t="shared" ca="1" si="195"/>
        <v/>
      </c>
      <c r="Q147" s="8"/>
      <c r="R147" s="7"/>
      <c r="S147" s="8"/>
      <c r="T147" s="9" t="s">
        <v>72</v>
      </c>
      <c r="U147" s="7" t="str">
        <f t="shared" si="165"/>
        <v>Titulaire</v>
      </c>
      <c r="V147" s="8">
        <v>45167</v>
      </c>
      <c r="W147" s="8"/>
      <c r="X147" s="8">
        <v>43832</v>
      </c>
      <c r="Y147" s="8">
        <v>44032</v>
      </c>
      <c r="Z147" s="8">
        <v>44075</v>
      </c>
      <c r="AA147" s="7">
        <f t="shared" si="166"/>
        <v>1</v>
      </c>
      <c r="AB147" s="7">
        <f t="shared" si="167"/>
        <v>2020</v>
      </c>
      <c r="AC147" s="7">
        <f t="shared" si="168"/>
        <v>2024</v>
      </c>
      <c r="AD147" s="10" t="e">
        <f t="shared" ref="AD147:AD210" ca="1" si="197">IF(#REF!="Non",(DAYS360(N147,Q147)/360),(DAYS360(N147,TODAY())/360))</f>
        <v>#REF!</v>
      </c>
      <c r="AE147" s="10" t="e">
        <f t="shared" ca="1" si="170"/>
        <v>#REF!</v>
      </c>
      <c r="AF147" s="8">
        <v>35259</v>
      </c>
      <c r="AG147" s="11">
        <f t="shared" ca="1" si="171"/>
        <v>28.665753424657535</v>
      </c>
      <c r="AH147" s="10" t="str">
        <f t="shared" ca="1" si="172"/>
        <v>&gt;25&lt; 35</v>
      </c>
      <c r="AI147" s="12">
        <v>17231290</v>
      </c>
      <c r="AJ147" s="13" t="s">
        <v>73</v>
      </c>
      <c r="AK147" s="12">
        <v>11659935</v>
      </c>
      <c r="AL147" s="8">
        <v>43568</v>
      </c>
      <c r="AM147" s="7" t="s">
        <v>108</v>
      </c>
      <c r="AN147" s="7" t="s">
        <v>109</v>
      </c>
      <c r="AO147" s="7"/>
      <c r="AP147" s="7"/>
      <c r="AQ147">
        <v>3</v>
      </c>
      <c r="AR147" s="14">
        <v>3</v>
      </c>
      <c r="AS147" s="15">
        <f t="shared" si="173"/>
        <v>44938.75</v>
      </c>
      <c r="AT147" s="14" t="s">
        <v>163</v>
      </c>
      <c r="AU147" s="16">
        <v>3.3210000000000002</v>
      </c>
      <c r="AV147" s="17" t="s">
        <v>106</v>
      </c>
      <c r="AW147" s="18" t="s">
        <v>591</v>
      </c>
      <c r="AX147" s="19" t="s">
        <v>883</v>
      </c>
      <c r="AY147" s="17" t="s">
        <v>236</v>
      </c>
      <c r="AZ147" s="14" t="s">
        <v>230</v>
      </c>
      <c r="BA147" s="20" t="str">
        <f t="shared" si="174"/>
        <v>05046000114501130917</v>
      </c>
      <c r="BB147" s="31">
        <f t="shared" si="175"/>
        <v>20</v>
      </c>
      <c r="BC147" s="22" t="s">
        <v>884</v>
      </c>
      <c r="BD147" s="23" t="s">
        <v>115</v>
      </c>
      <c r="BE147" s="14">
        <v>1095</v>
      </c>
      <c r="BF147" s="8"/>
      <c r="BG147" s="24">
        <v>25540374</v>
      </c>
      <c r="BH147" s="24">
        <v>96949475</v>
      </c>
      <c r="BI147" s="32"/>
      <c r="BJ147" s="14" t="s">
        <v>397</v>
      </c>
      <c r="BK147" s="14" t="str">
        <f t="shared" si="117"/>
        <v>A-P6 AR</v>
      </c>
      <c r="BL147" s="14" t="s">
        <v>198</v>
      </c>
      <c r="BM147" s="25"/>
      <c r="BN147" s="26" t="str">
        <f t="shared" si="176"/>
        <v>05046000114501130917</v>
      </c>
      <c r="BO147" s="27" t="str">
        <f t="shared" si="177"/>
        <v>ZOUAGHI IKRAM</v>
      </c>
      <c r="BP147" s="26">
        <f t="shared" si="178"/>
        <v>146</v>
      </c>
      <c r="BQ147" s="28"/>
    </row>
    <row r="148" spans="1:69" x14ac:dyDescent="0.25">
      <c r="A148" t="str">
        <f>VLOOKUP(B148,[2]RH!$B:$BV,72,0)</f>
        <v>Non-Actif</v>
      </c>
      <c r="B148" s="6">
        <v>147</v>
      </c>
      <c r="C148" s="7" t="s">
        <v>168</v>
      </c>
      <c r="D148" s="7" t="s">
        <v>885</v>
      </c>
      <c r="E148" s="7" t="s">
        <v>67</v>
      </c>
      <c r="F148" s="7" t="s">
        <v>118</v>
      </c>
      <c r="G148" s="7" t="s">
        <v>722</v>
      </c>
      <c r="H148" s="7">
        <v>560</v>
      </c>
      <c r="I148" s="7"/>
      <c r="J148" s="7" t="s">
        <v>190</v>
      </c>
      <c r="K148" s="7" t="s">
        <v>146</v>
      </c>
      <c r="L148" s="7" t="s">
        <v>90</v>
      </c>
      <c r="M148" s="7" t="s">
        <v>191</v>
      </c>
      <c r="N148" s="8">
        <v>43845</v>
      </c>
      <c r="O148" s="7" t="e">
        <f ca="1">IF(AD148&gt;=4,IF(T148="CDD","OK",""),"")</f>
        <v>#REF!</v>
      </c>
      <c r="P148" s="7">
        <f t="shared" ca="1" si="195"/>
        <v>-1102</v>
      </c>
      <c r="Q148" s="8">
        <v>44578</v>
      </c>
      <c r="R148" s="7" t="s">
        <v>700</v>
      </c>
      <c r="S148" s="7"/>
      <c r="T148" s="7" t="s">
        <v>156</v>
      </c>
      <c r="U148" s="7" t="str">
        <f t="shared" si="165"/>
        <v>Contractuel</v>
      </c>
      <c r="V148" s="8">
        <v>44562</v>
      </c>
      <c r="W148" s="8">
        <v>44620</v>
      </c>
      <c r="Z148" s="8">
        <v>43845</v>
      </c>
      <c r="AA148" s="7">
        <f t="shared" si="166"/>
        <v>1</v>
      </c>
      <c r="AB148" s="7">
        <f t="shared" si="167"/>
        <v>2020</v>
      </c>
      <c r="AC148" s="7">
        <f t="shared" si="168"/>
        <v>2024</v>
      </c>
      <c r="AD148" s="10" t="e">
        <f t="shared" ref="AD148:AD211" ca="1" si="198">IF(#REF!="Non",(DAYS360(N148,Q148)/360),(DAYS360(N148,TODAY())/360))</f>
        <v>#REF!</v>
      </c>
      <c r="AE148" s="10" t="e">
        <f t="shared" ca="1" si="170"/>
        <v>#REF!</v>
      </c>
      <c r="AF148" s="8">
        <v>32334</v>
      </c>
      <c r="AG148" s="11">
        <f t="shared" ca="1" si="171"/>
        <v>36.679452054794524</v>
      </c>
      <c r="AH148" s="10" t="str">
        <f t="shared" ca="1" si="172"/>
        <v>&gt;35&lt; 45</v>
      </c>
      <c r="AI148" s="12">
        <v>16426581</v>
      </c>
      <c r="AJ148" s="13" t="s">
        <v>120</v>
      </c>
      <c r="AK148" s="12" t="s">
        <v>886</v>
      </c>
      <c r="AL148" s="8">
        <v>39525</v>
      </c>
      <c r="AM148" s="7" t="s">
        <v>108</v>
      </c>
      <c r="AN148" s="7" t="s">
        <v>76</v>
      </c>
      <c r="AO148" s="7">
        <v>2</v>
      </c>
      <c r="AP148" s="7"/>
      <c r="AQ148" s="14">
        <v>3</v>
      </c>
      <c r="AR148" s="14">
        <v>2</v>
      </c>
      <c r="AS148" s="15">
        <f t="shared" si="173"/>
        <v>44575.5</v>
      </c>
      <c r="AT148" s="14" t="s">
        <v>163</v>
      </c>
      <c r="AU148" s="12">
        <v>3.1930000000000001</v>
      </c>
      <c r="AV148" s="17" t="s">
        <v>150</v>
      </c>
      <c r="AW148" s="18" t="s">
        <v>339</v>
      </c>
      <c r="AX148" s="19" t="s">
        <v>887</v>
      </c>
      <c r="AY148" s="17" t="s">
        <v>857</v>
      </c>
      <c r="AZ148" s="14" t="s">
        <v>174</v>
      </c>
      <c r="BA148" s="20" t="str">
        <f t="shared" si="174"/>
        <v>07080013810552672229</v>
      </c>
      <c r="BB148" s="31">
        <f t="shared" si="175"/>
        <v>20</v>
      </c>
      <c r="BC148" s="36" t="s">
        <v>888</v>
      </c>
      <c r="BD148" s="14" t="s">
        <v>115</v>
      </c>
      <c r="BF148" s="8" t="s">
        <v>116</v>
      </c>
      <c r="BG148" s="32">
        <v>28583100</v>
      </c>
      <c r="BH148" s="32">
        <v>22067670</v>
      </c>
      <c r="BI148" s="32"/>
      <c r="BJ148" s="14" t="s">
        <v>322</v>
      </c>
      <c r="BK148" s="14" t="str">
        <f>IF(K148="CADRE","CADRE",CONCATENATE(J148,"-",H148))</f>
        <v>A-560</v>
      </c>
      <c r="BL148" s="14"/>
      <c r="BM148" s="25"/>
      <c r="BN148" s="26" t="str">
        <f t="shared" si="176"/>
        <v>07080013810552672229</v>
      </c>
      <c r="BO148" s="27" t="str">
        <f t="shared" si="177"/>
        <v>SAHBANI SAMIRA</v>
      </c>
      <c r="BP148" s="26">
        <f t="shared" si="178"/>
        <v>147</v>
      </c>
      <c r="BQ148" s="28"/>
    </row>
    <row r="149" spans="1:69" x14ac:dyDescent="0.25">
      <c r="A149" t="str">
        <f>VLOOKUP(B149,[2]RH!$B:$BV,72,0)</f>
        <v>si</v>
      </c>
      <c r="B149" s="6">
        <v>148</v>
      </c>
      <c r="C149" s="7" t="s">
        <v>65</v>
      </c>
      <c r="D149" s="7" t="s">
        <v>889</v>
      </c>
      <c r="E149" s="7" t="s">
        <v>67</v>
      </c>
      <c r="F149" s="7" t="s">
        <v>258</v>
      </c>
      <c r="G149" s="7" t="s">
        <v>890</v>
      </c>
      <c r="H149" s="7" t="s">
        <v>891</v>
      </c>
      <c r="I149" s="7" t="s">
        <v>892</v>
      </c>
      <c r="J149" s="7" t="s">
        <v>190</v>
      </c>
      <c r="K149" s="7" t="s">
        <v>89</v>
      </c>
      <c r="L149" s="7" t="s">
        <v>90</v>
      </c>
      <c r="M149" s="7" t="s">
        <v>535</v>
      </c>
      <c r="N149" s="8">
        <v>43846</v>
      </c>
      <c r="O149" s="8">
        <v>45167</v>
      </c>
      <c r="P149" s="7" t="str">
        <f t="shared" ca="1" si="195"/>
        <v/>
      </c>
      <c r="Q149" s="8"/>
      <c r="R149" s="7"/>
      <c r="S149" s="8"/>
      <c r="T149" s="9" t="s">
        <v>72</v>
      </c>
      <c r="U149" s="7" t="str">
        <f t="shared" si="165"/>
        <v>Titulaire</v>
      </c>
      <c r="V149" s="8">
        <v>45167</v>
      </c>
      <c r="W149" s="8"/>
      <c r="X149" s="8">
        <v>43845</v>
      </c>
      <c r="Y149" s="8">
        <v>43977</v>
      </c>
      <c r="Z149" s="8">
        <v>43978</v>
      </c>
      <c r="AA149" s="7">
        <f t="shared" si="166"/>
        <v>1</v>
      </c>
      <c r="AB149" s="7">
        <f t="shared" si="167"/>
        <v>2020</v>
      </c>
      <c r="AC149" s="7">
        <f t="shared" si="168"/>
        <v>2024</v>
      </c>
      <c r="AD149" s="10" t="e">
        <f t="shared" ref="AD149:AD212" ca="1" si="199">IF(#REF!="Non",(DAYS360(N149,Q149)/360),(DAYS360(N149,TODAY())/360))</f>
        <v>#REF!</v>
      </c>
      <c r="AE149" s="10" t="e">
        <f t="shared" ca="1" si="170"/>
        <v>#REF!</v>
      </c>
      <c r="AF149" s="8">
        <v>33429</v>
      </c>
      <c r="AG149" s="11">
        <f t="shared" ca="1" si="171"/>
        <v>33.679452054794524</v>
      </c>
      <c r="AH149" s="10" t="str">
        <f t="shared" ca="1" si="172"/>
        <v>&gt;25&lt; 35</v>
      </c>
      <c r="AI149" s="12">
        <v>17284561</v>
      </c>
      <c r="AJ149" s="13" t="s">
        <v>192</v>
      </c>
      <c r="AK149" s="12" t="s">
        <v>893</v>
      </c>
      <c r="AL149" s="8">
        <v>42812</v>
      </c>
      <c r="AM149" s="7" t="s">
        <v>75</v>
      </c>
      <c r="AN149" s="7" t="s">
        <v>109</v>
      </c>
      <c r="AO149" s="7"/>
      <c r="AP149" s="7"/>
      <c r="AQ149">
        <v>7</v>
      </c>
      <c r="AR149" s="14">
        <v>3</v>
      </c>
      <c r="AS149" s="15">
        <f t="shared" si="173"/>
        <v>44941.75</v>
      </c>
      <c r="AT149" s="14" t="s">
        <v>163</v>
      </c>
      <c r="AU149" s="16">
        <v>3.3210000000000002</v>
      </c>
      <c r="AV149" s="17" t="s">
        <v>272</v>
      </c>
      <c r="AW149" s="18" t="s">
        <v>894</v>
      </c>
      <c r="AX149" s="19" t="s">
        <v>895</v>
      </c>
      <c r="AY149" s="17" t="s">
        <v>566</v>
      </c>
      <c r="AZ149" s="14" t="s">
        <v>276</v>
      </c>
      <c r="BA149" s="20" t="str">
        <f t="shared" si="174"/>
        <v>25135000000080280443</v>
      </c>
      <c r="BB149" s="31">
        <f t="shared" si="175"/>
        <v>20</v>
      </c>
      <c r="BC149" s="22" t="s">
        <v>896</v>
      </c>
      <c r="BD149" s="23" t="s">
        <v>897</v>
      </c>
      <c r="BF149" s="8"/>
      <c r="BG149" s="24">
        <v>27223335</v>
      </c>
      <c r="BH149" s="24"/>
      <c r="BI149" s="32">
        <v>98137093</v>
      </c>
      <c r="BJ149" s="14" t="s">
        <v>898</v>
      </c>
      <c r="BK149" s="14" t="str">
        <f t="shared" ref="BK149:BK212" si="200">IF(K149="CADRE","CADRE",CONCATENATE(J149,"-",H149))</f>
        <v>A-APPOLO</v>
      </c>
      <c r="BL149" s="14" t="s">
        <v>198</v>
      </c>
      <c r="BM149" s="25"/>
      <c r="BN149" s="26" t="str">
        <f t="shared" si="176"/>
        <v>25135000000080280443</v>
      </c>
      <c r="BO149" s="27" t="str">
        <f t="shared" si="177"/>
        <v>SGHAIER HOUCEM</v>
      </c>
      <c r="BP149" s="26">
        <f t="shared" si="178"/>
        <v>148</v>
      </c>
      <c r="BQ149" s="28"/>
    </row>
    <row r="150" spans="1:69" x14ac:dyDescent="0.25">
      <c r="A150" t="str">
        <f>VLOOKUP(B150,[2]RH!$B:$BV,72,0)</f>
        <v>Non-Actif</v>
      </c>
      <c r="B150" s="6">
        <v>149</v>
      </c>
      <c r="C150" s="7" t="s">
        <v>100</v>
      </c>
      <c r="D150" s="7" t="s">
        <v>899</v>
      </c>
      <c r="E150" s="7" t="s">
        <v>67</v>
      </c>
      <c r="F150" s="7" t="s">
        <v>118</v>
      </c>
      <c r="G150" s="7" t="s">
        <v>220</v>
      </c>
      <c r="H150" s="7">
        <v>560</v>
      </c>
      <c r="I150" s="7"/>
      <c r="J150" s="7" t="s">
        <v>190</v>
      </c>
      <c r="K150" s="7" t="s">
        <v>146</v>
      </c>
      <c r="L150" s="7" t="s">
        <v>90</v>
      </c>
      <c r="M150" s="7" t="s">
        <v>191</v>
      </c>
      <c r="N150" s="8">
        <v>43850</v>
      </c>
      <c r="O150" s="7" t="e">
        <f ca="1">IF(AD150&gt;=4,IF(T150="CDD","OK",""),"")</f>
        <v>#REF!</v>
      </c>
      <c r="P150" s="7">
        <f t="shared" ca="1" si="195"/>
        <v>-888</v>
      </c>
      <c r="Q150" s="8">
        <v>44767</v>
      </c>
      <c r="R150" s="7" t="s">
        <v>659</v>
      </c>
      <c r="S150" s="7"/>
      <c r="T150" s="7" t="s">
        <v>156</v>
      </c>
      <c r="U150" s="7" t="str">
        <f t="shared" si="165"/>
        <v>Contractuel</v>
      </c>
      <c r="V150" s="8">
        <v>44743</v>
      </c>
      <c r="W150" s="8">
        <v>44834</v>
      </c>
      <c r="Z150" s="8">
        <v>43850</v>
      </c>
      <c r="AA150" s="7">
        <f t="shared" si="166"/>
        <v>1</v>
      </c>
      <c r="AB150" s="7">
        <f t="shared" si="167"/>
        <v>2020</v>
      </c>
      <c r="AC150" s="7">
        <f t="shared" si="168"/>
        <v>2024</v>
      </c>
      <c r="AD150" s="10" t="e">
        <f t="shared" ref="AD150:AD213" ca="1" si="201">IF(#REF!="Non",(DAYS360(N150,Q150)/360),(DAYS360(N150,TODAY())/360))</f>
        <v>#REF!</v>
      </c>
      <c r="AE150" s="10" t="e">
        <f t="shared" ca="1" si="170"/>
        <v>#REF!</v>
      </c>
      <c r="AF150" s="8">
        <v>29773</v>
      </c>
      <c r="AG150" s="11">
        <f t="shared" ca="1" si="171"/>
        <v>43.695890410958903</v>
      </c>
      <c r="AH150" s="10" t="str">
        <f t="shared" ca="1" si="172"/>
        <v>&gt;35&lt; 45</v>
      </c>
      <c r="AI150" s="12">
        <v>12516348</v>
      </c>
      <c r="AJ150" s="13" t="s">
        <v>192</v>
      </c>
      <c r="AK150" s="12" t="s">
        <v>900</v>
      </c>
      <c r="AL150" s="8">
        <v>42828</v>
      </c>
      <c r="AM150" s="7" t="s">
        <v>108</v>
      </c>
      <c r="AN150" s="7" t="s">
        <v>109</v>
      </c>
      <c r="AO150" s="7"/>
      <c r="AP150" s="7"/>
      <c r="AQ150" s="14">
        <v>3</v>
      </c>
      <c r="AR150" s="14">
        <v>3</v>
      </c>
      <c r="AS150" s="15">
        <f t="shared" si="173"/>
        <v>44945.75</v>
      </c>
      <c r="AT150" s="14" t="s">
        <v>163</v>
      </c>
      <c r="AU150" s="12">
        <v>3.3210000000000002</v>
      </c>
      <c r="AV150" s="17" t="s">
        <v>236</v>
      </c>
      <c r="AW150" s="18" t="s">
        <v>201</v>
      </c>
      <c r="AX150" s="19" t="s">
        <v>901</v>
      </c>
      <c r="AY150" s="17" t="s">
        <v>92</v>
      </c>
      <c r="AZ150" s="14" t="s">
        <v>203</v>
      </c>
      <c r="BA150" s="20" t="str">
        <f t="shared" si="174"/>
        <v>17001000000290003804</v>
      </c>
      <c r="BB150" s="31">
        <f t="shared" si="175"/>
        <v>20</v>
      </c>
      <c r="BC150" s="36" t="s">
        <v>902</v>
      </c>
      <c r="BD150" s="14" t="s">
        <v>341</v>
      </c>
      <c r="BE150" s="14">
        <v>1110</v>
      </c>
      <c r="BF150" s="8" t="s">
        <v>116</v>
      </c>
      <c r="BG150" s="24">
        <v>24733329</v>
      </c>
      <c r="BH150" s="24">
        <v>97604612</v>
      </c>
      <c r="BI150" s="32"/>
      <c r="BJ150" s="14" t="s">
        <v>627</v>
      </c>
      <c r="BK150" s="14" t="str">
        <f t="shared" si="200"/>
        <v>A-560</v>
      </c>
      <c r="BL150" s="14"/>
      <c r="BM150" s="25"/>
      <c r="BN150" s="26" t="str">
        <f t="shared" si="176"/>
        <v>17001000000290003804</v>
      </c>
      <c r="BO150" s="27" t="str">
        <f t="shared" si="177"/>
        <v>TRABELSI SONIA</v>
      </c>
      <c r="BP150" s="26">
        <f t="shared" si="178"/>
        <v>149</v>
      </c>
      <c r="BQ150" s="28"/>
    </row>
    <row r="151" spans="1:69" x14ac:dyDescent="0.25">
      <c r="A151" t="str">
        <f>VLOOKUP(B151,[2]RH!$B:$BV,72,0)</f>
        <v>si</v>
      </c>
      <c r="B151" s="6">
        <v>150</v>
      </c>
      <c r="C151" s="7" t="s">
        <v>100</v>
      </c>
      <c r="D151" s="7" t="s">
        <v>903</v>
      </c>
      <c r="E151" s="7" t="s">
        <v>67</v>
      </c>
      <c r="F151" s="7" t="s">
        <v>118</v>
      </c>
      <c r="G151" s="7" t="s">
        <v>220</v>
      </c>
      <c r="H151" s="39">
        <v>560</v>
      </c>
      <c r="I151" s="7" t="s">
        <v>189</v>
      </c>
      <c r="J151" s="7" t="s">
        <v>190</v>
      </c>
      <c r="K151" s="7" t="s">
        <v>146</v>
      </c>
      <c r="L151" s="7" t="s">
        <v>90</v>
      </c>
      <c r="M151" s="7" t="s">
        <v>191</v>
      </c>
      <c r="N151" s="8">
        <v>43850</v>
      </c>
      <c r="O151" s="8">
        <v>45260</v>
      </c>
      <c r="P151" s="7" t="str">
        <f t="shared" ca="1" si="195"/>
        <v/>
      </c>
      <c r="Q151" s="8"/>
      <c r="R151" s="7"/>
      <c r="S151" s="8"/>
      <c r="T151" s="39" t="s">
        <v>72</v>
      </c>
      <c r="U151" s="7" t="str">
        <f t="shared" si="165"/>
        <v>Titulaire</v>
      </c>
      <c r="V151" s="8">
        <v>45261</v>
      </c>
      <c r="W151" s="8"/>
      <c r="Z151" s="8">
        <v>43850</v>
      </c>
      <c r="AA151" s="7">
        <f t="shared" si="166"/>
        <v>1</v>
      </c>
      <c r="AB151" s="7">
        <f t="shared" si="167"/>
        <v>2020</v>
      </c>
      <c r="AC151" s="7">
        <f t="shared" si="168"/>
        <v>2024</v>
      </c>
      <c r="AD151" s="10" t="e">
        <f t="shared" ref="AD151:AD214" ca="1" si="202">IF(#REF!="Non",(DAYS360(N151,Q151)/360),(DAYS360(N151,TODAY())/360))</f>
        <v>#REF!</v>
      </c>
      <c r="AE151" s="10" t="e">
        <f t="shared" ca="1" si="170"/>
        <v>#REF!</v>
      </c>
      <c r="AF151" s="8">
        <v>37182</v>
      </c>
      <c r="AG151" s="11">
        <f t="shared" ca="1" si="171"/>
        <v>23.397260273972602</v>
      </c>
      <c r="AH151" s="10" t="str">
        <f t="shared" ca="1" si="172"/>
        <v>&lt; 25</v>
      </c>
      <c r="AI151" s="12">
        <v>17284636</v>
      </c>
      <c r="AJ151" s="13" t="s">
        <v>82</v>
      </c>
      <c r="AK151" s="12">
        <v>11671571</v>
      </c>
      <c r="AL151" s="8">
        <v>43784</v>
      </c>
      <c r="AM151" s="7" t="s">
        <v>108</v>
      </c>
      <c r="AN151" s="7" t="s">
        <v>109</v>
      </c>
      <c r="AO151" s="7"/>
      <c r="AP151" s="7"/>
      <c r="AQ151">
        <v>3</v>
      </c>
      <c r="AR151" s="14">
        <v>3</v>
      </c>
      <c r="AS151" s="15">
        <f t="shared" si="173"/>
        <v>44945.75</v>
      </c>
      <c r="AT151" s="14" t="s">
        <v>163</v>
      </c>
      <c r="AU151" s="16">
        <v>3.3210000000000002</v>
      </c>
      <c r="AV151" s="17" t="s">
        <v>433</v>
      </c>
      <c r="AW151" s="18" t="s">
        <v>434</v>
      </c>
      <c r="AX151" s="19" t="s">
        <v>904</v>
      </c>
      <c r="AY151" s="17" t="s">
        <v>509</v>
      </c>
      <c r="AZ151" s="14" t="s">
        <v>195</v>
      </c>
      <c r="BA151" s="20" t="str">
        <f t="shared" si="174"/>
        <v>12406000000245790496</v>
      </c>
      <c r="BB151" s="31">
        <f t="shared" si="175"/>
        <v>20</v>
      </c>
      <c r="BC151" s="22" t="s">
        <v>905</v>
      </c>
      <c r="BD151" s="23" t="s">
        <v>286</v>
      </c>
      <c r="BE151" s="14">
        <v>1095</v>
      </c>
      <c r="BF151" s="8"/>
      <c r="BG151" s="24">
        <v>25287892</v>
      </c>
      <c r="BH151" s="24">
        <v>25249519</v>
      </c>
      <c r="BI151" s="32"/>
      <c r="BJ151" s="14" t="s">
        <v>397</v>
      </c>
      <c r="BK151" s="14" t="str">
        <f t="shared" si="200"/>
        <v>A-560</v>
      </c>
      <c r="BL151" s="14" t="s">
        <v>288</v>
      </c>
      <c r="BM151" s="25"/>
      <c r="BN151" s="26" t="str">
        <f t="shared" si="176"/>
        <v>12406000000245790496</v>
      </c>
      <c r="BO151" s="27" t="str">
        <f t="shared" si="177"/>
        <v>ARIDHI EMNA</v>
      </c>
      <c r="BP151" s="26">
        <f t="shared" si="178"/>
        <v>150</v>
      </c>
      <c r="BQ151" s="28"/>
    </row>
    <row r="152" spans="1:69" x14ac:dyDescent="0.25">
      <c r="A152" t="str">
        <f>VLOOKUP(B152,[2]RH!$B:$BV,72,0)</f>
        <v>Non-Actif</v>
      </c>
      <c r="B152" s="6">
        <v>151</v>
      </c>
      <c r="C152" s="7" t="s">
        <v>100</v>
      </c>
      <c r="D152" s="7" t="s">
        <v>906</v>
      </c>
      <c r="E152" s="7" t="s">
        <v>67</v>
      </c>
      <c r="F152" s="7" t="s">
        <v>118</v>
      </c>
      <c r="G152" s="7" t="s">
        <v>220</v>
      </c>
      <c r="H152" s="7" t="s">
        <v>324</v>
      </c>
      <c r="I152" s="7"/>
      <c r="J152" s="7"/>
      <c r="K152" s="7" t="s">
        <v>146</v>
      </c>
      <c r="L152" s="7" t="s">
        <v>90</v>
      </c>
      <c r="M152" s="7" t="s">
        <v>191</v>
      </c>
      <c r="N152" s="8">
        <v>43850</v>
      </c>
      <c r="O152" s="7" t="e">
        <f ca="1">IF(AD152&gt;=4,IF(T152="CDD","OK",""),"")</f>
        <v>#REF!</v>
      </c>
      <c r="P152" s="7">
        <f t="shared" ca="1" si="195"/>
        <v>-1740</v>
      </c>
      <c r="Q152" s="8">
        <v>43982</v>
      </c>
      <c r="R152" s="7" t="s">
        <v>358</v>
      </c>
      <c r="S152" s="7"/>
      <c r="T152" s="7" t="s">
        <v>156</v>
      </c>
      <c r="U152" s="7" t="str">
        <f t="shared" si="165"/>
        <v>Contractuel</v>
      </c>
      <c r="V152" s="8">
        <v>43952</v>
      </c>
      <c r="W152" s="8">
        <v>43982</v>
      </c>
      <c r="Z152" s="8">
        <v>43850</v>
      </c>
      <c r="AA152" s="7">
        <f t="shared" si="166"/>
        <v>1</v>
      </c>
      <c r="AB152" s="7">
        <f t="shared" si="167"/>
        <v>2020</v>
      </c>
      <c r="AC152" s="7">
        <f t="shared" si="168"/>
        <v>2024</v>
      </c>
      <c r="AD152" s="10" t="e">
        <f t="shared" ref="AD152:AD215" ca="1" si="203">IF(#REF!="Non",(DAYS360(N152,Q152)/360),(DAYS360(N152,TODAY())/360))</f>
        <v>#REF!</v>
      </c>
      <c r="AE152" s="10" t="e">
        <f t="shared" ca="1" si="170"/>
        <v>#REF!</v>
      </c>
      <c r="AF152" s="8">
        <v>33722</v>
      </c>
      <c r="AG152" s="11">
        <f t="shared" ca="1" si="171"/>
        <v>32.876712328767127</v>
      </c>
      <c r="AH152" s="10" t="str">
        <f t="shared" ca="1" si="172"/>
        <v>&gt;25&lt; 35</v>
      </c>
      <c r="AI152" s="12">
        <v>16259739</v>
      </c>
      <c r="AJ152" s="13" t="s">
        <v>192</v>
      </c>
      <c r="AK152" s="12">
        <v>13602832</v>
      </c>
      <c r="AL152" s="8">
        <v>39955</v>
      </c>
      <c r="AM152" s="7" t="s">
        <v>108</v>
      </c>
      <c r="AN152" s="7" t="s">
        <v>109</v>
      </c>
      <c r="AO152" s="7"/>
      <c r="AP152" s="7"/>
      <c r="AQ152" s="14">
        <v>3</v>
      </c>
      <c r="AR152" s="14">
        <v>1</v>
      </c>
      <c r="AS152" s="15">
        <f t="shared" si="173"/>
        <v>44215.25</v>
      </c>
      <c r="AT152" s="14" t="s">
        <v>163</v>
      </c>
      <c r="AU152" s="12">
        <v>3.1930000000000001</v>
      </c>
      <c r="AV152" s="17">
        <v>25</v>
      </c>
      <c r="AW152" s="18" t="s">
        <v>907</v>
      </c>
      <c r="AX152" s="19" t="s">
        <v>908</v>
      </c>
      <c r="AY152" s="17">
        <v>95</v>
      </c>
      <c r="AZ152" s="14" t="s">
        <v>276</v>
      </c>
      <c r="BA152" s="20" t="str">
        <f t="shared" si="174"/>
        <v>25024000000071388695</v>
      </c>
      <c r="BB152" s="31">
        <f t="shared" si="175"/>
        <v>20</v>
      </c>
      <c r="BC152" s="14" t="s">
        <v>909</v>
      </c>
      <c r="BD152" s="14" t="s">
        <v>115</v>
      </c>
      <c r="BE152" s="14">
        <v>1095</v>
      </c>
      <c r="BF152" s="8"/>
      <c r="BG152" s="32">
        <v>20642631</v>
      </c>
      <c r="BH152" s="32">
        <v>24720413</v>
      </c>
      <c r="BI152" s="32"/>
      <c r="BJ152" s="14" t="s">
        <v>397</v>
      </c>
      <c r="BK152" s="14" t="str">
        <f t="shared" si="200"/>
        <v>-SA</v>
      </c>
      <c r="BL152" s="14"/>
      <c r="BM152" s="25"/>
      <c r="BN152" s="26" t="str">
        <f t="shared" si="176"/>
        <v>25024000000071388695</v>
      </c>
      <c r="BO152" s="27" t="str">
        <f t="shared" si="177"/>
        <v>MBARKI MANEL</v>
      </c>
      <c r="BP152" s="26">
        <f t="shared" si="178"/>
        <v>151</v>
      </c>
      <c r="BQ152" s="28"/>
    </row>
    <row r="153" spans="1:69" x14ac:dyDescent="0.25">
      <c r="A153" t="str">
        <f>VLOOKUP(B153,[2]RH!$B:$BV,72,0)</f>
        <v>Non-Actif</v>
      </c>
      <c r="B153" s="6">
        <v>152</v>
      </c>
      <c r="C153" s="7" t="s">
        <v>168</v>
      </c>
      <c r="D153" s="7" t="s">
        <v>910</v>
      </c>
      <c r="E153" s="7" t="s">
        <v>67</v>
      </c>
      <c r="F153" s="7" t="s">
        <v>118</v>
      </c>
      <c r="G153" s="7" t="s">
        <v>220</v>
      </c>
      <c r="H153" s="7" t="s">
        <v>324</v>
      </c>
      <c r="I153" s="7"/>
      <c r="J153" s="7"/>
      <c r="K153" s="7" t="s">
        <v>146</v>
      </c>
      <c r="L153" s="7" t="s">
        <v>90</v>
      </c>
      <c r="M153" s="7" t="s">
        <v>191</v>
      </c>
      <c r="N153" s="8">
        <v>43850</v>
      </c>
      <c r="O153" s="7" t="e">
        <f ca="1">IF(AD153&gt;=4,IF(T153="CDD","OK",""),"")</f>
        <v>#REF!</v>
      </c>
      <c r="P153" s="7">
        <f t="shared" ca="1" si="195"/>
        <v>-1526</v>
      </c>
      <c r="Q153" s="8">
        <v>44191</v>
      </c>
      <c r="R153" s="7" t="s">
        <v>290</v>
      </c>
      <c r="S153" s="7"/>
      <c r="T153" s="7" t="s">
        <v>156</v>
      </c>
      <c r="U153" s="7" t="str">
        <f t="shared" si="165"/>
        <v>Contractuel</v>
      </c>
      <c r="V153" s="8">
        <v>44166</v>
      </c>
      <c r="W153" s="8">
        <v>44196</v>
      </c>
      <c r="Z153" s="8">
        <v>43850</v>
      </c>
      <c r="AA153" s="7">
        <f t="shared" si="166"/>
        <v>1</v>
      </c>
      <c r="AB153" s="7">
        <f t="shared" si="167"/>
        <v>2020</v>
      </c>
      <c r="AC153" s="7">
        <f t="shared" si="168"/>
        <v>2024</v>
      </c>
      <c r="AD153" s="10" t="e">
        <f t="shared" ref="AD153:AD216" ca="1" si="204">IF(#REF!="Non",(DAYS360(N153,Q153)/360),(DAYS360(N153,TODAY())/360))</f>
        <v>#REF!</v>
      </c>
      <c r="AE153" s="10" t="e">
        <f t="shared" ca="1" si="170"/>
        <v>#REF!</v>
      </c>
      <c r="AF153" s="8">
        <v>33982</v>
      </c>
      <c r="AG153" s="11">
        <f t="shared" ca="1" si="171"/>
        <v>32.164383561643838</v>
      </c>
      <c r="AH153" s="10" t="str">
        <f t="shared" ca="1" si="172"/>
        <v>&gt;25&lt; 35</v>
      </c>
      <c r="AI153" s="12">
        <v>16488910</v>
      </c>
      <c r="AJ153" s="13" t="s">
        <v>79</v>
      </c>
      <c r="AK153" s="12" t="s">
        <v>911</v>
      </c>
      <c r="AL153" s="8">
        <v>42234</v>
      </c>
      <c r="AM153" s="7" t="s">
        <v>108</v>
      </c>
      <c r="AN153" s="7" t="s">
        <v>76</v>
      </c>
      <c r="AO153" s="7">
        <v>1</v>
      </c>
      <c r="AP153" s="7"/>
      <c r="AQ153" s="14">
        <v>3</v>
      </c>
      <c r="AR153" s="14">
        <v>1</v>
      </c>
      <c r="AS153" s="15">
        <f t="shared" si="173"/>
        <v>44215.25</v>
      </c>
      <c r="AT153" s="14" t="s">
        <v>163</v>
      </c>
      <c r="AU153" s="12">
        <v>3.1930000000000001</v>
      </c>
      <c r="AV153" s="17" t="s">
        <v>92</v>
      </c>
      <c r="AW153" s="18" t="s">
        <v>693</v>
      </c>
      <c r="AX153" s="19" t="s">
        <v>912</v>
      </c>
      <c r="AY153" s="17">
        <v>29</v>
      </c>
      <c r="AZ153" s="14" t="s">
        <v>152</v>
      </c>
      <c r="BA153" s="20" t="str">
        <f t="shared" si="174"/>
        <v>04075160006210537429</v>
      </c>
      <c r="BB153" s="31">
        <f t="shared" si="175"/>
        <v>20</v>
      </c>
      <c r="BC153" s="14" t="s">
        <v>913</v>
      </c>
      <c r="BD153" s="14" t="s">
        <v>115</v>
      </c>
      <c r="BE153" s="14">
        <v>1095</v>
      </c>
      <c r="BF153" s="8"/>
      <c r="BG153" s="24">
        <v>21862699</v>
      </c>
      <c r="BH153" s="24">
        <v>25000645</v>
      </c>
      <c r="BI153" s="32"/>
      <c r="BJ153" s="14" t="s">
        <v>859</v>
      </c>
      <c r="BK153" s="14" t="str">
        <f t="shared" si="200"/>
        <v>-SA</v>
      </c>
      <c r="BL153" s="14"/>
      <c r="BM153" s="25"/>
      <c r="BN153" s="26" t="str">
        <f t="shared" si="176"/>
        <v>04075160006210537429</v>
      </c>
      <c r="BO153" s="27" t="str">
        <f t="shared" si="177"/>
        <v>MERSNI HANA</v>
      </c>
      <c r="BP153" s="26">
        <f t="shared" si="178"/>
        <v>152</v>
      </c>
      <c r="BQ153" s="28"/>
    </row>
    <row r="154" spans="1:69" x14ac:dyDescent="0.25">
      <c r="A154" t="str">
        <f>VLOOKUP(B154,[2]RH!$B:$BV,72,0)</f>
        <v>Non-Actif</v>
      </c>
      <c r="B154" s="6">
        <v>153</v>
      </c>
      <c r="C154" s="7" t="s">
        <v>100</v>
      </c>
      <c r="D154" s="7" t="s">
        <v>914</v>
      </c>
      <c r="E154" s="7" t="s">
        <v>67</v>
      </c>
      <c r="F154" s="7" t="s">
        <v>118</v>
      </c>
      <c r="G154" s="7" t="s">
        <v>220</v>
      </c>
      <c r="H154" s="7">
        <v>560</v>
      </c>
      <c r="I154" s="7" t="s">
        <v>189</v>
      </c>
      <c r="J154" s="7" t="s">
        <v>190</v>
      </c>
      <c r="K154" s="7" t="s">
        <v>146</v>
      </c>
      <c r="L154" s="7" t="s">
        <v>90</v>
      </c>
      <c r="M154" s="7" t="s">
        <v>191</v>
      </c>
      <c r="N154" s="8">
        <v>43850</v>
      </c>
      <c r="O154" s="7" t="e">
        <f ca="1">IF(AD154&gt;=4,IF(T154="CDD","OK",""),"")</f>
        <v>#REF!</v>
      </c>
      <c r="P154" s="7">
        <f t="shared" ca="1" si="195"/>
        <v>-431</v>
      </c>
      <c r="Q154" s="50">
        <v>45291</v>
      </c>
      <c r="R154" s="7" t="s">
        <v>915</v>
      </c>
      <c r="S154" s="8"/>
      <c r="T154" s="9" t="s">
        <v>156</v>
      </c>
      <c r="U154" s="7" t="str">
        <f t="shared" si="165"/>
        <v>Contractuel</v>
      </c>
      <c r="V154" s="8">
        <v>45261</v>
      </c>
      <c r="W154" s="8">
        <v>45291</v>
      </c>
      <c r="Z154" s="8">
        <v>43850</v>
      </c>
      <c r="AA154" s="7">
        <f t="shared" si="166"/>
        <v>1</v>
      </c>
      <c r="AB154" s="7">
        <f t="shared" si="167"/>
        <v>2020</v>
      </c>
      <c r="AC154" s="7">
        <f t="shared" si="168"/>
        <v>2024</v>
      </c>
      <c r="AD154" s="10" t="e">
        <f t="shared" ref="AD154:AD217" ca="1" si="205">IF(#REF!="Non",(DAYS360(N154,Q154)/360),(DAYS360(N154,TODAY())/360))</f>
        <v>#REF!</v>
      </c>
      <c r="AE154" s="10" t="e">
        <f t="shared" ca="1" si="170"/>
        <v>#REF!</v>
      </c>
      <c r="AF154" s="8">
        <v>35025</v>
      </c>
      <c r="AG154" s="11">
        <f t="shared" ca="1" si="171"/>
        <v>29.306849315068494</v>
      </c>
      <c r="AH154" s="10" t="str">
        <f t="shared" ca="1" si="172"/>
        <v>&gt;25&lt; 35</v>
      </c>
      <c r="AI154" s="12">
        <v>17054605</v>
      </c>
      <c r="AJ154" s="13" t="s">
        <v>150</v>
      </c>
      <c r="AK154" s="12">
        <v>13009221</v>
      </c>
      <c r="AL154" s="8">
        <v>41739</v>
      </c>
      <c r="AM154" s="7" t="s">
        <v>108</v>
      </c>
      <c r="AN154" s="7" t="s">
        <v>109</v>
      </c>
      <c r="AO154" s="7"/>
      <c r="AP154" s="7"/>
      <c r="AQ154" s="14">
        <v>3</v>
      </c>
      <c r="AR154" s="14">
        <v>3</v>
      </c>
      <c r="AS154" s="15">
        <f t="shared" si="173"/>
        <v>44945.75</v>
      </c>
      <c r="AT154" s="14" t="s">
        <v>163</v>
      </c>
      <c r="AU154" s="16">
        <v>3.3210000000000002</v>
      </c>
      <c r="AV154" s="17" t="s">
        <v>92</v>
      </c>
      <c r="AW154" s="18" t="s">
        <v>916</v>
      </c>
      <c r="AX154" s="19" t="s">
        <v>917</v>
      </c>
      <c r="AY154" s="17" t="s">
        <v>918</v>
      </c>
      <c r="AZ154" s="14" t="s">
        <v>152</v>
      </c>
      <c r="BA154" s="20" t="str">
        <f t="shared" si="174"/>
        <v>04043128006203159642</v>
      </c>
      <c r="BB154" s="31">
        <f t="shared" si="175"/>
        <v>20</v>
      </c>
      <c r="BC154" s="22" t="s">
        <v>919</v>
      </c>
      <c r="BD154" s="23" t="s">
        <v>115</v>
      </c>
      <c r="BE154" s="14">
        <v>2052</v>
      </c>
      <c r="BF154" s="8"/>
      <c r="BG154" s="24">
        <v>99539161</v>
      </c>
      <c r="BH154" s="24">
        <v>25460979</v>
      </c>
      <c r="BI154" s="32"/>
      <c r="BJ154" t="s">
        <v>714</v>
      </c>
      <c r="BK154" s="14" t="str">
        <f t="shared" si="200"/>
        <v>A-560</v>
      </c>
      <c r="BL154" s="14" t="s">
        <v>241</v>
      </c>
      <c r="BM154" s="25"/>
      <c r="BN154" s="26" t="str">
        <f t="shared" si="176"/>
        <v>04043128006203159642</v>
      </c>
      <c r="BO154" s="27" t="str">
        <f t="shared" si="177"/>
        <v>BEN MOHAMED SALWA</v>
      </c>
      <c r="BP154" s="26">
        <f t="shared" si="178"/>
        <v>153</v>
      </c>
      <c r="BQ154" s="28"/>
    </row>
    <row r="155" spans="1:69" x14ac:dyDescent="0.25">
      <c r="A155" t="str">
        <f>VLOOKUP(B155,[2]RH!$B:$BV,72,0)</f>
        <v>Non-Actif</v>
      </c>
      <c r="B155" s="6">
        <v>154</v>
      </c>
      <c r="C155" s="7" t="s">
        <v>168</v>
      </c>
      <c r="D155" s="7" t="s">
        <v>920</v>
      </c>
      <c r="E155" s="7" t="s">
        <v>67</v>
      </c>
      <c r="F155" s="7" t="s">
        <v>118</v>
      </c>
      <c r="G155" s="7" t="s">
        <v>220</v>
      </c>
      <c r="H155" s="7" t="s">
        <v>351</v>
      </c>
      <c r="I155" s="7"/>
      <c r="J155" s="7"/>
      <c r="K155" s="7" t="s">
        <v>146</v>
      </c>
      <c r="L155" s="7" t="s">
        <v>90</v>
      </c>
      <c r="M155" s="7" t="s">
        <v>191</v>
      </c>
      <c r="N155" s="8">
        <v>43850</v>
      </c>
      <c r="O155" s="7" t="e">
        <f ca="1">IF(AD155&gt;=4,IF(T155="CDD","OK",""),"")</f>
        <v>#REF!</v>
      </c>
      <c r="P155" s="7">
        <f t="shared" ca="1" si="195"/>
        <v>-1740</v>
      </c>
      <c r="Q155" s="8">
        <v>43982</v>
      </c>
      <c r="R155" s="7" t="s">
        <v>358</v>
      </c>
      <c r="S155" s="7"/>
      <c r="T155" s="7" t="s">
        <v>156</v>
      </c>
      <c r="U155" s="7" t="str">
        <f t="shared" si="165"/>
        <v>Contractuel</v>
      </c>
      <c r="V155" s="8">
        <v>43952</v>
      </c>
      <c r="W155" s="8">
        <v>43982</v>
      </c>
      <c r="Z155" s="8">
        <v>43850</v>
      </c>
      <c r="AA155" s="7">
        <f t="shared" si="166"/>
        <v>1</v>
      </c>
      <c r="AB155" s="7">
        <f t="shared" si="167"/>
        <v>2020</v>
      </c>
      <c r="AC155" s="7">
        <f t="shared" si="168"/>
        <v>2024</v>
      </c>
      <c r="AD155" s="10" t="e">
        <f t="shared" ref="AD155:AD218" ca="1" si="206">IF(#REF!="Non",(DAYS360(N155,Q155)/360),(DAYS360(N155,TODAY())/360))</f>
        <v>#REF!</v>
      </c>
      <c r="AE155" s="10" t="e">
        <f t="shared" ca="1" si="170"/>
        <v>#REF!</v>
      </c>
      <c r="AF155" s="8">
        <v>33667</v>
      </c>
      <c r="AG155" s="11">
        <f t="shared" ca="1" si="171"/>
        <v>33.027397260273972</v>
      </c>
      <c r="AH155" s="10" t="str">
        <f t="shared" ca="1" si="172"/>
        <v>&gt;25&lt; 35</v>
      </c>
      <c r="AI155" s="12"/>
      <c r="AJ155" s="37"/>
      <c r="AK155" s="12" t="s">
        <v>921</v>
      </c>
      <c r="AL155" s="8">
        <v>40000</v>
      </c>
      <c r="AM155" s="7" t="s">
        <v>108</v>
      </c>
      <c r="AN155" s="7" t="s">
        <v>76</v>
      </c>
      <c r="AO155" s="7">
        <v>1</v>
      </c>
      <c r="AP155" s="7"/>
      <c r="AQ155" s="14">
        <v>3</v>
      </c>
      <c r="AR155" s="14">
        <v>1</v>
      </c>
      <c r="AS155" s="15">
        <f t="shared" si="173"/>
        <v>44215.25</v>
      </c>
      <c r="AT155" s="14" t="s">
        <v>163</v>
      </c>
      <c r="AU155" s="12">
        <v>3.1930000000000001</v>
      </c>
      <c r="AV155" s="17">
        <v>25</v>
      </c>
      <c r="AW155" s="18">
        <v>10300</v>
      </c>
      <c r="AX155" s="19" t="s">
        <v>922</v>
      </c>
      <c r="AY155" s="17">
        <v>28</v>
      </c>
      <c r="AZ155" s="14" t="s">
        <v>276</v>
      </c>
      <c r="BA155" s="20" t="str">
        <f t="shared" si="174"/>
        <v>25103000000070493128</v>
      </c>
      <c r="BB155" s="31">
        <f t="shared" si="175"/>
        <v>20</v>
      </c>
      <c r="BC155" s="14" t="s">
        <v>923</v>
      </c>
      <c r="BD155" s="14" t="s">
        <v>115</v>
      </c>
      <c r="BE155" s="14"/>
      <c r="BF155" s="8"/>
      <c r="BG155" s="32">
        <v>53281326</v>
      </c>
      <c r="BH155" s="32">
        <v>21626803</v>
      </c>
      <c r="BI155" s="32"/>
      <c r="BJ155" s="14"/>
      <c r="BK155" s="14" t="str">
        <f t="shared" si="200"/>
        <v>-CP</v>
      </c>
      <c r="BL155" s="14"/>
      <c r="BM155" s="25"/>
      <c r="BN155" s="26" t="str">
        <f t="shared" si="176"/>
        <v>25103000000070493128</v>
      </c>
      <c r="BO155" s="27" t="str">
        <f t="shared" si="177"/>
        <v>OUECHTATI AMIRA</v>
      </c>
      <c r="BP155" s="26">
        <f t="shared" si="178"/>
        <v>154</v>
      </c>
      <c r="BQ155" s="28"/>
    </row>
    <row r="156" spans="1:69" x14ac:dyDescent="0.25">
      <c r="A156" t="str">
        <f>VLOOKUP(B156,[2]RH!$B:$BV,72,0)</f>
        <v>si</v>
      </c>
      <c r="B156" s="6">
        <v>155</v>
      </c>
      <c r="C156" s="7" t="s">
        <v>168</v>
      </c>
      <c r="D156" s="7" t="s">
        <v>924</v>
      </c>
      <c r="E156" s="7" t="s">
        <v>67</v>
      </c>
      <c r="F156" s="7" t="s">
        <v>118</v>
      </c>
      <c r="G156" s="7" t="s">
        <v>220</v>
      </c>
      <c r="H156" s="39">
        <v>560</v>
      </c>
      <c r="I156" s="7" t="s">
        <v>189</v>
      </c>
      <c r="J156" s="7" t="s">
        <v>190</v>
      </c>
      <c r="K156" s="7" t="s">
        <v>146</v>
      </c>
      <c r="L156" s="7" t="s">
        <v>90</v>
      </c>
      <c r="M156" s="7" t="s">
        <v>191</v>
      </c>
      <c r="N156" s="8">
        <v>43850</v>
      </c>
      <c r="O156" s="48">
        <v>45291</v>
      </c>
      <c r="P156" s="7"/>
      <c r="Q156" s="49"/>
      <c r="R156" s="7"/>
      <c r="S156" s="8"/>
      <c r="T156" s="9" t="s">
        <v>72</v>
      </c>
      <c r="U156" s="7" t="str">
        <f t="shared" si="165"/>
        <v>Titulaire</v>
      </c>
      <c r="V156" s="8">
        <v>45261</v>
      </c>
      <c r="W156" s="8">
        <v>45291</v>
      </c>
      <c r="Z156" s="8">
        <v>43850</v>
      </c>
      <c r="AA156" s="7">
        <f t="shared" si="166"/>
        <v>1</v>
      </c>
      <c r="AB156" s="7">
        <f t="shared" si="167"/>
        <v>2020</v>
      </c>
      <c r="AC156" s="7">
        <f t="shared" si="168"/>
        <v>2024</v>
      </c>
      <c r="AD156" s="10" t="e">
        <f t="shared" ref="AD156:AD219" ca="1" si="207">IF(#REF!="Non",(DAYS360(N156,Q156)/360),(DAYS360(N156,TODAY())/360))</f>
        <v>#REF!</v>
      </c>
      <c r="AE156" s="10" t="e">
        <f t="shared" ca="1" si="170"/>
        <v>#REF!</v>
      </c>
      <c r="AF156" s="8">
        <v>29650</v>
      </c>
      <c r="AG156" s="11">
        <f t="shared" ca="1" si="171"/>
        <v>44.032876712328765</v>
      </c>
      <c r="AH156" s="10" t="str">
        <f t="shared" ca="1" si="172"/>
        <v>&gt;35&lt; 45</v>
      </c>
      <c r="AI156" s="12">
        <v>12516675</v>
      </c>
      <c r="AJ156" s="13" t="s">
        <v>106</v>
      </c>
      <c r="AK156" s="12" t="s">
        <v>925</v>
      </c>
      <c r="AL156" s="8">
        <v>36834</v>
      </c>
      <c r="AM156" s="7" t="s">
        <v>108</v>
      </c>
      <c r="AN156" s="7" t="s">
        <v>76</v>
      </c>
      <c r="AO156" s="7">
        <v>2</v>
      </c>
      <c r="AP156" s="7"/>
      <c r="AQ156">
        <v>3</v>
      </c>
      <c r="AR156" s="14">
        <v>3</v>
      </c>
      <c r="AS156" s="15">
        <f t="shared" si="173"/>
        <v>44945.75</v>
      </c>
      <c r="AT156" s="14" t="s">
        <v>163</v>
      </c>
      <c r="AU156" s="16">
        <v>3.3210000000000002</v>
      </c>
      <c r="AV156" s="17" t="s">
        <v>236</v>
      </c>
      <c r="AW156" s="18" t="s">
        <v>201</v>
      </c>
      <c r="AX156" s="19" t="s">
        <v>926</v>
      </c>
      <c r="AY156" s="17" t="s">
        <v>927</v>
      </c>
      <c r="AZ156" s="14" t="s">
        <v>203</v>
      </c>
      <c r="BA156" s="20" t="str">
        <f t="shared" si="174"/>
        <v>17001000000141316481</v>
      </c>
      <c r="BB156" s="31">
        <f t="shared" si="175"/>
        <v>20</v>
      </c>
      <c r="BC156" s="22" t="s">
        <v>928</v>
      </c>
      <c r="BD156" s="23" t="s">
        <v>341</v>
      </c>
      <c r="BE156" s="14">
        <v>2010</v>
      </c>
      <c r="BF156" s="8"/>
      <c r="BG156" s="24">
        <v>29662014</v>
      </c>
      <c r="BH156" s="24">
        <v>20304528</v>
      </c>
      <c r="BI156" s="32"/>
      <c r="BJ156" s="14" t="s">
        <v>720</v>
      </c>
      <c r="BK156" s="14" t="str">
        <f t="shared" si="200"/>
        <v>A-560</v>
      </c>
      <c r="BL156" s="14" t="s">
        <v>300</v>
      </c>
      <c r="BM156" s="25"/>
      <c r="BN156" s="26" t="str">
        <f t="shared" si="176"/>
        <v>17001000000141316481</v>
      </c>
      <c r="BO156" s="27" t="str">
        <f t="shared" si="177"/>
        <v>MIMOUNI HOUDA</v>
      </c>
      <c r="BP156" s="26">
        <f t="shared" si="178"/>
        <v>155</v>
      </c>
      <c r="BQ156" s="28"/>
    </row>
    <row r="157" spans="1:69" x14ac:dyDescent="0.25">
      <c r="A157" t="str">
        <f>VLOOKUP(B157,[2]RH!$B:$BV,72,0)</f>
        <v>si</v>
      </c>
      <c r="B157" s="6">
        <v>156</v>
      </c>
      <c r="C157" s="7" t="s">
        <v>168</v>
      </c>
      <c r="D157" s="7" t="s">
        <v>929</v>
      </c>
      <c r="E157" s="7" t="s">
        <v>67</v>
      </c>
      <c r="F157" s="7" t="s">
        <v>118</v>
      </c>
      <c r="G157" s="7" t="s">
        <v>188</v>
      </c>
      <c r="H157" s="7" t="s">
        <v>649</v>
      </c>
      <c r="I157" s="7" t="s">
        <v>650</v>
      </c>
      <c r="J157" s="7" t="s">
        <v>281</v>
      </c>
      <c r="K157" s="7" t="s">
        <v>89</v>
      </c>
      <c r="L157" s="7" t="s">
        <v>90</v>
      </c>
      <c r="M157" s="7" t="s">
        <v>191</v>
      </c>
      <c r="N157" s="8">
        <v>43850</v>
      </c>
      <c r="O157" s="48">
        <v>45291</v>
      </c>
      <c r="P157" s="7"/>
      <c r="Q157" s="49"/>
      <c r="R157" s="7"/>
      <c r="S157" s="8"/>
      <c r="T157" s="9" t="s">
        <v>72</v>
      </c>
      <c r="U157" s="7" t="str">
        <f t="shared" si="165"/>
        <v>Titulaire</v>
      </c>
      <c r="V157" s="8">
        <v>45261</v>
      </c>
      <c r="W157" s="8">
        <v>45291</v>
      </c>
      <c r="Z157" s="8">
        <v>43850</v>
      </c>
      <c r="AA157" s="7">
        <f t="shared" si="166"/>
        <v>1</v>
      </c>
      <c r="AB157" s="7">
        <f t="shared" si="167"/>
        <v>2020</v>
      </c>
      <c r="AC157" s="7">
        <f t="shared" si="168"/>
        <v>2024</v>
      </c>
      <c r="AD157" s="10" t="e">
        <f t="shared" ref="AD157:AD220" ca="1" si="208">IF(#REF!="Non",(DAYS360(N157,Q157)/360),(DAYS360(N157,TODAY())/360))</f>
        <v>#REF!</v>
      </c>
      <c r="AE157" s="10" t="e">
        <f t="shared" ca="1" si="170"/>
        <v>#REF!</v>
      </c>
      <c r="AF157" s="8">
        <v>33230</v>
      </c>
      <c r="AG157" s="11">
        <f t="shared" ca="1" si="171"/>
        <v>34.224657534246575</v>
      </c>
      <c r="AH157" s="10" t="str">
        <f t="shared" ca="1" si="172"/>
        <v>&gt;25&lt; 35</v>
      </c>
      <c r="AI157" s="12">
        <v>16257221</v>
      </c>
      <c r="AJ157" s="13" t="s">
        <v>73</v>
      </c>
      <c r="AK157" s="12" t="s">
        <v>930</v>
      </c>
      <c r="AL157" s="8">
        <v>39855</v>
      </c>
      <c r="AM157" s="7" t="s">
        <v>108</v>
      </c>
      <c r="AN157" s="7" t="s">
        <v>76</v>
      </c>
      <c r="AO157" s="7"/>
      <c r="AP157" s="7"/>
      <c r="AQ157">
        <v>5</v>
      </c>
      <c r="AR157" s="14">
        <v>3</v>
      </c>
      <c r="AS157" s="15">
        <f t="shared" si="173"/>
        <v>44945.75</v>
      </c>
      <c r="AT157" s="14" t="s">
        <v>163</v>
      </c>
      <c r="AU157" s="16">
        <v>3.3210000000000002</v>
      </c>
      <c r="AV157" s="17">
        <v>14</v>
      </c>
      <c r="AW157" s="18" t="s">
        <v>931</v>
      </c>
      <c r="AX157" s="19">
        <v>91007015034</v>
      </c>
      <c r="AY157" s="17">
        <v>12</v>
      </c>
      <c r="AZ157" s="14" t="s">
        <v>185</v>
      </c>
      <c r="BA157" s="20" t="str">
        <f t="shared" si="174"/>
        <v>14089089100701503412</v>
      </c>
      <c r="BB157" s="31">
        <f t="shared" si="175"/>
        <v>20</v>
      </c>
      <c r="BC157" s="22" t="s">
        <v>932</v>
      </c>
      <c r="BD157" s="23" t="s">
        <v>115</v>
      </c>
      <c r="BE157" s="14"/>
      <c r="BF157" s="8">
        <v>44999</v>
      </c>
      <c r="BG157" s="32">
        <v>21673708</v>
      </c>
      <c r="BH157" s="32">
        <v>21683599</v>
      </c>
      <c r="BI157" s="32"/>
      <c r="BJ157" s="14" t="s">
        <v>933</v>
      </c>
      <c r="BK157" s="14" t="str">
        <f t="shared" si="200"/>
        <v>B-Panda</v>
      </c>
      <c r="BL157" s="14" t="s">
        <v>198</v>
      </c>
      <c r="BM157" s="25"/>
      <c r="BN157" s="26" t="str">
        <f t="shared" si="176"/>
        <v>14089089100701503412</v>
      </c>
      <c r="BO157" s="27" t="str">
        <f t="shared" si="177"/>
        <v>TOUHAMI MERIAM</v>
      </c>
      <c r="BP157" s="26">
        <f t="shared" si="178"/>
        <v>156</v>
      </c>
      <c r="BQ157" s="28"/>
    </row>
    <row r="158" spans="1:69" x14ac:dyDescent="0.25">
      <c r="A158" t="str">
        <f>VLOOKUP(B158,[2]RH!$B:$BV,72,0)</f>
        <v>Non-Actif</v>
      </c>
      <c r="B158" s="6">
        <v>157</v>
      </c>
      <c r="C158" s="7" t="s">
        <v>100</v>
      </c>
      <c r="D158" s="7" t="s">
        <v>934</v>
      </c>
      <c r="E158" s="7" t="s">
        <v>67</v>
      </c>
      <c r="F158" s="7" t="s">
        <v>118</v>
      </c>
      <c r="G158" s="7" t="s">
        <v>220</v>
      </c>
      <c r="H158" s="7" t="s">
        <v>351</v>
      </c>
      <c r="I158" s="7"/>
      <c r="J158" s="7"/>
      <c r="K158" s="7" t="s">
        <v>146</v>
      </c>
      <c r="L158" s="7" t="s">
        <v>90</v>
      </c>
      <c r="M158" s="7" t="s">
        <v>191</v>
      </c>
      <c r="N158" s="8">
        <v>43850</v>
      </c>
      <c r="O158" s="7" t="e">
        <f t="shared" ref="O158:O166" ca="1" si="209">IF(AD158&gt;=4,IF(T158="CDD","OK",""),"")</f>
        <v>#REF!</v>
      </c>
      <c r="P158" s="7">
        <f t="shared" ref="P158:P166" ca="1" si="210">IF(W158="","",W158-TODAY())</f>
        <v>-1557</v>
      </c>
      <c r="Q158" s="8">
        <v>44116</v>
      </c>
      <c r="R158" s="7" t="s">
        <v>161</v>
      </c>
      <c r="S158" s="7"/>
      <c r="T158" s="7" t="s">
        <v>156</v>
      </c>
      <c r="U158" s="7" t="str">
        <f t="shared" si="165"/>
        <v>Contractuel</v>
      </c>
      <c r="V158" s="8">
        <v>44105</v>
      </c>
      <c r="W158" s="8">
        <v>44165</v>
      </c>
      <c r="Z158" s="8">
        <v>43850</v>
      </c>
      <c r="AA158" s="7">
        <f t="shared" si="166"/>
        <v>1</v>
      </c>
      <c r="AB158" s="7">
        <f t="shared" si="167"/>
        <v>2020</v>
      </c>
      <c r="AC158" s="7">
        <f t="shared" si="168"/>
        <v>2024</v>
      </c>
      <c r="AD158" s="10" t="e">
        <f t="shared" ref="AD158:AD221" ca="1" si="211">IF(#REF!="Non",(DAYS360(N158,Q158)/360),(DAYS360(N158,TODAY())/360))</f>
        <v>#REF!</v>
      </c>
      <c r="AE158" s="10" t="e">
        <f t="shared" ca="1" si="170"/>
        <v>#REF!</v>
      </c>
      <c r="AF158" s="8">
        <v>34613</v>
      </c>
      <c r="AG158" s="11">
        <f t="shared" ca="1" si="171"/>
        <v>30.435616438356163</v>
      </c>
      <c r="AH158" s="10" t="str">
        <f t="shared" ca="1" si="172"/>
        <v>&gt;25&lt; 35</v>
      </c>
      <c r="AI158" s="12">
        <v>17029338</v>
      </c>
      <c r="AJ158" s="13" t="s">
        <v>82</v>
      </c>
      <c r="AK158" s="12">
        <v>11378679</v>
      </c>
      <c r="AL158" s="8">
        <v>41913</v>
      </c>
      <c r="AM158" s="7" t="s">
        <v>108</v>
      </c>
      <c r="AN158" s="7" t="s">
        <v>109</v>
      </c>
      <c r="AO158" s="7"/>
      <c r="AP158" s="7"/>
      <c r="AQ158" s="14">
        <v>3</v>
      </c>
      <c r="AR158" s="14">
        <v>1</v>
      </c>
      <c r="AS158" s="15">
        <f t="shared" si="173"/>
        <v>44215.25</v>
      </c>
      <c r="AT158" s="14" t="s">
        <v>163</v>
      </c>
      <c r="AU158" s="12">
        <v>3.1930000000000001</v>
      </c>
      <c r="AV158" s="17" t="s">
        <v>150</v>
      </c>
      <c r="AW158" s="18" t="s">
        <v>606</v>
      </c>
      <c r="AX158" s="19">
        <v>86105533346</v>
      </c>
      <c r="AY158" s="17">
        <v>85</v>
      </c>
      <c r="AZ158" s="14" t="s">
        <v>174</v>
      </c>
      <c r="BA158" s="20" t="str">
        <f t="shared" si="174"/>
        <v>07018008610553334685</v>
      </c>
      <c r="BB158" s="31">
        <f t="shared" si="175"/>
        <v>20</v>
      </c>
      <c r="BC158" s="14" t="s">
        <v>935</v>
      </c>
      <c r="BD158" s="14" t="s">
        <v>85</v>
      </c>
      <c r="BE158" s="14">
        <v>2074</v>
      </c>
      <c r="BF158" s="8" t="s">
        <v>116</v>
      </c>
      <c r="BG158" s="24">
        <v>55699081</v>
      </c>
      <c r="BH158" s="24">
        <v>97677034</v>
      </c>
      <c r="BI158" s="32"/>
      <c r="BJ158" s="14" t="s">
        <v>154</v>
      </c>
      <c r="BK158" s="14" t="str">
        <f t="shared" si="200"/>
        <v>-CP</v>
      </c>
      <c r="BL158" s="14"/>
      <c r="BM158" s="25"/>
      <c r="BN158" s="26" t="str">
        <f t="shared" si="176"/>
        <v>07018008610553334685</v>
      </c>
      <c r="BO158" s="27" t="str">
        <f t="shared" si="177"/>
        <v>GHANMI NAJET</v>
      </c>
      <c r="BP158" s="26">
        <f t="shared" si="178"/>
        <v>157</v>
      </c>
      <c r="BQ158" s="28"/>
    </row>
    <row r="159" spans="1:69" x14ac:dyDescent="0.25">
      <c r="A159" t="str">
        <f>VLOOKUP(B159,[2]RH!$B:$BV,72,0)</f>
        <v>Non-Actif</v>
      </c>
      <c r="B159" s="6">
        <v>158</v>
      </c>
      <c r="C159" s="7" t="s">
        <v>65</v>
      </c>
      <c r="D159" s="7" t="s">
        <v>936</v>
      </c>
      <c r="E159" s="7" t="s">
        <v>67</v>
      </c>
      <c r="F159" s="7" t="s">
        <v>118</v>
      </c>
      <c r="G159" s="7" t="s">
        <v>220</v>
      </c>
      <c r="H159" s="7" t="s">
        <v>351</v>
      </c>
      <c r="I159" s="7"/>
      <c r="J159" s="7"/>
      <c r="K159" s="7" t="s">
        <v>146</v>
      </c>
      <c r="L159" s="7" t="s">
        <v>90</v>
      </c>
      <c r="M159" s="7" t="s">
        <v>160</v>
      </c>
      <c r="N159" s="8">
        <v>43850</v>
      </c>
      <c r="O159" s="7" t="e">
        <f t="shared" ca="1" si="209"/>
        <v>#REF!</v>
      </c>
      <c r="P159" s="7">
        <f t="shared" ca="1" si="210"/>
        <v>-1771</v>
      </c>
      <c r="Q159" s="8">
        <v>43952</v>
      </c>
      <c r="R159" s="7" t="s">
        <v>358</v>
      </c>
      <c r="S159" s="7"/>
      <c r="T159" s="7" t="s">
        <v>156</v>
      </c>
      <c r="U159" s="7" t="str">
        <f t="shared" si="165"/>
        <v>Contractuel</v>
      </c>
      <c r="V159" s="8">
        <v>43922</v>
      </c>
      <c r="W159" s="8">
        <v>43951</v>
      </c>
      <c r="Z159" s="8">
        <v>43850</v>
      </c>
      <c r="AA159" s="7">
        <f t="shared" si="166"/>
        <v>1</v>
      </c>
      <c r="AB159" s="7">
        <f t="shared" si="167"/>
        <v>2020</v>
      </c>
      <c r="AC159" s="7">
        <f t="shared" si="168"/>
        <v>2024</v>
      </c>
      <c r="AD159" s="10" t="e">
        <f t="shared" ref="AD159:AD222" ca="1" si="212">IF(#REF!="Non",(DAYS360(N159,Q159)/360),(DAYS360(N159,TODAY())/360))</f>
        <v>#REF!</v>
      </c>
      <c r="AE159" s="10" t="e">
        <f t="shared" ca="1" si="170"/>
        <v>#REF!</v>
      </c>
      <c r="AF159" s="8">
        <v>36380</v>
      </c>
      <c r="AG159" s="11">
        <f t="shared" ca="1" si="171"/>
        <v>25.594520547945205</v>
      </c>
      <c r="AH159" s="10" t="str">
        <f t="shared" ca="1" si="172"/>
        <v>&gt;25&lt; 35</v>
      </c>
      <c r="AI159" s="12">
        <v>17372039</v>
      </c>
      <c r="AJ159" s="13" t="s">
        <v>170</v>
      </c>
      <c r="AK159" s="12" t="s">
        <v>937</v>
      </c>
      <c r="AL159" s="8">
        <v>41911</v>
      </c>
      <c r="AM159" s="7" t="s">
        <v>75</v>
      </c>
      <c r="AN159" s="7" t="s">
        <v>109</v>
      </c>
      <c r="AO159" s="7"/>
      <c r="AQ159" s="14">
        <v>3</v>
      </c>
      <c r="AR159" s="14">
        <v>1</v>
      </c>
      <c r="AS159" s="15">
        <f t="shared" si="173"/>
        <v>44215.25</v>
      </c>
      <c r="AT159" s="14" t="s">
        <v>163</v>
      </c>
      <c r="AU159" s="12">
        <v>3.1930000000000001</v>
      </c>
      <c r="AV159" s="17">
        <v>17</v>
      </c>
      <c r="AW159" s="18" t="s">
        <v>201</v>
      </c>
      <c r="AX159" s="19" t="s">
        <v>938</v>
      </c>
      <c r="AY159" s="17">
        <v>80</v>
      </c>
      <c r="AZ159" s="14" t="s">
        <v>203</v>
      </c>
      <c r="BA159" s="20" t="str">
        <f t="shared" si="174"/>
        <v>17001000000284863580</v>
      </c>
      <c r="BB159" s="31">
        <f t="shared" si="175"/>
        <v>20</v>
      </c>
      <c r="BC159" s="14" t="s">
        <v>939</v>
      </c>
      <c r="BD159" s="14" t="s">
        <v>115</v>
      </c>
      <c r="BE159" s="14"/>
      <c r="BF159" s="8"/>
      <c r="BG159" s="32">
        <v>50338280</v>
      </c>
      <c r="BH159" s="32">
        <v>24722892</v>
      </c>
      <c r="BI159" s="32"/>
      <c r="BJ159" s="14" t="s">
        <v>940</v>
      </c>
      <c r="BK159" s="14" t="str">
        <f t="shared" si="200"/>
        <v>-CP</v>
      </c>
      <c r="BL159" s="14"/>
      <c r="BM159" s="25"/>
      <c r="BN159" s="26" t="str">
        <f t="shared" si="176"/>
        <v>17001000000284863580</v>
      </c>
      <c r="BO159" s="27" t="str">
        <f t="shared" si="177"/>
        <v>HANBLI MAJDI</v>
      </c>
      <c r="BP159" s="26">
        <f t="shared" si="178"/>
        <v>158</v>
      </c>
      <c r="BQ159" s="28"/>
    </row>
    <row r="160" spans="1:69" x14ac:dyDescent="0.25">
      <c r="A160" t="str">
        <f>VLOOKUP(B160,[2]RH!$B:$BV,72,0)</f>
        <v>Non-Actif</v>
      </c>
      <c r="B160" s="6">
        <v>159</v>
      </c>
      <c r="C160" s="7" t="s">
        <v>168</v>
      </c>
      <c r="D160" s="7" t="s">
        <v>941</v>
      </c>
      <c r="E160" s="7" t="s">
        <v>67</v>
      </c>
      <c r="F160" s="7" t="s">
        <v>118</v>
      </c>
      <c r="G160" s="7" t="s">
        <v>220</v>
      </c>
      <c r="H160" s="7">
        <v>560</v>
      </c>
      <c r="I160" s="7"/>
      <c r="J160" s="7" t="s">
        <v>190</v>
      </c>
      <c r="K160" s="7" t="s">
        <v>146</v>
      </c>
      <c r="L160" s="7" t="s">
        <v>90</v>
      </c>
      <c r="M160" s="7" t="s">
        <v>191</v>
      </c>
      <c r="N160" s="8">
        <v>43850</v>
      </c>
      <c r="O160" s="7" t="e">
        <f t="shared" ca="1" si="209"/>
        <v>#REF!</v>
      </c>
      <c r="P160" s="7">
        <f t="shared" ca="1" si="210"/>
        <v>-1102</v>
      </c>
      <c r="Q160" s="8">
        <v>44595</v>
      </c>
      <c r="R160" s="7" t="s">
        <v>161</v>
      </c>
      <c r="S160" s="7"/>
      <c r="T160" s="7" t="s">
        <v>156</v>
      </c>
      <c r="U160" s="7" t="str">
        <f t="shared" si="165"/>
        <v>Contractuel</v>
      </c>
      <c r="V160" s="8">
        <v>44562</v>
      </c>
      <c r="W160" s="8">
        <v>44620</v>
      </c>
      <c r="Z160" s="8">
        <v>43850</v>
      </c>
      <c r="AA160" s="7">
        <f t="shared" si="166"/>
        <v>1</v>
      </c>
      <c r="AB160" s="7">
        <f t="shared" si="167"/>
        <v>2020</v>
      </c>
      <c r="AC160" s="7">
        <f t="shared" si="168"/>
        <v>2024</v>
      </c>
      <c r="AD160" s="10" t="e">
        <f t="shared" ref="AD160:AD223" ca="1" si="213">IF(#REF!="Non",(DAYS360(N160,Q160)/360),(DAYS360(N160,TODAY())/360))</f>
        <v>#REF!</v>
      </c>
      <c r="AE160" s="10" t="e">
        <f t="shared" ca="1" si="170"/>
        <v>#REF!</v>
      </c>
      <c r="AF160" s="8">
        <v>33124</v>
      </c>
      <c r="AG160" s="11">
        <f t="shared" ca="1" si="171"/>
        <v>34.515068493150686</v>
      </c>
      <c r="AH160" s="10" t="str">
        <f t="shared" ca="1" si="172"/>
        <v>&gt;25&lt; 35</v>
      </c>
      <c r="AI160" s="12">
        <v>16278366</v>
      </c>
      <c r="AJ160" s="13" t="s">
        <v>192</v>
      </c>
      <c r="AK160" s="12" t="s">
        <v>942</v>
      </c>
      <c r="AL160" s="8">
        <v>39126</v>
      </c>
      <c r="AM160" s="7" t="s">
        <v>108</v>
      </c>
      <c r="AN160" s="7" t="s">
        <v>76</v>
      </c>
      <c r="AO160" s="7">
        <v>0</v>
      </c>
      <c r="AQ160" s="14">
        <v>3</v>
      </c>
      <c r="AR160" s="14">
        <v>2</v>
      </c>
      <c r="AS160" s="15">
        <f t="shared" si="173"/>
        <v>44580.5</v>
      </c>
      <c r="AT160" s="14" t="s">
        <v>163</v>
      </c>
      <c r="AU160" s="12">
        <v>3.1930000000000001</v>
      </c>
      <c r="AV160" s="17" t="s">
        <v>272</v>
      </c>
      <c r="AW160" s="18" t="s">
        <v>943</v>
      </c>
      <c r="AX160" s="19" t="s">
        <v>944</v>
      </c>
      <c r="AY160" s="17" t="s">
        <v>945</v>
      </c>
      <c r="AZ160" s="14" t="s">
        <v>276</v>
      </c>
      <c r="BA160" s="20" t="str">
        <f t="shared" si="174"/>
        <v>25127000000070964826</v>
      </c>
      <c r="BB160" s="31">
        <f t="shared" si="175"/>
        <v>20</v>
      </c>
      <c r="BC160" s="36" t="s">
        <v>946</v>
      </c>
      <c r="BD160" s="14" t="s">
        <v>250</v>
      </c>
      <c r="BE160" s="14">
        <v>2082</v>
      </c>
      <c r="BF160" s="8" t="s">
        <v>116</v>
      </c>
      <c r="BG160" s="24">
        <v>22993241</v>
      </c>
      <c r="BH160" s="24">
        <v>22597321</v>
      </c>
      <c r="BI160" s="32"/>
      <c r="BJ160" s="14" t="s">
        <v>376</v>
      </c>
      <c r="BK160" s="14" t="str">
        <f t="shared" si="200"/>
        <v>A-560</v>
      </c>
      <c r="BL160" s="14"/>
      <c r="BM160" s="25"/>
      <c r="BN160" s="26" t="str">
        <f t="shared" si="176"/>
        <v>25127000000070964826</v>
      </c>
      <c r="BO160" s="27" t="str">
        <f t="shared" si="177"/>
        <v>OUN OLFA</v>
      </c>
      <c r="BP160" s="26">
        <f t="shared" si="178"/>
        <v>159</v>
      </c>
      <c r="BQ160" s="28"/>
    </row>
    <row r="161" spans="1:69" x14ac:dyDescent="0.25">
      <c r="A161" t="str">
        <f>VLOOKUP(B161,[2]RH!$B:$BV,72,0)</f>
        <v>Non-Actif</v>
      </c>
      <c r="B161" s="6">
        <v>160</v>
      </c>
      <c r="C161" s="7" t="s">
        <v>168</v>
      </c>
      <c r="D161" s="7" t="s">
        <v>947</v>
      </c>
      <c r="E161" s="7" t="s">
        <v>67</v>
      </c>
      <c r="F161" s="7" t="s">
        <v>118</v>
      </c>
      <c r="G161" s="7" t="s">
        <v>220</v>
      </c>
      <c r="H161" s="7"/>
      <c r="I161" s="7"/>
      <c r="J161" s="7"/>
      <c r="K161" s="7" t="s">
        <v>146</v>
      </c>
      <c r="L161" s="7" t="s">
        <v>90</v>
      </c>
      <c r="M161" s="7" t="s">
        <v>191</v>
      </c>
      <c r="N161" s="8">
        <v>43850</v>
      </c>
      <c r="O161" s="7" t="e">
        <f t="shared" ca="1" si="209"/>
        <v>#REF!</v>
      </c>
      <c r="P161" s="7">
        <f t="shared" ca="1" si="210"/>
        <v>-1832</v>
      </c>
      <c r="Q161" s="8">
        <v>43876</v>
      </c>
      <c r="R161" s="7" t="s">
        <v>161</v>
      </c>
      <c r="S161" s="7"/>
      <c r="T161" s="7" t="s">
        <v>156</v>
      </c>
      <c r="U161" s="7" t="str">
        <f t="shared" si="165"/>
        <v>Contractuel</v>
      </c>
      <c r="V161" s="8">
        <v>43850</v>
      </c>
      <c r="W161" s="8">
        <v>43890</v>
      </c>
      <c r="Z161" s="8">
        <v>43850</v>
      </c>
      <c r="AA161" s="7">
        <f t="shared" si="166"/>
        <v>1</v>
      </c>
      <c r="AB161" s="7">
        <f t="shared" si="167"/>
        <v>2020</v>
      </c>
      <c r="AC161" s="7">
        <f t="shared" si="168"/>
        <v>2024</v>
      </c>
      <c r="AD161" s="10" t="e">
        <f t="shared" ref="AD161:AD224" ca="1" si="214">IF(#REF!="Non",(DAYS360(N161,Q161)/360),(DAYS360(N161,TODAY())/360))</f>
        <v>#REF!</v>
      </c>
      <c r="AE161" s="10" t="e">
        <f t="shared" ca="1" si="170"/>
        <v>#REF!</v>
      </c>
      <c r="AF161" s="8">
        <v>30282</v>
      </c>
      <c r="AG161" s="11">
        <f t="shared" ca="1" si="171"/>
        <v>42.301369863013697</v>
      </c>
      <c r="AH161" s="10" t="str">
        <f t="shared" ca="1" si="172"/>
        <v>&gt;35&lt; 45</v>
      </c>
      <c r="AI161" s="12">
        <v>12725836</v>
      </c>
      <c r="AJ161" s="13" t="s">
        <v>79</v>
      </c>
      <c r="AK161" s="12" t="s">
        <v>948</v>
      </c>
      <c r="AL161" s="8">
        <v>43011</v>
      </c>
      <c r="AM161" s="7" t="s">
        <v>108</v>
      </c>
      <c r="AN161" s="7" t="s">
        <v>76</v>
      </c>
      <c r="AO161" s="7">
        <v>1</v>
      </c>
      <c r="AQ161" s="14">
        <v>3</v>
      </c>
      <c r="AR161" s="14">
        <v>1</v>
      </c>
      <c r="AS161" s="15">
        <f t="shared" si="173"/>
        <v>44215.25</v>
      </c>
      <c r="AT161" s="14" t="s">
        <v>163</v>
      </c>
      <c r="AU161" s="12">
        <v>3.1930000000000001</v>
      </c>
      <c r="AV161" s="17">
        <v>25</v>
      </c>
      <c r="AW161" s="18" t="s">
        <v>949</v>
      </c>
      <c r="AX161" s="19" t="s">
        <v>950</v>
      </c>
      <c r="AY161" s="17">
        <v>76</v>
      </c>
      <c r="AZ161" s="14" t="s">
        <v>276</v>
      </c>
      <c r="BA161" s="20" t="str">
        <f t="shared" si="174"/>
        <v>25027000000058208976</v>
      </c>
      <c r="BB161" s="31">
        <f t="shared" si="175"/>
        <v>20</v>
      </c>
      <c r="BC161" s="14" t="s">
        <v>951</v>
      </c>
      <c r="BD161" s="14" t="s">
        <v>115</v>
      </c>
      <c r="BE161" s="14">
        <v>2053</v>
      </c>
      <c r="BF161" s="8"/>
      <c r="BG161" s="32">
        <v>58877896</v>
      </c>
      <c r="BH161" s="32">
        <v>22295073</v>
      </c>
      <c r="BI161" s="32"/>
      <c r="BJ161" s="14" t="s">
        <v>952</v>
      </c>
      <c r="BK161" s="14" t="str">
        <f t="shared" si="200"/>
        <v>-</v>
      </c>
      <c r="BL161" s="14"/>
      <c r="BM161" s="25"/>
      <c r="BN161" s="26" t="str">
        <f t="shared" si="176"/>
        <v>25027000000058208976</v>
      </c>
      <c r="BO161" s="27" t="str">
        <f t="shared" si="177"/>
        <v>OUESLATI IMEN</v>
      </c>
      <c r="BP161" s="26">
        <f t="shared" si="178"/>
        <v>160</v>
      </c>
      <c r="BQ161" s="28"/>
    </row>
    <row r="162" spans="1:69" x14ac:dyDescent="0.25">
      <c r="A162" t="str">
        <f>VLOOKUP(B162,[2]RH!$B:$BV,72,0)</f>
        <v>Non-Actif</v>
      </c>
      <c r="B162" s="6">
        <v>161</v>
      </c>
      <c r="C162" s="7" t="s">
        <v>65</v>
      </c>
      <c r="D162" s="7" t="s">
        <v>953</v>
      </c>
      <c r="E162" s="7" t="s">
        <v>67</v>
      </c>
      <c r="F162" s="7" t="s">
        <v>258</v>
      </c>
      <c r="G162" s="7" t="s">
        <v>533</v>
      </c>
      <c r="H162" s="7"/>
      <c r="I162" s="7"/>
      <c r="J162" s="7" t="s">
        <v>281</v>
      </c>
      <c r="K162" s="7" t="s">
        <v>89</v>
      </c>
      <c r="L162" s="7" t="s">
        <v>90</v>
      </c>
      <c r="M162" s="7" t="s">
        <v>535</v>
      </c>
      <c r="N162" s="8">
        <v>43851</v>
      </c>
      <c r="O162" s="7" t="e">
        <f t="shared" ca="1" si="209"/>
        <v>#REF!</v>
      </c>
      <c r="P162" s="7">
        <f t="shared" ca="1" si="210"/>
        <v>-1253</v>
      </c>
      <c r="Q162" s="8">
        <v>44457</v>
      </c>
      <c r="R162" t="s">
        <v>954</v>
      </c>
      <c r="S162" s="7"/>
      <c r="T162" s="7" t="s">
        <v>156</v>
      </c>
      <c r="U162" s="7" t="str">
        <f t="shared" si="165"/>
        <v>Contractuel</v>
      </c>
      <c r="V162" s="8">
        <v>44440</v>
      </c>
      <c r="W162" s="8">
        <v>44469</v>
      </c>
      <c r="X162" s="8">
        <v>43846</v>
      </c>
      <c r="Y162" s="8">
        <v>44165</v>
      </c>
      <c r="Z162" s="8">
        <v>44166</v>
      </c>
      <c r="AA162" s="7">
        <f t="shared" si="166"/>
        <v>1</v>
      </c>
      <c r="AB162" s="7">
        <f t="shared" si="167"/>
        <v>2020</v>
      </c>
      <c r="AC162" s="7">
        <f t="shared" si="168"/>
        <v>2024</v>
      </c>
      <c r="AD162" s="10" t="e">
        <f t="shared" ref="AD162:AD225" ca="1" si="215">IF(#REF!="Non",(DAYS360(N162,Q162)/360),(DAYS360(N162,TODAY())/360))</f>
        <v>#REF!</v>
      </c>
      <c r="AE162" s="10" t="e">
        <f t="shared" ca="1" si="170"/>
        <v>#REF!</v>
      </c>
      <c r="AF162" s="8">
        <v>33242</v>
      </c>
      <c r="AG162" s="11">
        <f t="shared" ca="1" si="171"/>
        <v>34.19178082191781</v>
      </c>
      <c r="AH162" s="10" t="str">
        <f t="shared" ca="1" si="172"/>
        <v>&gt;25&lt; 35</v>
      </c>
      <c r="AI162" s="12">
        <v>17460434</v>
      </c>
      <c r="AJ162" s="13" t="s">
        <v>82</v>
      </c>
      <c r="AK162" s="12" t="s">
        <v>955</v>
      </c>
      <c r="AL162" s="8">
        <v>42452</v>
      </c>
      <c r="AM162" s="7" t="s">
        <v>75</v>
      </c>
      <c r="AN162" s="7" t="s">
        <v>109</v>
      </c>
      <c r="AO162" s="7"/>
      <c r="AR162" s="14">
        <v>2</v>
      </c>
      <c r="AS162" s="15">
        <f t="shared" si="173"/>
        <v>44581.5</v>
      </c>
      <c r="AT162" s="14" t="s">
        <v>163</v>
      </c>
      <c r="AU162" s="12">
        <v>3.1930000000000001</v>
      </c>
      <c r="AV162" s="17">
        <v>25</v>
      </c>
      <c r="AW162" s="18" t="s">
        <v>956</v>
      </c>
      <c r="AX162" s="19" t="s">
        <v>957</v>
      </c>
      <c r="AY162" s="17">
        <v>93</v>
      </c>
      <c r="AZ162" s="14" t="s">
        <v>276</v>
      </c>
      <c r="BA162" s="20" t="str">
        <f t="shared" si="174"/>
        <v>25032000000057790293</v>
      </c>
      <c r="BB162" s="31">
        <f t="shared" si="175"/>
        <v>20</v>
      </c>
      <c r="BC162" s="36" t="s">
        <v>958</v>
      </c>
      <c r="BD162" s="14" t="s">
        <v>959</v>
      </c>
      <c r="BE162" s="14"/>
      <c r="BF162" s="8" t="s">
        <v>116</v>
      </c>
      <c r="BG162" s="24">
        <v>22353127</v>
      </c>
      <c r="BH162" s="24">
        <v>50081824</v>
      </c>
      <c r="BI162" s="32"/>
      <c r="BJ162" s="14" t="s">
        <v>898</v>
      </c>
      <c r="BK162" s="14" t="str">
        <f t="shared" si="200"/>
        <v>B-</v>
      </c>
      <c r="BL162" s="14"/>
      <c r="BM162" s="25"/>
      <c r="BN162" s="26" t="str">
        <f t="shared" si="176"/>
        <v>25032000000057790293</v>
      </c>
      <c r="BO162" s="27" t="str">
        <f t="shared" si="177"/>
        <v>SALEM AYMEN</v>
      </c>
      <c r="BP162" s="26">
        <f t="shared" si="178"/>
        <v>161</v>
      </c>
      <c r="BQ162" s="28"/>
    </row>
    <row r="163" spans="1:69" x14ac:dyDescent="0.25">
      <c r="A163" t="str">
        <f>VLOOKUP(B163,[2]RH!$B:$BV,72,0)</f>
        <v>Non-Actif</v>
      </c>
      <c r="B163" s="6">
        <v>162</v>
      </c>
      <c r="C163" s="7" t="s">
        <v>100</v>
      </c>
      <c r="D163" s="7" t="s">
        <v>960</v>
      </c>
      <c r="E163" s="7" t="s">
        <v>67</v>
      </c>
      <c r="F163" s="7" t="s">
        <v>118</v>
      </c>
      <c r="G163" s="7" t="s">
        <v>220</v>
      </c>
      <c r="H163" s="7" t="s">
        <v>324</v>
      </c>
      <c r="I163" s="7"/>
      <c r="J163" s="7"/>
      <c r="K163" s="7" t="s">
        <v>146</v>
      </c>
      <c r="L163" s="7" t="s">
        <v>90</v>
      </c>
      <c r="M163" s="7" t="s">
        <v>191</v>
      </c>
      <c r="N163" s="8">
        <v>43857</v>
      </c>
      <c r="O163" s="7" t="e">
        <f t="shared" ca="1" si="209"/>
        <v>#REF!</v>
      </c>
      <c r="P163" s="7">
        <f t="shared" ca="1" si="210"/>
        <v>-1801</v>
      </c>
      <c r="Q163" s="8">
        <v>43883</v>
      </c>
      <c r="R163" s="7" t="s">
        <v>161</v>
      </c>
      <c r="S163" s="7"/>
      <c r="T163" s="7" t="s">
        <v>156</v>
      </c>
      <c r="U163" s="7" t="str">
        <f t="shared" si="165"/>
        <v>Contractuel</v>
      </c>
      <c r="V163" s="8">
        <v>43891</v>
      </c>
      <c r="W163" s="8">
        <v>43921</v>
      </c>
      <c r="Z163" s="8">
        <v>43857</v>
      </c>
      <c r="AA163" s="7">
        <f t="shared" si="166"/>
        <v>1</v>
      </c>
      <c r="AB163" s="7">
        <f t="shared" si="167"/>
        <v>2020</v>
      </c>
      <c r="AC163" s="7">
        <f t="shared" si="168"/>
        <v>2024</v>
      </c>
      <c r="AD163" s="10" t="e">
        <f t="shared" ref="AD163:AD226" ca="1" si="216">IF(#REF!="Non",(DAYS360(N163,Q163)/360),(DAYS360(N163,TODAY())/360))</f>
        <v>#REF!</v>
      </c>
      <c r="AE163" s="10" t="e">
        <f t="shared" ca="1" si="170"/>
        <v>#REF!</v>
      </c>
      <c r="AF163" s="8">
        <v>33559</v>
      </c>
      <c r="AG163" s="11">
        <f t="shared" ca="1" si="171"/>
        <v>33.323287671232876</v>
      </c>
      <c r="AH163" s="10" t="str">
        <f t="shared" ca="1" si="172"/>
        <v>&gt;25&lt; 35</v>
      </c>
      <c r="AI163" s="12">
        <v>16388961</v>
      </c>
      <c r="AJ163" s="13" t="s">
        <v>79</v>
      </c>
      <c r="AK163" s="12" t="s">
        <v>961</v>
      </c>
      <c r="AL163" s="8">
        <v>39750</v>
      </c>
      <c r="AM163" s="7" t="s">
        <v>108</v>
      </c>
      <c r="AN163" s="7" t="s">
        <v>109</v>
      </c>
      <c r="AO163" s="7"/>
      <c r="AQ163" s="14">
        <v>3</v>
      </c>
      <c r="AR163" s="14">
        <v>1</v>
      </c>
      <c r="AS163" s="15">
        <f t="shared" si="173"/>
        <v>44222.25</v>
      </c>
      <c r="AT163" s="14" t="s">
        <v>163</v>
      </c>
      <c r="AU163" s="12">
        <v>3.1930000000000001</v>
      </c>
      <c r="AV163" s="17" t="s">
        <v>106</v>
      </c>
      <c r="AW163" s="18" t="s">
        <v>962</v>
      </c>
      <c r="AX163" s="19" t="s">
        <v>963</v>
      </c>
      <c r="AY163" s="17">
        <v>72</v>
      </c>
      <c r="AZ163" s="14" t="s">
        <v>230</v>
      </c>
      <c r="BA163" s="20" t="str">
        <f t="shared" si="174"/>
        <v>05030000082502485972</v>
      </c>
      <c r="BB163" s="31">
        <f t="shared" si="175"/>
        <v>20</v>
      </c>
      <c r="BC163" s="14" t="s">
        <v>964</v>
      </c>
      <c r="BD163" s="14" t="s">
        <v>85</v>
      </c>
      <c r="BE163" s="14">
        <v>1145</v>
      </c>
      <c r="BF163" s="8"/>
      <c r="BG163" s="32">
        <v>22862175</v>
      </c>
      <c r="BH163" s="32">
        <v>96892673</v>
      </c>
      <c r="BI163" s="32"/>
      <c r="BJ163" s="14"/>
      <c r="BK163" s="14" t="str">
        <f t="shared" si="200"/>
        <v>-SA</v>
      </c>
      <c r="BL163" s="14"/>
      <c r="BM163" s="25"/>
      <c r="BN163" s="26" t="str">
        <f t="shared" si="176"/>
        <v>05030000082502485972</v>
      </c>
      <c r="BO163" s="27" t="str">
        <f t="shared" si="177"/>
        <v>AYARI SONDES</v>
      </c>
      <c r="BP163" s="26">
        <f t="shared" si="178"/>
        <v>162</v>
      </c>
      <c r="BQ163" s="28"/>
    </row>
    <row r="164" spans="1:69" x14ac:dyDescent="0.25">
      <c r="A164" t="str">
        <f>VLOOKUP(B164,[2]RH!$B:$BV,72,0)</f>
        <v>Non-Actif</v>
      </c>
      <c r="B164" s="6">
        <v>163</v>
      </c>
      <c r="C164" s="7" t="s">
        <v>168</v>
      </c>
      <c r="D164" s="7" t="s">
        <v>965</v>
      </c>
      <c r="E164" s="7" t="s">
        <v>67</v>
      </c>
      <c r="F164" s="7" t="s">
        <v>118</v>
      </c>
      <c r="G164" s="7" t="s">
        <v>220</v>
      </c>
      <c r="H164" s="7" t="s">
        <v>966</v>
      </c>
      <c r="I164" s="7"/>
      <c r="J164" s="7" t="s">
        <v>281</v>
      </c>
      <c r="K164" s="7" t="s">
        <v>146</v>
      </c>
      <c r="L164" s="7" t="s">
        <v>90</v>
      </c>
      <c r="M164" s="7" t="s">
        <v>191</v>
      </c>
      <c r="N164" s="8">
        <v>43857</v>
      </c>
      <c r="O164" s="7" t="e">
        <f t="shared" ca="1" si="209"/>
        <v>#REF!</v>
      </c>
      <c r="P164" s="7">
        <f t="shared" ca="1" si="210"/>
        <v>-1436</v>
      </c>
      <c r="Q164" s="8">
        <v>44275</v>
      </c>
      <c r="R164" s="7" t="s">
        <v>161</v>
      </c>
      <c r="S164" s="7"/>
      <c r="T164" s="7" t="s">
        <v>156</v>
      </c>
      <c r="U164" s="7" t="str">
        <f t="shared" si="165"/>
        <v>Contractuel</v>
      </c>
      <c r="V164" s="8">
        <v>44228</v>
      </c>
      <c r="W164" s="8">
        <v>44286</v>
      </c>
      <c r="Z164" s="8">
        <v>43857</v>
      </c>
      <c r="AA164" s="7">
        <f t="shared" si="166"/>
        <v>1</v>
      </c>
      <c r="AB164" s="7">
        <f t="shared" si="167"/>
        <v>2020</v>
      </c>
      <c r="AC164" s="7">
        <f t="shared" si="168"/>
        <v>2024</v>
      </c>
      <c r="AD164" s="10" t="e">
        <f t="shared" ref="AD164:AD227" ca="1" si="217">IF(#REF!="Non",(DAYS360(N164,Q164)/360),(DAYS360(N164,TODAY())/360))</f>
        <v>#REF!</v>
      </c>
      <c r="AE164" s="10" t="e">
        <f t="shared" ca="1" si="170"/>
        <v>#REF!</v>
      </c>
      <c r="AF164" s="8">
        <v>30587</v>
      </c>
      <c r="AG164" s="11">
        <f t="shared" ca="1" si="171"/>
        <v>41.465753424657535</v>
      </c>
      <c r="AH164" s="10" t="str">
        <f t="shared" ca="1" si="172"/>
        <v>&gt;35&lt; 45</v>
      </c>
      <c r="AI164" s="12">
        <v>16429034</v>
      </c>
      <c r="AJ164" s="13" t="s">
        <v>82</v>
      </c>
      <c r="AK164" s="12" t="s">
        <v>967</v>
      </c>
      <c r="AL164" s="8">
        <v>40906</v>
      </c>
      <c r="AM164" s="7" t="s">
        <v>108</v>
      </c>
      <c r="AN164" s="7" t="s">
        <v>76</v>
      </c>
      <c r="AO164" s="7">
        <v>2</v>
      </c>
      <c r="AQ164" s="14">
        <v>3</v>
      </c>
      <c r="AR164" s="14">
        <v>2</v>
      </c>
      <c r="AS164" s="15">
        <f t="shared" si="173"/>
        <v>44587.5</v>
      </c>
      <c r="AT164" s="14" t="s">
        <v>163</v>
      </c>
      <c r="AU164" s="12">
        <v>3.1930000000000001</v>
      </c>
      <c r="AV164" s="17">
        <v>17</v>
      </c>
      <c r="AW164" s="18" t="s">
        <v>201</v>
      </c>
      <c r="AX164" s="19" t="s">
        <v>968</v>
      </c>
      <c r="AY164" s="17">
        <v>75</v>
      </c>
      <c r="AZ164" s="14" t="s">
        <v>203</v>
      </c>
      <c r="BA164" s="20" t="str">
        <f t="shared" si="174"/>
        <v>17001000000017612575</v>
      </c>
      <c r="BB164" s="31">
        <f t="shared" si="175"/>
        <v>20</v>
      </c>
      <c r="BC164" s="14" t="s">
        <v>969</v>
      </c>
      <c r="BD164" s="14" t="s">
        <v>286</v>
      </c>
      <c r="BE164" s="14">
        <v>1095</v>
      </c>
      <c r="BF164" s="8" t="s">
        <v>116</v>
      </c>
      <c r="BG164" s="32">
        <v>58639987</v>
      </c>
      <c r="BH164" s="32"/>
      <c r="BI164" s="32"/>
      <c r="BJ164" s="14" t="s">
        <v>385</v>
      </c>
      <c r="BK164" s="14" t="str">
        <f t="shared" si="200"/>
        <v>B-AP-T</v>
      </c>
      <c r="BL164" s="14"/>
      <c r="BM164" s="25"/>
      <c r="BN164" s="26" t="str">
        <f t="shared" si="176"/>
        <v>17001000000017612575</v>
      </c>
      <c r="BO164" s="27" t="str">
        <f t="shared" si="177"/>
        <v>BEN AMMAR LILIA</v>
      </c>
      <c r="BP164" s="26">
        <f t="shared" si="178"/>
        <v>163</v>
      </c>
      <c r="BQ164" s="28"/>
    </row>
    <row r="165" spans="1:69" x14ac:dyDescent="0.25">
      <c r="A165" t="str">
        <f>VLOOKUP(B165,[2]RH!$B:$BV,72,0)</f>
        <v>Non-Actif</v>
      </c>
      <c r="B165" s="6">
        <v>164</v>
      </c>
      <c r="C165" s="7" t="s">
        <v>100</v>
      </c>
      <c r="D165" s="7" t="s">
        <v>970</v>
      </c>
      <c r="E165" s="7" t="s">
        <v>67</v>
      </c>
      <c r="F165" s="7" t="s">
        <v>118</v>
      </c>
      <c r="G165" s="7" t="s">
        <v>220</v>
      </c>
      <c r="H165" s="7" t="s">
        <v>324</v>
      </c>
      <c r="I165" s="7"/>
      <c r="J165" s="7"/>
      <c r="K165" s="7" t="s">
        <v>146</v>
      </c>
      <c r="L165" s="7" t="s">
        <v>90</v>
      </c>
      <c r="M165" s="7" t="s">
        <v>191</v>
      </c>
      <c r="N165" s="8">
        <v>43857</v>
      </c>
      <c r="O165" s="7" t="e">
        <f t="shared" ca="1" si="209"/>
        <v>#REF!</v>
      </c>
      <c r="P165" s="7">
        <f t="shared" ca="1" si="210"/>
        <v>-1740</v>
      </c>
      <c r="Q165" s="8">
        <v>43982</v>
      </c>
      <c r="R165" s="7" t="s">
        <v>358</v>
      </c>
      <c r="S165" s="7"/>
      <c r="T165" s="7" t="s">
        <v>156</v>
      </c>
      <c r="U165" s="7" t="str">
        <f t="shared" si="165"/>
        <v>Contractuel</v>
      </c>
      <c r="V165" s="8">
        <v>43952</v>
      </c>
      <c r="W165" s="8">
        <v>43982</v>
      </c>
      <c r="Z165" s="8">
        <v>43857</v>
      </c>
      <c r="AA165" s="7">
        <f t="shared" si="166"/>
        <v>1</v>
      </c>
      <c r="AB165" s="7">
        <f t="shared" si="167"/>
        <v>2020</v>
      </c>
      <c r="AC165" s="7">
        <f t="shared" si="168"/>
        <v>2024</v>
      </c>
      <c r="AD165" s="10" t="e">
        <f t="shared" ref="AD165:AD228" ca="1" si="218">IF(#REF!="Non",(DAYS360(N165,Q165)/360),(DAYS360(N165,TODAY())/360))</f>
        <v>#REF!</v>
      </c>
      <c r="AE165" s="10" t="e">
        <f t="shared" ca="1" si="170"/>
        <v>#REF!</v>
      </c>
      <c r="AF165" s="8">
        <v>33198</v>
      </c>
      <c r="AG165" s="11">
        <f t="shared" ca="1" si="171"/>
        <v>34.31232876712329</v>
      </c>
      <c r="AH165" s="10" t="str">
        <f t="shared" ca="1" si="172"/>
        <v>&gt;25&lt; 35</v>
      </c>
      <c r="AI165" s="12">
        <v>16186341</v>
      </c>
      <c r="AJ165" s="13" t="s">
        <v>150</v>
      </c>
      <c r="AK165" s="12" t="s">
        <v>971</v>
      </c>
      <c r="AL165" s="8">
        <v>39682</v>
      </c>
      <c r="AM165" s="7" t="s">
        <v>108</v>
      </c>
      <c r="AN165" s="7" t="s">
        <v>109</v>
      </c>
      <c r="AO165" s="7"/>
      <c r="AQ165" s="14">
        <v>3</v>
      </c>
      <c r="AR165" s="14">
        <v>1</v>
      </c>
      <c r="AS165" s="15">
        <f t="shared" si="173"/>
        <v>44222.25</v>
      </c>
      <c r="AT165" s="14" t="s">
        <v>163</v>
      </c>
      <c r="AU165" s="12">
        <v>3.1930000000000001</v>
      </c>
      <c r="AV165" s="17">
        <v>17</v>
      </c>
      <c r="AW165" s="18" t="s">
        <v>201</v>
      </c>
      <c r="AX165" s="19" t="s">
        <v>972</v>
      </c>
      <c r="AY165" s="17">
        <v>24</v>
      </c>
      <c r="AZ165" s="14" t="s">
        <v>203</v>
      </c>
      <c r="BA165" s="20" t="str">
        <f t="shared" si="174"/>
        <v>17001000000258707724</v>
      </c>
      <c r="BB165" s="31">
        <f t="shared" si="175"/>
        <v>20</v>
      </c>
      <c r="BC165" s="14" t="s">
        <v>415</v>
      </c>
      <c r="BD165" s="14" t="s">
        <v>85</v>
      </c>
      <c r="BE165" s="14">
        <v>1145</v>
      </c>
      <c r="BF165" s="8"/>
      <c r="BG165" s="32">
        <v>55420507</v>
      </c>
      <c r="BH165" s="32">
        <v>58981452</v>
      </c>
      <c r="BI165" s="32"/>
      <c r="BJ165" s="14" t="s">
        <v>973</v>
      </c>
      <c r="BK165" s="14" t="str">
        <f t="shared" si="200"/>
        <v>-SA</v>
      </c>
      <c r="BL165" s="14"/>
      <c r="BM165" s="25"/>
      <c r="BN165" s="26" t="str">
        <f t="shared" si="176"/>
        <v>17001000000258707724</v>
      </c>
      <c r="BO165" s="27" t="str">
        <f t="shared" si="177"/>
        <v>NAFFATI YOSRA</v>
      </c>
      <c r="BP165" s="26">
        <f t="shared" si="178"/>
        <v>164</v>
      </c>
      <c r="BQ165" s="28"/>
    </row>
    <row r="166" spans="1:69" x14ac:dyDescent="0.25">
      <c r="A166" t="str">
        <f>VLOOKUP(B166,[2]RH!$B:$BV,72,0)</f>
        <v>Non-Actif</v>
      </c>
      <c r="B166" s="6">
        <v>165</v>
      </c>
      <c r="C166" s="7" t="s">
        <v>168</v>
      </c>
      <c r="D166" s="7" t="s">
        <v>974</v>
      </c>
      <c r="E166" s="7" t="s">
        <v>67</v>
      </c>
      <c r="F166" s="7" t="s">
        <v>118</v>
      </c>
      <c r="G166" s="7" t="s">
        <v>220</v>
      </c>
      <c r="H166" s="7" t="s">
        <v>478</v>
      </c>
      <c r="I166" s="7"/>
      <c r="J166" s="7"/>
      <c r="K166" s="7" t="s">
        <v>146</v>
      </c>
      <c r="L166" s="7" t="s">
        <v>90</v>
      </c>
      <c r="M166" s="7" t="s">
        <v>191</v>
      </c>
      <c r="N166" s="8">
        <v>43857</v>
      </c>
      <c r="O166" s="7" t="e">
        <f t="shared" ca="1" si="209"/>
        <v>#REF!</v>
      </c>
      <c r="P166" s="7">
        <f t="shared" ca="1" si="210"/>
        <v>-1740</v>
      </c>
      <c r="Q166" s="8">
        <v>43982</v>
      </c>
      <c r="R166" s="7" t="s">
        <v>358</v>
      </c>
      <c r="S166" s="7"/>
      <c r="T166" s="7" t="s">
        <v>156</v>
      </c>
      <c r="U166" s="7" t="str">
        <f t="shared" si="165"/>
        <v>Contractuel</v>
      </c>
      <c r="V166" s="8">
        <v>43952</v>
      </c>
      <c r="W166" s="8">
        <v>43982</v>
      </c>
      <c r="Z166" s="8">
        <v>43857</v>
      </c>
      <c r="AA166" s="7">
        <f t="shared" si="166"/>
        <v>1</v>
      </c>
      <c r="AB166" s="7">
        <f t="shared" si="167"/>
        <v>2020</v>
      </c>
      <c r="AC166" s="7">
        <f t="shared" si="168"/>
        <v>2024</v>
      </c>
      <c r="AD166" s="10" t="e">
        <f t="shared" ref="AD166:AD229" ca="1" si="219">IF(#REF!="Non",(DAYS360(N166,Q166)/360),(DAYS360(N166,TODAY())/360))</f>
        <v>#REF!</v>
      </c>
      <c r="AE166" s="10" t="e">
        <f t="shared" ca="1" si="170"/>
        <v>#REF!</v>
      </c>
      <c r="AF166" s="8">
        <v>32769</v>
      </c>
      <c r="AG166" s="11">
        <f t="shared" ca="1" si="171"/>
        <v>35.487671232876714</v>
      </c>
      <c r="AH166" s="10" t="str">
        <f t="shared" ca="1" si="172"/>
        <v>&gt;35&lt; 45</v>
      </c>
      <c r="AI166" s="12">
        <v>16233663</v>
      </c>
      <c r="AJ166" s="13" t="s">
        <v>150</v>
      </c>
      <c r="AK166" s="12" t="s">
        <v>975</v>
      </c>
      <c r="AL166" s="8">
        <v>42164</v>
      </c>
      <c r="AM166" s="7" t="s">
        <v>108</v>
      </c>
      <c r="AN166" s="7" t="s">
        <v>76</v>
      </c>
      <c r="AO166" s="7">
        <v>1</v>
      </c>
      <c r="AQ166" s="14">
        <v>3</v>
      </c>
      <c r="AR166" s="14">
        <v>1</v>
      </c>
      <c r="AS166" s="15">
        <f t="shared" si="173"/>
        <v>44222.25</v>
      </c>
      <c r="AT166" s="14" t="s">
        <v>163</v>
      </c>
      <c r="AU166" s="12">
        <v>3.1930000000000001</v>
      </c>
      <c r="AV166" s="17" t="s">
        <v>150</v>
      </c>
      <c r="AW166" s="18">
        <v>30600</v>
      </c>
      <c r="AX166" s="19">
        <v>63105534760</v>
      </c>
      <c r="AY166" s="17">
        <v>70</v>
      </c>
      <c r="AZ166" s="14" t="s">
        <v>174</v>
      </c>
      <c r="BA166" s="20" t="str">
        <f t="shared" si="174"/>
        <v>07306006310553476070</v>
      </c>
      <c r="BB166" s="31">
        <f t="shared" si="175"/>
        <v>20</v>
      </c>
      <c r="BC166" s="14" t="s">
        <v>976</v>
      </c>
      <c r="BD166" s="14" t="s">
        <v>115</v>
      </c>
      <c r="BE166" s="14">
        <v>2023</v>
      </c>
      <c r="BF166" s="8"/>
      <c r="BG166" s="32">
        <v>93972908</v>
      </c>
      <c r="BH166" s="32">
        <v>96273951</v>
      </c>
      <c r="BI166" s="32"/>
      <c r="BJ166" s="14" t="s">
        <v>470</v>
      </c>
      <c r="BK166" s="14" t="str">
        <f t="shared" si="200"/>
        <v>-SP</v>
      </c>
      <c r="BL166" s="14"/>
      <c r="BM166" s="25"/>
      <c r="BN166" s="26" t="str">
        <f t="shared" si="176"/>
        <v>07306006310553476070</v>
      </c>
      <c r="BO166" s="27" t="str">
        <f t="shared" si="177"/>
        <v>FERCHICHI BOUTHAINA</v>
      </c>
      <c r="BP166" s="26">
        <f t="shared" si="178"/>
        <v>165</v>
      </c>
      <c r="BQ166" s="28"/>
    </row>
    <row r="167" spans="1:69" x14ac:dyDescent="0.25">
      <c r="A167" t="str">
        <f>VLOOKUP(B167,[2]RH!$B:$BV,72,0)</f>
        <v>si</v>
      </c>
      <c r="B167" s="6">
        <v>166</v>
      </c>
      <c r="C167" s="7" t="s">
        <v>168</v>
      </c>
      <c r="D167" s="7" t="s">
        <v>977</v>
      </c>
      <c r="E167" s="7" t="s">
        <v>67</v>
      </c>
      <c r="F167" s="7" t="s">
        <v>118</v>
      </c>
      <c r="G167" s="7" t="s">
        <v>220</v>
      </c>
      <c r="H167" s="7">
        <v>965</v>
      </c>
      <c r="I167" s="7" t="s">
        <v>280</v>
      </c>
      <c r="J167" s="7" t="s">
        <v>281</v>
      </c>
      <c r="K167" s="7" t="s">
        <v>146</v>
      </c>
      <c r="L167" s="7" t="s">
        <v>90</v>
      </c>
      <c r="M167" s="7" t="s">
        <v>191</v>
      </c>
      <c r="N167" s="8">
        <v>43857</v>
      </c>
      <c r="O167" s="48">
        <v>45291</v>
      </c>
      <c r="P167" s="7"/>
      <c r="Q167" s="49"/>
      <c r="R167" s="7"/>
      <c r="S167" s="8"/>
      <c r="T167" s="9" t="s">
        <v>72</v>
      </c>
      <c r="U167" s="7" t="str">
        <f t="shared" si="165"/>
        <v>Titulaire</v>
      </c>
      <c r="V167" s="8">
        <v>45261</v>
      </c>
      <c r="W167" s="8">
        <v>45291</v>
      </c>
      <c r="Z167" s="8">
        <v>43857</v>
      </c>
      <c r="AA167" s="7">
        <f t="shared" si="166"/>
        <v>1</v>
      </c>
      <c r="AB167" s="7">
        <f t="shared" si="167"/>
        <v>2020</v>
      </c>
      <c r="AC167" s="7">
        <f t="shared" si="168"/>
        <v>2024</v>
      </c>
      <c r="AD167" s="10" t="e">
        <f t="shared" ref="AD167:AD230" ca="1" si="220">IF(#REF!="Non",(DAYS360(N167,Q167)/360),(DAYS360(N167,TODAY())/360))</f>
        <v>#REF!</v>
      </c>
      <c r="AE167" s="10" t="e">
        <f t="shared" ca="1" si="170"/>
        <v>#REF!</v>
      </c>
      <c r="AF167" s="8">
        <v>30694</v>
      </c>
      <c r="AG167" s="11">
        <f t="shared" ca="1" si="171"/>
        <v>41.172602739726024</v>
      </c>
      <c r="AH167" s="10" t="str">
        <f t="shared" ca="1" si="172"/>
        <v>&gt;35&lt; 45</v>
      </c>
      <c r="AI167" s="12">
        <v>16025925</v>
      </c>
      <c r="AJ167" s="13" t="s">
        <v>73</v>
      </c>
      <c r="AK167" s="12" t="s">
        <v>978</v>
      </c>
      <c r="AL167" s="8">
        <v>38297</v>
      </c>
      <c r="AM167" s="7" t="s">
        <v>108</v>
      </c>
      <c r="AN167" s="7" t="s">
        <v>76</v>
      </c>
      <c r="AO167" s="7">
        <v>2</v>
      </c>
      <c r="AQ167">
        <v>3</v>
      </c>
      <c r="AR167" s="14">
        <v>3</v>
      </c>
      <c r="AS167" s="15">
        <f t="shared" si="173"/>
        <v>44952.75</v>
      </c>
      <c r="AT167" s="14" t="s">
        <v>163</v>
      </c>
      <c r="AU167" s="16">
        <v>3.3210000000000002</v>
      </c>
      <c r="AV167" s="17" t="s">
        <v>236</v>
      </c>
      <c r="AW167" s="18" t="s">
        <v>201</v>
      </c>
      <c r="AX167" s="19" t="s">
        <v>979</v>
      </c>
      <c r="AY167" s="17" t="s">
        <v>980</v>
      </c>
      <c r="AZ167" s="14" t="s">
        <v>203</v>
      </c>
      <c r="BA167" s="20" t="str">
        <f t="shared" si="174"/>
        <v>17001000000290180635</v>
      </c>
      <c r="BB167" s="31">
        <f t="shared" si="175"/>
        <v>20</v>
      </c>
      <c r="BC167" s="22" t="s">
        <v>981</v>
      </c>
      <c r="BD167" s="23" t="s">
        <v>115</v>
      </c>
      <c r="BE167" s="14">
        <v>1009</v>
      </c>
      <c r="BF167" s="8"/>
      <c r="BG167" s="24">
        <v>28173216</v>
      </c>
      <c r="BH167" s="24">
        <v>58059143</v>
      </c>
      <c r="BI167" s="32"/>
      <c r="BJ167" s="14" t="s">
        <v>820</v>
      </c>
      <c r="BK167" s="14" t="str">
        <f t="shared" si="200"/>
        <v>B-965</v>
      </c>
      <c r="BL167" s="14" t="s">
        <v>300</v>
      </c>
      <c r="BM167" s="25"/>
      <c r="BN167" s="26" t="str">
        <f t="shared" si="176"/>
        <v>17001000000290180635</v>
      </c>
      <c r="BO167" s="27" t="str">
        <f t="shared" si="177"/>
        <v>SAANOUN SARRA</v>
      </c>
      <c r="BP167" s="26">
        <f t="shared" si="178"/>
        <v>166</v>
      </c>
      <c r="BQ167" s="28"/>
    </row>
    <row r="168" spans="1:69" x14ac:dyDescent="0.25">
      <c r="A168" t="str">
        <f>VLOOKUP(B168,[2]RH!$B:$BV,72,0)</f>
        <v>Non-Actif</v>
      </c>
      <c r="B168" s="6">
        <v>167</v>
      </c>
      <c r="C168" s="7" t="s">
        <v>168</v>
      </c>
      <c r="D168" s="7" t="s">
        <v>982</v>
      </c>
      <c r="E168" s="7" t="s">
        <v>67</v>
      </c>
      <c r="F168" s="7" t="s">
        <v>118</v>
      </c>
      <c r="G168" s="7" t="s">
        <v>220</v>
      </c>
      <c r="H168" s="7" t="s">
        <v>351</v>
      </c>
      <c r="I168" s="7"/>
      <c r="J168" s="7"/>
      <c r="K168" s="7" t="s">
        <v>146</v>
      </c>
      <c r="L168" s="7" t="s">
        <v>90</v>
      </c>
      <c r="M168" s="7" t="s">
        <v>191</v>
      </c>
      <c r="N168" s="8">
        <v>43857</v>
      </c>
      <c r="O168" s="7" t="e">
        <f ca="1">IF(AD168&gt;=4,IF(T168="CDD","OK",""),"")</f>
        <v>#REF!</v>
      </c>
      <c r="P168" s="7">
        <f ca="1">IF(W168="","",W168-TODAY())</f>
        <v>-1618</v>
      </c>
      <c r="Q168" s="8">
        <v>44081</v>
      </c>
      <c r="R168" s="7" t="s">
        <v>161</v>
      </c>
      <c r="S168" s="7"/>
      <c r="T168" s="7" t="s">
        <v>156</v>
      </c>
      <c r="U168" s="7" t="str">
        <f t="shared" si="165"/>
        <v>Contractuel</v>
      </c>
      <c r="V168" s="8">
        <v>44075</v>
      </c>
      <c r="W168" s="8">
        <v>44104</v>
      </c>
      <c r="Z168" s="8">
        <v>43857</v>
      </c>
      <c r="AA168" s="7">
        <f t="shared" si="166"/>
        <v>1</v>
      </c>
      <c r="AB168" s="7">
        <f t="shared" si="167"/>
        <v>2020</v>
      </c>
      <c r="AC168" s="7">
        <f t="shared" si="168"/>
        <v>2024</v>
      </c>
      <c r="AD168" s="10" t="e">
        <f t="shared" ref="AD168:AD231" ca="1" si="221">IF(#REF!="Non",(DAYS360(N168,Q168)/360),(DAYS360(N168,TODAY())/360))</f>
        <v>#REF!</v>
      </c>
      <c r="AE168" s="10" t="e">
        <f t="shared" ca="1" si="170"/>
        <v>#REF!</v>
      </c>
      <c r="AF168" s="8">
        <v>32386</v>
      </c>
      <c r="AG168" s="11">
        <f t="shared" ca="1" si="171"/>
        <v>36.536986301369865</v>
      </c>
      <c r="AH168" s="10" t="str">
        <f t="shared" ca="1" si="172"/>
        <v>&gt;35&lt; 45</v>
      </c>
      <c r="AI168" s="12">
        <v>16069072</v>
      </c>
      <c r="AJ168" s="40" t="s">
        <v>213</v>
      </c>
      <c r="AK168" s="12" t="s">
        <v>983</v>
      </c>
      <c r="AL168" s="8">
        <v>39031</v>
      </c>
      <c r="AM168" s="7" t="s">
        <v>108</v>
      </c>
      <c r="AN168" s="7" t="s">
        <v>76</v>
      </c>
      <c r="AO168" s="7">
        <v>2</v>
      </c>
      <c r="AQ168" s="14">
        <v>3</v>
      </c>
      <c r="AR168" s="14">
        <v>1</v>
      </c>
      <c r="AS168" s="15">
        <f t="shared" si="173"/>
        <v>44222.25</v>
      </c>
      <c r="AT168" s="14" t="s">
        <v>163</v>
      </c>
      <c r="AU168" s="12">
        <v>3.1930000000000001</v>
      </c>
      <c r="AV168" s="17">
        <v>17</v>
      </c>
      <c r="AW168" s="18" t="s">
        <v>201</v>
      </c>
      <c r="AX168" s="19" t="s">
        <v>984</v>
      </c>
      <c r="AY168" s="17">
        <v>70</v>
      </c>
      <c r="AZ168" s="14" t="s">
        <v>203</v>
      </c>
      <c r="BA168" s="20" t="str">
        <f t="shared" si="174"/>
        <v>17001000000289933770</v>
      </c>
      <c r="BB168" s="31">
        <f t="shared" si="175"/>
        <v>20</v>
      </c>
      <c r="BC168" s="14" t="s">
        <v>985</v>
      </c>
      <c r="BD168" s="14" t="s">
        <v>568</v>
      </c>
      <c r="BE168" s="14">
        <v>2021</v>
      </c>
      <c r="BF168" s="8"/>
      <c r="BG168" s="24">
        <v>50860316</v>
      </c>
      <c r="BH168" s="24">
        <v>23805486</v>
      </c>
      <c r="BI168" s="32"/>
      <c r="BJ168" s="14" t="s">
        <v>371</v>
      </c>
      <c r="BK168" s="14" t="str">
        <f t="shared" si="200"/>
        <v>-CP</v>
      </c>
      <c r="BL168" s="14"/>
      <c r="BM168" s="25"/>
      <c r="BN168" s="26" t="str">
        <f t="shared" si="176"/>
        <v>17001000000289933770</v>
      </c>
      <c r="BO168" s="27" t="str">
        <f t="shared" si="177"/>
        <v>DAAGI ASMA</v>
      </c>
      <c r="BP168" s="26">
        <f t="shared" si="178"/>
        <v>167</v>
      </c>
      <c r="BQ168" s="28"/>
    </row>
    <row r="169" spans="1:69" x14ac:dyDescent="0.25">
      <c r="A169" t="str">
        <f>VLOOKUP(B169,[2]RH!$B:$BV,72,0)</f>
        <v>Non-Actif</v>
      </c>
      <c r="B169" s="6">
        <v>168</v>
      </c>
      <c r="C169" s="7" t="s">
        <v>100</v>
      </c>
      <c r="D169" s="7" t="s">
        <v>986</v>
      </c>
      <c r="E169" s="7" t="s">
        <v>67</v>
      </c>
      <c r="F169" s="7" t="s">
        <v>118</v>
      </c>
      <c r="G169" s="7" t="s">
        <v>220</v>
      </c>
      <c r="H169" s="7" t="s">
        <v>324</v>
      </c>
      <c r="I169" s="7"/>
      <c r="J169" s="7"/>
      <c r="K169" s="7" t="s">
        <v>146</v>
      </c>
      <c r="L169" s="7" t="s">
        <v>90</v>
      </c>
      <c r="M169" s="7" t="s">
        <v>191</v>
      </c>
      <c r="N169" s="8">
        <v>43857</v>
      </c>
      <c r="O169" s="7" t="e">
        <f ca="1">IF(AD169&gt;=4,IF(T169="CDD","OK",""),"")</f>
        <v>#REF!</v>
      </c>
      <c r="P169" s="7">
        <f ca="1">IF(W169="","",W169-TODAY())</f>
        <v>-1771</v>
      </c>
      <c r="Q169" s="8">
        <v>43952</v>
      </c>
      <c r="R169" s="7" t="s">
        <v>358</v>
      </c>
      <c r="S169" s="7"/>
      <c r="T169" s="7" t="s">
        <v>156</v>
      </c>
      <c r="U169" s="7" t="str">
        <f t="shared" si="165"/>
        <v>Contractuel</v>
      </c>
      <c r="V169" s="8">
        <v>43922</v>
      </c>
      <c r="W169" s="8">
        <v>43951</v>
      </c>
      <c r="Z169" s="8">
        <v>43857</v>
      </c>
      <c r="AA169" s="7">
        <f t="shared" si="166"/>
        <v>1</v>
      </c>
      <c r="AB169" s="7">
        <f t="shared" si="167"/>
        <v>2020</v>
      </c>
      <c r="AC169" s="7">
        <f t="shared" si="168"/>
        <v>2024</v>
      </c>
      <c r="AD169" s="10" t="e">
        <f t="shared" ref="AD169:AD232" ca="1" si="222">IF(#REF!="Non",(DAYS360(N169,Q169)/360),(DAYS360(N169,TODAY())/360))</f>
        <v>#REF!</v>
      </c>
      <c r="AE169" s="10" t="e">
        <f t="shared" ca="1" si="170"/>
        <v>#REF!</v>
      </c>
      <c r="AF169" s="8">
        <v>32886</v>
      </c>
      <c r="AG169" s="11">
        <f t="shared" ca="1" si="171"/>
        <v>35.167123287671231</v>
      </c>
      <c r="AH169" s="10" t="str">
        <f t="shared" ca="1" si="172"/>
        <v>&gt;35&lt; 45</v>
      </c>
      <c r="AI169" s="12">
        <v>16258803</v>
      </c>
      <c r="AJ169" s="13" t="s">
        <v>106</v>
      </c>
      <c r="AK169" s="12" t="s">
        <v>987</v>
      </c>
      <c r="AL169" s="8">
        <v>39710</v>
      </c>
      <c r="AM169" s="7" t="s">
        <v>108</v>
      </c>
      <c r="AN169" s="7" t="s">
        <v>109</v>
      </c>
      <c r="AO169" s="7"/>
      <c r="AQ169" s="14">
        <v>3</v>
      </c>
      <c r="AR169" s="14">
        <v>1</v>
      </c>
      <c r="AS169" s="15">
        <f t="shared" si="173"/>
        <v>44222.25</v>
      </c>
      <c r="AT169" s="14" t="s">
        <v>163</v>
      </c>
      <c r="AU169" s="12">
        <v>3.1930000000000001</v>
      </c>
      <c r="AV169" s="17" t="s">
        <v>106</v>
      </c>
      <c r="AW169" s="18" t="s">
        <v>591</v>
      </c>
      <c r="AX169" s="19" t="s">
        <v>988</v>
      </c>
      <c r="AY169" s="17">
        <v>60</v>
      </c>
      <c r="AZ169" s="14" t="s">
        <v>230</v>
      </c>
      <c r="BA169" s="20" t="str">
        <f t="shared" si="174"/>
        <v>05046000114501287960</v>
      </c>
      <c r="BB169" s="31">
        <f t="shared" si="175"/>
        <v>20</v>
      </c>
      <c r="BC169" s="14" t="s">
        <v>989</v>
      </c>
      <c r="BD169" s="14" t="s">
        <v>286</v>
      </c>
      <c r="BE169" s="14">
        <v>1095</v>
      </c>
      <c r="BF169" s="8"/>
      <c r="BG169" s="32">
        <v>25400698</v>
      </c>
      <c r="BH169" s="32">
        <v>27946206</v>
      </c>
      <c r="BI169" s="32"/>
      <c r="BJ169" s="14" t="s">
        <v>286</v>
      </c>
      <c r="BK169" s="14" t="str">
        <f t="shared" si="200"/>
        <v>-SA</v>
      </c>
      <c r="BL169" s="14"/>
      <c r="BM169" s="25"/>
      <c r="BN169" s="26" t="str">
        <f t="shared" si="176"/>
        <v>05046000114501287960</v>
      </c>
      <c r="BO169" s="27" t="str">
        <f t="shared" si="177"/>
        <v>BRINSI AMIRA</v>
      </c>
      <c r="BP169" s="26">
        <f t="shared" si="178"/>
        <v>168</v>
      </c>
      <c r="BQ169" s="28"/>
    </row>
    <row r="170" spans="1:69" x14ac:dyDescent="0.25">
      <c r="A170" t="str">
        <f>VLOOKUP(B170,[2]RH!$B:$BV,72,0)</f>
        <v>Non-Actif</v>
      </c>
      <c r="B170" s="6">
        <v>169</v>
      </c>
      <c r="C170" s="7" t="s">
        <v>100</v>
      </c>
      <c r="D170" s="7" t="s">
        <v>990</v>
      </c>
      <c r="E170" s="7" t="s">
        <v>67</v>
      </c>
      <c r="F170" s="7" t="s">
        <v>118</v>
      </c>
      <c r="G170" s="7" t="s">
        <v>220</v>
      </c>
      <c r="H170" s="7" t="s">
        <v>478</v>
      </c>
      <c r="I170" s="7"/>
      <c r="J170" s="7" t="s">
        <v>190</v>
      </c>
      <c r="K170" s="7" t="s">
        <v>146</v>
      </c>
      <c r="L170" s="7" t="s">
        <v>90</v>
      </c>
      <c r="M170" s="7" t="s">
        <v>191</v>
      </c>
      <c r="N170" s="8">
        <v>43857</v>
      </c>
      <c r="O170" s="7" t="e">
        <f ca="1">IF(AD170&gt;=4,IF(T170="CDD","OK",""),"")</f>
        <v>#REF!</v>
      </c>
      <c r="P170" s="7">
        <f ca="1">IF(W170="","",W170-TODAY())</f>
        <v>-1467</v>
      </c>
      <c r="Q170" s="8">
        <v>44232</v>
      </c>
      <c r="R170" s="7" t="s">
        <v>161</v>
      </c>
      <c r="S170" s="7"/>
      <c r="T170" s="7" t="s">
        <v>156</v>
      </c>
      <c r="U170" s="7" t="str">
        <f t="shared" si="165"/>
        <v>Contractuel</v>
      </c>
      <c r="V170" s="8">
        <v>44197</v>
      </c>
      <c r="W170" s="8">
        <v>44255</v>
      </c>
      <c r="Z170" s="8">
        <v>43857</v>
      </c>
      <c r="AA170" s="7">
        <f t="shared" si="166"/>
        <v>1</v>
      </c>
      <c r="AB170" s="7">
        <f t="shared" si="167"/>
        <v>2020</v>
      </c>
      <c r="AC170" s="7">
        <f t="shared" si="168"/>
        <v>2024</v>
      </c>
      <c r="AD170" s="10" t="e">
        <f t="shared" ref="AD170:AD233" ca="1" si="223">IF(#REF!="Non",(DAYS360(N170,Q170)/360),(DAYS360(N170,TODAY())/360))</f>
        <v>#REF!</v>
      </c>
      <c r="AE170" s="10" t="e">
        <f t="shared" ca="1" si="170"/>
        <v>#REF!</v>
      </c>
      <c r="AF170" s="8">
        <v>33878</v>
      </c>
      <c r="AG170" s="11">
        <f t="shared" ca="1" si="171"/>
        <v>32.449315068493149</v>
      </c>
      <c r="AH170" s="10" t="str">
        <f t="shared" ca="1" si="172"/>
        <v>&gt;25&lt; 35</v>
      </c>
      <c r="AI170" s="12">
        <v>16539265</v>
      </c>
      <c r="AJ170" s="13" t="s">
        <v>170</v>
      </c>
      <c r="AK170" s="12" t="s">
        <v>991</v>
      </c>
      <c r="AL170" s="8">
        <v>43684</v>
      </c>
      <c r="AM170" s="7" t="s">
        <v>108</v>
      </c>
      <c r="AN170" s="7" t="s">
        <v>109</v>
      </c>
      <c r="AO170" s="7"/>
      <c r="AQ170" s="14">
        <v>3</v>
      </c>
      <c r="AR170" s="44">
        <v>2</v>
      </c>
      <c r="AS170" s="15">
        <f t="shared" si="173"/>
        <v>44587.5</v>
      </c>
      <c r="AT170" s="14" t="s">
        <v>163</v>
      </c>
      <c r="AU170" s="12">
        <v>3.1930000000000001</v>
      </c>
      <c r="AV170" s="17">
        <v>17</v>
      </c>
      <c r="AW170" s="18" t="s">
        <v>201</v>
      </c>
      <c r="AX170" s="19" t="s">
        <v>992</v>
      </c>
      <c r="AY170" s="17">
        <v>77</v>
      </c>
      <c r="AZ170" s="14" t="s">
        <v>203</v>
      </c>
      <c r="BA170" s="20" t="str">
        <f t="shared" si="174"/>
        <v>17001000000296726777</v>
      </c>
      <c r="BB170" s="31">
        <f t="shared" si="175"/>
        <v>20</v>
      </c>
      <c r="BC170" s="14" t="s">
        <v>993</v>
      </c>
      <c r="BD170" s="14" t="s">
        <v>286</v>
      </c>
      <c r="BE170" s="14">
        <v>1095</v>
      </c>
      <c r="BF170" s="8" t="s">
        <v>116</v>
      </c>
      <c r="BG170" s="32">
        <v>50360838</v>
      </c>
      <c r="BH170" s="32">
        <v>97685527</v>
      </c>
      <c r="BI170" s="32"/>
      <c r="BJ170" s="14" t="s">
        <v>286</v>
      </c>
      <c r="BK170" s="14" t="str">
        <f t="shared" si="200"/>
        <v>A-SP</v>
      </c>
      <c r="BL170" s="14"/>
      <c r="BM170" s="25"/>
      <c r="BN170" s="26" t="str">
        <f t="shared" si="176"/>
        <v>17001000000296726777</v>
      </c>
      <c r="BO170" s="27" t="str">
        <f t="shared" si="177"/>
        <v>BENABDALLAH AMENI</v>
      </c>
      <c r="BP170" s="26">
        <f t="shared" si="178"/>
        <v>169</v>
      </c>
      <c r="BQ170" s="28"/>
    </row>
    <row r="171" spans="1:69" x14ac:dyDescent="0.25">
      <c r="A171" t="str">
        <f>VLOOKUP(B171,[2]RH!$B:$BV,72,0)</f>
        <v>si</v>
      </c>
      <c r="B171" s="6">
        <v>170</v>
      </c>
      <c r="C171" s="7" t="s">
        <v>168</v>
      </c>
      <c r="D171" s="7" t="s">
        <v>994</v>
      </c>
      <c r="E171" s="7" t="s">
        <v>67</v>
      </c>
      <c r="F171" s="7" t="s">
        <v>118</v>
      </c>
      <c r="G171" s="7" t="s">
        <v>220</v>
      </c>
      <c r="H171" s="39">
        <v>560</v>
      </c>
      <c r="I171" s="7" t="s">
        <v>189</v>
      </c>
      <c r="J171" s="7" t="s">
        <v>190</v>
      </c>
      <c r="K171" s="7" t="s">
        <v>146</v>
      </c>
      <c r="L171" s="7" t="s">
        <v>90</v>
      </c>
      <c r="M171" s="7" t="s">
        <v>191</v>
      </c>
      <c r="N171" s="8">
        <v>43857</v>
      </c>
      <c r="O171" s="48">
        <v>45291</v>
      </c>
      <c r="P171" s="7"/>
      <c r="Q171" s="49"/>
      <c r="R171" s="7"/>
      <c r="S171" s="8"/>
      <c r="T171" s="9" t="s">
        <v>72</v>
      </c>
      <c r="U171" s="7" t="str">
        <f t="shared" si="165"/>
        <v>Titulaire</v>
      </c>
      <c r="V171" s="8">
        <v>45261</v>
      </c>
      <c r="W171" s="8">
        <v>45291</v>
      </c>
      <c r="Z171" s="8">
        <v>43857</v>
      </c>
      <c r="AA171" s="7">
        <f t="shared" si="166"/>
        <v>1</v>
      </c>
      <c r="AB171" s="7">
        <f t="shared" si="167"/>
        <v>2020</v>
      </c>
      <c r="AC171" s="7">
        <f t="shared" si="168"/>
        <v>2024</v>
      </c>
      <c r="AD171" s="10" t="e">
        <f t="shared" ref="AD171:AD234" ca="1" si="224">IF(#REF!="Non",(DAYS360(N171,Q171)/360),(DAYS360(N171,TODAY())/360))</f>
        <v>#REF!</v>
      </c>
      <c r="AE171" s="10" t="e">
        <f t="shared" ca="1" si="170"/>
        <v>#REF!</v>
      </c>
      <c r="AF171" s="8">
        <v>34338</v>
      </c>
      <c r="AG171" s="11">
        <f t="shared" ca="1" si="171"/>
        <v>31.18904109589041</v>
      </c>
      <c r="AH171" s="10" t="str">
        <f t="shared" ca="1" si="172"/>
        <v>&gt;25&lt; 35</v>
      </c>
      <c r="AI171" s="12">
        <v>16629649</v>
      </c>
      <c r="AJ171" s="13" t="s">
        <v>106</v>
      </c>
      <c r="AK171" s="12" t="s">
        <v>995</v>
      </c>
      <c r="AL171" s="8">
        <v>43138</v>
      </c>
      <c r="AM171" s="7" t="s">
        <v>108</v>
      </c>
      <c r="AN171" s="7" t="s">
        <v>76</v>
      </c>
      <c r="AO171" s="7"/>
      <c r="AQ171">
        <v>3</v>
      </c>
      <c r="AR171" s="14">
        <v>3</v>
      </c>
      <c r="AS171" s="15">
        <f t="shared" si="173"/>
        <v>44952.75</v>
      </c>
      <c r="AT171" s="14" t="s">
        <v>163</v>
      </c>
      <c r="AU171" s="16">
        <v>3.3210000000000002</v>
      </c>
      <c r="AV171" s="17" t="s">
        <v>236</v>
      </c>
      <c r="AW171" s="18" t="s">
        <v>201</v>
      </c>
      <c r="AX171" s="19" t="s">
        <v>996</v>
      </c>
      <c r="AY171" s="17" t="s">
        <v>997</v>
      </c>
      <c r="AZ171" s="14" t="s">
        <v>203</v>
      </c>
      <c r="BA171" s="20" t="str">
        <f t="shared" si="174"/>
        <v>17001000000233469682</v>
      </c>
      <c r="BB171" s="31">
        <f t="shared" si="175"/>
        <v>20</v>
      </c>
      <c r="BC171" s="22" t="s">
        <v>998</v>
      </c>
      <c r="BD171" s="23" t="s">
        <v>341</v>
      </c>
      <c r="BE171" s="14"/>
      <c r="BF171" s="8"/>
      <c r="BG171" s="24">
        <v>52571966</v>
      </c>
      <c r="BH171" s="24">
        <v>26058092</v>
      </c>
      <c r="BI171" s="32"/>
      <c r="BJ171" s="14" t="s">
        <v>486</v>
      </c>
      <c r="BK171" s="14" t="str">
        <f t="shared" si="200"/>
        <v>A-560</v>
      </c>
      <c r="BL171" s="14" t="s">
        <v>300</v>
      </c>
      <c r="BM171" s="25"/>
      <c r="BN171" s="26" t="str">
        <f t="shared" si="176"/>
        <v>17001000000233469682</v>
      </c>
      <c r="BO171" s="27" t="str">
        <f t="shared" si="177"/>
        <v>JOUINI MARWA</v>
      </c>
      <c r="BP171" s="26">
        <f t="shared" si="178"/>
        <v>170</v>
      </c>
      <c r="BQ171" s="28"/>
    </row>
    <row r="172" spans="1:69" x14ac:dyDescent="0.25">
      <c r="A172" t="str">
        <f>VLOOKUP(B172,[2]RH!$B:$BV,72,0)</f>
        <v>Non-Actif</v>
      </c>
      <c r="B172" s="6">
        <v>171</v>
      </c>
      <c r="C172" s="7" t="s">
        <v>168</v>
      </c>
      <c r="D172" s="7" t="s">
        <v>999</v>
      </c>
      <c r="E172" s="7" t="s">
        <v>67</v>
      </c>
      <c r="F172" s="7" t="s">
        <v>118</v>
      </c>
      <c r="G172" s="7" t="s">
        <v>220</v>
      </c>
      <c r="H172" s="7">
        <v>560</v>
      </c>
      <c r="I172" s="7" t="s">
        <v>189</v>
      </c>
      <c r="J172" s="7" t="s">
        <v>190</v>
      </c>
      <c r="K172" s="7" t="s">
        <v>146</v>
      </c>
      <c r="L172" s="7" t="s">
        <v>90</v>
      </c>
      <c r="M172" s="7" t="s">
        <v>191</v>
      </c>
      <c r="N172" s="8">
        <v>43857</v>
      </c>
      <c r="O172" s="7" t="e">
        <f ca="1">IF(AD172&gt;=4,IF(T172="CDD","OK",""),"")</f>
        <v>#REF!</v>
      </c>
      <c r="P172" s="7">
        <f ca="1">IF(W172="","",W172-TODAY())</f>
        <v>-431</v>
      </c>
      <c r="Q172" s="50">
        <v>45291</v>
      </c>
      <c r="R172" s="7" t="s">
        <v>915</v>
      </c>
      <c r="S172" s="8"/>
      <c r="T172" s="9" t="s">
        <v>156</v>
      </c>
      <c r="U172" s="7" t="str">
        <f t="shared" si="165"/>
        <v>Contractuel</v>
      </c>
      <c r="V172" s="8">
        <v>45261</v>
      </c>
      <c r="W172" s="8">
        <v>45291</v>
      </c>
      <c r="Z172" s="8">
        <v>43857</v>
      </c>
      <c r="AA172" s="7">
        <f t="shared" si="166"/>
        <v>1</v>
      </c>
      <c r="AB172" s="7">
        <f t="shared" si="167"/>
        <v>2020</v>
      </c>
      <c r="AC172" s="7">
        <f t="shared" si="168"/>
        <v>2024</v>
      </c>
      <c r="AD172" s="10" t="e">
        <f t="shared" ref="AD172:AD235" ca="1" si="225">IF(#REF!="Non",(DAYS360(N172,Q172)/360),(DAYS360(N172,TODAY())/360))</f>
        <v>#REF!</v>
      </c>
      <c r="AE172" s="10" t="e">
        <f t="shared" ca="1" si="170"/>
        <v>#REF!</v>
      </c>
      <c r="AF172" s="8">
        <v>29901</v>
      </c>
      <c r="AG172" s="11">
        <f t="shared" ca="1" si="171"/>
        <v>43.345205479452055</v>
      </c>
      <c r="AH172" s="10" t="str">
        <f t="shared" ca="1" si="172"/>
        <v>&gt;35&lt; 45</v>
      </c>
      <c r="AI172" s="12">
        <v>16025480</v>
      </c>
      <c r="AJ172" s="13" t="s">
        <v>79</v>
      </c>
      <c r="AK172" s="12" t="s">
        <v>1000</v>
      </c>
      <c r="AL172" s="8">
        <v>39525</v>
      </c>
      <c r="AM172" s="7" t="s">
        <v>108</v>
      </c>
      <c r="AN172" s="7" t="s">
        <v>76</v>
      </c>
      <c r="AO172" s="7"/>
      <c r="AQ172" s="14">
        <v>3</v>
      </c>
      <c r="AR172" s="14">
        <v>3</v>
      </c>
      <c r="AS172" s="15">
        <f t="shared" si="173"/>
        <v>44952.75</v>
      </c>
      <c r="AT172" s="14" t="s">
        <v>163</v>
      </c>
      <c r="AU172" s="16">
        <v>3.3210000000000002</v>
      </c>
      <c r="AV172" s="17" t="s">
        <v>150</v>
      </c>
      <c r="AW172" s="18" t="s">
        <v>1001</v>
      </c>
      <c r="AX172" s="19" t="s">
        <v>1002</v>
      </c>
      <c r="AY172" s="17" t="s">
        <v>404</v>
      </c>
      <c r="AZ172" s="14" t="s">
        <v>174</v>
      </c>
      <c r="BA172" s="20" t="str">
        <f t="shared" si="174"/>
        <v>07506006712164701555</v>
      </c>
      <c r="BB172" s="31">
        <f t="shared" si="175"/>
        <v>20</v>
      </c>
      <c r="BC172" s="22" t="s">
        <v>1003</v>
      </c>
      <c r="BD172" s="23" t="s">
        <v>431</v>
      </c>
      <c r="BE172" s="14">
        <v>1145</v>
      </c>
      <c r="BF172" s="8"/>
      <c r="BG172" s="24">
        <v>28497896</v>
      </c>
      <c r="BH172" s="24">
        <v>26047444</v>
      </c>
      <c r="BI172" s="32"/>
      <c r="BJ172" s="14" t="s">
        <v>416</v>
      </c>
      <c r="BK172" s="14" t="str">
        <f t="shared" si="200"/>
        <v>A-560</v>
      </c>
      <c r="BL172" s="14" t="s">
        <v>288</v>
      </c>
      <c r="BM172" s="25"/>
      <c r="BN172" s="26" t="str">
        <f t="shared" si="176"/>
        <v>07506006712164701555</v>
      </c>
      <c r="BO172" s="27" t="str">
        <f t="shared" si="177"/>
        <v>SAIDI RABAA</v>
      </c>
      <c r="BP172" s="26">
        <f t="shared" si="178"/>
        <v>171</v>
      </c>
      <c r="BQ172" s="28"/>
    </row>
    <row r="173" spans="1:69" x14ac:dyDescent="0.25">
      <c r="A173" t="str">
        <f>VLOOKUP(B173,[2]RH!$B:$BV,72,0)</f>
        <v>si</v>
      </c>
      <c r="B173" s="6">
        <v>172</v>
      </c>
      <c r="C173" s="7" t="s">
        <v>168</v>
      </c>
      <c r="D173" s="7" t="s">
        <v>1004</v>
      </c>
      <c r="E173" s="7" t="s">
        <v>67</v>
      </c>
      <c r="F173" s="7" t="s">
        <v>118</v>
      </c>
      <c r="G173" s="7" t="s">
        <v>220</v>
      </c>
      <c r="H173" s="7" t="s">
        <v>225</v>
      </c>
      <c r="I173" s="7" t="s">
        <v>614</v>
      </c>
      <c r="J173" s="7" t="s">
        <v>281</v>
      </c>
      <c r="K173" s="7" t="s">
        <v>146</v>
      </c>
      <c r="L173" s="7" t="s">
        <v>90</v>
      </c>
      <c r="M173" s="7" t="s">
        <v>191</v>
      </c>
      <c r="N173" s="8">
        <v>43857</v>
      </c>
      <c r="O173" s="48">
        <v>45291</v>
      </c>
      <c r="P173" s="7"/>
      <c r="Q173" s="49"/>
      <c r="R173" s="7"/>
      <c r="S173" s="8"/>
      <c r="T173" s="9" t="s">
        <v>72</v>
      </c>
      <c r="U173" s="7" t="str">
        <f t="shared" si="165"/>
        <v>Titulaire</v>
      </c>
      <c r="V173" s="8">
        <v>45261</v>
      </c>
      <c r="W173" s="8">
        <v>45291</v>
      </c>
      <c r="Z173" s="8">
        <v>43857</v>
      </c>
      <c r="AA173" s="7">
        <f t="shared" si="166"/>
        <v>1</v>
      </c>
      <c r="AB173" s="7">
        <f t="shared" si="167"/>
        <v>2020</v>
      </c>
      <c r="AC173" s="7">
        <f t="shared" si="168"/>
        <v>2024</v>
      </c>
      <c r="AD173" s="10" t="e">
        <f t="shared" ref="AD173:AD236" ca="1" si="226">IF(#REF!="Non",(DAYS360(N173,Q173)/360),(DAYS360(N173,TODAY())/360))</f>
        <v>#REF!</v>
      </c>
      <c r="AE173" s="10" t="e">
        <f t="shared" ca="1" si="170"/>
        <v>#REF!</v>
      </c>
      <c r="AF173" s="8">
        <v>29551</v>
      </c>
      <c r="AG173" s="11">
        <f t="shared" ca="1" si="171"/>
        <v>44.304109589041097</v>
      </c>
      <c r="AH173" s="10" t="str">
        <f t="shared" ca="1" si="172"/>
        <v>&gt;35&lt; 45</v>
      </c>
      <c r="AI173" s="12">
        <v>12830345</v>
      </c>
      <c r="AJ173" s="40" t="s">
        <v>213</v>
      </c>
      <c r="AK173" s="12" t="s">
        <v>1005</v>
      </c>
      <c r="AL173" s="8">
        <v>35942</v>
      </c>
      <c r="AM173" s="7" t="s">
        <v>108</v>
      </c>
      <c r="AN173" s="7" t="s">
        <v>76</v>
      </c>
      <c r="AO173" s="7">
        <v>3</v>
      </c>
      <c r="AQ173">
        <v>3</v>
      </c>
      <c r="AR173" s="14">
        <v>3</v>
      </c>
      <c r="AS173" s="15">
        <f t="shared" si="173"/>
        <v>44952.75</v>
      </c>
      <c r="AT173" s="14" t="s">
        <v>163</v>
      </c>
      <c r="AU173" s="16">
        <v>3.3210000000000002</v>
      </c>
      <c r="AV173" s="17" t="s">
        <v>236</v>
      </c>
      <c r="AW173" s="18" t="s">
        <v>201</v>
      </c>
      <c r="AX173" s="19" t="s">
        <v>1006</v>
      </c>
      <c r="AY173" s="17" t="s">
        <v>184</v>
      </c>
      <c r="AZ173" s="14" t="s">
        <v>203</v>
      </c>
      <c r="BA173" s="20" t="str">
        <f t="shared" si="174"/>
        <v>17001000000290201587</v>
      </c>
      <c r="BB173" s="31">
        <f t="shared" si="175"/>
        <v>20</v>
      </c>
      <c r="BC173" s="22" t="s">
        <v>1007</v>
      </c>
      <c r="BD173" s="23" t="s">
        <v>115</v>
      </c>
      <c r="BE173" s="14">
        <v>2053</v>
      </c>
      <c r="BF173" s="8"/>
      <c r="BG173" s="24">
        <v>53806741</v>
      </c>
      <c r="BH173" s="24"/>
      <c r="BI173" s="32"/>
      <c r="BJ173" s="14" t="s">
        <v>1008</v>
      </c>
      <c r="BK173" s="14" t="str">
        <f>IF(K173="CADRE","CADRE",CONCATENATE(J173,"-",H173))</f>
        <v>B-P6 AV</v>
      </c>
      <c r="BL173" s="14" t="s">
        <v>300</v>
      </c>
      <c r="BM173" s="25"/>
      <c r="BN173" s="26" t="str">
        <f t="shared" si="176"/>
        <v>17001000000290201587</v>
      </c>
      <c r="BO173" s="27" t="str">
        <f t="shared" si="177"/>
        <v>NASRI OLFA</v>
      </c>
      <c r="BP173" s="26">
        <f t="shared" si="178"/>
        <v>172</v>
      </c>
      <c r="BQ173" s="28"/>
    </row>
    <row r="174" spans="1:69" x14ac:dyDescent="0.25">
      <c r="A174" t="str">
        <f>VLOOKUP(B174,[2]RH!$B:$BV,72,0)</f>
        <v>Non-Actif</v>
      </c>
      <c r="B174" s="6">
        <v>173</v>
      </c>
      <c r="C174" s="7" t="s">
        <v>100</v>
      </c>
      <c r="D174" s="7" t="s">
        <v>1009</v>
      </c>
      <c r="E174" s="7" t="s">
        <v>67</v>
      </c>
      <c r="F174" s="7" t="s">
        <v>118</v>
      </c>
      <c r="G174" s="7" t="s">
        <v>220</v>
      </c>
      <c r="H174" s="7" t="s">
        <v>324</v>
      </c>
      <c r="I174" s="7"/>
      <c r="J174" s="7"/>
      <c r="K174" s="7" t="s">
        <v>146</v>
      </c>
      <c r="L174" s="7" t="s">
        <v>90</v>
      </c>
      <c r="M174" s="7" t="s">
        <v>191</v>
      </c>
      <c r="N174" s="8">
        <v>43857</v>
      </c>
      <c r="O174" s="7" t="e">
        <f t="shared" ref="O174:O183" ca="1" si="227">IF(AD174&gt;=4,IF(T174="CDD","OK",""),"")</f>
        <v>#REF!</v>
      </c>
      <c r="P174" s="7">
        <f ca="1">IF(W174="","",W174-TODAY())</f>
        <v>-1740</v>
      </c>
      <c r="Q174" s="8">
        <v>43982</v>
      </c>
      <c r="R174" s="7" t="s">
        <v>358</v>
      </c>
      <c r="S174" s="7"/>
      <c r="T174" s="7" t="s">
        <v>156</v>
      </c>
      <c r="U174" s="7" t="str">
        <f t="shared" si="165"/>
        <v>Contractuel</v>
      </c>
      <c r="V174" s="8">
        <v>43952</v>
      </c>
      <c r="W174" s="8">
        <v>43982</v>
      </c>
      <c r="Z174" s="8">
        <v>43857</v>
      </c>
      <c r="AA174" s="7">
        <f t="shared" si="166"/>
        <v>1</v>
      </c>
      <c r="AB174" s="7">
        <f t="shared" si="167"/>
        <v>2020</v>
      </c>
      <c r="AC174" s="7">
        <f t="shared" si="168"/>
        <v>2024</v>
      </c>
      <c r="AD174" s="10" t="e">
        <f t="shared" ref="AD174:AD237" ca="1" si="228">IF(#REF!="Non",(DAYS360(N174,Q174)/360),(DAYS360(N174,TODAY())/360))</f>
        <v>#REF!</v>
      </c>
      <c r="AE174" s="10" t="e">
        <f t="shared" ca="1" si="170"/>
        <v>#REF!</v>
      </c>
      <c r="AF174" s="8">
        <v>35015</v>
      </c>
      <c r="AG174" s="11">
        <f t="shared" ca="1" si="171"/>
        <v>29.334246575342465</v>
      </c>
      <c r="AH174" s="10" t="str">
        <f t="shared" ca="1" si="172"/>
        <v>&gt;25&lt; 35</v>
      </c>
      <c r="AI174" s="12">
        <v>16720923</v>
      </c>
      <c r="AJ174" s="13" t="s">
        <v>170</v>
      </c>
      <c r="AK174" s="12" t="s">
        <v>1010</v>
      </c>
      <c r="AL174" s="8">
        <v>41261</v>
      </c>
      <c r="AM174" s="7" t="s">
        <v>108</v>
      </c>
      <c r="AN174" s="7" t="s">
        <v>109</v>
      </c>
      <c r="AO174" s="7"/>
      <c r="AQ174" s="14">
        <v>3</v>
      </c>
      <c r="AR174" s="14">
        <v>1</v>
      </c>
      <c r="AS174" s="15">
        <f t="shared" si="173"/>
        <v>44222.25</v>
      </c>
      <c r="AT174" s="14" t="s">
        <v>163</v>
      </c>
      <c r="AU174" s="12">
        <v>3.1930000000000001</v>
      </c>
      <c r="AV174" s="17" t="s">
        <v>79</v>
      </c>
      <c r="AW174" s="18" t="s">
        <v>354</v>
      </c>
      <c r="AX174" s="19" t="s">
        <v>1011</v>
      </c>
      <c r="AY174" s="17" t="s">
        <v>170</v>
      </c>
      <c r="AZ174" s="14" t="s">
        <v>83</v>
      </c>
      <c r="BA174" s="20" t="str">
        <f t="shared" si="174"/>
        <v>08047020024000772909</v>
      </c>
      <c r="BB174" s="31">
        <f t="shared" si="175"/>
        <v>20</v>
      </c>
      <c r="BC174" s="14" t="s">
        <v>1012</v>
      </c>
      <c r="BD174" s="14" t="s">
        <v>431</v>
      </c>
      <c r="BE174" s="14">
        <v>1145</v>
      </c>
      <c r="BF174" s="8"/>
      <c r="BG174" s="32">
        <v>97518004</v>
      </c>
      <c r="BH174" s="32">
        <v>53193526</v>
      </c>
      <c r="BI174" s="32"/>
      <c r="BJ174" s="14" t="s">
        <v>973</v>
      </c>
      <c r="BK174" s="14" t="str">
        <f t="shared" si="200"/>
        <v>-SA</v>
      </c>
      <c r="BL174" s="14"/>
      <c r="BM174" s="25"/>
      <c r="BN174" s="26" t="str">
        <f t="shared" si="176"/>
        <v>08047020024000772909</v>
      </c>
      <c r="BO174" s="27" t="str">
        <f t="shared" si="177"/>
        <v>GUESMI RAOUDHA</v>
      </c>
      <c r="BP174" s="26">
        <f t="shared" si="178"/>
        <v>173</v>
      </c>
      <c r="BQ174" s="28"/>
    </row>
    <row r="175" spans="1:69" x14ac:dyDescent="0.25">
      <c r="A175" t="str">
        <f>VLOOKUP(B175,[2]RH!$B:$BV,72,0)</f>
        <v>Non-Actif</v>
      </c>
      <c r="B175" s="6">
        <v>174</v>
      </c>
      <c r="C175" s="7" t="s">
        <v>100</v>
      </c>
      <c r="D175" s="7" t="s">
        <v>1013</v>
      </c>
      <c r="E175" s="7" t="s">
        <v>67</v>
      </c>
      <c r="F175" s="7" t="s">
        <v>118</v>
      </c>
      <c r="G175" s="7" t="s">
        <v>220</v>
      </c>
      <c r="H175" s="7" t="s">
        <v>324</v>
      </c>
      <c r="I175" s="7"/>
      <c r="J175" s="7"/>
      <c r="K175" s="7" t="s">
        <v>146</v>
      </c>
      <c r="L175" s="7" t="s">
        <v>90</v>
      </c>
      <c r="M175" s="7" t="s">
        <v>191</v>
      </c>
      <c r="N175" s="8">
        <v>43857</v>
      </c>
      <c r="O175" s="7" t="e">
        <f t="shared" ca="1" si="227"/>
        <v>#REF!</v>
      </c>
      <c r="P175" s="7">
        <f ca="1">IF(W175="","",W175-TODAY())</f>
        <v>-1740</v>
      </c>
      <c r="Q175" s="8">
        <v>43982</v>
      </c>
      <c r="R175" s="7" t="s">
        <v>358</v>
      </c>
      <c r="S175" s="7"/>
      <c r="T175" s="7" t="s">
        <v>156</v>
      </c>
      <c r="U175" s="7" t="str">
        <f t="shared" si="165"/>
        <v>Contractuel</v>
      </c>
      <c r="V175" s="8">
        <v>43952</v>
      </c>
      <c r="W175" s="8">
        <v>43982</v>
      </c>
      <c r="Z175" s="8">
        <v>43857</v>
      </c>
      <c r="AA175" s="7">
        <f t="shared" si="166"/>
        <v>1</v>
      </c>
      <c r="AB175" s="7">
        <f t="shared" si="167"/>
        <v>2020</v>
      </c>
      <c r="AC175" s="7">
        <f t="shared" si="168"/>
        <v>2024</v>
      </c>
      <c r="AD175" s="10" t="e">
        <f t="shared" ref="AD175:AD238" ca="1" si="229">IF(#REF!="Non",(DAYS360(N175,Q175)/360),(DAYS360(N175,TODAY())/360))</f>
        <v>#REF!</v>
      </c>
      <c r="AE175" s="10" t="e">
        <f t="shared" ca="1" si="170"/>
        <v>#REF!</v>
      </c>
      <c r="AF175" s="8">
        <v>34606</v>
      </c>
      <c r="AG175" s="11">
        <f t="shared" ca="1" si="171"/>
        <v>30.454794520547946</v>
      </c>
      <c r="AH175" s="10" t="str">
        <f t="shared" ca="1" si="172"/>
        <v>&gt;25&lt; 35</v>
      </c>
      <c r="AI175" s="12">
        <v>16880533</v>
      </c>
      <c r="AJ175" s="13" t="s">
        <v>82</v>
      </c>
      <c r="AK175" s="12" t="s">
        <v>1014</v>
      </c>
      <c r="AL175" s="8">
        <v>41466</v>
      </c>
      <c r="AM175" s="7" t="s">
        <v>108</v>
      </c>
      <c r="AN175" s="7" t="s">
        <v>109</v>
      </c>
      <c r="AO175" s="7"/>
      <c r="AQ175" s="14">
        <v>3</v>
      </c>
      <c r="AR175" s="14">
        <v>1</v>
      </c>
      <c r="AS175" s="15">
        <f t="shared" si="173"/>
        <v>44222.25</v>
      </c>
      <c r="AT175" s="14" t="s">
        <v>163</v>
      </c>
      <c r="AU175" s="12">
        <v>3.1930000000000001</v>
      </c>
      <c r="AV175" s="17">
        <v>17</v>
      </c>
      <c r="AW175" s="18" t="s">
        <v>201</v>
      </c>
      <c r="AX175" s="19" t="s">
        <v>1015</v>
      </c>
      <c r="AY175" s="17">
        <v>19</v>
      </c>
      <c r="AZ175" s="14" t="s">
        <v>203</v>
      </c>
      <c r="BA175" s="20" t="str">
        <f t="shared" si="174"/>
        <v>17001000000290080919</v>
      </c>
      <c r="BB175" s="31">
        <f t="shared" si="175"/>
        <v>20</v>
      </c>
      <c r="BC175" s="14" t="s">
        <v>1016</v>
      </c>
      <c r="BD175" s="14" t="s">
        <v>568</v>
      </c>
      <c r="BE175" s="14">
        <v>2021</v>
      </c>
      <c r="BF175" s="8"/>
      <c r="BG175" s="32">
        <v>23699225</v>
      </c>
      <c r="BH175" s="32">
        <v>21394491</v>
      </c>
      <c r="BI175" s="32"/>
      <c r="BJ175" s="14" t="s">
        <v>371</v>
      </c>
      <c r="BK175" s="14" t="str">
        <f t="shared" si="200"/>
        <v>-SA</v>
      </c>
      <c r="BL175" s="14"/>
      <c r="BM175" s="25"/>
      <c r="BN175" s="26" t="str">
        <f t="shared" si="176"/>
        <v>17001000000290080919</v>
      </c>
      <c r="BO175" s="27" t="str">
        <f t="shared" si="177"/>
        <v>FAIDI AMEL</v>
      </c>
      <c r="BP175" s="26">
        <f t="shared" si="178"/>
        <v>174</v>
      </c>
      <c r="BQ175" s="28"/>
    </row>
    <row r="176" spans="1:69" x14ac:dyDescent="0.25">
      <c r="A176" t="str">
        <f>VLOOKUP(B176,[2]RH!$B:$BV,72,0)</f>
        <v>Non-Actif</v>
      </c>
      <c r="B176" s="6">
        <v>175</v>
      </c>
      <c r="C176" s="7" t="s">
        <v>168</v>
      </c>
      <c r="D176" s="7" t="s">
        <v>1017</v>
      </c>
      <c r="E176" s="7" t="s">
        <v>67</v>
      </c>
      <c r="F176" s="7" t="s">
        <v>118</v>
      </c>
      <c r="G176" s="7" t="s">
        <v>220</v>
      </c>
      <c r="H176" s="7" t="s">
        <v>324</v>
      </c>
      <c r="I176" s="7"/>
      <c r="J176" s="7"/>
      <c r="K176" s="7" t="s">
        <v>146</v>
      </c>
      <c r="L176" s="7" t="s">
        <v>90</v>
      </c>
      <c r="M176" s="7" t="s">
        <v>191</v>
      </c>
      <c r="N176" s="8">
        <v>43857</v>
      </c>
      <c r="O176" s="7" t="e">
        <f t="shared" ca="1" si="227"/>
        <v>#REF!</v>
      </c>
      <c r="P176" s="7">
        <f ca="1">IF(W176="","",W176-TODAY())</f>
        <v>-1740</v>
      </c>
      <c r="Q176" s="8">
        <v>43982</v>
      </c>
      <c r="R176" s="7" t="s">
        <v>358</v>
      </c>
      <c r="S176" s="7"/>
      <c r="T176" s="7" t="s">
        <v>156</v>
      </c>
      <c r="U176" s="7" t="str">
        <f t="shared" si="165"/>
        <v>Contractuel</v>
      </c>
      <c r="V176" s="8">
        <v>43952</v>
      </c>
      <c r="W176" s="8">
        <v>43982</v>
      </c>
      <c r="Z176" s="8">
        <v>43857</v>
      </c>
      <c r="AA176" s="7">
        <f t="shared" si="166"/>
        <v>1</v>
      </c>
      <c r="AB176" s="7">
        <f t="shared" si="167"/>
        <v>2020</v>
      </c>
      <c r="AC176" s="7">
        <f t="shared" si="168"/>
        <v>2024</v>
      </c>
      <c r="AD176" s="10" t="e">
        <f t="shared" ref="AD176:AD239" ca="1" si="230">IF(#REF!="Non",(DAYS360(N176,Q176)/360),(DAYS360(N176,TODAY())/360))</f>
        <v>#REF!</v>
      </c>
      <c r="AE176" s="10" t="e">
        <f t="shared" ca="1" si="170"/>
        <v>#REF!</v>
      </c>
      <c r="AF176" s="8">
        <v>34497</v>
      </c>
      <c r="AG176" s="11">
        <f t="shared" ca="1" si="171"/>
        <v>30.753424657534246</v>
      </c>
      <c r="AH176" s="10" t="str">
        <f t="shared" ca="1" si="172"/>
        <v>&gt;25&lt; 35</v>
      </c>
      <c r="AI176" s="12">
        <v>16628051</v>
      </c>
      <c r="AJ176" s="13" t="s">
        <v>79</v>
      </c>
      <c r="AK176" s="12">
        <v>11650625</v>
      </c>
      <c r="AL176" s="8">
        <v>41608</v>
      </c>
      <c r="AM176" s="7" t="s">
        <v>108</v>
      </c>
      <c r="AN176" s="7" t="s">
        <v>76</v>
      </c>
      <c r="AO176" s="7">
        <v>2</v>
      </c>
      <c r="AQ176" s="14">
        <v>3</v>
      </c>
      <c r="AR176" s="14">
        <v>1</v>
      </c>
      <c r="AS176" s="15">
        <f t="shared" si="173"/>
        <v>44222.25</v>
      </c>
      <c r="AT176" s="14" t="s">
        <v>163</v>
      </c>
      <c r="AU176" s="12">
        <v>3.1930000000000001</v>
      </c>
      <c r="AV176" s="17">
        <v>12</v>
      </c>
      <c r="AW176" s="18">
        <v>40600</v>
      </c>
      <c r="AX176" s="19" t="s">
        <v>1018</v>
      </c>
      <c r="AY176" s="17">
        <v>29</v>
      </c>
      <c r="AZ176" s="14" t="s">
        <v>195</v>
      </c>
      <c r="BA176" s="20" t="str">
        <f t="shared" si="174"/>
        <v>12406000013310059829</v>
      </c>
      <c r="BB176" s="31">
        <f t="shared" si="175"/>
        <v>20</v>
      </c>
      <c r="BC176" s="14" t="s">
        <v>1019</v>
      </c>
      <c r="BD176" s="14" t="s">
        <v>115</v>
      </c>
      <c r="BE176" s="14">
        <v>1095</v>
      </c>
      <c r="BF176" s="8"/>
      <c r="BG176" s="32">
        <v>54324413</v>
      </c>
      <c r="BH176" s="32">
        <v>25735919</v>
      </c>
      <c r="BI176" s="32"/>
      <c r="BJ176" s="14" t="s">
        <v>397</v>
      </c>
      <c r="BK176" s="14" t="str">
        <f t="shared" si="200"/>
        <v>-SA</v>
      </c>
      <c r="BL176" s="14"/>
      <c r="BM176" s="25"/>
      <c r="BN176" s="26" t="str">
        <f t="shared" si="176"/>
        <v>12406000013310059829</v>
      </c>
      <c r="BO176" s="27" t="str">
        <f t="shared" si="177"/>
        <v>HAJRI NAOUEL</v>
      </c>
      <c r="BP176" s="26">
        <f t="shared" si="178"/>
        <v>175</v>
      </c>
      <c r="BQ176" s="28"/>
    </row>
    <row r="177" spans="1:69" x14ac:dyDescent="0.25">
      <c r="A177" t="str">
        <f>VLOOKUP(B177,[2]RH!$B:$BV,72,0)</f>
        <v>Non-Actif</v>
      </c>
      <c r="B177" s="6">
        <v>176</v>
      </c>
      <c r="C177" s="7" t="s">
        <v>168</v>
      </c>
      <c r="D177" s="7" t="s">
        <v>1020</v>
      </c>
      <c r="E177" s="7" t="s">
        <v>67</v>
      </c>
      <c r="F177" s="7" t="s">
        <v>118</v>
      </c>
      <c r="G177" s="7" t="s">
        <v>220</v>
      </c>
      <c r="H177" s="7" t="s">
        <v>966</v>
      </c>
      <c r="I177" s="7"/>
      <c r="J177" s="7"/>
      <c r="K177" s="7" t="s">
        <v>146</v>
      </c>
      <c r="L177" s="7" t="s">
        <v>90</v>
      </c>
      <c r="M177" s="7" t="s">
        <v>191</v>
      </c>
      <c r="N177" s="8">
        <v>43857</v>
      </c>
      <c r="O177" s="7" t="e">
        <f t="shared" ca="1" si="227"/>
        <v>#REF!</v>
      </c>
      <c r="P177" s="7">
        <f ca="1">IF(W177="","",W177-TODAY())</f>
        <v>-1618</v>
      </c>
      <c r="Q177" s="8">
        <v>44096</v>
      </c>
      <c r="R177" s="7" t="s">
        <v>161</v>
      </c>
      <c r="S177" s="7"/>
      <c r="T177" s="7" t="s">
        <v>156</v>
      </c>
      <c r="U177" s="7" t="str">
        <f t="shared" si="165"/>
        <v>Contractuel</v>
      </c>
      <c r="V177" s="8">
        <v>44085</v>
      </c>
      <c r="W177" s="8">
        <v>44104</v>
      </c>
      <c r="Z177" s="8">
        <v>43857</v>
      </c>
      <c r="AA177" s="7">
        <f t="shared" si="166"/>
        <v>1</v>
      </c>
      <c r="AB177" s="7">
        <f t="shared" si="167"/>
        <v>2020</v>
      </c>
      <c r="AC177" s="7">
        <f t="shared" si="168"/>
        <v>2024</v>
      </c>
      <c r="AD177" s="10" t="e">
        <f t="shared" ref="AD177:AD240" ca="1" si="231">IF(#REF!="Non",(DAYS360(N177,Q177)/360),(DAYS360(N177,TODAY())/360))</f>
        <v>#REF!</v>
      </c>
      <c r="AE177" s="10" t="e">
        <f t="shared" ca="1" si="170"/>
        <v>#REF!</v>
      </c>
      <c r="AF177" s="8">
        <v>28532</v>
      </c>
      <c r="AG177" s="11">
        <f t="shared" ca="1" si="171"/>
        <v>47.095890410958901</v>
      </c>
      <c r="AH177" s="10" t="str">
        <f t="shared" ca="1" si="172"/>
        <v>&gt;45&lt; 55</v>
      </c>
      <c r="AI177" s="12">
        <v>11996746</v>
      </c>
      <c r="AJ177" s="13" t="s">
        <v>106</v>
      </c>
      <c r="AK177" s="12" t="s">
        <v>1021</v>
      </c>
      <c r="AL177" s="8">
        <v>34870</v>
      </c>
      <c r="AM177" s="7" t="s">
        <v>108</v>
      </c>
      <c r="AN177" s="7" t="s">
        <v>76</v>
      </c>
      <c r="AO177" s="7">
        <v>3</v>
      </c>
      <c r="AQ177" s="14">
        <v>3</v>
      </c>
      <c r="AR177" s="14">
        <v>1</v>
      </c>
      <c r="AS177" s="15">
        <f t="shared" si="173"/>
        <v>44222.25</v>
      </c>
      <c r="AT177" s="14" t="s">
        <v>163</v>
      </c>
      <c r="AU177" s="12">
        <v>3.1930000000000001</v>
      </c>
      <c r="AV177" s="17">
        <v>17</v>
      </c>
      <c r="AW177" s="18" t="s">
        <v>201</v>
      </c>
      <c r="AX177" s="19" t="s">
        <v>1022</v>
      </c>
      <c r="AY177" s="17" t="s">
        <v>192</v>
      </c>
      <c r="AZ177" s="14" t="s">
        <v>203</v>
      </c>
      <c r="BA177" s="20" t="str">
        <f t="shared" si="174"/>
        <v>17001000000149842102</v>
      </c>
      <c r="BB177" s="31">
        <f t="shared" si="175"/>
        <v>20</v>
      </c>
      <c r="BC177" s="14" t="s">
        <v>1023</v>
      </c>
      <c r="BD177" s="14" t="s">
        <v>568</v>
      </c>
      <c r="BE177" s="14">
        <v>2021</v>
      </c>
      <c r="BF177" s="8" t="s">
        <v>844</v>
      </c>
      <c r="BG177" s="32">
        <v>20678879</v>
      </c>
      <c r="BH177" s="32">
        <v>20752625</v>
      </c>
      <c r="BI177" s="32"/>
      <c r="BJ177" s="14" t="s">
        <v>371</v>
      </c>
      <c r="BK177" s="14" t="str">
        <f t="shared" si="200"/>
        <v>-AP-T</v>
      </c>
      <c r="BL177" s="14"/>
      <c r="BM177" s="25"/>
      <c r="BN177" s="26" t="str">
        <f t="shared" si="176"/>
        <v>17001000000149842102</v>
      </c>
      <c r="BO177" s="27" t="str">
        <f t="shared" si="177"/>
        <v>ABBES KHIRA</v>
      </c>
      <c r="BP177" s="26">
        <f t="shared" si="178"/>
        <v>176</v>
      </c>
      <c r="BQ177" s="28"/>
    </row>
    <row r="178" spans="1:69" x14ac:dyDescent="0.25">
      <c r="A178" t="str">
        <f>VLOOKUP(B178,[2]RH!$B:$BV,72,0)</f>
        <v>Non-Actif</v>
      </c>
      <c r="B178" s="6">
        <v>177</v>
      </c>
      <c r="C178" s="7" t="s">
        <v>100</v>
      </c>
      <c r="D178" s="7" t="s">
        <v>1024</v>
      </c>
      <c r="E178" s="7" t="s">
        <v>67</v>
      </c>
      <c r="F178" s="7" t="s">
        <v>258</v>
      </c>
      <c r="G178" s="7" t="s">
        <v>533</v>
      </c>
      <c r="H178" s="7">
        <v>520</v>
      </c>
      <c r="I178" s="7"/>
      <c r="J178" s="7" t="s">
        <v>281</v>
      </c>
      <c r="K178" s="7" t="s">
        <v>89</v>
      </c>
      <c r="L178" s="7" t="s">
        <v>90</v>
      </c>
      <c r="M178" s="7" t="s">
        <v>535</v>
      </c>
      <c r="N178" s="8">
        <v>43858</v>
      </c>
      <c r="O178" s="7" t="e">
        <f t="shared" ca="1" si="227"/>
        <v>#REF!</v>
      </c>
      <c r="P178" s="7">
        <f ca="1">IF(W178="","",W178-TODAY())</f>
        <v>-949</v>
      </c>
      <c r="Q178" s="8">
        <v>44767</v>
      </c>
      <c r="R178" s="7" t="s">
        <v>555</v>
      </c>
      <c r="S178" s="7"/>
      <c r="T178" s="7" t="s">
        <v>156</v>
      </c>
      <c r="U178" s="7" t="str">
        <f t="shared" si="165"/>
        <v>Contractuel</v>
      </c>
      <c r="V178" s="8">
        <v>44713</v>
      </c>
      <c r="W178" s="8">
        <v>44773</v>
      </c>
      <c r="X178" s="8">
        <v>44229</v>
      </c>
      <c r="Y178" s="8">
        <v>44593</v>
      </c>
      <c r="AA178" s="7">
        <f t="shared" si="166"/>
        <v>1</v>
      </c>
      <c r="AB178" s="7">
        <f t="shared" si="167"/>
        <v>2020</v>
      </c>
      <c r="AC178" s="7">
        <f t="shared" si="168"/>
        <v>2024</v>
      </c>
      <c r="AD178" s="10" t="e">
        <f t="shared" ref="AD178:AD241" ca="1" si="232">IF(#REF!="Non",(DAYS360(N178,Q178)/360),(DAYS360(N178,TODAY())/360))</f>
        <v>#REF!</v>
      </c>
      <c r="AE178" s="10" t="e">
        <f t="shared" ca="1" si="170"/>
        <v>#REF!</v>
      </c>
      <c r="AF178" s="8">
        <v>34365</v>
      </c>
      <c r="AG178" s="11">
        <f t="shared" ca="1" si="171"/>
        <v>31.115068493150684</v>
      </c>
      <c r="AH178" s="10" t="str">
        <f t="shared" ca="1" si="172"/>
        <v>&gt;25&lt; 35</v>
      </c>
      <c r="AI178" s="12">
        <v>17372365</v>
      </c>
      <c r="AJ178" s="13" t="s">
        <v>82</v>
      </c>
      <c r="AK178" s="12" t="s">
        <v>1025</v>
      </c>
      <c r="AL178" s="8">
        <v>41108</v>
      </c>
      <c r="AM178" s="7" t="s">
        <v>108</v>
      </c>
      <c r="AN178" s="7" t="s">
        <v>109</v>
      </c>
      <c r="AO178" s="7"/>
      <c r="AQ178" s="14">
        <v>3</v>
      </c>
      <c r="AR178" s="14">
        <v>3</v>
      </c>
      <c r="AS178" s="15">
        <f t="shared" si="173"/>
        <v>44953.75</v>
      </c>
      <c r="AT178" s="14" t="s">
        <v>163</v>
      </c>
      <c r="AU178" s="12">
        <v>3.3210000000000002</v>
      </c>
      <c r="AV178" s="17" t="s">
        <v>236</v>
      </c>
      <c r="AW178" s="18" t="s">
        <v>201</v>
      </c>
      <c r="AX178" s="19" t="s">
        <v>1026</v>
      </c>
      <c r="AY178" s="17" t="s">
        <v>784</v>
      </c>
      <c r="AZ178" s="14" t="s">
        <v>203</v>
      </c>
      <c r="BA178" s="20" t="str">
        <f t="shared" si="174"/>
        <v>17001000000283882231</v>
      </c>
      <c r="BB178" s="31">
        <f t="shared" si="175"/>
        <v>20</v>
      </c>
      <c r="BC178" s="36" t="s">
        <v>1027</v>
      </c>
      <c r="BD178" s="14" t="s">
        <v>115</v>
      </c>
      <c r="BE178" s="14">
        <v>2051</v>
      </c>
      <c r="BF178" s="8" t="s">
        <v>116</v>
      </c>
      <c r="BG178" s="24">
        <v>27025236</v>
      </c>
      <c r="BH178" s="24">
        <v>52782818</v>
      </c>
      <c r="BI178" s="32"/>
      <c r="BJ178" s="14" t="s">
        <v>240</v>
      </c>
      <c r="BK178" s="14" t="str">
        <f t="shared" si="200"/>
        <v>B-520</v>
      </c>
      <c r="BL178" s="14"/>
      <c r="BM178" s="25"/>
      <c r="BN178" s="26" t="str">
        <f t="shared" si="176"/>
        <v>17001000000283882231</v>
      </c>
      <c r="BO178" s="27" t="str">
        <f t="shared" si="177"/>
        <v>TALEB HASAN SAFA</v>
      </c>
      <c r="BP178" s="26">
        <f t="shared" si="178"/>
        <v>177</v>
      </c>
      <c r="BQ178" s="28"/>
    </row>
    <row r="179" spans="1:69" x14ac:dyDescent="0.25">
      <c r="A179" t="str">
        <f>VLOOKUP(B179,[2]RH!$B:$BV,72,0)</f>
        <v>Non-Actif</v>
      </c>
      <c r="B179" s="6">
        <v>178</v>
      </c>
      <c r="C179" s="7" t="s">
        <v>65</v>
      </c>
      <c r="D179" s="7" t="s">
        <v>1028</v>
      </c>
      <c r="E179" s="7" t="s">
        <v>67</v>
      </c>
      <c r="F179" s="7" t="s">
        <v>102</v>
      </c>
      <c r="G179" s="7" t="s">
        <v>393</v>
      </c>
      <c r="H179" s="7"/>
      <c r="I179" s="7"/>
      <c r="J179" s="7"/>
      <c r="K179" s="7" t="s">
        <v>89</v>
      </c>
      <c r="L179" s="7" t="s">
        <v>90</v>
      </c>
      <c r="M179" s="7" t="s">
        <v>393</v>
      </c>
      <c r="N179" s="8">
        <v>43859</v>
      </c>
      <c r="O179" s="7" t="e">
        <f t="shared" ca="1" si="227"/>
        <v>#REF!</v>
      </c>
      <c r="P179" s="7">
        <f ca="1">IF(Y179="","",Y179-TODAY())</f>
        <v>-1129</v>
      </c>
      <c r="Q179" s="8">
        <v>44319</v>
      </c>
      <c r="R179" s="7" t="s">
        <v>161</v>
      </c>
      <c r="S179" s="7"/>
      <c r="T179" s="7" t="s">
        <v>394</v>
      </c>
      <c r="U179" s="7" t="str">
        <f t="shared" si="165"/>
        <v>Contractuel</v>
      </c>
      <c r="X179" s="8">
        <v>44229</v>
      </c>
      <c r="Y179" s="8">
        <v>44593</v>
      </c>
      <c r="AA179" s="7">
        <f t="shared" si="166"/>
        <v>1</v>
      </c>
      <c r="AB179" s="7">
        <f t="shared" si="167"/>
        <v>2020</v>
      </c>
      <c r="AC179" s="7">
        <f t="shared" si="168"/>
        <v>2024</v>
      </c>
      <c r="AD179" s="10" t="e">
        <f t="shared" ref="AD179:AD242" ca="1" si="233">IF(#REF!="Non",(DAYS360(N179,Q179)/360),(DAYS360(N179,TODAY())/360))</f>
        <v>#REF!</v>
      </c>
      <c r="AE179" s="10" t="e">
        <f t="shared" ca="1" si="170"/>
        <v>#REF!</v>
      </c>
      <c r="AF179" s="8">
        <v>34794</v>
      </c>
      <c r="AG179" s="11">
        <f t="shared" ca="1" si="171"/>
        <v>29.93972602739726</v>
      </c>
      <c r="AH179" s="10" t="str">
        <f t="shared" ca="1" si="172"/>
        <v>&gt;25&lt; 35</v>
      </c>
      <c r="AI179" s="12"/>
      <c r="AJ179" s="37"/>
      <c r="AK179" s="12" t="s">
        <v>1029</v>
      </c>
      <c r="AL179" s="8">
        <v>43281</v>
      </c>
      <c r="AM179" s="7" t="s">
        <v>75</v>
      </c>
      <c r="AN179" s="7" t="s">
        <v>109</v>
      </c>
      <c r="AO179" s="7"/>
      <c r="AP179" s="7" t="s">
        <v>1030</v>
      </c>
      <c r="AQ179" s="14">
        <v>3</v>
      </c>
      <c r="AR179" s="14">
        <v>2</v>
      </c>
      <c r="AS179" s="15">
        <f t="shared" si="173"/>
        <v>44589.5</v>
      </c>
      <c r="AT179" s="14" t="s">
        <v>163</v>
      </c>
      <c r="AU179" s="12">
        <v>2.1629999999999998</v>
      </c>
      <c r="AV179" s="17">
        <v>25</v>
      </c>
      <c r="AW179" s="18">
        <v>13500</v>
      </c>
      <c r="AX179" s="19" t="s">
        <v>1031</v>
      </c>
      <c r="AY179" s="17" t="s">
        <v>120</v>
      </c>
      <c r="AZ179" s="14" t="s">
        <v>276</v>
      </c>
      <c r="BA179" s="20" t="str">
        <f t="shared" si="174"/>
        <v>25135000000070927606</v>
      </c>
      <c r="BB179" s="31">
        <f t="shared" si="175"/>
        <v>20</v>
      </c>
      <c r="BC179" s="14" t="s">
        <v>1032</v>
      </c>
      <c r="BD179" s="14" t="s">
        <v>115</v>
      </c>
      <c r="BF179" s="8"/>
      <c r="BG179" s="24">
        <v>50028186</v>
      </c>
      <c r="BH179" s="24">
        <v>95335507</v>
      </c>
      <c r="BI179" s="32"/>
      <c r="BJ179" s="14" t="s">
        <v>1033</v>
      </c>
      <c r="BK179" s="14" t="str">
        <f t="shared" si="200"/>
        <v>-</v>
      </c>
      <c r="BL179" s="14"/>
      <c r="BM179" s="25"/>
      <c r="BN179" s="26" t="str">
        <f t="shared" si="176"/>
        <v>25135000000070927606</v>
      </c>
      <c r="BO179" s="27" t="str">
        <f t="shared" si="177"/>
        <v>SAMARI KARIM</v>
      </c>
      <c r="BP179" s="26">
        <f t="shared" si="178"/>
        <v>178</v>
      </c>
      <c r="BQ179" s="28"/>
    </row>
    <row r="180" spans="1:69" x14ac:dyDescent="0.25">
      <c r="A180" t="str">
        <f>VLOOKUP(B180,[2]RH!$B:$BV,72,0)</f>
        <v>Non-Actif</v>
      </c>
      <c r="B180" s="6">
        <v>179</v>
      </c>
      <c r="C180" s="7" t="s">
        <v>100</v>
      </c>
      <c r="D180" s="7" t="s">
        <v>1034</v>
      </c>
      <c r="E180" s="7" t="s">
        <v>67</v>
      </c>
      <c r="F180" s="7" t="s">
        <v>118</v>
      </c>
      <c r="G180" s="7" t="s">
        <v>220</v>
      </c>
      <c r="H180" s="7" t="s">
        <v>324</v>
      </c>
      <c r="I180" s="7"/>
      <c r="J180" s="7"/>
      <c r="K180" s="7" t="s">
        <v>146</v>
      </c>
      <c r="L180" s="7" t="s">
        <v>90</v>
      </c>
      <c r="M180" s="7" t="s">
        <v>191</v>
      </c>
      <c r="N180" s="8">
        <v>43862</v>
      </c>
      <c r="O180" s="7" t="e">
        <f t="shared" ca="1" si="227"/>
        <v>#REF!</v>
      </c>
      <c r="P180" s="7">
        <f ca="1">IF(W180="","",W180-TODAY())</f>
        <v>-1740</v>
      </c>
      <c r="Q180" s="8">
        <v>43982</v>
      </c>
      <c r="R180" s="7" t="s">
        <v>358</v>
      </c>
      <c r="S180" s="7"/>
      <c r="T180" s="7" t="s">
        <v>156</v>
      </c>
      <c r="U180" s="7" t="str">
        <f t="shared" si="165"/>
        <v>Contractuel</v>
      </c>
      <c r="V180" s="8">
        <v>43952</v>
      </c>
      <c r="W180" s="8">
        <v>43982</v>
      </c>
      <c r="Z180" s="8">
        <v>43862</v>
      </c>
      <c r="AA180" s="7">
        <f t="shared" si="166"/>
        <v>2</v>
      </c>
      <c r="AB180" s="7">
        <f t="shared" si="167"/>
        <v>2020</v>
      </c>
      <c r="AC180" s="7">
        <f t="shared" si="168"/>
        <v>2024</v>
      </c>
      <c r="AD180" s="10" t="e">
        <f t="shared" ref="AD180:AD243" ca="1" si="234">IF(#REF!="Non",(DAYS360(N180,Q180)/360),(DAYS360(N180,TODAY())/360))</f>
        <v>#REF!</v>
      </c>
      <c r="AE180" s="10" t="e">
        <f t="shared" ca="1" si="170"/>
        <v>#REF!</v>
      </c>
      <c r="AF180" s="8">
        <v>34464</v>
      </c>
      <c r="AG180" s="11">
        <f t="shared" ca="1" si="171"/>
        <v>30.843835616438355</v>
      </c>
      <c r="AH180" s="10" t="str">
        <f t="shared" ca="1" si="172"/>
        <v>&gt;25&lt; 35</v>
      </c>
      <c r="AI180" s="12">
        <v>17282436</v>
      </c>
      <c r="AJ180" s="13" t="s">
        <v>170</v>
      </c>
      <c r="AK180" s="12">
        <v>11668611</v>
      </c>
      <c r="AL180" s="8">
        <v>43448</v>
      </c>
      <c r="AM180" s="7" t="s">
        <v>108</v>
      </c>
      <c r="AN180" s="7" t="s">
        <v>109</v>
      </c>
      <c r="AO180" s="7"/>
      <c r="AQ180" s="14">
        <v>3</v>
      </c>
      <c r="AR180" s="14">
        <v>1</v>
      </c>
      <c r="AS180" s="15">
        <f t="shared" si="173"/>
        <v>44227.25</v>
      </c>
      <c r="AT180" s="14" t="s">
        <v>163</v>
      </c>
      <c r="AU180" s="12">
        <v>3.1930000000000001</v>
      </c>
      <c r="AV180" s="17" t="s">
        <v>92</v>
      </c>
      <c r="AW180" s="18" t="s">
        <v>693</v>
      </c>
      <c r="AX180" s="19" t="s">
        <v>1035</v>
      </c>
      <c r="AY180" s="17">
        <v>30</v>
      </c>
      <c r="AZ180" s="14" t="s">
        <v>152</v>
      </c>
      <c r="BA180" s="20" t="str">
        <f t="shared" si="174"/>
        <v>04075160006232336530</v>
      </c>
      <c r="BB180" s="31">
        <f t="shared" si="175"/>
        <v>20</v>
      </c>
      <c r="BC180" s="14" t="s">
        <v>1036</v>
      </c>
      <c r="BD180" s="14" t="s">
        <v>115</v>
      </c>
      <c r="BE180" s="14">
        <v>1095</v>
      </c>
      <c r="BF180" s="8"/>
      <c r="BG180" s="32">
        <v>28542008</v>
      </c>
      <c r="BH180" s="32">
        <v>22754736</v>
      </c>
      <c r="BI180" s="32"/>
      <c r="BJ180" s="14" t="s">
        <v>397</v>
      </c>
      <c r="BK180" s="14" t="str">
        <f t="shared" si="200"/>
        <v>-SA</v>
      </c>
      <c r="BL180" s="14"/>
      <c r="BM180" s="25"/>
      <c r="BN180" s="26" t="str">
        <f t="shared" si="176"/>
        <v>04075160006232336530</v>
      </c>
      <c r="BO180" s="27" t="str">
        <f t="shared" si="177"/>
        <v>SAHLI RAHMA</v>
      </c>
      <c r="BP180" s="26">
        <f t="shared" si="178"/>
        <v>179</v>
      </c>
      <c r="BQ180" s="28"/>
    </row>
    <row r="181" spans="1:69" x14ac:dyDescent="0.25">
      <c r="A181" t="str">
        <f>VLOOKUP(B181,[2]RH!$B:$BV,72,0)</f>
        <v>Non-Actif</v>
      </c>
      <c r="B181" s="6">
        <v>180</v>
      </c>
      <c r="C181" s="7" t="s">
        <v>168</v>
      </c>
      <c r="D181" s="7" t="s">
        <v>1037</v>
      </c>
      <c r="E181" s="7" t="s">
        <v>67</v>
      </c>
      <c r="F181" s="7" t="s">
        <v>118</v>
      </c>
      <c r="G181" s="7" t="s">
        <v>220</v>
      </c>
      <c r="H181" s="7" t="s">
        <v>966</v>
      </c>
      <c r="I181" s="7"/>
      <c r="J181" s="7"/>
      <c r="K181" s="7" t="s">
        <v>146</v>
      </c>
      <c r="L181" s="7" t="s">
        <v>90</v>
      </c>
      <c r="M181" s="7" t="s">
        <v>191</v>
      </c>
      <c r="N181" s="8">
        <v>43862</v>
      </c>
      <c r="O181" s="7" t="e">
        <f t="shared" ca="1" si="227"/>
        <v>#REF!</v>
      </c>
      <c r="P181" s="7">
        <f ca="1">IF(W181="","",W181-TODAY())</f>
        <v>-1557</v>
      </c>
      <c r="Q181" s="8">
        <v>44140</v>
      </c>
      <c r="R181" s="7" t="s">
        <v>161</v>
      </c>
      <c r="S181" s="7"/>
      <c r="T181" s="7" t="s">
        <v>156</v>
      </c>
      <c r="U181" s="7" t="str">
        <f t="shared" si="165"/>
        <v>Contractuel</v>
      </c>
      <c r="V181" s="8">
        <v>44105</v>
      </c>
      <c r="W181" s="8">
        <v>44165</v>
      </c>
      <c r="Z181" s="8">
        <v>43862</v>
      </c>
      <c r="AA181" s="7">
        <f t="shared" si="166"/>
        <v>2</v>
      </c>
      <c r="AB181" s="7">
        <f t="shared" si="167"/>
        <v>2020</v>
      </c>
      <c r="AC181" s="7">
        <f t="shared" si="168"/>
        <v>2024</v>
      </c>
      <c r="AD181" s="10" t="e">
        <f t="shared" ref="AD181:AD244" ca="1" si="235">IF(#REF!="Non",(DAYS360(N181,Q181)/360),(DAYS360(N181,TODAY())/360))</f>
        <v>#REF!</v>
      </c>
      <c r="AE181" s="10" t="e">
        <f t="shared" ca="1" si="170"/>
        <v>#REF!</v>
      </c>
      <c r="AF181" s="8">
        <v>30775</v>
      </c>
      <c r="AG181" s="11">
        <f t="shared" ca="1" si="171"/>
        <v>40.950684931506849</v>
      </c>
      <c r="AH181" s="10" t="str">
        <f t="shared" ca="1" si="172"/>
        <v>&gt;35&lt; 45</v>
      </c>
      <c r="AI181" s="12">
        <v>12363546</v>
      </c>
      <c r="AJ181" s="13" t="s">
        <v>170</v>
      </c>
      <c r="AK181" s="12" t="s">
        <v>1038</v>
      </c>
      <c r="AL181" s="8">
        <v>42961</v>
      </c>
      <c r="AM181" s="7" t="s">
        <v>108</v>
      </c>
      <c r="AN181" s="7" t="s">
        <v>76</v>
      </c>
      <c r="AO181" s="7">
        <v>2</v>
      </c>
      <c r="AQ181" s="14">
        <v>3</v>
      </c>
      <c r="AR181" s="14">
        <v>1</v>
      </c>
      <c r="AS181" s="15">
        <f t="shared" si="173"/>
        <v>44227.25</v>
      </c>
      <c r="AT181" s="14" t="s">
        <v>163</v>
      </c>
      <c r="AU181" s="12">
        <v>3.1930000000000001</v>
      </c>
      <c r="AV181" s="17" t="s">
        <v>106</v>
      </c>
      <c r="AW181" s="18" t="s">
        <v>591</v>
      </c>
      <c r="AX181" s="19" t="s">
        <v>1039</v>
      </c>
      <c r="AY181" s="17">
        <v>20</v>
      </c>
      <c r="AZ181" s="14" t="s">
        <v>230</v>
      </c>
      <c r="BA181" s="20" t="str">
        <f t="shared" si="174"/>
        <v>05046000114501286020</v>
      </c>
      <c r="BB181" s="31">
        <f t="shared" si="175"/>
        <v>20</v>
      </c>
      <c r="BC181" s="14" t="s">
        <v>1040</v>
      </c>
      <c r="BD181" s="14" t="s">
        <v>115</v>
      </c>
      <c r="BE181" s="14">
        <v>1095</v>
      </c>
      <c r="BF181" s="8" t="s">
        <v>116</v>
      </c>
      <c r="BG181" s="32">
        <v>26796325</v>
      </c>
      <c r="BH181" s="32">
        <v>22820376</v>
      </c>
      <c r="BI181" s="32"/>
      <c r="BJ181" s="14" t="s">
        <v>286</v>
      </c>
      <c r="BK181" s="14" t="str">
        <f t="shared" si="200"/>
        <v>-AP-T</v>
      </c>
      <c r="BL181" s="14"/>
      <c r="BM181" s="25"/>
      <c r="BN181" s="26" t="str">
        <f t="shared" si="176"/>
        <v>05046000114501286020</v>
      </c>
      <c r="BO181" s="27" t="str">
        <f t="shared" si="177"/>
        <v>ZAIRI FARAH</v>
      </c>
      <c r="BP181" s="26">
        <f t="shared" si="178"/>
        <v>180</v>
      </c>
      <c r="BQ181" s="28"/>
    </row>
    <row r="182" spans="1:69" x14ac:dyDescent="0.25">
      <c r="A182" t="str">
        <f>VLOOKUP(B182,[2]RH!$B:$BV,72,0)</f>
        <v>Non-Actif</v>
      </c>
      <c r="B182" s="6">
        <v>181</v>
      </c>
      <c r="C182" s="7" t="s">
        <v>65</v>
      </c>
      <c r="D182" s="7" t="s">
        <v>1041</v>
      </c>
      <c r="E182" s="7" t="s">
        <v>67</v>
      </c>
      <c r="F182" s="7" t="s">
        <v>118</v>
      </c>
      <c r="G182" s="7" t="s">
        <v>220</v>
      </c>
      <c r="H182" s="7" t="s">
        <v>381</v>
      </c>
      <c r="I182" s="7"/>
      <c r="J182" s="7"/>
      <c r="K182" s="7" t="s">
        <v>146</v>
      </c>
      <c r="L182" s="7" t="s">
        <v>90</v>
      </c>
      <c r="M182" s="7" t="s">
        <v>160</v>
      </c>
      <c r="N182" s="8">
        <v>43862</v>
      </c>
      <c r="O182" s="7" t="e">
        <f t="shared" ca="1" si="227"/>
        <v>#REF!</v>
      </c>
      <c r="P182" s="7">
        <f ca="1">IF(W182="","",W182-TODAY())</f>
        <v>-1801</v>
      </c>
      <c r="Q182" s="8">
        <v>43890</v>
      </c>
      <c r="R182" s="7" t="s">
        <v>91</v>
      </c>
      <c r="S182" s="7"/>
      <c r="T182" s="7" t="s">
        <v>156</v>
      </c>
      <c r="U182" s="7" t="str">
        <f t="shared" si="165"/>
        <v>Contractuel</v>
      </c>
      <c r="V182" s="8">
        <v>43891</v>
      </c>
      <c r="W182" s="8">
        <v>43921</v>
      </c>
      <c r="Z182" s="8">
        <v>43862</v>
      </c>
      <c r="AA182" s="7">
        <f t="shared" si="166"/>
        <v>2</v>
      </c>
      <c r="AB182" s="7">
        <f t="shared" si="167"/>
        <v>2020</v>
      </c>
      <c r="AC182" s="7">
        <f t="shared" si="168"/>
        <v>2024</v>
      </c>
      <c r="AD182" s="10" t="e">
        <f t="shared" ref="AD182:AD245" ca="1" si="236">IF(#REF!="Non",(DAYS360(N182,Q182)/360),(DAYS360(N182,TODAY())/360))</f>
        <v>#REF!</v>
      </c>
      <c r="AE182" s="10" t="e">
        <f t="shared" ca="1" si="170"/>
        <v>#REF!</v>
      </c>
      <c r="AF182" s="8">
        <v>27720</v>
      </c>
      <c r="AG182" s="11">
        <f t="shared" ca="1" si="171"/>
        <v>49.320547945205476</v>
      </c>
      <c r="AH182" s="10" t="str">
        <f t="shared" ca="1" si="172"/>
        <v>&gt;45&lt; 55</v>
      </c>
      <c r="AI182" s="12">
        <v>12210715</v>
      </c>
      <c r="AJ182" s="13" t="s">
        <v>150</v>
      </c>
      <c r="AK182" s="12" t="s">
        <v>1042</v>
      </c>
      <c r="AL182" s="8">
        <v>40777</v>
      </c>
      <c r="AM182" s="7" t="s">
        <v>75</v>
      </c>
      <c r="AN182" s="7" t="s">
        <v>76</v>
      </c>
      <c r="AO182" s="7">
        <v>2</v>
      </c>
      <c r="AQ182" s="14">
        <v>3</v>
      </c>
      <c r="AR182" s="14">
        <v>1</v>
      </c>
      <c r="AS182" s="15">
        <f t="shared" si="173"/>
        <v>44227.25</v>
      </c>
      <c r="AT182" s="14" t="s">
        <v>163</v>
      </c>
      <c r="AU182" s="12">
        <v>3.1930000000000001</v>
      </c>
      <c r="AV182" s="17" t="s">
        <v>106</v>
      </c>
      <c r="AW182" s="18" t="s">
        <v>228</v>
      </c>
      <c r="AX182" s="19" t="s">
        <v>1043</v>
      </c>
      <c r="AY182" s="17">
        <v>40</v>
      </c>
      <c r="AZ182" s="14" t="s">
        <v>230</v>
      </c>
      <c r="BA182" s="20" t="str">
        <f t="shared" si="174"/>
        <v>05062000130500515740</v>
      </c>
      <c r="BB182" s="31">
        <f t="shared" si="175"/>
        <v>20</v>
      </c>
      <c r="BC182" s="14" t="s">
        <v>1044</v>
      </c>
      <c r="BD182" s="14" t="s">
        <v>85</v>
      </c>
      <c r="BE182" s="14">
        <v>2090</v>
      </c>
      <c r="BF182" s="8"/>
      <c r="BG182" s="32">
        <v>23587055</v>
      </c>
      <c r="BH182" s="32">
        <v>96743180</v>
      </c>
      <c r="BI182" s="32"/>
      <c r="BJ182" s="14"/>
      <c r="BK182" s="14" t="str">
        <f t="shared" si="200"/>
        <v>-CA</v>
      </c>
      <c r="BL182" s="14"/>
      <c r="BM182" s="25"/>
      <c r="BN182" s="26" t="str">
        <f t="shared" si="176"/>
        <v>05062000130500515740</v>
      </c>
      <c r="BO182" s="27" t="str">
        <f t="shared" si="177"/>
        <v>CHIHAOUI WALID</v>
      </c>
      <c r="BP182" s="26">
        <f t="shared" si="178"/>
        <v>181</v>
      </c>
      <c r="BQ182" s="28"/>
    </row>
    <row r="183" spans="1:69" x14ac:dyDescent="0.25">
      <c r="A183" t="str">
        <f>VLOOKUP(B183,[2]RH!$B:$BV,72,0)</f>
        <v>Non-Actif</v>
      </c>
      <c r="B183" s="6">
        <v>182</v>
      </c>
      <c r="C183" s="7" t="s">
        <v>65</v>
      </c>
      <c r="D183" s="7" t="s">
        <v>1045</v>
      </c>
      <c r="E183" s="7" t="s">
        <v>67</v>
      </c>
      <c r="F183" s="7" t="s">
        <v>118</v>
      </c>
      <c r="G183" s="7" t="s">
        <v>220</v>
      </c>
      <c r="H183" s="7" t="s">
        <v>324</v>
      </c>
      <c r="I183" s="7"/>
      <c r="J183" s="7"/>
      <c r="K183" s="7" t="s">
        <v>146</v>
      </c>
      <c r="L183" s="7" t="s">
        <v>90</v>
      </c>
      <c r="M183" s="7" t="s">
        <v>160</v>
      </c>
      <c r="N183" s="8">
        <v>43862</v>
      </c>
      <c r="O183" s="7" t="e">
        <f t="shared" ca="1" si="227"/>
        <v>#REF!</v>
      </c>
      <c r="P183" s="7">
        <f ca="1">IF(W183="","",W183-TODAY())</f>
        <v>-1618</v>
      </c>
      <c r="Q183" s="8">
        <v>44090</v>
      </c>
      <c r="R183" s="7" t="s">
        <v>161</v>
      </c>
      <c r="S183" s="7"/>
      <c r="T183" s="7" t="s">
        <v>156</v>
      </c>
      <c r="U183" s="7" t="str">
        <f t="shared" si="165"/>
        <v>Contractuel</v>
      </c>
      <c r="V183" s="8">
        <v>44075</v>
      </c>
      <c r="W183" s="8">
        <v>44104</v>
      </c>
      <c r="Z183" s="8">
        <v>43862</v>
      </c>
      <c r="AA183" s="7">
        <f t="shared" si="166"/>
        <v>2</v>
      </c>
      <c r="AB183" s="7">
        <f t="shared" si="167"/>
        <v>2020</v>
      </c>
      <c r="AC183" s="7">
        <f t="shared" si="168"/>
        <v>2024</v>
      </c>
      <c r="AD183" s="10" t="e">
        <f t="shared" ref="AD183:AD246" ca="1" si="237">IF(#REF!="Non",(DAYS360(N183,Q183)/360),(DAYS360(N183,TODAY())/360))</f>
        <v>#REF!</v>
      </c>
      <c r="AE183" s="10" t="e">
        <f t="shared" ca="1" si="170"/>
        <v>#REF!</v>
      </c>
      <c r="AF183" s="8">
        <v>32478</v>
      </c>
      <c r="AG183" s="11">
        <f t="shared" ca="1" si="171"/>
        <v>36.284931506849318</v>
      </c>
      <c r="AH183" s="10" t="str">
        <f t="shared" ca="1" si="172"/>
        <v>&gt;35&lt; 45</v>
      </c>
      <c r="AI183" s="12">
        <v>16802386</v>
      </c>
      <c r="AJ183" s="13" t="s">
        <v>106</v>
      </c>
      <c r="AK183" s="12" t="s">
        <v>1046</v>
      </c>
      <c r="AL183" s="8">
        <v>43230</v>
      </c>
      <c r="AM183" s="7" t="s">
        <v>75</v>
      </c>
      <c r="AN183" s="7" t="s">
        <v>109</v>
      </c>
      <c r="AO183" s="7"/>
      <c r="AQ183" s="14">
        <v>3</v>
      </c>
      <c r="AR183" s="14">
        <v>1</v>
      </c>
      <c r="AS183" s="15">
        <f t="shared" si="173"/>
        <v>44227.25</v>
      </c>
      <c r="AT183" s="14" t="s">
        <v>163</v>
      </c>
      <c r="AU183" s="12">
        <v>3.1930000000000001</v>
      </c>
      <c r="AV183" s="17">
        <v>17</v>
      </c>
      <c r="AW183" s="18" t="s">
        <v>201</v>
      </c>
      <c r="AX183" s="19" t="s">
        <v>1047</v>
      </c>
      <c r="AY183" s="17">
        <v>53</v>
      </c>
      <c r="AZ183" s="14" t="s">
        <v>203</v>
      </c>
      <c r="BA183" s="20" t="str">
        <f t="shared" si="174"/>
        <v>17001000000290257653</v>
      </c>
      <c r="BB183" s="31">
        <f t="shared" si="175"/>
        <v>20</v>
      </c>
      <c r="BC183" s="14" t="s">
        <v>1048</v>
      </c>
      <c r="BD183" s="14" t="s">
        <v>85</v>
      </c>
      <c r="BE183" s="14">
        <v>2082</v>
      </c>
      <c r="BF183" s="8" t="s">
        <v>116</v>
      </c>
      <c r="BG183" s="24">
        <v>24512482</v>
      </c>
      <c r="BH183" s="24">
        <v>21078792</v>
      </c>
      <c r="BI183" s="32"/>
      <c r="BJ183" s="14" t="s">
        <v>1049</v>
      </c>
      <c r="BK183" s="14" t="str">
        <f t="shared" si="200"/>
        <v>-SA</v>
      </c>
      <c r="BL183" s="14"/>
      <c r="BM183" s="25"/>
      <c r="BN183" s="26" t="str">
        <f t="shared" si="176"/>
        <v>17001000000290257653</v>
      </c>
      <c r="BO183" s="27" t="str">
        <f t="shared" si="177"/>
        <v>BEN MOHAMED FAOUZI</v>
      </c>
      <c r="BP183" s="26">
        <f t="shared" si="178"/>
        <v>182</v>
      </c>
      <c r="BQ183" s="28"/>
    </row>
    <row r="184" spans="1:69" x14ac:dyDescent="0.25">
      <c r="A184" t="str">
        <f>VLOOKUP(B184,[2]RH!$B:$BV,72,0)</f>
        <v>si</v>
      </c>
      <c r="B184" s="6">
        <v>183</v>
      </c>
      <c r="C184" s="7" t="s">
        <v>100</v>
      </c>
      <c r="D184" s="7" t="s">
        <v>1050</v>
      </c>
      <c r="E184" s="7" t="s">
        <v>67</v>
      </c>
      <c r="F184" s="7" t="s">
        <v>118</v>
      </c>
      <c r="G184" s="7" t="s">
        <v>220</v>
      </c>
      <c r="H184" s="51">
        <v>965</v>
      </c>
      <c r="I184" s="7" t="s">
        <v>280</v>
      </c>
      <c r="J184" s="51" t="s">
        <v>281</v>
      </c>
      <c r="K184" s="7" t="s">
        <v>146</v>
      </c>
      <c r="L184" s="7" t="s">
        <v>90</v>
      </c>
      <c r="M184" s="7" t="s">
        <v>191</v>
      </c>
      <c r="N184" s="8">
        <v>43862</v>
      </c>
      <c r="O184" s="48">
        <v>45291</v>
      </c>
      <c r="P184" s="7"/>
      <c r="Q184" s="49"/>
      <c r="R184" s="7"/>
      <c r="S184" s="8"/>
      <c r="T184" s="9" t="s">
        <v>72</v>
      </c>
      <c r="U184" s="7" t="str">
        <f t="shared" si="165"/>
        <v>Titulaire</v>
      </c>
      <c r="V184" s="8">
        <v>45261</v>
      </c>
      <c r="W184" s="8">
        <v>45291</v>
      </c>
      <c r="Z184" s="8">
        <v>43862</v>
      </c>
      <c r="AA184" s="7">
        <f t="shared" si="166"/>
        <v>2</v>
      </c>
      <c r="AB184" s="7">
        <f t="shared" si="167"/>
        <v>2020</v>
      </c>
      <c r="AC184" s="7">
        <f t="shared" si="168"/>
        <v>2024</v>
      </c>
      <c r="AD184" s="10" t="e">
        <f t="shared" ref="AD184:AD247" ca="1" si="238">IF(#REF!="Non",(DAYS360(N184,Q184)/360),(DAYS360(N184,TODAY())/360))</f>
        <v>#REF!</v>
      </c>
      <c r="AE184" s="10" t="e">
        <f t="shared" ca="1" si="170"/>
        <v>#REF!</v>
      </c>
      <c r="AF184" s="8">
        <v>28595</v>
      </c>
      <c r="AG184" s="11">
        <f t="shared" ca="1" si="171"/>
        <v>46.923287671232877</v>
      </c>
      <c r="AH184" s="10" t="str">
        <f t="shared" ca="1" si="172"/>
        <v>&gt;45&lt; 55</v>
      </c>
      <c r="AI184" s="12">
        <v>16069266</v>
      </c>
      <c r="AJ184" s="13" t="s">
        <v>120</v>
      </c>
      <c r="AK184" s="12" t="s">
        <v>1051</v>
      </c>
      <c r="AL184" s="8">
        <v>39729</v>
      </c>
      <c r="AM184" s="7" t="s">
        <v>108</v>
      </c>
      <c r="AN184" s="7" t="s">
        <v>109</v>
      </c>
      <c r="AO184" s="7"/>
      <c r="AQ184">
        <v>3</v>
      </c>
      <c r="AR184" s="14">
        <v>3</v>
      </c>
      <c r="AS184" s="15">
        <f t="shared" si="173"/>
        <v>44957.75</v>
      </c>
      <c r="AT184" s="14" t="s">
        <v>163</v>
      </c>
      <c r="AU184" s="16">
        <v>3.3210000000000002</v>
      </c>
      <c r="AV184" s="17" t="s">
        <v>272</v>
      </c>
      <c r="AW184" s="18" t="s">
        <v>894</v>
      </c>
      <c r="AX184" s="19" t="s">
        <v>1052</v>
      </c>
      <c r="AY184" s="17" t="s">
        <v>1053</v>
      </c>
      <c r="AZ184" s="14" t="s">
        <v>276</v>
      </c>
      <c r="BA184" s="20" t="str">
        <f t="shared" si="174"/>
        <v>25135000000071497869</v>
      </c>
      <c r="BB184" s="31">
        <f t="shared" si="175"/>
        <v>20</v>
      </c>
      <c r="BC184" s="22" t="s">
        <v>1054</v>
      </c>
      <c r="BD184" s="23" t="s">
        <v>341</v>
      </c>
      <c r="BE184" s="14"/>
      <c r="BF184" s="8"/>
      <c r="BG184" s="32">
        <v>22595548</v>
      </c>
      <c r="BH184" s="32">
        <v>58663640</v>
      </c>
      <c r="BI184" s="32"/>
      <c r="BJ184" s="14" t="s">
        <v>1055</v>
      </c>
      <c r="BK184" s="14" t="str">
        <f t="shared" si="200"/>
        <v>B-965</v>
      </c>
      <c r="BL184" s="14" t="s">
        <v>300</v>
      </c>
      <c r="BM184" s="25"/>
      <c r="BN184" s="26" t="str">
        <f t="shared" si="176"/>
        <v>25135000000071497869</v>
      </c>
      <c r="BO184" s="27" t="str">
        <f t="shared" si="177"/>
        <v>ATHIMNI NEILA</v>
      </c>
      <c r="BP184" s="26">
        <f t="shared" si="178"/>
        <v>183</v>
      </c>
      <c r="BQ184" s="28"/>
    </row>
    <row r="185" spans="1:69" x14ac:dyDescent="0.25">
      <c r="A185" t="str">
        <f>VLOOKUP(B185,[2]RH!$B:$BV,72,0)</f>
        <v>si</v>
      </c>
      <c r="B185" s="6">
        <v>184</v>
      </c>
      <c r="C185" s="7" t="s">
        <v>100</v>
      </c>
      <c r="D185" s="7" t="s">
        <v>1056</v>
      </c>
      <c r="E185" s="7" t="s">
        <v>67</v>
      </c>
      <c r="F185" s="7" t="s">
        <v>118</v>
      </c>
      <c r="G185" s="7" t="s">
        <v>188</v>
      </c>
      <c r="H185" s="39">
        <v>560</v>
      </c>
      <c r="I185" s="7" t="s">
        <v>189</v>
      </c>
      <c r="J185" s="7" t="s">
        <v>190</v>
      </c>
      <c r="K185" s="7" t="s">
        <v>89</v>
      </c>
      <c r="L185" s="7" t="s">
        <v>90</v>
      </c>
      <c r="M185" s="7" t="s">
        <v>191</v>
      </c>
      <c r="N185" s="8">
        <v>43862</v>
      </c>
      <c r="O185" s="48">
        <v>45291</v>
      </c>
      <c r="P185" s="7"/>
      <c r="Q185" s="49"/>
      <c r="R185" s="7"/>
      <c r="S185" s="8"/>
      <c r="T185" s="9" t="s">
        <v>72</v>
      </c>
      <c r="U185" s="7" t="str">
        <f t="shared" si="165"/>
        <v>Titulaire</v>
      </c>
      <c r="V185" s="8">
        <v>45261</v>
      </c>
      <c r="W185" s="8">
        <v>45291</v>
      </c>
      <c r="Z185" s="8">
        <v>43862</v>
      </c>
      <c r="AA185" s="7">
        <f t="shared" si="166"/>
        <v>2</v>
      </c>
      <c r="AB185" s="7">
        <f t="shared" si="167"/>
        <v>2020</v>
      </c>
      <c r="AC185" s="7">
        <f t="shared" si="168"/>
        <v>2024</v>
      </c>
      <c r="AD185" s="10" t="e">
        <f t="shared" ref="AD185:AD248" ca="1" si="239">IF(#REF!="Non",(DAYS360(N185,Q185)/360),(DAYS360(N185,TODAY())/360))</f>
        <v>#REF!</v>
      </c>
      <c r="AE185" s="10" t="e">
        <f t="shared" ca="1" si="170"/>
        <v>#REF!</v>
      </c>
      <c r="AF185" s="8">
        <v>30297</v>
      </c>
      <c r="AG185" s="11">
        <f t="shared" ca="1" si="171"/>
        <v>42.260273972602739</v>
      </c>
      <c r="AH185" s="10" t="str">
        <f t="shared" ca="1" si="172"/>
        <v>&gt;35&lt; 45</v>
      </c>
      <c r="AI185" s="12">
        <v>12497925</v>
      </c>
      <c r="AJ185" s="13" t="s">
        <v>120</v>
      </c>
      <c r="AK185" s="12" t="s">
        <v>1057</v>
      </c>
      <c r="AL185" s="8">
        <v>40109</v>
      </c>
      <c r="AM185" s="7" t="s">
        <v>108</v>
      </c>
      <c r="AN185" s="7" t="s">
        <v>109</v>
      </c>
      <c r="AO185" s="7"/>
      <c r="AQ185">
        <v>5</v>
      </c>
      <c r="AR185" s="14">
        <v>3</v>
      </c>
      <c r="AS185" s="15">
        <f t="shared" si="173"/>
        <v>44957.75</v>
      </c>
      <c r="AT185" s="14" t="s">
        <v>163</v>
      </c>
      <c r="AU185" s="16">
        <v>3.3210000000000002</v>
      </c>
      <c r="AV185" s="17" t="s">
        <v>92</v>
      </c>
      <c r="AW185" s="18" t="s">
        <v>571</v>
      </c>
      <c r="AX185" s="19" t="s">
        <v>1058</v>
      </c>
      <c r="AY185" s="17" t="s">
        <v>980</v>
      </c>
      <c r="AZ185" s="14" t="s">
        <v>152</v>
      </c>
      <c r="BA185" s="20" t="str">
        <f t="shared" si="174"/>
        <v>04004005004043414435</v>
      </c>
      <c r="BB185" s="31">
        <f t="shared" si="175"/>
        <v>20</v>
      </c>
      <c r="BC185" s="22" t="s">
        <v>1059</v>
      </c>
      <c r="BD185" s="23" t="s">
        <v>115</v>
      </c>
      <c r="BE185" s="14"/>
      <c r="BF185" s="8"/>
      <c r="BG185" s="24">
        <v>24904335</v>
      </c>
      <c r="BH185" s="24">
        <v>90233740</v>
      </c>
      <c r="BI185" s="32"/>
      <c r="BJ185" s="14" t="s">
        <v>825</v>
      </c>
      <c r="BK185" s="14" t="str">
        <f t="shared" si="200"/>
        <v>A-560</v>
      </c>
      <c r="BL185" s="14" t="s">
        <v>198</v>
      </c>
      <c r="BM185" s="25"/>
      <c r="BN185" s="26" t="str">
        <f t="shared" si="176"/>
        <v>04004005004043414435</v>
      </c>
      <c r="BO185" s="27" t="str">
        <f t="shared" si="177"/>
        <v>ELAIR KARIMA</v>
      </c>
      <c r="BP185" s="26">
        <f t="shared" si="178"/>
        <v>184</v>
      </c>
      <c r="BQ185" s="28"/>
    </row>
    <row r="186" spans="1:69" x14ac:dyDescent="0.25">
      <c r="A186" t="str">
        <f>VLOOKUP(B186,[2]RH!$B:$BV,72,0)</f>
        <v>Non-Actif</v>
      </c>
      <c r="B186" s="6">
        <v>185</v>
      </c>
      <c r="C186" s="7" t="s">
        <v>168</v>
      </c>
      <c r="D186" s="7" t="s">
        <v>1060</v>
      </c>
      <c r="E186" s="7" t="s">
        <v>67</v>
      </c>
      <c r="F186" s="7" t="s">
        <v>118</v>
      </c>
      <c r="G186" s="7" t="s">
        <v>220</v>
      </c>
      <c r="H186" s="7" t="s">
        <v>324</v>
      </c>
      <c r="I186" s="7"/>
      <c r="J186" s="7"/>
      <c r="K186" s="7" t="s">
        <v>146</v>
      </c>
      <c r="L186" s="7" t="s">
        <v>90</v>
      </c>
      <c r="M186" s="7" t="s">
        <v>191</v>
      </c>
      <c r="N186" s="8">
        <v>43862</v>
      </c>
      <c r="O186" s="7" t="e">
        <f ca="1">IF(AD186&gt;=4,IF(T186="CDD","OK",""),"")</f>
        <v>#REF!</v>
      </c>
      <c r="P186" s="7">
        <f ca="1">IF(W186="","",W186-TODAY())</f>
        <v>-1740</v>
      </c>
      <c r="Q186" s="8">
        <v>43964</v>
      </c>
      <c r="R186" s="7" t="s">
        <v>161</v>
      </c>
      <c r="S186" s="7"/>
      <c r="T186" s="7" t="s">
        <v>156</v>
      </c>
      <c r="U186" s="7" t="str">
        <f t="shared" si="165"/>
        <v>Contractuel</v>
      </c>
      <c r="V186" s="8">
        <v>43952</v>
      </c>
      <c r="W186" s="8">
        <v>43982</v>
      </c>
      <c r="Z186" s="8">
        <v>43862</v>
      </c>
      <c r="AA186" s="7">
        <f t="shared" si="166"/>
        <v>2</v>
      </c>
      <c r="AB186" s="7">
        <f t="shared" si="167"/>
        <v>2020</v>
      </c>
      <c r="AC186" s="7">
        <f t="shared" si="168"/>
        <v>2024</v>
      </c>
      <c r="AD186" s="10" t="e">
        <f t="shared" ref="AD186:AD249" ca="1" si="240">IF(#REF!="Non",(DAYS360(N186,Q186)/360),(DAYS360(N186,TODAY())/360))</f>
        <v>#REF!</v>
      </c>
      <c r="AE186" s="10" t="e">
        <f t="shared" ca="1" si="170"/>
        <v>#REF!</v>
      </c>
      <c r="AF186" s="8">
        <v>34149</v>
      </c>
      <c r="AG186" s="11">
        <f t="shared" ca="1" si="171"/>
        <v>31.706849315068492</v>
      </c>
      <c r="AH186" s="10" t="str">
        <f t="shared" ca="1" si="172"/>
        <v>&gt;25&lt; 35</v>
      </c>
      <c r="AI186" s="12">
        <v>16539486</v>
      </c>
      <c r="AJ186" s="13" t="s">
        <v>192</v>
      </c>
      <c r="AK186" s="12">
        <v>13001505</v>
      </c>
      <c r="AL186" s="8">
        <v>41193</v>
      </c>
      <c r="AM186" s="7" t="s">
        <v>108</v>
      </c>
      <c r="AN186" s="7" t="s">
        <v>76</v>
      </c>
      <c r="AO186" s="7"/>
      <c r="AQ186" s="14">
        <v>3</v>
      </c>
      <c r="AR186" s="14">
        <v>1</v>
      </c>
      <c r="AS186" s="15">
        <f t="shared" si="173"/>
        <v>44227.25</v>
      </c>
      <c r="AT186" s="14" t="s">
        <v>163</v>
      </c>
      <c r="AU186" s="12">
        <v>3.1930000000000001</v>
      </c>
      <c r="AV186" s="17">
        <v>17</v>
      </c>
      <c r="AW186" s="18" t="s">
        <v>201</v>
      </c>
      <c r="AX186" s="19" t="s">
        <v>1061</v>
      </c>
      <c r="AY186" s="17">
        <v>71</v>
      </c>
      <c r="AZ186" s="14" t="s">
        <v>203</v>
      </c>
      <c r="BA186" s="20" t="str">
        <f t="shared" si="174"/>
        <v>17001000000283845371</v>
      </c>
      <c r="BB186" s="31">
        <f t="shared" si="175"/>
        <v>20</v>
      </c>
      <c r="BC186" s="14" t="s">
        <v>1062</v>
      </c>
      <c r="BD186" s="14" t="s">
        <v>115</v>
      </c>
      <c r="BE186" s="14">
        <v>1095</v>
      </c>
      <c r="BF186" s="8"/>
      <c r="BG186" s="32">
        <v>92310779</v>
      </c>
      <c r="BH186" s="32">
        <v>21921779</v>
      </c>
      <c r="BI186" s="32"/>
      <c r="BJ186" s="14" t="s">
        <v>385</v>
      </c>
      <c r="BK186" s="14" t="str">
        <f t="shared" si="200"/>
        <v>-SA</v>
      </c>
      <c r="BL186" s="14"/>
      <c r="BM186" s="25"/>
      <c r="BN186" s="26" t="str">
        <f t="shared" si="176"/>
        <v>17001000000283845371</v>
      </c>
      <c r="BO186" s="27" t="str">
        <f t="shared" si="177"/>
        <v>YAHYAOUI AMIRA</v>
      </c>
      <c r="BP186" s="26">
        <f t="shared" si="178"/>
        <v>185</v>
      </c>
      <c r="BQ186" s="28"/>
    </row>
    <row r="187" spans="1:69" x14ac:dyDescent="0.25">
      <c r="A187" t="str">
        <f>VLOOKUP(B187,[2]RH!$B:$BV,72,0)</f>
        <v>si</v>
      </c>
      <c r="B187" s="6">
        <v>186</v>
      </c>
      <c r="C187" s="7" t="s">
        <v>168</v>
      </c>
      <c r="D187" s="7" t="s">
        <v>1063</v>
      </c>
      <c r="E187" s="7" t="s">
        <v>67</v>
      </c>
      <c r="F187" s="7" t="s">
        <v>118</v>
      </c>
      <c r="G187" s="7" t="s">
        <v>220</v>
      </c>
      <c r="H187" s="7" t="s">
        <v>225</v>
      </c>
      <c r="I187" s="7" t="s">
        <v>589</v>
      </c>
      <c r="J187" s="7" t="s">
        <v>190</v>
      </c>
      <c r="K187" s="7" t="s">
        <v>146</v>
      </c>
      <c r="L187" s="7" t="s">
        <v>90</v>
      </c>
      <c r="M187" s="7" t="s">
        <v>191</v>
      </c>
      <c r="N187" s="8">
        <v>43862</v>
      </c>
      <c r="O187" s="48">
        <v>45291</v>
      </c>
      <c r="P187" s="7"/>
      <c r="Q187" s="49"/>
      <c r="R187" s="7"/>
      <c r="S187" s="8"/>
      <c r="T187" s="9" t="s">
        <v>72</v>
      </c>
      <c r="U187" s="7" t="str">
        <f t="shared" si="165"/>
        <v>Titulaire</v>
      </c>
      <c r="V187" s="8">
        <v>45261</v>
      </c>
      <c r="W187" s="8">
        <v>45291</v>
      </c>
      <c r="Z187" s="8">
        <v>43862</v>
      </c>
      <c r="AA187" s="7">
        <f t="shared" si="166"/>
        <v>2</v>
      </c>
      <c r="AB187" s="7">
        <f t="shared" si="167"/>
        <v>2020</v>
      </c>
      <c r="AC187" s="7">
        <f t="shared" si="168"/>
        <v>2024</v>
      </c>
      <c r="AD187" s="10" t="e">
        <f t="shared" ref="AD187:AD250" ca="1" si="241">IF(#REF!="Non",(DAYS360(N187,Q187)/360),(DAYS360(N187,TODAY())/360))</f>
        <v>#REF!</v>
      </c>
      <c r="AE187" s="10" t="e">
        <f t="shared" ca="1" si="170"/>
        <v>#REF!</v>
      </c>
      <c r="AF187" s="8">
        <v>34840</v>
      </c>
      <c r="AG187" s="11">
        <f t="shared" ca="1" si="171"/>
        <v>29.813698630136987</v>
      </c>
      <c r="AH187" s="10" t="str">
        <f t="shared" ca="1" si="172"/>
        <v>&gt;25&lt; 35</v>
      </c>
      <c r="AI187" s="12">
        <v>16540852</v>
      </c>
      <c r="AJ187" s="13" t="s">
        <v>120</v>
      </c>
      <c r="AK187" s="12">
        <v>13005283</v>
      </c>
      <c r="AL187" s="8">
        <v>41463</v>
      </c>
      <c r="AM187" s="7" t="s">
        <v>108</v>
      </c>
      <c r="AN187" s="7" t="s">
        <v>76</v>
      </c>
      <c r="AO187" s="7"/>
      <c r="AQ187">
        <v>3</v>
      </c>
      <c r="AR187" s="14">
        <v>3</v>
      </c>
      <c r="AS187" s="15">
        <f t="shared" si="173"/>
        <v>44957.75</v>
      </c>
      <c r="AT187" s="14" t="s">
        <v>163</v>
      </c>
      <c r="AU187" s="16">
        <v>3.3210000000000002</v>
      </c>
      <c r="AV187" s="17" t="s">
        <v>181</v>
      </c>
      <c r="AW187" s="18" t="s">
        <v>788</v>
      </c>
      <c r="AX187" s="19" t="s">
        <v>1064</v>
      </c>
      <c r="AY187" s="17" t="s">
        <v>192</v>
      </c>
      <c r="AZ187" s="14" t="s">
        <v>185</v>
      </c>
      <c r="BA187" s="20" t="str">
        <f t="shared" si="174"/>
        <v>14033033100705234502</v>
      </c>
      <c r="BB187" s="31">
        <f t="shared" si="175"/>
        <v>20</v>
      </c>
      <c r="BC187" s="22" t="s">
        <v>1065</v>
      </c>
      <c r="BD187" s="23" t="s">
        <v>115</v>
      </c>
      <c r="BE187" s="14">
        <v>2051</v>
      </c>
      <c r="BF187" s="8"/>
      <c r="BG187" s="32">
        <v>95747315</v>
      </c>
      <c r="BH187" s="32">
        <v>22557004</v>
      </c>
      <c r="BI187" s="32"/>
      <c r="BJ187" s="14" t="s">
        <v>286</v>
      </c>
      <c r="BK187" s="14" t="str">
        <f t="shared" si="200"/>
        <v>A-P6 AV</v>
      </c>
      <c r="BL187" s="14" t="s">
        <v>288</v>
      </c>
      <c r="BM187" s="25"/>
      <c r="BN187" s="26" t="str">
        <f t="shared" si="176"/>
        <v>14033033100705234502</v>
      </c>
      <c r="BO187" s="27" t="str">
        <f t="shared" si="177"/>
        <v>ARBI REFKA</v>
      </c>
      <c r="BP187" s="26">
        <f t="shared" si="178"/>
        <v>186</v>
      </c>
      <c r="BQ187" s="28"/>
    </row>
    <row r="188" spans="1:69" x14ac:dyDescent="0.25">
      <c r="A188" t="str">
        <f>VLOOKUP(B188,[2]RH!$B:$BV,72,0)</f>
        <v>Non-Actif</v>
      </c>
      <c r="B188" s="6">
        <v>187</v>
      </c>
      <c r="C188" s="7" t="s">
        <v>100</v>
      </c>
      <c r="D188" s="7" t="s">
        <v>1066</v>
      </c>
      <c r="E188" s="7" t="s">
        <v>67</v>
      </c>
      <c r="F188" s="7" t="s">
        <v>118</v>
      </c>
      <c r="G188" s="7" t="s">
        <v>220</v>
      </c>
      <c r="H188" s="7" t="s">
        <v>351</v>
      </c>
      <c r="I188" s="7"/>
      <c r="J188" s="7" t="s">
        <v>190</v>
      </c>
      <c r="K188" s="7" t="s">
        <v>146</v>
      </c>
      <c r="L188" s="7" t="s">
        <v>90</v>
      </c>
      <c r="M188" s="7" t="s">
        <v>191</v>
      </c>
      <c r="N188" s="8">
        <v>43862</v>
      </c>
      <c r="O188" s="7" t="e">
        <f t="shared" ref="O188:O199" ca="1" si="242">IF(AD188&gt;=4,IF(T188="CDD","OK",""),"")</f>
        <v>#REF!</v>
      </c>
      <c r="P188" s="7">
        <f ca="1">IF(W188="","",W188-TODAY())</f>
        <v>-1406</v>
      </c>
      <c r="Q188" s="8">
        <v>44270</v>
      </c>
      <c r="R188" s="7" t="s">
        <v>161</v>
      </c>
      <c r="S188" s="7"/>
      <c r="T188" s="7" t="s">
        <v>156</v>
      </c>
      <c r="U188" s="7" t="str">
        <f t="shared" si="165"/>
        <v>Contractuel</v>
      </c>
      <c r="V188" s="8">
        <v>44256</v>
      </c>
      <c r="W188" s="8">
        <v>44316</v>
      </c>
      <c r="Z188" s="8">
        <v>43862</v>
      </c>
      <c r="AA188" s="7">
        <f t="shared" si="166"/>
        <v>2</v>
      </c>
      <c r="AB188" s="7">
        <f t="shared" si="167"/>
        <v>2020</v>
      </c>
      <c r="AC188" s="7">
        <f t="shared" si="168"/>
        <v>2024</v>
      </c>
      <c r="AD188" s="10" t="e">
        <f t="shared" ref="AD188:AD251" ca="1" si="243">IF(#REF!="Non",(DAYS360(N188,Q188)/360),(DAYS360(N188,TODAY())/360))</f>
        <v>#REF!</v>
      </c>
      <c r="AE188" s="10" t="e">
        <f t="shared" ca="1" si="170"/>
        <v>#REF!</v>
      </c>
      <c r="AF188" s="8">
        <v>32275</v>
      </c>
      <c r="AG188" s="11">
        <f t="shared" ca="1" si="171"/>
        <v>36.841095890410962</v>
      </c>
      <c r="AH188" s="10" t="str">
        <f t="shared" ca="1" si="172"/>
        <v>&gt;35&lt; 45</v>
      </c>
      <c r="AI188" s="12">
        <v>16247744</v>
      </c>
      <c r="AJ188" s="40" t="s">
        <v>213</v>
      </c>
      <c r="AK188" s="12" t="s">
        <v>1067</v>
      </c>
      <c r="AL188" s="8">
        <v>38133</v>
      </c>
      <c r="AM188" s="7" t="s">
        <v>108</v>
      </c>
      <c r="AN188" s="7" t="s">
        <v>109</v>
      </c>
      <c r="AO188" s="7"/>
      <c r="AQ188" s="14">
        <v>3</v>
      </c>
      <c r="AR188" s="14">
        <v>2</v>
      </c>
      <c r="AS188" s="15">
        <f t="shared" si="173"/>
        <v>44592.5</v>
      </c>
      <c r="AT188" s="14" t="s">
        <v>163</v>
      </c>
      <c r="AU188" s="12">
        <v>3.1930000000000001</v>
      </c>
      <c r="AV188" s="17">
        <v>17</v>
      </c>
      <c r="AW188" s="18">
        <v>53594</v>
      </c>
      <c r="AX188" s="19" t="s">
        <v>1068</v>
      </c>
      <c r="AY188" s="17">
        <v>61</v>
      </c>
      <c r="AZ188" s="14" t="s">
        <v>203</v>
      </c>
      <c r="BA188" s="20" t="str">
        <f t="shared" si="174"/>
        <v>17535940170558317361</v>
      </c>
      <c r="BB188" s="31">
        <f t="shared" si="175"/>
        <v>20</v>
      </c>
      <c r="BC188" s="14" t="s">
        <v>1069</v>
      </c>
      <c r="BD188" s="14" t="s">
        <v>115</v>
      </c>
      <c r="BE188" s="14">
        <v>2023</v>
      </c>
      <c r="BF188" s="8"/>
      <c r="BG188" s="24">
        <v>20757179</v>
      </c>
      <c r="BH188" s="24">
        <v>24632985</v>
      </c>
      <c r="BI188" s="32"/>
      <c r="BJ188" s="14" t="s">
        <v>470</v>
      </c>
      <c r="BK188" s="14" t="str">
        <f t="shared" si="200"/>
        <v>A-CP</v>
      </c>
      <c r="BL188" s="14"/>
      <c r="BM188" s="25"/>
      <c r="BN188" s="26" t="str">
        <f t="shared" si="176"/>
        <v>17535940170558317361</v>
      </c>
      <c r="BO188" s="27" t="str">
        <f t="shared" si="177"/>
        <v>BEN BELGASEM YOSRA</v>
      </c>
      <c r="BP188" s="26">
        <f t="shared" si="178"/>
        <v>187</v>
      </c>
      <c r="BQ188" s="28"/>
    </row>
    <row r="189" spans="1:69" x14ac:dyDescent="0.25">
      <c r="A189" t="str">
        <f>VLOOKUP(B189,[2]RH!$B:$BV,72,0)</f>
        <v>Non-Actif</v>
      </c>
      <c r="B189" s="6">
        <v>188</v>
      </c>
      <c r="C189" s="7" t="s">
        <v>100</v>
      </c>
      <c r="D189" s="7" t="s">
        <v>1070</v>
      </c>
      <c r="E189" s="7" t="s">
        <v>67</v>
      </c>
      <c r="F189" s="7" t="s">
        <v>118</v>
      </c>
      <c r="G189" s="7" t="s">
        <v>220</v>
      </c>
      <c r="H189" s="7" t="s">
        <v>324</v>
      </c>
      <c r="I189" s="7"/>
      <c r="J189" s="7"/>
      <c r="K189" s="7" t="s">
        <v>146</v>
      </c>
      <c r="L189" s="7" t="s">
        <v>90</v>
      </c>
      <c r="M189" s="7" t="s">
        <v>191</v>
      </c>
      <c r="N189" s="8">
        <v>43862</v>
      </c>
      <c r="O189" s="7" t="e">
        <f t="shared" ca="1" si="242"/>
        <v>#REF!</v>
      </c>
      <c r="P189" s="7">
        <f ca="1">IF(W189="","",W189-TODAY())</f>
        <v>-1740</v>
      </c>
      <c r="Q189" s="8">
        <v>44012</v>
      </c>
      <c r="R189" s="7" t="s">
        <v>358</v>
      </c>
      <c r="S189" s="7"/>
      <c r="T189" s="7" t="s">
        <v>156</v>
      </c>
      <c r="U189" s="7" t="str">
        <f t="shared" si="165"/>
        <v>Contractuel</v>
      </c>
      <c r="V189" s="8">
        <v>43952</v>
      </c>
      <c r="W189" s="8">
        <v>43982</v>
      </c>
      <c r="Z189" s="8">
        <v>43862</v>
      </c>
      <c r="AA189" s="7">
        <f t="shared" si="166"/>
        <v>2</v>
      </c>
      <c r="AB189" s="7">
        <f t="shared" si="167"/>
        <v>2020</v>
      </c>
      <c r="AC189" s="7">
        <f t="shared" si="168"/>
        <v>2024</v>
      </c>
      <c r="AD189" s="10" t="e">
        <f t="shared" ref="AD189:AD252" ca="1" si="244">IF(#REF!="Non",(DAYS360(N189,Q189)/360),(DAYS360(N189,TODAY())/360))</f>
        <v>#REF!</v>
      </c>
      <c r="AE189" s="10" t="e">
        <f t="shared" ca="1" si="170"/>
        <v>#REF!</v>
      </c>
      <c r="AF189" s="8">
        <v>31663</v>
      </c>
      <c r="AG189" s="11">
        <f t="shared" ca="1" si="171"/>
        <v>38.517808219178079</v>
      </c>
      <c r="AH189" s="10" t="str">
        <f t="shared" ca="1" si="172"/>
        <v>&gt;35&lt; 45</v>
      </c>
      <c r="AI189" s="12">
        <v>12493743</v>
      </c>
      <c r="AJ189" s="13" t="s">
        <v>106</v>
      </c>
      <c r="AK189" s="12" t="s">
        <v>1071</v>
      </c>
      <c r="AL189" s="8">
        <v>40429</v>
      </c>
      <c r="AM189" s="7" t="s">
        <v>108</v>
      </c>
      <c r="AN189" s="7" t="s">
        <v>109</v>
      </c>
      <c r="AO189" s="7"/>
      <c r="AQ189" s="14">
        <v>3</v>
      </c>
      <c r="AR189" s="14">
        <v>1</v>
      </c>
      <c r="AS189" s="15">
        <f t="shared" si="173"/>
        <v>44227.25</v>
      </c>
      <c r="AT189" s="14" t="s">
        <v>163</v>
      </c>
      <c r="AU189" s="12">
        <v>3.1930000000000001</v>
      </c>
      <c r="AV189" s="17">
        <v>17</v>
      </c>
      <c r="AW189" s="18" t="s">
        <v>201</v>
      </c>
      <c r="AX189" s="19" t="s">
        <v>1072</v>
      </c>
      <c r="AY189" s="17">
        <v>82</v>
      </c>
      <c r="AZ189" s="14" t="s">
        <v>203</v>
      </c>
      <c r="BA189" s="20" t="str">
        <f t="shared" si="174"/>
        <v>17001000000270960182</v>
      </c>
      <c r="BB189" s="31">
        <f t="shared" si="175"/>
        <v>20</v>
      </c>
      <c r="BC189" s="14" t="s">
        <v>1073</v>
      </c>
      <c r="BD189" s="14" t="s">
        <v>115</v>
      </c>
      <c r="BE189" s="14">
        <v>2030</v>
      </c>
      <c r="BF189" s="8"/>
      <c r="BG189" s="32">
        <v>21203924</v>
      </c>
      <c r="BH189" s="32">
        <v>53243008</v>
      </c>
      <c r="BI189" s="32"/>
      <c r="BJ189" s="14" t="s">
        <v>286</v>
      </c>
      <c r="BK189" s="14" t="str">
        <f t="shared" si="200"/>
        <v>-SA</v>
      </c>
      <c r="BL189" s="14"/>
      <c r="BM189" s="25"/>
      <c r="BN189" s="26" t="str">
        <f t="shared" si="176"/>
        <v>17001000000270960182</v>
      </c>
      <c r="BO189" s="27" t="str">
        <f t="shared" si="177"/>
        <v>HASNAOUI MERIAM</v>
      </c>
      <c r="BP189" s="26">
        <f t="shared" si="178"/>
        <v>188</v>
      </c>
      <c r="BQ189" s="28"/>
    </row>
    <row r="190" spans="1:69" x14ac:dyDescent="0.25">
      <c r="A190" t="str">
        <f>VLOOKUP(B190,[2]RH!$B:$BV,72,0)</f>
        <v>Non-Actif</v>
      </c>
      <c r="B190" s="6">
        <v>189</v>
      </c>
      <c r="C190" s="7" t="s">
        <v>168</v>
      </c>
      <c r="D190" s="7" t="s">
        <v>1074</v>
      </c>
      <c r="E190" s="7" t="s">
        <v>67</v>
      </c>
      <c r="F190" s="7" t="s">
        <v>118</v>
      </c>
      <c r="G190" s="7" t="s">
        <v>220</v>
      </c>
      <c r="H190" s="7" t="s">
        <v>324</v>
      </c>
      <c r="I190" s="7"/>
      <c r="J190" s="7"/>
      <c r="K190" s="7" t="s">
        <v>146</v>
      </c>
      <c r="L190" s="7" t="s">
        <v>90</v>
      </c>
      <c r="M190" s="7" t="s">
        <v>191</v>
      </c>
      <c r="N190" s="8">
        <v>43862</v>
      </c>
      <c r="O190" s="7" t="e">
        <f t="shared" ca="1" si="242"/>
        <v>#REF!</v>
      </c>
      <c r="P190" s="7">
        <f ca="1">IF(W190="","",W190-TODAY())</f>
        <v>-1557</v>
      </c>
      <c r="Q190" s="8">
        <v>44106</v>
      </c>
      <c r="R190" s="7" t="s">
        <v>161</v>
      </c>
      <c r="S190" s="7"/>
      <c r="T190" s="7" t="s">
        <v>156</v>
      </c>
      <c r="U190" s="7" t="str">
        <f t="shared" si="165"/>
        <v>Contractuel</v>
      </c>
      <c r="V190" s="8">
        <v>44105</v>
      </c>
      <c r="W190" s="8">
        <v>44165</v>
      </c>
      <c r="Z190" s="8">
        <v>43862</v>
      </c>
      <c r="AA190" s="7">
        <f t="shared" si="166"/>
        <v>2</v>
      </c>
      <c r="AB190" s="7">
        <f t="shared" si="167"/>
        <v>2020</v>
      </c>
      <c r="AC190" s="7">
        <f t="shared" si="168"/>
        <v>2024</v>
      </c>
      <c r="AD190" s="10" t="e">
        <f t="shared" ref="AD190:AD253" ca="1" si="245">IF(#REF!="Non",(DAYS360(N190,Q190)/360),(DAYS360(N190,TODAY())/360))</f>
        <v>#REF!</v>
      </c>
      <c r="AE190" s="10" t="e">
        <f t="shared" ca="1" si="170"/>
        <v>#REF!</v>
      </c>
      <c r="AF190" s="8">
        <v>34161</v>
      </c>
      <c r="AG190" s="11">
        <f t="shared" ca="1" si="171"/>
        <v>31.673972602739727</v>
      </c>
      <c r="AH190" s="10" t="str">
        <f t="shared" ca="1" si="172"/>
        <v>&gt;25&lt; 35</v>
      </c>
      <c r="AI190" s="12">
        <v>16926497</v>
      </c>
      <c r="AJ190" s="13" t="s">
        <v>79</v>
      </c>
      <c r="AK190" s="12" t="s">
        <v>1075</v>
      </c>
      <c r="AL190" s="8">
        <v>43542</v>
      </c>
      <c r="AM190" s="7" t="s">
        <v>108</v>
      </c>
      <c r="AN190" s="7" t="s">
        <v>76</v>
      </c>
      <c r="AO190" s="7">
        <v>1</v>
      </c>
      <c r="AQ190" s="14">
        <v>3</v>
      </c>
      <c r="AR190" s="14">
        <v>1</v>
      </c>
      <c r="AS190" s="15">
        <f t="shared" si="173"/>
        <v>44227.25</v>
      </c>
      <c r="AT190" s="14" t="s">
        <v>163</v>
      </c>
      <c r="AU190" s="12">
        <v>3.1930000000000001</v>
      </c>
      <c r="AV190" s="17">
        <v>17</v>
      </c>
      <c r="AW190" s="18" t="s">
        <v>201</v>
      </c>
      <c r="AX190" s="19" t="s">
        <v>1076</v>
      </c>
      <c r="AY190" s="17">
        <v>53</v>
      </c>
      <c r="AZ190" s="14" t="s">
        <v>203</v>
      </c>
      <c r="BA190" s="20" t="str">
        <f t="shared" si="174"/>
        <v>17001000000290461353</v>
      </c>
      <c r="BB190" s="31">
        <f t="shared" si="175"/>
        <v>20</v>
      </c>
      <c r="BC190" s="14" t="s">
        <v>1077</v>
      </c>
      <c r="BD190" s="14" t="s">
        <v>341</v>
      </c>
      <c r="BE190" s="14"/>
      <c r="BF190" s="8"/>
      <c r="BG190" s="32">
        <v>52193693</v>
      </c>
      <c r="BH190" s="32">
        <v>22516108</v>
      </c>
      <c r="BI190" s="32"/>
      <c r="BJ190" s="14" t="s">
        <v>814</v>
      </c>
      <c r="BK190" s="14" t="str">
        <f t="shared" si="200"/>
        <v>-SA</v>
      </c>
      <c r="BL190" s="14"/>
      <c r="BM190" s="25"/>
      <c r="BN190" s="26" t="str">
        <f t="shared" si="176"/>
        <v>17001000000290461353</v>
      </c>
      <c r="BO190" s="27" t="str">
        <f t="shared" si="177"/>
        <v>JOUINI KHAOULA</v>
      </c>
      <c r="BP190" s="26">
        <f t="shared" si="178"/>
        <v>189</v>
      </c>
      <c r="BQ190" s="28"/>
    </row>
    <row r="191" spans="1:69" x14ac:dyDescent="0.25">
      <c r="A191" t="str">
        <f>VLOOKUP(B191,[2]RH!$B:$BV,72,0)</f>
        <v>Non-Actif</v>
      </c>
      <c r="B191" s="6">
        <v>190</v>
      </c>
      <c r="C191" s="7" t="s">
        <v>168</v>
      </c>
      <c r="D191" s="7" t="s">
        <v>1078</v>
      </c>
      <c r="E191" s="7" t="s">
        <v>67</v>
      </c>
      <c r="F191" s="7" t="s">
        <v>118</v>
      </c>
      <c r="G191" s="7" t="s">
        <v>220</v>
      </c>
      <c r="H191" s="7" t="s">
        <v>324</v>
      </c>
      <c r="I191" s="7"/>
      <c r="J191" s="7"/>
      <c r="K191" s="7" t="s">
        <v>146</v>
      </c>
      <c r="L191" s="7" t="s">
        <v>90</v>
      </c>
      <c r="M191" s="7" t="s">
        <v>191</v>
      </c>
      <c r="N191" s="8">
        <v>43862</v>
      </c>
      <c r="O191" s="7" t="e">
        <f t="shared" ca="1" si="242"/>
        <v>#REF!</v>
      </c>
      <c r="P191" s="7">
        <f ca="1">IF(W191="","",W191-TODAY())</f>
        <v>-1587</v>
      </c>
      <c r="Q191" s="8">
        <v>44121</v>
      </c>
      <c r="R191" s="7" t="s">
        <v>161</v>
      </c>
      <c r="S191" s="7"/>
      <c r="T191" s="7" t="s">
        <v>156</v>
      </c>
      <c r="U191" s="7" t="str">
        <f t="shared" si="165"/>
        <v>Contractuel</v>
      </c>
      <c r="V191" s="8">
        <v>44116</v>
      </c>
      <c r="W191" s="8">
        <v>44135</v>
      </c>
      <c r="Z191" s="8">
        <v>43862</v>
      </c>
      <c r="AA191" s="7">
        <f t="shared" si="166"/>
        <v>2</v>
      </c>
      <c r="AB191" s="7">
        <f t="shared" si="167"/>
        <v>2020</v>
      </c>
      <c r="AC191" s="7">
        <f t="shared" si="168"/>
        <v>2024</v>
      </c>
      <c r="AD191" s="10" t="e">
        <f t="shared" ref="AD191:AD254" ca="1" si="246">IF(#REF!="Non",(DAYS360(N191,Q191)/360),(DAYS360(N191,TODAY())/360))</f>
        <v>#REF!</v>
      </c>
      <c r="AE191" s="10" t="e">
        <f t="shared" ca="1" si="170"/>
        <v>#REF!</v>
      </c>
      <c r="AF191" s="8">
        <v>32157</v>
      </c>
      <c r="AG191" s="11">
        <f t="shared" ca="1" si="171"/>
        <v>37.164383561643838</v>
      </c>
      <c r="AH191" s="10" t="str">
        <f t="shared" ca="1" si="172"/>
        <v>&gt;35&lt; 45</v>
      </c>
      <c r="AI191" s="12">
        <v>12816717</v>
      </c>
      <c r="AJ191" s="13" t="s">
        <v>170</v>
      </c>
      <c r="AK191" s="12" t="s">
        <v>1079</v>
      </c>
      <c r="AL191" s="8">
        <v>43129</v>
      </c>
      <c r="AM191" s="7" t="s">
        <v>108</v>
      </c>
      <c r="AN191" s="7" t="s">
        <v>76</v>
      </c>
      <c r="AO191" s="7">
        <v>3</v>
      </c>
      <c r="AQ191" s="14">
        <v>3</v>
      </c>
      <c r="AR191" s="14">
        <v>1</v>
      </c>
      <c r="AS191" s="15">
        <f t="shared" si="173"/>
        <v>44227.25</v>
      </c>
      <c r="AT191" s="14" t="s">
        <v>163</v>
      </c>
      <c r="AU191" s="12">
        <v>3.1930000000000001</v>
      </c>
      <c r="AV191" s="17">
        <v>10</v>
      </c>
      <c r="AW191" s="18">
        <v>40308</v>
      </c>
      <c r="AX191" s="19">
        <v>21107064788</v>
      </c>
      <c r="AY191" s="17">
        <v>43</v>
      </c>
      <c r="AZ191" s="14" t="s">
        <v>633</v>
      </c>
      <c r="BA191" s="20" t="str">
        <f t="shared" si="174"/>
        <v>10403082110706478843</v>
      </c>
      <c r="BB191" s="31">
        <f t="shared" si="175"/>
        <v>20</v>
      </c>
      <c r="BC191" s="14" t="s">
        <v>1080</v>
      </c>
      <c r="BD191" s="14" t="s">
        <v>85</v>
      </c>
      <c r="BE191" s="14">
        <v>2082</v>
      </c>
      <c r="BF191" s="8"/>
      <c r="BG191" s="32">
        <v>96810870</v>
      </c>
      <c r="BH191" s="32">
        <v>97806515</v>
      </c>
      <c r="BI191" s="32"/>
      <c r="BJ191" s="14" t="s">
        <v>376</v>
      </c>
      <c r="BK191" s="14" t="str">
        <f t="shared" si="200"/>
        <v>-SA</v>
      </c>
      <c r="BL191" s="14"/>
      <c r="BM191" s="25"/>
      <c r="BN191" s="26" t="str">
        <f t="shared" si="176"/>
        <v>10403082110706478843</v>
      </c>
      <c r="BO191" s="27" t="str">
        <f t="shared" si="177"/>
        <v>GARNAOUI RIHAB</v>
      </c>
      <c r="BP191" s="26">
        <f t="shared" si="178"/>
        <v>190</v>
      </c>
      <c r="BQ191" s="28"/>
    </row>
    <row r="192" spans="1:69" x14ac:dyDescent="0.25">
      <c r="A192" t="str">
        <f>VLOOKUP(B192,[2]RH!$B:$BV,72,0)</f>
        <v>Non-Actif</v>
      </c>
      <c r="B192" s="6">
        <v>191</v>
      </c>
      <c r="C192" s="7" t="s">
        <v>65</v>
      </c>
      <c r="D192" s="7" t="s">
        <v>1081</v>
      </c>
      <c r="E192" s="7" t="s">
        <v>67</v>
      </c>
      <c r="F192" s="7" t="s">
        <v>135</v>
      </c>
      <c r="G192" s="7" t="s">
        <v>1082</v>
      </c>
      <c r="H192" s="7"/>
      <c r="I192" s="7"/>
      <c r="J192" s="7"/>
      <c r="K192" s="7" t="s">
        <v>89</v>
      </c>
      <c r="L192" s="7" t="s">
        <v>90</v>
      </c>
      <c r="M192" s="7" t="s">
        <v>1082</v>
      </c>
      <c r="N192" s="8">
        <v>43862</v>
      </c>
      <c r="O192" s="7" t="e">
        <f t="shared" ca="1" si="242"/>
        <v>#REF!</v>
      </c>
      <c r="P192" s="7">
        <f ca="1">IF(W192="","",W192-TODAY())</f>
        <v>-1832</v>
      </c>
      <c r="Q192" s="8">
        <v>43873</v>
      </c>
      <c r="R192" s="7" t="s">
        <v>161</v>
      </c>
      <c r="S192" s="7"/>
      <c r="T192" s="7" t="s">
        <v>394</v>
      </c>
      <c r="U192" s="7" t="str">
        <f t="shared" si="165"/>
        <v>Contractuel</v>
      </c>
      <c r="V192" s="8">
        <v>43865</v>
      </c>
      <c r="W192" s="8">
        <v>43890</v>
      </c>
      <c r="X192" s="8">
        <v>43862</v>
      </c>
      <c r="Y192" s="8">
        <v>44227</v>
      </c>
      <c r="AA192" s="7">
        <f t="shared" si="166"/>
        <v>2</v>
      </c>
      <c r="AB192" s="7">
        <f t="shared" si="167"/>
        <v>2020</v>
      </c>
      <c r="AC192" s="7">
        <f t="shared" si="168"/>
        <v>2024</v>
      </c>
      <c r="AD192" s="10" t="e">
        <f t="shared" ref="AD192:AD255" ca="1" si="247">IF(#REF!="Non",(DAYS360(N192,Q192)/360),(DAYS360(N192,TODAY())/360))</f>
        <v>#REF!</v>
      </c>
      <c r="AE192" s="10" t="e">
        <f t="shared" ca="1" si="170"/>
        <v>#REF!</v>
      </c>
      <c r="AF192" s="8">
        <v>34552</v>
      </c>
      <c r="AG192" s="11">
        <f t="shared" ca="1" si="171"/>
        <v>30.602739726027398</v>
      </c>
      <c r="AH192" s="10" t="str">
        <f t="shared" ca="1" si="172"/>
        <v>&gt;25&lt; 35</v>
      </c>
      <c r="AI192" s="12"/>
      <c r="AJ192" s="37"/>
      <c r="AK192" s="12" t="s">
        <v>1083</v>
      </c>
      <c r="AL192" s="8">
        <v>42366</v>
      </c>
      <c r="AM192" s="7" t="s">
        <v>75</v>
      </c>
      <c r="AN192" s="7" t="s">
        <v>109</v>
      </c>
      <c r="AO192" s="7"/>
      <c r="AQ192" s="14"/>
      <c r="AR192" s="14">
        <v>1</v>
      </c>
      <c r="AS192" s="15">
        <f t="shared" si="173"/>
        <v>44227.25</v>
      </c>
      <c r="AT192" s="14" t="s">
        <v>77</v>
      </c>
      <c r="AU192" s="12">
        <v>600</v>
      </c>
      <c r="AV192" s="17" t="s">
        <v>92</v>
      </c>
      <c r="AW192" s="18">
        <v>20607</v>
      </c>
      <c r="AX192" s="19">
        <v>10062091244</v>
      </c>
      <c r="AY192" s="17">
        <v>40</v>
      </c>
      <c r="AZ192" s="14" t="s">
        <v>152</v>
      </c>
      <c r="BA192" s="20" t="str">
        <f t="shared" si="174"/>
        <v>04206071006209124440</v>
      </c>
      <c r="BB192" s="31">
        <f t="shared" si="175"/>
        <v>20</v>
      </c>
      <c r="BC192" s="14" t="s">
        <v>1084</v>
      </c>
      <c r="BD192" s="14" t="s">
        <v>115</v>
      </c>
      <c r="BF192" s="8"/>
      <c r="BG192" s="32">
        <v>58679791</v>
      </c>
      <c r="BH192" s="32">
        <v>27150422</v>
      </c>
      <c r="BI192" s="32"/>
      <c r="BJ192" s="14"/>
      <c r="BK192" s="14" t="str">
        <f t="shared" si="200"/>
        <v>-</v>
      </c>
      <c r="BL192" s="14"/>
      <c r="BM192" s="25"/>
      <c r="BN192" s="26" t="str">
        <f t="shared" si="176"/>
        <v>04206071006209124440</v>
      </c>
      <c r="BO192" s="27" t="str">
        <f t="shared" si="177"/>
        <v>HAMMAMI OUSSAMA</v>
      </c>
      <c r="BP192" s="26">
        <f t="shared" si="178"/>
        <v>191</v>
      </c>
      <c r="BQ192" s="28"/>
    </row>
    <row r="193" spans="1:69" x14ac:dyDescent="0.25">
      <c r="A193" t="str">
        <f>VLOOKUP(B193,[2]RH!$B:$BV,72,0)</f>
        <v>Non-Actif</v>
      </c>
      <c r="B193" s="6">
        <v>192</v>
      </c>
      <c r="C193" s="7" t="s">
        <v>100</v>
      </c>
      <c r="D193" s="7" t="s">
        <v>1085</v>
      </c>
      <c r="E193" s="7" t="s">
        <v>67</v>
      </c>
      <c r="F193" s="7" t="s">
        <v>258</v>
      </c>
      <c r="G193" s="7" t="s">
        <v>533</v>
      </c>
      <c r="H193" s="7"/>
      <c r="I193" s="7"/>
      <c r="J193" s="7"/>
      <c r="K193" s="7" t="s">
        <v>89</v>
      </c>
      <c r="L193" s="7" t="s">
        <v>90</v>
      </c>
      <c r="M193" s="7" t="s">
        <v>535</v>
      </c>
      <c r="N193" s="8">
        <v>43862</v>
      </c>
      <c r="O193" s="7" t="e">
        <f t="shared" ca="1" si="242"/>
        <v>#REF!</v>
      </c>
      <c r="P193" s="7">
        <f ca="1">IF(Y193="","",Y193-TODAY())</f>
        <v>-1495</v>
      </c>
      <c r="Q193" s="8">
        <v>44075</v>
      </c>
      <c r="R193" s="7" t="s">
        <v>91</v>
      </c>
      <c r="S193" s="7"/>
      <c r="T193" s="7" t="s">
        <v>394</v>
      </c>
      <c r="U193" s="7" t="str">
        <f t="shared" si="165"/>
        <v>Contractuel</v>
      </c>
      <c r="V193" s="8"/>
      <c r="W193" s="8"/>
      <c r="X193" s="8">
        <v>43862</v>
      </c>
      <c r="Y193" s="8">
        <v>44227</v>
      </c>
      <c r="AA193" s="7">
        <f t="shared" si="166"/>
        <v>2</v>
      </c>
      <c r="AB193" s="7">
        <f t="shared" si="167"/>
        <v>2020</v>
      </c>
      <c r="AC193" s="7">
        <f t="shared" si="168"/>
        <v>2024</v>
      </c>
      <c r="AD193" s="10" t="e">
        <f t="shared" ref="AD193:AD256" ca="1" si="248">IF(#REF!="Non",(DAYS360(N193,Q193)/360),(DAYS360(N193,TODAY())/360))</f>
        <v>#REF!</v>
      </c>
      <c r="AE193" s="10" t="e">
        <f t="shared" ca="1" si="170"/>
        <v>#REF!</v>
      </c>
      <c r="AF193" s="8">
        <v>35432</v>
      </c>
      <c r="AG193" s="11">
        <f t="shared" ca="1" si="171"/>
        <v>28.19178082191781</v>
      </c>
      <c r="AH193" s="10" t="str">
        <f t="shared" ca="1" si="172"/>
        <v>&gt;25&lt; 35</v>
      </c>
      <c r="AI193" s="12"/>
      <c r="AJ193" s="37"/>
      <c r="AK193" s="12">
        <v>11655244</v>
      </c>
      <c r="AL193" s="8">
        <v>43594</v>
      </c>
      <c r="AM193" s="7" t="s">
        <v>108</v>
      </c>
      <c r="AN193" s="7" t="s">
        <v>109</v>
      </c>
      <c r="AO193" s="7"/>
      <c r="AQ193" s="14">
        <v>3</v>
      </c>
      <c r="AR193" s="14">
        <v>1</v>
      </c>
      <c r="AS193" s="15">
        <f t="shared" si="173"/>
        <v>44227.25</v>
      </c>
      <c r="AT193" s="14" t="s">
        <v>163</v>
      </c>
      <c r="AU193" s="12">
        <v>1.923</v>
      </c>
      <c r="AV193" s="17">
        <v>17</v>
      </c>
      <c r="AW193" s="18" t="s">
        <v>201</v>
      </c>
      <c r="AX193" s="19" t="s">
        <v>1086</v>
      </c>
      <c r="AY193" s="17" t="s">
        <v>120</v>
      </c>
      <c r="AZ193" s="14" t="s">
        <v>203</v>
      </c>
      <c r="BA193" s="20" t="str">
        <f t="shared" si="174"/>
        <v>17001000000283103806</v>
      </c>
      <c r="BB193" s="31">
        <f t="shared" si="175"/>
        <v>20</v>
      </c>
      <c r="BC193" s="14" t="s">
        <v>1087</v>
      </c>
      <c r="BD193" s="14" t="s">
        <v>115</v>
      </c>
      <c r="BF193" s="8" t="s">
        <v>116</v>
      </c>
      <c r="BG193" s="24">
        <v>54297609</v>
      </c>
      <c r="BH193" s="24">
        <v>97021331</v>
      </c>
      <c r="BI193" s="32"/>
      <c r="BJ193" s="14" t="s">
        <v>769</v>
      </c>
      <c r="BK193" s="14" t="str">
        <f t="shared" si="200"/>
        <v>-</v>
      </c>
      <c r="BL193" s="14"/>
      <c r="BM193" s="25"/>
      <c r="BN193" s="26" t="str">
        <f t="shared" si="176"/>
        <v>17001000000283103806</v>
      </c>
      <c r="BO193" s="27" t="str">
        <f t="shared" si="177"/>
        <v>JENDOUBI WISSAL</v>
      </c>
      <c r="BP193" s="26">
        <f t="shared" si="178"/>
        <v>192</v>
      </c>
      <c r="BQ193" s="28"/>
    </row>
    <row r="194" spans="1:69" x14ac:dyDescent="0.25">
      <c r="A194" t="str">
        <f>VLOOKUP(B194,[2]RH!$B:$BV,72,0)</f>
        <v>Non-Actif</v>
      </c>
      <c r="B194" s="6">
        <v>193</v>
      </c>
      <c r="C194" s="7" t="s">
        <v>65</v>
      </c>
      <c r="D194" s="7" t="s">
        <v>1088</v>
      </c>
      <c r="E194" s="7" t="s">
        <v>67</v>
      </c>
      <c r="F194" s="7" t="s">
        <v>158</v>
      </c>
      <c r="G194" s="7" t="s">
        <v>159</v>
      </c>
      <c r="H194" s="7"/>
      <c r="I194" s="7"/>
      <c r="J194" s="7"/>
      <c r="K194" s="7" t="s">
        <v>146</v>
      </c>
      <c r="L194" s="7" t="s">
        <v>90</v>
      </c>
      <c r="M194" s="7" t="s">
        <v>1089</v>
      </c>
      <c r="N194" s="8">
        <v>43864</v>
      </c>
      <c r="O194" s="7" t="e">
        <f t="shared" ca="1" si="242"/>
        <v>#REF!</v>
      </c>
      <c r="P194" s="7">
        <f t="shared" ref="P194:P199" ca="1" si="249">IF(W194="","",W194-TODAY())</f>
        <v>-1467</v>
      </c>
      <c r="Q194" s="8">
        <v>44197</v>
      </c>
      <c r="R194" s="7" t="s">
        <v>161</v>
      </c>
      <c r="S194" s="7"/>
      <c r="T194" s="7" t="s">
        <v>156</v>
      </c>
      <c r="U194" s="7" t="str">
        <f t="shared" ref="U194:U257" si="250">IF(T194="CDI","Titulaire","Contractuel")</f>
        <v>Contractuel</v>
      </c>
      <c r="V194" s="8">
        <v>44197</v>
      </c>
      <c r="W194" s="8">
        <v>44255</v>
      </c>
      <c r="X194" s="8">
        <v>43864</v>
      </c>
      <c r="Y194" s="8">
        <v>44229</v>
      </c>
      <c r="AA194" s="7">
        <f t="shared" ref="AA194:AA257" si="251">MONTH(N194)</f>
        <v>2</v>
      </c>
      <c r="AB194" s="7">
        <f t="shared" ref="AB194:AB257" si="252">IF(N194="","",YEAR(N194))</f>
        <v>2020</v>
      </c>
      <c r="AC194" s="7">
        <f t="shared" ref="AC194:AC257" si="253">AB194+4</f>
        <v>2024</v>
      </c>
      <c r="AD194" s="10" t="e">
        <f t="shared" ref="AD194:AD257" ca="1" si="254">IF(#REF!="Non",(DAYS360(N194,Q194)/360),(DAYS360(N194,TODAY())/360))</f>
        <v>#REF!</v>
      </c>
      <c r="AE194" s="10" t="e">
        <f t="shared" ref="AE194:AE257" ca="1" si="255">+IF(AD194&lt;1,"&lt; 1",IF(AND(AD194&gt;=1,AD194&lt;2),"&lt; 2",IF(AND(AD194&gt;=2,AD194&lt;3),"&lt; 3",IF(AND(AD194&gt;=3,AD194&lt;=4),"&lt; 4",IF(AD194&gt;4,"&gt; 4")))))</f>
        <v>#REF!</v>
      </c>
      <c r="AF194" s="8">
        <v>32694</v>
      </c>
      <c r="AG194" s="11">
        <f t="shared" ref="AG194:AG257" ca="1" si="256">(TODAY()-AF194)/365</f>
        <v>35.69315068493151</v>
      </c>
      <c r="AH194" s="10" t="str">
        <f t="shared" ref="AH194:AH257" ca="1" si="257">+IF(AG194&lt;25,"&lt; 25",IF(AND(AG194&gt;=25,AG194&lt;35),"&gt;25&lt; 35",IF(AND(AG194&gt;=35,AG194&lt;45),"&gt;35&lt; 45",IF(AND(AG194&gt;=45,AG194&lt;=55),"&gt;45&lt; 55",IF(AG194&gt;55,"&gt; 55")))))</f>
        <v>&gt;35&lt; 45</v>
      </c>
      <c r="AI194" s="12">
        <v>17054348</v>
      </c>
      <c r="AJ194" s="13" t="s">
        <v>170</v>
      </c>
      <c r="AK194" s="12" t="s">
        <v>1090</v>
      </c>
      <c r="AL194" s="8">
        <v>38620</v>
      </c>
      <c r="AM194" s="7" t="s">
        <v>75</v>
      </c>
      <c r="AN194" s="7" t="s">
        <v>76</v>
      </c>
      <c r="AO194" s="7">
        <v>1</v>
      </c>
      <c r="AQ194" s="14">
        <v>3</v>
      </c>
      <c r="AR194" s="14">
        <v>1</v>
      </c>
      <c r="AS194" s="15">
        <f t="shared" ref="AS194:AS257" si="258">N194+(365.25*AR194)</f>
        <v>44229.25</v>
      </c>
      <c r="AT194" s="14" t="s">
        <v>163</v>
      </c>
      <c r="AU194" s="12">
        <v>3.1930000000000001</v>
      </c>
      <c r="AV194" s="17" t="s">
        <v>150</v>
      </c>
      <c r="AW194" s="18" t="s">
        <v>1091</v>
      </c>
      <c r="AX194" s="19" t="s">
        <v>1092</v>
      </c>
      <c r="AY194" s="17">
        <v>57</v>
      </c>
      <c r="AZ194" s="14" t="s">
        <v>174</v>
      </c>
      <c r="BA194" s="20" t="str">
        <f t="shared" ref="BA194:BA257" si="259">CONCATENATE(AV194,AW194,AX194,AY194)</f>
        <v>07043010112161833657</v>
      </c>
      <c r="BB194" s="31">
        <f t="shared" ref="BB194:BB257" si="260">LEN(BA194)</f>
        <v>20</v>
      </c>
      <c r="BC194" s="14" t="s">
        <v>1093</v>
      </c>
      <c r="BD194" s="14" t="s">
        <v>115</v>
      </c>
      <c r="BE194" s="14">
        <v>1095</v>
      </c>
      <c r="BF194" s="8"/>
      <c r="BG194" s="32">
        <v>52349192</v>
      </c>
      <c r="BH194" s="32">
        <v>52349771</v>
      </c>
      <c r="BI194" s="32"/>
      <c r="BJ194" s="14" t="s">
        <v>286</v>
      </c>
      <c r="BK194" s="14" t="str">
        <f t="shared" si="200"/>
        <v>-</v>
      </c>
      <c r="BL194" s="14"/>
      <c r="BM194" s="25"/>
      <c r="BN194" s="26" t="str">
        <f t="shared" ref="BN194:BN257" si="261">BA194</f>
        <v>07043010112161833657</v>
      </c>
      <c r="BO194" s="27" t="str">
        <f t="shared" ref="BO194:BO257" si="262">D194</f>
        <v>BEJAOUI KAIES</v>
      </c>
      <c r="BP194" s="26">
        <f t="shared" ref="BP194:BP257" si="263">B194</f>
        <v>193</v>
      </c>
      <c r="BQ194" s="28"/>
    </row>
    <row r="195" spans="1:69" x14ac:dyDescent="0.25">
      <c r="A195" t="str">
        <f>VLOOKUP(B195,[2]RH!$B:$BV,72,0)</f>
        <v>Non-Actif</v>
      </c>
      <c r="B195" s="6">
        <v>194</v>
      </c>
      <c r="C195" s="7" t="s">
        <v>168</v>
      </c>
      <c r="D195" s="7" t="s">
        <v>1094</v>
      </c>
      <c r="E195" s="7" t="s">
        <v>67</v>
      </c>
      <c r="F195" s="7" t="s">
        <v>118</v>
      </c>
      <c r="G195" s="7" t="s">
        <v>408</v>
      </c>
      <c r="H195" s="7"/>
      <c r="I195" s="7"/>
      <c r="J195" s="7"/>
      <c r="K195" s="7" t="s">
        <v>146</v>
      </c>
      <c r="L195" s="7" t="s">
        <v>90</v>
      </c>
      <c r="M195" s="7" t="s">
        <v>191</v>
      </c>
      <c r="N195" s="8">
        <v>43864</v>
      </c>
      <c r="O195" s="7" t="e">
        <f t="shared" ca="1" si="242"/>
        <v>#REF!</v>
      </c>
      <c r="P195" s="7" t="str">
        <f t="shared" ca="1" si="249"/>
        <v/>
      </c>
      <c r="Q195" s="8">
        <v>44012</v>
      </c>
      <c r="R195" s="7" t="s">
        <v>358</v>
      </c>
      <c r="S195" s="7"/>
      <c r="T195" s="7" t="s">
        <v>394</v>
      </c>
      <c r="U195" s="7" t="str">
        <f t="shared" si="250"/>
        <v>Contractuel</v>
      </c>
      <c r="V195" s="8"/>
      <c r="W195" s="8"/>
      <c r="X195" s="8">
        <v>43864</v>
      </c>
      <c r="Y195" s="8">
        <v>44229</v>
      </c>
      <c r="AA195" s="7">
        <f t="shared" si="251"/>
        <v>2</v>
      </c>
      <c r="AB195" s="7">
        <f t="shared" si="252"/>
        <v>2020</v>
      </c>
      <c r="AC195" s="7">
        <f t="shared" si="253"/>
        <v>2024</v>
      </c>
      <c r="AD195" s="10" t="e">
        <f t="shared" ref="AD195:AD258" ca="1" si="264">IF(#REF!="Non",(DAYS360(N195,Q195)/360),(DAYS360(N195,TODAY())/360))</f>
        <v>#REF!</v>
      </c>
      <c r="AE195" s="10" t="e">
        <f t="shared" ca="1" si="255"/>
        <v>#REF!</v>
      </c>
      <c r="AF195" s="8">
        <v>34942</v>
      </c>
      <c r="AG195" s="11">
        <f t="shared" ca="1" si="256"/>
        <v>29.534246575342465</v>
      </c>
      <c r="AH195" s="10" t="str">
        <f t="shared" ca="1" si="257"/>
        <v>&gt;25&lt; 35</v>
      </c>
      <c r="AI195" s="12">
        <v>16720927</v>
      </c>
      <c r="AJ195" s="13" t="s">
        <v>106</v>
      </c>
      <c r="AK195" s="12" t="s">
        <v>1095</v>
      </c>
      <c r="AL195" s="8">
        <v>40816</v>
      </c>
      <c r="AM195" s="7" t="s">
        <v>108</v>
      </c>
      <c r="AN195" s="7" t="s">
        <v>76</v>
      </c>
      <c r="AO195" s="7">
        <v>1</v>
      </c>
      <c r="AQ195" s="14">
        <v>3</v>
      </c>
      <c r="AR195" s="14">
        <v>1</v>
      </c>
      <c r="AS195" s="15">
        <f t="shared" si="258"/>
        <v>44229.25</v>
      </c>
      <c r="AT195" s="14" t="s">
        <v>163</v>
      </c>
      <c r="AU195" s="12">
        <v>2.1629999999999998</v>
      </c>
      <c r="AV195" s="17">
        <v>17</v>
      </c>
      <c r="AW195" s="18" t="s">
        <v>201</v>
      </c>
      <c r="AX195" s="19" t="s">
        <v>1096</v>
      </c>
      <c r="AY195" s="17">
        <v>36</v>
      </c>
      <c r="AZ195" s="14" t="s">
        <v>203</v>
      </c>
      <c r="BA195" s="20" t="str">
        <f t="shared" si="259"/>
        <v>17001000000290222636</v>
      </c>
      <c r="BB195" s="31">
        <f t="shared" si="260"/>
        <v>20</v>
      </c>
      <c r="BC195" s="14" t="s">
        <v>1097</v>
      </c>
      <c r="BD195" s="14" t="s">
        <v>294</v>
      </c>
      <c r="BF195" s="8"/>
      <c r="BG195" s="32">
        <v>21066848</v>
      </c>
      <c r="BH195" s="32">
        <v>29010724</v>
      </c>
      <c r="BI195" s="32"/>
      <c r="BJ195" s="14" t="s">
        <v>814</v>
      </c>
      <c r="BK195" s="14" t="str">
        <f t="shared" si="200"/>
        <v>-</v>
      </c>
      <c r="BL195" s="14"/>
      <c r="BM195" s="25"/>
      <c r="BN195" s="26" t="str">
        <f t="shared" si="261"/>
        <v>17001000000290222636</v>
      </c>
      <c r="BO195" s="27" t="str">
        <f t="shared" si="262"/>
        <v>MECHRGUI KHOULOUD</v>
      </c>
      <c r="BP195" s="26">
        <f t="shared" si="263"/>
        <v>194</v>
      </c>
      <c r="BQ195" s="28"/>
    </row>
    <row r="196" spans="1:69" x14ac:dyDescent="0.25">
      <c r="A196" t="str">
        <f>VLOOKUP(B196,[2]RH!$B:$BV,72,0)</f>
        <v>Non-Actif</v>
      </c>
      <c r="B196" s="6">
        <v>195</v>
      </c>
      <c r="C196" s="7" t="s">
        <v>100</v>
      </c>
      <c r="D196" s="7" t="s">
        <v>1098</v>
      </c>
      <c r="E196" s="7" t="s">
        <v>67</v>
      </c>
      <c r="F196" s="7" t="s">
        <v>118</v>
      </c>
      <c r="G196" s="7" t="s">
        <v>220</v>
      </c>
      <c r="H196" s="7" t="s">
        <v>324</v>
      </c>
      <c r="I196" s="7"/>
      <c r="J196" s="7" t="s">
        <v>281</v>
      </c>
      <c r="K196" s="7" t="s">
        <v>146</v>
      </c>
      <c r="L196" s="7" t="s">
        <v>90</v>
      </c>
      <c r="M196" s="7" t="s">
        <v>191</v>
      </c>
      <c r="N196" s="8">
        <v>43865</v>
      </c>
      <c r="O196" s="7" t="e">
        <f t="shared" ca="1" si="242"/>
        <v>#REF!</v>
      </c>
      <c r="P196" s="7">
        <f t="shared" ca="1" si="249"/>
        <v>-1436</v>
      </c>
      <c r="Q196" s="8">
        <v>44229</v>
      </c>
      <c r="R196" s="7" t="s">
        <v>105</v>
      </c>
      <c r="S196" s="7"/>
      <c r="T196" s="7" t="s">
        <v>156</v>
      </c>
      <c r="U196" s="7" t="str">
        <f t="shared" si="250"/>
        <v>Contractuel</v>
      </c>
      <c r="V196" s="8">
        <v>44228</v>
      </c>
      <c r="W196" s="8">
        <v>44286</v>
      </c>
      <c r="Z196" s="8">
        <v>43865</v>
      </c>
      <c r="AA196" s="7">
        <f t="shared" si="251"/>
        <v>2</v>
      </c>
      <c r="AB196" s="7">
        <f t="shared" si="252"/>
        <v>2020</v>
      </c>
      <c r="AC196" s="7">
        <f t="shared" si="253"/>
        <v>2024</v>
      </c>
      <c r="AD196" s="10" t="e">
        <f t="shared" ref="AD196:AD259" ca="1" si="265">IF(#REF!="Non",(DAYS360(N196,Q196)/360),(DAYS360(N196,TODAY())/360))</f>
        <v>#REF!</v>
      </c>
      <c r="AE196" s="10" t="e">
        <f t="shared" ca="1" si="255"/>
        <v>#REF!</v>
      </c>
      <c r="AF196" s="8">
        <v>27749</v>
      </c>
      <c r="AG196" s="11">
        <f t="shared" ca="1" si="256"/>
        <v>49.241095890410961</v>
      </c>
      <c r="AH196" s="10" t="str">
        <f t="shared" ca="1" si="257"/>
        <v>&gt;45&lt; 55</v>
      </c>
      <c r="AI196" s="12">
        <v>12592134</v>
      </c>
      <c r="AJ196" s="13" t="s">
        <v>73</v>
      </c>
      <c r="AK196" s="12" t="s">
        <v>1099</v>
      </c>
      <c r="AL196" s="8">
        <v>36242</v>
      </c>
      <c r="AM196" s="7" t="s">
        <v>108</v>
      </c>
      <c r="AN196" s="7" t="s">
        <v>109</v>
      </c>
      <c r="AO196" s="7"/>
      <c r="AQ196" s="14">
        <v>3</v>
      </c>
      <c r="AR196" s="14">
        <v>1</v>
      </c>
      <c r="AS196" s="15">
        <f t="shared" si="258"/>
        <v>44230.25</v>
      </c>
      <c r="AT196" s="14" t="s">
        <v>163</v>
      </c>
      <c r="AU196" s="12">
        <v>3.1930000000000001</v>
      </c>
      <c r="AV196" s="17">
        <v>26</v>
      </c>
      <c r="AW196" s="18" t="s">
        <v>215</v>
      </c>
      <c r="AX196" s="19" t="s">
        <v>1100</v>
      </c>
      <c r="AY196" s="17">
        <v>78</v>
      </c>
      <c r="AZ196" s="14" t="s">
        <v>217</v>
      </c>
      <c r="BA196" s="20" t="str">
        <f t="shared" si="259"/>
        <v>26006000890126409178</v>
      </c>
      <c r="BB196" s="31">
        <f t="shared" si="260"/>
        <v>20</v>
      </c>
      <c r="BC196" s="14" t="s">
        <v>1101</v>
      </c>
      <c r="BD196" s="14" t="s">
        <v>491</v>
      </c>
      <c r="BE196" s="14">
        <v>9070</v>
      </c>
      <c r="BF196" s="8"/>
      <c r="BG196" s="32">
        <v>56129898</v>
      </c>
      <c r="BH196" s="32"/>
      <c r="BI196" s="32"/>
      <c r="BJ196" s="14" t="s">
        <v>1055</v>
      </c>
      <c r="BK196" s="14" t="str">
        <f t="shared" si="200"/>
        <v>B-SA</v>
      </c>
      <c r="BL196" s="14"/>
      <c r="BM196" s="25"/>
      <c r="BN196" s="26" t="str">
        <f t="shared" si="261"/>
        <v>26006000890126409178</v>
      </c>
      <c r="BO196" s="27" t="str">
        <f t="shared" si="262"/>
        <v>OUELHAZI ABIR</v>
      </c>
      <c r="BP196" s="26">
        <f t="shared" si="263"/>
        <v>195</v>
      </c>
      <c r="BQ196" s="28"/>
    </row>
    <row r="197" spans="1:69" x14ac:dyDescent="0.25">
      <c r="A197" t="str">
        <f>VLOOKUP(B197,[2]RH!$B:$BV,72,0)</f>
        <v>Non-Actif</v>
      </c>
      <c r="B197" s="6">
        <v>196</v>
      </c>
      <c r="C197" s="7" t="s">
        <v>65</v>
      </c>
      <c r="D197" s="7" t="s">
        <v>1102</v>
      </c>
      <c r="E197" s="7" t="s">
        <v>67</v>
      </c>
      <c r="F197" s="7" t="s">
        <v>118</v>
      </c>
      <c r="G197" s="7" t="s">
        <v>220</v>
      </c>
      <c r="H197" s="7">
        <v>560</v>
      </c>
      <c r="I197" s="7"/>
      <c r="J197" s="7" t="s">
        <v>281</v>
      </c>
      <c r="K197" s="7" t="s">
        <v>146</v>
      </c>
      <c r="L197" s="7" t="s">
        <v>90</v>
      </c>
      <c r="M197" s="7" t="s">
        <v>160</v>
      </c>
      <c r="N197" s="8">
        <v>43865</v>
      </c>
      <c r="O197" s="7" t="e">
        <f t="shared" ca="1" si="242"/>
        <v>#REF!</v>
      </c>
      <c r="P197" s="7">
        <f t="shared" ca="1" si="249"/>
        <v>-888</v>
      </c>
      <c r="Q197" s="8">
        <v>44762</v>
      </c>
      <c r="R197" s="7" t="s">
        <v>659</v>
      </c>
      <c r="S197" s="7"/>
      <c r="T197" s="7" t="s">
        <v>156</v>
      </c>
      <c r="U197" s="7" t="str">
        <f t="shared" si="250"/>
        <v>Contractuel</v>
      </c>
      <c r="V197" s="8">
        <v>44743</v>
      </c>
      <c r="W197" s="8">
        <v>44834</v>
      </c>
      <c r="Z197" s="8">
        <v>43865</v>
      </c>
      <c r="AA197" s="7">
        <f t="shared" si="251"/>
        <v>2</v>
      </c>
      <c r="AB197" s="7">
        <f t="shared" si="252"/>
        <v>2020</v>
      </c>
      <c r="AC197" s="7">
        <f t="shared" si="253"/>
        <v>2024</v>
      </c>
      <c r="AD197" s="10" t="e">
        <f t="shared" ref="AD197:AD260" ca="1" si="266">IF(#REF!="Non",(DAYS360(N197,Q197)/360),(DAYS360(N197,TODAY())/360))</f>
        <v>#REF!</v>
      </c>
      <c r="AE197" s="10" t="e">
        <f t="shared" ca="1" si="255"/>
        <v>#REF!</v>
      </c>
      <c r="AF197" s="8">
        <v>33332</v>
      </c>
      <c r="AG197" s="11">
        <f t="shared" ca="1" si="256"/>
        <v>33.945205479452056</v>
      </c>
      <c r="AH197" s="10" t="str">
        <f t="shared" ca="1" si="257"/>
        <v>&gt;25&lt; 35</v>
      </c>
      <c r="AI197" s="12">
        <v>17284408</v>
      </c>
      <c r="AJ197" s="13" t="s">
        <v>170</v>
      </c>
      <c r="AK197" s="12" t="s">
        <v>1103</v>
      </c>
      <c r="AL197" s="8">
        <v>42346</v>
      </c>
      <c r="AM197" s="7" t="s">
        <v>75</v>
      </c>
      <c r="AN197" s="7" t="s">
        <v>109</v>
      </c>
      <c r="AO197" s="7"/>
      <c r="AQ197" s="14">
        <v>3</v>
      </c>
      <c r="AR197" s="14">
        <v>3</v>
      </c>
      <c r="AS197" s="15">
        <f t="shared" si="258"/>
        <v>44960.75</v>
      </c>
      <c r="AT197" s="14" t="s">
        <v>163</v>
      </c>
      <c r="AU197" s="12">
        <v>3.3210000000000002</v>
      </c>
      <c r="AV197" s="17" t="s">
        <v>433</v>
      </c>
      <c r="AW197" s="18" t="s">
        <v>434</v>
      </c>
      <c r="AX197" s="19" t="s">
        <v>1104</v>
      </c>
      <c r="AY197" s="17" t="s">
        <v>833</v>
      </c>
      <c r="AZ197" s="14" t="s">
        <v>195</v>
      </c>
      <c r="BA197" s="20" t="str">
        <f t="shared" si="259"/>
        <v>12406000013311464389</v>
      </c>
      <c r="BB197" s="31">
        <f t="shared" si="260"/>
        <v>20</v>
      </c>
      <c r="BC197" s="36" t="s">
        <v>1105</v>
      </c>
      <c r="BD197" s="14" t="s">
        <v>115</v>
      </c>
      <c r="BE197" s="14"/>
      <c r="BF197" s="8" t="s">
        <v>116</v>
      </c>
      <c r="BG197" s="24">
        <v>23703023</v>
      </c>
      <c r="BH197" s="24">
        <v>20099252</v>
      </c>
      <c r="BI197" s="32"/>
      <c r="BJ197" s="14" t="s">
        <v>397</v>
      </c>
      <c r="BK197" s="14" t="str">
        <f t="shared" si="200"/>
        <v>B-560</v>
      </c>
      <c r="BL197" s="14"/>
      <c r="BM197" s="25"/>
      <c r="BN197" s="26" t="str">
        <f t="shared" si="261"/>
        <v>12406000013311464389</v>
      </c>
      <c r="BO197" s="27" t="str">
        <f t="shared" si="262"/>
        <v>OUERHANI MOHAMED</v>
      </c>
      <c r="BP197" s="26">
        <f t="shared" si="263"/>
        <v>196</v>
      </c>
      <c r="BQ197" s="28"/>
    </row>
    <row r="198" spans="1:69" x14ac:dyDescent="0.25">
      <c r="A198" t="str">
        <f>VLOOKUP(B198,[2]RH!$B:$BV,72,0)</f>
        <v>Non-Actif</v>
      </c>
      <c r="B198" s="6">
        <v>197</v>
      </c>
      <c r="C198" s="7" t="s">
        <v>100</v>
      </c>
      <c r="D198" s="7" t="s">
        <v>1106</v>
      </c>
      <c r="E198" s="7" t="s">
        <v>67</v>
      </c>
      <c r="F198" s="7" t="s">
        <v>118</v>
      </c>
      <c r="G198" s="7" t="s">
        <v>220</v>
      </c>
      <c r="H198" s="7"/>
      <c r="I198" s="7"/>
      <c r="J198" s="7"/>
      <c r="K198" s="7" t="s">
        <v>146</v>
      </c>
      <c r="L198" s="7" t="s">
        <v>90</v>
      </c>
      <c r="M198" s="7" t="s">
        <v>212</v>
      </c>
      <c r="N198" s="8">
        <v>43865</v>
      </c>
      <c r="O198" s="7" t="e">
        <f t="shared" ca="1" si="242"/>
        <v>#REF!</v>
      </c>
      <c r="P198" s="7">
        <f t="shared" ca="1" si="249"/>
        <v>-1832</v>
      </c>
      <c r="Q198" s="8">
        <v>43866</v>
      </c>
      <c r="R198" s="7" t="s">
        <v>161</v>
      </c>
      <c r="S198" s="7"/>
      <c r="T198" s="7" t="s">
        <v>156</v>
      </c>
      <c r="U198" s="7" t="str">
        <f t="shared" si="250"/>
        <v>Contractuel</v>
      </c>
      <c r="V198" s="8">
        <v>43865</v>
      </c>
      <c r="W198" s="8">
        <v>43890</v>
      </c>
      <c r="Z198" s="8">
        <v>43865</v>
      </c>
      <c r="AA198" s="7">
        <f t="shared" si="251"/>
        <v>2</v>
      </c>
      <c r="AB198" s="7">
        <f t="shared" si="252"/>
        <v>2020</v>
      </c>
      <c r="AC198" s="7">
        <f t="shared" si="253"/>
        <v>2024</v>
      </c>
      <c r="AD198" s="10" t="e">
        <f t="shared" ref="AD198:AD261" ca="1" si="267">IF(#REF!="Non",(DAYS360(N198,Q198)/360),(DAYS360(N198,TODAY())/360))</f>
        <v>#REF!</v>
      </c>
      <c r="AE198" s="10" t="e">
        <f t="shared" ca="1" si="255"/>
        <v>#REF!</v>
      </c>
      <c r="AF198" s="8">
        <v>30519</v>
      </c>
      <c r="AG198" s="11">
        <f t="shared" ca="1" si="256"/>
        <v>41.652054794520545</v>
      </c>
      <c r="AH198" s="10" t="str">
        <f t="shared" ca="1" si="257"/>
        <v>&gt;35&lt; 45</v>
      </c>
      <c r="AI198" s="12">
        <v>12663809</v>
      </c>
      <c r="AJ198" s="13" t="s">
        <v>92</v>
      </c>
      <c r="AK198" s="12" t="s">
        <v>1107</v>
      </c>
      <c r="AL198" s="8">
        <v>40756</v>
      </c>
      <c r="AM198" s="7" t="s">
        <v>108</v>
      </c>
      <c r="AN198" s="7" t="s">
        <v>109</v>
      </c>
      <c r="AO198" s="7"/>
      <c r="AS198" s="15">
        <f t="shared" si="258"/>
        <v>43865</v>
      </c>
      <c r="AT198" s="14" t="s">
        <v>163</v>
      </c>
      <c r="AU198" s="12">
        <v>3.1930000000000001</v>
      </c>
      <c r="AV198" s="17">
        <v>17</v>
      </c>
      <c r="AW198" s="18" t="s">
        <v>201</v>
      </c>
      <c r="AX198" s="19" t="s">
        <v>1108</v>
      </c>
      <c r="AY198" s="17">
        <v>53</v>
      </c>
      <c r="AZ198" s="14" t="s">
        <v>203</v>
      </c>
      <c r="BA198" s="20" t="str">
        <f t="shared" si="259"/>
        <v>17001000000290354653</v>
      </c>
      <c r="BB198" s="31">
        <f t="shared" si="260"/>
        <v>20</v>
      </c>
      <c r="BC198" s="14" t="s">
        <v>1109</v>
      </c>
      <c r="BD198" s="14" t="s">
        <v>341</v>
      </c>
      <c r="BE198" s="14">
        <v>2086</v>
      </c>
      <c r="BF198" s="8"/>
      <c r="BG198" s="32">
        <v>26851489</v>
      </c>
      <c r="BH198" s="32">
        <v>23195585</v>
      </c>
      <c r="BI198" s="32"/>
      <c r="BJ198" s="14" t="s">
        <v>814</v>
      </c>
      <c r="BK198" s="14" t="str">
        <f t="shared" si="200"/>
        <v>-</v>
      </c>
      <c r="BL198" s="14"/>
      <c r="BM198" s="25"/>
      <c r="BN198" s="26" t="str">
        <f t="shared" si="261"/>
        <v>17001000000290354653</v>
      </c>
      <c r="BO198" s="27" t="str">
        <f t="shared" si="262"/>
        <v>ARFAOUI ANISA</v>
      </c>
      <c r="BP198" s="26">
        <f t="shared" si="263"/>
        <v>197</v>
      </c>
      <c r="BQ198" s="28"/>
    </row>
    <row r="199" spans="1:69" x14ac:dyDescent="0.25">
      <c r="A199" t="str">
        <f>VLOOKUP(B199,[2]RH!$B:$BV,72,0)</f>
        <v>Non-Actif</v>
      </c>
      <c r="B199" s="6">
        <v>198</v>
      </c>
      <c r="C199" s="7" t="s">
        <v>100</v>
      </c>
      <c r="D199" s="7" t="s">
        <v>1110</v>
      </c>
      <c r="E199" s="7" t="s">
        <v>67</v>
      </c>
      <c r="F199" s="7" t="s">
        <v>118</v>
      </c>
      <c r="G199" s="7" t="s">
        <v>220</v>
      </c>
      <c r="H199" s="7">
        <v>560</v>
      </c>
      <c r="I199" s="7"/>
      <c r="J199" s="7" t="s">
        <v>190</v>
      </c>
      <c r="K199" s="7" t="s">
        <v>146</v>
      </c>
      <c r="L199" s="7" t="s">
        <v>90</v>
      </c>
      <c r="M199" s="7" t="s">
        <v>191</v>
      </c>
      <c r="N199" s="8">
        <v>43865</v>
      </c>
      <c r="O199" s="7" t="e">
        <f t="shared" ca="1" si="242"/>
        <v>#REF!</v>
      </c>
      <c r="P199" s="7">
        <f t="shared" ca="1" si="249"/>
        <v>-888</v>
      </c>
      <c r="Q199" s="8">
        <v>44772</v>
      </c>
      <c r="R199" s="7" t="s">
        <v>555</v>
      </c>
      <c r="S199" s="7"/>
      <c r="T199" s="7" t="s">
        <v>156</v>
      </c>
      <c r="U199" s="7" t="str">
        <f t="shared" si="250"/>
        <v>Contractuel</v>
      </c>
      <c r="V199" s="8">
        <v>44743</v>
      </c>
      <c r="W199" s="8">
        <v>44834</v>
      </c>
      <c r="Z199" s="8">
        <v>43865</v>
      </c>
      <c r="AA199" s="7">
        <f t="shared" si="251"/>
        <v>2</v>
      </c>
      <c r="AB199" s="7">
        <f t="shared" si="252"/>
        <v>2020</v>
      </c>
      <c r="AC199" s="7">
        <f t="shared" si="253"/>
        <v>2024</v>
      </c>
      <c r="AD199" s="10" t="e">
        <f t="shared" ref="AD199:AD262" ca="1" si="268">IF(#REF!="Non",(DAYS360(N199,Q199)/360),(DAYS360(N199,TODAY())/360))</f>
        <v>#REF!</v>
      </c>
      <c r="AE199" s="10" t="e">
        <f t="shared" ca="1" si="255"/>
        <v>#REF!</v>
      </c>
      <c r="AF199" s="8">
        <v>34837</v>
      </c>
      <c r="AG199" s="11">
        <f t="shared" ca="1" si="256"/>
        <v>29.82191780821918</v>
      </c>
      <c r="AH199" s="10" t="str">
        <f t="shared" ca="1" si="257"/>
        <v>&gt;25&lt; 35</v>
      </c>
      <c r="AI199" s="12">
        <v>17053920</v>
      </c>
      <c r="AJ199" s="13" t="s">
        <v>150</v>
      </c>
      <c r="AK199" s="12" t="s">
        <v>1111</v>
      </c>
      <c r="AL199" s="8">
        <v>40816</v>
      </c>
      <c r="AM199" s="7" t="s">
        <v>108</v>
      </c>
      <c r="AN199" s="7" t="s">
        <v>109</v>
      </c>
      <c r="AO199" s="7"/>
      <c r="AQ199" s="14">
        <v>3</v>
      </c>
      <c r="AR199" s="14">
        <v>3</v>
      </c>
      <c r="AS199" s="15">
        <f t="shared" si="258"/>
        <v>44960.75</v>
      </c>
      <c r="AT199" s="14" t="s">
        <v>163</v>
      </c>
      <c r="AU199" s="12">
        <v>3.3210000000000002</v>
      </c>
      <c r="AV199" s="17" t="s">
        <v>1112</v>
      </c>
      <c r="AW199" s="18" t="s">
        <v>1113</v>
      </c>
      <c r="AX199" s="19" t="s">
        <v>1114</v>
      </c>
      <c r="AY199" s="17" t="s">
        <v>739</v>
      </c>
      <c r="AZ199" s="14" t="s">
        <v>443</v>
      </c>
      <c r="BA199" s="20" t="str">
        <f t="shared" si="259"/>
        <v>24020054510253110161</v>
      </c>
      <c r="BB199" s="31">
        <f t="shared" si="260"/>
        <v>20</v>
      </c>
      <c r="BC199" s="36" t="s">
        <v>1115</v>
      </c>
      <c r="BD199" s="14" t="s">
        <v>115</v>
      </c>
      <c r="BE199" s="14">
        <v>1095</v>
      </c>
      <c r="BF199" s="8" t="s">
        <v>176</v>
      </c>
      <c r="BG199" s="32">
        <v>24725952</v>
      </c>
      <c r="BH199" s="32">
        <v>52813121</v>
      </c>
      <c r="BI199" s="32"/>
      <c r="BJ199" s="14" t="s">
        <v>397</v>
      </c>
      <c r="BK199" s="14" t="str">
        <f t="shared" si="200"/>
        <v>A-560</v>
      </c>
      <c r="BL199" s="14"/>
      <c r="BM199" s="25"/>
      <c r="BN199" s="26" t="str">
        <f t="shared" si="261"/>
        <v>24020054510253110161</v>
      </c>
      <c r="BO199" s="27" t="str">
        <f t="shared" si="262"/>
        <v>KEFI AIDA</v>
      </c>
      <c r="BP199" s="26">
        <f t="shared" si="263"/>
        <v>198</v>
      </c>
      <c r="BQ199" s="28"/>
    </row>
    <row r="200" spans="1:69" x14ac:dyDescent="0.25">
      <c r="A200" t="str">
        <f>VLOOKUP(B200,[2]RH!$B:$BV,72,0)</f>
        <v>si</v>
      </c>
      <c r="B200" s="6">
        <v>199</v>
      </c>
      <c r="C200" s="7" t="s">
        <v>100</v>
      </c>
      <c r="D200" s="7" t="s">
        <v>1116</v>
      </c>
      <c r="E200" s="7" t="s">
        <v>67</v>
      </c>
      <c r="F200" s="7" t="s">
        <v>118</v>
      </c>
      <c r="G200" s="7" t="s">
        <v>220</v>
      </c>
      <c r="H200" s="7" t="s">
        <v>649</v>
      </c>
      <c r="I200" s="7" t="s">
        <v>650</v>
      </c>
      <c r="J200" s="7" t="s">
        <v>281</v>
      </c>
      <c r="K200" s="7" t="s">
        <v>146</v>
      </c>
      <c r="L200" s="7" t="s">
        <v>90</v>
      </c>
      <c r="M200" s="7" t="s">
        <v>191</v>
      </c>
      <c r="N200" s="8">
        <v>43865</v>
      </c>
      <c r="O200" s="48">
        <v>45291</v>
      </c>
      <c r="P200" s="7"/>
      <c r="Q200" s="49"/>
      <c r="R200" s="7"/>
      <c r="S200" s="8"/>
      <c r="T200" s="9" t="s">
        <v>72</v>
      </c>
      <c r="U200" s="7" t="str">
        <f t="shared" si="250"/>
        <v>Titulaire</v>
      </c>
      <c r="V200" s="8">
        <v>45261</v>
      </c>
      <c r="W200" s="8">
        <v>45291</v>
      </c>
      <c r="Z200" s="8">
        <v>43865</v>
      </c>
      <c r="AA200" s="7">
        <f t="shared" si="251"/>
        <v>2</v>
      </c>
      <c r="AB200" s="7">
        <f t="shared" si="252"/>
        <v>2020</v>
      </c>
      <c r="AC200" s="7">
        <f t="shared" si="253"/>
        <v>2024</v>
      </c>
      <c r="AD200" s="10" t="e">
        <f t="shared" ref="AD200:AD263" ca="1" si="269">IF(#REF!="Non",(DAYS360(N200,Q200)/360),(DAYS360(N200,TODAY())/360))</f>
        <v>#REF!</v>
      </c>
      <c r="AE200" s="10" t="e">
        <f t="shared" ca="1" si="255"/>
        <v>#REF!</v>
      </c>
      <c r="AF200" s="8">
        <v>36842</v>
      </c>
      <c r="AG200" s="11">
        <f t="shared" ca="1" si="256"/>
        <v>24.328767123287673</v>
      </c>
      <c r="AH200" s="10" t="str">
        <f t="shared" ca="1" si="257"/>
        <v>&lt; 25</v>
      </c>
      <c r="AI200" s="12">
        <v>17108541</v>
      </c>
      <c r="AJ200" s="13" t="s">
        <v>79</v>
      </c>
      <c r="AK200" s="12">
        <v>11665000</v>
      </c>
      <c r="AL200" s="8">
        <v>43071</v>
      </c>
      <c r="AM200" s="7" t="s">
        <v>108</v>
      </c>
      <c r="AN200" s="7" t="s">
        <v>109</v>
      </c>
      <c r="AO200" s="7"/>
      <c r="AQ200">
        <v>3</v>
      </c>
      <c r="AR200" s="14">
        <v>3</v>
      </c>
      <c r="AS200" s="15">
        <f t="shared" si="258"/>
        <v>44960.75</v>
      </c>
      <c r="AT200" s="14" t="s">
        <v>163</v>
      </c>
      <c r="AU200" s="16">
        <v>3.3210000000000002</v>
      </c>
      <c r="AV200" s="17">
        <v>14</v>
      </c>
      <c r="AW200" s="18" t="s">
        <v>788</v>
      </c>
      <c r="AX200" s="19">
        <v>31007054154</v>
      </c>
      <c r="AY200" s="17" t="s">
        <v>150</v>
      </c>
      <c r="AZ200" s="14" t="s">
        <v>185</v>
      </c>
      <c r="BA200" s="20" t="str">
        <f t="shared" si="259"/>
        <v>14033033100705415407</v>
      </c>
      <c r="BB200" s="31">
        <f t="shared" si="260"/>
        <v>20</v>
      </c>
      <c r="BC200" s="22" t="s">
        <v>1117</v>
      </c>
      <c r="BD200" s="23" t="s">
        <v>286</v>
      </c>
      <c r="BE200" s="14">
        <v>1095</v>
      </c>
      <c r="BF200" s="8"/>
      <c r="BG200" s="32">
        <v>28522750</v>
      </c>
      <c r="BH200" s="32">
        <v>97952960</v>
      </c>
      <c r="BI200" s="32"/>
      <c r="BJ200" s="14" t="s">
        <v>397</v>
      </c>
      <c r="BK200" s="14" t="str">
        <f t="shared" si="200"/>
        <v>B-Panda</v>
      </c>
      <c r="BL200" s="14" t="s">
        <v>288</v>
      </c>
      <c r="BM200" s="25"/>
      <c r="BN200" s="26" t="str">
        <f t="shared" si="261"/>
        <v>14033033100705415407</v>
      </c>
      <c r="BO200" s="27" t="str">
        <f t="shared" si="262"/>
        <v>BELAOUADHI SALIMA</v>
      </c>
      <c r="BP200" s="26">
        <f t="shared" si="263"/>
        <v>199</v>
      </c>
      <c r="BQ200" s="28"/>
    </row>
    <row r="201" spans="1:69" x14ac:dyDescent="0.25">
      <c r="A201" t="str">
        <f>VLOOKUP(B201,[2]RH!$B:$BV,72,0)</f>
        <v>Non-Actif</v>
      </c>
      <c r="B201" s="6">
        <v>200</v>
      </c>
      <c r="C201" s="7" t="s">
        <v>100</v>
      </c>
      <c r="D201" s="7" t="s">
        <v>1118</v>
      </c>
      <c r="E201" s="7" t="s">
        <v>67</v>
      </c>
      <c r="F201" s="7" t="s">
        <v>118</v>
      </c>
      <c r="G201" s="7" t="s">
        <v>220</v>
      </c>
      <c r="H201" s="7" t="s">
        <v>324</v>
      </c>
      <c r="I201" s="7"/>
      <c r="J201" s="7"/>
      <c r="K201" s="7" t="s">
        <v>146</v>
      </c>
      <c r="L201" s="7" t="s">
        <v>90</v>
      </c>
      <c r="M201" s="7" t="s">
        <v>191</v>
      </c>
      <c r="N201" s="8">
        <v>43865</v>
      </c>
      <c r="O201" s="7" t="e">
        <f ca="1">IF(AD201&gt;=4,IF(T201="CDD","OK",""),"")</f>
        <v>#REF!</v>
      </c>
      <c r="P201" s="7">
        <f ca="1">IF(W201="","",W201-TODAY())</f>
        <v>-1740</v>
      </c>
      <c r="Q201" s="8">
        <v>43982</v>
      </c>
      <c r="R201" s="7" t="s">
        <v>358</v>
      </c>
      <c r="S201" s="7"/>
      <c r="T201" s="7" t="s">
        <v>156</v>
      </c>
      <c r="U201" s="7" t="str">
        <f t="shared" si="250"/>
        <v>Contractuel</v>
      </c>
      <c r="V201" s="8">
        <v>43952</v>
      </c>
      <c r="W201" s="8">
        <v>43982</v>
      </c>
      <c r="Z201" s="8">
        <v>43865</v>
      </c>
      <c r="AA201" s="7">
        <f t="shared" si="251"/>
        <v>2</v>
      </c>
      <c r="AB201" s="7">
        <f t="shared" si="252"/>
        <v>2020</v>
      </c>
      <c r="AC201" s="7">
        <f t="shared" si="253"/>
        <v>2024</v>
      </c>
      <c r="AD201" s="10" t="e">
        <f t="shared" ref="AD201:AD264" ca="1" si="270">IF(#REF!="Non",(DAYS360(N201,Q201)/360),(DAYS360(N201,TODAY())/360))</f>
        <v>#REF!</v>
      </c>
      <c r="AE201" s="10" t="e">
        <f t="shared" ca="1" si="255"/>
        <v>#REF!</v>
      </c>
      <c r="AF201" s="8">
        <v>30548</v>
      </c>
      <c r="AG201" s="11">
        <f t="shared" ca="1" si="256"/>
        <v>41.57260273972603</v>
      </c>
      <c r="AH201" s="10" t="str">
        <f t="shared" ca="1" si="257"/>
        <v>&gt;35&lt; 45</v>
      </c>
      <c r="AI201" s="12">
        <v>12661409</v>
      </c>
      <c r="AJ201" s="13" t="s">
        <v>192</v>
      </c>
      <c r="AK201" s="12" t="s">
        <v>1119</v>
      </c>
      <c r="AL201" s="8">
        <v>36963</v>
      </c>
      <c r="AM201" s="7" t="s">
        <v>108</v>
      </c>
      <c r="AN201" s="7" t="s">
        <v>109</v>
      </c>
      <c r="AO201" s="7"/>
      <c r="AQ201" s="14">
        <v>3</v>
      </c>
      <c r="AR201" s="14">
        <v>1</v>
      </c>
      <c r="AS201" s="15">
        <f t="shared" si="258"/>
        <v>44230.25</v>
      </c>
      <c r="AT201" s="14" t="s">
        <v>163</v>
      </c>
      <c r="AU201" s="12">
        <v>3.1930000000000001</v>
      </c>
      <c r="AV201" s="17" t="s">
        <v>79</v>
      </c>
      <c r="AW201" s="18">
        <v>14103</v>
      </c>
      <c r="AX201" s="19">
        <v>10220012890</v>
      </c>
      <c r="AY201" s="17">
        <v>87</v>
      </c>
      <c r="AZ201" s="14" t="s">
        <v>83</v>
      </c>
      <c r="BA201" s="20" t="str">
        <f t="shared" si="259"/>
        <v>08141031022001289087</v>
      </c>
      <c r="BB201" s="31">
        <f t="shared" si="260"/>
        <v>20</v>
      </c>
      <c r="BC201" s="14" t="s">
        <v>1120</v>
      </c>
      <c r="BD201" s="14" t="s">
        <v>341</v>
      </c>
      <c r="BE201" s="14">
        <v>1142</v>
      </c>
      <c r="BF201" s="8"/>
      <c r="BG201" s="32">
        <v>96099330</v>
      </c>
      <c r="BH201" s="32"/>
      <c r="BI201" s="32"/>
      <c r="BJ201" s="14" t="s">
        <v>1121</v>
      </c>
      <c r="BK201" s="14" t="str">
        <f t="shared" si="200"/>
        <v>-SA</v>
      </c>
      <c r="BL201" s="14"/>
      <c r="BM201" s="25"/>
      <c r="BN201" s="26" t="str">
        <f t="shared" si="261"/>
        <v>08141031022001289087</v>
      </c>
      <c r="BO201" s="27" t="str">
        <f t="shared" si="262"/>
        <v>FERJANI FATEN</v>
      </c>
      <c r="BP201" s="26">
        <f t="shared" si="263"/>
        <v>200</v>
      </c>
      <c r="BQ201" s="28"/>
    </row>
    <row r="202" spans="1:69" x14ac:dyDescent="0.25">
      <c r="A202" t="str">
        <f>VLOOKUP(B202,[2]RH!$B:$BV,72,0)</f>
        <v>si</v>
      </c>
      <c r="B202" s="6">
        <v>201</v>
      </c>
      <c r="C202" s="7" t="s">
        <v>168</v>
      </c>
      <c r="D202" s="7" t="s">
        <v>1122</v>
      </c>
      <c r="E202" s="7" t="s">
        <v>67</v>
      </c>
      <c r="F202" s="7" t="s">
        <v>118</v>
      </c>
      <c r="G202" s="7" t="s">
        <v>408</v>
      </c>
      <c r="H202" s="41" t="s">
        <v>225</v>
      </c>
      <c r="I202" s="7" t="s">
        <v>226</v>
      </c>
      <c r="J202" s="7" t="s">
        <v>190</v>
      </c>
      <c r="K202" s="7" t="s">
        <v>146</v>
      </c>
      <c r="L202" s="7" t="s">
        <v>90</v>
      </c>
      <c r="M202" s="7" t="s">
        <v>191</v>
      </c>
      <c r="N202" s="8">
        <v>43865</v>
      </c>
      <c r="O202" s="48">
        <v>45291</v>
      </c>
      <c r="P202" s="7"/>
      <c r="Q202" s="49"/>
      <c r="R202" s="7"/>
      <c r="S202" s="8"/>
      <c r="T202" s="9" t="s">
        <v>72</v>
      </c>
      <c r="U202" s="7" t="str">
        <f t="shared" si="250"/>
        <v>Titulaire</v>
      </c>
      <c r="V202" s="8">
        <v>45261</v>
      </c>
      <c r="W202" s="8">
        <v>45291</v>
      </c>
      <c r="Z202" s="8">
        <v>43865</v>
      </c>
      <c r="AA202" s="7">
        <f t="shared" si="251"/>
        <v>2</v>
      </c>
      <c r="AB202" s="7">
        <f t="shared" si="252"/>
        <v>2020</v>
      </c>
      <c r="AC202" s="7">
        <f t="shared" si="253"/>
        <v>2024</v>
      </c>
      <c r="AD202" s="10" t="e">
        <f t="shared" ref="AD202:AD265" ca="1" si="271">IF(#REF!="Non",(DAYS360(N202,Q202)/360),(DAYS360(N202,TODAY())/360))</f>
        <v>#REF!</v>
      </c>
      <c r="AE202" s="10" t="e">
        <f t="shared" ca="1" si="255"/>
        <v>#REF!</v>
      </c>
      <c r="AF202" s="8">
        <v>30703</v>
      </c>
      <c r="AG202" s="11">
        <f t="shared" ca="1" si="256"/>
        <v>41.147945205479452</v>
      </c>
      <c r="AH202" s="10" t="str">
        <f t="shared" ca="1" si="257"/>
        <v>&gt;35&lt; 45</v>
      </c>
      <c r="AI202" s="12">
        <v>16026727</v>
      </c>
      <c r="AJ202" s="13" t="s">
        <v>170</v>
      </c>
      <c r="AK202" s="12" t="s">
        <v>1123</v>
      </c>
      <c r="AL202" s="8">
        <v>38257</v>
      </c>
      <c r="AM202" s="7" t="s">
        <v>108</v>
      </c>
      <c r="AN202" s="7" t="s">
        <v>76</v>
      </c>
      <c r="AO202" s="7">
        <v>2</v>
      </c>
      <c r="AQ202">
        <v>3</v>
      </c>
      <c r="AR202" s="14">
        <v>3</v>
      </c>
      <c r="AS202" s="15">
        <f t="shared" si="258"/>
        <v>44960.75</v>
      </c>
      <c r="AT202" s="14" t="s">
        <v>163</v>
      </c>
      <c r="AU202" s="16">
        <v>3.3210000000000002</v>
      </c>
      <c r="AV202" s="17" t="s">
        <v>79</v>
      </c>
      <c r="AW202" s="18" t="s">
        <v>1124</v>
      </c>
      <c r="AX202" s="19" t="s">
        <v>1125</v>
      </c>
      <c r="AY202" s="17" t="s">
        <v>126</v>
      </c>
      <c r="AZ202" s="14" t="s">
        <v>83</v>
      </c>
      <c r="BA202" s="20" t="str">
        <f t="shared" si="259"/>
        <v>08141031022001287438</v>
      </c>
      <c r="BB202" s="31">
        <f t="shared" si="260"/>
        <v>20</v>
      </c>
      <c r="BC202" s="22" t="s">
        <v>1126</v>
      </c>
      <c r="BD202" s="23" t="s">
        <v>486</v>
      </c>
      <c r="BE202" s="14">
        <v>1110</v>
      </c>
      <c r="BF202" s="8"/>
      <c r="BG202" s="24">
        <v>21558473</v>
      </c>
      <c r="BH202" s="24">
        <v>20465121</v>
      </c>
      <c r="BI202" s="32"/>
      <c r="BJ202" s="14" t="s">
        <v>486</v>
      </c>
      <c r="BK202" s="14" t="s">
        <v>232</v>
      </c>
      <c r="BL202" s="14" t="s">
        <v>288</v>
      </c>
      <c r="BM202" s="25"/>
      <c r="BN202" s="26" t="str">
        <f t="shared" si="261"/>
        <v>08141031022001287438</v>
      </c>
      <c r="BO202" s="27" t="str">
        <f t="shared" si="262"/>
        <v>HARRABI HANENE</v>
      </c>
      <c r="BP202" s="26">
        <f t="shared" si="263"/>
        <v>201</v>
      </c>
      <c r="BQ202" s="28"/>
    </row>
    <row r="203" spans="1:69" x14ac:dyDescent="0.25">
      <c r="A203" t="str">
        <f>VLOOKUP(B203,[2]RH!$B:$BV,72,0)</f>
        <v>Non-Actif</v>
      </c>
      <c r="B203" s="6">
        <v>202</v>
      </c>
      <c r="C203" s="7" t="s">
        <v>100</v>
      </c>
      <c r="D203" s="7" t="s">
        <v>1127</v>
      </c>
      <c r="E203" s="7" t="s">
        <v>67</v>
      </c>
      <c r="F203" s="7" t="s">
        <v>118</v>
      </c>
      <c r="G203" s="7" t="s">
        <v>220</v>
      </c>
      <c r="H203" s="7" t="s">
        <v>324</v>
      </c>
      <c r="I203" s="7"/>
      <c r="J203" s="7"/>
      <c r="K203" s="7" t="s">
        <v>146</v>
      </c>
      <c r="L203" s="7" t="s">
        <v>90</v>
      </c>
      <c r="M203" s="7" t="s">
        <v>191</v>
      </c>
      <c r="N203" s="8">
        <v>43865</v>
      </c>
      <c r="O203" s="7" t="e">
        <f ca="1">IF(AD203&gt;=4,IF(T203="CDD","OK",""),"")</f>
        <v>#REF!</v>
      </c>
      <c r="P203" s="7">
        <f ca="1">IF(W203="","",W203-TODAY())</f>
        <v>-1587</v>
      </c>
      <c r="Q203" s="8">
        <v>43952</v>
      </c>
      <c r="R203" s="7" t="s">
        <v>358</v>
      </c>
      <c r="S203" s="7"/>
      <c r="T203" s="7" t="s">
        <v>156</v>
      </c>
      <c r="U203" s="7" t="str">
        <f t="shared" si="250"/>
        <v>Contractuel</v>
      </c>
      <c r="V203" s="8">
        <v>44099</v>
      </c>
      <c r="W203" s="8">
        <v>44135</v>
      </c>
      <c r="Z203" s="8">
        <v>43865</v>
      </c>
      <c r="AA203" s="7">
        <f t="shared" si="251"/>
        <v>2</v>
      </c>
      <c r="AB203" s="7">
        <f t="shared" si="252"/>
        <v>2020</v>
      </c>
      <c r="AC203" s="7">
        <f t="shared" si="253"/>
        <v>2024</v>
      </c>
      <c r="AD203" s="10" t="e">
        <f t="shared" ref="AD203:AD266" ca="1" si="272">IF(#REF!="Non",(DAYS360(N203,Q203)/360),(DAYS360(N203,TODAY())/360))</f>
        <v>#REF!</v>
      </c>
      <c r="AE203" s="10" t="e">
        <f t="shared" ca="1" si="255"/>
        <v>#REF!</v>
      </c>
      <c r="AF203" s="8">
        <v>29454</v>
      </c>
      <c r="AG203" s="11">
        <f t="shared" ca="1" si="256"/>
        <v>44.56986301369863</v>
      </c>
      <c r="AH203" s="10" t="str">
        <f t="shared" ca="1" si="257"/>
        <v>&gt;35&lt; 45</v>
      </c>
      <c r="AI203" s="12">
        <v>12481931</v>
      </c>
      <c r="AJ203" s="13" t="s">
        <v>192</v>
      </c>
      <c r="AK203" s="12" t="s">
        <v>1128</v>
      </c>
      <c r="AL203" s="8">
        <v>42587</v>
      </c>
      <c r="AM203" s="7" t="s">
        <v>108</v>
      </c>
      <c r="AN203" s="7" t="s">
        <v>109</v>
      </c>
      <c r="AO203" s="7"/>
      <c r="AQ203" s="14">
        <v>3</v>
      </c>
      <c r="AR203" s="14">
        <v>1</v>
      </c>
      <c r="AS203" s="15">
        <f t="shared" si="258"/>
        <v>44230.25</v>
      </c>
      <c r="AT203" s="14" t="s">
        <v>163</v>
      </c>
      <c r="AU203" s="12">
        <v>3.1930000000000001</v>
      </c>
      <c r="AV203" s="17" t="s">
        <v>73</v>
      </c>
      <c r="AW203" s="18" t="s">
        <v>1129</v>
      </c>
      <c r="AX203" s="19">
        <v>91130393196</v>
      </c>
      <c r="AY203" s="17">
        <v>66</v>
      </c>
      <c r="AZ203" s="14" t="s">
        <v>98</v>
      </c>
      <c r="BA203" s="20" t="str">
        <f t="shared" si="259"/>
        <v>01027069113039319666</v>
      </c>
      <c r="BB203" s="31">
        <f t="shared" si="260"/>
        <v>20</v>
      </c>
      <c r="BC203" s="14" t="s">
        <v>1130</v>
      </c>
      <c r="BD203" s="14" t="s">
        <v>115</v>
      </c>
      <c r="BE203" s="14">
        <v>2051</v>
      </c>
      <c r="BF203" s="8"/>
      <c r="BG203" s="32">
        <v>56086205</v>
      </c>
      <c r="BH203" s="32">
        <v>26420324</v>
      </c>
      <c r="BI203" s="32"/>
      <c r="BJ203" t="s">
        <v>714</v>
      </c>
      <c r="BK203" s="14" t="str">
        <f t="shared" si="200"/>
        <v>-SA</v>
      </c>
      <c r="BL203" s="14"/>
      <c r="BM203" s="25"/>
      <c r="BN203" s="26" t="str">
        <f t="shared" si="261"/>
        <v>01027069113039319666</v>
      </c>
      <c r="BO203" s="27" t="str">
        <f t="shared" si="262"/>
        <v>SAIDANI LEILA</v>
      </c>
      <c r="BP203" s="26">
        <f t="shared" si="263"/>
        <v>202</v>
      </c>
      <c r="BQ203" s="28"/>
    </row>
    <row r="204" spans="1:69" x14ac:dyDescent="0.25">
      <c r="A204" t="str">
        <f>VLOOKUP(B204,[2]RH!$B:$BV,72,0)</f>
        <v>si</v>
      </c>
      <c r="B204" s="6">
        <v>203</v>
      </c>
      <c r="C204" s="7" t="s">
        <v>100</v>
      </c>
      <c r="D204" s="7" t="s">
        <v>1131</v>
      </c>
      <c r="E204" s="7" t="s">
        <v>67</v>
      </c>
      <c r="F204" s="7" t="s">
        <v>118</v>
      </c>
      <c r="G204" s="7" t="s">
        <v>220</v>
      </c>
      <c r="H204" s="39">
        <v>560</v>
      </c>
      <c r="I204" s="7" t="s">
        <v>189</v>
      </c>
      <c r="J204" s="7" t="s">
        <v>190</v>
      </c>
      <c r="K204" s="7" t="s">
        <v>146</v>
      </c>
      <c r="L204" s="7" t="s">
        <v>90</v>
      </c>
      <c r="M204" s="7" t="s">
        <v>191</v>
      </c>
      <c r="N204" s="8">
        <v>43865</v>
      </c>
      <c r="O204" s="48">
        <v>45291</v>
      </c>
      <c r="P204" s="7"/>
      <c r="Q204" s="49"/>
      <c r="R204" s="7"/>
      <c r="S204" s="8"/>
      <c r="T204" s="9" t="s">
        <v>72</v>
      </c>
      <c r="U204" s="7" t="str">
        <f t="shared" si="250"/>
        <v>Titulaire</v>
      </c>
      <c r="V204" s="8">
        <v>45261</v>
      </c>
      <c r="W204" s="8">
        <v>45291</v>
      </c>
      <c r="Z204" s="8">
        <v>43865</v>
      </c>
      <c r="AA204" s="7">
        <f t="shared" si="251"/>
        <v>2</v>
      </c>
      <c r="AB204" s="7">
        <f t="shared" si="252"/>
        <v>2020</v>
      </c>
      <c r="AC204" s="7">
        <f t="shared" si="253"/>
        <v>2024</v>
      </c>
      <c r="AD204" s="10" t="e">
        <f t="shared" ref="AD204:AD267" ca="1" si="273">IF(#REF!="Non",(DAYS360(N204,Q204)/360),(DAYS360(N204,TODAY())/360))</f>
        <v>#REF!</v>
      </c>
      <c r="AE204" s="10" t="e">
        <f t="shared" ca="1" si="255"/>
        <v>#REF!</v>
      </c>
      <c r="AF204" s="8">
        <v>30340</v>
      </c>
      <c r="AG204" s="11">
        <f t="shared" ca="1" si="256"/>
        <v>42.142465753424659</v>
      </c>
      <c r="AH204" s="10" t="str">
        <f t="shared" ca="1" si="257"/>
        <v>&gt;35&lt; 45</v>
      </c>
      <c r="AI204" s="12">
        <v>12669860</v>
      </c>
      <c r="AJ204" s="13" t="s">
        <v>150</v>
      </c>
      <c r="AK204" s="12" t="s">
        <v>1132</v>
      </c>
      <c r="AL204" s="8">
        <v>36773</v>
      </c>
      <c r="AM204" s="7" t="s">
        <v>108</v>
      </c>
      <c r="AN204" s="7" t="s">
        <v>109</v>
      </c>
      <c r="AO204" s="7"/>
      <c r="AQ204">
        <v>3</v>
      </c>
      <c r="AR204" s="14">
        <v>3</v>
      </c>
      <c r="AS204" s="15">
        <f t="shared" si="258"/>
        <v>44960.75</v>
      </c>
      <c r="AT204" s="14" t="s">
        <v>163</v>
      </c>
      <c r="AU204" s="16">
        <v>3.3210000000000002</v>
      </c>
      <c r="AV204" s="17" t="s">
        <v>236</v>
      </c>
      <c r="AW204" s="18" t="s">
        <v>201</v>
      </c>
      <c r="AX204" s="19" t="s">
        <v>1133</v>
      </c>
      <c r="AY204" s="17" t="s">
        <v>646</v>
      </c>
      <c r="AZ204" s="14" t="s">
        <v>203</v>
      </c>
      <c r="BA204" s="20" t="str">
        <f t="shared" si="259"/>
        <v>17001000000290410428</v>
      </c>
      <c r="BB204" s="31">
        <f t="shared" si="260"/>
        <v>20</v>
      </c>
      <c r="BC204" s="22" t="s">
        <v>1134</v>
      </c>
      <c r="BD204" s="23" t="s">
        <v>341</v>
      </c>
      <c r="BE204" s="14"/>
      <c r="BF204" s="8"/>
      <c r="BG204" s="24">
        <v>58883378</v>
      </c>
      <c r="BH204" s="24">
        <v>97022207</v>
      </c>
      <c r="BI204" s="32"/>
      <c r="BJ204" s="14" t="s">
        <v>486</v>
      </c>
      <c r="BK204" s="14" t="str">
        <f t="shared" si="200"/>
        <v>A-560</v>
      </c>
      <c r="BL204" s="14" t="s">
        <v>300</v>
      </c>
      <c r="BM204" s="25"/>
      <c r="BN204" s="26" t="str">
        <f t="shared" si="261"/>
        <v>17001000000290410428</v>
      </c>
      <c r="BO204" s="27" t="str">
        <f t="shared" si="262"/>
        <v>JEBALI REFKA</v>
      </c>
      <c r="BP204" s="26">
        <f t="shared" si="263"/>
        <v>203</v>
      </c>
      <c r="BQ204" s="28"/>
    </row>
    <row r="205" spans="1:69" x14ac:dyDescent="0.25">
      <c r="A205" t="str">
        <f>VLOOKUP(B205,[2]RH!$B:$BV,72,0)</f>
        <v>si</v>
      </c>
      <c r="B205" s="6">
        <v>204</v>
      </c>
      <c r="C205" s="7" t="s">
        <v>100</v>
      </c>
      <c r="D205" s="7" t="s">
        <v>1135</v>
      </c>
      <c r="E205" s="7" t="s">
        <v>67</v>
      </c>
      <c r="F205" s="7" t="s">
        <v>118</v>
      </c>
      <c r="G205" s="7" t="s">
        <v>220</v>
      </c>
      <c r="H205" s="7" t="s">
        <v>279</v>
      </c>
      <c r="I205" s="7" t="s">
        <v>280</v>
      </c>
      <c r="J205" s="7" t="s">
        <v>281</v>
      </c>
      <c r="K205" s="7" t="s">
        <v>146</v>
      </c>
      <c r="L205" s="7" t="s">
        <v>90</v>
      </c>
      <c r="M205" s="7" t="s">
        <v>191</v>
      </c>
      <c r="N205" s="8">
        <v>43865</v>
      </c>
      <c r="O205" s="48">
        <v>45291</v>
      </c>
      <c r="P205" s="7"/>
      <c r="Q205" s="49"/>
      <c r="R205" s="7"/>
      <c r="S205" s="8"/>
      <c r="T205" s="9" t="s">
        <v>72</v>
      </c>
      <c r="U205" s="7" t="str">
        <f t="shared" si="250"/>
        <v>Titulaire</v>
      </c>
      <c r="V205" s="8">
        <v>45261</v>
      </c>
      <c r="W205" s="8">
        <v>45291</v>
      </c>
      <c r="Z205" s="8">
        <v>43865</v>
      </c>
      <c r="AA205" s="7">
        <f t="shared" si="251"/>
        <v>2</v>
      </c>
      <c r="AB205" s="7">
        <f t="shared" si="252"/>
        <v>2020</v>
      </c>
      <c r="AC205" s="7">
        <f t="shared" si="253"/>
        <v>2024</v>
      </c>
      <c r="AD205" s="10" t="e">
        <f t="shared" ref="AD205:AD268" ca="1" si="274">IF(#REF!="Non",(DAYS360(N205,Q205)/360),(DAYS360(N205,TODAY())/360))</f>
        <v>#REF!</v>
      </c>
      <c r="AE205" s="10" t="e">
        <f t="shared" ca="1" si="255"/>
        <v>#REF!</v>
      </c>
      <c r="AF205" s="8">
        <v>33129</v>
      </c>
      <c r="AG205" s="11">
        <f t="shared" ca="1" si="256"/>
        <v>34.5013698630137</v>
      </c>
      <c r="AH205" s="10" t="str">
        <f t="shared" ca="1" si="257"/>
        <v>&gt;25&lt; 35</v>
      </c>
      <c r="AI205" s="12">
        <v>17127926</v>
      </c>
      <c r="AJ205" s="13" t="s">
        <v>82</v>
      </c>
      <c r="AK205" s="12" t="s">
        <v>1136</v>
      </c>
      <c r="AL205" s="8">
        <v>43815</v>
      </c>
      <c r="AM205" s="7" t="s">
        <v>108</v>
      </c>
      <c r="AN205" s="7" t="s">
        <v>109</v>
      </c>
      <c r="AO205" s="7"/>
      <c r="AQ205">
        <v>3</v>
      </c>
      <c r="AR205" s="14">
        <v>3</v>
      </c>
      <c r="AS205" s="15">
        <f t="shared" si="258"/>
        <v>44960.75</v>
      </c>
      <c r="AT205" s="14" t="s">
        <v>163</v>
      </c>
      <c r="AU205" s="16">
        <v>3.3210000000000002</v>
      </c>
      <c r="AV205" s="17" t="s">
        <v>236</v>
      </c>
      <c r="AW205" s="18" t="s">
        <v>201</v>
      </c>
      <c r="AX205" s="19" t="s">
        <v>1137</v>
      </c>
      <c r="AY205" s="17" t="s">
        <v>784</v>
      </c>
      <c r="AZ205" s="14" t="s">
        <v>203</v>
      </c>
      <c r="BA205" s="20" t="str">
        <f t="shared" si="259"/>
        <v>17001000000290381231</v>
      </c>
      <c r="BB205" s="31">
        <f t="shared" si="260"/>
        <v>20</v>
      </c>
      <c r="BC205" s="22" t="s">
        <v>1138</v>
      </c>
      <c r="BD205" s="23" t="s">
        <v>341</v>
      </c>
      <c r="BE205" s="14">
        <v>2010</v>
      </c>
      <c r="BF205" s="8">
        <v>45013</v>
      </c>
      <c r="BG205" s="32">
        <v>25553660</v>
      </c>
      <c r="BH205" s="32">
        <v>24338377</v>
      </c>
      <c r="BI205" s="32"/>
      <c r="BJ205" s="14" t="s">
        <v>549</v>
      </c>
      <c r="BK205" s="14" t="str">
        <f t="shared" si="200"/>
        <v>B-Skoda</v>
      </c>
      <c r="BL205" s="14" t="s">
        <v>300</v>
      </c>
      <c r="BM205" s="25"/>
      <c r="BN205" s="26" t="str">
        <f t="shared" si="261"/>
        <v>17001000000290381231</v>
      </c>
      <c r="BO205" s="27" t="str">
        <f t="shared" si="262"/>
        <v>KHADHRAOUI SOUMAYA</v>
      </c>
      <c r="BP205" s="26">
        <f t="shared" si="263"/>
        <v>204</v>
      </c>
      <c r="BQ205" s="28"/>
    </row>
    <row r="206" spans="1:69" x14ac:dyDescent="0.25">
      <c r="A206" t="str">
        <f>VLOOKUP(B206,[2]RH!$B:$BV,72,0)</f>
        <v>Non-Actif</v>
      </c>
      <c r="B206" s="6">
        <v>205</v>
      </c>
      <c r="C206" s="7" t="s">
        <v>100</v>
      </c>
      <c r="D206" s="7" t="s">
        <v>1139</v>
      </c>
      <c r="E206" s="7" t="s">
        <v>67</v>
      </c>
      <c r="F206" s="7" t="s">
        <v>258</v>
      </c>
      <c r="G206" s="7" t="s">
        <v>533</v>
      </c>
      <c r="H206" s="7"/>
      <c r="I206" s="7"/>
      <c r="J206" s="7"/>
      <c r="K206" s="7" t="s">
        <v>89</v>
      </c>
      <c r="L206" s="7" t="s">
        <v>90</v>
      </c>
      <c r="M206" s="7" t="s">
        <v>191</v>
      </c>
      <c r="N206" s="8">
        <v>43867</v>
      </c>
      <c r="O206" s="7" t="e">
        <f ca="1">IF(AD206&gt;=4,IF(T206="CDD","OK",""),"")</f>
        <v>#REF!</v>
      </c>
      <c r="P206" s="7" t="str">
        <f ca="1">IF(W206="","",W206-TODAY())</f>
        <v/>
      </c>
      <c r="Q206" s="8">
        <v>43874</v>
      </c>
      <c r="R206" s="7" t="s">
        <v>161</v>
      </c>
      <c r="S206" s="7"/>
      <c r="T206" s="7" t="s">
        <v>394</v>
      </c>
      <c r="U206" s="7" t="str">
        <f t="shared" si="250"/>
        <v>Contractuel</v>
      </c>
      <c r="V206" s="8"/>
      <c r="W206" s="8"/>
      <c r="X206" s="8">
        <v>43862</v>
      </c>
      <c r="Y206" s="8">
        <v>44227</v>
      </c>
      <c r="Z206" s="8"/>
      <c r="AA206" s="7">
        <f t="shared" si="251"/>
        <v>2</v>
      </c>
      <c r="AB206" s="7">
        <f t="shared" si="252"/>
        <v>2020</v>
      </c>
      <c r="AC206" s="7">
        <f t="shared" si="253"/>
        <v>2024</v>
      </c>
      <c r="AD206" s="10" t="e">
        <f t="shared" ref="AD206:AD269" ca="1" si="275">IF(#REF!="Non",(DAYS360(N206,Q206)/360),(DAYS360(N206,TODAY())/360))</f>
        <v>#REF!</v>
      </c>
      <c r="AE206" s="10" t="e">
        <f t="shared" ca="1" si="255"/>
        <v>#REF!</v>
      </c>
      <c r="AF206" s="8">
        <v>35951</v>
      </c>
      <c r="AG206" s="11">
        <f t="shared" ca="1" si="256"/>
        <v>26.769863013698629</v>
      </c>
      <c r="AH206" s="10" t="str">
        <f t="shared" ca="1" si="257"/>
        <v>&gt;25&lt; 35</v>
      </c>
      <c r="AI206" s="12"/>
      <c r="AJ206" s="37"/>
      <c r="AK206" s="12">
        <v>14360235</v>
      </c>
      <c r="AL206" s="8">
        <v>41101</v>
      </c>
      <c r="AM206" s="7" t="s">
        <v>108</v>
      </c>
      <c r="AN206" s="7" t="s">
        <v>109</v>
      </c>
      <c r="AO206" s="7"/>
      <c r="AQ206" s="14">
        <v>3</v>
      </c>
      <c r="AR206" s="14">
        <v>1</v>
      </c>
      <c r="AS206" s="15">
        <f t="shared" si="258"/>
        <v>44232.25</v>
      </c>
      <c r="AT206" s="14" t="s">
        <v>163</v>
      </c>
      <c r="AU206" s="12">
        <v>1.923</v>
      </c>
      <c r="AV206" s="17">
        <v>17</v>
      </c>
      <c r="AW206" s="18" t="s">
        <v>201</v>
      </c>
      <c r="AX206" s="19" t="s">
        <v>1140</v>
      </c>
      <c r="AY206" s="17" t="s">
        <v>170</v>
      </c>
      <c r="AZ206" s="14" t="s">
        <v>203</v>
      </c>
      <c r="BA206" s="20" t="str">
        <f t="shared" si="259"/>
        <v>17001000000265711609</v>
      </c>
      <c r="BB206" s="31">
        <f t="shared" si="260"/>
        <v>20</v>
      </c>
      <c r="BC206" s="14" t="s">
        <v>1141</v>
      </c>
      <c r="BD206" s="14" t="s">
        <v>341</v>
      </c>
      <c r="BE206" s="14">
        <v>2021</v>
      </c>
      <c r="BF206" s="8"/>
      <c r="BG206" s="32">
        <v>20218156</v>
      </c>
      <c r="BH206" s="32">
        <v>27518127</v>
      </c>
      <c r="BI206" s="32"/>
      <c r="BJ206" s="14" t="s">
        <v>371</v>
      </c>
      <c r="BK206" s="14" t="str">
        <f t="shared" si="200"/>
        <v>-</v>
      </c>
      <c r="BL206" s="14"/>
      <c r="BM206" s="25"/>
      <c r="BN206" s="26" t="str">
        <f t="shared" si="261"/>
        <v>17001000000265711609</v>
      </c>
      <c r="BO206" s="27" t="str">
        <f t="shared" si="262"/>
        <v>FERJANI NOURHEN</v>
      </c>
      <c r="BP206" s="26">
        <f t="shared" si="263"/>
        <v>205</v>
      </c>
      <c r="BQ206" s="28"/>
    </row>
    <row r="207" spans="1:69" x14ac:dyDescent="0.25">
      <c r="A207" t="str">
        <f>VLOOKUP(B207,[2]RH!$B:$BV,72,0)</f>
        <v>Non-Actif</v>
      </c>
      <c r="B207" s="6">
        <v>206</v>
      </c>
      <c r="C207" s="7" t="s">
        <v>100</v>
      </c>
      <c r="D207" s="7" t="s">
        <v>1142</v>
      </c>
      <c r="E207" s="7" t="s">
        <v>67</v>
      </c>
      <c r="F207" s="7" t="s">
        <v>158</v>
      </c>
      <c r="G207" s="7" t="s">
        <v>408</v>
      </c>
      <c r="H207" s="7" t="s">
        <v>541</v>
      </c>
      <c r="I207" s="7" t="s">
        <v>542</v>
      </c>
      <c r="J207" s="7"/>
      <c r="K207" s="7" t="s">
        <v>146</v>
      </c>
      <c r="L207" s="7" t="s">
        <v>90</v>
      </c>
      <c r="M207" s="7" t="s">
        <v>191</v>
      </c>
      <c r="N207" s="8">
        <v>43868</v>
      </c>
      <c r="O207" s="7" t="e">
        <f ca="1">IF(AD207&gt;=4,IF(T207="CDD","OK",""),"")</f>
        <v>#REF!</v>
      </c>
      <c r="P207" s="7">
        <f ca="1">IF(W207="","",W207-TODAY())</f>
        <v>-431</v>
      </c>
      <c r="Q207" s="50">
        <v>45291</v>
      </c>
      <c r="R207" s="7" t="s">
        <v>915</v>
      </c>
      <c r="S207" s="8"/>
      <c r="T207" s="9" t="s">
        <v>156</v>
      </c>
      <c r="U207" s="7" t="str">
        <f t="shared" si="250"/>
        <v>Contractuel</v>
      </c>
      <c r="V207" s="8">
        <v>45231</v>
      </c>
      <c r="W207" s="8">
        <v>45291</v>
      </c>
      <c r="X207" s="8">
        <v>43862</v>
      </c>
      <c r="Y207" s="8">
        <v>44227</v>
      </c>
      <c r="Z207" s="8">
        <v>44228</v>
      </c>
      <c r="AA207" s="7">
        <f t="shared" si="251"/>
        <v>2</v>
      </c>
      <c r="AB207" s="7">
        <f t="shared" si="252"/>
        <v>2020</v>
      </c>
      <c r="AC207" s="7">
        <f t="shared" si="253"/>
        <v>2024</v>
      </c>
      <c r="AD207" s="10" t="e">
        <f t="shared" ref="AD207:AD270" ca="1" si="276">IF(#REF!="Non",(DAYS360(N207,Q207)/360),(DAYS360(N207,TODAY())/360))</f>
        <v>#REF!</v>
      </c>
      <c r="AE207" s="10" t="e">
        <f t="shared" ca="1" si="255"/>
        <v>#REF!</v>
      </c>
      <c r="AF207" s="8">
        <v>34839</v>
      </c>
      <c r="AG207" s="11">
        <f t="shared" ca="1" si="256"/>
        <v>29.816438356164383</v>
      </c>
      <c r="AH207" s="10" t="str">
        <f t="shared" ca="1" si="257"/>
        <v>&gt;25&lt; 35</v>
      </c>
      <c r="AI207" s="12">
        <v>17107522</v>
      </c>
      <c r="AJ207" s="13" t="s">
        <v>82</v>
      </c>
      <c r="AK207" s="12">
        <v>14350307</v>
      </c>
      <c r="AL207" s="8">
        <v>42098</v>
      </c>
      <c r="AM207" s="7" t="s">
        <v>108</v>
      </c>
      <c r="AN207" s="7" t="s">
        <v>109</v>
      </c>
      <c r="AO207" s="7"/>
      <c r="AQ207" s="14">
        <v>3</v>
      </c>
      <c r="AR207" s="14">
        <v>3</v>
      </c>
      <c r="AS207" s="15">
        <f t="shared" si="258"/>
        <v>44963.75</v>
      </c>
      <c r="AT207" s="14" t="s">
        <v>163</v>
      </c>
      <c r="AU207" s="16">
        <v>3.3210000000000002</v>
      </c>
      <c r="AV207" s="17" t="s">
        <v>236</v>
      </c>
      <c r="AW207" s="18" t="s">
        <v>201</v>
      </c>
      <c r="AX207" s="19" t="s">
        <v>1143</v>
      </c>
      <c r="AY207" s="17" t="s">
        <v>1144</v>
      </c>
      <c r="AZ207" s="14" t="s">
        <v>203</v>
      </c>
      <c r="BA207" s="20" t="str">
        <f t="shared" si="259"/>
        <v>17001000000261290640</v>
      </c>
      <c r="BB207" s="31">
        <f t="shared" si="260"/>
        <v>20</v>
      </c>
      <c r="BC207" s="22" t="s">
        <v>1145</v>
      </c>
      <c r="BD207" s="23" t="s">
        <v>341</v>
      </c>
      <c r="BE207" s="14">
        <v>2021</v>
      </c>
      <c r="BF207" s="8"/>
      <c r="BG207" s="24">
        <v>24838822</v>
      </c>
      <c r="BH207" s="24">
        <v>58520602</v>
      </c>
      <c r="BI207" s="32"/>
      <c r="BJ207" s="14" t="s">
        <v>1146</v>
      </c>
      <c r="BK207" s="14" t="str">
        <f t="shared" si="200"/>
        <v>-coupe</v>
      </c>
      <c r="BL207" s="14" t="s">
        <v>288</v>
      </c>
      <c r="BM207" s="25"/>
      <c r="BN207" s="26" t="str">
        <f t="shared" si="261"/>
        <v>17001000000261290640</v>
      </c>
      <c r="BO207" s="27" t="str">
        <f t="shared" si="262"/>
        <v>HAMDI WAHIBA</v>
      </c>
      <c r="BP207" s="26">
        <f t="shared" si="263"/>
        <v>206</v>
      </c>
      <c r="BQ207" s="28"/>
    </row>
    <row r="208" spans="1:69" x14ac:dyDescent="0.25">
      <c r="A208" t="str">
        <f>VLOOKUP(B208,[2]RH!$B:$BV,72,0)</f>
        <v>Non-Actif</v>
      </c>
      <c r="B208" s="6">
        <v>207</v>
      </c>
      <c r="C208" s="7" t="s">
        <v>168</v>
      </c>
      <c r="D208" s="7" t="s">
        <v>1147</v>
      </c>
      <c r="E208" s="7" t="s">
        <v>67</v>
      </c>
      <c r="F208" s="7" t="s">
        <v>118</v>
      </c>
      <c r="G208" s="7" t="s">
        <v>220</v>
      </c>
      <c r="H208" s="7" t="s">
        <v>351</v>
      </c>
      <c r="I208" s="7"/>
      <c r="J208" s="7"/>
      <c r="K208" s="7" t="s">
        <v>146</v>
      </c>
      <c r="L208" s="7" t="s">
        <v>90</v>
      </c>
      <c r="M208" s="7" t="s">
        <v>191</v>
      </c>
      <c r="N208" s="8">
        <v>43871</v>
      </c>
      <c r="O208" s="7" t="e">
        <f ca="1">IF(AD208&gt;=4,IF(T208="CDD","OK",""),"")</f>
        <v>#REF!</v>
      </c>
      <c r="P208" s="7">
        <f ca="1">IF(W208="","",W208-TODAY())</f>
        <v>-1618</v>
      </c>
      <c r="Q208" s="8">
        <v>44104</v>
      </c>
      <c r="R208" s="7" t="s">
        <v>161</v>
      </c>
      <c r="S208" s="7"/>
      <c r="T208" s="7" t="s">
        <v>156</v>
      </c>
      <c r="U208" s="7" t="str">
        <f t="shared" si="250"/>
        <v>Contractuel</v>
      </c>
      <c r="V208" s="8">
        <v>44081</v>
      </c>
      <c r="W208" s="8">
        <v>44104</v>
      </c>
      <c r="Z208" s="8">
        <v>43871</v>
      </c>
      <c r="AA208" s="7">
        <f t="shared" si="251"/>
        <v>2</v>
      </c>
      <c r="AB208" s="7">
        <f t="shared" si="252"/>
        <v>2020</v>
      </c>
      <c r="AC208" s="7">
        <f t="shared" si="253"/>
        <v>2024</v>
      </c>
      <c r="AD208" s="10" t="e">
        <f t="shared" ref="AD208:AD271" ca="1" si="277">IF(#REF!="Non",(DAYS360(N208,Q208)/360),(DAYS360(N208,TODAY())/360))</f>
        <v>#REF!</v>
      </c>
      <c r="AE208" s="10" t="e">
        <f t="shared" ca="1" si="255"/>
        <v>#REF!</v>
      </c>
      <c r="AF208" s="8">
        <v>29241</v>
      </c>
      <c r="AG208" s="11">
        <f t="shared" ca="1" si="256"/>
        <v>45.153424657534245</v>
      </c>
      <c r="AH208" s="10" t="str">
        <f t="shared" ca="1" si="257"/>
        <v>&gt;45&lt; 55</v>
      </c>
      <c r="AI208" s="12">
        <v>12691901</v>
      </c>
      <c r="AJ208" s="13" t="s">
        <v>192</v>
      </c>
      <c r="AK208" s="12" t="s">
        <v>1148</v>
      </c>
      <c r="AL208" s="8">
        <v>36935</v>
      </c>
      <c r="AM208" s="7" t="s">
        <v>108</v>
      </c>
      <c r="AN208" s="7" t="s">
        <v>76</v>
      </c>
      <c r="AO208" s="7">
        <v>4</v>
      </c>
      <c r="AQ208" s="14">
        <v>3</v>
      </c>
      <c r="AR208" s="14">
        <v>1</v>
      </c>
      <c r="AS208" s="15">
        <f t="shared" si="258"/>
        <v>44236.25</v>
      </c>
      <c r="AT208" s="14" t="s">
        <v>163</v>
      </c>
      <c r="AU208" s="12">
        <v>3.1930000000000001</v>
      </c>
      <c r="AV208" s="17" t="s">
        <v>150</v>
      </c>
      <c r="AW208" s="18" t="s">
        <v>879</v>
      </c>
      <c r="AX208" s="19">
        <v>23105522097</v>
      </c>
      <c r="AY208" s="17" t="s">
        <v>150</v>
      </c>
      <c r="AZ208" s="14" t="s">
        <v>174</v>
      </c>
      <c r="BA208" s="20" t="str">
        <f t="shared" si="259"/>
        <v>07065012310552209707</v>
      </c>
      <c r="BB208" s="31">
        <f t="shared" si="260"/>
        <v>20</v>
      </c>
      <c r="BC208" s="14" t="s">
        <v>1149</v>
      </c>
      <c r="BD208" s="14" t="s">
        <v>341</v>
      </c>
      <c r="BE208" s="14"/>
      <c r="BF208" s="8"/>
      <c r="BG208" s="32">
        <v>28631991</v>
      </c>
      <c r="BH208" s="32">
        <v>20661055</v>
      </c>
      <c r="BI208" s="32"/>
      <c r="BJ208" s="14" t="s">
        <v>959</v>
      </c>
      <c r="BK208" s="14" t="str">
        <f t="shared" si="200"/>
        <v>-CP</v>
      </c>
      <c r="BL208" s="14"/>
      <c r="BM208" s="25"/>
      <c r="BN208" s="26" t="str">
        <f t="shared" si="261"/>
        <v>07065012310552209707</v>
      </c>
      <c r="BO208" s="27" t="str">
        <f t="shared" si="262"/>
        <v>JEBALI KAOUTHER</v>
      </c>
      <c r="BP208" s="26">
        <f t="shared" si="263"/>
        <v>207</v>
      </c>
      <c r="BQ208" s="28"/>
    </row>
    <row r="209" spans="1:69" x14ac:dyDescent="0.25">
      <c r="A209" t="str">
        <f>VLOOKUP(B209,[2]RH!$B:$BV,72,0)</f>
        <v>si</v>
      </c>
      <c r="B209" s="6">
        <v>208</v>
      </c>
      <c r="C209" s="7" t="s">
        <v>168</v>
      </c>
      <c r="D209" s="7" t="s">
        <v>1150</v>
      </c>
      <c r="E209" s="7" t="s">
        <v>67</v>
      </c>
      <c r="F209" s="7" t="s">
        <v>118</v>
      </c>
      <c r="G209" s="7" t="s">
        <v>220</v>
      </c>
      <c r="H209" s="7" t="s">
        <v>649</v>
      </c>
      <c r="I209" s="7" t="s">
        <v>709</v>
      </c>
      <c r="J209" s="7" t="s">
        <v>190</v>
      </c>
      <c r="K209" s="7" t="s">
        <v>146</v>
      </c>
      <c r="L209" s="7" t="s">
        <v>90</v>
      </c>
      <c r="M209" s="7" t="s">
        <v>191</v>
      </c>
      <c r="N209" s="8">
        <v>43871</v>
      </c>
      <c r="O209" s="48">
        <v>45291</v>
      </c>
      <c r="P209" s="7"/>
      <c r="Q209" s="49"/>
      <c r="R209" s="7"/>
      <c r="S209" s="8"/>
      <c r="T209" s="9" t="s">
        <v>72</v>
      </c>
      <c r="U209" s="7" t="str">
        <f t="shared" si="250"/>
        <v>Titulaire</v>
      </c>
      <c r="V209" s="8">
        <v>45261</v>
      </c>
      <c r="W209" s="8">
        <v>45291</v>
      </c>
      <c r="Z209" s="8">
        <v>43871</v>
      </c>
      <c r="AA209" s="7">
        <f t="shared" si="251"/>
        <v>2</v>
      </c>
      <c r="AB209" s="7">
        <f t="shared" si="252"/>
        <v>2020</v>
      </c>
      <c r="AC209" s="7">
        <f t="shared" si="253"/>
        <v>2024</v>
      </c>
      <c r="AD209" s="10" t="e">
        <f t="shared" ref="AD209:AD272" ca="1" si="278">IF(#REF!="Non",(DAYS360(N209,Q209)/360),(DAYS360(N209,TODAY())/360))</f>
        <v>#REF!</v>
      </c>
      <c r="AE209" s="10" t="e">
        <f t="shared" ca="1" si="255"/>
        <v>#REF!</v>
      </c>
      <c r="AF209" s="8">
        <v>28686</v>
      </c>
      <c r="AG209" s="11">
        <f t="shared" ca="1" si="256"/>
        <v>46.673972602739724</v>
      </c>
      <c r="AH209" s="10" t="str">
        <f t="shared" ca="1" si="257"/>
        <v>&gt;45&lt; 55</v>
      </c>
      <c r="AI209" s="12">
        <v>12666161</v>
      </c>
      <c r="AJ209" s="13" t="s">
        <v>170</v>
      </c>
      <c r="AK209" s="12" t="s">
        <v>1151</v>
      </c>
      <c r="AL209" s="8">
        <v>36256</v>
      </c>
      <c r="AM209" s="7" t="s">
        <v>108</v>
      </c>
      <c r="AN209" s="7" t="s">
        <v>76</v>
      </c>
      <c r="AO209" s="7">
        <v>2</v>
      </c>
      <c r="AQ209">
        <v>3</v>
      </c>
      <c r="AR209" s="14">
        <v>3</v>
      </c>
      <c r="AS209" s="15">
        <f t="shared" si="258"/>
        <v>44966.75</v>
      </c>
      <c r="AT209" s="14" t="s">
        <v>163</v>
      </c>
      <c r="AU209" s="16">
        <v>3.3210000000000002</v>
      </c>
      <c r="AV209" s="17" t="s">
        <v>150</v>
      </c>
      <c r="AW209" s="18" t="s">
        <v>339</v>
      </c>
      <c r="AX209" s="19" t="s">
        <v>1152</v>
      </c>
      <c r="AY209" s="17" t="s">
        <v>1153</v>
      </c>
      <c r="AZ209" s="14" t="s">
        <v>174</v>
      </c>
      <c r="BA209" s="20" t="str">
        <f t="shared" si="259"/>
        <v>07080013810553221346</v>
      </c>
      <c r="BB209" s="31">
        <f t="shared" si="260"/>
        <v>20</v>
      </c>
      <c r="BC209" s="22" t="s">
        <v>1154</v>
      </c>
      <c r="BD209" s="23" t="s">
        <v>341</v>
      </c>
      <c r="BE209" s="14">
        <v>2011</v>
      </c>
      <c r="BF209" s="8"/>
      <c r="BG209" s="32">
        <v>22747696</v>
      </c>
      <c r="BH209" s="32"/>
      <c r="BI209" s="32"/>
      <c r="BJ209" s="14" t="s">
        <v>454</v>
      </c>
      <c r="BK209" s="14" t="str">
        <f t="shared" si="200"/>
        <v>A-Panda</v>
      </c>
      <c r="BL209" s="14" t="s">
        <v>288</v>
      </c>
      <c r="BM209" s="25"/>
      <c r="BN209" s="26" t="str">
        <f t="shared" si="261"/>
        <v>07080013810553221346</v>
      </c>
      <c r="BO209" s="27" t="str">
        <f t="shared" si="262"/>
        <v>DRIDI SOUAD</v>
      </c>
      <c r="BP209" s="26">
        <f t="shared" si="263"/>
        <v>208</v>
      </c>
      <c r="BQ209" s="28"/>
    </row>
    <row r="210" spans="1:69" x14ac:dyDescent="0.25">
      <c r="A210" t="str">
        <f>VLOOKUP(B210,[2]RH!$B:$BV,72,0)</f>
        <v>Non-Actif</v>
      </c>
      <c r="B210" s="6">
        <v>209</v>
      </c>
      <c r="C210" s="7" t="s">
        <v>168</v>
      </c>
      <c r="D210" s="7" t="s">
        <v>1155</v>
      </c>
      <c r="E210" s="7" t="s">
        <v>67</v>
      </c>
      <c r="F210" s="7" t="s">
        <v>118</v>
      </c>
      <c r="G210" s="7" t="s">
        <v>220</v>
      </c>
      <c r="H210" s="7">
        <v>560</v>
      </c>
      <c r="I210" s="7" t="s">
        <v>189</v>
      </c>
      <c r="J210" s="7" t="s">
        <v>190</v>
      </c>
      <c r="K210" s="7" t="s">
        <v>146</v>
      </c>
      <c r="L210" s="7" t="s">
        <v>90</v>
      </c>
      <c r="M210" s="7" t="s">
        <v>191</v>
      </c>
      <c r="N210" s="8">
        <v>43871</v>
      </c>
      <c r="O210" s="7" t="e">
        <f t="shared" ref="O210:O222" ca="1" si="279">IF(AD210&gt;=4,IF(T210="CDD","OK",""),"")</f>
        <v>#REF!</v>
      </c>
      <c r="P210" s="7">
        <f t="shared" ref="P210:P243" ca="1" si="280">IF(W210="","",W210-TODAY())</f>
        <v>-431</v>
      </c>
      <c r="Q210" s="50">
        <v>45291</v>
      </c>
      <c r="R210" s="7" t="s">
        <v>915</v>
      </c>
      <c r="S210" s="8"/>
      <c r="T210" s="9" t="s">
        <v>156</v>
      </c>
      <c r="U210" s="7" t="str">
        <f t="shared" si="250"/>
        <v>Contractuel</v>
      </c>
      <c r="V210" s="8">
        <v>45261</v>
      </c>
      <c r="W210" s="8">
        <v>45291</v>
      </c>
      <c r="Z210" s="8">
        <v>43871</v>
      </c>
      <c r="AA210" s="7">
        <f t="shared" si="251"/>
        <v>2</v>
      </c>
      <c r="AB210" s="7">
        <f t="shared" si="252"/>
        <v>2020</v>
      </c>
      <c r="AC210" s="7">
        <f t="shared" si="253"/>
        <v>2024</v>
      </c>
      <c r="AD210" s="10" t="e">
        <f t="shared" ref="AD210:AD273" ca="1" si="281">IF(#REF!="Non",(DAYS360(N210,Q210)/360),(DAYS360(N210,TODAY())/360))</f>
        <v>#REF!</v>
      </c>
      <c r="AE210" s="10" t="e">
        <f t="shared" ca="1" si="255"/>
        <v>#REF!</v>
      </c>
      <c r="AF210" s="8">
        <v>32428</v>
      </c>
      <c r="AG210" s="11">
        <f t="shared" ca="1" si="256"/>
        <v>36.421917808219177</v>
      </c>
      <c r="AH210" s="10" t="str">
        <f t="shared" ca="1" si="257"/>
        <v>&gt;35&lt; 45</v>
      </c>
      <c r="AI210" s="12">
        <v>16443516</v>
      </c>
      <c r="AJ210" s="13" t="s">
        <v>73</v>
      </c>
      <c r="AK210" s="12" t="s">
        <v>1156</v>
      </c>
      <c r="AL210" s="8">
        <v>39686</v>
      </c>
      <c r="AM210" s="7" t="s">
        <v>108</v>
      </c>
      <c r="AN210" s="7" t="s">
        <v>76</v>
      </c>
      <c r="AO210" s="7">
        <v>2</v>
      </c>
      <c r="AQ210" s="14">
        <v>3</v>
      </c>
      <c r="AR210" s="14">
        <v>3</v>
      </c>
      <c r="AS210" s="15">
        <f t="shared" si="258"/>
        <v>44966.75</v>
      </c>
      <c r="AT210" s="14" t="s">
        <v>163</v>
      </c>
      <c r="AU210" s="16">
        <v>3.3210000000000002</v>
      </c>
      <c r="AV210" s="17" t="s">
        <v>236</v>
      </c>
      <c r="AW210" s="18" t="s">
        <v>201</v>
      </c>
      <c r="AX210" s="19" t="s">
        <v>1157</v>
      </c>
      <c r="AY210" s="17" t="s">
        <v>1158</v>
      </c>
      <c r="AZ210" s="14" t="s">
        <v>203</v>
      </c>
      <c r="BA210" s="20" t="str">
        <f t="shared" si="259"/>
        <v>17001000000289439749</v>
      </c>
      <c r="BB210" s="31">
        <f t="shared" si="260"/>
        <v>20</v>
      </c>
      <c r="BC210" s="22" t="s">
        <v>1159</v>
      </c>
      <c r="BD210" s="23" t="s">
        <v>486</v>
      </c>
      <c r="BE210" s="14"/>
      <c r="BF210" s="8"/>
      <c r="BG210" s="24">
        <v>93355807</v>
      </c>
      <c r="BH210" s="24">
        <v>22018521</v>
      </c>
      <c r="BI210" s="32"/>
      <c r="BJ210" s="14" t="s">
        <v>1160</v>
      </c>
      <c r="BK210" s="14" t="str">
        <f t="shared" si="200"/>
        <v>A-560</v>
      </c>
      <c r="BL210" s="14" t="s">
        <v>288</v>
      </c>
      <c r="BM210" s="25"/>
      <c r="BN210" s="26" t="str">
        <f t="shared" si="261"/>
        <v>17001000000289439749</v>
      </c>
      <c r="BO210" s="27" t="str">
        <f t="shared" si="262"/>
        <v>OUELHAZI AMEL</v>
      </c>
      <c r="BP210" s="26">
        <f t="shared" si="263"/>
        <v>209</v>
      </c>
      <c r="BQ210" s="28"/>
    </row>
    <row r="211" spans="1:69" x14ac:dyDescent="0.25">
      <c r="A211" t="str">
        <f>VLOOKUP(B211,[2]RH!$B:$BV,72,0)</f>
        <v>Non-Actif</v>
      </c>
      <c r="B211" s="6">
        <v>210</v>
      </c>
      <c r="C211" s="7" t="s">
        <v>168</v>
      </c>
      <c r="D211" s="7" t="s">
        <v>1161</v>
      </c>
      <c r="E211" s="7" t="s">
        <v>67</v>
      </c>
      <c r="F211" s="7" t="s">
        <v>118</v>
      </c>
      <c r="G211" s="7" t="s">
        <v>220</v>
      </c>
      <c r="H211" s="7" t="s">
        <v>351</v>
      </c>
      <c r="I211" s="7"/>
      <c r="J211" s="7"/>
      <c r="K211" s="7" t="s">
        <v>146</v>
      </c>
      <c r="L211" s="7" t="s">
        <v>90</v>
      </c>
      <c r="M211" s="7" t="s">
        <v>191</v>
      </c>
      <c r="N211" s="8">
        <v>43871</v>
      </c>
      <c r="O211" s="7" t="e">
        <f t="shared" ca="1" si="279"/>
        <v>#REF!</v>
      </c>
      <c r="P211" s="7">
        <f t="shared" ca="1" si="280"/>
        <v>-1618</v>
      </c>
      <c r="Q211" s="8">
        <v>44091</v>
      </c>
      <c r="R211" s="7" t="s">
        <v>161</v>
      </c>
      <c r="S211" s="7"/>
      <c r="T211" s="7" t="s">
        <v>156</v>
      </c>
      <c r="U211" s="7" t="str">
        <f t="shared" si="250"/>
        <v>Contractuel</v>
      </c>
      <c r="V211" s="8">
        <v>44075</v>
      </c>
      <c r="W211" s="8">
        <v>44104</v>
      </c>
      <c r="Z211" s="8">
        <v>43871</v>
      </c>
      <c r="AA211" s="7">
        <f t="shared" si="251"/>
        <v>2</v>
      </c>
      <c r="AB211" s="7">
        <f t="shared" si="252"/>
        <v>2020</v>
      </c>
      <c r="AC211" s="7">
        <f t="shared" si="253"/>
        <v>2024</v>
      </c>
      <c r="AD211" s="10" t="e">
        <f t="shared" ref="AD211:AD274" ca="1" si="282">IF(#REF!="Non",(DAYS360(N211,Q211)/360),(DAYS360(N211,TODAY())/360))</f>
        <v>#REF!</v>
      </c>
      <c r="AE211" s="10" t="e">
        <f t="shared" ca="1" si="255"/>
        <v>#REF!</v>
      </c>
      <c r="AF211" s="8">
        <v>29003</v>
      </c>
      <c r="AG211" s="11">
        <f t="shared" ca="1" si="256"/>
        <v>45.805479452054797</v>
      </c>
      <c r="AH211" s="10" t="str">
        <f t="shared" ca="1" si="257"/>
        <v>&gt;45&lt; 55</v>
      </c>
      <c r="AI211" s="12">
        <v>12143726</v>
      </c>
      <c r="AJ211" s="13" t="s">
        <v>150</v>
      </c>
      <c r="AK211" s="12" t="s">
        <v>1162</v>
      </c>
      <c r="AL211" s="8">
        <v>39157</v>
      </c>
      <c r="AM211" s="7" t="s">
        <v>108</v>
      </c>
      <c r="AN211" s="7" t="s">
        <v>76</v>
      </c>
      <c r="AO211" s="7">
        <v>3</v>
      </c>
      <c r="AQ211" s="14">
        <v>3</v>
      </c>
      <c r="AR211" s="14">
        <v>1</v>
      </c>
      <c r="AS211" s="15">
        <f t="shared" si="258"/>
        <v>44236.25</v>
      </c>
      <c r="AT211" s="14" t="s">
        <v>163</v>
      </c>
      <c r="AU211" s="12">
        <v>3.1930000000000001</v>
      </c>
      <c r="AV211" s="17" t="s">
        <v>150</v>
      </c>
      <c r="AW211" s="18" t="s">
        <v>1163</v>
      </c>
      <c r="AX211" s="19">
        <v>34105512060</v>
      </c>
      <c r="AY211" s="17">
        <v>80</v>
      </c>
      <c r="AZ211" s="14" t="s">
        <v>174</v>
      </c>
      <c r="BA211" s="20" t="str">
        <f t="shared" si="259"/>
        <v>07076013410551206080</v>
      </c>
      <c r="BB211" s="31">
        <f t="shared" si="260"/>
        <v>20</v>
      </c>
      <c r="BC211" s="14" t="s">
        <v>1164</v>
      </c>
      <c r="BE211" s="14"/>
      <c r="BF211" s="8"/>
      <c r="BG211" s="24">
        <v>53900501</v>
      </c>
      <c r="BH211" s="24">
        <v>52813780</v>
      </c>
      <c r="BI211" s="32"/>
      <c r="BJ211" s="14" t="s">
        <v>814</v>
      </c>
      <c r="BK211" s="14" t="str">
        <f t="shared" si="200"/>
        <v>-CP</v>
      </c>
      <c r="BL211" s="14"/>
      <c r="BM211" s="25"/>
      <c r="BN211" s="26" t="str">
        <f t="shared" si="261"/>
        <v>07076013410551206080</v>
      </c>
      <c r="BO211" s="27" t="str">
        <f t="shared" si="262"/>
        <v>SASSI HAJER</v>
      </c>
      <c r="BP211" s="26">
        <f t="shared" si="263"/>
        <v>210</v>
      </c>
      <c r="BQ211" s="28"/>
    </row>
    <row r="212" spans="1:69" x14ac:dyDescent="0.25">
      <c r="A212" t="str">
        <f>VLOOKUP(B212,[2]RH!$B:$BV,72,0)</f>
        <v>Non-Actif</v>
      </c>
      <c r="B212" s="6">
        <v>211</v>
      </c>
      <c r="C212" s="7" t="s">
        <v>168</v>
      </c>
      <c r="D212" s="7" t="s">
        <v>1165</v>
      </c>
      <c r="E212" s="7" t="s">
        <v>67</v>
      </c>
      <c r="F212" s="7" t="s">
        <v>118</v>
      </c>
      <c r="G212" s="7" t="s">
        <v>220</v>
      </c>
      <c r="H212" s="7"/>
      <c r="I212" s="7"/>
      <c r="J212" s="7"/>
      <c r="K212" s="7" t="s">
        <v>146</v>
      </c>
      <c r="L212" s="7" t="s">
        <v>90</v>
      </c>
      <c r="M212" s="7" t="s">
        <v>191</v>
      </c>
      <c r="N212" s="8">
        <v>43871</v>
      </c>
      <c r="O212" s="7" t="e">
        <f t="shared" ca="1" si="279"/>
        <v>#REF!</v>
      </c>
      <c r="P212" s="7">
        <f t="shared" ca="1" si="280"/>
        <v>-1832</v>
      </c>
      <c r="Q212" s="8">
        <v>43872</v>
      </c>
      <c r="R212" s="7" t="s">
        <v>161</v>
      </c>
      <c r="S212" s="7"/>
      <c r="T212" s="7" t="s">
        <v>156</v>
      </c>
      <c r="U212" s="7" t="str">
        <f t="shared" si="250"/>
        <v>Contractuel</v>
      </c>
      <c r="V212" s="8">
        <v>43871</v>
      </c>
      <c r="W212" s="8">
        <v>43890</v>
      </c>
      <c r="Z212" s="8">
        <v>43871</v>
      </c>
      <c r="AA212" s="7">
        <f t="shared" si="251"/>
        <v>2</v>
      </c>
      <c r="AB212" s="7">
        <f t="shared" si="252"/>
        <v>2020</v>
      </c>
      <c r="AC212" s="7">
        <f t="shared" si="253"/>
        <v>2024</v>
      </c>
      <c r="AD212" s="10" t="e">
        <f t="shared" ref="AD212:AD275" ca="1" si="283">IF(#REF!="Non",(DAYS360(N212,Q212)/360),(DAYS360(N212,TODAY())/360))</f>
        <v>#REF!</v>
      </c>
      <c r="AE212" s="10" t="e">
        <f t="shared" ca="1" si="255"/>
        <v>#REF!</v>
      </c>
      <c r="AF212" s="8">
        <v>30212</v>
      </c>
      <c r="AG212" s="11">
        <f t="shared" ca="1" si="256"/>
        <v>42.493150684931507</v>
      </c>
      <c r="AH212" s="10" t="str">
        <f t="shared" ca="1" si="257"/>
        <v>&gt;35&lt; 45</v>
      </c>
      <c r="AI212" s="12">
        <v>84143084</v>
      </c>
      <c r="AJ212" s="13" t="s">
        <v>120</v>
      </c>
      <c r="AK212" s="12" t="s">
        <v>1166</v>
      </c>
      <c r="AL212" s="8">
        <v>37264</v>
      </c>
      <c r="AM212" s="7" t="s">
        <v>108</v>
      </c>
      <c r="AN212" s="7" t="s">
        <v>76</v>
      </c>
      <c r="AO212" s="7">
        <v>2</v>
      </c>
      <c r="AQ212" s="14">
        <v>3</v>
      </c>
      <c r="AR212" s="14">
        <v>1</v>
      </c>
      <c r="AS212" s="15">
        <f t="shared" si="258"/>
        <v>44236.25</v>
      </c>
      <c r="AT212" s="14" t="s">
        <v>163</v>
      </c>
      <c r="AU212" s="12">
        <v>3.1930000000000001</v>
      </c>
      <c r="AV212" s="17">
        <v>17</v>
      </c>
      <c r="AW212" s="18" t="s">
        <v>201</v>
      </c>
      <c r="AX212" s="19" t="s">
        <v>1167</v>
      </c>
      <c r="AY212" s="17">
        <v>57</v>
      </c>
      <c r="AZ212" s="14" t="s">
        <v>203</v>
      </c>
      <c r="BA212" s="20" t="str">
        <f t="shared" si="259"/>
        <v>17001000000173065357</v>
      </c>
      <c r="BB212" s="31">
        <f t="shared" si="260"/>
        <v>20</v>
      </c>
      <c r="BC212" s="14" t="s">
        <v>1168</v>
      </c>
      <c r="BD212" s="14" t="s">
        <v>341</v>
      </c>
      <c r="BE212" s="14">
        <v>2028</v>
      </c>
      <c r="BF212" s="8"/>
      <c r="BG212" s="32">
        <v>97928642</v>
      </c>
      <c r="BH212" s="32"/>
      <c r="BI212" s="32"/>
      <c r="BJ212" s="14" t="s">
        <v>1169</v>
      </c>
      <c r="BK212" s="14" t="str">
        <f t="shared" si="200"/>
        <v>-</v>
      </c>
      <c r="BL212" s="14"/>
      <c r="BM212" s="25"/>
      <c r="BN212" s="26" t="str">
        <f t="shared" si="261"/>
        <v>17001000000173065357</v>
      </c>
      <c r="BO212" s="27" t="str">
        <f t="shared" si="262"/>
        <v>HALAOUI IKRAM</v>
      </c>
      <c r="BP212" s="26">
        <f t="shared" si="263"/>
        <v>211</v>
      </c>
      <c r="BQ212" s="28"/>
    </row>
    <row r="213" spans="1:69" x14ac:dyDescent="0.25">
      <c r="A213" t="str">
        <f>VLOOKUP(B213,[2]RH!$B:$BV,72,0)</f>
        <v>Non-Actif</v>
      </c>
      <c r="B213" s="6">
        <v>212</v>
      </c>
      <c r="C213" s="7" t="s">
        <v>100</v>
      </c>
      <c r="D213" s="7" t="s">
        <v>1170</v>
      </c>
      <c r="E213" s="7" t="s">
        <v>67</v>
      </c>
      <c r="F213" s="7" t="s">
        <v>118</v>
      </c>
      <c r="G213" s="7" t="s">
        <v>220</v>
      </c>
      <c r="H213" s="7" t="s">
        <v>351</v>
      </c>
      <c r="I213" s="7"/>
      <c r="J213" s="7"/>
      <c r="K213" s="7" t="s">
        <v>146</v>
      </c>
      <c r="L213" s="7" t="s">
        <v>90</v>
      </c>
      <c r="M213" s="7" t="s">
        <v>191</v>
      </c>
      <c r="N213" s="8">
        <v>43871</v>
      </c>
      <c r="O213" s="7" t="e">
        <f t="shared" ca="1" si="279"/>
        <v>#REF!</v>
      </c>
      <c r="P213" s="7">
        <f t="shared" ca="1" si="280"/>
        <v>-1740</v>
      </c>
      <c r="Q213" s="8">
        <v>43982</v>
      </c>
      <c r="R213" s="7" t="s">
        <v>358</v>
      </c>
      <c r="S213" s="7"/>
      <c r="T213" s="7" t="s">
        <v>156</v>
      </c>
      <c r="U213" s="7" t="str">
        <f t="shared" si="250"/>
        <v>Contractuel</v>
      </c>
      <c r="V213" s="8">
        <v>43952</v>
      </c>
      <c r="W213" s="8">
        <v>43982</v>
      </c>
      <c r="Z213" s="8">
        <v>43871</v>
      </c>
      <c r="AA213" s="7">
        <f t="shared" si="251"/>
        <v>2</v>
      </c>
      <c r="AB213" s="7">
        <f t="shared" si="252"/>
        <v>2020</v>
      </c>
      <c r="AC213" s="7">
        <f t="shared" si="253"/>
        <v>2024</v>
      </c>
      <c r="AD213" s="10" t="e">
        <f t="shared" ref="AD213:AD276" ca="1" si="284">IF(#REF!="Non",(DAYS360(N213,Q213)/360),(DAYS360(N213,TODAY())/360))</f>
        <v>#REF!</v>
      </c>
      <c r="AE213" s="10" t="e">
        <f t="shared" ca="1" si="255"/>
        <v>#REF!</v>
      </c>
      <c r="AF213" s="8">
        <v>31472</v>
      </c>
      <c r="AG213" s="11">
        <f t="shared" ca="1" si="256"/>
        <v>39.041095890410958</v>
      </c>
      <c r="AH213" s="10" t="str">
        <f t="shared" ca="1" si="257"/>
        <v>&gt;35&lt; 45</v>
      </c>
      <c r="AI213" s="12">
        <v>16069851</v>
      </c>
      <c r="AJ213" s="13" t="s">
        <v>150</v>
      </c>
      <c r="AK213" s="12" t="s">
        <v>1171</v>
      </c>
      <c r="AL213" s="8">
        <v>43739</v>
      </c>
      <c r="AM213" s="7" t="s">
        <v>108</v>
      </c>
      <c r="AN213" s="7" t="s">
        <v>109</v>
      </c>
      <c r="AO213" s="7"/>
      <c r="AQ213" s="14">
        <v>3</v>
      </c>
      <c r="AR213" s="14">
        <v>1</v>
      </c>
      <c r="AS213" s="15">
        <f t="shared" si="258"/>
        <v>44236.25</v>
      </c>
      <c r="AT213" s="14" t="s">
        <v>163</v>
      </c>
      <c r="AU213" s="12">
        <v>3.1930000000000001</v>
      </c>
      <c r="AV213" s="17">
        <v>12</v>
      </c>
      <c r="AW213" s="18">
        <v>40600</v>
      </c>
      <c r="AX213" s="19" t="s">
        <v>1172</v>
      </c>
      <c r="AY213" s="17">
        <v>50</v>
      </c>
      <c r="AZ213" s="14" t="s">
        <v>195</v>
      </c>
      <c r="BA213" s="20" t="str">
        <f t="shared" si="259"/>
        <v>12406000013129697350</v>
      </c>
      <c r="BB213" s="31">
        <f t="shared" si="260"/>
        <v>20</v>
      </c>
      <c r="BC213" s="14" t="s">
        <v>1173</v>
      </c>
      <c r="BD213" s="14" t="s">
        <v>286</v>
      </c>
      <c r="BE213" s="14">
        <v>1095</v>
      </c>
      <c r="BF213" s="8"/>
      <c r="BG213" s="32">
        <v>54664367</v>
      </c>
      <c r="BH213" s="32"/>
      <c r="BI213" s="32"/>
      <c r="BJ213" s="14" t="s">
        <v>397</v>
      </c>
      <c r="BK213" s="14" t="str">
        <f t="shared" ref="BK213:BK276" si="285">IF(K213="CADRE","CADRE",CONCATENATE(J213,"-",H213))</f>
        <v>-CP</v>
      </c>
      <c r="BL213" s="14"/>
      <c r="BM213" s="25"/>
      <c r="BN213" s="26" t="str">
        <f t="shared" si="261"/>
        <v>12406000013129697350</v>
      </c>
      <c r="BO213" s="27" t="str">
        <f t="shared" si="262"/>
        <v>TAGHOUTI KAOUTHER</v>
      </c>
      <c r="BP213" s="26">
        <f t="shared" si="263"/>
        <v>212</v>
      </c>
      <c r="BQ213" s="28"/>
    </row>
    <row r="214" spans="1:69" x14ac:dyDescent="0.25">
      <c r="A214" t="str">
        <f>VLOOKUP(B214,[2]RH!$B:$BV,72,0)</f>
        <v>Non-Actif</v>
      </c>
      <c r="B214" s="6">
        <v>213</v>
      </c>
      <c r="C214" s="7" t="s">
        <v>168</v>
      </c>
      <c r="D214" s="7" t="s">
        <v>1174</v>
      </c>
      <c r="E214" s="7" t="s">
        <v>67</v>
      </c>
      <c r="F214" s="7" t="s">
        <v>118</v>
      </c>
      <c r="G214" s="7" t="s">
        <v>220</v>
      </c>
      <c r="H214" s="7" t="s">
        <v>351</v>
      </c>
      <c r="I214" s="7"/>
      <c r="J214" s="7"/>
      <c r="K214" s="7" t="s">
        <v>146</v>
      </c>
      <c r="L214" s="7" t="s">
        <v>90</v>
      </c>
      <c r="M214" s="7" t="s">
        <v>191</v>
      </c>
      <c r="N214" s="8">
        <v>43871</v>
      </c>
      <c r="O214" s="7" t="e">
        <f t="shared" ca="1" si="279"/>
        <v>#REF!</v>
      </c>
      <c r="P214" s="7">
        <f t="shared" ca="1" si="280"/>
        <v>-1618</v>
      </c>
      <c r="Q214" s="8">
        <v>44097</v>
      </c>
      <c r="R214" s="7" t="s">
        <v>161</v>
      </c>
      <c r="S214" s="7"/>
      <c r="T214" s="7" t="s">
        <v>156</v>
      </c>
      <c r="U214" s="7" t="str">
        <f t="shared" si="250"/>
        <v>Contractuel</v>
      </c>
      <c r="V214" s="8">
        <v>44075</v>
      </c>
      <c r="W214" s="8">
        <v>44104</v>
      </c>
      <c r="Z214" s="8">
        <v>43871</v>
      </c>
      <c r="AA214" s="7">
        <f t="shared" si="251"/>
        <v>2</v>
      </c>
      <c r="AB214" s="7">
        <f t="shared" si="252"/>
        <v>2020</v>
      </c>
      <c r="AC214" s="7">
        <f t="shared" si="253"/>
        <v>2024</v>
      </c>
      <c r="AD214" s="10" t="e">
        <f t="shared" ref="AD214:AD277" ca="1" si="286">IF(#REF!="Non",(DAYS360(N214,Q214)/360),(DAYS360(N214,TODAY())/360))</f>
        <v>#REF!</v>
      </c>
      <c r="AE214" s="10" t="e">
        <f t="shared" ca="1" si="255"/>
        <v>#REF!</v>
      </c>
      <c r="AF214" s="8">
        <v>32187</v>
      </c>
      <c r="AG214" s="11">
        <f t="shared" ca="1" si="256"/>
        <v>37.082191780821915</v>
      </c>
      <c r="AH214" s="10" t="str">
        <f t="shared" ca="1" si="257"/>
        <v>&gt;35&lt; 45</v>
      </c>
      <c r="AI214" s="12">
        <v>16281990</v>
      </c>
      <c r="AJ214" s="40" t="s">
        <v>213</v>
      </c>
      <c r="AK214" s="12" t="s">
        <v>1175</v>
      </c>
      <c r="AL214" s="8">
        <v>38411</v>
      </c>
      <c r="AM214" s="7" t="s">
        <v>108</v>
      </c>
      <c r="AN214" s="7" t="s">
        <v>76</v>
      </c>
      <c r="AO214" s="7">
        <v>1</v>
      </c>
      <c r="AQ214" s="14">
        <v>3</v>
      </c>
      <c r="AR214" s="14">
        <v>1</v>
      </c>
      <c r="AS214" s="15">
        <f t="shared" si="258"/>
        <v>44236.25</v>
      </c>
      <c r="AT214" s="14" t="s">
        <v>163</v>
      </c>
      <c r="AU214" s="12">
        <v>3.1930000000000001</v>
      </c>
      <c r="AV214" s="17">
        <v>17</v>
      </c>
      <c r="AW214" s="18" t="s">
        <v>201</v>
      </c>
      <c r="AX214" s="19" t="s">
        <v>1176</v>
      </c>
      <c r="AY214" s="17">
        <v>44</v>
      </c>
      <c r="AZ214" s="14" t="s">
        <v>203</v>
      </c>
      <c r="BA214" s="20" t="str">
        <f t="shared" si="259"/>
        <v>17001000000290927244</v>
      </c>
      <c r="BB214" s="31">
        <f t="shared" si="260"/>
        <v>20</v>
      </c>
      <c r="BC214" s="14" t="s">
        <v>1177</v>
      </c>
      <c r="BD214" s="14" t="s">
        <v>568</v>
      </c>
      <c r="BE214" s="14">
        <v>2021</v>
      </c>
      <c r="BF214" s="8"/>
      <c r="BG214" s="24">
        <v>27994242</v>
      </c>
      <c r="BH214" s="24"/>
      <c r="BI214" s="32"/>
      <c r="BJ214" s="14" t="s">
        <v>371</v>
      </c>
      <c r="BK214" s="14" t="str">
        <f t="shared" si="285"/>
        <v>-CP</v>
      </c>
      <c r="BL214" s="14"/>
      <c r="BM214" s="25"/>
      <c r="BN214" s="26" t="str">
        <f t="shared" si="261"/>
        <v>17001000000290927244</v>
      </c>
      <c r="BO214" s="27" t="str">
        <f t="shared" si="262"/>
        <v>BOUZIDI LOBNA</v>
      </c>
      <c r="BP214" s="26">
        <f t="shared" si="263"/>
        <v>213</v>
      </c>
      <c r="BQ214" s="28"/>
    </row>
    <row r="215" spans="1:69" x14ac:dyDescent="0.25">
      <c r="A215" t="str">
        <f>VLOOKUP(B215,[2]RH!$B:$BV,72,0)</f>
        <v>Non-Actif</v>
      </c>
      <c r="B215" s="6">
        <v>214</v>
      </c>
      <c r="C215" s="7" t="s">
        <v>168</v>
      </c>
      <c r="D215" s="7" t="s">
        <v>1178</v>
      </c>
      <c r="E215" s="7" t="s">
        <v>67</v>
      </c>
      <c r="F215" s="7" t="s">
        <v>118</v>
      </c>
      <c r="G215" s="7" t="s">
        <v>220</v>
      </c>
      <c r="H215" s="7"/>
      <c r="I215" s="7"/>
      <c r="J215" s="7"/>
      <c r="K215" s="7" t="s">
        <v>146</v>
      </c>
      <c r="L215" s="7" t="s">
        <v>90</v>
      </c>
      <c r="M215" s="7" t="s">
        <v>191</v>
      </c>
      <c r="N215" s="8">
        <v>43871</v>
      </c>
      <c r="O215" s="7" t="e">
        <f t="shared" ca="1" si="279"/>
        <v>#REF!</v>
      </c>
      <c r="P215" s="7">
        <f t="shared" ca="1" si="280"/>
        <v>-1832</v>
      </c>
      <c r="Q215" s="8">
        <v>43872</v>
      </c>
      <c r="R215" s="7" t="s">
        <v>161</v>
      </c>
      <c r="S215" s="7"/>
      <c r="T215" s="7" t="s">
        <v>156</v>
      </c>
      <c r="U215" s="7" t="str">
        <f t="shared" si="250"/>
        <v>Contractuel</v>
      </c>
      <c r="V215" s="8">
        <v>43871</v>
      </c>
      <c r="W215" s="8">
        <v>43890</v>
      </c>
      <c r="Z215" s="8">
        <v>43871</v>
      </c>
      <c r="AA215" s="7">
        <f t="shared" si="251"/>
        <v>2</v>
      </c>
      <c r="AB215" s="7">
        <f t="shared" si="252"/>
        <v>2020</v>
      </c>
      <c r="AC215" s="7">
        <f t="shared" si="253"/>
        <v>2024</v>
      </c>
      <c r="AD215" s="10" t="e">
        <f t="shared" ref="AD215:AD278" ca="1" si="287">IF(#REF!="Non",(DAYS360(N215,Q215)/360),(DAYS360(N215,TODAY())/360))</f>
        <v>#REF!</v>
      </c>
      <c r="AE215" s="10" t="e">
        <f t="shared" ca="1" si="255"/>
        <v>#REF!</v>
      </c>
      <c r="AF215" s="8">
        <v>29322</v>
      </c>
      <c r="AG215" s="11">
        <f t="shared" ca="1" si="256"/>
        <v>44.93150684931507</v>
      </c>
      <c r="AH215" s="10" t="str">
        <f t="shared" ca="1" si="257"/>
        <v>&gt;35&lt; 45</v>
      </c>
      <c r="AI215" s="12">
        <v>12660568</v>
      </c>
      <c r="AJ215" s="13" t="s">
        <v>73</v>
      </c>
      <c r="AK215" s="12" t="s">
        <v>1179</v>
      </c>
      <c r="AL215" s="8">
        <v>41424</v>
      </c>
      <c r="AM215" s="7" t="s">
        <v>108</v>
      </c>
      <c r="AN215" s="7" t="s">
        <v>76</v>
      </c>
      <c r="AO215" s="7">
        <v>3</v>
      </c>
      <c r="AQ215" s="14">
        <v>3</v>
      </c>
      <c r="AR215" s="14">
        <v>1</v>
      </c>
      <c r="AS215" s="15">
        <f t="shared" si="258"/>
        <v>44236.25</v>
      </c>
      <c r="AT215" s="14" t="s">
        <v>163</v>
      </c>
      <c r="AU215" s="12">
        <v>3.1930000000000001</v>
      </c>
      <c r="AV215" s="17">
        <v>17</v>
      </c>
      <c r="AW215" s="18" t="s">
        <v>201</v>
      </c>
      <c r="AX215" s="19" t="s">
        <v>1180</v>
      </c>
      <c r="AY215" s="17">
        <v>89</v>
      </c>
      <c r="AZ215" s="14" t="s">
        <v>203</v>
      </c>
      <c r="BA215" s="20" t="str">
        <f t="shared" si="259"/>
        <v>17001000000287705389</v>
      </c>
      <c r="BB215" s="31">
        <f t="shared" si="260"/>
        <v>20</v>
      </c>
      <c r="BC215" s="14" t="s">
        <v>1181</v>
      </c>
      <c r="BD215" s="14" t="s">
        <v>85</v>
      </c>
      <c r="BE215" s="14"/>
      <c r="BF215" s="8"/>
      <c r="BG215" s="32">
        <v>97774620</v>
      </c>
      <c r="BH215" s="32">
        <v>97759240</v>
      </c>
      <c r="BI215" s="32"/>
      <c r="BJ215" s="14" t="s">
        <v>845</v>
      </c>
      <c r="BK215" s="14" t="str">
        <f t="shared" si="285"/>
        <v>-</v>
      </c>
      <c r="BL215" s="14"/>
      <c r="BM215" s="25"/>
      <c r="BN215" s="26" t="str">
        <f t="shared" si="261"/>
        <v>17001000000287705389</v>
      </c>
      <c r="BO215" s="27" t="str">
        <f t="shared" si="262"/>
        <v>TOUJANI AFEF</v>
      </c>
      <c r="BP215" s="26">
        <f t="shared" si="263"/>
        <v>214</v>
      </c>
      <c r="BQ215" s="28"/>
    </row>
    <row r="216" spans="1:69" x14ac:dyDescent="0.25">
      <c r="A216" t="str">
        <f>VLOOKUP(B216,[2]RH!$B:$BV,72,0)</f>
        <v>Non-Actif</v>
      </c>
      <c r="B216" s="6">
        <v>215</v>
      </c>
      <c r="C216" s="7" t="s">
        <v>168</v>
      </c>
      <c r="D216" s="7" t="s">
        <v>1182</v>
      </c>
      <c r="E216" s="7" t="s">
        <v>67</v>
      </c>
      <c r="F216" s="7" t="s">
        <v>118</v>
      </c>
      <c r="G216" s="7" t="s">
        <v>220</v>
      </c>
      <c r="H216" s="7">
        <v>560</v>
      </c>
      <c r="I216" s="7" t="s">
        <v>189</v>
      </c>
      <c r="J216" s="7" t="s">
        <v>190</v>
      </c>
      <c r="K216" s="7" t="s">
        <v>146</v>
      </c>
      <c r="L216" s="7" t="s">
        <v>90</v>
      </c>
      <c r="M216" s="7" t="s">
        <v>191</v>
      </c>
      <c r="N216" s="8">
        <v>43871</v>
      </c>
      <c r="O216" s="7" t="e">
        <f t="shared" ca="1" si="279"/>
        <v>#REF!</v>
      </c>
      <c r="P216" s="7">
        <f t="shared" ca="1" si="280"/>
        <v>-431</v>
      </c>
      <c r="Q216" s="50">
        <v>45291</v>
      </c>
      <c r="R216" s="7" t="s">
        <v>915</v>
      </c>
      <c r="S216" s="8"/>
      <c r="T216" s="9" t="s">
        <v>156</v>
      </c>
      <c r="U216" s="7" t="str">
        <f t="shared" si="250"/>
        <v>Contractuel</v>
      </c>
      <c r="V216" s="8">
        <v>45261</v>
      </c>
      <c r="W216" s="8">
        <v>45291</v>
      </c>
      <c r="Z216" s="8">
        <v>43871</v>
      </c>
      <c r="AA216" s="7">
        <f t="shared" si="251"/>
        <v>2</v>
      </c>
      <c r="AB216" s="7">
        <f t="shared" si="252"/>
        <v>2020</v>
      </c>
      <c r="AC216" s="7">
        <f t="shared" si="253"/>
        <v>2024</v>
      </c>
      <c r="AD216" s="10" t="e">
        <f t="shared" ref="AD216:AD279" ca="1" si="288">IF(#REF!="Non",(DAYS360(N216,Q216)/360),(DAYS360(N216,TODAY())/360))</f>
        <v>#REF!</v>
      </c>
      <c r="AE216" s="10" t="e">
        <f t="shared" ca="1" si="255"/>
        <v>#REF!</v>
      </c>
      <c r="AF216" s="8">
        <v>30866</v>
      </c>
      <c r="AG216" s="11">
        <f t="shared" ca="1" si="256"/>
        <v>40.701369863013696</v>
      </c>
      <c r="AH216" s="10" t="str">
        <f t="shared" ca="1" si="257"/>
        <v>&gt;35&lt; 45</v>
      </c>
      <c r="AI216" s="12">
        <v>12758617</v>
      </c>
      <c r="AJ216" s="13" t="s">
        <v>92</v>
      </c>
      <c r="AK216" s="12" t="s">
        <v>1183</v>
      </c>
      <c r="AL216" s="8">
        <v>41677</v>
      </c>
      <c r="AM216" s="7" t="s">
        <v>108</v>
      </c>
      <c r="AN216" s="7" t="s">
        <v>76</v>
      </c>
      <c r="AO216" s="7">
        <v>4</v>
      </c>
      <c r="AQ216" s="14">
        <v>3</v>
      </c>
      <c r="AR216" s="14">
        <v>3</v>
      </c>
      <c r="AS216" s="15">
        <f t="shared" si="258"/>
        <v>44966.75</v>
      </c>
      <c r="AT216" s="14" t="s">
        <v>163</v>
      </c>
      <c r="AU216" s="16">
        <v>3.3210000000000002</v>
      </c>
      <c r="AV216" s="17" t="s">
        <v>236</v>
      </c>
      <c r="AW216" s="18" t="s">
        <v>201</v>
      </c>
      <c r="AX216" s="19" t="s">
        <v>1184</v>
      </c>
      <c r="AY216" s="17" t="s">
        <v>1185</v>
      </c>
      <c r="AZ216" s="14" t="s">
        <v>203</v>
      </c>
      <c r="BA216" s="20" t="str">
        <f t="shared" si="259"/>
        <v>17001000000290547683</v>
      </c>
      <c r="BB216" s="31">
        <f t="shared" si="260"/>
        <v>20</v>
      </c>
      <c r="BC216" s="22" t="s">
        <v>1186</v>
      </c>
      <c r="BD216" s="23" t="s">
        <v>286</v>
      </c>
      <c r="BE216" s="14">
        <v>2030</v>
      </c>
      <c r="BF216" s="8"/>
      <c r="BG216" s="32">
        <v>25607597</v>
      </c>
      <c r="BH216" s="32">
        <v>25799302</v>
      </c>
      <c r="BI216" s="32"/>
      <c r="BJ216" s="14" t="s">
        <v>385</v>
      </c>
      <c r="BK216" s="14" t="str">
        <f t="shared" si="285"/>
        <v>A-560</v>
      </c>
      <c r="BL216" s="14" t="s">
        <v>288</v>
      </c>
      <c r="BM216" s="25"/>
      <c r="BN216" s="26" t="str">
        <f t="shared" si="261"/>
        <v>17001000000290547683</v>
      </c>
      <c r="BO216" s="27" t="str">
        <f t="shared" si="262"/>
        <v>HAMMAMI LEILA</v>
      </c>
      <c r="BP216" s="26">
        <f t="shared" si="263"/>
        <v>215</v>
      </c>
      <c r="BQ216" s="28"/>
    </row>
    <row r="217" spans="1:69" x14ac:dyDescent="0.25">
      <c r="A217" t="str">
        <f>VLOOKUP(B217,[2]RH!$B:$BV,72,0)</f>
        <v>Non-Actif</v>
      </c>
      <c r="B217" s="6">
        <v>216</v>
      </c>
      <c r="C217" s="7" t="s">
        <v>100</v>
      </c>
      <c r="D217" s="7" t="s">
        <v>1187</v>
      </c>
      <c r="E217" s="7" t="s">
        <v>67</v>
      </c>
      <c r="F217" s="7" t="s">
        <v>118</v>
      </c>
      <c r="G217" s="7" t="s">
        <v>220</v>
      </c>
      <c r="H217" s="7"/>
      <c r="I217" s="7"/>
      <c r="J217" s="7"/>
      <c r="K217" s="7" t="s">
        <v>146</v>
      </c>
      <c r="L217" s="7" t="s">
        <v>90</v>
      </c>
      <c r="M217" s="7" t="s">
        <v>191</v>
      </c>
      <c r="N217" s="8">
        <v>43871</v>
      </c>
      <c r="O217" s="7" t="e">
        <f t="shared" ca="1" si="279"/>
        <v>#REF!</v>
      </c>
      <c r="P217" s="7">
        <f t="shared" ca="1" si="280"/>
        <v>-1832</v>
      </c>
      <c r="Q217" s="8">
        <v>43882</v>
      </c>
      <c r="R217" s="7" t="s">
        <v>161</v>
      </c>
      <c r="S217" s="7"/>
      <c r="T217" s="7" t="s">
        <v>156</v>
      </c>
      <c r="U217" s="7" t="str">
        <f t="shared" si="250"/>
        <v>Contractuel</v>
      </c>
      <c r="V217" s="8">
        <v>43871</v>
      </c>
      <c r="W217" s="8">
        <v>43890</v>
      </c>
      <c r="Z217" s="8">
        <v>43871</v>
      </c>
      <c r="AA217" s="7">
        <f t="shared" si="251"/>
        <v>2</v>
      </c>
      <c r="AB217" s="7">
        <f t="shared" si="252"/>
        <v>2020</v>
      </c>
      <c r="AC217" s="7">
        <f t="shared" si="253"/>
        <v>2024</v>
      </c>
      <c r="AD217" s="10" t="e">
        <f t="shared" ref="AD217:AD280" ca="1" si="289">IF(#REF!="Non",(DAYS360(N217,Q217)/360),(DAYS360(N217,TODAY())/360))</f>
        <v>#REF!</v>
      </c>
      <c r="AE217" s="10" t="e">
        <f t="shared" ca="1" si="255"/>
        <v>#REF!</v>
      </c>
      <c r="AF217" s="8">
        <v>28464</v>
      </c>
      <c r="AG217" s="11">
        <f t="shared" ca="1" si="256"/>
        <v>47.282191780821918</v>
      </c>
      <c r="AH217" s="10" t="str">
        <f t="shared" ca="1" si="257"/>
        <v>&gt;45&lt; 55</v>
      </c>
      <c r="AI217" s="12">
        <v>12281912</v>
      </c>
      <c r="AJ217" s="13" t="s">
        <v>170</v>
      </c>
      <c r="AK217" s="12" t="s">
        <v>1188</v>
      </c>
      <c r="AL217" s="8">
        <v>36053</v>
      </c>
      <c r="AM217" s="7" t="s">
        <v>108</v>
      </c>
      <c r="AN217" s="7" t="s">
        <v>109</v>
      </c>
      <c r="AO217" s="7"/>
      <c r="AQ217" s="14">
        <v>3</v>
      </c>
      <c r="AR217" s="14">
        <v>1</v>
      </c>
      <c r="AS217" s="15">
        <f t="shared" si="258"/>
        <v>44236.25</v>
      </c>
      <c r="AT217" s="14" t="s">
        <v>163</v>
      </c>
      <c r="AU217" s="12">
        <v>3.1930000000000001</v>
      </c>
      <c r="AV217" s="17">
        <v>17</v>
      </c>
      <c r="AW217" s="18" t="s">
        <v>201</v>
      </c>
      <c r="AX217" s="19" t="s">
        <v>1189</v>
      </c>
      <c r="AY217" s="17">
        <v>33</v>
      </c>
      <c r="AZ217" s="14" t="s">
        <v>203</v>
      </c>
      <c r="BA217" s="20" t="str">
        <f t="shared" si="259"/>
        <v>17001000000290523433</v>
      </c>
      <c r="BB217" s="31">
        <f t="shared" si="260"/>
        <v>20</v>
      </c>
      <c r="BC217" s="14" t="s">
        <v>1190</v>
      </c>
      <c r="BD217" s="14" t="s">
        <v>286</v>
      </c>
      <c r="BE217" s="14"/>
      <c r="BF217" s="8"/>
      <c r="BG217" s="32">
        <v>23177247</v>
      </c>
      <c r="BH217" s="32">
        <v>21087433</v>
      </c>
      <c r="BI217" s="32"/>
      <c r="BJ217" s="14" t="s">
        <v>286</v>
      </c>
      <c r="BK217" s="14" t="str">
        <f t="shared" si="285"/>
        <v>-</v>
      </c>
      <c r="BL217" s="14"/>
      <c r="BM217" s="25"/>
      <c r="BN217" s="26" t="str">
        <f t="shared" si="261"/>
        <v>17001000000290523433</v>
      </c>
      <c r="BO217" s="27" t="str">
        <f t="shared" si="262"/>
        <v>ALAYET SIHEM</v>
      </c>
      <c r="BP217" s="26">
        <f t="shared" si="263"/>
        <v>216</v>
      </c>
      <c r="BQ217" s="28"/>
    </row>
    <row r="218" spans="1:69" x14ac:dyDescent="0.25">
      <c r="A218" t="str">
        <f>VLOOKUP(B218,[2]RH!$B:$BV,72,0)</f>
        <v>Non-Actif</v>
      </c>
      <c r="B218" s="6">
        <v>217</v>
      </c>
      <c r="C218" s="7" t="s">
        <v>168</v>
      </c>
      <c r="D218" s="7" t="s">
        <v>1191</v>
      </c>
      <c r="E218" s="7" t="s">
        <v>67</v>
      </c>
      <c r="F218" s="7" t="s">
        <v>118</v>
      </c>
      <c r="G218" s="7" t="s">
        <v>220</v>
      </c>
      <c r="H218" s="7" t="s">
        <v>351</v>
      </c>
      <c r="I218" s="7"/>
      <c r="J218" s="7"/>
      <c r="K218" s="7" t="s">
        <v>146</v>
      </c>
      <c r="L218" s="7" t="s">
        <v>90</v>
      </c>
      <c r="M218" s="7" t="s">
        <v>191</v>
      </c>
      <c r="N218" s="8">
        <v>43871</v>
      </c>
      <c r="O218" s="7" t="e">
        <f t="shared" ca="1" si="279"/>
        <v>#REF!</v>
      </c>
      <c r="P218" s="7">
        <f t="shared" ca="1" si="280"/>
        <v>-1771</v>
      </c>
      <c r="Q218" s="8">
        <v>43952</v>
      </c>
      <c r="R218" s="7" t="s">
        <v>358</v>
      </c>
      <c r="S218" s="7"/>
      <c r="T218" s="7" t="s">
        <v>156</v>
      </c>
      <c r="U218" s="7" t="str">
        <f t="shared" si="250"/>
        <v>Contractuel</v>
      </c>
      <c r="V218" s="8">
        <v>43922</v>
      </c>
      <c r="W218" s="8">
        <v>43951</v>
      </c>
      <c r="Z218" s="8">
        <v>43871</v>
      </c>
      <c r="AA218" s="7">
        <f t="shared" si="251"/>
        <v>2</v>
      </c>
      <c r="AB218" s="7">
        <f t="shared" si="252"/>
        <v>2020</v>
      </c>
      <c r="AC218" s="7">
        <f t="shared" si="253"/>
        <v>2024</v>
      </c>
      <c r="AD218" s="10" t="e">
        <f t="shared" ref="AD218:AD281" ca="1" si="290">IF(#REF!="Non",(DAYS360(N218,Q218)/360),(DAYS360(N218,TODAY())/360))</f>
        <v>#REF!</v>
      </c>
      <c r="AE218" s="10" t="e">
        <f t="shared" ca="1" si="255"/>
        <v>#REF!</v>
      </c>
      <c r="AF218" s="8">
        <v>29099</v>
      </c>
      <c r="AG218" s="11">
        <f t="shared" ca="1" si="256"/>
        <v>45.542465753424658</v>
      </c>
      <c r="AH218" s="10" t="str">
        <f t="shared" ca="1" si="257"/>
        <v>&gt;45&lt; 55</v>
      </c>
      <c r="AI218" s="12">
        <v>12152587</v>
      </c>
      <c r="AJ218" s="13" t="s">
        <v>120</v>
      </c>
      <c r="AK218" s="12" t="s">
        <v>1192</v>
      </c>
      <c r="AL218" s="8">
        <v>43173</v>
      </c>
      <c r="AM218" s="7" t="s">
        <v>108</v>
      </c>
      <c r="AN218" s="7" t="s">
        <v>76</v>
      </c>
      <c r="AO218" s="7">
        <v>3</v>
      </c>
      <c r="AQ218" s="14">
        <v>3</v>
      </c>
      <c r="AR218" s="14">
        <v>1</v>
      </c>
      <c r="AS218" s="15">
        <f t="shared" si="258"/>
        <v>44236.25</v>
      </c>
      <c r="AT218" s="14" t="s">
        <v>163</v>
      </c>
      <c r="AU218" s="12">
        <v>3.1930000000000001</v>
      </c>
      <c r="AV218" s="17">
        <v>17</v>
      </c>
      <c r="AW218" s="18" t="s">
        <v>201</v>
      </c>
      <c r="AX218" s="19" t="s">
        <v>1193</v>
      </c>
      <c r="AY218" s="17">
        <v>84</v>
      </c>
      <c r="AZ218" s="14" t="s">
        <v>203</v>
      </c>
      <c r="BA218" s="20" t="str">
        <f t="shared" si="259"/>
        <v>17001000000290609084</v>
      </c>
      <c r="BB218" s="31">
        <f t="shared" si="260"/>
        <v>20</v>
      </c>
      <c r="BC218" s="14" t="s">
        <v>1194</v>
      </c>
      <c r="BD218" s="14" t="s">
        <v>341</v>
      </c>
      <c r="BE218" s="14"/>
      <c r="BF218" s="8"/>
      <c r="BG218" s="32">
        <v>23293128</v>
      </c>
      <c r="BH218" s="32">
        <v>97440340</v>
      </c>
      <c r="BI218" s="32"/>
      <c r="BJ218" s="14" t="s">
        <v>371</v>
      </c>
      <c r="BK218" s="14" t="str">
        <f t="shared" si="285"/>
        <v>-CP</v>
      </c>
      <c r="BL218" s="14"/>
      <c r="BM218" s="25"/>
      <c r="BN218" s="26" t="str">
        <f t="shared" si="261"/>
        <v>17001000000290609084</v>
      </c>
      <c r="BO218" s="27" t="str">
        <f t="shared" si="262"/>
        <v>ARFAOUI HANENE</v>
      </c>
      <c r="BP218" s="26">
        <f t="shared" si="263"/>
        <v>217</v>
      </c>
      <c r="BQ218" s="28"/>
    </row>
    <row r="219" spans="1:69" x14ac:dyDescent="0.25">
      <c r="A219" t="str">
        <f>VLOOKUP(B219,[2]RH!$B:$BV,72,0)</f>
        <v>Non-Actif</v>
      </c>
      <c r="B219" s="6">
        <v>218</v>
      </c>
      <c r="C219" s="7" t="s">
        <v>100</v>
      </c>
      <c r="D219" s="7" t="s">
        <v>1195</v>
      </c>
      <c r="E219" s="7" t="s">
        <v>67</v>
      </c>
      <c r="F219" s="7" t="s">
        <v>118</v>
      </c>
      <c r="G219" s="7" t="s">
        <v>220</v>
      </c>
      <c r="H219" s="7" t="s">
        <v>351</v>
      </c>
      <c r="I219" s="7"/>
      <c r="J219" s="7"/>
      <c r="K219" s="7" t="s">
        <v>146</v>
      </c>
      <c r="L219" s="7" t="s">
        <v>90</v>
      </c>
      <c r="M219" s="7" t="s">
        <v>191</v>
      </c>
      <c r="N219" s="8">
        <v>43871</v>
      </c>
      <c r="O219" s="7" t="e">
        <f t="shared" ca="1" si="279"/>
        <v>#REF!</v>
      </c>
      <c r="P219" s="7">
        <f t="shared" ca="1" si="280"/>
        <v>-1771</v>
      </c>
      <c r="Q219" s="8">
        <v>43952</v>
      </c>
      <c r="R219" s="7" t="s">
        <v>358</v>
      </c>
      <c r="S219" s="7"/>
      <c r="T219" s="7" t="s">
        <v>156</v>
      </c>
      <c r="U219" s="7" t="str">
        <f t="shared" si="250"/>
        <v>Contractuel</v>
      </c>
      <c r="V219" s="8">
        <v>43922</v>
      </c>
      <c r="W219" s="8">
        <v>43951</v>
      </c>
      <c r="Z219" s="8">
        <v>43871</v>
      </c>
      <c r="AA219" s="7">
        <f t="shared" si="251"/>
        <v>2</v>
      </c>
      <c r="AB219" s="7">
        <f t="shared" si="252"/>
        <v>2020</v>
      </c>
      <c r="AC219" s="7">
        <f t="shared" si="253"/>
        <v>2024</v>
      </c>
      <c r="AD219" s="10" t="e">
        <f t="shared" ref="AD219:AD282" ca="1" si="291">IF(#REF!="Non",(DAYS360(N219,Q219)/360),(DAYS360(N219,TODAY())/360))</f>
        <v>#REF!</v>
      </c>
      <c r="AE219" s="10" t="e">
        <f t="shared" ca="1" si="255"/>
        <v>#REF!</v>
      </c>
      <c r="AF219" s="8">
        <v>28532</v>
      </c>
      <c r="AG219" s="11">
        <f t="shared" ca="1" si="256"/>
        <v>47.095890410958901</v>
      </c>
      <c r="AH219" s="10" t="str">
        <f t="shared" ca="1" si="257"/>
        <v>&gt;45&lt; 55</v>
      </c>
      <c r="AI219" s="12">
        <v>12253020</v>
      </c>
      <c r="AJ219" s="13" t="s">
        <v>150</v>
      </c>
      <c r="AK219" s="12" t="s">
        <v>1196</v>
      </c>
      <c r="AL219" s="8">
        <v>43805</v>
      </c>
      <c r="AM219" s="7" t="s">
        <v>108</v>
      </c>
      <c r="AN219" s="7" t="s">
        <v>109</v>
      </c>
      <c r="AO219" s="7"/>
      <c r="AQ219" s="14">
        <v>3</v>
      </c>
      <c r="AR219" s="14">
        <v>1</v>
      </c>
      <c r="AS219" s="15">
        <f t="shared" si="258"/>
        <v>44236.25</v>
      </c>
      <c r="AT219" s="14" t="s">
        <v>163</v>
      </c>
      <c r="AU219" s="12">
        <v>3.1930000000000001</v>
      </c>
      <c r="AV219" s="17">
        <v>17</v>
      </c>
      <c r="AW219" s="18" t="s">
        <v>201</v>
      </c>
      <c r="AX219" s="19" t="s">
        <v>1197</v>
      </c>
      <c r="AY219" s="17">
        <v>20</v>
      </c>
      <c r="AZ219" s="14" t="s">
        <v>203</v>
      </c>
      <c r="BA219" s="20" t="str">
        <f t="shared" si="259"/>
        <v>17001000000290821320</v>
      </c>
      <c r="BB219" s="31">
        <f t="shared" si="260"/>
        <v>20</v>
      </c>
      <c r="BC219" s="14" t="s">
        <v>1198</v>
      </c>
      <c r="BD219" s="14" t="s">
        <v>486</v>
      </c>
      <c r="BE219" s="14"/>
      <c r="BF219" s="8"/>
      <c r="BG219" s="32">
        <v>50616199</v>
      </c>
      <c r="BH219" s="32">
        <v>21001242</v>
      </c>
      <c r="BI219" s="32"/>
      <c r="BJ219" s="14" t="s">
        <v>1198</v>
      </c>
      <c r="BK219" s="14" t="str">
        <f t="shared" si="285"/>
        <v>-CP</v>
      </c>
      <c r="BL219" s="14"/>
      <c r="BM219" s="25"/>
      <c r="BN219" s="26" t="str">
        <f t="shared" si="261"/>
        <v>17001000000290821320</v>
      </c>
      <c r="BO219" s="27" t="str">
        <f t="shared" si="262"/>
        <v>HMISSI RADHIA</v>
      </c>
      <c r="BP219" s="26">
        <f t="shared" si="263"/>
        <v>218</v>
      </c>
      <c r="BQ219" s="28"/>
    </row>
    <row r="220" spans="1:69" x14ac:dyDescent="0.25">
      <c r="A220" t="str">
        <f>VLOOKUP(B220,[2]RH!$B:$BV,72,0)</f>
        <v>Non-Actif</v>
      </c>
      <c r="B220" s="6">
        <v>219</v>
      </c>
      <c r="C220" s="7" t="s">
        <v>168</v>
      </c>
      <c r="D220" s="7" t="s">
        <v>1199</v>
      </c>
      <c r="E220" s="7" t="s">
        <v>67</v>
      </c>
      <c r="F220" s="7" t="s">
        <v>118</v>
      </c>
      <c r="G220" s="7" t="s">
        <v>220</v>
      </c>
      <c r="H220" s="7"/>
      <c r="I220" s="7"/>
      <c r="J220" s="7"/>
      <c r="K220" s="7" t="s">
        <v>146</v>
      </c>
      <c r="L220" s="7" t="s">
        <v>90</v>
      </c>
      <c r="M220" s="7" t="s">
        <v>191</v>
      </c>
      <c r="N220" s="8">
        <v>43871</v>
      </c>
      <c r="O220" s="7" t="e">
        <f t="shared" ca="1" si="279"/>
        <v>#REF!</v>
      </c>
      <c r="P220" s="7">
        <f t="shared" ca="1" si="280"/>
        <v>-1832</v>
      </c>
      <c r="Q220" s="8">
        <v>43880</v>
      </c>
      <c r="R220" s="7" t="s">
        <v>161</v>
      </c>
      <c r="S220" s="7"/>
      <c r="T220" s="7" t="s">
        <v>156</v>
      </c>
      <c r="U220" s="7" t="str">
        <f t="shared" si="250"/>
        <v>Contractuel</v>
      </c>
      <c r="V220" s="8">
        <v>43871</v>
      </c>
      <c r="W220" s="8">
        <v>43890</v>
      </c>
      <c r="Z220" s="8">
        <v>43871</v>
      </c>
      <c r="AA220" s="7">
        <f t="shared" si="251"/>
        <v>2</v>
      </c>
      <c r="AB220" s="7">
        <f t="shared" si="252"/>
        <v>2020</v>
      </c>
      <c r="AC220" s="7">
        <f t="shared" si="253"/>
        <v>2024</v>
      </c>
      <c r="AD220" s="10" t="e">
        <f t="shared" ref="AD220:AD283" ca="1" si="292">IF(#REF!="Non",(DAYS360(N220,Q220)/360),(DAYS360(N220,TODAY())/360))</f>
        <v>#REF!</v>
      </c>
      <c r="AE220" s="10" t="e">
        <f t="shared" ca="1" si="255"/>
        <v>#REF!</v>
      </c>
      <c r="AF220" s="8">
        <v>31030</v>
      </c>
      <c r="AG220" s="11">
        <f t="shared" ca="1" si="256"/>
        <v>40.252054794520546</v>
      </c>
      <c r="AH220" s="10" t="str">
        <f t="shared" ca="1" si="257"/>
        <v>&gt;35&lt; 45</v>
      </c>
      <c r="AI220" s="47"/>
      <c r="AJ220" s="37"/>
      <c r="AK220" s="12" t="s">
        <v>1200</v>
      </c>
      <c r="AL220" s="8">
        <v>36846</v>
      </c>
      <c r="AM220" s="7" t="s">
        <v>108</v>
      </c>
      <c r="AN220" s="7" t="s">
        <v>76</v>
      </c>
      <c r="AO220" s="7">
        <v>2</v>
      </c>
      <c r="AQ220" s="14">
        <v>3</v>
      </c>
      <c r="AR220" s="14">
        <v>1</v>
      </c>
      <c r="AS220" s="15">
        <f t="shared" si="258"/>
        <v>44236.25</v>
      </c>
      <c r="AT220" s="14" t="s">
        <v>163</v>
      </c>
      <c r="AU220" s="12">
        <v>3.1930000000000001</v>
      </c>
      <c r="AV220" s="17">
        <v>17</v>
      </c>
      <c r="AW220" s="18" t="s">
        <v>201</v>
      </c>
      <c r="AX220" s="19" t="s">
        <v>1201</v>
      </c>
      <c r="AY220" s="17">
        <v>10</v>
      </c>
      <c r="AZ220" s="14" t="s">
        <v>203</v>
      </c>
      <c r="BA220" s="20" t="str">
        <f t="shared" si="259"/>
        <v>17001000000290624410</v>
      </c>
      <c r="BB220" s="31">
        <f t="shared" si="260"/>
        <v>20</v>
      </c>
      <c r="BC220" s="14" t="s">
        <v>1202</v>
      </c>
      <c r="BD220" s="14" t="s">
        <v>286</v>
      </c>
      <c r="BE220" s="14">
        <v>1095</v>
      </c>
      <c r="BF220" s="8"/>
      <c r="BG220" s="32">
        <v>24553575</v>
      </c>
      <c r="BH220" s="32">
        <v>98618927</v>
      </c>
      <c r="BI220" s="32"/>
      <c r="BJ220" s="14" t="s">
        <v>438</v>
      </c>
      <c r="BK220" s="14" t="str">
        <f t="shared" si="285"/>
        <v>-</v>
      </c>
      <c r="BL220" s="14"/>
      <c r="BM220" s="25"/>
      <c r="BN220" s="26" t="str">
        <f t="shared" si="261"/>
        <v>17001000000290624410</v>
      </c>
      <c r="BO220" s="27" t="str">
        <f t="shared" si="262"/>
        <v>HAMDI HAJER</v>
      </c>
      <c r="BP220" s="26">
        <f t="shared" si="263"/>
        <v>219</v>
      </c>
      <c r="BQ220" s="28"/>
    </row>
    <row r="221" spans="1:69" x14ac:dyDescent="0.25">
      <c r="A221" t="str">
        <f>VLOOKUP(B221,[2]RH!$B:$BV,72,0)</f>
        <v>Non-Actif</v>
      </c>
      <c r="B221" s="6">
        <v>220</v>
      </c>
      <c r="C221" s="7" t="s">
        <v>168</v>
      </c>
      <c r="D221" s="7" t="s">
        <v>1203</v>
      </c>
      <c r="E221" s="7" t="s">
        <v>67</v>
      </c>
      <c r="F221" s="7" t="s">
        <v>118</v>
      </c>
      <c r="G221" s="7" t="s">
        <v>220</v>
      </c>
      <c r="H221" s="7"/>
      <c r="I221" s="7"/>
      <c r="J221" s="7"/>
      <c r="K221" s="7" t="s">
        <v>146</v>
      </c>
      <c r="L221" s="7" t="s">
        <v>90</v>
      </c>
      <c r="M221" s="7" t="s">
        <v>191</v>
      </c>
      <c r="N221" s="8">
        <v>43871</v>
      </c>
      <c r="O221" s="7" t="e">
        <f t="shared" ca="1" si="279"/>
        <v>#REF!</v>
      </c>
      <c r="P221" s="7">
        <f t="shared" ca="1" si="280"/>
        <v>-1832</v>
      </c>
      <c r="Q221" s="8">
        <v>43882</v>
      </c>
      <c r="R221" s="7" t="s">
        <v>161</v>
      </c>
      <c r="S221" s="7"/>
      <c r="T221" s="7" t="s">
        <v>156</v>
      </c>
      <c r="U221" s="7" t="str">
        <f t="shared" si="250"/>
        <v>Contractuel</v>
      </c>
      <c r="V221" s="8">
        <v>43871</v>
      </c>
      <c r="W221" s="8">
        <v>43890</v>
      </c>
      <c r="Z221" s="8">
        <v>43871</v>
      </c>
      <c r="AA221" s="7">
        <f t="shared" si="251"/>
        <v>2</v>
      </c>
      <c r="AB221" s="7">
        <f t="shared" si="252"/>
        <v>2020</v>
      </c>
      <c r="AC221" s="7">
        <f t="shared" si="253"/>
        <v>2024</v>
      </c>
      <c r="AD221" s="10" t="e">
        <f t="shared" ref="AD221:AD284" ca="1" si="293">IF(#REF!="Non",(DAYS360(N221,Q221)/360),(DAYS360(N221,TODAY())/360))</f>
        <v>#REF!</v>
      </c>
      <c r="AE221" s="10" t="e">
        <f t="shared" ca="1" si="255"/>
        <v>#REF!</v>
      </c>
      <c r="AF221" s="8">
        <v>27808</v>
      </c>
      <c r="AG221" s="11">
        <f t="shared" ca="1" si="256"/>
        <v>49.079452054794523</v>
      </c>
      <c r="AH221" s="10" t="str">
        <f t="shared" ca="1" si="257"/>
        <v>&gt;45&lt; 55</v>
      </c>
      <c r="AI221" s="12">
        <v>11621964</v>
      </c>
      <c r="AJ221" s="13" t="s">
        <v>92</v>
      </c>
      <c r="AK221" s="12" t="s">
        <v>1204</v>
      </c>
      <c r="AL221" s="8">
        <v>39965</v>
      </c>
      <c r="AM221" s="7" t="s">
        <v>108</v>
      </c>
      <c r="AN221" s="7" t="s">
        <v>76</v>
      </c>
      <c r="AO221" s="7">
        <v>1</v>
      </c>
      <c r="AQ221" s="14">
        <v>3</v>
      </c>
      <c r="AR221" s="14">
        <v>1</v>
      </c>
      <c r="AS221" s="15">
        <f t="shared" si="258"/>
        <v>44236.25</v>
      </c>
      <c r="AT221" s="14" t="s">
        <v>163</v>
      </c>
      <c r="AU221" s="12">
        <v>3.1930000000000001</v>
      </c>
      <c r="AV221" s="17">
        <v>17</v>
      </c>
      <c r="AW221" s="18" t="s">
        <v>201</v>
      </c>
      <c r="AX221" s="19" t="s">
        <v>1205</v>
      </c>
      <c r="AY221" s="17">
        <v>37</v>
      </c>
      <c r="AZ221" s="14" t="s">
        <v>203</v>
      </c>
      <c r="BA221" s="20" t="str">
        <f t="shared" si="259"/>
        <v>17001000000257915137</v>
      </c>
      <c r="BB221" s="31">
        <f t="shared" si="260"/>
        <v>20</v>
      </c>
      <c r="BC221" s="14" t="s">
        <v>1206</v>
      </c>
      <c r="BD221" s="14" t="s">
        <v>341</v>
      </c>
      <c r="BE221" s="14"/>
      <c r="BF221" s="8"/>
      <c r="BG221" s="32">
        <v>22403453</v>
      </c>
      <c r="BH221" s="32">
        <v>55732455</v>
      </c>
      <c r="BI221" s="32"/>
      <c r="BJ221" s="14" t="s">
        <v>486</v>
      </c>
      <c r="BK221" s="14" t="str">
        <f t="shared" si="285"/>
        <v>-</v>
      </c>
      <c r="BL221" s="14"/>
      <c r="BM221" s="25"/>
      <c r="BN221" s="26" t="str">
        <f t="shared" si="261"/>
        <v>17001000000257915137</v>
      </c>
      <c r="BO221" s="27" t="str">
        <f t="shared" si="262"/>
        <v>MECHRGUI SAMIRA</v>
      </c>
      <c r="BP221" s="26">
        <f t="shared" si="263"/>
        <v>220</v>
      </c>
      <c r="BQ221" s="28"/>
    </row>
    <row r="222" spans="1:69" x14ac:dyDescent="0.25">
      <c r="A222" t="str">
        <f>VLOOKUP(B222,[2]RH!$B:$BV,72,0)</f>
        <v>Non-Actif</v>
      </c>
      <c r="B222" s="6">
        <v>221</v>
      </c>
      <c r="C222" s="7" t="s">
        <v>168</v>
      </c>
      <c r="D222" s="7" t="s">
        <v>1207</v>
      </c>
      <c r="E222" s="7" t="s">
        <v>67</v>
      </c>
      <c r="F222" s="7" t="s">
        <v>118</v>
      </c>
      <c r="G222" s="7" t="s">
        <v>220</v>
      </c>
      <c r="H222" s="7"/>
      <c r="I222" s="7"/>
      <c r="J222" s="7"/>
      <c r="K222" s="7" t="s">
        <v>146</v>
      </c>
      <c r="L222" s="7" t="s">
        <v>90</v>
      </c>
      <c r="M222" s="7" t="s">
        <v>191</v>
      </c>
      <c r="N222" s="8">
        <v>43871</v>
      </c>
      <c r="O222" s="7" t="e">
        <f t="shared" ca="1" si="279"/>
        <v>#REF!</v>
      </c>
      <c r="P222" s="7">
        <f t="shared" ca="1" si="280"/>
        <v>-1832</v>
      </c>
      <c r="Q222" s="8">
        <v>43876</v>
      </c>
      <c r="R222" s="7" t="s">
        <v>161</v>
      </c>
      <c r="S222" s="7"/>
      <c r="T222" s="7" t="s">
        <v>156</v>
      </c>
      <c r="U222" s="7" t="str">
        <f t="shared" si="250"/>
        <v>Contractuel</v>
      </c>
      <c r="V222" s="8">
        <v>43871</v>
      </c>
      <c r="W222" s="8">
        <v>43890</v>
      </c>
      <c r="Z222" s="8">
        <v>43871</v>
      </c>
      <c r="AA222" s="7">
        <f t="shared" si="251"/>
        <v>2</v>
      </c>
      <c r="AB222" s="7">
        <f t="shared" si="252"/>
        <v>2020</v>
      </c>
      <c r="AC222" s="7">
        <f t="shared" si="253"/>
        <v>2024</v>
      </c>
      <c r="AD222" s="10" t="e">
        <f t="shared" ref="AD222:AD285" ca="1" si="294">IF(#REF!="Non",(DAYS360(N222,Q222)/360),(DAYS360(N222,TODAY())/360))</f>
        <v>#REF!</v>
      </c>
      <c r="AE222" s="10" t="e">
        <f t="shared" ca="1" si="255"/>
        <v>#REF!</v>
      </c>
      <c r="AF222" s="8">
        <v>28360</v>
      </c>
      <c r="AG222" s="11">
        <f t="shared" ca="1" si="256"/>
        <v>47.56712328767123</v>
      </c>
      <c r="AH222" s="10" t="str">
        <f t="shared" ca="1" si="257"/>
        <v>&gt;45&lt; 55</v>
      </c>
      <c r="AI222" s="12">
        <v>12596472</v>
      </c>
      <c r="AJ222" s="13" t="s">
        <v>192</v>
      </c>
      <c r="AK222" s="12" t="s">
        <v>1208</v>
      </c>
      <c r="AL222" s="8">
        <v>35221</v>
      </c>
      <c r="AM222" s="7" t="s">
        <v>108</v>
      </c>
      <c r="AN222" s="7" t="s">
        <v>76</v>
      </c>
      <c r="AO222" s="7">
        <v>3</v>
      </c>
      <c r="AQ222" s="14">
        <v>3</v>
      </c>
      <c r="AR222" s="14">
        <v>1</v>
      </c>
      <c r="AS222" s="15">
        <f t="shared" si="258"/>
        <v>44236.25</v>
      </c>
      <c r="AT222" s="14" t="s">
        <v>163</v>
      </c>
      <c r="AU222" s="12">
        <v>3.1930000000000001</v>
      </c>
      <c r="AV222" s="17" t="s">
        <v>92</v>
      </c>
      <c r="AW222" s="18" t="s">
        <v>1209</v>
      </c>
      <c r="AX222" s="19">
        <v>80055938500</v>
      </c>
      <c r="AY222" s="17">
        <v>93</v>
      </c>
      <c r="AZ222" s="14" t="s">
        <v>152</v>
      </c>
      <c r="BA222" s="20" t="str">
        <f t="shared" si="259"/>
        <v>04032118005593850093</v>
      </c>
      <c r="BB222" s="31">
        <f t="shared" si="260"/>
        <v>20</v>
      </c>
      <c r="BC222" s="14" t="s">
        <v>1210</v>
      </c>
      <c r="BD222" s="14" t="s">
        <v>85</v>
      </c>
      <c r="BE222" s="14"/>
      <c r="BF222" s="8"/>
      <c r="BG222" s="32">
        <v>22769862</v>
      </c>
      <c r="BH222" s="32">
        <v>24299857</v>
      </c>
      <c r="BI222" s="32"/>
      <c r="BJ222" s="14" t="s">
        <v>1211</v>
      </c>
      <c r="BK222" s="14" t="str">
        <f t="shared" si="285"/>
        <v>-</v>
      </c>
      <c r="BL222" s="14"/>
      <c r="BM222" s="25"/>
      <c r="BN222" s="26" t="str">
        <f t="shared" si="261"/>
        <v>04032118005593850093</v>
      </c>
      <c r="BO222" s="27" t="str">
        <f t="shared" si="262"/>
        <v>DRIDI MONIA</v>
      </c>
      <c r="BP222" s="26">
        <f t="shared" si="263"/>
        <v>221</v>
      </c>
      <c r="BQ222" s="28"/>
    </row>
    <row r="223" spans="1:69" x14ac:dyDescent="0.25">
      <c r="A223" t="str">
        <f>VLOOKUP(B223,[2]RH!$B:$BV,72,0)</f>
        <v>si</v>
      </c>
      <c r="B223" s="6">
        <v>222</v>
      </c>
      <c r="C223" s="7" t="s">
        <v>65</v>
      </c>
      <c r="D223" s="7" t="s">
        <v>1212</v>
      </c>
      <c r="E223" s="7" t="s">
        <v>67</v>
      </c>
      <c r="F223" s="7" t="s">
        <v>118</v>
      </c>
      <c r="G223" s="7" t="s">
        <v>149</v>
      </c>
      <c r="H223" s="7"/>
      <c r="I223" s="7"/>
      <c r="J223" s="7" t="s">
        <v>190</v>
      </c>
      <c r="K223" s="7" t="s">
        <v>70</v>
      </c>
      <c r="L223" s="7" t="s">
        <v>104</v>
      </c>
      <c r="M223" s="7" t="s">
        <v>149</v>
      </c>
      <c r="N223" s="8">
        <v>43873</v>
      </c>
      <c r="O223" s="8"/>
      <c r="P223" s="7" t="str">
        <f t="shared" ca="1" si="280"/>
        <v/>
      </c>
      <c r="Q223" s="8"/>
      <c r="R223" s="7"/>
      <c r="S223" s="8"/>
      <c r="T223" s="9" t="s">
        <v>72</v>
      </c>
      <c r="U223" s="7" t="str">
        <f t="shared" si="250"/>
        <v>Titulaire</v>
      </c>
      <c r="Z223" s="8">
        <v>43873</v>
      </c>
      <c r="AA223" s="7">
        <f t="shared" si="251"/>
        <v>2</v>
      </c>
      <c r="AB223" s="7">
        <f t="shared" si="252"/>
        <v>2020</v>
      </c>
      <c r="AC223" s="7">
        <f t="shared" si="253"/>
        <v>2024</v>
      </c>
      <c r="AD223" s="10" t="e">
        <f t="shared" ref="AD223:AD286" ca="1" si="295">IF(#REF!="Non",(DAYS360(N223,Q223)/360),(DAYS360(N223,TODAY())/360))</f>
        <v>#REF!</v>
      </c>
      <c r="AE223" s="10" t="e">
        <f t="shared" ca="1" si="255"/>
        <v>#REF!</v>
      </c>
      <c r="AF223" s="8">
        <v>28413</v>
      </c>
      <c r="AG223" s="11">
        <f t="shared" ca="1" si="256"/>
        <v>47.421917808219177</v>
      </c>
      <c r="AH223" s="10" t="str">
        <f t="shared" ca="1" si="257"/>
        <v>&gt;45&lt; 55</v>
      </c>
      <c r="AI223" s="12">
        <v>12498424</v>
      </c>
      <c r="AJ223" s="40" t="s">
        <v>213</v>
      </c>
      <c r="AK223" s="12" t="s">
        <v>1213</v>
      </c>
      <c r="AL223" s="8">
        <v>39258</v>
      </c>
      <c r="AM223" s="7" t="s">
        <v>75</v>
      </c>
      <c r="AN223" s="7" t="s">
        <v>76</v>
      </c>
      <c r="AO223" s="7">
        <v>5</v>
      </c>
      <c r="AQ223">
        <v>14</v>
      </c>
      <c r="AR223" s="14">
        <v>3</v>
      </c>
      <c r="AS223" s="15">
        <f t="shared" si="258"/>
        <v>44968.75</v>
      </c>
      <c r="AT223" s="14" t="s">
        <v>77</v>
      </c>
      <c r="AU223" s="16">
        <v>2100</v>
      </c>
      <c r="AV223" s="17" t="s">
        <v>272</v>
      </c>
      <c r="AW223" s="18" t="s">
        <v>1214</v>
      </c>
      <c r="AX223" s="19" t="s">
        <v>1215</v>
      </c>
      <c r="AY223" s="17" t="s">
        <v>404</v>
      </c>
      <c r="AZ223" s="14" t="s">
        <v>276</v>
      </c>
      <c r="BA223" s="20" t="str">
        <f t="shared" si="259"/>
        <v>25015000000059614755</v>
      </c>
      <c r="BB223" s="31">
        <f t="shared" si="260"/>
        <v>20</v>
      </c>
      <c r="BC223" s="22" t="s">
        <v>1216</v>
      </c>
      <c r="BD223" s="23" t="s">
        <v>115</v>
      </c>
      <c r="BE223" s="14"/>
      <c r="BF223" s="8"/>
      <c r="BG223" s="32">
        <v>23536361</v>
      </c>
      <c r="BH223" s="32"/>
      <c r="BI223" s="32">
        <v>98139383</v>
      </c>
      <c r="BJ223" s="14" t="s">
        <v>1217</v>
      </c>
      <c r="BK223" s="14" t="str">
        <f t="shared" si="285"/>
        <v>CADRE</v>
      </c>
      <c r="BL223" s="14"/>
      <c r="BM223" s="25"/>
      <c r="BN223" s="26" t="str">
        <f t="shared" si="261"/>
        <v>25015000000059614755</v>
      </c>
      <c r="BO223" s="27" t="str">
        <f t="shared" si="262"/>
        <v>BENMOUSSA MABROUK</v>
      </c>
      <c r="BP223" s="26">
        <f t="shared" si="263"/>
        <v>222</v>
      </c>
      <c r="BQ223" s="28"/>
    </row>
    <row r="224" spans="1:69" x14ac:dyDescent="0.25">
      <c r="A224" t="str">
        <f>VLOOKUP(B224,[2]RH!$B:$BV,72,0)</f>
        <v>Non-Actif</v>
      </c>
      <c r="B224" s="6">
        <v>223</v>
      </c>
      <c r="C224" s="7" t="s">
        <v>168</v>
      </c>
      <c r="D224" s="7" t="s">
        <v>1218</v>
      </c>
      <c r="E224" s="7" t="s">
        <v>67</v>
      </c>
      <c r="F224" s="7" t="s">
        <v>118</v>
      </c>
      <c r="G224" s="7" t="s">
        <v>220</v>
      </c>
      <c r="H224" s="7"/>
      <c r="I224" s="7"/>
      <c r="J224" s="7"/>
      <c r="K224" s="7" t="s">
        <v>146</v>
      </c>
      <c r="L224" s="7" t="s">
        <v>90</v>
      </c>
      <c r="M224" s="7" t="s">
        <v>191</v>
      </c>
      <c r="N224" s="8">
        <v>43878</v>
      </c>
      <c r="O224" s="7" t="e">
        <f t="shared" ref="O224:O243" ca="1" si="296">IF(AD224&gt;=4,IF(T224="CDD","OK",""),"")</f>
        <v>#REF!</v>
      </c>
      <c r="P224" s="7">
        <f t="shared" ca="1" si="280"/>
        <v>-1832</v>
      </c>
      <c r="Q224" s="8">
        <v>43881</v>
      </c>
      <c r="R224" s="7" t="s">
        <v>161</v>
      </c>
      <c r="S224" s="7"/>
      <c r="T224" s="7" t="s">
        <v>156</v>
      </c>
      <c r="U224" s="7" t="str">
        <f t="shared" si="250"/>
        <v>Contractuel</v>
      </c>
      <c r="V224" s="8">
        <v>43878</v>
      </c>
      <c r="W224" s="8">
        <v>43890</v>
      </c>
      <c r="Z224" s="8">
        <v>43878</v>
      </c>
      <c r="AA224" s="7">
        <f t="shared" si="251"/>
        <v>2</v>
      </c>
      <c r="AB224" s="7">
        <f t="shared" si="252"/>
        <v>2020</v>
      </c>
      <c r="AC224" s="7">
        <f t="shared" si="253"/>
        <v>2024</v>
      </c>
      <c r="AD224" s="10" t="e">
        <f t="shared" ref="AD224:AD287" ca="1" si="297">IF(#REF!="Non",(DAYS360(N224,Q224)/360),(DAYS360(N224,TODAY())/360))</f>
        <v>#REF!</v>
      </c>
      <c r="AE224" s="10" t="e">
        <f t="shared" ca="1" si="255"/>
        <v>#REF!</v>
      </c>
      <c r="AF224" s="8">
        <v>33849</v>
      </c>
      <c r="AG224" s="11">
        <f t="shared" ca="1" si="256"/>
        <v>32.528767123287672</v>
      </c>
      <c r="AH224" s="10" t="str">
        <f t="shared" ca="1" si="257"/>
        <v>&gt;25&lt; 35</v>
      </c>
      <c r="AI224" s="12">
        <v>16925584</v>
      </c>
      <c r="AJ224" s="13" t="s">
        <v>92</v>
      </c>
      <c r="AK224" s="12" t="s">
        <v>1219</v>
      </c>
      <c r="AL224" s="8">
        <v>40850</v>
      </c>
      <c r="AM224" s="7" t="s">
        <v>108</v>
      </c>
      <c r="AN224" s="7" t="s">
        <v>76</v>
      </c>
      <c r="AO224" s="7">
        <v>1</v>
      </c>
      <c r="AQ224" s="14">
        <v>3</v>
      </c>
      <c r="AR224" s="14">
        <v>1</v>
      </c>
      <c r="AS224" s="15">
        <f t="shared" si="258"/>
        <v>44243.25</v>
      </c>
      <c r="AT224" s="14" t="s">
        <v>163</v>
      </c>
      <c r="AU224" s="12">
        <v>3.1930000000000001</v>
      </c>
      <c r="AV224" s="17" t="s">
        <v>150</v>
      </c>
      <c r="AW224" s="18" t="s">
        <v>1220</v>
      </c>
      <c r="AX224" s="19">
        <v>55105500367</v>
      </c>
      <c r="AY224" s="17">
        <v>62</v>
      </c>
      <c r="AZ224" s="14" t="s">
        <v>174</v>
      </c>
      <c r="BA224" s="20" t="str">
        <f t="shared" si="259"/>
        <v>07097015510550036762</v>
      </c>
      <c r="BB224" s="31">
        <f t="shared" si="260"/>
        <v>20</v>
      </c>
      <c r="BC224" s="14" t="s">
        <v>1221</v>
      </c>
      <c r="BD224" s="14" t="s">
        <v>341</v>
      </c>
      <c r="BE224" s="14">
        <v>2021</v>
      </c>
      <c r="BF224" s="8"/>
      <c r="BG224" s="32">
        <v>29719858</v>
      </c>
      <c r="BH224" s="32">
        <v>28842204</v>
      </c>
      <c r="BI224" s="32"/>
      <c r="BJ224" s="14" t="s">
        <v>371</v>
      </c>
      <c r="BK224" s="14" t="str">
        <f t="shared" si="285"/>
        <v>-</v>
      </c>
      <c r="BL224" s="14"/>
      <c r="BM224" s="25"/>
      <c r="BN224" s="26" t="str">
        <f t="shared" si="261"/>
        <v>07097015510550036762</v>
      </c>
      <c r="BO224" s="27" t="str">
        <f t="shared" si="262"/>
        <v>AYADI TAKOUA</v>
      </c>
      <c r="BP224" s="26">
        <f t="shared" si="263"/>
        <v>223</v>
      </c>
      <c r="BQ224" s="28"/>
    </row>
    <row r="225" spans="1:69" x14ac:dyDescent="0.25">
      <c r="A225" t="str">
        <f>VLOOKUP(B225,[2]RH!$B:$BV,72,0)</f>
        <v>Non-Actif</v>
      </c>
      <c r="B225" s="6">
        <v>224</v>
      </c>
      <c r="C225" s="7" t="s">
        <v>168</v>
      </c>
      <c r="D225" s="7" t="s">
        <v>1222</v>
      </c>
      <c r="E225" s="7" t="s">
        <v>67</v>
      </c>
      <c r="F225" s="7" t="s">
        <v>118</v>
      </c>
      <c r="G225" s="7" t="s">
        <v>220</v>
      </c>
      <c r="H225" s="7" t="s">
        <v>351</v>
      </c>
      <c r="I225" s="7"/>
      <c r="J225" s="7"/>
      <c r="K225" s="7" t="s">
        <v>146</v>
      </c>
      <c r="L225" s="7" t="s">
        <v>90</v>
      </c>
      <c r="M225" s="7" t="s">
        <v>191</v>
      </c>
      <c r="N225" s="8">
        <v>43878</v>
      </c>
      <c r="O225" s="7" t="e">
        <f t="shared" ca="1" si="296"/>
        <v>#REF!</v>
      </c>
      <c r="P225" s="7">
        <f t="shared" ca="1" si="280"/>
        <v>-1618</v>
      </c>
      <c r="Q225" s="8">
        <v>43952</v>
      </c>
      <c r="R225" s="7" t="s">
        <v>358</v>
      </c>
      <c r="S225" s="7"/>
      <c r="T225" s="7" t="s">
        <v>156</v>
      </c>
      <c r="U225" s="7" t="str">
        <f t="shared" si="250"/>
        <v>Contractuel</v>
      </c>
      <c r="V225" s="8">
        <v>44084</v>
      </c>
      <c r="W225" s="8">
        <v>44104</v>
      </c>
      <c r="Z225" s="8">
        <v>43878</v>
      </c>
      <c r="AA225" s="7">
        <f t="shared" si="251"/>
        <v>2</v>
      </c>
      <c r="AB225" s="7">
        <f t="shared" si="252"/>
        <v>2020</v>
      </c>
      <c r="AC225" s="7">
        <f t="shared" si="253"/>
        <v>2024</v>
      </c>
      <c r="AD225" s="10" t="e">
        <f t="shared" ref="AD225:AD288" ca="1" si="298">IF(#REF!="Non",(DAYS360(N225,Q225)/360),(DAYS360(N225,TODAY())/360))</f>
        <v>#REF!</v>
      </c>
      <c r="AE225" s="10" t="e">
        <f t="shared" ca="1" si="255"/>
        <v>#REF!</v>
      </c>
      <c r="AF225" s="8">
        <v>31841</v>
      </c>
      <c r="AG225" s="11">
        <f t="shared" ca="1" si="256"/>
        <v>38.030136986301372</v>
      </c>
      <c r="AH225" s="10" t="str">
        <f t="shared" ca="1" si="257"/>
        <v>&gt;35&lt; 45</v>
      </c>
      <c r="AI225" s="47" t="s">
        <v>1223</v>
      </c>
      <c r="AJ225" s="37"/>
      <c r="AK225" s="12" t="s">
        <v>1224</v>
      </c>
      <c r="AL225" s="8">
        <v>37490</v>
      </c>
      <c r="AM225" s="7" t="s">
        <v>108</v>
      </c>
      <c r="AN225" s="7" t="s">
        <v>76</v>
      </c>
      <c r="AO225" s="7">
        <v>2</v>
      </c>
      <c r="AQ225" s="14">
        <v>3</v>
      </c>
      <c r="AR225" s="14">
        <v>1</v>
      </c>
      <c r="AS225" s="15">
        <f t="shared" si="258"/>
        <v>44243.25</v>
      </c>
      <c r="AT225" s="14" t="s">
        <v>163</v>
      </c>
      <c r="AU225" s="12">
        <v>3.1930000000000001</v>
      </c>
      <c r="AV225" s="17">
        <v>17</v>
      </c>
      <c r="AW225" s="18" t="s">
        <v>201</v>
      </c>
      <c r="AX225" s="19" t="s">
        <v>1225</v>
      </c>
      <c r="AY225" s="17">
        <v>32</v>
      </c>
      <c r="AZ225" s="14" t="s">
        <v>203</v>
      </c>
      <c r="BA225" s="20" t="str">
        <f t="shared" si="259"/>
        <v>17001000000175352132</v>
      </c>
      <c r="BB225" s="31">
        <f t="shared" si="260"/>
        <v>20</v>
      </c>
      <c r="BC225" s="14" t="s">
        <v>1226</v>
      </c>
      <c r="BD225" s="14" t="s">
        <v>371</v>
      </c>
      <c r="BE225" s="14">
        <v>2021</v>
      </c>
      <c r="BF225" s="8"/>
      <c r="BG225" s="32">
        <v>97917170</v>
      </c>
      <c r="BH225" s="32">
        <v>26500790</v>
      </c>
      <c r="BI225" s="32"/>
      <c r="BJ225" s="14" t="s">
        <v>371</v>
      </c>
      <c r="BK225" s="14" t="str">
        <f t="shared" si="285"/>
        <v>-CP</v>
      </c>
      <c r="BL225" s="14"/>
      <c r="BM225" s="25"/>
      <c r="BN225" s="26" t="str">
        <f t="shared" si="261"/>
        <v>17001000000175352132</v>
      </c>
      <c r="BO225" s="27" t="str">
        <f t="shared" si="262"/>
        <v>DHAOUADI LEILA</v>
      </c>
      <c r="BP225" s="26">
        <f t="shared" si="263"/>
        <v>224</v>
      </c>
      <c r="BQ225" s="28"/>
    </row>
    <row r="226" spans="1:69" x14ac:dyDescent="0.25">
      <c r="A226" t="str">
        <f>VLOOKUP(B226,[2]RH!$B:$BV,72,0)</f>
        <v>Non-Actif</v>
      </c>
      <c r="B226" s="6">
        <v>225</v>
      </c>
      <c r="C226" s="7" t="s">
        <v>168</v>
      </c>
      <c r="D226" s="7" t="s">
        <v>1227</v>
      </c>
      <c r="E226" s="7" t="s">
        <v>67</v>
      </c>
      <c r="F226" s="7" t="s">
        <v>118</v>
      </c>
      <c r="G226" s="7" t="s">
        <v>220</v>
      </c>
      <c r="H226" s="7" t="s">
        <v>966</v>
      </c>
      <c r="I226" s="7"/>
      <c r="J226" s="7" t="s">
        <v>281</v>
      </c>
      <c r="K226" s="7" t="s">
        <v>146</v>
      </c>
      <c r="L226" s="7" t="s">
        <v>90</v>
      </c>
      <c r="M226" s="7" t="s">
        <v>191</v>
      </c>
      <c r="N226" s="8">
        <v>44119</v>
      </c>
      <c r="O226" s="7" t="e">
        <f t="shared" ca="1" si="296"/>
        <v>#REF!</v>
      </c>
      <c r="P226" s="7">
        <f t="shared" ca="1" si="280"/>
        <v>-1436</v>
      </c>
      <c r="Q226" s="8">
        <v>44274</v>
      </c>
      <c r="R226" s="7" t="s">
        <v>367</v>
      </c>
      <c r="S226" s="7"/>
      <c r="T226" s="7" t="s">
        <v>156</v>
      </c>
      <c r="U226" s="7" t="str">
        <f t="shared" si="250"/>
        <v>Contractuel</v>
      </c>
      <c r="V226" s="8">
        <v>44228</v>
      </c>
      <c r="W226" s="8">
        <v>44286</v>
      </c>
      <c r="Z226" s="8">
        <v>44119</v>
      </c>
      <c r="AA226" s="7">
        <f t="shared" si="251"/>
        <v>10</v>
      </c>
      <c r="AB226" s="7">
        <f t="shared" si="252"/>
        <v>2020</v>
      </c>
      <c r="AC226" s="7">
        <f t="shared" si="253"/>
        <v>2024</v>
      </c>
      <c r="AD226" s="10" t="e">
        <f t="shared" ref="AD226:AD289" ca="1" si="299">IF(#REF!="Non",(DAYS360(N226,Q226)/360),(DAYS360(N226,TODAY())/360))</f>
        <v>#REF!</v>
      </c>
      <c r="AE226" s="10" t="e">
        <f t="shared" ca="1" si="255"/>
        <v>#REF!</v>
      </c>
      <c r="AF226" s="8">
        <v>30280</v>
      </c>
      <c r="AG226" s="11">
        <f t="shared" ca="1" si="256"/>
        <v>42.30684931506849</v>
      </c>
      <c r="AH226" s="10" t="str">
        <f t="shared" ca="1" si="257"/>
        <v>&gt;35&lt; 45</v>
      </c>
      <c r="AI226" s="12">
        <v>12380351</v>
      </c>
      <c r="AJ226" s="13" t="s">
        <v>150</v>
      </c>
      <c r="AK226" s="12" t="s">
        <v>1228</v>
      </c>
      <c r="AL226" s="8">
        <v>36899</v>
      </c>
      <c r="AM226" s="7" t="s">
        <v>108</v>
      </c>
      <c r="AN226" s="7" t="s">
        <v>76</v>
      </c>
      <c r="AO226" s="7">
        <v>3</v>
      </c>
      <c r="AQ226" s="14">
        <v>3</v>
      </c>
      <c r="AR226" s="14">
        <v>1</v>
      </c>
      <c r="AS226" s="15">
        <f t="shared" si="258"/>
        <v>44484.25</v>
      </c>
      <c r="AT226" s="14" t="s">
        <v>163</v>
      </c>
      <c r="AU226" s="12">
        <v>3.1930000000000001</v>
      </c>
      <c r="AV226" s="17">
        <v>17</v>
      </c>
      <c r="AW226" s="18" t="s">
        <v>201</v>
      </c>
      <c r="AX226" s="19" t="s">
        <v>1229</v>
      </c>
      <c r="AY226" s="17">
        <v>48</v>
      </c>
      <c r="AZ226" s="14" t="s">
        <v>203</v>
      </c>
      <c r="BA226" s="20" t="str">
        <f t="shared" si="259"/>
        <v>17001000000290707248</v>
      </c>
      <c r="BB226" s="31">
        <f t="shared" si="260"/>
        <v>20</v>
      </c>
      <c r="BC226" s="14" t="s">
        <v>1226</v>
      </c>
      <c r="BD226" s="14" t="s">
        <v>371</v>
      </c>
      <c r="BE226" s="14">
        <v>2021</v>
      </c>
      <c r="BF226" s="8"/>
      <c r="BG226" s="32">
        <v>27373686</v>
      </c>
      <c r="BH226" s="32">
        <v>20021189</v>
      </c>
      <c r="BI226" s="32"/>
      <c r="BJ226" s="14" t="s">
        <v>371</v>
      </c>
      <c r="BK226" s="14" t="str">
        <f t="shared" si="285"/>
        <v>B-AP-T</v>
      </c>
      <c r="BL226" s="14"/>
      <c r="BM226" s="25"/>
      <c r="BN226" s="26" t="str">
        <f t="shared" si="261"/>
        <v>17001000000290707248</v>
      </c>
      <c r="BO226" s="27" t="str">
        <f t="shared" si="262"/>
        <v>IBN EL HAJ HELAL SONIA</v>
      </c>
      <c r="BP226" s="26">
        <f t="shared" si="263"/>
        <v>225</v>
      </c>
      <c r="BQ226" s="28"/>
    </row>
    <row r="227" spans="1:69" x14ac:dyDescent="0.25">
      <c r="A227" t="str">
        <f>VLOOKUP(B227,[2]RH!$B:$BV,72,0)</f>
        <v>Non-Actif</v>
      </c>
      <c r="B227" s="6">
        <v>226</v>
      </c>
      <c r="C227" s="7" t="s">
        <v>168</v>
      </c>
      <c r="D227" s="7" t="s">
        <v>1230</v>
      </c>
      <c r="E227" s="7" t="s">
        <v>67</v>
      </c>
      <c r="F227" s="7" t="s">
        <v>118</v>
      </c>
      <c r="G227" s="7" t="s">
        <v>220</v>
      </c>
      <c r="H227" s="7" t="s">
        <v>478</v>
      </c>
      <c r="I227" s="7"/>
      <c r="J227" s="7"/>
      <c r="K227" s="7" t="s">
        <v>146</v>
      </c>
      <c r="L227" s="7" t="s">
        <v>90</v>
      </c>
      <c r="M227" s="7" t="s">
        <v>191</v>
      </c>
      <c r="N227" s="8">
        <v>43878</v>
      </c>
      <c r="O227" s="7" t="e">
        <f t="shared" ca="1" si="296"/>
        <v>#REF!</v>
      </c>
      <c r="P227" s="7">
        <f t="shared" ca="1" si="280"/>
        <v>-1771</v>
      </c>
      <c r="Q227" s="8">
        <v>43952</v>
      </c>
      <c r="R227" s="7" t="s">
        <v>358</v>
      </c>
      <c r="S227" s="7"/>
      <c r="T227" s="7" t="s">
        <v>156</v>
      </c>
      <c r="U227" s="7" t="str">
        <f t="shared" si="250"/>
        <v>Contractuel</v>
      </c>
      <c r="V227" s="8">
        <v>43922</v>
      </c>
      <c r="W227" s="8">
        <v>43951</v>
      </c>
      <c r="Z227" s="8">
        <v>43878</v>
      </c>
      <c r="AA227" s="7">
        <f t="shared" si="251"/>
        <v>2</v>
      </c>
      <c r="AB227" s="7">
        <f t="shared" si="252"/>
        <v>2020</v>
      </c>
      <c r="AC227" s="7">
        <f t="shared" si="253"/>
        <v>2024</v>
      </c>
      <c r="AD227" s="10" t="e">
        <f t="shared" ref="AD227:AD290" ca="1" si="300">IF(#REF!="Non",(DAYS360(N227,Q227)/360),(DAYS360(N227,TODAY())/360))</f>
        <v>#REF!</v>
      </c>
      <c r="AE227" s="10" t="e">
        <f t="shared" ca="1" si="255"/>
        <v>#REF!</v>
      </c>
      <c r="AF227" s="8">
        <v>30590</v>
      </c>
      <c r="AG227" s="11">
        <f t="shared" ca="1" si="256"/>
        <v>41.457534246575342</v>
      </c>
      <c r="AH227" s="10" t="str">
        <f t="shared" ca="1" si="257"/>
        <v>&gt;35&lt; 45</v>
      </c>
      <c r="AI227" s="12">
        <v>12691974</v>
      </c>
      <c r="AJ227" s="13" t="s">
        <v>92</v>
      </c>
      <c r="AK227" s="12" t="s">
        <v>1231</v>
      </c>
      <c r="AL227" s="8">
        <v>40114</v>
      </c>
      <c r="AM227" s="7" t="s">
        <v>108</v>
      </c>
      <c r="AN227" s="7" t="s">
        <v>76</v>
      </c>
      <c r="AO227" s="7">
        <v>3</v>
      </c>
      <c r="AQ227" s="14">
        <v>3</v>
      </c>
      <c r="AR227" s="14">
        <v>1</v>
      </c>
      <c r="AS227" s="15">
        <f t="shared" si="258"/>
        <v>44243.25</v>
      </c>
      <c r="AT227" s="14" t="s">
        <v>163</v>
      </c>
      <c r="AU227" s="12">
        <v>3.1930000000000001</v>
      </c>
      <c r="AV227" s="17">
        <v>17</v>
      </c>
      <c r="AW227" s="18" t="s">
        <v>201</v>
      </c>
      <c r="AX227" s="19" t="s">
        <v>1232</v>
      </c>
      <c r="AY227" s="17">
        <v>43</v>
      </c>
      <c r="AZ227" s="14" t="s">
        <v>203</v>
      </c>
      <c r="BA227" s="20" t="str">
        <f t="shared" si="259"/>
        <v>17001000000093364143</v>
      </c>
      <c r="BB227" s="31">
        <f t="shared" si="260"/>
        <v>20</v>
      </c>
      <c r="BC227" s="14" t="s">
        <v>1233</v>
      </c>
      <c r="BD227" s="14" t="s">
        <v>341</v>
      </c>
      <c r="BE227" s="14"/>
      <c r="BF227" s="8"/>
      <c r="BG227" s="32">
        <v>25283797</v>
      </c>
      <c r="BH227" s="32">
        <v>96428545</v>
      </c>
      <c r="BI227" s="32"/>
      <c r="BJ227" s="14" t="s">
        <v>371</v>
      </c>
      <c r="BK227" s="14" t="str">
        <f t="shared" si="285"/>
        <v>-SP</v>
      </c>
      <c r="BL227" s="14"/>
      <c r="BM227" s="25"/>
      <c r="BN227" s="26" t="str">
        <f t="shared" si="261"/>
        <v>17001000000093364143</v>
      </c>
      <c r="BO227" s="27" t="str">
        <f t="shared" si="262"/>
        <v>FAIDI AHLEM</v>
      </c>
      <c r="BP227" s="26">
        <f t="shared" si="263"/>
        <v>226</v>
      </c>
      <c r="BQ227" s="28"/>
    </row>
    <row r="228" spans="1:69" x14ac:dyDescent="0.25">
      <c r="A228" t="str">
        <f>VLOOKUP(B228,[2]RH!$B:$BV,72,0)</f>
        <v>Non-Actif</v>
      </c>
      <c r="B228" s="6">
        <v>227</v>
      </c>
      <c r="C228" s="7" t="s">
        <v>100</v>
      </c>
      <c r="D228" s="7" t="s">
        <v>1234</v>
      </c>
      <c r="E228" s="7" t="s">
        <v>67</v>
      </c>
      <c r="F228" s="7" t="s">
        <v>118</v>
      </c>
      <c r="G228" s="7" t="s">
        <v>220</v>
      </c>
      <c r="H228" s="7">
        <v>560</v>
      </c>
      <c r="I228" s="7"/>
      <c r="J228" s="7" t="s">
        <v>190</v>
      </c>
      <c r="K228" s="7" t="s">
        <v>146</v>
      </c>
      <c r="L228" s="7" t="s">
        <v>90</v>
      </c>
      <c r="M228" s="7" t="s">
        <v>191</v>
      </c>
      <c r="N228" s="8">
        <v>43878</v>
      </c>
      <c r="O228" s="7" t="e">
        <f t="shared" ca="1" si="296"/>
        <v>#REF!</v>
      </c>
      <c r="P228" s="7">
        <f t="shared" ca="1" si="280"/>
        <v>-1102</v>
      </c>
      <c r="Q228" s="8">
        <v>44600</v>
      </c>
      <c r="R228" s="7" t="s">
        <v>367</v>
      </c>
      <c r="S228" s="7"/>
      <c r="T228" s="7" t="s">
        <v>156</v>
      </c>
      <c r="U228" s="7" t="str">
        <f t="shared" si="250"/>
        <v>Contractuel</v>
      </c>
      <c r="V228" s="8">
        <v>44562</v>
      </c>
      <c r="W228" s="8">
        <v>44620</v>
      </c>
      <c r="Z228" s="8">
        <v>43878</v>
      </c>
      <c r="AA228" s="7">
        <f t="shared" si="251"/>
        <v>2</v>
      </c>
      <c r="AB228" s="7">
        <f t="shared" si="252"/>
        <v>2020</v>
      </c>
      <c r="AC228" s="7">
        <f t="shared" si="253"/>
        <v>2024</v>
      </c>
      <c r="AD228" s="10" t="e">
        <f t="shared" ref="AD228:AD291" ca="1" si="301">IF(#REF!="Non",(DAYS360(N228,Q228)/360),(DAYS360(N228,TODAY())/360))</f>
        <v>#REF!</v>
      </c>
      <c r="AE228" s="10" t="e">
        <f t="shared" ca="1" si="255"/>
        <v>#REF!</v>
      </c>
      <c r="AF228" s="8">
        <v>35132</v>
      </c>
      <c r="AG228" s="11">
        <f t="shared" ca="1" si="256"/>
        <v>29.013698630136986</v>
      </c>
      <c r="AH228" s="10" t="str">
        <f t="shared" ca="1" si="257"/>
        <v>&gt;25&lt; 35</v>
      </c>
      <c r="AI228" s="12">
        <v>17053009</v>
      </c>
      <c r="AJ228" s="13" t="s">
        <v>73</v>
      </c>
      <c r="AK228" s="12">
        <v>11651265</v>
      </c>
      <c r="AL228" s="8">
        <v>41692</v>
      </c>
      <c r="AM228" s="7" t="s">
        <v>108</v>
      </c>
      <c r="AN228" s="7" t="s">
        <v>109</v>
      </c>
      <c r="AO228" s="7"/>
      <c r="AQ228" s="14">
        <v>3</v>
      </c>
      <c r="AR228" s="14">
        <v>2</v>
      </c>
      <c r="AS228" s="15">
        <f t="shared" si="258"/>
        <v>44608.5</v>
      </c>
      <c r="AT228" s="14" t="s">
        <v>163</v>
      </c>
      <c r="AU228" s="12">
        <v>3.1930000000000001</v>
      </c>
      <c r="AV228" s="17" t="s">
        <v>272</v>
      </c>
      <c r="AW228" s="18" t="s">
        <v>907</v>
      </c>
      <c r="AX228" s="19" t="s">
        <v>1235</v>
      </c>
      <c r="AY228" s="17" t="s">
        <v>1236</v>
      </c>
      <c r="AZ228" s="14" t="s">
        <v>276</v>
      </c>
      <c r="BA228" s="20" t="str">
        <f t="shared" si="259"/>
        <v>25024000000071870397</v>
      </c>
      <c r="BB228" s="31">
        <f t="shared" si="260"/>
        <v>20</v>
      </c>
      <c r="BC228" s="36" t="s">
        <v>1237</v>
      </c>
      <c r="BD228" s="14" t="s">
        <v>286</v>
      </c>
      <c r="BE228" s="14">
        <v>1095</v>
      </c>
      <c r="BF228" s="8" t="s">
        <v>116</v>
      </c>
      <c r="BG228" s="24">
        <v>27626806</v>
      </c>
      <c r="BH228" s="24">
        <v>24912799</v>
      </c>
      <c r="BI228" s="32"/>
      <c r="BJ228" s="14" t="s">
        <v>1238</v>
      </c>
      <c r="BK228" s="14" t="str">
        <f t="shared" si="285"/>
        <v>A-560</v>
      </c>
      <c r="BL228" s="14"/>
      <c r="BM228" s="25"/>
      <c r="BN228" s="26" t="str">
        <f t="shared" si="261"/>
        <v>25024000000071870397</v>
      </c>
      <c r="BO228" s="27" t="str">
        <f t="shared" si="262"/>
        <v>HAMMAMI GHOFRANE</v>
      </c>
      <c r="BP228" s="26">
        <f t="shared" si="263"/>
        <v>227</v>
      </c>
      <c r="BQ228" s="28"/>
    </row>
    <row r="229" spans="1:69" x14ac:dyDescent="0.25">
      <c r="A229" t="str">
        <f>VLOOKUP(B229,[2]RH!$B:$BV,72,0)</f>
        <v>Non-Actif</v>
      </c>
      <c r="B229" s="6">
        <v>228</v>
      </c>
      <c r="C229" s="7" t="s">
        <v>168</v>
      </c>
      <c r="D229" s="7" t="s">
        <v>1239</v>
      </c>
      <c r="E229" s="7" t="s">
        <v>67</v>
      </c>
      <c r="F229" s="7" t="s">
        <v>118</v>
      </c>
      <c r="G229" s="7" t="s">
        <v>220</v>
      </c>
      <c r="H229" s="7" t="s">
        <v>478</v>
      </c>
      <c r="I229" s="7"/>
      <c r="J229" s="7"/>
      <c r="K229" s="7" t="s">
        <v>146</v>
      </c>
      <c r="L229" s="7" t="s">
        <v>90</v>
      </c>
      <c r="M229" s="7" t="s">
        <v>191</v>
      </c>
      <c r="N229" s="8">
        <v>43878</v>
      </c>
      <c r="O229" s="7" t="e">
        <f t="shared" ca="1" si="296"/>
        <v>#REF!</v>
      </c>
      <c r="P229" s="7">
        <f t="shared" ca="1" si="280"/>
        <v>-1771</v>
      </c>
      <c r="Q229" s="8">
        <v>43952</v>
      </c>
      <c r="R229" s="7" t="s">
        <v>358</v>
      </c>
      <c r="S229" s="7"/>
      <c r="T229" s="7" t="s">
        <v>156</v>
      </c>
      <c r="U229" s="7" t="str">
        <f t="shared" si="250"/>
        <v>Contractuel</v>
      </c>
      <c r="V229" s="8">
        <v>43922</v>
      </c>
      <c r="W229" s="8">
        <v>43951</v>
      </c>
      <c r="Z229" s="8">
        <v>43878</v>
      </c>
      <c r="AA229" s="7">
        <f t="shared" si="251"/>
        <v>2</v>
      </c>
      <c r="AB229" s="7">
        <f t="shared" si="252"/>
        <v>2020</v>
      </c>
      <c r="AC229" s="7">
        <f t="shared" si="253"/>
        <v>2024</v>
      </c>
      <c r="AD229" s="10" t="e">
        <f t="shared" ref="AD229:AD292" ca="1" si="302">IF(#REF!="Non",(DAYS360(N229,Q229)/360),(DAYS360(N229,TODAY())/360))</f>
        <v>#REF!</v>
      </c>
      <c r="AE229" s="10" t="e">
        <f t="shared" ca="1" si="255"/>
        <v>#REF!</v>
      </c>
      <c r="AF229" s="8">
        <v>33416</v>
      </c>
      <c r="AG229" s="11">
        <f t="shared" ca="1" si="256"/>
        <v>33.715068493150682</v>
      </c>
      <c r="AH229" s="10" t="str">
        <f t="shared" ca="1" si="257"/>
        <v>&gt;25&lt; 35</v>
      </c>
      <c r="AI229" s="12">
        <v>16304919</v>
      </c>
      <c r="AJ229" s="13" t="s">
        <v>79</v>
      </c>
      <c r="AK229" s="12" t="s">
        <v>1240</v>
      </c>
      <c r="AL229" s="8">
        <v>40136</v>
      </c>
      <c r="AM229" s="7" t="s">
        <v>108</v>
      </c>
      <c r="AN229" s="7" t="s">
        <v>76</v>
      </c>
      <c r="AO229" s="7">
        <v>1</v>
      </c>
      <c r="AQ229" s="14">
        <v>3</v>
      </c>
      <c r="AR229" s="14">
        <v>1</v>
      </c>
      <c r="AS229" s="15">
        <f t="shared" si="258"/>
        <v>44243.25</v>
      </c>
      <c r="AT229" s="14" t="s">
        <v>163</v>
      </c>
      <c r="AU229" s="12">
        <v>3.1930000000000001</v>
      </c>
      <c r="AV229" s="17" t="s">
        <v>106</v>
      </c>
      <c r="AW229" s="18" t="s">
        <v>591</v>
      </c>
      <c r="AX229" s="19" t="s">
        <v>1241</v>
      </c>
      <c r="AY229" s="17">
        <v>47</v>
      </c>
      <c r="AZ229" s="14" t="s">
        <v>230</v>
      </c>
      <c r="BA229" s="20" t="str">
        <f t="shared" si="259"/>
        <v>05046000114501323947</v>
      </c>
      <c r="BB229" s="31">
        <f t="shared" si="260"/>
        <v>20</v>
      </c>
      <c r="BC229" s="14" t="s">
        <v>1242</v>
      </c>
      <c r="BD229" s="14" t="s">
        <v>286</v>
      </c>
      <c r="BE229" s="14">
        <v>1095</v>
      </c>
      <c r="BF229" s="8"/>
      <c r="BG229" s="32">
        <v>97024198</v>
      </c>
      <c r="BH229" s="32">
        <v>97023155</v>
      </c>
      <c r="BI229" s="32"/>
      <c r="BJ229" s="14" t="s">
        <v>286</v>
      </c>
      <c r="BK229" s="14" t="str">
        <f t="shared" si="285"/>
        <v>-SP</v>
      </c>
      <c r="BL229" s="14"/>
      <c r="BM229" s="25"/>
      <c r="BN229" s="26" t="str">
        <f t="shared" si="261"/>
        <v>05046000114501323947</v>
      </c>
      <c r="BO229" s="27" t="str">
        <f t="shared" si="262"/>
        <v>IBIRI REFKA</v>
      </c>
      <c r="BP229" s="26">
        <f t="shared" si="263"/>
        <v>228</v>
      </c>
      <c r="BQ229" s="28"/>
    </row>
    <row r="230" spans="1:69" x14ac:dyDescent="0.25">
      <c r="A230" t="str">
        <f>VLOOKUP(B230,[2]RH!$B:$BV,72,0)</f>
        <v>Non-Actif</v>
      </c>
      <c r="B230" s="6">
        <v>229</v>
      </c>
      <c r="C230" s="7" t="s">
        <v>100</v>
      </c>
      <c r="D230" s="7" t="s">
        <v>1243</v>
      </c>
      <c r="E230" s="7" t="s">
        <v>67</v>
      </c>
      <c r="F230" s="7" t="s">
        <v>118</v>
      </c>
      <c r="G230" s="7" t="s">
        <v>220</v>
      </c>
      <c r="H230" s="7">
        <v>560</v>
      </c>
      <c r="I230" s="7"/>
      <c r="J230" s="7" t="s">
        <v>281</v>
      </c>
      <c r="K230" s="7" t="s">
        <v>146</v>
      </c>
      <c r="L230" s="7" t="s">
        <v>90</v>
      </c>
      <c r="M230" s="7" t="s">
        <v>191</v>
      </c>
      <c r="N230" s="8">
        <v>43878</v>
      </c>
      <c r="O230" s="7" t="e">
        <f t="shared" ca="1" si="296"/>
        <v>#REF!</v>
      </c>
      <c r="P230" s="7">
        <f t="shared" ca="1" si="280"/>
        <v>-949</v>
      </c>
      <c r="Q230" s="8">
        <v>44712</v>
      </c>
      <c r="R230" s="52" t="s">
        <v>147</v>
      </c>
      <c r="S230" s="7" t="s">
        <v>1244</v>
      </c>
      <c r="T230" s="7" t="s">
        <v>156</v>
      </c>
      <c r="U230" s="7" t="str">
        <f t="shared" si="250"/>
        <v>Contractuel</v>
      </c>
      <c r="V230" s="8">
        <v>44593</v>
      </c>
      <c r="W230" s="8">
        <v>44773</v>
      </c>
      <c r="Z230" s="8">
        <v>43878</v>
      </c>
      <c r="AA230" s="7">
        <f t="shared" si="251"/>
        <v>2</v>
      </c>
      <c r="AB230" s="7">
        <f t="shared" si="252"/>
        <v>2020</v>
      </c>
      <c r="AC230" s="7">
        <f t="shared" si="253"/>
        <v>2024</v>
      </c>
      <c r="AD230" s="10" t="e">
        <f t="shared" ref="AD230:AD293" ca="1" si="303">IF(#REF!="Non",(DAYS360(N230,Q230)/360),(DAYS360(N230,TODAY())/360))</f>
        <v>#REF!</v>
      </c>
      <c r="AE230" s="10" t="e">
        <f t="shared" ca="1" si="255"/>
        <v>#REF!</v>
      </c>
      <c r="AF230" s="8">
        <v>34023</v>
      </c>
      <c r="AG230" s="11">
        <f t="shared" ca="1" si="256"/>
        <v>32.052054794520551</v>
      </c>
      <c r="AH230" s="10" t="str">
        <f t="shared" ca="1" si="257"/>
        <v>&gt;25&lt; 35</v>
      </c>
      <c r="AI230" s="12">
        <v>16796271</v>
      </c>
      <c r="AJ230" s="13" t="s">
        <v>150</v>
      </c>
      <c r="AK230" s="12">
        <v>13002399</v>
      </c>
      <c r="AL230" s="8">
        <v>41243</v>
      </c>
      <c r="AM230" s="7" t="s">
        <v>108</v>
      </c>
      <c r="AN230" s="7" t="s">
        <v>109</v>
      </c>
      <c r="AO230" s="7"/>
      <c r="AQ230" s="14">
        <v>3</v>
      </c>
      <c r="AR230" s="14">
        <v>2</v>
      </c>
      <c r="AS230" s="15">
        <f t="shared" si="258"/>
        <v>44608.5</v>
      </c>
      <c r="AT230" s="14" t="s">
        <v>163</v>
      </c>
      <c r="AU230" s="12">
        <v>3.1930000000000001</v>
      </c>
      <c r="AV230" s="17" t="s">
        <v>150</v>
      </c>
      <c r="AW230" s="18" t="s">
        <v>1091</v>
      </c>
      <c r="AX230" s="19" t="s">
        <v>1245</v>
      </c>
      <c r="AY230" s="17" t="s">
        <v>725</v>
      </c>
      <c r="AZ230" s="14" t="s">
        <v>174</v>
      </c>
      <c r="BA230" s="20" t="str">
        <f t="shared" si="259"/>
        <v>07043010112162237662</v>
      </c>
      <c r="BB230" s="31">
        <f t="shared" si="260"/>
        <v>20</v>
      </c>
      <c r="BC230" s="36" t="s">
        <v>1246</v>
      </c>
      <c r="BD230" s="14" t="s">
        <v>286</v>
      </c>
      <c r="BE230" s="14">
        <v>1095</v>
      </c>
      <c r="BF230" s="8" t="s">
        <v>116</v>
      </c>
      <c r="BG230" s="32">
        <v>24805227</v>
      </c>
      <c r="BH230" s="32">
        <v>54007785</v>
      </c>
      <c r="BI230" s="32"/>
      <c r="BJ230" s="14" t="s">
        <v>286</v>
      </c>
      <c r="BK230" s="14" t="str">
        <f t="shared" si="285"/>
        <v>B-560</v>
      </c>
      <c r="BL230" s="14"/>
      <c r="BM230" s="25"/>
      <c r="BN230" s="26" t="str">
        <f t="shared" si="261"/>
        <v>07043010112162237662</v>
      </c>
      <c r="BO230" s="27" t="str">
        <f t="shared" si="262"/>
        <v>AJILI NAJEH</v>
      </c>
      <c r="BP230" s="26">
        <f t="shared" si="263"/>
        <v>229</v>
      </c>
      <c r="BQ230" s="28"/>
    </row>
    <row r="231" spans="1:69" x14ac:dyDescent="0.25">
      <c r="A231" t="str">
        <f>VLOOKUP(B231,[2]RH!$B:$BV,72,0)</f>
        <v>Non-Actif</v>
      </c>
      <c r="B231" s="6">
        <v>230</v>
      </c>
      <c r="C231" s="7" t="s">
        <v>100</v>
      </c>
      <c r="D231" s="7" t="s">
        <v>1247</v>
      </c>
      <c r="E231" s="7" t="s">
        <v>67</v>
      </c>
      <c r="F231" s="7" t="s">
        <v>118</v>
      </c>
      <c r="G231" s="7" t="s">
        <v>220</v>
      </c>
      <c r="H231" s="7" t="s">
        <v>478</v>
      </c>
      <c r="I231" s="7"/>
      <c r="J231" s="7"/>
      <c r="K231" s="7" t="s">
        <v>146</v>
      </c>
      <c r="L231" s="7" t="s">
        <v>90</v>
      </c>
      <c r="M231" s="7" t="s">
        <v>191</v>
      </c>
      <c r="N231" s="8">
        <v>43878</v>
      </c>
      <c r="O231" s="7" t="e">
        <f t="shared" ca="1" si="296"/>
        <v>#REF!</v>
      </c>
      <c r="P231" s="7">
        <f t="shared" ca="1" si="280"/>
        <v>-1618</v>
      </c>
      <c r="Q231" s="8">
        <v>43981</v>
      </c>
      <c r="R231" s="7" t="s">
        <v>358</v>
      </c>
      <c r="S231" s="7"/>
      <c r="T231" s="7" t="s">
        <v>156</v>
      </c>
      <c r="U231" s="7" t="str">
        <f t="shared" si="250"/>
        <v>Contractuel</v>
      </c>
      <c r="V231" s="8">
        <v>44081</v>
      </c>
      <c r="W231" s="8">
        <v>44104</v>
      </c>
      <c r="Z231" s="8">
        <v>43878</v>
      </c>
      <c r="AA231" s="7">
        <f t="shared" si="251"/>
        <v>2</v>
      </c>
      <c r="AB231" s="7">
        <f t="shared" si="252"/>
        <v>2020</v>
      </c>
      <c r="AC231" s="7">
        <f t="shared" si="253"/>
        <v>2024</v>
      </c>
      <c r="AD231" s="10" t="e">
        <f t="shared" ref="AD231:AD294" ca="1" si="304">IF(#REF!="Non",(DAYS360(N231,Q231)/360),(DAYS360(N231,TODAY())/360))</f>
        <v>#REF!</v>
      </c>
      <c r="AE231" s="10" t="e">
        <f t="shared" ca="1" si="255"/>
        <v>#REF!</v>
      </c>
      <c r="AF231" s="8">
        <v>31447</v>
      </c>
      <c r="AG231" s="11">
        <f t="shared" ca="1" si="256"/>
        <v>39.109589041095887</v>
      </c>
      <c r="AH231" s="10" t="str">
        <f t="shared" ca="1" si="257"/>
        <v>&gt;35&lt; 45</v>
      </c>
      <c r="AI231" s="12">
        <v>12499228</v>
      </c>
      <c r="AJ231" s="13" t="s">
        <v>120</v>
      </c>
      <c r="AK231" s="12" t="s">
        <v>1248</v>
      </c>
      <c r="AL231" s="8">
        <v>37522</v>
      </c>
      <c r="AM231" s="7" t="s">
        <v>108</v>
      </c>
      <c r="AN231" s="7" t="s">
        <v>109</v>
      </c>
      <c r="AO231" s="7"/>
      <c r="AQ231" s="14">
        <v>3</v>
      </c>
      <c r="AR231" s="14">
        <v>1</v>
      </c>
      <c r="AS231" s="15">
        <f t="shared" si="258"/>
        <v>44243.25</v>
      </c>
      <c r="AT231" s="14" t="s">
        <v>163</v>
      </c>
      <c r="AU231" s="12">
        <v>3.1930000000000001</v>
      </c>
      <c r="AV231" s="17" t="s">
        <v>106</v>
      </c>
      <c r="AW231" s="18" t="s">
        <v>591</v>
      </c>
      <c r="AX231" s="19" t="s">
        <v>1249</v>
      </c>
      <c r="AY231" s="17">
        <v>60</v>
      </c>
      <c r="AZ231" s="14" t="s">
        <v>230</v>
      </c>
      <c r="BA231" s="20" t="str">
        <f t="shared" si="259"/>
        <v>05046000114501297660</v>
      </c>
      <c r="BB231" s="31">
        <f t="shared" si="260"/>
        <v>20</v>
      </c>
      <c r="BC231" s="14" t="s">
        <v>1250</v>
      </c>
      <c r="BD231" s="14" t="s">
        <v>286</v>
      </c>
      <c r="BE231" s="14">
        <v>1095</v>
      </c>
      <c r="BF231" s="8"/>
      <c r="BG231" s="32">
        <v>26750966</v>
      </c>
      <c r="BH231" s="32">
        <v>24140429</v>
      </c>
      <c r="BI231" s="32"/>
      <c r="BJ231" s="14" t="s">
        <v>397</v>
      </c>
      <c r="BK231" s="14" t="str">
        <f t="shared" si="285"/>
        <v>-SP</v>
      </c>
      <c r="BL231" s="14"/>
      <c r="BM231" s="25"/>
      <c r="BN231" s="26" t="str">
        <f t="shared" si="261"/>
        <v>05046000114501297660</v>
      </c>
      <c r="BO231" s="27" t="str">
        <f t="shared" si="262"/>
        <v>HAMDI MANOUBIA</v>
      </c>
      <c r="BP231" s="26">
        <f t="shared" si="263"/>
        <v>230</v>
      </c>
      <c r="BQ231" s="28"/>
    </row>
    <row r="232" spans="1:69" x14ac:dyDescent="0.25">
      <c r="A232" t="str">
        <f>VLOOKUP(B232,[2]RH!$B:$BV,72,0)</f>
        <v>Non-Actif</v>
      </c>
      <c r="B232" s="6">
        <v>231</v>
      </c>
      <c r="C232" s="7" t="s">
        <v>100</v>
      </c>
      <c r="D232" s="7" t="s">
        <v>1251</v>
      </c>
      <c r="E232" s="7" t="s">
        <v>67</v>
      </c>
      <c r="F232" s="7" t="s">
        <v>118</v>
      </c>
      <c r="G232" s="7" t="s">
        <v>220</v>
      </c>
      <c r="H232" s="7">
        <v>560</v>
      </c>
      <c r="I232" s="7"/>
      <c r="J232" s="7" t="s">
        <v>190</v>
      </c>
      <c r="K232" s="7" t="s">
        <v>146</v>
      </c>
      <c r="L232" s="7" t="s">
        <v>90</v>
      </c>
      <c r="M232" s="7" t="s">
        <v>191</v>
      </c>
      <c r="N232" s="8">
        <v>43878</v>
      </c>
      <c r="O232" s="7" t="e">
        <f t="shared" ca="1" si="296"/>
        <v>#REF!</v>
      </c>
      <c r="P232" s="7">
        <f t="shared" ca="1" si="280"/>
        <v>-1102</v>
      </c>
      <c r="Q232" s="8">
        <v>44596</v>
      </c>
      <c r="R232" s="7" t="s">
        <v>161</v>
      </c>
      <c r="S232" s="7"/>
      <c r="T232" s="7" t="s">
        <v>156</v>
      </c>
      <c r="U232" s="7" t="str">
        <f t="shared" si="250"/>
        <v>Contractuel</v>
      </c>
      <c r="V232" s="8">
        <v>44562</v>
      </c>
      <c r="W232" s="8">
        <v>44620</v>
      </c>
      <c r="Z232" s="8">
        <v>43878</v>
      </c>
      <c r="AA232" s="7">
        <f t="shared" si="251"/>
        <v>2</v>
      </c>
      <c r="AB232" s="7">
        <f t="shared" si="252"/>
        <v>2020</v>
      </c>
      <c r="AC232" s="7">
        <f t="shared" si="253"/>
        <v>2024</v>
      </c>
      <c r="AD232" s="10" t="e">
        <f t="shared" ref="AD232:AD295" ca="1" si="305">IF(#REF!="Non",(DAYS360(N232,Q232)/360),(DAYS360(N232,TODAY())/360))</f>
        <v>#REF!</v>
      </c>
      <c r="AE232" s="10" t="e">
        <f t="shared" ca="1" si="255"/>
        <v>#REF!</v>
      </c>
      <c r="AF232" s="8">
        <v>32879</v>
      </c>
      <c r="AG232" s="11">
        <f t="shared" ca="1" si="256"/>
        <v>35.186301369863017</v>
      </c>
      <c r="AH232" s="10" t="str">
        <f t="shared" ca="1" si="257"/>
        <v>&gt;35&lt; 45</v>
      </c>
      <c r="AI232" s="12">
        <v>16068547</v>
      </c>
      <c r="AJ232" s="13" t="s">
        <v>170</v>
      </c>
      <c r="AK232" s="12" t="s">
        <v>1252</v>
      </c>
      <c r="AL232" s="8">
        <v>39632</v>
      </c>
      <c r="AM232" s="7" t="s">
        <v>108</v>
      </c>
      <c r="AN232" s="7" t="s">
        <v>109</v>
      </c>
      <c r="AO232" s="7"/>
      <c r="AQ232" s="14">
        <v>3</v>
      </c>
      <c r="AR232" s="14">
        <v>2</v>
      </c>
      <c r="AS232" s="15">
        <f t="shared" si="258"/>
        <v>44608.5</v>
      </c>
      <c r="AT232" s="14" t="s">
        <v>163</v>
      </c>
      <c r="AU232" s="12">
        <v>3.1930000000000001</v>
      </c>
      <c r="AV232" s="17" t="s">
        <v>92</v>
      </c>
      <c r="AW232" s="18" t="s">
        <v>1253</v>
      </c>
      <c r="AX232" s="19" t="s">
        <v>1254</v>
      </c>
      <c r="AY232" s="17" t="s">
        <v>1255</v>
      </c>
      <c r="AZ232" s="14" t="s">
        <v>152</v>
      </c>
      <c r="BA232" s="20" t="str">
        <f t="shared" si="259"/>
        <v>04025111003161831741</v>
      </c>
      <c r="BB232" s="31">
        <f t="shared" si="260"/>
        <v>20</v>
      </c>
      <c r="BC232" s="36" t="s">
        <v>1256</v>
      </c>
      <c r="BD232" s="14" t="s">
        <v>341</v>
      </c>
      <c r="BF232" s="8" t="s">
        <v>116</v>
      </c>
      <c r="BG232" s="32">
        <v>58041186</v>
      </c>
      <c r="BH232" s="32">
        <v>27004618</v>
      </c>
      <c r="BI232" s="32"/>
      <c r="BJ232" s="14" t="s">
        <v>814</v>
      </c>
      <c r="BK232" s="14" t="str">
        <f t="shared" si="285"/>
        <v>A-560</v>
      </c>
      <c r="BL232" s="14"/>
      <c r="BM232" s="25"/>
      <c r="BN232" s="26" t="str">
        <f t="shared" si="261"/>
        <v>04025111003161831741</v>
      </c>
      <c r="BO232" s="27" t="str">
        <f t="shared" si="262"/>
        <v>JEBALI MARWA</v>
      </c>
      <c r="BP232" s="26">
        <f t="shared" si="263"/>
        <v>231</v>
      </c>
      <c r="BQ232" s="28"/>
    </row>
    <row r="233" spans="1:69" x14ac:dyDescent="0.25">
      <c r="A233" t="str">
        <f>VLOOKUP(B233,[2]RH!$B:$BV,72,0)</f>
        <v>Non-Actif</v>
      </c>
      <c r="B233" s="6">
        <v>232</v>
      </c>
      <c r="C233" s="7" t="s">
        <v>168</v>
      </c>
      <c r="D233" s="7" t="s">
        <v>1257</v>
      </c>
      <c r="E233" s="7" t="s">
        <v>67</v>
      </c>
      <c r="F233" s="7" t="s">
        <v>118</v>
      </c>
      <c r="G233" s="7" t="s">
        <v>220</v>
      </c>
      <c r="H233" s="7"/>
      <c r="I233" s="7"/>
      <c r="J233" s="7"/>
      <c r="K233" s="7" t="s">
        <v>146</v>
      </c>
      <c r="L233" s="7" t="s">
        <v>90</v>
      </c>
      <c r="M233" s="7" t="s">
        <v>191</v>
      </c>
      <c r="N233" s="8">
        <v>43878</v>
      </c>
      <c r="O233" s="7" t="e">
        <f t="shared" ca="1" si="296"/>
        <v>#REF!</v>
      </c>
      <c r="P233" s="7">
        <f t="shared" ca="1" si="280"/>
        <v>-1832</v>
      </c>
      <c r="Q233" s="8">
        <v>43514</v>
      </c>
      <c r="R233" s="7" t="s">
        <v>161</v>
      </c>
      <c r="S233" s="7"/>
      <c r="T233" s="7" t="s">
        <v>156</v>
      </c>
      <c r="U233" s="7" t="str">
        <f t="shared" si="250"/>
        <v>Contractuel</v>
      </c>
      <c r="V233" s="8">
        <v>43878</v>
      </c>
      <c r="W233" s="8">
        <v>43890</v>
      </c>
      <c r="Z233" s="8">
        <v>43878</v>
      </c>
      <c r="AA233" s="7">
        <f t="shared" si="251"/>
        <v>2</v>
      </c>
      <c r="AB233" s="7">
        <f t="shared" si="252"/>
        <v>2020</v>
      </c>
      <c r="AC233" s="7">
        <f t="shared" si="253"/>
        <v>2024</v>
      </c>
      <c r="AD233" s="10" t="e">
        <f t="shared" ref="AD233:AD296" ca="1" si="306">IF(#REF!="Non",(DAYS360(N233,Q233)/360),(DAYS360(N233,TODAY())/360))</f>
        <v>#REF!</v>
      </c>
      <c r="AE233" s="10" t="e">
        <f t="shared" ca="1" si="255"/>
        <v>#REF!</v>
      </c>
      <c r="AF233" s="8">
        <v>31360</v>
      </c>
      <c r="AG233" s="11">
        <f t="shared" ca="1" si="256"/>
        <v>39.347945205479455</v>
      </c>
      <c r="AH233" s="10" t="str">
        <f t="shared" ca="1" si="257"/>
        <v>&gt;35&lt; 45</v>
      </c>
      <c r="AI233" s="12">
        <v>12330676</v>
      </c>
      <c r="AJ233" s="40" t="s">
        <v>213</v>
      </c>
      <c r="AK233" s="12" t="s">
        <v>1258</v>
      </c>
      <c r="AL233" s="8">
        <v>42167</v>
      </c>
      <c r="AM233" s="7" t="s">
        <v>108</v>
      </c>
      <c r="AN233" s="7" t="s">
        <v>76</v>
      </c>
      <c r="AO233" s="7">
        <v>2</v>
      </c>
      <c r="AQ233" s="14">
        <v>3</v>
      </c>
      <c r="AR233" s="14">
        <v>1</v>
      </c>
      <c r="AS233" s="15">
        <f t="shared" si="258"/>
        <v>44243.25</v>
      </c>
      <c r="AT233" s="14" t="s">
        <v>163</v>
      </c>
      <c r="AU233" s="12">
        <v>3.1930000000000001</v>
      </c>
      <c r="AV233" s="17" t="s">
        <v>79</v>
      </c>
      <c r="AW233" s="18">
        <v>14203</v>
      </c>
      <c r="AX233" s="19">
        <v>10440002608</v>
      </c>
      <c r="AY233" s="17">
        <v>70</v>
      </c>
      <c r="AZ233" s="14" t="s">
        <v>83</v>
      </c>
      <c r="BA233" s="20" t="str">
        <f t="shared" si="259"/>
        <v>08142031044000260870</v>
      </c>
      <c r="BB233" s="31">
        <f t="shared" si="260"/>
        <v>20</v>
      </c>
      <c r="BC233" s="14" t="s">
        <v>1259</v>
      </c>
      <c r="BD233" s="14" t="s">
        <v>250</v>
      </c>
      <c r="BF233" s="8"/>
      <c r="BG233" s="32">
        <v>99824219</v>
      </c>
      <c r="BH233" s="32">
        <v>97983032</v>
      </c>
      <c r="BI233" s="32"/>
      <c r="BJ233" s="14" t="s">
        <v>250</v>
      </c>
      <c r="BK233" s="14" t="str">
        <f t="shared" si="285"/>
        <v>-</v>
      </c>
      <c r="BL233" s="14"/>
      <c r="BM233" s="25"/>
      <c r="BN233" s="26" t="str">
        <f t="shared" si="261"/>
        <v>08142031044000260870</v>
      </c>
      <c r="BO233" s="27" t="str">
        <f t="shared" si="262"/>
        <v>FEZAI HADDA</v>
      </c>
      <c r="BP233" s="26">
        <f t="shared" si="263"/>
        <v>232</v>
      </c>
      <c r="BQ233" s="28"/>
    </row>
    <row r="234" spans="1:69" x14ac:dyDescent="0.25">
      <c r="A234" t="str">
        <f>VLOOKUP(B234,[2]RH!$B:$BV,72,0)</f>
        <v>Non-Actif</v>
      </c>
      <c r="B234" s="6">
        <v>233</v>
      </c>
      <c r="C234" s="7" t="s">
        <v>100</v>
      </c>
      <c r="D234" s="7" t="s">
        <v>1260</v>
      </c>
      <c r="E234" s="7" t="s">
        <v>67</v>
      </c>
      <c r="F234" s="7" t="s">
        <v>118</v>
      </c>
      <c r="G234" s="7" t="s">
        <v>220</v>
      </c>
      <c r="H234" s="7" t="s">
        <v>478</v>
      </c>
      <c r="I234" s="7"/>
      <c r="J234" s="7"/>
      <c r="K234" s="7" t="s">
        <v>146</v>
      </c>
      <c r="L234" s="7" t="s">
        <v>90</v>
      </c>
      <c r="M234" s="7" t="s">
        <v>191</v>
      </c>
      <c r="N234" s="8">
        <v>43878</v>
      </c>
      <c r="O234" s="7" t="e">
        <f t="shared" ca="1" si="296"/>
        <v>#REF!</v>
      </c>
      <c r="P234" s="7">
        <f t="shared" ca="1" si="280"/>
        <v>-1771</v>
      </c>
      <c r="Q234" s="8">
        <v>43952</v>
      </c>
      <c r="R234" s="7" t="s">
        <v>358</v>
      </c>
      <c r="S234" s="7"/>
      <c r="T234" s="7" t="s">
        <v>156</v>
      </c>
      <c r="U234" s="7" t="str">
        <f t="shared" si="250"/>
        <v>Contractuel</v>
      </c>
      <c r="V234" s="8">
        <v>43922</v>
      </c>
      <c r="W234" s="8">
        <v>43951</v>
      </c>
      <c r="Z234" s="8">
        <v>43878</v>
      </c>
      <c r="AA234" s="7">
        <f t="shared" si="251"/>
        <v>2</v>
      </c>
      <c r="AB234" s="7">
        <f t="shared" si="252"/>
        <v>2020</v>
      </c>
      <c r="AC234" s="7">
        <f t="shared" si="253"/>
        <v>2024</v>
      </c>
      <c r="AD234" s="10" t="e">
        <f t="shared" ref="AD234:AD297" ca="1" si="307">IF(#REF!="Non",(DAYS360(N234,Q234)/360),(DAYS360(N234,TODAY())/360))</f>
        <v>#REF!</v>
      </c>
      <c r="AE234" s="10" t="e">
        <f t="shared" ca="1" si="255"/>
        <v>#REF!</v>
      </c>
      <c r="AF234" s="8">
        <v>36391</v>
      </c>
      <c r="AG234" s="11">
        <f t="shared" ca="1" si="256"/>
        <v>25.564383561643837</v>
      </c>
      <c r="AH234" s="10" t="str">
        <f t="shared" ca="1" si="257"/>
        <v>&gt;25&lt; 35</v>
      </c>
      <c r="AI234" s="12">
        <v>16882575</v>
      </c>
      <c r="AJ234" s="13" t="s">
        <v>79</v>
      </c>
      <c r="AK234" s="12">
        <v>11660785</v>
      </c>
      <c r="AL234" s="8">
        <v>42661</v>
      </c>
      <c r="AM234" s="7" t="s">
        <v>108</v>
      </c>
      <c r="AN234" s="7" t="s">
        <v>109</v>
      </c>
      <c r="AO234" s="7"/>
      <c r="AQ234" s="14">
        <v>3</v>
      </c>
      <c r="AR234" s="14">
        <v>1</v>
      </c>
      <c r="AS234" s="15">
        <f t="shared" si="258"/>
        <v>44243.25</v>
      </c>
      <c r="AT234" s="14" t="s">
        <v>163</v>
      </c>
      <c r="AU234" s="12">
        <v>3.1930000000000001</v>
      </c>
      <c r="AV234" s="17">
        <v>17</v>
      </c>
      <c r="AW234" s="18" t="s">
        <v>201</v>
      </c>
      <c r="AX234" s="19" t="s">
        <v>1261</v>
      </c>
      <c r="AY234" s="17" t="s">
        <v>79</v>
      </c>
      <c r="AZ234" s="14" t="s">
        <v>203</v>
      </c>
      <c r="BA234" s="20" t="str">
        <f t="shared" si="259"/>
        <v>17001000000254194508</v>
      </c>
      <c r="BB234" s="31">
        <f t="shared" si="260"/>
        <v>20</v>
      </c>
      <c r="BC234" s="14" t="s">
        <v>1262</v>
      </c>
      <c r="BD234" s="14" t="s">
        <v>286</v>
      </c>
      <c r="BE234" s="14">
        <v>1095</v>
      </c>
      <c r="BF234" s="8"/>
      <c r="BG234" s="32">
        <v>23008159</v>
      </c>
      <c r="BH234" s="32">
        <v>26681582</v>
      </c>
      <c r="BI234" s="32"/>
      <c r="BJ234" s="14" t="s">
        <v>286</v>
      </c>
      <c r="BK234" s="14" t="str">
        <f t="shared" si="285"/>
        <v>-SP</v>
      </c>
      <c r="BL234" s="14"/>
      <c r="BM234" s="25"/>
      <c r="BN234" s="26" t="str">
        <f t="shared" si="261"/>
        <v>17001000000254194508</v>
      </c>
      <c r="BO234" s="27" t="str">
        <f t="shared" si="262"/>
        <v>SANDESNI MALEK</v>
      </c>
      <c r="BP234" s="26">
        <f t="shared" si="263"/>
        <v>233</v>
      </c>
      <c r="BQ234" s="28"/>
    </row>
    <row r="235" spans="1:69" x14ac:dyDescent="0.25">
      <c r="A235" t="str">
        <f>VLOOKUP(B235,[2]RH!$B:$BV,72,0)</f>
        <v>Non-Actif</v>
      </c>
      <c r="B235" s="6">
        <v>234</v>
      </c>
      <c r="C235" s="7" t="s">
        <v>100</v>
      </c>
      <c r="D235" s="7" t="s">
        <v>1263</v>
      </c>
      <c r="E235" s="7" t="s">
        <v>67</v>
      </c>
      <c r="F235" s="7" t="s">
        <v>118</v>
      </c>
      <c r="G235" s="7" t="s">
        <v>220</v>
      </c>
      <c r="H235" s="7">
        <v>560</v>
      </c>
      <c r="I235" s="7"/>
      <c r="J235" s="7" t="s">
        <v>190</v>
      </c>
      <c r="K235" s="7" t="s">
        <v>146</v>
      </c>
      <c r="L235" s="7" t="s">
        <v>90</v>
      </c>
      <c r="M235" s="7" t="s">
        <v>191</v>
      </c>
      <c r="N235" s="8">
        <v>43878</v>
      </c>
      <c r="O235" s="7" t="e">
        <f t="shared" ca="1" si="296"/>
        <v>#REF!</v>
      </c>
      <c r="P235" s="7">
        <f t="shared" ca="1" si="280"/>
        <v>-857</v>
      </c>
      <c r="Q235" s="8">
        <v>44805</v>
      </c>
      <c r="R235" s="7" t="s">
        <v>161</v>
      </c>
      <c r="S235" s="7"/>
      <c r="T235" s="7" t="s">
        <v>156</v>
      </c>
      <c r="U235" s="7" t="str">
        <f t="shared" si="250"/>
        <v>Contractuel</v>
      </c>
      <c r="V235" s="8">
        <v>44805</v>
      </c>
      <c r="W235" s="8">
        <v>44865</v>
      </c>
      <c r="Z235" s="8">
        <v>43878</v>
      </c>
      <c r="AA235" s="7">
        <f t="shared" si="251"/>
        <v>2</v>
      </c>
      <c r="AB235" s="7">
        <f t="shared" si="252"/>
        <v>2020</v>
      </c>
      <c r="AC235" s="7">
        <f t="shared" si="253"/>
        <v>2024</v>
      </c>
      <c r="AD235" s="10" t="e">
        <f t="shared" ref="AD235:AD298" ca="1" si="308">IF(#REF!="Non",(DAYS360(N235,Q235)/360),(DAYS360(N235,TODAY())/360))</f>
        <v>#REF!</v>
      </c>
      <c r="AE235" s="10" t="e">
        <f t="shared" ca="1" si="255"/>
        <v>#REF!</v>
      </c>
      <c r="AF235" s="8">
        <v>33421</v>
      </c>
      <c r="AG235" s="11">
        <f t="shared" ca="1" si="256"/>
        <v>33.701369863013696</v>
      </c>
      <c r="AH235" s="10" t="str">
        <f t="shared" ca="1" si="257"/>
        <v>&gt;25&lt; 35</v>
      </c>
      <c r="AI235" s="12">
        <v>16720004</v>
      </c>
      <c r="AJ235" s="13" t="s">
        <v>73</v>
      </c>
      <c r="AK235" s="12">
        <v>13611334</v>
      </c>
      <c r="AL235" s="8">
        <v>40504</v>
      </c>
      <c r="AM235" s="7" t="s">
        <v>108</v>
      </c>
      <c r="AN235" s="7" t="s">
        <v>109</v>
      </c>
      <c r="AO235" s="7"/>
      <c r="AQ235" s="14">
        <v>3</v>
      </c>
      <c r="AR235" s="14">
        <v>3</v>
      </c>
      <c r="AS235" s="15">
        <f t="shared" si="258"/>
        <v>44973.75</v>
      </c>
      <c r="AT235" s="14" t="s">
        <v>163</v>
      </c>
      <c r="AU235" s="12">
        <v>3.3210000000000002</v>
      </c>
      <c r="AV235" s="17" t="s">
        <v>236</v>
      </c>
      <c r="AW235" s="18">
        <v>20600</v>
      </c>
      <c r="AX235" s="19" t="s">
        <v>1264</v>
      </c>
      <c r="AY235" s="17" t="s">
        <v>1053</v>
      </c>
      <c r="AZ235" s="14" t="s">
        <v>203</v>
      </c>
      <c r="BA235" s="20" t="str">
        <f t="shared" si="259"/>
        <v>17206000000168343969</v>
      </c>
      <c r="BB235" s="31">
        <f t="shared" si="260"/>
        <v>20</v>
      </c>
      <c r="BC235" s="36" t="s">
        <v>1265</v>
      </c>
      <c r="BD235" s="14" t="s">
        <v>286</v>
      </c>
      <c r="BE235" s="14">
        <v>1095</v>
      </c>
      <c r="BF235" s="8" t="s">
        <v>116</v>
      </c>
      <c r="BG235" s="24">
        <v>50161092</v>
      </c>
      <c r="BH235" s="24">
        <v>98634147</v>
      </c>
      <c r="BI235" s="32"/>
      <c r="BJ235" s="14" t="s">
        <v>286</v>
      </c>
      <c r="BK235" s="14" t="str">
        <f t="shared" si="285"/>
        <v>A-560</v>
      </c>
      <c r="BL235" s="14"/>
      <c r="BM235" s="53">
        <v>46.09</v>
      </c>
      <c r="BN235" s="26" t="str">
        <f t="shared" si="261"/>
        <v>17206000000168343969</v>
      </c>
      <c r="BO235" s="27" t="str">
        <f t="shared" si="262"/>
        <v>ARBI WIDED</v>
      </c>
      <c r="BP235" s="26">
        <f t="shared" si="263"/>
        <v>234</v>
      </c>
      <c r="BQ235" s="28" t="s">
        <v>1266</v>
      </c>
    </row>
    <row r="236" spans="1:69" x14ac:dyDescent="0.25">
      <c r="A236" t="str">
        <f>VLOOKUP(B236,[2]RH!$B:$BV,72,0)</f>
        <v>Non-Actif</v>
      </c>
      <c r="B236" s="6">
        <v>235</v>
      </c>
      <c r="C236" s="7" t="s">
        <v>65</v>
      </c>
      <c r="D236" s="7" t="s">
        <v>1267</v>
      </c>
      <c r="E236" s="7" t="s">
        <v>67</v>
      </c>
      <c r="F236" s="7" t="s">
        <v>158</v>
      </c>
      <c r="G236" s="7" t="s">
        <v>159</v>
      </c>
      <c r="H236" s="7"/>
      <c r="I236" s="7"/>
      <c r="J236" s="7"/>
      <c r="K236" s="7" t="s">
        <v>146</v>
      </c>
      <c r="L236" s="7" t="s">
        <v>90</v>
      </c>
      <c r="M236" s="7" t="s">
        <v>1089</v>
      </c>
      <c r="N236" s="8">
        <v>43878</v>
      </c>
      <c r="O236" s="7" t="e">
        <f t="shared" ca="1" si="296"/>
        <v>#REF!</v>
      </c>
      <c r="P236" s="7">
        <f t="shared" ca="1" si="280"/>
        <v>-1436</v>
      </c>
      <c r="Q236" s="8">
        <v>44257</v>
      </c>
      <c r="R236" s="7" t="s">
        <v>161</v>
      </c>
      <c r="S236" s="7"/>
      <c r="T236" s="7" t="s">
        <v>156</v>
      </c>
      <c r="U236" s="7" t="str">
        <f t="shared" si="250"/>
        <v>Contractuel</v>
      </c>
      <c r="V236" s="8">
        <v>44232</v>
      </c>
      <c r="W236" s="8">
        <v>44286</v>
      </c>
      <c r="X236" s="8">
        <v>43878</v>
      </c>
      <c r="Y236" s="8">
        <v>44231</v>
      </c>
      <c r="Z236" s="8">
        <v>44232</v>
      </c>
      <c r="AA236" s="7">
        <f t="shared" si="251"/>
        <v>2</v>
      </c>
      <c r="AB236" s="7">
        <f t="shared" si="252"/>
        <v>2020</v>
      </c>
      <c r="AC236" s="7">
        <f t="shared" si="253"/>
        <v>2024</v>
      </c>
      <c r="AD236" s="10" t="e">
        <f t="shared" ref="AD236:AD299" ca="1" si="309">IF(#REF!="Non",(DAYS360(N236,Q236)/360),(DAYS360(N236,TODAY())/360))</f>
        <v>#REF!</v>
      </c>
      <c r="AE236" s="10" t="e">
        <f t="shared" ca="1" si="255"/>
        <v>#REF!</v>
      </c>
      <c r="AF236" s="8">
        <v>37018</v>
      </c>
      <c r="AG236" s="11">
        <f t="shared" ca="1" si="256"/>
        <v>23.846575342465755</v>
      </c>
      <c r="AH236" s="10" t="str">
        <f t="shared" ca="1" si="257"/>
        <v>&lt; 25</v>
      </c>
      <c r="AI236" s="12"/>
      <c r="AJ236" s="37"/>
      <c r="AK236" s="12" t="s">
        <v>1268</v>
      </c>
      <c r="AL236" s="8">
        <v>43461</v>
      </c>
      <c r="AM236" s="7" t="s">
        <v>75</v>
      </c>
      <c r="AN236" s="7" t="s">
        <v>109</v>
      </c>
      <c r="AO236" s="7"/>
      <c r="AQ236" s="14">
        <v>3</v>
      </c>
      <c r="AR236" s="14">
        <v>2</v>
      </c>
      <c r="AS236" s="15">
        <f t="shared" si="258"/>
        <v>44608.5</v>
      </c>
      <c r="AT236" s="14" t="s">
        <v>163</v>
      </c>
      <c r="AU236" s="12">
        <v>3.1930000000000001</v>
      </c>
      <c r="AV236" s="17">
        <v>17</v>
      </c>
      <c r="AW236" s="18" t="s">
        <v>201</v>
      </c>
      <c r="AX236" s="19" t="s">
        <v>1269</v>
      </c>
      <c r="AY236" s="17">
        <v>27</v>
      </c>
      <c r="AZ236" s="14" t="s">
        <v>203</v>
      </c>
      <c r="BA236" s="20" t="str">
        <f t="shared" si="259"/>
        <v>17001000000264925327</v>
      </c>
      <c r="BB236" s="31">
        <f t="shared" si="260"/>
        <v>20</v>
      </c>
      <c r="BC236" s="14" t="s">
        <v>1270</v>
      </c>
      <c r="BD236" s="14" t="s">
        <v>85</v>
      </c>
      <c r="BE236" s="14"/>
      <c r="BF236" s="8"/>
      <c r="BG236" s="24">
        <v>92845978</v>
      </c>
      <c r="BH236" s="24">
        <v>94942682</v>
      </c>
      <c r="BI236" s="32"/>
      <c r="BJ236" s="14" t="s">
        <v>445</v>
      </c>
      <c r="BK236" s="14" t="str">
        <f t="shared" si="285"/>
        <v>-</v>
      </c>
      <c r="BL236" s="14"/>
      <c r="BM236" s="25"/>
      <c r="BN236" s="26" t="str">
        <f t="shared" si="261"/>
        <v>17001000000264925327</v>
      </c>
      <c r="BO236" s="27" t="str">
        <f t="shared" si="262"/>
        <v>MECHERGUI IHEB</v>
      </c>
      <c r="BP236" s="26">
        <f t="shared" si="263"/>
        <v>235</v>
      </c>
      <c r="BQ236" s="28"/>
    </row>
    <row r="237" spans="1:69" x14ac:dyDescent="0.25">
      <c r="A237" t="str">
        <f>VLOOKUP(B237,[2]RH!$B:$BV,72,0)</f>
        <v>Non-Actif</v>
      </c>
      <c r="B237" s="6">
        <v>236</v>
      </c>
      <c r="C237" s="7" t="s">
        <v>100</v>
      </c>
      <c r="D237" s="7" t="s">
        <v>1271</v>
      </c>
      <c r="E237" s="7" t="s">
        <v>67</v>
      </c>
      <c r="F237" s="7" t="s">
        <v>118</v>
      </c>
      <c r="G237" s="7" t="s">
        <v>220</v>
      </c>
      <c r="H237" s="7" t="s">
        <v>649</v>
      </c>
      <c r="I237" s="7" t="s">
        <v>650</v>
      </c>
      <c r="J237" s="7" t="s">
        <v>281</v>
      </c>
      <c r="K237" s="7" t="s">
        <v>146</v>
      </c>
      <c r="L237" s="7" t="s">
        <v>90</v>
      </c>
      <c r="M237" s="7" t="s">
        <v>191</v>
      </c>
      <c r="N237" s="8">
        <v>43878</v>
      </c>
      <c r="O237" s="7" t="e">
        <f t="shared" ca="1" si="296"/>
        <v>#REF!</v>
      </c>
      <c r="P237" s="7">
        <f t="shared" ca="1" si="280"/>
        <v>-796</v>
      </c>
      <c r="Q237" s="8">
        <v>44926</v>
      </c>
      <c r="R237" s="7" t="s">
        <v>749</v>
      </c>
      <c r="S237" s="7"/>
      <c r="T237" s="9" t="s">
        <v>156</v>
      </c>
      <c r="U237" s="7" t="str">
        <f t="shared" si="250"/>
        <v>Contractuel</v>
      </c>
      <c r="V237" s="8">
        <v>44866</v>
      </c>
      <c r="W237" s="8">
        <v>44926</v>
      </c>
      <c r="Z237" s="8">
        <v>43878</v>
      </c>
      <c r="AA237" s="7">
        <f t="shared" si="251"/>
        <v>2</v>
      </c>
      <c r="AB237" s="7">
        <f t="shared" si="252"/>
        <v>2020</v>
      </c>
      <c r="AC237" s="7">
        <f t="shared" si="253"/>
        <v>2024</v>
      </c>
      <c r="AD237" s="10" t="e">
        <f t="shared" ref="AD237:AD300" ca="1" si="310">IF(#REF!="Non",(DAYS360(N237,Q237)/360),(DAYS360(N237,TODAY())/360))</f>
        <v>#REF!</v>
      </c>
      <c r="AE237" s="10" t="e">
        <f t="shared" ca="1" si="255"/>
        <v>#REF!</v>
      </c>
      <c r="AF237" s="8">
        <v>37432</v>
      </c>
      <c r="AG237" s="11">
        <f t="shared" ca="1" si="256"/>
        <v>22.712328767123289</v>
      </c>
      <c r="AH237" s="10" t="str">
        <f t="shared" ca="1" si="257"/>
        <v>&lt; 25</v>
      </c>
      <c r="AI237" s="12">
        <v>17460242</v>
      </c>
      <c r="AJ237" s="13" t="s">
        <v>106</v>
      </c>
      <c r="AK237" s="12">
        <v>11664623</v>
      </c>
      <c r="AL237" s="8">
        <v>43039</v>
      </c>
      <c r="AM237" s="7" t="s">
        <v>108</v>
      </c>
      <c r="AN237" s="7" t="s">
        <v>109</v>
      </c>
      <c r="AO237" s="7"/>
      <c r="AQ237" s="14">
        <v>3</v>
      </c>
      <c r="AR237" s="14">
        <v>3</v>
      </c>
      <c r="AS237" s="15">
        <f t="shared" si="258"/>
        <v>44973.75</v>
      </c>
      <c r="AT237" s="14" t="s">
        <v>163</v>
      </c>
      <c r="AU237" s="16">
        <v>3.3210000000000002</v>
      </c>
      <c r="AV237" s="17" t="s">
        <v>433</v>
      </c>
      <c r="AW237" s="18" t="s">
        <v>434</v>
      </c>
      <c r="AX237" s="19" t="s">
        <v>1272</v>
      </c>
      <c r="AY237" s="17" t="s">
        <v>582</v>
      </c>
      <c r="AZ237" s="14" t="s">
        <v>195</v>
      </c>
      <c r="BA237" s="20" t="str">
        <f t="shared" si="259"/>
        <v>12406000013129724219</v>
      </c>
      <c r="BB237" s="31">
        <f t="shared" si="260"/>
        <v>20</v>
      </c>
      <c r="BC237" s="22" t="s">
        <v>1273</v>
      </c>
      <c r="BD237" s="23" t="s">
        <v>286</v>
      </c>
      <c r="BE237" s="14">
        <v>1095</v>
      </c>
      <c r="BF237" s="8" t="s">
        <v>1274</v>
      </c>
      <c r="BG237" s="32">
        <v>20315005</v>
      </c>
      <c r="BH237" s="32">
        <v>28307133</v>
      </c>
      <c r="BI237" s="32"/>
      <c r="BJ237" s="14" t="s">
        <v>397</v>
      </c>
      <c r="BK237" s="14" t="str">
        <f t="shared" si="285"/>
        <v>B-Panda</v>
      </c>
      <c r="BL237" s="14"/>
      <c r="BM237" s="25"/>
      <c r="BN237" s="26" t="str">
        <f t="shared" si="261"/>
        <v>12406000013129724219</v>
      </c>
      <c r="BO237" s="27" t="str">
        <f t="shared" si="262"/>
        <v>BOUSIF RAKIA</v>
      </c>
      <c r="BP237" s="26">
        <f t="shared" si="263"/>
        <v>236</v>
      </c>
      <c r="BQ237" s="28"/>
    </row>
    <row r="238" spans="1:69" x14ac:dyDescent="0.25">
      <c r="A238" t="str">
        <f>VLOOKUP(B238,[2]RH!$B:$BV,72,0)</f>
        <v>Non-Actif</v>
      </c>
      <c r="B238" s="6">
        <v>237</v>
      </c>
      <c r="C238" s="7" t="s">
        <v>168</v>
      </c>
      <c r="D238" s="7" t="s">
        <v>1275</v>
      </c>
      <c r="E238" s="7" t="s">
        <v>67</v>
      </c>
      <c r="F238" s="7" t="s">
        <v>118</v>
      </c>
      <c r="G238" s="7" t="s">
        <v>220</v>
      </c>
      <c r="H238" s="7" t="s">
        <v>351</v>
      </c>
      <c r="I238" s="7"/>
      <c r="J238" s="7"/>
      <c r="K238" s="7" t="s">
        <v>146</v>
      </c>
      <c r="L238" s="7" t="s">
        <v>90</v>
      </c>
      <c r="M238" s="7" t="s">
        <v>191</v>
      </c>
      <c r="N238" s="8">
        <v>43878</v>
      </c>
      <c r="O238" s="7" t="e">
        <f t="shared" ca="1" si="296"/>
        <v>#REF!</v>
      </c>
      <c r="P238" s="7">
        <f t="shared" ca="1" si="280"/>
        <v>-1801</v>
      </c>
      <c r="Q238" s="8">
        <v>43886</v>
      </c>
      <c r="R238" s="7" t="s">
        <v>161</v>
      </c>
      <c r="S238" s="7"/>
      <c r="T238" s="7" t="s">
        <v>156</v>
      </c>
      <c r="U238" s="7" t="str">
        <f t="shared" si="250"/>
        <v>Contractuel</v>
      </c>
      <c r="V238" s="8">
        <v>43891</v>
      </c>
      <c r="W238" s="8">
        <v>43921</v>
      </c>
      <c r="Z238" s="8">
        <v>43878</v>
      </c>
      <c r="AA238" s="7">
        <f t="shared" si="251"/>
        <v>2</v>
      </c>
      <c r="AB238" s="7">
        <f t="shared" si="252"/>
        <v>2020</v>
      </c>
      <c r="AC238" s="7">
        <f t="shared" si="253"/>
        <v>2024</v>
      </c>
      <c r="AD238" s="10" t="e">
        <f t="shared" ref="AD238:AD301" ca="1" si="311">IF(#REF!="Non",(DAYS360(N238,Q238)/360),(DAYS360(N238,TODAY())/360))</f>
        <v>#REF!</v>
      </c>
      <c r="AE238" s="10" t="e">
        <f t="shared" ca="1" si="255"/>
        <v>#REF!</v>
      </c>
      <c r="AF238" s="8">
        <v>30061</v>
      </c>
      <c r="AG238" s="11">
        <f t="shared" ca="1" si="256"/>
        <v>42.906849315068492</v>
      </c>
      <c r="AH238" s="10" t="str">
        <f t="shared" ca="1" si="257"/>
        <v>&gt;35&lt; 45</v>
      </c>
      <c r="AI238" s="47"/>
      <c r="AJ238" s="37"/>
      <c r="AK238" s="12" t="s">
        <v>1276</v>
      </c>
      <c r="AL238" s="8">
        <v>39309</v>
      </c>
      <c r="AM238" s="7" t="s">
        <v>108</v>
      </c>
      <c r="AN238" s="7" t="s">
        <v>76</v>
      </c>
      <c r="AO238" s="7">
        <v>2</v>
      </c>
      <c r="AQ238" s="14">
        <v>3</v>
      </c>
      <c r="AR238" s="14">
        <v>1</v>
      </c>
      <c r="AS238" s="15">
        <f t="shared" si="258"/>
        <v>44243.25</v>
      </c>
      <c r="AT238" s="14" t="s">
        <v>163</v>
      </c>
      <c r="AU238" s="12">
        <v>3.1930000000000001</v>
      </c>
      <c r="AV238" s="17">
        <v>17</v>
      </c>
      <c r="AW238" s="18" t="s">
        <v>201</v>
      </c>
      <c r="AX238" s="19" t="s">
        <v>1277</v>
      </c>
      <c r="AY238" s="17">
        <v>77</v>
      </c>
      <c r="AZ238" s="14" t="s">
        <v>203</v>
      </c>
      <c r="BA238" s="20" t="str">
        <f t="shared" si="259"/>
        <v>17001000000103318477</v>
      </c>
      <c r="BB238" s="31">
        <f t="shared" si="260"/>
        <v>20</v>
      </c>
      <c r="BC238" s="14" t="s">
        <v>1278</v>
      </c>
      <c r="BD238" s="14" t="s">
        <v>501</v>
      </c>
      <c r="BE238" s="14"/>
      <c r="BF238" s="8"/>
      <c r="BG238" s="14">
        <v>94482619</v>
      </c>
      <c r="BH238" s="14"/>
      <c r="BI238" s="32"/>
      <c r="BJ238" s="14" t="s">
        <v>769</v>
      </c>
      <c r="BK238" s="14" t="str">
        <f t="shared" si="285"/>
        <v>-CP</v>
      </c>
      <c r="BL238" s="14"/>
      <c r="BM238" s="25"/>
      <c r="BN238" s="26" t="str">
        <f t="shared" si="261"/>
        <v>17001000000103318477</v>
      </c>
      <c r="BO238" s="27" t="str">
        <f t="shared" si="262"/>
        <v>BEJAOUI MONIA</v>
      </c>
      <c r="BP238" s="26">
        <f t="shared" si="263"/>
        <v>237</v>
      </c>
      <c r="BQ238" s="28"/>
    </row>
    <row r="239" spans="1:69" x14ac:dyDescent="0.25">
      <c r="A239" t="str">
        <f>VLOOKUP(B239,[2]RH!$B:$BV,72,0)</f>
        <v>Non-Actif</v>
      </c>
      <c r="B239" s="6">
        <v>238</v>
      </c>
      <c r="C239" s="7" t="s">
        <v>100</v>
      </c>
      <c r="D239" s="7" t="s">
        <v>1279</v>
      </c>
      <c r="E239" s="7" t="s">
        <v>67</v>
      </c>
      <c r="F239" s="7" t="s">
        <v>102</v>
      </c>
      <c r="G239" s="7" t="s">
        <v>1082</v>
      </c>
      <c r="H239" s="7"/>
      <c r="I239" s="7"/>
      <c r="J239" s="7"/>
      <c r="K239" s="7" t="s">
        <v>89</v>
      </c>
      <c r="L239" s="7" t="s">
        <v>104</v>
      </c>
      <c r="M239" s="7" t="s">
        <v>1082</v>
      </c>
      <c r="N239" s="8">
        <v>43880</v>
      </c>
      <c r="O239" s="7" t="e">
        <f t="shared" ca="1" si="296"/>
        <v>#REF!</v>
      </c>
      <c r="P239" s="7">
        <f t="shared" ca="1" si="280"/>
        <v>-1467</v>
      </c>
      <c r="Q239" s="8">
        <v>44255</v>
      </c>
      <c r="R239" s="7" t="s">
        <v>105</v>
      </c>
      <c r="S239" s="7"/>
      <c r="T239" s="7" t="s">
        <v>156</v>
      </c>
      <c r="U239" s="7" t="str">
        <f t="shared" si="250"/>
        <v>Contractuel</v>
      </c>
      <c r="V239" s="8">
        <v>44075</v>
      </c>
      <c r="W239" s="8">
        <v>44255</v>
      </c>
      <c r="Z239" s="8">
        <v>43880</v>
      </c>
      <c r="AA239" s="7">
        <f t="shared" si="251"/>
        <v>2</v>
      </c>
      <c r="AB239" s="7">
        <f t="shared" si="252"/>
        <v>2020</v>
      </c>
      <c r="AC239" s="7">
        <f t="shared" si="253"/>
        <v>2024</v>
      </c>
      <c r="AD239" s="10" t="e">
        <f t="shared" ref="AD239:AD302" ca="1" si="312">IF(#REF!="Non",(DAYS360(N239,Q239)/360),(DAYS360(N239,TODAY())/360))</f>
        <v>#REF!</v>
      </c>
      <c r="AE239" s="10" t="e">
        <f t="shared" ca="1" si="255"/>
        <v>#REF!</v>
      </c>
      <c r="AF239" s="8">
        <v>33149</v>
      </c>
      <c r="AG239" s="11">
        <f t="shared" ca="1" si="256"/>
        <v>34.446575342465756</v>
      </c>
      <c r="AH239" s="10" t="str">
        <f t="shared" ca="1" si="257"/>
        <v>&gt;25&lt; 35</v>
      </c>
      <c r="AI239" s="12">
        <v>17047145</v>
      </c>
      <c r="AJ239" s="13" t="s">
        <v>79</v>
      </c>
      <c r="AK239" s="12" t="s">
        <v>1280</v>
      </c>
      <c r="AL239" s="8">
        <v>42592</v>
      </c>
      <c r="AM239" s="7" t="s">
        <v>108</v>
      </c>
      <c r="AN239" s="7" t="s">
        <v>109</v>
      </c>
      <c r="AO239" s="7"/>
      <c r="AR239" s="14">
        <v>2</v>
      </c>
      <c r="AS239" s="15">
        <f t="shared" si="258"/>
        <v>44610.5</v>
      </c>
      <c r="AT239" s="14" t="s">
        <v>77</v>
      </c>
      <c r="AU239" s="12"/>
      <c r="AV239" s="17">
        <v>10</v>
      </c>
      <c r="AW239" s="18">
        <v>31612</v>
      </c>
      <c r="AX239" s="19">
        <v>61050985788</v>
      </c>
      <c r="AY239" s="17">
        <v>18</v>
      </c>
      <c r="AZ239" s="14" t="s">
        <v>633</v>
      </c>
      <c r="BA239" s="20" t="str">
        <f t="shared" si="259"/>
        <v>10316126105098578818</v>
      </c>
      <c r="BB239" s="31">
        <f t="shared" si="260"/>
        <v>20</v>
      </c>
      <c r="BC239" s="14" t="s">
        <v>1281</v>
      </c>
      <c r="BE239" s="14"/>
      <c r="BF239" s="8" t="s">
        <v>116</v>
      </c>
      <c r="BG239" s="54">
        <v>25021051</v>
      </c>
      <c r="BH239" s="54"/>
      <c r="BI239" s="32"/>
      <c r="BJ239" s="14" t="s">
        <v>431</v>
      </c>
      <c r="BK239" s="14" t="str">
        <f t="shared" si="285"/>
        <v>-</v>
      </c>
      <c r="BL239" s="14"/>
      <c r="BM239" s="25"/>
      <c r="BN239" s="26" t="str">
        <f t="shared" si="261"/>
        <v>10316126105098578818</v>
      </c>
      <c r="BO239" s="27" t="str">
        <f t="shared" si="262"/>
        <v>FERCHICHI WIDED</v>
      </c>
      <c r="BP239" s="26">
        <f t="shared" si="263"/>
        <v>238</v>
      </c>
      <c r="BQ239" s="28"/>
    </row>
    <row r="240" spans="1:69" x14ac:dyDescent="0.25">
      <c r="A240" t="str">
        <f>VLOOKUP(B240,[2]RH!$B:$BV,72,0)</f>
        <v>Non-Actif</v>
      </c>
      <c r="B240" s="6">
        <v>239</v>
      </c>
      <c r="C240" s="7" t="s">
        <v>65</v>
      </c>
      <c r="D240" s="7" t="s">
        <v>1282</v>
      </c>
      <c r="E240" s="7" t="s">
        <v>67</v>
      </c>
      <c r="F240" s="7" t="s">
        <v>158</v>
      </c>
      <c r="G240" s="7" t="s">
        <v>159</v>
      </c>
      <c r="H240" s="7"/>
      <c r="I240" s="7"/>
      <c r="J240" s="7"/>
      <c r="K240" s="7" t="s">
        <v>89</v>
      </c>
      <c r="L240" s="7" t="s">
        <v>90</v>
      </c>
      <c r="M240" s="7" t="s">
        <v>1089</v>
      </c>
      <c r="N240" s="8">
        <v>43882</v>
      </c>
      <c r="O240" s="7" t="e">
        <f t="shared" ca="1" si="296"/>
        <v>#REF!</v>
      </c>
      <c r="P240" s="7" t="str">
        <f t="shared" ca="1" si="280"/>
        <v/>
      </c>
      <c r="Q240" s="8">
        <v>43922</v>
      </c>
      <c r="R240" s="7" t="s">
        <v>290</v>
      </c>
      <c r="S240" s="7"/>
      <c r="T240" s="7" t="s">
        <v>394</v>
      </c>
      <c r="U240" s="7" t="str">
        <f t="shared" si="250"/>
        <v>Contractuel</v>
      </c>
      <c r="V240" s="8"/>
      <c r="W240" s="8"/>
      <c r="X240" s="8">
        <v>43876</v>
      </c>
      <c r="Y240" s="8">
        <v>44241</v>
      </c>
      <c r="Z240" s="8"/>
      <c r="AA240" s="7">
        <f t="shared" si="251"/>
        <v>2</v>
      </c>
      <c r="AB240" s="7">
        <f t="shared" si="252"/>
        <v>2020</v>
      </c>
      <c r="AC240" s="7">
        <f t="shared" si="253"/>
        <v>2024</v>
      </c>
      <c r="AD240" s="10" t="e">
        <f t="shared" ref="AD240:AD303" ca="1" si="313">IF(#REF!="Non",(DAYS360(N240,Q240)/360),(DAYS360(N240,TODAY())/360))</f>
        <v>#REF!</v>
      </c>
      <c r="AE240" s="10" t="e">
        <f t="shared" ca="1" si="255"/>
        <v>#REF!</v>
      </c>
      <c r="AF240" s="8">
        <v>32796</v>
      </c>
      <c r="AG240" s="11">
        <f t="shared" ca="1" si="256"/>
        <v>35.413698630136984</v>
      </c>
      <c r="AH240" s="10" t="str">
        <f t="shared" ca="1" si="257"/>
        <v>&gt;35&lt; 45</v>
      </c>
      <c r="AI240" s="12">
        <v>15384905</v>
      </c>
      <c r="AJ240" s="13" t="s">
        <v>150</v>
      </c>
      <c r="AK240" s="12" t="s">
        <v>1283</v>
      </c>
      <c r="AL240" s="8">
        <v>38835</v>
      </c>
      <c r="AM240" s="7" t="s">
        <v>75</v>
      </c>
      <c r="AN240" s="7" t="s">
        <v>76</v>
      </c>
      <c r="AO240" s="7">
        <v>1</v>
      </c>
      <c r="AQ240" s="14">
        <v>3</v>
      </c>
      <c r="AR240" s="14">
        <v>1</v>
      </c>
      <c r="AS240" s="15">
        <f t="shared" si="258"/>
        <v>44247.25</v>
      </c>
      <c r="AT240" s="14" t="s">
        <v>163</v>
      </c>
      <c r="AU240" s="12">
        <v>2.1629999999999998</v>
      </c>
      <c r="AV240" s="17">
        <v>17</v>
      </c>
      <c r="AW240" s="18">
        <v>53594</v>
      </c>
      <c r="AX240" s="19" t="s">
        <v>1284</v>
      </c>
      <c r="AY240" s="17">
        <v>38</v>
      </c>
      <c r="AZ240" s="14" t="s">
        <v>203</v>
      </c>
      <c r="BA240" s="20" t="str">
        <f t="shared" si="259"/>
        <v>17535940171810581638</v>
      </c>
      <c r="BB240" s="31">
        <f t="shared" si="260"/>
        <v>20</v>
      </c>
      <c r="BC240" s="14" t="s">
        <v>1285</v>
      </c>
      <c r="BD240" s="14" t="s">
        <v>1286</v>
      </c>
      <c r="BE240" s="14"/>
      <c r="BF240" s="8"/>
      <c r="BG240" s="32">
        <v>55532029</v>
      </c>
      <c r="BH240" s="32">
        <v>50271809</v>
      </c>
      <c r="BI240" s="32"/>
      <c r="BJ240" s="14" t="s">
        <v>1286</v>
      </c>
      <c r="BK240" s="14" t="str">
        <f t="shared" si="285"/>
        <v>-</v>
      </c>
      <c r="BL240" s="14"/>
      <c r="BM240" s="25"/>
      <c r="BN240" s="26" t="str">
        <f t="shared" si="261"/>
        <v>17535940171810581638</v>
      </c>
      <c r="BO240" s="27" t="str">
        <f t="shared" si="262"/>
        <v>DHAOUADI SLIM</v>
      </c>
      <c r="BP240" s="26">
        <f t="shared" si="263"/>
        <v>239</v>
      </c>
      <c r="BQ240" s="28"/>
    </row>
    <row r="241" spans="1:69" x14ac:dyDescent="0.25">
      <c r="A241" t="str">
        <f>VLOOKUP(B241,[2]RH!$B:$BV,72,0)</f>
        <v>Non-Actif</v>
      </c>
      <c r="B241" s="6">
        <v>240</v>
      </c>
      <c r="C241" s="7" t="s">
        <v>100</v>
      </c>
      <c r="D241" s="7" t="s">
        <v>1287</v>
      </c>
      <c r="E241" s="7" t="s">
        <v>67</v>
      </c>
      <c r="F241" s="7" t="s">
        <v>118</v>
      </c>
      <c r="G241" s="7" t="s">
        <v>220</v>
      </c>
      <c r="H241" s="7" t="s">
        <v>324</v>
      </c>
      <c r="I241" s="7"/>
      <c r="J241" s="7"/>
      <c r="K241" s="7" t="s">
        <v>146</v>
      </c>
      <c r="L241" s="7" t="s">
        <v>90</v>
      </c>
      <c r="M241" s="7" t="s">
        <v>191</v>
      </c>
      <c r="N241" s="8">
        <v>43885</v>
      </c>
      <c r="O241" s="7" t="e">
        <f t="shared" ca="1" si="296"/>
        <v>#REF!</v>
      </c>
      <c r="P241" s="7">
        <f t="shared" ca="1" si="280"/>
        <v>-1526</v>
      </c>
      <c r="Q241" s="8">
        <v>44151</v>
      </c>
      <c r="R241" s="7" t="s">
        <v>367</v>
      </c>
      <c r="S241" s="7"/>
      <c r="T241" s="7" t="s">
        <v>156</v>
      </c>
      <c r="U241" s="7" t="str">
        <f t="shared" si="250"/>
        <v>Contractuel</v>
      </c>
      <c r="V241" s="8">
        <v>44166</v>
      </c>
      <c r="W241" s="8">
        <v>44196</v>
      </c>
      <c r="Z241" s="8">
        <v>44138</v>
      </c>
      <c r="AA241" s="7">
        <f t="shared" si="251"/>
        <v>2</v>
      </c>
      <c r="AB241" s="7">
        <f t="shared" si="252"/>
        <v>2020</v>
      </c>
      <c r="AC241" s="7">
        <f t="shared" si="253"/>
        <v>2024</v>
      </c>
      <c r="AD241" s="10" t="e">
        <f t="shared" ref="AD241:AD304" ca="1" si="314">IF(#REF!="Non",(DAYS360(N241,Q241)/360),(DAYS360(N241,TODAY())/360))</f>
        <v>#REF!</v>
      </c>
      <c r="AE241" s="10" t="e">
        <f t="shared" ca="1" si="255"/>
        <v>#REF!</v>
      </c>
      <c r="AF241" s="8">
        <v>30655</v>
      </c>
      <c r="AG241" s="11">
        <f t="shared" ca="1" si="256"/>
        <v>41.279452054794518</v>
      </c>
      <c r="AH241" s="10" t="str">
        <f t="shared" ca="1" si="257"/>
        <v>&gt;35&lt; 45</v>
      </c>
      <c r="AI241" s="12">
        <v>12661857</v>
      </c>
      <c r="AJ241" s="13" t="s">
        <v>170</v>
      </c>
      <c r="AK241" s="12" t="s">
        <v>1288</v>
      </c>
      <c r="AL241" s="8">
        <v>37286</v>
      </c>
      <c r="AM241" s="7" t="s">
        <v>108</v>
      </c>
      <c r="AN241" s="7" t="s">
        <v>109</v>
      </c>
      <c r="AO241" s="7"/>
      <c r="AQ241" s="14">
        <v>3</v>
      </c>
      <c r="AR241" s="14">
        <v>1</v>
      </c>
      <c r="AS241" s="15">
        <f t="shared" si="258"/>
        <v>44250.25</v>
      </c>
      <c r="AT241" s="14" t="s">
        <v>163</v>
      </c>
      <c r="AU241" s="12">
        <v>3.1930000000000001</v>
      </c>
      <c r="AV241" s="17">
        <v>17</v>
      </c>
      <c r="AW241" s="18" t="s">
        <v>201</v>
      </c>
      <c r="AX241" s="19" t="s">
        <v>1289</v>
      </c>
      <c r="AY241" s="17">
        <v>94</v>
      </c>
      <c r="AZ241" s="14" t="s">
        <v>203</v>
      </c>
      <c r="BA241" s="20" t="str">
        <f t="shared" si="259"/>
        <v>17001000000168828494</v>
      </c>
      <c r="BB241" s="31">
        <f t="shared" si="260"/>
        <v>20</v>
      </c>
      <c r="BC241" s="14" t="s">
        <v>902</v>
      </c>
      <c r="BD241" s="14" t="s">
        <v>341</v>
      </c>
      <c r="BE241" s="14">
        <v>1110</v>
      </c>
      <c r="BF241" s="8"/>
      <c r="BG241" s="32">
        <v>93398925</v>
      </c>
      <c r="BH241" s="32">
        <v>90570287</v>
      </c>
      <c r="BI241" s="32"/>
      <c r="BJ241" s="14" t="s">
        <v>627</v>
      </c>
      <c r="BK241" s="14" t="str">
        <f t="shared" si="285"/>
        <v>-SA</v>
      </c>
      <c r="BL241" s="14"/>
      <c r="BM241" s="25"/>
      <c r="BN241" s="26" t="str">
        <f t="shared" si="261"/>
        <v>17001000000168828494</v>
      </c>
      <c r="BO241" s="27" t="str">
        <f t="shared" si="262"/>
        <v>BEN ABID MOUNA</v>
      </c>
      <c r="BP241" s="26">
        <f t="shared" si="263"/>
        <v>240</v>
      </c>
      <c r="BQ241" s="28"/>
    </row>
    <row r="242" spans="1:69" x14ac:dyDescent="0.25">
      <c r="A242" t="str">
        <f>VLOOKUP(B242,[2]RH!$B:$BV,72,0)</f>
        <v>Non-Actif</v>
      </c>
      <c r="B242" s="6">
        <v>241</v>
      </c>
      <c r="C242" s="7" t="s">
        <v>168</v>
      </c>
      <c r="D242" s="7" t="s">
        <v>1290</v>
      </c>
      <c r="E242" s="7" t="s">
        <v>67</v>
      </c>
      <c r="F242" s="7" t="s">
        <v>118</v>
      </c>
      <c r="G242" s="7" t="s">
        <v>220</v>
      </c>
      <c r="H242" s="7">
        <v>560</v>
      </c>
      <c r="I242" s="7" t="s">
        <v>189</v>
      </c>
      <c r="J242" s="7" t="s">
        <v>190</v>
      </c>
      <c r="K242" s="7" t="s">
        <v>146</v>
      </c>
      <c r="L242" s="7" t="s">
        <v>90</v>
      </c>
      <c r="M242" s="7" t="s">
        <v>191</v>
      </c>
      <c r="N242" s="8">
        <v>43885</v>
      </c>
      <c r="O242" s="7" t="e">
        <f t="shared" ca="1" si="296"/>
        <v>#REF!</v>
      </c>
      <c r="P242" s="7">
        <f t="shared" ca="1" si="280"/>
        <v>-706</v>
      </c>
      <c r="Q242" s="8">
        <v>44956</v>
      </c>
      <c r="R242" s="7" t="s">
        <v>147</v>
      </c>
      <c r="S242" s="7"/>
      <c r="T242" s="9" t="s">
        <v>156</v>
      </c>
      <c r="U242" s="7" t="str">
        <f t="shared" si="250"/>
        <v>Contractuel</v>
      </c>
      <c r="V242" s="8">
        <v>44927</v>
      </c>
      <c r="W242" s="8">
        <v>45016</v>
      </c>
      <c r="Z242" s="8">
        <v>43885</v>
      </c>
      <c r="AA242" s="7">
        <f t="shared" si="251"/>
        <v>2</v>
      </c>
      <c r="AB242" s="7">
        <f t="shared" si="252"/>
        <v>2020</v>
      </c>
      <c r="AC242" s="7">
        <f t="shared" si="253"/>
        <v>2024</v>
      </c>
      <c r="AD242" s="10" t="e">
        <f t="shared" ref="AD242:AD305" ca="1" si="315">IF(#REF!="Non",(DAYS360(N242,Q242)/360),(DAYS360(N242,TODAY())/360))</f>
        <v>#REF!</v>
      </c>
      <c r="AE242" s="10" t="e">
        <f t="shared" ca="1" si="255"/>
        <v>#REF!</v>
      </c>
      <c r="AF242" s="8">
        <v>33059</v>
      </c>
      <c r="AG242" s="11">
        <f t="shared" ca="1" si="256"/>
        <v>34.69315068493151</v>
      </c>
      <c r="AH242" s="10" t="str">
        <f t="shared" ca="1" si="257"/>
        <v>&gt;25&lt; 35</v>
      </c>
      <c r="AI242" s="12">
        <v>16499025</v>
      </c>
      <c r="AJ242" s="13" t="s">
        <v>150</v>
      </c>
      <c r="AK242" s="12" t="s">
        <v>1291</v>
      </c>
      <c r="AL242" s="8">
        <v>42702</v>
      </c>
      <c r="AM242" s="7" t="s">
        <v>108</v>
      </c>
      <c r="AN242" s="7" t="s">
        <v>76</v>
      </c>
      <c r="AO242" s="7"/>
      <c r="AQ242" s="14">
        <v>3</v>
      </c>
      <c r="AR242" s="14">
        <v>3</v>
      </c>
      <c r="AS242" s="15">
        <f t="shared" si="258"/>
        <v>44980.75</v>
      </c>
      <c r="AT242" s="14" t="s">
        <v>163</v>
      </c>
      <c r="AU242" s="16">
        <v>3.3210000000000002</v>
      </c>
      <c r="AV242" s="17" t="s">
        <v>236</v>
      </c>
      <c r="AW242" s="18" t="s">
        <v>201</v>
      </c>
      <c r="AX242" s="19" t="s">
        <v>1292</v>
      </c>
      <c r="AY242" s="17" t="s">
        <v>436</v>
      </c>
      <c r="AZ242" s="14" t="s">
        <v>203</v>
      </c>
      <c r="BA242" s="20" t="str">
        <f t="shared" si="259"/>
        <v>17001000000291241718</v>
      </c>
      <c r="BB242" s="31">
        <f t="shared" si="260"/>
        <v>20</v>
      </c>
      <c r="BC242" s="22" t="s">
        <v>1293</v>
      </c>
      <c r="BD242" s="23" t="s">
        <v>714</v>
      </c>
      <c r="BE242" s="14"/>
      <c r="BF242" s="8" t="s">
        <v>116</v>
      </c>
      <c r="BG242" s="32">
        <v>53372679</v>
      </c>
      <c r="BH242" s="32"/>
      <c r="BI242" s="32"/>
      <c r="BJ242" s="14" t="s">
        <v>240</v>
      </c>
      <c r="BK242" s="14" t="str">
        <f t="shared" si="285"/>
        <v>A-560</v>
      </c>
      <c r="BL242" s="14"/>
      <c r="BM242" s="25"/>
      <c r="BN242" s="26" t="str">
        <f t="shared" si="261"/>
        <v>17001000000291241718</v>
      </c>
      <c r="BO242" s="27" t="str">
        <f t="shared" si="262"/>
        <v>CHAABANI BASMA</v>
      </c>
      <c r="BP242" s="26">
        <f t="shared" si="263"/>
        <v>241</v>
      </c>
      <c r="BQ242" s="28"/>
    </row>
    <row r="243" spans="1:69" x14ac:dyDescent="0.25">
      <c r="A243" t="str">
        <f>VLOOKUP(B243,[2]RH!$B:$BV,72,0)</f>
        <v>Non-Actif</v>
      </c>
      <c r="B243" s="6">
        <v>242</v>
      </c>
      <c r="C243" s="7" t="s">
        <v>100</v>
      </c>
      <c r="D243" s="7" t="s">
        <v>1294</v>
      </c>
      <c r="E243" s="7" t="s">
        <v>67</v>
      </c>
      <c r="F243" s="7" t="s">
        <v>118</v>
      </c>
      <c r="G243" s="7" t="s">
        <v>220</v>
      </c>
      <c r="H243" s="7">
        <v>560</v>
      </c>
      <c r="I243" s="7" t="s">
        <v>189</v>
      </c>
      <c r="J243" s="7" t="s">
        <v>190</v>
      </c>
      <c r="K243" s="7" t="s">
        <v>146</v>
      </c>
      <c r="L243" s="7" t="s">
        <v>90</v>
      </c>
      <c r="M243" s="7" t="s">
        <v>191</v>
      </c>
      <c r="N243" s="8">
        <v>43885</v>
      </c>
      <c r="O243" s="7" t="e">
        <f t="shared" ca="1" si="296"/>
        <v>#REF!</v>
      </c>
      <c r="P243" s="7">
        <f t="shared" ca="1" si="280"/>
        <v>-462</v>
      </c>
      <c r="Q243" s="8">
        <v>45260</v>
      </c>
      <c r="R243" s="7" t="s">
        <v>290</v>
      </c>
      <c r="S243" s="8"/>
      <c r="T243" s="9" t="s">
        <v>156</v>
      </c>
      <c r="U243" s="7" t="str">
        <f t="shared" si="250"/>
        <v>Contractuel</v>
      </c>
      <c r="V243" s="8">
        <v>45231</v>
      </c>
      <c r="W243" s="8">
        <v>45260</v>
      </c>
      <c r="Z243" s="8">
        <v>43885</v>
      </c>
      <c r="AA243" s="7">
        <f t="shared" si="251"/>
        <v>2</v>
      </c>
      <c r="AB243" s="7">
        <f t="shared" si="252"/>
        <v>2020</v>
      </c>
      <c r="AC243" s="7">
        <f t="shared" si="253"/>
        <v>2024</v>
      </c>
      <c r="AD243" s="10" t="e">
        <f t="shared" ref="AD243:AD306" ca="1" si="316">IF(#REF!="Non",(DAYS360(N243,Q243)/360),(DAYS360(N243,TODAY())/360))</f>
        <v>#REF!</v>
      </c>
      <c r="AE243" s="10" t="e">
        <f t="shared" ca="1" si="255"/>
        <v>#REF!</v>
      </c>
      <c r="AF243" s="8">
        <v>36368</v>
      </c>
      <c r="AG243" s="11">
        <f t="shared" ca="1" si="256"/>
        <v>25.627397260273973</v>
      </c>
      <c r="AH243" s="10" t="str">
        <f t="shared" ca="1" si="257"/>
        <v>&gt;25&lt; 35</v>
      </c>
      <c r="AI243" s="12">
        <v>17013287</v>
      </c>
      <c r="AJ243" s="13" t="s">
        <v>79</v>
      </c>
      <c r="AK243" s="12" t="s">
        <v>1295</v>
      </c>
      <c r="AL243" s="8">
        <v>42691</v>
      </c>
      <c r="AM243" s="7" t="s">
        <v>108</v>
      </c>
      <c r="AN243" s="7" t="s">
        <v>109</v>
      </c>
      <c r="AO243" s="7"/>
      <c r="AQ243" s="14">
        <v>3</v>
      </c>
      <c r="AR243" s="14">
        <v>3</v>
      </c>
      <c r="AS243" s="15">
        <f t="shared" si="258"/>
        <v>44980.75</v>
      </c>
      <c r="AT243" s="14" t="s">
        <v>163</v>
      </c>
      <c r="AU243" s="16">
        <v>3.3210000000000002</v>
      </c>
      <c r="AV243" s="17" t="s">
        <v>150</v>
      </c>
      <c r="AW243" s="18">
        <v>10100</v>
      </c>
      <c r="AX243" s="19">
        <v>16105587454</v>
      </c>
      <c r="AY243" s="17">
        <v>52</v>
      </c>
      <c r="AZ243" s="14" t="s">
        <v>174</v>
      </c>
      <c r="BA243" s="20" t="str">
        <f t="shared" si="259"/>
        <v>07101001610558745452</v>
      </c>
      <c r="BB243" s="31">
        <f t="shared" si="260"/>
        <v>20</v>
      </c>
      <c r="BC243" s="22" t="s">
        <v>1296</v>
      </c>
      <c r="BD243" s="23" t="s">
        <v>115</v>
      </c>
      <c r="BE243" s="14"/>
      <c r="BF243" s="8"/>
      <c r="BG243" s="24">
        <v>58697960</v>
      </c>
      <c r="BH243" s="24">
        <v>21204297</v>
      </c>
      <c r="BI243" s="32"/>
      <c r="BJ243" s="14" t="s">
        <v>820</v>
      </c>
      <c r="BK243" s="14" t="str">
        <f t="shared" si="285"/>
        <v>A-560</v>
      </c>
      <c r="BL243" s="14" t="s">
        <v>288</v>
      </c>
      <c r="BM243" s="25"/>
      <c r="BN243" s="26" t="str">
        <f t="shared" si="261"/>
        <v>07101001610558745452</v>
      </c>
      <c r="BO243" s="27" t="str">
        <f t="shared" si="262"/>
        <v>MHAMDI GHOFRANE</v>
      </c>
      <c r="BP243" s="26">
        <f t="shared" si="263"/>
        <v>242</v>
      </c>
      <c r="BQ243" s="28"/>
    </row>
    <row r="244" spans="1:69" x14ac:dyDescent="0.25">
      <c r="A244" t="str">
        <f>VLOOKUP(B244,[2]RH!$B:$BV,72,0)</f>
        <v>si</v>
      </c>
      <c r="B244" s="6">
        <v>243</v>
      </c>
      <c r="C244" s="7" t="s">
        <v>100</v>
      </c>
      <c r="D244" s="7" t="s">
        <v>1297</v>
      </c>
      <c r="E244" s="7" t="s">
        <v>67</v>
      </c>
      <c r="F244" s="7" t="s">
        <v>118</v>
      </c>
      <c r="G244" s="7" t="s">
        <v>220</v>
      </c>
      <c r="H244" s="7">
        <v>560</v>
      </c>
      <c r="I244" s="7" t="s">
        <v>189</v>
      </c>
      <c r="J244" s="7" t="s">
        <v>190</v>
      </c>
      <c r="K244" s="7" t="s">
        <v>146</v>
      </c>
      <c r="L244" s="7" t="s">
        <v>90</v>
      </c>
      <c r="M244" s="7" t="s">
        <v>191</v>
      </c>
      <c r="N244" s="8">
        <v>43885</v>
      </c>
      <c r="O244" s="48">
        <v>45291</v>
      </c>
      <c r="P244" s="7"/>
      <c r="Q244" s="49"/>
      <c r="R244" s="7"/>
      <c r="S244" s="8"/>
      <c r="T244" s="9" t="s">
        <v>72</v>
      </c>
      <c r="U244" s="7" t="str">
        <f t="shared" si="250"/>
        <v>Titulaire</v>
      </c>
      <c r="V244" s="8">
        <v>45261</v>
      </c>
      <c r="W244" s="8">
        <v>45291</v>
      </c>
      <c r="Z244" s="8">
        <v>43885</v>
      </c>
      <c r="AA244" s="7">
        <f t="shared" si="251"/>
        <v>2</v>
      </c>
      <c r="AB244" s="7">
        <f t="shared" si="252"/>
        <v>2020</v>
      </c>
      <c r="AC244" s="7">
        <f t="shared" si="253"/>
        <v>2024</v>
      </c>
      <c r="AD244" s="10" t="e">
        <f t="shared" ref="AD244:AD307" ca="1" si="317">IF(#REF!="Non",(DAYS360(N244,Q244)/360),(DAYS360(N244,TODAY())/360))</f>
        <v>#REF!</v>
      </c>
      <c r="AE244" s="10" t="e">
        <f t="shared" ca="1" si="255"/>
        <v>#REF!</v>
      </c>
      <c r="AF244" s="8">
        <v>30772</v>
      </c>
      <c r="AG244" s="11">
        <f t="shared" ca="1" si="256"/>
        <v>40.958904109589042</v>
      </c>
      <c r="AH244" s="10" t="str">
        <f t="shared" ca="1" si="257"/>
        <v>&gt;35&lt; 45</v>
      </c>
      <c r="AI244" s="12">
        <v>16108619</v>
      </c>
      <c r="AJ244" s="13" t="s">
        <v>120</v>
      </c>
      <c r="AK244" s="12" t="s">
        <v>1298</v>
      </c>
      <c r="AL244" s="8">
        <v>38506</v>
      </c>
      <c r="AM244" s="7" t="s">
        <v>108</v>
      </c>
      <c r="AN244" s="7" t="s">
        <v>109</v>
      </c>
      <c r="AO244" s="7"/>
      <c r="AQ244">
        <v>3</v>
      </c>
      <c r="AR244" s="14">
        <v>3</v>
      </c>
      <c r="AS244" s="15">
        <f t="shared" si="258"/>
        <v>44980.75</v>
      </c>
      <c r="AT244" s="14" t="s">
        <v>163</v>
      </c>
      <c r="AU244" s="16">
        <v>3.3210000000000002</v>
      </c>
      <c r="AV244" s="17" t="s">
        <v>236</v>
      </c>
      <c r="AW244" s="18" t="s">
        <v>201</v>
      </c>
      <c r="AX244" s="19" t="s">
        <v>1299</v>
      </c>
      <c r="AY244" s="17" t="s">
        <v>1300</v>
      </c>
      <c r="AZ244" s="14" t="s">
        <v>203</v>
      </c>
      <c r="BA244" s="20" t="str">
        <f t="shared" si="259"/>
        <v>17001000000255248413</v>
      </c>
      <c r="BB244" s="31">
        <f t="shared" si="260"/>
        <v>20</v>
      </c>
      <c r="BC244" s="22" t="s">
        <v>1301</v>
      </c>
      <c r="BD244" s="23" t="s">
        <v>115</v>
      </c>
      <c r="BE244" s="14"/>
      <c r="BF244" s="8"/>
      <c r="BG244" s="24">
        <v>29295830</v>
      </c>
      <c r="BH244" s="24">
        <v>27510546</v>
      </c>
      <c r="BI244" s="32"/>
      <c r="BJ244" s="14" t="s">
        <v>820</v>
      </c>
      <c r="BK244" s="14" t="str">
        <f t="shared" si="285"/>
        <v>A-560</v>
      </c>
      <c r="BL244" s="14" t="s">
        <v>300</v>
      </c>
      <c r="BM244" s="25"/>
      <c r="BN244" s="26" t="str">
        <f t="shared" si="261"/>
        <v>17001000000255248413</v>
      </c>
      <c r="BO244" s="27" t="str">
        <f t="shared" si="262"/>
        <v>SGHIRI ARBIA</v>
      </c>
      <c r="BP244" s="26">
        <f t="shared" si="263"/>
        <v>243</v>
      </c>
      <c r="BQ244" s="28"/>
    </row>
    <row r="245" spans="1:69" x14ac:dyDescent="0.25">
      <c r="A245" t="str">
        <f>VLOOKUP(B245,[2]RH!$B:$BV,72,0)</f>
        <v>Non-Actif</v>
      </c>
      <c r="B245" s="6">
        <v>244</v>
      </c>
      <c r="C245" s="7" t="s">
        <v>100</v>
      </c>
      <c r="D245" s="7" t="s">
        <v>1302</v>
      </c>
      <c r="E245" s="7" t="s">
        <v>67</v>
      </c>
      <c r="F245" s="7" t="s">
        <v>118</v>
      </c>
      <c r="G245" s="7" t="s">
        <v>220</v>
      </c>
      <c r="H245" s="7" t="s">
        <v>381</v>
      </c>
      <c r="I245" s="7"/>
      <c r="J245" s="7"/>
      <c r="K245" s="7" t="s">
        <v>146</v>
      </c>
      <c r="L245" s="7" t="s">
        <v>90</v>
      </c>
      <c r="M245" s="7" t="s">
        <v>191</v>
      </c>
      <c r="N245" s="8">
        <v>43885</v>
      </c>
      <c r="O245" s="7" t="e">
        <f ca="1">IF(AD245&gt;=4,IF(T245="CDD","OK",""),"")</f>
        <v>#REF!</v>
      </c>
      <c r="P245" s="7">
        <f ca="1">IF(W245="","",W245-TODAY())</f>
        <v>-1801</v>
      </c>
      <c r="Q245" s="8">
        <v>43902</v>
      </c>
      <c r="R245" s="7" t="s">
        <v>161</v>
      </c>
      <c r="S245" s="7"/>
      <c r="T245" s="7" t="s">
        <v>156</v>
      </c>
      <c r="U245" s="7" t="str">
        <f t="shared" si="250"/>
        <v>Contractuel</v>
      </c>
      <c r="V245" s="8">
        <v>43885</v>
      </c>
      <c r="W245" s="8">
        <v>43921</v>
      </c>
      <c r="Z245" s="8">
        <v>43885</v>
      </c>
      <c r="AA245" s="7">
        <f t="shared" si="251"/>
        <v>2</v>
      </c>
      <c r="AB245" s="7">
        <f t="shared" si="252"/>
        <v>2020</v>
      </c>
      <c r="AC245" s="7">
        <f t="shared" si="253"/>
        <v>2024</v>
      </c>
      <c r="AD245" s="10" t="e">
        <f t="shared" ref="AD245:AD308" ca="1" si="318">IF(#REF!="Non",(DAYS360(N245,Q245)/360),(DAYS360(N245,TODAY())/360))</f>
        <v>#REF!</v>
      </c>
      <c r="AE245" s="10" t="e">
        <f t="shared" ca="1" si="255"/>
        <v>#REF!</v>
      </c>
      <c r="AF245" s="8">
        <v>29580</v>
      </c>
      <c r="AG245" s="11">
        <f t="shared" ca="1" si="256"/>
        <v>44.224657534246575</v>
      </c>
      <c r="AH245" s="10" t="str">
        <f t="shared" ca="1" si="257"/>
        <v>&gt;35&lt; 45</v>
      </c>
      <c r="AI245" s="12">
        <v>12481444</v>
      </c>
      <c r="AJ245" s="13" t="s">
        <v>192</v>
      </c>
      <c r="AK245" s="12" t="s">
        <v>1303</v>
      </c>
      <c r="AL245" s="8">
        <v>43305</v>
      </c>
      <c r="AM245" s="7" t="s">
        <v>108</v>
      </c>
      <c r="AN245" s="7" t="s">
        <v>109</v>
      </c>
      <c r="AO245" s="7"/>
      <c r="AQ245" s="14">
        <v>3</v>
      </c>
      <c r="AR245" s="14">
        <v>1</v>
      </c>
      <c r="AS245" s="15">
        <f t="shared" si="258"/>
        <v>44250.25</v>
      </c>
      <c r="AT245" s="14" t="s">
        <v>163</v>
      </c>
      <c r="AU245" s="12">
        <v>3.1930000000000001</v>
      </c>
      <c r="AV245" s="17">
        <v>17</v>
      </c>
      <c r="AW245" s="18" t="s">
        <v>201</v>
      </c>
      <c r="AX245" s="19" t="s">
        <v>1304</v>
      </c>
      <c r="AY245" s="17">
        <v>37</v>
      </c>
      <c r="AZ245" s="14" t="s">
        <v>203</v>
      </c>
      <c r="BA245" s="20" t="str">
        <f t="shared" si="259"/>
        <v>17001000000267004037</v>
      </c>
      <c r="BB245" s="31">
        <f t="shared" si="260"/>
        <v>20</v>
      </c>
      <c r="BC245" s="14" t="s">
        <v>1305</v>
      </c>
      <c r="BD245" s="14" t="s">
        <v>115</v>
      </c>
      <c r="BE245" s="14">
        <v>2053</v>
      </c>
      <c r="BF245" s="8"/>
      <c r="BG245" s="32">
        <v>29875747</v>
      </c>
      <c r="BH245" s="32">
        <v>29176629</v>
      </c>
      <c r="BI245" s="32"/>
      <c r="BJ245" s="14" t="s">
        <v>820</v>
      </c>
      <c r="BK245" s="14" t="str">
        <f t="shared" si="285"/>
        <v>-CA</v>
      </c>
      <c r="BL245" s="14"/>
      <c r="BM245" s="25"/>
      <c r="BN245" s="26" t="str">
        <f t="shared" si="261"/>
        <v>17001000000267004037</v>
      </c>
      <c r="BO245" s="27" t="str">
        <f t="shared" si="262"/>
        <v>DRIDI AMINA</v>
      </c>
      <c r="BP245" s="26">
        <f t="shared" si="263"/>
        <v>244</v>
      </c>
      <c r="BQ245" s="28"/>
    </row>
    <row r="246" spans="1:69" x14ac:dyDescent="0.25">
      <c r="A246" t="str">
        <f>VLOOKUP(B246,[2]RH!$B:$BV,72,0)</f>
        <v>Non-Actif</v>
      </c>
      <c r="B246" s="6">
        <v>245</v>
      </c>
      <c r="C246" s="7" t="s">
        <v>168</v>
      </c>
      <c r="D246" s="7" t="s">
        <v>1306</v>
      </c>
      <c r="E246" s="7" t="s">
        <v>67</v>
      </c>
      <c r="F246" s="7" t="s">
        <v>118</v>
      </c>
      <c r="G246" s="7" t="s">
        <v>220</v>
      </c>
      <c r="H246" s="7">
        <v>560</v>
      </c>
      <c r="I246" s="7" t="s">
        <v>189</v>
      </c>
      <c r="J246" s="7" t="s">
        <v>190</v>
      </c>
      <c r="K246" s="7" t="s">
        <v>146</v>
      </c>
      <c r="L246" s="7" t="s">
        <v>90</v>
      </c>
      <c r="M246" s="7" t="s">
        <v>191</v>
      </c>
      <c r="N246" s="8">
        <v>43885</v>
      </c>
      <c r="O246" s="7" t="e">
        <f ca="1">IF(AD246&gt;=4,IF(T246="CDD","OK",""),"")</f>
        <v>#REF!</v>
      </c>
      <c r="P246" s="7">
        <f ca="1">IF(W246="","",W246-TODAY())</f>
        <v>-706</v>
      </c>
      <c r="Q246" s="8">
        <v>44927</v>
      </c>
      <c r="R246" s="7" t="s">
        <v>147</v>
      </c>
      <c r="S246" s="7"/>
      <c r="T246" s="9" t="s">
        <v>156</v>
      </c>
      <c r="U246" s="7" t="str">
        <f t="shared" si="250"/>
        <v>Contractuel</v>
      </c>
      <c r="V246" s="8">
        <v>44927</v>
      </c>
      <c r="W246" s="8">
        <v>45016</v>
      </c>
      <c r="Z246" s="8">
        <v>43885</v>
      </c>
      <c r="AA246" s="7">
        <f t="shared" si="251"/>
        <v>2</v>
      </c>
      <c r="AB246" s="7">
        <f t="shared" si="252"/>
        <v>2020</v>
      </c>
      <c r="AC246" s="7">
        <f t="shared" si="253"/>
        <v>2024</v>
      </c>
      <c r="AD246" s="10" t="e">
        <f t="shared" ref="AD246:AD309" ca="1" si="319">IF(#REF!="Non",(DAYS360(N246,Q246)/360),(DAYS360(N246,TODAY())/360))</f>
        <v>#REF!</v>
      </c>
      <c r="AE246" s="10" t="e">
        <f t="shared" ca="1" si="255"/>
        <v>#REF!</v>
      </c>
      <c r="AF246" s="8">
        <v>31608</v>
      </c>
      <c r="AG246" s="11">
        <f t="shared" ca="1" si="256"/>
        <v>38.668493150684931</v>
      </c>
      <c r="AH246" s="10" t="str">
        <f t="shared" ca="1" si="257"/>
        <v>&gt;35&lt; 45</v>
      </c>
      <c r="AI246" s="12">
        <v>12668763</v>
      </c>
      <c r="AJ246" s="13" t="s">
        <v>150</v>
      </c>
      <c r="AK246" s="12" t="s">
        <v>1307</v>
      </c>
      <c r="AL246" s="8">
        <v>40017</v>
      </c>
      <c r="AM246" s="7" t="s">
        <v>108</v>
      </c>
      <c r="AN246" s="7" t="s">
        <v>76</v>
      </c>
      <c r="AO246" s="7">
        <v>2</v>
      </c>
      <c r="AQ246" s="14">
        <v>3</v>
      </c>
      <c r="AR246" s="14">
        <v>3</v>
      </c>
      <c r="AS246" s="15">
        <f t="shared" si="258"/>
        <v>44980.75</v>
      </c>
      <c r="AT246" s="14" t="s">
        <v>163</v>
      </c>
      <c r="AU246" s="16">
        <v>3.3210000000000002</v>
      </c>
      <c r="AV246" s="17" t="s">
        <v>236</v>
      </c>
      <c r="AW246" s="18" t="s">
        <v>201</v>
      </c>
      <c r="AX246" s="19" t="s">
        <v>1308</v>
      </c>
      <c r="AY246" s="17" t="s">
        <v>665</v>
      </c>
      <c r="AZ246" s="14" t="s">
        <v>203</v>
      </c>
      <c r="BA246" s="20" t="str">
        <f t="shared" si="259"/>
        <v>17001000000297141258</v>
      </c>
      <c r="BB246" s="31">
        <f t="shared" si="260"/>
        <v>20</v>
      </c>
      <c r="BC246" s="22" t="s">
        <v>1309</v>
      </c>
      <c r="BD246" s="23" t="s">
        <v>341</v>
      </c>
      <c r="BE246" s="14"/>
      <c r="BF246" s="8" t="s">
        <v>116</v>
      </c>
      <c r="BG246" s="32">
        <v>56898697</v>
      </c>
      <c r="BH246" s="32"/>
      <c r="BI246" s="32"/>
      <c r="BJ246" s="14" t="s">
        <v>769</v>
      </c>
      <c r="BK246" s="14" t="str">
        <f t="shared" si="285"/>
        <v>A-560</v>
      </c>
      <c r="BL246" s="14"/>
      <c r="BM246" s="25"/>
      <c r="BN246" s="26" t="str">
        <f t="shared" si="261"/>
        <v>17001000000297141258</v>
      </c>
      <c r="BO246" s="27" t="str">
        <f t="shared" si="262"/>
        <v>AOUADI IBTISSEM</v>
      </c>
      <c r="BP246" s="26">
        <f t="shared" si="263"/>
        <v>245</v>
      </c>
      <c r="BQ246" s="28"/>
    </row>
    <row r="247" spans="1:69" x14ac:dyDescent="0.25">
      <c r="A247" t="str">
        <f>VLOOKUP(B247,[2]RH!$B:$BV,72,0)</f>
        <v>Non-Actif</v>
      </c>
      <c r="B247" s="6">
        <v>246</v>
      </c>
      <c r="C247" s="7" t="s">
        <v>168</v>
      </c>
      <c r="D247" s="7" t="s">
        <v>1310</v>
      </c>
      <c r="E247" s="7" t="s">
        <v>67</v>
      </c>
      <c r="F247" s="7" t="s">
        <v>118</v>
      </c>
      <c r="G247" s="7" t="s">
        <v>220</v>
      </c>
      <c r="H247" s="7" t="s">
        <v>351</v>
      </c>
      <c r="I247" s="7"/>
      <c r="J247" s="7" t="s">
        <v>281</v>
      </c>
      <c r="K247" s="7" t="s">
        <v>146</v>
      </c>
      <c r="L247" s="7" t="s">
        <v>90</v>
      </c>
      <c r="M247" s="7" t="s">
        <v>191</v>
      </c>
      <c r="N247" s="8">
        <v>44119</v>
      </c>
      <c r="O247" s="7" t="e">
        <f ca="1">IF(AD247&gt;=4,IF(T247="CDD","OK",""),"")</f>
        <v>#REF!</v>
      </c>
      <c r="P247" s="7">
        <f ca="1">IF(W247="","",W247-TODAY())</f>
        <v>-1375</v>
      </c>
      <c r="Q247" s="8">
        <v>44293</v>
      </c>
      <c r="R247" s="7" t="s">
        <v>161</v>
      </c>
      <c r="S247" s="7"/>
      <c r="T247" s="7" t="s">
        <v>156</v>
      </c>
      <c r="U247" s="7" t="str">
        <f t="shared" si="250"/>
        <v>Contractuel</v>
      </c>
      <c r="V247" s="8">
        <v>44287</v>
      </c>
      <c r="W247" s="8">
        <v>44347</v>
      </c>
      <c r="Z247" s="8">
        <v>44119</v>
      </c>
      <c r="AA247" s="7">
        <f t="shared" si="251"/>
        <v>10</v>
      </c>
      <c r="AB247" s="7">
        <f t="shared" si="252"/>
        <v>2020</v>
      </c>
      <c r="AC247" s="7">
        <f t="shared" si="253"/>
        <v>2024</v>
      </c>
      <c r="AD247" s="10" t="e">
        <f t="shared" ref="AD247:AD310" ca="1" si="320">IF(#REF!="Non",(DAYS360(N247,Q247)/360),(DAYS360(N247,TODAY())/360))</f>
        <v>#REF!</v>
      </c>
      <c r="AE247" s="10" t="e">
        <f t="shared" ca="1" si="255"/>
        <v>#REF!</v>
      </c>
      <c r="AF247" s="8">
        <v>33389</v>
      </c>
      <c r="AG247" s="11">
        <f t="shared" ca="1" si="256"/>
        <v>33.789041095890411</v>
      </c>
      <c r="AH247" s="10" t="str">
        <f t="shared" ca="1" si="257"/>
        <v>&gt;25&lt; 35</v>
      </c>
      <c r="AI247" s="12">
        <v>16287557</v>
      </c>
      <c r="AJ247" s="13" t="s">
        <v>192</v>
      </c>
      <c r="AK247" s="12" t="s">
        <v>1311</v>
      </c>
      <c r="AL247" s="8">
        <v>42293</v>
      </c>
      <c r="AM247" s="7" t="s">
        <v>108</v>
      </c>
      <c r="AN247" s="7" t="s">
        <v>76</v>
      </c>
      <c r="AO247" s="7"/>
      <c r="AQ247" s="14">
        <v>3</v>
      </c>
      <c r="AR247" s="14">
        <v>1</v>
      </c>
      <c r="AS247" s="15">
        <f t="shared" si="258"/>
        <v>44484.25</v>
      </c>
      <c r="AT247" s="14" t="s">
        <v>163</v>
      </c>
      <c r="AU247" s="12">
        <v>3.1930000000000001</v>
      </c>
      <c r="AV247" s="17" t="s">
        <v>92</v>
      </c>
      <c r="AW247" s="18">
        <v>40107</v>
      </c>
      <c r="AX247" s="19">
        <v>50062527601</v>
      </c>
      <c r="AY247" s="17">
        <v>30</v>
      </c>
      <c r="AZ247" s="14" t="s">
        <v>152</v>
      </c>
      <c r="BA247" s="20" t="str">
        <f t="shared" si="259"/>
        <v>04401075006252760130</v>
      </c>
      <c r="BB247" s="31">
        <f t="shared" si="260"/>
        <v>20</v>
      </c>
      <c r="BC247" s="14" t="s">
        <v>1312</v>
      </c>
      <c r="BD247" s="14" t="s">
        <v>341</v>
      </c>
      <c r="BE247" s="14"/>
      <c r="BF247" s="8"/>
      <c r="BG247" s="32">
        <v>58148865</v>
      </c>
      <c r="BH247" s="32">
        <v>58325150</v>
      </c>
      <c r="BI247" s="32"/>
      <c r="BJ247" s="14" t="s">
        <v>341</v>
      </c>
      <c r="BK247" s="14" t="str">
        <f t="shared" si="285"/>
        <v>B-CP</v>
      </c>
      <c r="BL247" s="14"/>
      <c r="BM247" s="25"/>
      <c r="BN247" s="26" t="str">
        <f t="shared" si="261"/>
        <v>04401075006252760130</v>
      </c>
      <c r="BO247" s="27" t="str">
        <f t="shared" si="262"/>
        <v>NOUIRA LEILA</v>
      </c>
      <c r="BP247" s="26">
        <f t="shared" si="263"/>
        <v>246</v>
      </c>
      <c r="BQ247" s="28"/>
    </row>
    <row r="248" spans="1:69" x14ac:dyDescent="0.25">
      <c r="A248" t="str">
        <f>VLOOKUP(B248,[2]RH!$B:$BV,72,0)</f>
        <v>Non-Actif</v>
      </c>
      <c r="B248" s="6">
        <v>247</v>
      </c>
      <c r="C248" s="7" t="s">
        <v>100</v>
      </c>
      <c r="D248" s="7" t="s">
        <v>1313</v>
      </c>
      <c r="E248" s="7" t="s">
        <v>67</v>
      </c>
      <c r="F248" s="7" t="s">
        <v>118</v>
      </c>
      <c r="G248" s="7" t="s">
        <v>220</v>
      </c>
      <c r="H248" s="7" t="s">
        <v>478</v>
      </c>
      <c r="I248" s="7"/>
      <c r="J248" s="7"/>
      <c r="K248" s="7" t="s">
        <v>146</v>
      </c>
      <c r="L248" s="7" t="s">
        <v>90</v>
      </c>
      <c r="M248" s="7" t="s">
        <v>191</v>
      </c>
      <c r="N248" s="8">
        <v>43885</v>
      </c>
      <c r="O248" s="7" t="e">
        <f ca="1">IF(AD248&gt;=4,IF(T248="CDD","OK",""),"")</f>
        <v>#REF!</v>
      </c>
      <c r="P248" s="7">
        <f ca="1">IF(W248="","",W248-TODAY())</f>
        <v>-1771</v>
      </c>
      <c r="Q248" s="8">
        <v>43952</v>
      </c>
      <c r="R248" s="7" t="s">
        <v>358</v>
      </c>
      <c r="S248" s="7"/>
      <c r="T248" s="7" t="s">
        <v>156</v>
      </c>
      <c r="U248" s="7" t="str">
        <f t="shared" si="250"/>
        <v>Contractuel</v>
      </c>
      <c r="V248" s="8">
        <v>43922</v>
      </c>
      <c r="W248" s="8">
        <v>43951</v>
      </c>
      <c r="Z248" s="8">
        <v>43885</v>
      </c>
      <c r="AA248" s="7">
        <f t="shared" si="251"/>
        <v>2</v>
      </c>
      <c r="AB248" s="7">
        <f t="shared" si="252"/>
        <v>2020</v>
      </c>
      <c r="AC248" s="7">
        <f t="shared" si="253"/>
        <v>2024</v>
      </c>
      <c r="AD248" s="10" t="e">
        <f t="shared" ref="AD248:AD311" ca="1" si="321">IF(#REF!="Non",(DAYS360(N248,Q248)/360),(DAYS360(N248,TODAY())/360))</f>
        <v>#REF!</v>
      </c>
      <c r="AE248" s="10" t="e">
        <f t="shared" ca="1" si="255"/>
        <v>#REF!</v>
      </c>
      <c r="AF248" s="8">
        <v>36057</v>
      </c>
      <c r="AG248" s="11">
        <f t="shared" ca="1" si="256"/>
        <v>26.479452054794521</v>
      </c>
      <c r="AH248" s="10" t="str">
        <f t="shared" ca="1" si="257"/>
        <v>&gt;25&lt; 35</v>
      </c>
      <c r="AI248" s="12">
        <v>17023652</v>
      </c>
      <c r="AJ248" s="13" t="s">
        <v>92</v>
      </c>
      <c r="AK248" s="12" t="s">
        <v>1314</v>
      </c>
      <c r="AL248" s="8">
        <v>41932</v>
      </c>
      <c r="AM248" s="7" t="s">
        <v>108</v>
      </c>
      <c r="AN248" s="7" t="s">
        <v>109</v>
      </c>
      <c r="AO248" s="7"/>
      <c r="AQ248" s="14">
        <v>3</v>
      </c>
      <c r="AR248" s="14">
        <v>1</v>
      </c>
      <c r="AS248" s="15">
        <f t="shared" si="258"/>
        <v>44250.25</v>
      </c>
      <c r="AT248" s="14" t="s">
        <v>163</v>
      </c>
      <c r="AU248" s="12">
        <v>3.1930000000000001</v>
      </c>
      <c r="AV248" s="17">
        <v>17</v>
      </c>
      <c r="AW248" s="18" t="s">
        <v>201</v>
      </c>
      <c r="AX248" s="19" t="s">
        <v>1315</v>
      </c>
      <c r="AY248" s="17">
        <v>93</v>
      </c>
      <c r="AZ248" s="14" t="s">
        <v>203</v>
      </c>
      <c r="BA248" s="20" t="str">
        <f t="shared" si="259"/>
        <v>17001000000253865193</v>
      </c>
      <c r="BB248" s="31">
        <f t="shared" si="260"/>
        <v>20</v>
      </c>
      <c r="BC248" s="14" t="s">
        <v>1316</v>
      </c>
      <c r="BD248" s="14" t="s">
        <v>115</v>
      </c>
      <c r="BE248" s="14">
        <v>1015</v>
      </c>
      <c r="BF248" s="8"/>
      <c r="BG248" s="32">
        <v>50223447</v>
      </c>
      <c r="BH248" s="32">
        <v>95554451</v>
      </c>
      <c r="BI248" s="32"/>
      <c r="BJ248" s="14" t="s">
        <v>940</v>
      </c>
      <c r="BK248" s="14" t="str">
        <f t="shared" si="285"/>
        <v>-SP</v>
      </c>
      <c r="BL248" s="14"/>
      <c r="BM248" s="25"/>
      <c r="BN248" s="26" t="str">
        <f t="shared" si="261"/>
        <v>17001000000253865193</v>
      </c>
      <c r="BO248" s="27" t="str">
        <f t="shared" si="262"/>
        <v>TAAMALLI WIEM</v>
      </c>
      <c r="BP248" s="26">
        <f t="shared" si="263"/>
        <v>247</v>
      </c>
      <c r="BQ248" s="28"/>
    </row>
    <row r="249" spans="1:69" x14ac:dyDescent="0.25">
      <c r="A249" t="str">
        <f>VLOOKUP(B249,[2]RH!$B:$BV,72,0)</f>
        <v>si</v>
      </c>
      <c r="B249" s="6">
        <v>248</v>
      </c>
      <c r="C249" s="7" t="s">
        <v>100</v>
      </c>
      <c r="D249" s="7" t="s">
        <v>1317</v>
      </c>
      <c r="E249" s="7" t="s">
        <v>67</v>
      </c>
      <c r="F249" s="7" t="s">
        <v>118</v>
      </c>
      <c r="G249" s="7" t="s">
        <v>220</v>
      </c>
      <c r="H249" s="7" t="s">
        <v>279</v>
      </c>
      <c r="I249" s="7" t="s">
        <v>280</v>
      </c>
      <c r="J249" s="7" t="s">
        <v>281</v>
      </c>
      <c r="K249" s="7" t="s">
        <v>146</v>
      </c>
      <c r="L249" s="7" t="s">
        <v>90</v>
      </c>
      <c r="M249" s="7" t="s">
        <v>191</v>
      </c>
      <c r="N249" s="8">
        <v>43885</v>
      </c>
      <c r="O249" s="48">
        <v>45291</v>
      </c>
      <c r="P249" s="7"/>
      <c r="Q249" s="49"/>
      <c r="R249" s="7"/>
      <c r="S249" s="8"/>
      <c r="T249" s="9" t="s">
        <v>72</v>
      </c>
      <c r="U249" s="7" t="str">
        <f t="shared" si="250"/>
        <v>Titulaire</v>
      </c>
      <c r="V249" s="8">
        <v>45261</v>
      </c>
      <c r="W249" s="8">
        <v>45291</v>
      </c>
      <c r="Z249" s="8">
        <v>43885</v>
      </c>
      <c r="AA249" s="7">
        <f t="shared" si="251"/>
        <v>2</v>
      </c>
      <c r="AB249" s="7">
        <f t="shared" si="252"/>
        <v>2020</v>
      </c>
      <c r="AC249" s="7">
        <f t="shared" si="253"/>
        <v>2024</v>
      </c>
      <c r="AD249" s="10" t="e">
        <f t="shared" ref="AD249:AD312" ca="1" si="322">IF(#REF!="Non",(DAYS360(N249,Q249)/360),(DAYS360(N249,TODAY())/360))</f>
        <v>#REF!</v>
      </c>
      <c r="AE249" s="10" t="e">
        <f t="shared" ca="1" si="255"/>
        <v>#REF!</v>
      </c>
      <c r="AF249" s="8">
        <v>35771</v>
      </c>
      <c r="AG249" s="11">
        <f t="shared" ca="1" si="256"/>
        <v>27.263013698630136</v>
      </c>
      <c r="AH249" s="10" t="str">
        <f t="shared" ca="1" si="257"/>
        <v>&gt;25&lt; 35</v>
      </c>
      <c r="AI249" s="12">
        <v>16797369</v>
      </c>
      <c r="AJ249" s="13" t="s">
        <v>79</v>
      </c>
      <c r="AK249" s="12">
        <v>11654844</v>
      </c>
      <c r="AL249" s="8">
        <v>42031</v>
      </c>
      <c r="AM249" s="7" t="s">
        <v>108</v>
      </c>
      <c r="AN249" s="7" t="s">
        <v>109</v>
      </c>
      <c r="AO249" s="7"/>
      <c r="AQ249">
        <v>3</v>
      </c>
      <c r="AR249" s="14">
        <v>3</v>
      </c>
      <c r="AS249" s="15">
        <f t="shared" si="258"/>
        <v>44980.75</v>
      </c>
      <c r="AT249" s="14" t="s">
        <v>163</v>
      </c>
      <c r="AU249" s="16">
        <v>3.3210000000000002</v>
      </c>
      <c r="AV249" s="17">
        <v>14</v>
      </c>
      <c r="AW249" s="18" t="s">
        <v>788</v>
      </c>
      <c r="AX249" s="19">
        <v>31007053818</v>
      </c>
      <c r="AY249" s="17">
        <v>45</v>
      </c>
      <c r="AZ249" s="14" t="s">
        <v>185</v>
      </c>
      <c r="BA249" s="20" t="str">
        <f t="shared" si="259"/>
        <v>14033033100705381845</v>
      </c>
      <c r="BB249" s="31">
        <f t="shared" si="260"/>
        <v>20</v>
      </c>
      <c r="BC249" s="22" t="s">
        <v>1318</v>
      </c>
      <c r="BD249" s="23" t="s">
        <v>115</v>
      </c>
      <c r="BE249" s="14">
        <v>1095</v>
      </c>
      <c r="BF249" s="8"/>
      <c r="BG249" s="32">
        <v>27109278</v>
      </c>
      <c r="BH249" s="32">
        <v>55165843</v>
      </c>
      <c r="BI249" s="32"/>
      <c r="BJ249" s="14" t="s">
        <v>286</v>
      </c>
      <c r="BK249" s="14" t="str">
        <f t="shared" si="285"/>
        <v>B-Skoda</v>
      </c>
      <c r="BL249" s="14" t="s">
        <v>300</v>
      </c>
      <c r="BM249" s="25"/>
      <c r="BN249" s="26" t="str">
        <f t="shared" si="261"/>
        <v>14033033100705381845</v>
      </c>
      <c r="BO249" s="27" t="str">
        <f t="shared" si="262"/>
        <v>HIDRI SOUROUR</v>
      </c>
      <c r="BP249" s="26">
        <f t="shared" si="263"/>
        <v>248</v>
      </c>
      <c r="BQ249" s="28"/>
    </row>
    <row r="250" spans="1:69" x14ac:dyDescent="0.25">
      <c r="A250" t="str">
        <f>VLOOKUP(B250,[2]RH!$B:$BV,72,0)</f>
        <v>Non-Actif</v>
      </c>
      <c r="B250" s="6">
        <v>249</v>
      </c>
      <c r="C250" s="7" t="s">
        <v>100</v>
      </c>
      <c r="D250" s="7" t="s">
        <v>1319</v>
      </c>
      <c r="E250" s="7" t="s">
        <v>67</v>
      </c>
      <c r="F250" s="7" t="s">
        <v>118</v>
      </c>
      <c r="G250" s="7" t="s">
        <v>220</v>
      </c>
      <c r="H250" s="7" t="s">
        <v>381</v>
      </c>
      <c r="I250" s="7"/>
      <c r="J250" s="7"/>
      <c r="K250" s="7" t="s">
        <v>146</v>
      </c>
      <c r="L250" s="7" t="s">
        <v>90</v>
      </c>
      <c r="M250" s="7" t="s">
        <v>191</v>
      </c>
      <c r="N250" s="8">
        <v>43885</v>
      </c>
      <c r="O250" s="7" t="e">
        <f t="shared" ref="O250:O257" ca="1" si="323">IF(AD250&gt;=4,IF(T250="CDD","OK",""),"")</f>
        <v>#REF!</v>
      </c>
      <c r="P250" s="7">
        <f t="shared" ref="P250:P257" ca="1" si="324">IF(W250="","",W250-TODAY())</f>
        <v>-1771</v>
      </c>
      <c r="Q250" s="8">
        <v>43952</v>
      </c>
      <c r="R250" s="7" t="s">
        <v>358</v>
      </c>
      <c r="S250" s="7"/>
      <c r="T250" s="7" t="s">
        <v>156</v>
      </c>
      <c r="U250" s="7" t="str">
        <f t="shared" si="250"/>
        <v>Contractuel</v>
      </c>
      <c r="V250" s="8">
        <v>43922</v>
      </c>
      <c r="W250" s="8">
        <v>43951</v>
      </c>
      <c r="Z250" s="8">
        <v>43885</v>
      </c>
      <c r="AA250" s="7">
        <f t="shared" si="251"/>
        <v>2</v>
      </c>
      <c r="AB250" s="7">
        <f t="shared" si="252"/>
        <v>2020</v>
      </c>
      <c r="AC250" s="7">
        <f t="shared" si="253"/>
        <v>2024</v>
      </c>
      <c r="AD250" s="10" t="e">
        <f t="shared" ref="AD250:AD313" ca="1" si="325">IF(#REF!="Non",(DAYS360(N250,Q250)/360),(DAYS360(N250,TODAY())/360))</f>
        <v>#REF!</v>
      </c>
      <c r="AE250" s="10" t="e">
        <f t="shared" ca="1" si="255"/>
        <v>#REF!</v>
      </c>
      <c r="AF250" s="8">
        <v>36552</v>
      </c>
      <c r="AG250" s="11">
        <f t="shared" ca="1" si="256"/>
        <v>25.123287671232877</v>
      </c>
      <c r="AH250" s="10" t="str">
        <f t="shared" ca="1" si="257"/>
        <v>&gt;25&lt; 35</v>
      </c>
      <c r="AI250" s="12">
        <v>17108884</v>
      </c>
      <c r="AJ250" s="13" t="s">
        <v>82</v>
      </c>
      <c r="AK250" s="12">
        <v>14356559</v>
      </c>
      <c r="AL250" s="8">
        <v>42696</v>
      </c>
      <c r="AM250" s="7" t="s">
        <v>108</v>
      </c>
      <c r="AN250" s="7" t="s">
        <v>109</v>
      </c>
      <c r="AO250" s="7"/>
      <c r="AQ250" s="14">
        <v>3</v>
      </c>
      <c r="AR250" s="14">
        <v>1</v>
      </c>
      <c r="AS250" s="15">
        <f t="shared" si="258"/>
        <v>44250.25</v>
      </c>
      <c r="AT250" s="14" t="s">
        <v>163</v>
      </c>
      <c r="AU250" s="12">
        <v>3.1930000000000001</v>
      </c>
      <c r="AV250" s="17">
        <v>17</v>
      </c>
      <c r="AW250" s="18" t="s">
        <v>201</v>
      </c>
      <c r="AX250" s="19" t="s">
        <v>1320</v>
      </c>
      <c r="AY250" s="17" t="s">
        <v>92</v>
      </c>
      <c r="AZ250" s="14" t="s">
        <v>203</v>
      </c>
      <c r="BA250" s="20" t="str">
        <f t="shared" si="259"/>
        <v>17001000000253376604</v>
      </c>
      <c r="BB250" s="31">
        <f t="shared" si="260"/>
        <v>20</v>
      </c>
      <c r="BC250" s="14" t="s">
        <v>1321</v>
      </c>
      <c r="BD250" s="14" t="s">
        <v>341</v>
      </c>
      <c r="BE250" s="14">
        <v>2021</v>
      </c>
      <c r="BF250" s="8"/>
      <c r="BG250" s="32">
        <v>29014314</v>
      </c>
      <c r="BH250" s="32">
        <v>51007116</v>
      </c>
      <c r="BI250" s="32"/>
      <c r="BJ250" s="14" t="s">
        <v>371</v>
      </c>
      <c r="BK250" s="14" t="str">
        <f t="shared" si="285"/>
        <v>-CA</v>
      </c>
      <c r="BL250" s="14"/>
      <c r="BM250" s="25"/>
      <c r="BN250" s="26" t="str">
        <f t="shared" si="261"/>
        <v>17001000000253376604</v>
      </c>
      <c r="BO250" s="27" t="str">
        <f t="shared" si="262"/>
        <v>ABID OUMAYMA</v>
      </c>
      <c r="BP250" s="26">
        <f t="shared" si="263"/>
        <v>249</v>
      </c>
      <c r="BQ250" s="28"/>
    </row>
    <row r="251" spans="1:69" x14ac:dyDescent="0.25">
      <c r="A251" t="str">
        <f>VLOOKUP(B251,[2]RH!$B:$BV,72,0)</f>
        <v>Non-Actif</v>
      </c>
      <c r="B251" s="6">
        <v>250</v>
      </c>
      <c r="C251" s="7" t="s">
        <v>100</v>
      </c>
      <c r="D251" s="7" t="s">
        <v>1322</v>
      </c>
      <c r="E251" s="7" t="s">
        <v>67</v>
      </c>
      <c r="F251" s="7" t="s">
        <v>118</v>
      </c>
      <c r="G251" s="7" t="s">
        <v>220</v>
      </c>
      <c r="H251" s="7" t="s">
        <v>351</v>
      </c>
      <c r="I251" s="7"/>
      <c r="J251" s="7" t="s">
        <v>190</v>
      </c>
      <c r="K251" s="7" t="s">
        <v>146</v>
      </c>
      <c r="L251" s="7" t="s">
        <v>90</v>
      </c>
      <c r="M251" s="7" t="s">
        <v>191</v>
      </c>
      <c r="N251" s="8">
        <v>43885</v>
      </c>
      <c r="O251" s="7" t="e">
        <f t="shared" ca="1" si="323"/>
        <v>#REF!</v>
      </c>
      <c r="P251" s="7">
        <f t="shared" ca="1" si="324"/>
        <v>-1283</v>
      </c>
      <c r="Q251" s="8">
        <v>44379</v>
      </c>
      <c r="R251" s="7" t="s">
        <v>161</v>
      </c>
      <c r="S251" s="7"/>
      <c r="T251" s="7" t="s">
        <v>156</v>
      </c>
      <c r="U251" s="7" t="str">
        <f t="shared" si="250"/>
        <v>Contractuel</v>
      </c>
      <c r="V251" s="8">
        <v>44378</v>
      </c>
      <c r="W251" s="8">
        <v>44439</v>
      </c>
      <c r="Z251" s="8">
        <v>43885</v>
      </c>
      <c r="AA251" s="7">
        <f t="shared" si="251"/>
        <v>2</v>
      </c>
      <c r="AB251" s="7">
        <f t="shared" si="252"/>
        <v>2020</v>
      </c>
      <c r="AC251" s="7">
        <f t="shared" si="253"/>
        <v>2024</v>
      </c>
      <c r="AD251" s="10" t="e">
        <f t="shared" ref="AD251:AD314" ca="1" si="326">IF(#REF!="Non",(DAYS360(N251,Q251)/360),(DAYS360(N251,TODAY())/360))</f>
        <v>#REF!</v>
      </c>
      <c r="AE251" s="10" t="e">
        <f t="shared" ca="1" si="255"/>
        <v>#REF!</v>
      </c>
      <c r="AF251" s="8">
        <v>36193</v>
      </c>
      <c r="AG251" s="11">
        <f t="shared" ca="1" si="256"/>
        <v>26.106849315068494</v>
      </c>
      <c r="AH251" s="10" t="str">
        <f t="shared" ca="1" si="257"/>
        <v>&gt;25&lt; 35</v>
      </c>
      <c r="AI251" s="12">
        <v>16882659</v>
      </c>
      <c r="AJ251" s="13" t="s">
        <v>150</v>
      </c>
      <c r="AK251" s="12">
        <v>11652711</v>
      </c>
      <c r="AL251" s="8">
        <v>41859</v>
      </c>
      <c r="AM251" s="7" t="s">
        <v>108</v>
      </c>
      <c r="AN251" s="7" t="s">
        <v>109</v>
      </c>
      <c r="AO251" s="7"/>
      <c r="AQ251" s="14">
        <v>3</v>
      </c>
      <c r="AR251" s="14">
        <v>2</v>
      </c>
      <c r="AS251" s="15">
        <f t="shared" si="258"/>
        <v>44615.5</v>
      </c>
      <c r="AT251" s="14" t="s">
        <v>163</v>
      </c>
      <c r="AU251" s="12">
        <v>3.1930000000000001</v>
      </c>
      <c r="AV251" s="17">
        <v>17</v>
      </c>
      <c r="AW251" s="18" t="s">
        <v>201</v>
      </c>
      <c r="AX251" s="19" t="s">
        <v>1323</v>
      </c>
      <c r="AY251" s="17">
        <v>87</v>
      </c>
      <c r="AZ251" s="14" t="s">
        <v>203</v>
      </c>
      <c r="BA251" s="20" t="str">
        <f t="shared" si="259"/>
        <v>17001000000291821487</v>
      </c>
      <c r="BB251" s="31">
        <f t="shared" si="260"/>
        <v>20</v>
      </c>
      <c r="BC251" s="36" t="s">
        <v>1324</v>
      </c>
      <c r="BD251" s="14" t="s">
        <v>115</v>
      </c>
      <c r="BE251" s="14">
        <v>1095</v>
      </c>
      <c r="BF251" s="8" t="s">
        <v>116</v>
      </c>
      <c r="BG251" s="24">
        <v>54600101</v>
      </c>
      <c r="BH251" s="24">
        <v>20034085</v>
      </c>
      <c r="BI251" s="32"/>
      <c r="BJ251" s="14" t="s">
        <v>397</v>
      </c>
      <c r="BK251" s="14" t="str">
        <f t="shared" si="285"/>
        <v>A-CP</v>
      </c>
      <c r="BL251" s="14"/>
      <c r="BM251" s="25"/>
      <c r="BN251" s="26" t="str">
        <f t="shared" si="261"/>
        <v>17001000000291821487</v>
      </c>
      <c r="BO251" s="27" t="str">
        <f t="shared" si="262"/>
        <v>MEJRI MAISSA</v>
      </c>
      <c r="BP251" s="26">
        <f t="shared" si="263"/>
        <v>250</v>
      </c>
      <c r="BQ251" s="28"/>
    </row>
    <row r="252" spans="1:69" x14ac:dyDescent="0.25">
      <c r="A252" t="str">
        <f>VLOOKUP(B252,[2]RH!$B:$BV,72,0)</f>
        <v>Non-Actif</v>
      </c>
      <c r="B252" s="6">
        <v>251</v>
      </c>
      <c r="C252" s="7" t="s">
        <v>168</v>
      </c>
      <c r="D252" s="7" t="s">
        <v>1325</v>
      </c>
      <c r="E252" s="7" t="s">
        <v>67</v>
      </c>
      <c r="F252" s="7" t="s">
        <v>118</v>
      </c>
      <c r="G252" s="7" t="s">
        <v>220</v>
      </c>
      <c r="H252" s="7">
        <v>520</v>
      </c>
      <c r="I252" s="7"/>
      <c r="J252" s="7" t="s">
        <v>281</v>
      </c>
      <c r="K252" s="7" t="s">
        <v>146</v>
      </c>
      <c r="L252" s="7" t="s">
        <v>90</v>
      </c>
      <c r="M252" s="7" t="s">
        <v>191</v>
      </c>
      <c r="N252" s="8">
        <v>43885</v>
      </c>
      <c r="O252" s="7" t="e">
        <f t="shared" ca="1" si="323"/>
        <v>#REF!</v>
      </c>
      <c r="P252" s="7">
        <f t="shared" ca="1" si="324"/>
        <v>-1314</v>
      </c>
      <c r="Q252" s="8">
        <v>44394</v>
      </c>
      <c r="R252" s="7" t="s">
        <v>749</v>
      </c>
      <c r="S252" s="7"/>
      <c r="T252" s="7" t="s">
        <v>156</v>
      </c>
      <c r="U252" s="7" t="str">
        <f t="shared" si="250"/>
        <v>Contractuel</v>
      </c>
      <c r="V252" s="8">
        <v>44348</v>
      </c>
      <c r="W252" s="8">
        <v>44408</v>
      </c>
      <c r="Z252" s="8">
        <v>43885</v>
      </c>
      <c r="AA252" s="7">
        <f t="shared" si="251"/>
        <v>2</v>
      </c>
      <c r="AB252" s="7">
        <f t="shared" si="252"/>
        <v>2020</v>
      </c>
      <c r="AC252" s="7">
        <f t="shared" si="253"/>
        <v>2024</v>
      </c>
      <c r="AD252" s="10" t="e">
        <f t="shared" ref="AD252:AD315" ca="1" si="327">IF(#REF!="Non",(DAYS360(N252,Q252)/360),(DAYS360(N252,TODAY())/360))</f>
        <v>#REF!</v>
      </c>
      <c r="AE252" s="10" t="e">
        <f t="shared" ca="1" si="255"/>
        <v>#REF!</v>
      </c>
      <c r="AF252" s="8">
        <v>34507</v>
      </c>
      <c r="AG252" s="11">
        <f t="shared" ca="1" si="256"/>
        <v>30.726027397260275</v>
      </c>
      <c r="AH252" s="10" t="str">
        <f t="shared" ca="1" si="257"/>
        <v>&gt;25&lt; 35</v>
      </c>
      <c r="AI252" s="12">
        <v>16628914</v>
      </c>
      <c r="AJ252" s="13" t="s">
        <v>106</v>
      </c>
      <c r="AK252" s="12" t="s">
        <v>1326</v>
      </c>
      <c r="AL252" s="8">
        <v>41132</v>
      </c>
      <c r="AM252" s="7" t="s">
        <v>108</v>
      </c>
      <c r="AN252" s="7" t="s">
        <v>76</v>
      </c>
      <c r="AO252" s="7">
        <v>1</v>
      </c>
      <c r="AQ252" s="14">
        <v>3</v>
      </c>
      <c r="AR252" s="14">
        <v>2</v>
      </c>
      <c r="AS252" s="15">
        <f t="shared" si="258"/>
        <v>44615.5</v>
      </c>
      <c r="AT252" s="14" t="s">
        <v>163</v>
      </c>
      <c r="AU252" s="12">
        <v>3.1930000000000001</v>
      </c>
      <c r="AV252" s="17">
        <v>17</v>
      </c>
      <c r="AW252" s="18" t="s">
        <v>201</v>
      </c>
      <c r="AX252" s="19" t="s">
        <v>1327</v>
      </c>
      <c r="AY252" s="17">
        <v>77</v>
      </c>
      <c r="AZ252" s="14" t="s">
        <v>203</v>
      </c>
      <c r="BA252" s="20" t="str">
        <f t="shared" si="259"/>
        <v>17001000000291032877</v>
      </c>
      <c r="BB252" s="31">
        <f t="shared" si="260"/>
        <v>20</v>
      </c>
      <c r="BC252" s="36" t="s">
        <v>1328</v>
      </c>
      <c r="BD252" s="14" t="s">
        <v>115</v>
      </c>
      <c r="BE252" s="14">
        <v>1095</v>
      </c>
      <c r="BF252" s="8" t="s">
        <v>176</v>
      </c>
      <c r="BG252" s="32">
        <v>21763650</v>
      </c>
      <c r="BH252" s="32">
        <v>20076067</v>
      </c>
      <c r="BI252" s="32"/>
      <c r="BJ252" s="14" t="s">
        <v>397</v>
      </c>
      <c r="BK252" s="14" t="str">
        <f t="shared" si="285"/>
        <v>B-520</v>
      </c>
      <c r="BL252" s="14"/>
      <c r="BM252" s="25"/>
      <c r="BN252" s="26" t="str">
        <f t="shared" si="261"/>
        <v>17001000000291032877</v>
      </c>
      <c r="BO252" s="27" t="str">
        <f t="shared" si="262"/>
        <v>MEJRI AMENI</v>
      </c>
      <c r="BP252" s="26">
        <f t="shared" si="263"/>
        <v>251</v>
      </c>
      <c r="BQ252" s="28"/>
    </row>
    <row r="253" spans="1:69" x14ac:dyDescent="0.25">
      <c r="A253" t="str">
        <f>VLOOKUP(B253,[2]RH!$B:$BV,72,0)</f>
        <v>Non-Actif</v>
      </c>
      <c r="B253" s="6">
        <v>252</v>
      </c>
      <c r="C253" s="7" t="s">
        <v>168</v>
      </c>
      <c r="D253" s="7" t="s">
        <v>1329</v>
      </c>
      <c r="E253" s="7" t="s">
        <v>67</v>
      </c>
      <c r="F253" s="7" t="s">
        <v>118</v>
      </c>
      <c r="G253" s="7" t="s">
        <v>220</v>
      </c>
      <c r="H253" s="7" t="s">
        <v>966</v>
      </c>
      <c r="I253" s="7"/>
      <c r="J253" s="7"/>
      <c r="K253" s="7" t="s">
        <v>146</v>
      </c>
      <c r="L253" s="7" t="s">
        <v>90</v>
      </c>
      <c r="M253" s="7" t="s">
        <v>191</v>
      </c>
      <c r="N253" s="8">
        <v>43885</v>
      </c>
      <c r="O253" s="7" t="e">
        <f t="shared" ca="1" si="323"/>
        <v>#REF!</v>
      </c>
      <c r="P253" s="7">
        <f t="shared" ca="1" si="324"/>
        <v>-1618</v>
      </c>
      <c r="Q253" s="8">
        <v>44098</v>
      </c>
      <c r="R253" s="7" t="s">
        <v>161</v>
      </c>
      <c r="S253" s="7"/>
      <c r="T253" s="7" t="s">
        <v>156</v>
      </c>
      <c r="U253" s="7" t="str">
        <f t="shared" si="250"/>
        <v>Contractuel</v>
      </c>
      <c r="V253" s="8">
        <v>44086</v>
      </c>
      <c r="W253" s="8">
        <v>44104</v>
      </c>
      <c r="Z253" s="8">
        <v>43885</v>
      </c>
      <c r="AA253" s="7">
        <f t="shared" si="251"/>
        <v>2</v>
      </c>
      <c r="AB253" s="7">
        <f t="shared" si="252"/>
        <v>2020</v>
      </c>
      <c r="AC253" s="7">
        <f t="shared" si="253"/>
        <v>2024</v>
      </c>
      <c r="AD253" s="10" t="e">
        <f t="shared" ref="AD253:AD316" ca="1" si="328">IF(#REF!="Non",(DAYS360(N253,Q253)/360),(DAYS360(N253,TODAY())/360))</f>
        <v>#REF!</v>
      </c>
      <c r="AE253" s="10" t="e">
        <f t="shared" ca="1" si="255"/>
        <v>#REF!</v>
      </c>
      <c r="AF253" s="8">
        <v>31335</v>
      </c>
      <c r="AG253" s="11">
        <f t="shared" ca="1" si="256"/>
        <v>39.416438356164385</v>
      </c>
      <c r="AH253" s="10" t="str">
        <f t="shared" ca="1" si="257"/>
        <v>&gt;35&lt; 45</v>
      </c>
      <c r="AI253" s="12">
        <v>12497434</v>
      </c>
      <c r="AJ253" s="40" t="s">
        <v>213</v>
      </c>
      <c r="AK253" s="12" t="s">
        <v>1330</v>
      </c>
      <c r="AL253" s="8">
        <v>37891</v>
      </c>
      <c r="AM253" s="7" t="s">
        <v>108</v>
      </c>
      <c r="AN253" s="7" t="s">
        <v>76</v>
      </c>
      <c r="AO253" s="7"/>
      <c r="AQ253" s="14">
        <v>3</v>
      </c>
      <c r="AR253" s="14">
        <v>1</v>
      </c>
      <c r="AS253" s="15">
        <f t="shared" si="258"/>
        <v>44250.25</v>
      </c>
      <c r="AT253" s="14" t="s">
        <v>163</v>
      </c>
      <c r="AU253" s="12">
        <v>3.1930000000000001</v>
      </c>
      <c r="AV253" s="17" t="s">
        <v>79</v>
      </c>
      <c r="AW253" s="18" t="s">
        <v>201</v>
      </c>
      <c r="AX253" s="19" t="s">
        <v>1331</v>
      </c>
      <c r="AY253" s="17">
        <v>81</v>
      </c>
      <c r="AZ253" s="14" t="s">
        <v>83</v>
      </c>
      <c r="BA253" s="20" t="str">
        <f t="shared" si="259"/>
        <v>08001000784009430281</v>
      </c>
      <c r="BB253" s="31">
        <f t="shared" si="260"/>
        <v>20</v>
      </c>
      <c r="BC253" s="14" t="s">
        <v>1332</v>
      </c>
      <c r="BD253" s="14" t="s">
        <v>286</v>
      </c>
      <c r="BE253" s="14">
        <v>1095</v>
      </c>
      <c r="BF253" s="8"/>
      <c r="BG253" s="32">
        <v>21136879</v>
      </c>
      <c r="BH253" s="32">
        <v>25302123</v>
      </c>
      <c r="BI253" s="32"/>
      <c r="BJ253" s="14" t="s">
        <v>286</v>
      </c>
      <c r="BK253" s="14" t="str">
        <f t="shared" si="285"/>
        <v>-AP-T</v>
      </c>
      <c r="BL253" s="14"/>
      <c r="BM253" s="25"/>
      <c r="BN253" s="26" t="str">
        <f t="shared" si="261"/>
        <v>08001000784009430281</v>
      </c>
      <c r="BO253" s="27" t="str">
        <f t="shared" si="262"/>
        <v>MAATOUGUI RIM</v>
      </c>
      <c r="BP253" s="26">
        <f t="shared" si="263"/>
        <v>252</v>
      </c>
      <c r="BQ253" s="28"/>
    </row>
    <row r="254" spans="1:69" x14ac:dyDescent="0.25">
      <c r="A254" t="str">
        <f>VLOOKUP(B254,[2]RH!$B:$BV,72,0)</f>
        <v>Non-Actif</v>
      </c>
      <c r="B254" s="6">
        <v>253</v>
      </c>
      <c r="C254" s="7" t="s">
        <v>100</v>
      </c>
      <c r="D254" s="7" t="s">
        <v>1333</v>
      </c>
      <c r="E254" s="7" t="s">
        <v>67</v>
      </c>
      <c r="F254" s="7" t="s">
        <v>118</v>
      </c>
      <c r="G254" s="7" t="s">
        <v>220</v>
      </c>
      <c r="H254" s="7" t="s">
        <v>649</v>
      </c>
      <c r="I254" s="7" t="s">
        <v>650</v>
      </c>
      <c r="J254" s="7" t="s">
        <v>281</v>
      </c>
      <c r="K254" s="7" t="s">
        <v>146</v>
      </c>
      <c r="L254" s="7" t="s">
        <v>90</v>
      </c>
      <c r="M254" s="7" t="s">
        <v>191</v>
      </c>
      <c r="N254" s="8">
        <v>43885</v>
      </c>
      <c r="O254" s="7" t="e">
        <f t="shared" ca="1" si="323"/>
        <v>#REF!</v>
      </c>
      <c r="P254" s="7">
        <f t="shared" ca="1" si="324"/>
        <v>-431</v>
      </c>
      <c r="Q254" s="50">
        <v>45291</v>
      </c>
      <c r="R254" s="7" t="s">
        <v>915</v>
      </c>
      <c r="S254" s="8"/>
      <c r="T254" s="9" t="s">
        <v>156</v>
      </c>
      <c r="U254" s="7" t="str">
        <f t="shared" si="250"/>
        <v>Contractuel</v>
      </c>
      <c r="V254" s="8">
        <v>45261</v>
      </c>
      <c r="W254" s="8">
        <v>45291</v>
      </c>
      <c r="Z254" s="8">
        <v>43885</v>
      </c>
      <c r="AA254" s="7">
        <f t="shared" si="251"/>
        <v>2</v>
      </c>
      <c r="AB254" s="7">
        <f t="shared" si="252"/>
        <v>2020</v>
      </c>
      <c r="AC254" s="7">
        <f t="shared" si="253"/>
        <v>2024</v>
      </c>
      <c r="AD254" s="10" t="e">
        <f t="shared" ref="AD254:AD317" ca="1" si="329">IF(#REF!="Non",(DAYS360(N254,Q254)/360),(DAYS360(N254,TODAY())/360))</f>
        <v>#REF!</v>
      </c>
      <c r="AE254" s="10" t="e">
        <f t="shared" ca="1" si="255"/>
        <v>#REF!</v>
      </c>
      <c r="AF254" s="8">
        <v>32306</v>
      </c>
      <c r="AG254" s="11">
        <f t="shared" ca="1" si="256"/>
        <v>36.756164383561647</v>
      </c>
      <c r="AH254" s="10" t="str">
        <f t="shared" ca="1" si="257"/>
        <v>&gt;35&lt; 45</v>
      </c>
      <c r="AI254" s="12">
        <v>16097899</v>
      </c>
      <c r="AJ254" s="13" t="s">
        <v>192</v>
      </c>
      <c r="AK254" s="12" t="s">
        <v>1334</v>
      </c>
      <c r="AL254" s="8">
        <v>38722</v>
      </c>
      <c r="AM254" s="7" t="s">
        <v>108</v>
      </c>
      <c r="AN254" s="7" t="s">
        <v>109</v>
      </c>
      <c r="AO254" s="7"/>
      <c r="AQ254" s="14">
        <v>3</v>
      </c>
      <c r="AR254" s="14">
        <v>3</v>
      </c>
      <c r="AS254" s="15">
        <f t="shared" si="258"/>
        <v>44980.75</v>
      </c>
      <c r="AT254" s="14" t="s">
        <v>163</v>
      </c>
      <c r="AU254" s="16">
        <v>3.3210000000000002</v>
      </c>
      <c r="AV254" s="17" t="s">
        <v>1112</v>
      </c>
      <c r="AW254" s="18" t="s">
        <v>1113</v>
      </c>
      <c r="AX254" s="19" t="s">
        <v>1335</v>
      </c>
      <c r="AY254" s="17" t="s">
        <v>404</v>
      </c>
      <c r="AZ254" s="14" t="s">
        <v>443</v>
      </c>
      <c r="BA254" s="20" t="str">
        <f t="shared" si="259"/>
        <v>24020051927251110155</v>
      </c>
      <c r="BB254" s="31">
        <f t="shared" si="260"/>
        <v>20</v>
      </c>
      <c r="BC254" s="22" t="s">
        <v>1336</v>
      </c>
      <c r="BD254" s="23" t="s">
        <v>115</v>
      </c>
      <c r="BE254" s="14">
        <v>1095</v>
      </c>
      <c r="BF254" s="8">
        <v>45056</v>
      </c>
      <c r="BG254" s="24">
        <v>24192057</v>
      </c>
      <c r="BH254" s="24">
        <v>22739033</v>
      </c>
      <c r="BI254" s="32"/>
      <c r="BJ254" s="14" t="s">
        <v>933</v>
      </c>
      <c r="BK254" s="14" t="str">
        <f t="shared" si="285"/>
        <v>B-Panda</v>
      </c>
      <c r="BL254" s="14" t="s">
        <v>288</v>
      </c>
      <c r="BM254" s="25"/>
      <c r="BN254" s="26" t="str">
        <f t="shared" si="261"/>
        <v>24020051927251110155</v>
      </c>
      <c r="BO254" s="27" t="str">
        <f t="shared" si="262"/>
        <v>HAMDI MARWA</v>
      </c>
      <c r="BP254" s="26">
        <f t="shared" si="263"/>
        <v>253</v>
      </c>
      <c r="BQ254" s="28"/>
    </row>
    <row r="255" spans="1:69" x14ac:dyDescent="0.25">
      <c r="A255" t="str">
        <f>VLOOKUP(B255,[2]RH!$B:$BV,72,0)</f>
        <v>Non-Actif</v>
      </c>
      <c r="B255" s="6">
        <v>254</v>
      </c>
      <c r="C255" s="7" t="s">
        <v>168</v>
      </c>
      <c r="D255" s="7" t="s">
        <v>1337</v>
      </c>
      <c r="E255" s="7" t="s">
        <v>67</v>
      </c>
      <c r="F255" s="7" t="s">
        <v>118</v>
      </c>
      <c r="G255" s="7" t="s">
        <v>220</v>
      </c>
      <c r="H255" s="7" t="s">
        <v>381</v>
      </c>
      <c r="I255" s="7"/>
      <c r="J255" s="7"/>
      <c r="K255" s="7" t="s">
        <v>146</v>
      </c>
      <c r="L255" s="7" t="s">
        <v>90</v>
      </c>
      <c r="M255" s="7" t="s">
        <v>191</v>
      </c>
      <c r="N255" s="8">
        <v>43885</v>
      </c>
      <c r="O255" s="7" t="e">
        <f t="shared" ca="1" si="323"/>
        <v>#REF!</v>
      </c>
      <c r="P255" s="7">
        <f t="shared" ca="1" si="324"/>
        <v>-1771</v>
      </c>
      <c r="Q255" s="8">
        <v>43952</v>
      </c>
      <c r="R255" s="7" t="s">
        <v>358</v>
      </c>
      <c r="S255" s="7"/>
      <c r="T255" s="7" t="s">
        <v>156</v>
      </c>
      <c r="U255" s="7" t="str">
        <f t="shared" si="250"/>
        <v>Contractuel</v>
      </c>
      <c r="V255" s="8">
        <v>43922</v>
      </c>
      <c r="W255" s="8">
        <v>43951</v>
      </c>
      <c r="Z255" s="8">
        <v>43885</v>
      </c>
      <c r="AA255" s="7">
        <f t="shared" si="251"/>
        <v>2</v>
      </c>
      <c r="AB255" s="7">
        <f t="shared" si="252"/>
        <v>2020</v>
      </c>
      <c r="AC255" s="7">
        <f t="shared" si="253"/>
        <v>2024</v>
      </c>
      <c r="AD255" s="10" t="e">
        <f t="shared" ref="AD255:AD318" ca="1" si="330">IF(#REF!="Non",(DAYS360(N255,Q255)/360),(DAYS360(N255,TODAY())/360))</f>
        <v>#REF!</v>
      </c>
      <c r="AE255" s="10" t="e">
        <f t="shared" ca="1" si="255"/>
        <v>#REF!</v>
      </c>
      <c r="AF255" s="8">
        <v>30907</v>
      </c>
      <c r="AG255" s="11">
        <f t="shared" ca="1" si="256"/>
        <v>40.589041095890408</v>
      </c>
      <c r="AH255" s="10" t="str">
        <f t="shared" ca="1" si="257"/>
        <v>&gt;35&lt; 45</v>
      </c>
      <c r="AI255" s="12">
        <v>12953746</v>
      </c>
      <c r="AJ255" s="13" t="s">
        <v>106</v>
      </c>
      <c r="AK255" s="12" t="s">
        <v>1338</v>
      </c>
      <c r="AL255" s="8">
        <v>42258</v>
      </c>
      <c r="AM255" s="7" t="s">
        <v>108</v>
      </c>
      <c r="AN255" s="7" t="s">
        <v>76</v>
      </c>
      <c r="AO255" s="7">
        <v>1</v>
      </c>
      <c r="AQ255" s="14">
        <v>3</v>
      </c>
      <c r="AR255" s="14">
        <v>1</v>
      </c>
      <c r="AS255" s="15">
        <f t="shared" si="258"/>
        <v>44250.25</v>
      </c>
      <c r="AT255" s="14" t="s">
        <v>163</v>
      </c>
      <c r="AU255" s="12">
        <v>3.1930000000000001</v>
      </c>
      <c r="AV255" s="17" t="s">
        <v>106</v>
      </c>
      <c r="AW255" s="18" t="s">
        <v>591</v>
      </c>
      <c r="AX255" s="19" t="s">
        <v>1339</v>
      </c>
      <c r="AY255" s="17">
        <v>32</v>
      </c>
      <c r="AZ255" s="14" t="s">
        <v>230</v>
      </c>
      <c r="BA255" s="20" t="str">
        <f t="shared" si="259"/>
        <v>05046000114501305032</v>
      </c>
      <c r="BB255" s="31">
        <f t="shared" si="260"/>
        <v>20</v>
      </c>
      <c r="BC255" s="14" t="s">
        <v>1340</v>
      </c>
      <c r="BD255" s="14" t="s">
        <v>286</v>
      </c>
      <c r="BE255" s="14">
        <v>1095</v>
      </c>
      <c r="BF255" s="8"/>
      <c r="BG255" s="32">
        <v>27543537</v>
      </c>
      <c r="BH255" s="32">
        <v>52693080</v>
      </c>
      <c r="BI255" s="32"/>
      <c r="BJ255" s="14" t="s">
        <v>397</v>
      </c>
      <c r="BK255" s="14" t="str">
        <f t="shared" si="285"/>
        <v>-CA</v>
      </c>
      <c r="BL255" s="14"/>
      <c r="BM255" s="25"/>
      <c r="BN255" s="26" t="str">
        <f t="shared" si="261"/>
        <v>05046000114501305032</v>
      </c>
      <c r="BO255" s="27" t="str">
        <f t="shared" si="262"/>
        <v>JAIDI OLFA</v>
      </c>
      <c r="BP255" s="26">
        <f t="shared" si="263"/>
        <v>254</v>
      </c>
      <c r="BQ255" s="28"/>
    </row>
    <row r="256" spans="1:69" x14ac:dyDescent="0.25">
      <c r="A256" t="str">
        <f>VLOOKUP(B256,[2]RH!$B:$BV,72,0)</f>
        <v>Non-Actif</v>
      </c>
      <c r="B256" s="6">
        <v>255</v>
      </c>
      <c r="C256" s="7" t="s">
        <v>168</v>
      </c>
      <c r="D256" s="7" t="s">
        <v>1341</v>
      </c>
      <c r="E256" s="7" t="s">
        <v>67</v>
      </c>
      <c r="F256" s="7" t="s">
        <v>118</v>
      </c>
      <c r="G256" s="7" t="s">
        <v>220</v>
      </c>
      <c r="H256" s="7" t="s">
        <v>966</v>
      </c>
      <c r="I256" s="7"/>
      <c r="J256" s="7"/>
      <c r="K256" s="7" t="s">
        <v>146</v>
      </c>
      <c r="L256" s="7" t="s">
        <v>90</v>
      </c>
      <c r="M256" s="7" t="s">
        <v>191</v>
      </c>
      <c r="N256" s="8">
        <v>43885</v>
      </c>
      <c r="O256" s="7" t="e">
        <f t="shared" ca="1" si="323"/>
        <v>#REF!</v>
      </c>
      <c r="P256" s="7">
        <f t="shared" ca="1" si="324"/>
        <v>-1557</v>
      </c>
      <c r="Q256" s="8">
        <v>44142</v>
      </c>
      <c r="R256" s="7" t="s">
        <v>161</v>
      </c>
      <c r="S256" s="7"/>
      <c r="T256" s="7" t="s">
        <v>156</v>
      </c>
      <c r="U256" s="7" t="str">
        <f t="shared" si="250"/>
        <v>Contractuel</v>
      </c>
      <c r="V256" s="8">
        <v>44105</v>
      </c>
      <c r="W256" s="8">
        <v>44165</v>
      </c>
      <c r="Z256" s="8">
        <v>43885</v>
      </c>
      <c r="AA256" s="7">
        <f t="shared" si="251"/>
        <v>2</v>
      </c>
      <c r="AB256" s="7">
        <f t="shared" si="252"/>
        <v>2020</v>
      </c>
      <c r="AC256" s="7">
        <f t="shared" si="253"/>
        <v>2024</v>
      </c>
      <c r="AD256" s="10" t="e">
        <f t="shared" ref="AD256:AD319" ca="1" si="331">IF(#REF!="Non",(DAYS360(N256,Q256)/360),(DAYS360(N256,TODAY())/360))</f>
        <v>#REF!</v>
      </c>
      <c r="AE256" s="10" t="e">
        <f t="shared" ca="1" si="255"/>
        <v>#REF!</v>
      </c>
      <c r="AF256" s="8">
        <v>33383</v>
      </c>
      <c r="AG256" s="11">
        <f t="shared" ca="1" si="256"/>
        <v>33.805479452054797</v>
      </c>
      <c r="AH256" s="10" t="str">
        <f t="shared" ca="1" si="257"/>
        <v>&gt;25&lt; 35</v>
      </c>
      <c r="AI256" s="12">
        <v>16256800</v>
      </c>
      <c r="AJ256" s="13" t="s">
        <v>192</v>
      </c>
      <c r="AK256" s="12" t="s">
        <v>1342</v>
      </c>
      <c r="AL256" s="8">
        <v>43369</v>
      </c>
      <c r="AM256" s="7" t="s">
        <v>108</v>
      </c>
      <c r="AN256" s="7" t="s">
        <v>76</v>
      </c>
      <c r="AO256" s="7"/>
      <c r="AQ256" s="14">
        <v>3</v>
      </c>
      <c r="AR256" s="14">
        <v>1</v>
      </c>
      <c r="AS256" s="15">
        <f t="shared" si="258"/>
        <v>44250.25</v>
      </c>
      <c r="AT256" s="14" t="s">
        <v>163</v>
      </c>
      <c r="AU256" s="12">
        <v>3.1930000000000001</v>
      </c>
      <c r="AV256" s="17">
        <v>12</v>
      </c>
      <c r="AW256" s="18">
        <v>40600</v>
      </c>
      <c r="AX256" s="19" t="s">
        <v>1343</v>
      </c>
      <c r="AY256" s="17">
        <v>15</v>
      </c>
      <c r="AZ256" s="14" t="s">
        <v>195</v>
      </c>
      <c r="BA256" s="20" t="str">
        <f t="shared" si="259"/>
        <v>12406000000237111615</v>
      </c>
      <c r="BB256" s="31">
        <f t="shared" si="260"/>
        <v>20</v>
      </c>
      <c r="BC256" s="14" t="s">
        <v>1344</v>
      </c>
      <c r="BD256" s="14" t="s">
        <v>115</v>
      </c>
      <c r="BE256" s="14">
        <v>1095</v>
      </c>
      <c r="BF256" s="8" t="s">
        <v>116</v>
      </c>
      <c r="BG256" s="32">
        <v>97403083</v>
      </c>
      <c r="BH256" s="32">
        <v>27175338</v>
      </c>
      <c r="BI256" s="32"/>
      <c r="BJ256" s="14" t="s">
        <v>397</v>
      </c>
      <c r="BK256" s="14" t="str">
        <f t="shared" si="285"/>
        <v>-AP-T</v>
      </c>
      <c r="BL256" s="14"/>
      <c r="BM256" s="25"/>
      <c r="BN256" s="26" t="str">
        <f t="shared" si="261"/>
        <v>12406000000237111615</v>
      </c>
      <c r="BO256" s="27" t="str">
        <f t="shared" si="262"/>
        <v>NAGAZI HAJER</v>
      </c>
      <c r="BP256" s="26">
        <f t="shared" si="263"/>
        <v>255</v>
      </c>
      <c r="BQ256" s="28"/>
    </row>
    <row r="257" spans="1:69" x14ac:dyDescent="0.25">
      <c r="A257" t="str">
        <f>VLOOKUP(B257,[2]RH!$B:$BV,72,0)</f>
        <v>Non-Actif</v>
      </c>
      <c r="B257" s="6">
        <v>256</v>
      </c>
      <c r="C257" s="7" t="s">
        <v>100</v>
      </c>
      <c r="D257" s="7" t="s">
        <v>1345</v>
      </c>
      <c r="E257" s="7" t="s">
        <v>67</v>
      </c>
      <c r="F257" s="7" t="s">
        <v>118</v>
      </c>
      <c r="G257" s="7" t="s">
        <v>220</v>
      </c>
      <c r="H257" s="7" t="s">
        <v>381</v>
      </c>
      <c r="I257" s="7"/>
      <c r="J257" s="7"/>
      <c r="K257" s="7" t="s">
        <v>146</v>
      </c>
      <c r="L257" s="7" t="s">
        <v>90</v>
      </c>
      <c r="M257" s="7" t="s">
        <v>191</v>
      </c>
      <c r="N257" s="8">
        <v>43885</v>
      </c>
      <c r="O257" s="7" t="e">
        <f t="shared" ca="1" si="323"/>
        <v>#REF!</v>
      </c>
      <c r="P257" s="7">
        <f t="shared" ca="1" si="324"/>
        <v>-1771</v>
      </c>
      <c r="Q257" s="8">
        <v>43952</v>
      </c>
      <c r="R257" s="7" t="s">
        <v>358</v>
      </c>
      <c r="S257" s="7"/>
      <c r="T257" s="7" t="s">
        <v>156</v>
      </c>
      <c r="U257" s="7" t="str">
        <f t="shared" si="250"/>
        <v>Contractuel</v>
      </c>
      <c r="V257" s="8">
        <v>43922</v>
      </c>
      <c r="W257" s="8">
        <v>43951</v>
      </c>
      <c r="Z257" s="8">
        <v>43885</v>
      </c>
      <c r="AA257" s="7">
        <f t="shared" si="251"/>
        <v>2</v>
      </c>
      <c r="AB257" s="7">
        <f t="shared" si="252"/>
        <v>2020</v>
      </c>
      <c r="AC257" s="7">
        <f t="shared" si="253"/>
        <v>2024</v>
      </c>
      <c r="AD257" s="10" t="e">
        <f t="shared" ref="AD257:AD320" ca="1" si="332">IF(#REF!="Non",(DAYS360(N257,Q257)/360),(DAYS360(N257,TODAY())/360))</f>
        <v>#REF!</v>
      </c>
      <c r="AE257" s="10" t="e">
        <f t="shared" ca="1" si="255"/>
        <v>#REF!</v>
      </c>
      <c r="AF257" s="8">
        <v>35219</v>
      </c>
      <c r="AG257" s="11">
        <f t="shared" ca="1" si="256"/>
        <v>28.775342465753425</v>
      </c>
      <c r="AH257" s="10" t="str">
        <f t="shared" ca="1" si="257"/>
        <v>&gt;25&lt; 35</v>
      </c>
      <c r="AI257" s="12">
        <v>16797175</v>
      </c>
      <c r="AJ257" s="13" t="s">
        <v>192</v>
      </c>
      <c r="AK257" s="12">
        <v>11654438</v>
      </c>
      <c r="AL257" s="8">
        <v>41968</v>
      </c>
      <c r="AM257" s="7" t="s">
        <v>108</v>
      </c>
      <c r="AN257" s="7" t="s">
        <v>109</v>
      </c>
      <c r="AO257" s="7"/>
      <c r="AQ257" s="14">
        <v>3</v>
      </c>
      <c r="AR257" s="14">
        <v>1</v>
      </c>
      <c r="AS257" s="15">
        <f t="shared" si="258"/>
        <v>44250.25</v>
      </c>
      <c r="AT257" s="14" t="s">
        <v>163</v>
      </c>
      <c r="AU257" s="12">
        <v>3.1930000000000001</v>
      </c>
      <c r="AV257" s="17">
        <v>12</v>
      </c>
      <c r="AW257" s="18">
        <v>40600</v>
      </c>
      <c r="AX257" s="19" t="s">
        <v>1346</v>
      </c>
      <c r="AY257" s="17" t="s">
        <v>120</v>
      </c>
      <c r="AZ257" s="14" t="s">
        <v>195</v>
      </c>
      <c r="BA257" s="20" t="str">
        <f t="shared" si="259"/>
        <v>12406000000237111906</v>
      </c>
      <c r="BB257" s="31">
        <f t="shared" si="260"/>
        <v>20</v>
      </c>
      <c r="BC257" s="14" t="s">
        <v>1347</v>
      </c>
      <c r="BD257" s="14" t="s">
        <v>115</v>
      </c>
      <c r="BE257" s="14">
        <v>1095</v>
      </c>
      <c r="BF257" s="8"/>
      <c r="BG257" s="32">
        <v>25178995</v>
      </c>
      <c r="BH257" s="32">
        <v>28574477</v>
      </c>
      <c r="BI257" s="32"/>
      <c r="BJ257" s="14" t="s">
        <v>397</v>
      </c>
      <c r="BK257" s="14" t="str">
        <f t="shared" si="285"/>
        <v>-CA</v>
      </c>
      <c r="BL257" s="14"/>
      <c r="BM257" s="25"/>
      <c r="BN257" s="26" t="str">
        <f t="shared" si="261"/>
        <v>12406000000237111906</v>
      </c>
      <c r="BO257" s="27" t="str">
        <f t="shared" si="262"/>
        <v>HAMMAMI YOSRA</v>
      </c>
      <c r="BP257" s="26">
        <f t="shared" si="263"/>
        <v>256</v>
      </c>
      <c r="BQ257" s="28"/>
    </row>
    <row r="258" spans="1:69" x14ac:dyDescent="0.25">
      <c r="A258" t="str">
        <f>VLOOKUP(B258,[2]RH!$B:$BV,72,0)</f>
        <v>si</v>
      </c>
      <c r="B258" s="6">
        <v>257</v>
      </c>
      <c r="C258" s="7" t="s">
        <v>100</v>
      </c>
      <c r="D258" s="7" t="s">
        <v>1348</v>
      </c>
      <c r="E258" s="7" t="s">
        <v>67</v>
      </c>
      <c r="F258" s="7" t="s">
        <v>118</v>
      </c>
      <c r="G258" s="7" t="s">
        <v>220</v>
      </c>
      <c r="H258" s="7" t="s">
        <v>234</v>
      </c>
      <c r="I258" s="7" t="s">
        <v>189</v>
      </c>
      <c r="J258" s="7" t="s">
        <v>190</v>
      </c>
      <c r="K258" s="7" t="s">
        <v>146</v>
      </c>
      <c r="L258" s="7" t="s">
        <v>90</v>
      </c>
      <c r="M258" s="7" t="s">
        <v>191</v>
      </c>
      <c r="N258" s="8">
        <v>43885</v>
      </c>
      <c r="O258" s="48">
        <v>45291</v>
      </c>
      <c r="P258" s="7"/>
      <c r="Q258" s="49"/>
      <c r="R258" s="7"/>
      <c r="S258" s="8"/>
      <c r="T258" s="9" t="s">
        <v>72</v>
      </c>
      <c r="U258" s="7" t="str">
        <f t="shared" ref="U258:U321" si="333">IF(T258="CDI","Titulaire","Contractuel")</f>
        <v>Titulaire</v>
      </c>
      <c r="V258" s="8">
        <v>45261</v>
      </c>
      <c r="W258" s="8">
        <v>45291</v>
      </c>
      <c r="Z258" s="8">
        <v>43885</v>
      </c>
      <c r="AA258" s="7">
        <f t="shared" ref="AA258:AA321" si="334">MONTH(N258)</f>
        <v>2</v>
      </c>
      <c r="AB258" s="7">
        <f t="shared" ref="AB258:AB321" si="335">IF(N258="","",YEAR(N258))</f>
        <v>2020</v>
      </c>
      <c r="AC258" s="7">
        <f t="shared" ref="AC258:AC321" si="336">AB258+4</f>
        <v>2024</v>
      </c>
      <c r="AD258" s="10" t="e">
        <f t="shared" ref="AD258:AD321" ca="1" si="337">IF(#REF!="Non",(DAYS360(N258,Q258)/360),(DAYS360(N258,TODAY())/360))</f>
        <v>#REF!</v>
      </c>
      <c r="AE258" s="10" t="e">
        <f t="shared" ref="AE258:AE321" ca="1" si="338">+IF(AD258&lt;1,"&lt; 1",IF(AND(AD258&gt;=1,AD258&lt;2),"&lt; 2",IF(AND(AD258&gt;=2,AD258&lt;3),"&lt; 3",IF(AND(AD258&gt;=3,AD258&lt;=4),"&lt; 4",IF(AD258&gt;4,"&gt; 4")))))</f>
        <v>#REF!</v>
      </c>
      <c r="AF258" s="8">
        <v>35710</v>
      </c>
      <c r="AG258" s="11">
        <f t="shared" ref="AG258:AG321" ca="1" si="339">(TODAY()-AF258)/365</f>
        <v>27.43013698630137</v>
      </c>
      <c r="AH258" s="10" t="str">
        <f t="shared" ref="AH258:AH321" ca="1" si="340">+IF(AG258&lt;25,"&lt; 25",IF(AND(AG258&gt;=25,AG258&lt;35),"&gt;25&lt; 35",IF(AND(AG258&gt;=35,AG258&lt;45),"&gt;35&lt; 45",IF(AND(AG258&gt;=45,AG258&lt;=55),"&gt;45&lt; 55",IF(AG258&gt;55,"&gt; 55")))))</f>
        <v>&gt;25&lt; 35</v>
      </c>
      <c r="AI258" s="12">
        <v>16925496</v>
      </c>
      <c r="AJ258" s="13" t="s">
        <v>73</v>
      </c>
      <c r="AK258" s="12">
        <v>13001209</v>
      </c>
      <c r="AL258" s="8">
        <v>41179</v>
      </c>
      <c r="AM258" s="7" t="s">
        <v>108</v>
      </c>
      <c r="AN258" s="7" t="s">
        <v>109</v>
      </c>
      <c r="AO258" s="7"/>
      <c r="AQ258">
        <v>3</v>
      </c>
      <c r="AR258" s="14">
        <v>3</v>
      </c>
      <c r="AS258" s="15">
        <f t="shared" ref="AS258:AS321" si="341">N258+(365.25*AR258)</f>
        <v>44980.75</v>
      </c>
      <c r="AT258" s="14" t="s">
        <v>163</v>
      </c>
      <c r="AU258" s="16">
        <v>3.3210000000000002</v>
      </c>
      <c r="AV258" s="17" t="s">
        <v>272</v>
      </c>
      <c r="AW258" s="18" t="s">
        <v>1349</v>
      </c>
      <c r="AX258" s="19" t="s">
        <v>1350</v>
      </c>
      <c r="AY258" s="17" t="s">
        <v>1351</v>
      </c>
      <c r="AZ258" s="14" t="s">
        <v>276</v>
      </c>
      <c r="BA258" s="20" t="str">
        <f t="shared" ref="BA258:BA321" si="342">CONCATENATE(AV258,AW258,AX258,AY258)</f>
        <v>25033000000014973478</v>
      </c>
      <c r="BB258" s="31">
        <f t="shared" ref="BB258:BB321" si="343">LEN(BA258)</f>
        <v>20</v>
      </c>
      <c r="BC258" s="22" t="s">
        <v>1352</v>
      </c>
      <c r="BD258" s="23" t="s">
        <v>115</v>
      </c>
      <c r="BE258" s="14"/>
      <c r="BF258" s="8"/>
      <c r="BG258" s="32">
        <v>20908418</v>
      </c>
      <c r="BH258" s="32">
        <v>56338002</v>
      </c>
      <c r="BI258" s="32"/>
      <c r="BJ258" t="s">
        <v>714</v>
      </c>
      <c r="BK258" s="14" t="str">
        <f t="shared" si="285"/>
        <v>A-JFU</v>
      </c>
      <c r="BL258" s="14" t="s">
        <v>288</v>
      </c>
      <c r="BM258" s="25"/>
      <c r="BN258" s="26" t="str">
        <f t="shared" ref="BN258:BN321" si="344">BA258</f>
        <v>25033000000014973478</v>
      </c>
      <c r="BO258" s="27" t="str">
        <f t="shared" ref="BO258:BO321" si="345">D258</f>
        <v>ARBI ISMAHEN</v>
      </c>
      <c r="BP258" s="26">
        <f t="shared" ref="BP258:BP321" si="346">B258</f>
        <v>257</v>
      </c>
      <c r="BQ258" s="28"/>
    </row>
    <row r="259" spans="1:69" x14ac:dyDescent="0.25">
      <c r="A259" t="str">
        <f>VLOOKUP(B259,[2]RH!$B:$BV,72,0)</f>
        <v>Non-Actif</v>
      </c>
      <c r="B259" s="6">
        <v>258</v>
      </c>
      <c r="C259" s="7" t="s">
        <v>65</v>
      </c>
      <c r="D259" s="7" t="s">
        <v>1353</v>
      </c>
      <c r="E259" s="7" t="s">
        <v>67</v>
      </c>
      <c r="F259" s="7" t="s">
        <v>158</v>
      </c>
      <c r="G259" s="7" t="s">
        <v>159</v>
      </c>
      <c r="H259" s="7"/>
      <c r="I259" s="7"/>
      <c r="J259" s="7"/>
      <c r="K259" s="7" t="s">
        <v>146</v>
      </c>
      <c r="L259" s="7" t="s">
        <v>90</v>
      </c>
      <c r="M259" s="7" t="s">
        <v>1089</v>
      </c>
      <c r="N259" s="8">
        <v>43885</v>
      </c>
      <c r="O259" s="7" t="e">
        <f ca="1">IF(AD259&gt;=4,IF(T259="CDD","OK",""),"")</f>
        <v>#REF!</v>
      </c>
      <c r="P259" s="7">
        <f ca="1">IF(Y259="","",Y259-TODAY())</f>
        <v>-1475</v>
      </c>
      <c r="Q259" s="8">
        <v>44228</v>
      </c>
      <c r="R259" s="7" t="s">
        <v>105</v>
      </c>
      <c r="S259" s="7"/>
      <c r="T259" s="7" t="s">
        <v>394</v>
      </c>
      <c r="U259" s="7" t="str">
        <f t="shared" si="333"/>
        <v>Contractuel</v>
      </c>
      <c r="V259" s="8"/>
      <c r="W259" s="8"/>
      <c r="X259" s="8">
        <v>43882</v>
      </c>
      <c r="Y259" s="8">
        <v>44247</v>
      </c>
      <c r="Z259" s="8"/>
      <c r="AA259" s="7">
        <f t="shared" si="334"/>
        <v>2</v>
      </c>
      <c r="AB259" s="7">
        <f t="shared" si="335"/>
        <v>2020</v>
      </c>
      <c r="AC259" s="7">
        <f t="shared" si="336"/>
        <v>2024</v>
      </c>
      <c r="AD259" s="10" t="e">
        <f t="shared" ref="AD259:AD322" ca="1" si="347">IF(#REF!="Non",(DAYS360(N259,Q259)/360),(DAYS360(N259,TODAY())/360))</f>
        <v>#REF!</v>
      </c>
      <c r="AE259" s="10" t="e">
        <f t="shared" ca="1" si="338"/>
        <v>#REF!</v>
      </c>
      <c r="AF259" s="8">
        <v>33147</v>
      </c>
      <c r="AG259" s="11">
        <f t="shared" ca="1" si="339"/>
        <v>34.452054794520549</v>
      </c>
      <c r="AH259" s="10" t="str">
        <f t="shared" ca="1" si="340"/>
        <v>&gt;25&lt; 35</v>
      </c>
      <c r="AI259" s="12"/>
      <c r="AJ259" s="37"/>
      <c r="AK259" s="12" t="s">
        <v>1354</v>
      </c>
      <c r="AL259" s="8">
        <v>40312</v>
      </c>
      <c r="AM259" s="7" t="s">
        <v>75</v>
      </c>
      <c r="AN259" s="7" t="s">
        <v>109</v>
      </c>
      <c r="AO259" s="7"/>
      <c r="AQ259" s="14">
        <v>3</v>
      </c>
      <c r="AR259" s="14">
        <v>1</v>
      </c>
      <c r="AS259" s="15">
        <f t="shared" si="341"/>
        <v>44250.25</v>
      </c>
      <c r="AT259" s="14" t="s">
        <v>163</v>
      </c>
      <c r="AU259" s="12">
        <v>2.1629999999999998</v>
      </c>
      <c r="AV259" s="17" t="s">
        <v>79</v>
      </c>
      <c r="AW259" s="18" t="s">
        <v>702</v>
      </c>
      <c r="AX259" s="19">
        <v>30820024805</v>
      </c>
      <c r="AY259" s="17">
        <v>31</v>
      </c>
      <c r="AZ259" s="14" t="s">
        <v>83</v>
      </c>
      <c r="BA259" s="20" t="str">
        <f t="shared" si="342"/>
        <v>08081023082002480531</v>
      </c>
      <c r="BB259" s="31">
        <f t="shared" si="343"/>
        <v>20</v>
      </c>
      <c r="BC259" s="14" t="s">
        <v>1355</v>
      </c>
      <c r="BD259" s="14" t="s">
        <v>286</v>
      </c>
      <c r="BE259" s="14">
        <v>1095</v>
      </c>
      <c r="BF259" s="8"/>
      <c r="BG259" s="24">
        <v>23589257</v>
      </c>
      <c r="BH259" s="24">
        <v>97977756</v>
      </c>
      <c r="BI259" s="32"/>
      <c r="BJ259" s="14" t="s">
        <v>397</v>
      </c>
      <c r="BK259" s="14" t="str">
        <f t="shared" si="285"/>
        <v>-</v>
      </c>
      <c r="BL259" s="14"/>
      <c r="BM259" s="25"/>
      <c r="BN259" s="26" t="str">
        <f t="shared" si="344"/>
        <v>08081023082002480531</v>
      </c>
      <c r="BO259" s="27" t="str">
        <f t="shared" si="345"/>
        <v>HARBAOUI MOUHEDDINE</v>
      </c>
      <c r="BP259" s="26">
        <f t="shared" si="346"/>
        <v>258</v>
      </c>
      <c r="BQ259" s="28"/>
    </row>
    <row r="260" spans="1:69" x14ac:dyDescent="0.25">
      <c r="A260" t="str">
        <f>VLOOKUP(B260,[2]RH!$B:$BV,72,0)</f>
        <v>Non-Actif</v>
      </c>
      <c r="B260" s="6">
        <v>259</v>
      </c>
      <c r="C260" s="7" t="s">
        <v>100</v>
      </c>
      <c r="D260" s="7" t="s">
        <v>1356</v>
      </c>
      <c r="E260" s="7" t="s">
        <v>67</v>
      </c>
      <c r="F260" s="7" t="s">
        <v>118</v>
      </c>
      <c r="G260" s="7" t="s">
        <v>408</v>
      </c>
      <c r="H260" s="7"/>
      <c r="I260" s="7"/>
      <c r="J260" s="7"/>
      <c r="K260" s="7" t="s">
        <v>146</v>
      </c>
      <c r="L260" s="7" t="s">
        <v>90</v>
      </c>
      <c r="M260" s="7" t="s">
        <v>191</v>
      </c>
      <c r="N260" s="8">
        <v>43887</v>
      </c>
      <c r="O260" s="7" t="e">
        <f ca="1">IF(AD260&gt;=4,IF(T260="CDD","OK",""),"")</f>
        <v>#REF!</v>
      </c>
      <c r="P260" s="7" t="str">
        <f ca="1">IF(W260="","",W260-TODAY())</f>
        <v/>
      </c>
      <c r="Q260" s="8">
        <v>44012</v>
      </c>
      <c r="R260" s="7" t="s">
        <v>358</v>
      </c>
      <c r="S260" s="7"/>
      <c r="T260" s="7" t="s">
        <v>394</v>
      </c>
      <c r="U260" s="7" t="str">
        <f t="shared" si="333"/>
        <v>Contractuel</v>
      </c>
      <c r="V260" s="8"/>
      <c r="W260" s="8"/>
      <c r="X260" s="8">
        <v>43865</v>
      </c>
      <c r="Y260" s="8">
        <v>44230</v>
      </c>
      <c r="Z260" s="8"/>
      <c r="AA260" s="7">
        <f t="shared" si="334"/>
        <v>2</v>
      </c>
      <c r="AB260" s="7">
        <f t="shared" si="335"/>
        <v>2020</v>
      </c>
      <c r="AC260" s="7">
        <f t="shared" si="336"/>
        <v>2024</v>
      </c>
      <c r="AD260" s="10" t="e">
        <f t="shared" ref="AD260:AD323" ca="1" si="348">IF(#REF!="Non",(DAYS360(N260,Q260)/360),(DAYS360(N260,TODAY())/360))</f>
        <v>#REF!</v>
      </c>
      <c r="AE260" s="10" t="e">
        <f t="shared" ca="1" si="338"/>
        <v>#REF!</v>
      </c>
      <c r="AF260" s="8">
        <v>36476</v>
      </c>
      <c r="AG260" s="11">
        <f t="shared" ca="1" si="339"/>
        <v>25.331506849315069</v>
      </c>
      <c r="AH260" s="10" t="str">
        <f t="shared" ca="1" si="340"/>
        <v>&gt;25&lt; 35</v>
      </c>
      <c r="AI260" s="12"/>
      <c r="AJ260" s="37"/>
      <c r="AK260" s="12">
        <v>13023155</v>
      </c>
      <c r="AL260" s="8">
        <v>43110</v>
      </c>
      <c r="AM260" s="7" t="s">
        <v>108</v>
      </c>
      <c r="AN260" s="7" t="s">
        <v>109</v>
      </c>
      <c r="AO260" s="7"/>
      <c r="AQ260" s="14">
        <v>3</v>
      </c>
      <c r="AR260" s="14">
        <v>1</v>
      </c>
      <c r="AS260" s="15">
        <f t="shared" si="341"/>
        <v>44252.25</v>
      </c>
      <c r="AT260" s="14" t="s">
        <v>163</v>
      </c>
      <c r="AU260" s="12">
        <v>2.1629999999999998</v>
      </c>
      <c r="AV260" s="17">
        <v>17</v>
      </c>
      <c r="AW260" s="18" t="s">
        <v>201</v>
      </c>
      <c r="AX260" s="19" t="s">
        <v>1357</v>
      </c>
      <c r="AY260" s="17">
        <v>68</v>
      </c>
      <c r="AZ260" s="14" t="s">
        <v>203</v>
      </c>
      <c r="BA260" s="20" t="str">
        <f t="shared" si="342"/>
        <v>17001000000290528768</v>
      </c>
      <c r="BB260" s="31">
        <f t="shared" si="343"/>
        <v>20</v>
      </c>
      <c r="BC260" s="14" t="s">
        <v>1358</v>
      </c>
      <c r="BD260" s="14" t="s">
        <v>115</v>
      </c>
      <c r="BE260" s="14"/>
      <c r="BF260" s="8"/>
      <c r="BG260" s="32">
        <v>58838563</v>
      </c>
      <c r="BH260" s="32">
        <v>56917558</v>
      </c>
      <c r="BI260" s="32"/>
      <c r="BJ260" t="s">
        <v>714</v>
      </c>
      <c r="BK260" s="14" t="str">
        <f t="shared" si="285"/>
        <v>-</v>
      </c>
      <c r="BL260" s="14"/>
      <c r="BM260" s="25"/>
      <c r="BN260" s="26" t="str">
        <f t="shared" si="344"/>
        <v>17001000000290528768</v>
      </c>
      <c r="BO260" s="27" t="str">
        <f t="shared" si="345"/>
        <v>BOUAFIA AMIRA</v>
      </c>
      <c r="BP260" s="26">
        <f t="shared" si="346"/>
        <v>259</v>
      </c>
      <c r="BQ260" s="28"/>
    </row>
    <row r="261" spans="1:69" x14ac:dyDescent="0.25">
      <c r="A261" t="str">
        <f>VLOOKUP(B261,[2]RH!$B:$BV,72,0)</f>
        <v>Non-Actif</v>
      </c>
      <c r="B261" s="6">
        <v>260</v>
      </c>
      <c r="C261" s="7" t="s">
        <v>65</v>
      </c>
      <c r="D261" s="7" t="s">
        <v>1359</v>
      </c>
      <c r="E261" s="7" t="s">
        <v>67</v>
      </c>
      <c r="F261" s="7" t="s">
        <v>258</v>
      </c>
      <c r="G261" s="7" t="s">
        <v>264</v>
      </c>
      <c r="H261" s="7"/>
      <c r="I261" s="7"/>
      <c r="J261" s="7" t="s">
        <v>190</v>
      </c>
      <c r="K261" s="7" t="s">
        <v>70</v>
      </c>
      <c r="L261" s="7" t="s">
        <v>104</v>
      </c>
      <c r="M261" s="7" t="s">
        <v>264</v>
      </c>
      <c r="N261" s="8">
        <v>43892</v>
      </c>
      <c r="O261" s="8"/>
      <c r="P261" s="7" t="str">
        <f ca="1">IF(W261="","",W261-TODAY())</f>
        <v/>
      </c>
      <c r="Q261" s="8">
        <v>45206</v>
      </c>
      <c r="R261" s="7" t="s">
        <v>137</v>
      </c>
      <c r="S261" s="8"/>
      <c r="T261" s="9" t="s">
        <v>72</v>
      </c>
      <c r="U261" s="7" t="str">
        <f t="shared" si="333"/>
        <v>Titulaire</v>
      </c>
      <c r="V261" s="8"/>
      <c r="W261" s="8"/>
      <c r="X261" s="8">
        <v>43892</v>
      </c>
      <c r="Y261" s="8">
        <v>44256</v>
      </c>
      <c r="Z261" s="8">
        <v>44256</v>
      </c>
      <c r="AA261" s="7">
        <f t="shared" si="334"/>
        <v>3</v>
      </c>
      <c r="AB261" s="7">
        <f t="shared" si="335"/>
        <v>2020</v>
      </c>
      <c r="AC261" s="7">
        <f t="shared" si="336"/>
        <v>2024</v>
      </c>
      <c r="AD261" s="10" t="e">
        <f t="shared" ref="AD261:AD324" ca="1" si="349">IF(#REF!="Non",(DAYS360(N261,Q261)/360),(DAYS360(N261,TODAY())/360))</f>
        <v>#REF!</v>
      </c>
      <c r="AE261" s="10" t="e">
        <f t="shared" ca="1" si="338"/>
        <v>#REF!</v>
      </c>
      <c r="AF261" s="8">
        <v>34514</v>
      </c>
      <c r="AG261" s="11">
        <f t="shared" ca="1" si="339"/>
        <v>30.706849315068492</v>
      </c>
      <c r="AH261" s="10" t="str">
        <f t="shared" ca="1" si="340"/>
        <v>&gt;25&lt; 35</v>
      </c>
      <c r="AI261" s="12">
        <v>17461047</v>
      </c>
      <c r="AJ261" s="40" t="s">
        <v>213</v>
      </c>
      <c r="AK261" s="12" t="s">
        <v>1360</v>
      </c>
      <c r="AL261" s="8">
        <v>43419</v>
      </c>
      <c r="AM261" s="7" t="s">
        <v>75</v>
      </c>
      <c r="AN261" s="7" t="s">
        <v>109</v>
      </c>
      <c r="AO261" s="7"/>
      <c r="AR261" s="14">
        <v>3</v>
      </c>
      <c r="AS261" s="15">
        <f t="shared" si="341"/>
        <v>44987.75</v>
      </c>
      <c r="AT261" s="14" t="s">
        <v>77</v>
      </c>
      <c r="AU261" s="16">
        <v>1500</v>
      </c>
      <c r="AV261" s="17" t="s">
        <v>92</v>
      </c>
      <c r="AW261" s="18" t="s">
        <v>571</v>
      </c>
      <c r="AX261" s="19" t="s">
        <v>1361</v>
      </c>
      <c r="AY261" s="17" t="s">
        <v>1362</v>
      </c>
      <c r="AZ261" s="14" t="s">
        <v>152</v>
      </c>
      <c r="BA261" s="20" t="str">
        <f t="shared" si="342"/>
        <v>04004005005736800374</v>
      </c>
      <c r="BB261" s="31">
        <f t="shared" si="343"/>
        <v>20</v>
      </c>
      <c r="BC261" s="22" t="s">
        <v>1363</v>
      </c>
      <c r="BD261" s="23" t="s">
        <v>341</v>
      </c>
      <c r="BE261" s="14">
        <v>2011</v>
      </c>
      <c r="BF261" s="8">
        <v>44985</v>
      </c>
      <c r="BG261" s="24">
        <v>29109222</v>
      </c>
      <c r="BH261" s="24">
        <v>25016072</v>
      </c>
      <c r="BI261" s="32">
        <v>98137111</v>
      </c>
      <c r="BJ261" s="14" t="s">
        <v>1055</v>
      </c>
      <c r="BK261" s="14" t="str">
        <f t="shared" si="285"/>
        <v>CADRE</v>
      </c>
      <c r="BL261" s="14"/>
      <c r="BM261" s="25"/>
      <c r="BN261" s="26" t="str">
        <f t="shared" si="344"/>
        <v>04004005005736800374</v>
      </c>
      <c r="BO261" s="27" t="str">
        <f t="shared" si="345"/>
        <v>HOMRANI FOUED</v>
      </c>
      <c r="BP261" s="26">
        <f t="shared" si="346"/>
        <v>260</v>
      </c>
      <c r="BQ261" s="28"/>
    </row>
    <row r="262" spans="1:69" x14ac:dyDescent="0.25">
      <c r="A262" t="str">
        <f>VLOOKUP(B262,[2]RH!$B:$BV,72,0)</f>
        <v>Non-Actif</v>
      </c>
      <c r="B262" s="6">
        <v>261</v>
      </c>
      <c r="C262" s="7" t="s">
        <v>65</v>
      </c>
      <c r="D262" s="7" t="s">
        <v>1364</v>
      </c>
      <c r="E262" s="7" t="s">
        <v>67</v>
      </c>
      <c r="F262" s="7" t="s">
        <v>118</v>
      </c>
      <c r="G262" s="7" t="s">
        <v>220</v>
      </c>
      <c r="H262" s="7" t="s">
        <v>324</v>
      </c>
      <c r="I262" s="7"/>
      <c r="J262" s="7"/>
      <c r="K262" s="7" t="s">
        <v>146</v>
      </c>
      <c r="L262" s="7" t="s">
        <v>90</v>
      </c>
      <c r="M262" s="7" t="s">
        <v>160</v>
      </c>
      <c r="N262" s="8">
        <v>43892</v>
      </c>
      <c r="O262" s="7" t="e">
        <f ca="1">IF(AD262&gt;=4,IF(T262="CDD","OK",""),"")</f>
        <v>#REF!</v>
      </c>
      <c r="P262" s="7">
        <f ca="1">IF(W262="","",W262-TODAY())</f>
        <v>-1740</v>
      </c>
      <c r="Q262" s="8">
        <v>43962</v>
      </c>
      <c r="R262" s="7" t="s">
        <v>161</v>
      </c>
      <c r="S262" s="7"/>
      <c r="T262" s="7" t="s">
        <v>156</v>
      </c>
      <c r="U262" s="7" t="str">
        <f t="shared" si="333"/>
        <v>Contractuel</v>
      </c>
      <c r="V262" s="8">
        <v>43952</v>
      </c>
      <c r="W262" s="8">
        <v>43982</v>
      </c>
      <c r="Z262" s="8">
        <v>43892</v>
      </c>
      <c r="AA262" s="7">
        <f t="shared" si="334"/>
        <v>3</v>
      </c>
      <c r="AB262" s="7">
        <f t="shared" si="335"/>
        <v>2020</v>
      </c>
      <c r="AC262" s="7">
        <f t="shared" si="336"/>
        <v>2024</v>
      </c>
      <c r="AD262" s="10" t="e">
        <f t="shared" ref="AD262:AD325" ca="1" si="350">IF(#REF!="Non",(DAYS360(N262,Q262)/360),(DAYS360(N262,TODAY())/360))</f>
        <v>#REF!</v>
      </c>
      <c r="AE262" s="10" t="e">
        <f t="shared" ca="1" si="338"/>
        <v>#REF!</v>
      </c>
      <c r="AF262" s="8">
        <v>31268</v>
      </c>
      <c r="AG262" s="11">
        <f t="shared" ca="1" si="339"/>
        <v>39.6</v>
      </c>
      <c r="AH262" s="10" t="str">
        <f t="shared" ca="1" si="340"/>
        <v>&gt;35&lt; 45</v>
      </c>
      <c r="AI262" s="12">
        <v>12932512</v>
      </c>
      <c r="AJ262" s="13" t="s">
        <v>73</v>
      </c>
      <c r="AK262" s="12" t="s">
        <v>1365</v>
      </c>
      <c r="AL262" s="8">
        <v>38072</v>
      </c>
      <c r="AM262" s="7" t="s">
        <v>75</v>
      </c>
      <c r="AN262" s="7" t="s">
        <v>76</v>
      </c>
      <c r="AO262" s="7">
        <v>2</v>
      </c>
      <c r="AQ262" s="14">
        <v>3</v>
      </c>
      <c r="AR262" s="14">
        <v>1</v>
      </c>
      <c r="AS262" s="15">
        <f t="shared" si="341"/>
        <v>44257.25</v>
      </c>
      <c r="AT262" s="14" t="s">
        <v>163</v>
      </c>
      <c r="AU262" s="12">
        <v>3.1930000000000001</v>
      </c>
      <c r="AV262" s="17">
        <v>17</v>
      </c>
      <c r="AW262" s="18" t="s">
        <v>201</v>
      </c>
      <c r="AX262" s="19" t="s">
        <v>1366</v>
      </c>
      <c r="AY262" s="17">
        <v>25</v>
      </c>
      <c r="AZ262" s="14" t="s">
        <v>203</v>
      </c>
      <c r="BA262" s="20" t="str">
        <f t="shared" si="342"/>
        <v>17001000000097041025</v>
      </c>
      <c r="BB262" s="31">
        <f t="shared" si="343"/>
        <v>20</v>
      </c>
      <c r="BC262" s="14" t="s">
        <v>1367</v>
      </c>
      <c r="BD262" s="14" t="s">
        <v>85</v>
      </c>
      <c r="BE262" s="14">
        <v>1135</v>
      </c>
      <c r="BF262" s="8"/>
      <c r="BG262" s="32">
        <v>23155605</v>
      </c>
      <c r="BH262" s="32">
        <v>22789689</v>
      </c>
      <c r="BI262" s="32"/>
      <c r="BJ262" s="14" t="s">
        <v>519</v>
      </c>
      <c r="BK262" s="14" t="str">
        <f t="shared" si="285"/>
        <v>-SA</v>
      </c>
      <c r="BL262" s="14"/>
      <c r="BM262" s="25"/>
      <c r="BN262" s="26" t="str">
        <f t="shared" si="344"/>
        <v>17001000000097041025</v>
      </c>
      <c r="BO262" s="27" t="str">
        <f t="shared" si="345"/>
        <v>FAIDI SAMI</v>
      </c>
      <c r="BP262" s="26">
        <f t="shared" si="346"/>
        <v>261</v>
      </c>
      <c r="BQ262" s="28"/>
    </row>
    <row r="263" spans="1:69" x14ac:dyDescent="0.25">
      <c r="A263" t="str">
        <f>VLOOKUP(B263,[2]RH!$B:$BV,72,0)</f>
        <v>Non-Actif</v>
      </c>
      <c r="B263" s="6">
        <v>262</v>
      </c>
      <c r="C263" s="7" t="s">
        <v>100</v>
      </c>
      <c r="D263" s="7" t="s">
        <v>1368</v>
      </c>
      <c r="E263" s="7" t="s">
        <v>67</v>
      </c>
      <c r="F263" s="7" t="s">
        <v>258</v>
      </c>
      <c r="G263" s="7" t="s">
        <v>533</v>
      </c>
      <c r="H263" s="7">
        <v>965</v>
      </c>
      <c r="I263" s="7"/>
      <c r="J263" s="7" t="s">
        <v>281</v>
      </c>
      <c r="K263" s="7" t="s">
        <v>89</v>
      </c>
      <c r="L263" s="7" t="s">
        <v>90</v>
      </c>
      <c r="M263" s="7" t="s">
        <v>535</v>
      </c>
      <c r="N263" s="8">
        <v>43893</v>
      </c>
      <c r="O263" s="7" t="e">
        <f ca="1">IF(AD263&gt;=4,IF(T263="CDD","OK",""),"")</f>
        <v>#REF!</v>
      </c>
      <c r="P263" s="7">
        <f ca="1">IF(W263="","",W263-TODAY())</f>
        <v>-1102</v>
      </c>
      <c r="Q263" s="8">
        <v>44599</v>
      </c>
      <c r="R263" s="7" t="s">
        <v>161</v>
      </c>
      <c r="S263" s="7"/>
      <c r="T263" s="7" t="s">
        <v>156</v>
      </c>
      <c r="U263" s="7" t="str">
        <f t="shared" si="333"/>
        <v>Contractuel</v>
      </c>
      <c r="V263" s="8">
        <v>44562</v>
      </c>
      <c r="W263" s="8">
        <v>44620</v>
      </c>
      <c r="Z263" s="8">
        <v>43893</v>
      </c>
      <c r="AA263" s="7">
        <f t="shared" si="334"/>
        <v>3</v>
      </c>
      <c r="AB263" s="7">
        <f t="shared" si="335"/>
        <v>2020</v>
      </c>
      <c r="AC263" s="7">
        <f t="shared" si="336"/>
        <v>2024</v>
      </c>
      <c r="AD263" s="10" t="e">
        <f t="shared" ref="AD263:AD326" ca="1" si="351">IF(#REF!="Non",(DAYS360(N263,Q263)/360),(DAYS360(N263,TODAY())/360))</f>
        <v>#REF!</v>
      </c>
      <c r="AE263" s="10" t="e">
        <f t="shared" ca="1" si="338"/>
        <v>#REF!</v>
      </c>
      <c r="AF263" s="8">
        <v>34422</v>
      </c>
      <c r="AG263" s="11">
        <f t="shared" ca="1" si="339"/>
        <v>30.958904109589042</v>
      </c>
      <c r="AH263" s="10" t="str">
        <f t="shared" ca="1" si="340"/>
        <v>&gt;25&lt; 35</v>
      </c>
      <c r="AI263" s="12">
        <v>16802584</v>
      </c>
      <c r="AJ263" s="13" t="s">
        <v>106</v>
      </c>
      <c r="AK263" s="12" t="s">
        <v>1369</v>
      </c>
      <c r="AL263" s="8">
        <v>43547</v>
      </c>
      <c r="AM263" s="7" t="s">
        <v>108</v>
      </c>
      <c r="AN263" s="7" t="s">
        <v>109</v>
      </c>
      <c r="AO263" s="7"/>
      <c r="AQ263" s="14">
        <v>3</v>
      </c>
      <c r="AR263" s="14">
        <v>1</v>
      </c>
      <c r="AS263" s="15">
        <f t="shared" si="341"/>
        <v>44258.25</v>
      </c>
      <c r="AT263" s="14" t="s">
        <v>163</v>
      </c>
      <c r="AU263" s="12">
        <v>3.1930000000000001</v>
      </c>
      <c r="AV263" s="17" t="s">
        <v>79</v>
      </c>
      <c r="AW263" s="18" t="s">
        <v>1370</v>
      </c>
      <c r="AX263" s="19" t="s">
        <v>1371</v>
      </c>
      <c r="AY263" s="17" t="s">
        <v>82</v>
      </c>
      <c r="AZ263" s="14" t="s">
        <v>83</v>
      </c>
      <c r="BA263" s="20" t="str">
        <f t="shared" si="342"/>
        <v>08140031034000329103</v>
      </c>
      <c r="BB263" s="31">
        <f t="shared" si="343"/>
        <v>20</v>
      </c>
      <c r="BC263" s="36" t="s">
        <v>1372</v>
      </c>
      <c r="BD263" s="14" t="s">
        <v>85</v>
      </c>
      <c r="BE263" s="14">
        <v>2063</v>
      </c>
      <c r="BF263" s="8" t="s">
        <v>116</v>
      </c>
      <c r="BG263" s="24">
        <v>92720115</v>
      </c>
      <c r="BH263" s="24">
        <v>27137350</v>
      </c>
      <c r="BI263" s="32"/>
      <c r="BJ263" s="14" t="s">
        <v>492</v>
      </c>
      <c r="BK263" s="14" t="str">
        <f t="shared" si="285"/>
        <v>B-965</v>
      </c>
      <c r="BL263" s="14"/>
      <c r="BM263" s="25"/>
      <c r="BN263" s="26" t="str">
        <f t="shared" si="344"/>
        <v>08140031034000329103</v>
      </c>
      <c r="BO263" s="27" t="str">
        <f t="shared" si="345"/>
        <v>DHIFI KHAOULA</v>
      </c>
      <c r="BP263" s="26">
        <f t="shared" si="346"/>
        <v>262</v>
      </c>
      <c r="BQ263" s="28"/>
    </row>
    <row r="264" spans="1:69" x14ac:dyDescent="0.25">
      <c r="A264" t="str">
        <f>VLOOKUP(B264,[2]RH!$B:$BV,72,0)</f>
        <v>Non-Actif</v>
      </c>
      <c r="B264" s="6">
        <v>263</v>
      </c>
      <c r="C264" s="7" t="s">
        <v>100</v>
      </c>
      <c r="D264" s="7" t="s">
        <v>1373</v>
      </c>
      <c r="E264" s="7" t="s">
        <v>67</v>
      </c>
      <c r="F264" s="7" t="s">
        <v>258</v>
      </c>
      <c r="G264" s="7" t="s">
        <v>533</v>
      </c>
      <c r="H264" s="7"/>
      <c r="I264" s="7"/>
      <c r="J264" s="7"/>
      <c r="K264" s="7" t="s">
        <v>89</v>
      </c>
      <c r="L264" s="7" t="s">
        <v>90</v>
      </c>
      <c r="M264" s="7" t="s">
        <v>535</v>
      </c>
      <c r="N264" s="8">
        <v>43893</v>
      </c>
      <c r="O264" s="7" t="e">
        <f ca="1">IF(AD264&gt;=4,IF(T264="CDD","OK",""),"")</f>
        <v>#REF!</v>
      </c>
      <c r="P264" s="7">
        <f ca="1">IF(Y264="","",Y264-TODAY())</f>
        <v>-1466</v>
      </c>
      <c r="Q264" s="8">
        <v>44074</v>
      </c>
      <c r="R264" s="7" t="s">
        <v>290</v>
      </c>
      <c r="S264" s="7"/>
      <c r="T264" s="7" t="s">
        <v>394</v>
      </c>
      <c r="U264" s="7" t="str">
        <f t="shared" si="333"/>
        <v>Contractuel</v>
      </c>
      <c r="X264" s="8">
        <v>43892</v>
      </c>
      <c r="Y264" s="8">
        <v>44256</v>
      </c>
      <c r="Z264" s="8"/>
      <c r="AA264" s="7">
        <f t="shared" si="334"/>
        <v>3</v>
      </c>
      <c r="AB264" s="7">
        <f t="shared" si="335"/>
        <v>2020</v>
      </c>
      <c r="AC264" s="7">
        <f t="shared" si="336"/>
        <v>2024</v>
      </c>
      <c r="AD264" s="10" t="e">
        <f t="shared" ref="AD264:AD327" ca="1" si="352">IF(#REF!="Non",(DAYS360(N264,Q264)/360),(DAYS360(N264,TODAY())/360))</f>
        <v>#REF!</v>
      </c>
      <c r="AE264" s="10" t="e">
        <f t="shared" ca="1" si="338"/>
        <v>#REF!</v>
      </c>
      <c r="AF264" s="8">
        <v>33988</v>
      </c>
      <c r="AG264" s="11">
        <f t="shared" ca="1" si="339"/>
        <v>32.147945205479452</v>
      </c>
      <c r="AH264" s="10" t="str">
        <f t="shared" ca="1" si="340"/>
        <v>&gt;25&lt; 35</v>
      </c>
      <c r="AJ264" s="37"/>
      <c r="AK264" s="12" t="s">
        <v>1374</v>
      </c>
      <c r="AL264" s="8">
        <v>42615</v>
      </c>
      <c r="AM264" s="7" t="s">
        <v>108</v>
      </c>
      <c r="AN264" s="7" t="s">
        <v>109</v>
      </c>
      <c r="AO264" s="7"/>
      <c r="AQ264" s="14">
        <v>3</v>
      </c>
      <c r="AR264" s="14">
        <v>1</v>
      </c>
      <c r="AS264" s="15">
        <f t="shared" si="341"/>
        <v>44258.25</v>
      </c>
      <c r="AT264" s="14" t="s">
        <v>163</v>
      </c>
      <c r="AU264" s="12">
        <v>1.923</v>
      </c>
      <c r="AV264" s="17">
        <v>17</v>
      </c>
      <c r="AW264" s="18" t="s">
        <v>201</v>
      </c>
      <c r="AX264" s="19" t="s">
        <v>1375</v>
      </c>
      <c r="AY264" s="17">
        <v>68</v>
      </c>
      <c r="AZ264" s="14" t="s">
        <v>203</v>
      </c>
      <c r="BA264" s="20" t="str">
        <f t="shared" si="342"/>
        <v>17001000000291168968</v>
      </c>
      <c r="BB264" s="31">
        <f t="shared" si="343"/>
        <v>20</v>
      </c>
      <c r="BC264" s="14" t="s">
        <v>1376</v>
      </c>
      <c r="BD264" s="14" t="s">
        <v>286</v>
      </c>
      <c r="BE264" s="14">
        <v>1095</v>
      </c>
      <c r="BF264" s="8" t="s">
        <v>116</v>
      </c>
      <c r="BG264" s="32">
        <v>27966463</v>
      </c>
      <c r="BH264" s="32">
        <v>55043728</v>
      </c>
      <c r="BI264" s="32"/>
      <c r="BJ264" s="14" t="s">
        <v>385</v>
      </c>
      <c r="BK264" s="14" t="str">
        <f t="shared" si="285"/>
        <v>-</v>
      </c>
      <c r="BL264" s="14"/>
      <c r="BM264" s="25"/>
      <c r="BN264" s="26" t="str">
        <f t="shared" si="344"/>
        <v>17001000000291168968</v>
      </c>
      <c r="BO264" s="27" t="str">
        <f t="shared" si="345"/>
        <v>GHODHBANI ZEINEB</v>
      </c>
      <c r="BP264" s="26">
        <f t="shared" si="346"/>
        <v>263</v>
      </c>
      <c r="BQ264" s="28"/>
    </row>
    <row r="265" spans="1:69" x14ac:dyDescent="0.25">
      <c r="A265" t="str">
        <f>VLOOKUP(B265,[2]RH!$B:$BV,72,0)</f>
        <v>Non-Actif</v>
      </c>
      <c r="B265" s="6">
        <v>264</v>
      </c>
      <c r="C265" s="7" t="s">
        <v>168</v>
      </c>
      <c r="D265" s="7" t="s">
        <v>1377</v>
      </c>
      <c r="E265" s="7" t="s">
        <v>67</v>
      </c>
      <c r="F265" s="7" t="s">
        <v>118</v>
      </c>
      <c r="G265" s="7" t="s">
        <v>220</v>
      </c>
      <c r="H265" s="7" t="s">
        <v>966</v>
      </c>
      <c r="I265" s="7"/>
      <c r="J265" s="7" t="s">
        <v>281</v>
      </c>
      <c r="K265" s="7" t="s">
        <v>146</v>
      </c>
      <c r="L265" s="7" t="s">
        <v>90</v>
      </c>
      <c r="M265" s="7" t="s">
        <v>191</v>
      </c>
      <c r="N265" s="8">
        <v>44121</v>
      </c>
      <c r="O265" s="7" t="e">
        <f ca="1">IF(AD265&gt;=4,IF(T265="CDD","OK",""),"")</f>
        <v>#REF!</v>
      </c>
      <c r="P265" s="7">
        <f t="shared" ref="P265:P280" ca="1" si="353">IF(W265="","",W265-TODAY())</f>
        <v>-1526</v>
      </c>
      <c r="Q265" s="8">
        <v>44170</v>
      </c>
      <c r="R265" s="7" t="s">
        <v>161</v>
      </c>
      <c r="S265" s="7"/>
      <c r="T265" s="7" t="s">
        <v>156</v>
      </c>
      <c r="U265" s="7" t="str">
        <f t="shared" si="333"/>
        <v>Contractuel</v>
      </c>
      <c r="V265" s="8">
        <v>44166</v>
      </c>
      <c r="W265" s="8">
        <v>44196</v>
      </c>
      <c r="Z265" s="8">
        <v>44121</v>
      </c>
      <c r="AA265" s="7">
        <f t="shared" si="334"/>
        <v>10</v>
      </c>
      <c r="AB265" s="7">
        <f t="shared" si="335"/>
        <v>2020</v>
      </c>
      <c r="AC265" s="7">
        <f t="shared" si="336"/>
        <v>2024</v>
      </c>
      <c r="AD265" s="10" t="e">
        <f t="shared" ref="AD265:AD328" ca="1" si="354">IF(#REF!="Non",(DAYS360(N265,Q265)/360),(DAYS360(N265,TODAY())/360))</f>
        <v>#REF!</v>
      </c>
      <c r="AE265" s="10" t="e">
        <f t="shared" ca="1" si="338"/>
        <v>#REF!</v>
      </c>
      <c r="AF265" s="8">
        <v>35087</v>
      </c>
      <c r="AG265" s="11">
        <f t="shared" ca="1" si="339"/>
        <v>29.136986301369863</v>
      </c>
      <c r="AH265" s="10" t="str">
        <f t="shared" ca="1" si="340"/>
        <v>&gt;25&lt; 35</v>
      </c>
      <c r="AI265" s="12">
        <v>17283203</v>
      </c>
      <c r="AJ265" s="13" t="s">
        <v>79</v>
      </c>
      <c r="AK265" s="12">
        <v>11651290</v>
      </c>
      <c r="AL265" s="8">
        <v>43111</v>
      </c>
      <c r="AM265" s="7" t="s">
        <v>108</v>
      </c>
      <c r="AN265" s="7" t="s">
        <v>76</v>
      </c>
      <c r="AO265" s="7">
        <v>1</v>
      </c>
      <c r="AQ265" s="14">
        <v>3</v>
      </c>
      <c r="AR265" s="14">
        <v>1</v>
      </c>
      <c r="AS265" s="15">
        <f t="shared" si="341"/>
        <v>44486.25</v>
      </c>
      <c r="AT265" s="14" t="s">
        <v>163</v>
      </c>
      <c r="AU265" s="12">
        <v>3.1930000000000001</v>
      </c>
      <c r="AV265" s="17">
        <v>17</v>
      </c>
      <c r="AW265" s="18" t="s">
        <v>201</v>
      </c>
      <c r="AX265" s="19" t="s">
        <v>1378</v>
      </c>
      <c r="AY265" s="17">
        <v>63</v>
      </c>
      <c r="AZ265" s="14" t="s">
        <v>203</v>
      </c>
      <c r="BA265" s="20" t="str">
        <f t="shared" si="342"/>
        <v>17001000000291599163</v>
      </c>
      <c r="BB265" s="31">
        <f t="shared" si="343"/>
        <v>20</v>
      </c>
      <c r="BC265" s="14" t="s">
        <v>1379</v>
      </c>
      <c r="BD265" s="14" t="s">
        <v>286</v>
      </c>
      <c r="BE265" s="14">
        <v>1095</v>
      </c>
      <c r="BF265" s="8"/>
      <c r="BG265" s="32">
        <v>20159115</v>
      </c>
      <c r="BH265" s="32">
        <v>23813958</v>
      </c>
      <c r="BI265" s="32"/>
      <c r="BJ265" s="14" t="s">
        <v>286</v>
      </c>
      <c r="BK265" s="14" t="str">
        <f t="shared" si="285"/>
        <v>B-AP-T</v>
      </c>
      <c r="BL265" s="14"/>
      <c r="BM265" s="25"/>
      <c r="BN265" s="26" t="str">
        <f t="shared" si="344"/>
        <v>17001000000291599163</v>
      </c>
      <c r="BO265" s="27" t="str">
        <f t="shared" si="345"/>
        <v>KHEDHRI RIM</v>
      </c>
      <c r="BP265" s="26">
        <f t="shared" si="346"/>
        <v>264</v>
      </c>
      <c r="BQ265" s="28"/>
    </row>
    <row r="266" spans="1:69" x14ac:dyDescent="0.25">
      <c r="A266" t="str">
        <f>VLOOKUP(B266,[2]RH!$B:$BV,72,0)</f>
        <v>Non-Actif</v>
      </c>
      <c r="B266" s="6">
        <v>265</v>
      </c>
      <c r="C266" s="7" t="s">
        <v>100</v>
      </c>
      <c r="D266" s="7" t="s">
        <v>1380</v>
      </c>
      <c r="E266" s="7" t="s">
        <v>67</v>
      </c>
      <c r="F266" s="7" t="s">
        <v>118</v>
      </c>
      <c r="G266" s="7" t="s">
        <v>220</v>
      </c>
      <c r="H266" s="7"/>
      <c r="I266" s="7"/>
      <c r="J266" s="7"/>
      <c r="K266" s="7" t="s">
        <v>146</v>
      </c>
      <c r="L266" s="7" t="s">
        <v>90</v>
      </c>
      <c r="M266" s="7" t="s">
        <v>191</v>
      </c>
      <c r="N266" s="8">
        <v>43895</v>
      </c>
      <c r="P266" s="7">
        <f t="shared" ca="1" si="353"/>
        <v>-1557</v>
      </c>
      <c r="Q266" s="8">
        <v>43981</v>
      </c>
      <c r="R266" s="7" t="s">
        <v>358</v>
      </c>
      <c r="S266"/>
      <c r="T266" s="7" t="s">
        <v>156</v>
      </c>
      <c r="U266" s="7" t="str">
        <f t="shared" si="333"/>
        <v>Contractuel</v>
      </c>
      <c r="V266" s="8">
        <v>44139</v>
      </c>
      <c r="W266" s="8">
        <v>44165</v>
      </c>
      <c r="Z266" s="8">
        <v>44139</v>
      </c>
      <c r="AA266" s="7">
        <f t="shared" si="334"/>
        <v>3</v>
      </c>
      <c r="AB266" s="7">
        <f t="shared" si="335"/>
        <v>2020</v>
      </c>
      <c r="AC266" s="7">
        <f t="shared" si="336"/>
        <v>2024</v>
      </c>
      <c r="AD266" s="10" t="e">
        <f t="shared" ref="AD266:AD329" ca="1" si="355">IF(#REF!="Non",(DAYS360(N266,Q266)/360),(DAYS360(N266,TODAY())/360))</f>
        <v>#REF!</v>
      </c>
      <c r="AE266" s="10" t="e">
        <f t="shared" ca="1" si="338"/>
        <v>#REF!</v>
      </c>
      <c r="AF266" s="8">
        <v>32430</v>
      </c>
      <c r="AG266" s="11">
        <f t="shared" ca="1" si="339"/>
        <v>36.416438356164385</v>
      </c>
      <c r="AH266" s="10" t="str">
        <f t="shared" ca="1" si="340"/>
        <v>&gt;35&lt; 45</v>
      </c>
      <c r="AI266" s="12">
        <v>16232070</v>
      </c>
      <c r="AJ266" s="13" t="s">
        <v>120</v>
      </c>
      <c r="AK266" s="12" t="s">
        <v>1381</v>
      </c>
      <c r="AL266" s="8">
        <v>39346</v>
      </c>
      <c r="AM266" s="7" t="s">
        <v>108</v>
      </c>
      <c r="AN266" s="7" t="s">
        <v>109</v>
      </c>
      <c r="AQ266" s="14">
        <v>3</v>
      </c>
      <c r="AR266" s="14">
        <v>1</v>
      </c>
      <c r="AS266" s="15">
        <f t="shared" si="341"/>
        <v>44260.25</v>
      </c>
      <c r="AT266" s="14" t="s">
        <v>163</v>
      </c>
      <c r="AU266" s="12">
        <v>3.1930000000000001</v>
      </c>
      <c r="AV266" s="17">
        <v>17</v>
      </c>
      <c r="AW266" s="18" t="s">
        <v>201</v>
      </c>
      <c r="AX266" s="19" t="s">
        <v>1382</v>
      </c>
      <c r="AY266" s="17">
        <v>58</v>
      </c>
      <c r="AZ266" s="14" t="s">
        <v>203</v>
      </c>
      <c r="BA266" s="20" t="str">
        <f t="shared" si="342"/>
        <v>17001000000124869258</v>
      </c>
      <c r="BB266" s="31">
        <f t="shared" si="343"/>
        <v>20</v>
      </c>
      <c r="BC266" s="14" t="s">
        <v>1383</v>
      </c>
      <c r="BD266" s="14" t="s">
        <v>85</v>
      </c>
      <c r="BE266" s="14">
        <v>2090</v>
      </c>
      <c r="BF266" s="8"/>
      <c r="BG266" s="32">
        <v>28113190</v>
      </c>
      <c r="BH266" s="32">
        <v>95174186</v>
      </c>
      <c r="BI266" s="32"/>
      <c r="BJ266" s="14" t="s">
        <v>197</v>
      </c>
      <c r="BK266" s="14" t="str">
        <f t="shared" si="285"/>
        <v>-</v>
      </c>
      <c r="BL266" s="14"/>
      <c r="BM266" s="25"/>
      <c r="BN266" s="26" t="str">
        <f t="shared" si="344"/>
        <v>17001000000124869258</v>
      </c>
      <c r="BO266" s="27" t="str">
        <f t="shared" si="345"/>
        <v>GABSI HAJER</v>
      </c>
      <c r="BP266" s="26">
        <f t="shared" si="346"/>
        <v>265</v>
      </c>
      <c r="BQ266" s="28"/>
    </row>
    <row r="267" spans="1:69" x14ac:dyDescent="0.25">
      <c r="A267" t="str">
        <f>VLOOKUP(B267,[2]RH!$B:$BV,72,0)</f>
        <v>Non-Actif</v>
      </c>
      <c r="B267" s="6">
        <v>266</v>
      </c>
      <c r="C267" s="7" t="s">
        <v>168</v>
      </c>
      <c r="D267" s="7" t="s">
        <v>1384</v>
      </c>
      <c r="E267" s="7" t="s">
        <v>67</v>
      </c>
      <c r="F267" s="7" t="s">
        <v>118</v>
      </c>
      <c r="G267" s="7" t="s">
        <v>220</v>
      </c>
      <c r="H267" s="7" t="s">
        <v>478</v>
      </c>
      <c r="I267" s="7"/>
      <c r="J267" s="7"/>
      <c r="K267" s="7" t="s">
        <v>146</v>
      </c>
      <c r="L267" s="7" t="s">
        <v>90</v>
      </c>
      <c r="M267" s="7" t="s">
        <v>191</v>
      </c>
      <c r="N267" s="8">
        <v>43895</v>
      </c>
      <c r="P267" s="7">
        <f t="shared" ca="1" si="353"/>
        <v>-1771</v>
      </c>
      <c r="Q267" s="8">
        <v>43952</v>
      </c>
      <c r="R267" s="7" t="s">
        <v>358</v>
      </c>
      <c r="S267"/>
      <c r="T267" s="7" t="s">
        <v>156</v>
      </c>
      <c r="U267" s="7" t="str">
        <f t="shared" si="333"/>
        <v>Contractuel</v>
      </c>
      <c r="V267" s="8">
        <v>43922</v>
      </c>
      <c r="W267" s="8">
        <v>43951</v>
      </c>
      <c r="Z267" s="8">
        <v>43895</v>
      </c>
      <c r="AA267" s="7">
        <f t="shared" si="334"/>
        <v>3</v>
      </c>
      <c r="AB267" s="7">
        <f t="shared" si="335"/>
        <v>2020</v>
      </c>
      <c r="AC267" s="7">
        <f t="shared" si="336"/>
        <v>2024</v>
      </c>
      <c r="AD267" s="10" t="e">
        <f t="shared" ref="AD267:AD330" ca="1" si="356">IF(#REF!="Non",(DAYS360(N267,Q267)/360),(DAYS360(N267,TODAY())/360))</f>
        <v>#REF!</v>
      </c>
      <c r="AE267" s="10" t="e">
        <f t="shared" ca="1" si="338"/>
        <v>#REF!</v>
      </c>
      <c r="AF267" s="8">
        <v>30495</v>
      </c>
      <c r="AG267" s="11">
        <f t="shared" ca="1" si="339"/>
        <v>41.717808219178082</v>
      </c>
      <c r="AH267" s="10" t="str">
        <f t="shared" ca="1" si="340"/>
        <v>&gt;35&lt; 45</v>
      </c>
      <c r="AI267" s="12">
        <v>12726790</v>
      </c>
      <c r="AJ267" s="40" t="s">
        <v>213</v>
      </c>
      <c r="AK267" s="12" t="s">
        <v>1385</v>
      </c>
      <c r="AL267" s="8">
        <v>42768</v>
      </c>
      <c r="AM267" s="7" t="s">
        <v>108</v>
      </c>
      <c r="AN267" s="7" t="s">
        <v>76</v>
      </c>
      <c r="AO267" s="7">
        <v>2</v>
      </c>
      <c r="AQ267" s="14">
        <v>3</v>
      </c>
      <c r="AR267" s="14">
        <v>1</v>
      </c>
      <c r="AS267" s="15">
        <f t="shared" si="341"/>
        <v>44260.25</v>
      </c>
      <c r="AT267" s="14" t="s">
        <v>163</v>
      </c>
      <c r="AU267" s="12">
        <v>3.1930000000000001</v>
      </c>
      <c r="AV267" s="17">
        <v>17</v>
      </c>
      <c r="AW267" s="18" t="s">
        <v>201</v>
      </c>
      <c r="AX267" s="19" t="s">
        <v>1386</v>
      </c>
      <c r="AY267" s="17" t="s">
        <v>82</v>
      </c>
      <c r="AZ267" s="14" t="s">
        <v>203</v>
      </c>
      <c r="BA267" s="20" t="str">
        <f t="shared" si="342"/>
        <v>17001000000257592903</v>
      </c>
      <c r="BB267" s="31">
        <f t="shared" si="343"/>
        <v>20</v>
      </c>
      <c r="BC267" s="14" t="s">
        <v>1387</v>
      </c>
      <c r="BD267" s="14" t="s">
        <v>115</v>
      </c>
      <c r="BE267" s="14">
        <v>2053</v>
      </c>
      <c r="BF267" s="8"/>
      <c r="BG267" s="32">
        <v>93325046</v>
      </c>
      <c r="BH267" s="32">
        <v>95169402</v>
      </c>
      <c r="BI267" s="32"/>
      <c r="BJ267" s="14" t="s">
        <v>820</v>
      </c>
      <c r="BK267" s="14" t="str">
        <f t="shared" si="285"/>
        <v>-SP</v>
      </c>
      <c r="BL267" s="14"/>
      <c r="BM267" s="25"/>
      <c r="BN267" s="26" t="str">
        <f t="shared" si="344"/>
        <v>17001000000257592903</v>
      </c>
      <c r="BO267" s="27" t="str">
        <f t="shared" si="345"/>
        <v>KHEDHRI SAOUSSEN</v>
      </c>
      <c r="BP267" s="26">
        <f t="shared" si="346"/>
        <v>266</v>
      </c>
      <c r="BQ267" s="28"/>
    </row>
    <row r="268" spans="1:69" x14ac:dyDescent="0.25">
      <c r="A268" t="str">
        <f>VLOOKUP(B268,[2]RH!$B:$BV,72,0)</f>
        <v>Non-Actif</v>
      </c>
      <c r="B268" s="6">
        <v>267</v>
      </c>
      <c r="C268" s="7" t="s">
        <v>100</v>
      </c>
      <c r="D268" s="7" t="s">
        <v>1388</v>
      </c>
      <c r="E268" s="7" t="s">
        <v>67</v>
      </c>
      <c r="F268" s="7" t="s">
        <v>118</v>
      </c>
      <c r="G268" s="7" t="s">
        <v>220</v>
      </c>
      <c r="H268" s="7" t="s">
        <v>351</v>
      </c>
      <c r="I268" s="7"/>
      <c r="J268" s="7"/>
      <c r="K268" s="7" t="s">
        <v>146</v>
      </c>
      <c r="L268" s="7" t="s">
        <v>90</v>
      </c>
      <c r="M268" s="7" t="s">
        <v>191</v>
      </c>
      <c r="N268" s="8">
        <v>43895</v>
      </c>
      <c r="P268" s="7">
        <f t="shared" ca="1" si="353"/>
        <v>-1526</v>
      </c>
      <c r="Q268" s="8">
        <v>44172</v>
      </c>
      <c r="R268" s="7" t="s">
        <v>161</v>
      </c>
      <c r="S268"/>
      <c r="T268" s="7" t="s">
        <v>156</v>
      </c>
      <c r="U268" s="7" t="str">
        <f t="shared" si="333"/>
        <v>Contractuel</v>
      </c>
      <c r="V268" s="8">
        <v>44166</v>
      </c>
      <c r="W268" s="8">
        <v>44196</v>
      </c>
      <c r="Z268" s="8">
        <v>43895</v>
      </c>
      <c r="AA268" s="7">
        <f t="shared" si="334"/>
        <v>3</v>
      </c>
      <c r="AB268" s="7">
        <f t="shared" si="335"/>
        <v>2020</v>
      </c>
      <c r="AC268" s="7">
        <f t="shared" si="336"/>
        <v>2024</v>
      </c>
      <c r="AD268" s="10" t="e">
        <f t="shared" ref="AD268:AD331" ca="1" si="357">IF(#REF!="Non",(DAYS360(N268,Q268)/360),(DAYS360(N268,TODAY())/360))</f>
        <v>#REF!</v>
      </c>
      <c r="AE268" s="10" t="e">
        <f t="shared" ca="1" si="338"/>
        <v>#REF!</v>
      </c>
      <c r="AF268" s="8">
        <v>31559</v>
      </c>
      <c r="AG268" s="11">
        <f t="shared" ca="1" si="339"/>
        <v>38.802739726027397</v>
      </c>
      <c r="AH268" s="10" t="str">
        <f t="shared" ca="1" si="340"/>
        <v>&gt;35&lt; 45</v>
      </c>
      <c r="AI268" s="12">
        <v>12933032</v>
      </c>
      <c r="AJ268" s="40" t="s">
        <v>213</v>
      </c>
      <c r="AK268" s="12" t="s">
        <v>1389</v>
      </c>
      <c r="AL268" s="8">
        <v>38506</v>
      </c>
      <c r="AM268" s="7" t="s">
        <v>108</v>
      </c>
      <c r="AN268" s="7" t="s">
        <v>109</v>
      </c>
      <c r="AO268" s="7"/>
      <c r="AQ268" s="14">
        <v>3</v>
      </c>
      <c r="AR268" s="14">
        <v>1</v>
      </c>
      <c r="AS268" s="15">
        <f t="shared" si="341"/>
        <v>44260.25</v>
      </c>
      <c r="AT268" s="14" t="s">
        <v>163</v>
      </c>
      <c r="AU268" s="12">
        <v>3.1930000000000001</v>
      </c>
      <c r="AV268" s="17">
        <v>17</v>
      </c>
      <c r="AW268" s="18" t="s">
        <v>201</v>
      </c>
      <c r="AX268" s="19" t="s">
        <v>1390</v>
      </c>
      <c r="AY268" s="17">
        <v>78</v>
      </c>
      <c r="AZ268" s="14" t="s">
        <v>203</v>
      </c>
      <c r="BA268" s="20" t="str">
        <f t="shared" si="342"/>
        <v>17001000000152694678</v>
      </c>
      <c r="BB268" s="31">
        <f t="shared" si="343"/>
        <v>20</v>
      </c>
      <c r="BC268" s="14" t="s">
        <v>1391</v>
      </c>
      <c r="BD268" s="14" t="s">
        <v>115</v>
      </c>
      <c r="BE268" s="14">
        <v>2053</v>
      </c>
      <c r="BF268" s="8" t="s">
        <v>116</v>
      </c>
      <c r="BG268" s="32">
        <v>23938170</v>
      </c>
      <c r="BH268" s="32">
        <v>21782572</v>
      </c>
      <c r="BI268" s="32"/>
      <c r="BJ268" s="14" t="s">
        <v>820</v>
      </c>
      <c r="BK268" s="14" t="str">
        <f t="shared" si="285"/>
        <v>-CP</v>
      </c>
      <c r="BL268" s="14"/>
      <c r="BM268" s="25"/>
      <c r="BN268" s="26" t="str">
        <f t="shared" si="344"/>
        <v>17001000000152694678</v>
      </c>
      <c r="BO268" s="27" t="str">
        <f t="shared" si="345"/>
        <v>BEN HAJ ABDALLAH ARBIA</v>
      </c>
      <c r="BP268" s="26">
        <f t="shared" si="346"/>
        <v>267</v>
      </c>
      <c r="BQ268" s="28"/>
    </row>
    <row r="269" spans="1:69" x14ac:dyDescent="0.25">
      <c r="A269" t="str">
        <f>VLOOKUP(B269,[2]RH!$B:$BV,72,0)</f>
        <v>Non-Actif</v>
      </c>
      <c r="B269" s="6">
        <v>268</v>
      </c>
      <c r="C269" s="7" t="s">
        <v>168</v>
      </c>
      <c r="D269" s="7" t="s">
        <v>1392</v>
      </c>
      <c r="E269" s="7" t="s">
        <v>67</v>
      </c>
      <c r="F269" s="7" t="s">
        <v>118</v>
      </c>
      <c r="G269" s="7" t="s">
        <v>220</v>
      </c>
      <c r="H269" s="7">
        <v>560</v>
      </c>
      <c r="I269" s="7"/>
      <c r="J269" s="7" t="s">
        <v>190</v>
      </c>
      <c r="K269" s="7" t="s">
        <v>146</v>
      </c>
      <c r="L269" s="7" t="s">
        <v>90</v>
      </c>
      <c r="M269" s="7" t="s">
        <v>191</v>
      </c>
      <c r="N269" s="8">
        <v>43895</v>
      </c>
      <c r="P269" s="7">
        <f t="shared" ca="1" si="353"/>
        <v>-796</v>
      </c>
      <c r="Q269" s="8">
        <v>44835</v>
      </c>
      <c r="R269" s="7" t="s">
        <v>161</v>
      </c>
      <c r="S269"/>
      <c r="T269" s="7" t="s">
        <v>156</v>
      </c>
      <c r="U269" s="7" t="str">
        <f t="shared" si="333"/>
        <v>Contractuel</v>
      </c>
      <c r="V269" s="8">
        <v>44866</v>
      </c>
      <c r="W269" s="8">
        <v>44926</v>
      </c>
      <c r="Z269" s="8">
        <v>43895</v>
      </c>
      <c r="AA269" s="7">
        <f t="shared" si="334"/>
        <v>3</v>
      </c>
      <c r="AB269" s="7">
        <f t="shared" si="335"/>
        <v>2020</v>
      </c>
      <c r="AC269" s="7">
        <f t="shared" si="336"/>
        <v>2024</v>
      </c>
      <c r="AD269" s="10" t="e">
        <f t="shared" ref="AD269:AD332" ca="1" si="358">IF(#REF!="Non",(DAYS360(N269,Q269)/360),(DAYS360(N269,TODAY())/360))</f>
        <v>#REF!</v>
      </c>
      <c r="AE269" s="10" t="e">
        <f t="shared" ca="1" si="338"/>
        <v>#REF!</v>
      </c>
      <c r="AF269" s="8">
        <v>33894</v>
      </c>
      <c r="AG269" s="11">
        <f t="shared" ca="1" si="339"/>
        <v>32.405479452054792</v>
      </c>
      <c r="AH269" s="10" t="str">
        <f t="shared" ca="1" si="340"/>
        <v>&gt;25&lt; 35</v>
      </c>
      <c r="AI269" s="12">
        <v>16257274</v>
      </c>
      <c r="AJ269" s="13" t="s">
        <v>150</v>
      </c>
      <c r="AK269" s="12" t="s">
        <v>1393</v>
      </c>
      <c r="AL269" s="8">
        <v>40373</v>
      </c>
      <c r="AM269" s="7" t="s">
        <v>108</v>
      </c>
      <c r="AN269" s="7" t="s">
        <v>76</v>
      </c>
      <c r="AO269" s="7">
        <v>2</v>
      </c>
      <c r="AQ269" s="14">
        <v>3</v>
      </c>
      <c r="AR269" s="14">
        <v>3</v>
      </c>
      <c r="AS269" s="15">
        <f t="shared" si="341"/>
        <v>44990.75</v>
      </c>
      <c r="AT269" s="14" t="s">
        <v>163</v>
      </c>
      <c r="AU269" s="12">
        <v>3.3210000000000002</v>
      </c>
      <c r="AV269" s="17" t="s">
        <v>106</v>
      </c>
      <c r="AW269" s="18" t="s">
        <v>591</v>
      </c>
      <c r="AX269" s="19" t="s">
        <v>1394</v>
      </c>
      <c r="AY269" s="17" t="s">
        <v>1395</v>
      </c>
      <c r="AZ269" s="14" t="s">
        <v>230</v>
      </c>
      <c r="BA269" s="20" t="str">
        <f t="shared" si="342"/>
        <v>05046000114501317448</v>
      </c>
      <c r="BB269" s="31">
        <f t="shared" si="343"/>
        <v>20</v>
      </c>
      <c r="BC269" s="36" t="s">
        <v>1396</v>
      </c>
      <c r="BD269" s="14" t="s">
        <v>286</v>
      </c>
      <c r="BE269" s="14">
        <v>1095</v>
      </c>
      <c r="BF269" s="8" t="s">
        <v>116</v>
      </c>
      <c r="BG269" s="32">
        <v>58790016</v>
      </c>
      <c r="BH269" s="32">
        <v>58169197</v>
      </c>
      <c r="BI269" s="32"/>
      <c r="BJ269" s="14" t="s">
        <v>286</v>
      </c>
      <c r="BK269" s="14" t="str">
        <f t="shared" si="285"/>
        <v>A-560</v>
      </c>
      <c r="BL269" s="14"/>
      <c r="BM269" s="25">
        <v>377.41300000000001</v>
      </c>
      <c r="BN269" s="26" t="str">
        <f t="shared" si="344"/>
        <v>05046000114501317448</v>
      </c>
      <c r="BO269" s="27" t="str">
        <f t="shared" si="345"/>
        <v>NAFFATI SAMEH</v>
      </c>
      <c r="BP269" s="26">
        <f t="shared" si="346"/>
        <v>268</v>
      </c>
      <c r="BQ269" s="28" t="s">
        <v>531</v>
      </c>
    </row>
    <row r="270" spans="1:69" x14ac:dyDescent="0.25">
      <c r="A270" t="str">
        <f>VLOOKUP(B270,[2]RH!$B:$BV,72,0)</f>
        <v>Non-Actif</v>
      </c>
      <c r="B270" s="6">
        <v>269</v>
      </c>
      <c r="C270" s="7" t="s">
        <v>100</v>
      </c>
      <c r="D270" s="7" t="s">
        <v>1397</v>
      </c>
      <c r="E270" s="7" t="s">
        <v>67</v>
      </c>
      <c r="F270" s="7" t="s">
        <v>118</v>
      </c>
      <c r="G270" s="7" t="s">
        <v>220</v>
      </c>
      <c r="H270" s="7">
        <v>560</v>
      </c>
      <c r="I270" s="7" t="s">
        <v>189</v>
      </c>
      <c r="J270" s="7" t="s">
        <v>190</v>
      </c>
      <c r="K270" s="7" t="s">
        <v>146</v>
      </c>
      <c r="L270" s="7" t="s">
        <v>90</v>
      </c>
      <c r="M270" s="7" t="s">
        <v>191</v>
      </c>
      <c r="N270" s="8">
        <v>43895</v>
      </c>
      <c r="P270" s="7">
        <f t="shared" ca="1" si="353"/>
        <v>-431</v>
      </c>
      <c r="Q270" s="50">
        <v>45291</v>
      </c>
      <c r="R270" s="7" t="s">
        <v>915</v>
      </c>
      <c r="S270" s="8"/>
      <c r="T270" s="9" t="s">
        <v>156</v>
      </c>
      <c r="U270" s="7" t="str">
        <f t="shared" si="333"/>
        <v>Contractuel</v>
      </c>
      <c r="V270" s="8">
        <v>45261</v>
      </c>
      <c r="W270" s="8">
        <v>45291</v>
      </c>
      <c r="Z270" s="8">
        <v>43895</v>
      </c>
      <c r="AA270" s="7">
        <f t="shared" si="334"/>
        <v>3</v>
      </c>
      <c r="AB270" s="7">
        <f t="shared" si="335"/>
        <v>2020</v>
      </c>
      <c r="AC270" s="7">
        <f t="shared" si="336"/>
        <v>2024</v>
      </c>
      <c r="AD270" s="10" t="e">
        <f t="shared" ref="AD270:AD333" ca="1" si="359">IF(#REF!="Non",(DAYS360(N270,Q270)/360),(DAYS360(N270,TODAY())/360))</f>
        <v>#REF!</v>
      </c>
      <c r="AE270" s="10" t="e">
        <f t="shared" ca="1" si="338"/>
        <v>#REF!</v>
      </c>
      <c r="AF270" s="8">
        <v>35660</v>
      </c>
      <c r="AG270" s="11">
        <f t="shared" ca="1" si="339"/>
        <v>27.567123287671233</v>
      </c>
      <c r="AH270" s="10" t="str">
        <f t="shared" ca="1" si="340"/>
        <v>&gt;25&lt; 35</v>
      </c>
      <c r="AI270" s="12">
        <v>16796862</v>
      </c>
      <c r="AJ270" s="13" t="s">
        <v>192</v>
      </c>
      <c r="AK270" s="12">
        <v>11654508</v>
      </c>
      <c r="AL270" s="8">
        <v>41975</v>
      </c>
      <c r="AM270" s="7" t="s">
        <v>108</v>
      </c>
      <c r="AN270" s="7" t="s">
        <v>109</v>
      </c>
      <c r="AO270" s="7"/>
      <c r="AQ270" s="14">
        <v>3</v>
      </c>
      <c r="AR270" s="14">
        <v>3</v>
      </c>
      <c r="AS270" s="15">
        <f t="shared" si="341"/>
        <v>44990.75</v>
      </c>
      <c r="AT270" s="14" t="s">
        <v>163</v>
      </c>
      <c r="AU270" s="16">
        <v>3.3210000000000002</v>
      </c>
      <c r="AV270" s="17" t="s">
        <v>150</v>
      </c>
      <c r="AW270" s="18" t="s">
        <v>1091</v>
      </c>
      <c r="AX270" s="19" t="s">
        <v>1398</v>
      </c>
      <c r="AY270" s="17" t="s">
        <v>566</v>
      </c>
      <c r="AZ270" s="14" t="s">
        <v>174</v>
      </c>
      <c r="BA270" s="20" t="str">
        <f t="shared" si="342"/>
        <v>07043010110553024443</v>
      </c>
      <c r="BB270" s="31">
        <f t="shared" si="343"/>
        <v>20</v>
      </c>
      <c r="BC270" s="22" t="s">
        <v>1399</v>
      </c>
      <c r="BD270" s="23" t="s">
        <v>286</v>
      </c>
      <c r="BE270" s="14">
        <v>1095</v>
      </c>
      <c r="BF270" s="8"/>
      <c r="BG270" s="32">
        <v>28777313</v>
      </c>
      <c r="BH270" s="32">
        <v>24865363</v>
      </c>
      <c r="BI270" s="32"/>
      <c r="BJ270" s="14" t="s">
        <v>286</v>
      </c>
      <c r="BK270" s="14" t="str">
        <f t="shared" si="285"/>
        <v>A-560</v>
      </c>
      <c r="BL270" s="14" t="s">
        <v>595</v>
      </c>
      <c r="BM270" s="25"/>
      <c r="BN270" s="26" t="str">
        <f t="shared" si="344"/>
        <v>07043010110553024443</v>
      </c>
      <c r="BO270" s="27" t="str">
        <f t="shared" si="345"/>
        <v>ABDI AMAL</v>
      </c>
      <c r="BP270" s="26">
        <f t="shared" si="346"/>
        <v>269</v>
      </c>
      <c r="BQ270" s="28"/>
    </row>
    <row r="271" spans="1:69" x14ac:dyDescent="0.25">
      <c r="A271" t="str">
        <f>VLOOKUP(B271,[2]RH!$B:$BV,72,0)</f>
        <v>Non-Actif</v>
      </c>
      <c r="B271" s="6">
        <v>270</v>
      </c>
      <c r="C271" s="7" t="s">
        <v>65</v>
      </c>
      <c r="D271" s="7" t="s">
        <v>1400</v>
      </c>
      <c r="E271" s="7" t="s">
        <v>67</v>
      </c>
      <c r="F271" s="7" t="s">
        <v>118</v>
      </c>
      <c r="G271" s="7" t="s">
        <v>220</v>
      </c>
      <c r="H271" s="7" t="s">
        <v>324</v>
      </c>
      <c r="I271" s="7"/>
      <c r="J271" s="7"/>
      <c r="K271" s="7" t="s">
        <v>146</v>
      </c>
      <c r="L271" s="7" t="s">
        <v>90</v>
      </c>
      <c r="M271" s="7" t="s">
        <v>191</v>
      </c>
      <c r="N271" s="8">
        <v>43895</v>
      </c>
      <c r="P271" s="7">
        <f t="shared" ca="1" si="353"/>
        <v>-1710</v>
      </c>
      <c r="Q271" s="8">
        <v>43983</v>
      </c>
      <c r="R271" s="7" t="s">
        <v>161</v>
      </c>
      <c r="S271"/>
      <c r="T271" s="7" t="s">
        <v>156</v>
      </c>
      <c r="U271" s="7" t="str">
        <f t="shared" si="333"/>
        <v>Contractuel</v>
      </c>
      <c r="V271" s="8">
        <v>43983</v>
      </c>
      <c r="W271" s="8">
        <v>44012</v>
      </c>
      <c r="Z271" s="8">
        <v>43895</v>
      </c>
      <c r="AA271" s="7">
        <f t="shared" si="334"/>
        <v>3</v>
      </c>
      <c r="AB271" s="7">
        <f t="shared" si="335"/>
        <v>2020</v>
      </c>
      <c r="AC271" s="7">
        <f t="shared" si="336"/>
        <v>2024</v>
      </c>
      <c r="AD271" s="10" t="e">
        <f t="shared" ref="AD271:AD334" ca="1" si="360">IF(#REF!="Non",(DAYS360(N271,Q271)/360),(DAYS360(N271,TODAY())/360))</f>
        <v>#REF!</v>
      </c>
      <c r="AE271" s="10" t="e">
        <f t="shared" ca="1" si="338"/>
        <v>#REF!</v>
      </c>
      <c r="AF271" s="8">
        <v>36207</v>
      </c>
      <c r="AG271" s="11">
        <f t="shared" ca="1" si="339"/>
        <v>26.068493150684933</v>
      </c>
      <c r="AH271" s="10" t="str">
        <f t="shared" ca="1" si="340"/>
        <v>&gt;25&lt; 35</v>
      </c>
      <c r="AI271" s="12">
        <v>17323004</v>
      </c>
      <c r="AJ271" s="13" t="s">
        <v>82</v>
      </c>
      <c r="AK271" s="12">
        <v>11662896</v>
      </c>
      <c r="AL271" s="8">
        <v>42917</v>
      </c>
      <c r="AM271" s="7" t="s">
        <v>75</v>
      </c>
      <c r="AN271" s="7" t="s">
        <v>109</v>
      </c>
      <c r="AO271" s="7"/>
      <c r="AQ271" s="14">
        <v>3</v>
      </c>
      <c r="AR271" s="14">
        <v>1</v>
      </c>
      <c r="AS271" s="15">
        <f t="shared" si="341"/>
        <v>44260.25</v>
      </c>
      <c r="AT271" s="14" t="s">
        <v>163</v>
      </c>
      <c r="AU271" s="12">
        <v>3.1930000000000001</v>
      </c>
      <c r="AV271" s="17">
        <v>47</v>
      </c>
      <c r="AW271" s="18" t="s">
        <v>303</v>
      </c>
      <c r="AX271" s="19" t="s">
        <v>1401</v>
      </c>
      <c r="AY271" s="17">
        <v>72</v>
      </c>
      <c r="AZ271" s="14" t="s">
        <v>305</v>
      </c>
      <c r="BA271" s="20" t="str">
        <f t="shared" si="342"/>
        <v>47010000000005908972</v>
      </c>
      <c r="BB271" s="31">
        <f t="shared" si="343"/>
        <v>20</v>
      </c>
      <c r="BC271" s="14" t="s">
        <v>1402</v>
      </c>
      <c r="BD271" s="14" t="s">
        <v>115</v>
      </c>
      <c r="BE271" s="14">
        <v>1095</v>
      </c>
      <c r="BF271" s="8" t="s">
        <v>116</v>
      </c>
      <c r="BG271" s="32">
        <v>94855027</v>
      </c>
      <c r="BH271" s="32">
        <v>21529847</v>
      </c>
      <c r="BI271" s="32"/>
      <c r="BJ271" s="14" t="s">
        <v>286</v>
      </c>
      <c r="BK271" s="14" t="str">
        <f t="shared" si="285"/>
        <v>-SA</v>
      </c>
      <c r="BL271" s="14"/>
      <c r="BM271" s="25"/>
      <c r="BN271" s="26" t="str">
        <f t="shared" si="344"/>
        <v>47010000000005908972</v>
      </c>
      <c r="BO271" s="27" t="str">
        <f t="shared" si="345"/>
        <v>HLELI ABDELKADER</v>
      </c>
      <c r="BP271" s="26">
        <f t="shared" si="346"/>
        <v>270</v>
      </c>
      <c r="BQ271" s="28"/>
    </row>
    <row r="272" spans="1:69" x14ac:dyDescent="0.25">
      <c r="A272" t="str">
        <f>VLOOKUP(B272,[2]RH!$B:$BV,72,0)</f>
        <v>Non-Actif</v>
      </c>
      <c r="B272" s="6">
        <v>271</v>
      </c>
      <c r="C272" s="7" t="s">
        <v>65</v>
      </c>
      <c r="D272" s="7" t="s">
        <v>1403</v>
      </c>
      <c r="E272" s="7" t="s">
        <v>67</v>
      </c>
      <c r="F272" s="7" t="s">
        <v>118</v>
      </c>
      <c r="G272" s="7" t="s">
        <v>220</v>
      </c>
      <c r="H272" s="7" t="s">
        <v>324</v>
      </c>
      <c r="I272" s="7"/>
      <c r="J272" s="7"/>
      <c r="K272" s="7" t="s">
        <v>146</v>
      </c>
      <c r="L272" s="7" t="s">
        <v>90</v>
      </c>
      <c r="M272" s="7" t="s">
        <v>160</v>
      </c>
      <c r="N272" s="8">
        <v>43895</v>
      </c>
      <c r="P272" s="7">
        <f t="shared" ca="1" si="353"/>
        <v>-1618</v>
      </c>
      <c r="Q272" s="8">
        <v>44012</v>
      </c>
      <c r="R272" s="7" t="s">
        <v>358</v>
      </c>
      <c r="S272"/>
      <c r="T272" s="7" t="s">
        <v>156</v>
      </c>
      <c r="U272" s="7" t="str">
        <f t="shared" si="333"/>
        <v>Contractuel</v>
      </c>
      <c r="V272" s="8">
        <v>44085</v>
      </c>
      <c r="W272" s="8">
        <v>44104</v>
      </c>
      <c r="Z272" s="8">
        <v>43895</v>
      </c>
      <c r="AA272" s="7">
        <f t="shared" si="334"/>
        <v>3</v>
      </c>
      <c r="AB272" s="7">
        <f t="shared" si="335"/>
        <v>2020</v>
      </c>
      <c r="AC272" s="7">
        <f t="shared" si="336"/>
        <v>2024</v>
      </c>
      <c r="AD272" s="10" t="e">
        <f t="shared" ref="AD272:AD335" ca="1" si="361">IF(#REF!="Non",(DAYS360(N272,Q272)/360),(DAYS360(N272,TODAY())/360))</f>
        <v>#REF!</v>
      </c>
      <c r="AE272" s="10" t="e">
        <f t="shared" ca="1" si="338"/>
        <v>#REF!</v>
      </c>
      <c r="AF272" s="8">
        <v>33083</v>
      </c>
      <c r="AG272" s="11">
        <f t="shared" ca="1" si="339"/>
        <v>34.627397260273973</v>
      </c>
      <c r="AH272" s="10" t="str">
        <f t="shared" ca="1" si="340"/>
        <v>&gt;25&lt; 35</v>
      </c>
      <c r="AI272" s="12">
        <v>16638541</v>
      </c>
      <c r="AJ272" s="13" t="s">
        <v>106</v>
      </c>
      <c r="AK272" s="12" t="s">
        <v>1404</v>
      </c>
      <c r="AL272" s="8">
        <v>39948</v>
      </c>
      <c r="AM272" s="7" t="s">
        <v>75</v>
      </c>
      <c r="AN272" s="7" t="s">
        <v>109</v>
      </c>
      <c r="AO272" s="7"/>
      <c r="AQ272" s="14">
        <v>3</v>
      </c>
      <c r="AR272" s="14">
        <v>1</v>
      </c>
      <c r="AS272" s="15">
        <f t="shared" si="341"/>
        <v>44260.25</v>
      </c>
      <c r="AT272" s="14" t="s">
        <v>163</v>
      </c>
      <c r="AU272" s="12">
        <v>3.1930000000000001</v>
      </c>
      <c r="AV272" s="17">
        <v>14</v>
      </c>
      <c r="AW272" s="18" t="s">
        <v>807</v>
      </c>
      <c r="AX272" s="19">
        <v>81007144860</v>
      </c>
      <c r="AY272" s="17">
        <v>21</v>
      </c>
      <c r="AZ272" s="14" t="s">
        <v>185</v>
      </c>
      <c r="BA272" s="20" t="str">
        <f t="shared" si="342"/>
        <v>14008008100714486021</v>
      </c>
      <c r="BB272" s="31">
        <f t="shared" si="343"/>
        <v>20</v>
      </c>
      <c r="BC272" s="14" t="s">
        <v>1405</v>
      </c>
      <c r="BD272" s="14" t="s">
        <v>519</v>
      </c>
      <c r="BE272" s="14">
        <v>1135</v>
      </c>
      <c r="BF272" s="8" t="s">
        <v>116</v>
      </c>
      <c r="BG272" s="32">
        <v>50124267</v>
      </c>
      <c r="BH272" s="32">
        <v>90028748</v>
      </c>
      <c r="BI272" s="32"/>
      <c r="BJ272" s="14" t="s">
        <v>519</v>
      </c>
      <c r="BK272" s="14" t="str">
        <f t="shared" si="285"/>
        <v>-SA</v>
      </c>
      <c r="BL272" s="14"/>
      <c r="BM272" s="25"/>
      <c r="BN272" s="26" t="str">
        <f t="shared" si="344"/>
        <v>14008008100714486021</v>
      </c>
      <c r="BO272" s="27" t="str">
        <f t="shared" si="345"/>
        <v>OUECHTATI FIRAS</v>
      </c>
      <c r="BP272" s="26">
        <f t="shared" si="346"/>
        <v>271</v>
      </c>
      <c r="BQ272" s="28"/>
    </row>
    <row r="273" spans="1:69" x14ac:dyDescent="0.25">
      <c r="A273" t="str">
        <f>VLOOKUP(B273,[2]RH!$B:$BV,72,0)</f>
        <v>Non-Actif</v>
      </c>
      <c r="B273" s="55">
        <v>272</v>
      </c>
      <c r="C273" s="56" t="s">
        <v>168</v>
      </c>
      <c r="D273" s="56" t="s">
        <v>1406</v>
      </c>
      <c r="E273" s="7" t="s">
        <v>67</v>
      </c>
      <c r="F273" s="7" t="s">
        <v>118</v>
      </c>
      <c r="G273" s="7" t="s">
        <v>220</v>
      </c>
      <c r="H273" s="56">
        <v>965</v>
      </c>
      <c r="I273" s="7" t="s">
        <v>1407</v>
      </c>
      <c r="J273" s="56" t="s">
        <v>190</v>
      </c>
      <c r="K273" s="7" t="s">
        <v>146</v>
      </c>
      <c r="L273" s="7" t="s">
        <v>90</v>
      </c>
      <c r="M273" s="7" t="s">
        <v>191</v>
      </c>
      <c r="N273" s="57">
        <v>43895</v>
      </c>
      <c r="P273" s="7">
        <f t="shared" ca="1" si="353"/>
        <v>-431</v>
      </c>
      <c r="Q273" s="50">
        <v>45291</v>
      </c>
      <c r="R273" s="7" t="s">
        <v>915</v>
      </c>
      <c r="S273" s="8"/>
      <c r="T273" s="9" t="s">
        <v>156</v>
      </c>
      <c r="U273" s="7" t="str">
        <f t="shared" si="333"/>
        <v>Contractuel</v>
      </c>
      <c r="V273" s="8">
        <v>45261</v>
      </c>
      <c r="W273" s="8">
        <v>45291</v>
      </c>
      <c r="Z273" s="8">
        <v>44119</v>
      </c>
      <c r="AA273" s="7">
        <f t="shared" si="334"/>
        <v>3</v>
      </c>
      <c r="AB273" s="7">
        <f t="shared" si="335"/>
        <v>2020</v>
      </c>
      <c r="AC273" s="7">
        <f t="shared" si="336"/>
        <v>2024</v>
      </c>
      <c r="AD273" s="10" t="e">
        <f t="shared" ref="AD273:AD336" ca="1" si="362">IF(#REF!="Non",(DAYS360(N273,Q273)/360),(DAYS360(N273,TODAY())/360))</f>
        <v>#REF!</v>
      </c>
      <c r="AE273" s="10" t="e">
        <f t="shared" ca="1" si="338"/>
        <v>#REF!</v>
      </c>
      <c r="AF273" s="8">
        <v>28572</v>
      </c>
      <c r="AG273" s="11">
        <f t="shared" ca="1" si="339"/>
        <v>46.986301369863014</v>
      </c>
      <c r="AH273" s="10" t="str">
        <f t="shared" ca="1" si="340"/>
        <v>&gt;45&lt; 55</v>
      </c>
      <c r="AI273" s="12">
        <v>12154953</v>
      </c>
      <c r="AJ273" s="13" t="s">
        <v>79</v>
      </c>
      <c r="AK273" s="12" t="s">
        <v>1408</v>
      </c>
      <c r="AL273" s="8">
        <v>39990</v>
      </c>
      <c r="AM273" s="7" t="s">
        <v>108</v>
      </c>
      <c r="AN273" s="7" t="s">
        <v>76</v>
      </c>
      <c r="AO273" s="7">
        <v>3</v>
      </c>
      <c r="AQ273" s="14">
        <v>3</v>
      </c>
      <c r="AR273" s="14">
        <v>2</v>
      </c>
      <c r="AS273" s="15">
        <f t="shared" si="341"/>
        <v>44625.5</v>
      </c>
      <c r="AT273" s="14" t="s">
        <v>163</v>
      </c>
      <c r="AU273" s="16">
        <v>3.3210000000000002</v>
      </c>
      <c r="AV273" s="17" t="s">
        <v>272</v>
      </c>
      <c r="AW273" s="18" t="s">
        <v>907</v>
      </c>
      <c r="AX273" s="19" t="s">
        <v>1409</v>
      </c>
      <c r="AY273" s="17" t="s">
        <v>1236</v>
      </c>
      <c r="AZ273" s="14" t="s">
        <v>276</v>
      </c>
      <c r="BA273" s="20" t="str">
        <f t="shared" si="342"/>
        <v>25024000000072714297</v>
      </c>
      <c r="BB273" s="31">
        <f t="shared" si="343"/>
        <v>20</v>
      </c>
      <c r="BC273" s="22" t="s">
        <v>1410</v>
      </c>
      <c r="BD273" s="23" t="s">
        <v>286</v>
      </c>
      <c r="BE273" s="14">
        <v>1095</v>
      </c>
      <c r="BF273" s="8"/>
      <c r="BG273" s="32">
        <v>95223816</v>
      </c>
      <c r="BH273" s="32">
        <v>26829248</v>
      </c>
      <c r="BI273" s="32"/>
      <c r="BJ273" s="14" t="s">
        <v>286</v>
      </c>
      <c r="BK273" s="14" t="str">
        <f t="shared" si="285"/>
        <v>A-965</v>
      </c>
      <c r="BL273" s="14" t="s">
        <v>595</v>
      </c>
      <c r="BM273" s="25"/>
      <c r="BN273" s="26" t="str">
        <f t="shared" si="344"/>
        <v>25024000000072714297</v>
      </c>
      <c r="BO273" s="27" t="str">
        <f t="shared" si="345"/>
        <v>OUESLATI SONIA</v>
      </c>
      <c r="BP273" s="26">
        <f t="shared" si="346"/>
        <v>272</v>
      </c>
      <c r="BQ273" s="28"/>
    </row>
    <row r="274" spans="1:69" x14ac:dyDescent="0.25">
      <c r="A274" t="str">
        <f>VLOOKUP(B274,[2]RH!$B:$BV,72,0)</f>
        <v>Non-Actif</v>
      </c>
      <c r="B274" s="6">
        <v>273</v>
      </c>
      <c r="C274" s="7" t="s">
        <v>168</v>
      </c>
      <c r="D274" s="7" t="s">
        <v>1411</v>
      </c>
      <c r="E274" s="7" t="s">
        <v>67</v>
      </c>
      <c r="F274" s="7" t="s">
        <v>118</v>
      </c>
      <c r="G274" s="7" t="s">
        <v>220</v>
      </c>
      <c r="H274" s="7" t="s">
        <v>478</v>
      </c>
      <c r="I274" s="7"/>
      <c r="J274" s="7"/>
      <c r="K274" s="7" t="s">
        <v>146</v>
      </c>
      <c r="L274" s="7" t="s">
        <v>90</v>
      </c>
      <c r="M274" s="7" t="s">
        <v>191</v>
      </c>
      <c r="N274" s="8">
        <v>43899</v>
      </c>
      <c r="P274" s="7">
        <f t="shared" ca="1" si="353"/>
        <v>-1771</v>
      </c>
      <c r="Q274" s="8">
        <v>43952</v>
      </c>
      <c r="R274" s="7" t="s">
        <v>358</v>
      </c>
      <c r="S274"/>
      <c r="T274" s="7" t="s">
        <v>156</v>
      </c>
      <c r="U274" s="7" t="str">
        <f t="shared" si="333"/>
        <v>Contractuel</v>
      </c>
      <c r="V274" s="8">
        <v>43922</v>
      </c>
      <c r="W274" s="8">
        <v>43951</v>
      </c>
      <c r="Z274" s="8">
        <v>43899</v>
      </c>
      <c r="AA274" s="7">
        <f t="shared" si="334"/>
        <v>3</v>
      </c>
      <c r="AB274" s="7">
        <f t="shared" si="335"/>
        <v>2020</v>
      </c>
      <c r="AC274" s="7">
        <f t="shared" si="336"/>
        <v>2024</v>
      </c>
      <c r="AD274" s="10" t="e">
        <f t="shared" ref="AD274:AD337" ca="1" si="363">IF(#REF!="Non",(DAYS360(N274,Q274)/360),(DAYS360(N274,TODAY())/360))</f>
        <v>#REF!</v>
      </c>
      <c r="AE274" s="10" t="e">
        <f t="shared" ca="1" si="338"/>
        <v>#REF!</v>
      </c>
      <c r="AF274" s="8">
        <v>28486</v>
      </c>
      <c r="AG274" s="11">
        <f t="shared" ca="1" si="339"/>
        <v>47.221917808219175</v>
      </c>
      <c r="AH274" s="10" t="str">
        <f t="shared" ca="1" si="340"/>
        <v>&gt;45&lt; 55</v>
      </c>
      <c r="AI274" s="12">
        <v>12667882</v>
      </c>
      <c r="AJ274" s="13" t="s">
        <v>106</v>
      </c>
      <c r="AK274" s="12" t="s">
        <v>1412</v>
      </c>
      <c r="AL274" s="8">
        <v>41992</v>
      </c>
      <c r="AM274" s="7" t="s">
        <v>108</v>
      </c>
      <c r="AN274" s="7" t="s">
        <v>76</v>
      </c>
      <c r="AO274" s="7">
        <v>3</v>
      </c>
      <c r="AQ274" s="14">
        <v>3</v>
      </c>
      <c r="AR274" s="14">
        <v>1</v>
      </c>
      <c r="AS274" s="15">
        <f t="shared" si="341"/>
        <v>44264.25</v>
      </c>
      <c r="AT274" s="14" t="s">
        <v>163</v>
      </c>
      <c r="AU274" s="12">
        <v>3.1930000000000001</v>
      </c>
      <c r="AV274" s="17">
        <v>17</v>
      </c>
      <c r="AW274" s="18" t="s">
        <v>201</v>
      </c>
      <c r="AX274" s="19" t="s">
        <v>1413</v>
      </c>
      <c r="AY274" s="17">
        <v>91</v>
      </c>
      <c r="AZ274" s="14" t="s">
        <v>203</v>
      </c>
      <c r="BA274" s="20" t="str">
        <f t="shared" si="342"/>
        <v>17001000000118223691</v>
      </c>
      <c r="BB274" s="31">
        <f t="shared" si="343"/>
        <v>20</v>
      </c>
      <c r="BC274" s="14" t="s">
        <v>1414</v>
      </c>
      <c r="BD274" s="14" t="s">
        <v>115</v>
      </c>
      <c r="BE274" s="14">
        <v>2051</v>
      </c>
      <c r="BF274" s="8"/>
      <c r="BG274" s="32">
        <v>26920833</v>
      </c>
      <c r="BH274" s="32">
        <v>20562231</v>
      </c>
      <c r="BI274" s="32"/>
      <c r="BJ274" t="s">
        <v>714</v>
      </c>
      <c r="BK274" s="14" t="str">
        <f t="shared" si="285"/>
        <v>-SP</v>
      </c>
      <c r="BL274" s="14"/>
      <c r="BM274" s="25"/>
      <c r="BN274" s="26" t="str">
        <f t="shared" si="344"/>
        <v>17001000000118223691</v>
      </c>
      <c r="BO274" s="27" t="str">
        <f t="shared" si="345"/>
        <v>BEN BOULAID NOUR</v>
      </c>
      <c r="BP274" s="26">
        <f t="shared" si="346"/>
        <v>273</v>
      </c>
      <c r="BQ274" s="28"/>
    </row>
    <row r="275" spans="1:69" x14ac:dyDescent="0.25">
      <c r="A275" t="str">
        <f>VLOOKUP(B275,[2]RH!$B:$BV,72,0)</f>
        <v>Non-Actif</v>
      </c>
      <c r="B275" s="6">
        <v>274</v>
      </c>
      <c r="C275" s="7" t="s">
        <v>100</v>
      </c>
      <c r="D275" s="7" t="s">
        <v>1415</v>
      </c>
      <c r="E275" s="7" t="s">
        <v>67</v>
      </c>
      <c r="F275" s="7" t="s">
        <v>258</v>
      </c>
      <c r="G275" s="7" t="s">
        <v>533</v>
      </c>
      <c r="I275" s="7"/>
      <c r="K275" s="7" t="s">
        <v>89</v>
      </c>
      <c r="L275" s="7" t="s">
        <v>90</v>
      </c>
      <c r="M275" s="7" t="s">
        <v>191</v>
      </c>
      <c r="N275" s="8">
        <v>43899</v>
      </c>
      <c r="P275" s="7" t="str">
        <f t="shared" ca="1" si="353"/>
        <v/>
      </c>
      <c r="Q275" s="8">
        <v>43952</v>
      </c>
      <c r="R275" s="7" t="s">
        <v>91</v>
      </c>
      <c r="S275"/>
      <c r="T275" s="7" t="s">
        <v>394</v>
      </c>
      <c r="U275" s="7" t="str">
        <f t="shared" si="333"/>
        <v>Contractuel</v>
      </c>
      <c r="X275" s="8">
        <v>43892</v>
      </c>
      <c r="Y275" s="8">
        <v>44256</v>
      </c>
      <c r="AA275" s="7">
        <f t="shared" si="334"/>
        <v>3</v>
      </c>
      <c r="AB275" s="7">
        <f t="shared" si="335"/>
        <v>2020</v>
      </c>
      <c r="AC275" s="7">
        <f t="shared" si="336"/>
        <v>2024</v>
      </c>
      <c r="AD275" s="10" t="e">
        <f t="shared" ref="AD275:AD338" ca="1" si="364">IF(#REF!="Non",(DAYS360(N275,Q275)/360),(DAYS360(N275,TODAY())/360))</f>
        <v>#REF!</v>
      </c>
      <c r="AE275" s="10" t="e">
        <f t="shared" ca="1" si="338"/>
        <v>#REF!</v>
      </c>
      <c r="AF275" s="8">
        <v>35258</v>
      </c>
      <c r="AG275" s="11">
        <f t="shared" ca="1" si="339"/>
        <v>28.668493150684931</v>
      </c>
      <c r="AH275" s="10" t="str">
        <f t="shared" ca="1" si="340"/>
        <v>&gt;25&lt; 35</v>
      </c>
      <c r="AI275" s="12"/>
      <c r="AJ275" s="37"/>
      <c r="AK275" s="12" t="s">
        <v>1416</v>
      </c>
      <c r="AL275" s="8">
        <v>42366</v>
      </c>
      <c r="AM275" s="7" t="s">
        <v>108</v>
      </c>
      <c r="AN275" s="7" t="s">
        <v>109</v>
      </c>
      <c r="AO275" s="7"/>
      <c r="AQ275" s="14">
        <v>3</v>
      </c>
      <c r="AR275" s="14">
        <v>1</v>
      </c>
      <c r="AS275" s="15">
        <f t="shared" si="341"/>
        <v>44264.25</v>
      </c>
      <c r="AT275" s="14" t="s">
        <v>163</v>
      </c>
      <c r="AU275" s="12">
        <v>1.923</v>
      </c>
      <c r="AV275" s="17">
        <v>17</v>
      </c>
      <c r="AW275" s="18" t="s">
        <v>201</v>
      </c>
      <c r="AX275" s="19" t="s">
        <v>1417</v>
      </c>
      <c r="AY275" s="17">
        <v>37</v>
      </c>
      <c r="AZ275" s="14" t="s">
        <v>203</v>
      </c>
      <c r="BA275" s="20" t="str">
        <f t="shared" si="342"/>
        <v>17001000000254180637</v>
      </c>
      <c r="BB275" s="31">
        <f t="shared" si="343"/>
        <v>20</v>
      </c>
      <c r="BC275" s="14" t="s">
        <v>1418</v>
      </c>
      <c r="BD275" s="14" t="s">
        <v>568</v>
      </c>
      <c r="BE275" s="14">
        <v>2021</v>
      </c>
      <c r="BF275" s="8"/>
      <c r="BG275" s="32">
        <v>52133287</v>
      </c>
      <c r="BH275" s="32">
        <v>97995308</v>
      </c>
      <c r="BI275" s="32"/>
      <c r="BJ275" s="14" t="s">
        <v>371</v>
      </c>
      <c r="BK275" s="14" t="str">
        <f t="shared" si="285"/>
        <v>-</v>
      </c>
      <c r="BL275" s="14"/>
      <c r="BM275" s="25"/>
      <c r="BN275" s="26" t="str">
        <f t="shared" si="344"/>
        <v>17001000000254180637</v>
      </c>
      <c r="BO275" s="27" t="str">
        <f t="shared" si="345"/>
        <v>AMDOUNI FIDAA</v>
      </c>
      <c r="BP275" s="26">
        <f t="shared" si="346"/>
        <v>274</v>
      </c>
      <c r="BQ275" s="28"/>
    </row>
    <row r="276" spans="1:69" x14ac:dyDescent="0.25">
      <c r="A276" t="str">
        <f>VLOOKUP(B276,[2]RH!$B:$BV,72,0)</f>
        <v>Non-Actif</v>
      </c>
      <c r="B276" s="6">
        <v>275</v>
      </c>
      <c r="C276" s="7" t="s">
        <v>168</v>
      </c>
      <c r="D276" s="7" t="s">
        <v>1419</v>
      </c>
      <c r="E276" s="7" t="s">
        <v>67</v>
      </c>
      <c r="F276" s="7" t="s">
        <v>118</v>
      </c>
      <c r="G276" s="7" t="s">
        <v>220</v>
      </c>
      <c r="H276" s="7" t="s">
        <v>478</v>
      </c>
      <c r="I276" s="7"/>
      <c r="J276" s="7"/>
      <c r="K276" s="7" t="s">
        <v>146</v>
      </c>
      <c r="L276" s="7" t="s">
        <v>90</v>
      </c>
      <c r="M276" s="7" t="s">
        <v>191</v>
      </c>
      <c r="N276" s="8">
        <v>43899</v>
      </c>
      <c r="P276" s="7">
        <f t="shared" ca="1" si="353"/>
        <v>-1771</v>
      </c>
      <c r="Q276" s="8">
        <v>43952</v>
      </c>
      <c r="R276" s="7" t="s">
        <v>358</v>
      </c>
      <c r="S276"/>
      <c r="T276" s="7" t="s">
        <v>156</v>
      </c>
      <c r="U276" s="7" t="str">
        <f t="shared" si="333"/>
        <v>Contractuel</v>
      </c>
      <c r="V276" s="8">
        <v>43922</v>
      </c>
      <c r="W276" s="8">
        <v>43951</v>
      </c>
      <c r="Z276" s="8">
        <v>43899</v>
      </c>
      <c r="AA276" s="7">
        <f t="shared" si="334"/>
        <v>3</v>
      </c>
      <c r="AB276" s="7">
        <f t="shared" si="335"/>
        <v>2020</v>
      </c>
      <c r="AC276" s="7">
        <f t="shared" si="336"/>
        <v>2024</v>
      </c>
      <c r="AD276" s="10" t="e">
        <f t="shared" ref="AD276:AD339" ca="1" si="365">IF(#REF!="Non",(DAYS360(N276,Q276)/360),(DAYS360(N276,TODAY())/360))</f>
        <v>#REF!</v>
      </c>
      <c r="AE276" s="10" t="e">
        <f t="shared" ca="1" si="338"/>
        <v>#REF!</v>
      </c>
      <c r="AF276" s="8">
        <v>29283</v>
      </c>
      <c r="AG276" s="11">
        <f t="shared" ca="1" si="339"/>
        <v>45.038356164383565</v>
      </c>
      <c r="AH276" s="10" t="str">
        <f t="shared" ca="1" si="340"/>
        <v>&gt;45&lt; 55</v>
      </c>
      <c r="AI276" s="12">
        <v>12510449</v>
      </c>
      <c r="AJ276" s="13" t="s">
        <v>82</v>
      </c>
      <c r="AK276" s="12" t="s">
        <v>1420</v>
      </c>
      <c r="AL276" s="8">
        <v>36195</v>
      </c>
      <c r="AM276" s="7" t="s">
        <v>108</v>
      </c>
      <c r="AN276" s="7" t="s">
        <v>76</v>
      </c>
      <c r="AO276" s="7">
        <v>1</v>
      </c>
      <c r="AQ276" s="14">
        <v>3</v>
      </c>
      <c r="AR276" s="14">
        <v>1</v>
      </c>
      <c r="AS276" s="15">
        <f t="shared" si="341"/>
        <v>44264.25</v>
      </c>
      <c r="AT276" s="14" t="s">
        <v>163</v>
      </c>
      <c r="AU276" s="12">
        <v>3.1930000000000001</v>
      </c>
      <c r="AV276" s="17">
        <v>17</v>
      </c>
      <c r="AW276" s="18" t="s">
        <v>457</v>
      </c>
      <c r="AX276" s="19" t="s">
        <v>1421</v>
      </c>
      <c r="AY276" s="17">
        <v>42</v>
      </c>
      <c r="AZ276" s="14" t="s">
        <v>203</v>
      </c>
      <c r="BA276" s="20" t="str">
        <f t="shared" si="342"/>
        <v>17000000000087387242</v>
      </c>
      <c r="BB276" s="31">
        <f t="shared" si="343"/>
        <v>20</v>
      </c>
      <c r="BC276" s="14" t="s">
        <v>998</v>
      </c>
      <c r="BD276" s="14" t="s">
        <v>482</v>
      </c>
      <c r="BE276" s="14"/>
      <c r="BF276" s="8"/>
      <c r="BG276" s="32">
        <v>93929107</v>
      </c>
      <c r="BH276" s="32">
        <v>24848444</v>
      </c>
      <c r="BI276" s="32"/>
      <c r="BJ276" s="14" t="s">
        <v>486</v>
      </c>
      <c r="BK276" s="14" t="str">
        <f t="shared" si="285"/>
        <v>-SP</v>
      </c>
      <c r="BL276" s="14"/>
      <c r="BM276" s="25"/>
      <c r="BN276" s="26" t="str">
        <f t="shared" si="344"/>
        <v>17000000000087387242</v>
      </c>
      <c r="BO276" s="27" t="str">
        <f t="shared" si="345"/>
        <v>JOUINI HAKIMA</v>
      </c>
      <c r="BP276" s="26">
        <f t="shared" si="346"/>
        <v>275</v>
      </c>
      <c r="BQ276" s="28"/>
    </row>
    <row r="277" spans="1:69" x14ac:dyDescent="0.25">
      <c r="A277" t="str">
        <f>VLOOKUP(B277,[2]RH!$B:$BV,72,0)</f>
        <v>Non-Actif</v>
      </c>
      <c r="B277" s="6">
        <v>276</v>
      </c>
      <c r="C277" s="7" t="s">
        <v>100</v>
      </c>
      <c r="D277" s="7" t="s">
        <v>1422</v>
      </c>
      <c r="E277" s="7" t="s">
        <v>67</v>
      </c>
      <c r="F277" s="7" t="s">
        <v>118</v>
      </c>
      <c r="G277" s="7" t="s">
        <v>220</v>
      </c>
      <c r="H277" s="7" t="s">
        <v>966</v>
      </c>
      <c r="I277" s="7"/>
      <c r="J277" s="7" t="s">
        <v>281</v>
      </c>
      <c r="K277" s="7" t="s">
        <v>146</v>
      </c>
      <c r="L277" s="7" t="s">
        <v>90</v>
      </c>
      <c r="M277" s="7" t="s">
        <v>191</v>
      </c>
      <c r="N277" s="8">
        <v>43899</v>
      </c>
      <c r="P277" s="7">
        <f t="shared" ca="1" si="353"/>
        <v>-1495</v>
      </c>
      <c r="Q277" s="8">
        <v>44211</v>
      </c>
      <c r="R277" s="7" t="s">
        <v>161</v>
      </c>
      <c r="S277"/>
      <c r="T277" s="7" t="s">
        <v>156</v>
      </c>
      <c r="U277" s="7" t="str">
        <f t="shared" si="333"/>
        <v>Contractuel</v>
      </c>
      <c r="V277" s="8">
        <v>44197</v>
      </c>
      <c r="W277" s="8">
        <v>44227</v>
      </c>
      <c r="Z277" s="8">
        <v>43899</v>
      </c>
      <c r="AA277" s="7">
        <f t="shared" si="334"/>
        <v>3</v>
      </c>
      <c r="AB277" s="7">
        <f t="shared" si="335"/>
        <v>2020</v>
      </c>
      <c r="AC277" s="7">
        <f t="shared" si="336"/>
        <v>2024</v>
      </c>
      <c r="AD277" s="10" t="e">
        <f t="shared" ref="AD277:AD340" ca="1" si="366">IF(#REF!="Non",(DAYS360(N277,Q277)/360),(DAYS360(N277,TODAY())/360))</f>
        <v>#REF!</v>
      </c>
      <c r="AE277" s="10" t="e">
        <f t="shared" ca="1" si="338"/>
        <v>#REF!</v>
      </c>
      <c r="AF277" s="8">
        <v>36681</v>
      </c>
      <c r="AG277" s="11">
        <f t="shared" ca="1" si="339"/>
        <v>24.769863013698629</v>
      </c>
      <c r="AH277" s="10" t="str">
        <f t="shared" ca="1" si="340"/>
        <v>&lt; 25</v>
      </c>
      <c r="AI277" s="12">
        <v>17210302</v>
      </c>
      <c r="AJ277" s="13" t="s">
        <v>73</v>
      </c>
      <c r="AK277" s="12" t="s">
        <v>1423</v>
      </c>
      <c r="AL277" s="8">
        <v>42718</v>
      </c>
      <c r="AM277" s="7" t="s">
        <v>108</v>
      </c>
      <c r="AN277" s="7" t="s">
        <v>109</v>
      </c>
      <c r="AO277" s="7"/>
      <c r="AQ277" s="14">
        <v>3</v>
      </c>
      <c r="AR277" s="14">
        <v>1</v>
      </c>
      <c r="AS277" s="15">
        <f t="shared" si="341"/>
        <v>44264.25</v>
      </c>
      <c r="AT277" s="14" t="s">
        <v>163</v>
      </c>
      <c r="AU277" s="12">
        <v>3.1930000000000001</v>
      </c>
      <c r="AV277" s="17">
        <v>12</v>
      </c>
      <c r="AW277" s="18">
        <v>40200</v>
      </c>
      <c r="AX277" s="19" t="s">
        <v>1424</v>
      </c>
      <c r="AY277" s="17">
        <v>59</v>
      </c>
      <c r="AZ277" s="14" t="s">
        <v>195</v>
      </c>
      <c r="BA277" s="20" t="str">
        <f t="shared" si="342"/>
        <v>12402000000234241759</v>
      </c>
      <c r="BB277" s="31">
        <f t="shared" si="343"/>
        <v>20</v>
      </c>
      <c r="BC277" s="14" t="s">
        <v>415</v>
      </c>
      <c r="BD277" s="14" t="s">
        <v>85</v>
      </c>
      <c r="BE277" s="14">
        <v>1145</v>
      </c>
      <c r="BF277" s="8" t="s">
        <v>116</v>
      </c>
      <c r="BG277" s="32">
        <v>51876892</v>
      </c>
      <c r="BH277" s="32">
        <v>54435508</v>
      </c>
      <c r="BI277" s="32"/>
      <c r="BJ277" s="14" t="s">
        <v>431</v>
      </c>
      <c r="BK277" s="14" t="str">
        <f t="shared" ref="BK277:BK340" si="367">IF(K277="CADRE","CADRE",CONCATENATE(J277,"-",H277))</f>
        <v>B-AP-T</v>
      </c>
      <c r="BL277" s="14"/>
      <c r="BM277" s="25"/>
      <c r="BN277" s="26" t="str">
        <f t="shared" si="344"/>
        <v>12402000000234241759</v>
      </c>
      <c r="BO277" s="27" t="str">
        <f t="shared" si="345"/>
        <v>HAMEDI OUMAYMA</v>
      </c>
      <c r="BP277" s="26">
        <f t="shared" si="346"/>
        <v>276</v>
      </c>
      <c r="BQ277" s="28"/>
    </row>
    <row r="278" spans="1:69" x14ac:dyDescent="0.25">
      <c r="A278" t="str">
        <f>VLOOKUP(B278,[2]RH!$B:$BV,72,0)</f>
        <v>Non-Actif</v>
      </c>
      <c r="B278" s="6">
        <v>277</v>
      </c>
      <c r="C278" s="7" t="s">
        <v>100</v>
      </c>
      <c r="D278" s="7" t="s">
        <v>1425</v>
      </c>
      <c r="E278" s="7" t="s">
        <v>67</v>
      </c>
      <c r="F278" s="7" t="s">
        <v>118</v>
      </c>
      <c r="G278" s="7" t="s">
        <v>220</v>
      </c>
      <c r="H278" s="7" t="s">
        <v>478</v>
      </c>
      <c r="I278" s="7"/>
      <c r="J278" s="7"/>
      <c r="K278" s="7" t="s">
        <v>146</v>
      </c>
      <c r="L278" s="7" t="s">
        <v>90</v>
      </c>
      <c r="M278" s="7" t="s">
        <v>191</v>
      </c>
      <c r="N278" s="8">
        <v>43899</v>
      </c>
      <c r="P278" s="7">
        <f t="shared" ca="1" si="353"/>
        <v>-1557</v>
      </c>
      <c r="Q278" s="8">
        <v>44135</v>
      </c>
      <c r="R278" s="7" t="s">
        <v>161</v>
      </c>
      <c r="S278"/>
      <c r="T278" s="7" t="s">
        <v>156</v>
      </c>
      <c r="U278" s="7" t="str">
        <f t="shared" si="333"/>
        <v>Contractuel</v>
      </c>
      <c r="V278" s="8">
        <v>44105</v>
      </c>
      <c r="W278" s="8">
        <v>44165</v>
      </c>
      <c r="Z278" s="8">
        <v>43899</v>
      </c>
      <c r="AA278" s="7">
        <f t="shared" si="334"/>
        <v>3</v>
      </c>
      <c r="AB278" s="7">
        <f t="shared" si="335"/>
        <v>2020</v>
      </c>
      <c r="AC278" s="7">
        <f t="shared" si="336"/>
        <v>2024</v>
      </c>
      <c r="AD278" s="10" t="e">
        <f t="shared" ref="AD278:AD341" ca="1" si="368">IF(#REF!="Non",(DAYS360(N278,Q278)/360),(DAYS360(N278,TODAY())/360))</f>
        <v>#REF!</v>
      </c>
      <c r="AE278" s="10" t="e">
        <f t="shared" ca="1" si="338"/>
        <v>#REF!</v>
      </c>
      <c r="AF278" s="8">
        <v>36745</v>
      </c>
      <c r="AG278" s="11">
        <f t="shared" ca="1" si="339"/>
        <v>24.594520547945205</v>
      </c>
      <c r="AH278" s="10" t="str">
        <f t="shared" ca="1" si="340"/>
        <v>&lt; 25</v>
      </c>
      <c r="AI278" s="12">
        <v>17284341</v>
      </c>
      <c r="AJ278" s="13" t="s">
        <v>170</v>
      </c>
      <c r="AK278" s="12" t="s">
        <v>1426</v>
      </c>
      <c r="AL278" s="8">
        <v>42845</v>
      </c>
      <c r="AM278" s="7" t="s">
        <v>108</v>
      </c>
      <c r="AN278" s="7" t="s">
        <v>109</v>
      </c>
      <c r="AO278" s="7"/>
      <c r="AQ278" s="14">
        <v>3</v>
      </c>
      <c r="AR278" s="14">
        <v>1</v>
      </c>
      <c r="AS278" s="15">
        <f t="shared" si="341"/>
        <v>44264.25</v>
      </c>
      <c r="AT278" s="14" t="s">
        <v>163</v>
      </c>
      <c r="AU278" s="12">
        <v>3.1930000000000001</v>
      </c>
      <c r="AV278" s="17">
        <v>17</v>
      </c>
      <c r="AW278" s="18" t="s">
        <v>201</v>
      </c>
      <c r="AX278" s="19" t="s">
        <v>1427</v>
      </c>
      <c r="AY278" s="17">
        <v>97</v>
      </c>
      <c r="AZ278" s="14" t="s">
        <v>203</v>
      </c>
      <c r="BA278" s="20" t="str">
        <f t="shared" si="342"/>
        <v>17001000000287692197</v>
      </c>
      <c r="BB278" s="31">
        <f t="shared" si="343"/>
        <v>20</v>
      </c>
      <c r="BC278" s="14" t="s">
        <v>1428</v>
      </c>
      <c r="BD278" s="14" t="s">
        <v>85</v>
      </c>
      <c r="BE278" s="14"/>
      <c r="BF278" s="8"/>
      <c r="BG278" s="32">
        <v>92005594</v>
      </c>
      <c r="BH278" s="32">
        <v>28145153</v>
      </c>
      <c r="BI278" s="32"/>
      <c r="BJ278" s="14" t="s">
        <v>431</v>
      </c>
      <c r="BK278" s="14" t="str">
        <f t="shared" si="367"/>
        <v>-SP</v>
      </c>
      <c r="BL278" s="14"/>
      <c r="BM278" s="25"/>
      <c r="BN278" s="26" t="str">
        <f t="shared" si="344"/>
        <v>17001000000287692197</v>
      </c>
      <c r="BO278" s="27" t="str">
        <f t="shared" si="345"/>
        <v>MEKNI SAHAR</v>
      </c>
      <c r="BP278" s="26">
        <f t="shared" si="346"/>
        <v>277</v>
      </c>
      <c r="BQ278" s="28"/>
    </row>
    <row r="279" spans="1:69" x14ac:dyDescent="0.25">
      <c r="A279" t="str">
        <f>VLOOKUP(B279,[2]RH!$B:$BV,72,0)</f>
        <v>Non-Actif</v>
      </c>
      <c r="B279" s="6">
        <v>278</v>
      </c>
      <c r="C279" s="7" t="s">
        <v>168</v>
      </c>
      <c r="D279" s="7" t="s">
        <v>1429</v>
      </c>
      <c r="E279" s="7" t="s">
        <v>67</v>
      </c>
      <c r="F279" s="7" t="s">
        <v>118</v>
      </c>
      <c r="G279" s="7" t="s">
        <v>220</v>
      </c>
      <c r="H279" s="7">
        <v>965</v>
      </c>
      <c r="I279" s="7" t="s">
        <v>1407</v>
      </c>
      <c r="J279" s="7" t="s">
        <v>190</v>
      </c>
      <c r="K279" s="7" t="s">
        <v>146</v>
      </c>
      <c r="L279" s="7" t="s">
        <v>90</v>
      </c>
      <c r="M279" s="7" t="s">
        <v>191</v>
      </c>
      <c r="N279" s="8">
        <v>43899</v>
      </c>
      <c r="P279" s="7">
        <f t="shared" ca="1" si="353"/>
        <v>-431</v>
      </c>
      <c r="Q279" s="50">
        <v>45291</v>
      </c>
      <c r="R279" s="7" t="s">
        <v>915</v>
      </c>
      <c r="S279" s="8"/>
      <c r="T279" s="9" t="s">
        <v>156</v>
      </c>
      <c r="U279" s="7" t="str">
        <f t="shared" si="333"/>
        <v>Contractuel</v>
      </c>
      <c r="V279" s="8">
        <v>45261</v>
      </c>
      <c r="W279" s="8">
        <v>45291</v>
      </c>
      <c r="Z279" s="8">
        <v>43899</v>
      </c>
      <c r="AA279" s="7">
        <f t="shared" si="334"/>
        <v>3</v>
      </c>
      <c r="AB279" s="7">
        <f t="shared" si="335"/>
        <v>2020</v>
      </c>
      <c r="AC279" s="7">
        <f t="shared" si="336"/>
        <v>2024</v>
      </c>
      <c r="AD279" s="10" t="e">
        <f t="shared" ref="AD279:AD342" ca="1" si="369">IF(#REF!="Non",(DAYS360(N279,Q279)/360),(DAYS360(N279,TODAY())/360))</f>
        <v>#REF!</v>
      </c>
      <c r="AE279" s="10" t="e">
        <f t="shared" ca="1" si="338"/>
        <v>#REF!</v>
      </c>
      <c r="AF279" s="8">
        <v>28565</v>
      </c>
      <c r="AG279" s="11">
        <f t="shared" ca="1" si="339"/>
        <v>47.005479452054793</v>
      </c>
      <c r="AH279" s="10" t="str">
        <f t="shared" ca="1" si="340"/>
        <v>&gt;45&lt; 55</v>
      </c>
      <c r="AI279" s="12">
        <v>12150880</v>
      </c>
      <c r="AJ279" s="13" t="s">
        <v>92</v>
      </c>
      <c r="AK279" s="12" t="s">
        <v>1430</v>
      </c>
      <c r="AL279" s="8">
        <v>41106</v>
      </c>
      <c r="AM279" s="7" t="s">
        <v>108</v>
      </c>
      <c r="AN279" s="7" t="s">
        <v>76</v>
      </c>
      <c r="AO279" s="7">
        <v>2</v>
      </c>
      <c r="AQ279" s="14">
        <v>3</v>
      </c>
      <c r="AR279" s="14">
        <v>3</v>
      </c>
      <c r="AS279" s="15">
        <f t="shared" si="341"/>
        <v>44994.75</v>
      </c>
      <c r="AT279" s="14" t="s">
        <v>163</v>
      </c>
      <c r="AU279" s="16">
        <v>3.3210000000000002</v>
      </c>
      <c r="AV279" s="17" t="s">
        <v>236</v>
      </c>
      <c r="AW279" s="18" t="s">
        <v>201</v>
      </c>
      <c r="AX279" s="19" t="s">
        <v>1431</v>
      </c>
      <c r="AY279" s="17" t="s">
        <v>238</v>
      </c>
      <c r="AZ279" s="14" t="s">
        <v>203</v>
      </c>
      <c r="BA279" s="20" t="str">
        <f t="shared" si="342"/>
        <v>17001000000139106627</v>
      </c>
      <c r="BB279" s="31">
        <f t="shared" si="343"/>
        <v>20</v>
      </c>
      <c r="BC279" s="22" t="s">
        <v>1432</v>
      </c>
      <c r="BD279" s="23" t="s">
        <v>341</v>
      </c>
      <c r="BE279" s="14">
        <v>2086</v>
      </c>
      <c r="BF279" s="8"/>
      <c r="BG279" s="32">
        <v>28162999</v>
      </c>
      <c r="BH279" s="32">
        <v>23730307</v>
      </c>
      <c r="BI279" s="32"/>
      <c r="BJ279" s="14" t="s">
        <v>299</v>
      </c>
      <c r="BK279" s="14" t="str">
        <f t="shared" si="367"/>
        <v>A-965</v>
      </c>
      <c r="BL279" s="14" t="s">
        <v>300</v>
      </c>
      <c r="BM279" s="25"/>
      <c r="BN279" s="26" t="str">
        <f t="shared" si="344"/>
        <v>17001000000139106627</v>
      </c>
      <c r="BO279" s="27" t="str">
        <f t="shared" si="345"/>
        <v>ABBASSI FADHILA</v>
      </c>
      <c r="BP279" s="26">
        <f t="shared" si="346"/>
        <v>278</v>
      </c>
      <c r="BQ279" s="28"/>
    </row>
    <row r="280" spans="1:69" x14ac:dyDescent="0.25">
      <c r="A280" t="str">
        <f>VLOOKUP(B280,[2]RH!$B:$BV,72,0)</f>
        <v>Non-Actif</v>
      </c>
      <c r="B280" s="6">
        <v>279</v>
      </c>
      <c r="C280" s="7" t="s">
        <v>168</v>
      </c>
      <c r="D280" s="7" t="s">
        <v>1433</v>
      </c>
      <c r="E280" s="7" t="s">
        <v>67</v>
      </c>
      <c r="F280" s="7" t="s">
        <v>118</v>
      </c>
      <c r="G280" s="7" t="s">
        <v>220</v>
      </c>
      <c r="H280" s="7" t="s">
        <v>478</v>
      </c>
      <c r="I280" s="7"/>
      <c r="J280" s="7"/>
      <c r="K280" s="7" t="s">
        <v>146</v>
      </c>
      <c r="L280" s="7" t="s">
        <v>90</v>
      </c>
      <c r="M280" s="7" t="s">
        <v>191</v>
      </c>
      <c r="N280" s="8">
        <v>43899</v>
      </c>
      <c r="P280" s="7">
        <f t="shared" ca="1" si="353"/>
        <v>-1771</v>
      </c>
      <c r="Q280" s="8">
        <v>43952</v>
      </c>
      <c r="R280" s="7" t="s">
        <v>358</v>
      </c>
      <c r="S280"/>
      <c r="T280" s="7" t="s">
        <v>156</v>
      </c>
      <c r="U280" s="7" t="str">
        <f t="shared" si="333"/>
        <v>Contractuel</v>
      </c>
      <c r="V280" s="8">
        <v>43922</v>
      </c>
      <c r="W280" s="8">
        <v>43951</v>
      </c>
      <c r="Z280" s="8">
        <v>43899</v>
      </c>
      <c r="AA280" s="7">
        <f t="shared" si="334"/>
        <v>3</v>
      </c>
      <c r="AB280" s="7">
        <f t="shared" si="335"/>
        <v>2020</v>
      </c>
      <c r="AC280" s="7">
        <f t="shared" si="336"/>
        <v>2024</v>
      </c>
      <c r="AD280" s="10" t="e">
        <f t="shared" ref="AD280:AD343" ca="1" si="370">IF(#REF!="Non",(DAYS360(N280,Q280)/360),(DAYS360(N280,TODAY())/360))</f>
        <v>#REF!</v>
      </c>
      <c r="AE280" s="10" t="e">
        <f t="shared" ca="1" si="338"/>
        <v>#REF!</v>
      </c>
      <c r="AF280" s="8">
        <v>35170</v>
      </c>
      <c r="AG280" s="11">
        <f t="shared" ca="1" si="339"/>
        <v>28.909589041095892</v>
      </c>
      <c r="AH280" s="10" t="str">
        <f t="shared" ca="1" si="340"/>
        <v>&gt;25&lt; 35</v>
      </c>
      <c r="AI280" s="12">
        <v>16540462</v>
      </c>
      <c r="AJ280" s="13" t="s">
        <v>79</v>
      </c>
      <c r="AK280" s="12" t="s">
        <v>1434</v>
      </c>
      <c r="AL280" s="8">
        <v>41011</v>
      </c>
      <c r="AM280" s="7" t="s">
        <v>108</v>
      </c>
      <c r="AN280" s="7" t="s">
        <v>76</v>
      </c>
      <c r="AO280" s="7">
        <v>1</v>
      </c>
      <c r="AQ280" s="14">
        <v>3</v>
      </c>
      <c r="AR280" s="14">
        <v>1</v>
      </c>
      <c r="AS280" s="15">
        <f t="shared" si="341"/>
        <v>44264.25</v>
      </c>
      <c r="AT280" s="14" t="s">
        <v>163</v>
      </c>
      <c r="AU280" s="12">
        <v>3.1930000000000001</v>
      </c>
      <c r="AV280" s="17" t="s">
        <v>150</v>
      </c>
      <c r="AW280" s="18" t="s">
        <v>1091</v>
      </c>
      <c r="AX280" s="19" t="s">
        <v>1435</v>
      </c>
      <c r="AY280" s="17">
        <v>14</v>
      </c>
      <c r="AZ280" s="14" t="s">
        <v>174</v>
      </c>
      <c r="BA280" s="20" t="str">
        <f t="shared" si="342"/>
        <v>07043010112162268314</v>
      </c>
      <c r="BB280" s="31">
        <f t="shared" si="343"/>
        <v>20</v>
      </c>
      <c r="BC280" s="14" t="s">
        <v>1436</v>
      </c>
      <c r="BD280" s="14" t="s">
        <v>286</v>
      </c>
      <c r="BE280" s="14">
        <v>1095</v>
      </c>
      <c r="BF280" s="8"/>
      <c r="BG280" s="32">
        <v>21646405</v>
      </c>
      <c r="BH280" s="32">
        <v>58316808</v>
      </c>
      <c r="BI280" s="32"/>
      <c r="BJ280" s="14" t="s">
        <v>286</v>
      </c>
      <c r="BK280" s="14" t="str">
        <f t="shared" si="367"/>
        <v>-SP</v>
      </c>
      <c r="BL280" s="14"/>
      <c r="BM280" s="25"/>
      <c r="BN280" s="26" t="str">
        <f t="shared" si="344"/>
        <v>07043010112162268314</v>
      </c>
      <c r="BO280" s="27" t="str">
        <f t="shared" si="345"/>
        <v>HAMDI GHADA</v>
      </c>
      <c r="BP280" s="26">
        <f t="shared" si="346"/>
        <v>279</v>
      </c>
      <c r="BQ280" s="28"/>
    </row>
    <row r="281" spans="1:69" x14ac:dyDescent="0.25">
      <c r="A281" t="str">
        <f>VLOOKUP(B281,[2]RH!$B:$BV,72,0)</f>
        <v>si</v>
      </c>
      <c r="B281" s="55">
        <v>280</v>
      </c>
      <c r="C281" s="7" t="s">
        <v>168</v>
      </c>
      <c r="D281" s="56" t="s">
        <v>1437</v>
      </c>
      <c r="E281" s="7" t="s">
        <v>67</v>
      </c>
      <c r="F281" s="7" t="s">
        <v>118</v>
      </c>
      <c r="G281" s="7" t="s">
        <v>220</v>
      </c>
      <c r="H281" s="39">
        <v>560</v>
      </c>
      <c r="I281" s="7" t="s">
        <v>189</v>
      </c>
      <c r="J281" s="7" t="s">
        <v>190</v>
      </c>
      <c r="K281" s="7" t="s">
        <v>146</v>
      </c>
      <c r="L281" s="7" t="s">
        <v>90</v>
      </c>
      <c r="M281" s="7" t="s">
        <v>191</v>
      </c>
      <c r="N281" s="57">
        <v>43899</v>
      </c>
      <c r="O281" s="33">
        <v>45351</v>
      </c>
      <c r="P281" s="7"/>
      <c r="Q281" s="8"/>
      <c r="R281" s="7"/>
      <c r="S281" s="8"/>
      <c r="T281" s="9" t="s">
        <v>72</v>
      </c>
      <c r="U281" s="7" t="str">
        <f t="shared" si="333"/>
        <v>Titulaire</v>
      </c>
      <c r="V281" s="8">
        <v>45261</v>
      </c>
      <c r="W281" s="8">
        <v>45351</v>
      </c>
      <c r="Z281" s="8">
        <v>44119</v>
      </c>
      <c r="AA281" s="7">
        <f t="shared" si="334"/>
        <v>3</v>
      </c>
      <c r="AB281" s="7">
        <f t="shared" si="335"/>
        <v>2020</v>
      </c>
      <c r="AC281" s="7">
        <f t="shared" si="336"/>
        <v>2024</v>
      </c>
      <c r="AD281" s="10" t="e">
        <f t="shared" ref="AD281:AD344" ca="1" si="371">IF(#REF!="Non",(DAYS360(N281,Q281)/360),(DAYS360(N281,TODAY())/360))</f>
        <v>#REF!</v>
      </c>
      <c r="AE281" s="10" t="e">
        <f t="shared" ca="1" si="338"/>
        <v>#REF!</v>
      </c>
      <c r="AF281" s="8">
        <v>31204</v>
      </c>
      <c r="AG281" s="11">
        <f t="shared" ca="1" si="339"/>
        <v>39.775342465753425</v>
      </c>
      <c r="AH281" s="10" t="str">
        <f t="shared" ca="1" si="340"/>
        <v>&gt;35&lt; 45</v>
      </c>
      <c r="AI281" s="12">
        <v>16264610</v>
      </c>
      <c r="AJ281" s="13" t="s">
        <v>120</v>
      </c>
      <c r="AK281" s="12" t="s">
        <v>1438</v>
      </c>
      <c r="AL281" s="8">
        <v>38946</v>
      </c>
      <c r="AM281" s="7" t="s">
        <v>108</v>
      </c>
      <c r="AN281" s="7" t="s">
        <v>76</v>
      </c>
      <c r="AO281" s="7">
        <v>2</v>
      </c>
      <c r="AQ281">
        <v>3</v>
      </c>
      <c r="AR281" s="14">
        <v>3</v>
      </c>
      <c r="AS281" s="15">
        <f t="shared" si="341"/>
        <v>44994.75</v>
      </c>
      <c r="AT281" s="14" t="s">
        <v>163</v>
      </c>
      <c r="AU281" s="16">
        <v>3.3210000000000002</v>
      </c>
      <c r="AV281" s="17" t="s">
        <v>236</v>
      </c>
      <c r="AW281" s="18" t="s">
        <v>201</v>
      </c>
      <c r="AX281" s="19" t="s">
        <v>1439</v>
      </c>
      <c r="AY281" s="17" t="s">
        <v>918</v>
      </c>
      <c r="AZ281" s="14" t="s">
        <v>203</v>
      </c>
      <c r="BA281" s="20" t="str">
        <f t="shared" si="342"/>
        <v>17001000000190768342</v>
      </c>
      <c r="BB281" s="31">
        <f t="shared" si="343"/>
        <v>20</v>
      </c>
      <c r="BC281" s="22" t="s">
        <v>757</v>
      </c>
      <c r="BD281" s="23" t="s">
        <v>568</v>
      </c>
      <c r="BE281" s="14">
        <v>2010</v>
      </c>
      <c r="BF281" s="8"/>
      <c r="BG281" s="32">
        <v>21873215</v>
      </c>
      <c r="BH281" s="32">
        <v>23904321</v>
      </c>
      <c r="BI281" s="32"/>
      <c r="BJ281" s="14" t="s">
        <v>371</v>
      </c>
      <c r="BK281" s="14" t="str">
        <f t="shared" si="367"/>
        <v>A-560</v>
      </c>
      <c r="BL281" s="14" t="s">
        <v>300</v>
      </c>
      <c r="BM281" s="25"/>
      <c r="BN281" s="26" t="str">
        <f t="shared" si="344"/>
        <v>17001000000190768342</v>
      </c>
      <c r="BO281" s="27" t="str">
        <f t="shared" si="345"/>
        <v>MEZLINI FATMA</v>
      </c>
      <c r="BP281" s="26">
        <f t="shared" si="346"/>
        <v>280</v>
      </c>
      <c r="BQ281" s="28"/>
    </row>
    <row r="282" spans="1:69" x14ac:dyDescent="0.25">
      <c r="A282" t="str">
        <f>VLOOKUP(B282,[2]RH!$B:$BV,72,0)</f>
        <v>Non-Actif</v>
      </c>
      <c r="B282" s="6">
        <v>281</v>
      </c>
      <c r="C282" s="7" t="s">
        <v>168</v>
      </c>
      <c r="D282" s="7" t="s">
        <v>1440</v>
      </c>
      <c r="E282" s="7" t="s">
        <v>67</v>
      </c>
      <c r="F282" s="7" t="s">
        <v>118</v>
      </c>
      <c r="G282" s="7" t="s">
        <v>220</v>
      </c>
      <c r="H282" s="7" t="s">
        <v>966</v>
      </c>
      <c r="I282" s="7"/>
      <c r="J282" s="7" t="s">
        <v>281</v>
      </c>
      <c r="K282" s="7" t="s">
        <v>146</v>
      </c>
      <c r="L282" s="7" t="s">
        <v>90</v>
      </c>
      <c r="M282" s="7" t="s">
        <v>191</v>
      </c>
      <c r="N282" s="8">
        <v>44119</v>
      </c>
      <c r="P282" s="7">
        <f ca="1">IF(W282="","",W282-TODAY())</f>
        <v>-1495</v>
      </c>
      <c r="Q282" s="8">
        <v>44197</v>
      </c>
      <c r="R282" s="7" t="s">
        <v>161</v>
      </c>
      <c r="S282"/>
      <c r="T282" s="7" t="s">
        <v>156</v>
      </c>
      <c r="U282" s="7" t="str">
        <f t="shared" si="333"/>
        <v>Contractuel</v>
      </c>
      <c r="V282" s="8">
        <v>44197</v>
      </c>
      <c r="W282" s="8">
        <v>44227</v>
      </c>
      <c r="Z282" s="8">
        <v>44119</v>
      </c>
      <c r="AA282" s="7">
        <f t="shared" si="334"/>
        <v>10</v>
      </c>
      <c r="AB282" s="7">
        <f t="shared" si="335"/>
        <v>2020</v>
      </c>
      <c r="AC282" s="7">
        <f t="shared" si="336"/>
        <v>2024</v>
      </c>
      <c r="AD282" s="10" t="e">
        <f t="shared" ref="AD282:AD345" ca="1" si="372">IF(#REF!="Non",(DAYS360(N282,Q282)/360),(DAYS360(N282,TODAY())/360))</f>
        <v>#REF!</v>
      </c>
      <c r="AE282" s="10" t="e">
        <f t="shared" ca="1" si="338"/>
        <v>#REF!</v>
      </c>
      <c r="AF282" s="8">
        <v>31195</v>
      </c>
      <c r="AG282" s="11">
        <f t="shared" ca="1" si="339"/>
        <v>39.799999999999997</v>
      </c>
      <c r="AH282" s="10" t="str">
        <f t="shared" ca="1" si="340"/>
        <v>&gt;35&lt; 45</v>
      </c>
      <c r="AI282" s="12">
        <v>12663510</v>
      </c>
      <c r="AJ282" s="13" t="s">
        <v>92</v>
      </c>
      <c r="AK282" s="12" t="s">
        <v>1441</v>
      </c>
      <c r="AL282" s="8">
        <v>36937</v>
      </c>
      <c r="AM282" s="7" t="s">
        <v>108</v>
      </c>
      <c r="AN282" s="7" t="s">
        <v>76</v>
      </c>
      <c r="AO282" s="7">
        <v>3</v>
      </c>
      <c r="AQ282" s="14">
        <v>3</v>
      </c>
      <c r="AR282" s="14">
        <v>1</v>
      </c>
      <c r="AS282" s="15">
        <f t="shared" si="341"/>
        <v>44484.25</v>
      </c>
      <c r="AT282" s="14" t="s">
        <v>163</v>
      </c>
      <c r="AU282" s="12">
        <v>3.1930000000000001</v>
      </c>
      <c r="AV282" s="17" t="s">
        <v>92</v>
      </c>
      <c r="AW282" s="18" t="s">
        <v>1253</v>
      </c>
      <c r="AX282" s="19">
        <v>10062601935</v>
      </c>
      <c r="AY282" s="17">
        <v>19</v>
      </c>
      <c r="AZ282" s="14" t="s">
        <v>152</v>
      </c>
      <c r="BA282" s="20" t="str">
        <f t="shared" si="342"/>
        <v>04025111006260193519</v>
      </c>
      <c r="BB282" s="31">
        <f t="shared" si="343"/>
        <v>20</v>
      </c>
      <c r="BC282" s="14" t="s">
        <v>1442</v>
      </c>
      <c r="BD282" s="14" t="s">
        <v>568</v>
      </c>
      <c r="BE282" s="14">
        <v>2010</v>
      </c>
      <c r="BF282" s="8"/>
      <c r="BG282" s="32">
        <v>24507892</v>
      </c>
      <c r="BH282" s="32">
        <v>23608555</v>
      </c>
      <c r="BI282" s="32"/>
      <c r="BJ282" s="14" t="s">
        <v>371</v>
      </c>
      <c r="BK282" s="14" t="str">
        <f t="shared" si="367"/>
        <v>B-AP-T</v>
      </c>
      <c r="BL282" s="14"/>
      <c r="BM282" s="25"/>
      <c r="BN282" s="26" t="str">
        <f t="shared" si="344"/>
        <v>04025111006260193519</v>
      </c>
      <c r="BO282" s="27" t="str">
        <f t="shared" si="345"/>
        <v>KAABI MOUNA</v>
      </c>
      <c r="BP282" s="26">
        <f t="shared" si="346"/>
        <v>281</v>
      </c>
      <c r="BQ282" s="28"/>
    </row>
    <row r="283" spans="1:69" x14ac:dyDescent="0.25">
      <c r="A283" t="str">
        <f>VLOOKUP(B283,[2]RH!$B:$BV,72,0)</f>
        <v>Non-Actif</v>
      </c>
      <c r="B283" s="6">
        <v>282</v>
      </c>
      <c r="C283" s="7" t="s">
        <v>168</v>
      </c>
      <c r="D283" s="7" t="s">
        <v>1443</v>
      </c>
      <c r="E283" s="7" t="s">
        <v>67</v>
      </c>
      <c r="F283" s="7" t="s">
        <v>118</v>
      </c>
      <c r="G283" s="7" t="s">
        <v>220</v>
      </c>
      <c r="H283" s="7" t="s">
        <v>966</v>
      </c>
      <c r="I283" s="7"/>
      <c r="J283" s="7" t="s">
        <v>281</v>
      </c>
      <c r="K283" s="7" t="s">
        <v>146</v>
      </c>
      <c r="L283" s="7" t="s">
        <v>90</v>
      </c>
      <c r="M283" s="7" t="s">
        <v>191</v>
      </c>
      <c r="N283" s="8">
        <v>43899</v>
      </c>
      <c r="P283" s="7">
        <f ca="1">IF(W283="","",W283-TODAY())</f>
        <v>-1526</v>
      </c>
      <c r="Q283" s="8">
        <v>44182</v>
      </c>
      <c r="R283" s="7" t="s">
        <v>290</v>
      </c>
      <c r="S283"/>
      <c r="T283" s="7" t="s">
        <v>156</v>
      </c>
      <c r="U283" s="7" t="str">
        <f t="shared" si="333"/>
        <v>Contractuel</v>
      </c>
      <c r="V283" s="8">
        <v>44166</v>
      </c>
      <c r="W283" s="8">
        <v>44196</v>
      </c>
      <c r="Z283" s="8">
        <v>43899</v>
      </c>
      <c r="AA283" s="7">
        <f t="shared" si="334"/>
        <v>3</v>
      </c>
      <c r="AB283" s="7">
        <f t="shared" si="335"/>
        <v>2020</v>
      </c>
      <c r="AC283" s="7">
        <f t="shared" si="336"/>
        <v>2024</v>
      </c>
      <c r="AD283" s="10" t="e">
        <f t="shared" ref="AD283:AD346" ca="1" si="373">IF(#REF!="Non",(DAYS360(N283,Q283)/360),(DAYS360(N283,TODAY())/360))</f>
        <v>#REF!</v>
      </c>
      <c r="AE283" s="10" t="e">
        <f t="shared" ca="1" si="338"/>
        <v>#REF!</v>
      </c>
      <c r="AF283" s="8">
        <v>30987</v>
      </c>
      <c r="AG283" s="11">
        <f t="shared" ca="1" si="339"/>
        <v>40.369863013698627</v>
      </c>
      <c r="AH283" s="10" t="str">
        <f t="shared" ca="1" si="340"/>
        <v>&gt;35&lt; 45</v>
      </c>
      <c r="AI283" s="12">
        <v>16027339</v>
      </c>
      <c r="AJ283" s="13" t="s">
        <v>150</v>
      </c>
      <c r="AK283" s="12" t="s">
        <v>1444</v>
      </c>
      <c r="AL283" s="8">
        <v>38285</v>
      </c>
      <c r="AM283" s="7" t="s">
        <v>108</v>
      </c>
      <c r="AN283" s="7" t="s">
        <v>76</v>
      </c>
      <c r="AO283" s="7">
        <v>2</v>
      </c>
      <c r="AQ283" s="14">
        <v>3</v>
      </c>
      <c r="AR283" s="14">
        <v>1</v>
      </c>
      <c r="AS283" s="15">
        <f t="shared" si="341"/>
        <v>44264.25</v>
      </c>
      <c r="AT283" s="14" t="s">
        <v>163</v>
      </c>
      <c r="AU283" s="12">
        <v>3.1930000000000001</v>
      </c>
      <c r="AV283" s="17" t="s">
        <v>73</v>
      </c>
      <c r="AW283" s="18" t="s">
        <v>1445</v>
      </c>
      <c r="AX283" s="19">
        <v>61130261526</v>
      </c>
      <c r="AY283" s="17">
        <v>23</v>
      </c>
      <c r="AZ283" s="14" t="s">
        <v>98</v>
      </c>
      <c r="BA283" s="20" t="str">
        <f t="shared" si="342"/>
        <v>01038076113026152623</v>
      </c>
      <c r="BB283" s="31">
        <f t="shared" si="343"/>
        <v>20</v>
      </c>
      <c r="BC283" s="14" t="s">
        <v>1446</v>
      </c>
      <c r="BD283" s="14" t="s">
        <v>115</v>
      </c>
      <c r="BE283" s="14"/>
      <c r="BF283" s="8" t="s">
        <v>116</v>
      </c>
      <c r="BG283" s="32">
        <v>22566495</v>
      </c>
      <c r="BH283" s="32">
        <v>22980783</v>
      </c>
      <c r="BI283" s="32"/>
      <c r="BJ283" s="14" t="s">
        <v>501</v>
      </c>
      <c r="BK283" s="14" t="str">
        <f t="shared" si="367"/>
        <v>B-AP-T</v>
      </c>
      <c r="BL283" s="14"/>
      <c r="BM283" s="25"/>
      <c r="BN283" s="26" t="str">
        <f t="shared" si="344"/>
        <v>01038076113026152623</v>
      </c>
      <c r="BO283" s="27" t="str">
        <f t="shared" si="345"/>
        <v>AYADI SAOUSSEN</v>
      </c>
      <c r="BP283" s="26">
        <f t="shared" si="346"/>
        <v>282</v>
      </c>
      <c r="BQ283" s="28"/>
    </row>
    <row r="284" spans="1:69" x14ac:dyDescent="0.25">
      <c r="A284" t="str">
        <f>VLOOKUP(B284,[2]RH!$B:$BV,72,0)</f>
        <v>Non-Actif</v>
      </c>
      <c r="B284" s="6">
        <v>283</v>
      </c>
      <c r="C284" s="7" t="s">
        <v>168</v>
      </c>
      <c r="D284" s="7" t="s">
        <v>1447</v>
      </c>
      <c r="E284" s="7" t="s">
        <v>67</v>
      </c>
      <c r="F284" s="7" t="s">
        <v>118</v>
      </c>
      <c r="G284" s="7" t="s">
        <v>220</v>
      </c>
      <c r="H284" s="7"/>
      <c r="I284" s="7"/>
      <c r="J284" s="7"/>
      <c r="K284" s="7" t="s">
        <v>146</v>
      </c>
      <c r="L284" s="7" t="s">
        <v>90</v>
      </c>
      <c r="M284" s="7" t="s">
        <v>191</v>
      </c>
      <c r="N284" s="8">
        <v>43901</v>
      </c>
      <c r="P284" s="7">
        <f ca="1">IF(W284="","",W284-TODAY())</f>
        <v>-1771</v>
      </c>
      <c r="Q284" s="8">
        <v>43952</v>
      </c>
      <c r="R284" s="7" t="s">
        <v>358</v>
      </c>
      <c r="S284"/>
      <c r="T284" s="7" t="s">
        <v>156</v>
      </c>
      <c r="U284" s="7" t="str">
        <f t="shared" si="333"/>
        <v>Contractuel</v>
      </c>
      <c r="V284" s="8">
        <v>43922</v>
      </c>
      <c r="W284" s="8">
        <v>43951</v>
      </c>
      <c r="Z284" s="8">
        <v>43901</v>
      </c>
      <c r="AA284" s="7">
        <f t="shared" si="334"/>
        <v>3</v>
      </c>
      <c r="AB284" s="7">
        <f t="shared" si="335"/>
        <v>2020</v>
      </c>
      <c r="AC284" s="7">
        <f t="shared" si="336"/>
        <v>2024</v>
      </c>
      <c r="AD284" s="10" t="e">
        <f t="shared" ref="AD284:AD347" ca="1" si="374">IF(#REF!="Non",(DAYS360(N284,Q284)/360),(DAYS360(N284,TODAY())/360))</f>
        <v>#REF!</v>
      </c>
      <c r="AE284" s="10" t="e">
        <f t="shared" ca="1" si="338"/>
        <v>#REF!</v>
      </c>
      <c r="AF284" s="8">
        <v>31055</v>
      </c>
      <c r="AG284" s="11">
        <f t="shared" ca="1" si="339"/>
        <v>40.183561643835617</v>
      </c>
      <c r="AH284" s="10" t="str">
        <f t="shared" ca="1" si="340"/>
        <v>&gt;35&lt; 45</v>
      </c>
      <c r="AI284" s="12">
        <v>12664286</v>
      </c>
      <c r="AJ284" s="13" t="s">
        <v>92</v>
      </c>
      <c r="AK284" s="12" t="s">
        <v>1448</v>
      </c>
      <c r="AL284" s="8">
        <v>37062</v>
      </c>
      <c r="AM284" s="7" t="s">
        <v>108</v>
      </c>
      <c r="AN284" s="7" t="s">
        <v>76</v>
      </c>
      <c r="AQ284" s="14">
        <v>3</v>
      </c>
      <c r="AR284" s="14">
        <v>1</v>
      </c>
      <c r="AS284" s="15">
        <f t="shared" si="341"/>
        <v>44266.25</v>
      </c>
      <c r="AT284" s="14" t="s">
        <v>163</v>
      </c>
      <c r="AU284" s="12">
        <v>3.1930000000000001</v>
      </c>
      <c r="AV284" s="17">
        <v>17</v>
      </c>
      <c r="AW284" s="18" t="s">
        <v>201</v>
      </c>
      <c r="AX284" s="19" t="s">
        <v>1449</v>
      </c>
      <c r="AY284" s="17">
        <v>67</v>
      </c>
      <c r="AZ284" s="14" t="s">
        <v>203</v>
      </c>
      <c r="BA284" s="20" t="str">
        <f t="shared" si="342"/>
        <v>17001000000233324667</v>
      </c>
      <c r="BB284" s="31">
        <f t="shared" si="343"/>
        <v>20</v>
      </c>
      <c r="BC284" s="14" t="s">
        <v>902</v>
      </c>
      <c r="BD284" s="14" t="s">
        <v>341</v>
      </c>
      <c r="BE284" s="14"/>
      <c r="BF284" s="8"/>
      <c r="BG284" s="32">
        <v>28394538</v>
      </c>
      <c r="BH284" s="32">
        <v>43376015</v>
      </c>
      <c r="BI284" s="32"/>
      <c r="BJ284" s="14" t="s">
        <v>627</v>
      </c>
      <c r="BK284" s="14" t="str">
        <f t="shared" si="367"/>
        <v>-</v>
      </c>
      <c r="BL284" s="14"/>
      <c r="BM284" s="25"/>
      <c r="BN284" s="26" t="str">
        <f t="shared" si="344"/>
        <v>17001000000233324667</v>
      </c>
      <c r="BO284" s="27" t="str">
        <f t="shared" si="345"/>
        <v>DRIDI KHIRA</v>
      </c>
      <c r="BP284" s="26">
        <f t="shared" si="346"/>
        <v>283</v>
      </c>
      <c r="BQ284" s="28"/>
    </row>
    <row r="285" spans="1:69" x14ac:dyDescent="0.25">
      <c r="A285" t="str">
        <f>VLOOKUP(B285,[2]RH!$B:$BV,72,0)</f>
        <v>Non-Actif</v>
      </c>
      <c r="B285" s="6">
        <v>284</v>
      </c>
      <c r="C285" s="7" t="s">
        <v>168</v>
      </c>
      <c r="D285" s="7" t="s">
        <v>1450</v>
      </c>
      <c r="E285" s="7" t="s">
        <v>67</v>
      </c>
      <c r="F285" s="7" t="s">
        <v>118</v>
      </c>
      <c r="G285" s="7" t="s">
        <v>220</v>
      </c>
      <c r="H285" s="7"/>
      <c r="I285" s="7"/>
      <c r="J285" s="7"/>
      <c r="K285" s="7" t="s">
        <v>146</v>
      </c>
      <c r="L285" s="7" t="s">
        <v>90</v>
      </c>
      <c r="M285" s="7" t="s">
        <v>191</v>
      </c>
      <c r="N285" s="8">
        <v>43901</v>
      </c>
      <c r="P285" s="7">
        <f ca="1">IF(W285="","",W285-TODAY())</f>
        <v>-1771</v>
      </c>
      <c r="Q285" s="8">
        <v>43952</v>
      </c>
      <c r="R285" s="7" t="s">
        <v>358</v>
      </c>
      <c r="S285"/>
      <c r="T285" s="7" t="s">
        <v>156</v>
      </c>
      <c r="U285" s="7" t="str">
        <f t="shared" si="333"/>
        <v>Contractuel</v>
      </c>
      <c r="V285" s="8">
        <v>43922</v>
      </c>
      <c r="W285" s="8">
        <v>43951</v>
      </c>
      <c r="Z285" s="8">
        <v>43901</v>
      </c>
      <c r="AA285" s="7">
        <f t="shared" si="334"/>
        <v>3</v>
      </c>
      <c r="AB285" s="7">
        <f t="shared" si="335"/>
        <v>2020</v>
      </c>
      <c r="AC285" s="7">
        <f t="shared" si="336"/>
        <v>2024</v>
      </c>
      <c r="AD285" s="10" t="e">
        <f t="shared" ref="AD285:AD348" ca="1" si="375">IF(#REF!="Non",(DAYS360(N285,Q285)/360),(DAYS360(N285,TODAY())/360))</f>
        <v>#REF!</v>
      </c>
      <c r="AE285" s="10" t="e">
        <f t="shared" ca="1" si="338"/>
        <v>#REF!</v>
      </c>
      <c r="AF285" s="8">
        <v>29725</v>
      </c>
      <c r="AG285" s="11">
        <f t="shared" ca="1" si="339"/>
        <v>43.827397260273976</v>
      </c>
      <c r="AH285" s="10" t="str">
        <f t="shared" ca="1" si="340"/>
        <v>&gt;35&lt; 45</v>
      </c>
      <c r="AK285" s="12" t="s">
        <v>1451</v>
      </c>
      <c r="AL285" s="8">
        <v>40837</v>
      </c>
      <c r="AM285" s="7" t="s">
        <v>108</v>
      </c>
      <c r="AN285" s="7" t="s">
        <v>76</v>
      </c>
      <c r="AO285" s="7">
        <v>2</v>
      </c>
      <c r="AQ285" s="14">
        <v>3</v>
      </c>
      <c r="AR285" s="14">
        <v>1</v>
      </c>
      <c r="AS285" s="15">
        <f t="shared" si="341"/>
        <v>44266.25</v>
      </c>
      <c r="AT285" s="14" t="s">
        <v>163</v>
      </c>
      <c r="AU285" s="12">
        <v>3.1930000000000001</v>
      </c>
      <c r="AV285" s="17">
        <v>17</v>
      </c>
      <c r="AW285" s="18" t="s">
        <v>201</v>
      </c>
      <c r="AX285" s="19" t="s">
        <v>1452</v>
      </c>
      <c r="AY285" s="17">
        <v>30</v>
      </c>
      <c r="AZ285" s="14" t="s">
        <v>203</v>
      </c>
      <c r="BA285" s="20" t="str">
        <f t="shared" si="342"/>
        <v>17001000000258620230</v>
      </c>
      <c r="BB285" s="31">
        <f t="shared" si="343"/>
        <v>20</v>
      </c>
      <c r="BC285" s="14" t="s">
        <v>1453</v>
      </c>
      <c r="BD285" s="14" t="s">
        <v>85</v>
      </c>
      <c r="BE285" s="14">
        <v>1135</v>
      </c>
      <c r="BF285" s="8"/>
      <c r="BG285" s="32">
        <v>20217988</v>
      </c>
      <c r="BH285" s="32">
        <v>92627228</v>
      </c>
      <c r="BI285" s="32"/>
      <c r="BJ285" s="14" t="s">
        <v>519</v>
      </c>
      <c r="BK285" s="14" t="str">
        <f t="shared" si="367"/>
        <v>-</v>
      </c>
      <c r="BL285" s="14"/>
      <c r="BM285" s="25"/>
      <c r="BN285" s="26" t="str">
        <f t="shared" si="344"/>
        <v>17001000000258620230</v>
      </c>
      <c r="BO285" s="27" t="str">
        <f t="shared" si="345"/>
        <v>BENMBAREK SAIDA</v>
      </c>
      <c r="BP285" s="26">
        <f t="shared" si="346"/>
        <v>284</v>
      </c>
      <c r="BQ285" s="28"/>
    </row>
    <row r="286" spans="1:69" x14ac:dyDescent="0.25">
      <c r="A286" t="str">
        <f>VLOOKUP(B286,[2]RH!$B:$BV,72,0)</f>
        <v>si</v>
      </c>
      <c r="B286" s="6">
        <v>285</v>
      </c>
      <c r="C286" s="7" t="s">
        <v>100</v>
      </c>
      <c r="D286" s="7" t="s">
        <v>1454</v>
      </c>
      <c r="E286" s="7" t="s">
        <v>67</v>
      </c>
      <c r="F286" s="7" t="s">
        <v>118</v>
      </c>
      <c r="G286" s="7" t="s">
        <v>188</v>
      </c>
      <c r="H286" s="7" t="s">
        <v>225</v>
      </c>
      <c r="I286" s="7" t="s">
        <v>589</v>
      </c>
      <c r="J286" s="7" t="s">
        <v>190</v>
      </c>
      <c r="K286" s="7" t="s">
        <v>89</v>
      </c>
      <c r="L286" s="7" t="s">
        <v>90</v>
      </c>
      <c r="M286" s="7" t="s">
        <v>191</v>
      </c>
      <c r="N286" s="8">
        <v>43901</v>
      </c>
      <c r="O286" s="58">
        <v>45321</v>
      </c>
      <c r="P286" s="7"/>
      <c r="Q286" s="8"/>
      <c r="R286" s="7"/>
      <c r="S286" s="8"/>
      <c r="T286" s="9" t="s">
        <v>72</v>
      </c>
      <c r="U286" s="7" t="str">
        <f t="shared" si="333"/>
        <v>Titulaire</v>
      </c>
      <c r="V286" s="8">
        <v>45231</v>
      </c>
      <c r="W286" s="8">
        <v>45322</v>
      </c>
      <c r="Z286" s="8">
        <v>43901</v>
      </c>
      <c r="AA286" s="7">
        <f t="shared" si="334"/>
        <v>3</v>
      </c>
      <c r="AB286" s="7">
        <f t="shared" si="335"/>
        <v>2020</v>
      </c>
      <c r="AC286" s="7">
        <f t="shared" si="336"/>
        <v>2024</v>
      </c>
      <c r="AD286" s="10" t="e">
        <f t="shared" ref="AD286:AD349" ca="1" si="376">IF(#REF!="Non",(DAYS360(N286,Q286)/360),(DAYS360(N286,TODAY())/360))</f>
        <v>#REF!</v>
      </c>
      <c r="AE286" s="10" t="e">
        <f t="shared" ca="1" si="338"/>
        <v>#REF!</v>
      </c>
      <c r="AF286" s="8">
        <v>34315</v>
      </c>
      <c r="AG286" s="11">
        <f t="shared" ca="1" si="339"/>
        <v>31.252054794520546</v>
      </c>
      <c r="AH286" s="10" t="str">
        <f t="shared" ca="1" si="340"/>
        <v>&gt;25&lt; 35</v>
      </c>
      <c r="AI286" s="12">
        <v>16957437</v>
      </c>
      <c r="AJ286" s="13" t="s">
        <v>120</v>
      </c>
      <c r="AK286" s="12" t="s">
        <v>1455</v>
      </c>
      <c r="AL286" s="8">
        <v>40896</v>
      </c>
      <c r="AM286" s="7" t="s">
        <v>108</v>
      </c>
      <c r="AN286" s="7" t="s">
        <v>109</v>
      </c>
      <c r="AQ286">
        <v>5</v>
      </c>
      <c r="AR286" s="14">
        <v>3</v>
      </c>
      <c r="AS286" s="15">
        <f t="shared" si="341"/>
        <v>44996.75</v>
      </c>
      <c r="AT286" s="14" t="s">
        <v>163</v>
      </c>
      <c r="AU286" s="16">
        <v>3.3210000000000002</v>
      </c>
      <c r="AV286" s="17" t="s">
        <v>630</v>
      </c>
      <c r="AW286" s="18" t="s">
        <v>1456</v>
      </c>
      <c r="AX286" s="19" t="s">
        <v>1457</v>
      </c>
      <c r="AY286" s="17" t="s">
        <v>547</v>
      </c>
      <c r="AZ286" s="14" t="s">
        <v>633</v>
      </c>
      <c r="BA286" s="20" t="str">
        <f t="shared" si="342"/>
        <v>10607087507247278867</v>
      </c>
      <c r="BB286" s="31">
        <f t="shared" si="343"/>
        <v>20</v>
      </c>
      <c r="BC286" s="22" t="s">
        <v>1458</v>
      </c>
      <c r="BD286" s="23" t="s">
        <v>519</v>
      </c>
      <c r="BE286" s="14">
        <v>1135</v>
      </c>
      <c r="BF286" s="8"/>
      <c r="BG286" s="32">
        <v>21810821</v>
      </c>
      <c r="BH286" s="32"/>
      <c r="BI286" s="32"/>
      <c r="BJ286" s="14" t="s">
        <v>519</v>
      </c>
      <c r="BK286" s="14" t="str">
        <f t="shared" si="367"/>
        <v>A-P6 AV</v>
      </c>
      <c r="BL286" s="14" t="s">
        <v>198</v>
      </c>
      <c r="BM286" s="25"/>
      <c r="BN286" s="26" t="str">
        <f t="shared" si="344"/>
        <v>10607087507247278867</v>
      </c>
      <c r="BO286" s="27" t="str">
        <f t="shared" si="345"/>
        <v>SABBAHI MERIAM</v>
      </c>
      <c r="BP286" s="26">
        <f t="shared" si="346"/>
        <v>285</v>
      </c>
      <c r="BQ286" s="28"/>
    </row>
    <row r="287" spans="1:69" x14ac:dyDescent="0.25">
      <c r="A287" t="str">
        <f>VLOOKUP(B287,[2]RH!$B:$BV,72,0)</f>
        <v>Non-Actif</v>
      </c>
      <c r="B287" s="6">
        <v>286</v>
      </c>
      <c r="C287" s="7" t="s">
        <v>100</v>
      </c>
      <c r="D287" s="7" t="s">
        <v>1459</v>
      </c>
      <c r="E287" s="7" t="s">
        <v>67</v>
      </c>
      <c r="F287" s="7" t="s">
        <v>258</v>
      </c>
      <c r="G287" s="7" t="s">
        <v>533</v>
      </c>
      <c r="I287" s="7"/>
      <c r="K287" s="7" t="s">
        <v>89</v>
      </c>
      <c r="L287" s="7" t="s">
        <v>90</v>
      </c>
      <c r="M287" s="7" t="s">
        <v>191</v>
      </c>
      <c r="N287" s="8">
        <v>43901</v>
      </c>
      <c r="P287" s="7">
        <f ca="1">IF(W287="","",W287-TODAY())</f>
        <v>-1771</v>
      </c>
      <c r="Q287" s="8">
        <v>43944</v>
      </c>
      <c r="R287" s="7" t="s">
        <v>161</v>
      </c>
      <c r="S287"/>
      <c r="T287" s="7" t="s">
        <v>156</v>
      </c>
      <c r="U287" s="7" t="str">
        <f t="shared" si="333"/>
        <v>Contractuel</v>
      </c>
      <c r="V287" s="8">
        <v>43901</v>
      </c>
      <c r="W287" s="8">
        <v>43951</v>
      </c>
      <c r="Z287" s="8">
        <v>43901</v>
      </c>
      <c r="AA287" s="7">
        <f t="shared" si="334"/>
        <v>3</v>
      </c>
      <c r="AB287" s="7">
        <f t="shared" si="335"/>
        <v>2020</v>
      </c>
      <c r="AC287" s="7">
        <f t="shared" si="336"/>
        <v>2024</v>
      </c>
      <c r="AD287" s="10" t="e">
        <f t="shared" ref="AD287:AD350" ca="1" si="377">IF(#REF!="Non",(DAYS360(N287,Q287)/360),(DAYS360(N287,TODAY())/360))</f>
        <v>#REF!</v>
      </c>
      <c r="AE287" s="10" t="e">
        <f t="shared" ca="1" si="338"/>
        <v>#REF!</v>
      </c>
      <c r="AF287" s="8">
        <v>34182</v>
      </c>
      <c r="AG287" s="11">
        <f t="shared" ca="1" si="339"/>
        <v>31.616438356164384</v>
      </c>
      <c r="AH287" s="10" t="str">
        <f t="shared" ca="1" si="340"/>
        <v>&gt;25&lt; 35</v>
      </c>
      <c r="AI287" s="12">
        <v>17102133</v>
      </c>
      <c r="AJ287" s="13" t="s">
        <v>106</v>
      </c>
      <c r="AK287" s="12" t="s">
        <v>1460</v>
      </c>
      <c r="AL287" s="8">
        <v>42317</v>
      </c>
      <c r="AM287" s="7" t="s">
        <v>108</v>
      </c>
      <c r="AN287" s="7" t="s">
        <v>109</v>
      </c>
      <c r="AQ287" s="14">
        <v>3</v>
      </c>
      <c r="AR287" s="14">
        <v>1</v>
      </c>
      <c r="AS287" s="15">
        <f t="shared" si="341"/>
        <v>44266.25</v>
      </c>
      <c r="AT287" s="14" t="s">
        <v>163</v>
      </c>
      <c r="AU287" s="12">
        <v>3.1930000000000001</v>
      </c>
      <c r="AV287" s="17" t="s">
        <v>92</v>
      </c>
      <c r="AW287" s="18" t="s">
        <v>1209</v>
      </c>
      <c r="AX287" s="19">
        <v>80048892236</v>
      </c>
      <c r="AY287" s="17">
        <v>63</v>
      </c>
      <c r="AZ287" s="14" t="s">
        <v>152</v>
      </c>
      <c r="BA287" s="20" t="str">
        <f t="shared" si="342"/>
        <v>04032118004889223663</v>
      </c>
      <c r="BB287" s="31">
        <f t="shared" si="343"/>
        <v>20</v>
      </c>
      <c r="BC287" s="14" t="s">
        <v>1461</v>
      </c>
      <c r="BD287" s="14" t="s">
        <v>85</v>
      </c>
      <c r="BE287" s="14"/>
      <c r="BF287" s="8"/>
      <c r="BG287" s="32">
        <v>29237509</v>
      </c>
      <c r="BH287" s="32">
        <v>22067964</v>
      </c>
      <c r="BI287" s="32"/>
      <c r="BJ287" s="14" t="s">
        <v>1211</v>
      </c>
      <c r="BK287" s="14" t="str">
        <f t="shared" si="367"/>
        <v>-</v>
      </c>
      <c r="BL287" s="14"/>
      <c r="BM287" s="25"/>
      <c r="BN287" s="26" t="str">
        <f t="shared" si="344"/>
        <v>04032118004889223663</v>
      </c>
      <c r="BO287" s="27" t="str">
        <f t="shared" si="345"/>
        <v>LOUATI RAHMA</v>
      </c>
      <c r="BP287" s="26">
        <f t="shared" si="346"/>
        <v>286</v>
      </c>
      <c r="BQ287" s="28"/>
    </row>
    <row r="288" spans="1:69" x14ac:dyDescent="0.25">
      <c r="A288" t="str">
        <f>VLOOKUP(B288,[2]RH!$B:$BV,72,0)</f>
        <v>Non-Actif</v>
      </c>
      <c r="B288" s="6">
        <v>287</v>
      </c>
      <c r="C288" s="7" t="s">
        <v>168</v>
      </c>
      <c r="D288" s="7" t="s">
        <v>1462</v>
      </c>
      <c r="E288" s="7" t="s">
        <v>67</v>
      </c>
      <c r="F288" s="7" t="s">
        <v>118</v>
      </c>
      <c r="G288" s="7" t="s">
        <v>220</v>
      </c>
      <c r="H288" s="7" t="s">
        <v>478</v>
      </c>
      <c r="I288" s="7"/>
      <c r="J288" s="7"/>
      <c r="K288" s="7" t="s">
        <v>146</v>
      </c>
      <c r="L288" s="7" t="s">
        <v>90</v>
      </c>
      <c r="M288" s="7" t="s">
        <v>191</v>
      </c>
      <c r="N288" s="8">
        <v>44119</v>
      </c>
      <c r="P288" s="7">
        <f ca="1">IF(W288="","",W288-TODAY())</f>
        <v>-1557</v>
      </c>
      <c r="Q288" s="8">
        <v>44132</v>
      </c>
      <c r="R288" s="7" t="s">
        <v>1463</v>
      </c>
      <c r="S288"/>
      <c r="T288" s="7" t="s">
        <v>156</v>
      </c>
      <c r="U288" s="7" t="str">
        <f t="shared" si="333"/>
        <v>Contractuel</v>
      </c>
      <c r="V288" s="8">
        <v>44119</v>
      </c>
      <c r="W288" s="8">
        <v>44165</v>
      </c>
      <c r="Z288" s="8">
        <v>44119</v>
      </c>
      <c r="AA288" s="7">
        <f t="shared" si="334"/>
        <v>10</v>
      </c>
      <c r="AB288" s="7">
        <f t="shared" si="335"/>
        <v>2020</v>
      </c>
      <c r="AC288" s="7">
        <f t="shared" si="336"/>
        <v>2024</v>
      </c>
      <c r="AD288" s="10" t="e">
        <f t="shared" ref="AD288:AD351" ca="1" si="378">IF(#REF!="Non",(DAYS360(N288,Q288)/360),(DAYS360(N288,TODAY())/360))</f>
        <v>#REF!</v>
      </c>
      <c r="AE288" s="10" t="e">
        <f t="shared" ca="1" si="338"/>
        <v>#REF!</v>
      </c>
      <c r="AF288" s="8">
        <v>35753</v>
      </c>
      <c r="AG288" s="11">
        <f t="shared" ca="1" si="339"/>
        <v>27.312328767123287</v>
      </c>
      <c r="AH288" s="10" t="str">
        <f t="shared" ca="1" si="340"/>
        <v>&gt;25&lt; 35</v>
      </c>
      <c r="AI288" s="12">
        <v>17284340</v>
      </c>
      <c r="AJ288" s="40" t="s">
        <v>213</v>
      </c>
      <c r="AK288" s="12">
        <v>11664156</v>
      </c>
      <c r="AL288" s="8">
        <v>43013</v>
      </c>
      <c r="AM288" s="7" t="s">
        <v>108</v>
      </c>
      <c r="AN288" s="7" t="s">
        <v>76</v>
      </c>
      <c r="AQ288" s="14">
        <v>3</v>
      </c>
      <c r="AR288" s="14">
        <v>1</v>
      </c>
      <c r="AS288" s="15">
        <f t="shared" si="341"/>
        <v>44484.25</v>
      </c>
      <c r="AT288" s="14" t="s">
        <v>163</v>
      </c>
      <c r="AU288" s="12">
        <v>3.1930000000000001</v>
      </c>
      <c r="AV288" s="17">
        <v>12</v>
      </c>
      <c r="AW288" s="18" t="s">
        <v>1464</v>
      </c>
      <c r="AX288" s="19" t="s">
        <v>1465</v>
      </c>
      <c r="AY288" s="17">
        <v>52</v>
      </c>
      <c r="AZ288" s="14" t="s">
        <v>195</v>
      </c>
      <c r="BA288" s="20" t="str">
        <f t="shared" si="342"/>
        <v>12055000000237329752</v>
      </c>
      <c r="BB288" s="31">
        <f t="shared" si="343"/>
        <v>20</v>
      </c>
      <c r="BC288" s="14" t="s">
        <v>769</v>
      </c>
      <c r="BD288" s="14" t="s">
        <v>341</v>
      </c>
      <c r="BE288" s="14"/>
      <c r="BF288" s="8"/>
      <c r="BG288" s="32">
        <v>95959985</v>
      </c>
      <c r="BH288" s="32">
        <v>56384503</v>
      </c>
      <c r="BI288" s="32"/>
      <c r="BJ288" s="14" t="s">
        <v>769</v>
      </c>
      <c r="BK288" s="14" t="str">
        <f t="shared" si="367"/>
        <v>-SP</v>
      </c>
      <c r="BL288" s="14"/>
      <c r="BM288" s="25"/>
      <c r="BN288" s="26" t="str">
        <f t="shared" si="344"/>
        <v>12055000000237329752</v>
      </c>
      <c r="BO288" s="27" t="str">
        <f t="shared" si="345"/>
        <v>SALHI IMEN</v>
      </c>
      <c r="BP288" s="26">
        <f t="shared" si="346"/>
        <v>287</v>
      </c>
      <c r="BQ288" s="28"/>
    </row>
    <row r="289" spans="1:69" x14ac:dyDescent="0.25">
      <c r="A289" t="str">
        <f>VLOOKUP(B289,[2]RH!$B:$BV,72,0)</f>
        <v>si</v>
      </c>
      <c r="B289" s="55">
        <v>288</v>
      </c>
      <c r="C289" s="7" t="s">
        <v>168</v>
      </c>
      <c r="D289" s="59" t="s">
        <v>1466</v>
      </c>
      <c r="E289" s="7" t="s">
        <v>67</v>
      </c>
      <c r="F289" s="7" t="s">
        <v>118</v>
      </c>
      <c r="G289" s="7" t="s">
        <v>220</v>
      </c>
      <c r="H289" s="39">
        <v>560</v>
      </c>
      <c r="I289" s="7" t="s">
        <v>189</v>
      </c>
      <c r="J289" s="7" t="s">
        <v>190</v>
      </c>
      <c r="K289" s="7" t="s">
        <v>146</v>
      </c>
      <c r="L289" s="7" t="s">
        <v>90</v>
      </c>
      <c r="M289" s="7" t="s">
        <v>191</v>
      </c>
      <c r="N289" s="60">
        <v>43904</v>
      </c>
      <c r="O289" s="33">
        <v>45351</v>
      </c>
      <c r="P289" s="7"/>
      <c r="Q289" s="8"/>
      <c r="R289" s="7"/>
      <c r="S289" s="8"/>
      <c r="T289" s="9" t="s">
        <v>72</v>
      </c>
      <c r="U289" s="7" t="str">
        <f t="shared" si="333"/>
        <v>Titulaire</v>
      </c>
      <c r="V289" s="8">
        <v>45261</v>
      </c>
      <c r="W289" s="8">
        <v>45351</v>
      </c>
      <c r="Z289" s="8">
        <v>44121</v>
      </c>
      <c r="AA289" s="7">
        <f t="shared" si="334"/>
        <v>3</v>
      </c>
      <c r="AB289" s="7">
        <f t="shared" si="335"/>
        <v>2020</v>
      </c>
      <c r="AC289" s="7">
        <f t="shared" si="336"/>
        <v>2024</v>
      </c>
      <c r="AD289" s="10" t="e">
        <f t="shared" ref="AD289:AD352" ca="1" si="379">IF(#REF!="Non",(DAYS360(N289,Q289)/360),(DAYS360(N289,TODAY())/360))</f>
        <v>#REF!</v>
      </c>
      <c r="AE289" s="10" t="e">
        <f t="shared" ca="1" si="338"/>
        <v>#REF!</v>
      </c>
      <c r="AF289" s="8">
        <v>33060</v>
      </c>
      <c r="AG289" s="11">
        <f t="shared" ca="1" si="339"/>
        <v>34.69041095890411</v>
      </c>
      <c r="AH289" s="10" t="str">
        <f t="shared" ca="1" si="340"/>
        <v>&gt;25&lt; 35</v>
      </c>
      <c r="AI289" s="12">
        <v>16295272</v>
      </c>
      <c r="AJ289" s="13" t="s">
        <v>170</v>
      </c>
      <c r="AK289" s="12" t="s">
        <v>1467</v>
      </c>
      <c r="AL289" s="8">
        <v>39498</v>
      </c>
      <c r="AM289" s="7" t="s">
        <v>108</v>
      </c>
      <c r="AN289" s="7" t="s">
        <v>76</v>
      </c>
      <c r="AO289" s="7">
        <v>1</v>
      </c>
      <c r="AQ289">
        <v>3</v>
      </c>
      <c r="AR289" s="14">
        <v>3</v>
      </c>
      <c r="AS289" s="15">
        <f t="shared" si="341"/>
        <v>44999.75</v>
      </c>
      <c r="AT289" s="14" t="s">
        <v>163</v>
      </c>
      <c r="AU289" s="16">
        <v>3.3210000000000002</v>
      </c>
      <c r="AV289" s="17" t="s">
        <v>433</v>
      </c>
      <c r="AW289" s="18" t="s">
        <v>1464</v>
      </c>
      <c r="AX289" s="19" t="s">
        <v>1468</v>
      </c>
      <c r="AY289" s="17" t="s">
        <v>1158</v>
      </c>
      <c r="AZ289" s="14" t="s">
        <v>195</v>
      </c>
      <c r="BA289" s="20" t="str">
        <f t="shared" si="342"/>
        <v>12055000000237329849</v>
      </c>
      <c r="BB289" s="31">
        <f t="shared" si="343"/>
        <v>20</v>
      </c>
      <c r="BC289" s="22" t="s">
        <v>769</v>
      </c>
      <c r="BD289" s="23" t="s">
        <v>341</v>
      </c>
      <c r="BE289" s="14"/>
      <c r="BF289" s="8"/>
      <c r="BG289" s="32">
        <v>95937293</v>
      </c>
      <c r="BH289" s="32">
        <v>97989484</v>
      </c>
      <c r="BI289" s="32"/>
      <c r="BJ289" s="14" t="s">
        <v>769</v>
      </c>
      <c r="BK289" s="14" t="str">
        <f t="shared" si="367"/>
        <v>A-560</v>
      </c>
      <c r="BL289" s="14" t="s">
        <v>288</v>
      </c>
      <c r="BM289" s="25"/>
      <c r="BN289" s="26" t="str">
        <f t="shared" si="344"/>
        <v>12055000000237329849</v>
      </c>
      <c r="BO289" s="27" t="str">
        <f t="shared" si="345"/>
        <v>BOU AOUD NIHED</v>
      </c>
      <c r="BP289" s="26">
        <f t="shared" si="346"/>
        <v>288</v>
      </c>
      <c r="BQ289" s="28"/>
    </row>
    <row r="290" spans="1:69" x14ac:dyDescent="0.25">
      <c r="A290" t="str">
        <f>VLOOKUP(B290,[2]RH!$B:$BV,72,0)</f>
        <v>Non-Actif</v>
      </c>
      <c r="B290" s="6">
        <v>289</v>
      </c>
      <c r="C290" s="7" t="s">
        <v>100</v>
      </c>
      <c r="D290" s="7" t="s">
        <v>1469</v>
      </c>
      <c r="E290" s="7" t="s">
        <v>67</v>
      </c>
      <c r="F290" s="7" t="s">
        <v>118</v>
      </c>
      <c r="G290" s="7" t="s">
        <v>220</v>
      </c>
      <c r="H290" s="7"/>
      <c r="I290" s="7"/>
      <c r="J290" s="7"/>
      <c r="K290" s="7" t="s">
        <v>146</v>
      </c>
      <c r="L290" s="7" t="s">
        <v>90</v>
      </c>
      <c r="M290" s="7" t="s">
        <v>191</v>
      </c>
      <c r="N290" s="8">
        <v>44120</v>
      </c>
      <c r="P290" s="7">
        <f ca="1">IF(W290="","",W290-TODAY())</f>
        <v>-1557</v>
      </c>
      <c r="Q290" s="8"/>
      <c r="R290" s="7"/>
      <c r="S290"/>
      <c r="T290" s="7" t="s">
        <v>156</v>
      </c>
      <c r="U290" s="7" t="str">
        <f t="shared" si="333"/>
        <v>Contractuel</v>
      </c>
      <c r="V290" s="8">
        <v>44120</v>
      </c>
      <c r="W290" s="8">
        <v>44165</v>
      </c>
      <c r="Z290" s="8">
        <v>44120</v>
      </c>
      <c r="AA290" s="7">
        <f t="shared" si="334"/>
        <v>10</v>
      </c>
      <c r="AB290" s="7">
        <f t="shared" si="335"/>
        <v>2020</v>
      </c>
      <c r="AC290" s="7">
        <f t="shared" si="336"/>
        <v>2024</v>
      </c>
      <c r="AD290" s="10" t="e">
        <f t="shared" ref="AD290:AD353" ca="1" si="380">IF(#REF!="Non",(DAYS360(N290,Q290)/360),(DAYS360(N290,TODAY())/360))</f>
        <v>#REF!</v>
      </c>
      <c r="AE290" s="10" t="e">
        <f t="shared" ca="1" si="338"/>
        <v>#REF!</v>
      </c>
      <c r="AF290" s="8">
        <v>36286</v>
      </c>
      <c r="AG290" s="11">
        <f t="shared" ca="1" si="339"/>
        <v>25.852054794520548</v>
      </c>
      <c r="AH290" s="10" t="str">
        <f t="shared" ca="1" si="340"/>
        <v>&gt;25&lt; 35</v>
      </c>
      <c r="AI290" s="12">
        <v>17107888</v>
      </c>
      <c r="AJ290" s="13" t="s">
        <v>73</v>
      </c>
      <c r="AK290" s="12">
        <v>14357236</v>
      </c>
      <c r="AL290" s="8">
        <v>42828</v>
      </c>
      <c r="AM290" s="7" t="s">
        <v>108</v>
      </c>
      <c r="AN290" s="7" t="s">
        <v>109</v>
      </c>
      <c r="AO290" s="7"/>
      <c r="AQ290" s="14">
        <v>3</v>
      </c>
      <c r="AR290" s="14">
        <v>1</v>
      </c>
      <c r="AS290" s="15">
        <f t="shared" si="341"/>
        <v>44485.25</v>
      </c>
      <c r="AT290" s="14" t="s">
        <v>163</v>
      </c>
      <c r="AU290" s="12">
        <v>3.1930000000000001</v>
      </c>
      <c r="AV290" s="17">
        <v>17</v>
      </c>
      <c r="AW290" s="18" t="s">
        <v>201</v>
      </c>
      <c r="AX290" s="19" t="s">
        <v>1470</v>
      </c>
      <c r="AY290" s="17">
        <v>48</v>
      </c>
      <c r="AZ290" s="14" t="s">
        <v>203</v>
      </c>
      <c r="BA290" s="20" t="str">
        <f t="shared" si="342"/>
        <v>17001000000291667548</v>
      </c>
      <c r="BB290" s="31">
        <f t="shared" si="343"/>
        <v>20</v>
      </c>
      <c r="BC290" s="14" t="s">
        <v>1471</v>
      </c>
      <c r="BD290" s="14" t="s">
        <v>341</v>
      </c>
      <c r="BE290" s="14">
        <v>2086</v>
      </c>
      <c r="BF290" s="8"/>
      <c r="BG290" s="32">
        <v>25226463</v>
      </c>
      <c r="BH290" s="32">
        <v>25514025</v>
      </c>
      <c r="BI290" s="32"/>
      <c r="BJ290" s="14" t="s">
        <v>814</v>
      </c>
      <c r="BK290" s="14" t="str">
        <f t="shared" si="367"/>
        <v>-</v>
      </c>
      <c r="BL290" s="14"/>
      <c r="BM290" s="25"/>
      <c r="BN290" s="26" t="str">
        <f t="shared" si="344"/>
        <v>17001000000291667548</v>
      </c>
      <c r="BO290" s="27" t="str">
        <f t="shared" si="345"/>
        <v>AOUICHI SARRA</v>
      </c>
      <c r="BP290" s="26">
        <f t="shared" si="346"/>
        <v>289</v>
      </c>
      <c r="BQ290" s="28"/>
    </row>
    <row r="291" spans="1:69" x14ac:dyDescent="0.25">
      <c r="A291" t="str">
        <f>VLOOKUP(B291,[2]RH!$B:$BV,72,0)</f>
        <v>Non-Actif</v>
      </c>
      <c r="B291" s="6">
        <v>290</v>
      </c>
      <c r="C291" s="7" t="s">
        <v>100</v>
      </c>
      <c r="D291" s="7" t="s">
        <v>1472</v>
      </c>
      <c r="E291" s="7" t="s">
        <v>67</v>
      </c>
      <c r="F291" s="7" t="s">
        <v>118</v>
      </c>
      <c r="G291" s="7" t="s">
        <v>220</v>
      </c>
      <c r="H291" s="7" t="s">
        <v>966</v>
      </c>
      <c r="I291" s="7"/>
      <c r="J291" s="7" t="s">
        <v>190</v>
      </c>
      <c r="K291" s="7" t="s">
        <v>146</v>
      </c>
      <c r="L291" s="7" t="s">
        <v>90</v>
      </c>
      <c r="M291" s="7" t="s">
        <v>191</v>
      </c>
      <c r="N291" s="8">
        <v>44119</v>
      </c>
      <c r="P291" s="7">
        <f ca="1">IF(W291="","",W291-TODAY())</f>
        <v>-1406</v>
      </c>
      <c r="Q291" s="8">
        <v>44273</v>
      </c>
      <c r="R291" s="7" t="s">
        <v>161</v>
      </c>
      <c r="S291"/>
      <c r="T291" s="7" t="s">
        <v>156</v>
      </c>
      <c r="U291" s="7" t="str">
        <f t="shared" si="333"/>
        <v>Contractuel</v>
      </c>
      <c r="V291" s="8">
        <v>44256</v>
      </c>
      <c r="W291" s="8">
        <v>44316</v>
      </c>
      <c r="Z291" s="8">
        <v>44119</v>
      </c>
      <c r="AA291" s="7">
        <f t="shared" si="334"/>
        <v>10</v>
      </c>
      <c r="AB291" s="7">
        <f t="shared" si="335"/>
        <v>2020</v>
      </c>
      <c r="AC291" s="7">
        <f t="shared" si="336"/>
        <v>2024</v>
      </c>
      <c r="AD291" s="10" t="e">
        <f t="shared" ref="AD291:AD354" ca="1" si="381">IF(#REF!="Non",(DAYS360(N291,Q291)/360),(DAYS360(N291,TODAY())/360))</f>
        <v>#REF!</v>
      </c>
      <c r="AE291" s="10" t="e">
        <f t="shared" ca="1" si="338"/>
        <v>#REF!</v>
      </c>
      <c r="AF291" s="8">
        <v>33349</v>
      </c>
      <c r="AG291" s="11">
        <f t="shared" ca="1" si="339"/>
        <v>33.898630136986299</v>
      </c>
      <c r="AH291" s="10" t="str">
        <f t="shared" ca="1" si="340"/>
        <v>&gt;25&lt; 35</v>
      </c>
      <c r="AI291" s="12">
        <v>16098664</v>
      </c>
      <c r="AJ291" s="13" t="s">
        <v>82</v>
      </c>
      <c r="AK291" s="12" t="s">
        <v>1473</v>
      </c>
      <c r="AL291" s="8">
        <v>43725</v>
      </c>
      <c r="AM291" s="7" t="s">
        <v>108</v>
      </c>
      <c r="AN291" s="7" t="s">
        <v>109</v>
      </c>
      <c r="AO291" s="7"/>
      <c r="AQ291" s="14">
        <v>3</v>
      </c>
      <c r="AR291" s="14">
        <v>1</v>
      </c>
      <c r="AS291" s="15">
        <f t="shared" si="341"/>
        <v>44484.25</v>
      </c>
      <c r="AT291" s="14" t="s">
        <v>163</v>
      </c>
      <c r="AU291" s="12">
        <v>3.1930000000000001</v>
      </c>
      <c r="AV291" s="17" t="s">
        <v>150</v>
      </c>
      <c r="AW291" s="18" t="s">
        <v>1091</v>
      </c>
      <c r="AX291" s="19" t="s">
        <v>1474</v>
      </c>
      <c r="AY291" s="17">
        <v>14</v>
      </c>
      <c r="AZ291" s="14" t="s">
        <v>174</v>
      </c>
      <c r="BA291" s="20" t="str">
        <f t="shared" si="342"/>
        <v>07043010110552320514</v>
      </c>
      <c r="BB291" s="31">
        <f t="shared" si="343"/>
        <v>20</v>
      </c>
      <c r="BC291" s="14" t="s">
        <v>1475</v>
      </c>
      <c r="BD291" s="14" t="s">
        <v>286</v>
      </c>
      <c r="BE291" s="14">
        <v>1095</v>
      </c>
      <c r="BF291" s="8" t="s">
        <v>176</v>
      </c>
      <c r="BG291" s="32">
        <v>24552239</v>
      </c>
      <c r="BH291" s="32">
        <v>21504783</v>
      </c>
      <c r="BI291" s="32"/>
      <c r="BJ291" s="14" t="s">
        <v>438</v>
      </c>
      <c r="BK291" s="14" t="str">
        <f t="shared" si="367"/>
        <v>A-AP-T</v>
      </c>
      <c r="BL291" s="14"/>
      <c r="BM291" s="25"/>
      <c r="BN291" s="26" t="str">
        <f t="shared" si="344"/>
        <v>07043010110552320514</v>
      </c>
      <c r="BO291" s="27" t="str">
        <f t="shared" si="345"/>
        <v>SAHBENI AMAL</v>
      </c>
      <c r="BP291" s="26">
        <f t="shared" si="346"/>
        <v>290</v>
      </c>
      <c r="BQ291" s="28"/>
    </row>
    <row r="292" spans="1:69" x14ac:dyDescent="0.25">
      <c r="A292" t="str">
        <f>VLOOKUP(B292,[2]RH!$B:$BV,72,0)</f>
        <v>si</v>
      </c>
      <c r="B292" s="6">
        <v>291</v>
      </c>
      <c r="C292" s="7" t="s">
        <v>100</v>
      </c>
      <c r="D292" s="7" t="s">
        <v>1476</v>
      </c>
      <c r="E292" s="7" t="s">
        <v>67</v>
      </c>
      <c r="F292" s="7" t="s">
        <v>118</v>
      </c>
      <c r="G292" s="7" t="s">
        <v>188</v>
      </c>
      <c r="H292" s="7" t="s">
        <v>562</v>
      </c>
      <c r="I292" s="7" t="s">
        <v>1477</v>
      </c>
      <c r="J292" s="7" t="s">
        <v>190</v>
      </c>
      <c r="K292" s="7" t="s">
        <v>89</v>
      </c>
      <c r="L292" s="7" t="s">
        <v>90</v>
      </c>
      <c r="M292" s="7" t="s">
        <v>191</v>
      </c>
      <c r="N292" s="8">
        <v>43904</v>
      </c>
      <c r="O292" s="48">
        <v>45291</v>
      </c>
      <c r="P292" s="7"/>
      <c r="Q292" s="49"/>
      <c r="R292" s="7"/>
      <c r="S292" s="8"/>
      <c r="T292" s="9" t="s">
        <v>72</v>
      </c>
      <c r="U292" s="7" t="str">
        <f t="shared" si="333"/>
        <v>Titulaire</v>
      </c>
      <c r="V292" s="8">
        <v>45017</v>
      </c>
      <c r="W292" s="8">
        <v>45291</v>
      </c>
      <c r="Z292" s="8">
        <v>44144</v>
      </c>
      <c r="AA292" s="7">
        <f t="shared" si="334"/>
        <v>3</v>
      </c>
      <c r="AB292" s="7">
        <f t="shared" si="335"/>
        <v>2020</v>
      </c>
      <c r="AC292" s="7">
        <f t="shared" si="336"/>
        <v>2024</v>
      </c>
      <c r="AD292" s="10" t="e">
        <f t="shared" ref="AD292:AD355" ca="1" si="382">IF(#REF!="Non",(DAYS360(N292,Q292)/360),(DAYS360(N292,TODAY())/360))</f>
        <v>#REF!</v>
      </c>
      <c r="AE292" s="10" t="e">
        <f t="shared" ca="1" si="338"/>
        <v>#REF!</v>
      </c>
      <c r="AF292" s="8">
        <v>33756</v>
      </c>
      <c r="AG292" s="11">
        <f t="shared" ca="1" si="339"/>
        <v>32.783561643835618</v>
      </c>
      <c r="AH292" s="10" t="str">
        <f t="shared" ca="1" si="340"/>
        <v>&gt;25&lt; 35</v>
      </c>
      <c r="AI292" s="12">
        <v>16413165</v>
      </c>
      <c r="AJ292" s="13" t="s">
        <v>79</v>
      </c>
      <c r="AK292" s="12" t="s">
        <v>1478</v>
      </c>
      <c r="AL292" s="8">
        <v>40189</v>
      </c>
      <c r="AM292" s="7" t="s">
        <v>108</v>
      </c>
      <c r="AN292" s="7" t="s">
        <v>109</v>
      </c>
      <c r="AO292" s="7"/>
      <c r="AQ292">
        <v>5</v>
      </c>
      <c r="AR292" s="14">
        <v>3</v>
      </c>
      <c r="AS292" s="15">
        <f t="shared" si="341"/>
        <v>44999.75</v>
      </c>
      <c r="AT292" s="14" t="s">
        <v>163</v>
      </c>
      <c r="AU292" s="16">
        <v>3.3210000000000002</v>
      </c>
      <c r="AV292" s="17" t="s">
        <v>236</v>
      </c>
      <c r="AW292" s="18" t="s">
        <v>201</v>
      </c>
      <c r="AX292" s="19" t="s">
        <v>1479</v>
      </c>
      <c r="AY292" s="17" t="s">
        <v>238</v>
      </c>
      <c r="AZ292" s="14" t="s">
        <v>203</v>
      </c>
      <c r="BA292" s="20" t="str">
        <f t="shared" si="342"/>
        <v>17001000000135643727</v>
      </c>
      <c r="BB292" s="31">
        <f t="shared" si="343"/>
        <v>20</v>
      </c>
      <c r="BC292" s="22" t="s">
        <v>1480</v>
      </c>
      <c r="BD292" s="23" t="s">
        <v>115</v>
      </c>
      <c r="BE292" s="14"/>
      <c r="BF292" s="8"/>
      <c r="BG292" s="32">
        <v>54509257</v>
      </c>
      <c r="BH292" s="32">
        <v>54413297</v>
      </c>
      <c r="BI292" s="32"/>
      <c r="BJ292" s="14" t="s">
        <v>820</v>
      </c>
      <c r="BK292" s="14" t="str">
        <f t="shared" si="367"/>
        <v>A-P6 AR</v>
      </c>
      <c r="BL292" s="14" t="s">
        <v>198</v>
      </c>
      <c r="BM292" s="25"/>
      <c r="BN292" s="26" t="str">
        <f t="shared" si="344"/>
        <v>17001000000135643727</v>
      </c>
      <c r="BO292" s="27" t="str">
        <f t="shared" si="345"/>
        <v>BOUTHOURI AHLEM</v>
      </c>
      <c r="BP292" s="26">
        <f t="shared" si="346"/>
        <v>291</v>
      </c>
      <c r="BQ292" s="28"/>
    </row>
    <row r="293" spans="1:69" x14ac:dyDescent="0.25">
      <c r="A293" t="str">
        <f>VLOOKUP(B293,[2]RH!$B:$BV,72,0)</f>
        <v>Non-Actif</v>
      </c>
      <c r="B293" s="6">
        <v>292</v>
      </c>
      <c r="C293" s="7" t="s">
        <v>168</v>
      </c>
      <c r="D293" s="7" t="s">
        <v>1481</v>
      </c>
      <c r="E293" s="7" t="s">
        <v>67</v>
      </c>
      <c r="F293" s="7" t="s">
        <v>118</v>
      </c>
      <c r="G293" s="7" t="s">
        <v>220</v>
      </c>
      <c r="H293" s="7" t="s">
        <v>966</v>
      </c>
      <c r="I293" s="7"/>
      <c r="J293" s="7" t="s">
        <v>281</v>
      </c>
      <c r="K293" s="7" t="s">
        <v>146</v>
      </c>
      <c r="L293" s="7" t="s">
        <v>90</v>
      </c>
      <c r="M293" s="7" t="s">
        <v>191</v>
      </c>
      <c r="N293" s="8">
        <v>44119</v>
      </c>
      <c r="P293" s="7">
        <f t="shared" ref="P293:P298" ca="1" si="383">IF(W293="","",W293-TODAY())</f>
        <v>-1495</v>
      </c>
      <c r="Q293" s="8">
        <v>44197</v>
      </c>
      <c r="R293" s="7" t="s">
        <v>161</v>
      </c>
      <c r="S293"/>
      <c r="T293" s="7" t="s">
        <v>156</v>
      </c>
      <c r="U293" s="7" t="str">
        <f t="shared" si="333"/>
        <v>Contractuel</v>
      </c>
      <c r="V293" s="8">
        <v>44197</v>
      </c>
      <c r="W293" s="8">
        <v>44227</v>
      </c>
      <c r="Z293" s="8">
        <v>44119</v>
      </c>
      <c r="AA293" s="7">
        <f t="shared" si="334"/>
        <v>10</v>
      </c>
      <c r="AB293" s="7">
        <f t="shared" si="335"/>
        <v>2020</v>
      </c>
      <c r="AC293" s="7">
        <f t="shared" si="336"/>
        <v>2024</v>
      </c>
      <c r="AD293" s="10" t="e">
        <f t="shared" ref="AD293:AD356" ca="1" si="384">IF(#REF!="Non",(DAYS360(N293,Q293)/360),(DAYS360(N293,TODAY())/360))</f>
        <v>#REF!</v>
      </c>
      <c r="AE293" s="10" t="e">
        <f t="shared" ca="1" si="338"/>
        <v>#REF!</v>
      </c>
      <c r="AF293" s="8">
        <v>33070</v>
      </c>
      <c r="AG293" s="11">
        <f t="shared" ca="1" si="339"/>
        <v>34.663013698630138</v>
      </c>
      <c r="AH293" s="10" t="str">
        <f t="shared" ca="1" si="340"/>
        <v>&gt;25&lt; 35</v>
      </c>
      <c r="AI293" s="12">
        <v>16021501</v>
      </c>
      <c r="AJ293" s="13" t="s">
        <v>192</v>
      </c>
      <c r="AK293" s="12" t="s">
        <v>1482</v>
      </c>
      <c r="AL293" s="8">
        <v>38988</v>
      </c>
      <c r="AM293" s="7" t="s">
        <v>108</v>
      </c>
      <c r="AN293" s="7" t="s">
        <v>76</v>
      </c>
      <c r="AO293" s="7"/>
      <c r="AQ293" s="14">
        <v>3</v>
      </c>
      <c r="AR293" s="14">
        <v>1</v>
      </c>
      <c r="AS293" s="15">
        <f t="shared" si="341"/>
        <v>44484.25</v>
      </c>
      <c r="AT293" s="14" t="s">
        <v>163</v>
      </c>
      <c r="AU293" s="12">
        <v>3.1930000000000001</v>
      </c>
      <c r="AV293" s="17">
        <v>17</v>
      </c>
      <c r="AW293" s="18" t="s">
        <v>201</v>
      </c>
      <c r="AX293" s="19" t="s">
        <v>1483</v>
      </c>
      <c r="AY293" s="17">
        <v>65</v>
      </c>
      <c r="AZ293" s="14" t="s">
        <v>203</v>
      </c>
      <c r="BA293" s="20" t="str">
        <f t="shared" si="342"/>
        <v>17001000000291896565</v>
      </c>
      <c r="BB293" s="31">
        <f t="shared" si="343"/>
        <v>20</v>
      </c>
      <c r="BC293" s="14" t="s">
        <v>1484</v>
      </c>
      <c r="BD293" s="14" t="s">
        <v>568</v>
      </c>
      <c r="BE293" s="14">
        <v>2021</v>
      </c>
      <c r="BF293" s="8"/>
      <c r="BG293" s="32">
        <v>23482093</v>
      </c>
      <c r="BH293" s="32">
        <v>51690824</v>
      </c>
      <c r="BI293" s="32"/>
      <c r="BJ293" s="14" t="s">
        <v>371</v>
      </c>
      <c r="BK293" s="14" t="str">
        <f t="shared" si="367"/>
        <v>B-AP-T</v>
      </c>
      <c r="BL293" s="14"/>
      <c r="BM293" s="25"/>
      <c r="BN293" s="26" t="str">
        <f t="shared" si="344"/>
        <v>17001000000291896565</v>
      </c>
      <c r="BO293" s="27" t="str">
        <f t="shared" si="345"/>
        <v>MESSOUD SOUAD</v>
      </c>
      <c r="BP293" s="26">
        <f t="shared" si="346"/>
        <v>292</v>
      </c>
      <c r="BQ293" s="28"/>
    </row>
    <row r="294" spans="1:69" x14ac:dyDescent="0.25">
      <c r="A294" t="str">
        <f>VLOOKUP(B294,[2]RH!$B:$BV,72,0)</f>
        <v>Non-Actif</v>
      </c>
      <c r="B294" s="6">
        <v>293</v>
      </c>
      <c r="C294" s="7" t="s">
        <v>100</v>
      </c>
      <c r="D294" s="7" t="s">
        <v>1485</v>
      </c>
      <c r="E294" s="7" t="s">
        <v>67</v>
      </c>
      <c r="F294" s="7" t="s">
        <v>118</v>
      </c>
      <c r="G294" s="7" t="s">
        <v>220</v>
      </c>
      <c r="H294" s="7" t="s">
        <v>351</v>
      </c>
      <c r="I294" s="7"/>
      <c r="J294" s="7" t="s">
        <v>281</v>
      </c>
      <c r="K294" s="7" t="s">
        <v>146</v>
      </c>
      <c r="L294" s="7" t="s">
        <v>90</v>
      </c>
      <c r="M294" s="7" t="s">
        <v>191</v>
      </c>
      <c r="N294" s="8">
        <v>44119</v>
      </c>
      <c r="P294" s="7">
        <f t="shared" ca="1" si="383"/>
        <v>-1375</v>
      </c>
      <c r="Q294" s="8">
        <v>44345</v>
      </c>
      <c r="R294" s="7" t="s">
        <v>555</v>
      </c>
      <c r="S294"/>
      <c r="T294" s="7" t="s">
        <v>156</v>
      </c>
      <c r="U294" s="7" t="str">
        <f t="shared" si="333"/>
        <v>Contractuel</v>
      </c>
      <c r="V294" s="8">
        <v>44287</v>
      </c>
      <c r="W294" s="8">
        <v>44347</v>
      </c>
      <c r="Z294" s="8">
        <v>44119</v>
      </c>
      <c r="AA294" s="7">
        <f t="shared" si="334"/>
        <v>10</v>
      </c>
      <c r="AB294" s="7">
        <f t="shared" si="335"/>
        <v>2020</v>
      </c>
      <c r="AC294" s="7">
        <f t="shared" si="336"/>
        <v>2024</v>
      </c>
      <c r="AD294" s="10" t="e">
        <f t="shared" ref="AD294:AD357" ca="1" si="385">IF(#REF!="Non",(DAYS360(N294,Q294)/360),(DAYS360(N294,TODAY())/360))</f>
        <v>#REF!</v>
      </c>
      <c r="AE294" s="10" t="e">
        <f t="shared" ca="1" si="338"/>
        <v>#REF!</v>
      </c>
      <c r="AF294" s="8">
        <v>35640</v>
      </c>
      <c r="AG294" s="11">
        <f t="shared" ca="1" si="339"/>
        <v>27.621917808219177</v>
      </c>
      <c r="AH294" s="10" t="str">
        <f t="shared" ca="1" si="340"/>
        <v>&gt;25&lt; 35</v>
      </c>
      <c r="AI294" s="12">
        <v>17284339</v>
      </c>
      <c r="AJ294" s="13" t="s">
        <v>82</v>
      </c>
      <c r="AK294" s="12">
        <v>11657608</v>
      </c>
      <c r="AL294" s="8">
        <v>42321</v>
      </c>
      <c r="AM294" s="7" t="s">
        <v>108</v>
      </c>
      <c r="AN294" s="7" t="s">
        <v>109</v>
      </c>
      <c r="AO294" s="7"/>
      <c r="AQ294" s="14">
        <v>3</v>
      </c>
      <c r="AR294" s="14">
        <v>1</v>
      </c>
      <c r="AS294" s="15">
        <f t="shared" si="341"/>
        <v>44484.25</v>
      </c>
      <c r="AT294" s="14" t="s">
        <v>163</v>
      </c>
      <c r="AU294" s="12">
        <v>3.1930000000000001</v>
      </c>
      <c r="AV294" s="17">
        <v>17</v>
      </c>
      <c r="AW294" s="18" t="s">
        <v>201</v>
      </c>
      <c r="AX294" s="19" t="s">
        <v>1486</v>
      </c>
      <c r="AY294" s="17">
        <v>31</v>
      </c>
      <c r="AZ294" s="14" t="s">
        <v>203</v>
      </c>
      <c r="BA294" s="20" t="str">
        <f t="shared" si="342"/>
        <v>17001000000265675331</v>
      </c>
      <c r="BB294" s="31">
        <f t="shared" si="343"/>
        <v>20</v>
      </c>
      <c r="BC294" s="14" t="s">
        <v>1487</v>
      </c>
      <c r="BD294" s="14" t="s">
        <v>115</v>
      </c>
      <c r="BE294" s="14">
        <v>1095</v>
      </c>
      <c r="BF294" s="8" t="s">
        <v>176</v>
      </c>
      <c r="BG294" s="32">
        <v>26915199</v>
      </c>
      <c r="BH294" s="32">
        <v>20040984</v>
      </c>
      <c r="BI294" s="32"/>
      <c r="BJ294" s="14" t="s">
        <v>397</v>
      </c>
      <c r="BK294" s="14" t="str">
        <f t="shared" si="367"/>
        <v>B-CP</v>
      </c>
      <c r="BL294" s="14"/>
      <c r="BM294" s="25"/>
      <c r="BN294" s="26" t="str">
        <f t="shared" si="344"/>
        <v>17001000000265675331</v>
      </c>
      <c r="BO294" s="27" t="str">
        <f t="shared" si="345"/>
        <v>HAMDI AMENI</v>
      </c>
      <c r="BP294" s="26">
        <f t="shared" si="346"/>
        <v>293</v>
      </c>
      <c r="BQ294" s="28"/>
    </row>
    <row r="295" spans="1:69" x14ac:dyDescent="0.25">
      <c r="A295" t="str">
        <f>VLOOKUP(B295,[2]RH!$B:$BV,72,0)</f>
        <v>Non-Actif</v>
      </c>
      <c r="B295" s="6">
        <v>294</v>
      </c>
      <c r="C295" s="7" t="s">
        <v>100</v>
      </c>
      <c r="D295" s="7" t="s">
        <v>1488</v>
      </c>
      <c r="E295" s="7" t="s">
        <v>67</v>
      </c>
      <c r="F295" s="7" t="s">
        <v>118</v>
      </c>
      <c r="G295" s="7" t="s">
        <v>220</v>
      </c>
      <c r="H295" s="7"/>
      <c r="I295" s="7"/>
      <c r="J295" s="7"/>
      <c r="K295" s="7" t="s">
        <v>146</v>
      </c>
      <c r="L295" s="7" t="s">
        <v>90</v>
      </c>
      <c r="M295" s="7" t="s">
        <v>191</v>
      </c>
      <c r="N295" s="8">
        <v>43904</v>
      </c>
      <c r="P295" s="7">
        <f t="shared" ca="1" si="383"/>
        <v>-1771</v>
      </c>
      <c r="Q295" s="8">
        <v>43952</v>
      </c>
      <c r="R295" s="7" t="s">
        <v>358</v>
      </c>
      <c r="S295"/>
      <c r="T295" s="7" t="s">
        <v>156</v>
      </c>
      <c r="U295" s="7" t="str">
        <f t="shared" si="333"/>
        <v>Contractuel</v>
      </c>
      <c r="V295" s="8">
        <v>43904</v>
      </c>
      <c r="W295" s="8">
        <v>43951</v>
      </c>
      <c r="Z295" s="8">
        <v>43904</v>
      </c>
      <c r="AA295" s="7">
        <f t="shared" si="334"/>
        <v>3</v>
      </c>
      <c r="AB295" s="7">
        <f t="shared" si="335"/>
        <v>2020</v>
      </c>
      <c r="AC295" s="7">
        <f t="shared" si="336"/>
        <v>2024</v>
      </c>
      <c r="AD295" s="10" t="e">
        <f t="shared" ref="AD295:AD358" ca="1" si="386">IF(#REF!="Non",(DAYS360(N295,Q295)/360),(DAYS360(N295,TODAY())/360))</f>
        <v>#REF!</v>
      </c>
      <c r="AE295" s="10" t="e">
        <f t="shared" ca="1" si="338"/>
        <v>#REF!</v>
      </c>
      <c r="AF295" s="8">
        <v>34814</v>
      </c>
      <c r="AG295" s="11">
        <f t="shared" ca="1" si="339"/>
        <v>29.884931506849316</v>
      </c>
      <c r="AH295" s="10" t="str">
        <f t="shared" ca="1" si="340"/>
        <v>&gt;25&lt; 35</v>
      </c>
      <c r="AI295" s="12">
        <v>17330181</v>
      </c>
      <c r="AJ295" s="13" t="s">
        <v>82</v>
      </c>
      <c r="AK295" s="12">
        <v>11656782</v>
      </c>
      <c r="AL295" s="8">
        <v>42255</v>
      </c>
      <c r="AM295" s="7" t="s">
        <v>108</v>
      </c>
      <c r="AN295" s="7" t="s">
        <v>109</v>
      </c>
      <c r="AO295" s="7"/>
      <c r="AQ295" s="14">
        <v>3</v>
      </c>
      <c r="AR295" s="14">
        <v>1</v>
      </c>
      <c r="AS295" s="15">
        <f t="shared" si="341"/>
        <v>44269.25</v>
      </c>
      <c r="AT295" s="14" t="s">
        <v>163</v>
      </c>
      <c r="AU295" s="12">
        <v>3.1930000000000001</v>
      </c>
      <c r="AV295" s="17">
        <v>17</v>
      </c>
      <c r="AW295" s="18" t="s">
        <v>201</v>
      </c>
      <c r="AX295" s="19" t="s">
        <v>1489</v>
      </c>
      <c r="AY295" s="17">
        <v>83</v>
      </c>
      <c r="AZ295" s="14" t="s">
        <v>203</v>
      </c>
      <c r="BA295" s="20" t="str">
        <f t="shared" si="342"/>
        <v>17001000000265657483</v>
      </c>
      <c r="BB295" s="31">
        <f t="shared" si="343"/>
        <v>20</v>
      </c>
      <c r="BC295" s="14" t="s">
        <v>1490</v>
      </c>
      <c r="BD295" s="14" t="s">
        <v>115</v>
      </c>
      <c r="BE295" s="14">
        <v>1095</v>
      </c>
      <c r="BF295" s="8"/>
      <c r="BG295" s="32">
        <v>52044918</v>
      </c>
      <c r="BH295" s="32">
        <v>26516585</v>
      </c>
      <c r="BI295" s="32"/>
      <c r="BJ295" s="14" t="s">
        <v>397</v>
      </c>
      <c r="BK295" s="14" t="str">
        <f t="shared" si="367"/>
        <v>-</v>
      </c>
      <c r="BL295" s="14"/>
      <c r="BM295" s="25"/>
      <c r="BN295" s="26" t="str">
        <f t="shared" si="344"/>
        <v>17001000000265657483</v>
      </c>
      <c r="BO295" s="27" t="str">
        <f t="shared" si="345"/>
        <v>DABOUSSI SIHEM</v>
      </c>
      <c r="BP295" s="26">
        <f t="shared" si="346"/>
        <v>294</v>
      </c>
      <c r="BQ295" s="28"/>
    </row>
    <row r="296" spans="1:69" x14ac:dyDescent="0.25">
      <c r="A296" t="str">
        <f>VLOOKUP(B296,[2]RH!$B:$BV,72,0)</f>
        <v>Non-Actif</v>
      </c>
      <c r="B296" s="6">
        <v>295</v>
      </c>
      <c r="C296" s="7" t="s">
        <v>100</v>
      </c>
      <c r="D296" s="7" t="s">
        <v>1491</v>
      </c>
      <c r="E296" s="7" t="s">
        <v>67</v>
      </c>
      <c r="F296" s="7" t="s">
        <v>118</v>
      </c>
      <c r="G296" s="7" t="s">
        <v>220</v>
      </c>
      <c r="H296" s="7"/>
      <c r="I296" s="7"/>
      <c r="J296" s="7"/>
      <c r="K296" s="7" t="s">
        <v>146</v>
      </c>
      <c r="L296" s="7" t="s">
        <v>90</v>
      </c>
      <c r="M296" s="7" t="s">
        <v>191</v>
      </c>
      <c r="N296" s="8">
        <v>43906</v>
      </c>
      <c r="P296" s="7">
        <f t="shared" ca="1" si="383"/>
        <v>-1771</v>
      </c>
      <c r="Q296" s="8">
        <v>43952</v>
      </c>
      <c r="R296" s="7" t="s">
        <v>358</v>
      </c>
      <c r="S296"/>
      <c r="T296" s="7" t="s">
        <v>156</v>
      </c>
      <c r="U296" s="7" t="str">
        <f t="shared" si="333"/>
        <v>Contractuel</v>
      </c>
      <c r="V296" s="8">
        <v>43906</v>
      </c>
      <c r="W296" s="8">
        <v>43951</v>
      </c>
      <c r="Z296" s="8">
        <v>43906</v>
      </c>
      <c r="AA296" s="7">
        <f t="shared" si="334"/>
        <v>3</v>
      </c>
      <c r="AB296" s="7">
        <f t="shared" si="335"/>
        <v>2020</v>
      </c>
      <c r="AC296" s="7">
        <f t="shared" si="336"/>
        <v>2024</v>
      </c>
      <c r="AD296" s="10" t="e">
        <f t="shared" ref="AD296:AD359" ca="1" si="387">IF(#REF!="Non",(DAYS360(N296,Q296)/360),(DAYS360(N296,TODAY())/360))</f>
        <v>#REF!</v>
      </c>
      <c r="AE296" s="10" t="e">
        <f t="shared" ca="1" si="338"/>
        <v>#REF!</v>
      </c>
      <c r="AF296" s="8">
        <v>33605</v>
      </c>
      <c r="AG296" s="11">
        <f t="shared" ca="1" si="339"/>
        <v>33.197260273972603</v>
      </c>
      <c r="AH296" s="10" t="str">
        <f t="shared" ca="1" si="340"/>
        <v>&gt;25&lt; 35</v>
      </c>
      <c r="AI296" s="12">
        <v>16828186</v>
      </c>
      <c r="AJ296" s="13" t="s">
        <v>192</v>
      </c>
      <c r="AK296" s="12" t="s">
        <v>1492</v>
      </c>
      <c r="AL296" s="8">
        <v>41545</v>
      </c>
      <c r="AM296" s="7" t="s">
        <v>108</v>
      </c>
      <c r="AN296" s="7" t="s">
        <v>109</v>
      </c>
      <c r="AO296" s="7"/>
      <c r="AQ296" s="14">
        <v>3</v>
      </c>
      <c r="AR296" s="14">
        <v>1</v>
      </c>
      <c r="AS296" s="15">
        <f t="shared" si="341"/>
        <v>44271.25</v>
      </c>
      <c r="AT296" s="14" t="s">
        <v>163</v>
      </c>
      <c r="AU296" s="12">
        <v>3.1930000000000001</v>
      </c>
      <c r="AV296" s="17">
        <v>17</v>
      </c>
      <c r="AW296" s="18">
        <v>20600</v>
      </c>
      <c r="AX296" s="19" t="s">
        <v>1493</v>
      </c>
      <c r="AY296" s="17">
        <v>69</v>
      </c>
      <c r="AZ296" s="14" t="s">
        <v>203</v>
      </c>
      <c r="BA296" s="20" t="str">
        <f t="shared" si="342"/>
        <v>17206000000227746769</v>
      </c>
      <c r="BB296" s="31">
        <f t="shared" si="343"/>
        <v>20</v>
      </c>
      <c r="BC296" s="14" t="s">
        <v>1494</v>
      </c>
      <c r="BD296" s="14" t="s">
        <v>690</v>
      </c>
      <c r="BF296" s="8"/>
      <c r="BG296" s="32">
        <v>50944672</v>
      </c>
      <c r="BH296" s="32">
        <v>96101244</v>
      </c>
      <c r="BI296" s="32"/>
      <c r="BJ296" s="14" t="s">
        <v>492</v>
      </c>
      <c r="BK296" s="14" t="str">
        <f t="shared" si="367"/>
        <v>-</v>
      </c>
      <c r="BL296" s="14"/>
      <c r="BM296" s="25"/>
      <c r="BN296" s="26" t="str">
        <f t="shared" si="344"/>
        <v>17206000000227746769</v>
      </c>
      <c r="BO296" s="27" t="str">
        <f t="shared" si="345"/>
        <v>MAAMRI YOSRA</v>
      </c>
      <c r="BP296" s="26">
        <f t="shared" si="346"/>
        <v>295</v>
      </c>
      <c r="BQ296" s="28"/>
    </row>
    <row r="297" spans="1:69" x14ac:dyDescent="0.25">
      <c r="A297" t="str">
        <f>VLOOKUP(B297,[2]RH!$B:$BV,72,0)</f>
        <v>Non-Actif</v>
      </c>
      <c r="B297" s="6">
        <v>296</v>
      </c>
      <c r="C297" s="7" t="s">
        <v>168</v>
      </c>
      <c r="D297" s="7" t="s">
        <v>1495</v>
      </c>
      <c r="E297" s="7" t="s">
        <v>67</v>
      </c>
      <c r="F297" s="7" t="s">
        <v>118</v>
      </c>
      <c r="G297" s="7" t="s">
        <v>220</v>
      </c>
      <c r="H297" s="7"/>
      <c r="I297" s="7"/>
      <c r="J297" s="7"/>
      <c r="K297" s="7" t="s">
        <v>146</v>
      </c>
      <c r="L297" s="7" t="s">
        <v>90</v>
      </c>
      <c r="M297" s="7" t="s">
        <v>191</v>
      </c>
      <c r="N297" s="8">
        <v>43906</v>
      </c>
      <c r="P297" s="7">
        <f t="shared" ca="1" si="383"/>
        <v>-1771</v>
      </c>
      <c r="Q297" s="8">
        <v>43952</v>
      </c>
      <c r="R297" s="7" t="s">
        <v>358</v>
      </c>
      <c r="S297"/>
      <c r="T297" s="7" t="s">
        <v>156</v>
      </c>
      <c r="U297" s="7" t="str">
        <f t="shared" si="333"/>
        <v>Contractuel</v>
      </c>
      <c r="V297" s="8">
        <v>43906</v>
      </c>
      <c r="W297" s="8">
        <v>43951</v>
      </c>
      <c r="Z297" s="8">
        <v>43906</v>
      </c>
      <c r="AA297" s="7">
        <f t="shared" si="334"/>
        <v>3</v>
      </c>
      <c r="AB297" s="7">
        <f t="shared" si="335"/>
        <v>2020</v>
      </c>
      <c r="AC297" s="7">
        <f t="shared" si="336"/>
        <v>2024</v>
      </c>
      <c r="AD297" s="10" t="e">
        <f t="shared" ref="AD297:AD360" ca="1" si="388">IF(#REF!="Non",(DAYS360(N297,Q297)/360),(DAYS360(N297,TODAY())/360))</f>
        <v>#REF!</v>
      </c>
      <c r="AE297" s="10" t="e">
        <f t="shared" ca="1" si="338"/>
        <v>#REF!</v>
      </c>
      <c r="AF297" s="8">
        <v>33067</v>
      </c>
      <c r="AG297" s="11">
        <f t="shared" ca="1" si="339"/>
        <v>34.671232876712331</v>
      </c>
      <c r="AH297" s="10" t="str">
        <f t="shared" ca="1" si="340"/>
        <v>&gt;25&lt; 35</v>
      </c>
      <c r="AI297" s="12">
        <v>16027894</v>
      </c>
      <c r="AJ297" s="13" t="s">
        <v>92</v>
      </c>
      <c r="AK297" s="12" t="s">
        <v>1496</v>
      </c>
      <c r="AL297" s="8">
        <v>43838</v>
      </c>
      <c r="AM297" s="7" t="s">
        <v>108</v>
      </c>
      <c r="AN297" s="7" t="s">
        <v>76</v>
      </c>
      <c r="AO297" s="7">
        <v>1</v>
      </c>
      <c r="AQ297" s="14">
        <v>3</v>
      </c>
      <c r="AR297" s="14">
        <v>1</v>
      </c>
      <c r="AS297" s="15">
        <f t="shared" si="341"/>
        <v>44271.25</v>
      </c>
      <c r="AT297" s="14" t="s">
        <v>163</v>
      </c>
      <c r="AU297" s="12">
        <v>3.1930000000000001</v>
      </c>
      <c r="AV297" s="17" t="s">
        <v>73</v>
      </c>
      <c r="AW297" s="18" t="s">
        <v>1497</v>
      </c>
      <c r="AX297" s="19">
        <v>11130199236</v>
      </c>
      <c r="AY297" s="17">
        <v>87</v>
      </c>
      <c r="AZ297" s="14" t="s">
        <v>98</v>
      </c>
      <c r="BA297" s="20" t="str">
        <f t="shared" si="342"/>
        <v>01049091113019923687</v>
      </c>
      <c r="BB297" s="31">
        <f t="shared" si="343"/>
        <v>20</v>
      </c>
      <c r="BC297" s="14" t="s">
        <v>1498</v>
      </c>
      <c r="BD297" s="14" t="s">
        <v>85</v>
      </c>
      <c r="BE297" s="14"/>
      <c r="BF297" s="8"/>
      <c r="BG297" s="32">
        <v>99871682</v>
      </c>
      <c r="BH297" s="32">
        <v>96704040</v>
      </c>
      <c r="BI297" s="32"/>
      <c r="BJ297" s="14" t="s">
        <v>492</v>
      </c>
      <c r="BK297" s="14" t="str">
        <f t="shared" si="367"/>
        <v>-</v>
      </c>
      <c r="BL297" s="14"/>
      <c r="BM297" s="25"/>
      <c r="BN297" s="26" t="str">
        <f t="shared" si="344"/>
        <v>01049091113019923687</v>
      </c>
      <c r="BO297" s="27" t="str">
        <f t="shared" si="345"/>
        <v>ABIDI RIM</v>
      </c>
      <c r="BP297" s="26">
        <f t="shared" si="346"/>
        <v>296</v>
      </c>
      <c r="BQ297" s="28"/>
    </row>
    <row r="298" spans="1:69" x14ac:dyDescent="0.25">
      <c r="A298" t="str">
        <f>VLOOKUP(B298,[2]RH!$B:$BV,72,0)</f>
        <v>Non-Actif</v>
      </c>
      <c r="B298" s="6">
        <v>297</v>
      </c>
      <c r="C298" s="7" t="s">
        <v>100</v>
      </c>
      <c r="D298" s="7" t="s">
        <v>1499</v>
      </c>
      <c r="E298" s="7" t="s">
        <v>67</v>
      </c>
      <c r="F298" s="7" t="s">
        <v>118</v>
      </c>
      <c r="G298" s="7" t="s">
        <v>188</v>
      </c>
      <c r="H298" s="7"/>
      <c r="I298" s="7"/>
      <c r="J298" s="7"/>
      <c r="K298" s="7" t="s">
        <v>89</v>
      </c>
      <c r="L298" s="7" t="s">
        <v>90</v>
      </c>
      <c r="M298" s="7" t="s">
        <v>191</v>
      </c>
      <c r="N298" s="8">
        <v>43906</v>
      </c>
      <c r="P298" s="7">
        <f t="shared" ca="1" si="383"/>
        <v>-1679</v>
      </c>
      <c r="Q298" s="8">
        <v>44013</v>
      </c>
      <c r="R298" s="7" t="s">
        <v>161</v>
      </c>
      <c r="S298"/>
      <c r="T298" s="7" t="s">
        <v>156</v>
      </c>
      <c r="U298" s="7" t="str">
        <f t="shared" si="333"/>
        <v>Contractuel</v>
      </c>
      <c r="V298" s="8">
        <v>44013</v>
      </c>
      <c r="W298" s="8">
        <v>44043</v>
      </c>
      <c r="Z298" s="8">
        <v>43906</v>
      </c>
      <c r="AA298" s="7">
        <f t="shared" si="334"/>
        <v>3</v>
      </c>
      <c r="AB298" s="7">
        <f t="shared" si="335"/>
        <v>2020</v>
      </c>
      <c r="AC298" s="7">
        <f t="shared" si="336"/>
        <v>2024</v>
      </c>
      <c r="AD298" s="10" t="e">
        <f t="shared" ref="AD298:AD361" ca="1" si="389">IF(#REF!="Non",(DAYS360(N298,Q298)/360),(DAYS360(N298,TODAY())/360))</f>
        <v>#REF!</v>
      </c>
      <c r="AE298" s="10" t="e">
        <f t="shared" ca="1" si="338"/>
        <v>#REF!</v>
      </c>
      <c r="AF298" s="8">
        <v>33924</v>
      </c>
      <c r="AG298" s="11">
        <f t="shared" ca="1" si="339"/>
        <v>32.323287671232876</v>
      </c>
      <c r="AH298" s="10" t="str">
        <f t="shared" ca="1" si="340"/>
        <v>&gt;25&lt; 35</v>
      </c>
      <c r="AI298" s="12">
        <v>16823303</v>
      </c>
      <c r="AJ298" s="13" t="s">
        <v>73</v>
      </c>
      <c r="AK298" s="12" t="s">
        <v>1500</v>
      </c>
      <c r="AL298" s="8">
        <v>43846</v>
      </c>
      <c r="AM298" s="7" t="s">
        <v>108</v>
      </c>
      <c r="AN298" s="7" t="s">
        <v>109</v>
      </c>
      <c r="AO298" s="7"/>
      <c r="AQ298" s="14">
        <v>3</v>
      </c>
      <c r="AR298" s="14">
        <v>1</v>
      </c>
      <c r="AS298" s="15">
        <f t="shared" si="341"/>
        <v>44271.25</v>
      </c>
      <c r="AT298" s="14" t="s">
        <v>163</v>
      </c>
      <c r="AU298" s="12">
        <v>3.2549999999999999</v>
      </c>
      <c r="AV298" s="17" t="s">
        <v>79</v>
      </c>
      <c r="AW298" s="18" t="s">
        <v>1501</v>
      </c>
      <c r="AX298" s="19">
        <v>20620025408</v>
      </c>
      <c r="AY298" s="17">
        <v>15</v>
      </c>
      <c r="AZ298" s="14" t="s">
        <v>83</v>
      </c>
      <c r="BA298" s="20" t="str">
        <f t="shared" si="342"/>
        <v>08034012062002540815</v>
      </c>
      <c r="BB298" s="31">
        <f t="shared" si="343"/>
        <v>20</v>
      </c>
      <c r="BC298" s="14" t="s">
        <v>1502</v>
      </c>
      <c r="BD298" s="14" t="s">
        <v>482</v>
      </c>
      <c r="BF298" s="8" t="s">
        <v>116</v>
      </c>
      <c r="BG298" s="32">
        <v>25285081</v>
      </c>
      <c r="BH298" s="32">
        <v>99666745</v>
      </c>
      <c r="BI298" s="32"/>
      <c r="BJ298" s="14"/>
      <c r="BK298" s="14" t="str">
        <f t="shared" si="367"/>
        <v>-</v>
      </c>
      <c r="BL298" s="14"/>
      <c r="BM298" s="25"/>
      <c r="BN298" s="26" t="str">
        <f t="shared" si="344"/>
        <v>08034012062002540815</v>
      </c>
      <c r="BO298" s="27" t="str">
        <f t="shared" si="345"/>
        <v>HAMROUNI WISSAL</v>
      </c>
      <c r="BP298" s="26">
        <f t="shared" si="346"/>
        <v>297</v>
      </c>
      <c r="BQ298" s="28"/>
    </row>
    <row r="299" spans="1:69" x14ac:dyDescent="0.25">
      <c r="A299" t="str">
        <f>VLOOKUP(B299,[2]RH!$B:$BV,72,0)</f>
        <v>Non-Actif</v>
      </c>
      <c r="B299" s="6">
        <v>298</v>
      </c>
      <c r="C299" s="7" t="s">
        <v>100</v>
      </c>
      <c r="D299" s="7" t="s">
        <v>1503</v>
      </c>
      <c r="E299" s="7" t="s">
        <v>67</v>
      </c>
      <c r="F299" s="7" t="s">
        <v>118</v>
      </c>
      <c r="G299" s="7" t="s">
        <v>188</v>
      </c>
      <c r="H299" s="39">
        <v>520</v>
      </c>
      <c r="I299" s="7" t="s">
        <v>189</v>
      </c>
      <c r="J299" s="7" t="s">
        <v>190</v>
      </c>
      <c r="K299" s="7" t="s">
        <v>89</v>
      </c>
      <c r="L299" s="7" t="s">
        <v>90</v>
      </c>
      <c r="M299" s="7" t="s">
        <v>191</v>
      </c>
      <c r="N299" s="8">
        <v>43906</v>
      </c>
      <c r="O299" s="58">
        <v>45321</v>
      </c>
      <c r="P299" s="7"/>
      <c r="Q299" s="8">
        <v>45680</v>
      </c>
      <c r="R299" s="7" t="s">
        <v>1504</v>
      </c>
      <c r="S299" s="8"/>
      <c r="T299" s="9" t="s">
        <v>72</v>
      </c>
      <c r="U299" s="7" t="str">
        <f t="shared" si="333"/>
        <v>Titulaire</v>
      </c>
      <c r="V299" s="8">
        <v>45231</v>
      </c>
      <c r="W299" s="8">
        <v>45322</v>
      </c>
      <c r="Z299" s="8">
        <v>43906</v>
      </c>
      <c r="AA299" s="7">
        <f t="shared" si="334"/>
        <v>3</v>
      </c>
      <c r="AB299" s="7">
        <f t="shared" si="335"/>
        <v>2020</v>
      </c>
      <c r="AC299" s="7">
        <f t="shared" si="336"/>
        <v>2024</v>
      </c>
      <c r="AD299" s="10" t="e">
        <f t="shared" ref="AD299:AD362" ca="1" si="390">IF(#REF!="Non",(DAYS360(N299,Q299)/360),(DAYS360(N299,TODAY())/360))</f>
        <v>#REF!</v>
      </c>
      <c r="AE299" s="10" t="e">
        <f t="shared" ca="1" si="338"/>
        <v>#REF!</v>
      </c>
      <c r="AF299" s="8">
        <v>36515</v>
      </c>
      <c r="AG299" s="11">
        <f t="shared" ca="1" si="339"/>
        <v>25.224657534246575</v>
      </c>
      <c r="AH299" s="10" t="str">
        <f t="shared" ca="1" si="340"/>
        <v>&gt;25&lt; 35</v>
      </c>
      <c r="AI299" s="12">
        <v>17133888</v>
      </c>
      <c r="AJ299" s="13" t="s">
        <v>150</v>
      </c>
      <c r="AK299" s="12">
        <v>14329286</v>
      </c>
      <c r="AL299" s="8">
        <v>43130</v>
      </c>
      <c r="AM299" s="7" t="s">
        <v>108</v>
      </c>
      <c r="AN299" s="7" t="s">
        <v>109</v>
      </c>
      <c r="AO299" s="7"/>
      <c r="AQ299">
        <v>5</v>
      </c>
      <c r="AR299" s="14">
        <v>3</v>
      </c>
      <c r="AS299" s="15">
        <f t="shared" si="341"/>
        <v>45001.75</v>
      </c>
      <c r="AT299" s="14" t="s">
        <v>163</v>
      </c>
      <c r="AU299" s="16">
        <v>3.383</v>
      </c>
      <c r="AV299" s="17" t="s">
        <v>236</v>
      </c>
      <c r="AW299" s="18" t="s">
        <v>201</v>
      </c>
      <c r="AX299" s="19" t="s">
        <v>1505</v>
      </c>
      <c r="AY299" s="17" t="s">
        <v>1506</v>
      </c>
      <c r="AZ299" s="14" t="s">
        <v>203</v>
      </c>
      <c r="BA299" s="20" t="str">
        <f t="shared" si="342"/>
        <v>17001000000263223171</v>
      </c>
      <c r="BB299" s="31">
        <f t="shared" si="343"/>
        <v>20</v>
      </c>
      <c r="BC299" s="22" t="s">
        <v>1507</v>
      </c>
      <c r="BD299" s="23" t="s">
        <v>482</v>
      </c>
      <c r="BF299" s="8"/>
      <c r="BG299" s="24">
        <v>23978004</v>
      </c>
      <c r="BH299" s="24">
        <v>99820874</v>
      </c>
      <c r="BI299" s="32"/>
      <c r="BJ299" s="14" t="s">
        <v>1508</v>
      </c>
      <c r="BK299" s="14" t="str">
        <f t="shared" si="367"/>
        <v>A-520</v>
      </c>
      <c r="BL299" s="14" t="s">
        <v>198</v>
      </c>
      <c r="BM299" s="25"/>
      <c r="BN299" s="26" t="str">
        <f t="shared" si="344"/>
        <v>17001000000263223171</v>
      </c>
      <c r="BO299" s="27" t="str">
        <f t="shared" si="345"/>
        <v>KAABI NADIA</v>
      </c>
      <c r="BP299" s="26">
        <f t="shared" si="346"/>
        <v>298</v>
      </c>
      <c r="BQ299" s="28"/>
    </row>
    <row r="300" spans="1:69" x14ac:dyDescent="0.25">
      <c r="A300" t="str">
        <f>VLOOKUP(B300,[2]RH!$B:$BV,72,0)</f>
        <v>Non-Actif</v>
      </c>
      <c r="B300" s="6">
        <v>299</v>
      </c>
      <c r="C300" s="7" t="s">
        <v>100</v>
      </c>
      <c r="D300" s="7" t="s">
        <v>1509</v>
      </c>
      <c r="E300" s="7" t="s">
        <v>67</v>
      </c>
      <c r="F300" s="7" t="s">
        <v>258</v>
      </c>
      <c r="G300" s="7" t="s">
        <v>533</v>
      </c>
      <c r="I300" s="7"/>
      <c r="K300" s="7" t="s">
        <v>89</v>
      </c>
      <c r="L300" s="7" t="s">
        <v>90</v>
      </c>
      <c r="M300" s="7" t="s">
        <v>535</v>
      </c>
      <c r="N300" s="8">
        <v>43907</v>
      </c>
      <c r="P300" s="7" t="str">
        <f ca="1">IF(W300="","",W300-TODAY())</f>
        <v/>
      </c>
      <c r="Q300" s="8">
        <v>44007</v>
      </c>
      <c r="R300" s="7" t="s">
        <v>91</v>
      </c>
      <c r="S300"/>
      <c r="T300" s="7" t="s">
        <v>394</v>
      </c>
      <c r="U300" s="7" t="str">
        <f t="shared" si="333"/>
        <v>Contractuel</v>
      </c>
      <c r="X300" s="8">
        <v>43900</v>
      </c>
      <c r="Y300" s="8">
        <v>44048</v>
      </c>
      <c r="AA300" s="7">
        <f t="shared" si="334"/>
        <v>3</v>
      </c>
      <c r="AB300" s="7">
        <f t="shared" si="335"/>
        <v>2020</v>
      </c>
      <c r="AC300" s="7">
        <f t="shared" si="336"/>
        <v>2024</v>
      </c>
      <c r="AD300" s="10" t="e">
        <f t="shared" ref="AD300:AD363" ca="1" si="391">IF(#REF!="Non",(DAYS360(N300,Q300)/360),(DAYS360(N300,TODAY())/360))</f>
        <v>#REF!</v>
      </c>
      <c r="AE300" s="10" t="e">
        <f t="shared" ca="1" si="338"/>
        <v>#REF!</v>
      </c>
      <c r="AF300" s="8">
        <v>33413</v>
      </c>
      <c r="AG300" s="11">
        <f t="shared" ca="1" si="339"/>
        <v>33.723287671232875</v>
      </c>
      <c r="AH300" s="10" t="str">
        <f t="shared" ca="1" si="340"/>
        <v>&gt;25&lt; 35</v>
      </c>
      <c r="AI300" s="12"/>
      <c r="AJ300" s="37"/>
      <c r="AK300" s="12" t="s">
        <v>1510</v>
      </c>
      <c r="AL300" s="8">
        <v>42240</v>
      </c>
      <c r="AM300" s="7" t="s">
        <v>108</v>
      </c>
      <c r="AN300" s="7" t="s">
        <v>109</v>
      </c>
      <c r="AO300" s="7"/>
      <c r="AQ300" s="14">
        <v>3</v>
      </c>
      <c r="AR300" s="14">
        <v>1</v>
      </c>
      <c r="AS300" s="15">
        <f t="shared" si="341"/>
        <v>44272.25</v>
      </c>
      <c r="AT300" s="14" t="s">
        <v>163</v>
      </c>
      <c r="AU300" s="12">
        <v>1.923</v>
      </c>
      <c r="AV300" s="17">
        <v>17</v>
      </c>
      <c r="AW300" s="18" t="s">
        <v>201</v>
      </c>
      <c r="AX300" s="19" t="s">
        <v>1511</v>
      </c>
      <c r="AY300" s="17">
        <v>23</v>
      </c>
      <c r="AZ300" s="14" t="s">
        <v>203</v>
      </c>
      <c r="BA300" s="20" t="str">
        <f t="shared" si="342"/>
        <v>17001000000264252923</v>
      </c>
      <c r="BB300" s="31">
        <f t="shared" si="343"/>
        <v>20</v>
      </c>
      <c r="BC300" s="14" t="s">
        <v>1512</v>
      </c>
      <c r="BD300" s="14" t="s">
        <v>341</v>
      </c>
      <c r="BF300" s="8" t="s">
        <v>116</v>
      </c>
      <c r="BG300" s="32">
        <v>99595194</v>
      </c>
      <c r="BH300" s="32">
        <v>94630259</v>
      </c>
      <c r="BI300" s="32"/>
      <c r="BJ300" s="14" t="s">
        <v>1055</v>
      </c>
      <c r="BK300" s="14" t="str">
        <f t="shared" si="367"/>
        <v>-</v>
      </c>
      <c r="BL300" s="14"/>
      <c r="BM300" s="25"/>
      <c r="BN300" s="26" t="str">
        <f t="shared" si="344"/>
        <v>17001000000264252923</v>
      </c>
      <c r="BO300" s="27" t="str">
        <f t="shared" si="345"/>
        <v>KRISSAN SANA</v>
      </c>
      <c r="BP300" s="26">
        <f t="shared" si="346"/>
        <v>299</v>
      </c>
      <c r="BQ300" s="28"/>
    </row>
    <row r="301" spans="1:69" x14ac:dyDescent="0.25">
      <c r="A301" t="str">
        <f>VLOOKUP(B301,[2]RH!$B:$BV,72,0)</f>
        <v>Non-Actif</v>
      </c>
      <c r="B301" s="6">
        <v>300</v>
      </c>
      <c r="C301" s="7" t="s">
        <v>65</v>
      </c>
      <c r="D301" s="7" t="s">
        <v>1513</v>
      </c>
      <c r="E301" s="7" t="s">
        <v>67</v>
      </c>
      <c r="F301" s="7" t="s">
        <v>258</v>
      </c>
      <c r="G301" s="7" t="s">
        <v>533</v>
      </c>
      <c r="I301" s="7"/>
      <c r="K301" s="7" t="s">
        <v>89</v>
      </c>
      <c r="L301" s="7" t="s">
        <v>90</v>
      </c>
      <c r="M301" s="7" t="s">
        <v>535</v>
      </c>
      <c r="N301" s="8">
        <v>44076</v>
      </c>
      <c r="P301" s="7">
        <f ca="1">IF(Y301="","",Y301-TODAY())</f>
        <v>-1451</v>
      </c>
      <c r="Q301" s="8">
        <v>44102</v>
      </c>
      <c r="R301" s="7" t="s">
        <v>161</v>
      </c>
      <c r="S301"/>
      <c r="T301" s="7" t="s">
        <v>394</v>
      </c>
      <c r="U301" s="7" t="str">
        <f t="shared" si="333"/>
        <v>Contractuel</v>
      </c>
      <c r="V301" s="8"/>
      <c r="W301" s="8"/>
      <c r="X301" s="8">
        <v>43907</v>
      </c>
      <c r="Y301" s="8">
        <v>44271</v>
      </c>
      <c r="AA301" s="7">
        <f t="shared" si="334"/>
        <v>9</v>
      </c>
      <c r="AB301" s="7">
        <f t="shared" si="335"/>
        <v>2020</v>
      </c>
      <c r="AC301" s="7">
        <f t="shared" si="336"/>
        <v>2024</v>
      </c>
      <c r="AD301" s="10" t="e">
        <f t="shared" ref="AD301:AD364" ca="1" si="392">IF(#REF!="Non",(DAYS360(N301,Q301)/360),(DAYS360(N301,TODAY())/360))</f>
        <v>#REF!</v>
      </c>
      <c r="AE301" s="10" t="e">
        <f t="shared" ca="1" si="338"/>
        <v>#REF!</v>
      </c>
      <c r="AF301" s="8">
        <v>35473</v>
      </c>
      <c r="AG301" s="11">
        <f t="shared" ca="1" si="339"/>
        <v>28.079452054794519</v>
      </c>
      <c r="AH301" s="10" t="str">
        <f t="shared" ca="1" si="340"/>
        <v>&gt;25&lt; 35</v>
      </c>
      <c r="AK301" s="12">
        <v>14262359</v>
      </c>
      <c r="AL301" s="8">
        <v>42102</v>
      </c>
      <c r="AM301" s="7" t="s">
        <v>75</v>
      </c>
      <c r="AN301" s="7" t="s">
        <v>109</v>
      </c>
      <c r="AO301" s="7"/>
      <c r="AP301" s="7" t="s">
        <v>1514</v>
      </c>
      <c r="AQ301" s="14">
        <v>3</v>
      </c>
      <c r="AR301" s="14">
        <v>1</v>
      </c>
      <c r="AS301" s="15">
        <f t="shared" si="341"/>
        <v>44441.25</v>
      </c>
      <c r="AT301" s="14" t="s">
        <v>163</v>
      </c>
      <c r="AU301" s="12">
        <v>2.1629999999999998</v>
      </c>
      <c r="AV301" s="17" t="s">
        <v>106</v>
      </c>
      <c r="AW301" s="18" t="s">
        <v>164</v>
      </c>
      <c r="AX301" s="19" t="s">
        <v>1515</v>
      </c>
      <c r="AY301" s="17">
        <v>96</v>
      </c>
      <c r="AZ301" s="14" t="s">
        <v>230</v>
      </c>
      <c r="BA301" s="20" t="str">
        <f t="shared" si="342"/>
        <v>05042000110501070996</v>
      </c>
      <c r="BB301" s="31">
        <f t="shared" si="343"/>
        <v>20</v>
      </c>
      <c r="BC301" s="14" t="s">
        <v>1516</v>
      </c>
      <c r="BD301" s="14" t="s">
        <v>341</v>
      </c>
      <c r="BF301" s="8"/>
      <c r="BG301" s="24">
        <v>52435067</v>
      </c>
      <c r="BH301" s="24">
        <v>28100913</v>
      </c>
      <c r="BI301" s="32"/>
      <c r="BJ301" s="14" t="s">
        <v>341</v>
      </c>
      <c r="BK301" s="14" t="str">
        <f t="shared" si="367"/>
        <v>-</v>
      </c>
      <c r="BL301" s="14"/>
      <c r="BM301" s="25"/>
      <c r="BN301" s="26" t="str">
        <f t="shared" si="344"/>
        <v>05042000110501070996</v>
      </c>
      <c r="BO301" s="27" t="str">
        <f t="shared" si="345"/>
        <v>TOUATI AHMED</v>
      </c>
      <c r="BP301" s="26">
        <f t="shared" si="346"/>
        <v>300</v>
      </c>
      <c r="BQ301" s="28"/>
    </row>
    <row r="302" spans="1:69" x14ac:dyDescent="0.25">
      <c r="A302" t="str">
        <f>VLOOKUP(B302,[2]RH!$B:$BV,72,0)</f>
        <v>Non-Actif</v>
      </c>
      <c r="B302" s="6">
        <v>301</v>
      </c>
      <c r="C302" s="7" t="s">
        <v>168</v>
      </c>
      <c r="D302" s="7" t="s">
        <v>1517</v>
      </c>
      <c r="E302" s="7" t="s">
        <v>67</v>
      </c>
      <c r="F302" s="7" t="s">
        <v>258</v>
      </c>
      <c r="G302" s="7" t="s">
        <v>533</v>
      </c>
      <c r="H302" s="7" t="s">
        <v>533</v>
      </c>
      <c r="I302" s="7"/>
      <c r="J302" s="7" t="s">
        <v>190</v>
      </c>
      <c r="K302" s="7" t="s">
        <v>89</v>
      </c>
      <c r="L302" s="7" t="s">
        <v>90</v>
      </c>
      <c r="M302" s="7" t="s">
        <v>535</v>
      </c>
      <c r="N302" s="8">
        <v>44088</v>
      </c>
      <c r="P302" s="7">
        <f ca="1">IF(W302="","",W302-TODAY())</f>
        <v>-1222</v>
      </c>
      <c r="Q302" s="8">
        <v>44454</v>
      </c>
      <c r="R302" s="7" t="s">
        <v>91</v>
      </c>
      <c r="S302"/>
      <c r="T302" s="7" t="s">
        <v>156</v>
      </c>
      <c r="U302" s="7" t="str">
        <f t="shared" si="333"/>
        <v>Contractuel</v>
      </c>
      <c r="V302" s="8">
        <v>44440</v>
      </c>
      <c r="W302" s="8">
        <v>44500</v>
      </c>
      <c r="Z302" s="8">
        <v>44088</v>
      </c>
      <c r="AA302" s="7">
        <f t="shared" si="334"/>
        <v>9</v>
      </c>
      <c r="AB302" s="7">
        <f t="shared" si="335"/>
        <v>2020</v>
      </c>
      <c r="AC302" s="7">
        <f t="shared" si="336"/>
        <v>2024</v>
      </c>
      <c r="AD302" s="10" t="e">
        <f t="shared" ref="AD302:AD365" ca="1" si="393">IF(#REF!="Non",(DAYS360(N302,Q302)/360),(DAYS360(N302,TODAY())/360))</f>
        <v>#REF!</v>
      </c>
      <c r="AE302" s="10" t="e">
        <f t="shared" ca="1" si="338"/>
        <v>#REF!</v>
      </c>
      <c r="AF302" s="8">
        <v>33591</v>
      </c>
      <c r="AG302" s="11">
        <f t="shared" ca="1" si="339"/>
        <v>33.235616438356168</v>
      </c>
      <c r="AH302" s="10" t="str">
        <f t="shared" ca="1" si="340"/>
        <v>&gt;25&lt; 35</v>
      </c>
      <c r="AI302" s="12">
        <v>16709553</v>
      </c>
      <c r="AJ302" s="13" t="s">
        <v>170</v>
      </c>
      <c r="AK302" s="12" t="s">
        <v>1518</v>
      </c>
      <c r="AL302" s="8">
        <v>40728</v>
      </c>
      <c r="AM302" s="7" t="s">
        <v>108</v>
      </c>
      <c r="AN302" s="7" t="s">
        <v>76</v>
      </c>
      <c r="AO302" s="7">
        <v>1</v>
      </c>
      <c r="AP302" s="7" t="s">
        <v>1514</v>
      </c>
      <c r="AQ302" s="14">
        <v>3</v>
      </c>
      <c r="AR302" s="14">
        <v>1</v>
      </c>
      <c r="AS302" s="15">
        <f t="shared" si="341"/>
        <v>44453.25</v>
      </c>
      <c r="AT302" s="14" t="s">
        <v>163</v>
      </c>
      <c r="AU302" s="12">
        <v>3.1930000000000001</v>
      </c>
      <c r="AV302" s="17">
        <v>17</v>
      </c>
      <c r="AW302" s="18" t="s">
        <v>201</v>
      </c>
      <c r="AX302" s="19" t="s">
        <v>1519</v>
      </c>
      <c r="AY302" s="17">
        <v>12</v>
      </c>
      <c r="AZ302" s="14" t="s">
        <v>203</v>
      </c>
      <c r="BA302" s="20" t="str">
        <f t="shared" si="342"/>
        <v>17001000000211750412</v>
      </c>
      <c r="BB302" s="31">
        <f t="shared" si="343"/>
        <v>20</v>
      </c>
      <c r="BC302" s="36" t="s">
        <v>1520</v>
      </c>
      <c r="BD302" s="14" t="s">
        <v>371</v>
      </c>
      <c r="BE302" s="14">
        <v>2021</v>
      </c>
      <c r="BF302" s="8" t="s">
        <v>176</v>
      </c>
      <c r="BG302" s="24">
        <v>26859213</v>
      </c>
      <c r="BH302" s="24">
        <v>29483311</v>
      </c>
      <c r="BI302" s="32"/>
      <c r="BJ302" s="14" t="s">
        <v>371</v>
      </c>
      <c r="BK302" s="14" t="str">
        <f t="shared" si="367"/>
        <v>A-Contrôle Qualité</v>
      </c>
      <c r="BL302" s="14"/>
      <c r="BM302" s="25"/>
      <c r="BN302" s="26" t="str">
        <f t="shared" si="344"/>
        <v>17001000000211750412</v>
      </c>
      <c r="BO302" s="27" t="str">
        <f t="shared" si="345"/>
        <v>AMDOUNI SANA</v>
      </c>
      <c r="BP302" s="26">
        <f t="shared" si="346"/>
        <v>301</v>
      </c>
      <c r="BQ302" s="28"/>
    </row>
    <row r="303" spans="1:69" x14ac:dyDescent="0.25">
      <c r="A303" t="str">
        <f>VLOOKUP(B303,[2]RH!$B:$BV,72,0)</f>
        <v>Non-Actif</v>
      </c>
      <c r="B303" s="6">
        <v>302</v>
      </c>
      <c r="C303" s="7" t="s">
        <v>65</v>
      </c>
      <c r="D303" s="7" t="s">
        <v>1521</v>
      </c>
      <c r="E303" s="7" t="s">
        <v>67</v>
      </c>
      <c r="F303" s="7" t="s">
        <v>258</v>
      </c>
      <c r="G303" s="7" t="s">
        <v>533</v>
      </c>
      <c r="I303" s="7"/>
      <c r="J303" s="7"/>
      <c r="K303" s="7" t="s">
        <v>89</v>
      </c>
      <c r="L303" s="7" t="s">
        <v>90</v>
      </c>
      <c r="M303" s="7" t="s">
        <v>535</v>
      </c>
      <c r="N303" s="8">
        <v>44090</v>
      </c>
      <c r="P303" s="7">
        <f ca="1">IF(W303="","",W303-TODAY())</f>
        <v>-1436</v>
      </c>
      <c r="Q303" s="8">
        <v>44259</v>
      </c>
      <c r="R303" s="7" t="s">
        <v>161</v>
      </c>
      <c r="S303"/>
      <c r="T303" s="7" t="s">
        <v>156</v>
      </c>
      <c r="U303" s="7" t="str">
        <f t="shared" si="333"/>
        <v>Contractuel</v>
      </c>
      <c r="V303" s="8">
        <v>44256</v>
      </c>
      <c r="W303" s="8">
        <v>44286</v>
      </c>
      <c r="Z303" s="8">
        <v>44090</v>
      </c>
      <c r="AA303" s="7">
        <f t="shared" si="334"/>
        <v>9</v>
      </c>
      <c r="AB303" s="7">
        <f t="shared" si="335"/>
        <v>2020</v>
      </c>
      <c r="AC303" s="7">
        <f t="shared" si="336"/>
        <v>2024</v>
      </c>
      <c r="AD303" s="10" t="e">
        <f t="shared" ref="AD303:AD366" ca="1" si="394">IF(#REF!="Non",(DAYS360(N303,Q303)/360),(DAYS360(N303,TODAY())/360))</f>
        <v>#REF!</v>
      </c>
      <c r="AE303" s="10" t="e">
        <f t="shared" ca="1" si="338"/>
        <v>#REF!</v>
      </c>
      <c r="AF303" s="8">
        <v>34313</v>
      </c>
      <c r="AG303" s="11">
        <f t="shared" ca="1" si="339"/>
        <v>31.257534246575343</v>
      </c>
      <c r="AH303" s="10" t="str">
        <f t="shared" ca="1" si="340"/>
        <v>&gt;25&lt; 35</v>
      </c>
      <c r="AI303" s="12">
        <v>17102064</v>
      </c>
      <c r="AJ303" s="13" t="s">
        <v>79</v>
      </c>
      <c r="AK303" s="12" t="s">
        <v>1522</v>
      </c>
      <c r="AL303" s="8">
        <v>43042</v>
      </c>
      <c r="AM303" s="7" t="s">
        <v>75</v>
      </c>
      <c r="AN303" s="7" t="s">
        <v>109</v>
      </c>
      <c r="AO303" s="7"/>
      <c r="AP303" s="7" t="s">
        <v>1514</v>
      </c>
      <c r="AQ303" s="14">
        <v>3</v>
      </c>
      <c r="AR303" s="14">
        <v>1</v>
      </c>
      <c r="AS303" s="15">
        <f t="shared" si="341"/>
        <v>44455.25</v>
      </c>
      <c r="AT303" s="14" t="s">
        <v>163</v>
      </c>
      <c r="AU303" s="12">
        <v>3.1930000000000001</v>
      </c>
      <c r="AV303" s="17" t="s">
        <v>92</v>
      </c>
      <c r="AW303" s="18" t="s">
        <v>1523</v>
      </c>
      <c r="AX303" s="19">
        <v>10048092118</v>
      </c>
      <c r="AY303" s="17">
        <v>39</v>
      </c>
      <c r="AZ303" s="14" t="s">
        <v>152</v>
      </c>
      <c r="BA303" s="20" t="str">
        <f t="shared" si="342"/>
        <v>04096181004809211839</v>
      </c>
      <c r="BB303" s="31">
        <f t="shared" si="343"/>
        <v>20</v>
      </c>
      <c r="BC303" s="14" t="s">
        <v>1524</v>
      </c>
      <c r="BD303" s="14" t="s">
        <v>1525</v>
      </c>
      <c r="BE303" s="14">
        <v>2040</v>
      </c>
      <c r="BF303" s="8" t="s">
        <v>116</v>
      </c>
      <c r="BG303" s="24">
        <v>54737355</v>
      </c>
      <c r="BH303" s="24">
        <v>97302802</v>
      </c>
      <c r="BI303" s="32"/>
      <c r="BJ303" s="14" t="s">
        <v>1526</v>
      </c>
      <c r="BK303" s="14" t="str">
        <f t="shared" si="367"/>
        <v>-</v>
      </c>
      <c r="BL303" s="14"/>
      <c r="BM303" s="25"/>
      <c r="BN303" s="26" t="str">
        <f t="shared" si="344"/>
        <v>04096181004809211839</v>
      </c>
      <c r="BO303" s="27" t="str">
        <f t="shared" si="345"/>
        <v>SAKHRI OUSSAMA</v>
      </c>
      <c r="BP303" s="26">
        <f t="shared" si="346"/>
        <v>302</v>
      </c>
      <c r="BQ303" s="28"/>
    </row>
    <row r="304" spans="1:69" x14ac:dyDescent="0.25">
      <c r="A304" t="str">
        <f>VLOOKUP(B304,[2]RH!$B:$BV,72,0)</f>
        <v>Non-Actif</v>
      </c>
      <c r="B304" s="6">
        <v>303</v>
      </c>
      <c r="C304" s="7" t="s">
        <v>65</v>
      </c>
      <c r="D304" s="7" t="s">
        <v>1527</v>
      </c>
      <c r="E304" s="7" t="s">
        <v>67</v>
      </c>
      <c r="F304" s="7" t="s">
        <v>118</v>
      </c>
      <c r="G304" s="7" t="s">
        <v>220</v>
      </c>
      <c r="H304" s="7">
        <v>560</v>
      </c>
      <c r="I304" s="7"/>
      <c r="J304" s="7" t="s">
        <v>190</v>
      </c>
      <c r="K304" s="7" t="s">
        <v>146</v>
      </c>
      <c r="L304" s="7" t="s">
        <v>90</v>
      </c>
      <c r="M304" s="7" t="s">
        <v>160</v>
      </c>
      <c r="N304" s="8">
        <v>44091</v>
      </c>
      <c r="P304" s="7">
        <f ca="1">IF(W304="","",W304-TODAY())</f>
        <v>-1161</v>
      </c>
      <c r="Q304" s="8">
        <v>44513</v>
      </c>
      <c r="R304" s="7" t="s">
        <v>1528</v>
      </c>
      <c r="S304"/>
      <c r="T304" s="7" t="s">
        <v>156</v>
      </c>
      <c r="U304" s="7" t="str">
        <f t="shared" si="333"/>
        <v>Contractuel</v>
      </c>
      <c r="V304" s="8">
        <v>44501</v>
      </c>
      <c r="W304" s="8">
        <v>44561</v>
      </c>
      <c r="Z304" s="8">
        <v>44091</v>
      </c>
      <c r="AA304" s="7">
        <f t="shared" si="334"/>
        <v>9</v>
      </c>
      <c r="AB304" s="7">
        <f t="shared" si="335"/>
        <v>2020</v>
      </c>
      <c r="AC304" s="7">
        <f t="shared" si="336"/>
        <v>2024</v>
      </c>
      <c r="AD304" s="10" t="e">
        <f t="shared" ref="AD304:AD367" ca="1" si="395">IF(#REF!="Non",(DAYS360(N304,Q304)/360),(DAYS360(N304,TODAY())/360))</f>
        <v>#REF!</v>
      </c>
      <c r="AE304" s="10" t="e">
        <f t="shared" ca="1" si="338"/>
        <v>#REF!</v>
      </c>
      <c r="AF304" s="8">
        <v>31143</v>
      </c>
      <c r="AG304" s="11">
        <f t="shared" ca="1" si="339"/>
        <v>39.942465753424656</v>
      </c>
      <c r="AH304" s="10" t="str">
        <f t="shared" ca="1" si="340"/>
        <v>&gt;35&lt; 45</v>
      </c>
      <c r="AI304" s="12">
        <v>12726291</v>
      </c>
      <c r="AJ304" s="13" t="s">
        <v>92</v>
      </c>
      <c r="AK304" s="12" t="s">
        <v>1529</v>
      </c>
      <c r="AL304" s="8">
        <v>40241</v>
      </c>
      <c r="AM304" s="7" t="s">
        <v>75</v>
      </c>
      <c r="AN304" s="7" t="s">
        <v>109</v>
      </c>
      <c r="AO304" s="7"/>
      <c r="AP304" s="7" t="s">
        <v>1530</v>
      </c>
      <c r="AQ304" s="14">
        <v>3</v>
      </c>
      <c r="AR304" s="14">
        <v>1</v>
      </c>
      <c r="AS304" s="15">
        <f t="shared" si="341"/>
        <v>44456.25</v>
      </c>
      <c r="AT304" s="14" t="s">
        <v>163</v>
      </c>
      <c r="AU304" s="12">
        <v>3.1930000000000001</v>
      </c>
      <c r="AV304" s="17">
        <v>17</v>
      </c>
      <c r="AW304" s="18" t="s">
        <v>201</v>
      </c>
      <c r="AX304" s="19" t="s">
        <v>1531</v>
      </c>
      <c r="AY304" s="17">
        <v>91</v>
      </c>
      <c r="AZ304" s="14" t="s">
        <v>203</v>
      </c>
      <c r="BA304" s="20" t="str">
        <f t="shared" si="342"/>
        <v>17001000000059140991</v>
      </c>
      <c r="BB304" s="31">
        <f t="shared" si="343"/>
        <v>20</v>
      </c>
      <c r="BC304" s="36" t="s">
        <v>261</v>
      </c>
      <c r="BD304" s="14" t="s">
        <v>115</v>
      </c>
      <c r="BE304" s="14">
        <v>2066</v>
      </c>
      <c r="BF304" s="8" t="s">
        <v>116</v>
      </c>
      <c r="BG304" s="43">
        <v>94200036</v>
      </c>
      <c r="BH304" s="43">
        <v>50881946</v>
      </c>
      <c r="BI304" s="32"/>
      <c r="BJ304" s="14" t="s">
        <v>820</v>
      </c>
      <c r="BK304" s="14" t="str">
        <f t="shared" si="367"/>
        <v>A-560</v>
      </c>
      <c r="BL304" s="14"/>
      <c r="BM304" s="25"/>
      <c r="BN304" s="26" t="str">
        <f t="shared" si="344"/>
        <v>17001000000059140991</v>
      </c>
      <c r="BO304" s="27" t="str">
        <f t="shared" si="345"/>
        <v>BEN SALAH MONTASSAR</v>
      </c>
      <c r="BP304" s="26">
        <f t="shared" si="346"/>
        <v>303</v>
      </c>
      <c r="BQ304" s="28"/>
    </row>
    <row r="305" spans="1:69" x14ac:dyDescent="0.25">
      <c r="A305" t="str">
        <f>VLOOKUP(B305,[2]RH!$B:$BV,72,0)</f>
        <v>Non-Actif</v>
      </c>
      <c r="B305" s="6">
        <v>304</v>
      </c>
      <c r="C305" s="7" t="s">
        <v>65</v>
      </c>
      <c r="D305" s="7" t="s">
        <v>1532</v>
      </c>
      <c r="E305" s="7" t="s">
        <v>67</v>
      </c>
      <c r="F305" s="7" t="s">
        <v>118</v>
      </c>
      <c r="G305" s="7" t="s">
        <v>220</v>
      </c>
      <c r="H305" s="7" t="s">
        <v>966</v>
      </c>
      <c r="I305" s="7"/>
      <c r="J305" s="7" t="s">
        <v>281</v>
      </c>
      <c r="K305" s="7" t="s">
        <v>146</v>
      </c>
      <c r="L305" s="7" t="s">
        <v>90</v>
      </c>
      <c r="M305" s="7" t="s">
        <v>160</v>
      </c>
      <c r="N305" s="8">
        <v>44092</v>
      </c>
      <c r="P305" s="7">
        <f ca="1">IF(W305="","",W305-TODAY())</f>
        <v>-1526</v>
      </c>
      <c r="Q305" s="8">
        <v>44182</v>
      </c>
      <c r="R305" s="7" t="s">
        <v>290</v>
      </c>
      <c r="S305"/>
      <c r="T305" s="7" t="s">
        <v>156</v>
      </c>
      <c r="U305" s="7" t="str">
        <f t="shared" si="333"/>
        <v>Contractuel</v>
      </c>
      <c r="V305" s="8">
        <v>44136</v>
      </c>
      <c r="W305" s="8">
        <v>44196</v>
      </c>
      <c r="Z305" s="8">
        <v>44092</v>
      </c>
      <c r="AA305" s="7">
        <f t="shared" si="334"/>
        <v>9</v>
      </c>
      <c r="AB305" s="7">
        <f t="shared" si="335"/>
        <v>2020</v>
      </c>
      <c r="AC305" s="7">
        <f t="shared" si="336"/>
        <v>2024</v>
      </c>
      <c r="AD305" s="10" t="e">
        <f t="shared" ref="AD305:AD368" ca="1" si="396">IF(#REF!="Non",(DAYS360(N305,Q305)/360),(DAYS360(N305,TODAY())/360))</f>
        <v>#REF!</v>
      </c>
      <c r="AE305" s="10" t="e">
        <f t="shared" ca="1" si="338"/>
        <v>#REF!</v>
      </c>
      <c r="AF305" s="8">
        <v>32966</v>
      </c>
      <c r="AG305" s="11">
        <f t="shared" ca="1" si="339"/>
        <v>34.947945205479449</v>
      </c>
      <c r="AH305" s="10" t="str">
        <f t="shared" ca="1" si="340"/>
        <v>&gt;25&lt; 35</v>
      </c>
      <c r="AI305" s="12">
        <v>16426081</v>
      </c>
      <c r="AJ305" s="13" t="s">
        <v>73</v>
      </c>
      <c r="AK305" s="12" t="s">
        <v>1533</v>
      </c>
      <c r="AL305" s="8">
        <v>40365</v>
      </c>
      <c r="AM305" s="7" t="s">
        <v>75</v>
      </c>
      <c r="AN305" s="7" t="s">
        <v>109</v>
      </c>
      <c r="AO305" s="7"/>
      <c r="AP305" s="7" t="s">
        <v>1534</v>
      </c>
      <c r="AQ305" s="14">
        <v>3</v>
      </c>
      <c r="AR305" s="14">
        <v>1</v>
      </c>
      <c r="AS305" s="15">
        <f t="shared" si="341"/>
        <v>44457.25</v>
      </c>
      <c r="AT305" s="14" t="s">
        <v>163</v>
      </c>
      <c r="AU305" s="12">
        <v>3.1930000000000001</v>
      </c>
      <c r="AV305" s="17">
        <v>17</v>
      </c>
      <c r="AW305" s="18" t="s">
        <v>201</v>
      </c>
      <c r="AX305" s="19" t="s">
        <v>1535</v>
      </c>
      <c r="AY305" s="17">
        <v>36</v>
      </c>
      <c r="AZ305" s="14" t="s">
        <v>203</v>
      </c>
      <c r="BA305" s="20" t="str">
        <f t="shared" si="342"/>
        <v>17001000000225853436</v>
      </c>
      <c r="BB305" s="31">
        <f t="shared" si="343"/>
        <v>20</v>
      </c>
      <c r="BC305" s="14" t="s">
        <v>1536</v>
      </c>
      <c r="BD305" s="14" t="s">
        <v>85</v>
      </c>
      <c r="BF305" s="8" t="s">
        <v>116</v>
      </c>
      <c r="BG305" s="24">
        <v>27529577</v>
      </c>
      <c r="BH305" s="24">
        <v>22402469</v>
      </c>
      <c r="BI305" s="32"/>
      <c r="BJ305" s="14" t="s">
        <v>492</v>
      </c>
      <c r="BK305" s="14" t="str">
        <f t="shared" si="367"/>
        <v>B-AP-T</v>
      </c>
      <c r="BL305" s="14"/>
      <c r="BM305" s="25"/>
      <c r="BN305" s="26" t="str">
        <f t="shared" si="344"/>
        <v>17001000000225853436</v>
      </c>
      <c r="BO305" s="27" t="str">
        <f t="shared" si="345"/>
        <v>KHAMAR ADHAM</v>
      </c>
      <c r="BP305" s="26">
        <f t="shared" si="346"/>
        <v>304</v>
      </c>
      <c r="BQ305" s="28"/>
    </row>
    <row r="306" spans="1:69" x14ac:dyDescent="0.25">
      <c r="A306" t="str">
        <f>VLOOKUP(B306,[2]RH!$B:$BV,72,0)</f>
        <v>Non-Actif</v>
      </c>
      <c r="B306" s="6">
        <v>305</v>
      </c>
      <c r="C306" s="7" t="s">
        <v>65</v>
      </c>
      <c r="D306" s="7" t="s">
        <v>1537</v>
      </c>
      <c r="E306" s="7" t="s">
        <v>67</v>
      </c>
      <c r="F306" s="7" t="s">
        <v>102</v>
      </c>
      <c r="G306" s="7" t="s">
        <v>393</v>
      </c>
      <c r="I306" s="7"/>
      <c r="K306" s="7" t="s">
        <v>89</v>
      </c>
      <c r="L306" s="7" t="s">
        <v>90</v>
      </c>
      <c r="M306" s="7" t="s">
        <v>191</v>
      </c>
      <c r="N306" s="8">
        <v>44095</v>
      </c>
      <c r="P306" s="7">
        <f ca="1">IF(Y306="","",Y306-TODAY())</f>
        <v>-1293</v>
      </c>
      <c r="Q306" s="8">
        <v>44104</v>
      </c>
      <c r="R306" s="7" t="s">
        <v>161</v>
      </c>
      <c r="S306"/>
      <c r="T306" s="7" t="s">
        <v>394</v>
      </c>
      <c r="U306" s="7" t="str">
        <f t="shared" si="333"/>
        <v>Contractuel</v>
      </c>
      <c r="X306" s="8">
        <v>44075</v>
      </c>
      <c r="Y306" s="8">
        <v>44429</v>
      </c>
      <c r="AA306" s="7">
        <f t="shared" si="334"/>
        <v>9</v>
      </c>
      <c r="AB306" s="7">
        <f t="shared" si="335"/>
        <v>2020</v>
      </c>
      <c r="AC306" s="7">
        <f t="shared" si="336"/>
        <v>2024</v>
      </c>
      <c r="AD306" s="10" t="e">
        <f t="shared" ref="AD306:AD369" ca="1" si="397">IF(#REF!="Non",(DAYS360(N306,Q306)/360),(DAYS360(N306,TODAY())/360))</f>
        <v>#REF!</v>
      </c>
      <c r="AE306" s="10" t="e">
        <f t="shared" ca="1" si="338"/>
        <v>#REF!</v>
      </c>
      <c r="AF306" s="8">
        <v>34710</v>
      </c>
      <c r="AG306" s="11">
        <f t="shared" ca="1" si="339"/>
        <v>30.169863013698631</v>
      </c>
      <c r="AH306" s="10" t="str">
        <f t="shared" ca="1" si="340"/>
        <v>&gt;25&lt; 35</v>
      </c>
      <c r="AK306" s="12" t="s">
        <v>1538</v>
      </c>
      <c r="AL306" s="8">
        <v>42373</v>
      </c>
      <c r="AM306" s="7" t="s">
        <v>75</v>
      </c>
      <c r="AN306" s="7" t="s">
        <v>109</v>
      </c>
      <c r="AO306" s="7"/>
      <c r="AP306" s="7" t="s">
        <v>1030</v>
      </c>
      <c r="AQ306" s="14">
        <v>3</v>
      </c>
      <c r="AR306" s="14">
        <v>1</v>
      </c>
      <c r="AS306" s="15">
        <f t="shared" si="341"/>
        <v>44460.25</v>
      </c>
      <c r="AT306" s="14" t="s">
        <v>163</v>
      </c>
      <c r="AU306" s="12">
        <v>2.1629999999999998</v>
      </c>
      <c r="AV306" s="17">
        <v>17</v>
      </c>
      <c r="AW306" s="18" t="s">
        <v>201</v>
      </c>
      <c r="AX306" s="19" t="s">
        <v>1539</v>
      </c>
      <c r="AY306" s="17">
        <v>84</v>
      </c>
      <c r="AZ306" s="14" t="s">
        <v>203</v>
      </c>
      <c r="BA306" s="20" t="str">
        <f t="shared" si="342"/>
        <v>17001000000291831284</v>
      </c>
      <c r="BB306" s="31">
        <f t="shared" si="343"/>
        <v>20</v>
      </c>
      <c r="BC306" s="14" t="s">
        <v>1540</v>
      </c>
      <c r="BD306" s="14" t="s">
        <v>341</v>
      </c>
      <c r="BF306" s="8"/>
      <c r="BG306" s="24">
        <v>52684630</v>
      </c>
      <c r="BH306" s="24">
        <v>28078600</v>
      </c>
      <c r="BI306" s="32"/>
      <c r="BJ306" s="14" t="s">
        <v>814</v>
      </c>
      <c r="BK306" s="14" t="str">
        <f t="shared" si="367"/>
        <v>-</v>
      </c>
      <c r="BL306" s="14"/>
      <c r="BM306" s="25"/>
      <c r="BN306" s="26" t="str">
        <f t="shared" si="344"/>
        <v>17001000000291831284</v>
      </c>
      <c r="BO306" s="27" t="str">
        <f t="shared" si="345"/>
        <v>MHAMDI ABDESSATAR</v>
      </c>
      <c r="BP306" s="26">
        <f t="shared" si="346"/>
        <v>305</v>
      </c>
      <c r="BQ306" s="28"/>
    </row>
    <row r="307" spans="1:69" x14ac:dyDescent="0.25">
      <c r="A307" t="str">
        <f>VLOOKUP(B307,[2]RH!$B:$BV,72,0)</f>
        <v>Non-Actif</v>
      </c>
      <c r="B307" s="6">
        <v>306</v>
      </c>
      <c r="C307" s="7" t="s">
        <v>100</v>
      </c>
      <c r="D307" s="7" t="s">
        <v>1541</v>
      </c>
      <c r="E307" s="7" t="s">
        <v>67</v>
      </c>
      <c r="F307" s="7" t="s">
        <v>258</v>
      </c>
      <c r="G307" s="7" t="s">
        <v>533</v>
      </c>
      <c r="I307" s="7"/>
      <c r="J307" s="7"/>
      <c r="K307" s="7" t="s">
        <v>89</v>
      </c>
      <c r="L307" s="7" t="s">
        <v>90</v>
      </c>
      <c r="M307" s="7" t="s">
        <v>535</v>
      </c>
      <c r="N307" s="8">
        <v>44095</v>
      </c>
      <c r="P307" s="7">
        <f ca="1">IF(Y307="","",Y307-TODAY())</f>
        <v>-1394</v>
      </c>
      <c r="Q307" s="8">
        <v>44359</v>
      </c>
      <c r="R307" s="7" t="s">
        <v>555</v>
      </c>
      <c r="S307"/>
      <c r="T307" s="61" t="s">
        <v>156</v>
      </c>
      <c r="U307" s="7" t="str">
        <f t="shared" si="333"/>
        <v>Contractuel</v>
      </c>
      <c r="V307" s="8">
        <v>44329</v>
      </c>
      <c r="W307" s="8">
        <v>44359</v>
      </c>
      <c r="X307" s="8">
        <v>44075</v>
      </c>
      <c r="Y307" s="8">
        <v>44328</v>
      </c>
      <c r="Z307" s="8">
        <v>44329</v>
      </c>
      <c r="AA307" s="7">
        <f t="shared" si="334"/>
        <v>9</v>
      </c>
      <c r="AB307" s="7">
        <f t="shared" si="335"/>
        <v>2020</v>
      </c>
      <c r="AC307" s="7">
        <f t="shared" si="336"/>
        <v>2024</v>
      </c>
      <c r="AD307" s="10" t="e">
        <f t="shared" ref="AD307:AD370" ca="1" si="398">IF(#REF!="Non",(DAYS360(N307,Q307)/360),(DAYS360(N307,TODAY())/360))</f>
        <v>#REF!</v>
      </c>
      <c r="AE307" s="10" t="e">
        <f t="shared" ca="1" si="338"/>
        <v>#REF!</v>
      </c>
      <c r="AF307" s="8">
        <v>34288</v>
      </c>
      <c r="AG307" s="11">
        <f t="shared" ca="1" si="339"/>
        <v>31.326027397260273</v>
      </c>
      <c r="AH307" s="10" t="str">
        <f t="shared" ca="1" si="340"/>
        <v>&gt;25&lt; 35</v>
      </c>
      <c r="AK307" s="12" t="s">
        <v>1542</v>
      </c>
      <c r="AL307" s="8">
        <v>41230</v>
      </c>
      <c r="AM307" s="7" t="s">
        <v>108</v>
      </c>
      <c r="AN307" s="7" t="s">
        <v>109</v>
      </c>
      <c r="AO307" s="7"/>
      <c r="AP307" s="7" t="s">
        <v>1543</v>
      </c>
      <c r="AQ307" s="14">
        <v>3</v>
      </c>
      <c r="AR307" s="14">
        <v>1</v>
      </c>
      <c r="AS307" s="15">
        <f t="shared" si="341"/>
        <v>44460.25</v>
      </c>
      <c r="AT307" s="14" t="s">
        <v>163</v>
      </c>
      <c r="AU307" s="47">
        <v>3.1930000000000001</v>
      </c>
      <c r="AV307" s="17">
        <v>10</v>
      </c>
      <c r="AW307" s="18" t="s">
        <v>1544</v>
      </c>
      <c r="AX307" s="19">
        <v>80001873788</v>
      </c>
      <c r="AY307" s="17">
        <v>29</v>
      </c>
      <c r="AZ307" s="14" t="s">
        <v>633</v>
      </c>
      <c r="BA307" s="20" t="str">
        <f t="shared" si="342"/>
        <v>10045158000187378829</v>
      </c>
      <c r="BB307" s="31">
        <f t="shared" si="343"/>
        <v>20</v>
      </c>
      <c r="BC307" s="36" t="s">
        <v>1545</v>
      </c>
      <c r="BD307" s="14" t="s">
        <v>371</v>
      </c>
      <c r="BE307" s="14">
        <v>1126</v>
      </c>
      <c r="BF307" s="8" t="s">
        <v>116</v>
      </c>
      <c r="BG307" s="24">
        <v>24124757</v>
      </c>
      <c r="BH307" s="24">
        <v>21675472</v>
      </c>
      <c r="BI307" s="32"/>
      <c r="BJ307" s="14" t="s">
        <v>371</v>
      </c>
      <c r="BK307" s="14" t="str">
        <f t="shared" si="367"/>
        <v>-</v>
      </c>
      <c r="BL307" s="14"/>
      <c r="BM307" s="25"/>
      <c r="BN307" s="26" t="str">
        <f t="shared" si="344"/>
        <v>10045158000187378829</v>
      </c>
      <c r="BO307" s="27" t="str">
        <f t="shared" si="345"/>
        <v>MEZLINI INTISSAR</v>
      </c>
      <c r="BP307" s="26">
        <f t="shared" si="346"/>
        <v>306</v>
      </c>
      <c r="BQ307" s="28"/>
    </row>
    <row r="308" spans="1:69" x14ac:dyDescent="0.25">
      <c r="A308" t="str">
        <f>VLOOKUP(B308,[2]RH!$B:$BV,72,0)</f>
        <v>Non-Actif</v>
      </c>
      <c r="B308" s="6">
        <v>307</v>
      </c>
      <c r="C308" s="7" t="s">
        <v>65</v>
      </c>
      <c r="D308" s="7" t="s">
        <v>1546</v>
      </c>
      <c r="E308" s="7" t="s">
        <v>67</v>
      </c>
      <c r="F308" s="7" t="s">
        <v>118</v>
      </c>
      <c r="G308" s="7" t="s">
        <v>220</v>
      </c>
      <c r="H308" s="7">
        <v>560</v>
      </c>
      <c r="I308" s="7"/>
      <c r="J308" s="7" t="s">
        <v>190</v>
      </c>
      <c r="K308" s="7" t="s">
        <v>146</v>
      </c>
      <c r="L308" s="7" t="s">
        <v>90</v>
      </c>
      <c r="M308" s="7" t="s">
        <v>160</v>
      </c>
      <c r="N308" s="8">
        <v>44096</v>
      </c>
      <c r="P308" s="7">
        <f t="shared" ref="P308:P371" ca="1" si="399">IF(W308="","",W308-TODAY())</f>
        <v>-857</v>
      </c>
      <c r="Q308" s="8">
        <v>44841</v>
      </c>
      <c r="R308" s="7" t="s">
        <v>161</v>
      </c>
      <c r="S308"/>
      <c r="T308" s="7" t="s">
        <v>156</v>
      </c>
      <c r="U308" s="7" t="str">
        <f t="shared" si="333"/>
        <v>Contractuel</v>
      </c>
      <c r="V308" s="8">
        <v>44805</v>
      </c>
      <c r="W308" s="8">
        <v>44865</v>
      </c>
      <c r="Z308" s="8">
        <v>44096</v>
      </c>
      <c r="AA308" s="7">
        <f t="shared" si="334"/>
        <v>9</v>
      </c>
      <c r="AB308" s="7">
        <f t="shared" si="335"/>
        <v>2020</v>
      </c>
      <c r="AC308" s="7">
        <f t="shared" si="336"/>
        <v>2024</v>
      </c>
      <c r="AD308" s="10" t="e">
        <f t="shared" ref="AD308:AD371" ca="1" si="400">IF(#REF!="Non",(DAYS360(N308,Q308)/360),(DAYS360(N308,TODAY())/360))</f>
        <v>#REF!</v>
      </c>
      <c r="AE308" s="10" t="e">
        <f t="shared" ca="1" si="338"/>
        <v>#REF!</v>
      </c>
      <c r="AF308" s="8">
        <v>30753</v>
      </c>
      <c r="AG308" s="11">
        <f t="shared" ca="1" si="339"/>
        <v>41.010958904109586</v>
      </c>
      <c r="AH308" s="10" t="str">
        <f t="shared" ca="1" si="340"/>
        <v>&gt;35&lt; 45</v>
      </c>
      <c r="AI308" s="12">
        <v>16625269</v>
      </c>
      <c r="AJ308" s="13" t="s">
        <v>192</v>
      </c>
      <c r="AK308" s="12" t="s">
        <v>1547</v>
      </c>
      <c r="AL308" s="8">
        <v>37055</v>
      </c>
      <c r="AM308" s="7" t="s">
        <v>75</v>
      </c>
      <c r="AN308" s="7" t="s">
        <v>76</v>
      </c>
      <c r="AO308" s="7">
        <v>1</v>
      </c>
      <c r="AP308" s="7" t="s">
        <v>1548</v>
      </c>
      <c r="AQ308" s="14">
        <v>3</v>
      </c>
      <c r="AR308" s="14">
        <v>2</v>
      </c>
      <c r="AS308" s="15">
        <f t="shared" si="341"/>
        <v>44826.5</v>
      </c>
      <c r="AT308" s="14" t="s">
        <v>163</v>
      </c>
      <c r="AU308" s="12">
        <v>3.3159999999999998</v>
      </c>
      <c r="AV308" s="17" t="s">
        <v>236</v>
      </c>
      <c r="AW308" s="18" t="s">
        <v>201</v>
      </c>
      <c r="AX308" s="19" t="s">
        <v>1549</v>
      </c>
      <c r="AY308" s="17" t="s">
        <v>123</v>
      </c>
      <c r="AZ308" s="14" t="s">
        <v>203</v>
      </c>
      <c r="BA308" s="20" t="str">
        <f t="shared" si="342"/>
        <v>17001000000271732011</v>
      </c>
      <c r="BB308" s="31">
        <f t="shared" si="343"/>
        <v>20</v>
      </c>
      <c r="BC308" s="36" t="s">
        <v>1550</v>
      </c>
      <c r="BD308" s="14" t="s">
        <v>341</v>
      </c>
      <c r="BE308" s="14">
        <v>2086</v>
      </c>
      <c r="BF308" s="8"/>
      <c r="BG308" s="24">
        <v>23802520</v>
      </c>
      <c r="BH308" s="24">
        <v>58218209</v>
      </c>
      <c r="BI308" s="32"/>
      <c r="BJ308" s="14" t="s">
        <v>299</v>
      </c>
      <c r="BK308" s="14" t="str">
        <f t="shared" si="367"/>
        <v>A-560</v>
      </c>
      <c r="BL308" s="14"/>
      <c r="BM308" s="25"/>
      <c r="BN308" s="26" t="str">
        <f t="shared" si="344"/>
        <v>17001000000271732011</v>
      </c>
      <c r="BO308" s="27" t="str">
        <f t="shared" si="345"/>
        <v>MEKNI FETHI</v>
      </c>
      <c r="BP308" s="26">
        <f t="shared" si="346"/>
        <v>307</v>
      </c>
      <c r="BQ308" s="28"/>
    </row>
    <row r="309" spans="1:69" x14ac:dyDescent="0.25">
      <c r="A309" t="str">
        <f>VLOOKUP(B309,[2]RH!$B:$BV,72,0)</f>
        <v>si</v>
      </c>
      <c r="B309" s="6">
        <v>308</v>
      </c>
      <c r="C309" s="7" t="s">
        <v>168</v>
      </c>
      <c r="D309" s="7" t="s">
        <v>1551</v>
      </c>
      <c r="E309" s="7" t="s">
        <v>67</v>
      </c>
      <c r="F309" s="7" t="s">
        <v>118</v>
      </c>
      <c r="G309" s="7" t="s">
        <v>220</v>
      </c>
      <c r="H309" s="39">
        <v>560</v>
      </c>
      <c r="I309" s="7" t="s">
        <v>189</v>
      </c>
      <c r="J309" s="7" t="s">
        <v>190</v>
      </c>
      <c r="K309" s="7" t="s">
        <v>146</v>
      </c>
      <c r="L309" s="7" t="s">
        <v>90</v>
      </c>
      <c r="M309" s="7" t="s">
        <v>191</v>
      </c>
      <c r="N309" s="8">
        <v>44102</v>
      </c>
      <c r="O309" s="8">
        <v>45563</v>
      </c>
      <c r="P309" s="7" t="str">
        <f t="shared" ca="1" si="399"/>
        <v/>
      </c>
      <c r="Q309" s="8"/>
      <c r="R309"/>
      <c r="S309" s="8"/>
      <c r="T309" s="39" t="s">
        <v>72</v>
      </c>
      <c r="U309" s="7" t="str">
        <f t="shared" si="333"/>
        <v>Titulaire</v>
      </c>
      <c r="V309" s="8">
        <v>45536</v>
      </c>
      <c r="W309" s="8"/>
      <c r="Z309" s="8">
        <v>44102</v>
      </c>
      <c r="AA309" s="7">
        <f t="shared" si="334"/>
        <v>9</v>
      </c>
      <c r="AB309" s="7">
        <f t="shared" si="335"/>
        <v>2020</v>
      </c>
      <c r="AC309" s="7">
        <f t="shared" si="336"/>
        <v>2024</v>
      </c>
      <c r="AD309" s="10" t="e">
        <f t="shared" ref="AD309:AD372" ca="1" si="401">IF(#REF!="Non",(DAYS360(N309,Q309)/360),(DAYS360(N309,TODAY())/360))</f>
        <v>#REF!</v>
      </c>
      <c r="AE309" s="10" t="e">
        <f t="shared" ca="1" si="338"/>
        <v>#REF!</v>
      </c>
      <c r="AF309" s="8">
        <v>27134</v>
      </c>
      <c r="AG309" s="11">
        <f t="shared" ca="1" si="339"/>
        <v>50.926027397260277</v>
      </c>
      <c r="AH309" s="10" t="str">
        <f t="shared" ca="1" si="340"/>
        <v>&gt;45&lt; 55</v>
      </c>
      <c r="AI309" s="12">
        <v>11601938</v>
      </c>
      <c r="AJ309" s="13" t="s">
        <v>170</v>
      </c>
      <c r="AK309" s="12" t="s">
        <v>1552</v>
      </c>
      <c r="AL309" s="8">
        <v>37651</v>
      </c>
      <c r="AM309" s="7" t="s">
        <v>108</v>
      </c>
      <c r="AN309" s="7" t="s">
        <v>76</v>
      </c>
      <c r="AO309" s="7">
        <v>4</v>
      </c>
      <c r="AQ309">
        <v>3</v>
      </c>
      <c r="AR309" s="14">
        <v>3</v>
      </c>
      <c r="AS309" s="15">
        <f t="shared" si="341"/>
        <v>45197.75</v>
      </c>
      <c r="AT309" s="14" t="s">
        <v>163</v>
      </c>
      <c r="AU309" s="16">
        <v>3.3210000000000002</v>
      </c>
      <c r="AV309" s="17" t="s">
        <v>1553</v>
      </c>
      <c r="AW309" s="18" t="s">
        <v>303</v>
      </c>
      <c r="AX309" s="19" t="s">
        <v>1554</v>
      </c>
      <c r="AY309" s="17" t="s">
        <v>670</v>
      </c>
      <c r="AZ309" s="14" t="s">
        <v>305</v>
      </c>
      <c r="BA309" s="20" t="str">
        <f t="shared" si="342"/>
        <v>47010000000006606693</v>
      </c>
      <c r="BB309" s="31">
        <f t="shared" si="343"/>
        <v>20</v>
      </c>
      <c r="BC309" s="22" t="s">
        <v>1555</v>
      </c>
      <c r="BD309" s="23" t="s">
        <v>115</v>
      </c>
      <c r="BF309" s="8"/>
      <c r="BG309" s="24">
        <v>21899120</v>
      </c>
      <c r="BH309" s="24">
        <v>24499377</v>
      </c>
      <c r="BI309" s="32"/>
      <c r="BJ309" s="14" t="s">
        <v>492</v>
      </c>
      <c r="BK309" s="14" t="str">
        <f t="shared" si="367"/>
        <v>A-560</v>
      </c>
      <c r="BL309" s="14" t="s">
        <v>300</v>
      </c>
      <c r="BM309" s="25"/>
      <c r="BN309" s="26" t="str">
        <f t="shared" si="344"/>
        <v>47010000000006606693</v>
      </c>
      <c r="BO309" s="27" t="str">
        <f t="shared" si="345"/>
        <v>BENYOUSSEF RADHIA</v>
      </c>
      <c r="BP309" s="26">
        <f t="shared" si="346"/>
        <v>308</v>
      </c>
      <c r="BQ309" s="28"/>
    </row>
    <row r="310" spans="1:69" ht="16.5" x14ac:dyDescent="0.3">
      <c r="A310" t="str">
        <f>VLOOKUP(B310,[2]RH!$B:$BV,72,0)</f>
        <v>si</v>
      </c>
      <c r="B310" s="6">
        <v>309</v>
      </c>
      <c r="C310" s="7" t="s">
        <v>65</v>
      </c>
      <c r="D310" s="7" t="s">
        <v>1556</v>
      </c>
      <c r="E310" s="7" t="s">
        <v>67</v>
      </c>
      <c r="F310" s="7" t="s">
        <v>87</v>
      </c>
      <c r="G310" s="7" t="s">
        <v>1557</v>
      </c>
      <c r="H310" s="7" t="s">
        <v>87</v>
      </c>
      <c r="I310" s="7"/>
      <c r="J310" s="7"/>
      <c r="K310" s="7" t="s">
        <v>89</v>
      </c>
      <c r="L310" s="7" t="s">
        <v>90</v>
      </c>
      <c r="M310" s="7" t="s">
        <v>88</v>
      </c>
      <c r="N310" s="8">
        <v>44102</v>
      </c>
      <c r="O310" s="7" t="e">
        <f ca="1">IF(AD310&gt;=4,IF(T310="CDD","OK",""),"")</f>
        <v>#REF!</v>
      </c>
      <c r="P310" s="7" t="str">
        <f t="shared" ca="1" si="399"/>
        <v/>
      </c>
      <c r="Q310" s="8"/>
      <c r="R310" s="7"/>
      <c r="S310" s="8"/>
      <c r="T310" s="9" t="s">
        <v>72</v>
      </c>
      <c r="U310" s="7" t="str">
        <f t="shared" si="333"/>
        <v>Titulaire</v>
      </c>
      <c r="Z310" s="8">
        <v>44102</v>
      </c>
      <c r="AA310" s="7">
        <f t="shared" si="334"/>
        <v>9</v>
      </c>
      <c r="AB310" s="7">
        <f t="shared" si="335"/>
        <v>2020</v>
      </c>
      <c r="AC310" s="7">
        <f t="shared" si="336"/>
        <v>2024</v>
      </c>
      <c r="AD310" s="10" t="e">
        <f t="shared" ref="AD310:AD373" ca="1" si="402">IF(#REF!="Non",(DAYS360(N310,Q310)/360),(DAYS360(N310,TODAY())/360))</f>
        <v>#REF!</v>
      </c>
      <c r="AE310" s="10" t="e">
        <f t="shared" ca="1" si="338"/>
        <v>#REF!</v>
      </c>
      <c r="AF310" s="8">
        <v>27561</v>
      </c>
      <c r="AG310" s="11">
        <f t="shared" ca="1" si="339"/>
        <v>49.756164383561647</v>
      </c>
      <c r="AH310" s="10" t="str">
        <f t="shared" ca="1" si="340"/>
        <v>&gt;45&lt; 55</v>
      </c>
      <c r="AI310" s="12">
        <v>12530176</v>
      </c>
      <c r="AJ310" s="40" t="s">
        <v>213</v>
      </c>
      <c r="AK310" s="12" t="s">
        <v>1558</v>
      </c>
      <c r="AL310" s="8">
        <v>37027</v>
      </c>
      <c r="AM310" s="7" t="s">
        <v>75</v>
      </c>
      <c r="AN310" s="7" t="s">
        <v>76</v>
      </c>
      <c r="AO310" s="7">
        <v>2</v>
      </c>
      <c r="AP310" s="35" t="s">
        <v>94</v>
      </c>
      <c r="AQ310">
        <v>10</v>
      </c>
      <c r="AR310" s="14">
        <v>3</v>
      </c>
      <c r="AS310" s="15">
        <f t="shared" si="341"/>
        <v>45197.75</v>
      </c>
      <c r="AT310" s="14" t="s">
        <v>77</v>
      </c>
      <c r="AU310" s="16">
        <v>1800</v>
      </c>
      <c r="AV310" s="17" t="s">
        <v>181</v>
      </c>
      <c r="AW310" s="18" t="s">
        <v>1559</v>
      </c>
      <c r="AX310" s="19" t="s">
        <v>1560</v>
      </c>
      <c r="AY310" s="17" t="s">
        <v>272</v>
      </c>
      <c r="AZ310" s="14" t="s">
        <v>185</v>
      </c>
      <c r="BA310" s="20" t="str">
        <f t="shared" si="342"/>
        <v>14804804100703739625</v>
      </c>
      <c r="BB310" s="31">
        <f t="shared" si="343"/>
        <v>20</v>
      </c>
      <c r="BC310" s="22" t="s">
        <v>1561</v>
      </c>
      <c r="BD310" s="23" t="s">
        <v>426</v>
      </c>
      <c r="BE310" s="14">
        <v>2063</v>
      </c>
      <c r="BF310" s="8">
        <v>45153</v>
      </c>
      <c r="BG310" s="24">
        <v>56130938</v>
      </c>
      <c r="BH310" s="24"/>
      <c r="BI310" s="32">
        <v>98137108</v>
      </c>
      <c r="BJ310" s="14" t="s">
        <v>426</v>
      </c>
      <c r="BK310" s="14" t="str">
        <f t="shared" si="367"/>
        <v>-MAINTENANCE</v>
      </c>
      <c r="BL310" s="62" t="s">
        <v>1562</v>
      </c>
      <c r="BM310" s="25"/>
      <c r="BN310" s="26" t="str">
        <f t="shared" si="344"/>
        <v>14804804100703739625</v>
      </c>
      <c r="BO310" s="27" t="str">
        <f t="shared" si="345"/>
        <v>KHLIFI MOHAMED</v>
      </c>
      <c r="BP310" s="26">
        <f t="shared" si="346"/>
        <v>309</v>
      </c>
      <c r="BQ310" s="28"/>
    </row>
    <row r="311" spans="1:69" x14ac:dyDescent="0.25">
      <c r="A311" t="str">
        <f>VLOOKUP(B311,[2]RH!$B:$BV,72,0)</f>
        <v>Non-Actif</v>
      </c>
      <c r="B311" s="6">
        <v>310</v>
      </c>
      <c r="C311" s="7" t="s">
        <v>65</v>
      </c>
      <c r="D311" s="7" t="s">
        <v>1563</v>
      </c>
      <c r="E311" s="7" t="s">
        <v>67</v>
      </c>
      <c r="F311" s="7" t="s">
        <v>118</v>
      </c>
      <c r="G311" s="7" t="s">
        <v>220</v>
      </c>
      <c r="H311" s="7">
        <v>560</v>
      </c>
      <c r="I311" s="7"/>
      <c r="J311" s="7" t="s">
        <v>281</v>
      </c>
      <c r="K311" s="7" t="s">
        <v>146</v>
      </c>
      <c r="L311" s="7" t="s">
        <v>90</v>
      </c>
      <c r="M311" s="7" t="s">
        <v>160</v>
      </c>
      <c r="N311" s="8">
        <v>44102</v>
      </c>
      <c r="P311" s="7">
        <f t="shared" ca="1" si="399"/>
        <v>-918</v>
      </c>
      <c r="Q311" s="8">
        <v>44762</v>
      </c>
      <c r="R311" s="7" t="s">
        <v>659</v>
      </c>
      <c r="S311"/>
      <c r="T311" s="7" t="s">
        <v>156</v>
      </c>
      <c r="U311" s="7" t="str">
        <f t="shared" si="333"/>
        <v>Contractuel</v>
      </c>
      <c r="V311" s="8">
        <v>44743</v>
      </c>
      <c r="W311" s="8">
        <v>44804</v>
      </c>
      <c r="Z311" s="8">
        <v>44102</v>
      </c>
      <c r="AA311" s="7">
        <f t="shared" si="334"/>
        <v>9</v>
      </c>
      <c r="AB311" s="7">
        <f t="shared" si="335"/>
        <v>2020</v>
      </c>
      <c r="AC311" s="7">
        <f t="shared" si="336"/>
        <v>2024</v>
      </c>
      <c r="AD311" s="10" t="e">
        <f t="shared" ref="AD311:AD374" ca="1" si="403">IF(#REF!="Non",(DAYS360(N311,Q311)/360),(DAYS360(N311,TODAY())/360))</f>
        <v>#REF!</v>
      </c>
      <c r="AE311" s="10" t="e">
        <f t="shared" ca="1" si="338"/>
        <v>#REF!</v>
      </c>
      <c r="AF311" s="8">
        <v>28718</v>
      </c>
      <c r="AG311" s="11">
        <f t="shared" ca="1" si="339"/>
        <v>46.586301369863016</v>
      </c>
      <c r="AH311" s="10" t="str">
        <f t="shared" ca="1" si="340"/>
        <v>&gt;45&lt; 55</v>
      </c>
      <c r="AI311" s="12">
        <v>16178496</v>
      </c>
      <c r="AJ311" s="13" t="s">
        <v>150</v>
      </c>
      <c r="AK311" s="12" t="s">
        <v>1564</v>
      </c>
      <c r="AL311" s="8">
        <v>43124</v>
      </c>
      <c r="AM311" s="7" t="s">
        <v>75</v>
      </c>
      <c r="AN311" s="7" t="s">
        <v>76</v>
      </c>
      <c r="AO311" s="7">
        <v>3</v>
      </c>
      <c r="AP311" s="7" t="s">
        <v>1565</v>
      </c>
      <c r="AQ311" s="14">
        <v>3</v>
      </c>
      <c r="AR311" s="14">
        <v>2</v>
      </c>
      <c r="AS311" s="15">
        <f t="shared" si="341"/>
        <v>44832.5</v>
      </c>
      <c r="AT311" s="14" t="s">
        <v>163</v>
      </c>
      <c r="AU311" s="12">
        <v>3.3159999999999998</v>
      </c>
      <c r="AV311" s="17" t="s">
        <v>79</v>
      </c>
      <c r="AW311" s="18" t="s">
        <v>1566</v>
      </c>
      <c r="AX311" s="19" t="s">
        <v>1567</v>
      </c>
      <c r="AY311" s="17" t="s">
        <v>436</v>
      </c>
      <c r="AZ311" s="14" t="s">
        <v>83</v>
      </c>
      <c r="BA311" s="20" t="str">
        <f t="shared" si="342"/>
        <v>08026011084005581718</v>
      </c>
      <c r="BB311" s="31">
        <f t="shared" si="343"/>
        <v>20</v>
      </c>
      <c r="BC311" s="36" t="s">
        <v>1568</v>
      </c>
      <c r="BD311" s="14" t="s">
        <v>311</v>
      </c>
      <c r="BF311" s="8"/>
      <c r="BG311" s="24">
        <v>23076870</v>
      </c>
      <c r="BH311" s="24">
        <v>50518493</v>
      </c>
      <c r="BI311" s="32"/>
      <c r="BJ311" s="14" t="s">
        <v>311</v>
      </c>
      <c r="BK311" s="14" t="str">
        <f t="shared" si="367"/>
        <v>B-560</v>
      </c>
      <c r="BL311" s="14"/>
      <c r="BM311" s="25"/>
      <c r="BN311" s="26" t="str">
        <f t="shared" si="344"/>
        <v>08026011084005581718</v>
      </c>
      <c r="BO311" s="27" t="str">
        <f t="shared" si="345"/>
        <v>FAIDI KAMEL</v>
      </c>
      <c r="BP311" s="26">
        <f t="shared" si="346"/>
        <v>310</v>
      </c>
      <c r="BQ311" s="28"/>
    </row>
    <row r="312" spans="1:69" x14ac:dyDescent="0.25">
      <c r="A312" t="str">
        <f>VLOOKUP(B312,[2]RH!$B:$BV,72,0)</f>
        <v>Non-Actif</v>
      </c>
      <c r="B312" s="6">
        <v>311</v>
      </c>
      <c r="C312" s="7" t="s">
        <v>100</v>
      </c>
      <c r="D312" s="7" t="s">
        <v>1569</v>
      </c>
      <c r="E312" s="7" t="s">
        <v>67</v>
      </c>
      <c r="F312" s="7" t="s">
        <v>258</v>
      </c>
      <c r="G312" s="7" t="s">
        <v>533</v>
      </c>
      <c r="I312" s="7"/>
      <c r="K312" s="7" t="s">
        <v>89</v>
      </c>
      <c r="L312" s="7" t="s">
        <v>90</v>
      </c>
      <c r="M312" s="7" t="s">
        <v>535</v>
      </c>
      <c r="N312" s="8">
        <v>44102</v>
      </c>
      <c r="P312" s="7">
        <f t="shared" ca="1" si="399"/>
        <v>-1587</v>
      </c>
      <c r="Q312" s="8">
        <v>44130</v>
      </c>
      <c r="R312" s="7" t="s">
        <v>1570</v>
      </c>
      <c r="S312"/>
      <c r="T312" s="7" t="s">
        <v>156</v>
      </c>
      <c r="U312" s="7" t="str">
        <f t="shared" si="333"/>
        <v>Contractuel</v>
      </c>
      <c r="V312" s="8">
        <v>44102</v>
      </c>
      <c r="W312" s="8">
        <v>44135</v>
      </c>
      <c r="Z312" s="8">
        <v>44102</v>
      </c>
      <c r="AA312" s="7">
        <f t="shared" si="334"/>
        <v>9</v>
      </c>
      <c r="AB312" s="7">
        <f t="shared" si="335"/>
        <v>2020</v>
      </c>
      <c r="AC312" s="7">
        <f t="shared" si="336"/>
        <v>2024</v>
      </c>
      <c r="AD312" s="10" t="e">
        <f t="shared" ref="AD312:AD375" ca="1" si="404">IF(#REF!="Non",(DAYS360(N312,Q312)/360),(DAYS360(N312,TODAY())/360))</f>
        <v>#REF!</v>
      </c>
      <c r="AE312" s="10" t="e">
        <f t="shared" ca="1" si="338"/>
        <v>#REF!</v>
      </c>
      <c r="AF312" s="8">
        <v>34256</v>
      </c>
      <c r="AG312" s="11">
        <f t="shared" ca="1" si="339"/>
        <v>31.413698630136988</v>
      </c>
      <c r="AH312" s="10" t="str">
        <f t="shared" ca="1" si="340"/>
        <v>&gt;25&lt; 35</v>
      </c>
      <c r="AI312" s="12">
        <v>17128712</v>
      </c>
      <c r="AJ312" s="13" t="s">
        <v>170</v>
      </c>
      <c r="AK312" s="12" t="s">
        <v>1571</v>
      </c>
      <c r="AL312" s="8">
        <v>41044</v>
      </c>
      <c r="AM312" s="7" t="s">
        <v>108</v>
      </c>
      <c r="AN312" s="7" t="s">
        <v>109</v>
      </c>
      <c r="AO312" s="7"/>
      <c r="AP312" s="7" t="s">
        <v>1572</v>
      </c>
      <c r="AQ312" s="14">
        <v>3</v>
      </c>
      <c r="AR312" s="14">
        <v>1</v>
      </c>
      <c r="AS312" s="15">
        <f t="shared" si="341"/>
        <v>44467.25</v>
      </c>
      <c r="AT312" s="14" t="s">
        <v>163</v>
      </c>
      <c r="AU312" s="12">
        <v>3.1930000000000001</v>
      </c>
      <c r="AV312" s="17">
        <v>14</v>
      </c>
      <c r="AW312" s="18">
        <v>80780</v>
      </c>
      <c r="AX312" s="19">
        <v>71007126125</v>
      </c>
      <c r="AY312" s="17">
        <v>12</v>
      </c>
      <c r="AZ312" s="14" t="s">
        <v>185</v>
      </c>
      <c r="BA312" s="20" t="str">
        <f t="shared" si="342"/>
        <v>14807807100712612512</v>
      </c>
      <c r="BB312" s="31">
        <f t="shared" si="343"/>
        <v>20</v>
      </c>
      <c r="BC312" s="14" t="s">
        <v>1573</v>
      </c>
      <c r="BD312" s="14" t="s">
        <v>115</v>
      </c>
      <c r="BE312" s="14">
        <v>1074</v>
      </c>
      <c r="BF312" s="8" t="s">
        <v>116</v>
      </c>
      <c r="BG312" s="24">
        <v>50727804</v>
      </c>
      <c r="BH312" s="24">
        <v>24729514</v>
      </c>
      <c r="BI312" s="32"/>
      <c r="BJ312" s="14" t="s">
        <v>277</v>
      </c>
      <c r="BK312" s="14" t="str">
        <f t="shared" si="367"/>
        <v>-</v>
      </c>
      <c r="BL312" s="14"/>
      <c r="BM312" s="25"/>
      <c r="BN312" s="26" t="str">
        <f t="shared" si="344"/>
        <v>14807807100712612512</v>
      </c>
      <c r="BO312" s="27" t="str">
        <f t="shared" si="345"/>
        <v>NAGGA KHADIJA</v>
      </c>
      <c r="BP312" s="26">
        <f t="shared" si="346"/>
        <v>311</v>
      </c>
      <c r="BQ312" s="28"/>
    </row>
    <row r="313" spans="1:69" x14ac:dyDescent="0.25">
      <c r="A313" t="str">
        <f>VLOOKUP(B313,[2]RH!$B:$BV,72,0)</f>
        <v>Non-Actif</v>
      </c>
      <c r="B313" s="6">
        <v>312</v>
      </c>
      <c r="C313" s="7" t="s">
        <v>100</v>
      </c>
      <c r="D313" s="7" t="s">
        <v>1574</v>
      </c>
      <c r="E313" s="7" t="s">
        <v>67</v>
      </c>
      <c r="F313" s="7" t="s">
        <v>158</v>
      </c>
      <c r="G313" s="7" t="s">
        <v>1575</v>
      </c>
      <c r="I313" s="7"/>
      <c r="K313" s="7" t="s">
        <v>146</v>
      </c>
      <c r="L313" s="7" t="s">
        <v>90</v>
      </c>
      <c r="M313" s="7" t="s">
        <v>191</v>
      </c>
      <c r="N313" s="8">
        <v>44103</v>
      </c>
      <c r="O313" s="7" t="e">
        <f ca="1">IF(AD313&gt;=4,IF(T313="CDD","OK",""),"")</f>
        <v>#REF!</v>
      </c>
      <c r="P313" s="7">
        <f t="shared" ca="1" si="399"/>
        <v>-1526</v>
      </c>
      <c r="Q313" s="8">
        <v>44144</v>
      </c>
      <c r="R313" s="7" t="s">
        <v>1576</v>
      </c>
      <c r="S313" s="7"/>
      <c r="T313" s="7" t="s">
        <v>156</v>
      </c>
      <c r="U313" s="7" t="str">
        <f t="shared" si="333"/>
        <v>Contractuel</v>
      </c>
      <c r="V313" s="8">
        <v>44136</v>
      </c>
      <c r="W313" s="8">
        <v>44196</v>
      </c>
      <c r="Z313" s="8">
        <v>44103</v>
      </c>
      <c r="AA313" s="7">
        <f t="shared" si="334"/>
        <v>9</v>
      </c>
      <c r="AB313" s="7">
        <f t="shared" si="335"/>
        <v>2020</v>
      </c>
      <c r="AC313" s="7">
        <f t="shared" si="336"/>
        <v>2024</v>
      </c>
      <c r="AD313" s="10" t="e">
        <f t="shared" ref="AD313:AD376" ca="1" si="405">IF(#REF!="Non",(DAYS360(N313,Q313)/360),(DAYS360(N313,TODAY())/360))</f>
        <v>#REF!</v>
      </c>
      <c r="AE313" s="10" t="e">
        <f t="shared" ca="1" si="338"/>
        <v>#REF!</v>
      </c>
      <c r="AF313" s="8">
        <v>33741</v>
      </c>
      <c r="AG313" s="11">
        <f t="shared" ca="1" si="339"/>
        <v>32.824657534246576</v>
      </c>
      <c r="AH313" s="10" t="str">
        <f t="shared" ca="1" si="340"/>
        <v>&gt;25&lt; 35</v>
      </c>
      <c r="AI313" s="12">
        <v>16467217</v>
      </c>
      <c r="AJ313" s="13" t="s">
        <v>192</v>
      </c>
      <c r="AK313" s="12" t="s">
        <v>1577</v>
      </c>
      <c r="AL313" s="8">
        <v>40154</v>
      </c>
      <c r="AM313" s="7" t="s">
        <v>108</v>
      </c>
      <c r="AN313" s="7" t="s">
        <v>109</v>
      </c>
      <c r="AO313" s="7"/>
      <c r="AQ313" s="14">
        <v>3</v>
      </c>
      <c r="AR313" s="14">
        <v>1</v>
      </c>
      <c r="AS313" s="15">
        <f t="shared" si="341"/>
        <v>44468.25</v>
      </c>
      <c r="AT313" s="14" t="s">
        <v>163</v>
      </c>
      <c r="AU313" s="12">
        <v>3.1930000000000001</v>
      </c>
      <c r="AV313" s="17">
        <v>17</v>
      </c>
      <c r="AW313" s="18" t="s">
        <v>201</v>
      </c>
      <c r="AX313" s="19" t="s">
        <v>1578</v>
      </c>
      <c r="AY313" s="17" t="s">
        <v>150</v>
      </c>
      <c r="AZ313" s="14" t="s">
        <v>203</v>
      </c>
      <c r="BA313" s="20" t="str">
        <f t="shared" si="342"/>
        <v>17001000000161284707</v>
      </c>
      <c r="BB313" s="31">
        <f t="shared" si="343"/>
        <v>20</v>
      </c>
      <c r="BC313" s="14" t="s">
        <v>1579</v>
      </c>
      <c r="BD313" s="14" t="s">
        <v>1286</v>
      </c>
      <c r="BE313" s="14"/>
      <c r="BF313" s="8"/>
      <c r="BG313" s="24">
        <v>20807794</v>
      </c>
      <c r="BH313" s="24">
        <v>27671392</v>
      </c>
      <c r="BI313" s="32"/>
      <c r="BJ313" s="14" t="s">
        <v>1286</v>
      </c>
      <c r="BK313" s="14" t="str">
        <f t="shared" si="367"/>
        <v>-</v>
      </c>
      <c r="BL313" s="14"/>
      <c r="BM313" s="25"/>
      <c r="BN313" s="26" t="str">
        <f t="shared" si="344"/>
        <v>17001000000161284707</v>
      </c>
      <c r="BO313" s="27" t="str">
        <f t="shared" si="345"/>
        <v>ABED OUMAIMA</v>
      </c>
      <c r="BP313" s="26">
        <f t="shared" si="346"/>
        <v>312</v>
      </c>
      <c r="BQ313" s="28"/>
    </row>
    <row r="314" spans="1:69" x14ac:dyDescent="0.25">
      <c r="A314" t="str">
        <f>VLOOKUP(B314,[2]RH!$B:$BV,72,0)</f>
        <v>Non-Actif</v>
      </c>
      <c r="B314" s="6">
        <v>313</v>
      </c>
      <c r="C314" s="7" t="s">
        <v>65</v>
      </c>
      <c r="D314" s="7" t="s">
        <v>1580</v>
      </c>
      <c r="E314" s="7" t="s">
        <v>67</v>
      </c>
      <c r="F314" s="7" t="s">
        <v>158</v>
      </c>
      <c r="G314" s="7" t="s">
        <v>1575</v>
      </c>
      <c r="I314" s="7"/>
      <c r="K314" s="7" t="s">
        <v>146</v>
      </c>
      <c r="L314" s="7" t="s">
        <v>90</v>
      </c>
      <c r="M314" s="7" t="s">
        <v>160</v>
      </c>
      <c r="N314" s="8">
        <v>44105</v>
      </c>
      <c r="O314" s="7" t="e">
        <f ca="1">IF(AD314&gt;=4,IF(T314="CDD","OK",""),"")</f>
        <v>#REF!</v>
      </c>
      <c r="P314" s="7">
        <f t="shared" ca="1" si="399"/>
        <v>-1526</v>
      </c>
      <c r="Q314" s="8">
        <v>44140</v>
      </c>
      <c r="R314" s="7" t="s">
        <v>161</v>
      </c>
      <c r="S314" s="7"/>
      <c r="T314" s="7" t="s">
        <v>156</v>
      </c>
      <c r="U314" s="7" t="str">
        <f t="shared" si="333"/>
        <v>Contractuel</v>
      </c>
      <c r="V314" s="8">
        <v>44136</v>
      </c>
      <c r="W314" s="8">
        <v>44196</v>
      </c>
      <c r="Z314" s="8">
        <v>44105</v>
      </c>
      <c r="AA314" s="7">
        <f t="shared" si="334"/>
        <v>10</v>
      </c>
      <c r="AB314" s="7">
        <f t="shared" si="335"/>
        <v>2020</v>
      </c>
      <c r="AC314" s="7">
        <f t="shared" si="336"/>
        <v>2024</v>
      </c>
      <c r="AD314" s="10" t="e">
        <f t="shared" ref="AD314:AD377" ca="1" si="406">IF(#REF!="Non",(DAYS360(N314,Q314)/360),(DAYS360(N314,TODAY())/360))</f>
        <v>#REF!</v>
      </c>
      <c r="AE314" s="10" t="e">
        <f t="shared" ca="1" si="338"/>
        <v>#REF!</v>
      </c>
      <c r="AF314" s="8">
        <v>34123</v>
      </c>
      <c r="AG314" s="11">
        <f t="shared" ca="1" si="339"/>
        <v>31.778082191780822</v>
      </c>
      <c r="AH314" s="10" t="str">
        <f t="shared" ca="1" si="340"/>
        <v>&gt;25&lt; 35</v>
      </c>
      <c r="AI314" s="12">
        <v>16718807</v>
      </c>
      <c r="AJ314" s="13" t="s">
        <v>92</v>
      </c>
      <c r="AK314" s="12" t="s">
        <v>1581</v>
      </c>
      <c r="AL314" s="8">
        <v>39857</v>
      </c>
      <c r="AM314" s="7" t="s">
        <v>75</v>
      </c>
      <c r="AN314" s="7" t="s">
        <v>109</v>
      </c>
      <c r="AO314" s="7"/>
      <c r="AQ314" s="14">
        <v>3</v>
      </c>
      <c r="AR314" s="14">
        <v>1</v>
      </c>
      <c r="AS314" s="15">
        <f t="shared" si="341"/>
        <v>44470.25</v>
      </c>
      <c r="AT314" s="14" t="s">
        <v>163</v>
      </c>
      <c r="AU314" s="12">
        <v>3.1930000000000001</v>
      </c>
      <c r="AV314" s="17">
        <v>17</v>
      </c>
      <c r="AW314" s="18" t="s">
        <v>201</v>
      </c>
      <c r="AX314" s="19" t="s">
        <v>1582</v>
      </c>
      <c r="AY314" s="17" t="s">
        <v>120</v>
      </c>
      <c r="AZ314" s="14" t="s">
        <v>203</v>
      </c>
      <c r="BA314" s="20" t="str">
        <f t="shared" si="342"/>
        <v>17001000000169439206</v>
      </c>
      <c r="BB314" s="31">
        <f t="shared" si="343"/>
        <v>20</v>
      </c>
      <c r="BC314" s="14" t="s">
        <v>1583</v>
      </c>
      <c r="BD314" s="14" t="s">
        <v>426</v>
      </c>
      <c r="BE314" s="14"/>
      <c r="BF314" s="8" t="s">
        <v>116</v>
      </c>
      <c r="BG314" s="24">
        <v>99667611</v>
      </c>
      <c r="BH314" s="24">
        <v>56790498</v>
      </c>
      <c r="BI314" s="32"/>
      <c r="BJ314" s="14" t="s">
        <v>431</v>
      </c>
      <c r="BK314" s="14" t="str">
        <f t="shared" si="367"/>
        <v>-</v>
      </c>
      <c r="BL314" s="14"/>
      <c r="BM314" s="25"/>
      <c r="BN314" s="26" t="str">
        <f t="shared" si="344"/>
        <v>17001000000169439206</v>
      </c>
      <c r="BO314" s="27" t="str">
        <f t="shared" si="345"/>
        <v>OUERGHI MOKHTAR</v>
      </c>
      <c r="BP314" s="26">
        <f t="shared" si="346"/>
        <v>313</v>
      </c>
      <c r="BQ314" s="28"/>
    </row>
    <row r="315" spans="1:69" x14ac:dyDescent="0.25">
      <c r="A315" t="str">
        <f>VLOOKUP(B315,[2]RH!$B:$BV,72,0)</f>
        <v>Non-Actif</v>
      </c>
      <c r="B315" s="6">
        <v>314</v>
      </c>
      <c r="C315" s="7" t="s">
        <v>65</v>
      </c>
      <c r="D315" s="7" t="s">
        <v>1584</v>
      </c>
      <c r="E315" s="7" t="s">
        <v>67</v>
      </c>
      <c r="F315" s="7" t="s">
        <v>102</v>
      </c>
      <c r="G315" s="7" t="s">
        <v>1585</v>
      </c>
      <c r="I315" s="7"/>
      <c r="K315" s="7" t="s">
        <v>89</v>
      </c>
      <c r="L315" s="7" t="s">
        <v>90</v>
      </c>
      <c r="M315" s="7" t="s">
        <v>1586</v>
      </c>
      <c r="N315" s="8">
        <v>44106</v>
      </c>
      <c r="P315" s="7">
        <f t="shared" ca="1" si="399"/>
        <v>-1557</v>
      </c>
      <c r="Q315" s="8">
        <v>44141</v>
      </c>
      <c r="R315" s="7" t="s">
        <v>161</v>
      </c>
      <c r="S315" s="7"/>
      <c r="T315" s="7" t="s">
        <v>156</v>
      </c>
      <c r="U315" s="7" t="str">
        <f t="shared" si="333"/>
        <v>Contractuel</v>
      </c>
      <c r="V315" s="8">
        <v>44136</v>
      </c>
      <c r="W315" s="8">
        <v>44165</v>
      </c>
      <c r="Z315" s="8">
        <v>44106</v>
      </c>
      <c r="AA315" s="7">
        <f t="shared" si="334"/>
        <v>10</v>
      </c>
      <c r="AB315" s="7">
        <f t="shared" si="335"/>
        <v>2020</v>
      </c>
      <c r="AC315" s="7">
        <f t="shared" si="336"/>
        <v>2024</v>
      </c>
      <c r="AD315" s="10" t="e">
        <f t="shared" ref="AD315:AD378" ca="1" si="407">IF(#REF!="Non",(DAYS360(N315,Q315)/360),(DAYS360(N315,TODAY())/360))</f>
        <v>#REF!</v>
      </c>
      <c r="AE315" s="10" t="e">
        <f t="shared" ca="1" si="338"/>
        <v>#REF!</v>
      </c>
      <c r="AF315" s="8">
        <v>34801</v>
      </c>
      <c r="AG315" s="11">
        <f t="shared" ca="1" si="339"/>
        <v>29.920547945205481</v>
      </c>
      <c r="AH315" s="10" t="str">
        <f t="shared" ca="1" si="340"/>
        <v>&gt;25&lt; 35</v>
      </c>
      <c r="AK315" s="12">
        <v>13008673</v>
      </c>
      <c r="AL315" s="8">
        <v>41664</v>
      </c>
      <c r="AM315" s="7" t="s">
        <v>75</v>
      </c>
      <c r="AN315" s="7" t="s">
        <v>109</v>
      </c>
      <c r="AO315" s="7"/>
      <c r="AQ315" s="14">
        <v>3</v>
      </c>
      <c r="AR315" s="14">
        <v>1</v>
      </c>
      <c r="AS315" s="15">
        <f t="shared" si="341"/>
        <v>44471.25</v>
      </c>
      <c r="AT315" s="14" t="s">
        <v>163</v>
      </c>
      <c r="AU315" s="12">
        <v>2.4990000000000001</v>
      </c>
      <c r="AV315" s="17">
        <v>12</v>
      </c>
      <c r="AW315" s="18">
        <v>40600</v>
      </c>
      <c r="AX315" s="19" t="s">
        <v>1587</v>
      </c>
      <c r="AY315" s="17">
        <v>60</v>
      </c>
      <c r="AZ315" s="14" t="s">
        <v>195</v>
      </c>
      <c r="BA315" s="20" t="str">
        <f t="shared" si="342"/>
        <v>12406000000236508760</v>
      </c>
      <c r="BB315" s="31">
        <f t="shared" si="343"/>
        <v>20</v>
      </c>
      <c r="BC315" s="14" t="s">
        <v>1588</v>
      </c>
      <c r="BD315" s="14" t="s">
        <v>115</v>
      </c>
      <c r="BE315" s="14"/>
      <c r="BF315" s="8"/>
      <c r="BG315" s="24">
        <v>25591349</v>
      </c>
      <c r="BH315" s="24">
        <v>20566164</v>
      </c>
      <c r="BI315" s="32"/>
      <c r="BJ315" t="s">
        <v>714</v>
      </c>
      <c r="BK315" s="14" t="str">
        <f t="shared" si="367"/>
        <v>-</v>
      </c>
      <c r="BL315" s="14"/>
      <c r="BM315" s="25"/>
      <c r="BN315" s="26" t="str">
        <f t="shared" si="344"/>
        <v>12406000000236508760</v>
      </c>
      <c r="BO315" s="27" t="str">
        <f t="shared" si="345"/>
        <v>SAIDI SALIM</v>
      </c>
      <c r="BP315" s="26">
        <f t="shared" si="346"/>
        <v>314</v>
      </c>
      <c r="BQ315" s="28"/>
    </row>
    <row r="316" spans="1:69" x14ac:dyDescent="0.25">
      <c r="A316" t="str">
        <f>VLOOKUP(B316,[2]RH!$B:$BV,72,0)</f>
        <v>Non-Actif</v>
      </c>
      <c r="B316" s="6">
        <v>315</v>
      </c>
      <c r="C316" s="7" t="s">
        <v>65</v>
      </c>
      <c r="D316" s="7" t="s">
        <v>1589</v>
      </c>
      <c r="E316" s="7" t="s">
        <v>67</v>
      </c>
      <c r="F316" s="7" t="s">
        <v>118</v>
      </c>
      <c r="G316" s="7" t="s">
        <v>220</v>
      </c>
      <c r="H316" s="7" t="s">
        <v>649</v>
      </c>
      <c r="I316" s="7" t="s">
        <v>709</v>
      </c>
      <c r="J316" s="7" t="s">
        <v>190</v>
      </c>
      <c r="K316" s="7" t="s">
        <v>146</v>
      </c>
      <c r="L316" s="7" t="s">
        <v>90</v>
      </c>
      <c r="M316" s="7" t="s">
        <v>160</v>
      </c>
      <c r="N316" s="8">
        <v>44109</v>
      </c>
      <c r="P316" s="7">
        <f t="shared" ca="1" si="399"/>
        <v>-218</v>
      </c>
      <c r="Q316" s="8">
        <v>45504</v>
      </c>
      <c r="R316" s="7" t="s">
        <v>915</v>
      </c>
      <c r="S316" s="8" t="s">
        <v>1590</v>
      </c>
      <c r="T316" s="9" t="s">
        <v>156</v>
      </c>
      <c r="U316" s="7" t="str">
        <f t="shared" si="333"/>
        <v>Contractuel</v>
      </c>
      <c r="V316" s="8">
        <v>45474</v>
      </c>
      <c r="W316" s="8">
        <v>45504</v>
      </c>
      <c r="Z316" s="8">
        <v>44109</v>
      </c>
      <c r="AA316" s="7">
        <f t="shared" si="334"/>
        <v>10</v>
      </c>
      <c r="AB316" s="7">
        <f t="shared" si="335"/>
        <v>2020</v>
      </c>
      <c r="AC316" s="7">
        <f t="shared" si="336"/>
        <v>2024</v>
      </c>
      <c r="AD316" s="10" t="e">
        <f t="shared" ref="AD316:AD379" ca="1" si="408">IF(#REF!="Non",(DAYS360(N316,Q316)/360),(DAYS360(N316,TODAY())/360))</f>
        <v>#REF!</v>
      </c>
      <c r="AE316" s="10" t="e">
        <f t="shared" ca="1" si="338"/>
        <v>#REF!</v>
      </c>
      <c r="AF316" s="8">
        <v>28301</v>
      </c>
      <c r="AG316" s="11">
        <f t="shared" ca="1" si="339"/>
        <v>47.728767123287675</v>
      </c>
      <c r="AH316" s="10" t="str">
        <f t="shared" ca="1" si="340"/>
        <v>&gt;45&lt; 55</v>
      </c>
      <c r="AI316" s="12">
        <v>12287765</v>
      </c>
      <c r="AJ316" s="13" t="s">
        <v>92</v>
      </c>
      <c r="AK316" s="12" t="s">
        <v>1591</v>
      </c>
      <c r="AL316" s="8">
        <v>42077</v>
      </c>
      <c r="AM316" s="7" t="s">
        <v>75</v>
      </c>
      <c r="AN316" s="7" t="s">
        <v>76</v>
      </c>
      <c r="AO316" s="7">
        <v>1</v>
      </c>
      <c r="AQ316">
        <v>3</v>
      </c>
      <c r="AR316" s="14">
        <v>3</v>
      </c>
      <c r="AS316" s="15">
        <f t="shared" si="341"/>
        <v>45204.75</v>
      </c>
      <c r="AT316" s="14" t="s">
        <v>163</v>
      </c>
      <c r="AU316" s="16">
        <v>3.3210000000000002</v>
      </c>
      <c r="AV316" s="17" t="s">
        <v>236</v>
      </c>
      <c r="AW316" s="18" t="s">
        <v>201</v>
      </c>
      <c r="AX316" s="19" t="s">
        <v>1592</v>
      </c>
      <c r="AY316" s="17" t="s">
        <v>1593</v>
      </c>
      <c r="AZ316" s="14" t="s">
        <v>203</v>
      </c>
      <c r="BA316" s="20" t="str">
        <f t="shared" si="342"/>
        <v>17001000000296691857</v>
      </c>
      <c r="BB316" s="31">
        <f t="shared" si="343"/>
        <v>20</v>
      </c>
      <c r="BC316" s="22" t="s">
        <v>1594</v>
      </c>
      <c r="BD316" s="23" t="s">
        <v>286</v>
      </c>
      <c r="BE316" s="14">
        <v>2030</v>
      </c>
      <c r="BF316" s="8"/>
      <c r="BG316" s="24">
        <v>23185199</v>
      </c>
      <c r="BH316" s="24"/>
      <c r="BI316" s="32"/>
      <c r="BJ316" s="14" t="s">
        <v>397</v>
      </c>
      <c r="BK316" s="14" t="str">
        <f t="shared" si="367"/>
        <v>A-Panda</v>
      </c>
      <c r="BL316" s="14" t="s">
        <v>241</v>
      </c>
      <c r="BM316" s="25"/>
      <c r="BN316" s="26" t="str">
        <f t="shared" si="344"/>
        <v>17001000000296691857</v>
      </c>
      <c r="BO316" s="27" t="str">
        <f t="shared" si="345"/>
        <v>GUENI HEDI</v>
      </c>
      <c r="BP316" s="26">
        <f t="shared" si="346"/>
        <v>315</v>
      </c>
      <c r="BQ316" s="28"/>
    </row>
    <row r="317" spans="1:69" x14ac:dyDescent="0.25">
      <c r="A317" t="str">
        <f>VLOOKUP(B317,[2]RH!$B:$BV,72,0)</f>
        <v>si</v>
      </c>
      <c r="B317" s="6">
        <v>316</v>
      </c>
      <c r="C317" s="7" t="s">
        <v>100</v>
      </c>
      <c r="D317" s="7" t="s">
        <v>1595</v>
      </c>
      <c r="E317" s="7" t="s">
        <v>67</v>
      </c>
      <c r="F317" s="7" t="s">
        <v>258</v>
      </c>
      <c r="G317" s="7" t="s">
        <v>570</v>
      </c>
      <c r="H317" s="7" t="s">
        <v>1596</v>
      </c>
      <c r="I317" s="7" t="s">
        <v>1597</v>
      </c>
      <c r="J317" s="7" t="s">
        <v>281</v>
      </c>
      <c r="K317" s="7" t="s">
        <v>89</v>
      </c>
      <c r="L317" s="7" t="s">
        <v>90</v>
      </c>
      <c r="M317" s="7" t="s">
        <v>535</v>
      </c>
      <c r="N317" s="8">
        <v>44106</v>
      </c>
      <c r="O317" s="8">
        <v>45565</v>
      </c>
      <c r="P317" s="7" t="str">
        <f t="shared" ca="1" si="399"/>
        <v/>
      </c>
      <c r="Q317" s="8"/>
      <c r="R317"/>
      <c r="S317" s="8"/>
      <c r="T317" s="39" t="s">
        <v>72</v>
      </c>
      <c r="U317" s="7" t="str">
        <f t="shared" si="333"/>
        <v>Titulaire</v>
      </c>
      <c r="V317" s="8">
        <v>45536</v>
      </c>
      <c r="W317" s="8"/>
      <c r="X317" s="8">
        <v>44089</v>
      </c>
      <c r="Y317" s="8">
        <v>44453</v>
      </c>
      <c r="Z317" s="8">
        <v>44454</v>
      </c>
      <c r="AA317" s="7">
        <f t="shared" si="334"/>
        <v>10</v>
      </c>
      <c r="AB317" s="7">
        <f t="shared" si="335"/>
        <v>2020</v>
      </c>
      <c r="AC317" s="7">
        <f t="shared" si="336"/>
        <v>2024</v>
      </c>
      <c r="AD317" s="10" t="e">
        <f t="shared" ref="AD317:AD380" ca="1" si="409">IF(#REF!="Non",(DAYS360(N317,Q317)/360),(DAYS360(N317,TODAY())/360))</f>
        <v>#REF!</v>
      </c>
      <c r="AE317" s="10" t="e">
        <f t="shared" ca="1" si="338"/>
        <v>#REF!</v>
      </c>
      <c r="AF317" s="8">
        <v>36343</v>
      </c>
      <c r="AG317" s="11">
        <f t="shared" ca="1" si="339"/>
        <v>25.695890410958903</v>
      </c>
      <c r="AH317" s="10" t="str">
        <f t="shared" ca="1" si="340"/>
        <v>&gt;25&lt; 35</v>
      </c>
      <c r="AI317" s="12">
        <v>17218789</v>
      </c>
      <c r="AJ317" s="13" t="s">
        <v>120</v>
      </c>
      <c r="AK317" s="12" t="s">
        <v>1598</v>
      </c>
      <c r="AL317" s="8">
        <v>42962</v>
      </c>
      <c r="AM317" s="7" t="s">
        <v>108</v>
      </c>
      <c r="AN317" s="7" t="s">
        <v>109</v>
      </c>
      <c r="AO317" s="7"/>
      <c r="AQ317">
        <v>3</v>
      </c>
      <c r="AR317" s="14">
        <v>3</v>
      </c>
      <c r="AS317" s="15">
        <f t="shared" si="341"/>
        <v>45201.75</v>
      </c>
      <c r="AT317" s="14" t="s">
        <v>163</v>
      </c>
      <c r="AU317" s="16">
        <v>3.3210000000000002</v>
      </c>
      <c r="AV317" s="17" t="s">
        <v>150</v>
      </c>
      <c r="AW317" s="18" t="s">
        <v>1599</v>
      </c>
      <c r="AX317" s="19" t="s">
        <v>1600</v>
      </c>
      <c r="AY317" s="17" t="s">
        <v>670</v>
      </c>
      <c r="AZ317" s="14" t="s">
        <v>174</v>
      </c>
      <c r="BA317" s="20" t="str">
        <f t="shared" si="342"/>
        <v>07081013910551494793</v>
      </c>
      <c r="BB317" s="31">
        <f t="shared" si="343"/>
        <v>20</v>
      </c>
      <c r="BC317" s="22" t="s">
        <v>1601</v>
      </c>
      <c r="BD317" s="23" t="s">
        <v>197</v>
      </c>
      <c r="BE317" s="14">
        <v>2090</v>
      </c>
      <c r="BF317" s="8"/>
      <c r="BG317" s="24">
        <v>90008317</v>
      </c>
      <c r="BH317" s="24">
        <v>92380500</v>
      </c>
      <c r="BI317" s="32"/>
      <c r="BJ317" s="14" t="s">
        <v>197</v>
      </c>
      <c r="BK317" s="14" t="str">
        <f t="shared" si="367"/>
        <v>B-CR3</v>
      </c>
      <c r="BL317" s="14" t="s">
        <v>288</v>
      </c>
      <c r="BM317" s="25"/>
      <c r="BN317" s="26" t="str">
        <f t="shared" si="344"/>
        <v>07081013910551494793</v>
      </c>
      <c r="BO317" s="27" t="str">
        <f t="shared" si="345"/>
        <v>BEN JEBRIL SIWAR</v>
      </c>
      <c r="BP317" s="26">
        <f t="shared" si="346"/>
        <v>316</v>
      </c>
      <c r="BQ317" s="28"/>
    </row>
    <row r="318" spans="1:69" x14ac:dyDescent="0.25">
      <c r="A318" t="str">
        <f>VLOOKUP(B318,[2]RH!$B:$BV,72,0)</f>
        <v>Non-Actif</v>
      </c>
      <c r="B318" s="6">
        <v>317</v>
      </c>
      <c r="C318" s="7" t="s">
        <v>65</v>
      </c>
      <c r="D318" s="7" t="s">
        <v>1602</v>
      </c>
      <c r="E318" s="7" t="s">
        <v>67</v>
      </c>
      <c r="F318" s="7" t="s">
        <v>118</v>
      </c>
      <c r="G318" s="7" t="s">
        <v>220</v>
      </c>
      <c r="H318" s="7" t="s">
        <v>324</v>
      </c>
      <c r="I318" s="7"/>
      <c r="J318" s="7"/>
      <c r="K318" s="7" t="s">
        <v>146</v>
      </c>
      <c r="L318" s="7" t="s">
        <v>90</v>
      </c>
      <c r="M318" s="7" t="s">
        <v>160</v>
      </c>
      <c r="N318" s="8">
        <v>44109</v>
      </c>
      <c r="P318" s="7">
        <f t="shared" ca="1" si="399"/>
        <v>-1526</v>
      </c>
      <c r="Q318" s="8">
        <v>44173</v>
      </c>
      <c r="R318" s="7" t="s">
        <v>1603</v>
      </c>
      <c r="S318"/>
      <c r="T318" s="7" t="s">
        <v>156</v>
      </c>
      <c r="U318" s="7" t="str">
        <f t="shared" si="333"/>
        <v>Contractuel</v>
      </c>
      <c r="V318" s="8">
        <v>44136</v>
      </c>
      <c r="W318" s="8">
        <v>44196</v>
      </c>
      <c r="Z318" s="8">
        <v>44109</v>
      </c>
      <c r="AA318" s="7">
        <f t="shared" si="334"/>
        <v>10</v>
      </c>
      <c r="AB318" s="7">
        <f t="shared" si="335"/>
        <v>2020</v>
      </c>
      <c r="AC318" s="7">
        <f t="shared" si="336"/>
        <v>2024</v>
      </c>
      <c r="AD318" s="10" t="e">
        <f t="shared" ref="AD318:AD381" ca="1" si="410">IF(#REF!="Non",(DAYS360(N318,Q318)/360),(DAYS360(N318,TODAY())/360))</f>
        <v>#REF!</v>
      </c>
      <c r="AE318" s="10" t="e">
        <f t="shared" ca="1" si="338"/>
        <v>#REF!</v>
      </c>
      <c r="AF318" s="8">
        <v>29709</v>
      </c>
      <c r="AG318" s="11">
        <f t="shared" ca="1" si="339"/>
        <v>43.871232876712327</v>
      </c>
      <c r="AH318" s="10" t="str">
        <f t="shared" ca="1" si="340"/>
        <v>&gt;35&lt; 45</v>
      </c>
      <c r="AI318" s="12">
        <v>12386187</v>
      </c>
      <c r="AJ318" s="13" t="s">
        <v>92</v>
      </c>
      <c r="AK318" s="12" t="s">
        <v>1604</v>
      </c>
      <c r="AL318" s="8">
        <v>39219</v>
      </c>
      <c r="AM318" s="7" t="s">
        <v>75</v>
      </c>
      <c r="AN318" s="7" t="s">
        <v>109</v>
      </c>
      <c r="AO318" s="7"/>
      <c r="AQ318" s="14">
        <v>3</v>
      </c>
      <c r="AR318" s="14">
        <v>1</v>
      </c>
      <c r="AS318" s="15">
        <f t="shared" si="341"/>
        <v>44474.25</v>
      </c>
      <c r="AT318" s="14" t="s">
        <v>163</v>
      </c>
      <c r="AU318" s="12">
        <v>3.1930000000000001</v>
      </c>
      <c r="AV318" s="17">
        <v>17</v>
      </c>
      <c r="AW318" s="18" t="s">
        <v>201</v>
      </c>
      <c r="AX318" s="19" t="s">
        <v>1605</v>
      </c>
      <c r="AY318" s="17">
        <v>16</v>
      </c>
      <c r="AZ318" s="14" t="s">
        <v>203</v>
      </c>
      <c r="BA318" s="20" t="str">
        <f t="shared" si="342"/>
        <v>17001000000296890416</v>
      </c>
      <c r="BB318" s="31">
        <f t="shared" si="343"/>
        <v>20</v>
      </c>
      <c r="BC318" s="14" t="s">
        <v>1606</v>
      </c>
      <c r="BD318" s="14" t="s">
        <v>115</v>
      </c>
      <c r="BE318" s="14">
        <v>2023</v>
      </c>
      <c r="BF318" s="8"/>
      <c r="BG318" s="24">
        <v>50636133</v>
      </c>
      <c r="BH318" s="24">
        <v>54914180</v>
      </c>
      <c r="BI318" s="32"/>
      <c r="BJ318" s="14" t="s">
        <v>470</v>
      </c>
      <c r="BK318" s="14" t="str">
        <f t="shared" si="367"/>
        <v>-SA</v>
      </c>
      <c r="BL318" s="14"/>
      <c r="BM318" s="25"/>
      <c r="BN318" s="26" t="str">
        <f t="shared" si="344"/>
        <v>17001000000296890416</v>
      </c>
      <c r="BO318" s="27" t="str">
        <f t="shared" si="345"/>
        <v>RAHALI MOUNIR</v>
      </c>
      <c r="BP318" s="26">
        <f t="shared" si="346"/>
        <v>317</v>
      </c>
      <c r="BQ318" s="28"/>
    </row>
    <row r="319" spans="1:69" x14ac:dyDescent="0.25">
      <c r="A319" t="str">
        <f>VLOOKUP(B319,[2]RH!$B:$BV,72,0)</f>
        <v>Non-Actif</v>
      </c>
      <c r="B319" s="6">
        <v>318</v>
      </c>
      <c r="C319" s="7" t="s">
        <v>100</v>
      </c>
      <c r="D319" s="7" t="s">
        <v>1607</v>
      </c>
      <c r="E319" s="7" t="s">
        <v>67</v>
      </c>
      <c r="F319" s="7" t="s">
        <v>118</v>
      </c>
      <c r="G319" s="7" t="s">
        <v>188</v>
      </c>
      <c r="H319" s="7"/>
      <c r="I319" s="7"/>
      <c r="J319" s="7" t="s">
        <v>281</v>
      </c>
      <c r="K319" s="7" t="s">
        <v>89</v>
      </c>
      <c r="L319" s="7" t="s">
        <v>90</v>
      </c>
      <c r="M319" s="7" t="s">
        <v>191</v>
      </c>
      <c r="N319" s="8">
        <v>44112</v>
      </c>
      <c r="P319" s="7">
        <f t="shared" ca="1" si="399"/>
        <v>-1130</v>
      </c>
      <c r="Q319" s="8">
        <v>44469</v>
      </c>
      <c r="R319" s="7" t="s">
        <v>91</v>
      </c>
      <c r="S319"/>
      <c r="T319" s="7" t="s">
        <v>156</v>
      </c>
      <c r="U319" s="7" t="str">
        <f t="shared" si="333"/>
        <v>Contractuel</v>
      </c>
      <c r="V319" s="8">
        <v>44440</v>
      </c>
      <c r="W319" s="8">
        <v>44592</v>
      </c>
      <c r="Z319" s="8">
        <v>44112</v>
      </c>
      <c r="AA319" s="7">
        <f t="shared" si="334"/>
        <v>10</v>
      </c>
      <c r="AB319" s="7">
        <f t="shared" si="335"/>
        <v>2020</v>
      </c>
      <c r="AC319" s="7">
        <f t="shared" si="336"/>
        <v>2024</v>
      </c>
      <c r="AD319" s="10" t="e">
        <f t="shared" ref="AD319:AD382" ca="1" si="411">IF(#REF!="Non",(DAYS360(N319,Q319)/360),(DAYS360(N319,TODAY())/360))</f>
        <v>#REF!</v>
      </c>
      <c r="AE319" s="10" t="e">
        <f t="shared" ca="1" si="338"/>
        <v>#REF!</v>
      </c>
      <c r="AF319" s="8">
        <v>34577</v>
      </c>
      <c r="AG319" s="11">
        <f t="shared" ca="1" si="339"/>
        <v>30.534246575342465</v>
      </c>
      <c r="AH319" s="10" t="str">
        <f t="shared" ca="1" si="340"/>
        <v>&gt;25&lt; 35</v>
      </c>
      <c r="AI319" s="12">
        <v>17120285</v>
      </c>
      <c r="AJ319" s="13" t="s">
        <v>82</v>
      </c>
      <c r="AK319" s="12" t="s">
        <v>1608</v>
      </c>
      <c r="AL319" s="8">
        <v>40814</v>
      </c>
      <c r="AM319" s="7" t="s">
        <v>108</v>
      </c>
      <c r="AN319" s="7" t="s">
        <v>109</v>
      </c>
      <c r="AO319" s="7"/>
      <c r="AQ319" s="14">
        <v>3</v>
      </c>
      <c r="AR319" s="14">
        <v>1</v>
      </c>
      <c r="AS319" s="15">
        <f t="shared" si="341"/>
        <v>44477.25</v>
      </c>
      <c r="AT319" s="14" t="s">
        <v>163</v>
      </c>
      <c r="AU319" s="12">
        <v>3.1930000000000001</v>
      </c>
      <c r="AV319" s="17" t="s">
        <v>73</v>
      </c>
      <c r="AW319" s="18" t="s">
        <v>1609</v>
      </c>
      <c r="AX319" s="19" t="s">
        <v>1610</v>
      </c>
      <c r="AY319" s="17">
        <v>36</v>
      </c>
      <c r="AZ319" s="14" t="s">
        <v>98</v>
      </c>
      <c r="BA319" s="20" t="str">
        <f t="shared" si="342"/>
        <v>01001080113719130236</v>
      </c>
      <c r="BB319" s="31">
        <f t="shared" si="343"/>
        <v>20</v>
      </c>
      <c r="BC319" s="36" t="s">
        <v>1611</v>
      </c>
      <c r="BD319" s="14" t="s">
        <v>426</v>
      </c>
      <c r="BE319" s="14">
        <v>2063</v>
      </c>
      <c r="BF319" s="8"/>
      <c r="BG319" s="24">
        <v>53754518</v>
      </c>
      <c r="BH319" s="24">
        <v>97334674</v>
      </c>
      <c r="BI319" s="32"/>
      <c r="BJ319" s="14" t="s">
        <v>492</v>
      </c>
      <c r="BK319" s="14" t="str">
        <f t="shared" si="367"/>
        <v>B-</v>
      </c>
      <c r="BL319" s="14"/>
      <c r="BM319" s="25"/>
      <c r="BN319" s="26" t="str">
        <f t="shared" si="344"/>
        <v>01001080113719130236</v>
      </c>
      <c r="BO319" s="27" t="str">
        <f t="shared" si="345"/>
        <v>BARAKET DHOUHA</v>
      </c>
      <c r="BP319" s="26">
        <f t="shared" si="346"/>
        <v>318</v>
      </c>
      <c r="BQ319" s="28"/>
    </row>
    <row r="320" spans="1:69" x14ac:dyDescent="0.25">
      <c r="A320" t="str">
        <f>VLOOKUP(B320,[2]RH!$B:$BV,72,0)</f>
        <v>Non-Actif</v>
      </c>
      <c r="B320" s="6">
        <v>319</v>
      </c>
      <c r="C320" s="7" t="s">
        <v>100</v>
      </c>
      <c r="D320" s="7" t="s">
        <v>1612</v>
      </c>
      <c r="E320" s="7" t="s">
        <v>67</v>
      </c>
      <c r="F320" s="7" t="s">
        <v>258</v>
      </c>
      <c r="G320" s="7" t="s">
        <v>533</v>
      </c>
      <c r="H320" s="7">
        <v>560</v>
      </c>
      <c r="I320" s="7"/>
      <c r="J320" s="7" t="s">
        <v>281</v>
      </c>
      <c r="K320" s="7" t="s">
        <v>89</v>
      </c>
      <c r="L320" s="7" t="s">
        <v>90</v>
      </c>
      <c r="M320" s="7" t="s">
        <v>535</v>
      </c>
      <c r="N320" s="8">
        <v>44111</v>
      </c>
      <c r="P320" s="7">
        <f t="shared" ca="1" si="399"/>
        <v>-1161</v>
      </c>
      <c r="Q320" s="8">
        <v>44546</v>
      </c>
      <c r="R320" s="7" t="s">
        <v>161</v>
      </c>
      <c r="S320"/>
      <c r="T320" s="7" t="s">
        <v>156</v>
      </c>
      <c r="U320" s="7" t="str">
        <f t="shared" si="333"/>
        <v>Contractuel</v>
      </c>
      <c r="V320" s="8">
        <v>44531</v>
      </c>
      <c r="W320" s="8">
        <v>44561</v>
      </c>
      <c r="X320" s="8">
        <v>44089</v>
      </c>
      <c r="Y320" s="8">
        <v>44453</v>
      </c>
      <c r="Z320" s="8">
        <v>44454</v>
      </c>
      <c r="AA320" s="7">
        <f t="shared" si="334"/>
        <v>10</v>
      </c>
      <c r="AB320" s="7">
        <f t="shared" si="335"/>
        <v>2020</v>
      </c>
      <c r="AC320" s="7">
        <f t="shared" si="336"/>
        <v>2024</v>
      </c>
      <c r="AD320" s="10" t="e">
        <f t="shared" ref="AD320:AD383" ca="1" si="412">IF(#REF!="Non",(DAYS360(N320,Q320)/360),(DAYS360(N320,TODAY())/360))</f>
        <v>#REF!</v>
      </c>
      <c r="AE320" s="10" t="e">
        <f t="shared" ca="1" si="338"/>
        <v>#REF!</v>
      </c>
      <c r="AF320" s="8">
        <v>34978</v>
      </c>
      <c r="AG320" s="11">
        <f t="shared" ca="1" si="339"/>
        <v>29.435616438356163</v>
      </c>
      <c r="AH320" s="10" t="str">
        <f t="shared" ca="1" si="340"/>
        <v>&gt;25&lt; 35</v>
      </c>
      <c r="AI320" s="12">
        <v>19028062</v>
      </c>
      <c r="AJ320" s="13" t="s">
        <v>106</v>
      </c>
      <c r="AK320" s="12" t="s">
        <v>1613</v>
      </c>
      <c r="AL320" s="8">
        <v>43615</v>
      </c>
      <c r="AM320" s="7" t="s">
        <v>108</v>
      </c>
      <c r="AN320" s="7" t="s">
        <v>109</v>
      </c>
      <c r="AO320" s="7"/>
      <c r="AQ320" s="14">
        <v>3</v>
      </c>
      <c r="AR320" s="14">
        <v>1</v>
      </c>
      <c r="AS320" s="15">
        <f t="shared" si="341"/>
        <v>44476.25</v>
      </c>
      <c r="AT320" s="14" t="s">
        <v>163</v>
      </c>
      <c r="AU320" s="12">
        <v>3.1930000000000001</v>
      </c>
      <c r="AV320" s="17">
        <v>17</v>
      </c>
      <c r="AW320" s="18" t="s">
        <v>201</v>
      </c>
      <c r="AX320" s="19" t="s">
        <v>1614</v>
      </c>
      <c r="AY320" s="17">
        <v>47</v>
      </c>
      <c r="AZ320" s="14" t="s">
        <v>203</v>
      </c>
      <c r="BA320" s="20" t="str">
        <f t="shared" si="342"/>
        <v>17001000000285495147</v>
      </c>
      <c r="BB320" s="31">
        <f t="shared" si="343"/>
        <v>20</v>
      </c>
      <c r="BC320" s="36" t="s">
        <v>1615</v>
      </c>
      <c r="BD320" s="14" t="s">
        <v>486</v>
      </c>
      <c r="BE320" s="14">
        <v>1110</v>
      </c>
      <c r="BF320" s="8" t="s">
        <v>176</v>
      </c>
      <c r="BG320" s="24">
        <v>27439570</v>
      </c>
      <c r="BH320" s="24">
        <v>71551354</v>
      </c>
      <c r="BI320" s="32"/>
      <c r="BJ320" s="14" t="s">
        <v>486</v>
      </c>
      <c r="BK320" s="14" t="str">
        <f t="shared" si="367"/>
        <v>B-560</v>
      </c>
      <c r="BL320" s="14"/>
      <c r="BM320" s="25"/>
      <c r="BN320" s="26" t="str">
        <f t="shared" si="344"/>
        <v>17001000000285495147</v>
      </c>
      <c r="BO320" s="27" t="str">
        <f t="shared" si="345"/>
        <v>KOUKI IBTISSEM</v>
      </c>
      <c r="BP320" s="26">
        <f t="shared" si="346"/>
        <v>319</v>
      </c>
      <c r="BQ320" s="28"/>
    </row>
    <row r="321" spans="1:69" x14ac:dyDescent="0.25">
      <c r="A321" t="str">
        <f>VLOOKUP(B321,[2]RH!$B:$BV,72,0)</f>
        <v>Non-Actif</v>
      </c>
      <c r="B321" s="6">
        <v>320</v>
      </c>
      <c r="C321" s="7" t="s">
        <v>168</v>
      </c>
      <c r="D321" s="7" t="s">
        <v>1616</v>
      </c>
      <c r="E321" s="7" t="s">
        <v>67</v>
      </c>
      <c r="F321" s="7" t="s">
        <v>118</v>
      </c>
      <c r="G321" s="7" t="s">
        <v>220</v>
      </c>
      <c r="H321" s="7" t="s">
        <v>649</v>
      </c>
      <c r="I321" s="7" t="s">
        <v>650</v>
      </c>
      <c r="J321" s="7" t="s">
        <v>281</v>
      </c>
      <c r="K321" s="7" t="s">
        <v>146</v>
      </c>
      <c r="L321" s="7" t="s">
        <v>90</v>
      </c>
      <c r="M321" s="7" t="s">
        <v>191</v>
      </c>
      <c r="N321" s="8">
        <v>44109</v>
      </c>
      <c r="P321" s="7">
        <f t="shared" ca="1" si="399"/>
        <v>-218</v>
      </c>
      <c r="Q321" s="8">
        <v>45504</v>
      </c>
      <c r="R321" s="7" t="s">
        <v>915</v>
      </c>
      <c r="S321" s="8" t="s">
        <v>1590</v>
      </c>
      <c r="T321" s="9" t="s">
        <v>156</v>
      </c>
      <c r="U321" s="7" t="str">
        <f t="shared" si="333"/>
        <v>Contractuel</v>
      </c>
      <c r="V321" s="8">
        <v>45474</v>
      </c>
      <c r="W321" s="8">
        <v>45504</v>
      </c>
      <c r="Z321" s="8">
        <v>44109</v>
      </c>
      <c r="AA321" s="7">
        <f t="shared" si="334"/>
        <v>10</v>
      </c>
      <c r="AB321" s="7">
        <f t="shared" si="335"/>
        <v>2020</v>
      </c>
      <c r="AC321" s="7">
        <f t="shared" si="336"/>
        <v>2024</v>
      </c>
      <c r="AD321" s="10" t="e">
        <f t="shared" ref="AD321:AD384" ca="1" si="413">IF(#REF!="Non",(DAYS360(N321,Q321)/360),(DAYS360(N321,TODAY())/360))</f>
        <v>#REF!</v>
      </c>
      <c r="AE321" s="10" t="e">
        <f t="shared" ca="1" si="338"/>
        <v>#REF!</v>
      </c>
      <c r="AF321" s="8">
        <v>32731</v>
      </c>
      <c r="AG321" s="11">
        <f t="shared" ca="1" si="339"/>
        <v>35.591780821917808</v>
      </c>
      <c r="AH321" s="10" t="str">
        <f t="shared" ca="1" si="340"/>
        <v>&gt;35&lt; 45</v>
      </c>
      <c r="AI321" s="12">
        <v>12669737</v>
      </c>
      <c r="AJ321" s="13" t="s">
        <v>79</v>
      </c>
      <c r="AK321" s="12" t="s">
        <v>1617</v>
      </c>
      <c r="AL321" s="8">
        <v>38743</v>
      </c>
      <c r="AM321" s="7" t="s">
        <v>108</v>
      </c>
      <c r="AN321" s="7" t="s">
        <v>76</v>
      </c>
      <c r="AO321" s="7">
        <v>2</v>
      </c>
      <c r="AQ321">
        <v>3</v>
      </c>
      <c r="AR321" s="14">
        <v>3</v>
      </c>
      <c r="AS321" s="15">
        <f t="shared" si="341"/>
        <v>45204.75</v>
      </c>
      <c r="AT321" s="14" t="s">
        <v>163</v>
      </c>
      <c r="AU321" s="16">
        <v>3.3210000000000002</v>
      </c>
      <c r="AV321" s="17" t="s">
        <v>236</v>
      </c>
      <c r="AW321" s="18" t="s">
        <v>201</v>
      </c>
      <c r="AX321" s="19" t="s">
        <v>1618</v>
      </c>
      <c r="AY321" s="17" t="s">
        <v>509</v>
      </c>
      <c r="AZ321" s="14" t="s">
        <v>203</v>
      </c>
      <c r="BA321" s="20" t="str">
        <f t="shared" si="342"/>
        <v>17001000000198710896</v>
      </c>
      <c r="BB321" s="31">
        <f t="shared" si="343"/>
        <v>20</v>
      </c>
      <c r="BC321" s="22" t="s">
        <v>1619</v>
      </c>
      <c r="BD321" s="23" t="s">
        <v>371</v>
      </c>
      <c r="BE321" s="14">
        <v>2010</v>
      </c>
      <c r="BF321" s="8"/>
      <c r="BG321" s="24">
        <v>28689254</v>
      </c>
      <c r="BH321" s="24">
        <v>28691652</v>
      </c>
      <c r="BI321" s="32"/>
      <c r="BJ321" s="14" t="s">
        <v>371</v>
      </c>
      <c r="BK321" s="14" t="str">
        <f t="shared" si="367"/>
        <v>B-Panda</v>
      </c>
      <c r="BL321" s="14" t="s">
        <v>300</v>
      </c>
      <c r="BM321" s="25"/>
      <c r="BN321" s="26" t="str">
        <f t="shared" si="344"/>
        <v>17001000000198710896</v>
      </c>
      <c r="BO321" s="27" t="str">
        <f t="shared" si="345"/>
        <v>YAHMADI AMENI</v>
      </c>
      <c r="BP321" s="26">
        <f t="shared" si="346"/>
        <v>320</v>
      </c>
      <c r="BQ321" s="28"/>
    </row>
    <row r="322" spans="1:69" x14ac:dyDescent="0.25">
      <c r="A322" t="str">
        <f>VLOOKUP(B322,[2]RH!$B:$BV,72,0)</f>
        <v>Non-Actif</v>
      </c>
      <c r="B322" s="6">
        <v>321</v>
      </c>
      <c r="C322" s="7" t="s">
        <v>168</v>
      </c>
      <c r="D322" s="7" t="s">
        <v>1620</v>
      </c>
      <c r="E322" s="7" t="s">
        <v>67</v>
      </c>
      <c r="F322" s="7" t="s">
        <v>118</v>
      </c>
      <c r="G322" s="7" t="s">
        <v>220</v>
      </c>
      <c r="H322" s="7" t="s">
        <v>966</v>
      </c>
      <c r="I322" s="7"/>
      <c r="J322" s="7" t="s">
        <v>190</v>
      </c>
      <c r="K322" s="7" t="s">
        <v>146</v>
      </c>
      <c r="L322" s="7" t="s">
        <v>90</v>
      </c>
      <c r="M322" s="7" t="s">
        <v>191</v>
      </c>
      <c r="N322" s="8">
        <v>44109</v>
      </c>
      <c r="P322" s="7">
        <f t="shared" ca="1" si="399"/>
        <v>-1467</v>
      </c>
      <c r="Q322" s="8">
        <v>44232</v>
      </c>
      <c r="R322" s="7" t="s">
        <v>161</v>
      </c>
      <c r="S322"/>
      <c r="T322" s="7" t="s">
        <v>156</v>
      </c>
      <c r="U322" s="7" t="str">
        <f t="shared" ref="U322:U385" si="414">IF(T322="CDI","Titulaire","Contractuel")</f>
        <v>Contractuel</v>
      </c>
      <c r="V322" s="8">
        <v>44197</v>
      </c>
      <c r="W322" s="8">
        <v>44255</v>
      </c>
      <c r="Z322" s="8">
        <v>44109</v>
      </c>
      <c r="AA322" s="7">
        <f t="shared" ref="AA322:AA385" si="415">MONTH(N322)</f>
        <v>10</v>
      </c>
      <c r="AB322" s="7">
        <f t="shared" ref="AB322:AB385" si="416">IF(N322="","",YEAR(N322))</f>
        <v>2020</v>
      </c>
      <c r="AC322" s="7">
        <f t="shared" ref="AC322:AC385" si="417">AB322+4</f>
        <v>2024</v>
      </c>
      <c r="AD322" s="10" t="e">
        <f t="shared" ref="AD322:AD385" ca="1" si="418">IF(#REF!="Non",(DAYS360(N322,Q322)/360),(DAYS360(N322,TODAY())/360))</f>
        <v>#REF!</v>
      </c>
      <c r="AE322" s="10" t="e">
        <f t="shared" ref="AE322:AE385" ca="1" si="419">+IF(AD322&lt;1,"&lt; 1",IF(AND(AD322&gt;=1,AD322&lt;2),"&lt; 2",IF(AND(AD322&gt;=2,AD322&lt;3),"&lt; 3",IF(AND(AD322&gt;=3,AD322&lt;=4),"&lt; 4",IF(AD322&gt;4,"&gt; 4")))))</f>
        <v>#REF!</v>
      </c>
      <c r="AF322" s="8">
        <v>32288</v>
      </c>
      <c r="AG322" s="11">
        <f t="shared" ref="AG322:AG385" ca="1" si="420">(TODAY()-AF322)/365</f>
        <v>36.805479452054797</v>
      </c>
      <c r="AH322" s="10" t="str">
        <f t="shared" ref="AH322:AH385" ca="1" si="421">+IF(AG322&lt;25,"&lt; 25",IF(AND(AG322&gt;=25,AG322&lt;35),"&gt;25&lt; 35",IF(AND(AG322&gt;=35,AG322&lt;45),"&gt;35&lt; 45",IF(AND(AG322&gt;=45,AG322&lt;=55),"&gt;45&lt; 55",IF(AG322&gt;55,"&gt; 55")))))</f>
        <v>&gt;35&lt; 45</v>
      </c>
      <c r="AI322" s="12">
        <v>12801379</v>
      </c>
      <c r="AJ322" s="40" t="s">
        <v>213</v>
      </c>
      <c r="AK322" s="12" t="s">
        <v>1621</v>
      </c>
      <c r="AL322" s="8">
        <v>38294</v>
      </c>
      <c r="AM322" s="7" t="s">
        <v>108</v>
      </c>
      <c r="AN322" s="7" t="s">
        <v>76</v>
      </c>
      <c r="AO322" s="7">
        <v>2</v>
      </c>
      <c r="AQ322" s="14">
        <v>3</v>
      </c>
      <c r="AR322" s="14">
        <v>1</v>
      </c>
      <c r="AS322" s="15">
        <f t="shared" ref="AS322:AS385" si="422">N322+(365.25*AR322)</f>
        <v>44474.25</v>
      </c>
      <c r="AT322" s="14" t="s">
        <v>163</v>
      </c>
      <c r="AU322" s="12">
        <v>3.1930000000000001</v>
      </c>
      <c r="AV322" s="17" t="s">
        <v>106</v>
      </c>
      <c r="AW322" s="18" t="s">
        <v>591</v>
      </c>
      <c r="AX322" s="19" t="s">
        <v>1622</v>
      </c>
      <c r="AY322" s="17">
        <v>90</v>
      </c>
      <c r="AZ322" s="14" t="s">
        <v>230</v>
      </c>
      <c r="BA322" s="20" t="str">
        <f t="shared" ref="BA322:BA385" si="423">CONCATENATE(AV322,AW322,AX322,AY322)</f>
        <v>05046000114501432490</v>
      </c>
      <c r="BB322" s="31">
        <f t="shared" ref="BB322:BB385" si="424">LEN(BA322)</f>
        <v>20</v>
      </c>
      <c r="BC322" s="14" t="s">
        <v>1623</v>
      </c>
      <c r="BD322" s="14" t="s">
        <v>286</v>
      </c>
      <c r="BE322" s="14"/>
      <c r="BF322" s="8" t="s">
        <v>116</v>
      </c>
      <c r="BG322" s="24">
        <v>93864675</v>
      </c>
      <c r="BH322" s="24">
        <v>24021569</v>
      </c>
      <c r="BI322" s="32"/>
      <c r="BJ322" s="14" t="s">
        <v>600</v>
      </c>
      <c r="BK322" s="14" t="str">
        <f t="shared" si="367"/>
        <v>A-AP-T</v>
      </c>
      <c r="BL322" s="14"/>
      <c r="BM322" s="25"/>
      <c r="BN322" s="26" t="str">
        <f t="shared" ref="BN322:BN385" si="425">BA322</f>
        <v>05046000114501432490</v>
      </c>
      <c r="BO322" s="27" t="str">
        <f t="shared" ref="BO322:BO385" si="426">D322</f>
        <v>BEN JAAFAR AMIRA</v>
      </c>
      <c r="BP322" s="26">
        <f t="shared" ref="BP322:BP385" si="427">B322</f>
        <v>321</v>
      </c>
      <c r="BQ322" s="28"/>
    </row>
    <row r="323" spans="1:69" x14ac:dyDescent="0.25">
      <c r="A323" t="str">
        <f>VLOOKUP(B323,[2]RH!$B:$BV,72,0)</f>
        <v>si</v>
      </c>
      <c r="B323" s="6">
        <v>322</v>
      </c>
      <c r="C323" s="7" t="s">
        <v>168</v>
      </c>
      <c r="D323" s="7" t="s">
        <v>1624</v>
      </c>
      <c r="E323" s="7" t="s">
        <v>67</v>
      </c>
      <c r="F323" s="7" t="s">
        <v>118</v>
      </c>
      <c r="G323" s="7" t="s">
        <v>220</v>
      </c>
      <c r="H323" s="7" t="s">
        <v>649</v>
      </c>
      <c r="I323" s="7" t="s">
        <v>709</v>
      </c>
      <c r="J323" s="7" t="s">
        <v>190</v>
      </c>
      <c r="K323" s="7" t="s">
        <v>146</v>
      </c>
      <c r="L323" s="7" t="s">
        <v>90</v>
      </c>
      <c r="M323" s="7" t="s">
        <v>191</v>
      </c>
      <c r="N323" s="8">
        <v>44109</v>
      </c>
      <c r="O323" s="8">
        <v>45565</v>
      </c>
      <c r="P323" s="7" t="str">
        <f t="shared" ca="1" si="399"/>
        <v/>
      </c>
      <c r="Q323" s="8"/>
      <c r="R323" s="7"/>
      <c r="S323" s="8"/>
      <c r="T323" s="39" t="s">
        <v>72</v>
      </c>
      <c r="U323" s="7" t="str">
        <f t="shared" si="414"/>
        <v>Titulaire</v>
      </c>
      <c r="V323" s="8">
        <v>45536</v>
      </c>
      <c r="W323" s="8"/>
      <c r="Z323" s="8">
        <v>44109</v>
      </c>
      <c r="AA323" s="7">
        <f t="shared" si="415"/>
        <v>10</v>
      </c>
      <c r="AB323" s="7">
        <f t="shared" si="416"/>
        <v>2020</v>
      </c>
      <c r="AC323" s="7">
        <f t="shared" si="417"/>
        <v>2024</v>
      </c>
      <c r="AD323" s="10" t="e">
        <f t="shared" ref="AD323:AD386" ca="1" si="428">IF(#REF!="Non",(DAYS360(N323,Q323)/360),(DAYS360(N323,TODAY())/360))</f>
        <v>#REF!</v>
      </c>
      <c r="AE323" s="10" t="e">
        <f t="shared" ca="1" si="419"/>
        <v>#REF!</v>
      </c>
      <c r="AF323" s="8">
        <v>27982</v>
      </c>
      <c r="AG323" s="11">
        <f t="shared" ca="1" si="420"/>
        <v>48.602739726027394</v>
      </c>
      <c r="AH323" s="10" t="str">
        <f t="shared" ca="1" si="421"/>
        <v>&gt;45&lt; 55</v>
      </c>
      <c r="AI323" s="12">
        <v>12516559</v>
      </c>
      <c r="AJ323" s="13" t="s">
        <v>120</v>
      </c>
      <c r="AK323" s="12" t="s">
        <v>1625</v>
      </c>
      <c r="AL323" s="8">
        <v>34611</v>
      </c>
      <c r="AM323" s="7" t="s">
        <v>108</v>
      </c>
      <c r="AN323" s="7" t="s">
        <v>76</v>
      </c>
      <c r="AO323" s="7"/>
      <c r="AQ323">
        <v>3</v>
      </c>
      <c r="AR323" s="14">
        <v>3</v>
      </c>
      <c r="AS323" s="15">
        <f t="shared" si="422"/>
        <v>45204.75</v>
      </c>
      <c r="AT323" s="14" t="s">
        <v>163</v>
      </c>
      <c r="AU323" s="16">
        <v>3.3210000000000002</v>
      </c>
      <c r="AV323" s="17" t="s">
        <v>236</v>
      </c>
      <c r="AW323" s="18" t="s">
        <v>1626</v>
      </c>
      <c r="AX323" s="19" t="s">
        <v>1627</v>
      </c>
      <c r="AY323" s="17" t="s">
        <v>725</v>
      </c>
      <c r="AZ323" s="14" t="s">
        <v>203</v>
      </c>
      <c r="BA323" s="20" t="str">
        <f t="shared" si="423"/>
        <v>17535940173538005362</v>
      </c>
      <c r="BB323" s="31">
        <f t="shared" si="424"/>
        <v>20</v>
      </c>
      <c r="BC323" s="22" t="s">
        <v>1628</v>
      </c>
      <c r="BD323" s="23" t="s">
        <v>568</v>
      </c>
      <c r="BE323" s="14">
        <v>2021</v>
      </c>
      <c r="BF323" s="8"/>
      <c r="BG323" s="24">
        <v>22046045</v>
      </c>
      <c r="BH323" s="24">
        <v>50053838</v>
      </c>
      <c r="BI323" s="32"/>
      <c r="BJ323" s="14" t="s">
        <v>371</v>
      </c>
      <c r="BK323" s="14" t="str">
        <f t="shared" si="367"/>
        <v>A-Panda</v>
      </c>
      <c r="BL323" s="14" t="s">
        <v>300</v>
      </c>
      <c r="BM323" s="25"/>
      <c r="BN323" s="26" t="str">
        <f t="shared" si="425"/>
        <v>17535940173538005362</v>
      </c>
      <c r="BO323" s="27" t="str">
        <f t="shared" si="426"/>
        <v>TALBI NAIMA</v>
      </c>
      <c r="BP323" s="26">
        <f t="shared" si="427"/>
        <v>322</v>
      </c>
      <c r="BQ323" s="28"/>
    </row>
    <row r="324" spans="1:69" x14ac:dyDescent="0.25">
      <c r="A324" t="str">
        <f>VLOOKUP(B324,[2]RH!$B:$BV,72,0)</f>
        <v>si</v>
      </c>
      <c r="B324" s="6">
        <v>323</v>
      </c>
      <c r="C324" s="7" t="s">
        <v>168</v>
      </c>
      <c r="D324" s="7" t="s">
        <v>1629</v>
      </c>
      <c r="E324" s="7" t="s">
        <v>67</v>
      </c>
      <c r="F324" s="7" t="s">
        <v>118</v>
      </c>
      <c r="G324" s="7" t="s">
        <v>220</v>
      </c>
      <c r="H324" s="7" t="s">
        <v>649</v>
      </c>
      <c r="I324" s="7" t="s">
        <v>709</v>
      </c>
      <c r="J324" s="7" t="s">
        <v>190</v>
      </c>
      <c r="K324" s="7" t="s">
        <v>146</v>
      </c>
      <c r="L324" s="7" t="s">
        <v>90</v>
      </c>
      <c r="M324" s="7" t="s">
        <v>191</v>
      </c>
      <c r="N324" s="8">
        <v>44110</v>
      </c>
      <c r="O324" s="8">
        <v>45565</v>
      </c>
      <c r="P324" s="7" t="str">
        <f t="shared" ca="1" si="399"/>
        <v/>
      </c>
      <c r="Q324" s="8"/>
      <c r="R324" s="7"/>
      <c r="S324" s="8"/>
      <c r="T324" s="39" t="s">
        <v>72</v>
      </c>
      <c r="U324" s="7" t="str">
        <f t="shared" si="414"/>
        <v>Titulaire</v>
      </c>
      <c r="V324" s="8">
        <v>45536</v>
      </c>
      <c r="W324" s="8"/>
      <c r="Z324" s="8">
        <v>44110</v>
      </c>
      <c r="AA324" s="7">
        <f t="shared" si="415"/>
        <v>10</v>
      </c>
      <c r="AB324" s="7">
        <f t="shared" si="416"/>
        <v>2020</v>
      </c>
      <c r="AC324" s="7">
        <f t="shared" si="417"/>
        <v>2024</v>
      </c>
      <c r="AD324" s="10" t="e">
        <f t="shared" ref="AD324:AD387" ca="1" si="429">IF(#REF!="Non",(DAYS360(N324,Q324)/360),(DAYS360(N324,TODAY())/360))</f>
        <v>#REF!</v>
      </c>
      <c r="AE324" s="10" t="e">
        <f t="shared" ca="1" si="419"/>
        <v>#REF!</v>
      </c>
      <c r="AF324" s="8">
        <v>27808</v>
      </c>
      <c r="AG324" s="11">
        <f t="shared" ca="1" si="420"/>
        <v>49.079452054794523</v>
      </c>
      <c r="AH324" s="10" t="str">
        <f t="shared" ca="1" si="421"/>
        <v>&gt;45&lt; 55</v>
      </c>
      <c r="AI324" s="12">
        <v>12193501</v>
      </c>
      <c r="AJ324" s="13" t="s">
        <v>82</v>
      </c>
      <c r="AK324" s="12" t="s">
        <v>1630</v>
      </c>
      <c r="AL324" s="8">
        <v>41319</v>
      </c>
      <c r="AM324" s="7" t="s">
        <v>108</v>
      </c>
      <c r="AN324" s="7" t="s">
        <v>76</v>
      </c>
      <c r="AO324" s="7">
        <v>2</v>
      </c>
      <c r="AQ324">
        <v>3</v>
      </c>
      <c r="AR324" s="14">
        <v>3</v>
      </c>
      <c r="AS324" s="15">
        <f t="shared" si="422"/>
        <v>45205.75</v>
      </c>
      <c r="AT324" s="14" t="s">
        <v>163</v>
      </c>
      <c r="AU324" s="16">
        <v>3.3210000000000002</v>
      </c>
      <c r="AV324" s="17" t="s">
        <v>79</v>
      </c>
      <c r="AW324" s="18" t="s">
        <v>1631</v>
      </c>
      <c r="AX324" s="19" t="s">
        <v>1632</v>
      </c>
      <c r="AY324" s="17" t="s">
        <v>1112</v>
      </c>
      <c r="AZ324" s="14" t="s">
        <v>83</v>
      </c>
      <c r="BA324" s="20" t="str">
        <f t="shared" si="423"/>
        <v>08134030022000045524</v>
      </c>
      <c r="BB324" s="31">
        <f t="shared" si="424"/>
        <v>20</v>
      </c>
      <c r="BC324" s="22" t="s">
        <v>1633</v>
      </c>
      <c r="BD324" s="23" t="s">
        <v>115</v>
      </c>
      <c r="BE324" s="14">
        <v>2052</v>
      </c>
      <c r="BF324" s="8"/>
      <c r="BG324" s="24">
        <v>21248616</v>
      </c>
      <c r="BH324" s="24">
        <v>27977889</v>
      </c>
      <c r="BI324" s="32"/>
      <c r="BJ324" s="14" t="s">
        <v>933</v>
      </c>
      <c r="BK324" s="14" t="str">
        <f t="shared" si="367"/>
        <v>A-Panda</v>
      </c>
      <c r="BL324" s="14" t="s">
        <v>300</v>
      </c>
      <c r="BM324" s="25"/>
      <c r="BN324" s="26" t="str">
        <f t="shared" si="425"/>
        <v>08134030022000045524</v>
      </c>
      <c r="BO324" s="27" t="str">
        <f t="shared" si="426"/>
        <v>CHAIEB NAIMA</v>
      </c>
      <c r="BP324" s="26">
        <f t="shared" si="427"/>
        <v>323</v>
      </c>
      <c r="BQ324" s="28"/>
    </row>
    <row r="325" spans="1:69" x14ac:dyDescent="0.25">
      <c r="A325" t="str">
        <f>VLOOKUP(B325,[2]RH!$B:$BV,72,0)</f>
        <v>Non-Actif</v>
      </c>
      <c r="B325" s="6">
        <v>324</v>
      </c>
      <c r="C325" s="7" t="s">
        <v>100</v>
      </c>
      <c r="D325" s="7" t="s">
        <v>1634</v>
      </c>
      <c r="E325" s="7" t="s">
        <v>67</v>
      </c>
      <c r="F325" s="7" t="s">
        <v>118</v>
      </c>
      <c r="G325" s="7" t="s">
        <v>220</v>
      </c>
      <c r="H325" s="7" t="s">
        <v>966</v>
      </c>
      <c r="I325" s="7"/>
      <c r="J325" s="7" t="s">
        <v>190</v>
      </c>
      <c r="K325" s="7" t="s">
        <v>146</v>
      </c>
      <c r="L325" s="7" t="s">
        <v>90</v>
      </c>
      <c r="M325" s="7" t="s">
        <v>191</v>
      </c>
      <c r="N325" s="8">
        <v>44109</v>
      </c>
      <c r="P325" s="7">
        <f t="shared" ca="1" si="399"/>
        <v>-1467</v>
      </c>
      <c r="Q325" s="8">
        <v>44197</v>
      </c>
      <c r="R325" s="7" t="s">
        <v>161</v>
      </c>
      <c r="S325"/>
      <c r="T325" s="7" t="s">
        <v>156</v>
      </c>
      <c r="U325" s="7" t="str">
        <f t="shared" si="414"/>
        <v>Contractuel</v>
      </c>
      <c r="V325" s="8">
        <v>44197</v>
      </c>
      <c r="W325" s="8">
        <v>44255</v>
      </c>
      <c r="Z325" s="8">
        <v>44109</v>
      </c>
      <c r="AA325" s="7">
        <f t="shared" si="415"/>
        <v>10</v>
      </c>
      <c r="AB325" s="7">
        <f t="shared" si="416"/>
        <v>2020</v>
      </c>
      <c r="AC325" s="7">
        <f t="shared" si="417"/>
        <v>2024</v>
      </c>
      <c r="AD325" s="10" t="e">
        <f t="shared" ref="AD325:AD388" ca="1" si="430">IF(#REF!="Non",(DAYS360(N325,Q325)/360),(DAYS360(N325,TODAY())/360))</f>
        <v>#REF!</v>
      </c>
      <c r="AE325" s="10" t="e">
        <f t="shared" ca="1" si="419"/>
        <v>#REF!</v>
      </c>
      <c r="AF325" s="8">
        <v>33366</v>
      </c>
      <c r="AG325" s="11">
        <f t="shared" ca="1" si="420"/>
        <v>33.852054794520548</v>
      </c>
      <c r="AH325" s="10" t="str">
        <f t="shared" ca="1" si="421"/>
        <v>&gt;25&lt; 35</v>
      </c>
      <c r="AI325" s="12">
        <v>17282615</v>
      </c>
      <c r="AJ325" s="13" t="s">
        <v>192</v>
      </c>
      <c r="AK325" s="12" t="s">
        <v>1635</v>
      </c>
      <c r="AL325" s="8">
        <v>43272</v>
      </c>
      <c r="AM325" s="7" t="s">
        <v>108</v>
      </c>
      <c r="AN325" s="7" t="s">
        <v>109</v>
      </c>
      <c r="AO325" s="7"/>
      <c r="AQ325" s="14">
        <v>3</v>
      </c>
      <c r="AR325" s="14">
        <v>1</v>
      </c>
      <c r="AS325" s="15">
        <f t="shared" si="422"/>
        <v>44474.25</v>
      </c>
      <c r="AT325" s="14" t="s">
        <v>163</v>
      </c>
      <c r="AU325" s="12">
        <v>3.1930000000000001</v>
      </c>
      <c r="AV325" s="17">
        <v>17</v>
      </c>
      <c r="AW325" s="18">
        <v>53594</v>
      </c>
      <c r="AX325" s="19" t="s">
        <v>1636</v>
      </c>
      <c r="AY325" s="17">
        <v>10</v>
      </c>
      <c r="AZ325" s="14" t="s">
        <v>203</v>
      </c>
      <c r="BA325" s="20" t="str">
        <f t="shared" si="423"/>
        <v>17535940171289311010</v>
      </c>
      <c r="BB325" s="31">
        <f t="shared" si="424"/>
        <v>20</v>
      </c>
      <c r="BC325" s="14" t="s">
        <v>1637</v>
      </c>
      <c r="BD325" s="14" t="s">
        <v>501</v>
      </c>
      <c r="BE325" s="14"/>
      <c r="BF325" s="8" t="s">
        <v>116</v>
      </c>
      <c r="BG325" s="24">
        <v>28076974</v>
      </c>
      <c r="BH325" s="24">
        <v>98895765</v>
      </c>
      <c r="BI325" s="32"/>
      <c r="BJ325" s="14" t="s">
        <v>385</v>
      </c>
      <c r="BK325" s="14" t="str">
        <f t="shared" si="367"/>
        <v>A-AP-T</v>
      </c>
      <c r="BL325" s="14"/>
      <c r="BM325" s="25"/>
      <c r="BN325" s="26" t="str">
        <f t="shared" si="425"/>
        <v>17535940171289311010</v>
      </c>
      <c r="BO325" s="27" t="str">
        <f t="shared" si="426"/>
        <v>OUESLATI DHEKRA</v>
      </c>
      <c r="BP325" s="26">
        <f t="shared" si="427"/>
        <v>324</v>
      </c>
      <c r="BQ325" s="28"/>
    </row>
    <row r="326" spans="1:69" x14ac:dyDescent="0.25">
      <c r="A326" t="str">
        <f>VLOOKUP(B326,[2]RH!$B:$BV,72,0)</f>
        <v>Non-Actif</v>
      </c>
      <c r="B326" s="6">
        <v>325</v>
      </c>
      <c r="C326" s="7" t="s">
        <v>168</v>
      </c>
      <c r="D326" s="7" t="s">
        <v>1638</v>
      </c>
      <c r="E326" s="7" t="s">
        <v>67</v>
      </c>
      <c r="F326" s="7" t="s">
        <v>118</v>
      </c>
      <c r="G326" s="7" t="s">
        <v>220</v>
      </c>
      <c r="H326" s="7" t="s">
        <v>966</v>
      </c>
      <c r="I326" s="7"/>
      <c r="J326" s="7" t="s">
        <v>281</v>
      </c>
      <c r="K326" s="7" t="s">
        <v>146</v>
      </c>
      <c r="L326" s="7" t="s">
        <v>90</v>
      </c>
      <c r="M326" s="7" t="s">
        <v>191</v>
      </c>
      <c r="N326" s="8">
        <v>44109</v>
      </c>
      <c r="P326" s="7">
        <f t="shared" ca="1" si="399"/>
        <v>-1526</v>
      </c>
      <c r="Q326" s="8">
        <v>44177</v>
      </c>
      <c r="R326" s="7" t="s">
        <v>161</v>
      </c>
      <c r="S326"/>
      <c r="T326" s="7" t="s">
        <v>156</v>
      </c>
      <c r="U326" s="7" t="str">
        <f t="shared" si="414"/>
        <v>Contractuel</v>
      </c>
      <c r="V326" s="8">
        <v>44136</v>
      </c>
      <c r="W326" s="8">
        <v>44196</v>
      </c>
      <c r="Z326" s="8">
        <v>44109</v>
      </c>
      <c r="AA326" s="7">
        <f t="shared" si="415"/>
        <v>10</v>
      </c>
      <c r="AB326" s="7">
        <f t="shared" si="416"/>
        <v>2020</v>
      </c>
      <c r="AC326" s="7">
        <f t="shared" si="417"/>
        <v>2024</v>
      </c>
      <c r="AD326" s="10" t="e">
        <f t="shared" ref="AD326:AD389" ca="1" si="431">IF(#REF!="Non",(DAYS360(N326,Q326)/360),(DAYS360(N326,TODAY())/360))</f>
        <v>#REF!</v>
      </c>
      <c r="AE326" s="10" t="e">
        <f t="shared" ca="1" si="419"/>
        <v>#REF!</v>
      </c>
      <c r="AF326" s="8">
        <v>29993</v>
      </c>
      <c r="AG326" s="11">
        <f t="shared" ca="1" si="420"/>
        <v>43.093150684931508</v>
      </c>
      <c r="AH326" s="10" t="str">
        <f t="shared" ca="1" si="421"/>
        <v>&gt;35&lt; 45</v>
      </c>
      <c r="AI326" s="12">
        <v>17278964</v>
      </c>
      <c r="AJ326" s="13" t="s">
        <v>150</v>
      </c>
      <c r="AK326" s="12" t="s">
        <v>1639</v>
      </c>
      <c r="AL326" s="8">
        <v>40899</v>
      </c>
      <c r="AM326" s="7" t="s">
        <v>108</v>
      </c>
      <c r="AN326" s="7" t="s">
        <v>76</v>
      </c>
      <c r="AO326" s="7"/>
      <c r="AQ326" s="14">
        <v>3</v>
      </c>
      <c r="AR326" s="14">
        <v>1</v>
      </c>
      <c r="AS326" s="15">
        <f t="shared" si="422"/>
        <v>44474.25</v>
      </c>
      <c r="AT326" s="14" t="s">
        <v>163</v>
      </c>
      <c r="AU326" s="12">
        <v>3.1930000000000001</v>
      </c>
      <c r="AV326" s="17">
        <v>17</v>
      </c>
      <c r="AW326" s="18" t="s">
        <v>201</v>
      </c>
      <c r="AX326" s="19" t="s">
        <v>1640</v>
      </c>
      <c r="AY326" s="17" t="s">
        <v>120</v>
      </c>
      <c r="AZ326" s="14" t="s">
        <v>203</v>
      </c>
      <c r="BA326" s="20" t="str">
        <f t="shared" si="423"/>
        <v>17001000000295374306</v>
      </c>
      <c r="BB326" s="31">
        <f t="shared" si="424"/>
        <v>20</v>
      </c>
      <c r="BC326" s="14" t="s">
        <v>1641</v>
      </c>
      <c r="BD326" s="14" t="s">
        <v>286</v>
      </c>
      <c r="BE326" s="14"/>
      <c r="BF326" s="8"/>
      <c r="BG326" s="24">
        <v>20553866</v>
      </c>
      <c r="BH326" s="24">
        <v>26387716</v>
      </c>
      <c r="BI326" s="32"/>
      <c r="BJ326" s="14" t="s">
        <v>859</v>
      </c>
      <c r="BK326" s="14" t="str">
        <f t="shared" si="367"/>
        <v>B-AP-T</v>
      </c>
      <c r="BL326" s="14"/>
      <c r="BM326" s="25"/>
      <c r="BN326" s="26" t="str">
        <f t="shared" si="425"/>
        <v>17001000000295374306</v>
      </c>
      <c r="BO326" s="27" t="str">
        <f t="shared" si="426"/>
        <v>NOURI THOURAYA</v>
      </c>
      <c r="BP326" s="26">
        <f t="shared" si="427"/>
        <v>325</v>
      </c>
      <c r="BQ326" s="28"/>
    </row>
    <row r="327" spans="1:69" x14ac:dyDescent="0.25">
      <c r="A327" t="str">
        <f>VLOOKUP(B327,[2]RH!$B:$BV,72,0)</f>
        <v>si</v>
      </c>
      <c r="B327" s="6">
        <v>326</v>
      </c>
      <c r="C327" s="7" t="s">
        <v>100</v>
      </c>
      <c r="D327" s="7" t="s">
        <v>1642</v>
      </c>
      <c r="E327" s="7" t="s">
        <v>67</v>
      </c>
      <c r="F327" s="7" t="s">
        <v>118</v>
      </c>
      <c r="G327" s="7" t="s">
        <v>220</v>
      </c>
      <c r="H327" s="39">
        <v>520</v>
      </c>
      <c r="I327" s="7" t="s">
        <v>189</v>
      </c>
      <c r="J327" s="7" t="s">
        <v>190</v>
      </c>
      <c r="K327" s="7" t="s">
        <v>146</v>
      </c>
      <c r="L327" s="7" t="s">
        <v>90</v>
      </c>
      <c r="M327" s="7" t="s">
        <v>191</v>
      </c>
      <c r="N327" s="8">
        <v>44109</v>
      </c>
      <c r="O327" s="8">
        <v>45565</v>
      </c>
      <c r="P327" s="7" t="str">
        <f t="shared" ca="1" si="399"/>
        <v/>
      </c>
      <c r="Q327" s="8"/>
      <c r="R327" s="7"/>
      <c r="S327" s="8"/>
      <c r="T327" s="39" t="s">
        <v>72</v>
      </c>
      <c r="U327" s="7" t="str">
        <f t="shared" si="414"/>
        <v>Titulaire</v>
      </c>
      <c r="V327" s="8">
        <v>45536</v>
      </c>
      <c r="W327" s="8"/>
      <c r="Z327" s="8">
        <v>44109</v>
      </c>
      <c r="AA327" s="7">
        <f t="shared" si="415"/>
        <v>10</v>
      </c>
      <c r="AB327" s="7">
        <f t="shared" si="416"/>
        <v>2020</v>
      </c>
      <c r="AC327" s="7">
        <f t="shared" si="417"/>
        <v>2024</v>
      </c>
      <c r="AD327" s="10" t="e">
        <f t="shared" ref="AD327:AD390" ca="1" si="432">IF(#REF!="Non",(DAYS360(N327,Q327)/360),(DAYS360(N327,TODAY())/360))</f>
        <v>#REF!</v>
      </c>
      <c r="AE327" s="10" t="e">
        <f t="shared" ca="1" si="419"/>
        <v>#REF!</v>
      </c>
      <c r="AF327" s="8">
        <v>36548</v>
      </c>
      <c r="AG327" s="11">
        <f t="shared" ca="1" si="420"/>
        <v>25.134246575342466</v>
      </c>
      <c r="AH327" s="10" t="str">
        <f t="shared" ca="1" si="421"/>
        <v>&gt;25&lt; 35</v>
      </c>
      <c r="AI327" s="12">
        <v>17105419</v>
      </c>
      <c r="AJ327" s="13" t="s">
        <v>82</v>
      </c>
      <c r="AK327" s="12" t="s">
        <v>1643</v>
      </c>
      <c r="AL327" s="8">
        <v>42780</v>
      </c>
      <c r="AM327" s="7" t="s">
        <v>108</v>
      </c>
      <c r="AN327" s="7" t="s">
        <v>109</v>
      </c>
      <c r="AO327" s="7"/>
      <c r="AQ327">
        <v>3</v>
      </c>
      <c r="AR327" s="14">
        <v>3</v>
      </c>
      <c r="AS327" s="15">
        <f t="shared" si="422"/>
        <v>45204.75</v>
      </c>
      <c r="AT327" s="14" t="s">
        <v>163</v>
      </c>
      <c r="AU327" s="16">
        <v>3.3210000000000002</v>
      </c>
      <c r="AV327" s="17" t="s">
        <v>236</v>
      </c>
      <c r="AW327" s="18" t="s">
        <v>201</v>
      </c>
      <c r="AX327" s="19" t="s">
        <v>1644</v>
      </c>
      <c r="AY327" s="17" t="s">
        <v>1645</v>
      </c>
      <c r="AZ327" s="14" t="s">
        <v>203</v>
      </c>
      <c r="BA327" s="20" t="str">
        <f t="shared" si="423"/>
        <v>17001000000262030750</v>
      </c>
      <c r="BB327" s="31">
        <f t="shared" si="424"/>
        <v>20</v>
      </c>
      <c r="BC327" s="22" t="s">
        <v>1646</v>
      </c>
      <c r="BD327" s="23" t="s">
        <v>85</v>
      </c>
      <c r="BE327" s="14"/>
      <c r="BF327" s="8"/>
      <c r="BG327" s="24">
        <v>58940848</v>
      </c>
      <c r="BH327" s="24">
        <v>96167295</v>
      </c>
      <c r="BI327" s="32"/>
      <c r="BJ327" s="14" t="s">
        <v>431</v>
      </c>
      <c r="BK327" s="14" t="str">
        <f t="shared" si="367"/>
        <v>A-520</v>
      </c>
      <c r="BL327" s="14" t="s">
        <v>241</v>
      </c>
      <c r="BM327" s="25"/>
      <c r="BN327" s="26" t="str">
        <f t="shared" si="425"/>
        <v>17001000000262030750</v>
      </c>
      <c r="BO327" s="27" t="str">
        <f t="shared" si="426"/>
        <v>ALOUI RANIA</v>
      </c>
      <c r="BP327" s="26">
        <f t="shared" si="427"/>
        <v>326</v>
      </c>
      <c r="BQ327" s="28"/>
    </row>
    <row r="328" spans="1:69" x14ac:dyDescent="0.25">
      <c r="A328" t="str">
        <f>VLOOKUP(B328,[2]RH!$B:$BV,72,0)</f>
        <v>si</v>
      </c>
      <c r="B328" s="6">
        <v>327</v>
      </c>
      <c r="C328" s="7" t="s">
        <v>168</v>
      </c>
      <c r="D328" s="7" t="s">
        <v>1647</v>
      </c>
      <c r="E328" s="7" t="s">
        <v>67</v>
      </c>
      <c r="F328" s="7" t="s">
        <v>118</v>
      </c>
      <c r="G328" s="7" t="s">
        <v>220</v>
      </c>
      <c r="H328" s="7" t="s">
        <v>279</v>
      </c>
      <c r="I328" s="7" t="s">
        <v>280</v>
      </c>
      <c r="J328" s="7" t="s">
        <v>281</v>
      </c>
      <c r="K328" s="7" t="s">
        <v>146</v>
      </c>
      <c r="L328" s="7" t="s">
        <v>90</v>
      </c>
      <c r="M328" s="7" t="s">
        <v>191</v>
      </c>
      <c r="N328" s="8">
        <v>44109</v>
      </c>
      <c r="O328" s="8">
        <v>45565</v>
      </c>
      <c r="P328" s="7" t="str">
        <f t="shared" ca="1" si="399"/>
        <v/>
      </c>
      <c r="Q328" s="8"/>
      <c r="R328" s="7"/>
      <c r="S328" s="8"/>
      <c r="T328" s="39" t="s">
        <v>72</v>
      </c>
      <c r="U328" s="7" t="str">
        <f t="shared" si="414"/>
        <v>Titulaire</v>
      </c>
      <c r="V328" s="8">
        <v>45536</v>
      </c>
      <c r="W328" s="8"/>
      <c r="Z328" s="8">
        <v>44109</v>
      </c>
      <c r="AA328" s="7">
        <f t="shared" si="415"/>
        <v>10</v>
      </c>
      <c r="AB328" s="7">
        <f t="shared" si="416"/>
        <v>2020</v>
      </c>
      <c r="AC328" s="7">
        <f t="shared" si="417"/>
        <v>2024</v>
      </c>
      <c r="AD328" s="10" t="e">
        <f t="shared" ref="AD328:AD391" ca="1" si="433">IF(#REF!="Non",(DAYS360(N328,Q328)/360),(DAYS360(N328,TODAY())/360))</f>
        <v>#REF!</v>
      </c>
      <c r="AE328" s="10" t="e">
        <f t="shared" ca="1" si="419"/>
        <v>#REF!</v>
      </c>
      <c r="AF328" s="8">
        <v>30038</v>
      </c>
      <c r="AG328" s="11">
        <f t="shared" ca="1" si="420"/>
        <v>42.969863013698628</v>
      </c>
      <c r="AH328" s="10" t="str">
        <f t="shared" ca="1" si="421"/>
        <v>&gt;35&lt; 45</v>
      </c>
      <c r="AI328" s="12">
        <v>12799610</v>
      </c>
      <c r="AJ328" s="13" t="s">
        <v>106</v>
      </c>
      <c r="AK328" s="12" t="s">
        <v>1648</v>
      </c>
      <c r="AL328" s="8">
        <v>37420</v>
      </c>
      <c r="AM328" s="7" t="s">
        <v>108</v>
      </c>
      <c r="AN328" s="7" t="s">
        <v>76</v>
      </c>
      <c r="AO328" s="7">
        <v>3</v>
      </c>
      <c r="AQ328">
        <v>3</v>
      </c>
      <c r="AR328" s="14">
        <v>3</v>
      </c>
      <c r="AS328" s="15">
        <f t="shared" si="422"/>
        <v>45204.75</v>
      </c>
      <c r="AT328" s="14" t="s">
        <v>163</v>
      </c>
      <c r="AU328" s="16">
        <v>3.3210000000000002</v>
      </c>
      <c r="AV328" s="17" t="s">
        <v>150</v>
      </c>
      <c r="AW328" s="18" t="s">
        <v>1091</v>
      </c>
      <c r="AX328" s="19" t="s">
        <v>1649</v>
      </c>
      <c r="AY328" s="17" t="s">
        <v>1351</v>
      </c>
      <c r="AZ328" s="14" t="s">
        <v>174</v>
      </c>
      <c r="BA328" s="20" t="str">
        <f t="shared" si="423"/>
        <v>07043010110552321678</v>
      </c>
      <c r="BB328" s="31">
        <f t="shared" si="424"/>
        <v>20</v>
      </c>
      <c r="BC328" s="22" t="s">
        <v>1650</v>
      </c>
      <c r="BD328" s="23" t="s">
        <v>600</v>
      </c>
      <c r="BE328" s="14"/>
      <c r="BF328" s="8"/>
      <c r="BG328" s="24">
        <v>95814882</v>
      </c>
      <c r="BH328" s="24"/>
      <c r="BI328" s="32"/>
      <c r="BJ328" s="14" t="s">
        <v>600</v>
      </c>
      <c r="BK328" s="14" t="str">
        <f t="shared" si="367"/>
        <v>B-Skoda</v>
      </c>
      <c r="BL328" s="14" t="s">
        <v>300</v>
      </c>
      <c r="BM328" s="25"/>
      <c r="BN328" s="26" t="str">
        <f t="shared" si="425"/>
        <v>07043010110552321678</v>
      </c>
      <c r="BO328" s="27" t="str">
        <f t="shared" si="426"/>
        <v>LOUATI FATMA</v>
      </c>
      <c r="BP328" s="26">
        <f t="shared" si="427"/>
        <v>327</v>
      </c>
      <c r="BQ328" s="28"/>
    </row>
    <row r="329" spans="1:69" x14ac:dyDescent="0.25">
      <c r="A329" t="str">
        <f>VLOOKUP(B329,[2]RH!$B:$BV,72,0)</f>
        <v>Non-Actif</v>
      </c>
      <c r="B329" s="6">
        <v>328</v>
      </c>
      <c r="C329" s="7" t="s">
        <v>168</v>
      </c>
      <c r="D329" s="7" t="s">
        <v>1651</v>
      </c>
      <c r="E329" s="7" t="s">
        <v>67</v>
      </c>
      <c r="F329" s="7" t="s">
        <v>118</v>
      </c>
      <c r="G329" s="7" t="s">
        <v>220</v>
      </c>
      <c r="H329" s="7" t="s">
        <v>966</v>
      </c>
      <c r="I329" s="7"/>
      <c r="J329" s="7" t="s">
        <v>190</v>
      </c>
      <c r="K329" s="7" t="s">
        <v>146</v>
      </c>
      <c r="L329" s="7" t="s">
        <v>90</v>
      </c>
      <c r="M329" s="7" t="s">
        <v>191</v>
      </c>
      <c r="N329" s="8">
        <v>44109</v>
      </c>
      <c r="P329" s="7">
        <f t="shared" ca="1" si="399"/>
        <v>-1467</v>
      </c>
      <c r="Q329" s="8">
        <v>44232</v>
      </c>
      <c r="R329" s="7" t="s">
        <v>161</v>
      </c>
      <c r="S329"/>
      <c r="T329" s="7" t="s">
        <v>156</v>
      </c>
      <c r="U329" s="7" t="str">
        <f t="shared" si="414"/>
        <v>Contractuel</v>
      </c>
      <c r="V329" s="8">
        <v>44197</v>
      </c>
      <c r="W329" s="8">
        <v>44255</v>
      </c>
      <c r="Z329" s="8">
        <v>44109</v>
      </c>
      <c r="AA329" s="7">
        <f t="shared" si="415"/>
        <v>10</v>
      </c>
      <c r="AB329" s="7">
        <f t="shared" si="416"/>
        <v>2020</v>
      </c>
      <c r="AC329" s="7">
        <f t="shared" si="417"/>
        <v>2024</v>
      </c>
      <c r="AD329" s="10" t="e">
        <f t="shared" ref="AD329:AD392" ca="1" si="434">IF(#REF!="Non",(DAYS360(N329,Q329)/360),(DAYS360(N329,TODAY())/360))</f>
        <v>#REF!</v>
      </c>
      <c r="AE329" s="10" t="e">
        <f t="shared" ca="1" si="419"/>
        <v>#REF!</v>
      </c>
      <c r="AF329" s="8">
        <v>32885</v>
      </c>
      <c r="AG329" s="11">
        <f t="shared" ca="1" si="420"/>
        <v>35.169863013698631</v>
      </c>
      <c r="AH329" s="10" t="str">
        <f t="shared" ca="1" si="421"/>
        <v>&gt;35&lt; 45</v>
      </c>
      <c r="AI329" s="12">
        <v>16069071</v>
      </c>
      <c r="AJ329" s="13" t="s">
        <v>73</v>
      </c>
      <c r="AK329" s="12" t="s">
        <v>1652</v>
      </c>
      <c r="AL329" s="8">
        <v>39545</v>
      </c>
      <c r="AM329" s="7" t="s">
        <v>108</v>
      </c>
      <c r="AN329" s="7" t="s">
        <v>76</v>
      </c>
      <c r="AO329" s="7">
        <v>3</v>
      </c>
      <c r="AQ329" s="14">
        <v>3</v>
      </c>
      <c r="AR329" s="14">
        <v>1</v>
      </c>
      <c r="AS329" s="15">
        <f t="shared" si="422"/>
        <v>44474.25</v>
      </c>
      <c r="AT329" s="14" t="s">
        <v>163</v>
      </c>
      <c r="AU329" s="12">
        <v>3.1930000000000001</v>
      </c>
      <c r="AV329" s="17">
        <v>17</v>
      </c>
      <c r="AW329" s="18" t="s">
        <v>201</v>
      </c>
      <c r="AX329" s="19" t="s">
        <v>1653</v>
      </c>
      <c r="AY329" s="17">
        <v>42</v>
      </c>
      <c r="AZ329" s="14" t="s">
        <v>203</v>
      </c>
      <c r="BA329" s="20" t="str">
        <f t="shared" si="423"/>
        <v>17001000000296973642</v>
      </c>
      <c r="BB329" s="31">
        <f t="shared" si="424"/>
        <v>20</v>
      </c>
      <c r="BC329" s="14" t="s">
        <v>1654</v>
      </c>
      <c r="BD329" s="14" t="s">
        <v>568</v>
      </c>
      <c r="BE329" s="14">
        <v>2021</v>
      </c>
      <c r="BF329" s="8"/>
      <c r="BG329" s="24">
        <v>24774251</v>
      </c>
      <c r="BH329" s="24">
        <v>24801336</v>
      </c>
      <c r="BI329" s="32"/>
      <c r="BJ329" s="14" t="s">
        <v>371</v>
      </c>
      <c r="BK329" s="14" t="str">
        <f t="shared" si="367"/>
        <v>A-AP-T</v>
      </c>
      <c r="BL329" s="14"/>
      <c r="BM329" s="25"/>
      <c r="BN329" s="26" t="str">
        <f t="shared" si="425"/>
        <v>17001000000296973642</v>
      </c>
      <c r="BO329" s="27" t="str">
        <f t="shared" si="426"/>
        <v>KAABI IMEN</v>
      </c>
      <c r="BP329" s="26">
        <f t="shared" si="427"/>
        <v>328</v>
      </c>
      <c r="BQ329" s="28"/>
    </row>
    <row r="330" spans="1:69" x14ac:dyDescent="0.25">
      <c r="A330" t="str">
        <f>VLOOKUP(B330,[2]RH!$B:$BV,72,0)</f>
        <v>Non-Actif</v>
      </c>
      <c r="B330" s="6">
        <v>329</v>
      </c>
      <c r="C330" s="7" t="s">
        <v>168</v>
      </c>
      <c r="D330" s="7" t="s">
        <v>1655</v>
      </c>
      <c r="E330" s="7" t="s">
        <v>67</v>
      </c>
      <c r="F330" s="7" t="s">
        <v>118</v>
      </c>
      <c r="G330" s="7" t="s">
        <v>220</v>
      </c>
      <c r="H330" s="7" t="s">
        <v>1656</v>
      </c>
      <c r="I330" s="7"/>
      <c r="J330" s="7" t="s">
        <v>281</v>
      </c>
      <c r="K330" s="7" t="s">
        <v>146</v>
      </c>
      <c r="L330" s="7" t="s">
        <v>90</v>
      </c>
      <c r="M330" s="7" t="s">
        <v>191</v>
      </c>
      <c r="N330" s="8">
        <v>44110</v>
      </c>
      <c r="P330" s="7">
        <f t="shared" ca="1" si="399"/>
        <v>-980</v>
      </c>
      <c r="Q330" s="8">
        <v>44743</v>
      </c>
      <c r="R330" s="7" t="s">
        <v>1657</v>
      </c>
      <c r="S330"/>
      <c r="T330" s="7" t="s">
        <v>156</v>
      </c>
      <c r="U330" s="7" t="str">
        <f t="shared" si="414"/>
        <v>Contractuel</v>
      </c>
      <c r="V330" s="8">
        <v>44713</v>
      </c>
      <c r="W330" s="8">
        <v>44742</v>
      </c>
      <c r="Z330" s="8">
        <v>44110</v>
      </c>
      <c r="AA330" s="7">
        <f t="shared" si="415"/>
        <v>10</v>
      </c>
      <c r="AB330" s="7">
        <f t="shared" si="416"/>
        <v>2020</v>
      </c>
      <c r="AC330" s="7">
        <f t="shared" si="417"/>
        <v>2024</v>
      </c>
      <c r="AD330" s="10" t="e">
        <f t="shared" ref="AD330:AD393" ca="1" si="435">IF(#REF!="Non",(DAYS360(N330,Q330)/360),(DAYS360(N330,TODAY())/360))</f>
        <v>#REF!</v>
      </c>
      <c r="AE330" s="10" t="e">
        <f t="shared" ca="1" si="419"/>
        <v>#REF!</v>
      </c>
      <c r="AF330" s="8">
        <v>30790</v>
      </c>
      <c r="AG330" s="11">
        <f t="shared" ca="1" si="420"/>
        <v>40.909589041095892</v>
      </c>
      <c r="AH330" s="10" t="str">
        <f t="shared" ca="1" si="421"/>
        <v>&gt;35&lt; 45</v>
      </c>
      <c r="AI330" s="12">
        <v>14454030</v>
      </c>
      <c r="AJ330" s="13" t="s">
        <v>150</v>
      </c>
      <c r="AK330" s="12" t="s">
        <v>1658</v>
      </c>
      <c r="AL330" s="8">
        <v>36928</v>
      </c>
      <c r="AM330" s="7" t="s">
        <v>108</v>
      </c>
      <c r="AN330" s="7" t="s">
        <v>76</v>
      </c>
      <c r="AO330" s="7">
        <v>2</v>
      </c>
      <c r="AQ330" s="14">
        <v>3</v>
      </c>
      <c r="AR330" s="14">
        <v>2</v>
      </c>
      <c r="AS330" s="15">
        <f t="shared" si="422"/>
        <v>44840.5</v>
      </c>
      <c r="AT330" s="14" t="s">
        <v>163</v>
      </c>
      <c r="AU330" s="12">
        <v>3.3159999999999998</v>
      </c>
      <c r="AV330" s="17" t="s">
        <v>150</v>
      </c>
      <c r="AW330" s="18" t="s">
        <v>1659</v>
      </c>
      <c r="AX330" s="19" t="s">
        <v>1660</v>
      </c>
      <c r="AY330" s="17" t="s">
        <v>1661</v>
      </c>
      <c r="AZ330" s="14" t="s">
        <v>174</v>
      </c>
      <c r="BA330" s="20" t="str">
        <f t="shared" si="423"/>
        <v>07503007312165026222</v>
      </c>
      <c r="BB330" s="31">
        <f t="shared" si="424"/>
        <v>20</v>
      </c>
      <c r="BC330" s="36" t="s">
        <v>1662</v>
      </c>
      <c r="BD330" s="14" t="s">
        <v>933</v>
      </c>
      <c r="BE330" s="14"/>
      <c r="BF330" s="8" t="s">
        <v>176</v>
      </c>
      <c r="BG330" s="24">
        <v>25571279</v>
      </c>
      <c r="BH330" s="24">
        <v>26477155</v>
      </c>
      <c r="BI330" s="32"/>
      <c r="BJ330" s="14" t="s">
        <v>933</v>
      </c>
      <c r="BK330" s="14" t="str">
        <f t="shared" si="367"/>
        <v>B-APT</v>
      </c>
      <c r="BL330" s="14"/>
      <c r="BM330" s="25"/>
      <c r="BN330" s="26" t="str">
        <f t="shared" si="425"/>
        <v>07503007312165026222</v>
      </c>
      <c r="BO330" s="27" t="str">
        <f t="shared" si="426"/>
        <v>MZAHDIA HEDIA</v>
      </c>
      <c r="BP330" s="26">
        <f t="shared" si="427"/>
        <v>329</v>
      </c>
      <c r="BQ330" s="28"/>
    </row>
    <row r="331" spans="1:69" x14ac:dyDescent="0.25">
      <c r="A331" t="str">
        <f>VLOOKUP(B331,[2]RH!$B:$BV,72,0)</f>
        <v>si</v>
      </c>
      <c r="B331" s="6">
        <v>330</v>
      </c>
      <c r="C331" s="7" t="s">
        <v>168</v>
      </c>
      <c r="D331" s="7" t="s">
        <v>1663</v>
      </c>
      <c r="E331" s="7" t="s">
        <v>67</v>
      </c>
      <c r="F331" s="7" t="s">
        <v>118</v>
      </c>
      <c r="G331" s="7" t="s">
        <v>220</v>
      </c>
      <c r="H331" s="7">
        <v>965</v>
      </c>
      <c r="I331" s="7" t="s">
        <v>280</v>
      </c>
      <c r="J331" s="7" t="s">
        <v>281</v>
      </c>
      <c r="K331" s="7" t="s">
        <v>146</v>
      </c>
      <c r="L331" s="7" t="s">
        <v>90</v>
      </c>
      <c r="M331" s="7" t="s">
        <v>191</v>
      </c>
      <c r="N331" s="8">
        <v>44109</v>
      </c>
      <c r="O331" s="8">
        <v>45565</v>
      </c>
      <c r="P331" s="7" t="str">
        <f t="shared" ca="1" si="399"/>
        <v/>
      </c>
      <c r="Q331" s="8"/>
      <c r="R331" s="7"/>
      <c r="S331" s="8"/>
      <c r="T331" s="39" t="s">
        <v>72</v>
      </c>
      <c r="U331" s="7" t="str">
        <f t="shared" si="414"/>
        <v>Titulaire</v>
      </c>
      <c r="V331" s="8">
        <v>45536</v>
      </c>
      <c r="W331" s="8"/>
      <c r="Z331" s="8">
        <v>44109</v>
      </c>
      <c r="AA331" s="7">
        <f t="shared" si="415"/>
        <v>10</v>
      </c>
      <c r="AB331" s="7">
        <f t="shared" si="416"/>
        <v>2020</v>
      </c>
      <c r="AC331" s="7">
        <f t="shared" si="417"/>
        <v>2024</v>
      </c>
      <c r="AD331" s="10" t="e">
        <f t="shared" ref="AD331:AD394" ca="1" si="436">IF(#REF!="Non",(DAYS360(N331,Q331)/360),(DAYS360(N331,TODAY())/360))</f>
        <v>#REF!</v>
      </c>
      <c r="AE331" s="10" t="e">
        <f t="shared" ca="1" si="419"/>
        <v>#REF!</v>
      </c>
      <c r="AF331" s="8">
        <v>33279</v>
      </c>
      <c r="AG331" s="11">
        <f t="shared" ca="1" si="420"/>
        <v>34.090410958904108</v>
      </c>
      <c r="AH331" s="10" t="str">
        <f t="shared" ca="1" si="421"/>
        <v>&gt;25&lt; 35</v>
      </c>
      <c r="AI331" s="12">
        <v>16286914</v>
      </c>
      <c r="AJ331" s="13" t="s">
        <v>192</v>
      </c>
      <c r="AK331" s="12" t="s">
        <v>1664</v>
      </c>
      <c r="AL331" s="8">
        <v>39137</v>
      </c>
      <c r="AM331" s="7" t="s">
        <v>108</v>
      </c>
      <c r="AN331" s="7" t="s">
        <v>76</v>
      </c>
      <c r="AO331" s="7">
        <v>2</v>
      </c>
      <c r="AQ331">
        <v>3</v>
      </c>
      <c r="AR331" s="14">
        <v>3</v>
      </c>
      <c r="AS331" s="15">
        <f t="shared" si="422"/>
        <v>45204.75</v>
      </c>
      <c r="AT331" s="14" t="s">
        <v>163</v>
      </c>
      <c r="AU331" s="16">
        <v>3.3210000000000002</v>
      </c>
      <c r="AV331" s="17" t="s">
        <v>106</v>
      </c>
      <c r="AW331" s="18" t="s">
        <v>591</v>
      </c>
      <c r="AX331" s="19" t="s">
        <v>1665</v>
      </c>
      <c r="AY331" s="17" t="s">
        <v>655</v>
      </c>
      <c r="AZ331" s="14" t="s">
        <v>230</v>
      </c>
      <c r="BA331" s="20" t="str">
        <f t="shared" si="423"/>
        <v>05046000114501433266</v>
      </c>
      <c r="BB331" s="31">
        <f t="shared" si="424"/>
        <v>20</v>
      </c>
      <c r="BC331" s="22" t="s">
        <v>1666</v>
      </c>
      <c r="BD331" s="23" t="s">
        <v>600</v>
      </c>
      <c r="BE331" s="14"/>
      <c r="BF331" s="8">
        <v>45027</v>
      </c>
      <c r="BG331" s="24">
        <v>55994867</v>
      </c>
      <c r="BH331" s="24">
        <v>23441114</v>
      </c>
      <c r="BI331" s="32"/>
      <c r="BJ331" s="14" t="s">
        <v>600</v>
      </c>
      <c r="BK331" s="14" t="str">
        <f t="shared" si="367"/>
        <v>B-965</v>
      </c>
      <c r="BL331" s="14" t="s">
        <v>300</v>
      </c>
      <c r="BM331" s="25"/>
      <c r="BN331" s="26" t="str">
        <f t="shared" si="425"/>
        <v>05046000114501433266</v>
      </c>
      <c r="BO331" s="27" t="str">
        <f t="shared" si="426"/>
        <v>SAGHROUN LATIFA</v>
      </c>
      <c r="BP331" s="26">
        <f t="shared" si="427"/>
        <v>330</v>
      </c>
      <c r="BQ331" s="28"/>
    </row>
    <row r="332" spans="1:69" x14ac:dyDescent="0.25">
      <c r="A332" t="str">
        <f>VLOOKUP(B332,[2]RH!$B:$BV,72,0)</f>
        <v>Non-Actif</v>
      </c>
      <c r="B332" s="6">
        <v>331</v>
      </c>
      <c r="C332" s="7" t="s">
        <v>65</v>
      </c>
      <c r="D332" s="7" t="s">
        <v>1667</v>
      </c>
      <c r="E332" s="7" t="s">
        <v>67</v>
      </c>
      <c r="F332" s="7" t="s">
        <v>102</v>
      </c>
      <c r="G332" s="7" t="s">
        <v>1585</v>
      </c>
      <c r="H332" s="7"/>
      <c r="I332" s="7"/>
      <c r="J332" s="7"/>
      <c r="K332" s="7" t="s">
        <v>89</v>
      </c>
      <c r="L332" s="7" t="s">
        <v>90</v>
      </c>
      <c r="M332" s="7" t="s">
        <v>1586</v>
      </c>
      <c r="N332" s="8">
        <v>44111</v>
      </c>
      <c r="P332" s="7">
        <f t="shared" ca="1" si="399"/>
        <v>-1526</v>
      </c>
      <c r="Q332" s="8">
        <v>44156</v>
      </c>
      <c r="R332" s="7" t="s">
        <v>161</v>
      </c>
      <c r="S332"/>
      <c r="T332" s="7" t="s">
        <v>156</v>
      </c>
      <c r="U332" s="7" t="str">
        <f t="shared" si="414"/>
        <v>Contractuel</v>
      </c>
      <c r="V332" s="8">
        <v>44136</v>
      </c>
      <c r="W332" s="8">
        <v>44196</v>
      </c>
      <c r="Z332" s="8">
        <v>44111</v>
      </c>
      <c r="AA332" s="7">
        <f t="shared" si="415"/>
        <v>10</v>
      </c>
      <c r="AB332" s="7">
        <f t="shared" si="416"/>
        <v>2020</v>
      </c>
      <c r="AC332" s="7">
        <f t="shared" si="417"/>
        <v>2024</v>
      </c>
      <c r="AD332" s="10" t="e">
        <f t="shared" ref="AD332:AD395" ca="1" si="437">IF(#REF!="Non",(DAYS360(N332,Q332)/360),(DAYS360(N332,TODAY())/360))</f>
        <v>#REF!</v>
      </c>
      <c r="AE332" s="10" t="e">
        <f t="shared" ca="1" si="419"/>
        <v>#REF!</v>
      </c>
      <c r="AF332" s="8">
        <v>33282</v>
      </c>
      <c r="AG332" s="11">
        <f t="shared" ca="1" si="420"/>
        <v>34.082191780821915</v>
      </c>
      <c r="AH332" s="10" t="str">
        <f t="shared" ca="1" si="421"/>
        <v>&gt;25&lt; 35</v>
      </c>
      <c r="AI332" s="47"/>
      <c r="AJ332" s="63"/>
      <c r="AK332" s="12" t="s">
        <v>1668</v>
      </c>
      <c r="AL332" s="8">
        <v>42054</v>
      </c>
      <c r="AM332" s="7" t="s">
        <v>75</v>
      </c>
      <c r="AN332" s="7" t="s">
        <v>109</v>
      </c>
      <c r="AO332" s="7"/>
      <c r="AQ332" s="14">
        <v>3</v>
      </c>
      <c r="AR332" s="14">
        <v>1</v>
      </c>
      <c r="AS332" s="15">
        <f t="shared" si="422"/>
        <v>44476.25</v>
      </c>
      <c r="AT332" s="14" t="s">
        <v>163</v>
      </c>
      <c r="AU332" s="12">
        <v>2.4990000000000001</v>
      </c>
      <c r="AV332" s="17">
        <v>14</v>
      </c>
      <c r="AW332" s="18" t="s">
        <v>1669</v>
      </c>
      <c r="AX332" s="19">
        <v>21007016665</v>
      </c>
      <c r="AY332" s="17">
        <v>12</v>
      </c>
      <c r="AZ332" s="14" t="s">
        <v>185</v>
      </c>
      <c r="BA332" s="20" t="str">
        <f t="shared" si="423"/>
        <v>14062062100701666512</v>
      </c>
      <c r="BB332" s="31">
        <f t="shared" si="424"/>
        <v>20</v>
      </c>
      <c r="BC332" s="14" t="s">
        <v>1670</v>
      </c>
      <c r="BD332" s="14" t="s">
        <v>568</v>
      </c>
      <c r="BE332" s="14"/>
      <c r="BF332" s="8"/>
      <c r="BG332" s="24">
        <v>55038691</v>
      </c>
      <c r="BH332" s="24">
        <v>56935812</v>
      </c>
      <c r="BI332" s="32"/>
      <c r="BJ332" s="14" t="s">
        <v>371</v>
      </c>
      <c r="BK332" s="14" t="str">
        <f t="shared" si="367"/>
        <v>-</v>
      </c>
      <c r="BL332" s="14"/>
      <c r="BM332" s="25"/>
      <c r="BN332" s="26" t="str">
        <f t="shared" si="425"/>
        <v>14062062100701666512</v>
      </c>
      <c r="BO332" s="27" t="str">
        <f t="shared" si="426"/>
        <v>CHEBBI MOHAMED AMINE</v>
      </c>
      <c r="BP332" s="26">
        <f t="shared" si="427"/>
        <v>331</v>
      </c>
      <c r="BQ332" s="28"/>
    </row>
    <row r="333" spans="1:69" x14ac:dyDescent="0.25">
      <c r="A333" t="str">
        <f>VLOOKUP(B333,[2]RH!$B:$BV,72,0)</f>
        <v>Non-Actif</v>
      </c>
      <c r="B333" s="6">
        <v>332</v>
      </c>
      <c r="C333" s="7" t="s">
        <v>168</v>
      </c>
      <c r="D333" s="7" t="s">
        <v>1671</v>
      </c>
      <c r="E333" s="7" t="s">
        <v>67</v>
      </c>
      <c r="F333" s="7" t="s">
        <v>118</v>
      </c>
      <c r="G333" s="7" t="s">
        <v>220</v>
      </c>
      <c r="H333" s="7" t="s">
        <v>966</v>
      </c>
      <c r="I333" s="7"/>
      <c r="J333" s="7" t="s">
        <v>190</v>
      </c>
      <c r="K333" s="7" t="s">
        <v>146</v>
      </c>
      <c r="L333" s="7" t="s">
        <v>90</v>
      </c>
      <c r="M333" s="7" t="s">
        <v>191</v>
      </c>
      <c r="N333" s="8">
        <v>44110</v>
      </c>
      <c r="P333" s="7">
        <f t="shared" ca="1" si="399"/>
        <v>-1467</v>
      </c>
      <c r="Q333" s="8">
        <v>44232</v>
      </c>
      <c r="R333" s="7" t="s">
        <v>161</v>
      </c>
      <c r="S333"/>
      <c r="T333" s="7" t="s">
        <v>156</v>
      </c>
      <c r="U333" s="7" t="str">
        <f t="shared" si="414"/>
        <v>Contractuel</v>
      </c>
      <c r="V333" s="8">
        <v>44197</v>
      </c>
      <c r="W333" s="8">
        <v>44255</v>
      </c>
      <c r="Z333" s="8">
        <v>44110</v>
      </c>
      <c r="AA333" s="7">
        <f t="shared" si="415"/>
        <v>10</v>
      </c>
      <c r="AB333" s="7">
        <f t="shared" si="416"/>
        <v>2020</v>
      </c>
      <c r="AC333" s="7">
        <f t="shared" si="417"/>
        <v>2024</v>
      </c>
      <c r="AD333" s="10" t="e">
        <f t="shared" ref="AD333:AD396" ca="1" si="438">IF(#REF!="Non",(DAYS360(N333,Q333)/360),(DAYS360(N333,TODAY())/360))</f>
        <v>#REF!</v>
      </c>
      <c r="AE333" s="10" t="e">
        <f t="shared" ca="1" si="419"/>
        <v>#REF!</v>
      </c>
      <c r="AF333" s="8">
        <v>32430</v>
      </c>
      <c r="AG333" s="11">
        <f t="shared" ca="1" si="420"/>
        <v>36.416438356164385</v>
      </c>
      <c r="AH333" s="10" t="str">
        <f t="shared" ca="1" si="421"/>
        <v>&gt;35&lt; 45</v>
      </c>
      <c r="AI333" s="12">
        <v>16480221</v>
      </c>
      <c r="AJ333" s="13" t="s">
        <v>170</v>
      </c>
      <c r="AK333" s="12" t="s">
        <v>1672</v>
      </c>
      <c r="AL333" s="8">
        <v>38593</v>
      </c>
      <c r="AM333" s="7" t="s">
        <v>108</v>
      </c>
      <c r="AN333" s="7" t="s">
        <v>76</v>
      </c>
      <c r="AO333" s="7">
        <v>2</v>
      </c>
      <c r="AQ333" s="14">
        <v>3</v>
      </c>
      <c r="AR333" s="14">
        <v>1</v>
      </c>
      <c r="AS333" s="15">
        <f t="shared" si="422"/>
        <v>44475.25</v>
      </c>
      <c r="AT333" s="14" t="s">
        <v>163</v>
      </c>
      <c r="AU333" s="12">
        <v>3.1930000000000001</v>
      </c>
      <c r="AV333" s="17" t="s">
        <v>106</v>
      </c>
      <c r="AW333" s="18" t="s">
        <v>591</v>
      </c>
      <c r="AX333" s="19" t="s">
        <v>1673</v>
      </c>
      <c r="AY333" s="17">
        <v>42</v>
      </c>
      <c r="AZ333" s="14" t="s">
        <v>230</v>
      </c>
      <c r="BA333" s="20" t="str">
        <f t="shared" si="423"/>
        <v>05046000114501434042</v>
      </c>
      <c r="BB333" s="31">
        <f t="shared" si="424"/>
        <v>20</v>
      </c>
      <c r="BC333" s="14" t="s">
        <v>1674</v>
      </c>
      <c r="BD333" s="14" t="s">
        <v>600</v>
      </c>
      <c r="BE333" s="14">
        <v>1095</v>
      </c>
      <c r="BF333" s="8"/>
      <c r="BG333" s="24">
        <v>26144346</v>
      </c>
      <c r="BH333" s="24">
        <v>26135714</v>
      </c>
      <c r="BI333" s="32"/>
      <c r="BJ333" s="14" t="s">
        <v>600</v>
      </c>
      <c r="BK333" s="14" t="str">
        <f t="shared" si="367"/>
        <v>A-AP-T</v>
      </c>
      <c r="BL333" s="14"/>
      <c r="BM333" s="25"/>
      <c r="BN333" s="26" t="str">
        <f t="shared" si="425"/>
        <v>05046000114501434042</v>
      </c>
      <c r="BO333" s="27" t="str">
        <f t="shared" si="426"/>
        <v>YOUSSFI THOURAYA</v>
      </c>
      <c r="BP333" s="26">
        <f t="shared" si="427"/>
        <v>332</v>
      </c>
      <c r="BQ333" s="28"/>
    </row>
    <row r="334" spans="1:69" x14ac:dyDescent="0.25">
      <c r="A334" t="str">
        <f>VLOOKUP(B334,[2]RH!$B:$BV,72,0)</f>
        <v>Non-Actif</v>
      </c>
      <c r="B334" s="6">
        <v>333</v>
      </c>
      <c r="C334" s="7" t="s">
        <v>168</v>
      </c>
      <c r="D334" s="7" t="s">
        <v>1675</v>
      </c>
      <c r="E334" s="7" t="s">
        <v>67</v>
      </c>
      <c r="F334" s="7" t="s">
        <v>118</v>
      </c>
      <c r="G334" s="7" t="s">
        <v>220</v>
      </c>
      <c r="H334" s="7" t="s">
        <v>381</v>
      </c>
      <c r="I334" s="7"/>
      <c r="J334" s="7" t="s">
        <v>281</v>
      </c>
      <c r="K334" s="7" t="s">
        <v>146</v>
      </c>
      <c r="L334" s="7" t="s">
        <v>90</v>
      </c>
      <c r="M334" s="7" t="s">
        <v>191</v>
      </c>
      <c r="N334" s="8">
        <v>44116</v>
      </c>
      <c r="P334" s="7">
        <f t="shared" ca="1" si="399"/>
        <v>-1436</v>
      </c>
      <c r="Q334" s="8">
        <v>44275</v>
      </c>
      <c r="R334" s="7" t="s">
        <v>367</v>
      </c>
      <c r="S334"/>
      <c r="T334" s="7" t="s">
        <v>156</v>
      </c>
      <c r="U334" s="7" t="str">
        <f t="shared" si="414"/>
        <v>Contractuel</v>
      </c>
      <c r="V334" s="8">
        <v>44228</v>
      </c>
      <c r="W334" s="8">
        <v>44286</v>
      </c>
      <c r="Z334" s="8">
        <v>44116</v>
      </c>
      <c r="AA334" s="7">
        <f t="shared" si="415"/>
        <v>10</v>
      </c>
      <c r="AB334" s="7">
        <f t="shared" si="416"/>
        <v>2020</v>
      </c>
      <c r="AC334" s="7">
        <f t="shared" si="417"/>
        <v>2024</v>
      </c>
      <c r="AD334" s="10" t="e">
        <f t="shared" ref="AD334:AD397" ca="1" si="439">IF(#REF!="Non",(DAYS360(N334,Q334)/360),(DAYS360(N334,TODAY())/360))</f>
        <v>#REF!</v>
      </c>
      <c r="AE334" s="10" t="e">
        <f t="shared" ca="1" si="419"/>
        <v>#REF!</v>
      </c>
      <c r="AF334" s="8">
        <v>30605</v>
      </c>
      <c r="AG334" s="11">
        <f t="shared" ca="1" si="420"/>
        <v>41.416438356164385</v>
      </c>
      <c r="AH334" s="10" t="str">
        <f t="shared" ca="1" si="421"/>
        <v>&gt;35&lt; 45</v>
      </c>
      <c r="AI334" s="12">
        <v>12714155</v>
      </c>
      <c r="AJ334" s="13" t="s">
        <v>106</v>
      </c>
      <c r="AK334" s="12" t="s">
        <v>1676</v>
      </c>
      <c r="AL334" s="8">
        <v>43887</v>
      </c>
      <c r="AM334" s="7" t="s">
        <v>108</v>
      </c>
      <c r="AN334" s="7" t="s">
        <v>76</v>
      </c>
      <c r="AO334" s="7">
        <v>2</v>
      </c>
      <c r="AQ334" s="14">
        <v>3</v>
      </c>
      <c r="AR334" s="14">
        <v>1</v>
      </c>
      <c r="AS334" s="15">
        <f t="shared" si="422"/>
        <v>44481.25</v>
      </c>
      <c r="AT334" s="14" t="s">
        <v>163</v>
      </c>
      <c r="AU334" s="12">
        <v>3.1930000000000001</v>
      </c>
      <c r="AV334" s="17">
        <v>17</v>
      </c>
      <c r="AW334" s="18" t="s">
        <v>201</v>
      </c>
      <c r="AX334" s="19" t="s">
        <v>1677</v>
      </c>
      <c r="AY334" s="17">
        <v>27</v>
      </c>
      <c r="AZ334" s="14" t="s">
        <v>203</v>
      </c>
      <c r="BA334" s="20" t="str">
        <f t="shared" si="423"/>
        <v>17001000000287584527</v>
      </c>
      <c r="BB334" s="31">
        <f t="shared" si="424"/>
        <v>20</v>
      </c>
      <c r="BC334" s="14" t="s">
        <v>1678</v>
      </c>
      <c r="BD334" s="14" t="s">
        <v>115</v>
      </c>
      <c r="BE334" s="14">
        <v>1095</v>
      </c>
      <c r="BF334" s="8"/>
      <c r="BG334" s="24">
        <v>25329874</v>
      </c>
      <c r="BH334" s="24">
        <v>21305135</v>
      </c>
      <c r="BI334" s="32"/>
      <c r="BJ334" s="14" t="s">
        <v>600</v>
      </c>
      <c r="BK334" s="14" t="str">
        <f t="shared" si="367"/>
        <v>B-CA</v>
      </c>
      <c r="BL334" s="14"/>
      <c r="BM334" s="25"/>
      <c r="BN334" s="26" t="str">
        <f t="shared" si="425"/>
        <v>17001000000287584527</v>
      </c>
      <c r="BO334" s="27" t="str">
        <f t="shared" si="426"/>
        <v>DHAOUADI OLFA</v>
      </c>
      <c r="BP334" s="26">
        <f t="shared" si="427"/>
        <v>333</v>
      </c>
      <c r="BQ334" s="28"/>
    </row>
    <row r="335" spans="1:69" x14ac:dyDescent="0.25">
      <c r="A335" t="str">
        <f>VLOOKUP(B335,[2]RH!$B:$BV,72,0)</f>
        <v>Non-Actif</v>
      </c>
      <c r="B335" s="6">
        <v>334</v>
      </c>
      <c r="C335" s="7" t="s">
        <v>168</v>
      </c>
      <c r="D335" s="7" t="s">
        <v>1679</v>
      </c>
      <c r="E335" s="7" t="s">
        <v>67</v>
      </c>
      <c r="F335" s="7" t="s">
        <v>118</v>
      </c>
      <c r="G335" s="7" t="s">
        <v>220</v>
      </c>
      <c r="H335" s="7">
        <v>560</v>
      </c>
      <c r="I335" s="7"/>
      <c r="J335" s="7" t="s">
        <v>190</v>
      </c>
      <c r="K335" s="7" t="s">
        <v>146</v>
      </c>
      <c r="L335" s="7" t="s">
        <v>90</v>
      </c>
      <c r="M335" s="7" t="s">
        <v>191</v>
      </c>
      <c r="N335" s="8">
        <v>44119</v>
      </c>
      <c r="P335" s="7">
        <f t="shared" ca="1" si="399"/>
        <v>-796</v>
      </c>
      <c r="Q335" s="8">
        <v>44875</v>
      </c>
      <c r="R335" s="7" t="s">
        <v>147</v>
      </c>
      <c r="S335"/>
      <c r="T335" s="7" t="s">
        <v>156</v>
      </c>
      <c r="U335" s="7" t="str">
        <f t="shared" si="414"/>
        <v>Contractuel</v>
      </c>
      <c r="V335" s="8">
        <v>44866</v>
      </c>
      <c r="W335" s="8">
        <v>44926</v>
      </c>
      <c r="Z335" s="8">
        <v>44119</v>
      </c>
      <c r="AA335" s="7">
        <f t="shared" si="415"/>
        <v>10</v>
      </c>
      <c r="AB335" s="7">
        <f t="shared" si="416"/>
        <v>2020</v>
      </c>
      <c r="AC335" s="7">
        <f t="shared" si="417"/>
        <v>2024</v>
      </c>
      <c r="AD335" s="10" t="e">
        <f t="shared" ref="AD335:AD398" ca="1" si="440">IF(#REF!="Non",(DAYS360(N335,Q335)/360),(DAYS360(N335,TODAY())/360))</f>
        <v>#REF!</v>
      </c>
      <c r="AE335" s="10" t="e">
        <f t="shared" ca="1" si="419"/>
        <v>#REF!</v>
      </c>
      <c r="AF335" s="8">
        <v>32673</v>
      </c>
      <c r="AG335" s="11">
        <f t="shared" ca="1" si="420"/>
        <v>35.750684931506846</v>
      </c>
      <c r="AH335" s="10" t="str">
        <f t="shared" ca="1" si="421"/>
        <v>&gt;35&lt; 45</v>
      </c>
      <c r="AI335" s="12">
        <v>16282660</v>
      </c>
      <c r="AJ335" s="13" t="s">
        <v>150</v>
      </c>
      <c r="AK335" s="12" t="s">
        <v>1680</v>
      </c>
      <c r="AL335" s="8">
        <v>39755</v>
      </c>
      <c r="AM335" s="7" t="s">
        <v>108</v>
      </c>
      <c r="AN335" s="7" t="s">
        <v>76</v>
      </c>
      <c r="AO335" s="7"/>
      <c r="AQ335" s="14">
        <v>3</v>
      </c>
      <c r="AR335" s="14">
        <v>2</v>
      </c>
      <c r="AS335" s="15">
        <f t="shared" si="422"/>
        <v>44849.5</v>
      </c>
      <c r="AT335" s="14" t="s">
        <v>163</v>
      </c>
      <c r="AU335" s="12">
        <v>3.3210000000000002</v>
      </c>
      <c r="AV335" s="17" t="s">
        <v>236</v>
      </c>
      <c r="AW335" s="18" t="s">
        <v>201</v>
      </c>
      <c r="AX335" s="19" t="s">
        <v>1681</v>
      </c>
      <c r="AY335" s="17" t="s">
        <v>838</v>
      </c>
      <c r="AZ335" s="14" t="s">
        <v>203</v>
      </c>
      <c r="BA335" s="20" t="str">
        <f t="shared" si="423"/>
        <v>17001000000140408464</v>
      </c>
      <c r="BB335" s="31">
        <f t="shared" si="424"/>
        <v>20</v>
      </c>
      <c r="BC335" s="36" t="s">
        <v>703</v>
      </c>
      <c r="BD335" s="14" t="s">
        <v>341</v>
      </c>
      <c r="BE335" s="14"/>
      <c r="BF335" s="8" t="s">
        <v>176</v>
      </c>
      <c r="BG335" s="24">
        <v>26858234</v>
      </c>
      <c r="BH335" s="24">
        <v>50612828</v>
      </c>
      <c r="BI335" s="32"/>
      <c r="BJ335" s="14" t="s">
        <v>486</v>
      </c>
      <c r="BK335" s="14" t="str">
        <f t="shared" si="367"/>
        <v>A-560</v>
      </c>
      <c r="BL335" s="14"/>
      <c r="BM335" s="25"/>
      <c r="BN335" s="26" t="str">
        <f t="shared" si="425"/>
        <v>17001000000140408464</v>
      </c>
      <c r="BO335" s="27" t="str">
        <f t="shared" si="426"/>
        <v>JEBALI ARBIA</v>
      </c>
      <c r="BP335" s="26">
        <f t="shared" si="427"/>
        <v>334</v>
      </c>
      <c r="BQ335" s="28"/>
    </row>
    <row r="336" spans="1:69" x14ac:dyDescent="0.25">
      <c r="A336" t="str">
        <f>VLOOKUP(B336,[2]RH!$B:$BV,72,0)</f>
        <v>si</v>
      </c>
      <c r="B336" s="6">
        <v>335</v>
      </c>
      <c r="C336" s="7" t="s">
        <v>168</v>
      </c>
      <c r="D336" s="7" t="s">
        <v>1682</v>
      </c>
      <c r="E336" s="7" t="s">
        <v>67</v>
      </c>
      <c r="F336" s="7" t="s">
        <v>118</v>
      </c>
      <c r="G336" s="7" t="s">
        <v>220</v>
      </c>
      <c r="H336" s="7" t="s">
        <v>562</v>
      </c>
      <c r="I336" s="7" t="s">
        <v>579</v>
      </c>
      <c r="J336" s="7" t="s">
        <v>281</v>
      </c>
      <c r="K336" s="7" t="s">
        <v>146</v>
      </c>
      <c r="L336" s="7" t="s">
        <v>90</v>
      </c>
      <c r="M336" s="7" t="s">
        <v>191</v>
      </c>
      <c r="N336" s="8">
        <v>44116</v>
      </c>
      <c r="O336" s="8">
        <v>45565</v>
      </c>
      <c r="P336" s="7" t="str">
        <f t="shared" ca="1" si="399"/>
        <v/>
      </c>
      <c r="Q336" s="8"/>
      <c r="R336" s="7"/>
      <c r="S336" s="8"/>
      <c r="T336" s="39" t="s">
        <v>72</v>
      </c>
      <c r="U336" s="7" t="str">
        <f t="shared" si="414"/>
        <v>Titulaire</v>
      </c>
      <c r="V336" s="8">
        <v>45536</v>
      </c>
      <c r="W336" s="8"/>
      <c r="Z336" s="8">
        <v>44116</v>
      </c>
      <c r="AA336" s="7">
        <f t="shared" si="415"/>
        <v>10</v>
      </c>
      <c r="AB336" s="7">
        <f t="shared" si="416"/>
        <v>2020</v>
      </c>
      <c r="AC336" s="7">
        <f t="shared" si="417"/>
        <v>2024</v>
      </c>
      <c r="AD336" s="10" t="e">
        <f t="shared" ref="AD336:AD399" ca="1" si="441">IF(#REF!="Non",(DAYS360(N336,Q336)/360),(DAYS360(N336,TODAY())/360))</f>
        <v>#REF!</v>
      </c>
      <c r="AE336" s="10" t="e">
        <f t="shared" ca="1" si="419"/>
        <v>#REF!</v>
      </c>
      <c r="AF336" s="8">
        <v>32056</v>
      </c>
      <c r="AG336" s="11">
        <f t="shared" ca="1" si="420"/>
        <v>37.441095890410956</v>
      </c>
      <c r="AH336" s="10" t="str">
        <f t="shared" ca="1" si="421"/>
        <v>&gt;35&lt; 45</v>
      </c>
      <c r="AI336" s="12">
        <v>16442887</v>
      </c>
      <c r="AJ336" s="13" t="s">
        <v>92</v>
      </c>
      <c r="AK336" s="12" t="s">
        <v>1683</v>
      </c>
      <c r="AL336" s="8">
        <v>37775</v>
      </c>
      <c r="AM336" s="7" t="s">
        <v>108</v>
      </c>
      <c r="AN336" s="7" t="s">
        <v>683</v>
      </c>
      <c r="AO336" s="7">
        <v>2</v>
      </c>
      <c r="AQ336">
        <v>3</v>
      </c>
      <c r="AR336" s="14">
        <v>3</v>
      </c>
      <c r="AS336" s="15">
        <f t="shared" si="422"/>
        <v>45211.75</v>
      </c>
      <c r="AT336" s="14" t="s">
        <v>163</v>
      </c>
      <c r="AU336" s="16">
        <v>3.3210000000000002</v>
      </c>
      <c r="AV336" s="17" t="s">
        <v>236</v>
      </c>
      <c r="AW336" s="18" t="s">
        <v>201</v>
      </c>
      <c r="AX336" s="19" t="s">
        <v>1684</v>
      </c>
      <c r="AY336" s="17" t="s">
        <v>126</v>
      </c>
      <c r="AZ336" s="14" t="s">
        <v>203</v>
      </c>
      <c r="BA336" s="20" t="str">
        <f t="shared" si="423"/>
        <v>17001000000303362838</v>
      </c>
      <c r="BB336" s="31">
        <f t="shared" si="424"/>
        <v>20</v>
      </c>
      <c r="BC336" s="22" t="s">
        <v>1685</v>
      </c>
      <c r="BD336" s="23" t="s">
        <v>371</v>
      </c>
      <c r="BE336" s="14"/>
      <c r="BF336" s="8"/>
      <c r="BG336" s="24">
        <v>23525914</v>
      </c>
      <c r="BH336" s="24">
        <v>56180442</v>
      </c>
      <c r="BI336" s="32"/>
      <c r="BJ336" s="14" t="s">
        <v>371</v>
      </c>
      <c r="BK336" s="14" t="str">
        <f t="shared" si="367"/>
        <v>B-P6 AR</v>
      </c>
      <c r="BL336" s="14" t="s">
        <v>300</v>
      </c>
      <c r="BM336" s="25"/>
      <c r="BN336" s="26" t="str">
        <f t="shared" si="425"/>
        <v>17001000000303362838</v>
      </c>
      <c r="BO336" s="27" t="str">
        <f t="shared" si="426"/>
        <v>DRIDI SAMIRA</v>
      </c>
      <c r="BP336" s="26">
        <f t="shared" si="427"/>
        <v>335</v>
      </c>
      <c r="BQ336" s="28"/>
    </row>
    <row r="337" spans="1:69" x14ac:dyDescent="0.25">
      <c r="A337" t="str">
        <f>VLOOKUP(B337,[2]RH!$B:$BV,72,0)</f>
        <v>si</v>
      </c>
      <c r="B337" s="6">
        <v>336</v>
      </c>
      <c r="C337" s="7" t="s">
        <v>168</v>
      </c>
      <c r="D337" s="7" t="s">
        <v>1686</v>
      </c>
      <c r="E337" s="7" t="s">
        <v>67</v>
      </c>
      <c r="F337" s="7" t="s">
        <v>118</v>
      </c>
      <c r="G337" s="7" t="s">
        <v>220</v>
      </c>
      <c r="H337" s="7" t="s">
        <v>279</v>
      </c>
      <c r="I337" s="7" t="s">
        <v>280</v>
      </c>
      <c r="J337" s="7" t="s">
        <v>281</v>
      </c>
      <c r="K337" s="7" t="s">
        <v>146</v>
      </c>
      <c r="L337" s="7" t="s">
        <v>90</v>
      </c>
      <c r="M337" s="7" t="s">
        <v>191</v>
      </c>
      <c r="N337" s="8">
        <v>44116</v>
      </c>
      <c r="O337" s="8">
        <v>45565</v>
      </c>
      <c r="P337" s="7" t="str">
        <f t="shared" ca="1" si="399"/>
        <v/>
      </c>
      <c r="Q337" s="8"/>
      <c r="R337" s="7"/>
      <c r="S337" s="8"/>
      <c r="T337" s="39" t="s">
        <v>72</v>
      </c>
      <c r="U337" s="7" t="str">
        <f t="shared" si="414"/>
        <v>Titulaire</v>
      </c>
      <c r="V337" s="8">
        <v>45536</v>
      </c>
      <c r="W337" s="8"/>
      <c r="Z337" s="8">
        <v>44116</v>
      </c>
      <c r="AA337" s="7">
        <f t="shared" si="415"/>
        <v>10</v>
      </c>
      <c r="AB337" s="7">
        <f t="shared" si="416"/>
        <v>2020</v>
      </c>
      <c r="AC337" s="7">
        <f t="shared" si="417"/>
        <v>2024</v>
      </c>
      <c r="AD337" s="10" t="e">
        <f t="shared" ref="AD337:AD400" ca="1" si="442">IF(#REF!="Non",(DAYS360(N337,Q337)/360),(DAYS360(N337,TODAY())/360))</f>
        <v>#REF!</v>
      </c>
      <c r="AE337" s="10" t="e">
        <f t="shared" ca="1" si="419"/>
        <v>#REF!</v>
      </c>
      <c r="AF337" s="8">
        <v>33089</v>
      </c>
      <c r="AG337" s="11">
        <f t="shared" ca="1" si="420"/>
        <v>34.610958904109587</v>
      </c>
      <c r="AH337" s="10" t="str">
        <f t="shared" ca="1" si="421"/>
        <v>&gt;25&lt; 35</v>
      </c>
      <c r="AI337" s="12">
        <v>16444622</v>
      </c>
      <c r="AJ337" s="40" t="s">
        <v>213</v>
      </c>
      <c r="AK337" s="12" t="s">
        <v>1687</v>
      </c>
      <c r="AL337" s="8">
        <v>40030</v>
      </c>
      <c r="AM337" s="7" t="s">
        <v>108</v>
      </c>
      <c r="AN337" s="7" t="s">
        <v>76</v>
      </c>
      <c r="AO337" s="7">
        <v>2</v>
      </c>
      <c r="AQ337">
        <v>3</v>
      </c>
      <c r="AR337" s="14">
        <v>3</v>
      </c>
      <c r="AS337" s="15">
        <f t="shared" si="422"/>
        <v>45211.75</v>
      </c>
      <c r="AT337" s="14" t="s">
        <v>163</v>
      </c>
      <c r="AU337" s="16">
        <v>3.3210000000000002</v>
      </c>
      <c r="AV337" s="17" t="s">
        <v>236</v>
      </c>
      <c r="AW337" s="18" t="s">
        <v>201</v>
      </c>
      <c r="AX337" s="19" t="s">
        <v>1688</v>
      </c>
      <c r="AY337" s="17" t="s">
        <v>1689</v>
      </c>
      <c r="AZ337" s="14" t="s">
        <v>203</v>
      </c>
      <c r="BA337" s="20" t="str">
        <f t="shared" si="423"/>
        <v>17001000000296974030</v>
      </c>
      <c r="BB337" s="31">
        <f t="shared" si="424"/>
        <v>20</v>
      </c>
      <c r="BC337" s="22" t="s">
        <v>1690</v>
      </c>
      <c r="BD337" s="23" t="s">
        <v>371</v>
      </c>
      <c r="BE337" s="14"/>
      <c r="BF337" s="8"/>
      <c r="BG337" s="24">
        <v>95640807</v>
      </c>
      <c r="BH337" s="24"/>
      <c r="BI337" s="32"/>
      <c r="BJ337" s="14" t="s">
        <v>600</v>
      </c>
      <c r="BK337" s="14" t="str">
        <f t="shared" si="367"/>
        <v>B-Skoda</v>
      </c>
      <c r="BL337" s="14" t="s">
        <v>300</v>
      </c>
      <c r="BM337" s="25"/>
      <c r="BN337" s="26" t="str">
        <f t="shared" si="425"/>
        <v>17001000000296974030</v>
      </c>
      <c r="BO337" s="27" t="str">
        <f t="shared" si="426"/>
        <v>ZEDDINI HAIFA</v>
      </c>
      <c r="BP337" s="26">
        <f t="shared" si="427"/>
        <v>336</v>
      </c>
      <c r="BQ337" s="28"/>
    </row>
    <row r="338" spans="1:69" x14ac:dyDescent="0.25">
      <c r="A338" t="str">
        <f>VLOOKUP(B338,[2]RH!$B:$BV,72,0)</f>
        <v>Non-Actif</v>
      </c>
      <c r="B338" s="6">
        <v>337</v>
      </c>
      <c r="C338" s="7" t="s">
        <v>168</v>
      </c>
      <c r="D338" s="7" t="s">
        <v>1691</v>
      </c>
      <c r="E338" s="7" t="s">
        <v>67</v>
      </c>
      <c r="F338" s="7" t="s">
        <v>118</v>
      </c>
      <c r="G338" s="7" t="s">
        <v>220</v>
      </c>
      <c r="H338" s="7" t="s">
        <v>1656</v>
      </c>
      <c r="I338" s="7"/>
      <c r="J338" s="7" t="s">
        <v>190</v>
      </c>
      <c r="K338" s="7" t="s">
        <v>146</v>
      </c>
      <c r="L338" s="7" t="s">
        <v>90</v>
      </c>
      <c r="M338" s="7" t="s">
        <v>191</v>
      </c>
      <c r="N338" s="8">
        <v>44116</v>
      </c>
      <c r="P338" s="7">
        <f t="shared" ca="1" si="399"/>
        <v>-1071</v>
      </c>
      <c r="Q338" s="8">
        <v>44632</v>
      </c>
      <c r="R338" s="7" t="s">
        <v>1692</v>
      </c>
      <c r="S338"/>
      <c r="T338" s="7" t="s">
        <v>156</v>
      </c>
      <c r="U338" s="7" t="str">
        <f t="shared" si="414"/>
        <v>Contractuel</v>
      </c>
      <c r="V338" s="8">
        <v>44593</v>
      </c>
      <c r="W338" s="8">
        <v>44651</v>
      </c>
      <c r="Z338" s="8">
        <v>44116</v>
      </c>
      <c r="AA338" s="7">
        <f t="shared" si="415"/>
        <v>10</v>
      </c>
      <c r="AB338" s="7">
        <f t="shared" si="416"/>
        <v>2020</v>
      </c>
      <c r="AC338" s="7">
        <f t="shared" si="417"/>
        <v>2024</v>
      </c>
      <c r="AD338" s="10" t="e">
        <f t="shared" ref="AD338:AD401" ca="1" si="443">IF(#REF!="Non",(DAYS360(N338,Q338)/360),(DAYS360(N338,TODAY())/360))</f>
        <v>#REF!</v>
      </c>
      <c r="AE338" s="10" t="e">
        <f t="shared" ca="1" si="419"/>
        <v>#REF!</v>
      </c>
      <c r="AF338" s="8">
        <v>29528</v>
      </c>
      <c r="AG338" s="11">
        <f t="shared" ca="1" si="420"/>
        <v>44.367123287671234</v>
      </c>
      <c r="AH338" s="10" t="str">
        <f t="shared" ca="1" si="421"/>
        <v>&gt;35&lt; 45</v>
      </c>
      <c r="AI338" s="12">
        <v>12277859</v>
      </c>
      <c r="AJ338" s="13" t="s">
        <v>192</v>
      </c>
      <c r="AK338" s="12" t="s">
        <v>1693</v>
      </c>
      <c r="AL338" s="8">
        <v>43001</v>
      </c>
      <c r="AM338" s="7" t="s">
        <v>108</v>
      </c>
      <c r="AN338" s="7" t="s">
        <v>76</v>
      </c>
      <c r="AO338" s="7">
        <v>0</v>
      </c>
      <c r="AQ338" s="14">
        <v>3</v>
      </c>
      <c r="AR338" s="14">
        <v>1</v>
      </c>
      <c r="AS338" s="15">
        <f t="shared" si="422"/>
        <v>44481.25</v>
      </c>
      <c r="AT338" s="14" t="s">
        <v>163</v>
      </c>
      <c r="AU338" s="12">
        <v>3.1930000000000001</v>
      </c>
      <c r="AV338" s="17" t="s">
        <v>236</v>
      </c>
      <c r="AW338" s="18" t="s">
        <v>201</v>
      </c>
      <c r="AX338" s="19" t="s">
        <v>1694</v>
      </c>
      <c r="AY338" s="17" t="s">
        <v>1695</v>
      </c>
      <c r="AZ338" s="14" t="s">
        <v>203</v>
      </c>
      <c r="BA338" s="20" t="str">
        <f t="shared" si="423"/>
        <v>17001000000296897788</v>
      </c>
      <c r="BB338" s="31">
        <f t="shared" si="424"/>
        <v>20</v>
      </c>
      <c r="BC338" s="36" t="s">
        <v>1696</v>
      </c>
      <c r="BE338" s="14">
        <v>2051</v>
      </c>
      <c r="BF338" s="8"/>
      <c r="BG338" s="24">
        <v>27590836</v>
      </c>
      <c r="BH338" s="24">
        <v>20250627</v>
      </c>
      <c r="BI338" s="32"/>
      <c r="BJ338" s="14" t="s">
        <v>454</v>
      </c>
      <c r="BK338" s="14" t="str">
        <f t="shared" si="367"/>
        <v>A-APT</v>
      </c>
      <c r="BL338" s="14"/>
      <c r="BM338" s="25"/>
      <c r="BN338" s="26" t="str">
        <f t="shared" si="425"/>
        <v>17001000000296897788</v>
      </c>
      <c r="BO338" s="27" t="str">
        <f t="shared" si="426"/>
        <v>FEZAI MOUNA</v>
      </c>
      <c r="BP338" s="26">
        <f t="shared" si="427"/>
        <v>337</v>
      </c>
      <c r="BQ338" s="28"/>
    </row>
    <row r="339" spans="1:69" x14ac:dyDescent="0.25">
      <c r="A339" t="str">
        <f>VLOOKUP(B339,[2]RH!$B:$BV,72,0)</f>
        <v>si</v>
      </c>
      <c r="B339" s="6">
        <v>338</v>
      </c>
      <c r="C339" s="7" t="s">
        <v>100</v>
      </c>
      <c r="D339" s="7" t="s">
        <v>1697</v>
      </c>
      <c r="E339" s="7" t="s">
        <v>67</v>
      </c>
      <c r="F339" s="7" t="s">
        <v>158</v>
      </c>
      <c r="G339" s="7" t="s">
        <v>188</v>
      </c>
      <c r="H339" s="7" t="s">
        <v>541</v>
      </c>
      <c r="I339" s="7" t="s">
        <v>542</v>
      </c>
      <c r="J339" s="7"/>
      <c r="K339" s="7" t="s">
        <v>89</v>
      </c>
      <c r="L339" s="7" t="s">
        <v>90</v>
      </c>
      <c r="M339" s="7" t="s">
        <v>191</v>
      </c>
      <c r="N339" s="8">
        <v>44118</v>
      </c>
      <c r="O339" s="8">
        <v>45565</v>
      </c>
      <c r="P339" s="7" t="str">
        <f t="shared" ca="1" si="399"/>
        <v/>
      </c>
      <c r="Q339" s="42"/>
      <c r="R339" s="7"/>
      <c r="S339" s="8"/>
      <c r="T339" s="39" t="s">
        <v>72</v>
      </c>
      <c r="U339" s="7" t="str">
        <f t="shared" si="414"/>
        <v>Titulaire</v>
      </c>
      <c r="V339" s="8">
        <v>45536</v>
      </c>
      <c r="W339" s="8"/>
      <c r="Z339" s="8">
        <v>44118</v>
      </c>
      <c r="AA339" s="7">
        <f t="shared" si="415"/>
        <v>10</v>
      </c>
      <c r="AB339" s="7">
        <f t="shared" si="416"/>
        <v>2020</v>
      </c>
      <c r="AC339" s="7">
        <f t="shared" si="417"/>
        <v>2024</v>
      </c>
      <c r="AD339" s="10" t="e">
        <f t="shared" ref="AD339:AD402" ca="1" si="444">IF(#REF!="Non",(DAYS360(N339,Q339)/360),(DAYS360(N339,TODAY())/360))</f>
        <v>#REF!</v>
      </c>
      <c r="AE339" s="10" t="e">
        <f t="shared" ca="1" si="419"/>
        <v>#REF!</v>
      </c>
      <c r="AF339" s="8">
        <v>33764</v>
      </c>
      <c r="AG339" s="11">
        <f t="shared" ca="1" si="420"/>
        <v>32.761643835616439</v>
      </c>
      <c r="AH339" s="10" t="str">
        <f t="shared" ca="1" si="421"/>
        <v>&gt;25&lt; 35</v>
      </c>
      <c r="AI339" s="47">
        <v>17029528</v>
      </c>
      <c r="AJ339" s="13" t="s">
        <v>82</v>
      </c>
      <c r="AK339" s="12" t="s">
        <v>1698</v>
      </c>
      <c r="AL339" s="8">
        <v>40359</v>
      </c>
      <c r="AM339" s="7" t="s">
        <v>108</v>
      </c>
      <c r="AN339" s="7" t="s">
        <v>109</v>
      </c>
      <c r="AO339" s="7"/>
      <c r="AQ339">
        <v>3</v>
      </c>
      <c r="AR339" s="14">
        <v>3</v>
      </c>
      <c r="AS339" s="15">
        <f t="shared" si="422"/>
        <v>45213.75</v>
      </c>
      <c r="AT339" s="14" t="s">
        <v>163</v>
      </c>
      <c r="AU339" s="16">
        <v>3.3210000000000002</v>
      </c>
      <c r="AV339" s="17" t="s">
        <v>272</v>
      </c>
      <c r="AW339" s="18" t="s">
        <v>1699</v>
      </c>
      <c r="AX339" s="19" t="s">
        <v>1700</v>
      </c>
      <c r="AY339" s="17" t="s">
        <v>833</v>
      </c>
      <c r="AZ339" s="14" t="s">
        <v>276</v>
      </c>
      <c r="BA339" s="20" t="str">
        <f t="shared" si="423"/>
        <v>25096000000093910989</v>
      </c>
      <c r="BB339" s="31">
        <f t="shared" si="424"/>
        <v>20</v>
      </c>
      <c r="BC339" s="22" t="s">
        <v>1701</v>
      </c>
      <c r="BD339" s="23" t="s">
        <v>197</v>
      </c>
      <c r="BE339" s="14"/>
      <c r="BF339" s="8"/>
      <c r="BG339" s="24">
        <v>27315216</v>
      </c>
      <c r="BH339" s="24">
        <v>28682589</v>
      </c>
      <c r="BI339" s="32"/>
      <c r="BJ339" s="14" t="s">
        <v>197</v>
      </c>
      <c r="BK339" s="14" t="str">
        <f t="shared" si="367"/>
        <v>-coupe</v>
      </c>
      <c r="BL339" s="14" t="s">
        <v>288</v>
      </c>
      <c r="BM339" s="25"/>
      <c r="BN339" s="26" t="str">
        <f t="shared" si="425"/>
        <v>25096000000093910989</v>
      </c>
      <c r="BO339" s="27" t="str">
        <f t="shared" si="426"/>
        <v>HAMMAMI SIWAR</v>
      </c>
      <c r="BP339" s="26">
        <f t="shared" si="427"/>
        <v>338</v>
      </c>
      <c r="BQ339" s="28"/>
    </row>
    <row r="340" spans="1:69" x14ac:dyDescent="0.25">
      <c r="A340" t="str">
        <f>VLOOKUP(B340,[2]RH!$B:$BV,72,0)</f>
        <v>Non-Actif</v>
      </c>
      <c r="B340" s="6">
        <v>339</v>
      </c>
      <c r="C340" s="7" t="s">
        <v>65</v>
      </c>
      <c r="D340" s="7" t="s">
        <v>1702</v>
      </c>
      <c r="E340" s="7" t="s">
        <v>67</v>
      </c>
      <c r="F340" s="7" t="s">
        <v>118</v>
      </c>
      <c r="G340" s="7" t="s">
        <v>220</v>
      </c>
      <c r="H340" s="7" t="s">
        <v>1703</v>
      </c>
      <c r="I340" s="7"/>
      <c r="J340" s="7" t="s">
        <v>281</v>
      </c>
      <c r="K340" s="7" t="s">
        <v>146</v>
      </c>
      <c r="L340" s="7" t="s">
        <v>90</v>
      </c>
      <c r="M340" s="7" t="s">
        <v>160</v>
      </c>
      <c r="N340" s="8">
        <v>44116</v>
      </c>
      <c r="P340" s="7">
        <f t="shared" ca="1" si="399"/>
        <v>-1345</v>
      </c>
      <c r="Q340" s="8">
        <v>44366</v>
      </c>
      <c r="R340" s="7" t="s">
        <v>161</v>
      </c>
      <c r="S340"/>
      <c r="T340" s="7" t="s">
        <v>156</v>
      </c>
      <c r="U340" s="7" t="str">
        <f t="shared" si="414"/>
        <v>Contractuel</v>
      </c>
      <c r="V340" s="8">
        <v>44317</v>
      </c>
      <c r="W340" s="8">
        <v>44377</v>
      </c>
      <c r="Z340" s="8">
        <v>44116</v>
      </c>
      <c r="AA340" s="7">
        <f t="shared" si="415"/>
        <v>10</v>
      </c>
      <c r="AB340" s="7">
        <f t="shared" si="416"/>
        <v>2020</v>
      </c>
      <c r="AC340" s="7">
        <f t="shared" si="417"/>
        <v>2024</v>
      </c>
      <c r="AD340" s="10" t="e">
        <f t="shared" ref="AD340:AD403" ca="1" si="445">IF(#REF!="Non",(DAYS360(N340,Q340)/360),(DAYS360(N340,TODAY())/360))</f>
        <v>#REF!</v>
      </c>
      <c r="AE340" s="10" t="e">
        <f t="shared" ca="1" si="419"/>
        <v>#REF!</v>
      </c>
      <c r="AF340" s="8">
        <v>28308</v>
      </c>
      <c r="AG340" s="11">
        <f t="shared" ca="1" si="420"/>
        <v>47.709589041095889</v>
      </c>
      <c r="AH340" s="10" t="str">
        <f t="shared" ca="1" si="421"/>
        <v>&gt;45&lt; 55</v>
      </c>
      <c r="AI340" s="12">
        <v>12152139</v>
      </c>
      <c r="AJ340" s="13" t="s">
        <v>170</v>
      </c>
      <c r="AK340" s="12" t="s">
        <v>1704</v>
      </c>
      <c r="AL340" s="8">
        <v>40300</v>
      </c>
      <c r="AM340" s="7" t="s">
        <v>75</v>
      </c>
      <c r="AN340" s="7" t="s">
        <v>76</v>
      </c>
      <c r="AO340" s="7">
        <v>2</v>
      </c>
      <c r="AQ340" s="14">
        <v>3</v>
      </c>
      <c r="AR340" s="14">
        <v>1</v>
      </c>
      <c r="AS340" s="15">
        <f t="shared" si="422"/>
        <v>44481.25</v>
      </c>
      <c r="AT340" s="14" t="s">
        <v>163</v>
      </c>
      <c r="AU340" s="12">
        <v>3.1930000000000001</v>
      </c>
      <c r="AV340" s="17" t="s">
        <v>150</v>
      </c>
      <c r="AW340" s="18" t="s">
        <v>1220</v>
      </c>
      <c r="AX340" s="19">
        <v>55105521993</v>
      </c>
      <c r="AY340" s="17">
        <v>77</v>
      </c>
      <c r="AZ340" s="14" t="s">
        <v>174</v>
      </c>
      <c r="BA340" s="20" t="str">
        <f t="shared" si="423"/>
        <v>07097015510552199377</v>
      </c>
      <c r="BB340" s="31">
        <f t="shared" si="424"/>
        <v>20</v>
      </c>
      <c r="BC340" s="36" t="s">
        <v>1705</v>
      </c>
      <c r="BD340" s="14" t="s">
        <v>341</v>
      </c>
      <c r="BE340" s="14"/>
      <c r="BF340" s="8" t="s">
        <v>176</v>
      </c>
      <c r="BG340" s="24">
        <v>97622418</v>
      </c>
      <c r="BH340" s="24">
        <v>22143764</v>
      </c>
      <c r="BI340" s="32"/>
      <c r="BJ340" s="14" t="s">
        <v>814</v>
      </c>
      <c r="BK340" s="14" t="str">
        <f t="shared" si="367"/>
        <v>B-APT-OPEL</v>
      </c>
      <c r="BL340" s="14"/>
      <c r="BM340" s="25"/>
      <c r="BN340" s="26" t="str">
        <f t="shared" si="425"/>
        <v>07097015510552199377</v>
      </c>
      <c r="BO340" s="27" t="str">
        <f t="shared" si="426"/>
        <v>SAIDI HABIB</v>
      </c>
      <c r="BP340" s="26">
        <f t="shared" si="427"/>
        <v>339</v>
      </c>
      <c r="BQ340" s="28"/>
    </row>
    <row r="341" spans="1:69" x14ac:dyDescent="0.25">
      <c r="A341" t="str">
        <f>VLOOKUP(B341,[2]RH!$B:$BV,72,0)</f>
        <v>Non-Actif</v>
      </c>
      <c r="B341" s="6">
        <v>340</v>
      </c>
      <c r="C341" s="7" t="s">
        <v>168</v>
      </c>
      <c r="D341" s="7" t="s">
        <v>1706</v>
      </c>
      <c r="E341" s="7" t="s">
        <v>67</v>
      </c>
      <c r="F341" s="7" t="s">
        <v>118</v>
      </c>
      <c r="G341" s="7" t="s">
        <v>220</v>
      </c>
      <c r="H341" s="7">
        <v>520</v>
      </c>
      <c r="I341" s="7"/>
      <c r="J341" s="7" t="s">
        <v>281</v>
      </c>
      <c r="K341" s="7" t="s">
        <v>146</v>
      </c>
      <c r="L341" s="7" t="s">
        <v>90</v>
      </c>
      <c r="M341" s="7" t="s">
        <v>191</v>
      </c>
      <c r="N341" s="8">
        <v>44116</v>
      </c>
      <c r="P341" s="7">
        <f t="shared" ca="1" si="399"/>
        <v>-1161</v>
      </c>
      <c r="Q341" s="8">
        <v>44562</v>
      </c>
      <c r="R341" s="7" t="s">
        <v>161</v>
      </c>
      <c r="S341"/>
      <c r="T341" s="7" t="s">
        <v>156</v>
      </c>
      <c r="U341" s="7" t="str">
        <f t="shared" si="414"/>
        <v>Contractuel</v>
      </c>
      <c r="V341" s="8">
        <v>44501</v>
      </c>
      <c r="W341" s="8">
        <v>44561</v>
      </c>
      <c r="Z341" s="8">
        <v>44116</v>
      </c>
      <c r="AA341" s="7">
        <f t="shared" si="415"/>
        <v>10</v>
      </c>
      <c r="AB341" s="7">
        <f t="shared" si="416"/>
        <v>2020</v>
      </c>
      <c r="AC341" s="7">
        <f t="shared" si="417"/>
        <v>2024</v>
      </c>
      <c r="AD341" s="10" t="e">
        <f t="shared" ref="AD341:AD404" ca="1" si="446">IF(#REF!="Non",(DAYS360(N341,Q341)/360),(DAYS360(N341,TODAY())/360))</f>
        <v>#REF!</v>
      </c>
      <c r="AE341" s="10" t="e">
        <f t="shared" ca="1" si="419"/>
        <v>#REF!</v>
      </c>
      <c r="AF341" s="8">
        <v>30516</v>
      </c>
      <c r="AG341" s="11">
        <f t="shared" ca="1" si="420"/>
        <v>41.660273972602738</v>
      </c>
      <c r="AH341" s="10" t="str">
        <f t="shared" ca="1" si="421"/>
        <v>&gt;35&lt; 45</v>
      </c>
      <c r="AI341" s="12">
        <v>12305388</v>
      </c>
      <c r="AJ341" s="13" t="s">
        <v>73</v>
      </c>
      <c r="AK341" s="12" t="s">
        <v>1707</v>
      </c>
      <c r="AL341" s="8">
        <v>42305</v>
      </c>
      <c r="AM341" s="7" t="s">
        <v>108</v>
      </c>
      <c r="AN341" s="7" t="s">
        <v>683</v>
      </c>
      <c r="AO341" s="7">
        <v>1</v>
      </c>
      <c r="AQ341" s="14">
        <v>3</v>
      </c>
      <c r="AR341" s="14">
        <v>1</v>
      </c>
      <c r="AS341" s="15">
        <f t="shared" si="422"/>
        <v>44481.25</v>
      </c>
      <c r="AT341" s="14" t="s">
        <v>163</v>
      </c>
      <c r="AU341" s="12">
        <v>3.1930000000000001</v>
      </c>
      <c r="AV341" s="17" t="s">
        <v>79</v>
      </c>
      <c r="AW341" s="18" t="s">
        <v>266</v>
      </c>
      <c r="AX341" s="19" t="s">
        <v>1708</v>
      </c>
      <c r="AY341" s="17" t="s">
        <v>97</v>
      </c>
      <c r="AZ341" s="14" t="s">
        <v>83</v>
      </c>
      <c r="BA341" s="20" t="str">
        <f t="shared" si="423"/>
        <v>08102000732008049037</v>
      </c>
      <c r="BB341" s="31">
        <f t="shared" si="424"/>
        <v>20</v>
      </c>
      <c r="BC341" s="36" t="s">
        <v>1709</v>
      </c>
      <c r="BD341" s="14" t="s">
        <v>115</v>
      </c>
      <c r="BE341" s="14">
        <v>2053</v>
      </c>
      <c r="BF341" s="8"/>
      <c r="BG341" s="24">
        <v>94919426</v>
      </c>
      <c r="BH341" s="24">
        <v>93631383</v>
      </c>
      <c r="BI341" s="32"/>
      <c r="BJ341" s="14" t="s">
        <v>820</v>
      </c>
      <c r="BK341" s="14" t="str">
        <f t="shared" ref="BK341:BK404" si="447">IF(K341="CADRE","CADRE",CONCATENATE(J341,"-",H341))</f>
        <v>B-520</v>
      </c>
      <c r="BL341" s="14"/>
      <c r="BM341" s="25"/>
      <c r="BN341" s="26" t="str">
        <f t="shared" si="425"/>
        <v>08102000732008049037</v>
      </c>
      <c r="BO341" s="27" t="str">
        <f t="shared" si="426"/>
        <v>SGHIRI SALWA</v>
      </c>
      <c r="BP341" s="26">
        <f t="shared" si="427"/>
        <v>340</v>
      </c>
      <c r="BQ341" s="28"/>
    </row>
    <row r="342" spans="1:69" x14ac:dyDescent="0.25">
      <c r="A342" t="str">
        <f>VLOOKUP(B342,[2]RH!$B:$BV,72,0)</f>
        <v>Non-Actif</v>
      </c>
      <c r="B342" s="6">
        <v>341</v>
      </c>
      <c r="C342" s="7" t="s">
        <v>100</v>
      </c>
      <c r="D342" s="7" t="s">
        <v>1710</v>
      </c>
      <c r="E342" s="7" t="s">
        <v>67</v>
      </c>
      <c r="F342" s="7" t="s">
        <v>118</v>
      </c>
      <c r="G342" s="7" t="s">
        <v>220</v>
      </c>
      <c r="H342" s="7">
        <v>520</v>
      </c>
      <c r="I342" s="7"/>
      <c r="J342" s="7" t="s">
        <v>281</v>
      </c>
      <c r="K342" s="7" t="s">
        <v>146</v>
      </c>
      <c r="L342" s="7" t="s">
        <v>90</v>
      </c>
      <c r="M342" s="7" t="s">
        <v>191</v>
      </c>
      <c r="N342" s="8">
        <v>44119</v>
      </c>
      <c r="P342" s="7">
        <f t="shared" ca="1" si="399"/>
        <v>-1192</v>
      </c>
      <c r="Q342" s="8">
        <v>44501</v>
      </c>
      <c r="R342" s="7" t="s">
        <v>161</v>
      </c>
      <c r="S342"/>
      <c r="T342" s="7" t="s">
        <v>156</v>
      </c>
      <c r="U342" s="7" t="str">
        <f t="shared" si="414"/>
        <v>Contractuel</v>
      </c>
      <c r="V342" s="8">
        <v>44470</v>
      </c>
      <c r="W342" s="8">
        <v>44530</v>
      </c>
      <c r="Z342" s="8">
        <v>44119</v>
      </c>
      <c r="AA342" s="7">
        <f t="shared" si="415"/>
        <v>10</v>
      </c>
      <c r="AB342" s="7">
        <f t="shared" si="416"/>
        <v>2020</v>
      </c>
      <c r="AC342" s="7">
        <f t="shared" si="417"/>
        <v>2024</v>
      </c>
      <c r="AD342" s="10" t="e">
        <f t="shared" ref="AD342:AD405" ca="1" si="448">IF(#REF!="Non",(DAYS360(N342,Q342)/360),(DAYS360(N342,TODAY())/360))</f>
        <v>#REF!</v>
      </c>
      <c r="AE342" s="10" t="e">
        <f t="shared" ca="1" si="419"/>
        <v>#REF!</v>
      </c>
      <c r="AF342" s="8">
        <v>32660</v>
      </c>
      <c r="AG342" s="11">
        <f t="shared" ca="1" si="420"/>
        <v>35.786301369863011</v>
      </c>
      <c r="AH342" s="10" t="str">
        <f t="shared" ca="1" si="421"/>
        <v>&gt;35&lt; 45</v>
      </c>
      <c r="AI342" s="12">
        <v>14186838</v>
      </c>
      <c r="AJ342" s="13" t="s">
        <v>170</v>
      </c>
      <c r="AK342" s="12" t="s">
        <v>1711</v>
      </c>
      <c r="AL342" s="8">
        <v>39259</v>
      </c>
      <c r="AM342" s="7" t="s">
        <v>108</v>
      </c>
      <c r="AN342" s="7" t="s">
        <v>109</v>
      </c>
      <c r="AO342" s="7"/>
      <c r="AQ342" s="14">
        <v>3</v>
      </c>
      <c r="AR342" s="14">
        <v>1</v>
      </c>
      <c r="AS342" s="15">
        <f t="shared" si="422"/>
        <v>44484.25</v>
      </c>
      <c r="AT342" s="14" t="s">
        <v>163</v>
      </c>
      <c r="AU342" s="12">
        <v>3.1930000000000001</v>
      </c>
      <c r="AV342" s="17">
        <v>17</v>
      </c>
      <c r="AW342" s="18" t="s">
        <v>201</v>
      </c>
      <c r="AX342" s="19" t="s">
        <v>1712</v>
      </c>
      <c r="AY342" s="17">
        <v>82</v>
      </c>
      <c r="AZ342" s="14" t="s">
        <v>203</v>
      </c>
      <c r="BA342" s="20" t="str">
        <f t="shared" si="423"/>
        <v>17001000000296878582</v>
      </c>
      <c r="BB342" s="31">
        <f t="shared" si="424"/>
        <v>20</v>
      </c>
      <c r="BC342" s="36" t="s">
        <v>1713</v>
      </c>
      <c r="BD342" s="14" t="s">
        <v>486</v>
      </c>
      <c r="BE342" s="14">
        <v>1110</v>
      </c>
      <c r="BF342" s="8"/>
      <c r="BG342" s="43">
        <v>50134040</v>
      </c>
      <c r="BH342" s="43">
        <v>99410409</v>
      </c>
      <c r="BI342" s="32"/>
      <c r="BJ342" s="14" t="s">
        <v>486</v>
      </c>
      <c r="BK342" s="14" t="str">
        <f t="shared" si="447"/>
        <v>B-520</v>
      </c>
      <c r="BL342" s="14"/>
      <c r="BM342" s="25"/>
      <c r="BN342" s="26" t="str">
        <f t="shared" si="425"/>
        <v>17001000000296878582</v>
      </c>
      <c r="BO342" s="27" t="str">
        <f t="shared" si="426"/>
        <v>JLASSI AMIRA</v>
      </c>
      <c r="BP342" s="26">
        <f t="shared" si="427"/>
        <v>341</v>
      </c>
      <c r="BQ342" s="28"/>
    </row>
    <row r="343" spans="1:69" x14ac:dyDescent="0.25">
      <c r="A343" t="str">
        <f>VLOOKUP(B343,[2]RH!$B:$BV,72,0)</f>
        <v>si</v>
      </c>
      <c r="B343" s="6">
        <v>342</v>
      </c>
      <c r="C343" s="7" t="s">
        <v>168</v>
      </c>
      <c r="D343" s="7" t="s">
        <v>1714</v>
      </c>
      <c r="E343" s="7" t="s">
        <v>67</v>
      </c>
      <c r="F343" s="7" t="s">
        <v>118</v>
      </c>
      <c r="G343" s="7" t="s">
        <v>220</v>
      </c>
      <c r="H343" s="7" t="s">
        <v>225</v>
      </c>
      <c r="I343" s="7" t="s">
        <v>614</v>
      </c>
      <c r="J343" s="7" t="s">
        <v>281</v>
      </c>
      <c r="K343" s="7" t="s">
        <v>146</v>
      </c>
      <c r="L343" s="7" t="s">
        <v>90</v>
      </c>
      <c r="M343" s="7" t="s">
        <v>191</v>
      </c>
      <c r="N343" s="8">
        <v>44116</v>
      </c>
      <c r="O343" s="8">
        <v>45565</v>
      </c>
      <c r="P343" s="7" t="str">
        <f t="shared" ca="1" si="399"/>
        <v/>
      </c>
      <c r="Q343" s="8"/>
      <c r="R343" s="7"/>
      <c r="S343" s="8"/>
      <c r="T343" s="39" t="s">
        <v>72</v>
      </c>
      <c r="U343" s="7" t="str">
        <f t="shared" si="414"/>
        <v>Titulaire</v>
      </c>
      <c r="V343" s="8">
        <v>45536</v>
      </c>
      <c r="W343" s="8"/>
      <c r="Z343" s="8">
        <v>44116</v>
      </c>
      <c r="AA343" s="7">
        <f t="shared" si="415"/>
        <v>10</v>
      </c>
      <c r="AB343" s="7">
        <f t="shared" si="416"/>
        <v>2020</v>
      </c>
      <c r="AC343" s="7">
        <f t="shared" si="417"/>
        <v>2024</v>
      </c>
      <c r="AD343" s="10" t="e">
        <f t="shared" ref="AD343:AD406" ca="1" si="449">IF(#REF!="Non",(DAYS360(N343,Q343)/360),(DAYS360(N343,TODAY())/360))</f>
        <v>#REF!</v>
      </c>
      <c r="AE343" s="10" t="e">
        <f t="shared" ca="1" si="419"/>
        <v>#REF!</v>
      </c>
      <c r="AF343" s="8">
        <v>33629</v>
      </c>
      <c r="AG343" s="11">
        <f t="shared" ca="1" si="420"/>
        <v>33.131506849315066</v>
      </c>
      <c r="AH343" s="10" t="str">
        <f t="shared" ca="1" si="421"/>
        <v>&gt;25&lt; 35</v>
      </c>
      <c r="AI343" s="12">
        <v>16259409</v>
      </c>
      <c r="AJ343" s="13" t="s">
        <v>73</v>
      </c>
      <c r="AK343" s="12" t="s">
        <v>1715</v>
      </c>
      <c r="AL343" s="8">
        <v>40732</v>
      </c>
      <c r="AM343" s="7" t="s">
        <v>108</v>
      </c>
      <c r="AN343" s="7" t="s">
        <v>76</v>
      </c>
      <c r="AO343" s="7">
        <v>1</v>
      </c>
      <c r="AQ343">
        <v>3</v>
      </c>
      <c r="AR343" s="14">
        <v>3</v>
      </c>
      <c r="AS343" s="15">
        <f t="shared" si="422"/>
        <v>45211.75</v>
      </c>
      <c r="AT343" s="14" t="s">
        <v>163</v>
      </c>
      <c r="AU343" s="16">
        <v>3.3210000000000002</v>
      </c>
      <c r="AV343" s="17" t="s">
        <v>236</v>
      </c>
      <c r="AW343" s="18" t="s">
        <v>201</v>
      </c>
      <c r="AX343" s="19" t="s">
        <v>1716</v>
      </c>
      <c r="AY343" s="17" t="s">
        <v>309</v>
      </c>
      <c r="AZ343" s="14" t="s">
        <v>203</v>
      </c>
      <c r="BA343" s="20" t="str">
        <f t="shared" si="423"/>
        <v>17001000000297196160</v>
      </c>
      <c r="BB343" s="31">
        <f t="shared" si="424"/>
        <v>20</v>
      </c>
      <c r="BC343" s="22" t="s">
        <v>902</v>
      </c>
      <c r="BD343" s="23" t="s">
        <v>486</v>
      </c>
      <c r="BE343" s="14">
        <v>2071</v>
      </c>
      <c r="BF343" s="8"/>
      <c r="BG343" s="24">
        <v>25026421</v>
      </c>
      <c r="BH343" s="24">
        <v>29527778</v>
      </c>
      <c r="BI343" s="32"/>
      <c r="BJ343" s="14" t="s">
        <v>627</v>
      </c>
      <c r="BK343" s="14" t="str">
        <f>IF(K343="CADRE","CADRE",CONCATENATE(J343,"-",H343))</f>
        <v>B-P6 AV</v>
      </c>
      <c r="BL343" s="14" t="s">
        <v>300</v>
      </c>
      <c r="BM343" s="25"/>
      <c r="BN343" s="26" t="str">
        <f t="shared" si="425"/>
        <v>17001000000297196160</v>
      </c>
      <c r="BO343" s="27" t="str">
        <f t="shared" si="426"/>
        <v>AOUINI ASMA</v>
      </c>
      <c r="BP343" s="26">
        <f t="shared" si="427"/>
        <v>342</v>
      </c>
      <c r="BQ343" s="28"/>
    </row>
    <row r="344" spans="1:69" x14ac:dyDescent="0.25">
      <c r="A344" t="str">
        <f>VLOOKUP(B344,[2]RH!$B:$BV,72,0)</f>
        <v>Non-Actif</v>
      </c>
      <c r="B344" s="6">
        <v>343</v>
      </c>
      <c r="C344" s="7" t="s">
        <v>100</v>
      </c>
      <c r="D344" s="7" t="s">
        <v>1717</v>
      </c>
      <c r="E344" s="7" t="s">
        <v>67</v>
      </c>
      <c r="F344" s="7" t="s">
        <v>118</v>
      </c>
      <c r="G344" s="7" t="s">
        <v>220</v>
      </c>
      <c r="H344" s="7" t="s">
        <v>381</v>
      </c>
      <c r="I344" s="7"/>
      <c r="J344" s="7" t="s">
        <v>281</v>
      </c>
      <c r="K344" s="7" t="s">
        <v>146</v>
      </c>
      <c r="L344" s="7" t="s">
        <v>90</v>
      </c>
      <c r="M344" s="7" t="s">
        <v>191</v>
      </c>
      <c r="N344" s="8">
        <v>44116</v>
      </c>
      <c r="P344" s="7">
        <f t="shared" ca="1" si="399"/>
        <v>-1495</v>
      </c>
      <c r="Q344" s="8">
        <v>44214</v>
      </c>
      <c r="R344" s="7" t="s">
        <v>161</v>
      </c>
      <c r="S344"/>
      <c r="T344" s="7" t="s">
        <v>156</v>
      </c>
      <c r="U344" s="7" t="str">
        <f t="shared" si="414"/>
        <v>Contractuel</v>
      </c>
      <c r="V344" s="8">
        <v>44197</v>
      </c>
      <c r="W344" s="8">
        <v>44227</v>
      </c>
      <c r="Z344" s="8">
        <v>44116</v>
      </c>
      <c r="AA344" s="7">
        <f t="shared" si="415"/>
        <v>10</v>
      </c>
      <c r="AB344" s="7">
        <f t="shared" si="416"/>
        <v>2020</v>
      </c>
      <c r="AC344" s="7">
        <f t="shared" si="417"/>
        <v>2024</v>
      </c>
      <c r="AD344" s="10" t="e">
        <f t="shared" ref="AD344:AD407" ca="1" si="450">IF(#REF!="Non",(DAYS360(N344,Q344)/360),(DAYS360(N344,TODAY())/360))</f>
        <v>#REF!</v>
      </c>
      <c r="AE344" s="10" t="e">
        <f t="shared" ca="1" si="419"/>
        <v>#REF!</v>
      </c>
      <c r="AF344" s="8">
        <v>34898</v>
      </c>
      <c r="AG344" s="11">
        <f t="shared" ca="1" si="420"/>
        <v>29.654794520547945</v>
      </c>
      <c r="AH344" s="10" t="str">
        <f t="shared" ca="1" si="421"/>
        <v>&gt;25&lt; 35</v>
      </c>
      <c r="AI344" s="12">
        <v>17330349</v>
      </c>
      <c r="AJ344" s="13" t="s">
        <v>192</v>
      </c>
      <c r="AK344" s="12">
        <v>13626297</v>
      </c>
      <c r="AL344" s="8">
        <v>41544</v>
      </c>
      <c r="AM344" s="7" t="s">
        <v>108</v>
      </c>
      <c r="AN344" s="7" t="s">
        <v>109</v>
      </c>
      <c r="AO344" s="7"/>
      <c r="AQ344" s="14">
        <v>3</v>
      </c>
      <c r="AR344" s="14">
        <v>1</v>
      </c>
      <c r="AS344" s="15">
        <f t="shared" si="422"/>
        <v>44481.25</v>
      </c>
      <c r="AT344" s="14" t="s">
        <v>163</v>
      </c>
      <c r="AU344" s="12">
        <v>3.1930000000000001</v>
      </c>
      <c r="AV344" s="17">
        <v>17</v>
      </c>
      <c r="AW344" s="18">
        <v>53594</v>
      </c>
      <c r="AX344" s="19" t="s">
        <v>1718</v>
      </c>
      <c r="AY344" s="17">
        <v>78</v>
      </c>
      <c r="AZ344" s="14" t="s">
        <v>203</v>
      </c>
      <c r="BA344" s="20" t="str">
        <f t="shared" si="423"/>
        <v>17535940172515938478</v>
      </c>
      <c r="BB344" s="31">
        <f t="shared" si="424"/>
        <v>20</v>
      </c>
      <c r="BC344" s="14" t="s">
        <v>1719</v>
      </c>
      <c r="BD344" s="14" t="s">
        <v>1720</v>
      </c>
      <c r="BE344" s="14"/>
      <c r="BF344" s="8"/>
      <c r="BG344" s="24">
        <v>21100887</v>
      </c>
      <c r="BH344" s="24">
        <v>55182776</v>
      </c>
      <c r="BI344" s="32"/>
      <c r="BJ344" s="14" t="s">
        <v>1055</v>
      </c>
      <c r="BK344" s="14" t="str">
        <f t="shared" si="447"/>
        <v>B-CA</v>
      </c>
      <c r="BL344" s="14"/>
      <c r="BM344" s="25"/>
      <c r="BN344" s="26" t="str">
        <f t="shared" si="425"/>
        <v>17535940172515938478</v>
      </c>
      <c r="BO344" s="27" t="str">
        <f t="shared" si="426"/>
        <v>CHEBBI SALSABIL</v>
      </c>
      <c r="BP344" s="26">
        <f t="shared" si="427"/>
        <v>343</v>
      </c>
      <c r="BQ344" s="28"/>
    </row>
    <row r="345" spans="1:69" x14ac:dyDescent="0.25">
      <c r="A345" t="str">
        <f>VLOOKUP(B345,[2]RH!$B:$BV,72,0)</f>
        <v>Non-Actif</v>
      </c>
      <c r="B345" s="6">
        <v>344</v>
      </c>
      <c r="C345" s="7" t="s">
        <v>65</v>
      </c>
      <c r="D345" s="7" t="s">
        <v>1721</v>
      </c>
      <c r="E345" s="7" t="s">
        <v>67</v>
      </c>
      <c r="F345" s="7" t="s">
        <v>118</v>
      </c>
      <c r="G345" s="7" t="s">
        <v>220</v>
      </c>
      <c r="H345" s="7">
        <v>520</v>
      </c>
      <c r="I345" s="7"/>
      <c r="J345" s="7" t="s">
        <v>281</v>
      </c>
      <c r="K345" s="7" t="s">
        <v>146</v>
      </c>
      <c r="L345" s="7" t="s">
        <v>90</v>
      </c>
      <c r="M345" s="7" t="s">
        <v>160</v>
      </c>
      <c r="N345" s="8">
        <v>44119</v>
      </c>
      <c r="P345" s="7">
        <f t="shared" ca="1" si="399"/>
        <v>-1192</v>
      </c>
      <c r="Q345" s="8">
        <v>44508</v>
      </c>
      <c r="R345" s="7" t="s">
        <v>290</v>
      </c>
      <c r="S345"/>
      <c r="T345" s="7" t="s">
        <v>156</v>
      </c>
      <c r="U345" s="7" t="str">
        <f t="shared" si="414"/>
        <v>Contractuel</v>
      </c>
      <c r="V345" s="8">
        <v>44470</v>
      </c>
      <c r="W345" s="8">
        <v>44530</v>
      </c>
      <c r="Z345" s="8">
        <v>44119</v>
      </c>
      <c r="AA345" s="7">
        <f t="shared" si="415"/>
        <v>10</v>
      </c>
      <c r="AB345" s="7">
        <f t="shared" si="416"/>
        <v>2020</v>
      </c>
      <c r="AC345" s="7">
        <f t="shared" si="417"/>
        <v>2024</v>
      </c>
      <c r="AD345" s="10" t="e">
        <f t="shared" ref="AD345:AD408" ca="1" si="451">IF(#REF!="Non",(DAYS360(N345,Q345)/360),(DAYS360(N345,TODAY())/360))</f>
        <v>#REF!</v>
      </c>
      <c r="AE345" s="10" t="e">
        <f t="shared" ca="1" si="419"/>
        <v>#REF!</v>
      </c>
      <c r="AF345" s="8">
        <v>35558</v>
      </c>
      <c r="AG345" s="11">
        <f t="shared" ca="1" si="420"/>
        <v>27.846575342465755</v>
      </c>
      <c r="AH345" s="10" t="str">
        <f t="shared" ca="1" si="421"/>
        <v>&gt;25&lt; 35</v>
      </c>
      <c r="AI345" s="12">
        <v>17284704</v>
      </c>
      <c r="AJ345" s="40" t="s">
        <v>213</v>
      </c>
      <c r="AK345" s="12">
        <v>11668507</v>
      </c>
      <c r="AL345" s="8">
        <v>43432</v>
      </c>
      <c r="AM345" s="7" t="s">
        <v>75</v>
      </c>
      <c r="AN345" s="7" t="s">
        <v>109</v>
      </c>
      <c r="AO345" s="7"/>
      <c r="AQ345" s="14">
        <v>3</v>
      </c>
      <c r="AR345" s="14">
        <v>1</v>
      </c>
      <c r="AS345" s="15">
        <f t="shared" si="422"/>
        <v>44484.25</v>
      </c>
      <c r="AT345" s="14" t="s">
        <v>163</v>
      </c>
      <c r="AU345" s="12">
        <v>3.1930000000000001</v>
      </c>
      <c r="AV345" s="17" t="s">
        <v>150</v>
      </c>
      <c r="AW345" s="18" t="s">
        <v>1091</v>
      </c>
      <c r="AX345" s="19" t="s">
        <v>1722</v>
      </c>
      <c r="AY345" s="17">
        <v>45</v>
      </c>
      <c r="AZ345" s="14" t="s">
        <v>174</v>
      </c>
      <c r="BA345" s="20" t="str">
        <f t="shared" si="423"/>
        <v>07043010110552322745</v>
      </c>
      <c r="BB345" s="31">
        <f t="shared" si="424"/>
        <v>20</v>
      </c>
      <c r="BC345" s="36" t="s">
        <v>1723</v>
      </c>
      <c r="BD345" s="14" t="s">
        <v>286</v>
      </c>
      <c r="BE345" s="14"/>
      <c r="BF345" s="8"/>
      <c r="BG345" s="43">
        <v>58853374</v>
      </c>
      <c r="BH345" s="43">
        <v>50235186</v>
      </c>
      <c r="BI345" s="32"/>
      <c r="BJ345" s="14" t="s">
        <v>431</v>
      </c>
      <c r="BK345" s="14" t="str">
        <f t="shared" si="447"/>
        <v>B-520</v>
      </c>
      <c r="BL345" s="14"/>
      <c r="BM345" s="25"/>
      <c r="BN345" s="26" t="str">
        <f t="shared" si="425"/>
        <v>07043010110552322745</v>
      </c>
      <c r="BO345" s="27" t="str">
        <f t="shared" si="426"/>
        <v>AYARI HICHEM</v>
      </c>
      <c r="BP345" s="26">
        <f t="shared" si="427"/>
        <v>344</v>
      </c>
      <c r="BQ345" s="28"/>
    </row>
    <row r="346" spans="1:69" x14ac:dyDescent="0.25">
      <c r="A346" t="str">
        <f>VLOOKUP(B346,[2]RH!$B:$BV,72,0)</f>
        <v>Non-Actif</v>
      </c>
      <c r="B346" s="6">
        <v>345</v>
      </c>
      <c r="C346" s="7" t="s">
        <v>100</v>
      </c>
      <c r="D346" s="7" t="s">
        <v>1724</v>
      </c>
      <c r="E346" s="7" t="s">
        <v>67</v>
      </c>
      <c r="F346" s="7" t="s">
        <v>118</v>
      </c>
      <c r="G346" s="7" t="s">
        <v>722</v>
      </c>
      <c r="H346" s="7" t="s">
        <v>1656</v>
      </c>
      <c r="I346" s="7"/>
      <c r="J346" s="7" t="s">
        <v>281</v>
      </c>
      <c r="K346" s="7" t="s">
        <v>146</v>
      </c>
      <c r="L346" s="7" t="s">
        <v>90</v>
      </c>
      <c r="M346" s="7" t="s">
        <v>191</v>
      </c>
      <c r="N346" s="8">
        <v>44116</v>
      </c>
      <c r="P346" s="7">
        <f t="shared" ca="1" si="399"/>
        <v>-1102</v>
      </c>
      <c r="Q346" s="8">
        <v>44573</v>
      </c>
      <c r="R346" s="7" t="s">
        <v>161</v>
      </c>
      <c r="S346"/>
      <c r="T346" s="7" t="s">
        <v>156</v>
      </c>
      <c r="U346" s="7" t="str">
        <f t="shared" si="414"/>
        <v>Contractuel</v>
      </c>
      <c r="V346" s="8">
        <v>44562</v>
      </c>
      <c r="W346" s="8">
        <v>44620</v>
      </c>
      <c r="Z346" s="8">
        <v>44116</v>
      </c>
      <c r="AA346" s="7">
        <f t="shared" si="415"/>
        <v>10</v>
      </c>
      <c r="AB346" s="7">
        <f t="shared" si="416"/>
        <v>2020</v>
      </c>
      <c r="AC346" s="7">
        <f t="shared" si="417"/>
        <v>2024</v>
      </c>
      <c r="AD346" s="10" t="e">
        <f t="shared" ref="AD346:AD409" ca="1" si="452">IF(#REF!="Non",(DAYS360(N346,Q346)/360),(DAYS360(N346,TODAY())/360))</f>
        <v>#REF!</v>
      </c>
      <c r="AE346" s="10" t="e">
        <f t="shared" ca="1" si="419"/>
        <v>#REF!</v>
      </c>
      <c r="AF346" s="8">
        <v>36033</v>
      </c>
      <c r="AG346" s="11">
        <f t="shared" ca="1" si="420"/>
        <v>26.545205479452054</v>
      </c>
      <c r="AH346" s="10" t="str">
        <f t="shared" ca="1" si="421"/>
        <v>&gt;25&lt; 35</v>
      </c>
      <c r="AI346" s="12">
        <v>17460238</v>
      </c>
      <c r="AJ346" s="13" t="s">
        <v>73</v>
      </c>
      <c r="AK346" s="12">
        <v>13015050</v>
      </c>
      <c r="AL346" s="8">
        <v>42268</v>
      </c>
      <c r="AM346" s="7" t="s">
        <v>108</v>
      </c>
      <c r="AN346" s="7" t="s">
        <v>109</v>
      </c>
      <c r="AO346" s="7"/>
      <c r="AQ346" s="14">
        <v>3</v>
      </c>
      <c r="AR346" s="14">
        <v>1</v>
      </c>
      <c r="AS346" s="15">
        <f t="shared" si="422"/>
        <v>44481.25</v>
      </c>
      <c r="AT346" s="14" t="s">
        <v>163</v>
      </c>
      <c r="AU346" s="12">
        <v>3.1930000000000001</v>
      </c>
      <c r="AV346" s="17" t="s">
        <v>433</v>
      </c>
      <c r="AW346" s="18" t="s">
        <v>434</v>
      </c>
      <c r="AX346" s="19" t="s">
        <v>1725</v>
      </c>
      <c r="AY346" s="17" t="s">
        <v>655</v>
      </c>
      <c r="AZ346" s="14" t="s">
        <v>195</v>
      </c>
      <c r="BA346" s="20" t="str">
        <f t="shared" si="423"/>
        <v>12406000013310488666</v>
      </c>
      <c r="BB346" s="31">
        <f t="shared" si="424"/>
        <v>20</v>
      </c>
      <c r="BC346" s="36" t="s">
        <v>1726</v>
      </c>
      <c r="BD346" s="14" t="s">
        <v>115</v>
      </c>
      <c r="BE346" s="14"/>
      <c r="BF346" s="8" t="s">
        <v>176</v>
      </c>
      <c r="BG346" s="24">
        <v>25537804</v>
      </c>
      <c r="BH346" s="24">
        <v>20621150</v>
      </c>
      <c r="BI346" s="32"/>
      <c r="BJ346" s="14" t="s">
        <v>328</v>
      </c>
      <c r="BK346" s="14" t="str">
        <f t="shared" si="447"/>
        <v>B-APT</v>
      </c>
      <c r="BL346" s="14"/>
      <c r="BM346" s="25"/>
      <c r="BN346" s="26" t="str">
        <f t="shared" si="425"/>
        <v>12406000013310488666</v>
      </c>
      <c r="BO346" s="27" t="str">
        <f t="shared" si="426"/>
        <v>ATHIMNI HANENE</v>
      </c>
      <c r="BP346" s="26">
        <f t="shared" si="427"/>
        <v>345</v>
      </c>
      <c r="BQ346" s="28"/>
    </row>
    <row r="347" spans="1:69" x14ac:dyDescent="0.25">
      <c r="A347" t="str">
        <f>VLOOKUP(B347,[2]RH!$B:$BV,72,0)</f>
        <v>Non-Actif</v>
      </c>
      <c r="B347" s="6">
        <v>346</v>
      </c>
      <c r="C347" s="7" t="s">
        <v>168</v>
      </c>
      <c r="D347" s="7" t="s">
        <v>1727</v>
      </c>
      <c r="E347" s="7" t="s">
        <v>67</v>
      </c>
      <c r="F347" s="7" t="s">
        <v>118</v>
      </c>
      <c r="G347" s="7" t="s">
        <v>220</v>
      </c>
      <c r="H347" s="7">
        <v>560</v>
      </c>
      <c r="I347" s="7" t="s">
        <v>189</v>
      </c>
      <c r="J347" s="7" t="s">
        <v>190</v>
      </c>
      <c r="K347" s="7" t="s">
        <v>146</v>
      </c>
      <c r="L347" s="7" t="s">
        <v>90</v>
      </c>
      <c r="M347" s="7" t="s">
        <v>191</v>
      </c>
      <c r="N347" s="8">
        <v>44119</v>
      </c>
      <c r="P347" s="7">
        <f t="shared" ca="1" si="399"/>
        <v>-706</v>
      </c>
      <c r="Q347" s="8">
        <v>44927</v>
      </c>
      <c r="R347" s="7" t="s">
        <v>1728</v>
      </c>
      <c r="S347"/>
      <c r="T347" s="9" t="s">
        <v>156</v>
      </c>
      <c r="U347" s="7" t="str">
        <f t="shared" si="414"/>
        <v>Contractuel</v>
      </c>
      <c r="V347" s="8">
        <v>44927</v>
      </c>
      <c r="W347" s="8">
        <v>45016</v>
      </c>
      <c r="Z347" s="8">
        <v>44119</v>
      </c>
      <c r="AA347" s="7">
        <f t="shared" si="415"/>
        <v>10</v>
      </c>
      <c r="AB347" s="7">
        <f t="shared" si="416"/>
        <v>2020</v>
      </c>
      <c r="AC347" s="7">
        <f t="shared" si="417"/>
        <v>2024</v>
      </c>
      <c r="AD347" s="10" t="e">
        <f t="shared" ref="AD347:AD410" ca="1" si="453">IF(#REF!="Non",(DAYS360(N347,Q347)/360),(DAYS360(N347,TODAY())/360))</f>
        <v>#REF!</v>
      </c>
      <c r="AE347" s="10" t="e">
        <f t="shared" ca="1" si="419"/>
        <v>#REF!</v>
      </c>
      <c r="AF347" s="8">
        <v>34468</v>
      </c>
      <c r="AG347" s="11">
        <f t="shared" ca="1" si="420"/>
        <v>30.832876712328765</v>
      </c>
      <c r="AH347" s="10" t="str">
        <f t="shared" ca="1" si="421"/>
        <v>&gt;25&lt; 35</v>
      </c>
      <c r="AI347" s="12">
        <v>17442345</v>
      </c>
      <c r="AJ347" s="13" t="s">
        <v>170</v>
      </c>
      <c r="AK347" s="12">
        <v>13618572</v>
      </c>
      <c r="AL347" s="8">
        <v>40882</v>
      </c>
      <c r="AM347" s="7" t="s">
        <v>108</v>
      </c>
      <c r="AN347" s="7" t="s">
        <v>76</v>
      </c>
      <c r="AO347" s="7"/>
      <c r="AQ347" s="14">
        <v>3</v>
      </c>
      <c r="AR347" s="14">
        <v>2</v>
      </c>
      <c r="AS347" s="15">
        <f t="shared" si="422"/>
        <v>44849.5</v>
      </c>
      <c r="AT347" s="14" t="s">
        <v>163</v>
      </c>
      <c r="AU347" s="16">
        <v>3.3210000000000002</v>
      </c>
      <c r="AV347" s="17" t="s">
        <v>92</v>
      </c>
      <c r="AW347" s="18" t="s">
        <v>571</v>
      </c>
      <c r="AX347" s="19" t="s">
        <v>1729</v>
      </c>
      <c r="AY347" s="17" t="s">
        <v>209</v>
      </c>
      <c r="AZ347" s="14" t="s">
        <v>152</v>
      </c>
      <c r="BA347" s="20" t="str">
        <f t="shared" si="423"/>
        <v>04004005006471007245</v>
      </c>
      <c r="BB347" s="31">
        <f t="shared" si="424"/>
        <v>20</v>
      </c>
      <c r="BC347" s="22" t="s">
        <v>1730</v>
      </c>
      <c r="BD347" s="64" t="s">
        <v>1731</v>
      </c>
      <c r="BE347" s="14"/>
      <c r="BF347" s="8" t="s">
        <v>176</v>
      </c>
      <c r="BG347" s="24">
        <v>23134160</v>
      </c>
      <c r="BH347" s="24">
        <v>56036439</v>
      </c>
      <c r="BI347" s="32"/>
      <c r="BJ347" s="14" t="s">
        <v>454</v>
      </c>
      <c r="BK347" s="14" t="str">
        <f t="shared" si="447"/>
        <v>A-560</v>
      </c>
      <c r="BL347" s="14"/>
      <c r="BM347" s="25"/>
      <c r="BN347" s="26" t="str">
        <f t="shared" si="425"/>
        <v>04004005006471007245</v>
      </c>
      <c r="BO347" s="27" t="str">
        <f t="shared" si="426"/>
        <v>ARGOUBI NAJLA</v>
      </c>
      <c r="BP347" s="26">
        <f t="shared" si="427"/>
        <v>346</v>
      </c>
      <c r="BQ347" s="28"/>
    </row>
    <row r="348" spans="1:69" x14ac:dyDescent="0.25">
      <c r="A348" t="str">
        <f>VLOOKUP(B348,[2]RH!$B:$BV,72,0)</f>
        <v>Non-Actif</v>
      </c>
      <c r="B348" s="6">
        <v>347</v>
      </c>
      <c r="C348" s="7" t="s">
        <v>100</v>
      </c>
      <c r="D348" s="7" t="s">
        <v>1732</v>
      </c>
      <c r="E348" s="7" t="s">
        <v>67</v>
      </c>
      <c r="F348" s="7" t="s">
        <v>118</v>
      </c>
      <c r="G348" s="7" t="s">
        <v>220</v>
      </c>
      <c r="H348" s="7" t="s">
        <v>381</v>
      </c>
      <c r="I348" s="7"/>
      <c r="J348" s="7" t="s">
        <v>190</v>
      </c>
      <c r="K348" s="7" t="s">
        <v>146</v>
      </c>
      <c r="L348" s="7" t="s">
        <v>90</v>
      </c>
      <c r="M348" s="7" t="s">
        <v>191</v>
      </c>
      <c r="N348" s="8">
        <v>44119</v>
      </c>
      <c r="P348" s="7">
        <f t="shared" ca="1" si="399"/>
        <v>-1467</v>
      </c>
      <c r="Q348" s="8">
        <v>44228</v>
      </c>
      <c r="R348" s="7" t="s">
        <v>161</v>
      </c>
      <c r="S348"/>
      <c r="T348" s="7" t="s">
        <v>156</v>
      </c>
      <c r="U348" s="7" t="str">
        <f t="shared" si="414"/>
        <v>Contractuel</v>
      </c>
      <c r="V348" s="8">
        <v>44197</v>
      </c>
      <c r="W348" s="8">
        <v>44255</v>
      </c>
      <c r="Z348" s="8">
        <v>44119</v>
      </c>
      <c r="AA348" s="7">
        <f t="shared" si="415"/>
        <v>10</v>
      </c>
      <c r="AB348" s="7">
        <f t="shared" si="416"/>
        <v>2020</v>
      </c>
      <c r="AC348" s="7">
        <f t="shared" si="417"/>
        <v>2024</v>
      </c>
      <c r="AD348" s="10" t="e">
        <f t="shared" ref="AD348:AD411" ca="1" si="454">IF(#REF!="Non",(DAYS360(N348,Q348)/360),(DAYS360(N348,TODAY())/360))</f>
        <v>#REF!</v>
      </c>
      <c r="AE348" s="10" t="e">
        <f t="shared" ca="1" si="419"/>
        <v>#REF!</v>
      </c>
      <c r="AF348" s="8">
        <v>36275</v>
      </c>
      <c r="AG348" s="11">
        <f t="shared" ca="1" si="420"/>
        <v>25.882191780821916</v>
      </c>
      <c r="AH348" s="10" t="str">
        <f t="shared" ca="1" si="421"/>
        <v>&gt;25&lt; 35</v>
      </c>
      <c r="AI348" s="12">
        <v>17105623</v>
      </c>
      <c r="AJ348" s="13" t="s">
        <v>106</v>
      </c>
      <c r="AK348" s="12" t="s">
        <v>1733</v>
      </c>
      <c r="AL348" s="8">
        <v>43130</v>
      </c>
      <c r="AM348" s="7" t="s">
        <v>108</v>
      </c>
      <c r="AN348" s="7" t="s">
        <v>109</v>
      </c>
      <c r="AO348" s="7"/>
      <c r="AQ348" s="14">
        <v>3</v>
      </c>
      <c r="AR348" s="14">
        <v>1</v>
      </c>
      <c r="AS348" s="15">
        <f t="shared" si="422"/>
        <v>44484.25</v>
      </c>
      <c r="AT348" s="14" t="s">
        <v>163</v>
      </c>
      <c r="AU348" s="12">
        <v>3.1930000000000001</v>
      </c>
      <c r="AV348" s="17" t="s">
        <v>150</v>
      </c>
      <c r="AW348" s="18" t="s">
        <v>339</v>
      </c>
      <c r="AX348" s="19">
        <v>38105536500</v>
      </c>
      <c r="AY348" s="17">
        <v>86</v>
      </c>
      <c r="AZ348" s="14" t="s">
        <v>174</v>
      </c>
      <c r="BA348" s="20" t="str">
        <f t="shared" si="423"/>
        <v>07080013810553650086</v>
      </c>
      <c r="BB348" s="31">
        <f t="shared" si="424"/>
        <v>20</v>
      </c>
      <c r="BC348" s="14" t="s">
        <v>1734</v>
      </c>
      <c r="BD348" s="14" t="s">
        <v>85</v>
      </c>
      <c r="BE348" s="14"/>
      <c r="BF348" s="8"/>
      <c r="BG348" s="24">
        <v>52114833</v>
      </c>
      <c r="BH348" s="24">
        <v>54195487</v>
      </c>
      <c r="BI348" s="32"/>
      <c r="BJ348" s="14" t="s">
        <v>431</v>
      </c>
      <c r="BK348" s="14" t="str">
        <f t="shared" si="447"/>
        <v>A-CA</v>
      </c>
      <c r="BL348" s="14"/>
      <c r="BM348" s="25"/>
      <c r="BN348" s="26" t="str">
        <f t="shared" si="425"/>
        <v>07080013810553650086</v>
      </c>
      <c r="BO348" s="27" t="str">
        <f t="shared" si="426"/>
        <v>TAKOUT HIBA</v>
      </c>
      <c r="BP348" s="26">
        <f t="shared" si="427"/>
        <v>347</v>
      </c>
      <c r="BQ348" s="28"/>
    </row>
    <row r="349" spans="1:69" x14ac:dyDescent="0.25">
      <c r="A349" t="str">
        <f>VLOOKUP(B349,[2]RH!$B:$BV,72,0)</f>
        <v>Non-Actif</v>
      </c>
      <c r="B349" s="6">
        <v>348</v>
      </c>
      <c r="C349" s="7" t="s">
        <v>100</v>
      </c>
      <c r="D349" s="7" t="s">
        <v>1735</v>
      </c>
      <c r="E349" s="7" t="s">
        <v>67</v>
      </c>
      <c r="F349" s="7" t="s">
        <v>118</v>
      </c>
      <c r="G349" s="7" t="s">
        <v>220</v>
      </c>
      <c r="H349" s="7">
        <v>520</v>
      </c>
      <c r="I349" s="7"/>
      <c r="J349" s="7" t="s">
        <v>281</v>
      </c>
      <c r="K349" s="7" t="s">
        <v>146</v>
      </c>
      <c r="L349" s="7" t="s">
        <v>90</v>
      </c>
      <c r="M349" s="7" t="s">
        <v>191</v>
      </c>
      <c r="N349" s="8">
        <v>44119</v>
      </c>
      <c r="P349" s="7">
        <f t="shared" ca="1" si="399"/>
        <v>-1192</v>
      </c>
      <c r="Q349" s="8">
        <v>44508</v>
      </c>
      <c r="R349" s="7" t="s">
        <v>290</v>
      </c>
      <c r="S349"/>
      <c r="T349" s="7" t="s">
        <v>156</v>
      </c>
      <c r="U349" s="7" t="str">
        <f t="shared" si="414"/>
        <v>Contractuel</v>
      </c>
      <c r="V349" s="8">
        <v>44470</v>
      </c>
      <c r="W349" s="8">
        <v>44530</v>
      </c>
      <c r="Z349" s="8">
        <v>44119</v>
      </c>
      <c r="AA349" s="7">
        <f t="shared" si="415"/>
        <v>10</v>
      </c>
      <c r="AB349" s="7">
        <f t="shared" si="416"/>
        <v>2020</v>
      </c>
      <c r="AC349" s="7">
        <f t="shared" si="417"/>
        <v>2024</v>
      </c>
      <c r="AD349" s="10" t="e">
        <f t="shared" ref="AD349:AD412" ca="1" si="455">IF(#REF!="Non",(DAYS360(N349,Q349)/360),(DAYS360(N349,TODAY())/360))</f>
        <v>#REF!</v>
      </c>
      <c r="AE349" s="10" t="e">
        <f t="shared" ca="1" si="419"/>
        <v>#REF!</v>
      </c>
      <c r="AF349" s="8">
        <v>35681</v>
      </c>
      <c r="AG349" s="11">
        <f t="shared" ca="1" si="420"/>
        <v>27.509589041095889</v>
      </c>
      <c r="AH349" s="10" t="str">
        <f t="shared" ca="1" si="421"/>
        <v>&gt;25&lt; 35</v>
      </c>
      <c r="AI349" s="12">
        <v>17235283</v>
      </c>
      <c r="AJ349" s="13" t="s">
        <v>73</v>
      </c>
      <c r="AK349" s="12" t="s">
        <v>1736</v>
      </c>
      <c r="AL349" s="8">
        <v>43624</v>
      </c>
      <c r="AM349" s="7" t="s">
        <v>108</v>
      </c>
      <c r="AN349" s="7" t="s">
        <v>109</v>
      </c>
      <c r="AO349" s="7"/>
      <c r="AQ349" s="14">
        <v>3</v>
      </c>
      <c r="AR349" s="14">
        <v>1</v>
      </c>
      <c r="AS349" s="15">
        <f t="shared" si="422"/>
        <v>44484.25</v>
      </c>
      <c r="AT349" s="14" t="s">
        <v>163</v>
      </c>
      <c r="AU349" s="12">
        <v>3.1930000000000001</v>
      </c>
      <c r="AV349" s="17" t="s">
        <v>150</v>
      </c>
      <c r="AW349" s="18" t="s">
        <v>1091</v>
      </c>
      <c r="AX349" s="19" t="s">
        <v>1737</v>
      </c>
      <c r="AY349" s="17">
        <v>36</v>
      </c>
      <c r="AZ349" s="14" t="s">
        <v>174</v>
      </c>
      <c r="BA349" s="20" t="str">
        <f t="shared" si="423"/>
        <v>07043010110552643136</v>
      </c>
      <c r="BB349" s="31">
        <f t="shared" si="424"/>
        <v>20</v>
      </c>
      <c r="BC349" s="36" t="s">
        <v>1738</v>
      </c>
      <c r="BD349" s="14" t="s">
        <v>115</v>
      </c>
      <c r="BE349" s="14"/>
      <c r="BF349" s="8" t="s">
        <v>176</v>
      </c>
      <c r="BG349" s="24">
        <v>23159489</v>
      </c>
      <c r="BH349" s="24">
        <v>50046399</v>
      </c>
      <c r="BI349" s="32"/>
      <c r="BJ349" s="14" t="s">
        <v>820</v>
      </c>
      <c r="BK349" s="14" t="str">
        <f t="shared" si="447"/>
        <v>B-520</v>
      </c>
      <c r="BL349" s="14"/>
      <c r="BM349" s="25"/>
      <c r="BN349" s="26" t="str">
        <f t="shared" si="425"/>
        <v>07043010110552643136</v>
      </c>
      <c r="BO349" s="27" t="str">
        <f t="shared" si="426"/>
        <v>FERCHICHI RAHMA</v>
      </c>
      <c r="BP349" s="26">
        <f t="shared" si="427"/>
        <v>348</v>
      </c>
      <c r="BQ349" s="28"/>
    </row>
    <row r="350" spans="1:69" x14ac:dyDescent="0.25">
      <c r="A350" t="str">
        <f>VLOOKUP(B350,[2]RH!$B:$BV,72,0)</f>
        <v>Non-Actif</v>
      </c>
      <c r="B350" s="6">
        <v>349</v>
      </c>
      <c r="C350" s="7" t="s">
        <v>168</v>
      </c>
      <c r="D350" s="7" t="s">
        <v>1739</v>
      </c>
      <c r="E350" s="7" t="s">
        <v>67</v>
      </c>
      <c r="F350" s="7" t="s">
        <v>118</v>
      </c>
      <c r="G350" s="7" t="s">
        <v>220</v>
      </c>
      <c r="H350" s="7"/>
      <c r="I350" s="7"/>
      <c r="J350" s="7"/>
      <c r="K350" s="7" t="s">
        <v>146</v>
      </c>
      <c r="L350" s="7" t="s">
        <v>90</v>
      </c>
      <c r="M350" s="7" t="s">
        <v>191</v>
      </c>
      <c r="N350" s="8">
        <v>44120</v>
      </c>
      <c r="P350" s="7">
        <f t="shared" ca="1" si="399"/>
        <v>-1557</v>
      </c>
      <c r="Q350" s="8">
        <v>44128</v>
      </c>
      <c r="R350" s="7" t="s">
        <v>161</v>
      </c>
      <c r="S350"/>
      <c r="T350" s="7" t="s">
        <v>156</v>
      </c>
      <c r="U350" s="7" t="str">
        <f t="shared" si="414"/>
        <v>Contractuel</v>
      </c>
      <c r="V350" s="8">
        <v>44120</v>
      </c>
      <c r="W350" s="8">
        <v>44165</v>
      </c>
      <c r="Z350" s="8">
        <v>44120</v>
      </c>
      <c r="AA350" s="7">
        <f t="shared" si="415"/>
        <v>10</v>
      </c>
      <c r="AB350" s="7">
        <f t="shared" si="416"/>
        <v>2020</v>
      </c>
      <c r="AC350" s="7">
        <f t="shared" si="417"/>
        <v>2024</v>
      </c>
      <c r="AD350" s="10" t="e">
        <f t="shared" ref="AD350:AD413" ca="1" si="456">IF(#REF!="Non",(DAYS360(N350,Q350)/360),(DAYS360(N350,TODAY())/360))</f>
        <v>#REF!</v>
      </c>
      <c r="AE350" s="10" t="e">
        <f t="shared" ca="1" si="419"/>
        <v>#REF!</v>
      </c>
      <c r="AF350" s="8">
        <v>28339</v>
      </c>
      <c r="AG350" s="11">
        <f t="shared" ca="1" si="420"/>
        <v>47.624657534246573</v>
      </c>
      <c r="AH350" s="10" t="str">
        <f t="shared" ca="1" si="421"/>
        <v>&gt;45&lt; 55</v>
      </c>
      <c r="AI350" s="12">
        <v>11833866</v>
      </c>
      <c r="AJ350" s="13" t="s">
        <v>92</v>
      </c>
      <c r="AK350" s="12" t="s">
        <v>1740</v>
      </c>
      <c r="AL350" s="8">
        <v>43789</v>
      </c>
      <c r="AM350" s="7" t="s">
        <v>108</v>
      </c>
      <c r="AN350" s="7" t="s">
        <v>76</v>
      </c>
      <c r="AO350" s="7">
        <v>2</v>
      </c>
      <c r="AQ350" s="14">
        <v>3</v>
      </c>
      <c r="AR350" s="14">
        <v>1</v>
      </c>
      <c r="AS350" s="15">
        <f t="shared" si="422"/>
        <v>44485.25</v>
      </c>
      <c r="AT350" s="14" t="s">
        <v>163</v>
      </c>
      <c r="AU350" s="12">
        <v>3.1930000000000001</v>
      </c>
      <c r="AV350" s="17">
        <v>17</v>
      </c>
      <c r="AW350" s="18" t="s">
        <v>201</v>
      </c>
      <c r="AX350" s="19" t="s">
        <v>1741</v>
      </c>
      <c r="AY350" s="17">
        <v>92</v>
      </c>
      <c r="AZ350" s="14" t="s">
        <v>203</v>
      </c>
      <c r="BA350" s="20" t="str">
        <f t="shared" si="423"/>
        <v>17001000000290139992</v>
      </c>
      <c r="BB350" s="31">
        <f t="shared" si="424"/>
        <v>20</v>
      </c>
      <c r="BC350" s="14" t="s">
        <v>1742</v>
      </c>
      <c r="BD350" s="14" t="s">
        <v>115</v>
      </c>
      <c r="BE350" s="14"/>
      <c r="BF350" s="8"/>
      <c r="BG350" s="24">
        <v>20296192</v>
      </c>
      <c r="BH350" s="24">
        <v>25234944</v>
      </c>
      <c r="BI350" s="32"/>
      <c r="BJ350" t="s">
        <v>714</v>
      </c>
      <c r="BK350" s="14" t="str">
        <f t="shared" si="447"/>
        <v>-</v>
      </c>
      <c r="BL350" s="14"/>
      <c r="BM350" s="25"/>
      <c r="BN350" s="26" t="str">
        <f t="shared" si="425"/>
        <v>17001000000290139992</v>
      </c>
      <c r="BO350" s="27" t="str">
        <f t="shared" si="426"/>
        <v>HIDOUSSI MOUNA</v>
      </c>
      <c r="BP350" s="26">
        <f t="shared" si="427"/>
        <v>349</v>
      </c>
      <c r="BQ350" s="28"/>
    </row>
    <row r="351" spans="1:69" x14ac:dyDescent="0.25">
      <c r="A351" t="str">
        <f>VLOOKUP(B351,[2]RH!$B:$BV,72,0)</f>
        <v>Non-Actif</v>
      </c>
      <c r="B351" s="6">
        <v>350</v>
      </c>
      <c r="C351" s="7" t="s">
        <v>168</v>
      </c>
      <c r="D351" s="7" t="s">
        <v>1743</v>
      </c>
      <c r="E351" s="7" t="s">
        <v>67</v>
      </c>
      <c r="F351" s="7" t="s">
        <v>118</v>
      </c>
      <c r="G351" s="7" t="s">
        <v>220</v>
      </c>
      <c r="H351" s="7">
        <v>520</v>
      </c>
      <c r="I351" s="7"/>
      <c r="J351" s="7" t="s">
        <v>190</v>
      </c>
      <c r="K351" s="7" t="s">
        <v>146</v>
      </c>
      <c r="L351" s="7" t="s">
        <v>90</v>
      </c>
      <c r="M351" s="7" t="s">
        <v>191</v>
      </c>
      <c r="N351" s="8">
        <v>44120</v>
      </c>
      <c r="P351" s="7">
        <f t="shared" ca="1" si="399"/>
        <v>-918</v>
      </c>
      <c r="Q351" s="8">
        <v>44805</v>
      </c>
      <c r="R351" s="7" t="s">
        <v>555</v>
      </c>
      <c r="S351"/>
      <c r="T351" s="7" t="s">
        <v>156</v>
      </c>
      <c r="U351" s="7" t="str">
        <f t="shared" si="414"/>
        <v>Contractuel</v>
      </c>
      <c r="V351" s="8">
        <v>44713</v>
      </c>
      <c r="W351" s="8">
        <v>44804</v>
      </c>
      <c r="Z351" s="8">
        <v>44120</v>
      </c>
      <c r="AA351" s="7">
        <f t="shared" si="415"/>
        <v>10</v>
      </c>
      <c r="AB351" s="7">
        <f t="shared" si="416"/>
        <v>2020</v>
      </c>
      <c r="AC351" s="7">
        <f t="shared" si="417"/>
        <v>2024</v>
      </c>
      <c r="AD351" s="10" t="e">
        <f t="shared" ref="AD351:AD414" ca="1" si="457">IF(#REF!="Non",(DAYS360(N351,Q351)/360),(DAYS360(N351,TODAY())/360))</f>
        <v>#REF!</v>
      </c>
      <c r="AE351" s="10" t="e">
        <f t="shared" ca="1" si="419"/>
        <v>#REF!</v>
      </c>
      <c r="AF351" s="8">
        <v>31273</v>
      </c>
      <c r="AG351" s="11">
        <f t="shared" ca="1" si="420"/>
        <v>39.586301369863016</v>
      </c>
      <c r="AH351" s="10" t="str">
        <f t="shared" ca="1" si="421"/>
        <v>&gt;35&lt; 45</v>
      </c>
      <c r="AI351" s="12">
        <v>15254848</v>
      </c>
      <c r="AJ351" s="13" t="s">
        <v>192</v>
      </c>
      <c r="AK351" s="12" t="s">
        <v>1744</v>
      </c>
      <c r="AL351" s="8">
        <v>43735</v>
      </c>
      <c r="AM351" s="7" t="s">
        <v>108</v>
      </c>
      <c r="AN351" s="7" t="s">
        <v>683</v>
      </c>
      <c r="AO351" s="7">
        <v>1</v>
      </c>
      <c r="AQ351" s="14">
        <v>3</v>
      </c>
      <c r="AR351" s="14">
        <v>2</v>
      </c>
      <c r="AS351" s="15">
        <f t="shared" si="422"/>
        <v>44850.5</v>
      </c>
      <c r="AT351" s="14" t="s">
        <v>163</v>
      </c>
      <c r="AU351" s="12">
        <v>3.3159999999999998</v>
      </c>
      <c r="AV351" s="17" t="s">
        <v>236</v>
      </c>
      <c r="AW351" s="18" t="s">
        <v>201</v>
      </c>
      <c r="AX351" s="19" t="s">
        <v>1745</v>
      </c>
      <c r="AY351" s="17" t="s">
        <v>433</v>
      </c>
      <c r="AZ351" s="14" t="s">
        <v>203</v>
      </c>
      <c r="BA351" s="20" t="str">
        <f t="shared" si="423"/>
        <v>17001000000262801512</v>
      </c>
      <c r="BB351" s="31">
        <f t="shared" si="424"/>
        <v>20</v>
      </c>
      <c r="BC351" s="36" t="s">
        <v>1746</v>
      </c>
      <c r="BD351" s="14" t="s">
        <v>341</v>
      </c>
      <c r="BE351" s="14">
        <v>2086</v>
      </c>
      <c r="BF351" s="8" t="s">
        <v>176</v>
      </c>
      <c r="BG351" s="24">
        <v>22797459</v>
      </c>
      <c r="BH351" s="24">
        <v>20901637</v>
      </c>
      <c r="BI351" s="32"/>
      <c r="BJ351" s="14" t="s">
        <v>299</v>
      </c>
      <c r="BK351" s="14" t="str">
        <f t="shared" si="447"/>
        <v>A-520</v>
      </c>
      <c r="BL351" s="14"/>
      <c r="BM351" s="25"/>
      <c r="BN351" s="26" t="str">
        <f t="shared" si="425"/>
        <v>17001000000262801512</v>
      </c>
      <c r="BO351" s="27" t="str">
        <f t="shared" si="426"/>
        <v>JEMAI JIHEN</v>
      </c>
      <c r="BP351" s="26">
        <f t="shared" si="427"/>
        <v>350</v>
      </c>
      <c r="BQ351" s="28"/>
    </row>
    <row r="352" spans="1:69" x14ac:dyDescent="0.25">
      <c r="A352" t="str">
        <f>VLOOKUP(B352,[2]RH!$B:$BV,72,0)</f>
        <v>Non-Actif</v>
      </c>
      <c r="B352" s="6">
        <v>351</v>
      </c>
      <c r="C352" s="7" t="s">
        <v>168</v>
      </c>
      <c r="D352" s="7" t="s">
        <v>1747</v>
      </c>
      <c r="E352" s="7" t="s">
        <v>67</v>
      </c>
      <c r="F352" s="7" t="s">
        <v>118</v>
      </c>
      <c r="G352" s="7" t="s">
        <v>220</v>
      </c>
      <c r="H352" s="7">
        <v>520</v>
      </c>
      <c r="I352" s="7"/>
      <c r="J352" s="7" t="s">
        <v>281</v>
      </c>
      <c r="K352" s="7" t="s">
        <v>146</v>
      </c>
      <c r="L352" s="7" t="s">
        <v>90</v>
      </c>
      <c r="M352" s="7" t="s">
        <v>191</v>
      </c>
      <c r="N352" s="8">
        <v>44120</v>
      </c>
      <c r="P352" s="7">
        <f t="shared" ca="1" si="399"/>
        <v>-1071</v>
      </c>
      <c r="Q352" s="8">
        <v>44621</v>
      </c>
      <c r="R352" s="7" t="s">
        <v>352</v>
      </c>
      <c r="S352"/>
      <c r="T352" s="7" t="s">
        <v>156</v>
      </c>
      <c r="U352" s="7" t="str">
        <f t="shared" si="414"/>
        <v>Contractuel</v>
      </c>
      <c r="V352" s="8">
        <v>44593</v>
      </c>
      <c r="W352" s="8">
        <v>44651</v>
      </c>
      <c r="Z352" s="8">
        <v>44120</v>
      </c>
      <c r="AA352" s="7">
        <f t="shared" si="415"/>
        <v>10</v>
      </c>
      <c r="AB352" s="7">
        <f t="shared" si="416"/>
        <v>2020</v>
      </c>
      <c r="AC352" s="7">
        <f t="shared" si="417"/>
        <v>2024</v>
      </c>
      <c r="AD352" s="10" t="e">
        <f t="shared" ref="AD352:AD415" ca="1" si="458">IF(#REF!="Non",(DAYS360(N352,Q352)/360),(DAYS360(N352,TODAY())/360))</f>
        <v>#REF!</v>
      </c>
      <c r="AE352" s="10" t="e">
        <f t="shared" ca="1" si="419"/>
        <v>#REF!</v>
      </c>
      <c r="AF352" s="8">
        <v>29019</v>
      </c>
      <c r="AG352" s="11">
        <f t="shared" ca="1" si="420"/>
        <v>45.761643835616439</v>
      </c>
      <c r="AH352" s="10" t="str">
        <f t="shared" ca="1" si="421"/>
        <v>&gt;45&lt; 55</v>
      </c>
      <c r="AI352" s="12">
        <v>12725326</v>
      </c>
      <c r="AJ352" s="13" t="s">
        <v>106</v>
      </c>
      <c r="AK352" s="12" t="s">
        <v>1748</v>
      </c>
      <c r="AL352" s="8">
        <v>43393</v>
      </c>
      <c r="AM352" s="7" t="s">
        <v>108</v>
      </c>
      <c r="AN352" s="7" t="s">
        <v>76</v>
      </c>
      <c r="AO352" s="7">
        <v>2</v>
      </c>
      <c r="AQ352" s="14">
        <v>3</v>
      </c>
      <c r="AR352" s="14">
        <v>1</v>
      </c>
      <c r="AS352" s="15">
        <f t="shared" si="422"/>
        <v>44485.25</v>
      </c>
      <c r="AT352" s="14" t="s">
        <v>163</v>
      </c>
      <c r="AU352" s="12">
        <v>3.1930000000000001</v>
      </c>
      <c r="AV352" s="17" t="s">
        <v>106</v>
      </c>
      <c r="AW352" s="18" t="s">
        <v>1749</v>
      </c>
      <c r="AX352" s="19" t="s">
        <v>1750</v>
      </c>
      <c r="AY352" s="17" t="s">
        <v>459</v>
      </c>
      <c r="AZ352" s="14" t="s">
        <v>230</v>
      </c>
      <c r="BA352" s="20" t="str">
        <f t="shared" si="423"/>
        <v>05602000073583205084</v>
      </c>
      <c r="BB352" s="31">
        <f t="shared" si="424"/>
        <v>20</v>
      </c>
      <c r="BC352" s="36" t="s">
        <v>1751</v>
      </c>
      <c r="BD352" s="14" t="s">
        <v>426</v>
      </c>
      <c r="BE352" s="14"/>
      <c r="BF352" s="8" t="s">
        <v>176</v>
      </c>
      <c r="BG352" s="24">
        <v>29305636</v>
      </c>
      <c r="BH352" s="24"/>
      <c r="BI352" s="32"/>
      <c r="BJ352" s="14" t="s">
        <v>492</v>
      </c>
      <c r="BK352" s="14" t="str">
        <f t="shared" si="447"/>
        <v>B-520</v>
      </c>
      <c r="BL352" s="14"/>
      <c r="BM352" s="25"/>
      <c r="BN352" s="26" t="str">
        <f t="shared" si="425"/>
        <v>05602000073583205084</v>
      </c>
      <c r="BO352" s="27" t="str">
        <f t="shared" si="426"/>
        <v>MHAMDI SONIA</v>
      </c>
      <c r="BP352" s="26">
        <f t="shared" si="427"/>
        <v>351</v>
      </c>
      <c r="BQ352" s="28"/>
    </row>
    <row r="353" spans="1:69" x14ac:dyDescent="0.25">
      <c r="A353" t="str">
        <f>VLOOKUP(B353,[2]RH!$B:$BV,72,0)</f>
        <v>Non-Actif</v>
      </c>
      <c r="B353" s="6">
        <v>352</v>
      </c>
      <c r="C353" s="7" t="s">
        <v>100</v>
      </c>
      <c r="D353" s="7" t="s">
        <v>1752</v>
      </c>
      <c r="E353" s="7" t="s">
        <v>67</v>
      </c>
      <c r="F353" s="7" t="s">
        <v>118</v>
      </c>
      <c r="G353" s="7" t="s">
        <v>220</v>
      </c>
      <c r="H353" s="7" t="s">
        <v>324</v>
      </c>
      <c r="I353" s="7"/>
      <c r="J353" s="7" t="s">
        <v>281</v>
      </c>
      <c r="K353" s="7" t="s">
        <v>146</v>
      </c>
      <c r="L353" s="7" t="s">
        <v>90</v>
      </c>
      <c r="M353" s="7" t="s">
        <v>191</v>
      </c>
      <c r="N353" s="8">
        <v>44139</v>
      </c>
      <c r="P353" s="7">
        <f t="shared" ca="1" si="399"/>
        <v>-1436</v>
      </c>
      <c r="Q353" s="8">
        <v>44228</v>
      </c>
      <c r="R353" s="7" t="s">
        <v>161</v>
      </c>
      <c r="S353"/>
      <c r="T353" s="7" t="s">
        <v>156</v>
      </c>
      <c r="U353" s="7" t="str">
        <f t="shared" si="414"/>
        <v>Contractuel</v>
      </c>
      <c r="V353" s="8">
        <v>44228</v>
      </c>
      <c r="W353" s="8">
        <v>44286</v>
      </c>
      <c r="Z353" s="8">
        <v>44139</v>
      </c>
      <c r="AA353" s="7">
        <f t="shared" si="415"/>
        <v>11</v>
      </c>
      <c r="AB353" s="7">
        <f t="shared" si="416"/>
        <v>2020</v>
      </c>
      <c r="AC353" s="7">
        <f t="shared" si="417"/>
        <v>2024</v>
      </c>
      <c r="AD353" s="10" t="e">
        <f t="shared" ref="AD353:AD416" ca="1" si="459">IF(#REF!="Non",(DAYS360(N353,Q353)/360),(DAYS360(N353,TODAY())/360))</f>
        <v>#REF!</v>
      </c>
      <c r="AE353" s="10" t="e">
        <f t="shared" ca="1" si="419"/>
        <v>#REF!</v>
      </c>
      <c r="AF353" s="8">
        <v>32868</v>
      </c>
      <c r="AG353" s="11">
        <f t="shared" ca="1" si="420"/>
        <v>35.216438356164382</v>
      </c>
      <c r="AH353" s="10" t="str">
        <f t="shared" ca="1" si="421"/>
        <v>&gt;35&lt; 45</v>
      </c>
      <c r="AI353" s="12">
        <v>16280644</v>
      </c>
      <c r="AJ353" s="13" t="s">
        <v>192</v>
      </c>
      <c r="AK353" s="12" t="s">
        <v>1753</v>
      </c>
      <c r="AL353" s="8">
        <v>44060</v>
      </c>
      <c r="AM353" s="7" t="s">
        <v>108</v>
      </c>
      <c r="AN353" s="7" t="s">
        <v>109</v>
      </c>
      <c r="AO353" s="7"/>
      <c r="AQ353" s="14">
        <v>3</v>
      </c>
      <c r="AR353" s="14">
        <v>1</v>
      </c>
      <c r="AS353" s="15">
        <f t="shared" si="422"/>
        <v>44504.25</v>
      </c>
      <c r="AT353" s="14" t="s">
        <v>163</v>
      </c>
      <c r="AU353" s="12">
        <v>3.1930000000000001</v>
      </c>
      <c r="AV353" s="17">
        <v>17</v>
      </c>
      <c r="AW353" s="18" t="s">
        <v>201</v>
      </c>
      <c r="AX353" s="19" t="s">
        <v>1754</v>
      </c>
      <c r="AY353" s="17">
        <v>62</v>
      </c>
      <c r="AZ353" s="14" t="s">
        <v>203</v>
      </c>
      <c r="BA353" s="20" t="str">
        <f t="shared" si="423"/>
        <v>17001000000299326862</v>
      </c>
      <c r="BB353" s="31">
        <f t="shared" si="424"/>
        <v>20</v>
      </c>
      <c r="BC353" s="14" t="s">
        <v>1755</v>
      </c>
      <c r="BD353" s="14" t="s">
        <v>1756</v>
      </c>
      <c r="BE353" s="14"/>
      <c r="BF353" s="8"/>
      <c r="BG353" s="24">
        <v>92289256</v>
      </c>
      <c r="BH353" s="24">
        <v>46323804</v>
      </c>
      <c r="BI353" s="32"/>
      <c r="BJ353" s="14" t="s">
        <v>814</v>
      </c>
      <c r="BK353" s="14" t="str">
        <f t="shared" si="447"/>
        <v>B-SA</v>
      </c>
      <c r="BL353" s="14"/>
      <c r="BM353" s="25"/>
      <c r="BN353" s="26" t="str">
        <f t="shared" si="425"/>
        <v>17001000000299326862</v>
      </c>
      <c r="BO353" s="27" t="str">
        <f t="shared" si="426"/>
        <v>SOUIBI HAJER</v>
      </c>
      <c r="BP353" s="26">
        <f t="shared" si="427"/>
        <v>352</v>
      </c>
      <c r="BQ353" s="28"/>
    </row>
    <row r="354" spans="1:69" x14ac:dyDescent="0.25">
      <c r="A354" t="str">
        <f>VLOOKUP(B354,[2]RH!$B:$BV,72,0)</f>
        <v>si</v>
      </c>
      <c r="B354" s="6">
        <v>353</v>
      </c>
      <c r="C354" s="7" t="s">
        <v>168</v>
      </c>
      <c r="D354" s="7" t="s">
        <v>1757</v>
      </c>
      <c r="E354" s="7" t="s">
        <v>67</v>
      </c>
      <c r="F354" s="7" t="s">
        <v>118</v>
      </c>
      <c r="G354" s="7" t="s">
        <v>220</v>
      </c>
      <c r="H354" s="65" t="s">
        <v>225</v>
      </c>
      <c r="I354" s="7" t="s">
        <v>614</v>
      </c>
      <c r="J354" s="7" t="s">
        <v>281</v>
      </c>
      <c r="K354" s="7" t="s">
        <v>146</v>
      </c>
      <c r="L354" s="7" t="s">
        <v>90</v>
      </c>
      <c r="M354" s="7" t="s">
        <v>191</v>
      </c>
      <c r="N354" s="8">
        <v>44120</v>
      </c>
      <c r="O354" s="8">
        <v>45565</v>
      </c>
      <c r="P354" s="7" t="str">
        <f t="shared" ca="1" si="399"/>
        <v/>
      </c>
      <c r="Q354" s="8"/>
      <c r="R354" s="7"/>
      <c r="S354" s="7"/>
      <c r="T354" s="39" t="s">
        <v>72</v>
      </c>
      <c r="U354" s="7" t="str">
        <f t="shared" si="414"/>
        <v>Titulaire</v>
      </c>
      <c r="V354" s="8">
        <v>45536</v>
      </c>
      <c r="W354" s="8"/>
      <c r="X354" s="8"/>
      <c r="Y354" s="8"/>
      <c r="Z354" s="8">
        <v>44120</v>
      </c>
      <c r="AA354" s="7">
        <f t="shared" si="415"/>
        <v>10</v>
      </c>
      <c r="AB354" s="7">
        <f t="shared" si="416"/>
        <v>2020</v>
      </c>
      <c r="AC354" s="7">
        <f t="shared" si="417"/>
        <v>2024</v>
      </c>
      <c r="AD354" s="10" t="e">
        <f t="shared" ref="AD354:AD417" ca="1" si="460">IF(#REF!="Non",(DAYS360(N354,Q354)/360),(DAYS360(N354,TODAY())/360))</f>
        <v>#REF!</v>
      </c>
      <c r="AE354" s="10" t="e">
        <f t="shared" ca="1" si="419"/>
        <v>#REF!</v>
      </c>
      <c r="AF354" s="8">
        <v>29777</v>
      </c>
      <c r="AG354" s="11">
        <f t="shared" ca="1" si="420"/>
        <v>43.684931506849317</v>
      </c>
      <c r="AH354" s="10" t="str">
        <f t="shared" ca="1" si="421"/>
        <v>&gt;35&lt; 45</v>
      </c>
      <c r="AI354" s="12">
        <v>12514523</v>
      </c>
      <c r="AJ354" s="13" t="s">
        <v>92</v>
      </c>
      <c r="AK354" s="12" t="s">
        <v>1758</v>
      </c>
      <c r="AL354" s="8">
        <v>42795</v>
      </c>
      <c r="AM354" s="7" t="s">
        <v>108</v>
      </c>
      <c r="AN354" s="7" t="s">
        <v>76</v>
      </c>
      <c r="AO354">
        <v>2</v>
      </c>
      <c r="AQ354">
        <v>3</v>
      </c>
      <c r="AR354" s="14">
        <v>3</v>
      </c>
      <c r="AS354" s="15">
        <f t="shared" si="422"/>
        <v>45215.75</v>
      </c>
      <c r="AT354" s="14" t="s">
        <v>163</v>
      </c>
      <c r="AU354" s="12">
        <v>3.3210000000000002</v>
      </c>
      <c r="AV354" s="17" t="s">
        <v>236</v>
      </c>
      <c r="AW354" s="18" t="s">
        <v>201</v>
      </c>
      <c r="AX354" s="19" t="s">
        <v>1759</v>
      </c>
      <c r="AY354" s="17" t="s">
        <v>1255</v>
      </c>
      <c r="AZ354" s="14" t="s">
        <v>203</v>
      </c>
      <c r="BA354" s="20" t="str">
        <f t="shared" si="423"/>
        <v>17001000000296863741</v>
      </c>
      <c r="BB354" s="31">
        <f t="shared" si="424"/>
        <v>20</v>
      </c>
      <c r="BC354" s="22" t="s">
        <v>1760</v>
      </c>
      <c r="BD354" s="23" t="s">
        <v>341</v>
      </c>
      <c r="BF354" s="8"/>
      <c r="BG354" s="32">
        <v>50870877</v>
      </c>
      <c r="BH354" s="32"/>
      <c r="BI354" s="32"/>
      <c r="BJ354" t="s">
        <v>299</v>
      </c>
      <c r="BK354" s="14" t="str">
        <f>IF(K354="CADRE","CADRE",CONCATENATE(J354,"-",H354))</f>
        <v>B-P6 AV</v>
      </c>
      <c r="BL354" s="14" t="s">
        <v>595</v>
      </c>
      <c r="BM354" s="25"/>
      <c r="BN354" s="26" t="str">
        <f t="shared" si="425"/>
        <v>17001000000296863741</v>
      </c>
      <c r="BO354" s="27" t="str">
        <f t="shared" si="426"/>
        <v>AYARI ZEINEB</v>
      </c>
      <c r="BP354" s="26">
        <f t="shared" si="427"/>
        <v>353</v>
      </c>
      <c r="BQ354" s="28"/>
    </row>
    <row r="355" spans="1:69" x14ac:dyDescent="0.25">
      <c r="A355" t="str">
        <f>VLOOKUP(B355,[2]RH!$B:$BV,72,0)</f>
        <v>Non-Actif</v>
      </c>
      <c r="B355" s="6">
        <v>354</v>
      </c>
      <c r="C355" s="7" t="s">
        <v>100</v>
      </c>
      <c r="D355" s="7" t="s">
        <v>1761</v>
      </c>
      <c r="E355" s="7" t="s">
        <v>67</v>
      </c>
      <c r="F355" s="7" t="s">
        <v>118</v>
      </c>
      <c r="G355" s="7" t="s">
        <v>220</v>
      </c>
      <c r="H355" s="7" t="s">
        <v>324</v>
      </c>
      <c r="I355" s="7"/>
      <c r="J355" s="7" t="s">
        <v>281</v>
      </c>
      <c r="K355" s="7" t="s">
        <v>146</v>
      </c>
      <c r="L355" s="7" t="s">
        <v>90</v>
      </c>
      <c r="M355" s="7" t="s">
        <v>191</v>
      </c>
      <c r="N355" s="8">
        <v>44120</v>
      </c>
      <c r="P355" s="7">
        <f t="shared" ca="1" si="399"/>
        <v>-1495</v>
      </c>
      <c r="Q355" s="8">
        <v>44218</v>
      </c>
      <c r="R355" s="7" t="s">
        <v>161</v>
      </c>
      <c r="S355" s="7"/>
      <c r="T355" s="9" t="s">
        <v>156</v>
      </c>
      <c r="U355" s="7" t="str">
        <f t="shared" si="414"/>
        <v>Contractuel</v>
      </c>
      <c r="V355" s="8">
        <v>44197</v>
      </c>
      <c r="W355" s="8">
        <v>44227</v>
      </c>
      <c r="X355" s="8"/>
      <c r="Y355" s="8"/>
      <c r="Z355" s="8">
        <v>44120</v>
      </c>
      <c r="AA355" s="7">
        <f t="shared" si="415"/>
        <v>10</v>
      </c>
      <c r="AB355" s="7">
        <f t="shared" si="416"/>
        <v>2020</v>
      </c>
      <c r="AC355" s="7">
        <f t="shared" si="417"/>
        <v>2024</v>
      </c>
      <c r="AD355" s="10" t="e">
        <f t="shared" ref="AD355:AD418" ca="1" si="461">IF(#REF!="Non",(DAYS360(N355,Q355)/360),(DAYS360(N355,TODAY())/360))</f>
        <v>#REF!</v>
      </c>
      <c r="AE355" s="10" t="e">
        <f t="shared" ca="1" si="419"/>
        <v>#REF!</v>
      </c>
      <c r="AF355" s="8">
        <v>33610</v>
      </c>
      <c r="AG355" s="11">
        <f t="shared" ca="1" si="420"/>
        <v>33.183561643835617</v>
      </c>
      <c r="AH355" s="10" t="str">
        <f t="shared" ca="1" si="421"/>
        <v>&gt;25&lt; 35</v>
      </c>
      <c r="AI355" s="12">
        <v>17212966</v>
      </c>
      <c r="AJ355" s="13" t="s">
        <v>92</v>
      </c>
      <c r="AK355" s="12" t="s">
        <v>1762</v>
      </c>
      <c r="AL355" s="8">
        <v>43305</v>
      </c>
      <c r="AM355" s="7" t="s">
        <v>108</v>
      </c>
      <c r="AN355" s="7" t="s">
        <v>109</v>
      </c>
      <c r="AQ355" s="14">
        <v>3</v>
      </c>
      <c r="AR355" s="14">
        <v>1</v>
      </c>
      <c r="AS355" s="15">
        <f t="shared" si="422"/>
        <v>44485.25</v>
      </c>
      <c r="AT355" s="14" t="s">
        <v>163</v>
      </c>
      <c r="AU355" s="12">
        <v>3.1930000000000001</v>
      </c>
      <c r="AV355" s="17" t="s">
        <v>150</v>
      </c>
      <c r="AW355" s="18" t="s">
        <v>606</v>
      </c>
      <c r="AX355" s="19">
        <v>86105533960</v>
      </c>
      <c r="AY355" s="17">
        <v>86</v>
      </c>
      <c r="AZ355" s="14" t="s">
        <v>174</v>
      </c>
      <c r="BA355" s="20" t="str">
        <f t="shared" si="423"/>
        <v>07018008610553396086</v>
      </c>
      <c r="BB355" s="31">
        <f t="shared" si="424"/>
        <v>20</v>
      </c>
      <c r="BC355" s="22" t="s">
        <v>1763</v>
      </c>
      <c r="BD355" s="23" t="s">
        <v>609</v>
      </c>
      <c r="BE355">
        <v>2074</v>
      </c>
      <c r="BF355" s="8"/>
      <c r="BG355" s="32">
        <v>25776658</v>
      </c>
      <c r="BH355" s="32">
        <v>46270198</v>
      </c>
      <c r="BI355" s="32"/>
      <c r="BJ355" t="s">
        <v>609</v>
      </c>
      <c r="BK355" s="14" t="str">
        <f t="shared" si="447"/>
        <v>B-SA</v>
      </c>
      <c r="BL355" s="14"/>
      <c r="BM355" s="25"/>
      <c r="BN355" s="26" t="str">
        <f t="shared" si="425"/>
        <v>07018008610553396086</v>
      </c>
      <c r="BO355" s="27" t="str">
        <f t="shared" si="426"/>
        <v>AMRI SAFA</v>
      </c>
      <c r="BP355" s="26">
        <f t="shared" si="427"/>
        <v>354</v>
      </c>
      <c r="BQ355" s="28"/>
    </row>
    <row r="356" spans="1:69" x14ac:dyDescent="0.25">
      <c r="A356" t="str">
        <f>VLOOKUP(B356,[2]RH!$B:$BV,72,0)</f>
        <v>Non-Actif</v>
      </c>
      <c r="B356" s="6">
        <v>355</v>
      </c>
      <c r="C356" s="7" t="s">
        <v>100</v>
      </c>
      <c r="D356" s="7" t="s">
        <v>1764</v>
      </c>
      <c r="E356" s="7" t="s">
        <v>67</v>
      </c>
      <c r="F356" s="7" t="s">
        <v>118</v>
      </c>
      <c r="G356" s="7" t="s">
        <v>220</v>
      </c>
      <c r="H356" s="7" t="s">
        <v>324</v>
      </c>
      <c r="I356" s="7"/>
      <c r="J356" s="7" t="s">
        <v>281</v>
      </c>
      <c r="K356" s="7" t="s">
        <v>146</v>
      </c>
      <c r="L356" s="7" t="s">
        <v>90</v>
      </c>
      <c r="M356" s="7" t="s">
        <v>191</v>
      </c>
      <c r="N356" s="8">
        <v>44139</v>
      </c>
      <c r="P356" s="7">
        <f t="shared" ca="1" si="399"/>
        <v>-1436</v>
      </c>
      <c r="Q356" s="8">
        <v>44233</v>
      </c>
      <c r="R356" s="7" t="s">
        <v>161</v>
      </c>
      <c r="S356" s="7"/>
      <c r="T356" s="9" t="s">
        <v>156</v>
      </c>
      <c r="U356" s="7" t="str">
        <f t="shared" si="414"/>
        <v>Contractuel</v>
      </c>
      <c r="V356" s="8">
        <v>44228</v>
      </c>
      <c r="W356" s="8">
        <v>44286</v>
      </c>
      <c r="X356" s="8"/>
      <c r="Y356" s="8"/>
      <c r="Z356" s="8">
        <v>44139</v>
      </c>
      <c r="AA356" s="7">
        <f t="shared" si="415"/>
        <v>11</v>
      </c>
      <c r="AB356" s="7">
        <f t="shared" si="416"/>
        <v>2020</v>
      </c>
      <c r="AC356" s="7">
        <f t="shared" si="417"/>
        <v>2024</v>
      </c>
      <c r="AD356" s="10" t="e">
        <f t="shared" ref="AD356:AD419" ca="1" si="462">IF(#REF!="Non",(DAYS360(N356,Q356)/360),(DAYS360(N356,TODAY())/360))</f>
        <v>#REF!</v>
      </c>
      <c r="AE356" s="10" t="e">
        <f t="shared" ca="1" si="419"/>
        <v>#REF!</v>
      </c>
      <c r="AF356" s="8">
        <v>35628</v>
      </c>
      <c r="AG356" s="11">
        <f t="shared" ca="1" si="420"/>
        <v>27.654794520547945</v>
      </c>
      <c r="AH356" s="10" t="str">
        <f t="shared" ca="1" si="421"/>
        <v>&gt;25&lt; 35</v>
      </c>
      <c r="AI356" s="12">
        <v>16927429</v>
      </c>
      <c r="AJ356" s="13" t="s">
        <v>170</v>
      </c>
      <c r="AK356" s="12">
        <v>12350219</v>
      </c>
      <c r="AL356" s="8">
        <v>42633</v>
      </c>
      <c r="AM356" s="7" t="s">
        <v>108</v>
      </c>
      <c r="AN356" s="7" t="s">
        <v>109</v>
      </c>
      <c r="AQ356" s="14">
        <v>3</v>
      </c>
      <c r="AR356" s="14">
        <v>1</v>
      </c>
      <c r="AS356" s="15">
        <f t="shared" si="422"/>
        <v>44504.25</v>
      </c>
      <c r="AT356" s="14" t="s">
        <v>163</v>
      </c>
      <c r="AU356" s="12">
        <v>3.1930000000000001</v>
      </c>
      <c r="AV356" s="17">
        <v>17</v>
      </c>
      <c r="AW356" s="18" t="s">
        <v>201</v>
      </c>
      <c r="AX356" s="19" t="s">
        <v>1765</v>
      </c>
      <c r="AY356" s="17">
        <v>69</v>
      </c>
      <c r="AZ356" s="14" t="s">
        <v>203</v>
      </c>
      <c r="BA356" s="20" t="str">
        <f t="shared" si="423"/>
        <v>17001000000297651769</v>
      </c>
      <c r="BB356" s="31">
        <f t="shared" si="424"/>
        <v>20</v>
      </c>
      <c r="BC356" s="22" t="s">
        <v>1766</v>
      </c>
      <c r="BD356" s="23" t="s">
        <v>1767</v>
      </c>
      <c r="BF356" s="8"/>
      <c r="BG356" s="32">
        <v>50503756</v>
      </c>
      <c r="BH356" s="32">
        <v>52548248</v>
      </c>
      <c r="BI356" s="32"/>
      <c r="BJ356" t="s">
        <v>814</v>
      </c>
      <c r="BK356" s="14" t="str">
        <f t="shared" si="447"/>
        <v>B-SA</v>
      </c>
      <c r="BL356" s="14"/>
      <c r="BM356" s="25"/>
      <c r="BN356" s="26" t="str">
        <f t="shared" si="425"/>
        <v>17001000000297651769</v>
      </c>
      <c r="BO356" s="27" t="str">
        <f t="shared" si="426"/>
        <v>KHLIFI RANIA</v>
      </c>
      <c r="BP356" s="26">
        <f t="shared" si="427"/>
        <v>355</v>
      </c>
      <c r="BQ356" s="28"/>
    </row>
    <row r="357" spans="1:69" x14ac:dyDescent="0.25">
      <c r="A357" t="str">
        <f>VLOOKUP(B357,[2]RH!$B:$BV,72,0)</f>
        <v>si</v>
      </c>
      <c r="B357" s="6">
        <v>356</v>
      </c>
      <c r="C357" s="7" t="s">
        <v>168</v>
      </c>
      <c r="D357" s="7" t="s">
        <v>1768</v>
      </c>
      <c r="E357" s="7" t="s">
        <v>67</v>
      </c>
      <c r="F357" s="7" t="s">
        <v>118</v>
      </c>
      <c r="G357" s="7" t="s">
        <v>220</v>
      </c>
      <c r="H357" s="39">
        <v>560</v>
      </c>
      <c r="I357" s="7" t="s">
        <v>189</v>
      </c>
      <c r="J357" s="7" t="s">
        <v>190</v>
      </c>
      <c r="K357" s="7" t="s">
        <v>146</v>
      </c>
      <c r="L357" s="7" t="s">
        <v>90</v>
      </c>
      <c r="M357" s="7" t="s">
        <v>191</v>
      </c>
      <c r="N357" s="8">
        <v>44120</v>
      </c>
      <c r="O357" s="8">
        <v>45565</v>
      </c>
      <c r="P357" s="7" t="str">
        <f t="shared" ca="1" si="399"/>
        <v/>
      </c>
      <c r="Q357" s="8"/>
      <c r="R357" s="7"/>
      <c r="S357" s="7"/>
      <c r="T357" s="39" t="s">
        <v>72</v>
      </c>
      <c r="U357" s="7" t="str">
        <f t="shared" si="414"/>
        <v>Titulaire</v>
      </c>
      <c r="V357" s="8">
        <v>45536</v>
      </c>
      <c r="W357" s="8"/>
      <c r="X357" s="8"/>
      <c r="Y357" s="8"/>
      <c r="Z357" s="8">
        <v>44120</v>
      </c>
      <c r="AA357" s="7">
        <f t="shared" si="415"/>
        <v>10</v>
      </c>
      <c r="AB357" s="7">
        <f t="shared" si="416"/>
        <v>2020</v>
      </c>
      <c r="AC357" s="7">
        <f t="shared" si="417"/>
        <v>2024</v>
      </c>
      <c r="AD357" s="10" t="e">
        <f t="shared" ref="AD357:AD420" ca="1" si="463">IF(#REF!="Non",(DAYS360(N357,Q357)/360),(DAYS360(N357,TODAY())/360))</f>
        <v>#REF!</v>
      </c>
      <c r="AE357" s="10" t="e">
        <f t="shared" ca="1" si="419"/>
        <v>#REF!</v>
      </c>
      <c r="AF357" s="8">
        <v>27186</v>
      </c>
      <c r="AG357" s="11">
        <f t="shared" ca="1" si="420"/>
        <v>50.783561643835618</v>
      </c>
      <c r="AH357" s="10" t="str">
        <f t="shared" ca="1" si="421"/>
        <v>&gt;45&lt; 55</v>
      </c>
      <c r="AI357" s="12">
        <v>11770232</v>
      </c>
      <c r="AJ357" s="13" t="s">
        <v>106</v>
      </c>
      <c r="AK357" s="12" t="s">
        <v>1769</v>
      </c>
      <c r="AL357" s="8">
        <v>43245</v>
      </c>
      <c r="AM357" s="7" t="s">
        <v>108</v>
      </c>
      <c r="AN357" s="7" t="s">
        <v>76</v>
      </c>
      <c r="AO357">
        <v>5</v>
      </c>
      <c r="AQ357">
        <v>3</v>
      </c>
      <c r="AR357" s="14">
        <v>3</v>
      </c>
      <c r="AS357" s="15">
        <f t="shared" si="422"/>
        <v>45215.75</v>
      </c>
      <c r="AT357" s="14" t="s">
        <v>163</v>
      </c>
      <c r="AU357" s="12">
        <v>3.3210000000000002</v>
      </c>
      <c r="AV357" s="17" t="s">
        <v>236</v>
      </c>
      <c r="AW357" s="18" t="s">
        <v>457</v>
      </c>
      <c r="AX357" s="19" t="s">
        <v>1770</v>
      </c>
      <c r="AY357" s="17" t="s">
        <v>170</v>
      </c>
      <c r="AZ357" s="14" t="s">
        <v>203</v>
      </c>
      <c r="BA357" s="20" t="str">
        <f t="shared" si="423"/>
        <v>17000000000028984609</v>
      </c>
      <c r="BB357" s="31">
        <f t="shared" si="424"/>
        <v>20</v>
      </c>
      <c r="BC357" s="22" t="s">
        <v>1771</v>
      </c>
      <c r="BD357" s="23" t="s">
        <v>1286</v>
      </c>
      <c r="BF357" s="8"/>
      <c r="BG357" s="32">
        <v>55595003</v>
      </c>
      <c r="BH357" s="32">
        <v>97065654</v>
      </c>
      <c r="BI357" s="32"/>
      <c r="BJ357" t="s">
        <v>322</v>
      </c>
      <c r="BK357" s="14" t="str">
        <f t="shared" si="447"/>
        <v>A-560</v>
      </c>
      <c r="BL357" s="14" t="s">
        <v>300</v>
      </c>
      <c r="BM357" s="25"/>
      <c r="BN357" s="26" t="str">
        <f t="shared" si="425"/>
        <v>17000000000028984609</v>
      </c>
      <c r="BO357" s="27" t="str">
        <f t="shared" si="426"/>
        <v>ARGOUBI LAMIA</v>
      </c>
      <c r="BP357" s="26">
        <f t="shared" si="427"/>
        <v>356</v>
      </c>
      <c r="BQ357" s="28"/>
    </row>
    <row r="358" spans="1:69" x14ac:dyDescent="0.25">
      <c r="A358" t="str">
        <f>VLOOKUP(B358,[2]RH!$B:$BV,72,0)</f>
        <v>si</v>
      </c>
      <c r="B358" s="6">
        <v>357</v>
      </c>
      <c r="C358" s="7" t="s">
        <v>100</v>
      </c>
      <c r="D358" s="7" t="s">
        <v>1772</v>
      </c>
      <c r="E358" s="7" t="s">
        <v>67</v>
      </c>
      <c r="F358" s="7" t="s">
        <v>118</v>
      </c>
      <c r="G358" s="7" t="s">
        <v>220</v>
      </c>
      <c r="H358" s="7" t="s">
        <v>225</v>
      </c>
      <c r="I358" s="7" t="s">
        <v>589</v>
      </c>
      <c r="J358" s="7" t="s">
        <v>190</v>
      </c>
      <c r="K358" s="7" t="s">
        <v>146</v>
      </c>
      <c r="L358" s="7" t="s">
        <v>90</v>
      </c>
      <c r="M358" s="7" t="s">
        <v>191</v>
      </c>
      <c r="N358" s="8">
        <v>44120</v>
      </c>
      <c r="O358" s="8">
        <v>45565</v>
      </c>
      <c r="P358" s="7" t="str">
        <f t="shared" ca="1" si="399"/>
        <v/>
      </c>
      <c r="Q358" s="8"/>
      <c r="R358" s="7"/>
      <c r="S358" s="7"/>
      <c r="T358" s="39" t="s">
        <v>72</v>
      </c>
      <c r="U358" s="7" t="str">
        <f t="shared" si="414"/>
        <v>Titulaire</v>
      </c>
      <c r="V358" s="8">
        <v>45536</v>
      </c>
      <c r="W358" s="8"/>
      <c r="X358" s="8"/>
      <c r="Y358" s="8"/>
      <c r="Z358" s="8">
        <v>44120</v>
      </c>
      <c r="AA358" s="7">
        <f t="shared" si="415"/>
        <v>10</v>
      </c>
      <c r="AB358" s="7">
        <f t="shared" si="416"/>
        <v>2020</v>
      </c>
      <c r="AC358" s="7">
        <f t="shared" si="417"/>
        <v>2024</v>
      </c>
      <c r="AD358" s="10" t="e">
        <f t="shared" ref="AD358:AD421" ca="1" si="464">IF(#REF!="Non",(DAYS360(N358,Q358)/360),(DAYS360(N358,TODAY())/360))</f>
        <v>#REF!</v>
      </c>
      <c r="AE358" s="10" t="e">
        <f t="shared" ca="1" si="419"/>
        <v>#REF!</v>
      </c>
      <c r="AF358" s="8">
        <v>33373</v>
      </c>
      <c r="AG358" s="11">
        <f t="shared" ca="1" si="420"/>
        <v>33.832876712328769</v>
      </c>
      <c r="AH358" s="10" t="str">
        <f t="shared" ca="1" si="421"/>
        <v>&gt;25&lt; 35</v>
      </c>
      <c r="AI358" s="12">
        <v>16444786</v>
      </c>
      <c r="AJ358" s="13" t="s">
        <v>192</v>
      </c>
      <c r="AK358" s="12" t="s">
        <v>1773</v>
      </c>
      <c r="AL358" s="8">
        <v>40169</v>
      </c>
      <c r="AM358" s="7" t="s">
        <v>108</v>
      </c>
      <c r="AN358" s="7" t="s">
        <v>109</v>
      </c>
      <c r="AQ358">
        <v>3</v>
      </c>
      <c r="AR358" s="14">
        <v>3</v>
      </c>
      <c r="AS358" s="15">
        <f t="shared" si="422"/>
        <v>45215.75</v>
      </c>
      <c r="AT358" s="14" t="s">
        <v>163</v>
      </c>
      <c r="AU358" s="12">
        <v>3.3210000000000002</v>
      </c>
      <c r="AV358" s="17" t="s">
        <v>236</v>
      </c>
      <c r="AW358" s="18">
        <v>53594</v>
      </c>
      <c r="AX358" s="19" t="s">
        <v>1774</v>
      </c>
      <c r="AY358" s="17" t="s">
        <v>838</v>
      </c>
      <c r="AZ358" s="14" t="s">
        <v>203</v>
      </c>
      <c r="BA358" s="20" t="str">
        <f t="shared" si="423"/>
        <v>17535940173413163064</v>
      </c>
      <c r="BB358" s="31">
        <f t="shared" si="424"/>
        <v>20</v>
      </c>
      <c r="BC358" s="22" t="s">
        <v>1775</v>
      </c>
      <c r="BD358" s="23" t="s">
        <v>341</v>
      </c>
      <c r="BE358">
        <v>1130</v>
      </c>
      <c r="BF358" s="8"/>
      <c r="BG358" s="32">
        <v>96413506</v>
      </c>
      <c r="BH358" s="32">
        <v>21671842</v>
      </c>
      <c r="BI358" s="32"/>
      <c r="BJ358" t="s">
        <v>476</v>
      </c>
      <c r="BK358" s="14" t="str">
        <f t="shared" si="447"/>
        <v>A-P6 AV</v>
      </c>
      <c r="BL358" s="14" t="s">
        <v>595</v>
      </c>
      <c r="BM358" s="25"/>
      <c r="BN358" s="26" t="str">
        <f t="shared" si="425"/>
        <v>17535940173413163064</v>
      </c>
      <c r="BO358" s="27" t="str">
        <f t="shared" si="426"/>
        <v>AOUINI SAOUSSEN</v>
      </c>
      <c r="BP358" s="26">
        <f t="shared" si="427"/>
        <v>357</v>
      </c>
      <c r="BQ358" s="28"/>
    </row>
    <row r="359" spans="1:69" x14ac:dyDescent="0.25">
      <c r="A359" t="str">
        <f>VLOOKUP(B359,[2]RH!$B:$BV,72,0)</f>
        <v>Non-Actif</v>
      </c>
      <c r="B359" s="6">
        <v>358</v>
      </c>
      <c r="C359" s="7" t="s">
        <v>168</v>
      </c>
      <c r="D359" s="7" t="s">
        <v>1776</v>
      </c>
      <c r="E359" s="7" t="s">
        <v>67</v>
      </c>
      <c r="F359" s="7" t="s">
        <v>118</v>
      </c>
      <c r="G359" s="7" t="s">
        <v>220</v>
      </c>
      <c r="H359" s="7">
        <v>560</v>
      </c>
      <c r="I359" s="7"/>
      <c r="J359" s="7" t="s">
        <v>190</v>
      </c>
      <c r="K359" s="7" t="s">
        <v>146</v>
      </c>
      <c r="L359" s="7" t="s">
        <v>90</v>
      </c>
      <c r="M359" s="7" t="s">
        <v>191</v>
      </c>
      <c r="N359" s="8">
        <v>44120</v>
      </c>
      <c r="P359" s="7">
        <f t="shared" ca="1" si="399"/>
        <v>-796</v>
      </c>
      <c r="Q359" s="8">
        <v>44835</v>
      </c>
      <c r="R359" s="7" t="s">
        <v>161</v>
      </c>
      <c r="S359" s="7"/>
      <c r="T359" s="9" t="s">
        <v>156</v>
      </c>
      <c r="U359" s="7" t="str">
        <f t="shared" si="414"/>
        <v>Contractuel</v>
      </c>
      <c r="V359" s="8">
        <v>44866</v>
      </c>
      <c r="W359" s="8">
        <v>44926</v>
      </c>
      <c r="X359" s="8"/>
      <c r="Y359" s="8"/>
      <c r="Z359" s="8">
        <v>44120</v>
      </c>
      <c r="AA359" s="7">
        <f t="shared" si="415"/>
        <v>10</v>
      </c>
      <c r="AB359" s="7">
        <f t="shared" si="416"/>
        <v>2020</v>
      </c>
      <c r="AC359" s="7">
        <f t="shared" si="417"/>
        <v>2024</v>
      </c>
      <c r="AD359" s="10" t="e">
        <f t="shared" ref="AD359:AD422" ca="1" si="465">IF(#REF!="Non",(DAYS360(N359,Q359)/360),(DAYS360(N359,TODAY())/360))</f>
        <v>#REF!</v>
      </c>
      <c r="AE359" s="10" t="e">
        <f t="shared" ca="1" si="419"/>
        <v>#REF!</v>
      </c>
      <c r="AF359" s="8">
        <v>28986</v>
      </c>
      <c r="AG359" s="11">
        <f t="shared" ca="1" si="420"/>
        <v>45.852054794520548</v>
      </c>
      <c r="AH359" s="10" t="str">
        <f t="shared" ca="1" si="421"/>
        <v>&gt;45&lt; 55</v>
      </c>
      <c r="AI359" s="12">
        <v>12158587</v>
      </c>
      <c r="AJ359" s="13" t="s">
        <v>82</v>
      </c>
      <c r="AK359" s="12" t="s">
        <v>1777</v>
      </c>
      <c r="AL359" s="8">
        <v>42262</v>
      </c>
      <c r="AM359" s="7" t="s">
        <v>108</v>
      </c>
      <c r="AN359" s="7" t="s">
        <v>76</v>
      </c>
      <c r="AO359">
        <v>4</v>
      </c>
      <c r="AQ359" s="14">
        <v>3</v>
      </c>
      <c r="AR359" s="14">
        <v>2</v>
      </c>
      <c r="AS359" s="15">
        <f t="shared" si="422"/>
        <v>44850.5</v>
      </c>
      <c r="AT359" s="14" t="s">
        <v>163</v>
      </c>
      <c r="AU359" s="12">
        <v>3.3159999999999998</v>
      </c>
      <c r="AV359" s="17" t="s">
        <v>236</v>
      </c>
      <c r="AW359" s="18" t="s">
        <v>201</v>
      </c>
      <c r="AX359" s="19" t="s">
        <v>1778</v>
      </c>
      <c r="AY359" s="17" t="s">
        <v>1255</v>
      </c>
      <c r="AZ359" s="14" t="s">
        <v>203</v>
      </c>
      <c r="BA359" s="20" t="str">
        <f t="shared" si="423"/>
        <v>17001000000296805541</v>
      </c>
      <c r="BB359" s="31">
        <f t="shared" si="424"/>
        <v>20</v>
      </c>
      <c r="BC359" s="22" t="s">
        <v>1779</v>
      </c>
      <c r="BD359" s="23" t="s">
        <v>1286</v>
      </c>
      <c r="BF359" s="8"/>
      <c r="BG359" s="32">
        <v>58673401</v>
      </c>
      <c r="BH359" s="32">
        <v>52664304</v>
      </c>
      <c r="BI359" s="32"/>
      <c r="BJ359" t="s">
        <v>454</v>
      </c>
      <c r="BK359" s="14" t="str">
        <f t="shared" si="447"/>
        <v>A-560</v>
      </c>
      <c r="BL359" s="14"/>
      <c r="BM359" s="25">
        <v>266.63900000000001</v>
      </c>
      <c r="BN359" s="26" t="str">
        <f t="shared" si="425"/>
        <v>17001000000296805541</v>
      </c>
      <c r="BO359" s="27" t="str">
        <f t="shared" si="426"/>
        <v>MEKNI FAKHR TEJ</v>
      </c>
      <c r="BP359" s="26">
        <f t="shared" si="427"/>
        <v>358</v>
      </c>
      <c r="BQ359" s="28" t="s">
        <v>531</v>
      </c>
    </row>
    <row r="360" spans="1:69" x14ac:dyDescent="0.25">
      <c r="A360" t="str">
        <f>VLOOKUP(B360,[2]RH!$B:$BV,72,0)</f>
        <v>Non-Actif</v>
      </c>
      <c r="B360" s="6">
        <v>359</v>
      </c>
      <c r="C360" s="7" t="s">
        <v>100</v>
      </c>
      <c r="D360" s="7" t="s">
        <v>1780</v>
      </c>
      <c r="E360" s="7" t="s">
        <v>67</v>
      </c>
      <c r="F360" s="7" t="s">
        <v>118</v>
      </c>
      <c r="G360" s="7" t="s">
        <v>220</v>
      </c>
      <c r="H360" s="7">
        <v>560</v>
      </c>
      <c r="I360" s="7"/>
      <c r="J360" s="7" t="s">
        <v>281</v>
      </c>
      <c r="K360" s="7" t="s">
        <v>146</v>
      </c>
      <c r="L360" s="7" t="s">
        <v>90</v>
      </c>
      <c r="M360" s="7" t="s">
        <v>191</v>
      </c>
      <c r="N360" s="8">
        <v>44134</v>
      </c>
      <c r="P360" s="7">
        <f t="shared" ca="1" si="399"/>
        <v>-857</v>
      </c>
      <c r="Q360" s="8">
        <v>44825</v>
      </c>
      <c r="R360" s="7" t="s">
        <v>555</v>
      </c>
      <c r="S360" s="7"/>
      <c r="T360" s="9" t="s">
        <v>156</v>
      </c>
      <c r="U360" s="7" t="str">
        <f t="shared" si="414"/>
        <v>Contractuel</v>
      </c>
      <c r="V360" s="8">
        <v>44805</v>
      </c>
      <c r="W360" s="8">
        <v>44865</v>
      </c>
      <c r="X360" s="8"/>
      <c r="Y360" s="8"/>
      <c r="Z360" s="8">
        <v>44134</v>
      </c>
      <c r="AA360" s="7">
        <f t="shared" si="415"/>
        <v>10</v>
      </c>
      <c r="AB360" s="7">
        <f t="shared" si="416"/>
        <v>2020</v>
      </c>
      <c r="AC360" s="7">
        <f t="shared" si="417"/>
        <v>2024</v>
      </c>
      <c r="AD360" s="10" t="e">
        <f t="shared" ref="AD360:AD423" ca="1" si="466">IF(#REF!="Non",(DAYS360(N360,Q360)/360),(DAYS360(N360,TODAY())/360))</f>
        <v>#REF!</v>
      </c>
      <c r="AE360" s="10" t="e">
        <f t="shared" ca="1" si="419"/>
        <v>#REF!</v>
      </c>
      <c r="AF360" s="8">
        <v>33083</v>
      </c>
      <c r="AG360" s="11">
        <f t="shared" ca="1" si="420"/>
        <v>34.627397260273973</v>
      </c>
      <c r="AH360" s="10" t="str">
        <f t="shared" ca="1" si="421"/>
        <v>&gt;25&lt; 35</v>
      </c>
      <c r="AI360" s="12">
        <v>16442703</v>
      </c>
      <c r="AJ360" s="13" t="s">
        <v>120</v>
      </c>
      <c r="AK360" s="12" t="s">
        <v>1781</v>
      </c>
      <c r="AL360" s="8">
        <v>40001</v>
      </c>
      <c r="AM360" s="7" t="s">
        <v>108</v>
      </c>
      <c r="AN360" s="7" t="s">
        <v>109</v>
      </c>
      <c r="AQ360" s="14">
        <v>3</v>
      </c>
      <c r="AR360" s="14">
        <v>2</v>
      </c>
      <c r="AS360" s="15">
        <f t="shared" si="422"/>
        <v>44864.5</v>
      </c>
      <c r="AT360" s="14" t="s">
        <v>163</v>
      </c>
      <c r="AU360" s="12">
        <v>3.3159999999999998</v>
      </c>
      <c r="AV360" s="17" t="s">
        <v>92</v>
      </c>
      <c r="AW360" s="18" t="s">
        <v>1253</v>
      </c>
      <c r="AX360" s="19" t="s">
        <v>1782</v>
      </c>
      <c r="AY360" s="17" t="s">
        <v>1553</v>
      </c>
      <c r="AZ360" s="14" t="s">
        <v>152</v>
      </c>
      <c r="BA360" s="20" t="str">
        <f t="shared" si="423"/>
        <v>04025111007334606647</v>
      </c>
      <c r="BB360" s="31">
        <f t="shared" si="424"/>
        <v>20</v>
      </c>
      <c r="BC360" s="22" t="s">
        <v>1783</v>
      </c>
      <c r="BD360" s="23" t="s">
        <v>568</v>
      </c>
      <c r="BF360" s="8" t="s">
        <v>176</v>
      </c>
      <c r="BG360" s="32">
        <v>56533930</v>
      </c>
      <c r="BH360" s="32">
        <v>22774152</v>
      </c>
      <c r="BI360" s="32"/>
      <c r="BJ360" t="s">
        <v>371</v>
      </c>
      <c r="BK360" s="14" t="str">
        <f t="shared" si="447"/>
        <v>B-560</v>
      </c>
      <c r="BL360" s="14"/>
      <c r="BM360" s="25"/>
      <c r="BN360" s="26" t="str">
        <f t="shared" si="425"/>
        <v>04025111007334606647</v>
      </c>
      <c r="BO360" s="27" t="str">
        <f t="shared" si="426"/>
        <v>AKILI OUMAYMA</v>
      </c>
      <c r="BP360" s="26">
        <f t="shared" si="427"/>
        <v>359</v>
      </c>
      <c r="BQ360" s="28"/>
    </row>
    <row r="361" spans="1:69" x14ac:dyDescent="0.25">
      <c r="A361" t="str">
        <f>VLOOKUP(B361,[2]RH!$B:$BV,72,0)</f>
        <v>Non-Actif</v>
      </c>
      <c r="B361" s="6">
        <v>360</v>
      </c>
      <c r="C361" s="7" t="s">
        <v>100</v>
      </c>
      <c r="D361" s="7" t="s">
        <v>1784</v>
      </c>
      <c r="E361" s="7" t="s">
        <v>67</v>
      </c>
      <c r="F361" s="7" t="s">
        <v>118</v>
      </c>
      <c r="G361" s="7" t="s">
        <v>220</v>
      </c>
      <c r="H361" s="7" t="s">
        <v>966</v>
      </c>
      <c r="I361" s="7"/>
      <c r="J361" s="7" t="s">
        <v>281</v>
      </c>
      <c r="K361" s="7" t="s">
        <v>146</v>
      </c>
      <c r="L361" s="7" t="s">
        <v>90</v>
      </c>
      <c r="M361" s="7" t="s">
        <v>191</v>
      </c>
      <c r="N361" s="8">
        <v>44121</v>
      </c>
      <c r="P361" s="7">
        <f t="shared" ca="1" si="399"/>
        <v>-1526</v>
      </c>
      <c r="Q361" s="8">
        <v>44182</v>
      </c>
      <c r="R361" s="7" t="s">
        <v>290</v>
      </c>
      <c r="S361" s="7"/>
      <c r="T361" s="9" t="s">
        <v>156</v>
      </c>
      <c r="U361" s="7" t="str">
        <f t="shared" si="414"/>
        <v>Contractuel</v>
      </c>
      <c r="V361" s="8">
        <v>44166</v>
      </c>
      <c r="W361" s="8">
        <v>44196</v>
      </c>
      <c r="X361" s="8"/>
      <c r="Y361" s="8"/>
      <c r="Z361" s="8">
        <v>44121</v>
      </c>
      <c r="AA361" s="7">
        <f t="shared" si="415"/>
        <v>10</v>
      </c>
      <c r="AB361" s="7">
        <f t="shared" si="416"/>
        <v>2020</v>
      </c>
      <c r="AC361" s="7">
        <f t="shared" si="417"/>
        <v>2024</v>
      </c>
      <c r="AD361" s="10" t="e">
        <f t="shared" ref="AD361:AD424" ca="1" si="467">IF(#REF!="Non",(DAYS360(N361,Q361)/360),(DAYS360(N361,TODAY())/360))</f>
        <v>#REF!</v>
      </c>
      <c r="AE361" s="10" t="e">
        <f t="shared" ca="1" si="419"/>
        <v>#REF!</v>
      </c>
      <c r="AF361" s="8">
        <v>35633</v>
      </c>
      <c r="AG361" s="11">
        <f t="shared" ca="1" si="420"/>
        <v>27.641095890410959</v>
      </c>
      <c r="AH361" s="10" t="str">
        <f t="shared" ca="1" si="421"/>
        <v>&gt;25&lt; 35</v>
      </c>
      <c r="AI361" s="12">
        <v>17460315</v>
      </c>
      <c r="AJ361" s="13" t="s">
        <v>150</v>
      </c>
      <c r="AK361" s="12">
        <v>11653835</v>
      </c>
      <c r="AL361" s="8">
        <v>41913</v>
      </c>
      <c r="AM361" s="7" t="s">
        <v>108</v>
      </c>
      <c r="AN361" s="7" t="s">
        <v>109</v>
      </c>
      <c r="AQ361" s="14">
        <v>3</v>
      </c>
      <c r="AR361" s="14">
        <v>1</v>
      </c>
      <c r="AS361" s="15">
        <f t="shared" si="422"/>
        <v>44486.25</v>
      </c>
      <c r="AT361" s="14" t="s">
        <v>163</v>
      </c>
      <c r="AU361" s="12">
        <v>3.1930000000000001</v>
      </c>
      <c r="AV361" s="17">
        <v>17</v>
      </c>
      <c r="AW361" s="18" t="s">
        <v>201</v>
      </c>
      <c r="AX361" s="19" t="s">
        <v>1785</v>
      </c>
      <c r="AY361" s="17" t="s">
        <v>170</v>
      </c>
      <c r="AZ361" s="14" t="s">
        <v>203</v>
      </c>
      <c r="BA361" s="20" t="str">
        <f t="shared" si="423"/>
        <v>17001000000296625509</v>
      </c>
      <c r="BB361" s="31">
        <f t="shared" si="424"/>
        <v>20</v>
      </c>
      <c r="BC361" s="22" t="s">
        <v>1786</v>
      </c>
      <c r="BD361" s="23" t="s">
        <v>286</v>
      </c>
      <c r="BF361" s="8"/>
      <c r="BG361" s="32">
        <v>58828497</v>
      </c>
      <c r="BH361" s="32">
        <v>55566097</v>
      </c>
      <c r="BI361" s="32"/>
      <c r="BJ361" t="s">
        <v>600</v>
      </c>
      <c r="BK361" s="14" t="str">
        <f t="shared" si="447"/>
        <v>B-AP-T</v>
      </c>
      <c r="BL361" s="14"/>
      <c r="BM361" s="25"/>
      <c r="BN361" s="26" t="str">
        <f t="shared" si="425"/>
        <v>17001000000296625509</v>
      </c>
      <c r="BO361" s="27" t="str">
        <f t="shared" si="426"/>
        <v>RHIMI WAFA</v>
      </c>
      <c r="BP361" s="26">
        <f t="shared" si="427"/>
        <v>360</v>
      </c>
      <c r="BQ361" s="28"/>
    </row>
    <row r="362" spans="1:69" x14ac:dyDescent="0.25">
      <c r="A362" t="str">
        <f>VLOOKUP(B362,[2]RH!$B:$BV,72,0)</f>
        <v>Non-Actif</v>
      </c>
      <c r="B362" s="6">
        <v>361</v>
      </c>
      <c r="C362" s="7" t="s">
        <v>100</v>
      </c>
      <c r="D362" s="7" t="s">
        <v>1787</v>
      </c>
      <c r="E362" s="7" t="s">
        <v>67</v>
      </c>
      <c r="F362" s="7" t="s">
        <v>118</v>
      </c>
      <c r="G362" s="7" t="s">
        <v>220</v>
      </c>
      <c r="H362" s="7">
        <v>965</v>
      </c>
      <c r="I362" s="7"/>
      <c r="J362" s="7" t="s">
        <v>281</v>
      </c>
      <c r="K362" s="7" t="s">
        <v>146</v>
      </c>
      <c r="L362" s="7" t="s">
        <v>90</v>
      </c>
      <c r="M362" s="7" t="s">
        <v>191</v>
      </c>
      <c r="N362" s="8">
        <v>44121</v>
      </c>
      <c r="P362" s="7">
        <f t="shared" ca="1" si="399"/>
        <v>-857</v>
      </c>
      <c r="Q362" s="8">
        <v>44805</v>
      </c>
      <c r="R362" s="7" t="s">
        <v>161</v>
      </c>
      <c r="S362" s="7"/>
      <c r="T362" s="9" t="s">
        <v>156</v>
      </c>
      <c r="U362" s="7" t="str">
        <f t="shared" si="414"/>
        <v>Contractuel</v>
      </c>
      <c r="V362" s="8">
        <v>44805</v>
      </c>
      <c r="W362" s="8">
        <v>44865</v>
      </c>
      <c r="X362" s="8"/>
      <c r="Y362" s="8"/>
      <c r="Z362" s="8">
        <v>44121</v>
      </c>
      <c r="AA362" s="7">
        <f t="shared" si="415"/>
        <v>10</v>
      </c>
      <c r="AB362" s="7">
        <f t="shared" si="416"/>
        <v>2020</v>
      </c>
      <c r="AC362" s="7">
        <f t="shared" si="417"/>
        <v>2024</v>
      </c>
      <c r="AD362" s="10" t="e">
        <f t="shared" ref="AD362:AD425" ca="1" si="468">IF(#REF!="Non",(DAYS360(N362,Q362)/360),(DAYS360(N362,TODAY())/360))</f>
        <v>#REF!</v>
      </c>
      <c r="AE362" s="10" t="e">
        <f t="shared" ca="1" si="419"/>
        <v>#REF!</v>
      </c>
      <c r="AF362" s="8">
        <v>30454</v>
      </c>
      <c r="AG362" s="11">
        <f t="shared" ca="1" si="420"/>
        <v>41.830136986301369</v>
      </c>
      <c r="AH362" s="10" t="str">
        <f t="shared" ca="1" si="421"/>
        <v>&gt;35&lt; 45</v>
      </c>
      <c r="AI362" s="12">
        <v>12547257</v>
      </c>
      <c r="AJ362" s="13" t="s">
        <v>120</v>
      </c>
      <c r="AK362" s="12" t="s">
        <v>1788</v>
      </c>
      <c r="AL362" s="8">
        <v>37004</v>
      </c>
      <c r="AM362" s="7" t="s">
        <v>108</v>
      </c>
      <c r="AN362" s="7" t="s">
        <v>109</v>
      </c>
      <c r="AQ362" s="14">
        <v>3</v>
      </c>
      <c r="AR362" s="14">
        <v>2</v>
      </c>
      <c r="AS362" s="15">
        <f t="shared" si="422"/>
        <v>44851.5</v>
      </c>
      <c r="AT362" s="14" t="s">
        <v>163</v>
      </c>
      <c r="AU362" s="12">
        <v>3.3159999999999998</v>
      </c>
      <c r="AV362" s="17" t="s">
        <v>236</v>
      </c>
      <c r="AW362" s="18" t="s">
        <v>201</v>
      </c>
      <c r="AX362" s="19" t="s">
        <v>1789</v>
      </c>
      <c r="AY362" s="17" t="s">
        <v>170</v>
      </c>
      <c r="AZ362" s="14" t="s">
        <v>203</v>
      </c>
      <c r="BA362" s="20" t="str">
        <f t="shared" si="423"/>
        <v>17001000000296179309</v>
      </c>
      <c r="BB362" s="31">
        <f t="shared" si="424"/>
        <v>20</v>
      </c>
      <c r="BC362" s="22" t="s">
        <v>1790</v>
      </c>
      <c r="BD362" s="23" t="s">
        <v>286</v>
      </c>
      <c r="BF362" s="8" t="s">
        <v>176</v>
      </c>
      <c r="BG362" s="32">
        <v>58217540</v>
      </c>
      <c r="BH362" s="32">
        <v>50754718</v>
      </c>
      <c r="BI362" s="32"/>
      <c r="BJ362" t="s">
        <v>600</v>
      </c>
      <c r="BK362" s="14" t="str">
        <f t="shared" si="447"/>
        <v>B-965</v>
      </c>
      <c r="BL362" s="14"/>
      <c r="BM362" s="25"/>
      <c r="BN362" s="26" t="str">
        <f t="shared" si="425"/>
        <v>17001000000296179309</v>
      </c>
      <c r="BO362" s="27" t="str">
        <f t="shared" si="426"/>
        <v>MOHAMED AHLEM</v>
      </c>
      <c r="BP362" s="26">
        <f t="shared" si="427"/>
        <v>361</v>
      </c>
      <c r="BQ362" s="28"/>
    </row>
    <row r="363" spans="1:69" x14ac:dyDescent="0.25">
      <c r="A363" t="str">
        <f>VLOOKUP(B363,[2]RH!$B:$BV,72,0)</f>
        <v>Non-Actif</v>
      </c>
      <c r="B363" s="6">
        <v>362</v>
      </c>
      <c r="C363" s="7" t="s">
        <v>168</v>
      </c>
      <c r="D363" s="7" t="s">
        <v>1791</v>
      </c>
      <c r="E363" s="7" t="s">
        <v>67</v>
      </c>
      <c r="F363" s="7" t="s">
        <v>118</v>
      </c>
      <c r="G363" s="7" t="s">
        <v>220</v>
      </c>
      <c r="H363" s="7">
        <v>520</v>
      </c>
      <c r="I363" s="7"/>
      <c r="J363" s="7" t="s">
        <v>281</v>
      </c>
      <c r="K363" s="7" t="s">
        <v>146</v>
      </c>
      <c r="L363" s="7" t="s">
        <v>90</v>
      </c>
      <c r="M363" s="7" t="s">
        <v>191</v>
      </c>
      <c r="N363" s="8">
        <v>44121</v>
      </c>
      <c r="P363" s="7">
        <f t="shared" ca="1" si="399"/>
        <v>-857</v>
      </c>
      <c r="Q363" s="8">
        <v>44826</v>
      </c>
      <c r="R363" s="7" t="s">
        <v>161</v>
      </c>
      <c r="S363" s="7"/>
      <c r="T363" s="9" t="s">
        <v>156</v>
      </c>
      <c r="U363" s="7" t="str">
        <f t="shared" si="414"/>
        <v>Contractuel</v>
      </c>
      <c r="V363" s="8">
        <v>44805</v>
      </c>
      <c r="W363" s="8">
        <v>44865</v>
      </c>
      <c r="X363" s="8"/>
      <c r="Y363" s="8"/>
      <c r="Z363" s="8">
        <v>44121</v>
      </c>
      <c r="AA363" s="7">
        <f t="shared" si="415"/>
        <v>10</v>
      </c>
      <c r="AB363" s="7">
        <f t="shared" si="416"/>
        <v>2020</v>
      </c>
      <c r="AC363" s="7">
        <f t="shared" si="417"/>
        <v>2024</v>
      </c>
      <c r="AD363" s="10" t="e">
        <f t="shared" ref="AD363:AD426" ca="1" si="469">IF(#REF!="Non",(DAYS360(N363,Q363)/360),(DAYS360(N363,TODAY())/360))</f>
        <v>#REF!</v>
      </c>
      <c r="AE363" s="10" t="e">
        <f t="shared" ca="1" si="419"/>
        <v>#REF!</v>
      </c>
      <c r="AF363" s="8">
        <v>31116</v>
      </c>
      <c r="AG363" s="11">
        <f t="shared" ca="1" si="420"/>
        <v>40.016438356164386</v>
      </c>
      <c r="AH363" s="10" t="str">
        <f t="shared" ca="1" si="421"/>
        <v>&gt;35&lt; 45</v>
      </c>
      <c r="AI363" s="12">
        <v>16445045</v>
      </c>
      <c r="AJ363" s="13" t="s">
        <v>120</v>
      </c>
      <c r="AK363" s="12" t="s">
        <v>1792</v>
      </c>
      <c r="AL363" s="8">
        <v>38614</v>
      </c>
      <c r="AM363" s="7" t="s">
        <v>108</v>
      </c>
      <c r="AN363" s="7" t="s">
        <v>76</v>
      </c>
      <c r="AO363">
        <v>1</v>
      </c>
      <c r="AQ363" s="14">
        <v>3</v>
      </c>
      <c r="AR363" s="14">
        <v>2</v>
      </c>
      <c r="AS363" s="15">
        <f t="shared" si="422"/>
        <v>44851.5</v>
      </c>
      <c r="AT363" s="14" t="s">
        <v>163</v>
      </c>
      <c r="AU363" s="12">
        <v>3.3159999999999998</v>
      </c>
      <c r="AV363" s="17" t="s">
        <v>150</v>
      </c>
      <c r="AW363" s="18" t="s">
        <v>1091</v>
      </c>
      <c r="AX363" s="19" t="s">
        <v>1793</v>
      </c>
      <c r="AY363" s="17" t="s">
        <v>433</v>
      </c>
      <c r="AZ363" s="14" t="s">
        <v>174</v>
      </c>
      <c r="BA363" s="20" t="str">
        <f t="shared" si="423"/>
        <v>07043010110552323812</v>
      </c>
      <c r="BB363" s="31">
        <f t="shared" si="424"/>
        <v>20</v>
      </c>
      <c r="BC363" s="22" t="s">
        <v>1794</v>
      </c>
      <c r="BD363" s="23" t="s">
        <v>286</v>
      </c>
      <c r="BF363" s="8" t="s">
        <v>1274</v>
      </c>
      <c r="BG363" s="32">
        <v>25522467</v>
      </c>
      <c r="BH363" s="32">
        <v>51216070</v>
      </c>
      <c r="BI363" s="32"/>
      <c r="BJ363" t="s">
        <v>286</v>
      </c>
      <c r="BK363" s="14" t="str">
        <f t="shared" si="447"/>
        <v>B-520</v>
      </c>
      <c r="BL363" s="14"/>
      <c r="BM363" s="25">
        <v>225.73</v>
      </c>
      <c r="BN363" s="26" t="str">
        <f t="shared" si="425"/>
        <v>07043010110552323812</v>
      </c>
      <c r="BO363" s="27" t="str">
        <f t="shared" si="426"/>
        <v>NAMOUCHI FATEN</v>
      </c>
      <c r="BP363" s="26">
        <f t="shared" si="427"/>
        <v>362</v>
      </c>
      <c r="BQ363" s="28" t="s">
        <v>1266</v>
      </c>
    </row>
    <row r="364" spans="1:69" x14ac:dyDescent="0.25">
      <c r="A364" t="str">
        <f>VLOOKUP(B364,[2]RH!$B:$BV,72,0)</f>
        <v>Non-Actif</v>
      </c>
      <c r="B364" s="6">
        <v>363</v>
      </c>
      <c r="C364" s="7" t="s">
        <v>168</v>
      </c>
      <c r="D364" s="7" t="s">
        <v>1795</v>
      </c>
      <c r="E364" s="7" t="s">
        <v>67</v>
      </c>
      <c r="F364" s="7" t="s">
        <v>118</v>
      </c>
      <c r="G364" s="7" t="s">
        <v>220</v>
      </c>
      <c r="H364" s="7" t="s">
        <v>324</v>
      </c>
      <c r="I364" s="7"/>
      <c r="J364" s="7" t="s">
        <v>281</v>
      </c>
      <c r="K364" s="7" t="s">
        <v>146</v>
      </c>
      <c r="L364" s="7" t="s">
        <v>90</v>
      </c>
      <c r="M364" s="7" t="s">
        <v>191</v>
      </c>
      <c r="N364" s="8">
        <v>44123</v>
      </c>
      <c r="P364" s="7">
        <f t="shared" ca="1" si="399"/>
        <v>-1375</v>
      </c>
      <c r="Q364" s="8">
        <v>44317</v>
      </c>
      <c r="R364" s="7" t="s">
        <v>1796</v>
      </c>
      <c r="S364" s="7"/>
      <c r="T364" s="9" t="s">
        <v>156</v>
      </c>
      <c r="U364" s="7" t="str">
        <f t="shared" si="414"/>
        <v>Contractuel</v>
      </c>
      <c r="V364" s="8">
        <v>44287</v>
      </c>
      <c r="W364" s="8">
        <v>44347</v>
      </c>
      <c r="X364" s="8"/>
      <c r="Y364" s="8"/>
      <c r="Z364" s="8">
        <v>44123</v>
      </c>
      <c r="AA364" s="7">
        <f t="shared" si="415"/>
        <v>10</v>
      </c>
      <c r="AB364" s="7">
        <f t="shared" si="416"/>
        <v>2020</v>
      </c>
      <c r="AC364" s="7">
        <f t="shared" si="417"/>
        <v>2024</v>
      </c>
      <c r="AD364" s="10" t="e">
        <f t="shared" ref="AD364:AD427" ca="1" si="470">IF(#REF!="Non",(DAYS360(N364,Q364)/360),(DAYS360(N364,TODAY())/360))</f>
        <v>#REF!</v>
      </c>
      <c r="AE364" s="10" t="e">
        <f t="shared" ca="1" si="419"/>
        <v>#REF!</v>
      </c>
      <c r="AF364" s="8">
        <v>30057</v>
      </c>
      <c r="AG364" s="11">
        <f t="shared" ca="1" si="420"/>
        <v>42.917808219178085</v>
      </c>
      <c r="AH364" s="10" t="str">
        <f t="shared" ca="1" si="421"/>
        <v>&gt;35&lt; 45</v>
      </c>
      <c r="AI364" s="12">
        <v>12493895</v>
      </c>
      <c r="AJ364" s="13" t="s">
        <v>73</v>
      </c>
      <c r="AK364" s="12" t="s">
        <v>1797</v>
      </c>
      <c r="AL364" s="8">
        <v>37575</v>
      </c>
      <c r="AM364" s="7" t="s">
        <v>108</v>
      </c>
      <c r="AN364" s="7" t="s">
        <v>76</v>
      </c>
      <c r="AQ364" s="14">
        <v>3</v>
      </c>
      <c r="AR364" s="14">
        <v>1</v>
      </c>
      <c r="AS364" s="15">
        <f t="shared" si="422"/>
        <v>44488.25</v>
      </c>
      <c r="AT364" s="14" t="s">
        <v>163</v>
      </c>
      <c r="AU364" s="12">
        <v>3.1930000000000001</v>
      </c>
      <c r="AV364" s="17">
        <v>17</v>
      </c>
      <c r="AW364" s="18" t="s">
        <v>201</v>
      </c>
      <c r="AX364" s="19" t="s">
        <v>1798</v>
      </c>
      <c r="AY364" s="17">
        <v>42</v>
      </c>
      <c r="AZ364" s="14" t="s">
        <v>203</v>
      </c>
      <c r="BA364" s="20" t="str">
        <f t="shared" si="423"/>
        <v>17001000000296896042</v>
      </c>
      <c r="BB364" s="31">
        <f t="shared" si="424"/>
        <v>20</v>
      </c>
      <c r="BC364" s="22" t="s">
        <v>1799</v>
      </c>
      <c r="BD364" s="23" t="s">
        <v>486</v>
      </c>
      <c r="BF364" s="8" t="s">
        <v>176</v>
      </c>
      <c r="BG364" s="32">
        <v>29480164</v>
      </c>
      <c r="BH364" s="32">
        <v>20066677</v>
      </c>
      <c r="BI364" s="32"/>
      <c r="BJ364" t="s">
        <v>486</v>
      </c>
      <c r="BK364" s="14" t="str">
        <f t="shared" si="447"/>
        <v>B-SA</v>
      </c>
      <c r="BL364" s="14"/>
      <c r="BM364" s="25"/>
      <c r="BN364" s="26" t="str">
        <f t="shared" si="425"/>
        <v>17001000000296896042</v>
      </c>
      <c r="BO364" s="27" t="str">
        <f t="shared" si="426"/>
        <v>SASSI WAFA</v>
      </c>
      <c r="BP364" s="26">
        <f t="shared" si="427"/>
        <v>363</v>
      </c>
      <c r="BQ364" s="28"/>
    </row>
    <row r="365" spans="1:69" x14ac:dyDescent="0.25">
      <c r="A365" t="str">
        <f>VLOOKUP(B365,[2]RH!$B:$BV,72,0)</f>
        <v>si</v>
      </c>
      <c r="B365" s="6">
        <v>364</v>
      </c>
      <c r="C365" s="7" t="s">
        <v>168</v>
      </c>
      <c r="D365" s="7" t="s">
        <v>1800</v>
      </c>
      <c r="E365" s="7" t="s">
        <v>67</v>
      </c>
      <c r="F365" s="7" t="s">
        <v>118</v>
      </c>
      <c r="G365" s="7" t="s">
        <v>1801</v>
      </c>
      <c r="H365" s="41" t="s">
        <v>562</v>
      </c>
      <c r="I365" s="7" t="s">
        <v>1802</v>
      </c>
      <c r="J365" s="7" t="s">
        <v>190</v>
      </c>
      <c r="K365" s="7" t="s">
        <v>146</v>
      </c>
      <c r="L365" s="7" t="s">
        <v>90</v>
      </c>
      <c r="M365" s="7" t="s">
        <v>191</v>
      </c>
      <c r="N365" s="8">
        <v>44123</v>
      </c>
      <c r="O365" s="8">
        <v>45565</v>
      </c>
      <c r="P365" s="7" t="str">
        <f t="shared" ca="1" si="399"/>
        <v/>
      </c>
      <c r="Q365" s="42"/>
      <c r="R365" s="7"/>
      <c r="S365" s="7"/>
      <c r="T365" s="39" t="s">
        <v>72</v>
      </c>
      <c r="U365" s="7" t="str">
        <f t="shared" si="414"/>
        <v>Titulaire</v>
      </c>
      <c r="V365" s="8">
        <v>45536</v>
      </c>
      <c r="W365" s="8"/>
      <c r="X365" s="8"/>
      <c r="Y365" s="8"/>
      <c r="Z365" s="8">
        <v>44123</v>
      </c>
      <c r="AA365" s="7">
        <f t="shared" si="415"/>
        <v>10</v>
      </c>
      <c r="AB365" s="7">
        <f t="shared" si="416"/>
        <v>2020</v>
      </c>
      <c r="AC365" s="7">
        <f t="shared" si="417"/>
        <v>2024</v>
      </c>
      <c r="AD365" s="10" t="e">
        <f t="shared" ref="AD365:AD428" ca="1" si="471">IF(#REF!="Non",(DAYS360(N365,Q365)/360),(DAYS360(N365,TODAY())/360))</f>
        <v>#REF!</v>
      </c>
      <c r="AE365" s="10" t="e">
        <f t="shared" ca="1" si="419"/>
        <v>#REF!</v>
      </c>
      <c r="AF365" s="8">
        <v>30190</v>
      </c>
      <c r="AG365" s="11">
        <f t="shared" ca="1" si="420"/>
        <v>42.553424657534244</v>
      </c>
      <c r="AH365" s="10" t="str">
        <f t="shared" ca="1" si="421"/>
        <v>&gt;35&lt; 45</v>
      </c>
      <c r="AI365" s="12">
        <v>12499939</v>
      </c>
      <c r="AJ365" s="13" t="s">
        <v>120</v>
      </c>
      <c r="AK365" s="12" t="s">
        <v>1803</v>
      </c>
      <c r="AL365" s="8">
        <v>42867</v>
      </c>
      <c r="AM365" s="7" t="s">
        <v>108</v>
      </c>
      <c r="AN365" s="7" t="s">
        <v>76</v>
      </c>
      <c r="AO365">
        <v>3</v>
      </c>
      <c r="AQ365">
        <v>3</v>
      </c>
      <c r="AR365" s="14">
        <v>3</v>
      </c>
      <c r="AS365" s="15">
        <f t="shared" si="422"/>
        <v>45218.75</v>
      </c>
      <c r="AT365" s="14" t="s">
        <v>163</v>
      </c>
      <c r="AU365" s="12">
        <v>3.3210000000000002</v>
      </c>
      <c r="AV365" s="17" t="s">
        <v>272</v>
      </c>
      <c r="AW365" s="18" t="s">
        <v>894</v>
      </c>
      <c r="AX365" s="19" t="s">
        <v>1804</v>
      </c>
      <c r="AY365" s="17" t="s">
        <v>980</v>
      </c>
      <c r="AZ365" s="14" t="s">
        <v>276</v>
      </c>
      <c r="BA365" s="20" t="str">
        <f t="shared" si="423"/>
        <v>25135000000081729235</v>
      </c>
      <c r="BB365" s="31">
        <f t="shared" si="424"/>
        <v>20</v>
      </c>
      <c r="BC365" s="22" t="s">
        <v>1805</v>
      </c>
      <c r="BD365" s="23" t="s">
        <v>341</v>
      </c>
      <c r="BE365">
        <v>2011</v>
      </c>
      <c r="BF365" s="8"/>
      <c r="BG365" s="32">
        <v>22604208</v>
      </c>
      <c r="BH365" s="32">
        <v>27413294</v>
      </c>
      <c r="BI365" s="32"/>
      <c r="BJ365" t="s">
        <v>1055</v>
      </c>
      <c r="BK365" s="14" t="s">
        <v>1806</v>
      </c>
      <c r="BL365" s="14" t="s">
        <v>595</v>
      </c>
      <c r="BM365" s="25"/>
      <c r="BN365" s="26" t="str">
        <f t="shared" si="425"/>
        <v>25135000000081729235</v>
      </c>
      <c r="BO365" s="27" t="str">
        <f t="shared" si="426"/>
        <v>THABET SALMA</v>
      </c>
      <c r="BP365" s="26">
        <f t="shared" si="427"/>
        <v>364</v>
      </c>
      <c r="BQ365" s="28"/>
    </row>
    <row r="366" spans="1:69" x14ac:dyDescent="0.25">
      <c r="A366" t="str">
        <f>VLOOKUP(B366,[2]RH!$B:$BV,72,0)</f>
        <v>Non-Actif</v>
      </c>
      <c r="B366" s="6">
        <v>365</v>
      </c>
      <c r="C366" s="7" t="s">
        <v>168</v>
      </c>
      <c r="D366" s="7" t="s">
        <v>1807</v>
      </c>
      <c r="E366" s="7" t="s">
        <v>67</v>
      </c>
      <c r="F366" s="7" t="s">
        <v>118</v>
      </c>
      <c r="G366" s="7" t="s">
        <v>220</v>
      </c>
      <c r="H366" s="7">
        <v>560</v>
      </c>
      <c r="I366" s="7"/>
      <c r="J366" s="7" t="s">
        <v>190</v>
      </c>
      <c r="K366" s="7" t="s">
        <v>146</v>
      </c>
      <c r="L366" s="7" t="s">
        <v>90</v>
      </c>
      <c r="M366" s="7" t="s">
        <v>191</v>
      </c>
      <c r="N366" s="8">
        <v>44123</v>
      </c>
      <c r="P366" s="7">
        <f t="shared" ca="1" si="399"/>
        <v>-980</v>
      </c>
      <c r="Q366" s="8">
        <v>44682</v>
      </c>
      <c r="R366" s="7" t="s">
        <v>659</v>
      </c>
      <c r="S366" s="7"/>
      <c r="T366" s="9" t="s">
        <v>156</v>
      </c>
      <c r="U366" s="7" t="str">
        <f t="shared" si="414"/>
        <v>Contractuel</v>
      </c>
      <c r="V366" s="8">
        <v>44682</v>
      </c>
      <c r="W366" s="8">
        <v>44742</v>
      </c>
      <c r="X366" s="8"/>
      <c r="Y366" s="8"/>
      <c r="Z366" s="8">
        <v>44123</v>
      </c>
      <c r="AA366" s="7">
        <f t="shared" si="415"/>
        <v>10</v>
      </c>
      <c r="AB366" s="7">
        <f t="shared" si="416"/>
        <v>2020</v>
      </c>
      <c r="AC366" s="7">
        <f t="shared" si="417"/>
        <v>2024</v>
      </c>
      <c r="AD366" s="10" t="e">
        <f t="shared" ref="AD366:AD429" ca="1" si="472">IF(#REF!="Non",(DAYS360(N366,Q366)/360),(DAYS360(N366,TODAY())/360))</f>
        <v>#REF!</v>
      </c>
      <c r="AE366" s="10" t="e">
        <f t="shared" ca="1" si="419"/>
        <v>#REF!</v>
      </c>
      <c r="AF366" s="8">
        <v>28417</v>
      </c>
      <c r="AG366" s="11">
        <f t="shared" ca="1" si="420"/>
        <v>47.410958904109592</v>
      </c>
      <c r="AH366" s="10" t="str">
        <f t="shared" ca="1" si="421"/>
        <v>&gt;45&lt; 55</v>
      </c>
      <c r="AI366" s="12">
        <v>11706332</v>
      </c>
      <c r="AJ366" s="13" t="s">
        <v>79</v>
      </c>
      <c r="AK366" s="12" t="s">
        <v>1808</v>
      </c>
      <c r="AL366" s="8">
        <v>43001</v>
      </c>
      <c r="AM366" s="7" t="s">
        <v>108</v>
      </c>
      <c r="AN366" s="7" t="s">
        <v>683</v>
      </c>
      <c r="AO366">
        <v>1</v>
      </c>
      <c r="AQ366" s="14">
        <v>3</v>
      </c>
      <c r="AR366" s="14">
        <v>1</v>
      </c>
      <c r="AS366" s="15">
        <f t="shared" si="422"/>
        <v>44488.25</v>
      </c>
      <c r="AT366" s="14" t="s">
        <v>163</v>
      </c>
      <c r="AU366" s="12">
        <v>3.1930000000000001</v>
      </c>
      <c r="AV366" s="17" t="s">
        <v>236</v>
      </c>
      <c r="AW366" s="18" t="s">
        <v>201</v>
      </c>
      <c r="AX366" s="19" t="s">
        <v>1809</v>
      </c>
      <c r="AY366" s="17" t="s">
        <v>1810</v>
      </c>
      <c r="AZ366" s="14" t="s">
        <v>203</v>
      </c>
      <c r="BA366" s="20" t="str">
        <f t="shared" si="423"/>
        <v>17001000000270106291</v>
      </c>
      <c r="BB366" s="31">
        <f t="shared" si="424"/>
        <v>20</v>
      </c>
      <c r="BC366" s="22" t="s">
        <v>1811</v>
      </c>
      <c r="BD366" s="23" t="s">
        <v>341</v>
      </c>
      <c r="BF366" s="8"/>
      <c r="BG366" s="32">
        <v>21283441</v>
      </c>
      <c r="BH366" s="32">
        <v>56026142</v>
      </c>
      <c r="BI366" s="32"/>
      <c r="BJ366" t="s">
        <v>814</v>
      </c>
      <c r="BK366" s="14" t="str">
        <f t="shared" si="447"/>
        <v>A-560</v>
      </c>
      <c r="BL366" s="14"/>
      <c r="BM366" s="25"/>
      <c r="BN366" s="26" t="str">
        <f t="shared" si="425"/>
        <v>17001000000270106291</v>
      </c>
      <c r="BO366" s="27" t="str">
        <f t="shared" si="426"/>
        <v>BEN NASR SOUMAYA</v>
      </c>
      <c r="BP366" s="26">
        <f t="shared" si="427"/>
        <v>365</v>
      </c>
      <c r="BQ366" s="28"/>
    </row>
    <row r="367" spans="1:69" x14ac:dyDescent="0.25">
      <c r="A367" t="str">
        <f>VLOOKUP(B367,[2]RH!$B:$BV,72,0)</f>
        <v>Non-Actif</v>
      </c>
      <c r="B367" s="6">
        <v>366</v>
      </c>
      <c r="C367" s="7" t="s">
        <v>65</v>
      </c>
      <c r="D367" s="7" t="s">
        <v>1812</v>
      </c>
      <c r="E367" s="7" t="s">
        <v>67</v>
      </c>
      <c r="F367" s="7" t="s">
        <v>102</v>
      </c>
      <c r="G367" s="7" t="s">
        <v>393</v>
      </c>
      <c r="H367" s="7"/>
      <c r="I367" s="7"/>
      <c r="J367" s="7"/>
      <c r="K367" s="7" t="s">
        <v>89</v>
      </c>
      <c r="L367" s="7" t="s">
        <v>90</v>
      </c>
      <c r="M367" s="7" t="s">
        <v>160</v>
      </c>
      <c r="N367" s="8">
        <v>44137</v>
      </c>
      <c r="P367" s="7">
        <f t="shared" ca="1" si="399"/>
        <v>-1467</v>
      </c>
      <c r="Q367" s="8">
        <v>44223</v>
      </c>
      <c r="R367" s="7" t="s">
        <v>105</v>
      </c>
      <c r="S367" s="7"/>
      <c r="T367" s="9" t="s">
        <v>156</v>
      </c>
      <c r="U367" s="7" t="str">
        <f t="shared" si="414"/>
        <v>Contractuel</v>
      </c>
      <c r="V367" s="8">
        <v>44197</v>
      </c>
      <c r="W367" s="8">
        <v>44255</v>
      </c>
      <c r="X367" s="8"/>
      <c r="Y367" s="8"/>
      <c r="Z367" s="8">
        <v>44137</v>
      </c>
      <c r="AA367" s="7">
        <f t="shared" si="415"/>
        <v>11</v>
      </c>
      <c r="AB367" s="7">
        <f t="shared" si="416"/>
        <v>2020</v>
      </c>
      <c r="AC367" s="7">
        <f t="shared" si="417"/>
        <v>2024</v>
      </c>
      <c r="AD367" s="10" t="e">
        <f t="shared" ref="AD367:AD430" ca="1" si="473">IF(#REF!="Non",(DAYS360(N367,Q367)/360),(DAYS360(N367,TODAY())/360))</f>
        <v>#REF!</v>
      </c>
      <c r="AE367" s="10" t="e">
        <f t="shared" ca="1" si="419"/>
        <v>#REF!</v>
      </c>
      <c r="AF367" s="8">
        <v>34723</v>
      </c>
      <c r="AG367" s="11">
        <f t="shared" ca="1" si="420"/>
        <v>30.134246575342466</v>
      </c>
      <c r="AH367" s="10" t="str">
        <f t="shared" ca="1" si="421"/>
        <v>&gt;25&lt; 35</v>
      </c>
      <c r="AI367" s="12">
        <v>17330273</v>
      </c>
      <c r="AJ367" s="13" t="s">
        <v>192</v>
      </c>
      <c r="AK367" s="12" t="s">
        <v>1813</v>
      </c>
      <c r="AL367" s="8">
        <v>42545</v>
      </c>
      <c r="AM367" s="7" t="s">
        <v>75</v>
      </c>
      <c r="AN367" s="7" t="s">
        <v>109</v>
      </c>
      <c r="AQ367" s="14">
        <v>3</v>
      </c>
      <c r="AR367" s="14">
        <v>1</v>
      </c>
      <c r="AS367" s="15">
        <f t="shared" si="422"/>
        <v>44502.25</v>
      </c>
      <c r="AT367" s="14" t="s">
        <v>163</v>
      </c>
      <c r="AU367" s="12">
        <v>3.1930000000000001</v>
      </c>
      <c r="AV367" s="17">
        <v>17</v>
      </c>
      <c r="AW367" s="18" t="s">
        <v>201</v>
      </c>
      <c r="AX367" s="19" t="s">
        <v>1814</v>
      </c>
      <c r="AY367" s="17">
        <v>25</v>
      </c>
      <c r="AZ367" s="14" t="s">
        <v>203</v>
      </c>
      <c r="BA367" s="20" t="str">
        <f t="shared" si="423"/>
        <v>17001000000236109925</v>
      </c>
      <c r="BB367" s="31">
        <f t="shared" si="424"/>
        <v>20</v>
      </c>
      <c r="BC367" s="22" t="s">
        <v>1815</v>
      </c>
      <c r="BD367" s="23" t="s">
        <v>568</v>
      </c>
      <c r="BE367">
        <v>2021</v>
      </c>
      <c r="BF367" s="8"/>
      <c r="BG367" s="32">
        <v>51036482</v>
      </c>
      <c r="BH367" s="32">
        <v>50909594</v>
      </c>
      <c r="BI367" s="32"/>
      <c r="BJ367" t="s">
        <v>371</v>
      </c>
      <c r="BK367" s="14" t="str">
        <f t="shared" si="447"/>
        <v>-</v>
      </c>
      <c r="BL367" s="14"/>
      <c r="BM367" s="25"/>
      <c r="BN367" s="26" t="str">
        <f t="shared" si="425"/>
        <v>17001000000236109925</v>
      </c>
      <c r="BO367" s="27" t="str">
        <f t="shared" si="426"/>
        <v>BSIR HOUDAIBI ARBI</v>
      </c>
      <c r="BP367" s="26">
        <f t="shared" si="427"/>
        <v>366</v>
      </c>
      <c r="BQ367" s="28"/>
    </row>
    <row r="368" spans="1:69" x14ac:dyDescent="0.25">
      <c r="A368" t="str">
        <f>VLOOKUP(B368,[2]RH!$B:$BV,72,0)</f>
        <v>Non-Actif</v>
      </c>
      <c r="B368" s="6">
        <v>367</v>
      </c>
      <c r="C368" s="7" t="s">
        <v>65</v>
      </c>
      <c r="D368" s="7" t="s">
        <v>1816</v>
      </c>
      <c r="E368" s="7" t="s">
        <v>67</v>
      </c>
      <c r="F368" s="7" t="s">
        <v>135</v>
      </c>
      <c r="G368" s="7" t="s">
        <v>1817</v>
      </c>
      <c r="H368" s="7"/>
      <c r="I368" s="7"/>
      <c r="J368" s="7"/>
      <c r="K368" s="7" t="s">
        <v>70</v>
      </c>
      <c r="L368" s="7" t="s">
        <v>104</v>
      </c>
      <c r="M368" s="7" t="s">
        <v>1817</v>
      </c>
      <c r="N368" s="8">
        <v>44137</v>
      </c>
      <c r="P368" s="7" t="str">
        <f t="shared" ca="1" si="399"/>
        <v/>
      </c>
      <c r="Q368" s="8">
        <v>44196</v>
      </c>
      <c r="R368" s="7" t="s">
        <v>352</v>
      </c>
      <c r="S368" s="7"/>
      <c r="T368" s="9" t="s">
        <v>394</v>
      </c>
      <c r="U368" s="7" t="str">
        <f t="shared" si="414"/>
        <v>Contractuel</v>
      </c>
      <c r="V368" s="8"/>
      <c r="W368" s="8"/>
      <c r="X368" s="8">
        <v>44136</v>
      </c>
      <c r="Y368" s="8">
        <v>44432</v>
      </c>
      <c r="Z368" s="8"/>
      <c r="AA368" s="7">
        <f t="shared" si="415"/>
        <v>11</v>
      </c>
      <c r="AB368" s="7">
        <f t="shared" si="416"/>
        <v>2020</v>
      </c>
      <c r="AC368" s="7">
        <f t="shared" si="417"/>
        <v>2024</v>
      </c>
      <c r="AD368" s="10" t="e">
        <f t="shared" ref="AD368:AD431" ca="1" si="474">IF(#REF!="Non",(DAYS360(N368,Q368)/360),(DAYS360(N368,TODAY())/360))</f>
        <v>#REF!</v>
      </c>
      <c r="AE368" s="10" t="e">
        <f t="shared" ca="1" si="419"/>
        <v>#REF!</v>
      </c>
      <c r="AF368" s="8">
        <v>34731</v>
      </c>
      <c r="AG368" s="11">
        <f t="shared" ca="1" si="420"/>
        <v>30.112328767123287</v>
      </c>
      <c r="AH368" s="10" t="str">
        <f t="shared" ca="1" si="421"/>
        <v>&gt;25&lt; 35</v>
      </c>
      <c r="AI368" s="12"/>
      <c r="AJ368" s="13"/>
      <c r="AK368" s="12">
        <v>13624633</v>
      </c>
      <c r="AL368" s="8">
        <v>42297</v>
      </c>
      <c r="AM368" s="7" t="s">
        <v>75</v>
      </c>
      <c r="AN368" s="7" t="s">
        <v>109</v>
      </c>
      <c r="AP368" t="s">
        <v>1818</v>
      </c>
      <c r="AQ368" s="14"/>
      <c r="AR368" s="14">
        <v>1</v>
      </c>
      <c r="AS368" s="15">
        <f t="shared" si="422"/>
        <v>44502.25</v>
      </c>
      <c r="AT368" s="14" t="s">
        <v>77</v>
      </c>
      <c r="AU368" s="12">
        <v>1000</v>
      </c>
      <c r="AV368" s="17" t="s">
        <v>92</v>
      </c>
      <c r="AW368" s="18" t="s">
        <v>1819</v>
      </c>
      <c r="AX368" s="19">
        <v>40053057519</v>
      </c>
      <c r="AY368" s="17">
        <v>17</v>
      </c>
      <c r="AZ368" s="14" t="s">
        <v>152</v>
      </c>
      <c r="BA368" s="20" t="str">
        <f t="shared" si="423"/>
        <v>04018104005305751917</v>
      </c>
      <c r="BB368" s="31">
        <f t="shared" si="424"/>
        <v>20</v>
      </c>
      <c r="BC368" s="22" t="s">
        <v>1820</v>
      </c>
      <c r="BD368" s="23" t="s">
        <v>144</v>
      </c>
      <c r="BE368">
        <v>2074</v>
      </c>
      <c r="BF368" s="8"/>
      <c r="BG368" s="32">
        <v>93506344</v>
      </c>
      <c r="BH368" s="32"/>
      <c r="BI368" s="32"/>
      <c r="BK368" s="14" t="str">
        <f t="shared" si="447"/>
        <v>CADRE</v>
      </c>
      <c r="BL368" s="14"/>
      <c r="BM368" s="25"/>
      <c r="BN368" s="26" t="str">
        <f t="shared" si="425"/>
        <v>04018104005305751917</v>
      </c>
      <c r="BO368" s="27" t="str">
        <f t="shared" si="426"/>
        <v>JENDOUBI AMARA</v>
      </c>
      <c r="BP368" s="26">
        <f t="shared" si="427"/>
        <v>367</v>
      </c>
      <c r="BQ368" s="28"/>
    </row>
    <row r="369" spans="1:69" x14ac:dyDescent="0.25">
      <c r="A369" t="str">
        <f>VLOOKUP(B369,[2]RH!$B:$BV,72,0)</f>
        <v>Non-Actif</v>
      </c>
      <c r="B369" s="6">
        <v>368</v>
      </c>
      <c r="C369" s="7" t="s">
        <v>65</v>
      </c>
      <c r="D369" s="7" t="s">
        <v>1821</v>
      </c>
      <c r="E369" s="7" t="s">
        <v>67</v>
      </c>
      <c r="F369" s="7" t="s">
        <v>158</v>
      </c>
      <c r="G369" s="7" t="s">
        <v>188</v>
      </c>
      <c r="H369" s="7"/>
      <c r="I369" s="7"/>
      <c r="J369" s="7"/>
      <c r="K369" s="7" t="s">
        <v>89</v>
      </c>
      <c r="L369" s="7" t="s">
        <v>90</v>
      </c>
      <c r="M369" s="7" t="s">
        <v>543</v>
      </c>
      <c r="N369" s="8">
        <v>44138</v>
      </c>
      <c r="P369" s="7">
        <f t="shared" ca="1" si="399"/>
        <v>-980</v>
      </c>
      <c r="Q369" s="8">
        <v>44624</v>
      </c>
      <c r="R369" s="7" t="s">
        <v>105</v>
      </c>
      <c r="S369" s="7"/>
      <c r="T369" s="9" t="s">
        <v>156</v>
      </c>
      <c r="U369" s="7" t="str">
        <f t="shared" si="414"/>
        <v>Contractuel</v>
      </c>
      <c r="V369" s="8">
        <v>44562</v>
      </c>
      <c r="W369" s="8">
        <v>44742</v>
      </c>
      <c r="X369" s="8"/>
      <c r="Y369" s="8"/>
      <c r="Z369" s="8">
        <v>44138</v>
      </c>
      <c r="AA369" s="7">
        <f t="shared" si="415"/>
        <v>11</v>
      </c>
      <c r="AB369" s="7">
        <f t="shared" si="416"/>
        <v>2020</v>
      </c>
      <c r="AC369" s="7">
        <f t="shared" si="417"/>
        <v>2024</v>
      </c>
      <c r="AD369" s="10" t="e">
        <f t="shared" ref="AD369:AD432" ca="1" si="475">IF(#REF!="Non",(DAYS360(N369,Q369)/360),(DAYS360(N369,TODAY())/360))</f>
        <v>#REF!</v>
      </c>
      <c r="AE369" s="10" t="e">
        <f t="shared" ca="1" si="419"/>
        <v>#REF!</v>
      </c>
      <c r="AF369" s="8">
        <v>33952</v>
      </c>
      <c r="AG369" s="11">
        <f t="shared" ca="1" si="420"/>
        <v>32.246575342465754</v>
      </c>
      <c r="AH369" s="10" t="str">
        <f t="shared" ca="1" si="421"/>
        <v>&gt;25&lt; 35</v>
      </c>
      <c r="AI369" s="12">
        <v>17191480</v>
      </c>
      <c r="AJ369" s="13" t="s">
        <v>150</v>
      </c>
      <c r="AK369" s="12">
        <v>13203412</v>
      </c>
      <c r="AL369" s="8">
        <v>44034</v>
      </c>
      <c r="AM369" s="7" t="s">
        <v>75</v>
      </c>
      <c r="AN369" s="7" t="s">
        <v>109</v>
      </c>
      <c r="AP369" t="s">
        <v>1822</v>
      </c>
      <c r="AQ369" s="14">
        <v>3</v>
      </c>
      <c r="AR369" s="14">
        <v>1</v>
      </c>
      <c r="AS369" s="15">
        <f t="shared" si="422"/>
        <v>44503.25</v>
      </c>
      <c r="AT369" s="14" t="s">
        <v>163</v>
      </c>
      <c r="AU369" s="12">
        <v>3.1930000000000001</v>
      </c>
      <c r="AV369" s="17" t="s">
        <v>106</v>
      </c>
      <c r="AW369" s="18" t="s">
        <v>1823</v>
      </c>
      <c r="AX369" s="19" t="s">
        <v>1824</v>
      </c>
      <c r="AY369" s="17" t="s">
        <v>142</v>
      </c>
      <c r="AZ369" s="14" t="s">
        <v>230</v>
      </c>
      <c r="BA369" s="20" t="str">
        <f t="shared" si="423"/>
        <v>05035000104500585933</v>
      </c>
      <c r="BB369" s="31">
        <f t="shared" si="424"/>
        <v>20</v>
      </c>
      <c r="BC369" s="22" t="s">
        <v>1825</v>
      </c>
      <c r="BD369" s="23" t="s">
        <v>1055</v>
      </c>
      <c r="BE369">
        <v>2011</v>
      </c>
      <c r="BF369" s="8"/>
      <c r="BG369" s="32">
        <v>27973878</v>
      </c>
      <c r="BH369" s="32">
        <v>96691406</v>
      </c>
      <c r="BI369" s="32"/>
      <c r="BJ369" t="s">
        <v>1055</v>
      </c>
      <c r="BK369" s="14" t="str">
        <f t="shared" si="447"/>
        <v>-</v>
      </c>
      <c r="BL369" s="14"/>
      <c r="BM369" s="25"/>
      <c r="BN369" s="26" t="str">
        <f t="shared" si="425"/>
        <v>05035000104500585933</v>
      </c>
      <c r="BO369" s="27" t="str">
        <f t="shared" si="426"/>
        <v>LASSOUED HOUCINE</v>
      </c>
      <c r="BP369" s="26">
        <f t="shared" si="427"/>
        <v>368</v>
      </c>
      <c r="BQ369" s="28"/>
    </row>
    <row r="370" spans="1:69" x14ac:dyDescent="0.25">
      <c r="A370" t="str">
        <f>VLOOKUP(B370,[2]RH!$B:$BV,72,0)</f>
        <v>Non-Actif</v>
      </c>
      <c r="B370" s="6">
        <v>369</v>
      </c>
      <c r="C370" s="7" t="s">
        <v>65</v>
      </c>
      <c r="D370" s="7" t="s">
        <v>1826</v>
      </c>
      <c r="E370" s="7" t="s">
        <v>67</v>
      </c>
      <c r="F370" s="7" t="s">
        <v>158</v>
      </c>
      <c r="G370" s="7" t="s">
        <v>159</v>
      </c>
      <c r="H370" s="7"/>
      <c r="I370" s="7"/>
      <c r="J370" s="7"/>
      <c r="K370" s="7" t="s">
        <v>146</v>
      </c>
      <c r="L370" s="7" t="s">
        <v>90</v>
      </c>
      <c r="M370" s="7" t="s">
        <v>1089</v>
      </c>
      <c r="N370" s="8">
        <v>44138</v>
      </c>
      <c r="P370" s="7">
        <f t="shared" ca="1" si="399"/>
        <v>-1495</v>
      </c>
      <c r="Q370" s="8">
        <v>44200</v>
      </c>
      <c r="R370" s="7" t="s">
        <v>161</v>
      </c>
      <c r="S370" s="7"/>
      <c r="T370" s="9" t="s">
        <v>156</v>
      </c>
      <c r="U370" s="7" t="str">
        <f t="shared" si="414"/>
        <v>Contractuel</v>
      </c>
      <c r="V370" s="8">
        <v>44197</v>
      </c>
      <c r="W370" s="8">
        <v>44227</v>
      </c>
      <c r="X370" s="8"/>
      <c r="Y370" s="8"/>
      <c r="Z370" s="8">
        <v>44138</v>
      </c>
      <c r="AA370" s="7">
        <f t="shared" si="415"/>
        <v>11</v>
      </c>
      <c r="AB370" s="7">
        <f t="shared" si="416"/>
        <v>2020</v>
      </c>
      <c r="AC370" s="7">
        <f t="shared" si="417"/>
        <v>2024</v>
      </c>
      <c r="AD370" s="10" t="e">
        <f t="shared" ref="AD370:AD433" ca="1" si="476">IF(#REF!="Non",(DAYS360(N370,Q370)/360),(DAYS360(N370,TODAY())/360))</f>
        <v>#REF!</v>
      </c>
      <c r="AE370" s="10" t="e">
        <f t="shared" ca="1" si="419"/>
        <v>#REF!</v>
      </c>
      <c r="AF370" s="8">
        <v>32286</v>
      </c>
      <c r="AG370" s="11">
        <f t="shared" ca="1" si="420"/>
        <v>36.81095890410959</v>
      </c>
      <c r="AH370" s="10" t="str">
        <f t="shared" ca="1" si="421"/>
        <v>&gt;35&lt; 45</v>
      </c>
      <c r="AI370" s="12">
        <v>17460263</v>
      </c>
      <c r="AJ370" s="13" t="s">
        <v>170</v>
      </c>
      <c r="AK370" s="12" t="s">
        <v>1827</v>
      </c>
      <c r="AL370" s="8">
        <v>42423</v>
      </c>
      <c r="AM370" s="7" t="s">
        <v>75</v>
      </c>
      <c r="AN370" s="7" t="s">
        <v>109</v>
      </c>
      <c r="AP370" t="s">
        <v>1828</v>
      </c>
      <c r="AQ370" s="14">
        <v>3</v>
      </c>
      <c r="AR370" s="14">
        <v>1</v>
      </c>
      <c r="AS370" s="15">
        <f t="shared" si="422"/>
        <v>44503.25</v>
      </c>
      <c r="AT370" s="14" t="s">
        <v>163</v>
      </c>
      <c r="AU370" s="12">
        <v>3.1930000000000001</v>
      </c>
      <c r="AV370" s="17">
        <v>17</v>
      </c>
      <c r="AW370" s="18">
        <v>20600</v>
      </c>
      <c r="AX370" s="19" t="s">
        <v>1829</v>
      </c>
      <c r="AY370" s="17">
        <v>39</v>
      </c>
      <c r="AZ370" s="14" t="s">
        <v>203</v>
      </c>
      <c r="BA370" s="20" t="str">
        <f t="shared" si="423"/>
        <v>17206000000151185639</v>
      </c>
      <c r="BB370" s="31">
        <f t="shared" si="424"/>
        <v>20</v>
      </c>
      <c r="BC370" s="22" t="s">
        <v>1830</v>
      </c>
      <c r="BD370" s="23" t="s">
        <v>1831</v>
      </c>
      <c r="BF370" s="8"/>
      <c r="BG370" s="32">
        <v>22854036</v>
      </c>
      <c r="BH370" s="32">
        <v>97602186</v>
      </c>
      <c r="BI370" s="32"/>
      <c r="BJ370" t="s">
        <v>820</v>
      </c>
      <c r="BK370" s="14" t="str">
        <f t="shared" si="447"/>
        <v>-</v>
      </c>
      <c r="BL370" s="14"/>
      <c r="BM370" s="25"/>
      <c r="BN370" s="26" t="str">
        <f t="shared" si="425"/>
        <v>17206000000151185639</v>
      </c>
      <c r="BO370" s="27" t="str">
        <f t="shared" si="426"/>
        <v>SDIRI DHAOUI</v>
      </c>
      <c r="BP370" s="26">
        <f t="shared" si="427"/>
        <v>369</v>
      </c>
      <c r="BQ370" s="28"/>
    </row>
    <row r="371" spans="1:69" x14ac:dyDescent="0.25">
      <c r="A371" t="str">
        <f>VLOOKUP(B371,[2]RH!$B:$BV,72,0)</f>
        <v>Non-Actif</v>
      </c>
      <c r="B371" s="6">
        <v>370</v>
      </c>
      <c r="C371" s="7" t="s">
        <v>168</v>
      </c>
      <c r="D371" s="7" t="s">
        <v>1832</v>
      </c>
      <c r="E371" s="7" t="s">
        <v>67</v>
      </c>
      <c r="F371" s="7" t="s">
        <v>118</v>
      </c>
      <c r="G371" s="7" t="s">
        <v>220</v>
      </c>
      <c r="H371" s="7" t="s">
        <v>324</v>
      </c>
      <c r="I371" s="7"/>
      <c r="J371" s="7" t="s">
        <v>281</v>
      </c>
      <c r="K371" s="7" t="s">
        <v>146</v>
      </c>
      <c r="L371" s="7" t="s">
        <v>90</v>
      </c>
      <c r="M371" s="7" t="s">
        <v>191</v>
      </c>
      <c r="N371" s="8">
        <v>44139</v>
      </c>
      <c r="P371" s="7">
        <f t="shared" ca="1" si="399"/>
        <v>-1436</v>
      </c>
      <c r="Q371" s="8">
        <v>44232</v>
      </c>
      <c r="R371" s="7" t="s">
        <v>161</v>
      </c>
      <c r="S371" s="7"/>
      <c r="T371" s="9" t="s">
        <v>156</v>
      </c>
      <c r="U371" s="7" t="str">
        <f t="shared" si="414"/>
        <v>Contractuel</v>
      </c>
      <c r="V371" s="8">
        <v>44228</v>
      </c>
      <c r="W371" s="8">
        <v>44286</v>
      </c>
      <c r="X371" s="8"/>
      <c r="Y371" s="8"/>
      <c r="Z371" s="8">
        <v>44139</v>
      </c>
      <c r="AA371" s="7">
        <f t="shared" si="415"/>
        <v>11</v>
      </c>
      <c r="AB371" s="7">
        <f t="shared" si="416"/>
        <v>2020</v>
      </c>
      <c r="AC371" s="7">
        <f t="shared" si="417"/>
        <v>2024</v>
      </c>
      <c r="AD371" s="10" t="e">
        <f t="shared" ref="AD371:AD434" ca="1" si="477">IF(#REF!="Non",(DAYS360(N371,Q371)/360),(DAYS360(N371,TODAY())/360))</f>
        <v>#REF!</v>
      </c>
      <c r="AE371" s="10" t="e">
        <f t="shared" ca="1" si="419"/>
        <v>#REF!</v>
      </c>
      <c r="AF371" s="8">
        <v>33598</v>
      </c>
      <c r="AG371" s="11">
        <f t="shared" ca="1" si="420"/>
        <v>33.216438356164382</v>
      </c>
      <c r="AH371" s="10" t="str">
        <f t="shared" ca="1" si="421"/>
        <v>&gt;25&lt; 35</v>
      </c>
      <c r="AI371" s="12">
        <v>16625838</v>
      </c>
      <c r="AJ371" s="13" t="s">
        <v>92</v>
      </c>
      <c r="AK371" s="12">
        <v>13605649</v>
      </c>
      <c r="AL371" s="8">
        <v>40493</v>
      </c>
      <c r="AM371" s="7" t="s">
        <v>108</v>
      </c>
      <c r="AN371" s="7" t="s">
        <v>76</v>
      </c>
      <c r="AO371">
        <v>1</v>
      </c>
      <c r="AQ371" s="14">
        <v>3</v>
      </c>
      <c r="AR371" s="14">
        <v>1</v>
      </c>
      <c r="AS371" s="15">
        <f t="shared" si="422"/>
        <v>44504.25</v>
      </c>
      <c r="AT371" s="14" t="s">
        <v>163</v>
      </c>
      <c r="AU371" s="12">
        <v>3.1930000000000001</v>
      </c>
      <c r="AV371" s="17">
        <v>17</v>
      </c>
      <c r="AW371" s="18" t="s">
        <v>201</v>
      </c>
      <c r="AX371" s="19" t="s">
        <v>1833</v>
      </c>
      <c r="AY371" s="17">
        <v>39</v>
      </c>
      <c r="AZ371" s="14" t="s">
        <v>203</v>
      </c>
      <c r="BA371" s="20" t="str">
        <f t="shared" si="423"/>
        <v>17001000000297749739</v>
      </c>
      <c r="BB371" s="31">
        <f t="shared" si="424"/>
        <v>20</v>
      </c>
      <c r="BC371" s="22" t="s">
        <v>1834</v>
      </c>
      <c r="BD371" s="23" t="s">
        <v>1835</v>
      </c>
      <c r="BE371">
        <v>2086</v>
      </c>
      <c r="BF371" s="8"/>
      <c r="BG371" s="32">
        <v>27394226</v>
      </c>
      <c r="BH371" s="32">
        <v>26658524</v>
      </c>
      <c r="BI371" s="32"/>
      <c r="BJ371" t="s">
        <v>814</v>
      </c>
      <c r="BK371" s="14" t="str">
        <f t="shared" si="447"/>
        <v>B-SA</v>
      </c>
      <c r="BL371" s="14"/>
      <c r="BM371" s="25"/>
      <c r="BN371" s="26" t="str">
        <f t="shared" si="425"/>
        <v>17001000000297749739</v>
      </c>
      <c r="BO371" s="27" t="str">
        <f t="shared" si="426"/>
        <v>JBALI MOUNA</v>
      </c>
      <c r="BP371" s="26">
        <f t="shared" si="427"/>
        <v>370</v>
      </c>
      <c r="BQ371" s="28"/>
    </row>
    <row r="372" spans="1:69" x14ac:dyDescent="0.25">
      <c r="A372" t="str">
        <f>VLOOKUP(B372,[2]RH!$B:$BV,72,0)</f>
        <v>Non-Actif</v>
      </c>
      <c r="B372" s="6">
        <v>371</v>
      </c>
      <c r="C372" s="7" t="s">
        <v>168</v>
      </c>
      <c r="D372" s="7" t="s">
        <v>1836</v>
      </c>
      <c r="E372" s="7" t="s">
        <v>67</v>
      </c>
      <c r="F372" s="7" t="s">
        <v>118</v>
      </c>
      <c r="G372" s="7" t="s">
        <v>220</v>
      </c>
      <c r="H372" s="7" t="s">
        <v>324</v>
      </c>
      <c r="I372" s="7"/>
      <c r="J372" s="7"/>
      <c r="K372" s="7" t="s">
        <v>146</v>
      </c>
      <c r="L372" s="7" t="s">
        <v>90</v>
      </c>
      <c r="M372" s="7" t="s">
        <v>191</v>
      </c>
      <c r="N372" s="8">
        <v>44144</v>
      </c>
      <c r="P372" s="7">
        <v>17</v>
      </c>
      <c r="Q372" s="8">
        <v>44152</v>
      </c>
      <c r="R372" s="7" t="s">
        <v>161</v>
      </c>
      <c r="S372" s="7"/>
      <c r="T372" s="9" t="s">
        <v>156</v>
      </c>
      <c r="U372" s="7" t="str">
        <f t="shared" si="414"/>
        <v>Contractuel</v>
      </c>
      <c r="V372" s="8">
        <v>44144</v>
      </c>
      <c r="W372" s="8">
        <v>44196</v>
      </c>
      <c r="X372" s="8"/>
      <c r="Y372" s="8"/>
      <c r="Z372" s="8">
        <v>44144</v>
      </c>
      <c r="AA372" s="7">
        <f t="shared" si="415"/>
        <v>11</v>
      </c>
      <c r="AB372" s="7">
        <f t="shared" si="416"/>
        <v>2020</v>
      </c>
      <c r="AC372" s="7">
        <f t="shared" si="417"/>
        <v>2024</v>
      </c>
      <c r="AD372" s="10" t="e">
        <f t="shared" ref="AD372:AD435" ca="1" si="478">IF(#REF!="Non",(DAYS360(N372,Q372)/360),(DAYS360(N372,TODAY())/360))</f>
        <v>#REF!</v>
      </c>
      <c r="AE372" s="10" t="e">
        <f t="shared" ca="1" si="419"/>
        <v>#REF!</v>
      </c>
      <c r="AF372" s="8">
        <v>32423</v>
      </c>
      <c r="AG372" s="11">
        <f t="shared" ca="1" si="420"/>
        <v>36.435616438356163</v>
      </c>
      <c r="AH372" s="10" t="str">
        <f t="shared" ca="1" si="421"/>
        <v>&gt;35&lt; 45</v>
      </c>
      <c r="AI372" s="12">
        <v>17216562</v>
      </c>
      <c r="AJ372" s="13" t="s">
        <v>82</v>
      </c>
      <c r="AK372" s="12" t="s">
        <v>1837</v>
      </c>
      <c r="AL372" s="8">
        <v>41877</v>
      </c>
      <c r="AM372" s="7" t="s">
        <v>108</v>
      </c>
      <c r="AN372" s="7" t="s">
        <v>76</v>
      </c>
      <c r="AO372">
        <v>1</v>
      </c>
      <c r="AQ372" s="14">
        <v>3</v>
      </c>
      <c r="AR372" s="14">
        <v>1</v>
      </c>
      <c r="AS372" s="15">
        <f t="shared" si="422"/>
        <v>44509.25</v>
      </c>
      <c r="AT372" s="14" t="s">
        <v>163</v>
      </c>
      <c r="AU372" s="12">
        <v>3.1930000000000001</v>
      </c>
      <c r="AV372" s="17">
        <v>17</v>
      </c>
      <c r="AW372" s="18" t="s">
        <v>201</v>
      </c>
      <c r="AX372" s="19" t="s">
        <v>1838</v>
      </c>
      <c r="AY372" s="17">
        <v>83</v>
      </c>
      <c r="AZ372" s="14" t="s">
        <v>203</v>
      </c>
      <c r="BA372" s="20" t="str">
        <f t="shared" si="423"/>
        <v>17001000000290159683</v>
      </c>
      <c r="BB372" s="31">
        <f t="shared" si="424"/>
        <v>20</v>
      </c>
      <c r="BC372" s="22" t="s">
        <v>1839</v>
      </c>
      <c r="BD372" s="23" t="s">
        <v>371</v>
      </c>
      <c r="BF372" s="8"/>
      <c r="BG372" s="32">
        <v>20187108</v>
      </c>
      <c r="BH372" s="32">
        <v>20707370</v>
      </c>
      <c r="BI372" s="32"/>
      <c r="BJ372" t="s">
        <v>371</v>
      </c>
      <c r="BK372" s="14" t="str">
        <f t="shared" si="447"/>
        <v>-SA</v>
      </c>
      <c r="BL372" s="14"/>
      <c r="BM372" s="25"/>
      <c r="BN372" s="26" t="str">
        <f t="shared" si="425"/>
        <v>17001000000290159683</v>
      </c>
      <c r="BO372" s="27" t="str">
        <f t="shared" si="426"/>
        <v>LACHHEB DORSAF</v>
      </c>
      <c r="BP372" s="26">
        <f t="shared" si="427"/>
        <v>371</v>
      </c>
      <c r="BQ372" s="28"/>
    </row>
    <row r="373" spans="1:69" x14ac:dyDescent="0.25">
      <c r="A373" t="str">
        <f>VLOOKUP(B373,[2]RH!$B:$BV,72,0)</f>
        <v>si</v>
      </c>
      <c r="B373" s="6">
        <v>372</v>
      </c>
      <c r="C373" s="7" t="s">
        <v>65</v>
      </c>
      <c r="D373" s="7" t="s">
        <v>1840</v>
      </c>
      <c r="E373" s="7" t="s">
        <v>67</v>
      </c>
      <c r="F373" s="7" t="s">
        <v>118</v>
      </c>
      <c r="G373" s="7" t="s">
        <v>220</v>
      </c>
      <c r="H373" s="7" t="s">
        <v>225</v>
      </c>
      <c r="I373" s="7" t="s">
        <v>614</v>
      </c>
      <c r="J373" s="7" t="s">
        <v>281</v>
      </c>
      <c r="K373" s="7" t="s">
        <v>146</v>
      </c>
      <c r="L373" s="7" t="s">
        <v>90</v>
      </c>
      <c r="M373" s="7" t="s">
        <v>160</v>
      </c>
      <c r="N373" s="8">
        <v>44139</v>
      </c>
      <c r="O373" s="8">
        <v>45597</v>
      </c>
      <c r="P373" s="7"/>
      <c r="Q373" s="8"/>
      <c r="R373" s="7"/>
      <c r="S373" s="7"/>
      <c r="T373" s="9" t="s">
        <v>72</v>
      </c>
      <c r="U373" s="7" t="str">
        <f t="shared" si="414"/>
        <v>Titulaire</v>
      </c>
      <c r="V373" s="8">
        <v>45566</v>
      </c>
      <c r="W373" s="8">
        <v>45596</v>
      </c>
      <c r="X373" s="8"/>
      <c r="Y373" s="8"/>
      <c r="Z373" s="8">
        <v>44139</v>
      </c>
      <c r="AA373" s="7">
        <f t="shared" si="415"/>
        <v>11</v>
      </c>
      <c r="AB373" s="7">
        <f t="shared" si="416"/>
        <v>2020</v>
      </c>
      <c r="AC373" s="7">
        <f t="shared" si="417"/>
        <v>2024</v>
      </c>
      <c r="AD373" s="10" t="e">
        <f t="shared" ref="AD373:AD436" ca="1" si="479">IF(#REF!="Non",(DAYS360(N373,Q373)/360),(DAYS360(N373,TODAY())/360))</f>
        <v>#REF!</v>
      </c>
      <c r="AE373" s="10" t="e">
        <f t="shared" ca="1" si="419"/>
        <v>#REF!</v>
      </c>
      <c r="AF373" s="8">
        <v>33912</v>
      </c>
      <c r="AG373" s="11">
        <f t="shared" ca="1" si="420"/>
        <v>32.356164383561641</v>
      </c>
      <c r="AH373" s="10" t="str">
        <f t="shared" ca="1" si="421"/>
        <v>&gt;25&lt; 35</v>
      </c>
      <c r="AI373" s="12">
        <v>16718776</v>
      </c>
      <c r="AJ373" s="13" t="s">
        <v>73</v>
      </c>
      <c r="AK373" s="12" t="s">
        <v>1841</v>
      </c>
      <c r="AL373" s="8">
        <v>40637</v>
      </c>
      <c r="AM373" s="7" t="s">
        <v>75</v>
      </c>
      <c r="AN373" s="7" t="s">
        <v>109</v>
      </c>
      <c r="AQ373">
        <v>3</v>
      </c>
      <c r="AR373" s="14">
        <v>3</v>
      </c>
      <c r="AS373" s="15">
        <f t="shared" si="422"/>
        <v>45234.75</v>
      </c>
      <c r="AT373" s="14" t="s">
        <v>163</v>
      </c>
      <c r="AU373" s="12">
        <v>3.3159999999999998</v>
      </c>
      <c r="AV373" s="17" t="s">
        <v>272</v>
      </c>
      <c r="AW373" s="18" t="s">
        <v>463</v>
      </c>
      <c r="AX373" s="19" t="s">
        <v>1842</v>
      </c>
      <c r="AY373" s="17" t="s">
        <v>833</v>
      </c>
      <c r="AZ373" s="14" t="s">
        <v>276</v>
      </c>
      <c r="BA373" s="20" t="str">
        <f t="shared" si="423"/>
        <v>25047000000049335389</v>
      </c>
      <c r="BB373" s="31">
        <f t="shared" si="424"/>
        <v>20</v>
      </c>
      <c r="BC373" s="22" t="s">
        <v>1843</v>
      </c>
      <c r="BD373" s="23" t="s">
        <v>85</v>
      </c>
      <c r="BF373" s="8"/>
      <c r="BG373" s="32">
        <v>25720881</v>
      </c>
      <c r="BH373" s="32">
        <v>23621763</v>
      </c>
      <c r="BI373" s="32"/>
      <c r="BJ373" t="s">
        <v>445</v>
      </c>
      <c r="BK373" s="14" t="str">
        <f>IF(K373="CADRE","CADRE",CONCATENATE(J373,"-",H373))</f>
        <v>B-P6 AV</v>
      </c>
      <c r="BL373" s="14" t="s">
        <v>300</v>
      </c>
      <c r="BM373" s="25"/>
      <c r="BN373" s="26" t="str">
        <f t="shared" si="425"/>
        <v>25047000000049335389</v>
      </c>
      <c r="BO373" s="27" t="str">
        <f t="shared" si="426"/>
        <v>ZRIBI ZIED</v>
      </c>
      <c r="BP373" s="26">
        <f t="shared" si="427"/>
        <v>372</v>
      </c>
      <c r="BQ373" s="28"/>
    </row>
    <row r="374" spans="1:69" x14ac:dyDescent="0.25">
      <c r="A374" t="str">
        <f>VLOOKUP(B374,[2]RH!$B:$BV,72,0)</f>
        <v>Non-Actif</v>
      </c>
      <c r="B374" s="6">
        <v>373</v>
      </c>
      <c r="C374" s="7" t="s">
        <v>65</v>
      </c>
      <c r="D374" s="7" t="s">
        <v>1844</v>
      </c>
      <c r="E374" s="7" t="s">
        <v>67</v>
      </c>
      <c r="F374" s="7" t="s">
        <v>118</v>
      </c>
      <c r="G374" s="7" t="s">
        <v>220</v>
      </c>
      <c r="H374" s="7">
        <v>560</v>
      </c>
      <c r="I374" s="7"/>
      <c r="J374" s="7" t="s">
        <v>281</v>
      </c>
      <c r="K374" s="7" t="s">
        <v>146</v>
      </c>
      <c r="L374" s="7" t="s">
        <v>90</v>
      </c>
      <c r="M374" s="7" t="s">
        <v>160</v>
      </c>
      <c r="N374" s="8">
        <v>44139</v>
      </c>
      <c r="O374" s="8"/>
      <c r="P374" s="7">
        <f ca="1">IF(W374="","",W374-TODAY())</f>
        <v>-918</v>
      </c>
      <c r="Q374" s="8">
        <v>44774</v>
      </c>
      <c r="R374" s="7" t="s">
        <v>161</v>
      </c>
      <c r="S374" s="7"/>
      <c r="T374" s="9" t="s">
        <v>156</v>
      </c>
      <c r="U374" s="7" t="str">
        <f t="shared" si="414"/>
        <v>Contractuel</v>
      </c>
      <c r="V374" s="8">
        <v>44713</v>
      </c>
      <c r="W374" s="8">
        <v>44804</v>
      </c>
      <c r="X374" s="8"/>
      <c r="Y374" s="8"/>
      <c r="Z374" s="8">
        <v>44139</v>
      </c>
      <c r="AA374" s="7">
        <f t="shared" si="415"/>
        <v>11</v>
      </c>
      <c r="AB374" s="7">
        <f t="shared" si="416"/>
        <v>2020</v>
      </c>
      <c r="AC374" s="7">
        <f t="shared" si="417"/>
        <v>2024</v>
      </c>
      <c r="AD374" s="10" t="e">
        <f t="shared" ref="AD374:AD437" ca="1" si="480">IF(#REF!="Non",(DAYS360(N374,Q374)/360),(DAYS360(N374,TODAY())/360))</f>
        <v>#REF!</v>
      </c>
      <c r="AE374" s="10" t="e">
        <f t="shared" ca="1" si="419"/>
        <v>#REF!</v>
      </c>
      <c r="AF374" s="8">
        <v>35153</v>
      </c>
      <c r="AG374" s="11">
        <f t="shared" ca="1" si="420"/>
        <v>28.956164383561642</v>
      </c>
      <c r="AH374" s="10" t="str">
        <f t="shared" ca="1" si="421"/>
        <v>&gt;25&lt; 35</v>
      </c>
      <c r="AI374" s="12">
        <v>17322535</v>
      </c>
      <c r="AJ374" s="13" t="s">
        <v>82</v>
      </c>
      <c r="AK374" s="12" t="s">
        <v>1845</v>
      </c>
      <c r="AL374" s="8">
        <v>43299</v>
      </c>
      <c r="AM374" s="7" t="s">
        <v>75</v>
      </c>
      <c r="AN374" s="7" t="s">
        <v>109</v>
      </c>
      <c r="AQ374" s="14">
        <v>3</v>
      </c>
      <c r="AR374" s="14">
        <v>2</v>
      </c>
      <c r="AS374" s="15">
        <f t="shared" si="422"/>
        <v>44869.5</v>
      </c>
      <c r="AT374" s="14" t="s">
        <v>163</v>
      </c>
      <c r="AU374" s="12">
        <v>3.3159999999999998</v>
      </c>
      <c r="AV374" s="17" t="s">
        <v>150</v>
      </c>
      <c r="AW374" s="18" t="s">
        <v>1846</v>
      </c>
      <c r="AX374" s="19" t="s">
        <v>1847</v>
      </c>
      <c r="AY374" s="17" t="s">
        <v>97</v>
      </c>
      <c r="AZ374" s="14" t="s">
        <v>174</v>
      </c>
      <c r="BA374" s="20" t="str">
        <f t="shared" si="423"/>
        <v>07101001610558755637</v>
      </c>
      <c r="BB374" s="31">
        <f t="shared" si="424"/>
        <v>20</v>
      </c>
      <c r="BC374" s="22" t="s">
        <v>1848</v>
      </c>
      <c r="BD374" s="23" t="s">
        <v>85</v>
      </c>
      <c r="BF374" s="8" t="s">
        <v>176</v>
      </c>
      <c r="BG374" s="32">
        <v>58999378</v>
      </c>
      <c r="BH374" s="32">
        <v>21480379</v>
      </c>
      <c r="BI374" s="32"/>
      <c r="BJ374" t="s">
        <v>445</v>
      </c>
      <c r="BK374" s="14" t="str">
        <f t="shared" si="447"/>
        <v>B-560</v>
      </c>
      <c r="BL374" s="14"/>
      <c r="BM374" s="25"/>
      <c r="BN374" s="26" t="str">
        <f t="shared" si="425"/>
        <v>07101001610558755637</v>
      </c>
      <c r="BO374" s="27" t="str">
        <f t="shared" si="426"/>
        <v xml:space="preserve">AMDOUNI YOUSSEF </v>
      </c>
      <c r="BP374" s="26">
        <f t="shared" si="427"/>
        <v>373</v>
      </c>
      <c r="BQ374" s="28"/>
    </row>
    <row r="375" spans="1:69" x14ac:dyDescent="0.25">
      <c r="A375" t="str">
        <f>VLOOKUP(B375,[2]RH!$B:$BV,72,0)</f>
        <v>Non-Actif</v>
      </c>
      <c r="B375" s="6">
        <v>374</v>
      </c>
      <c r="C375" s="7" t="s">
        <v>100</v>
      </c>
      <c r="D375" s="7" t="s">
        <v>1849</v>
      </c>
      <c r="E375" s="7" t="s">
        <v>67</v>
      </c>
      <c r="F375" s="7" t="s">
        <v>118</v>
      </c>
      <c r="G375" s="7" t="s">
        <v>722</v>
      </c>
      <c r="H375" s="7"/>
      <c r="I375" s="7"/>
      <c r="J375" s="7" t="s">
        <v>281</v>
      </c>
      <c r="K375" s="7" t="s">
        <v>146</v>
      </c>
      <c r="L375" s="7" t="s">
        <v>90</v>
      </c>
      <c r="M375" s="7" t="s">
        <v>191</v>
      </c>
      <c r="N375" s="8">
        <v>44148</v>
      </c>
      <c r="O375" s="8"/>
      <c r="P375" s="7">
        <f ca="1">IF(W375="","",W375-TODAY())</f>
        <v>-1375</v>
      </c>
      <c r="Q375" s="8">
        <v>44301</v>
      </c>
      <c r="R375" s="7" t="s">
        <v>1850</v>
      </c>
      <c r="S375" s="7"/>
      <c r="T375" s="9" t="s">
        <v>156</v>
      </c>
      <c r="U375" s="7" t="str">
        <f t="shared" si="414"/>
        <v>Contractuel</v>
      </c>
      <c r="V375" s="8">
        <v>44287</v>
      </c>
      <c r="W375" s="8">
        <v>44347</v>
      </c>
      <c r="X375" s="8"/>
      <c r="Y375" s="8"/>
      <c r="Z375" s="8">
        <v>44148</v>
      </c>
      <c r="AA375" s="7">
        <f t="shared" si="415"/>
        <v>11</v>
      </c>
      <c r="AB375" s="7">
        <f t="shared" si="416"/>
        <v>2020</v>
      </c>
      <c r="AC375" s="7">
        <f t="shared" si="417"/>
        <v>2024</v>
      </c>
      <c r="AD375" s="10" t="e">
        <f t="shared" ref="AD375:AD438" ca="1" si="481">IF(#REF!="Non",(DAYS360(N375,Q375)/360),(DAYS360(N375,TODAY())/360))</f>
        <v>#REF!</v>
      </c>
      <c r="AE375" s="10" t="e">
        <f t="shared" ca="1" si="419"/>
        <v>#REF!</v>
      </c>
      <c r="AF375" s="8">
        <v>36988</v>
      </c>
      <c r="AG375" s="11">
        <f t="shared" ca="1" si="420"/>
        <v>23.92876712328767</v>
      </c>
      <c r="AH375" s="10" t="str">
        <f t="shared" ca="1" si="421"/>
        <v>&lt; 25</v>
      </c>
      <c r="AI375" s="12">
        <v>17460353</v>
      </c>
      <c r="AJ375" s="40" t="s">
        <v>213</v>
      </c>
      <c r="AK375" s="12">
        <v>11661851</v>
      </c>
      <c r="AL375" s="8">
        <v>42775</v>
      </c>
      <c r="AM375" s="7" t="s">
        <v>108</v>
      </c>
      <c r="AN375" s="7" t="s">
        <v>109</v>
      </c>
      <c r="AQ375" s="14">
        <v>3</v>
      </c>
      <c r="AR375" s="14">
        <v>1</v>
      </c>
      <c r="AS375" s="15">
        <f t="shared" si="422"/>
        <v>44513.25</v>
      </c>
      <c r="AT375" s="14" t="s">
        <v>163</v>
      </c>
      <c r="AU375" s="12">
        <v>3.1930000000000001</v>
      </c>
      <c r="AV375" s="17">
        <v>17</v>
      </c>
      <c r="AW375" s="18" t="s">
        <v>201</v>
      </c>
      <c r="AX375" s="19" t="s">
        <v>1851</v>
      </c>
      <c r="AY375" s="17">
        <v>55</v>
      </c>
      <c r="AZ375" s="14" t="s">
        <v>203</v>
      </c>
      <c r="BA375" s="20" t="str">
        <f t="shared" si="423"/>
        <v>17001000000291107955</v>
      </c>
      <c r="BB375" s="31">
        <f t="shared" si="424"/>
        <v>20</v>
      </c>
      <c r="BC375" s="22" t="s">
        <v>1852</v>
      </c>
      <c r="BD375" s="23" t="s">
        <v>286</v>
      </c>
      <c r="BF375" s="8"/>
      <c r="BG375" s="32">
        <v>25910568</v>
      </c>
      <c r="BH375" s="32">
        <v>23107273</v>
      </c>
      <c r="BI375" s="32"/>
      <c r="BJ375" t="s">
        <v>385</v>
      </c>
      <c r="BK375" s="14" t="str">
        <f t="shared" si="447"/>
        <v>B-</v>
      </c>
      <c r="BL375" s="14"/>
      <c r="BM375" s="25"/>
      <c r="BN375" s="26" t="str">
        <f t="shared" si="425"/>
        <v>17001000000291107955</v>
      </c>
      <c r="BO375" s="27" t="str">
        <f t="shared" si="426"/>
        <v>ATHIMNI EMNA</v>
      </c>
      <c r="BP375" s="26">
        <f t="shared" si="427"/>
        <v>374</v>
      </c>
      <c r="BQ375" s="28"/>
    </row>
    <row r="376" spans="1:69" x14ac:dyDescent="0.25">
      <c r="A376" t="str">
        <f>VLOOKUP(B376,[2]RH!$B:$BV,72,0)</f>
        <v>si</v>
      </c>
      <c r="B376" s="6">
        <v>375</v>
      </c>
      <c r="C376" s="7" t="s">
        <v>100</v>
      </c>
      <c r="D376" s="7" t="s">
        <v>1853</v>
      </c>
      <c r="E376" s="7" t="s">
        <v>67</v>
      </c>
      <c r="F376" s="7" t="s">
        <v>118</v>
      </c>
      <c r="G376" s="7" t="s">
        <v>188</v>
      </c>
      <c r="H376" s="7" t="s">
        <v>649</v>
      </c>
      <c r="I376" s="7" t="s">
        <v>650</v>
      </c>
      <c r="J376" s="7" t="s">
        <v>281</v>
      </c>
      <c r="K376" s="7" t="s">
        <v>89</v>
      </c>
      <c r="L376" s="7" t="s">
        <v>90</v>
      </c>
      <c r="M376" s="7" t="s">
        <v>191</v>
      </c>
      <c r="N376" s="8">
        <v>44144</v>
      </c>
      <c r="O376" s="8">
        <v>45597</v>
      </c>
      <c r="P376" s="7"/>
      <c r="Q376" s="42"/>
      <c r="R376" s="7"/>
      <c r="S376" s="7"/>
      <c r="T376" s="9" t="s">
        <v>72</v>
      </c>
      <c r="U376" s="7" t="str">
        <f t="shared" si="414"/>
        <v>Titulaire</v>
      </c>
      <c r="V376" s="8">
        <v>45566</v>
      </c>
      <c r="W376" s="8">
        <v>45596</v>
      </c>
      <c r="X376" s="8"/>
      <c r="Y376" s="8"/>
      <c r="Z376" s="8">
        <v>44144</v>
      </c>
      <c r="AA376" s="7">
        <f t="shared" si="415"/>
        <v>11</v>
      </c>
      <c r="AB376" s="7">
        <f t="shared" si="416"/>
        <v>2020</v>
      </c>
      <c r="AC376" s="7">
        <f t="shared" si="417"/>
        <v>2024</v>
      </c>
      <c r="AD376" s="10" t="e">
        <f t="shared" ref="AD376:AD439" ca="1" si="482">IF(#REF!="Non",(DAYS360(N376,Q376)/360),(DAYS360(N376,TODAY())/360))</f>
        <v>#REF!</v>
      </c>
      <c r="AE376" s="10" t="e">
        <f t="shared" ca="1" si="419"/>
        <v>#REF!</v>
      </c>
      <c r="AF376" s="8">
        <v>34755</v>
      </c>
      <c r="AG376" s="11">
        <f t="shared" ca="1" si="420"/>
        <v>30.046575342465754</v>
      </c>
      <c r="AH376" s="10" t="str">
        <f t="shared" ca="1" si="421"/>
        <v>&gt;25&lt; 35</v>
      </c>
      <c r="AI376" s="12">
        <v>17216542</v>
      </c>
      <c r="AJ376" s="13" t="s">
        <v>79</v>
      </c>
      <c r="AK376" s="12" t="s">
        <v>1854</v>
      </c>
      <c r="AL376" s="8">
        <v>43801</v>
      </c>
      <c r="AM376" s="7" t="s">
        <v>108</v>
      </c>
      <c r="AN376" s="7" t="s">
        <v>109</v>
      </c>
      <c r="AQ376">
        <v>5</v>
      </c>
      <c r="AR376" s="14">
        <v>3</v>
      </c>
      <c r="AS376" s="15">
        <f t="shared" si="422"/>
        <v>45239.75</v>
      </c>
      <c r="AT376" s="14" t="s">
        <v>163</v>
      </c>
      <c r="AU376" s="12">
        <v>3.3159999999999998</v>
      </c>
      <c r="AV376" s="17" t="s">
        <v>236</v>
      </c>
      <c r="AW376" s="18" t="s">
        <v>201</v>
      </c>
      <c r="AX376" s="19" t="s">
        <v>1855</v>
      </c>
      <c r="AY376" s="17" t="s">
        <v>1351</v>
      </c>
      <c r="AZ376" s="14" t="s">
        <v>203</v>
      </c>
      <c r="BA376" s="20" t="str">
        <f t="shared" si="423"/>
        <v>17001000000289891478</v>
      </c>
      <c r="BB376" s="31">
        <f t="shared" si="424"/>
        <v>20</v>
      </c>
      <c r="BC376" s="22" t="s">
        <v>1856</v>
      </c>
      <c r="BD376" s="23" t="s">
        <v>341</v>
      </c>
      <c r="BF376" s="8"/>
      <c r="BG376" s="32">
        <v>23163946</v>
      </c>
      <c r="BH376" s="32">
        <v>22169260</v>
      </c>
      <c r="BI376" s="32"/>
      <c r="BJ376" t="s">
        <v>1857</v>
      </c>
      <c r="BK376" s="14" t="str">
        <f t="shared" si="447"/>
        <v>B-Panda</v>
      </c>
      <c r="BL376" s="14" t="s">
        <v>198</v>
      </c>
      <c r="BM376" s="25"/>
      <c r="BN376" s="26" t="str">
        <f t="shared" si="425"/>
        <v>17001000000289891478</v>
      </c>
      <c r="BO376" s="27" t="str">
        <f t="shared" si="426"/>
        <v>ENNABLI RANIA</v>
      </c>
      <c r="BP376" s="26">
        <f t="shared" si="427"/>
        <v>375</v>
      </c>
      <c r="BQ376" s="28"/>
    </row>
    <row r="377" spans="1:69" x14ac:dyDescent="0.25">
      <c r="A377" t="str">
        <f>VLOOKUP(B377,[2]RH!$B:$BV,72,0)</f>
        <v>Non-Actif</v>
      </c>
      <c r="B377" s="6">
        <v>376</v>
      </c>
      <c r="C377" s="7" t="s">
        <v>65</v>
      </c>
      <c r="D377" s="7" t="s">
        <v>1858</v>
      </c>
      <c r="E377" s="7" t="s">
        <v>67</v>
      </c>
      <c r="F377" s="7" t="s">
        <v>158</v>
      </c>
      <c r="G377" s="7" t="s">
        <v>159</v>
      </c>
      <c r="H377" s="7"/>
      <c r="I377" s="7"/>
      <c r="J377" s="7"/>
      <c r="K377" s="7" t="s">
        <v>146</v>
      </c>
      <c r="L377" s="7" t="s">
        <v>90</v>
      </c>
      <c r="M377" s="7" t="s">
        <v>1089</v>
      </c>
      <c r="N377" s="8">
        <v>44147</v>
      </c>
      <c r="O377" s="8"/>
      <c r="P377" s="7">
        <f ca="1">IF(Y377="","",W377-TODAY())</f>
        <v>-1102</v>
      </c>
      <c r="Q377" s="8">
        <v>44569</v>
      </c>
      <c r="R377" s="7" t="s">
        <v>659</v>
      </c>
      <c r="S377" s="7"/>
      <c r="T377" s="9" t="s">
        <v>156</v>
      </c>
      <c r="U377" s="7" t="str">
        <f t="shared" si="414"/>
        <v>Contractuel</v>
      </c>
      <c r="V377" s="8">
        <v>44562</v>
      </c>
      <c r="W377" s="8">
        <v>44620</v>
      </c>
      <c r="X377" s="8">
        <v>44137</v>
      </c>
      <c r="Y377" s="8">
        <v>44501</v>
      </c>
      <c r="Z377" s="8">
        <v>44501</v>
      </c>
      <c r="AA377" s="7">
        <f t="shared" si="415"/>
        <v>11</v>
      </c>
      <c r="AB377" s="7">
        <f t="shared" si="416"/>
        <v>2020</v>
      </c>
      <c r="AC377" s="7">
        <f t="shared" si="417"/>
        <v>2024</v>
      </c>
      <c r="AD377" s="10" t="e">
        <f t="shared" ref="AD377:AD440" ca="1" si="483">IF(#REF!="Non",(DAYS360(N377,Q377)/360),(DAYS360(N377,TODAY())/360))</f>
        <v>#REF!</v>
      </c>
      <c r="AE377" s="10" t="e">
        <f t="shared" ca="1" si="419"/>
        <v>#REF!</v>
      </c>
      <c r="AF377" s="8">
        <v>34213</v>
      </c>
      <c r="AG377" s="11">
        <f t="shared" ca="1" si="420"/>
        <v>31.531506849315068</v>
      </c>
      <c r="AH377" s="10" t="str">
        <f t="shared" ca="1" si="421"/>
        <v>&gt;25&lt; 35</v>
      </c>
      <c r="AI377" s="12"/>
      <c r="AJ377" s="13"/>
      <c r="AK377" s="12" t="s">
        <v>1859</v>
      </c>
      <c r="AL377" s="8">
        <v>44081</v>
      </c>
      <c r="AM377" s="7" t="s">
        <v>75</v>
      </c>
      <c r="AN377" s="7" t="s">
        <v>109</v>
      </c>
      <c r="AQ377" s="14">
        <v>3</v>
      </c>
      <c r="AR377" s="14">
        <v>1</v>
      </c>
      <c r="AS377" s="15">
        <f t="shared" si="422"/>
        <v>44512.25</v>
      </c>
      <c r="AT377" s="14" t="s">
        <v>163</v>
      </c>
      <c r="AU377" s="12">
        <v>3.1930000000000001</v>
      </c>
      <c r="AV377" s="17" t="s">
        <v>236</v>
      </c>
      <c r="AW377" s="18" t="s">
        <v>201</v>
      </c>
      <c r="AX377" s="19" t="s">
        <v>1860</v>
      </c>
      <c r="AY377" s="17" t="s">
        <v>209</v>
      </c>
      <c r="AZ377" s="14" t="s">
        <v>203</v>
      </c>
      <c r="BA377" s="20" t="str">
        <f t="shared" si="423"/>
        <v>17001000000211739645</v>
      </c>
      <c r="BB377" s="31">
        <f t="shared" si="424"/>
        <v>20</v>
      </c>
      <c r="BC377" s="22" t="s">
        <v>1861</v>
      </c>
      <c r="BD377" s="23" t="s">
        <v>341</v>
      </c>
      <c r="BF377" s="8"/>
      <c r="BG377" s="32">
        <v>23148039</v>
      </c>
      <c r="BH377" s="32">
        <v>29662453</v>
      </c>
      <c r="BI377" s="32"/>
      <c r="BJ377" t="s">
        <v>371</v>
      </c>
      <c r="BK377" s="14" t="str">
        <f t="shared" si="447"/>
        <v>-</v>
      </c>
      <c r="BL377" s="14"/>
      <c r="BM377" s="25"/>
      <c r="BN377" s="26" t="str">
        <f t="shared" si="425"/>
        <v>17001000000211739645</v>
      </c>
      <c r="BO377" s="27" t="str">
        <f t="shared" si="426"/>
        <v>RIAHI WISSEM</v>
      </c>
      <c r="BP377" s="26">
        <f t="shared" si="427"/>
        <v>376</v>
      </c>
      <c r="BQ377" s="28"/>
    </row>
    <row r="378" spans="1:69" x14ac:dyDescent="0.25">
      <c r="A378" t="str">
        <f>VLOOKUP(B378,[2]RH!$B:$BV,72,0)</f>
        <v>Non-Actif</v>
      </c>
      <c r="B378" s="6">
        <v>377</v>
      </c>
      <c r="C378" s="7" t="s">
        <v>100</v>
      </c>
      <c r="D378" s="7" t="s">
        <v>1862</v>
      </c>
      <c r="E378" s="7" t="s">
        <v>67</v>
      </c>
      <c r="F378" s="7" t="s">
        <v>118</v>
      </c>
      <c r="G378" s="7" t="s">
        <v>220</v>
      </c>
      <c r="H378" s="7">
        <v>560</v>
      </c>
      <c r="I378" s="7" t="s">
        <v>614</v>
      </c>
      <c r="J378" s="7" t="s">
        <v>281</v>
      </c>
      <c r="K378" s="7" t="s">
        <v>146</v>
      </c>
      <c r="L378" s="7" t="s">
        <v>90</v>
      </c>
      <c r="M378" s="7" t="s">
        <v>191</v>
      </c>
      <c r="N378" s="8">
        <v>44144</v>
      </c>
      <c r="O378" s="8"/>
      <c r="P378" s="7">
        <f t="shared" ref="P378:P384" ca="1" si="484">IF(W378="","",W378-TODAY())</f>
        <v>-584</v>
      </c>
      <c r="Q378" s="8">
        <v>45138</v>
      </c>
      <c r="R378" s="7" t="s">
        <v>290</v>
      </c>
      <c r="S378" s="7" t="s">
        <v>1863</v>
      </c>
      <c r="T378" s="9" t="s">
        <v>156</v>
      </c>
      <c r="U378" s="7" t="str">
        <f t="shared" si="414"/>
        <v>Contractuel</v>
      </c>
      <c r="V378" s="8">
        <v>45017</v>
      </c>
      <c r="W378" s="8">
        <v>45138</v>
      </c>
      <c r="X378" s="8"/>
      <c r="Y378" s="8"/>
      <c r="Z378" s="8">
        <v>44144</v>
      </c>
      <c r="AA378" s="7">
        <f t="shared" si="415"/>
        <v>11</v>
      </c>
      <c r="AB378" s="7">
        <f t="shared" si="416"/>
        <v>2020</v>
      </c>
      <c r="AC378" s="7">
        <f t="shared" si="417"/>
        <v>2024</v>
      </c>
      <c r="AD378" s="10" t="e">
        <f t="shared" ref="AD378:AD441" ca="1" si="485">IF(#REF!="Non",(DAYS360(N378,Q378)/360),(DAYS360(N378,TODAY())/360))</f>
        <v>#REF!</v>
      </c>
      <c r="AE378" s="10" t="e">
        <f t="shared" ca="1" si="419"/>
        <v>#REF!</v>
      </c>
      <c r="AF378" s="8">
        <v>34459</v>
      </c>
      <c r="AG378" s="11">
        <f t="shared" ca="1" si="420"/>
        <v>30.857534246575341</v>
      </c>
      <c r="AH378" s="10" t="str">
        <f t="shared" ca="1" si="421"/>
        <v>&gt;25&lt; 35</v>
      </c>
      <c r="AI378" s="12">
        <v>16627454</v>
      </c>
      <c r="AJ378" s="13" t="s">
        <v>82</v>
      </c>
      <c r="AK378" s="12">
        <v>13001496</v>
      </c>
      <c r="AL378" s="8">
        <v>41201</v>
      </c>
      <c r="AM378" s="7" t="s">
        <v>108</v>
      </c>
      <c r="AN378" s="7" t="s">
        <v>109</v>
      </c>
      <c r="AQ378" s="14">
        <v>3</v>
      </c>
      <c r="AR378" s="14">
        <v>2</v>
      </c>
      <c r="AS378" s="15">
        <f t="shared" si="422"/>
        <v>44874.5</v>
      </c>
      <c r="AT378" s="14" t="s">
        <v>163</v>
      </c>
      <c r="AU378" s="12">
        <v>3.3159999999999998</v>
      </c>
      <c r="AV378" s="17" t="s">
        <v>79</v>
      </c>
      <c r="AW378" s="18" t="s">
        <v>1124</v>
      </c>
      <c r="AX378" s="19" t="s">
        <v>1864</v>
      </c>
      <c r="AY378" s="17" t="s">
        <v>1695</v>
      </c>
      <c r="AZ378" s="14" t="s">
        <v>83</v>
      </c>
      <c r="BA378" s="20" t="str">
        <f t="shared" si="423"/>
        <v>08141031024000161588</v>
      </c>
      <c r="BB378" s="31">
        <f t="shared" si="424"/>
        <v>20</v>
      </c>
      <c r="BC378" s="22" t="s">
        <v>1865</v>
      </c>
      <c r="BD378" s="23" t="s">
        <v>341</v>
      </c>
      <c r="BF378" s="8"/>
      <c r="BG378" s="32">
        <v>58940830</v>
      </c>
      <c r="BH378" s="32">
        <v>25536540</v>
      </c>
      <c r="BI378" s="32"/>
      <c r="BJ378" t="s">
        <v>769</v>
      </c>
      <c r="BK378" s="14" t="str">
        <f t="shared" si="447"/>
        <v>B-560</v>
      </c>
      <c r="BL378" s="14" t="s">
        <v>300</v>
      </c>
      <c r="BM378" s="25"/>
      <c r="BN378" s="26" t="str">
        <f t="shared" si="425"/>
        <v>08141031024000161588</v>
      </c>
      <c r="BO378" s="27" t="str">
        <f t="shared" si="426"/>
        <v>BELTAIEF ZEINEB</v>
      </c>
      <c r="BP378" s="26">
        <f t="shared" si="427"/>
        <v>377</v>
      </c>
      <c r="BQ378" s="28"/>
    </row>
    <row r="379" spans="1:69" x14ac:dyDescent="0.25">
      <c r="A379" t="str">
        <f>VLOOKUP(B379,[2]RH!$B:$BV,72,0)</f>
        <v>si</v>
      </c>
      <c r="B379" s="6">
        <v>378</v>
      </c>
      <c r="C379" s="7" t="s">
        <v>100</v>
      </c>
      <c r="D379" s="7" t="s">
        <v>1866</v>
      </c>
      <c r="E379" s="7" t="s">
        <v>67</v>
      </c>
      <c r="F379" s="7" t="s">
        <v>118</v>
      </c>
      <c r="G379" s="7" t="s">
        <v>220</v>
      </c>
      <c r="H379" s="7" t="s">
        <v>649</v>
      </c>
      <c r="I379" s="7" t="s">
        <v>650</v>
      </c>
      <c r="J379" s="7" t="s">
        <v>281</v>
      </c>
      <c r="K379" s="7" t="s">
        <v>146</v>
      </c>
      <c r="L379" s="7" t="s">
        <v>90</v>
      </c>
      <c r="M379" s="7" t="s">
        <v>191</v>
      </c>
      <c r="N379" s="8">
        <v>44144</v>
      </c>
      <c r="O379" s="8">
        <v>45597</v>
      </c>
      <c r="P379" s="7"/>
      <c r="Q379" s="8"/>
      <c r="R379" s="7"/>
      <c r="S379" s="7"/>
      <c r="T379" s="9" t="s">
        <v>72</v>
      </c>
      <c r="U379" s="7" t="str">
        <f t="shared" si="414"/>
        <v>Titulaire</v>
      </c>
      <c r="V379" s="8">
        <v>45566</v>
      </c>
      <c r="W379" s="8">
        <v>45596</v>
      </c>
      <c r="X379" s="8"/>
      <c r="Y379" s="8"/>
      <c r="Z379" s="8">
        <v>44144</v>
      </c>
      <c r="AA379" s="7">
        <f t="shared" si="415"/>
        <v>11</v>
      </c>
      <c r="AB379" s="7">
        <f t="shared" si="416"/>
        <v>2020</v>
      </c>
      <c r="AC379" s="7">
        <f t="shared" si="417"/>
        <v>2024</v>
      </c>
      <c r="AD379" s="10" t="e">
        <f t="shared" ref="AD379:AD442" ca="1" si="486">IF(#REF!="Non",(DAYS360(N379,Q379)/360),(DAYS360(N379,TODAY())/360))</f>
        <v>#REF!</v>
      </c>
      <c r="AE379" s="10" t="e">
        <f t="shared" ca="1" si="419"/>
        <v>#REF!</v>
      </c>
      <c r="AF379" s="8">
        <v>28152</v>
      </c>
      <c r="AG379" s="11">
        <f t="shared" ca="1" si="420"/>
        <v>48.136986301369866</v>
      </c>
      <c r="AH379" s="10" t="str">
        <f t="shared" ca="1" si="421"/>
        <v>&gt;45&lt; 55</v>
      </c>
      <c r="AI379" s="12">
        <v>12343272</v>
      </c>
      <c r="AJ379" s="13" t="s">
        <v>73</v>
      </c>
      <c r="AK379" s="12" t="s">
        <v>1867</v>
      </c>
      <c r="AL379" s="8">
        <v>40183</v>
      </c>
      <c r="AM379" s="7" t="s">
        <v>108</v>
      </c>
      <c r="AN379" s="7" t="s">
        <v>109</v>
      </c>
      <c r="AQ379">
        <v>3</v>
      </c>
      <c r="AR379" s="14">
        <v>3</v>
      </c>
      <c r="AS379" s="15">
        <f t="shared" si="422"/>
        <v>45239.75</v>
      </c>
      <c r="AT379" s="14" t="s">
        <v>163</v>
      </c>
      <c r="AU379" s="12">
        <v>3.3159999999999998</v>
      </c>
      <c r="AV379" s="17" t="s">
        <v>433</v>
      </c>
      <c r="AW379" s="18" t="s">
        <v>1868</v>
      </c>
      <c r="AX379" s="19" t="s">
        <v>1869</v>
      </c>
      <c r="AY379" s="17" t="s">
        <v>142</v>
      </c>
      <c r="AZ379" s="14" t="s">
        <v>195</v>
      </c>
      <c r="BA379" s="20" t="str">
        <f t="shared" si="423"/>
        <v>12203000013308980333</v>
      </c>
      <c r="BB379" s="31">
        <f t="shared" si="424"/>
        <v>20</v>
      </c>
      <c r="BC379" s="22" t="s">
        <v>703</v>
      </c>
      <c r="BD379" s="23" t="s">
        <v>341</v>
      </c>
      <c r="BF379" s="8"/>
      <c r="BG379" s="32">
        <v>22933972</v>
      </c>
      <c r="BH379" s="32">
        <v>28183190</v>
      </c>
      <c r="BI379" s="32"/>
      <c r="BJ379" t="s">
        <v>1870</v>
      </c>
      <c r="BK379" s="14" t="str">
        <f t="shared" si="447"/>
        <v>B-Panda</v>
      </c>
      <c r="BL379" s="14" t="s">
        <v>595</v>
      </c>
      <c r="BM379" s="25"/>
      <c r="BN379" s="26" t="str">
        <f t="shared" si="425"/>
        <v>12203000013308980333</v>
      </c>
      <c r="BO379" s="27" t="str">
        <f t="shared" si="426"/>
        <v>BEN SAID NABIHA</v>
      </c>
      <c r="BP379" s="26">
        <f t="shared" si="427"/>
        <v>378</v>
      </c>
      <c r="BQ379" s="28"/>
    </row>
    <row r="380" spans="1:69" x14ac:dyDescent="0.25">
      <c r="A380" t="str">
        <f>VLOOKUP(B380,[2]RH!$B:$BV,72,0)</f>
        <v>Non-Actif</v>
      </c>
      <c r="B380" s="6">
        <v>379</v>
      </c>
      <c r="C380" s="7" t="s">
        <v>168</v>
      </c>
      <c r="D380" s="7" t="s">
        <v>1871</v>
      </c>
      <c r="E380" s="7" t="s">
        <v>67</v>
      </c>
      <c r="F380" s="7" t="s">
        <v>118</v>
      </c>
      <c r="G380" s="7" t="s">
        <v>220</v>
      </c>
      <c r="H380" s="7" t="s">
        <v>966</v>
      </c>
      <c r="I380" s="7"/>
      <c r="J380" s="7" t="s">
        <v>281</v>
      </c>
      <c r="K380" s="7" t="s">
        <v>146</v>
      </c>
      <c r="L380" s="7" t="s">
        <v>90</v>
      </c>
      <c r="M380" s="7" t="s">
        <v>191</v>
      </c>
      <c r="N380" s="8">
        <v>44144</v>
      </c>
      <c r="O380" s="8"/>
      <c r="P380" s="7">
        <f t="shared" ca="1" si="484"/>
        <v>-1436</v>
      </c>
      <c r="Q380" s="8">
        <v>44228</v>
      </c>
      <c r="R380" s="7" t="s">
        <v>161</v>
      </c>
      <c r="S380" s="7"/>
      <c r="T380" s="9" t="s">
        <v>156</v>
      </c>
      <c r="U380" s="7" t="str">
        <f t="shared" si="414"/>
        <v>Contractuel</v>
      </c>
      <c r="V380" s="8">
        <v>44228</v>
      </c>
      <c r="W380" s="8">
        <v>44286</v>
      </c>
      <c r="X380" s="8"/>
      <c r="Y380" s="8"/>
      <c r="Z380" s="8">
        <v>44144</v>
      </c>
      <c r="AA380" s="7">
        <f t="shared" si="415"/>
        <v>11</v>
      </c>
      <c r="AB380" s="7">
        <f t="shared" si="416"/>
        <v>2020</v>
      </c>
      <c r="AC380" s="7">
        <f t="shared" si="417"/>
        <v>2024</v>
      </c>
      <c r="AD380" s="10" t="e">
        <f t="shared" ref="AD380:AD443" ca="1" si="487">IF(#REF!="Non",(DAYS360(N380,Q380)/360),(DAYS360(N380,TODAY())/360))</f>
        <v>#REF!</v>
      </c>
      <c r="AE380" s="10" t="e">
        <f t="shared" ca="1" si="419"/>
        <v>#REF!</v>
      </c>
      <c r="AF380" s="8">
        <v>30888</v>
      </c>
      <c r="AG380" s="11">
        <f t="shared" ca="1" si="420"/>
        <v>40.641095890410959</v>
      </c>
      <c r="AH380" s="10" t="str">
        <f t="shared" ca="1" si="421"/>
        <v>&gt;35&lt; 45</v>
      </c>
      <c r="AI380" s="12">
        <v>12668820</v>
      </c>
      <c r="AJ380" s="13" t="s">
        <v>79</v>
      </c>
      <c r="AK380" s="12" t="s">
        <v>1872</v>
      </c>
      <c r="AL380" s="8">
        <v>40639</v>
      </c>
      <c r="AM380" s="7" t="s">
        <v>108</v>
      </c>
      <c r="AN380" s="7" t="s">
        <v>76</v>
      </c>
      <c r="AO380">
        <v>2</v>
      </c>
      <c r="AQ380" s="14">
        <v>3</v>
      </c>
      <c r="AR380" s="14">
        <v>1</v>
      </c>
      <c r="AS380" s="15">
        <f t="shared" si="422"/>
        <v>44509.25</v>
      </c>
      <c r="AT380" s="14" t="s">
        <v>163</v>
      </c>
      <c r="AU380" s="12">
        <v>3.1930000000000001</v>
      </c>
      <c r="AV380" s="17">
        <v>12</v>
      </c>
      <c r="AW380" s="18" t="s">
        <v>1464</v>
      </c>
      <c r="AX380" s="19" t="s">
        <v>1873</v>
      </c>
      <c r="AY380" s="17">
        <v>13</v>
      </c>
      <c r="AZ380" s="14" t="s">
        <v>195</v>
      </c>
      <c r="BA380" s="20" t="str">
        <f t="shared" si="423"/>
        <v>12055000000238213713</v>
      </c>
      <c r="BB380" s="31">
        <f t="shared" si="424"/>
        <v>20</v>
      </c>
      <c r="BC380" s="22" t="s">
        <v>1874</v>
      </c>
      <c r="BD380" s="23" t="s">
        <v>341</v>
      </c>
      <c r="BF380" s="8"/>
      <c r="BG380" s="32">
        <v>58720621</v>
      </c>
      <c r="BH380" s="32">
        <v>97021218</v>
      </c>
      <c r="BI380" s="32"/>
      <c r="BJ380" t="s">
        <v>769</v>
      </c>
      <c r="BK380" s="14" t="str">
        <f t="shared" si="447"/>
        <v>B-AP-T</v>
      </c>
      <c r="BL380" s="14"/>
      <c r="BM380" s="25"/>
      <c r="BN380" s="26" t="str">
        <f t="shared" si="425"/>
        <v>12055000000238213713</v>
      </c>
      <c r="BO380" s="27" t="str">
        <f t="shared" si="426"/>
        <v>AOUIDETE HEDIA</v>
      </c>
      <c r="BP380" s="26">
        <f t="shared" si="427"/>
        <v>379</v>
      </c>
      <c r="BQ380" s="28"/>
    </row>
    <row r="381" spans="1:69" x14ac:dyDescent="0.25">
      <c r="A381" t="str">
        <f>VLOOKUP(B381,[2]RH!$B:$BV,72,0)</f>
        <v>si</v>
      </c>
      <c r="B381" s="6">
        <v>380</v>
      </c>
      <c r="C381" s="7" t="s">
        <v>168</v>
      </c>
      <c r="D381" s="7" t="s">
        <v>1875</v>
      </c>
      <c r="E381" s="7" t="s">
        <v>67</v>
      </c>
      <c r="F381" s="7" t="s">
        <v>118</v>
      </c>
      <c r="G381" s="7" t="s">
        <v>220</v>
      </c>
      <c r="H381" s="7" t="s">
        <v>225</v>
      </c>
      <c r="I381" s="7" t="s">
        <v>589</v>
      </c>
      <c r="J381" s="7" t="s">
        <v>190</v>
      </c>
      <c r="K381" s="7" t="s">
        <v>146</v>
      </c>
      <c r="L381" s="7" t="s">
        <v>90</v>
      </c>
      <c r="M381" s="7" t="s">
        <v>191</v>
      </c>
      <c r="N381" s="8">
        <v>44144</v>
      </c>
      <c r="O381" s="8">
        <v>45597</v>
      </c>
      <c r="P381" s="7"/>
      <c r="Q381" s="8"/>
      <c r="R381" s="7"/>
      <c r="S381" s="7"/>
      <c r="T381" s="9" t="s">
        <v>72</v>
      </c>
      <c r="U381" s="7" t="str">
        <f t="shared" si="414"/>
        <v>Titulaire</v>
      </c>
      <c r="V381" s="8">
        <v>45566</v>
      </c>
      <c r="W381" s="8">
        <v>45596</v>
      </c>
      <c r="X381" s="8"/>
      <c r="Y381" s="8"/>
      <c r="Z381" s="8">
        <v>44144</v>
      </c>
      <c r="AA381" s="7">
        <f t="shared" si="415"/>
        <v>11</v>
      </c>
      <c r="AB381" s="7">
        <f t="shared" si="416"/>
        <v>2020</v>
      </c>
      <c r="AC381" s="7">
        <f t="shared" si="417"/>
        <v>2024</v>
      </c>
      <c r="AD381" s="10" t="e">
        <f t="shared" ref="AD381:AD444" ca="1" si="488">IF(#REF!="Non",(DAYS360(N381,Q381)/360),(DAYS360(N381,TODAY())/360))</f>
        <v>#REF!</v>
      </c>
      <c r="AE381" s="10" t="e">
        <f t="shared" ca="1" si="419"/>
        <v>#REF!</v>
      </c>
      <c r="AF381" s="8">
        <v>29712</v>
      </c>
      <c r="AG381" s="11">
        <f t="shared" ca="1" si="420"/>
        <v>43.863013698630134</v>
      </c>
      <c r="AH381" s="10" t="str">
        <f t="shared" ca="1" si="421"/>
        <v>&gt;35&lt; 45</v>
      </c>
      <c r="AI381" s="12">
        <v>12259366</v>
      </c>
      <c r="AJ381" s="13" t="s">
        <v>120</v>
      </c>
      <c r="AK381" s="12" t="s">
        <v>1876</v>
      </c>
      <c r="AL381" s="8">
        <v>40974</v>
      </c>
      <c r="AM381" s="7" t="s">
        <v>108</v>
      </c>
      <c r="AN381" s="7" t="s">
        <v>76</v>
      </c>
      <c r="AO381">
        <v>2</v>
      </c>
      <c r="AQ381">
        <v>3</v>
      </c>
      <c r="AR381" s="14">
        <v>3</v>
      </c>
      <c r="AS381" s="15">
        <f t="shared" si="422"/>
        <v>45239.75</v>
      </c>
      <c r="AT381" s="14" t="s">
        <v>163</v>
      </c>
      <c r="AU381" s="12">
        <v>3.3159999999999998</v>
      </c>
      <c r="AV381" s="17" t="s">
        <v>150</v>
      </c>
      <c r="AW381" s="18" t="s">
        <v>339</v>
      </c>
      <c r="AX381" s="19" t="s">
        <v>1877</v>
      </c>
      <c r="AY381" s="17" t="s">
        <v>1300</v>
      </c>
      <c r="AZ381" s="14" t="s">
        <v>174</v>
      </c>
      <c r="BA381" s="20" t="str">
        <f t="shared" si="423"/>
        <v>07080013810553736513</v>
      </c>
      <c r="BB381" s="31">
        <f t="shared" si="424"/>
        <v>20</v>
      </c>
      <c r="BC381" s="22" t="s">
        <v>1878</v>
      </c>
      <c r="BD381" s="23" t="s">
        <v>1121</v>
      </c>
      <c r="BF381" s="8"/>
      <c r="BG381" s="32">
        <v>97441200</v>
      </c>
      <c r="BH381" s="32">
        <v>98511170</v>
      </c>
      <c r="BI381" s="32"/>
      <c r="BJ381" t="s">
        <v>1121</v>
      </c>
      <c r="BK381" s="14" t="str">
        <f t="shared" si="447"/>
        <v>A-P6 AV</v>
      </c>
      <c r="BL381" s="14" t="s">
        <v>288</v>
      </c>
      <c r="BM381" s="25"/>
      <c r="BN381" s="26" t="str">
        <f t="shared" si="425"/>
        <v>07080013810553736513</v>
      </c>
      <c r="BO381" s="27" t="str">
        <f t="shared" si="426"/>
        <v>MEDIOUNI HAJER</v>
      </c>
      <c r="BP381" s="26">
        <f t="shared" si="427"/>
        <v>380</v>
      </c>
      <c r="BQ381" s="28"/>
    </row>
    <row r="382" spans="1:69" x14ac:dyDescent="0.25">
      <c r="A382" t="str">
        <f>VLOOKUP(B382,[2]RH!$B:$BV,72,0)</f>
        <v>Non-Actif</v>
      </c>
      <c r="B382" s="6">
        <v>381</v>
      </c>
      <c r="C382" s="7" t="s">
        <v>100</v>
      </c>
      <c r="D382" s="7" t="s">
        <v>1879</v>
      </c>
      <c r="E382" s="7" t="s">
        <v>67</v>
      </c>
      <c r="F382" s="7" t="s">
        <v>118</v>
      </c>
      <c r="G382" s="7" t="s">
        <v>533</v>
      </c>
      <c r="H382" s="7" t="s">
        <v>649</v>
      </c>
      <c r="I382" s="7" t="s">
        <v>709</v>
      </c>
      <c r="J382" s="7" t="s">
        <v>190</v>
      </c>
      <c r="K382" s="7" t="s">
        <v>89</v>
      </c>
      <c r="L382" s="7" t="s">
        <v>90</v>
      </c>
      <c r="M382" s="7" t="s">
        <v>535</v>
      </c>
      <c r="N382" s="8">
        <v>44148</v>
      </c>
      <c r="O382" s="8"/>
      <c r="P382" s="7">
        <f t="shared" ca="1" si="484"/>
        <v>-462</v>
      </c>
      <c r="Q382" s="8">
        <v>45231</v>
      </c>
      <c r="R382" s="7" t="s">
        <v>1880</v>
      </c>
      <c r="S382" s="7"/>
      <c r="T382" s="9" t="s">
        <v>156</v>
      </c>
      <c r="U382" s="7" t="str">
        <f t="shared" si="414"/>
        <v>Contractuel</v>
      </c>
      <c r="V382" s="8">
        <v>45231</v>
      </c>
      <c r="W382" s="8">
        <v>45260</v>
      </c>
      <c r="X382" s="8"/>
      <c r="Y382" s="8"/>
      <c r="Z382" s="8">
        <v>44148</v>
      </c>
      <c r="AA382" s="7">
        <f t="shared" si="415"/>
        <v>11</v>
      </c>
      <c r="AB382" s="7">
        <f t="shared" si="416"/>
        <v>2020</v>
      </c>
      <c r="AC382" s="7">
        <f t="shared" si="417"/>
        <v>2024</v>
      </c>
      <c r="AD382" s="10" t="e">
        <f t="shared" ref="AD382:AD445" ca="1" si="489">IF(#REF!="Non",(DAYS360(N382,Q382)/360),(DAYS360(N382,TODAY())/360))</f>
        <v>#REF!</v>
      </c>
      <c r="AE382" s="10" t="e">
        <f t="shared" ca="1" si="419"/>
        <v>#REF!</v>
      </c>
      <c r="AF382" s="8">
        <v>37022</v>
      </c>
      <c r="AG382" s="11">
        <f t="shared" ca="1" si="420"/>
        <v>23.835616438356166</v>
      </c>
      <c r="AH382" s="10" t="str">
        <f t="shared" ca="1" si="421"/>
        <v>&lt; 25</v>
      </c>
      <c r="AI382" s="12">
        <v>17266713</v>
      </c>
      <c r="AJ382" s="13" t="s">
        <v>120</v>
      </c>
      <c r="AK382" s="12" t="s">
        <v>1881</v>
      </c>
      <c r="AL382" s="8">
        <v>42921</v>
      </c>
      <c r="AM382" s="7" t="s">
        <v>108</v>
      </c>
      <c r="AN382" s="7" t="s">
        <v>109</v>
      </c>
      <c r="AQ382" s="14">
        <v>3</v>
      </c>
      <c r="AR382" s="14">
        <v>2</v>
      </c>
      <c r="AS382" s="15">
        <f t="shared" si="422"/>
        <v>44878.5</v>
      </c>
      <c r="AT382" s="14" t="s">
        <v>163</v>
      </c>
      <c r="AU382" s="12">
        <v>3.3159999999999998</v>
      </c>
      <c r="AV382" s="17" t="s">
        <v>236</v>
      </c>
      <c r="AW382" s="18" t="s">
        <v>201</v>
      </c>
      <c r="AX382" s="19" t="s">
        <v>1882</v>
      </c>
      <c r="AY382" s="17" t="s">
        <v>238</v>
      </c>
      <c r="AZ382" s="14" t="s">
        <v>203</v>
      </c>
      <c r="BA382" s="20" t="str">
        <f t="shared" si="423"/>
        <v>17001000000263218127</v>
      </c>
      <c r="BB382" s="31">
        <f t="shared" si="424"/>
        <v>20</v>
      </c>
      <c r="BC382" s="22" t="s">
        <v>1883</v>
      </c>
      <c r="BD382" s="23" t="s">
        <v>1884</v>
      </c>
      <c r="BF382" s="8">
        <v>45176</v>
      </c>
      <c r="BG382" s="32">
        <v>90594212</v>
      </c>
      <c r="BH382" s="32">
        <v>94208500</v>
      </c>
      <c r="BI382" s="32"/>
      <c r="BJ382" t="s">
        <v>1508</v>
      </c>
      <c r="BK382" s="14" t="str">
        <f t="shared" si="447"/>
        <v>A-Panda</v>
      </c>
      <c r="BL382" s="14" t="s">
        <v>288</v>
      </c>
      <c r="BM382" s="25"/>
      <c r="BN382" s="26" t="str">
        <f t="shared" si="425"/>
        <v>17001000000263218127</v>
      </c>
      <c r="BO382" s="27" t="str">
        <f t="shared" si="426"/>
        <v>SAKER SIWAR</v>
      </c>
      <c r="BP382" s="26">
        <f t="shared" si="427"/>
        <v>381</v>
      </c>
      <c r="BQ382" s="28"/>
    </row>
    <row r="383" spans="1:69" x14ac:dyDescent="0.25">
      <c r="A383" t="str">
        <f>VLOOKUP(B383,[2]RH!$B:$BV,72,0)</f>
        <v>Non-Actif</v>
      </c>
      <c r="B383" s="6">
        <v>382</v>
      </c>
      <c r="C383" s="7" t="s">
        <v>65</v>
      </c>
      <c r="D383" s="7" t="s">
        <v>1885</v>
      </c>
      <c r="E383" s="7" t="s">
        <v>67</v>
      </c>
      <c r="F383" s="7" t="s">
        <v>102</v>
      </c>
      <c r="G383" s="7" t="s">
        <v>1886</v>
      </c>
      <c r="H383" s="7"/>
      <c r="I383" s="7"/>
      <c r="J383" s="7"/>
      <c r="K383" s="7" t="s">
        <v>70</v>
      </c>
      <c r="L383" s="7" t="s">
        <v>104</v>
      </c>
      <c r="M383" s="7" t="s">
        <v>1886</v>
      </c>
      <c r="N383" s="8">
        <v>44151</v>
      </c>
      <c r="O383" s="8"/>
      <c r="P383" s="7" t="str">
        <f t="shared" ca="1" si="484"/>
        <v/>
      </c>
      <c r="Q383" s="8">
        <v>44303</v>
      </c>
      <c r="R383" s="7" t="s">
        <v>290</v>
      </c>
      <c r="S383" s="7"/>
      <c r="T383" s="9" t="s">
        <v>72</v>
      </c>
      <c r="U383" s="7" t="str">
        <f t="shared" si="414"/>
        <v>Titulaire</v>
      </c>
      <c r="V383" s="8"/>
      <c r="W383" s="8"/>
      <c r="X383" s="8"/>
      <c r="Y383" s="8"/>
      <c r="Z383" s="8">
        <v>44151</v>
      </c>
      <c r="AA383" s="7">
        <f t="shared" si="415"/>
        <v>11</v>
      </c>
      <c r="AB383" s="7">
        <f t="shared" si="416"/>
        <v>2020</v>
      </c>
      <c r="AC383" s="7">
        <f t="shared" si="417"/>
        <v>2024</v>
      </c>
      <c r="AD383" s="10" t="e">
        <f t="shared" ref="AD383:AD446" ca="1" si="490">IF(#REF!="Non",(DAYS360(N383,Q383)/360),(DAYS360(N383,TODAY())/360))</f>
        <v>#REF!</v>
      </c>
      <c r="AE383" s="10" t="e">
        <f t="shared" ca="1" si="419"/>
        <v>#REF!</v>
      </c>
      <c r="AF383" s="8">
        <v>31241</v>
      </c>
      <c r="AG383" s="11">
        <f t="shared" ca="1" si="420"/>
        <v>39.673972602739724</v>
      </c>
      <c r="AH383" s="10" t="str">
        <f t="shared" ca="1" si="421"/>
        <v>&gt;35&lt; 45</v>
      </c>
      <c r="AI383" s="12">
        <v>14142035</v>
      </c>
      <c r="AJ383" s="13" t="s">
        <v>82</v>
      </c>
      <c r="AK383" s="12" t="s">
        <v>1887</v>
      </c>
      <c r="AL383" s="8">
        <v>31241</v>
      </c>
      <c r="AM383" s="7" t="s">
        <v>75</v>
      </c>
      <c r="AN383" s="7" t="s">
        <v>76</v>
      </c>
      <c r="AO383">
        <v>2</v>
      </c>
      <c r="AQ383" s="14"/>
      <c r="AR383" s="14">
        <v>1</v>
      </c>
      <c r="AS383" s="15">
        <f t="shared" si="422"/>
        <v>44516.25</v>
      </c>
      <c r="AT383" s="14" t="s">
        <v>77</v>
      </c>
      <c r="AU383" s="12">
        <v>1800</v>
      </c>
      <c r="AV383" s="17">
        <v>17</v>
      </c>
      <c r="AW383" s="18" t="s">
        <v>1888</v>
      </c>
      <c r="AX383" s="19" t="s">
        <v>1889</v>
      </c>
      <c r="AY383" s="17">
        <v>97</v>
      </c>
      <c r="AZ383" s="14" t="s">
        <v>203</v>
      </c>
      <c r="BA383" s="20" t="str">
        <f t="shared" si="423"/>
        <v>17002000000269173397</v>
      </c>
      <c r="BB383" s="31">
        <f t="shared" si="424"/>
        <v>20</v>
      </c>
      <c r="BC383" s="22" t="s">
        <v>1890</v>
      </c>
      <c r="BD383" s="23" t="s">
        <v>391</v>
      </c>
      <c r="BF383" s="8"/>
      <c r="BG383" s="32">
        <v>28549384</v>
      </c>
      <c r="BH383" s="32"/>
      <c r="BI383" s="32"/>
      <c r="BK383" s="14" t="str">
        <f t="shared" si="447"/>
        <v>CADRE</v>
      </c>
      <c r="BL383" s="14"/>
      <c r="BM383" s="25"/>
      <c r="BN383" s="26" t="str">
        <f t="shared" si="425"/>
        <v>17002000000269173397</v>
      </c>
      <c r="BO383" s="27" t="str">
        <f t="shared" si="426"/>
        <v>NAFFETI MOHAMED</v>
      </c>
      <c r="BP383" s="26">
        <f t="shared" si="427"/>
        <v>382</v>
      </c>
      <c r="BQ383" s="28"/>
    </row>
    <row r="384" spans="1:69" x14ac:dyDescent="0.25">
      <c r="A384" t="str">
        <f>VLOOKUP(B384,[2]RH!$B:$BV,72,0)</f>
        <v>Non-Actif</v>
      </c>
      <c r="B384" s="6">
        <v>383</v>
      </c>
      <c r="C384" s="7" t="s">
        <v>65</v>
      </c>
      <c r="D384" s="7" t="s">
        <v>1891</v>
      </c>
      <c r="E384" s="7" t="s">
        <v>67</v>
      </c>
      <c r="F384" s="7" t="s">
        <v>102</v>
      </c>
      <c r="G384" s="7" t="s">
        <v>188</v>
      </c>
      <c r="H384" s="7"/>
      <c r="I384" s="7"/>
      <c r="J384" s="7"/>
      <c r="K384" s="7" t="s">
        <v>89</v>
      </c>
      <c r="L384" s="7" t="s">
        <v>90</v>
      </c>
      <c r="M384" s="7" t="s">
        <v>1586</v>
      </c>
      <c r="N384" s="8">
        <v>44155</v>
      </c>
      <c r="O384" s="8"/>
      <c r="P384" s="7">
        <f t="shared" ca="1" si="484"/>
        <v>-1071</v>
      </c>
      <c r="Q384" s="8">
        <v>44651</v>
      </c>
      <c r="R384" s="7" t="s">
        <v>325</v>
      </c>
      <c r="S384" s="7"/>
      <c r="T384" s="9" t="s">
        <v>156</v>
      </c>
      <c r="U384" s="7" t="str">
        <f t="shared" si="414"/>
        <v>Contractuel</v>
      </c>
      <c r="V384" s="8">
        <v>44621</v>
      </c>
      <c r="W384" s="8">
        <v>44651</v>
      </c>
      <c r="X384" s="8"/>
      <c r="Y384" s="8"/>
      <c r="Z384" s="8">
        <v>44155</v>
      </c>
      <c r="AA384" s="7">
        <f t="shared" si="415"/>
        <v>11</v>
      </c>
      <c r="AB384" s="7">
        <f t="shared" si="416"/>
        <v>2020</v>
      </c>
      <c r="AC384" s="7">
        <f t="shared" si="417"/>
        <v>2024</v>
      </c>
      <c r="AD384" s="10" t="e">
        <f t="shared" ref="AD384:AD447" ca="1" si="491">IF(#REF!="Non",(DAYS360(N384,Q384)/360),(DAYS360(N384,TODAY())/360))</f>
        <v>#REF!</v>
      </c>
      <c r="AE384" s="10" t="e">
        <f t="shared" ca="1" si="419"/>
        <v>#REF!</v>
      </c>
      <c r="AF384" s="8">
        <v>33471</v>
      </c>
      <c r="AG384" s="11">
        <f t="shared" ca="1" si="420"/>
        <v>33.564383561643837</v>
      </c>
      <c r="AH384" s="10" t="str">
        <f t="shared" ca="1" si="421"/>
        <v>&gt;25&lt; 35</v>
      </c>
      <c r="AI384" s="12">
        <v>16442756</v>
      </c>
      <c r="AJ384" s="13" t="s">
        <v>192</v>
      </c>
      <c r="AK384" s="12" t="s">
        <v>1892</v>
      </c>
      <c r="AL384" s="8">
        <v>41444</v>
      </c>
      <c r="AM384" s="7" t="s">
        <v>75</v>
      </c>
      <c r="AN384" s="7" t="s">
        <v>109</v>
      </c>
      <c r="AQ384" s="14">
        <v>3</v>
      </c>
      <c r="AR384" s="14">
        <v>1</v>
      </c>
      <c r="AS384" s="15">
        <f t="shared" si="422"/>
        <v>44520.25</v>
      </c>
      <c r="AT384" s="14" t="s">
        <v>163</v>
      </c>
      <c r="AU384" s="12">
        <v>3.1930000000000001</v>
      </c>
      <c r="AV384" s="17" t="s">
        <v>150</v>
      </c>
      <c r="AW384" s="18" t="s">
        <v>339</v>
      </c>
      <c r="AX384" s="19" t="s">
        <v>1893</v>
      </c>
      <c r="AY384" s="17" t="s">
        <v>1351</v>
      </c>
      <c r="AZ384" s="14" t="s">
        <v>174</v>
      </c>
      <c r="BA384" s="20" t="str">
        <f t="shared" si="423"/>
        <v>07080013810553779678</v>
      </c>
      <c r="BB384" s="31">
        <f t="shared" si="424"/>
        <v>20</v>
      </c>
      <c r="BC384" s="22" t="s">
        <v>1894</v>
      </c>
      <c r="BD384" s="23" t="s">
        <v>1286</v>
      </c>
      <c r="BE384">
        <v>2011</v>
      </c>
      <c r="BF384" s="8"/>
      <c r="BG384" s="32">
        <v>58994018</v>
      </c>
      <c r="BH384" s="32">
        <v>28819572</v>
      </c>
      <c r="BI384" s="32"/>
      <c r="BJ384" t="s">
        <v>1033</v>
      </c>
      <c r="BK384" s="14" t="str">
        <f t="shared" si="447"/>
        <v>-</v>
      </c>
      <c r="BL384" s="14"/>
      <c r="BM384" s="25"/>
      <c r="BN384" s="26" t="str">
        <f t="shared" si="425"/>
        <v>07080013810553779678</v>
      </c>
      <c r="BO384" s="27" t="str">
        <f t="shared" si="426"/>
        <v>SASSI MAROUEN</v>
      </c>
      <c r="BP384" s="26">
        <f t="shared" si="427"/>
        <v>383</v>
      </c>
      <c r="BQ384" s="28"/>
    </row>
    <row r="385" spans="1:69" x14ac:dyDescent="0.25">
      <c r="A385" t="str">
        <f>VLOOKUP(B385,[2]RH!$B:$BV,72,0)</f>
        <v>Non-Actif</v>
      </c>
      <c r="B385" s="6">
        <v>384</v>
      </c>
      <c r="C385" s="7" t="s">
        <v>65</v>
      </c>
      <c r="D385" s="7" t="s">
        <v>1895</v>
      </c>
      <c r="E385" s="7" t="s">
        <v>67</v>
      </c>
      <c r="F385" s="7" t="s">
        <v>102</v>
      </c>
      <c r="G385" s="7" t="s">
        <v>1585</v>
      </c>
      <c r="H385" s="7"/>
      <c r="I385" s="7"/>
      <c r="J385" s="7"/>
      <c r="K385" s="7" t="s">
        <v>89</v>
      </c>
      <c r="L385" s="7" t="s">
        <v>90</v>
      </c>
      <c r="M385" s="7" t="s">
        <v>1586</v>
      </c>
      <c r="N385" s="8">
        <v>44158</v>
      </c>
      <c r="O385" s="8"/>
      <c r="P385" s="7">
        <v>17</v>
      </c>
      <c r="Q385" s="8">
        <v>44166</v>
      </c>
      <c r="R385" s="7" t="s">
        <v>161</v>
      </c>
      <c r="S385" s="7"/>
      <c r="T385" s="9" t="s">
        <v>156</v>
      </c>
      <c r="U385" s="7" t="str">
        <f t="shared" si="414"/>
        <v>Contractuel</v>
      </c>
      <c r="V385" s="8">
        <v>44158</v>
      </c>
      <c r="W385" s="8">
        <v>44196</v>
      </c>
      <c r="X385" s="8"/>
      <c r="Y385" s="8"/>
      <c r="Z385" s="8">
        <v>44158</v>
      </c>
      <c r="AA385" s="7">
        <f t="shared" si="415"/>
        <v>11</v>
      </c>
      <c r="AB385" s="7">
        <f t="shared" si="416"/>
        <v>2020</v>
      </c>
      <c r="AC385" s="7">
        <f t="shared" si="417"/>
        <v>2024</v>
      </c>
      <c r="AD385" s="10" t="e">
        <f t="shared" ref="AD385:AD448" ca="1" si="492">IF(#REF!="Non",(DAYS360(N385,Q385)/360),(DAYS360(N385,TODAY())/360))</f>
        <v>#REF!</v>
      </c>
      <c r="AE385" s="10" t="e">
        <f t="shared" ca="1" si="419"/>
        <v>#REF!</v>
      </c>
      <c r="AF385" s="8">
        <v>33604</v>
      </c>
      <c r="AG385" s="11">
        <f t="shared" ca="1" si="420"/>
        <v>33.200000000000003</v>
      </c>
      <c r="AH385" s="10" t="str">
        <f t="shared" ca="1" si="421"/>
        <v>&gt;25&lt; 35</v>
      </c>
      <c r="AI385" s="12">
        <v>17159832</v>
      </c>
      <c r="AJ385" s="13" t="s">
        <v>170</v>
      </c>
      <c r="AK385" s="12" t="s">
        <v>1896</v>
      </c>
      <c r="AL385" s="8">
        <v>44140</v>
      </c>
      <c r="AM385" s="7" t="s">
        <v>75</v>
      </c>
      <c r="AN385" s="7" t="s">
        <v>109</v>
      </c>
      <c r="AQ385" s="14">
        <v>3</v>
      </c>
      <c r="AR385" s="14">
        <v>1</v>
      </c>
      <c r="AS385" s="15">
        <f t="shared" si="422"/>
        <v>44523.25</v>
      </c>
      <c r="AT385" s="14" t="s">
        <v>163</v>
      </c>
      <c r="AU385" s="12">
        <v>2.4990000000000001</v>
      </c>
      <c r="AV385" s="17"/>
      <c r="AW385" s="18"/>
      <c r="AX385" s="19"/>
      <c r="AY385" s="17"/>
      <c r="AZ385" s="14"/>
      <c r="BA385" s="20" t="str">
        <f t="shared" si="423"/>
        <v/>
      </c>
      <c r="BB385" s="31">
        <f t="shared" si="424"/>
        <v>0</v>
      </c>
      <c r="BC385" s="22" t="s">
        <v>1897</v>
      </c>
      <c r="BD385" s="23" t="s">
        <v>371</v>
      </c>
      <c r="BF385" s="8"/>
      <c r="BG385" s="32">
        <v>24221891</v>
      </c>
      <c r="BH385" s="32">
        <v>54521891</v>
      </c>
      <c r="BI385" s="32"/>
      <c r="BJ385" t="s">
        <v>371</v>
      </c>
      <c r="BK385" s="14" t="str">
        <f t="shared" si="447"/>
        <v>-</v>
      </c>
      <c r="BL385" s="14"/>
      <c r="BM385" s="25"/>
      <c r="BN385" s="26" t="str">
        <f t="shared" si="425"/>
        <v/>
      </c>
      <c r="BO385" s="27" t="str">
        <f t="shared" si="426"/>
        <v>HAMMAMI CHARFEDDINE</v>
      </c>
      <c r="BP385" s="26">
        <f t="shared" si="427"/>
        <v>384</v>
      </c>
      <c r="BQ385" s="28"/>
    </row>
    <row r="386" spans="1:69" x14ac:dyDescent="0.25">
      <c r="A386" t="str">
        <f>VLOOKUP(B386,[2]RH!$B:$BV,72,0)</f>
        <v>si</v>
      </c>
      <c r="B386" s="6">
        <v>385</v>
      </c>
      <c r="C386" s="7" t="s">
        <v>168</v>
      </c>
      <c r="D386" s="7" t="s">
        <v>1898</v>
      </c>
      <c r="E386" s="7" t="s">
        <v>67</v>
      </c>
      <c r="F386" s="7" t="s">
        <v>258</v>
      </c>
      <c r="G386" s="7" t="s">
        <v>570</v>
      </c>
      <c r="H386" s="7" t="s">
        <v>279</v>
      </c>
      <c r="I386" s="7" t="s">
        <v>1597</v>
      </c>
      <c r="J386" s="7" t="s">
        <v>281</v>
      </c>
      <c r="K386" s="7" t="s">
        <v>89</v>
      </c>
      <c r="L386" s="7" t="s">
        <v>90</v>
      </c>
      <c r="M386" s="7" t="s">
        <v>535</v>
      </c>
      <c r="N386" s="8">
        <v>44158</v>
      </c>
      <c r="O386" s="8">
        <v>45597</v>
      </c>
      <c r="P386" s="7"/>
      <c r="Q386" s="8"/>
      <c r="R386" s="7"/>
      <c r="S386" s="7"/>
      <c r="T386" s="9" t="s">
        <v>72</v>
      </c>
      <c r="U386" s="7" t="str">
        <f t="shared" ref="U386:U449" si="493">IF(T386="CDI","Titulaire","Contractuel")</f>
        <v>Titulaire</v>
      </c>
      <c r="V386" s="8">
        <v>45566</v>
      </c>
      <c r="W386" s="8">
        <v>45596</v>
      </c>
      <c r="X386" s="8"/>
      <c r="Y386" s="8"/>
      <c r="Z386" s="8">
        <v>44158</v>
      </c>
      <c r="AA386" s="7">
        <f t="shared" ref="AA386:AA449" si="494">MONTH(N386)</f>
        <v>11</v>
      </c>
      <c r="AB386" s="7">
        <f t="shared" ref="AB386:AB449" si="495">IF(N386="","",YEAR(N386))</f>
        <v>2020</v>
      </c>
      <c r="AC386" s="7">
        <f t="shared" ref="AC386:AC449" si="496">AB386+4</f>
        <v>2024</v>
      </c>
      <c r="AD386" s="10" t="e">
        <f t="shared" ref="AD386:AD449" ca="1" si="497">IF(#REF!="Non",(DAYS360(N386,Q386)/360),(DAYS360(N386,TODAY())/360))</f>
        <v>#REF!</v>
      </c>
      <c r="AE386" s="10" t="e">
        <f t="shared" ref="AE386:AE449" ca="1" si="498">+IF(AD386&lt;1,"&lt; 1",IF(AND(AD386&gt;=1,AD386&lt;2),"&lt; 2",IF(AND(AD386&gt;=2,AD386&lt;3),"&lt; 3",IF(AND(AD386&gt;=3,AD386&lt;=4),"&lt; 4",IF(AD386&gt;4,"&gt; 4")))))</f>
        <v>#REF!</v>
      </c>
      <c r="AF386" s="8">
        <v>32267</v>
      </c>
      <c r="AG386" s="11">
        <f t="shared" ref="AG386:AG449" ca="1" si="499">(TODAY()-AF386)/365</f>
        <v>36.863013698630134</v>
      </c>
      <c r="AH386" s="10" t="str">
        <f t="shared" ref="AH386:AH449" ca="1" si="500">+IF(AG386&lt;25,"&lt; 25",IF(AND(AG386&gt;=25,AG386&lt;35),"&gt;25&lt; 35",IF(AND(AG386&gt;=35,AG386&lt;45),"&gt;35&lt; 45",IF(AND(AG386&gt;=45,AG386&lt;=55),"&gt;45&lt; 55",IF(AG386&gt;55,"&gt; 55")))))</f>
        <v>&gt;35&lt; 45</v>
      </c>
      <c r="AI386" s="12">
        <v>16865557</v>
      </c>
      <c r="AJ386" s="13" t="s">
        <v>106</v>
      </c>
      <c r="AK386" s="12" t="s">
        <v>1899</v>
      </c>
      <c r="AL386" s="8">
        <v>43000</v>
      </c>
      <c r="AM386" s="7" t="s">
        <v>108</v>
      </c>
      <c r="AN386" s="7" t="s">
        <v>76</v>
      </c>
      <c r="AQ386">
        <v>3</v>
      </c>
      <c r="AR386" s="14">
        <v>3</v>
      </c>
      <c r="AS386" s="15">
        <f t="shared" ref="AS386:AS449" si="501">N386+(365.25*AR386)</f>
        <v>45253.75</v>
      </c>
      <c r="AT386" s="14" t="s">
        <v>163</v>
      </c>
      <c r="AU386" s="12">
        <v>3.3159999999999998</v>
      </c>
      <c r="AV386" s="17" t="s">
        <v>272</v>
      </c>
      <c r="AW386" s="18" t="s">
        <v>463</v>
      </c>
      <c r="AX386" s="19" t="s">
        <v>1900</v>
      </c>
      <c r="AY386" s="17" t="s">
        <v>1395</v>
      </c>
      <c r="AZ386" s="14" t="s">
        <v>276</v>
      </c>
      <c r="BA386" s="20" t="str">
        <f t="shared" ref="BA386:BA449" si="502">CONCATENATE(AV386,AW386,AX386,AY386)</f>
        <v>25047000000062095448</v>
      </c>
      <c r="BB386" s="31">
        <f t="shared" ref="BB386:BB449" si="503">LEN(BA386)</f>
        <v>20</v>
      </c>
      <c r="BC386" s="22" t="s">
        <v>1901</v>
      </c>
      <c r="BD386" s="23" t="s">
        <v>144</v>
      </c>
      <c r="BE386">
        <v>2074</v>
      </c>
      <c r="BF386" s="8">
        <v>44971</v>
      </c>
      <c r="BG386" s="32">
        <v>53588687</v>
      </c>
      <c r="BH386" s="32">
        <v>95333029</v>
      </c>
      <c r="BI386" s="32"/>
      <c r="BJ386" t="s">
        <v>445</v>
      </c>
      <c r="BK386" s="14" t="str">
        <f t="shared" si="447"/>
        <v>B-Skoda</v>
      </c>
      <c r="BL386" s="14" t="s">
        <v>288</v>
      </c>
      <c r="BM386" s="25"/>
      <c r="BN386" s="26" t="str">
        <f t="shared" ref="BN386:BN449" si="504">BA386</f>
        <v>25047000000062095448</v>
      </c>
      <c r="BO386" s="27" t="str">
        <f t="shared" ref="BO386:BO449" si="505">D386</f>
        <v>RAHALI OUMAYMA</v>
      </c>
      <c r="BP386" s="26">
        <f t="shared" ref="BP386:BP449" si="506">B386</f>
        <v>385</v>
      </c>
      <c r="BQ386" s="28"/>
    </row>
    <row r="387" spans="1:69" x14ac:dyDescent="0.25">
      <c r="A387" t="str">
        <f>VLOOKUP(B387,[2]RH!$B:$BV,72,0)</f>
        <v>si</v>
      </c>
      <c r="B387" s="6">
        <v>386</v>
      </c>
      <c r="C387" s="7" t="s">
        <v>65</v>
      </c>
      <c r="D387" s="7" t="s">
        <v>1902</v>
      </c>
      <c r="E387" s="7" t="s">
        <v>67</v>
      </c>
      <c r="F387" s="7" t="s">
        <v>87</v>
      </c>
      <c r="G387" s="7" t="s">
        <v>1557</v>
      </c>
      <c r="H387" s="7" t="s">
        <v>87</v>
      </c>
      <c r="I387" s="7"/>
      <c r="J387" s="7"/>
      <c r="K387" s="7" t="s">
        <v>89</v>
      </c>
      <c r="L387" s="7" t="s">
        <v>90</v>
      </c>
      <c r="M387" s="7" t="s">
        <v>88</v>
      </c>
      <c r="N387" s="8">
        <v>44166</v>
      </c>
      <c r="O387" s="8"/>
      <c r="P387" s="7" t="str">
        <f t="shared" ref="P387:P391" ca="1" si="507">IF(W387="","",W387-TODAY())</f>
        <v/>
      </c>
      <c r="Q387" s="8"/>
      <c r="R387" s="7"/>
      <c r="S387" s="7"/>
      <c r="T387" s="9" t="s">
        <v>72</v>
      </c>
      <c r="U387" s="7" t="str">
        <f t="shared" si="493"/>
        <v>Titulaire</v>
      </c>
      <c r="V387" s="8"/>
      <c r="W387" s="8"/>
      <c r="X387" s="8"/>
      <c r="Y387" s="8"/>
      <c r="Z387" s="8">
        <v>44166</v>
      </c>
      <c r="AA387" s="7">
        <f t="shared" si="494"/>
        <v>12</v>
      </c>
      <c r="AB387" s="7">
        <f t="shared" si="495"/>
        <v>2020</v>
      </c>
      <c r="AC387" s="7">
        <f t="shared" si="496"/>
        <v>2024</v>
      </c>
      <c r="AD387" s="10" t="e">
        <f t="shared" ref="AD387:AD450" ca="1" si="508">IF(#REF!="Non",(DAYS360(N387,Q387)/360),(DAYS360(N387,TODAY())/360))</f>
        <v>#REF!</v>
      </c>
      <c r="AE387" s="10" t="e">
        <f t="shared" ca="1" si="498"/>
        <v>#REF!</v>
      </c>
      <c r="AF387" s="8">
        <v>30570</v>
      </c>
      <c r="AG387" s="11">
        <f t="shared" ca="1" si="499"/>
        <v>41.512328767123286</v>
      </c>
      <c r="AH387" s="10" t="str">
        <f t="shared" ca="1" si="500"/>
        <v>&gt;35&lt; 45</v>
      </c>
      <c r="AI387" s="12">
        <v>16188297</v>
      </c>
      <c r="AJ387" s="13" t="s">
        <v>150</v>
      </c>
      <c r="AK387" s="12" t="s">
        <v>1903</v>
      </c>
      <c r="AL387" s="8">
        <v>37121</v>
      </c>
      <c r="AM387" s="7" t="s">
        <v>75</v>
      </c>
      <c r="AN387" s="7" t="s">
        <v>76</v>
      </c>
      <c r="AO387">
        <v>2</v>
      </c>
      <c r="AQ387">
        <v>10</v>
      </c>
      <c r="AR387" s="14">
        <v>3</v>
      </c>
      <c r="AS387" s="15">
        <f t="shared" si="501"/>
        <v>45261.75</v>
      </c>
      <c r="AT387" s="14" t="s">
        <v>77</v>
      </c>
      <c r="AU387" s="12">
        <v>1800</v>
      </c>
      <c r="AV387" s="17" t="s">
        <v>272</v>
      </c>
      <c r="AW387" s="18" t="s">
        <v>463</v>
      </c>
      <c r="AX387" s="19" t="s">
        <v>1904</v>
      </c>
      <c r="AY387" s="17" t="s">
        <v>718</v>
      </c>
      <c r="AZ387" s="14" t="s">
        <v>276</v>
      </c>
      <c r="BA387" s="20" t="str">
        <f t="shared" si="502"/>
        <v>25047000000061828116</v>
      </c>
      <c r="BB387" s="31">
        <f t="shared" si="503"/>
        <v>20</v>
      </c>
      <c r="BC387" s="22" t="s">
        <v>1905</v>
      </c>
      <c r="BD387" s="23" t="s">
        <v>115</v>
      </c>
      <c r="BF387" s="8"/>
      <c r="BG387" s="32">
        <v>29501606</v>
      </c>
      <c r="BH387" s="32">
        <v>56130962</v>
      </c>
      <c r="BI387" s="32">
        <v>98137107</v>
      </c>
      <c r="BJ387" t="s">
        <v>1906</v>
      </c>
      <c r="BK387" s="14" t="str">
        <f t="shared" si="447"/>
        <v>-MAINTENANCE</v>
      </c>
      <c r="BL387" s="14" t="s">
        <v>1562</v>
      </c>
      <c r="BM387" s="25"/>
      <c r="BN387" s="26" t="str">
        <f t="shared" si="504"/>
        <v>25047000000061828116</v>
      </c>
      <c r="BO387" s="27" t="str">
        <f t="shared" si="505"/>
        <v>MEKNI HAYKEL</v>
      </c>
      <c r="BP387" s="26">
        <f t="shared" si="506"/>
        <v>386</v>
      </c>
      <c r="BQ387" s="28"/>
    </row>
    <row r="388" spans="1:69" x14ac:dyDescent="0.25">
      <c r="A388" t="str">
        <f>VLOOKUP(B388,[2]RH!$B:$BV,72,0)</f>
        <v>Non-Actif</v>
      </c>
      <c r="B388" s="6">
        <v>387</v>
      </c>
      <c r="C388" s="7" t="s">
        <v>65</v>
      </c>
      <c r="D388" s="7" t="s">
        <v>1907</v>
      </c>
      <c r="E388" s="7" t="s">
        <v>67</v>
      </c>
      <c r="F388" s="7" t="s">
        <v>102</v>
      </c>
      <c r="G388" s="7" t="s">
        <v>1585</v>
      </c>
      <c r="H388" s="7" t="s">
        <v>102</v>
      </c>
      <c r="I388" s="7" t="s">
        <v>1908</v>
      </c>
      <c r="J388" s="7"/>
      <c r="K388" s="7" t="s">
        <v>89</v>
      </c>
      <c r="L388" s="7" t="s">
        <v>90</v>
      </c>
      <c r="M388" s="7" t="s">
        <v>1586</v>
      </c>
      <c r="N388" s="8">
        <v>44169</v>
      </c>
      <c r="O388" s="8"/>
      <c r="P388" s="7">
        <f t="shared" ca="1" si="507"/>
        <v>-310</v>
      </c>
      <c r="Q388" s="8">
        <v>45309</v>
      </c>
      <c r="R388" s="7" t="s">
        <v>1909</v>
      </c>
      <c r="S388" s="7"/>
      <c r="T388" s="9" t="s">
        <v>156</v>
      </c>
      <c r="U388" s="7" t="str">
        <f t="shared" si="493"/>
        <v>Contractuel</v>
      </c>
      <c r="V388" s="8">
        <v>45231</v>
      </c>
      <c r="W388" s="8">
        <v>45412</v>
      </c>
      <c r="X388" s="8"/>
      <c r="Y388" s="8"/>
      <c r="Z388" s="8">
        <v>44169</v>
      </c>
      <c r="AA388" s="7">
        <f t="shared" si="494"/>
        <v>12</v>
      </c>
      <c r="AB388" s="7">
        <f t="shared" si="495"/>
        <v>2020</v>
      </c>
      <c r="AC388" s="7">
        <f t="shared" si="496"/>
        <v>2024</v>
      </c>
      <c r="AD388" s="10" t="e">
        <f t="shared" ref="AD388:AD451" ca="1" si="509">IF(#REF!="Non",(DAYS360(N388,Q388)/360),(DAYS360(N388,TODAY())/360))</f>
        <v>#REF!</v>
      </c>
      <c r="AE388" s="10" t="e">
        <f t="shared" ca="1" si="498"/>
        <v>#REF!</v>
      </c>
      <c r="AF388" s="8">
        <v>32883</v>
      </c>
      <c r="AG388" s="11">
        <f t="shared" ca="1" si="499"/>
        <v>35.175342465753424</v>
      </c>
      <c r="AH388" s="10" t="str">
        <f t="shared" ca="1" si="500"/>
        <v>&gt;35&lt; 45</v>
      </c>
      <c r="AI388" s="12">
        <v>17201564</v>
      </c>
      <c r="AJ388" s="13" t="s">
        <v>82</v>
      </c>
      <c r="AK388" s="12" t="s">
        <v>1910</v>
      </c>
      <c r="AL388" s="8">
        <v>40430</v>
      </c>
      <c r="AM388" s="7" t="s">
        <v>75</v>
      </c>
      <c r="AN388" s="7" t="s">
        <v>109</v>
      </c>
      <c r="AQ388" s="14">
        <v>3</v>
      </c>
      <c r="AR388" s="14">
        <v>3</v>
      </c>
      <c r="AS388" s="15">
        <f t="shared" si="501"/>
        <v>45264.75</v>
      </c>
      <c r="AT388" s="14" t="s">
        <v>163</v>
      </c>
      <c r="AU388" s="12">
        <v>3.3210000000000002</v>
      </c>
      <c r="AV388" s="17" t="s">
        <v>79</v>
      </c>
      <c r="AW388" s="18" t="s">
        <v>1911</v>
      </c>
      <c r="AX388" s="19" t="s">
        <v>1912</v>
      </c>
      <c r="AY388" s="17" t="s">
        <v>833</v>
      </c>
      <c r="AZ388" s="14" t="s">
        <v>83</v>
      </c>
      <c r="BA388" s="20" t="str">
        <f t="shared" si="502"/>
        <v>08020011014009027189</v>
      </c>
      <c r="BB388" s="31">
        <f t="shared" si="503"/>
        <v>20</v>
      </c>
      <c r="BC388" s="22" t="s">
        <v>1913</v>
      </c>
      <c r="BD388" s="23" t="s">
        <v>501</v>
      </c>
      <c r="BF388" s="8"/>
      <c r="BG388" s="32">
        <v>22666056</v>
      </c>
      <c r="BH388" s="32">
        <v>96235622</v>
      </c>
      <c r="BI388" s="32">
        <v>98137117</v>
      </c>
      <c r="BJ388" t="s">
        <v>714</v>
      </c>
      <c r="BK388" s="14" t="str">
        <f t="shared" si="447"/>
        <v>-LOGISTIQUE</v>
      </c>
      <c r="BL388" s="14" t="s">
        <v>198</v>
      </c>
      <c r="BM388" s="25"/>
      <c r="BN388" s="26" t="str">
        <f t="shared" si="504"/>
        <v>08020011014009027189</v>
      </c>
      <c r="BO388" s="27" t="str">
        <f t="shared" si="505"/>
        <v>SEBAI OUSSAMA</v>
      </c>
      <c r="BP388" s="26">
        <f t="shared" si="506"/>
        <v>387</v>
      </c>
      <c r="BQ388" s="28"/>
    </row>
    <row r="389" spans="1:69" x14ac:dyDescent="0.25">
      <c r="A389" t="str">
        <f>VLOOKUP(B389,[2]RH!$B:$BV,72,0)</f>
        <v>si</v>
      </c>
      <c r="B389" s="6">
        <v>388</v>
      </c>
      <c r="C389" s="7" t="s">
        <v>65</v>
      </c>
      <c r="D389" s="7" t="s">
        <v>1914</v>
      </c>
      <c r="E389" s="7" t="s">
        <v>67</v>
      </c>
      <c r="F389" s="7" t="s">
        <v>158</v>
      </c>
      <c r="G389" s="7" t="s">
        <v>188</v>
      </c>
      <c r="H389" s="7" t="s">
        <v>541</v>
      </c>
      <c r="I389" s="7" t="s">
        <v>542</v>
      </c>
      <c r="J389" s="7"/>
      <c r="K389" s="7" t="s">
        <v>89</v>
      </c>
      <c r="L389" s="7" t="s">
        <v>90</v>
      </c>
      <c r="M389" s="7" t="s">
        <v>543</v>
      </c>
      <c r="N389" s="8">
        <v>44172</v>
      </c>
      <c r="O389" s="8">
        <v>45597</v>
      </c>
      <c r="P389" s="7"/>
      <c r="Q389" s="8"/>
      <c r="R389" s="7"/>
      <c r="S389" s="7"/>
      <c r="T389" s="9" t="s">
        <v>72</v>
      </c>
      <c r="U389" s="7" t="str">
        <f t="shared" si="493"/>
        <v>Titulaire</v>
      </c>
      <c r="V389" s="8">
        <v>45566</v>
      </c>
      <c r="W389" s="8">
        <v>45596</v>
      </c>
      <c r="X389" s="8"/>
      <c r="Y389" s="8"/>
      <c r="Z389" s="8">
        <v>44172</v>
      </c>
      <c r="AA389" s="7">
        <f t="shared" si="494"/>
        <v>12</v>
      </c>
      <c r="AB389" s="7">
        <f t="shared" si="495"/>
        <v>2020</v>
      </c>
      <c r="AC389" s="7">
        <f t="shared" si="496"/>
        <v>2024</v>
      </c>
      <c r="AD389" s="10" t="e">
        <f t="shared" ref="AD389:AD452" ca="1" si="510">IF(#REF!="Non",(DAYS360(N389,Q389)/360),(DAYS360(N389,TODAY())/360))</f>
        <v>#REF!</v>
      </c>
      <c r="AE389" s="10" t="e">
        <f t="shared" ca="1" si="498"/>
        <v>#REF!</v>
      </c>
      <c r="AF389" s="8">
        <v>35182</v>
      </c>
      <c r="AG389" s="11">
        <f t="shared" ca="1" si="499"/>
        <v>28.876712328767123</v>
      </c>
      <c r="AH389" s="10" t="str">
        <f t="shared" ca="1" si="500"/>
        <v>&gt;25&lt; 35</v>
      </c>
      <c r="AI389" s="12">
        <v>16795806</v>
      </c>
      <c r="AJ389" s="13" t="s">
        <v>82</v>
      </c>
      <c r="AK389" s="12">
        <v>11650197</v>
      </c>
      <c r="AL389" s="8">
        <v>41573</v>
      </c>
      <c r="AM389" s="7" t="s">
        <v>75</v>
      </c>
      <c r="AN389" s="7" t="s">
        <v>109</v>
      </c>
      <c r="AQ389">
        <v>5</v>
      </c>
      <c r="AR389" s="14">
        <v>3</v>
      </c>
      <c r="AS389" s="15">
        <f t="shared" si="501"/>
        <v>45267.75</v>
      </c>
      <c r="AT389" s="14" t="s">
        <v>163</v>
      </c>
      <c r="AU389" s="12">
        <v>3.3210000000000002</v>
      </c>
      <c r="AV389" s="17" t="s">
        <v>92</v>
      </c>
      <c r="AW389" s="18" t="s">
        <v>1915</v>
      </c>
      <c r="AX389" s="19" t="s">
        <v>1916</v>
      </c>
      <c r="AY389" s="17" t="s">
        <v>852</v>
      </c>
      <c r="AZ389" s="14" t="s">
        <v>152</v>
      </c>
      <c r="BA389" s="20" t="str">
        <f t="shared" si="502"/>
        <v>04055140007878464223</v>
      </c>
      <c r="BB389" s="31">
        <f t="shared" si="503"/>
        <v>20</v>
      </c>
      <c r="BC389" s="22" t="s">
        <v>1917</v>
      </c>
      <c r="BD389" s="23" t="s">
        <v>1731</v>
      </c>
      <c r="BF389" s="8"/>
      <c r="BG389" s="32">
        <v>58613301</v>
      </c>
      <c r="BH389" s="32">
        <v>51508099</v>
      </c>
      <c r="BI389" s="32"/>
      <c r="BJ389" t="s">
        <v>454</v>
      </c>
      <c r="BK389" s="14" t="str">
        <f t="shared" si="447"/>
        <v>-coupe</v>
      </c>
      <c r="BL389" s="14" t="s">
        <v>198</v>
      </c>
      <c r="BM389" s="25"/>
      <c r="BN389" s="26" t="str">
        <f t="shared" si="504"/>
        <v>04055140007878464223</v>
      </c>
      <c r="BO389" s="27" t="str">
        <f t="shared" si="505"/>
        <v>BEN JERBANIA SEIFEDDINE</v>
      </c>
      <c r="BP389" s="26">
        <f t="shared" si="506"/>
        <v>388</v>
      </c>
      <c r="BQ389" s="28"/>
    </row>
    <row r="390" spans="1:69" x14ac:dyDescent="0.25">
      <c r="A390" t="str">
        <f>VLOOKUP(B390,[2]RH!$B:$BV,72,0)</f>
        <v>Non-Actif</v>
      </c>
      <c r="B390" s="6">
        <v>389</v>
      </c>
      <c r="C390" s="7" t="s">
        <v>65</v>
      </c>
      <c r="D390" s="7" t="s">
        <v>1918</v>
      </c>
      <c r="E390" s="7" t="s">
        <v>67</v>
      </c>
      <c r="F390" s="7" t="s">
        <v>158</v>
      </c>
      <c r="G390" s="7" t="s">
        <v>159</v>
      </c>
      <c r="H390" s="7"/>
      <c r="I390" s="7"/>
      <c r="J390" s="7"/>
      <c r="K390" s="7" t="s">
        <v>146</v>
      </c>
      <c r="L390" s="7" t="s">
        <v>90</v>
      </c>
      <c r="M390" s="7" t="s">
        <v>1089</v>
      </c>
      <c r="N390" s="8">
        <v>44172</v>
      </c>
      <c r="P390" s="7">
        <f t="shared" ca="1" si="507"/>
        <v>-1495</v>
      </c>
      <c r="Q390" s="8">
        <v>44216</v>
      </c>
      <c r="R390" s="7" t="s">
        <v>161</v>
      </c>
      <c r="S390" s="7"/>
      <c r="T390" s="9" t="s">
        <v>156</v>
      </c>
      <c r="U390" s="7" t="str">
        <f t="shared" si="493"/>
        <v>Contractuel</v>
      </c>
      <c r="V390" s="8">
        <v>44172</v>
      </c>
      <c r="W390" s="8">
        <v>44227</v>
      </c>
      <c r="X390" s="8"/>
      <c r="Y390" s="8"/>
      <c r="Z390" s="8">
        <v>44172</v>
      </c>
      <c r="AA390" s="7">
        <f t="shared" si="494"/>
        <v>12</v>
      </c>
      <c r="AB390" s="7">
        <f t="shared" si="495"/>
        <v>2020</v>
      </c>
      <c r="AC390" s="7">
        <f t="shared" si="496"/>
        <v>2024</v>
      </c>
      <c r="AD390" s="10" t="e">
        <f t="shared" ref="AD390:AD453" ca="1" si="511">IF(#REF!="Non",(DAYS360(N390,Q390)/360),(DAYS360(N390,TODAY())/360))</f>
        <v>#REF!</v>
      </c>
      <c r="AE390" s="10" t="e">
        <f t="shared" ca="1" si="498"/>
        <v>#REF!</v>
      </c>
      <c r="AF390" s="8">
        <v>35870</v>
      </c>
      <c r="AG390" s="11">
        <f t="shared" ca="1" si="499"/>
        <v>26.991780821917807</v>
      </c>
      <c r="AH390" s="10" t="str">
        <f t="shared" ca="1" si="500"/>
        <v>&gt;25&lt; 35</v>
      </c>
      <c r="AI390" s="12"/>
      <c r="AJ390" s="13"/>
      <c r="AK390" s="12">
        <v>11658073</v>
      </c>
      <c r="AL390" s="8">
        <v>42390</v>
      </c>
      <c r="AM390" s="7" t="s">
        <v>75</v>
      </c>
      <c r="AN390" s="7" t="s">
        <v>109</v>
      </c>
      <c r="AQ390" s="14">
        <v>3</v>
      </c>
      <c r="AR390" s="14">
        <v>1</v>
      </c>
      <c r="AS390" s="15">
        <f t="shared" si="501"/>
        <v>44537.25</v>
      </c>
      <c r="AT390" s="14" t="s">
        <v>163</v>
      </c>
      <c r="AU390" s="12">
        <v>3.1930000000000001</v>
      </c>
      <c r="AV390" s="17">
        <v>25</v>
      </c>
      <c r="AW390" s="18" t="s">
        <v>1919</v>
      </c>
      <c r="AX390" s="19" t="s">
        <v>1920</v>
      </c>
      <c r="AY390" s="17">
        <v>49</v>
      </c>
      <c r="AZ390" s="14" t="s">
        <v>276</v>
      </c>
      <c r="BA390" s="20" t="str">
        <f t="shared" si="502"/>
        <v>25019000000062984549</v>
      </c>
      <c r="BB390" s="31">
        <f t="shared" si="503"/>
        <v>20</v>
      </c>
      <c r="BC390" s="22" t="s">
        <v>1921</v>
      </c>
      <c r="BD390" s="23" t="s">
        <v>501</v>
      </c>
      <c r="BF390" s="8"/>
      <c r="BG390" s="32">
        <v>20118579</v>
      </c>
      <c r="BH390" s="32">
        <v>95538347</v>
      </c>
      <c r="BI390" s="32"/>
      <c r="BJ390" t="s">
        <v>1286</v>
      </c>
      <c r="BK390" s="14" t="str">
        <f t="shared" si="447"/>
        <v>-</v>
      </c>
      <c r="BL390" s="14"/>
      <c r="BM390" s="25"/>
      <c r="BN390" s="26" t="str">
        <f t="shared" si="504"/>
        <v>25019000000062984549</v>
      </c>
      <c r="BO390" s="27" t="str">
        <f t="shared" si="505"/>
        <v>KEKLI TALEL</v>
      </c>
      <c r="BP390" s="26">
        <f t="shared" si="506"/>
        <v>389</v>
      </c>
      <c r="BQ390" s="28"/>
    </row>
    <row r="391" spans="1:69" x14ac:dyDescent="0.25">
      <c r="A391" t="str">
        <f>VLOOKUP(B391,[2]RH!$B:$BV,72,0)</f>
        <v>Non-Actif</v>
      </c>
      <c r="B391" s="6">
        <v>390</v>
      </c>
      <c r="C391" s="7" t="s">
        <v>65</v>
      </c>
      <c r="D391" s="7" t="s">
        <v>1922</v>
      </c>
      <c r="E391" s="7" t="s">
        <v>67</v>
      </c>
      <c r="F391" s="7" t="s">
        <v>135</v>
      </c>
      <c r="G391" s="7" t="s">
        <v>1817</v>
      </c>
      <c r="H391" s="7"/>
      <c r="I391" s="7"/>
      <c r="J391" s="7"/>
      <c r="K391" s="7" t="s">
        <v>70</v>
      </c>
      <c r="L391" s="7" t="s">
        <v>104</v>
      </c>
      <c r="M391" s="7" t="s">
        <v>1817</v>
      </c>
      <c r="N391" s="8">
        <v>44181</v>
      </c>
      <c r="P391" s="7" t="str">
        <f t="shared" ca="1" si="507"/>
        <v/>
      </c>
      <c r="Q391" s="8">
        <v>44196</v>
      </c>
      <c r="R391" s="7" t="s">
        <v>352</v>
      </c>
      <c r="S391" s="7"/>
      <c r="T391" s="9" t="s">
        <v>394</v>
      </c>
      <c r="U391" s="7" t="str">
        <f t="shared" si="493"/>
        <v>Contractuel</v>
      </c>
      <c r="V391" s="8"/>
      <c r="W391" s="8"/>
      <c r="X391" s="8"/>
      <c r="Y391" s="8"/>
      <c r="Z391" s="8"/>
      <c r="AA391" s="7">
        <f t="shared" si="494"/>
        <v>12</v>
      </c>
      <c r="AB391" s="7">
        <f t="shared" si="495"/>
        <v>2020</v>
      </c>
      <c r="AC391" s="7">
        <f t="shared" si="496"/>
        <v>2024</v>
      </c>
      <c r="AD391" s="10" t="e">
        <f t="shared" ref="AD391:AD454" ca="1" si="512">IF(#REF!="Non",(DAYS360(N391,Q391)/360),(DAYS360(N391,TODAY())/360))</f>
        <v>#REF!</v>
      </c>
      <c r="AE391" s="10" t="e">
        <f t="shared" ca="1" si="498"/>
        <v>#REF!</v>
      </c>
      <c r="AF391" s="8">
        <v>35103</v>
      </c>
      <c r="AG391" s="11">
        <f t="shared" ca="1" si="499"/>
        <v>29.093150684931508</v>
      </c>
      <c r="AH391" s="10" t="str">
        <f t="shared" ca="1" si="500"/>
        <v>&gt;25&lt; 35</v>
      </c>
      <c r="AI391" s="12"/>
      <c r="AJ391" s="13"/>
      <c r="AK391" s="12">
        <v>11652810</v>
      </c>
      <c r="AL391" s="8">
        <v>41877</v>
      </c>
      <c r="AM391" s="7" t="s">
        <v>75</v>
      </c>
      <c r="AN391" s="7" t="s">
        <v>109</v>
      </c>
      <c r="AP391" t="s">
        <v>1923</v>
      </c>
      <c r="AQ391" s="14"/>
      <c r="AR391" s="14">
        <v>1</v>
      </c>
      <c r="AS391" s="15">
        <f t="shared" si="501"/>
        <v>44546.25</v>
      </c>
      <c r="AT391" s="14" t="s">
        <v>77</v>
      </c>
      <c r="AU391" s="12">
        <v>900</v>
      </c>
      <c r="AV391" s="17">
        <v>25</v>
      </c>
      <c r="AW391" s="18" t="s">
        <v>907</v>
      </c>
      <c r="AX391" s="19" t="s">
        <v>1924</v>
      </c>
      <c r="AY391" s="17">
        <v>96</v>
      </c>
      <c r="AZ391" s="14" t="s">
        <v>276</v>
      </c>
      <c r="BA391" s="20" t="str">
        <f t="shared" si="502"/>
        <v>25024000000059460896</v>
      </c>
      <c r="BB391" s="31">
        <f t="shared" si="503"/>
        <v>20</v>
      </c>
      <c r="BC391" s="22" t="s">
        <v>1925</v>
      </c>
      <c r="BD391" s="23" t="s">
        <v>115</v>
      </c>
      <c r="BF391" s="8"/>
      <c r="BG391" s="32">
        <v>20042260</v>
      </c>
      <c r="BH391" s="32"/>
      <c r="BI391" s="32"/>
      <c r="BK391" s="14" t="str">
        <f t="shared" si="447"/>
        <v>CADRE</v>
      </c>
      <c r="BL391" s="14"/>
      <c r="BM391" s="25"/>
      <c r="BN391" s="26" t="str">
        <f t="shared" si="504"/>
        <v>25024000000059460896</v>
      </c>
      <c r="BO391" s="27" t="str">
        <f t="shared" si="505"/>
        <v>HAFSI OMAR</v>
      </c>
      <c r="BP391" s="26">
        <f t="shared" si="506"/>
        <v>390</v>
      </c>
      <c r="BQ391" s="28"/>
    </row>
    <row r="392" spans="1:69" x14ac:dyDescent="0.25">
      <c r="A392" t="str">
        <f>VLOOKUP(B392,[2]RH!$B:$BV,72,0)</f>
        <v>Non-Actif</v>
      </c>
      <c r="B392" s="6">
        <v>391</v>
      </c>
      <c r="C392" s="7" t="s">
        <v>65</v>
      </c>
      <c r="D392" s="7" t="s">
        <v>1926</v>
      </c>
      <c r="E392" s="7" t="s">
        <v>67</v>
      </c>
      <c r="F392" s="7" t="s">
        <v>258</v>
      </c>
      <c r="G392" s="7" t="s">
        <v>264</v>
      </c>
      <c r="H392" s="7"/>
      <c r="I392" s="7"/>
      <c r="J392" s="7"/>
      <c r="K392" s="7" t="s">
        <v>70</v>
      </c>
      <c r="L392" s="7" t="s">
        <v>104</v>
      </c>
      <c r="M392" s="7" t="s">
        <v>264</v>
      </c>
      <c r="N392" s="8">
        <v>44183</v>
      </c>
      <c r="P392" s="7">
        <f ca="1">IF(Y392="","",Y392-TODAY())</f>
        <v>-1275</v>
      </c>
      <c r="Q392" s="8">
        <v>44338</v>
      </c>
      <c r="R392" s="7" t="s">
        <v>161</v>
      </c>
      <c r="S392" s="7"/>
      <c r="T392" s="9" t="s">
        <v>394</v>
      </c>
      <c r="U392" s="7" t="str">
        <f t="shared" si="493"/>
        <v>Contractuel</v>
      </c>
      <c r="V392" s="8"/>
      <c r="W392" s="8"/>
      <c r="X392" s="8">
        <v>44180</v>
      </c>
      <c r="Y392" s="8">
        <v>44447</v>
      </c>
      <c r="Z392" s="8"/>
      <c r="AA392" s="7">
        <f t="shared" si="494"/>
        <v>12</v>
      </c>
      <c r="AB392" s="7">
        <f t="shared" si="495"/>
        <v>2020</v>
      </c>
      <c r="AC392" s="7">
        <f t="shared" si="496"/>
        <v>2024</v>
      </c>
      <c r="AD392" s="10" t="e">
        <f t="shared" ref="AD392:AD455" ca="1" si="513">IF(#REF!="Non",(DAYS360(N392,Q392)/360),(DAYS360(N392,TODAY())/360))</f>
        <v>#REF!</v>
      </c>
      <c r="AE392" s="10" t="e">
        <f t="shared" ca="1" si="498"/>
        <v>#REF!</v>
      </c>
      <c r="AF392" s="8">
        <v>34223</v>
      </c>
      <c r="AG392" s="11">
        <f t="shared" ca="1" si="499"/>
        <v>31.504109589041096</v>
      </c>
      <c r="AH392" s="10" t="str">
        <f t="shared" ca="1" si="500"/>
        <v>&gt;25&lt; 35</v>
      </c>
      <c r="AI392" s="12"/>
      <c r="AJ392" s="13"/>
      <c r="AK392" s="12" t="s">
        <v>1927</v>
      </c>
      <c r="AL392" s="8">
        <v>43434</v>
      </c>
      <c r="AM392" s="7" t="s">
        <v>75</v>
      </c>
      <c r="AN392" s="7" t="s">
        <v>109</v>
      </c>
      <c r="AQ392" s="14"/>
      <c r="AR392" s="14">
        <v>1</v>
      </c>
      <c r="AS392" s="15">
        <f t="shared" si="501"/>
        <v>44548.25</v>
      </c>
      <c r="AT392" s="14" t="s">
        <v>77</v>
      </c>
      <c r="AU392" s="12">
        <v>800</v>
      </c>
      <c r="AV392" s="17">
        <v>25</v>
      </c>
      <c r="AW392" s="18" t="s">
        <v>1928</v>
      </c>
      <c r="AX392" s="19" t="s">
        <v>1929</v>
      </c>
      <c r="AY392" s="17">
        <v>62</v>
      </c>
      <c r="AZ392" s="14" t="s">
        <v>276</v>
      </c>
      <c r="BA392" s="20" t="str">
        <f t="shared" si="502"/>
        <v>25012000000083707362</v>
      </c>
      <c r="BB392" s="31">
        <f t="shared" si="503"/>
        <v>20</v>
      </c>
      <c r="BC392" s="22" t="s">
        <v>1930</v>
      </c>
      <c r="BD392" s="23" t="s">
        <v>1931</v>
      </c>
      <c r="BF392" s="8"/>
      <c r="BG392" s="32">
        <v>20063353</v>
      </c>
      <c r="BH392" s="32"/>
      <c r="BI392" s="32"/>
      <c r="BK392" s="14" t="str">
        <f t="shared" si="447"/>
        <v>CADRE</v>
      </c>
      <c r="BL392" s="14"/>
      <c r="BM392" s="25"/>
      <c r="BN392" s="26" t="str">
        <f t="shared" si="504"/>
        <v>25012000000083707362</v>
      </c>
      <c r="BO392" s="27" t="str">
        <f t="shared" si="505"/>
        <v>SOLTANI HOUSSEM</v>
      </c>
      <c r="BP392" s="26">
        <f t="shared" si="506"/>
        <v>391</v>
      </c>
      <c r="BQ392" s="28"/>
    </row>
    <row r="393" spans="1:69" x14ac:dyDescent="0.25">
      <c r="A393" t="str">
        <f>VLOOKUP(B393,[2]RH!$B:$BV,72,0)</f>
        <v>Non-Actif</v>
      </c>
      <c r="B393" s="6">
        <v>392</v>
      </c>
      <c r="C393" s="7" t="s">
        <v>100</v>
      </c>
      <c r="D393" s="7" t="s">
        <v>1932</v>
      </c>
      <c r="E393" s="7" t="s">
        <v>67</v>
      </c>
      <c r="F393" s="7" t="s">
        <v>118</v>
      </c>
      <c r="G393" s="7" t="s">
        <v>220</v>
      </c>
      <c r="H393" s="7" t="s">
        <v>1656</v>
      </c>
      <c r="I393" s="7"/>
      <c r="J393" s="7" t="s">
        <v>281</v>
      </c>
      <c r="K393" s="7" t="s">
        <v>146</v>
      </c>
      <c r="L393" s="7" t="s">
        <v>90</v>
      </c>
      <c r="M393" s="7" t="s">
        <v>191</v>
      </c>
      <c r="N393" s="8">
        <v>44183</v>
      </c>
      <c r="P393" s="7">
        <f t="shared" ref="P393:P401" ca="1" si="514">IF(W393="","",W393-TODAY())</f>
        <v>-1071</v>
      </c>
      <c r="Q393" s="8">
        <v>44607</v>
      </c>
      <c r="R393" s="7" t="s">
        <v>367</v>
      </c>
      <c r="S393" s="7"/>
      <c r="T393" s="9" t="s">
        <v>156</v>
      </c>
      <c r="U393" s="7" t="str">
        <f t="shared" si="493"/>
        <v>Contractuel</v>
      </c>
      <c r="V393" s="8">
        <v>44593</v>
      </c>
      <c r="W393" s="8">
        <v>44651</v>
      </c>
      <c r="X393" s="8"/>
      <c r="Y393" s="8"/>
      <c r="Z393" s="8">
        <v>44183</v>
      </c>
      <c r="AA393" s="7">
        <f t="shared" si="494"/>
        <v>12</v>
      </c>
      <c r="AB393" s="7">
        <f t="shared" si="495"/>
        <v>2020</v>
      </c>
      <c r="AC393" s="7">
        <f t="shared" si="496"/>
        <v>2024</v>
      </c>
      <c r="AD393" s="10" t="e">
        <f t="shared" ref="AD393:AD456" ca="1" si="515">IF(#REF!="Non",(DAYS360(N393,Q393)/360),(DAYS360(N393,TODAY())/360))</f>
        <v>#REF!</v>
      </c>
      <c r="AE393" s="10" t="e">
        <f t="shared" ca="1" si="498"/>
        <v>#REF!</v>
      </c>
      <c r="AF393" s="8">
        <v>31797</v>
      </c>
      <c r="AG393" s="11">
        <f t="shared" ca="1" si="499"/>
        <v>38.150684931506852</v>
      </c>
      <c r="AH393" s="10" t="str">
        <f t="shared" ca="1" si="500"/>
        <v>&gt;35&lt; 45</v>
      </c>
      <c r="AI393" s="12">
        <v>16106276</v>
      </c>
      <c r="AJ393" s="13" t="s">
        <v>92</v>
      </c>
      <c r="AK393" s="12" t="s">
        <v>1933</v>
      </c>
      <c r="AL393" s="8">
        <v>37768</v>
      </c>
      <c r="AM393" s="7" t="s">
        <v>108</v>
      </c>
      <c r="AN393" s="7" t="s">
        <v>109</v>
      </c>
      <c r="AQ393" s="14">
        <v>3</v>
      </c>
      <c r="AR393" s="14">
        <v>1</v>
      </c>
      <c r="AS393" s="15">
        <f t="shared" si="501"/>
        <v>44548.25</v>
      </c>
      <c r="AT393" s="14" t="s">
        <v>163</v>
      </c>
      <c r="AU393" s="12">
        <v>3.1930000000000001</v>
      </c>
      <c r="AV393" s="17" t="s">
        <v>181</v>
      </c>
      <c r="AW393" s="18" t="s">
        <v>807</v>
      </c>
      <c r="AX393" s="19" t="s">
        <v>1934</v>
      </c>
      <c r="AY393" s="17" t="s">
        <v>126</v>
      </c>
      <c r="AZ393" s="14" t="s">
        <v>185</v>
      </c>
      <c r="BA393" s="20" t="str">
        <f t="shared" si="502"/>
        <v>14008008100711058138</v>
      </c>
      <c r="BB393" s="31">
        <f t="shared" si="503"/>
        <v>20</v>
      </c>
      <c r="BC393" s="22" t="s">
        <v>1935</v>
      </c>
      <c r="BD393" s="23" t="s">
        <v>952</v>
      </c>
      <c r="BF393" s="8" t="s">
        <v>176</v>
      </c>
      <c r="BG393" s="32">
        <v>23706329</v>
      </c>
      <c r="BH393" s="32">
        <v>51965762</v>
      </c>
      <c r="BI393" s="32"/>
      <c r="BJ393" t="s">
        <v>1936</v>
      </c>
      <c r="BK393" s="14" t="str">
        <f t="shared" si="447"/>
        <v>B-APT</v>
      </c>
      <c r="BL393" s="14"/>
      <c r="BM393" s="25"/>
      <c r="BN393" s="26" t="str">
        <f t="shared" si="504"/>
        <v>14008008100711058138</v>
      </c>
      <c r="BO393" s="27" t="str">
        <f t="shared" si="505"/>
        <v>BEN JAFFEL EMNA</v>
      </c>
      <c r="BP393" s="26">
        <f t="shared" si="506"/>
        <v>392</v>
      </c>
      <c r="BQ393" s="28"/>
    </row>
    <row r="394" spans="1:69" x14ac:dyDescent="0.25">
      <c r="A394" t="str">
        <f>VLOOKUP(B394,[2]RH!$B:$BV,72,0)</f>
        <v>Non-Actif</v>
      </c>
      <c r="B394" s="6">
        <v>393</v>
      </c>
      <c r="C394" s="7" t="s">
        <v>100</v>
      </c>
      <c r="D394" s="7" t="s">
        <v>1937</v>
      </c>
      <c r="E394" s="7" t="s">
        <v>67</v>
      </c>
      <c r="F394" s="7" t="s">
        <v>118</v>
      </c>
      <c r="G394" s="7" t="s">
        <v>220</v>
      </c>
      <c r="H394" s="7" t="s">
        <v>649</v>
      </c>
      <c r="I394" s="7" t="s">
        <v>709</v>
      </c>
      <c r="J394" s="7" t="s">
        <v>190</v>
      </c>
      <c r="K394" s="7" t="s">
        <v>146</v>
      </c>
      <c r="L394" s="7" t="s">
        <v>90</v>
      </c>
      <c r="M394" s="7" t="s">
        <v>191</v>
      </c>
      <c r="N394" s="8">
        <v>44183</v>
      </c>
      <c r="P394" s="7">
        <f t="shared" ca="1" si="514"/>
        <v>-706</v>
      </c>
      <c r="Q394" s="8">
        <v>44986</v>
      </c>
      <c r="R394" s="7" t="s">
        <v>161</v>
      </c>
      <c r="S394" s="7"/>
      <c r="T394" s="9" t="s">
        <v>156</v>
      </c>
      <c r="U394" s="7" t="str">
        <f t="shared" si="493"/>
        <v>Contractuel</v>
      </c>
      <c r="V394" s="8">
        <v>44927</v>
      </c>
      <c r="W394" s="8">
        <v>45016</v>
      </c>
      <c r="X394" s="8"/>
      <c r="Y394" s="8"/>
      <c r="Z394" s="8">
        <v>44183</v>
      </c>
      <c r="AA394" s="7">
        <f t="shared" si="494"/>
        <v>12</v>
      </c>
      <c r="AB394" s="7">
        <f t="shared" si="495"/>
        <v>2020</v>
      </c>
      <c r="AC394" s="7">
        <f t="shared" si="496"/>
        <v>2024</v>
      </c>
      <c r="AD394" s="10" t="e">
        <f t="shared" ref="AD394:AD457" ca="1" si="516">IF(#REF!="Non",(DAYS360(N394,Q394)/360),(DAYS360(N394,TODAY())/360))</f>
        <v>#REF!</v>
      </c>
      <c r="AE394" s="10" t="e">
        <f t="shared" ca="1" si="498"/>
        <v>#REF!</v>
      </c>
      <c r="AF394" s="8">
        <v>35207</v>
      </c>
      <c r="AG394" s="11">
        <f t="shared" ca="1" si="499"/>
        <v>28.80821917808219</v>
      </c>
      <c r="AH394" s="10" t="str">
        <f t="shared" ca="1" si="500"/>
        <v>&gt;25&lt; 35</v>
      </c>
      <c r="AI394" s="12">
        <v>17323748</v>
      </c>
      <c r="AJ394" s="13" t="s">
        <v>92</v>
      </c>
      <c r="AK394" s="12">
        <v>13631134</v>
      </c>
      <c r="AL394" s="8">
        <v>41933</v>
      </c>
      <c r="AM394" s="7" t="s">
        <v>108</v>
      </c>
      <c r="AN394" s="7" t="s">
        <v>109</v>
      </c>
      <c r="AQ394" s="14">
        <v>3</v>
      </c>
      <c r="AR394" s="14">
        <v>3</v>
      </c>
      <c r="AS394" s="15">
        <f t="shared" si="501"/>
        <v>45278.75</v>
      </c>
      <c r="AT394" s="14" t="s">
        <v>163</v>
      </c>
      <c r="AU394" s="12">
        <v>3.3210000000000002</v>
      </c>
      <c r="AV394" s="17" t="s">
        <v>236</v>
      </c>
      <c r="AW394" s="18" t="s">
        <v>1626</v>
      </c>
      <c r="AX394" s="19" t="s">
        <v>1938</v>
      </c>
      <c r="AY394" s="17" t="s">
        <v>593</v>
      </c>
      <c r="AZ394" s="14" t="s">
        <v>203</v>
      </c>
      <c r="BA394" s="20" t="str">
        <f t="shared" si="502"/>
        <v>17535940144115891836</v>
      </c>
      <c r="BB394" s="31">
        <f t="shared" si="503"/>
        <v>20</v>
      </c>
      <c r="BC394" s="22" t="s">
        <v>1939</v>
      </c>
      <c r="BD394" s="23" t="s">
        <v>1940</v>
      </c>
      <c r="BE394">
        <v>2096</v>
      </c>
      <c r="BF394" s="8"/>
      <c r="BG394" s="32">
        <v>25199917</v>
      </c>
      <c r="BH394" s="32">
        <v>92975996</v>
      </c>
      <c r="BI394" s="32"/>
      <c r="BJ394" t="s">
        <v>445</v>
      </c>
      <c r="BK394" s="14" t="str">
        <f t="shared" si="447"/>
        <v>A-Panda</v>
      </c>
      <c r="BL394" s="14"/>
      <c r="BM394" s="25"/>
      <c r="BN394" s="26" t="str">
        <f t="shared" si="504"/>
        <v>17535940144115891836</v>
      </c>
      <c r="BO394" s="27" t="str">
        <f t="shared" si="505"/>
        <v>HARBAOUI AHLEM</v>
      </c>
      <c r="BP394" s="26">
        <f t="shared" si="506"/>
        <v>393</v>
      </c>
      <c r="BQ394" s="28"/>
    </row>
    <row r="395" spans="1:69" x14ac:dyDescent="0.25">
      <c r="A395" t="str">
        <f>VLOOKUP(B395,[2]RH!$B:$BV,72,0)</f>
        <v>Non-Actif</v>
      </c>
      <c r="B395" s="6">
        <v>394</v>
      </c>
      <c r="C395" s="7" t="s">
        <v>100</v>
      </c>
      <c r="D395" s="7" t="s">
        <v>1491</v>
      </c>
      <c r="E395" s="7" t="s">
        <v>67</v>
      </c>
      <c r="F395" s="7" t="s">
        <v>118</v>
      </c>
      <c r="G395" s="7" t="s">
        <v>220</v>
      </c>
      <c r="H395" s="7" t="s">
        <v>1656</v>
      </c>
      <c r="I395" s="7"/>
      <c r="J395" s="7" t="s">
        <v>281</v>
      </c>
      <c r="K395" s="7" t="s">
        <v>146</v>
      </c>
      <c r="L395" s="7" t="s">
        <v>90</v>
      </c>
      <c r="M395" s="7" t="s">
        <v>191</v>
      </c>
      <c r="N395" s="8">
        <v>44183</v>
      </c>
      <c r="P395" s="7">
        <f t="shared" ca="1" si="514"/>
        <v>-1253</v>
      </c>
      <c r="Q395" s="8">
        <v>44436</v>
      </c>
      <c r="R395" s="7" t="s">
        <v>1244</v>
      </c>
      <c r="S395" s="7"/>
      <c r="T395" s="9" t="s">
        <v>156</v>
      </c>
      <c r="U395" s="7" t="str">
        <f t="shared" si="493"/>
        <v>Contractuel</v>
      </c>
      <c r="V395" s="8">
        <v>44409</v>
      </c>
      <c r="W395" s="8">
        <v>44469</v>
      </c>
      <c r="X395" s="8"/>
      <c r="Y395" s="8"/>
      <c r="Z395" s="8">
        <v>44183</v>
      </c>
      <c r="AA395" s="7">
        <f t="shared" si="494"/>
        <v>12</v>
      </c>
      <c r="AB395" s="7">
        <f t="shared" si="495"/>
        <v>2020</v>
      </c>
      <c r="AC395" s="7">
        <f t="shared" si="496"/>
        <v>2024</v>
      </c>
      <c r="AD395" s="10" t="e">
        <f t="shared" ref="AD395:AD458" ca="1" si="517">IF(#REF!="Non",(DAYS360(N395,Q395)/360),(DAYS360(N395,TODAY())/360))</f>
        <v>#REF!</v>
      </c>
      <c r="AE395" s="10" t="e">
        <f t="shared" ca="1" si="498"/>
        <v>#REF!</v>
      </c>
      <c r="AF395" s="8">
        <v>33605</v>
      </c>
      <c r="AG395" s="11">
        <f t="shared" ca="1" si="499"/>
        <v>33.197260273972603</v>
      </c>
      <c r="AH395" s="10" t="str">
        <f t="shared" ca="1" si="500"/>
        <v>&gt;25&lt; 35</v>
      </c>
      <c r="AI395" s="12">
        <v>16828186</v>
      </c>
      <c r="AJ395" s="13" t="s">
        <v>192</v>
      </c>
      <c r="AK395" s="12" t="s">
        <v>1492</v>
      </c>
      <c r="AL395" s="8">
        <v>41545</v>
      </c>
      <c r="AM395" s="7" t="s">
        <v>108</v>
      </c>
      <c r="AN395" s="7" t="s">
        <v>109</v>
      </c>
      <c r="AQ395" s="14">
        <v>3</v>
      </c>
      <c r="AR395" s="14">
        <v>1</v>
      </c>
      <c r="AS395" s="15">
        <f t="shared" si="501"/>
        <v>44548.25</v>
      </c>
      <c r="AT395" s="14" t="s">
        <v>163</v>
      </c>
      <c r="AU395" s="12">
        <v>3.1930000000000001</v>
      </c>
      <c r="AV395" s="17">
        <v>17</v>
      </c>
      <c r="AW395" s="18">
        <v>20600</v>
      </c>
      <c r="AX395" s="19" t="s">
        <v>1493</v>
      </c>
      <c r="AY395" s="17">
        <v>69</v>
      </c>
      <c r="AZ395" s="14" t="s">
        <v>203</v>
      </c>
      <c r="BA395" s="20" t="str">
        <f t="shared" si="502"/>
        <v>17206000000227746769</v>
      </c>
      <c r="BB395" s="31">
        <f t="shared" si="503"/>
        <v>20</v>
      </c>
      <c r="BC395" s="22" t="s">
        <v>1939</v>
      </c>
      <c r="BD395" s="23" t="s">
        <v>1940</v>
      </c>
      <c r="BE395">
        <v>2096</v>
      </c>
      <c r="BF395" s="8" t="s">
        <v>176</v>
      </c>
      <c r="BG395" s="32">
        <v>50944672</v>
      </c>
      <c r="BH395" s="32">
        <v>94153841</v>
      </c>
      <c r="BI395" s="32"/>
      <c r="BJ395" t="s">
        <v>445</v>
      </c>
      <c r="BK395" s="14" t="str">
        <f t="shared" si="447"/>
        <v>B-APT</v>
      </c>
      <c r="BL395" s="14"/>
      <c r="BM395" s="25"/>
      <c r="BN395" s="26" t="str">
        <f t="shared" si="504"/>
        <v>17206000000227746769</v>
      </c>
      <c r="BO395" s="27" t="str">
        <f t="shared" si="505"/>
        <v>MAAMRI YOSRA</v>
      </c>
      <c r="BP395" s="26">
        <f t="shared" si="506"/>
        <v>394</v>
      </c>
      <c r="BQ395" s="28"/>
    </row>
    <row r="396" spans="1:69" x14ac:dyDescent="0.25">
      <c r="A396" t="str">
        <f>VLOOKUP(B396,[2]RH!$B:$BV,72,0)</f>
        <v>Non-Actif</v>
      </c>
      <c r="B396" s="6">
        <v>395</v>
      </c>
      <c r="C396" s="7" t="s">
        <v>65</v>
      </c>
      <c r="D396" s="7" t="s">
        <v>1941</v>
      </c>
      <c r="E396" s="7" t="s">
        <v>67</v>
      </c>
      <c r="F396" s="7" t="s">
        <v>118</v>
      </c>
      <c r="G396" s="7" t="s">
        <v>220</v>
      </c>
      <c r="H396" s="7">
        <v>520</v>
      </c>
      <c r="I396" s="7"/>
      <c r="J396" s="7" t="s">
        <v>190</v>
      </c>
      <c r="K396" s="7" t="s">
        <v>146</v>
      </c>
      <c r="L396" s="7" t="s">
        <v>90</v>
      </c>
      <c r="M396" s="7" t="s">
        <v>160</v>
      </c>
      <c r="N396" s="8">
        <v>44186</v>
      </c>
      <c r="P396" s="7">
        <f t="shared" ca="1" si="514"/>
        <v>-1375</v>
      </c>
      <c r="Q396" s="8">
        <v>44338</v>
      </c>
      <c r="R396" s="7" t="s">
        <v>161</v>
      </c>
      <c r="S396" s="7"/>
      <c r="T396" s="9" t="s">
        <v>156</v>
      </c>
      <c r="U396" s="7" t="str">
        <f t="shared" si="493"/>
        <v>Contractuel</v>
      </c>
      <c r="V396" s="8">
        <v>44287</v>
      </c>
      <c r="W396" s="8">
        <v>44347</v>
      </c>
      <c r="X396" s="8"/>
      <c r="Y396" s="8"/>
      <c r="Z396" s="8">
        <v>44186</v>
      </c>
      <c r="AA396" s="7">
        <f t="shared" si="494"/>
        <v>12</v>
      </c>
      <c r="AB396" s="7">
        <f t="shared" si="495"/>
        <v>2020</v>
      </c>
      <c r="AC396" s="7">
        <f t="shared" si="496"/>
        <v>2024</v>
      </c>
      <c r="AD396" s="10" t="e">
        <f t="shared" ref="AD396:AD459" ca="1" si="518">IF(#REF!="Non",(DAYS360(N396,Q396)/360),(DAYS360(N396,TODAY())/360))</f>
        <v>#REF!</v>
      </c>
      <c r="AE396" s="10" t="e">
        <f t="shared" ca="1" si="498"/>
        <v>#REF!</v>
      </c>
      <c r="AF396" s="8">
        <v>34208</v>
      </c>
      <c r="AG396" s="11">
        <f t="shared" ca="1" si="499"/>
        <v>31.545205479452054</v>
      </c>
      <c r="AH396" s="10" t="str">
        <f t="shared" ca="1" si="500"/>
        <v>&gt;25&lt; 35</v>
      </c>
      <c r="AI396" s="12">
        <v>16488657</v>
      </c>
      <c r="AJ396" s="13" t="s">
        <v>106</v>
      </c>
      <c r="AK396" s="12" t="s">
        <v>1942</v>
      </c>
      <c r="AL396" s="8">
        <v>41810</v>
      </c>
      <c r="AM396" s="7" t="s">
        <v>75</v>
      </c>
      <c r="AN396" s="7" t="s">
        <v>109</v>
      </c>
      <c r="AQ396" s="14">
        <v>3</v>
      </c>
      <c r="AR396" s="14">
        <v>1</v>
      </c>
      <c r="AS396" s="15">
        <f t="shared" si="501"/>
        <v>44551.25</v>
      </c>
      <c r="AT396" s="14" t="s">
        <v>163</v>
      </c>
      <c r="AU396" s="12">
        <v>3.1930000000000001</v>
      </c>
      <c r="AV396" s="17" t="s">
        <v>79</v>
      </c>
      <c r="AW396" s="18" t="s">
        <v>247</v>
      </c>
      <c r="AX396" s="19" t="s">
        <v>1943</v>
      </c>
      <c r="AY396" s="17">
        <v>54</v>
      </c>
      <c r="AZ396" s="14" t="s">
        <v>83</v>
      </c>
      <c r="BA396" s="20" t="str">
        <f t="shared" si="502"/>
        <v>08003000612068935354</v>
      </c>
      <c r="BB396" s="31">
        <f t="shared" si="503"/>
        <v>20</v>
      </c>
      <c r="BC396" s="22" t="s">
        <v>1944</v>
      </c>
      <c r="BD396" s="23" t="s">
        <v>85</v>
      </c>
      <c r="BF396" s="8"/>
      <c r="BG396" s="32">
        <v>22992274</v>
      </c>
      <c r="BH396" s="32">
        <v>21809984</v>
      </c>
      <c r="BI396" s="32"/>
      <c r="BJ396" t="s">
        <v>445</v>
      </c>
      <c r="BK396" s="14" t="str">
        <f t="shared" si="447"/>
        <v>A-520</v>
      </c>
      <c r="BL396" s="14"/>
      <c r="BM396" s="25"/>
      <c r="BN396" s="26" t="str">
        <f t="shared" si="504"/>
        <v>08003000612068935354</v>
      </c>
      <c r="BO396" s="27" t="str">
        <f t="shared" si="505"/>
        <v>GUEBLAOUI OUSSAMA</v>
      </c>
      <c r="BP396" s="26">
        <f t="shared" si="506"/>
        <v>395</v>
      </c>
      <c r="BQ396" s="28"/>
    </row>
    <row r="397" spans="1:69" x14ac:dyDescent="0.25">
      <c r="A397" t="str">
        <f>VLOOKUP(B397,[2]RH!$B:$BV,72,0)</f>
        <v>Non-Actif</v>
      </c>
      <c r="B397" s="6">
        <v>396</v>
      </c>
      <c r="C397" s="7" t="s">
        <v>65</v>
      </c>
      <c r="D397" s="7" t="s">
        <v>1945</v>
      </c>
      <c r="E397" s="7" t="s">
        <v>67</v>
      </c>
      <c r="F397" s="7" t="s">
        <v>118</v>
      </c>
      <c r="G397" s="7" t="s">
        <v>220</v>
      </c>
      <c r="H397" s="7" t="s">
        <v>966</v>
      </c>
      <c r="I397" s="7"/>
      <c r="J397" s="7" t="s">
        <v>190</v>
      </c>
      <c r="K397" s="7" t="s">
        <v>146</v>
      </c>
      <c r="L397" s="7" t="s">
        <v>90</v>
      </c>
      <c r="M397" s="7" t="s">
        <v>160</v>
      </c>
      <c r="N397" s="8">
        <v>44186</v>
      </c>
      <c r="P397" s="7">
        <f t="shared" ca="1" si="514"/>
        <v>-1436</v>
      </c>
      <c r="Q397" s="8">
        <v>44260</v>
      </c>
      <c r="R397" s="7" t="s">
        <v>161</v>
      </c>
      <c r="S397" s="7"/>
      <c r="T397" s="9" t="s">
        <v>156</v>
      </c>
      <c r="U397" s="7" t="str">
        <f t="shared" si="493"/>
        <v>Contractuel</v>
      </c>
      <c r="V397" s="8">
        <v>44228</v>
      </c>
      <c r="W397" s="8">
        <v>44286</v>
      </c>
      <c r="X397" s="8"/>
      <c r="Y397" s="8"/>
      <c r="Z397" s="8">
        <v>44186</v>
      </c>
      <c r="AA397" s="7">
        <f t="shared" si="494"/>
        <v>12</v>
      </c>
      <c r="AB397" s="7">
        <f t="shared" si="495"/>
        <v>2020</v>
      </c>
      <c r="AC397" s="7">
        <f t="shared" si="496"/>
        <v>2024</v>
      </c>
      <c r="AD397" s="10" t="e">
        <f t="shared" ref="AD397:AD460" ca="1" si="519">IF(#REF!="Non",(DAYS360(N397,Q397)/360),(DAYS360(N397,TODAY())/360))</f>
        <v>#REF!</v>
      </c>
      <c r="AE397" s="10" t="e">
        <f t="shared" ca="1" si="498"/>
        <v>#REF!</v>
      </c>
      <c r="AF397" s="8">
        <v>34479</v>
      </c>
      <c r="AG397" s="11">
        <f t="shared" ca="1" si="499"/>
        <v>30.802739726027397</v>
      </c>
      <c r="AH397" s="10" t="str">
        <f t="shared" ca="1" si="500"/>
        <v>&gt;25&lt; 35</v>
      </c>
      <c r="AI397" s="12">
        <v>17323749</v>
      </c>
      <c r="AJ397" s="13" t="s">
        <v>82</v>
      </c>
      <c r="AK397" s="12" t="s">
        <v>1946</v>
      </c>
      <c r="AL397" s="8">
        <v>43838</v>
      </c>
      <c r="AM397" s="7" t="s">
        <v>75</v>
      </c>
      <c r="AN397" s="7" t="s">
        <v>109</v>
      </c>
      <c r="AQ397" s="14">
        <v>3</v>
      </c>
      <c r="AR397" s="14">
        <v>1</v>
      </c>
      <c r="AS397" s="15">
        <f t="shared" si="501"/>
        <v>44551.25</v>
      </c>
      <c r="AT397" s="14" t="s">
        <v>163</v>
      </c>
      <c r="AU397" s="12">
        <v>3.1930000000000001</v>
      </c>
      <c r="AV397" s="17">
        <v>17</v>
      </c>
      <c r="AW397" s="18">
        <v>20600</v>
      </c>
      <c r="AX397" s="19" t="s">
        <v>1947</v>
      </c>
      <c r="AY397" s="17">
        <v>75</v>
      </c>
      <c r="AZ397" s="14" t="s">
        <v>203</v>
      </c>
      <c r="BA397" s="20" t="str">
        <f t="shared" si="502"/>
        <v>17206000000265479575</v>
      </c>
      <c r="BB397" s="31">
        <f t="shared" si="503"/>
        <v>20</v>
      </c>
      <c r="BC397" s="22" t="s">
        <v>1948</v>
      </c>
      <c r="BD397" s="23" t="s">
        <v>85</v>
      </c>
      <c r="BF397" s="8"/>
      <c r="BG397" s="32">
        <v>95331725</v>
      </c>
      <c r="BH397" s="32">
        <v>97893796</v>
      </c>
      <c r="BI397" s="32"/>
      <c r="BJ397" t="s">
        <v>445</v>
      </c>
      <c r="BK397" s="14" t="str">
        <f t="shared" si="447"/>
        <v>A-AP-T</v>
      </c>
      <c r="BL397" s="14"/>
      <c r="BM397" s="25"/>
      <c r="BN397" s="26" t="str">
        <f t="shared" si="504"/>
        <v>17206000000265479575</v>
      </c>
      <c r="BO397" s="27" t="str">
        <f t="shared" si="505"/>
        <v>MECHERGUI WAJDI</v>
      </c>
      <c r="BP397" s="26">
        <f t="shared" si="506"/>
        <v>396</v>
      </c>
      <c r="BQ397" s="28"/>
    </row>
    <row r="398" spans="1:69" x14ac:dyDescent="0.25">
      <c r="A398" t="str">
        <f>VLOOKUP(B398,[2]RH!$B:$BV,72,0)</f>
        <v>Non-Actif</v>
      </c>
      <c r="B398" s="6">
        <v>397</v>
      </c>
      <c r="C398" s="7" t="s">
        <v>65</v>
      </c>
      <c r="D398" s="7" t="s">
        <v>1949</v>
      </c>
      <c r="E398" s="7" t="s">
        <v>67</v>
      </c>
      <c r="F398" s="7" t="s">
        <v>118</v>
      </c>
      <c r="G398" s="7" t="s">
        <v>220</v>
      </c>
      <c r="H398" s="7">
        <v>560</v>
      </c>
      <c r="I398" s="7"/>
      <c r="J398" s="7" t="s">
        <v>190</v>
      </c>
      <c r="K398" s="7" t="s">
        <v>146</v>
      </c>
      <c r="L398" s="7" t="s">
        <v>90</v>
      </c>
      <c r="M398" s="7" t="s">
        <v>160</v>
      </c>
      <c r="N398" s="8">
        <v>44186</v>
      </c>
      <c r="P398" s="7">
        <f t="shared" ca="1" si="514"/>
        <v>-918</v>
      </c>
      <c r="Q398" s="8">
        <v>44795</v>
      </c>
      <c r="R398" s="7" t="s">
        <v>105</v>
      </c>
      <c r="S398" s="7"/>
      <c r="T398" s="9" t="s">
        <v>156</v>
      </c>
      <c r="U398" s="7" t="str">
        <f t="shared" si="493"/>
        <v>Contractuel</v>
      </c>
      <c r="V398" s="8">
        <v>44713</v>
      </c>
      <c r="W398" s="8">
        <v>44804</v>
      </c>
      <c r="X398" s="8"/>
      <c r="Y398" s="8"/>
      <c r="Z398" s="8">
        <v>44186</v>
      </c>
      <c r="AA398" s="7">
        <f t="shared" si="494"/>
        <v>12</v>
      </c>
      <c r="AB398" s="7">
        <f t="shared" si="495"/>
        <v>2020</v>
      </c>
      <c r="AC398" s="7">
        <f t="shared" si="496"/>
        <v>2024</v>
      </c>
      <c r="AD398" s="10" t="e">
        <f t="shared" ref="AD398:AD461" ca="1" si="520">IF(#REF!="Non",(DAYS360(N398,Q398)/360),(DAYS360(N398,TODAY())/360))</f>
        <v>#REF!</v>
      </c>
      <c r="AE398" s="10" t="e">
        <f t="shared" ca="1" si="498"/>
        <v>#REF!</v>
      </c>
      <c r="AF398" s="8">
        <v>29874</v>
      </c>
      <c r="AG398" s="11">
        <f t="shared" ca="1" si="499"/>
        <v>43.419178082191777</v>
      </c>
      <c r="AH398" s="10" t="str">
        <f t="shared" ca="1" si="500"/>
        <v>&gt;35&lt; 45</v>
      </c>
      <c r="AI398" s="12">
        <v>12493612</v>
      </c>
      <c r="AJ398" s="13" t="s">
        <v>82</v>
      </c>
      <c r="AK398" s="12" t="s">
        <v>1950</v>
      </c>
      <c r="AL398" s="8">
        <v>43795</v>
      </c>
      <c r="AM398" s="7" t="s">
        <v>75</v>
      </c>
      <c r="AN398" s="7" t="s">
        <v>76</v>
      </c>
      <c r="AO398">
        <v>1</v>
      </c>
      <c r="AQ398" s="14">
        <v>3</v>
      </c>
      <c r="AR398" s="14">
        <v>2</v>
      </c>
      <c r="AS398" s="15">
        <f t="shared" si="501"/>
        <v>44916.5</v>
      </c>
      <c r="AT398" s="14" t="s">
        <v>163</v>
      </c>
      <c r="AU398" s="12">
        <v>3.3159999999999998</v>
      </c>
      <c r="AV398" s="17" t="s">
        <v>236</v>
      </c>
      <c r="AW398" s="18" t="s">
        <v>201</v>
      </c>
      <c r="AX398" s="19" t="s">
        <v>1951</v>
      </c>
      <c r="AY398" s="17" t="s">
        <v>547</v>
      </c>
      <c r="AZ398" s="14" t="s">
        <v>203</v>
      </c>
      <c r="BA398" s="20" t="str">
        <f t="shared" si="502"/>
        <v>17001000000106225567</v>
      </c>
      <c r="BB398" s="31">
        <f t="shared" si="503"/>
        <v>20</v>
      </c>
      <c r="BC398" s="22" t="s">
        <v>1952</v>
      </c>
      <c r="BD398" s="23" t="s">
        <v>85</v>
      </c>
      <c r="BF398" s="8"/>
      <c r="BG398" s="32">
        <v>20511005</v>
      </c>
      <c r="BH398" s="32"/>
      <c r="BI398" s="32"/>
      <c r="BJ398" t="s">
        <v>1953</v>
      </c>
      <c r="BK398" s="14" t="str">
        <f t="shared" si="447"/>
        <v>A-560</v>
      </c>
      <c r="BL398" s="14"/>
      <c r="BM398" s="25"/>
      <c r="BN398" s="26" t="str">
        <f t="shared" si="504"/>
        <v>17001000000106225567</v>
      </c>
      <c r="BO398" s="27" t="str">
        <f t="shared" si="505"/>
        <v>GUESMI ARBI</v>
      </c>
      <c r="BP398" s="26">
        <f t="shared" si="506"/>
        <v>397</v>
      </c>
      <c r="BQ398" s="28"/>
    </row>
    <row r="399" spans="1:69" x14ac:dyDescent="0.25">
      <c r="A399" t="str">
        <f>VLOOKUP(B399,[2]RH!$B:$BV,72,0)</f>
        <v>Non-Actif</v>
      </c>
      <c r="B399" s="6">
        <v>398</v>
      </c>
      <c r="C399" s="7" t="s">
        <v>65</v>
      </c>
      <c r="D399" s="7" t="s">
        <v>1954</v>
      </c>
      <c r="E399" s="7" t="s">
        <v>67</v>
      </c>
      <c r="F399" s="7" t="s">
        <v>258</v>
      </c>
      <c r="G399" s="7" t="s">
        <v>1955</v>
      </c>
      <c r="H399" s="7"/>
      <c r="I399" s="7"/>
      <c r="J399" s="7"/>
      <c r="K399" s="7" t="s">
        <v>70</v>
      </c>
      <c r="L399" s="7" t="s">
        <v>90</v>
      </c>
      <c r="M399" s="7" t="s">
        <v>1955</v>
      </c>
      <c r="N399" s="8">
        <v>44200</v>
      </c>
      <c r="P399" s="7" t="str">
        <f t="shared" ca="1" si="514"/>
        <v/>
      </c>
      <c r="Q399" s="8">
        <v>44957</v>
      </c>
      <c r="R399" s="7" t="s">
        <v>137</v>
      </c>
      <c r="S399" s="7"/>
      <c r="T399" s="9" t="s">
        <v>72</v>
      </c>
      <c r="U399" s="7" t="str">
        <f t="shared" si="493"/>
        <v>Titulaire</v>
      </c>
      <c r="V399" s="8"/>
      <c r="W399" s="8"/>
      <c r="X399" s="8"/>
      <c r="Y399" s="8"/>
      <c r="Z399" s="8">
        <v>44200</v>
      </c>
      <c r="AA399" s="7">
        <f t="shared" si="494"/>
        <v>1</v>
      </c>
      <c r="AB399" s="7">
        <f t="shared" si="495"/>
        <v>2021</v>
      </c>
      <c r="AC399" s="7">
        <f t="shared" si="496"/>
        <v>2025</v>
      </c>
      <c r="AD399" s="10" t="e">
        <f t="shared" ref="AD399:AD462" ca="1" si="521">IF(#REF!="Non",(DAYS360(N399,Q399)/360),(DAYS360(N399,TODAY())/360))</f>
        <v>#REF!</v>
      </c>
      <c r="AE399" s="10" t="e">
        <f t="shared" ca="1" si="498"/>
        <v>#REF!</v>
      </c>
      <c r="AF399" s="8">
        <v>29961</v>
      </c>
      <c r="AG399" s="11">
        <f t="shared" ca="1" si="499"/>
        <v>43.180821917808217</v>
      </c>
      <c r="AH399" s="10" t="str">
        <f t="shared" ca="1" si="500"/>
        <v>&gt;35&lt; 45</v>
      </c>
      <c r="AI399" s="12">
        <v>16160975</v>
      </c>
      <c r="AJ399" s="13" t="s">
        <v>106</v>
      </c>
      <c r="AK399" s="12" t="s">
        <v>1956</v>
      </c>
      <c r="AL399" s="8">
        <v>40924</v>
      </c>
      <c r="AM399" s="7" t="s">
        <v>75</v>
      </c>
      <c r="AN399" s="7" t="s">
        <v>76</v>
      </c>
      <c r="AO399">
        <v>0</v>
      </c>
      <c r="AQ399" s="14"/>
      <c r="AR399" s="14">
        <v>2</v>
      </c>
      <c r="AS399" s="15">
        <f t="shared" si="501"/>
        <v>44930.5</v>
      </c>
      <c r="AT399" s="14" t="s">
        <v>77</v>
      </c>
      <c r="AU399" s="12"/>
      <c r="AV399" s="17" t="s">
        <v>73</v>
      </c>
      <c r="AW399" s="18" t="s">
        <v>1957</v>
      </c>
      <c r="AX399" s="19" t="s">
        <v>1958</v>
      </c>
      <c r="AY399" s="17" t="s">
        <v>1158</v>
      </c>
      <c r="AZ399" s="14" t="s">
        <v>98</v>
      </c>
      <c r="BA399" s="20" t="str">
        <f t="shared" si="502"/>
        <v>01019059111018088749</v>
      </c>
      <c r="BB399" s="31">
        <f t="shared" si="503"/>
        <v>20</v>
      </c>
      <c r="BC399" s="22" t="s">
        <v>1959</v>
      </c>
      <c r="BD399" s="23" t="s">
        <v>845</v>
      </c>
      <c r="BF399" s="8"/>
      <c r="BG399" s="32">
        <v>22845281</v>
      </c>
      <c r="BH399" s="32"/>
      <c r="BI399" s="32">
        <v>98139380</v>
      </c>
      <c r="BK399" s="14" t="str">
        <f t="shared" si="447"/>
        <v>CADRE</v>
      </c>
      <c r="BL399" s="14"/>
      <c r="BM399" s="25"/>
      <c r="BN399" s="26" t="str">
        <f t="shared" si="504"/>
        <v>01019059111018088749</v>
      </c>
      <c r="BO399" s="27" t="str">
        <f t="shared" si="505"/>
        <v>BEN HADJ ALI OUSSEMA</v>
      </c>
      <c r="BP399" s="26">
        <f t="shared" si="506"/>
        <v>398</v>
      </c>
      <c r="BQ399" s="28"/>
    </row>
    <row r="400" spans="1:69" x14ac:dyDescent="0.25">
      <c r="A400" t="str">
        <f>VLOOKUP(B400,[2]RH!$B:$BV,72,0)</f>
        <v>Non-Actif</v>
      </c>
      <c r="B400" s="6">
        <v>399</v>
      </c>
      <c r="C400" s="7" t="s">
        <v>65</v>
      </c>
      <c r="D400" s="7" t="s">
        <v>1960</v>
      </c>
      <c r="E400" s="7" t="s">
        <v>67</v>
      </c>
      <c r="F400" s="7" t="s">
        <v>102</v>
      </c>
      <c r="G400" s="7" t="s">
        <v>1961</v>
      </c>
      <c r="H400" s="7"/>
      <c r="I400" s="7"/>
      <c r="J400" s="7"/>
      <c r="K400" s="7" t="s">
        <v>70</v>
      </c>
      <c r="L400" s="7" t="s">
        <v>104</v>
      </c>
      <c r="M400" s="7" t="s">
        <v>1962</v>
      </c>
      <c r="N400" s="8">
        <v>44200</v>
      </c>
      <c r="P400" s="7" t="str">
        <f t="shared" ca="1" si="514"/>
        <v/>
      </c>
      <c r="Q400" s="8">
        <v>44591</v>
      </c>
      <c r="R400" s="7" t="s">
        <v>105</v>
      </c>
      <c r="S400" s="7"/>
      <c r="T400" s="9" t="s">
        <v>72</v>
      </c>
      <c r="U400" s="7" t="str">
        <f t="shared" si="493"/>
        <v>Titulaire</v>
      </c>
      <c r="V400" s="8"/>
      <c r="W400" s="8"/>
      <c r="X400" s="8"/>
      <c r="Y400" s="8"/>
      <c r="Z400" s="8">
        <v>44200</v>
      </c>
      <c r="AA400" s="7">
        <f t="shared" si="494"/>
        <v>1</v>
      </c>
      <c r="AB400" s="7">
        <f t="shared" si="495"/>
        <v>2021</v>
      </c>
      <c r="AC400" s="7">
        <f t="shared" si="496"/>
        <v>2025</v>
      </c>
      <c r="AD400" s="10" t="e">
        <f t="shared" ref="AD400:AD463" ca="1" si="522">IF(#REF!="Non",(DAYS360(N400,Q400)/360),(DAYS360(N400,TODAY())/360))</f>
        <v>#REF!</v>
      </c>
      <c r="AE400" s="10" t="e">
        <f t="shared" ca="1" si="498"/>
        <v>#REF!</v>
      </c>
      <c r="AF400" s="8">
        <v>31902</v>
      </c>
      <c r="AG400" s="11">
        <f t="shared" ca="1" si="499"/>
        <v>37.863013698630134</v>
      </c>
      <c r="AH400" s="10" t="str">
        <f t="shared" ca="1" si="500"/>
        <v>&gt;35&lt; 45</v>
      </c>
      <c r="AI400" s="12">
        <v>16760654</v>
      </c>
      <c r="AJ400" s="40" t="s">
        <v>213</v>
      </c>
      <c r="AK400" s="12" t="s">
        <v>1963</v>
      </c>
      <c r="AL400" s="8">
        <v>42684</v>
      </c>
      <c r="AM400" s="7" t="s">
        <v>75</v>
      </c>
      <c r="AN400" s="7" t="s">
        <v>109</v>
      </c>
      <c r="AQ400" s="14"/>
      <c r="AR400" s="14">
        <v>1</v>
      </c>
      <c r="AS400" s="15">
        <f t="shared" si="501"/>
        <v>44565.25</v>
      </c>
      <c r="AT400" s="14" t="s">
        <v>77</v>
      </c>
      <c r="AU400" s="12">
        <v>1800</v>
      </c>
      <c r="AV400" s="17" t="s">
        <v>272</v>
      </c>
      <c r="AW400" s="18" t="s">
        <v>463</v>
      </c>
      <c r="AX400" s="19" t="s">
        <v>1964</v>
      </c>
      <c r="AY400" s="17" t="s">
        <v>1965</v>
      </c>
      <c r="AZ400" s="14" t="s">
        <v>276</v>
      </c>
      <c r="BA400" s="20" t="str">
        <f t="shared" si="502"/>
        <v>25047000000020819232</v>
      </c>
      <c r="BB400" s="31">
        <f t="shared" si="503"/>
        <v>20</v>
      </c>
      <c r="BC400" s="22" t="s">
        <v>1966</v>
      </c>
      <c r="BD400" s="23" t="s">
        <v>115</v>
      </c>
      <c r="BF400" s="8"/>
      <c r="BG400" s="32">
        <v>21925936</v>
      </c>
      <c r="BH400" s="32"/>
      <c r="BI400" s="32"/>
      <c r="BK400" s="14" t="str">
        <f t="shared" si="447"/>
        <v>CADRE</v>
      </c>
      <c r="BL400" s="14"/>
      <c r="BM400" s="25"/>
      <c r="BN400" s="26" t="str">
        <f t="shared" si="504"/>
        <v>25047000000020819232</v>
      </c>
      <c r="BO400" s="27" t="str">
        <f t="shared" si="505"/>
        <v>TLIBA MAROUEN</v>
      </c>
      <c r="BP400" s="26">
        <f t="shared" si="506"/>
        <v>399</v>
      </c>
      <c r="BQ400" s="28"/>
    </row>
    <row r="401" spans="1:69" x14ac:dyDescent="0.25">
      <c r="A401" t="str">
        <f>VLOOKUP(B401,[2]RH!$B:$BV,72,0)</f>
        <v>Non-Actif</v>
      </c>
      <c r="B401" s="6">
        <v>400</v>
      </c>
      <c r="C401" s="7" t="s">
        <v>168</v>
      </c>
      <c r="D401" s="7" t="s">
        <v>1967</v>
      </c>
      <c r="E401" s="7" t="s">
        <v>67</v>
      </c>
      <c r="F401" s="7" t="s">
        <v>258</v>
      </c>
      <c r="G401" s="7" t="s">
        <v>533</v>
      </c>
      <c r="H401" s="7" t="s">
        <v>1656</v>
      </c>
      <c r="I401" s="7"/>
      <c r="J401" s="7" t="s">
        <v>281</v>
      </c>
      <c r="K401" s="7" t="s">
        <v>89</v>
      </c>
      <c r="L401" s="7" t="s">
        <v>90</v>
      </c>
      <c r="M401" s="7" t="s">
        <v>535</v>
      </c>
      <c r="N401" s="8">
        <v>44200</v>
      </c>
      <c r="P401" s="7">
        <f t="shared" ca="1" si="514"/>
        <v>-1222</v>
      </c>
      <c r="Q401" s="8">
        <v>44499</v>
      </c>
      <c r="R401" s="7" t="s">
        <v>290</v>
      </c>
      <c r="S401" s="7"/>
      <c r="T401" s="9" t="s">
        <v>156</v>
      </c>
      <c r="U401" s="7" t="str">
        <f t="shared" si="493"/>
        <v>Contractuel</v>
      </c>
      <c r="V401" s="8">
        <v>44440</v>
      </c>
      <c r="W401" s="8">
        <v>44500</v>
      </c>
      <c r="X401" s="8"/>
      <c r="Y401" s="8"/>
      <c r="Z401" s="8">
        <v>44200</v>
      </c>
      <c r="AA401" s="7">
        <f t="shared" si="494"/>
        <v>1</v>
      </c>
      <c r="AB401" s="7">
        <f t="shared" si="495"/>
        <v>2021</v>
      </c>
      <c r="AC401" s="7">
        <f t="shared" si="496"/>
        <v>2025</v>
      </c>
      <c r="AD401" s="10" t="e">
        <f t="shared" ref="AD401:AD464" ca="1" si="523">IF(#REF!="Non",(DAYS360(N401,Q401)/360),(DAYS360(N401,TODAY())/360))</f>
        <v>#REF!</v>
      </c>
      <c r="AE401" s="10" t="e">
        <f t="shared" ca="1" si="498"/>
        <v>#REF!</v>
      </c>
      <c r="AF401" s="8">
        <v>32874</v>
      </c>
      <c r="AG401" s="11">
        <f t="shared" ca="1" si="499"/>
        <v>35.200000000000003</v>
      </c>
      <c r="AH401" s="10" t="str">
        <f t="shared" ca="1" si="500"/>
        <v>&gt;35&lt; 45</v>
      </c>
      <c r="AI401" s="12">
        <v>17460692</v>
      </c>
      <c r="AJ401" s="40" t="s">
        <v>213</v>
      </c>
      <c r="AK401" s="12">
        <v>11861259</v>
      </c>
      <c r="AL401" s="8">
        <v>40086</v>
      </c>
      <c r="AM401" s="7" t="s">
        <v>108</v>
      </c>
      <c r="AN401" s="7" t="s">
        <v>76</v>
      </c>
      <c r="AO401">
        <v>2</v>
      </c>
      <c r="AQ401" s="14">
        <v>3</v>
      </c>
      <c r="AR401" s="14">
        <v>1</v>
      </c>
      <c r="AS401" s="15">
        <f t="shared" si="501"/>
        <v>44565.25</v>
      </c>
      <c r="AT401" s="14" t="s">
        <v>163</v>
      </c>
      <c r="AU401" s="12">
        <v>3.1930000000000001</v>
      </c>
      <c r="AV401" s="17" t="s">
        <v>150</v>
      </c>
      <c r="AW401" s="18">
        <v>20100</v>
      </c>
      <c r="AX401" s="19">
        <v>35105817647</v>
      </c>
      <c r="AY401" s="17">
        <v>77</v>
      </c>
      <c r="AZ401" s="14" t="s">
        <v>174</v>
      </c>
      <c r="BA401" s="20" t="str">
        <f t="shared" si="502"/>
        <v>07201003510581764777</v>
      </c>
      <c r="BB401" s="31">
        <f t="shared" si="503"/>
        <v>20</v>
      </c>
      <c r="BC401" s="22" t="s">
        <v>1968</v>
      </c>
      <c r="BD401" s="23" t="s">
        <v>115</v>
      </c>
      <c r="BF401" s="8" t="s">
        <v>176</v>
      </c>
      <c r="BG401" s="32">
        <v>92371622</v>
      </c>
      <c r="BH401" s="32">
        <v>93471718</v>
      </c>
      <c r="BI401" s="32"/>
      <c r="BJ401" t="s">
        <v>820</v>
      </c>
      <c r="BK401" s="14" t="str">
        <f t="shared" si="447"/>
        <v>B-APT</v>
      </c>
      <c r="BL401" s="14"/>
      <c r="BM401" s="25"/>
      <c r="BN401" s="26" t="str">
        <f t="shared" si="504"/>
        <v>07201003510581764777</v>
      </c>
      <c r="BO401" s="27" t="str">
        <f t="shared" si="505"/>
        <v>AYEDI IBTISSEM</v>
      </c>
      <c r="BP401" s="26">
        <f t="shared" si="506"/>
        <v>400</v>
      </c>
      <c r="BQ401" s="28"/>
    </row>
    <row r="402" spans="1:69" x14ac:dyDescent="0.25">
      <c r="A402" t="str">
        <f>VLOOKUP(B402,[2]RH!$B:$BV,72,0)</f>
        <v>Non-Actif</v>
      </c>
      <c r="B402" s="6">
        <v>401</v>
      </c>
      <c r="C402" s="7" t="s">
        <v>65</v>
      </c>
      <c r="D402" s="7" t="s">
        <v>1969</v>
      </c>
      <c r="E402" s="7" t="s">
        <v>67</v>
      </c>
      <c r="F402" s="7" t="s">
        <v>258</v>
      </c>
      <c r="G402" s="7" t="s">
        <v>533</v>
      </c>
      <c r="H402" s="7" t="s">
        <v>533</v>
      </c>
      <c r="I402" s="7"/>
      <c r="J402" s="7" t="s">
        <v>190</v>
      </c>
      <c r="K402" s="7" t="s">
        <v>89</v>
      </c>
      <c r="L402" s="7" t="s">
        <v>90</v>
      </c>
      <c r="M402" s="7" t="s">
        <v>535</v>
      </c>
      <c r="N402" s="8">
        <v>44209</v>
      </c>
      <c r="P402" s="7">
        <f ca="1">IF(Y402="","",Y402-TODAY())</f>
        <v>-1150</v>
      </c>
      <c r="Q402" s="8">
        <v>44457</v>
      </c>
      <c r="R402" s="7" t="s">
        <v>954</v>
      </c>
      <c r="S402" s="7"/>
      <c r="T402" s="9" t="s">
        <v>394</v>
      </c>
      <c r="U402" s="7" t="str">
        <f t="shared" si="493"/>
        <v>Contractuel</v>
      </c>
      <c r="V402" s="8"/>
      <c r="W402" s="8"/>
      <c r="X402" s="8">
        <v>44208</v>
      </c>
      <c r="Y402" s="8">
        <v>44572</v>
      </c>
      <c r="Z402" s="8"/>
      <c r="AA402" s="7">
        <f t="shared" si="494"/>
        <v>1</v>
      </c>
      <c r="AB402" s="7">
        <f t="shared" si="495"/>
        <v>2021</v>
      </c>
      <c r="AC402" s="7">
        <f t="shared" si="496"/>
        <v>2025</v>
      </c>
      <c r="AD402" s="10" t="e">
        <f t="shared" ref="AD402:AD465" ca="1" si="524">IF(#REF!="Non",(DAYS360(N402,Q402)/360),(DAYS360(N402,TODAY())/360))</f>
        <v>#REF!</v>
      </c>
      <c r="AE402" s="10" t="e">
        <f t="shared" ca="1" si="498"/>
        <v>#REF!</v>
      </c>
      <c r="AF402" s="8">
        <v>32924</v>
      </c>
      <c r="AG402" s="11">
        <f t="shared" ca="1" si="499"/>
        <v>35.063013698630137</v>
      </c>
      <c r="AH402" s="10" t="str">
        <f t="shared" ca="1" si="500"/>
        <v>&gt;35&lt; 45</v>
      </c>
      <c r="AI402" s="12"/>
      <c r="AJ402" s="13"/>
      <c r="AK402" s="12">
        <v>12619743</v>
      </c>
      <c r="AL402" s="8">
        <v>40288</v>
      </c>
      <c r="AM402" s="7" t="s">
        <v>75</v>
      </c>
      <c r="AN402" s="7" t="s">
        <v>109</v>
      </c>
      <c r="AQ402" s="14">
        <v>3</v>
      </c>
      <c r="AR402" s="14">
        <v>2</v>
      </c>
      <c r="AS402" s="15">
        <f t="shared" si="501"/>
        <v>44939.5</v>
      </c>
      <c r="AT402" s="14" t="s">
        <v>163</v>
      </c>
      <c r="AU402" s="12">
        <v>2.1629999999999998</v>
      </c>
      <c r="AV402" s="17">
        <v>25</v>
      </c>
      <c r="AW402" s="18" t="s">
        <v>1919</v>
      </c>
      <c r="AX402" s="19" t="s">
        <v>1970</v>
      </c>
      <c r="AY402" s="17">
        <v>63</v>
      </c>
      <c r="AZ402" s="14" t="s">
        <v>276</v>
      </c>
      <c r="BA402" s="20" t="str">
        <f t="shared" si="502"/>
        <v>25019000000084311163</v>
      </c>
      <c r="BB402" s="31">
        <f t="shared" si="503"/>
        <v>20</v>
      </c>
      <c r="BC402" s="22" t="s">
        <v>1971</v>
      </c>
      <c r="BD402" s="23" t="s">
        <v>714</v>
      </c>
      <c r="BF402" s="8"/>
      <c r="BG402" s="32">
        <v>99152968</v>
      </c>
      <c r="BH402" s="32">
        <v>50246971</v>
      </c>
      <c r="BI402" s="32"/>
      <c r="BJ402" t="s">
        <v>714</v>
      </c>
      <c r="BK402" s="14" t="str">
        <f t="shared" si="447"/>
        <v>A-Contrôle Qualité</v>
      </c>
      <c r="BL402" s="14"/>
      <c r="BM402" s="25"/>
      <c r="BN402" s="26" t="str">
        <f t="shared" si="504"/>
        <v>25019000000084311163</v>
      </c>
      <c r="BO402" s="27" t="str">
        <f t="shared" si="505"/>
        <v>IDOUDI KAMEL</v>
      </c>
      <c r="BP402" s="26">
        <f t="shared" si="506"/>
        <v>401</v>
      </c>
      <c r="BQ402" s="28"/>
    </row>
    <row r="403" spans="1:69" x14ac:dyDescent="0.25">
      <c r="A403" t="str">
        <f>VLOOKUP(B403,[2]RH!$B:$BV,72,0)</f>
        <v>Non-Actif</v>
      </c>
      <c r="B403" s="6">
        <v>402</v>
      </c>
      <c r="C403" s="7" t="s">
        <v>65</v>
      </c>
      <c r="D403" s="7" t="s">
        <v>1972</v>
      </c>
      <c r="E403" s="7" t="s">
        <v>67</v>
      </c>
      <c r="F403" s="7" t="s">
        <v>258</v>
      </c>
      <c r="G403" s="7" t="s">
        <v>533</v>
      </c>
      <c r="H403" s="7"/>
      <c r="I403" s="7"/>
      <c r="J403" s="7"/>
      <c r="K403" s="7" t="s">
        <v>89</v>
      </c>
      <c r="L403" s="7" t="s">
        <v>90</v>
      </c>
      <c r="M403" s="7" t="s">
        <v>535</v>
      </c>
      <c r="N403" s="8">
        <v>44200</v>
      </c>
      <c r="P403" s="7">
        <f ca="1">IF(Y403="","",Y403-TODAY())</f>
        <v>-1386</v>
      </c>
      <c r="Q403" s="8">
        <v>44309</v>
      </c>
      <c r="R403" s="7" t="s">
        <v>161</v>
      </c>
      <c r="S403" s="7"/>
      <c r="T403" s="9" t="s">
        <v>394</v>
      </c>
      <c r="U403" s="7" t="str">
        <f t="shared" si="493"/>
        <v>Contractuel</v>
      </c>
      <c r="V403" s="8"/>
      <c r="W403" s="8"/>
      <c r="X403" s="8">
        <v>44201</v>
      </c>
      <c r="Y403" s="8">
        <v>44336</v>
      </c>
      <c r="Z403" s="8"/>
      <c r="AA403" s="7">
        <f t="shared" si="494"/>
        <v>1</v>
      </c>
      <c r="AB403" s="7">
        <f t="shared" si="495"/>
        <v>2021</v>
      </c>
      <c r="AC403" s="7">
        <f t="shared" si="496"/>
        <v>2025</v>
      </c>
      <c r="AD403" s="10" t="e">
        <f t="shared" ref="AD403:AD466" ca="1" si="525">IF(#REF!="Non",(DAYS360(N403,Q403)/360),(DAYS360(N403,TODAY())/360))</f>
        <v>#REF!</v>
      </c>
      <c r="AE403" s="10" t="e">
        <f t="shared" ca="1" si="498"/>
        <v>#REF!</v>
      </c>
      <c r="AF403" s="8">
        <v>34123</v>
      </c>
      <c r="AG403" s="11">
        <f t="shared" ca="1" si="499"/>
        <v>31.778082191780822</v>
      </c>
      <c r="AH403" s="10" t="str">
        <f t="shared" ca="1" si="500"/>
        <v>&gt;25&lt; 35</v>
      </c>
      <c r="AI403" s="12"/>
      <c r="AJ403" s="13"/>
      <c r="AK403" s="12">
        <v>13614988</v>
      </c>
      <c r="AL403" s="8">
        <v>40774</v>
      </c>
      <c r="AM403" s="7" t="s">
        <v>75</v>
      </c>
      <c r="AN403" s="7" t="s">
        <v>109</v>
      </c>
      <c r="AQ403" s="14">
        <v>3</v>
      </c>
      <c r="AR403" s="14">
        <v>1</v>
      </c>
      <c r="AS403" s="15">
        <f t="shared" si="501"/>
        <v>44565.25</v>
      </c>
      <c r="AT403" s="14" t="s">
        <v>163</v>
      </c>
      <c r="AU403" s="12">
        <v>2.1629999999999998</v>
      </c>
      <c r="AV403" s="17" t="s">
        <v>92</v>
      </c>
      <c r="AW403" s="18">
        <v>50302</v>
      </c>
      <c r="AX403" s="19">
        <v>10054499116</v>
      </c>
      <c r="AY403" s="17">
        <v>47</v>
      </c>
      <c r="AZ403" s="14" t="s">
        <v>152</v>
      </c>
      <c r="BA403" s="20" t="str">
        <f t="shared" si="502"/>
        <v>04503021005449911647</v>
      </c>
      <c r="BB403" s="31">
        <f t="shared" si="503"/>
        <v>20</v>
      </c>
      <c r="BC403" s="22" t="s">
        <v>1973</v>
      </c>
      <c r="BD403" s="23" t="s">
        <v>286</v>
      </c>
      <c r="BF403" s="8"/>
      <c r="BG403" s="32">
        <v>27871670</v>
      </c>
      <c r="BH403" s="32">
        <v>50706413</v>
      </c>
      <c r="BI403" s="32"/>
      <c r="BJ403" t="s">
        <v>859</v>
      </c>
      <c r="BK403" s="14" t="str">
        <f t="shared" si="447"/>
        <v>-</v>
      </c>
      <c r="BL403" s="14"/>
      <c r="BM403" s="25"/>
      <c r="BN403" s="26" t="str">
        <f t="shared" si="504"/>
        <v>04503021005449911647</v>
      </c>
      <c r="BO403" s="27" t="str">
        <f t="shared" si="505"/>
        <v>HIDRI WAEL</v>
      </c>
      <c r="BP403" s="26">
        <f t="shared" si="506"/>
        <v>402</v>
      </c>
      <c r="BQ403" s="28"/>
    </row>
    <row r="404" spans="1:69" x14ac:dyDescent="0.25">
      <c r="A404" t="str">
        <f>VLOOKUP(B404,[2]RH!$B:$BV,72,0)</f>
        <v>Non-Actif</v>
      </c>
      <c r="B404" s="6">
        <v>403</v>
      </c>
      <c r="C404" s="7" t="s">
        <v>65</v>
      </c>
      <c r="D404" s="7" t="s">
        <v>1974</v>
      </c>
      <c r="E404" s="7" t="s">
        <v>67</v>
      </c>
      <c r="F404" s="7" t="s">
        <v>135</v>
      </c>
      <c r="G404" s="7" t="s">
        <v>1817</v>
      </c>
      <c r="H404" s="7"/>
      <c r="I404" s="7"/>
      <c r="J404" s="7"/>
      <c r="K404" s="7" t="s">
        <v>70</v>
      </c>
      <c r="L404" s="7" t="s">
        <v>104</v>
      </c>
      <c r="M404" s="7" t="s">
        <v>1817</v>
      </c>
      <c r="N404" s="8">
        <v>44200</v>
      </c>
      <c r="P404" s="7">
        <f ca="1">IF(W404="","",W404-TODAY())</f>
        <v>-1161</v>
      </c>
      <c r="Q404" s="8">
        <v>44239</v>
      </c>
      <c r="R404" s="7" t="s">
        <v>105</v>
      </c>
      <c r="S404" s="7"/>
      <c r="T404" s="9" t="s">
        <v>156</v>
      </c>
      <c r="U404" s="7" t="str">
        <f t="shared" si="493"/>
        <v>Contractuel</v>
      </c>
      <c r="V404" s="8">
        <v>44200</v>
      </c>
      <c r="W404" s="8">
        <v>44561</v>
      </c>
      <c r="X404" s="8"/>
      <c r="Y404" s="8"/>
      <c r="Z404" s="8">
        <v>44200</v>
      </c>
      <c r="AA404" s="7">
        <f t="shared" si="494"/>
        <v>1</v>
      </c>
      <c r="AB404" s="7">
        <f t="shared" si="495"/>
        <v>2021</v>
      </c>
      <c r="AC404" s="7">
        <f t="shared" si="496"/>
        <v>2025</v>
      </c>
      <c r="AD404" s="10" t="e">
        <f t="shared" ref="AD404:AD467" ca="1" si="526">IF(#REF!="Non",(DAYS360(N404,Q404)/360),(DAYS360(N404,TODAY())/360))</f>
        <v>#REF!</v>
      </c>
      <c r="AE404" s="10" t="e">
        <f t="shared" ca="1" si="498"/>
        <v>#REF!</v>
      </c>
      <c r="AF404" s="8">
        <v>34465</v>
      </c>
      <c r="AG404" s="11">
        <f t="shared" ca="1" si="499"/>
        <v>30.841095890410958</v>
      </c>
      <c r="AH404" s="10" t="str">
        <f t="shared" ca="1" si="500"/>
        <v>&gt;25&lt; 35</v>
      </c>
      <c r="AI404" s="12"/>
      <c r="AJ404" s="13"/>
      <c r="AK404" s="12" t="s">
        <v>1975</v>
      </c>
      <c r="AL404" s="8">
        <v>42173</v>
      </c>
      <c r="AM404" s="7" t="s">
        <v>75</v>
      </c>
      <c r="AN404" s="7" t="s">
        <v>109</v>
      </c>
      <c r="AQ404" s="14"/>
      <c r="AR404" s="14">
        <v>1</v>
      </c>
      <c r="AS404" s="15">
        <f t="shared" si="501"/>
        <v>44565.25</v>
      </c>
      <c r="AT404" s="14" t="s">
        <v>77</v>
      </c>
      <c r="AU404" s="12">
        <v>1500</v>
      </c>
      <c r="AV404" s="17" t="s">
        <v>79</v>
      </c>
      <c r="AW404" s="18" t="s">
        <v>1976</v>
      </c>
      <c r="AX404" s="19">
        <v>30940019347</v>
      </c>
      <c r="AY404" s="17">
        <v>75</v>
      </c>
      <c r="AZ404" s="14" t="s">
        <v>83</v>
      </c>
      <c r="BA404" s="20" t="str">
        <f t="shared" si="502"/>
        <v>08045013094001934775</v>
      </c>
      <c r="BB404" s="31">
        <f t="shared" si="503"/>
        <v>20</v>
      </c>
      <c r="BC404" s="22" t="s">
        <v>1977</v>
      </c>
      <c r="BD404" s="23" t="s">
        <v>85</v>
      </c>
      <c r="BF404" s="8"/>
      <c r="BG404" s="32">
        <v>52177113</v>
      </c>
      <c r="BH404" s="32"/>
      <c r="BI404" s="32"/>
      <c r="BK404" s="14" t="str">
        <f t="shared" si="447"/>
        <v>CADRE</v>
      </c>
      <c r="BL404" s="14"/>
      <c r="BM404" s="25"/>
      <c r="BN404" s="26" t="str">
        <f t="shared" si="504"/>
        <v>08045013094001934775</v>
      </c>
      <c r="BO404" s="27" t="str">
        <f t="shared" si="505"/>
        <v>ELHAJJEM ANOUAR</v>
      </c>
      <c r="BP404" s="26">
        <f t="shared" si="506"/>
        <v>403</v>
      </c>
      <c r="BQ404" s="28"/>
    </row>
    <row r="405" spans="1:69" x14ac:dyDescent="0.25">
      <c r="A405" t="str">
        <f>VLOOKUP(B405,[2]RH!$B:$BV,72,0)</f>
        <v>Non-Actif</v>
      </c>
      <c r="B405" s="6">
        <v>404</v>
      </c>
      <c r="C405" s="7" t="s">
        <v>100</v>
      </c>
      <c r="D405" s="7" t="s">
        <v>1937</v>
      </c>
      <c r="E405" s="7" t="s">
        <v>67</v>
      </c>
      <c r="F405" s="7" t="s">
        <v>118</v>
      </c>
      <c r="G405" s="7" t="s">
        <v>220</v>
      </c>
      <c r="H405" s="7">
        <v>560</v>
      </c>
      <c r="I405" s="7"/>
      <c r="J405" s="7" t="s">
        <v>190</v>
      </c>
      <c r="K405" s="7" t="s">
        <v>146</v>
      </c>
      <c r="L405" s="7" t="s">
        <v>90</v>
      </c>
      <c r="M405" s="7" t="s">
        <v>191</v>
      </c>
      <c r="N405" s="8">
        <v>44200</v>
      </c>
      <c r="P405" s="7">
        <f ca="1">IF(W405="","",W405-TODAY())</f>
        <v>-1102</v>
      </c>
      <c r="Q405" s="8">
        <v>44609</v>
      </c>
      <c r="R405" s="7" t="s">
        <v>161</v>
      </c>
      <c r="S405" s="7"/>
      <c r="T405" s="9" t="s">
        <v>156</v>
      </c>
      <c r="U405" s="7" t="str">
        <f t="shared" si="493"/>
        <v>Contractuel</v>
      </c>
      <c r="V405" s="8">
        <v>44562</v>
      </c>
      <c r="W405" s="8">
        <v>44620</v>
      </c>
      <c r="X405" s="8"/>
      <c r="Y405" s="8"/>
      <c r="Z405" s="8">
        <v>44200</v>
      </c>
      <c r="AA405" s="7">
        <f t="shared" si="494"/>
        <v>1</v>
      </c>
      <c r="AB405" s="7">
        <f t="shared" si="495"/>
        <v>2021</v>
      </c>
      <c r="AC405" s="7">
        <f t="shared" si="496"/>
        <v>2025</v>
      </c>
      <c r="AD405" s="10" t="e">
        <f t="shared" ref="AD405:AD468" ca="1" si="527">IF(#REF!="Non",(DAYS360(N405,Q405)/360),(DAYS360(N405,TODAY())/360))</f>
        <v>#REF!</v>
      </c>
      <c r="AE405" s="10" t="e">
        <f t="shared" ca="1" si="498"/>
        <v>#REF!</v>
      </c>
      <c r="AF405" s="8">
        <v>32729</v>
      </c>
      <c r="AG405" s="11">
        <f t="shared" ca="1" si="499"/>
        <v>35.597260273972601</v>
      </c>
      <c r="AH405" s="10" t="str">
        <f t="shared" ca="1" si="500"/>
        <v>&gt;35&lt; 45</v>
      </c>
      <c r="AI405" s="12">
        <v>16601791</v>
      </c>
      <c r="AJ405" s="40" t="s">
        <v>213</v>
      </c>
      <c r="AK405" s="12" t="s">
        <v>1978</v>
      </c>
      <c r="AL405" s="8">
        <v>43463</v>
      </c>
      <c r="AM405" s="7" t="s">
        <v>108</v>
      </c>
      <c r="AN405" s="7" t="s">
        <v>109</v>
      </c>
      <c r="AQ405" s="14">
        <v>3</v>
      </c>
      <c r="AR405" s="14">
        <v>1</v>
      </c>
      <c r="AS405" s="15">
        <f t="shared" si="501"/>
        <v>44565.25</v>
      </c>
      <c r="AT405" s="14" t="s">
        <v>163</v>
      </c>
      <c r="AU405" s="12">
        <v>3.1930000000000001</v>
      </c>
      <c r="AV405" s="17" t="s">
        <v>236</v>
      </c>
      <c r="AW405" s="18">
        <v>20600</v>
      </c>
      <c r="AX405" s="19" t="s">
        <v>1979</v>
      </c>
      <c r="AY405" s="17" t="s">
        <v>670</v>
      </c>
      <c r="AZ405" s="14" t="s">
        <v>203</v>
      </c>
      <c r="BA405" s="20" t="str">
        <f t="shared" si="502"/>
        <v>17206000000196977593</v>
      </c>
      <c r="BB405" s="31">
        <f t="shared" si="503"/>
        <v>20</v>
      </c>
      <c r="BC405" s="22" t="s">
        <v>1980</v>
      </c>
      <c r="BD405" s="23"/>
      <c r="BF405" s="8"/>
      <c r="BG405" s="32">
        <v>97994347</v>
      </c>
      <c r="BH405" s="32">
        <v>56701611</v>
      </c>
      <c r="BI405" s="32"/>
      <c r="BJ405" t="s">
        <v>1953</v>
      </c>
      <c r="BK405" s="14" t="str">
        <f t="shared" ref="BK405:BK468" si="528">IF(K405="CADRE","CADRE",CONCATENATE(J405,"-",H405))</f>
        <v>A-560</v>
      </c>
      <c r="BL405" s="14"/>
      <c r="BM405" s="25"/>
      <c r="BN405" s="26" t="str">
        <f t="shared" si="504"/>
        <v>17206000000196977593</v>
      </c>
      <c r="BO405" s="27" t="str">
        <f t="shared" si="505"/>
        <v>HARBAOUI AHLEM</v>
      </c>
      <c r="BP405" s="26">
        <f t="shared" si="506"/>
        <v>404</v>
      </c>
      <c r="BQ405" s="28"/>
    </row>
    <row r="406" spans="1:69" x14ac:dyDescent="0.25">
      <c r="A406" t="str">
        <f>VLOOKUP(B406,[2]RH!$B:$BV,72,0)</f>
        <v>Non-Actif</v>
      </c>
      <c r="B406" s="6">
        <v>405</v>
      </c>
      <c r="C406" s="7" t="s">
        <v>100</v>
      </c>
      <c r="D406" s="7" t="s">
        <v>1981</v>
      </c>
      <c r="E406" s="7" t="s">
        <v>67</v>
      </c>
      <c r="F406" s="7" t="s">
        <v>258</v>
      </c>
      <c r="G406" s="7" t="s">
        <v>533</v>
      </c>
      <c r="H406" s="7"/>
      <c r="I406" s="7"/>
      <c r="J406" s="7"/>
      <c r="K406" s="7" t="s">
        <v>89</v>
      </c>
      <c r="L406" s="7" t="s">
        <v>90</v>
      </c>
      <c r="M406" s="7" t="s">
        <v>535</v>
      </c>
      <c r="N406" s="8">
        <v>44201</v>
      </c>
      <c r="P406" s="7">
        <f ca="1">IF(Y406="","",Y406-TODAY())</f>
        <v>-1157</v>
      </c>
      <c r="Q406" s="8">
        <v>44232</v>
      </c>
      <c r="R406" s="7" t="s">
        <v>161</v>
      </c>
      <c r="S406" s="7"/>
      <c r="T406" s="9" t="s">
        <v>394</v>
      </c>
      <c r="U406" s="7" t="str">
        <f t="shared" si="493"/>
        <v>Contractuel</v>
      </c>
      <c r="V406" s="8"/>
      <c r="W406" s="8"/>
      <c r="X406" s="8">
        <v>44201</v>
      </c>
      <c r="Y406" s="8">
        <v>44565</v>
      </c>
      <c r="Z406" s="8"/>
      <c r="AA406" s="7">
        <f t="shared" si="494"/>
        <v>1</v>
      </c>
      <c r="AB406" s="7">
        <f t="shared" si="495"/>
        <v>2021</v>
      </c>
      <c r="AC406" s="7">
        <f t="shared" si="496"/>
        <v>2025</v>
      </c>
      <c r="AD406" s="10" t="e">
        <f t="shared" ref="AD406:AD469" ca="1" si="529">IF(#REF!="Non",(DAYS360(N406,Q406)/360),(DAYS360(N406,TODAY())/360))</f>
        <v>#REF!</v>
      </c>
      <c r="AE406" s="10" t="e">
        <f t="shared" ca="1" si="498"/>
        <v>#REF!</v>
      </c>
      <c r="AF406" s="8">
        <v>34956</v>
      </c>
      <c r="AG406" s="11">
        <f t="shared" ca="1" si="499"/>
        <v>29.495890410958904</v>
      </c>
      <c r="AH406" s="10" t="str">
        <f t="shared" ca="1" si="500"/>
        <v>&gt;25&lt; 35</v>
      </c>
      <c r="AI406" s="12"/>
      <c r="AJ406" s="13"/>
      <c r="AK406" s="12">
        <v>14352565</v>
      </c>
      <c r="AL406" s="8">
        <v>42304</v>
      </c>
      <c r="AM406" s="7" t="s">
        <v>108</v>
      </c>
      <c r="AN406" s="7" t="s">
        <v>109</v>
      </c>
      <c r="AQ406" s="14">
        <v>3</v>
      </c>
      <c r="AR406" s="14">
        <v>1</v>
      </c>
      <c r="AS406" s="15">
        <f t="shared" si="501"/>
        <v>44566.25</v>
      </c>
      <c r="AT406" s="14" t="s">
        <v>163</v>
      </c>
      <c r="AU406" s="12">
        <v>2.1629999999999998</v>
      </c>
      <c r="AV406" s="17">
        <v>17</v>
      </c>
      <c r="AW406" s="18" t="s">
        <v>201</v>
      </c>
      <c r="AX406" s="19" t="s">
        <v>1982</v>
      </c>
      <c r="AY406" s="17">
        <v>27</v>
      </c>
      <c r="AZ406" s="14" t="s">
        <v>203</v>
      </c>
      <c r="BA406" s="20" t="str">
        <f t="shared" si="502"/>
        <v>17001000000299195427</v>
      </c>
      <c r="BB406" s="31">
        <f t="shared" si="503"/>
        <v>20</v>
      </c>
      <c r="BC406" s="22" t="s">
        <v>1983</v>
      </c>
      <c r="BD406" s="23" t="s">
        <v>341</v>
      </c>
      <c r="BF406" s="8"/>
      <c r="BG406" s="32">
        <v>58618044</v>
      </c>
      <c r="BH406" s="32">
        <v>97441955</v>
      </c>
      <c r="BI406" s="32"/>
      <c r="BJ406" t="s">
        <v>814</v>
      </c>
      <c r="BK406" s="14" t="str">
        <f t="shared" si="528"/>
        <v>-</v>
      </c>
      <c r="BL406" s="14"/>
      <c r="BM406" s="25"/>
      <c r="BN406" s="26" t="str">
        <f t="shared" si="504"/>
        <v>17001000000299195427</v>
      </c>
      <c r="BO406" s="27" t="str">
        <f t="shared" si="505"/>
        <v>ZAGHOUANI HELA</v>
      </c>
      <c r="BP406" s="26">
        <f t="shared" si="506"/>
        <v>405</v>
      </c>
      <c r="BQ406" s="28"/>
    </row>
    <row r="407" spans="1:69" x14ac:dyDescent="0.25">
      <c r="A407" t="str">
        <f>VLOOKUP(B407,[2]RH!$B:$BV,72,0)</f>
        <v>Non-Actif</v>
      </c>
      <c r="B407" s="6">
        <v>406</v>
      </c>
      <c r="C407" s="7" t="s">
        <v>100</v>
      </c>
      <c r="D407" s="7" t="s">
        <v>1984</v>
      </c>
      <c r="E407" s="7" t="s">
        <v>67</v>
      </c>
      <c r="F407" s="7" t="s">
        <v>258</v>
      </c>
      <c r="G407" s="7" t="s">
        <v>533</v>
      </c>
      <c r="H407" s="7"/>
      <c r="I407" s="7"/>
      <c r="J407" s="7"/>
      <c r="K407" s="7" t="s">
        <v>89</v>
      </c>
      <c r="L407" s="7" t="s">
        <v>90</v>
      </c>
      <c r="M407" s="7" t="s">
        <v>535</v>
      </c>
      <c r="N407" s="8">
        <v>44201</v>
      </c>
      <c r="P407" s="7">
        <f ca="1">IF(Y407="","",Y407-TODAY())</f>
        <v>-1157</v>
      </c>
      <c r="Q407" s="8">
        <v>44228</v>
      </c>
      <c r="R407" s="7" t="s">
        <v>161</v>
      </c>
      <c r="S407" s="7"/>
      <c r="T407" s="9" t="s">
        <v>394</v>
      </c>
      <c r="U407" s="7" t="str">
        <f t="shared" si="493"/>
        <v>Contractuel</v>
      </c>
      <c r="V407" s="8"/>
      <c r="W407" s="8"/>
      <c r="X407" s="8">
        <v>44201</v>
      </c>
      <c r="Y407" s="8">
        <v>44565</v>
      </c>
      <c r="Z407" s="8"/>
      <c r="AA407" s="7">
        <f t="shared" si="494"/>
        <v>1</v>
      </c>
      <c r="AB407" s="7">
        <f t="shared" si="495"/>
        <v>2021</v>
      </c>
      <c r="AC407" s="7">
        <f t="shared" si="496"/>
        <v>2025</v>
      </c>
      <c r="AD407" s="10" t="e">
        <f t="shared" ref="AD407:AD470" ca="1" si="530">IF(#REF!="Non",(DAYS360(N407,Q407)/360),(DAYS360(N407,TODAY())/360))</f>
        <v>#REF!</v>
      </c>
      <c r="AE407" s="10" t="e">
        <f t="shared" ca="1" si="498"/>
        <v>#REF!</v>
      </c>
      <c r="AF407" s="8">
        <v>34151</v>
      </c>
      <c r="AG407" s="11">
        <f t="shared" ca="1" si="499"/>
        <v>31.701369863013699</v>
      </c>
      <c r="AH407" s="10" t="str">
        <f t="shared" ca="1" si="500"/>
        <v>&gt;25&lt; 35</v>
      </c>
      <c r="AI407" s="12"/>
      <c r="AJ407" s="13"/>
      <c r="AK407" s="12" t="s">
        <v>1985</v>
      </c>
      <c r="AL407" s="8">
        <v>42412</v>
      </c>
      <c r="AM407" s="7" t="s">
        <v>108</v>
      </c>
      <c r="AN407" s="7" t="s">
        <v>109</v>
      </c>
      <c r="AQ407" s="14">
        <v>3</v>
      </c>
      <c r="AR407" s="14">
        <v>1</v>
      </c>
      <c r="AS407" s="15">
        <f t="shared" si="501"/>
        <v>44566.25</v>
      </c>
      <c r="AT407" s="14" t="s">
        <v>163</v>
      </c>
      <c r="AU407" s="12">
        <v>2.1629999999999998</v>
      </c>
      <c r="AV407" s="17">
        <v>17</v>
      </c>
      <c r="AW407" s="18" t="s">
        <v>201</v>
      </c>
      <c r="AX407" s="19" t="s">
        <v>1986</v>
      </c>
      <c r="AY407" s="17">
        <v>42</v>
      </c>
      <c r="AZ407" s="14" t="s">
        <v>203</v>
      </c>
      <c r="BA407" s="20" t="str">
        <f t="shared" si="502"/>
        <v>17001000000299194942</v>
      </c>
      <c r="BB407" s="31">
        <f t="shared" si="503"/>
        <v>20</v>
      </c>
      <c r="BC407" s="22" t="s">
        <v>1987</v>
      </c>
      <c r="BD407" s="23" t="s">
        <v>341</v>
      </c>
      <c r="BF407" s="8"/>
      <c r="BG407" s="32">
        <v>56530566</v>
      </c>
      <c r="BH407" s="32">
        <v>22976126</v>
      </c>
      <c r="BI407" s="32"/>
      <c r="BJ407" t="s">
        <v>814</v>
      </c>
      <c r="BK407" s="14" t="str">
        <f t="shared" si="528"/>
        <v>-</v>
      </c>
      <c r="BL407" s="14"/>
      <c r="BM407" s="25"/>
      <c r="BN407" s="26" t="str">
        <f t="shared" si="504"/>
        <v>17001000000299194942</v>
      </c>
      <c r="BO407" s="27" t="str">
        <f t="shared" si="505"/>
        <v>ZAGHOUANI OUMAYMA</v>
      </c>
      <c r="BP407" s="26">
        <f t="shared" si="506"/>
        <v>406</v>
      </c>
      <c r="BQ407" s="28"/>
    </row>
    <row r="408" spans="1:69" x14ac:dyDescent="0.25">
      <c r="A408" t="str">
        <f>VLOOKUP(B408,[2]RH!$B:$BV,72,0)</f>
        <v>Non-Actif</v>
      </c>
      <c r="B408" s="6">
        <v>407</v>
      </c>
      <c r="C408" s="7" t="s">
        <v>100</v>
      </c>
      <c r="D408" s="7" t="s">
        <v>1988</v>
      </c>
      <c r="E408" s="7" t="s">
        <v>67</v>
      </c>
      <c r="F408" s="7" t="s">
        <v>258</v>
      </c>
      <c r="G408" s="7" t="s">
        <v>533</v>
      </c>
      <c r="H408" s="7" t="s">
        <v>533</v>
      </c>
      <c r="I408" s="7"/>
      <c r="J408" s="7" t="s">
        <v>190</v>
      </c>
      <c r="K408" s="7" t="s">
        <v>89</v>
      </c>
      <c r="L408" s="7" t="s">
        <v>90</v>
      </c>
      <c r="M408" s="7" t="s">
        <v>535</v>
      </c>
      <c r="N408" s="8">
        <v>44201</v>
      </c>
      <c r="P408" s="7">
        <f ca="1">IF(Y408="","",Y408-TODAY())</f>
        <v>-1220</v>
      </c>
      <c r="Q408" s="8">
        <v>44413</v>
      </c>
      <c r="R408" s="7" t="s">
        <v>367</v>
      </c>
      <c r="S408" s="7"/>
      <c r="T408" s="9" t="s">
        <v>394</v>
      </c>
      <c r="U408" s="7" t="str">
        <f t="shared" si="493"/>
        <v>Contractuel</v>
      </c>
      <c r="V408" s="8"/>
      <c r="W408" s="8"/>
      <c r="X408" s="8">
        <v>44201</v>
      </c>
      <c r="Y408" s="8">
        <v>44502</v>
      </c>
      <c r="Z408" s="8"/>
      <c r="AA408" s="7">
        <f t="shared" si="494"/>
        <v>1</v>
      </c>
      <c r="AB408" s="7">
        <f t="shared" si="495"/>
        <v>2021</v>
      </c>
      <c r="AC408" s="7">
        <f t="shared" si="496"/>
        <v>2025</v>
      </c>
      <c r="AD408" s="10" t="e">
        <f t="shared" ref="AD408:AD471" ca="1" si="531">IF(#REF!="Non",(DAYS360(N408,Q408)/360),(DAYS360(N408,TODAY())/360))</f>
        <v>#REF!</v>
      </c>
      <c r="AE408" s="10" t="e">
        <f t="shared" ca="1" si="498"/>
        <v>#REF!</v>
      </c>
      <c r="AF408" s="8">
        <v>34443</v>
      </c>
      <c r="AG408" s="11">
        <f t="shared" ca="1" si="499"/>
        <v>30.901369863013699</v>
      </c>
      <c r="AH408" s="10" t="str">
        <f t="shared" ca="1" si="500"/>
        <v>&gt;25&lt; 35</v>
      </c>
      <c r="AI408" s="12"/>
      <c r="AJ408" s="13"/>
      <c r="AK408" s="12" t="s">
        <v>1989</v>
      </c>
      <c r="AL408" s="8">
        <v>41436</v>
      </c>
      <c r="AM408" s="7" t="s">
        <v>108</v>
      </c>
      <c r="AN408" s="7" t="s">
        <v>109</v>
      </c>
      <c r="AQ408" s="14">
        <v>3</v>
      </c>
      <c r="AR408" s="14">
        <v>1</v>
      </c>
      <c r="AS408" s="15">
        <f t="shared" si="501"/>
        <v>44566.25</v>
      </c>
      <c r="AT408" s="14" t="s">
        <v>163</v>
      </c>
      <c r="AU408" s="12">
        <v>2.1629999999999998</v>
      </c>
      <c r="AV408" s="17">
        <v>17</v>
      </c>
      <c r="AW408" s="18" t="s">
        <v>201</v>
      </c>
      <c r="AX408" s="19" t="s">
        <v>1990</v>
      </c>
      <c r="AY408" s="17">
        <v>60</v>
      </c>
      <c r="AZ408" s="14" t="s">
        <v>203</v>
      </c>
      <c r="BA408" s="20" t="str">
        <f t="shared" si="502"/>
        <v>17001000000251383060</v>
      </c>
      <c r="BB408" s="31">
        <f t="shared" si="503"/>
        <v>20</v>
      </c>
      <c r="BC408" s="22" t="s">
        <v>1991</v>
      </c>
      <c r="BD408" s="23" t="s">
        <v>341</v>
      </c>
      <c r="BF408" s="8" t="s">
        <v>176</v>
      </c>
      <c r="BG408" s="32">
        <v>53286373</v>
      </c>
      <c r="BH408" s="32">
        <v>96225897</v>
      </c>
      <c r="BI408" s="32"/>
      <c r="BJ408" t="s">
        <v>371</v>
      </c>
      <c r="BK408" s="14" t="str">
        <f t="shared" si="528"/>
        <v>A-Contrôle Qualité</v>
      </c>
      <c r="BL408" s="14"/>
      <c r="BM408" s="25"/>
      <c r="BN408" s="26" t="str">
        <f t="shared" si="504"/>
        <v>17001000000251383060</v>
      </c>
      <c r="BO408" s="27" t="str">
        <f t="shared" si="505"/>
        <v>KADRI RAJA</v>
      </c>
      <c r="BP408" s="26">
        <f t="shared" si="506"/>
        <v>407</v>
      </c>
      <c r="BQ408" s="28"/>
    </row>
    <row r="409" spans="1:69" x14ac:dyDescent="0.25">
      <c r="A409" t="str">
        <f>VLOOKUP(B409,[2]RH!$B:$BV,72,0)</f>
        <v>Non-Actif</v>
      </c>
      <c r="B409" s="6">
        <v>408</v>
      </c>
      <c r="C409" s="7" t="s">
        <v>168</v>
      </c>
      <c r="D409" s="7" t="s">
        <v>1161</v>
      </c>
      <c r="E409" s="7" t="s">
        <v>67</v>
      </c>
      <c r="F409" s="7" t="s">
        <v>118</v>
      </c>
      <c r="G409" s="7" t="s">
        <v>220</v>
      </c>
      <c r="H409" s="7" t="s">
        <v>351</v>
      </c>
      <c r="I409" s="7"/>
      <c r="J409" s="7" t="s">
        <v>190</v>
      </c>
      <c r="K409" s="7" t="s">
        <v>146</v>
      </c>
      <c r="L409" s="7" t="s">
        <v>90</v>
      </c>
      <c r="M409" s="7" t="s">
        <v>191</v>
      </c>
      <c r="N409" s="8">
        <v>44201</v>
      </c>
      <c r="O409" t="e">
        <f ca="1">IF(AD409&gt;=4,IF(T409="CDD","OK",""),"")</f>
        <v>#REF!</v>
      </c>
      <c r="P409" s="7">
        <f t="shared" ref="P409:P421" ca="1" si="532">IF(W409="","",W409-TODAY())</f>
        <v>-1467</v>
      </c>
      <c r="Q409" s="8">
        <v>44207</v>
      </c>
      <c r="R409" s="7" t="s">
        <v>367</v>
      </c>
      <c r="S409" s="7"/>
      <c r="T409" s="9" t="s">
        <v>156</v>
      </c>
      <c r="U409" s="7" t="str">
        <f t="shared" si="493"/>
        <v>Contractuel</v>
      </c>
      <c r="V409" s="8">
        <v>44201</v>
      </c>
      <c r="W409" s="8">
        <v>44255</v>
      </c>
      <c r="X409" s="8"/>
      <c r="Y409" s="8"/>
      <c r="Z409" s="8">
        <v>44201</v>
      </c>
      <c r="AA409" s="7">
        <f t="shared" si="494"/>
        <v>1</v>
      </c>
      <c r="AB409" s="7">
        <f t="shared" si="495"/>
        <v>2021</v>
      </c>
      <c r="AC409" s="7">
        <f t="shared" si="496"/>
        <v>2025</v>
      </c>
      <c r="AD409" s="10" t="e">
        <f t="shared" ref="AD409:AD472" ca="1" si="533">IF(#REF!="Non",(DAYS360(N409,Q409)/360),(DAYS360(N409,TODAY())/360))</f>
        <v>#REF!</v>
      </c>
      <c r="AE409" s="10" t="e">
        <f t="shared" ca="1" si="498"/>
        <v>#REF!</v>
      </c>
      <c r="AF409" s="8">
        <v>29003</v>
      </c>
      <c r="AG409" s="11">
        <f t="shared" ca="1" si="499"/>
        <v>45.805479452054797</v>
      </c>
      <c r="AH409" s="10" t="str">
        <f t="shared" ca="1" si="500"/>
        <v>&gt;45&lt; 55</v>
      </c>
      <c r="AI409" s="12">
        <v>12143726</v>
      </c>
      <c r="AJ409" s="13" t="s">
        <v>150</v>
      </c>
      <c r="AK409" s="12" t="s">
        <v>1162</v>
      </c>
      <c r="AL409" s="8">
        <v>39157</v>
      </c>
      <c r="AM409" s="7" t="s">
        <v>108</v>
      </c>
      <c r="AN409" s="7" t="s">
        <v>76</v>
      </c>
      <c r="AO409">
        <v>3</v>
      </c>
      <c r="AQ409" s="14">
        <v>3</v>
      </c>
      <c r="AR409" s="14">
        <v>1</v>
      </c>
      <c r="AS409" s="15">
        <f t="shared" si="501"/>
        <v>44566.25</v>
      </c>
      <c r="AT409" s="14" t="s">
        <v>163</v>
      </c>
      <c r="AU409" s="12">
        <v>3.1930000000000001</v>
      </c>
      <c r="AV409" s="17" t="s">
        <v>150</v>
      </c>
      <c r="AW409" s="18" t="s">
        <v>1163</v>
      </c>
      <c r="AX409" s="19">
        <v>34105512060</v>
      </c>
      <c r="AY409" s="17">
        <v>80</v>
      </c>
      <c r="AZ409" s="14" t="s">
        <v>174</v>
      </c>
      <c r="BA409" s="20" t="str">
        <f t="shared" si="502"/>
        <v>07076013410551206080</v>
      </c>
      <c r="BB409" s="31">
        <f t="shared" si="503"/>
        <v>20</v>
      </c>
      <c r="BC409" s="22" t="s">
        <v>1164</v>
      </c>
      <c r="BD409" s="23"/>
      <c r="BF409" s="8"/>
      <c r="BG409" s="32">
        <v>53900501</v>
      </c>
      <c r="BH409" s="32">
        <v>52813780</v>
      </c>
      <c r="BI409" s="32"/>
      <c r="BJ409" t="s">
        <v>814</v>
      </c>
      <c r="BK409" s="14" t="str">
        <f t="shared" si="528"/>
        <v>A-CP</v>
      </c>
      <c r="BL409" s="14"/>
      <c r="BM409" s="25"/>
      <c r="BN409" s="26" t="str">
        <f t="shared" si="504"/>
        <v>07076013410551206080</v>
      </c>
      <c r="BO409" s="27" t="str">
        <f t="shared" si="505"/>
        <v>SASSI HAJER</v>
      </c>
      <c r="BP409" s="26">
        <f t="shared" si="506"/>
        <v>408</v>
      </c>
      <c r="BQ409" s="28"/>
    </row>
    <row r="410" spans="1:69" x14ac:dyDescent="0.25">
      <c r="A410" t="str">
        <f>VLOOKUP(B410,[2]RH!$B:$BV,72,0)</f>
        <v>Non-Actif</v>
      </c>
      <c r="B410" s="6">
        <v>409</v>
      </c>
      <c r="C410" s="7" t="s">
        <v>100</v>
      </c>
      <c r="D410" s="7" t="s">
        <v>841</v>
      </c>
      <c r="E410" s="7" t="s">
        <v>67</v>
      </c>
      <c r="F410" s="7" t="s">
        <v>118</v>
      </c>
      <c r="G410" s="7" t="s">
        <v>220</v>
      </c>
      <c r="H410" s="7">
        <v>560</v>
      </c>
      <c r="I410" s="7"/>
      <c r="J410" s="7" t="s">
        <v>190</v>
      </c>
      <c r="K410" s="7" t="s">
        <v>146</v>
      </c>
      <c r="L410" s="7" t="s">
        <v>90</v>
      </c>
      <c r="M410" s="7" t="s">
        <v>191</v>
      </c>
      <c r="N410" s="8">
        <v>44201</v>
      </c>
      <c r="O410" t="e">
        <f ca="1">IF(AD410&gt;=4,IF(T410="CDD","OK",""),"")</f>
        <v>#REF!</v>
      </c>
      <c r="P410" s="7">
        <f t="shared" ca="1" si="532"/>
        <v>-857</v>
      </c>
      <c r="Q410" s="8">
        <v>44821</v>
      </c>
      <c r="R410" s="7" t="s">
        <v>1992</v>
      </c>
      <c r="S410" s="7"/>
      <c r="T410" s="9" t="s">
        <v>156</v>
      </c>
      <c r="U410" s="7" t="str">
        <f t="shared" si="493"/>
        <v>Contractuel</v>
      </c>
      <c r="V410" s="8">
        <v>44805</v>
      </c>
      <c r="W410" s="8">
        <v>44865</v>
      </c>
      <c r="X410" s="8"/>
      <c r="Y410" s="8"/>
      <c r="Z410" s="8">
        <v>44201</v>
      </c>
      <c r="AA410" s="7">
        <f t="shared" si="494"/>
        <v>1</v>
      </c>
      <c r="AB410" s="7">
        <f t="shared" si="495"/>
        <v>2021</v>
      </c>
      <c r="AC410" s="7">
        <f t="shared" si="496"/>
        <v>2025</v>
      </c>
      <c r="AD410" s="10" t="e">
        <f t="shared" ref="AD410:AD473" ca="1" si="534">IF(#REF!="Non",(DAYS360(N410,Q410)/360),(DAYS360(N410,TODAY())/360))</f>
        <v>#REF!</v>
      </c>
      <c r="AE410" s="10" t="e">
        <f t="shared" ca="1" si="498"/>
        <v>#REF!</v>
      </c>
      <c r="AF410" s="8">
        <v>36007</v>
      </c>
      <c r="AG410" s="11">
        <f t="shared" ca="1" si="499"/>
        <v>26.616438356164384</v>
      </c>
      <c r="AH410" s="10" t="str">
        <f t="shared" ca="1" si="500"/>
        <v>&gt;25&lt; 35</v>
      </c>
      <c r="AI410" s="12">
        <v>17284536</v>
      </c>
      <c r="AJ410" s="13" t="s">
        <v>92</v>
      </c>
      <c r="AK410" s="12">
        <v>13639493</v>
      </c>
      <c r="AL410" s="8">
        <v>42682</v>
      </c>
      <c r="AM410" s="7" t="s">
        <v>108</v>
      </c>
      <c r="AN410" s="7" t="s">
        <v>109</v>
      </c>
      <c r="AQ410" s="14">
        <v>3</v>
      </c>
      <c r="AR410" s="14">
        <v>2</v>
      </c>
      <c r="AS410" s="15">
        <f t="shared" si="501"/>
        <v>44931.5</v>
      </c>
      <c r="AT410" s="14" t="s">
        <v>163</v>
      </c>
      <c r="AU410" s="12">
        <v>3.3159999999999998</v>
      </c>
      <c r="AV410" s="17" t="s">
        <v>150</v>
      </c>
      <c r="AW410" s="18" t="s">
        <v>842</v>
      </c>
      <c r="AX410" s="19" t="s">
        <v>1993</v>
      </c>
      <c r="AY410" s="17" t="s">
        <v>630</v>
      </c>
      <c r="AZ410" s="14" t="s">
        <v>174</v>
      </c>
      <c r="BA410" s="20" t="str">
        <f t="shared" si="502"/>
        <v>07077013510552315710</v>
      </c>
      <c r="BB410" s="31">
        <f t="shared" si="503"/>
        <v>20</v>
      </c>
      <c r="BC410" s="22" t="s">
        <v>843</v>
      </c>
      <c r="BD410" s="23" t="s">
        <v>559</v>
      </c>
      <c r="BF410" s="8" t="s">
        <v>844</v>
      </c>
      <c r="BG410" s="32">
        <v>58853899</v>
      </c>
      <c r="BH410" s="32">
        <v>96112346</v>
      </c>
      <c r="BI410" s="32"/>
      <c r="BJ410" t="s">
        <v>1994</v>
      </c>
      <c r="BK410" s="14" t="str">
        <f t="shared" si="528"/>
        <v>A-560</v>
      </c>
      <c r="BL410" s="14"/>
      <c r="BM410" s="25"/>
      <c r="BN410" s="26" t="str">
        <f t="shared" si="504"/>
        <v>07077013510552315710</v>
      </c>
      <c r="BO410" s="27" t="str">
        <f t="shared" si="505"/>
        <v>ZITOUNI SIWAR</v>
      </c>
      <c r="BP410" s="26">
        <f t="shared" si="506"/>
        <v>409</v>
      </c>
      <c r="BQ410" s="28"/>
    </row>
    <row r="411" spans="1:69" x14ac:dyDescent="0.25">
      <c r="A411" t="str">
        <f>VLOOKUP(B411,[2]RH!$B:$BV,72,0)</f>
        <v>si</v>
      </c>
      <c r="B411" s="6">
        <v>410</v>
      </c>
      <c r="C411" s="7" t="s">
        <v>65</v>
      </c>
      <c r="D411" s="7" t="s">
        <v>810</v>
      </c>
      <c r="E411" s="7" t="s">
        <v>67</v>
      </c>
      <c r="F411" s="7" t="s">
        <v>118</v>
      </c>
      <c r="G411" s="7" t="s">
        <v>220</v>
      </c>
      <c r="H411" s="7" t="s">
        <v>225</v>
      </c>
      <c r="I411" s="7" t="s">
        <v>589</v>
      </c>
      <c r="J411" s="7" t="s">
        <v>190</v>
      </c>
      <c r="K411" s="7" t="s">
        <v>146</v>
      </c>
      <c r="L411" s="7" t="s">
        <v>90</v>
      </c>
      <c r="M411" s="7" t="s">
        <v>160</v>
      </c>
      <c r="N411" s="8">
        <v>44203</v>
      </c>
      <c r="O411" t="e">
        <f ca="1">IF(AD411&gt;=4,IF(T411="CDD","OK",""),"")</f>
        <v>#REF!</v>
      </c>
      <c r="P411" s="7"/>
      <c r="Q411" s="8"/>
      <c r="R411" s="7"/>
      <c r="S411" s="7"/>
      <c r="T411" s="9" t="s">
        <v>72</v>
      </c>
      <c r="U411" s="7" t="str">
        <f t="shared" si="493"/>
        <v>Titulaire</v>
      </c>
      <c r="V411" s="8">
        <v>45658</v>
      </c>
      <c r="W411" s="8">
        <v>45688</v>
      </c>
      <c r="X411" s="8"/>
      <c r="Y411" s="8"/>
      <c r="Z411" s="8">
        <v>44203</v>
      </c>
      <c r="AA411" s="7">
        <f t="shared" si="494"/>
        <v>1</v>
      </c>
      <c r="AB411" s="7">
        <f t="shared" si="495"/>
        <v>2021</v>
      </c>
      <c r="AC411" s="7">
        <f t="shared" si="496"/>
        <v>2025</v>
      </c>
      <c r="AD411" s="10" t="e">
        <f t="shared" ref="AD411:AD474" ca="1" si="535">IF(#REF!="Non",(DAYS360(N411,Q411)/360),(DAYS360(N411,TODAY())/360))</f>
        <v>#REF!</v>
      </c>
      <c r="AE411" s="10" t="e">
        <f t="shared" ca="1" si="498"/>
        <v>#REF!</v>
      </c>
      <c r="AF411" s="8">
        <v>30432</v>
      </c>
      <c r="AG411" s="11">
        <f t="shared" ca="1" si="499"/>
        <v>41.890410958904113</v>
      </c>
      <c r="AH411" s="10" t="str">
        <f t="shared" ca="1" si="500"/>
        <v>&gt;35&lt; 45</v>
      </c>
      <c r="AI411" s="12">
        <v>16066020</v>
      </c>
      <c r="AJ411" s="13" t="s">
        <v>170</v>
      </c>
      <c r="AK411" s="12" t="s">
        <v>811</v>
      </c>
      <c r="AL411" s="8">
        <v>40926</v>
      </c>
      <c r="AM411" s="7" t="s">
        <v>75</v>
      </c>
      <c r="AN411" s="7" t="s">
        <v>76</v>
      </c>
      <c r="AQ411">
        <v>3</v>
      </c>
      <c r="AR411" s="14">
        <v>3</v>
      </c>
      <c r="AS411" s="15">
        <f t="shared" si="501"/>
        <v>45298.75</v>
      </c>
      <c r="AT411" s="14" t="s">
        <v>163</v>
      </c>
      <c r="AU411" s="12">
        <v>3.3159999999999998</v>
      </c>
      <c r="AV411" s="17" t="s">
        <v>236</v>
      </c>
      <c r="AW411" s="18" t="s">
        <v>201</v>
      </c>
      <c r="AX411" s="19" t="s">
        <v>812</v>
      </c>
      <c r="AY411" s="17" t="s">
        <v>1995</v>
      </c>
      <c r="AZ411" s="14" t="s">
        <v>203</v>
      </c>
      <c r="BA411" s="20" t="str">
        <f t="shared" si="502"/>
        <v>17001000000289868392</v>
      </c>
      <c r="BB411" s="31">
        <f t="shared" si="503"/>
        <v>20</v>
      </c>
      <c r="BC411" s="22" t="s">
        <v>813</v>
      </c>
      <c r="BD411" s="23" t="s">
        <v>341</v>
      </c>
      <c r="BF411" s="8"/>
      <c r="BG411" s="32">
        <v>29586541</v>
      </c>
      <c r="BH411" s="32">
        <v>28584370</v>
      </c>
      <c r="BI411" s="32"/>
      <c r="BJ411" t="s">
        <v>299</v>
      </c>
      <c r="BK411" s="14" t="str">
        <f t="shared" si="528"/>
        <v>A-P6 AV</v>
      </c>
      <c r="BL411" s="14" t="s">
        <v>300</v>
      </c>
      <c r="BM411" s="25"/>
      <c r="BN411" s="26" t="str">
        <f t="shared" si="504"/>
        <v>17001000000289868392</v>
      </c>
      <c r="BO411" s="27" t="str">
        <f t="shared" si="505"/>
        <v>ROMDHANI YASSINE</v>
      </c>
      <c r="BP411" s="26">
        <f t="shared" si="506"/>
        <v>410</v>
      </c>
      <c r="BQ411" s="28"/>
    </row>
    <row r="412" spans="1:69" x14ac:dyDescent="0.25">
      <c r="A412" t="str">
        <f>VLOOKUP(B412,[2]RH!$B:$BV,72,0)</f>
        <v>si</v>
      </c>
      <c r="B412" s="6">
        <v>411</v>
      </c>
      <c r="C412" s="7" t="s">
        <v>65</v>
      </c>
      <c r="D412" s="7" t="s">
        <v>1996</v>
      </c>
      <c r="E412" s="7" t="s">
        <v>67</v>
      </c>
      <c r="F412" s="7" t="s">
        <v>118</v>
      </c>
      <c r="G412" s="7" t="s">
        <v>149</v>
      </c>
      <c r="H412" s="7"/>
      <c r="I412" s="7"/>
      <c r="J412" s="7"/>
      <c r="K412" s="7" t="s">
        <v>70</v>
      </c>
      <c r="L412" s="7" t="s">
        <v>104</v>
      </c>
      <c r="M412" s="7" t="s">
        <v>149</v>
      </c>
      <c r="N412" s="8">
        <v>44214</v>
      </c>
      <c r="P412" s="7" t="str">
        <f t="shared" ca="1" si="532"/>
        <v/>
      </c>
      <c r="Q412" s="8"/>
      <c r="R412" s="7"/>
      <c r="S412" s="7"/>
      <c r="T412" s="9" t="s">
        <v>72</v>
      </c>
      <c r="U412" s="7" t="str">
        <f t="shared" si="493"/>
        <v>Titulaire</v>
      </c>
      <c r="V412" s="8"/>
      <c r="W412" s="8"/>
      <c r="X412" s="8"/>
      <c r="Y412" s="8"/>
      <c r="Z412" s="8">
        <v>44214</v>
      </c>
      <c r="AA412" s="7">
        <f t="shared" si="494"/>
        <v>1</v>
      </c>
      <c r="AB412" s="7">
        <f t="shared" si="495"/>
        <v>2021</v>
      </c>
      <c r="AC412" s="7">
        <f t="shared" si="496"/>
        <v>2025</v>
      </c>
      <c r="AD412" s="10" t="e">
        <f t="shared" ref="AD412:AD475" ca="1" si="536">IF(#REF!="Non",(DAYS360(N412,Q412)/360),(DAYS360(N412,TODAY())/360))</f>
        <v>#REF!</v>
      </c>
      <c r="AE412" s="10" t="e">
        <f t="shared" ca="1" si="498"/>
        <v>#REF!</v>
      </c>
      <c r="AF412" s="8">
        <v>28740</v>
      </c>
      <c r="AG412" s="11">
        <f t="shared" ca="1" si="499"/>
        <v>46.526027397260272</v>
      </c>
      <c r="AH412" s="10" t="str">
        <f t="shared" ca="1" si="500"/>
        <v>&gt;45&lt; 55</v>
      </c>
      <c r="AI412" s="12">
        <v>12946114</v>
      </c>
      <c r="AJ412" s="13" t="s">
        <v>82</v>
      </c>
      <c r="AK412" s="12" t="s">
        <v>1997</v>
      </c>
      <c r="AL412" s="8">
        <v>43206</v>
      </c>
      <c r="AM412" s="7" t="s">
        <v>75</v>
      </c>
      <c r="AN412" s="7" t="s">
        <v>76</v>
      </c>
      <c r="AO412">
        <v>2</v>
      </c>
      <c r="AQ412">
        <v>14</v>
      </c>
      <c r="AR412" s="14">
        <v>3</v>
      </c>
      <c r="AS412" s="15">
        <f t="shared" si="501"/>
        <v>45309.75</v>
      </c>
      <c r="AT412" s="14" t="s">
        <v>77</v>
      </c>
      <c r="AU412" s="12">
        <v>1800</v>
      </c>
      <c r="AV412" s="17" t="s">
        <v>272</v>
      </c>
      <c r="AW412" s="18" t="s">
        <v>1998</v>
      </c>
      <c r="AX412" s="19" t="s">
        <v>1999</v>
      </c>
      <c r="AY412" s="17" t="s">
        <v>1506</v>
      </c>
      <c r="AZ412" s="14" t="s">
        <v>276</v>
      </c>
      <c r="BA412" s="20" t="str">
        <f t="shared" si="502"/>
        <v>25133000000085824471</v>
      </c>
      <c r="BB412" s="31">
        <f t="shared" si="503"/>
        <v>20</v>
      </c>
      <c r="BC412" s="22" t="s">
        <v>2000</v>
      </c>
      <c r="BD412" s="23" t="s">
        <v>341</v>
      </c>
      <c r="BE412">
        <v>1124</v>
      </c>
      <c r="BF412" s="8"/>
      <c r="BG412" s="32">
        <v>23342322</v>
      </c>
      <c r="BH412" s="32"/>
      <c r="BI412" s="32">
        <v>98139387</v>
      </c>
      <c r="BK412" s="14" t="str">
        <f t="shared" si="528"/>
        <v>CADRE</v>
      </c>
      <c r="BL412" s="14"/>
      <c r="BM412" s="25"/>
      <c r="BN412" s="26" t="str">
        <f t="shared" si="504"/>
        <v>25133000000085824471</v>
      </c>
      <c r="BO412" s="27" t="str">
        <f t="shared" si="505"/>
        <v>OUNI ISSAM</v>
      </c>
      <c r="BP412" s="26">
        <f t="shared" si="506"/>
        <v>411</v>
      </c>
      <c r="BQ412" s="28"/>
    </row>
    <row r="413" spans="1:69" x14ac:dyDescent="0.25">
      <c r="A413" t="str">
        <f>VLOOKUP(B413,[2]RH!$B:$BV,72,0)</f>
        <v>Non-Actif</v>
      </c>
      <c r="B413" s="6">
        <v>412</v>
      </c>
      <c r="C413" s="7" t="s">
        <v>100</v>
      </c>
      <c r="D413" s="7" t="s">
        <v>2001</v>
      </c>
      <c r="E413" s="7" t="s">
        <v>67</v>
      </c>
      <c r="F413" s="7" t="s">
        <v>118</v>
      </c>
      <c r="G413" s="7" t="s">
        <v>220</v>
      </c>
      <c r="H413" s="7" t="s">
        <v>2002</v>
      </c>
      <c r="I413" s="7"/>
      <c r="J413" s="7" t="s">
        <v>190</v>
      </c>
      <c r="K413" s="7" t="s">
        <v>146</v>
      </c>
      <c r="L413" s="7" t="s">
        <v>90</v>
      </c>
      <c r="M413" s="7" t="s">
        <v>191</v>
      </c>
      <c r="N413" s="8">
        <v>44204</v>
      </c>
      <c r="O413" t="e">
        <f t="shared" ref="O413:O419" ca="1" si="537">IF(AD413&gt;=4,IF(T413="CDD","OK",""),"")</f>
        <v>#REF!</v>
      </c>
      <c r="P413" s="7">
        <f t="shared" ca="1" si="532"/>
        <v>-1345</v>
      </c>
      <c r="Q413" s="8">
        <v>44370</v>
      </c>
      <c r="R413" s="7" t="s">
        <v>367</v>
      </c>
      <c r="S413" s="7"/>
      <c r="T413" s="9" t="s">
        <v>156</v>
      </c>
      <c r="U413" s="7" t="str">
        <f t="shared" si="493"/>
        <v>Contractuel</v>
      </c>
      <c r="V413" s="8">
        <v>44317</v>
      </c>
      <c r="W413" s="8">
        <v>44377</v>
      </c>
      <c r="X413" s="8"/>
      <c r="Y413" s="8"/>
      <c r="Z413" s="8">
        <v>44204</v>
      </c>
      <c r="AA413" s="7">
        <f t="shared" si="494"/>
        <v>1</v>
      </c>
      <c r="AB413" s="7">
        <f t="shared" si="495"/>
        <v>2021</v>
      </c>
      <c r="AC413" s="7">
        <f t="shared" si="496"/>
        <v>2025</v>
      </c>
      <c r="AD413" s="10" t="e">
        <f t="shared" ref="AD413:AD476" ca="1" si="538">IF(#REF!="Non",(DAYS360(N413,Q413)/360),(DAYS360(N413,TODAY())/360))</f>
        <v>#REF!</v>
      </c>
      <c r="AE413" s="10" t="e">
        <f t="shared" ca="1" si="498"/>
        <v>#REF!</v>
      </c>
      <c r="AF413" s="8">
        <v>33856</v>
      </c>
      <c r="AG413" s="11">
        <f t="shared" ca="1" si="499"/>
        <v>32.509589041095893</v>
      </c>
      <c r="AH413" s="10" t="str">
        <f t="shared" ca="1" si="500"/>
        <v>&gt;25&lt; 35</v>
      </c>
      <c r="AI413" s="12"/>
      <c r="AJ413" s="13"/>
      <c r="AK413" s="12" t="s">
        <v>2003</v>
      </c>
      <c r="AL413" s="8">
        <v>40904</v>
      </c>
      <c r="AM413" s="7" t="s">
        <v>108</v>
      </c>
      <c r="AN413" s="7" t="s">
        <v>109</v>
      </c>
      <c r="AQ413" s="14">
        <v>3</v>
      </c>
      <c r="AR413" s="14">
        <v>1</v>
      </c>
      <c r="AS413" s="15">
        <f t="shared" si="501"/>
        <v>44569.25</v>
      </c>
      <c r="AT413" s="14" t="s">
        <v>163</v>
      </c>
      <c r="AU413" s="12">
        <v>3.1930000000000001</v>
      </c>
      <c r="AV413" s="17" t="s">
        <v>150</v>
      </c>
      <c r="AW413" s="18" t="s">
        <v>339</v>
      </c>
      <c r="AX413" s="19">
        <v>38105538631</v>
      </c>
      <c r="AY413" s="17">
        <v>95</v>
      </c>
      <c r="AZ413" s="14" t="s">
        <v>174</v>
      </c>
      <c r="BA413" s="20" t="str">
        <f t="shared" si="502"/>
        <v>07080013810553863195</v>
      </c>
      <c r="BB413" s="31">
        <f t="shared" si="503"/>
        <v>20</v>
      </c>
      <c r="BC413" s="22" t="s">
        <v>2004</v>
      </c>
      <c r="BD413" s="23" t="s">
        <v>115</v>
      </c>
      <c r="BF413" s="8" t="s">
        <v>176</v>
      </c>
      <c r="BG413" s="32">
        <v>54421708</v>
      </c>
      <c r="BH413" s="32">
        <v>97478565</v>
      </c>
      <c r="BI413" s="32"/>
      <c r="BJ413" t="s">
        <v>1286</v>
      </c>
      <c r="BK413" s="14" t="str">
        <f t="shared" si="528"/>
        <v>A-APT-MCA</v>
      </c>
      <c r="BL413" s="14"/>
      <c r="BM413" s="25"/>
      <c r="BN413" s="26" t="str">
        <f t="shared" si="504"/>
        <v>07080013810553863195</v>
      </c>
      <c r="BO413" s="27" t="str">
        <f t="shared" si="505"/>
        <v>AOUINI RAWAA</v>
      </c>
      <c r="BP413" s="26">
        <f t="shared" si="506"/>
        <v>412</v>
      </c>
      <c r="BQ413" s="28"/>
    </row>
    <row r="414" spans="1:69" x14ac:dyDescent="0.25">
      <c r="A414" t="str">
        <f>VLOOKUP(B414,[2]RH!$B:$BV,72,0)</f>
        <v>Non-Actif</v>
      </c>
      <c r="B414" s="6">
        <v>413</v>
      </c>
      <c r="C414" s="7" t="s">
        <v>168</v>
      </c>
      <c r="D414" s="7" t="s">
        <v>2005</v>
      </c>
      <c r="E414" s="7" t="s">
        <v>67</v>
      </c>
      <c r="F414" s="7" t="s">
        <v>118</v>
      </c>
      <c r="G414" s="7" t="s">
        <v>220</v>
      </c>
      <c r="H414" s="7" t="s">
        <v>2002</v>
      </c>
      <c r="I414" s="7"/>
      <c r="J414" s="7" t="s">
        <v>190</v>
      </c>
      <c r="K414" s="7" t="s">
        <v>146</v>
      </c>
      <c r="L414" s="7" t="s">
        <v>90</v>
      </c>
      <c r="M414" s="7" t="s">
        <v>191</v>
      </c>
      <c r="N414" s="8">
        <v>44204</v>
      </c>
      <c r="O414" t="e">
        <f t="shared" ca="1" si="537"/>
        <v>#REF!</v>
      </c>
      <c r="P414" s="7">
        <f t="shared" ca="1" si="532"/>
        <v>-1345</v>
      </c>
      <c r="Q414" s="8">
        <v>44348</v>
      </c>
      <c r="R414" s="7" t="s">
        <v>161</v>
      </c>
      <c r="S414" s="7"/>
      <c r="T414" s="9" t="s">
        <v>156</v>
      </c>
      <c r="U414" s="7" t="str">
        <f t="shared" si="493"/>
        <v>Contractuel</v>
      </c>
      <c r="V414" s="8">
        <v>44317</v>
      </c>
      <c r="W414" s="8">
        <v>44377</v>
      </c>
      <c r="X414" s="8"/>
      <c r="Y414" s="8"/>
      <c r="Z414" s="8">
        <v>44204</v>
      </c>
      <c r="AA414" s="7">
        <f t="shared" si="494"/>
        <v>1</v>
      </c>
      <c r="AB414" s="7">
        <f t="shared" si="495"/>
        <v>2021</v>
      </c>
      <c r="AC414" s="7">
        <f t="shared" si="496"/>
        <v>2025</v>
      </c>
      <c r="AD414" s="10" t="e">
        <f t="shared" ref="AD414:AD477" ca="1" si="539">IF(#REF!="Non",(DAYS360(N414,Q414)/360),(DAYS360(N414,TODAY())/360))</f>
        <v>#REF!</v>
      </c>
      <c r="AE414" s="10" t="e">
        <f t="shared" ca="1" si="498"/>
        <v>#REF!</v>
      </c>
      <c r="AF414" s="8">
        <v>30379</v>
      </c>
      <c r="AG414" s="11">
        <f t="shared" ca="1" si="499"/>
        <v>42.035616438356165</v>
      </c>
      <c r="AH414" s="10" t="str">
        <f t="shared" ca="1" si="500"/>
        <v>&gt;35&lt; 45</v>
      </c>
      <c r="AI414" s="12">
        <v>16374447</v>
      </c>
      <c r="AJ414" s="13" t="s">
        <v>192</v>
      </c>
      <c r="AK414" s="12" t="s">
        <v>2006</v>
      </c>
      <c r="AL414" s="8">
        <v>41256</v>
      </c>
      <c r="AM414" s="7" t="s">
        <v>108</v>
      </c>
      <c r="AN414" s="7" t="s">
        <v>76</v>
      </c>
      <c r="AO414">
        <v>2</v>
      </c>
      <c r="AQ414" s="14">
        <v>3</v>
      </c>
      <c r="AR414" s="14">
        <v>1</v>
      </c>
      <c r="AS414" s="15">
        <f t="shared" si="501"/>
        <v>44569.25</v>
      </c>
      <c r="AT414" s="14" t="s">
        <v>163</v>
      </c>
      <c r="AU414" s="12">
        <v>3.1930000000000001</v>
      </c>
      <c r="AV414" s="17" t="s">
        <v>92</v>
      </c>
      <c r="AW414" s="18">
        <v>13822</v>
      </c>
      <c r="AX414" s="19" t="s">
        <v>2007</v>
      </c>
      <c r="AY414" s="17">
        <v>11</v>
      </c>
      <c r="AZ414" s="14" t="s">
        <v>152</v>
      </c>
      <c r="BA414" s="20" t="str">
        <f t="shared" si="502"/>
        <v>04138220006278874011</v>
      </c>
      <c r="BB414" s="31">
        <f t="shared" si="503"/>
        <v>20</v>
      </c>
      <c r="BC414" s="22" t="s">
        <v>2008</v>
      </c>
      <c r="BD414" s="23" t="s">
        <v>115</v>
      </c>
      <c r="BF414" s="8"/>
      <c r="BG414" s="32">
        <v>50830188</v>
      </c>
      <c r="BH414" s="32">
        <v>50830406</v>
      </c>
      <c r="BI414" s="32"/>
      <c r="BJ414" t="s">
        <v>1286</v>
      </c>
      <c r="BK414" s="14" t="str">
        <f t="shared" si="528"/>
        <v>A-APT-MCA</v>
      </c>
      <c r="BL414" s="14"/>
      <c r="BM414" s="25"/>
      <c r="BN414" s="26" t="str">
        <f t="shared" si="504"/>
        <v>04138220006278874011</v>
      </c>
      <c r="BO414" s="27" t="str">
        <f t="shared" si="505"/>
        <v>AISSA HAJER</v>
      </c>
      <c r="BP414" s="26">
        <f t="shared" si="506"/>
        <v>413</v>
      </c>
      <c r="BQ414" s="28"/>
    </row>
    <row r="415" spans="1:69" x14ac:dyDescent="0.25">
      <c r="A415" t="str">
        <f>VLOOKUP(B415,[2]RH!$B:$BV,72,0)</f>
        <v>si</v>
      </c>
      <c r="B415" s="6">
        <v>414</v>
      </c>
      <c r="C415" s="7" t="s">
        <v>168</v>
      </c>
      <c r="D415" s="7" t="s">
        <v>2009</v>
      </c>
      <c r="E415" s="7" t="s">
        <v>67</v>
      </c>
      <c r="F415" s="7" t="s">
        <v>118</v>
      </c>
      <c r="G415" s="7" t="s">
        <v>220</v>
      </c>
      <c r="H415" s="39">
        <v>520</v>
      </c>
      <c r="I415" s="7" t="s">
        <v>189</v>
      </c>
      <c r="J415" s="7" t="s">
        <v>190</v>
      </c>
      <c r="K415" s="7" t="s">
        <v>146</v>
      </c>
      <c r="L415" s="7" t="s">
        <v>90</v>
      </c>
      <c r="M415" s="7" t="s">
        <v>191</v>
      </c>
      <c r="N415" s="8">
        <v>44204</v>
      </c>
      <c r="O415" t="e">
        <f t="shared" ca="1" si="537"/>
        <v>#REF!</v>
      </c>
      <c r="P415" s="7"/>
      <c r="Q415" s="8"/>
      <c r="R415" s="7"/>
      <c r="S415" s="7"/>
      <c r="T415" s="9" t="s">
        <v>72</v>
      </c>
      <c r="U415" s="7" t="str">
        <f t="shared" si="493"/>
        <v>Titulaire</v>
      </c>
      <c r="V415" s="8">
        <v>45658</v>
      </c>
      <c r="W415" s="8">
        <v>45688</v>
      </c>
      <c r="X415" s="8"/>
      <c r="Y415" s="8"/>
      <c r="Z415" s="8">
        <v>44204</v>
      </c>
      <c r="AA415" s="7">
        <f t="shared" si="494"/>
        <v>1</v>
      </c>
      <c r="AB415" s="7">
        <f t="shared" si="495"/>
        <v>2021</v>
      </c>
      <c r="AC415" s="7">
        <f t="shared" si="496"/>
        <v>2025</v>
      </c>
      <c r="AD415" s="10" t="e">
        <f t="shared" ref="AD415:AD478" ca="1" si="540">IF(#REF!="Non",(DAYS360(N415,Q415)/360),(DAYS360(N415,TODAY())/360))</f>
        <v>#REF!</v>
      </c>
      <c r="AE415" s="10" t="e">
        <f t="shared" ca="1" si="498"/>
        <v>#REF!</v>
      </c>
      <c r="AF415" s="8">
        <v>32187</v>
      </c>
      <c r="AG415" s="11">
        <f t="shared" ca="1" si="499"/>
        <v>37.082191780821915</v>
      </c>
      <c r="AH415" s="10" t="str">
        <f t="shared" ca="1" si="500"/>
        <v>&gt;35&lt; 45</v>
      </c>
      <c r="AI415" s="12">
        <v>16327969</v>
      </c>
      <c r="AJ415" s="13" t="s">
        <v>79</v>
      </c>
      <c r="AK415" s="12" t="s">
        <v>2010</v>
      </c>
      <c r="AL415" s="8">
        <v>39224</v>
      </c>
      <c r="AM415" s="7" t="s">
        <v>108</v>
      </c>
      <c r="AN415" s="7" t="s">
        <v>76</v>
      </c>
      <c r="AO415">
        <v>2</v>
      </c>
      <c r="AQ415">
        <v>3</v>
      </c>
      <c r="AR415" s="14">
        <v>3</v>
      </c>
      <c r="AS415" s="15">
        <f t="shared" si="501"/>
        <v>45299.75</v>
      </c>
      <c r="AT415" s="14" t="s">
        <v>163</v>
      </c>
      <c r="AU415" s="12">
        <v>3.3159999999999998</v>
      </c>
      <c r="AV415" s="17" t="s">
        <v>236</v>
      </c>
      <c r="AW415" s="18" t="s">
        <v>201</v>
      </c>
      <c r="AX415" s="19" t="s">
        <v>2011</v>
      </c>
      <c r="AY415" s="17" t="s">
        <v>433</v>
      </c>
      <c r="AZ415" s="14" t="s">
        <v>203</v>
      </c>
      <c r="BA415" s="20" t="str">
        <f t="shared" si="502"/>
        <v>17001000000118300612</v>
      </c>
      <c r="BB415" s="31">
        <f t="shared" si="503"/>
        <v>20</v>
      </c>
      <c r="BC415" s="22" t="s">
        <v>2012</v>
      </c>
      <c r="BD415" s="23" t="s">
        <v>341</v>
      </c>
      <c r="BF415" s="8"/>
      <c r="BG415" s="32">
        <v>58653317</v>
      </c>
      <c r="BH415" s="32">
        <v>58916505</v>
      </c>
      <c r="BI415" s="32"/>
      <c r="BJ415" t="s">
        <v>486</v>
      </c>
      <c r="BK415" s="14" t="str">
        <f t="shared" si="528"/>
        <v>A-520</v>
      </c>
      <c r="BL415" s="14" t="s">
        <v>300</v>
      </c>
      <c r="BM415" s="25"/>
      <c r="BN415" s="26" t="str">
        <f t="shared" si="504"/>
        <v>17001000000118300612</v>
      </c>
      <c r="BO415" s="27" t="str">
        <f t="shared" si="505"/>
        <v>TOUJANI INES</v>
      </c>
      <c r="BP415" s="26">
        <f t="shared" si="506"/>
        <v>414</v>
      </c>
      <c r="BQ415" s="28"/>
    </row>
    <row r="416" spans="1:69" x14ac:dyDescent="0.25">
      <c r="A416" t="str">
        <f>VLOOKUP(B416,[2]RH!$B:$BV,72,0)</f>
        <v>Non-Actif</v>
      </c>
      <c r="B416" s="6">
        <v>415</v>
      </c>
      <c r="C416" s="7" t="s">
        <v>65</v>
      </c>
      <c r="D416" s="7" t="s">
        <v>2013</v>
      </c>
      <c r="E416" s="7" t="s">
        <v>67</v>
      </c>
      <c r="F416" s="7" t="s">
        <v>118</v>
      </c>
      <c r="G416" s="7" t="s">
        <v>220</v>
      </c>
      <c r="H416" s="7" t="s">
        <v>966</v>
      </c>
      <c r="I416" s="7"/>
      <c r="J416" s="7" t="s">
        <v>190</v>
      </c>
      <c r="K416" s="7" t="s">
        <v>146</v>
      </c>
      <c r="L416" s="7" t="s">
        <v>90</v>
      </c>
      <c r="M416" s="7" t="s">
        <v>160</v>
      </c>
      <c r="N416" s="8">
        <v>44204</v>
      </c>
      <c r="O416" t="e">
        <f t="shared" ca="1" si="537"/>
        <v>#REF!</v>
      </c>
      <c r="P416" s="7">
        <f t="shared" ca="1" si="532"/>
        <v>-1406</v>
      </c>
      <c r="Q416" s="8">
        <v>44256</v>
      </c>
      <c r="R416" s="7" t="s">
        <v>161</v>
      </c>
      <c r="S416" s="7"/>
      <c r="T416" s="9" t="s">
        <v>156</v>
      </c>
      <c r="U416" s="7" t="str">
        <f t="shared" si="493"/>
        <v>Contractuel</v>
      </c>
      <c r="V416" s="8">
        <v>44256</v>
      </c>
      <c r="W416" s="8">
        <v>44316</v>
      </c>
      <c r="X416" s="8"/>
      <c r="Y416" s="8"/>
      <c r="Z416" s="8">
        <v>44204</v>
      </c>
      <c r="AA416" s="7">
        <f t="shared" si="494"/>
        <v>1</v>
      </c>
      <c r="AB416" s="7">
        <f t="shared" si="495"/>
        <v>2021</v>
      </c>
      <c r="AC416" s="7">
        <f t="shared" si="496"/>
        <v>2025</v>
      </c>
      <c r="AD416" s="10" t="e">
        <f t="shared" ref="AD416:AD479" ca="1" si="541">IF(#REF!="Non",(DAYS360(N416,Q416)/360),(DAYS360(N416,TODAY())/360))</f>
        <v>#REF!</v>
      </c>
      <c r="AE416" s="10" t="e">
        <f t="shared" ca="1" si="498"/>
        <v>#REF!</v>
      </c>
      <c r="AF416" s="8">
        <v>31405</v>
      </c>
      <c r="AG416" s="11">
        <f t="shared" ca="1" si="499"/>
        <v>39.224657534246575</v>
      </c>
      <c r="AH416" s="10" t="str">
        <f t="shared" ca="1" si="500"/>
        <v>&gt;35&lt; 45</v>
      </c>
      <c r="AI416" s="12">
        <v>12833573</v>
      </c>
      <c r="AJ416" s="13" t="s">
        <v>150</v>
      </c>
      <c r="AK416" s="12" t="s">
        <v>2014</v>
      </c>
      <c r="AL416" s="8">
        <v>39519</v>
      </c>
      <c r="AM416" s="7" t="s">
        <v>75</v>
      </c>
      <c r="AN416" s="7" t="s">
        <v>109</v>
      </c>
      <c r="AQ416" s="14">
        <v>3</v>
      </c>
      <c r="AR416" s="14">
        <v>1</v>
      </c>
      <c r="AS416" s="15">
        <f t="shared" si="501"/>
        <v>44569.25</v>
      </c>
      <c r="AT416" s="14" t="s">
        <v>163</v>
      </c>
      <c r="AU416" s="12">
        <v>3.1930000000000001</v>
      </c>
      <c r="AV416" s="17">
        <v>12</v>
      </c>
      <c r="AW416" s="18" t="s">
        <v>2015</v>
      </c>
      <c r="AX416" s="19" t="s">
        <v>2016</v>
      </c>
      <c r="AY416" s="17">
        <v>56</v>
      </c>
      <c r="AZ416" s="14" t="s">
        <v>195</v>
      </c>
      <c r="BA416" s="20" t="str">
        <f t="shared" si="502"/>
        <v>12007000013307582556</v>
      </c>
      <c r="BB416" s="31">
        <f t="shared" si="503"/>
        <v>20</v>
      </c>
      <c r="BC416" s="22" t="s">
        <v>2017</v>
      </c>
      <c r="BD416" s="23" t="s">
        <v>426</v>
      </c>
      <c r="BF416" s="8"/>
      <c r="BG416" s="32">
        <v>54159088</v>
      </c>
      <c r="BH416" s="32">
        <v>23058526</v>
      </c>
      <c r="BI416" s="32"/>
      <c r="BJ416" t="s">
        <v>492</v>
      </c>
      <c r="BK416" s="14" t="str">
        <f t="shared" si="528"/>
        <v>A-AP-T</v>
      </c>
      <c r="BL416" s="14"/>
      <c r="BM416" s="25"/>
      <c r="BN416" s="26" t="str">
        <f t="shared" si="504"/>
        <v>12007000013307582556</v>
      </c>
      <c r="BO416" s="27" t="str">
        <f t="shared" si="505"/>
        <v>TOUJANI ARBI</v>
      </c>
      <c r="BP416" s="26">
        <f t="shared" si="506"/>
        <v>415</v>
      </c>
      <c r="BQ416" s="28"/>
    </row>
    <row r="417" spans="1:69" x14ac:dyDescent="0.25">
      <c r="A417" t="str">
        <f>VLOOKUP(B417,[2]RH!$B:$BV,72,0)</f>
        <v>Non-Actif</v>
      </c>
      <c r="B417" s="6">
        <v>416</v>
      </c>
      <c r="C417" s="7" t="s">
        <v>100</v>
      </c>
      <c r="D417" s="7" t="s">
        <v>2018</v>
      </c>
      <c r="E417" s="7" t="s">
        <v>67</v>
      </c>
      <c r="F417" s="7" t="s">
        <v>118</v>
      </c>
      <c r="G417" s="7" t="s">
        <v>220</v>
      </c>
      <c r="H417" s="7" t="s">
        <v>2002</v>
      </c>
      <c r="I417" s="7"/>
      <c r="J417" s="7" t="s">
        <v>190</v>
      </c>
      <c r="K417" s="7" t="s">
        <v>146</v>
      </c>
      <c r="L417" s="7" t="s">
        <v>90</v>
      </c>
      <c r="M417" s="7" t="s">
        <v>191</v>
      </c>
      <c r="N417" s="8">
        <v>44204</v>
      </c>
      <c r="O417" t="e">
        <f t="shared" ca="1" si="537"/>
        <v>#REF!</v>
      </c>
      <c r="P417" s="7">
        <f t="shared" ca="1" si="532"/>
        <v>-1283</v>
      </c>
      <c r="Q417" s="8">
        <v>44366</v>
      </c>
      <c r="R417" s="7" t="s">
        <v>161</v>
      </c>
      <c r="S417" s="7"/>
      <c r="T417" s="9" t="s">
        <v>156</v>
      </c>
      <c r="U417" s="7" t="str">
        <f t="shared" si="493"/>
        <v>Contractuel</v>
      </c>
      <c r="V417" s="8">
        <v>44378</v>
      </c>
      <c r="W417" s="8">
        <v>44439</v>
      </c>
      <c r="X417" s="8"/>
      <c r="Y417" s="8"/>
      <c r="Z417" s="8">
        <v>44204</v>
      </c>
      <c r="AA417" s="7">
        <f t="shared" si="494"/>
        <v>1</v>
      </c>
      <c r="AB417" s="7">
        <f t="shared" si="495"/>
        <v>2021</v>
      </c>
      <c r="AC417" s="7">
        <f t="shared" si="496"/>
        <v>2025</v>
      </c>
      <c r="AD417" s="10" t="e">
        <f t="shared" ref="AD417:AD480" ca="1" si="542">IF(#REF!="Non",(DAYS360(N417,Q417)/360),(DAYS360(N417,TODAY())/360))</f>
        <v>#REF!</v>
      </c>
      <c r="AE417" s="10" t="e">
        <f t="shared" ca="1" si="498"/>
        <v>#REF!</v>
      </c>
      <c r="AF417" s="8">
        <v>32864</v>
      </c>
      <c r="AG417" s="11">
        <f t="shared" ca="1" si="499"/>
        <v>35.227397260273975</v>
      </c>
      <c r="AH417" s="10" t="str">
        <f t="shared" ca="1" si="500"/>
        <v>&gt;35&lt; 45</v>
      </c>
      <c r="AI417" s="12">
        <v>12668555</v>
      </c>
      <c r="AJ417" s="13" t="s">
        <v>170</v>
      </c>
      <c r="AK417" s="12" t="s">
        <v>2019</v>
      </c>
      <c r="AL417" s="8">
        <v>42975</v>
      </c>
      <c r="AM417" s="7" t="s">
        <v>108</v>
      </c>
      <c r="AN417" s="7" t="s">
        <v>109</v>
      </c>
      <c r="AQ417" s="14">
        <v>3</v>
      </c>
      <c r="AR417" s="14">
        <v>1</v>
      </c>
      <c r="AS417" s="15">
        <f t="shared" si="501"/>
        <v>44569.25</v>
      </c>
      <c r="AT417" s="14" t="s">
        <v>163</v>
      </c>
      <c r="AU417" s="12">
        <v>3.1930000000000001</v>
      </c>
      <c r="AV417" s="17">
        <v>17</v>
      </c>
      <c r="AW417" s="18" t="s">
        <v>201</v>
      </c>
      <c r="AX417" s="19" t="s">
        <v>2020</v>
      </c>
      <c r="AY417" s="17">
        <v>66</v>
      </c>
      <c r="AZ417" s="14" t="s">
        <v>203</v>
      </c>
      <c r="BA417" s="20" t="str">
        <f t="shared" si="502"/>
        <v>17001000000147495866</v>
      </c>
      <c r="BB417" s="31">
        <f t="shared" si="503"/>
        <v>20</v>
      </c>
      <c r="BC417" s="22" t="s">
        <v>2021</v>
      </c>
      <c r="BD417" s="23" t="s">
        <v>341</v>
      </c>
      <c r="BF417" s="8"/>
      <c r="BG417" s="32">
        <v>54037094</v>
      </c>
      <c r="BH417" s="32">
        <v>21283251</v>
      </c>
      <c r="BI417" s="32"/>
      <c r="BJ417" t="s">
        <v>814</v>
      </c>
      <c r="BK417" s="14" t="str">
        <f t="shared" si="528"/>
        <v>A-APT-MCA</v>
      </c>
      <c r="BL417" s="14"/>
      <c r="BM417" s="25"/>
      <c r="BN417" s="26" t="str">
        <f t="shared" si="504"/>
        <v>17001000000147495866</v>
      </c>
      <c r="BO417" s="27" t="str">
        <f t="shared" si="505"/>
        <v>ZAAGARI SARRA</v>
      </c>
      <c r="BP417" s="26">
        <f t="shared" si="506"/>
        <v>416</v>
      </c>
      <c r="BQ417" s="28"/>
    </row>
    <row r="418" spans="1:69" x14ac:dyDescent="0.25">
      <c r="A418" t="str">
        <f>VLOOKUP(B418,[2]RH!$B:$BV,72,0)</f>
        <v>Non-Actif</v>
      </c>
      <c r="B418" s="6">
        <v>417</v>
      </c>
      <c r="C418" s="7" t="s">
        <v>65</v>
      </c>
      <c r="D418" s="7" t="s">
        <v>2022</v>
      </c>
      <c r="E418" s="7" t="s">
        <v>67</v>
      </c>
      <c r="F418" s="7" t="s">
        <v>118</v>
      </c>
      <c r="G418" s="7" t="s">
        <v>220</v>
      </c>
      <c r="H418" s="7" t="s">
        <v>966</v>
      </c>
      <c r="I418" s="7"/>
      <c r="J418" s="7" t="s">
        <v>190</v>
      </c>
      <c r="K418" s="7" t="s">
        <v>146</v>
      </c>
      <c r="L418" s="7" t="s">
        <v>90</v>
      </c>
      <c r="M418" s="7" t="s">
        <v>160</v>
      </c>
      <c r="N418" s="8">
        <v>44204</v>
      </c>
      <c r="O418" t="e">
        <f t="shared" ca="1" si="537"/>
        <v>#REF!</v>
      </c>
      <c r="P418" s="7">
        <f t="shared" ca="1" si="532"/>
        <v>-1406</v>
      </c>
      <c r="Q418" s="8">
        <v>44256</v>
      </c>
      <c r="R418" s="7" t="s">
        <v>161</v>
      </c>
      <c r="S418" s="7"/>
      <c r="T418" s="9" t="s">
        <v>156</v>
      </c>
      <c r="U418" s="7" t="str">
        <f t="shared" si="493"/>
        <v>Contractuel</v>
      </c>
      <c r="V418" s="8">
        <v>44256</v>
      </c>
      <c r="W418" s="8">
        <v>44316</v>
      </c>
      <c r="X418" s="8"/>
      <c r="Y418" s="8"/>
      <c r="Z418" s="8">
        <v>44204</v>
      </c>
      <c r="AA418" s="7">
        <f t="shared" si="494"/>
        <v>1</v>
      </c>
      <c r="AB418" s="7">
        <f t="shared" si="495"/>
        <v>2021</v>
      </c>
      <c r="AC418" s="7">
        <f t="shared" si="496"/>
        <v>2025</v>
      </c>
      <c r="AD418" s="10" t="e">
        <f t="shared" ref="AD418:AD481" ca="1" si="543">IF(#REF!="Non",(DAYS360(N418,Q418)/360),(DAYS360(N418,TODAY())/360))</f>
        <v>#REF!</v>
      </c>
      <c r="AE418" s="10" t="e">
        <f t="shared" ca="1" si="498"/>
        <v>#REF!</v>
      </c>
      <c r="AF418" s="8">
        <v>35583</v>
      </c>
      <c r="AG418" s="11">
        <f t="shared" ca="1" si="499"/>
        <v>27.778082191780822</v>
      </c>
      <c r="AH418" s="10" t="str">
        <f t="shared" ca="1" si="500"/>
        <v>&gt;25&lt; 35</v>
      </c>
      <c r="AI418" s="12">
        <v>17323773</v>
      </c>
      <c r="AJ418" s="13" t="s">
        <v>192</v>
      </c>
      <c r="AK418" s="12" t="s">
        <v>2023</v>
      </c>
      <c r="AL418" s="8">
        <v>43012</v>
      </c>
      <c r="AM418" s="7" t="s">
        <v>75</v>
      </c>
      <c r="AN418" s="7" t="s">
        <v>109</v>
      </c>
      <c r="AQ418" s="14">
        <v>3</v>
      </c>
      <c r="AR418" s="14">
        <v>1</v>
      </c>
      <c r="AS418" s="15">
        <f t="shared" si="501"/>
        <v>44569.25</v>
      </c>
      <c r="AT418" s="14" t="s">
        <v>163</v>
      </c>
      <c r="AU418" s="12">
        <v>3.1930000000000001</v>
      </c>
      <c r="AV418" s="17">
        <v>17</v>
      </c>
      <c r="AW418" s="18" t="s">
        <v>201</v>
      </c>
      <c r="AX418" s="19" t="s">
        <v>2024</v>
      </c>
      <c r="AY418" s="17">
        <v>83</v>
      </c>
      <c r="AZ418" s="14" t="s">
        <v>203</v>
      </c>
      <c r="BA418" s="20" t="str">
        <f t="shared" si="502"/>
        <v>17001000000223423683</v>
      </c>
      <c r="BB418" s="31">
        <f t="shared" si="503"/>
        <v>20</v>
      </c>
      <c r="BC418" s="22" t="s">
        <v>2025</v>
      </c>
      <c r="BD418" s="23" t="s">
        <v>426</v>
      </c>
      <c r="BF418" s="8"/>
      <c r="BG418" s="32">
        <v>99801468</v>
      </c>
      <c r="BH418" s="32">
        <v>96166274</v>
      </c>
      <c r="BI418" s="32"/>
      <c r="BJ418" t="s">
        <v>492</v>
      </c>
      <c r="BK418" s="14" t="str">
        <f t="shared" si="528"/>
        <v>A-AP-T</v>
      </c>
      <c r="BL418" s="14"/>
      <c r="BM418" s="25"/>
      <c r="BN418" s="26" t="str">
        <f t="shared" si="504"/>
        <v>17001000000223423683</v>
      </c>
      <c r="BO418" s="27" t="str">
        <f t="shared" si="505"/>
        <v>FERCHICHI AMIR</v>
      </c>
      <c r="BP418" s="26">
        <f t="shared" si="506"/>
        <v>417</v>
      </c>
      <c r="BQ418" s="28"/>
    </row>
    <row r="419" spans="1:69" x14ac:dyDescent="0.25">
      <c r="A419" t="str">
        <f>VLOOKUP(B419,[2]RH!$B:$BV,72,0)</f>
        <v>Non-Actif</v>
      </c>
      <c r="B419" s="6">
        <v>418</v>
      </c>
      <c r="C419" s="7" t="s">
        <v>100</v>
      </c>
      <c r="D419" s="7" t="s">
        <v>2026</v>
      </c>
      <c r="E419" s="7" t="s">
        <v>67</v>
      </c>
      <c r="F419" s="7" t="s">
        <v>118</v>
      </c>
      <c r="G419" s="7" t="s">
        <v>220</v>
      </c>
      <c r="H419" s="7" t="s">
        <v>478</v>
      </c>
      <c r="I419" s="7"/>
      <c r="J419" s="7" t="s">
        <v>190</v>
      </c>
      <c r="K419" s="7" t="s">
        <v>146</v>
      </c>
      <c r="L419" s="7" t="s">
        <v>90</v>
      </c>
      <c r="M419" s="7" t="s">
        <v>191</v>
      </c>
      <c r="N419" s="8">
        <v>44204</v>
      </c>
      <c r="O419" t="e">
        <f t="shared" ca="1" si="537"/>
        <v>#REF!</v>
      </c>
      <c r="P419" s="7">
        <f t="shared" ca="1" si="532"/>
        <v>-1467</v>
      </c>
      <c r="Q419" s="8">
        <v>44244</v>
      </c>
      <c r="R419" s="7" t="s">
        <v>161</v>
      </c>
      <c r="S419" s="7"/>
      <c r="T419" s="9" t="s">
        <v>156</v>
      </c>
      <c r="U419" s="7" t="str">
        <f t="shared" si="493"/>
        <v>Contractuel</v>
      </c>
      <c r="V419" s="8">
        <v>44204</v>
      </c>
      <c r="W419" s="8">
        <v>44255</v>
      </c>
      <c r="X419" s="8"/>
      <c r="Y419" s="8"/>
      <c r="Z419" s="8">
        <v>44204</v>
      </c>
      <c r="AA419" s="7">
        <f t="shared" si="494"/>
        <v>1</v>
      </c>
      <c r="AB419" s="7">
        <f t="shared" si="495"/>
        <v>2021</v>
      </c>
      <c r="AC419" s="7">
        <f t="shared" si="496"/>
        <v>2025</v>
      </c>
      <c r="AD419" s="10" t="e">
        <f t="shared" ref="AD419:AD482" ca="1" si="544">IF(#REF!="Non",(DAYS360(N419,Q419)/360),(DAYS360(N419,TODAY())/360))</f>
        <v>#REF!</v>
      </c>
      <c r="AE419" s="10" t="e">
        <f t="shared" ca="1" si="498"/>
        <v>#REF!</v>
      </c>
      <c r="AF419" s="8">
        <v>30668</v>
      </c>
      <c r="AG419" s="11">
        <f t="shared" ca="1" si="499"/>
        <v>41.243835616438353</v>
      </c>
      <c r="AH419" s="10" t="str">
        <f t="shared" ca="1" si="500"/>
        <v>&gt;35&lt; 45</v>
      </c>
      <c r="AI419" s="12">
        <v>12727492</v>
      </c>
      <c r="AJ419" s="13" t="s">
        <v>170</v>
      </c>
      <c r="AK419" s="12" t="s">
        <v>2027</v>
      </c>
      <c r="AL419" s="8">
        <v>40621</v>
      </c>
      <c r="AM419" s="7" t="s">
        <v>108</v>
      </c>
      <c r="AN419" s="7" t="s">
        <v>109</v>
      </c>
      <c r="AQ419" s="14">
        <v>3</v>
      </c>
      <c r="AR419" s="14">
        <v>1</v>
      </c>
      <c r="AS419" s="15">
        <f t="shared" si="501"/>
        <v>44569.25</v>
      </c>
      <c r="AT419" s="14" t="s">
        <v>163</v>
      </c>
      <c r="AU419" s="12">
        <v>3.1930000000000001</v>
      </c>
      <c r="AV419" s="17">
        <v>17</v>
      </c>
      <c r="AW419" s="18" t="s">
        <v>201</v>
      </c>
      <c r="AX419" s="19" t="s">
        <v>2028</v>
      </c>
      <c r="AY419" s="17">
        <v>32</v>
      </c>
      <c r="AZ419" s="14" t="s">
        <v>203</v>
      </c>
      <c r="BA419" s="20" t="str">
        <f t="shared" si="502"/>
        <v>17001000000149753832</v>
      </c>
      <c r="BB419" s="31">
        <f t="shared" si="503"/>
        <v>20</v>
      </c>
      <c r="BC419" s="22" t="s">
        <v>2029</v>
      </c>
      <c r="BD419" s="23" t="s">
        <v>85</v>
      </c>
      <c r="BE419">
        <v>2096</v>
      </c>
      <c r="BF419" s="8"/>
      <c r="BG419" s="32">
        <v>55932855</v>
      </c>
      <c r="BH419" s="32">
        <v>58993595</v>
      </c>
      <c r="BI419" s="32"/>
      <c r="BJ419" t="s">
        <v>492</v>
      </c>
      <c r="BK419" s="14" t="str">
        <f t="shared" si="528"/>
        <v>A-SP</v>
      </c>
      <c r="BL419" s="14"/>
      <c r="BM419" s="25"/>
      <c r="BN419" s="26" t="str">
        <f t="shared" si="504"/>
        <v>17001000000149753832</v>
      </c>
      <c r="BO419" s="27" t="str">
        <f t="shared" si="505"/>
        <v>HASNAOUI NASSIMA</v>
      </c>
      <c r="BP419" s="26">
        <f t="shared" si="506"/>
        <v>418</v>
      </c>
      <c r="BQ419" s="28"/>
    </row>
    <row r="420" spans="1:69" x14ac:dyDescent="0.25">
      <c r="A420" t="str">
        <f>VLOOKUP(B420,[2]RH!$B:$BV,72,0)</f>
        <v>Non-Actif</v>
      </c>
      <c r="B420" s="6">
        <v>419</v>
      </c>
      <c r="C420" s="7" t="s">
        <v>65</v>
      </c>
      <c r="D420" s="7" t="s">
        <v>2030</v>
      </c>
      <c r="E420" s="7" t="s">
        <v>67</v>
      </c>
      <c r="F420" s="7" t="s">
        <v>158</v>
      </c>
      <c r="G420" s="7" t="s">
        <v>159</v>
      </c>
      <c r="H420" s="7" t="s">
        <v>541</v>
      </c>
      <c r="I420" s="7" t="s">
        <v>542</v>
      </c>
      <c r="J420" s="7"/>
      <c r="K420" s="7" t="s">
        <v>146</v>
      </c>
      <c r="L420" s="7" t="s">
        <v>90</v>
      </c>
      <c r="M420" s="7" t="s">
        <v>1089</v>
      </c>
      <c r="N420" s="8">
        <v>44221</v>
      </c>
      <c r="O420" s="33"/>
      <c r="P420" s="7">
        <f t="shared" ca="1" si="532"/>
        <v>-400</v>
      </c>
      <c r="Q420" s="8">
        <v>45322</v>
      </c>
      <c r="R420" s="7" t="s">
        <v>290</v>
      </c>
      <c r="S420" s="7"/>
      <c r="T420" s="9" t="s">
        <v>156</v>
      </c>
      <c r="U420" s="7" t="str">
        <f t="shared" si="493"/>
        <v>Contractuel</v>
      </c>
      <c r="V420" s="8">
        <v>45292</v>
      </c>
      <c r="W420" s="8">
        <v>45322</v>
      </c>
      <c r="X420" s="8"/>
      <c r="Y420" s="8"/>
      <c r="Z420" s="8">
        <v>44221</v>
      </c>
      <c r="AA420" s="7">
        <f t="shared" si="494"/>
        <v>1</v>
      </c>
      <c r="AB420" s="7">
        <f t="shared" si="495"/>
        <v>2021</v>
      </c>
      <c r="AC420" s="7">
        <f t="shared" si="496"/>
        <v>2025</v>
      </c>
      <c r="AD420" s="10" t="e">
        <f t="shared" ref="AD420:AD483" ca="1" si="545">IF(#REF!="Non",(DAYS360(N420,Q420)/360),(DAYS360(N420,TODAY())/360))</f>
        <v>#REF!</v>
      </c>
      <c r="AE420" s="10" t="e">
        <f t="shared" ca="1" si="498"/>
        <v>#REF!</v>
      </c>
      <c r="AF420" s="8">
        <v>31509</v>
      </c>
      <c r="AG420" s="11">
        <f t="shared" ca="1" si="499"/>
        <v>38.939726027397263</v>
      </c>
      <c r="AH420" s="10" t="str">
        <f t="shared" ca="1" si="500"/>
        <v>&gt;35&lt; 45</v>
      </c>
      <c r="AI420" s="12">
        <v>16414407</v>
      </c>
      <c r="AJ420" s="13" t="s">
        <v>92</v>
      </c>
      <c r="AK420" s="12" t="s">
        <v>2031</v>
      </c>
      <c r="AL420" s="8">
        <v>40322</v>
      </c>
      <c r="AM420" s="7" t="s">
        <v>75</v>
      </c>
      <c r="AN420" s="7" t="s">
        <v>76</v>
      </c>
      <c r="AO420">
        <v>1</v>
      </c>
      <c r="AQ420" s="14">
        <v>3</v>
      </c>
      <c r="AR420" s="14">
        <v>3</v>
      </c>
      <c r="AS420" s="15">
        <f t="shared" si="501"/>
        <v>45316.75</v>
      </c>
      <c r="AT420" s="14" t="s">
        <v>163</v>
      </c>
      <c r="AU420" s="12">
        <v>3.3159999999999998</v>
      </c>
      <c r="AV420" s="17" t="s">
        <v>150</v>
      </c>
      <c r="AW420" s="18" t="s">
        <v>339</v>
      </c>
      <c r="AX420" s="19" t="s">
        <v>2032</v>
      </c>
      <c r="AY420" s="17" t="s">
        <v>1810</v>
      </c>
      <c r="AZ420" s="14" t="s">
        <v>174</v>
      </c>
      <c r="BA420" s="20" t="str">
        <f t="shared" si="502"/>
        <v>07080013810551997691</v>
      </c>
      <c r="BB420" s="31">
        <f t="shared" si="503"/>
        <v>20</v>
      </c>
      <c r="BC420" s="22" t="s">
        <v>2033</v>
      </c>
      <c r="BD420" s="23" t="s">
        <v>501</v>
      </c>
      <c r="BE420">
        <v>1110</v>
      </c>
      <c r="BF420" s="8">
        <v>44985</v>
      </c>
      <c r="BG420" s="32">
        <v>90064785</v>
      </c>
      <c r="BH420" s="32">
        <v>90064783</v>
      </c>
      <c r="BI420" s="32"/>
      <c r="BJ420" t="s">
        <v>769</v>
      </c>
      <c r="BK420" s="14" t="str">
        <f t="shared" si="528"/>
        <v>-coupe</v>
      </c>
      <c r="BL420" s="14" t="s">
        <v>241</v>
      </c>
      <c r="BM420" s="25"/>
      <c r="BN420" s="26" t="str">
        <f t="shared" si="504"/>
        <v>07080013810551997691</v>
      </c>
      <c r="BO420" s="27" t="str">
        <f t="shared" si="505"/>
        <v>SGHAIER NIZAR</v>
      </c>
      <c r="BP420" s="26">
        <f t="shared" si="506"/>
        <v>419</v>
      </c>
      <c r="BQ420" s="28"/>
    </row>
    <row r="421" spans="1:69" x14ac:dyDescent="0.25">
      <c r="A421" t="str">
        <f>VLOOKUP(B421,[2]RH!$B:$BV,72,0)</f>
        <v>si</v>
      </c>
      <c r="B421" s="6">
        <v>420</v>
      </c>
      <c r="C421" s="7" t="s">
        <v>65</v>
      </c>
      <c r="D421" s="7" t="s">
        <v>2034</v>
      </c>
      <c r="E421" s="7" t="s">
        <v>67</v>
      </c>
      <c r="F421" s="7" t="s">
        <v>102</v>
      </c>
      <c r="G421" s="7" t="s">
        <v>188</v>
      </c>
      <c r="H421" s="7" t="s">
        <v>102</v>
      </c>
      <c r="I421" s="7" t="s">
        <v>1908</v>
      </c>
      <c r="J421" s="7"/>
      <c r="K421" s="7" t="s">
        <v>89</v>
      </c>
      <c r="L421" s="7" t="s">
        <v>90</v>
      </c>
      <c r="M421" s="7" t="s">
        <v>2035</v>
      </c>
      <c r="N421" s="8">
        <v>44230</v>
      </c>
      <c r="O421" t="e">
        <f t="shared" ref="O421:O429" ca="1" si="546">IF(AD421&gt;=4,IF(T421="CDD","OK",""),"")</f>
        <v>#REF!</v>
      </c>
      <c r="P421" s="7">
        <f t="shared" ca="1" si="532"/>
        <v>86</v>
      </c>
      <c r="Q421" s="8"/>
      <c r="R421" s="7"/>
      <c r="S421" s="7"/>
      <c r="T421" s="9" t="s">
        <v>156</v>
      </c>
      <c r="U421" s="7" t="str">
        <f t="shared" si="493"/>
        <v>Contractuel</v>
      </c>
      <c r="V421" s="8">
        <v>45627</v>
      </c>
      <c r="W421" s="8">
        <v>45808</v>
      </c>
      <c r="X421" s="8">
        <v>44229</v>
      </c>
      <c r="Y421" s="8">
        <v>44593</v>
      </c>
      <c r="Z421" s="8"/>
      <c r="AA421" s="7">
        <f t="shared" si="494"/>
        <v>2</v>
      </c>
      <c r="AB421" s="7">
        <f t="shared" si="495"/>
        <v>2021</v>
      </c>
      <c r="AC421" s="7">
        <f t="shared" si="496"/>
        <v>2025</v>
      </c>
      <c r="AD421" s="10" t="e">
        <f t="shared" ref="AD421:AD484" ca="1" si="547">IF(#REF!="Non",(DAYS360(N421,Q421)/360),(DAYS360(N421,TODAY())/360))</f>
        <v>#REF!</v>
      </c>
      <c r="AE421" s="10" t="e">
        <f t="shared" ca="1" si="498"/>
        <v>#REF!</v>
      </c>
      <c r="AF421" s="8">
        <v>35221</v>
      </c>
      <c r="AG421" s="11">
        <f t="shared" ca="1" si="499"/>
        <v>28.769863013698629</v>
      </c>
      <c r="AH421" s="10" t="str">
        <f t="shared" ca="1" si="500"/>
        <v>&gt;25&lt; 35</v>
      </c>
      <c r="AI421" s="12">
        <v>17308282</v>
      </c>
      <c r="AJ421" s="13" t="s">
        <v>150</v>
      </c>
      <c r="AK421" s="12">
        <v>13002778</v>
      </c>
      <c r="AL421" s="8">
        <v>41271</v>
      </c>
      <c r="AM421" s="7" t="s">
        <v>75</v>
      </c>
      <c r="AN421" s="7" t="s">
        <v>109</v>
      </c>
      <c r="AQ421">
        <v>5</v>
      </c>
      <c r="AR421" s="14">
        <v>3</v>
      </c>
      <c r="AS421" s="15">
        <f t="shared" si="501"/>
        <v>45325.75</v>
      </c>
      <c r="AT421" s="14" t="s">
        <v>163</v>
      </c>
      <c r="AU421" s="12">
        <v>3.3159999999999998</v>
      </c>
      <c r="AV421" s="17" t="s">
        <v>92</v>
      </c>
      <c r="AW421" s="18" t="s">
        <v>2036</v>
      </c>
      <c r="AX421" s="19">
        <v>80089596860</v>
      </c>
      <c r="AY421" s="17">
        <v>68</v>
      </c>
      <c r="AZ421" s="14" t="s">
        <v>152</v>
      </c>
      <c r="BA421" s="20" t="str">
        <f t="shared" si="502"/>
        <v>04053138008959686068</v>
      </c>
      <c r="BB421" s="31">
        <f t="shared" si="503"/>
        <v>20</v>
      </c>
      <c r="BC421" s="22" t="s">
        <v>2037</v>
      </c>
      <c r="BD421" s="23" t="s">
        <v>501</v>
      </c>
      <c r="BE421">
        <v>1110</v>
      </c>
      <c r="BF421" s="8"/>
      <c r="BG421" s="32">
        <v>27799067</v>
      </c>
      <c r="BH421" s="32">
        <v>93145404</v>
      </c>
      <c r="BI421" s="32">
        <v>98137122</v>
      </c>
      <c r="BJ421" t="s">
        <v>714</v>
      </c>
      <c r="BK421" s="14" t="str">
        <f t="shared" si="528"/>
        <v>-LOGISTIQUE</v>
      </c>
      <c r="BL421" s="14" t="s">
        <v>198</v>
      </c>
      <c r="BM421" s="25"/>
      <c r="BN421" s="26" t="str">
        <f t="shared" si="504"/>
        <v>04053138008959686068</v>
      </c>
      <c r="BO421" s="27" t="str">
        <f t="shared" si="505"/>
        <v>DABKI YOSRI</v>
      </c>
      <c r="BP421" s="26">
        <f t="shared" si="506"/>
        <v>420</v>
      </c>
      <c r="BQ421" s="28"/>
    </row>
    <row r="422" spans="1:69" x14ac:dyDescent="0.25">
      <c r="A422" t="str">
        <f>VLOOKUP(B422,[2]RH!$B:$BV,72,0)</f>
        <v>Non-Actif</v>
      </c>
      <c r="B422" s="6">
        <v>421</v>
      </c>
      <c r="C422" s="7" t="s">
        <v>65</v>
      </c>
      <c r="D422" s="7" t="s">
        <v>2038</v>
      </c>
      <c r="E422" s="7" t="s">
        <v>67</v>
      </c>
      <c r="F422" s="7" t="s">
        <v>135</v>
      </c>
      <c r="G422" s="7" t="s">
        <v>1817</v>
      </c>
      <c r="H422" s="7"/>
      <c r="I422" s="7"/>
      <c r="J422" s="7"/>
      <c r="K422" s="7" t="s">
        <v>70</v>
      </c>
      <c r="L422" s="7" t="s">
        <v>104</v>
      </c>
      <c r="M422" s="7" t="s">
        <v>1817</v>
      </c>
      <c r="N422" s="8">
        <v>44228</v>
      </c>
      <c r="O422" t="e">
        <f t="shared" ca="1" si="546"/>
        <v>#REF!</v>
      </c>
      <c r="P422" s="7">
        <f ca="1">IF(Y422="","",Y422-TODAY())</f>
        <v>-1143</v>
      </c>
      <c r="Q422" s="8">
        <v>44419</v>
      </c>
      <c r="R422" s="7" t="s">
        <v>105</v>
      </c>
      <c r="S422" s="7"/>
      <c r="T422" s="9" t="s">
        <v>394</v>
      </c>
      <c r="U422" s="7" t="str">
        <f t="shared" si="493"/>
        <v>Contractuel</v>
      </c>
      <c r="V422" s="8"/>
      <c r="W422" s="8"/>
      <c r="X422" s="8">
        <v>44215</v>
      </c>
      <c r="Y422" s="8">
        <v>44579</v>
      </c>
      <c r="Z422" s="8"/>
      <c r="AA422" s="7">
        <f t="shared" si="494"/>
        <v>2</v>
      </c>
      <c r="AB422" s="7">
        <f t="shared" si="495"/>
        <v>2021</v>
      </c>
      <c r="AC422" s="7">
        <f t="shared" si="496"/>
        <v>2025</v>
      </c>
      <c r="AD422" s="10" t="e">
        <f t="shared" ref="AD422:AD485" ca="1" si="548">IF(#REF!="Non",(DAYS360(N422,Q422)/360),(DAYS360(N422,TODAY())/360))</f>
        <v>#REF!</v>
      </c>
      <c r="AE422" s="10" t="e">
        <f t="shared" ca="1" si="498"/>
        <v>#REF!</v>
      </c>
      <c r="AF422" s="8">
        <v>34483</v>
      </c>
      <c r="AG422" s="11">
        <f t="shared" ca="1" si="499"/>
        <v>30.791780821917808</v>
      </c>
      <c r="AH422" s="10" t="str">
        <f t="shared" ca="1" si="500"/>
        <v>&gt;25&lt; 35</v>
      </c>
      <c r="AI422" s="12"/>
      <c r="AJ422" s="13"/>
      <c r="AK422" s="12" t="s">
        <v>2039</v>
      </c>
      <c r="AL422" s="8">
        <v>43379</v>
      </c>
      <c r="AM422" s="7" t="s">
        <v>75</v>
      </c>
      <c r="AN422" s="7" t="s">
        <v>109</v>
      </c>
      <c r="AQ422" s="14"/>
      <c r="AR422" s="14">
        <v>1</v>
      </c>
      <c r="AS422" s="15">
        <f t="shared" si="501"/>
        <v>44593.25</v>
      </c>
      <c r="AT422" s="14" t="s">
        <v>77</v>
      </c>
      <c r="AU422" s="12">
        <v>800</v>
      </c>
      <c r="AV422" s="17" t="s">
        <v>92</v>
      </c>
      <c r="AW422" s="18">
        <v>90909</v>
      </c>
      <c r="AX422" s="19">
        <v>60071004857</v>
      </c>
      <c r="AY422" s="17">
        <v>62</v>
      </c>
      <c r="AZ422" s="14" t="s">
        <v>152</v>
      </c>
      <c r="BA422" s="20" t="str">
        <f t="shared" si="502"/>
        <v>04909096007100485762</v>
      </c>
      <c r="BB422" s="31">
        <f t="shared" si="503"/>
        <v>20</v>
      </c>
      <c r="BC422" s="22" t="s">
        <v>2040</v>
      </c>
      <c r="BD422" s="23" t="s">
        <v>2041</v>
      </c>
      <c r="BF422" s="8"/>
      <c r="BG422" s="32">
        <v>58472880</v>
      </c>
      <c r="BH422" s="32"/>
      <c r="BI422" s="32"/>
      <c r="BK422" s="14" t="str">
        <f t="shared" si="528"/>
        <v>CADRE</v>
      </c>
      <c r="BL422" s="14"/>
      <c r="BM422" s="25"/>
      <c r="BN422" s="26" t="str">
        <f t="shared" si="504"/>
        <v>04909096007100485762</v>
      </c>
      <c r="BO422" s="27" t="str">
        <f t="shared" si="505"/>
        <v>KCHAOU WISSEM</v>
      </c>
      <c r="BP422" s="26">
        <f t="shared" si="506"/>
        <v>421</v>
      </c>
      <c r="BQ422" s="28"/>
    </row>
    <row r="423" spans="1:69" x14ac:dyDescent="0.25">
      <c r="A423" t="str">
        <f>VLOOKUP(B423,[2]RH!$B:$BV,72,0)</f>
        <v>Non-Actif</v>
      </c>
      <c r="B423" s="6">
        <v>422</v>
      </c>
      <c r="C423" s="7" t="s">
        <v>65</v>
      </c>
      <c r="D423" s="7" t="s">
        <v>2042</v>
      </c>
      <c r="E423" s="7" t="s">
        <v>67</v>
      </c>
      <c r="F423" s="7" t="s">
        <v>135</v>
      </c>
      <c r="G423" s="7" t="s">
        <v>1817</v>
      </c>
      <c r="H423" s="7"/>
      <c r="I423" s="7"/>
      <c r="J423" s="7"/>
      <c r="K423" s="7" t="s">
        <v>70</v>
      </c>
      <c r="L423" s="7" t="s">
        <v>104</v>
      </c>
      <c r="M423" s="7" t="s">
        <v>1817</v>
      </c>
      <c r="N423" s="8">
        <v>44228</v>
      </c>
      <c r="O423" t="e">
        <f t="shared" ca="1" si="546"/>
        <v>#REF!</v>
      </c>
      <c r="P423" s="7">
        <f ca="1">IF(Y423="","",Y423-TODAY())</f>
        <v>-1157</v>
      </c>
      <c r="Q423" s="8">
        <v>44446</v>
      </c>
      <c r="R423" s="7" t="s">
        <v>105</v>
      </c>
      <c r="S423" s="7"/>
      <c r="T423" s="9" t="s">
        <v>394</v>
      </c>
      <c r="U423" s="7" t="str">
        <f t="shared" si="493"/>
        <v>Contractuel</v>
      </c>
      <c r="V423" s="8"/>
      <c r="W423" s="8"/>
      <c r="X423" s="8">
        <v>44201</v>
      </c>
      <c r="Y423" s="8">
        <v>44565</v>
      </c>
      <c r="Z423" s="8"/>
      <c r="AA423" s="7">
        <f t="shared" si="494"/>
        <v>2</v>
      </c>
      <c r="AB423" s="7">
        <f t="shared" si="495"/>
        <v>2021</v>
      </c>
      <c r="AC423" s="7">
        <f t="shared" si="496"/>
        <v>2025</v>
      </c>
      <c r="AD423" s="10" t="e">
        <f t="shared" ref="AD423:AD486" ca="1" si="549">IF(#REF!="Non",(DAYS360(N423,Q423)/360),(DAYS360(N423,TODAY())/360))</f>
        <v>#REF!</v>
      </c>
      <c r="AE423" s="10" t="e">
        <f t="shared" ca="1" si="498"/>
        <v>#REF!</v>
      </c>
      <c r="AF423" s="8">
        <v>35153</v>
      </c>
      <c r="AG423" s="11">
        <f t="shared" ca="1" si="499"/>
        <v>28.956164383561642</v>
      </c>
      <c r="AH423" s="10" t="str">
        <f t="shared" ca="1" si="500"/>
        <v>&gt;25&lt; 35</v>
      </c>
      <c r="AI423" s="12"/>
      <c r="AJ423" s="13"/>
      <c r="AK423" s="12" t="s">
        <v>2043</v>
      </c>
      <c r="AL423" s="8">
        <v>41771</v>
      </c>
      <c r="AM423" s="7" t="s">
        <v>75</v>
      </c>
      <c r="AN423" s="7" t="s">
        <v>109</v>
      </c>
      <c r="AQ423" s="14"/>
      <c r="AR423" s="14">
        <v>1</v>
      </c>
      <c r="AS423" s="15">
        <f t="shared" si="501"/>
        <v>44593.25</v>
      </c>
      <c r="AT423" s="14" t="s">
        <v>77</v>
      </c>
      <c r="AU423" s="12">
        <v>800</v>
      </c>
      <c r="AV423" s="17" t="s">
        <v>92</v>
      </c>
      <c r="AW423" s="18" t="s">
        <v>2044</v>
      </c>
      <c r="AX423" s="19">
        <v>30071028575</v>
      </c>
      <c r="AY423" s="17">
        <v>49</v>
      </c>
      <c r="AZ423" s="14" t="s">
        <v>152</v>
      </c>
      <c r="BA423" s="20" t="str">
        <f t="shared" si="502"/>
        <v>04027113007102857549</v>
      </c>
      <c r="BB423" s="31">
        <f t="shared" si="503"/>
        <v>20</v>
      </c>
      <c r="BC423" s="22" t="s">
        <v>2045</v>
      </c>
      <c r="BD423" s="23" t="s">
        <v>250</v>
      </c>
      <c r="BF423" s="8" t="s">
        <v>176</v>
      </c>
      <c r="BG423" s="32">
        <v>24381584</v>
      </c>
      <c r="BH423" s="32"/>
      <c r="BI423" s="32">
        <v>98137105</v>
      </c>
      <c r="BK423" s="14" t="str">
        <f t="shared" si="528"/>
        <v>CADRE</v>
      </c>
      <c r="BL423" s="14"/>
      <c r="BM423" s="25"/>
      <c r="BN423" s="26" t="str">
        <f t="shared" si="504"/>
        <v>04027113007102857549</v>
      </c>
      <c r="BO423" s="27" t="str">
        <f t="shared" si="505"/>
        <v>JOUINI DHIA EL HAK</v>
      </c>
      <c r="BP423" s="26">
        <f t="shared" si="506"/>
        <v>422</v>
      </c>
      <c r="BQ423" s="28"/>
    </row>
    <row r="424" spans="1:69" x14ac:dyDescent="0.25">
      <c r="A424" t="str">
        <f>VLOOKUP(B424,[2]RH!$B:$BV,72,0)</f>
        <v>Non-Actif</v>
      </c>
      <c r="B424" s="6">
        <v>423</v>
      </c>
      <c r="C424" s="7" t="s">
        <v>168</v>
      </c>
      <c r="D424" s="7" t="s">
        <v>1195</v>
      </c>
      <c r="E424" s="7" t="s">
        <v>67</v>
      </c>
      <c r="F424" s="7" t="s">
        <v>118</v>
      </c>
      <c r="G424" s="7" t="s">
        <v>220</v>
      </c>
      <c r="H424" s="7" t="s">
        <v>966</v>
      </c>
      <c r="I424" s="7"/>
      <c r="J424" s="7" t="s">
        <v>281</v>
      </c>
      <c r="K424" s="7" t="s">
        <v>146</v>
      </c>
      <c r="L424" s="7" t="s">
        <v>90</v>
      </c>
      <c r="M424" s="7" t="s">
        <v>191</v>
      </c>
      <c r="N424" s="8">
        <v>44228</v>
      </c>
      <c r="O424" t="e">
        <f t="shared" ca="1" si="546"/>
        <v>#REF!</v>
      </c>
      <c r="P424" s="7">
        <f t="shared" ref="P424:P430" ca="1" si="550">IF(W424="","",W424-TODAY())</f>
        <v>-1406</v>
      </c>
      <c r="Q424" s="8">
        <v>44266</v>
      </c>
      <c r="R424" s="7" t="s">
        <v>2046</v>
      </c>
      <c r="S424" s="7"/>
      <c r="T424" s="9" t="s">
        <v>156</v>
      </c>
      <c r="U424" s="7" t="str">
        <f t="shared" si="493"/>
        <v>Contractuel</v>
      </c>
      <c r="V424" s="8">
        <v>44256</v>
      </c>
      <c r="W424" s="8">
        <v>44316</v>
      </c>
      <c r="X424" s="8"/>
      <c r="Y424" s="8"/>
      <c r="Z424" s="8">
        <v>44228</v>
      </c>
      <c r="AA424" s="7">
        <f t="shared" si="494"/>
        <v>2</v>
      </c>
      <c r="AB424" s="7">
        <f t="shared" si="495"/>
        <v>2021</v>
      </c>
      <c r="AC424" s="7">
        <f t="shared" si="496"/>
        <v>2025</v>
      </c>
      <c r="AD424" s="10" t="e">
        <f t="shared" ref="AD424:AD487" ca="1" si="551">IF(#REF!="Non",(DAYS360(N424,Q424)/360),(DAYS360(N424,TODAY())/360))</f>
        <v>#REF!</v>
      </c>
      <c r="AE424" s="10" t="e">
        <f t="shared" ca="1" si="498"/>
        <v>#REF!</v>
      </c>
      <c r="AF424" s="8">
        <v>28532</v>
      </c>
      <c r="AG424" s="11">
        <f t="shared" ca="1" si="499"/>
        <v>47.095890410958901</v>
      </c>
      <c r="AH424" s="10" t="str">
        <f t="shared" ca="1" si="500"/>
        <v>&gt;45&lt; 55</v>
      </c>
      <c r="AI424" s="12">
        <v>12253020</v>
      </c>
      <c r="AJ424" s="13" t="s">
        <v>150</v>
      </c>
      <c r="AK424" s="12" t="s">
        <v>1196</v>
      </c>
      <c r="AL424" s="8">
        <v>43805</v>
      </c>
      <c r="AM424" s="7" t="s">
        <v>108</v>
      </c>
      <c r="AN424" s="7" t="s">
        <v>76</v>
      </c>
      <c r="AQ424" s="14">
        <v>3</v>
      </c>
      <c r="AR424" s="14">
        <v>1</v>
      </c>
      <c r="AS424" s="15">
        <f t="shared" si="501"/>
        <v>44593.25</v>
      </c>
      <c r="AT424" s="14" t="s">
        <v>163</v>
      </c>
      <c r="AU424" s="12">
        <v>3.1930000000000001</v>
      </c>
      <c r="AV424" s="17">
        <v>17</v>
      </c>
      <c r="AW424" s="18" t="s">
        <v>201</v>
      </c>
      <c r="AX424" s="19" t="s">
        <v>1197</v>
      </c>
      <c r="AY424" s="17">
        <v>20</v>
      </c>
      <c r="AZ424" s="14" t="s">
        <v>203</v>
      </c>
      <c r="BA424" s="20" t="str">
        <f t="shared" si="502"/>
        <v>17001000000290821320</v>
      </c>
      <c r="BB424" s="31">
        <f t="shared" si="503"/>
        <v>20</v>
      </c>
      <c r="BC424" s="22" t="s">
        <v>1198</v>
      </c>
      <c r="BD424" s="23" t="s">
        <v>486</v>
      </c>
      <c r="BF424" s="8" t="s">
        <v>176</v>
      </c>
      <c r="BG424" s="32">
        <v>50616199</v>
      </c>
      <c r="BH424" s="32">
        <v>21001242</v>
      </c>
      <c r="BI424" s="32"/>
      <c r="BJ424" t="s">
        <v>1198</v>
      </c>
      <c r="BK424" s="14" t="str">
        <f t="shared" si="528"/>
        <v>B-AP-T</v>
      </c>
      <c r="BL424" s="14"/>
      <c r="BM424" s="25"/>
      <c r="BN424" s="26" t="str">
        <f t="shared" si="504"/>
        <v>17001000000290821320</v>
      </c>
      <c r="BO424" s="27" t="str">
        <f t="shared" si="505"/>
        <v>HMISSI RADHIA</v>
      </c>
      <c r="BP424" s="26">
        <f t="shared" si="506"/>
        <v>423</v>
      </c>
      <c r="BQ424" s="28"/>
    </row>
    <row r="425" spans="1:69" x14ac:dyDescent="0.25">
      <c r="A425" t="str">
        <f>VLOOKUP(B425,[2]RH!$B:$BV,72,0)</f>
        <v>Non-Actif</v>
      </c>
      <c r="B425" s="6">
        <v>424</v>
      </c>
      <c r="C425" s="7" t="s">
        <v>100</v>
      </c>
      <c r="D425" s="7" t="s">
        <v>2047</v>
      </c>
      <c r="E425" s="7" t="s">
        <v>67</v>
      </c>
      <c r="F425" s="7" t="s">
        <v>118</v>
      </c>
      <c r="G425" s="7" t="s">
        <v>220</v>
      </c>
      <c r="H425" s="7" t="s">
        <v>966</v>
      </c>
      <c r="I425" s="7"/>
      <c r="J425" s="7" t="s">
        <v>281</v>
      </c>
      <c r="K425" s="7" t="s">
        <v>146</v>
      </c>
      <c r="L425" s="7" t="s">
        <v>90</v>
      </c>
      <c r="M425" s="7" t="s">
        <v>191</v>
      </c>
      <c r="N425" s="8">
        <v>44228</v>
      </c>
      <c r="O425" t="e">
        <f t="shared" ca="1" si="546"/>
        <v>#REF!</v>
      </c>
      <c r="P425" s="7">
        <f t="shared" ca="1" si="550"/>
        <v>-1467</v>
      </c>
      <c r="Q425" s="8">
        <v>44255</v>
      </c>
      <c r="R425" s="7" t="s">
        <v>290</v>
      </c>
      <c r="S425" s="7"/>
      <c r="T425" s="9" t="s">
        <v>156</v>
      </c>
      <c r="U425" s="7" t="str">
        <f t="shared" si="493"/>
        <v>Contractuel</v>
      </c>
      <c r="V425" s="8">
        <v>44230</v>
      </c>
      <c r="W425" s="8">
        <v>44255</v>
      </c>
      <c r="X425" s="8"/>
      <c r="Y425" s="8"/>
      <c r="Z425" s="8">
        <v>44230</v>
      </c>
      <c r="AA425" s="7">
        <f t="shared" si="494"/>
        <v>2</v>
      </c>
      <c r="AB425" s="7">
        <f t="shared" si="495"/>
        <v>2021</v>
      </c>
      <c r="AC425" s="7">
        <f t="shared" si="496"/>
        <v>2025</v>
      </c>
      <c r="AD425" s="10" t="e">
        <f t="shared" ref="AD425:AD488" ca="1" si="552">IF(#REF!="Non",(DAYS360(N425,Q425)/360),(DAYS360(N425,TODAY())/360))</f>
        <v>#REF!</v>
      </c>
      <c r="AE425" s="10" t="e">
        <f t="shared" ca="1" si="498"/>
        <v>#REF!</v>
      </c>
      <c r="AF425" s="8">
        <v>34400</v>
      </c>
      <c r="AG425" s="11">
        <f t="shared" ca="1" si="499"/>
        <v>31.019178082191782</v>
      </c>
      <c r="AH425" s="10" t="str">
        <f t="shared" ca="1" si="500"/>
        <v>&gt;25&lt; 35</v>
      </c>
      <c r="AI425" s="12"/>
      <c r="AJ425" s="13"/>
      <c r="AK425" s="12" t="s">
        <v>2048</v>
      </c>
      <c r="AL425" s="8">
        <v>42192</v>
      </c>
      <c r="AM425" s="7" t="s">
        <v>108</v>
      </c>
      <c r="AN425" s="7" t="s">
        <v>109</v>
      </c>
      <c r="AQ425" s="14">
        <v>3</v>
      </c>
      <c r="AR425" s="14">
        <v>1</v>
      </c>
      <c r="AS425" s="15">
        <f t="shared" si="501"/>
        <v>44593.25</v>
      </c>
      <c r="AT425" s="14" t="s">
        <v>163</v>
      </c>
      <c r="AU425" s="12">
        <v>3.1930000000000001</v>
      </c>
      <c r="AV425" s="17">
        <v>17</v>
      </c>
      <c r="AW425" s="18" t="s">
        <v>201</v>
      </c>
      <c r="AX425" s="19" t="s">
        <v>2049</v>
      </c>
      <c r="AY425" s="17">
        <v>11</v>
      </c>
      <c r="AZ425" s="14" t="s">
        <v>203</v>
      </c>
      <c r="BA425" s="20" t="str">
        <f t="shared" si="502"/>
        <v>17001000000283740611</v>
      </c>
      <c r="BB425" s="31">
        <f t="shared" si="503"/>
        <v>20</v>
      </c>
      <c r="BC425" s="22" t="s">
        <v>2050</v>
      </c>
      <c r="BD425" s="23" t="s">
        <v>486</v>
      </c>
      <c r="BF425" s="8"/>
      <c r="BG425" s="32">
        <v>24996269</v>
      </c>
      <c r="BH425" s="32">
        <v>58410075</v>
      </c>
      <c r="BI425" s="32"/>
      <c r="BJ425" t="s">
        <v>486</v>
      </c>
      <c r="BK425" s="14" t="str">
        <f t="shared" si="528"/>
        <v>B-AP-T</v>
      </c>
      <c r="BL425" s="14"/>
      <c r="BM425" s="25"/>
      <c r="BN425" s="26" t="str">
        <f t="shared" si="504"/>
        <v>17001000000283740611</v>
      </c>
      <c r="BO425" s="27" t="str">
        <f t="shared" si="505"/>
        <v>SLITI KHAOULA</v>
      </c>
      <c r="BP425" s="26">
        <f t="shared" si="506"/>
        <v>424</v>
      </c>
      <c r="BQ425" s="28"/>
    </row>
    <row r="426" spans="1:69" x14ac:dyDescent="0.25">
      <c r="A426" t="str">
        <f>VLOOKUP(B426,[2]RH!$B:$BV,72,0)</f>
        <v>Non-Actif</v>
      </c>
      <c r="B426" s="6">
        <v>425</v>
      </c>
      <c r="C426" s="7" t="s">
        <v>65</v>
      </c>
      <c r="D426" s="7" t="s">
        <v>2051</v>
      </c>
      <c r="E426" s="7" t="s">
        <v>67</v>
      </c>
      <c r="F426" s="7" t="s">
        <v>118</v>
      </c>
      <c r="G426" s="7" t="s">
        <v>220</v>
      </c>
      <c r="H426" s="7">
        <v>520</v>
      </c>
      <c r="I426" s="7" t="s">
        <v>189</v>
      </c>
      <c r="J426" s="7" t="s">
        <v>190</v>
      </c>
      <c r="K426" s="7" t="s">
        <v>146</v>
      </c>
      <c r="L426" s="7" t="s">
        <v>90</v>
      </c>
      <c r="M426" s="7" t="s">
        <v>160</v>
      </c>
      <c r="N426" s="8">
        <v>44228</v>
      </c>
      <c r="O426" t="e">
        <f t="shared" ca="1" si="546"/>
        <v>#REF!</v>
      </c>
      <c r="P426" s="7">
        <f t="shared" ca="1" si="550"/>
        <v>-737</v>
      </c>
      <c r="Q426" s="8">
        <v>44980</v>
      </c>
      <c r="R426" s="7" t="s">
        <v>161</v>
      </c>
      <c r="S426" s="7"/>
      <c r="T426" s="9" t="s">
        <v>156</v>
      </c>
      <c r="U426" s="7" t="str">
        <f t="shared" si="493"/>
        <v>Contractuel</v>
      </c>
      <c r="V426" s="8">
        <v>44927</v>
      </c>
      <c r="W426" s="8">
        <v>44985</v>
      </c>
      <c r="X426" s="8"/>
      <c r="Y426" s="8"/>
      <c r="Z426" s="8">
        <v>44228</v>
      </c>
      <c r="AA426" s="7">
        <f t="shared" si="494"/>
        <v>2</v>
      </c>
      <c r="AB426" s="7">
        <f t="shared" si="495"/>
        <v>2021</v>
      </c>
      <c r="AC426" s="7">
        <f t="shared" si="496"/>
        <v>2025</v>
      </c>
      <c r="AD426" s="10" t="e">
        <f t="shared" ref="AD426:AD489" ca="1" si="553">IF(#REF!="Non",(DAYS360(N426,Q426)/360),(DAYS360(N426,TODAY())/360))</f>
        <v>#REF!</v>
      </c>
      <c r="AE426" s="10" t="e">
        <f t="shared" ca="1" si="498"/>
        <v>#REF!</v>
      </c>
      <c r="AF426" s="8">
        <v>35280</v>
      </c>
      <c r="AG426" s="11">
        <f t="shared" ca="1" si="499"/>
        <v>28.608219178082191</v>
      </c>
      <c r="AH426" s="10" t="str">
        <f t="shared" ca="1" si="500"/>
        <v>&gt;25&lt; 35</v>
      </c>
      <c r="AI426" s="12">
        <v>16752468</v>
      </c>
      <c r="AJ426" s="13" t="s">
        <v>82</v>
      </c>
      <c r="AK426" s="12" t="s">
        <v>2052</v>
      </c>
      <c r="AL426" s="8">
        <v>44169</v>
      </c>
      <c r="AM426" s="7" t="s">
        <v>75</v>
      </c>
      <c r="AN426" s="7" t="s">
        <v>109</v>
      </c>
      <c r="AQ426" s="14">
        <v>3</v>
      </c>
      <c r="AR426" s="14">
        <v>3</v>
      </c>
      <c r="AS426" s="15">
        <f t="shared" si="501"/>
        <v>45323.75</v>
      </c>
      <c r="AT426" s="14" t="s">
        <v>163</v>
      </c>
      <c r="AU426" s="12">
        <v>3.3159999999999998</v>
      </c>
      <c r="AV426" s="17" t="s">
        <v>236</v>
      </c>
      <c r="AW426" s="18" t="s">
        <v>201</v>
      </c>
      <c r="AX426" s="19" t="s">
        <v>2053</v>
      </c>
      <c r="AY426" s="17" t="s">
        <v>2054</v>
      </c>
      <c r="AZ426" s="14" t="s">
        <v>203</v>
      </c>
      <c r="BA426" s="20" t="str">
        <f t="shared" si="502"/>
        <v>17001000000251712763</v>
      </c>
      <c r="BB426" s="31">
        <f t="shared" si="503"/>
        <v>20</v>
      </c>
      <c r="BC426" s="22" t="s">
        <v>2055</v>
      </c>
      <c r="BD426" s="23" t="s">
        <v>482</v>
      </c>
      <c r="BE426">
        <v>2022</v>
      </c>
      <c r="BF426" s="8"/>
      <c r="BG426" s="32">
        <v>96690373</v>
      </c>
      <c r="BH426" s="32">
        <v>23164394</v>
      </c>
      <c r="BI426" s="32"/>
      <c r="BJ426" t="s">
        <v>1508</v>
      </c>
      <c r="BK426" s="14" t="str">
        <f t="shared" si="528"/>
        <v>A-520</v>
      </c>
      <c r="BL426" s="14"/>
      <c r="BM426" s="25"/>
      <c r="BN426" s="26" t="str">
        <f t="shared" si="504"/>
        <v>17001000000251712763</v>
      </c>
      <c r="BO426" s="27" t="str">
        <f t="shared" si="505"/>
        <v>NAHALI MOHAMED</v>
      </c>
      <c r="BP426" s="26">
        <f t="shared" si="506"/>
        <v>425</v>
      </c>
      <c r="BQ426" s="28"/>
    </row>
    <row r="427" spans="1:69" x14ac:dyDescent="0.25">
      <c r="A427" t="str">
        <f>VLOOKUP(B427,[2]RH!$B:$BV,72,0)</f>
        <v>Non-Actif</v>
      </c>
      <c r="B427" s="6">
        <v>426</v>
      </c>
      <c r="C427" s="7" t="s">
        <v>100</v>
      </c>
      <c r="D427" s="7" t="s">
        <v>2056</v>
      </c>
      <c r="E427" s="7" t="s">
        <v>67</v>
      </c>
      <c r="F427" s="7" t="s">
        <v>118</v>
      </c>
      <c r="G427" s="7" t="s">
        <v>220</v>
      </c>
      <c r="H427" s="7"/>
      <c r="I427" s="7"/>
      <c r="J427" s="7" t="s">
        <v>190</v>
      </c>
      <c r="K427" s="7" t="s">
        <v>146</v>
      </c>
      <c r="L427" s="7" t="s">
        <v>90</v>
      </c>
      <c r="M427" s="7" t="s">
        <v>191</v>
      </c>
      <c r="N427" s="8">
        <v>44228</v>
      </c>
      <c r="O427" t="e">
        <f t="shared" ca="1" si="546"/>
        <v>#REF!</v>
      </c>
      <c r="P427" s="7">
        <f t="shared" ca="1" si="550"/>
        <v>-1467</v>
      </c>
      <c r="Q427" s="8">
        <v>44237</v>
      </c>
      <c r="R427" s="7" t="s">
        <v>161</v>
      </c>
      <c r="S427" s="7"/>
      <c r="T427" s="9" t="s">
        <v>156</v>
      </c>
      <c r="U427" s="7" t="str">
        <f t="shared" si="493"/>
        <v>Contractuel</v>
      </c>
      <c r="V427" s="8">
        <v>44228</v>
      </c>
      <c r="W427" s="8">
        <v>44255</v>
      </c>
      <c r="X427" s="8"/>
      <c r="Y427" s="8"/>
      <c r="Z427" s="8">
        <v>44228</v>
      </c>
      <c r="AA427" s="7">
        <f t="shared" si="494"/>
        <v>2</v>
      </c>
      <c r="AB427" s="7">
        <f t="shared" si="495"/>
        <v>2021</v>
      </c>
      <c r="AC427" s="7">
        <f t="shared" si="496"/>
        <v>2025</v>
      </c>
      <c r="AD427" s="10" t="e">
        <f t="shared" ref="AD427:AD490" ca="1" si="554">IF(#REF!="Non",(DAYS360(N427,Q427)/360),(DAYS360(N427,TODAY())/360))</f>
        <v>#REF!</v>
      </c>
      <c r="AE427" s="10" t="e">
        <f t="shared" ca="1" si="498"/>
        <v>#REF!</v>
      </c>
      <c r="AF427" s="8">
        <v>36428</v>
      </c>
      <c r="AG427" s="11">
        <f t="shared" ca="1" si="499"/>
        <v>25.463013698630139</v>
      </c>
      <c r="AH427" s="10" t="str">
        <f t="shared" ca="1" si="500"/>
        <v>&gt;25&lt; 35</v>
      </c>
      <c r="AI427" s="12">
        <v>17164012</v>
      </c>
      <c r="AJ427" s="13" t="s">
        <v>73</v>
      </c>
      <c r="AK427" s="12">
        <v>14326137</v>
      </c>
      <c r="AL427" s="8">
        <v>42982</v>
      </c>
      <c r="AM427" s="7" t="s">
        <v>108</v>
      </c>
      <c r="AN427" s="7" t="s">
        <v>109</v>
      </c>
      <c r="AQ427" s="14">
        <v>3</v>
      </c>
      <c r="AR427" s="14">
        <v>1</v>
      </c>
      <c r="AS427" s="15">
        <f t="shared" si="501"/>
        <v>44593.25</v>
      </c>
      <c r="AT427" s="14" t="s">
        <v>163</v>
      </c>
      <c r="AU427" s="12">
        <v>3.1930000000000001</v>
      </c>
      <c r="AV427" s="17">
        <v>17</v>
      </c>
      <c r="AW427" s="18" t="s">
        <v>201</v>
      </c>
      <c r="AX427" s="19" t="s">
        <v>2057</v>
      </c>
      <c r="AY427" s="17">
        <v>22</v>
      </c>
      <c r="AZ427" s="14" t="s">
        <v>203</v>
      </c>
      <c r="BA427" s="20" t="str">
        <f t="shared" si="502"/>
        <v>17001000000271718722</v>
      </c>
      <c r="BB427" s="31">
        <f t="shared" si="503"/>
        <v>20</v>
      </c>
      <c r="BC427" s="22" t="s">
        <v>2055</v>
      </c>
      <c r="BD427" s="23" t="s">
        <v>482</v>
      </c>
      <c r="BE427">
        <v>2022</v>
      </c>
      <c r="BF427" s="8"/>
      <c r="BG427" s="32">
        <v>93559567</v>
      </c>
      <c r="BH427" s="32">
        <v>95139671</v>
      </c>
      <c r="BI427" s="32"/>
      <c r="BJ427" t="s">
        <v>2058</v>
      </c>
      <c r="BK427" s="14" t="str">
        <f t="shared" si="528"/>
        <v>A-</v>
      </c>
      <c r="BL427" s="14"/>
      <c r="BM427" s="25"/>
      <c r="BN427" s="26" t="str">
        <f t="shared" si="504"/>
        <v>17001000000271718722</v>
      </c>
      <c r="BO427" s="27" t="str">
        <f t="shared" si="505"/>
        <v>MZOUGHI EYA</v>
      </c>
      <c r="BP427" s="26">
        <f t="shared" si="506"/>
        <v>426</v>
      </c>
      <c r="BQ427" s="28"/>
    </row>
    <row r="428" spans="1:69" x14ac:dyDescent="0.25">
      <c r="A428" t="str">
        <f>VLOOKUP(B428,[2]RH!$B:$BV,72,0)</f>
        <v>si</v>
      </c>
      <c r="B428" s="6">
        <v>427</v>
      </c>
      <c r="C428" s="7" t="s">
        <v>100</v>
      </c>
      <c r="D428" s="7" t="s">
        <v>2059</v>
      </c>
      <c r="E428" s="7" t="s">
        <v>67</v>
      </c>
      <c r="F428" s="7" t="s">
        <v>118</v>
      </c>
      <c r="G428" s="7" t="s">
        <v>220</v>
      </c>
      <c r="H428" s="7" t="s">
        <v>649</v>
      </c>
      <c r="I428" s="7" t="s">
        <v>709</v>
      </c>
      <c r="J428" s="7" t="s">
        <v>190</v>
      </c>
      <c r="K428" s="7" t="s">
        <v>146</v>
      </c>
      <c r="L428" s="7" t="s">
        <v>90</v>
      </c>
      <c r="M428" s="7" t="s">
        <v>191</v>
      </c>
      <c r="N428" s="8">
        <v>44228</v>
      </c>
      <c r="O428" t="e">
        <f t="shared" ca="1" si="546"/>
        <v>#REF!</v>
      </c>
      <c r="P428" s="7"/>
      <c r="Q428" s="8"/>
      <c r="R428" s="7"/>
      <c r="S428" s="7"/>
      <c r="T428" s="9" t="s">
        <v>72</v>
      </c>
      <c r="U428" s="7" t="str">
        <f t="shared" si="493"/>
        <v>Titulaire</v>
      </c>
      <c r="V428" s="8">
        <v>45658</v>
      </c>
      <c r="W428" s="8">
        <v>45688</v>
      </c>
      <c r="X428" s="8"/>
      <c r="Y428" s="8"/>
      <c r="Z428" s="8">
        <v>44228</v>
      </c>
      <c r="AA428" s="7">
        <f t="shared" si="494"/>
        <v>2</v>
      </c>
      <c r="AB428" s="7">
        <f t="shared" si="495"/>
        <v>2021</v>
      </c>
      <c r="AC428" s="7">
        <f t="shared" si="496"/>
        <v>2025</v>
      </c>
      <c r="AD428" s="10" t="e">
        <f t="shared" ref="AD428:AD491" ca="1" si="555">IF(#REF!="Non",(DAYS360(N428,Q428)/360),(DAYS360(N428,TODAY())/360))</f>
        <v>#REF!</v>
      </c>
      <c r="AE428" s="10" t="e">
        <f t="shared" ca="1" si="498"/>
        <v>#REF!</v>
      </c>
      <c r="AF428" s="8">
        <v>35810</v>
      </c>
      <c r="AG428" s="11">
        <f t="shared" ca="1" si="499"/>
        <v>27.156164383561645</v>
      </c>
      <c r="AH428" s="10" t="str">
        <f t="shared" ca="1" si="500"/>
        <v>&gt;25&lt; 35</v>
      </c>
      <c r="AI428" s="12">
        <v>17134211</v>
      </c>
      <c r="AJ428" s="13" t="s">
        <v>82</v>
      </c>
      <c r="AK428" s="12" t="s">
        <v>2060</v>
      </c>
      <c r="AL428" s="8">
        <v>42669</v>
      </c>
      <c r="AM428" s="7" t="s">
        <v>108</v>
      </c>
      <c r="AN428" s="7" t="s">
        <v>109</v>
      </c>
      <c r="AQ428">
        <v>3</v>
      </c>
      <c r="AR428" s="14">
        <v>3</v>
      </c>
      <c r="AS428" s="15">
        <f t="shared" si="501"/>
        <v>45323.75</v>
      </c>
      <c r="AT428" s="14" t="s">
        <v>163</v>
      </c>
      <c r="AU428" s="12">
        <v>3.3159999999999998</v>
      </c>
      <c r="AV428" s="17" t="s">
        <v>79</v>
      </c>
      <c r="AW428" s="18" t="s">
        <v>1501</v>
      </c>
      <c r="AX428" s="19" t="s">
        <v>2061</v>
      </c>
      <c r="AY428" s="17" t="s">
        <v>73</v>
      </c>
      <c r="AZ428" s="14" t="s">
        <v>83</v>
      </c>
      <c r="BA428" s="20" t="str">
        <f t="shared" si="502"/>
        <v>08034012064002238301</v>
      </c>
      <c r="BB428" s="31">
        <f t="shared" si="503"/>
        <v>20</v>
      </c>
      <c r="BC428" s="22" t="s">
        <v>2055</v>
      </c>
      <c r="BD428" s="23" t="s">
        <v>482</v>
      </c>
      <c r="BE428">
        <v>2022</v>
      </c>
      <c r="BF428" s="8"/>
      <c r="BG428" s="32">
        <v>90601676</v>
      </c>
      <c r="BH428" s="32">
        <v>50812068</v>
      </c>
      <c r="BI428" s="32"/>
      <c r="BJ428" t="s">
        <v>1508</v>
      </c>
      <c r="BK428" s="14" t="str">
        <f t="shared" si="528"/>
        <v>A-Panda</v>
      </c>
      <c r="BL428" s="14" t="s">
        <v>595</v>
      </c>
      <c r="BM428" s="25"/>
      <c r="BN428" s="26" t="str">
        <f t="shared" si="504"/>
        <v>08034012064002238301</v>
      </c>
      <c r="BO428" s="27" t="str">
        <f t="shared" si="505"/>
        <v>SALHI OUMAYMA</v>
      </c>
      <c r="BP428" s="26">
        <f t="shared" si="506"/>
        <v>427</v>
      </c>
      <c r="BQ428" s="28"/>
    </row>
    <row r="429" spans="1:69" x14ac:dyDescent="0.25">
      <c r="A429" t="str">
        <f>VLOOKUP(B429,[2]RH!$B:$BV,72,0)</f>
        <v>Non-Actif</v>
      </c>
      <c r="B429" s="6">
        <v>428</v>
      </c>
      <c r="C429" s="7" t="s">
        <v>168</v>
      </c>
      <c r="D429" s="7" t="s">
        <v>2062</v>
      </c>
      <c r="E429" s="7" t="s">
        <v>67</v>
      </c>
      <c r="F429" s="7" t="s">
        <v>118</v>
      </c>
      <c r="G429" s="7" t="s">
        <v>220</v>
      </c>
      <c r="H429" s="7" t="s">
        <v>966</v>
      </c>
      <c r="I429" s="7"/>
      <c r="J429" s="7" t="s">
        <v>190</v>
      </c>
      <c r="K429" s="7" t="s">
        <v>146</v>
      </c>
      <c r="L429" s="7" t="s">
        <v>90</v>
      </c>
      <c r="M429" s="7" t="s">
        <v>191</v>
      </c>
      <c r="N429" s="8">
        <v>44233</v>
      </c>
      <c r="O429" t="e">
        <f t="shared" ca="1" si="546"/>
        <v>#REF!</v>
      </c>
      <c r="P429" s="7">
        <f t="shared" ca="1" si="550"/>
        <v>-1467</v>
      </c>
      <c r="Q429" s="8">
        <v>44255</v>
      </c>
      <c r="R429" s="7" t="s">
        <v>290</v>
      </c>
      <c r="S429" s="7"/>
      <c r="T429" s="9" t="s">
        <v>156</v>
      </c>
      <c r="U429" s="7" t="str">
        <f t="shared" si="493"/>
        <v>Contractuel</v>
      </c>
      <c r="V429" s="8">
        <v>44233</v>
      </c>
      <c r="W429" s="8">
        <v>44255</v>
      </c>
      <c r="X429" s="8"/>
      <c r="Y429" s="8"/>
      <c r="Z429" s="8">
        <v>44233</v>
      </c>
      <c r="AA429" s="7">
        <f t="shared" si="494"/>
        <v>2</v>
      </c>
      <c r="AB429" s="7">
        <f t="shared" si="495"/>
        <v>2021</v>
      </c>
      <c r="AC429" s="7">
        <f t="shared" si="496"/>
        <v>2025</v>
      </c>
      <c r="AD429" s="10" t="e">
        <f t="shared" ref="AD429:AD492" ca="1" si="556">IF(#REF!="Non",(DAYS360(N429,Q429)/360),(DAYS360(N429,TODAY())/360))</f>
        <v>#REF!</v>
      </c>
      <c r="AE429" s="10" t="e">
        <f t="shared" ca="1" si="498"/>
        <v>#REF!</v>
      </c>
      <c r="AF429" s="8">
        <v>35541</v>
      </c>
      <c r="AG429" s="11">
        <f t="shared" ca="1" si="499"/>
        <v>27.893150684931506</v>
      </c>
      <c r="AH429" s="10" t="str">
        <f t="shared" ca="1" si="500"/>
        <v>&gt;25&lt; 35</v>
      </c>
      <c r="AI429" s="12">
        <v>17134618</v>
      </c>
      <c r="AJ429" s="13" t="s">
        <v>192</v>
      </c>
      <c r="AK429" s="12" t="s">
        <v>2063</v>
      </c>
      <c r="AL429" s="8">
        <v>43518</v>
      </c>
      <c r="AM429" s="7" t="s">
        <v>108</v>
      </c>
      <c r="AN429" s="7" t="s">
        <v>76</v>
      </c>
      <c r="AQ429" s="14">
        <v>3</v>
      </c>
      <c r="AR429" s="14">
        <v>1</v>
      </c>
      <c r="AS429" s="15">
        <f t="shared" si="501"/>
        <v>44598.25</v>
      </c>
      <c r="AT429" s="14" t="s">
        <v>163</v>
      </c>
      <c r="AU429" s="12">
        <v>3.1930000000000001</v>
      </c>
      <c r="AV429" s="17" t="s">
        <v>79</v>
      </c>
      <c r="AW429" s="18" t="s">
        <v>1501</v>
      </c>
      <c r="AX429" s="19">
        <v>20640021042</v>
      </c>
      <c r="AY429" s="17">
        <v>47</v>
      </c>
      <c r="AZ429" s="14" t="s">
        <v>83</v>
      </c>
      <c r="BA429" s="20" t="str">
        <f t="shared" si="502"/>
        <v>08034012064002104247</v>
      </c>
      <c r="BB429" s="31">
        <f t="shared" si="503"/>
        <v>20</v>
      </c>
      <c r="BC429" s="22" t="s">
        <v>2055</v>
      </c>
      <c r="BD429" s="23" t="s">
        <v>482</v>
      </c>
      <c r="BE429">
        <v>2022</v>
      </c>
      <c r="BF429" s="8"/>
      <c r="BG429" s="32">
        <v>96386095</v>
      </c>
      <c r="BH429" s="32">
        <v>97156724</v>
      </c>
      <c r="BI429" s="32"/>
      <c r="BJ429" t="s">
        <v>2058</v>
      </c>
      <c r="BK429" s="14" t="str">
        <f t="shared" si="528"/>
        <v>A-AP-T</v>
      </c>
      <c r="BL429" s="14"/>
      <c r="BM429" s="25"/>
      <c r="BN429" s="26" t="str">
        <f t="shared" si="504"/>
        <v>08034012064002104247</v>
      </c>
      <c r="BO429" s="27" t="str">
        <f t="shared" si="505"/>
        <v>TRABELSI SIWAR</v>
      </c>
      <c r="BP429" s="26">
        <f t="shared" si="506"/>
        <v>428</v>
      </c>
      <c r="BQ429" s="28"/>
    </row>
    <row r="430" spans="1:69" x14ac:dyDescent="0.25">
      <c r="A430" t="str">
        <f>VLOOKUP(B430,[2]RH!$B:$BV,72,0)</f>
        <v>Non-Actif</v>
      </c>
      <c r="B430" s="6">
        <v>429</v>
      </c>
      <c r="C430" s="7" t="s">
        <v>100</v>
      </c>
      <c r="D430" s="7" t="s">
        <v>1380</v>
      </c>
      <c r="E430" s="7" t="s">
        <v>67</v>
      </c>
      <c r="F430" s="7" t="s">
        <v>118</v>
      </c>
      <c r="G430" s="7" t="s">
        <v>220</v>
      </c>
      <c r="H430" s="7" t="s">
        <v>351</v>
      </c>
      <c r="I430" s="7"/>
      <c r="J430" s="7" t="s">
        <v>281</v>
      </c>
      <c r="K430" s="7" t="s">
        <v>146</v>
      </c>
      <c r="L430" s="7" t="s">
        <v>90</v>
      </c>
      <c r="M430" s="7" t="s">
        <v>191</v>
      </c>
      <c r="N430" s="8">
        <v>44231</v>
      </c>
      <c r="P430" s="7">
        <f t="shared" ca="1" si="550"/>
        <v>-1406</v>
      </c>
      <c r="Q430" s="8">
        <v>44270</v>
      </c>
      <c r="R430" s="7" t="s">
        <v>161</v>
      </c>
      <c r="S430" s="7"/>
      <c r="T430" s="9" t="s">
        <v>156</v>
      </c>
      <c r="U430" s="7" t="str">
        <f t="shared" si="493"/>
        <v>Contractuel</v>
      </c>
      <c r="V430" s="8">
        <v>44256</v>
      </c>
      <c r="W430" s="8">
        <v>44316</v>
      </c>
      <c r="X430" s="8"/>
      <c r="Y430" s="8"/>
      <c r="Z430" s="8">
        <v>44231</v>
      </c>
      <c r="AA430" s="7">
        <f t="shared" si="494"/>
        <v>2</v>
      </c>
      <c r="AB430" s="7">
        <f t="shared" si="495"/>
        <v>2021</v>
      </c>
      <c r="AC430" s="7">
        <f t="shared" si="496"/>
        <v>2025</v>
      </c>
      <c r="AD430" s="10" t="e">
        <f t="shared" ref="AD430:AD493" ca="1" si="557">IF(#REF!="Non",(DAYS360(N430,Q430)/360),(DAYS360(N430,TODAY())/360))</f>
        <v>#REF!</v>
      </c>
      <c r="AE430" s="10" t="e">
        <f t="shared" ca="1" si="498"/>
        <v>#REF!</v>
      </c>
      <c r="AF430" s="8">
        <v>32430</v>
      </c>
      <c r="AG430" s="11">
        <f t="shared" ca="1" si="499"/>
        <v>36.416438356164385</v>
      </c>
      <c r="AH430" s="10" t="str">
        <f t="shared" ca="1" si="500"/>
        <v>&gt;35&lt; 45</v>
      </c>
      <c r="AI430" s="12">
        <v>16232070</v>
      </c>
      <c r="AJ430" s="13" t="s">
        <v>120</v>
      </c>
      <c r="AK430" s="12" t="s">
        <v>1381</v>
      </c>
      <c r="AL430" s="8">
        <v>39346</v>
      </c>
      <c r="AM430" s="7" t="s">
        <v>108</v>
      </c>
      <c r="AN430" s="7" t="s">
        <v>109</v>
      </c>
      <c r="AQ430" s="14">
        <v>3</v>
      </c>
      <c r="AR430" s="14">
        <v>1</v>
      </c>
      <c r="AS430" s="15">
        <f t="shared" si="501"/>
        <v>44596.25</v>
      </c>
      <c r="AT430" s="14" t="s">
        <v>163</v>
      </c>
      <c r="AU430" s="12">
        <v>3.1930000000000001</v>
      </c>
      <c r="AV430" s="17">
        <v>17</v>
      </c>
      <c r="AW430" s="18" t="s">
        <v>201</v>
      </c>
      <c r="AX430" s="19" t="s">
        <v>1382</v>
      </c>
      <c r="AY430" s="17">
        <v>58</v>
      </c>
      <c r="AZ430" s="14" t="s">
        <v>203</v>
      </c>
      <c r="BA430" s="20" t="str">
        <f t="shared" si="502"/>
        <v>17001000000124869258</v>
      </c>
      <c r="BB430" s="31">
        <f t="shared" si="503"/>
        <v>20</v>
      </c>
      <c r="BC430" s="22" t="s">
        <v>1383</v>
      </c>
      <c r="BD430" s="23" t="s">
        <v>85</v>
      </c>
      <c r="BE430">
        <v>2090</v>
      </c>
      <c r="BF430" s="8"/>
      <c r="BG430" s="32">
        <v>24811250</v>
      </c>
      <c r="BH430" s="32">
        <v>95174186</v>
      </c>
      <c r="BI430" s="32"/>
      <c r="BJ430" t="s">
        <v>2064</v>
      </c>
      <c r="BK430" s="14" t="str">
        <f t="shared" si="528"/>
        <v>B-CP</v>
      </c>
      <c r="BL430" s="14"/>
      <c r="BM430" s="25"/>
      <c r="BN430" s="26" t="str">
        <f t="shared" si="504"/>
        <v>17001000000124869258</v>
      </c>
      <c r="BO430" s="27" t="str">
        <f t="shared" si="505"/>
        <v>GABSI HAJER</v>
      </c>
      <c r="BP430" s="26">
        <f t="shared" si="506"/>
        <v>429</v>
      </c>
      <c r="BQ430" s="28"/>
    </row>
    <row r="431" spans="1:69" x14ac:dyDescent="0.25">
      <c r="A431" t="str">
        <f>VLOOKUP(B431,[2]RH!$B:$BV,72,0)</f>
        <v>si</v>
      </c>
      <c r="B431" s="6">
        <v>430</v>
      </c>
      <c r="C431" s="7" t="s">
        <v>100</v>
      </c>
      <c r="D431" s="7" t="s">
        <v>2065</v>
      </c>
      <c r="E431" s="7" t="s">
        <v>67</v>
      </c>
      <c r="F431" s="7" t="s">
        <v>118</v>
      </c>
      <c r="G431" s="7" t="s">
        <v>533</v>
      </c>
      <c r="H431" s="7" t="s">
        <v>234</v>
      </c>
      <c r="I431" s="7" t="s">
        <v>189</v>
      </c>
      <c r="J431" s="7" t="s">
        <v>190</v>
      </c>
      <c r="K431" s="7" t="s">
        <v>89</v>
      </c>
      <c r="L431" s="7" t="s">
        <v>90</v>
      </c>
      <c r="M431" s="7" t="s">
        <v>535</v>
      </c>
      <c r="N431" s="8">
        <v>44231</v>
      </c>
      <c r="P431" s="7"/>
      <c r="Q431" s="8"/>
      <c r="R431" s="7"/>
      <c r="S431" s="7"/>
      <c r="T431" s="9" t="s">
        <v>72</v>
      </c>
      <c r="U431" s="7" t="str">
        <f t="shared" si="493"/>
        <v>Titulaire</v>
      </c>
      <c r="V431" s="8">
        <v>45658</v>
      </c>
      <c r="W431" s="8">
        <v>45688</v>
      </c>
      <c r="X431" s="8">
        <v>44230</v>
      </c>
      <c r="Y431" s="8">
        <v>44594</v>
      </c>
      <c r="Z431" s="8"/>
      <c r="AA431" s="7">
        <f t="shared" si="494"/>
        <v>2</v>
      </c>
      <c r="AB431" s="7">
        <f t="shared" si="495"/>
        <v>2021</v>
      </c>
      <c r="AC431" s="7">
        <f t="shared" si="496"/>
        <v>2025</v>
      </c>
      <c r="AD431" s="10" t="e">
        <f t="shared" ref="AD431:AD494" ca="1" si="558">IF(#REF!="Non",(DAYS360(N431,Q431)/360),(DAYS360(N431,TODAY())/360))</f>
        <v>#REF!</v>
      </c>
      <c r="AE431" s="10" t="e">
        <f t="shared" ca="1" si="498"/>
        <v>#REF!</v>
      </c>
      <c r="AF431" s="8">
        <v>34861</v>
      </c>
      <c r="AG431" s="11">
        <f t="shared" ca="1" si="499"/>
        <v>29.756164383561643</v>
      </c>
      <c r="AH431" s="10" t="str">
        <f t="shared" ca="1" si="500"/>
        <v>&gt;25&lt; 35</v>
      </c>
      <c r="AI431" s="12">
        <v>17211447</v>
      </c>
      <c r="AJ431" s="13" t="s">
        <v>106</v>
      </c>
      <c r="AK431" s="12" t="s">
        <v>2066</v>
      </c>
      <c r="AL431" s="8">
        <v>41928</v>
      </c>
      <c r="AM431" s="7" t="s">
        <v>108</v>
      </c>
      <c r="AN431" s="7" t="s">
        <v>109</v>
      </c>
      <c r="AQ431">
        <v>3</v>
      </c>
      <c r="AR431" s="14">
        <v>3</v>
      </c>
      <c r="AS431" s="15">
        <f t="shared" si="501"/>
        <v>45326.75</v>
      </c>
      <c r="AT431" s="14" t="s">
        <v>163</v>
      </c>
      <c r="AU431" s="12">
        <v>3.3159999999999998</v>
      </c>
      <c r="AV431" s="17" t="s">
        <v>272</v>
      </c>
      <c r="AW431" s="18" t="s">
        <v>2067</v>
      </c>
      <c r="AX431" s="19" t="s">
        <v>2068</v>
      </c>
      <c r="AY431" s="17" t="s">
        <v>997</v>
      </c>
      <c r="AZ431" s="14" t="s">
        <v>276</v>
      </c>
      <c r="BA431" s="20" t="str">
        <f t="shared" si="502"/>
        <v>25107000000070475682</v>
      </c>
      <c r="BB431" s="31">
        <f t="shared" si="503"/>
        <v>20</v>
      </c>
      <c r="BC431" s="22" t="s">
        <v>2069</v>
      </c>
      <c r="BD431" s="23" t="s">
        <v>1940</v>
      </c>
      <c r="BF431" s="8"/>
      <c r="BG431" s="32">
        <v>21606746</v>
      </c>
      <c r="BH431" s="32">
        <v>23940598</v>
      </c>
      <c r="BI431" s="32"/>
      <c r="BJ431" t="s">
        <v>492</v>
      </c>
      <c r="BK431" s="14" t="str">
        <f t="shared" si="528"/>
        <v>A-JFU</v>
      </c>
      <c r="BL431" s="14" t="s">
        <v>288</v>
      </c>
      <c r="BM431" s="25"/>
      <c r="BN431" s="26" t="str">
        <f t="shared" si="504"/>
        <v>25107000000070475682</v>
      </c>
      <c r="BO431" s="27" t="str">
        <f t="shared" si="505"/>
        <v>MAHMLI SAMIA</v>
      </c>
      <c r="BP431" s="26">
        <f t="shared" si="506"/>
        <v>430</v>
      </c>
      <c r="BQ431" s="28"/>
    </row>
    <row r="432" spans="1:69" x14ac:dyDescent="0.25">
      <c r="A432" t="str">
        <f>VLOOKUP(B432,[2]RH!$B:$BV,72,0)</f>
        <v>Non-Actif</v>
      </c>
      <c r="B432" s="6">
        <v>431</v>
      </c>
      <c r="C432" s="7" t="s">
        <v>65</v>
      </c>
      <c r="D432" s="7" t="s">
        <v>2070</v>
      </c>
      <c r="E432" s="7" t="s">
        <v>67</v>
      </c>
      <c r="F432" s="7" t="s">
        <v>158</v>
      </c>
      <c r="G432" s="7" t="s">
        <v>159</v>
      </c>
      <c r="H432" s="7"/>
      <c r="I432" s="7"/>
      <c r="J432" s="7"/>
      <c r="K432" s="7" t="s">
        <v>146</v>
      </c>
      <c r="L432" s="7" t="s">
        <v>90</v>
      </c>
      <c r="M432" s="7" t="s">
        <v>1089</v>
      </c>
      <c r="N432" s="8">
        <v>44231</v>
      </c>
      <c r="P432" s="7">
        <f ca="1">IF(Y432="","",Y432-TODAY())</f>
        <v>-1196</v>
      </c>
      <c r="Q432" s="8">
        <v>44503</v>
      </c>
      <c r="R432" s="7" t="s">
        <v>161</v>
      </c>
      <c r="S432" s="7"/>
      <c r="T432" s="9" t="s">
        <v>394</v>
      </c>
      <c r="U432" s="7" t="str">
        <f t="shared" si="493"/>
        <v>Contractuel</v>
      </c>
      <c r="V432" s="8"/>
      <c r="W432" s="8"/>
      <c r="X432" s="8">
        <v>44231</v>
      </c>
      <c r="Y432" s="8">
        <v>44526</v>
      </c>
      <c r="Z432" s="8"/>
      <c r="AA432" s="7">
        <f t="shared" si="494"/>
        <v>2</v>
      </c>
      <c r="AB432" s="7">
        <f t="shared" si="495"/>
        <v>2021</v>
      </c>
      <c r="AC432" s="7">
        <f t="shared" si="496"/>
        <v>2025</v>
      </c>
      <c r="AD432" s="10" t="e">
        <f t="shared" ref="AD432:AD495" ca="1" si="559">IF(#REF!="Non",(DAYS360(N432,Q432)/360),(DAYS360(N432,TODAY())/360))</f>
        <v>#REF!</v>
      </c>
      <c r="AE432" s="10" t="e">
        <f t="shared" ca="1" si="498"/>
        <v>#REF!</v>
      </c>
      <c r="AF432" s="8">
        <v>33830</v>
      </c>
      <c r="AG432" s="11">
        <f t="shared" ca="1" si="499"/>
        <v>32.580821917808223</v>
      </c>
      <c r="AH432" s="10" t="str">
        <f t="shared" ca="1" si="500"/>
        <v>&gt;25&lt; 35</v>
      </c>
      <c r="AI432" s="12">
        <v>16444975</v>
      </c>
      <c r="AJ432" s="13" t="s">
        <v>82</v>
      </c>
      <c r="AK432" s="12" t="s">
        <v>2071</v>
      </c>
      <c r="AL432" s="8">
        <v>40946</v>
      </c>
      <c r="AM432" s="7" t="s">
        <v>75</v>
      </c>
      <c r="AN432" s="7" t="s">
        <v>109</v>
      </c>
      <c r="AQ432" s="14">
        <v>3</v>
      </c>
      <c r="AR432" s="14">
        <v>1</v>
      </c>
      <c r="AS432" s="15">
        <f t="shared" si="501"/>
        <v>44596.25</v>
      </c>
      <c r="AT432" s="14" t="s">
        <v>163</v>
      </c>
      <c r="AU432" s="12">
        <v>2.1629999999999998</v>
      </c>
      <c r="AV432" s="17">
        <v>17</v>
      </c>
      <c r="AW432" s="18" t="s">
        <v>201</v>
      </c>
      <c r="AX432" s="19" t="s">
        <v>2072</v>
      </c>
      <c r="AY432" s="17">
        <v>46</v>
      </c>
      <c r="AZ432" s="14" t="s">
        <v>203</v>
      </c>
      <c r="BA432" s="20" t="str">
        <f t="shared" si="502"/>
        <v>17001000000237680646</v>
      </c>
      <c r="BB432" s="31">
        <f t="shared" si="503"/>
        <v>20</v>
      </c>
      <c r="BC432" s="22" t="s">
        <v>2073</v>
      </c>
      <c r="BD432" s="23" t="s">
        <v>115</v>
      </c>
      <c r="BF432" s="8"/>
      <c r="BG432" s="32">
        <v>29132203</v>
      </c>
      <c r="BH432" s="32">
        <v>27622180</v>
      </c>
      <c r="BI432" s="32"/>
      <c r="BJ432" t="s">
        <v>286</v>
      </c>
      <c r="BK432" s="14" t="str">
        <f t="shared" si="528"/>
        <v>-</v>
      </c>
      <c r="BL432" s="14"/>
      <c r="BM432" s="25"/>
      <c r="BN432" s="26" t="str">
        <f t="shared" si="504"/>
        <v>17001000000237680646</v>
      </c>
      <c r="BO432" s="27" t="str">
        <f t="shared" si="505"/>
        <v>HAMMAMI HICHEM</v>
      </c>
      <c r="BP432" s="26">
        <f t="shared" si="506"/>
        <v>431</v>
      </c>
      <c r="BQ432" s="28"/>
    </row>
    <row r="433" spans="1:69" x14ac:dyDescent="0.25">
      <c r="A433" t="str">
        <f>VLOOKUP(B433,[2]RH!$B:$BV,72,0)</f>
        <v>Non-Actif</v>
      </c>
      <c r="B433" s="6">
        <v>432</v>
      </c>
      <c r="C433" s="7" t="s">
        <v>100</v>
      </c>
      <c r="D433" s="7" t="s">
        <v>2074</v>
      </c>
      <c r="E433" s="7" t="s">
        <v>67</v>
      </c>
      <c r="F433" s="7" t="s">
        <v>118</v>
      </c>
      <c r="G433" s="7" t="s">
        <v>220</v>
      </c>
      <c r="H433" s="7" t="s">
        <v>1656</v>
      </c>
      <c r="I433" s="7"/>
      <c r="J433" s="7" t="s">
        <v>190</v>
      </c>
      <c r="K433" s="7" t="s">
        <v>146</v>
      </c>
      <c r="L433" s="7" t="s">
        <v>90</v>
      </c>
      <c r="M433" s="7" t="s">
        <v>191</v>
      </c>
      <c r="N433" s="8">
        <v>44235</v>
      </c>
      <c r="P433" s="7">
        <f t="shared" ref="P433:P448" ca="1" si="560">IF(W433="","",W433-TODAY())</f>
        <v>-1010</v>
      </c>
      <c r="Q433" s="8">
        <v>44699</v>
      </c>
      <c r="R433" s="7" t="s">
        <v>1244</v>
      </c>
      <c r="S433" s="7"/>
      <c r="T433" s="9" t="s">
        <v>156</v>
      </c>
      <c r="U433" s="7" t="str">
        <f t="shared" si="493"/>
        <v>Contractuel</v>
      </c>
      <c r="V433" s="8">
        <v>44652</v>
      </c>
      <c r="W433" s="8">
        <v>44712</v>
      </c>
      <c r="X433" s="8"/>
      <c r="Y433" s="8"/>
      <c r="Z433" s="8">
        <v>44235</v>
      </c>
      <c r="AA433" s="7">
        <f t="shared" si="494"/>
        <v>2</v>
      </c>
      <c r="AB433" s="7">
        <f t="shared" si="495"/>
        <v>2021</v>
      </c>
      <c r="AC433" s="7">
        <f t="shared" si="496"/>
        <v>2025</v>
      </c>
      <c r="AD433" s="10" t="e">
        <f t="shared" ref="AD433:AD496" ca="1" si="561">IF(#REF!="Non",(DAYS360(N433,Q433)/360),(DAYS360(N433,TODAY())/360))</f>
        <v>#REF!</v>
      </c>
      <c r="AE433" s="10" t="e">
        <f t="shared" ca="1" si="498"/>
        <v>#REF!</v>
      </c>
      <c r="AF433" s="8">
        <v>35258</v>
      </c>
      <c r="AG433" s="11">
        <f t="shared" ca="1" si="499"/>
        <v>28.668493150684931</v>
      </c>
      <c r="AH433" s="10" t="str">
        <f t="shared" ca="1" si="500"/>
        <v>&gt;25&lt; 35</v>
      </c>
      <c r="AI433" s="12">
        <v>16579191</v>
      </c>
      <c r="AJ433" s="13" t="s">
        <v>92</v>
      </c>
      <c r="AK433" s="12" t="s">
        <v>2075</v>
      </c>
      <c r="AL433" s="8">
        <v>43603</v>
      </c>
      <c r="AM433" s="7" t="s">
        <v>108</v>
      </c>
      <c r="AN433" s="7" t="s">
        <v>109</v>
      </c>
      <c r="AQ433" s="14">
        <v>3</v>
      </c>
      <c r="AR433" s="14">
        <v>1</v>
      </c>
      <c r="AS433" s="15">
        <f t="shared" si="501"/>
        <v>44600.25</v>
      </c>
      <c r="AT433" s="14" t="s">
        <v>163</v>
      </c>
      <c r="AU433" s="12">
        <v>3.1930000000000001</v>
      </c>
      <c r="AV433" s="17" t="s">
        <v>150</v>
      </c>
      <c r="AW433" s="18" t="s">
        <v>2076</v>
      </c>
      <c r="AX433" s="19" t="s">
        <v>2077</v>
      </c>
      <c r="AY433" s="17" t="s">
        <v>547</v>
      </c>
      <c r="AZ433" s="14" t="s">
        <v>174</v>
      </c>
      <c r="BA433" s="20" t="str">
        <f t="shared" si="502"/>
        <v>07505006612166461767</v>
      </c>
      <c r="BB433" s="31">
        <f t="shared" si="503"/>
        <v>20</v>
      </c>
      <c r="BC433" s="22" t="s">
        <v>2055</v>
      </c>
      <c r="BD433" s="23" t="s">
        <v>482</v>
      </c>
      <c r="BE433">
        <v>2022</v>
      </c>
      <c r="BF433" s="8"/>
      <c r="BG433" s="32">
        <v>24447220</v>
      </c>
      <c r="BH433" s="32">
        <v>28888363</v>
      </c>
      <c r="BI433" s="32"/>
      <c r="BJ433" t="s">
        <v>1508</v>
      </c>
      <c r="BK433" s="14" t="str">
        <f t="shared" si="528"/>
        <v>A-APT</v>
      </c>
      <c r="BL433" s="14"/>
      <c r="BM433" s="25"/>
      <c r="BN433" s="26" t="str">
        <f t="shared" si="504"/>
        <v>07505006612166461767</v>
      </c>
      <c r="BO433" s="27" t="str">
        <f t="shared" si="505"/>
        <v>JABRI SABRINE</v>
      </c>
      <c r="BP433" s="26">
        <f t="shared" si="506"/>
        <v>432</v>
      </c>
      <c r="BQ433" s="28"/>
    </row>
    <row r="434" spans="1:69" x14ac:dyDescent="0.25">
      <c r="A434" t="str">
        <f>VLOOKUP(B434,[2]RH!$B:$BV,72,0)</f>
        <v>si</v>
      </c>
      <c r="B434" s="6">
        <v>433</v>
      </c>
      <c r="C434" s="7" t="s">
        <v>168</v>
      </c>
      <c r="D434" s="7" t="s">
        <v>2078</v>
      </c>
      <c r="E434" s="7" t="s">
        <v>67</v>
      </c>
      <c r="F434" s="7" t="s">
        <v>118</v>
      </c>
      <c r="G434" s="7" t="s">
        <v>220</v>
      </c>
      <c r="H434" s="7" t="s">
        <v>649</v>
      </c>
      <c r="I434" s="7" t="s">
        <v>709</v>
      </c>
      <c r="J434" s="7" t="s">
        <v>190</v>
      </c>
      <c r="K434" s="7" t="s">
        <v>146</v>
      </c>
      <c r="L434" s="7" t="s">
        <v>90</v>
      </c>
      <c r="M434" s="7" t="s">
        <v>191</v>
      </c>
      <c r="N434" s="8">
        <v>44235</v>
      </c>
      <c r="P434" s="7"/>
      <c r="Q434" s="8"/>
      <c r="R434" s="7"/>
      <c r="S434" s="7"/>
      <c r="T434" s="9" t="s">
        <v>72</v>
      </c>
      <c r="U434" s="7" t="str">
        <f t="shared" si="493"/>
        <v>Titulaire</v>
      </c>
      <c r="V434" s="8">
        <v>45658</v>
      </c>
      <c r="W434" s="8">
        <v>45688</v>
      </c>
      <c r="X434" s="8"/>
      <c r="Y434" s="8"/>
      <c r="Z434" s="8">
        <v>44235</v>
      </c>
      <c r="AA434" s="7">
        <f t="shared" si="494"/>
        <v>2</v>
      </c>
      <c r="AB434" s="7">
        <f t="shared" si="495"/>
        <v>2021</v>
      </c>
      <c r="AC434" s="7">
        <f t="shared" si="496"/>
        <v>2025</v>
      </c>
      <c r="AD434" s="10" t="e">
        <f t="shared" ref="AD434:AD497" ca="1" si="562">IF(#REF!="Non",(DAYS360(N434,Q434)/360),(DAYS360(N434,TODAY())/360))</f>
        <v>#REF!</v>
      </c>
      <c r="AE434" s="10" t="e">
        <f t="shared" ca="1" si="498"/>
        <v>#REF!</v>
      </c>
      <c r="AF434" s="8">
        <v>34210</v>
      </c>
      <c r="AG434" s="11">
        <f t="shared" ca="1" si="499"/>
        <v>31.539726027397261</v>
      </c>
      <c r="AH434" s="10" t="str">
        <f t="shared" ca="1" si="500"/>
        <v>&gt;25&lt; 35</v>
      </c>
      <c r="AI434" s="12">
        <v>16937675</v>
      </c>
      <c r="AJ434" s="13" t="s">
        <v>170</v>
      </c>
      <c r="AK434" s="12" t="s">
        <v>2079</v>
      </c>
      <c r="AL434" s="8">
        <v>41130</v>
      </c>
      <c r="AM434" s="7" t="s">
        <v>108</v>
      </c>
      <c r="AN434" s="7" t="s">
        <v>76</v>
      </c>
      <c r="AO434">
        <v>1</v>
      </c>
      <c r="AQ434">
        <v>3</v>
      </c>
      <c r="AR434" s="14">
        <v>3</v>
      </c>
      <c r="AS434" s="15">
        <f t="shared" si="501"/>
        <v>45330.75</v>
      </c>
      <c r="AT434" s="14" t="s">
        <v>163</v>
      </c>
      <c r="AU434" s="12">
        <v>3.3159999999999998</v>
      </c>
      <c r="AV434" s="17" t="s">
        <v>79</v>
      </c>
      <c r="AW434" s="18" t="s">
        <v>2080</v>
      </c>
      <c r="AX434" s="19" t="s">
        <v>2081</v>
      </c>
      <c r="AY434" s="17" t="s">
        <v>1351</v>
      </c>
      <c r="AZ434" s="14" t="s">
        <v>83</v>
      </c>
      <c r="BA434" s="20" t="str">
        <f t="shared" si="502"/>
        <v>08093027012000438478</v>
      </c>
      <c r="BB434" s="31">
        <f t="shared" si="503"/>
        <v>20</v>
      </c>
      <c r="BC434" s="22" t="s">
        <v>2055</v>
      </c>
      <c r="BD434" s="23" t="s">
        <v>482</v>
      </c>
      <c r="BE434">
        <v>2022</v>
      </c>
      <c r="BF434" s="8"/>
      <c r="BG434" s="32">
        <v>27778208</v>
      </c>
      <c r="BH434" s="32">
        <v>26509758</v>
      </c>
      <c r="BI434" s="32"/>
      <c r="BJ434" t="s">
        <v>1508</v>
      </c>
      <c r="BK434" s="14" t="str">
        <f t="shared" si="528"/>
        <v>A-Panda</v>
      </c>
      <c r="BL434" s="14" t="s">
        <v>300</v>
      </c>
      <c r="BM434" s="25"/>
      <c r="BN434" s="26" t="str">
        <f t="shared" si="504"/>
        <v>08093027012000438478</v>
      </c>
      <c r="BO434" s="27" t="str">
        <f t="shared" si="505"/>
        <v>ZAIRI WAHIBA</v>
      </c>
      <c r="BP434" s="26">
        <f t="shared" si="506"/>
        <v>433</v>
      </c>
      <c r="BQ434" s="28"/>
    </row>
    <row r="435" spans="1:69" x14ac:dyDescent="0.25">
      <c r="A435" t="str">
        <f>VLOOKUP(B435,[2]RH!$B:$BV,72,0)</f>
        <v>Non-Actif</v>
      </c>
      <c r="B435" s="6">
        <v>434</v>
      </c>
      <c r="C435" s="7" t="s">
        <v>168</v>
      </c>
      <c r="D435" s="7" t="s">
        <v>2082</v>
      </c>
      <c r="E435" s="7" t="s">
        <v>67</v>
      </c>
      <c r="F435" s="7" t="s">
        <v>118</v>
      </c>
      <c r="G435" s="7" t="s">
        <v>220</v>
      </c>
      <c r="H435" s="7" t="s">
        <v>351</v>
      </c>
      <c r="I435" s="7"/>
      <c r="J435" s="7" t="s">
        <v>281</v>
      </c>
      <c r="K435" s="7" t="s">
        <v>146</v>
      </c>
      <c r="L435" s="7" t="s">
        <v>90</v>
      </c>
      <c r="M435" s="7" t="s">
        <v>191</v>
      </c>
      <c r="N435" s="8">
        <v>44235</v>
      </c>
      <c r="P435" s="7">
        <f t="shared" ca="1" si="560"/>
        <v>-1406</v>
      </c>
      <c r="Q435" s="8">
        <v>44256</v>
      </c>
      <c r="R435" s="7" t="s">
        <v>161</v>
      </c>
      <c r="S435" s="7"/>
      <c r="T435" s="9" t="s">
        <v>156</v>
      </c>
      <c r="U435" s="7" t="str">
        <f t="shared" si="493"/>
        <v>Contractuel</v>
      </c>
      <c r="V435" s="8">
        <v>44256</v>
      </c>
      <c r="W435" s="8">
        <v>44316</v>
      </c>
      <c r="X435" s="8"/>
      <c r="Y435" s="8"/>
      <c r="Z435" s="8">
        <v>44235</v>
      </c>
      <c r="AA435" s="7">
        <f t="shared" si="494"/>
        <v>2</v>
      </c>
      <c r="AB435" s="7">
        <f t="shared" si="495"/>
        <v>2021</v>
      </c>
      <c r="AC435" s="7">
        <f t="shared" si="496"/>
        <v>2025</v>
      </c>
      <c r="AD435" s="10" t="e">
        <f t="shared" ref="AD435:AD498" ca="1" si="563">IF(#REF!="Non",(DAYS360(N435,Q435)/360),(DAYS360(N435,TODAY())/360))</f>
        <v>#REF!</v>
      </c>
      <c r="AE435" s="10" t="e">
        <f t="shared" ca="1" si="498"/>
        <v>#REF!</v>
      </c>
      <c r="AF435" s="8">
        <v>31089</v>
      </c>
      <c r="AG435" s="11">
        <f t="shared" ca="1" si="499"/>
        <v>40.090410958904108</v>
      </c>
      <c r="AH435" s="10" t="str">
        <f t="shared" ca="1" si="500"/>
        <v>&gt;35&lt; 45</v>
      </c>
      <c r="AI435" s="12">
        <v>12729516</v>
      </c>
      <c r="AJ435" s="13" t="s">
        <v>150</v>
      </c>
      <c r="AK435" s="12" t="s">
        <v>2083</v>
      </c>
      <c r="AL435" s="8">
        <v>37719</v>
      </c>
      <c r="AM435" s="7" t="s">
        <v>108</v>
      </c>
      <c r="AN435" s="7" t="s">
        <v>76</v>
      </c>
      <c r="AO435">
        <v>2</v>
      </c>
      <c r="AQ435" s="14">
        <v>3</v>
      </c>
      <c r="AR435" s="14">
        <v>1</v>
      </c>
      <c r="AS435" s="15">
        <f t="shared" si="501"/>
        <v>44600.25</v>
      </c>
      <c r="AT435" s="14" t="s">
        <v>163</v>
      </c>
      <c r="AU435" s="12">
        <v>3.1930000000000001</v>
      </c>
      <c r="AV435" s="17">
        <v>17</v>
      </c>
      <c r="AW435" s="18" t="s">
        <v>201</v>
      </c>
      <c r="AX435" s="19" t="s">
        <v>2084</v>
      </c>
      <c r="AY435" s="17">
        <v>96</v>
      </c>
      <c r="AZ435" s="14" t="s">
        <v>203</v>
      </c>
      <c r="BA435" s="20" t="str">
        <f t="shared" si="502"/>
        <v>17001000000060825396</v>
      </c>
      <c r="BB435" s="31">
        <f t="shared" si="503"/>
        <v>20</v>
      </c>
      <c r="BC435" s="22" t="s">
        <v>2085</v>
      </c>
      <c r="BD435" s="23" t="s">
        <v>115</v>
      </c>
      <c r="BF435" s="8"/>
      <c r="BG435" s="32">
        <v>20193677</v>
      </c>
      <c r="BH435" s="32">
        <v>22818290</v>
      </c>
      <c r="BI435" s="32"/>
      <c r="BJ435" t="s">
        <v>940</v>
      </c>
      <c r="BK435" s="14" t="str">
        <f t="shared" si="528"/>
        <v>B-CP</v>
      </c>
      <c r="BL435" s="14"/>
      <c r="BM435" s="25"/>
      <c r="BN435" s="26" t="str">
        <f t="shared" si="504"/>
        <v>17001000000060825396</v>
      </c>
      <c r="BO435" s="27" t="str">
        <f t="shared" si="505"/>
        <v>MHAMDI MABROUKA</v>
      </c>
      <c r="BP435" s="26">
        <f t="shared" si="506"/>
        <v>434</v>
      </c>
      <c r="BQ435" s="28"/>
    </row>
    <row r="436" spans="1:69" x14ac:dyDescent="0.25">
      <c r="A436" t="str">
        <f>VLOOKUP(B436,[2]RH!$B:$BV,72,0)</f>
        <v>Non-Actif</v>
      </c>
      <c r="B436" s="6">
        <v>435</v>
      </c>
      <c r="C436" s="7" t="s">
        <v>168</v>
      </c>
      <c r="D436" s="7" t="s">
        <v>2086</v>
      </c>
      <c r="E436" s="7" t="s">
        <v>67</v>
      </c>
      <c r="F436" s="7" t="s">
        <v>118</v>
      </c>
      <c r="G436" s="7" t="s">
        <v>220</v>
      </c>
      <c r="H436" s="7">
        <v>965</v>
      </c>
      <c r="I436" s="7" t="s">
        <v>280</v>
      </c>
      <c r="J436" s="7" t="s">
        <v>281</v>
      </c>
      <c r="K436" s="7" t="s">
        <v>146</v>
      </c>
      <c r="L436" s="7" t="s">
        <v>90</v>
      </c>
      <c r="M436" s="7" t="s">
        <v>191</v>
      </c>
      <c r="N436" s="8">
        <v>44235</v>
      </c>
      <c r="P436" s="7">
        <f t="shared" ca="1" si="560"/>
        <v>-737</v>
      </c>
      <c r="Q436" s="8">
        <v>44946</v>
      </c>
      <c r="R436" s="7" t="s">
        <v>2087</v>
      </c>
      <c r="S436" s="7"/>
      <c r="T436" s="9" t="s">
        <v>156</v>
      </c>
      <c r="U436" s="7" t="str">
        <f t="shared" si="493"/>
        <v>Contractuel</v>
      </c>
      <c r="V436" s="8">
        <v>44927</v>
      </c>
      <c r="W436" s="8">
        <v>44985</v>
      </c>
      <c r="X436" s="8"/>
      <c r="Y436" s="8"/>
      <c r="Z436" s="8">
        <v>44235</v>
      </c>
      <c r="AA436" s="7">
        <f t="shared" si="494"/>
        <v>2</v>
      </c>
      <c r="AB436" s="7">
        <f t="shared" si="495"/>
        <v>2021</v>
      </c>
      <c r="AC436" s="7">
        <f t="shared" si="496"/>
        <v>2025</v>
      </c>
      <c r="AD436" s="10" t="e">
        <f t="shared" ref="AD436:AD499" ca="1" si="564">IF(#REF!="Non",(DAYS360(N436,Q436)/360),(DAYS360(N436,TODAY())/360))</f>
        <v>#REF!</v>
      </c>
      <c r="AE436" s="10" t="e">
        <f t="shared" ca="1" si="498"/>
        <v>#REF!</v>
      </c>
      <c r="AF436" s="8">
        <v>29638</v>
      </c>
      <c r="AG436" s="11">
        <f t="shared" ca="1" si="499"/>
        <v>44.065753424657537</v>
      </c>
      <c r="AH436" s="10" t="str">
        <f t="shared" ca="1" si="500"/>
        <v>&gt;35&lt; 45</v>
      </c>
      <c r="AI436" s="12">
        <v>12537286</v>
      </c>
      <c r="AJ436" s="13" t="s">
        <v>192</v>
      </c>
      <c r="AK436" s="12" t="s">
        <v>2088</v>
      </c>
      <c r="AL436" s="8">
        <v>36678</v>
      </c>
      <c r="AM436" s="7" t="s">
        <v>108</v>
      </c>
      <c r="AN436" s="7" t="s">
        <v>76</v>
      </c>
      <c r="AO436">
        <v>3</v>
      </c>
      <c r="AQ436" s="14">
        <v>3</v>
      </c>
      <c r="AR436" s="14">
        <v>2</v>
      </c>
      <c r="AS436" s="15">
        <f t="shared" si="501"/>
        <v>44965.5</v>
      </c>
      <c r="AT436" s="14" t="s">
        <v>163</v>
      </c>
      <c r="AU436" s="12">
        <v>3.3159999999999998</v>
      </c>
      <c r="AV436" s="17" t="s">
        <v>236</v>
      </c>
      <c r="AW436" s="18" t="s">
        <v>201</v>
      </c>
      <c r="AX436" s="19" t="s">
        <v>2089</v>
      </c>
      <c r="AY436" s="17" t="s">
        <v>852</v>
      </c>
      <c r="AZ436" s="14" t="s">
        <v>203</v>
      </c>
      <c r="BA436" s="20" t="str">
        <f t="shared" si="502"/>
        <v>17001000000308417023</v>
      </c>
      <c r="BB436" s="31">
        <f t="shared" si="503"/>
        <v>20</v>
      </c>
      <c r="BC436" s="22" t="s">
        <v>2090</v>
      </c>
      <c r="BD436" s="23" t="s">
        <v>115</v>
      </c>
      <c r="BF436" s="8" t="s">
        <v>776</v>
      </c>
      <c r="BG436" s="32">
        <v>22686914</v>
      </c>
      <c r="BH436" s="32">
        <v>53866914</v>
      </c>
      <c r="BI436" s="32"/>
      <c r="BJ436" t="s">
        <v>820</v>
      </c>
      <c r="BK436" s="14" t="str">
        <f t="shared" si="528"/>
        <v>B-965</v>
      </c>
      <c r="BL436" s="14"/>
      <c r="BM436" s="25"/>
      <c r="BN436" s="26" t="str">
        <f t="shared" si="504"/>
        <v>17001000000308417023</v>
      </c>
      <c r="BO436" s="27" t="str">
        <f t="shared" si="505"/>
        <v>HELEL HAYET</v>
      </c>
      <c r="BP436" s="26">
        <f t="shared" si="506"/>
        <v>435</v>
      </c>
      <c r="BQ436" s="28"/>
    </row>
    <row r="437" spans="1:69" x14ac:dyDescent="0.25">
      <c r="A437" t="str">
        <f>VLOOKUP(B437,[2]RH!$B:$BV,72,0)</f>
        <v>Non-Actif</v>
      </c>
      <c r="B437" s="6">
        <v>436</v>
      </c>
      <c r="C437" s="7" t="s">
        <v>100</v>
      </c>
      <c r="D437" s="7" t="s">
        <v>2091</v>
      </c>
      <c r="E437" s="7" t="s">
        <v>67</v>
      </c>
      <c r="F437" s="7" t="s">
        <v>118</v>
      </c>
      <c r="G437" s="7" t="s">
        <v>220</v>
      </c>
      <c r="H437" s="7">
        <v>560</v>
      </c>
      <c r="I437" s="7"/>
      <c r="J437" s="7" t="s">
        <v>190</v>
      </c>
      <c r="K437" s="7" t="s">
        <v>146</v>
      </c>
      <c r="L437" s="7" t="s">
        <v>90</v>
      </c>
      <c r="M437" s="7" t="s">
        <v>191</v>
      </c>
      <c r="N437" s="8">
        <v>44235</v>
      </c>
      <c r="P437" s="7">
        <f t="shared" ca="1" si="560"/>
        <v>-980</v>
      </c>
      <c r="Q437" s="8">
        <v>44682</v>
      </c>
      <c r="R437" s="7" t="s">
        <v>105</v>
      </c>
      <c r="S437" s="7"/>
      <c r="T437" s="9" t="s">
        <v>156</v>
      </c>
      <c r="U437" s="7" t="str">
        <f t="shared" si="493"/>
        <v>Contractuel</v>
      </c>
      <c r="V437" s="8">
        <v>44682</v>
      </c>
      <c r="W437" s="8">
        <v>44742</v>
      </c>
      <c r="X437" s="8"/>
      <c r="Y437" s="8"/>
      <c r="Z437" s="8">
        <v>44235</v>
      </c>
      <c r="AA437" s="7">
        <f t="shared" si="494"/>
        <v>2</v>
      </c>
      <c r="AB437" s="7">
        <f t="shared" si="495"/>
        <v>2021</v>
      </c>
      <c r="AC437" s="7">
        <f t="shared" si="496"/>
        <v>2025</v>
      </c>
      <c r="AD437" s="10" t="e">
        <f t="shared" ref="AD437:AD500" ca="1" si="565">IF(#REF!="Non",(DAYS360(N437,Q437)/360),(DAYS360(N437,TODAY())/360))</f>
        <v>#REF!</v>
      </c>
      <c r="AE437" s="10" t="e">
        <f t="shared" ca="1" si="498"/>
        <v>#REF!</v>
      </c>
      <c r="AF437" s="8">
        <v>33427</v>
      </c>
      <c r="AG437" s="11">
        <f t="shared" ca="1" si="499"/>
        <v>33.684931506849317</v>
      </c>
      <c r="AH437" s="10" t="str">
        <f t="shared" ca="1" si="500"/>
        <v>&gt;25&lt; 35</v>
      </c>
      <c r="AI437" s="12">
        <v>16717048</v>
      </c>
      <c r="AJ437" s="13" t="s">
        <v>106</v>
      </c>
      <c r="AK437" s="12" t="s">
        <v>2092</v>
      </c>
      <c r="AL437" s="8">
        <v>41892</v>
      </c>
      <c r="AM437" s="7" t="s">
        <v>108</v>
      </c>
      <c r="AN437" s="7" t="s">
        <v>109</v>
      </c>
      <c r="AQ437" s="14">
        <v>3</v>
      </c>
      <c r="AR437" s="14">
        <v>1</v>
      </c>
      <c r="AS437" s="15">
        <f t="shared" si="501"/>
        <v>44600.25</v>
      </c>
      <c r="AT437" s="14" t="s">
        <v>163</v>
      </c>
      <c r="AU437" s="12">
        <v>3.1930000000000001</v>
      </c>
      <c r="AV437" s="17" t="s">
        <v>92</v>
      </c>
      <c r="AW437" s="18" t="s">
        <v>2093</v>
      </c>
      <c r="AX437" s="19" t="s">
        <v>2094</v>
      </c>
      <c r="AY437" s="17" t="s">
        <v>2095</v>
      </c>
      <c r="AZ437" s="14" t="s">
        <v>152</v>
      </c>
      <c r="BA437" s="20" t="str">
        <f t="shared" si="502"/>
        <v>04119187007127641454</v>
      </c>
      <c r="BB437" s="31">
        <f t="shared" si="503"/>
        <v>20</v>
      </c>
      <c r="BC437" s="22" t="s">
        <v>2096</v>
      </c>
      <c r="BD437" s="23" t="s">
        <v>519</v>
      </c>
      <c r="BE437">
        <v>1135</v>
      </c>
      <c r="BF437" s="8"/>
      <c r="BG437" s="32">
        <v>54659308</v>
      </c>
      <c r="BH437" s="32">
        <v>20850659</v>
      </c>
      <c r="BI437" s="32"/>
      <c r="BJ437" t="s">
        <v>1994</v>
      </c>
      <c r="BK437" s="14" t="str">
        <f t="shared" si="528"/>
        <v>A-560</v>
      </c>
      <c r="BL437" s="14"/>
      <c r="BM437" s="25"/>
      <c r="BN437" s="26" t="str">
        <f t="shared" si="504"/>
        <v>04119187007127641454</v>
      </c>
      <c r="BO437" s="27" t="str">
        <f t="shared" si="505"/>
        <v>KHAMESSI JIHEN</v>
      </c>
      <c r="BP437" s="26">
        <f t="shared" si="506"/>
        <v>436</v>
      </c>
      <c r="BQ437" s="28"/>
    </row>
    <row r="438" spans="1:69" x14ac:dyDescent="0.25">
      <c r="A438" t="str">
        <f>VLOOKUP(B438,[2]RH!$B:$BV,72,0)</f>
        <v>Non-Actif</v>
      </c>
      <c r="B438" s="6">
        <v>437</v>
      </c>
      <c r="C438" s="7" t="s">
        <v>100</v>
      </c>
      <c r="D438" s="7" t="s">
        <v>1118</v>
      </c>
      <c r="E438" s="7" t="s">
        <v>67</v>
      </c>
      <c r="F438" s="7" t="s">
        <v>118</v>
      </c>
      <c r="G438" s="7" t="s">
        <v>220</v>
      </c>
      <c r="H438" s="7" t="s">
        <v>966</v>
      </c>
      <c r="I438" s="7"/>
      <c r="J438" s="7" t="s">
        <v>281</v>
      </c>
      <c r="K438" s="7" t="s">
        <v>146</v>
      </c>
      <c r="L438" s="7" t="s">
        <v>90</v>
      </c>
      <c r="M438" s="7" t="s">
        <v>191</v>
      </c>
      <c r="N438" s="8">
        <v>44236</v>
      </c>
      <c r="O438" t="e">
        <f ca="1">IF(AD438&gt;=4,IF(T438="CDD","OK",""),"")</f>
        <v>#REF!</v>
      </c>
      <c r="P438" s="7">
        <f t="shared" ca="1" si="560"/>
        <v>-1467</v>
      </c>
      <c r="Q438" s="8">
        <v>44244</v>
      </c>
      <c r="R438" s="7" t="s">
        <v>1570</v>
      </c>
      <c r="S438" s="7"/>
      <c r="T438" s="9" t="s">
        <v>156</v>
      </c>
      <c r="U438" s="7" t="str">
        <f t="shared" si="493"/>
        <v>Contractuel</v>
      </c>
      <c r="V438" s="8">
        <v>44236</v>
      </c>
      <c r="W438" s="8">
        <v>44255</v>
      </c>
      <c r="X438" s="8"/>
      <c r="Y438" s="8"/>
      <c r="Z438" s="8">
        <v>44236</v>
      </c>
      <c r="AA438" s="7">
        <f t="shared" si="494"/>
        <v>2</v>
      </c>
      <c r="AB438" s="7">
        <f t="shared" si="495"/>
        <v>2021</v>
      </c>
      <c r="AC438" s="7">
        <f t="shared" si="496"/>
        <v>2025</v>
      </c>
      <c r="AD438" s="10" t="e">
        <f t="shared" ref="AD438:AD501" ca="1" si="566">IF(#REF!="Non",(DAYS360(N438,Q438)/360),(DAYS360(N438,TODAY())/360))</f>
        <v>#REF!</v>
      </c>
      <c r="AE438" s="10" t="e">
        <f t="shared" ca="1" si="498"/>
        <v>#REF!</v>
      </c>
      <c r="AF438" s="8">
        <v>30548</v>
      </c>
      <c r="AG438" s="11">
        <f t="shared" ca="1" si="499"/>
        <v>41.57260273972603</v>
      </c>
      <c r="AH438" s="10" t="str">
        <f t="shared" ca="1" si="500"/>
        <v>&gt;35&lt; 45</v>
      </c>
      <c r="AI438" s="12">
        <v>12661409</v>
      </c>
      <c r="AJ438" s="13" t="s">
        <v>192</v>
      </c>
      <c r="AK438" s="12" t="s">
        <v>1119</v>
      </c>
      <c r="AL438" s="8">
        <v>36963</v>
      </c>
      <c r="AM438" s="7" t="s">
        <v>108</v>
      </c>
      <c r="AN438" s="7" t="s">
        <v>109</v>
      </c>
      <c r="AQ438" s="14">
        <v>3</v>
      </c>
      <c r="AR438" s="14">
        <v>1</v>
      </c>
      <c r="AS438" s="15">
        <f t="shared" si="501"/>
        <v>44601.25</v>
      </c>
      <c r="AT438" s="14" t="s">
        <v>163</v>
      </c>
      <c r="AU438" s="12">
        <v>3.1930000000000001</v>
      </c>
      <c r="AV438" s="17" t="s">
        <v>79</v>
      </c>
      <c r="AW438" s="18">
        <v>14103</v>
      </c>
      <c r="AX438" s="19">
        <v>10220012890</v>
      </c>
      <c r="AY438" s="17">
        <v>87</v>
      </c>
      <c r="AZ438" s="14" t="s">
        <v>83</v>
      </c>
      <c r="BA438" s="20" t="str">
        <f t="shared" si="502"/>
        <v>08141031022001289087</v>
      </c>
      <c r="BB438" s="31">
        <f t="shared" si="503"/>
        <v>20</v>
      </c>
      <c r="BC438" s="22" t="s">
        <v>1120</v>
      </c>
      <c r="BD438" s="23" t="s">
        <v>341</v>
      </c>
      <c r="BE438">
        <v>1142</v>
      </c>
      <c r="BF438" s="8"/>
      <c r="BG438" s="32">
        <v>96099330</v>
      </c>
      <c r="BH438" s="32"/>
      <c r="BI438" s="32"/>
      <c r="BJ438" t="s">
        <v>1121</v>
      </c>
      <c r="BK438" s="14" t="str">
        <f t="shared" si="528"/>
        <v>B-AP-T</v>
      </c>
      <c r="BL438" s="14"/>
      <c r="BM438" s="25"/>
      <c r="BN438" s="26" t="str">
        <f t="shared" si="504"/>
        <v>08141031022001289087</v>
      </c>
      <c r="BO438" s="27" t="str">
        <f t="shared" si="505"/>
        <v>FERJANI FATEN</v>
      </c>
      <c r="BP438" s="26">
        <f t="shared" si="506"/>
        <v>437</v>
      </c>
      <c r="BQ438" s="28"/>
    </row>
    <row r="439" spans="1:69" x14ac:dyDescent="0.25">
      <c r="A439" t="str">
        <f>VLOOKUP(B439,[2]RH!$B:$BV,72,0)</f>
        <v>Non-Actif</v>
      </c>
      <c r="B439" s="6">
        <v>438</v>
      </c>
      <c r="C439" s="7" t="s">
        <v>168</v>
      </c>
      <c r="D439" s="7" t="s">
        <v>2097</v>
      </c>
      <c r="E439" s="7" t="s">
        <v>67</v>
      </c>
      <c r="F439" s="7" t="s">
        <v>118</v>
      </c>
      <c r="G439" s="7" t="s">
        <v>220</v>
      </c>
      <c r="H439" s="7">
        <v>560</v>
      </c>
      <c r="I439" s="7" t="s">
        <v>614</v>
      </c>
      <c r="J439" s="7" t="s">
        <v>281</v>
      </c>
      <c r="K439" s="7" t="s">
        <v>146</v>
      </c>
      <c r="L439" s="7" t="s">
        <v>90</v>
      </c>
      <c r="M439" s="7" t="s">
        <v>191</v>
      </c>
      <c r="N439" s="8">
        <v>44246</v>
      </c>
      <c r="P439" s="7">
        <f t="shared" ca="1" si="560"/>
        <v>-584</v>
      </c>
      <c r="Q439" s="8">
        <v>45138</v>
      </c>
      <c r="R439" s="7" t="s">
        <v>290</v>
      </c>
      <c r="S439" s="7" t="s">
        <v>1863</v>
      </c>
      <c r="T439" s="9" t="s">
        <v>156</v>
      </c>
      <c r="U439" s="7" t="str">
        <f t="shared" si="493"/>
        <v>Contractuel</v>
      </c>
      <c r="V439" s="8">
        <v>44986</v>
      </c>
      <c r="W439" s="8">
        <v>45138</v>
      </c>
      <c r="X439" s="8"/>
      <c r="Y439" s="8"/>
      <c r="Z439" s="8">
        <v>44246</v>
      </c>
      <c r="AA439" s="7">
        <f t="shared" si="494"/>
        <v>2</v>
      </c>
      <c r="AB439" s="7">
        <f t="shared" si="495"/>
        <v>2021</v>
      </c>
      <c r="AC439" s="7">
        <f t="shared" si="496"/>
        <v>2025</v>
      </c>
      <c r="AD439" s="10" t="e">
        <f t="shared" ref="AD439:AD502" ca="1" si="567">IF(#REF!="Non",(DAYS360(N439,Q439)/360),(DAYS360(N439,TODAY())/360))</f>
        <v>#REF!</v>
      </c>
      <c r="AE439" s="10" t="e">
        <f t="shared" ca="1" si="498"/>
        <v>#REF!</v>
      </c>
      <c r="AF439" s="8">
        <v>30427</v>
      </c>
      <c r="AG439" s="11">
        <f t="shared" ca="1" si="499"/>
        <v>41.904109589041099</v>
      </c>
      <c r="AH439" s="10" t="str">
        <f t="shared" ca="1" si="500"/>
        <v>&gt;35&lt; 45</v>
      </c>
      <c r="AI439" s="12">
        <v>12884616</v>
      </c>
      <c r="AJ439" s="13" t="s">
        <v>170</v>
      </c>
      <c r="AK439" s="12" t="s">
        <v>2098</v>
      </c>
      <c r="AL439" s="8">
        <v>42584</v>
      </c>
      <c r="AM439" s="7" t="s">
        <v>108</v>
      </c>
      <c r="AN439" s="7" t="s">
        <v>76</v>
      </c>
      <c r="AO439">
        <v>2</v>
      </c>
      <c r="AQ439" s="14">
        <v>3</v>
      </c>
      <c r="AR439" s="14">
        <v>3</v>
      </c>
      <c r="AS439" s="15">
        <f t="shared" si="501"/>
        <v>45341.75</v>
      </c>
      <c r="AT439" s="14" t="s">
        <v>163</v>
      </c>
      <c r="AU439" s="12">
        <v>3.3159999999999998</v>
      </c>
      <c r="AV439" s="17" t="s">
        <v>79</v>
      </c>
      <c r="AW439" s="18" t="s">
        <v>702</v>
      </c>
      <c r="AX439" s="19" t="s">
        <v>2099</v>
      </c>
      <c r="AY439" s="17" t="s">
        <v>123</v>
      </c>
      <c r="AZ439" s="14" t="s">
        <v>83</v>
      </c>
      <c r="BA439" s="20" t="str">
        <f t="shared" si="502"/>
        <v>08081023082002523211</v>
      </c>
      <c r="BB439" s="31">
        <f t="shared" si="503"/>
        <v>20</v>
      </c>
      <c r="BC439" s="22" t="s">
        <v>2100</v>
      </c>
      <c r="BD439" s="23" t="s">
        <v>286</v>
      </c>
      <c r="BF439" s="8"/>
      <c r="BG439" s="32">
        <v>23525146</v>
      </c>
      <c r="BH439" s="32">
        <v>26695348</v>
      </c>
      <c r="BI439" s="32"/>
      <c r="BJ439" t="s">
        <v>385</v>
      </c>
      <c r="BK439" s="14" t="str">
        <f t="shared" si="528"/>
        <v>B-560</v>
      </c>
      <c r="BL439" s="14" t="s">
        <v>300</v>
      </c>
      <c r="BM439" s="25"/>
      <c r="BN439" s="26" t="str">
        <f t="shared" si="504"/>
        <v>08081023082002523211</v>
      </c>
      <c r="BO439" s="27" t="str">
        <f t="shared" si="505"/>
        <v>ZOUAGHI MONIA</v>
      </c>
      <c r="BP439" s="26">
        <f t="shared" si="506"/>
        <v>438</v>
      </c>
      <c r="BQ439" s="28"/>
    </row>
    <row r="440" spans="1:69" x14ac:dyDescent="0.25">
      <c r="A440" t="str">
        <f>VLOOKUP(B440,[2]RH!$B:$BV,72,0)</f>
        <v>Non-Actif</v>
      </c>
      <c r="B440" s="6">
        <v>439</v>
      </c>
      <c r="C440" s="7" t="s">
        <v>168</v>
      </c>
      <c r="D440" s="7" t="s">
        <v>2101</v>
      </c>
      <c r="E440" s="7" t="s">
        <v>67</v>
      </c>
      <c r="F440" s="7" t="s">
        <v>118</v>
      </c>
      <c r="G440" s="7" t="s">
        <v>220</v>
      </c>
      <c r="H440" s="7" t="s">
        <v>324</v>
      </c>
      <c r="I440" s="7"/>
      <c r="J440" s="7" t="s">
        <v>281</v>
      </c>
      <c r="K440" s="7" t="s">
        <v>146</v>
      </c>
      <c r="L440" s="7" t="s">
        <v>90</v>
      </c>
      <c r="M440" s="7" t="s">
        <v>191</v>
      </c>
      <c r="N440" s="8">
        <v>44246</v>
      </c>
      <c r="P440" s="7">
        <f t="shared" ca="1" si="560"/>
        <v>-1436</v>
      </c>
      <c r="Q440" s="8">
        <v>44280</v>
      </c>
      <c r="R440" s="7" t="s">
        <v>161</v>
      </c>
      <c r="S440" s="7"/>
      <c r="T440" s="9" t="s">
        <v>156</v>
      </c>
      <c r="U440" s="7" t="str">
        <f t="shared" si="493"/>
        <v>Contractuel</v>
      </c>
      <c r="V440" s="8">
        <v>44246</v>
      </c>
      <c r="W440" s="8">
        <v>44286</v>
      </c>
      <c r="X440" s="8"/>
      <c r="Y440" s="8"/>
      <c r="Z440" s="8">
        <v>44246</v>
      </c>
      <c r="AA440" s="7">
        <f t="shared" si="494"/>
        <v>2</v>
      </c>
      <c r="AB440" s="7">
        <f t="shared" si="495"/>
        <v>2021</v>
      </c>
      <c r="AC440" s="7">
        <f t="shared" si="496"/>
        <v>2025</v>
      </c>
      <c r="AD440" s="10" t="e">
        <f t="shared" ref="AD440:AD503" ca="1" si="568">IF(#REF!="Non",(DAYS360(N440,Q440)/360),(DAYS360(N440,TODAY())/360))</f>
        <v>#REF!</v>
      </c>
      <c r="AE440" s="10" t="e">
        <f t="shared" ca="1" si="498"/>
        <v>#REF!</v>
      </c>
      <c r="AF440" s="8">
        <v>32879</v>
      </c>
      <c r="AG440" s="11">
        <f t="shared" ca="1" si="499"/>
        <v>35.186301369863017</v>
      </c>
      <c r="AH440" s="10" t="str">
        <f t="shared" ca="1" si="500"/>
        <v>&gt;35&lt; 45</v>
      </c>
      <c r="AI440" s="12">
        <v>16256568</v>
      </c>
      <c r="AJ440" s="13" t="s">
        <v>92</v>
      </c>
      <c r="AK440" s="12" t="s">
        <v>2102</v>
      </c>
      <c r="AL440" s="8">
        <v>40123</v>
      </c>
      <c r="AM440" s="7" t="s">
        <v>108</v>
      </c>
      <c r="AN440" s="7" t="s">
        <v>76</v>
      </c>
      <c r="AO440">
        <v>2</v>
      </c>
      <c r="AQ440" s="14">
        <v>3</v>
      </c>
      <c r="AR440" s="14">
        <v>1</v>
      </c>
      <c r="AS440" s="15">
        <f t="shared" si="501"/>
        <v>44611.25</v>
      </c>
      <c r="AT440" s="14" t="s">
        <v>163</v>
      </c>
      <c r="AU440" s="12">
        <v>3.1930000000000001</v>
      </c>
      <c r="AV440" s="17" t="s">
        <v>79</v>
      </c>
      <c r="AW440" s="18">
        <v>20100</v>
      </c>
      <c r="AX440" s="19" t="s">
        <v>2103</v>
      </c>
      <c r="AY440" s="17">
        <v>76</v>
      </c>
      <c r="AZ440" s="14" t="s">
        <v>83</v>
      </c>
      <c r="BA440" s="20" t="str">
        <f t="shared" si="502"/>
        <v>08201000554005507876</v>
      </c>
      <c r="BB440" s="31">
        <f t="shared" si="503"/>
        <v>20</v>
      </c>
      <c r="BC440" s="22" t="s">
        <v>2104</v>
      </c>
      <c r="BD440" s="23" t="s">
        <v>2105</v>
      </c>
      <c r="BF440" s="8"/>
      <c r="BG440" s="32">
        <v>24426356</v>
      </c>
      <c r="BH440" s="32">
        <v>92452412</v>
      </c>
      <c r="BI440" s="32"/>
      <c r="BJ440" t="s">
        <v>286</v>
      </c>
      <c r="BK440" s="14" t="str">
        <f t="shared" si="528"/>
        <v>B-SA</v>
      </c>
      <c r="BL440" s="14"/>
      <c r="BM440" s="25"/>
      <c r="BN440" s="26" t="str">
        <f t="shared" si="504"/>
        <v>08201000554005507876</v>
      </c>
      <c r="BO440" s="27" t="str">
        <f t="shared" si="505"/>
        <v>BENMOHAMED KHAOULA</v>
      </c>
      <c r="BP440" s="26">
        <f t="shared" si="506"/>
        <v>439</v>
      </c>
      <c r="BQ440" s="28"/>
    </row>
    <row r="441" spans="1:69" x14ac:dyDescent="0.25">
      <c r="A441" t="str">
        <f>VLOOKUP(B441,[2]RH!$B:$BV,72,0)</f>
        <v>Non-Actif</v>
      </c>
      <c r="B441" s="6">
        <v>440</v>
      </c>
      <c r="C441" s="7" t="s">
        <v>100</v>
      </c>
      <c r="D441" s="7" t="s">
        <v>2106</v>
      </c>
      <c r="E441" s="7" t="s">
        <v>67</v>
      </c>
      <c r="F441" s="7" t="s">
        <v>118</v>
      </c>
      <c r="G441" s="7" t="s">
        <v>220</v>
      </c>
      <c r="H441" s="7">
        <v>560</v>
      </c>
      <c r="I441" s="7" t="s">
        <v>189</v>
      </c>
      <c r="J441" s="7" t="s">
        <v>190</v>
      </c>
      <c r="K441" s="7" t="s">
        <v>146</v>
      </c>
      <c r="L441" s="7" t="s">
        <v>90</v>
      </c>
      <c r="M441" s="7" t="s">
        <v>191</v>
      </c>
      <c r="N441" s="8">
        <v>44246</v>
      </c>
      <c r="P441" s="7">
        <f t="shared" ca="1" si="560"/>
        <v>-737</v>
      </c>
      <c r="Q441" s="8">
        <v>44927</v>
      </c>
      <c r="R441" s="7" t="s">
        <v>147</v>
      </c>
      <c r="S441" s="7"/>
      <c r="T441" s="9" t="s">
        <v>156</v>
      </c>
      <c r="U441" s="7" t="str">
        <f t="shared" si="493"/>
        <v>Contractuel</v>
      </c>
      <c r="V441" s="8">
        <v>44927</v>
      </c>
      <c r="W441" s="8">
        <v>44985</v>
      </c>
      <c r="X441" s="8"/>
      <c r="Y441" s="8"/>
      <c r="Z441" s="8">
        <v>44246</v>
      </c>
      <c r="AA441" s="7">
        <f t="shared" si="494"/>
        <v>2</v>
      </c>
      <c r="AB441" s="7">
        <f t="shared" si="495"/>
        <v>2021</v>
      </c>
      <c r="AC441" s="7">
        <f t="shared" si="496"/>
        <v>2025</v>
      </c>
      <c r="AD441" s="10" t="e">
        <f t="shared" ref="AD441:AD504" ca="1" si="569">IF(#REF!="Non",(DAYS360(N441,Q441)/360),(DAYS360(N441,TODAY())/360))</f>
        <v>#REF!</v>
      </c>
      <c r="AE441" s="10" t="e">
        <f t="shared" ca="1" si="498"/>
        <v>#REF!</v>
      </c>
      <c r="AF441" s="8">
        <v>36244</v>
      </c>
      <c r="AG441" s="11">
        <f t="shared" ca="1" si="499"/>
        <v>25.967123287671232</v>
      </c>
      <c r="AH441" s="10" t="str">
        <f t="shared" ca="1" si="500"/>
        <v>&gt;25&lt; 35</v>
      </c>
      <c r="AI441" s="12">
        <v>17211546</v>
      </c>
      <c r="AJ441" s="13" t="s">
        <v>106</v>
      </c>
      <c r="AK441" s="12">
        <v>12694474</v>
      </c>
      <c r="AL441" s="8">
        <v>42693</v>
      </c>
      <c r="AM441" s="7" t="s">
        <v>108</v>
      </c>
      <c r="AN441" s="7" t="s">
        <v>109</v>
      </c>
      <c r="AQ441" s="14">
        <v>3</v>
      </c>
      <c r="AR441" s="14">
        <v>2</v>
      </c>
      <c r="AS441" s="15">
        <f t="shared" si="501"/>
        <v>44976.5</v>
      </c>
      <c r="AT441" s="14" t="s">
        <v>163</v>
      </c>
      <c r="AU441" s="12">
        <v>3.3159999999999998</v>
      </c>
      <c r="AV441" s="17" t="s">
        <v>236</v>
      </c>
      <c r="AW441" s="18">
        <v>60600</v>
      </c>
      <c r="AX441" s="19" t="s">
        <v>2107</v>
      </c>
      <c r="AY441" s="17" t="s">
        <v>106</v>
      </c>
      <c r="AZ441" s="14" t="s">
        <v>203</v>
      </c>
      <c r="BA441" s="20" t="str">
        <f t="shared" si="502"/>
        <v>17606000000256129205</v>
      </c>
      <c r="BB441" s="31">
        <f t="shared" si="503"/>
        <v>20</v>
      </c>
      <c r="BC441" s="22" t="s">
        <v>2108</v>
      </c>
      <c r="BD441" s="23" t="s">
        <v>431</v>
      </c>
      <c r="BF441" s="8" t="s">
        <v>176</v>
      </c>
      <c r="BG441" s="32">
        <v>51076668</v>
      </c>
      <c r="BH441" s="32">
        <v>24216437</v>
      </c>
      <c r="BI441" s="32"/>
      <c r="BJ441" t="s">
        <v>431</v>
      </c>
      <c r="BK441" s="14" t="str">
        <f t="shared" si="528"/>
        <v>A-560</v>
      </c>
      <c r="BL441" s="14"/>
      <c r="BM441" s="25"/>
      <c r="BN441" s="26" t="str">
        <f t="shared" si="504"/>
        <v>17606000000256129205</v>
      </c>
      <c r="BO441" s="27" t="str">
        <f t="shared" si="505"/>
        <v>ABBESSI ZOUHOUR</v>
      </c>
      <c r="BP441" s="26">
        <f t="shared" si="506"/>
        <v>440</v>
      </c>
      <c r="BQ441" s="28"/>
    </row>
    <row r="442" spans="1:69" x14ac:dyDescent="0.25">
      <c r="A442" t="str">
        <f>VLOOKUP(B442,[2]RH!$B:$BV,72,0)</f>
        <v>si</v>
      </c>
      <c r="B442" s="6">
        <v>441</v>
      </c>
      <c r="C442" s="7" t="s">
        <v>65</v>
      </c>
      <c r="D442" s="7" t="s">
        <v>2109</v>
      </c>
      <c r="E442" s="7" t="s">
        <v>67</v>
      </c>
      <c r="F442" s="7" t="s">
        <v>135</v>
      </c>
      <c r="G442" s="7" t="s">
        <v>2110</v>
      </c>
      <c r="H442" s="7"/>
      <c r="I442" s="7"/>
      <c r="J442" s="7"/>
      <c r="K442" s="7" t="s">
        <v>70</v>
      </c>
      <c r="L442" s="7" t="s">
        <v>104</v>
      </c>
      <c r="M442" s="7" t="s">
        <v>387</v>
      </c>
      <c r="N442" s="8">
        <v>44246</v>
      </c>
      <c r="P442" s="7" t="str">
        <f t="shared" ca="1" si="560"/>
        <v/>
      </c>
      <c r="Q442" s="8"/>
      <c r="R442" s="7"/>
      <c r="S442" s="7"/>
      <c r="T442" s="9" t="s">
        <v>72</v>
      </c>
      <c r="U442" s="7" t="str">
        <f t="shared" si="493"/>
        <v>Titulaire</v>
      </c>
      <c r="V442" s="8"/>
      <c r="W442" s="8"/>
      <c r="X442" s="8"/>
      <c r="Y442" s="8"/>
      <c r="Z442" s="8">
        <v>44246</v>
      </c>
      <c r="AA442" s="7">
        <f t="shared" si="494"/>
        <v>2</v>
      </c>
      <c r="AB442" s="7">
        <f t="shared" si="495"/>
        <v>2021</v>
      </c>
      <c r="AC442" s="7">
        <f t="shared" si="496"/>
        <v>2025</v>
      </c>
      <c r="AD442" s="10" t="e">
        <f t="shared" ref="AD442:AD505" ca="1" si="570">IF(#REF!="Non",(DAYS360(N442,Q442)/360),(DAYS360(N442,TODAY())/360))</f>
        <v>#REF!</v>
      </c>
      <c r="AE442" s="10" t="e">
        <f t="shared" ca="1" si="498"/>
        <v>#REF!</v>
      </c>
      <c r="AF442" s="8">
        <v>31759</v>
      </c>
      <c r="AG442" s="11">
        <f t="shared" ca="1" si="499"/>
        <v>38.254794520547946</v>
      </c>
      <c r="AH442" s="10" t="str">
        <f t="shared" ca="1" si="500"/>
        <v>&gt;35&lt; 45</v>
      </c>
      <c r="AI442" s="12">
        <v>16717043</v>
      </c>
      <c r="AJ442" s="40" t="s">
        <v>213</v>
      </c>
      <c r="AK442" s="12" t="s">
        <v>2111</v>
      </c>
      <c r="AL442" s="8">
        <v>43213</v>
      </c>
      <c r="AM442" s="7" t="s">
        <v>75</v>
      </c>
      <c r="AN442" s="7" t="s">
        <v>76</v>
      </c>
      <c r="AO442">
        <v>1</v>
      </c>
      <c r="AQ442">
        <v>14</v>
      </c>
      <c r="AR442" s="14">
        <v>3</v>
      </c>
      <c r="AS442" s="15">
        <f t="shared" si="501"/>
        <v>45341.75</v>
      </c>
      <c r="AT442" s="14" t="s">
        <v>77</v>
      </c>
      <c r="AU442" s="12">
        <v>1500</v>
      </c>
      <c r="AV442" s="17" t="s">
        <v>79</v>
      </c>
      <c r="AW442" s="18" t="s">
        <v>2112</v>
      </c>
      <c r="AX442" s="19" t="s">
        <v>2113</v>
      </c>
      <c r="AY442" s="17" t="s">
        <v>272</v>
      </c>
      <c r="AZ442" s="14" t="s">
        <v>83</v>
      </c>
      <c r="BA442" s="20" t="str">
        <f t="shared" si="502"/>
        <v>08125028092001858325</v>
      </c>
      <c r="BB442" s="31">
        <f t="shared" si="503"/>
        <v>20</v>
      </c>
      <c r="BC442" s="22" t="s">
        <v>2114</v>
      </c>
      <c r="BD442" s="23" t="s">
        <v>85</v>
      </c>
      <c r="BF442" s="8"/>
      <c r="BG442" s="32">
        <v>23906485</v>
      </c>
      <c r="BH442" s="32">
        <v>54053136</v>
      </c>
      <c r="BI442" s="32">
        <v>98137104</v>
      </c>
      <c r="BK442" s="14" t="str">
        <f t="shared" si="528"/>
        <v>CADRE</v>
      </c>
      <c r="BL442" s="14"/>
      <c r="BM442" s="25"/>
      <c r="BN442" s="26" t="str">
        <f t="shared" si="504"/>
        <v>08125028092001858325</v>
      </c>
      <c r="BO442" s="27" t="str">
        <f t="shared" si="505"/>
        <v>NOURI WASSIM</v>
      </c>
      <c r="BP442" s="26">
        <f t="shared" si="506"/>
        <v>441</v>
      </c>
      <c r="BQ442" s="28"/>
    </row>
    <row r="443" spans="1:69" x14ac:dyDescent="0.25">
      <c r="A443" t="str">
        <f>VLOOKUP(B443,[2]RH!$B:$BV,72,0)</f>
        <v>si</v>
      </c>
      <c r="B443" s="6">
        <v>442</v>
      </c>
      <c r="C443" s="7" t="s">
        <v>65</v>
      </c>
      <c r="D443" s="7" t="s">
        <v>2115</v>
      </c>
      <c r="E443" s="7" t="s">
        <v>67</v>
      </c>
      <c r="F443" s="7" t="s">
        <v>87</v>
      </c>
      <c r="G443" s="7" t="s">
        <v>2116</v>
      </c>
      <c r="H443" s="7" t="s">
        <v>87</v>
      </c>
      <c r="I443" s="7"/>
      <c r="J443" s="7"/>
      <c r="K443" s="7" t="s">
        <v>89</v>
      </c>
      <c r="L443" s="7" t="s">
        <v>104</v>
      </c>
      <c r="M443" s="7" t="s">
        <v>2116</v>
      </c>
      <c r="N443" s="8">
        <v>44258</v>
      </c>
      <c r="P443" s="7" t="str">
        <f t="shared" ca="1" si="560"/>
        <v/>
      </c>
      <c r="Q443" s="8"/>
      <c r="R443" s="7"/>
      <c r="S443" s="7"/>
      <c r="T443" s="9" t="s">
        <v>72</v>
      </c>
      <c r="U443" s="7" t="str">
        <f t="shared" si="493"/>
        <v>Titulaire</v>
      </c>
      <c r="V443" s="8"/>
      <c r="W443" s="8"/>
      <c r="X443" s="8"/>
      <c r="Y443" s="8"/>
      <c r="Z443" s="8">
        <v>44258</v>
      </c>
      <c r="AA443" s="7">
        <f t="shared" si="494"/>
        <v>3</v>
      </c>
      <c r="AB443" s="7">
        <f t="shared" si="495"/>
        <v>2021</v>
      </c>
      <c r="AC443" s="7">
        <f t="shared" si="496"/>
        <v>2025</v>
      </c>
      <c r="AD443" s="10" t="e">
        <f t="shared" ref="AD443:AD506" ca="1" si="571">IF(#REF!="Non",(DAYS360(N443,Q443)/360),(DAYS360(N443,TODAY())/360))</f>
        <v>#REF!</v>
      </c>
      <c r="AE443" s="10" t="e">
        <f t="shared" ca="1" si="498"/>
        <v>#REF!</v>
      </c>
      <c r="AF443" s="8">
        <v>33141</v>
      </c>
      <c r="AG443" s="11">
        <f t="shared" ca="1" si="499"/>
        <v>34.468493150684928</v>
      </c>
      <c r="AH443" s="10" t="str">
        <f t="shared" ca="1" si="500"/>
        <v>&gt;25&lt; 35</v>
      </c>
      <c r="AI443" s="12">
        <v>17305819</v>
      </c>
      <c r="AJ443" s="13" t="s">
        <v>106</v>
      </c>
      <c r="AK443" s="12" t="s">
        <v>2117</v>
      </c>
      <c r="AL443" s="8">
        <v>42663</v>
      </c>
      <c r="AM443" s="7" t="s">
        <v>75</v>
      </c>
      <c r="AN443" s="7" t="s">
        <v>109</v>
      </c>
      <c r="AQ443">
        <v>7</v>
      </c>
      <c r="AR443" s="14">
        <v>3</v>
      </c>
      <c r="AS443" s="15">
        <f t="shared" si="501"/>
        <v>45353.75</v>
      </c>
      <c r="AT443" s="14" t="s">
        <v>77</v>
      </c>
      <c r="AU443" s="12">
        <v>1200</v>
      </c>
      <c r="AV443" s="17" t="s">
        <v>79</v>
      </c>
      <c r="AW443" s="18" t="s">
        <v>80</v>
      </c>
      <c r="AX443" s="19" t="s">
        <v>2118</v>
      </c>
      <c r="AY443" s="17" t="s">
        <v>150</v>
      </c>
      <c r="AZ443" s="14" t="s">
        <v>83</v>
      </c>
      <c r="BA443" s="20" t="str">
        <f t="shared" si="502"/>
        <v>08019011022004941807</v>
      </c>
      <c r="BB443" s="31">
        <f t="shared" si="503"/>
        <v>20</v>
      </c>
      <c r="BC443" s="22" t="s">
        <v>2119</v>
      </c>
      <c r="BD443" s="23" t="s">
        <v>85</v>
      </c>
      <c r="BF443" s="8"/>
      <c r="BG443" s="32">
        <v>24242929</v>
      </c>
      <c r="BH443" s="32"/>
      <c r="BI443" s="32">
        <v>98137106</v>
      </c>
      <c r="BJ443" t="s">
        <v>2120</v>
      </c>
      <c r="BK443" s="14" t="str">
        <f t="shared" si="528"/>
        <v>-MAINTENANCE</v>
      </c>
      <c r="BL443" s="14"/>
      <c r="BM443" s="25"/>
      <c r="BN443" s="26" t="str">
        <f t="shared" si="504"/>
        <v>08019011022004941807</v>
      </c>
      <c r="BO443" s="27" t="str">
        <f t="shared" si="505"/>
        <v>BEN TILI GHASSEN</v>
      </c>
      <c r="BP443" s="26">
        <f t="shared" si="506"/>
        <v>442</v>
      </c>
      <c r="BQ443" s="28"/>
    </row>
    <row r="444" spans="1:69" x14ac:dyDescent="0.25">
      <c r="A444" t="str">
        <f>VLOOKUP(B444,[2]RH!$B:$BV,72,0)</f>
        <v>Non-Actif</v>
      </c>
      <c r="B444" s="6">
        <v>443</v>
      </c>
      <c r="C444" s="7" t="s">
        <v>168</v>
      </c>
      <c r="D444" s="7" t="s">
        <v>2121</v>
      </c>
      <c r="E444" s="7" t="s">
        <v>67</v>
      </c>
      <c r="F444" s="7" t="s">
        <v>118</v>
      </c>
      <c r="G444" s="7" t="s">
        <v>220</v>
      </c>
      <c r="H444" s="7" t="s">
        <v>1703</v>
      </c>
      <c r="I444" s="7"/>
      <c r="J444" s="7" t="s">
        <v>281</v>
      </c>
      <c r="K444" s="7" t="s">
        <v>146</v>
      </c>
      <c r="L444" s="7" t="s">
        <v>90</v>
      </c>
      <c r="M444" s="7" t="s">
        <v>191</v>
      </c>
      <c r="N444" s="8">
        <v>44246</v>
      </c>
      <c r="P444" s="7">
        <f t="shared" ca="1" si="560"/>
        <v>-1375</v>
      </c>
      <c r="Q444" s="8">
        <v>44294</v>
      </c>
      <c r="R444" s="7" t="s">
        <v>1570</v>
      </c>
      <c r="S444" s="7"/>
      <c r="T444" s="9" t="s">
        <v>156</v>
      </c>
      <c r="U444" s="7" t="str">
        <f t="shared" si="493"/>
        <v>Contractuel</v>
      </c>
      <c r="V444" s="8">
        <v>44287</v>
      </c>
      <c r="W444" s="8">
        <v>44347</v>
      </c>
      <c r="X444" s="8"/>
      <c r="Y444" s="8"/>
      <c r="Z444" s="8">
        <v>44246</v>
      </c>
      <c r="AA444" s="7">
        <f t="shared" si="494"/>
        <v>2</v>
      </c>
      <c r="AB444" s="7">
        <f t="shared" si="495"/>
        <v>2021</v>
      </c>
      <c r="AC444" s="7">
        <f t="shared" si="496"/>
        <v>2025</v>
      </c>
      <c r="AD444" s="10" t="e">
        <f t="shared" ref="AD444:AD507" ca="1" si="572">IF(#REF!="Non",(DAYS360(N444,Q444)/360),(DAYS360(N444,TODAY())/360))</f>
        <v>#REF!</v>
      </c>
      <c r="AE444" s="10" t="e">
        <f t="shared" ca="1" si="498"/>
        <v>#REF!</v>
      </c>
      <c r="AF444" s="8">
        <v>28709</v>
      </c>
      <c r="AG444" s="11">
        <f t="shared" ca="1" si="499"/>
        <v>46.610958904109587</v>
      </c>
      <c r="AH444" s="10" t="str">
        <f t="shared" ca="1" si="500"/>
        <v>&gt;45&lt; 55</v>
      </c>
      <c r="AI444" s="12">
        <v>12302528</v>
      </c>
      <c r="AJ444" s="13" t="s">
        <v>170</v>
      </c>
      <c r="AK444" s="12" t="s">
        <v>2122</v>
      </c>
      <c r="AL444" s="8">
        <v>43050</v>
      </c>
      <c r="AM444" s="7" t="s">
        <v>108</v>
      </c>
      <c r="AN444" s="7" t="s">
        <v>683</v>
      </c>
      <c r="AO444">
        <v>1</v>
      </c>
      <c r="AQ444" s="14">
        <v>3</v>
      </c>
      <c r="AR444" s="14">
        <v>1</v>
      </c>
      <c r="AS444" s="15">
        <f t="shared" si="501"/>
        <v>44611.25</v>
      </c>
      <c r="AT444" s="14" t="s">
        <v>163</v>
      </c>
      <c r="AU444" s="12">
        <v>3.1930000000000001</v>
      </c>
      <c r="AV444" s="17">
        <v>17</v>
      </c>
      <c r="AW444" s="18" t="s">
        <v>201</v>
      </c>
      <c r="AX444" s="19" t="s">
        <v>2123</v>
      </c>
      <c r="AY444" s="17">
        <v>96</v>
      </c>
      <c r="AZ444" s="14" t="s">
        <v>203</v>
      </c>
      <c r="BA444" s="20" t="str">
        <f t="shared" si="502"/>
        <v>17001000000167777596</v>
      </c>
      <c r="BB444" s="31">
        <f t="shared" si="503"/>
        <v>20</v>
      </c>
      <c r="BC444" s="22" t="s">
        <v>2124</v>
      </c>
      <c r="BD444" s="23" t="s">
        <v>519</v>
      </c>
      <c r="BE444">
        <v>1135</v>
      </c>
      <c r="BF444" s="8"/>
      <c r="BG444" s="32">
        <v>24356574</v>
      </c>
      <c r="BH444" s="32">
        <v>28341564</v>
      </c>
      <c r="BI444" s="32"/>
      <c r="BJ444" t="s">
        <v>519</v>
      </c>
      <c r="BK444" s="14" t="str">
        <f t="shared" si="528"/>
        <v>B-APT-OPEL</v>
      </c>
      <c r="BL444" s="14"/>
      <c r="BM444" s="25"/>
      <c r="BN444" s="26" t="str">
        <f t="shared" si="504"/>
        <v>17001000000167777596</v>
      </c>
      <c r="BO444" s="27" t="str">
        <f t="shared" si="505"/>
        <v>OUERGHI SALWA</v>
      </c>
      <c r="BP444" s="26">
        <f t="shared" si="506"/>
        <v>443</v>
      </c>
      <c r="BQ444" s="28"/>
    </row>
    <row r="445" spans="1:69" x14ac:dyDescent="0.25">
      <c r="A445" t="str">
        <f>VLOOKUP(B445,[2]RH!$B:$BV,72,0)</f>
        <v>Non-Actif</v>
      </c>
      <c r="B445" s="6">
        <v>444</v>
      </c>
      <c r="C445" s="7" t="s">
        <v>100</v>
      </c>
      <c r="D445" s="7" t="s">
        <v>2125</v>
      </c>
      <c r="E445" s="7" t="s">
        <v>67</v>
      </c>
      <c r="F445" s="7" t="s">
        <v>118</v>
      </c>
      <c r="G445" s="7" t="s">
        <v>220</v>
      </c>
      <c r="H445" s="7" t="s">
        <v>966</v>
      </c>
      <c r="I445" s="7"/>
      <c r="J445" s="7" t="s">
        <v>281</v>
      </c>
      <c r="K445" s="7" t="s">
        <v>146</v>
      </c>
      <c r="L445" s="7" t="s">
        <v>90</v>
      </c>
      <c r="M445" s="7" t="s">
        <v>191</v>
      </c>
      <c r="N445" s="8">
        <v>44249</v>
      </c>
      <c r="P445" s="7">
        <f t="shared" ca="1" si="560"/>
        <v>-1436</v>
      </c>
      <c r="Q445" s="8">
        <v>44256</v>
      </c>
      <c r="R445" s="7" t="s">
        <v>161</v>
      </c>
      <c r="S445" s="7"/>
      <c r="T445" s="9" t="s">
        <v>156</v>
      </c>
      <c r="U445" s="7" t="str">
        <f t="shared" si="493"/>
        <v>Contractuel</v>
      </c>
      <c r="V445" s="8">
        <v>44249</v>
      </c>
      <c r="W445" s="8">
        <v>44286</v>
      </c>
      <c r="X445" s="8"/>
      <c r="Y445" s="8"/>
      <c r="Z445" s="8">
        <v>44249</v>
      </c>
      <c r="AA445" s="7">
        <f t="shared" si="494"/>
        <v>2</v>
      </c>
      <c r="AB445" s="7">
        <f t="shared" si="495"/>
        <v>2021</v>
      </c>
      <c r="AC445" s="7">
        <f t="shared" si="496"/>
        <v>2025</v>
      </c>
      <c r="AD445" s="10" t="e">
        <f t="shared" ref="AD445:AD508" ca="1" si="573">IF(#REF!="Non",(DAYS360(N445,Q445)/360),(DAYS360(N445,TODAY())/360))</f>
        <v>#REF!</v>
      </c>
      <c r="AE445" s="10" t="e">
        <f t="shared" ca="1" si="498"/>
        <v>#REF!</v>
      </c>
      <c r="AF445" s="8">
        <v>34808</v>
      </c>
      <c r="AG445" s="11">
        <f t="shared" ca="1" si="499"/>
        <v>29.901369863013699</v>
      </c>
      <c r="AH445" s="10" t="str">
        <f t="shared" ca="1" si="500"/>
        <v>&gt;25&lt; 35</v>
      </c>
      <c r="AI445" s="12">
        <v>16795293</v>
      </c>
      <c r="AJ445" s="13" t="s">
        <v>82</v>
      </c>
      <c r="AK445" s="12">
        <v>11651128</v>
      </c>
      <c r="AL445" s="8">
        <v>41676</v>
      </c>
      <c r="AM445" s="7" t="s">
        <v>108</v>
      </c>
      <c r="AN445" s="7" t="s">
        <v>109</v>
      </c>
      <c r="AQ445" s="14">
        <v>3</v>
      </c>
      <c r="AR445" s="14">
        <v>1</v>
      </c>
      <c r="AS445" s="15">
        <f t="shared" si="501"/>
        <v>44614.25</v>
      </c>
      <c r="AT445" s="14" t="s">
        <v>163</v>
      </c>
      <c r="AU445" s="12">
        <v>3.1930000000000001</v>
      </c>
      <c r="AV445" s="17">
        <v>17</v>
      </c>
      <c r="AW445" s="18" t="s">
        <v>201</v>
      </c>
      <c r="AX445" s="19" t="s">
        <v>2126</v>
      </c>
      <c r="AY445" s="17">
        <v>14</v>
      </c>
      <c r="AZ445" s="14" t="s">
        <v>203</v>
      </c>
      <c r="BA445" s="20" t="str">
        <f t="shared" si="502"/>
        <v>17001000000300812514</v>
      </c>
      <c r="BB445" s="31">
        <f t="shared" si="503"/>
        <v>20</v>
      </c>
      <c r="BC445" s="22" t="s">
        <v>2127</v>
      </c>
      <c r="BD445" s="23" t="s">
        <v>286</v>
      </c>
      <c r="BE445">
        <v>2030</v>
      </c>
      <c r="BF445" s="8"/>
      <c r="BG445" s="32">
        <v>21288550</v>
      </c>
      <c r="BH445" s="32">
        <v>97581353</v>
      </c>
      <c r="BI445" s="32"/>
      <c r="BJ445" t="s">
        <v>600</v>
      </c>
      <c r="BK445" s="14" t="str">
        <f t="shared" si="528"/>
        <v>B-AP-T</v>
      </c>
      <c r="BL445" s="14"/>
      <c r="BM445" s="25"/>
      <c r="BN445" s="26" t="str">
        <f t="shared" si="504"/>
        <v>17001000000300812514</v>
      </c>
      <c r="BO445" s="27" t="str">
        <f t="shared" si="505"/>
        <v>RIAHI BASMA</v>
      </c>
      <c r="BP445" s="26">
        <f t="shared" si="506"/>
        <v>444</v>
      </c>
      <c r="BQ445" s="28"/>
    </row>
    <row r="446" spans="1:69" x14ac:dyDescent="0.25">
      <c r="A446" t="str">
        <f>VLOOKUP(B446,[2]RH!$B:$BV,72,0)</f>
        <v>si</v>
      </c>
      <c r="B446" s="6">
        <v>445</v>
      </c>
      <c r="C446" s="7" t="s">
        <v>100</v>
      </c>
      <c r="D446" s="7" t="s">
        <v>2128</v>
      </c>
      <c r="E446" s="7" t="s">
        <v>67</v>
      </c>
      <c r="F446" s="7" t="s">
        <v>118</v>
      </c>
      <c r="G446" s="7" t="s">
        <v>220</v>
      </c>
      <c r="H446" s="7" t="s">
        <v>225</v>
      </c>
      <c r="I446" s="7" t="s">
        <v>614</v>
      </c>
      <c r="J446" s="7" t="s">
        <v>281</v>
      </c>
      <c r="K446" s="7" t="s">
        <v>146</v>
      </c>
      <c r="L446" s="7" t="s">
        <v>90</v>
      </c>
      <c r="M446" s="7" t="s">
        <v>191</v>
      </c>
      <c r="N446" s="8">
        <v>44247</v>
      </c>
      <c r="P446" s="7"/>
      <c r="Q446" s="8"/>
      <c r="R446" s="7"/>
      <c r="S446" s="7"/>
      <c r="T446" s="9" t="s">
        <v>72</v>
      </c>
      <c r="U446" s="7" t="str">
        <f t="shared" si="493"/>
        <v>Titulaire</v>
      </c>
      <c r="V446" s="8">
        <v>45658</v>
      </c>
      <c r="W446" s="8">
        <v>45688</v>
      </c>
      <c r="X446" s="8"/>
      <c r="Y446" s="8"/>
      <c r="Z446" s="8">
        <v>44247</v>
      </c>
      <c r="AA446" s="7">
        <f t="shared" si="494"/>
        <v>2</v>
      </c>
      <c r="AB446" s="7">
        <f t="shared" si="495"/>
        <v>2021</v>
      </c>
      <c r="AC446" s="7">
        <f t="shared" si="496"/>
        <v>2025</v>
      </c>
      <c r="AD446" s="10" t="e">
        <f t="shared" ref="AD446:AD509" ca="1" si="574">IF(#REF!="Non",(DAYS360(N446,Q446)/360),(DAYS360(N446,TODAY())/360))</f>
        <v>#REF!</v>
      </c>
      <c r="AE446" s="10" t="e">
        <f t="shared" ca="1" si="498"/>
        <v>#REF!</v>
      </c>
      <c r="AF446" s="8">
        <v>31411</v>
      </c>
      <c r="AG446" s="11">
        <f t="shared" ca="1" si="499"/>
        <v>39.208219178082189</v>
      </c>
      <c r="AH446" s="10" t="str">
        <f t="shared" ca="1" si="500"/>
        <v>&gt;35&lt; 45</v>
      </c>
      <c r="AI446" s="12">
        <v>16258580</v>
      </c>
      <c r="AJ446" s="13" t="s">
        <v>92</v>
      </c>
      <c r="AK446" s="12" t="s">
        <v>2129</v>
      </c>
      <c r="AL446" s="8">
        <v>37784</v>
      </c>
      <c r="AM446" s="7" t="s">
        <v>108</v>
      </c>
      <c r="AN446" s="7" t="s">
        <v>109</v>
      </c>
      <c r="AQ446">
        <v>3</v>
      </c>
      <c r="AR446" s="14">
        <v>3</v>
      </c>
      <c r="AS446" s="15">
        <f t="shared" si="501"/>
        <v>45342.75</v>
      </c>
      <c r="AT446" s="14" t="s">
        <v>163</v>
      </c>
      <c r="AU446" s="12">
        <v>3.3159999999999998</v>
      </c>
      <c r="AV446" s="17" t="s">
        <v>73</v>
      </c>
      <c r="AW446" s="18" t="s">
        <v>1445</v>
      </c>
      <c r="AX446" s="19" t="s">
        <v>2130</v>
      </c>
      <c r="AY446" s="17" t="s">
        <v>838</v>
      </c>
      <c r="AZ446" s="14" t="s">
        <v>98</v>
      </c>
      <c r="BA446" s="20" t="str">
        <f t="shared" si="502"/>
        <v>01038076113028466364</v>
      </c>
      <c r="BB446" s="31">
        <f t="shared" si="503"/>
        <v>20</v>
      </c>
      <c r="BC446" s="22" t="s">
        <v>2131</v>
      </c>
      <c r="BD446" s="23" t="s">
        <v>501</v>
      </c>
      <c r="BE446">
        <v>2052</v>
      </c>
      <c r="BF446" s="8">
        <v>44971</v>
      </c>
      <c r="BG446" s="32">
        <v>94183383</v>
      </c>
      <c r="BH446" s="32">
        <v>95742955</v>
      </c>
      <c r="BI446" s="32"/>
      <c r="BJ446" t="s">
        <v>933</v>
      </c>
      <c r="BK446" s="14" t="str">
        <f>IF(K446="CADRE","CADRE",CONCATENATE(J446,"-",H446))</f>
        <v>B-P6 AV</v>
      </c>
      <c r="BL446" s="14" t="s">
        <v>300</v>
      </c>
      <c r="BM446" s="25"/>
      <c r="BN446" s="26" t="str">
        <f t="shared" si="504"/>
        <v>01038076113028466364</v>
      </c>
      <c r="BO446" s="27" t="str">
        <f t="shared" si="505"/>
        <v>SLITI OUHOUD</v>
      </c>
      <c r="BP446" s="26">
        <f t="shared" si="506"/>
        <v>445</v>
      </c>
      <c r="BQ446" s="28"/>
    </row>
    <row r="447" spans="1:69" x14ac:dyDescent="0.25">
      <c r="A447" t="str">
        <f>VLOOKUP(B447,[2]RH!$B:$BV,72,0)</f>
        <v>si</v>
      </c>
      <c r="B447" s="6">
        <v>446</v>
      </c>
      <c r="C447" s="7" t="s">
        <v>100</v>
      </c>
      <c r="D447" s="7" t="s">
        <v>2132</v>
      </c>
      <c r="E447" s="7" t="s">
        <v>67</v>
      </c>
      <c r="F447" s="7" t="s">
        <v>118</v>
      </c>
      <c r="G447" s="7" t="s">
        <v>220</v>
      </c>
      <c r="H447" s="39">
        <v>520</v>
      </c>
      <c r="I447" s="7" t="s">
        <v>189</v>
      </c>
      <c r="J447" s="7" t="s">
        <v>190</v>
      </c>
      <c r="K447" s="7" t="s">
        <v>146</v>
      </c>
      <c r="L447" s="7" t="s">
        <v>90</v>
      </c>
      <c r="M447" s="7" t="s">
        <v>191</v>
      </c>
      <c r="N447" s="8">
        <v>44247</v>
      </c>
      <c r="P447" s="7"/>
      <c r="Q447" s="8"/>
      <c r="R447" s="7"/>
      <c r="S447" s="7"/>
      <c r="T447" s="9" t="s">
        <v>72</v>
      </c>
      <c r="U447" s="7" t="str">
        <f t="shared" si="493"/>
        <v>Titulaire</v>
      </c>
      <c r="V447" s="8">
        <v>45658</v>
      </c>
      <c r="W447" s="8">
        <v>45688</v>
      </c>
      <c r="X447" s="8"/>
      <c r="Y447" s="8"/>
      <c r="Z447" s="8">
        <v>44247</v>
      </c>
      <c r="AA447" s="7">
        <f t="shared" si="494"/>
        <v>2</v>
      </c>
      <c r="AB447" s="7">
        <f t="shared" si="495"/>
        <v>2021</v>
      </c>
      <c r="AC447" s="7">
        <f t="shared" si="496"/>
        <v>2025</v>
      </c>
      <c r="AD447" s="10" t="e">
        <f t="shared" ref="AD447:AD510" ca="1" si="575">IF(#REF!="Non",(DAYS360(N447,Q447)/360),(DAYS360(N447,TODAY())/360))</f>
        <v>#REF!</v>
      </c>
      <c r="AE447" s="10" t="e">
        <f t="shared" ca="1" si="498"/>
        <v>#REF!</v>
      </c>
      <c r="AF447" s="8">
        <v>33942</v>
      </c>
      <c r="AG447" s="11">
        <f t="shared" ca="1" si="499"/>
        <v>32.273972602739725</v>
      </c>
      <c r="AH447" s="10" t="str">
        <f t="shared" ca="1" si="500"/>
        <v>&gt;25&lt; 35</v>
      </c>
      <c r="AI447" s="12">
        <v>17461240</v>
      </c>
      <c r="AJ447" s="13" t="s">
        <v>106</v>
      </c>
      <c r="AK447" s="12">
        <v>13614079</v>
      </c>
      <c r="AL447" s="8">
        <v>40718</v>
      </c>
      <c r="AM447" s="7" t="s">
        <v>108</v>
      </c>
      <c r="AN447" s="7" t="s">
        <v>109</v>
      </c>
      <c r="AQ447">
        <v>3</v>
      </c>
      <c r="AR447" s="14">
        <v>3</v>
      </c>
      <c r="AS447" s="15">
        <f t="shared" si="501"/>
        <v>45342.75</v>
      </c>
      <c r="AT447" s="14" t="s">
        <v>163</v>
      </c>
      <c r="AU447" s="12">
        <v>3.3159999999999998</v>
      </c>
      <c r="AV447" s="17" t="s">
        <v>92</v>
      </c>
      <c r="AW447" s="18" t="s">
        <v>2133</v>
      </c>
      <c r="AX447" s="19" t="s">
        <v>2134</v>
      </c>
      <c r="AY447" s="17" t="s">
        <v>2135</v>
      </c>
      <c r="AZ447" s="14" t="s">
        <v>152</v>
      </c>
      <c r="BA447" s="20" t="str">
        <f t="shared" si="502"/>
        <v>04008034007141411415</v>
      </c>
      <c r="BB447" s="31">
        <f t="shared" si="503"/>
        <v>20</v>
      </c>
      <c r="BC447" s="22" t="s">
        <v>2136</v>
      </c>
      <c r="BD447" s="23" t="s">
        <v>559</v>
      </c>
      <c r="BF447" s="8"/>
      <c r="BG447" s="32">
        <v>28765440</v>
      </c>
      <c r="BH447" s="32">
        <v>24338377</v>
      </c>
      <c r="BI447" s="32"/>
      <c r="BJ447" t="s">
        <v>1217</v>
      </c>
      <c r="BK447" s="14" t="str">
        <f t="shared" si="528"/>
        <v>A-520</v>
      </c>
      <c r="BL447" s="14" t="s">
        <v>300</v>
      </c>
      <c r="BM447" s="25"/>
      <c r="BN447" s="26" t="str">
        <f t="shared" si="504"/>
        <v>04008034007141411415</v>
      </c>
      <c r="BO447" s="27" t="str">
        <f t="shared" si="505"/>
        <v>KHADHRAOUI MERIAM</v>
      </c>
      <c r="BP447" s="26">
        <f t="shared" si="506"/>
        <v>446</v>
      </c>
      <c r="BQ447" s="28"/>
    </row>
    <row r="448" spans="1:69" x14ac:dyDescent="0.25">
      <c r="A448" t="str">
        <f>VLOOKUP(B448,[2]RH!$B:$BV,72,0)</f>
        <v>Non-Actif</v>
      </c>
      <c r="B448" s="6">
        <v>447</v>
      </c>
      <c r="C448" s="7" t="s">
        <v>168</v>
      </c>
      <c r="D448" s="7" t="s">
        <v>2137</v>
      </c>
      <c r="E448" s="7" t="s">
        <v>67</v>
      </c>
      <c r="F448" s="7" t="s">
        <v>118</v>
      </c>
      <c r="G448" s="7" t="s">
        <v>220</v>
      </c>
      <c r="H448" s="7">
        <v>520</v>
      </c>
      <c r="I448" s="7"/>
      <c r="J448" s="7" t="s">
        <v>281</v>
      </c>
      <c r="K448" s="7" t="s">
        <v>146</v>
      </c>
      <c r="L448" s="7" t="s">
        <v>90</v>
      </c>
      <c r="M448" s="7" t="s">
        <v>191</v>
      </c>
      <c r="N448" s="8">
        <v>44247</v>
      </c>
      <c r="P448" s="7">
        <f t="shared" ca="1" si="560"/>
        <v>-918</v>
      </c>
      <c r="Q448" s="8">
        <v>44704</v>
      </c>
      <c r="R448" s="7" t="s">
        <v>161</v>
      </c>
      <c r="S448" s="7"/>
      <c r="T448" s="9" t="s">
        <v>156</v>
      </c>
      <c r="U448" s="7" t="str">
        <f t="shared" si="493"/>
        <v>Contractuel</v>
      </c>
      <c r="V448" s="8">
        <v>44713</v>
      </c>
      <c r="W448" s="8">
        <v>44804</v>
      </c>
      <c r="X448" s="8"/>
      <c r="Y448" s="8"/>
      <c r="Z448" s="8">
        <v>44247</v>
      </c>
      <c r="AA448" s="7">
        <f t="shared" si="494"/>
        <v>2</v>
      </c>
      <c r="AB448" s="7">
        <f t="shared" si="495"/>
        <v>2021</v>
      </c>
      <c r="AC448" s="7">
        <f t="shared" si="496"/>
        <v>2025</v>
      </c>
      <c r="AD448" s="10" t="e">
        <f t="shared" ref="AD448:AD511" ca="1" si="576">IF(#REF!="Non",(DAYS360(N448,Q448)/360),(DAYS360(N448,TODAY())/360))</f>
        <v>#REF!</v>
      </c>
      <c r="AE448" s="10" t="e">
        <f t="shared" ca="1" si="498"/>
        <v>#REF!</v>
      </c>
      <c r="AF448" s="8">
        <v>29717</v>
      </c>
      <c r="AG448" s="11">
        <f t="shared" ca="1" si="499"/>
        <v>43.849315068493148</v>
      </c>
      <c r="AH448" s="10" t="str">
        <f t="shared" ca="1" si="500"/>
        <v>&gt;35&lt; 45</v>
      </c>
      <c r="AI448" s="12">
        <v>12486423</v>
      </c>
      <c r="AJ448" s="13" t="s">
        <v>120</v>
      </c>
      <c r="AK448" s="12" t="s">
        <v>2138</v>
      </c>
      <c r="AL448" s="8">
        <v>36754</v>
      </c>
      <c r="AM448" s="7" t="s">
        <v>108</v>
      </c>
      <c r="AN448" s="7" t="s">
        <v>76</v>
      </c>
      <c r="AO448">
        <v>2</v>
      </c>
      <c r="AQ448" s="14">
        <v>3</v>
      </c>
      <c r="AR448" s="14">
        <v>1</v>
      </c>
      <c r="AS448" s="15">
        <f t="shared" si="501"/>
        <v>44612.25</v>
      </c>
      <c r="AT448" s="14" t="s">
        <v>163</v>
      </c>
      <c r="AU448" s="12">
        <v>3.1930000000000001</v>
      </c>
      <c r="AV448" s="17" t="s">
        <v>1553</v>
      </c>
      <c r="AW448" s="18" t="s">
        <v>303</v>
      </c>
      <c r="AX448" s="19" t="s">
        <v>2139</v>
      </c>
      <c r="AY448" s="17" t="s">
        <v>630</v>
      </c>
      <c r="AZ448" s="14" t="s">
        <v>305</v>
      </c>
      <c r="BA448" s="20" t="str">
        <f t="shared" si="502"/>
        <v>47010000000006214910</v>
      </c>
      <c r="BB448" s="31">
        <f t="shared" si="503"/>
        <v>20</v>
      </c>
      <c r="BC448" s="22" t="s">
        <v>2140</v>
      </c>
      <c r="BD448" s="23" t="s">
        <v>115</v>
      </c>
      <c r="BF448" s="8"/>
      <c r="BG448" s="32">
        <v>21422296</v>
      </c>
      <c r="BH448" s="32">
        <v>22843303</v>
      </c>
      <c r="BI448" s="32"/>
      <c r="BJ448" t="s">
        <v>820</v>
      </c>
      <c r="BK448" s="14" t="str">
        <f t="shared" si="528"/>
        <v>B-520</v>
      </c>
      <c r="BL448" s="14"/>
      <c r="BM448" s="25"/>
      <c r="BN448" s="26" t="str">
        <f t="shared" si="504"/>
        <v>47010000000006214910</v>
      </c>
      <c r="BO448" s="27" t="str">
        <f t="shared" si="505"/>
        <v>KHAMESSI IMEN</v>
      </c>
      <c r="BP448" s="26">
        <f t="shared" si="506"/>
        <v>447</v>
      </c>
      <c r="BQ448" s="28"/>
    </row>
    <row r="449" spans="1:69" x14ac:dyDescent="0.25">
      <c r="A449" t="str">
        <f>VLOOKUP(B449,[2]RH!$B:$BV,72,0)</f>
        <v>Non-Actif</v>
      </c>
      <c r="B449" s="6">
        <v>448</v>
      </c>
      <c r="C449" s="7" t="s">
        <v>100</v>
      </c>
      <c r="D449" s="7" t="s">
        <v>2141</v>
      </c>
      <c r="E449" s="7" t="s">
        <v>67</v>
      </c>
      <c r="F449" s="7" t="s">
        <v>258</v>
      </c>
      <c r="G449" s="7" t="s">
        <v>533</v>
      </c>
      <c r="H449" s="7">
        <v>520</v>
      </c>
      <c r="I449" s="7"/>
      <c r="J449" s="7" t="s">
        <v>190</v>
      </c>
      <c r="K449" s="7" t="s">
        <v>89</v>
      </c>
      <c r="L449" s="7" t="s">
        <v>90</v>
      </c>
      <c r="M449" s="7" t="s">
        <v>535</v>
      </c>
      <c r="N449" s="8">
        <v>44251</v>
      </c>
      <c r="P449" s="7">
        <f ca="1">IF(Y449="","",Y449-TODAY())</f>
        <v>-1116</v>
      </c>
      <c r="Q449" s="8">
        <v>44477</v>
      </c>
      <c r="R449" s="7" t="s">
        <v>91</v>
      </c>
      <c r="S449" s="7"/>
      <c r="T449" s="9" t="s">
        <v>394</v>
      </c>
      <c r="U449" s="7" t="str">
        <f t="shared" si="493"/>
        <v>Contractuel</v>
      </c>
      <c r="V449" s="8"/>
      <c r="W449" s="8"/>
      <c r="X449" s="8">
        <v>44242</v>
      </c>
      <c r="Y449" s="8">
        <v>44606</v>
      </c>
      <c r="Z449" s="8"/>
      <c r="AA449" s="7">
        <f t="shared" si="494"/>
        <v>2</v>
      </c>
      <c r="AB449" s="7">
        <f t="shared" si="495"/>
        <v>2021</v>
      </c>
      <c r="AC449" s="7">
        <f t="shared" si="496"/>
        <v>2025</v>
      </c>
      <c r="AD449" s="10" t="e">
        <f t="shared" ref="AD449:AD512" ca="1" si="577">IF(#REF!="Non",(DAYS360(N449,Q449)/360),(DAYS360(N449,TODAY())/360))</f>
        <v>#REF!</v>
      </c>
      <c r="AE449" s="10" t="e">
        <f t="shared" ca="1" si="498"/>
        <v>#REF!</v>
      </c>
      <c r="AF449" s="8">
        <v>32970</v>
      </c>
      <c r="AG449" s="11">
        <f t="shared" ca="1" si="499"/>
        <v>34.936986301369863</v>
      </c>
      <c r="AH449" s="10" t="str">
        <f t="shared" ca="1" si="500"/>
        <v>&gt;25&lt; 35</v>
      </c>
      <c r="AI449" s="12">
        <v>17190530</v>
      </c>
      <c r="AJ449" s="13" t="s">
        <v>170</v>
      </c>
      <c r="AK449" s="12" t="s">
        <v>2142</v>
      </c>
      <c r="AL449" s="8">
        <v>41832</v>
      </c>
      <c r="AM449" s="7" t="s">
        <v>108</v>
      </c>
      <c r="AN449" s="7" t="s">
        <v>109</v>
      </c>
      <c r="AQ449" s="14">
        <v>3</v>
      </c>
      <c r="AR449" s="14">
        <v>1</v>
      </c>
      <c r="AS449" s="15">
        <f t="shared" si="501"/>
        <v>44616.25</v>
      </c>
      <c r="AT449" s="14" t="s">
        <v>163</v>
      </c>
      <c r="AU449" s="12">
        <v>2.1629999999999998</v>
      </c>
      <c r="AV449" s="17" t="s">
        <v>79</v>
      </c>
      <c r="AW449" s="18" t="s">
        <v>1911</v>
      </c>
      <c r="AX449" s="19">
        <v>10120104420</v>
      </c>
      <c r="AY449" s="17" t="s">
        <v>192</v>
      </c>
      <c r="AZ449" s="14" t="s">
        <v>83</v>
      </c>
      <c r="BA449" s="20" t="str">
        <f t="shared" si="502"/>
        <v>08020011012010442002</v>
      </c>
      <c r="BB449" s="31">
        <f t="shared" si="503"/>
        <v>20</v>
      </c>
      <c r="BC449" s="22" t="s">
        <v>2143</v>
      </c>
      <c r="BD449" s="23" t="s">
        <v>115</v>
      </c>
      <c r="BE449">
        <v>2051</v>
      </c>
      <c r="BF449" s="8" t="s">
        <v>176</v>
      </c>
      <c r="BG449" s="32">
        <v>25882974</v>
      </c>
      <c r="BH449" s="32">
        <v>55143188</v>
      </c>
      <c r="BI449" s="32"/>
      <c r="BJ449" t="s">
        <v>714</v>
      </c>
      <c r="BK449" s="14" t="str">
        <f t="shared" si="528"/>
        <v>A-520</v>
      </c>
      <c r="BL449" s="14"/>
      <c r="BM449" s="25"/>
      <c r="BN449" s="26" t="str">
        <f t="shared" si="504"/>
        <v>08020011012010442002</v>
      </c>
      <c r="BO449" s="27" t="str">
        <f t="shared" si="505"/>
        <v>MBARKI IMEN</v>
      </c>
      <c r="BP449" s="26">
        <f t="shared" si="506"/>
        <v>448</v>
      </c>
      <c r="BQ449" s="28"/>
    </row>
    <row r="450" spans="1:69" x14ac:dyDescent="0.25">
      <c r="A450" t="str">
        <f>VLOOKUP(B450,[2]RH!$B:$BV,72,0)</f>
        <v>Non-Actif</v>
      </c>
      <c r="B450" s="6">
        <v>449</v>
      </c>
      <c r="C450" s="7" t="s">
        <v>100</v>
      </c>
      <c r="D450" s="7" t="s">
        <v>2144</v>
      </c>
      <c r="E450" s="7" t="s">
        <v>67</v>
      </c>
      <c r="F450" s="7" t="s">
        <v>258</v>
      </c>
      <c r="G450" s="7" t="s">
        <v>533</v>
      </c>
      <c r="H450" s="7" t="s">
        <v>533</v>
      </c>
      <c r="I450" s="7"/>
      <c r="J450" s="7" t="s">
        <v>190</v>
      </c>
      <c r="K450" s="7" t="s">
        <v>89</v>
      </c>
      <c r="L450" s="7" t="s">
        <v>90</v>
      </c>
      <c r="M450" s="7" t="s">
        <v>535</v>
      </c>
      <c r="N450" s="8">
        <v>44257</v>
      </c>
      <c r="P450" s="7">
        <f ca="1">IF(Y450="","",Y450-TODAY())</f>
        <v>-1101</v>
      </c>
      <c r="Q450" s="8">
        <v>44375</v>
      </c>
      <c r="R450" s="7" t="s">
        <v>749</v>
      </c>
      <c r="S450" s="7"/>
      <c r="T450" s="9" t="s">
        <v>394</v>
      </c>
      <c r="U450" s="7" t="str">
        <f t="shared" ref="U450:U513" si="578">IF(T450="CDI","Titulaire","Contractuel")</f>
        <v>Contractuel</v>
      </c>
      <c r="V450" s="8"/>
      <c r="W450" s="8"/>
      <c r="X450" s="8">
        <v>44257</v>
      </c>
      <c r="Y450" s="8">
        <v>44621</v>
      </c>
      <c r="Z450" s="8"/>
      <c r="AA450" s="7">
        <f t="shared" ref="AA450:AA513" si="579">MONTH(N450)</f>
        <v>3</v>
      </c>
      <c r="AB450" s="7">
        <f t="shared" ref="AB450:AB513" si="580">IF(N450="","",YEAR(N450))</f>
        <v>2021</v>
      </c>
      <c r="AC450" s="7">
        <f t="shared" ref="AC450:AC513" si="581">AB450+4</f>
        <v>2025</v>
      </c>
      <c r="AD450" s="10" t="e">
        <f t="shared" ref="AD450:AD513" ca="1" si="582">IF(#REF!="Non",(DAYS360(N450,Q450)/360),(DAYS360(N450,TODAY())/360))</f>
        <v>#REF!</v>
      </c>
      <c r="AE450" s="10" t="e">
        <f t="shared" ref="AE450:AE513" ca="1" si="583">+IF(AD450&lt;1,"&lt; 1",IF(AND(AD450&gt;=1,AD450&lt;2),"&lt; 2",IF(AND(AD450&gt;=2,AD450&lt;3),"&lt; 3",IF(AND(AD450&gt;=3,AD450&lt;=4),"&lt; 4",IF(AD450&gt;4,"&gt; 4")))))</f>
        <v>#REF!</v>
      </c>
      <c r="AF450" s="8">
        <v>34344</v>
      </c>
      <c r="AG450" s="11">
        <f t="shared" ref="AG450:AG513" ca="1" si="584">(TODAY()-AF450)/365</f>
        <v>31.172602739726027</v>
      </c>
      <c r="AH450" s="10" t="str">
        <f t="shared" ref="AH450:AH513" ca="1" si="585">+IF(AG450&lt;25,"&lt; 25",IF(AND(AG450&gt;=25,AG450&lt;35),"&gt;25&lt; 35",IF(AND(AG450&gt;=35,AG450&lt;45),"&gt;35&lt; 45",IF(AND(AG450&gt;=45,AG450&lt;=55),"&gt;45&lt; 55",IF(AG450&gt;55,"&gt; 55")))))</f>
        <v>&gt;25&lt; 35</v>
      </c>
      <c r="AI450" s="12">
        <v>17241642</v>
      </c>
      <c r="AJ450" s="13" t="s">
        <v>106</v>
      </c>
      <c r="AK450" s="12" t="s">
        <v>2145</v>
      </c>
      <c r="AL450" s="8">
        <v>43602</v>
      </c>
      <c r="AM450" s="7" t="s">
        <v>108</v>
      </c>
      <c r="AN450" s="7" t="s">
        <v>109</v>
      </c>
      <c r="AQ450" s="14">
        <v>3</v>
      </c>
      <c r="AR450" s="14">
        <v>1</v>
      </c>
      <c r="AS450" s="15">
        <f t="shared" ref="AS450:AS513" si="586">N450+(365.25*AR450)</f>
        <v>44622.25</v>
      </c>
      <c r="AT450" s="14" t="s">
        <v>163</v>
      </c>
      <c r="AU450" s="12">
        <v>2.1629999999999998</v>
      </c>
      <c r="AV450" s="17">
        <v>17</v>
      </c>
      <c r="AW450" s="18" t="s">
        <v>201</v>
      </c>
      <c r="AX450" s="19" t="s">
        <v>2146</v>
      </c>
      <c r="AY450" s="17">
        <v>21</v>
      </c>
      <c r="AZ450" s="14" t="s">
        <v>203</v>
      </c>
      <c r="BA450" s="20" t="str">
        <f t="shared" ref="BA450:BA513" si="587">CONCATENATE(AV450,AW450,AX450,AY450)</f>
        <v>17001000000292318321</v>
      </c>
      <c r="BB450" s="31">
        <f t="shared" ref="BB450:BB513" si="588">LEN(BA450)</f>
        <v>20</v>
      </c>
      <c r="BC450" s="22" t="s">
        <v>2147</v>
      </c>
      <c r="BD450" s="23" t="s">
        <v>85</v>
      </c>
      <c r="BF450" s="8"/>
      <c r="BG450" s="32">
        <v>95584079</v>
      </c>
      <c r="BH450" s="32">
        <v>94071762</v>
      </c>
      <c r="BI450" s="32"/>
      <c r="BJ450" t="s">
        <v>769</v>
      </c>
      <c r="BK450" s="14" t="str">
        <f t="shared" si="528"/>
        <v>A-Contrôle Qualité</v>
      </c>
      <c r="BL450" s="14"/>
      <c r="BM450" s="25"/>
      <c r="BN450" s="26" t="str">
        <f t="shared" ref="BN450:BN513" si="589">BA450</f>
        <v>17001000000292318321</v>
      </c>
      <c r="BO450" s="27" t="str">
        <f t="shared" ref="BO450:BO513" si="590">D450</f>
        <v>CHERIF NESRINE</v>
      </c>
      <c r="BP450" s="26">
        <f t="shared" ref="BP450:BP513" si="591">B450</f>
        <v>449</v>
      </c>
      <c r="BQ450" s="28"/>
    </row>
    <row r="451" spans="1:69" x14ac:dyDescent="0.25">
      <c r="A451" t="str">
        <f>VLOOKUP(B451,[2]RH!$B:$BV,72,0)</f>
        <v>Non-Actif</v>
      </c>
      <c r="B451" s="6">
        <v>450</v>
      </c>
      <c r="C451" s="7" t="s">
        <v>100</v>
      </c>
      <c r="D451" s="7" t="s">
        <v>2148</v>
      </c>
      <c r="E451" s="7" t="s">
        <v>67</v>
      </c>
      <c r="F451" s="7" t="s">
        <v>118</v>
      </c>
      <c r="G451" s="7" t="s">
        <v>220</v>
      </c>
      <c r="H451" s="7">
        <v>560</v>
      </c>
      <c r="I451" s="7"/>
      <c r="J451" s="7" t="s">
        <v>281</v>
      </c>
      <c r="K451" s="7" t="s">
        <v>146</v>
      </c>
      <c r="L451" s="7" t="s">
        <v>90</v>
      </c>
      <c r="M451" s="7" t="s">
        <v>191</v>
      </c>
      <c r="N451" s="8">
        <v>44259</v>
      </c>
      <c r="P451" s="7">
        <f t="shared" ref="P451:P514" ca="1" si="592">IF(W451="","",W451-TODAY())</f>
        <v>-918</v>
      </c>
      <c r="Q451" s="8">
        <v>44742</v>
      </c>
      <c r="R451" s="7" t="s">
        <v>1244</v>
      </c>
      <c r="S451" s="7"/>
      <c r="T451" s="9" t="s">
        <v>156</v>
      </c>
      <c r="U451" s="7" t="str">
        <f t="shared" si="578"/>
        <v>Contractuel</v>
      </c>
      <c r="V451" s="8">
        <v>44713</v>
      </c>
      <c r="W451" s="8">
        <v>44804</v>
      </c>
      <c r="X451" s="8"/>
      <c r="Y451" s="8"/>
      <c r="Z451" s="8">
        <v>44259</v>
      </c>
      <c r="AA451" s="7">
        <f t="shared" si="579"/>
        <v>3</v>
      </c>
      <c r="AB451" s="7">
        <f t="shared" si="580"/>
        <v>2021</v>
      </c>
      <c r="AC451" s="7">
        <f t="shared" si="581"/>
        <v>2025</v>
      </c>
      <c r="AD451" s="10" t="e">
        <f t="shared" ref="AD451:AD514" ca="1" si="593">IF(#REF!="Non",(DAYS360(N451,Q451)/360),(DAYS360(N451,TODAY())/360))</f>
        <v>#REF!</v>
      </c>
      <c r="AE451" s="10" t="e">
        <f t="shared" ca="1" si="583"/>
        <v>#REF!</v>
      </c>
      <c r="AF451" s="8">
        <v>35093</v>
      </c>
      <c r="AG451" s="11">
        <f t="shared" ca="1" si="584"/>
        <v>29.12054794520548</v>
      </c>
      <c r="AH451" s="10" t="str">
        <f t="shared" ca="1" si="585"/>
        <v>&gt;25&lt; 35</v>
      </c>
      <c r="AI451" s="12">
        <v>16917106</v>
      </c>
      <c r="AJ451" s="40" t="s">
        <v>213</v>
      </c>
      <c r="AK451" s="12" t="s">
        <v>2149</v>
      </c>
      <c r="AL451" s="8">
        <v>41470</v>
      </c>
      <c r="AM451" s="7" t="s">
        <v>108</v>
      </c>
      <c r="AN451" s="7" t="s">
        <v>109</v>
      </c>
      <c r="AQ451" s="14">
        <v>3</v>
      </c>
      <c r="AR451" s="14">
        <v>2</v>
      </c>
      <c r="AS451" s="15">
        <f t="shared" si="586"/>
        <v>44989.5</v>
      </c>
      <c r="AT451" s="14" t="s">
        <v>163</v>
      </c>
      <c r="AU451" s="12">
        <v>3.3159999999999998</v>
      </c>
      <c r="AV451" s="17" t="s">
        <v>236</v>
      </c>
      <c r="AW451" s="18" t="s">
        <v>201</v>
      </c>
      <c r="AX451" s="19" t="s">
        <v>2150</v>
      </c>
      <c r="AY451" s="17" t="s">
        <v>670</v>
      </c>
      <c r="AZ451" s="14" t="s">
        <v>203</v>
      </c>
      <c r="BA451" s="20" t="str">
        <f t="shared" si="587"/>
        <v>17001000000234125693</v>
      </c>
      <c r="BB451" s="31">
        <f t="shared" si="588"/>
        <v>20</v>
      </c>
      <c r="BC451" s="22" t="s">
        <v>2151</v>
      </c>
      <c r="BD451" s="23" t="s">
        <v>115</v>
      </c>
      <c r="BF451" s="8"/>
      <c r="BG451" s="32">
        <v>51878318</v>
      </c>
      <c r="BH451" s="32">
        <v>58098817</v>
      </c>
      <c r="BI451" s="32"/>
      <c r="BJ451" t="s">
        <v>940</v>
      </c>
      <c r="BK451" s="14" t="str">
        <f t="shared" si="528"/>
        <v>B-560</v>
      </c>
      <c r="BL451" s="14"/>
      <c r="BM451" s="25"/>
      <c r="BN451" s="26" t="str">
        <f t="shared" si="589"/>
        <v>17001000000234125693</v>
      </c>
      <c r="BO451" s="27" t="str">
        <f t="shared" si="590"/>
        <v>MAATALLAH HAMMAMI JOUDA</v>
      </c>
      <c r="BP451" s="26">
        <f t="shared" si="591"/>
        <v>450</v>
      </c>
      <c r="BQ451" s="28"/>
    </row>
    <row r="452" spans="1:69" x14ac:dyDescent="0.25">
      <c r="A452" t="str">
        <f>VLOOKUP(B452,[2]RH!$B:$BV,72,0)</f>
        <v>Non-Actif</v>
      </c>
      <c r="B452" s="6">
        <v>451</v>
      </c>
      <c r="C452" s="7" t="s">
        <v>65</v>
      </c>
      <c r="D452" s="7" t="s">
        <v>2152</v>
      </c>
      <c r="E452" s="7" t="s">
        <v>67</v>
      </c>
      <c r="F452" s="7" t="s">
        <v>118</v>
      </c>
      <c r="G452" s="7" t="s">
        <v>220</v>
      </c>
      <c r="H452" s="7" t="s">
        <v>2002</v>
      </c>
      <c r="I452" s="7"/>
      <c r="J452" s="7" t="s">
        <v>190</v>
      </c>
      <c r="K452" s="7" t="s">
        <v>146</v>
      </c>
      <c r="L452" s="7" t="s">
        <v>90</v>
      </c>
      <c r="M452" s="7" t="s">
        <v>191</v>
      </c>
      <c r="N452" s="8">
        <v>44259</v>
      </c>
      <c r="P452" s="7">
        <f t="shared" ca="1" si="592"/>
        <v>-1375</v>
      </c>
      <c r="Q452" s="8">
        <v>44315</v>
      </c>
      <c r="R452" s="7" t="s">
        <v>161</v>
      </c>
      <c r="S452" s="7"/>
      <c r="T452" s="9" t="s">
        <v>156</v>
      </c>
      <c r="U452" s="7" t="str">
        <f t="shared" si="578"/>
        <v>Contractuel</v>
      </c>
      <c r="V452" s="8">
        <v>44287</v>
      </c>
      <c r="W452" s="8">
        <v>44347</v>
      </c>
      <c r="X452" s="8"/>
      <c r="Y452" s="8"/>
      <c r="Z452" s="8">
        <v>44259</v>
      </c>
      <c r="AA452" s="7">
        <f t="shared" si="579"/>
        <v>3</v>
      </c>
      <c r="AB452" s="7">
        <f t="shared" si="580"/>
        <v>2021</v>
      </c>
      <c r="AC452" s="7">
        <f t="shared" si="581"/>
        <v>2025</v>
      </c>
      <c r="AD452" s="10" t="e">
        <f t="shared" ref="AD452:AD515" ca="1" si="594">IF(#REF!="Non",(DAYS360(N452,Q452)/360),(DAYS360(N452,TODAY())/360))</f>
        <v>#REF!</v>
      </c>
      <c r="AE452" s="10" t="e">
        <f t="shared" ca="1" si="583"/>
        <v>#REF!</v>
      </c>
      <c r="AF452" s="8">
        <v>28601</v>
      </c>
      <c r="AG452" s="11">
        <f t="shared" ca="1" si="584"/>
        <v>46.906849315068492</v>
      </c>
      <c r="AH452" s="10" t="str">
        <f t="shared" ca="1" si="585"/>
        <v>&gt;45&lt; 55</v>
      </c>
      <c r="AI452" s="12">
        <v>17020191</v>
      </c>
      <c r="AJ452" s="13" t="s">
        <v>79</v>
      </c>
      <c r="AK452" s="12" t="s">
        <v>2153</v>
      </c>
      <c r="AL452" s="8">
        <v>42256</v>
      </c>
      <c r="AM452" s="7" t="s">
        <v>75</v>
      </c>
      <c r="AN452" s="7" t="s">
        <v>76</v>
      </c>
      <c r="AQ452" s="14">
        <v>3</v>
      </c>
      <c r="AR452" s="14">
        <v>1</v>
      </c>
      <c r="AS452" s="15">
        <f t="shared" si="586"/>
        <v>44624.25</v>
      </c>
      <c r="AT452" s="14" t="s">
        <v>163</v>
      </c>
      <c r="AU452" s="12">
        <v>3.1930000000000001</v>
      </c>
      <c r="AV452" s="17" t="s">
        <v>92</v>
      </c>
      <c r="AW452" s="18" t="s">
        <v>1209</v>
      </c>
      <c r="AX452" s="19">
        <v>80048645758</v>
      </c>
      <c r="AY452" s="17">
        <v>66</v>
      </c>
      <c r="AZ452" s="14" t="s">
        <v>152</v>
      </c>
      <c r="BA452" s="20" t="str">
        <f t="shared" si="587"/>
        <v>04032118004864575866</v>
      </c>
      <c r="BB452" s="31">
        <f t="shared" si="588"/>
        <v>20</v>
      </c>
      <c r="BC452" s="22" t="s">
        <v>2154</v>
      </c>
      <c r="BD452" s="23" t="s">
        <v>426</v>
      </c>
      <c r="BE452">
        <v>2063</v>
      </c>
      <c r="BF452" s="8" t="s">
        <v>176</v>
      </c>
      <c r="BG452" s="32">
        <v>95658647</v>
      </c>
      <c r="BH452" s="32">
        <v>58944962</v>
      </c>
      <c r="BI452" s="32"/>
      <c r="BJ452" t="s">
        <v>2155</v>
      </c>
      <c r="BK452" s="14" t="str">
        <f t="shared" si="528"/>
        <v>A-APT-MCA</v>
      </c>
      <c r="BL452" s="14"/>
      <c r="BM452" s="25"/>
      <c r="BN452" s="26" t="str">
        <f t="shared" si="589"/>
        <v>04032118004864575866</v>
      </c>
      <c r="BO452" s="27" t="str">
        <f t="shared" si="590"/>
        <v>MOUJAHED FAYCAL</v>
      </c>
      <c r="BP452" s="26">
        <f t="shared" si="591"/>
        <v>451</v>
      </c>
      <c r="BQ452" s="28"/>
    </row>
    <row r="453" spans="1:69" x14ac:dyDescent="0.25">
      <c r="A453" t="str">
        <f>VLOOKUP(B453,[2]RH!$B:$BV,72,0)</f>
        <v>Non-Actif</v>
      </c>
      <c r="B453" s="6">
        <v>452</v>
      </c>
      <c r="C453" s="7" t="s">
        <v>100</v>
      </c>
      <c r="D453" s="7" t="s">
        <v>2156</v>
      </c>
      <c r="E453" s="7" t="s">
        <v>67</v>
      </c>
      <c r="F453" s="7" t="s">
        <v>258</v>
      </c>
      <c r="G453" s="7" t="s">
        <v>533</v>
      </c>
      <c r="H453" s="7"/>
      <c r="I453" s="7"/>
      <c r="J453" s="7"/>
      <c r="K453" s="7" t="s">
        <v>89</v>
      </c>
      <c r="L453" s="7" t="s">
        <v>90</v>
      </c>
      <c r="M453" s="7" t="s">
        <v>535</v>
      </c>
      <c r="N453" s="8">
        <v>44259</v>
      </c>
      <c r="P453" s="7">
        <f t="shared" ca="1" si="592"/>
        <v>-1406</v>
      </c>
      <c r="Q453" s="8">
        <v>44316</v>
      </c>
      <c r="R453" s="7" t="s">
        <v>290</v>
      </c>
      <c r="S453" s="7"/>
      <c r="T453" s="9" t="s">
        <v>156</v>
      </c>
      <c r="U453" s="7" t="str">
        <f t="shared" si="578"/>
        <v>Contractuel</v>
      </c>
      <c r="V453" s="8">
        <v>44287</v>
      </c>
      <c r="W453" s="8">
        <v>44316</v>
      </c>
      <c r="X453" s="8"/>
      <c r="Y453" s="8"/>
      <c r="Z453" s="8">
        <v>44259</v>
      </c>
      <c r="AA453" s="7">
        <f t="shared" si="579"/>
        <v>3</v>
      </c>
      <c r="AB453" s="7">
        <f t="shared" si="580"/>
        <v>2021</v>
      </c>
      <c r="AC453" s="7">
        <f t="shared" si="581"/>
        <v>2025</v>
      </c>
      <c r="AD453" s="10" t="e">
        <f t="shared" ref="AD453:AD516" ca="1" si="595">IF(#REF!="Non",(DAYS360(N453,Q453)/360),(DAYS360(N453,TODAY())/360))</f>
        <v>#REF!</v>
      </c>
      <c r="AE453" s="10" t="e">
        <f t="shared" ca="1" si="583"/>
        <v>#REF!</v>
      </c>
      <c r="AF453" s="8">
        <v>34833</v>
      </c>
      <c r="AG453" s="11">
        <f t="shared" ca="1" si="584"/>
        <v>29.832876712328765</v>
      </c>
      <c r="AH453" s="10" t="str">
        <f t="shared" ca="1" si="585"/>
        <v>&gt;25&lt; 35</v>
      </c>
      <c r="AI453" s="12">
        <v>17144041</v>
      </c>
      <c r="AJ453" s="40" t="s">
        <v>213</v>
      </c>
      <c r="AK453" s="12">
        <v>13614259</v>
      </c>
      <c r="AL453" s="8">
        <v>42686</v>
      </c>
      <c r="AM453" s="7" t="s">
        <v>108</v>
      </c>
      <c r="AN453" s="7" t="s">
        <v>109</v>
      </c>
      <c r="AQ453" s="14">
        <v>3</v>
      </c>
      <c r="AR453" s="14">
        <v>1</v>
      </c>
      <c r="AS453" s="15">
        <f t="shared" si="586"/>
        <v>44624.25</v>
      </c>
      <c r="AT453" s="14" t="s">
        <v>163</v>
      </c>
      <c r="AU453" s="12">
        <v>3.1930000000000001</v>
      </c>
      <c r="AV453" s="17">
        <v>17</v>
      </c>
      <c r="AW453" s="18">
        <v>20600</v>
      </c>
      <c r="AX453" s="19" t="s">
        <v>2157</v>
      </c>
      <c r="AY453" s="17">
        <v>63</v>
      </c>
      <c r="AZ453" s="14" t="s">
        <v>203</v>
      </c>
      <c r="BA453" s="20" t="str">
        <f t="shared" si="587"/>
        <v>17206000000257370763</v>
      </c>
      <c r="BB453" s="31">
        <f t="shared" si="588"/>
        <v>20</v>
      </c>
      <c r="BC453" s="22" t="s">
        <v>2158</v>
      </c>
      <c r="BD453" s="23" t="s">
        <v>2159</v>
      </c>
      <c r="BF453" s="8"/>
      <c r="BG453" s="32">
        <v>20401534</v>
      </c>
      <c r="BH453" s="32">
        <v>20408684</v>
      </c>
      <c r="BI453" s="32"/>
      <c r="BJ453" t="s">
        <v>1906</v>
      </c>
      <c r="BK453" s="14" t="str">
        <f t="shared" si="528"/>
        <v>-</v>
      </c>
      <c r="BL453" s="14"/>
      <c r="BM453" s="25"/>
      <c r="BN453" s="26" t="str">
        <f t="shared" si="589"/>
        <v>17206000000257370763</v>
      </c>
      <c r="BO453" s="27" t="str">
        <f t="shared" si="590"/>
        <v>MEJRI TAKWA</v>
      </c>
      <c r="BP453" s="26">
        <f t="shared" si="591"/>
        <v>452</v>
      </c>
      <c r="BQ453" s="28"/>
    </row>
    <row r="454" spans="1:69" x14ac:dyDescent="0.25">
      <c r="A454" t="str">
        <f>VLOOKUP(B454,[2]RH!$B:$BV,72,0)</f>
        <v>Non-Actif</v>
      </c>
      <c r="B454" s="6">
        <v>453</v>
      </c>
      <c r="C454" s="7" t="s">
        <v>168</v>
      </c>
      <c r="D454" s="7" t="s">
        <v>1020</v>
      </c>
      <c r="E454" s="7" t="s">
        <v>67</v>
      </c>
      <c r="F454" s="7" t="s">
        <v>118</v>
      </c>
      <c r="G454" s="7" t="s">
        <v>220</v>
      </c>
      <c r="H454" s="7" t="s">
        <v>478</v>
      </c>
      <c r="I454" s="7"/>
      <c r="J454" s="7" t="s">
        <v>281</v>
      </c>
      <c r="K454" s="7" t="s">
        <v>146</v>
      </c>
      <c r="L454" s="7" t="s">
        <v>90</v>
      </c>
      <c r="M454" s="7" t="s">
        <v>191</v>
      </c>
      <c r="N454" s="8">
        <v>44259</v>
      </c>
      <c r="O454" t="e">
        <f ca="1">IF(AD454&gt;=4,IF(T454="CDD","OK",""),"")</f>
        <v>#REF!</v>
      </c>
      <c r="P454" s="7">
        <f t="shared" ca="1" si="592"/>
        <v>-1436</v>
      </c>
      <c r="Q454" s="8">
        <v>44267</v>
      </c>
      <c r="R454" s="7" t="s">
        <v>161</v>
      </c>
      <c r="S454" s="7"/>
      <c r="T454" s="9" t="s">
        <v>156</v>
      </c>
      <c r="U454" s="7" t="str">
        <f t="shared" si="578"/>
        <v>Contractuel</v>
      </c>
      <c r="V454" s="8">
        <v>44259</v>
      </c>
      <c r="W454" s="8">
        <v>44286</v>
      </c>
      <c r="X454" s="8"/>
      <c r="Y454" s="8"/>
      <c r="Z454" s="8">
        <v>44259</v>
      </c>
      <c r="AA454" s="7">
        <f t="shared" si="579"/>
        <v>3</v>
      </c>
      <c r="AB454" s="7">
        <f t="shared" si="580"/>
        <v>2021</v>
      </c>
      <c r="AC454" s="7">
        <f t="shared" si="581"/>
        <v>2025</v>
      </c>
      <c r="AD454" s="10" t="e">
        <f t="shared" ref="AD454:AD517" ca="1" si="596">IF(#REF!="Non",(DAYS360(N454,Q454)/360),(DAYS360(N454,TODAY())/360))</f>
        <v>#REF!</v>
      </c>
      <c r="AE454" s="10" t="e">
        <f t="shared" ca="1" si="583"/>
        <v>#REF!</v>
      </c>
      <c r="AF454" s="8">
        <v>28532</v>
      </c>
      <c r="AG454" s="11">
        <f t="shared" ca="1" si="584"/>
        <v>47.095890410958901</v>
      </c>
      <c r="AH454" s="10" t="str">
        <f t="shared" ca="1" si="585"/>
        <v>&gt;45&lt; 55</v>
      </c>
      <c r="AI454" s="12">
        <v>11996746</v>
      </c>
      <c r="AJ454" s="13" t="s">
        <v>106</v>
      </c>
      <c r="AK454" s="12" t="s">
        <v>1021</v>
      </c>
      <c r="AL454" s="8">
        <v>34870</v>
      </c>
      <c r="AM454" s="7" t="s">
        <v>108</v>
      </c>
      <c r="AN454" s="7" t="s">
        <v>76</v>
      </c>
      <c r="AO454">
        <v>3</v>
      </c>
      <c r="AQ454" s="14">
        <v>3</v>
      </c>
      <c r="AR454" s="14">
        <v>1</v>
      </c>
      <c r="AS454" s="15">
        <f t="shared" si="586"/>
        <v>44624.25</v>
      </c>
      <c r="AT454" s="14" t="s">
        <v>163</v>
      </c>
      <c r="AU454" s="12">
        <v>3.1930000000000001</v>
      </c>
      <c r="AV454" s="17">
        <v>17</v>
      </c>
      <c r="AW454" s="18" t="s">
        <v>201</v>
      </c>
      <c r="AX454" s="19" t="s">
        <v>1022</v>
      </c>
      <c r="AY454" s="17" t="s">
        <v>192</v>
      </c>
      <c r="AZ454" s="14" t="s">
        <v>203</v>
      </c>
      <c r="BA454" s="20" t="str">
        <f t="shared" si="587"/>
        <v>17001000000149842102</v>
      </c>
      <c r="BB454" s="31">
        <f t="shared" si="588"/>
        <v>20</v>
      </c>
      <c r="BC454" s="22" t="s">
        <v>1023</v>
      </c>
      <c r="BD454" s="23" t="s">
        <v>568</v>
      </c>
      <c r="BE454">
        <v>2021</v>
      </c>
      <c r="BF454" s="8" t="s">
        <v>844</v>
      </c>
      <c r="BG454" s="32">
        <v>20678879</v>
      </c>
      <c r="BH454" s="32">
        <v>20752625</v>
      </c>
      <c r="BI454" s="32"/>
      <c r="BJ454" t="s">
        <v>371</v>
      </c>
      <c r="BK454" s="14" t="str">
        <f t="shared" si="528"/>
        <v>B-SP</v>
      </c>
      <c r="BL454" s="14"/>
      <c r="BM454" s="25"/>
      <c r="BN454" s="26" t="str">
        <f t="shared" si="589"/>
        <v>17001000000149842102</v>
      </c>
      <c r="BO454" s="27" t="str">
        <f t="shared" si="590"/>
        <v>ABBES KHIRA</v>
      </c>
      <c r="BP454" s="26">
        <f t="shared" si="591"/>
        <v>453</v>
      </c>
      <c r="BQ454" s="28"/>
    </row>
    <row r="455" spans="1:69" x14ac:dyDescent="0.25">
      <c r="A455" t="str">
        <f>VLOOKUP(B455,[2]RH!$B:$BV,72,0)</f>
        <v>Non-Actif</v>
      </c>
      <c r="B455" s="6">
        <v>454</v>
      </c>
      <c r="C455" s="7" t="s">
        <v>168</v>
      </c>
      <c r="D455" s="7" t="s">
        <v>2160</v>
      </c>
      <c r="E455" s="7" t="s">
        <v>67</v>
      </c>
      <c r="F455" s="7" t="s">
        <v>118</v>
      </c>
      <c r="G455" s="7" t="s">
        <v>220</v>
      </c>
      <c r="H455" s="7" t="s">
        <v>225</v>
      </c>
      <c r="I455" s="7" t="s">
        <v>614</v>
      </c>
      <c r="J455" s="7" t="s">
        <v>281</v>
      </c>
      <c r="K455" s="7" t="s">
        <v>146</v>
      </c>
      <c r="L455" s="7" t="s">
        <v>90</v>
      </c>
      <c r="M455" s="7" t="s">
        <v>191</v>
      </c>
      <c r="N455" s="8">
        <v>44259</v>
      </c>
      <c r="P455" s="7">
        <f t="shared" ca="1" si="592"/>
        <v>-279</v>
      </c>
      <c r="Q455" s="8">
        <v>45443</v>
      </c>
      <c r="R455" s="7" t="s">
        <v>290</v>
      </c>
      <c r="S455" s="7" t="s">
        <v>771</v>
      </c>
      <c r="T455" s="9" t="s">
        <v>156</v>
      </c>
      <c r="U455" s="7" t="str">
        <f t="shared" si="578"/>
        <v>Contractuel</v>
      </c>
      <c r="V455" s="8">
        <v>45352</v>
      </c>
      <c r="W455" s="8">
        <v>45443</v>
      </c>
      <c r="X455" s="8"/>
      <c r="Y455" s="8"/>
      <c r="Z455" s="8">
        <v>44259</v>
      </c>
      <c r="AA455" s="7">
        <f t="shared" si="579"/>
        <v>3</v>
      </c>
      <c r="AB455" s="7">
        <f t="shared" si="580"/>
        <v>2021</v>
      </c>
      <c r="AC455" s="7">
        <f t="shared" si="581"/>
        <v>2025</v>
      </c>
      <c r="AD455" s="10" t="e">
        <f t="shared" ref="AD455:AD518" ca="1" si="597">IF(#REF!="Non",(DAYS360(N455,Q455)/360),(DAYS360(N455,TODAY())/360))</f>
        <v>#REF!</v>
      </c>
      <c r="AE455" s="10" t="e">
        <f t="shared" ca="1" si="583"/>
        <v>#REF!</v>
      </c>
      <c r="AF455" s="8">
        <v>29141</v>
      </c>
      <c r="AG455" s="11">
        <f t="shared" ca="1" si="584"/>
        <v>45.42739726027397</v>
      </c>
      <c r="AH455" s="10" t="str">
        <f t="shared" ca="1" si="585"/>
        <v>&gt;45&lt; 55</v>
      </c>
      <c r="AI455" s="12">
        <v>12305760</v>
      </c>
      <c r="AJ455" s="13" t="s">
        <v>170</v>
      </c>
      <c r="AK455" s="12" t="s">
        <v>2161</v>
      </c>
      <c r="AL455" s="8">
        <v>42647</v>
      </c>
      <c r="AM455" s="7" t="s">
        <v>108</v>
      </c>
      <c r="AN455" s="7" t="s">
        <v>76</v>
      </c>
      <c r="AO455">
        <v>2</v>
      </c>
      <c r="AQ455">
        <v>3</v>
      </c>
      <c r="AR455" s="14">
        <v>3</v>
      </c>
      <c r="AS455" s="15">
        <f t="shared" si="586"/>
        <v>45354.75</v>
      </c>
      <c r="AT455" s="14" t="s">
        <v>163</v>
      </c>
      <c r="AU455" s="12">
        <v>3.3210000000000002</v>
      </c>
      <c r="AV455" s="17" t="s">
        <v>272</v>
      </c>
      <c r="AW455" s="18" t="s">
        <v>949</v>
      </c>
      <c r="AX455" s="19" t="s">
        <v>2162</v>
      </c>
      <c r="AY455" s="17" t="s">
        <v>625</v>
      </c>
      <c r="AZ455" s="14" t="s">
        <v>276</v>
      </c>
      <c r="BA455" s="20" t="str">
        <f t="shared" si="587"/>
        <v>25027000000038978144</v>
      </c>
      <c r="BB455" s="31">
        <f t="shared" si="588"/>
        <v>20</v>
      </c>
      <c r="BC455" s="22" t="s">
        <v>2163</v>
      </c>
      <c r="BD455" s="23" t="s">
        <v>115</v>
      </c>
      <c r="BE455">
        <v>1009</v>
      </c>
      <c r="BF455" s="8">
        <v>45212</v>
      </c>
      <c r="BG455" s="32">
        <v>23496021</v>
      </c>
      <c r="BH455" s="32">
        <v>29136518</v>
      </c>
      <c r="BI455" s="32"/>
      <c r="BJ455" t="s">
        <v>820</v>
      </c>
      <c r="BK455" s="14" t="str">
        <f t="shared" si="528"/>
        <v>B-P6 AV</v>
      </c>
      <c r="BL455" s="14" t="s">
        <v>288</v>
      </c>
      <c r="BM455" s="25"/>
      <c r="BN455" s="26" t="str">
        <f t="shared" si="589"/>
        <v>25027000000038978144</v>
      </c>
      <c r="BO455" s="27" t="str">
        <f t="shared" si="590"/>
        <v>BEJAOUI HOUDA</v>
      </c>
      <c r="BP455" s="26">
        <f t="shared" si="591"/>
        <v>454</v>
      </c>
      <c r="BQ455" s="28"/>
    </row>
    <row r="456" spans="1:69" x14ac:dyDescent="0.25">
      <c r="A456" t="str">
        <f>VLOOKUP(B456,[2]RH!$B:$BV,72,0)</f>
        <v>Non-Actif</v>
      </c>
      <c r="B456" s="6">
        <v>455</v>
      </c>
      <c r="C456" s="7" t="s">
        <v>168</v>
      </c>
      <c r="D456" s="7" t="s">
        <v>2164</v>
      </c>
      <c r="E456" s="7" t="s">
        <v>67</v>
      </c>
      <c r="F456" s="7" t="s">
        <v>118</v>
      </c>
      <c r="G456" s="7" t="s">
        <v>220</v>
      </c>
      <c r="H456" s="7">
        <v>520</v>
      </c>
      <c r="I456" s="7"/>
      <c r="J456" s="7" t="s">
        <v>190</v>
      </c>
      <c r="K456" s="7" t="s">
        <v>146</v>
      </c>
      <c r="L456" s="7" t="s">
        <v>90</v>
      </c>
      <c r="M456" s="7" t="s">
        <v>191</v>
      </c>
      <c r="N456" s="8">
        <v>44259</v>
      </c>
      <c r="P456" s="7">
        <f t="shared" ca="1" si="592"/>
        <v>-1253</v>
      </c>
      <c r="Q456" s="8">
        <v>44440</v>
      </c>
      <c r="R456" s="7" t="s">
        <v>161</v>
      </c>
      <c r="S456" s="7"/>
      <c r="T456" s="9" t="s">
        <v>156</v>
      </c>
      <c r="U456" s="7" t="str">
        <f t="shared" si="578"/>
        <v>Contractuel</v>
      </c>
      <c r="V456" s="8">
        <v>44440</v>
      </c>
      <c r="W456" s="8">
        <v>44469</v>
      </c>
      <c r="X456" s="8"/>
      <c r="Y456" s="8"/>
      <c r="Z456" s="8">
        <v>44259</v>
      </c>
      <c r="AA456" s="7">
        <f t="shared" si="579"/>
        <v>3</v>
      </c>
      <c r="AB456" s="7">
        <f t="shared" si="580"/>
        <v>2021</v>
      </c>
      <c r="AC456" s="7">
        <f t="shared" si="581"/>
        <v>2025</v>
      </c>
      <c r="AD456" s="10" t="e">
        <f t="shared" ref="AD456:AD519" ca="1" si="598">IF(#REF!="Non",(DAYS360(N456,Q456)/360),(DAYS360(N456,TODAY())/360))</f>
        <v>#REF!</v>
      </c>
      <c r="AE456" s="10" t="e">
        <f t="shared" ca="1" si="583"/>
        <v>#REF!</v>
      </c>
      <c r="AF456" s="8">
        <v>32660</v>
      </c>
      <c r="AG456" s="11">
        <f t="shared" ca="1" si="584"/>
        <v>35.786301369863011</v>
      </c>
      <c r="AH456" s="10" t="str">
        <f t="shared" ca="1" si="585"/>
        <v>&gt;35&lt; 45</v>
      </c>
      <c r="AI456" s="12">
        <v>16603816</v>
      </c>
      <c r="AJ456" s="13" t="s">
        <v>150</v>
      </c>
      <c r="AK456" s="12" t="s">
        <v>2165</v>
      </c>
      <c r="AL456" s="8">
        <v>39942</v>
      </c>
      <c r="AM456" s="7" t="s">
        <v>108</v>
      </c>
      <c r="AN456" s="7" t="s">
        <v>76</v>
      </c>
      <c r="AO456">
        <v>2</v>
      </c>
      <c r="AQ456" s="14">
        <v>3</v>
      </c>
      <c r="AR456" s="14">
        <v>1</v>
      </c>
      <c r="AS456" s="15">
        <f t="shared" si="586"/>
        <v>44624.25</v>
      </c>
      <c r="AT456" s="14" t="s">
        <v>163</v>
      </c>
      <c r="AU456" s="12">
        <v>3.1930000000000001</v>
      </c>
      <c r="AV456" s="17">
        <v>17</v>
      </c>
      <c r="AW456" s="18" t="s">
        <v>201</v>
      </c>
      <c r="AX456" s="19" t="s">
        <v>2166</v>
      </c>
      <c r="AY456" s="17">
        <v>38</v>
      </c>
      <c r="AZ456" s="14" t="s">
        <v>203</v>
      </c>
      <c r="BA456" s="20" t="str">
        <f t="shared" si="587"/>
        <v>17001000000259150238</v>
      </c>
      <c r="BB456" s="31">
        <f t="shared" si="588"/>
        <v>20</v>
      </c>
      <c r="BC456" s="22" t="s">
        <v>951</v>
      </c>
      <c r="BD456" s="23" t="s">
        <v>1008</v>
      </c>
      <c r="BF456" s="8"/>
      <c r="BG456" s="32">
        <v>28087067</v>
      </c>
      <c r="BH456" s="32">
        <v>29870400</v>
      </c>
      <c r="BI456" s="32"/>
      <c r="BJ456" t="s">
        <v>820</v>
      </c>
      <c r="BK456" s="14" t="str">
        <f t="shared" si="528"/>
        <v>A-520</v>
      </c>
      <c r="BL456" s="14"/>
      <c r="BM456" s="25"/>
      <c r="BN456" s="26" t="str">
        <f t="shared" si="589"/>
        <v>17001000000259150238</v>
      </c>
      <c r="BO456" s="27" t="str">
        <f t="shared" si="590"/>
        <v>OUNI AHLEM</v>
      </c>
      <c r="BP456" s="26">
        <f t="shared" si="591"/>
        <v>455</v>
      </c>
      <c r="BQ456" s="28"/>
    </row>
    <row r="457" spans="1:69" x14ac:dyDescent="0.25">
      <c r="A457" t="str">
        <f>VLOOKUP(B457,[2]RH!$B:$BV,72,0)</f>
        <v>si</v>
      </c>
      <c r="B457" s="6">
        <v>456</v>
      </c>
      <c r="C457" s="7" t="s">
        <v>100</v>
      </c>
      <c r="D457" s="7" t="s">
        <v>2167</v>
      </c>
      <c r="E457" s="7" t="s">
        <v>67</v>
      </c>
      <c r="F457" s="7" t="s">
        <v>118</v>
      </c>
      <c r="G457" s="7" t="s">
        <v>220</v>
      </c>
      <c r="H457" s="7" t="s">
        <v>225</v>
      </c>
      <c r="I457" s="7" t="s">
        <v>614</v>
      </c>
      <c r="J457" s="7" t="s">
        <v>281</v>
      </c>
      <c r="K457" s="7" t="s">
        <v>146</v>
      </c>
      <c r="L457" s="7" t="s">
        <v>90</v>
      </c>
      <c r="M457" s="7" t="s">
        <v>191</v>
      </c>
      <c r="N457" s="8">
        <v>44260</v>
      </c>
      <c r="P457" s="7">
        <f t="shared" ca="1" si="592"/>
        <v>-6</v>
      </c>
      <c r="Q457" s="8"/>
      <c r="R457" s="7"/>
      <c r="S457" s="7"/>
      <c r="T457" s="9" t="s">
        <v>156</v>
      </c>
      <c r="U457" s="7" t="str">
        <f t="shared" si="578"/>
        <v>Contractuel</v>
      </c>
      <c r="V457" s="8">
        <v>45689</v>
      </c>
      <c r="W457" s="8">
        <f>VLOOKUP(B457,[1]BASE!$A:$Q,17,0)</f>
        <v>45716</v>
      </c>
      <c r="X457" s="8"/>
      <c r="Y457" s="8"/>
      <c r="Z457" s="8">
        <v>44260</v>
      </c>
      <c r="AA457" s="7">
        <f t="shared" si="579"/>
        <v>3</v>
      </c>
      <c r="AB457" s="7">
        <f t="shared" si="580"/>
        <v>2021</v>
      </c>
      <c r="AC457" s="7">
        <f t="shared" si="581"/>
        <v>2025</v>
      </c>
      <c r="AD457" s="10" t="e">
        <f t="shared" ref="AD457:AD520" ca="1" si="599">IF(#REF!="Non",(DAYS360(N457,Q457)/360),(DAYS360(N457,TODAY())/360))</f>
        <v>#REF!</v>
      </c>
      <c r="AE457" s="10" t="e">
        <f t="shared" ca="1" si="583"/>
        <v>#REF!</v>
      </c>
      <c r="AF457" s="8">
        <v>33178</v>
      </c>
      <c r="AG457" s="11">
        <f t="shared" ca="1" si="584"/>
        <v>34.367123287671234</v>
      </c>
      <c r="AH457" s="10" t="str">
        <f t="shared" ca="1" si="585"/>
        <v>&gt;25&lt; 35</v>
      </c>
      <c r="AI457" s="12">
        <v>16801479</v>
      </c>
      <c r="AJ457" s="13" t="s">
        <v>106</v>
      </c>
      <c r="AK457" s="12" t="s">
        <v>2168</v>
      </c>
      <c r="AL457" s="8">
        <v>39625</v>
      </c>
      <c r="AM457" s="7" t="s">
        <v>108</v>
      </c>
      <c r="AN457" s="7" t="s">
        <v>109</v>
      </c>
      <c r="AQ457">
        <v>3</v>
      </c>
      <c r="AR457" s="14">
        <v>3</v>
      </c>
      <c r="AS457" s="15">
        <f t="shared" si="586"/>
        <v>45355.75</v>
      </c>
      <c r="AT457" s="14" t="s">
        <v>163</v>
      </c>
      <c r="AU457" s="12">
        <v>3.3210000000000002</v>
      </c>
      <c r="AV457" s="17" t="s">
        <v>236</v>
      </c>
      <c r="AW457" s="18">
        <v>53594</v>
      </c>
      <c r="AX457" s="19" t="s">
        <v>2169</v>
      </c>
      <c r="AY457" s="17">
        <v>48</v>
      </c>
      <c r="AZ457" s="14" t="s">
        <v>203</v>
      </c>
      <c r="BA457" s="20" t="str">
        <f t="shared" si="587"/>
        <v>17535940171422536048</v>
      </c>
      <c r="BB457" s="31">
        <f t="shared" si="588"/>
        <v>20</v>
      </c>
      <c r="BC457" s="22" t="s">
        <v>2170</v>
      </c>
      <c r="BD457" s="23" t="s">
        <v>115</v>
      </c>
      <c r="BF457" s="8"/>
      <c r="BG457" s="32">
        <v>27907902</v>
      </c>
      <c r="BH457" s="32">
        <v>51441527</v>
      </c>
      <c r="BI457" s="32"/>
      <c r="BJ457" t="s">
        <v>1936</v>
      </c>
      <c r="BK457" s="14" t="str">
        <f>IF(K457="CADRE","CADRE",CONCATENATE(J457,"-",H457))</f>
        <v>B-P6 AV</v>
      </c>
      <c r="BL457" s="14" t="s">
        <v>300</v>
      </c>
      <c r="BM457" s="25"/>
      <c r="BN457" s="26" t="str">
        <f t="shared" si="589"/>
        <v>17535940171422536048</v>
      </c>
      <c r="BO457" s="27" t="str">
        <f t="shared" si="590"/>
        <v>OTHMANI ZAKIA</v>
      </c>
      <c r="BP457" s="26">
        <f t="shared" si="591"/>
        <v>456</v>
      </c>
      <c r="BQ457" s="28"/>
    </row>
    <row r="458" spans="1:69" x14ac:dyDescent="0.25">
      <c r="A458" t="str">
        <f>VLOOKUP(B458,[2]RH!$B:$BV,72,0)</f>
        <v>Non-Actif</v>
      </c>
      <c r="B458" s="6">
        <v>457</v>
      </c>
      <c r="C458" s="7" t="s">
        <v>100</v>
      </c>
      <c r="D458" s="7" t="s">
        <v>2171</v>
      </c>
      <c r="E458" s="7" t="s">
        <v>67</v>
      </c>
      <c r="F458" s="7" t="s">
        <v>118</v>
      </c>
      <c r="G458" s="7" t="s">
        <v>220</v>
      </c>
      <c r="H458" s="7">
        <v>520</v>
      </c>
      <c r="I458" s="7"/>
      <c r="J458" s="7" t="s">
        <v>281</v>
      </c>
      <c r="K458" s="7" t="s">
        <v>146</v>
      </c>
      <c r="L458" s="7" t="s">
        <v>90</v>
      </c>
      <c r="M458" s="7" t="s">
        <v>191</v>
      </c>
      <c r="N458" s="8">
        <v>44260</v>
      </c>
      <c r="P458" s="7">
        <f t="shared" ca="1" si="592"/>
        <v>-1130</v>
      </c>
      <c r="Q458" s="8">
        <v>44582</v>
      </c>
      <c r="R458" s="7" t="s">
        <v>161</v>
      </c>
      <c r="S458" s="7"/>
      <c r="T458" s="9" t="s">
        <v>156</v>
      </c>
      <c r="U458" s="7" t="str">
        <f t="shared" si="578"/>
        <v>Contractuel</v>
      </c>
      <c r="V458" s="8">
        <v>44531</v>
      </c>
      <c r="W458" s="8">
        <v>44592</v>
      </c>
      <c r="X458" s="8"/>
      <c r="Y458" s="8"/>
      <c r="Z458" s="8">
        <v>44260</v>
      </c>
      <c r="AA458" s="7">
        <f t="shared" si="579"/>
        <v>3</v>
      </c>
      <c r="AB458" s="7">
        <f t="shared" si="580"/>
        <v>2021</v>
      </c>
      <c r="AC458" s="7">
        <f t="shared" si="581"/>
        <v>2025</v>
      </c>
      <c r="AD458" s="10" t="e">
        <f t="shared" ref="AD458:AD521" ca="1" si="600">IF(#REF!="Non",(DAYS360(N458,Q458)/360),(DAYS360(N458,TODAY())/360))</f>
        <v>#REF!</v>
      </c>
      <c r="AE458" s="10" t="e">
        <f t="shared" ca="1" si="583"/>
        <v>#REF!</v>
      </c>
      <c r="AF458" s="8">
        <v>30368</v>
      </c>
      <c r="AG458" s="11">
        <f t="shared" ca="1" si="584"/>
        <v>42.065753424657537</v>
      </c>
      <c r="AH458" s="10" t="str">
        <f t="shared" ca="1" si="585"/>
        <v>&gt;35&lt; 45</v>
      </c>
      <c r="AI458" s="12">
        <v>12728388</v>
      </c>
      <c r="AJ458" s="13" t="s">
        <v>92</v>
      </c>
      <c r="AK458" s="12" t="s">
        <v>2172</v>
      </c>
      <c r="AL458" s="8">
        <v>37786</v>
      </c>
      <c r="AM458" s="7" t="s">
        <v>108</v>
      </c>
      <c r="AN458" s="7" t="s">
        <v>109</v>
      </c>
      <c r="AQ458" s="14">
        <v>3</v>
      </c>
      <c r="AR458" s="14">
        <v>1</v>
      </c>
      <c r="AS458" s="15">
        <f t="shared" si="586"/>
        <v>44625.25</v>
      </c>
      <c r="AT458" s="14" t="s">
        <v>163</v>
      </c>
      <c r="AU458" s="12">
        <v>3.1930000000000001</v>
      </c>
      <c r="AV458" s="17" t="s">
        <v>236</v>
      </c>
      <c r="AW458" s="18" t="s">
        <v>201</v>
      </c>
      <c r="AX458" s="19" t="s">
        <v>2173</v>
      </c>
      <c r="AY458" s="17" t="s">
        <v>857</v>
      </c>
      <c r="AZ458" s="14" t="s">
        <v>203</v>
      </c>
      <c r="BA458" s="20" t="str">
        <f t="shared" si="587"/>
        <v>17001000000167417629</v>
      </c>
      <c r="BB458" s="31">
        <f t="shared" si="588"/>
        <v>20</v>
      </c>
      <c r="BC458" s="22" t="s">
        <v>2174</v>
      </c>
      <c r="BD458" s="23" t="s">
        <v>426</v>
      </c>
      <c r="BE458">
        <v>2063</v>
      </c>
      <c r="BF458" s="8"/>
      <c r="BG458" s="32">
        <v>90227352</v>
      </c>
      <c r="BH458" s="32">
        <v>28206494</v>
      </c>
      <c r="BI458" s="32"/>
      <c r="BJ458" t="s">
        <v>445</v>
      </c>
      <c r="BK458" s="14" t="str">
        <f t="shared" si="528"/>
        <v>B-520</v>
      </c>
      <c r="BL458" s="14"/>
      <c r="BM458" s="25"/>
      <c r="BN458" s="26" t="str">
        <f t="shared" si="589"/>
        <v>17001000000167417629</v>
      </c>
      <c r="BO458" s="27" t="str">
        <f t="shared" si="590"/>
        <v>HAJJAJI WIDED</v>
      </c>
      <c r="BP458" s="26">
        <f t="shared" si="591"/>
        <v>457</v>
      </c>
      <c r="BQ458" s="28"/>
    </row>
    <row r="459" spans="1:69" x14ac:dyDescent="0.25">
      <c r="A459" t="str">
        <f>VLOOKUP(B459,[2]RH!$B:$BV,72,0)</f>
        <v>Non-Actif</v>
      </c>
      <c r="B459" s="6">
        <v>458</v>
      </c>
      <c r="C459" s="7" t="s">
        <v>100</v>
      </c>
      <c r="D459" s="7" t="s">
        <v>2175</v>
      </c>
      <c r="E459" s="7" t="s">
        <v>67</v>
      </c>
      <c r="F459" s="7" t="s">
        <v>118</v>
      </c>
      <c r="G459" s="7" t="s">
        <v>188</v>
      </c>
      <c r="H459" s="7">
        <v>520</v>
      </c>
      <c r="I459" s="7"/>
      <c r="J459" s="7" t="s">
        <v>281</v>
      </c>
      <c r="K459" s="7" t="s">
        <v>89</v>
      </c>
      <c r="L459" s="7" t="s">
        <v>90</v>
      </c>
      <c r="M459" s="7" t="s">
        <v>191</v>
      </c>
      <c r="N459" s="8">
        <v>44260</v>
      </c>
      <c r="P459" s="7">
        <f t="shared" ca="1" si="592"/>
        <v>-706</v>
      </c>
      <c r="Q459" s="8">
        <v>44960</v>
      </c>
      <c r="R459" s="7" t="s">
        <v>147</v>
      </c>
      <c r="S459" s="7"/>
      <c r="T459" s="9" t="s">
        <v>156</v>
      </c>
      <c r="U459" s="7" t="str">
        <f t="shared" si="578"/>
        <v>Contractuel</v>
      </c>
      <c r="V459" s="8">
        <v>44835</v>
      </c>
      <c r="W459" s="8">
        <v>45016</v>
      </c>
      <c r="X459" s="8"/>
      <c r="Y459" s="8"/>
      <c r="Z459" s="8">
        <v>44260</v>
      </c>
      <c r="AA459" s="7">
        <f t="shared" si="579"/>
        <v>3</v>
      </c>
      <c r="AB459" s="7">
        <f t="shared" si="580"/>
        <v>2021</v>
      </c>
      <c r="AC459" s="7">
        <f t="shared" si="581"/>
        <v>2025</v>
      </c>
      <c r="AD459" s="10" t="e">
        <f t="shared" ref="AD459:AD522" ca="1" si="601">IF(#REF!="Non",(DAYS360(N459,Q459)/360),(DAYS360(N459,TODAY())/360))</f>
        <v>#REF!</v>
      </c>
      <c r="AE459" s="10" t="e">
        <f t="shared" ca="1" si="583"/>
        <v>#REF!</v>
      </c>
      <c r="AF459" s="8">
        <v>33565</v>
      </c>
      <c r="AG459" s="11">
        <f t="shared" ca="1" si="584"/>
        <v>33.30684931506849</v>
      </c>
      <c r="AH459" s="10" t="str">
        <f t="shared" ca="1" si="585"/>
        <v>&gt;25&lt; 35</v>
      </c>
      <c r="AI459" s="12">
        <v>16802380</v>
      </c>
      <c r="AJ459" s="13" t="s">
        <v>73</v>
      </c>
      <c r="AK459" s="12" t="s">
        <v>2176</v>
      </c>
      <c r="AL459" s="8">
        <v>40463</v>
      </c>
      <c r="AM459" s="7" t="s">
        <v>108</v>
      </c>
      <c r="AN459" s="7" t="s">
        <v>109</v>
      </c>
      <c r="AQ459" s="14">
        <v>3</v>
      </c>
      <c r="AR459" s="14">
        <v>2</v>
      </c>
      <c r="AS459" s="15">
        <f t="shared" si="586"/>
        <v>44990.5</v>
      </c>
      <c r="AT459" s="14" t="s">
        <v>163</v>
      </c>
      <c r="AU459" s="12">
        <v>3.3159999999999998</v>
      </c>
      <c r="AV459" s="17" t="s">
        <v>1112</v>
      </c>
      <c r="AW459" s="18" t="s">
        <v>2177</v>
      </c>
      <c r="AX459" s="19" t="s">
        <v>2178</v>
      </c>
      <c r="AY459" s="17" t="s">
        <v>420</v>
      </c>
      <c r="AZ459" s="14" t="s">
        <v>443</v>
      </c>
      <c r="BA459" s="20" t="str">
        <f t="shared" si="587"/>
        <v>24011027965251110177</v>
      </c>
      <c r="BB459" s="31">
        <f t="shared" si="588"/>
        <v>20</v>
      </c>
      <c r="BC459" s="22" t="s">
        <v>2179</v>
      </c>
      <c r="BD459" s="23" t="s">
        <v>2180</v>
      </c>
      <c r="BE459">
        <v>2013</v>
      </c>
      <c r="BF459" s="8"/>
      <c r="BG459" s="32">
        <v>23720568</v>
      </c>
      <c r="BH459" s="32">
        <v>50332436</v>
      </c>
      <c r="BI459" s="32"/>
      <c r="BJ459" t="s">
        <v>2181</v>
      </c>
      <c r="BK459" s="14" t="str">
        <f t="shared" si="528"/>
        <v>B-520</v>
      </c>
      <c r="BL459" s="14"/>
      <c r="BM459" s="25"/>
      <c r="BN459" s="26" t="str">
        <f t="shared" si="589"/>
        <v>24011027965251110177</v>
      </c>
      <c r="BO459" s="27" t="str">
        <f t="shared" si="590"/>
        <v>HERMI SARRA</v>
      </c>
      <c r="BP459" s="26">
        <f t="shared" si="591"/>
        <v>458</v>
      </c>
      <c r="BQ459" s="28"/>
    </row>
    <row r="460" spans="1:69" x14ac:dyDescent="0.25">
      <c r="A460" t="str">
        <f>VLOOKUP(B460,[2]RH!$B:$BV,72,0)</f>
        <v>Non-Actif</v>
      </c>
      <c r="B460" s="6">
        <v>459</v>
      </c>
      <c r="C460" s="7" t="s">
        <v>168</v>
      </c>
      <c r="D460" s="7" t="s">
        <v>2182</v>
      </c>
      <c r="E460" s="7" t="s">
        <v>67</v>
      </c>
      <c r="F460" s="7" t="s">
        <v>118</v>
      </c>
      <c r="G460" s="7" t="s">
        <v>220</v>
      </c>
      <c r="H460" s="7">
        <v>520</v>
      </c>
      <c r="I460" s="7"/>
      <c r="J460" s="7" t="s">
        <v>281</v>
      </c>
      <c r="K460" s="7" t="s">
        <v>146</v>
      </c>
      <c r="L460" s="7" t="s">
        <v>90</v>
      </c>
      <c r="M460" s="7" t="s">
        <v>191</v>
      </c>
      <c r="N460" s="8">
        <v>44260</v>
      </c>
      <c r="P460" s="7">
        <f t="shared" ca="1" si="592"/>
        <v>-1071</v>
      </c>
      <c r="Q460" s="8">
        <v>44625</v>
      </c>
      <c r="R460" s="7" t="s">
        <v>1603</v>
      </c>
      <c r="S460" s="7"/>
      <c r="T460" s="9" t="s">
        <v>156</v>
      </c>
      <c r="U460" s="7" t="str">
        <f t="shared" si="578"/>
        <v>Contractuel</v>
      </c>
      <c r="V460" s="8">
        <v>44593</v>
      </c>
      <c r="W460" s="8">
        <v>44651</v>
      </c>
      <c r="X460" s="8"/>
      <c r="Y460" s="8"/>
      <c r="Z460" s="8">
        <v>44260</v>
      </c>
      <c r="AA460" s="7">
        <f t="shared" si="579"/>
        <v>3</v>
      </c>
      <c r="AB460" s="7">
        <f t="shared" si="580"/>
        <v>2021</v>
      </c>
      <c r="AC460" s="7">
        <f t="shared" si="581"/>
        <v>2025</v>
      </c>
      <c r="AD460" s="10" t="e">
        <f t="shared" ref="AD460:AD523" ca="1" si="602">IF(#REF!="Non",(DAYS360(N460,Q460)/360),(DAYS360(N460,TODAY())/360))</f>
        <v>#REF!</v>
      </c>
      <c r="AE460" s="10" t="e">
        <f t="shared" ca="1" si="583"/>
        <v>#REF!</v>
      </c>
      <c r="AF460" s="8">
        <v>34136</v>
      </c>
      <c r="AG460" s="11">
        <f t="shared" ca="1" si="584"/>
        <v>31.742465753424657</v>
      </c>
      <c r="AH460" s="10" t="str">
        <f t="shared" ca="1" si="585"/>
        <v>&gt;25&lt; 35</v>
      </c>
      <c r="AI460" s="12">
        <v>16259411</v>
      </c>
      <c r="AJ460" s="13" t="s">
        <v>150</v>
      </c>
      <c r="AK460" s="12" t="s">
        <v>2183</v>
      </c>
      <c r="AL460" s="8">
        <v>40732</v>
      </c>
      <c r="AM460" s="7" t="s">
        <v>108</v>
      </c>
      <c r="AN460" s="7" t="s">
        <v>76</v>
      </c>
      <c r="AQ460" s="14">
        <v>3</v>
      </c>
      <c r="AR460" s="14">
        <v>1</v>
      </c>
      <c r="AS460" s="15">
        <f t="shared" si="586"/>
        <v>44625.25</v>
      </c>
      <c r="AT460" s="14" t="s">
        <v>163</v>
      </c>
      <c r="AU460" s="12">
        <v>3.1930000000000001</v>
      </c>
      <c r="AV460" s="17" t="s">
        <v>236</v>
      </c>
      <c r="AW460" s="18" t="s">
        <v>201</v>
      </c>
      <c r="AX460" s="19" t="s">
        <v>2184</v>
      </c>
      <c r="AY460" s="17" t="s">
        <v>1153</v>
      </c>
      <c r="AZ460" s="14" t="s">
        <v>203</v>
      </c>
      <c r="BA460" s="20" t="str">
        <f t="shared" si="587"/>
        <v>17001000000309547946</v>
      </c>
      <c r="BB460" s="31">
        <f t="shared" si="588"/>
        <v>20</v>
      </c>
      <c r="BC460" s="22" t="s">
        <v>2185</v>
      </c>
      <c r="BD460" s="23" t="s">
        <v>2186</v>
      </c>
      <c r="BF460" s="8"/>
      <c r="BG460" s="32">
        <v>53512231</v>
      </c>
      <c r="BH460" s="32">
        <v>53003072</v>
      </c>
      <c r="BI460" s="32"/>
      <c r="BJ460" t="s">
        <v>769</v>
      </c>
      <c r="BK460" s="14" t="str">
        <f t="shared" si="528"/>
        <v>B-520</v>
      </c>
      <c r="BL460" s="14"/>
      <c r="BM460" s="25"/>
      <c r="BN460" s="26" t="str">
        <f t="shared" si="589"/>
        <v>17001000000309547946</v>
      </c>
      <c r="BO460" s="27" t="str">
        <f t="shared" si="590"/>
        <v>OULHAZI HELA</v>
      </c>
      <c r="BP460" s="26">
        <f t="shared" si="591"/>
        <v>459</v>
      </c>
      <c r="BQ460" s="28"/>
    </row>
    <row r="461" spans="1:69" x14ac:dyDescent="0.25">
      <c r="A461" t="str">
        <f>VLOOKUP(B461,[2]RH!$B:$BV,72,0)</f>
        <v>Non-Actif</v>
      </c>
      <c r="B461" s="6">
        <v>460</v>
      </c>
      <c r="C461" s="7" t="s">
        <v>168</v>
      </c>
      <c r="D461" s="7" t="s">
        <v>2187</v>
      </c>
      <c r="E461" s="7" t="s">
        <v>67</v>
      </c>
      <c r="F461" s="7" t="s">
        <v>118</v>
      </c>
      <c r="G461" s="7" t="s">
        <v>220</v>
      </c>
      <c r="H461" s="7" t="s">
        <v>478</v>
      </c>
      <c r="I461" s="7"/>
      <c r="J461" s="7" t="s">
        <v>281</v>
      </c>
      <c r="K461" s="7" t="s">
        <v>146</v>
      </c>
      <c r="L461" s="7" t="s">
        <v>90</v>
      </c>
      <c r="M461" s="7" t="s">
        <v>191</v>
      </c>
      <c r="N461" s="8">
        <v>44260</v>
      </c>
      <c r="P461" s="7">
        <f t="shared" ca="1" si="592"/>
        <v>-1436</v>
      </c>
      <c r="Q461" s="8">
        <v>44287</v>
      </c>
      <c r="R461" s="7" t="s">
        <v>161</v>
      </c>
      <c r="S461" s="7"/>
      <c r="T461" s="9" t="s">
        <v>156</v>
      </c>
      <c r="U461" s="7" t="str">
        <f t="shared" si="578"/>
        <v>Contractuel</v>
      </c>
      <c r="V461" s="8">
        <v>44260</v>
      </c>
      <c r="W461" s="8">
        <v>44286</v>
      </c>
      <c r="X461" s="8"/>
      <c r="Y461" s="8"/>
      <c r="Z461" s="8">
        <v>44260</v>
      </c>
      <c r="AA461" s="7">
        <f t="shared" si="579"/>
        <v>3</v>
      </c>
      <c r="AB461" s="7">
        <f t="shared" si="580"/>
        <v>2021</v>
      </c>
      <c r="AC461" s="7">
        <f t="shared" si="581"/>
        <v>2025</v>
      </c>
      <c r="AD461" s="10" t="e">
        <f t="shared" ref="AD461:AD524" ca="1" si="603">IF(#REF!="Non",(DAYS360(N461,Q461)/360),(DAYS360(N461,TODAY())/360))</f>
        <v>#REF!</v>
      </c>
      <c r="AE461" s="10" t="e">
        <f t="shared" ca="1" si="583"/>
        <v>#REF!</v>
      </c>
      <c r="AF461" s="8">
        <v>29440</v>
      </c>
      <c r="AG461" s="11">
        <f t="shared" ca="1" si="584"/>
        <v>44.608219178082194</v>
      </c>
      <c r="AH461" s="10" t="str">
        <f t="shared" ca="1" si="585"/>
        <v>&gt;35&lt; 45</v>
      </c>
      <c r="AI461" s="12">
        <v>12727843</v>
      </c>
      <c r="AJ461" s="13" t="s">
        <v>106</v>
      </c>
      <c r="AK461" s="12" t="s">
        <v>2188</v>
      </c>
      <c r="AL461" s="8">
        <v>39729</v>
      </c>
      <c r="AM461" s="7" t="s">
        <v>108</v>
      </c>
      <c r="AN461" s="7" t="s">
        <v>76</v>
      </c>
      <c r="AO461">
        <v>1</v>
      </c>
      <c r="AQ461" s="14">
        <v>3</v>
      </c>
      <c r="AR461" s="14">
        <v>1</v>
      </c>
      <c r="AS461" s="15">
        <f t="shared" si="586"/>
        <v>44625.25</v>
      </c>
      <c r="AT461" s="14" t="s">
        <v>163</v>
      </c>
      <c r="AU461" s="12">
        <v>3.1930000000000001</v>
      </c>
      <c r="AV461" s="17">
        <v>17</v>
      </c>
      <c r="AW461" s="18" t="s">
        <v>201</v>
      </c>
      <c r="AX461" s="19" t="s">
        <v>2189</v>
      </c>
      <c r="AY461" s="17">
        <v>72</v>
      </c>
      <c r="AZ461" s="14" t="s">
        <v>203</v>
      </c>
      <c r="BA461" s="20" t="str">
        <f t="shared" si="587"/>
        <v>17001000000301221272</v>
      </c>
      <c r="BB461" s="31">
        <f t="shared" si="588"/>
        <v>20</v>
      </c>
      <c r="BC461" s="22" t="s">
        <v>2190</v>
      </c>
      <c r="BD461" s="23" t="s">
        <v>2105</v>
      </c>
      <c r="BE461">
        <v>1095</v>
      </c>
      <c r="BF461" s="8"/>
      <c r="BG461" s="32">
        <v>25232810</v>
      </c>
      <c r="BH461" s="32">
        <v>25595017</v>
      </c>
      <c r="BI461" s="32"/>
      <c r="BJ461" t="s">
        <v>286</v>
      </c>
      <c r="BK461" s="14" t="str">
        <f t="shared" si="528"/>
        <v>B-SP</v>
      </c>
      <c r="BL461" s="14"/>
      <c r="BM461" s="25"/>
      <c r="BN461" s="26" t="str">
        <f t="shared" si="589"/>
        <v>17001000000301221272</v>
      </c>
      <c r="BO461" s="27" t="str">
        <f t="shared" si="590"/>
        <v>CHEFRIDI HAJER</v>
      </c>
      <c r="BP461" s="26">
        <f t="shared" si="591"/>
        <v>460</v>
      </c>
      <c r="BQ461" s="28"/>
    </row>
    <row r="462" spans="1:69" x14ac:dyDescent="0.25">
      <c r="A462" t="str">
        <f>VLOOKUP(B462,[2]RH!$B:$BV,72,0)</f>
        <v>Non-Actif</v>
      </c>
      <c r="B462" s="6">
        <v>461</v>
      </c>
      <c r="C462" s="7" t="s">
        <v>168</v>
      </c>
      <c r="D462" s="7" t="s">
        <v>2191</v>
      </c>
      <c r="E462" s="7" t="s">
        <v>67</v>
      </c>
      <c r="F462" s="7" t="s">
        <v>118</v>
      </c>
      <c r="G462" s="7" t="s">
        <v>220</v>
      </c>
      <c r="H462" s="7" t="s">
        <v>1656</v>
      </c>
      <c r="I462" s="7"/>
      <c r="J462" s="7" t="s">
        <v>281</v>
      </c>
      <c r="K462" s="7" t="s">
        <v>146</v>
      </c>
      <c r="L462" s="7" t="s">
        <v>90</v>
      </c>
      <c r="M462" s="7" t="s">
        <v>191</v>
      </c>
      <c r="N462" s="8">
        <v>44260</v>
      </c>
      <c r="P462" s="7">
        <f t="shared" ca="1" si="592"/>
        <v>-1192</v>
      </c>
      <c r="Q462" s="8">
        <v>44506</v>
      </c>
      <c r="R462" s="7" t="s">
        <v>161</v>
      </c>
      <c r="S462" s="7"/>
      <c r="T462" s="9" t="s">
        <v>156</v>
      </c>
      <c r="U462" s="7" t="str">
        <f t="shared" si="578"/>
        <v>Contractuel</v>
      </c>
      <c r="V462" s="8">
        <v>44470</v>
      </c>
      <c r="W462" s="8">
        <v>44530</v>
      </c>
      <c r="X462" s="8"/>
      <c r="Y462" s="8"/>
      <c r="Z462" s="8">
        <v>44260</v>
      </c>
      <c r="AA462" s="7">
        <f t="shared" si="579"/>
        <v>3</v>
      </c>
      <c r="AB462" s="7">
        <f t="shared" si="580"/>
        <v>2021</v>
      </c>
      <c r="AC462" s="7">
        <f t="shared" si="581"/>
        <v>2025</v>
      </c>
      <c r="AD462" s="10" t="e">
        <f t="shared" ref="AD462:AD525" ca="1" si="604">IF(#REF!="Non",(DAYS360(N462,Q462)/360),(DAYS360(N462,TODAY())/360))</f>
        <v>#REF!</v>
      </c>
      <c r="AE462" s="10" t="e">
        <f t="shared" ca="1" si="583"/>
        <v>#REF!</v>
      </c>
      <c r="AF462" s="8">
        <v>33107</v>
      </c>
      <c r="AG462" s="11">
        <f t="shared" ca="1" si="584"/>
        <v>34.561643835616437</v>
      </c>
      <c r="AH462" s="10" t="str">
        <f t="shared" ca="1" si="585"/>
        <v>&gt;25&lt; 35</v>
      </c>
      <c r="AI462" s="12">
        <v>12779124</v>
      </c>
      <c r="AJ462" s="13" t="s">
        <v>120</v>
      </c>
      <c r="AK462" s="12">
        <v>12601726</v>
      </c>
      <c r="AL462" s="8">
        <v>43503</v>
      </c>
      <c r="AM462" s="7" t="s">
        <v>108</v>
      </c>
      <c r="AN462" s="7" t="s">
        <v>76</v>
      </c>
      <c r="AO462">
        <v>1</v>
      </c>
      <c r="AQ462" s="14">
        <v>3</v>
      </c>
      <c r="AR462" s="14">
        <v>1</v>
      </c>
      <c r="AS462" s="15">
        <f t="shared" si="586"/>
        <v>44625.25</v>
      </c>
      <c r="AT462" s="14" t="s">
        <v>163</v>
      </c>
      <c r="AU462" s="12">
        <v>3.1930000000000001</v>
      </c>
      <c r="AV462" s="17">
        <v>14</v>
      </c>
      <c r="AW462" s="18" t="s">
        <v>2192</v>
      </c>
      <c r="AX462" s="19">
        <v>61007002703</v>
      </c>
      <c r="AY462" s="17">
        <v>62</v>
      </c>
      <c r="AZ462" s="14" t="s">
        <v>185</v>
      </c>
      <c r="BA462" s="20" t="str">
        <f t="shared" si="587"/>
        <v>14096096100700270362</v>
      </c>
      <c r="BB462" s="31">
        <f t="shared" si="588"/>
        <v>20</v>
      </c>
      <c r="BC462" s="22" t="s">
        <v>2193</v>
      </c>
      <c r="BD462" s="23" t="s">
        <v>85</v>
      </c>
      <c r="BF462" s="8" t="s">
        <v>176</v>
      </c>
      <c r="BG462" s="32">
        <v>24216437</v>
      </c>
      <c r="BH462" s="32">
        <v>22075029</v>
      </c>
      <c r="BI462" s="32"/>
      <c r="BJ462" t="s">
        <v>431</v>
      </c>
      <c r="BK462" s="14" t="str">
        <f t="shared" si="528"/>
        <v>B-APT</v>
      </c>
      <c r="BL462" s="14"/>
      <c r="BM462" s="25"/>
      <c r="BN462" s="26" t="str">
        <f t="shared" si="589"/>
        <v>14096096100700270362</v>
      </c>
      <c r="BO462" s="27" t="str">
        <f t="shared" si="590"/>
        <v>ABBESSI DHEKRA</v>
      </c>
      <c r="BP462" s="26">
        <f t="shared" si="591"/>
        <v>461</v>
      </c>
      <c r="BQ462" s="28"/>
    </row>
    <row r="463" spans="1:69" x14ac:dyDescent="0.25">
      <c r="A463" t="str">
        <f>VLOOKUP(B463,[2]RH!$B:$BV,72,0)</f>
        <v>Non-Actif</v>
      </c>
      <c r="B463" s="6">
        <v>462</v>
      </c>
      <c r="C463" s="7" t="s">
        <v>100</v>
      </c>
      <c r="D463" s="7" t="s">
        <v>2194</v>
      </c>
      <c r="E463" s="7" t="s">
        <v>67</v>
      </c>
      <c r="F463" s="7" t="s">
        <v>118</v>
      </c>
      <c r="G463" s="7" t="s">
        <v>722</v>
      </c>
      <c r="H463" s="7">
        <v>560</v>
      </c>
      <c r="I463" s="7"/>
      <c r="J463" s="7" t="s">
        <v>281</v>
      </c>
      <c r="K463" s="7" t="s">
        <v>146</v>
      </c>
      <c r="L463" s="7" t="s">
        <v>90</v>
      </c>
      <c r="M463" s="7" t="s">
        <v>191</v>
      </c>
      <c r="N463" s="8">
        <v>44260</v>
      </c>
      <c r="P463" s="7">
        <f t="shared" ca="1" si="592"/>
        <v>-949</v>
      </c>
      <c r="Q463" s="8">
        <v>44743</v>
      </c>
      <c r="R463" s="7" t="s">
        <v>161</v>
      </c>
      <c r="S463" s="7"/>
      <c r="T463" s="9" t="s">
        <v>156</v>
      </c>
      <c r="U463" s="7" t="str">
        <f t="shared" si="578"/>
        <v>Contractuel</v>
      </c>
      <c r="V463" s="8">
        <v>44725</v>
      </c>
      <c r="W463" s="8">
        <v>44773</v>
      </c>
      <c r="X463" s="8"/>
      <c r="Y463" s="8"/>
      <c r="Z463" s="8">
        <v>44260</v>
      </c>
      <c r="AA463" s="7">
        <f t="shared" si="579"/>
        <v>3</v>
      </c>
      <c r="AB463" s="7">
        <f t="shared" si="580"/>
        <v>2021</v>
      </c>
      <c r="AC463" s="7">
        <f t="shared" si="581"/>
        <v>2025</v>
      </c>
      <c r="AD463" s="10" t="e">
        <f t="shared" ref="AD463:AD526" ca="1" si="605">IF(#REF!="Non",(DAYS360(N463,Q463)/360),(DAYS360(N463,TODAY())/360))</f>
        <v>#REF!</v>
      </c>
      <c r="AE463" s="10" t="e">
        <f t="shared" ca="1" si="583"/>
        <v>#REF!</v>
      </c>
      <c r="AF463" s="8">
        <v>36779</v>
      </c>
      <c r="AG463" s="11">
        <f t="shared" ca="1" si="584"/>
        <v>24.5013698630137</v>
      </c>
      <c r="AH463" s="10" t="str">
        <f t="shared" ca="1" si="585"/>
        <v>&lt; 25</v>
      </c>
      <c r="AI463" s="12">
        <v>17304417</v>
      </c>
      <c r="AJ463" s="13" t="s">
        <v>92</v>
      </c>
      <c r="AK463" s="12" t="s">
        <v>2195</v>
      </c>
      <c r="AL463" s="8">
        <v>43102</v>
      </c>
      <c r="AM463" s="7" t="s">
        <v>108</v>
      </c>
      <c r="AN463" s="7" t="s">
        <v>109</v>
      </c>
      <c r="AQ463" s="14">
        <v>3</v>
      </c>
      <c r="AR463" s="14">
        <v>2</v>
      </c>
      <c r="AS463" s="15">
        <f t="shared" si="586"/>
        <v>44990.5</v>
      </c>
      <c r="AT463" s="14" t="s">
        <v>163</v>
      </c>
      <c r="AU463" s="12">
        <v>3.3159999999999998</v>
      </c>
      <c r="AV463" s="17" t="s">
        <v>1965</v>
      </c>
      <c r="AW463" s="18" t="s">
        <v>2196</v>
      </c>
      <c r="AX463" s="19" t="s">
        <v>2197</v>
      </c>
      <c r="AY463" s="17" t="s">
        <v>784</v>
      </c>
      <c r="AZ463" s="14" t="s">
        <v>2198</v>
      </c>
      <c r="BA463" s="20" t="str">
        <f t="shared" si="587"/>
        <v>32020788101128937131</v>
      </c>
      <c r="BB463" s="31">
        <f t="shared" si="588"/>
        <v>20</v>
      </c>
      <c r="BC463" s="22" t="s">
        <v>2199</v>
      </c>
      <c r="BD463" s="23" t="s">
        <v>250</v>
      </c>
      <c r="BF463" s="8" t="s">
        <v>776</v>
      </c>
      <c r="BG463" s="32">
        <v>95018917</v>
      </c>
      <c r="BH463" s="32">
        <v>21370939</v>
      </c>
      <c r="BI463" s="32"/>
      <c r="BJ463" t="s">
        <v>2200</v>
      </c>
      <c r="BK463" s="14" t="str">
        <f t="shared" si="528"/>
        <v>B-560</v>
      </c>
      <c r="BL463" s="14"/>
      <c r="BM463" s="25"/>
      <c r="BN463" s="26" t="str">
        <f t="shared" si="589"/>
        <v>32020788101128937131</v>
      </c>
      <c r="BO463" s="27" t="str">
        <f t="shared" si="590"/>
        <v>TALBI RIHAB</v>
      </c>
      <c r="BP463" s="26">
        <f t="shared" si="591"/>
        <v>462</v>
      </c>
      <c r="BQ463" s="28"/>
    </row>
    <row r="464" spans="1:69" x14ac:dyDescent="0.25">
      <c r="A464" t="str">
        <f>VLOOKUP(B464,[2]RH!$B:$BV,72,0)</f>
        <v>Non-Actif</v>
      </c>
      <c r="B464" s="6">
        <v>463</v>
      </c>
      <c r="C464" s="7" t="s">
        <v>100</v>
      </c>
      <c r="D464" s="7" t="s">
        <v>2201</v>
      </c>
      <c r="E464" s="7" t="s">
        <v>67</v>
      </c>
      <c r="F464" s="7" t="s">
        <v>118</v>
      </c>
      <c r="G464" s="7" t="s">
        <v>220</v>
      </c>
      <c r="H464" s="7">
        <v>520</v>
      </c>
      <c r="I464" s="7"/>
      <c r="J464" s="7" t="s">
        <v>190</v>
      </c>
      <c r="K464" s="7" t="s">
        <v>146</v>
      </c>
      <c r="L464" s="7" t="s">
        <v>90</v>
      </c>
      <c r="M464" s="7" t="s">
        <v>191</v>
      </c>
      <c r="N464" s="8">
        <v>44260</v>
      </c>
      <c r="P464" s="7">
        <f t="shared" ca="1" si="592"/>
        <v>-1253</v>
      </c>
      <c r="Q464" s="8">
        <v>44440</v>
      </c>
      <c r="R464" s="7" t="s">
        <v>749</v>
      </c>
      <c r="S464" s="7"/>
      <c r="T464" s="9" t="s">
        <v>156</v>
      </c>
      <c r="U464" s="7" t="str">
        <f t="shared" si="578"/>
        <v>Contractuel</v>
      </c>
      <c r="V464" s="8">
        <v>44409</v>
      </c>
      <c r="W464" s="8">
        <v>44469</v>
      </c>
      <c r="X464" s="8"/>
      <c r="Y464" s="8"/>
      <c r="Z464" s="8">
        <v>44260</v>
      </c>
      <c r="AA464" s="7">
        <f t="shared" si="579"/>
        <v>3</v>
      </c>
      <c r="AB464" s="7">
        <f t="shared" si="580"/>
        <v>2021</v>
      </c>
      <c r="AC464" s="7">
        <f t="shared" si="581"/>
        <v>2025</v>
      </c>
      <c r="AD464" s="10" t="e">
        <f t="shared" ref="AD464:AD527" ca="1" si="606">IF(#REF!="Non",(DAYS360(N464,Q464)/360),(DAYS360(N464,TODAY())/360))</f>
        <v>#REF!</v>
      </c>
      <c r="AE464" s="10" t="e">
        <f t="shared" ca="1" si="583"/>
        <v>#REF!</v>
      </c>
      <c r="AF464" s="8">
        <v>30277</v>
      </c>
      <c r="AG464" s="11">
        <f t="shared" ca="1" si="584"/>
        <v>42.315068493150683</v>
      </c>
      <c r="AH464" s="10" t="str">
        <f t="shared" ca="1" si="585"/>
        <v>&gt;35&lt; 45</v>
      </c>
      <c r="AI464" s="12">
        <v>16228435</v>
      </c>
      <c r="AJ464" s="13" t="s">
        <v>92</v>
      </c>
      <c r="AK464" s="12" t="s">
        <v>2202</v>
      </c>
      <c r="AL464" s="8">
        <v>43714</v>
      </c>
      <c r="AM464" s="7" t="s">
        <v>108</v>
      </c>
      <c r="AN464" s="7" t="s">
        <v>109</v>
      </c>
      <c r="AQ464" s="14">
        <v>3</v>
      </c>
      <c r="AR464" s="14">
        <v>1</v>
      </c>
      <c r="AS464" s="15">
        <f t="shared" si="586"/>
        <v>44625.25</v>
      </c>
      <c r="AT464" s="14" t="s">
        <v>163</v>
      </c>
      <c r="AU464" s="12">
        <v>3.1930000000000001</v>
      </c>
      <c r="AV464" s="17">
        <v>17</v>
      </c>
      <c r="AW464" s="18" t="s">
        <v>201</v>
      </c>
      <c r="AX464" s="19" t="s">
        <v>2203</v>
      </c>
      <c r="AY464" s="17">
        <v>28</v>
      </c>
      <c r="AZ464" s="14" t="s">
        <v>203</v>
      </c>
      <c r="BA464" s="20" t="str">
        <f t="shared" si="587"/>
        <v>17001000000301235628</v>
      </c>
      <c r="BB464" s="31">
        <f t="shared" si="588"/>
        <v>20</v>
      </c>
      <c r="BC464" s="22" t="s">
        <v>2204</v>
      </c>
      <c r="BD464" s="23" t="s">
        <v>959</v>
      </c>
      <c r="BF464" s="8"/>
      <c r="BG464" s="32">
        <v>28791388</v>
      </c>
      <c r="BH464" s="32">
        <v>28451371</v>
      </c>
      <c r="BI464" s="32"/>
      <c r="BJ464" t="s">
        <v>1033</v>
      </c>
      <c r="BK464" s="14" t="str">
        <f t="shared" si="528"/>
        <v>A-520</v>
      </c>
      <c r="BL464" s="14"/>
      <c r="BM464" s="25"/>
      <c r="BN464" s="26" t="str">
        <f t="shared" si="589"/>
        <v>17001000000301235628</v>
      </c>
      <c r="BO464" s="27" t="str">
        <f t="shared" si="590"/>
        <v>SAEDI KAOUTHAR</v>
      </c>
      <c r="BP464" s="26">
        <f t="shared" si="591"/>
        <v>463</v>
      </c>
      <c r="BQ464" s="28"/>
    </row>
    <row r="465" spans="1:69" x14ac:dyDescent="0.25">
      <c r="A465" t="str">
        <f>VLOOKUP(B465,[2]RH!$B:$BV,72,0)</f>
        <v>Non-Actif</v>
      </c>
      <c r="B465" s="6">
        <v>464</v>
      </c>
      <c r="C465" s="7" t="s">
        <v>65</v>
      </c>
      <c r="D465" s="7" t="s">
        <v>1403</v>
      </c>
      <c r="E465" s="7" t="s">
        <v>67</v>
      </c>
      <c r="F465" s="7" t="s">
        <v>118</v>
      </c>
      <c r="G465" s="7" t="s">
        <v>220</v>
      </c>
      <c r="H465" s="7" t="s">
        <v>1656</v>
      </c>
      <c r="I465" s="7"/>
      <c r="J465" s="7" t="s">
        <v>281</v>
      </c>
      <c r="K465" s="7" t="s">
        <v>146</v>
      </c>
      <c r="L465" s="7" t="s">
        <v>90</v>
      </c>
      <c r="M465" s="7" t="s">
        <v>160</v>
      </c>
      <c r="N465" s="8">
        <v>44263</v>
      </c>
      <c r="P465" s="7">
        <f t="shared" ca="1" si="592"/>
        <v>-1130</v>
      </c>
      <c r="Q465" s="8">
        <v>44571</v>
      </c>
      <c r="R465" s="7" t="s">
        <v>161</v>
      </c>
      <c r="S465" s="7"/>
      <c r="T465" s="9" t="s">
        <v>156</v>
      </c>
      <c r="U465" s="7" t="str">
        <f t="shared" si="578"/>
        <v>Contractuel</v>
      </c>
      <c r="V465" s="8">
        <v>44531</v>
      </c>
      <c r="W465" s="8">
        <v>44592</v>
      </c>
      <c r="X465" s="8"/>
      <c r="Y465" s="8"/>
      <c r="Z465" s="8">
        <v>44263</v>
      </c>
      <c r="AA465" s="7">
        <f t="shared" si="579"/>
        <v>3</v>
      </c>
      <c r="AB465" s="7">
        <f t="shared" si="580"/>
        <v>2021</v>
      </c>
      <c r="AC465" s="7">
        <f t="shared" si="581"/>
        <v>2025</v>
      </c>
      <c r="AD465" s="10" t="e">
        <f t="shared" ref="AD465:AD528" ca="1" si="607">IF(#REF!="Non",(DAYS360(N465,Q465)/360),(DAYS360(N465,TODAY())/360))</f>
        <v>#REF!</v>
      </c>
      <c r="AE465" s="10" t="e">
        <f t="shared" ca="1" si="583"/>
        <v>#REF!</v>
      </c>
      <c r="AF465" s="8">
        <v>33083</v>
      </c>
      <c r="AG465" s="11">
        <f t="shared" ca="1" si="584"/>
        <v>34.627397260273973</v>
      </c>
      <c r="AH465" s="10" t="str">
        <f t="shared" ca="1" si="585"/>
        <v>&gt;25&lt; 35</v>
      </c>
      <c r="AI465" s="12">
        <v>16638541</v>
      </c>
      <c r="AJ465" s="13" t="s">
        <v>106</v>
      </c>
      <c r="AK465" s="12" t="s">
        <v>1404</v>
      </c>
      <c r="AL465" s="8">
        <v>39948</v>
      </c>
      <c r="AM465" s="7" t="s">
        <v>75</v>
      </c>
      <c r="AN465" s="7" t="s">
        <v>109</v>
      </c>
      <c r="AQ465" s="14">
        <v>3</v>
      </c>
      <c r="AR465" s="14">
        <v>1</v>
      </c>
      <c r="AS465" s="15">
        <f t="shared" si="586"/>
        <v>44628.25</v>
      </c>
      <c r="AT465" s="14" t="s">
        <v>163</v>
      </c>
      <c r="AU465" s="12">
        <v>3.1930000000000001</v>
      </c>
      <c r="AV465" s="17" t="s">
        <v>181</v>
      </c>
      <c r="AW465" s="18" t="s">
        <v>807</v>
      </c>
      <c r="AX465" s="19" t="s">
        <v>2205</v>
      </c>
      <c r="AY465" s="17" t="s">
        <v>284</v>
      </c>
      <c r="AZ465" s="14" t="s">
        <v>185</v>
      </c>
      <c r="BA465" s="20" t="str">
        <f t="shared" si="587"/>
        <v>14008008100714486021</v>
      </c>
      <c r="BB465" s="31">
        <f t="shared" si="588"/>
        <v>20</v>
      </c>
      <c r="BC465" s="22" t="s">
        <v>1405</v>
      </c>
      <c r="BD465" s="23" t="s">
        <v>519</v>
      </c>
      <c r="BE465">
        <v>1135</v>
      </c>
      <c r="BF465" s="8" t="s">
        <v>116</v>
      </c>
      <c r="BG465" s="32">
        <v>50124267</v>
      </c>
      <c r="BH465" s="32">
        <v>90028748</v>
      </c>
      <c r="BI465" s="32"/>
      <c r="BJ465" t="s">
        <v>519</v>
      </c>
      <c r="BK465" s="14" t="str">
        <f t="shared" si="528"/>
        <v>B-APT</v>
      </c>
      <c r="BL465" s="14"/>
      <c r="BM465" s="25"/>
      <c r="BN465" s="26" t="str">
        <f t="shared" si="589"/>
        <v>14008008100714486021</v>
      </c>
      <c r="BO465" s="27" t="str">
        <f t="shared" si="590"/>
        <v>OUECHTATI FIRAS</v>
      </c>
      <c r="BP465" s="26">
        <f t="shared" si="591"/>
        <v>464</v>
      </c>
      <c r="BQ465" s="28"/>
    </row>
    <row r="466" spans="1:69" x14ac:dyDescent="0.25">
      <c r="A466" t="str">
        <f>VLOOKUP(B466,[2]RH!$B:$BV,72,0)</f>
        <v>Non-Actif</v>
      </c>
      <c r="B466" s="6">
        <v>465</v>
      </c>
      <c r="C466" s="7" t="s">
        <v>100</v>
      </c>
      <c r="D466" s="7" t="s">
        <v>1313</v>
      </c>
      <c r="E466" s="7" t="s">
        <v>67</v>
      </c>
      <c r="F466" s="7" t="s">
        <v>118</v>
      </c>
      <c r="G466" s="7" t="s">
        <v>220</v>
      </c>
      <c r="H466" s="7" t="s">
        <v>478</v>
      </c>
      <c r="I466" s="7"/>
      <c r="J466" s="7" t="s">
        <v>281</v>
      </c>
      <c r="K466" s="7" t="s">
        <v>146</v>
      </c>
      <c r="L466" s="7" t="s">
        <v>90</v>
      </c>
      <c r="M466" s="7" t="s">
        <v>191</v>
      </c>
      <c r="N466" s="8">
        <v>44263</v>
      </c>
      <c r="O466" t="e">
        <f t="shared" ref="O466:O529" ca="1" si="608">IF(AD466&gt;=4,IF(T466="CDD","OK",""),"")</f>
        <v>#REF!</v>
      </c>
      <c r="P466" s="7">
        <f t="shared" ca="1" si="592"/>
        <v>-1406</v>
      </c>
      <c r="Q466" s="8">
        <v>44271</v>
      </c>
      <c r="R466" s="7" t="s">
        <v>161</v>
      </c>
      <c r="S466" s="7"/>
      <c r="T466" s="9" t="s">
        <v>156</v>
      </c>
      <c r="U466" s="7" t="str">
        <f t="shared" si="578"/>
        <v>Contractuel</v>
      </c>
      <c r="V466" s="8">
        <v>44263</v>
      </c>
      <c r="W466" s="8">
        <v>44316</v>
      </c>
      <c r="X466" s="8"/>
      <c r="Y466" s="8"/>
      <c r="Z466" s="8">
        <v>44263</v>
      </c>
      <c r="AA466" s="7">
        <f t="shared" si="579"/>
        <v>3</v>
      </c>
      <c r="AB466" s="7">
        <f t="shared" si="580"/>
        <v>2021</v>
      </c>
      <c r="AC466" s="7">
        <f t="shared" si="581"/>
        <v>2025</v>
      </c>
      <c r="AD466" s="10" t="e">
        <f t="shared" ref="AD466:AD529" ca="1" si="609">IF(#REF!="Non",(DAYS360(N466,Q466)/360),(DAYS360(N466,TODAY())/360))</f>
        <v>#REF!</v>
      </c>
      <c r="AE466" s="10" t="e">
        <f t="shared" ca="1" si="583"/>
        <v>#REF!</v>
      </c>
      <c r="AF466" s="8">
        <v>36057</v>
      </c>
      <c r="AG466" s="11">
        <f t="shared" ca="1" si="584"/>
        <v>26.479452054794521</v>
      </c>
      <c r="AH466" s="10" t="str">
        <f t="shared" ca="1" si="585"/>
        <v>&gt;25&lt; 35</v>
      </c>
      <c r="AI466" s="12">
        <v>17023652</v>
      </c>
      <c r="AJ466" s="13" t="s">
        <v>92</v>
      </c>
      <c r="AK466" s="12" t="s">
        <v>1314</v>
      </c>
      <c r="AL466" s="8">
        <v>41932</v>
      </c>
      <c r="AM466" s="7" t="s">
        <v>108</v>
      </c>
      <c r="AN466" s="7" t="s">
        <v>109</v>
      </c>
      <c r="AQ466" s="14">
        <v>3</v>
      </c>
      <c r="AR466" s="14">
        <v>1</v>
      </c>
      <c r="AS466" s="15">
        <f t="shared" si="586"/>
        <v>44628.25</v>
      </c>
      <c r="AT466" s="14" t="s">
        <v>163</v>
      </c>
      <c r="AU466" s="12">
        <v>3.1930000000000001</v>
      </c>
      <c r="AV466" s="17">
        <v>17</v>
      </c>
      <c r="AW466" s="18" t="s">
        <v>201</v>
      </c>
      <c r="AX466" s="19" t="s">
        <v>1315</v>
      </c>
      <c r="AY466" s="17">
        <v>93</v>
      </c>
      <c r="AZ466" s="14" t="s">
        <v>203</v>
      </c>
      <c r="BA466" s="20" t="str">
        <f t="shared" si="587"/>
        <v>17001000000253865193</v>
      </c>
      <c r="BB466" s="31">
        <f t="shared" si="588"/>
        <v>20</v>
      </c>
      <c r="BC466" s="22" t="s">
        <v>1316</v>
      </c>
      <c r="BD466" s="23" t="s">
        <v>115</v>
      </c>
      <c r="BE466">
        <v>1015</v>
      </c>
      <c r="BF466" s="8"/>
      <c r="BG466" s="32">
        <v>50223447</v>
      </c>
      <c r="BH466" s="32">
        <v>95554451</v>
      </c>
      <c r="BI466" s="32"/>
      <c r="BJ466" t="s">
        <v>940</v>
      </c>
      <c r="BK466" s="14" t="str">
        <f t="shared" si="528"/>
        <v>B-SP</v>
      </c>
      <c r="BL466" s="14"/>
      <c r="BM466" s="25"/>
      <c r="BN466" s="26" t="str">
        <f t="shared" si="589"/>
        <v>17001000000253865193</v>
      </c>
      <c r="BO466" s="27" t="str">
        <f t="shared" si="590"/>
        <v>TAAMALLI WIEM</v>
      </c>
      <c r="BP466" s="26">
        <f t="shared" si="591"/>
        <v>465</v>
      </c>
      <c r="BQ466" s="28"/>
    </row>
    <row r="467" spans="1:69" x14ac:dyDescent="0.25">
      <c r="A467" t="str">
        <f>VLOOKUP(B467,[2]RH!$B:$BV,72,0)</f>
        <v>Non-Actif</v>
      </c>
      <c r="B467" s="6">
        <v>466</v>
      </c>
      <c r="C467" s="7" t="s">
        <v>100</v>
      </c>
      <c r="D467" s="7" t="s">
        <v>2206</v>
      </c>
      <c r="E467" s="7" t="s">
        <v>67</v>
      </c>
      <c r="F467" s="7" t="s">
        <v>118</v>
      </c>
      <c r="G467" s="7" t="s">
        <v>408</v>
      </c>
      <c r="H467" s="7">
        <v>560</v>
      </c>
      <c r="I467" s="7" t="s">
        <v>189</v>
      </c>
      <c r="J467" s="7" t="s">
        <v>190</v>
      </c>
      <c r="K467" s="7" t="s">
        <v>146</v>
      </c>
      <c r="L467" s="7" t="s">
        <v>90</v>
      </c>
      <c r="M467" s="7" t="s">
        <v>191</v>
      </c>
      <c r="N467" s="8">
        <v>44264</v>
      </c>
      <c r="O467" t="e">
        <f t="shared" ca="1" si="608"/>
        <v>#REF!</v>
      </c>
      <c r="P467" s="7">
        <f t="shared" ca="1" si="592"/>
        <v>-737</v>
      </c>
      <c r="Q467" s="8">
        <v>44959</v>
      </c>
      <c r="R467" s="7" t="s">
        <v>147</v>
      </c>
      <c r="S467" s="7"/>
      <c r="T467" s="9" t="s">
        <v>156</v>
      </c>
      <c r="U467" s="7" t="str">
        <f t="shared" si="578"/>
        <v>Contractuel</v>
      </c>
      <c r="V467" s="8">
        <v>44927</v>
      </c>
      <c r="W467" s="8">
        <v>44985</v>
      </c>
      <c r="X467" s="8"/>
      <c r="Y467" s="8"/>
      <c r="Z467" s="8">
        <v>44264</v>
      </c>
      <c r="AA467" s="7">
        <f t="shared" si="579"/>
        <v>3</v>
      </c>
      <c r="AB467" s="7">
        <f t="shared" si="580"/>
        <v>2021</v>
      </c>
      <c r="AC467" s="7">
        <f t="shared" si="581"/>
        <v>2025</v>
      </c>
      <c r="AD467" s="10" t="e">
        <f t="shared" ref="AD467:AD530" ca="1" si="610">IF(#REF!="Non",(DAYS360(N467,Q467)/360),(DAYS360(N467,TODAY())/360))</f>
        <v>#REF!</v>
      </c>
      <c r="AE467" s="10" t="e">
        <f t="shared" ca="1" si="583"/>
        <v>#REF!</v>
      </c>
      <c r="AF467" s="8">
        <v>37386</v>
      </c>
      <c r="AG467" s="11">
        <f t="shared" ca="1" si="584"/>
        <v>22.838356164383562</v>
      </c>
      <c r="AH467" s="10" t="str">
        <f t="shared" ca="1" si="585"/>
        <v>&lt; 25</v>
      </c>
      <c r="AI467" s="12">
        <v>17447781</v>
      </c>
      <c r="AJ467" s="13" t="s">
        <v>170</v>
      </c>
      <c r="AK467" s="12">
        <v>14661884</v>
      </c>
      <c r="AL467" s="8">
        <v>44097</v>
      </c>
      <c r="AM467" s="7" t="s">
        <v>108</v>
      </c>
      <c r="AN467" s="7" t="s">
        <v>109</v>
      </c>
      <c r="AQ467" s="14">
        <v>3</v>
      </c>
      <c r="AR467" s="14">
        <v>2</v>
      </c>
      <c r="AS467" s="15">
        <f t="shared" si="586"/>
        <v>44994.5</v>
      </c>
      <c r="AT467" s="14" t="s">
        <v>163</v>
      </c>
      <c r="AU467" s="12">
        <v>3.3159999999999998</v>
      </c>
      <c r="AV467" s="17" t="s">
        <v>236</v>
      </c>
      <c r="AW467" s="18" t="s">
        <v>201</v>
      </c>
      <c r="AX467" s="19" t="s">
        <v>2207</v>
      </c>
      <c r="AY467" s="17" t="s">
        <v>106</v>
      </c>
      <c r="AZ467" s="14" t="s">
        <v>203</v>
      </c>
      <c r="BA467" s="20" t="str">
        <f t="shared" si="587"/>
        <v>17001000000302781905</v>
      </c>
      <c r="BB467" s="31">
        <f t="shared" si="588"/>
        <v>20</v>
      </c>
      <c r="BC467" s="22" t="s">
        <v>2208</v>
      </c>
      <c r="BD467" s="23" t="s">
        <v>85</v>
      </c>
      <c r="BF467" s="8"/>
      <c r="BG467" s="32">
        <v>24312744</v>
      </c>
      <c r="BH467" s="32">
        <v>20823624</v>
      </c>
      <c r="BI467" s="32"/>
      <c r="BJ467" t="s">
        <v>197</v>
      </c>
      <c r="BK467" s="14" t="str">
        <f t="shared" si="528"/>
        <v>A-560</v>
      </c>
      <c r="BL467" s="14"/>
      <c r="BM467" s="25"/>
      <c r="BN467" s="26" t="str">
        <f t="shared" si="589"/>
        <v>17001000000302781905</v>
      </c>
      <c r="BO467" s="27" t="str">
        <f t="shared" si="590"/>
        <v>JENDOUBI KHAOULA</v>
      </c>
      <c r="BP467" s="26">
        <f t="shared" si="591"/>
        <v>466</v>
      </c>
      <c r="BQ467" s="28"/>
    </row>
    <row r="468" spans="1:69" x14ac:dyDescent="0.25">
      <c r="A468" t="str">
        <f>VLOOKUP(B468,[2]RH!$B:$BV,72,0)</f>
        <v>Non-Actif</v>
      </c>
      <c r="B468" s="6">
        <v>467</v>
      </c>
      <c r="C468" s="7" t="s">
        <v>100</v>
      </c>
      <c r="D468" s="7" t="s">
        <v>2209</v>
      </c>
      <c r="E468" s="7" t="s">
        <v>67</v>
      </c>
      <c r="F468" s="7" t="s">
        <v>118</v>
      </c>
      <c r="G468" s="7" t="s">
        <v>408</v>
      </c>
      <c r="H468" s="7" t="s">
        <v>649</v>
      </c>
      <c r="I468" s="7" t="s">
        <v>709</v>
      </c>
      <c r="J468" s="7" t="s">
        <v>190</v>
      </c>
      <c r="K468" s="7" t="s">
        <v>146</v>
      </c>
      <c r="L468" s="7" t="s">
        <v>90</v>
      </c>
      <c r="M468" s="7" t="s">
        <v>191</v>
      </c>
      <c r="N468" s="8">
        <v>44264</v>
      </c>
      <c r="O468" t="e">
        <f t="shared" ca="1" si="608"/>
        <v>#REF!</v>
      </c>
      <c r="P468" s="7">
        <f t="shared" ca="1" si="592"/>
        <v>-584</v>
      </c>
      <c r="Q468" s="8">
        <v>45138</v>
      </c>
      <c r="R468" s="7" t="s">
        <v>290</v>
      </c>
      <c r="S468" s="7"/>
      <c r="T468" s="9" t="s">
        <v>156</v>
      </c>
      <c r="U468" s="7" t="str">
        <f t="shared" si="578"/>
        <v>Contractuel</v>
      </c>
      <c r="V468" s="8">
        <v>44986</v>
      </c>
      <c r="W468" s="8">
        <v>45138</v>
      </c>
      <c r="X468" s="8"/>
      <c r="Y468" s="8"/>
      <c r="Z468" s="8">
        <v>44264</v>
      </c>
      <c r="AA468" s="7">
        <f t="shared" si="579"/>
        <v>3</v>
      </c>
      <c r="AB468" s="7">
        <f t="shared" si="580"/>
        <v>2021</v>
      </c>
      <c r="AC468" s="7">
        <f t="shared" si="581"/>
        <v>2025</v>
      </c>
      <c r="AD468" s="10" t="e">
        <f t="shared" ref="AD468:AD531" ca="1" si="611">IF(#REF!="Non",(DAYS360(N468,Q468)/360),(DAYS360(N468,TODAY())/360))</f>
        <v>#REF!</v>
      </c>
      <c r="AE468" s="10" t="e">
        <f t="shared" ca="1" si="583"/>
        <v>#REF!</v>
      </c>
      <c r="AF468" s="8">
        <v>35249</v>
      </c>
      <c r="AG468" s="11">
        <f t="shared" ca="1" si="584"/>
        <v>28.693150684931506</v>
      </c>
      <c r="AH468" s="10" t="str">
        <f t="shared" ca="1" si="585"/>
        <v>&gt;25&lt; 35</v>
      </c>
      <c r="AI468" s="12">
        <v>17007224</v>
      </c>
      <c r="AJ468" s="13" t="s">
        <v>120</v>
      </c>
      <c r="AK468" s="12" t="s">
        <v>2210</v>
      </c>
      <c r="AL468" s="8">
        <v>41410</v>
      </c>
      <c r="AM468" s="7" t="s">
        <v>108</v>
      </c>
      <c r="AN468" s="7" t="s">
        <v>109</v>
      </c>
      <c r="AQ468" s="14">
        <v>3</v>
      </c>
      <c r="AR468" s="14">
        <v>3</v>
      </c>
      <c r="AS468" s="15">
        <f t="shared" si="586"/>
        <v>45359.75</v>
      </c>
      <c r="AT468" s="14" t="s">
        <v>163</v>
      </c>
      <c r="AU468" s="12">
        <v>3.3210000000000002</v>
      </c>
      <c r="AV468" s="17" t="s">
        <v>236</v>
      </c>
      <c r="AW468" s="18" t="s">
        <v>201</v>
      </c>
      <c r="AX468" s="19" t="s">
        <v>2211</v>
      </c>
      <c r="AY468" s="17" t="s">
        <v>2212</v>
      </c>
      <c r="AZ468" s="14" t="s">
        <v>203</v>
      </c>
      <c r="BA468" s="20" t="str">
        <f t="shared" si="587"/>
        <v>17001000000273252486</v>
      </c>
      <c r="BB468" s="31">
        <f t="shared" si="588"/>
        <v>20</v>
      </c>
      <c r="BC468" s="22" t="s">
        <v>2213</v>
      </c>
      <c r="BD468" s="23" t="s">
        <v>341</v>
      </c>
      <c r="BE468">
        <v>2010</v>
      </c>
      <c r="BF468" s="8">
        <v>44927</v>
      </c>
      <c r="BG468" s="32">
        <v>42525692</v>
      </c>
      <c r="BH468" s="32">
        <v>96838734</v>
      </c>
      <c r="BI468" s="32"/>
      <c r="BJ468" t="s">
        <v>672</v>
      </c>
      <c r="BK468" s="14" t="str">
        <f t="shared" si="528"/>
        <v>A-Panda</v>
      </c>
      <c r="BL468" s="14" t="s">
        <v>288</v>
      </c>
      <c r="BM468" s="25"/>
      <c r="BN468" s="26" t="str">
        <f t="shared" si="589"/>
        <v>17001000000273252486</v>
      </c>
      <c r="BO468" s="27" t="str">
        <f t="shared" si="590"/>
        <v>FERJANI CHAIMA</v>
      </c>
      <c r="BP468" s="26">
        <f t="shared" si="591"/>
        <v>467</v>
      </c>
      <c r="BQ468" s="28"/>
    </row>
    <row r="469" spans="1:69" x14ac:dyDescent="0.25">
      <c r="A469" t="str">
        <f>VLOOKUP(B469,[2]RH!$B:$BV,72,0)</f>
        <v>Non-Actif</v>
      </c>
      <c r="B469" s="6">
        <v>468</v>
      </c>
      <c r="C469" s="7" t="s">
        <v>100</v>
      </c>
      <c r="D469" s="7" t="s">
        <v>2214</v>
      </c>
      <c r="E469" s="7" t="s">
        <v>67</v>
      </c>
      <c r="F469" s="7" t="s">
        <v>258</v>
      </c>
      <c r="G469" s="7" t="s">
        <v>533</v>
      </c>
      <c r="H469" s="7"/>
      <c r="I469" s="7"/>
      <c r="J469" s="7"/>
      <c r="K469" s="7" t="s">
        <v>89</v>
      </c>
      <c r="L469" s="7" t="s">
        <v>90</v>
      </c>
      <c r="M469" s="7" t="s">
        <v>535</v>
      </c>
      <c r="N469" s="8">
        <v>44264</v>
      </c>
      <c r="O469" t="e">
        <f t="shared" ca="1" si="608"/>
        <v>#REF!</v>
      </c>
      <c r="P469" s="7">
        <f t="shared" ca="1" si="592"/>
        <v>-1375</v>
      </c>
      <c r="Q469" s="8">
        <v>44322</v>
      </c>
      <c r="R469" s="7" t="s">
        <v>1880</v>
      </c>
      <c r="S469" s="7"/>
      <c r="T469" s="9" t="s">
        <v>156</v>
      </c>
      <c r="U469" s="7" t="str">
        <f t="shared" si="578"/>
        <v>Contractuel</v>
      </c>
      <c r="V469" s="8">
        <v>44317</v>
      </c>
      <c r="W469" s="8">
        <v>44347</v>
      </c>
      <c r="X469" s="8"/>
      <c r="Y469" s="8"/>
      <c r="Z469" s="8">
        <v>44264</v>
      </c>
      <c r="AA469" s="7">
        <f t="shared" si="579"/>
        <v>3</v>
      </c>
      <c r="AB469" s="7">
        <f t="shared" si="580"/>
        <v>2021</v>
      </c>
      <c r="AC469" s="7">
        <f t="shared" si="581"/>
        <v>2025</v>
      </c>
      <c r="AD469" s="10" t="e">
        <f t="shared" ref="AD469:AD532" ca="1" si="612">IF(#REF!="Non",(DAYS360(N469,Q469)/360),(DAYS360(N469,TODAY())/360))</f>
        <v>#REF!</v>
      </c>
      <c r="AE469" s="10" t="e">
        <f t="shared" ca="1" si="583"/>
        <v>#REF!</v>
      </c>
      <c r="AF469" s="8">
        <v>33984</v>
      </c>
      <c r="AG469" s="11">
        <f t="shared" ca="1" si="584"/>
        <v>32.158904109589038</v>
      </c>
      <c r="AH469" s="10" t="str">
        <f t="shared" ca="1" si="585"/>
        <v>&gt;25&lt; 35</v>
      </c>
      <c r="AI469" s="12">
        <v>17024687</v>
      </c>
      <c r="AJ469" s="13" t="s">
        <v>73</v>
      </c>
      <c r="AK469" s="12">
        <v>11920118</v>
      </c>
      <c r="AL469" s="8">
        <v>41540</v>
      </c>
      <c r="AM469" s="7" t="s">
        <v>108</v>
      </c>
      <c r="AN469" s="7" t="s">
        <v>109</v>
      </c>
      <c r="AQ469" s="14">
        <v>3</v>
      </c>
      <c r="AR469" s="14">
        <v>1</v>
      </c>
      <c r="AS469" s="15">
        <f t="shared" si="586"/>
        <v>44629.25</v>
      </c>
      <c r="AT469" s="14" t="s">
        <v>163</v>
      </c>
      <c r="AU469" s="12">
        <v>3.1930000000000001</v>
      </c>
      <c r="AV469" s="17" t="s">
        <v>106</v>
      </c>
      <c r="AW469" s="18">
        <v>60200</v>
      </c>
      <c r="AX469" s="19" t="s">
        <v>2215</v>
      </c>
      <c r="AY469" s="17">
        <v>64</v>
      </c>
      <c r="AZ469" s="14" t="s">
        <v>230</v>
      </c>
      <c r="BA469" s="20" t="str">
        <f t="shared" si="587"/>
        <v>05602000073583131364</v>
      </c>
      <c r="BB469" s="31">
        <f t="shared" si="588"/>
        <v>20</v>
      </c>
      <c r="BC469" s="22" t="s">
        <v>2216</v>
      </c>
      <c r="BD469" s="23" t="s">
        <v>115</v>
      </c>
      <c r="BE469">
        <v>2053</v>
      </c>
      <c r="BF469" s="8"/>
      <c r="BG469" s="32">
        <v>23792831</v>
      </c>
      <c r="BH469" s="32">
        <v>97355943</v>
      </c>
      <c r="BI469" s="32"/>
      <c r="BJ469" t="s">
        <v>1008</v>
      </c>
      <c r="BK469" s="14" t="str">
        <f t="shared" ref="BK469:BK532" si="613">IF(K469="CADRE","CADRE",CONCATENATE(J469,"-",H469))</f>
        <v>-</v>
      </c>
      <c r="BL469" s="14"/>
      <c r="BM469" s="25"/>
      <c r="BN469" s="26" t="str">
        <f t="shared" si="589"/>
        <v>05602000073583131364</v>
      </c>
      <c r="BO469" s="27" t="str">
        <f t="shared" si="590"/>
        <v>ABDAOUI DHEKRA</v>
      </c>
      <c r="BP469" s="26">
        <f t="shared" si="591"/>
        <v>468</v>
      </c>
      <c r="BQ469" s="28"/>
    </row>
    <row r="470" spans="1:69" x14ac:dyDescent="0.25">
      <c r="A470" t="str">
        <f>VLOOKUP(B470,[2]RH!$B:$BV,72,0)</f>
        <v>si</v>
      </c>
      <c r="B470" s="6">
        <v>469</v>
      </c>
      <c r="C470" s="7" t="s">
        <v>100</v>
      </c>
      <c r="D470" s="7" t="s">
        <v>2217</v>
      </c>
      <c r="E470" s="7" t="s">
        <v>67</v>
      </c>
      <c r="F470" s="7" t="s">
        <v>118</v>
      </c>
      <c r="G470" s="7" t="s">
        <v>408</v>
      </c>
      <c r="H470" s="39">
        <v>520</v>
      </c>
      <c r="I470" s="7" t="s">
        <v>189</v>
      </c>
      <c r="J470" s="7" t="s">
        <v>190</v>
      </c>
      <c r="K470" s="7" t="s">
        <v>146</v>
      </c>
      <c r="L470" s="7" t="s">
        <v>90</v>
      </c>
      <c r="M470" s="7" t="s">
        <v>191</v>
      </c>
      <c r="N470" s="8">
        <v>44264</v>
      </c>
      <c r="O470" t="e">
        <f t="shared" ca="1" si="608"/>
        <v>#REF!</v>
      </c>
      <c r="P470" s="7">
        <f t="shared" ca="1" si="592"/>
        <v>-6</v>
      </c>
      <c r="Q470" s="8"/>
      <c r="R470" s="7"/>
      <c r="S470" s="7"/>
      <c r="T470" s="9" t="s">
        <v>156</v>
      </c>
      <c r="U470" s="7" t="str">
        <f t="shared" si="578"/>
        <v>Contractuel</v>
      </c>
      <c r="V470" s="8">
        <v>45689</v>
      </c>
      <c r="W470" s="8">
        <f>VLOOKUP(B470,[1]BASE!$A:$Q,17,0)</f>
        <v>45716</v>
      </c>
      <c r="X470" s="8"/>
      <c r="Y470" s="8"/>
      <c r="Z470" s="8">
        <v>44264</v>
      </c>
      <c r="AA470" s="7">
        <f t="shared" si="579"/>
        <v>3</v>
      </c>
      <c r="AB470" s="7">
        <f t="shared" si="580"/>
        <v>2021</v>
      </c>
      <c r="AC470" s="7">
        <f t="shared" si="581"/>
        <v>2025</v>
      </c>
      <c r="AD470" s="10" t="e">
        <f t="shared" ref="AD470:AD533" ca="1" si="614">IF(#REF!="Non",(DAYS360(N470,Q470)/360),(DAYS360(N470,TODAY())/360))</f>
        <v>#REF!</v>
      </c>
      <c r="AE470" s="10" t="e">
        <f t="shared" ca="1" si="583"/>
        <v>#REF!</v>
      </c>
      <c r="AF470" s="8">
        <v>35144</v>
      </c>
      <c r="AG470" s="11">
        <f t="shared" ca="1" si="584"/>
        <v>28.980821917808218</v>
      </c>
      <c r="AH470" s="10" t="str">
        <f t="shared" ca="1" si="585"/>
        <v>&gt;25&lt; 35</v>
      </c>
      <c r="AI470" s="12">
        <v>17201200</v>
      </c>
      <c r="AJ470" s="13" t="s">
        <v>82</v>
      </c>
      <c r="AK470" s="12" t="s">
        <v>2218</v>
      </c>
      <c r="AL470" s="8">
        <v>41908</v>
      </c>
      <c r="AM470" s="7" t="s">
        <v>108</v>
      </c>
      <c r="AN470" s="7" t="s">
        <v>109</v>
      </c>
      <c r="AQ470">
        <v>3</v>
      </c>
      <c r="AR470" s="14">
        <v>3</v>
      </c>
      <c r="AS470" s="15">
        <f t="shared" si="586"/>
        <v>45359.75</v>
      </c>
      <c r="AT470" s="14" t="s">
        <v>163</v>
      </c>
      <c r="AU470" s="12">
        <v>3.3210000000000002</v>
      </c>
      <c r="AV470" s="17" t="s">
        <v>236</v>
      </c>
      <c r="AW470" s="18">
        <v>53594</v>
      </c>
      <c r="AX470" s="19" t="s">
        <v>2219</v>
      </c>
      <c r="AY470" s="17">
        <v>57</v>
      </c>
      <c r="AZ470" s="14" t="s">
        <v>203</v>
      </c>
      <c r="BA470" s="20" t="str">
        <f t="shared" si="587"/>
        <v>17535940172707310457</v>
      </c>
      <c r="BB470" s="31">
        <f t="shared" si="588"/>
        <v>20</v>
      </c>
      <c r="BC470" s="22" t="s">
        <v>2220</v>
      </c>
      <c r="BD470" s="23" t="s">
        <v>371</v>
      </c>
      <c r="BE470">
        <v>2021</v>
      </c>
      <c r="BF470" s="8"/>
      <c r="BG470" s="32">
        <v>21549511</v>
      </c>
      <c r="BH470" s="32">
        <v>52993076</v>
      </c>
      <c r="BI470" s="32"/>
      <c r="BJ470" t="s">
        <v>371</v>
      </c>
      <c r="BK470" s="14" t="str">
        <f t="shared" si="613"/>
        <v>A-520</v>
      </c>
      <c r="BL470" s="14" t="s">
        <v>288</v>
      </c>
      <c r="BM470" s="25"/>
      <c r="BN470" s="26" t="str">
        <f t="shared" si="589"/>
        <v>17535940172707310457</v>
      </c>
      <c r="BO470" s="27" t="str">
        <f t="shared" si="590"/>
        <v>FAIDI MONIA</v>
      </c>
      <c r="BP470" s="26">
        <f t="shared" si="591"/>
        <v>469</v>
      </c>
      <c r="BQ470" s="28"/>
    </row>
    <row r="471" spans="1:69" x14ac:dyDescent="0.25">
      <c r="A471" t="str">
        <f>VLOOKUP(B471,[2]RH!$B:$BV,72,0)</f>
        <v>si</v>
      </c>
      <c r="B471" s="6">
        <v>470</v>
      </c>
      <c r="C471" s="7" t="s">
        <v>168</v>
      </c>
      <c r="D471" s="7" t="s">
        <v>2221</v>
      </c>
      <c r="E471" s="7" t="s">
        <v>67</v>
      </c>
      <c r="F471" s="7" t="s">
        <v>118</v>
      </c>
      <c r="G471" s="7" t="s">
        <v>408</v>
      </c>
      <c r="H471" s="7" t="s">
        <v>225</v>
      </c>
      <c r="I471" s="7" t="s">
        <v>589</v>
      </c>
      <c r="J471" s="7" t="s">
        <v>190</v>
      </c>
      <c r="K471" s="7" t="s">
        <v>146</v>
      </c>
      <c r="L471" s="7" t="s">
        <v>90</v>
      </c>
      <c r="M471" s="7" t="s">
        <v>191</v>
      </c>
      <c r="N471" s="8">
        <v>44264</v>
      </c>
      <c r="O471" t="e">
        <f t="shared" ca="1" si="608"/>
        <v>#REF!</v>
      </c>
      <c r="P471" s="7">
        <f t="shared" ca="1" si="592"/>
        <v>-6</v>
      </c>
      <c r="Q471" s="8"/>
      <c r="R471" s="7"/>
      <c r="S471" s="7"/>
      <c r="T471" s="9" t="s">
        <v>156</v>
      </c>
      <c r="U471" s="7" t="str">
        <f t="shared" si="578"/>
        <v>Contractuel</v>
      </c>
      <c r="V471" s="8">
        <v>45689</v>
      </c>
      <c r="W471" s="8">
        <f>VLOOKUP(B471,[1]BASE!$A:$Q,17,0)</f>
        <v>45716</v>
      </c>
      <c r="X471" s="8"/>
      <c r="Y471" s="8"/>
      <c r="Z471" s="8">
        <v>44264</v>
      </c>
      <c r="AA471" s="7">
        <f t="shared" si="579"/>
        <v>3</v>
      </c>
      <c r="AB471" s="7">
        <f t="shared" si="580"/>
        <v>2021</v>
      </c>
      <c r="AC471" s="7">
        <f t="shared" si="581"/>
        <v>2025</v>
      </c>
      <c r="AD471" s="10" t="e">
        <f t="shared" ref="AD471:AD534" ca="1" si="615">IF(#REF!="Non",(DAYS360(N471,Q471)/360),(DAYS360(N471,TODAY())/360))</f>
        <v>#REF!</v>
      </c>
      <c r="AE471" s="10" t="e">
        <f t="shared" ca="1" si="583"/>
        <v>#REF!</v>
      </c>
      <c r="AF471" s="8">
        <v>32024</v>
      </c>
      <c r="AG471" s="11">
        <f t="shared" ca="1" si="584"/>
        <v>37.528767123287672</v>
      </c>
      <c r="AH471" s="10" t="str">
        <f t="shared" ca="1" si="585"/>
        <v>&gt;35&lt; 45</v>
      </c>
      <c r="AI471" s="12">
        <v>16925905</v>
      </c>
      <c r="AJ471" s="13" t="s">
        <v>120</v>
      </c>
      <c r="AK471" s="12" t="s">
        <v>2222</v>
      </c>
      <c r="AL471" s="8">
        <v>40250</v>
      </c>
      <c r="AM471" s="7" t="s">
        <v>108</v>
      </c>
      <c r="AN471" s="7" t="s">
        <v>76</v>
      </c>
      <c r="AO471">
        <v>1</v>
      </c>
      <c r="AQ471">
        <v>3</v>
      </c>
      <c r="AR471" s="14">
        <v>3</v>
      </c>
      <c r="AS471" s="15">
        <f t="shared" si="586"/>
        <v>45359.75</v>
      </c>
      <c r="AT471" s="14" t="s">
        <v>163</v>
      </c>
      <c r="AU471" s="12">
        <v>3.3210000000000002</v>
      </c>
      <c r="AV471" s="17" t="s">
        <v>236</v>
      </c>
      <c r="AW471" s="18" t="s">
        <v>201</v>
      </c>
      <c r="AX471" s="19" t="s">
        <v>2223</v>
      </c>
      <c r="AY471" s="17" t="s">
        <v>2224</v>
      </c>
      <c r="AZ471" s="14" t="s">
        <v>203</v>
      </c>
      <c r="BA471" s="20" t="str">
        <f t="shared" si="587"/>
        <v>17001000000226149868</v>
      </c>
      <c r="BB471" s="31">
        <f t="shared" si="588"/>
        <v>20</v>
      </c>
      <c r="BC471" s="22" t="s">
        <v>240</v>
      </c>
      <c r="BD471" s="23" t="s">
        <v>115</v>
      </c>
      <c r="BF471" s="8"/>
      <c r="BG471" s="32">
        <v>22621457</v>
      </c>
      <c r="BH471" s="32">
        <v>20904082</v>
      </c>
      <c r="BI471" s="32"/>
      <c r="BJ471" t="s">
        <v>240</v>
      </c>
      <c r="BK471" s="14" t="str">
        <f t="shared" si="613"/>
        <v>A-P6 AV</v>
      </c>
      <c r="BL471" s="14" t="s">
        <v>288</v>
      </c>
      <c r="BM471" s="25"/>
      <c r="BN471" s="26" t="str">
        <f t="shared" si="589"/>
        <v>17001000000226149868</v>
      </c>
      <c r="BO471" s="27" t="str">
        <f t="shared" si="590"/>
        <v>MAHMOUDI ATIKA</v>
      </c>
      <c r="BP471" s="26">
        <f t="shared" si="591"/>
        <v>470</v>
      </c>
      <c r="BQ471" s="28"/>
    </row>
    <row r="472" spans="1:69" x14ac:dyDescent="0.25">
      <c r="A472" t="str">
        <f>VLOOKUP(B472,[2]RH!$B:$BV,72,0)</f>
        <v>Non-Actif</v>
      </c>
      <c r="B472" s="6">
        <v>471</v>
      </c>
      <c r="C472" s="7" t="s">
        <v>100</v>
      </c>
      <c r="D472" s="7" t="s">
        <v>2225</v>
      </c>
      <c r="E472" s="7" t="s">
        <v>67</v>
      </c>
      <c r="F472" s="7" t="s">
        <v>158</v>
      </c>
      <c r="G472" s="7" t="s">
        <v>1575</v>
      </c>
      <c r="H472" s="7"/>
      <c r="I472" s="7"/>
      <c r="J472" s="7"/>
      <c r="K472" s="7" t="s">
        <v>89</v>
      </c>
      <c r="L472" s="7" t="s">
        <v>90</v>
      </c>
      <c r="M472" s="7" t="s">
        <v>191</v>
      </c>
      <c r="N472" s="8">
        <v>44270</v>
      </c>
      <c r="O472" t="e">
        <f t="shared" ca="1" si="608"/>
        <v>#REF!</v>
      </c>
      <c r="P472" s="7">
        <f t="shared" ca="1" si="592"/>
        <v>-1314</v>
      </c>
      <c r="Q472" s="8">
        <v>44409</v>
      </c>
      <c r="R472" s="7" t="s">
        <v>1244</v>
      </c>
      <c r="S472" s="7"/>
      <c r="T472" s="9" t="s">
        <v>156</v>
      </c>
      <c r="U472" s="7" t="str">
        <f t="shared" si="578"/>
        <v>Contractuel</v>
      </c>
      <c r="V472" s="8">
        <v>44378</v>
      </c>
      <c r="W472" s="8">
        <v>44408</v>
      </c>
      <c r="X472" s="8"/>
      <c r="Y472" s="8"/>
      <c r="Z472" s="8">
        <v>44270</v>
      </c>
      <c r="AA472" s="7">
        <f t="shared" si="579"/>
        <v>3</v>
      </c>
      <c r="AB472" s="7">
        <f t="shared" si="580"/>
        <v>2021</v>
      </c>
      <c r="AC472" s="7">
        <f t="shared" si="581"/>
        <v>2025</v>
      </c>
      <c r="AD472" s="10" t="e">
        <f t="shared" ref="AD472:AD535" ca="1" si="616">IF(#REF!="Non",(DAYS360(N472,Q472)/360),(DAYS360(N472,TODAY())/360))</f>
        <v>#REF!</v>
      </c>
      <c r="AE472" s="10" t="e">
        <f t="shared" ca="1" si="583"/>
        <v>#REF!</v>
      </c>
      <c r="AF472" s="8">
        <v>34393</v>
      </c>
      <c r="AG472" s="11">
        <f t="shared" ca="1" si="584"/>
        <v>31.038356164383561</v>
      </c>
      <c r="AH472" s="10" t="str">
        <f t="shared" ca="1" si="585"/>
        <v>&gt;25&lt; 35</v>
      </c>
      <c r="AI472" s="12">
        <v>17461241</v>
      </c>
      <c r="AJ472" s="13" t="s">
        <v>92</v>
      </c>
      <c r="AK472" s="12">
        <v>13002593</v>
      </c>
      <c r="AL472" s="8">
        <v>41256</v>
      </c>
      <c r="AM472" s="7" t="s">
        <v>108</v>
      </c>
      <c r="AN472" s="7" t="s">
        <v>109</v>
      </c>
      <c r="AQ472" s="14">
        <v>3</v>
      </c>
      <c r="AR472" s="14">
        <v>1</v>
      </c>
      <c r="AS472" s="15">
        <f t="shared" si="586"/>
        <v>44635.25</v>
      </c>
      <c r="AT472" s="14" t="s">
        <v>163</v>
      </c>
      <c r="AU472" s="12">
        <v>3.1930000000000001</v>
      </c>
      <c r="AV472" s="17" t="s">
        <v>92</v>
      </c>
      <c r="AW472" s="18" t="s">
        <v>916</v>
      </c>
      <c r="AX472" s="19">
        <v>80064017478</v>
      </c>
      <c r="AY472" s="17">
        <v>39</v>
      </c>
      <c r="AZ472" s="14" t="s">
        <v>152</v>
      </c>
      <c r="BA472" s="20" t="str">
        <f t="shared" si="587"/>
        <v>04043128006401747839</v>
      </c>
      <c r="BB472" s="31">
        <f t="shared" si="588"/>
        <v>20</v>
      </c>
      <c r="BC472" s="22" t="s">
        <v>932</v>
      </c>
      <c r="BD472" s="23" t="s">
        <v>115</v>
      </c>
      <c r="BF472" s="8"/>
      <c r="BG472" s="32">
        <v>20611130</v>
      </c>
      <c r="BH472" s="32">
        <v>22271422</v>
      </c>
      <c r="BI472" s="32"/>
      <c r="BJ472" t="s">
        <v>933</v>
      </c>
      <c r="BK472" s="14" t="str">
        <f t="shared" si="613"/>
        <v>-</v>
      </c>
      <c r="BL472" s="14"/>
      <c r="BM472" s="25"/>
      <c r="BN472" s="26" t="str">
        <f t="shared" si="589"/>
        <v>04043128006401747839</v>
      </c>
      <c r="BO472" s="27" t="str">
        <f t="shared" si="590"/>
        <v>TOUHAMI EMNA</v>
      </c>
      <c r="BP472" s="26">
        <f t="shared" si="591"/>
        <v>471</v>
      </c>
      <c r="BQ472" s="28"/>
    </row>
    <row r="473" spans="1:69" x14ac:dyDescent="0.25">
      <c r="A473" t="str">
        <f>VLOOKUP(B473,[2]RH!$B:$BV,72,0)</f>
        <v>Non-Actif</v>
      </c>
      <c r="B473" s="6">
        <v>472</v>
      </c>
      <c r="C473" s="7" t="s">
        <v>100</v>
      </c>
      <c r="D473" s="7" t="s">
        <v>2226</v>
      </c>
      <c r="E473" s="7" t="s">
        <v>67</v>
      </c>
      <c r="F473" s="7" t="s">
        <v>118</v>
      </c>
      <c r="G473" s="7" t="s">
        <v>722</v>
      </c>
      <c r="H473" s="7">
        <v>520</v>
      </c>
      <c r="I473" s="7"/>
      <c r="J473" s="7" t="s">
        <v>190</v>
      </c>
      <c r="K473" s="7" t="s">
        <v>146</v>
      </c>
      <c r="L473" s="7" t="s">
        <v>90</v>
      </c>
      <c r="M473" s="7" t="s">
        <v>191</v>
      </c>
      <c r="N473" s="8">
        <v>44264</v>
      </c>
      <c r="O473" t="e">
        <f t="shared" ca="1" si="608"/>
        <v>#REF!</v>
      </c>
      <c r="P473" s="7">
        <f t="shared" ca="1" si="592"/>
        <v>-1345</v>
      </c>
      <c r="Q473" s="8">
        <v>44350</v>
      </c>
      <c r="R473" s="7" t="s">
        <v>367</v>
      </c>
      <c r="S473" s="7"/>
      <c r="T473" s="9" t="s">
        <v>156</v>
      </c>
      <c r="U473" s="7" t="str">
        <f t="shared" si="578"/>
        <v>Contractuel</v>
      </c>
      <c r="V473" s="8">
        <v>44317</v>
      </c>
      <c r="W473" s="8">
        <v>44377</v>
      </c>
      <c r="X473" s="8"/>
      <c r="Y473" s="8"/>
      <c r="Z473" s="8">
        <v>44264</v>
      </c>
      <c r="AA473" s="7">
        <f t="shared" si="579"/>
        <v>3</v>
      </c>
      <c r="AB473" s="7">
        <f t="shared" si="580"/>
        <v>2021</v>
      </c>
      <c r="AC473" s="7">
        <f t="shared" si="581"/>
        <v>2025</v>
      </c>
      <c r="AD473" s="10" t="e">
        <f t="shared" ref="AD473:AD536" ca="1" si="617">IF(#REF!="Non",(DAYS360(N473,Q473)/360),(DAYS360(N473,TODAY())/360))</f>
        <v>#REF!</v>
      </c>
      <c r="AE473" s="10" t="e">
        <f t="shared" ca="1" si="583"/>
        <v>#REF!</v>
      </c>
      <c r="AF473" s="8">
        <v>35648</v>
      </c>
      <c r="AG473" s="11">
        <f t="shared" ca="1" si="584"/>
        <v>27.6</v>
      </c>
      <c r="AH473" s="10" t="str">
        <f t="shared" ca="1" si="585"/>
        <v>&gt;25&lt; 35</v>
      </c>
      <c r="AI473" s="12">
        <v>17330369</v>
      </c>
      <c r="AJ473" s="13" t="s">
        <v>150</v>
      </c>
      <c r="AK473" s="12">
        <v>11656895</v>
      </c>
      <c r="AL473" s="8">
        <v>42257</v>
      </c>
      <c r="AM473" s="7" t="s">
        <v>108</v>
      </c>
      <c r="AN473" s="7" t="s">
        <v>109</v>
      </c>
      <c r="AQ473" s="14">
        <v>3</v>
      </c>
      <c r="AR473" s="14">
        <v>1</v>
      </c>
      <c r="AS473" s="15">
        <f t="shared" si="586"/>
        <v>44629.25</v>
      </c>
      <c r="AT473" s="14" t="s">
        <v>163</v>
      </c>
      <c r="AU473" s="12">
        <v>3.1930000000000001</v>
      </c>
      <c r="AV473" s="17">
        <v>17</v>
      </c>
      <c r="AW473" s="18" t="s">
        <v>201</v>
      </c>
      <c r="AX473" s="19" t="s">
        <v>2227</v>
      </c>
      <c r="AY473" s="17" t="s">
        <v>192</v>
      </c>
      <c r="AZ473" s="14" t="s">
        <v>203</v>
      </c>
      <c r="BA473" s="20" t="str">
        <f t="shared" si="587"/>
        <v>17001000000285302602</v>
      </c>
      <c r="BB473" s="31">
        <f t="shared" si="588"/>
        <v>20</v>
      </c>
      <c r="BC473" s="22" t="s">
        <v>2185</v>
      </c>
      <c r="BD473" s="23" t="s">
        <v>2186</v>
      </c>
      <c r="BE473">
        <v>1110</v>
      </c>
      <c r="BF473" s="8"/>
      <c r="BG473" s="32">
        <v>52065523</v>
      </c>
      <c r="BH473" s="32">
        <v>95616687</v>
      </c>
      <c r="BI473" s="32"/>
      <c r="BJ473" t="s">
        <v>769</v>
      </c>
      <c r="BK473" s="14" t="str">
        <f t="shared" si="613"/>
        <v>A-520</v>
      </c>
      <c r="BL473" s="14"/>
      <c r="BM473" s="25"/>
      <c r="BN473" s="26" t="str">
        <f t="shared" si="589"/>
        <v>17001000000285302602</v>
      </c>
      <c r="BO473" s="27" t="str">
        <f t="shared" si="590"/>
        <v>OUELHAZI IMEN</v>
      </c>
      <c r="BP473" s="26">
        <f t="shared" si="591"/>
        <v>472</v>
      </c>
      <c r="BQ473" s="28"/>
    </row>
    <row r="474" spans="1:69" x14ac:dyDescent="0.25">
      <c r="A474" t="str">
        <f>VLOOKUP(B474,[2]RH!$B:$BV,72,0)</f>
        <v>Non-Actif</v>
      </c>
      <c r="B474" s="6">
        <v>473</v>
      </c>
      <c r="C474" s="7" t="s">
        <v>168</v>
      </c>
      <c r="D474" s="7" t="s">
        <v>2228</v>
      </c>
      <c r="E474" s="7" t="s">
        <v>67</v>
      </c>
      <c r="F474" s="7" t="s">
        <v>118</v>
      </c>
      <c r="G474" s="7" t="s">
        <v>220</v>
      </c>
      <c r="H474" s="7" t="s">
        <v>1703</v>
      </c>
      <c r="I474" s="7"/>
      <c r="J474" s="7" t="s">
        <v>190</v>
      </c>
      <c r="K474" s="7" t="s">
        <v>146</v>
      </c>
      <c r="L474" s="7" t="s">
        <v>90</v>
      </c>
      <c r="M474" s="7" t="s">
        <v>191</v>
      </c>
      <c r="N474" s="8">
        <v>44264</v>
      </c>
      <c r="O474" t="e">
        <f t="shared" ca="1" si="608"/>
        <v>#REF!</v>
      </c>
      <c r="P474" s="7">
        <f t="shared" ca="1" si="592"/>
        <v>-1406</v>
      </c>
      <c r="Q474" s="8">
        <v>44289</v>
      </c>
      <c r="R474" s="7" t="s">
        <v>161</v>
      </c>
      <c r="S474" s="7"/>
      <c r="T474" s="9" t="s">
        <v>156</v>
      </c>
      <c r="U474" s="7" t="str">
        <f t="shared" si="578"/>
        <v>Contractuel</v>
      </c>
      <c r="V474" s="8">
        <v>44264</v>
      </c>
      <c r="W474" s="8">
        <v>44316</v>
      </c>
      <c r="X474" s="8"/>
      <c r="Y474" s="8"/>
      <c r="Z474" s="8">
        <v>44264</v>
      </c>
      <c r="AA474" s="7">
        <f t="shared" si="579"/>
        <v>3</v>
      </c>
      <c r="AB474" s="7">
        <f t="shared" si="580"/>
        <v>2021</v>
      </c>
      <c r="AC474" s="7">
        <f t="shared" si="581"/>
        <v>2025</v>
      </c>
      <c r="AD474" s="10" t="e">
        <f t="shared" ref="AD474:AD537" ca="1" si="618">IF(#REF!="Non",(DAYS360(N474,Q474)/360),(DAYS360(N474,TODAY())/360))</f>
        <v>#REF!</v>
      </c>
      <c r="AE474" s="10" t="e">
        <f t="shared" ca="1" si="583"/>
        <v>#REF!</v>
      </c>
      <c r="AF474" s="8">
        <v>28381</v>
      </c>
      <c r="AG474" s="11">
        <f t="shared" ca="1" si="584"/>
        <v>47.509589041095893</v>
      </c>
      <c r="AH474" s="10" t="str">
        <f t="shared" ca="1" si="585"/>
        <v>&gt;45&lt; 55</v>
      </c>
      <c r="AI474" s="12">
        <v>11818285</v>
      </c>
      <c r="AJ474" s="13" t="s">
        <v>79</v>
      </c>
      <c r="AK474" s="12" t="s">
        <v>2229</v>
      </c>
      <c r="AL474" s="8">
        <v>42613</v>
      </c>
      <c r="AM474" s="7" t="s">
        <v>108</v>
      </c>
      <c r="AN474" s="7" t="s">
        <v>76</v>
      </c>
      <c r="AO474">
        <v>1</v>
      </c>
      <c r="AQ474" s="14">
        <v>3</v>
      </c>
      <c r="AR474" s="14">
        <v>1</v>
      </c>
      <c r="AS474" s="15">
        <f t="shared" si="586"/>
        <v>44629.25</v>
      </c>
      <c r="AT474" s="14" t="s">
        <v>163</v>
      </c>
      <c r="AU474" s="12">
        <v>3.1930000000000001</v>
      </c>
      <c r="AV474" s="17">
        <v>17</v>
      </c>
      <c r="AW474" s="18" t="s">
        <v>201</v>
      </c>
      <c r="AX474" s="19" t="s">
        <v>2230</v>
      </c>
      <c r="AY474" s="17">
        <v>32</v>
      </c>
      <c r="AZ474" s="14" t="s">
        <v>203</v>
      </c>
      <c r="BA474" s="20" t="str">
        <f t="shared" si="587"/>
        <v>17001000000268928032</v>
      </c>
      <c r="BB474" s="31">
        <f t="shared" si="588"/>
        <v>20</v>
      </c>
      <c r="BC474" s="22" t="s">
        <v>2231</v>
      </c>
      <c r="BD474" s="23" t="s">
        <v>1055</v>
      </c>
      <c r="BE474">
        <v>2011</v>
      </c>
      <c r="BF474" s="8"/>
      <c r="BG474" s="32">
        <v>28451371</v>
      </c>
      <c r="BH474" s="32">
        <v>24377059</v>
      </c>
      <c r="BI474" s="32"/>
      <c r="BJ474" t="s">
        <v>959</v>
      </c>
      <c r="BK474" s="14" t="str">
        <f t="shared" si="613"/>
        <v>A-APT-OPEL</v>
      </c>
      <c r="BL474" s="14"/>
      <c r="BM474" s="25"/>
      <c r="BN474" s="26" t="str">
        <f t="shared" si="589"/>
        <v>17001000000268928032</v>
      </c>
      <c r="BO474" s="27" t="str">
        <f t="shared" si="590"/>
        <v>SAEDI AIDA</v>
      </c>
      <c r="BP474" s="26">
        <f t="shared" si="591"/>
        <v>473</v>
      </c>
      <c r="BQ474" s="28"/>
    </row>
    <row r="475" spans="1:69" x14ac:dyDescent="0.25">
      <c r="A475" t="str">
        <f>VLOOKUP(B475,[2]RH!$B:$BV,72,0)</f>
        <v>si</v>
      </c>
      <c r="B475" s="6">
        <v>474</v>
      </c>
      <c r="C475" s="7" t="s">
        <v>168</v>
      </c>
      <c r="D475" s="7" t="s">
        <v>1230</v>
      </c>
      <c r="E475" s="7" t="s">
        <v>67</v>
      </c>
      <c r="F475" s="7" t="s">
        <v>118</v>
      </c>
      <c r="G475" s="7" t="s">
        <v>220</v>
      </c>
      <c r="H475" s="39">
        <v>520</v>
      </c>
      <c r="I475" s="7" t="s">
        <v>189</v>
      </c>
      <c r="J475" s="7" t="s">
        <v>190</v>
      </c>
      <c r="K475" s="7" t="s">
        <v>146</v>
      </c>
      <c r="L475" s="7" t="s">
        <v>90</v>
      </c>
      <c r="M475" s="7" t="s">
        <v>191</v>
      </c>
      <c r="N475" s="8">
        <v>44264</v>
      </c>
      <c r="O475" t="e">
        <f t="shared" ca="1" si="608"/>
        <v>#REF!</v>
      </c>
      <c r="P475" s="7">
        <f t="shared" ca="1" si="592"/>
        <v>-6</v>
      </c>
      <c r="Q475" s="8"/>
      <c r="R475" s="7"/>
      <c r="S475" s="7"/>
      <c r="T475" s="9" t="s">
        <v>156</v>
      </c>
      <c r="U475" s="7" t="str">
        <f t="shared" si="578"/>
        <v>Contractuel</v>
      </c>
      <c r="V475" s="8">
        <v>45689</v>
      </c>
      <c r="W475" s="8">
        <f>VLOOKUP(B475,[1]BASE!$A:$Q,17,0)</f>
        <v>45716</v>
      </c>
      <c r="X475" s="8"/>
      <c r="Y475" s="8"/>
      <c r="Z475" s="8">
        <v>44264</v>
      </c>
      <c r="AA475" s="7">
        <f t="shared" si="579"/>
        <v>3</v>
      </c>
      <c r="AB475" s="7">
        <f t="shared" si="580"/>
        <v>2021</v>
      </c>
      <c r="AC475" s="7">
        <f t="shared" si="581"/>
        <v>2025</v>
      </c>
      <c r="AD475" s="10" t="e">
        <f t="shared" ref="AD475:AD538" ca="1" si="619">IF(#REF!="Non",(DAYS360(N475,Q475)/360),(DAYS360(N475,TODAY())/360))</f>
        <v>#REF!</v>
      </c>
      <c r="AE475" s="10" t="e">
        <f t="shared" ca="1" si="583"/>
        <v>#REF!</v>
      </c>
      <c r="AF475" s="8">
        <v>30590</v>
      </c>
      <c r="AG475" s="11">
        <f t="shared" ca="1" si="584"/>
        <v>41.457534246575342</v>
      </c>
      <c r="AH475" s="10" t="str">
        <f t="shared" ca="1" si="585"/>
        <v>&gt;35&lt; 45</v>
      </c>
      <c r="AI475" s="12">
        <v>12691974</v>
      </c>
      <c r="AJ475" s="13" t="s">
        <v>92</v>
      </c>
      <c r="AK475" s="12" t="s">
        <v>1231</v>
      </c>
      <c r="AL475" s="8">
        <v>40114</v>
      </c>
      <c r="AM475" s="7" t="s">
        <v>108</v>
      </c>
      <c r="AN475" s="7" t="s">
        <v>76</v>
      </c>
      <c r="AO475">
        <v>3</v>
      </c>
      <c r="AQ475">
        <v>3</v>
      </c>
      <c r="AR475" s="14">
        <v>3</v>
      </c>
      <c r="AS475" s="15">
        <f t="shared" si="586"/>
        <v>45359.75</v>
      </c>
      <c r="AT475" s="14" t="s">
        <v>163</v>
      </c>
      <c r="AU475" s="12">
        <v>3.3210000000000002</v>
      </c>
      <c r="AV475" s="17">
        <v>17</v>
      </c>
      <c r="AW475" s="18">
        <v>53594</v>
      </c>
      <c r="AX475" s="19" t="s">
        <v>2232</v>
      </c>
      <c r="AY475" s="17">
        <v>64</v>
      </c>
      <c r="AZ475" s="14" t="s">
        <v>203</v>
      </c>
      <c r="BA475" s="20" t="str">
        <f t="shared" si="587"/>
        <v>17535940171269657064</v>
      </c>
      <c r="BB475" s="31">
        <f t="shared" si="588"/>
        <v>20</v>
      </c>
      <c r="BC475" s="22" t="s">
        <v>1233</v>
      </c>
      <c r="BD475" s="23" t="s">
        <v>341</v>
      </c>
      <c r="BF475" s="8"/>
      <c r="BG475" s="32">
        <v>25283797</v>
      </c>
      <c r="BH475" s="32">
        <v>96428545</v>
      </c>
      <c r="BI475" s="32"/>
      <c r="BJ475" t="s">
        <v>371</v>
      </c>
      <c r="BK475" s="14" t="str">
        <f>IF(K475="CADRE","CADRE",CONCATENATE(J475,"-",H475))</f>
        <v>A-520</v>
      </c>
      <c r="BL475" s="14" t="s">
        <v>300</v>
      </c>
      <c r="BM475" s="25"/>
      <c r="BN475" s="26" t="str">
        <f t="shared" si="589"/>
        <v>17535940171269657064</v>
      </c>
      <c r="BO475" s="27" t="str">
        <f t="shared" si="590"/>
        <v>FAIDI AHLEM</v>
      </c>
      <c r="BP475" s="26">
        <f t="shared" si="591"/>
        <v>474</v>
      </c>
      <c r="BQ475" s="28"/>
    </row>
    <row r="476" spans="1:69" x14ac:dyDescent="0.25">
      <c r="A476" t="str">
        <f>VLOOKUP(B476,[2]RH!$B:$BV,72,0)</f>
        <v>Non-Actif</v>
      </c>
      <c r="B476" s="6">
        <v>475</v>
      </c>
      <c r="C476" s="7" t="s">
        <v>168</v>
      </c>
      <c r="D476" s="7" t="s">
        <v>2233</v>
      </c>
      <c r="E476" s="7" t="s">
        <v>67</v>
      </c>
      <c r="F476" s="7" t="s">
        <v>118</v>
      </c>
      <c r="G476" s="7" t="s">
        <v>220</v>
      </c>
      <c r="H476" s="7" t="s">
        <v>1703</v>
      </c>
      <c r="I476" s="7"/>
      <c r="J476" s="7" t="s">
        <v>190</v>
      </c>
      <c r="K476" s="7" t="s">
        <v>146</v>
      </c>
      <c r="L476" s="7" t="s">
        <v>90</v>
      </c>
      <c r="M476" s="7" t="s">
        <v>191</v>
      </c>
      <c r="N476" s="8">
        <v>44264</v>
      </c>
      <c r="O476" t="e">
        <f t="shared" ca="1" si="608"/>
        <v>#REF!</v>
      </c>
      <c r="P476" s="7">
        <f t="shared" ca="1" si="592"/>
        <v>-1283</v>
      </c>
      <c r="Q476" s="8">
        <v>44379</v>
      </c>
      <c r="R476" s="7" t="s">
        <v>161</v>
      </c>
      <c r="S476" s="7"/>
      <c r="T476" s="9" t="s">
        <v>156</v>
      </c>
      <c r="U476" s="7" t="str">
        <f t="shared" si="578"/>
        <v>Contractuel</v>
      </c>
      <c r="V476" s="8">
        <v>44378</v>
      </c>
      <c r="W476" s="8">
        <v>44439</v>
      </c>
      <c r="X476" s="8"/>
      <c r="Y476" s="8"/>
      <c r="Z476" s="8">
        <v>44264</v>
      </c>
      <c r="AA476" s="7">
        <f t="shared" si="579"/>
        <v>3</v>
      </c>
      <c r="AB476" s="7">
        <f t="shared" si="580"/>
        <v>2021</v>
      </c>
      <c r="AC476" s="7">
        <f t="shared" si="581"/>
        <v>2025</v>
      </c>
      <c r="AD476" s="10" t="e">
        <f t="shared" ref="AD476:AD539" ca="1" si="620">IF(#REF!="Non",(DAYS360(N476,Q476)/360),(DAYS360(N476,TODAY())/360))</f>
        <v>#REF!</v>
      </c>
      <c r="AE476" s="10" t="e">
        <f t="shared" ca="1" si="583"/>
        <v>#REF!</v>
      </c>
      <c r="AF476" s="8">
        <v>28849</v>
      </c>
      <c r="AG476" s="11">
        <f t="shared" ca="1" si="584"/>
        <v>46.227397260273975</v>
      </c>
      <c r="AH476" s="10" t="str">
        <f t="shared" ca="1" si="585"/>
        <v>&gt;45&lt; 55</v>
      </c>
      <c r="AI476" s="12">
        <v>16281021</v>
      </c>
      <c r="AJ476" s="13" t="s">
        <v>82</v>
      </c>
      <c r="AK476" s="12" t="s">
        <v>2234</v>
      </c>
      <c r="AL476" s="8">
        <v>44081</v>
      </c>
      <c r="AM476" s="7" t="s">
        <v>108</v>
      </c>
      <c r="AN476" s="7" t="s">
        <v>76</v>
      </c>
      <c r="AO476">
        <v>3</v>
      </c>
      <c r="AQ476" s="14">
        <v>3</v>
      </c>
      <c r="AR476" s="14">
        <v>1</v>
      </c>
      <c r="AS476" s="15">
        <f t="shared" si="586"/>
        <v>44629.25</v>
      </c>
      <c r="AT476" s="14" t="s">
        <v>163</v>
      </c>
      <c r="AU476" s="12">
        <v>3.1930000000000001</v>
      </c>
      <c r="AV476" s="17" t="s">
        <v>150</v>
      </c>
      <c r="AW476" s="18" t="s">
        <v>2235</v>
      </c>
      <c r="AX476" s="19">
        <v>93105575933</v>
      </c>
      <c r="AY476" s="17">
        <v>66</v>
      </c>
      <c r="AZ476" s="14" t="s">
        <v>174</v>
      </c>
      <c r="BA476" s="20" t="str">
        <f t="shared" si="587"/>
        <v>07026009310557593366</v>
      </c>
      <c r="BB476" s="31">
        <f t="shared" si="588"/>
        <v>20</v>
      </c>
      <c r="BC476" s="22" t="s">
        <v>2236</v>
      </c>
      <c r="BD476" s="23" t="s">
        <v>115</v>
      </c>
      <c r="BF476" s="8"/>
      <c r="BG476" s="32">
        <v>46657681</v>
      </c>
      <c r="BH476" s="32">
        <v>28547709</v>
      </c>
      <c r="BI476" s="32"/>
      <c r="BJ476" t="s">
        <v>1286</v>
      </c>
      <c r="BK476" s="14" t="str">
        <f t="shared" si="613"/>
        <v>A-APT-OPEL</v>
      </c>
      <c r="BL476" s="14"/>
      <c r="BM476" s="25"/>
      <c r="BN476" s="26" t="str">
        <f t="shared" si="589"/>
        <v>07026009310557593366</v>
      </c>
      <c r="BO476" s="27" t="str">
        <f t="shared" si="590"/>
        <v>KABOUTI HEDIA</v>
      </c>
      <c r="BP476" s="26">
        <f t="shared" si="591"/>
        <v>475</v>
      </c>
      <c r="BQ476" s="28"/>
    </row>
    <row r="477" spans="1:69" x14ac:dyDescent="0.25">
      <c r="A477" t="str">
        <f>VLOOKUP(B477,[2]RH!$B:$BV,72,0)</f>
        <v>si</v>
      </c>
      <c r="B477" s="6">
        <v>476</v>
      </c>
      <c r="C477" s="7" t="s">
        <v>168</v>
      </c>
      <c r="D477" s="7" t="s">
        <v>2237</v>
      </c>
      <c r="E477" s="7" t="s">
        <v>67</v>
      </c>
      <c r="F477" s="7" t="s">
        <v>118</v>
      </c>
      <c r="G477" s="7" t="s">
        <v>188</v>
      </c>
      <c r="H477" s="7" t="s">
        <v>649</v>
      </c>
      <c r="I477" s="7" t="s">
        <v>709</v>
      </c>
      <c r="J477" s="7" t="s">
        <v>190</v>
      </c>
      <c r="K477" s="7" t="s">
        <v>89</v>
      </c>
      <c r="L477" s="7" t="s">
        <v>90</v>
      </c>
      <c r="M477" s="7" t="s">
        <v>191</v>
      </c>
      <c r="N477" s="8">
        <v>44264</v>
      </c>
      <c r="O477" t="e">
        <f t="shared" ca="1" si="608"/>
        <v>#REF!</v>
      </c>
      <c r="P477" s="7">
        <f t="shared" ca="1" si="592"/>
        <v>55</v>
      </c>
      <c r="Q477" s="8"/>
      <c r="R477" s="7"/>
      <c r="S477" s="7"/>
      <c r="T477" s="9" t="s">
        <v>156</v>
      </c>
      <c r="U477" s="7" t="str">
        <f t="shared" si="578"/>
        <v>Contractuel</v>
      </c>
      <c r="V477" s="8">
        <v>45689</v>
      </c>
      <c r="W477" s="8">
        <f>VLOOKUP(B477,[1]BASE!$A:$Q,17,0)</f>
        <v>45777</v>
      </c>
      <c r="X477" s="8"/>
      <c r="Y477" s="8"/>
      <c r="Z477" s="8">
        <v>44264</v>
      </c>
      <c r="AA477" s="7">
        <f t="shared" si="579"/>
        <v>3</v>
      </c>
      <c r="AB477" s="7">
        <f t="shared" si="580"/>
        <v>2021</v>
      </c>
      <c r="AC477" s="7">
        <f t="shared" si="581"/>
        <v>2025</v>
      </c>
      <c r="AD477" s="10" t="e">
        <f t="shared" ref="AD477:AD540" ca="1" si="621">IF(#REF!="Non",(DAYS360(N477,Q477)/360),(DAYS360(N477,TODAY())/360))</f>
        <v>#REF!</v>
      </c>
      <c r="AE477" s="10" t="e">
        <f t="shared" ca="1" si="583"/>
        <v>#REF!</v>
      </c>
      <c r="AF477" s="8">
        <v>32530</v>
      </c>
      <c r="AG477" s="11">
        <f t="shared" ca="1" si="584"/>
        <v>36.142465753424659</v>
      </c>
      <c r="AH477" s="10" t="str">
        <f t="shared" ca="1" si="585"/>
        <v>&gt;35&lt; 45</v>
      </c>
      <c r="AI477" s="12">
        <v>17461245</v>
      </c>
      <c r="AJ477" s="40" t="s">
        <v>213</v>
      </c>
      <c r="AK477" s="12" t="s">
        <v>2238</v>
      </c>
      <c r="AL477" s="8">
        <v>44144</v>
      </c>
      <c r="AM477" s="7" t="s">
        <v>108</v>
      </c>
      <c r="AN477" s="7" t="s">
        <v>76</v>
      </c>
      <c r="AO477">
        <v>2</v>
      </c>
      <c r="AQ477">
        <v>5</v>
      </c>
      <c r="AR477" s="14">
        <v>3</v>
      </c>
      <c r="AS477" s="15">
        <f t="shared" si="586"/>
        <v>45359.75</v>
      </c>
      <c r="AT477" s="14" t="s">
        <v>163</v>
      </c>
      <c r="AU477" s="12">
        <v>3.3210000000000002</v>
      </c>
      <c r="AV477" s="17" t="s">
        <v>236</v>
      </c>
      <c r="AW477" s="18" t="s">
        <v>201</v>
      </c>
      <c r="AX477" s="19" t="s">
        <v>2239</v>
      </c>
      <c r="AY477" s="17" t="s">
        <v>1965</v>
      </c>
      <c r="AZ477" s="14" t="s">
        <v>203</v>
      </c>
      <c r="BA477" s="20" t="str">
        <f t="shared" si="587"/>
        <v>17001000000301258132</v>
      </c>
      <c r="BB477" s="31">
        <f t="shared" si="588"/>
        <v>20</v>
      </c>
      <c r="BC477" s="22" t="s">
        <v>2240</v>
      </c>
      <c r="BD477" s="23" t="s">
        <v>115</v>
      </c>
      <c r="BF477" s="8"/>
      <c r="BG477" s="32">
        <v>50713655</v>
      </c>
      <c r="BH477" s="32">
        <v>20737857</v>
      </c>
      <c r="BI477" s="32"/>
      <c r="BJ477" t="s">
        <v>769</v>
      </c>
      <c r="BK477" s="14" t="str">
        <f t="shared" si="613"/>
        <v>A-Panda</v>
      </c>
      <c r="BL477" s="14" t="s">
        <v>198</v>
      </c>
      <c r="BM477" s="25"/>
      <c r="BN477" s="26" t="str">
        <f t="shared" si="589"/>
        <v>17001000000301258132</v>
      </c>
      <c r="BO477" s="27" t="str">
        <f t="shared" si="590"/>
        <v>ARFAOUI IBTISSEM</v>
      </c>
      <c r="BP477" s="26">
        <f t="shared" si="591"/>
        <v>476</v>
      </c>
      <c r="BQ477" s="28"/>
    </row>
    <row r="478" spans="1:69" x14ac:dyDescent="0.25">
      <c r="A478" t="str">
        <f>VLOOKUP(B478,[2]RH!$B:$BV,72,0)</f>
        <v>Non-Actif</v>
      </c>
      <c r="B478" s="6">
        <v>477</v>
      </c>
      <c r="C478" s="7" t="s">
        <v>168</v>
      </c>
      <c r="D478" s="7" t="s">
        <v>2241</v>
      </c>
      <c r="E478" s="7" t="s">
        <v>67</v>
      </c>
      <c r="F478" s="7" t="s">
        <v>118</v>
      </c>
      <c r="G478" s="7" t="s">
        <v>220</v>
      </c>
      <c r="H478" s="7" t="s">
        <v>1703</v>
      </c>
      <c r="I478" s="7"/>
      <c r="J478" s="7" t="s">
        <v>190</v>
      </c>
      <c r="K478" s="7" t="s">
        <v>146</v>
      </c>
      <c r="L478" s="7" t="s">
        <v>90</v>
      </c>
      <c r="M478" s="7" t="s">
        <v>191</v>
      </c>
      <c r="N478" s="8">
        <v>44264</v>
      </c>
      <c r="O478" t="e">
        <f t="shared" ca="1" si="608"/>
        <v>#REF!</v>
      </c>
      <c r="P478" s="7">
        <f t="shared" ca="1" si="592"/>
        <v>-1406</v>
      </c>
      <c r="Q478" s="8"/>
      <c r="R478" s="7"/>
      <c r="S478" s="7"/>
      <c r="T478" s="9" t="s">
        <v>156</v>
      </c>
      <c r="U478" s="7" t="str">
        <f t="shared" si="578"/>
        <v>Contractuel</v>
      </c>
      <c r="V478" s="8">
        <v>44264</v>
      </c>
      <c r="W478" s="8">
        <v>44316</v>
      </c>
      <c r="X478" s="8"/>
      <c r="Y478" s="8"/>
      <c r="Z478" s="8">
        <v>44264</v>
      </c>
      <c r="AA478" s="7">
        <f t="shared" si="579"/>
        <v>3</v>
      </c>
      <c r="AB478" s="7">
        <f t="shared" si="580"/>
        <v>2021</v>
      </c>
      <c r="AC478" s="7">
        <f t="shared" si="581"/>
        <v>2025</v>
      </c>
      <c r="AD478" s="10" t="e">
        <f t="shared" ref="AD478:AD541" ca="1" si="622">IF(#REF!="Non",(DAYS360(N478,Q478)/360),(DAYS360(N478,TODAY())/360))</f>
        <v>#REF!</v>
      </c>
      <c r="AE478" s="10" t="e">
        <f t="shared" ca="1" si="583"/>
        <v>#REF!</v>
      </c>
      <c r="AF478" s="8">
        <v>28765</v>
      </c>
      <c r="AG478" s="11">
        <f t="shared" ca="1" si="584"/>
        <v>46.457534246575342</v>
      </c>
      <c r="AH478" s="10" t="str">
        <f t="shared" ca="1" si="585"/>
        <v>&gt;45&lt; 55</v>
      </c>
      <c r="AI478" s="12">
        <v>12257457</v>
      </c>
      <c r="AJ478" s="40" t="s">
        <v>213</v>
      </c>
      <c r="AK478" s="12" t="s">
        <v>2242</v>
      </c>
      <c r="AL478" s="8">
        <v>42485</v>
      </c>
      <c r="AM478" s="7" t="s">
        <v>108</v>
      </c>
      <c r="AN478" s="7" t="s">
        <v>76</v>
      </c>
      <c r="AO478">
        <v>3</v>
      </c>
      <c r="AQ478" s="14">
        <v>3</v>
      </c>
      <c r="AR478" s="14">
        <v>1</v>
      </c>
      <c r="AS478" s="15">
        <f t="shared" si="586"/>
        <v>44629.25</v>
      </c>
      <c r="AT478" s="14" t="s">
        <v>163</v>
      </c>
      <c r="AU478" s="12">
        <v>3.1930000000000001</v>
      </c>
      <c r="AV478" s="17">
        <v>17</v>
      </c>
      <c r="AW478" s="18" t="s">
        <v>201</v>
      </c>
      <c r="AX478" s="19" t="s">
        <v>2243</v>
      </c>
      <c r="AY478" s="17">
        <v>15</v>
      </c>
      <c r="AZ478" s="14" t="s">
        <v>203</v>
      </c>
      <c r="BA478" s="20" t="str">
        <f t="shared" si="587"/>
        <v>17001000000027498815</v>
      </c>
      <c r="BB478" s="31">
        <f t="shared" si="588"/>
        <v>20</v>
      </c>
      <c r="BC478" s="22" t="s">
        <v>2244</v>
      </c>
      <c r="BD478" s="23" t="s">
        <v>286</v>
      </c>
      <c r="BE478">
        <v>1095</v>
      </c>
      <c r="BF478" s="8"/>
      <c r="BG478" s="32">
        <v>21617208</v>
      </c>
      <c r="BH478" s="32">
        <v>22641186</v>
      </c>
      <c r="BI478" s="32"/>
      <c r="BJ478" t="s">
        <v>438</v>
      </c>
      <c r="BK478" s="14" t="str">
        <f t="shared" si="613"/>
        <v>A-APT-OPEL</v>
      </c>
      <c r="BL478" s="14"/>
      <c r="BM478" s="25"/>
      <c r="BN478" s="26" t="str">
        <f t="shared" si="589"/>
        <v>17001000000027498815</v>
      </c>
      <c r="BO478" s="27" t="str">
        <f t="shared" si="590"/>
        <v>SASSI AIDA</v>
      </c>
      <c r="BP478" s="26">
        <f t="shared" si="591"/>
        <v>477</v>
      </c>
      <c r="BQ478" s="28"/>
    </row>
    <row r="479" spans="1:69" x14ac:dyDescent="0.25">
      <c r="A479" t="str">
        <f>VLOOKUP(B479,[2]RH!$B:$BV,72,0)</f>
        <v>si</v>
      </c>
      <c r="B479" s="6">
        <v>478</v>
      </c>
      <c r="C479" s="7" t="s">
        <v>168</v>
      </c>
      <c r="D479" s="7" t="s">
        <v>2245</v>
      </c>
      <c r="E479" s="7" t="s">
        <v>67</v>
      </c>
      <c r="F479" s="7" t="s">
        <v>118</v>
      </c>
      <c r="G479" s="7" t="s">
        <v>220</v>
      </c>
      <c r="H479" s="7">
        <v>965</v>
      </c>
      <c r="I479" s="7" t="s">
        <v>280</v>
      </c>
      <c r="J479" s="7" t="s">
        <v>281</v>
      </c>
      <c r="K479" s="7" t="s">
        <v>146</v>
      </c>
      <c r="L479" s="7" t="s">
        <v>90</v>
      </c>
      <c r="M479" s="7" t="s">
        <v>191</v>
      </c>
      <c r="N479" s="8">
        <v>44265</v>
      </c>
      <c r="O479" t="e">
        <f t="shared" ca="1" si="608"/>
        <v>#REF!</v>
      </c>
      <c r="P479" s="7">
        <f t="shared" ca="1" si="592"/>
        <v>-6</v>
      </c>
      <c r="Q479" s="8"/>
      <c r="R479" s="7"/>
      <c r="S479" s="7"/>
      <c r="T479" s="9" t="s">
        <v>156</v>
      </c>
      <c r="U479" s="7" t="str">
        <f t="shared" si="578"/>
        <v>Contractuel</v>
      </c>
      <c r="V479" s="8">
        <v>45689</v>
      </c>
      <c r="W479" s="8">
        <f>VLOOKUP(B479,[1]BASE!$A:$Q,17,0)</f>
        <v>45716</v>
      </c>
      <c r="X479" s="8"/>
      <c r="Y479" s="8"/>
      <c r="Z479" s="8">
        <v>44265</v>
      </c>
      <c r="AA479" s="7">
        <f t="shared" si="579"/>
        <v>3</v>
      </c>
      <c r="AB479" s="7">
        <f t="shared" si="580"/>
        <v>2021</v>
      </c>
      <c r="AC479" s="7">
        <f t="shared" si="581"/>
        <v>2025</v>
      </c>
      <c r="AD479" s="10" t="e">
        <f t="shared" ref="AD479:AD542" ca="1" si="623">IF(#REF!="Non",(DAYS360(N479,Q479)/360),(DAYS360(N479,TODAY())/360))</f>
        <v>#REF!</v>
      </c>
      <c r="AE479" s="10" t="e">
        <f t="shared" ca="1" si="583"/>
        <v>#REF!</v>
      </c>
      <c r="AF479" s="8">
        <v>26010</v>
      </c>
      <c r="AG479" s="11">
        <f t="shared" ca="1" si="584"/>
        <v>54.005479452054793</v>
      </c>
      <c r="AH479" s="10" t="str">
        <f t="shared" ca="1" si="585"/>
        <v>&gt;45&lt; 55</v>
      </c>
      <c r="AI479" s="12">
        <v>11710545</v>
      </c>
      <c r="AJ479" s="13" t="s">
        <v>82</v>
      </c>
      <c r="AK479" s="12" t="s">
        <v>2246</v>
      </c>
      <c r="AL479" s="8">
        <v>40035</v>
      </c>
      <c r="AM479" s="7" t="s">
        <v>108</v>
      </c>
      <c r="AN479" s="7" t="s">
        <v>76</v>
      </c>
      <c r="AO479">
        <v>3</v>
      </c>
      <c r="AQ479">
        <v>3</v>
      </c>
      <c r="AR479" s="14">
        <v>3</v>
      </c>
      <c r="AS479" s="15">
        <f t="shared" si="586"/>
        <v>45360.75</v>
      </c>
      <c r="AT479" s="14" t="s">
        <v>163</v>
      </c>
      <c r="AU479" s="12">
        <v>3.3210000000000002</v>
      </c>
      <c r="AV479" s="17" t="s">
        <v>236</v>
      </c>
      <c r="AW479" s="18" t="s">
        <v>201</v>
      </c>
      <c r="AX479" s="19" t="s">
        <v>2247</v>
      </c>
      <c r="AY479" s="17" t="s">
        <v>2248</v>
      </c>
      <c r="AZ479" s="14" t="s">
        <v>203</v>
      </c>
      <c r="BA479" s="20" t="str">
        <f t="shared" si="587"/>
        <v>17001000000301424972</v>
      </c>
      <c r="BB479" s="31">
        <f t="shared" si="588"/>
        <v>20</v>
      </c>
      <c r="BC479" s="22" t="s">
        <v>2249</v>
      </c>
      <c r="BD479" s="23" t="s">
        <v>1731</v>
      </c>
      <c r="BF479" s="8"/>
      <c r="BG479" s="32">
        <v>94301382</v>
      </c>
      <c r="BH479" s="32">
        <v>22722948</v>
      </c>
      <c r="BI479" s="32"/>
      <c r="BJ479" t="s">
        <v>454</v>
      </c>
      <c r="BK479" s="14" t="str">
        <f t="shared" si="613"/>
        <v>B-965</v>
      </c>
      <c r="BL479" s="14" t="s">
        <v>595</v>
      </c>
      <c r="BM479" s="25"/>
      <c r="BN479" s="26" t="str">
        <f t="shared" si="589"/>
        <v>17001000000301424972</v>
      </c>
      <c r="BO479" s="27" t="str">
        <f t="shared" si="590"/>
        <v>KHALOUFI SABIHA</v>
      </c>
      <c r="BP479" s="26">
        <f t="shared" si="591"/>
        <v>478</v>
      </c>
      <c r="BQ479" s="28"/>
    </row>
    <row r="480" spans="1:69" x14ac:dyDescent="0.25">
      <c r="A480" t="str">
        <f>VLOOKUP(B480,[2]RH!$B:$BV,72,0)</f>
        <v>si</v>
      </c>
      <c r="B480" s="6">
        <v>479</v>
      </c>
      <c r="C480" s="7" t="s">
        <v>65</v>
      </c>
      <c r="D480" s="7" t="s">
        <v>2250</v>
      </c>
      <c r="E480" s="7" t="s">
        <v>67</v>
      </c>
      <c r="F480" s="7" t="s">
        <v>118</v>
      </c>
      <c r="G480" s="7" t="s">
        <v>220</v>
      </c>
      <c r="H480" s="7" t="s">
        <v>225</v>
      </c>
      <c r="I480" s="7" t="s">
        <v>589</v>
      </c>
      <c r="J480" s="7" t="s">
        <v>190</v>
      </c>
      <c r="K480" s="7" t="s">
        <v>146</v>
      </c>
      <c r="L480" s="7" t="s">
        <v>90</v>
      </c>
      <c r="M480" s="7" t="s">
        <v>160</v>
      </c>
      <c r="N480" s="8">
        <v>44265</v>
      </c>
      <c r="O480" t="e">
        <f t="shared" ca="1" si="608"/>
        <v>#REF!</v>
      </c>
      <c r="P480" s="7">
        <f t="shared" ca="1" si="592"/>
        <v>-6</v>
      </c>
      <c r="Q480" s="8"/>
      <c r="R480" s="7"/>
      <c r="S480" s="7"/>
      <c r="T480" s="9" t="s">
        <v>156</v>
      </c>
      <c r="U480" s="7" t="str">
        <f t="shared" si="578"/>
        <v>Contractuel</v>
      </c>
      <c r="V480" s="8">
        <v>45689</v>
      </c>
      <c r="W480" s="8">
        <f>VLOOKUP(B480,[1]BASE!$A:$Q,17,0)</f>
        <v>45716</v>
      </c>
      <c r="X480" s="8"/>
      <c r="Y480" s="8"/>
      <c r="Z480" s="8">
        <v>44265</v>
      </c>
      <c r="AA480" s="7">
        <f t="shared" si="579"/>
        <v>3</v>
      </c>
      <c r="AB480" s="7">
        <f t="shared" si="580"/>
        <v>2021</v>
      </c>
      <c r="AC480" s="7">
        <f t="shared" si="581"/>
        <v>2025</v>
      </c>
      <c r="AD480" s="10" t="e">
        <f t="shared" ref="AD480:AD543" ca="1" si="624">IF(#REF!="Non",(DAYS360(N480,Q480)/360),(DAYS360(N480,TODAY())/360))</f>
        <v>#REF!</v>
      </c>
      <c r="AE480" s="10" t="e">
        <f t="shared" ca="1" si="583"/>
        <v>#REF!</v>
      </c>
      <c r="AF480" s="8">
        <v>36326</v>
      </c>
      <c r="AG480" s="11">
        <f t="shared" ca="1" si="584"/>
        <v>25.742465753424657</v>
      </c>
      <c r="AH480" s="10" t="str">
        <f t="shared" ca="1" si="585"/>
        <v>&gt;25&lt; 35</v>
      </c>
      <c r="AI480" s="12">
        <v>17461249</v>
      </c>
      <c r="AJ480" s="13" t="s">
        <v>120</v>
      </c>
      <c r="AK480" s="12" t="s">
        <v>2251</v>
      </c>
      <c r="AL480" s="8">
        <v>43300</v>
      </c>
      <c r="AM480" s="7" t="s">
        <v>75</v>
      </c>
      <c r="AN480" s="7" t="s">
        <v>109</v>
      </c>
      <c r="AQ480">
        <v>3</v>
      </c>
      <c r="AR480" s="14">
        <v>3</v>
      </c>
      <c r="AS480" s="15">
        <f t="shared" si="586"/>
        <v>45360.75</v>
      </c>
      <c r="AT480" s="14" t="s">
        <v>163</v>
      </c>
      <c r="AU480" s="12">
        <v>3.3210000000000002</v>
      </c>
      <c r="AV480" s="17" t="s">
        <v>236</v>
      </c>
      <c r="AW480" s="18" t="s">
        <v>201</v>
      </c>
      <c r="AX480" s="19" t="s">
        <v>2252</v>
      </c>
      <c r="AY480" s="17" t="s">
        <v>670</v>
      </c>
      <c r="AZ480" s="14" t="s">
        <v>203</v>
      </c>
      <c r="BA480" s="20" t="str">
        <f t="shared" si="587"/>
        <v>17001000000295575193</v>
      </c>
      <c r="BB480" s="31">
        <f t="shared" si="588"/>
        <v>20</v>
      </c>
      <c r="BC480" s="22" t="s">
        <v>2253</v>
      </c>
      <c r="BD480" s="23" t="s">
        <v>115</v>
      </c>
      <c r="BF480" s="8"/>
      <c r="BG480" s="32">
        <v>56442034</v>
      </c>
      <c r="BH480" s="32"/>
      <c r="BI480" s="32"/>
      <c r="BJ480" t="s">
        <v>820</v>
      </c>
      <c r="BK480" s="14" t="str">
        <f t="shared" si="613"/>
        <v>A-P6 AV</v>
      </c>
      <c r="BL480" s="14" t="s">
        <v>288</v>
      </c>
      <c r="BM480" s="25"/>
      <c r="BN480" s="26" t="str">
        <f t="shared" si="589"/>
        <v>17001000000295575193</v>
      </c>
      <c r="BO480" s="27" t="str">
        <f t="shared" si="590"/>
        <v>HAMMAMI MOHAMED KHALIL</v>
      </c>
      <c r="BP480" s="26">
        <f t="shared" si="591"/>
        <v>479</v>
      </c>
      <c r="BQ480" s="28"/>
    </row>
    <row r="481" spans="1:69" x14ac:dyDescent="0.25">
      <c r="A481" t="str">
        <f>VLOOKUP(B481,[2]RH!$B:$BV,72,0)</f>
        <v>Non-Actif</v>
      </c>
      <c r="B481" s="6">
        <v>480</v>
      </c>
      <c r="C481" s="7" t="s">
        <v>168</v>
      </c>
      <c r="D481" s="7" t="s">
        <v>2254</v>
      </c>
      <c r="E481" s="7" t="s">
        <v>67</v>
      </c>
      <c r="F481" s="7" t="s">
        <v>118</v>
      </c>
      <c r="G481" s="7" t="s">
        <v>188</v>
      </c>
      <c r="H481" s="7">
        <v>520</v>
      </c>
      <c r="I481" s="7" t="s">
        <v>614</v>
      </c>
      <c r="J481" s="7" t="s">
        <v>281</v>
      </c>
      <c r="K481" s="7" t="s">
        <v>89</v>
      </c>
      <c r="L481" s="7" t="s">
        <v>90</v>
      </c>
      <c r="M481" s="7" t="s">
        <v>191</v>
      </c>
      <c r="N481" s="8">
        <v>44265</v>
      </c>
      <c r="O481" t="e">
        <f t="shared" ca="1" si="608"/>
        <v>#REF!</v>
      </c>
      <c r="P481" s="7">
        <f t="shared" ca="1" si="592"/>
        <v>-431</v>
      </c>
      <c r="Q481" s="8">
        <v>45084</v>
      </c>
      <c r="R481" s="7" t="s">
        <v>2255</v>
      </c>
      <c r="S481" s="7"/>
      <c r="T481" s="9" t="s">
        <v>156</v>
      </c>
      <c r="U481" s="7" t="str">
        <f t="shared" si="578"/>
        <v>Contractuel</v>
      </c>
      <c r="V481" s="8">
        <v>44986</v>
      </c>
      <c r="W481" s="8">
        <v>45291</v>
      </c>
      <c r="X481" s="8"/>
      <c r="Y481" s="8"/>
      <c r="Z481" s="8">
        <v>44265</v>
      </c>
      <c r="AA481" s="7">
        <f t="shared" si="579"/>
        <v>3</v>
      </c>
      <c r="AB481" s="7">
        <f t="shared" si="580"/>
        <v>2021</v>
      </c>
      <c r="AC481" s="7">
        <f t="shared" si="581"/>
        <v>2025</v>
      </c>
      <c r="AD481" s="10" t="e">
        <f t="shared" ref="AD481:AD544" ca="1" si="625">IF(#REF!="Non",(DAYS360(N481,Q481)/360),(DAYS360(N481,TODAY())/360))</f>
        <v>#REF!</v>
      </c>
      <c r="AE481" s="10" t="e">
        <f t="shared" ca="1" si="583"/>
        <v>#REF!</v>
      </c>
      <c r="AF481" s="8">
        <v>32556</v>
      </c>
      <c r="AG481" s="11">
        <f t="shared" ca="1" si="584"/>
        <v>36.07123287671233</v>
      </c>
      <c r="AH481" s="10" t="str">
        <f t="shared" ca="1" si="585"/>
        <v>&gt;35&lt; 45</v>
      </c>
      <c r="AI481" s="12">
        <v>16097836</v>
      </c>
      <c r="AJ481" s="13" t="s">
        <v>79</v>
      </c>
      <c r="AK481" s="12" t="s">
        <v>2256</v>
      </c>
      <c r="AL481" s="8">
        <v>38915</v>
      </c>
      <c r="AM481" s="7" t="s">
        <v>108</v>
      </c>
      <c r="AN481" s="7" t="s">
        <v>76</v>
      </c>
      <c r="AO481">
        <v>1</v>
      </c>
      <c r="AQ481" s="14">
        <v>3</v>
      </c>
      <c r="AR481" s="14">
        <v>3</v>
      </c>
      <c r="AS481" s="15">
        <f t="shared" si="586"/>
        <v>45360.75</v>
      </c>
      <c r="AT481" s="14" t="s">
        <v>163</v>
      </c>
      <c r="AU481" s="12">
        <v>3.3210000000000002</v>
      </c>
      <c r="AV481" s="17">
        <v>17</v>
      </c>
      <c r="AW481" s="18" t="s">
        <v>201</v>
      </c>
      <c r="AX481" s="19" t="s">
        <v>2257</v>
      </c>
      <c r="AY481" s="17">
        <v>79</v>
      </c>
      <c r="AZ481" s="14" t="s">
        <v>203</v>
      </c>
      <c r="BA481" s="20" t="str">
        <f t="shared" si="587"/>
        <v>17001000000303755979</v>
      </c>
      <c r="BB481" s="31">
        <f t="shared" si="588"/>
        <v>20</v>
      </c>
      <c r="BC481" s="22" t="s">
        <v>2258</v>
      </c>
      <c r="BD481" s="23" t="s">
        <v>341</v>
      </c>
      <c r="BF481" s="8"/>
      <c r="BG481" s="32">
        <v>50829438</v>
      </c>
      <c r="BH481" s="32">
        <v>95698339</v>
      </c>
      <c r="BI481" s="32"/>
      <c r="BJ481" t="s">
        <v>299</v>
      </c>
      <c r="BK481" s="14" t="str">
        <f t="shared" si="613"/>
        <v>B-520</v>
      </c>
      <c r="BL481" s="14"/>
      <c r="BM481" s="25"/>
      <c r="BN481" s="26" t="str">
        <f t="shared" si="589"/>
        <v>17001000000303755979</v>
      </c>
      <c r="BO481" s="27" t="str">
        <f t="shared" si="590"/>
        <v>TRABELSI AFEF</v>
      </c>
      <c r="BP481" s="26">
        <f t="shared" si="591"/>
        <v>480</v>
      </c>
      <c r="BQ481" s="28"/>
    </row>
    <row r="482" spans="1:69" x14ac:dyDescent="0.25">
      <c r="A482" t="str">
        <f>VLOOKUP(B482,[2]RH!$B:$BV,72,0)</f>
        <v>Non-Actif</v>
      </c>
      <c r="B482" s="6">
        <v>481</v>
      </c>
      <c r="C482" s="7" t="s">
        <v>2259</v>
      </c>
      <c r="D482" s="7" t="s">
        <v>2260</v>
      </c>
      <c r="E482" s="7" t="s">
        <v>67</v>
      </c>
      <c r="F482" s="7" t="s">
        <v>118</v>
      </c>
      <c r="G482" s="7" t="s">
        <v>220</v>
      </c>
      <c r="H482" s="7" t="s">
        <v>1703</v>
      </c>
      <c r="I482" s="7"/>
      <c r="J482" s="7" t="s">
        <v>190</v>
      </c>
      <c r="K482" s="7" t="s">
        <v>146</v>
      </c>
      <c r="L482" s="7" t="s">
        <v>90</v>
      </c>
      <c r="M482" s="7" t="s">
        <v>191</v>
      </c>
      <c r="N482" s="8">
        <v>44265</v>
      </c>
      <c r="O482" t="e">
        <f t="shared" ca="1" si="608"/>
        <v>#REF!</v>
      </c>
      <c r="P482" s="7">
        <f t="shared" ca="1" si="592"/>
        <v>-1345</v>
      </c>
      <c r="Q482" s="8">
        <v>44316</v>
      </c>
      <c r="R482" s="7" t="s">
        <v>161</v>
      </c>
      <c r="S482" s="7"/>
      <c r="T482" s="9" t="s">
        <v>156</v>
      </c>
      <c r="U482" s="7" t="str">
        <f t="shared" si="578"/>
        <v>Contractuel</v>
      </c>
      <c r="V482" s="8">
        <v>44317</v>
      </c>
      <c r="W482" s="8">
        <v>44377</v>
      </c>
      <c r="X482" s="8"/>
      <c r="Y482" s="8"/>
      <c r="Z482" s="8">
        <v>44265</v>
      </c>
      <c r="AA482" s="7">
        <f t="shared" si="579"/>
        <v>3</v>
      </c>
      <c r="AB482" s="7">
        <f t="shared" si="580"/>
        <v>2021</v>
      </c>
      <c r="AC482" s="7">
        <f t="shared" si="581"/>
        <v>2025</v>
      </c>
      <c r="AD482" s="10" t="e">
        <f t="shared" ref="AD482:AD545" ca="1" si="626">IF(#REF!="Non",(DAYS360(N482,Q482)/360),(DAYS360(N482,TODAY())/360))</f>
        <v>#REF!</v>
      </c>
      <c r="AE482" s="10" t="e">
        <f t="shared" ca="1" si="583"/>
        <v>#REF!</v>
      </c>
      <c r="AF482" s="8">
        <v>30609</v>
      </c>
      <c r="AG482" s="11">
        <f t="shared" ca="1" si="584"/>
        <v>41.405479452054792</v>
      </c>
      <c r="AH482" s="10" t="str">
        <f t="shared" ca="1" si="585"/>
        <v>&gt;35&lt; 45</v>
      </c>
      <c r="AI482" s="12">
        <v>12669200</v>
      </c>
      <c r="AJ482" s="13" t="s">
        <v>120</v>
      </c>
      <c r="AK482" s="12" t="s">
        <v>2261</v>
      </c>
      <c r="AL482" s="8">
        <v>42747</v>
      </c>
      <c r="AM482" s="7" t="s">
        <v>108</v>
      </c>
      <c r="AN482" s="7" t="s">
        <v>109</v>
      </c>
      <c r="AQ482" s="14">
        <v>3</v>
      </c>
      <c r="AR482" s="14">
        <v>1</v>
      </c>
      <c r="AS482" s="15">
        <f t="shared" si="586"/>
        <v>44630.25</v>
      </c>
      <c r="AT482" s="14" t="s">
        <v>163</v>
      </c>
      <c r="AU482" s="12">
        <v>3.1930000000000001</v>
      </c>
      <c r="AV482" s="17">
        <v>12</v>
      </c>
      <c r="AW482" s="18">
        <v>11500</v>
      </c>
      <c r="AX482" s="19" t="s">
        <v>2262</v>
      </c>
      <c r="AY482" s="17">
        <v>50</v>
      </c>
      <c r="AZ482" s="14" t="s">
        <v>195</v>
      </c>
      <c r="BA482" s="20" t="str">
        <f t="shared" si="587"/>
        <v>12115000013308904850</v>
      </c>
      <c r="BB482" s="31">
        <f t="shared" si="588"/>
        <v>20</v>
      </c>
      <c r="BC482" s="22" t="s">
        <v>2263</v>
      </c>
      <c r="BD482" s="23" t="s">
        <v>294</v>
      </c>
      <c r="BE482">
        <v>2086</v>
      </c>
      <c r="BF482" s="8"/>
      <c r="BG482" s="32">
        <v>21207085</v>
      </c>
      <c r="BH482" s="32">
        <v>96141605</v>
      </c>
      <c r="BI482" s="32"/>
      <c r="BJ482" t="s">
        <v>814</v>
      </c>
      <c r="BK482" s="14" t="str">
        <f t="shared" si="613"/>
        <v>A-APT-OPEL</v>
      </c>
      <c r="BL482" s="14"/>
      <c r="BM482" s="25"/>
      <c r="BN482" s="26" t="str">
        <f t="shared" si="589"/>
        <v>12115000013308904850</v>
      </c>
      <c r="BO482" s="27" t="str">
        <f t="shared" si="590"/>
        <v>OUECHTATI DALEL</v>
      </c>
      <c r="BP482" s="26">
        <f t="shared" si="591"/>
        <v>481</v>
      </c>
      <c r="BQ482" s="28"/>
    </row>
    <row r="483" spans="1:69" x14ac:dyDescent="0.25">
      <c r="A483" t="str">
        <f>VLOOKUP(B483,[2]RH!$B:$BV,72,0)</f>
        <v>Non-Actif</v>
      </c>
      <c r="B483" s="6">
        <v>482</v>
      </c>
      <c r="C483" s="7" t="s">
        <v>168</v>
      </c>
      <c r="D483" s="7" t="s">
        <v>2264</v>
      </c>
      <c r="E483" s="7" t="s">
        <v>67</v>
      </c>
      <c r="F483" s="7" t="s">
        <v>118</v>
      </c>
      <c r="G483" s="7" t="s">
        <v>220</v>
      </c>
      <c r="H483" s="7" t="s">
        <v>1656</v>
      </c>
      <c r="I483" s="7"/>
      <c r="J483" s="7" t="s">
        <v>281</v>
      </c>
      <c r="K483" s="7" t="s">
        <v>146</v>
      </c>
      <c r="L483" s="7" t="s">
        <v>90</v>
      </c>
      <c r="M483" s="7" t="s">
        <v>191</v>
      </c>
      <c r="N483" s="8">
        <v>44265</v>
      </c>
      <c r="O483" t="e">
        <f t="shared" ca="1" si="608"/>
        <v>#REF!</v>
      </c>
      <c r="P483" s="7">
        <f t="shared" ca="1" si="592"/>
        <v>-980</v>
      </c>
      <c r="Q483" s="8">
        <v>44742</v>
      </c>
      <c r="R483" s="7" t="s">
        <v>290</v>
      </c>
      <c r="S483" s="7"/>
      <c r="T483" s="9" t="s">
        <v>156</v>
      </c>
      <c r="U483" s="7" t="str">
        <f t="shared" si="578"/>
        <v>Contractuel</v>
      </c>
      <c r="V483" s="8">
        <v>44682</v>
      </c>
      <c r="W483" s="8">
        <v>44742</v>
      </c>
      <c r="X483" s="8"/>
      <c r="Y483" s="8"/>
      <c r="Z483" s="8">
        <v>44265</v>
      </c>
      <c r="AA483" s="7">
        <f t="shared" si="579"/>
        <v>3</v>
      </c>
      <c r="AB483" s="7">
        <f t="shared" si="580"/>
        <v>2021</v>
      </c>
      <c r="AC483" s="7">
        <f t="shared" si="581"/>
        <v>2025</v>
      </c>
      <c r="AD483" s="10" t="e">
        <f t="shared" ref="AD483:AD546" ca="1" si="627">IF(#REF!="Non",(DAYS360(N483,Q483)/360),(DAYS360(N483,TODAY())/360))</f>
        <v>#REF!</v>
      </c>
      <c r="AE483" s="10" t="e">
        <f t="shared" ca="1" si="583"/>
        <v>#REF!</v>
      </c>
      <c r="AF483" s="8">
        <v>34854</v>
      </c>
      <c r="AG483" s="11">
        <f t="shared" ca="1" si="584"/>
        <v>29.775342465753425</v>
      </c>
      <c r="AH483" s="10" t="str">
        <f t="shared" ca="1" si="585"/>
        <v>&gt;25&lt; 35</v>
      </c>
      <c r="AI483" s="12">
        <v>16629363</v>
      </c>
      <c r="AJ483" s="13" t="s">
        <v>170</v>
      </c>
      <c r="AK483" s="12" t="s">
        <v>2265</v>
      </c>
      <c r="AL483" s="8">
        <v>40976</v>
      </c>
      <c r="AM483" s="7" t="s">
        <v>108</v>
      </c>
      <c r="AN483" s="7" t="s">
        <v>76</v>
      </c>
      <c r="AO483">
        <v>1</v>
      </c>
      <c r="AQ483" s="14">
        <v>3</v>
      </c>
      <c r="AR483" s="14">
        <v>2</v>
      </c>
      <c r="AS483" s="15">
        <f t="shared" si="586"/>
        <v>44995.5</v>
      </c>
      <c r="AT483" s="14" t="s">
        <v>163</v>
      </c>
      <c r="AU483" s="12">
        <v>3.3159999999999998</v>
      </c>
      <c r="AV483" s="17" t="s">
        <v>236</v>
      </c>
      <c r="AW483" s="18" t="s">
        <v>201</v>
      </c>
      <c r="AX483" s="19" t="s">
        <v>2266</v>
      </c>
      <c r="AY483" s="17" t="s">
        <v>2267</v>
      </c>
      <c r="AZ483" s="14" t="s">
        <v>203</v>
      </c>
      <c r="BA483" s="20" t="str">
        <f t="shared" si="587"/>
        <v>17001000000212808876</v>
      </c>
      <c r="BB483" s="31">
        <f t="shared" si="588"/>
        <v>20</v>
      </c>
      <c r="BC483" s="22" t="s">
        <v>2268</v>
      </c>
      <c r="BD483" s="23" t="s">
        <v>568</v>
      </c>
      <c r="BE483">
        <v>2021</v>
      </c>
      <c r="BF483" s="8" t="s">
        <v>776</v>
      </c>
      <c r="BG483" s="32">
        <v>53122185</v>
      </c>
      <c r="BH483" s="32">
        <v>27376670</v>
      </c>
      <c r="BI483" s="32"/>
      <c r="BJ483" t="s">
        <v>371</v>
      </c>
      <c r="BK483" s="14" t="str">
        <f t="shared" si="613"/>
        <v>B-APT</v>
      </c>
      <c r="BL483" s="14"/>
      <c r="BM483" s="25"/>
      <c r="BN483" s="26" t="str">
        <f t="shared" si="589"/>
        <v>17001000000212808876</v>
      </c>
      <c r="BO483" s="27" t="str">
        <f t="shared" si="590"/>
        <v>ARFAOUI AMENI</v>
      </c>
      <c r="BP483" s="26">
        <f t="shared" si="591"/>
        <v>482</v>
      </c>
      <c r="BQ483" s="28"/>
    </row>
    <row r="484" spans="1:69" x14ac:dyDescent="0.25">
      <c r="A484" t="str">
        <f>VLOOKUP(B484,[2]RH!$B:$BV,72,0)</f>
        <v>Non-Actif</v>
      </c>
      <c r="B484" s="6">
        <v>483</v>
      </c>
      <c r="C484" s="7" t="s">
        <v>168</v>
      </c>
      <c r="D484" s="7" t="s">
        <v>2269</v>
      </c>
      <c r="E484" s="7" t="s">
        <v>67</v>
      </c>
      <c r="F484" s="7" t="s">
        <v>118</v>
      </c>
      <c r="G484" s="7" t="s">
        <v>220</v>
      </c>
      <c r="H484" s="7">
        <v>520</v>
      </c>
      <c r="I484" s="7"/>
      <c r="J484" s="7" t="s">
        <v>190</v>
      </c>
      <c r="K484" s="7" t="s">
        <v>146</v>
      </c>
      <c r="L484" s="7" t="s">
        <v>90</v>
      </c>
      <c r="M484" s="7" t="s">
        <v>191</v>
      </c>
      <c r="N484" s="8">
        <v>44265</v>
      </c>
      <c r="O484" t="e">
        <f t="shared" ca="1" si="608"/>
        <v>#REF!</v>
      </c>
      <c r="P484" s="7">
        <f t="shared" ca="1" si="592"/>
        <v>-1283</v>
      </c>
      <c r="Q484" s="8">
        <v>44390</v>
      </c>
      <c r="R484" s="7" t="s">
        <v>161</v>
      </c>
      <c r="S484" s="7"/>
      <c r="T484" s="9" t="s">
        <v>156</v>
      </c>
      <c r="U484" s="7" t="str">
        <f t="shared" si="578"/>
        <v>Contractuel</v>
      </c>
      <c r="V484" s="8">
        <v>44378</v>
      </c>
      <c r="W484" s="8">
        <v>44439</v>
      </c>
      <c r="X484" s="8"/>
      <c r="Y484" s="8"/>
      <c r="Z484" s="8">
        <v>44265</v>
      </c>
      <c r="AA484" s="7">
        <f t="shared" si="579"/>
        <v>3</v>
      </c>
      <c r="AB484" s="7">
        <f t="shared" si="580"/>
        <v>2021</v>
      </c>
      <c r="AC484" s="7">
        <f t="shared" si="581"/>
        <v>2025</v>
      </c>
      <c r="AD484" s="10" t="e">
        <f t="shared" ref="AD484:AD547" ca="1" si="628">IF(#REF!="Non",(DAYS360(N484,Q484)/360),(DAYS360(N484,TODAY())/360))</f>
        <v>#REF!</v>
      </c>
      <c r="AE484" s="10" t="e">
        <f t="shared" ca="1" si="583"/>
        <v>#REF!</v>
      </c>
      <c r="AF484" s="8">
        <v>27604</v>
      </c>
      <c r="AG484" s="11">
        <f t="shared" ca="1" si="584"/>
        <v>49.638356164383559</v>
      </c>
      <c r="AH484" s="10" t="str">
        <f t="shared" ca="1" si="585"/>
        <v>&gt;45&lt; 55</v>
      </c>
      <c r="AI484" s="12">
        <v>11633539</v>
      </c>
      <c r="AJ484" s="13" t="s">
        <v>106</v>
      </c>
      <c r="AK484" s="12" t="s">
        <v>2270</v>
      </c>
      <c r="AL484" s="8">
        <v>39771</v>
      </c>
      <c r="AM484" s="7" t="s">
        <v>108</v>
      </c>
      <c r="AN484" s="7" t="s">
        <v>683</v>
      </c>
      <c r="AO484">
        <v>2</v>
      </c>
      <c r="AQ484" s="14">
        <v>3</v>
      </c>
      <c r="AR484" s="14">
        <v>1</v>
      </c>
      <c r="AS484" s="15">
        <f t="shared" si="586"/>
        <v>44630.25</v>
      </c>
      <c r="AT484" s="14" t="s">
        <v>163</v>
      </c>
      <c r="AU484" s="12">
        <v>3.1930000000000001</v>
      </c>
      <c r="AV484" s="17">
        <v>25</v>
      </c>
      <c r="AW484" s="18" t="s">
        <v>907</v>
      </c>
      <c r="AX484" s="19" t="s">
        <v>2271</v>
      </c>
      <c r="AY484" s="17" t="s">
        <v>120</v>
      </c>
      <c r="AZ484" s="14" t="s">
        <v>276</v>
      </c>
      <c r="BA484" s="20" t="str">
        <f t="shared" si="587"/>
        <v>25024000000072617006</v>
      </c>
      <c r="BB484" s="31">
        <f t="shared" si="588"/>
        <v>20</v>
      </c>
      <c r="BC484" s="22" t="s">
        <v>2272</v>
      </c>
      <c r="BD484" s="23" t="s">
        <v>2105</v>
      </c>
      <c r="BE484">
        <v>2052</v>
      </c>
      <c r="BF484" s="8" t="s">
        <v>176</v>
      </c>
      <c r="BG484" s="32">
        <v>50902513</v>
      </c>
      <c r="BH484" s="32"/>
      <c r="BI484" s="32"/>
      <c r="BJ484" t="s">
        <v>286</v>
      </c>
      <c r="BK484" s="14" t="str">
        <f t="shared" si="613"/>
        <v>A-520</v>
      </c>
      <c r="BL484" s="14"/>
      <c r="BM484" s="25"/>
      <c r="BN484" s="26" t="str">
        <f t="shared" si="589"/>
        <v>25024000000072617006</v>
      </c>
      <c r="BO484" s="27" t="str">
        <f t="shared" si="590"/>
        <v>BEN AMMAR RAJA</v>
      </c>
      <c r="BP484" s="26">
        <f t="shared" si="591"/>
        <v>483</v>
      </c>
      <c r="BQ484" s="28"/>
    </row>
    <row r="485" spans="1:69" x14ac:dyDescent="0.25">
      <c r="A485" t="str">
        <f>VLOOKUP(B485,[2]RH!$B:$BV,72,0)</f>
        <v>Non-Actif</v>
      </c>
      <c r="B485" s="6">
        <v>484</v>
      </c>
      <c r="C485" s="7" t="s">
        <v>100</v>
      </c>
      <c r="D485" s="7" t="s">
        <v>960</v>
      </c>
      <c r="E485" s="7" t="s">
        <v>67</v>
      </c>
      <c r="F485" s="7" t="s">
        <v>118</v>
      </c>
      <c r="G485" s="7" t="s">
        <v>220</v>
      </c>
      <c r="H485" s="7" t="s">
        <v>324</v>
      </c>
      <c r="I485" s="7"/>
      <c r="J485" s="7" t="s">
        <v>281</v>
      </c>
      <c r="K485" s="7" t="s">
        <v>146</v>
      </c>
      <c r="L485" s="7" t="s">
        <v>90</v>
      </c>
      <c r="M485" s="7" t="s">
        <v>191</v>
      </c>
      <c r="N485" s="8">
        <v>44265</v>
      </c>
      <c r="O485" t="e">
        <f t="shared" ca="1" si="608"/>
        <v>#REF!</v>
      </c>
      <c r="P485" s="7">
        <f t="shared" ca="1" si="592"/>
        <v>-1406</v>
      </c>
      <c r="Q485" s="8">
        <v>44275</v>
      </c>
      <c r="R485" s="7" t="s">
        <v>161</v>
      </c>
      <c r="S485" s="7"/>
      <c r="T485" s="9" t="s">
        <v>156</v>
      </c>
      <c r="U485" s="7" t="str">
        <f t="shared" si="578"/>
        <v>Contractuel</v>
      </c>
      <c r="V485" s="8">
        <v>44265</v>
      </c>
      <c r="W485" s="8">
        <v>44316</v>
      </c>
      <c r="X485" s="8"/>
      <c r="Y485" s="8"/>
      <c r="Z485" s="8">
        <v>44265</v>
      </c>
      <c r="AA485" s="7">
        <f t="shared" si="579"/>
        <v>3</v>
      </c>
      <c r="AB485" s="7">
        <f t="shared" si="580"/>
        <v>2021</v>
      </c>
      <c r="AC485" s="7">
        <f t="shared" si="581"/>
        <v>2025</v>
      </c>
      <c r="AD485" s="10" t="e">
        <f t="shared" ref="AD485:AD548" ca="1" si="629">IF(#REF!="Non",(DAYS360(N485,Q485)/360),(DAYS360(N485,TODAY())/360))</f>
        <v>#REF!</v>
      </c>
      <c r="AE485" s="10" t="e">
        <f t="shared" ca="1" si="583"/>
        <v>#REF!</v>
      </c>
      <c r="AF485" s="8">
        <v>33559</v>
      </c>
      <c r="AG485" s="11">
        <f t="shared" ca="1" si="584"/>
        <v>33.323287671232876</v>
      </c>
      <c r="AH485" s="10" t="str">
        <f t="shared" ca="1" si="585"/>
        <v>&gt;25&lt; 35</v>
      </c>
      <c r="AI485" s="12">
        <v>16388961</v>
      </c>
      <c r="AJ485" s="13" t="s">
        <v>79</v>
      </c>
      <c r="AK485" s="12" t="s">
        <v>961</v>
      </c>
      <c r="AL485" s="8">
        <v>39750</v>
      </c>
      <c r="AM485" s="7" t="s">
        <v>108</v>
      </c>
      <c r="AN485" s="7" t="s">
        <v>109</v>
      </c>
      <c r="AQ485" s="14">
        <v>3</v>
      </c>
      <c r="AR485" s="14">
        <v>1</v>
      </c>
      <c r="AS485" s="15">
        <f t="shared" si="586"/>
        <v>44630.25</v>
      </c>
      <c r="AT485" s="14" t="s">
        <v>163</v>
      </c>
      <c r="AU485" s="12">
        <v>3.1930000000000001</v>
      </c>
      <c r="AV485" s="17" t="s">
        <v>106</v>
      </c>
      <c r="AW485" s="18" t="s">
        <v>962</v>
      </c>
      <c r="AX485" s="19" t="s">
        <v>963</v>
      </c>
      <c r="AY485" s="17">
        <v>72</v>
      </c>
      <c r="AZ485" s="14" t="s">
        <v>230</v>
      </c>
      <c r="BA485" s="20" t="str">
        <f t="shared" si="587"/>
        <v>05030000082502485972</v>
      </c>
      <c r="BB485" s="31">
        <f t="shared" si="588"/>
        <v>20</v>
      </c>
      <c r="BC485" s="22" t="s">
        <v>2273</v>
      </c>
      <c r="BD485" s="23" t="s">
        <v>85</v>
      </c>
      <c r="BF485" s="8"/>
      <c r="BG485" s="32">
        <v>22862175</v>
      </c>
      <c r="BH485" s="32">
        <v>96015063</v>
      </c>
      <c r="BI485" s="32"/>
      <c r="BJ485" t="s">
        <v>431</v>
      </c>
      <c r="BK485" s="14" t="str">
        <f t="shared" si="613"/>
        <v>B-SA</v>
      </c>
      <c r="BL485" s="14"/>
      <c r="BM485" s="25"/>
      <c r="BN485" s="26" t="str">
        <f t="shared" si="589"/>
        <v>05030000082502485972</v>
      </c>
      <c r="BO485" s="27" t="str">
        <f t="shared" si="590"/>
        <v>AYARI SONDES</v>
      </c>
      <c r="BP485" s="26">
        <f t="shared" si="591"/>
        <v>484</v>
      </c>
      <c r="BQ485" s="28"/>
    </row>
    <row r="486" spans="1:69" x14ac:dyDescent="0.25">
      <c r="A486" t="str">
        <f>VLOOKUP(B486,[2]RH!$B:$BV,72,0)</f>
        <v>Non-Actif</v>
      </c>
      <c r="B486" s="6">
        <v>485</v>
      </c>
      <c r="C486" s="7" t="s">
        <v>168</v>
      </c>
      <c r="D486" s="7" t="s">
        <v>2274</v>
      </c>
      <c r="E486" s="7" t="s">
        <v>67</v>
      </c>
      <c r="F486" s="7" t="s">
        <v>118</v>
      </c>
      <c r="G486" s="7" t="s">
        <v>220</v>
      </c>
      <c r="H486" s="7">
        <v>965</v>
      </c>
      <c r="I486" s="7" t="s">
        <v>280</v>
      </c>
      <c r="J486" s="7" t="s">
        <v>281</v>
      </c>
      <c r="K486" s="7" t="s">
        <v>146</v>
      </c>
      <c r="L486" s="7" t="s">
        <v>90</v>
      </c>
      <c r="M486" s="7" t="s">
        <v>191</v>
      </c>
      <c r="N486" s="8">
        <v>44265</v>
      </c>
      <c r="O486" t="e">
        <f t="shared" ca="1" si="608"/>
        <v>#REF!</v>
      </c>
      <c r="P486" s="7">
        <f t="shared" ca="1" si="592"/>
        <v>-737</v>
      </c>
      <c r="Q486" s="8">
        <v>44986</v>
      </c>
      <c r="R486" s="7" t="s">
        <v>1728</v>
      </c>
      <c r="S486" s="7"/>
      <c r="T486" s="9" t="s">
        <v>156</v>
      </c>
      <c r="U486" s="7" t="str">
        <f t="shared" si="578"/>
        <v>Contractuel</v>
      </c>
      <c r="V486" s="8">
        <v>44927</v>
      </c>
      <c r="W486" s="8">
        <v>44985</v>
      </c>
      <c r="X486" s="8"/>
      <c r="Y486" s="8"/>
      <c r="Z486" s="8">
        <v>44265</v>
      </c>
      <c r="AA486" s="7">
        <f t="shared" si="579"/>
        <v>3</v>
      </c>
      <c r="AB486" s="7">
        <f t="shared" si="580"/>
        <v>2021</v>
      </c>
      <c r="AC486" s="7">
        <f t="shared" si="581"/>
        <v>2025</v>
      </c>
      <c r="AD486" s="10" t="e">
        <f t="shared" ref="AD486:AD549" ca="1" si="630">IF(#REF!="Non",(DAYS360(N486,Q486)/360),(DAYS360(N486,TODAY())/360))</f>
        <v>#REF!</v>
      </c>
      <c r="AE486" s="10" t="e">
        <f t="shared" ca="1" si="583"/>
        <v>#REF!</v>
      </c>
      <c r="AF486" s="8">
        <v>30066</v>
      </c>
      <c r="AG486" s="11">
        <f t="shared" ca="1" si="584"/>
        <v>42.893150684931506</v>
      </c>
      <c r="AH486" s="10" t="str">
        <f t="shared" ca="1" si="585"/>
        <v>&gt;35&lt; 45</v>
      </c>
      <c r="AI486" s="12">
        <v>12127624</v>
      </c>
      <c r="AJ486" s="13" t="s">
        <v>82</v>
      </c>
      <c r="AK486" s="12" t="s">
        <v>2275</v>
      </c>
      <c r="AL486" s="8">
        <v>41668</v>
      </c>
      <c r="AM486" s="7" t="s">
        <v>108</v>
      </c>
      <c r="AN486" s="7" t="s">
        <v>76</v>
      </c>
      <c r="AO486">
        <v>2</v>
      </c>
      <c r="AQ486" s="14">
        <v>3</v>
      </c>
      <c r="AR486" s="14">
        <v>2</v>
      </c>
      <c r="AS486" s="15">
        <f t="shared" si="586"/>
        <v>44995.5</v>
      </c>
      <c r="AT486" s="14" t="s">
        <v>163</v>
      </c>
      <c r="AU486" s="12">
        <v>3.3159999999999998</v>
      </c>
      <c r="AV486" s="17" t="s">
        <v>236</v>
      </c>
      <c r="AW486" s="18" t="s">
        <v>201</v>
      </c>
      <c r="AX486" s="19" t="s">
        <v>2276</v>
      </c>
      <c r="AY486" s="17" t="s">
        <v>1506</v>
      </c>
      <c r="AZ486" s="14" t="s">
        <v>203</v>
      </c>
      <c r="BA486" s="20" t="str">
        <f t="shared" si="587"/>
        <v>17001000000265939171</v>
      </c>
      <c r="BB486" s="31">
        <f t="shared" si="588"/>
        <v>20</v>
      </c>
      <c r="BC486" s="22" t="s">
        <v>2277</v>
      </c>
      <c r="BD486" s="23" t="s">
        <v>519</v>
      </c>
      <c r="BF486" s="8"/>
      <c r="BG486" s="32">
        <v>20971906</v>
      </c>
      <c r="BH486" s="32">
        <v>20643521</v>
      </c>
      <c r="BI486" s="32"/>
      <c r="BJ486" t="s">
        <v>519</v>
      </c>
      <c r="BK486" s="14" t="str">
        <f t="shared" si="613"/>
        <v>B-965</v>
      </c>
      <c r="BL486" s="14"/>
      <c r="BM486" s="25"/>
      <c r="BN486" s="26" t="str">
        <f t="shared" si="589"/>
        <v>17001000000265939171</v>
      </c>
      <c r="BO486" s="27" t="str">
        <f t="shared" si="590"/>
        <v>TRABELSI TOUMIA</v>
      </c>
      <c r="BP486" s="26">
        <f t="shared" si="591"/>
        <v>485</v>
      </c>
      <c r="BQ486" s="28"/>
    </row>
    <row r="487" spans="1:69" x14ac:dyDescent="0.25">
      <c r="A487" t="str">
        <f>VLOOKUP(B487,[2]RH!$B:$BV,72,0)</f>
        <v>Non-Actif</v>
      </c>
      <c r="B487" s="6">
        <v>486</v>
      </c>
      <c r="C487" s="7" t="s">
        <v>100</v>
      </c>
      <c r="D487" s="7" t="s">
        <v>2278</v>
      </c>
      <c r="E487" s="7" t="s">
        <v>67</v>
      </c>
      <c r="F487" s="7" t="s">
        <v>158</v>
      </c>
      <c r="G487" s="7" t="s">
        <v>1575</v>
      </c>
      <c r="H487" s="7"/>
      <c r="I487" s="7"/>
      <c r="J487" s="7"/>
      <c r="K487" s="7" t="s">
        <v>146</v>
      </c>
      <c r="L487" s="7" t="s">
        <v>90</v>
      </c>
      <c r="M487" s="7" t="s">
        <v>191</v>
      </c>
      <c r="N487" s="8">
        <v>44270</v>
      </c>
      <c r="O487" t="e">
        <f t="shared" ca="1" si="608"/>
        <v>#REF!</v>
      </c>
      <c r="P487" s="7">
        <f t="shared" ca="1" si="592"/>
        <v>-1406</v>
      </c>
      <c r="Q487" s="8">
        <v>44291</v>
      </c>
      <c r="R487" s="7" t="s">
        <v>1570</v>
      </c>
      <c r="S487" s="7"/>
      <c r="T487" s="9" t="s">
        <v>156</v>
      </c>
      <c r="U487" s="7" t="str">
        <f t="shared" si="578"/>
        <v>Contractuel</v>
      </c>
      <c r="V487" s="8">
        <v>44270</v>
      </c>
      <c r="W487" s="8">
        <v>44316</v>
      </c>
      <c r="X487" s="8"/>
      <c r="Y487" s="8"/>
      <c r="Z487" s="8">
        <v>44270</v>
      </c>
      <c r="AA487" s="7">
        <f t="shared" si="579"/>
        <v>3</v>
      </c>
      <c r="AB487" s="7">
        <f t="shared" si="580"/>
        <v>2021</v>
      </c>
      <c r="AC487" s="7">
        <f t="shared" si="581"/>
        <v>2025</v>
      </c>
      <c r="AD487" s="10" t="e">
        <f t="shared" ref="AD487:AD550" ca="1" si="631">IF(#REF!="Non",(DAYS360(N487,Q487)/360),(DAYS360(N487,TODAY())/360))</f>
        <v>#REF!</v>
      </c>
      <c r="AE487" s="10" t="e">
        <f t="shared" ca="1" si="583"/>
        <v>#REF!</v>
      </c>
      <c r="AF487" s="8">
        <v>36283</v>
      </c>
      <c r="AG487" s="11">
        <f t="shared" ca="1" si="584"/>
        <v>25.860273972602741</v>
      </c>
      <c r="AH487" s="10" t="str">
        <f t="shared" ca="1" si="585"/>
        <v>&gt;25&lt; 35</v>
      </c>
      <c r="AI487" s="12"/>
      <c r="AJ487" s="13"/>
      <c r="AK487" s="12" t="s">
        <v>2279</v>
      </c>
      <c r="AL487" s="8">
        <v>42594</v>
      </c>
      <c r="AM487" s="7" t="s">
        <v>108</v>
      </c>
      <c r="AN487" s="7" t="s">
        <v>109</v>
      </c>
      <c r="AQ487" s="14">
        <v>3</v>
      </c>
      <c r="AR487" s="14">
        <v>1</v>
      </c>
      <c r="AS487" s="15">
        <f t="shared" si="586"/>
        <v>44635.25</v>
      </c>
      <c r="AT487" s="14" t="s">
        <v>163</v>
      </c>
      <c r="AU487" s="12">
        <v>3.1930000000000001</v>
      </c>
      <c r="AV487" s="17">
        <v>17</v>
      </c>
      <c r="AW487" s="18" t="s">
        <v>201</v>
      </c>
      <c r="AX487" s="19" t="s">
        <v>2280</v>
      </c>
      <c r="AY487" s="17">
        <v>55</v>
      </c>
      <c r="AZ487" s="14" t="s">
        <v>203</v>
      </c>
      <c r="BA487" s="20" t="str">
        <f t="shared" si="587"/>
        <v>17001000000301457855</v>
      </c>
      <c r="BB487" s="31">
        <f t="shared" si="588"/>
        <v>20</v>
      </c>
      <c r="BC487" s="22" t="s">
        <v>2281</v>
      </c>
      <c r="BD487" s="23" t="s">
        <v>391</v>
      </c>
      <c r="BF487" s="8"/>
      <c r="BG487" s="32">
        <v>53344845</v>
      </c>
      <c r="BH487" s="32">
        <v>95002221</v>
      </c>
      <c r="BI487" s="32"/>
      <c r="BJ487" t="s">
        <v>1055</v>
      </c>
      <c r="BK487" s="14" t="str">
        <f t="shared" si="613"/>
        <v>-</v>
      </c>
      <c r="BL487" s="14"/>
      <c r="BM487" s="25"/>
      <c r="BN487" s="26" t="str">
        <f t="shared" si="589"/>
        <v>17001000000301457855</v>
      </c>
      <c r="BO487" s="27" t="str">
        <f t="shared" si="590"/>
        <v>BENHAJJ MABROUK DONIA</v>
      </c>
      <c r="BP487" s="26">
        <f t="shared" si="591"/>
        <v>486</v>
      </c>
      <c r="BQ487" s="28"/>
    </row>
    <row r="488" spans="1:69" x14ac:dyDescent="0.25">
      <c r="A488" t="str">
        <f>VLOOKUP(B488,[2]RH!$B:$BV,72,0)</f>
        <v>si</v>
      </c>
      <c r="B488" s="6">
        <v>487</v>
      </c>
      <c r="C488" s="7" t="s">
        <v>100</v>
      </c>
      <c r="D488" s="7" t="s">
        <v>2282</v>
      </c>
      <c r="E488" s="7" t="s">
        <v>67</v>
      </c>
      <c r="F488" s="7" t="s">
        <v>118</v>
      </c>
      <c r="G488" s="7" t="s">
        <v>220</v>
      </c>
      <c r="H488" s="7" t="s">
        <v>649</v>
      </c>
      <c r="I488" s="7" t="s">
        <v>709</v>
      </c>
      <c r="J488" s="7" t="s">
        <v>190</v>
      </c>
      <c r="K488" s="7" t="s">
        <v>146</v>
      </c>
      <c r="L488" s="7" t="s">
        <v>90</v>
      </c>
      <c r="M488" s="7" t="s">
        <v>191</v>
      </c>
      <c r="N488" s="8">
        <v>44271</v>
      </c>
      <c r="O488" t="e">
        <f t="shared" ca="1" si="608"/>
        <v>#REF!</v>
      </c>
      <c r="P488" s="7">
        <f t="shared" ca="1" si="592"/>
        <v>-6</v>
      </c>
      <c r="Q488" s="8"/>
      <c r="R488" s="7"/>
      <c r="S488" s="7"/>
      <c r="T488" s="9" t="s">
        <v>156</v>
      </c>
      <c r="U488" s="7" t="str">
        <f t="shared" si="578"/>
        <v>Contractuel</v>
      </c>
      <c r="V488" s="8">
        <v>45689</v>
      </c>
      <c r="W488" s="8">
        <f>VLOOKUP(B488,[1]BASE!$A:$Q,17,0)</f>
        <v>45716</v>
      </c>
      <c r="X488" s="8"/>
      <c r="Y488" s="8"/>
      <c r="Z488" s="8">
        <v>44271</v>
      </c>
      <c r="AA488" s="7">
        <f t="shared" si="579"/>
        <v>3</v>
      </c>
      <c r="AB488" s="7">
        <f t="shared" si="580"/>
        <v>2021</v>
      </c>
      <c r="AC488" s="7">
        <f t="shared" si="581"/>
        <v>2025</v>
      </c>
      <c r="AD488" s="10" t="e">
        <f t="shared" ref="AD488:AD551" ca="1" si="632">IF(#REF!="Non",(DAYS360(N488,Q488)/360),(DAYS360(N488,TODAY())/360))</f>
        <v>#REF!</v>
      </c>
      <c r="AE488" s="10" t="e">
        <f t="shared" ca="1" si="583"/>
        <v>#REF!</v>
      </c>
      <c r="AF488" s="8">
        <v>35090</v>
      </c>
      <c r="AG488" s="11">
        <f t="shared" ca="1" si="584"/>
        <v>29.12876712328767</v>
      </c>
      <c r="AH488" s="10" t="str">
        <f t="shared" ca="1" si="585"/>
        <v>&gt;25&lt; 35</v>
      </c>
      <c r="AI488" s="12">
        <v>16629784</v>
      </c>
      <c r="AJ488" s="40" t="s">
        <v>213</v>
      </c>
      <c r="AK488" s="12" t="s">
        <v>2283</v>
      </c>
      <c r="AL488" s="8">
        <v>42021</v>
      </c>
      <c r="AM488" s="7" t="s">
        <v>108</v>
      </c>
      <c r="AN488" s="7" t="s">
        <v>109</v>
      </c>
      <c r="AQ488">
        <v>3</v>
      </c>
      <c r="AR488" s="14">
        <v>3</v>
      </c>
      <c r="AS488" s="15">
        <f t="shared" si="586"/>
        <v>45366.75</v>
      </c>
      <c r="AT488" s="14" t="s">
        <v>163</v>
      </c>
      <c r="AU488" s="12">
        <v>3.3210000000000002</v>
      </c>
      <c r="AV488" s="17" t="s">
        <v>272</v>
      </c>
      <c r="AW488" s="18" t="s">
        <v>894</v>
      </c>
      <c r="AX488" s="19" t="s">
        <v>2284</v>
      </c>
      <c r="AY488" s="17" t="s">
        <v>838</v>
      </c>
      <c r="AZ488" s="14" t="s">
        <v>276</v>
      </c>
      <c r="BA488" s="20" t="str">
        <f t="shared" si="587"/>
        <v>25135000000086759364</v>
      </c>
      <c r="BB488" s="31">
        <f t="shared" si="588"/>
        <v>20</v>
      </c>
      <c r="BC488" s="22" t="s">
        <v>2285</v>
      </c>
      <c r="BD488" s="23" t="s">
        <v>690</v>
      </c>
      <c r="BE488">
        <v>6100</v>
      </c>
      <c r="BF488" s="8">
        <v>45218</v>
      </c>
      <c r="BG488" s="32">
        <v>27473251</v>
      </c>
      <c r="BH488" s="32">
        <v>54892010</v>
      </c>
      <c r="BI488" s="32"/>
      <c r="BJ488" t="s">
        <v>1055</v>
      </c>
      <c r="BK488" s="14" t="str">
        <f>IF(K488="CADRE","CADRE",CONCATENATE(J488,"-",H488))</f>
        <v>A-Panda</v>
      </c>
      <c r="BL488" s="14" t="s">
        <v>288</v>
      </c>
      <c r="BM488" s="25"/>
      <c r="BN488" s="26" t="str">
        <f t="shared" si="589"/>
        <v>25135000000086759364</v>
      </c>
      <c r="BO488" s="27" t="str">
        <f t="shared" si="590"/>
        <v>BEN HAMOUDA NOURA</v>
      </c>
      <c r="BP488" s="26">
        <f t="shared" si="591"/>
        <v>487</v>
      </c>
      <c r="BQ488" s="28"/>
    </row>
    <row r="489" spans="1:69" x14ac:dyDescent="0.25">
      <c r="A489" t="str">
        <f>VLOOKUP(B489,[2]RH!$B:$BV,72,0)</f>
        <v>Non-Actif</v>
      </c>
      <c r="B489" s="6">
        <v>488</v>
      </c>
      <c r="C489" s="7" t="s">
        <v>168</v>
      </c>
      <c r="D489" s="7" t="s">
        <v>2286</v>
      </c>
      <c r="E489" s="7" t="s">
        <v>67</v>
      </c>
      <c r="F489" s="7" t="s">
        <v>118</v>
      </c>
      <c r="G489" s="7" t="s">
        <v>220</v>
      </c>
      <c r="H489" s="7" t="s">
        <v>381</v>
      </c>
      <c r="I489" s="7"/>
      <c r="J489" s="7" t="s">
        <v>281</v>
      </c>
      <c r="K489" s="7" t="s">
        <v>146</v>
      </c>
      <c r="L489" s="7" t="s">
        <v>90</v>
      </c>
      <c r="M489" s="7" t="s">
        <v>191</v>
      </c>
      <c r="N489" s="8">
        <v>44271</v>
      </c>
      <c r="O489" t="e">
        <f t="shared" ca="1" si="608"/>
        <v>#REF!</v>
      </c>
      <c r="P489" s="7">
        <f t="shared" ca="1" si="592"/>
        <v>-1406</v>
      </c>
      <c r="Q489" s="8">
        <v>44287</v>
      </c>
      <c r="R489" s="7" t="s">
        <v>161</v>
      </c>
      <c r="S489" s="7"/>
      <c r="T489" s="9" t="s">
        <v>156</v>
      </c>
      <c r="U489" s="7" t="str">
        <f t="shared" si="578"/>
        <v>Contractuel</v>
      </c>
      <c r="V489" s="8">
        <v>44271</v>
      </c>
      <c r="W489" s="8">
        <v>44316</v>
      </c>
      <c r="X489" s="8"/>
      <c r="Y489" s="8"/>
      <c r="Z489" s="8">
        <v>44271</v>
      </c>
      <c r="AA489" s="7">
        <f t="shared" si="579"/>
        <v>3</v>
      </c>
      <c r="AB489" s="7">
        <f t="shared" si="580"/>
        <v>2021</v>
      </c>
      <c r="AC489" s="7">
        <f t="shared" si="581"/>
        <v>2025</v>
      </c>
      <c r="AD489" s="10" t="e">
        <f t="shared" ref="AD489:AD552" ca="1" si="633">IF(#REF!="Non",(DAYS360(N489,Q489)/360),(DAYS360(N489,TODAY())/360))</f>
        <v>#REF!</v>
      </c>
      <c r="AE489" s="10" t="e">
        <f t="shared" ca="1" si="583"/>
        <v>#REF!</v>
      </c>
      <c r="AF489" s="8">
        <v>31528</v>
      </c>
      <c r="AG489" s="11">
        <f t="shared" ca="1" si="584"/>
        <v>38.887671232876713</v>
      </c>
      <c r="AH489" s="10" t="str">
        <f t="shared" ca="1" si="585"/>
        <v>&gt;35&lt; 45</v>
      </c>
      <c r="AI489" s="12"/>
      <c r="AJ489" s="13"/>
      <c r="AK489" s="12" t="s">
        <v>2287</v>
      </c>
      <c r="AL489" s="8">
        <v>37935</v>
      </c>
      <c r="AM489" s="7" t="s">
        <v>108</v>
      </c>
      <c r="AN489" s="7" t="s">
        <v>76</v>
      </c>
      <c r="AO489">
        <v>2</v>
      </c>
      <c r="AQ489" s="14">
        <v>3</v>
      </c>
      <c r="AR489" s="14">
        <v>1</v>
      </c>
      <c r="AS489" s="15">
        <f t="shared" si="586"/>
        <v>44636.25</v>
      </c>
      <c r="AT489" s="14" t="s">
        <v>163</v>
      </c>
      <c r="AU489" s="12">
        <v>3.1930000000000001</v>
      </c>
      <c r="AV489" s="17">
        <v>12</v>
      </c>
      <c r="AW489" s="18" t="s">
        <v>1464</v>
      </c>
      <c r="AX489" s="19" t="s">
        <v>2288</v>
      </c>
      <c r="AY489" s="17">
        <v>23</v>
      </c>
      <c r="AZ489" s="14" t="s">
        <v>195</v>
      </c>
      <c r="BA489" s="20" t="str">
        <f t="shared" si="587"/>
        <v>12055000000238750123</v>
      </c>
      <c r="BB489" s="31">
        <f t="shared" si="588"/>
        <v>20</v>
      </c>
      <c r="BC489" s="22" t="s">
        <v>902</v>
      </c>
      <c r="BD489" s="23" t="s">
        <v>341</v>
      </c>
      <c r="BF489" s="8"/>
      <c r="BG489" s="32">
        <v>20669189</v>
      </c>
      <c r="BH489" s="32">
        <v>27911584</v>
      </c>
      <c r="BI489" s="32"/>
      <c r="BJ489" t="s">
        <v>627</v>
      </c>
      <c r="BK489" s="14" t="str">
        <f t="shared" si="613"/>
        <v>B-CA</v>
      </c>
      <c r="BL489" s="14"/>
      <c r="BM489" s="25"/>
      <c r="BN489" s="26" t="str">
        <f t="shared" si="589"/>
        <v>12055000000238750123</v>
      </c>
      <c r="BO489" s="27" t="str">
        <f t="shared" si="590"/>
        <v>NEFZI MERIAM</v>
      </c>
      <c r="BP489" s="26">
        <f t="shared" si="591"/>
        <v>488</v>
      </c>
      <c r="BQ489" s="28"/>
    </row>
    <row r="490" spans="1:69" x14ac:dyDescent="0.25">
      <c r="A490" t="str">
        <f>VLOOKUP(B490,[2]RH!$B:$BV,72,0)</f>
        <v>Non-Actif</v>
      </c>
      <c r="B490" s="6">
        <v>489</v>
      </c>
      <c r="C490" s="7" t="s">
        <v>168</v>
      </c>
      <c r="D490" s="7" t="s">
        <v>2289</v>
      </c>
      <c r="E490" s="7" t="s">
        <v>67</v>
      </c>
      <c r="F490" s="7" t="s">
        <v>118</v>
      </c>
      <c r="G490" s="7" t="s">
        <v>220</v>
      </c>
      <c r="H490" s="7" t="s">
        <v>1656</v>
      </c>
      <c r="I490" s="7"/>
      <c r="J490" s="7" t="s">
        <v>190</v>
      </c>
      <c r="K490" s="7" t="s">
        <v>146</v>
      </c>
      <c r="L490" s="7" t="s">
        <v>90</v>
      </c>
      <c r="M490" s="7" t="s">
        <v>191</v>
      </c>
      <c r="N490" s="8">
        <v>44271</v>
      </c>
      <c r="O490" t="e">
        <f t="shared" ca="1" si="608"/>
        <v>#REF!</v>
      </c>
      <c r="P490" s="7">
        <f t="shared" ca="1" si="592"/>
        <v>-1161</v>
      </c>
      <c r="Q490" s="8">
        <v>44532</v>
      </c>
      <c r="R490" s="7" t="s">
        <v>1244</v>
      </c>
      <c r="S490" s="7"/>
      <c r="T490" s="9" t="s">
        <v>156</v>
      </c>
      <c r="U490" s="7" t="str">
        <f t="shared" si="578"/>
        <v>Contractuel</v>
      </c>
      <c r="V490" s="8">
        <v>44501</v>
      </c>
      <c r="W490" s="8">
        <v>44561</v>
      </c>
      <c r="X490" s="8"/>
      <c r="Y490" s="8"/>
      <c r="Z490" s="8">
        <v>44271</v>
      </c>
      <c r="AA490" s="7">
        <f t="shared" si="579"/>
        <v>3</v>
      </c>
      <c r="AB490" s="7">
        <f t="shared" si="580"/>
        <v>2021</v>
      </c>
      <c r="AC490" s="7">
        <f t="shared" si="581"/>
        <v>2025</v>
      </c>
      <c r="AD490" s="10" t="e">
        <f t="shared" ref="AD490:AD553" ca="1" si="634">IF(#REF!="Non",(DAYS360(N490,Q490)/360),(DAYS360(N490,TODAY())/360))</f>
        <v>#REF!</v>
      </c>
      <c r="AE490" s="10" t="e">
        <f t="shared" ca="1" si="583"/>
        <v>#REF!</v>
      </c>
      <c r="AF490" s="8">
        <v>29912</v>
      </c>
      <c r="AG490" s="11">
        <f t="shared" ca="1" si="584"/>
        <v>43.315068493150683</v>
      </c>
      <c r="AH490" s="10" t="str">
        <f t="shared" ca="1" si="585"/>
        <v>&gt;35&lt; 45</v>
      </c>
      <c r="AI490" s="12">
        <v>12983988</v>
      </c>
      <c r="AJ490" s="13" t="s">
        <v>170</v>
      </c>
      <c r="AK490" s="12" t="s">
        <v>2290</v>
      </c>
      <c r="AL490" s="8">
        <v>42838</v>
      </c>
      <c r="AM490" s="7" t="s">
        <v>108</v>
      </c>
      <c r="AN490" s="7" t="s">
        <v>683</v>
      </c>
      <c r="AQ490" s="14">
        <v>3</v>
      </c>
      <c r="AR490" s="14">
        <v>1</v>
      </c>
      <c r="AS490" s="15">
        <f t="shared" si="586"/>
        <v>44636.25</v>
      </c>
      <c r="AT490" s="14" t="s">
        <v>163</v>
      </c>
      <c r="AU490" s="12">
        <v>3.1930000000000001</v>
      </c>
      <c r="AV490" s="17">
        <v>25</v>
      </c>
      <c r="AW490" s="18" t="s">
        <v>907</v>
      </c>
      <c r="AX490" s="19" t="s">
        <v>2291</v>
      </c>
      <c r="AY490" s="17">
        <v>11</v>
      </c>
      <c r="AZ490" s="14" t="s">
        <v>276</v>
      </c>
      <c r="BA490" s="20" t="str">
        <f t="shared" si="587"/>
        <v>25024000000086601011</v>
      </c>
      <c r="BB490" s="31">
        <f t="shared" si="588"/>
        <v>20</v>
      </c>
      <c r="BC490" s="22" t="s">
        <v>2292</v>
      </c>
      <c r="BD490" s="23" t="s">
        <v>115</v>
      </c>
      <c r="BE490">
        <v>1095</v>
      </c>
      <c r="BF490" s="8" t="s">
        <v>176</v>
      </c>
      <c r="BG490" s="32">
        <v>22949448</v>
      </c>
      <c r="BH490" s="32"/>
      <c r="BI490" s="32"/>
      <c r="BJ490" t="s">
        <v>286</v>
      </c>
      <c r="BK490" s="14" t="str">
        <f t="shared" si="613"/>
        <v>A-APT</v>
      </c>
      <c r="BL490" s="14"/>
      <c r="BM490" s="25"/>
      <c r="BN490" s="26" t="str">
        <f t="shared" si="589"/>
        <v>25024000000086601011</v>
      </c>
      <c r="BO490" s="27" t="str">
        <f t="shared" si="590"/>
        <v>BRINI AFEF</v>
      </c>
      <c r="BP490" s="26">
        <f t="shared" si="591"/>
        <v>489</v>
      </c>
      <c r="BQ490" s="28"/>
    </row>
    <row r="491" spans="1:69" x14ac:dyDescent="0.25">
      <c r="A491" t="str">
        <f>VLOOKUP(B491,[2]RH!$B:$BV,72,0)</f>
        <v>Non-Actif</v>
      </c>
      <c r="B491" s="6">
        <v>490</v>
      </c>
      <c r="C491" s="7" t="s">
        <v>168</v>
      </c>
      <c r="D491" s="7" t="s">
        <v>2293</v>
      </c>
      <c r="E491" s="7" t="s">
        <v>67</v>
      </c>
      <c r="F491" s="7" t="s">
        <v>118</v>
      </c>
      <c r="G491" s="7" t="s">
        <v>220</v>
      </c>
      <c r="H491" s="7" t="s">
        <v>649</v>
      </c>
      <c r="I491" s="7" t="s">
        <v>709</v>
      </c>
      <c r="J491" s="7" t="s">
        <v>190</v>
      </c>
      <c r="K491" s="7" t="s">
        <v>146</v>
      </c>
      <c r="L491" s="7" t="s">
        <v>90</v>
      </c>
      <c r="M491" s="7" t="s">
        <v>191</v>
      </c>
      <c r="N491" s="8">
        <v>44271</v>
      </c>
      <c r="O491" t="e">
        <f t="shared" ca="1" si="608"/>
        <v>#REF!</v>
      </c>
      <c r="P491" s="7">
        <f t="shared" ca="1" si="592"/>
        <v>-645</v>
      </c>
      <c r="Q491" s="8">
        <v>45017</v>
      </c>
      <c r="R491" s="7" t="s">
        <v>1880</v>
      </c>
      <c r="S491" s="7"/>
      <c r="T491" s="9" t="s">
        <v>156</v>
      </c>
      <c r="U491" s="7" t="str">
        <f t="shared" si="578"/>
        <v>Contractuel</v>
      </c>
      <c r="V491" s="8">
        <v>44986</v>
      </c>
      <c r="W491" s="8">
        <v>45077</v>
      </c>
      <c r="X491" s="8"/>
      <c r="Y491" s="8"/>
      <c r="Z491" s="8">
        <v>44271</v>
      </c>
      <c r="AA491" s="7">
        <f t="shared" si="579"/>
        <v>3</v>
      </c>
      <c r="AB491" s="7">
        <f t="shared" si="580"/>
        <v>2021</v>
      </c>
      <c r="AC491" s="7">
        <f t="shared" si="581"/>
        <v>2025</v>
      </c>
      <c r="AD491" s="10" t="e">
        <f t="shared" ref="AD491:AD554" ca="1" si="635">IF(#REF!="Non",(DAYS360(N491,Q491)/360),(DAYS360(N491,TODAY())/360))</f>
        <v>#REF!</v>
      </c>
      <c r="AE491" s="10" t="e">
        <f t="shared" ca="1" si="583"/>
        <v>#REF!</v>
      </c>
      <c r="AF491" s="8">
        <v>31927</v>
      </c>
      <c r="AG491" s="11">
        <f t="shared" ca="1" si="584"/>
        <v>37.794520547945204</v>
      </c>
      <c r="AH491" s="10" t="str">
        <f t="shared" ca="1" si="585"/>
        <v>&gt;35&lt; 45</v>
      </c>
      <c r="AI491" s="12">
        <v>12497347</v>
      </c>
      <c r="AJ491" s="13" t="s">
        <v>120</v>
      </c>
      <c r="AK491" s="12" t="s">
        <v>2294</v>
      </c>
      <c r="AL491" s="8">
        <v>38551</v>
      </c>
      <c r="AM491" s="7" t="s">
        <v>108</v>
      </c>
      <c r="AN491" s="7" t="s">
        <v>76</v>
      </c>
      <c r="AO491">
        <v>2</v>
      </c>
      <c r="AQ491" s="14">
        <v>3</v>
      </c>
      <c r="AR491" s="14">
        <v>3</v>
      </c>
      <c r="AS491" s="15">
        <f t="shared" si="586"/>
        <v>45366.75</v>
      </c>
      <c r="AT491" s="14" t="s">
        <v>163</v>
      </c>
      <c r="AU491" s="12">
        <v>3.3210000000000002</v>
      </c>
      <c r="AV491" s="17" t="s">
        <v>236</v>
      </c>
      <c r="AW491" s="18" t="s">
        <v>201</v>
      </c>
      <c r="AX491" s="19" t="s">
        <v>2295</v>
      </c>
      <c r="AY491" s="17" t="s">
        <v>774</v>
      </c>
      <c r="AZ491" s="14" t="s">
        <v>203</v>
      </c>
      <c r="BA491" s="20" t="str">
        <f t="shared" si="587"/>
        <v>17001000000131866256</v>
      </c>
      <c r="BB491" s="31">
        <f t="shared" si="588"/>
        <v>20</v>
      </c>
      <c r="BC491" s="22" t="s">
        <v>2296</v>
      </c>
      <c r="BD491" s="23" t="s">
        <v>115</v>
      </c>
      <c r="BF491" s="8"/>
      <c r="BG491" s="32">
        <v>26534152</v>
      </c>
      <c r="BH491" s="32">
        <v>20807508</v>
      </c>
      <c r="BI491" s="32"/>
      <c r="BJ491" t="s">
        <v>454</v>
      </c>
      <c r="BK491" s="14" t="str">
        <f t="shared" si="613"/>
        <v>A-Panda</v>
      </c>
      <c r="BL491" s="14"/>
      <c r="BM491" s="25"/>
      <c r="BN491" s="26" t="str">
        <f t="shared" si="589"/>
        <v>17001000000131866256</v>
      </c>
      <c r="BO491" s="27" t="str">
        <f t="shared" si="590"/>
        <v>HAMADI CHAOUACHI HIBA</v>
      </c>
      <c r="BP491" s="26">
        <f t="shared" si="591"/>
        <v>490</v>
      </c>
      <c r="BQ491" s="28"/>
    </row>
    <row r="492" spans="1:69" x14ac:dyDescent="0.25">
      <c r="A492" t="str">
        <f>VLOOKUP(B492,[2]RH!$B:$BV,72,0)</f>
        <v>Non-Actif</v>
      </c>
      <c r="B492" s="6">
        <v>491</v>
      </c>
      <c r="C492" s="7" t="s">
        <v>168</v>
      </c>
      <c r="D492" s="7" t="s">
        <v>2297</v>
      </c>
      <c r="E492" s="7" t="s">
        <v>67</v>
      </c>
      <c r="F492" s="7" t="s">
        <v>118</v>
      </c>
      <c r="G492" s="7" t="s">
        <v>220</v>
      </c>
      <c r="H492" s="7">
        <v>520</v>
      </c>
      <c r="I492" s="7" t="s">
        <v>614</v>
      </c>
      <c r="J492" s="7" t="s">
        <v>281</v>
      </c>
      <c r="K492" s="7" t="s">
        <v>146</v>
      </c>
      <c r="L492" s="7" t="s">
        <v>90</v>
      </c>
      <c r="M492" s="7" t="s">
        <v>191</v>
      </c>
      <c r="N492" s="8">
        <v>44271</v>
      </c>
      <c r="O492" t="e">
        <f t="shared" ca="1" si="608"/>
        <v>#REF!</v>
      </c>
      <c r="P492" s="7">
        <f t="shared" ca="1" si="592"/>
        <v>-796</v>
      </c>
      <c r="Q492" s="8">
        <v>44911</v>
      </c>
      <c r="R492" s="7" t="s">
        <v>771</v>
      </c>
      <c r="S492" s="7" t="s">
        <v>2298</v>
      </c>
      <c r="T492" s="9" t="s">
        <v>156</v>
      </c>
      <c r="U492" s="7" t="str">
        <f t="shared" si="578"/>
        <v>Contractuel</v>
      </c>
      <c r="V492" s="8">
        <v>44866</v>
      </c>
      <c r="W492" s="8">
        <v>44926</v>
      </c>
      <c r="X492" s="8"/>
      <c r="Y492" s="8"/>
      <c r="Z492" s="8">
        <v>44271</v>
      </c>
      <c r="AA492" s="7">
        <f t="shared" si="579"/>
        <v>3</v>
      </c>
      <c r="AB492" s="7">
        <f t="shared" si="580"/>
        <v>2021</v>
      </c>
      <c r="AC492" s="7">
        <f t="shared" si="581"/>
        <v>2025</v>
      </c>
      <c r="AD492" s="10" t="e">
        <f t="shared" ref="AD492:AD555" ca="1" si="636">IF(#REF!="Non",(DAYS360(N492,Q492)/360),(DAYS360(N492,TODAY())/360))</f>
        <v>#REF!</v>
      </c>
      <c r="AE492" s="10" t="e">
        <f t="shared" ca="1" si="583"/>
        <v>#REF!</v>
      </c>
      <c r="AF492" s="8">
        <v>29537</v>
      </c>
      <c r="AG492" s="11">
        <f t="shared" ca="1" si="584"/>
        <v>44.342465753424655</v>
      </c>
      <c r="AH492" s="10" t="str">
        <f t="shared" ca="1" si="585"/>
        <v>&gt;35&lt; 45</v>
      </c>
      <c r="AI492" s="12">
        <v>12660569</v>
      </c>
      <c r="AJ492" s="40" t="s">
        <v>213</v>
      </c>
      <c r="AK492" s="12" t="s">
        <v>2299</v>
      </c>
      <c r="AL492" s="8">
        <v>43524</v>
      </c>
      <c r="AM492" s="7" t="s">
        <v>108</v>
      </c>
      <c r="AN492" s="7" t="s">
        <v>76</v>
      </c>
      <c r="AO492">
        <v>1</v>
      </c>
      <c r="AQ492" s="14">
        <v>3</v>
      </c>
      <c r="AR492" s="14">
        <v>2</v>
      </c>
      <c r="AS492" s="15">
        <f t="shared" si="586"/>
        <v>45001.5</v>
      </c>
      <c r="AT492" s="14" t="s">
        <v>163</v>
      </c>
      <c r="AU492" s="12">
        <v>3.3159999999999998</v>
      </c>
      <c r="AV492" s="17" t="s">
        <v>236</v>
      </c>
      <c r="AW492" s="18" t="s">
        <v>201</v>
      </c>
      <c r="AX492" s="19" t="s">
        <v>2300</v>
      </c>
      <c r="AY492" s="17" t="s">
        <v>126</v>
      </c>
      <c r="AZ492" s="14" t="s">
        <v>203</v>
      </c>
      <c r="BA492" s="20" t="str">
        <f t="shared" si="587"/>
        <v>17001000000301558638</v>
      </c>
      <c r="BB492" s="31">
        <f t="shared" si="588"/>
        <v>20</v>
      </c>
      <c r="BC492" s="22" t="s">
        <v>2301</v>
      </c>
      <c r="BD492" s="23" t="s">
        <v>115</v>
      </c>
      <c r="BF492" s="8"/>
      <c r="BG492" s="32">
        <v>97540942</v>
      </c>
      <c r="BH492" s="32">
        <v>92765759</v>
      </c>
      <c r="BI492" s="32"/>
      <c r="BJ492" t="s">
        <v>714</v>
      </c>
      <c r="BK492" s="14" t="str">
        <f t="shared" si="613"/>
        <v>B-520</v>
      </c>
      <c r="BL492" s="14"/>
      <c r="BM492" s="25"/>
      <c r="BN492" s="26" t="str">
        <f t="shared" si="589"/>
        <v>17001000000301558638</v>
      </c>
      <c r="BO492" s="27" t="str">
        <f t="shared" si="590"/>
        <v>ARBI HANENE</v>
      </c>
      <c r="BP492" s="26">
        <f t="shared" si="591"/>
        <v>491</v>
      </c>
      <c r="BQ492" s="28"/>
    </row>
    <row r="493" spans="1:69" x14ac:dyDescent="0.25">
      <c r="A493" t="str">
        <f>VLOOKUP(B493,[2]RH!$B:$BV,72,0)</f>
        <v>Non-Actif</v>
      </c>
      <c r="B493" s="6">
        <v>492</v>
      </c>
      <c r="C493" s="7" t="s">
        <v>65</v>
      </c>
      <c r="D493" s="7" t="s">
        <v>2302</v>
      </c>
      <c r="E493" s="7" t="s">
        <v>67</v>
      </c>
      <c r="F493" s="7" t="s">
        <v>118</v>
      </c>
      <c r="G493" s="7" t="s">
        <v>220</v>
      </c>
      <c r="H493" s="7">
        <v>520</v>
      </c>
      <c r="I493" s="7"/>
      <c r="J493" s="7" t="s">
        <v>190</v>
      </c>
      <c r="K493" s="7" t="s">
        <v>146</v>
      </c>
      <c r="L493" s="7" t="s">
        <v>90</v>
      </c>
      <c r="M493" s="7" t="s">
        <v>191</v>
      </c>
      <c r="N493" s="8">
        <v>44271</v>
      </c>
      <c r="O493" t="e">
        <f t="shared" ca="1" si="608"/>
        <v>#REF!</v>
      </c>
      <c r="P493" s="7">
        <f t="shared" ca="1" si="592"/>
        <v>-1345</v>
      </c>
      <c r="Q493" s="8">
        <v>44348</v>
      </c>
      <c r="R493" s="7" t="s">
        <v>161</v>
      </c>
      <c r="S493" s="7"/>
      <c r="T493" s="9" t="s">
        <v>156</v>
      </c>
      <c r="U493" s="7" t="str">
        <f t="shared" si="578"/>
        <v>Contractuel</v>
      </c>
      <c r="V493" s="8">
        <v>44317</v>
      </c>
      <c r="W493" s="8">
        <v>44377</v>
      </c>
      <c r="X493" s="8"/>
      <c r="Y493" s="8"/>
      <c r="Z493" s="8">
        <v>44271</v>
      </c>
      <c r="AA493" s="7">
        <f t="shared" si="579"/>
        <v>3</v>
      </c>
      <c r="AB493" s="7">
        <f t="shared" si="580"/>
        <v>2021</v>
      </c>
      <c r="AC493" s="7">
        <f t="shared" si="581"/>
        <v>2025</v>
      </c>
      <c r="AD493" s="10" t="e">
        <f t="shared" ref="AD493:AD556" ca="1" si="637">IF(#REF!="Non",(DAYS360(N493,Q493)/360),(DAYS360(N493,TODAY())/360))</f>
        <v>#REF!</v>
      </c>
      <c r="AE493" s="10" t="e">
        <f t="shared" ca="1" si="583"/>
        <v>#REF!</v>
      </c>
      <c r="AF493" s="8">
        <v>26837</v>
      </c>
      <c r="AG493" s="11">
        <f t="shared" ca="1" si="584"/>
        <v>51.739726027397261</v>
      </c>
      <c r="AH493" s="10" t="str">
        <f t="shared" ca="1" si="585"/>
        <v>&gt;45&lt; 55</v>
      </c>
      <c r="AI493" s="12">
        <v>11778608</v>
      </c>
      <c r="AJ493" s="13" t="s">
        <v>92</v>
      </c>
      <c r="AK493" s="12" t="s">
        <v>2303</v>
      </c>
      <c r="AL493" s="8">
        <v>36461</v>
      </c>
      <c r="AM493" s="7" t="s">
        <v>75</v>
      </c>
      <c r="AN493" s="7" t="s">
        <v>109</v>
      </c>
      <c r="AQ493" s="14">
        <v>3</v>
      </c>
      <c r="AR493" s="14">
        <v>1</v>
      </c>
      <c r="AS493" s="15">
        <f t="shared" si="586"/>
        <v>44636.25</v>
      </c>
      <c r="AT493" s="14" t="s">
        <v>163</v>
      </c>
      <c r="AU493" s="12">
        <v>3.1930000000000001</v>
      </c>
      <c r="AV493" s="17">
        <v>17</v>
      </c>
      <c r="AW493" s="18" t="s">
        <v>201</v>
      </c>
      <c r="AX493" s="19" t="s">
        <v>2304</v>
      </c>
      <c r="AY493" s="17">
        <v>37</v>
      </c>
      <c r="AZ493" s="14" t="s">
        <v>203</v>
      </c>
      <c r="BA493" s="20" t="str">
        <f t="shared" si="587"/>
        <v>17001000000301468137</v>
      </c>
      <c r="BB493" s="31">
        <f t="shared" si="588"/>
        <v>20</v>
      </c>
      <c r="BC493" s="22" t="s">
        <v>2305</v>
      </c>
      <c r="BD493" s="23" t="s">
        <v>2105</v>
      </c>
      <c r="BE493">
        <v>203</v>
      </c>
      <c r="BF493" s="8"/>
      <c r="BG493" s="32">
        <v>98278091</v>
      </c>
      <c r="BH493" s="32">
        <v>24386931</v>
      </c>
      <c r="BI493" s="32"/>
      <c r="BJ493" t="s">
        <v>600</v>
      </c>
      <c r="BK493" s="14" t="str">
        <f t="shared" si="613"/>
        <v>A-520</v>
      </c>
      <c r="BL493" s="14"/>
      <c r="BM493" s="25"/>
      <c r="BN493" s="26" t="str">
        <f t="shared" si="589"/>
        <v>17001000000301468137</v>
      </c>
      <c r="BO493" s="27" t="str">
        <f t="shared" si="590"/>
        <v>GUENI ALI</v>
      </c>
      <c r="BP493" s="26">
        <f t="shared" si="591"/>
        <v>492</v>
      </c>
      <c r="BQ493" s="28"/>
    </row>
    <row r="494" spans="1:69" x14ac:dyDescent="0.25">
      <c r="A494" t="str">
        <f>VLOOKUP(B494,[2]RH!$B:$BV,72,0)</f>
        <v>si</v>
      </c>
      <c r="B494" s="6">
        <v>493</v>
      </c>
      <c r="C494" s="7" t="s">
        <v>168</v>
      </c>
      <c r="D494" s="7" t="s">
        <v>2306</v>
      </c>
      <c r="E494" s="7" t="s">
        <v>67</v>
      </c>
      <c r="F494" s="7" t="s">
        <v>118</v>
      </c>
      <c r="G494" s="7" t="s">
        <v>220</v>
      </c>
      <c r="H494" s="39">
        <v>560</v>
      </c>
      <c r="I494" s="7" t="s">
        <v>189</v>
      </c>
      <c r="J494" s="7" t="s">
        <v>190</v>
      </c>
      <c r="K494" s="7" t="s">
        <v>146</v>
      </c>
      <c r="L494" s="7" t="s">
        <v>90</v>
      </c>
      <c r="M494" s="7" t="s">
        <v>191</v>
      </c>
      <c r="N494" s="8">
        <v>44271</v>
      </c>
      <c r="O494" t="e">
        <f t="shared" ca="1" si="608"/>
        <v>#REF!</v>
      </c>
      <c r="P494" s="7">
        <f t="shared" ca="1" si="592"/>
        <v>-6</v>
      </c>
      <c r="Q494" s="8"/>
      <c r="R494" s="7"/>
      <c r="S494" s="7"/>
      <c r="T494" s="9" t="s">
        <v>156</v>
      </c>
      <c r="U494" s="7" t="str">
        <f t="shared" si="578"/>
        <v>Contractuel</v>
      </c>
      <c r="V494" s="8">
        <v>45689</v>
      </c>
      <c r="W494" s="8">
        <f>VLOOKUP(B494,[1]BASE!$A:$Q,17,0)</f>
        <v>45716</v>
      </c>
      <c r="X494" s="8"/>
      <c r="Y494" s="8"/>
      <c r="Z494" s="8">
        <v>44271</v>
      </c>
      <c r="AA494" s="7">
        <f t="shared" si="579"/>
        <v>3</v>
      </c>
      <c r="AB494" s="7">
        <f t="shared" si="580"/>
        <v>2021</v>
      </c>
      <c r="AC494" s="7">
        <f t="shared" si="581"/>
        <v>2025</v>
      </c>
      <c r="AD494" s="10" t="e">
        <f t="shared" ref="AD494:AD557" ca="1" si="638">IF(#REF!="Non",(DAYS360(N494,Q494)/360),(DAYS360(N494,TODAY())/360))</f>
        <v>#REF!</v>
      </c>
      <c r="AE494" s="10" t="e">
        <f t="shared" ca="1" si="583"/>
        <v>#REF!</v>
      </c>
      <c r="AF494" s="8">
        <v>28598</v>
      </c>
      <c r="AG494" s="11">
        <f t="shared" ca="1" si="584"/>
        <v>46.915068493150685</v>
      </c>
      <c r="AH494" s="10" t="str">
        <f t="shared" ca="1" si="585"/>
        <v>&gt;45&lt; 55</v>
      </c>
      <c r="AI494" s="12">
        <v>11781980</v>
      </c>
      <c r="AJ494" s="13" t="s">
        <v>120</v>
      </c>
      <c r="AK494" s="12" t="s">
        <v>2307</v>
      </c>
      <c r="AL494" s="8">
        <v>36138</v>
      </c>
      <c r="AM494" s="7" t="s">
        <v>108</v>
      </c>
      <c r="AN494" s="7" t="s">
        <v>76</v>
      </c>
      <c r="AO494">
        <v>3</v>
      </c>
      <c r="AQ494">
        <v>3</v>
      </c>
      <c r="AR494" s="14">
        <v>3</v>
      </c>
      <c r="AS494" s="15">
        <f t="shared" si="586"/>
        <v>45366.75</v>
      </c>
      <c r="AT494" s="14" t="s">
        <v>163</v>
      </c>
      <c r="AU494" s="12">
        <v>3.3210000000000002</v>
      </c>
      <c r="AV494" s="17" t="s">
        <v>433</v>
      </c>
      <c r="AW494" s="18" t="s">
        <v>434</v>
      </c>
      <c r="AX494" s="19" t="s">
        <v>2308</v>
      </c>
      <c r="AY494" s="17">
        <v>83</v>
      </c>
      <c r="AZ494" s="14" t="s">
        <v>195</v>
      </c>
      <c r="BA494" s="20" t="str">
        <f t="shared" si="587"/>
        <v>12406000000245855583</v>
      </c>
      <c r="BB494" s="31">
        <f t="shared" si="588"/>
        <v>20</v>
      </c>
      <c r="BC494" s="22" t="s">
        <v>2309</v>
      </c>
      <c r="BD494" s="23" t="s">
        <v>2105</v>
      </c>
      <c r="BE494">
        <v>1095</v>
      </c>
      <c r="BF494" s="8"/>
      <c r="BG494" s="32">
        <v>21597841</v>
      </c>
      <c r="BH494" s="32">
        <v>20963728</v>
      </c>
      <c r="BI494" s="32"/>
      <c r="BJ494" t="s">
        <v>600</v>
      </c>
      <c r="BK494" s="14" t="str">
        <f>IF(K494="CADRE","CADRE",CONCATENATE(J494,"-",H494))</f>
        <v>A-560</v>
      </c>
      <c r="BL494" s="14" t="s">
        <v>288</v>
      </c>
      <c r="BM494" s="25"/>
      <c r="BN494" s="26" t="str">
        <f t="shared" si="589"/>
        <v>12406000000245855583</v>
      </c>
      <c r="BO494" s="27" t="str">
        <f t="shared" si="590"/>
        <v>SLIMENI FATMA</v>
      </c>
      <c r="BP494" s="26">
        <f t="shared" si="591"/>
        <v>493</v>
      </c>
      <c r="BQ494" s="28"/>
    </row>
    <row r="495" spans="1:69" x14ac:dyDescent="0.25">
      <c r="A495" t="str">
        <f>VLOOKUP(B495,[2]RH!$B:$BV,72,0)</f>
        <v>Non-Actif</v>
      </c>
      <c r="B495" s="6">
        <v>494</v>
      </c>
      <c r="C495" s="7" t="s">
        <v>168</v>
      </c>
      <c r="D495" s="7" t="s">
        <v>2310</v>
      </c>
      <c r="E495" s="7" t="s">
        <v>67</v>
      </c>
      <c r="F495" s="7" t="s">
        <v>118</v>
      </c>
      <c r="G495" s="7" t="s">
        <v>220</v>
      </c>
      <c r="H495" s="7">
        <v>965</v>
      </c>
      <c r="I495" s="7" t="s">
        <v>280</v>
      </c>
      <c r="J495" s="7" t="s">
        <v>281</v>
      </c>
      <c r="K495" s="7" t="s">
        <v>146</v>
      </c>
      <c r="L495" s="7" t="s">
        <v>90</v>
      </c>
      <c r="M495" s="7" t="s">
        <v>191</v>
      </c>
      <c r="N495" s="8">
        <v>44271</v>
      </c>
      <c r="O495" t="e">
        <f t="shared" ca="1" si="608"/>
        <v>#REF!</v>
      </c>
      <c r="P495" s="7">
        <f t="shared" ca="1" si="592"/>
        <v>-187</v>
      </c>
      <c r="Q495" s="8">
        <v>45538</v>
      </c>
      <c r="R495" s="7" t="s">
        <v>2311</v>
      </c>
      <c r="S495" s="7"/>
      <c r="T495" s="9" t="s">
        <v>156</v>
      </c>
      <c r="U495" s="7" t="str">
        <f t="shared" si="578"/>
        <v>Contractuel</v>
      </c>
      <c r="V495" s="8">
        <v>45505</v>
      </c>
      <c r="W495" s="8">
        <v>45535</v>
      </c>
      <c r="X495" s="8"/>
      <c r="Y495" s="8"/>
      <c r="Z495" s="8">
        <v>44271</v>
      </c>
      <c r="AA495" s="7">
        <f t="shared" si="579"/>
        <v>3</v>
      </c>
      <c r="AB495" s="7">
        <f t="shared" si="580"/>
        <v>2021</v>
      </c>
      <c r="AC495" s="7">
        <f t="shared" si="581"/>
        <v>2025</v>
      </c>
      <c r="AD495" s="10" t="e">
        <f t="shared" ref="AD495:AD558" ca="1" si="639">IF(#REF!="Non",(DAYS360(N495,Q495)/360),(DAYS360(N495,TODAY())/360))</f>
        <v>#REF!</v>
      </c>
      <c r="AE495" s="10" t="e">
        <f t="shared" ca="1" si="583"/>
        <v>#REF!</v>
      </c>
      <c r="AF495" s="8">
        <v>30550</v>
      </c>
      <c r="AG495" s="11">
        <f t="shared" ca="1" si="584"/>
        <v>41.56712328767123</v>
      </c>
      <c r="AH495" s="10" t="str">
        <f t="shared" ca="1" si="585"/>
        <v>&gt;35&lt; 45</v>
      </c>
      <c r="AI495" s="12">
        <v>12498358</v>
      </c>
      <c r="AJ495" s="40" t="s">
        <v>213</v>
      </c>
      <c r="AK495" s="12" t="s">
        <v>2312</v>
      </c>
      <c r="AL495" s="8">
        <v>37582</v>
      </c>
      <c r="AM495" s="7" t="s">
        <v>108</v>
      </c>
      <c r="AN495" s="7" t="s">
        <v>76</v>
      </c>
      <c r="AO495">
        <v>2</v>
      </c>
      <c r="AQ495">
        <v>3</v>
      </c>
      <c r="AR495" s="14">
        <v>3</v>
      </c>
      <c r="AS495" s="15">
        <f t="shared" si="586"/>
        <v>45366.75</v>
      </c>
      <c r="AT495" s="14" t="s">
        <v>163</v>
      </c>
      <c r="AU495" s="12">
        <v>3.3210000000000002</v>
      </c>
      <c r="AV495" s="17" t="s">
        <v>106</v>
      </c>
      <c r="AW495" s="18" t="s">
        <v>591</v>
      </c>
      <c r="AX495" s="19" t="s">
        <v>2313</v>
      </c>
      <c r="AY495" s="17" t="s">
        <v>2314</v>
      </c>
      <c r="AZ495" s="14" t="s">
        <v>230</v>
      </c>
      <c r="BA495" s="20" t="str">
        <f t="shared" si="587"/>
        <v>05046000114501688279</v>
      </c>
      <c r="BB495" s="31">
        <f t="shared" si="588"/>
        <v>20</v>
      </c>
      <c r="BC495" s="22" t="s">
        <v>2315</v>
      </c>
      <c r="BD495" s="23" t="s">
        <v>115</v>
      </c>
      <c r="BE495">
        <v>2051</v>
      </c>
      <c r="BF495" s="8">
        <v>45212</v>
      </c>
      <c r="BG495" s="32">
        <v>50150843</v>
      </c>
      <c r="BH495" s="32">
        <v>58920255</v>
      </c>
      <c r="BI495" s="32"/>
      <c r="BJ495" t="s">
        <v>714</v>
      </c>
      <c r="BK495" s="14" t="str">
        <f t="shared" si="613"/>
        <v>B-965</v>
      </c>
      <c r="BL495" s="14" t="s">
        <v>300</v>
      </c>
      <c r="BM495" s="25"/>
      <c r="BN495" s="26" t="str">
        <f t="shared" si="589"/>
        <v>05046000114501688279</v>
      </c>
      <c r="BO495" s="27" t="str">
        <f t="shared" si="590"/>
        <v>REZGUI FATEN</v>
      </c>
      <c r="BP495" s="26">
        <f t="shared" si="591"/>
        <v>494</v>
      </c>
      <c r="BQ495" s="28"/>
    </row>
    <row r="496" spans="1:69" x14ac:dyDescent="0.25">
      <c r="A496" t="str">
        <f>VLOOKUP(B496,[2]RH!$B:$BV,72,0)</f>
        <v>Non-Actif</v>
      </c>
      <c r="B496" s="6">
        <v>495</v>
      </c>
      <c r="C496" s="7" t="s">
        <v>65</v>
      </c>
      <c r="D496" s="7" t="s">
        <v>2316</v>
      </c>
      <c r="E496" s="7" t="s">
        <v>67</v>
      </c>
      <c r="F496" s="7" t="s">
        <v>118</v>
      </c>
      <c r="G496" s="7" t="s">
        <v>533</v>
      </c>
      <c r="H496" s="7" t="s">
        <v>649</v>
      </c>
      <c r="I496" s="7" t="s">
        <v>709</v>
      </c>
      <c r="J496" s="7" t="s">
        <v>190</v>
      </c>
      <c r="K496" s="7" t="s">
        <v>89</v>
      </c>
      <c r="L496" s="7" t="s">
        <v>90</v>
      </c>
      <c r="M496" s="7" t="s">
        <v>535</v>
      </c>
      <c r="N496" s="8">
        <v>44271</v>
      </c>
      <c r="O496" t="e">
        <f t="shared" ca="1" si="608"/>
        <v>#REF!</v>
      </c>
      <c r="P496" s="7">
        <f t="shared" ca="1" si="592"/>
        <v>-218</v>
      </c>
      <c r="Q496" s="8">
        <v>45504</v>
      </c>
      <c r="R496" s="7" t="s">
        <v>915</v>
      </c>
      <c r="S496" s="7" t="s">
        <v>2317</v>
      </c>
      <c r="T496" s="9" t="s">
        <v>156</v>
      </c>
      <c r="U496" s="7" t="str">
        <f t="shared" si="578"/>
        <v>Contractuel</v>
      </c>
      <c r="V496" s="8">
        <v>45474</v>
      </c>
      <c r="W496" s="8">
        <v>45504</v>
      </c>
      <c r="X496" s="8"/>
      <c r="Y496" s="8"/>
      <c r="Z496" s="8">
        <v>44271</v>
      </c>
      <c r="AA496" s="7">
        <f t="shared" si="579"/>
        <v>3</v>
      </c>
      <c r="AB496" s="7">
        <f t="shared" si="580"/>
        <v>2021</v>
      </c>
      <c r="AC496" s="7">
        <f t="shared" si="581"/>
        <v>2025</v>
      </c>
      <c r="AD496" s="10" t="e">
        <f t="shared" ref="AD496:AD559" ca="1" si="640">IF(#REF!="Non",(DAYS360(N496,Q496)/360),(DAYS360(N496,TODAY())/360))</f>
        <v>#REF!</v>
      </c>
      <c r="AE496" s="10" t="e">
        <f t="shared" ca="1" si="583"/>
        <v>#REF!</v>
      </c>
      <c r="AF496" s="8">
        <v>35195</v>
      </c>
      <c r="AG496" s="11">
        <f t="shared" ca="1" si="584"/>
        <v>28.841095890410958</v>
      </c>
      <c r="AH496" s="10" t="str">
        <f t="shared" ca="1" si="585"/>
        <v>&gt;25&lt; 35</v>
      </c>
      <c r="AI496" s="12">
        <v>17120802</v>
      </c>
      <c r="AJ496" s="13" t="s">
        <v>150</v>
      </c>
      <c r="AK496" s="12">
        <v>13007009</v>
      </c>
      <c r="AL496" s="8">
        <v>41537</v>
      </c>
      <c r="AM496" s="7" t="s">
        <v>75</v>
      </c>
      <c r="AN496" s="7" t="s">
        <v>109</v>
      </c>
      <c r="AQ496">
        <v>3</v>
      </c>
      <c r="AR496" s="14">
        <v>3</v>
      </c>
      <c r="AS496" s="15">
        <f t="shared" si="586"/>
        <v>45366.75</v>
      </c>
      <c r="AT496" s="14" t="s">
        <v>163</v>
      </c>
      <c r="AU496" s="12">
        <v>3.3210000000000002</v>
      </c>
      <c r="AV496" s="17" t="s">
        <v>272</v>
      </c>
      <c r="AW496" s="18" t="s">
        <v>894</v>
      </c>
      <c r="AX496" s="19" t="s">
        <v>2318</v>
      </c>
      <c r="AY496" s="17" t="s">
        <v>120</v>
      </c>
      <c r="AZ496" s="14" t="s">
        <v>276</v>
      </c>
      <c r="BA496" s="20" t="str">
        <f t="shared" si="587"/>
        <v>25135000000086758006</v>
      </c>
      <c r="BB496" s="31">
        <f t="shared" si="588"/>
        <v>20</v>
      </c>
      <c r="BC496" s="22" t="s">
        <v>2319</v>
      </c>
      <c r="BD496" s="23" t="s">
        <v>2105</v>
      </c>
      <c r="BE496">
        <v>2052</v>
      </c>
      <c r="BF496" s="8"/>
      <c r="BG496" s="32">
        <v>21271595</v>
      </c>
      <c r="BH496" s="32">
        <v>29002185</v>
      </c>
      <c r="BI496" s="32"/>
      <c r="BJ496" t="s">
        <v>454</v>
      </c>
      <c r="BK496" s="14" t="str">
        <f t="shared" si="613"/>
        <v>A-Panda</v>
      </c>
      <c r="BL496" s="14" t="s">
        <v>288</v>
      </c>
      <c r="BM496" s="25"/>
      <c r="BN496" s="26" t="str">
        <f t="shared" si="589"/>
        <v>25135000000086758006</v>
      </c>
      <c r="BO496" s="27" t="str">
        <f t="shared" si="590"/>
        <v>ZAROUK MAKRAM</v>
      </c>
      <c r="BP496" s="26">
        <f t="shared" si="591"/>
        <v>495</v>
      </c>
      <c r="BQ496" s="28"/>
    </row>
    <row r="497" spans="1:69" x14ac:dyDescent="0.25">
      <c r="A497" t="str">
        <f>VLOOKUP(B497,[2]RH!$B:$BV,72,0)</f>
        <v>Non-Actif</v>
      </c>
      <c r="B497" s="6">
        <v>496</v>
      </c>
      <c r="C497" s="7" t="s">
        <v>168</v>
      </c>
      <c r="D497" s="7" t="s">
        <v>2320</v>
      </c>
      <c r="E497" s="7" t="s">
        <v>67</v>
      </c>
      <c r="F497" s="7" t="s">
        <v>118</v>
      </c>
      <c r="G497" s="7" t="s">
        <v>220</v>
      </c>
      <c r="H497" s="7" t="s">
        <v>649</v>
      </c>
      <c r="I497" s="7" t="s">
        <v>709</v>
      </c>
      <c r="J497" s="7" t="s">
        <v>190</v>
      </c>
      <c r="K497" s="7" t="s">
        <v>146</v>
      </c>
      <c r="L497" s="7" t="s">
        <v>90</v>
      </c>
      <c r="M497" s="7" t="s">
        <v>191</v>
      </c>
      <c r="N497" s="8">
        <v>44271</v>
      </c>
      <c r="O497" t="e">
        <f t="shared" ca="1" si="608"/>
        <v>#REF!</v>
      </c>
      <c r="P497" s="7">
        <f t="shared" ca="1" si="592"/>
        <v>-737</v>
      </c>
      <c r="Q497" s="8">
        <v>44927</v>
      </c>
      <c r="R497" s="7" t="s">
        <v>161</v>
      </c>
      <c r="S497" s="7"/>
      <c r="T497" s="9" t="s">
        <v>156</v>
      </c>
      <c r="U497" s="7" t="str">
        <f t="shared" si="578"/>
        <v>Contractuel</v>
      </c>
      <c r="V497" s="8">
        <v>44927</v>
      </c>
      <c r="W497" s="8">
        <v>44985</v>
      </c>
      <c r="X497" s="8"/>
      <c r="Y497" s="8"/>
      <c r="Z497" s="8">
        <v>44271</v>
      </c>
      <c r="AA497" s="7">
        <f t="shared" si="579"/>
        <v>3</v>
      </c>
      <c r="AB497" s="7">
        <f t="shared" si="580"/>
        <v>2021</v>
      </c>
      <c r="AC497" s="7">
        <f t="shared" si="581"/>
        <v>2025</v>
      </c>
      <c r="AD497" s="10" t="e">
        <f t="shared" ref="AD497:AD560" ca="1" si="641">IF(#REF!="Non",(DAYS360(N497,Q497)/360),(DAYS360(N497,TODAY())/360))</f>
        <v>#REF!</v>
      </c>
      <c r="AE497" s="10" t="e">
        <f t="shared" ca="1" si="583"/>
        <v>#REF!</v>
      </c>
      <c r="AF497" s="8">
        <v>34750</v>
      </c>
      <c r="AG497" s="11">
        <f t="shared" ca="1" si="584"/>
        <v>30.06027397260274</v>
      </c>
      <c r="AH497" s="10" t="str">
        <f t="shared" ca="1" si="585"/>
        <v>&gt;25&lt; 35</v>
      </c>
      <c r="AI497" s="12">
        <v>17461385</v>
      </c>
      <c r="AJ497" s="40" t="s">
        <v>213</v>
      </c>
      <c r="AK497" s="12">
        <v>13003518</v>
      </c>
      <c r="AL497" s="8">
        <v>41342</v>
      </c>
      <c r="AM497" s="7" t="s">
        <v>108</v>
      </c>
      <c r="AN497" s="7" t="s">
        <v>76</v>
      </c>
      <c r="AQ497" s="14">
        <v>3</v>
      </c>
      <c r="AR497" s="14">
        <v>2</v>
      </c>
      <c r="AS497" s="15">
        <f t="shared" si="586"/>
        <v>45001.5</v>
      </c>
      <c r="AT497" s="14" t="s">
        <v>163</v>
      </c>
      <c r="AU497" s="12">
        <v>3.3159999999999998</v>
      </c>
      <c r="AV497" s="17" t="s">
        <v>150</v>
      </c>
      <c r="AW497" s="18" t="s">
        <v>1091</v>
      </c>
      <c r="AX497" s="19" t="s">
        <v>2321</v>
      </c>
      <c r="AY497" s="17" t="s">
        <v>1112</v>
      </c>
      <c r="AZ497" s="14" t="s">
        <v>174</v>
      </c>
      <c r="BA497" s="20" t="str">
        <f t="shared" si="587"/>
        <v>07043010110552478624</v>
      </c>
      <c r="BB497" s="31">
        <f t="shared" si="588"/>
        <v>20</v>
      </c>
      <c r="BC497" s="22" t="s">
        <v>2322</v>
      </c>
      <c r="BD497" s="23" t="s">
        <v>286</v>
      </c>
      <c r="BF497" s="8" t="s">
        <v>776</v>
      </c>
      <c r="BG497" s="32">
        <v>54421274</v>
      </c>
      <c r="BH497" s="32">
        <v>54472429</v>
      </c>
      <c r="BI497" s="32"/>
      <c r="BJ497" t="s">
        <v>299</v>
      </c>
      <c r="BK497" s="14" t="str">
        <f t="shared" si="613"/>
        <v>A-Panda</v>
      </c>
      <c r="BL497" s="14"/>
      <c r="BM497" s="25"/>
      <c r="BN497" s="26" t="str">
        <f t="shared" si="589"/>
        <v>07043010110552478624</v>
      </c>
      <c r="BO497" s="27" t="str">
        <f t="shared" si="590"/>
        <v>HAMDI AMEL</v>
      </c>
      <c r="BP497" s="26">
        <f t="shared" si="591"/>
        <v>496</v>
      </c>
      <c r="BQ497" s="28"/>
    </row>
    <row r="498" spans="1:69" x14ac:dyDescent="0.25">
      <c r="A498" t="str">
        <f>VLOOKUP(B498,[2]RH!$B:$BV,72,0)</f>
        <v>Non-Actif</v>
      </c>
      <c r="B498" s="6">
        <v>497</v>
      </c>
      <c r="C498" s="7" t="s">
        <v>100</v>
      </c>
      <c r="D498" s="7" t="s">
        <v>2323</v>
      </c>
      <c r="E498" s="7" t="s">
        <v>67</v>
      </c>
      <c r="F498" s="7" t="s">
        <v>118</v>
      </c>
      <c r="G498" s="7" t="s">
        <v>220</v>
      </c>
      <c r="H498" s="7" t="s">
        <v>2002</v>
      </c>
      <c r="I498" s="7"/>
      <c r="J498" s="7" t="s">
        <v>281</v>
      </c>
      <c r="K498" s="7" t="s">
        <v>146</v>
      </c>
      <c r="L498" s="7" t="s">
        <v>90</v>
      </c>
      <c r="M498" s="7" t="s">
        <v>191</v>
      </c>
      <c r="N498" s="8">
        <v>44271</v>
      </c>
      <c r="O498" t="e">
        <f t="shared" ca="1" si="608"/>
        <v>#REF!</v>
      </c>
      <c r="P498" s="7">
        <f t="shared" ca="1" si="592"/>
        <v>-1345</v>
      </c>
      <c r="Q498" s="8">
        <v>44320</v>
      </c>
      <c r="R498" s="7" t="s">
        <v>161</v>
      </c>
      <c r="S498" s="7"/>
      <c r="T498" s="9" t="s">
        <v>156</v>
      </c>
      <c r="U498" s="7" t="str">
        <f t="shared" si="578"/>
        <v>Contractuel</v>
      </c>
      <c r="V498" s="8">
        <v>44317</v>
      </c>
      <c r="W498" s="8">
        <v>44377</v>
      </c>
      <c r="X498" s="8"/>
      <c r="Y498" s="8"/>
      <c r="Z498" s="8">
        <v>44271</v>
      </c>
      <c r="AA498" s="7">
        <f t="shared" si="579"/>
        <v>3</v>
      </c>
      <c r="AB498" s="7">
        <f t="shared" si="580"/>
        <v>2021</v>
      </c>
      <c r="AC498" s="7">
        <f t="shared" si="581"/>
        <v>2025</v>
      </c>
      <c r="AD498" s="10" t="e">
        <f t="shared" ref="AD498:AD561" ca="1" si="642">IF(#REF!="Non",(DAYS360(N498,Q498)/360),(DAYS360(N498,TODAY())/360))</f>
        <v>#REF!</v>
      </c>
      <c r="AE498" s="10" t="e">
        <f t="shared" ca="1" si="583"/>
        <v>#REF!</v>
      </c>
      <c r="AF498" s="8">
        <v>33239</v>
      </c>
      <c r="AG498" s="11">
        <f t="shared" ca="1" si="584"/>
        <v>34.200000000000003</v>
      </c>
      <c r="AH498" s="10" t="str">
        <f t="shared" ca="1" si="585"/>
        <v>&gt;25&lt; 35</v>
      </c>
      <c r="AI498" s="12">
        <v>16277613</v>
      </c>
      <c r="AJ498" s="13" t="s">
        <v>106</v>
      </c>
      <c r="AK498" s="12" t="s">
        <v>2324</v>
      </c>
      <c r="AL498" s="8">
        <v>41270</v>
      </c>
      <c r="AM498" s="7" t="s">
        <v>108</v>
      </c>
      <c r="AN498" s="7" t="s">
        <v>109</v>
      </c>
      <c r="AQ498" s="14">
        <v>3</v>
      </c>
      <c r="AR498" s="14">
        <v>1</v>
      </c>
      <c r="AS498" s="15">
        <f t="shared" si="586"/>
        <v>44636.25</v>
      </c>
      <c r="AT498" s="14" t="s">
        <v>163</v>
      </c>
      <c r="AU498" s="12">
        <v>3.1930000000000001</v>
      </c>
      <c r="AV498" s="17" t="s">
        <v>79</v>
      </c>
      <c r="AW498" s="18">
        <v>10500</v>
      </c>
      <c r="AX498" s="19" t="s">
        <v>2325</v>
      </c>
      <c r="AY498" s="17">
        <v>58</v>
      </c>
      <c r="AZ498" s="14" t="s">
        <v>83</v>
      </c>
      <c r="BA498" s="20" t="str">
        <f t="shared" si="587"/>
        <v>08105000754009409258</v>
      </c>
      <c r="BB498" s="31">
        <f t="shared" si="588"/>
        <v>20</v>
      </c>
      <c r="BC498" s="22" t="s">
        <v>2326</v>
      </c>
      <c r="BD498" s="23" t="s">
        <v>431</v>
      </c>
      <c r="BE498">
        <v>1145</v>
      </c>
      <c r="BF498" s="8"/>
      <c r="BG498" s="32">
        <v>23781180</v>
      </c>
      <c r="BH498" s="32">
        <v>99552744</v>
      </c>
      <c r="BI498" s="32"/>
      <c r="BJ498" t="s">
        <v>431</v>
      </c>
      <c r="BK498" s="14" t="str">
        <f t="shared" si="613"/>
        <v>B-APT-MCA</v>
      </c>
      <c r="BL498" s="14"/>
      <c r="BM498" s="25"/>
      <c r="BN498" s="26" t="str">
        <f t="shared" si="589"/>
        <v>08105000754009409258</v>
      </c>
      <c r="BO498" s="27" t="str">
        <f t="shared" si="590"/>
        <v>SAADAOUI DHAHBIA</v>
      </c>
      <c r="BP498" s="26">
        <f t="shared" si="591"/>
        <v>497</v>
      </c>
      <c r="BQ498" s="28"/>
    </row>
    <row r="499" spans="1:69" x14ac:dyDescent="0.25">
      <c r="A499" t="str">
        <f>VLOOKUP(B499,[2]RH!$B:$BV,72,0)</f>
        <v>Non-Actif</v>
      </c>
      <c r="B499" s="6">
        <v>498</v>
      </c>
      <c r="C499" s="7" t="s">
        <v>168</v>
      </c>
      <c r="D499" s="7" t="s">
        <v>2327</v>
      </c>
      <c r="E499" s="7" t="s">
        <v>67</v>
      </c>
      <c r="F499" s="7" t="s">
        <v>118</v>
      </c>
      <c r="G499" s="7" t="s">
        <v>220</v>
      </c>
      <c r="H499" s="7" t="s">
        <v>2002</v>
      </c>
      <c r="I499" s="7"/>
      <c r="J499" s="7" t="s">
        <v>281</v>
      </c>
      <c r="K499" s="7" t="s">
        <v>146</v>
      </c>
      <c r="L499" s="7" t="s">
        <v>90</v>
      </c>
      <c r="M499" s="7" t="s">
        <v>191</v>
      </c>
      <c r="N499" s="8">
        <v>44271</v>
      </c>
      <c r="O499" t="e">
        <f t="shared" ca="1" si="608"/>
        <v>#REF!</v>
      </c>
      <c r="P499" s="7">
        <f t="shared" ca="1" si="592"/>
        <v>-1406</v>
      </c>
      <c r="Q499" s="8">
        <v>44299</v>
      </c>
      <c r="R499" s="7" t="s">
        <v>161</v>
      </c>
      <c r="S499" s="7"/>
      <c r="T499" s="9" t="s">
        <v>156</v>
      </c>
      <c r="U499" s="7" t="str">
        <f t="shared" si="578"/>
        <v>Contractuel</v>
      </c>
      <c r="V499" s="8">
        <v>44271</v>
      </c>
      <c r="W499" s="8">
        <v>44316</v>
      </c>
      <c r="X499" s="8"/>
      <c r="Y499" s="8"/>
      <c r="Z499" s="8">
        <v>44271</v>
      </c>
      <c r="AA499" s="7">
        <f t="shared" si="579"/>
        <v>3</v>
      </c>
      <c r="AB499" s="7">
        <f t="shared" si="580"/>
        <v>2021</v>
      </c>
      <c r="AC499" s="7">
        <f t="shared" si="581"/>
        <v>2025</v>
      </c>
      <c r="AD499" s="10" t="e">
        <f t="shared" ref="AD499:AD562" ca="1" si="643">IF(#REF!="Non",(DAYS360(N499,Q499)/360),(DAYS360(N499,TODAY())/360))</f>
        <v>#REF!</v>
      </c>
      <c r="AE499" s="10" t="e">
        <f t="shared" ca="1" si="583"/>
        <v>#REF!</v>
      </c>
      <c r="AF499" s="8">
        <v>28125</v>
      </c>
      <c r="AG499" s="11">
        <f t="shared" ca="1" si="584"/>
        <v>48.210958904109589</v>
      </c>
      <c r="AH499" s="10" t="str">
        <f t="shared" ca="1" si="585"/>
        <v>&gt;45&lt; 55</v>
      </c>
      <c r="AI499" s="12">
        <v>11804637</v>
      </c>
      <c r="AJ499" s="13" t="s">
        <v>82</v>
      </c>
      <c r="AK499" s="12" t="s">
        <v>2328</v>
      </c>
      <c r="AL499" s="8">
        <v>36649</v>
      </c>
      <c r="AM499" s="7" t="s">
        <v>108</v>
      </c>
      <c r="AN499" s="7" t="s">
        <v>76</v>
      </c>
      <c r="AO499">
        <v>1</v>
      </c>
      <c r="AQ499" s="14">
        <v>3</v>
      </c>
      <c r="AR499" s="14">
        <v>1</v>
      </c>
      <c r="AS499" s="15">
        <f t="shared" si="586"/>
        <v>44636.25</v>
      </c>
      <c r="AT499" s="14" t="s">
        <v>163</v>
      </c>
      <c r="AU499" s="12">
        <v>3.1930000000000001</v>
      </c>
      <c r="AV499" s="17">
        <v>17</v>
      </c>
      <c r="AW499" s="18" t="s">
        <v>201</v>
      </c>
      <c r="AX499" s="19" t="s">
        <v>2329</v>
      </c>
      <c r="AY499" s="17" t="s">
        <v>79</v>
      </c>
      <c r="AZ499" s="14" t="s">
        <v>203</v>
      </c>
      <c r="BA499" s="20" t="str">
        <f t="shared" si="587"/>
        <v>17001000000301559608</v>
      </c>
      <c r="BB499" s="31">
        <f t="shared" si="588"/>
        <v>20</v>
      </c>
      <c r="BC499" s="22" t="s">
        <v>2330</v>
      </c>
      <c r="BD499" s="23" t="s">
        <v>115</v>
      </c>
      <c r="BE499">
        <v>2051</v>
      </c>
      <c r="BF499" s="8"/>
      <c r="BG499" s="32">
        <v>21036353</v>
      </c>
      <c r="BH499" s="32">
        <v>50989602</v>
      </c>
      <c r="BI499" s="32"/>
      <c r="BJ499" t="s">
        <v>714</v>
      </c>
      <c r="BK499" s="14" t="str">
        <f t="shared" si="613"/>
        <v>B-APT-MCA</v>
      </c>
      <c r="BL499" s="14"/>
      <c r="BM499" s="25"/>
      <c r="BN499" s="26" t="str">
        <f t="shared" si="589"/>
        <v>17001000000301559608</v>
      </c>
      <c r="BO499" s="27" t="str">
        <f t="shared" si="590"/>
        <v>HAMMEMI NADIA</v>
      </c>
      <c r="BP499" s="26">
        <f t="shared" si="591"/>
        <v>498</v>
      </c>
      <c r="BQ499" s="28"/>
    </row>
    <row r="500" spans="1:69" x14ac:dyDescent="0.25">
      <c r="A500" t="str">
        <f>VLOOKUP(B500,[2]RH!$B:$BV,72,0)</f>
        <v>Non-Actif</v>
      </c>
      <c r="B500" s="66">
        <v>499</v>
      </c>
      <c r="C500" s="67" t="s">
        <v>168</v>
      </c>
      <c r="D500" s="67" t="s">
        <v>2331</v>
      </c>
      <c r="E500" s="67" t="s">
        <v>67</v>
      </c>
      <c r="F500" s="67" t="s">
        <v>118</v>
      </c>
      <c r="G500" s="7" t="s">
        <v>220</v>
      </c>
      <c r="H500" s="67">
        <v>560</v>
      </c>
      <c r="I500" s="7" t="s">
        <v>189</v>
      </c>
      <c r="J500" s="67" t="s">
        <v>190</v>
      </c>
      <c r="K500" s="67" t="s">
        <v>146</v>
      </c>
      <c r="L500" s="67" t="s">
        <v>90</v>
      </c>
      <c r="M500" s="67" t="s">
        <v>191</v>
      </c>
      <c r="N500" s="50">
        <v>44271</v>
      </c>
      <c r="O500" s="68" t="e">
        <f t="shared" ca="1" si="608"/>
        <v>#REF!</v>
      </c>
      <c r="P500" s="7">
        <f t="shared" ca="1" si="592"/>
        <v>-279</v>
      </c>
      <c r="Q500" s="50">
        <v>45394</v>
      </c>
      <c r="R500" s="67" t="s">
        <v>2255</v>
      </c>
      <c r="S500" s="67" t="s">
        <v>2332</v>
      </c>
      <c r="T500" s="67" t="s">
        <v>156</v>
      </c>
      <c r="U500" s="7" t="str">
        <f t="shared" si="578"/>
        <v>Contractuel</v>
      </c>
      <c r="V500" s="8">
        <v>45352</v>
      </c>
      <c r="W500" s="8">
        <v>45443</v>
      </c>
      <c r="X500" s="50"/>
      <c r="Y500" s="50"/>
      <c r="Z500" s="50">
        <v>44271</v>
      </c>
      <c r="AA500" s="7">
        <f t="shared" si="579"/>
        <v>3</v>
      </c>
      <c r="AB500" s="7">
        <f t="shared" si="580"/>
        <v>2021</v>
      </c>
      <c r="AC500" s="7">
        <f t="shared" si="581"/>
        <v>2025</v>
      </c>
      <c r="AD500" s="10" t="e">
        <f t="shared" ref="AD500:AD563" ca="1" si="644">IF(#REF!="Non",(DAYS360(N500,Q500)/360),(DAYS360(N500,TODAY())/360))</f>
        <v>#REF!</v>
      </c>
      <c r="AE500" s="10" t="e">
        <f t="shared" ca="1" si="583"/>
        <v>#REF!</v>
      </c>
      <c r="AF500" s="50">
        <v>27560</v>
      </c>
      <c r="AG500" s="11">
        <f t="shared" ca="1" si="584"/>
        <v>49.758904109589039</v>
      </c>
      <c r="AH500" s="10" t="str">
        <f t="shared" ca="1" si="585"/>
        <v>&gt;45&lt; 55</v>
      </c>
      <c r="AI500" s="69">
        <v>11577053</v>
      </c>
      <c r="AJ500" s="40" t="s">
        <v>213</v>
      </c>
      <c r="AK500" s="69" t="s">
        <v>2333</v>
      </c>
      <c r="AL500" s="50">
        <v>41179</v>
      </c>
      <c r="AM500" s="67" t="s">
        <v>108</v>
      </c>
      <c r="AN500" s="67" t="s">
        <v>76</v>
      </c>
      <c r="AO500" s="68">
        <v>3</v>
      </c>
      <c r="AP500" s="68"/>
      <c r="AQ500" s="70">
        <v>3</v>
      </c>
      <c r="AR500" s="70">
        <v>3</v>
      </c>
      <c r="AS500" s="15">
        <f t="shared" si="586"/>
        <v>45366.75</v>
      </c>
      <c r="AT500" s="70" t="s">
        <v>163</v>
      </c>
      <c r="AU500" s="69">
        <v>3.3210000000000002</v>
      </c>
      <c r="AV500" s="71" t="s">
        <v>236</v>
      </c>
      <c r="AW500" s="72" t="s">
        <v>201</v>
      </c>
      <c r="AX500" s="73" t="s">
        <v>2334</v>
      </c>
      <c r="AY500" s="71" t="s">
        <v>655</v>
      </c>
      <c r="AZ500" s="70" t="s">
        <v>203</v>
      </c>
      <c r="BA500" s="74" t="str">
        <f t="shared" si="587"/>
        <v>17001000000121713266</v>
      </c>
      <c r="BB500" s="31">
        <f t="shared" si="588"/>
        <v>20</v>
      </c>
      <c r="BC500" s="75" t="s">
        <v>2335</v>
      </c>
      <c r="BD500" s="70" t="s">
        <v>1835</v>
      </c>
      <c r="BE500" s="68">
        <v>2010</v>
      </c>
      <c r="BF500" s="50"/>
      <c r="BG500" s="76">
        <v>95745137</v>
      </c>
      <c r="BH500" s="76">
        <v>22263107</v>
      </c>
      <c r="BI500" s="76"/>
      <c r="BJ500" s="68" t="s">
        <v>299</v>
      </c>
      <c r="BK500" s="70" t="str">
        <f t="shared" si="613"/>
        <v>A-560</v>
      </c>
      <c r="BL500" s="70" t="s">
        <v>595</v>
      </c>
      <c r="BM500" s="77"/>
      <c r="BN500" s="78" t="str">
        <f t="shared" si="589"/>
        <v>17001000000121713266</v>
      </c>
      <c r="BO500" s="78" t="str">
        <f t="shared" si="590"/>
        <v>KOURAICHI MEHRZIA</v>
      </c>
      <c r="BP500" s="78">
        <f t="shared" si="591"/>
        <v>499</v>
      </c>
      <c r="BQ500" s="79"/>
    </row>
    <row r="501" spans="1:69" x14ac:dyDescent="0.25">
      <c r="A501" t="str">
        <f>VLOOKUP(B501,[2]RH!$B:$BV,72,0)</f>
        <v>Non-Actif</v>
      </c>
      <c r="B501" s="6">
        <v>500</v>
      </c>
      <c r="C501" s="7" t="s">
        <v>100</v>
      </c>
      <c r="D501" s="7" t="s">
        <v>2336</v>
      </c>
      <c r="E501" s="7" t="s">
        <v>67</v>
      </c>
      <c r="F501" s="7" t="s">
        <v>118</v>
      </c>
      <c r="G501" s="7" t="s">
        <v>220</v>
      </c>
      <c r="H501" s="7" t="s">
        <v>1656</v>
      </c>
      <c r="I501" s="7"/>
      <c r="J501" s="7" t="s">
        <v>190</v>
      </c>
      <c r="K501" s="7" t="s">
        <v>146</v>
      </c>
      <c r="L501" s="7" t="s">
        <v>90</v>
      </c>
      <c r="M501" s="7" t="s">
        <v>191</v>
      </c>
      <c r="N501" s="8">
        <v>44271</v>
      </c>
      <c r="O501" t="e">
        <f t="shared" ca="1" si="608"/>
        <v>#REF!</v>
      </c>
      <c r="P501" s="7">
        <f t="shared" ca="1" si="592"/>
        <v>-1161</v>
      </c>
      <c r="Q501" s="8">
        <v>44532</v>
      </c>
      <c r="R501" s="7" t="s">
        <v>2337</v>
      </c>
      <c r="S501" s="7"/>
      <c r="T501" s="9" t="s">
        <v>156</v>
      </c>
      <c r="U501" s="7" t="str">
        <f t="shared" si="578"/>
        <v>Contractuel</v>
      </c>
      <c r="V501" s="8">
        <v>44501</v>
      </c>
      <c r="W501" s="8">
        <v>44561</v>
      </c>
      <c r="X501" s="8"/>
      <c r="Y501" s="8"/>
      <c r="Z501" s="8">
        <v>44271</v>
      </c>
      <c r="AA501" s="7">
        <f t="shared" si="579"/>
        <v>3</v>
      </c>
      <c r="AB501" s="7">
        <f t="shared" si="580"/>
        <v>2021</v>
      </c>
      <c r="AC501" s="7">
        <f t="shared" si="581"/>
        <v>2025</v>
      </c>
      <c r="AD501" s="10" t="e">
        <f t="shared" ref="AD501:AD564" ca="1" si="645">IF(#REF!="Non",(DAYS360(N501,Q501)/360),(DAYS360(N501,TODAY())/360))</f>
        <v>#REF!</v>
      </c>
      <c r="AE501" s="10" t="e">
        <f t="shared" ca="1" si="583"/>
        <v>#REF!</v>
      </c>
      <c r="AF501" s="8">
        <v>30225</v>
      </c>
      <c r="AG501" s="11">
        <f t="shared" ca="1" si="584"/>
        <v>42.457534246575342</v>
      </c>
      <c r="AH501" s="10" t="str">
        <f t="shared" ca="1" si="585"/>
        <v>&gt;35&lt; 45</v>
      </c>
      <c r="AI501" s="12">
        <v>12878209</v>
      </c>
      <c r="AJ501" s="13" t="s">
        <v>92</v>
      </c>
      <c r="AK501" s="12" t="s">
        <v>2338</v>
      </c>
      <c r="AL501" s="8">
        <v>37571</v>
      </c>
      <c r="AM501" s="7" t="s">
        <v>108</v>
      </c>
      <c r="AN501" s="7" t="s">
        <v>109</v>
      </c>
      <c r="AQ501" s="14">
        <v>3</v>
      </c>
      <c r="AR501" s="14">
        <v>1</v>
      </c>
      <c r="AS501" s="15">
        <f t="shared" si="586"/>
        <v>44636.25</v>
      </c>
      <c r="AT501" s="14" t="s">
        <v>163</v>
      </c>
      <c r="AU501" s="12">
        <v>3.1930000000000001</v>
      </c>
      <c r="AV501" s="17">
        <v>17</v>
      </c>
      <c r="AW501" s="18" t="s">
        <v>1888</v>
      </c>
      <c r="AX501" s="19" t="s">
        <v>2339</v>
      </c>
      <c r="AY501" s="17">
        <v>78</v>
      </c>
      <c r="AZ501" s="14" t="s">
        <v>203</v>
      </c>
      <c r="BA501" s="20" t="str">
        <f t="shared" si="587"/>
        <v>17002000000131595678</v>
      </c>
      <c r="BB501" s="31">
        <f t="shared" si="588"/>
        <v>20</v>
      </c>
      <c r="BC501" s="22" t="s">
        <v>2340</v>
      </c>
      <c r="BD501" s="23" t="s">
        <v>391</v>
      </c>
      <c r="BF501" s="8" t="s">
        <v>176</v>
      </c>
      <c r="BG501" s="32">
        <v>24336318</v>
      </c>
      <c r="BH501" s="32">
        <v>55897046</v>
      </c>
      <c r="BI501" s="32"/>
      <c r="BJ501" t="s">
        <v>277</v>
      </c>
      <c r="BK501" s="14" t="str">
        <f t="shared" si="613"/>
        <v>A-APT</v>
      </c>
      <c r="BL501" s="14"/>
      <c r="BM501" s="25"/>
      <c r="BN501" s="26" t="str">
        <f t="shared" si="589"/>
        <v>17002000000131595678</v>
      </c>
      <c r="BO501" s="27" t="str">
        <f t="shared" si="590"/>
        <v>TALEB LEILA</v>
      </c>
      <c r="BP501" s="26">
        <f t="shared" si="591"/>
        <v>500</v>
      </c>
      <c r="BQ501" s="28"/>
    </row>
    <row r="502" spans="1:69" x14ac:dyDescent="0.25">
      <c r="A502" t="str">
        <f>VLOOKUP(B502,[2]RH!$B:$BV,72,0)</f>
        <v>Non-Actif</v>
      </c>
      <c r="B502" s="6">
        <v>501</v>
      </c>
      <c r="C502" s="7" t="s">
        <v>168</v>
      </c>
      <c r="D502" s="7" t="s">
        <v>2341</v>
      </c>
      <c r="E502" s="7" t="s">
        <v>67</v>
      </c>
      <c r="F502" s="7" t="s">
        <v>118</v>
      </c>
      <c r="G502" s="7" t="s">
        <v>220</v>
      </c>
      <c r="H502" s="7" t="s">
        <v>2342</v>
      </c>
      <c r="I502" s="7" t="s">
        <v>2343</v>
      </c>
      <c r="J502" s="7" t="s">
        <v>190</v>
      </c>
      <c r="K502" s="7" t="s">
        <v>146</v>
      </c>
      <c r="L502" s="7" t="s">
        <v>90</v>
      </c>
      <c r="M502" s="7" t="s">
        <v>191</v>
      </c>
      <c r="N502" s="8">
        <v>44271</v>
      </c>
      <c r="O502" t="e">
        <f t="shared" ca="1" si="608"/>
        <v>#REF!</v>
      </c>
      <c r="P502" s="7">
        <f t="shared" ca="1" si="592"/>
        <v>-737</v>
      </c>
      <c r="Q502" s="8">
        <v>44938</v>
      </c>
      <c r="R502" s="7" t="s">
        <v>2344</v>
      </c>
      <c r="S502" s="7"/>
      <c r="T502" s="9" t="s">
        <v>156</v>
      </c>
      <c r="U502" s="7" t="str">
        <f t="shared" si="578"/>
        <v>Contractuel</v>
      </c>
      <c r="V502" s="8">
        <v>44927</v>
      </c>
      <c r="W502" s="8">
        <v>44985</v>
      </c>
      <c r="X502" s="8"/>
      <c r="Y502" s="8"/>
      <c r="Z502" s="8">
        <v>44271</v>
      </c>
      <c r="AA502" s="7">
        <f t="shared" si="579"/>
        <v>3</v>
      </c>
      <c r="AB502" s="7">
        <f t="shared" si="580"/>
        <v>2021</v>
      </c>
      <c r="AC502" s="7">
        <f t="shared" si="581"/>
        <v>2025</v>
      </c>
      <c r="AD502" s="10" t="e">
        <f t="shared" ref="AD502:AD565" ca="1" si="646">IF(#REF!="Non",(DAYS360(N502,Q502)/360),(DAYS360(N502,TODAY())/360))</f>
        <v>#REF!</v>
      </c>
      <c r="AE502" s="10" t="e">
        <f t="shared" ca="1" si="583"/>
        <v>#REF!</v>
      </c>
      <c r="AF502" s="8">
        <v>34578</v>
      </c>
      <c r="AG502" s="11">
        <f t="shared" ca="1" si="584"/>
        <v>30.531506849315068</v>
      </c>
      <c r="AH502" s="10" t="str">
        <f t="shared" ca="1" si="585"/>
        <v>&gt;25&lt; 35</v>
      </c>
      <c r="AI502" s="12">
        <v>17054105</v>
      </c>
      <c r="AJ502" s="13" t="s">
        <v>192</v>
      </c>
      <c r="AK502" s="12">
        <v>11910505</v>
      </c>
      <c r="AL502" s="8">
        <v>42998</v>
      </c>
      <c r="AM502" s="7" t="s">
        <v>108</v>
      </c>
      <c r="AN502" s="7" t="s">
        <v>76</v>
      </c>
      <c r="AO502">
        <v>1</v>
      </c>
      <c r="AQ502" s="14">
        <v>3</v>
      </c>
      <c r="AR502" s="14">
        <v>2</v>
      </c>
      <c r="AS502" s="15">
        <f t="shared" si="586"/>
        <v>45001.5</v>
      </c>
      <c r="AT502" s="14" t="s">
        <v>163</v>
      </c>
      <c r="AU502" s="12">
        <v>3.3159999999999998</v>
      </c>
      <c r="AV502" s="17" t="s">
        <v>106</v>
      </c>
      <c r="AW502" s="18" t="s">
        <v>591</v>
      </c>
      <c r="AX502" s="19" t="s">
        <v>2345</v>
      </c>
      <c r="AY502" s="17" t="s">
        <v>725</v>
      </c>
      <c r="AZ502" s="14" t="s">
        <v>230</v>
      </c>
      <c r="BA502" s="20" t="str">
        <f t="shared" si="587"/>
        <v>05046000114501371962</v>
      </c>
      <c r="BB502" s="31">
        <f t="shared" si="588"/>
        <v>20</v>
      </c>
      <c r="BC502" s="22" t="s">
        <v>2346</v>
      </c>
      <c r="BD502" s="23" t="s">
        <v>2105</v>
      </c>
      <c r="BE502">
        <v>1095</v>
      </c>
      <c r="BF502" s="8" t="s">
        <v>176</v>
      </c>
      <c r="BG502" s="32">
        <v>24891684</v>
      </c>
      <c r="BH502" s="32">
        <v>95724487</v>
      </c>
      <c r="BI502" s="32"/>
      <c r="BJ502" t="s">
        <v>286</v>
      </c>
      <c r="BK502" s="14" t="str">
        <f t="shared" si="613"/>
        <v>A-P6</v>
      </c>
      <c r="BL502" s="14"/>
      <c r="BM502" s="25"/>
      <c r="BN502" s="26" t="str">
        <f t="shared" si="589"/>
        <v>05046000114501371962</v>
      </c>
      <c r="BO502" s="27" t="str">
        <f t="shared" si="590"/>
        <v>BARHOUMI YOSRA</v>
      </c>
      <c r="BP502" s="26">
        <f t="shared" si="591"/>
        <v>501</v>
      </c>
      <c r="BQ502" s="28"/>
    </row>
    <row r="503" spans="1:69" x14ac:dyDescent="0.25">
      <c r="A503" t="str">
        <f>VLOOKUP(B503,[2]RH!$B:$BV,72,0)</f>
        <v>Non-Actif</v>
      </c>
      <c r="B503" s="6">
        <v>502</v>
      </c>
      <c r="C503" s="7" t="s">
        <v>168</v>
      </c>
      <c r="D503" s="7" t="s">
        <v>2347</v>
      </c>
      <c r="E503" s="7" t="s">
        <v>67</v>
      </c>
      <c r="F503" s="7" t="s">
        <v>258</v>
      </c>
      <c r="G503" s="7" t="s">
        <v>533</v>
      </c>
      <c r="H503" s="7" t="s">
        <v>891</v>
      </c>
      <c r="I503" s="7"/>
      <c r="J503" s="7" t="s">
        <v>281</v>
      </c>
      <c r="K503" s="7" t="s">
        <v>89</v>
      </c>
      <c r="L503" s="7" t="s">
        <v>90</v>
      </c>
      <c r="M503" s="7" t="s">
        <v>535</v>
      </c>
      <c r="N503" s="8">
        <v>44271</v>
      </c>
      <c r="O503" t="e">
        <f t="shared" ca="1" si="608"/>
        <v>#REF!</v>
      </c>
      <c r="P503" s="7">
        <f t="shared" ca="1" si="592"/>
        <v>-1102</v>
      </c>
      <c r="Q503" s="8">
        <v>44607</v>
      </c>
      <c r="R503" s="7" t="s">
        <v>161</v>
      </c>
      <c r="S503" s="7"/>
      <c r="T503" s="9" t="s">
        <v>156</v>
      </c>
      <c r="U503" s="7" t="str">
        <f t="shared" si="578"/>
        <v>Contractuel</v>
      </c>
      <c r="V503" s="8">
        <v>44562</v>
      </c>
      <c r="W503" s="8">
        <v>44620</v>
      </c>
      <c r="X503" s="8"/>
      <c r="Y503" s="8"/>
      <c r="Z503" s="8">
        <v>44271</v>
      </c>
      <c r="AA503" s="7">
        <f t="shared" si="579"/>
        <v>3</v>
      </c>
      <c r="AB503" s="7">
        <f t="shared" si="580"/>
        <v>2021</v>
      </c>
      <c r="AC503" s="7">
        <f t="shared" si="581"/>
        <v>2025</v>
      </c>
      <c r="AD503" s="10" t="e">
        <f t="shared" ref="AD503:AD566" ca="1" si="647">IF(#REF!="Non",(DAYS360(N503,Q503)/360),(DAYS360(N503,TODAY())/360))</f>
        <v>#REF!</v>
      </c>
      <c r="AE503" s="10" t="e">
        <f t="shared" ca="1" si="583"/>
        <v>#REF!</v>
      </c>
      <c r="AF503" s="8">
        <v>33382</v>
      </c>
      <c r="AG503" s="11">
        <f t="shared" ca="1" si="584"/>
        <v>33.80821917808219</v>
      </c>
      <c r="AH503" s="10" t="str">
        <f t="shared" ca="1" si="585"/>
        <v>&gt;25&lt; 35</v>
      </c>
      <c r="AI503" s="12">
        <v>16679675</v>
      </c>
      <c r="AJ503" s="13" t="s">
        <v>150</v>
      </c>
      <c r="AK503" s="12" t="s">
        <v>2348</v>
      </c>
      <c r="AL503" s="8">
        <v>40809</v>
      </c>
      <c r="AM503" s="7" t="s">
        <v>108</v>
      </c>
      <c r="AN503" s="7" t="s">
        <v>683</v>
      </c>
      <c r="AQ503" s="14">
        <v>3</v>
      </c>
      <c r="AR503" s="14">
        <v>1</v>
      </c>
      <c r="AS503" s="15">
        <f t="shared" si="586"/>
        <v>44636.25</v>
      </c>
      <c r="AT503" s="14" t="s">
        <v>163</v>
      </c>
      <c r="AU503" s="12">
        <v>3.1930000000000001</v>
      </c>
      <c r="AV503" s="17" t="s">
        <v>236</v>
      </c>
      <c r="AW503" s="18" t="s">
        <v>201</v>
      </c>
      <c r="AX503" s="19" t="s">
        <v>2349</v>
      </c>
      <c r="AY503" s="17" t="s">
        <v>181</v>
      </c>
      <c r="AZ503" s="14" t="s">
        <v>203</v>
      </c>
      <c r="BA503" s="20" t="str">
        <f t="shared" si="587"/>
        <v>17001000000201358414</v>
      </c>
      <c r="BB503" s="31">
        <f t="shared" si="588"/>
        <v>20</v>
      </c>
      <c r="BC503" s="22" t="s">
        <v>2350</v>
      </c>
      <c r="BD503" s="23" t="s">
        <v>286</v>
      </c>
      <c r="BE503">
        <v>1095</v>
      </c>
      <c r="BF503" s="8" t="s">
        <v>176</v>
      </c>
      <c r="BG503" s="32">
        <v>24531044</v>
      </c>
      <c r="BH503" s="32">
        <v>29309899</v>
      </c>
      <c r="BI503" s="32"/>
      <c r="BJ503" t="s">
        <v>385</v>
      </c>
      <c r="BK503" s="14" t="str">
        <f t="shared" si="613"/>
        <v>B-APPOLO</v>
      </c>
      <c r="BL503" s="14"/>
      <c r="BM503" s="25"/>
      <c r="BN503" s="26" t="str">
        <f t="shared" si="589"/>
        <v>17001000000201358414</v>
      </c>
      <c r="BO503" s="27" t="str">
        <f t="shared" si="590"/>
        <v>EL MAY FATMA</v>
      </c>
      <c r="BP503" s="26">
        <f t="shared" si="591"/>
        <v>502</v>
      </c>
      <c r="BQ503" s="28"/>
    </row>
    <row r="504" spans="1:69" x14ac:dyDescent="0.25">
      <c r="A504" t="str">
        <f>VLOOKUP(B504,[2]RH!$B:$BV,72,0)</f>
        <v>Non-Actif</v>
      </c>
      <c r="B504" s="6">
        <v>503</v>
      </c>
      <c r="C504" s="7" t="s">
        <v>65</v>
      </c>
      <c r="D504" s="7" t="s">
        <v>2351</v>
      </c>
      <c r="E504" s="7" t="s">
        <v>67</v>
      </c>
      <c r="F504" s="7" t="s">
        <v>158</v>
      </c>
      <c r="G504" s="7" t="s">
        <v>159</v>
      </c>
      <c r="H504" s="7"/>
      <c r="I504" s="7"/>
      <c r="J504" s="7"/>
      <c r="K504" s="7" t="s">
        <v>146</v>
      </c>
      <c r="L504" s="7" t="s">
        <v>90</v>
      </c>
      <c r="M504" s="7" t="s">
        <v>1089</v>
      </c>
      <c r="N504" s="8">
        <v>44272</v>
      </c>
      <c r="O504" t="e">
        <f t="shared" ca="1" si="608"/>
        <v>#REF!</v>
      </c>
      <c r="P504" s="7" t="str">
        <f t="shared" ca="1" si="592"/>
        <v/>
      </c>
      <c r="Q504" s="8">
        <v>44279</v>
      </c>
      <c r="R504" s="7" t="s">
        <v>161</v>
      </c>
      <c r="S504" s="7"/>
      <c r="T504" s="9" t="s">
        <v>394</v>
      </c>
      <c r="U504" s="7" t="str">
        <f t="shared" si="578"/>
        <v>Contractuel</v>
      </c>
      <c r="V504" s="8"/>
      <c r="W504" s="8"/>
      <c r="X504" s="8">
        <v>44287</v>
      </c>
      <c r="Y504" s="8">
        <v>44651</v>
      </c>
      <c r="Z504" s="8"/>
      <c r="AA504" s="7">
        <f t="shared" si="579"/>
        <v>3</v>
      </c>
      <c r="AB504" s="7">
        <f t="shared" si="580"/>
        <v>2021</v>
      </c>
      <c r="AC504" s="7">
        <f t="shared" si="581"/>
        <v>2025</v>
      </c>
      <c r="AD504" s="10" t="e">
        <f t="shared" ref="AD504:AD567" ca="1" si="648">IF(#REF!="Non",(DAYS360(N504,Q504)/360),(DAYS360(N504,TODAY())/360))</f>
        <v>#REF!</v>
      </c>
      <c r="AE504" s="10" t="e">
        <f t="shared" ca="1" si="583"/>
        <v>#REF!</v>
      </c>
      <c r="AF504" s="8">
        <v>35954</v>
      </c>
      <c r="AG504" s="11">
        <f t="shared" ca="1" si="584"/>
        <v>26.761643835616439</v>
      </c>
      <c r="AH504" s="10" t="str">
        <f t="shared" ca="1" si="585"/>
        <v>&gt;25&lt; 35</v>
      </c>
      <c r="AI504" s="12"/>
      <c r="AJ504" s="13"/>
      <c r="AK504" s="12">
        <v>14354612</v>
      </c>
      <c r="AL504" s="8">
        <v>42569</v>
      </c>
      <c r="AM504" s="7" t="s">
        <v>75</v>
      </c>
      <c r="AN504" s="7" t="s">
        <v>109</v>
      </c>
      <c r="AQ504" s="14">
        <v>3</v>
      </c>
      <c r="AR504" s="14">
        <v>1</v>
      </c>
      <c r="AS504" s="15">
        <f t="shared" si="586"/>
        <v>44637.25</v>
      </c>
      <c r="AT504" s="14" t="s">
        <v>163</v>
      </c>
      <c r="AU504" s="12">
        <v>2.1629999999999998</v>
      </c>
      <c r="AV504" s="17">
        <v>12</v>
      </c>
      <c r="AW504" s="18" t="s">
        <v>807</v>
      </c>
      <c r="AX504" s="19" t="s">
        <v>2352</v>
      </c>
      <c r="AY504" s="17">
        <v>87</v>
      </c>
      <c r="AZ504" s="14" t="s">
        <v>195</v>
      </c>
      <c r="BA504" s="20" t="str">
        <f t="shared" si="587"/>
        <v>12008000013310764887</v>
      </c>
      <c r="BB504" s="31">
        <f t="shared" si="588"/>
        <v>20</v>
      </c>
      <c r="BC504" s="22" t="s">
        <v>2353</v>
      </c>
      <c r="BD504" s="23" t="s">
        <v>1835</v>
      </c>
      <c r="BE504">
        <v>2086</v>
      </c>
      <c r="BF504" s="8"/>
      <c r="BG504" s="32">
        <v>58219799</v>
      </c>
      <c r="BH504" s="32">
        <v>20141549</v>
      </c>
      <c r="BI504" s="32"/>
      <c r="BJ504" t="s">
        <v>814</v>
      </c>
      <c r="BK504" s="14" t="str">
        <f t="shared" si="613"/>
        <v>-</v>
      </c>
      <c r="BL504" s="14"/>
      <c r="BM504" s="25"/>
      <c r="BN504" s="26" t="str">
        <f t="shared" si="589"/>
        <v>12008000013310764887</v>
      </c>
      <c r="BO504" s="27" t="str">
        <f t="shared" si="590"/>
        <v>GUENICHI MOHAMED</v>
      </c>
      <c r="BP504" s="26">
        <f t="shared" si="591"/>
        <v>503</v>
      </c>
      <c r="BQ504" s="28"/>
    </row>
    <row r="505" spans="1:69" x14ac:dyDescent="0.25">
      <c r="A505" t="str">
        <f>VLOOKUP(B505,[2]RH!$B:$BV,72,0)</f>
        <v>Non-Actif</v>
      </c>
      <c r="B505" s="6">
        <v>504</v>
      </c>
      <c r="C505" s="7" t="s">
        <v>100</v>
      </c>
      <c r="D505" s="7" t="s">
        <v>2354</v>
      </c>
      <c r="E505" s="7" t="s">
        <v>67</v>
      </c>
      <c r="F505" s="7" t="s">
        <v>258</v>
      </c>
      <c r="G505" s="7" t="s">
        <v>533</v>
      </c>
      <c r="H505" s="7">
        <v>520</v>
      </c>
      <c r="I505" s="7"/>
      <c r="J505" s="7" t="s">
        <v>190</v>
      </c>
      <c r="K505" s="7" t="s">
        <v>89</v>
      </c>
      <c r="L505" s="7" t="s">
        <v>90</v>
      </c>
      <c r="M505" s="7" t="s">
        <v>535</v>
      </c>
      <c r="N505" s="8">
        <v>44273</v>
      </c>
      <c r="O505" t="e">
        <f t="shared" ca="1" si="608"/>
        <v>#REF!</v>
      </c>
      <c r="P505" s="7">
        <f t="shared" ca="1" si="592"/>
        <v>-980</v>
      </c>
      <c r="Q505" s="8">
        <v>44742</v>
      </c>
      <c r="R505" s="7" t="s">
        <v>1244</v>
      </c>
      <c r="S505" s="7"/>
      <c r="T505" s="9" t="s">
        <v>156</v>
      </c>
      <c r="U505" s="7" t="str">
        <f t="shared" si="578"/>
        <v>Contractuel</v>
      </c>
      <c r="V505" s="8">
        <v>44682</v>
      </c>
      <c r="W505" s="8">
        <v>44742</v>
      </c>
      <c r="X505" s="8"/>
      <c r="Y505" s="8"/>
      <c r="Z505" s="8">
        <v>44273</v>
      </c>
      <c r="AA505" s="7">
        <f t="shared" si="579"/>
        <v>3</v>
      </c>
      <c r="AB505" s="7">
        <f t="shared" si="580"/>
        <v>2021</v>
      </c>
      <c r="AC505" s="7">
        <f t="shared" si="581"/>
        <v>2025</v>
      </c>
      <c r="AD505" s="10" t="e">
        <f t="shared" ref="AD505:AD568" ca="1" si="649">IF(#REF!="Non",(DAYS360(N505,Q505)/360),(DAYS360(N505,TODAY())/360))</f>
        <v>#REF!</v>
      </c>
      <c r="AE505" s="10" t="e">
        <f t="shared" ca="1" si="583"/>
        <v>#REF!</v>
      </c>
      <c r="AF505" s="8">
        <v>35010</v>
      </c>
      <c r="AG505" s="11">
        <f t="shared" ca="1" si="584"/>
        <v>29.347945205479451</v>
      </c>
      <c r="AH505" s="10" t="str">
        <f t="shared" ca="1" si="585"/>
        <v>&gt;25&lt; 35</v>
      </c>
      <c r="AI505" s="12">
        <v>16893125</v>
      </c>
      <c r="AJ505" s="40" t="s">
        <v>213</v>
      </c>
      <c r="AK505" s="12">
        <v>10814599</v>
      </c>
      <c r="AL505" s="8">
        <v>41164</v>
      </c>
      <c r="AM505" s="7" t="s">
        <v>108</v>
      </c>
      <c r="AN505" s="7" t="s">
        <v>109</v>
      </c>
      <c r="AQ505" s="14">
        <v>3</v>
      </c>
      <c r="AR505" s="14">
        <v>2</v>
      </c>
      <c r="AS505" s="15">
        <f t="shared" si="586"/>
        <v>45003.5</v>
      </c>
      <c r="AT505" s="14" t="s">
        <v>163</v>
      </c>
      <c r="AU505" s="12">
        <v>3.3159999999999998</v>
      </c>
      <c r="AV505" s="17" t="s">
        <v>236</v>
      </c>
      <c r="AW505" s="18" t="s">
        <v>1888</v>
      </c>
      <c r="AX505" s="19" t="s">
        <v>2355</v>
      </c>
      <c r="AY505" s="17" t="s">
        <v>2356</v>
      </c>
      <c r="AZ505" s="14" t="s">
        <v>203</v>
      </c>
      <c r="BA505" s="20" t="str">
        <f t="shared" si="587"/>
        <v>17002000000234503075</v>
      </c>
      <c r="BB505" s="31">
        <f t="shared" si="588"/>
        <v>20</v>
      </c>
      <c r="BC505" s="22" t="s">
        <v>2357</v>
      </c>
      <c r="BD505" s="23" t="s">
        <v>115</v>
      </c>
      <c r="BF505" s="8" t="s">
        <v>776</v>
      </c>
      <c r="BG505" s="32">
        <v>22321670</v>
      </c>
      <c r="BH505" s="32">
        <v>27094068</v>
      </c>
      <c r="BI505" s="32"/>
      <c r="BJ505" t="s">
        <v>486</v>
      </c>
      <c r="BK505" s="14" t="str">
        <f t="shared" si="613"/>
        <v>A-520</v>
      </c>
      <c r="BL505" s="14"/>
      <c r="BM505" s="25"/>
      <c r="BN505" s="26" t="str">
        <f t="shared" si="589"/>
        <v>17002000000234503075</v>
      </c>
      <c r="BO505" s="27" t="str">
        <f t="shared" si="590"/>
        <v>BOUAZIZ LATIFA</v>
      </c>
      <c r="BP505" s="26">
        <f t="shared" si="591"/>
        <v>504</v>
      </c>
      <c r="BQ505" s="28"/>
    </row>
    <row r="506" spans="1:69" x14ac:dyDescent="0.25">
      <c r="A506" t="str">
        <f>VLOOKUP(B506,[2]RH!$B:$BV,72,0)</f>
        <v>Non-Actif</v>
      </c>
      <c r="B506" s="6">
        <v>505</v>
      </c>
      <c r="C506" s="7" t="s">
        <v>168</v>
      </c>
      <c r="D506" s="7" t="s">
        <v>199</v>
      </c>
      <c r="E506" s="7" t="s">
        <v>67</v>
      </c>
      <c r="F506" s="7" t="s">
        <v>118</v>
      </c>
      <c r="G506" s="7" t="s">
        <v>220</v>
      </c>
      <c r="H506" s="7">
        <v>965</v>
      </c>
      <c r="I506" s="7"/>
      <c r="J506" s="7" t="s">
        <v>190</v>
      </c>
      <c r="K506" s="7" t="s">
        <v>146</v>
      </c>
      <c r="L506" s="7" t="s">
        <v>90</v>
      </c>
      <c r="M506" s="7" t="s">
        <v>191</v>
      </c>
      <c r="N506" s="8">
        <v>44273</v>
      </c>
      <c r="O506" t="e">
        <f t="shared" ca="1" si="608"/>
        <v>#REF!</v>
      </c>
      <c r="P506" s="7">
        <f t="shared" ca="1" si="592"/>
        <v>-1222</v>
      </c>
      <c r="Q506" s="8">
        <v>44450</v>
      </c>
      <c r="R506" s="7" t="s">
        <v>161</v>
      </c>
      <c r="S506" s="7"/>
      <c r="T506" s="9" t="s">
        <v>156</v>
      </c>
      <c r="U506" s="7" t="str">
        <f t="shared" si="578"/>
        <v>Contractuel</v>
      </c>
      <c r="V506" s="8">
        <v>44440</v>
      </c>
      <c r="W506" s="8">
        <v>44500</v>
      </c>
      <c r="X506" s="8"/>
      <c r="Y506" s="8"/>
      <c r="Z506" s="8">
        <v>44273</v>
      </c>
      <c r="AA506" s="7">
        <f t="shared" si="579"/>
        <v>3</v>
      </c>
      <c r="AB506" s="7">
        <f t="shared" si="580"/>
        <v>2021</v>
      </c>
      <c r="AC506" s="7">
        <f t="shared" si="581"/>
        <v>2025</v>
      </c>
      <c r="AD506" s="10" t="e">
        <f t="shared" ref="AD506:AD569" ca="1" si="650">IF(#REF!="Non",(DAYS360(N506,Q506)/360),(DAYS360(N506,TODAY())/360))</f>
        <v>#REF!</v>
      </c>
      <c r="AE506" s="10" t="e">
        <f t="shared" ca="1" si="583"/>
        <v>#REF!</v>
      </c>
      <c r="AF506" s="8">
        <v>30632</v>
      </c>
      <c r="AG506" s="11">
        <f t="shared" ca="1" si="584"/>
        <v>41.342465753424655</v>
      </c>
      <c r="AH506" s="10" t="str">
        <f t="shared" ca="1" si="585"/>
        <v>&gt;35&lt; 45</v>
      </c>
      <c r="AI506" s="12">
        <v>16028655</v>
      </c>
      <c r="AJ506" s="13" t="s">
        <v>73</v>
      </c>
      <c r="AK506" s="12" t="s">
        <v>200</v>
      </c>
      <c r="AL506" s="8">
        <v>40239</v>
      </c>
      <c r="AM506" s="7" t="s">
        <v>108</v>
      </c>
      <c r="AN506" s="7" t="s">
        <v>76</v>
      </c>
      <c r="AO506">
        <v>3</v>
      </c>
      <c r="AQ506" s="14">
        <v>3</v>
      </c>
      <c r="AR506" s="14">
        <v>1</v>
      </c>
      <c r="AS506" s="15">
        <f t="shared" si="586"/>
        <v>44638.25</v>
      </c>
      <c r="AT506" s="14" t="s">
        <v>163</v>
      </c>
      <c r="AU506" s="12">
        <v>3.2549999999999999</v>
      </c>
      <c r="AV506" s="17">
        <v>17</v>
      </c>
      <c r="AW506" s="18" t="s">
        <v>201</v>
      </c>
      <c r="AX506" s="19" t="s">
        <v>202</v>
      </c>
      <c r="AY506" s="17">
        <v>50</v>
      </c>
      <c r="AZ506" s="14" t="s">
        <v>203</v>
      </c>
      <c r="BA506" s="20" t="str">
        <f t="shared" si="587"/>
        <v>17001000000283302850</v>
      </c>
      <c r="BB506" s="31">
        <f t="shared" si="588"/>
        <v>20</v>
      </c>
      <c r="BC506" s="22" t="s">
        <v>204</v>
      </c>
      <c r="BD506" s="23" t="s">
        <v>85</v>
      </c>
      <c r="BF506" s="8"/>
      <c r="BG506" s="32">
        <v>22187993</v>
      </c>
      <c r="BH506" s="32">
        <v>23658062</v>
      </c>
      <c r="BI506" s="32"/>
      <c r="BJ506" t="s">
        <v>204</v>
      </c>
      <c r="BK506" s="14" t="str">
        <f t="shared" si="613"/>
        <v>A-965</v>
      </c>
      <c r="BL506" s="14"/>
      <c r="BM506" s="25"/>
      <c r="BN506" s="26" t="str">
        <f t="shared" si="589"/>
        <v>17001000000283302850</v>
      </c>
      <c r="BO506" s="27" t="str">
        <f t="shared" si="590"/>
        <v>HAMDOUNI HENDA</v>
      </c>
      <c r="BP506" s="26">
        <f t="shared" si="591"/>
        <v>505</v>
      </c>
      <c r="BQ506" s="28"/>
    </row>
    <row r="507" spans="1:69" x14ac:dyDescent="0.25">
      <c r="A507" t="str">
        <f>VLOOKUP(B507,[2]RH!$B:$BV,72,0)</f>
        <v>Non-Actif</v>
      </c>
      <c r="B507" s="6">
        <v>506</v>
      </c>
      <c r="C507" s="7" t="s">
        <v>100</v>
      </c>
      <c r="D507" s="7" t="s">
        <v>2358</v>
      </c>
      <c r="E507" s="7" t="s">
        <v>67</v>
      </c>
      <c r="F507" s="7" t="s">
        <v>118</v>
      </c>
      <c r="G507" s="7" t="s">
        <v>220</v>
      </c>
      <c r="H507" s="7" t="s">
        <v>1656</v>
      </c>
      <c r="I507" s="7"/>
      <c r="J507" s="7" t="s">
        <v>190</v>
      </c>
      <c r="K507" s="7" t="s">
        <v>146</v>
      </c>
      <c r="L507" s="7" t="s">
        <v>90</v>
      </c>
      <c r="M507" s="7" t="s">
        <v>191</v>
      </c>
      <c r="N507" s="8">
        <v>44275</v>
      </c>
      <c r="O507" t="e">
        <f t="shared" ca="1" si="608"/>
        <v>#REF!</v>
      </c>
      <c r="P507" s="7">
        <f t="shared" ca="1" si="592"/>
        <v>-796</v>
      </c>
      <c r="Q507" s="8">
        <v>44888</v>
      </c>
      <c r="R507" s="7" t="s">
        <v>91</v>
      </c>
      <c r="S507" s="7"/>
      <c r="T507" s="9" t="s">
        <v>156</v>
      </c>
      <c r="U507" s="7" t="str">
        <f t="shared" si="578"/>
        <v>Contractuel</v>
      </c>
      <c r="V507" s="8">
        <v>44866</v>
      </c>
      <c r="W507" s="8">
        <v>44926</v>
      </c>
      <c r="X507" s="8"/>
      <c r="Y507" s="8"/>
      <c r="Z507" s="8">
        <v>44275</v>
      </c>
      <c r="AA507" s="7">
        <f t="shared" si="579"/>
        <v>3</v>
      </c>
      <c r="AB507" s="7">
        <f t="shared" si="580"/>
        <v>2021</v>
      </c>
      <c r="AC507" s="7">
        <f t="shared" si="581"/>
        <v>2025</v>
      </c>
      <c r="AD507" s="10" t="e">
        <f t="shared" ref="AD507:AD570" ca="1" si="651">IF(#REF!="Non",(DAYS360(N507,Q507)/360),(DAYS360(N507,TODAY())/360))</f>
        <v>#REF!</v>
      </c>
      <c r="AE507" s="10" t="e">
        <f t="shared" ca="1" si="583"/>
        <v>#REF!</v>
      </c>
      <c r="AF507" s="8">
        <v>37527</v>
      </c>
      <c r="AG507" s="11">
        <f t="shared" ca="1" si="584"/>
        <v>22.452054794520549</v>
      </c>
      <c r="AH507" s="10" t="str">
        <f t="shared" ca="1" si="585"/>
        <v>&lt; 25</v>
      </c>
      <c r="AI507" s="12">
        <v>17461246</v>
      </c>
      <c r="AJ507" s="13" t="s">
        <v>170</v>
      </c>
      <c r="AK507" s="12">
        <v>13027967</v>
      </c>
      <c r="AL507" s="8">
        <v>43669</v>
      </c>
      <c r="AM507" s="7" t="s">
        <v>108</v>
      </c>
      <c r="AN507" s="7" t="s">
        <v>109</v>
      </c>
      <c r="AQ507" s="14">
        <v>3</v>
      </c>
      <c r="AR507" s="14">
        <v>2</v>
      </c>
      <c r="AS507" s="15">
        <f t="shared" si="586"/>
        <v>45005.5</v>
      </c>
      <c r="AT507" s="14" t="s">
        <v>163</v>
      </c>
      <c r="AU507" s="12">
        <v>3.3159999999999998</v>
      </c>
      <c r="AV507" s="17" t="s">
        <v>236</v>
      </c>
      <c r="AW507" s="18" t="s">
        <v>201</v>
      </c>
      <c r="AX507" s="19" t="s">
        <v>2359</v>
      </c>
      <c r="AY507" s="17" t="s">
        <v>97</v>
      </c>
      <c r="AZ507" s="14" t="s">
        <v>203</v>
      </c>
      <c r="BA507" s="20" t="str">
        <f t="shared" si="587"/>
        <v>17001000000301652437</v>
      </c>
      <c r="BB507" s="31">
        <f t="shared" si="588"/>
        <v>20</v>
      </c>
      <c r="BC507" s="22" t="s">
        <v>2360</v>
      </c>
      <c r="BD507" s="23" t="s">
        <v>115</v>
      </c>
      <c r="BF507" s="8" t="s">
        <v>1274</v>
      </c>
      <c r="BG507" s="32">
        <v>20505553</v>
      </c>
      <c r="BH507" s="32">
        <v>51057353</v>
      </c>
      <c r="BI507" s="32"/>
      <c r="BJ507" t="s">
        <v>714</v>
      </c>
      <c r="BK507" s="14" t="str">
        <f t="shared" si="613"/>
        <v>A-APT</v>
      </c>
      <c r="BL507" s="14"/>
      <c r="BM507" s="25"/>
      <c r="BN507" s="26" t="str">
        <f t="shared" si="589"/>
        <v>17001000000301652437</v>
      </c>
      <c r="BO507" s="27" t="str">
        <f t="shared" si="590"/>
        <v>FERJANI SOUMAYA</v>
      </c>
      <c r="BP507" s="26">
        <f t="shared" si="591"/>
        <v>506</v>
      </c>
      <c r="BQ507" s="28"/>
    </row>
    <row r="508" spans="1:69" x14ac:dyDescent="0.25">
      <c r="A508" t="str">
        <f>VLOOKUP(B508,[2]RH!$B:$BV,72,0)</f>
        <v>Non-Actif</v>
      </c>
      <c r="B508" s="6">
        <v>507</v>
      </c>
      <c r="C508" s="7" t="s">
        <v>65</v>
      </c>
      <c r="D508" s="7" t="s">
        <v>2361</v>
      </c>
      <c r="E508" s="7" t="s">
        <v>67</v>
      </c>
      <c r="F508" s="7" t="s">
        <v>118</v>
      </c>
      <c r="G508" s="7" t="s">
        <v>220</v>
      </c>
      <c r="H508" s="7" t="s">
        <v>2002</v>
      </c>
      <c r="I508" s="7"/>
      <c r="J508" s="7" t="s">
        <v>281</v>
      </c>
      <c r="K508" s="7" t="s">
        <v>146</v>
      </c>
      <c r="L508" s="7" t="s">
        <v>90</v>
      </c>
      <c r="M508" s="7" t="s">
        <v>160</v>
      </c>
      <c r="N508" s="8">
        <v>44279</v>
      </c>
      <c r="O508" t="e">
        <f t="shared" ca="1" si="608"/>
        <v>#REF!</v>
      </c>
      <c r="P508" s="7">
        <f t="shared" ca="1" si="592"/>
        <v>-1283</v>
      </c>
      <c r="Q508" s="8">
        <v>44381</v>
      </c>
      <c r="R508" s="7" t="s">
        <v>161</v>
      </c>
      <c r="S508" s="7"/>
      <c r="T508" s="9" t="s">
        <v>156</v>
      </c>
      <c r="U508" s="7" t="str">
        <f t="shared" si="578"/>
        <v>Contractuel</v>
      </c>
      <c r="V508" s="8">
        <v>44378</v>
      </c>
      <c r="W508" s="8">
        <v>44439</v>
      </c>
      <c r="X508" s="8"/>
      <c r="Y508" s="8"/>
      <c r="Z508" s="8">
        <v>44279</v>
      </c>
      <c r="AA508" s="7">
        <f t="shared" si="579"/>
        <v>3</v>
      </c>
      <c r="AB508" s="7">
        <f t="shared" si="580"/>
        <v>2021</v>
      </c>
      <c r="AC508" s="7">
        <f t="shared" si="581"/>
        <v>2025</v>
      </c>
      <c r="AD508" s="10" t="e">
        <f t="shared" ref="AD508:AD571" ca="1" si="652">IF(#REF!="Non",(DAYS360(N508,Q508)/360),(DAYS360(N508,TODAY())/360))</f>
        <v>#REF!</v>
      </c>
      <c r="AE508" s="10" t="e">
        <f t="shared" ca="1" si="583"/>
        <v>#REF!</v>
      </c>
      <c r="AF508" s="8">
        <v>36050</v>
      </c>
      <c r="AG508" s="11">
        <f t="shared" ca="1" si="584"/>
        <v>26.4986301369863</v>
      </c>
      <c r="AH508" s="10" t="str">
        <f t="shared" ca="1" si="585"/>
        <v>&gt;25&lt; 35</v>
      </c>
      <c r="AI508" s="12">
        <v>17461262</v>
      </c>
      <c r="AJ508" s="13" t="s">
        <v>79</v>
      </c>
      <c r="AK508" s="12">
        <v>11657641</v>
      </c>
      <c r="AL508" s="8">
        <v>42324</v>
      </c>
      <c r="AM508" s="7" t="s">
        <v>75</v>
      </c>
      <c r="AN508" s="7" t="s">
        <v>109</v>
      </c>
      <c r="AQ508" s="14">
        <v>3</v>
      </c>
      <c r="AR508" s="14">
        <v>1</v>
      </c>
      <c r="AS508" s="15">
        <f t="shared" si="586"/>
        <v>44644.25</v>
      </c>
      <c r="AT508" s="14" t="s">
        <v>163</v>
      </c>
      <c r="AU508" s="12">
        <v>3.1930000000000001</v>
      </c>
      <c r="AV508" s="17" t="s">
        <v>92</v>
      </c>
      <c r="AW508" s="18" t="s">
        <v>693</v>
      </c>
      <c r="AX508" s="19" t="s">
        <v>2362</v>
      </c>
      <c r="AY508" s="17">
        <v>48</v>
      </c>
      <c r="AZ508" s="14" t="s">
        <v>152</v>
      </c>
      <c r="BA508" s="20" t="str">
        <f t="shared" si="587"/>
        <v>04075160007312363048</v>
      </c>
      <c r="BB508" s="31">
        <f t="shared" si="588"/>
        <v>20</v>
      </c>
      <c r="BC508" s="22" t="s">
        <v>2363</v>
      </c>
      <c r="BD508" s="23" t="s">
        <v>286</v>
      </c>
      <c r="BF508" s="8" t="s">
        <v>176</v>
      </c>
      <c r="BG508" s="32">
        <v>53577465</v>
      </c>
      <c r="BH508" s="32">
        <v>22054058</v>
      </c>
      <c r="BI508" s="32"/>
      <c r="BJ508" t="s">
        <v>286</v>
      </c>
      <c r="BK508" s="14" t="str">
        <f t="shared" si="613"/>
        <v>B-APT-MCA</v>
      </c>
      <c r="BL508" s="14"/>
      <c r="BM508" s="25"/>
      <c r="BN508" s="26" t="str">
        <f t="shared" si="589"/>
        <v>04075160007312363048</v>
      </c>
      <c r="BO508" s="27" t="str">
        <f t="shared" si="590"/>
        <v>BANOURI MONTASSAR</v>
      </c>
      <c r="BP508" s="26">
        <f t="shared" si="591"/>
        <v>507</v>
      </c>
      <c r="BQ508" s="28"/>
    </row>
    <row r="509" spans="1:69" x14ac:dyDescent="0.25">
      <c r="A509" t="str">
        <f>VLOOKUP(B509,[2]RH!$B:$BV,72,0)</f>
        <v>Non-Actif</v>
      </c>
      <c r="B509" s="6">
        <v>508</v>
      </c>
      <c r="C509" s="7" t="s">
        <v>168</v>
      </c>
      <c r="D509" s="7" t="s">
        <v>2364</v>
      </c>
      <c r="E509" s="7" t="s">
        <v>67</v>
      </c>
      <c r="F509" s="7" t="s">
        <v>118</v>
      </c>
      <c r="G509" s="7" t="s">
        <v>220</v>
      </c>
      <c r="H509" s="7" t="s">
        <v>381</v>
      </c>
      <c r="I509" s="7"/>
      <c r="J509" s="7" t="s">
        <v>281</v>
      </c>
      <c r="K509" s="7" t="s">
        <v>146</v>
      </c>
      <c r="L509" s="7" t="s">
        <v>90</v>
      </c>
      <c r="M509" s="7" t="s">
        <v>191</v>
      </c>
      <c r="N509" s="8">
        <v>44280</v>
      </c>
      <c r="O509" t="e">
        <f t="shared" ca="1" si="608"/>
        <v>#REF!</v>
      </c>
      <c r="P509" s="7">
        <f t="shared" ca="1" si="592"/>
        <v>-1406</v>
      </c>
      <c r="Q509" s="8">
        <v>44287</v>
      </c>
      <c r="R509" s="7" t="s">
        <v>161</v>
      </c>
      <c r="S509" s="7"/>
      <c r="T509" s="9" t="s">
        <v>156</v>
      </c>
      <c r="U509" s="7" t="str">
        <f t="shared" si="578"/>
        <v>Contractuel</v>
      </c>
      <c r="V509" s="8">
        <v>44280</v>
      </c>
      <c r="W509" s="8">
        <v>44316</v>
      </c>
      <c r="X509" s="8"/>
      <c r="Y509" s="8"/>
      <c r="Z509" s="8">
        <v>44280</v>
      </c>
      <c r="AA509" s="7">
        <f t="shared" si="579"/>
        <v>3</v>
      </c>
      <c r="AB509" s="7">
        <f t="shared" si="580"/>
        <v>2021</v>
      </c>
      <c r="AC509" s="7">
        <f t="shared" si="581"/>
        <v>2025</v>
      </c>
      <c r="AD509" s="10" t="e">
        <f t="shared" ref="AD509:AD572" ca="1" si="653">IF(#REF!="Non",(DAYS360(N509,Q509)/360),(DAYS360(N509,TODAY())/360))</f>
        <v>#REF!</v>
      </c>
      <c r="AE509" s="10" t="e">
        <f t="shared" ca="1" si="583"/>
        <v>#REF!</v>
      </c>
      <c r="AF509" s="8">
        <v>31082</v>
      </c>
      <c r="AG509" s="11">
        <f t="shared" ca="1" si="584"/>
        <v>40.109589041095887</v>
      </c>
      <c r="AH509" s="10" t="str">
        <f t="shared" ca="1" si="585"/>
        <v>&gt;35&lt; 45</v>
      </c>
      <c r="AI509" s="12">
        <v>12803903</v>
      </c>
      <c r="AJ509" s="13" t="s">
        <v>73</v>
      </c>
      <c r="AK509" s="12" t="s">
        <v>2365</v>
      </c>
      <c r="AL509" s="8">
        <v>41172</v>
      </c>
      <c r="AM509" s="7" t="s">
        <v>108</v>
      </c>
      <c r="AN509" s="7" t="s">
        <v>76</v>
      </c>
      <c r="AO509">
        <v>2</v>
      </c>
      <c r="AQ509" s="14">
        <v>3</v>
      </c>
      <c r="AR509" s="14">
        <v>1</v>
      </c>
      <c r="AS509" s="15">
        <f t="shared" si="586"/>
        <v>44645.25</v>
      </c>
      <c r="AT509" s="14" t="s">
        <v>163</v>
      </c>
      <c r="AU509" s="12">
        <v>3.1930000000000001</v>
      </c>
      <c r="AV509" s="17" t="s">
        <v>106</v>
      </c>
      <c r="AW509" s="18" t="s">
        <v>591</v>
      </c>
      <c r="AX509" s="19" t="s">
        <v>2366</v>
      </c>
      <c r="AY509" s="17">
        <v>26</v>
      </c>
      <c r="AZ509" s="14" t="s">
        <v>230</v>
      </c>
      <c r="BA509" s="20" t="str">
        <f t="shared" si="587"/>
        <v>05046000114501538026</v>
      </c>
      <c r="BB509" s="31">
        <f t="shared" si="588"/>
        <v>20</v>
      </c>
      <c r="BC509" s="22" t="s">
        <v>2367</v>
      </c>
      <c r="BD509" s="23" t="s">
        <v>115</v>
      </c>
      <c r="BF509" s="8"/>
      <c r="BG509" s="32">
        <v>23712690</v>
      </c>
      <c r="BH509" s="32">
        <v>23936822</v>
      </c>
      <c r="BI509" s="32"/>
      <c r="BJ509" t="s">
        <v>328</v>
      </c>
      <c r="BK509" s="14" t="str">
        <f t="shared" si="613"/>
        <v>B-CA</v>
      </c>
      <c r="BL509" s="14"/>
      <c r="BM509" s="25"/>
      <c r="BN509" s="26" t="str">
        <f t="shared" si="589"/>
        <v>05046000114501538026</v>
      </c>
      <c r="BO509" s="27" t="str">
        <f t="shared" si="590"/>
        <v>EL HADJ LOBNA</v>
      </c>
      <c r="BP509" s="26">
        <f t="shared" si="591"/>
        <v>508</v>
      </c>
      <c r="BQ509" s="28"/>
    </row>
    <row r="510" spans="1:69" x14ac:dyDescent="0.25">
      <c r="A510" t="str">
        <f>VLOOKUP(B510,[2]RH!$B:$BV,72,0)</f>
        <v>Non-Actif</v>
      </c>
      <c r="B510" s="6">
        <v>509</v>
      </c>
      <c r="C510" s="7" t="s">
        <v>65</v>
      </c>
      <c r="D510" s="7" t="s">
        <v>1400</v>
      </c>
      <c r="E510" s="7" t="s">
        <v>67</v>
      </c>
      <c r="F510" s="7" t="s">
        <v>118</v>
      </c>
      <c r="G510" s="7" t="s">
        <v>220</v>
      </c>
      <c r="H510" s="7" t="s">
        <v>324</v>
      </c>
      <c r="I510" s="7"/>
      <c r="J510" s="7" t="s">
        <v>281</v>
      </c>
      <c r="K510" s="7" t="s">
        <v>146</v>
      </c>
      <c r="L510" s="7" t="s">
        <v>90</v>
      </c>
      <c r="M510" s="7" t="s">
        <v>160</v>
      </c>
      <c r="N510" s="8">
        <v>44279</v>
      </c>
      <c r="O510" t="e">
        <f t="shared" ca="1" si="608"/>
        <v>#REF!</v>
      </c>
      <c r="P510" s="7">
        <f t="shared" ca="1" si="592"/>
        <v>-1222</v>
      </c>
      <c r="Q510" s="8">
        <v>44455</v>
      </c>
      <c r="R510" s="7" t="s">
        <v>161</v>
      </c>
      <c r="S510" s="7"/>
      <c r="T510" s="9" t="s">
        <v>156</v>
      </c>
      <c r="U510" s="7" t="str">
        <f t="shared" si="578"/>
        <v>Contractuel</v>
      </c>
      <c r="V510" s="8">
        <v>44440</v>
      </c>
      <c r="W510" s="8">
        <v>44500</v>
      </c>
      <c r="X510" s="8"/>
      <c r="Y510" s="8"/>
      <c r="Z510" s="8">
        <v>44279</v>
      </c>
      <c r="AA510" s="7">
        <f t="shared" si="579"/>
        <v>3</v>
      </c>
      <c r="AB510" s="7">
        <f t="shared" si="580"/>
        <v>2021</v>
      </c>
      <c r="AC510" s="7">
        <f t="shared" si="581"/>
        <v>2025</v>
      </c>
      <c r="AD510" s="10" t="e">
        <f t="shared" ref="AD510:AD573" ca="1" si="654">IF(#REF!="Non",(DAYS360(N510,Q510)/360),(DAYS360(N510,TODAY())/360))</f>
        <v>#REF!</v>
      </c>
      <c r="AE510" s="10" t="e">
        <f t="shared" ca="1" si="583"/>
        <v>#REF!</v>
      </c>
      <c r="AF510" s="8">
        <v>36207</v>
      </c>
      <c r="AG510" s="11">
        <f t="shared" ca="1" si="584"/>
        <v>26.068493150684933</v>
      </c>
      <c r="AH510" s="10" t="str">
        <f t="shared" ca="1" si="585"/>
        <v>&gt;25&lt; 35</v>
      </c>
      <c r="AI510" s="12">
        <v>17323004</v>
      </c>
      <c r="AJ510" s="13" t="s">
        <v>82</v>
      </c>
      <c r="AK510" s="12">
        <v>11662896</v>
      </c>
      <c r="AL510" s="8">
        <v>42917</v>
      </c>
      <c r="AM510" s="7" t="s">
        <v>75</v>
      </c>
      <c r="AN510" s="7" t="s">
        <v>109</v>
      </c>
      <c r="AQ510" s="14">
        <v>3</v>
      </c>
      <c r="AR510" s="14">
        <v>1</v>
      </c>
      <c r="AS510" s="15">
        <f t="shared" si="586"/>
        <v>44644.25</v>
      </c>
      <c r="AT510" s="14" t="s">
        <v>163</v>
      </c>
      <c r="AU510" s="12">
        <v>3.1930000000000001</v>
      </c>
      <c r="AV510" s="17">
        <v>47</v>
      </c>
      <c r="AW510" s="18" t="s">
        <v>303</v>
      </c>
      <c r="AX510" s="19" t="s">
        <v>1401</v>
      </c>
      <c r="AY510" s="17">
        <v>72</v>
      </c>
      <c r="AZ510" s="14" t="s">
        <v>305</v>
      </c>
      <c r="BA510" s="20" t="str">
        <f t="shared" si="587"/>
        <v>47010000000005908972</v>
      </c>
      <c r="BB510" s="31">
        <f t="shared" si="588"/>
        <v>20</v>
      </c>
      <c r="BC510" s="22" t="s">
        <v>1402</v>
      </c>
      <c r="BD510" s="23" t="s">
        <v>115</v>
      </c>
      <c r="BE510">
        <v>1095</v>
      </c>
      <c r="BF510" s="8" t="s">
        <v>116</v>
      </c>
      <c r="BG510" s="32">
        <v>21529847</v>
      </c>
      <c r="BH510" s="32">
        <v>23600397</v>
      </c>
      <c r="BI510" s="32"/>
      <c r="BJ510" t="s">
        <v>286</v>
      </c>
      <c r="BK510" s="14" t="str">
        <f t="shared" si="613"/>
        <v>B-SA</v>
      </c>
      <c r="BL510" s="14"/>
      <c r="BM510" s="25"/>
      <c r="BN510" s="26" t="str">
        <f t="shared" si="589"/>
        <v>47010000000005908972</v>
      </c>
      <c r="BO510" s="27" t="str">
        <f t="shared" si="590"/>
        <v>HLELI ABDELKADER</v>
      </c>
      <c r="BP510" s="26">
        <f t="shared" si="591"/>
        <v>509</v>
      </c>
      <c r="BQ510" s="28"/>
    </row>
    <row r="511" spans="1:69" x14ac:dyDescent="0.25">
      <c r="A511" t="str">
        <f>VLOOKUP(B511,[2]RH!$B:$BV,72,0)</f>
        <v>Non-Actif</v>
      </c>
      <c r="B511" s="6">
        <v>510</v>
      </c>
      <c r="C511" s="7" t="s">
        <v>100</v>
      </c>
      <c r="D511" s="7" t="s">
        <v>662</v>
      </c>
      <c r="E511" s="7" t="s">
        <v>67</v>
      </c>
      <c r="F511" s="7" t="s">
        <v>258</v>
      </c>
      <c r="G511" s="7" t="s">
        <v>533</v>
      </c>
      <c r="H511" s="7" t="s">
        <v>1656</v>
      </c>
      <c r="I511" s="7"/>
      <c r="J511" s="7" t="s">
        <v>281</v>
      </c>
      <c r="K511" s="7" t="s">
        <v>89</v>
      </c>
      <c r="L511" s="7" t="s">
        <v>90</v>
      </c>
      <c r="M511" s="7" t="s">
        <v>535</v>
      </c>
      <c r="N511" s="8">
        <v>44280</v>
      </c>
      <c r="O511" t="e">
        <f t="shared" ca="1" si="608"/>
        <v>#REF!</v>
      </c>
      <c r="P511" s="7">
        <f t="shared" ca="1" si="592"/>
        <v>-1253</v>
      </c>
      <c r="Q511" s="8">
        <v>44470</v>
      </c>
      <c r="R511" s="7" t="s">
        <v>290</v>
      </c>
      <c r="S511" s="7"/>
      <c r="T511" s="9" t="s">
        <v>156</v>
      </c>
      <c r="U511" s="7" t="str">
        <f t="shared" si="578"/>
        <v>Contractuel</v>
      </c>
      <c r="V511" s="8">
        <v>44440</v>
      </c>
      <c r="W511" s="8">
        <v>44469</v>
      </c>
      <c r="X511" s="8"/>
      <c r="Y511" s="8"/>
      <c r="Z511" s="8">
        <v>44280</v>
      </c>
      <c r="AA511" s="7">
        <f t="shared" si="579"/>
        <v>3</v>
      </c>
      <c r="AB511" s="7">
        <f t="shared" si="580"/>
        <v>2021</v>
      </c>
      <c r="AC511" s="7">
        <f t="shared" si="581"/>
        <v>2025</v>
      </c>
      <c r="AD511" s="10" t="e">
        <f t="shared" ref="AD511:AD574" ca="1" si="655">IF(#REF!="Non",(DAYS360(N511,Q511)/360),(DAYS360(N511,TODAY())/360))</f>
        <v>#REF!</v>
      </c>
      <c r="AE511" s="10" t="e">
        <f t="shared" ca="1" si="583"/>
        <v>#REF!</v>
      </c>
      <c r="AF511" s="8">
        <v>34475</v>
      </c>
      <c r="AG511" s="11">
        <f t="shared" ca="1" si="584"/>
        <v>30.813698630136987</v>
      </c>
      <c r="AH511" s="10" t="str">
        <f t="shared" ca="1" si="585"/>
        <v>&gt;25&lt; 35</v>
      </c>
      <c r="AI511" s="12">
        <v>17282616</v>
      </c>
      <c r="AJ511" s="13" t="s">
        <v>73</v>
      </c>
      <c r="AK511" s="12">
        <v>13011646</v>
      </c>
      <c r="AL511" s="8">
        <v>41921</v>
      </c>
      <c r="AM511" s="7" t="s">
        <v>108</v>
      </c>
      <c r="AN511" s="7" t="s">
        <v>109</v>
      </c>
      <c r="AQ511" s="14">
        <v>3</v>
      </c>
      <c r="AR511" s="14">
        <v>1</v>
      </c>
      <c r="AS511" s="15">
        <f t="shared" si="586"/>
        <v>44645.25</v>
      </c>
      <c r="AT511" s="14" t="s">
        <v>163</v>
      </c>
      <c r="AU511" s="12">
        <v>3.1930000000000001</v>
      </c>
      <c r="AV511" s="17">
        <v>25</v>
      </c>
      <c r="AW511" s="18" t="s">
        <v>2368</v>
      </c>
      <c r="AX511" s="19" t="s">
        <v>2369</v>
      </c>
      <c r="AY511" s="17">
        <v>41</v>
      </c>
      <c r="AZ511" s="14" t="s">
        <v>276</v>
      </c>
      <c r="BA511" s="20" t="str">
        <f t="shared" si="587"/>
        <v>25073000000068377841</v>
      </c>
      <c r="BB511" s="31">
        <f t="shared" si="588"/>
        <v>20</v>
      </c>
      <c r="BC511" s="22" t="s">
        <v>2370</v>
      </c>
      <c r="BD511" s="23" t="s">
        <v>115</v>
      </c>
      <c r="BE511">
        <v>2051</v>
      </c>
      <c r="BF511" s="8"/>
      <c r="BG511" s="32">
        <v>56960140</v>
      </c>
      <c r="BH511" s="32">
        <v>22095841</v>
      </c>
      <c r="BI511" s="32"/>
      <c r="BJ511" t="s">
        <v>328</v>
      </c>
      <c r="BK511" s="14" t="str">
        <f t="shared" si="613"/>
        <v>B-APT</v>
      </c>
      <c r="BL511" s="14"/>
      <c r="BM511" s="25"/>
      <c r="BN511" s="26" t="str">
        <f t="shared" si="589"/>
        <v>25073000000068377841</v>
      </c>
      <c r="BO511" s="27" t="str">
        <f t="shared" si="590"/>
        <v>HAMMAMI NESRINE</v>
      </c>
      <c r="BP511" s="26">
        <f t="shared" si="591"/>
        <v>510</v>
      </c>
      <c r="BQ511" s="28"/>
    </row>
    <row r="512" spans="1:69" x14ac:dyDescent="0.25">
      <c r="A512" t="str">
        <f>VLOOKUP(B512,[2]RH!$B:$BV,72,0)</f>
        <v>Non-Actif</v>
      </c>
      <c r="B512" s="6">
        <v>511</v>
      </c>
      <c r="C512" s="7" t="s">
        <v>65</v>
      </c>
      <c r="D512" s="7" t="s">
        <v>2371</v>
      </c>
      <c r="E512" s="7" t="s">
        <v>67</v>
      </c>
      <c r="F512" s="7" t="s">
        <v>118</v>
      </c>
      <c r="G512" s="7" t="s">
        <v>220</v>
      </c>
      <c r="H512" s="7">
        <v>520</v>
      </c>
      <c r="I512" s="7"/>
      <c r="J512" s="7" t="s">
        <v>190</v>
      </c>
      <c r="K512" s="7" t="s">
        <v>146</v>
      </c>
      <c r="L512" s="7" t="s">
        <v>90</v>
      </c>
      <c r="M512" s="7" t="s">
        <v>160</v>
      </c>
      <c r="N512" s="8">
        <v>44280</v>
      </c>
      <c r="O512" t="e">
        <f t="shared" ca="1" si="608"/>
        <v>#REF!</v>
      </c>
      <c r="P512" s="7">
        <f t="shared" ca="1" si="592"/>
        <v>-857</v>
      </c>
      <c r="Q512" s="8">
        <v>44807</v>
      </c>
      <c r="R512" s="7" t="s">
        <v>2372</v>
      </c>
      <c r="S512" s="7"/>
      <c r="T512" s="9" t="s">
        <v>156</v>
      </c>
      <c r="U512" s="7" t="str">
        <f t="shared" si="578"/>
        <v>Contractuel</v>
      </c>
      <c r="V512" s="8">
        <v>44774</v>
      </c>
      <c r="W512" s="8">
        <v>44865</v>
      </c>
      <c r="X512" s="8">
        <v>44287</v>
      </c>
      <c r="Y512" s="8">
        <v>44651</v>
      </c>
      <c r="Z512" s="8"/>
      <c r="AA512" s="7">
        <f t="shared" si="579"/>
        <v>3</v>
      </c>
      <c r="AB512" s="7">
        <f t="shared" si="580"/>
        <v>2021</v>
      </c>
      <c r="AC512" s="7">
        <f t="shared" si="581"/>
        <v>2025</v>
      </c>
      <c r="AD512" s="10" t="e">
        <f t="shared" ref="AD512:AD575" ca="1" si="656">IF(#REF!="Non",(DAYS360(N512,Q512)/360),(DAYS360(N512,TODAY())/360))</f>
        <v>#REF!</v>
      </c>
      <c r="AE512" s="10" t="e">
        <f t="shared" ca="1" si="583"/>
        <v>#REF!</v>
      </c>
      <c r="AF512" s="8">
        <v>35686</v>
      </c>
      <c r="AG512" s="11">
        <f t="shared" ca="1" si="584"/>
        <v>27.495890410958904</v>
      </c>
      <c r="AH512" s="10" t="str">
        <f t="shared" ca="1" si="585"/>
        <v>&gt;25&lt; 35</v>
      </c>
      <c r="AI512" s="12">
        <v>17462796</v>
      </c>
      <c r="AJ512" s="13" t="s">
        <v>73</v>
      </c>
      <c r="AK512" s="12" t="s">
        <v>2373</v>
      </c>
      <c r="AL512" s="8">
        <v>43833</v>
      </c>
      <c r="AM512" s="7" t="s">
        <v>75</v>
      </c>
      <c r="AN512" s="7" t="s">
        <v>109</v>
      </c>
      <c r="AQ512" s="14">
        <v>3</v>
      </c>
      <c r="AR512" s="14">
        <v>2</v>
      </c>
      <c r="AS512" s="15">
        <f t="shared" si="586"/>
        <v>45010.5</v>
      </c>
      <c r="AT512" s="14" t="s">
        <v>163</v>
      </c>
      <c r="AU512" s="12">
        <v>3.3159999999999998</v>
      </c>
      <c r="AV512" s="17" t="s">
        <v>433</v>
      </c>
      <c r="AW512" s="18" t="s">
        <v>2374</v>
      </c>
      <c r="AX512" s="19" t="s">
        <v>2375</v>
      </c>
      <c r="AY512" s="17" t="s">
        <v>838</v>
      </c>
      <c r="AZ512" s="14" t="s">
        <v>195</v>
      </c>
      <c r="BA512" s="20" t="str">
        <f t="shared" si="587"/>
        <v>12116000000238789864</v>
      </c>
      <c r="BB512" s="31">
        <f t="shared" si="588"/>
        <v>20</v>
      </c>
      <c r="BC512" s="22" t="s">
        <v>2213</v>
      </c>
      <c r="BD512" s="23" t="s">
        <v>341</v>
      </c>
      <c r="BF512" s="8"/>
      <c r="BG512" s="32">
        <v>93872628</v>
      </c>
      <c r="BH512" s="32">
        <v>28239828</v>
      </c>
      <c r="BI512" s="32"/>
      <c r="BJ512" t="s">
        <v>1121</v>
      </c>
      <c r="BK512" s="14" t="str">
        <f t="shared" si="613"/>
        <v>A-520</v>
      </c>
      <c r="BL512" s="14"/>
      <c r="BM512" s="25"/>
      <c r="BN512" s="26" t="str">
        <f t="shared" si="589"/>
        <v>12116000000238789864</v>
      </c>
      <c r="BO512" s="27" t="str">
        <f t="shared" si="590"/>
        <v>JLASSI HASSEN</v>
      </c>
      <c r="BP512" s="26">
        <f t="shared" si="591"/>
        <v>511</v>
      </c>
      <c r="BQ512" s="28"/>
    </row>
    <row r="513" spans="1:69" x14ac:dyDescent="0.25">
      <c r="A513" t="str">
        <f>VLOOKUP(B513,[2]RH!$B:$BV,72,0)</f>
        <v>Non-Actif</v>
      </c>
      <c r="B513" s="6">
        <v>512</v>
      </c>
      <c r="C513" s="7" t="s">
        <v>168</v>
      </c>
      <c r="D513" s="7" t="s">
        <v>2376</v>
      </c>
      <c r="E513" s="7" t="s">
        <v>67</v>
      </c>
      <c r="F513" s="7" t="s">
        <v>118</v>
      </c>
      <c r="G513" s="7" t="s">
        <v>220</v>
      </c>
      <c r="H513" s="7" t="s">
        <v>1703</v>
      </c>
      <c r="I513" s="7"/>
      <c r="J513" s="7" t="s">
        <v>281</v>
      </c>
      <c r="K513" s="7" t="s">
        <v>146</v>
      </c>
      <c r="L513" s="7" t="s">
        <v>90</v>
      </c>
      <c r="M513" s="7" t="s">
        <v>191</v>
      </c>
      <c r="N513" s="8">
        <v>44285</v>
      </c>
      <c r="O513" t="e">
        <f t="shared" ca="1" si="608"/>
        <v>#REF!</v>
      </c>
      <c r="P513" s="7">
        <f t="shared" ca="1" si="592"/>
        <v>-1406</v>
      </c>
      <c r="Q513" s="8">
        <v>44313</v>
      </c>
      <c r="R513" s="7" t="s">
        <v>2377</v>
      </c>
      <c r="S513" s="7"/>
      <c r="T513" s="9" t="s">
        <v>156</v>
      </c>
      <c r="U513" s="7" t="str">
        <f t="shared" si="578"/>
        <v>Contractuel</v>
      </c>
      <c r="V513" s="8">
        <v>44285</v>
      </c>
      <c r="W513" s="8">
        <v>44316</v>
      </c>
      <c r="X513" s="8"/>
      <c r="Y513" s="8"/>
      <c r="Z513" s="8">
        <v>44285</v>
      </c>
      <c r="AA513" s="7">
        <f t="shared" si="579"/>
        <v>3</v>
      </c>
      <c r="AB513" s="7">
        <f t="shared" si="580"/>
        <v>2021</v>
      </c>
      <c r="AC513" s="7">
        <f t="shared" si="581"/>
        <v>2025</v>
      </c>
      <c r="AD513" s="10" t="e">
        <f t="shared" ref="AD513:AD576" ca="1" si="657">IF(#REF!="Non",(DAYS360(N513,Q513)/360),(DAYS360(N513,TODAY())/360))</f>
        <v>#REF!</v>
      </c>
      <c r="AE513" s="10" t="e">
        <f t="shared" ca="1" si="583"/>
        <v>#REF!</v>
      </c>
      <c r="AF513" s="8">
        <v>30475</v>
      </c>
      <c r="AG513" s="11">
        <f t="shared" ca="1" si="584"/>
        <v>41.772602739726025</v>
      </c>
      <c r="AH513" s="10" t="str">
        <f t="shared" ca="1" si="585"/>
        <v>&gt;35&lt; 45</v>
      </c>
      <c r="AI513" s="12">
        <v>12484228</v>
      </c>
      <c r="AJ513" s="13" t="s">
        <v>79</v>
      </c>
      <c r="AK513" s="12" t="s">
        <v>2378</v>
      </c>
      <c r="AL513" s="8">
        <v>42283</v>
      </c>
      <c r="AM513" s="7" t="s">
        <v>108</v>
      </c>
      <c r="AN513" s="7" t="s">
        <v>76</v>
      </c>
      <c r="AO513">
        <v>2</v>
      </c>
      <c r="AQ513" s="14">
        <v>3</v>
      </c>
      <c r="AR513" s="14">
        <v>1</v>
      </c>
      <c r="AS513" s="15">
        <f t="shared" si="586"/>
        <v>44650.25</v>
      </c>
      <c r="AT513" s="14" t="s">
        <v>163</v>
      </c>
      <c r="AU513" s="12">
        <v>3.1930000000000001</v>
      </c>
      <c r="AV513" s="17">
        <v>32</v>
      </c>
      <c r="AW513" s="18" t="s">
        <v>2379</v>
      </c>
      <c r="AX513" s="19">
        <v>81010970951</v>
      </c>
      <c r="AY513" s="17">
        <v>62</v>
      </c>
      <c r="AZ513" s="14" t="s">
        <v>2380</v>
      </c>
      <c r="BA513" s="20" t="str">
        <f t="shared" si="587"/>
        <v>32000788101097095162</v>
      </c>
      <c r="BB513" s="31">
        <f t="shared" si="588"/>
        <v>20</v>
      </c>
      <c r="BC513" s="22" t="s">
        <v>2381</v>
      </c>
      <c r="BD513" s="23" t="s">
        <v>115</v>
      </c>
      <c r="BF513" s="8"/>
      <c r="BG513" s="32">
        <v>54578749</v>
      </c>
      <c r="BH513" s="32">
        <v>54535856</v>
      </c>
      <c r="BI513" s="32"/>
      <c r="BJ513" t="s">
        <v>600</v>
      </c>
      <c r="BK513" s="14" t="str">
        <f t="shared" si="613"/>
        <v>B-APT-OPEL</v>
      </c>
      <c r="BL513" s="14"/>
      <c r="BM513" s="25"/>
      <c r="BN513" s="26" t="str">
        <f t="shared" si="589"/>
        <v>32000788101097095162</v>
      </c>
      <c r="BO513" s="27" t="str">
        <f t="shared" si="590"/>
        <v>TRABELSI SAIDA</v>
      </c>
      <c r="BP513" s="26">
        <f t="shared" si="591"/>
        <v>512</v>
      </c>
      <c r="BQ513" s="28"/>
    </row>
    <row r="514" spans="1:69" x14ac:dyDescent="0.25">
      <c r="A514" t="str">
        <f>VLOOKUP(B514,[2]RH!$B:$BV,72,0)</f>
        <v>Non-Actif</v>
      </c>
      <c r="B514" s="6">
        <v>513</v>
      </c>
      <c r="C514" s="7" t="s">
        <v>168</v>
      </c>
      <c r="D514" s="7" t="s">
        <v>2382</v>
      </c>
      <c r="E514" s="7" t="s">
        <v>67</v>
      </c>
      <c r="F514" s="7" t="s">
        <v>118</v>
      </c>
      <c r="G514" s="7" t="s">
        <v>220</v>
      </c>
      <c r="H514" s="7" t="s">
        <v>1656</v>
      </c>
      <c r="I514" s="7"/>
      <c r="J514" s="7" t="s">
        <v>281</v>
      </c>
      <c r="K514" s="7" t="s">
        <v>146</v>
      </c>
      <c r="L514" s="7" t="s">
        <v>90</v>
      </c>
      <c r="M514" s="7" t="s">
        <v>191</v>
      </c>
      <c r="N514" s="8">
        <v>44285</v>
      </c>
      <c r="O514" t="e">
        <f t="shared" ca="1" si="608"/>
        <v>#REF!</v>
      </c>
      <c r="P514" s="7">
        <f t="shared" ca="1" si="592"/>
        <v>-1253</v>
      </c>
      <c r="Q514" s="8">
        <v>44445</v>
      </c>
      <c r="R514" s="7" t="s">
        <v>367</v>
      </c>
      <c r="S514" s="7"/>
      <c r="T514" s="9" t="s">
        <v>156</v>
      </c>
      <c r="U514" s="7" t="str">
        <f t="shared" ref="U514:U577" si="658">IF(T514="CDI","Titulaire","Contractuel")</f>
        <v>Contractuel</v>
      </c>
      <c r="V514" s="8">
        <v>44409</v>
      </c>
      <c r="W514" s="8">
        <v>44469</v>
      </c>
      <c r="X514" s="8"/>
      <c r="Y514" s="8"/>
      <c r="Z514" s="8">
        <v>44285</v>
      </c>
      <c r="AA514" s="7">
        <f t="shared" ref="AA514:AA577" si="659">MONTH(N514)</f>
        <v>3</v>
      </c>
      <c r="AB514" s="7">
        <f t="shared" ref="AB514:AB577" si="660">IF(N514="","",YEAR(N514))</f>
        <v>2021</v>
      </c>
      <c r="AC514" s="7">
        <f t="shared" ref="AC514:AC577" si="661">AB514+4</f>
        <v>2025</v>
      </c>
      <c r="AD514" s="10" t="e">
        <f t="shared" ref="AD514:AD577" ca="1" si="662">IF(#REF!="Non",(DAYS360(N514,Q514)/360),(DAYS360(N514,TODAY())/360))</f>
        <v>#REF!</v>
      </c>
      <c r="AE514" s="10" t="e">
        <f t="shared" ref="AE514:AE577" ca="1" si="663">+IF(AD514&lt;1,"&lt; 1",IF(AND(AD514&gt;=1,AD514&lt;2),"&lt; 2",IF(AND(AD514&gt;=2,AD514&lt;3),"&lt; 3",IF(AND(AD514&gt;=3,AD514&lt;=4),"&lt; 4",IF(AD514&gt;4,"&gt; 4")))))</f>
        <v>#REF!</v>
      </c>
      <c r="AF514" s="8">
        <v>27956</v>
      </c>
      <c r="AG514" s="11">
        <f t="shared" ref="AG514:AG577" ca="1" si="664">(TODAY()-AF514)/365</f>
        <v>48.673972602739724</v>
      </c>
      <c r="AH514" s="10" t="str">
        <f t="shared" ref="AH514:AH577" ca="1" si="665">+IF(AG514&lt;25,"&lt; 25",IF(AND(AG514&gt;=25,AG514&lt;35),"&gt;25&lt; 35",IF(AND(AG514&gt;=35,AG514&lt;45),"&gt;35&lt; 45",IF(AND(AG514&gt;=45,AG514&lt;=55),"&gt;45&lt; 55",IF(AG514&gt;55,"&gt; 55")))))</f>
        <v>&gt;45&lt; 55</v>
      </c>
      <c r="AI514" s="12">
        <v>11667934</v>
      </c>
      <c r="AJ514" s="13" t="s">
        <v>92</v>
      </c>
      <c r="AK514" s="12" t="s">
        <v>2383</v>
      </c>
      <c r="AL514" s="8">
        <v>37237</v>
      </c>
      <c r="AM514" s="7" t="s">
        <v>108</v>
      </c>
      <c r="AN514" s="7" t="s">
        <v>76</v>
      </c>
      <c r="AO514">
        <v>5</v>
      </c>
      <c r="AQ514" s="14">
        <v>3</v>
      </c>
      <c r="AR514" s="14">
        <v>1</v>
      </c>
      <c r="AS514" s="15">
        <f t="shared" ref="AS514:AS577" si="666">N514+(365.25*AR514)</f>
        <v>44650.25</v>
      </c>
      <c r="AT514" s="14" t="s">
        <v>163</v>
      </c>
      <c r="AU514" s="12">
        <v>3.1930000000000001</v>
      </c>
      <c r="AV514" s="17">
        <v>17</v>
      </c>
      <c r="AW514" s="18" t="s">
        <v>1888</v>
      </c>
      <c r="AX514" s="19" t="s">
        <v>2384</v>
      </c>
      <c r="AY514" s="17">
        <v>87</v>
      </c>
      <c r="AZ514" s="14" t="s">
        <v>203</v>
      </c>
      <c r="BA514" s="20" t="str">
        <f t="shared" ref="BA514:BA577" si="667">CONCATENATE(AV514,AW514,AX514,AY514)</f>
        <v>17002000000075927087</v>
      </c>
      <c r="BB514" s="31">
        <f t="shared" ref="BB514:BB577" si="668">LEN(BA514)</f>
        <v>20</v>
      </c>
      <c r="BC514" s="22" t="s">
        <v>2385</v>
      </c>
      <c r="BD514" s="23" t="s">
        <v>115</v>
      </c>
      <c r="BF514" s="8" t="s">
        <v>176</v>
      </c>
      <c r="BG514" s="32">
        <v>58037297</v>
      </c>
      <c r="BH514" s="32">
        <v>55031615</v>
      </c>
      <c r="BI514" s="32"/>
      <c r="BJ514" t="s">
        <v>959</v>
      </c>
      <c r="BK514" s="14" t="str">
        <f t="shared" si="613"/>
        <v>B-APT</v>
      </c>
      <c r="BL514" s="14"/>
      <c r="BM514" s="25"/>
      <c r="BN514" s="26" t="str">
        <f t="shared" ref="BN514:BN577" si="669">BA514</f>
        <v>17002000000075927087</v>
      </c>
      <c r="BO514" s="27" t="str">
        <f t="shared" ref="BO514:BO577" si="670">D514</f>
        <v>MEKNI MAISSA</v>
      </c>
      <c r="BP514" s="26">
        <f t="shared" ref="BP514:BP577" si="671">B514</f>
        <v>513</v>
      </c>
      <c r="BQ514" s="28"/>
    </row>
    <row r="515" spans="1:69" x14ac:dyDescent="0.25">
      <c r="A515" t="str">
        <f>VLOOKUP(B515,[2]RH!$B:$BV,72,0)</f>
        <v>Non-Actif</v>
      </c>
      <c r="B515" s="6">
        <v>514</v>
      </c>
      <c r="C515" s="7" t="s">
        <v>168</v>
      </c>
      <c r="D515" s="7" t="s">
        <v>2386</v>
      </c>
      <c r="E515" s="7" t="s">
        <v>67</v>
      </c>
      <c r="F515" s="7" t="s">
        <v>118</v>
      </c>
      <c r="G515" s="7" t="s">
        <v>220</v>
      </c>
      <c r="H515" s="7">
        <v>560</v>
      </c>
      <c r="I515" s="7" t="s">
        <v>189</v>
      </c>
      <c r="J515" s="7" t="s">
        <v>190</v>
      </c>
      <c r="K515" s="7" t="s">
        <v>146</v>
      </c>
      <c r="L515" s="7" t="s">
        <v>90</v>
      </c>
      <c r="M515" s="7" t="s">
        <v>191</v>
      </c>
      <c r="N515" s="8">
        <v>44285</v>
      </c>
      <c r="O515" t="e">
        <f t="shared" ca="1" si="608"/>
        <v>#REF!</v>
      </c>
      <c r="P515" s="7">
        <f t="shared" ref="P515:P578" ca="1" si="672">IF(W515="","",W515-TODAY())</f>
        <v>-645</v>
      </c>
      <c r="Q515" s="8">
        <v>45051</v>
      </c>
      <c r="R515" s="7" t="s">
        <v>1728</v>
      </c>
      <c r="S515" s="7"/>
      <c r="T515" s="9" t="s">
        <v>156</v>
      </c>
      <c r="U515" s="7" t="str">
        <f t="shared" si="658"/>
        <v>Contractuel</v>
      </c>
      <c r="V515" s="8">
        <v>44986</v>
      </c>
      <c r="W515" s="8">
        <v>45077</v>
      </c>
      <c r="X515" s="8"/>
      <c r="Y515" s="8"/>
      <c r="Z515" s="8">
        <v>44285</v>
      </c>
      <c r="AA515" s="7">
        <f t="shared" si="659"/>
        <v>3</v>
      </c>
      <c r="AB515" s="7">
        <f t="shared" si="660"/>
        <v>2021</v>
      </c>
      <c r="AC515" s="7">
        <f t="shared" si="661"/>
        <v>2025</v>
      </c>
      <c r="AD515" s="10" t="e">
        <f t="shared" ref="AD515:AD578" ca="1" si="673">IF(#REF!="Non",(DAYS360(N515,Q515)/360),(DAYS360(N515,TODAY())/360))</f>
        <v>#REF!</v>
      </c>
      <c r="AE515" s="10" t="e">
        <f t="shared" ca="1" si="663"/>
        <v>#REF!</v>
      </c>
      <c r="AF515" s="8">
        <v>30651</v>
      </c>
      <c r="AG515" s="11">
        <f t="shared" ca="1" si="664"/>
        <v>41.290410958904111</v>
      </c>
      <c r="AH515" s="10" t="str">
        <f t="shared" ca="1" si="665"/>
        <v>&gt;35&lt; 45</v>
      </c>
      <c r="AI515" s="12">
        <v>12649610</v>
      </c>
      <c r="AJ515" s="13" t="s">
        <v>192</v>
      </c>
      <c r="AK515" s="12" t="s">
        <v>2387</v>
      </c>
      <c r="AL515" s="8">
        <v>37186</v>
      </c>
      <c r="AM515" s="7" t="s">
        <v>108</v>
      </c>
      <c r="AN515" s="7" t="s">
        <v>76</v>
      </c>
      <c r="AO515">
        <v>2</v>
      </c>
      <c r="AQ515" s="14">
        <v>3</v>
      </c>
      <c r="AR515" s="14">
        <v>3</v>
      </c>
      <c r="AS515" s="15">
        <f t="shared" si="666"/>
        <v>45380.75</v>
      </c>
      <c r="AT515" s="14" t="s">
        <v>163</v>
      </c>
      <c r="AU515" s="12">
        <v>3.3210000000000002</v>
      </c>
      <c r="AV515" s="17" t="s">
        <v>433</v>
      </c>
      <c r="AW515" s="18" t="s">
        <v>434</v>
      </c>
      <c r="AX515" s="19" t="s">
        <v>2388</v>
      </c>
      <c r="AY515" s="17" t="s">
        <v>1965</v>
      </c>
      <c r="AZ515" s="14" t="s">
        <v>195</v>
      </c>
      <c r="BA515" s="20" t="str">
        <f t="shared" si="667"/>
        <v>12406000013312106432</v>
      </c>
      <c r="BB515" s="31">
        <f t="shared" si="668"/>
        <v>20</v>
      </c>
      <c r="BC515" s="22" t="s">
        <v>2389</v>
      </c>
      <c r="BD515" s="23" t="s">
        <v>2105</v>
      </c>
      <c r="BE515">
        <v>1095</v>
      </c>
      <c r="BF515" s="8"/>
      <c r="BG515" s="32">
        <v>23490381</v>
      </c>
      <c r="BH515" s="32"/>
      <c r="BI515" s="32"/>
      <c r="BJ515" t="s">
        <v>859</v>
      </c>
      <c r="BK515" s="14" t="str">
        <f t="shared" si="613"/>
        <v>A-560</v>
      </c>
      <c r="BL515" s="14"/>
      <c r="BM515" s="25"/>
      <c r="BN515" s="26" t="str">
        <f t="shared" si="669"/>
        <v>12406000013312106432</v>
      </c>
      <c r="BO515" s="27" t="str">
        <f t="shared" si="670"/>
        <v>BEJI KARIMA</v>
      </c>
      <c r="BP515" s="26">
        <f t="shared" si="671"/>
        <v>514</v>
      </c>
      <c r="BQ515" s="28"/>
    </row>
    <row r="516" spans="1:69" x14ac:dyDescent="0.25">
      <c r="A516" t="str">
        <f>VLOOKUP(B516,[2]RH!$B:$BV,72,0)</f>
        <v>Non-Actif</v>
      </c>
      <c r="B516" s="6">
        <v>515</v>
      </c>
      <c r="C516" s="7" t="s">
        <v>168</v>
      </c>
      <c r="D516" s="7" t="s">
        <v>2390</v>
      </c>
      <c r="E516" s="7" t="s">
        <v>67</v>
      </c>
      <c r="F516" s="7" t="s">
        <v>118</v>
      </c>
      <c r="G516" s="7" t="s">
        <v>220</v>
      </c>
      <c r="H516" s="7" t="s">
        <v>649</v>
      </c>
      <c r="I516" s="7" t="s">
        <v>709</v>
      </c>
      <c r="J516" s="7" t="s">
        <v>190</v>
      </c>
      <c r="K516" s="7" t="s">
        <v>146</v>
      </c>
      <c r="L516" s="7" t="s">
        <v>90</v>
      </c>
      <c r="M516" s="7" t="s">
        <v>191</v>
      </c>
      <c r="N516" s="8">
        <v>44285</v>
      </c>
      <c r="O516" t="e">
        <f t="shared" ca="1" si="608"/>
        <v>#REF!</v>
      </c>
      <c r="P516" s="7">
        <f t="shared" ca="1" si="672"/>
        <v>-523</v>
      </c>
      <c r="Q516" s="8">
        <v>45200</v>
      </c>
      <c r="R516" s="7" t="s">
        <v>1728</v>
      </c>
      <c r="S516" s="7"/>
      <c r="T516" s="9" t="s">
        <v>156</v>
      </c>
      <c r="U516" s="7" t="str">
        <f t="shared" si="658"/>
        <v>Contractuel</v>
      </c>
      <c r="V516" s="8">
        <v>45170</v>
      </c>
      <c r="W516" s="8">
        <v>45199</v>
      </c>
      <c r="X516" s="8"/>
      <c r="Y516" s="8"/>
      <c r="Z516" s="8">
        <v>44285</v>
      </c>
      <c r="AA516" s="7">
        <f t="shared" si="659"/>
        <v>3</v>
      </c>
      <c r="AB516" s="7">
        <f t="shared" si="660"/>
        <v>2021</v>
      </c>
      <c r="AC516" s="7">
        <f t="shared" si="661"/>
        <v>2025</v>
      </c>
      <c r="AD516" s="10" t="e">
        <f t="shared" ref="AD516:AD579" ca="1" si="674">IF(#REF!="Non",(DAYS360(N516,Q516)/360),(DAYS360(N516,TODAY())/360))</f>
        <v>#REF!</v>
      </c>
      <c r="AE516" s="10" t="e">
        <f t="shared" ca="1" si="663"/>
        <v>#REF!</v>
      </c>
      <c r="AF516" s="8">
        <v>28575</v>
      </c>
      <c r="AG516" s="11">
        <f t="shared" ca="1" si="664"/>
        <v>46.978082191780821</v>
      </c>
      <c r="AH516" s="10" t="str">
        <f t="shared" ca="1" si="665"/>
        <v>&gt;45&lt; 55</v>
      </c>
      <c r="AI516" s="12">
        <v>12519146</v>
      </c>
      <c r="AJ516" s="40" t="s">
        <v>213</v>
      </c>
      <c r="AK516" s="12" t="s">
        <v>2391</v>
      </c>
      <c r="AL516" s="8">
        <v>38736</v>
      </c>
      <c r="AM516" s="7" t="s">
        <v>108</v>
      </c>
      <c r="AN516" s="7" t="s">
        <v>76</v>
      </c>
      <c r="AO516">
        <v>0</v>
      </c>
      <c r="AQ516" s="14">
        <v>3</v>
      </c>
      <c r="AR516" s="14">
        <v>3</v>
      </c>
      <c r="AS516" s="15">
        <f t="shared" si="666"/>
        <v>45380.75</v>
      </c>
      <c r="AT516" s="14" t="s">
        <v>163</v>
      </c>
      <c r="AU516" s="12">
        <v>3.3210000000000002</v>
      </c>
      <c r="AV516" s="17" t="s">
        <v>272</v>
      </c>
      <c r="AW516" s="18" t="s">
        <v>907</v>
      </c>
      <c r="AX516" s="19" t="s">
        <v>2392</v>
      </c>
      <c r="AY516" s="17" t="s">
        <v>2212</v>
      </c>
      <c r="AZ516" s="14" t="s">
        <v>276</v>
      </c>
      <c r="BA516" s="20" t="str">
        <f t="shared" si="667"/>
        <v>25024000000087432786</v>
      </c>
      <c r="BB516" s="31">
        <f t="shared" si="668"/>
        <v>20</v>
      </c>
      <c r="BC516" s="22" t="s">
        <v>2393</v>
      </c>
      <c r="BD516" s="23" t="s">
        <v>286</v>
      </c>
      <c r="BF516" s="8"/>
      <c r="BG516" s="32">
        <v>97087828</v>
      </c>
      <c r="BH516" s="32">
        <v>21079507</v>
      </c>
      <c r="BI516" s="32"/>
      <c r="BJ516" t="s">
        <v>286</v>
      </c>
      <c r="BK516" s="14" t="str">
        <f t="shared" si="613"/>
        <v>A-Panda</v>
      </c>
      <c r="BL516" s="14" t="s">
        <v>288</v>
      </c>
      <c r="BM516" s="25"/>
      <c r="BN516" s="26" t="str">
        <f t="shared" si="669"/>
        <v>25024000000087432786</v>
      </c>
      <c r="BO516" s="27" t="str">
        <f t="shared" si="670"/>
        <v>MARZOUKI JALILA</v>
      </c>
      <c r="BP516" s="26">
        <f t="shared" si="671"/>
        <v>515</v>
      </c>
      <c r="BQ516" s="28"/>
    </row>
    <row r="517" spans="1:69" x14ac:dyDescent="0.25">
      <c r="A517" t="str">
        <f>VLOOKUP(B517,[2]RH!$B:$BV,72,0)</f>
        <v>Non-Actif</v>
      </c>
      <c r="B517" s="6">
        <v>516</v>
      </c>
      <c r="C517" s="7" t="s">
        <v>168</v>
      </c>
      <c r="D517" s="7" t="s">
        <v>2394</v>
      </c>
      <c r="E517" s="7" t="s">
        <v>67</v>
      </c>
      <c r="F517" s="7" t="s">
        <v>118</v>
      </c>
      <c r="G517" s="7" t="s">
        <v>220</v>
      </c>
      <c r="H517" s="7">
        <v>520</v>
      </c>
      <c r="I517" s="7"/>
      <c r="J517" s="7" t="s">
        <v>190</v>
      </c>
      <c r="K517" s="7" t="s">
        <v>146</v>
      </c>
      <c r="L517" s="7" t="s">
        <v>90</v>
      </c>
      <c r="M517" s="7" t="s">
        <v>191</v>
      </c>
      <c r="N517" s="8">
        <v>44285</v>
      </c>
      <c r="O517" t="e">
        <f t="shared" ca="1" si="608"/>
        <v>#REF!</v>
      </c>
      <c r="P517" s="7">
        <f t="shared" ca="1" si="672"/>
        <v>-1314</v>
      </c>
      <c r="Q517" s="8">
        <v>44348</v>
      </c>
      <c r="R517" s="7" t="s">
        <v>161</v>
      </c>
      <c r="S517" s="7"/>
      <c r="T517" s="9" t="s">
        <v>156</v>
      </c>
      <c r="U517" s="7" t="str">
        <f t="shared" si="658"/>
        <v>Contractuel</v>
      </c>
      <c r="V517" s="8">
        <v>44348</v>
      </c>
      <c r="W517" s="8">
        <v>44408</v>
      </c>
      <c r="X517" s="8"/>
      <c r="Y517" s="8"/>
      <c r="Z517" s="8">
        <v>44285</v>
      </c>
      <c r="AA517" s="7">
        <f t="shared" si="659"/>
        <v>3</v>
      </c>
      <c r="AB517" s="7">
        <f t="shared" si="660"/>
        <v>2021</v>
      </c>
      <c r="AC517" s="7">
        <f t="shared" si="661"/>
        <v>2025</v>
      </c>
      <c r="AD517" s="10" t="e">
        <f t="shared" ref="AD517:AD580" ca="1" si="675">IF(#REF!="Non",(DAYS360(N517,Q517)/360),(DAYS360(N517,TODAY())/360))</f>
        <v>#REF!</v>
      </c>
      <c r="AE517" s="10" t="e">
        <f t="shared" ca="1" si="663"/>
        <v>#REF!</v>
      </c>
      <c r="AF517" s="8">
        <v>27911</v>
      </c>
      <c r="AG517" s="11">
        <f t="shared" ca="1" si="664"/>
        <v>48.797260273972604</v>
      </c>
      <c r="AH517" s="10" t="str">
        <f t="shared" ca="1" si="665"/>
        <v>&gt;45&lt; 55</v>
      </c>
      <c r="AI517" s="12">
        <v>12110791</v>
      </c>
      <c r="AJ517" s="13" t="s">
        <v>120</v>
      </c>
      <c r="AK517" s="12" t="s">
        <v>2395</v>
      </c>
      <c r="AL517" s="8">
        <v>43514</v>
      </c>
      <c r="AM517" s="7" t="s">
        <v>108</v>
      </c>
      <c r="AN517" s="7" t="s">
        <v>76</v>
      </c>
      <c r="AO517">
        <v>0</v>
      </c>
      <c r="AQ517" s="14">
        <v>3</v>
      </c>
      <c r="AR517" s="14">
        <v>1</v>
      </c>
      <c r="AS517" s="15">
        <f t="shared" si="666"/>
        <v>44650.25</v>
      </c>
      <c r="AT517" s="14" t="s">
        <v>163</v>
      </c>
      <c r="AU517" s="12">
        <v>3.1930000000000001</v>
      </c>
      <c r="AV517" s="17">
        <v>10</v>
      </c>
      <c r="AW517" s="18">
        <v>50201</v>
      </c>
      <c r="AX517" s="19">
        <v>85135035788</v>
      </c>
      <c r="AY517" s="17">
        <v>80</v>
      </c>
      <c r="AZ517" s="14" t="s">
        <v>633</v>
      </c>
      <c r="BA517" s="20" t="str">
        <f t="shared" si="667"/>
        <v>10502018513503578880</v>
      </c>
      <c r="BB517" s="31">
        <f t="shared" si="668"/>
        <v>20</v>
      </c>
      <c r="BC517" s="22" t="s">
        <v>2396</v>
      </c>
      <c r="BD517" s="23" t="s">
        <v>959</v>
      </c>
      <c r="BF517" s="8"/>
      <c r="BG517" s="32">
        <v>22772305</v>
      </c>
      <c r="BH517" s="32">
        <v>24571603</v>
      </c>
      <c r="BI517" s="32"/>
      <c r="BJ517" t="s">
        <v>959</v>
      </c>
      <c r="BK517" s="14" t="str">
        <f t="shared" si="613"/>
        <v>A-520</v>
      </c>
      <c r="BL517" s="14"/>
      <c r="BM517" s="25"/>
      <c r="BN517" s="26" t="str">
        <f t="shared" si="669"/>
        <v>10502018513503578880</v>
      </c>
      <c r="BO517" s="27" t="str">
        <f t="shared" si="670"/>
        <v>GOUIDER WASSILA</v>
      </c>
      <c r="BP517" s="26">
        <f t="shared" si="671"/>
        <v>516</v>
      </c>
      <c r="BQ517" s="28"/>
    </row>
    <row r="518" spans="1:69" x14ac:dyDescent="0.25">
      <c r="A518" t="str">
        <f>VLOOKUP(B518,[2]RH!$B:$BV,72,0)</f>
        <v>Non-Actif</v>
      </c>
      <c r="B518" s="6">
        <v>517</v>
      </c>
      <c r="C518" s="7" t="s">
        <v>100</v>
      </c>
      <c r="D518" s="7" t="s">
        <v>2397</v>
      </c>
      <c r="E518" s="7" t="s">
        <v>67</v>
      </c>
      <c r="F518" s="7" t="s">
        <v>118</v>
      </c>
      <c r="G518" s="7" t="s">
        <v>188</v>
      </c>
      <c r="H518" s="80" t="s">
        <v>2398</v>
      </c>
      <c r="I518" s="7" t="s">
        <v>2399</v>
      </c>
      <c r="J518" s="7" t="s">
        <v>190</v>
      </c>
      <c r="K518" s="7" t="s">
        <v>89</v>
      </c>
      <c r="L518" s="7" t="s">
        <v>90</v>
      </c>
      <c r="M518" s="7" t="s">
        <v>191</v>
      </c>
      <c r="N518" s="8">
        <v>44285</v>
      </c>
      <c r="O518" t="e">
        <f t="shared" ca="1" si="608"/>
        <v>#REF!</v>
      </c>
      <c r="P518" s="7">
        <f t="shared" ca="1" si="672"/>
        <v>55</v>
      </c>
      <c r="Q518" s="8">
        <v>45716</v>
      </c>
      <c r="R518" s="7" t="s">
        <v>290</v>
      </c>
      <c r="S518" s="7"/>
      <c r="T518" s="9" t="s">
        <v>156</v>
      </c>
      <c r="U518" s="7" t="str">
        <f t="shared" si="658"/>
        <v>Contractuel</v>
      </c>
      <c r="V518" s="8">
        <v>45689</v>
      </c>
      <c r="W518" s="8">
        <f>VLOOKUP(B518,[1]BASE!$A:$Q,17,0)</f>
        <v>45777</v>
      </c>
      <c r="X518" s="8"/>
      <c r="Y518" s="8"/>
      <c r="Z518" s="8">
        <v>44285</v>
      </c>
      <c r="AA518" s="7">
        <f t="shared" si="659"/>
        <v>3</v>
      </c>
      <c r="AB518" s="7">
        <f t="shared" si="660"/>
        <v>2021</v>
      </c>
      <c r="AC518" s="7">
        <f t="shared" si="661"/>
        <v>2025</v>
      </c>
      <c r="AD518" s="10" t="e">
        <f t="shared" ref="AD518:AD581" ca="1" si="676">IF(#REF!="Non",(DAYS360(N518,Q518)/360),(DAYS360(N518,TODAY())/360))</f>
        <v>#REF!</v>
      </c>
      <c r="AE518" s="10" t="e">
        <f t="shared" ca="1" si="663"/>
        <v>#REF!</v>
      </c>
      <c r="AF518" s="8">
        <v>32886</v>
      </c>
      <c r="AG518" s="11">
        <f t="shared" ca="1" si="664"/>
        <v>35.167123287671231</v>
      </c>
      <c r="AH518" s="10" t="str">
        <f t="shared" ca="1" si="665"/>
        <v>&gt;35&lt; 45</v>
      </c>
      <c r="AI518" s="12">
        <v>12984684</v>
      </c>
      <c r="AJ518" s="13" t="s">
        <v>92</v>
      </c>
      <c r="AK518" s="12" t="s">
        <v>2400</v>
      </c>
      <c r="AL518" s="8">
        <v>38762</v>
      </c>
      <c r="AM518" s="7" t="s">
        <v>108</v>
      </c>
      <c r="AN518" s="7" t="s">
        <v>109</v>
      </c>
      <c r="AQ518">
        <v>5</v>
      </c>
      <c r="AR518" s="14">
        <v>3</v>
      </c>
      <c r="AS518" s="15">
        <f t="shared" si="666"/>
        <v>45380.75</v>
      </c>
      <c r="AT518" s="14" t="s">
        <v>163</v>
      </c>
      <c r="AU518" s="12">
        <v>3.3210000000000002</v>
      </c>
      <c r="AV518" s="17" t="s">
        <v>272</v>
      </c>
      <c r="AW518" s="18" t="s">
        <v>907</v>
      </c>
      <c r="AX518" s="19" t="s">
        <v>2401</v>
      </c>
      <c r="AY518" s="17" t="s">
        <v>566</v>
      </c>
      <c r="AZ518" s="14" t="s">
        <v>276</v>
      </c>
      <c r="BA518" s="20" t="str">
        <f t="shared" si="667"/>
        <v>25024000000087586143</v>
      </c>
      <c r="BB518" s="31">
        <f t="shared" si="668"/>
        <v>20</v>
      </c>
      <c r="BC518" s="22" t="s">
        <v>2402</v>
      </c>
      <c r="BD518" s="23" t="s">
        <v>286</v>
      </c>
      <c r="BE518">
        <v>1095</v>
      </c>
      <c r="BF518" s="8"/>
      <c r="BG518" s="32">
        <v>27449547</v>
      </c>
      <c r="BH518" s="32">
        <v>29675322</v>
      </c>
      <c r="BI518" s="32"/>
      <c r="BJ518" t="s">
        <v>286</v>
      </c>
      <c r="BK518" s="14" t="str">
        <f t="shared" si="613"/>
        <v>A-P7 AR</v>
      </c>
      <c r="BL518" s="14" t="s">
        <v>198</v>
      </c>
      <c r="BM518" s="25"/>
      <c r="BN518" s="26" t="str">
        <f t="shared" si="669"/>
        <v>25024000000087586143</v>
      </c>
      <c r="BO518" s="27" t="str">
        <f t="shared" si="670"/>
        <v>EZZINE ASMA</v>
      </c>
      <c r="BP518" s="26">
        <f t="shared" si="671"/>
        <v>517</v>
      </c>
      <c r="BQ518" s="28"/>
    </row>
    <row r="519" spans="1:69" x14ac:dyDescent="0.25">
      <c r="A519" t="str">
        <f>VLOOKUP(B519,[2]RH!$B:$BV,72,0)</f>
        <v>Non-Actif</v>
      </c>
      <c r="B519" s="6">
        <v>518</v>
      </c>
      <c r="C519" s="7" t="s">
        <v>168</v>
      </c>
      <c r="D519" s="7" t="s">
        <v>2403</v>
      </c>
      <c r="E519" s="7" t="s">
        <v>67</v>
      </c>
      <c r="F519" s="7" t="s">
        <v>118</v>
      </c>
      <c r="G519" s="7" t="s">
        <v>220</v>
      </c>
      <c r="H519" s="80">
        <v>520</v>
      </c>
      <c r="I519" s="7" t="s">
        <v>189</v>
      </c>
      <c r="J519" s="7" t="s">
        <v>190</v>
      </c>
      <c r="K519" s="7" t="s">
        <v>146</v>
      </c>
      <c r="L519" s="7" t="s">
        <v>90</v>
      </c>
      <c r="M519" s="7" t="s">
        <v>191</v>
      </c>
      <c r="N519" s="8">
        <v>44285</v>
      </c>
      <c r="O519" t="e">
        <f t="shared" ca="1" si="608"/>
        <v>#REF!</v>
      </c>
      <c r="P519" s="7">
        <f t="shared" ca="1" si="672"/>
        <v>-187</v>
      </c>
      <c r="Q519" s="8">
        <v>45536</v>
      </c>
      <c r="R519" s="7" t="s">
        <v>147</v>
      </c>
      <c r="S519" s="7"/>
      <c r="T519" s="9" t="s">
        <v>156</v>
      </c>
      <c r="U519" s="7" t="str">
        <f t="shared" si="658"/>
        <v>Contractuel</v>
      </c>
      <c r="V519" s="8">
        <v>45505</v>
      </c>
      <c r="W519" s="8">
        <v>45535</v>
      </c>
      <c r="X519" s="8"/>
      <c r="Y519" s="8"/>
      <c r="Z519" s="8">
        <v>44285</v>
      </c>
      <c r="AA519" s="7">
        <f t="shared" si="659"/>
        <v>3</v>
      </c>
      <c r="AB519" s="7">
        <f t="shared" si="660"/>
        <v>2021</v>
      </c>
      <c r="AC519" s="7">
        <f t="shared" si="661"/>
        <v>2025</v>
      </c>
      <c r="AD519" s="10" t="e">
        <f t="shared" ref="AD519:AD582" ca="1" si="677">IF(#REF!="Non",(DAYS360(N519,Q519)/360),(DAYS360(N519,TODAY())/360))</f>
        <v>#REF!</v>
      </c>
      <c r="AE519" s="10" t="e">
        <f t="shared" ca="1" si="663"/>
        <v>#REF!</v>
      </c>
      <c r="AF519" s="8">
        <v>29378</v>
      </c>
      <c r="AG519" s="11">
        <f t="shared" ca="1" si="664"/>
        <v>44.778082191780825</v>
      </c>
      <c r="AH519" s="10" t="str">
        <f t="shared" ca="1" si="665"/>
        <v>&gt;35&lt; 45</v>
      </c>
      <c r="AI519" s="12">
        <v>12746422</v>
      </c>
      <c r="AJ519" s="13" t="s">
        <v>92</v>
      </c>
      <c r="AK519" s="12" t="s">
        <v>2404</v>
      </c>
      <c r="AL519" s="8">
        <v>37523</v>
      </c>
      <c r="AM519" s="7" t="s">
        <v>108</v>
      </c>
      <c r="AN519" s="7" t="s">
        <v>76</v>
      </c>
      <c r="AO519">
        <v>3</v>
      </c>
      <c r="AQ519">
        <v>3</v>
      </c>
      <c r="AR519" s="14">
        <v>3</v>
      </c>
      <c r="AS519" s="15">
        <f t="shared" si="666"/>
        <v>45380.75</v>
      </c>
      <c r="AT519" s="14" t="s">
        <v>163</v>
      </c>
      <c r="AU519" s="12">
        <v>3.3210000000000002</v>
      </c>
      <c r="AV519" s="17" t="s">
        <v>272</v>
      </c>
      <c r="AW519" s="18" t="s">
        <v>1919</v>
      </c>
      <c r="AX519" s="19" t="s">
        <v>2405</v>
      </c>
      <c r="AY519" s="17" t="s">
        <v>980</v>
      </c>
      <c r="AZ519" s="14" t="s">
        <v>276</v>
      </c>
      <c r="BA519" s="20" t="str">
        <f t="shared" si="667"/>
        <v>25019000000040697635</v>
      </c>
      <c r="BB519" s="31">
        <f t="shared" si="668"/>
        <v>20</v>
      </c>
      <c r="BC519" s="22" t="s">
        <v>2406</v>
      </c>
      <c r="BD519" s="23" t="s">
        <v>933</v>
      </c>
      <c r="BF519" s="8"/>
      <c r="BG519" s="32">
        <v>50309968</v>
      </c>
      <c r="BH519" s="32">
        <v>94924078</v>
      </c>
      <c r="BI519" s="32"/>
      <c r="BJ519" t="s">
        <v>933</v>
      </c>
      <c r="BK519" s="14" t="str">
        <f t="shared" si="613"/>
        <v>A-520</v>
      </c>
      <c r="BL519" s="14" t="s">
        <v>300</v>
      </c>
      <c r="BM519" s="25"/>
      <c r="BN519" s="26" t="str">
        <f t="shared" si="669"/>
        <v>25019000000040697635</v>
      </c>
      <c r="BO519" s="27" t="str">
        <f t="shared" si="670"/>
        <v>SASSI BOUTHAINA</v>
      </c>
      <c r="BP519" s="26">
        <f t="shared" si="671"/>
        <v>518</v>
      </c>
      <c r="BQ519" s="28"/>
    </row>
    <row r="520" spans="1:69" x14ac:dyDescent="0.25">
      <c r="A520" t="str">
        <f>VLOOKUP(B520,[2]RH!$B:$BV,72,0)</f>
        <v>Non-Actif</v>
      </c>
      <c r="B520" s="6">
        <v>519</v>
      </c>
      <c r="C520" s="7" t="s">
        <v>100</v>
      </c>
      <c r="D520" s="7" t="s">
        <v>2407</v>
      </c>
      <c r="E520" s="7" t="s">
        <v>67</v>
      </c>
      <c r="F520" s="7" t="s">
        <v>118</v>
      </c>
      <c r="G520" s="7" t="s">
        <v>220</v>
      </c>
      <c r="H520" s="80" t="s">
        <v>324</v>
      </c>
      <c r="I520" s="7"/>
      <c r="J520" s="7" t="s">
        <v>281</v>
      </c>
      <c r="K520" s="7" t="s">
        <v>146</v>
      </c>
      <c r="L520" s="7" t="s">
        <v>90</v>
      </c>
      <c r="M520" s="7" t="s">
        <v>191</v>
      </c>
      <c r="N520" s="8">
        <v>44285</v>
      </c>
      <c r="O520" t="e">
        <f t="shared" ca="1" si="608"/>
        <v>#REF!</v>
      </c>
      <c r="P520" s="7">
        <f t="shared" ca="1" si="672"/>
        <v>-1406</v>
      </c>
      <c r="Q520" s="8">
        <v>44296</v>
      </c>
      <c r="R520" s="7" t="s">
        <v>1570</v>
      </c>
      <c r="S520" s="7"/>
      <c r="T520" s="9" t="s">
        <v>156</v>
      </c>
      <c r="U520" s="7" t="str">
        <f t="shared" si="658"/>
        <v>Contractuel</v>
      </c>
      <c r="V520" s="8">
        <v>44285</v>
      </c>
      <c r="W520" s="8">
        <v>44316</v>
      </c>
      <c r="X520" s="8"/>
      <c r="Y520" s="8"/>
      <c r="Z520" s="8">
        <v>44285</v>
      </c>
      <c r="AA520" s="7">
        <f t="shared" si="659"/>
        <v>3</v>
      </c>
      <c r="AB520" s="7">
        <f t="shared" si="660"/>
        <v>2021</v>
      </c>
      <c r="AC520" s="7">
        <f t="shared" si="661"/>
        <v>2025</v>
      </c>
      <c r="AD520" s="10" t="e">
        <f t="shared" ref="AD520:AD583" ca="1" si="678">IF(#REF!="Non",(DAYS360(N520,Q520)/360),(DAYS360(N520,TODAY())/360))</f>
        <v>#REF!</v>
      </c>
      <c r="AE520" s="10" t="e">
        <f t="shared" ca="1" si="663"/>
        <v>#REF!</v>
      </c>
      <c r="AF520" s="8">
        <v>29045</v>
      </c>
      <c r="AG520" s="11">
        <f t="shared" ca="1" si="664"/>
        <v>45.69041095890411</v>
      </c>
      <c r="AH520" s="10" t="str">
        <f t="shared" ca="1" si="665"/>
        <v>&gt;45&lt; 55</v>
      </c>
      <c r="AI520" s="12">
        <v>12490724</v>
      </c>
      <c r="AJ520" s="13" t="s">
        <v>92</v>
      </c>
      <c r="AK520" s="12" t="s">
        <v>2408</v>
      </c>
      <c r="AL520" s="8">
        <v>44001</v>
      </c>
      <c r="AM520" s="7" t="s">
        <v>108</v>
      </c>
      <c r="AN520" s="7" t="s">
        <v>109</v>
      </c>
      <c r="AQ520" s="14">
        <v>3</v>
      </c>
      <c r="AR520" s="14">
        <v>1</v>
      </c>
      <c r="AS520" s="15">
        <f t="shared" si="666"/>
        <v>44650.25</v>
      </c>
      <c r="AT520" s="14" t="s">
        <v>163</v>
      </c>
      <c r="AU520" s="12">
        <v>3.1930000000000001</v>
      </c>
      <c r="AV520" s="17">
        <v>17</v>
      </c>
      <c r="AW520" s="18" t="s">
        <v>201</v>
      </c>
      <c r="AX520" s="19" t="s">
        <v>2409</v>
      </c>
      <c r="AY520" s="17">
        <v>41</v>
      </c>
      <c r="AZ520" s="14" t="s">
        <v>203</v>
      </c>
      <c r="BA520" s="20" t="str">
        <f t="shared" si="667"/>
        <v>17001000000301868941</v>
      </c>
      <c r="BB520" s="31">
        <f t="shared" si="668"/>
        <v>20</v>
      </c>
      <c r="BC520" s="22" t="s">
        <v>2410</v>
      </c>
      <c r="BD520" s="23" t="s">
        <v>2186</v>
      </c>
      <c r="BE520">
        <v>2087</v>
      </c>
      <c r="BF520" s="8"/>
      <c r="BG520" s="32">
        <v>28773996</v>
      </c>
      <c r="BH520" s="32">
        <v>28534514</v>
      </c>
      <c r="BI520" s="32"/>
      <c r="BJ520" t="s">
        <v>1286</v>
      </c>
      <c r="BK520" s="14" t="str">
        <f t="shared" si="613"/>
        <v>B-SA</v>
      </c>
      <c r="BL520" s="14"/>
      <c r="BM520" s="25"/>
      <c r="BN520" s="26" t="str">
        <f t="shared" si="669"/>
        <v>17001000000301868941</v>
      </c>
      <c r="BO520" s="27" t="str">
        <f t="shared" si="670"/>
        <v>TAYAHI SALWA</v>
      </c>
      <c r="BP520" s="26">
        <f t="shared" si="671"/>
        <v>519</v>
      </c>
      <c r="BQ520" s="28"/>
    </row>
    <row r="521" spans="1:69" x14ac:dyDescent="0.25">
      <c r="A521" t="str">
        <f>VLOOKUP(B521,[2]RH!$B:$BV,72,0)</f>
        <v>Non-Actif</v>
      </c>
      <c r="B521" s="6">
        <v>520</v>
      </c>
      <c r="C521" s="7" t="s">
        <v>168</v>
      </c>
      <c r="D521" s="7" t="s">
        <v>2411</v>
      </c>
      <c r="E521" s="7" t="s">
        <v>67</v>
      </c>
      <c r="F521" s="7" t="s">
        <v>118</v>
      </c>
      <c r="G521" s="7" t="s">
        <v>220</v>
      </c>
      <c r="H521" s="80" t="s">
        <v>649</v>
      </c>
      <c r="I521" s="7" t="s">
        <v>709</v>
      </c>
      <c r="J521" s="7" t="s">
        <v>190</v>
      </c>
      <c r="K521" s="7" t="s">
        <v>146</v>
      </c>
      <c r="L521" s="7" t="s">
        <v>90</v>
      </c>
      <c r="M521" s="7" t="s">
        <v>191</v>
      </c>
      <c r="N521" s="8">
        <v>44285</v>
      </c>
      <c r="O521" t="e">
        <f t="shared" ca="1" si="608"/>
        <v>#REF!</v>
      </c>
      <c r="P521" s="7">
        <f t="shared" ca="1" si="672"/>
        <v>-218</v>
      </c>
      <c r="Q521" s="8">
        <v>45491</v>
      </c>
      <c r="R521" s="7" t="s">
        <v>1880</v>
      </c>
      <c r="S521" s="7"/>
      <c r="T521" s="9" t="s">
        <v>156</v>
      </c>
      <c r="U521" s="7" t="str">
        <f t="shared" si="658"/>
        <v>Contractuel</v>
      </c>
      <c r="V521" s="8">
        <v>45474</v>
      </c>
      <c r="W521" s="8">
        <v>45504</v>
      </c>
      <c r="X521" s="8"/>
      <c r="Y521" s="8"/>
      <c r="Z521" s="8">
        <v>44285</v>
      </c>
      <c r="AA521" s="7">
        <f t="shared" si="659"/>
        <v>3</v>
      </c>
      <c r="AB521" s="7">
        <f t="shared" si="660"/>
        <v>2021</v>
      </c>
      <c r="AC521" s="7">
        <f t="shared" si="661"/>
        <v>2025</v>
      </c>
      <c r="AD521" s="10" t="e">
        <f t="shared" ref="AD521:AD584" ca="1" si="679">IF(#REF!="Non",(DAYS360(N521,Q521)/360),(DAYS360(N521,TODAY())/360))</f>
        <v>#REF!</v>
      </c>
      <c r="AE521" s="10" t="e">
        <f t="shared" ca="1" si="663"/>
        <v>#REF!</v>
      </c>
      <c r="AF521" s="8">
        <v>29614</v>
      </c>
      <c r="AG521" s="11">
        <f t="shared" ca="1" si="664"/>
        <v>44.131506849315066</v>
      </c>
      <c r="AH521" s="10" t="str">
        <f t="shared" ca="1" si="665"/>
        <v>&gt;35&lt; 45</v>
      </c>
      <c r="AI521" s="12">
        <v>12492169</v>
      </c>
      <c r="AJ521" s="13" t="s">
        <v>192</v>
      </c>
      <c r="AK521" s="12" t="s">
        <v>2412</v>
      </c>
      <c r="AL521" s="8">
        <v>36923</v>
      </c>
      <c r="AM521" s="7" t="s">
        <v>108</v>
      </c>
      <c r="AN521" s="7" t="s">
        <v>2413</v>
      </c>
      <c r="AO521">
        <v>2</v>
      </c>
      <c r="AQ521">
        <v>3</v>
      </c>
      <c r="AR521" s="14">
        <v>3</v>
      </c>
      <c r="AS521" s="15">
        <f t="shared" si="666"/>
        <v>45380.75</v>
      </c>
      <c r="AT521" s="14" t="s">
        <v>163</v>
      </c>
      <c r="AU521" s="12">
        <v>3.3210000000000002</v>
      </c>
      <c r="AV521" s="17" t="s">
        <v>79</v>
      </c>
      <c r="AW521" s="18" t="s">
        <v>702</v>
      </c>
      <c r="AX521" s="19" t="s">
        <v>2414</v>
      </c>
      <c r="AY521" s="17" t="s">
        <v>2054</v>
      </c>
      <c r="AZ521" s="14" t="s">
        <v>83</v>
      </c>
      <c r="BA521" s="20" t="str">
        <f t="shared" si="667"/>
        <v>08081023084000938163</v>
      </c>
      <c r="BB521" s="31">
        <f t="shared" si="668"/>
        <v>20</v>
      </c>
      <c r="BC521" s="22" t="s">
        <v>2415</v>
      </c>
      <c r="BD521" s="23" t="s">
        <v>714</v>
      </c>
      <c r="BE521">
        <v>2051</v>
      </c>
      <c r="BF521" s="8"/>
      <c r="BG521" s="32">
        <v>58134043</v>
      </c>
      <c r="BH521" s="32">
        <v>50933807</v>
      </c>
      <c r="BI521" s="32"/>
      <c r="BJ521" t="s">
        <v>240</v>
      </c>
      <c r="BK521" s="14" t="str">
        <f t="shared" si="613"/>
        <v>A-Panda</v>
      </c>
      <c r="BL521" s="14" t="s">
        <v>300</v>
      </c>
      <c r="BM521" s="25"/>
      <c r="BN521" s="26" t="str">
        <f t="shared" si="669"/>
        <v>08081023084000938163</v>
      </c>
      <c r="BO521" s="27" t="str">
        <f t="shared" si="670"/>
        <v>FARHANI OLFA</v>
      </c>
      <c r="BP521" s="26">
        <f t="shared" si="671"/>
        <v>520</v>
      </c>
      <c r="BQ521" s="28"/>
    </row>
    <row r="522" spans="1:69" x14ac:dyDescent="0.25">
      <c r="A522" t="str">
        <f>VLOOKUP(B522,[2]RH!$B:$BV,72,0)</f>
        <v>Non-Actif</v>
      </c>
      <c r="B522" s="6">
        <v>521</v>
      </c>
      <c r="C522" s="7" t="s">
        <v>100</v>
      </c>
      <c r="D522" s="7" t="s">
        <v>2416</v>
      </c>
      <c r="E522" s="7" t="s">
        <v>67</v>
      </c>
      <c r="F522" s="7" t="s">
        <v>118</v>
      </c>
      <c r="G522" s="7" t="s">
        <v>220</v>
      </c>
      <c r="H522" s="80" t="s">
        <v>1656</v>
      </c>
      <c r="I522" s="7"/>
      <c r="J522" s="7" t="s">
        <v>190</v>
      </c>
      <c r="K522" s="7" t="s">
        <v>146</v>
      </c>
      <c r="L522" s="7" t="s">
        <v>90</v>
      </c>
      <c r="M522" s="7" t="s">
        <v>191</v>
      </c>
      <c r="N522" s="8">
        <v>44285</v>
      </c>
      <c r="O522" t="e">
        <f t="shared" ca="1" si="608"/>
        <v>#REF!</v>
      </c>
      <c r="P522" s="7">
        <f t="shared" ca="1" si="672"/>
        <v>-1253</v>
      </c>
      <c r="Q522" s="8">
        <v>44457</v>
      </c>
      <c r="R522" s="7" t="s">
        <v>161</v>
      </c>
      <c r="S522" s="7"/>
      <c r="T522" s="9" t="s">
        <v>156</v>
      </c>
      <c r="U522" s="7" t="str">
        <f t="shared" si="658"/>
        <v>Contractuel</v>
      </c>
      <c r="V522" s="8">
        <v>44409</v>
      </c>
      <c r="W522" s="8">
        <v>44469</v>
      </c>
      <c r="X522" s="8"/>
      <c r="Y522" s="8"/>
      <c r="Z522" s="8">
        <v>44285</v>
      </c>
      <c r="AA522" s="7">
        <f t="shared" si="659"/>
        <v>3</v>
      </c>
      <c r="AB522" s="7">
        <f t="shared" si="660"/>
        <v>2021</v>
      </c>
      <c r="AC522" s="7">
        <f t="shared" si="661"/>
        <v>2025</v>
      </c>
      <c r="AD522" s="10" t="e">
        <f t="shared" ref="AD522:AD585" ca="1" si="680">IF(#REF!="Non",(DAYS360(N522,Q522)/360),(DAYS360(N522,TODAY())/360))</f>
        <v>#REF!</v>
      </c>
      <c r="AE522" s="10" t="e">
        <f t="shared" ca="1" si="663"/>
        <v>#REF!</v>
      </c>
      <c r="AF522" s="8">
        <v>36661</v>
      </c>
      <c r="AG522" s="11">
        <f t="shared" ca="1" si="664"/>
        <v>24.824657534246576</v>
      </c>
      <c r="AH522" s="10" t="str">
        <f t="shared" ca="1" si="665"/>
        <v>&lt; 25</v>
      </c>
      <c r="AI522" s="12">
        <v>17323716</v>
      </c>
      <c r="AJ522" s="13" t="s">
        <v>192</v>
      </c>
      <c r="AK522" s="12" t="s">
        <v>2417</v>
      </c>
      <c r="AL522" s="8">
        <v>43047</v>
      </c>
      <c r="AM522" s="7" t="s">
        <v>108</v>
      </c>
      <c r="AN522" s="7" t="s">
        <v>109</v>
      </c>
      <c r="AQ522" s="14">
        <v>3</v>
      </c>
      <c r="AR522" s="14">
        <v>1</v>
      </c>
      <c r="AS522" s="15">
        <f t="shared" si="666"/>
        <v>44650.25</v>
      </c>
      <c r="AT522" s="14" t="s">
        <v>163</v>
      </c>
      <c r="AU522" s="12">
        <v>3.1930000000000001</v>
      </c>
      <c r="AV522" s="17">
        <v>17</v>
      </c>
      <c r="AW522" s="18" t="s">
        <v>201</v>
      </c>
      <c r="AX522" s="19" t="s">
        <v>2418</v>
      </c>
      <c r="AY522" s="17">
        <v>88</v>
      </c>
      <c r="AZ522" s="14" t="s">
        <v>203</v>
      </c>
      <c r="BA522" s="20" t="str">
        <f t="shared" si="667"/>
        <v>17001000000260852588</v>
      </c>
      <c r="BB522" s="31">
        <f t="shared" si="668"/>
        <v>20</v>
      </c>
      <c r="BC522" s="22" t="s">
        <v>2419</v>
      </c>
      <c r="BD522" s="23" t="s">
        <v>115</v>
      </c>
      <c r="BF522" s="8" t="s">
        <v>176</v>
      </c>
      <c r="BG522" s="32">
        <v>54601934</v>
      </c>
      <c r="BH522" s="32">
        <v>96031745</v>
      </c>
      <c r="BI522" s="32"/>
      <c r="BJ522" t="s">
        <v>820</v>
      </c>
      <c r="BK522" s="14" t="str">
        <f t="shared" si="613"/>
        <v>A-APT</v>
      </c>
      <c r="BL522" s="14"/>
      <c r="BM522" s="25"/>
      <c r="BN522" s="26" t="str">
        <f t="shared" si="669"/>
        <v>17001000000260852588</v>
      </c>
      <c r="BO522" s="27" t="str">
        <f t="shared" si="670"/>
        <v>BOUTHOURI SAFA</v>
      </c>
      <c r="BP522" s="26">
        <f t="shared" si="671"/>
        <v>521</v>
      </c>
      <c r="BQ522" s="28"/>
    </row>
    <row r="523" spans="1:69" x14ac:dyDescent="0.25">
      <c r="A523" t="str">
        <f>VLOOKUP(B523,[2]RH!$B:$BV,72,0)</f>
        <v>Non-Actif</v>
      </c>
      <c r="B523" s="6">
        <v>522</v>
      </c>
      <c r="C523" s="7" t="s">
        <v>65</v>
      </c>
      <c r="D523" s="7" t="s">
        <v>2420</v>
      </c>
      <c r="E523" s="7" t="s">
        <v>67</v>
      </c>
      <c r="F523" s="7" t="s">
        <v>118</v>
      </c>
      <c r="G523" s="7" t="s">
        <v>188</v>
      </c>
      <c r="H523" s="80">
        <v>965</v>
      </c>
      <c r="I523" s="7" t="s">
        <v>189</v>
      </c>
      <c r="J523" s="7" t="s">
        <v>190</v>
      </c>
      <c r="K523" s="7" t="s">
        <v>89</v>
      </c>
      <c r="L523" s="7" t="s">
        <v>90</v>
      </c>
      <c r="M523" s="7" t="s">
        <v>160</v>
      </c>
      <c r="N523" s="8">
        <v>44285</v>
      </c>
      <c r="O523" t="e">
        <f t="shared" ca="1" si="608"/>
        <v>#REF!</v>
      </c>
      <c r="P523" s="7">
        <f t="shared" ca="1" si="672"/>
        <v>-340</v>
      </c>
      <c r="Q523" s="8">
        <v>45382</v>
      </c>
      <c r="R523" s="7" t="s">
        <v>290</v>
      </c>
      <c r="S523" s="7"/>
      <c r="T523" s="9" t="s">
        <v>156</v>
      </c>
      <c r="U523" s="7" t="str">
        <f t="shared" si="658"/>
        <v>Contractuel</v>
      </c>
      <c r="V523" s="8">
        <v>45352</v>
      </c>
      <c r="W523" s="8">
        <v>45382</v>
      </c>
      <c r="X523" s="8"/>
      <c r="Y523" s="8"/>
      <c r="Z523" s="8">
        <v>44285</v>
      </c>
      <c r="AA523" s="7">
        <f t="shared" si="659"/>
        <v>3</v>
      </c>
      <c r="AB523" s="7">
        <f t="shared" si="660"/>
        <v>2021</v>
      </c>
      <c r="AC523" s="7">
        <f t="shared" si="661"/>
        <v>2025</v>
      </c>
      <c r="AD523" s="10" t="e">
        <f t="shared" ref="AD523:AD586" ca="1" si="681">IF(#REF!="Non",(DAYS360(N523,Q523)/360),(DAYS360(N523,TODAY())/360))</f>
        <v>#REF!</v>
      </c>
      <c r="AE523" s="10" t="e">
        <f t="shared" ca="1" si="663"/>
        <v>#REF!</v>
      </c>
      <c r="AF523" s="8">
        <v>28516</v>
      </c>
      <c r="AG523" s="11">
        <f t="shared" ca="1" si="664"/>
        <v>47.139726027397259</v>
      </c>
      <c r="AH523" s="10" t="str">
        <f t="shared" ca="1" si="665"/>
        <v>&gt;45&lt; 55</v>
      </c>
      <c r="AI523" s="12">
        <v>12726283</v>
      </c>
      <c r="AJ523" s="13" t="s">
        <v>92</v>
      </c>
      <c r="AK523" s="12" t="s">
        <v>2421</v>
      </c>
      <c r="AL523" s="8">
        <v>42208</v>
      </c>
      <c r="AM523" s="7" t="s">
        <v>108</v>
      </c>
      <c r="AN523" s="7" t="s">
        <v>76</v>
      </c>
      <c r="AO523">
        <v>3</v>
      </c>
      <c r="AQ523" s="14">
        <v>3</v>
      </c>
      <c r="AR523" s="14">
        <v>3</v>
      </c>
      <c r="AS523" s="15">
        <f t="shared" si="666"/>
        <v>45380.75</v>
      </c>
      <c r="AT523" s="14" t="s">
        <v>163</v>
      </c>
      <c r="AU523" s="12">
        <v>3.3210000000000002</v>
      </c>
      <c r="AV523" s="17" t="s">
        <v>236</v>
      </c>
      <c r="AW523" s="18" t="s">
        <v>201</v>
      </c>
      <c r="AX523" s="19" t="s">
        <v>2422</v>
      </c>
      <c r="AY523" s="17" t="s">
        <v>838</v>
      </c>
      <c r="AZ523" s="14" t="s">
        <v>203</v>
      </c>
      <c r="BA523" s="20" t="str">
        <f t="shared" si="667"/>
        <v>17001000000059316464</v>
      </c>
      <c r="BB523" s="31">
        <f t="shared" si="668"/>
        <v>20</v>
      </c>
      <c r="BC523" s="22" t="s">
        <v>2423</v>
      </c>
      <c r="BD523" s="23" t="s">
        <v>845</v>
      </c>
      <c r="BF523" s="8"/>
      <c r="BG523" s="32">
        <v>52101389</v>
      </c>
      <c r="BH523" s="32"/>
      <c r="BI523" s="32"/>
      <c r="BJ523" t="s">
        <v>845</v>
      </c>
      <c r="BK523" s="14" t="str">
        <f t="shared" si="613"/>
        <v>A-965</v>
      </c>
      <c r="BL523" s="14" t="s">
        <v>198</v>
      </c>
      <c r="BM523" s="25"/>
      <c r="BN523" s="26" t="str">
        <f t="shared" si="669"/>
        <v>17001000000059316464</v>
      </c>
      <c r="BO523" s="27" t="str">
        <f t="shared" si="670"/>
        <v>EZZINE IMED</v>
      </c>
      <c r="BP523" s="26">
        <f t="shared" si="671"/>
        <v>522</v>
      </c>
      <c r="BQ523" s="28"/>
    </row>
    <row r="524" spans="1:69" x14ac:dyDescent="0.25">
      <c r="A524" t="str">
        <f>VLOOKUP(B524,[2]RH!$B:$BV,72,0)</f>
        <v>Non-Actif</v>
      </c>
      <c r="B524" s="6">
        <v>523</v>
      </c>
      <c r="C524" s="7" t="s">
        <v>100</v>
      </c>
      <c r="D524" s="7" t="s">
        <v>2424</v>
      </c>
      <c r="E524" s="7" t="s">
        <v>67</v>
      </c>
      <c r="F524" s="7" t="s">
        <v>118</v>
      </c>
      <c r="G524" s="7" t="s">
        <v>220</v>
      </c>
      <c r="H524" s="80" t="s">
        <v>1656</v>
      </c>
      <c r="I524" s="7"/>
      <c r="J524" s="7" t="s">
        <v>281</v>
      </c>
      <c r="K524" s="7" t="s">
        <v>146</v>
      </c>
      <c r="L524" s="7" t="s">
        <v>90</v>
      </c>
      <c r="M524" s="7" t="s">
        <v>191</v>
      </c>
      <c r="N524" s="8">
        <v>44285</v>
      </c>
      <c r="O524" t="e">
        <f t="shared" ca="1" si="608"/>
        <v>#REF!</v>
      </c>
      <c r="P524" s="7">
        <f t="shared" ca="1" si="672"/>
        <v>-1130</v>
      </c>
      <c r="Q524" s="8">
        <v>44534</v>
      </c>
      <c r="R524" s="7" t="s">
        <v>161</v>
      </c>
      <c r="S524" s="7"/>
      <c r="T524" s="9" t="s">
        <v>156</v>
      </c>
      <c r="U524" s="7" t="str">
        <f t="shared" si="658"/>
        <v>Contractuel</v>
      </c>
      <c r="V524" s="8">
        <v>44531</v>
      </c>
      <c r="W524" s="8">
        <v>44592</v>
      </c>
      <c r="X524" s="8"/>
      <c r="Y524" s="8"/>
      <c r="Z524" s="8">
        <v>44285</v>
      </c>
      <c r="AA524" s="7">
        <f t="shared" si="659"/>
        <v>3</v>
      </c>
      <c r="AB524" s="7">
        <f t="shared" si="660"/>
        <v>2021</v>
      </c>
      <c r="AC524" s="7">
        <f t="shared" si="661"/>
        <v>2025</v>
      </c>
      <c r="AD524" s="10" t="e">
        <f t="shared" ref="AD524:AD587" ca="1" si="682">IF(#REF!="Non",(DAYS360(N524,Q524)/360),(DAYS360(N524,TODAY())/360))</f>
        <v>#REF!</v>
      </c>
      <c r="AE524" s="10" t="e">
        <f t="shared" ca="1" si="663"/>
        <v>#REF!</v>
      </c>
      <c r="AF524" s="8">
        <v>32975</v>
      </c>
      <c r="AG524" s="11">
        <f t="shared" ca="1" si="664"/>
        <v>34.923287671232877</v>
      </c>
      <c r="AH524" s="10" t="str">
        <f t="shared" ca="1" si="665"/>
        <v>&gt;25&lt; 35</v>
      </c>
      <c r="AI524" s="12">
        <v>16442137</v>
      </c>
      <c r="AJ524" s="13" t="s">
        <v>192</v>
      </c>
      <c r="AK524" s="12" t="s">
        <v>2425</v>
      </c>
      <c r="AL524" s="8">
        <v>40347</v>
      </c>
      <c r="AM524" s="7" t="s">
        <v>108</v>
      </c>
      <c r="AN524" s="7" t="s">
        <v>109</v>
      </c>
      <c r="AQ524" s="14">
        <v>3</v>
      </c>
      <c r="AR524" s="14">
        <v>1</v>
      </c>
      <c r="AS524" s="15">
        <f t="shared" si="666"/>
        <v>44650.25</v>
      </c>
      <c r="AT524" s="14" t="s">
        <v>163</v>
      </c>
      <c r="AU524" s="12">
        <v>3.1930000000000001</v>
      </c>
      <c r="AV524" s="17">
        <v>17</v>
      </c>
      <c r="AW524" s="18" t="s">
        <v>201</v>
      </c>
      <c r="AX524" s="19" t="s">
        <v>2426</v>
      </c>
      <c r="AY524" s="17">
        <v>97</v>
      </c>
      <c r="AZ524" s="14" t="s">
        <v>203</v>
      </c>
      <c r="BA524" s="20" t="str">
        <f t="shared" si="667"/>
        <v>17001000000301951197</v>
      </c>
      <c r="BB524" s="31">
        <f t="shared" si="668"/>
        <v>20</v>
      </c>
      <c r="BC524" s="22" t="s">
        <v>2427</v>
      </c>
      <c r="BD524" s="23" t="s">
        <v>341</v>
      </c>
      <c r="BF524" s="8" t="s">
        <v>176</v>
      </c>
      <c r="BG524" s="32">
        <v>52329696</v>
      </c>
      <c r="BH524" s="32">
        <v>54017259</v>
      </c>
      <c r="BI524" s="32"/>
      <c r="BJ524" t="s">
        <v>1857</v>
      </c>
      <c r="BK524" s="14" t="str">
        <f t="shared" si="613"/>
        <v>B-APT</v>
      </c>
      <c r="BL524" s="14"/>
      <c r="BM524" s="25"/>
      <c r="BN524" s="26" t="str">
        <f t="shared" si="669"/>
        <v>17001000000301951197</v>
      </c>
      <c r="BO524" s="27" t="str">
        <f t="shared" si="670"/>
        <v>MLIKI MARWA</v>
      </c>
      <c r="BP524" s="26">
        <f t="shared" si="671"/>
        <v>523</v>
      </c>
      <c r="BQ524" s="28"/>
    </row>
    <row r="525" spans="1:69" x14ac:dyDescent="0.25">
      <c r="A525" t="str">
        <f>VLOOKUP(B525,[2]RH!$B:$BV,72,0)</f>
        <v>si</v>
      </c>
      <c r="B525" s="6">
        <v>524</v>
      </c>
      <c r="C525" s="7" t="s">
        <v>168</v>
      </c>
      <c r="D525" s="7" t="s">
        <v>2428</v>
      </c>
      <c r="E525" s="7" t="s">
        <v>67</v>
      </c>
      <c r="F525" s="7" t="s">
        <v>118</v>
      </c>
      <c r="G525" s="7" t="s">
        <v>220</v>
      </c>
      <c r="H525" s="45" t="s">
        <v>225</v>
      </c>
      <c r="I525" s="7" t="s">
        <v>589</v>
      </c>
      <c r="J525" s="7" t="s">
        <v>190</v>
      </c>
      <c r="K525" s="7" t="s">
        <v>146</v>
      </c>
      <c r="L525" s="7" t="s">
        <v>90</v>
      </c>
      <c r="M525" s="7" t="s">
        <v>191</v>
      </c>
      <c r="N525" s="8">
        <v>44285</v>
      </c>
      <c r="O525" t="e">
        <f t="shared" ca="1" si="608"/>
        <v>#REF!</v>
      </c>
      <c r="P525" s="7">
        <f t="shared" ca="1" si="672"/>
        <v>-6</v>
      </c>
      <c r="Q525" s="8"/>
      <c r="R525" s="7"/>
      <c r="S525" s="7"/>
      <c r="T525" s="9" t="s">
        <v>156</v>
      </c>
      <c r="U525" s="7" t="str">
        <f t="shared" si="658"/>
        <v>Contractuel</v>
      </c>
      <c r="V525" s="8">
        <v>45689</v>
      </c>
      <c r="W525" s="8">
        <f>VLOOKUP(B525,[1]BASE!$A:$Q,17,0)</f>
        <v>45716</v>
      </c>
      <c r="X525" s="8"/>
      <c r="Y525" s="8"/>
      <c r="Z525" s="8">
        <v>44285</v>
      </c>
      <c r="AA525" s="7">
        <f t="shared" si="659"/>
        <v>3</v>
      </c>
      <c r="AB525" s="7">
        <f t="shared" si="660"/>
        <v>2021</v>
      </c>
      <c r="AC525" s="7">
        <f t="shared" si="661"/>
        <v>2025</v>
      </c>
      <c r="AD525" s="10" t="e">
        <f t="shared" ref="AD525:AD588" ca="1" si="683">IF(#REF!="Non",(DAYS360(N525,Q525)/360),(DAYS360(N525,TODAY())/360))</f>
        <v>#REF!</v>
      </c>
      <c r="AE525" s="10" t="e">
        <f t="shared" ca="1" si="663"/>
        <v>#REF!</v>
      </c>
      <c r="AF525" s="8">
        <v>28856</v>
      </c>
      <c r="AG525" s="11">
        <f t="shared" ca="1" si="664"/>
        <v>46.208219178082189</v>
      </c>
      <c r="AH525" s="10" t="str">
        <f t="shared" ca="1" si="665"/>
        <v>&gt;45&lt; 55</v>
      </c>
      <c r="AI525" s="12">
        <v>16626432</v>
      </c>
      <c r="AJ525" s="13" t="s">
        <v>192</v>
      </c>
      <c r="AK525" s="12" t="s">
        <v>2429</v>
      </c>
      <c r="AL525" s="8">
        <v>36062</v>
      </c>
      <c r="AM525" s="7" t="s">
        <v>108</v>
      </c>
      <c r="AN525" s="7" t="s">
        <v>683</v>
      </c>
      <c r="AO525">
        <v>1</v>
      </c>
      <c r="AQ525">
        <v>3</v>
      </c>
      <c r="AR525" s="14">
        <v>3</v>
      </c>
      <c r="AS525" s="15">
        <f t="shared" si="666"/>
        <v>45380.75</v>
      </c>
      <c r="AT525" s="14" t="s">
        <v>163</v>
      </c>
      <c r="AU525" s="12">
        <v>3.3210000000000002</v>
      </c>
      <c r="AV525" s="17" t="s">
        <v>236</v>
      </c>
      <c r="AW525" s="18" t="s">
        <v>201</v>
      </c>
      <c r="AX525" s="19" t="s">
        <v>2430</v>
      </c>
      <c r="AY525" s="17" t="s">
        <v>1112</v>
      </c>
      <c r="AZ525" s="14" t="s">
        <v>203</v>
      </c>
      <c r="BA525" s="20" t="str">
        <f t="shared" si="667"/>
        <v>17001000000302008524</v>
      </c>
      <c r="BB525" s="31">
        <f t="shared" si="668"/>
        <v>20</v>
      </c>
      <c r="BC525" s="22" t="s">
        <v>2431</v>
      </c>
      <c r="BD525" s="23" t="s">
        <v>1731</v>
      </c>
      <c r="BE525">
        <v>2011</v>
      </c>
      <c r="BF525" s="8">
        <v>45013</v>
      </c>
      <c r="BG525" s="32">
        <v>54118079</v>
      </c>
      <c r="BH525" s="32">
        <v>50999362</v>
      </c>
      <c r="BI525" s="32"/>
      <c r="BJ525" t="s">
        <v>454</v>
      </c>
      <c r="BK525" s="14" t="str">
        <f t="shared" si="613"/>
        <v>A-P6 AV</v>
      </c>
      <c r="BL525" s="14" t="s">
        <v>288</v>
      </c>
      <c r="BM525" s="25"/>
      <c r="BN525" s="26" t="str">
        <f t="shared" si="669"/>
        <v>17001000000302008524</v>
      </c>
      <c r="BO525" s="27" t="str">
        <f t="shared" si="670"/>
        <v>GHARBI OLFA</v>
      </c>
      <c r="BP525" s="26">
        <f t="shared" si="671"/>
        <v>524</v>
      </c>
      <c r="BQ525" s="28"/>
    </row>
    <row r="526" spans="1:69" x14ac:dyDescent="0.25">
      <c r="A526" t="str">
        <f>VLOOKUP(B526,[2]RH!$B:$BV,72,0)</f>
        <v>si</v>
      </c>
      <c r="B526" s="6">
        <v>525</v>
      </c>
      <c r="C526" s="7" t="s">
        <v>100</v>
      </c>
      <c r="D526" s="7" t="s">
        <v>2432</v>
      </c>
      <c r="E526" s="7" t="s">
        <v>67</v>
      </c>
      <c r="F526" s="7" t="s">
        <v>118</v>
      </c>
      <c r="G526" s="7" t="s">
        <v>533</v>
      </c>
      <c r="H526" s="80" t="s">
        <v>225</v>
      </c>
      <c r="I526" s="7" t="s">
        <v>614</v>
      </c>
      <c r="J526" s="7" t="s">
        <v>281</v>
      </c>
      <c r="K526" s="7" t="s">
        <v>89</v>
      </c>
      <c r="L526" s="7" t="s">
        <v>90</v>
      </c>
      <c r="M526" s="7" t="s">
        <v>535</v>
      </c>
      <c r="N526" s="8">
        <v>44285</v>
      </c>
      <c r="O526" t="e">
        <f t="shared" ca="1" si="608"/>
        <v>#REF!</v>
      </c>
      <c r="P526" s="7">
        <f t="shared" ca="1" si="672"/>
        <v>-6</v>
      </c>
      <c r="Q526" s="8"/>
      <c r="R526" s="7"/>
      <c r="S526" s="7"/>
      <c r="T526" s="9" t="s">
        <v>156</v>
      </c>
      <c r="U526" s="7" t="str">
        <f t="shared" si="658"/>
        <v>Contractuel</v>
      </c>
      <c r="V526" s="8">
        <v>45689</v>
      </c>
      <c r="W526" s="8">
        <f>VLOOKUP(B526,[1]BASE!$A:$Q,17,0)</f>
        <v>45716</v>
      </c>
      <c r="X526" s="8"/>
      <c r="Y526" s="8"/>
      <c r="Z526" s="8">
        <v>44285</v>
      </c>
      <c r="AA526" s="7">
        <f t="shared" si="659"/>
        <v>3</v>
      </c>
      <c r="AB526" s="7">
        <f t="shared" si="660"/>
        <v>2021</v>
      </c>
      <c r="AC526" s="7">
        <f t="shared" si="661"/>
        <v>2025</v>
      </c>
      <c r="AD526" s="10" t="e">
        <f t="shared" ref="AD526:AD589" ca="1" si="684">IF(#REF!="Non",(DAYS360(N526,Q526)/360),(DAYS360(N526,TODAY())/360))</f>
        <v>#REF!</v>
      </c>
      <c r="AE526" s="10" t="e">
        <f t="shared" ca="1" si="663"/>
        <v>#REF!</v>
      </c>
      <c r="AF526" s="8">
        <v>34028</v>
      </c>
      <c r="AG526" s="11">
        <f t="shared" ca="1" si="664"/>
        <v>32.038356164383565</v>
      </c>
      <c r="AH526" s="10" t="str">
        <f t="shared" ca="1" si="665"/>
        <v>&gt;25&lt; 35</v>
      </c>
      <c r="AI526" s="12">
        <v>17180488</v>
      </c>
      <c r="AJ526" s="13" t="s">
        <v>192</v>
      </c>
      <c r="AK526" s="12" t="s">
        <v>2433</v>
      </c>
      <c r="AL526" s="8">
        <v>41509</v>
      </c>
      <c r="AM526" s="7" t="s">
        <v>108</v>
      </c>
      <c r="AN526" s="7" t="s">
        <v>109</v>
      </c>
      <c r="AQ526">
        <v>3</v>
      </c>
      <c r="AR526" s="14">
        <v>3</v>
      </c>
      <c r="AS526" s="15">
        <f t="shared" si="666"/>
        <v>45380.75</v>
      </c>
      <c r="AT526" s="14" t="s">
        <v>163</v>
      </c>
      <c r="AU526" s="12">
        <v>3.3210000000000002</v>
      </c>
      <c r="AV526" s="17" t="s">
        <v>236</v>
      </c>
      <c r="AW526" s="18" t="s">
        <v>201</v>
      </c>
      <c r="AX526" s="19" t="s">
        <v>2434</v>
      </c>
      <c r="AY526" s="17" t="s">
        <v>275</v>
      </c>
      <c r="AZ526" s="14" t="s">
        <v>203</v>
      </c>
      <c r="BA526" s="20" t="str">
        <f t="shared" si="667"/>
        <v>17001000000269914134</v>
      </c>
      <c r="BB526" s="31">
        <f t="shared" si="668"/>
        <v>20</v>
      </c>
      <c r="BC526" s="22" t="s">
        <v>2435</v>
      </c>
      <c r="BD526" s="23" t="s">
        <v>341</v>
      </c>
      <c r="BE526">
        <v>2021</v>
      </c>
      <c r="BF526" s="8"/>
      <c r="BG526" s="32">
        <v>25405955</v>
      </c>
      <c r="BH526" s="32">
        <v>53599778</v>
      </c>
      <c r="BI526" s="32"/>
      <c r="BJ526" t="s">
        <v>371</v>
      </c>
      <c r="BK526" s="14" t="str">
        <f t="shared" si="613"/>
        <v>B-P6 AV</v>
      </c>
      <c r="BL526" s="14" t="s">
        <v>288</v>
      </c>
      <c r="BM526" s="25"/>
      <c r="BN526" s="26" t="str">
        <f t="shared" si="669"/>
        <v>17001000000269914134</v>
      </c>
      <c r="BO526" s="27" t="str">
        <f t="shared" si="670"/>
        <v>HKIRI TAJA</v>
      </c>
      <c r="BP526" s="26">
        <f t="shared" si="671"/>
        <v>525</v>
      </c>
      <c r="BQ526" s="28"/>
    </row>
    <row r="527" spans="1:69" x14ac:dyDescent="0.25">
      <c r="A527" t="str">
        <f>VLOOKUP(B527,[2]RH!$B:$BV,72,0)</f>
        <v>si</v>
      </c>
      <c r="B527" s="6">
        <v>526</v>
      </c>
      <c r="C527" s="7" t="s">
        <v>100</v>
      </c>
      <c r="D527" s="7" t="s">
        <v>2436</v>
      </c>
      <c r="E527" s="7" t="s">
        <v>67</v>
      </c>
      <c r="F527" s="7" t="s">
        <v>118</v>
      </c>
      <c r="G527" s="7" t="s">
        <v>533</v>
      </c>
      <c r="H527" s="80">
        <v>560</v>
      </c>
      <c r="I527" s="7" t="s">
        <v>189</v>
      </c>
      <c r="J527" s="7" t="s">
        <v>190</v>
      </c>
      <c r="K527" s="7" t="s">
        <v>89</v>
      </c>
      <c r="L527" s="7" t="s">
        <v>90</v>
      </c>
      <c r="M527" s="7" t="s">
        <v>535</v>
      </c>
      <c r="N527" s="8">
        <v>44286</v>
      </c>
      <c r="O527" t="e">
        <f t="shared" ca="1" si="608"/>
        <v>#REF!</v>
      </c>
      <c r="P527" s="7">
        <f t="shared" ca="1" si="672"/>
        <v>-6</v>
      </c>
      <c r="Q527" s="8"/>
      <c r="R527" s="7"/>
      <c r="S527" s="7"/>
      <c r="T527" s="9" t="s">
        <v>156</v>
      </c>
      <c r="U527" s="7" t="str">
        <f t="shared" si="658"/>
        <v>Contractuel</v>
      </c>
      <c r="V527" s="8">
        <v>45689</v>
      </c>
      <c r="W527" s="8">
        <f>VLOOKUP(B527,[1]BASE!$A:$Q,17,0)</f>
        <v>45716</v>
      </c>
      <c r="X527" s="8">
        <v>44287</v>
      </c>
      <c r="Y527" s="8">
        <v>44651</v>
      </c>
      <c r="Z527" s="8"/>
      <c r="AA527" s="7">
        <f t="shared" si="659"/>
        <v>3</v>
      </c>
      <c r="AB527" s="7">
        <f t="shared" si="660"/>
        <v>2021</v>
      </c>
      <c r="AC527" s="7">
        <f t="shared" si="661"/>
        <v>2025</v>
      </c>
      <c r="AD527" s="10" t="e">
        <f t="shared" ref="AD527:AD590" ca="1" si="685">IF(#REF!="Non",(DAYS360(N527,Q527)/360),(DAYS360(N527,TODAY())/360))</f>
        <v>#REF!</v>
      </c>
      <c r="AE527" s="10" t="e">
        <f t="shared" ca="1" si="663"/>
        <v>#REF!</v>
      </c>
      <c r="AF527" s="8">
        <v>34915</v>
      </c>
      <c r="AG527" s="11">
        <f t="shared" ca="1" si="664"/>
        <v>29.608219178082191</v>
      </c>
      <c r="AH527" s="10" t="str">
        <f t="shared" ca="1" si="665"/>
        <v>&gt;25&lt; 35</v>
      </c>
      <c r="AI527" s="12">
        <v>17054296</v>
      </c>
      <c r="AJ527" s="13" t="s">
        <v>73</v>
      </c>
      <c r="AK527" s="12">
        <v>11654823</v>
      </c>
      <c r="AL527" s="8">
        <v>42031</v>
      </c>
      <c r="AM527" s="7" t="s">
        <v>108</v>
      </c>
      <c r="AN527" s="7" t="s">
        <v>109</v>
      </c>
      <c r="AQ527">
        <v>3</v>
      </c>
      <c r="AR527" s="14">
        <v>3</v>
      </c>
      <c r="AS527" s="15">
        <f t="shared" si="666"/>
        <v>45381.75</v>
      </c>
      <c r="AT527" s="14" t="s">
        <v>163</v>
      </c>
      <c r="AU527" s="12">
        <v>3.3210000000000002</v>
      </c>
      <c r="AV527" s="17" t="s">
        <v>92</v>
      </c>
      <c r="AW527" s="18" t="s">
        <v>571</v>
      </c>
      <c r="AX527" s="19" t="s">
        <v>2437</v>
      </c>
      <c r="AY527" s="17" t="s">
        <v>1810</v>
      </c>
      <c r="AZ527" s="14" t="s">
        <v>152</v>
      </c>
      <c r="BA527" s="20" t="str">
        <f t="shared" si="667"/>
        <v>04004005007295179191</v>
      </c>
      <c r="BB527" s="31">
        <f t="shared" si="668"/>
        <v>20</v>
      </c>
      <c r="BC527" s="22" t="s">
        <v>2438</v>
      </c>
      <c r="BD527" s="23" t="s">
        <v>115</v>
      </c>
      <c r="BF527" s="8"/>
      <c r="BG527" s="32">
        <v>53161091</v>
      </c>
      <c r="BH527" s="32">
        <v>54853259</v>
      </c>
      <c r="BI527" s="32"/>
      <c r="BJ527" t="s">
        <v>1033</v>
      </c>
      <c r="BK527" s="14" t="str">
        <f t="shared" si="613"/>
        <v>A-560</v>
      </c>
      <c r="BL527" s="14" t="s">
        <v>288</v>
      </c>
      <c r="BM527" s="25"/>
      <c r="BN527" s="26" t="str">
        <f t="shared" si="669"/>
        <v>04004005007295179191</v>
      </c>
      <c r="BO527" s="27" t="str">
        <f t="shared" si="670"/>
        <v>NAMOUCHI SAFA</v>
      </c>
      <c r="BP527" s="26">
        <f t="shared" si="671"/>
        <v>526</v>
      </c>
      <c r="BQ527" s="28"/>
    </row>
    <row r="528" spans="1:69" x14ac:dyDescent="0.25">
      <c r="A528" t="str">
        <f>VLOOKUP(B528,[2]RH!$B:$BV,72,0)</f>
        <v>Non-Actif</v>
      </c>
      <c r="B528" s="6">
        <v>527</v>
      </c>
      <c r="C528" s="7" t="s">
        <v>100</v>
      </c>
      <c r="D528" s="7" t="s">
        <v>2439</v>
      </c>
      <c r="E528" s="7" t="s">
        <v>67</v>
      </c>
      <c r="F528" s="7" t="s">
        <v>118</v>
      </c>
      <c r="G528" s="7" t="s">
        <v>220</v>
      </c>
      <c r="H528" s="80">
        <v>520</v>
      </c>
      <c r="I528" s="7"/>
      <c r="J528" s="7" t="s">
        <v>190</v>
      </c>
      <c r="K528" s="7" t="s">
        <v>146</v>
      </c>
      <c r="L528" s="7" t="s">
        <v>90</v>
      </c>
      <c r="M528" s="7" t="s">
        <v>191</v>
      </c>
      <c r="N528" s="8">
        <v>44287</v>
      </c>
      <c r="O528" t="e">
        <f t="shared" ca="1" si="608"/>
        <v>#REF!</v>
      </c>
      <c r="P528" s="7">
        <f t="shared" ca="1" si="672"/>
        <v>-1130</v>
      </c>
      <c r="Q528" s="8">
        <v>44581</v>
      </c>
      <c r="R528" s="7" t="s">
        <v>161</v>
      </c>
      <c r="S528" s="7"/>
      <c r="T528" s="9" t="s">
        <v>156</v>
      </c>
      <c r="U528" s="7" t="str">
        <f t="shared" si="658"/>
        <v>Contractuel</v>
      </c>
      <c r="V528" s="8">
        <v>44531</v>
      </c>
      <c r="W528" s="8">
        <v>44592</v>
      </c>
      <c r="X528" s="8"/>
      <c r="Y528" s="8"/>
      <c r="Z528" s="8">
        <v>44287</v>
      </c>
      <c r="AA528" s="7">
        <f t="shared" si="659"/>
        <v>4</v>
      </c>
      <c r="AB528" s="7">
        <f t="shared" si="660"/>
        <v>2021</v>
      </c>
      <c r="AC528" s="7">
        <f t="shared" si="661"/>
        <v>2025</v>
      </c>
      <c r="AD528" s="10" t="e">
        <f t="shared" ref="AD528:AD591" ca="1" si="686">IF(#REF!="Non",(DAYS360(N528,Q528)/360),(DAYS360(N528,TODAY())/360))</f>
        <v>#REF!</v>
      </c>
      <c r="AE528" s="10" t="e">
        <f t="shared" ca="1" si="663"/>
        <v>#REF!</v>
      </c>
      <c r="AF528" s="8">
        <v>36176</v>
      </c>
      <c r="AG528" s="11">
        <f t="shared" ca="1" si="664"/>
        <v>26.153424657534245</v>
      </c>
      <c r="AH528" s="10" t="str">
        <f t="shared" ca="1" si="665"/>
        <v>&gt;25&lt; 35</v>
      </c>
      <c r="AI528" s="12">
        <v>17181508</v>
      </c>
      <c r="AJ528" s="13" t="s">
        <v>120</v>
      </c>
      <c r="AK528" s="12">
        <v>13011982</v>
      </c>
      <c r="AL528" s="8">
        <v>41946</v>
      </c>
      <c r="AM528" s="7" t="s">
        <v>108</v>
      </c>
      <c r="AN528" s="7" t="s">
        <v>109</v>
      </c>
      <c r="AQ528" s="14">
        <v>3</v>
      </c>
      <c r="AR528" s="14">
        <v>1</v>
      </c>
      <c r="AS528" s="15">
        <f t="shared" si="666"/>
        <v>44652.25</v>
      </c>
      <c r="AT528" s="14" t="s">
        <v>163</v>
      </c>
      <c r="AU528" s="12">
        <v>3.1930000000000001</v>
      </c>
      <c r="AV528" s="17" t="s">
        <v>236</v>
      </c>
      <c r="AW528" s="18" t="s">
        <v>201</v>
      </c>
      <c r="AX528" s="19" t="s">
        <v>2440</v>
      </c>
      <c r="AY528" s="17" t="s">
        <v>1395</v>
      </c>
      <c r="AZ528" s="14" t="s">
        <v>203</v>
      </c>
      <c r="BA528" s="20" t="str">
        <f t="shared" si="667"/>
        <v>17001000000257562348</v>
      </c>
      <c r="BB528" s="31">
        <f t="shared" si="668"/>
        <v>20</v>
      </c>
      <c r="BC528" s="22" t="s">
        <v>2441</v>
      </c>
      <c r="BD528" s="23" t="s">
        <v>115</v>
      </c>
      <c r="BF528" s="8"/>
      <c r="BG528" s="32">
        <v>46591957</v>
      </c>
      <c r="BH528" s="32">
        <v>26046190</v>
      </c>
      <c r="BI528" s="32"/>
      <c r="BJ528" t="s">
        <v>2442</v>
      </c>
      <c r="BK528" s="14" t="str">
        <f t="shared" si="613"/>
        <v>A-520</v>
      </c>
      <c r="BL528" s="14"/>
      <c r="BM528" s="25"/>
      <c r="BN528" s="26" t="str">
        <f t="shared" si="669"/>
        <v>17001000000257562348</v>
      </c>
      <c r="BO528" s="27" t="str">
        <f t="shared" si="670"/>
        <v>BOUMAIZA MARWA</v>
      </c>
      <c r="BP528" s="26">
        <f t="shared" si="671"/>
        <v>527</v>
      </c>
      <c r="BQ528" s="28"/>
    </row>
    <row r="529" spans="1:69" x14ac:dyDescent="0.25">
      <c r="A529" t="str">
        <f>VLOOKUP(B529,[2]RH!$B:$BV,72,0)</f>
        <v>si</v>
      </c>
      <c r="B529" s="6">
        <v>528</v>
      </c>
      <c r="C529" s="7" t="s">
        <v>168</v>
      </c>
      <c r="D529" s="7" t="s">
        <v>2443</v>
      </c>
      <c r="E529" s="7" t="s">
        <v>67</v>
      </c>
      <c r="F529" s="7" t="s">
        <v>118</v>
      </c>
      <c r="G529" s="7" t="s">
        <v>220</v>
      </c>
      <c r="H529" s="80">
        <v>520</v>
      </c>
      <c r="I529" s="7" t="s">
        <v>189</v>
      </c>
      <c r="J529" s="7" t="s">
        <v>190</v>
      </c>
      <c r="K529" s="7" t="s">
        <v>146</v>
      </c>
      <c r="L529" s="7" t="s">
        <v>90</v>
      </c>
      <c r="M529" s="7" t="s">
        <v>191</v>
      </c>
      <c r="N529" s="8">
        <v>44287</v>
      </c>
      <c r="O529" t="e">
        <f t="shared" ca="1" si="608"/>
        <v>#REF!</v>
      </c>
      <c r="P529" s="7">
        <f t="shared" ca="1" si="672"/>
        <v>-6</v>
      </c>
      <c r="Q529" s="8"/>
      <c r="R529" s="7"/>
      <c r="S529" s="7"/>
      <c r="T529" s="9" t="s">
        <v>156</v>
      </c>
      <c r="U529" s="7" t="str">
        <f t="shared" si="658"/>
        <v>Contractuel</v>
      </c>
      <c r="V529" s="8">
        <v>45689</v>
      </c>
      <c r="W529" s="8">
        <f>VLOOKUP(B529,[1]BASE!$A:$Q,17,0)</f>
        <v>45716</v>
      </c>
      <c r="X529" s="8"/>
      <c r="Y529" s="8"/>
      <c r="Z529" s="8">
        <v>44287</v>
      </c>
      <c r="AA529" s="7">
        <f t="shared" si="659"/>
        <v>4</v>
      </c>
      <c r="AB529" s="7">
        <f t="shared" si="660"/>
        <v>2021</v>
      </c>
      <c r="AC529" s="7">
        <f t="shared" si="661"/>
        <v>2025</v>
      </c>
      <c r="AD529" s="10" t="e">
        <f t="shared" ref="AD529:AD592" ca="1" si="687">IF(#REF!="Non",(DAYS360(N529,Q529)/360),(DAYS360(N529,TODAY())/360))</f>
        <v>#REF!</v>
      </c>
      <c r="AE529" s="10" t="e">
        <f t="shared" ca="1" si="663"/>
        <v>#REF!</v>
      </c>
      <c r="AF529" s="8">
        <v>29404</v>
      </c>
      <c r="AG529" s="11">
        <f t="shared" ca="1" si="664"/>
        <v>44.706849315068496</v>
      </c>
      <c r="AH529" s="10" t="str">
        <f t="shared" ca="1" si="665"/>
        <v>&gt;35&lt; 45</v>
      </c>
      <c r="AI529" s="12">
        <v>12212874</v>
      </c>
      <c r="AJ529" s="40" t="s">
        <v>213</v>
      </c>
      <c r="AK529" s="12" t="s">
        <v>2444</v>
      </c>
      <c r="AL529" s="8">
        <v>36780</v>
      </c>
      <c r="AM529" s="7" t="s">
        <v>108</v>
      </c>
      <c r="AN529" s="7" t="s">
        <v>76</v>
      </c>
      <c r="AO529">
        <v>2</v>
      </c>
      <c r="AQ529">
        <v>3</v>
      </c>
      <c r="AR529" s="14">
        <v>3</v>
      </c>
      <c r="AS529" s="15">
        <f t="shared" si="666"/>
        <v>45382.75</v>
      </c>
      <c r="AT529" s="14" t="s">
        <v>163</v>
      </c>
      <c r="AU529" s="12">
        <v>3.3159999999999998</v>
      </c>
      <c r="AV529" s="17" t="s">
        <v>236</v>
      </c>
      <c r="AW529" s="18" t="s">
        <v>201</v>
      </c>
      <c r="AX529" s="19" t="s">
        <v>2445</v>
      </c>
      <c r="AY529" s="17" t="s">
        <v>404</v>
      </c>
      <c r="AZ529" s="14" t="s">
        <v>203</v>
      </c>
      <c r="BA529" s="20" t="str">
        <f t="shared" si="667"/>
        <v>17001000000262473555</v>
      </c>
      <c r="BB529" s="31">
        <f t="shared" si="668"/>
        <v>20</v>
      </c>
      <c r="BC529" s="22" t="s">
        <v>2446</v>
      </c>
      <c r="BD529" s="23" t="s">
        <v>197</v>
      </c>
      <c r="BE529">
        <v>2090</v>
      </c>
      <c r="BF529" s="8"/>
      <c r="BG529" s="32">
        <v>24543922</v>
      </c>
      <c r="BH529" s="32">
        <v>93211937</v>
      </c>
      <c r="BI529" s="32"/>
      <c r="BJ529" t="s">
        <v>197</v>
      </c>
      <c r="BK529" s="14" t="str">
        <f t="shared" si="613"/>
        <v>A-520</v>
      </c>
      <c r="BL529" s="14" t="s">
        <v>300</v>
      </c>
      <c r="BM529" s="25"/>
      <c r="BN529" s="26" t="str">
        <f t="shared" si="669"/>
        <v>17001000000262473555</v>
      </c>
      <c r="BO529" s="27" t="str">
        <f t="shared" si="670"/>
        <v>DERBEL OLFA</v>
      </c>
      <c r="BP529" s="26">
        <f t="shared" si="671"/>
        <v>528</v>
      </c>
      <c r="BQ529" s="28"/>
    </row>
    <row r="530" spans="1:69" x14ac:dyDescent="0.25">
      <c r="A530" t="str">
        <f>VLOOKUP(B530,[2]RH!$B:$BV,72,0)</f>
        <v>si</v>
      </c>
      <c r="B530" s="6">
        <v>529</v>
      </c>
      <c r="C530" s="7" t="s">
        <v>168</v>
      </c>
      <c r="D530" s="7" t="s">
        <v>2447</v>
      </c>
      <c r="E530" s="7" t="s">
        <v>67</v>
      </c>
      <c r="F530" s="7" t="s">
        <v>118</v>
      </c>
      <c r="G530" s="7" t="s">
        <v>220</v>
      </c>
      <c r="H530" s="80">
        <v>520</v>
      </c>
      <c r="I530" s="7" t="s">
        <v>189</v>
      </c>
      <c r="J530" s="7" t="s">
        <v>190</v>
      </c>
      <c r="K530" s="7" t="s">
        <v>146</v>
      </c>
      <c r="L530" s="7" t="s">
        <v>90</v>
      </c>
      <c r="M530" s="7" t="s">
        <v>191</v>
      </c>
      <c r="N530" s="8">
        <v>44287</v>
      </c>
      <c r="O530" t="e">
        <f t="shared" ref="O530:O543" ca="1" si="688">IF(AD530&gt;=4,IF(T530="CDD","OK",""),"")</f>
        <v>#REF!</v>
      </c>
      <c r="P530" s="7">
        <f t="shared" ca="1" si="672"/>
        <v>-6</v>
      </c>
      <c r="Q530" s="8"/>
      <c r="R530" s="7"/>
      <c r="S530" s="7"/>
      <c r="T530" s="9" t="s">
        <v>156</v>
      </c>
      <c r="U530" s="7" t="str">
        <f t="shared" si="658"/>
        <v>Contractuel</v>
      </c>
      <c r="V530" s="8">
        <v>45689</v>
      </c>
      <c r="W530" s="8">
        <f>VLOOKUP(B530,[1]BASE!$A:$Q,17,0)</f>
        <v>45716</v>
      </c>
      <c r="X530" s="8"/>
      <c r="Y530" s="8"/>
      <c r="Z530" s="8">
        <v>44287</v>
      </c>
      <c r="AA530" s="7">
        <f t="shared" si="659"/>
        <v>4</v>
      </c>
      <c r="AB530" s="7">
        <f t="shared" si="660"/>
        <v>2021</v>
      </c>
      <c r="AC530" s="7">
        <f t="shared" si="661"/>
        <v>2025</v>
      </c>
      <c r="AD530" s="10" t="e">
        <f t="shared" ref="AD530:AD593" ca="1" si="689">IF(#REF!="Non",(DAYS360(N530,Q530)/360),(DAYS360(N530,TODAY())/360))</f>
        <v>#REF!</v>
      </c>
      <c r="AE530" s="10" t="e">
        <f t="shared" ca="1" si="663"/>
        <v>#REF!</v>
      </c>
      <c r="AF530" s="8">
        <v>29457</v>
      </c>
      <c r="AG530" s="11">
        <f t="shared" ca="1" si="664"/>
        <v>44.561643835616437</v>
      </c>
      <c r="AH530" s="10" t="str">
        <f t="shared" ca="1" si="665"/>
        <v>&gt;35&lt; 45</v>
      </c>
      <c r="AI530" s="12">
        <v>16338469</v>
      </c>
      <c r="AJ530" s="40" t="s">
        <v>213</v>
      </c>
      <c r="AK530" s="12" t="s">
        <v>2448</v>
      </c>
      <c r="AL530" s="8">
        <v>36613</v>
      </c>
      <c r="AM530" s="7" t="s">
        <v>108</v>
      </c>
      <c r="AN530" s="7" t="s">
        <v>76</v>
      </c>
      <c r="AO530">
        <v>3</v>
      </c>
      <c r="AQ530">
        <v>3</v>
      </c>
      <c r="AR530" s="14">
        <v>3</v>
      </c>
      <c r="AS530" s="15">
        <f t="shared" si="666"/>
        <v>45382.75</v>
      </c>
      <c r="AT530" s="14" t="s">
        <v>163</v>
      </c>
      <c r="AU530" s="12">
        <v>3.3159999999999998</v>
      </c>
      <c r="AV530" s="17" t="s">
        <v>433</v>
      </c>
      <c r="AW530" s="18" t="s">
        <v>1464</v>
      </c>
      <c r="AX530" s="19" t="s">
        <v>2449</v>
      </c>
      <c r="AY530" s="17" t="s">
        <v>1053</v>
      </c>
      <c r="AZ530" s="14" t="s">
        <v>195</v>
      </c>
      <c r="BA530" s="20" t="str">
        <f t="shared" si="667"/>
        <v>12055000000238848869</v>
      </c>
      <c r="BB530" s="31">
        <f t="shared" si="668"/>
        <v>20</v>
      </c>
      <c r="BC530" s="22" t="s">
        <v>2450</v>
      </c>
      <c r="BD530" s="23" t="s">
        <v>486</v>
      </c>
      <c r="BE530">
        <v>2093</v>
      </c>
      <c r="BF530" s="8"/>
      <c r="BG530" s="32">
        <v>20858927</v>
      </c>
      <c r="BH530" s="32">
        <v>52137675</v>
      </c>
      <c r="BI530" s="32"/>
      <c r="BJ530" t="s">
        <v>486</v>
      </c>
      <c r="BK530" s="14" t="str">
        <f t="shared" si="613"/>
        <v>A-520</v>
      </c>
      <c r="BL530" s="14" t="s">
        <v>300</v>
      </c>
      <c r="BM530" s="25"/>
      <c r="BN530" s="26" t="str">
        <f t="shared" si="669"/>
        <v>12055000000238848869</v>
      </c>
      <c r="BO530" s="27" t="str">
        <f t="shared" si="670"/>
        <v>OUSJI SIHEM</v>
      </c>
      <c r="BP530" s="26">
        <f t="shared" si="671"/>
        <v>529</v>
      </c>
      <c r="BQ530" s="28"/>
    </row>
    <row r="531" spans="1:69" x14ac:dyDescent="0.25">
      <c r="A531" t="str">
        <f>VLOOKUP(B531,[2]RH!$B:$BV,72,0)</f>
        <v>si</v>
      </c>
      <c r="B531" s="81">
        <v>530</v>
      </c>
      <c r="C531" s="7" t="s">
        <v>168</v>
      </c>
      <c r="D531" s="7" t="s">
        <v>2451</v>
      </c>
      <c r="E531" s="7" t="s">
        <v>67</v>
      </c>
      <c r="F531" s="7" t="s">
        <v>118</v>
      </c>
      <c r="G531" s="7" t="s">
        <v>220</v>
      </c>
      <c r="H531" s="80" t="s">
        <v>225</v>
      </c>
      <c r="I531" s="7" t="s">
        <v>534</v>
      </c>
      <c r="J531" s="7" t="s">
        <v>190</v>
      </c>
      <c r="K531" s="7" t="s">
        <v>146</v>
      </c>
      <c r="L531" s="7" t="s">
        <v>90</v>
      </c>
      <c r="M531" s="7" t="s">
        <v>191</v>
      </c>
      <c r="N531" s="8">
        <v>44287</v>
      </c>
      <c r="O531" t="e">
        <f t="shared" ca="1" si="688"/>
        <v>#REF!</v>
      </c>
      <c r="P531" s="7">
        <f t="shared" ca="1" si="672"/>
        <v>-6</v>
      </c>
      <c r="Q531" s="8"/>
      <c r="R531" s="7"/>
      <c r="S531" s="7"/>
      <c r="T531" s="9" t="s">
        <v>156</v>
      </c>
      <c r="U531" s="7" t="str">
        <f t="shared" si="658"/>
        <v>Contractuel</v>
      </c>
      <c r="V531" s="8">
        <v>45689</v>
      </c>
      <c r="W531" s="8">
        <f>VLOOKUP(B531,[1]BASE!$A:$Q,17,0)</f>
        <v>45716</v>
      </c>
      <c r="X531" s="8"/>
      <c r="Y531" s="8"/>
      <c r="Z531" s="8">
        <v>44287</v>
      </c>
      <c r="AA531" s="7">
        <f t="shared" si="659"/>
        <v>4</v>
      </c>
      <c r="AB531" s="7">
        <f t="shared" si="660"/>
        <v>2021</v>
      </c>
      <c r="AC531" s="7">
        <f t="shared" si="661"/>
        <v>2025</v>
      </c>
      <c r="AD531" s="10" t="e">
        <f t="shared" ref="AD531:AD594" ca="1" si="690">IF(#REF!="Non",(DAYS360(N531,Q531)/360),(DAYS360(N531,TODAY())/360))</f>
        <v>#REF!</v>
      </c>
      <c r="AE531" s="10" t="e">
        <f t="shared" ca="1" si="663"/>
        <v>#REF!</v>
      </c>
      <c r="AF531" s="8">
        <v>27828</v>
      </c>
      <c r="AG531" s="11">
        <f t="shared" ca="1" si="664"/>
        <v>49.024657534246572</v>
      </c>
      <c r="AH531" s="10" t="str">
        <f t="shared" ca="1" si="665"/>
        <v>&gt;45&lt; 55</v>
      </c>
      <c r="AI531" s="12">
        <v>12513703</v>
      </c>
      <c r="AJ531" s="13" t="s">
        <v>79</v>
      </c>
      <c r="AK531" s="12" t="s">
        <v>2452</v>
      </c>
      <c r="AL531" s="8">
        <v>41895</v>
      </c>
      <c r="AM531" s="7" t="s">
        <v>108</v>
      </c>
      <c r="AN531" s="7" t="s">
        <v>109</v>
      </c>
      <c r="AQ531">
        <v>3</v>
      </c>
      <c r="AR531" s="14">
        <v>3</v>
      </c>
      <c r="AS531" s="15">
        <f t="shared" si="666"/>
        <v>45382.75</v>
      </c>
      <c r="AT531" s="14" t="s">
        <v>163</v>
      </c>
      <c r="AU531" s="12">
        <v>3.3159999999999998</v>
      </c>
      <c r="AV531" s="17" t="s">
        <v>236</v>
      </c>
      <c r="AW531" s="18" t="s">
        <v>201</v>
      </c>
      <c r="AX531" s="19" t="s">
        <v>2453</v>
      </c>
      <c r="AY531" s="17" t="s">
        <v>1593</v>
      </c>
      <c r="AZ531" s="14" t="s">
        <v>203</v>
      </c>
      <c r="BA531" s="20" t="str">
        <f t="shared" si="667"/>
        <v>17001000000302036557</v>
      </c>
      <c r="BB531" s="31">
        <f t="shared" si="668"/>
        <v>20</v>
      </c>
      <c r="BC531" s="22" t="s">
        <v>2454</v>
      </c>
      <c r="BD531" s="23" t="s">
        <v>115</v>
      </c>
      <c r="BF531" s="8"/>
      <c r="BG531" s="32">
        <v>95549562</v>
      </c>
      <c r="BH531" s="32">
        <v>95410743</v>
      </c>
      <c r="BI531" s="32"/>
      <c r="BJ531" t="s">
        <v>825</v>
      </c>
      <c r="BK531" s="14" t="str">
        <f t="shared" si="613"/>
        <v>A-P6 AV</v>
      </c>
      <c r="BL531" s="14" t="s">
        <v>241</v>
      </c>
      <c r="BM531" s="25"/>
      <c r="BN531" s="26" t="str">
        <f t="shared" si="669"/>
        <v>17001000000302036557</v>
      </c>
      <c r="BO531" s="27" t="str">
        <f t="shared" si="670"/>
        <v>BELHECHMI ZOUHAIRA</v>
      </c>
      <c r="BP531" s="26">
        <f t="shared" si="671"/>
        <v>530</v>
      </c>
      <c r="BQ531" s="28"/>
    </row>
    <row r="532" spans="1:69" x14ac:dyDescent="0.25">
      <c r="A532" t="str">
        <f>VLOOKUP(B532,[2]RH!$B:$BV,72,0)</f>
        <v>si</v>
      </c>
      <c r="B532" s="6">
        <v>531</v>
      </c>
      <c r="C532" s="7" t="s">
        <v>100</v>
      </c>
      <c r="D532" s="7" t="s">
        <v>2455</v>
      </c>
      <c r="E532" s="7" t="s">
        <v>67</v>
      </c>
      <c r="F532" s="7" t="s">
        <v>118</v>
      </c>
      <c r="G532" s="7" t="s">
        <v>408</v>
      </c>
      <c r="H532" s="80" t="s">
        <v>649</v>
      </c>
      <c r="I532" s="7" t="s">
        <v>650</v>
      </c>
      <c r="J532" s="7" t="s">
        <v>281</v>
      </c>
      <c r="K532" s="7" t="s">
        <v>146</v>
      </c>
      <c r="L532" s="7" t="s">
        <v>90</v>
      </c>
      <c r="M532" s="7" t="s">
        <v>191</v>
      </c>
      <c r="N532" s="8">
        <v>44287</v>
      </c>
      <c r="O532" t="e">
        <f t="shared" ca="1" si="688"/>
        <v>#REF!</v>
      </c>
      <c r="P532" s="7">
        <f t="shared" ca="1" si="672"/>
        <v>-6</v>
      </c>
      <c r="Q532" s="8"/>
      <c r="R532" s="7"/>
      <c r="S532" s="7"/>
      <c r="T532" s="9" t="s">
        <v>156</v>
      </c>
      <c r="U532" s="7" t="str">
        <f t="shared" si="658"/>
        <v>Contractuel</v>
      </c>
      <c r="V532" s="8">
        <v>45689</v>
      </c>
      <c r="W532" s="8">
        <f>VLOOKUP(B532,[1]BASE!$A:$Q,17,0)</f>
        <v>45716</v>
      </c>
      <c r="X532" s="8"/>
      <c r="Y532" s="8"/>
      <c r="Z532" s="8">
        <v>44287</v>
      </c>
      <c r="AA532" s="7">
        <f t="shared" si="659"/>
        <v>4</v>
      </c>
      <c r="AB532" s="7">
        <f t="shared" si="660"/>
        <v>2021</v>
      </c>
      <c r="AC532" s="7">
        <f t="shared" si="661"/>
        <v>2025</v>
      </c>
      <c r="AD532" s="10" t="e">
        <f t="shared" ref="AD532:AD595" ca="1" si="691">IF(#REF!="Non",(DAYS360(N532,Q532)/360),(DAYS360(N532,TODAY())/360))</f>
        <v>#REF!</v>
      </c>
      <c r="AE532" s="10" t="e">
        <f t="shared" ca="1" si="663"/>
        <v>#REF!</v>
      </c>
      <c r="AF532" s="8">
        <v>32072</v>
      </c>
      <c r="AG532" s="11">
        <f t="shared" ca="1" si="664"/>
        <v>37.397260273972606</v>
      </c>
      <c r="AH532" s="10" t="str">
        <f t="shared" ca="1" si="665"/>
        <v>&gt;35&lt; 45</v>
      </c>
      <c r="AI532" s="12">
        <v>16069281</v>
      </c>
      <c r="AJ532" s="13" t="s">
        <v>150</v>
      </c>
      <c r="AK532" s="12" t="s">
        <v>2456</v>
      </c>
      <c r="AL532" s="8">
        <v>38391</v>
      </c>
      <c r="AM532" s="7" t="s">
        <v>108</v>
      </c>
      <c r="AN532" s="7" t="s">
        <v>109</v>
      </c>
      <c r="AQ532">
        <v>3</v>
      </c>
      <c r="AR532" s="14">
        <v>3</v>
      </c>
      <c r="AS532" s="15">
        <f t="shared" si="666"/>
        <v>45382.75</v>
      </c>
      <c r="AT532" s="14" t="s">
        <v>163</v>
      </c>
      <c r="AU532" s="12">
        <v>3.3159999999999998</v>
      </c>
      <c r="AV532" s="17" t="s">
        <v>236</v>
      </c>
      <c r="AW532" s="18" t="s">
        <v>201</v>
      </c>
      <c r="AX532" s="19" t="s">
        <v>2457</v>
      </c>
      <c r="AY532" s="17" t="s">
        <v>630</v>
      </c>
      <c r="AZ532" s="14" t="s">
        <v>203</v>
      </c>
      <c r="BA532" s="20" t="str">
        <f t="shared" si="667"/>
        <v>17001000000018471510</v>
      </c>
      <c r="BB532" s="31">
        <f t="shared" si="668"/>
        <v>20</v>
      </c>
      <c r="BC532" s="22" t="s">
        <v>2458</v>
      </c>
      <c r="BD532" s="23" t="s">
        <v>341</v>
      </c>
      <c r="BE532">
        <v>2010</v>
      </c>
      <c r="BF532" s="8"/>
      <c r="BG532" s="32">
        <v>27963543</v>
      </c>
      <c r="BH532" s="32">
        <v>52305887</v>
      </c>
      <c r="BI532" s="32"/>
      <c r="BJ532" t="s">
        <v>341</v>
      </c>
      <c r="BK532" s="14" t="str">
        <f t="shared" si="613"/>
        <v>B-Panda</v>
      </c>
      <c r="BL532" s="14" t="s">
        <v>288</v>
      </c>
      <c r="BM532" s="25"/>
      <c r="BN532" s="26" t="str">
        <f t="shared" si="669"/>
        <v>17001000000018471510</v>
      </c>
      <c r="BO532" s="27" t="str">
        <f t="shared" si="670"/>
        <v>TABOUBI DHEKRA</v>
      </c>
      <c r="BP532" s="26">
        <f t="shared" si="671"/>
        <v>531</v>
      </c>
      <c r="BQ532" s="28"/>
    </row>
    <row r="533" spans="1:69" x14ac:dyDescent="0.25">
      <c r="A533" t="str">
        <f>VLOOKUP(B533,[2]RH!$B:$BV,72,0)</f>
        <v>si</v>
      </c>
      <c r="B533" s="6">
        <v>532</v>
      </c>
      <c r="C533" s="7" t="s">
        <v>168</v>
      </c>
      <c r="D533" s="7" t="s">
        <v>2459</v>
      </c>
      <c r="E533" s="7" t="s">
        <v>67</v>
      </c>
      <c r="F533" s="7" t="s">
        <v>118</v>
      </c>
      <c r="G533" s="7" t="s">
        <v>220</v>
      </c>
      <c r="H533" s="80" t="s">
        <v>649</v>
      </c>
      <c r="I533" s="7" t="s">
        <v>709</v>
      </c>
      <c r="J533" s="7" t="s">
        <v>190</v>
      </c>
      <c r="K533" s="7" t="s">
        <v>146</v>
      </c>
      <c r="L533" s="7" t="s">
        <v>90</v>
      </c>
      <c r="M533" s="7" t="s">
        <v>191</v>
      </c>
      <c r="N533" s="8">
        <v>44287</v>
      </c>
      <c r="O533" t="e">
        <f t="shared" ca="1" si="688"/>
        <v>#REF!</v>
      </c>
      <c r="P533" s="7">
        <f t="shared" ca="1" si="672"/>
        <v>-6</v>
      </c>
      <c r="Q533" s="8"/>
      <c r="R533" s="7"/>
      <c r="S533" s="7"/>
      <c r="T533" s="9" t="s">
        <v>156</v>
      </c>
      <c r="U533" s="7" t="str">
        <f t="shared" si="658"/>
        <v>Contractuel</v>
      </c>
      <c r="V533" s="8">
        <v>45689</v>
      </c>
      <c r="W533" s="8">
        <f>VLOOKUP(B533,[1]BASE!$A:$Q,17,0)</f>
        <v>45716</v>
      </c>
      <c r="X533" s="8"/>
      <c r="Y533" s="8"/>
      <c r="Z533" s="8">
        <v>44287</v>
      </c>
      <c r="AA533" s="7">
        <f t="shared" si="659"/>
        <v>4</v>
      </c>
      <c r="AB533" s="7">
        <f t="shared" si="660"/>
        <v>2021</v>
      </c>
      <c r="AC533" s="7">
        <f t="shared" si="661"/>
        <v>2025</v>
      </c>
      <c r="AD533" s="10" t="e">
        <f t="shared" ref="AD533:AD596" ca="1" si="692">IF(#REF!="Non",(DAYS360(N533,Q533)/360),(DAYS360(N533,TODAY())/360))</f>
        <v>#REF!</v>
      </c>
      <c r="AE533" s="10" t="e">
        <f t="shared" ca="1" si="663"/>
        <v>#REF!</v>
      </c>
      <c r="AF533" s="8">
        <v>28724</v>
      </c>
      <c r="AG533" s="11">
        <f t="shared" ca="1" si="664"/>
        <v>46.56986301369863</v>
      </c>
      <c r="AH533" s="10" t="str">
        <f t="shared" ca="1" si="665"/>
        <v>&gt;45&lt; 55</v>
      </c>
      <c r="AI533" s="12">
        <v>12440183</v>
      </c>
      <c r="AJ533" s="13" t="s">
        <v>82</v>
      </c>
      <c r="AK533" s="12" t="s">
        <v>2460</v>
      </c>
      <c r="AL533" s="8">
        <v>36353</v>
      </c>
      <c r="AM533" s="7" t="s">
        <v>108</v>
      </c>
      <c r="AN533" s="7" t="s">
        <v>76</v>
      </c>
      <c r="AO533">
        <v>3</v>
      </c>
      <c r="AQ533">
        <v>3</v>
      </c>
      <c r="AR533" s="14">
        <v>3</v>
      </c>
      <c r="AS533" s="15">
        <f t="shared" si="666"/>
        <v>45382.75</v>
      </c>
      <c r="AT533" s="14" t="s">
        <v>163</v>
      </c>
      <c r="AU533" s="12">
        <v>3.3159999999999998</v>
      </c>
      <c r="AV533" s="17" t="s">
        <v>236</v>
      </c>
      <c r="AW533" s="18" t="s">
        <v>201</v>
      </c>
      <c r="AX533" s="19" t="s">
        <v>2461</v>
      </c>
      <c r="AY533" s="17" t="s">
        <v>459</v>
      </c>
      <c r="AZ533" s="14" t="s">
        <v>203</v>
      </c>
      <c r="BA533" s="20" t="str">
        <f t="shared" si="667"/>
        <v>17001000000139647984</v>
      </c>
      <c r="BB533" s="31">
        <f t="shared" si="668"/>
        <v>20</v>
      </c>
      <c r="BC533" s="22" t="s">
        <v>2462</v>
      </c>
      <c r="BD533" s="23" t="s">
        <v>115</v>
      </c>
      <c r="BE533">
        <v>1009</v>
      </c>
      <c r="BF533" s="8"/>
      <c r="BG533" s="32">
        <v>94043370</v>
      </c>
      <c r="BH533" s="32">
        <v>54999487</v>
      </c>
      <c r="BI533" s="32"/>
      <c r="BJ533" t="s">
        <v>820</v>
      </c>
      <c r="BK533" s="14" t="str">
        <f t="shared" ref="BK533:BK552" si="693">IF(K533="CADRE","CADRE",CONCATENATE(J533,"-",H533))</f>
        <v>A-Panda</v>
      </c>
      <c r="BL533" s="14" t="s">
        <v>288</v>
      </c>
      <c r="BM533" s="25"/>
      <c r="BN533" s="26" t="str">
        <f t="shared" si="669"/>
        <v>17001000000139647984</v>
      </c>
      <c r="BO533" s="27" t="str">
        <f t="shared" si="670"/>
        <v>HAOUACHI BAHIA</v>
      </c>
      <c r="BP533" s="26">
        <f t="shared" si="671"/>
        <v>532</v>
      </c>
      <c r="BQ533" s="28"/>
    </row>
    <row r="534" spans="1:69" x14ac:dyDescent="0.25">
      <c r="A534" t="str">
        <f>VLOOKUP(B534,[2]RH!$B:$BV,72,0)</f>
        <v>si</v>
      </c>
      <c r="B534" s="6">
        <v>533</v>
      </c>
      <c r="C534" s="7" t="s">
        <v>100</v>
      </c>
      <c r="D534" s="7" t="s">
        <v>2463</v>
      </c>
      <c r="E534" s="7" t="s">
        <v>67</v>
      </c>
      <c r="F534" s="7" t="s">
        <v>118</v>
      </c>
      <c r="G534" s="7" t="s">
        <v>220</v>
      </c>
      <c r="H534" s="80">
        <v>560</v>
      </c>
      <c r="I534" s="7" t="s">
        <v>189</v>
      </c>
      <c r="J534" s="7" t="s">
        <v>190</v>
      </c>
      <c r="K534" s="7" t="s">
        <v>146</v>
      </c>
      <c r="L534" s="7" t="s">
        <v>90</v>
      </c>
      <c r="M534" s="7" t="s">
        <v>191</v>
      </c>
      <c r="N534" s="8">
        <v>44287</v>
      </c>
      <c r="O534" t="e">
        <f t="shared" ca="1" si="688"/>
        <v>#REF!</v>
      </c>
      <c r="P534" s="7">
        <f t="shared" ca="1" si="672"/>
        <v>-6</v>
      </c>
      <c r="Q534" s="8"/>
      <c r="R534" s="7"/>
      <c r="S534" s="7"/>
      <c r="T534" s="9" t="s">
        <v>156</v>
      </c>
      <c r="U534" s="7" t="str">
        <f t="shared" si="658"/>
        <v>Contractuel</v>
      </c>
      <c r="V534" s="8">
        <v>45689</v>
      </c>
      <c r="W534" s="8">
        <f>VLOOKUP(B534,[1]BASE!$A:$Q,17,0)</f>
        <v>45716</v>
      </c>
      <c r="X534" s="8"/>
      <c r="Y534" s="8"/>
      <c r="Z534" s="8">
        <v>44287</v>
      </c>
      <c r="AA534" s="7">
        <f t="shared" si="659"/>
        <v>4</v>
      </c>
      <c r="AB534" s="7">
        <f t="shared" si="660"/>
        <v>2021</v>
      </c>
      <c r="AC534" s="7">
        <f t="shared" si="661"/>
        <v>2025</v>
      </c>
      <c r="AD534" s="10" t="e">
        <f t="shared" ref="AD534:AD597" ca="1" si="694">IF(#REF!="Non",(DAYS360(N534,Q534)/360),(DAYS360(N534,TODAY())/360))</f>
        <v>#REF!</v>
      </c>
      <c r="AE534" s="10" t="e">
        <f t="shared" ca="1" si="663"/>
        <v>#REF!</v>
      </c>
      <c r="AF534" s="8">
        <v>35269</v>
      </c>
      <c r="AG534" s="11">
        <f t="shared" ca="1" si="664"/>
        <v>28.638356164383563</v>
      </c>
      <c r="AH534" s="10" t="str">
        <f t="shared" ca="1" si="665"/>
        <v>&gt;25&lt; 35</v>
      </c>
      <c r="AI534" s="12">
        <v>17461254</v>
      </c>
      <c r="AJ534" s="13" t="s">
        <v>79</v>
      </c>
      <c r="AK534" s="12">
        <v>13008862</v>
      </c>
      <c r="AL534" s="8">
        <v>41681</v>
      </c>
      <c r="AM534" s="7" t="s">
        <v>108</v>
      </c>
      <c r="AN534" s="7" t="s">
        <v>109</v>
      </c>
      <c r="AQ534">
        <v>3</v>
      </c>
      <c r="AR534" s="14">
        <v>3</v>
      </c>
      <c r="AS534" s="15">
        <f t="shared" si="666"/>
        <v>45382.75</v>
      </c>
      <c r="AT534" s="14" t="s">
        <v>163</v>
      </c>
      <c r="AU534" s="12">
        <v>3.3159999999999998</v>
      </c>
      <c r="AV534" s="17" t="s">
        <v>92</v>
      </c>
      <c r="AW534" s="18" t="s">
        <v>2036</v>
      </c>
      <c r="AX534" s="19" t="s">
        <v>2464</v>
      </c>
      <c r="AY534" s="17" t="s">
        <v>2248</v>
      </c>
      <c r="AZ534" s="14" t="s">
        <v>152</v>
      </c>
      <c r="BA534" s="20" t="str">
        <f t="shared" si="667"/>
        <v>04053138007326655372</v>
      </c>
      <c r="BB534" s="31">
        <f t="shared" si="668"/>
        <v>20</v>
      </c>
      <c r="BC534" s="22" t="s">
        <v>2465</v>
      </c>
      <c r="BD534" s="23" t="s">
        <v>115</v>
      </c>
      <c r="BF534" s="8"/>
      <c r="BG534" s="32">
        <v>56701677</v>
      </c>
      <c r="BH534" s="32">
        <v>95368997</v>
      </c>
      <c r="BI534" s="32"/>
      <c r="BJ534" t="s">
        <v>2442</v>
      </c>
      <c r="BK534" s="14" t="str">
        <f t="shared" si="693"/>
        <v>A-560</v>
      </c>
      <c r="BL534" s="14" t="s">
        <v>595</v>
      </c>
      <c r="BM534" s="25"/>
      <c r="BN534" s="26" t="str">
        <f t="shared" si="669"/>
        <v>04053138007326655372</v>
      </c>
      <c r="BO534" s="27" t="str">
        <f t="shared" si="670"/>
        <v>SAADI KHOULOUD</v>
      </c>
      <c r="BP534" s="26">
        <f t="shared" si="671"/>
        <v>533</v>
      </c>
      <c r="BQ534" s="28"/>
    </row>
    <row r="535" spans="1:69" x14ac:dyDescent="0.25">
      <c r="A535" t="str">
        <f>VLOOKUP(B535,[2]RH!$B:$BV,72,0)</f>
        <v>si</v>
      </c>
      <c r="B535" s="6">
        <v>534</v>
      </c>
      <c r="C535" s="7" t="s">
        <v>100</v>
      </c>
      <c r="D535" s="7" t="s">
        <v>2466</v>
      </c>
      <c r="E535" s="7" t="s">
        <v>67</v>
      </c>
      <c r="F535" s="7" t="s">
        <v>118</v>
      </c>
      <c r="G535" s="7" t="s">
        <v>1801</v>
      </c>
      <c r="H535" s="41" t="s">
        <v>225</v>
      </c>
      <c r="I535" s="7" t="s">
        <v>1802</v>
      </c>
      <c r="J535" s="7" t="s">
        <v>281</v>
      </c>
      <c r="K535" s="7" t="s">
        <v>146</v>
      </c>
      <c r="L535" s="7" t="s">
        <v>90</v>
      </c>
      <c r="M535" s="7" t="s">
        <v>191</v>
      </c>
      <c r="N535" s="8">
        <v>44287</v>
      </c>
      <c r="O535" t="e">
        <f t="shared" ca="1" si="688"/>
        <v>#REF!</v>
      </c>
      <c r="P535" s="7">
        <f t="shared" ca="1" si="672"/>
        <v>-6</v>
      </c>
      <c r="Q535" s="8"/>
      <c r="R535" s="7"/>
      <c r="S535" s="7"/>
      <c r="T535" s="9" t="s">
        <v>156</v>
      </c>
      <c r="U535" s="7" t="str">
        <f t="shared" si="658"/>
        <v>Contractuel</v>
      </c>
      <c r="V535" s="8">
        <v>45689</v>
      </c>
      <c r="W535" s="8">
        <f>VLOOKUP(B535,[1]BASE!$A:$Q,17,0)</f>
        <v>45716</v>
      </c>
      <c r="X535" s="8"/>
      <c r="Y535" s="8"/>
      <c r="Z535" s="8">
        <v>44287</v>
      </c>
      <c r="AA535" s="7">
        <f t="shared" si="659"/>
        <v>4</v>
      </c>
      <c r="AB535" s="7">
        <f t="shared" si="660"/>
        <v>2021</v>
      </c>
      <c r="AC535" s="7">
        <f t="shared" si="661"/>
        <v>2025</v>
      </c>
      <c r="AD535" s="10" t="e">
        <f t="shared" ref="AD535:AD598" ca="1" si="695">IF(#REF!="Non",(DAYS360(N535,Q535)/360),(DAYS360(N535,TODAY())/360))</f>
        <v>#REF!</v>
      </c>
      <c r="AE535" s="10" t="e">
        <f t="shared" ca="1" si="663"/>
        <v>#REF!</v>
      </c>
      <c r="AF535" s="8">
        <v>36243</v>
      </c>
      <c r="AG535" s="11">
        <f t="shared" ca="1" si="664"/>
        <v>25.969863013698632</v>
      </c>
      <c r="AH535" s="10" t="str">
        <f t="shared" ca="1" si="665"/>
        <v>&gt;25&lt; 35</v>
      </c>
      <c r="AI535" s="12">
        <v>17461251</v>
      </c>
      <c r="AJ535" s="13" t="s">
        <v>73</v>
      </c>
      <c r="AK535" s="12">
        <v>11653720</v>
      </c>
      <c r="AL535" s="8">
        <v>41932</v>
      </c>
      <c r="AM535" s="7" t="s">
        <v>108</v>
      </c>
      <c r="AN535" s="7" t="s">
        <v>109</v>
      </c>
      <c r="AQ535">
        <v>3</v>
      </c>
      <c r="AR535" s="14">
        <v>3</v>
      </c>
      <c r="AS535" s="15">
        <f t="shared" si="666"/>
        <v>45382.75</v>
      </c>
      <c r="AT535" s="14" t="s">
        <v>163</v>
      </c>
      <c r="AU535" s="12">
        <v>3.3159999999999998</v>
      </c>
      <c r="AV535" s="17" t="s">
        <v>236</v>
      </c>
      <c r="AW535" s="18" t="s">
        <v>201</v>
      </c>
      <c r="AX535" s="19" t="s">
        <v>2467</v>
      </c>
      <c r="AY535" s="17" t="s">
        <v>236</v>
      </c>
      <c r="AZ535" s="14" t="s">
        <v>203</v>
      </c>
      <c r="BA535" s="20" t="str">
        <f t="shared" si="667"/>
        <v>17001000000302345017</v>
      </c>
      <c r="BB535" s="31">
        <f t="shared" si="668"/>
        <v>20</v>
      </c>
      <c r="BC535" s="22" t="s">
        <v>2468</v>
      </c>
      <c r="BD535" s="23" t="s">
        <v>501</v>
      </c>
      <c r="BF535" s="8"/>
      <c r="BG535" s="32">
        <v>24315966</v>
      </c>
      <c r="BH535" s="32">
        <v>23743487</v>
      </c>
      <c r="BI535" s="32"/>
      <c r="BJ535" t="s">
        <v>240</v>
      </c>
      <c r="BK535" s="14" t="s">
        <v>1806</v>
      </c>
      <c r="BL535" s="14" t="s">
        <v>595</v>
      </c>
      <c r="BM535" s="25"/>
      <c r="BN535" s="26" t="str">
        <f t="shared" si="669"/>
        <v>17001000000302345017</v>
      </c>
      <c r="BO535" s="27" t="str">
        <f t="shared" si="670"/>
        <v>DHIB RANIA</v>
      </c>
      <c r="BP535" s="26">
        <f t="shared" si="671"/>
        <v>534</v>
      </c>
      <c r="BQ535" s="28"/>
    </row>
    <row r="536" spans="1:69" x14ac:dyDescent="0.25">
      <c r="A536" t="str">
        <f>VLOOKUP(B536,[2]RH!$B:$BV,72,0)</f>
        <v>si</v>
      </c>
      <c r="B536" s="6">
        <v>535</v>
      </c>
      <c r="C536" s="7" t="s">
        <v>168</v>
      </c>
      <c r="D536" s="7" t="s">
        <v>2469</v>
      </c>
      <c r="E536" s="7" t="s">
        <v>67</v>
      </c>
      <c r="F536" s="7" t="s">
        <v>118</v>
      </c>
      <c r="G536" s="7" t="s">
        <v>220</v>
      </c>
      <c r="H536" s="80" t="s">
        <v>2398</v>
      </c>
      <c r="I536" s="7" t="s">
        <v>2399</v>
      </c>
      <c r="J536" s="65" t="s">
        <v>190</v>
      </c>
      <c r="K536" s="7" t="s">
        <v>146</v>
      </c>
      <c r="L536" s="7" t="s">
        <v>90</v>
      </c>
      <c r="M536" s="7" t="s">
        <v>191</v>
      </c>
      <c r="N536" s="8">
        <v>44287</v>
      </c>
      <c r="O536" t="e">
        <f t="shared" ca="1" si="688"/>
        <v>#REF!</v>
      </c>
      <c r="P536" s="7">
        <f t="shared" ca="1" si="672"/>
        <v>-6</v>
      </c>
      <c r="Q536" s="8"/>
      <c r="R536" s="7"/>
      <c r="S536" s="7"/>
      <c r="T536" s="9" t="s">
        <v>156</v>
      </c>
      <c r="U536" s="7" t="str">
        <f t="shared" si="658"/>
        <v>Contractuel</v>
      </c>
      <c r="V536" s="8">
        <v>45689</v>
      </c>
      <c r="W536" s="8">
        <f>VLOOKUP(B536,[1]BASE!$A:$Q,17,0)</f>
        <v>45716</v>
      </c>
      <c r="X536" s="8"/>
      <c r="Y536" s="8"/>
      <c r="Z536" s="8">
        <v>44287</v>
      </c>
      <c r="AA536" s="7">
        <f t="shared" si="659"/>
        <v>4</v>
      </c>
      <c r="AB536" s="7">
        <f t="shared" si="660"/>
        <v>2021</v>
      </c>
      <c r="AC536" s="7">
        <f t="shared" si="661"/>
        <v>2025</v>
      </c>
      <c r="AD536" s="10" t="e">
        <f t="shared" ref="AD536:AD599" ca="1" si="696">IF(#REF!="Non",(DAYS360(N536,Q536)/360),(DAYS360(N536,TODAY())/360))</f>
        <v>#REF!</v>
      </c>
      <c r="AE536" s="10" t="e">
        <f t="shared" ca="1" si="663"/>
        <v>#REF!</v>
      </c>
      <c r="AF536" s="8">
        <v>28032</v>
      </c>
      <c r="AG536" s="11">
        <f t="shared" ca="1" si="664"/>
        <v>48.465753424657535</v>
      </c>
      <c r="AH536" s="10" t="str">
        <f t="shared" ca="1" si="665"/>
        <v>&gt;45&lt; 55</v>
      </c>
      <c r="AI536" s="12">
        <v>11846335</v>
      </c>
      <c r="AJ536" s="13" t="s">
        <v>170</v>
      </c>
      <c r="AK536" s="12" t="s">
        <v>2470</v>
      </c>
      <c r="AL536" s="8">
        <v>40695</v>
      </c>
      <c r="AM536" s="7" t="s">
        <v>108</v>
      </c>
      <c r="AN536" s="7" t="s">
        <v>76</v>
      </c>
      <c r="AO536">
        <v>4</v>
      </c>
      <c r="AQ536">
        <v>3</v>
      </c>
      <c r="AR536" s="14">
        <v>3</v>
      </c>
      <c r="AS536" s="15">
        <f t="shared" si="666"/>
        <v>45382.75</v>
      </c>
      <c r="AT536" s="14" t="s">
        <v>163</v>
      </c>
      <c r="AU536" s="12">
        <v>3.3159999999999998</v>
      </c>
      <c r="AV536" s="17" t="s">
        <v>150</v>
      </c>
      <c r="AW536" s="18" t="s">
        <v>879</v>
      </c>
      <c r="AX536" s="19" t="s">
        <v>2471</v>
      </c>
      <c r="AY536" s="17" t="s">
        <v>774</v>
      </c>
      <c r="AZ536" s="14" t="s">
        <v>174</v>
      </c>
      <c r="BA536" s="20" t="str">
        <f t="shared" si="667"/>
        <v>07065012310552434456</v>
      </c>
      <c r="BB536" s="31">
        <f t="shared" si="668"/>
        <v>20</v>
      </c>
      <c r="BC536" s="22" t="s">
        <v>2472</v>
      </c>
      <c r="BD536" s="23" t="s">
        <v>115</v>
      </c>
      <c r="BF536" s="8"/>
      <c r="BG536" s="32">
        <v>58812742</v>
      </c>
      <c r="BH536" s="32"/>
      <c r="BI536" s="32"/>
      <c r="BJ536" t="s">
        <v>825</v>
      </c>
      <c r="BK536" s="14" t="str">
        <f t="shared" ref="BK536:BK538" si="697">IF(K536="CADRE","CADRE",CONCATENATE(J536,"-",H536))</f>
        <v>A-P7 AR</v>
      </c>
      <c r="BL536" s="14" t="s">
        <v>288</v>
      </c>
      <c r="BM536" s="25"/>
      <c r="BN536" s="26" t="str">
        <f t="shared" si="669"/>
        <v>07065012310552434456</v>
      </c>
      <c r="BO536" s="27" t="str">
        <f t="shared" si="670"/>
        <v>ARBI SOUKAINA</v>
      </c>
      <c r="BP536" s="26">
        <f t="shared" si="671"/>
        <v>535</v>
      </c>
      <c r="BQ536" s="28"/>
    </row>
    <row r="537" spans="1:69" x14ac:dyDescent="0.25">
      <c r="A537" t="str">
        <f>VLOOKUP(B537,[2]RH!$B:$BV,72,0)</f>
        <v>si</v>
      </c>
      <c r="B537" s="6">
        <v>536</v>
      </c>
      <c r="C537" s="7" t="s">
        <v>168</v>
      </c>
      <c r="D537" s="7" t="s">
        <v>2473</v>
      </c>
      <c r="E537" s="7" t="s">
        <v>67</v>
      </c>
      <c r="F537" s="7" t="s">
        <v>118</v>
      </c>
      <c r="G537" s="7" t="s">
        <v>220</v>
      </c>
      <c r="H537" s="80" t="s">
        <v>649</v>
      </c>
      <c r="I537" s="7" t="s">
        <v>650</v>
      </c>
      <c r="J537" s="7" t="s">
        <v>281</v>
      </c>
      <c r="K537" s="7" t="s">
        <v>146</v>
      </c>
      <c r="L537" s="7" t="s">
        <v>90</v>
      </c>
      <c r="M537" s="7" t="s">
        <v>191</v>
      </c>
      <c r="N537" s="8">
        <v>44287</v>
      </c>
      <c r="O537" t="e">
        <f t="shared" ca="1" si="688"/>
        <v>#REF!</v>
      </c>
      <c r="P537" s="7">
        <f t="shared" ca="1" si="672"/>
        <v>-6</v>
      </c>
      <c r="Q537" s="8"/>
      <c r="R537" s="7"/>
      <c r="S537" s="7"/>
      <c r="T537" s="9" t="s">
        <v>156</v>
      </c>
      <c r="U537" s="7" t="str">
        <f t="shared" si="658"/>
        <v>Contractuel</v>
      </c>
      <c r="V537" s="8">
        <v>45689</v>
      </c>
      <c r="W537" s="8">
        <f>VLOOKUP(B537,[1]BASE!$A:$Q,17,0)</f>
        <v>45716</v>
      </c>
      <c r="X537" s="8"/>
      <c r="Y537" s="8"/>
      <c r="Z537" s="8">
        <v>44287</v>
      </c>
      <c r="AA537" s="7">
        <f t="shared" si="659"/>
        <v>4</v>
      </c>
      <c r="AB537" s="7">
        <f t="shared" si="660"/>
        <v>2021</v>
      </c>
      <c r="AC537" s="7">
        <f t="shared" si="661"/>
        <v>2025</v>
      </c>
      <c r="AD537" s="10" t="e">
        <f t="shared" ref="AD537:AD600" ca="1" si="698">IF(#REF!="Non",(DAYS360(N537,Q537)/360),(DAYS360(N537,TODAY())/360))</f>
        <v>#REF!</v>
      </c>
      <c r="AE537" s="10" t="e">
        <f t="shared" ca="1" si="663"/>
        <v>#REF!</v>
      </c>
      <c r="AF537" s="8">
        <v>32199</v>
      </c>
      <c r="AG537" s="11">
        <f t="shared" ca="1" si="664"/>
        <v>37.049315068493151</v>
      </c>
      <c r="AH537" s="10" t="str">
        <f t="shared" ca="1" si="665"/>
        <v>&gt;35&lt; 45</v>
      </c>
      <c r="AI537" s="12">
        <v>16259892</v>
      </c>
      <c r="AJ537" s="13" t="s">
        <v>106</v>
      </c>
      <c r="AK537" s="12" t="s">
        <v>2474</v>
      </c>
      <c r="AL537" s="8">
        <v>39483</v>
      </c>
      <c r="AM537" s="7" t="s">
        <v>108</v>
      </c>
      <c r="AN537" s="7" t="s">
        <v>76</v>
      </c>
      <c r="AO537">
        <v>2</v>
      </c>
      <c r="AQ537">
        <v>3</v>
      </c>
      <c r="AR537" s="14">
        <v>3</v>
      </c>
      <c r="AS537" s="15">
        <f t="shared" si="666"/>
        <v>45382.75</v>
      </c>
      <c r="AT537" s="14" t="s">
        <v>163</v>
      </c>
      <c r="AU537" s="12">
        <v>3.3159999999999998</v>
      </c>
      <c r="AV537" s="17">
        <v>12</v>
      </c>
      <c r="AW537" s="18">
        <v>40600</v>
      </c>
      <c r="AX537" s="19" t="s">
        <v>2475</v>
      </c>
      <c r="AY537" s="17" t="s">
        <v>120</v>
      </c>
      <c r="AZ537" s="14" t="s">
        <v>195</v>
      </c>
      <c r="BA537" s="20" t="str">
        <f t="shared" si="667"/>
        <v>12406000000245987406</v>
      </c>
      <c r="BB537" s="31">
        <f t="shared" si="668"/>
        <v>20</v>
      </c>
      <c r="BC537" s="22" t="s">
        <v>2476</v>
      </c>
      <c r="BD537" s="23" t="s">
        <v>286</v>
      </c>
      <c r="BE537">
        <v>1095</v>
      </c>
      <c r="BF537" s="8"/>
      <c r="BG537" s="32">
        <v>52321148</v>
      </c>
      <c r="BH537" s="32"/>
      <c r="BI537" s="32"/>
      <c r="BJ537" t="s">
        <v>600</v>
      </c>
      <c r="BK537" s="14" t="str">
        <f t="shared" si="697"/>
        <v>B-Panda</v>
      </c>
      <c r="BL537" s="14" t="s">
        <v>300</v>
      </c>
      <c r="BM537" s="25"/>
      <c r="BN537" s="26" t="str">
        <f t="shared" si="669"/>
        <v>12406000000245987406</v>
      </c>
      <c r="BO537" s="27" t="str">
        <f t="shared" si="670"/>
        <v>CHIHAOUI NADIA</v>
      </c>
      <c r="BP537" s="26">
        <f t="shared" si="671"/>
        <v>536</v>
      </c>
      <c r="BQ537" s="28"/>
    </row>
    <row r="538" spans="1:69" x14ac:dyDescent="0.25">
      <c r="A538" t="str">
        <f>VLOOKUP(B538,[2]RH!$B:$BV,72,0)</f>
        <v>si</v>
      </c>
      <c r="B538" s="6">
        <v>537</v>
      </c>
      <c r="C538" s="7" t="s">
        <v>168</v>
      </c>
      <c r="D538" s="7" t="s">
        <v>2477</v>
      </c>
      <c r="E538" s="7" t="s">
        <v>67</v>
      </c>
      <c r="F538" s="7" t="s">
        <v>118</v>
      </c>
      <c r="G538" s="7" t="s">
        <v>220</v>
      </c>
      <c r="H538" s="80">
        <v>520</v>
      </c>
      <c r="I538" s="7" t="s">
        <v>189</v>
      </c>
      <c r="J538" s="7" t="s">
        <v>190</v>
      </c>
      <c r="K538" s="7" t="s">
        <v>146</v>
      </c>
      <c r="L538" s="7" t="s">
        <v>90</v>
      </c>
      <c r="M538" s="7" t="s">
        <v>191</v>
      </c>
      <c r="N538" s="8">
        <v>44287</v>
      </c>
      <c r="O538" t="e">
        <f t="shared" ca="1" si="688"/>
        <v>#REF!</v>
      </c>
      <c r="P538" s="7">
        <f t="shared" ca="1" si="672"/>
        <v>-6</v>
      </c>
      <c r="Q538" s="8"/>
      <c r="R538" s="7"/>
      <c r="S538" s="7"/>
      <c r="T538" s="9" t="s">
        <v>156</v>
      </c>
      <c r="U538" s="7" t="str">
        <f t="shared" si="658"/>
        <v>Contractuel</v>
      </c>
      <c r="V538" s="8">
        <v>45689</v>
      </c>
      <c r="W538" s="8">
        <f>VLOOKUP(B538,[1]BASE!$A:$Q,17,0)</f>
        <v>45716</v>
      </c>
      <c r="X538" s="8"/>
      <c r="Y538" s="8"/>
      <c r="Z538" s="8">
        <v>44287</v>
      </c>
      <c r="AA538" s="7">
        <f t="shared" si="659"/>
        <v>4</v>
      </c>
      <c r="AB538" s="7">
        <f t="shared" si="660"/>
        <v>2021</v>
      </c>
      <c r="AC538" s="7">
        <f t="shared" si="661"/>
        <v>2025</v>
      </c>
      <c r="AD538" s="10" t="e">
        <f t="shared" ref="AD538:AD601" ca="1" si="699">IF(#REF!="Non",(DAYS360(N538,Q538)/360),(DAYS360(N538,TODAY())/360))</f>
        <v>#REF!</v>
      </c>
      <c r="AE538" s="10" t="e">
        <f t="shared" ca="1" si="663"/>
        <v>#REF!</v>
      </c>
      <c r="AF538" s="8">
        <v>29015</v>
      </c>
      <c r="AG538" s="11">
        <f t="shared" ca="1" si="664"/>
        <v>45.772602739726025</v>
      </c>
      <c r="AH538" s="10" t="str">
        <f t="shared" ca="1" si="665"/>
        <v>&gt;45&lt; 55</v>
      </c>
      <c r="AI538" s="12">
        <v>12494517</v>
      </c>
      <c r="AJ538" s="13" t="s">
        <v>150</v>
      </c>
      <c r="AK538" s="12" t="s">
        <v>2478</v>
      </c>
      <c r="AL538" s="8">
        <v>35595</v>
      </c>
      <c r="AM538" s="7" t="s">
        <v>108</v>
      </c>
      <c r="AN538" s="7" t="s">
        <v>76</v>
      </c>
      <c r="AO538">
        <v>2</v>
      </c>
      <c r="AQ538">
        <v>3</v>
      </c>
      <c r="AR538" s="14">
        <v>3</v>
      </c>
      <c r="AS538" s="15">
        <f t="shared" si="666"/>
        <v>45382.75</v>
      </c>
      <c r="AT538" s="14" t="s">
        <v>163</v>
      </c>
      <c r="AU538" s="12">
        <v>3.3159999999999998</v>
      </c>
      <c r="AV538" s="17">
        <v>24</v>
      </c>
      <c r="AW538" s="18" t="s">
        <v>2479</v>
      </c>
      <c r="AX538" s="19" t="s">
        <v>2480</v>
      </c>
      <c r="AY538" s="17" t="s">
        <v>756</v>
      </c>
      <c r="AZ538" s="14" t="s">
        <v>443</v>
      </c>
      <c r="BA538" s="20" t="str">
        <f t="shared" si="667"/>
        <v>24020084297253110180</v>
      </c>
      <c r="BB538" s="31">
        <f t="shared" si="668"/>
        <v>20</v>
      </c>
      <c r="BC538" s="22" t="s">
        <v>2481</v>
      </c>
      <c r="BD538" s="23" t="s">
        <v>115</v>
      </c>
      <c r="BE538">
        <v>2051</v>
      </c>
      <c r="BF538" s="8"/>
      <c r="BG538" s="32">
        <v>22260317</v>
      </c>
      <c r="BH538" s="32">
        <v>97547733</v>
      </c>
      <c r="BI538" s="32"/>
      <c r="BJ538" t="s">
        <v>714</v>
      </c>
      <c r="BK538" s="14" t="str">
        <f t="shared" si="697"/>
        <v>A-520</v>
      </c>
      <c r="BL538" s="14" t="s">
        <v>300</v>
      </c>
      <c r="BM538" s="25"/>
      <c r="BN538" s="26" t="str">
        <f t="shared" si="669"/>
        <v>24020084297253110180</v>
      </c>
      <c r="BO538" s="27" t="str">
        <f t="shared" si="670"/>
        <v>NAGHMOUCHI KHANSA</v>
      </c>
      <c r="BP538" s="26">
        <f t="shared" si="671"/>
        <v>537</v>
      </c>
      <c r="BQ538" s="28"/>
    </row>
    <row r="539" spans="1:69" x14ac:dyDescent="0.25">
      <c r="A539" t="str">
        <f>VLOOKUP(B539,[2]RH!$B:$BV,72,0)</f>
        <v>Non-Actif</v>
      </c>
      <c r="B539" s="6">
        <v>538</v>
      </c>
      <c r="C539" s="7" t="s">
        <v>168</v>
      </c>
      <c r="D539" s="7" t="s">
        <v>2482</v>
      </c>
      <c r="E539" s="7" t="s">
        <v>67</v>
      </c>
      <c r="F539" s="7" t="s">
        <v>118</v>
      </c>
      <c r="G539" s="7" t="s">
        <v>220</v>
      </c>
      <c r="H539" s="80">
        <v>520</v>
      </c>
      <c r="I539" s="7"/>
      <c r="J539" s="7" t="s">
        <v>281</v>
      </c>
      <c r="K539" s="7" t="s">
        <v>146</v>
      </c>
      <c r="L539" s="7" t="s">
        <v>90</v>
      </c>
      <c r="M539" s="7" t="s">
        <v>191</v>
      </c>
      <c r="N539" s="8">
        <v>44287</v>
      </c>
      <c r="O539" t="e">
        <f t="shared" ca="1" si="688"/>
        <v>#REF!</v>
      </c>
      <c r="P539" s="7">
        <f t="shared" ca="1" si="672"/>
        <v>-1406</v>
      </c>
      <c r="Q539" s="8">
        <v>44313</v>
      </c>
      <c r="R539" s="7" t="s">
        <v>161</v>
      </c>
      <c r="S539" s="7"/>
      <c r="T539" s="9" t="s">
        <v>156</v>
      </c>
      <c r="U539" s="7" t="str">
        <f t="shared" si="658"/>
        <v>Contractuel</v>
      </c>
      <c r="V539" s="8">
        <v>44287</v>
      </c>
      <c r="W539" s="8">
        <v>44316</v>
      </c>
      <c r="X539" s="8"/>
      <c r="Y539" s="8"/>
      <c r="Z539" s="8">
        <v>44287</v>
      </c>
      <c r="AA539" s="7">
        <f t="shared" si="659"/>
        <v>4</v>
      </c>
      <c r="AB539" s="7">
        <f t="shared" si="660"/>
        <v>2021</v>
      </c>
      <c r="AC539" s="7">
        <f t="shared" si="661"/>
        <v>2025</v>
      </c>
      <c r="AD539" s="10" t="e">
        <f t="shared" ref="AD539:AD602" ca="1" si="700">IF(#REF!="Non",(DAYS360(N539,Q539)/360),(DAYS360(N539,TODAY())/360))</f>
        <v>#REF!</v>
      </c>
      <c r="AE539" s="10" t="e">
        <f t="shared" ca="1" si="663"/>
        <v>#REF!</v>
      </c>
      <c r="AF539" s="8">
        <v>30796</v>
      </c>
      <c r="AG539" s="11">
        <f t="shared" ca="1" si="664"/>
        <v>40.893150684931506</v>
      </c>
      <c r="AH539" s="10" t="str">
        <f t="shared" ca="1" si="665"/>
        <v>&gt;35&lt; 45</v>
      </c>
      <c r="AI539" s="12">
        <v>12620639</v>
      </c>
      <c r="AJ539" s="40" t="s">
        <v>213</v>
      </c>
      <c r="AK539" s="12" t="s">
        <v>2483</v>
      </c>
      <c r="AL539" s="8">
        <v>42476</v>
      </c>
      <c r="AM539" s="7" t="s">
        <v>108</v>
      </c>
      <c r="AN539" s="7" t="s">
        <v>76</v>
      </c>
      <c r="AO539">
        <v>2</v>
      </c>
      <c r="AQ539" s="14">
        <v>3</v>
      </c>
      <c r="AR539" s="14">
        <v>1</v>
      </c>
      <c r="AS539" s="15">
        <f t="shared" si="666"/>
        <v>44652.25</v>
      </c>
      <c r="AT539" s="14" t="s">
        <v>163</v>
      </c>
      <c r="AU539" s="12">
        <v>3.1930000000000001</v>
      </c>
      <c r="AV539" s="17" t="s">
        <v>73</v>
      </c>
      <c r="AW539" s="18" t="s">
        <v>1129</v>
      </c>
      <c r="AX539" s="19">
        <v>91110342589</v>
      </c>
      <c r="AY539" s="17">
        <v>53</v>
      </c>
      <c r="AZ539" s="14" t="s">
        <v>98</v>
      </c>
      <c r="BA539" s="20" t="str">
        <f t="shared" si="667"/>
        <v>01027069111034258953</v>
      </c>
      <c r="BB539" s="31">
        <f t="shared" si="668"/>
        <v>20</v>
      </c>
      <c r="BC539" s="22" t="s">
        <v>2484</v>
      </c>
      <c r="BD539" s="23" t="s">
        <v>2485</v>
      </c>
      <c r="BF539" s="8"/>
      <c r="BG539" s="32">
        <v>54139548</v>
      </c>
      <c r="BH539" s="32">
        <v>98128277</v>
      </c>
      <c r="BI539" s="32"/>
      <c r="BJ539" t="s">
        <v>814</v>
      </c>
      <c r="BK539" s="14" t="str">
        <f>IF(K539="CADRE","CADRE",CONCATENATE(J539,"-",H539))</f>
        <v>B-520</v>
      </c>
      <c r="BL539" s="14"/>
      <c r="BM539" s="25"/>
      <c r="BN539" s="26" t="str">
        <f t="shared" si="669"/>
        <v>01027069111034258953</v>
      </c>
      <c r="BO539" s="27" t="str">
        <f t="shared" si="670"/>
        <v>HABBACHI MERIAM</v>
      </c>
      <c r="BP539" s="26">
        <f t="shared" si="671"/>
        <v>538</v>
      </c>
      <c r="BQ539" s="28"/>
    </row>
    <row r="540" spans="1:69" x14ac:dyDescent="0.25">
      <c r="A540" t="str">
        <f>VLOOKUP(B540,[2]RH!$B:$BV,72,0)</f>
        <v>si</v>
      </c>
      <c r="B540" s="82">
        <v>539</v>
      </c>
      <c r="C540" s="7" t="s">
        <v>100</v>
      </c>
      <c r="D540" s="7" t="s">
        <v>2486</v>
      </c>
      <c r="E540" s="7" t="s">
        <v>67</v>
      </c>
      <c r="F540" s="7" t="s">
        <v>118</v>
      </c>
      <c r="G540" s="7" t="s">
        <v>1801</v>
      </c>
      <c r="H540" s="80" t="s">
        <v>2398</v>
      </c>
      <c r="I540" s="7" t="s">
        <v>2487</v>
      </c>
      <c r="J540" s="65" t="s">
        <v>281</v>
      </c>
      <c r="K540" s="7" t="s">
        <v>146</v>
      </c>
      <c r="L540" s="7" t="s">
        <v>90</v>
      </c>
      <c r="M540" s="7" t="s">
        <v>191</v>
      </c>
      <c r="N540" s="8">
        <v>44287</v>
      </c>
      <c r="O540" t="e">
        <f t="shared" ca="1" si="688"/>
        <v>#REF!</v>
      </c>
      <c r="P540" s="7">
        <f t="shared" ca="1" si="672"/>
        <v>-6</v>
      </c>
      <c r="Q540" s="8"/>
      <c r="R540" s="7"/>
      <c r="S540" s="7"/>
      <c r="T540" s="9" t="s">
        <v>156</v>
      </c>
      <c r="U540" s="7" t="str">
        <f t="shared" si="658"/>
        <v>Contractuel</v>
      </c>
      <c r="V540" s="8">
        <v>45689</v>
      </c>
      <c r="W540" s="8">
        <f>VLOOKUP(B540,[1]BASE!$A:$Q,17,0)</f>
        <v>45716</v>
      </c>
      <c r="X540" s="8"/>
      <c r="Y540" s="8"/>
      <c r="Z540" s="8">
        <v>44287</v>
      </c>
      <c r="AA540" s="7">
        <f t="shared" si="659"/>
        <v>4</v>
      </c>
      <c r="AB540" s="7">
        <f t="shared" si="660"/>
        <v>2021</v>
      </c>
      <c r="AC540" s="7">
        <f t="shared" si="661"/>
        <v>2025</v>
      </c>
      <c r="AD540" s="10" t="e">
        <f t="shared" ref="AD540:AD603" ca="1" si="701">IF(#REF!="Non",(DAYS360(N540,Q540)/360),(DAYS360(N540,TODAY())/360))</f>
        <v>#REF!</v>
      </c>
      <c r="AE540" s="10" t="e">
        <f t="shared" ca="1" si="663"/>
        <v>#REF!</v>
      </c>
      <c r="AF540" s="8">
        <v>27471</v>
      </c>
      <c r="AG540" s="11">
        <f t="shared" ca="1" si="664"/>
        <v>50.0027397260274</v>
      </c>
      <c r="AH540" s="10" t="str">
        <f t="shared" ca="1" si="665"/>
        <v>&gt;45&lt; 55</v>
      </c>
      <c r="AI540" s="12">
        <v>11812497</v>
      </c>
      <c r="AJ540" s="13" t="s">
        <v>106</v>
      </c>
      <c r="AK540" s="12" t="s">
        <v>2488</v>
      </c>
      <c r="AL540" s="8">
        <v>36922</v>
      </c>
      <c r="AM540" s="7" t="s">
        <v>108</v>
      </c>
      <c r="AN540" s="7" t="s">
        <v>109</v>
      </c>
      <c r="AQ540">
        <v>3</v>
      </c>
      <c r="AR540" s="14">
        <v>3</v>
      </c>
      <c r="AS540" s="15">
        <f t="shared" si="666"/>
        <v>45382.75</v>
      </c>
      <c r="AT540" s="14" t="s">
        <v>163</v>
      </c>
      <c r="AU540" s="12">
        <v>3.3159999999999998</v>
      </c>
      <c r="AV540" s="17" t="s">
        <v>92</v>
      </c>
      <c r="AW540" s="18" t="s">
        <v>2489</v>
      </c>
      <c r="AX540" s="19" t="s">
        <v>2490</v>
      </c>
      <c r="AY540" s="17" t="s">
        <v>625</v>
      </c>
      <c r="AZ540" s="14" t="s">
        <v>152</v>
      </c>
      <c r="BA540" s="20" t="str">
        <f t="shared" si="667"/>
        <v>04138220006278223044</v>
      </c>
      <c r="BB540" s="31">
        <f t="shared" si="668"/>
        <v>20</v>
      </c>
      <c r="BC540" s="22" t="s">
        <v>2491</v>
      </c>
      <c r="BD540" s="23" t="s">
        <v>115</v>
      </c>
      <c r="BF540" s="8"/>
      <c r="BG540" s="32">
        <v>58512494</v>
      </c>
      <c r="BH540" s="32">
        <v>21774978</v>
      </c>
      <c r="BI540" s="32"/>
      <c r="BJ540" t="s">
        <v>322</v>
      </c>
      <c r="BK540" s="14" t="str">
        <f>IF(K540="CADRE","CADRE",CONCATENATE(J540,"-",H540))</f>
        <v>B-P7 AR</v>
      </c>
      <c r="BL540" s="14" t="s">
        <v>595</v>
      </c>
      <c r="BM540" s="25"/>
      <c r="BN540" s="26" t="str">
        <f t="shared" si="669"/>
        <v>04138220006278223044</v>
      </c>
      <c r="BO540" s="27" t="str">
        <f t="shared" si="670"/>
        <v>HABIBI SIHEM</v>
      </c>
      <c r="BP540" s="26">
        <f t="shared" si="671"/>
        <v>539</v>
      </c>
      <c r="BQ540" s="28"/>
    </row>
    <row r="541" spans="1:69" x14ac:dyDescent="0.25">
      <c r="A541" t="str">
        <f>VLOOKUP(B541,[2]RH!$B:$BV,72,0)</f>
        <v>Non-Actif</v>
      </c>
      <c r="B541" s="6">
        <v>540</v>
      </c>
      <c r="C541" s="7" t="s">
        <v>100</v>
      </c>
      <c r="D541" s="7" t="s">
        <v>2492</v>
      </c>
      <c r="E541" s="7" t="s">
        <v>67</v>
      </c>
      <c r="F541" s="7" t="s">
        <v>118</v>
      </c>
      <c r="G541" s="7" t="s">
        <v>220</v>
      </c>
      <c r="H541" s="80">
        <v>965</v>
      </c>
      <c r="I541" s="7" t="s">
        <v>280</v>
      </c>
      <c r="J541" s="7" t="s">
        <v>281</v>
      </c>
      <c r="K541" s="7" t="s">
        <v>146</v>
      </c>
      <c r="L541" s="7" t="s">
        <v>90</v>
      </c>
      <c r="M541" s="7" t="s">
        <v>191</v>
      </c>
      <c r="N541" s="8">
        <v>44293</v>
      </c>
      <c r="O541" t="e">
        <f t="shared" ca="1" si="688"/>
        <v>#REF!</v>
      </c>
      <c r="P541" s="7">
        <f t="shared" ca="1" si="672"/>
        <v>-645</v>
      </c>
      <c r="Q541" s="8">
        <v>45077</v>
      </c>
      <c r="R541" s="7" t="s">
        <v>2493</v>
      </c>
      <c r="S541" s="7"/>
      <c r="T541" s="9" t="s">
        <v>156</v>
      </c>
      <c r="U541" s="7" t="str">
        <f t="shared" si="658"/>
        <v>Contractuel</v>
      </c>
      <c r="V541" s="8">
        <v>44986</v>
      </c>
      <c r="W541" s="8">
        <v>45077</v>
      </c>
      <c r="X541" s="8"/>
      <c r="Y541" s="8"/>
      <c r="Z541" s="8">
        <v>44293</v>
      </c>
      <c r="AA541" s="7">
        <f t="shared" si="659"/>
        <v>4</v>
      </c>
      <c r="AB541" s="7">
        <f t="shared" si="660"/>
        <v>2021</v>
      </c>
      <c r="AC541" s="7">
        <f t="shared" si="661"/>
        <v>2025</v>
      </c>
      <c r="AD541" s="10" t="e">
        <f t="shared" ref="AD541:AD604" ca="1" si="702">IF(#REF!="Non",(DAYS360(N541,Q541)/360),(DAYS360(N541,TODAY())/360))</f>
        <v>#REF!</v>
      </c>
      <c r="AE541" s="10" t="e">
        <f t="shared" ca="1" si="663"/>
        <v>#REF!</v>
      </c>
      <c r="AF541" s="8">
        <v>37040</v>
      </c>
      <c r="AG541" s="11">
        <f t="shared" ca="1" si="664"/>
        <v>23.786301369863015</v>
      </c>
      <c r="AH541" s="10" t="str">
        <f t="shared" ca="1" si="665"/>
        <v>&lt; 25</v>
      </c>
      <c r="AI541" s="12">
        <v>17461253</v>
      </c>
      <c r="AJ541" s="13" t="s">
        <v>170</v>
      </c>
      <c r="AK541" s="12">
        <v>14458968</v>
      </c>
      <c r="AL541" s="8">
        <v>44225</v>
      </c>
      <c r="AM541" s="7" t="s">
        <v>108</v>
      </c>
      <c r="AN541" s="7" t="s">
        <v>109</v>
      </c>
      <c r="AQ541" s="14">
        <v>3</v>
      </c>
      <c r="AR541" s="14">
        <v>2</v>
      </c>
      <c r="AS541" s="15">
        <f t="shared" si="666"/>
        <v>45023.5</v>
      </c>
      <c r="AT541" s="14" t="s">
        <v>163</v>
      </c>
      <c r="AU541" s="12">
        <v>3.3159999999999998</v>
      </c>
      <c r="AV541" s="17" t="s">
        <v>106</v>
      </c>
      <c r="AW541" s="18" t="s">
        <v>591</v>
      </c>
      <c r="AX541" s="19" t="s">
        <v>2494</v>
      </c>
      <c r="AY541" s="17" t="s">
        <v>92</v>
      </c>
      <c r="AZ541" s="14" t="s">
        <v>230</v>
      </c>
      <c r="BA541" s="20" t="str">
        <f t="shared" si="667"/>
        <v>05046000114501545204</v>
      </c>
      <c r="BB541" s="31">
        <f t="shared" si="668"/>
        <v>20</v>
      </c>
      <c r="BC541" s="22" t="s">
        <v>385</v>
      </c>
      <c r="BD541" s="23" t="s">
        <v>286</v>
      </c>
      <c r="BF541" s="8"/>
      <c r="BG541" s="32">
        <v>27901755</v>
      </c>
      <c r="BH541" s="32"/>
      <c r="BI541" s="32"/>
      <c r="BJ541" t="s">
        <v>385</v>
      </c>
      <c r="BK541" s="14" t="str">
        <f t="shared" ref="BK541:BK575" si="703">IF(K541="CADRE","CADRE",CONCATENATE(J541,"-",H541))</f>
        <v>B-965</v>
      </c>
      <c r="BL541" s="14"/>
      <c r="BM541" s="25"/>
      <c r="BN541" s="26" t="str">
        <f t="shared" si="669"/>
        <v>05046000114501545204</v>
      </c>
      <c r="BO541" s="27" t="str">
        <f t="shared" si="670"/>
        <v>NAFFETI OLFA</v>
      </c>
      <c r="BP541" s="26">
        <f t="shared" si="671"/>
        <v>540</v>
      </c>
      <c r="BQ541" s="28"/>
    </row>
    <row r="542" spans="1:69" x14ac:dyDescent="0.25">
      <c r="A542" t="str">
        <f>VLOOKUP(B542,[2]RH!$B:$BV,72,0)</f>
        <v>si</v>
      </c>
      <c r="B542" s="6">
        <v>541</v>
      </c>
      <c r="C542" s="7" t="s">
        <v>100</v>
      </c>
      <c r="D542" s="7" t="s">
        <v>2495</v>
      </c>
      <c r="E542" s="7" t="s">
        <v>67</v>
      </c>
      <c r="F542" s="7" t="s">
        <v>118</v>
      </c>
      <c r="G542" s="7" t="s">
        <v>220</v>
      </c>
      <c r="H542" s="80">
        <v>560</v>
      </c>
      <c r="I542" s="7" t="s">
        <v>189</v>
      </c>
      <c r="J542" s="7" t="s">
        <v>190</v>
      </c>
      <c r="K542" s="7" t="s">
        <v>146</v>
      </c>
      <c r="L542" s="7" t="s">
        <v>90</v>
      </c>
      <c r="M542" s="7" t="s">
        <v>191</v>
      </c>
      <c r="N542" s="8">
        <v>44293</v>
      </c>
      <c r="O542" t="e">
        <f t="shared" ca="1" si="688"/>
        <v>#REF!</v>
      </c>
      <c r="P542" s="7">
        <f t="shared" ca="1" si="672"/>
        <v>-6</v>
      </c>
      <c r="Q542" s="8"/>
      <c r="R542" s="7"/>
      <c r="S542" s="7"/>
      <c r="T542" s="9" t="s">
        <v>156</v>
      </c>
      <c r="U542" s="7" t="str">
        <f t="shared" si="658"/>
        <v>Contractuel</v>
      </c>
      <c r="V542" s="8">
        <v>45689</v>
      </c>
      <c r="W542" s="8">
        <f>VLOOKUP(B542,[1]BASE!$A:$Q,17,0)</f>
        <v>45716</v>
      </c>
      <c r="X542" s="8"/>
      <c r="Y542" s="8"/>
      <c r="Z542" s="8">
        <v>44293</v>
      </c>
      <c r="AA542" s="7">
        <f t="shared" si="659"/>
        <v>4</v>
      </c>
      <c r="AB542" s="7">
        <f t="shared" si="660"/>
        <v>2021</v>
      </c>
      <c r="AC542" s="7">
        <f t="shared" si="661"/>
        <v>2025</v>
      </c>
      <c r="AD542" s="10" t="e">
        <f t="shared" ref="AD542:AD605" ca="1" si="704">IF(#REF!="Non",(DAYS360(N542,Q542)/360),(DAYS360(N542,TODAY())/360))</f>
        <v>#REF!</v>
      </c>
      <c r="AE542" s="10" t="e">
        <f t="shared" ca="1" si="663"/>
        <v>#REF!</v>
      </c>
      <c r="AF542" s="8">
        <v>34901</v>
      </c>
      <c r="AG542" s="11">
        <f t="shared" ca="1" si="664"/>
        <v>29.646575342465752</v>
      </c>
      <c r="AH542" s="10" t="str">
        <f t="shared" ca="1" si="665"/>
        <v>&gt;25&lt; 35</v>
      </c>
      <c r="AI542" s="12">
        <v>16539484</v>
      </c>
      <c r="AJ542" s="13" t="s">
        <v>92</v>
      </c>
      <c r="AK542" s="12">
        <v>13001466</v>
      </c>
      <c r="AL542" s="8">
        <v>41193</v>
      </c>
      <c r="AM542" s="7" t="s">
        <v>108</v>
      </c>
      <c r="AN542" s="7" t="s">
        <v>109</v>
      </c>
      <c r="AQ542">
        <v>3</v>
      </c>
      <c r="AR542" s="14">
        <v>3</v>
      </c>
      <c r="AS542" s="15">
        <f t="shared" si="666"/>
        <v>45388.75</v>
      </c>
      <c r="AT542" s="14" t="s">
        <v>163</v>
      </c>
      <c r="AU542" s="12">
        <v>3.3159999999999998</v>
      </c>
      <c r="AV542" s="17" t="s">
        <v>92</v>
      </c>
      <c r="AW542" s="18" t="s">
        <v>2496</v>
      </c>
      <c r="AX542" s="19" t="s">
        <v>2497</v>
      </c>
      <c r="AY542" s="17" t="s">
        <v>2135</v>
      </c>
      <c r="AZ542" s="14" t="s">
        <v>152</v>
      </c>
      <c r="BA542" s="20" t="str">
        <f t="shared" si="667"/>
        <v>04401075007325347815</v>
      </c>
      <c r="BB542" s="31">
        <f t="shared" si="668"/>
        <v>20</v>
      </c>
      <c r="BC542" s="22" t="s">
        <v>2498</v>
      </c>
      <c r="BD542" s="23" t="s">
        <v>115</v>
      </c>
      <c r="BF542" s="8"/>
      <c r="BG542" s="32">
        <v>24430221</v>
      </c>
      <c r="BH542" s="32">
        <v>92623939</v>
      </c>
      <c r="BI542" s="32"/>
      <c r="BJ542" t="s">
        <v>2499</v>
      </c>
      <c r="BK542" s="14" t="str">
        <f>IF(K542="CADRE","CADRE",CONCATENATE(J542,"-",H542))</f>
        <v>A-560</v>
      </c>
      <c r="BL542" s="14" t="s">
        <v>595</v>
      </c>
      <c r="BM542" s="25"/>
      <c r="BN542" s="26" t="str">
        <f t="shared" si="669"/>
        <v>04401075007325347815</v>
      </c>
      <c r="BO542" s="27" t="str">
        <f t="shared" si="670"/>
        <v>ISSAOUI AIDA</v>
      </c>
      <c r="BP542" s="26">
        <f t="shared" si="671"/>
        <v>541</v>
      </c>
      <c r="BQ542" s="28"/>
    </row>
    <row r="543" spans="1:69" x14ac:dyDescent="0.25">
      <c r="A543" t="str">
        <f>VLOOKUP(B543,[2]RH!$B:$BV,72,0)</f>
        <v>Non-Actif</v>
      </c>
      <c r="B543" s="6">
        <v>542</v>
      </c>
      <c r="C543" s="7" t="s">
        <v>168</v>
      </c>
      <c r="D543" s="7" t="s">
        <v>2500</v>
      </c>
      <c r="E543" s="7" t="s">
        <v>67</v>
      </c>
      <c r="F543" s="7" t="s">
        <v>118</v>
      </c>
      <c r="G543" s="7" t="s">
        <v>220</v>
      </c>
      <c r="H543" s="80">
        <v>520</v>
      </c>
      <c r="I543" s="7"/>
      <c r="J543" s="7" t="s">
        <v>190</v>
      </c>
      <c r="K543" s="7" t="s">
        <v>146</v>
      </c>
      <c r="L543" s="7" t="s">
        <v>90</v>
      </c>
      <c r="M543" s="7" t="s">
        <v>191</v>
      </c>
      <c r="N543" s="8">
        <v>44293</v>
      </c>
      <c r="O543" t="e">
        <f t="shared" ca="1" si="688"/>
        <v>#REF!</v>
      </c>
      <c r="P543" s="7">
        <f t="shared" ca="1" si="672"/>
        <v>-980</v>
      </c>
      <c r="Q543" s="8">
        <v>44698</v>
      </c>
      <c r="R543" s="7" t="s">
        <v>161</v>
      </c>
      <c r="S543" s="7"/>
      <c r="T543" s="9" t="s">
        <v>156</v>
      </c>
      <c r="U543" s="7" t="str">
        <f t="shared" si="658"/>
        <v>Contractuel</v>
      </c>
      <c r="V543" s="8">
        <v>44682</v>
      </c>
      <c r="W543" s="8">
        <v>44742</v>
      </c>
      <c r="X543" s="8"/>
      <c r="Y543" s="8"/>
      <c r="Z543" s="8">
        <v>44293</v>
      </c>
      <c r="AA543" s="7">
        <f t="shared" si="659"/>
        <v>4</v>
      </c>
      <c r="AB543" s="7">
        <f t="shared" si="660"/>
        <v>2021</v>
      </c>
      <c r="AC543" s="7">
        <f t="shared" si="661"/>
        <v>2025</v>
      </c>
      <c r="AD543" s="10" t="e">
        <f t="shared" ref="AD543:AD606" ca="1" si="705">IF(#REF!="Non",(DAYS360(N543,Q543)/360),(DAYS360(N543,TODAY())/360))</f>
        <v>#REF!</v>
      </c>
      <c r="AE543" s="10" t="e">
        <f t="shared" ca="1" si="663"/>
        <v>#REF!</v>
      </c>
      <c r="AF543" s="8">
        <v>29671</v>
      </c>
      <c r="AG543" s="11">
        <f t="shared" ca="1" si="664"/>
        <v>43.975342465753428</v>
      </c>
      <c r="AH543" s="10" t="str">
        <f t="shared" ca="1" si="665"/>
        <v>&gt;35&lt; 45</v>
      </c>
      <c r="AI543" s="12">
        <v>12596409</v>
      </c>
      <c r="AJ543" s="40" t="s">
        <v>213</v>
      </c>
      <c r="AK543" s="12" t="s">
        <v>2501</v>
      </c>
      <c r="AL543" s="8">
        <v>44151</v>
      </c>
      <c r="AM543" s="7" t="s">
        <v>108</v>
      </c>
      <c r="AN543" s="7" t="s">
        <v>76</v>
      </c>
      <c r="AO543">
        <v>1</v>
      </c>
      <c r="AQ543" s="14">
        <v>3</v>
      </c>
      <c r="AR543" s="14">
        <v>1</v>
      </c>
      <c r="AS543" s="15">
        <f t="shared" si="666"/>
        <v>44658.25</v>
      </c>
      <c r="AT543" s="14" t="s">
        <v>163</v>
      </c>
      <c r="AU543" s="12">
        <v>3.1930000000000001</v>
      </c>
      <c r="AV543" s="17" t="s">
        <v>236</v>
      </c>
      <c r="AW543" s="18" t="s">
        <v>201</v>
      </c>
      <c r="AX543" s="19" t="s">
        <v>2502</v>
      </c>
      <c r="AY543" s="17" t="s">
        <v>1395</v>
      </c>
      <c r="AZ543" s="14" t="s">
        <v>203</v>
      </c>
      <c r="BA543" s="20" t="str">
        <f t="shared" si="667"/>
        <v>17001000000303957448</v>
      </c>
      <c r="BB543" s="31">
        <f t="shared" si="668"/>
        <v>20</v>
      </c>
      <c r="BC543" s="22" t="s">
        <v>2503</v>
      </c>
      <c r="BD543" s="23" t="s">
        <v>600</v>
      </c>
      <c r="BF543" s="8"/>
      <c r="BG543" s="32">
        <v>21151769</v>
      </c>
      <c r="BH543" s="32">
        <v>27832912</v>
      </c>
      <c r="BI543" s="32"/>
      <c r="BJ543" t="s">
        <v>600</v>
      </c>
      <c r="BK543" s="14" t="str">
        <f t="shared" si="703"/>
        <v>A-520</v>
      </c>
      <c r="BL543" s="14"/>
      <c r="BM543" s="25"/>
      <c r="BN543" s="26" t="str">
        <f t="shared" si="669"/>
        <v>17001000000303957448</v>
      </c>
      <c r="BO543" s="27" t="str">
        <f t="shared" si="670"/>
        <v>TRABELSI HAYET</v>
      </c>
      <c r="BP543" s="26">
        <f t="shared" si="671"/>
        <v>542</v>
      </c>
      <c r="BQ543" s="28"/>
    </row>
    <row r="544" spans="1:69" x14ac:dyDescent="0.25">
      <c r="A544" t="str">
        <f>VLOOKUP(B544,[2]RH!$B:$BV,72,0)</f>
        <v>Non-Actif</v>
      </c>
      <c r="B544" s="6">
        <v>543</v>
      </c>
      <c r="C544" s="7" t="s">
        <v>168</v>
      </c>
      <c r="D544" s="7" t="s">
        <v>1462</v>
      </c>
      <c r="E544" s="7" t="s">
        <v>67</v>
      </c>
      <c r="F544" s="7" t="s">
        <v>118</v>
      </c>
      <c r="G544" s="7" t="s">
        <v>220</v>
      </c>
      <c r="H544" s="80">
        <v>520</v>
      </c>
      <c r="I544" s="7"/>
      <c r="J544" s="7" t="s">
        <v>281</v>
      </c>
      <c r="K544" s="7" t="s">
        <v>146</v>
      </c>
      <c r="L544" s="7" t="s">
        <v>90</v>
      </c>
      <c r="M544" s="7" t="s">
        <v>191</v>
      </c>
      <c r="N544" s="8">
        <v>44293</v>
      </c>
      <c r="P544" s="7">
        <f t="shared" ca="1" si="672"/>
        <v>-888</v>
      </c>
      <c r="Q544" s="8">
        <v>44821</v>
      </c>
      <c r="R544" s="7" t="s">
        <v>161</v>
      </c>
      <c r="S544" s="7"/>
      <c r="T544" s="9" t="s">
        <v>156</v>
      </c>
      <c r="U544" s="7" t="str">
        <f t="shared" si="658"/>
        <v>Contractuel</v>
      </c>
      <c r="V544" s="8">
        <v>44774</v>
      </c>
      <c r="W544" s="8">
        <v>44834</v>
      </c>
      <c r="X544" s="8"/>
      <c r="Y544" s="8"/>
      <c r="Z544" s="8">
        <v>44293</v>
      </c>
      <c r="AA544" s="7">
        <f t="shared" si="659"/>
        <v>4</v>
      </c>
      <c r="AB544" s="7">
        <f t="shared" si="660"/>
        <v>2021</v>
      </c>
      <c r="AC544" s="7">
        <f t="shared" si="661"/>
        <v>2025</v>
      </c>
      <c r="AD544" s="10" t="e">
        <f t="shared" ref="AD544:AD607" ca="1" si="706">IF(#REF!="Non",(DAYS360(N544,Q544)/360),(DAYS360(N544,TODAY())/360))</f>
        <v>#REF!</v>
      </c>
      <c r="AE544" s="10" t="e">
        <f t="shared" ca="1" si="663"/>
        <v>#REF!</v>
      </c>
      <c r="AF544" s="8">
        <v>35753</v>
      </c>
      <c r="AG544" s="11">
        <f t="shared" ca="1" si="664"/>
        <v>27.312328767123287</v>
      </c>
      <c r="AH544" s="10" t="str">
        <f t="shared" ca="1" si="665"/>
        <v>&gt;25&lt; 35</v>
      </c>
      <c r="AI544" s="12">
        <v>17284340</v>
      </c>
      <c r="AJ544" s="40" t="s">
        <v>213</v>
      </c>
      <c r="AK544" s="12">
        <v>11664156</v>
      </c>
      <c r="AL544" s="8">
        <v>43013</v>
      </c>
      <c r="AM544" s="7" t="s">
        <v>108</v>
      </c>
      <c r="AN544" s="7" t="s">
        <v>76</v>
      </c>
      <c r="AO544">
        <v>1</v>
      </c>
      <c r="AQ544" s="14">
        <v>3</v>
      </c>
      <c r="AR544" s="14">
        <v>2</v>
      </c>
      <c r="AS544" s="15">
        <f t="shared" si="666"/>
        <v>45023.5</v>
      </c>
      <c r="AT544" s="14" t="s">
        <v>163</v>
      </c>
      <c r="AU544" s="12">
        <v>3.3159999999999998</v>
      </c>
      <c r="AV544" s="17" t="s">
        <v>433</v>
      </c>
      <c r="AW544" s="18" t="s">
        <v>1464</v>
      </c>
      <c r="AX544" s="19" t="s">
        <v>1465</v>
      </c>
      <c r="AY544" s="17" t="s">
        <v>2504</v>
      </c>
      <c r="AZ544" s="14" t="s">
        <v>195</v>
      </c>
      <c r="BA544" s="20" t="str">
        <f t="shared" si="667"/>
        <v>12055000000237329752</v>
      </c>
      <c r="BB544" s="31">
        <f t="shared" si="668"/>
        <v>20</v>
      </c>
      <c r="BC544" s="22" t="s">
        <v>769</v>
      </c>
      <c r="BD544" s="23" t="s">
        <v>341</v>
      </c>
      <c r="BF544" s="8" t="s">
        <v>176</v>
      </c>
      <c r="BG544" s="32">
        <v>50817809</v>
      </c>
      <c r="BH544" s="32">
        <v>50704233</v>
      </c>
      <c r="BI544" s="32"/>
      <c r="BJ544" t="s">
        <v>769</v>
      </c>
      <c r="BK544" s="14" t="str">
        <f t="shared" si="703"/>
        <v>B-520</v>
      </c>
      <c r="BL544" s="14"/>
      <c r="BM544" s="25">
        <v>82.924000000000007</v>
      </c>
      <c r="BN544" s="26" t="str">
        <f t="shared" si="669"/>
        <v>12055000000237329752</v>
      </c>
      <c r="BO544" s="27" t="str">
        <f t="shared" si="670"/>
        <v>SALHI IMEN</v>
      </c>
      <c r="BP544" s="26">
        <f t="shared" si="671"/>
        <v>543</v>
      </c>
      <c r="BQ544" s="28" t="s">
        <v>1266</v>
      </c>
    </row>
    <row r="545" spans="1:69" x14ac:dyDescent="0.25">
      <c r="A545" t="str">
        <f>VLOOKUP(B545,[2]RH!$B:$BV,72,0)</f>
        <v>si</v>
      </c>
      <c r="B545" s="6">
        <v>544</v>
      </c>
      <c r="C545" s="7" t="s">
        <v>100</v>
      </c>
      <c r="D545" s="7" t="s">
        <v>2505</v>
      </c>
      <c r="E545" s="7" t="s">
        <v>67</v>
      </c>
      <c r="F545" s="7" t="s">
        <v>118</v>
      </c>
      <c r="G545" s="7" t="s">
        <v>220</v>
      </c>
      <c r="H545" s="80" t="s">
        <v>2398</v>
      </c>
      <c r="I545" s="7" t="s">
        <v>2506</v>
      </c>
      <c r="J545" s="65" t="s">
        <v>190</v>
      </c>
      <c r="K545" s="7" t="s">
        <v>146</v>
      </c>
      <c r="L545" s="7" t="s">
        <v>90</v>
      </c>
      <c r="M545" s="7" t="s">
        <v>191</v>
      </c>
      <c r="N545" s="8">
        <v>44293</v>
      </c>
      <c r="O545" t="e">
        <f t="shared" ref="O545:O582" ca="1" si="707">IF(AD545&gt;=4,IF(T545="CDD","OK",""),"")</f>
        <v>#REF!</v>
      </c>
      <c r="P545" s="7">
        <f t="shared" ca="1" si="672"/>
        <v>-6</v>
      </c>
      <c r="Q545" s="8"/>
      <c r="R545" s="7"/>
      <c r="S545" s="7"/>
      <c r="T545" s="9" t="s">
        <v>156</v>
      </c>
      <c r="U545" s="7" t="str">
        <f t="shared" si="658"/>
        <v>Contractuel</v>
      </c>
      <c r="V545" s="8">
        <v>45689</v>
      </c>
      <c r="W545" s="8">
        <f>VLOOKUP(B545,[1]BASE!$A:$Q,17,0)</f>
        <v>45716</v>
      </c>
      <c r="X545" s="8"/>
      <c r="Y545" s="8"/>
      <c r="Z545" s="8">
        <v>44293</v>
      </c>
      <c r="AA545" s="7">
        <f t="shared" si="659"/>
        <v>4</v>
      </c>
      <c r="AB545" s="7">
        <f t="shared" si="660"/>
        <v>2021</v>
      </c>
      <c r="AC545" s="7">
        <f t="shared" si="661"/>
        <v>2025</v>
      </c>
      <c r="AD545" s="10" t="e">
        <f t="shared" ref="AD545:AD608" ca="1" si="708">IF(#REF!="Non",(DAYS360(N545,Q545)/360),(DAYS360(N545,TODAY())/360))</f>
        <v>#REF!</v>
      </c>
      <c r="AE545" s="10" t="e">
        <f t="shared" ca="1" si="663"/>
        <v>#REF!</v>
      </c>
      <c r="AF545" s="8">
        <v>32312</v>
      </c>
      <c r="AG545" s="11">
        <f t="shared" ca="1" si="664"/>
        <v>36.739726027397261</v>
      </c>
      <c r="AH545" s="10" t="str">
        <f t="shared" ca="1" si="665"/>
        <v>&gt;35&lt; 45</v>
      </c>
      <c r="AI545" s="12">
        <v>16255899</v>
      </c>
      <c r="AJ545" s="13" t="s">
        <v>120</v>
      </c>
      <c r="AK545" s="12" t="s">
        <v>2507</v>
      </c>
      <c r="AL545" s="8">
        <v>39126</v>
      </c>
      <c r="AM545" s="7" t="s">
        <v>108</v>
      </c>
      <c r="AN545" s="7" t="s">
        <v>109</v>
      </c>
      <c r="AQ545">
        <v>3</v>
      </c>
      <c r="AR545" s="14">
        <v>3</v>
      </c>
      <c r="AS545" s="15">
        <f t="shared" si="666"/>
        <v>45388.75</v>
      </c>
      <c r="AT545" s="14" t="s">
        <v>163</v>
      </c>
      <c r="AU545" s="12">
        <v>3.3159999999999998</v>
      </c>
      <c r="AV545" s="17" t="s">
        <v>433</v>
      </c>
      <c r="AW545" s="18" t="s">
        <v>434</v>
      </c>
      <c r="AX545" s="19" t="s">
        <v>2508</v>
      </c>
      <c r="AY545" s="17" t="s">
        <v>1236</v>
      </c>
      <c r="AZ545" s="14" t="s">
        <v>195</v>
      </c>
      <c r="BA545" s="20" t="str">
        <f t="shared" si="667"/>
        <v>12406000013312256297</v>
      </c>
      <c r="BB545" s="31">
        <f t="shared" si="668"/>
        <v>20</v>
      </c>
      <c r="BC545" s="22" t="s">
        <v>2509</v>
      </c>
      <c r="BD545" s="23" t="s">
        <v>600</v>
      </c>
      <c r="BF545" s="8"/>
      <c r="BG545" s="32">
        <v>54684797</v>
      </c>
      <c r="BH545" s="32">
        <v>92360873</v>
      </c>
      <c r="BI545" s="32"/>
      <c r="BJ545" t="s">
        <v>600</v>
      </c>
      <c r="BK545" s="14" t="str">
        <f>IF(K545="CADRE","CADRE",CONCATENATE(J545,"-",H545))</f>
        <v>A-P7 AR</v>
      </c>
      <c r="BL545" s="14" t="s">
        <v>288</v>
      </c>
      <c r="BM545" s="25"/>
      <c r="BN545" s="26" t="str">
        <f t="shared" si="669"/>
        <v>12406000013312256297</v>
      </c>
      <c r="BO545" s="27" t="str">
        <f t="shared" si="670"/>
        <v>ARBI NABILA</v>
      </c>
      <c r="BP545" s="26">
        <f t="shared" si="671"/>
        <v>544</v>
      </c>
      <c r="BQ545" s="28"/>
    </row>
    <row r="546" spans="1:69" x14ac:dyDescent="0.25">
      <c r="A546" t="str">
        <f>VLOOKUP(B546,[2]RH!$B:$BV,72,0)</f>
        <v>Non-Actif</v>
      </c>
      <c r="B546" s="6">
        <v>545</v>
      </c>
      <c r="C546" s="7" t="s">
        <v>168</v>
      </c>
      <c r="D546" s="7" t="s">
        <v>2510</v>
      </c>
      <c r="E546" s="7" t="s">
        <v>67</v>
      </c>
      <c r="F546" s="7" t="s">
        <v>118</v>
      </c>
      <c r="G546" s="7" t="s">
        <v>220</v>
      </c>
      <c r="H546" s="80" t="s">
        <v>1703</v>
      </c>
      <c r="I546" s="7"/>
      <c r="J546" s="7" t="s">
        <v>190</v>
      </c>
      <c r="K546" s="7" t="s">
        <v>146</v>
      </c>
      <c r="L546" s="7" t="s">
        <v>90</v>
      </c>
      <c r="M546" s="7" t="s">
        <v>191</v>
      </c>
      <c r="N546" s="8">
        <v>44298</v>
      </c>
      <c r="O546" t="e">
        <f t="shared" ca="1" si="707"/>
        <v>#REF!</v>
      </c>
      <c r="P546" s="7">
        <f t="shared" ca="1" si="672"/>
        <v>-1406</v>
      </c>
      <c r="Q546" s="8">
        <v>44307</v>
      </c>
      <c r="R546" s="7" t="s">
        <v>161</v>
      </c>
      <c r="S546" s="7"/>
      <c r="T546" s="9" t="s">
        <v>156</v>
      </c>
      <c r="U546" s="7" t="str">
        <f t="shared" si="658"/>
        <v>Contractuel</v>
      </c>
      <c r="V546" s="8">
        <v>44298</v>
      </c>
      <c r="W546" s="8">
        <v>44316</v>
      </c>
      <c r="X546" s="8"/>
      <c r="Y546" s="8"/>
      <c r="Z546" s="8">
        <v>44298</v>
      </c>
      <c r="AA546" s="7">
        <f t="shared" si="659"/>
        <v>4</v>
      </c>
      <c r="AB546" s="7">
        <f t="shared" si="660"/>
        <v>2021</v>
      </c>
      <c r="AC546" s="7">
        <f t="shared" si="661"/>
        <v>2025</v>
      </c>
      <c r="AD546" s="10" t="e">
        <f t="shared" ref="AD546:AD609" ca="1" si="709">IF(#REF!="Non",(DAYS360(N546,Q546)/360),(DAYS360(N546,TODAY())/360))</f>
        <v>#REF!</v>
      </c>
      <c r="AE546" s="10" t="e">
        <f t="shared" ca="1" si="663"/>
        <v>#REF!</v>
      </c>
      <c r="AF546" s="8">
        <v>34034</v>
      </c>
      <c r="AG546" s="11">
        <f t="shared" ca="1" si="664"/>
        <v>32.021917808219179</v>
      </c>
      <c r="AH546" s="10" t="str">
        <f t="shared" ca="1" si="665"/>
        <v>&gt;25&lt; 35</v>
      </c>
      <c r="AI546" s="12"/>
      <c r="AJ546" s="13"/>
      <c r="AK546" s="12" t="s">
        <v>2511</v>
      </c>
      <c r="AL546" s="8">
        <v>43545</v>
      </c>
      <c r="AM546" s="7" t="s">
        <v>108</v>
      </c>
      <c r="AN546" s="7" t="s">
        <v>76</v>
      </c>
      <c r="AO546">
        <v>1</v>
      </c>
      <c r="AQ546" s="14">
        <v>3</v>
      </c>
      <c r="AR546" s="14">
        <v>1</v>
      </c>
      <c r="AS546" s="15">
        <f t="shared" si="666"/>
        <v>44663.25</v>
      </c>
      <c r="AT546" s="14" t="s">
        <v>163</v>
      </c>
      <c r="AU546" s="12">
        <v>3.1930000000000001</v>
      </c>
      <c r="AV546" s="17">
        <v>12</v>
      </c>
      <c r="AW546" s="18">
        <v>40600</v>
      </c>
      <c r="AX546" s="19" t="s">
        <v>2512</v>
      </c>
      <c r="AY546" s="17">
        <v>90</v>
      </c>
      <c r="AZ546" s="14" t="s">
        <v>195</v>
      </c>
      <c r="BA546" s="20" t="str">
        <f t="shared" si="667"/>
        <v>12406000013310866190</v>
      </c>
      <c r="BB546" s="31">
        <f t="shared" si="668"/>
        <v>20</v>
      </c>
      <c r="BC546" s="22" t="s">
        <v>2513</v>
      </c>
      <c r="BD546" s="23" t="s">
        <v>286</v>
      </c>
      <c r="BF546" s="8"/>
      <c r="BG546" s="32">
        <v>29107796</v>
      </c>
      <c r="BH546" s="32"/>
      <c r="BI546" s="32"/>
      <c r="BJ546" t="s">
        <v>600</v>
      </c>
      <c r="BK546" s="14" t="str">
        <f t="shared" si="703"/>
        <v>A-APT-OPEL</v>
      </c>
      <c r="BL546" s="14"/>
      <c r="BM546" s="25"/>
      <c r="BN546" s="26" t="str">
        <f t="shared" si="669"/>
        <v>12406000013310866190</v>
      </c>
      <c r="BO546" s="27" t="str">
        <f t="shared" si="670"/>
        <v>MOUMNI CHAIMA</v>
      </c>
      <c r="BP546" s="26">
        <f t="shared" si="671"/>
        <v>545</v>
      </c>
      <c r="BQ546" s="28"/>
    </row>
    <row r="547" spans="1:69" x14ac:dyDescent="0.25">
      <c r="A547" t="str">
        <f>VLOOKUP(B547,[2]RH!$B:$BV,72,0)</f>
        <v>Non-Actif</v>
      </c>
      <c r="B547" s="6">
        <v>546</v>
      </c>
      <c r="C547" s="7" t="s">
        <v>168</v>
      </c>
      <c r="D547" s="7" t="s">
        <v>2514</v>
      </c>
      <c r="E547" s="7" t="s">
        <v>67</v>
      </c>
      <c r="F547" s="7" t="s">
        <v>118</v>
      </c>
      <c r="G547" s="7" t="s">
        <v>220</v>
      </c>
      <c r="H547" s="80">
        <v>965</v>
      </c>
      <c r="I547" s="7" t="s">
        <v>280</v>
      </c>
      <c r="J547" s="7" t="s">
        <v>281</v>
      </c>
      <c r="K547" s="7" t="s">
        <v>146</v>
      </c>
      <c r="L547" s="7" t="s">
        <v>90</v>
      </c>
      <c r="M547" s="7" t="s">
        <v>191</v>
      </c>
      <c r="N547" s="8">
        <v>44298</v>
      </c>
      <c r="O547" t="e">
        <f t="shared" ca="1" si="707"/>
        <v>#REF!</v>
      </c>
      <c r="P547" s="7">
        <f t="shared" ca="1" si="672"/>
        <v>-553</v>
      </c>
      <c r="Q547" s="8">
        <v>45169</v>
      </c>
      <c r="R547" s="7" t="s">
        <v>2515</v>
      </c>
      <c r="S547" s="7"/>
      <c r="T547" s="9" t="s">
        <v>156</v>
      </c>
      <c r="U547" s="7" t="str">
        <f t="shared" si="658"/>
        <v>Contractuel</v>
      </c>
      <c r="V547" s="8">
        <v>45139</v>
      </c>
      <c r="W547" s="8">
        <v>45169</v>
      </c>
      <c r="X547" s="8"/>
      <c r="Y547" s="8"/>
      <c r="Z547" s="8">
        <v>44298</v>
      </c>
      <c r="AA547" s="7">
        <f t="shared" si="659"/>
        <v>4</v>
      </c>
      <c r="AB547" s="7">
        <f t="shared" si="660"/>
        <v>2021</v>
      </c>
      <c r="AC547" s="7">
        <f t="shared" si="661"/>
        <v>2025</v>
      </c>
      <c r="AD547" s="10" t="e">
        <f t="shared" ref="AD547:AD610" ca="1" si="710">IF(#REF!="Non",(DAYS360(N547,Q547)/360),(DAYS360(N547,TODAY())/360))</f>
        <v>#REF!</v>
      </c>
      <c r="AE547" s="10" t="e">
        <f t="shared" ca="1" si="663"/>
        <v>#REF!</v>
      </c>
      <c r="AF547" s="8">
        <v>26778</v>
      </c>
      <c r="AG547" s="11">
        <f t="shared" ca="1" si="664"/>
        <v>51.901369863013699</v>
      </c>
      <c r="AH547" s="10" t="str">
        <f t="shared" ca="1" si="665"/>
        <v>&gt;45&lt; 55</v>
      </c>
      <c r="AI547" s="12">
        <v>12537932</v>
      </c>
      <c r="AJ547" s="40" t="s">
        <v>213</v>
      </c>
      <c r="AK547" s="12" t="s">
        <v>2516</v>
      </c>
      <c r="AL547" s="8">
        <v>37687</v>
      </c>
      <c r="AM547" s="7" t="s">
        <v>108</v>
      </c>
      <c r="AN547" s="7" t="s">
        <v>76</v>
      </c>
      <c r="AO547">
        <v>3</v>
      </c>
      <c r="AQ547" s="14">
        <v>3</v>
      </c>
      <c r="AR547" s="14">
        <v>2</v>
      </c>
      <c r="AS547" s="15">
        <f t="shared" si="666"/>
        <v>45028.5</v>
      </c>
      <c r="AT547" s="14" t="s">
        <v>163</v>
      </c>
      <c r="AU547" s="12">
        <v>3.3159999999999998</v>
      </c>
      <c r="AV547" s="17" t="s">
        <v>236</v>
      </c>
      <c r="AW547" s="18" t="s">
        <v>201</v>
      </c>
      <c r="AX547" s="19" t="s">
        <v>2517</v>
      </c>
      <c r="AY547" s="17" t="s">
        <v>1661</v>
      </c>
      <c r="AZ547" s="14" t="s">
        <v>203</v>
      </c>
      <c r="BA547" s="20" t="str">
        <f t="shared" si="667"/>
        <v>17001000000061704022</v>
      </c>
      <c r="BB547" s="31">
        <f t="shared" si="668"/>
        <v>20</v>
      </c>
      <c r="BC547" s="22" t="s">
        <v>2518</v>
      </c>
      <c r="BD547" s="23" t="s">
        <v>431</v>
      </c>
      <c r="BF547" s="8"/>
      <c r="BG547" s="32">
        <v>20429821</v>
      </c>
      <c r="BH547" s="32">
        <v>21791132</v>
      </c>
      <c r="BI547" s="32"/>
      <c r="BJ547" t="s">
        <v>431</v>
      </c>
      <c r="BK547" s="14" t="str">
        <f t="shared" si="703"/>
        <v>B-965</v>
      </c>
      <c r="BL547" s="14" t="s">
        <v>595</v>
      </c>
      <c r="BM547" s="25"/>
      <c r="BN547" s="26" t="str">
        <f t="shared" si="669"/>
        <v>17001000000061704022</v>
      </c>
      <c r="BO547" s="27" t="str">
        <f t="shared" si="670"/>
        <v>SOUIHI MOUFIDA</v>
      </c>
      <c r="BP547" s="26">
        <f t="shared" si="671"/>
        <v>546</v>
      </c>
      <c r="BQ547" s="28"/>
    </row>
    <row r="548" spans="1:69" x14ac:dyDescent="0.25">
      <c r="A548" t="str">
        <f>VLOOKUP(B548,[2]RH!$B:$BV,72,0)</f>
        <v>si</v>
      </c>
      <c r="B548" s="6">
        <v>547</v>
      </c>
      <c r="C548" s="7" t="s">
        <v>168</v>
      </c>
      <c r="D548" s="7" t="s">
        <v>1017</v>
      </c>
      <c r="E548" s="61" t="s">
        <v>67</v>
      </c>
      <c r="F548" s="61" t="s">
        <v>118</v>
      </c>
      <c r="G548" s="7" t="s">
        <v>220</v>
      </c>
      <c r="H548" s="80" t="s">
        <v>2398</v>
      </c>
      <c r="I548" s="7" t="s">
        <v>2399</v>
      </c>
      <c r="J548" s="65" t="s">
        <v>190</v>
      </c>
      <c r="K548" s="61" t="s">
        <v>146</v>
      </c>
      <c r="L548" s="61" t="s">
        <v>90</v>
      </c>
      <c r="M548" s="61" t="s">
        <v>191</v>
      </c>
      <c r="N548" s="83">
        <v>44298</v>
      </c>
      <c r="O548" s="84" t="e">
        <f t="shared" ca="1" si="707"/>
        <v>#REF!</v>
      </c>
      <c r="P548" s="7">
        <f t="shared" ca="1" si="672"/>
        <v>-6</v>
      </c>
      <c r="Q548" s="83"/>
      <c r="R548" s="61"/>
      <c r="S548" s="61"/>
      <c r="T548" s="61" t="s">
        <v>156</v>
      </c>
      <c r="U548" s="7" t="str">
        <f t="shared" si="658"/>
        <v>Contractuel</v>
      </c>
      <c r="V548" s="8">
        <v>45689</v>
      </c>
      <c r="W548" s="8">
        <f>VLOOKUP(B548,[1]BASE!$A:$Q,17,0)</f>
        <v>45716</v>
      </c>
      <c r="X548" s="83"/>
      <c r="Y548" s="83"/>
      <c r="Z548" s="83">
        <v>44298</v>
      </c>
      <c r="AA548" s="7">
        <f t="shared" si="659"/>
        <v>4</v>
      </c>
      <c r="AB548" s="7">
        <f t="shared" si="660"/>
        <v>2021</v>
      </c>
      <c r="AC548" s="7">
        <f t="shared" si="661"/>
        <v>2025</v>
      </c>
      <c r="AD548" s="10" t="e">
        <f t="shared" ref="AD548:AD611" ca="1" si="711">IF(#REF!="Non",(DAYS360(N548,Q548)/360),(DAYS360(N548,TODAY())/360))</f>
        <v>#REF!</v>
      </c>
      <c r="AE548" s="10" t="e">
        <f t="shared" ca="1" si="663"/>
        <v>#REF!</v>
      </c>
      <c r="AF548" s="83">
        <v>34497</v>
      </c>
      <c r="AG548" s="11">
        <f t="shared" ca="1" si="664"/>
        <v>30.753424657534246</v>
      </c>
      <c r="AH548" s="10" t="str">
        <f t="shared" ca="1" si="665"/>
        <v>&gt;25&lt; 35</v>
      </c>
      <c r="AI548" s="47">
        <v>16628051</v>
      </c>
      <c r="AJ548" s="13" t="s">
        <v>79</v>
      </c>
      <c r="AK548" s="47">
        <v>11650625</v>
      </c>
      <c r="AL548" s="83">
        <v>41608</v>
      </c>
      <c r="AM548" s="61" t="s">
        <v>108</v>
      </c>
      <c r="AN548" s="61" t="s">
        <v>76</v>
      </c>
      <c r="AO548" s="84">
        <v>2</v>
      </c>
      <c r="AP548" s="84"/>
      <c r="AQ548">
        <v>3</v>
      </c>
      <c r="AR548" s="44">
        <v>3</v>
      </c>
      <c r="AS548" s="15">
        <f t="shared" si="666"/>
        <v>45393.75</v>
      </c>
      <c r="AT548" s="44" t="s">
        <v>163</v>
      </c>
      <c r="AU548" s="47">
        <v>3.3159999999999998</v>
      </c>
      <c r="AV548" s="85" t="s">
        <v>92</v>
      </c>
      <c r="AW548" s="86" t="s">
        <v>1915</v>
      </c>
      <c r="AX548" s="87" t="s">
        <v>2519</v>
      </c>
      <c r="AY548" s="85" t="s">
        <v>275</v>
      </c>
      <c r="AZ548" s="14" t="s">
        <v>152</v>
      </c>
      <c r="BA548" s="88" t="str">
        <f t="shared" si="667"/>
        <v>04055140007338966034</v>
      </c>
      <c r="BB548" s="31">
        <f t="shared" si="668"/>
        <v>20</v>
      </c>
      <c r="BC548" s="89" t="s">
        <v>1019</v>
      </c>
      <c r="BD548" s="44" t="s">
        <v>115</v>
      </c>
      <c r="BE548" s="84">
        <v>1095</v>
      </c>
      <c r="BF548" s="83"/>
      <c r="BG548" s="90">
        <v>25735919</v>
      </c>
      <c r="BH548" s="90"/>
      <c r="BI548" s="90"/>
      <c r="BJ548" s="84" t="s">
        <v>397</v>
      </c>
      <c r="BK548" s="14" t="str">
        <f t="shared" si="703"/>
        <v>A-P7 AR</v>
      </c>
      <c r="BL548" s="44" t="s">
        <v>300</v>
      </c>
      <c r="BM548" s="91"/>
      <c r="BN548" s="92" t="str">
        <f t="shared" si="669"/>
        <v>04055140007338966034</v>
      </c>
      <c r="BO548" s="92" t="str">
        <f t="shared" si="670"/>
        <v>HAJRI NAOUEL</v>
      </c>
      <c r="BP548" s="92">
        <f t="shared" si="671"/>
        <v>547</v>
      </c>
      <c r="BQ548" s="93"/>
    </row>
    <row r="549" spans="1:69" x14ac:dyDescent="0.25">
      <c r="A549" t="str">
        <f>VLOOKUP(B549,[2]RH!$B:$BV,72,0)</f>
        <v>si</v>
      </c>
      <c r="B549" s="6">
        <v>548</v>
      </c>
      <c r="C549" s="7" t="s">
        <v>168</v>
      </c>
      <c r="D549" s="7" t="s">
        <v>2520</v>
      </c>
      <c r="E549" s="7" t="s">
        <v>67</v>
      </c>
      <c r="F549" s="7" t="s">
        <v>118</v>
      </c>
      <c r="G549" s="7" t="s">
        <v>220</v>
      </c>
      <c r="H549" s="80">
        <v>560</v>
      </c>
      <c r="I549" s="7" t="s">
        <v>189</v>
      </c>
      <c r="J549" s="7" t="s">
        <v>190</v>
      </c>
      <c r="K549" s="7" t="s">
        <v>146</v>
      </c>
      <c r="L549" s="7" t="s">
        <v>90</v>
      </c>
      <c r="M549" s="7" t="s">
        <v>191</v>
      </c>
      <c r="N549" s="8">
        <v>44302</v>
      </c>
      <c r="O549" t="e">
        <f t="shared" ca="1" si="707"/>
        <v>#REF!</v>
      </c>
      <c r="P549" s="7">
        <f t="shared" ca="1" si="672"/>
        <v>-6</v>
      </c>
      <c r="Q549" s="8"/>
      <c r="R549" s="7"/>
      <c r="S549" s="7"/>
      <c r="T549" s="9" t="s">
        <v>156</v>
      </c>
      <c r="U549" s="7" t="str">
        <f t="shared" si="658"/>
        <v>Contractuel</v>
      </c>
      <c r="V549" s="8">
        <v>45689</v>
      </c>
      <c r="W549" s="8">
        <f>VLOOKUP(B549,[1]BASE!$A:$Q,17,0)</f>
        <v>45716</v>
      </c>
      <c r="X549" s="8"/>
      <c r="Y549" s="8"/>
      <c r="Z549" s="8">
        <v>44302</v>
      </c>
      <c r="AA549" s="7">
        <f t="shared" si="659"/>
        <v>4</v>
      </c>
      <c r="AB549" s="7">
        <f t="shared" si="660"/>
        <v>2021</v>
      </c>
      <c r="AC549" s="7">
        <f t="shared" si="661"/>
        <v>2025</v>
      </c>
      <c r="AD549" s="10" t="e">
        <f t="shared" ref="AD549:AD612" ca="1" si="712">IF(#REF!="Non",(DAYS360(N549,Q549)/360),(DAYS360(N549,TODAY())/360))</f>
        <v>#REF!</v>
      </c>
      <c r="AE549" s="10" t="e">
        <f t="shared" ca="1" si="663"/>
        <v>#REF!</v>
      </c>
      <c r="AF549" s="8">
        <v>29727</v>
      </c>
      <c r="AG549" s="11">
        <f t="shared" ca="1" si="664"/>
        <v>43.821917808219176</v>
      </c>
      <c r="AH549" s="10" t="str">
        <f t="shared" ca="1" si="665"/>
        <v>&gt;35&lt; 45</v>
      </c>
      <c r="AI549" s="12">
        <v>12363957</v>
      </c>
      <c r="AJ549" s="13" t="s">
        <v>73</v>
      </c>
      <c r="AK549" s="12" t="s">
        <v>2521</v>
      </c>
      <c r="AL549" s="8">
        <v>43505</v>
      </c>
      <c r="AM549" s="7" t="s">
        <v>108</v>
      </c>
      <c r="AN549" s="7" t="s">
        <v>76</v>
      </c>
      <c r="AQ549">
        <v>3</v>
      </c>
      <c r="AR549" s="14">
        <v>3</v>
      </c>
      <c r="AS549" s="15">
        <f t="shared" si="666"/>
        <v>45397.75</v>
      </c>
      <c r="AT549" s="14" t="s">
        <v>163</v>
      </c>
      <c r="AU549" s="12">
        <v>3.3159999999999998</v>
      </c>
      <c r="AV549" s="17" t="s">
        <v>236</v>
      </c>
      <c r="AW549" s="18" t="s">
        <v>201</v>
      </c>
      <c r="AX549" s="19" t="s">
        <v>2522</v>
      </c>
      <c r="AY549" s="17" t="s">
        <v>79</v>
      </c>
      <c r="AZ549" s="14" t="s">
        <v>203</v>
      </c>
      <c r="BA549" s="20" t="str">
        <f t="shared" si="667"/>
        <v>17001000000302403508</v>
      </c>
      <c r="BB549" s="31">
        <f t="shared" si="668"/>
        <v>20</v>
      </c>
      <c r="BC549" s="22" t="s">
        <v>902</v>
      </c>
      <c r="BD549" s="23" t="s">
        <v>341</v>
      </c>
      <c r="BF549" s="8"/>
      <c r="BG549" s="32">
        <v>29205394</v>
      </c>
      <c r="BH549" s="32">
        <v>22966849</v>
      </c>
      <c r="BI549" s="32"/>
      <c r="BJ549" t="s">
        <v>627</v>
      </c>
      <c r="BK549" s="14" t="str">
        <f t="shared" si="703"/>
        <v>A-560</v>
      </c>
      <c r="BL549" s="14" t="s">
        <v>300</v>
      </c>
      <c r="BM549" s="25"/>
      <c r="BN549" s="26" t="str">
        <f t="shared" si="669"/>
        <v>17001000000302403508</v>
      </c>
      <c r="BO549" s="27" t="str">
        <f t="shared" si="670"/>
        <v>BEN BOUMAIZA LEILA</v>
      </c>
      <c r="BP549" s="26">
        <f t="shared" si="671"/>
        <v>548</v>
      </c>
      <c r="BQ549" s="28"/>
    </row>
    <row r="550" spans="1:69" x14ac:dyDescent="0.25">
      <c r="A550" t="str">
        <f>VLOOKUP(B550,[2]RH!$B:$BV,72,0)</f>
        <v>si</v>
      </c>
      <c r="B550" s="6">
        <v>549</v>
      </c>
      <c r="C550" s="7" t="s">
        <v>168</v>
      </c>
      <c r="D550" s="7" t="s">
        <v>2523</v>
      </c>
      <c r="E550" s="7" t="s">
        <v>67</v>
      </c>
      <c r="F550" s="7" t="s">
        <v>118</v>
      </c>
      <c r="G550" s="7" t="s">
        <v>220</v>
      </c>
      <c r="H550" s="80" t="s">
        <v>225</v>
      </c>
      <c r="I550" s="7" t="s">
        <v>614</v>
      </c>
      <c r="J550" s="7" t="s">
        <v>281</v>
      </c>
      <c r="K550" s="7" t="s">
        <v>146</v>
      </c>
      <c r="L550" s="7" t="s">
        <v>90</v>
      </c>
      <c r="M550" s="7" t="s">
        <v>191</v>
      </c>
      <c r="N550" s="8">
        <v>44302</v>
      </c>
      <c r="O550" t="e">
        <f t="shared" ca="1" si="707"/>
        <v>#REF!</v>
      </c>
      <c r="P550" s="7">
        <f t="shared" ca="1" si="672"/>
        <v>-6</v>
      </c>
      <c r="Q550" s="8"/>
      <c r="R550" s="7"/>
      <c r="S550" s="7"/>
      <c r="T550" s="9" t="s">
        <v>156</v>
      </c>
      <c r="U550" s="7" t="str">
        <f t="shared" si="658"/>
        <v>Contractuel</v>
      </c>
      <c r="V550" s="8">
        <v>45689</v>
      </c>
      <c r="W550" s="8">
        <f>VLOOKUP(B550,[1]BASE!$A:$Q,17,0)</f>
        <v>45716</v>
      </c>
      <c r="X550" s="8"/>
      <c r="Y550" s="8"/>
      <c r="Z550" s="8">
        <v>44302</v>
      </c>
      <c r="AA550" s="7">
        <f t="shared" si="659"/>
        <v>4</v>
      </c>
      <c r="AB550" s="7">
        <f t="shared" si="660"/>
        <v>2021</v>
      </c>
      <c r="AC550" s="7">
        <f t="shared" si="661"/>
        <v>2025</v>
      </c>
      <c r="AD550" s="10" t="e">
        <f t="shared" ref="AD550:AD613" ca="1" si="713">IF(#REF!="Non",(DAYS360(N550,Q550)/360),(DAYS360(N550,TODAY())/360))</f>
        <v>#REF!</v>
      </c>
      <c r="AE550" s="10" t="e">
        <f t="shared" ca="1" si="663"/>
        <v>#REF!</v>
      </c>
      <c r="AF550" s="8">
        <v>33520</v>
      </c>
      <c r="AG550" s="11">
        <f t="shared" ca="1" si="664"/>
        <v>33.43013698630137</v>
      </c>
      <c r="AH550" s="10" t="str">
        <f t="shared" ca="1" si="665"/>
        <v>&gt;25&lt; 35</v>
      </c>
      <c r="AI550" s="12">
        <v>16442377</v>
      </c>
      <c r="AJ550" s="13" t="s">
        <v>73</v>
      </c>
      <c r="AK550" s="12" t="s">
        <v>2524</v>
      </c>
      <c r="AL550" s="8">
        <v>40129</v>
      </c>
      <c r="AM550" s="7" t="s">
        <v>108</v>
      </c>
      <c r="AN550" s="7" t="s">
        <v>76</v>
      </c>
      <c r="AO550">
        <v>2</v>
      </c>
      <c r="AQ550">
        <v>3</v>
      </c>
      <c r="AR550" s="14">
        <v>3</v>
      </c>
      <c r="AS550" s="15">
        <f t="shared" si="666"/>
        <v>45397.75</v>
      </c>
      <c r="AT550" s="14" t="s">
        <v>163</v>
      </c>
      <c r="AU550" s="12">
        <v>3.3159999999999998</v>
      </c>
      <c r="AV550" s="17" t="s">
        <v>236</v>
      </c>
      <c r="AW550" s="18" t="s">
        <v>201</v>
      </c>
      <c r="AX550" s="19" t="s">
        <v>2525</v>
      </c>
      <c r="AY550" s="17" t="s">
        <v>120</v>
      </c>
      <c r="AZ550" s="14" t="s">
        <v>203</v>
      </c>
      <c r="BA550" s="20" t="str">
        <f t="shared" si="667"/>
        <v>17001000000266119106</v>
      </c>
      <c r="BB550" s="31">
        <f t="shared" si="668"/>
        <v>20</v>
      </c>
      <c r="BC550" s="22" t="s">
        <v>2526</v>
      </c>
      <c r="BD550" s="23" t="s">
        <v>341</v>
      </c>
      <c r="BE550">
        <v>2086</v>
      </c>
      <c r="BF550" s="8">
        <v>45151</v>
      </c>
      <c r="BG550" s="32">
        <v>26821974</v>
      </c>
      <c r="BH550" s="32">
        <v>25066550</v>
      </c>
      <c r="BI550" s="32"/>
      <c r="BJ550" t="s">
        <v>371</v>
      </c>
      <c r="BK550" s="14" t="str">
        <f t="shared" si="703"/>
        <v>B-P6 AV</v>
      </c>
      <c r="BL550" s="14" t="s">
        <v>288</v>
      </c>
      <c r="BM550" s="25"/>
      <c r="BN550" s="26" t="str">
        <f t="shared" si="669"/>
        <v>17001000000266119106</v>
      </c>
      <c r="BO550" s="27" t="str">
        <f t="shared" si="670"/>
        <v>ZIDI YOSRA</v>
      </c>
      <c r="BP550" s="26">
        <f t="shared" si="671"/>
        <v>549</v>
      </c>
      <c r="BQ550" s="28"/>
    </row>
    <row r="551" spans="1:69" x14ac:dyDescent="0.25">
      <c r="A551" t="str">
        <f>VLOOKUP(B551,[2]RH!$B:$BV,72,0)</f>
        <v>Non-Actif</v>
      </c>
      <c r="B551" s="6">
        <v>550</v>
      </c>
      <c r="C551" s="7" t="s">
        <v>100</v>
      </c>
      <c r="D551" s="7" t="s">
        <v>2527</v>
      </c>
      <c r="E551" s="7" t="s">
        <v>67</v>
      </c>
      <c r="F551" s="7" t="s">
        <v>118</v>
      </c>
      <c r="G551" s="7" t="s">
        <v>220</v>
      </c>
      <c r="H551" s="80" t="s">
        <v>1703</v>
      </c>
      <c r="I551" s="7"/>
      <c r="J551" s="7" t="s">
        <v>281</v>
      </c>
      <c r="K551" s="7" t="s">
        <v>146</v>
      </c>
      <c r="L551" s="7" t="s">
        <v>90</v>
      </c>
      <c r="M551" s="7" t="s">
        <v>191</v>
      </c>
      <c r="N551" s="8">
        <v>44302</v>
      </c>
      <c r="O551" t="e">
        <f t="shared" ca="1" si="707"/>
        <v>#REF!</v>
      </c>
      <c r="P551" s="7">
        <f t="shared" ca="1" si="672"/>
        <v>-1375</v>
      </c>
      <c r="Q551" s="8"/>
      <c r="R551" s="7" t="s">
        <v>161</v>
      </c>
      <c r="S551" s="7"/>
      <c r="T551" s="9" t="s">
        <v>156</v>
      </c>
      <c r="U551" s="7" t="str">
        <f t="shared" si="658"/>
        <v>Contractuel</v>
      </c>
      <c r="V551" s="8">
        <v>44302</v>
      </c>
      <c r="W551" s="8">
        <v>44347</v>
      </c>
      <c r="X551" s="8"/>
      <c r="Y551" s="8"/>
      <c r="Z551" s="8">
        <v>44302</v>
      </c>
      <c r="AA551" s="7">
        <f t="shared" si="659"/>
        <v>4</v>
      </c>
      <c r="AB551" s="7">
        <f t="shared" si="660"/>
        <v>2021</v>
      </c>
      <c r="AC551" s="7">
        <f t="shared" si="661"/>
        <v>2025</v>
      </c>
      <c r="AD551" s="10" t="e">
        <f t="shared" ref="AD551:AD614" ca="1" si="714">IF(#REF!="Non",(DAYS360(N551,Q551)/360),(DAYS360(N551,TODAY())/360))</f>
        <v>#REF!</v>
      </c>
      <c r="AE551" s="10" t="e">
        <f t="shared" ca="1" si="663"/>
        <v>#REF!</v>
      </c>
      <c r="AF551" s="8">
        <v>33498</v>
      </c>
      <c r="AG551" s="11">
        <f t="shared" ca="1" si="664"/>
        <v>33.490410958904107</v>
      </c>
      <c r="AH551" s="10" t="str">
        <f t="shared" ca="1" si="665"/>
        <v>&gt;25&lt; 35</v>
      </c>
      <c r="AI551" s="12">
        <v>16442546</v>
      </c>
      <c r="AJ551" s="13" t="s">
        <v>150</v>
      </c>
      <c r="AK551" s="12" t="s">
        <v>2528</v>
      </c>
      <c r="AL551" s="8">
        <v>40340</v>
      </c>
      <c r="AM551" s="7" t="s">
        <v>108</v>
      </c>
      <c r="AN551" s="7" t="s">
        <v>109</v>
      </c>
      <c r="AQ551" s="14">
        <v>3</v>
      </c>
      <c r="AR551" s="14">
        <v>1</v>
      </c>
      <c r="AS551" s="15">
        <f t="shared" si="666"/>
        <v>44667.25</v>
      </c>
      <c r="AT551" s="14" t="s">
        <v>163</v>
      </c>
      <c r="AU551" s="12">
        <v>3.1930000000000001</v>
      </c>
      <c r="AV551" s="17"/>
      <c r="AW551" s="18"/>
      <c r="AX551" s="19"/>
      <c r="AY551" s="17"/>
      <c r="AZ551" s="14"/>
      <c r="BA551" s="20" t="str">
        <f t="shared" si="667"/>
        <v/>
      </c>
      <c r="BB551" s="31">
        <f t="shared" si="668"/>
        <v>0</v>
      </c>
      <c r="BC551" s="22" t="s">
        <v>2529</v>
      </c>
      <c r="BD551" s="23" t="s">
        <v>341</v>
      </c>
      <c r="BE551">
        <v>1110</v>
      </c>
      <c r="BF551" s="8"/>
      <c r="BG551" s="32">
        <v>25545163</v>
      </c>
      <c r="BH551" s="32">
        <v>95425910</v>
      </c>
      <c r="BI551" s="32"/>
      <c r="BJ551" t="s">
        <v>486</v>
      </c>
      <c r="BK551" s="14" t="str">
        <f t="shared" si="703"/>
        <v>B-APT-OPEL</v>
      </c>
      <c r="BL551" s="14"/>
      <c r="BM551" s="25"/>
      <c r="BN551" s="26" t="str">
        <f t="shared" si="669"/>
        <v/>
      </c>
      <c r="BO551" s="27" t="str">
        <f t="shared" si="670"/>
        <v>AYARI DHEKRA</v>
      </c>
      <c r="BP551" s="26">
        <f t="shared" si="671"/>
        <v>550</v>
      </c>
      <c r="BQ551" s="28"/>
    </row>
    <row r="552" spans="1:69" x14ac:dyDescent="0.25">
      <c r="A552" t="str">
        <f>VLOOKUP(B552,[2]RH!$B:$BV,72,0)</f>
        <v>si</v>
      </c>
      <c r="B552" s="6">
        <v>551</v>
      </c>
      <c r="C552" s="7" t="s">
        <v>168</v>
      </c>
      <c r="D552" s="7" t="s">
        <v>2530</v>
      </c>
      <c r="E552" s="7" t="s">
        <v>67</v>
      </c>
      <c r="F552" s="7" t="s">
        <v>118</v>
      </c>
      <c r="G552" s="7" t="s">
        <v>220</v>
      </c>
      <c r="H552" s="80">
        <v>520</v>
      </c>
      <c r="I552" s="7" t="s">
        <v>189</v>
      </c>
      <c r="J552" s="7" t="s">
        <v>190</v>
      </c>
      <c r="K552" s="7" t="s">
        <v>146</v>
      </c>
      <c r="L552" s="7" t="s">
        <v>90</v>
      </c>
      <c r="M552" s="7" t="s">
        <v>191</v>
      </c>
      <c r="N552" s="8">
        <v>44302</v>
      </c>
      <c r="O552" t="e">
        <f t="shared" ca="1" si="707"/>
        <v>#REF!</v>
      </c>
      <c r="P552" s="7">
        <f t="shared" ca="1" si="672"/>
        <v>-6</v>
      </c>
      <c r="Q552" s="8"/>
      <c r="R552" s="7"/>
      <c r="S552" s="7"/>
      <c r="T552" s="9" t="s">
        <v>156</v>
      </c>
      <c r="U552" s="7" t="str">
        <f t="shared" si="658"/>
        <v>Contractuel</v>
      </c>
      <c r="V552" s="8">
        <v>45689</v>
      </c>
      <c r="W552" s="8">
        <f>VLOOKUP(B552,[1]BASE!$A:$Q,17,0)</f>
        <v>45716</v>
      </c>
      <c r="X552" s="8"/>
      <c r="Y552" s="8"/>
      <c r="Z552" s="8">
        <v>44302</v>
      </c>
      <c r="AA552" s="7">
        <f t="shared" si="659"/>
        <v>4</v>
      </c>
      <c r="AB552" s="7">
        <f t="shared" si="660"/>
        <v>2021</v>
      </c>
      <c r="AC552" s="7">
        <f t="shared" si="661"/>
        <v>2025</v>
      </c>
      <c r="AD552" s="10" t="e">
        <f t="shared" ref="AD552:AD615" ca="1" si="715">IF(#REF!="Non",(DAYS360(N552,Q552)/360),(DAYS360(N552,TODAY())/360))</f>
        <v>#REF!</v>
      </c>
      <c r="AE552" s="10" t="e">
        <f t="shared" ca="1" si="663"/>
        <v>#REF!</v>
      </c>
      <c r="AF552" s="8">
        <v>30540</v>
      </c>
      <c r="AG552" s="11">
        <f t="shared" ca="1" si="664"/>
        <v>41.594520547945208</v>
      </c>
      <c r="AH552" s="10" t="str">
        <f t="shared" ca="1" si="665"/>
        <v>&gt;35&lt; 45</v>
      </c>
      <c r="AI552" s="12">
        <v>12662606</v>
      </c>
      <c r="AJ552" s="13" t="s">
        <v>73</v>
      </c>
      <c r="AK552" s="12" t="s">
        <v>2531</v>
      </c>
      <c r="AL552" s="8">
        <v>41527</v>
      </c>
      <c r="AM552" s="7" t="s">
        <v>108</v>
      </c>
      <c r="AN552" s="7" t="s">
        <v>76</v>
      </c>
      <c r="AO552">
        <v>2</v>
      </c>
      <c r="AQ552">
        <v>3</v>
      </c>
      <c r="AR552" s="14">
        <v>3</v>
      </c>
      <c r="AS552" s="15">
        <f t="shared" si="666"/>
        <v>45397.75</v>
      </c>
      <c r="AT552" s="14" t="s">
        <v>163</v>
      </c>
      <c r="AU552" s="12">
        <v>3.3159999999999998</v>
      </c>
      <c r="AV552" s="17" t="s">
        <v>236</v>
      </c>
      <c r="AW552" s="18" t="s">
        <v>201</v>
      </c>
      <c r="AX552" s="19" t="s">
        <v>2532</v>
      </c>
      <c r="AY552" s="17" t="s">
        <v>838</v>
      </c>
      <c r="AZ552" s="14" t="s">
        <v>203</v>
      </c>
      <c r="BA552" s="20" t="str">
        <f t="shared" si="667"/>
        <v>17001000000166879764</v>
      </c>
      <c r="BB552" s="31">
        <f t="shared" si="668"/>
        <v>20</v>
      </c>
      <c r="BC552" s="22" t="s">
        <v>757</v>
      </c>
      <c r="BD552" s="23" t="s">
        <v>341</v>
      </c>
      <c r="BF552" s="8"/>
      <c r="BG552" s="32">
        <v>23600464</v>
      </c>
      <c r="BH552" s="32">
        <v>24443159</v>
      </c>
      <c r="BI552" s="32"/>
      <c r="BJ552" s="14" t="s">
        <v>371</v>
      </c>
      <c r="BK552" s="14" t="str">
        <f>IF(K552="CADRE","CADRE",CONCATENATE(J552,"-",H552))</f>
        <v>A-520</v>
      </c>
      <c r="BL552" s="14" t="s">
        <v>288</v>
      </c>
      <c r="BM552" s="25"/>
      <c r="BN552" s="26" t="str">
        <f t="shared" si="669"/>
        <v>17001000000166879764</v>
      </c>
      <c r="BO552" s="27" t="str">
        <f t="shared" si="670"/>
        <v>DRIDI FATMA</v>
      </c>
      <c r="BP552" s="26">
        <f t="shared" si="671"/>
        <v>551</v>
      </c>
      <c r="BQ552" s="28"/>
    </row>
    <row r="553" spans="1:69" x14ac:dyDescent="0.25">
      <c r="A553" t="str">
        <f>VLOOKUP(B553,[2]RH!$B:$BV,72,0)</f>
        <v>Non-Actif</v>
      </c>
      <c r="B553" s="6">
        <v>552</v>
      </c>
      <c r="C553" s="7" t="s">
        <v>168</v>
      </c>
      <c r="D553" s="7" t="s">
        <v>2533</v>
      </c>
      <c r="E553" s="7" t="s">
        <v>67</v>
      </c>
      <c r="F553" s="7" t="s">
        <v>118</v>
      </c>
      <c r="G553" s="7" t="s">
        <v>220</v>
      </c>
      <c r="H553" s="80" t="s">
        <v>1703</v>
      </c>
      <c r="I553" s="7"/>
      <c r="J553" s="7" t="s">
        <v>281</v>
      </c>
      <c r="K553" s="7" t="s">
        <v>146</v>
      </c>
      <c r="L553" s="7" t="s">
        <v>90</v>
      </c>
      <c r="M553" s="7" t="s">
        <v>191</v>
      </c>
      <c r="N553" s="8">
        <v>44302</v>
      </c>
      <c r="O553" t="e">
        <f t="shared" ca="1" si="707"/>
        <v>#REF!</v>
      </c>
      <c r="P553" s="7">
        <f t="shared" ca="1" si="672"/>
        <v>-1375</v>
      </c>
      <c r="Q553" s="8">
        <v>44304</v>
      </c>
      <c r="R553" s="7" t="s">
        <v>161</v>
      </c>
      <c r="S553" s="7"/>
      <c r="T553" s="9" t="s">
        <v>156</v>
      </c>
      <c r="U553" s="7" t="str">
        <f t="shared" si="658"/>
        <v>Contractuel</v>
      </c>
      <c r="V553" s="8">
        <v>44302</v>
      </c>
      <c r="W553" s="8">
        <v>44347</v>
      </c>
      <c r="X553" s="8"/>
      <c r="Y553" s="8"/>
      <c r="Z553" s="8">
        <v>44302</v>
      </c>
      <c r="AA553" s="7">
        <f t="shared" si="659"/>
        <v>4</v>
      </c>
      <c r="AB553" s="7">
        <f t="shared" si="660"/>
        <v>2021</v>
      </c>
      <c r="AC553" s="7">
        <f t="shared" si="661"/>
        <v>2025</v>
      </c>
      <c r="AD553" s="10" t="e">
        <f t="shared" ref="AD553:AD616" ca="1" si="716">IF(#REF!="Non",(DAYS360(N553,Q553)/360),(DAYS360(N553,TODAY())/360))</f>
        <v>#REF!</v>
      </c>
      <c r="AE553" s="10" t="e">
        <f t="shared" ca="1" si="663"/>
        <v>#REF!</v>
      </c>
      <c r="AF553" s="8">
        <v>28492</v>
      </c>
      <c r="AG553" s="11">
        <f t="shared" ca="1" si="664"/>
        <v>47.205479452054796</v>
      </c>
      <c r="AH553" s="10" t="str">
        <f t="shared" ca="1" si="665"/>
        <v>&gt;45&lt; 55</v>
      </c>
      <c r="AI553" s="12"/>
      <c r="AJ553" s="13"/>
      <c r="AK553" s="12" t="s">
        <v>2534</v>
      </c>
      <c r="AL553" s="8">
        <v>35908</v>
      </c>
      <c r="AM553" s="7" t="s">
        <v>108</v>
      </c>
      <c r="AN553" s="7" t="s">
        <v>76</v>
      </c>
      <c r="AO553">
        <v>2</v>
      </c>
      <c r="AQ553" s="14">
        <v>3</v>
      </c>
      <c r="AR553" s="14">
        <v>1</v>
      </c>
      <c r="AS553" s="15">
        <f t="shared" si="666"/>
        <v>44667.25</v>
      </c>
      <c r="AT553" s="14" t="s">
        <v>163</v>
      </c>
      <c r="AU553" s="12">
        <v>3.1930000000000001</v>
      </c>
      <c r="AV553" s="17"/>
      <c r="AW553" s="18"/>
      <c r="AX553" s="19"/>
      <c r="AY553" s="17"/>
      <c r="AZ553" s="14"/>
      <c r="BA553" s="20" t="str">
        <f t="shared" si="667"/>
        <v/>
      </c>
      <c r="BB553" s="31">
        <f t="shared" si="668"/>
        <v>0</v>
      </c>
      <c r="BC553" s="22"/>
      <c r="BD553" s="23"/>
      <c r="BF553" s="8"/>
      <c r="BG553" s="32">
        <v>27378149</v>
      </c>
      <c r="BH553" s="32">
        <v>22604809</v>
      </c>
      <c r="BI553" s="32"/>
      <c r="BJ553" t="s">
        <v>600</v>
      </c>
      <c r="BK553" s="14" t="str">
        <f t="shared" si="703"/>
        <v>B-APT-OPEL</v>
      </c>
      <c r="BL553" s="14"/>
      <c r="BM553" s="25"/>
      <c r="BN553" s="26" t="str">
        <f t="shared" si="669"/>
        <v/>
      </c>
      <c r="BO553" s="27" t="str">
        <f t="shared" si="670"/>
        <v>TALBI KARIMA</v>
      </c>
      <c r="BP553" s="26">
        <f t="shared" si="671"/>
        <v>552</v>
      </c>
      <c r="BQ553" s="28"/>
    </row>
    <row r="554" spans="1:69" x14ac:dyDescent="0.25">
      <c r="A554" t="str">
        <f>VLOOKUP(B554,[2]RH!$B:$BV,72,0)</f>
        <v>Non-Actif</v>
      </c>
      <c r="B554" s="6">
        <v>553</v>
      </c>
      <c r="C554" s="7" t="s">
        <v>168</v>
      </c>
      <c r="D554" s="7" t="s">
        <v>2535</v>
      </c>
      <c r="E554" s="7" t="s">
        <v>67</v>
      </c>
      <c r="F554" s="7" t="s">
        <v>118</v>
      </c>
      <c r="G554" s="7" t="s">
        <v>220</v>
      </c>
      <c r="H554" s="80" t="s">
        <v>1703</v>
      </c>
      <c r="I554" s="7"/>
      <c r="J554" s="7" t="s">
        <v>281</v>
      </c>
      <c r="K554" s="7" t="s">
        <v>146</v>
      </c>
      <c r="L554" s="7" t="s">
        <v>90</v>
      </c>
      <c r="M554" s="7" t="s">
        <v>191</v>
      </c>
      <c r="N554" s="8">
        <v>44302</v>
      </c>
      <c r="O554" t="e">
        <f t="shared" ca="1" si="707"/>
        <v>#REF!</v>
      </c>
      <c r="P554" s="7">
        <f t="shared" ca="1" si="672"/>
        <v>-1375</v>
      </c>
      <c r="Q554" s="8"/>
      <c r="R554" s="7" t="s">
        <v>161</v>
      </c>
      <c r="S554" s="7"/>
      <c r="T554" s="9" t="s">
        <v>156</v>
      </c>
      <c r="U554" s="7" t="str">
        <f t="shared" si="658"/>
        <v>Contractuel</v>
      </c>
      <c r="V554" s="8">
        <v>44302</v>
      </c>
      <c r="W554" s="8">
        <v>44347</v>
      </c>
      <c r="X554" s="8"/>
      <c r="Y554" s="8"/>
      <c r="Z554" s="8">
        <v>44302</v>
      </c>
      <c r="AA554" s="7">
        <f t="shared" si="659"/>
        <v>4</v>
      </c>
      <c r="AB554" s="7">
        <f t="shared" si="660"/>
        <v>2021</v>
      </c>
      <c r="AC554" s="7">
        <f t="shared" si="661"/>
        <v>2025</v>
      </c>
      <c r="AD554" s="10" t="e">
        <f t="shared" ref="AD554:AD617" ca="1" si="717">IF(#REF!="Non",(DAYS360(N554,Q554)/360),(DAYS360(N554,TODAY())/360))</f>
        <v>#REF!</v>
      </c>
      <c r="AE554" s="10" t="e">
        <f t="shared" ca="1" si="663"/>
        <v>#REF!</v>
      </c>
      <c r="AF554" s="8">
        <v>33843</v>
      </c>
      <c r="AG554" s="11">
        <f t="shared" ca="1" si="664"/>
        <v>32.545205479452058</v>
      </c>
      <c r="AH554" s="10" t="str">
        <f t="shared" ca="1" si="665"/>
        <v>&gt;25&lt; 35</v>
      </c>
      <c r="AI554" s="12"/>
      <c r="AJ554" s="13"/>
      <c r="AK554" s="12">
        <v>13004199</v>
      </c>
      <c r="AL554" s="8">
        <v>43722</v>
      </c>
      <c r="AM554" s="7" t="s">
        <v>108</v>
      </c>
      <c r="AN554" s="7" t="s">
        <v>76</v>
      </c>
      <c r="AO554">
        <v>1</v>
      </c>
      <c r="AQ554" s="14">
        <v>3</v>
      </c>
      <c r="AR554" s="14">
        <v>1</v>
      </c>
      <c r="AS554" s="15">
        <f t="shared" si="666"/>
        <v>44667.25</v>
      </c>
      <c r="AT554" s="14" t="s">
        <v>163</v>
      </c>
      <c r="AU554" s="12">
        <v>3.1930000000000001</v>
      </c>
      <c r="AV554" s="17"/>
      <c r="AW554" s="18"/>
      <c r="AX554" s="19"/>
      <c r="AY554" s="17"/>
      <c r="AZ554" s="14"/>
      <c r="BA554" s="20" t="str">
        <f t="shared" si="667"/>
        <v/>
      </c>
      <c r="BB554" s="31">
        <f t="shared" si="668"/>
        <v>0</v>
      </c>
      <c r="BC554" s="22" t="s">
        <v>2536</v>
      </c>
      <c r="BD554" s="23" t="s">
        <v>115</v>
      </c>
      <c r="BF554" s="8"/>
      <c r="BG554" s="32">
        <v>55523651</v>
      </c>
      <c r="BH554" s="32">
        <v>22435493</v>
      </c>
      <c r="BI554" s="32"/>
      <c r="BJ554" t="s">
        <v>714</v>
      </c>
      <c r="BK554" s="14" t="str">
        <f t="shared" si="703"/>
        <v>B-APT-OPEL</v>
      </c>
      <c r="BL554" s="14"/>
      <c r="BM554" s="25"/>
      <c r="BN554" s="26" t="str">
        <f t="shared" si="669"/>
        <v/>
      </c>
      <c r="BO554" s="27" t="str">
        <f t="shared" si="670"/>
        <v>MEJRI MERIAM</v>
      </c>
      <c r="BP554" s="26">
        <f t="shared" si="671"/>
        <v>553</v>
      </c>
      <c r="BQ554" s="28"/>
    </row>
    <row r="555" spans="1:69" x14ac:dyDescent="0.25">
      <c r="A555" t="str">
        <f>VLOOKUP(B555,[2]RH!$B:$BV,72,0)</f>
        <v>Non-Actif</v>
      </c>
      <c r="B555" s="6">
        <v>554</v>
      </c>
      <c r="C555" s="7" t="s">
        <v>168</v>
      </c>
      <c r="D555" s="7" t="s">
        <v>2537</v>
      </c>
      <c r="E555" s="7" t="s">
        <v>67</v>
      </c>
      <c r="F555" s="7" t="s">
        <v>118</v>
      </c>
      <c r="G555" s="7" t="s">
        <v>220</v>
      </c>
      <c r="H555" s="80" t="s">
        <v>1703</v>
      </c>
      <c r="I555" s="7"/>
      <c r="J555" s="7" t="s">
        <v>281</v>
      </c>
      <c r="K555" s="7" t="s">
        <v>146</v>
      </c>
      <c r="L555" s="7" t="s">
        <v>90</v>
      </c>
      <c r="M555" s="7" t="s">
        <v>191</v>
      </c>
      <c r="N555" s="8">
        <v>44302</v>
      </c>
      <c r="O555" t="e">
        <f t="shared" ca="1" si="707"/>
        <v>#REF!</v>
      </c>
      <c r="P555" s="7">
        <f t="shared" ca="1" si="672"/>
        <v>-1375</v>
      </c>
      <c r="Q555" s="8"/>
      <c r="R555" s="7" t="s">
        <v>161</v>
      </c>
      <c r="S555" s="7"/>
      <c r="T555" s="9" t="s">
        <v>156</v>
      </c>
      <c r="U555" s="7" t="str">
        <f t="shared" si="658"/>
        <v>Contractuel</v>
      </c>
      <c r="V555" s="8">
        <v>44302</v>
      </c>
      <c r="W555" s="8">
        <v>44347</v>
      </c>
      <c r="X555" s="8"/>
      <c r="Y555" s="8"/>
      <c r="Z555" s="8">
        <v>44302</v>
      </c>
      <c r="AA555" s="7">
        <f t="shared" si="659"/>
        <v>4</v>
      </c>
      <c r="AB555" s="7">
        <f t="shared" si="660"/>
        <v>2021</v>
      </c>
      <c r="AC555" s="7">
        <f t="shared" si="661"/>
        <v>2025</v>
      </c>
      <c r="AD555" s="10" t="e">
        <f t="shared" ref="AD555:AD618" ca="1" si="718">IF(#REF!="Non",(DAYS360(N555,Q555)/360),(DAYS360(N555,TODAY())/360))</f>
        <v>#REF!</v>
      </c>
      <c r="AE555" s="10" t="e">
        <f t="shared" ca="1" si="663"/>
        <v>#REF!</v>
      </c>
      <c r="AF555" s="8">
        <v>35593</v>
      </c>
      <c r="AG555" s="11">
        <f t="shared" ca="1" si="664"/>
        <v>27.75068493150685</v>
      </c>
      <c r="AH555" s="10" t="str">
        <f t="shared" ca="1" si="665"/>
        <v>&gt;25&lt; 35</v>
      </c>
      <c r="AI555" s="12">
        <v>17219822</v>
      </c>
      <c r="AJ555" s="13" t="s">
        <v>82</v>
      </c>
      <c r="AK555" s="12" t="s">
        <v>2538</v>
      </c>
      <c r="AL555" s="8">
        <v>42283</v>
      </c>
      <c r="AM555" s="7" t="s">
        <v>108</v>
      </c>
      <c r="AN555" s="7" t="s">
        <v>76</v>
      </c>
      <c r="AO555">
        <v>1</v>
      </c>
      <c r="AQ555" s="14">
        <v>3</v>
      </c>
      <c r="AR555" s="14">
        <v>1</v>
      </c>
      <c r="AS555" s="15">
        <f t="shared" si="666"/>
        <v>44667.25</v>
      </c>
      <c r="AT555" s="14" t="s">
        <v>163</v>
      </c>
      <c r="AU555" s="12">
        <v>3.1930000000000001</v>
      </c>
      <c r="AV555" s="17"/>
      <c r="AW555" s="18"/>
      <c r="AX555" s="19"/>
      <c r="AY555" s="17"/>
      <c r="AZ555" s="14"/>
      <c r="BA555" s="20" t="str">
        <f t="shared" si="667"/>
        <v/>
      </c>
      <c r="BB555" s="31">
        <f t="shared" si="668"/>
        <v>0</v>
      </c>
      <c r="BC555" s="22" t="s">
        <v>2539</v>
      </c>
      <c r="BD555" s="23" t="s">
        <v>115</v>
      </c>
      <c r="BE555">
        <v>2052</v>
      </c>
      <c r="BF555" s="8"/>
      <c r="BG555" s="32">
        <v>55844986</v>
      </c>
      <c r="BH555" s="32">
        <v>20185882</v>
      </c>
      <c r="BI555" s="32"/>
      <c r="BJ555" t="s">
        <v>714</v>
      </c>
      <c r="BK555" s="14" t="str">
        <f t="shared" si="703"/>
        <v>B-APT-OPEL</v>
      </c>
      <c r="BL555" s="14"/>
      <c r="BM555" s="25"/>
      <c r="BN555" s="26" t="str">
        <f t="shared" si="669"/>
        <v/>
      </c>
      <c r="BO555" s="27" t="str">
        <f t="shared" si="670"/>
        <v>BILEL INTISSAR</v>
      </c>
      <c r="BP555" s="26">
        <f t="shared" si="671"/>
        <v>554</v>
      </c>
      <c r="BQ555" s="28"/>
    </row>
    <row r="556" spans="1:69" x14ac:dyDescent="0.25">
      <c r="A556" t="str">
        <f>VLOOKUP(B556,[2]RH!$B:$BV,72,0)</f>
        <v>Non-Actif</v>
      </c>
      <c r="B556" s="6">
        <v>555</v>
      </c>
      <c r="C556" s="7" t="s">
        <v>100</v>
      </c>
      <c r="D556" s="7" t="s">
        <v>2540</v>
      </c>
      <c r="E556" s="7" t="s">
        <v>67</v>
      </c>
      <c r="F556" s="7" t="s">
        <v>118</v>
      </c>
      <c r="G556" s="7" t="s">
        <v>722</v>
      </c>
      <c r="H556" s="80">
        <v>560</v>
      </c>
      <c r="I556" s="7"/>
      <c r="J556" s="7" t="s">
        <v>190</v>
      </c>
      <c r="K556" s="7" t="s">
        <v>146</v>
      </c>
      <c r="L556" s="7" t="s">
        <v>90</v>
      </c>
      <c r="M556" s="7" t="s">
        <v>191</v>
      </c>
      <c r="N556" s="8">
        <v>44302</v>
      </c>
      <c r="O556" t="e">
        <f t="shared" ca="1" si="707"/>
        <v>#REF!</v>
      </c>
      <c r="P556" s="7">
        <f t="shared" ca="1" si="672"/>
        <v>-1071</v>
      </c>
      <c r="Q556" s="8">
        <v>44614</v>
      </c>
      <c r="R556" s="7" t="s">
        <v>161</v>
      </c>
      <c r="S556" s="7"/>
      <c r="T556" s="9" t="s">
        <v>156</v>
      </c>
      <c r="U556" s="7" t="str">
        <f t="shared" si="658"/>
        <v>Contractuel</v>
      </c>
      <c r="V556" s="8">
        <v>44593</v>
      </c>
      <c r="W556" s="8">
        <v>44651</v>
      </c>
      <c r="X556" s="8"/>
      <c r="Y556" s="8"/>
      <c r="Z556" s="8">
        <v>44302</v>
      </c>
      <c r="AA556" s="7">
        <f t="shared" si="659"/>
        <v>4</v>
      </c>
      <c r="AB556" s="7">
        <f t="shared" si="660"/>
        <v>2021</v>
      </c>
      <c r="AC556" s="7">
        <f t="shared" si="661"/>
        <v>2025</v>
      </c>
      <c r="AD556" s="10" t="e">
        <f t="shared" ref="AD556:AD619" ca="1" si="719">IF(#REF!="Non",(DAYS360(N556,Q556)/360),(DAYS360(N556,TODAY())/360))</f>
        <v>#REF!</v>
      </c>
      <c r="AE556" s="10" t="e">
        <f t="shared" ca="1" si="663"/>
        <v>#REF!</v>
      </c>
      <c r="AF556" s="8">
        <v>33948</v>
      </c>
      <c r="AG556" s="11">
        <f t="shared" ca="1" si="664"/>
        <v>32.257534246575339</v>
      </c>
      <c r="AH556" s="10" t="str">
        <f t="shared" ca="1" si="665"/>
        <v>&gt;25&lt; 35</v>
      </c>
      <c r="AI556" s="12">
        <v>17461252</v>
      </c>
      <c r="AJ556" s="40" t="s">
        <v>213</v>
      </c>
      <c r="AK556" s="12" t="s">
        <v>2541</v>
      </c>
      <c r="AL556" s="8">
        <v>40841</v>
      </c>
      <c r="AM556" s="7" t="s">
        <v>108</v>
      </c>
      <c r="AN556" s="7" t="s">
        <v>109</v>
      </c>
      <c r="AQ556" s="14">
        <v>3</v>
      </c>
      <c r="AR556" s="14">
        <v>1</v>
      </c>
      <c r="AS556" s="15">
        <f t="shared" si="666"/>
        <v>44667.25</v>
      </c>
      <c r="AT556" s="14" t="s">
        <v>163</v>
      </c>
      <c r="AU556" s="12">
        <v>3.1930000000000001</v>
      </c>
      <c r="AV556" s="17" t="s">
        <v>73</v>
      </c>
      <c r="AW556" s="18" t="s">
        <v>2542</v>
      </c>
      <c r="AX556" s="19" t="s">
        <v>2543</v>
      </c>
      <c r="AY556" s="17" t="s">
        <v>875</v>
      </c>
      <c r="AZ556" s="14" t="s">
        <v>98</v>
      </c>
      <c r="BA556" s="20" t="str">
        <f t="shared" si="667"/>
        <v>01029071113014803890</v>
      </c>
      <c r="BB556" s="31">
        <f t="shared" si="668"/>
        <v>20</v>
      </c>
      <c r="BC556" s="22" t="s">
        <v>2544</v>
      </c>
      <c r="BD556" s="23" t="s">
        <v>2186</v>
      </c>
      <c r="BF556" s="8"/>
      <c r="BG556" s="32">
        <v>94244075</v>
      </c>
      <c r="BH556" s="32">
        <v>97655421</v>
      </c>
      <c r="BI556" s="32"/>
      <c r="BJ556" t="s">
        <v>322</v>
      </c>
      <c r="BK556" s="14" t="str">
        <f t="shared" si="703"/>
        <v>A-560</v>
      </c>
      <c r="BL556" s="14"/>
      <c r="BM556" s="25"/>
      <c r="BN556" s="26" t="str">
        <f t="shared" si="669"/>
        <v>01029071113014803890</v>
      </c>
      <c r="BO556" s="27" t="str">
        <f t="shared" si="670"/>
        <v>BOUSLIMI MARWA</v>
      </c>
      <c r="BP556" s="26">
        <f t="shared" si="671"/>
        <v>555</v>
      </c>
      <c r="BQ556" s="28"/>
    </row>
    <row r="557" spans="1:69" x14ac:dyDescent="0.25">
      <c r="A557" t="str">
        <f>VLOOKUP(B557,[2]RH!$B:$BV,72,0)</f>
        <v>Non-Actif</v>
      </c>
      <c r="B557" s="6">
        <v>556</v>
      </c>
      <c r="C557" s="7" t="s">
        <v>168</v>
      </c>
      <c r="D557" s="7" t="s">
        <v>2545</v>
      </c>
      <c r="E557" s="7" t="s">
        <v>67</v>
      </c>
      <c r="F557" s="7" t="s">
        <v>118</v>
      </c>
      <c r="G557" s="7" t="s">
        <v>220</v>
      </c>
      <c r="H557" s="80" t="s">
        <v>2002</v>
      </c>
      <c r="I557" s="7"/>
      <c r="J557" s="7" t="s">
        <v>281</v>
      </c>
      <c r="K557" s="7" t="s">
        <v>146</v>
      </c>
      <c r="L557" s="7" t="s">
        <v>90</v>
      </c>
      <c r="M557" s="7" t="s">
        <v>191</v>
      </c>
      <c r="N557" s="8">
        <v>44302</v>
      </c>
      <c r="O557" t="e">
        <f t="shared" ca="1" si="707"/>
        <v>#REF!</v>
      </c>
      <c r="P557" s="7">
        <f t="shared" ca="1" si="672"/>
        <v>-1375</v>
      </c>
      <c r="Q557" s="8">
        <v>44305</v>
      </c>
      <c r="R557" s="7" t="s">
        <v>161</v>
      </c>
      <c r="S557" s="7"/>
      <c r="T557" s="9" t="s">
        <v>156</v>
      </c>
      <c r="U557" s="7" t="str">
        <f t="shared" si="658"/>
        <v>Contractuel</v>
      </c>
      <c r="V557" s="8">
        <v>44302</v>
      </c>
      <c r="W557" s="8">
        <v>44347</v>
      </c>
      <c r="X557" s="8"/>
      <c r="Y557" s="8"/>
      <c r="Z557" s="8">
        <v>44302</v>
      </c>
      <c r="AA557" s="7">
        <f t="shared" si="659"/>
        <v>4</v>
      </c>
      <c r="AB557" s="7">
        <f t="shared" si="660"/>
        <v>2021</v>
      </c>
      <c r="AC557" s="7">
        <f t="shared" si="661"/>
        <v>2025</v>
      </c>
      <c r="AD557" s="10" t="e">
        <f t="shared" ref="AD557:AD620" ca="1" si="720">IF(#REF!="Non",(DAYS360(N557,Q557)/360),(DAYS360(N557,TODAY())/360))</f>
        <v>#REF!</v>
      </c>
      <c r="AE557" s="10" t="e">
        <f t="shared" ca="1" si="663"/>
        <v>#REF!</v>
      </c>
      <c r="AF557" s="8">
        <v>33221</v>
      </c>
      <c r="AG557" s="11">
        <f t="shared" ca="1" si="664"/>
        <v>34.249315068493154</v>
      </c>
      <c r="AH557" s="10" t="str">
        <f t="shared" ca="1" si="665"/>
        <v>&gt;25&lt; 35</v>
      </c>
      <c r="AI557" s="12">
        <v>16444783</v>
      </c>
      <c r="AJ557" s="13" t="s">
        <v>106</v>
      </c>
      <c r="AK557" s="12" t="s">
        <v>2546</v>
      </c>
      <c r="AL557" s="8">
        <v>39888</v>
      </c>
      <c r="AM557" s="7" t="s">
        <v>108</v>
      </c>
      <c r="AN557" s="7" t="s">
        <v>76</v>
      </c>
      <c r="AO557">
        <v>2</v>
      </c>
      <c r="AQ557" s="14">
        <v>3</v>
      </c>
      <c r="AR557" s="14">
        <v>1</v>
      </c>
      <c r="AS557" s="15">
        <f t="shared" si="666"/>
        <v>44667.25</v>
      </c>
      <c r="AT557" s="14" t="s">
        <v>163</v>
      </c>
      <c r="AU557" s="12">
        <v>3.1930000000000001</v>
      </c>
      <c r="AV557" s="17"/>
      <c r="AW557" s="18"/>
      <c r="AX557" s="19"/>
      <c r="AY557" s="17"/>
      <c r="AZ557" s="14"/>
      <c r="BA557" s="20" t="str">
        <f t="shared" si="667"/>
        <v/>
      </c>
      <c r="BB557" s="31">
        <f t="shared" si="668"/>
        <v>0</v>
      </c>
      <c r="BC557" s="22" t="s">
        <v>2547</v>
      </c>
      <c r="BD557" s="23" t="s">
        <v>115</v>
      </c>
      <c r="BE557">
        <v>2051</v>
      </c>
      <c r="BF557" s="8"/>
      <c r="BG557" s="32">
        <v>56367030</v>
      </c>
      <c r="BH557" s="32">
        <v>55161587</v>
      </c>
      <c r="BI557" s="32"/>
      <c r="BJ557" t="s">
        <v>328</v>
      </c>
      <c r="BK557" s="14" t="str">
        <f t="shared" si="703"/>
        <v>B-APT-MCA</v>
      </c>
      <c r="BL557" s="14"/>
      <c r="BM557" s="25"/>
      <c r="BN557" s="26" t="str">
        <f t="shared" si="669"/>
        <v/>
      </c>
      <c r="BO557" s="27" t="str">
        <f t="shared" si="670"/>
        <v>RIAHI FATEN</v>
      </c>
      <c r="BP557" s="26">
        <f t="shared" si="671"/>
        <v>556</v>
      </c>
      <c r="BQ557" s="28"/>
    </row>
    <row r="558" spans="1:69" x14ac:dyDescent="0.25">
      <c r="A558" t="str">
        <f>VLOOKUP(B558,[2]RH!$B:$BV,72,0)</f>
        <v>Non-Actif</v>
      </c>
      <c r="B558" s="6">
        <v>557</v>
      </c>
      <c r="C558" s="7" t="s">
        <v>168</v>
      </c>
      <c r="D558" s="7" t="s">
        <v>2548</v>
      </c>
      <c r="E558" s="7" t="s">
        <v>67</v>
      </c>
      <c r="F558" s="7" t="s">
        <v>118</v>
      </c>
      <c r="G558" s="7" t="s">
        <v>220</v>
      </c>
      <c r="H558" s="80" t="s">
        <v>1703</v>
      </c>
      <c r="I558" s="7"/>
      <c r="J558" s="7" t="s">
        <v>281</v>
      </c>
      <c r="K558" s="7" t="s">
        <v>146</v>
      </c>
      <c r="L558" s="7" t="s">
        <v>90</v>
      </c>
      <c r="M558" s="7" t="s">
        <v>191</v>
      </c>
      <c r="N558" s="8">
        <v>44302</v>
      </c>
      <c r="O558" t="e">
        <f t="shared" ca="1" si="707"/>
        <v>#REF!</v>
      </c>
      <c r="P558" s="7">
        <f t="shared" ca="1" si="672"/>
        <v>-1375</v>
      </c>
      <c r="Q558" s="8"/>
      <c r="R558" s="7" t="s">
        <v>161</v>
      </c>
      <c r="S558" s="7"/>
      <c r="T558" s="9" t="s">
        <v>156</v>
      </c>
      <c r="U558" s="7" t="str">
        <f t="shared" si="658"/>
        <v>Contractuel</v>
      </c>
      <c r="V558" s="8">
        <v>44302</v>
      </c>
      <c r="W558" s="8">
        <v>44347</v>
      </c>
      <c r="X558" s="8"/>
      <c r="Y558" s="8"/>
      <c r="Z558" s="8">
        <v>44302</v>
      </c>
      <c r="AA558" s="7">
        <f t="shared" si="659"/>
        <v>4</v>
      </c>
      <c r="AB558" s="7">
        <f t="shared" si="660"/>
        <v>2021</v>
      </c>
      <c r="AC558" s="7">
        <f t="shared" si="661"/>
        <v>2025</v>
      </c>
      <c r="AD558" s="10" t="e">
        <f t="shared" ref="AD558:AD621" ca="1" si="721">IF(#REF!="Non",(DAYS360(N558,Q558)/360),(DAYS360(N558,TODAY())/360))</f>
        <v>#REF!</v>
      </c>
      <c r="AE558" s="10" t="e">
        <f t="shared" ca="1" si="663"/>
        <v>#REF!</v>
      </c>
      <c r="AF558" s="8">
        <v>32125</v>
      </c>
      <c r="AG558" s="11">
        <f t="shared" ca="1" si="664"/>
        <v>37.252054794520546</v>
      </c>
      <c r="AH558" s="10" t="str">
        <f t="shared" ca="1" si="665"/>
        <v>&gt;35&lt; 45</v>
      </c>
      <c r="AI558" s="12">
        <v>16014044</v>
      </c>
      <c r="AJ558" s="13" t="s">
        <v>73</v>
      </c>
      <c r="AK558" s="12" t="s">
        <v>2549</v>
      </c>
      <c r="AL558" s="8">
        <v>38699</v>
      </c>
      <c r="AM558" s="7" t="s">
        <v>108</v>
      </c>
      <c r="AN558" s="7" t="s">
        <v>76</v>
      </c>
      <c r="AO558">
        <v>2</v>
      </c>
      <c r="AQ558" s="14">
        <v>3</v>
      </c>
      <c r="AR558" s="14">
        <v>1</v>
      </c>
      <c r="AS558" s="15">
        <f t="shared" si="666"/>
        <v>44667.25</v>
      </c>
      <c r="AT558" s="14" t="s">
        <v>163</v>
      </c>
      <c r="AU558" s="12">
        <v>3.1930000000000001</v>
      </c>
      <c r="AV558" s="17"/>
      <c r="AW558" s="18"/>
      <c r="AX558" s="19"/>
      <c r="AY558" s="17"/>
      <c r="AZ558" s="14"/>
      <c r="BA558" s="20" t="str">
        <f t="shared" si="667"/>
        <v/>
      </c>
      <c r="BB558" s="31">
        <f t="shared" si="668"/>
        <v>0</v>
      </c>
      <c r="BC558" s="22" t="s">
        <v>2550</v>
      </c>
      <c r="BD558" s="23" t="s">
        <v>341</v>
      </c>
      <c r="BF558" s="8"/>
      <c r="BG558" s="32">
        <v>58857509</v>
      </c>
      <c r="BH558" s="32">
        <v>54618099</v>
      </c>
      <c r="BI558" s="32"/>
      <c r="BJ558" t="s">
        <v>341</v>
      </c>
      <c r="BK558" s="14" t="str">
        <f t="shared" si="703"/>
        <v>B-APT-OPEL</v>
      </c>
      <c r="BL558" s="14"/>
      <c r="BM558" s="25"/>
      <c r="BN558" s="26" t="str">
        <f t="shared" si="669"/>
        <v/>
      </c>
      <c r="BO558" s="27" t="str">
        <f t="shared" si="670"/>
        <v>MECHENI YOSRA</v>
      </c>
      <c r="BP558" s="26">
        <f t="shared" si="671"/>
        <v>557</v>
      </c>
      <c r="BQ558" s="28"/>
    </row>
    <row r="559" spans="1:69" x14ac:dyDescent="0.25">
      <c r="A559" t="str">
        <f>VLOOKUP(B559,[2]RH!$B:$BV,72,0)</f>
        <v>si</v>
      </c>
      <c r="B559" s="6">
        <v>558</v>
      </c>
      <c r="C559" s="7" t="s">
        <v>100</v>
      </c>
      <c r="D559" s="7" t="s">
        <v>2551</v>
      </c>
      <c r="E559" s="7" t="s">
        <v>67</v>
      </c>
      <c r="F559" s="7" t="s">
        <v>158</v>
      </c>
      <c r="G559" s="7" t="s">
        <v>408</v>
      </c>
      <c r="H559" s="80" t="s">
        <v>541</v>
      </c>
      <c r="I559" s="7" t="s">
        <v>542</v>
      </c>
      <c r="J559" s="7"/>
      <c r="K559" s="7" t="s">
        <v>146</v>
      </c>
      <c r="L559" s="7" t="s">
        <v>90</v>
      </c>
      <c r="M559" s="7" t="s">
        <v>191</v>
      </c>
      <c r="N559" s="8">
        <v>44302</v>
      </c>
      <c r="O559" t="e">
        <f t="shared" ca="1" si="707"/>
        <v>#REF!</v>
      </c>
      <c r="P559" s="7">
        <f t="shared" ca="1" si="672"/>
        <v>-6</v>
      </c>
      <c r="Q559" s="8"/>
      <c r="R559" s="7"/>
      <c r="S559" s="7"/>
      <c r="T559" s="9" t="s">
        <v>156</v>
      </c>
      <c r="U559" s="7" t="str">
        <f t="shared" si="658"/>
        <v>Contractuel</v>
      </c>
      <c r="V559" s="8">
        <v>45627</v>
      </c>
      <c r="W559" s="8">
        <v>45716</v>
      </c>
      <c r="X559" s="8"/>
      <c r="Y559" s="8"/>
      <c r="Z559" s="8">
        <v>44302</v>
      </c>
      <c r="AA559" s="7">
        <f t="shared" si="659"/>
        <v>4</v>
      </c>
      <c r="AB559" s="7">
        <f t="shared" si="660"/>
        <v>2021</v>
      </c>
      <c r="AC559" s="7">
        <f t="shared" si="661"/>
        <v>2025</v>
      </c>
      <c r="AD559" s="10" t="e">
        <f t="shared" ref="AD559:AD622" ca="1" si="722">IF(#REF!="Non",(DAYS360(N559,Q559)/360),(DAYS360(N559,TODAY())/360))</f>
        <v>#REF!</v>
      </c>
      <c r="AE559" s="10" t="e">
        <f t="shared" ca="1" si="663"/>
        <v>#REF!</v>
      </c>
      <c r="AF559" s="8">
        <v>36118</v>
      </c>
      <c r="AG559" s="11">
        <f t="shared" ca="1" si="664"/>
        <v>26.312328767123287</v>
      </c>
      <c r="AH559" s="10" t="str">
        <f t="shared" ca="1" si="665"/>
        <v>&gt;25&lt; 35</v>
      </c>
      <c r="AI559" s="12">
        <v>17273029</v>
      </c>
      <c r="AJ559" s="13" t="s">
        <v>73</v>
      </c>
      <c r="AK559" s="12">
        <v>11666536</v>
      </c>
      <c r="AL559" s="8">
        <v>43283</v>
      </c>
      <c r="AM559" s="7" t="s">
        <v>108</v>
      </c>
      <c r="AN559" s="7" t="s">
        <v>109</v>
      </c>
      <c r="AQ559">
        <v>3</v>
      </c>
      <c r="AR559" s="14">
        <v>3</v>
      </c>
      <c r="AS559" s="15">
        <f t="shared" si="666"/>
        <v>45397.75</v>
      </c>
      <c r="AT559" s="14" t="s">
        <v>163</v>
      </c>
      <c r="AU559" s="12">
        <v>3.3159999999999998</v>
      </c>
      <c r="AV559" s="17" t="s">
        <v>106</v>
      </c>
      <c r="AW559" s="18" t="s">
        <v>591</v>
      </c>
      <c r="AX559" s="19" t="s">
        <v>2552</v>
      </c>
      <c r="AY559" s="17" t="s">
        <v>509</v>
      </c>
      <c r="AZ559" s="14" t="s">
        <v>230</v>
      </c>
      <c r="BA559" s="20" t="str">
        <f t="shared" si="667"/>
        <v>05046000114501335296</v>
      </c>
      <c r="BB559" s="31">
        <f t="shared" si="668"/>
        <v>20</v>
      </c>
      <c r="BC559" s="22" t="s">
        <v>2553</v>
      </c>
      <c r="BD559" s="23" t="s">
        <v>286</v>
      </c>
      <c r="BF559" s="8"/>
      <c r="BG559" s="32">
        <v>26674758</v>
      </c>
      <c r="BH559" s="32">
        <v>29725789</v>
      </c>
      <c r="BI559" s="32"/>
      <c r="BJ559" t="s">
        <v>600</v>
      </c>
      <c r="BK559" s="14" t="str">
        <f>IF(K559="CADRE","CADRE",CONCATENATE(J559,"-",H559))</f>
        <v>-coupe</v>
      </c>
      <c r="BL559" s="14" t="s">
        <v>288</v>
      </c>
      <c r="BM559" s="25"/>
      <c r="BN559" s="26" t="str">
        <f t="shared" si="669"/>
        <v>05046000114501335296</v>
      </c>
      <c r="BO559" s="27" t="str">
        <f t="shared" si="670"/>
        <v>BARANI RYM</v>
      </c>
      <c r="BP559" s="26">
        <f t="shared" si="671"/>
        <v>558</v>
      </c>
      <c r="BQ559" s="28"/>
    </row>
    <row r="560" spans="1:69" x14ac:dyDescent="0.25">
      <c r="A560" t="str">
        <f>VLOOKUP(B560,[2]RH!$B:$BV,72,0)</f>
        <v>Non-Actif</v>
      </c>
      <c r="B560" s="6">
        <v>559</v>
      </c>
      <c r="C560" s="7" t="s">
        <v>100</v>
      </c>
      <c r="D560" s="7" t="s">
        <v>2554</v>
      </c>
      <c r="E560" s="7" t="s">
        <v>67</v>
      </c>
      <c r="F560" s="7" t="s">
        <v>118</v>
      </c>
      <c r="G560" s="7" t="s">
        <v>722</v>
      </c>
      <c r="H560" s="80" t="s">
        <v>2002</v>
      </c>
      <c r="I560" s="7"/>
      <c r="J560" s="7" t="s">
        <v>281</v>
      </c>
      <c r="K560" s="7" t="s">
        <v>146</v>
      </c>
      <c r="L560" s="7" t="s">
        <v>90</v>
      </c>
      <c r="M560" s="7" t="s">
        <v>191</v>
      </c>
      <c r="N560" s="8">
        <v>44302</v>
      </c>
      <c r="O560" t="e">
        <f t="shared" ca="1" si="707"/>
        <v>#REF!</v>
      </c>
      <c r="P560" s="7">
        <f t="shared" ca="1" si="672"/>
        <v>-1253</v>
      </c>
      <c r="Q560" s="8">
        <v>44414</v>
      </c>
      <c r="R560" s="7" t="s">
        <v>2555</v>
      </c>
      <c r="S560" s="7"/>
      <c r="T560" s="9" t="s">
        <v>156</v>
      </c>
      <c r="U560" s="7" t="str">
        <f t="shared" si="658"/>
        <v>Contractuel</v>
      </c>
      <c r="V560" s="8">
        <v>44409</v>
      </c>
      <c r="W560" s="8">
        <v>44469</v>
      </c>
      <c r="X560" s="8"/>
      <c r="Y560" s="8"/>
      <c r="Z560" s="8">
        <v>44302</v>
      </c>
      <c r="AA560" s="7">
        <f t="shared" si="659"/>
        <v>4</v>
      </c>
      <c r="AB560" s="7">
        <f t="shared" si="660"/>
        <v>2021</v>
      </c>
      <c r="AC560" s="7">
        <f t="shared" si="661"/>
        <v>2025</v>
      </c>
      <c r="AD560" s="10" t="e">
        <f t="shared" ref="AD560:AD623" ca="1" si="723">IF(#REF!="Non",(DAYS360(N560,Q560)/360),(DAYS360(N560,TODAY())/360))</f>
        <v>#REF!</v>
      </c>
      <c r="AE560" s="10" t="e">
        <f t="shared" ca="1" si="663"/>
        <v>#REF!</v>
      </c>
      <c r="AF560" s="8">
        <v>36414</v>
      </c>
      <c r="AG560" s="11">
        <f t="shared" ca="1" si="664"/>
        <v>25.5013698630137</v>
      </c>
      <c r="AH560" s="10" t="str">
        <f t="shared" ca="1" si="665"/>
        <v>&gt;25&lt; 35</v>
      </c>
      <c r="AI560" s="12">
        <v>17273028</v>
      </c>
      <c r="AJ560" s="13" t="s">
        <v>192</v>
      </c>
      <c r="AK560" s="12">
        <v>11664741</v>
      </c>
      <c r="AL560" s="8">
        <v>43047</v>
      </c>
      <c r="AM560" s="7" t="s">
        <v>108</v>
      </c>
      <c r="AN560" s="7" t="s">
        <v>109</v>
      </c>
      <c r="AQ560" s="14">
        <v>3</v>
      </c>
      <c r="AR560" s="14">
        <v>1</v>
      </c>
      <c r="AS560" s="15">
        <f t="shared" si="666"/>
        <v>44667.25</v>
      </c>
      <c r="AT560" s="14" t="s">
        <v>163</v>
      </c>
      <c r="AU560" s="12">
        <v>3.1930000000000001</v>
      </c>
      <c r="AV560" s="17" t="s">
        <v>106</v>
      </c>
      <c r="AW560" s="18" t="s">
        <v>591</v>
      </c>
      <c r="AX560" s="19" t="s">
        <v>2556</v>
      </c>
      <c r="AY560" s="17">
        <v>72</v>
      </c>
      <c r="AZ560" s="14" t="s">
        <v>230</v>
      </c>
      <c r="BA560" s="20" t="str">
        <f t="shared" si="667"/>
        <v>05046000114501336072</v>
      </c>
      <c r="BB560" s="31">
        <f t="shared" si="668"/>
        <v>20</v>
      </c>
      <c r="BC560" s="22" t="s">
        <v>2557</v>
      </c>
      <c r="BD560" s="23" t="s">
        <v>286</v>
      </c>
      <c r="BF560" s="8"/>
      <c r="BG560" s="32">
        <v>29316660</v>
      </c>
      <c r="BH560" s="32">
        <v>20930813</v>
      </c>
      <c r="BI560" s="32"/>
      <c r="BJ560" t="s">
        <v>600</v>
      </c>
      <c r="BK560" s="14" t="str">
        <f t="shared" si="703"/>
        <v>B-APT-MCA</v>
      </c>
      <c r="BL560" s="14"/>
      <c r="BM560" s="25"/>
      <c r="BN560" s="26" t="str">
        <f t="shared" si="669"/>
        <v>05046000114501336072</v>
      </c>
      <c r="BO560" s="27" t="str">
        <f t="shared" si="670"/>
        <v>AKROUTI AMAL</v>
      </c>
      <c r="BP560" s="26">
        <f t="shared" si="671"/>
        <v>559</v>
      </c>
      <c r="BQ560" s="28"/>
    </row>
    <row r="561" spans="1:69" x14ac:dyDescent="0.25">
      <c r="A561" t="str">
        <f>VLOOKUP(B561,[2]RH!$B:$BV,72,0)</f>
        <v>Non-Actif</v>
      </c>
      <c r="B561" s="6">
        <v>560</v>
      </c>
      <c r="C561" s="7" t="s">
        <v>168</v>
      </c>
      <c r="D561" s="7" t="s">
        <v>2558</v>
      </c>
      <c r="E561" s="7" t="s">
        <v>67</v>
      </c>
      <c r="F561" s="7" t="s">
        <v>118</v>
      </c>
      <c r="G561" s="7" t="s">
        <v>220</v>
      </c>
      <c r="H561" s="80">
        <v>520</v>
      </c>
      <c r="I561" s="7"/>
      <c r="J561" s="7" t="s">
        <v>190</v>
      </c>
      <c r="K561" s="7" t="s">
        <v>146</v>
      </c>
      <c r="L561" s="7" t="s">
        <v>90</v>
      </c>
      <c r="M561" s="7" t="s">
        <v>191</v>
      </c>
      <c r="N561" s="8">
        <v>44305</v>
      </c>
      <c r="O561" t="e">
        <f t="shared" ca="1" si="707"/>
        <v>#REF!</v>
      </c>
      <c r="P561" s="7">
        <f t="shared" ca="1" si="672"/>
        <v>-1314</v>
      </c>
      <c r="Q561" s="8">
        <v>44355</v>
      </c>
      <c r="R561" s="7" t="s">
        <v>161</v>
      </c>
      <c r="S561" s="7"/>
      <c r="T561" s="9" t="s">
        <v>156</v>
      </c>
      <c r="U561" s="7" t="str">
        <f t="shared" si="658"/>
        <v>Contractuel</v>
      </c>
      <c r="V561" s="8">
        <v>44348</v>
      </c>
      <c r="W561" s="8">
        <v>44408</v>
      </c>
      <c r="X561" s="8"/>
      <c r="Y561" s="8"/>
      <c r="Z561" s="8">
        <v>44305</v>
      </c>
      <c r="AA561" s="7">
        <f t="shared" si="659"/>
        <v>4</v>
      </c>
      <c r="AB561" s="7">
        <f t="shared" si="660"/>
        <v>2021</v>
      </c>
      <c r="AC561" s="7">
        <f t="shared" si="661"/>
        <v>2025</v>
      </c>
      <c r="AD561" s="10" t="e">
        <f t="shared" ref="AD561:AD624" ca="1" si="724">IF(#REF!="Non",(DAYS360(N561,Q561)/360),(DAYS360(N561,TODAY())/360))</f>
        <v>#REF!</v>
      </c>
      <c r="AE561" s="10" t="e">
        <f t="shared" ca="1" si="663"/>
        <v>#REF!</v>
      </c>
      <c r="AF561" s="8">
        <v>27951</v>
      </c>
      <c r="AG561" s="11">
        <f t="shared" ca="1" si="664"/>
        <v>48.68767123287671</v>
      </c>
      <c r="AH561" s="10" t="str">
        <f t="shared" ca="1" si="665"/>
        <v>&gt;45&lt; 55</v>
      </c>
      <c r="AI561" s="12">
        <v>12621084</v>
      </c>
      <c r="AJ561" s="13" t="s">
        <v>79</v>
      </c>
      <c r="AK561" s="12" t="s">
        <v>2559</v>
      </c>
      <c r="AL561" s="8">
        <v>35383</v>
      </c>
      <c r="AM561" s="7" t="s">
        <v>108</v>
      </c>
      <c r="AN561" s="7" t="s">
        <v>76</v>
      </c>
      <c r="AO561">
        <v>2</v>
      </c>
      <c r="AQ561" s="14">
        <v>3</v>
      </c>
      <c r="AR561" s="14">
        <v>1</v>
      </c>
      <c r="AS561" s="15">
        <f t="shared" si="666"/>
        <v>44670.25</v>
      </c>
      <c r="AT561" s="14" t="s">
        <v>163</v>
      </c>
      <c r="AU561" s="12">
        <v>3.1930000000000001</v>
      </c>
      <c r="AV561" s="17" t="s">
        <v>106</v>
      </c>
      <c r="AW561" s="18" t="s">
        <v>164</v>
      </c>
      <c r="AX561" s="19" t="s">
        <v>2560</v>
      </c>
      <c r="AY561" s="17">
        <v>35</v>
      </c>
      <c r="AZ561" s="14" t="s">
        <v>230</v>
      </c>
      <c r="BA561" s="20" t="str">
        <f t="shared" si="667"/>
        <v>05042000110501186135</v>
      </c>
      <c r="BB561" s="31">
        <f t="shared" si="668"/>
        <v>20</v>
      </c>
      <c r="BC561" s="22" t="s">
        <v>2561</v>
      </c>
      <c r="BD561" s="23" t="s">
        <v>341</v>
      </c>
      <c r="BE561">
        <v>2010</v>
      </c>
      <c r="BF561" s="8"/>
      <c r="BG561" s="32">
        <v>21788264</v>
      </c>
      <c r="BH561" s="32">
        <v>22444971</v>
      </c>
      <c r="BI561" s="32"/>
      <c r="BJ561" t="s">
        <v>341</v>
      </c>
      <c r="BK561" s="14" t="str">
        <f t="shared" si="703"/>
        <v>A-520</v>
      </c>
      <c r="BL561" s="14"/>
      <c r="BM561" s="25"/>
      <c r="BN561" s="26" t="str">
        <f t="shared" si="669"/>
        <v>05042000110501186135</v>
      </c>
      <c r="BO561" s="27" t="str">
        <f t="shared" si="670"/>
        <v>HICHRI RYM</v>
      </c>
      <c r="BP561" s="26">
        <f t="shared" si="671"/>
        <v>560</v>
      </c>
      <c r="BQ561" s="28"/>
    </row>
    <row r="562" spans="1:69" x14ac:dyDescent="0.25">
      <c r="A562" t="str">
        <f>VLOOKUP(B562,[2]RH!$B:$BV,72,0)</f>
        <v>Non-Actif</v>
      </c>
      <c r="B562" s="6">
        <v>561</v>
      </c>
      <c r="C562" s="7" t="s">
        <v>168</v>
      </c>
      <c r="D562" s="7" t="s">
        <v>2562</v>
      </c>
      <c r="E562" s="7" t="s">
        <v>67</v>
      </c>
      <c r="F562" s="7" t="s">
        <v>118</v>
      </c>
      <c r="G562" s="7" t="s">
        <v>220</v>
      </c>
      <c r="H562" s="80">
        <v>520</v>
      </c>
      <c r="I562" s="7"/>
      <c r="J562" s="7" t="s">
        <v>190</v>
      </c>
      <c r="K562" s="7" t="s">
        <v>146</v>
      </c>
      <c r="L562" s="7" t="s">
        <v>90</v>
      </c>
      <c r="M562" s="7" t="s">
        <v>191</v>
      </c>
      <c r="N562" s="8">
        <v>44305</v>
      </c>
      <c r="O562" t="e">
        <f t="shared" ca="1" si="707"/>
        <v>#REF!</v>
      </c>
      <c r="P562" s="7">
        <f t="shared" ca="1" si="672"/>
        <v>-1375</v>
      </c>
      <c r="Q562" s="8">
        <v>44340</v>
      </c>
      <c r="R562" s="7" t="s">
        <v>161</v>
      </c>
      <c r="S562" s="7"/>
      <c r="T562" s="9" t="s">
        <v>156</v>
      </c>
      <c r="U562" s="7" t="str">
        <f t="shared" si="658"/>
        <v>Contractuel</v>
      </c>
      <c r="V562" s="8">
        <v>44305</v>
      </c>
      <c r="W562" s="8">
        <v>44347</v>
      </c>
      <c r="X562" s="8"/>
      <c r="Y562" s="8"/>
      <c r="Z562" s="8">
        <v>44305</v>
      </c>
      <c r="AA562" s="7">
        <f t="shared" si="659"/>
        <v>4</v>
      </c>
      <c r="AB562" s="7">
        <f t="shared" si="660"/>
        <v>2021</v>
      </c>
      <c r="AC562" s="7">
        <f t="shared" si="661"/>
        <v>2025</v>
      </c>
      <c r="AD562" s="10" t="e">
        <f t="shared" ref="AD562:AD625" ca="1" si="725">IF(#REF!="Non",(DAYS360(N562,Q562)/360),(DAYS360(N562,TODAY())/360))</f>
        <v>#REF!</v>
      </c>
      <c r="AE562" s="10" t="e">
        <f t="shared" ca="1" si="663"/>
        <v>#REF!</v>
      </c>
      <c r="AF562" s="8">
        <v>27314</v>
      </c>
      <c r="AG562" s="11">
        <f t="shared" ca="1" si="664"/>
        <v>50.43287671232877</v>
      </c>
      <c r="AH562" s="10" t="str">
        <f t="shared" ca="1" si="665"/>
        <v>&gt;45&lt; 55</v>
      </c>
      <c r="AI562" s="12">
        <v>11812496</v>
      </c>
      <c r="AJ562" s="13" t="s">
        <v>120</v>
      </c>
      <c r="AK562" s="12" t="s">
        <v>2563</v>
      </c>
      <c r="AL562" s="8">
        <v>38205</v>
      </c>
      <c r="AM562" s="7" t="s">
        <v>108</v>
      </c>
      <c r="AN562" s="7" t="s">
        <v>76</v>
      </c>
      <c r="AQ562" s="14">
        <v>3</v>
      </c>
      <c r="AR562" s="14">
        <v>1</v>
      </c>
      <c r="AS562" s="15">
        <f t="shared" si="666"/>
        <v>44670.25</v>
      </c>
      <c r="AT562" s="14" t="s">
        <v>163</v>
      </c>
      <c r="AU562" s="12">
        <v>3.1930000000000001</v>
      </c>
      <c r="AV562" s="17">
        <v>12</v>
      </c>
      <c r="AW562" s="18" t="s">
        <v>1464</v>
      </c>
      <c r="AX562" s="19" t="s">
        <v>2564</v>
      </c>
      <c r="AY562" s="17">
        <v>18</v>
      </c>
      <c r="AZ562" s="14" t="s">
        <v>195</v>
      </c>
      <c r="BA562" s="20" t="str">
        <f t="shared" si="667"/>
        <v>12055000013310803318</v>
      </c>
      <c r="BB562" s="31">
        <f t="shared" si="668"/>
        <v>20</v>
      </c>
      <c r="BC562" s="22" t="s">
        <v>2565</v>
      </c>
      <c r="BD562" s="23" t="s">
        <v>486</v>
      </c>
      <c r="BE562">
        <v>1110</v>
      </c>
      <c r="BF562" s="8"/>
      <c r="BG562" s="32">
        <v>20278668</v>
      </c>
      <c r="BH562" s="32">
        <v>25582028</v>
      </c>
      <c r="BI562" s="32"/>
      <c r="BJ562" t="s">
        <v>486</v>
      </c>
      <c r="BK562" s="14" t="str">
        <f t="shared" si="703"/>
        <v>A-520</v>
      </c>
      <c r="BL562" s="14"/>
      <c r="BM562" s="25"/>
      <c r="BN562" s="26" t="str">
        <f t="shared" si="669"/>
        <v>12055000013310803318</v>
      </c>
      <c r="BO562" s="27" t="str">
        <f t="shared" si="670"/>
        <v>LOUATI ISMAHEN</v>
      </c>
      <c r="BP562" s="26">
        <f t="shared" si="671"/>
        <v>561</v>
      </c>
      <c r="BQ562" s="28"/>
    </row>
    <row r="563" spans="1:69" x14ac:dyDescent="0.25">
      <c r="A563" t="str">
        <f>VLOOKUP(B563,[2]RH!$B:$BV,72,0)</f>
        <v>Non-Actif</v>
      </c>
      <c r="B563" s="6">
        <v>562</v>
      </c>
      <c r="C563" s="7" t="s">
        <v>65</v>
      </c>
      <c r="D563" s="7" t="s">
        <v>2566</v>
      </c>
      <c r="E563" s="7" t="s">
        <v>67</v>
      </c>
      <c r="F563" s="7" t="s">
        <v>118</v>
      </c>
      <c r="G563" s="7" t="s">
        <v>220</v>
      </c>
      <c r="H563" s="80">
        <v>520</v>
      </c>
      <c r="I563" s="7"/>
      <c r="J563" s="7" t="s">
        <v>190</v>
      </c>
      <c r="K563" s="7" t="s">
        <v>146</v>
      </c>
      <c r="L563" s="7" t="s">
        <v>90</v>
      </c>
      <c r="M563" s="7" t="s">
        <v>160</v>
      </c>
      <c r="N563" s="8">
        <v>44305</v>
      </c>
      <c r="O563" t="e">
        <f t="shared" ca="1" si="707"/>
        <v>#REF!</v>
      </c>
      <c r="P563" s="7">
        <f t="shared" ca="1" si="672"/>
        <v>-888</v>
      </c>
      <c r="Q563" s="8">
        <v>44809</v>
      </c>
      <c r="R563" s="7" t="s">
        <v>2567</v>
      </c>
      <c r="S563" s="7"/>
      <c r="T563" s="9" t="s">
        <v>156</v>
      </c>
      <c r="U563" s="7" t="str">
        <f t="shared" si="658"/>
        <v>Contractuel</v>
      </c>
      <c r="V563" s="8">
        <v>44774</v>
      </c>
      <c r="W563" s="8">
        <v>44834</v>
      </c>
      <c r="X563" s="8"/>
      <c r="Y563" s="8"/>
      <c r="Z563" s="8">
        <v>44305</v>
      </c>
      <c r="AA563" s="7">
        <f t="shared" si="659"/>
        <v>4</v>
      </c>
      <c r="AB563" s="7">
        <f t="shared" si="660"/>
        <v>2021</v>
      </c>
      <c r="AC563" s="7">
        <f t="shared" si="661"/>
        <v>2025</v>
      </c>
      <c r="AD563" s="10" t="e">
        <f t="shared" ref="AD563:AD626" ca="1" si="726">IF(#REF!="Non",(DAYS360(N563,Q563)/360),(DAYS360(N563,TODAY())/360))</f>
        <v>#REF!</v>
      </c>
      <c r="AE563" s="10" t="e">
        <f t="shared" ca="1" si="663"/>
        <v>#REF!</v>
      </c>
      <c r="AF563" s="8">
        <v>30389</v>
      </c>
      <c r="AG563" s="11">
        <f t="shared" ca="1" si="664"/>
        <v>42.008219178082193</v>
      </c>
      <c r="AH563" s="10" t="str">
        <f t="shared" ca="1" si="665"/>
        <v>&gt;35&lt; 45</v>
      </c>
      <c r="AI563" s="12">
        <v>15374028</v>
      </c>
      <c r="AJ563" s="40" t="s">
        <v>213</v>
      </c>
      <c r="AK563" s="12" t="s">
        <v>2568</v>
      </c>
      <c r="AL563" s="8">
        <v>37263</v>
      </c>
      <c r="AM563" s="7" t="s">
        <v>75</v>
      </c>
      <c r="AN563" s="7" t="s">
        <v>76</v>
      </c>
      <c r="AO563">
        <v>1</v>
      </c>
      <c r="AQ563" s="14">
        <v>3</v>
      </c>
      <c r="AR563" s="14">
        <v>2</v>
      </c>
      <c r="AS563" s="15">
        <f t="shared" si="666"/>
        <v>45035.5</v>
      </c>
      <c r="AT563" s="14" t="s">
        <v>163</v>
      </c>
      <c r="AU563" s="12">
        <v>3.3159999999999998</v>
      </c>
      <c r="AV563" s="17" t="s">
        <v>272</v>
      </c>
      <c r="AW563" s="18" t="s">
        <v>894</v>
      </c>
      <c r="AX563" s="19" t="s">
        <v>2569</v>
      </c>
      <c r="AY563" s="17" t="s">
        <v>2212</v>
      </c>
      <c r="AZ563" s="14" t="s">
        <v>276</v>
      </c>
      <c r="BA563" s="20" t="str">
        <f t="shared" si="667"/>
        <v>25135000000087790086</v>
      </c>
      <c r="BB563" s="31">
        <f t="shared" si="668"/>
        <v>20</v>
      </c>
      <c r="BC563" s="22" t="s">
        <v>713</v>
      </c>
      <c r="BD563" s="23" t="s">
        <v>115</v>
      </c>
      <c r="BF563" s="8"/>
      <c r="BG563" s="32">
        <v>23494159</v>
      </c>
      <c r="BH563" s="32"/>
      <c r="BI563" s="32"/>
      <c r="BJ563" t="s">
        <v>959</v>
      </c>
      <c r="BK563" s="14" t="str">
        <f t="shared" si="703"/>
        <v>A-520</v>
      </c>
      <c r="BL563" s="14"/>
      <c r="BM563" s="25"/>
      <c r="BN563" s="26" t="str">
        <f t="shared" si="669"/>
        <v>25135000000087790086</v>
      </c>
      <c r="BO563" s="27" t="str">
        <f t="shared" si="670"/>
        <v>DRIDI MAHDI</v>
      </c>
      <c r="BP563" s="26">
        <f t="shared" si="671"/>
        <v>562</v>
      </c>
      <c r="BQ563" s="28"/>
    </row>
    <row r="564" spans="1:69" x14ac:dyDescent="0.25">
      <c r="A564" t="str">
        <f>VLOOKUP(B564,[2]RH!$B:$BV,72,0)</f>
        <v>Non-Actif</v>
      </c>
      <c r="B564" s="6">
        <v>563</v>
      </c>
      <c r="C564" s="7" t="s">
        <v>65</v>
      </c>
      <c r="D564" s="7" t="s">
        <v>2570</v>
      </c>
      <c r="E564" s="7" t="s">
        <v>67</v>
      </c>
      <c r="F564" s="7" t="s">
        <v>118</v>
      </c>
      <c r="G564" s="7" t="s">
        <v>220</v>
      </c>
      <c r="H564" s="80">
        <v>965</v>
      </c>
      <c r="I564" s="7"/>
      <c r="J564" s="7" t="s">
        <v>190</v>
      </c>
      <c r="K564" s="7" t="s">
        <v>146</v>
      </c>
      <c r="L564" s="7" t="s">
        <v>90</v>
      </c>
      <c r="M564" s="7" t="s">
        <v>160</v>
      </c>
      <c r="N564" s="8">
        <v>44305</v>
      </c>
      <c r="O564" t="e">
        <f t="shared" ca="1" si="707"/>
        <v>#REF!</v>
      </c>
      <c r="P564" s="7">
        <f t="shared" ca="1" si="672"/>
        <v>-949</v>
      </c>
      <c r="Q564" s="8">
        <v>44743</v>
      </c>
      <c r="R564" s="7" t="s">
        <v>1880</v>
      </c>
      <c r="S564" s="7"/>
      <c r="T564" s="9" t="s">
        <v>156</v>
      </c>
      <c r="U564" s="7" t="str">
        <f t="shared" si="658"/>
        <v>Contractuel</v>
      </c>
      <c r="V564" s="8">
        <v>44713</v>
      </c>
      <c r="W564" s="8">
        <v>44773</v>
      </c>
      <c r="X564" s="8"/>
      <c r="Y564" s="8"/>
      <c r="Z564" s="8">
        <v>44305</v>
      </c>
      <c r="AA564" s="7">
        <f t="shared" si="659"/>
        <v>4</v>
      </c>
      <c r="AB564" s="7">
        <f t="shared" si="660"/>
        <v>2021</v>
      </c>
      <c r="AC564" s="7">
        <f t="shared" si="661"/>
        <v>2025</v>
      </c>
      <c r="AD564" s="10" t="e">
        <f t="shared" ref="AD564:AD627" ca="1" si="727">IF(#REF!="Non",(DAYS360(N564,Q564)/360),(DAYS360(N564,TODAY())/360))</f>
        <v>#REF!</v>
      </c>
      <c r="AE564" s="10" t="e">
        <f t="shared" ca="1" si="663"/>
        <v>#REF!</v>
      </c>
      <c r="AF564" s="8">
        <v>30428</v>
      </c>
      <c r="AG564" s="11">
        <f t="shared" ca="1" si="664"/>
        <v>41.901369863013699</v>
      </c>
      <c r="AH564" s="10" t="str">
        <f t="shared" ca="1" si="665"/>
        <v>&gt;35&lt; 45</v>
      </c>
      <c r="AI564" s="12">
        <v>12511727</v>
      </c>
      <c r="AJ564" s="13" t="s">
        <v>92</v>
      </c>
      <c r="AK564" s="12" t="s">
        <v>2571</v>
      </c>
      <c r="AL564" s="8">
        <v>36746</v>
      </c>
      <c r="AM564" s="7" t="s">
        <v>75</v>
      </c>
      <c r="AN564" s="7" t="s">
        <v>76</v>
      </c>
      <c r="AO564">
        <v>3</v>
      </c>
      <c r="AQ564" s="14">
        <v>3</v>
      </c>
      <c r="AR564" s="14">
        <v>2</v>
      </c>
      <c r="AS564" s="15">
        <f t="shared" si="666"/>
        <v>45035.5</v>
      </c>
      <c r="AT564" s="14" t="s">
        <v>163</v>
      </c>
      <c r="AU564" s="12">
        <v>3.3159999999999998</v>
      </c>
      <c r="AV564" s="17" t="s">
        <v>150</v>
      </c>
      <c r="AW564" s="18" t="s">
        <v>339</v>
      </c>
      <c r="AX564" s="19" t="s">
        <v>2572</v>
      </c>
      <c r="AY564" s="17" t="s">
        <v>320</v>
      </c>
      <c r="AZ564" s="14" t="s">
        <v>174</v>
      </c>
      <c r="BA564" s="20" t="str">
        <f t="shared" si="667"/>
        <v>07080013810553555220</v>
      </c>
      <c r="BB564" s="31">
        <f t="shared" si="668"/>
        <v>20</v>
      </c>
      <c r="BC564" s="22" t="s">
        <v>2573</v>
      </c>
      <c r="BD564" s="23" t="s">
        <v>519</v>
      </c>
      <c r="BF564" s="8" t="s">
        <v>176</v>
      </c>
      <c r="BG564" s="32">
        <v>22633653</v>
      </c>
      <c r="BH564" s="32"/>
      <c r="BI564" s="32"/>
      <c r="BJ564" t="s">
        <v>519</v>
      </c>
      <c r="BK564" s="14" t="str">
        <f t="shared" si="703"/>
        <v>A-965</v>
      </c>
      <c r="BL564" s="14"/>
      <c r="BM564" s="25"/>
      <c r="BN564" s="26" t="str">
        <f t="shared" si="669"/>
        <v>07080013810553555220</v>
      </c>
      <c r="BO564" s="27" t="str">
        <f t="shared" si="670"/>
        <v>ABIDI SOUHAIEL</v>
      </c>
      <c r="BP564" s="26">
        <f t="shared" si="671"/>
        <v>563</v>
      </c>
      <c r="BQ564" s="28"/>
    </row>
    <row r="565" spans="1:69" x14ac:dyDescent="0.25">
      <c r="A565" t="str">
        <f>VLOOKUP(B565,[2]RH!$B:$BV,72,0)</f>
        <v>Non-Actif</v>
      </c>
      <c r="B565" s="6">
        <v>564</v>
      </c>
      <c r="C565" s="7" t="s">
        <v>168</v>
      </c>
      <c r="D565" s="7" t="s">
        <v>2574</v>
      </c>
      <c r="E565" s="7" t="s">
        <v>67</v>
      </c>
      <c r="F565" s="7" t="s">
        <v>118</v>
      </c>
      <c r="G565" s="7" t="s">
        <v>220</v>
      </c>
      <c r="H565" s="80" t="s">
        <v>649</v>
      </c>
      <c r="I565" s="7" t="s">
        <v>709</v>
      </c>
      <c r="J565" s="7" t="s">
        <v>190</v>
      </c>
      <c r="K565" s="7" t="s">
        <v>146</v>
      </c>
      <c r="L565" s="7" t="s">
        <v>90</v>
      </c>
      <c r="M565" s="7" t="s">
        <v>191</v>
      </c>
      <c r="N565" s="8">
        <v>44305</v>
      </c>
      <c r="O565" t="e">
        <f t="shared" ca="1" si="707"/>
        <v>#REF!</v>
      </c>
      <c r="P565" s="7">
        <f t="shared" ca="1" si="672"/>
        <v>-737</v>
      </c>
      <c r="Q565" s="8">
        <v>44927</v>
      </c>
      <c r="R565" s="7" t="s">
        <v>2575</v>
      </c>
      <c r="S565" s="7"/>
      <c r="T565" s="9" t="s">
        <v>156</v>
      </c>
      <c r="U565" s="7" t="str">
        <f t="shared" si="658"/>
        <v>Contractuel</v>
      </c>
      <c r="V565" s="8">
        <v>44927</v>
      </c>
      <c r="W565" s="8">
        <v>44985</v>
      </c>
      <c r="X565" s="8"/>
      <c r="Y565" s="8"/>
      <c r="Z565" s="8">
        <v>44305</v>
      </c>
      <c r="AA565" s="7">
        <f t="shared" si="659"/>
        <v>4</v>
      </c>
      <c r="AB565" s="7">
        <f t="shared" si="660"/>
        <v>2021</v>
      </c>
      <c r="AC565" s="7">
        <f t="shared" si="661"/>
        <v>2025</v>
      </c>
      <c r="AD565" s="10" t="e">
        <f t="shared" ref="AD565:AD628" ca="1" si="728">IF(#REF!="Non",(DAYS360(N565,Q565)/360),(DAYS360(N565,TODAY())/360))</f>
        <v>#REF!</v>
      </c>
      <c r="AE565" s="10" t="e">
        <f t="shared" ca="1" si="663"/>
        <v>#REF!</v>
      </c>
      <c r="AF565" s="8">
        <v>30428</v>
      </c>
      <c r="AG565" s="11">
        <f t="shared" ca="1" si="664"/>
        <v>41.901369863013699</v>
      </c>
      <c r="AH565" s="10" t="str">
        <f t="shared" ca="1" si="665"/>
        <v>&gt;35&lt; 45</v>
      </c>
      <c r="AI565" s="12">
        <v>12498077</v>
      </c>
      <c r="AJ565" s="40" t="s">
        <v>213</v>
      </c>
      <c r="AK565" s="12" t="s">
        <v>2576</v>
      </c>
      <c r="AL565" s="8">
        <v>37027</v>
      </c>
      <c r="AM565" s="7" t="s">
        <v>108</v>
      </c>
      <c r="AN565" s="7" t="s">
        <v>76</v>
      </c>
      <c r="AO565">
        <v>2</v>
      </c>
      <c r="AQ565" s="14">
        <v>3</v>
      </c>
      <c r="AR565" s="14">
        <v>2</v>
      </c>
      <c r="AS565" s="15">
        <f t="shared" si="666"/>
        <v>45035.5</v>
      </c>
      <c r="AT565" s="14" t="s">
        <v>163</v>
      </c>
      <c r="AU565" s="12">
        <v>3.3159999999999998</v>
      </c>
      <c r="AV565" s="17" t="s">
        <v>236</v>
      </c>
      <c r="AW565" s="18" t="s">
        <v>201</v>
      </c>
      <c r="AX565" s="19" t="s">
        <v>2577</v>
      </c>
      <c r="AY565" s="17" t="s">
        <v>2578</v>
      </c>
      <c r="AZ565" s="14" t="s">
        <v>203</v>
      </c>
      <c r="BA565" s="20" t="str">
        <f t="shared" si="667"/>
        <v>17001000000302507395</v>
      </c>
      <c r="BB565" s="31">
        <f t="shared" si="668"/>
        <v>20</v>
      </c>
      <c r="BC565" s="22" t="s">
        <v>2579</v>
      </c>
      <c r="BD565" s="23" t="s">
        <v>2105</v>
      </c>
      <c r="BE565">
        <v>2030</v>
      </c>
      <c r="BF565" s="8" t="s">
        <v>776</v>
      </c>
      <c r="BG565" s="32">
        <v>25790510</v>
      </c>
      <c r="BH565" s="32"/>
      <c r="BI565" s="32"/>
      <c r="BJ565" t="s">
        <v>286</v>
      </c>
      <c r="BK565" s="14" t="str">
        <f t="shared" si="703"/>
        <v>A-Panda</v>
      </c>
      <c r="BL565" s="14"/>
      <c r="BM565" s="25"/>
      <c r="BN565" s="26" t="str">
        <f t="shared" si="669"/>
        <v>17001000000302507395</v>
      </c>
      <c r="BO565" s="27" t="str">
        <f t="shared" si="670"/>
        <v>OUNI NAZIHA</v>
      </c>
      <c r="BP565" s="26">
        <f t="shared" si="671"/>
        <v>564</v>
      </c>
      <c r="BQ565" s="28"/>
    </row>
    <row r="566" spans="1:69" x14ac:dyDescent="0.25">
      <c r="A566" t="str">
        <f>VLOOKUP(B566,[2]RH!$B:$BV,72,0)</f>
        <v>Non-Actif</v>
      </c>
      <c r="B566" s="6">
        <v>565</v>
      </c>
      <c r="C566" s="7" t="s">
        <v>100</v>
      </c>
      <c r="D566" s="7" t="s">
        <v>2580</v>
      </c>
      <c r="E566" s="7" t="s">
        <v>67</v>
      </c>
      <c r="F566" s="7" t="s">
        <v>118</v>
      </c>
      <c r="G566" s="7" t="s">
        <v>220</v>
      </c>
      <c r="H566" s="80">
        <v>520</v>
      </c>
      <c r="I566" s="7"/>
      <c r="J566" s="7" t="s">
        <v>190</v>
      </c>
      <c r="K566" s="7" t="s">
        <v>146</v>
      </c>
      <c r="L566" s="7" t="s">
        <v>90</v>
      </c>
      <c r="M566" s="7" t="s">
        <v>191</v>
      </c>
      <c r="N566" s="8">
        <v>44305</v>
      </c>
      <c r="O566" t="e">
        <f t="shared" ca="1" si="707"/>
        <v>#REF!</v>
      </c>
      <c r="P566" s="7">
        <f t="shared" ca="1" si="672"/>
        <v>-1010</v>
      </c>
      <c r="Q566" s="8">
        <v>44695</v>
      </c>
      <c r="R566" s="7" t="s">
        <v>161</v>
      </c>
      <c r="S566" s="7"/>
      <c r="T566" s="9" t="s">
        <v>156</v>
      </c>
      <c r="U566" s="7" t="str">
        <f t="shared" si="658"/>
        <v>Contractuel</v>
      </c>
      <c r="V566" s="8">
        <v>44652</v>
      </c>
      <c r="W566" s="8">
        <v>44712</v>
      </c>
      <c r="X566" s="8"/>
      <c r="Y566" s="8"/>
      <c r="Z566" s="8">
        <v>44305</v>
      </c>
      <c r="AA566" s="7">
        <f t="shared" si="659"/>
        <v>4</v>
      </c>
      <c r="AB566" s="7">
        <f t="shared" si="660"/>
        <v>2021</v>
      </c>
      <c r="AC566" s="7">
        <f t="shared" si="661"/>
        <v>2025</v>
      </c>
      <c r="AD566" s="10" t="e">
        <f t="shared" ref="AD566:AD629" ca="1" si="729">IF(#REF!="Non",(DAYS360(N566,Q566)/360),(DAYS360(N566,TODAY())/360))</f>
        <v>#REF!</v>
      </c>
      <c r="AE566" s="10" t="e">
        <f t="shared" ca="1" si="663"/>
        <v>#REF!</v>
      </c>
      <c r="AF566" s="8">
        <v>28375</v>
      </c>
      <c r="AG566" s="11">
        <f t="shared" ca="1" si="664"/>
        <v>47.526027397260272</v>
      </c>
      <c r="AH566" s="10" t="str">
        <f t="shared" ca="1" si="665"/>
        <v>&gt;45&lt; 55</v>
      </c>
      <c r="AI566" s="12">
        <v>11814215</v>
      </c>
      <c r="AJ566" s="13" t="s">
        <v>192</v>
      </c>
      <c r="AK566" s="12" t="s">
        <v>2581</v>
      </c>
      <c r="AL566" s="8">
        <v>41092</v>
      </c>
      <c r="AM566" s="7" t="s">
        <v>108</v>
      </c>
      <c r="AN566" s="7" t="s">
        <v>109</v>
      </c>
      <c r="AQ566" s="14">
        <v>3</v>
      </c>
      <c r="AR566" s="14">
        <v>1</v>
      </c>
      <c r="AS566" s="15">
        <f t="shared" si="666"/>
        <v>44670.25</v>
      </c>
      <c r="AT566" s="14" t="s">
        <v>163</v>
      </c>
      <c r="AU566" s="12">
        <v>3.1930000000000001</v>
      </c>
      <c r="AV566" s="17" t="s">
        <v>150</v>
      </c>
      <c r="AW566" s="18" t="s">
        <v>2582</v>
      </c>
      <c r="AX566" s="19" t="s">
        <v>2583</v>
      </c>
      <c r="AY566" s="17" t="s">
        <v>718</v>
      </c>
      <c r="AZ566" s="14" t="s">
        <v>174</v>
      </c>
      <c r="BA566" s="20" t="str">
        <f t="shared" si="667"/>
        <v>07091014910550966516</v>
      </c>
      <c r="BB566" s="31">
        <f t="shared" si="668"/>
        <v>20</v>
      </c>
      <c r="BC566" s="22" t="s">
        <v>1713</v>
      </c>
      <c r="BD566" s="23" t="s">
        <v>486</v>
      </c>
      <c r="BE566">
        <v>1110</v>
      </c>
      <c r="BF566" s="8"/>
      <c r="BG566" s="32">
        <v>50570677</v>
      </c>
      <c r="BH566" s="32">
        <v>58229678</v>
      </c>
      <c r="BI566" s="32"/>
      <c r="BJ566" t="s">
        <v>1146</v>
      </c>
      <c r="BK566" s="14" t="str">
        <f t="shared" si="703"/>
        <v>A-520</v>
      </c>
      <c r="BL566" s="14"/>
      <c r="BM566" s="25"/>
      <c r="BN566" s="26" t="str">
        <f t="shared" si="669"/>
        <v>07091014910550966516</v>
      </c>
      <c r="BO566" s="27" t="str">
        <f t="shared" si="670"/>
        <v>DHOUIBI DHOUHA</v>
      </c>
      <c r="BP566" s="26">
        <f t="shared" si="671"/>
        <v>565</v>
      </c>
      <c r="BQ566" s="28"/>
    </row>
    <row r="567" spans="1:69" x14ac:dyDescent="0.25">
      <c r="A567" t="str">
        <f>VLOOKUP(B567,[2]RH!$B:$BV,72,0)</f>
        <v>si</v>
      </c>
      <c r="B567" s="6">
        <v>566</v>
      </c>
      <c r="C567" s="7" t="s">
        <v>168</v>
      </c>
      <c r="D567" s="7" t="s">
        <v>2584</v>
      </c>
      <c r="E567" s="7" t="s">
        <v>67</v>
      </c>
      <c r="F567" s="7" t="s">
        <v>118</v>
      </c>
      <c r="G567" s="7" t="s">
        <v>220</v>
      </c>
      <c r="H567" s="80">
        <v>520</v>
      </c>
      <c r="I567" s="7" t="s">
        <v>189</v>
      </c>
      <c r="J567" s="7" t="s">
        <v>190</v>
      </c>
      <c r="K567" s="7" t="s">
        <v>146</v>
      </c>
      <c r="L567" s="7" t="s">
        <v>90</v>
      </c>
      <c r="M567" s="7" t="s">
        <v>191</v>
      </c>
      <c r="N567" s="8">
        <v>44305</v>
      </c>
      <c r="O567" t="e">
        <f t="shared" ca="1" si="707"/>
        <v>#REF!</v>
      </c>
      <c r="P567" s="7">
        <f t="shared" ca="1" si="672"/>
        <v>-6</v>
      </c>
      <c r="Q567" s="8"/>
      <c r="R567" s="7"/>
      <c r="S567" s="7"/>
      <c r="T567" s="9" t="s">
        <v>156</v>
      </c>
      <c r="U567" s="7" t="str">
        <f t="shared" si="658"/>
        <v>Contractuel</v>
      </c>
      <c r="V567" s="8">
        <v>45689</v>
      </c>
      <c r="W567" s="8">
        <f>VLOOKUP(B567,[1]BASE!$A:$Q,17,0)</f>
        <v>45716</v>
      </c>
      <c r="X567" s="8"/>
      <c r="Y567" s="8"/>
      <c r="Z567" s="8">
        <v>44305</v>
      </c>
      <c r="AA567" s="7">
        <f t="shared" si="659"/>
        <v>4</v>
      </c>
      <c r="AB567" s="7">
        <f t="shared" si="660"/>
        <v>2021</v>
      </c>
      <c r="AC567" s="7">
        <f t="shared" si="661"/>
        <v>2025</v>
      </c>
      <c r="AD567" s="10" t="e">
        <f t="shared" ref="AD567:AD630" ca="1" si="730">IF(#REF!="Non",(DAYS360(N567,Q567)/360),(DAYS360(N567,TODAY())/360))</f>
        <v>#REF!</v>
      </c>
      <c r="AE567" s="10" t="e">
        <f t="shared" ca="1" si="663"/>
        <v>#REF!</v>
      </c>
      <c r="AF567" s="8">
        <v>28009</v>
      </c>
      <c r="AG567" s="11">
        <f t="shared" ca="1" si="664"/>
        <v>48.528767123287672</v>
      </c>
      <c r="AH567" s="10" t="str">
        <f t="shared" ca="1" si="665"/>
        <v>&gt;45&lt; 55</v>
      </c>
      <c r="AI567" s="12">
        <v>12348248</v>
      </c>
      <c r="AJ567" s="13" t="s">
        <v>73</v>
      </c>
      <c r="AK567" s="12" t="s">
        <v>2585</v>
      </c>
      <c r="AL567" s="8">
        <v>42573</v>
      </c>
      <c r="AM567" s="7" t="s">
        <v>108</v>
      </c>
      <c r="AN567" s="7" t="s">
        <v>76</v>
      </c>
      <c r="AO567">
        <v>2</v>
      </c>
      <c r="AQ567">
        <v>3</v>
      </c>
      <c r="AR567" s="14">
        <v>3</v>
      </c>
      <c r="AS567" s="15">
        <f t="shared" si="666"/>
        <v>45400.75</v>
      </c>
      <c r="AT567" s="14" t="s">
        <v>163</v>
      </c>
      <c r="AU567" s="12">
        <v>3.3159999999999998</v>
      </c>
      <c r="AV567" s="17">
        <v>14</v>
      </c>
      <c r="AW567" s="18" t="s">
        <v>2586</v>
      </c>
      <c r="AX567" s="19">
        <v>91007147336</v>
      </c>
      <c r="AY567" s="17">
        <v>64</v>
      </c>
      <c r="AZ567" s="14" t="s">
        <v>185</v>
      </c>
      <c r="BA567" s="20" t="str">
        <f t="shared" si="667"/>
        <v>14009009100714733664</v>
      </c>
      <c r="BB567" s="31">
        <f t="shared" si="668"/>
        <v>20</v>
      </c>
      <c r="BC567" s="22" t="s">
        <v>2587</v>
      </c>
      <c r="BD567" s="23" t="s">
        <v>385</v>
      </c>
      <c r="BF567" s="8"/>
      <c r="BG567" s="32">
        <v>52627428</v>
      </c>
      <c r="BH567" s="32">
        <v>52909843</v>
      </c>
      <c r="BI567" s="32"/>
      <c r="BJ567" t="s">
        <v>385</v>
      </c>
      <c r="BK567" s="14" t="str">
        <f>IF(K567="CADRE","CADRE",CONCATENATE(J567,"-",H567))</f>
        <v>A-520</v>
      </c>
      <c r="BL567" s="14" t="s">
        <v>300</v>
      </c>
      <c r="BM567" s="25"/>
      <c r="BN567" s="26" t="str">
        <f t="shared" si="669"/>
        <v>14009009100714733664</v>
      </c>
      <c r="BO567" s="27" t="str">
        <f t="shared" si="670"/>
        <v>OUERGHEMI RADHIA</v>
      </c>
      <c r="BP567" s="26">
        <f t="shared" si="671"/>
        <v>566</v>
      </c>
      <c r="BQ567" s="28"/>
    </row>
    <row r="568" spans="1:69" x14ac:dyDescent="0.25">
      <c r="A568" t="str">
        <f>VLOOKUP(B568,[2]RH!$B:$BV,72,0)</f>
        <v>Non-Actif</v>
      </c>
      <c r="B568" s="6">
        <v>567</v>
      </c>
      <c r="C568" s="7" t="s">
        <v>100</v>
      </c>
      <c r="D568" s="7" t="s">
        <v>2588</v>
      </c>
      <c r="E568" s="7" t="s">
        <v>67</v>
      </c>
      <c r="F568" s="7" t="s">
        <v>118</v>
      </c>
      <c r="G568" s="7" t="s">
        <v>220</v>
      </c>
      <c r="H568" s="80">
        <v>520</v>
      </c>
      <c r="I568" s="7"/>
      <c r="J568" s="7" t="s">
        <v>190</v>
      </c>
      <c r="K568" s="7" t="s">
        <v>146</v>
      </c>
      <c r="L568" s="7" t="s">
        <v>90</v>
      </c>
      <c r="M568" s="7" t="s">
        <v>191</v>
      </c>
      <c r="N568" s="8">
        <v>44305</v>
      </c>
      <c r="O568" t="e">
        <f t="shared" ca="1" si="707"/>
        <v>#REF!</v>
      </c>
      <c r="P568" s="7">
        <f t="shared" ca="1" si="672"/>
        <v>-1130</v>
      </c>
      <c r="Q568" s="8">
        <v>44531</v>
      </c>
      <c r="R568" s="7" t="s">
        <v>161</v>
      </c>
      <c r="S568" s="7"/>
      <c r="T568" s="9" t="s">
        <v>156</v>
      </c>
      <c r="U568" s="7" t="str">
        <f t="shared" si="658"/>
        <v>Contractuel</v>
      </c>
      <c r="V568" s="8">
        <v>44531</v>
      </c>
      <c r="W568" s="8">
        <v>44592</v>
      </c>
      <c r="X568" s="8"/>
      <c r="Y568" s="8"/>
      <c r="Z568" s="8">
        <v>44305</v>
      </c>
      <c r="AA568" s="7">
        <f t="shared" si="659"/>
        <v>4</v>
      </c>
      <c r="AB568" s="7">
        <f t="shared" si="660"/>
        <v>2021</v>
      </c>
      <c r="AC568" s="7">
        <f t="shared" si="661"/>
        <v>2025</v>
      </c>
      <c r="AD568" s="10" t="e">
        <f t="shared" ref="AD568:AD631" ca="1" si="731">IF(#REF!="Non",(DAYS360(N568,Q568)/360),(DAYS360(N568,TODAY())/360))</f>
        <v>#REF!</v>
      </c>
      <c r="AE568" s="10" t="e">
        <f t="shared" ca="1" si="663"/>
        <v>#REF!</v>
      </c>
      <c r="AF568" s="8">
        <v>36005</v>
      </c>
      <c r="AG568" s="11">
        <f t="shared" ca="1" si="664"/>
        <v>26.621917808219177</v>
      </c>
      <c r="AH568" s="10" t="str">
        <f t="shared" ca="1" si="665"/>
        <v>&gt;25&lt; 35</v>
      </c>
      <c r="AI568" s="12">
        <v>16925911</v>
      </c>
      <c r="AJ568" s="13" t="s">
        <v>79</v>
      </c>
      <c r="AK568" s="12" t="s">
        <v>2589</v>
      </c>
      <c r="AL568" s="8">
        <v>42259</v>
      </c>
      <c r="AM568" s="7" t="s">
        <v>108</v>
      </c>
      <c r="AN568" s="7" t="s">
        <v>109</v>
      </c>
      <c r="AQ568" s="14">
        <v>3</v>
      </c>
      <c r="AR568" s="14">
        <v>1</v>
      </c>
      <c r="AS568" s="15">
        <f t="shared" si="666"/>
        <v>44670.25</v>
      </c>
      <c r="AT568" s="14" t="s">
        <v>163</v>
      </c>
      <c r="AU568" s="12">
        <v>3.1930000000000001</v>
      </c>
      <c r="AV568" s="17" t="s">
        <v>79</v>
      </c>
      <c r="AW568" s="18">
        <v>14103</v>
      </c>
      <c r="AX568" s="19">
        <v>10220015458</v>
      </c>
      <c r="AY568" s="17">
        <v>46</v>
      </c>
      <c r="AZ568" s="14" t="s">
        <v>83</v>
      </c>
      <c r="BA568" s="20" t="str">
        <f t="shared" si="667"/>
        <v>08141031022001545846</v>
      </c>
      <c r="BB568" s="31">
        <f t="shared" si="668"/>
        <v>20</v>
      </c>
      <c r="BC568" s="22" t="s">
        <v>2590</v>
      </c>
      <c r="BD568" s="23" t="s">
        <v>341</v>
      </c>
      <c r="BF568" s="8"/>
      <c r="BG568" s="32">
        <v>20635808</v>
      </c>
      <c r="BH568" s="32">
        <v>25355411</v>
      </c>
      <c r="BI568" s="32"/>
      <c r="BJ568" t="s">
        <v>1121</v>
      </c>
      <c r="BK568" s="14" t="str">
        <f t="shared" si="703"/>
        <v>A-520</v>
      </c>
      <c r="BL568" s="14"/>
      <c r="BM568" s="25"/>
      <c r="BN568" s="26" t="str">
        <f t="shared" si="669"/>
        <v>08141031022001545846</v>
      </c>
      <c r="BO568" s="27" t="str">
        <f t="shared" si="670"/>
        <v>AZIZI HABIBA</v>
      </c>
      <c r="BP568" s="26">
        <f t="shared" si="671"/>
        <v>567</v>
      </c>
      <c r="BQ568" s="28"/>
    </row>
    <row r="569" spans="1:69" x14ac:dyDescent="0.25">
      <c r="A569" t="str">
        <f>VLOOKUP(B569,[2]RH!$B:$BV,72,0)</f>
        <v>Non-Actif</v>
      </c>
      <c r="B569" s="6">
        <v>568</v>
      </c>
      <c r="C569" s="7" t="s">
        <v>100</v>
      </c>
      <c r="D569" s="7" t="s">
        <v>2591</v>
      </c>
      <c r="E569" s="7" t="s">
        <v>67</v>
      </c>
      <c r="F569" s="7" t="s">
        <v>118</v>
      </c>
      <c r="G569" s="7" t="s">
        <v>220</v>
      </c>
      <c r="H569" s="80" t="s">
        <v>649</v>
      </c>
      <c r="I569" s="7" t="s">
        <v>709</v>
      </c>
      <c r="J569" s="7" t="s">
        <v>190</v>
      </c>
      <c r="K569" s="7" t="s">
        <v>146</v>
      </c>
      <c r="L569" s="7" t="s">
        <v>90</v>
      </c>
      <c r="M569" s="7" t="s">
        <v>191</v>
      </c>
      <c r="N569" s="8">
        <v>44305</v>
      </c>
      <c r="O569" t="e">
        <f t="shared" ca="1" si="707"/>
        <v>#REF!</v>
      </c>
      <c r="P569" s="7">
        <f t="shared" ca="1" si="672"/>
        <v>-737</v>
      </c>
      <c r="Q569" s="8">
        <v>44964</v>
      </c>
      <c r="R569" s="7" t="s">
        <v>2344</v>
      </c>
      <c r="S569" s="7"/>
      <c r="T569" s="9" t="s">
        <v>156</v>
      </c>
      <c r="U569" s="7" t="str">
        <f t="shared" si="658"/>
        <v>Contractuel</v>
      </c>
      <c r="V569" s="8">
        <v>44927</v>
      </c>
      <c r="W569" s="8">
        <v>44985</v>
      </c>
      <c r="X569" s="8"/>
      <c r="Y569" s="8"/>
      <c r="Z569" s="8">
        <v>44305</v>
      </c>
      <c r="AA569" s="7">
        <f t="shared" si="659"/>
        <v>4</v>
      </c>
      <c r="AB569" s="7">
        <f t="shared" si="660"/>
        <v>2021</v>
      </c>
      <c r="AC569" s="7">
        <f t="shared" si="661"/>
        <v>2025</v>
      </c>
      <c r="AD569" s="10" t="e">
        <f t="shared" ref="AD569:AD632" ca="1" si="732">IF(#REF!="Non",(DAYS360(N569,Q569)/360),(DAYS360(N569,TODAY())/360))</f>
        <v>#REF!</v>
      </c>
      <c r="AE569" s="10" t="e">
        <f t="shared" ca="1" si="663"/>
        <v>#REF!</v>
      </c>
      <c r="AF569" s="8">
        <v>33739</v>
      </c>
      <c r="AG569" s="11">
        <f t="shared" ca="1" si="664"/>
        <v>32.830136986301369</v>
      </c>
      <c r="AH569" s="10" t="str">
        <f t="shared" ca="1" si="665"/>
        <v>&gt;25&lt; 35</v>
      </c>
      <c r="AI569" s="12">
        <v>16887980</v>
      </c>
      <c r="AJ569" s="13" t="s">
        <v>120</v>
      </c>
      <c r="AK569" s="12" t="s">
        <v>2592</v>
      </c>
      <c r="AL569" s="8">
        <v>40422</v>
      </c>
      <c r="AM569" s="7" t="s">
        <v>108</v>
      </c>
      <c r="AN569" s="7" t="s">
        <v>109</v>
      </c>
      <c r="AQ569" s="14">
        <v>3</v>
      </c>
      <c r="AR569" s="14">
        <v>2</v>
      </c>
      <c r="AS569" s="15">
        <f t="shared" si="666"/>
        <v>45035.5</v>
      </c>
      <c r="AT569" s="14" t="s">
        <v>163</v>
      </c>
      <c r="AU569" s="12">
        <v>3.3159999999999998</v>
      </c>
      <c r="AV569" s="17" t="s">
        <v>236</v>
      </c>
      <c r="AW569" s="18" t="s">
        <v>201</v>
      </c>
      <c r="AX569" s="19" t="s">
        <v>2593</v>
      </c>
      <c r="AY569" s="17" t="s">
        <v>309</v>
      </c>
      <c r="AZ569" s="14" t="s">
        <v>203</v>
      </c>
      <c r="BA569" s="20" t="str">
        <f t="shared" si="667"/>
        <v>17001000000220265460</v>
      </c>
      <c r="BB569" s="31">
        <f t="shared" si="668"/>
        <v>20</v>
      </c>
      <c r="BC569" s="22" t="s">
        <v>2594</v>
      </c>
      <c r="BD569" s="23" t="s">
        <v>2499</v>
      </c>
      <c r="BF569" s="8"/>
      <c r="BG569" s="32">
        <v>56710605</v>
      </c>
      <c r="BH569" s="32">
        <v>53268097</v>
      </c>
      <c r="BI569" s="32"/>
      <c r="BJ569" t="s">
        <v>2499</v>
      </c>
      <c r="BK569" s="14" t="str">
        <f t="shared" si="703"/>
        <v>A-Panda</v>
      </c>
      <c r="BL569" s="14"/>
      <c r="BM569" s="25"/>
      <c r="BN569" s="26" t="str">
        <f t="shared" si="669"/>
        <v>17001000000220265460</v>
      </c>
      <c r="BO569" s="27" t="str">
        <f t="shared" si="670"/>
        <v>MISSAOUI RABIAA</v>
      </c>
      <c r="BP569" s="26">
        <f t="shared" si="671"/>
        <v>568</v>
      </c>
      <c r="BQ569" s="28"/>
    </row>
    <row r="570" spans="1:69" x14ac:dyDescent="0.25">
      <c r="A570" t="str">
        <f>VLOOKUP(B570,[2]RH!$B:$BV,72,0)</f>
        <v>si</v>
      </c>
      <c r="B570" s="6">
        <v>569</v>
      </c>
      <c r="C570" s="7" t="s">
        <v>168</v>
      </c>
      <c r="D570" s="7" t="s">
        <v>2595</v>
      </c>
      <c r="E570" s="7" t="s">
        <v>67</v>
      </c>
      <c r="F570" s="7" t="s">
        <v>118</v>
      </c>
      <c r="G570" s="7" t="s">
        <v>220</v>
      </c>
      <c r="H570" s="80" t="s">
        <v>2398</v>
      </c>
      <c r="I570" s="7" t="s">
        <v>2506</v>
      </c>
      <c r="J570" s="65" t="s">
        <v>190</v>
      </c>
      <c r="K570" s="7" t="s">
        <v>146</v>
      </c>
      <c r="L570" s="7" t="s">
        <v>90</v>
      </c>
      <c r="M570" s="7" t="s">
        <v>191</v>
      </c>
      <c r="N570" s="8">
        <v>44306</v>
      </c>
      <c r="O570" t="e">
        <f t="shared" ca="1" si="707"/>
        <v>#REF!</v>
      </c>
      <c r="P570" s="7">
        <f t="shared" ca="1" si="672"/>
        <v>-6</v>
      </c>
      <c r="Q570" s="8"/>
      <c r="R570" s="7"/>
      <c r="S570" s="7"/>
      <c r="T570" s="9" t="s">
        <v>156</v>
      </c>
      <c r="U570" s="7" t="str">
        <f t="shared" si="658"/>
        <v>Contractuel</v>
      </c>
      <c r="V570" s="8">
        <v>45689</v>
      </c>
      <c r="W570" s="8">
        <f>VLOOKUP(B570,[1]BASE!$A:$Q,17,0)</f>
        <v>45716</v>
      </c>
      <c r="X570" s="8"/>
      <c r="Y570" s="8"/>
      <c r="Z570" s="8">
        <v>44306</v>
      </c>
      <c r="AA570" s="7">
        <f t="shared" si="659"/>
        <v>4</v>
      </c>
      <c r="AB570" s="7">
        <f t="shared" si="660"/>
        <v>2021</v>
      </c>
      <c r="AC570" s="7">
        <f t="shared" si="661"/>
        <v>2025</v>
      </c>
      <c r="AD570" s="10" t="e">
        <f t="shared" ref="AD570:AD633" ca="1" si="733">IF(#REF!="Non",(DAYS360(N570,Q570)/360),(DAYS360(N570,TODAY())/360))</f>
        <v>#REF!</v>
      </c>
      <c r="AE570" s="10" t="e">
        <f t="shared" ca="1" si="663"/>
        <v>#REF!</v>
      </c>
      <c r="AF570" s="8">
        <v>28281</v>
      </c>
      <c r="AG570" s="11">
        <f t="shared" ca="1" si="664"/>
        <v>47.783561643835618</v>
      </c>
      <c r="AH570" s="10" t="str">
        <f t="shared" ca="1" si="665"/>
        <v>&gt;45&lt; 55</v>
      </c>
      <c r="AI570" s="12">
        <v>12363579</v>
      </c>
      <c r="AJ570" s="13" t="s">
        <v>170</v>
      </c>
      <c r="AK570" s="12" t="s">
        <v>2596</v>
      </c>
      <c r="AL570" s="8">
        <v>39918</v>
      </c>
      <c r="AM570" s="7" t="s">
        <v>108</v>
      </c>
      <c r="AN570" s="7" t="s">
        <v>76</v>
      </c>
      <c r="AO570">
        <v>2</v>
      </c>
      <c r="AQ570">
        <v>3</v>
      </c>
      <c r="AR570" s="14">
        <v>3</v>
      </c>
      <c r="AS570" s="15">
        <f t="shared" si="666"/>
        <v>45401.75</v>
      </c>
      <c r="AT570" s="14" t="s">
        <v>163</v>
      </c>
      <c r="AU570" s="12">
        <v>3.3159999999999998</v>
      </c>
      <c r="AV570" s="17" t="s">
        <v>79</v>
      </c>
      <c r="AW570" s="18" t="s">
        <v>1124</v>
      </c>
      <c r="AX570" s="19" t="s">
        <v>2597</v>
      </c>
      <c r="AY570" s="17" t="s">
        <v>1236</v>
      </c>
      <c r="AZ570" s="14" t="s">
        <v>83</v>
      </c>
      <c r="BA570" s="20" t="str">
        <f t="shared" si="667"/>
        <v>08141031022000428697</v>
      </c>
      <c r="BB570" s="31">
        <f t="shared" si="668"/>
        <v>20</v>
      </c>
      <c r="BC570" s="22" t="s">
        <v>2598</v>
      </c>
      <c r="BD570" s="23" t="s">
        <v>341</v>
      </c>
      <c r="BF570" s="8"/>
      <c r="BG570" s="32">
        <v>95635584</v>
      </c>
      <c r="BH570" s="32">
        <v>21269158</v>
      </c>
      <c r="BI570" s="32"/>
      <c r="BJ570" t="s">
        <v>1146</v>
      </c>
      <c r="BK570" s="14" t="str">
        <f>IF(K570="CADRE","CADRE",CONCATENATE(J570,"-",H570))</f>
        <v>A-P7 AR</v>
      </c>
      <c r="BL570" s="14" t="s">
        <v>288</v>
      </c>
      <c r="BM570" s="25"/>
      <c r="BN570" s="26" t="str">
        <f t="shared" si="669"/>
        <v>08141031022000428697</v>
      </c>
      <c r="BO570" s="27" t="str">
        <f t="shared" si="670"/>
        <v>RIAHI JAWIDA</v>
      </c>
      <c r="BP570" s="26">
        <f t="shared" si="671"/>
        <v>569</v>
      </c>
      <c r="BQ570" s="28"/>
    </row>
    <row r="571" spans="1:69" x14ac:dyDescent="0.25">
      <c r="A571" t="str">
        <f>VLOOKUP(B571,[2]RH!$B:$BV,72,0)</f>
        <v>Non-Actif</v>
      </c>
      <c r="B571" s="6">
        <v>570</v>
      </c>
      <c r="C571" s="7" t="s">
        <v>100</v>
      </c>
      <c r="D571" s="7" t="s">
        <v>2599</v>
      </c>
      <c r="E571" s="7" t="s">
        <v>67</v>
      </c>
      <c r="F571" s="7" t="s">
        <v>118</v>
      </c>
      <c r="G571" s="7" t="s">
        <v>220</v>
      </c>
      <c r="H571" s="80" t="s">
        <v>1703</v>
      </c>
      <c r="I571" s="7"/>
      <c r="J571" s="7" t="s">
        <v>281</v>
      </c>
      <c r="K571" s="7" t="s">
        <v>146</v>
      </c>
      <c r="L571" s="7" t="s">
        <v>90</v>
      </c>
      <c r="M571" s="7" t="s">
        <v>191</v>
      </c>
      <c r="N571" s="8">
        <v>44306</v>
      </c>
      <c r="O571" t="e">
        <f t="shared" ca="1" si="707"/>
        <v>#REF!</v>
      </c>
      <c r="P571" s="7">
        <f t="shared" ca="1" si="672"/>
        <v>-1375</v>
      </c>
      <c r="Q571" s="8">
        <v>44311</v>
      </c>
      <c r="R571" s="7" t="s">
        <v>161</v>
      </c>
      <c r="S571" s="7"/>
      <c r="T571" s="9" t="s">
        <v>156</v>
      </c>
      <c r="U571" s="7" t="str">
        <f t="shared" si="658"/>
        <v>Contractuel</v>
      </c>
      <c r="V571" s="8">
        <v>44306</v>
      </c>
      <c r="W571" s="8">
        <v>44347</v>
      </c>
      <c r="X571" s="8"/>
      <c r="Y571" s="8"/>
      <c r="Z571" s="8">
        <v>44306</v>
      </c>
      <c r="AA571" s="7">
        <f t="shared" si="659"/>
        <v>4</v>
      </c>
      <c r="AB571" s="7">
        <f t="shared" si="660"/>
        <v>2021</v>
      </c>
      <c r="AC571" s="7">
        <f t="shared" si="661"/>
        <v>2025</v>
      </c>
      <c r="AD571" s="10" t="e">
        <f t="shared" ref="AD571:AD634" ca="1" si="734">IF(#REF!="Non",(DAYS360(N571,Q571)/360),(DAYS360(N571,TODAY())/360))</f>
        <v>#REF!</v>
      </c>
      <c r="AE571" s="10" t="e">
        <f t="shared" ca="1" si="663"/>
        <v>#REF!</v>
      </c>
      <c r="AF571" s="8">
        <v>35028</v>
      </c>
      <c r="AG571" s="11">
        <f t="shared" ca="1" si="664"/>
        <v>29.298630136986301</v>
      </c>
      <c r="AH571" s="10" t="str">
        <f t="shared" ca="1" si="665"/>
        <v>&gt;25&lt; 35</v>
      </c>
      <c r="AI571" s="12">
        <v>16796094</v>
      </c>
      <c r="AJ571" s="13" t="s">
        <v>192</v>
      </c>
      <c r="AK571" s="12">
        <v>13008832</v>
      </c>
      <c r="AL571" s="8">
        <v>41677</v>
      </c>
      <c r="AM571" s="7" t="s">
        <v>108</v>
      </c>
      <c r="AN571" s="7" t="s">
        <v>109</v>
      </c>
      <c r="AQ571" s="14">
        <v>3</v>
      </c>
      <c r="AR571" s="14">
        <v>1</v>
      </c>
      <c r="AS571" s="15">
        <f t="shared" si="666"/>
        <v>44671.25</v>
      </c>
      <c r="AT571" s="14" t="s">
        <v>163</v>
      </c>
      <c r="AU571" s="12">
        <v>3.1930000000000001</v>
      </c>
      <c r="AV571" s="17"/>
      <c r="AW571" s="18"/>
      <c r="AX571" s="19"/>
      <c r="AY571" s="17"/>
      <c r="AZ571" s="14"/>
      <c r="BA571" s="20" t="str">
        <f t="shared" si="667"/>
        <v/>
      </c>
      <c r="BB571" s="31">
        <f t="shared" si="668"/>
        <v>0</v>
      </c>
      <c r="BC571" s="22" t="s">
        <v>2600</v>
      </c>
      <c r="BD571" s="23" t="s">
        <v>115</v>
      </c>
      <c r="BF571" s="8"/>
      <c r="BG571" s="32">
        <v>23540544</v>
      </c>
      <c r="BH571" s="32">
        <v>21033582</v>
      </c>
      <c r="BI571" s="32"/>
      <c r="BJ571" t="s">
        <v>328</v>
      </c>
      <c r="BK571" s="14" t="str">
        <f t="shared" si="703"/>
        <v>B-APT-OPEL</v>
      </c>
      <c r="BL571" s="14"/>
      <c r="BM571" s="25"/>
      <c r="BN571" s="26" t="str">
        <f t="shared" si="669"/>
        <v/>
      </c>
      <c r="BO571" s="27" t="str">
        <f t="shared" si="670"/>
        <v>GHARBI HAJER</v>
      </c>
      <c r="BP571" s="26">
        <f t="shared" si="671"/>
        <v>570</v>
      </c>
      <c r="BQ571" s="28"/>
    </row>
    <row r="572" spans="1:69" x14ac:dyDescent="0.25">
      <c r="A572" t="str">
        <f>VLOOKUP(B572,[2]RH!$B:$BV,72,0)</f>
        <v>Non-Actif</v>
      </c>
      <c r="B572" s="6">
        <v>571</v>
      </c>
      <c r="C572" s="7" t="s">
        <v>100</v>
      </c>
      <c r="D572" s="7" t="s">
        <v>2601</v>
      </c>
      <c r="E572" s="7" t="s">
        <v>67</v>
      </c>
      <c r="F572" s="7" t="s">
        <v>118</v>
      </c>
      <c r="G572" s="7" t="s">
        <v>220</v>
      </c>
      <c r="H572" s="80" t="s">
        <v>2398</v>
      </c>
      <c r="I572" s="7" t="s">
        <v>2399</v>
      </c>
      <c r="J572" s="65" t="s">
        <v>190</v>
      </c>
      <c r="K572" s="7" t="s">
        <v>146</v>
      </c>
      <c r="L572" s="7" t="s">
        <v>90</v>
      </c>
      <c r="M572" s="7" t="s">
        <v>191</v>
      </c>
      <c r="N572" s="8">
        <v>44306</v>
      </c>
      <c r="O572" t="e">
        <f t="shared" ca="1" si="707"/>
        <v>#REF!</v>
      </c>
      <c r="P572" s="7">
        <f t="shared" ca="1" si="672"/>
        <v>-371</v>
      </c>
      <c r="Q572" s="8">
        <v>45357</v>
      </c>
      <c r="R572" s="7" t="s">
        <v>2337</v>
      </c>
      <c r="S572" s="7"/>
      <c r="T572" s="9" t="s">
        <v>156</v>
      </c>
      <c r="U572" s="7" t="str">
        <f t="shared" si="658"/>
        <v>Contractuel</v>
      </c>
      <c r="V572" s="8">
        <v>45261</v>
      </c>
      <c r="W572" s="8">
        <v>45351</v>
      </c>
      <c r="X572" s="8"/>
      <c r="Y572" s="8"/>
      <c r="Z572" s="8">
        <v>44306</v>
      </c>
      <c r="AA572" s="7">
        <f t="shared" si="659"/>
        <v>4</v>
      </c>
      <c r="AB572" s="7">
        <f t="shared" si="660"/>
        <v>2021</v>
      </c>
      <c r="AC572" s="7">
        <f t="shared" si="661"/>
        <v>2025</v>
      </c>
      <c r="AD572" s="10" t="e">
        <f t="shared" ref="AD572:AD635" ca="1" si="735">IF(#REF!="Non",(DAYS360(N572,Q572)/360),(DAYS360(N572,TODAY())/360))</f>
        <v>#REF!</v>
      </c>
      <c r="AE572" s="10" t="e">
        <f t="shared" ca="1" si="663"/>
        <v>#REF!</v>
      </c>
      <c r="AF572" s="8">
        <v>33896</v>
      </c>
      <c r="AG572" s="11">
        <f t="shared" ca="1" si="664"/>
        <v>32.4</v>
      </c>
      <c r="AH572" s="10" t="str">
        <f t="shared" ca="1" si="665"/>
        <v>&gt;25&lt; 35</v>
      </c>
      <c r="AI572" s="12">
        <v>17170852</v>
      </c>
      <c r="AJ572" s="13" t="s">
        <v>73</v>
      </c>
      <c r="AK572" s="12" t="s">
        <v>2602</v>
      </c>
      <c r="AL572" s="8">
        <v>43825</v>
      </c>
      <c r="AM572" s="7" t="s">
        <v>108</v>
      </c>
      <c r="AN572" s="7" t="s">
        <v>109</v>
      </c>
      <c r="AQ572" s="14">
        <v>3</v>
      </c>
      <c r="AR572" s="14">
        <v>3</v>
      </c>
      <c r="AS572" s="15">
        <f t="shared" si="666"/>
        <v>45401.75</v>
      </c>
      <c r="AT572" s="14" t="s">
        <v>163</v>
      </c>
      <c r="AU572" s="12">
        <v>3.3159999999999998</v>
      </c>
      <c r="AV572" s="17" t="s">
        <v>272</v>
      </c>
      <c r="AW572" s="18" t="s">
        <v>1349</v>
      </c>
      <c r="AX572" s="19" t="s">
        <v>2603</v>
      </c>
      <c r="AY572" s="17" t="s">
        <v>181</v>
      </c>
      <c r="AZ572" s="14" t="s">
        <v>276</v>
      </c>
      <c r="BA572" s="20" t="str">
        <f t="shared" si="667"/>
        <v>25033000000098431114</v>
      </c>
      <c r="BB572" s="31">
        <f t="shared" si="668"/>
        <v>20</v>
      </c>
      <c r="BC572" s="22" t="s">
        <v>2604</v>
      </c>
      <c r="BD572" s="23" t="s">
        <v>115</v>
      </c>
      <c r="BF572" s="8"/>
      <c r="BG572" s="32">
        <v>23745308</v>
      </c>
      <c r="BH572" s="32">
        <v>25996584</v>
      </c>
      <c r="BI572" s="32"/>
      <c r="BJ572" t="s">
        <v>714</v>
      </c>
      <c r="BK572" s="14" t="str">
        <f t="shared" si="703"/>
        <v>A-P7 AR</v>
      </c>
      <c r="BL572" s="14" t="s">
        <v>595</v>
      </c>
      <c r="BM572" s="25"/>
      <c r="BN572" s="26" t="str">
        <f t="shared" si="669"/>
        <v>25033000000098431114</v>
      </c>
      <c r="BO572" s="27" t="str">
        <f t="shared" si="670"/>
        <v>NOUACHRI AMENI</v>
      </c>
      <c r="BP572" s="26">
        <f t="shared" si="671"/>
        <v>571</v>
      </c>
      <c r="BQ572" s="28"/>
    </row>
    <row r="573" spans="1:69" x14ac:dyDescent="0.25">
      <c r="A573" t="str">
        <f>VLOOKUP(B573,[2]RH!$B:$BV,72,0)</f>
        <v>Non-Actif</v>
      </c>
      <c r="B573" s="6">
        <v>572</v>
      </c>
      <c r="C573" s="7" t="s">
        <v>168</v>
      </c>
      <c r="D573" s="7" t="s">
        <v>2605</v>
      </c>
      <c r="E573" s="7" t="s">
        <v>67</v>
      </c>
      <c r="F573" s="7" t="s">
        <v>118</v>
      </c>
      <c r="G573" s="7" t="s">
        <v>220</v>
      </c>
      <c r="H573" s="80" t="s">
        <v>1703</v>
      </c>
      <c r="I573" s="7"/>
      <c r="J573" s="7" t="s">
        <v>281</v>
      </c>
      <c r="K573" s="7" t="s">
        <v>146</v>
      </c>
      <c r="L573" s="7" t="s">
        <v>90</v>
      </c>
      <c r="M573" s="7" t="s">
        <v>191</v>
      </c>
      <c r="N573" s="8">
        <v>44306</v>
      </c>
      <c r="O573" t="e">
        <f t="shared" ca="1" si="707"/>
        <v>#REF!</v>
      </c>
      <c r="P573" s="7">
        <f t="shared" ca="1" si="672"/>
        <v>-1375</v>
      </c>
      <c r="Q573" s="8">
        <v>44317</v>
      </c>
      <c r="R573" s="7" t="s">
        <v>161</v>
      </c>
      <c r="S573" s="7"/>
      <c r="T573" s="9" t="s">
        <v>156</v>
      </c>
      <c r="U573" s="7" t="str">
        <f t="shared" si="658"/>
        <v>Contractuel</v>
      </c>
      <c r="V573" s="8">
        <v>44306</v>
      </c>
      <c r="W573" s="8">
        <v>44347</v>
      </c>
      <c r="X573" s="8"/>
      <c r="Y573" s="8"/>
      <c r="Z573" s="8">
        <v>44306</v>
      </c>
      <c r="AA573" s="7">
        <f t="shared" si="659"/>
        <v>4</v>
      </c>
      <c r="AB573" s="7">
        <f t="shared" si="660"/>
        <v>2021</v>
      </c>
      <c r="AC573" s="7">
        <f t="shared" si="661"/>
        <v>2025</v>
      </c>
      <c r="AD573" s="10" t="e">
        <f t="shared" ref="AD573:AD636" ca="1" si="736">IF(#REF!="Non",(DAYS360(N573,Q573)/360),(DAYS360(N573,TODAY())/360))</f>
        <v>#REF!</v>
      </c>
      <c r="AE573" s="10" t="e">
        <f t="shared" ca="1" si="663"/>
        <v>#REF!</v>
      </c>
      <c r="AF573" s="8">
        <v>30516</v>
      </c>
      <c r="AG573" s="11">
        <f t="shared" ca="1" si="664"/>
        <v>41.660273972602738</v>
      </c>
      <c r="AH573" s="10" t="str">
        <f t="shared" ca="1" si="665"/>
        <v>&gt;35&lt; 45</v>
      </c>
      <c r="AI573" s="12">
        <v>16412479</v>
      </c>
      <c r="AJ573" s="13" t="s">
        <v>73</v>
      </c>
      <c r="AK573" s="12" t="s">
        <v>2606</v>
      </c>
      <c r="AL573" s="8">
        <v>37502</v>
      </c>
      <c r="AM573" s="7" t="s">
        <v>108</v>
      </c>
      <c r="AN573" s="7" t="s">
        <v>76</v>
      </c>
      <c r="AQ573" s="14">
        <v>3</v>
      </c>
      <c r="AR573" s="14">
        <v>1</v>
      </c>
      <c r="AS573" s="15">
        <f t="shared" si="666"/>
        <v>44671.25</v>
      </c>
      <c r="AT573" s="14" t="s">
        <v>163</v>
      </c>
      <c r="AU573" s="12">
        <v>3.1930000000000001</v>
      </c>
      <c r="AV573" s="17">
        <v>17</v>
      </c>
      <c r="AW573" s="18">
        <v>20600</v>
      </c>
      <c r="AX573" s="19" t="s">
        <v>2607</v>
      </c>
      <c r="AY573" s="17">
        <v>65</v>
      </c>
      <c r="AZ573" s="14" t="s">
        <v>203</v>
      </c>
      <c r="BA573" s="20" t="str">
        <f t="shared" si="667"/>
        <v>17206000000175150265</v>
      </c>
      <c r="BB573" s="31">
        <f t="shared" si="668"/>
        <v>20</v>
      </c>
      <c r="BC573" s="22" t="s">
        <v>2186</v>
      </c>
      <c r="BD573" s="23" t="s">
        <v>115</v>
      </c>
      <c r="BF573" s="8"/>
      <c r="BG573" s="32">
        <v>96837776</v>
      </c>
      <c r="BH573" s="32">
        <v>54527262</v>
      </c>
      <c r="BI573" s="32"/>
      <c r="BJ573" t="s">
        <v>1286</v>
      </c>
      <c r="BK573" s="14" t="str">
        <f t="shared" si="703"/>
        <v>B-APT-OPEL</v>
      </c>
      <c r="BL573" s="14"/>
      <c r="BM573" s="25"/>
      <c r="BN573" s="26" t="str">
        <f t="shared" si="669"/>
        <v>17206000000175150265</v>
      </c>
      <c r="BO573" s="27" t="str">
        <f t="shared" si="670"/>
        <v>DALLAI MOUNA</v>
      </c>
      <c r="BP573" s="26">
        <f t="shared" si="671"/>
        <v>572</v>
      </c>
      <c r="BQ573" s="28"/>
    </row>
    <row r="574" spans="1:69" x14ac:dyDescent="0.25">
      <c r="A574" t="str">
        <f>VLOOKUP(B574,[2]RH!$B:$BV,72,0)</f>
        <v>Non-Actif</v>
      </c>
      <c r="B574" s="6">
        <v>573</v>
      </c>
      <c r="C574" s="7" t="s">
        <v>65</v>
      </c>
      <c r="D574" s="7" t="s">
        <v>2608</v>
      </c>
      <c r="E574" s="7" t="s">
        <v>67</v>
      </c>
      <c r="F574" s="7" t="s">
        <v>102</v>
      </c>
      <c r="G574" s="7" t="s">
        <v>1886</v>
      </c>
      <c r="H574" s="80"/>
      <c r="I574" s="7"/>
      <c r="J574" s="7"/>
      <c r="K574" s="7" t="s">
        <v>70</v>
      </c>
      <c r="L574" s="7" t="s">
        <v>104</v>
      </c>
      <c r="M574" s="7" t="s">
        <v>1886</v>
      </c>
      <c r="N574" s="8">
        <v>44309</v>
      </c>
      <c r="O574" t="e">
        <f t="shared" ca="1" si="707"/>
        <v>#REF!</v>
      </c>
      <c r="P574" s="7">
        <f t="shared" ca="1" si="672"/>
        <v>-1146</v>
      </c>
      <c r="Q574" s="8">
        <v>44548</v>
      </c>
      <c r="R574" s="7" t="s">
        <v>105</v>
      </c>
      <c r="S574" s="7"/>
      <c r="T574" s="9" t="s">
        <v>156</v>
      </c>
      <c r="U574" s="7" t="str">
        <f t="shared" si="658"/>
        <v>Contractuel</v>
      </c>
      <c r="V574" s="8">
        <v>44501</v>
      </c>
      <c r="W574" s="8">
        <v>44576</v>
      </c>
      <c r="X574" s="8"/>
      <c r="Y574" s="8"/>
      <c r="Z574" s="8">
        <v>44309</v>
      </c>
      <c r="AA574" s="7">
        <f t="shared" si="659"/>
        <v>4</v>
      </c>
      <c r="AB574" s="7">
        <f t="shared" si="660"/>
        <v>2021</v>
      </c>
      <c r="AC574" s="7">
        <f t="shared" si="661"/>
        <v>2025</v>
      </c>
      <c r="AD574" s="10" t="e">
        <f t="shared" ref="AD574:AD637" ca="1" si="737">IF(#REF!="Non",(DAYS360(N574,Q574)/360),(DAYS360(N574,TODAY())/360))</f>
        <v>#REF!</v>
      </c>
      <c r="AE574" s="10" t="e">
        <f t="shared" ca="1" si="663"/>
        <v>#REF!</v>
      </c>
      <c r="AF574" s="8">
        <v>30141</v>
      </c>
      <c r="AG574" s="11">
        <f t="shared" ca="1" si="664"/>
        <v>42.68767123287671</v>
      </c>
      <c r="AH574" s="10" t="str">
        <f t="shared" ca="1" si="665"/>
        <v>&gt;35&lt; 45</v>
      </c>
      <c r="AI574" s="12">
        <v>12883125</v>
      </c>
      <c r="AJ574" s="13" t="s">
        <v>106</v>
      </c>
      <c r="AK574" s="12" t="s">
        <v>2609</v>
      </c>
      <c r="AL574" s="8">
        <v>42583</v>
      </c>
      <c r="AM574" s="7" t="s">
        <v>75</v>
      </c>
      <c r="AN574" s="7" t="s">
        <v>76</v>
      </c>
      <c r="AO574">
        <v>2</v>
      </c>
      <c r="AQ574" s="14"/>
      <c r="AR574" s="14">
        <v>1</v>
      </c>
      <c r="AS574" s="15">
        <f t="shared" si="666"/>
        <v>44674.25</v>
      </c>
      <c r="AT574" s="14" t="s">
        <v>77</v>
      </c>
      <c r="AU574" s="12">
        <v>1600</v>
      </c>
      <c r="AV574" s="17" t="s">
        <v>150</v>
      </c>
      <c r="AW574" s="18" t="s">
        <v>339</v>
      </c>
      <c r="AX574" s="19">
        <v>38121614794</v>
      </c>
      <c r="AY574" s="17" t="s">
        <v>120</v>
      </c>
      <c r="AZ574" s="14" t="s">
        <v>174</v>
      </c>
      <c r="BA574" s="20" t="str">
        <f t="shared" si="667"/>
        <v>07080013812161479406</v>
      </c>
      <c r="BB574" s="31">
        <f t="shared" si="668"/>
        <v>20</v>
      </c>
      <c r="BC574" s="22" t="s">
        <v>2610</v>
      </c>
      <c r="BD574" s="23" t="s">
        <v>115</v>
      </c>
      <c r="BF574" s="8"/>
      <c r="BG574" s="32">
        <v>97967581</v>
      </c>
      <c r="BH574" s="32"/>
      <c r="BI574" s="32"/>
      <c r="BK574" s="14" t="str">
        <f t="shared" si="703"/>
        <v>CADRE</v>
      </c>
      <c r="BL574" s="14"/>
      <c r="BM574" s="25"/>
      <c r="BN574" s="26" t="str">
        <f t="shared" si="669"/>
        <v>07080013812161479406</v>
      </c>
      <c r="BO574" s="27" t="str">
        <f t="shared" si="670"/>
        <v>ZEDDINI ADEL</v>
      </c>
      <c r="BP574" s="26">
        <f t="shared" si="671"/>
        <v>573</v>
      </c>
      <c r="BQ574" s="28"/>
    </row>
    <row r="575" spans="1:69" x14ac:dyDescent="0.25">
      <c r="A575" t="str">
        <f>VLOOKUP(B575,[2]RH!$B:$BV,72,0)</f>
        <v>Non-Actif</v>
      </c>
      <c r="B575" s="6">
        <v>574</v>
      </c>
      <c r="C575" s="7" t="s">
        <v>65</v>
      </c>
      <c r="D575" s="7" t="s">
        <v>2611</v>
      </c>
      <c r="E575" s="7" t="s">
        <v>67</v>
      </c>
      <c r="F575" s="7" t="s">
        <v>118</v>
      </c>
      <c r="G575" s="7" t="s">
        <v>220</v>
      </c>
      <c r="H575" s="80">
        <v>520</v>
      </c>
      <c r="I575" s="7"/>
      <c r="J575" s="7" t="s">
        <v>281</v>
      </c>
      <c r="K575" s="7" t="s">
        <v>146</v>
      </c>
      <c r="L575" s="7" t="s">
        <v>90</v>
      </c>
      <c r="M575" s="7" t="s">
        <v>160</v>
      </c>
      <c r="N575" s="8">
        <v>44319</v>
      </c>
      <c r="O575" t="e">
        <f t="shared" ca="1" si="707"/>
        <v>#REF!</v>
      </c>
      <c r="P575" s="7">
        <f t="shared" ca="1" si="672"/>
        <v>-1102</v>
      </c>
      <c r="Q575" s="8">
        <v>44578</v>
      </c>
      <c r="R575" s="7" t="s">
        <v>771</v>
      </c>
      <c r="S575" s="7"/>
      <c r="T575" s="9" t="s">
        <v>156</v>
      </c>
      <c r="U575" s="7" t="str">
        <f t="shared" si="658"/>
        <v>Contractuel</v>
      </c>
      <c r="V575" s="8">
        <v>44562</v>
      </c>
      <c r="W575" s="8">
        <v>44620</v>
      </c>
      <c r="X575" s="8"/>
      <c r="Y575" s="8"/>
      <c r="Z575" s="8">
        <v>44319</v>
      </c>
      <c r="AA575" s="7">
        <f t="shared" si="659"/>
        <v>5</v>
      </c>
      <c r="AB575" s="7">
        <f t="shared" si="660"/>
        <v>2021</v>
      </c>
      <c r="AC575" s="7">
        <f t="shared" si="661"/>
        <v>2025</v>
      </c>
      <c r="AD575" s="10" t="e">
        <f t="shared" ref="AD575:AD638" ca="1" si="738">IF(#REF!="Non",(DAYS360(N575,Q575)/360),(DAYS360(N575,TODAY())/360))</f>
        <v>#REF!</v>
      </c>
      <c r="AE575" s="10" t="e">
        <f t="shared" ca="1" si="663"/>
        <v>#REF!</v>
      </c>
      <c r="AF575" s="8">
        <v>37007</v>
      </c>
      <c r="AG575" s="11">
        <f t="shared" ca="1" si="664"/>
        <v>23.876712328767123</v>
      </c>
      <c r="AH575" s="10" t="str">
        <f t="shared" ca="1" si="665"/>
        <v>&lt; 25</v>
      </c>
      <c r="AI575" s="12">
        <v>17461527</v>
      </c>
      <c r="AJ575" s="13" t="s">
        <v>170</v>
      </c>
      <c r="AK575" s="12">
        <v>13033404</v>
      </c>
      <c r="AL575" s="8">
        <v>44341</v>
      </c>
      <c r="AM575" s="7" t="s">
        <v>75</v>
      </c>
      <c r="AN575" s="7" t="s">
        <v>109</v>
      </c>
      <c r="AQ575" s="14">
        <v>3</v>
      </c>
      <c r="AR575" s="14">
        <v>1</v>
      </c>
      <c r="AS575" s="15">
        <f t="shared" si="666"/>
        <v>44684.25</v>
      </c>
      <c r="AT575" s="14" t="s">
        <v>163</v>
      </c>
      <c r="AU575" s="12">
        <v>3.1930000000000001</v>
      </c>
      <c r="AV575" s="17" t="s">
        <v>236</v>
      </c>
      <c r="AW575" s="18" t="s">
        <v>201</v>
      </c>
      <c r="AX575" s="19" t="s">
        <v>2612</v>
      </c>
      <c r="AY575" s="17" t="s">
        <v>2504</v>
      </c>
      <c r="AZ575" s="14" t="s">
        <v>203</v>
      </c>
      <c r="BA575" s="20" t="str">
        <f t="shared" si="667"/>
        <v>17001000000303213652</v>
      </c>
      <c r="BB575" s="31">
        <f t="shared" si="668"/>
        <v>20</v>
      </c>
      <c r="BC575" s="22" t="s">
        <v>2613</v>
      </c>
      <c r="BD575" s="23" t="s">
        <v>115</v>
      </c>
      <c r="BF575" s="8" t="s">
        <v>176</v>
      </c>
      <c r="BG575" s="32">
        <v>55123229</v>
      </c>
      <c r="BH575" s="32">
        <v>55844986</v>
      </c>
      <c r="BI575" s="32"/>
      <c r="BJ575" t="s">
        <v>1033</v>
      </c>
      <c r="BK575" s="14" t="str">
        <f t="shared" si="703"/>
        <v>B-520</v>
      </c>
      <c r="BL575" s="14"/>
      <c r="BM575" s="25"/>
      <c r="BN575" s="26" t="str">
        <f t="shared" si="669"/>
        <v>17001000000303213652</v>
      </c>
      <c r="BO575" s="27" t="str">
        <f t="shared" si="670"/>
        <v>HAMLAOUI TAYMAR</v>
      </c>
      <c r="BP575" s="26">
        <f t="shared" si="671"/>
        <v>574</v>
      </c>
      <c r="BQ575" s="28"/>
    </row>
    <row r="576" spans="1:69" x14ac:dyDescent="0.25">
      <c r="A576" t="str">
        <f>VLOOKUP(B576,[2]RH!$B:$BV,72,0)</f>
        <v>si</v>
      </c>
      <c r="B576" s="6">
        <v>575</v>
      </c>
      <c r="C576" s="7" t="s">
        <v>100</v>
      </c>
      <c r="D576" s="7" t="s">
        <v>2614</v>
      </c>
      <c r="E576" s="7" t="s">
        <v>67</v>
      </c>
      <c r="F576" s="7" t="s">
        <v>118</v>
      </c>
      <c r="G576" s="7" t="s">
        <v>220</v>
      </c>
      <c r="H576" s="80" t="s">
        <v>225</v>
      </c>
      <c r="I576" s="7" t="s">
        <v>614</v>
      </c>
      <c r="J576" s="7" t="s">
        <v>281</v>
      </c>
      <c r="K576" s="7" t="s">
        <v>146</v>
      </c>
      <c r="L576" s="7" t="s">
        <v>90</v>
      </c>
      <c r="M576" s="7" t="s">
        <v>191</v>
      </c>
      <c r="N576" s="8">
        <v>44319</v>
      </c>
      <c r="O576" t="e">
        <f t="shared" ca="1" si="707"/>
        <v>#REF!</v>
      </c>
      <c r="P576" s="7">
        <f t="shared" ca="1" si="672"/>
        <v>-6</v>
      </c>
      <c r="Q576" s="8"/>
      <c r="R576" s="7"/>
      <c r="S576" s="7"/>
      <c r="T576" s="9" t="s">
        <v>156</v>
      </c>
      <c r="U576" s="7" t="str">
        <f t="shared" si="658"/>
        <v>Contractuel</v>
      </c>
      <c r="V576" s="8">
        <v>45689</v>
      </c>
      <c r="W576" s="8">
        <f>VLOOKUP(B576,[1]BASE!$A:$Q,17,0)</f>
        <v>45716</v>
      </c>
      <c r="X576" s="8"/>
      <c r="Y576" s="8"/>
      <c r="Z576" s="8">
        <v>44319</v>
      </c>
      <c r="AA576" s="7">
        <f t="shared" si="659"/>
        <v>5</v>
      </c>
      <c r="AB576" s="7">
        <f t="shared" si="660"/>
        <v>2021</v>
      </c>
      <c r="AC576" s="7">
        <f t="shared" si="661"/>
        <v>2025</v>
      </c>
      <c r="AD576" s="10" t="e">
        <f t="shared" ref="AD576:AD639" ca="1" si="739">IF(#REF!="Non",(DAYS360(N576,Q576)/360),(DAYS360(N576,TODAY())/360))</f>
        <v>#REF!</v>
      </c>
      <c r="AE576" s="10" t="e">
        <f t="shared" ca="1" si="663"/>
        <v>#REF!</v>
      </c>
      <c r="AF576" s="8">
        <v>37703</v>
      </c>
      <c r="AG576" s="11">
        <f t="shared" ca="1" si="664"/>
        <v>21.969863013698632</v>
      </c>
      <c r="AH576" s="10" t="str">
        <f t="shared" ca="1" si="665"/>
        <v>&lt; 25</v>
      </c>
      <c r="AI576" s="12">
        <v>17443386</v>
      </c>
      <c r="AJ576" s="13" t="s">
        <v>150</v>
      </c>
      <c r="AK576" s="12">
        <v>14366334</v>
      </c>
      <c r="AL576" s="8">
        <v>43781</v>
      </c>
      <c r="AM576" s="7" t="s">
        <v>108</v>
      </c>
      <c r="AN576" s="7" t="s">
        <v>109</v>
      </c>
      <c r="AQ576">
        <v>3</v>
      </c>
      <c r="AR576" s="14">
        <v>3</v>
      </c>
      <c r="AS576" s="15">
        <f t="shared" si="666"/>
        <v>45414.75</v>
      </c>
      <c r="AT576" s="14" t="s">
        <v>163</v>
      </c>
      <c r="AU576" s="12">
        <v>3.3159999999999998</v>
      </c>
      <c r="AV576" s="17" t="s">
        <v>236</v>
      </c>
      <c r="AW576" s="18" t="s">
        <v>201</v>
      </c>
      <c r="AX576" s="19" t="s">
        <v>2615</v>
      </c>
      <c r="AY576" s="17" t="s">
        <v>436</v>
      </c>
      <c r="AZ576" s="14" t="s">
        <v>203</v>
      </c>
      <c r="BA576" s="20" t="str">
        <f t="shared" si="667"/>
        <v>17001000000297488518</v>
      </c>
      <c r="BB576" s="31">
        <f t="shared" si="668"/>
        <v>20</v>
      </c>
      <c r="BC576" s="22" t="s">
        <v>2616</v>
      </c>
      <c r="BD576" s="23" t="s">
        <v>486</v>
      </c>
      <c r="BF576" s="8"/>
      <c r="BG576" s="32"/>
      <c r="BH576" s="32">
        <v>92854021</v>
      </c>
      <c r="BI576" s="32"/>
      <c r="BJ576" t="s">
        <v>627</v>
      </c>
      <c r="BK576" s="14" t="str">
        <f>IF(K576="CADRE","CADRE",CONCATENATE(J576,"-",H576))</f>
        <v>B-P6 AV</v>
      </c>
      <c r="BL576" s="14" t="s">
        <v>595</v>
      </c>
      <c r="BM576" s="25"/>
      <c r="BN576" s="26" t="str">
        <f t="shared" si="669"/>
        <v>17001000000297488518</v>
      </c>
      <c r="BO576" s="27" t="str">
        <f t="shared" si="670"/>
        <v>HBIBI RAHMA</v>
      </c>
      <c r="BP576" s="26">
        <f t="shared" si="671"/>
        <v>575</v>
      </c>
      <c r="BQ576" s="28"/>
    </row>
    <row r="577" spans="1:69" x14ac:dyDescent="0.25">
      <c r="A577" t="str">
        <f>VLOOKUP(B577,[2]RH!$B:$BV,72,0)</f>
        <v>si</v>
      </c>
      <c r="B577" s="6">
        <v>576</v>
      </c>
      <c r="C577" s="7" t="s">
        <v>100</v>
      </c>
      <c r="D577" s="7" t="s">
        <v>2617</v>
      </c>
      <c r="E577" s="7" t="s">
        <v>67</v>
      </c>
      <c r="F577" s="7" t="s">
        <v>118</v>
      </c>
      <c r="G577" s="7" t="s">
        <v>1801</v>
      </c>
      <c r="H577" s="41" t="s">
        <v>562</v>
      </c>
      <c r="I577" s="7" t="s">
        <v>1802</v>
      </c>
      <c r="J577" s="7" t="s">
        <v>281</v>
      </c>
      <c r="K577" s="7" t="s">
        <v>146</v>
      </c>
      <c r="L577" s="7" t="s">
        <v>90</v>
      </c>
      <c r="M577" s="7" t="s">
        <v>191</v>
      </c>
      <c r="N577" s="8">
        <v>44319</v>
      </c>
      <c r="O577" t="e">
        <f t="shared" ca="1" si="707"/>
        <v>#REF!</v>
      </c>
      <c r="P577" s="7">
        <f t="shared" ca="1" si="672"/>
        <v>-6</v>
      </c>
      <c r="Q577" s="8"/>
      <c r="R577" s="7"/>
      <c r="S577" s="7"/>
      <c r="T577" s="9" t="s">
        <v>156</v>
      </c>
      <c r="U577" s="7" t="str">
        <f t="shared" si="658"/>
        <v>Contractuel</v>
      </c>
      <c r="V577" s="8">
        <v>45689</v>
      </c>
      <c r="W577" s="8">
        <f>VLOOKUP(B577,[1]BASE!$A:$Q,17,0)</f>
        <v>45716</v>
      </c>
      <c r="X577" s="8"/>
      <c r="Y577" s="8"/>
      <c r="Z577" s="8">
        <v>44319</v>
      </c>
      <c r="AA577" s="7">
        <f t="shared" si="659"/>
        <v>5</v>
      </c>
      <c r="AB577" s="7">
        <f t="shared" si="660"/>
        <v>2021</v>
      </c>
      <c r="AC577" s="7">
        <f t="shared" si="661"/>
        <v>2025</v>
      </c>
      <c r="AD577" s="10" t="e">
        <f t="shared" ref="AD577:AD640" ca="1" si="740">IF(#REF!="Non",(DAYS360(N577,Q577)/360),(DAYS360(N577,TODAY())/360))</f>
        <v>#REF!</v>
      </c>
      <c r="AE577" s="10" t="e">
        <f t="shared" ca="1" si="663"/>
        <v>#REF!</v>
      </c>
      <c r="AF577" s="8">
        <v>34454</v>
      </c>
      <c r="AG577" s="11">
        <f t="shared" ca="1" si="664"/>
        <v>30.87123287671233</v>
      </c>
      <c r="AH577" s="10" t="str">
        <f t="shared" ca="1" si="665"/>
        <v>&gt;25&lt; 35</v>
      </c>
      <c r="AI577" s="12">
        <v>16984893</v>
      </c>
      <c r="AJ577" s="13" t="s">
        <v>150</v>
      </c>
      <c r="AK577" s="12" t="s">
        <v>2618</v>
      </c>
      <c r="AL577" s="8">
        <v>43801</v>
      </c>
      <c r="AM577" s="7" t="s">
        <v>108</v>
      </c>
      <c r="AN577" s="7" t="s">
        <v>109</v>
      </c>
      <c r="AQ577">
        <v>3</v>
      </c>
      <c r="AR577" s="14">
        <v>3</v>
      </c>
      <c r="AS577" s="15">
        <f t="shared" si="666"/>
        <v>45414.75</v>
      </c>
      <c r="AT577" s="14" t="s">
        <v>163</v>
      </c>
      <c r="AU577" s="12">
        <v>3.3159999999999998</v>
      </c>
      <c r="AV577" s="17" t="s">
        <v>236</v>
      </c>
      <c r="AW577" s="18" t="s">
        <v>201</v>
      </c>
      <c r="AX577" s="19" t="s">
        <v>2619</v>
      </c>
      <c r="AY577" s="17" t="s">
        <v>2620</v>
      </c>
      <c r="AZ577" s="14" t="s">
        <v>203</v>
      </c>
      <c r="BA577" s="20" t="str">
        <f t="shared" si="667"/>
        <v>17001000000302915765</v>
      </c>
      <c r="BB577" s="31">
        <f t="shared" si="668"/>
        <v>20</v>
      </c>
      <c r="BC577" s="22" t="s">
        <v>2590</v>
      </c>
      <c r="BD577" s="23" t="s">
        <v>341</v>
      </c>
      <c r="BE577">
        <v>1142</v>
      </c>
      <c r="BF577" s="8"/>
      <c r="BG577" s="32">
        <v>92052028</v>
      </c>
      <c r="BH577" s="32">
        <v>20689912</v>
      </c>
      <c r="BI577" s="32"/>
      <c r="BJ577" t="s">
        <v>1121</v>
      </c>
      <c r="BK577" s="14" t="s">
        <v>1806</v>
      </c>
      <c r="BL577" s="14" t="s">
        <v>595</v>
      </c>
      <c r="BM577" s="25"/>
      <c r="BN577" s="26" t="str">
        <f t="shared" si="669"/>
        <v>17001000000302915765</v>
      </c>
      <c r="BO577" s="27" t="str">
        <f t="shared" si="670"/>
        <v>IBRAHEM ASMA</v>
      </c>
      <c r="BP577" s="26">
        <f t="shared" si="671"/>
        <v>576</v>
      </c>
      <c r="BQ577" s="28"/>
    </row>
    <row r="578" spans="1:69" x14ac:dyDescent="0.25">
      <c r="A578" t="str">
        <f>VLOOKUP(B578,[2]RH!$B:$BV,72,0)</f>
        <v>Non-Actif</v>
      </c>
      <c r="B578" s="6">
        <v>577</v>
      </c>
      <c r="C578" s="7" t="s">
        <v>100</v>
      </c>
      <c r="D578" s="7" t="s">
        <v>2621</v>
      </c>
      <c r="E578" s="7" t="s">
        <v>67</v>
      </c>
      <c r="F578" s="7" t="s">
        <v>118</v>
      </c>
      <c r="G578" s="7" t="s">
        <v>220</v>
      </c>
      <c r="H578" s="80" t="s">
        <v>1656</v>
      </c>
      <c r="I578" s="7"/>
      <c r="J578" s="7" t="s">
        <v>190</v>
      </c>
      <c r="K578" s="7" t="s">
        <v>146</v>
      </c>
      <c r="L578" s="7" t="s">
        <v>90</v>
      </c>
      <c r="M578" s="7" t="s">
        <v>191</v>
      </c>
      <c r="N578" s="8">
        <v>44319</v>
      </c>
      <c r="O578" t="e">
        <f t="shared" ca="1" si="707"/>
        <v>#REF!</v>
      </c>
      <c r="P578" s="7">
        <f t="shared" ca="1" si="672"/>
        <v>-857</v>
      </c>
      <c r="Q578" s="8">
        <v>44821</v>
      </c>
      <c r="R578" s="7" t="s">
        <v>290</v>
      </c>
      <c r="S578" s="7"/>
      <c r="T578" s="9" t="s">
        <v>156</v>
      </c>
      <c r="U578" s="7" t="str">
        <f t="shared" ref="U578:U641" si="741">IF(T578="CDI","Titulaire","Contractuel")</f>
        <v>Contractuel</v>
      </c>
      <c r="V578" s="8">
        <v>44805</v>
      </c>
      <c r="W578" s="8">
        <v>44865</v>
      </c>
      <c r="X578" s="8"/>
      <c r="Y578" s="8"/>
      <c r="Z578" s="8">
        <v>44319</v>
      </c>
      <c r="AA578" s="7">
        <f t="shared" ref="AA578:AA641" si="742">MONTH(N578)</f>
        <v>5</v>
      </c>
      <c r="AB578" s="7">
        <f t="shared" ref="AB578:AB641" si="743">IF(N578="","",YEAR(N578))</f>
        <v>2021</v>
      </c>
      <c r="AC578" s="7">
        <f t="shared" ref="AC578:AC641" si="744">AB578+4</f>
        <v>2025</v>
      </c>
      <c r="AD578" s="10" t="e">
        <f t="shared" ref="AD578:AD641" ca="1" si="745">IF(#REF!="Non",(DAYS360(N578,Q578)/360),(DAYS360(N578,TODAY())/360))</f>
        <v>#REF!</v>
      </c>
      <c r="AE578" s="10" t="e">
        <f t="shared" ref="AE578:AE641" ca="1" si="746">+IF(AD578&lt;1,"&lt; 1",IF(AND(AD578&gt;=1,AD578&lt;2),"&lt; 2",IF(AND(AD578&gt;=2,AD578&lt;3),"&lt; 3",IF(AND(AD578&gt;=3,AD578&lt;=4),"&lt; 4",IF(AD578&gt;4,"&gt; 4")))))</f>
        <v>#REF!</v>
      </c>
      <c r="AF578" s="8">
        <v>35654</v>
      </c>
      <c r="AG578" s="11">
        <f t="shared" ref="AG578:AG641" ca="1" si="747">(TODAY()-AF578)/365</f>
        <v>27.583561643835615</v>
      </c>
      <c r="AH578" s="10" t="str">
        <f t="shared" ref="AH578:AH641" ca="1" si="748">+IF(AG578&lt;25,"&lt; 25",IF(AND(AG578&gt;=25,AG578&lt;35),"&gt;25&lt; 35",IF(AND(AG578&gt;=35,AG578&lt;45),"&gt;35&lt; 45",IF(AND(AG578&gt;=45,AG578&lt;=55),"&gt;45&lt; 55",IF(AG578&gt;55,"&gt; 55")))))</f>
        <v>&gt;25&lt; 35</v>
      </c>
      <c r="AI578" s="12">
        <v>16796829</v>
      </c>
      <c r="AJ578" s="13" t="s">
        <v>92</v>
      </c>
      <c r="AK578" s="12">
        <v>13010180</v>
      </c>
      <c r="AL578" s="8">
        <v>41831</v>
      </c>
      <c r="AM578" s="7" t="s">
        <v>108</v>
      </c>
      <c r="AN578" s="7" t="s">
        <v>109</v>
      </c>
      <c r="AQ578" s="14">
        <v>3</v>
      </c>
      <c r="AR578" s="14">
        <v>2</v>
      </c>
      <c r="AS578" s="15">
        <f t="shared" ref="AS578:AS641" si="749">N578+(365.25*AR578)</f>
        <v>45049.5</v>
      </c>
      <c r="AT578" s="14" t="s">
        <v>163</v>
      </c>
      <c r="AU578" s="12">
        <v>3.3159999999999998</v>
      </c>
      <c r="AV578" s="17" t="s">
        <v>433</v>
      </c>
      <c r="AW578" s="18" t="s">
        <v>434</v>
      </c>
      <c r="AX578" s="19" t="s">
        <v>2622</v>
      </c>
      <c r="AY578" s="17" t="s">
        <v>79</v>
      </c>
      <c r="AZ578" s="14" t="s">
        <v>195</v>
      </c>
      <c r="BA578" s="20" t="str">
        <f t="shared" ref="BA578:BA641" si="750">CONCATENATE(AV578,AW578,AX578,AY578)</f>
        <v>12406000000238951608</v>
      </c>
      <c r="BB578" s="31">
        <f t="shared" ref="BB578:BB641" si="751">LEN(BA578)</f>
        <v>20</v>
      </c>
      <c r="BC578" s="22" t="s">
        <v>2623</v>
      </c>
      <c r="BD578" s="23" t="s">
        <v>714</v>
      </c>
      <c r="BF578" s="8" t="s">
        <v>776</v>
      </c>
      <c r="BG578" s="32">
        <v>55587466</v>
      </c>
      <c r="BH578" s="32">
        <v>23866854</v>
      </c>
      <c r="BI578" s="32"/>
      <c r="BJ578" t="s">
        <v>240</v>
      </c>
      <c r="BK578" s="14" t="str">
        <f>IF(K578="CADRE","CADRE",CONCATENATE(J578,"-",H578))</f>
        <v>A-APT</v>
      </c>
      <c r="BL578" s="14"/>
      <c r="BM578" s="25"/>
      <c r="BN578" s="26" t="str">
        <f t="shared" ref="BN578:BN641" si="752">BA578</f>
        <v>12406000000238951608</v>
      </c>
      <c r="BO578" s="27" t="str">
        <f t="shared" ref="BO578:BO641" si="753">D578</f>
        <v>JLASSI MERIAM</v>
      </c>
      <c r="BP578" s="26">
        <f t="shared" ref="BP578:BP641" si="754">B578</f>
        <v>577</v>
      </c>
      <c r="BQ578" s="28"/>
    </row>
    <row r="579" spans="1:69" x14ac:dyDescent="0.25">
      <c r="A579" t="str">
        <f>VLOOKUP(B579,[2]RH!$B:$BV,72,0)</f>
        <v>Non-Actif</v>
      </c>
      <c r="B579" s="6">
        <v>578</v>
      </c>
      <c r="C579" s="7" t="s">
        <v>65</v>
      </c>
      <c r="D579" s="7" t="s">
        <v>2624</v>
      </c>
      <c r="E579" s="7" t="s">
        <v>67</v>
      </c>
      <c r="F579" s="7" t="s">
        <v>118</v>
      </c>
      <c r="G579" s="7" t="s">
        <v>149</v>
      </c>
      <c r="H579" s="80"/>
      <c r="I579" s="7"/>
      <c r="J579" s="7"/>
      <c r="K579" s="7" t="s">
        <v>70</v>
      </c>
      <c r="L579" s="7" t="s">
        <v>104</v>
      </c>
      <c r="M579" s="7" t="s">
        <v>149</v>
      </c>
      <c r="N579" s="8">
        <v>44319</v>
      </c>
      <c r="O579" t="e">
        <f t="shared" ca="1" si="707"/>
        <v>#REF!</v>
      </c>
      <c r="P579" s="7" t="str">
        <f t="shared" ref="P579:P642" ca="1" si="755">IF(W579="","",W579-TODAY())</f>
        <v/>
      </c>
      <c r="Q579" s="8">
        <v>44440</v>
      </c>
      <c r="R579" s="7" t="s">
        <v>105</v>
      </c>
      <c r="S579" s="7"/>
      <c r="T579" s="9" t="s">
        <v>72</v>
      </c>
      <c r="U579" s="7" t="str">
        <f t="shared" si="741"/>
        <v>Titulaire</v>
      </c>
      <c r="V579" s="8"/>
      <c r="W579" s="8"/>
      <c r="X579" s="8"/>
      <c r="Y579" s="8"/>
      <c r="Z579" s="8">
        <v>44319</v>
      </c>
      <c r="AA579" s="7">
        <f t="shared" si="742"/>
        <v>5</v>
      </c>
      <c r="AB579" s="7">
        <f t="shared" si="743"/>
        <v>2021</v>
      </c>
      <c r="AC579" s="7">
        <f t="shared" si="744"/>
        <v>2025</v>
      </c>
      <c r="AD579" s="10" t="e">
        <f t="shared" ref="AD579:AD642" ca="1" si="756">IF(#REF!="Non",(DAYS360(N579,Q579)/360),(DAYS360(N579,TODAY())/360))</f>
        <v>#REF!</v>
      </c>
      <c r="AE579" s="10" t="e">
        <f t="shared" ca="1" si="746"/>
        <v>#REF!</v>
      </c>
      <c r="AF579" s="8">
        <v>31287</v>
      </c>
      <c r="AG579" s="11">
        <f t="shared" ca="1" si="747"/>
        <v>39.547945205479451</v>
      </c>
      <c r="AH579" s="10" t="str">
        <f t="shared" ca="1" si="748"/>
        <v>&gt;35&lt; 45</v>
      </c>
      <c r="AI579" s="12">
        <v>15446407</v>
      </c>
      <c r="AJ579" s="13" t="s">
        <v>150</v>
      </c>
      <c r="AK579" s="12" t="s">
        <v>2625</v>
      </c>
      <c r="AL579" s="8">
        <v>43987</v>
      </c>
      <c r="AM579" s="7" t="s">
        <v>75</v>
      </c>
      <c r="AN579" s="7" t="s">
        <v>109</v>
      </c>
      <c r="AQ579" s="14"/>
      <c r="AR579" s="14">
        <v>1</v>
      </c>
      <c r="AS579" s="15">
        <f t="shared" si="749"/>
        <v>44684.25</v>
      </c>
      <c r="AT579" s="14" t="s">
        <v>77</v>
      </c>
      <c r="AU579" s="12">
        <v>2100</v>
      </c>
      <c r="AV579" s="17">
        <v>14</v>
      </c>
      <c r="AW579" s="18" t="s">
        <v>2626</v>
      </c>
      <c r="AX579" s="19">
        <v>31007001349</v>
      </c>
      <c r="AY579" s="17">
        <v>61</v>
      </c>
      <c r="AZ579" s="14" t="s">
        <v>185</v>
      </c>
      <c r="BA579" s="20" t="str">
        <f t="shared" si="750"/>
        <v>14053053100700134961</v>
      </c>
      <c r="BB579" s="31">
        <f t="shared" si="751"/>
        <v>20</v>
      </c>
      <c r="BC579" s="22" t="s">
        <v>2627</v>
      </c>
      <c r="BD579" s="23" t="s">
        <v>491</v>
      </c>
      <c r="BF579" s="8"/>
      <c r="BG579" s="32">
        <v>56773742</v>
      </c>
      <c r="BH579" s="32"/>
      <c r="BI579" s="32"/>
      <c r="BK579" s="14" t="str">
        <f>IF(K579="CADRE","CADRE",CONCATENATE(J579,"-",H579))</f>
        <v>CADRE</v>
      </c>
      <c r="BL579" s="14"/>
      <c r="BM579" s="25"/>
      <c r="BN579" s="26" t="str">
        <f t="shared" si="752"/>
        <v>14053053100700134961</v>
      </c>
      <c r="BO579" s="27" t="str">
        <f t="shared" si="753"/>
        <v>HERGLI ALI</v>
      </c>
      <c r="BP579" s="26">
        <f t="shared" si="754"/>
        <v>578</v>
      </c>
      <c r="BQ579" s="28"/>
    </row>
    <row r="580" spans="1:69" x14ac:dyDescent="0.25">
      <c r="A580" t="str">
        <f>VLOOKUP(B580,[2]RH!$B:$BV,72,0)</f>
        <v>Non-Actif</v>
      </c>
      <c r="B580" s="6">
        <v>579</v>
      </c>
      <c r="C580" s="7" t="s">
        <v>65</v>
      </c>
      <c r="D580" s="7" t="s">
        <v>2628</v>
      </c>
      <c r="E580" s="7" t="s">
        <v>67</v>
      </c>
      <c r="F580" s="7" t="s">
        <v>258</v>
      </c>
      <c r="G580" s="7" t="s">
        <v>533</v>
      </c>
      <c r="H580" s="80" t="s">
        <v>533</v>
      </c>
      <c r="I580" s="7"/>
      <c r="J580" s="7" t="s">
        <v>190</v>
      </c>
      <c r="K580" s="7" t="s">
        <v>89</v>
      </c>
      <c r="L580" s="7" t="s">
        <v>90</v>
      </c>
      <c r="M580" s="7" t="s">
        <v>535</v>
      </c>
      <c r="N580" s="8">
        <v>44323</v>
      </c>
      <c r="O580" t="e">
        <f t="shared" ca="1" si="707"/>
        <v>#REF!</v>
      </c>
      <c r="P580" s="7" t="str">
        <f t="shared" ca="1" si="755"/>
        <v/>
      </c>
      <c r="Q580" s="8">
        <v>44371</v>
      </c>
      <c r="R580" s="7" t="s">
        <v>161</v>
      </c>
      <c r="S580" s="7"/>
      <c r="T580" s="9" t="s">
        <v>394</v>
      </c>
      <c r="U580" s="7" t="str">
        <f t="shared" si="741"/>
        <v>Contractuel</v>
      </c>
      <c r="V580" s="8"/>
      <c r="W580" s="8"/>
      <c r="X580" s="8">
        <v>44317</v>
      </c>
      <c r="Y580" s="8">
        <v>44681</v>
      </c>
      <c r="Z580" s="8"/>
      <c r="AA580" s="7">
        <f t="shared" si="742"/>
        <v>5</v>
      </c>
      <c r="AB580" s="7">
        <f t="shared" si="743"/>
        <v>2021</v>
      </c>
      <c r="AC580" s="7">
        <f t="shared" si="744"/>
        <v>2025</v>
      </c>
      <c r="AD580" s="10" t="e">
        <f t="shared" ref="AD580:AD643" ca="1" si="757">IF(#REF!="Non",(DAYS360(N580,Q580)/360),(DAYS360(N580,TODAY())/360))</f>
        <v>#REF!</v>
      </c>
      <c r="AE580" s="10" t="e">
        <f t="shared" ca="1" si="746"/>
        <v>#REF!</v>
      </c>
      <c r="AF580" s="8">
        <v>32449</v>
      </c>
      <c r="AG580" s="11">
        <f t="shared" ca="1" si="747"/>
        <v>36.364383561643834</v>
      </c>
      <c r="AH580" s="10" t="str">
        <f t="shared" ca="1" si="748"/>
        <v>&gt;35&lt; 45</v>
      </c>
      <c r="AI580" s="12"/>
      <c r="AJ580" s="13"/>
      <c r="AK580" s="12" t="s">
        <v>2629</v>
      </c>
      <c r="AL580" s="8">
        <v>40047</v>
      </c>
      <c r="AM580" s="7" t="s">
        <v>75</v>
      </c>
      <c r="AN580" s="7" t="s">
        <v>109</v>
      </c>
      <c r="AQ580" s="14">
        <v>3</v>
      </c>
      <c r="AR580" s="14">
        <v>1</v>
      </c>
      <c r="AS580" s="15">
        <f t="shared" si="749"/>
        <v>44688.25</v>
      </c>
      <c r="AT580" s="14" t="s">
        <v>163</v>
      </c>
      <c r="AU580" s="12">
        <v>2.1629999999999998</v>
      </c>
      <c r="AV580" s="17">
        <v>20</v>
      </c>
      <c r="AW580" s="18" t="s">
        <v>2630</v>
      </c>
      <c r="AX580" s="19">
        <v>22200729537</v>
      </c>
      <c r="AY580" s="17">
        <v>69</v>
      </c>
      <c r="AZ580" s="14" t="s">
        <v>818</v>
      </c>
      <c r="BA580" s="20" t="str">
        <f t="shared" si="750"/>
        <v>20032322220072953769</v>
      </c>
      <c r="BB580" s="31">
        <f t="shared" si="751"/>
        <v>20</v>
      </c>
      <c r="BC580" s="22" t="s">
        <v>2631</v>
      </c>
      <c r="BD580" s="23" t="s">
        <v>85</v>
      </c>
      <c r="BE580">
        <v>2074</v>
      </c>
      <c r="BF580" s="8"/>
      <c r="BG580" s="32">
        <v>50381688</v>
      </c>
      <c r="BH580" s="32">
        <v>50456785</v>
      </c>
      <c r="BI580" s="32"/>
      <c r="BJ580" t="s">
        <v>609</v>
      </c>
      <c r="BK580" s="14" t="str">
        <f>IF(K580="CADRE","CADRE",CONCATENATE(J580,"-",H580))</f>
        <v>A-Contrôle Qualité</v>
      </c>
      <c r="BL580" s="14"/>
      <c r="BM580" s="25"/>
      <c r="BN580" s="26" t="str">
        <f t="shared" si="752"/>
        <v>20032322220072953769</v>
      </c>
      <c r="BO580" s="27" t="str">
        <f t="shared" si="753"/>
        <v>SALAH NIDHAL</v>
      </c>
      <c r="BP580" s="26">
        <f t="shared" si="754"/>
        <v>579</v>
      </c>
      <c r="BQ580" s="28"/>
    </row>
    <row r="581" spans="1:69" x14ac:dyDescent="0.25">
      <c r="A581" t="str">
        <f>VLOOKUP(B581,[2]RH!$B:$BV,72,0)</f>
        <v>Non-Actif</v>
      </c>
      <c r="B581" s="6">
        <v>580</v>
      </c>
      <c r="C581" s="7" t="s">
        <v>65</v>
      </c>
      <c r="D581" s="7" t="s">
        <v>2632</v>
      </c>
      <c r="E581" s="7" t="s">
        <v>67</v>
      </c>
      <c r="F581" s="7" t="s">
        <v>258</v>
      </c>
      <c r="G581" s="7" t="s">
        <v>890</v>
      </c>
      <c r="H581" s="80" t="s">
        <v>891</v>
      </c>
      <c r="I581" s="7" t="s">
        <v>892</v>
      </c>
      <c r="J581" s="7" t="s">
        <v>190</v>
      </c>
      <c r="K581" s="7" t="s">
        <v>89</v>
      </c>
      <c r="L581" s="7" t="s">
        <v>90</v>
      </c>
      <c r="M581" s="7" t="s">
        <v>535</v>
      </c>
      <c r="N581" s="8">
        <v>44341</v>
      </c>
      <c r="O581" t="e">
        <f t="shared" ca="1" si="707"/>
        <v>#REF!</v>
      </c>
      <c r="P581" s="7">
        <f t="shared" ca="1" si="755"/>
        <v>-126</v>
      </c>
      <c r="Q581" s="8">
        <v>45611</v>
      </c>
      <c r="R581" s="7" t="s">
        <v>2633</v>
      </c>
      <c r="S581" s="7"/>
      <c r="T581" s="9" t="s">
        <v>156</v>
      </c>
      <c r="U581" s="7" t="str">
        <f t="shared" si="741"/>
        <v>Contractuel</v>
      </c>
      <c r="V581" s="8">
        <v>45505</v>
      </c>
      <c r="W581" s="8">
        <v>45596</v>
      </c>
      <c r="X581" s="8">
        <v>44322</v>
      </c>
      <c r="Y581" s="8">
        <v>44470</v>
      </c>
      <c r="Z581" s="8">
        <v>44471</v>
      </c>
      <c r="AA581" s="7">
        <f t="shared" si="742"/>
        <v>5</v>
      </c>
      <c r="AB581" s="7">
        <f t="shared" si="743"/>
        <v>2021</v>
      </c>
      <c r="AC581" s="7">
        <f t="shared" si="744"/>
        <v>2025</v>
      </c>
      <c r="AD581" s="10" t="e">
        <f t="shared" ref="AD581:AD644" ca="1" si="758">IF(#REF!="Non",(DAYS360(N581,Q581)/360),(DAYS360(N581,TODAY())/360))</f>
        <v>#REF!</v>
      </c>
      <c r="AE581" s="10" t="e">
        <f t="shared" ca="1" si="746"/>
        <v>#REF!</v>
      </c>
      <c r="AF581" s="8">
        <v>35267</v>
      </c>
      <c r="AG581" s="11">
        <f t="shared" ca="1" si="747"/>
        <v>28.643835616438356</v>
      </c>
      <c r="AH581" s="10" t="str">
        <f t="shared" ca="1" si="748"/>
        <v>&gt;25&lt; 35</v>
      </c>
      <c r="AI581" s="12">
        <v>17461811</v>
      </c>
      <c r="AJ581" s="13" t="s">
        <v>92</v>
      </c>
      <c r="AK581" s="12">
        <v>11654983</v>
      </c>
      <c r="AL581" s="8">
        <v>43076</v>
      </c>
      <c r="AM581" s="7" t="s">
        <v>75</v>
      </c>
      <c r="AN581" s="7" t="s">
        <v>109</v>
      </c>
      <c r="AQ581">
        <v>3</v>
      </c>
      <c r="AR581" s="14">
        <v>3</v>
      </c>
      <c r="AS581" s="15">
        <f t="shared" si="749"/>
        <v>45436.75</v>
      </c>
      <c r="AT581" s="14" t="s">
        <v>163</v>
      </c>
      <c r="AU581" s="12">
        <v>3.3159999999999998</v>
      </c>
      <c r="AV581" s="17" t="s">
        <v>272</v>
      </c>
      <c r="AW581" s="18" t="s">
        <v>273</v>
      </c>
      <c r="AX581" s="19" t="s">
        <v>2634</v>
      </c>
      <c r="AY581" s="17" t="s">
        <v>2635</v>
      </c>
      <c r="AZ581" s="14" t="s">
        <v>276</v>
      </c>
      <c r="BA581" s="20" t="str">
        <f t="shared" si="750"/>
        <v>25166000000095572553</v>
      </c>
      <c r="BB581" s="31">
        <f t="shared" si="751"/>
        <v>20</v>
      </c>
      <c r="BC581" s="22" t="s">
        <v>2636</v>
      </c>
      <c r="BD581" s="23" t="s">
        <v>115</v>
      </c>
      <c r="BE581">
        <v>1095</v>
      </c>
      <c r="BF581" s="8"/>
      <c r="BG581" s="32">
        <v>96433463</v>
      </c>
      <c r="BH581" s="32">
        <v>99433442</v>
      </c>
      <c r="BI581" s="32"/>
      <c r="BJ581" t="s">
        <v>311</v>
      </c>
      <c r="BK581" s="14" t="str">
        <f t="shared" ref="BK581:BK627" si="759">IF(K581="CADRE","CADRE",CONCATENATE(J581,"-",H581))</f>
        <v>A-APPOLO</v>
      </c>
      <c r="BL581" s="14" t="s">
        <v>198</v>
      </c>
      <c r="BM581" s="25"/>
      <c r="BN581" s="26" t="str">
        <f t="shared" si="752"/>
        <v>25166000000095572553</v>
      </c>
      <c r="BO581" s="27" t="str">
        <f t="shared" si="753"/>
        <v>OUELHAZI HOUSSEM</v>
      </c>
      <c r="BP581" s="26">
        <f t="shared" si="754"/>
        <v>580</v>
      </c>
      <c r="BQ581" s="28"/>
    </row>
    <row r="582" spans="1:69" x14ac:dyDescent="0.25">
      <c r="A582" t="str">
        <f>VLOOKUP(B582,[2]RH!$B:$BV,72,0)</f>
        <v>Non-Actif</v>
      </c>
      <c r="B582" s="6">
        <v>581</v>
      </c>
      <c r="C582" s="7" t="s">
        <v>65</v>
      </c>
      <c r="D582" s="7" t="s">
        <v>2637</v>
      </c>
      <c r="E582" s="7" t="s">
        <v>67</v>
      </c>
      <c r="F582" s="7" t="s">
        <v>102</v>
      </c>
      <c r="G582" s="7" t="s">
        <v>1585</v>
      </c>
      <c r="H582" s="80"/>
      <c r="I582" s="7"/>
      <c r="J582" s="7"/>
      <c r="K582" s="7" t="s">
        <v>89</v>
      </c>
      <c r="L582" s="7" t="s">
        <v>90</v>
      </c>
      <c r="M582" s="7" t="s">
        <v>1586</v>
      </c>
      <c r="N582" s="8">
        <v>44322</v>
      </c>
      <c r="O582" t="e">
        <f t="shared" ca="1" si="707"/>
        <v>#REF!</v>
      </c>
      <c r="P582" s="7">
        <f t="shared" ca="1" si="755"/>
        <v>-1102</v>
      </c>
      <c r="Q582" s="8">
        <v>44617</v>
      </c>
      <c r="R582" s="7" t="s">
        <v>105</v>
      </c>
      <c r="S582" s="7"/>
      <c r="T582" s="9" t="s">
        <v>156</v>
      </c>
      <c r="U582" s="7" t="str">
        <f t="shared" si="741"/>
        <v>Contractuel</v>
      </c>
      <c r="V582" s="8">
        <v>44593</v>
      </c>
      <c r="W582" s="8">
        <v>44620</v>
      </c>
      <c r="X582" s="8"/>
      <c r="Y582" s="8"/>
      <c r="Z582" s="8">
        <v>44322</v>
      </c>
      <c r="AA582" s="7">
        <f t="shared" si="742"/>
        <v>5</v>
      </c>
      <c r="AB582" s="7">
        <f t="shared" si="743"/>
        <v>2021</v>
      </c>
      <c r="AC582" s="7">
        <f t="shared" si="744"/>
        <v>2025</v>
      </c>
      <c r="AD582" s="10" t="e">
        <f t="shared" ref="AD582:AD645" ca="1" si="760">IF(#REF!="Non",(DAYS360(N582,Q582)/360),(DAYS360(N582,TODAY())/360))</f>
        <v>#REF!</v>
      </c>
      <c r="AE582" s="10" t="e">
        <f t="shared" ca="1" si="746"/>
        <v>#REF!</v>
      </c>
      <c r="AF582" s="8">
        <v>34936</v>
      </c>
      <c r="AG582" s="11">
        <f t="shared" ca="1" si="747"/>
        <v>29.550684931506851</v>
      </c>
      <c r="AH582" s="10" t="str">
        <f t="shared" ca="1" si="748"/>
        <v>&gt;25&lt; 35</v>
      </c>
      <c r="AI582" s="12">
        <v>17021630</v>
      </c>
      <c r="AJ582" s="13" t="s">
        <v>106</v>
      </c>
      <c r="AK582" s="12" t="s">
        <v>2638</v>
      </c>
      <c r="AL582" s="8">
        <v>42696</v>
      </c>
      <c r="AM582" s="7" t="s">
        <v>75</v>
      </c>
      <c r="AN582" s="7" t="s">
        <v>109</v>
      </c>
      <c r="AQ582" s="14">
        <v>3</v>
      </c>
      <c r="AR582" s="14">
        <v>1</v>
      </c>
      <c r="AS582" s="15">
        <f t="shared" si="749"/>
        <v>44687.25</v>
      </c>
      <c r="AT582" s="14" t="s">
        <v>163</v>
      </c>
      <c r="AU582" s="12">
        <v>3.1930000000000001</v>
      </c>
      <c r="AV582" s="17" t="s">
        <v>236</v>
      </c>
      <c r="AW582" s="18" t="s">
        <v>201</v>
      </c>
      <c r="AX582" s="19" t="s">
        <v>2639</v>
      </c>
      <c r="AY582" s="17" t="s">
        <v>82</v>
      </c>
      <c r="AZ582" s="14" t="s">
        <v>203</v>
      </c>
      <c r="BA582" s="20" t="str">
        <f t="shared" si="750"/>
        <v>17001000000302668803</v>
      </c>
      <c r="BB582" s="31">
        <f t="shared" si="751"/>
        <v>20</v>
      </c>
      <c r="BC582" s="22" t="s">
        <v>2640</v>
      </c>
      <c r="BD582" s="23" t="s">
        <v>1857</v>
      </c>
      <c r="BF582" s="8"/>
      <c r="BG582" s="32">
        <v>23872227</v>
      </c>
      <c r="BH582" s="32"/>
      <c r="BI582" s="32"/>
      <c r="BJ582" t="s">
        <v>1857</v>
      </c>
      <c r="BK582" s="14" t="str">
        <f t="shared" si="759"/>
        <v>-</v>
      </c>
      <c r="BL582" s="14"/>
      <c r="BM582" s="25"/>
      <c r="BN582" s="26" t="str">
        <f t="shared" si="752"/>
        <v>17001000000302668803</v>
      </c>
      <c r="BO582" s="27" t="str">
        <f t="shared" si="753"/>
        <v>HACHANI MEHREZ</v>
      </c>
      <c r="BP582" s="26">
        <f t="shared" si="754"/>
        <v>581</v>
      </c>
      <c r="BQ582" s="28"/>
    </row>
    <row r="583" spans="1:69" x14ac:dyDescent="0.25">
      <c r="A583" t="str">
        <f>VLOOKUP(B583,[2]RH!$B:$BV,72,0)</f>
        <v>si</v>
      </c>
      <c r="B583" s="6">
        <v>582</v>
      </c>
      <c r="C583" s="7" t="s">
        <v>168</v>
      </c>
      <c r="D583" s="7" t="s">
        <v>2641</v>
      </c>
      <c r="E583" s="7" t="s">
        <v>67</v>
      </c>
      <c r="F583" s="7" t="s">
        <v>118</v>
      </c>
      <c r="G583" s="7" t="s">
        <v>149</v>
      </c>
      <c r="H583" s="80"/>
      <c r="I583" s="7"/>
      <c r="J583" s="7" t="s">
        <v>190</v>
      </c>
      <c r="K583" s="7" t="s">
        <v>70</v>
      </c>
      <c r="L583" s="7" t="s">
        <v>104</v>
      </c>
      <c r="M583" s="7" t="s">
        <v>149</v>
      </c>
      <c r="N583" s="8">
        <v>44333</v>
      </c>
      <c r="P583" s="7" t="str">
        <f t="shared" ca="1" si="755"/>
        <v/>
      </c>
      <c r="Q583" s="8"/>
      <c r="R583" s="7"/>
      <c r="S583" s="7"/>
      <c r="T583" s="9" t="s">
        <v>72</v>
      </c>
      <c r="U583" s="7" t="str">
        <f t="shared" si="741"/>
        <v>Titulaire</v>
      </c>
      <c r="V583" s="8"/>
      <c r="W583" s="8"/>
      <c r="X583" s="8"/>
      <c r="Y583" s="8"/>
      <c r="Z583" s="8">
        <v>44333</v>
      </c>
      <c r="AA583" s="7">
        <f t="shared" si="742"/>
        <v>5</v>
      </c>
      <c r="AB583" s="7">
        <f t="shared" si="743"/>
        <v>2021</v>
      </c>
      <c r="AC583" s="7">
        <f t="shared" si="744"/>
        <v>2025</v>
      </c>
      <c r="AD583" s="10" t="e">
        <f t="shared" ref="AD583:AD646" ca="1" si="761">IF(#REF!="Non",(DAYS360(N583,Q583)/360),(DAYS360(N583,TODAY())/360))</f>
        <v>#REF!</v>
      </c>
      <c r="AE583" s="10" t="e">
        <f t="shared" ca="1" si="746"/>
        <v>#REF!</v>
      </c>
      <c r="AF583" s="8">
        <v>31284</v>
      </c>
      <c r="AG583" s="11">
        <f t="shared" ca="1" si="747"/>
        <v>39.556164383561644</v>
      </c>
      <c r="AH583" s="10" t="str">
        <f t="shared" ca="1" si="748"/>
        <v>&gt;35&lt; 45</v>
      </c>
      <c r="AI583" s="12">
        <v>17214413</v>
      </c>
      <c r="AJ583" s="13" t="s">
        <v>170</v>
      </c>
      <c r="AK583" s="12" t="s">
        <v>2642</v>
      </c>
      <c r="AL583" s="8">
        <v>41739</v>
      </c>
      <c r="AM583" s="7" t="s">
        <v>108</v>
      </c>
      <c r="AN583" s="7" t="s">
        <v>76</v>
      </c>
      <c r="AQ583">
        <v>15</v>
      </c>
      <c r="AR583" s="14">
        <v>3</v>
      </c>
      <c r="AS583" s="15">
        <f t="shared" si="749"/>
        <v>45428.75</v>
      </c>
      <c r="AT583" s="14" t="s">
        <v>77</v>
      </c>
      <c r="AU583" s="12">
        <v>1600</v>
      </c>
      <c r="AV583" s="17" t="s">
        <v>106</v>
      </c>
      <c r="AW583" s="18" t="s">
        <v>2643</v>
      </c>
      <c r="AX583" s="19" t="s">
        <v>2644</v>
      </c>
      <c r="AY583" s="17" t="s">
        <v>838</v>
      </c>
      <c r="AZ583" s="14" t="s">
        <v>230</v>
      </c>
      <c r="BA583" s="20" t="str">
        <f t="shared" si="750"/>
        <v>05038000106500345364</v>
      </c>
      <c r="BB583" s="31">
        <f t="shared" si="751"/>
        <v>20</v>
      </c>
      <c r="BC583" s="22" t="s">
        <v>2645</v>
      </c>
      <c r="BD583" s="23" t="s">
        <v>85</v>
      </c>
      <c r="BF583" s="8"/>
      <c r="BG583" s="32">
        <v>26718780</v>
      </c>
      <c r="BH583" s="32">
        <v>25383338</v>
      </c>
      <c r="BI583" s="32">
        <v>98137115</v>
      </c>
      <c r="BJ583" t="s">
        <v>454</v>
      </c>
      <c r="BK583" s="14" t="str">
        <f t="shared" si="759"/>
        <v>CADRE</v>
      </c>
      <c r="BL583" s="14"/>
      <c r="BM583" s="25"/>
      <c r="BN583" s="26" t="str">
        <f t="shared" si="752"/>
        <v>05038000106500345364</v>
      </c>
      <c r="BO583" s="27" t="str">
        <f t="shared" si="753"/>
        <v>NASRAOUI HASNA</v>
      </c>
      <c r="BP583" s="26">
        <f t="shared" si="754"/>
        <v>582</v>
      </c>
      <c r="BQ583" s="28"/>
    </row>
    <row r="584" spans="1:69" x14ac:dyDescent="0.25">
      <c r="A584" t="str">
        <f>VLOOKUP(B584,[2]RH!$B:$BV,72,0)</f>
        <v>si</v>
      </c>
      <c r="B584" s="6">
        <v>583</v>
      </c>
      <c r="C584" s="7" t="s">
        <v>65</v>
      </c>
      <c r="D584" s="7" t="s">
        <v>2646</v>
      </c>
      <c r="E584" s="7" t="s">
        <v>67</v>
      </c>
      <c r="F584" s="7" t="s">
        <v>118</v>
      </c>
      <c r="G584" s="7" t="s">
        <v>533</v>
      </c>
      <c r="H584" s="80">
        <v>520</v>
      </c>
      <c r="I584" s="7" t="s">
        <v>189</v>
      </c>
      <c r="J584" s="7" t="s">
        <v>190</v>
      </c>
      <c r="K584" s="7" t="s">
        <v>89</v>
      </c>
      <c r="L584" s="7" t="s">
        <v>90</v>
      </c>
      <c r="M584" s="7" t="s">
        <v>535</v>
      </c>
      <c r="N584" s="8">
        <v>44333</v>
      </c>
      <c r="O584" t="e">
        <f ca="1">IF(AD584&gt;=4,IF(T584="CDD","OK",""),"")</f>
        <v>#REF!</v>
      </c>
      <c r="P584" s="7">
        <f t="shared" ca="1" si="755"/>
        <v>-6</v>
      </c>
      <c r="Q584" s="8"/>
      <c r="R584" s="7"/>
      <c r="S584" s="7"/>
      <c r="T584" s="9" t="s">
        <v>156</v>
      </c>
      <c r="U584" s="7" t="str">
        <f t="shared" si="741"/>
        <v>Contractuel</v>
      </c>
      <c r="V584" s="8">
        <v>45689</v>
      </c>
      <c r="W584" s="8">
        <f>VLOOKUP(B584,[1]BASE!$A:$Q,17,0)</f>
        <v>45716</v>
      </c>
      <c r="X584" s="8">
        <v>44317</v>
      </c>
      <c r="Y584" s="8">
        <v>44681</v>
      </c>
      <c r="Z584" s="8"/>
      <c r="AA584" s="7">
        <f t="shared" si="742"/>
        <v>5</v>
      </c>
      <c r="AB584" s="7">
        <f t="shared" si="743"/>
        <v>2021</v>
      </c>
      <c r="AC584" s="7">
        <f t="shared" si="744"/>
        <v>2025</v>
      </c>
      <c r="AD584" s="10" t="e">
        <f t="shared" ref="AD584:AD647" ca="1" si="762">IF(#REF!="Non",(DAYS360(N584,Q584)/360),(DAYS360(N584,TODAY())/360))</f>
        <v>#REF!</v>
      </c>
      <c r="AE584" s="10" t="e">
        <f t="shared" ca="1" si="746"/>
        <v>#REF!</v>
      </c>
      <c r="AF584" s="8">
        <v>35650</v>
      </c>
      <c r="AG584" s="11">
        <f t="shared" ca="1" si="747"/>
        <v>27.594520547945205</v>
      </c>
      <c r="AH584" s="10" t="str">
        <f t="shared" ca="1" si="748"/>
        <v>&gt;25&lt; 35</v>
      </c>
      <c r="AI584" s="12">
        <v>17462528</v>
      </c>
      <c r="AJ584" s="13" t="s">
        <v>120</v>
      </c>
      <c r="AK584" s="12">
        <v>11663567</v>
      </c>
      <c r="AL584" s="8">
        <v>42977</v>
      </c>
      <c r="AM584" s="7" t="s">
        <v>75</v>
      </c>
      <c r="AN584" s="7" t="s">
        <v>109</v>
      </c>
      <c r="AQ584">
        <v>3</v>
      </c>
      <c r="AR584" s="14">
        <v>3</v>
      </c>
      <c r="AS584" s="15">
        <f t="shared" si="749"/>
        <v>45428.75</v>
      </c>
      <c r="AT584" s="14" t="s">
        <v>163</v>
      </c>
      <c r="AU584" s="12">
        <v>3.3159999999999998</v>
      </c>
      <c r="AV584" s="17" t="s">
        <v>92</v>
      </c>
      <c r="AW584" s="18" t="s">
        <v>693</v>
      </c>
      <c r="AX584" s="19" t="s">
        <v>2647</v>
      </c>
      <c r="AY584" s="17" t="s">
        <v>2224</v>
      </c>
      <c r="AZ584" s="14" t="s">
        <v>152</v>
      </c>
      <c r="BA584" s="20" t="str">
        <f t="shared" si="750"/>
        <v>04075160005462472168</v>
      </c>
      <c r="BB584" s="31">
        <f t="shared" si="751"/>
        <v>20</v>
      </c>
      <c r="BC584" s="22" t="s">
        <v>2648</v>
      </c>
      <c r="BD584" s="23" t="s">
        <v>286</v>
      </c>
      <c r="BF584" s="8"/>
      <c r="BG584" s="32">
        <v>53196489</v>
      </c>
      <c r="BH584" s="32">
        <v>97519008</v>
      </c>
      <c r="BI584" s="32"/>
      <c r="BJ584" t="s">
        <v>600</v>
      </c>
      <c r="BK584" s="14" t="str">
        <f>IF(K584="CADRE","CADRE",CONCATENATE(J584,"-",H584))</f>
        <v>A-520</v>
      </c>
      <c r="BL584" s="14" t="s">
        <v>288</v>
      </c>
      <c r="BM584" s="25"/>
      <c r="BN584" s="26" t="str">
        <f t="shared" si="752"/>
        <v>04075160005462472168</v>
      </c>
      <c r="BO584" s="27" t="str">
        <f t="shared" si="753"/>
        <v>FERCHICHI ACHRAF</v>
      </c>
      <c r="BP584" s="26">
        <f t="shared" si="754"/>
        <v>583</v>
      </c>
      <c r="BQ584" s="28"/>
    </row>
    <row r="585" spans="1:69" x14ac:dyDescent="0.25">
      <c r="A585" t="str">
        <f>VLOOKUP(B585,[2]RH!$B:$BV,72,0)</f>
        <v>Non-Actif</v>
      </c>
      <c r="B585" s="6">
        <v>584</v>
      </c>
      <c r="C585" s="7" t="s">
        <v>65</v>
      </c>
      <c r="D585" s="7" t="s">
        <v>2649</v>
      </c>
      <c r="E585" s="7" t="s">
        <v>67</v>
      </c>
      <c r="F585" s="7" t="s">
        <v>158</v>
      </c>
      <c r="G585" s="7" t="s">
        <v>159</v>
      </c>
      <c r="H585" s="80"/>
      <c r="I585" s="7"/>
      <c r="J585" s="7"/>
      <c r="K585" s="7" t="s">
        <v>146</v>
      </c>
      <c r="L585" s="7" t="s">
        <v>90</v>
      </c>
      <c r="M585" s="7" t="s">
        <v>1089</v>
      </c>
      <c r="N585" s="8">
        <v>44347</v>
      </c>
      <c r="P585" s="7" t="str">
        <f t="shared" ca="1" si="755"/>
        <v/>
      </c>
      <c r="Q585" s="8">
        <v>44358</v>
      </c>
      <c r="R585" s="7" t="s">
        <v>161</v>
      </c>
      <c r="S585" s="7"/>
      <c r="T585" s="9" t="s">
        <v>394</v>
      </c>
      <c r="U585" s="7" t="str">
        <f t="shared" si="741"/>
        <v>Contractuel</v>
      </c>
      <c r="V585" s="8"/>
      <c r="W585" s="8"/>
      <c r="X585" s="8"/>
      <c r="Y585" s="8"/>
      <c r="Z585" s="8"/>
      <c r="AA585" s="7">
        <f t="shared" si="742"/>
        <v>5</v>
      </c>
      <c r="AB585" s="7">
        <f t="shared" si="743"/>
        <v>2021</v>
      </c>
      <c r="AC585" s="7">
        <f t="shared" si="744"/>
        <v>2025</v>
      </c>
      <c r="AD585" s="10" t="e">
        <f t="shared" ref="AD585:AD648" ca="1" si="763">IF(#REF!="Non",(DAYS360(N585,Q585)/360),(DAYS360(N585,TODAY())/360))</f>
        <v>#REF!</v>
      </c>
      <c r="AE585" s="10" t="e">
        <f t="shared" ca="1" si="746"/>
        <v>#REF!</v>
      </c>
      <c r="AF585" s="8">
        <v>34485</v>
      </c>
      <c r="AG585" s="11">
        <f t="shared" ca="1" si="747"/>
        <v>30.786301369863015</v>
      </c>
      <c r="AH585" s="10" t="str">
        <f t="shared" ca="1" si="748"/>
        <v>&gt;25&lt; 35</v>
      </c>
      <c r="AI585" s="12">
        <v>16646804</v>
      </c>
      <c r="AJ585" s="40" t="s">
        <v>213</v>
      </c>
      <c r="AK585" s="12" t="s">
        <v>2650</v>
      </c>
      <c r="AL585" s="8">
        <v>41073</v>
      </c>
      <c r="AM585" s="7" t="s">
        <v>75</v>
      </c>
      <c r="AN585" s="7" t="s">
        <v>109</v>
      </c>
      <c r="AQ585" s="14">
        <v>3</v>
      </c>
      <c r="AR585" s="14">
        <v>1</v>
      </c>
      <c r="AS585" s="15">
        <f t="shared" si="749"/>
        <v>44712.25</v>
      </c>
      <c r="AT585" s="14" t="s">
        <v>163</v>
      </c>
      <c r="AU585" s="12">
        <v>2.1629999999999998</v>
      </c>
      <c r="AV585" s="17" t="s">
        <v>73</v>
      </c>
      <c r="AW585" s="18" t="s">
        <v>2651</v>
      </c>
      <c r="AX585" s="19">
        <v>81130390417</v>
      </c>
      <c r="AY585" s="17">
        <v>96</v>
      </c>
      <c r="AZ585" s="14" t="s">
        <v>98</v>
      </c>
      <c r="BA585" s="20" t="str">
        <f t="shared" si="750"/>
        <v>01901048113039041796</v>
      </c>
      <c r="BB585" s="31">
        <f t="shared" si="751"/>
        <v>20</v>
      </c>
      <c r="BC585" s="22" t="s">
        <v>2652</v>
      </c>
      <c r="BD585" s="23" t="s">
        <v>897</v>
      </c>
      <c r="BF585" s="8"/>
      <c r="BG585" s="32">
        <v>54617263</v>
      </c>
      <c r="BH585" s="32">
        <v>53564688</v>
      </c>
      <c r="BI585" s="32"/>
      <c r="BJ585" t="s">
        <v>959</v>
      </c>
      <c r="BK585" s="14" t="str">
        <f t="shared" si="759"/>
        <v>-</v>
      </c>
      <c r="BL585" s="14"/>
      <c r="BM585" s="25"/>
      <c r="BN585" s="26" t="str">
        <f t="shared" si="752"/>
        <v>01901048113039041796</v>
      </c>
      <c r="BO585" s="27" t="str">
        <f t="shared" si="753"/>
        <v>MASMOUDI FETHI</v>
      </c>
      <c r="BP585" s="26">
        <f t="shared" si="754"/>
        <v>584</v>
      </c>
      <c r="BQ585" s="28"/>
    </row>
    <row r="586" spans="1:69" x14ac:dyDescent="0.25">
      <c r="A586" t="str">
        <f>VLOOKUP(B586,[2]RH!$B:$BV,72,0)</f>
        <v>Non-Actif</v>
      </c>
      <c r="B586" s="6">
        <v>585</v>
      </c>
      <c r="C586" s="7" t="s">
        <v>65</v>
      </c>
      <c r="D586" s="7" t="s">
        <v>2653</v>
      </c>
      <c r="E586" s="7" t="s">
        <v>67</v>
      </c>
      <c r="F586" s="7" t="s">
        <v>102</v>
      </c>
      <c r="G586" s="7" t="s">
        <v>1585</v>
      </c>
      <c r="H586" s="80"/>
      <c r="I586" s="7"/>
      <c r="J586" s="7"/>
      <c r="K586" s="7" t="s">
        <v>89</v>
      </c>
      <c r="L586" s="7" t="s">
        <v>90</v>
      </c>
      <c r="M586" s="7" t="s">
        <v>1586</v>
      </c>
      <c r="N586" s="8">
        <v>44334</v>
      </c>
      <c r="P586" s="7">
        <f t="shared" ca="1" si="755"/>
        <v>-1345</v>
      </c>
      <c r="Q586" s="8">
        <v>44348</v>
      </c>
      <c r="R586" s="7" t="s">
        <v>161</v>
      </c>
      <c r="S586" s="7"/>
      <c r="T586" s="9" t="s">
        <v>156</v>
      </c>
      <c r="U586" s="7" t="str">
        <f t="shared" si="741"/>
        <v>Contractuel</v>
      </c>
      <c r="V586" s="8">
        <v>44334</v>
      </c>
      <c r="W586" s="8">
        <v>44377</v>
      </c>
      <c r="X586" s="8"/>
      <c r="Y586" s="8"/>
      <c r="Z586" s="8">
        <v>44334</v>
      </c>
      <c r="AA586" s="7">
        <f t="shared" si="742"/>
        <v>5</v>
      </c>
      <c r="AB586" s="7">
        <f t="shared" si="743"/>
        <v>2021</v>
      </c>
      <c r="AC586" s="7">
        <f t="shared" si="744"/>
        <v>2025</v>
      </c>
      <c r="AD586" s="10" t="e">
        <f t="shared" ref="AD586:AD649" ca="1" si="764">IF(#REF!="Non",(DAYS360(N586,Q586)/360),(DAYS360(N586,TODAY())/360))</f>
        <v>#REF!</v>
      </c>
      <c r="AE586" s="10" t="e">
        <f t="shared" ca="1" si="746"/>
        <v>#REF!</v>
      </c>
      <c r="AF586" s="8">
        <v>35429</v>
      </c>
      <c r="AG586" s="11">
        <f t="shared" ca="1" si="747"/>
        <v>28.2</v>
      </c>
      <c r="AH586" s="10" t="str">
        <f t="shared" ca="1" si="748"/>
        <v>&gt;25&lt; 35</v>
      </c>
      <c r="AI586" s="12"/>
      <c r="AJ586" s="13"/>
      <c r="AK586" s="12">
        <v>14352953</v>
      </c>
      <c r="AL586" s="8">
        <v>42343</v>
      </c>
      <c r="AM586" s="7" t="s">
        <v>75</v>
      </c>
      <c r="AN586" s="7" t="s">
        <v>109</v>
      </c>
      <c r="AQ586" s="14">
        <v>3</v>
      </c>
      <c r="AR586" s="14">
        <v>1</v>
      </c>
      <c r="AS586" s="15">
        <f t="shared" si="749"/>
        <v>44699.25</v>
      </c>
      <c r="AT586" s="14" t="s">
        <v>163</v>
      </c>
      <c r="AU586" s="12">
        <v>2.8490000000000002</v>
      </c>
      <c r="AV586" s="17" t="s">
        <v>106</v>
      </c>
      <c r="AW586" s="18">
        <v>10600</v>
      </c>
      <c r="AX586" s="19" t="s">
        <v>2654</v>
      </c>
      <c r="AY586" s="17">
        <v>61</v>
      </c>
      <c r="AZ586" s="14" t="s">
        <v>230</v>
      </c>
      <c r="BA586" s="20" t="str">
        <f t="shared" si="750"/>
        <v>05106000068503413161</v>
      </c>
      <c r="BB586" s="31">
        <f t="shared" si="751"/>
        <v>20</v>
      </c>
      <c r="BC586" s="22" t="s">
        <v>2655</v>
      </c>
      <c r="BD586" s="23" t="s">
        <v>341</v>
      </c>
      <c r="BF586" s="8"/>
      <c r="BG586" s="32">
        <v>25436139</v>
      </c>
      <c r="BH586" s="32">
        <v>96653561</v>
      </c>
      <c r="BI586" s="32"/>
      <c r="BJ586" t="s">
        <v>814</v>
      </c>
      <c r="BK586" s="14" t="str">
        <f t="shared" si="759"/>
        <v>-</v>
      </c>
      <c r="BL586" s="14"/>
      <c r="BM586" s="25"/>
      <c r="BN586" s="26" t="str">
        <f t="shared" si="752"/>
        <v>05106000068503413161</v>
      </c>
      <c r="BO586" s="27" t="str">
        <f t="shared" si="753"/>
        <v>DARAOUI MOHAMED AMINE</v>
      </c>
      <c r="BP586" s="26">
        <f t="shared" si="754"/>
        <v>585</v>
      </c>
      <c r="BQ586" s="28"/>
    </row>
    <row r="587" spans="1:69" x14ac:dyDescent="0.25">
      <c r="A587" t="str">
        <f>VLOOKUP(B587,[2]RH!$B:$BV,72,0)</f>
        <v>Non-Actif</v>
      </c>
      <c r="B587" s="6">
        <v>586</v>
      </c>
      <c r="C587" s="7" t="s">
        <v>168</v>
      </c>
      <c r="D587" s="7" t="s">
        <v>1060</v>
      </c>
      <c r="E587" s="7" t="s">
        <v>67</v>
      </c>
      <c r="F587" s="7" t="s">
        <v>118</v>
      </c>
      <c r="G587" s="7" t="s">
        <v>220</v>
      </c>
      <c r="H587" s="80" t="s">
        <v>381</v>
      </c>
      <c r="I587" s="7"/>
      <c r="J587" s="7" t="s">
        <v>190</v>
      </c>
      <c r="K587" s="7" t="s">
        <v>146</v>
      </c>
      <c r="L587" s="7" t="s">
        <v>90</v>
      </c>
      <c r="M587" s="7" t="s">
        <v>191</v>
      </c>
      <c r="N587" s="8">
        <v>44340</v>
      </c>
      <c r="O587" t="e">
        <f ca="1">IF(AD587&gt;=4,IF(T587="CDD","OK",""),"")</f>
        <v>#REF!</v>
      </c>
      <c r="P587" s="7">
        <f t="shared" ca="1" si="755"/>
        <v>-1345</v>
      </c>
      <c r="Q587" s="8">
        <v>44363</v>
      </c>
      <c r="R587" s="7" t="s">
        <v>161</v>
      </c>
      <c r="S587" s="7"/>
      <c r="T587" s="9" t="s">
        <v>156</v>
      </c>
      <c r="U587" s="7" t="str">
        <f t="shared" si="741"/>
        <v>Contractuel</v>
      </c>
      <c r="V587" s="8">
        <v>44340</v>
      </c>
      <c r="W587" s="8">
        <v>44377</v>
      </c>
      <c r="X587" s="8"/>
      <c r="Y587" s="8"/>
      <c r="Z587" s="8">
        <v>44340</v>
      </c>
      <c r="AA587" s="7">
        <f t="shared" si="742"/>
        <v>5</v>
      </c>
      <c r="AB587" s="7">
        <f t="shared" si="743"/>
        <v>2021</v>
      </c>
      <c r="AC587" s="7">
        <f t="shared" si="744"/>
        <v>2025</v>
      </c>
      <c r="AD587" s="10" t="e">
        <f t="shared" ref="AD587:AD650" ca="1" si="765">IF(#REF!="Non",(DAYS360(N587,Q587)/360),(DAYS360(N587,TODAY())/360))</f>
        <v>#REF!</v>
      </c>
      <c r="AE587" s="10" t="e">
        <f t="shared" ca="1" si="746"/>
        <v>#REF!</v>
      </c>
      <c r="AF587" s="8">
        <v>34149</v>
      </c>
      <c r="AG587" s="11">
        <f t="shared" ca="1" si="747"/>
        <v>31.706849315068492</v>
      </c>
      <c r="AH587" s="10" t="str">
        <f t="shared" ca="1" si="748"/>
        <v>&gt;25&lt; 35</v>
      </c>
      <c r="AI587" s="12">
        <v>16539486</v>
      </c>
      <c r="AJ587" s="13" t="s">
        <v>192</v>
      </c>
      <c r="AK587" s="12">
        <v>13001505</v>
      </c>
      <c r="AL587" s="8">
        <v>41193</v>
      </c>
      <c r="AM587" s="7" t="s">
        <v>108</v>
      </c>
      <c r="AN587" s="7" t="s">
        <v>76</v>
      </c>
      <c r="AQ587" s="14">
        <v>3</v>
      </c>
      <c r="AR587" s="14">
        <v>1</v>
      </c>
      <c r="AS587" s="15">
        <f t="shared" si="749"/>
        <v>44705.25</v>
      </c>
      <c r="AT587" s="14" t="s">
        <v>163</v>
      </c>
      <c r="AU587" s="12">
        <v>3.1930000000000001</v>
      </c>
      <c r="AV587" s="17">
        <v>12</v>
      </c>
      <c r="AW587" s="18">
        <v>40600</v>
      </c>
      <c r="AX587" s="19" t="s">
        <v>2656</v>
      </c>
      <c r="AY587" s="17">
        <v>59</v>
      </c>
      <c r="AZ587" s="14" t="s">
        <v>195</v>
      </c>
      <c r="BA587" s="20" t="str">
        <f t="shared" si="750"/>
        <v>12406000000239056659</v>
      </c>
      <c r="BB587" s="31">
        <f t="shared" si="751"/>
        <v>20</v>
      </c>
      <c r="BC587" s="22" t="s">
        <v>1062</v>
      </c>
      <c r="BD587" s="23" t="s">
        <v>115</v>
      </c>
      <c r="BE587">
        <v>1095</v>
      </c>
      <c r="BF587" s="8"/>
      <c r="BG587" s="32">
        <v>21921779</v>
      </c>
      <c r="BH587" s="32">
        <v>26412819</v>
      </c>
      <c r="BI587" s="32"/>
      <c r="BJ587" t="s">
        <v>385</v>
      </c>
      <c r="BK587" s="14" t="str">
        <f t="shared" si="759"/>
        <v>A-CA</v>
      </c>
      <c r="BL587" s="14"/>
      <c r="BM587" s="25"/>
      <c r="BN587" s="26" t="str">
        <f t="shared" si="752"/>
        <v>12406000000239056659</v>
      </c>
      <c r="BO587" s="27" t="str">
        <f t="shared" si="753"/>
        <v>YAHYAOUI AMIRA</v>
      </c>
      <c r="BP587" s="26">
        <f t="shared" si="754"/>
        <v>586</v>
      </c>
      <c r="BQ587" s="28"/>
    </row>
    <row r="588" spans="1:69" x14ac:dyDescent="0.25">
      <c r="A588" t="str">
        <f>VLOOKUP(B588,[2]RH!$B:$BV,72,0)</f>
        <v>Non-Actif</v>
      </c>
      <c r="B588" s="6">
        <v>587</v>
      </c>
      <c r="C588" s="7" t="s">
        <v>100</v>
      </c>
      <c r="D588" s="7" t="s">
        <v>2657</v>
      </c>
      <c r="E588" s="7" t="s">
        <v>67</v>
      </c>
      <c r="F588" s="7" t="s">
        <v>258</v>
      </c>
      <c r="G588" s="7" t="s">
        <v>533</v>
      </c>
      <c r="H588" s="80">
        <v>965</v>
      </c>
      <c r="I588" s="7"/>
      <c r="J588" s="7" t="s">
        <v>281</v>
      </c>
      <c r="K588" s="7" t="s">
        <v>89</v>
      </c>
      <c r="L588" s="7" t="s">
        <v>90</v>
      </c>
      <c r="M588" s="7" t="s">
        <v>535</v>
      </c>
      <c r="N588" s="8">
        <v>44343</v>
      </c>
      <c r="O588" t="e">
        <f ca="1">IF(AD588&gt;=4,IF(T588="CDD","OK",""),"")</f>
        <v>#REF!</v>
      </c>
      <c r="P588" s="7">
        <f t="shared" ca="1" si="755"/>
        <v>-1161</v>
      </c>
      <c r="Q588" s="8">
        <v>44555</v>
      </c>
      <c r="R588" s="7" t="s">
        <v>290</v>
      </c>
      <c r="S588" s="7"/>
      <c r="T588" s="9" t="s">
        <v>156</v>
      </c>
      <c r="U588" s="7" t="str">
        <f t="shared" si="741"/>
        <v>Contractuel</v>
      </c>
      <c r="V588" s="8">
        <v>44531</v>
      </c>
      <c r="W588" s="8">
        <v>44561</v>
      </c>
      <c r="X588" s="8"/>
      <c r="Y588" s="8"/>
      <c r="Z588" s="8">
        <v>44343</v>
      </c>
      <c r="AA588" s="7">
        <f t="shared" si="742"/>
        <v>5</v>
      </c>
      <c r="AB588" s="7">
        <f t="shared" si="743"/>
        <v>2021</v>
      </c>
      <c r="AC588" s="7">
        <f t="shared" si="744"/>
        <v>2025</v>
      </c>
      <c r="AD588" s="10" t="e">
        <f t="shared" ref="AD588:AD651" ca="1" si="766">IF(#REF!="Non",(DAYS360(N588,Q588)/360),(DAYS360(N588,TODAY())/360))</f>
        <v>#REF!</v>
      </c>
      <c r="AE588" s="10" t="e">
        <f t="shared" ca="1" si="746"/>
        <v>#REF!</v>
      </c>
      <c r="AF588" s="8">
        <v>33413</v>
      </c>
      <c r="AG588" s="11">
        <f t="shared" ca="1" si="747"/>
        <v>33.723287671232875</v>
      </c>
      <c r="AH588" s="10" t="str">
        <f t="shared" ca="1" si="748"/>
        <v>&gt;25&lt; 35</v>
      </c>
      <c r="AI588" s="12">
        <v>16626218</v>
      </c>
      <c r="AJ588" s="13" t="s">
        <v>192</v>
      </c>
      <c r="AK588" s="12" t="s">
        <v>2658</v>
      </c>
      <c r="AL588" s="8">
        <v>40199</v>
      </c>
      <c r="AM588" s="7" t="s">
        <v>108</v>
      </c>
      <c r="AN588" s="7" t="s">
        <v>109</v>
      </c>
      <c r="AQ588" s="14">
        <v>3</v>
      </c>
      <c r="AR588" s="14">
        <v>1</v>
      </c>
      <c r="AS588" s="15">
        <f t="shared" si="749"/>
        <v>44708.25</v>
      </c>
      <c r="AT588" s="14" t="s">
        <v>163</v>
      </c>
      <c r="AU588" s="12">
        <v>3.1930000000000001</v>
      </c>
      <c r="AV588" s="17" t="s">
        <v>236</v>
      </c>
      <c r="AW588" s="18" t="s">
        <v>201</v>
      </c>
      <c r="AX588" s="19" t="s">
        <v>2659</v>
      </c>
      <c r="AY588" s="17" t="s">
        <v>123</v>
      </c>
      <c r="AZ588" s="14" t="s">
        <v>203</v>
      </c>
      <c r="BA588" s="20" t="str">
        <f t="shared" si="750"/>
        <v>17001000000140093311</v>
      </c>
      <c r="BB588" s="31">
        <f t="shared" si="751"/>
        <v>20</v>
      </c>
      <c r="BC588" s="22" t="s">
        <v>2660</v>
      </c>
      <c r="BD588" s="23" t="s">
        <v>371</v>
      </c>
      <c r="BE588">
        <v>2021</v>
      </c>
      <c r="BF588" s="8"/>
      <c r="BG588" s="32">
        <v>58868325</v>
      </c>
      <c r="BH588" s="32">
        <v>22688302</v>
      </c>
      <c r="BI588" s="32"/>
      <c r="BJ588" t="s">
        <v>371</v>
      </c>
      <c r="BK588" s="14" t="str">
        <f t="shared" si="759"/>
        <v>B-965</v>
      </c>
      <c r="BL588" s="14"/>
      <c r="BM588" s="25"/>
      <c r="BN588" s="26" t="str">
        <f t="shared" si="752"/>
        <v>17001000000140093311</v>
      </c>
      <c r="BO588" s="27" t="str">
        <f t="shared" si="753"/>
        <v>HAMED SAIDA</v>
      </c>
      <c r="BP588" s="26">
        <f t="shared" si="754"/>
        <v>587</v>
      </c>
      <c r="BQ588" s="28"/>
    </row>
    <row r="589" spans="1:69" x14ac:dyDescent="0.25">
      <c r="A589" t="str">
        <f>VLOOKUP(B589,[2]RH!$B:$BV,72,0)</f>
        <v>si</v>
      </c>
      <c r="B589" s="6">
        <v>588</v>
      </c>
      <c r="C589" s="7" t="s">
        <v>65</v>
      </c>
      <c r="D589" s="7" t="s">
        <v>2661</v>
      </c>
      <c r="E589" s="7" t="s">
        <v>67</v>
      </c>
      <c r="F589" s="7" t="s">
        <v>135</v>
      </c>
      <c r="G589" s="7" t="s">
        <v>2662</v>
      </c>
      <c r="H589" s="80"/>
      <c r="I589" s="7"/>
      <c r="J589" s="7"/>
      <c r="K589" s="7" t="s">
        <v>70</v>
      </c>
      <c r="L589" s="7" t="s">
        <v>104</v>
      </c>
      <c r="M589" s="7" t="s">
        <v>264</v>
      </c>
      <c r="N589" s="8">
        <v>44348</v>
      </c>
      <c r="P589" s="7" t="str">
        <f t="shared" ca="1" si="755"/>
        <v/>
      </c>
      <c r="Q589" s="8"/>
      <c r="R589" s="7"/>
      <c r="S589" s="7"/>
      <c r="T589" s="9" t="s">
        <v>72</v>
      </c>
      <c r="U589" s="7" t="str">
        <f t="shared" si="741"/>
        <v>Titulaire</v>
      </c>
      <c r="V589" s="8"/>
      <c r="W589" s="8"/>
      <c r="X589" s="8"/>
      <c r="Y589" s="8"/>
      <c r="Z589" s="8">
        <v>44348</v>
      </c>
      <c r="AA589" s="7">
        <f t="shared" si="742"/>
        <v>6</v>
      </c>
      <c r="AB589" s="7">
        <f t="shared" si="743"/>
        <v>2021</v>
      </c>
      <c r="AC589" s="7">
        <f t="shared" si="744"/>
        <v>2025</v>
      </c>
      <c r="AD589" s="10" t="e">
        <f t="shared" ref="AD589:AD652" ca="1" si="767">IF(#REF!="Non",(DAYS360(N589,Q589)/360),(DAYS360(N589,TODAY())/360))</f>
        <v>#REF!</v>
      </c>
      <c r="AE589" s="10" t="e">
        <f t="shared" ca="1" si="746"/>
        <v>#REF!</v>
      </c>
      <c r="AF589" s="8">
        <v>30883</v>
      </c>
      <c r="AG589" s="11">
        <f t="shared" ca="1" si="747"/>
        <v>40.654794520547945</v>
      </c>
      <c r="AH589" s="10" t="str">
        <f t="shared" ca="1" si="748"/>
        <v>&gt;35&lt; 45</v>
      </c>
      <c r="AI589" s="12">
        <v>16189202</v>
      </c>
      <c r="AJ589" s="13" t="s">
        <v>170</v>
      </c>
      <c r="AK589" s="12" t="s">
        <v>2663</v>
      </c>
      <c r="AL589" s="8">
        <v>42998</v>
      </c>
      <c r="AM589" s="7" t="s">
        <v>75</v>
      </c>
      <c r="AN589" s="7" t="s">
        <v>76</v>
      </c>
      <c r="AO589">
        <v>3</v>
      </c>
      <c r="AQ589">
        <v>15</v>
      </c>
      <c r="AR589" s="14">
        <v>3</v>
      </c>
      <c r="AS589" s="15">
        <f t="shared" si="749"/>
        <v>45443.75</v>
      </c>
      <c r="AT589" s="14" t="s">
        <v>77</v>
      </c>
      <c r="AU589" s="12">
        <v>2000</v>
      </c>
      <c r="AV589" s="17" t="s">
        <v>272</v>
      </c>
      <c r="AW589" s="18" t="s">
        <v>1846</v>
      </c>
      <c r="AX589" s="19" t="s">
        <v>2664</v>
      </c>
      <c r="AY589" s="17" t="s">
        <v>918</v>
      </c>
      <c r="AZ589" s="14" t="s">
        <v>276</v>
      </c>
      <c r="BA589" s="20" t="str">
        <f t="shared" si="750"/>
        <v>25101000000059395642</v>
      </c>
      <c r="BB589" s="31">
        <f t="shared" si="751"/>
        <v>20</v>
      </c>
      <c r="BC589" s="22" t="s">
        <v>2665</v>
      </c>
      <c r="BD589" s="23" t="s">
        <v>845</v>
      </c>
      <c r="BE589">
        <v>2074</v>
      </c>
      <c r="BF589" s="8"/>
      <c r="BG589" s="32">
        <v>53910750</v>
      </c>
      <c r="BH589" s="32"/>
      <c r="BI589" s="32">
        <v>98137112</v>
      </c>
      <c r="BK589" s="14" t="str">
        <f t="shared" si="759"/>
        <v>CADRE</v>
      </c>
      <c r="BL589" s="14"/>
      <c r="BM589" s="25"/>
      <c r="BN589" s="26" t="str">
        <f t="shared" si="752"/>
        <v>25101000000059395642</v>
      </c>
      <c r="BO589" s="27" t="str">
        <f t="shared" si="753"/>
        <v>AZZOUNI ABDELKARIM</v>
      </c>
      <c r="BP589" s="26">
        <f t="shared" si="754"/>
        <v>588</v>
      </c>
      <c r="BQ589" s="28"/>
    </row>
    <row r="590" spans="1:69" x14ac:dyDescent="0.25">
      <c r="A590" t="str">
        <f>VLOOKUP(B590,[2]RH!$B:$BV,72,0)</f>
        <v>Non-Actif</v>
      </c>
      <c r="B590" s="6">
        <v>589</v>
      </c>
      <c r="C590" s="7" t="s">
        <v>65</v>
      </c>
      <c r="D590" s="7" t="s">
        <v>2666</v>
      </c>
      <c r="E590" s="7" t="s">
        <v>67</v>
      </c>
      <c r="F590" s="7" t="s">
        <v>158</v>
      </c>
      <c r="G590" s="7" t="s">
        <v>159</v>
      </c>
      <c r="H590" s="80"/>
      <c r="I590" s="7"/>
      <c r="J590" s="7"/>
      <c r="K590" s="7" t="s">
        <v>146</v>
      </c>
      <c r="L590" s="7" t="s">
        <v>90</v>
      </c>
      <c r="M590" s="7" t="s">
        <v>1586</v>
      </c>
      <c r="N590" s="8">
        <v>44351</v>
      </c>
      <c r="O590" t="e">
        <f t="shared" ref="O590:O601" ca="1" si="768">IF(AD590&gt;=4,IF(T590="CDD","OK",""),"")</f>
        <v>#REF!</v>
      </c>
      <c r="P590" s="7" t="str">
        <f t="shared" ca="1" si="755"/>
        <v/>
      </c>
      <c r="Q590" s="8">
        <v>44609</v>
      </c>
      <c r="R590" s="7" t="s">
        <v>2667</v>
      </c>
      <c r="S590" s="7"/>
      <c r="T590" s="9" t="s">
        <v>394</v>
      </c>
      <c r="U590" s="7" t="str">
        <f t="shared" si="741"/>
        <v>Contractuel</v>
      </c>
      <c r="V590" s="8"/>
      <c r="W590" s="8"/>
      <c r="X590" s="8">
        <v>44348</v>
      </c>
      <c r="Y590" s="8">
        <v>44712</v>
      </c>
      <c r="Z590" s="8"/>
      <c r="AA590" s="7">
        <f t="shared" si="742"/>
        <v>6</v>
      </c>
      <c r="AB590" s="7">
        <f t="shared" si="743"/>
        <v>2021</v>
      </c>
      <c r="AC590" s="7">
        <f t="shared" si="744"/>
        <v>2025</v>
      </c>
      <c r="AD590" s="10" t="e">
        <f t="shared" ref="AD590:AD653" ca="1" si="769">IF(#REF!="Non",(DAYS360(N590,Q590)/360),(DAYS360(N590,TODAY())/360))</f>
        <v>#REF!</v>
      </c>
      <c r="AE590" s="10" t="e">
        <f t="shared" ca="1" si="746"/>
        <v>#REF!</v>
      </c>
      <c r="AF590" s="8">
        <v>35865</v>
      </c>
      <c r="AG590" s="11">
        <f t="shared" ca="1" si="747"/>
        <v>27.005479452054793</v>
      </c>
      <c r="AH590" s="10" t="str">
        <f t="shared" ca="1" si="748"/>
        <v>&gt;25&lt; 35</v>
      </c>
      <c r="AI590" s="12"/>
      <c r="AJ590" s="13"/>
      <c r="AK590" s="12">
        <v>13016763</v>
      </c>
      <c r="AL590" s="8">
        <v>42475</v>
      </c>
      <c r="AM590" s="7" t="s">
        <v>75</v>
      </c>
      <c r="AN590" s="7" t="s">
        <v>109</v>
      </c>
      <c r="AQ590" s="14">
        <v>3</v>
      </c>
      <c r="AR590" s="14">
        <v>1</v>
      </c>
      <c r="AS590" s="15">
        <f t="shared" si="749"/>
        <v>44716.25</v>
      </c>
      <c r="AT590" s="14" t="s">
        <v>163</v>
      </c>
      <c r="AU590" s="12">
        <v>2.2589999999999999</v>
      </c>
      <c r="AV590" s="17" t="s">
        <v>236</v>
      </c>
      <c r="AW590" s="18" t="s">
        <v>201</v>
      </c>
      <c r="AX590" s="19" t="s">
        <v>2668</v>
      </c>
      <c r="AY590" s="17" t="s">
        <v>284</v>
      </c>
      <c r="AZ590" s="14" t="s">
        <v>203</v>
      </c>
      <c r="BA590" s="20" t="str">
        <f t="shared" si="750"/>
        <v>17001000000303366621</v>
      </c>
      <c r="BB590" s="31">
        <f t="shared" si="751"/>
        <v>20</v>
      </c>
      <c r="BC590" s="22" t="s">
        <v>2669</v>
      </c>
      <c r="BD590" s="23" t="s">
        <v>115</v>
      </c>
      <c r="BF590" s="8"/>
      <c r="BG590" s="32">
        <v>28077685</v>
      </c>
      <c r="BH590" s="32">
        <v>20752583</v>
      </c>
      <c r="BI590" s="32"/>
      <c r="BJ590" t="s">
        <v>240</v>
      </c>
      <c r="BK590" s="14" t="str">
        <f t="shared" si="759"/>
        <v>-</v>
      </c>
      <c r="BL590" s="14"/>
      <c r="BM590" s="25"/>
      <c r="BN590" s="26" t="str">
        <f t="shared" si="752"/>
        <v>17001000000303366621</v>
      </c>
      <c r="BO590" s="27" t="str">
        <f t="shared" si="753"/>
        <v>RHIMI WASSIM</v>
      </c>
      <c r="BP590" s="26">
        <f t="shared" si="754"/>
        <v>589</v>
      </c>
      <c r="BQ590" s="28"/>
    </row>
    <row r="591" spans="1:69" x14ac:dyDescent="0.25">
      <c r="A591" t="str">
        <f>VLOOKUP(B591,[2]RH!$B:$BV,72,0)</f>
        <v>si</v>
      </c>
      <c r="B591" s="6">
        <v>590</v>
      </c>
      <c r="C591" s="7" t="s">
        <v>100</v>
      </c>
      <c r="D591" s="7" t="s">
        <v>2670</v>
      </c>
      <c r="E591" s="7" t="s">
        <v>67</v>
      </c>
      <c r="F591" s="7" t="s">
        <v>118</v>
      </c>
      <c r="G591" s="7" t="s">
        <v>220</v>
      </c>
      <c r="H591" s="80">
        <v>560</v>
      </c>
      <c r="I591" s="7" t="s">
        <v>189</v>
      </c>
      <c r="J591" s="7" t="s">
        <v>190</v>
      </c>
      <c r="K591" s="7" t="s">
        <v>146</v>
      </c>
      <c r="L591" s="7" t="s">
        <v>90</v>
      </c>
      <c r="M591" s="7" t="s">
        <v>191</v>
      </c>
      <c r="N591" s="8">
        <v>44350</v>
      </c>
      <c r="O591" t="e">
        <f t="shared" ca="1" si="768"/>
        <v>#REF!</v>
      </c>
      <c r="P591" s="7">
        <f t="shared" ca="1" si="755"/>
        <v>-6</v>
      </c>
      <c r="Q591" s="8"/>
      <c r="R591" s="7"/>
      <c r="S591" s="7"/>
      <c r="T591" s="9" t="s">
        <v>156</v>
      </c>
      <c r="U591" s="7" t="str">
        <f t="shared" si="741"/>
        <v>Contractuel</v>
      </c>
      <c r="V591" s="8">
        <v>45689</v>
      </c>
      <c r="W591" s="8">
        <f>VLOOKUP(B591,[1]BASE!$A:$Q,17,0)</f>
        <v>45716</v>
      </c>
      <c r="X591" s="8"/>
      <c r="Y591" s="8"/>
      <c r="Z591" s="8">
        <v>44350</v>
      </c>
      <c r="AA591" s="7">
        <f t="shared" si="742"/>
        <v>6</v>
      </c>
      <c r="AB591" s="7">
        <f t="shared" si="743"/>
        <v>2021</v>
      </c>
      <c r="AC591" s="7">
        <f t="shared" si="744"/>
        <v>2025</v>
      </c>
      <c r="AD591" s="10" t="e">
        <f t="shared" ref="AD591:AD654" ca="1" si="770">IF(#REF!="Non",(DAYS360(N591,Q591)/360),(DAYS360(N591,TODAY())/360))</f>
        <v>#REF!</v>
      </c>
      <c r="AE591" s="10" t="e">
        <f t="shared" ca="1" si="746"/>
        <v>#REF!</v>
      </c>
      <c r="AF591" s="8">
        <v>29714</v>
      </c>
      <c r="AG591" s="11">
        <f t="shared" ca="1" si="747"/>
        <v>43.857534246575341</v>
      </c>
      <c r="AH591" s="10" t="str">
        <f t="shared" ca="1" si="748"/>
        <v>&gt;35&lt; 45</v>
      </c>
      <c r="AI591" s="12">
        <v>12389432</v>
      </c>
      <c r="AJ591" s="13" t="s">
        <v>73</v>
      </c>
      <c r="AK591" s="12" t="s">
        <v>2671</v>
      </c>
      <c r="AL591" s="8">
        <v>43490</v>
      </c>
      <c r="AM591" s="7" t="s">
        <v>108</v>
      </c>
      <c r="AN591" s="7" t="s">
        <v>109</v>
      </c>
      <c r="AQ591">
        <v>3</v>
      </c>
      <c r="AR591" s="14">
        <v>3</v>
      </c>
      <c r="AS591" s="15">
        <f t="shared" si="749"/>
        <v>45445.75</v>
      </c>
      <c r="AT591" s="14" t="s">
        <v>163</v>
      </c>
      <c r="AU591" s="12">
        <v>3.3159999999999998</v>
      </c>
      <c r="AV591" s="17" t="s">
        <v>236</v>
      </c>
      <c r="AW591" s="18">
        <v>53594</v>
      </c>
      <c r="AX591" s="19" t="s">
        <v>2672</v>
      </c>
      <c r="AY591" s="17">
        <v>44</v>
      </c>
      <c r="AZ591" s="14" t="s">
        <v>203</v>
      </c>
      <c r="BA591" s="20" t="str">
        <f t="shared" si="750"/>
        <v>17535940172666325144</v>
      </c>
      <c r="BB591" s="31">
        <f t="shared" si="751"/>
        <v>20</v>
      </c>
      <c r="BC591" s="22" t="s">
        <v>2673</v>
      </c>
      <c r="BD591" s="23" t="s">
        <v>341</v>
      </c>
      <c r="BE591">
        <v>2010</v>
      </c>
      <c r="BF591" s="8"/>
      <c r="BG591" s="32">
        <v>50959439</v>
      </c>
      <c r="BH591" s="32">
        <v>50959665</v>
      </c>
      <c r="BI591" s="32"/>
      <c r="BJ591" t="s">
        <v>341</v>
      </c>
      <c r="BK591" s="14" t="str">
        <f>IF(K591="CADRE","CADRE",CONCATENATE(J591,"-",H591))</f>
        <v>A-560</v>
      </c>
      <c r="BL591" s="14" t="s">
        <v>595</v>
      </c>
      <c r="BM591" s="25"/>
      <c r="BN591" s="26" t="str">
        <f t="shared" si="752"/>
        <v>17535940172666325144</v>
      </c>
      <c r="BO591" s="27" t="str">
        <f t="shared" si="753"/>
        <v>HCHAICHI CHEDLIA</v>
      </c>
      <c r="BP591" s="26">
        <f t="shared" si="754"/>
        <v>590</v>
      </c>
      <c r="BQ591" s="28"/>
    </row>
    <row r="592" spans="1:69" x14ac:dyDescent="0.25">
      <c r="A592" t="str">
        <f>VLOOKUP(B592,[2]RH!$B:$BV,72,0)</f>
        <v>Non-Actif</v>
      </c>
      <c r="B592" s="6">
        <v>591</v>
      </c>
      <c r="C592" s="7" t="s">
        <v>65</v>
      </c>
      <c r="D592" s="7" t="s">
        <v>2674</v>
      </c>
      <c r="E592" s="7" t="s">
        <v>67</v>
      </c>
      <c r="F592" s="7" t="s">
        <v>118</v>
      </c>
      <c r="G592" s="7" t="s">
        <v>2675</v>
      </c>
      <c r="H592" s="80">
        <v>520</v>
      </c>
      <c r="I592" s="7"/>
      <c r="J592" s="7" t="s">
        <v>281</v>
      </c>
      <c r="K592" s="7" t="s">
        <v>146</v>
      </c>
      <c r="L592" s="7" t="s">
        <v>90</v>
      </c>
      <c r="M592" s="7" t="s">
        <v>160</v>
      </c>
      <c r="N592" s="8">
        <v>44350</v>
      </c>
      <c r="O592" t="e">
        <f t="shared" ca="1" si="768"/>
        <v>#REF!</v>
      </c>
      <c r="P592" s="7">
        <f t="shared" ca="1" si="755"/>
        <v>-1130</v>
      </c>
      <c r="Q592" s="8">
        <v>44578</v>
      </c>
      <c r="R592" s="7" t="s">
        <v>771</v>
      </c>
      <c r="S592" s="7"/>
      <c r="T592" s="9" t="s">
        <v>156</v>
      </c>
      <c r="U592" s="7" t="str">
        <f t="shared" si="741"/>
        <v>Contractuel</v>
      </c>
      <c r="V592" s="8">
        <v>44531</v>
      </c>
      <c r="W592" s="8">
        <v>44592</v>
      </c>
      <c r="X592" s="8"/>
      <c r="Y592" s="8"/>
      <c r="Z592" s="8">
        <v>44350</v>
      </c>
      <c r="AA592" s="7">
        <f t="shared" si="742"/>
        <v>6</v>
      </c>
      <c r="AB592" s="7">
        <f t="shared" si="743"/>
        <v>2021</v>
      </c>
      <c r="AC592" s="7">
        <f t="shared" si="744"/>
        <v>2025</v>
      </c>
      <c r="AD592" s="10" t="e">
        <f t="shared" ref="AD592:AD655" ca="1" si="771">IF(#REF!="Non",(DAYS360(N592,Q592)/360),(DAYS360(N592,TODAY())/360))</f>
        <v>#REF!</v>
      </c>
      <c r="AE592" s="10" t="e">
        <f t="shared" ca="1" si="746"/>
        <v>#REF!</v>
      </c>
      <c r="AF592" s="8">
        <v>36178</v>
      </c>
      <c r="AG592" s="11">
        <f t="shared" ca="1" si="747"/>
        <v>26.147945205479452</v>
      </c>
      <c r="AH592" s="10" t="str">
        <f t="shared" ca="1" si="748"/>
        <v>&gt;25&lt; 35</v>
      </c>
      <c r="AI592" s="12">
        <v>17461720</v>
      </c>
      <c r="AJ592" s="13" t="s">
        <v>92</v>
      </c>
      <c r="AK592" s="12">
        <v>13021729</v>
      </c>
      <c r="AL592" s="8">
        <v>42983</v>
      </c>
      <c r="AM592" s="7" t="s">
        <v>75</v>
      </c>
      <c r="AN592" s="7" t="s">
        <v>109</v>
      </c>
      <c r="AQ592" s="14">
        <v>3</v>
      </c>
      <c r="AR592" s="14">
        <v>1</v>
      </c>
      <c r="AS592" s="15">
        <f t="shared" si="749"/>
        <v>44715.25</v>
      </c>
      <c r="AT592" s="14" t="s">
        <v>163</v>
      </c>
      <c r="AU592" s="12">
        <v>3.1930000000000001</v>
      </c>
      <c r="AV592" s="17" t="s">
        <v>236</v>
      </c>
      <c r="AW592" s="18" t="s">
        <v>201</v>
      </c>
      <c r="AX592" s="19" t="s">
        <v>2676</v>
      </c>
      <c r="AY592" s="17" t="s">
        <v>275</v>
      </c>
      <c r="AZ592" s="14" t="s">
        <v>203</v>
      </c>
      <c r="BA592" s="20" t="str">
        <f t="shared" si="750"/>
        <v>17001000000303340334</v>
      </c>
      <c r="BB592" s="31">
        <f t="shared" si="751"/>
        <v>20</v>
      </c>
      <c r="BC592" s="22" t="s">
        <v>2677</v>
      </c>
      <c r="BD592" s="23" t="s">
        <v>115</v>
      </c>
      <c r="BF592" s="8" t="s">
        <v>176</v>
      </c>
      <c r="BG592" s="32">
        <v>24192421</v>
      </c>
      <c r="BH592" s="32">
        <v>29363846</v>
      </c>
      <c r="BI592" s="32"/>
      <c r="BJ592" t="s">
        <v>1033</v>
      </c>
      <c r="BK592" s="14" t="str">
        <f t="shared" si="759"/>
        <v>B-520</v>
      </c>
      <c r="BL592" s="14"/>
      <c r="BM592" s="25"/>
      <c r="BN592" s="26" t="str">
        <f t="shared" si="752"/>
        <v>17001000000303340334</v>
      </c>
      <c r="BO592" s="27" t="str">
        <f t="shared" si="753"/>
        <v>MAROUANI AHMED</v>
      </c>
      <c r="BP592" s="26">
        <f t="shared" si="754"/>
        <v>591</v>
      </c>
      <c r="BQ592" s="28"/>
    </row>
    <row r="593" spans="1:69" x14ac:dyDescent="0.25">
      <c r="A593" t="str">
        <f>VLOOKUP(B593,[2]RH!$B:$BV,72,0)</f>
        <v>Non-Actif</v>
      </c>
      <c r="B593" s="6">
        <v>592</v>
      </c>
      <c r="C593" s="7" t="s">
        <v>65</v>
      </c>
      <c r="D593" s="7" t="s">
        <v>2678</v>
      </c>
      <c r="E593" s="7" t="s">
        <v>67</v>
      </c>
      <c r="F593" s="7" t="s">
        <v>118</v>
      </c>
      <c r="G593" s="7" t="s">
        <v>2675</v>
      </c>
      <c r="H593" s="80" t="s">
        <v>649</v>
      </c>
      <c r="I593" s="7" t="s">
        <v>709</v>
      </c>
      <c r="J593" s="7" t="s">
        <v>190</v>
      </c>
      <c r="K593" s="7" t="s">
        <v>146</v>
      </c>
      <c r="L593" s="7" t="s">
        <v>90</v>
      </c>
      <c r="M593" s="7" t="s">
        <v>160</v>
      </c>
      <c r="N593" s="8">
        <v>44350</v>
      </c>
      <c r="O593" t="e">
        <f t="shared" ca="1" si="768"/>
        <v>#REF!</v>
      </c>
      <c r="P593" s="7">
        <f t="shared" ca="1" si="755"/>
        <v>-340</v>
      </c>
      <c r="Q593" s="8">
        <v>45382</v>
      </c>
      <c r="R593" s="7" t="s">
        <v>290</v>
      </c>
      <c r="S593" s="7"/>
      <c r="T593" s="9" t="s">
        <v>156</v>
      </c>
      <c r="U593" s="7" t="str">
        <f t="shared" si="741"/>
        <v>Contractuel</v>
      </c>
      <c r="V593" s="8">
        <v>45292</v>
      </c>
      <c r="W593" s="8">
        <v>45382</v>
      </c>
      <c r="X593" s="8"/>
      <c r="Y593" s="8"/>
      <c r="Z593" s="8">
        <v>44350</v>
      </c>
      <c r="AA593" s="7">
        <f t="shared" si="742"/>
        <v>6</v>
      </c>
      <c r="AB593" s="7">
        <f t="shared" si="743"/>
        <v>2021</v>
      </c>
      <c r="AC593" s="7">
        <f t="shared" si="744"/>
        <v>2025</v>
      </c>
      <c r="AD593" s="10" t="e">
        <f t="shared" ref="AD593:AD656" ca="1" si="772">IF(#REF!="Non",(DAYS360(N593,Q593)/360),(DAYS360(N593,TODAY())/360))</f>
        <v>#REF!</v>
      </c>
      <c r="AE593" s="10" t="e">
        <f t="shared" ca="1" si="746"/>
        <v>#REF!</v>
      </c>
      <c r="AF593" s="8">
        <v>36192</v>
      </c>
      <c r="AG593" s="11">
        <f t="shared" ca="1" si="747"/>
        <v>26.109589041095891</v>
      </c>
      <c r="AH593" s="10" t="str">
        <f t="shared" ca="1" si="748"/>
        <v>&gt;25&lt; 35</v>
      </c>
      <c r="AI593" s="12">
        <v>17349432</v>
      </c>
      <c r="AJ593" s="40" t="s">
        <v>213</v>
      </c>
      <c r="AK593" s="12">
        <v>14271702</v>
      </c>
      <c r="AL593" s="8">
        <v>42802</v>
      </c>
      <c r="AM593" s="7" t="s">
        <v>75</v>
      </c>
      <c r="AN593" s="7" t="s">
        <v>109</v>
      </c>
      <c r="AQ593" s="14">
        <v>3</v>
      </c>
      <c r="AR593" s="14">
        <v>3</v>
      </c>
      <c r="AS593" s="15">
        <f t="shared" si="749"/>
        <v>45445.75</v>
      </c>
      <c r="AT593" s="14" t="s">
        <v>163</v>
      </c>
      <c r="AU593" s="12">
        <v>3.3159999999999998</v>
      </c>
      <c r="AV593" s="17" t="s">
        <v>236</v>
      </c>
      <c r="AW593" s="18">
        <v>20600</v>
      </c>
      <c r="AX593" s="19" t="s">
        <v>2679</v>
      </c>
      <c r="AY593" s="17" t="s">
        <v>2504</v>
      </c>
      <c r="AZ593" s="14" t="s">
        <v>203</v>
      </c>
      <c r="BA593" s="20" t="str">
        <f t="shared" si="750"/>
        <v>17206000000296387752</v>
      </c>
      <c r="BB593" s="31">
        <f t="shared" si="751"/>
        <v>20</v>
      </c>
      <c r="BC593" s="22" t="s">
        <v>2680</v>
      </c>
      <c r="BD593" s="23" t="s">
        <v>482</v>
      </c>
      <c r="BF593" s="8"/>
      <c r="BG593" s="32">
        <v>23259234</v>
      </c>
      <c r="BH593" s="32">
        <v>52709005</v>
      </c>
      <c r="BI593" s="32"/>
      <c r="BJ593" t="s">
        <v>2681</v>
      </c>
      <c r="BK593" s="14" t="str">
        <f t="shared" si="759"/>
        <v>A-Panda</v>
      </c>
      <c r="BL593" s="14" t="s">
        <v>595</v>
      </c>
      <c r="BM593" s="25"/>
      <c r="BN593" s="26" t="str">
        <f t="shared" si="752"/>
        <v>17206000000296387752</v>
      </c>
      <c r="BO593" s="27" t="str">
        <f t="shared" si="753"/>
        <v>HAMMAMI MOETEZ</v>
      </c>
      <c r="BP593" s="26">
        <f t="shared" si="754"/>
        <v>592</v>
      </c>
      <c r="BQ593" s="28"/>
    </row>
    <row r="594" spans="1:69" x14ac:dyDescent="0.25">
      <c r="A594" t="str">
        <f>VLOOKUP(B594,[2]RH!$B:$BV,72,0)</f>
        <v>Non-Actif</v>
      </c>
      <c r="B594" s="6">
        <v>593</v>
      </c>
      <c r="C594" s="7" t="s">
        <v>65</v>
      </c>
      <c r="D594" s="7" t="s">
        <v>2682</v>
      </c>
      <c r="E594" s="7" t="s">
        <v>67</v>
      </c>
      <c r="F594" s="7" t="s">
        <v>118</v>
      </c>
      <c r="G594" s="7" t="s">
        <v>220</v>
      </c>
      <c r="H594" s="80">
        <v>520</v>
      </c>
      <c r="I594" s="7"/>
      <c r="J594" s="7" t="s">
        <v>281</v>
      </c>
      <c r="K594" s="7" t="s">
        <v>146</v>
      </c>
      <c r="L594" s="7" t="s">
        <v>90</v>
      </c>
      <c r="M594" s="7" t="s">
        <v>160</v>
      </c>
      <c r="N594" s="8">
        <v>44350</v>
      </c>
      <c r="O594" t="e">
        <f t="shared" ca="1" si="768"/>
        <v>#REF!</v>
      </c>
      <c r="P594" s="7">
        <f t="shared" ca="1" si="755"/>
        <v>-1253</v>
      </c>
      <c r="Q594" s="8">
        <v>44434</v>
      </c>
      <c r="R594" s="7" t="s">
        <v>161</v>
      </c>
      <c r="S594" s="7"/>
      <c r="T594" s="9" t="s">
        <v>156</v>
      </c>
      <c r="U594" s="7" t="str">
        <f t="shared" si="741"/>
        <v>Contractuel</v>
      </c>
      <c r="V594" s="8">
        <v>44409</v>
      </c>
      <c r="W594" s="8">
        <v>44469</v>
      </c>
      <c r="X594" s="8"/>
      <c r="Y594" s="8"/>
      <c r="Z594" s="8">
        <v>44350</v>
      </c>
      <c r="AA594" s="7">
        <f t="shared" si="742"/>
        <v>6</v>
      </c>
      <c r="AB594" s="7">
        <f t="shared" si="743"/>
        <v>2021</v>
      </c>
      <c r="AC594" s="7">
        <f t="shared" si="744"/>
        <v>2025</v>
      </c>
      <c r="AD594" s="10" t="e">
        <f t="shared" ref="AD594:AD657" ca="1" si="773">IF(#REF!="Non",(DAYS360(N594,Q594)/360),(DAYS360(N594,TODAY())/360))</f>
        <v>#REF!</v>
      </c>
      <c r="AE594" s="10" t="e">
        <f t="shared" ca="1" si="746"/>
        <v>#REF!</v>
      </c>
      <c r="AF594" s="8">
        <v>36522</v>
      </c>
      <c r="AG594" s="11">
        <f t="shared" ca="1" si="747"/>
        <v>25.205479452054796</v>
      </c>
      <c r="AH594" s="10" t="str">
        <f t="shared" ca="1" si="748"/>
        <v>&gt;25&lt; 35</v>
      </c>
      <c r="AI594" s="12">
        <v>17345368</v>
      </c>
      <c r="AJ594" s="13" t="s">
        <v>120</v>
      </c>
      <c r="AK594" s="12">
        <v>14271621</v>
      </c>
      <c r="AL594" s="8">
        <v>42793</v>
      </c>
      <c r="AM594" s="7" t="s">
        <v>75</v>
      </c>
      <c r="AN594" s="7" t="s">
        <v>109</v>
      </c>
      <c r="AQ594" s="14">
        <v>3</v>
      </c>
      <c r="AR594" s="14">
        <v>1</v>
      </c>
      <c r="AS594" s="15">
        <f t="shared" si="749"/>
        <v>44715.25</v>
      </c>
      <c r="AT594" s="14" t="s">
        <v>163</v>
      </c>
      <c r="AU594" s="12">
        <v>3.1930000000000001</v>
      </c>
      <c r="AV594" s="17">
        <v>17</v>
      </c>
      <c r="AW594" s="18">
        <v>20600</v>
      </c>
      <c r="AX594" s="19" t="s">
        <v>2683</v>
      </c>
      <c r="AY594" s="17">
        <v>84</v>
      </c>
      <c r="AZ594" s="14" t="s">
        <v>203</v>
      </c>
      <c r="BA594" s="20" t="str">
        <f t="shared" si="750"/>
        <v>17206000000264625684</v>
      </c>
      <c r="BB594" s="31">
        <f t="shared" si="751"/>
        <v>20</v>
      </c>
      <c r="BC594" s="22" t="s">
        <v>2680</v>
      </c>
      <c r="BD594" s="23" t="s">
        <v>482</v>
      </c>
      <c r="BF594" s="8"/>
      <c r="BG594" s="32">
        <v>46689931</v>
      </c>
      <c r="BH594" s="32">
        <v>27523788</v>
      </c>
      <c r="BI594" s="32"/>
      <c r="BJ594" t="s">
        <v>1121</v>
      </c>
      <c r="BK594" s="14" t="str">
        <f t="shared" si="759"/>
        <v>B-520</v>
      </c>
      <c r="BL594" s="14"/>
      <c r="BM594" s="25"/>
      <c r="BN594" s="26" t="str">
        <f t="shared" si="752"/>
        <v>17206000000264625684</v>
      </c>
      <c r="BO594" s="27" t="str">
        <f t="shared" si="753"/>
        <v>NEFZI HAIKEL</v>
      </c>
      <c r="BP594" s="26">
        <f t="shared" si="754"/>
        <v>593</v>
      </c>
      <c r="BQ594" s="28"/>
    </row>
    <row r="595" spans="1:69" x14ac:dyDescent="0.25">
      <c r="A595" t="str">
        <f>VLOOKUP(B595,[2]RH!$B:$BV,72,0)</f>
        <v>si</v>
      </c>
      <c r="B595" s="6">
        <v>594</v>
      </c>
      <c r="C595" s="7" t="s">
        <v>168</v>
      </c>
      <c r="D595" s="7" t="s">
        <v>2684</v>
      </c>
      <c r="E595" s="7" t="s">
        <v>67</v>
      </c>
      <c r="F595" s="7" t="s">
        <v>118</v>
      </c>
      <c r="G595" s="7" t="s">
        <v>220</v>
      </c>
      <c r="H595" s="80" t="s">
        <v>279</v>
      </c>
      <c r="I595" s="7" t="s">
        <v>280</v>
      </c>
      <c r="J595" s="7" t="s">
        <v>281</v>
      </c>
      <c r="K595" s="7" t="s">
        <v>146</v>
      </c>
      <c r="L595" s="7" t="s">
        <v>90</v>
      </c>
      <c r="M595" s="7" t="s">
        <v>191</v>
      </c>
      <c r="N595" s="8">
        <v>44350</v>
      </c>
      <c r="O595" t="e">
        <f t="shared" ca="1" si="768"/>
        <v>#REF!</v>
      </c>
      <c r="P595" s="7">
        <f t="shared" ca="1" si="755"/>
        <v>-6</v>
      </c>
      <c r="Q595" s="8"/>
      <c r="R595" s="7"/>
      <c r="S595" s="7"/>
      <c r="T595" s="9" t="s">
        <v>156</v>
      </c>
      <c r="U595" s="7" t="str">
        <f t="shared" si="741"/>
        <v>Contractuel</v>
      </c>
      <c r="V595" s="8">
        <v>45689</v>
      </c>
      <c r="W595" s="8">
        <f>VLOOKUP(B595,[1]BASE!$A:$Q,17,0)</f>
        <v>45716</v>
      </c>
      <c r="X595" s="8"/>
      <c r="Y595" s="8"/>
      <c r="Z595" s="8">
        <v>44350</v>
      </c>
      <c r="AA595" s="7">
        <f t="shared" si="742"/>
        <v>6</v>
      </c>
      <c r="AB595" s="7">
        <f t="shared" si="743"/>
        <v>2021</v>
      </c>
      <c r="AC595" s="7">
        <f t="shared" si="744"/>
        <v>2025</v>
      </c>
      <c r="AD595" s="10" t="e">
        <f t="shared" ref="AD595:AD658" ca="1" si="774">IF(#REF!="Non",(DAYS360(N595,Q595)/360),(DAYS360(N595,TODAY())/360))</f>
        <v>#REF!</v>
      </c>
      <c r="AE595" s="10" t="e">
        <f t="shared" ca="1" si="746"/>
        <v>#REF!</v>
      </c>
      <c r="AF595" s="8">
        <v>30045</v>
      </c>
      <c r="AG595" s="11">
        <f t="shared" ca="1" si="747"/>
        <v>42.950684931506849</v>
      </c>
      <c r="AH595" s="10" t="str">
        <f t="shared" ca="1" si="748"/>
        <v>&gt;35&lt; 45</v>
      </c>
      <c r="AI595" s="12">
        <v>12662692</v>
      </c>
      <c r="AJ595" s="13" t="s">
        <v>120</v>
      </c>
      <c r="AK595" s="12" t="s">
        <v>2685</v>
      </c>
      <c r="AL595" s="8">
        <v>36979</v>
      </c>
      <c r="AM595" s="7" t="s">
        <v>108</v>
      </c>
      <c r="AN595" s="7" t="s">
        <v>76</v>
      </c>
      <c r="AQ595">
        <v>3</v>
      </c>
      <c r="AR595" s="14">
        <v>3</v>
      </c>
      <c r="AS595" s="15">
        <f t="shared" si="749"/>
        <v>45445.75</v>
      </c>
      <c r="AT595" s="14" t="s">
        <v>163</v>
      </c>
      <c r="AU595" s="12">
        <v>3.3159999999999998</v>
      </c>
      <c r="AV595" s="17" t="s">
        <v>79</v>
      </c>
      <c r="AW595" s="18" t="s">
        <v>702</v>
      </c>
      <c r="AX595" s="19" t="s">
        <v>2686</v>
      </c>
      <c r="AY595" s="17" t="s">
        <v>927</v>
      </c>
      <c r="AZ595" s="14" t="s">
        <v>83</v>
      </c>
      <c r="BA595" s="20" t="str">
        <f t="shared" si="750"/>
        <v>08081023084000733881</v>
      </c>
      <c r="BB595" s="31">
        <f t="shared" si="751"/>
        <v>20</v>
      </c>
      <c r="BC595" s="22" t="s">
        <v>703</v>
      </c>
      <c r="BD595" s="23" t="s">
        <v>482</v>
      </c>
      <c r="BF595" s="8" t="s">
        <v>2687</v>
      </c>
      <c r="BG595" s="32">
        <v>54661475</v>
      </c>
      <c r="BH595" s="32">
        <v>53826139</v>
      </c>
      <c r="BI595" s="32"/>
      <c r="BJ595" t="s">
        <v>1870</v>
      </c>
      <c r="BK595" s="14" t="str">
        <f>IF(K595="CADRE","CADRE",CONCATENATE(J595,"-",H595))</f>
        <v>B-Skoda</v>
      </c>
      <c r="BL595" s="14" t="s">
        <v>300</v>
      </c>
      <c r="BM595" s="25"/>
      <c r="BN595" s="26" t="str">
        <f t="shared" si="752"/>
        <v>08081023084000733881</v>
      </c>
      <c r="BO595" s="27" t="str">
        <f t="shared" si="753"/>
        <v>HAMDI RADHIA</v>
      </c>
      <c r="BP595" s="26">
        <f t="shared" si="754"/>
        <v>594</v>
      </c>
      <c r="BQ595" s="28"/>
    </row>
    <row r="596" spans="1:69" x14ac:dyDescent="0.25">
      <c r="A596" t="str">
        <f>VLOOKUP(B596,[2]RH!$B:$BV,72,0)</f>
        <v>Non-Actif</v>
      </c>
      <c r="B596" s="6">
        <v>595</v>
      </c>
      <c r="C596" s="7" t="s">
        <v>168</v>
      </c>
      <c r="D596" s="7" t="s">
        <v>2688</v>
      </c>
      <c r="E596" s="7" t="s">
        <v>67</v>
      </c>
      <c r="F596" s="7" t="s">
        <v>118</v>
      </c>
      <c r="G596" s="7" t="s">
        <v>220</v>
      </c>
      <c r="H596" s="80">
        <v>520</v>
      </c>
      <c r="I596" s="7"/>
      <c r="J596" s="7" t="s">
        <v>281</v>
      </c>
      <c r="K596" s="7" t="s">
        <v>146</v>
      </c>
      <c r="L596" s="7" t="s">
        <v>90</v>
      </c>
      <c r="M596" s="7" t="s">
        <v>191</v>
      </c>
      <c r="N596" s="8">
        <v>44351</v>
      </c>
      <c r="O596" t="e">
        <f t="shared" ca="1" si="768"/>
        <v>#REF!</v>
      </c>
      <c r="P596" s="7">
        <f t="shared" ca="1" si="755"/>
        <v>-1130</v>
      </c>
      <c r="Q596" s="8">
        <v>44470</v>
      </c>
      <c r="R596" s="7" t="s">
        <v>161</v>
      </c>
      <c r="S596" s="7"/>
      <c r="T596" s="9" t="s">
        <v>156</v>
      </c>
      <c r="U596" s="7" t="str">
        <f t="shared" si="741"/>
        <v>Contractuel</v>
      </c>
      <c r="V596" s="8">
        <v>44531</v>
      </c>
      <c r="W596" s="8">
        <v>44592</v>
      </c>
      <c r="X596" s="8"/>
      <c r="Y596" s="8"/>
      <c r="Z596" s="8">
        <v>44351</v>
      </c>
      <c r="AA596" s="7">
        <f t="shared" si="742"/>
        <v>6</v>
      </c>
      <c r="AB596" s="7">
        <f t="shared" si="743"/>
        <v>2021</v>
      </c>
      <c r="AC596" s="7">
        <f t="shared" si="744"/>
        <v>2025</v>
      </c>
      <c r="AD596" s="10" t="e">
        <f t="shared" ref="AD596:AD659" ca="1" si="775">IF(#REF!="Non",(DAYS360(N596,Q596)/360),(DAYS360(N596,TODAY())/360))</f>
        <v>#REF!</v>
      </c>
      <c r="AE596" s="10" t="e">
        <f t="shared" ca="1" si="746"/>
        <v>#REF!</v>
      </c>
      <c r="AF596" s="8">
        <v>27758</v>
      </c>
      <c r="AG596" s="11">
        <f t="shared" ca="1" si="747"/>
        <v>49.216438356164382</v>
      </c>
      <c r="AH596" s="10" t="str">
        <f t="shared" ca="1" si="748"/>
        <v>&gt;45&lt; 55</v>
      </c>
      <c r="AI596" s="12">
        <v>12289676</v>
      </c>
      <c r="AJ596" s="13" t="s">
        <v>79</v>
      </c>
      <c r="AK596" s="12" t="s">
        <v>2689</v>
      </c>
      <c r="AL596" s="8">
        <v>37200</v>
      </c>
      <c r="AM596" s="7" t="s">
        <v>108</v>
      </c>
      <c r="AN596" s="7" t="s">
        <v>76</v>
      </c>
      <c r="AQ596" s="14">
        <v>3</v>
      </c>
      <c r="AR596" s="14">
        <v>1</v>
      </c>
      <c r="AS596" s="15">
        <f t="shared" si="749"/>
        <v>44716.25</v>
      </c>
      <c r="AT596" s="14" t="s">
        <v>163</v>
      </c>
      <c r="AU596" s="12">
        <v>3.1930000000000001</v>
      </c>
      <c r="AV596" s="17" t="s">
        <v>150</v>
      </c>
      <c r="AW596" s="18" t="s">
        <v>1659</v>
      </c>
      <c r="AX596" s="19" t="s">
        <v>2690</v>
      </c>
      <c r="AY596" s="17" t="s">
        <v>2224</v>
      </c>
      <c r="AZ596" s="14" t="s">
        <v>174</v>
      </c>
      <c r="BA596" s="20" t="str">
        <f t="shared" si="750"/>
        <v>07503007312164610868</v>
      </c>
      <c r="BB596" s="31">
        <f t="shared" si="751"/>
        <v>20</v>
      </c>
      <c r="BC596" s="22" t="s">
        <v>2691</v>
      </c>
      <c r="BD596" s="23" t="s">
        <v>286</v>
      </c>
      <c r="BF596" s="8">
        <v>14</v>
      </c>
      <c r="BG596" s="32">
        <v>55999225</v>
      </c>
      <c r="BH596" s="32">
        <v>54447603</v>
      </c>
      <c r="BI596" s="32"/>
      <c r="BJ596" t="s">
        <v>600</v>
      </c>
      <c r="BK596" s="14" t="str">
        <f t="shared" si="759"/>
        <v>B-520</v>
      </c>
      <c r="BL596" s="14"/>
      <c r="BM596" s="25"/>
      <c r="BN596" s="26" t="str">
        <f t="shared" si="752"/>
        <v>07503007312164610868</v>
      </c>
      <c r="BO596" s="27" t="str">
        <f t="shared" si="753"/>
        <v>KHAMESSI ISMAHEN</v>
      </c>
      <c r="BP596" s="26">
        <f t="shared" si="754"/>
        <v>595</v>
      </c>
      <c r="BQ596" s="28"/>
    </row>
    <row r="597" spans="1:69" x14ac:dyDescent="0.25">
      <c r="A597" t="str">
        <f>VLOOKUP(B597,[2]RH!$B:$BV,72,0)</f>
        <v>Non-Actif</v>
      </c>
      <c r="B597" s="6">
        <v>596</v>
      </c>
      <c r="C597" s="7" t="s">
        <v>65</v>
      </c>
      <c r="D597" s="7" t="s">
        <v>2692</v>
      </c>
      <c r="E597" s="7" t="s">
        <v>67</v>
      </c>
      <c r="F597" s="7" t="s">
        <v>118</v>
      </c>
      <c r="G597" s="7" t="s">
        <v>2675</v>
      </c>
      <c r="H597" s="80">
        <v>520</v>
      </c>
      <c r="I597" s="7"/>
      <c r="J597" s="7" t="s">
        <v>281</v>
      </c>
      <c r="K597" s="7" t="s">
        <v>146</v>
      </c>
      <c r="L597" s="7" t="s">
        <v>90</v>
      </c>
      <c r="M597" s="7" t="s">
        <v>160</v>
      </c>
      <c r="N597" s="8">
        <v>44352</v>
      </c>
      <c r="O597" t="e">
        <f t="shared" ca="1" si="768"/>
        <v>#REF!</v>
      </c>
      <c r="P597" s="7">
        <f t="shared" ca="1" si="755"/>
        <v>-1253</v>
      </c>
      <c r="Q597" s="8">
        <v>44434</v>
      </c>
      <c r="R597" s="7" t="s">
        <v>105</v>
      </c>
      <c r="S597" s="7"/>
      <c r="T597" s="9" t="s">
        <v>156</v>
      </c>
      <c r="U597" s="7" t="str">
        <f t="shared" si="741"/>
        <v>Contractuel</v>
      </c>
      <c r="V597" s="8">
        <v>44409</v>
      </c>
      <c r="W597" s="8">
        <v>44469</v>
      </c>
      <c r="X597" s="8"/>
      <c r="Y597" s="8"/>
      <c r="Z597" s="8">
        <v>44352</v>
      </c>
      <c r="AA597" s="7">
        <f t="shared" si="742"/>
        <v>6</v>
      </c>
      <c r="AB597" s="7">
        <f t="shared" si="743"/>
        <v>2021</v>
      </c>
      <c r="AC597" s="7">
        <f t="shared" si="744"/>
        <v>2025</v>
      </c>
      <c r="AD597" s="10" t="e">
        <f t="shared" ref="AD597:AD660" ca="1" si="776">IF(#REF!="Non",(DAYS360(N597,Q597)/360),(DAYS360(N597,TODAY())/360))</f>
        <v>#REF!</v>
      </c>
      <c r="AE597" s="10" t="e">
        <f t="shared" ca="1" si="746"/>
        <v>#REF!</v>
      </c>
      <c r="AF597" s="8">
        <v>35260</v>
      </c>
      <c r="AG597" s="11">
        <f t="shared" ca="1" si="747"/>
        <v>28.663013698630138</v>
      </c>
      <c r="AH597" s="10" t="str">
        <f t="shared" ca="1" si="748"/>
        <v>&gt;25&lt; 35</v>
      </c>
      <c r="AI597" s="12"/>
      <c r="AJ597" s="13"/>
      <c r="AK597" s="12">
        <v>14261526</v>
      </c>
      <c r="AL597" s="8">
        <v>43096</v>
      </c>
      <c r="AM597" s="7" t="s">
        <v>75</v>
      </c>
      <c r="AN597" s="7" t="s">
        <v>109</v>
      </c>
      <c r="AQ597" s="14">
        <v>3</v>
      </c>
      <c r="AR597" s="14">
        <v>1</v>
      </c>
      <c r="AS597" s="15">
        <f t="shared" si="749"/>
        <v>44717.25</v>
      </c>
      <c r="AT597" s="14" t="s">
        <v>163</v>
      </c>
      <c r="AU597" s="12">
        <v>3.1930000000000001</v>
      </c>
      <c r="AV597" s="17">
        <v>17</v>
      </c>
      <c r="AW597" s="18">
        <v>20600</v>
      </c>
      <c r="AX597" s="19" t="s">
        <v>2693</v>
      </c>
      <c r="AY597" s="17">
        <v>40</v>
      </c>
      <c r="AZ597" s="14" t="s">
        <v>203</v>
      </c>
      <c r="BA597" s="20" t="str">
        <f t="shared" si="750"/>
        <v>17206000000254047640</v>
      </c>
      <c r="BB597" s="31">
        <f t="shared" si="751"/>
        <v>20</v>
      </c>
      <c r="BC597" s="22" t="s">
        <v>2680</v>
      </c>
      <c r="BD597" s="23" t="s">
        <v>482</v>
      </c>
      <c r="BF597" s="8"/>
      <c r="BG597" s="32">
        <v>28783589</v>
      </c>
      <c r="BH597" s="32">
        <v>20792742</v>
      </c>
      <c r="BI597" s="32"/>
      <c r="BJ597" t="s">
        <v>1121</v>
      </c>
      <c r="BK597" s="14" t="str">
        <f t="shared" si="759"/>
        <v>B-520</v>
      </c>
      <c r="BL597" s="14"/>
      <c r="BM597" s="25"/>
      <c r="BN597" s="26" t="str">
        <f t="shared" si="752"/>
        <v>17206000000254047640</v>
      </c>
      <c r="BO597" s="27" t="str">
        <f t="shared" si="753"/>
        <v>FATNASSI ELYESS</v>
      </c>
      <c r="BP597" s="26">
        <f t="shared" si="754"/>
        <v>596</v>
      </c>
      <c r="BQ597" s="28"/>
    </row>
    <row r="598" spans="1:69" x14ac:dyDescent="0.25">
      <c r="A598" t="str">
        <f>VLOOKUP(B598,[2]RH!$B:$BV,72,0)</f>
        <v>Non-Actif</v>
      </c>
      <c r="B598" s="6">
        <v>597</v>
      </c>
      <c r="C598" s="7" t="s">
        <v>65</v>
      </c>
      <c r="D598" s="7" t="s">
        <v>2694</v>
      </c>
      <c r="E598" s="7" t="s">
        <v>67</v>
      </c>
      <c r="F598" s="7" t="s">
        <v>118</v>
      </c>
      <c r="G598" s="7" t="s">
        <v>2675</v>
      </c>
      <c r="H598" s="80">
        <v>520</v>
      </c>
      <c r="I598" s="7"/>
      <c r="J598" s="7" t="s">
        <v>281</v>
      </c>
      <c r="K598" s="7" t="s">
        <v>146</v>
      </c>
      <c r="L598" s="7" t="s">
        <v>90</v>
      </c>
      <c r="M598" s="7" t="s">
        <v>160</v>
      </c>
      <c r="N598" s="8">
        <v>44352</v>
      </c>
      <c r="O598" t="e">
        <f t="shared" ca="1" si="768"/>
        <v>#REF!</v>
      </c>
      <c r="P598" s="7">
        <f t="shared" ca="1" si="755"/>
        <v>-1314</v>
      </c>
      <c r="Q598" s="8">
        <v>44392</v>
      </c>
      <c r="R598" s="7" t="s">
        <v>161</v>
      </c>
      <c r="S598" s="7"/>
      <c r="T598" s="9" t="s">
        <v>156</v>
      </c>
      <c r="U598" s="7" t="str">
        <f t="shared" si="741"/>
        <v>Contractuel</v>
      </c>
      <c r="V598" s="8">
        <v>44378</v>
      </c>
      <c r="W598" s="8">
        <v>44408</v>
      </c>
      <c r="X598" s="8"/>
      <c r="Y598" s="8"/>
      <c r="Z598" s="8">
        <v>44352</v>
      </c>
      <c r="AA598" s="7">
        <f t="shared" si="742"/>
        <v>6</v>
      </c>
      <c r="AB598" s="7">
        <f t="shared" si="743"/>
        <v>2021</v>
      </c>
      <c r="AC598" s="7">
        <f t="shared" si="744"/>
        <v>2025</v>
      </c>
      <c r="AD598" s="10" t="e">
        <f t="shared" ref="AD598:AD661" ca="1" si="777">IF(#REF!="Non",(DAYS360(N598,Q598)/360),(DAYS360(N598,TODAY())/360))</f>
        <v>#REF!</v>
      </c>
      <c r="AE598" s="10" t="e">
        <f t="shared" ca="1" si="746"/>
        <v>#REF!</v>
      </c>
      <c r="AF598" s="8">
        <v>35356</v>
      </c>
      <c r="AG598" s="11">
        <f t="shared" ca="1" si="747"/>
        <v>28.4</v>
      </c>
      <c r="AH598" s="10" t="str">
        <f t="shared" ca="1" si="748"/>
        <v>&gt;25&lt; 35</v>
      </c>
      <c r="AI598" s="12"/>
      <c r="AJ598" s="13"/>
      <c r="AK598" s="12">
        <v>14262097</v>
      </c>
      <c r="AL598" s="8">
        <v>42061</v>
      </c>
      <c r="AM598" s="7" t="s">
        <v>75</v>
      </c>
      <c r="AN598" s="7" t="s">
        <v>109</v>
      </c>
      <c r="AQ598" s="14">
        <v>3</v>
      </c>
      <c r="AR598" s="14">
        <v>1</v>
      </c>
      <c r="AS598" s="15">
        <f t="shared" si="749"/>
        <v>44717.25</v>
      </c>
      <c r="AT598" s="14" t="s">
        <v>163</v>
      </c>
      <c r="AU598" s="12">
        <v>3.1930000000000001</v>
      </c>
      <c r="AV598" s="17">
        <v>17</v>
      </c>
      <c r="AW598" s="18">
        <v>20600</v>
      </c>
      <c r="AX598" s="19" t="s">
        <v>2695</v>
      </c>
      <c r="AY598" s="17">
        <v>48</v>
      </c>
      <c r="AZ598" s="14" t="s">
        <v>203</v>
      </c>
      <c r="BA598" s="20" t="str">
        <f t="shared" si="750"/>
        <v>17206000000303533548</v>
      </c>
      <c r="BB598" s="31">
        <f t="shared" si="751"/>
        <v>20</v>
      </c>
      <c r="BC598" s="22" t="s">
        <v>2680</v>
      </c>
      <c r="BD598" s="23" t="s">
        <v>482</v>
      </c>
      <c r="BF598" s="8"/>
      <c r="BG598" s="32">
        <v>20119231</v>
      </c>
      <c r="BH598" s="32">
        <v>22315068</v>
      </c>
      <c r="BI598" s="32"/>
      <c r="BJ598" t="s">
        <v>1121</v>
      </c>
      <c r="BK598" s="14" t="str">
        <f t="shared" si="759"/>
        <v>B-520</v>
      </c>
      <c r="BL598" s="14"/>
      <c r="BM598" s="25"/>
      <c r="BN598" s="26" t="str">
        <f t="shared" si="752"/>
        <v>17206000000303533548</v>
      </c>
      <c r="BO598" s="27" t="str">
        <f t="shared" si="753"/>
        <v>TRABELSI HAMZA</v>
      </c>
      <c r="BP598" s="26">
        <f t="shared" si="754"/>
        <v>597</v>
      </c>
      <c r="BQ598" s="28"/>
    </row>
    <row r="599" spans="1:69" x14ac:dyDescent="0.25">
      <c r="A599" t="str">
        <f>VLOOKUP(B599,[2]RH!$B:$BV,72,0)</f>
        <v>si</v>
      </c>
      <c r="B599" s="6">
        <v>598</v>
      </c>
      <c r="C599" s="7" t="s">
        <v>168</v>
      </c>
      <c r="D599" s="7" t="s">
        <v>2696</v>
      </c>
      <c r="E599" s="7" t="s">
        <v>67</v>
      </c>
      <c r="F599" s="7" t="s">
        <v>118</v>
      </c>
      <c r="G599" s="7" t="s">
        <v>220</v>
      </c>
      <c r="H599" s="80" t="s">
        <v>225</v>
      </c>
      <c r="I599" s="7" t="s">
        <v>614</v>
      </c>
      <c r="J599" s="7" t="s">
        <v>281</v>
      </c>
      <c r="K599" s="7" t="s">
        <v>146</v>
      </c>
      <c r="L599" s="7" t="s">
        <v>90</v>
      </c>
      <c r="M599" s="7" t="s">
        <v>191</v>
      </c>
      <c r="N599" s="8">
        <v>44354</v>
      </c>
      <c r="O599" t="e">
        <f t="shared" ca="1" si="768"/>
        <v>#REF!</v>
      </c>
      <c r="P599" s="7">
        <f t="shared" ca="1" si="755"/>
        <v>-6</v>
      </c>
      <c r="Q599" s="8"/>
      <c r="R599" s="7"/>
      <c r="S599" s="7"/>
      <c r="T599" s="9" t="s">
        <v>156</v>
      </c>
      <c r="U599" s="7" t="str">
        <f t="shared" si="741"/>
        <v>Contractuel</v>
      </c>
      <c r="V599" s="8">
        <v>45689</v>
      </c>
      <c r="W599" s="8">
        <f>VLOOKUP(B599,[1]BASE!$A:$Q,17,0)</f>
        <v>45716</v>
      </c>
      <c r="X599" s="8"/>
      <c r="Y599" s="8"/>
      <c r="Z599" s="8">
        <v>44354</v>
      </c>
      <c r="AA599" s="7">
        <f t="shared" si="742"/>
        <v>6</v>
      </c>
      <c r="AB599" s="7">
        <f t="shared" si="743"/>
        <v>2021</v>
      </c>
      <c r="AC599" s="7">
        <f t="shared" si="744"/>
        <v>2025</v>
      </c>
      <c r="AD599" s="10" t="e">
        <f t="shared" ref="AD599:AD662" ca="1" si="778">IF(#REF!="Non",(DAYS360(N599,Q599)/360),(DAYS360(N599,TODAY())/360))</f>
        <v>#REF!</v>
      </c>
      <c r="AE599" s="10" t="e">
        <f t="shared" ca="1" si="746"/>
        <v>#REF!</v>
      </c>
      <c r="AF599" s="8">
        <v>31828</v>
      </c>
      <c r="AG599" s="11">
        <f t="shared" ca="1" si="747"/>
        <v>38.065753424657537</v>
      </c>
      <c r="AH599" s="10" t="str">
        <f t="shared" ca="1" si="748"/>
        <v>&gt;35&lt; 45</v>
      </c>
      <c r="AI599" s="12">
        <v>12708991</v>
      </c>
      <c r="AJ599" s="13" t="s">
        <v>106</v>
      </c>
      <c r="AK599" s="12" t="s">
        <v>2697</v>
      </c>
      <c r="AL599" s="8">
        <v>37879</v>
      </c>
      <c r="AM599" s="7" t="s">
        <v>108</v>
      </c>
      <c r="AN599" s="7" t="s">
        <v>76</v>
      </c>
      <c r="AO599">
        <v>2</v>
      </c>
      <c r="AQ599">
        <v>3</v>
      </c>
      <c r="AR599" s="14">
        <v>3</v>
      </c>
      <c r="AS599" s="15">
        <f t="shared" si="749"/>
        <v>45449.75</v>
      </c>
      <c r="AT599" s="14" t="s">
        <v>163</v>
      </c>
      <c r="AU599" s="12">
        <v>3.3159999999999998</v>
      </c>
      <c r="AV599" s="17">
        <v>14</v>
      </c>
      <c r="AW599" s="18" t="s">
        <v>2698</v>
      </c>
      <c r="AX599" s="19">
        <v>51007030090</v>
      </c>
      <c r="AY599" s="17">
        <v>55</v>
      </c>
      <c r="AZ599" s="14" t="s">
        <v>2699</v>
      </c>
      <c r="BA599" s="20" t="str">
        <f t="shared" si="750"/>
        <v>14045045100703009055</v>
      </c>
      <c r="BB599" s="31">
        <f t="shared" si="751"/>
        <v>20</v>
      </c>
      <c r="BC599" s="22" t="s">
        <v>2700</v>
      </c>
      <c r="BD599" s="23"/>
      <c r="BE599">
        <v>2011</v>
      </c>
      <c r="BF599" s="8">
        <v>45006</v>
      </c>
      <c r="BG599" s="32">
        <v>99557106</v>
      </c>
      <c r="BH599" s="32">
        <v>23511026</v>
      </c>
      <c r="BI599" s="32"/>
      <c r="BJ599" t="s">
        <v>1055</v>
      </c>
      <c r="BK599" s="14" t="str">
        <f>IF(K599="CADRE","CADRE",CONCATENATE(J599,"-",H599))</f>
        <v>B-P6 AV</v>
      </c>
      <c r="BL599" s="14" t="s">
        <v>300</v>
      </c>
      <c r="BM599" s="25"/>
      <c r="BN599" s="26" t="str">
        <f t="shared" si="752"/>
        <v>14045045100703009055</v>
      </c>
      <c r="BO599" s="27" t="str">
        <f t="shared" si="753"/>
        <v>MKADEM HELA</v>
      </c>
      <c r="BP599" s="26">
        <f t="shared" si="754"/>
        <v>598</v>
      </c>
      <c r="BQ599" s="28"/>
    </row>
    <row r="600" spans="1:69" x14ac:dyDescent="0.25">
      <c r="A600" t="str">
        <f>VLOOKUP(B600,[2]RH!$B:$BV,72,0)</f>
        <v>Non-Actif</v>
      </c>
      <c r="B600" s="6">
        <v>599</v>
      </c>
      <c r="C600" s="7" t="s">
        <v>65</v>
      </c>
      <c r="D600" s="7" t="s">
        <v>2701</v>
      </c>
      <c r="E600" s="7" t="s">
        <v>67</v>
      </c>
      <c r="F600" s="7" t="s">
        <v>258</v>
      </c>
      <c r="G600" s="7" t="s">
        <v>533</v>
      </c>
      <c r="H600" s="80" t="s">
        <v>533</v>
      </c>
      <c r="I600" s="7"/>
      <c r="J600" s="7" t="s">
        <v>190</v>
      </c>
      <c r="K600" s="7" t="s">
        <v>89</v>
      </c>
      <c r="L600" s="7" t="s">
        <v>90</v>
      </c>
      <c r="M600" s="7" t="s">
        <v>535</v>
      </c>
      <c r="N600" s="8">
        <v>44355</v>
      </c>
      <c r="O600" t="e">
        <f t="shared" ca="1" si="768"/>
        <v>#REF!</v>
      </c>
      <c r="P600" s="7" t="str">
        <f t="shared" ca="1" si="755"/>
        <v/>
      </c>
      <c r="Q600" s="8">
        <v>44403</v>
      </c>
      <c r="R600" s="7" t="s">
        <v>161</v>
      </c>
      <c r="S600" s="7"/>
      <c r="T600" s="9" t="s">
        <v>394</v>
      </c>
      <c r="U600" s="7" t="str">
        <f t="shared" si="741"/>
        <v>Contractuel</v>
      </c>
      <c r="V600" s="8"/>
      <c r="W600" s="8"/>
      <c r="X600" s="8"/>
      <c r="Y600" s="8"/>
      <c r="Z600" s="8"/>
      <c r="AA600" s="7">
        <f t="shared" si="742"/>
        <v>6</v>
      </c>
      <c r="AB600" s="7">
        <f t="shared" si="743"/>
        <v>2021</v>
      </c>
      <c r="AC600" s="7">
        <f t="shared" si="744"/>
        <v>2025</v>
      </c>
      <c r="AD600" s="10" t="e">
        <f t="shared" ref="AD600:AD663" ca="1" si="779">IF(#REF!="Non",(DAYS360(N600,Q600)/360),(DAYS360(N600,TODAY())/360))</f>
        <v>#REF!</v>
      </c>
      <c r="AE600" s="10" t="e">
        <f t="shared" ca="1" si="746"/>
        <v>#REF!</v>
      </c>
      <c r="AF600" s="8">
        <v>36458</v>
      </c>
      <c r="AG600" s="11">
        <f t="shared" ca="1" si="747"/>
        <v>25.38082191780822</v>
      </c>
      <c r="AH600" s="10" t="str">
        <f t="shared" ca="1" si="748"/>
        <v>&gt;25&lt; 35</v>
      </c>
      <c r="AI600" s="12"/>
      <c r="AJ600" s="13"/>
      <c r="AK600" s="12">
        <v>11665292</v>
      </c>
      <c r="AL600" s="8">
        <v>43371</v>
      </c>
      <c r="AM600" s="7" t="s">
        <v>75</v>
      </c>
      <c r="AN600" s="7" t="s">
        <v>109</v>
      </c>
      <c r="AQ600" s="14">
        <v>3</v>
      </c>
      <c r="AR600" s="14">
        <v>1</v>
      </c>
      <c r="AS600" s="15">
        <f t="shared" si="749"/>
        <v>44720.25</v>
      </c>
      <c r="AT600" s="14" t="s">
        <v>163</v>
      </c>
      <c r="AU600" s="12">
        <v>2.1629999999999998</v>
      </c>
      <c r="AV600" s="17">
        <v>20</v>
      </c>
      <c r="AW600" s="18" t="s">
        <v>2702</v>
      </c>
      <c r="AX600" s="19">
        <v>22200450805</v>
      </c>
      <c r="AY600" s="17">
        <v>59</v>
      </c>
      <c r="AZ600" s="14" t="s">
        <v>818</v>
      </c>
      <c r="BA600" s="20" t="str">
        <f t="shared" si="750"/>
        <v>20004042220045080559</v>
      </c>
      <c r="BB600" s="31">
        <f t="shared" si="751"/>
        <v>20</v>
      </c>
      <c r="BC600" s="22" t="s">
        <v>2703</v>
      </c>
      <c r="BD600" s="23" t="s">
        <v>115</v>
      </c>
      <c r="BF600" s="8"/>
      <c r="BG600" s="32">
        <v>50322539</v>
      </c>
      <c r="BH600" s="32"/>
      <c r="BI600" s="32"/>
      <c r="BJ600" t="s">
        <v>286</v>
      </c>
      <c r="BK600" s="14" t="str">
        <f t="shared" si="759"/>
        <v>A-Contrôle Qualité</v>
      </c>
      <c r="BL600" s="14"/>
      <c r="BM600" s="25"/>
      <c r="BN600" s="26" t="str">
        <f t="shared" si="752"/>
        <v>20004042220045080559</v>
      </c>
      <c r="BO600" s="27" t="str">
        <f t="shared" si="753"/>
        <v>SAMAALI WASSIM</v>
      </c>
      <c r="BP600" s="26">
        <f t="shared" si="754"/>
        <v>599</v>
      </c>
      <c r="BQ600" s="28"/>
    </row>
    <row r="601" spans="1:69" x14ac:dyDescent="0.25">
      <c r="A601" t="str">
        <f>VLOOKUP(B601,[2]RH!$B:$BV,72,0)</f>
        <v>si</v>
      </c>
      <c r="B601" s="6">
        <v>600</v>
      </c>
      <c r="C601" s="7" t="s">
        <v>168</v>
      </c>
      <c r="D601" s="7" t="s">
        <v>982</v>
      </c>
      <c r="E601" s="7" t="s">
        <v>67</v>
      </c>
      <c r="F601" s="7" t="s">
        <v>118</v>
      </c>
      <c r="G601" s="7" t="s">
        <v>220</v>
      </c>
      <c r="H601" s="80">
        <v>560</v>
      </c>
      <c r="I601" s="7" t="s">
        <v>189</v>
      </c>
      <c r="J601" s="7" t="s">
        <v>190</v>
      </c>
      <c r="K601" s="7" t="s">
        <v>146</v>
      </c>
      <c r="L601" s="7" t="s">
        <v>90</v>
      </c>
      <c r="M601" s="7" t="s">
        <v>191</v>
      </c>
      <c r="N601" s="8">
        <v>44355</v>
      </c>
      <c r="O601" t="e">
        <f t="shared" ca="1" si="768"/>
        <v>#REF!</v>
      </c>
      <c r="P601" s="7">
        <f t="shared" ca="1" si="755"/>
        <v>-6</v>
      </c>
      <c r="Q601" s="8"/>
      <c r="R601" s="7"/>
      <c r="S601" s="7"/>
      <c r="T601" s="9" t="s">
        <v>156</v>
      </c>
      <c r="U601" s="7" t="str">
        <f t="shared" si="741"/>
        <v>Contractuel</v>
      </c>
      <c r="V601" s="8">
        <v>45689</v>
      </c>
      <c r="W601" s="8">
        <f>VLOOKUP(B601,[1]BASE!$A:$Q,17,0)</f>
        <v>45716</v>
      </c>
      <c r="X601" s="8"/>
      <c r="Y601" s="8"/>
      <c r="Z601" s="8">
        <v>44355</v>
      </c>
      <c r="AA601" s="7">
        <f t="shared" si="742"/>
        <v>6</v>
      </c>
      <c r="AB601" s="7">
        <f t="shared" si="743"/>
        <v>2021</v>
      </c>
      <c r="AC601" s="7">
        <f t="shared" si="744"/>
        <v>2025</v>
      </c>
      <c r="AD601" s="10" t="e">
        <f t="shared" ref="AD601:AD664" ca="1" si="780">IF(#REF!="Non",(DAYS360(N601,Q601)/360),(DAYS360(N601,TODAY())/360))</f>
        <v>#REF!</v>
      </c>
      <c r="AE601" s="10" t="e">
        <f t="shared" ca="1" si="746"/>
        <v>#REF!</v>
      </c>
      <c r="AF601" s="8">
        <v>32386</v>
      </c>
      <c r="AG601" s="11">
        <f t="shared" ca="1" si="747"/>
        <v>36.536986301369865</v>
      </c>
      <c r="AH601" s="10" t="str">
        <f t="shared" ca="1" si="748"/>
        <v>&gt;35&lt; 45</v>
      </c>
      <c r="AI601" s="12">
        <v>16069072</v>
      </c>
      <c r="AJ601" s="40" t="s">
        <v>213</v>
      </c>
      <c r="AK601" s="12" t="s">
        <v>983</v>
      </c>
      <c r="AL601" s="8">
        <v>39031</v>
      </c>
      <c r="AM601" s="7" t="s">
        <v>108</v>
      </c>
      <c r="AN601" s="7" t="s">
        <v>76</v>
      </c>
      <c r="AO601">
        <v>2</v>
      </c>
      <c r="AQ601">
        <v>3</v>
      </c>
      <c r="AR601" s="14">
        <v>3</v>
      </c>
      <c r="AS601" s="15">
        <f t="shared" si="749"/>
        <v>45450.75</v>
      </c>
      <c r="AT601" s="14" t="s">
        <v>163</v>
      </c>
      <c r="AU601" s="12">
        <v>3.3159999999999998</v>
      </c>
      <c r="AV601" s="17">
        <v>17</v>
      </c>
      <c r="AW601" s="18" t="s">
        <v>201</v>
      </c>
      <c r="AX601" s="19" t="s">
        <v>2704</v>
      </c>
      <c r="AY601" s="17">
        <v>45</v>
      </c>
      <c r="AZ601" s="14" t="s">
        <v>203</v>
      </c>
      <c r="BA601" s="20" t="str">
        <f t="shared" si="750"/>
        <v>17001000000353117145</v>
      </c>
      <c r="BB601" s="31">
        <f t="shared" si="751"/>
        <v>20</v>
      </c>
      <c r="BC601" s="22" t="s">
        <v>985</v>
      </c>
      <c r="BD601" s="23" t="s">
        <v>568</v>
      </c>
      <c r="BE601">
        <v>2021</v>
      </c>
      <c r="BF601" s="8">
        <v>45117</v>
      </c>
      <c r="BG601" s="32">
        <v>29202584</v>
      </c>
      <c r="BH601" s="32">
        <v>23013589</v>
      </c>
      <c r="BI601" s="32"/>
      <c r="BJ601" t="s">
        <v>371</v>
      </c>
      <c r="BK601" s="14" t="str">
        <f>IF(K601="CADRE","CADRE",CONCATENATE(J601,"-",H601))</f>
        <v>A-560</v>
      </c>
      <c r="BL601" s="14" t="s">
        <v>288</v>
      </c>
      <c r="BM601" s="25"/>
      <c r="BN601" s="26" t="str">
        <f t="shared" si="752"/>
        <v>17001000000353117145</v>
      </c>
      <c r="BO601" s="27" t="str">
        <f t="shared" si="753"/>
        <v>DAAGI ASMA</v>
      </c>
      <c r="BP601" s="26">
        <f t="shared" si="754"/>
        <v>600</v>
      </c>
      <c r="BQ601" s="28"/>
    </row>
    <row r="602" spans="1:69" x14ac:dyDescent="0.25">
      <c r="A602" t="str">
        <f>VLOOKUP(B602,[2]RH!$B:$BV,72,0)</f>
        <v>Non-Actif</v>
      </c>
      <c r="B602" s="6">
        <v>601</v>
      </c>
      <c r="C602" s="7" t="s">
        <v>65</v>
      </c>
      <c r="D602" s="7" t="s">
        <v>2705</v>
      </c>
      <c r="E602" s="7" t="s">
        <v>67</v>
      </c>
      <c r="F602" s="7" t="s">
        <v>258</v>
      </c>
      <c r="G602" s="7" t="s">
        <v>533</v>
      </c>
      <c r="H602" s="80"/>
      <c r="I602" s="7"/>
      <c r="J602" s="7" t="s">
        <v>281</v>
      </c>
      <c r="K602" s="7" t="s">
        <v>89</v>
      </c>
      <c r="L602" s="7" t="s">
        <v>90</v>
      </c>
      <c r="M602" s="7" t="s">
        <v>535</v>
      </c>
      <c r="N602" s="8">
        <v>44356</v>
      </c>
      <c r="P602" s="7" t="str">
        <f t="shared" ca="1" si="755"/>
        <v/>
      </c>
      <c r="Q602" s="8">
        <v>44362</v>
      </c>
      <c r="R602" s="7" t="s">
        <v>161</v>
      </c>
      <c r="S602" s="7"/>
      <c r="T602" s="9" t="s">
        <v>394</v>
      </c>
      <c r="U602" s="7" t="str">
        <f t="shared" si="741"/>
        <v>Contractuel</v>
      </c>
      <c r="V602" s="8"/>
      <c r="W602" s="8"/>
      <c r="X602" s="8">
        <v>44356</v>
      </c>
      <c r="Y602" s="8">
        <v>44720</v>
      </c>
      <c r="Z602" s="8"/>
      <c r="AA602" s="7">
        <f t="shared" si="742"/>
        <v>6</v>
      </c>
      <c r="AB602" s="7">
        <f t="shared" si="743"/>
        <v>2021</v>
      </c>
      <c r="AC602" s="7">
        <f t="shared" si="744"/>
        <v>2025</v>
      </c>
      <c r="AD602" s="10" t="e">
        <f t="shared" ref="AD602:AD665" ca="1" si="781">IF(#REF!="Non",(DAYS360(N602,Q602)/360),(DAYS360(N602,TODAY())/360))</f>
        <v>#REF!</v>
      </c>
      <c r="AE602" s="10" t="e">
        <f t="shared" ca="1" si="746"/>
        <v>#REF!</v>
      </c>
      <c r="AF602" s="8">
        <v>36983</v>
      </c>
      <c r="AG602" s="11">
        <f t="shared" ca="1" si="747"/>
        <v>23.942465753424656</v>
      </c>
      <c r="AH602" s="10" t="str">
        <f t="shared" ca="1" si="748"/>
        <v>&lt; 25</v>
      </c>
      <c r="AI602" s="12"/>
      <c r="AJ602" s="13"/>
      <c r="AK602" s="12">
        <v>11668977</v>
      </c>
      <c r="AL602" s="8">
        <v>43514</v>
      </c>
      <c r="AM602" s="7" t="s">
        <v>75</v>
      </c>
      <c r="AN602" s="7" t="s">
        <v>109</v>
      </c>
      <c r="AQ602" s="14">
        <v>3</v>
      </c>
      <c r="AR602" s="14">
        <v>1</v>
      </c>
      <c r="AS602" s="15">
        <f t="shared" si="749"/>
        <v>44721.25</v>
      </c>
      <c r="AT602" s="14" t="s">
        <v>163</v>
      </c>
      <c r="AU602" s="12">
        <v>2.1629999999999998</v>
      </c>
      <c r="AV602" s="17" t="s">
        <v>150</v>
      </c>
      <c r="AW602" s="18" t="s">
        <v>339</v>
      </c>
      <c r="AX602" s="19">
        <v>38105540528</v>
      </c>
      <c r="AY602" s="17">
        <v>30</v>
      </c>
      <c r="AZ602" s="14" t="s">
        <v>174</v>
      </c>
      <c r="BA602" s="20" t="str">
        <f t="shared" si="750"/>
        <v>07080013810554052830</v>
      </c>
      <c r="BB602" s="31">
        <f t="shared" si="751"/>
        <v>20</v>
      </c>
      <c r="BC602" s="22" t="s">
        <v>2706</v>
      </c>
      <c r="BD602" s="23" t="s">
        <v>2186</v>
      </c>
      <c r="BF602" s="8"/>
      <c r="BG602" s="32">
        <v>29763330</v>
      </c>
      <c r="BH602" s="32">
        <v>21027967</v>
      </c>
      <c r="BI602" s="32"/>
      <c r="BJ602" t="s">
        <v>1286</v>
      </c>
      <c r="BK602" s="14" t="str">
        <f t="shared" si="759"/>
        <v>B-</v>
      </c>
      <c r="BL602" s="14"/>
      <c r="BM602" s="25"/>
      <c r="BN602" s="26" t="str">
        <f t="shared" si="752"/>
        <v>07080013810554052830</v>
      </c>
      <c r="BO602" s="27" t="str">
        <f t="shared" si="753"/>
        <v>AKROUCH MOHAMED AZIZ</v>
      </c>
      <c r="BP602" s="26">
        <f t="shared" si="754"/>
        <v>601</v>
      </c>
      <c r="BQ602" s="28"/>
    </row>
    <row r="603" spans="1:69" x14ac:dyDescent="0.25">
      <c r="A603" t="str">
        <f>VLOOKUP(B603,[2]RH!$B:$BV,72,0)</f>
        <v>Non-Actif</v>
      </c>
      <c r="B603" s="6">
        <v>602</v>
      </c>
      <c r="C603" s="7" t="s">
        <v>100</v>
      </c>
      <c r="D603" s="7" t="s">
        <v>2707</v>
      </c>
      <c r="E603" s="7" t="s">
        <v>67</v>
      </c>
      <c r="F603" s="7" t="s">
        <v>118</v>
      </c>
      <c r="G603" s="7" t="s">
        <v>220</v>
      </c>
      <c r="H603" s="80">
        <v>520</v>
      </c>
      <c r="I603" s="7"/>
      <c r="J603" s="7" t="s">
        <v>190</v>
      </c>
      <c r="K603" s="7" t="s">
        <v>146</v>
      </c>
      <c r="L603" s="7" t="s">
        <v>90</v>
      </c>
      <c r="M603" s="7" t="s">
        <v>191</v>
      </c>
      <c r="N603" s="8">
        <v>44361</v>
      </c>
      <c r="O603" t="e">
        <f t="shared" ref="O603:O625" ca="1" si="782">IF(AD603&gt;=4,IF(T603="CDD","OK",""),"")</f>
        <v>#REF!</v>
      </c>
      <c r="P603" s="7">
        <f t="shared" ca="1" si="755"/>
        <v>-1192</v>
      </c>
      <c r="Q603" s="8">
        <v>44508</v>
      </c>
      <c r="R603" s="7" t="s">
        <v>161</v>
      </c>
      <c r="S603" s="7"/>
      <c r="T603" s="9" t="s">
        <v>156</v>
      </c>
      <c r="U603" s="7" t="str">
        <f t="shared" si="741"/>
        <v>Contractuel</v>
      </c>
      <c r="V603" s="8">
        <v>44470</v>
      </c>
      <c r="W603" s="8">
        <v>44530</v>
      </c>
      <c r="X603" s="8"/>
      <c r="Y603" s="8"/>
      <c r="Z603" s="8">
        <v>44361</v>
      </c>
      <c r="AA603" s="7">
        <f t="shared" si="742"/>
        <v>6</v>
      </c>
      <c r="AB603" s="7">
        <f t="shared" si="743"/>
        <v>2021</v>
      </c>
      <c r="AC603" s="7">
        <f t="shared" si="744"/>
        <v>2025</v>
      </c>
      <c r="AD603" s="10" t="e">
        <f t="shared" ref="AD603:AD666" ca="1" si="783">IF(#REF!="Non",(DAYS360(N603,Q603)/360),(DAYS360(N603,TODAY())/360))</f>
        <v>#REF!</v>
      </c>
      <c r="AE603" s="10" t="e">
        <f t="shared" ca="1" si="746"/>
        <v>#REF!</v>
      </c>
      <c r="AF603" s="8">
        <v>33867</v>
      </c>
      <c r="AG603" s="11">
        <f t="shared" ca="1" si="747"/>
        <v>32.479452054794521</v>
      </c>
      <c r="AH603" s="10" t="str">
        <f t="shared" ca="1" si="748"/>
        <v>&gt;25&lt; 35</v>
      </c>
      <c r="AI603" s="12">
        <v>17021028</v>
      </c>
      <c r="AJ603" s="13" t="s">
        <v>106</v>
      </c>
      <c r="AK603" s="12" t="s">
        <v>2708</v>
      </c>
      <c r="AL603" s="8">
        <v>40266</v>
      </c>
      <c r="AM603" s="7" t="s">
        <v>108</v>
      </c>
      <c r="AN603" s="7" t="s">
        <v>109</v>
      </c>
      <c r="AQ603" s="14">
        <v>3</v>
      </c>
      <c r="AR603" s="14">
        <v>1</v>
      </c>
      <c r="AS603" s="15">
        <f t="shared" si="749"/>
        <v>44726.25</v>
      </c>
      <c r="AT603" s="14" t="s">
        <v>163</v>
      </c>
      <c r="AU603" s="12">
        <v>3.1930000000000001</v>
      </c>
      <c r="AV603" s="17">
        <v>47</v>
      </c>
      <c r="AW603" s="18" t="s">
        <v>303</v>
      </c>
      <c r="AX603" s="19" t="s">
        <v>2709</v>
      </c>
      <c r="AY603" s="17" t="s">
        <v>150</v>
      </c>
      <c r="AZ603" s="14" t="s">
        <v>305</v>
      </c>
      <c r="BA603" s="20" t="str">
        <f t="shared" si="750"/>
        <v>47010000000006215007</v>
      </c>
      <c r="BB603" s="31">
        <f t="shared" si="751"/>
        <v>20</v>
      </c>
      <c r="BC603" s="22" t="s">
        <v>2710</v>
      </c>
      <c r="BD603" s="23" t="s">
        <v>85</v>
      </c>
      <c r="BF603" s="8"/>
      <c r="BG603" s="32">
        <v>52989348</v>
      </c>
      <c r="BH603" s="32">
        <v>22157301</v>
      </c>
      <c r="BI603" s="32"/>
      <c r="BJ603" t="s">
        <v>2181</v>
      </c>
      <c r="BK603" s="14" t="str">
        <f t="shared" si="759"/>
        <v>A-520</v>
      </c>
      <c r="BL603" s="14"/>
      <c r="BM603" s="25"/>
      <c r="BN603" s="26" t="str">
        <f t="shared" si="752"/>
        <v>47010000000006215007</v>
      </c>
      <c r="BO603" s="27" t="str">
        <f t="shared" si="753"/>
        <v>KHLIFI AMENI</v>
      </c>
      <c r="BP603" s="26">
        <f t="shared" si="754"/>
        <v>602</v>
      </c>
      <c r="BQ603" s="28"/>
    </row>
    <row r="604" spans="1:69" x14ac:dyDescent="0.25">
      <c r="A604" t="str">
        <f>VLOOKUP(B604,[2]RH!$B:$BV,72,0)</f>
        <v>Non-Actif</v>
      </c>
      <c r="B604" s="6">
        <v>603</v>
      </c>
      <c r="C604" s="61" t="s">
        <v>168</v>
      </c>
      <c r="D604" s="61" t="s">
        <v>2711</v>
      </c>
      <c r="E604" s="61" t="s">
        <v>67</v>
      </c>
      <c r="F604" s="61" t="s">
        <v>118</v>
      </c>
      <c r="G604" s="7" t="s">
        <v>220</v>
      </c>
      <c r="H604" s="80" t="s">
        <v>2398</v>
      </c>
      <c r="I604" s="7" t="s">
        <v>2399</v>
      </c>
      <c r="J604" s="65" t="s">
        <v>190</v>
      </c>
      <c r="K604" s="61" t="s">
        <v>146</v>
      </c>
      <c r="L604" s="61" t="s">
        <v>90</v>
      </c>
      <c r="M604" s="61" t="s">
        <v>191</v>
      </c>
      <c r="N604" s="83">
        <v>44361</v>
      </c>
      <c r="O604" s="84" t="e">
        <f t="shared" ca="1" si="782"/>
        <v>#REF!</v>
      </c>
      <c r="P604" s="61">
        <f t="shared" ca="1" si="755"/>
        <v>-371</v>
      </c>
      <c r="Q604" s="83">
        <v>45292</v>
      </c>
      <c r="R604" s="61" t="s">
        <v>1880</v>
      </c>
      <c r="S604" s="61"/>
      <c r="T604" s="61" t="s">
        <v>156</v>
      </c>
      <c r="U604" s="7" t="str">
        <f t="shared" si="741"/>
        <v>Contractuel</v>
      </c>
      <c r="V604" s="83">
        <v>45261</v>
      </c>
      <c r="W604" s="83">
        <v>45351</v>
      </c>
      <c r="X604" s="83"/>
      <c r="Y604" s="83"/>
      <c r="Z604" s="83">
        <v>44361</v>
      </c>
      <c r="AA604" s="7">
        <f t="shared" si="742"/>
        <v>6</v>
      </c>
      <c r="AB604" s="7">
        <f t="shared" si="743"/>
        <v>2021</v>
      </c>
      <c r="AC604" s="7">
        <f t="shared" si="744"/>
        <v>2025</v>
      </c>
      <c r="AD604" s="10" t="e">
        <f t="shared" ref="AD604:AD667" ca="1" si="784">IF(#REF!="Non",(DAYS360(N604,Q604)/360),(DAYS360(N604,TODAY())/360))</f>
        <v>#REF!</v>
      </c>
      <c r="AE604" s="10" t="e">
        <f t="shared" ca="1" si="746"/>
        <v>#REF!</v>
      </c>
      <c r="AF604" s="83">
        <v>28416</v>
      </c>
      <c r="AG604" s="11">
        <f t="shared" ca="1" si="747"/>
        <v>47.413698630136984</v>
      </c>
      <c r="AH604" s="10" t="str">
        <f t="shared" ca="1" si="748"/>
        <v>&gt;45&lt; 55</v>
      </c>
      <c r="AI604" s="47">
        <v>12490436</v>
      </c>
      <c r="AJ604" s="13" t="s">
        <v>82</v>
      </c>
      <c r="AK604" s="47" t="s">
        <v>2712</v>
      </c>
      <c r="AL604" s="83">
        <v>39857</v>
      </c>
      <c r="AM604" s="61" t="s">
        <v>108</v>
      </c>
      <c r="AN604" s="61" t="s">
        <v>683</v>
      </c>
      <c r="AO604" s="84">
        <v>3</v>
      </c>
      <c r="AP604" s="84"/>
      <c r="AQ604" s="44">
        <v>3</v>
      </c>
      <c r="AR604" s="44">
        <v>3</v>
      </c>
      <c r="AS604" s="15">
        <f t="shared" si="749"/>
        <v>45456.75</v>
      </c>
      <c r="AT604" s="44" t="s">
        <v>163</v>
      </c>
      <c r="AU604" s="47">
        <v>3.3159999999999998</v>
      </c>
      <c r="AV604" s="85" t="s">
        <v>236</v>
      </c>
      <c r="AW604" s="86">
        <v>53594</v>
      </c>
      <c r="AX604" s="87" t="s">
        <v>2713</v>
      </c>
      <c r="AY604" s="85" t="s">
        <v>459</v>
      </c>
      <c r="AZ604" s="44" t="s">
        <v>203</v>
      </c>
      <c r="BA604" s="88" t="str">
        <f t="shared" si="750"/>
        <v>17535940172385211384</v>
      </c>
      <c r="BB604" s="31">
        <f t="shared" si="751"/>
        <v>20</v>
      </c>
      <c r="BC604" s="89" t="s">
        <v>2714</v>
      </c>
      <c r="BD604" s="44" t="s">
        <v>115</v>
      </c>
      <c r="BE604" s="84"/>
      <c r="BF604" s="83"/>
      <c r="BG604" s="90">
        <v>54720776</v>
      </c>
      <c r="BH604" s="90"/>
      <c r="BI604" s="90"/>
      <c r="BJ604" s="84" t="s">
        <v>933</v>
      </c>
      <c r="BK604" s="44" t="str">
        <f t="shared" si="759"/>
        <v>A-P7 AR</v>
      </c>
      <c r="BL604" s="44" t="s">
        <v>595</v>
      </c>
      <c r="BM604" s="91"/>
      <c r="BN604" s="92" t="str">
        <f t="shared" si="752"/>
        <v>17535940172385211384</v>
      </c>
      <c r="BO604" s="92" t="str">
        <f t="shared" si="753"/>
        <v>ESSAOUDI LEILA</v>
      </c>
      <c r="BP604" s="92">
        <f t="shared" si="754"/>
        <v>603</v>
      </c>
      <c r="BQ604" s="93"/>
    </row>
    <row r="605" spans="1:69" x14ac:dyDescent="0.25">
      <c r="A605" t="str">
        <f>VLOOKUP(B605,[2]RH!$B:$BV,72,0)</f>
        <v>si</v>
      </c>
      <c r="B605" s="6">
        <v>604</v>
      </c>
      <c r="C605" s="7" t="s">
        <v>100</v>
      </c>
      <c r="D605" s="7" t="s">
        <v>2715</v>
      </c>
      <c r="E605" s="7" t="s">
        <v>67</v>
      </c>
      <c r="F605" s="7" t="s">
        <v>258</v>
      </c>
      <c r="G605" s="7" t="s">
        <v>570</v>
      </c>
      <c r="H605" s="80" t="s">
        <v>279</v>
      </c>
      <c r="I605" s="7" t="s">
        <v>1597</v>
      </c>
      <c r="J605" s="7" t="s">
        <v>281</v>
      </c>
      <c r="K605" s="7" t="s">
        <v>89</v>
      </c>
      <c r="L605" s="7" t="s">
        <v>90</v>
      </c>
      <c r="M605" s="7" t="s">
        <v>535</v>
      </c>
      <c r="N605" s="8">
        <v>44362</v>
      </c>
      <c r="O605" t="e">
        <f t="shared" ca="1" si="782"/>
        <v>#REF!</v>
      </c>
      <c r="P605" s="7">
        <f t="shared" ca="1" si="755"/>
        <v>55</v>
      </c>
      <c r="Q605" s="8"/>
      <c r="R605" s="7"/>
      <c r="S605" s="7"/>
      <c r="T605" s="9" t="s">
        <v>156</v>
      </c>
      <c r="U605" s="7" t="str">
        <f t="shared" si="741"/>
        <v>Contractuel</v>
      </c>
      <c r="V605" s="8">
        <v>45689</v>
      </c>
      <c r="W605" s="8">
        <f>VLOOKUP(B605,[1]BASE!$A:$Q,17,0)</f>
        <v>45777</v>
      </c>
      <c r="X605" s="8">
        <v>44362</v>
      </c>
      <c r="Y605" s="8">
        <v>44726</v>
      </c>
      <c r="Z605" s="8"/>
      <c r="AA605" s="7">
        <f t="shared" si="742"/>
        <v>6</v>
      </c>
      <c r="AB605" s="7">
        <f t="shared" si="743"/>
        <v>2021</v>
      </c>
      <c r="AC605" s="7">
        <f t="shared" si="744"/>
        <v>2025</v>
      </c>
      <c r="AD605" s="10" t="e">
        <f t="shared" ref="AD605:AD668" ca="1" si="785">IF(#REF!="Non",(DAYS360(N605,Q605)/360),(DAYS360(N605,TODAY())/360))</f>
        <v>#REF!</v>
      </c>
      <c r="AE605" s="10" t="e">
        <f t="shared" ca="1" si="746"/>
        <v>#REF!</v>
      </c>
      <c r="AF605" s="8">
        <v>33278</v>
      </c>
      <c r="AG605" s="11">
        <f t="shared" ca="1" si="747"/>
        <v>34.093150684931508</v>
      </c>
      <c r="AH605" s="10" t="str">
        <f t="shared" ca="1" si="748"/>
        <v>&gt;25&lt; 35</v>
      </c>
      <c r="AI605" s="12">
        <v>16997950</v>
      </c>
      <c r="AJ605" s="13" t="s">
        <v>170</v>
      </c>
      <c r="AK605" s="12" t="s">
        <v>2716</v>
      </c>
      <c r="AL605" s="8">
        <v>39755</v>
      </c>
      <c r="AM605" s="7" t="s">
        <v>108</v>
      </c>
      <c r="AN605" s="7" t="s">
        <v>109</v>
      </c>
      <c r="AQ605">
        <v>3</v>
      </c>
      <c r="AR605" s="14">
        <v>3</v>
      </c>
      <c r="AS605" s="15">
        <f t="shared" si="749"/>
        <v>45457.75</v>
      </c>
      <c r="AT605" s="14" t="s">
        <v>163</v>
      </c>
      <c r="AU605" s="12">
        <v>3.3159999999999998</v>
      </c>
      <c r="AV605" s="17" t="s">
        <v>236</v>
      </c>
      <c r="AW605" s="18" t="s">
        <v>201</v>
      </c>
      <c r="AX605" s="19" t="s">
        <v>2717</v>
      </c>
      <c r="AY605" s="17" t="s">
        <v>927</v>
      </c>
      <c r="AZ605" s="14" t="s">
        <v>203</v>
      </c>
      <c r="BA605" s="20" t="str">
        <f t="shared" si="750"/>
        <v>17001000000303548981</v>
      </c>
      <c r="BB605" s="31">
        <f t="shared" si="751"/>
        <v>20</v>
      </c>
      <c r="BC605" s="22" t="s">
        <v>2718</v>
      </c>
      <c r="BD605" s="23" t="s">
        <v>568</v>
      </c>
      <c r="BF605" s="8">
        <v>45176</v>
      </c>
      <c r="BG605" s="32">
        <v>25111260</v>
      </c>
      <c r="BH605" s="32">
        <v>22336929</v>
      </c>
      <c r="BI605" s="32"/>
      <c r="BJ605" t="s">
        <v>371</v>
      </c>
      <c r="BK605" s="14" t="str">
        <f t="shared" si="759"/>
        <v>B-Skoda</v>
      </c>
      <c r="BL605" s="14" t="s">
        <v>288</v>
      </c>
      <c r="BM605" s="25"/>
      <c r="BN605" s="26" t="str">
        <f t="shared" si="752"/>
        <v>17001000000303548981</v>
      </c>
      <c r="BO605" s="27" t="str">
        <f t="shared" si="753"/>
        <v>CHEBBI AMEL</v>
      </c>
      <c r="BP605" s="26">
        <f t="shared" si="754"/>
        <v>604</v>
      </c>
      <c r="BQ605" s="28"/>
    </row>
    <row r="606" spans="1:69" x14ac:dyDescent="0.25">
      <c r="A606" t="str">
        <f>VLOOKUP(B606,[2]RH!$B:$BV,72,0)</f>
        <v>Non-Actif</v>
      </c>
      <c r="B606" s="6">
        <v>605</v>
      </c>
      <c r="C606" s="7" t="s">
        <v>65</v>
      </c>
      <c r="D606" s="7" t="s">
        <v>2719</v>
      </c>
      <c r="E606" s="7" t="s">
        <v>67</v>
      </c>
      <c r="F606" s="7" t="s">
        <v>158</v>
      </c>
      <c r="G606" s="7" t="s">
        <v>159</v>
      </c>
      <c r="H606" s="80" t="s">
        <v>541</v>
      </c>
      <c r="I606" s="7" t="s">
        <v>542</v>
      </c>
      <c r="J606" s="7"/>
      <c r="K606" s="7" t="s">
        <v>146</v>
      </c>
      <c r="L606" s="7" t="s">
        <v>90</v>
      </c>
      <c r="M606" s="7" t="s">
        <v>1089</v>
      </c>
      <c r="N606" s="8">
        <v>44362</v>
      </c>
      <c r="O606" t="e">
        <f t="shared" ca="1" si="782"/>
        <v>#REF!</v>
      </c>
      <c r="P606" s="7">
        <f t="shared" ca="1" si="755"/>
        <v>-400</v>
      </c>
      <c r="Q606" s="8">
        <v>45322</v>
      </c>
      <c r="R606" s="7" t="s">
        <v>290</v>
      </c>
      <c r="S606" s="7"/>
      <c r="T606" s="9" t="s">
        <v>156</v>
      </c>
      <c r="U606" s="7" t="str">
        <f t="shared" si="741"/>
        <v>Contractuel</v>
      </c>
      <c r="V606" s="8">
        <v>45261</v>
      </c>
      <c r="W606" s="8">
        <v>45322</v>
      </c>
      <c r="X606" s="8">
        <v>44361</v>
      </c>
      <c r="Y606" s="8">
        <v>44725</v>
      </c>
      <c r="Z606" s="8"/>
      <c r="AA606" s="7">
        <f t="shared" si="742"/>
        <v>6</v>
      </c>
      <c r="AB606" s="7">
        <f t="shared" si="743"/>
        <v>2021</v>
      </c>
      <c r="AC606" s="7">
        <f t="shared" si="744"/>
        <v>2025</v>
      </c>
      <c r="AD606" s="10" t="e">
        <f t="shared" ref="AD606:AD669" ca="1" si="786">IF(#REF!="Non",(DAYS360(N606,Q606)/360),(DAYS360(N606,TODAY())/360))</f>
        <v>#REF!</v>
      </c>
      <c r="AE606" s="10" t="e">
        <f t="shared" ca="1" si="746"/>
        <v>#REF!</v>
      </c>
      <c r="AF606" s="8">
        <v>36445</v>
      </c>
      <c r="AG606" s="11">
        <f t="shared" ca="1" si="747"/>
        <v>25.416438356164385</v>
      </c>
      <c r="AH606" s="10" t="str">
        <f t="shared" ca="1" si="748"/>
        <v>&gt;25&lt; 35</v>
      </c>
      <c r="AI606" s="12">
        <v>17409090</v>
      </c>
      <c r="AJ606" s="13" t="s">
        <v>106</v>
      </c>
      <c r="AK606" s="12">
        <v>14360568</v>
      </c>
      <c r="AL606" s="8">
        <v>43169</v>
      </c>
      <c r="AM606" s="7" t="s">
        <v>75</v>
      </c>
      <c r="AN606" s="7" t="s">
        <v>109</v>
      </c>
      <c r="AQ606" s="14">
        <v>3</v>
      </c>
      <c r="AR606" s="14">
        <v>3</v>
      </c>
      <c r="AS606" s="15">
        <f t="shared" si="749"/>
        <v>45457.75</v>
      </c>
      <c r="AT606" s="14" t="s">
        <v>163</v>
      </c>
      <c r="AU606" s="12">
        <v>3.3159999999999998</v>
      </c>
      <c r="AV606" s="17" t="s">
        <v>236</v>
      </c>
      <c r="AW606" s="18" t="s">
        <v>201</v>
      </c>
      <c r="AX606" s="19" t="s">
        <v>2720</v>
      </c>
      <c r="AY606" s="17" t="s">
        <v>170</v>
      </c>
      <c r="AZ606" s="14" t="s">
        <v>203</v>
      </c>
      <c r="BA606" s="20" t="str">
        <f t="shared" si="750"/>
        <v>17001000000293376009</v>
      </c>
      <c r="BB606" s="31">
        <f t="shared" si="751"/>
        <v>20</v>
      </c>
      <c r="BC606" s="22" t="s">
        <v>2721</v>
      </c>
      <c r="BD606" s="23" t="s">
        <v>341</v>
      </c>
      <c r="BE606">
        <v>1110</v>
      </c>
      <c r="BF606" s="8"/>
      <c r="BG606" s="32">
        <v>51975815</v>
      </c>
      <c r="BH606" s="32">
        <v>28890989</v>
      </c>
      <c r="BI606" s="32"/>
      <c r="BJ606" t="s">
        <v>486</v>
      </c>
      <c r="BK606" s="14" t="str">
        <f t="shared" si="759"/>
        <v>-coupe</v>
      </c>
      <c r="BL606" s="14" t="s">
        <v>241</v>
      </c>
      <c r="BM606" s="25"/>
      <c r="BN606" s="26" t="str">
        <f t="shared" si="752"/>
        <v>17001000000293376009</v>
      </c>
      <c r="BO606" s="27" t="str">
        <f t="shared" si="753"/>
        <v>JARARI KHALIL</v>
      </c>
      <c r="BP606" s="26">
        <f t="shared" si="754"/>
        <v>605</v>
      </c>
      <c r="BQ606" s="28"/>
    </row>
    <row r="607" spans="1:69" x14ac:dyDescent="0.25">
      <c r="A607" t="str">
        <f>VLOOKUP(B607,[2]RH!$B:$BV,72,0)</f>
        <v>Non-Actif</v>
      </c>
      <c r="B607" s="6">
        <v>606</v>
      </c>
      <c r="C607" s="7" t="s">
        <v>65</v>
      </c>
      <c r="D607" s="7" t="s">
        <v>2722</v>
      </c>
      <c r="E607" s="7" t="s">
        <v>67</v>
      </c>
      <c r="F607" s="7" t="s">
        <v>158</v>
      </c>
      <c r="G607" s="7" t="s">
        <v>159</v>
      </c>
      <c r="H607" s="80"/>
      <c r="I607" s="7"/>
      <c r="J607" s="7"/>
      <c r="K607" s="7" t="s">
        <v>146</v>
      </c>
      <c r="L607" s="7" t="s">
        <v>90</v>
      </c>
      <c r="M607" s="7" t="s">
        <v>1089</v>
      </c>
      <c r="N607" s="8">
        <v>44364</v>
      </c>
      <c r="O607" t="e">
        <f t="shared" ca="1" si="782"/>
        <v>#REF!</v>
      </c>
      <c r="P607" s="7" t="str">
        <f t="shared" ca="1" si="755"/>
        <v/>
      </c>
      <c r="Q607" s="8">
        <v>44438</v>
      </c>
      <c r="R607" s="7" t="s">
        <v>161</v>
      </c>
      <c r="S607" s="7"/>
      <c r="T607" s="9" t="s">
        <v>394</v>
      </c>
      <c r="U607" s="7" t="str">
        <f t="shared" si="741"/>
        <v>Contractuel</v>
      </c>
      <c r="V607" s="8"/>
      <c r="W607" s="8"/>
      <c r="X607" s="8">
        <v>44364</v>
      </c>
      <c r="Y607" s="8">
        <v>44682</v>
      </c>
      <c r="Z607" s="8"/>
      <c r="AA607" s="7">
        <f t="shared" si="742"/>
        <v>6</v>
      </c>
      <c r="AB607" s="7">
        <f t="shared" si="743"/>
        <v>2021</v>
      </c>
      <c r="AC607" s="7">
        <f t="shared" si="744"/>
        <v>2025</v>
      </c>
      <c r="AD607" s="10" t="e">
        <f t="shared" ref="AD607:AD670" ca="1" si="787">IF(#REF!="Non",(DAYS360(N607,Q607)/360),(DAYS360(N607,TODAY())/360))</f>
        <v>#REF!</v>
      </c>
      <c r="AE607" s="10" t="e">
        <f t="shared" ca="1" si="746"/>
        <v>#REF!</v>
      </c>
      <c r="AF607" s="8">
        <v>35768</v>
      </c>
      <c r="AG607" s="11">
        <f t="shared" ca="1" si="747"/>
        <v>27.271232876712329</v>
      </c>
      <c r="AH607" s="10" t="str">
        <f t="shared" ca="1" si="748"/>
        <v>&gt;25&lt; 35</v>
      </c>
      <c r="AI607" s="12"/>
      <c r="AJ607" s="13"/>
      <c r="AK607" s="12">
        <v>11657883</v>
      </c>
      <c r="AL607" s="8">
        <v>42702</v>
      </c>
      <c r="AM607" s="7" t="s">
        <v>75</v>
      </c>
      <c r="AN607" s="7" t="s">
        <v>109</v>
      </c>
      <c r="AQ607" s="14">
        <v>3</v>
      </c>
      <c r="AR607" s="14">
        <v>1</v>
      </c>
      <c r="AS607" s="15">
        <f t="shared" si="749"/>
        <v>44729.25</v>
      </c>
      <c r="AT607" s="14" t="s">
        <v>163</v>
      </c>
      <c r="AU607" s="12">
        <v>2.1629999999999998</v>
      </c>
      <c r="AV607" s="17" t="s">
        <v>150</v>
      </c>
      <c r="AW607" s="18" t="s">
        <v>1091</v>
      </c>
      <c r="AX607" s="19" t="s">
        <v>2723</v>
      </c>
      <c r="AY607" s="17">
        <v>69</v>
      </c>
      <c r="AZ607" s="14" t="s">
        <v>174</v>
      </c>
      <c r="BA607" s="20" t="str">
        <f t="shared" si="750"/>
        <v>07043010112162133969</v>
      </c>
      <c r="BB607" s="31">
        <f t="shared" si="751"/>
        <v>20</v>
      </c>
      <c r="BC607" s="22" t="s">
        <v>2724</v>
      </c>
      <c r="BD607" s="23" t="s">
        <v>286</v>
      </c>
      <c r="BF607" s="8"/>
      <c r="BG607" s="32">
        <v>23056052</v>
      </c>
      <c r="BH607" s="32">
        <v>23249549</v>
      </c>
      <c r="BI607" s="32"/>
      <c r="BJ607" t="s">
        <v>286</v>
      </c>
      <c r="BK607" s="14" t="str">
        <f t="shared" si="759"/>
        <v>-</v>
      </c>
      <c r="BL607" s="14"/>
      <c r="BM607" s="25"/>
      <c r="BN607" s="26" t="str">
        <f t="shared" si="752"/>
        <v>07043010112162133969</v>
      </c>
      <c r="BO607" s="27" t="str">
        <f t="shared" si="753"/>
        <v>YAHYAOUI HAITHEM</v>
      </c>
      <c r="BP607" s="26">
        <f t="shared" si="754"/>
        <v>606</v>
      </c>
      <c r="BQ607" s="28"/>
    </row>
    <row r="608" spans="1:69" x14ac:dyDescent="0.25">
      <c r="A608" t="str">
        <f>VLOOKUP(B608,[2]RH!$B:$BV,72,0)</f>
        <v>Non-Actif</v>
      </c>
      <c r="B608" s="6">
        <v>607</v>
      </c>
      <c r="C608" s="7" t="s">
        <v>65</v>
      </c>
      <c r="D608" s="7" t="s">
        <v>2725</v>
      </c>
      <c r="E608" s="7" t="s">
        <v>67</v>
      </c>
      <c r="F608" s="7" t="s">
        <v>158</v>
      </c>
      <c r="G608" s="7" t="s">
        <v>159</v>
      </c>
      <c r="H608" s="80" t="s">
        <v>541</v>
      </c>
      <c r="I608" s="7" t="s">
        <v>542</v>
      </c>
      <c r="J608" s="7"/>
      <c r="K608" s="7" t="s">
        <v>146</v>
      </c>
      <c r="L608" s="7" t="s">
        <v>90</v>
      </c>
      <c r="M608" s="7" t="s">
        <v>1089</v>
      </c>
      <c r="N608" s="8">
        <v>44379</v>
      </c>
      <c r="O608" t="e">
        <f t="shared" ca="1" si="782"/>
        <v>#REF!</v>
      </c>
      <c r="P608" s="7">
        <f t="shared" ca="1" si="755"/>
        <v>-400</v>
      </c>
      <c r="Q608" s="8">
        <v>45322</v>
      </c>
      <c r="R608" s="7" t="s">
        <v>290</v>
      </c>
      <c r="S608" s="7"/>
      <c r="T608" s="9" t="s">
        <v>156</v>
      </c>
      <c r="U608" s="7" t="str">
        <f t="shared" si="741"/>
        <v>Contractuel</v>
      </c>
      <c r="V608" s="8">
        <v>45292</v>
      </c>
      <c r="W608" s="8">
        <v>45322</v>
      </c>
      <c r="X608" s="8">
        <v>44378</v>
      </c>
      <c r="Y608" s="8">
        <v>44742</v>
      </c>
      <c r="Z608" s="8"/>
      <c r="AA608" s="7">
        <f t="shared" si="742"/>
        <v>7</v>
      </c>
      <c r="AB608" s="7">
        <f t="shared" si="743"/>
        <v>2021</v>
      </c>
      <c r="AC608" s="7">
        <f t="shared" si="744"/>
        <v>2025</v>
      </c>
      <c r="AD608" s="10" t="e">
        <f t="shared" ref="AD608:AD671" ca="1" si="788">IF(#REF!="Non",(DAYS360(N608,Q608)/360),(DAYS360(N608,TODAY())/360))</f>
        <v>#REF!</v>
      </c>
      <c r="AE608" s="10" t="e">
        <f t="shared" ca="1" si="746"/>
        <v>#REF!</v>
      </c>
      <c r="AF608" s="8">
        <v>35108</v>
      </c>
      <c r="AG608" s="11">
        <f t="shared" ca="1" si="747"/>
        <v>29.079452054794519</v>
      </c>
      <c r="AH608" s="10" t="str">
        <f t="shared" ca="1" si="748"/>
        <v>&gt;25&lt; 35</v>
      </c>
      <c r="AI608" s="12">
        <v>17301277</v>
      </c>
      <c r="AJ608" s="13" t="s">
        <v>170</v>
      </c>
      <c r="AK608" s="12" t="s">
        <v>2726</v>
      </c>
      <c r="AL608" s="8">
        <v>43573</v>
      </c>
      <c r="AM608" s="7" t="s">
        <v>75</v>
      </c>
      <c r="AN608" s="7" t="s">
        <v>109</v>
      </c>
      <c r="AQ608" s="14">
        <v>3</v>
      </c>
      <c r="AR608" s="14">
        <v>3</v>
      </c>
      <c r="AS608" s="15">
        <f t="shared" si="749"/>
        <v>45474.75</v>
      </c>
      <c r="AT608" s="14" t="s">
        <v>163</v>
      </c>
      <c r="AU608" s="12">
        <v>3.3159999999999998</v>
      </c>
      <c r="AV608" s="17" t="s">
        <v>79</v>
      </c>
      <c r="AW608" s="18" t="s">
        <v>545</v>
      </c>
      <c r="AX608" s="19" t="s">
        <v>2727</v>
      </c>
      <c r="AY608" s="17" t="s">
        <v>875</v>
      </c>
      <c r="AZ608" s="14" t="s">
        <v>83</v>
      </c>
      <c r="BA608" s="20" t="str">
        <f t="shared" si="750"/>
        <v>08103000724012051290</v>
      </c>
      <c r="BB608" s="31">
        <f t="shared" si="751"/>
        <v>20</v>
      </c>
      <c r="BC608" s="22" t="s">
        <v>2728</v>
      </c>
      <c r="BD608" s="23" t="s">
        <v>341</v>
      </c>
      <c r="BF608" s="8">
        <v>45230</v>
      </c>
      <c r="BG608" s="32">
        <v>55580065</v>
      </c>
      <c r="BH608" s="32">
        <v>29486955</v>
      </c>
      <c r="BI608" s="32"/>
      <c r="BJ608" t="s">
        <v>299</v>
      </c>
      <c r="BK608" s="14" t="str">
        <f t="shared" si="759"/>
        <v>-coupe</v>
      </c>
      <c r="BL608" s="14" t="s">
        <v>241</v>
      </c>
      <c r="BM608" s="25"/>
      <c r="BN608" s="26" t="str">
        <f t="shared" si="752"/>
        <v>08103000724012051290</v>
      </c>
      <c r="BO608" s="27" t="str">
        <f t="shared" si="753"/>
        <v>BOUANI KHALIL</v>
      </c>
      <c r="BP608" s="26">
        <f t="shared" si="754"/>
        <v>607</v>
      </c>
      <c r="BQ608" s="28"/>
    </row>
    <row r="609" spans="1:69" x14ac:dyDescent="0.25">
      <c r="A609" t="str">
        <f>VLOOKUP(B609,[2]RH!$B:$BV,72,0)</f>
        <v>Non-Actif</v>
      </c>
      <c r="B609" s="6">
        <v>608</v>
      </c>
      <c r="C609" s="7" t="s">
        <v>65</v>
      </c>
      <c r="D609" s="7" t="s">
        <v>2729</v>
      </c>
      <c r="E609" s="7" t="s">
        <v>67</v>
      </c>
      <c r="F609" s="7" t="s">
        <v>258</v>
      </c>
      <c r="G609" s="7" t="s">
        <v>533</v>
      </c>
      <c r="H609" s="80"/>
      <c r="I609" s="7"/>
      <c r="J609" s="7"/>
      <c r="K609" s="7" t="s">
        <v>89</v>
      </c>
      <c r="L609" s="7" t="s">
        <v>90</v>
      </c>
      <c r="M609" s="7" t="s">
        <v>535</v>
      </c>
      <c r="N609" s="8">
        <v>44364</v>
      </c>
      <c r="O609" t="e">
        <f t="shared" ca="1" si="782"/>
        <v>#REF!</v>
      </c>
      <c r="P609" s="7" t="str">
        <f t="shared" ca="1" si="755"/>
        <v/>
      </c>
      <c r="Q609" s="8">
        <v>44386</v>
      </c>
      <c r="R609" s="7" t="s">
        <v>161</v>
      </c>
      <c r="S609" s="7"/>
      <c r="T609" s="9" t="s">
        <v>394</v>
      </c>
      <c r="U609" s="7" t="str">
        <f t="shared" si="741"/>
        <v>Contractuel</v>
      </c>
      <c r="V609" s="8"/>
      <c r="W609" s="8"/>
      <c r="X609" s="8">
        <v>44364</v>
      </c>
      <c r="Y609" s="8">
        <v>44721</v>
      </c>
      <c r="Z609" s="8"/>
      <c r="AA609" s="7">
        <f t="shared" si="742"/>
        <v>6</v>
      </c>
      <c r="AB609" s="7">
        <f t="shared" si="743"/>
        <v>2021</v>
      </c>
      <c r="AC609" s="7">
        <f t="shared" si="744"/>
        <v>2025</v>
      </c>
      <c r="AD609" s="10" t="e">
        <f t="shared" ref="AD609:AD672" ca="1" si="789">IF(#REF!="Non",(DAYS360(N609,Q609)/360),(DAYS360(N609,TODAY())/360))</f>
        <v>#REF!</v>
      </c>
      <c r="AE609" s="10" t="e">
        <f t="shared" ca="1" si="746"/>
        <v>#REF!</v>
      </c>
      <c r="AF609" s="8">
        <v>33759</v>
      </c>
      <c r="AG609" s="11">
        <f t="shared" ca="1" si="747"/>
        <v>32.775342465753425</v>
      </c>
      <c r="AH609" s="10" t="str">
        <f t="shared" ca="1" si="748"/>
        <v>&gt;25&lt; 35</v>
      </c>
      <c r="AI609" s="12"/>
      <c r="AJ609" s="13"/>
      <c r="AK609" s="12" t="s">
        <v>2730</v>
      </c>
      <c r="AL609" s="8">
        <v>40177</v>
      </c>
      <c r="AM609" s="7" t="s">
        <v>75</v>
      </c>
      <c r="AN609" s="7" t="s">
        <v>109</v>
      </c>
      <c r="AQ609" s="14">
        <v>3</v>
      </c>
      <c r="AR609" s="14">
        <v>1</v>
      </c>
      <c r="AS609" s="15">
        <f t="shared" si="749"/>
        <v>44729.25</v>
      </c>
      <c r="AT609" s="14" t="s">
        <v>163</v>
      </c>
      <c r="AU609" s="12">
        <v>2.1629999999999998</v>
      </c>
      <c r="AV609" s="17">
        <v>17</v>
      </c>
      <c r="AW609" s="18" t="s">
        <v>201</v>
      </c>
      <c r="AX609" s="19" t="s">
        <v>2731</v>
      </c>
      <c r="AY609" s="17" t="s">
        <v>92</v>
      </c>
      <c r="AZ609" s="14" t="s">
        <v>203</v>
      </c>
      <c r="BA609" s="20" t="str">
        <f t="shared" si="750"/>
        <v>17001000000284659104</v>
      </c>
      <c r="BB609" s="31">
        <f t="shared" si="751"/>
        <v>20</v>
      </c>
      <c r="BC609" s="22" t="s">
        <v>2732</v>
      </c>
      <c r="BD609" s="23" t="s">
        <v>115</v>
      </c>
      <c r="BF609" s="8"/>
      <c r="BG609" s="32">
        <v>55916231</v>
      </c>
      <c r="BH609" s="32">
        <v>28782636</v>
      </c>
      <c r="BI609" s="32"/>
      <c r="BJ609" t="s">
        <v>1286</v>
      </c>
      <c r="BK609" s="14" t="str">
        <f t="shared" si="759"/>
        <v>-</v>
      </c>
      <c r="BL609" s="14"/>
      <c r="BM609" s="25"/>
      <c r="BN609" s="26" t="str">
        <f t="shared" si="752"/>
        <v>17001000000284659104</v>
      </c>
      <c r="BO609" s="27" t="str">
        <f t="shared" si="753"/>
        <v>BEJAOUI ADEL</v>
      </c>
      <c r="BP609" s="26">
        <f t="shared" si="754"/>
        <v>608</v>
      </c>
      <c r="BQ609" s="28"/>
    </row>
    <row r="610" spans="1:69" x14ac:dyDescent="0.25">
      <c r="A610" t="str">
        <f>VLOOKUP(B610,[2]RH!$B:$BV,72,0)</f>
        <v>si</v>
      </c>
      <c r="B610" s="6">
        <v>609</v>
      </c>
      <c r="C610" s="7" t="s">
        <v>100</v>
      </c>
      <c r="D610" s="7" t="s">
        <v>2733</v>
      </c>
      <c r="E610" s="7" t="s">
        <v>67</v>
      </c>
      <c r="F610" s="7" t="s">
        <v>118</v>
      </c>
      <c r="G610" s="7" t="s">
        <v>533</v>
      </c>
      <c r="H610" s="7" t="s">
        <v>234</v>
      </c>
      <c r="I610" s="7" t="s">
        <v>189</v>
      </c>
      <c r="J610" s="7" t="s">
        <v>190</v>
      </c>
      <c r="K610" s="7" t="s">
        <v>89</v>
      </c>
      <c r="L610" s="7" t="s">
        <v>90</v>
      </c>
      <c r="M610" s="7" t="s">
        <v>535</v>
      </c>
      <c r="N610" s="8">
        <v>44365</v>
      </c>
      <c r="O610" t="e">
        <f t="shared" ca="1" si="782"/>
        <v>#REF!</v>
      </c>
      <c r="P610" s="7">
        <f t="shared" ca="1" si="755"/>
        <v>-6</v>
      </c>
      <c r="Q610" s="8"/>
      <c r="R610" s="7"/>
      <c r="S610" s="7"/>
      <c r="T610" s="9" t="s">
        <v>156</v>
      </c>
      <c r="U610" s="7" t="str">
        <f t="shared" si="741"/>
        <v>Contractuel</v>
      </c>
      <c r="V610" s="8">
        <v>45689</v>
      </c>
      <c r="W610" s="8">
        <f>VLOOKUP(B610,[1]BASE!$A:$Q,17,0)</f>
        <v>45716</v>
      </c>
      <c r="X610" s="8">
        <v>44378</v>
      </c>
      <c r="Y610" s="8">
        <v>44742</v>
      </c>
      <c r="Z610" s="8"/>
      <c r="AA610" s="7">
        <f t="shared" si="742"/>
        <v>6</v>
      </c>
      <c r="AB610" s="7">
        <f t="shared" si="743"/>
        <v>2021</v>
      </c>
      <c r="AC610" s="7">
        <f t="shared" si="744"/>
        <v>2025</v>
      </c>
      <c r="AD610" s="10" t="e">
        <f t="shared" ref="AD610:AD673" ca="1" si="790">IF(#REF!="Non",(DAYS360(N610,Q610)/360),(DAYS360(N610,TODAY())/360))</f>
        <v>#REF!</v>
      </c>
      <c r="AE610" s="10" t="e">
        <f t="shared" ca="1" si="746"/>
        <v>#REF!</v>
      </c>
      <c r="AF610" s="8">
        <v>34677</v>
      </c>
      <c r="AG610" s="11">
        <f t="shared" ca="1" si="747"/>
        <v>30.260273972602739</v>
      </c>
      <c r="AH610" s="10" t="str">
        <f t="shared" ca="1" si="748"/>
        <v>&gt;25&lt; 35</v>
      </c>
      <c r="AI610" s="12">
        <v>17071229</v>
      </c>
      <c r="AJ610" s="13" t="s">
        <v>150</v>
      </c>
      <c r="AK610" s="12">
        <v>13000853</v>
      </c>
      <c r="AL610" s="8">
        <v>41169</v>
      </c>
      <c r="AM610" s="7" t="s">
        <v>108</v>
      </c>
      <c r="AN610" s="7" t="s">
        <v>109</v>
      </c>
      <c r="AQ610">
        <v>3</v>
      </c>
      <c r="AR610" s="14">
        <v>3</v>
      </c>
      <c r="AS610" s="15">
        <f t="shared" si="749"/>
        <v>45460.75</v>
      </c>
      <c r="AT610" s="14" t="s">
        <v>163</v>
      </c>
      <c r="AU610" s="12">
        <v>3.3159999999999998</v>
      </c>
      <c r="AV610" s="17" t="s">
        <v>92</v>
      </c>
      <c r="AW610" s="18" t="s">
        <v>571</v>
      </c>
      <c r="AX610" s="19" t="s">
        <v>2734</v>
      </c>
      <c r="AY610" s="17" t="s">
        <v>1995</v>
      </c>
      <c r="AZ610" s="14" t="s">
        <v>152</v>
      </c>
      <c r="BA610" s="20" t="str">
        <f t="shared" si="750"/>
        <v>04004005007411368992</v>
      </c>
      <c r="BB610" s="31">
        <f t="shared" si="751"/>
        <v>20</v>
      </c>
      <c r="BC610" s="22" t="s">
        <v>2735</v>
      </c>
      <c r="BD610" s="23" t="s">
        <v>115</v>
      </c>
      <c r="BF610" s="8"/>
      <c r="BG610" s="32">
        <v>56278733</v>
      </c>
      <c r="BH610" s="32">
        <v>51281884</v>
      </c>
      <c r="BI610" s="32"/>
      <c r="BJ610" t="s">
        <v>1033</v>
      </c>
      <c r="BK610" s="14" t="str">
        <f>IF(K610="CADRE","CADRE",CONCATENATE(J610,"-",H610))</f>
        <v>A-JFU</v>
      </c>
      <c r="BL610" s="14" t="s">
        <v>288</v>
      </c>
      <c r="BM610" s="25"/>
      <c r="BN610" s="26" t="str">
        <f t="shared" si="752"/>
        <v>04004005007411368992</v>
      </c>
      <c r="BO610" s="27" t="str">
        <f t="shared" si="753"/>
        <v>ZAGHDOUDI AMINA</v>
      </c>
      <c r="BP610" s="26">
        <f t="shared" si="754"/>
        <v>609</v>
      </c>
      <c r="BQ610" s="28"/>
    </row>
    <row r="611" spans="1:69" x14ac:dyDescent="0.25">
      <c r="A611" t="str">
        <f>VLOOKUP(B611,[2]RH!$B:$BV,72,0)</f>
        <v>Non-Actif</v>
      </c>
      <c r="B611" s="6">
        <v>610</v>
      </c>
      <c r="C611" s="7" t="s">
        <v>100</v>
      </c>
      <c r="D611" s="7" t="s">
        <v>2736</v>
      </c>
      <c r="E611" s="7" t="s">
        <v>67</v>
      </c>
      <c r="F611" s="7" t="s">
        <v>258</v>
      </c>
      <c r="G611" s="7" t="s">
        <v>533</v>
      </c>
      <c r="H611" s="80"/>
      <c r="I611" s="7"/>
      <c r="J611" s="7"/>
      <c r="K611" s="7" t="s">
        <v>89</v>
      </c>
      <c r="L611" s="7" t="s">
        <v>90</v>
      </c>
      <c r="M611" s="7" t="s">
        <v>535</v>
      </c>
      <c r="N611" s="8">
        <v>44365</v>
      </c>
      <c r="O611" t="e">
        <f t="shared" ca="1" si="782"/>
        <v>#REF!</v>
      </c>
      <c r="P611" s="7" t="str">
        <f t="shared" ca="1" si="755"/>
        <v/>
      </c>
      <c r="Q611" s="8">
        <v>44440</v>
      </c>
      <c r="R611" s="7" t="s">
        <v>367</v>
      </c>
      <c r="S611" s="7"/>
      <c r="T611" s="9" t="s">
        <v>394</v>
      </c>
      <c r="U611" s="7" t="str">
        <f t="shared" si="741"/>
        <v>Contractuel</v>
      </c>
      <c r="V611" s="8"/>
      <c r="W611" s="8"/>
      <c r="X611" s="8">
        <v>44378</v>
      </c>
      <c r="Y611" s="8">
        <v>44742</v>
      </c>
      <c r="Z611" s="8"/>
      <c r="AA611" s="7">
        <f t="shared" si="742"/>
        <v>6</v>
      </c>
      <c r="AB611" s="7">
        <f t="shared" si="743"/>
        <v>2021</v>
      </c>
      <c r="AC611" s="7">
        <f t="shared" si="744"/>
        <v>2025</v>
      </c>
      <c r="AD611" s="10" t="e">
        <f t="shared" ref="AD611:AD674" ca="1" si="791">IF(#REF!="Non",(DAYS360(N611,Q611)/360),(DAYS360(N611,TODAY())/360))</f>
        <v>#REF!</v>
      </c>
      <c r="AE611" s="10" t="e">
        <f t="shared" ca="1" si="746"/>
        <v>#REF!</v>
      </c>
      <c r="AF611" s="8">
        <v>35687</v>
      </c>
      <c r="AG611" s="11">
        <f t="shared" ca="1" si="747"/>
        <v>27.493150684931507</v>
      </c>
      <c r="AH611" s="10" t="str">
        <f t="shared" ca="1" si="748"/>
        <v>&gt;25&lt; 35</v>
      </c>
      <c r="AI611" s="12"/>
      <c r="AJ611" s="13"/>
      <c r="AK611" s="12" t="s">
        <v>2737</v>
      </c>
      <c r="AL611" s="8">
        <v>43091</v>
      </c>
      <c r="AM611" s="7" t="s">
        <v>108</v>
      </c>
      <c r="AN611" s="7" t="s">
        <v>109</v>
      </c>
      <c r="AQ611" s="14">
        <v>3</v>
      </c>
      <c r="AR611" s="14">
        <v>1</v>
      </c>
      <c r="AS611" s="15">
        <f t="shared" si="749"/>
        <v>44730.25</v>
      </c>
      <c r="AT611" s="14" t="s">
        <v>163</v>
      </c>
      <c r="AU611" s="12">
        <v>2.1629999999999998</v>
      </c>
      <c r="AV611" s="17" t="s">
        <v>92</v>
      </c>
      <c r="AW611" s="18" t="s">
        <v>571</v>
      </c>
      <c r="AX611" s="19" t="s">
        <v>2738</v>
      </c>
      <c r="AY611" s="17">
        <v>69</v>
      </c>
      <c r="AZ611" s="14" t="s">
        <v>152</v>
      </c>
      <c r="BA611" s="20" t="str">
        <f t="shared" si="750"/>
        <v>04004005007411334169</v>
      </c>
      <c r="BB611" s="31">
        <f t="shared" si="751"/>
        <v>20</v>
      </c>
      <c r="BC611" s="22" t="s">
        <v>2739</v>
      </c>
      <c r="BD611" s="23" t="s">
        <v>115</v>
      </c>
      <c r="BF611" s="8" t="s">
        <v>176</v>
      </c>
      <c r="BG611" s="32">
        <v>51284007</v>
      </c>
      <c r="BH611" s="32">
        <v>27001444</v>
      </c>
      <c r="BI611" s="32"/>
      <c r="BJ611" t="s">
        <v>1055</v>
      </c>
      <c r="BK611" s="14" t="str">
        <f t="shared" si="759"/>
        <v>-</v>
      </c>
      <c r="BL611" s="14"/>
      <c r="BM611" s="25"/>
      <c r="BN611" s="26" t="str">
        <f t="shared" si="752"/>
        <v>04004005007411334169</v>
      </c>
      <c r="BO611" s="27" t="str">
        <f t="shared" si="753"/>
        <v>MEZNI HEND</v>
      </c>
      <c r="BP611" s="26">
        <f t="shared" si="754"/>
        <v>610</v>
      </c>
      <c r="BQ611" s="28"/>
    </row>
    <row r="612" spans="1:69" x14ac:dyDescent="0.25">
      <c r="A612" t="str">
        <f>VLOOKUP(B612,[2]RH!$B:$BV,72,0)</f>
        <v>si</v>
      </c>
      <c r="B612" s="6">
        <v>611</v>
      </c>
      <c r="C612" s="7" t="s">
        <v>168</v>
      </c>
      <c r="D612" s="7" t="s">
        <v>2740</v>
      </c>
      <c r="E612" s="7" t="s">
        <v>67</v>
      </c>
      <c r="F612" s="7" t="s">
        <v>118</v>
      </c>
      <c r="G612" s="7" t="s">
        <v>220</v>
      </c>
      <c r="H612" s="80" t="s">
        <v>225</v>
      </c>
      <c r="I612" s="7" t="s">
        <v>614</v>
      </c>
      <c r="J612" s="7" t="s">
        <v>281</v>
      </c>
      <c r="K612" s="7" t="s">
        <v>146</v>
      </c>
      <c r="L612" s="7" t="s">
        <v>90</v>
      </c>
      <c r="M612" s="7" t="s">
        <v>191</v>
      </c>
      <c r="N612" s="8">
        <v>44368</v>
      </c>
      <c r="O612" t="e">
        <f t="shared" ca="1" si="782"/>
        <v>#REF!</v>
      </c>
      <c r="P612" s="7">
        <f t="shared" ca="1" si="755"/>
        <v>-6</v>
      </c>
      <c r="Q612" s="8"/>
      <c r="R612" s="7"/>
      <c r="S612" s="7"/>
      <c r="T612" s="9" t="s">
        <v>156</v>
      </c>
      <c r="U612" s="7" t="str">
        <f t="shared" si="741"/>
        <v>Contractuel</v>
      </c>
      <c r="V612" s="8">
        <v>45689</v>
      </c>
      <c r="W612" s="8">
        <f>VLOOKUP(B612,[1]BASE!$A:$Q,17,0)</f>
        <v>45716</v>
      </c>
      <c r="X612" s="8"/>
      <c r="Y612" s="8"/>
      <c r="Z612" s="8">
        <v>44368</v>
      </c>
      <c r="AA612" s="7">
        <f t="shared" si="742"/>
        <v>6</v>
      </c>
      <c r="AB612" s="7">
        <f t="shared" si="743"/>
        <v>2021</v>
      </c>
      <c r="AC612" s="7">
        <f t="shared" si="744"/>
        <v>2025</v>
      </c>
      <c r="AD612" s="10" t="e">
        <f t="shared" ref="AD612:AD675" ca="1" si="792">IF(#REF!="Non",(DAYS360(N612,Q612)/360),(DAYS360(N612,TODAY())/360))</f>
        <v>#REF!</v>
      </c>
      <c r="AE612" s="10" t="e">
        <f t="shared" ca="1" si="746"/>
        <v>#REF!</v>
      </c>
      <c r="AF612" s="8">
        <v>32115</v>
      </c>
      <c r="AG612" s="11">
        <f t="shared" ca="1" si="747"/>
        <v>37.279452054794518</v>
      </c>
      <c r="AH612" s="10" t="str">
        <f t="shared" ca="1" si="748"/>
        <v>&gt;35&lt; 45</v>
      </c>
      <c r="AI612" s="12">
        <v>12985680</v>
      </c>
      <c r="AJ612" s="13" t="s">
        <v>106</v>
      </c>
      <c r="AK612" s="12" t="s">
        <v>2741</v>
      </c>
      <c r="AL612" s="8">
        <v>43340</v>
      </c>
      <c r="AM612" s="7" t="s">
        <v>108</v>
      </c>
      <c r="AN612" s="7" t="s">
        <v>76</v>
      </c>
      <c r="AO612">
        <v>2</v>
      </c>
      <c r="AQ612">
        <v>3</v>
      </c>
      <c r="AR612" s="14">
        <v>3</v>
      </c>
      <c r="AS612" s="15">
        <f t="shared" si="749"/>
        <v>45463.75</v>
      </c>
      <c r="AT612" s="14" t="s">
        <v>163</v>
      </c>
      <c r="AU612" s="12">
        <v>3.3159999999999998</v>
      </c>
      <c r="AV612" s="17" t="s">
        <v>236</v>
      </c>
      <c r="AW612" s="18" t="s">
        <v>1626</v>
      </c>
      <c r="AX612" s="19" t="s">
        <v>2742</v>
      </c>
      <c r="AY612" s="17" t="s">
        <v>2743</v>
      </c>
      <c r="AZ612" s="14" t="s">
        <v>203</v>
      </c>
      <c r="BA612" s="20" t="str">
        <f t="shared" si="750"/>
        <v>17535940173580099385</v>
      </c>
      <c r="BB612" s="31">
        <f t="shared" si="751"/>
        <v>20</v>
      </c>
      <c r="BC612" s="22" t="s">
        <v>2744</v>
      </c>
      <c r="BD612" s="23" t="s">
        <v>519</v>
      </c>
      <c r="BF612" s="8"/>
      <c r="BG612" s="32">
        <v>22739595</v>
      </c>
      <c r="BH612" s="32">
        <v>20260864</v>
      </c>
      <c r="BI612" s="32"/>
      <c r="BJ612" t="s">
        <v>519</v>
      </c>
      <c r="BK612" s="14" t="str">
        <f t="shared" si="759"/>
        <v>B-P6 AV</v>
      </c>
      <c r="BL612" s="14" t="s">
        <v>595</v>
      </c>
      <c r="BM612" s="25"/>
      <c r="BN612" s="26" t="str">
        <f t="shared" si="752"/>
        <v>17535940173580099385</v>
      </c>
      <c r="BO612" s="27" t="str">
        <f t="shared" si="753"/>
        <v>ZAHMOUL SANA</v>
      </c>
      <c r="BP612" s="26">
        <f t="shared" si="754"/>
        <v>611</v>
      </c>
      <c r="BQ612" s="28"/>
    </row>
    <row r="613" spans="1:69" x14ac:dyDescent="0.25">
      <c r="A613" t="str">
        <f>VLOOKUP(B613,[2]RH!$B:$BV,72,0)</f>
        <v>si</v>
      </c>
      <c r="B613" s="6">
        <v>612</v>
      </c>
      <c r="C613" s="7" t="s">
        <v>168</v>
      </c>
      <c r="D613" s="7" t="s">
        <v>2745</v>
      </c>
      <c r="E613" s="7" t="s">
        <v>67</v>
      </c>
      <c r="F613" s="7" t="s">
        <v>118</v>
      </c>
      <c r="G613" s="7" t="s">
        <v>220</v>
      </c>
      <c r="H613" s="80" t="s">
        <v>225</v>
      </c>
      <c r="I613" s="7" t="s">
        <v>614</v>
      </c>
      <c r="J613" s="7" t="s">
        <v>281</v>
      </c>
      <c r="K613" s="7" t="s">
        <v>146</v>
      </c>
      <c r="L613" s="7" t="s">
        <v>90</v>
      </c>
      <c r="M613" s="7" t="s">
        <v>191</v>
      </c>
      <c r="N613" s="8">
        <v>44368</v>
      </c>
      <c r="O613" t="e">
        <f t="shared" ca="1" si="782"/>
        <v>#REF!</v>
      </c>
      <c r="P613" s="7">
        <f t="shared" ca="1" si="755"/>
        <v>-6</v>
      </c>
      <c r="Q613" s="8"/>
      <c r="R613" s="7"/>
      <c r="S613" s="7"/>
      <c r="T613" s="9" t="s">
        <v>156</v>
      </c>
      <c r="U613" s="7" t="str">
        <f t="shared" si="741"/>
        <v>Contractuel</v>
      </c>
      <c r="V613" s="8">
        <v>45689</v>
      </c>
      <c r="W613" s="8">
        <f>VLOOKUP(B613,[1]BASE!$A:$Q,17,0)</f>
        <v>45716</v>
      </c>
      <c r="X613" s="8"/>
      <c r="Y613" s="8"/>
      <c r="Z613" s="8">
        <v>44368</v>
      </c>
      <c r="AA613" s="7">
        <f t="shared" si="742"/>
        <v>6</v>
      </c>
      <c r="AB613" s="7">
        <f t="shared" si="743"/>
        <v>2021</v>
      </c>
      <c r="AC613" s="7">
        <f t="shared" si="744"/>
        <v>2025</v>
      </c>
      <c r="AD613" s="10" t="e">
        <f t="shared" ref="AD613:AD676" ca="1" si="793">IF(#REF!="Non",(DAYS360(N613,Q613)/360),(DAYS360(N613,TODAY())/360))</f>
        <v>#REF!</v>
      </c>
      <c r="AE613" s="10" t="e">
        <f t="shared" ca="1" si="746"/>
        <v>#REF!</v>
      </c>
      <c r="AF613" s="8">
        <v>30845</v>
      </c>
      <c r="AG613" s="11">
        <f t="shared" ca="1" si="747"/>
        <v>40.758904109589039</v>
      </c>
      <c r="AH613" s="10" t="str">
        <f t="shared" ca="1" si="748"/>
        <v>&gt;35&lt; 45</v>
      </c>
      <c r="AI613" s="12">
        <v>16549614</v>
      </c>
      <c r="AJ613" s="13" t="s">
        <v>120</v>
      </c>
      <c r="AK613" s="12" t="s">
        <v>2746</v>
      </c>
      <c r="AL613" s="8">
        <v>39935</v>
      </c>
      <c r="AM613" s="7" t="s">
        <v>108</v>
      </c>
      <c r="AN613" s="7" t="s">
        <v>76</v>
      </c>
      <c r="AO613">
        <v>2</v>
      </c>
      <c r="AQ613">
        <v>3</v>
      </c>
      <c r="AR613" s="14">
        <v>3</v>
      </c>
      <c r="AS613" s="15">
        <f t="shared" si="749"/>
        <v>45463.75</v>
      </c>
      <c r="AT613" s="14" t="s">
        <v>163</v>
      </c>
      <c r="AU613" s="12">
        <v>3.3159999999999998</v>
      </c>
      <c r="AV613" s="17">
        <v>17</v>
      </c>
      <c r="AW613" s="18">
        <v>20600</v>
      </c>
      <c r="AX613" s="19" t="s">
        <v>2747</v>
      </c>
      <c r="AY613" s="17">
        <v>54</v>
      </c>
      <c r="AZ613" s="14" t="s">
        <v>203</v>
      </c>
      <c r="BA613" s="20" t="str">
        <f t="shared" si="750"/>
        <v>17206000000105304154</v>
      </c>
      <c r="BB613" s="31">
        <f t="shared" si="751"/>
        <v>20</v>
      </c>
      <c r="BC613" s="22" t="s">
        <v>2748</v>
      </c>
      <c r="BD613" s="23" t="s">
        <v>341</v>
      </c>
      <c r="BF613" s="8"/>
      <c r="BG613" s="32">
        <v>52429190</v>
      </c>
      <c r="BH613" s="32">
        <v>51037011</v>
      </c>
      <c r="BI613" s="32"/>
      <c r="BJ613" t="s">
        <v>769</v>
      </c>
      <c r="BK613" s="14" t="str">
        <f t="shared" si="759"/>
        <v>B-P6 AV</v>
      </c>
      <c r="BL613" s="14" t="s">
        <v>288</v>
      </c>
      <c r="BM613" s="25"/>
      <c r="BN613" s="26" t="str">
        <f t="shared" si="752"/>
        <v>17206000000105304154</v>
      </c>
      <c r="BO613" s="27" t="str">
        <f t="shared" si="753"/>
        <v>RIAHI SAADIA</v>
      </c>
      <c r="BP613" s="26">
        <f t="shared" si="754"/>
        <v>612</v>
      </c>
      <c r="BQ613" s="28"/>
    </row>
    <row r="614" spans="1:69" x14ac:dyDescent="0.25">
      <c r="A614" t="str">
        <f>VLOOKUP(B614,[2]RH!$B:$BV,72,0)</f>
        <v>si</v>
      </c>
      <c r="B614" s="6">
        <v>613</v>
      </c>
      <c r="C614" s="7" t="s">
        <v>100</v>
      </c>
      <c r="D614" s="7" t="s">
        <v>2749</v>
      </c>
      <c r="E614" s="7" t="s">
        <v>67</v>
      </c>
      <c r="F614" s="7" t="s">
        <v>118</v>
      </c>
      <c r="G614" s="7" t="s">
        <v>220</v>
      </c>
      <c r="H614" s="80" t="s">
        <v>225</v>
      </c>
      <c r="I614" s="7" t="s">
        <v>589</v>
      </c>
      <c r="J614" s="7" t="s">
        <v>190</v>
      </c>
      <c r="K614" s="7" t="s">
        <v>146</v>
      </c>
      <c r="L614" s="7" t="s">
        <v>90</v>
      </c>
      <c r="M614" s="7" t="s">
        <v>191</v>
      </c>
      <c r="N614" s="8">
        <v>44368</v>
      </c>
      <c r="O614" t="e">
        <f t="shared" ca="1" si="782"/>
        <v>#REF!</v>
      </c>
      <c r="P614" s="7">
        <f t="shared" ca="1" si="755"/>
        <v>-6</v>
      </c>
      <c r="Q614" s="8"/>
      <c r="R614" s="7"/>
      <c r="S614" s="7"/>
      <c r="T614" s="9" t="s">
        <v>156</v>
      </c>
      <c r="U614" s="7" t="str">
        <f t="shared" si="741"/>
        <v>Contractuel</v>
      </c>
      <c r="V614" s="8">
        <v>45689</v>
      </c>
      <c r="W614" s="8">
        <f>VLOOKUP(B614,[1]BASE!$A:$Q,17,0)</f>
        <v>45716</v>
      </c>
      <c r="X614" s="8"/>
      <c r="Y614" s="8"/>
      <c r="Z614" s="8">
        <v>44368</v>
      </c>
      <c r="AA614" s="7">
        <f t="shared" si="742"/>
        <v>6</v>
      </c>
      <c r="AB614" s="7">
        <f t="shared" si="743"/>
        <v>2021</v>
      </c>
      <c r="AC614" s="7">
        <f t="shared" si="744"/>
        <v>2025</v>
      </c>
      <c r="AD614" s="10" t="e">
        <f t="shared" ref="AD614:AD677" ca="1" si="794">IF(#REF!="Non",(DAYS360(N614,Q614)/360),(DAYS360(N614,TODAY())/360))</f>
        <v>#REF!</v>
      </c>
      <c r="AE614" s="10" t="e">
        <f t="shared" ca="1" si="746"/>
        <v>#REF!</v>
      </c>
      <c r="AF614" s="8">
        <v>31047</v>
      </c>
      <c r="AG614" s="11">
        <f t="shared" ca="1" si="747"/>
        <v>40.205479452054796</v>
      </c>
      <c r="AH614" s="10" t="str">
        <f t="shared" ca="1" si="748"/>
        <v>&gt;35&lt; 45</v>
      </c>
      <c r="AI614" s="12">
        <v>12713592</v>
      </c>
      <c r="AJ614" s="13" t="s">
        <v>79</v>
      </c>
      <c r="AK614" s="12" t="s">
        <v>2750</v>
      </c>
      <c r="AL614" s="8">
        <v>37196</v>
      </c>
      <c r="AM614" s="7" t="s">
        <v>108</v>
      </c>
      <c r="AN614" s="7" t="s">
        <v>109</v>
      </c>
      <c r="AQ614">
        <v>3</v>
      </c>
      <c r="AR614" s="14">
        <v>3</v>
      </c>
      <c r="AS614" s="15">
        <f t="shared" si="749"/>
        <v>45463.75</v>
      </c>
      <c r="AT614" s="14" t="s">
        <v>163</v>
      </c>
      <c r="AU614" s="12">
        <v>3.3159999999999998</v>
      </c>
      <c r="AV614" s="17" t="s">
        <v>236</v>
      </c>
      <c r="AW614" s="18" t="s">
        <v>201</v>
      </c>
      <c r="AX614" s="19" t="s">
        <v>2751</v>
      </c>
      <c r="AY614" s="17" t="s">
        <v>566</v>
      </c>
      <c r="AZ614" s="14" t="s">
        <v>203</v>
      </c>
      <c r="BA614" s="20" t="str">
        <f t="shared" si="750"/>
        <v>17001000000101667343</v>
      </c>
      <c r="BB614" s="31">
        <f t="shared" si="751"/>
        <v>20</v>
      </c>
      <c r="BC614" s="22" t="s">
        <v>2752</v>
      </c>
      <c r="BD614" s="23" t="s">
        <v>341</v>
      </c>
      <c r="BF614" s="8">
        <v>45218</v>
      </c>
      <c r="BG614" s="32">
        <v>97950147</v>
      </c>
      <c r="BH614" s="32">
        <v>93760642</v>
      </c>
      <c r="BI614" s="32"/>
      <c r="BJ614" t="s">
        <v>2681</v>
      </c>
      <c r="BK614" s="14" t="str">
        <f t="shared" si="759"/>
        <v>A-P6 AV</v>
      </c>
      <c r="BL614" s="14" t="s">
        <v>595</v>
      </c>
      <c r="BM614" s="25"/>
      <c r="BN614" s="26" t="str">
        <f t="shared" si="752"/>
        <v>17001000000101667343</v>
      </c>
      <c r="BO614" s="27" t="str">
        <f t="shared" si="753"/>
        <v>ZIDANI KAOUTHAR</v>
      </c>
      <c r="BP614" s="26">
        <f t="shared" si="754"/>
        <v>613</v>
      </c>
      <c r="BQ614" s="28"/>
    </row>
    <row r="615" spans="1:69" x14ac:dyDescent="0.25">
      <c r="A615" t="str">
        <f>VLOOKUP(B615,[2]RH!$B:$BV,72,0)</f>
        <v>si</v>
      </c>
      <c r="B615" s="6">
        <v>614</v>
      </c>
      <c r="C615" s="7" t="s">
        <v>100</v>
      </c>
      <c r="D615" s="7" t="s">
        <v>2753</v>
      </c>
      <c r="E615" s="7" t="s">
        <v>67</v>
      </c>
      <c r="F615" s="7" t="s">
        <v>118</v>
      </c>
      <c r="G615" s="7" t="s">
        <v>220</v>
      </c>
      <c r="H615" s="80" t="s">
        <v>225</v>
      </c>
      <c r="I615" s="7" t="s">
        <v>589</v>
      </c>
      <c r="J615" s="7" t="s">
        <v>190</v>
      </c>
      <c r="K615" s="7" t="s">
        <v>146</v>
      </c>
      <c r="L615" s="7" t="s">
        <v>90</v>
      </c>
      <c r="M615" s="7" t="s">
        <v>191</v>
      </c>
      <c r="N615" s="8">
        <v>44368</v>
      </c>
      <c r="O615" t="e">
        <f t="shared" ca="1" si="782"/>
        <v>#REF!</v>
      </c>
      <c r="P615" s="7">
        <f t="shared" ca="1" si="755"/>
        <v>-6</v>
      </c>
      <c r="Q615" s="8"/>
      <c r="R615" s="7"/>
      <c r="S615" s="7"/>
      <c r="T615" s="9" t="s">
        <v>156</v>
      </c>
      <c r="U615" s="7" t="str">
        <f t="shared" si="741"/>
        <v>Contractuel</v>
      </c>
      <c r="V615" s="8">
        <v>45689</v>
      </c>
      <c r="W615" s="8">
        <f>VLOOKUP(B615,[1]BASE!$A:$Q,17,0)</f>
        <v>45716</v>
      </c>
      <c r="X615" s="8"/>
      <c r="Y615" s="8"/>
      <c r="Z615" s="8">
        <v>44368</v>
      </c>
      <c r="AA615" s="7">
        <f t="shared" si="742"/>
        <v>6</v>
      </c>
      <c r="AB615" s="7">
        <f t="shared" si="743"/>
        <v>2021</v>
      </c>
      <c r="AC615" s="7">
        <f t="shared" si="744"/>
        <v>2025</v>
      </c>
      <c r="AD615" s="10" t="e">
        <f t="shared" ref="AD615:AD678" ca="1" si="795">IF(#REF!="Non",(DAYS360(N615,Q615)/360),(DAYS360(N615,TODAY())/360))</f>
        <v>#REF!</v>
      </c>
      <c r="AE615" s="10" t="e">
        <f t="shared" ca="1" si="746"/>
        <v>#REF!</v>
      </c>
      <c r="AF615" s="8">
        <v>33104</v>
      </c>
      <c r="AG615" s="11">
        <f t="shared" ca="1" si="747"/>
        <v>34.56986301369863</v>
      </c>
      <c r="AH615" s="10" t="str">
        <f t="shared" ca="1" si="748"/>
        <v>&gt;25&lt; 35</v>
      </c>
      <c r="AI615" s="12">
        <v>16280628</v>
      </c>
      <c r="AJ615" s="13" t="s">
        <v>192</v>
      </c>
      <c r="AK615" s="12" t="s">
        <v>2754</v>
      </c>
      <c r="AL615" s="8">
        <v>39755</v>
      </c>
      <c r="AM615" s="7" t="s">
        <v>108</v>
      </c>
      <c r="AN615" s="7" t="s">
        <v>109</v>
      </c>
      <c r="AQ615">
        <v>3</v>
      </c>
      <c r="AR615" s="14">
        <v>3</v>
      </c>
      <c r="AS615" s="15">
        <f t="shared" si="749"/>
        <v>45463.75</v>
      </c>
      <c r="AT615" s="14" t="s">
        <v>163</v>
      </c>
      <c r="AU615" s="12">
        <v>3.3159999999999998</v>
      </c>
      <c r="AV615" s="17" t="s">
        <v>272</v>
      </c>
      <c r="AW615" s="18" t="s">
        <v>1349</v>
      </c>
      <c r="AX615" s="19" t="s">
        <v>2755</v>
      </c>
      <c r="AY615" s="17" t="s">
        <v>712</v>
      </c>
      <c r="AZ615" s="14" t="s">
        <v>276</v>
      </c>
      <c r="BA615" s="20" t="str">
        <f t="shared" si="750"/>
        <v>25033000000089890070</v>
      </c>
      <c r="BB615" s="31">
        <f t="shared" si="751"/>
        <v>20</v>
      </c>
      <c r="BC615" s="22" t="s">
        <v>2756</v>
      </c>
      <c r="BD615" s="23" t="s">
        <v>115</v>
      </c>
      <c r="BF615" s="8">
        <v>45272</v>
      </c>
      <c r="BG615" s="32">
        <v>28134815</v>
      </c>
      <c r="BH615" s="32">
        <v>20691021</v>
      </c>
      <c r="BI615" s="32"/>
      <c r="BJ615" t="s">
        <v>714</v>
      </c>
      <c r="BK615" s="14" t="str">
        <f t="shared" si="759"/>
        <v>A-P6 AV</v>
      </c>
      <c r="BL615" s="14" t="s">
        <v>198</v>
      </c>
      <c r="BM615" s="25"/>
      <c r="BN615" s="26" t="str">
        <f t="shared" si="752"/>
        <v>25033000000089890070</v>
      </c>
      <c r="BO615" s="27" t="str">
        <f t="shared" si="753"/>
        <v>FAIDI MERIAM</v>
      </c>
      <c r="BP615" s="26">
        <f t="shared" si="754"/>
        <v>614</v>
      </c>
      <c r="BQ615" s="28"/>
    </row>
    <row r="616" spans="1:69" x14ac:dyDescent="0.25">
      <c r="A616" t="str">
        <f>VLOOKUP(B616,[2]RH!$B:$BV,72,0)</f>
        <v>si</v>
      </c>
      <c r="B616" s="6">
        <v>615</v>
      </c>
      <c r="C616" s="7" t="s">
        <v>168</v>
      </c>
      <c r="D616" s="7" t="s">
        <v>2757</v>
      </c>
      <c r="E616" s="7" t="s">
        <v>67</v>
      </c>
      <c r="F616" s="7" t="s">
        <v>118</v>
      </c>
      <c r="G616" s="7" t="s">
        <v>220</v>
      </c>
      <c r="H616" s="80">
        <v>965</v>
      </c>
      <c r="I616" s="7" t="s">
        <v>280</v>
      </c>
      <c r="J616" s="7" t="s">
        <v>281</v>
      </c>
      <c r="K616" s="7" t="s">
        <v>146</v>
      </c>
      <c r="L616" s="7" t="s">
        <v>90</v>
      </c>
      <c r="M616" s="7" t="s">
        <v>191</v>
      </c>
      <c r="N616" s="8">
        <v>44368</v>
      </c>
      <c r="O616" t="e">
        <f t="shared" ca="1" si="782"/>
        <v>#REF!</v>
      </c>
      <c r="P616" s="7">
        <f t="shared" ca="1" si="755"/>
        <v>-6</v>
      </c>
      <c r="Q616" s="8"/>
      <c r="R616" s="7"/>
      <c r="S616" s="7"/>
      <c r="T616" s="9" t="s">
        <v>156</v>
      </c>
      <c r="U616" s="7" t="str">
        <f t="shared" si="741"/>
        <v>Contractuel</v>
      </c>
      <c r="V616" s="8">
        <v>45689</v>
      </c>
      <c r="W616" s="8">
        <f>VLOOKUP(B616,[1]BASE!$A:$Q,17,0)</f>
        <v>45716</v>
      </c>
      <c r="X616" s="8"/>
      <c r="Y616" s="8"/>
      <c r="Z616" s="8">
        <v>44368</v>
      </c>
      <c r="AA616" s="7">
        <f t="shared" si="742"/>
        <v>6</v>
      </c>
      <c r="AB616" s="7">
        <f t="shared" si="743"/>
        <v>2021</v>
      </c>
      <c r="AC616" s="7">
        <f t="shared" si="744"/>
        <v>2025</v>
      </c>
      <c r="AD616" s="10" t="e">
        <f t="shared" ref="AD616:AD679" ca="1" si="796">IF(#REF!="Non",(DAYS360(N616,Q616)/360),(DAYS360(N616,TODAY())/360))</f>
        <v>#REF!</v>
      </c>
      <c r="AE616" s="10" t="e">
        <f t="shared" ca="1" si="746"/>
        <v>#REF!</v>
      </c>
      <c r="AF616" s="8">
        <v>29925</v>
      </c>
      <c r="AG616" s="11">
        <f t="shared" ca="1" si="747"/>
        <v>43.279452054794518</v>
      </c>
      <c r="AH616" s="10" t="str">
        <f t="shared" ca="1" si="748"/>
        <v>&gt;35&lt; 45</v>
      </c>
      <c r="AI616" s="12">
        <v>12816789</v>
      </c>
      <c r="AJ616" s="13" t="s">
        <v>192</v>
      </c>
      <c r="AK616" s="12" t="s">
        <v>2758</v>
      </c>
      <c r="AL616" s="8">
        <v>42172</v>
      </c>
      <c r="AM616" s="7" t="s">
        <v>108</v>
      </c>
      <c r="AN616" s="7" t="s">
        <v>76</v>
      </c>
      <c r="AO616">
        <v>3</v>
      </c>
      <c r="AQ616">
        <v>3</v>
      </c>
      <c r="AR616" s="14">
        <v>3</v>
      </c>
      <c r="AS616" s="15">
        <f t="shared" si="749"/>
        <v>45463.75</v>
      </c>
      <c r="AT616" s="14" t="s">
        <v>163</v>
      </c>
      <c r="AU616" s="12">
        <v>3.3159999999999998</v>
      </c>
      <c r="AV616" s="17" t="s">
        <v>433</v>
      </c>
      <c r="AW616" s="18" t="s">
        <v>434</v>
      </c>
      <c r="AX616" s="19" t="s">
        <v>2759</v>
      </c>
      <c r="AY616" s="17" t="s">
        <v>756</v>
      </c>
      <c r="AZ616" s="14" t="s">
        <v>195</v>
      </c>
      <c r="BA616" s="20" t="str">
        <f t="shared" si="750"/>
        <v>12406000013310989380</v>
      </c>
      <c r="BB616" s="31">
        <f t="shared" si="751"/>
        <v>20</v>
      </c>
      <c r="BC616" s="22" t="s">
        <v>2760</v>
      </c>
      <c r="BD616" s="23" t="s">
        <v>2105</v>
      </c>
      <c r="BF616" s="8">
        <v>45230</v>
      </c>
      <c r="BG616" s="32">
        <v>97783277</v>
      </c>
      <c r="BH616" s="32">
        <v>52109189</v>
      </c>
      <c r="BI616" s="32"/>
      <c r="BJ616" t="s">
        <v>286</v>
      </c>
      <c r="BK616" s="14" t="str">
        <f t="shared" si="759"/>
        <v>B-965</v>
      </c>
      <c r="BL616" s="14" t="s">
        <v>300</v>
      </c>
      <c r="BM616" s="25"/>
      <c r="BN616" s="26" t="str">
        <f t="shared" si="752"/>
        <v>12406000013310989380</v>
      </c>
      <c r="BO616" s="27" t="str">
        <f t="shared" si="753"/>
        <v>SAOUDI MABROUKA</v>
      </c>
      <c r="BP616" s="26">
        <f t="shared" si="754"/>
        <v>615</v>
      </c>
      <c r="BQ616" s="28"/>
    </row>
    <row r="617" spans="1:69" x14ac:dyDescent="0.25">
      <c r="A617" t="str">
        <f>VLOOKUP(B617,[2]RH!$B:$BV,72,0)</f>
        <v>si</v>
      </c>
      <c r="B617" s="6">
        <v>616</v>
      </c>
      <c r="C617" s="7" t="s">
        <v>100</v>
      </c>
      <c r="D617" s="7" t="s">
        <v>2761</v>
      </c>
      <c r="E617" s="7" t="s">
        <v>67</v>
      </c>
      <c r="F617" s="7" t="s">
        <v>118</v>
      </c>
      <c r="G617" s="7" t="s">
        <v>220</v>
      </c>
      <c r="H617" s="80" t="s">
        <v>225</v>
      </c>
      <c r="I617" s="7" t="s">
        <v>614</v>
      </c>
      <c r="J617" s="7" t="s">
        <v>281</v>
      </c>
      <c r="K617" s="7" t="s">
        <v>146</v>
      </c>
      <c r="L617" s="7" t="s">
        <v>90</v>
      </c>
      <c r="M617" s="7" t="s">
        <v>191</v>
      </c>
      <c r="N617" s="8">
        <v>44368</v>
      </c>
      <c r="O617" t="e">
        <f t="shared" ca="1" si="782"/>
        <v>#REF!</v>
      </c>
      <c r="P617" s="7">
        <f t="shared" ca="1" si="755"/>
        <v>-6</v>
      </c>
      <c r="Q617" s="8"/>
      <c r="R617" s="7"/>
      <c r="S617" s="7"/>
      <c r="T617" s="9" t="s">
        <v>156</v>
      </c>
      <c r="U617" s="7" t="str">
        <f t="shared" si="741"/>
        <v>Contractuel</v>
      </c>
      <c r="V617" s="8">
        <v>45689</v>
      </c>
      <c r="W617" s="8">
        <f>VLOOKUP(B617,[1]BASE!$A:$Q,17,0)</f>
        <v>45716</v>
      </c>
      <c r="X617" s="8"/>
      <c r="Y617" s="8"/>
      <c r="Z617" s="8">
        <v>44368</v>
      </c>
      <c r="AA617" s="7">
        <f t="shared" si="742"/>
        <v>6</v>
      </c>
      <c r="AB617" s="7">
        <f t="shared" si="743"/>
        <v>2021</v>
      </c>
      <c r="AC617" s="7">
        <f t="shared" si="744"/>
        <v>2025</v>
      </c>
      <c r="AD617" s="10" t="e">
        <f t="shared" ref="AD617:AD680" ca="1" si="797">IF(#REF!="Non",(DAYS360(N617,Q617)/360),(DAYS360(N617,TODAY())/360))</f>
        <v>#REF!</v>
      </c>
      <c r="AE617" s="10" t="e">
        <f t="shared" ca="1" si="746"/>
        <v>#REF!</v>
      </c>
      <c r="AF617" s="8">
        <v>32424</v>
      </c>
      <c r="AG617" s="11">
        <f t="shared" ca="1" si="747"/>
        <v>36.43287671232877</v>
      </c>
      <c r="AH617" s="10" t="str">
        <f t="shared" ca="1" si="748"/>
        <v>&gt;35&lt; 45</v>
      </c>
      <c r="AI617" s="12">
        <v>16067577</v>
      </c>
      <c r="AJ617" s="13" t="s">
        <v>92</v>
      </c>
      <c r="AK617" s="12" t="s">
        <v>2762</v>
      </c>
      <c r="AL617" s="8">
        <v>39205</v>
      </c>
      <c r="AM617" s="7" t="s">
        <v>108</v>
      </c>
      <c r="AN617" s="7" t="s">
        <v>109</v>
      </c>
      <c r="AQ617">
        <v>3</v>
      </c>
      <c r="AR617" s="14">
        <v>3</v>
      </c>
      <c r="AS617" s="15">
        <f t="shared" si="749"/>
        <v>45463.75</v>
      </c>
      <c r="AT617" s="14" t="s">
        <v>163</v>
      </c>
      <c r="AU617" s="12">
        <v>3.3159999999999998</v>
      </c>
      <c r="AV617" s="17" t="s">
        <v>92</v>
      </c>
      <c r="AW617" s="18" t="s">
        <v>2763</v>
      </c>
      <c r="AX617" s="19" t="s">
        <v>2764</v>
      </c>
      <c r="AY617" s="17" t="s">
        <v>1158</v>
      </c>
      <c r="AZ617" s="14" t="s">
        <v>152</v>
      </c>
      <c r="BA617" s="20" t="str">
        <f t="shared" si="750"/>
        <v>04112089004702534149</v>
      </c>
      <c r="BB617" s="31">
        <f t="shared" si="751"/>
        <v>20</v>
      </c>
      <c r="BC617" s="22" t="s">
        <v>2765</v>
      </c>
      <c r="BD617" s="23" t="s">
        <v>568</v>
      </c>
      <c r="BF617" s="8">
        <v>45151</v>
      </c>
      <c r="BG617" s="32">
        <v>27967751</v>
      </c>
      <c r="BH617" s="32">
        <v>22254304</v>
      </c>
      <c r="BI617" s="32"/>
      <c r="BJ617" t="s">
        <v>371</v>
      </c>
      <c r="BK617" s="14" t="str">
        <f t="shared" si="759"/>
        <v>B-P6 AV</v>
      </c>
      <c r="BL617" s="14" t="s">
        <v>300</v>
      </c>
      <c r="BM617" s="25"/>
      <c r="BN617" s="26" t="str">
        <f t="shared" si="752"/>
        <v>04112089004702534149</v>
      </c>
      <c r="BO617" s="27" t="str">
        <f t="shared" si="753"/>
        <v>HEDHLI AMEL</v>
      </c>
      <c r="BP617" s="26">
        <f t="shared" si="754"/>
        <v>616</v>
      </c>
      <c r="BQ617" s="28"/>
    </row>
    <row r="618" spans="1:69" x14ac:dyDescent="0.25">
      <c r="A618" t="str">
        <f>VLOOKUP(B618,[2]RH!$B:$BV,72,0)</f>
        <v>Non-Actif</v>
      </c>
      <c r="B618" s="6">
        <v>617</v>
      </c>
      <c r="C618" s="7" t="s">
        <v>168</v>
      </c>
      <c r="D618" s="7" t="s">
        <v>2766</v>
      </c>
      <c r="E618" s="7" t="s">
        <v>67</v>
      </c>
      <c r="F618" s="7" t="s">
        <v>118</v>
      </c>
      <c r="G618" s="7" t="s">
        <v>220</v>
      </c>
      <c r="H618" s="80">
        <v>520</v>
      </c>
      <c r="I618" s="7"/>
      <c r="J618" s="7" t="s">
        <v>190</v>
      </c>
      <c r="K618" s="7" t="s">
        <v>146</v>
      </c>
      <c r="L618" s="7" t="s">
        <v>90</v>
      </c>
      <c r="M618" s="7" t="s">
        <v>191</v>
      </c>
      <c r="N618" s="8">
        <v>44372</v>
      </c>
      <c r="O618" t="e">
        <f t="shared" ca="1" si="782"/>
        <v>#REF!</v>
      </c>
      <c r="P618" s="7">
        <f t="shared" ca="1" si="755"/>
        <v>-1253</v>
      </c>
      <c r="Q618" s="8">
        <v>44409</v>
      </c>
      <c r="R618" s="7" t="s">
        <v>161</v>
      </c>
      <c r="S618" s="7"/>
      <c r="T618" s="9" t="s">
        <v>156</v>
      </c>
      <c r="U618" s="7" t="str">
        <f t="shared" si="741"/>
        <v>Contractuel</v>
      </c>
      <c r="V618" s="8">
        <v>44409</v>
      </c>
      <c r="W618" s="8">
        <v>44469</v>
      </c>
      <c r="X618" s="8"/>
      <c r="Y618" s="8"/>
      <c r="Z618" s="8">
        <v>44372</v>
      </c>
      <c r="AA618" s="7">
        <f t="shared" si="742"/>
        <v>6</v>
      </c>
      <c r="AB618" s="7">
        <f t="shared" si="743"/>
        <v>2021</v>
      </c>
      <c r="AC618" s="7">
        <f t="shared" si="744"/>
        <v>2025</v>
      </c>
      <c r="AD618" s="10" t="e">
        <f t="shared" ref="AD618:AD681" ca="1" si="798">IF(#REF!="Non",(DAYS360(N618,Q618)/360),(DAYS360(N618,TODAY())/360))</f>
        <v>#REF!</v>
      </c>
      <c r="AE618" s="10" t="e">
        <f t="shared" ca="1" si="746"/>
        <v>#REF!</v>
      </c>
      <c r="AF618" s="8">
        <v>29177</v>
      </c>
      <c r="AG618" s="11">
        <f t="shared" ca="1" si="747"/>
        <v>45.328767123287669</v>
      </c>
      <c r="AH618" s="10" t="str">
        <f t="shared" ca="1" si="748"/>
        <v>&gt;45&lt; 55</v>
      </c>
      <c r="AI618" s="12">
        <v>12257014</v>
      </c>
      <c r="AJ618" s="13" t="s">
        <v>120</v>
      </c>
      <c r="AK618" s="12" t="s">
        <v>2767</v>
      </c>
      <c r="AL618" s="8">
        <v>42486</v>
      </c>
      <c r="AM618" s="7" t="s">
        <v>108</v>
      </c>
      <c r="AN618" s="7" t="s">
        <v>76</v>
      </c>
      <c r="AO618">
        <v>3</v>
      </c>
      <c r="AQ618" s="14">
        <v>3</v>
      </c>
      <c r="AR618" s="14">
        <v>1</v>
      </c>
      <c r="AS618" s="15">
        <f t="shared" si="749"/>
        <v>44737.25</v>
      </c>
      <c r="AT618" s="14" t="s">
        <v>163</v>
      </c>
      <c r="AU618" s="12">
        <v>3.1930000000000001</v>
      </c>
      <c r="AV618" s="17">
        <v>17</v>
      </c>
      <c r="AW618" s="18" t="s">
        <v>201</v>
      </c>
      <c r="AX618" s="19" t="s">
        <v>2768</v>
      </c>
      <c r="AY618" s="17">
        <v>76</v>
      </c>
      <c r="AZ618" s="14" t="s">
        <v>203</v>
      </c>
      <c r="BA618" s="20" t="str">
        <f t="shared" si="750"/>
        <v>17001000000267613876</v>
      </c>
      <c r="BB618" s="31">
        <f t="shared" si="751"/>
        <v>20</v>
      </c>
      <c r="BC618" s="22" t="s">
        <v>2769</v>
      </c>
      <c r="BD618" s="23" t="s">
        <v>568</v>
      </c>
      <c r="BF618" s="8"/>
      <c r="BG618" s="32">
        <v>54171141</v>
      </c>
      <c r="BH618" s="32">
        <v>97396391</v>
      </c>
      <c r="BI618" s="32"/>
      <c r="BJ618" t="s">
        <v>2770</v>
      </c>
      <c r="BK618" s="14" t="str">
        <f t="shared" si="759"/>
        <v>A-520</v>
      </c>
      <c r="BL618" s="14"/>
      <c r="BM618" s="25"/>
      <c r="BN618" s="26" t="str">
        <f t="shared" si="752"/>
        <v>17001000000267613876</v>
      </c>
      <c r="BO618" s="27" t="str">
        <f t="shared" si="753"/>
        <v>ROMDHANI AHLEM</v>
      </c>
      <c r="BP618" s="26">
        <f t="shared" si="754"/>
        <v>617</v>
      </c>
      <c r="BQ618" s="28"/>
    </row>
    <row r="619" spans="1:69" x14ac:dyDescent="0.25">
      <c r="A619" t="str">
        <f>VLOOKUP(B619,[2]RH!$B:$BV,72,0)</f>
        <v>Non-Actif</v>
      </c>
      <c r="B619" s="6">
        <v>618</v>
      </c>
      <c r="C619" s="7" t="s">
        <v>168</v>
      </c>
      <c r="D619" s="7" t="s">
        <v>2771</v>
      </c>
      <c r="E619" s="7" t="s">
        <v>67</v>
      </c>
      <c r="F619" s="7" t="s">
        <v>118</v>
      </c>
      <c r="G619" s="7" t="s">
        <v>220</v>
      </c>
      <c r="H619" s="80" t="s">
        <v>1656</v>
      </c>
      <c r="I619" s="7"/>
      <c r="J619" s="7" t="s">
        <v>281</v>
      </c>
      <c r="K619" s="7" t="s">
        <v>146</v>
      </c>
      <c r="L619" s="7" t="s">
        <v>90</v>
      </c>
      <c r="M619" s="7" t="s">
        <v>191</v>
      </c>
      <c r="N619" s="8">
        <v>44372</v>
      </c>
      <c r="O619" t="e">
        <f t="shared" ca="1" si="782"/>
        <v>#REF!</v>
      </c>
      <c r="P619" s="7">
        <f t="shared" ca="1" si="755"/>
        <v>-1253</v>
      </c>
      <c r="Q619" s="8">
        <v>44431</v>
      </c>
      <c r="R619" s="7" t="s">
        <v>161</v>
      </c>
      <c r="S619" s="7"/>
      <c r="T619" s="9" t="s">
        <v>156</v>
      </c>
      <c r="U619" s="7" t="str">
        <f t="shared" si="741"/>
        <v>Contractuel</v>
      </c>
      <c r="V619" s="8">
        <v>44409</v>
      </c>
      <c r="W619" s="8">
        <v>44469</v>
      </c>
      <c r="X619" s="8"/>
      <c r="Y619" s="8"/>
      <c r="Z619" s="8">
        <v>44372</v>
      </c>
      <c r="AA619" s="7">
        <f t="shared" si="742"/>
        <v>6</v>
      </c>
      <c r="AB619" s="7">
        <f t="shared" si="743"/>
        <v>2021</v>
      </c>
      <c r="AC619" s="7">
        <f t="shared" si="744"/>
        <v>2025</v>
      </c>
      <c r="AD619" s="10" t="e">
        <f t="shared" ref="AD619:AD682" ca="1" si="799">IF(#REF!="Non",(DAYS360(N619,Q619)/360),(DAYS360(N619,TODAY())/360))</f>
        <v>#REF!</v>
      </c>
      <c r="AE619" s="10" t="e">
        <f t="shared" ca="1" si="746"/>
        <v>#REF!</v>
      </c>
      <c r="AF619" s="8">
        <v>34637</v>
      </c>
      <c r="AG619" s="11">
        <f t="shared" ca="1" si="747"/>
        <v>30.36986301369863</v>
      </c>
      <c r="AH619" s="10" t="str">
        <f t="shared" ca="1" si="748"/>
        <v>&gt;25&lt; 35</v>
      </c>
      <c r="AI619" s="12">
        <v>16628304</v>
      </c>
      <c r="AJ619" s="13" t="s">
        <v>82</v>
      </c>
      <c r="AK619" s="12" t="s">
        <v>2772</v>
      </c>
      <c r="AL619" s="8">
        <v>41582</v>
      </c>
      <c r="AM619" s="7" t="s">
        <v>108</v>
      </c>
      <c r="AN619" s="7" t="s">
        <v>76</v>
      </c>
      <c r="AO619">
        <v>1</v>
      </c>
      <c r="AQ619" s="14">
        <v>3</v>
      </c>
      <c r="AR619" s="14">
        <v>1</v>
      </c>
      <c r="AS619" s="15">
        <f t="shared" si="749"/>
        <v>44737.25</v>
      </c>
      <c r="AT619" s="14" t="s">
        <v>163</v>
      </c>
      <c r="AU619" s="12">
        <v>3.1930000000000001</v>
      </c>
      <c r="AV619" s="17">
        <v>17</v>
      </c>
      <c r="AW619" s="18" t="s">
        <v>201</v>
      </c>
      <c r="AX619" s="19" t="s">
        <v>2773</v>
      </c>
      <c r="AY619" s="17">
        <v>81</v>
      </c>
      <c r="AZ619" s="14" t="s">
        <v>203</v>
      </c>
      <c r="BA619" s="20" t="str">
        <f t="shared" si="750"/>
        <v>17001000000303975781</v>
      </c>
      <c r="BB619" s="31">
        <f t="shared" si="751"/>
        <v>20</v>
      </c>
      <c r="BC619" s="22" t="s">
        <v>2774</v>
      </c>
      <c r="BD619" s="23" t="s">
        <v>568</v>
      </c>
      <c r="BF619" s="8"/>
      <c r="BG619" s="32">
        <v>26443749</v>
      </c>
      <c r="BH619" s="32">
        <v>22505191</v>
      </c>
      <c r="BI619" s="32"/>
      <c r="BJ619" t="s">
        <v>2770</v>
      </c>
      <c r="BK619" s="14" t="str">
        <f t="shared" si="759"/>
        <v>B-APT</v>
      </c>
      <c r="BL619" s="14"/>
      <c r="BM619" s="25"/>
      <c r="BN619" s="26" t="str">
        <f t="shared" si="752"/>
        <v>17001000000303975781</v>
      </c>
      <c r="BO619" s="27" t="str">
        <f t="shared" si="753"/>
        <v>RIAHI DALILA</v>
      </c>
      <c r="BP619" s="26">
        <f t="shared" si="754"/>
        <v>618</v>
      </c>
      <c r="BQ619" s="28"/>
    </row>
    <row r="620" spans="1:69" x14ac:dyDescent="0.25">
      <c r="A620" t="str">
        <f>VLOOKUP(B620,[2]RH!$B:$BV,72,0)</f>
        <v>Non-Actif</v>
      </c>
      <c r="B620" s="6">
        <v>619</v>
      </c>
      <c r="C620" s="7" t="s">
        <v>65</v>
      </c>
      <c r="D620" s="7" t="s">
        <v>2775</v>
      </c>
      <c r="E620" s="7" t="s">
        <v>67</v>
      </c>
      <c r="F620" s="7" t="s">
        <v>102</v>
      </c>
      <c r="G620" s="7" t="s">
        <v>2776</v>
      </c>
      <c r="H620" s="80"/>
      <c r="I620" s="7"/>
      <c r="J620" s="7"/>
      <c r="K620" s="7" t="s">
        <v>70</v>
      </c>
      <c r="L620" s="7" t="s">
        <v>104</v>
      </c>
      <c r="M620" s="7" t="s">
        <v>2776</v>
      </c>
      <c r="N620" s="8">
        <v>44375</v>
      </c>
      <c r="O620" t="e">
        <f t="shared" ca="1" si="782"/>
        <v>#REF!</v>
      </c>
      <c r="P620" s="7" t="str">
        <f t="shared" ca="1" si="755"/>
        <v/>
      </c>
      <c r="Q620" s="8">
        <v>44449</v>
      </c>
      <c r="R620" s="7" t="s">
        <v>700</v>
      </c>
      <c r="S620" s="7"/>
      <c r="T620" s="9" t="s">
        <v>72</v>
      </c>
      <c r="U620" s="7" t="str">
        <f t="shared" si="741"/>
        <v>Titulaire</v>
      </c>
      <c r="V620" s="8"/>
      <c r="W620" s="8"/>
      <c r="X620" s="8"/>
      <c r="Y620" s="8"/>
      <c r="Z620" s="8"/>
      <c r="AA620" s="7">
        <f t="shared" si="742"/>
        <v>6</v>
      </c>
      <c r="AB620" s="7">
        <f t="shared" si="743"/>
        <v>2021</v>
      </c>
      <c r="AC620" s="7">
        <f t="shared" si="744"/>
        <v>2025</v>
      </c>
      <c r="AD620" s="10" t="e">
        <f t="shared" ref="AD620:AD683" ca="1" si="800">IF(#REF!="Non",(DAYS360(N620,Q620)/360),(DAYS360(N620,TODAY())/360))</f>
        <v>#REF!</v>
      </c>
      <c r="AE620" s="10" t="e">
        <f t="shared" ca="1" si="746"/>
        <v>#REF!</v>
      </c>
      <c r="AF620" s="8">
        <v>31907</v>
      </c>
      <c r="AG620" s="11">
        <f t="shared" ca="1" si="747"/>
        <v>37.849315068493148</v>
      </c>
      <c r="AH620" s="10" t="str">
        <f t="shared" ca="1" si="748"/>
        <v>&gt;35&lt; 45</v>
      </c>
      <c r="AI620" s="12">
        <v>16391799</v>
      </c>
      <c r="AJ620" s="40" t="s">
        <v>213</v>
      </c>
      <c r="AK620" s="12" t="s">
        <v>2777</v>
      </c>
      <c r="AL620" s="8">
        <v>41663</v>
      </c>
      <c r="AM620" s="7" t="s">
        <v>75</v>
      </c>
      <c r="AN620" s="7" t="s">
        <v>76</v>
      </c>
      <c r="AO620">
        <v>1</v>
      </c>
      <c r="AQ620" s="14"/>
      <c r="AR620" s="14"/>
      <c r="AS620" s="15">
        <f t="shared" si="749"/>
        <v>44375</v>
      </c>
      <c r="AT620" s="14" t="s">
        <v>77</v>
      </c>
      <c r="AU620" s="12">
        <v>3500</v>
      </c>
      <c r="AV620" s="17">
        <v>25</v>
      </c>
      <c r="AW620" s="18" t="s">
        <v>2778</v>
      </c>
      <c r="AX620" s="19" t="s">
        <v>2779</v>
      </c>
      <c r="AY620" s="17">
        <v>71</v>
      </c>
      <c r="AZ620" s="14" t="s">
        <v>276</v>
      </c>
      <c r="BA620" s="20" t="str">
        <f t="shared" si="750"/>
        <v>25017000000001453271</v>
      </c>
      <c r="BB620" s="31">
        <f t="shared" si="751"/>
        <v>20</v>
      </c>
      <c r="BC620" s="22" t="s">
        <v>2780</v>
      </c>
      <c r="BD620" s="23" t="s">
        <v>85</v>
      </c>
      <c r="BF620" s="8"/>
      <c r="BG620" s="32">
        <v>22319154</v>
      </c>
      <c r="BH620" s="32"/>
      <c r="BI620" s="32">
        <v>98137100</v>
      </c>
      <c r="BK620" s="14" t="str">
        <f t="shared" si="759"/>
        <v>CADRE</v>
      </c>
      <c r="BL620" s="14"/>
      <c r="BM620" s="25"/>
      <c r="BN620" s="26" t="str">
        <f t="shared" si="752"/>
        <v>25017000000001453271</v>
      </c>
      <c r="BO620" s="27" t="str">
        <f t="shared" si="753"/>
        <v>BEN AMOR ABDELKARIM</v>
      </c>
      <c r="BP620" s="26">
        <f t="shared" si="754"/>
        <v>619</v>
      </c>
      <c r="BQ620" s="28"/>
    </row>
    <row r="621" spans="1:69" x14ac:dyDescent="0.25">
      <c r="A621" t="str">
        <f>VLOOKUP(B621,[2]RH!$B:$BV,72,0)</f>
        <v>Non-Actif</v>
      </c>
      <c r="B621" s="6">
        <v>620</v>
      </c>
      <c r="C621" s="7" t="s">
        <v>100</v>
      </c>
      <c r="D621" s="7" t="s">
        <v>2781</v>
      </c>
      <c r="E621" s="7" t="s">
        <v>67</v>
      </c>
      <c r="F621" s="7" t="s">
        <v>118</v>
      </c>
      <c r="G621" s="7" t="s">
        <v>220</v>
      </c>
      <c r="H621" s="80" t="s">
        <v>1656</v>
      </c>
      <c r="I621" s="7"/>
      <c r="J621" s="7" t="s">
        <v>190</v>
      </c>
      <c r="K621" s="7" t="s">
        <v>146</v>
      </c>
      <c r="L621" s="7" t="s">
        <v>90</v>
      </c>
      <c r="M621" s="7" t="s">
        <v>191</v>
      </c>
      <c r="N621" s="8">
        <v>44376</v>
      </c>
      <c r="O621" t="e">
        <f t="shared" ca="1" si="782"/>
        <v>#REF!</v>
      </c>
      <c r="P621" s="7">
        <f t="shared" ca="1" si="755"/>
        <v>-1010</v>
      </c>
      <c r="Q621" s="8">
        <v>44682</v>
      </c>
      <c r="R621" s="7" t="s">
        <v>161</v>
      </c>
      <c r="S621" s="7"/>
      <c r="T621" s="9" t="s">
        <v>156</v>
      </c>
      <c r="U621" s="7" t="str">
        <f t="shared" si="741"/>
        <v>Contractuel</v>
      </c>
      <c r="V621" s="8">
        <v>44652</v>
      </c>
      <c r="W621" s="8">
        <v>44712</v>
      </c>
      <c r="X621" s="8"/>
      <c r="Y621" s="8"/>
      <c r="Z621" s="8">
        <v>44376</v>
      </c>
      <c r="AA621" s="7">
        <f t="shared" si="742"/>
        <v>6</v>
      </c>
      <c r="AB621" s="7">
        <f t="shared" si="743"/>
        <v>2021</v>
      </c>
      <c r="AC621" s="7">
        <f t="shared" si="744"/>
        <v>2025</v>
      </c>
      <c r="AD621" s="10" t="e">
        <f t="shared" ref="AD621:AD684" ca="1" si="801">IF(#REF!="Non",(DAYS360(N621,Q621)/360),(DAYS360(N621,TODAY())/360))</f>
        <v>#REF!</v>
      </c>
      <c r="AE621" s="10" t="e">
        <f t="shared" ca="1" si="746"/>
        <v>#REF!</v>
      </c>
      <c r="AF621" s="8">
        <v>34854</v>
      </c>
      <c r="AG621" s="11">
        <f t="shared" ca="1" si="747"/>
        <v>29.775342465753425</v>
      </c>
      <c r="AH621" s="10" t="str">
        <f t="shared" ca="1" si="748"/>
        <v>&gt;25&lt; 35</v>
      </c>
      <c r="AI621" s="12">
        <v>17442447</v>
      </c>
      <c r="AJ621" s="13" t="s">
        <v>120</v>
      </c>
      <c r="AK621" s="12" t="s">
        <v>2782</v>
      </c>
      <c r="AL621" s="8">
        <v>43480</v>
      </c>
      <c r="AM621" s="7" t="s">
        <v>108</v>
      </c>
      <c r="AN621" s="7" t="s">
        <v>109</v>
      </c>
      <c r="AQ621" s="14">
        <v>3</v>
      </c>
      <c r="AR621" s="14">
        <v>1</v>
      </c>
      <c r="AS621" s="15">
        <f t="shared" si="749"/>
        <v>44741.25</v>
      </c>
      <c r="AT621" s="14" t="s">
        <v>163</v>
      </c>
      <c r="AU621" s="12">
        <v>3.1930000000000001</v>
      </c>
      <c r="AV621" s="17" t="s">
        <v>236</v>
      </c>
      <c r="AW621" s="18" t="s">
        <v>201</v>
      </c>
      <c r="AX621" s="19" t="s">
        <v>2783</v>
      </c>
      <c r="AY621" s="17" t="s">
        <v>1053</v>
      </c>
      <c r="AZ621" s="14" t="s">
        <v>203</v>
      </c>
      <c r="BA621" s="20" t="str">
        <f t="shared" si="750"/>
        <v>17001000000293471069</v>
      </c>
      <c r="BB621" s="31">
        <f t="shared" si="751"/>
        <v>20</v>
      </c>
      <c r="BC621" s="22" t="s">
        <v>2784</v>
      </c>
      <c r="BD621" s="23" t="s">
        <v>568</v>
      </c>
      <c r="BF621" s="8" t="s">
        <v>776</v>
      </c>
      <c r="BG621" s="32">
        <v>20422783</v>
      </c>
      <c r="BH621" s="32">
        <v>58379342</v>
      </c>
      <c r="BI621" s="32"/>
      <c r="BJ621" t="s">
        <v>2770</v>
      </c>
      <c r="BK621" s="14" t="str">
        <f t="shared" si="759"/>
        <v>A-APT</v>
      </c>
      <c r="BL621" s="14"/>
      <c r="BM621" s="25"/>
      <c r="BN621" s="26" t="str">
        <f t="shared" si="752"/>
        <v>17001000000293471069</v>
      </c>
      <c r="BO621" s="27" t="str">
        <f t="shared" si="753"/>
        <v>BEN SALEM NADIA</v>
      </c>
      <c r="BP621" s="26">
        <f t="shared" si="754"/>
        <v>620</v>
      </c>
      <c r="BQ621" s="28"/>
    </row>
    <row r="622" spans="1:69" x14ac:dyDescent="0.25">
      <c r="A622" t="str">
        <f>VLOOKUP(B622,[2]RH!$B:$BV,72,0)</f>
        <v>si</v>
      </c>
      <c r="B622" s="6">
        <v>621</v>
      </c>
      <c r="C622" s="7" t="s">
        <v>168</v>
      </c>
      <c r="D622" s="7" t="s">
        <v>2785</v>
      </c>
      <c r="E622" s="7" t="s">
        <v>67</v>
      </c>
      <c r="F622" s="7" t="s">
        <v>118</v>
      </c>
      <c r="G622" s="7" t="s">
        <v>220</v>
      </c>
      <c r="H622" s="80" t="s">
        <v>649</v>
      </c>
      <c r="I622" s="7" t="s">
        <v>709</v>
      </c>
      <c r="J622" s="7" t="s">
        <v>190</v>
      </c>
      <c r="K622" s="7" t="s">
        <v>146</v>
      </c>
      <c r="L622" s="7" t="s">
        <v>90</v>
      </c>
      <c r="M622" s="7" t="s">
        <v>191</v>
      </c>
      <c r="N622" s="8">
        <v>44378</v>
      </c>
      <c r="O622" t="e">
        <f t="shared" ca="1" si="782"/>
        <v>#REF!</v>
      </c>
      <c r="P622" s="7">
        <f t="shared" ca="1" si="755"/>
        <v>-6</v>
      </c>
      <c r="Q622" s="8"/>
      <c r="R622" s="7"/>
      <c r="S622" s="7"/>
      <c r="T622" s="9" t="s">
        <v>156</v>
      </c>
      <c r="U622" s="7" t="str">
        <f t="shared" si="741"/>
        <v>Contractuel</v>
      </c>
      <c r="V622" s="8">
        <v>45689</v>
      </c>
      <c r="W622" s="8">
        <f>VLOOKUP(B622,[1]BASE!$A:$Q,17,0)</f>
        <v>45716</v>
      </c>
      <c r="X622" s="8"/>
      <c r="Y622" s="8"/>
      <c r="Z622" s="8">
        <v>44378</v>
      </c>
      <c r="AA622" s="7">
        <f t="shared" si="742"/>
        <v>7</v>
      </c>
      <c r="AB622" s="7">
        <f t="shared" si="743"/>
        <v>2021</v>
      </c>
      <c r="AC622" s="7">
        <f t="shared" si="744"/>
        <v>2025</v>
      </c>
      <c r="AD622" s="10" t="e">
        <f t="shared" ref="AD622:AD685" ca="1" si="802">IF(#REF!="Non",(DAYS360(N622,Q622)/360),(DAYS360(N622,TODAY())/360))</f>
        <v>#REF!</v>
      </c>
      <c r="AE622" s="10" t="e">
        <f t="shared" ca="1" si="746"/>
        <v>#REF!</v>
      </c>
      <c r="AF622" s="8">
        <v>27961</v>
      </c>
      <c r="AG622" s="11">
        <f t="shared" ca="1" si="747"/>
        <v>48.660273972602738</v>
      </c>
      <c r="AH622" s="10" t="str">
        <f t="shared" ca="1" si="748"/>
        <v>&gt;45&lt; 55</v>
      </c>
      <c r="AI622" s="12">
        <v>12158011</v>
      </c>
      <c r="AJ622" s="13" t="s">
        <v>170</v>
      </c>
      <c r="AK622" s="12" t="s">
        <v>2786</v>
      </c>
      <c r="AL622" s="8">
        <v>42703</v>
      </c>
      <c r="AM622" s="7" t="s">
        <v>108</v>
      </c>
      <c r="AN622" s="7" t="s">
        <v>76</v>
      </c>
      <c r="AO622">
        <v>1</v>
      </c>
      <c r="AQ622">
        <v>3</v>
      </c>
      <c r="AR622" s="14">
        <v>3</v>
      </c>
      <c r="AS622" s="15">
        <f t="shared" si="749"/>
        <v>45473.75</v>
      </c>
      <c r="AT622" s="14" t="s">
        <v>163</v>
      </c>
      <c r="AU622" s="12">
        <v>3.3159999999999998</v>
      </c>
      <c r="AV622" s="17" t="s">
        <v>236</v>
      </c>
      <c r="AW622" s="18" t="s">
        <v>201</v>
      </c>
      <c r="AX622" s="19" t="s">
        <v>2787</v>
      </c>
      <c r="AY622" s="17" t="s">
        <v>106</v>
      </c>
      <c r="AZ622" s="14" t="s">
        <v>203</v>
      </c>
      <c r="BA622" s="20" t="str">
        <f t="shared" si="750"/>
        <v>17001000000304062305</v>
      </c>
      <c r="BB622" s="31">
        <f t="shared" si="751"/>
        <v>20</v>
      </c>
      <c r="BC622" s="22" t="s">
        <v>2752</v>
      </c>
      <c r="BD622" s="23" t="s">
        <v>341</v>
      </c>
      <c r="BF622" s="8"/>
      <c r="BG622" s="32">
        <v>94742892</v>
      </c>
      <c r="BH622" s="32">
        <v>95121769</v>
      </c>
      <c r="BI622" s="32"/>
      <c r="BJ622" t="s">
        <v>2681</v>
      </c>
      <c r="BK622" s="14" t="str">
        <f>IF(K622="CADRE","CADRE",CONCATENATE(J622,"-",H622))</f>
        <v>A-Panda</v>
      </c>
      <c r="BL622" s="14" t="s">
        <v>595</v>
      </c>
      <c r="BM622" s="25"/>
      <c r="BN622" s="26" t="str">
        <f t="shared" si="752"/>
        <v>17001000000304062305</v>
      </c>
      <c r="BO622" s="27" t="str">
        <f t="shared" si="753"/>
        <v>ARFAOUI OLFA</v>
      </c>
      <c r="BP622" s="26">
        <f t="shared" si="754"/>
        <v>621</v>
      </c>
      <c r="BQ622" s="28"/>
    </row>
    <row r="623" spans="1:69" x14ac:dyDescent="0.25">
      <c r="A623" t="str">
        <f>VLOOKUP(B623,[2]RH!$B:$BV,72,0)</f>
        <v>Non-Actif</v>
      </c>
      <c r="B623" s="6">
        <v>622</v>
      </c>
      <c r="C623" s="7" t="s">
        <v>65</v>
      </c>
      <c r="D623" s="7" t="s">
        <v>2788</v>
      </c>
      <c r="E623" s="7" t="s">
        <v>67</v>
      </c>
      <c r="F623" s="7" t="s">
        <v>118</v>
      </c>
      <c r="G623" s="7" t="s">
        <v>2675</v>
      </c>
      <c r="H623" s="80">
        <v>520</v>
      </c>
      <c r="I623" s="7"/>
      <c r="J623" s="7" t="s">
        <v>190</v>
      </c>
      <c r="K623" s="7" t="s">
        <v>146</v>
      </c>
      <c r="L623" s="7" t="s">
        <v>90</v>
      </c>
      <c r="M623" s="7" t="s">
        <v>160</v>
      </c>
      <c r="N623" s="8">
        <v>44378</v>
      </c>
      <c r="O623" t="e">
        <f t="shared" ca="1" si="782"/>
        <v>#REF!</v>
      </c>
      <c r="P623" s="7">
        <f t="shared" ca="1" si="755"/>
        <v>-1071</v>
      </c>
      <c r="Q623" s="8">
        <v>44645</v>
      </c>
      <c r="R623" s="7" t="s">
        <v>161</v>
      </c>
      <c r="S623" s="7"/>
      <c r="T623" s="9" t="s">
        <v>156</v>
      </c>
      <c r="U623" s="7" t="str">
        <f t="shared" si="741"/>
        <v>Contractuel</v>
      </c>
      <c r="V623" s="8">
        <v>44621</v>
      </c>
      <c r="W623" s="8">
        <v>44651</v>
      </c>
      <c r="X623" s="8"/>
      <c r="Y623" s="8"/>
      <c r="Z623" s="8">
        <v>44378</v>
      </c>
      <c r="AA623" s="7">
        <f t="shared" si="742"/>
        <v>7</v>
      </c>
      <c r="AB623" s="7">
        <f t="shared" si="743"/>
        <v>2021</v>
      </c>
      <c r="AC623" s="7">
        <f t="shared" si="744"/>
        <v>2025</v>
      </c>
      <c r="AD623" s="10" t="e">
        <f t="shared" ref="AD623:AD686" ca="1" si="803">IF(#REF!="Non",(DAYS360(N623,Q623)/360),(DAYS360(N623,TODAY())/360))</f>
        <v>#REF!</v>
      </c>
      <c r="AE623" s="10" t="e">
        <f t="shared" ca="1" si="746"/>
        <v>#REF!</v>
      </c>
      <c r="AF623" s="8">
        <v>37483</v>
      </c>
      <c r="AG623" s="11">
        <f t="shared" ca="1" si="747"/>
        <v>22.572602739726026</v>
      </c>
      <c r="AH623" s="10" t="str">
        <f t="shared" ca="1" si="748"/>
        <v>&lt; 25</v>
      </c>
      <c r="AI623" s="12">
        <v>17461642</v>
      </c>
      <c r="AJ623" s="13" t="s">
        <v>170</v>
      </c>
      <c r="AK623" s="12">
        <v>11672496</v>
      </c>
      <c r="AL623" s="8">
        <v>43912</v>
      </c>
      <c r="AM623" s="7" t="s">
        <v>75</v>
      </c>
      <c r="AN623" s="7" t="s">
        <v>109</v>
      </c>
      <c r="AQ623" s="14">
        <v>3</v>
      </c>
      <c r="AR623" s="14">
        <v>1</v>
      </c>
      <c r="AS623" s="15">
        <f t="shared" si="749"/>
        <v>44743.25</v>
      </c>
      <c r="AT623" s="14" t="s">
        <v>163</v>
      </c>
      <c r="AU623" s="12">
        <v>3.1930000000000001</v>
      </c>
      <c r="AV623" s="17" t="s">
        <v>236</v>
      </c>
      <c r="AW623" s="18" t="s">
        <v>201</v>
      </c>
      <c r="AX623" s="19" t="s">
        <v>2789</v>
      </c>
      <c r="AY623" s="17" t="s">
        <v>123</v>
      </c>
      <c r="AZ623" s="14" t="s">
        <v>203</v>
      </c>
      <c r="BA623" s="20" t="str">
        <f t="shared" si="750"/>
        <v>17001000000304062111</v>
      </c>
      <c r="BB623" s="31">
        <f t="shared" si="751"/>
        <v>20</v>
      </c>
      <c r="BC623" s="22" t="s">
        <v>769</v>
      </c>
      <c r="BD623" s="23" t="s">
        <v>341</v>
      </c>
      <c r="BF623" s="8"/>
      <c r="BG623" s="32">
        <v>21572581</v>
      </c>
      <c r="BH623" s="32"/>
      <c r="BI623" s="32"/>
      <c r="BJ623" t="s">
        <v>769</v>
      </c>
      <c r="BK623" s="14" t="str">
        <f t="shared" si="759"/>
        <v>A-520</v>
      </c>
      <c r="BL623" s="14"/>
      <c r="BM623" s="25"/>
      <c r="BN623" s="26" t="str">
        <f t="shared" si="752"/>
        <v>17001000000304062111</v>
      </c>
      <c r="BO623" s="27" t="str">
        <f t="shared" si="753"/>
        <v>HAJJI CHEDI</v>
      </c>
      <c r="BP623" s="26">
        <f t="shared" si="754"/>
        <v>622</v>
      </c>
      <c r="BQ623" s="28"/>
    </row>
    <row r="624" spans="1:69" x14ac:dyDescent="0.25">
      <c r="A624" t="str">
        <f>VLOOKUP(B624,[2]RH!$B:$BV,72,0)</f>
        <v>Non-Actif</v>
      </c>
      <c r="B624" s="6">
        <v>623</v>
      </c>
      <c r="C624" s="7" t="s">
        <v>65</v>
      </c>
      <c r="D624" s="7" t="s">
        <v>2790</v>
      </c>
      <c r="E624" s="7" t="s">
        <v>67</v>
      </c>
      <c r="F624" s="7" t="s">
        <v>118</v>
      </c>
      <c r="G624" s="7" t="s">
        <v>2675</v>
      </c>
      <c r="H624" s="80">
        <v>520</v>
      </c>
      <c r="I624" s="7"/>
      <c r="J624" s="7" t="s">
        <v>190</v>
      </c>
      <c r="K624" s="7" t="s">
        <v>146</v>
      </c>
      <c r="L624" s="7" t="s">
        <v>90</v>
      </c>
      <c r="M624" s="7" t="s">
        <v>160</v>
      </c>
      <c r="N624" s="8">
        <v>44378</v>
      </c>
      <c r="O624" t="e">
        <f t="shared" ca="1" si="782"/>
        <v>#REF!</v>
      </c>
      <c r="P624" s="7">
        <f t="shared" ca="1" si="755"/>
        <v>-1071</v>
      </c>
      <c r="Q624" s="8">
        <v>44650</v>
      </c>
      <c r="R624" s="7" t="s">
        <v>161</v>
      </c>
      <c r="S624" s="7"/>
      <c r="T624" s="9" t="s">
        <v>156</v>
      </c>
      <c r="U624" s="7" t="str">
        <f t="shared" si="741"/>
        <v>Contractuel</v>
      </c>
      <c r="V624" s="8">
        <v>44621</v>
      </c>
      <c r="W624" s="8">
        <v>44651</v>
      </c>
      <c r="X624" s="8"/>
      <c r="Y624" s="8"/>
      <c r="Z624" s="8">
        <v>44378</v>
      </c>
      <c r="AA624" s="7">
        <f t="shared" si="742"/>
        <v>7</v>
      </c>
      <c r="AB624" s="7">
        <f t="shared" si="743"/>
        <v>2021</v>
      </c>
      <c r="AC624" s="7">
        <f t="shared" si="744"/>
        <v>2025</v>
      </c>
      <c r="AD624" s="10" t="e">
        <f t="shared" ref="AD624:AD687" ca="1" si="804">IF(#REF!="Non",(DAYS360(N624,Q624)/360),(DAYS360(N624,TODAY())/360))</f>
        <v>#REF!</v>
      </c>
      <c r="AE624" s="10" t="e">
        <f t="shared" ca="1" si="746"/>
        <v>#REF!</v>
      </c>
      <c r="AF624" s="8">
        <v>32712</v>
      </c>
      <c r="AG624" s="11">
        <f t="shared" ca="1" si="747"/>
        <v>35.643835616438359</v>
      </c>
      <c r="AH624" s="10" t="str">
        <f t="shared" ca="1" si="748"/>
        <v>&gt;35&lt; 45</v>
      </c>
      <c r="AI624" s="12">
        <v>16967370</v>
      </c>
      <c r="AJ624" s="13" t="s">
        <v>92</v>
      </c>
      <c r="AK624" s="12" t="s">
        <v>2791</v>
      </c>
      <c r="AL624" s="8">
        <v>44265</v>
      </c>
      <c r="AM624" s="7" t="s">
        <v>75</v>
      </c>
      <c r="AN624" s="7" t="s">
        <v>109</v>
      </c>
      <c r="AQ624" s="14">
        <v>3</v>
      </c>
      <c r="AR624" s="14">
        <v>1</v>
      </c>
      <c r="AS624" s="15">
        <f t="shared" si="749"/>
        <v>44743.25</v>
      </c>
      <c r="AT624" s="14" t="s">
        <v>163</v>
      </c>
      <c r="AU624" s="12">
        <v>3.1930000000000001</v>
      </c>
      <c r="AV624" s="17" t="s">
        <v>236</v>
      </c>
      <c r="AW624" s="18" t="s">
        <v>201</v>
      </c>
      <c r="AX624" s="19" t="s">
        <v>2792</v>
      </c>
      <c r="AY624" s="17" t="s">
        <v>420</v>
      </c>
      <c r="AZ624" s="14" t="s">
        <v>203</v>
      </c>
      <c r="BA624" s="20" t="str">
        <f t="shared" si="750"/>
        <v>17001000000304089077</v>
      </c>
      <c r="BB624" s="31">
        <f t="shared" si="751"/>
        <v>20</v>
      </c>
      <c r="BC624" s="22" t="s">
        <v>2793</v>
      </c>
      <c r="BD624" s="23" t="s">
        <v>115</v>
      </c>
      <c r="BF624" s="8"/>
      <c r="BG624" s="32">
        <v>25792233</v>
      </c>
      <c r="BH624" s="32">
        <v>22352156</v>
      </c>
      <c r="BI624" s="32"/>
      <c r="BJ624" t="s">
        <v>286</v>
      </c>
      <c r="BK624" s="14" t="str">
        <f t="shared" si="759"/>
        <v>A-520</v>
      </c>
      <c r="BL624" s="14"/>
      <c r="BM624" s="25"/>
      <c r="BN624" s="26" t="str">
        <f t="shared" si="752"/>
        <v>17001000000304089077</v>
      </c>
      <c r="BO624" s="27" t="str">
        <f t="shared" si="753"/>
        <v>OUNI WALID</v>
      </c>
      <c r="BP624" s="26">
        <f t="shared" si="754"/>
        <v>623</v>
      </c>
      <c r="BQ624" s="28"/>
    </row>
    <row r="625" spans="1:69" x14ac:dyDescent="0.25">
      <c r="A625" t="str">
        <f>VLOOKUP(B625,[2]RH!$B:$BV,72,0)</f>
        <v>Non-Actif</v>
      </c>
      <c r="B625" s="6">
        <v>624</v>
      </c>
      <c r="C625" s="7" t="s">
        <v>65</v>
      </c>
      <c r="D625" s="7" t="s">
        <v>2794</v>
      </c>
      <c r="E625" s="7" t="s">
        <v>67</v>
      </c>
      <c r="F625" s="7" t="s">
        <v>118</v>
      </c>
      <c r="G625" s="7" t="s">
        <v>2675</v>
      </c>
      <c r="H625" s="80">
        <v>520</v>
      </c>
      <c r="I625" s="7"/>
      <c r="J625" s="7" t="s">
        <v>281</v>
      </c>
      <c r="K625" s="7" t="s">
        <v>146</v>
      </c>
      <c r="L625" s="7" t="s">
        <v>90</v>
      </c>
      <c r="M625" s="7" t="s">
        <v>160</v>
      </c>
      <c r="N625" s="8">
        <v>44378</v>
      </c>
      <c r="O625" t="e">
        <f t="shared" ca="1" si="782"/>
        <v>#REF!</v>
      </c>
      <c r="P625" s="7">
        <f t="shared" ca="1" si="755"/>
        <v>-1130</v>
      </c>
      <c r="Q625" s="8">
        <v>44578</v>
      </c>
      <c r="R625" s="7" t="s">
        <v>771</v>
      </c>
      <c r="S625" s="7"/>
      <c r="T625" s="9" t="s">
        <v>156</v>
      </c>
      <c r="U625" s="7" t="str">
        <f t="shared" si="741"/>
        <v>Contractuel</v>
      </c>
      <c r="V625" s="8">
        <v>44562</v>
      </c>
      <c r="W625" s="8">
        <v>44592</v>
      </c>
      <c r="X625" s="8"/>
      <c r="Y625" s="8"/>
      <c r="Z625" s="8">
        <v>44378</v>
      </c>
      <c r="AA625" s="7">
        <f t="shared" si="742"/>
        <v>7</v>
      </c>
      <c r="AB625" s="7">
        <f t="shared" si="743"/>
        <v>2021</v>
      </c>
      <c r="AC625" s="7">
        <f t="shared" si="744"/>
        <v>2025</v>
      </c>
      <c r="AD625" s="10" t="e">
        <f t="shared" ref="AD625:AD688" ca="1" si="805">IF(#REF!="Non",(DAYS360(N625,Q625)/360),(DAYS360(N625,TODAY())/360))</f>
        <v>#REF!</v>
      </c>
      <c r="AE625" s="10" t="e">
        <f t="shared" ca="1" si="746"/>
        <v>#REF!</v>
      </c>
      <c r="AF625" s="8">
        <v>35473</v>
      </c>
      <c r="AG625" s="11">
        <f t="shared" ca="1" si="747"/>
        <v>28.079452054794519</v>
      </c>
      <c r="AH625" s="10" t="str">
        <f t="shared" ca="1" si="748"/>
        <v>&gt;25&lt; 35</v>
      </c>
      <c r="AI625" s="12"/>
      <c r="AJ625" s="13"/>
      <c r="AK625" s="12">
        <v>13011778</v>
      </c>
      <c r="AL625" s="8">
        <v>41932</v>
      </c>
      <c r="AM625" s="7" t="s">
        <v>75</v>
      </c>
      <c r="AN625" s="7" t="s">
        <v>109</v>
      </c>
      <c r="AQ625" s="14">
        <v>3</v>
      </c>
      <c r="AR625" s="14">
        <v>1</v>
      </c>
      <c r="AS625" s="15">
        <f t="shared" si="749"/>
        <v>44743.25</v>
      </c>
      <c r="AT625" s="14" t="s">
        <v>163</v>
      </c>
      <c r="AU625" s="12">
        <v>3.1930000000000001</v>
      </c>
      <c r="AV625" s="17" t="s">
        <v>236</v>
      </c>
      <c r="AW625" s="18" t="s">
        <v>201</v>
      </c>
      <c r="AX625" s="19" t="s">
        <v>2795</v>
      </c>
      <c r="AY625" s="17" t="s">
        <v>2356</v>
      </c>
      <c r="AZ625" s="14" t="s">
        <v>203</v>
      </c>
      <c r="BA625" s="20" t="str">
        <f t="shared" si="750"/>
        <v>17001000000304383375</v>
      </c>
      <c r="BB625" s="31">
        <f t="shared" si="751"/>
        <v>20</v>
      </c>
      <c r="BC625" s="22" t="s">
        <v>2796</v>
      </c>
      <c r="BD625" s="23" t="s">
        <v>115</v>
      </c>
      <c r="BF625" s="8"/>
      <c r="BG625" s="32">
        <v>54802116</v>
      </c>
      <c r="BH625" s="32">
        <v>55664337</v>
      </c>
      <c r="BI625" s="32"/>
      <c r="BJ625" t="s">
        <v>1055</v>
      </c>
      <c r="BK625" s="14" t="str">
        <f t="shared" si="759"/>
        <v>B-520</v>
      </c>
      <c r="BL625" s="14"/>
      <c r="BM625" s="25"/>
      <c r="BN625" s="26" t="str">
        <f t="shared" si="752"/>
        <v>17001000000304383375</v>
      </c>
      <c r="BO625" s="27" t="str">
        <f t="shared" si="753"/>
        <v>MEJRI MOHAMED HABIB</v>
      </c>
      <c r="BP625" s="26">
        <f t="shared" si="754"/>
        <v>624</v>
      </c>
      <c r="BQ625" s="28"/>
    </row>
    <row r="626" spans="1:69" x14ac:dyDescent="0.25">
      <c r="A626" t="str">
        <f>VLOOKUP(B626,[2]RH!$B:$BV,72,0)</f>
        <v>si</v>
      </c>
      <c r="B626" s="6">
        <v>625</v>
      </c>
      <c r="C626" s="7" t="s">
        <v>65</v>
      </c>
      <c r="D626" s="7" t="s">
        <v>2797</v>
      </c>
      <c r="E626" s="7" t="s">
        <v>67</v>
      </c>
      <c r="F626" s="7" t="s">
        <v>258</v>
      </c>
      <c r="G626" s="7" t="s">
        <v>264</v>
      </c>
      <c r="H626" s="80"/>
      <c r="I626" s="7"/>
      <c r="J626" s="7" t="s">
        <v>190</v>
      </c>
      <c r="K626" s="7" t="s">
        <v>70</v>
      </c>
      <c r="L626" s="7" t="s">
        <v>90</v>
      </c>
      <c r="M626" s="7" t="s">
        <v>264</v>
      </c>
      <c r="N626" s="8">
        <v>44379</v>
      </c>
      <c r="P626" s="7" t="str">
        <f t="shared" ca="1" si="755"/>
        <v/>
      </c>
      <c r="Q626" s="8"/>
      <c r="R626" s="7"/>
      <c r="S626" s="7"/>
      <c r="T626" s="9" t="s">
        <v>72</v>
      </c>
      <c r="U626" s="7" t="str">
        <f t="shared" si="741"/>
        <v>Titulaire</v>
      </c>
      <c r="V626" s="8"/>
      <c r="W626" s="8"/>
      <c r="X626" s="8">
        <v>44378</v>
      </c>
      <c r="Y626" s="8">
        <v>44742</v>
      </c>
      <c r="Z626" s="8"/>
      <c r="AA626" s="7">
        <f t="shared" si="742"/>
        <v>7</v>
      </c>
      <c r="AB626" s="7">
        <f t="shared" si="743"/>
        <v>2021</v>
      </c>
      <c r="AC626" s="7">
        <f t="shared" si="744"/>
        <v>2025</v>
      </c>
      <c r="AD626" s="10" t="e">
        <f t="shared" ref="AD626:AD689" ca="1" si="806">IF(#REF!="Non",(DAYS360(N626,Q626)/360),(DAYS360(N626,TODAY())/360))</f>
        <v>#REF!</v>
      </c>
      <c r="AE626" s="10" t="e">
        <f t="shared" ca="1" si="746"/>
        <v>#REF!</v>
      </c>
      <c r="AF626" s="8">
        <v>35083</v>
      </c>
      <c r="AG626" s="11">
        <f t="shared" ca="1" si="747"/>
        <v>29.147945205479452</v>
      </c>
      <c r="AH626" s="10" t="str">
        <f t="shared" ca="1" si="748"/>
        <v>&gt;25&lt; 35</v>
      </c>
      <c r="AI626" s="12">
        <v>17592443</v>
      </c>
      <c r="AJ626" s="13" t="s">
        <v>192</v>
      </c>
      <c r="AK626" s="12" t="s">
        <v>2798</v>
      </c>
      <c r="AL626" s="8">
        <v>41486</v>
      </c>
      <c r="AM626" s="7" t="s">
        <v>75</v>
      </c>
      <c r="AN626" s="7" t="s">
        <v>109</v>
      </c>
      <c r="AQ626">
        <v>15</v>
      </c>
      <c r="AR626" s="14">
        <v>3</v>
      </c>
      <c r="AS626" s="15">
        <f t="shared" si="749"/>
        <v>45474.75</v>
      </c>
      <c r="AT626" s="14" t="s">
        <v>77</v>
      </c>
      <c r="AU626" s="12">
        <v>1700</v>
      </c>
      <c r="AV626" s="17" t="s">
        <v>181</v>
      </c>
      <c r="AW626" s="18" t="s">
        <v>2799</v>
      </c>
      <c r="AX626" s="19" t="s">
        <v>2800</v>
      </c>
      <c r="AY626" s="17" t="s">
        <v>120</v>
      </c>
      <c r="AZ626" s="14" t="s">
        <v>185</v>
      </c>
      <c r="BA626" s="20" t="str">
        <f t="shared" si="750"/>
        <v>14808808100709385906</v>
      </c>
      <c r="BB626" s="31">
        <f t="shared" si="751"/>
        <v>20</v>
      </c>
      <c r="BC626" s="22" t="s">
        <v>2801</v>
      </c>
      <c r="BD626" s="23" t="s">
        <v>85</v>
      </c>
      <c r="BF626" s="8"/>
      <c r="BG626" s="32">
        <v>22321009</v>
      </c>
      <c r="BH626" s="32"/>
      <c r="BI626" s="32">
        <v>98137103</v>
      </c>
      <c r="BK626" s="14" t="str">
        <f t="shared" si="759"/>
        <v>CADRE</v>
      </c>
      <c r="BL626" s="14"/>
      <c r="BM626" s="25"/>
      <c r="BN626" s="26" t="str">
        <f t="shared" si="752"/>
        <v>14808808100709385906</v>
      </c>
      <c r="BO626" s="27" t="str">
        <f t="shared" si="753"/>
        <v>HARRAN MOHAMED MALEK</v>
      </c>
      <c r="BP626" s="26">
        <f t="shared" si="754"/>
        <v>625</v>
      </c>
      <c r="BQ626" s="28"/>
    </row>
    <row r="627" spans="1:69" x14ac:dyDescent="0.25">
      <c r="A627" t="str">
        <f>VLOOKUP(B627,[2]RH!$B:$BV,72,0)</f>
        <v>Non-Actif</v>
      </c>
      <c r="B627" s="6">
        <v>626</v>
      </c>
      <c r="C627" s="7" t="s">
        <v>168</v>
      </c>
      <c r="D627" s="7" t="s">
        <v>2802</v>
      </c>
      <c r="E627" s="7" t="s">
        <v>67</v>
      </c>
      <c r="F627" s="7" t="s">
        <v>118</v>
      </c>
      <c r="G627" s="7" t="s">
        <v>220</v>
      </c>
      <c r="H627" s="80" t="s">
        <v>225</v>
      </c>
      <c r="I627" s="7" t="s">
        <v>614</v>
      </c>
      <c r="J627" s="7" t="s">
        <v>281</v>
      </c>
      <c r="K627" s="7" t="s">
        <v>146</v>
      </c>
      <c r="L627" s="7" t="s">
        <v>90</v>
      </c>
      <c r="M627" s="7" t="s">
        <v>191</v>
      </c>
      <c r="N627" s="8">
        <v>44399</v>
      </c>
      <c r="O627" t="e">
        <f ca="1">IF(AD627&gt;=4,IF(T627="CDD","OK",""),"")</f>
        <v>#REF!</v>
      </c>
      <c r="P627" s="7">
        <f t="shared" ca="1" si="755"/>
        <v>-553</v>
      </c>
      <c r="Q627" s="8">
        <v>45171</v>
      </c>
      <c r="R627" s="7" t="s">
        <v>147</v>
      </c>
      <c r="S627" s="7"/>
      <c r="T627" s="9" t="s">
        <v>156</v>
      </c>
      <c r="U627" s="7" t="str">
        <f t="shared" si="741"/>
        <v>Contractuel</v>
      </c>
      <c r="V627" s="8">
        <v>45108</v>
      </c>
      <c r="W627" s="8">
        <v>45169</v>
      </c>
      <c r="X627" s="8"/>
      <c r="Y627" s="8"/>
      <c r="Z627" s="8">
        <v>44399</v>
      </c>
      <c r="AA627" s="7">
        <f t="shared" si="742"/>
        <v>7</v>
      </c>
      <c r="AB627" s="7">
        <f t="shared" si="743"/>
        <v>2021</v>
      </c>
      <c r="AC627" s="7">
        <f t="shared" si="744"/>
        <v>2025</v>
      </c>
      <c r="AD627" s="10" t="e">
        <f t="shared" ref="AD627:AD690" ca="1" si="807">IF(#REF!="Non",(DAYS360(N627,Q627)/360),(DAYS360(N627,TODAY())/360))</f>
        <v>#REF!</v>
      </c>
      <c r="AE627" s="10" t="e">
        <f t="shared" ca="1" si="746"/>
        <v>#REF!</v>
      </c>
      <c r="AF627" s="8">
        <v>31794</v>
      </c>
      <c r="AG627" s="11">
        <f t="shared" ca="1" si="747"/>
        <v>38.158904109589038</v>
      </c>
      <c r="AH627" s="10" t="str">
        <f t="shared" ca="1" si="748"/>
        <v>&gt;35&lt; 45</v>
      </c>
      <c r="AI627" s="12">
        <v>16912639</v>
      </c>
      <c r="AJ627" s="13" t="s">
        <v>150</v>
      </c>
      <c r="AK627" s="12" t="s">
        <v>2803</v>
      </c>
      <c r="AL627" s="8">
        <v>39326</v>
      </c>
      <c r="AM627" s="7" t="s">
        <v>108</v>
      </c>
      <c r="AN627" s="7" t="s">
        <v>76</v>
      </c>
      <c r="AO627">
        <v>2</v>
      </c>
      <c r="AQ627" s="14">
        <v>3</v>
      </c>
      <c r="AR627" s="14">
        <v>3</v>
      </c>
      <c r="AS627" s="15">
        <f t="shared" si="749"/>
        <v>45494.75</v>
      </c>
      <c r="AT627" s="14" t="s">
        <v>163</v>
      </c>
      <c r="AU627" s="12">
        <v>3.3159999999999998</v>
      </c>
      <c r="AV627" s="17" t="s">
        <v>236</v>
      </c>
      <c r="AW627" s="18" t="s">
        <v>201</v>
      </c>
      <c r="AX627" s="19" t="s">
        <v>2804</v>
      </c>
      <c r="AY627" s="17" t="s">
        <v>2248</v>
      </c>
      <c r="AZ627" s="14" t="s">
        <v>203</v>
      </c>
      <c r="BA627" s="20" t="str">
        <f t="shared" si="750"/>
        <v>17001000000304567772</v>
      </c>
      <c r="BB627" s="31">
        <f t="shared" si="751"/>
        <v>20</v>
      </c>
      <c r="BC627" s="22" t="s">
        <v>2805</v>
      </c>
      <c r="BD627" s="23" t="s">
        <v>115</v>
      </c>
      <c r="BF627" s="8"/>
      <c r="BG627" s="32">
        <v>52114988</v>
      </c>
      <c r="BH627" s="32">
        <v>22840021</v>
      </c>
      <c r="BI627" s="32"/>
      <c r="BJ627" t="s">
        <v>600</v>
      </c>
      <c r="BK627" s="14" t="str">
        <f t="shared" si="759"/>
        <v>B-P6 AV</v>
      </c>
      <c r="BL627" s="14" t="s">
        <v>595</v>
      </c>
      <c r="BM627" s="25"/>
      <c r="BN627" s="26" t="str">
        <f t="shared" si="752"/>
        <v>17001000000304567772</v>
      </c>
      <c r="BO627" s="27" t="str">
        <f t="shared" si="753"/>
        <v>HAMMAMI IBTISSEM</v>
      </c>
      <c r="BP627" s="26">
        <f t="shared" si="754"/>
        <v>626</v>
      </c>
      <c r="BQ627" s="28"/>
    </row>
    <row r="628" spans="1:69" x14ac:dyDescent="0.25">
      <c r="A628" t="str">
        <f>VLOOKUP(B628,[2]RH!$B:$BV,72,0)</f>
        <v>si</v>
      </c>
      <c r="B628" s="6">
        <v>627</v>
      </c>
      <c r="C628" s="7" t="s">
        <v>100</v>
      </c>
      <c r="D628" s="7" t="s">
        <v>2806</v>
      </c>
      <c r="E628" s="7" t="s">
        <v>67</v>
      </c>
      <c r="F628" s="7" t="s">
        <v>118</v>
      </c>
      <c r="G628" s="7" t="s">
        <v>533</v>
      </c>
      <c r="H628" s="41" t="s">
        <v>225</v>
      </c>
      <c r="I628" s="7" t="s">
        <v>226</v>
      </c>
      <c r="J628" s="7" t="s">
        <v>190</v>
      </c>
      <c r="K628" s="7" t="s">
        <v>89</v>
      </c>
      <c r="L628" s="7" t="s">
        <v>90</v>
      </c>
      <c r="M628" s="7" t="s">
        <v>535</v>
      </c>
      <c r="N628" s="8">
        <v>44385</v>
      </c>
      <c r="O628" t="e">
        <f ca="1">IF(AD628&gt;=4,IF(T628="CDD","OK",""),"")</f>
        <v>#REF!</v>
      </c>
      <c r="P628" s="7">
        <f t="shared" ca="1" si="755"/>
        <v>-6</v>
      </c>
      <c r="Q628" s="8"/>
      <c r="R628" s="7"/>
      <c r="S628" s="7"/>
      <c r="T628" s="9" t="s">
        <v>156</v>
      </c>
      <c r="U628" s="7" t="str">
        <f t="shared" si="741"/>
        <v>Contractuel</v>
      </c>
      <c r="V628" s="8">
        <v>45689</v>
      </c>
      <c r="W628" s="8">
        <f>VLOOKUP(B628,[1]BASE!$A:$Q,17,0)</f>
        <v>45716</v>
      </c>
      <c r="X628" s="8">
        <v>44385</v>
      </c>
      <c r="Y628" s="8">
        <v>44749</v>
      </c>
      <c r="Z628" s="8"/>
      <c r="AA628" s="7">
        <f t="shared" si="742"/>
        <v>7</v>
      </c>
      <c r="AB628" s="7">
        <f t="shared" si="743"/>
        <v>2021</v>
      </c>
      <c r="AC628" s="7">
        <f t="shared" si="744"/>
        <v>2025</v>
      </c>
      <c r="AD628" s="10" t="e">
        <f t="shared" ref="AD628:AD691" ca="1" si="808">IF(#REF!="Non",(DAYS360(N628,Q628)/360),(DAYS360(N628,TODAY())/360))</f>
        <v>#REF!</v>
      </c>
      <c r="AE628" s="10" t="e">
        <f t="shared" ca="1" si="746"/>
        <v>#REF!</v>
      </c>
      <c r="AF628" s="8">
        <v>36044</v>
      </c>
      <c r="AG628" s="11">
        <f t="shared" ca="1" si="747"/>
        <v>26.515068493150686</v>
      </c>
      <c r="AH628" s="10" t="str">
        <f t="shared" ca="1" si="748"/>
        <v>&gt;25&lt; 35</v>
      </c>
      <c r="AI628" s="12">
        <v>17591438</v>
      </c>
      <c r="AJ628" s="13" t="s">
        <v>73</v>
      </c>
      <c r="AK628" s="12">
        <v>11661254</v>
      </c>
      <c r="AL628" s="8">
        <v>42693</v>
      </c>
      <c r="AM628" s="7" t="s">
        <v>108</v>
      </c>
      <c r="AN628" s="7" t="s">
        <v>109</v>
      </c>
      <c r="AQ628">
        <v>3</v>
      </c>
      <c r="AR628" s="14">
        <v>3</v>
      </c>
      <c r="AS628" s="15">
        <f t="shared" si="749"/>
        <v>45480.75</v>
      </c>
      <c r="AT628" s="14" t="s">
        <v>163</v>
      </c>
      <c r="AU628" s="12">
        <v>3.3159999999999998</v>
      </c>
      <c r="AV628" s="17" t="s">
        <v>236</v>
      </c>
      <c r="AW628" s="18" t="s">
        <v>201</v>
      </c>
      <c r="AX628" s="19" t="s">
        <v>2807</v>
      </c>
      <c r="AY628" s="17" t="s">
        <v>784</v>
      </c>
      <c r="AZ628" s="14" t="s">
        <v>203</v>
      </c>
      <c r="BA628" s="20" t="str">
        <f t="shared" si="750"/>
        <v>17001000000304145531</v>
      </c>
      <c r="BB628" s="31">
        <f t="shared" si="751"/>
        <v>20</v>
      </c>
      <c r="BC628" s="22" t="s">
        <v>2808</v>
      </c>
      <c r="BD628" s="23" t="s">
        <v>115</v>
      </c>
      <c r="BF628" s="8"/>
      <c r="BG628" s="32">
        <v>58921166</v>
      </c>
      <c r="BH628" s="32">
        <v>21384224</v>
      </c>
      <c r="BI628" s="32"/>
      <c r="BJ628" t="s">
        <v>600</v>
      </c>
      <c r="BK628" s="14" t="s">
        <v>232</v>
      </c>
      <c r="BL628" s="14" t="s">
        <v>288</v>
      </c>
      <c r="BM628" s="25"/>
      <c r="BN628" s="26" t="str">
        <f t="shared" si="752"/>
        <v>17001000000304145531</v>
      </c>
      <c r="BO628" s="27" t="str">
        <f t="shared" si="753"/>
        <v>OUESLATI MAHA</v>
      </c>
      <c r="BP628" s="26">
        <f t="shared" si="754"/>
        <v>627</v>
      </c>
      <c r="BQ628" s="28"/>
    </row>
    <row r="629" spans="1:69" x14ac:dyDescent="0.25">
      <c r="A629" t="str">
        <f>VLOOKUP(B629,[2]RH!$B:$BV,72,0)</f>
        <v>si</v>
      </c>
      <c r="B629" s="6">
        <v>628</v>
      </c>
      <c r="C629" s="7" t="s">
        <v>65</v>
      </c>
      <c r="D629" s="7" t="s">
        <v>2809</v>
      </c>
      <c r="E629" s="7" t="s">
        <v>67</v>
      </c>
      <c r="F629" s="7" t="s">
        <v>118</v>
      </c>
      <c r="G629" s="7" t="s">
        <v>220</v>
      </c>
      <c r="H629" s="80" t="s">
        <v>649</v>
      </c>
      <c r="I629" s="7" t="s">
        <v>709</v>
      </c>
      <c r="J629" s="7" t="s">
        <v>190</v>
      </c>
      <c r="K629" s="7" t="s">
        <v>146</v>
      </c>
      <c r="L629" s="7" t="s">
        <v>90</v>
      </c>
      <c r="M629" s="7" t="s">
        <v>160</v>
      </c>
      <c r="N629" s="8">
        <v>44389</v>
      </c>
      <c r="P629" s="7">
        <f t="shared" ca="1" si="755"/>
        <v>-6</v>
      </c>
      <c r="Q629" s="8"/>
      <c r="R629" s="7"/>
      <c r="S629" s="7"/>
      <c r="T629" s="9" t="s">
        <v>156</v>
      </c>
      <c r="U629" s="7" t="str">
        <f t="shared" si="741"/>
        <v>Contractuel</v>
      </c>
      <c r="V629" s="8">
        <v>45689</v>
      </c>
      <c r="W629" s="8">
        <f>VLOOKUP(B629,[1]BASE!$A:$Q,17,0)</f>
        <v>45716</v>
      </c>
      <c r="X629" s="8"/>
      <c r="Y629" s="8"/>
      <c r="Z629" s="8">
        <v>44389</v>
      </c>
      <c r="AA629" s="7">
        <f t="shared" si="742"/>
        <v>7</v>
      </c>
      <c r="AB629" s="7">
        <f t="shared" si="743"/>
        <v>2021</v>
      </c>
      <c r="AC629" s="7">
        <f t="shared" si="744"/>
        <v>2025</v>
      </c>
      <c r="AD629" s="10" t="e">
        <f t="shared" ref="AD629:AD692" ca="1" si="809">IF(#REF!="Non",(DAYS360(N629,Q629)/360),(DAYS360(N629,TODAY())/360))</f>
        <v>#REF!</v>
      </c>
      <c r="AE629" s="10" t="e">
        <f t="shared" ca="1" si="746"/>
        <v>#REF!</v>
      </c>
      <c r="AF629" s="8">
        <v>33215</v>
      </c>
      <c r="AG629" s="11">
        <f t="shared" ca="1" si="747"/>
        <v>34.265753424657532</v>
      </c>
      <c r="AH629" s="10" t="str">
        <f t="shared" ca="1" si="748"/>
        <v>&gt;25&lt; 35</v>
      </c>
      <c r="AI629" s="12">
        <v>17230159</v>
      </c>
      <c r="AJ629" s="13" t="s">
        <v>82</v>
      </c>
      <c r="AK629" s="12" t="s">
        <v>2810</v>
      </c>
      <c r="AL629" s="8">
        <v>41235</v>
      </c>
      <c r="AM629" s="7" t="s">
        <v>75</v>
      </c>
      <c r="AN629" s="7" t="s">
        <v>109</v>
      </c>
      <c r="AQ629">
        <v>3</v>
      </c>
      <c r="AR629" s="14">
        <v>3</v>
      </c>
      <c r="AS629" s="15">
        <f t="shared" si="749"/>
        <v>45484.75</v>
      </c>
      <c r="AT629" s="14" t="s">
        <v>163</v>
      </c>
      <c r="AU629" s="12">
        <v>3.3159999999999998</v>
      </c>
      <c r="AV629" s="17" t="s">
        <v>92</v>
      </c>
      <c r="AW629" s="18" t="s">
        <v>1209</v>
      </c>
      <c r="AX629" s="19" t="s">
        <v>2811</v>
      </c>
      <c r="AY629" s="17" t="s">
        <v>980</v>
      </c>
      <c r="AZ629" s="14" t="s">
        <v>152</v>
      </c>
      <c r="BA629" s="20" t="str">
        <f t="shared" si="750"/>
        <v>04032118005573973435</v>
      </c>
      <c r="BB629" s="31">
        <f t="shared" si="751"/>
        <v>20</v>
      </c>
      <c r="BC629" s="22" t="s">
        <v>2812</v>
      </c>
      <c r="BD629" s="23" t="s">
        <v>115</v>
      </c>
      <c r="BF629" s="8">
        <v>45218</v>
      </c>
      <c r="BG629" s="32">
        <v>52070842</v>
      </c>
      <c r="BH629" s="32"/>
      <c r="BI629" s="32"/>
      <c r="BJ629" t="s">
        <v>2499</v>
      </c>
      <c r="BK629" s="14" t="str">
        <f>IF(K629="CADRE","CADRE",CONCATENATE(J629,"-",H629))</f>
        <v>A-Panda</v>
      </c>
      <c r="BL629" s="14" t="s">
        <v>288</v>
      </c>
      <c r="BM629" s="25"/>
      <c r="BN629" s="26" t="str">
        <f t="shared" si="752"/>
        <v>04032118005573973435</v>
      </c>
      <c r="BO629" s="27" t="str">
        <f t="shared" si="753"/>
        <v>JLASSI FAKHRI</v>
      </c>
      <c r="BP629" s="26">
        <f t="shared" si="754"/>
        <v>628</v>
      </c>
      <c r="BQ629" s="28"/>
    </row>
    <row r="630" spans="1:69" x14ac:dyDescent="0.25">
      <c r="A630" t="str">
        <f>VLOOKUP(B630,[2]RH!$B:$BV,72,0)</f>
        <v>Non-Actif</v>
      </c>
      <c r="B630" s="6">
        <v>629</v>
      </c>
      <c r="C630" s="7" t="s">
        <v>168</v>
      </c>
      <c r="D630" s="7" t="s">
        <v>2813</v>
      </c>
      <c r="E630" s="7" t="s">
        <v>67</v>
      </c>
      <c r="F630" s="7" t="s">
        <v>118</v>
      </c>
      <c r="G630" s="7" t="s">
        <v>220</v>
      </c>
      <c r="H630" s="80" t="s">
        <v>1656</v>
      </c>
      <c r="I630" s="7"/>
      <c r="J630" s="7" t="s">
        <v>281</v>
      </c>
      <c r="K630" s="7" t="s">
        <v>146</v>
      </c>
      <c r="L630" s="7" t="s">
        <v>90</v>
      </c>
      <c r="M630" s="7" t="s">
        <v>191</v>
      </c>
      <c r="N630" s="8">
        <v>44389</v>
      </c>
      <c r="P630" s="7">
        <f t="shared" ca="1" si="755"/>
        <v>-1222</v>
      </c>
      <c r="Q630" s="8">
        <v>44440</v>
      </c>
      <c r="R630" s="7" t="s">
        <v>161</v>
      </c>
      <c r="S630" s="7"/>
      <c r="T630" s="9" t="s">
        <v>156</v>
      </c>
      <c r="U630" s="7" t="str">
        <f t="shared" si="741"/>
        <v>Contractuel</v>
      </c>
      <c r="V630" s="8">
        <v>44440</v>
      </c>
      <c r="W630" s="8">
        <v>44500</v>
      </c>
      <c r="X630" s="8"/>
      <c r="Y630" s="8"/>
      <c r="Z630" s="8">
        <v>44389</v>
      </c>
      <c r="AA630" s="7">
        <f t="shared" si="742"/>
        <v>7</v>
      </c>
      <c r="AB630" s="7">
        <f t="shared" si="743"/>
        <v>2021</v>
      </c>
      <c r="AC630" s="7">
        <f t="shared" si="744"/>
        <v>2025</v>
      </c>
      <c r="AD630" s="10" t="e">
        <f t="shared" ref="AD630:AD693" ca="1" si="810">IF(#REF!="Non",(DAYS360(N630,Q630)/360),(DAYS360(N630,TODAY())/360))</f>
        <v>#REF!</v>
      </c>
      <c r="AE630" s="10" t="e">
        <f t="shared" ca="1" si="746"/>
        <v>#REF!</v>
      </c>
      <c r="AF630" s="8">
        <v>32025</v>
      </c>
      <c r="AG630" s="11">
        <f t="shared" ca="1" si="747"/>
        <v>37.526027397260272</v>
      </c>
      <c r="AH630" s="10" t="str">
        <f t="shared" ca="1" si="748"/>
        <v>&gt;35&lt; 45</v>
      </c>
      <c r="AI630" s="12">
        <v>16068932</v>
      </c>
      <c r="AJ630" s="13" t="s">
        <v>192</v>
      </c>
      <c r="AK630" s="12" t="s">
        <v>2814</v>
      </c>
      <c r="AL630" s="8">
        <v>38598</v>
      </c>
      <c r="AM630" s="7" t="s">
        <v>108</v>
      </c>
      <c r="AN630" s="7" t="s">
        <v>76</v>
      </c>
      <c r="AO630">
        <v>2</v>
      </c>
      <c r="AQ630" s="14">
        <v>3</v>
      </c>
      <c r="AR630" s="14">
        <v>1</v>
      </c>
      <c r="AS630" s="15">
        <f t="shared" si="749"/>
        <v>44754.25</v>
      </c>
      <c r="AT630" s="14" t="s">
        <v>163</v>
      </c>
      <c r="AU630" s="12">
        <v>3.1930000000000001</v>
      </c>
      <c r="AV630" s="17" t="s">
        <v>150</v>
      </c>
      <c r="AW630" s="18" t="s">
        <v>879</v>
      </c>
      <c r="AX630" s="19">
        <v>23105524822</v>
      </c>
      <c r="AY630" s="17">
        <v>77</v>
      </c>
      <c r="AZ630" s="14" t="s">
        <v>174</v>
      </c>
      <c r="BA630" s="20" t="str">
        <f t="shared" si="750"/>
        <v>07065012310552482277</v>
      </c>
      <c r="BB630" s="31">
        <f t="shared" si="751"/>
        <v>20</v>
      </c>
      <c r="BC630" s="22" t="s">
        <v>2815</v>
      </c>
      <c r="BD630" s="23" t="s">
        <v>115</v>
      </c>
      <c r="BE630">
        <v>2051</v>
      </c>
      <c r="BF630" s="8"/>
      <c r="BG630" s="32">
        <v>22767825</v>
      </c>
      <c r="BH630" s="32">
        <v>20222745</v>
      </c>
      <c r="BI630" s="32"/>
      <c r="BJ630" t="s">
        <v>714</v>
      </c>
      <c r="BK630" s="14" t="str">
        <f t="shared" ref="BK630:BK670" si="811">IF(K630="CADRE","CADRE",CONCATENATE(J630,"-",H630))</f>
        <v>B-APT</v>
      </c>
      <c r="BL630" s="14"/>
      <c r="BM630" s="25"/>
      <c r="BN630" s="26" t="str">
        <f t="shared" si="752"/>
        <v>07065012310552482277</v>
      </c>
      <c r="BO630" s="27" t="str">
        <f t="shared" si="753"/>
        <v>MANNAI HEDIA</v>
      </c>
      <c r="BP630" s="26">
        <f t="shared" si="754"/>
        <v>629</v>
      </c>
      <c r="BQ630" s="28"/>
    </row>
    <row r="631" spans="1:69" x14ac:dyDescent="0.25">
      <c r="A631" t="str">
        <f>VLOOKUP(B631,[2]RH!$B:$BV,72,0)</f>
        <v>si</v>
      </c>
      <c r="B631" s="6">
        <v>630</v>
      </c>
      <c r="C631" s="7" t="s">
        <v>100</v>
      </c>
      <c r="D631" s="7" t="s">
        <v>2816</v>
      </c>
      <c r="E631" s="7" t="s">
        <v>67</v>
      </c>
      <c r="F631" s="7" t="s">
        <v>118</v>
      </c>
      <c r="G631" s="7" t="s">
        <v>220</v>
      </c>
      <c r="H631" s="80" t="s">
        <v>225</v>
      </c>
      <c r="I631" s="7" t="s">
        <v>589</v>
      </c>
      <c r="J631" s="7" t="s">
        <v>190</v>
      </c>
      <c r="K631" s="7" t="s">
        <v>146</v>
      </c>
      <c r="L631" s="7" t="s">
        <v>90</v>
      </c>
      <c r="M631" s="7" t="s">
        <v>191</v>
      </c>
      <c r="N631" s="8">
        <v>44389</v>
      </c>
      <c r="P631" s="7">
        <f t="shared" ca="1" si="755"/>
        <v>-6</v>
      </c>
      <c r="Q631" s="8"/>
      <c r="R631" s="7"/>
      <c r="S631" s="7"/>
      <c r="T631" s="9" t="s">
        <v>156</v>
      </c>
      <c r="U631" s="7" t="str">
        <f t="shared" si="741"/>
        <v>Contractuel</v>
      </c>
      <c r="V631" s="8">
        <v>45689</v>
      </c>
      <c r="W631" s="8">
        <f>VLOOKUP(B631,[1]BASE!$A:$Q,17,0)</f>
        <v>45716</v>
      </c>
      <c r="X631" s="8"/>
      <c r="Y631" s="8"/>
      <c r="Z631" s="8">
        <v>44389</v>
      </c>
      <c r="AA631" s="7">
        <f t="shared" si="742"/>
        <v>7</v>
      </c>
      <c r="AB631" s="7">
        <f t="shared" si="743"/>
        <v>2021</v>
      </c>
      <c r="AC631" s="7">
        <f t="shared" si="744"/>
        <v>2025</v>
      </c>
      <c r="AD631" s="10" t="e">
        <f t="shared" ref="AD631:AD694" ca="1" si="812">IF(#REF!="Non",(DAYS360(N631,Q631)/360),(DAYS360(N631,TODAY())/360))</f>
        <v>#REF!</v>
      </c>
      <c r="AE631" s="10" t="e">
        <f t="shared" ca="1" si="746"/>
        <v>#REF!</v>
      </c>
      <c r="AF631" s="8">
        <v>33569</v>
      </c>
      <c r="AG631" s="11">
        <f t="shared" ca="1" si="747"/>
        <v>33.295890410958904</v>
      </c>
      <c r="AH631" s="10" t="str">
        <f t="shared" ca="1" si="748"/>
        <v>&gt;25&lt; 35</v>
      </c>
      <c r="AI631" s="12">
        <v>16627083</v>
      </c>
      <c r="AJ631" s="13" t="s">
        <v>192</v>
      </c>
      <c r="AK631" s="12" t="s">
        <v>2817</v>
      </c>
      <c r="AL631" s="8">
        <v>39518</v>
      </c>
      <c r="AM631" s="7" t="s">
        <v>108</v>
      </c>
      <c r="AN631" s="7" t="s">
        <v>109</v>
      </c>
      <c r="AQ631">
        <v>3</v>
      </c>
      <c r="AR631" s="14">
        <v>3</v>
      </c>
      <c r="AS631" s="15">
        <f t="shared" si="749"/>
        <v>45484.75</v>
      </c>
      <c r="AT631" s="14" t="s">
        <v>163</v>
      </c>
      <c r="AU631" s="12">
        <v>3.3159999999999998</v>
      </c>
      <c r="AV631" s="17" t="s">
        <v>150</v>
      </c>
      <c r="AW631" s="18" t="s">
        <v>879</v>
      </c>
      <c r="AX631" s="19" t="s">
        <v>2818</v>
      </c>
      <c r="AY631" s="17" t="s">
        <v>625</v>
      </c>
      <c r="AZ631" s="14" t="s">
        <v>174</v>
      </c>
      <c r="BA631" s="20" t="str">
        <f t="shared" si="750"/>
        <v>07065012310552483344</v>
      </c>
      <c r="BB631" s="31">
        <f t="shared" si="751"/>
        <v>20</v>
      </c>
      <c r="BC631" s="22" t="s">
        <v>2819</v>
      </c>
      <c r="BD631" s="23" t="s">
        <v>115</v>
      </c>
      <c r="BE631">
        <v>2010</v>
      </c>
      <c r="BF631" s="8"/>
      <c r="BG631" s="32">
        <v>21840702</v>
      </c>
      <c r="BH631" s="32">
        <v>21337867</v>
      </c>
      <c r="BI631" s="32"/>
      <c r="BJ631" t="s">
        <v>549</v>
      </c>
      <c r="BK631" s="14" t="str">
        <f t="shared" si="811"/>
        <v>A-P6 AV</v>
      </c>
      <c r="BL631" s="14" t="s">
        <v>595</v>
      </c>
      <c r="BM631" s="25"/>
      <c r="BN631" s="26" t="str">
        <f t="shared" si="752"/>
        <v>07065012310552483344</v>
      </c>
      <c r="BO631" s="27" t="str">
        <f t="shared" si="753"/>
        <v>BEN HAMOUDA INES</v>
      </c>
      <c r="BP631" s="26">
        <f t="shared" si="754"/>
        <v>630</v>
      </c>
      <c r="BQ631" s="28"/>
    </row>
    <row r="632" spans="1:69" x14ac:dyDescent="0.25">
      <c r="A632" t="str">
        <f>VLOOKUP(B632,[2]RH!$B:$BV,72,0)</f>
        <v>si</v>
      </c>
      <c r="B632" s="6">
        <v>631</v>
      </c>
      <c r="C632" s="7" t="s">
        <v>100</v>
      </c>
      <c r="D632" s="7" t="s">
        <v>2820</v>
      </c>
      <c r="E632" s="7" t="s">
        <v>67</v>
      </c>
      <c r="F632" s="7" t="s">
        <v>118</v>
      </c>
      <c r="G632" s="7" t="s">
        <v>220</v>
      </c>
      <c r="H632" s="7" t="s">
        <v>2398</v>
      </c>
      <c r="I632" s="7" t="s">
        <v>2399</v>
      </c>
      <c r="J632" s="7" t="s">
        <v>190</v>
      </c>
      <c r="K632" s="7" t="s">
        <v>146</v>
      </c>
      <c r="L632" s="7" t="s">
        <v>90</v>
      </c>
      <c r="M632" s="7" t="s">
        <v>191</v>
      </c>
      <c r="N632" s="8">
        <v>44389</v>
      </c>
      <c r="P632" s="7">
        <f t="shared" ca="1" si="755"/>
        <v>-6</v>
      </c>
      <c r="Q632" s="8"/>
      <c r="R632" s="7"/>
      <c r="S632" s="7"/>
      <c r="T632" s="9" t="s">
        <v>156</v>
      </c>
      <c r="U632" s="7" t="str">
        <f t="shared" si="741"/>
        <v>Contractuel</v>
      </c>
      <c r="V632" s="8">
        <v>45689</v>
      </c>
      <c r="W632" s="8">
        <f>VLOOKUP(B632,[1]BASE!$A:$Q,17,0)</f>
        <v>45716</v>
      </c>
      <c r="X632" s="8"/>
      <c r="Y632" s="8"/>
      <c r="Z632" s="8">
        <v>44389</v>
      </c>
      <c r="AA632" s="7">
        <f t="shared" si="742"/>
        <v>7</v>
      </c>
      <c r="AB632" s="7">
        <f t="shared" si="743"/>
        <v>2021</v>
      </c>
      <c r="AC632" s="7">
        <f t="shared" si="744"/>
        <v>2025</v>
      </c>
      <c r="AD632" s="10" t="e">
        <f t="shared" ref="AD632:AD695" ca="1" si="813">IF(#REF!="Non",(DAYS360(N632,Q632)/360),(DAYS360(N632,TODAY())/360))</f>
        <v>#REF!</v>
      </c>
      <c r="AE632" s="10" t="e">
        <f t="shared" ca="1" si="746"/>
        <v>#REF!</v>
      </c>
      <c r="AF632" s="8">
        <v>34954</v>
      </c>
      <c r="AG632" s="11">
        <f t="shared" ca="1" si="747"/>
        <v>29.5013698630137</v>
      </c>
      <c r="AH632" s="10" t="str">
        <f t="shared" ca="1" si="748"/>
        <v>&gt;25&lt; 35</v>
      </c>
      <c r="AI632" s="12">
        <v>16628366</v>
      </c>
      <c r="AJ632" s="13" t="s">
        <v>79</v>
      </c>
      <c r="AK632" s="12" t="s">
        <v>2821</v>
      </c>
      <c r="AL632" s="8">
        <v>40850</v>
      </c>
      <c r="AM632" s="7" t="s">
        <v>108</v>
      </c>
      <c r="AN632" s="7" t="s">
        <v>109</v>
      </c>
      <c r="AQ632">
        <v>3</v>
      </c>
      <c r="AR632" s="14">
        <v>3</v>
      </c>
      <c r="AS632" s="15">
        <f t="shared" si="749"/>
        <v>45484.75</v>
      </c>
      <c r="AT632" s="14" t="s">
        <v>163</v>
      </c>
      <c r="AU632" s="12">
        <v>3.3159999999999998</v>
      </c>
      <c r="AV632" s="17" t="s">
        <v>236</v>
      </c>
      <c r="AW632" s="18" t="s">
        <v>201</v>
      </c>
      <c r="AX632" s="19" t="s">
        <v>2822</v>
      </c>
      <c r="AY632" s="17" t="s">
        <v>655</v>
      </c>
      <c r="AZ632" s="14" t="s">
        <v>203</v>
      </c>
      <c r="BA632" s="20" t="str">
        <f t="shared" si="750"/>
        <v>17001000000304257566</v>
      </c>
      <c r="BB632" s="31">
        <f t="shared" si="751"/>
        <v>20</v>
      </c>
      <c r="BC632" s="22" t="s">
        <v>703</v>
      </c>
      <c r="BD632" s="23"/>
      <c r="BE632">
        <v>1110</v>
      </c>
      <c r="BF632" s="8"/>
      <c r="BG632" s="32">
        <v>58712554</v>
      </c>
      <c r="BH632" s="32">
        <v>97581402</v>
      </c>
      <c r="BI632" s="32"/>
      <c r="BJ632" t="s">
        <v>1870</v>
      </c>
      <c r="BK632" s="14" t="str">
        <f t="shared" si="811"/>
        <v>A-P7 AR</v>
      </c>
      <c r="BL632" s="14" t="s">
        <v>288</v>
      </c>
      <c r="BM632" s="25"/>
      <c r="BN632" s="26" t="str">
        <f t="shared" si="752"/>
        <v>17001000000304257566</v>
      </c>
      <c r="BO632" s="27" t="str">
        <f t="shared" si="753"/>
        <v>MOUJAHED AMENI</v>
      </c>
      <c r="BP632" s="26">
        <f t="shared" si="754"/>
        <v>631</v>
      </c>
      <c r="BQ632" s="28"/>
    </row>
    <row r="633" spans="1:69" x14ac:dyDescent="0.25">
      <c r="A633" t="str">
        <f>VLOOKUP(B633,[2]RH!$B:$BV,72,0)</f>
        <v>Non-Actif</v>
      </c>
      <c r="B633" s="6">
        <v>632</v>
      </c>
      <c r="C633" s="7" t="s">
        <v>65</v>
      </c>
      <c r="D633" s="7" t="s">
        <v>2823</v>
      </c>
      <c r="E633" s="7" t="s">
        <v>67</v>
      </c>
      <c r="F633" s="7" t="s">
        <v>258</v>
      </c>
      <c r="G633" s="7" t="s">
        <v>533</v>
      </c>
      <c r="H633" s="7" t="s">
        <v>1656</v>
      </c>
      <c r="I633" s="7"/>
      <c r="J633" s="7" t="s">
        <v>281</v>
      </c>
      <c r="K633" s="7" t="s">
        <v>89</v>
      </c>
      <c r="L633" s="7" t="s">
        <v>90</v>
      </c>
      <c r="M633" s="7" t="s">
        <v>535</v>
      </c>
      <c r="N633" s="8">
        <v>44393</v>
      </c>
      <c r="P633" s="7" t="str">
        <f t="shared" ca="1" si="755"/>
        <v/>
      </c>
      <c r="Q633" s="8">
        <v>44470</v>
      </c>
      <c r="R633" s="7" t="s">
        <v>2372</v>
      </c>
      <c r="S633" s="7"/>
      <c r="T633" s="9" t="s">
        <v>394</v>
      </c>
      <c r="U633" s="7" t="str">
        <f t="shared" si="741"/>
        <v>Contractuel</v>
      </c>
      <c r="V633" s="8"/>
      <c r="W633" s="8"/>
      <c r="X633" s="8">
        <v>44399</v>
      </c>
      <c r="Y633" s="8">
        <v>44763</v>
      </c>
      <c r="Z633" s="8"/>
      <c r="AA633" s="7">
        <f t="shared" si="742"/>
        <v>7</v>
      </c>
      <c r="AB633" s="7">
        <f t="shared" si="743"/>
        <v>2021</v>
      </c>
      <c r="AC633" s="7">
        <f t="shared" si="744"/>
        <v>2025</v>
      </c>
      <c r="AD633" s="10" t="e">
        <f t="shared" ref="AD633:AD696" ca="1" si="814">IF(#REF!="Non",(DAYS360(N633,Q633)/360),(DAYS360(N633,TODAY())/360))</f>
        <v>#REF!</v>
      </c>
      <c r="AE633" s="10" t="e">
        <f t="shared" ca="1" si="746"/>
        <v>#REF!</v>
      </c>
      <c r="AF633" s="8">
        <v>35581</v>
      </c>
      <c r="AG633" s="11">
        <f t="shared" ca="1" si="747"/>
        <v>27.783561643835615</v>
      </c>
      <c r="AH633" s="10" t="str">
        <f t="shared" ca="1" si="748"/>
        <v>&gt;25&lt; 35</v>
      </c>
      <c r="AI633" s="12"/>
      <c r="AJ633" s="13"/>
      <c r="AK633" s="12">
        <v>14350855</v>
      </c>
      <c r="AL633" s="8">
        <v>42165</v>
      </c>
      <c r="AM633" s="7" t="s">
        <v>75</v>
      </c>
      <c r="AN633" s="7" t="s">
        <v>109</v>
      </c>
      <c r="AQ633" s="14">
        <v>3</v>
      </c>
      <c r="AR633" s="14">
        <v>1</v>
      </c>
      <c r="AS633" s="15">
        <f t="shared" si="749"/>
        <v>44758.25</v>
      </c>
      <c r="AT633" s="14" t="s">
        <v>163</v>
      </c>
      <c r="AU633" s="12">
        <v>2.1629999999999998</v>
      </c>
      <c r="AV633" s="17">
        <v>17</v>
      </c>
      <c r="AW633" s="18" t="s">
        <v>201</v>
      </c>
      <c r="AX633" s="19" t="s">
        <v>2824</v>
      </c>
      <c r="AY633" s="17">
        <v>67</v>
      </c>
      <c r="AZ633" s="14" t="s">
        <v>203</v>
      </c>
      <c r="BA633" s="20" t="str">
        <f t="shared" si="750"/>
        <v>17001000000304289867</v>
      </c>
      <c r="BB633" s="31">
        <f t="shared" si="751"/>
        <v>20</v>
      </c>
      <c r="BC633" s="22" t="s">
        <v>2825</v>
      </c>
      <c r="BD633" s="23" t="s">
        <v>341</v>
      </c>
      <c r="BF633" s="8"/>
      <c r="BG633" s="32">
        <v>53976575</v>
      </c>
      <c r="BH633" s="32">
        <v>29174809</v>
      </c>
      <c r="BI633" s="32"/>
      <c r="BJ633" t="s">
        <v>1055</v>
      </c>
      <c r="BK633" s="14" t="str">
        <f t="shared" si="811"/>
        <v>B-APT</v>
      </c>
      <c r="BL633" s="14"/>
      <c r="BM633" s="25"/>
      <c r="BN633" s="26" t="str">
        <f t="shared" si="752"/>
        <v>17001000000304289867</v>
      </c>
      <c r="BO633" s="27" t="str">
        <f t="shared" si="753"/>
        <v>KHAMESSI MOHAMED HABIB</v>
      </c>
      <c r="BP633" s="26">
        <f t="shared" si="754"/>
        <v>632</v>
      </c>
      <c r="BQ633" s="28"/>
    </row>
    <row r="634" spans="1:69" x14ac:dyDescent="0.25">
      <c r="A634" t="str">
        <f>VLOOKUP(B634,[2]RH!$B:$BV,72,0)</f>
        <v>si</v>
      </c>
      <c r="B634" s="6">
        <v>633</v>
      </c>
      <c r="C634" s="7" t="s">
        <v>100</v>
      </c>
      <c r="D634" s="7" t="s">
        <v>2826</v>
      </c>
      <c r="E634" s="7" t="s">
        <v>67</v>
      </c>
      <c r="F634" s="7" t="s">
        <v>118</v>
      </c>
      <c r="G634" s="7" t="s">
        <v>533</v>
      </c>
      <c r="H634" s="7">
        <v>520</v>
      </c>
      <c r="I634" s="7" t="s">
        <v>189</v>
      </c>
      <c r="J634" s="7" t="s">
        <v>190</v>
      </c>
      <c r="K634" s="7" t="s">
        <v>89</v>
      </c>
      <c r="L634" s="7" t="s">
        <v>90</v>
      </c>
      <c r="M634" s="7" t="s">
        <v>535</v>
      </c>
      <c r="N634" s="8">
        <v>44390</v>
      </c>
      <c r="P634" s="7">
        <f t="shared" ca="1" si="755"/>
        <v>-6</v>
      </c>
      <c r="Q634" s="8"/>
      <c r="R634" s="7"/>
      <c r="S634" s="7"/>
      <c r="T634" s="9" t="s">
        <v>156</v>
      </c>
      <c r="U634" s="7" t="str">
        <f t="shared" si="741"/>
        <v>Contractuel</v>
      </c>
      <c r="V634" s="8">
        <v>45689</v>
      </c>
      <c r="W634" s="8">
        <f>VLOOKUP(B634,[1]BASE!$A:$Q,17,0)</f>
        <v>45716</v>
      </c>
      <c r="X634" s="8">
        <v>44390</v>
      </c>
      <c r="Y634" s="8">
        <v>44754</v>
      </c>
      <c r="Z634" s="8"/>
      <c r="AA634" s="7">
        <f t="shared" si="742"/>
        <v>7</v>
      </c>
      <c r="AB634" s="7">
        <f t="shared" si="743"/>
        <v>2021</v>
      </c>
      <c r="AC634" s="7">
        <f t="shared" si="744"/>
        <v>2025</v>
      </c>
      <c r="AD634" s="10" t="e">
        <f t="shared" ref="AD634:AD697" ca="1" si="815">IF(#REF!="Non",(DAYS360(N634,Q634)/360),(DAYS360(N634,TODAY())/360))</f>
        <v>#REF!</v>
      </c>
      <c r="AE634" s="10" t="e">
        <f t="shared" ca="1" si="746"/>
        <v>#REF!</v>
      </c>
      <c r="AF634" s="8">
        <v>36079</v>
      </c>
      <c r="AG634" s="11">
        <f t="shared" ca="1" si="747"/>
        <v>26.419178082191781</v>
      </c>
      <c r="AH634" s="10" t="str">
        <f t="shared" ca="1" si="748"/>
        <v>&gt;25&lt; 35</v>
      </c>
      <c r="AI634" s="12">
        <v>17580891</v>
      </c>
      <c r="AJ634" s="13" t="s">
        <v>92</v>
      </c>
      <c r="AK634" s="12">
        <v>13022025</v>
      </c>
      <c r="AL634" s="8">
        <v>42994</v>
      </c>
      <c r="AM634" s="7" t="s">
        <v>108</v>
      </c>
      <c r="AN634" s="7" t="s">
        <v>109</v>
      </c>
      <c r="AQ634">
        <v>3</v>
      </c>
      <c r="AR634" s="14">
        <v>3</v>
      </c>
      <c r="AS634" s="15">
        <f t="shared" si="749"/>
        <v>45485.75</v>
      </c>
      <c r="AT634" s="14" t="s">
        <v>163</v>
      </c>
      <c r="AU634" s="12">
        <v>3.3159999999999998</v>
      </c>
      <c r="AV634" s="17" t="s">
        <v>236</v>
      </c>
      <c r="AW634" s="18" t="s">
        <v>201</v>
      </c>
      <c r="AX634" s="19" t="s">
        <v>2827</v>
      </c>
      <c r="AY634" s="17" t="s">
        <v>2356</v>
      </c>
      <c r="AZ634" s="14" t="s">
        <v>203</v>
      </c>
      <c r="BA634" s="20" t="str">
        <f t="shared" si="750"/>
        <v>17001000000304218475</v>
      </c>
      <c r="BB634" s="31">
        <f t="shared" si="751"/>
        <v>20</v>
      </c>
      <c r="BC634" s="22" t="s">
        <v>2828</v>
      </c>
      <c r="BD634" s="23" t="s">
        <v>115</v>
      </c>
      <c r="BF634" s="8"/>
      <c r="BG634" s="32">
        <v>51281884</v>
      </c>
      <c r="BH634" s="32">
        <v>56278733</v>
      </c>
      <c r="BI634" s="32"/>
      <c r="BJ634" t="s">
        <v>1033</v>
      </c>
      <c r="BK634" s="14" t="str">
        <f>IF(K634="CADRE","CADRE",CONCATENATE(J634,"-",H634))</f>
        <v>A-520</v>
      </c>
      <c r="BL634" s="14" t="s">
        <v>288</v>
      </c>
      <c r="BM634" s="25"/>
      <c r="BN634" s="26" t="str">
        <f t="shared" si="752"/>
        <v>17001000000304218475</v>
      </c>
      <c r="BO634" s="27" t="str">
        <f t="shared" si="753"/>
        <v>ZAGHDOUDI CHAIMA</v>
      </c>
      <c r="BP634" s="26">
        <f t="shared" si="754"/>
        <v>633</v>
      </c>
      <c r="BQ634" s="28"/>
    </row>
    <row r="635" spans="1:69" x14ac:dyDescent="0.25">
      <c r="A635" t="str">
        <f>VLOOKUP(B635,[2]RH!$B:$BV,72,0)</f>
        <v>Non-Actif</v>
      </c>
      <c r="B635" s="6">
        <v>634</v>
      </c>
      <c r="C635" s="7" t="s">
        <v>100</v>
      </c>
      <c r="D635" s="7" t="s">
        <v>2829</v>
      </c>
      <c r="E635" s="7" t="s">
        <v>67</v>
      </c>
      <c r="F635" s="7" t="s">
        <v>258</v>
      </c>
      <c r="G635" s="7" t="s">
        <v>533</v>
      </c>
      <c r="H635" s="7" t="s">
        <v>1656</v>
      </c>
      <c r="I635" s="7"/>
      <c r="J635" s="7" t="s">
        <v>281</v>
      </c>
      <c r="K635" s="7" t="s">
        <v>89</v>
      </c>
      <c r="L635" s="7" t="s">
        <v>90</v>
      </c>
      <c r="M635" s="7" t="s">
        <v>535</v>
      </c>
      <c r="N635" s="8">
        <v>44390</v>
      </c>
      <c r="P635" s="7">
        <f t="shared" ca="1" si="755"/>
        <v>-919</v>
      </c>
      <c r="Q635" s="8">
        <v>44788</v>
      </c>
      <c r="R635" s="7" t="s">
        <v>161</v>
      </c>
      <c r="S635" s="7"/>
      <c r="T635" s="9" t="s">
        <v>156</v>
      </c>
      <c r="U635" s="7" t="str">
        <f t="shared" si="741"/>
        <v>Contractuel</v>
      </c>
      <c r="V635" s="8">
        <v>44754</v>
      </c>
      <c r="W635" s="8">
        <v>44803</v>
      </c>
      <c r="X635" s="8">
        <v>44389</v>
      </c>
      <c r="Y635" s="8">
        <v>44753</v>
      </c>
      <c r="Z635" s="8"/>
      <c r="AA635" s="7">
        <f t="shared" si="742"/>
        <v>7</v>
      </c>
      <c r="AB635" s="7">
        <f t="shared" si="743"/>
        <v>2021</v>
      </c>
      <c r="AC635" s="7">
        <f t="shared" si="744"/>
        <v>2025</v>
      </c>
      <c r="AD635" s="10" t="e">
        <f t="shared" ref="AD635:AD698" ca="1" si="816">IF(#REF!="Non",(DAYS360(N635,Q635)/360),(DAYS360(N635,TODAY())/360))</f>
        <v>#REF!</v>
      </c>
      <c r="AE635" s="10" t="e">
        <f t="shared" ca="1" si="746"/>
        <v>#REF!</v>
      </c>
      <c r="AF635" s="8">
        <v>34946</v>
      </c>
      <c r="AG635" s="11">
        <f t="shared" ca="1" si="747"/>
        <v>29.523287671232875</v>
      </c>
      <c r="AH635" s="10" t="str">
        <f t="shared" ca="1" si="748"/>
        <v>&gt;25&lt; 35</v>
      </c>
      <c r="AI635" s="12"/>
      <c r="AJ635" s="13"/>
      <c r="AK635" s="12">
        <v>13003130</v>
      </c>
      <c r="AL635" s="8">
        <v>43507</v>
      </c>
      <c r="AM635" s="7" t="s">
        <v>108</v>
      </c>
      <c r="AN635" s="7" t="s">
        <v>109</v>
      </c>
      <c r="AQ635" s="14">
        <v>3</v>
      </c>
      <c r="AR635" s="14">
        <v>2</v>
      </c>
      <c r="AS635" s="15">
        <f t="shared" si="749"/>
        <v>45120.5</v>
      </c>
      <c r="AT635" s="14" t="s">
        <v>163</v>
      </c>
      <c r="AU635" s="12">
        <v>3.3159999999999998</v>
      </c>
      <c r="AV635" s="17" t="s">
        <v>150</v>
      </c>
      <c r="AW635" s="18" t="s">
        <v>339</v>
      </c>
      <c r="AX635" s="19" t="s">
        <v>2830</v>
      </c>
      <c r="AY635" s="17" t="s">
        <v>1661</v>
      </c>
      <c r="AZ635" s="14" t="s">
        <v>174</v>
      </c>
      <c r="BA635" s="20" t="str">
        <f t="shared" si="750"/>
        <v>07080013810553949622</v>
      </c>
      <c r="BB635" s="31">
        <f t="shared" si="751"/>
        <v>20</v>
      </c>
      <c r="BC635" s="22" t="s">
        <v>2831</v>
      </c>
      <c r="BD635" s="23" t="s">
        <v>115</v>
      </c>
      <c r="BF635" s="8" t="s">
        <v>1274</v>
      </c>
      <c r="BG635" s="32">
        <v>95890379</v>
      </c>
      <c r="BH635" s="32">
        <v>21003910</v>
      </c>
      <c r="BI635" s="32"/>
      <c r="BJ635" t="s">
        <v>600</v>
      </c>
      <c r="BK635" s="14" t="str">
        <f t="shared" si="811"/>
        <v>B-APT</v>
      </c>
      <c r="BL635" s="14"/>
      <c r="BM635" s="25"/>
      <c r="BN635" s="26" t="str">
        <f t="shared" si="752"/>
        <v>07080013810553949622</v>
      </c>
      <c r="BO635" s="27" t="str">
        <f t="shared" si="753"/>
        <v>BARRANI MERIAM</v>
      </c>
      <c r="BP635" s="26">
        <f t="shared" si="754"/>
        <v>634</v>
      </c>
      <c r="BQ635" s="28"/>
    </row>
    <row r="636" spans="1:69" x14ac:dyDescent="0.25">
      <c r="A636" t="str">
        <f>VLOOKUP(B636,[2]RH!$B:$BV,72,0)</f>
        <v>Non-Actif</v>
      </c>
      <c r="B636" s="6">
        <v>635</v>
      </c>
      <c r="C636" s="7" t="s">
        <v>100</v>
      </c>
      <c r="D636" s="7" t="s">
        <v>2832</v>
      </c>
      <c r="E636" s="7" t="s">
        <v>67</v>
      </c>
      <c r="F636" s="7" t="s">
        <v>258</v>
      </c>
      <c r="G636" s="7" t="s">
        <v>533</v>
      </c>
      <c r="H636" s="7"/>
      <c r="I636" s="7"/>
      <c r="J636" s="7"/>
      <c r="K636" s="7" t="s">
        <v>89</v>
      </c>
      <c r="L636" s="7" t="s">
        <v>90</v>
      </c>
      <c r="M636" s="7" t="s">
        <v>535</v>
      </c>
      <c r="N636" s="8">
        <v>44391</v>
      </c>
      <c r="P636" s="7">
        <f t="shared" ca="1" si="755"/>
        <v>-1253</v>
      </c>
      <c r="Q636" s="8">
        <v>44461</v>
      </c>
      <c r="R636" s="7" t="s">
        <v>2372</v>
      </c>
      <c r="S636" s="7"/>
      <c r="T636" s="9" t="s">
        <v>156</v>
      </c>
      <c r="U636" s="7" t="str">
        <f t="shared" si="741"/>
        <v>Contractuel</v>
      </c>
      <c r="V636" s="8">
        <v>44440</v>
      </c>
      <c r="W636" s="8">
        <v>44469</v>
      </c>
      <c r="X636" s="8"/>
      <c r="Y636" s="8"/>
      <c r="Z636" s="8">
        <v>44391</v>
      </c>
      <c r="AA636" s="7">
        <f t="shared" si="742"/>
        <v>7</v>
      </c>
      <c r="AB636" s="7">
        <f t="shared" si="743"/>
        <v>2021</v>
      </c>
      <c r="AC636" s="7">
        <f t="shared" si="744"/>
        <v>2025</v>
      </c>
      <c r="AD636" s="10" t="e">
        <f t="shared" ref="AD636:AD699" ca="1" si="817">IF(#REF!="Non",(DAYS360(N636,Q636)/360),(DAYS360(N636,TODAY())/360))</f>
        <v>#REF!</v>
      </c>
      <c r="AE636" s="10" t="e">
        <f t="shared" ca="1" si="746"/>
        <v>#REF!</v>
      </c>
      <c r="AF636" s="8">
        <v>36789</v>
      </c>
      <c r="AG636" s="11">
        <f t="shared" ca="1" si="747"/>
        <v>24.473972602739725</v>
      </c>
      <c r="AH636" s="10" t="str">
        <f t="shared" ca="1" si="748"/>
        <v>&lt; 25</v>
      </c>
      <c r="AI636" s="12"/>
      <c r="AJ636" s="13"/>
      <c r="AK636" s="12" t="s">
        <v>2833</v>
      </c>
      <c r="AL636" s="8">
        <v>42952</v>
      </c>
      <c r="AM636" s="7" t="s">
        <v>108</v>
      </c>
      <c r="AN636" s="7" t="s">
        <v>109</v>
      </c>
      <c r="AQ636" s="14">
        <v>3</v>
      </c>
      <c r="AR636" s="14">
        <v>1</v>
      </c>
      <c r="AS636" s="15">
        <f t="shared" si="749"/>
        <v>44756.25</v>
      </c>
      <c r="AT636" s="14" t="s">
        <v>163</v>
      </c>
      <c r="AU636" s="12">
        <v>3.1930000000000001</v>
      </c>
      <c r="AV636" s="17">
        <v>17</v>
      </c>
      <c r="AW636" s="18" t="s">
        <v>201</v>
      </c>
      <c r="AX636" s="19" t="s">
        <v>2834</v>
      </c>
      <c r="AY636" s="17">
        <v>87</v>
      </c>
      <c r="AZ636" s="14" t="s">
        <v>203</v>
      </c>
      <c r="BA636" s="20" t="str">
        <f t="shared" si="750"/>
        <v>17001000000304509087</v>
      </c>
      <c r="BB636" s="31">
        <f t="shared" si="751"/>
        <v>20</v>
      </c>
      <c r="BC636" s="22" t="s">
        <v>2835</v>
      </c>
      <c r="BD636" s="23" t="s">
        <v>85</v>
      </c>
      <c r="BF636" s="8"/>
      <c r="BG636" s="32">
        <v>26716559</v>
      </c>
      <c r="BH636" s="32"/>
      <c r="BI636" s="32"/>
      <c r="BJ636" t="s">
        <v>250</v>
      </c>
      <c r="BK636" s="14" t="str">
        <f t="shared" si="811"/>
        <v>-</v>
      </c>
      <c r="BL636" s="14"/>
      <c r="BM636" s="25"/>
      <c r="BN636" s="26" t="str">
        <f t="shared" si="752"/>
        <v>17001000000304509087</v>
      </c>
      <c r="BO636" s="27" t="str">
        <f t="shared" si="753"/>
        <v>HEDI CHAIMA</v>
      </c>
      <c r="BP636" s="26">
        <f t="shared" si="754"/>
        <v>635</v>
      </c>
      <c r="BQ636" s="28"/>
    </row>
    <row r="637" spans="1:69" x14ac:dyDescent="0.25">
      <c r="A637" t="str">
        <f>VLOOKUP(B637,[2]RH!$B:$BV,72,0)</f>
        <v>Non-Actif</v>
      </c>
      <c r="B637" s="6">
        <v>636</v>
      </c>
      <c r="C637" s="7" t="s">
        <v>100</v>
      </c>
      <c r="D637" s="7" t="s">
        <v>2836</v>
      </c>
      <c r="E637" s="7" t="s">
        <v>67</v>
      </c>
      <c r="F637" s="7" t="s">
        <v>258</v>
      </c>
      <c r="G637" s="7" t="s">
        <v>533</v>
      </c>
      <c r="H637" s="7">
        <v>520</v>
      </c>
      <c r="I637" s="7"/>
      <c r="J637" s="7" t="s">
        <v>190</v>
      </c>
      <c r="K637" s="7" t="s">
        <v>89</v>
      </c>
      <c r="L637" s="7" t="s">
        <v>90</v>
      </c>
      <c r="M637" s="7" t="s">
        <v>535</v>
      </c>
      <c r="N637" s="8">
        <v>44403</v>
      </c>
      <c r="O637" t="e">
        <f ca="1">IF(AD637&gt;=4,IF(T637="CDD","OK",""),"")</f>
        <v>#REF!</v>
      </c>
      <c r="P637" s="7">
        <f t="shared" ca="1" si="755"/>
        <v>-888</v>
      </c>
      <c r="Q637" s="8">
        <v>44774</v>
      </c>
      <c r="R637" s="7" t="s">
        <v>2555</v>
      </c>
      <c r="S637" s="7"/>
      <c r="T637" s="9" t="s">
        <v>156</v>
      </c>
      <c r="U637" s="7" t="str">
        <f t="shared" si="741"/>
        <v>Contractuel</v>
      </c>
      <c r="V637" s="8">
        <v>44774</v>
      </c>
      <c r="W637" s="8">
        <v>44834</v>
      </c>
      <c r="X637" s="8"/>
      <c r="Y637" s="8"/>
      <c r="Z637" s="8">
        <v>44403</v>
      </c>
      <c r="AA637" s="7">
        <f t="shared" si="742"/>
        <v>7</v>
      </c>
      <c r="AB637" s="7">
        <f t="shared" si="743"/>
        <v>2021</v>
      </c>
      <c r="AC637" s="7">
        <f t="shared" si="744"/>
        <v>2025</v>
      </c>
      <c r="AD637" s="10" t="e">
        <f t="shared" ref="AD637:AD700" ca="1" si="818">IF(#REF!="Non",(DAYS360(N637,Q637)/360),(DAYS360(N637,TODAY())/360))</f>
        <v>#REF!</v>
      </c>
      <c r="AE637" s="10" t="e">
        <f t="shared" ca="1" si="746"/>
        <v>#REF!</v>
      </c>
      <c r="AF637" s="8">
        <v>34947</v>
      </c>
      <c r="AG637" s="11">
        <f t="shared" ca="1" si="747"/>
        <v>29.520547945205479</v>
      </c>
      <c r="AH637" s="10" t="str">
        <f t="shared" ca="1" si="748"/>
        <v>&gt;25&lt; 35</v>
      </c>
      <c r="AI637" s="12">
        <v>17331381</v>
      </c>
      <c r="AJ637" s="13" t="s">
        <v>170</v>
      </c>
      <c r="AK637" s="12" t="s">
        <v>2837</v>
      </c>
      <c r="AL637" s="8">
        <v>43740</v>
      </c>
      <c r="AM637" s="7" t="s">
        <v>108</v>
      </c>
      <c r="AN637" s="7" t="s">
        <v>109</v>
      </c>
      <c r="AQ637" s="14">
        <v>3</v>
      </c>
      <c r="AR637" s="14">
        <v>2</v>
      </c>
      <c r="AS637" s="15">
        <f t="shared" si="749"/>
        <v>45133.5</v>
      </c>
      <c r="AT637" s="14" t="s">
        <v>163</v>
      </c>
      <c r="AU637" s="12">
        <v>3.3159999999999998</v>
      </c>
      <c r="AV637" s="17" t="s">
        <v>236</v>
      </c>
      <c r="AW637" s="18" t="s">
        <v>201</v>
      </c>
      <c r="AX637" s="19" t="s">
        <v>2838</v>
      </c>
      <c r="AY637" s="17" t="s">
        <v>92</v>
      </c>
      <c r="AZ637" s="14" t="s">
        <v>203</v>
      </c>
      <c r="BA637" s="20" t="str">
        <f t="shared" si="750"/>
        <v>17001000000270371004</v>
      </c>
      <c r="BB637" s="31">
        <f t="shared" si="751"/>
        <v>20</v>
      </c>
      <c r="BC637" s="22" t="s">
        <v>2839</v>
      </c>
      <c r="BD637" s="23" t="s">
        <v>568</v>
      </c>
      <c r="BF637" s="8" t="s">
        <v>1274</v>
      </c>
      <c r="BG637" s="32">
        <v>28682983</v>
      </c>
      <c r="BH637" s="32"/>
      <c r="BI637" s="32"/>
      <c r="BJ637" t="s">
        <v>371</v>
      </c>
      <c r="BK637" s="14" t="str">
        <f t="shared" si="811"/>
        <v>A-520</v>
      </c>
      <c r="BL637" s="14"/>
      <c r="BM637" s="25"/>
      <c r="BN637" s="26" t="str">
        <f t="shared" si="752"/>
        <v>17001000000270371004</v>
      </c>
      <c r="BO637" s="27" t="str">
        <f t="shared" si="753"/>
        <v>TAYECHI IKRAM</v>
      </c>
      <c r="BP637" s="26">
        <f t="shared" si="754"/>
        <v>636</v>
      </c>
      <c r="BQ637" s="28"/>
    </row>
    <row r="638" spans="1:69" x14ac:dyDescent="0.25">
      <c r="A638" t="str">
        <f>VLOOKUP(B638,[2]RH!$B:$BV,72,0)</f>
        <v>Non-Actif</v>
      </c>
      <c r="B638" s="6">
        <v>637</v>
      </c>
      <c r="C638" s="7" t="s">
        <v>65</v>
      </c>
      <c r="D638" s="7" t="s">
        <v>2840</v>
      </c>
      <c r="E638" s="7" t="s">
        <v>67</v>
      </c>
      <c r="F638" s="7" t="s">
        <v>158</v>
      </c>
      <c r="G638" s="7" t="s">
        <v>159</v>
      </c>
      <c r="H638" s="7"/>
      <c r="I638" s="7"/>
      <c r="J638" s="7"/>
      <c r="K638" s="7" t="s">
        <v>146</v>
      </c>
      <c r="L638" s="7" t="s">
        <v>90</v>
      </c>
      <c r="M638" s="7" t="s">
        <v>2841</v>
      </c>
      <c r="N638" s="8">
        <v>44391</v>
      </c>
      <c r="P638" s="7" t="str">
        <f t="shared" ca="1" si="755"/>
        <v/>
      </c>
      <c r="Q638" s="8">
        <v>44523</v>
      </c>
      <c r="R638" s="7" t="s">
        <v>659</v>
      </c>
      <c r="S638" s="7"/>
      <c r="T638" s="9" t="s">
        <v>394</v>
      </c>
      <c r="U638" s="7" t="str">
        <f t="shared" si="741"/>
        <v>Contractuel</v>
      </c>
      <c r="V638" s="8"/>
      <c r="W638" s="8"/>
      <c r="X638" s="8">
        <v>44391</v>
      </c>
      <c r="Y638" s="8">
        <v>44755</v>
      </c>
      <c r="Z638" s="8"/>
      <c r="AA638" s="7">
        <f t="shared" si="742"/>
        <v>7</v>
      </c>
      <c r="AB638" s="7">
        <f t="shared" si="743"/>
        <v>2021</v>
      </c>
      <c r="AC638" s="7">
        <f t="shared" si="744"/>
        <v>2025</v>
      </c>
      <c r="AD638" s="10" t="e">
        <f t="shared" ref="AD638:AD701" ca="1" si="819">IF(#REF!="Non",(DAYS360(N638,Q638)/360),(DAYS360(N638,TODAY())/360))</f>
        <v>#REF!</v>
      </c>
      <c r="AE638" s="10" t="e">
        <f t="shared" ca="1" si="746"/>
        <v>#REF!</v>
      </c>
      <c r="AF638" s="8">
        <v>35311</v>
      </c>
      <c r="AG638" s="11">
        <f t="shared" ca="1" si="747"/>
        <v>28.523287671232875</v>
      </c>
      <c r="AH638" s="10" t="str">
        <f t="shared" ca="1" si="748"/>
        <v>&gt;25&lt; 35</v>
      </c>
      <c r="AI638" s="12"/>
      <c r="AJ638" s="13"/>
      <c r="AK638" s="12" t="s">
        <v>2842</v>
      </c>
      <c r="AL638" s="8">
        <v>43053</v>
      </c>
      <c r="AM638" s="7" t="s">
        <v>75</v>
      </c>
      <c r="AN638" s="7" t="s">
        <v>109</v>
      </c>
      <c r="AQ638" s="14">
        <v>3</v>
      </c>
      <c r="AR638" s="14">
        <v>1</v>
      </c>
      <c r="AS638" s="15">
        <f t="shared" si="749"/>
        <v>44756.25</v>
      </c>
      <c r="AT638" s="14" t="s">
        <v>163</v>
      </c>
      <c r="AU638" s="12">
        <v>2.1629999999999998</v>
      </c>
      <c r="AV638" s="17" t="s">
        <v>92</v>
      </c>
      <c r="AW638" s="18" t="s">
        <v>2843</v>
      </c>
      <c r="AX638" s="19">
        <v>10062997242</v>
      </c>
      <c r="AY638" s="17">
        <v>55</v>
      </c>
      <c r="AZ638" s="14" t="s">
        <v>152</v>
      </c>
      <c r="BA638" s="20" t="str">
        <f t="shared" si="750"/>
        <v>04066151006299724255</v>
      </c>
      <c r="BB638" s="31">
        <f t="shared" si="751"/>
        <v>20</v>
      </c>
      <c r="BC638" s="22" t="s">
        <v>2844</v>
      </c>
      <c r="BD638" s="23" t="s">
        <v>341</v>
      </c>
      <c r="BF638" s="8"/>
      <c r="BG638" s="32">
        <v>53030996</v>
      </c>
      <c r="BH638" s="32">
        <v>97930433</v>
      </c>
      <c r="BI638" s="32"/>
      <c r="BJ638" t="s">
        <v>1055</v>
      </c>
      <c r="BK638" s="14" t="str">
        <f t="shared" si="811"/>
        <v>-</v>
      </c>
      <c r="BL638" s="14"/>
      <c r="BM638" s="25"/>
      <c r="BN638" s="26" t="str">
        <f t="shared" si="752"/>
        <v>04066151006299724255</v>
      </c>
      <c r="BO638" s="27" t="str">
        <f t="shared" si="753"/>
        <v>MATRI MAROUEN</v>
      </c>
      <c r="BP638" s="26">
        <f t="shared" si="754"/>
        <v>637</v>
      </c>
      <c r="BQ638" s="28"/>
    </row>
    <row r="639" spans="1:69" x14ac:dyDescent="0.25">
      <c r="A639" t="str">
        <f>VLOOKUP(B639,[2]RH!$B:$BV,72,0)</f>
        <v>Non-Actif</v>
      </c>
      <c r="B639" s="6">
        <v>638</v>
      </c>
      <c r="C639" s="7" t="s">
        <v>65</v>
      </c>
      <c r="D639" s="7" t="s">
        <v>2845</v>
      </c>
      <c r="E639" s="7" t="s">
        <v>67</v>
      </c>
      <c r="F639" s="7" t="s">
        <v>118</v>
      </c>
      <c r="G639" s="7" t="s">
        <v>2675</v>
      </c>
      <c r="H639" s="7">
        <v>520</v>
      </c>
      <c r="I639" s="7"/>
      <c r="J639" s="7" t="s">
        <v>281</v>
      </c>
      <c r="K639" s="7" t="s">
        <v>146</v>
      </c>
      <c r="L639" s="7" t="s">
        <v>90</v>
      </c>
      <c r="M639" s="7" t="s">
        <v>160</v>
      </c>
      <c r="N639" s="8">
        <v>44403</v>
      </c>
      <c r="O639" t="e">
        <f ca="1">IF(AD639&gt;=4,IF(T639="CDD","OK",""),"")</f>
        <v>#REF!</v>
      </c>
      <c r="P639" s="7">
        <f t="shared" ca="1" si="755"/>
        <v>-1253</v>
      </c>
      <c r="Q639" s="8">
        <v>44455</v>
      </c>
      <c r="R639" s="7" t="s">
        <v>161</v>
      </c>
      <c r="S639" s="7"/>
      <c r="T639" s="9" t="s">
        <v>156</v>
      </c>
      <c r="U639" s="7" t="str">
        <f t="shared" si="741"/>
        <v>Contractuel</v>
      </c>
      <c r="V639" s="8">
        <v>44440</v>
      </c>
      <c r="W639" s="8">
        <v>44469</v>
      </c>
      <c r="X639" s="8"/>
      <c r="Y639" s="8"/>
      <c r="Z639" s="8">
        <v>44403</v>
      </c>
      <c r="AA639" s="7">
        <f t="shared" si="742"/>
        <v>7</v>
      </c>
      <c r="AB639" s="7">
        <f t="shared" si="743"/>
        <v>2021</v>
      </c>
      <c r="AC639" s="7">
        <f t="shared" si="744"/>
        <v>2025</v>
      </c>
      <c r="AD639" s="10" t="e">
        <f t="shared" ref="AD639:AD702" ca="1" si="820">IF(#REF!="Non",(DAYS360(N639,Q639)/360),(DAYS360(N639,TODAY())/360))</f>
        <v>#REF!</v>
      </c>
      <c r="AE639" s="10" t="e">
        <f t="shared" ca="1" si="746"/>
        <v>#REF!</v>
      </c>
      <c r="AF639" s="8">
        <v>36970</v>
      </c>
      <c r="AG639" s="11">
        <f t="shared" ca="1" si="747"/>
        <v>23.978082191780821</v>
      </c>
      <c r="AH639" s="10" t="str">
        <f t="shared" ca="1" si="748"/>
        <v>&lt; 25</v>
      </c>
      <c r="AI639" s="12"/>
      <c r="AJ639" s="13"/>
      <c r="AK639" s="12">
        <v>13026592</v>
      </c>
      <c r="AL639" s="8">
        <v>43473</v>
      </c>
      <c r="AM639" s="7" t="s">
        <v>75</v>
      </c>
      <c r="AN639" s="7" t="s">
        <v>109</v>
      </c>
      <c r="AQ639" s="14">
        <v>3</v>
      </c>
      <c r="AR639" s="14">
        <v>1</v>
      </c>
      <c r="AS639" s="15">
        <f t="shared" si="749"/>
        <v>44768.25</v>
      </c>
      <c r="AT639" s="14" t="s">
        <v>163</v>
      </c>
      <c r="AU639" s="12">
        <v>3.1930000000000001</v>
      </c>
      <c r="AV639" s="17">
        <v>17</v>
      </c>
      <c r="AW639" s="18" t="s">
        <v>201</v>
      </c>
      <c r="AX639" s="19" t="s">
        <v>2846</v>
      </c>
      <c r="AY639" s="17">
        <v>12</v>
      </c>
      <c r="AZ639" s="14" t="s">
        <v>203</v>
      </c>
      <c r="BA639" s="20" t="str">
        <f t="shared" si="750"/>
        <v>17001000000304482412</v>
      </c>
      <c r="BB639" s="31">
        <f t="shared" si="751"/>
        <v>20</v>
      </c>
      <c r="BC639" s="22" t="s">
        <v>2812</v>
      </c>
      <c r="BD639" s="23" t="s">
        <v>115</v>
      </c>
      <c r="BF639" s="8"/>
      <c r="BG639" s="32">
        <v>53375115</v>
      </c>
      <c r="BH639" s="32">
        <v>22717617</v>
      </c>
      <c r="BI639" s="32"/>
      <c r="BJ639" t="s">
        <v>814</v>
      </c>
      <c r="BK639" s="14" t="str">
        <f t="shared" si="811"/>
        <v>B-520</v>
      </c>
      <c r="BL639" s="14"/>
      <c r="BM639" s="25"/>
      <c r="BN639" s="26" t="str">
        <f t="shared" si="752"/>
        <v>17001000000304482412</v>
      </c>
      <c r="BO639" s="27" t="str">
        <f t="shared" si="753"/>
        <v>OUESLATI AFIF</v>
      </c>
      <c r="BP639" s="26">
        <f t="shared" si="754"/>
        <v>638</v>
      </c>
      <c r="BQ639" s="28"/>
    </row>
    <row r="640" spans="1:69" x14ac:dyDescent="0.25">
      <c r="A640" t="str">
        <f>VLOOKUP(B640,[2]RH!$B:$BV,72,0)</f>
        <v>Non-Actif</v>
      </c>
      <c r="B640" s="6">
        <v>639</v>
      </c>
      <c r="C640" s="7" t="s">
        <v>65</v>
      </c>
      <c r="D640" s="7" t="s">
        <v>2847</v>
      </c>
      <c r="E640" s="7" t="s">
        <v>67</v>
      </c>
      <c r="F640" s="7" t="s">
        <v>118</v>
      </c>
      <c r="G640" s="7" t="s">
        <v>2675</v>
      </c>
      <c r="H640" s="7">
        <v>520</v>
      </c>
      <c r="I640" s="7"/>
      <c r="J640" s="7" t="s">
        <v>190</v>
      </c>
      <c r="K640" s="7" t="s">
        <v>146</v>
      </c>
      <c r="L640" s="7" t="s">
        <v>90</v>
      </c>
      <c r="M640" s="7" t="s">
        <v>160</v>
      </c>
      <c r="N640" s="8">
        <v>44400</v>
      </c>
      <c r="P640" s="7">
        <f t="shared" ca="1" si="755"/>
        <v>-1102</v>
      </c>
      <c r="Q640" s="8">
        <v>44613</v>
      </c>
      <c r="R640" s="7" t="s">
        <v>161</v>
      </c>
      <c r="S640" s="7"/>
      <c r="T640" s="9" t="s">
        <v>156</v>
      </c>
      <c r="U640" s="7" t="str">
        <f t="shared" si="741"/>
        <v>Contractuel</v>
      </c>
      <c r="V640" s="8">
        <v>44593</v>
      </c>
      <c r="W640" s="8">
        <v>44620</v>
      </c>
      <c r="X640" s="8"/>
      <c r="Y640" s="8"/>
      <c r="Z640" s="8">
        <v>44400</v>
      </c>
      <c r="AA640" s="7">
        <f t="shared" si="742"/>
        <v>7</v>
      </c>
      <c r="AB640" s="7">
        <f t="shared" si="743"/>
        <v>2021</v>
      </c>
      <c r="AC640" s="7">
        <f t="shared" si="744"/>
        <v>2025</v>
      </c>
      <c r="AD640" s="10" t="e">
        <f t="shared" ref="AD640:AD703" ca="1" si="821">IF(#REF!="Non",(DAYS360(N640,Q640)/360),(DAYS360(N640,TODAY())/360))</f>
        <v>#REF!</v>
      </c>
      <c r="AE640" s="10" t="e">
        <f t="shared" ca="1" si="746"/>
        <v>#REF!</v>
      </c>
      <c r="AF640" s="8">
        <v>36629</v>
      </c>
      <c r="AG640" s="11">
        <f t="shared" ca="1" si="747"/>
        <v>24.912328767123288</v>
      </c>
      <c r="AH640" s="10" t="str">
        <f t="shared" ca="1" si="748"/>
        <v>&lt; 25</v>
      </c>
      <c r="AI640" s="12">
        <v>17461582</v>
      </c>
      <c r="AJ640" s="13" t="s">
        <v>73</v>
      </c>
      <c r="AK640" s="12">
        <v>11656012</v>
      </c>
      <c r="AL640" s="8">
        <v>43570</v>
      </c>
      <c r="AM640" s="7" t="s">
        <v>75</v>
      </c>
      <c r="AN640" s="7" t="s">
        <v>109</v>
      </c>
      <c r="AQ640" s="14">
        <v>3</v>
      </c>
      <c r="AR640" s="14">
        <v>1</v>
      </c>
      <c r="AS640" s="15">
        <f t="shared" si="749"/>
        <v>44765.25</v>
      </c>
      <c r="AT640" s="14" t="s">
        <v>163</v>
      </c>
      <c r="AU640" s="12">
        <v>3.1930000000000001</v>
      </c>
      <c r="AV640" s="17" t="s">
        <v>272</v>
      </c>
      <c r="AW640" s="18" t="s">
        <v>894</v>
      </c>
      <c r="AX640" s="19" t="s">
        <v>2848</v>
      </c>
      <c r="AY640" s="17" t="s">
        <v>665</v>
      </c>
      <c r="AZ640" s="14" t="s">
        <v>276</v>
      </c>
      <c r="BA640" s="20" t="str">
        <f t="shared" si="750"/>
        <v>25135000000092492258</v>
      </c>
      <c r="BB640" s="31">
        <f t="shared" si="751"/>
        <v>20</v>
      </c>
      <c r="BC640" s="22" t="s">
        <v>2849</v>
      </c>
      <c r="BD640" s="23" t="s">
        <v>115</v>
      </c>
      <c r="BF640" s="8"/>
      <c r="BG640" s="32">
        <v>26465007</v>
      </c>
      <c r="BH640" s="32">
        <v>54444169</v>
      </c>
      <c r="BI640" s="32"/>
      <c r="BJ640" t="s">
        <v>322</v>
      </c>
      <c r="BK640" s="14" t="str">
        <f t="shared" si="811"/>
        <v>A-520</v>
      </c>
      <c r="BL640" s="14"/>
      <c r="BM640" s="25"/>
      <c r="BN640" s="26" t="str">
        <f t="shared" si="752"/>
        <v>25135000000092492258</v>
      </c>
      <c r="BO640" s="27" t="str">
        <f t="shared" si="753"/>
        <v>CHERIF MALEK</v>
      </c>
      <c r="BP640" s="26">
        <f t="shared" si="754"/>
        <v>639</v>
      </c>
      <c r="BQ640" s="28"/>
    </row>
    <row r="641" spans="1:69" x14ac:dyDescent="0.25">
      <c r="A641" t="str">
        <f>VLOOKUP(B641,[2]RH!$B:$BV,72,0)</f>
        <v>Non-Actif</v>
      </c>
      <c r="B641" s="6">
        <v>640</v>
      </c>
      <c r="C641" s="7" t="s">
        <v>65</v>
      </c>
      <c r="D641" s="7" t="s">
        <v>2850</v>
      </c>
      <c r="E641" s="7" t="s">
        <v>67</v>
      </c>
      <c r="F641" s="7" t="s">
        <v>118</v>
      </c>
      <c r="G641" s="7" t="s">
        <v>2675</v>
      </c>
      <c r="H641" s="7">
        <v>520</v>
      </c>
      <c r="I641" s="7"/>
      <c r="J641" s="7" t="s">
        <v>281</v>
      </c>
      <c r="K641" s="7" t="s">
        <v>146</v>
      </c>
      <c r="L641" s="7" t="s">
        <v>90</v>
      </c>
      <c r="M641" s="7" t="s">
        <v>160</v>
      </c>
      <c r="N641" s="8">
        <v>44400</v>
      </c>
      <c r="P641" s="7">
        <f t="shared" ca="1" si="755"/>
        <v>-1161</v>
      </c>
      <c r="Q641" s="8">
        <v>44541</v>
      </c>
      <c r="R641" s="7" t="s">
        <v>2851</v>
      </c>
      <c r="S641" s="7"/>
      <c r="T641" s="9" t="s">
        <v>156</v>
      </c>
      <c r="U641" s="7" t="str">
        <f t="shared" si="741"/>
        <v>Contractuel</v>
      </c>
      <c r="V641" s="8">
        <v>44531</v>
      </c>
      <c r="W641" s="8">
        <v>44561</v>
      </c>
      <c r="X641" s="8"/>
      <c r="Y641" s="8"/>
      <c r="Z641" s="8">
        <v>44400</v>
      </c>
      <c r="AA641" s="7">
        <f t="shared" si="742"/>
        <v>7</v>
      </c>
      <c r="AB641" s="7">
        <f t="shared" si="743"/>
        <v>2021</v>
      </c>
      <c r="AC641" s="7">
        <f t="shared" si="744"/>
        <v>2025</v>
      </c>
      <c r="AD641" s="10" t="e">
        <f t="shared" ref="AD641:AD704" ca="1" si="822">IF(#REF!="Non",(DAYS360(N641,Q641)/360),(DAYS360(N641,TODAY())/360))</f>
        <v>#REF!</v>
      </c>
      <c r="AE641" s="10" t="e">
        <f t="shared" ca="1" si="746"/>
        <v>#REF!</v>
      </c>
      <c r="AF641" s="8">
        <v>35332</v>
      </c>
      <c r="AG641" s="11">
        <f t="shared" ca="1" si="747"/>
        <v>28.465753424657535</v>
      </c>
      <c r="AH641" s="10" t="str">
        <f t="shared" ca="1" si="748"/>
        <v>&gt;25&lt; 35</v>
      </c>
      <c r="AI641" s="12">
        <v>17255858</v>
      </c>
      <c r="AJ641" s="13" t="s">
        <v>92</v>
      </c>
      <c r="AK641" s="12" t="s">
        <v>2852</v>
      </c>
      <c r="AL641" s="8">
        <v>42649</v>
      </c>
      <c r="AM641" s="7" t="s">
        <v>75</v>
      </c>
      <c r="AN641" s="7" t="s">
        <v>109</v>
      </c>
      <c r="AQ641" s="14">
        <v>3</v>
      </c>
      <c r="AR641" s="14">
        <v>1</v>
      </c>
      <c r="AS641" s="15">
        <f t="shared" si="749"/>
        <v>44765.25</v>
      </c>
      <c r="AT641" s="14" t="s">
        <v>163</v>
      </c>
      <c r="AU641" s="12">
        <v>3.1930000000000001</v>
      </c>
      <c r="AV641" s="17">
        <v>17</v>
      </c>
      <c r="AW641" s="18" t="s">
        <v>201</v>
      </c>
      <c r="AX641" s="19" t="s">
        <v>2853</v>
      </c>
      <c r="AY641" s="17">
        <v>24</v>
      </c>
      <c r="AZ641" s="14" t="s">
        <v>203</v>
      </c>
      <c r="BA641" s="20" t="str">
        <f t="shared" si="750"/>
        <v>17001000000272287724</v>
      </c>
      <c r="BB641" s="31">
        <f t="shared" si="751"/>
        <v>20</v>
      </c>
      <c r="BC641" s="22" t="s">
        <v>2854</v>
      </c>
      <c r="BD641" s="23" t="s">
        <v>286</v>
      </c>
      <c r="BF641" s="8"/>
      <c r="BG641" s="32">
        <v>24591677</v>
      </c>
      <c r="BH641" s="32">
        <v>96145211</v>
      </c>
      <c r="BI641" s="32"/>
      <c r="BJ641" t="s">
        <v>286</v>
      </c>
      <c r="BK641" s="14" t="str">
        <f t="shared" si="811"/>
        <v>B-520</v>
      </c>
      <c r="BL641" s="14"/>
      <c r="BM641" s="25"/>
      <c r="BN641" s="26" t="str">
        <f t="shared" si="752"/>
        <v>17001000000272287724</v>
      </c>
      <c r="BO641" s="27" t="str">
        <f t="shared" si="753"/>
        <v>MRABTI FAIEZ</v>
      </c>
      <c r="BP641" s="26">
        <f t="shared" si="754"/>
        <v>640</v>
      </c>
      <c r="BQ641" s="28"/>
    </row>
    <row r="642" spans="1:69" x14ac:dyDescent="0.25">
      <c r="A642" t="str">
        <f>VLOOKUP(B642,[2]RH!$B:$BV,72,0)</f>
        <v>si</v>
      </c>
      <c r="B642" s="6">
        <v>641</v>
      </c>
      <c r="C642" s="7" t="s">
        <v>168</v>
      </c>
      <c r="D642" s="7" t="s">
        <v>2855</v>
      </c>
      <c r="E642" s="7" t="s">
        <v>67</v>
      </c>
      <c r="F642" s="7" t="s">
        <v>118</v>
      </c>
      <c r="G642" s="7" t="s">
        <v>220</v>
      </c>
      <c r="H642" s="7" t="s">
        <v>225</v>
      </c>
      <c r="I642" s="7" t="s">
        <v>614</v>
      </c>
      <c r="J642" s="7" t="s">
        <v>281</v>
      </c>
      <c r="K642" s="7" t="s">
        <v>146</v>
      </c>
      <c r="L642" s="7" t="s">
        <v>90</v>
      </c>
      <c r="M642" s="7" t="s">
        <v>191</v>
      </c>
      <c r="N642" s="8">
        <v>44404</v>
      </c>
      <c r="P642" s="7">
        <f t="shared" ca="1" si="755"/>
        <v>-6</v>
      </c>
      <c r="Q642" s="8"/>
      <c r="R642" s="7"/>
      <c r="S642" s="7"/>
      <c r="T642" s="9" t="s">
        <v>156</v>
      </c>
      <c r="U642" s="7" t="str">
        <f t="shared" ref="U642:U705" si="823">IF(T642="CDI","Titulaire","Contractuel")</f>
        <v>Contractuel</v>
      </c>
      <c r="V642" s="8">
        <v>45689</v>
      </c>
      <c r="W642" s="8">
        <f>VLOOKUP(B642,[1]BASE!$A:$Q,17,0)</f>
        <v>45716</v>
      </c>
      <c r="X642" s="8"/>
      <c r="Y642" s="8"/>
      <c r="Z642" s="8">
        <v>44404</v>
      </c>
      <c r="AA642" s="7">
        <f t="shared" ref="AA642:AA705" si="824">MONTH(N642)</f>
        <v>7</v>
      </c>
      <c r="AB642" s="7">
        <f t="shared" ref="AB642:AB705" si="825">IF(N642="","",YEAR(N642))</f>
        <v>2021</v>
      </c>
      <c r="AC642" s="7">
        <f t="shared" ref="AC642:AC705" si="826">AB642+4</f>
        <v>2025</v>
      </c>
      <c r="AD642" s="10" t="e">
        <f t="shared" ref="AD642:AD705" ca="1" si="827">IF(#REF!="Non",(DAYS360(N642,Q642)/360),(DAYS360(N642,TODAY())/360))</f>
        <v>#REF!</v>
      </c>
      <c r="AE642" s="10" t="e">
        <f t="shared" ref="AE642:AE705" ca="1" si="828">+IF(AD642&lt;1,"&lt; 1",IF(AND(AD642&gt;=1,AD642&lt;2),"&lt; 2",IF(AND(AD642&gt;=2,AD642&lt;3),"&lt; 3",IF(AND(AD642&gt;=3,AD642&lt;=4),"&lt; 4",IF(AD642&gt;4,"&gt; 4")))))</f>
        <v>#REF!</v>
      </c>
      <c r="AF642" s="8">
        <v>29889</v>
      </c>
      <c r="AG642" s="11">
        <f t="shared" ref="AG642:AG705" ca="1" si="829">(TODAY()-AF642)/365</f>
        <v>43.37808219178082</v>
      </c>
      <c r="AH642" s="10" t="str">
        <f t="shared" ref="AH642:AH705" ca="1" si="830">+IF(AG642&lt;25,"&lt; 25",IF(AND(AG642&gt;=25,AG642&lt;35),"&gt;25&lt; 35",IF(AND(AG642&gt;=35,AG642&lt;45),"&gt;35&lt; 45",IF(AND(AG642&gt;=45,AG642&lt;=55),"&gt;45&lt; 55",IF(AG642&gt;55,"&gt; 55")))))</f>
        <v>&gt;35&lt; 45</v>
      </c>
      <c r="AI642" s="12">
        <v>12660068</v>
      </c>
      <c r="AJ642" s="13" t="s">
        <v>120</v>
      </c>
      <c r="AK642" s="12" t="s">
        <v>2856</v>
      </c>
      <c r="AL642" s="8">
        <v>43423</v>
      </c>
      <c r="AM642" s="7" t="s">
        <v>108</v>
      </c>
      <c r="AN642" s="7" t="s">
        <v>76</v>
      </c>
      <c r="AO642">
        <v>1</v>
      </c>
      <c r="AQ642">
        <v>3</v>
      </c>
      <c r="AR642" s="14">
        <v>3</v>
      </c>
      <c r="AS642" s="15">
        <f t="shared" ref="AS642:AS705" si="831">N642+(365.25*AR642)</f>
        <v>45499.75</v>
      </c>
      <c r="AT642" s="14" t="s">
        <v>163</v>
      </c>
      <c r="AU642" s="12">
        <v>3.3159999999999998</v>
      </c>
      <c r="AV642" s="17" t="s">
        <v>236</v>
      </c>
      <c r="AW642" s="18" t="s">
        <v>1888</v>
      </c>
      <c r="AX642" s="19" t="s">
        <v>2857</v>
      </c>
      <c r="AY642" s="17" t="s">
        <v>404</v>
      </c>
      <c r="AZ642" s="14" t="s">
        <v>203</v>
      </c>
      <c r="BA642" s="20" t="str">
        <f t="shared" ref="BA642:BA705" si="832">CONCATENATE(AV642,AW642,AX642,AY642)</f>
        <v>17002000000291193755</v>
      </c>
      <c r="BB642" s="31">
        <f t="shared" ref="BB642:BB705" si="833">LEN(BA642)</f>
        <v>20</v>
      </c>
      <c r="BC642" s="22" t="s">
        <v>2858</v>
      </c>
      <c r="BD642" s="23" t="s">
        <v>341</v>
      </c>
      <c r="BF642" s="8"/>
      <c r="BG642" s="32">
        <v>97753768</v>
      </c>
      <c r="BH642" s="32">
        <v>97983461</v>
      </c>
      <c r="BI642" s="32"/>
      <c r="BJ642" t="s">
        <v>299</v>
      </c>
      <c r="BK642" s="14" t="str">
        <f>IF(K642="CADRE","CADRE",CONCATENATE(J642,"-",H642))</f>
        <v>B-P6 AV</v>
      </c>
      <c r="BL642" s="14" t="s">
        <v>241</v>
      </c>
      <c r="BM642" s="25"/>
      <c r="BN642" s="26" t="str">
        <f t="shared" ref="BN642:BN705" si="834">BA642</f>
        <v>17002000000291193755</v>
      </c>
      <c r="BO642" s="27" t="str">
        <f t="shared" ref="BO642:BO705" si="835">D642</f>
        <v>MEKNI NAZIHA</v>
      </c>
      <c r="BP642" s="26">
        <f t="shared" ref="BP642:BP705" si="836">B642</f>
        <v>641</v>
      </c>
      <c r="BQ642" s="28"/>
    </row>
    <row r="643" spans="1:69" x14ac:dyDescent="0.25">
      <c r="A643" t="str">
        <f>VLOOKUP(B643,[2]RH!$B:$BV,72,0)</f>
        <v>Non-Actif</v>
      </c>
      <c r="B643" s="6">
        <v>643</v>
      </c>
      <c r="C643" s="7" t="s">
        <v>100</v>
      </c>
      <c r="D643" s="7" t="s">
        <v>2859</v>
      </c>
      <c r="E643" s="7" t="s">
        <v>67</v>
      </c>
      <c r="F643" s="7" t="s">
        <v>118</v>
      </c>
      <c r="G643" s="7" t="s">
        <v>220</v>
      </c>
      <c r="H643" s="7">
        <v>520</v>
      </c>
      <c r="I643" s="7" t="s">
        <v>189</v>
      </c>
      <c r="J643" s="7" t="s">
        <v>190</v>
      </c>
      <c r="K643" s="7" t="s">
        <v>146</v>
      </c>
      <c r="L643" s="7" t="s">
        <v>90</v>
      </c>
      <c r="M643" s="7" t="s">
        <v>191</v>
      </c>
      <c r="N643" s="8">
        <v>44406</v>
      </c>
      <c r="P643" s="7">
        <f t="shared" ref="P643:P706" ca="1" si="837">IF(W643="","",W643-TODAY())</f>
        <v>-676</v>
      </c>
      <c r="Q643" s="8">
        <v>45017</v>
      </c>
      <c r="R643" s="7" t="s">
        <v>147</v>
      </c>
      <c r="S643" s="7"/>
      <c r="T643" s="9" t="s">
        <v>156</v>
      </c>
      <c r="U643" s="7" t="str">
        <f t="shared" si="823"/>
        <v>Contractuel</v>
      </c>
      <c r="V643" s="8">
        <v>44986</v>
      </c>
      <c r="W643" s="8">
        <v>45046</v>
      </c>
      <c r="X643" s="8"/>
      <c r="Y643" s="8"/>
      <c r="Z643" s="8">
        <v>44406</v>
      </c>
      <c r="AA643" s="7">
        <f t="shared" si="824"/>
        <v>7</v>
      </c>
      <c r="AB643" s="7">
        <f t="shared" si="825"/>
        <v>2021</v>
      </c>
      <c r="AC643" s="7">
        <f t="shared" si="826"/>
        <v>2025</v>
      </c>
      <c r="AD643" s="10" t="e">
        <f t="shared" ref="AD643:AD706" ca="1" si="838">IF(#REF!="Non",(DAYS360(N643,Q643)/360),(DAYS360(N643,TODAY())/360))</f>
        <v>#REF!</v>
      </c>
      <c r="AE643" s="10" t="e">
        <f t="shared" ca="1" si="828"/>
        <v>#REF!</v>
      </c>
      <c r="AF643" s="8">
        <v>34699</v>
      </c>
      <c r="AG643" s="11">
        <f t="shared" ca="1" si="829"/>
        <v>30.2</v>
      </c>
      <c r="AH643" s="10" t="str">
        <f t="shared" ca="1" si="830"/>
        <v>&gt;25&lt; 35</v>
      </c>
      <c r="AI643" s="12">
        <v>16604876</v>
      </c>
      <c r="AJ643" s="13" t="s">
        <v>192</v>
      </c>
      <c r="AK643" s="12" t="s">
        <v>2860</v>
      </c>
      <c r="AL643" s="8">
        <v>40826</v>
      </c>
      <c r="AM643" s="7" t="s">
        <v>108</v>
      </c>
      <c r="AN643" s="7" t="s">
        <v>109</v>
      </c>
      <c r="AQ643" s="14">
        <v>3</v>
      </c>
      <c r="AR643" s="14">
        <v>2</v>
      </c>
      <c r="AS643" s="15">
        <f t="shared" si="831"/>
        <v>45136.5</v>
      </c>
      <c r="AT643" s="14" t="s">
        <v>163</v>
      </c>
      <c r="AU643" s="12">
        <v>3.3159999999999998</v>
      </c>
      <c r="AV643" s="17" t="s">
        <v>236</v>
      </c>
      <c r="AW643" s="18" t="s">
        <v>201</v>
      </c>
      <c r="AX643" s="19" t="s">
        <v>2861</v>
      </c>
      <c r="AY643" s="17" t="s">
        <v>1593</v>
      </c>
      <c r="AZ643" s="14" t="s">
        <v>203</v>
      </c>
      <c r="BA643" s="20" t="str">
        <f t="shared" si="832"/>
        <v>17001000000174268157</v>
      </c>
      <c r="BB643" s="31">
        <f t="shared" si="833"/>
        <v>20</v>
      </c>
      <c r="BC643" s="22" t="s">
        <v>2862</v>
      </c>
      <c r="BD643" s="23" t="s">
        <v>85</v>
      </c>
      <c r="BF643" s="8"/>
      <c r="BG643" s="32">
        <v>20534235</v>
      </c>
      <c r="BH643" s="32"/>
      <c r="BI643" s="32"/>
      <c r="BJ643" t="s">
        <v>1906</v>
      </c>
      <c r="BK643" s="14" t="str">
        <f t="shared" si="811"/>
        <v>A-520</v>
      </c>
      <c r="BL643" s="14"/>
      <c r="BM643" s="25"/>
      <c r="BN643" s="26" t="str">
        <f t="shared" si="834"/>
        <v>17001000000174268157</v>
      </c>
      <c r="BO643" s="27" t="str">
        <f t="shared" si="835"/>
        <v>ZRIBI WIEM</v>
      </c>
      <c r="BP643" s="26">
        <f t="shared" si="836"/>
        <v>643</v>
      </c>
      <c r="BQ643" s="28"/>
    </row>
    <row r="644" spans="1:69" x14ac:dyDescent="0.25">
      <c r="A644" t="str">
        <f>VLOOKUP(B644,[2]RH!$B:$BV,72,0)</f>
        <v>Non-Actif</v>
      </c>
      <c r="B644" s="6">
        <v>644</v>
      </c>
      <c r="C644" s="7" t="s">
        <v>168</v>
      </c>
      <c r="D644" s="7" t="s">
        <v>1161</v>
      </c>
      <c r="E644" s="7" t="s">
        <v>67</v>
      </c>
      <c r="F644" s="7" t="s">
        <v>118</v>
      </c>
      <c r="G644" s="7" t="s">
        <v>220</v>
      </c>
      <c r="H644" s="7">
        <v>520</v>
      </c>
      <c r="I644" s="7"/>
      <c r="J644" s="7" t="s">
        <v>190</v>
      </c>
      <c r="K644" s="7" t="s">
        <v>146</v>
      </c>
      <c r="L644" s="7" t="s">
        <v>90</v>
      </c>
      <c r="M644" s="7" t="s">
        <v>191</v>
      </c>
      <c r="N644" s="8">
        <v>44435</v>
      </c>
      <c r="O644" t="e">
        <f t="shared" ref="O644:O674" ca="1" si="839">IF(AD644&gt;=4,IF(T644="CDD","OK",""),"")</f>
        <v>#REF!</v>
      </c>
      <c r="P644" s="7">
        <f t="shared" ca="1" si="837"/>
        <v>-796</v>
      </c>
      <c r="Q644" s="8">
        <v>44889</v>
      </c>
      <c r="R644" s="7" t="s">
        <v>2087</v>
      </c>
      <c r="S644" s="7"/>
      <c r="T644" s="9" t="s">
        <v>156</v>
      </c>
      <c r="U644" s="7" t="str">
        <f t="shared" si="823"/>
        <v>Contractuel</v>
      </c>
      <c r="V644" s="8">
        <v>44835</v>
      </c>
      <c r="W644" s="8">
        <v>44926</v>
      </c>
      <c r="X644" s="8"/>
      <c r="Y644" s="8"/>
      <c r="Z644" s="8">
        <v>44435</v>
      </c>
      <c r="AA644" s="7">
        <f t="shared" si="824"/>
        <v>8</v>
      </c>
      <c r="AB644" s="7">
        <f t="shared" si="825"/>
        <v>2021</v>
      </c>
      <c r="AC644" s="7">
        <f t="shared" si="826"/>
        <v>2025</v>
      </c>
      <c r="AD644" s="10" t="e">
        <f t="shared" ref="AD644:AD707" ca="1" si="840">IF(#REF!="Non",(DAYS360(N644,Q644)/360),(DAYS360(N644,TODAY())/360))</f>
        <v>#REF!</v>
      </c>
      <c r="AE644" s="10" t="e">
        <f t="shared" ca="1" si="828"/>
        <v>#REF!</v>
      </c>
      <c r="AF644" s="8">
        <v>29003</v>
      </c>
      <c r="AG644" s="11">
        <f t="shared" ca="1" si="829"/>
        <v>45.805479452054797</v>
      </c>
      <c r="AH644" s="10" t="str">
        <f t="shared" ca="1" si="830"/>
        <v>&gt;45&lt; 55</v>
      </c>
      <c r="AI644" s="12">
        <v>12143726</v>
      </c>
      <c r="AJ644" s="13" t="s">
        <v>150</v>
      </c>
      <c r="AK644" s="12" t="s">
        <v>1162</v>
      </c>
      <c r="AL644" s="8">
        <v>39157</v>
      </c>
      <c r="AM644" s="7" t="s">
        <v>108</v>
      </c>
      <c r="AN644" s="7" t="s">
        <v>76</v>
      </c>
      <c r="AO644">
        <v>3</v>
      </c>
      <c r="AQ644" s="14">
        <v>3</v>
      </c>
      <c r="AR644" s="14">
        <v>2</v>
      </c>
      <c r="AS644" s="15">
        <f t="shared" si="831"/>
        <v>45165.5</v>
      </c>
      <c r="AT644" s="14" t="s">
        <v>163</v>
      </c>
      <c r="AU644" s="12">
        <v>3.3159999999999998</v>
      </c>
      <c r="AV644" s="17" t="s">
        <v>236</v>
      </c>
      <c r="AW644" s="18" t="s">
        <v>201</v>
      </c>
      <c r="AX644" s="19" t="s">
        <v>2863</v>
      </c>
      <c r="AY644" s="17" t="s">
        <v>272</v>
      </c>
      <c r="AZ644" s="14" t="s">
        <v>203</v>
      </c>
      <c r="BA644" s="20" t="str">
        <f t="shared" si="832"/>
        <v>17001000000030964625</v>
      </c>
      <c r="BB644" s="31">
        <f t="shared" si="833"/>
        <v>20</v>
      </c>
      <c r="BC644" s="22" t="s">
        <v>1164</v>
      </c>
      <c r="BD644" s="23" t="s">
        <v>115</v>
      </c>
      <c r="BF644" s="8">
        <v>45230</v>
      </c>
      <c r="BG644" s="32">
        <v>53900501</v>
      </c>
      <c r="BH644" s="32">
        <v>52813780</v>
      </c>
      <c r="BI644" s="32"/>
      <c r="BJ644" t="s">
        <v>299</v>
      </c>
      <c r="BK644" s="14" t="str">
        <f t="shared" si="811"/>
        <v>A-520</v>
      </c>
      <c r="BL644" s="14"/>
      <c r="BM644" s="25"/>
      <c r="BN644" s="26" t="str">
        <f t="shared" si="834"/>
        <v>17001000000030964625</v>
      </c>
      <c r="BO644" s="27" t="str">
        <f t="shared" si="835"/>
        <v>SASSI HAJER</v>
      </c>
      <c r="BP644" s="26">
        <f t="shared" si="836"/>
        <v>644</v>
      </c>
      <c r="BQ644" s="28"/>
    </row>
    <row r="645" spans="1:69" x14ac:dyDescent="0.25">
      <c r="A645" t="str">
        <f>VLOOKUP(B645,[2]RH!$B:$BV,72,0)</f>
        <v>Non-Actif</v>
      </c>
      <c r="B645" s="6">
        <v>645</v>
      </c>
      <c r="C645" s="7" t="s">
        <v>168</v>
      </c>
      <c r="D645" s="7" t="s">
        <v>2864</v>
      </c>
      <c r="E645" s="7" t="s">
        <v>67</v>
      </c>
      <c r="F645" s="7" t="s">
        <v>118</v>
      </c>
      <c r="G645" s="7" t="s">
        <v>220</v>
      </c>
      <c r="H645" s="7">
        <v>520</v>
      </c>
      <c r="I645" s="7"/>
      <c r="J645" s="7" t="s">
        <v>190</v>
      </c>
      <c r="K645" s="7" t="s">
        <v>146</v>
      </c>
      <c r="L645" s="7" t="s">
        <v>90</v>
      </c>
      <c r="M645" s="7" t="s">
        <v>191</v>
      </c>
      <c r="N645" s="8">
        <v>44434</v>
      </c>
      <c r="O645" t="e">
        <f t="shared" ca="1" si="839"/>
        <v>#REF!</v>
      </c>
      <c r="P645" s="7">
        <f t="shared" ca="1" si="837"/>
        <v>-949</v>
      </c>
      <c r="Q645" s="8">
        <v>44727</v>
      </c>
      <c r="R645" s="7" t="s">
        <v>161</v>
      </c>
      <c r="S645" s="7"/>
      <c r="T645" s="9" t="s">
        <v>156</v>
      </c>
      <c r="U645" s="7" t="str">
        <f t="shared" si="823"/>
        <v>Contractuel</v>
      </c>
      <c r="V645" s="8">
        <v>44713</v>
      </c>
      <c r="W645" s="8">
        <v>44773</v>
      </c>
      <c r="X645" s="8"/>
      <c r="Y645" s="8"/>
      <c r="Z645" s="8">
        <v>44434</v>
      </c>
      <c r="AA645" s="7">
        <f t="shared" si="824"/>
        <v>8</v>
      </c>
      <c r="AB645" s="7">
        <f t="shared" si="825"/>
        <v>2021</v>
      </c>
      <c r="AC645" s="7">
        <f t="shared" si="826"/>
        <v>2025</v>
      </c>
      <c r="AD645" s="10" t="e">
        <f t="shared" ref="AD645:AD708" ca="1" si="841">IF(#REF!="Non",(DAYS360(N645,Q645)/360),(DAYS360(N645,TODAY())/360))</f>
        <v>#REF!</v>
      </c>
      <c r="AE645" s="10" t="e">
        <f t="shared" ca="1" si="828"/>
        <v>#REF!</v>
      </c>
      <c r="AF645" s="8">
        <v>33777</v>
      </c>
      <c r="AG645" s="11">
        <f t="shared" ca="1" si="829"/>
        <v>32.726027397260275</v>
      </c>
      <c r="AH645" s="10" t="str">
        <f t="shared" ca="1" si="830"/>
        <v>&gt;25&lt; 35</v>
      </c>
      <c r="AI645" s="12">
        <v>17461591</v>
      </c>
      <c r="AJ645" s="40" t="s">
        <v>213</v>
      </c>
      <c r="AK645" s="12" t="s">
        <v>2865</v>
      </c>
      <c r="AL645" s="8">
        <v>43889</v>
      </c>
      <c r="AM645" s="7" t="s">
        <v>108</v>
      </c>
      <c r="AN645" s="7" t="s">
        <v>76</v>
      </c>
      <c r="AO645">
        <v>1</v>
      </c>
      <c r="AQ645" s="14">
        <v>3</v>
      </c>
      <c r="AR645" s="14">
        <v>1</v>
      </c>
      <c r="AS645" s="15">
        <f t="shared" si="831"/>
        <v>44799.25</v>
      </c>
      <c r="AT645" s="14" t="s">
        <v>163</v>
      </c>
      <c r="AU645" s="12">
        <v>3.1930000000000001</v>
      </c>
      <c r="AV645" s="17" t="s">
        <v>236</v>
      </c>
      <c r="AW645" s="18" t="s">
        <v>201</v>
      </c>
      <c r="AX645" s="19" t="s">
        <v>2866</v>
      </c>
      <c r="AY645" s="17" t="s">
        <v>2635</v>
      </c>
      <c r="AZ645" s="14" t="s">
        <v>203</v>
      </c>
      <c r="BA645" s="20" t="str">
        <f t="shared" si="832"/>
        <v>17001000000303566053</v>
      </c>
      <c r="BB645" s="31">
        <f t="shared" si="833"/>
        <v>20</v>
      </c>
      <c r="BC645" s="22" t="s">
        <v>2867</v>
      </c>
      <c r="BD645" s="23" t="s">
        <v>115</v>
      </c>
      <c r="BF645" s="8" t="s">
        <v>776</v>
      </c>
      <c r="BG645" s="32">
        <v>53737636</v>
      </c>
      <c r="BH645" s="32">
        <v>58600724</v>
      </c>
      <c r="BI645" s="32"/>
      <c r="BJ645" t="s">
        <v>933</v>
      </c>
      <c r="BK645" s="14" t="str">
        <f t="shared" si="811"/>
        <v>A-520</v>
      </c>
      <c r="BL645" s="14"/>
      <c r="BM645" s="25"/>
      <c r="BN645" s="26" t="str">
        <f t="shared" si="834"/>
        <v>17001000000303566053</v>
      </c>
      <c r="BO645" s="27" t="str">
        <f t="shared" si="835"/>
        <v>ROMANI SALMA</v>
      </c>
      <c r="BP645" s="26">
        <f t="shared" si="836"/>
        <v>645</v>
      </c>
      <c r="BQ645" s="28"/>
    </row>
    <row r="646" spans="1:69" x14ac:dyDescent="0.25">
      <c r="A646" t="str">
        <f>VLOOKUP(B646,[2]RH!$B:$BV,72,0)</f>
        <v>Non-Actif</v>
      </c>
      <c r="B646" s="6">
        <v>646</v>
      </c>
      <c r="C646" s="7" t="s">
        <v>168</v>
      </c>
      <c r="D646" s="7" t="s">
        <v>1319</v>
      </c>
      <c r="E646" s="7" t="s">
        <v>67</v>
      </c>
      <c r="F646" s="7" t="s">
        <v>118</v>
      </c>
      <c r="G646" s="7" t="s">
        <v>220</v>
      </c>
      <c r="H646" s="7">
        <v>520</v>
      </c>
      <c r="I646" s="7"/>
      <c r="J646" s="7" t="s">
        <v>190</v>
      </c>
      <c r="K646" s="7" t="s">
        <v>146</v>
      </c>
      <c r="L646" s="7" t="s">
        <v>90</v>
      </c>
      <c r="M646" s="7" t="s">
        <v>191</v>
      </c>
      <c r="N646" s="8">
        <v>44434</v>
      </c>
      <c r="O646" t="e">
        <f t="shared" ca="1" si="839"/>
        <v>#REF!</v>
      </c>
      <c r="P646" s="7">
        <f t="shared" ca="1" si="837"/>
        <v>-1192</v>
      </c>
      <c r="Q646" s="8">
        <v>44524</v>
      </c>
      <c r="R646" s="7" t="s">
        <v>161</v>
      </c>
      <c r="S646" s="7"/>
      <c r="T646" s="9" t="s">
        <v>156</v>
      </c>
      <c r="U646" s="7" t="str">
        <f t="shared" si="823"/>
        <v>Contractuel</v>
      </c>
      <c r="V646" s="8">
        <v>44470</v>
      </c>
      <c r="W646" s="8">
        <v>44530</v>
      </c>
      <c r="X646" s="8"/>
      <c r="Y646" s="8"/>
      <c r="Z646" s="8">
        <v>44434</v>
      </c>
      <c r="AA646" s="7">
        <f t="shared" si="824"/>
        <v>8</v>
      </c>
      <c r="AB646" s="7">
        <f t="shared" si="825"/>
        <v>2021</v>
      </c>
      <c r="AC646" s="7">
        <f t="shared" si="826"/>
        <v>2025</v>
      </c>
      <c r="AD646" s="10" t="e">
        <f t="shared" ref="AD646:AD709" ca="1" si="842">IF(#REF!="Non",(DAYS360(N646,Q646)/360),(DAYS360(N646,TODAY())/360))</f>
        <v>#REF!</v>
      </c>
      <c r="AE646" s="10" t="e">
        <f t="shared" ca="1" si="828"/>
        <v>#REF!</v>
      </c>
      <c r="AF646" s="8">
        <v>36552</v>
      </c>
      <c r="AG646" s="11">
        <f t="shared" ca="1" si="829"/>
        <v>25.123287671232877</v>
      </c>
      <c r="AH646" s="10" t="str">
        <f t="shared" ca="1" si="830"/>
        <v>&gt;25&lt; 35</v>
      </c>
      <c r="AI646" s="12">
        <v>17108884</v>
      </c>
      <c r="AJ646" s="13" t="s">
        <v>82</v>
      </c>
      <c r="AK646" s="12">
        <v>14356559</v>
      </c>
      <c r="AL646" s="8">
        <v>42696</v>
      </c>
      <c r="AM646" s="7" t="s">
        <v>108</v>
      </c>
      <c r="AN646" s="7" t="s">
        <v>76</v>
      </c>
      <c r="AQ646" s="14">
        <v>3</v>
      </c>
      <c r="AR646" s="14">
        <v>1</v>
      </c>
      <c r="AS646" s="15">
        <f t="shared" si="831"/>
        <v>44799.25</v>
      </c>
      <c r="AT646" s="14" t="s">
        <v>163</v>
      </c>
      <c r="AU646" s="12">
        <v>3.1930000000000001</v>
      </c>
      <c r="AV646" s="17" t="s">
        <v>236</v>
      </c>
      <c r="AW646" s="18" t="s">
        <v>201</v>
      </c>
      <c r="AX646" s="19" t="s">
        <v>1320</v>
      </c>
      <c r="AY646" s="17" t="s">
        <v>92</v>
      </c>
      <c r="AZ646" s="14" t="s">
        <v>203</v>
      </c>
      <c r="BA646" s="20" t="str">
        <f t="shared" si="832"/>
        <v>17001000000253376604</v>
      </c>
      <c r="BB646" s="31">
        <f t="shared" si="833"/>
        <v>20</v>
      </c>
      <c r="BC646" s="22" t="s">
        <v>1321</v>
      </c>
      <c r="BD646" s="23" t="s">
        <v>341</v>
      </c>
      <c r="BE646">
        <v>2021</v>
      </c>
      <c r="BF646" s="8"/>
      <c r="BG646" s="32">
        <v>29014314</v>
      </c>
      <c r="BH646" s="32">
        <v>51007116</v>
      </c>
      <c r="BI646" s="32"/>
      <c r="BJ646" t="s">
        <v>371</v>
      </c>
      <c r="BK646" s="14" t="str">
        <f t="shared" si="811"/>
        <v>A-520</v>
      </c>
      <c r="BL646" s="14"/>
      <c r="BM646" s="25"/>
      <c r="BN646" s="26" t="str">
        <f t="shared" si="834"/>
        <v>17001000000253376604</v>
      </c>
      <c r="BO646" s="27" t="str">
        <f t="shared" si="835"/>
        <v>ABID OUMAYMA</v>
      </c>
      <c r="BP646" s="26">
        <f t="shared" si="836"/>
        <v>646</v>
      </c>
      <c r="BQ646" s="28"/>
    </row>
    <row r="647" spans="1:69" x14ac:dyDescent="0.25">
      <c r="A647" t="str">
        <f>VLOOKUP(B647,[2]RH!$B:$BV,72,0)</f>
        <v>Non-Actif</v>
      </c>
      <c r="B647" s="6">
        <v>647</v>
      </c>
      <c r="C647" s="7" t="s">
        <v>100</v>
      </c>
      <c r="D647" s="7" t="s">
        <v>2868</v>
      </c>
      <c r="E647" s="7" t="s">
        <v>67</v>
      </c>
      <c r="F647" s="7" t="s">
        <v>118</v>
      </c>
      <c r="G647" s="7" t="s">
        <v>220</v>
      </c>
      <c r="H647" s="7">
        <v>520</v>
      </c>
      <c r="I647" s="7" t="s">
        <v>189</v>
      </c>
      <c r="J647" s="7" t="s">
        <v>190</v>
      </c>
      <c r="K647" s="7" t="s">
        <v>146</v>
      </c>
      <c r="L647" s="7" t="s">
        <v>90</v>
      </c>
      <c r="M647" s="7" t="s">
        <v>191</v>
      </c>
      <c r="N647" s="8">
        <v>44434</v>
      </c>
      <c r="O647" t="e">
        <f t="shared" ca="1" si="839"/>
        <v>#REF!</v>
      </c>
      <c r="P647" s="7">
        <f t="shared" ca="1" si="837"/>
        <v>-737</v>
      </c>
      <c r="Q647" s="8">
        <v>44964</v>
      </c>
      <c r="R647" s="7" t="s">
        <v>1728</v>
      </c>
      <c r="S647" s="7"/>
      <c r="T647" s="9" t="s">
        <v>156</v>
      </c>
      <c r="U647" s="7" t="str">
        <f t="shared" si="823"/>
        <v>Contractuel</v>
      </c>
      <c r="V647" s="8">
        <v>44927</v>
      </c>
      <c r="W647" s="8">
        <v>44985</v>
      </c>
      <c r="X647" s="8"/>
      <c r="Y647" s="8"/>
      <c r="Z647" s="8">
        <v>44434</v>
      </c>
      <c r="AA647" s="7">
        <f t="shared" si="824"/>
        <v>8</v>
      </c>
      <c r="AB647" s="7">
        <f t="shared" si="825"/>
        <v>2021</v>
      </c>
      <c r="AC647" s="7">
        <f t="shared" si="826"/>
        <v>2025</v>
      </c>
      <c r="AD647" s="10" t="e">
        <f t="shared" ref="AD647:AD710" ca="1" si="843">IF(#REF!="Non",(DAYS360(N647,Q647)/360),(DAYS360(N647,TODAY())/360))</f>
        <v>#REF!</v>
      </c>
      <c r="AE647" s="10" t="e">
        <f t="shared" ca="1" si="828"/>
        <v>#REF!</v>
      </c>
      <c r="AF647" s="8">
        <v>35147</v>
      </c>
      <c r="AG647" s="11">
        <f t="shared" ca="1" si="829"/>
        <v>28.972602739726028</v>
      </c>
      <c r="AH647" s="10" t="str">
        <f t="shared" ca="1" si="830"/>
        <v>&gt;25&lt; 35</v>
      </c>
      <c r="AI647" s="12">
        <v>16629904</v>
      </c>
      <c r="AJ647" s="13" t="s">
        <v>106</v>
      </c>
      <c r="AK647" s="12" t="s">
        <v>2869</v>
      </c>
      <c r="AL647" s="8">
        <v>40828</v>
      </c>
      <c r="AM647" s="7" t="s">
        <v>108</v>
      </c>
      <c r="AN647" s="7" t="s">
        <v>109</v>
      </c>
      <c r="AQ647" s="14">
        <v>3</v>
      </c>
      <c r="AR647" s="14">
        <v>2</v>
      </c>
      <c r="AS647" s="15">
        <f t="shared" si="831"/>
        <v>45164.5</v>
      </c>
      <c r="AT647" s="14" t="s">
        <v>163</v>
      </c>
      <c r="AU647" s="12">
        <v>3.3159999999999998</v>
      </c>
      <c r="AV647" s="17" t="s">
        <v>236</v>
      </c>
      <c r="AW647" s="18" t="s">
        <v>201</v>
      </c>
      <c r="AX647" s="19" t="s">
        <v>2870</v>
      </c>
      <c r="AY647" s="17" t="s">
        <v>1153</v>
      </c>
      <c r="AZ647" s="14" t="s">
        <v>203</v>
      </c>
      <c r="BA647" s="20" t="str">
        <f t="shared" si="832"/>
        <v>17001000000266101646</v>
      </c>
      <c r="BB647" s="31">
        <f t="shared" si="833"/>
        <v>20</v>
      </c>
      <c r="BC647" s="22" t="s">
        <v>2871</v>
      </c>
      <c r="BD647" s="23" t="s">
        <v>568</v>
      </c>
      <c r="BF647" s="8"/>
      <c r="BG647" s="32">
        <v>25296292</v>
      </c>
      <c r="BH647" s="32">
        <v>29392737</v>
      </c>
      <c r="BI647" s="32"/>
      <c r="BJ647" t="s">
        <v>371</v>
      </c>
      <c r="BK647" s="14" t="str">
        <f t="shared" si="811"/>
        <v>A-520</v>
      </c>
      <c r="BL647" s="14"/>
      <c r="BM647" s="25"/>
      <c r="BN647" s="26" t="str">
        <f t="shared" si="834"/>
        <v>17001000000266101646</v>
      </c>
      <c r="BO647" s="27" t="str">
        <f t="shared" si="835"/>
        <v>DAAGI RANIA</v>
      </c>
      <c r="BP647" s="26">
        <f t="shared" si="836"/>
        <v>647</v>
      </c>
      <c r="BQ647" s="28"/>
    </row>
    <row r="648" spans="1:69" x14ac:dyDescent="0.25">
      <c r="A648" t="str">
        <f>VLOOKUP(B648,[2]RH!$B:$BV,72,0)</f>
        <v>Non-Actif</v>
      </c>
      <c r="B648" s="6">
        <v>648</v>
      </c>
      <c r="C648" s="7" t="s">
        <v>168</v>
      </c>
      <c r="D648" s="7" t="s">
        <v>1322</v>
      </c>
      <c r="E648" s="7" t="s">
        <v>67</v>
      </c>
      <c r="F648" s="7" t="s">
        <v>118</v>
      </c>
      <c r="G648" s="7" t="s">
        <v>220</v>
      </c>
      <c r="H648" s="7">
        <v>560</v>
      </c>
      <c r="I648" s="7" t="s">
        <v>189</v>
      </c>
      <c r="J648" s="7" t="s">
        <v>190</v>
      </c>
      <c r="K648" s="7" t="s">
        <v>146</v>
      </c>
      <c r="L648" s="7" t="s">
        <v>90</v>
      </c>
      <c r="M648" s="7" t="s">
        <v>191</v>
      </c>
      <c r="N648" s="8">
        <v>44434</v>
      </c>
      <c r="O648" t="e">
        <f t="shared" ca="1" si="839"/>
        <v>#REF!</v>
      </c>
      <c r="P648" s="7">
        <f t="shared" ca="1" si="837"/>
        <v>-676</v>
      </c>
      <c r="Q648" s="8">
        <v>45044</v>
      </c>
      <c r="R648" s="7" t="s">
        <v>2255</v>
      </c>
      <c r="S648" s="7"/>
      <c r="T648" s="9" t="s">
        <v>156</v>
      </c>
      <c r="U648" s="7" t="str">
        <f t="shared" si="823"/>
        <v>Contractuel</v>
      </c>
      <c r="V648" s="8">
        <v>44986</v>
      </c>
      <c r="W648" s="8">
        <v>45046</v>
      </c>
      <c r="X648" s="8"/>
      <c r="Y648" s="8"/>
      <c r="Z648" s="8">
        <v>44434</v>
      </c>
      <c r="AA648" s="7">
        <f t="shared" si="824"/>
        <v>8</v>
      </c>
      <c r="AB648" s="7">
        <f t="shared" si="825"/>
        <v>2021</v>
      </c>
      <c r="AC648" s="7">
        <f t="shared" si="826"/>
        <v>2025</v>
      </c>
      <c r="AD648" s="10" t="e">
        <f t="shared" ref="AD648:AD711" ca="1" si="844">IF(#REF!="Non",(DAYS360(N648,Q648)/360),(DAYS360(N648,TODAY())/360))</f>
        <v>#REF!</v>
      </c>
      <c r="AE648" s="10" t="e">
        <f t="shared" ca="1" si="828"/>
        <v>#REF!</v>
      </c>
      <c r="AF648" s="8">
        <v>34506</v>
      </c>
      <c r="AG648" s="11">
        <f t="shared" ca="1" si="829"/>
        <v>30.728767123287671</v>
      </c>
      <c r="AH648" s="10" t="str">
        <f t="shared" ca="1" si="830"/>
        <v>&gt;25&lt; 35</v>
      </c>
      <c r="AI648" s="12">
        <v>16784723</v>
      </c>
      <c r="AJ648" s="13" t="s">
        <v>150</v>
      </c>
      <c r="AK648" s="12" t="s">
        <v>2872</v>
      </c>
      <c r="AL648" s="8">
        <v>40628</v>
      </c>
      <c r="AM648" s="7" t="s">
        <v>108</v>
      </c>
      <c r="AN648" s="7" t="s">
        <v>76</v>
      </c>
      <c r="AQ648" s="14">
        <v>3</v>
      </c>
      <c r="AR648" s="14">
        <v>2</v>
      </c>
      <c r="AS648" s="15">
        <f t="shared" si="831"/>
        <v>45164.5</v>
      </c>
      <c r="AT648" s="14" t="s">
        <v>163</v>
      </c>
      <c r="AU648" s="12">
        <v>3.3159999999999998</v>
      </c>
      <c r="AV648" s="17" t="s">
        <v>73</v>
      </c>
      <c r="AW648" s="18" t="s">
        <v>1445</v>
      </c>
      <c r="AX648" s="19" t="s">
        <v>2873</v>
      </c>
      <c r="AY648" s="17" t="s">
        <v>1645</v>
      </c>
      <c r="AZ648" s="14" t="s">
        <v>98</v>
      </c>
      <c r="BA648" s="20" t="str">
        <f t="shared" si="832"/>
        <v>01038076111013624850</v>
      </c>
      <c r="BB648" s="31">
        <f t="shared" si="833"/>
        <v>20</v>
      </c>
      <c r="BC648" s="22" t="s">
        <v>2874</v>
      </c>
      <c r="BD648" s="23" t="s">
        <v>115</v>
      </c>
      <c r="BE648">
        <v>2052</v>
      </c>
      <c r="BF648" s="8"/>
      <c r="BG648" s="32">
        <v>58828416</v>
      </c>
      <c r="BH648" s="32">
        <v>97807017</v>
      </c>
      <c r="BI648" s="32"/>
      <c r="BJ648" t="s">
        <v>933</v>
      </c>
      <c r="BK648" s="14" t="str">
        <f t="shared" si="811"/>
        <v>A-560</v>
      </c>
      <c r="BL648" s="14"/>
      <c r="BM648" s="25"/>
      <c r="BN648" s="26" t="str">
        <f t="shared" si="834"/>
        <v>01038076111013624850</v>
      </c>
      <c r="BO648" s="27" t="str">
        <f t="shared" si="835"/>
        <v>MEJRI MAISSA</v>
      </c>
      <c r="BP648" s="26">
        <f t="shared" si="836"/>
        <v>648</v>
      </c>
      <c r="BQ648" s="28"/>
    </row>
    <row r="649" spans="1:69" x14ac:dyDescent="0.25">
      <c r="A649" t="str">
        <f>VLOOKUP(B649,[2]RH!$B:$BV,72,0)</f>
        <v>Non-Actif</v>
      </c>
      <c r="B649" s="6">
        <v>649</v>
      </c>
      <c r="C649" s="7" t="s">
        <v>100</v>
      </c>
      <c r="D649" s="7" t="s">
        <v>2875</v>
      </c>
      <c r="E649" s="7" t="s">
        <v>67</v>
      </c>
      <c r="F649" s="7" t="s">
        <v>118</v>
      </c>
      <c r="G649" s="7" t="s">
        <v>220</v>
      </c>
      <c r="H649" s="7" t="s">
        <v>1656</v>
      </c>
      <c r="I649" s="7"/>
      <c r="J649" s="7" t="s">
        <v>281</v>
      </c>
      <c r="K649" s="7" t="s">
        <v>146</v>
      </c>
      <c r="L649" s="7" t="s">
        <v>90</v>
      </c>
      <c r="M649" s="7" t="s">
        <v>191</v>
      </c>
      <c r="N649" s="8">
        <v>44434</v>
      </c>
      <c r="O649" t="e">
        <f t="shared" ca="1" si="839"/>
        <v>#REF!</v>
      </c>
      <c r="P649" s="7">
        <f t="shared" ca="1" si="837"/>
        <v>-1161</v>
      </c>
      <c r="Q649" s="8">
        <v>44505</v>
      </c>
      <c r="R649" s="7" t="s">
        <v>161</v>
      </c>
      <c r="S649" s="7"/>
      <c r="T649" s="9" t="s">
        <v>156</v>
      </c>
      <c r="U649" s="7" t="str">
        <f t="shared" si="823"/>
        <v>Contractuel</v>
      </c>
      <c r="V649" s="8">
        <v>44501</v>
      </c>
      <c r="W649" s="8">
        <v>44561</v>
      </c>
      <c r="X649" s="8"/>
      <c r="Y649" s="8"/>
      <c r="Z649" s="8">
        <v>44434</v>
      </c>
      <c r="AA649" s="7">
        <f t="shared" si="824"/>
        <v>8</v>
      </c>
      <c r="AB649" s="7">
        <f t="shared" si="825"/>
        <v>2021</v>
      </c>
      <c r="AC649" s="7">
        <f t="shared" si="826"/>
        <v>2025</v>
      </c>
      <c r="AD649" s="10" t="e">
        <f t="shared" ref="AD649:AD712" ca="1" si="845">IF(#REF!="Non",(DAYS360(N649,Q649)/360),(DAYS360(N649,TODAY())/360))</f>
        <v>#REF!</v>
      </c>
      <c r="AE649" s="10" t="e">
        <f t="shared" ca="1" si="828"/>
        <v>#REF!</v>
      </c>
      <c r="AF649" s="8">
        <v>31927</v>
      </c>
      <c r="AG649" s="11">
        <f t="shared" ca="1" si="829"/>
        <v>37.794520547945204</v>
      </c>
      <c r="AH649" s="10" t="str">
        <f t="shared" ca="1" si="830"/>
        <v>&gt;35&lt; 45</v>
      </c>
      <c r="AI649" s="12">
        <v>12669124</v>
      </c>
      <c r="AJ649" s="13" t="s">
        <v>170</v>
      </c>
      <c r="AK649" s="12" t="s">
        <v>2876</v>
      </c>
      <c r="AL649" s="8">
        <v>38825</v>
      </c>
      <c r="AM649" s="7" t="s">
        <v>108</v>
      </c>
      <c r="AN649" s="7" t="s">
        <v>109</v>
      </c>
      <c r="AQ649" s="14">
        <v>3</v>
      </c>
      <c r="AR649" s="14">
        <v>1</v>
      </c>
      <c r="AS649" s="15">
        <f t="shared" si="831"/>
        <v>44799.25</v>
      </c>
      <c r="AT649" s="14" t="s">
        <v>163</v>
      </c>
      <c r="AU649" s="12">
        <v>3.1930000000000001</v>
      </c>
      <c r="AV649" s="17" t="s">
        <v>150</v>
      </c>
      <c r="AW649" s="18" t="s">
        <v>879</v>
      </c>
      <c r="AX649" s="19">
        <v>23105522655</v>
      </c>
      <c r="AY649" s="17">
        <v>79</v>
      </c>
      <c r="AZ649" s="14" t="s">
        <v>174</v>
      </c>
      <c r="BA649" s="20" t="str">
        <f t="shared" si="832"/>
        <v>07065012310552265579</v>
      </c>
      <c r="BB649" s="31">
        <f t="shared" si="833"/>
        <v>20</v>
      </c>
      <c r="BC649" s="22" t="s">
        <v>2877</v>
      </c>
      <c r="BD649" s="23" t="s">
        <v>341</v>
      </c>
      <c r="BF649" s="8"/>
      <c r="BG649" s="32">
        <v>95940281</v>
      </c>
      <c r="BH649" s="32">
        <v>93163156</v>
      </c>
      <c r="BI649" s="32"/>
      <c r="BJ649" t="s">
        <v>1055</v>
      </c>
      <c r="BK649" s="14" t="str">
        <f t="shared" si="811"/>
        <v>B-APT</v>
      </c>
      <c r="BL649" s="14"/>
      <c r="BM649" s="25"/>
      <c r="BN649" s="26" t="str">
        <f t="shared" si="834"/>
        <v>07065012310552265579</v>
      </c>
      <c r="BO649" s="27" t="str">
        <f t="shared" si="835"/>
        <v>CHAABI SANA</v>
      </c>
      <c r="BP649" s="26">
        <f t="shared" si="836"/>
        <v>649</v>
      </c>
      <c r="BQ649" s="28"/>
    </row>
    <row r="650" spans="1:69" x14ac:dyDescent="0.25">
      <c r="A650" t="str">
        <f>VLOOKUP(B650,[2]RH!$B:$BV,72,0)</f>
        <v>si</v>
      </c>
      <c r="B650" s="6">
        <v>650</v>
      </c>
      <c r="C650" s="7" t="s">
        <v>168</v>
      </c>
      <c r="D650" s="7" t="s">
        <v>2878</v>
      </c>
      <c r="E650" s="7" t="s">
        <v>67</v>
      </c>
      <c r="F650" s="7" t="s">
        <v>118</v>
      </c>
      <c r="G650" s="7" t="s">
        <v>220</v>
      </c>
      <c r="H650" s="7" t="s">
        <v>649</v>
      </c>
      <c r="I650" s="7" t="s">
        <v>709</v>
      </c>
      <c r="J650" s="7" t="s">
        <v>190</v>
      </c>
      <c r="K650" s="7" t="s">
        <v>146</v>
      </c>
      <c r="L650" s="7" t="s">
        <v>90</v>
      </c>
      <c r="M650" s="7" t="s">
        <v>191</v>
      </c>
      <c r="N650" s="8">
        <v>44434</v>
      </c>
      <c r="O650" t="e">
        <f t="shared" ca="1" si="839"/>
        <v>#REF!</v>
      </c>
      <c r="P650" s="7">
        <f t="shared" ca="1" si="837"/>
        <v>-6</v>
      </c>
      <c r="Q650" s="8"/>
      <c r="R650" s="7"/>
      <c r="S650" s="7"/>
      <c r="T650" s="9" t="s">
        <v>156</v>
      </c>
      <c r="U650" s="7" t="str">
        <f t="shared" si="823"/>
        <v>Contractuel</v>
      </c>
      <c r="V650" s="8">
        <v>45689</v>
      </c>
      <c r="W650" s="8">
        <f>VLOOKUP(B650,[1]BASE!$A:$Q,17,0)</f>
        <v>45716</v>
      </c>
      <c r="X650" s="8"/>
      <c r="Y650" s="8"/>
      <c r="Z650" s="8">
        <v>44434</v>
      </c>
      <c r="AA650" s="7">
        <f t="shared" si="824"/>
        <v>8</v>
      </c>
      <c r="AB650" s="7">
        <f t="shared" si="825"/>
        <v>2021</v>
      </c>
      <c r="AC650" s="7">
        <f t="shared" si="826"/>
        <v>2025</v>
      </c>
      <c r="AD650" s="10" t="e">
        <f t="shared" ref="AD650:AD713" ca="1" si="846">IF(#REF!="Non",(DAYS360(N650,Q650)/360),(DAYS360(N650,TODAY())/360))</f>
        <v>#REF!</v>
      </c>
      <c r="AE650" s="10" t="e">
        <f t="shared" ca="1" si="828"/>
        <v>#REF!</v>
      </c>
      <c r="AF650" s="8">
        <v>30671</v>
      </c>
      <c r="AG650" s="11">
        <f t="shared" ca="1" si="829"/>
        <v>41.235616438356168</v>
      </c>
      <c r="AH650" s="10" t="str">
        <f t="shared" ca="1" si="830"/>
        <v>&gt;35&lt; 45</v>
      </c>
      <c r="AI650" s="12">
        <v>12759594</v>
      </c>
      <c r="AJ650" s="13" t="s">
        <v>170</v>
      </c>
      <c r="AK650" s="12" t="s">
        <v>2879</v>
      </c>
      <c r="AL650" s="8">
        <v>44151</v>
      </c>
      <c r="AM650" s="7" t="s">
        <v>108</v>
      </c>
      <c r="AN650" s="7" t="s">
        <v>76</v>
      </c>
      <c r="AO650">
        <v>2</v>
      </c>
      <c r="AQ650">
        <v>3</v>
      </c>
      <c r="AR650" s="14">
        <v>3</v>
      </c>
      <c r="AS650" s="15">
        <f t="shared" si="831"/>
        <v>45529.75</v>
      </c>
      <c r="AT650" s="14" t="s">
        <v>163</v>
      </c>
      <c r="AU650" s="12">
        <v>3.3159999999999998</v>
      </c>
      <c r="AV650" s="17" t="s">
        <v>92</v>
      </c>
      <c r="AW650" s="18" t="s">
        <v>2036</v>
      </c>
      <c r="AX650" s="19">
        <v>80089604235</v>
      </c>
      <c r="AY650" s="17">
        <v>59</v>
      </c>
      <c r="AZ650" s="14" t="s">
        <v>152</v>
      </c>
      <c r="BA650" s="20" t="str">
        <f t="shared" si="832"/>
        <v>04053138008960423559</v>
      </c>
      <c r="BB650" s="31">
        <f t="shared" si="833"/>
        <v>20</v>
      </c>
      <c r="BC650" s="22" t="s">
        <v>2880</v>
      </c>
      <c r="BD650" s="23" t="s">
        <v>115</v>
      </c>
      <c r="BF650" s="8"/>
      <c r="BG650" s="32">
        <v>27326850</v>
      </c>
      <c r="BH650" s="32">
        <v>52925333</v>
      </c>
      <c r="BI650" s="32"/>
      <c r="BJ650" t="s">
        <v>714</v>
      </c>
      <c r="BK650" s="14" t="str">
        <f>IF(K650="CADRE","CADRE",CONCATENATE(J650,"-",H650))</f>
        <v>A-Panda</v>
      </c>
      <c r="BL650" s="14" t="s">
        <v>288</v>
      </c>
      <c r="BM650" s="25"/>
      <c r="BN650" s="26" t="str">
        <f t="shared" si="834"/>
        <v>04053138008960423559</v>
      </c>
      <c r="BO650" s="27" t="str">
        <f t="shared" si="835"/>
        <v>OUERTATANI SAMIHA</v>
      </c>
      <c r="BP650" s="26">
        <f t="shared" si="836"/>
        <v>650</v>
      </c>
      <c r="BQ650" s="28"/>
    </row>
    <row r="651" spans="1:69" x14ac:dyDescent="0.25">
      <c r="A651" t="str">
        <f>VLOOKUP(B651,[2]RH!$B:$BV,72,0)</f>
        <v>si</v>
      </c>
      <c r="B651" s="6">
        <v>651</v>
      </c>
      <c r="C651" s="7" t="s">
        <v>100</v>
      </c>
      <c r="D651" s="7" t="s">
        <v>2881</v>
      </c>
      <c r="E651" s="7" t="s">
        <v>67</v>
      </c>
      <c r="F651" s="7" t="s">
        <v>102</v>
      </c>
      <c r="G651" s="7" t="s">
        <v>2882</v>
      </c>
      <c r="H651" s="7"/>
      <c r="I651" s="7"/>
      <c r="J651" s="7"/>
      <c r="K651" s="7" t="s">
        <v>70</v>
      </c>
      <c r="L651" s="7" t="s">
        <v>90</v>
      </c>
      <c r="M651" s="7" t="e">
        <f>+#REF!</f>
        <v>#REF!</v>
      </c>
      <c r="N651" s="8">
        <v>44435</v>
      </c>
      <c r="O651" t="e">
        <f t="shared" ca="1" si="839"/>
        <v>#REF!</v>
      </c>
      <c r="P651" s="7" t="str">
        <f t="shared" ca="1" si="837"/>
        <v/>
      </c>
      <c r="Q651" s="8"/>
      <c r="R651" s="7"/>
      <c r="S651" s="7"/>
      <c r="T651" s="9" t="s">
        <v>72</v>
      </c>
      <c r="U651" s="7" t="str">
        <f t="shared" si="823"/>
        <v>Titulaire</v>
      </c>
      <c r="V651" s="8">
        <v>45505</v>
      </c>
      <c r="W651" s="8"/>
      <c r="X651" s="8">
        <v>44440</v>
      </c>
      <c r="Y651" s="8">
        <v>44804</v>
      </c>
      <c r="Z651" s="8">
        <v>44805</v>
      </c>
      <c r="AA651" s="7">
        <f t="shared" si="824"/>
        <v>8</v>
      </c>
      <c r="AB651" s="7">
        <f t="shared" si="825"/>
        <v>2021</v>
      </c>
      <c r="AC651" s="7">
        <f t="shared" si="826"/>
        <v>2025</v>
      </c>
      <c r="AD651" s="10" t="e">
        <f t="shared" ref="AD651:AD714" ca="1" si="847">IF(#REF!="Non",(DAYS360(N651,Q651)/360),(DAYS360(N651,TODAY())/360))</f>
        <v>#REF!</v>
      </c>
      <c r="AE651" s="10" t="e">
        <f t="shared" ca="1" si="828"/>
        <v>#REF!</v>
      </c>
      <c r="AF651" s="8">
        <v>35265</v>
      </c>
      <c r="AG651" s="11">
        <f t="shared" ca="1" si="829"/>
        <v>28.649315068493152</v>
      </c>
      <c r="AH651" s="10" t="str">
        <f t="shared" ca="1" si="830"/>
        <v>&gt;25&lt; 35</v>
      </c>
      <c r="AI651" s="12">
        <v>17581317</v>
      </c>
      <c r="AJ651" s="13" t="s">
        <v>79</v>
      </c>
      <c r="AK651" s="12">
        <v>11654716</v>
      </c>
      <c r="AL651" s="8">
        <v>43498</v>
      </c>
      <c r="AM651" s="7" t="s">
        <v>108</v>
      </c>
      <c r="AN651" s="7" t="s">
        <v>109</v>
      </c>
      <c r="AQ651">
        <v>6</v>
      </c>
      <c r="AR651" s="14">
        <v>3</v>
      </c>
      <c r="AS651" s="15">
        <f t="shared" si="831"/>
        <v>45530.75</v>
      </c>
      <c r="AT651" s="14" t="s">
        <v>77</v>
      </c>
      <c r="AU651" s="12">
        <v>3.3159999999999998</v>
      </c>
      <c r="AV651" s="17" t="s">
        <v>150</v>
      </c>
      <c r="AW651" s="18" t="s">
        <v>2235</v>
      </c>
      <c r="AX651" s="19" t="s">
        <v>2883</v>
      </c>
      <c r="AY651" s="17" t="s">
        <v>236</v>
      </c>
      <c r="AZ651" s="14" t="s">
        <v>174</v>
      </c>
      <c r="BA651" s="20" t="str">
        <f t="shared" si="832"/>
        <v>07026009310557999117</v>
      </c>
      <c r="BB651" s="31">
        <f t="shared" si="833"/>
        <v>20</v>
      </c>
      <c r="BC651" s="22" t="s">
        <v>2884</v>
      </c>
      <c r="BD651" s="23" t="s">
        <v>115</v>
      </c>
      <c r="BF651" s="8"/>
      <c r="BG651" s="32">
        <v>28486681</v>
      </c>
      <c r="BH651" s="32"/>
      <c r="BI651" s="32"/>
      <c r="BJ651" t="s">
        <v>549</v>
      </c>
      <c r="BK651" s="14" t="str">
        <f t="shared" si="811"/>
        <v>CADRE</v>
      </c>
      <c r="BL651" s="14"/>
      <c r="BM651" s="25"/>
      <c r="BN651" s="26" t="str">
        <f t="shared" si="834"/>
        <v>07026009310557999117</v>
      </c>
      <c r="BO651" s="27" t="str">
        <f t="shared" si="835"/>
        <v>ZOUAOUI ASMA</v>
      </c>
      <c r="BP651" s="26">
        <f t="shared" si="836"/>
        <v>651</v>
      </c>
      <c r="BQ651" s="28"/>
    </row>
    <row r="652" spans="1:69" x14ac:dyDescent="0.25">
      <c r="A652" t="str">
        <f>VLOOKUP(B652,[2]RH!$B:$BV,72,0)</f>
        <v>Non-Actif</v>
      </c>
      <c r="B652" s="6">
        <v>652</v>
      </c>
      <c r="C652" s="7" t="s">
        <v>100</v>
      </c>
      <c r="D652" s="7" t="s">
        <v>2885</v>
      </c>
      <c r="E652" s="7" t="s">
        <v>67</v>
      </c>
      <c r="F652" s="7" t="s">
        <v>258</v>
      </c>
      <c r="G652" s="7" t="s">
        <v>570</v>
      </c>
      <c r="H652" s="7" t="s">
        <v>225</v>
      </c>
      <c r="I652" s="7" t="s">
        <v>563</v>
      </c>
      <c r="J652" s="7" t="s">
        <v>281</v>
      </c>
      <c r="K652" s="7" t="s">
        <v>89</v>
      </c>
      <c r="L652" s="7" t="s">
        <v>90</v>
      </c>
      <c r="M652" s="7" t="s">
        <v>535</v>
      </c>
      <c r="N652" s="8">
        <v>44438</v>
      </c>
      <c r="O652" t="e">
        <f t="shared" ca="1" si="839"/>
        <v>#REF!</v>
      </c>
      <c r="P652" s="7">
        <f t="shared" ca="1" si="837"/>
        <v>-279</v>
      </c>
      <c r="Q652" s="8">
        <v>45443</v>
      </c>
      <c r="R652" s="7" t="s">
        <v>147</v>
      </c>
      <c r="S652" s="7"/>
      <c r="T652" s="9" t="s">
        <v>156</v>
      </c>
      <c r="U652" s="7" t="str">
        <f t="shared" si="823"/>
        <v>Contractuel</v>
      </c>
      <c r="V652" s="8">
        <v>45413</v>
      </c>
      <c r="W652" s="8">
        <v>45443</v>
      </c>
      <c r="X652" s="8">
        <v>44440</v>
      </c>
      <c r="Y652" s="8">
        <v>44804</v>
      </c>
      <c r="Z652" s="8">
        <v>44805</v>
      </c>
      <c r="AA652" s="7">
        <f t="shared" si="824"/>
        <v>8</v>
      </c>
      <c r="AB652" s="7">
        <f t="shared" si="825"/>
        <v>2021</v>
      </c>
      <c r="AC652" s="7">
        <f t="shared" si="826"/>
        <v>2025</v>
      </c>
      <c r="AD652" s="10" t="e">
        <f t="shared" ref="AD652:AD715" ca="1" si="848">IF(#REF!="Non",(DAYS360(N652,Q652)/360),(DAYS360(N652,TODAY())/360))</f>
        <v>#REF!</v>
      </c>
      <c r="AE652" s="10" t="e">
        <f t="shared" ca="1" si="828"/>
        <v>#REF!</v>
      </c>
      <c r="AF652" s="8">
        <v>36066</v>
      </c>
      <c r="AG652" s="11">
        <f t="shared" ca="1" si="829"/>
        <v>26.454794520547946</v>
      </c>
      <c r="AH652" s="10" t="str">
        <f t="shared" ca="1" si="830"/>
        <v>&gt;25&lt; 35</v>
      </c>
      <c r="AI652" s="12">
        <v>17461397</v>
      </c>
      <c r="AJ652" s="13" t="s">
        <v>120</v>
      </c>
      <c r="AK652" s="12">
        <v>14269339</v>
      </c>
      <c r="AL652" s="8">
        <v>42621</v>
      </c>
      <c r="AM652" s="7" t="s">
        <v>108</v>
      </c>
      <c r="AN652" s="7" t="s">
        <v>109</v>
      </c>
      <c r="AQ652">
        <v>3</v>
      </c>
      <c r="AR652" s="14">
        <v>3</v>
      </c>
      <c r="AS652" s="15">
        <f t="shared" si="831"/>
        <v>45533.75</v>
      </c>
      <c r="AT652" s="14" t="s">
        <v>163</v>
      </c>
      <c r="AU652" s="12">
        <v>3.3159999999999998</v>
      </c>
      <c r="AV652" s="17" t="s">
        <v>150</v>
      </c>
      <c r="AW652" s="18" t="s">
        <v>339</v>
      </c>
      <c r="AX652" s="19" t="s">
        <v>2886</v>
      </c>
      <c r="AY652" s="17" t="s">
        <v>284</v>
      </c>
      <c r="AZ652" s="14" t="s">
        <v>174</v>
      </c>
      <c r="BA652" s="20" t="str">
        <f t="shared" si="832"/>
        <v>07080013810554179221</v>
      </c>
      <c r="BB652" s="31">
        <f t="shared" si="833"/>
        <v>20</v>
      </c>
      <c r="BC652" s="22" t="s">
        <v>2887</v>
      </c>
      <c r="BD652" s="23" t="s">
        <v>1286</v>
      </c>
      <c r="BF652" s="8"/>
      <c r="BG652" s="32">
        <v>90773623</v>
      </c>
      <c r="BH652" s="32">
        <v>92466919</v>
      </c>
      <c r="BI652" s="32"/>
      <c r="BJ652" t="s">
        <v>322</v>
      </c>
      <c r="BK652" s="14" t="str">
        <f t="shared" si="811"/>
        <v>B-P6 AV</v>
      </c>
      <c r="BL652" s="14" t="s">
        <v>288</v>
      </c>
      <c r="BM652" s="25"/>
      <c r="BN652" s="26" t="str">
        <f t="shared" si="834"/>
        <v>07080013810554179221</v>
      </c>
      <c r="BO652" s="27" t="str">
        <f t="shared" si="835"/>
        <v>KHEMIRI EMNA</v>
      </c>
      <c r="BP652" s="26">
        <f t="shared" si="836"/>
        <v>652</v>
      </c>
      <c r="BQ652" s="28"/>
    </row>
    <row r="653" spans="1:69" x14ac:dyDescent="0.25">
      <c r="A653" t="str">
        <f>VLOOKUP(B653,[2]RH!$B:$BV,72,0)</f>
        <v>Non-Actif</v>
      </c>
      <c r="B653" s="6">
        <v>653</v>
      </c>
      <c r="C653" s="7" t="s">
        <v>100</v>
      </c>
      <c r="D653" s="7" t="s">
        <v>2888</v>
      </c>
      <c r="E653" s="7" t="s">
        <v>67</v>
      </c>
      <c r="F653" s="7" t="s">
        <v>118</v>
      </c>
      <c r="G653" s="7" t="s">
        <v>408</v>
      </c>
      <c r="H653" s="7">
        <v>965</v>
      </c>
      <c r="I653" s="7" t="s">
        <v>280</v>
      </c>
      <c r="J653" s="7" t="s">
        <v>281</v>
      </c>
      <c r="K653" s="7" t="s">
        <v>146</v>
      </c>
      <c r="L653" s="7" t="s">
        <v>90</v>
      </c>
      <c r="M653" s="7" t="s">
        <v>191</v>
      </c>
      <c r="N653" s="8">
        <v>44439</v>
      </c>
      <c r="O653" t="e">
        <f t="shared" ca="1" si="839"/>
        <v>#REF!</v>
      </c>
      <c r="P653" s="7">
        <f t="shared" ca="1" si="837"/>
        <v>-676</v>
      </c>
      <c r="Q653" s="8">
        <v>45050</v>
      </c>
      <c r="R653" s="7" t="s">
        <v>2255</v>
      </c>
      <c r="S653" s="7"/>
      <c r="T653" s="9" t="s">
        <v>156</v>
      </c>
      <c r="U653" s="7" t="str">
        <f t="shared" si="823"/>
        <v>Contractuel</v>
      </c>
      <c r="V653" s="8">
        <v>44986</v>
      </c>
      <c r="W653" s="8">
        <v>45046</v>
      </c>
      <c r="X653" s="8"/>
      <c r="Y653" s="8"/>
      <c r="Z653" s="8">
        <v>44439</v>
      </c>
      <c r="AA653" s="7">
        <f t="shared" si="824"/>
        <v>8</v>
      </c>
      <c r="AB653" s="7">
        <f t="shared" si="825"/>
        <v>2021</v>
      </c>
      <c r="AC653" s="7">
        <f t="shared" si="826"/>
        <v>2025</v>
      </c>
      <c r="AD653" s="10" t="e">
        <f t="shared" ref="AD653:AD716" ca="1" si="849">IF(#REF!="Non",(DAYS360(N653,Q653)/360),(DAYS360(N653,TODAY())/360))</f>
        <v>#REF!</v>
      </c>
      <c r="AE653" s="10" t="e">
        <f t="shared" ca="1" si="828"/>
        <v>#REF!</v>
      </c>
      <c r="AF653" s="8">
        <v>35543</v>
      </c>
      <c r="AG653" s="11">
        <f t="shared" ca="1" si="829"/>
        <v>27.887671232876713</v>
      </c>
      <c r="AH653" s="10" t="str">
        <f t="shared" ca="1" si="830"/>
        <v>&gt;25&lt; 35</v>
      </c>
      <c r="AI653" s="12">
        <v>17443583</v>
      </c>
      <c r="AJ653" s="13" t="s">
        <v>79</v>
      </c>
      <c r="AK653" s="12">
        <v>14352719</v>
      </c>
      <c r="AL653" s="8">
        <v>42312</v>
      </c>
      <c r="AM653" s="7" t="s">
        <v>108</v>
      </c>
      <c r="AN653" s="7" t="s">
        <v>109</v>
      </c>
      <c r="AQ653" s="14">
        <v>3</v>
      </c>
      <c r="AR653" s="14">
        <v>2</v>
      </c>
      <c r="AS653" s="15">
        <f t="shared" si="831"/>
        <v>45169.5</v>
      </c>
      <c r="AT653" s="14" t="s">
        <v>163</v>
      </c>
      <c r="AU653" s="12">
        <v>3.3159999999999998</v>
      </c>
      <c r="AV653" s="17" t="s">
        <v>236</v>
      </c>
      <c r="AW653" s="18" t="s">
        <v>201</v>
      </c>
      <c r="AX653" s="19" t="s">
        <v>2889</v>
      </c>
      <c r="AY653" s="17" t="s">
        <v>1362</v>
      </c>
      <c r="AZ653" s="14" t="s">
        <v>203</v>
      </c>
      <c r="BA653" s="20" t="str">
        <f t="shared" si="832"/>
        <v>17001000000305544174</v>
      </c>
      <c r="BB653" s="31">
        <f t="shared" si="833"/>
        <v>20</v>
      </c>
      <c r="BC653" s="22" t="s">
        <v>2890</v>
      </c>
      <c r="BD653" s="23" t="s">
        <v>341</v>
      </c>
      <c r="BF653" s="8"/>
      <c r="BG653" s="32">
        <v>55547332</v>
      </c>
      <c r="BH653" s="32">
        <v>21671842</v>
      </c>
      <c r="BI653" s="32"/>
      <c r="BJ653" t="s">
        <v>627</v>
      </c>
      <c r="BK653" s="14" t="str">
        <f t="shared" si="811"/>
        <v>B-965</v>
      </c>
      <c r="BL653" s="14"/>
      <c r="BM653" s="25"/>
      <c r="BN653" s="26" t="str">
        <f t="shared" si="834"/>
        <v>17001000000305544174</v>
      </c>
      <c r="BO653" s="27" t="str">
        <f t="shared" si="835"/>
        <v>AOUINI KHOULOUD</v>
      </c>
      <c r="BP653" s="26">
        <f t="shared" si="836"/>
        <v>653</v>
      </c>
      <c r="BQ653" s="28"/>
    </row>
    <row r="654" spans="1:69" x14ac:dyDescent="0.25">
      <c r="A654" t="str">
        <f>VLOOKUP(B654,[2]RH!$B:$BV,72,0)</f>
        <v>Non-Actif</v>
      </c>
      <c r="B654" s="6">
        <v>654</v>
      </c>
      <c r="C654" s="7" t="s">
        <v>65</v>
      </c>
      <c r="D654" s="7" t="s">
        <v>2891</v>
      </c>
      <c r="E654" s="7" t="s">
        <v>67</v>
      </c>
      <c r="F654" s="7" t="s">
        <v>102</v>
      </c>
      <c r="G654" s="7" t="s">
        <v>1585</v>
      </c>
      <c r="H654" s="7"/>
      <c r="I654" s="7"/>
      <c r="J654" s="7"/>
      <c r="K654" s="7" t="s">
        <v>89</v>
      </c>
      <c r="L654" s="7" t="s">
        <v>90</v>
      </c>
      <c r="M654" s="7" t="s">
        <v>191</v>
      </c>
      <c r="N654" s="8">
        <v>44439</v>
      </c>
      <c r="O654" t="e">
        <f t="shared" ca="1" si="839"/>
        <v>#REF!</v>
      </c>
      <c r="P654" s="7">
        <f t="shared" ca="1" si="837"/>
        <v>-1130</v>
      </c>
      <c r="Q654" s="8">
        <v>44588</v>
      </c>
      <c r="R654" s="7" t="s">
        <v>367</v>
      </c>
      <c r="S654" s="7"/>
      <c r="T654" s="9" t="s">
        <v>156</v>
      </c>
      <c r="U654" s="7" t="str">
        <f t="shared" si="823"/>
        <v>Contractuel</v>
      </c>
      <c r="V654" s="8">
        <v>44562</v>
      </c>
      <c r="W654" s="8">
        <v>44592</v>
      </c>
      <c r="X654" s="8"/>
      <c r="Y654" s="8"/>
      <c r="Z654" s="8">
        <v>44439</v>
      </c>
      <c r="AA654" s="7">
        <f t="shared" si="824"/>
        <v>8</v>
      </c>
      <c r="AB654" s="7">
        <f t="shared" si="825"/>
        <v>2021</v>
      </c>
      <c r="AC654" s="7">
        <f t="shared" si="826"/>
        <v>2025</v>
      </c>
      <c r="AD654" s="10" t="e">
        <f t="shared" ref="AD654:AD717" ca="1" si="850">IF(#REF!="Non",(DAYS360(N654,Q654)/360),(DAYS360(N654,TODAY())/360))</f>
        <v>#REF!</v>
      </c>
      <c r="AE654" s="10" t="e">
        <f t="shared" ca="1" si="828"/>
        <v>#REF!</v>
      </c>
      <c r="AF654" s="8">
        <v>34723</v>
      </c>
      <c r="AG654" s="11">
        <f t="shared" ca="1" si="829"/>
        <v>30.134246575342466</v>
      </c>
      <c r="AH654" s="10" t="str">
        <f t="shared" ca="1" si="830"/>
        <v>&gt;25&lt; 35</v>
      </c>
      <c r="AI654" s="12">
        <v>17461581</v>
      </c>
      <c r="AJ654" s="13" t="s">
        <v>192</v>
      </c>
      <c r="AK654" s="12">
        <v>11651754</v>
      </c>
      <c r="AL654" s="8">
        <v>41767</v>
      </c>
      <c r="AM654" s="7" t="s">
        <v>75</v>
      </c>
      <c r="AN654" s="7" t="s">
        <v>109</v>
      </c>
      <c r="AQ654" s="14">
        <v>3</v>
      </c>
      <c r="AR654" s="14">
        <v>1</v>
      </c>
      <c r="AS654" s="15">
        <f t="shared" si="831"/>
        <v>44804.25</v>
      </c>
      <c r="AT654" s="14" t="s">
        <v>163</v>
      </c>
      <c r="AU654" s="12">
        <v>3.1930000000000001</v>
      </c>
      <c r="AV654" s="17" t="s">
        <v>272</v>
      </c>
      <c r="AW654" s="18" t="s">
        <v>894</v>
      </c>
      <c r="AX654" s="19" t="s">
        <v>2892</v>
      </c>
      <c r="AY654" s="17" t="s">
        <v>1112</v>
      </c>
      <c r="AZ654" s="14" t="s">
        <v>276</v>
      </c>
      <c r="BA654" s="20" t="str">
        <f t="shared" si="832"/>
        <v>25135000000092490124</v>
      </c>
      <c r="BB654" s="31">
        <f t="shared" si="833"/>
        <v>20</v>
      </c>
      <c r="BC654" s="22" t="s">
        <v>2893</v>
      </c>
      <c r="BD654" s="23" t="s">
        <v>1286</v>
      </c>
      <c r="BF654" s="8"/>
      <c r="BG654" s="32">
        <v>54787608</v>
      </c>
      <c r="BH654" s="32">
        <v>90722090</v>
      </c>
      <c r="BI654" s="32"/>
      <c r="BJ654" t="s">
        <v>322</v>
      </c>
      <c r="BK654" s="14" t="str">
        <f t="shared" si="811"/>
        <v>-</v>
      </c>
      <c r="BL654" s="14"/>
      <c r="BM654" s="25"/>
      <c r="BN654" s="26" t="str">
        <f t="shared" si="834"/>
        <v>25135000000092490124</v>
      </c>
      <c r="BO654" s="27" t="str">
        <f t="shared" si="835"/>
        <v>NAHDI MAHER</v>
      </c>
      <c r="BP654" s="26">
        <f t="shared" si="836"/>
        <v>654</v>
      </c>
      <c r="BQ654" s="28"/>
    </row>
    <row r="655" spans="1:69" x14ac:dyDescent="0.25">
      <c r="A655" t="str">
        <f>VLOOKUP(B655,[2]RH!$B:$BV,72,0)</f>
        <v>Non-Actif</v>
      </c>
      <c r="B655" s="6">
        <v>655</v>
      </c>
      <c r="C655" s="7" t="s">
        <v>168</v>
      </c>
      <c r="D655" s="7" t="s">
        <v>2894</v>
      </c>
      <c r="E655" s="7" t="s">
        <v>67</v>
      </c>
      <c r="F655" s="7" t="s">
        <v>118</v>
      </c>
      <c r="G655" s="7" t="s">
        <v>220</v>
      </c>
      <c r="H655" s="7">
        <v>520</v>
      </c>
      <c r="I655" s="7" t="s">
        <v>614</v>
      </c>
      <c r="J655" s="7" t="s">
        <v>281</v>
      </c>
      <c r="K655" s="7" t="s">
        <v>146</v>
      </c>
      <c r="L655" s="7" t="s">
        <v>90</v>
      </c>
      <c r="M655" s="7" t="s">
        <v>191</v>
      </c>
      <c r="N655" s="8">
        <v>44439</v>
      </c>
      <c r="O655" t="e">
        <f t="shared" ca="1" si="839"/>
        <v>#REF!</v>
      </c>
      <c r="P655" s="7">
        <f t="shared" ca="1" si="837"/>
        <v>-615</v>
      </c>
      <c r="Q655" s="8">
        <v>45078</v>
      </c>
      <c r="R655" s="7" t="s">
        <v>1728</v>
      </c>
      <c r="S655" s="7"/>
      <c r="T655" s="9" t="s">
        <v>156</v>
      </c>
      <c r="U655" s="7" t="str">
        <f t="shared" si="823"/>
        <v>Contractuel</v>
      </c>
      <c r="V655" s="8">
        <v>45047</v>
      </c>
      <c r="W655" s="8">
        <v>45107</v>
      </c>
      <c r="X655" s="8"/>
      <c r="Y655" s="8"/>
      <c r="Z655" s="8">
        <v>44439</v>
      </c>
      <c r="AA655" s="7">
        <f t="shared" si="824"/>
        <v>8</v>
      </c>
      <c r="AB655" s="7">
        <f t="shared" si="825"/>
        <v>2021</v>
      </c>
      <c r="AC655" s="7">
        <f t="shared" si="826"/>
        <v>2025</v>
      </c>
      <c r="AD655" s="10" t="e">
        <f t="shared" ref="AD655:AD718" ca="1" si="851">IF(#REF!="Non",(DAYS360(N655,Q655)/360),(DAYS360(N655,TODAY())/360))</f>
        <v>#REF!</v>
      </c>
      <c r="AE655" s="10" t="e">
        <f t="shared" ca="1" si="828"/>
        <v>#REF!</v>
      </c>
      <c r="AF655" s="8">
        <v>34846</v>
      </c>
      <c r="AG655" s="11">
        <f t="shared" ca="1" si="829"/>
        <v>29.797260273972604</v>
      </c>
      <c r="AH655" s="10" t="str">
        <f t="shared" ca="1" si="830"/>
        <v>&gt;25&lt; 35</v>
      </c>
      <c r="AI655" s="12">
        <v>16797130</v>
      </c>
      <c r="AJ655" s="13" t="s">
        <v>120</v>
      </c>
      <c r="AK655" s="12" t="s">
        <v>2895</v>
      </c>
      <c r="AL655" s="8">
        <v>40800</v>
      </c>
      <c r="AM655" s="7" t="s">
        <v>108</v>
      </c>
      <c r="AN655" s="7" t="s">
        <v>76</v>
      </c>
      <c r="AO655">
        <v>1</v>
      </c>
      <c r="AQ655" s="14">
        <v>3</v>
      </c>
      <c r="AR655" s="14">
        <v>2</v>
      </c>
      <c r="AS655" s="15">
        <f t="shared" si="831"/>
        <v>45169.5</v>
      </c>
      <c r="AT655" s="14" t="s">
        <v>163</v>
      </c>
      <c r="AU655" s="12">
        <v>3.3159999999999998</v>
      </c>
      <c r="AV655" s="17" t="s">
        <v>150</v>
      </c>
      <c r="AW655" s="18" t="s">
        <v>1091</v>
      </c>
      <c r="AX655" s="19" t="s">
        <v>2896</v>
      </c>
      <c r="AY655" s="17" t="s">
        <v>2897</v>
      </c>
      <c r="AZ655" s="14" t="s">
        <v>174</v>
      </c>
      <c r="BA655" s="20" t="str">
        <f t="shared" si="832"/>
        <v>07043010112162270739</v>
      </c>
      <c r="BB655" s="31">
        <f t="shared" si="833"/>
        <v>20</v>
      </c>
      <c r="BC655" s="22" t="s">
        <v>2898</v>
      </c>
      <c r="BD655" s="23" t="s">
        <v>115</v>
      </c>
      <c r="BF655" s="8"/>
      <c r="BG655" s="32">
        <v>54661232</v>
      </c>
      <c r="BH655" s="32">
        <v>29320131</v>
      </c>
      <c r="BI655" s="32"/>
      <c r="BJ655" t="s">
        <v>600</v>
      </c>
      <c r="BK655" s="14" t="str">
        <f t="shared" si="811"/>
        <v>B-520</v>
      </c>
      <c r="BL655" s="14"/>
      <c r="BM655" s="25"/>
      <c r="BN655" s="26" t="str">
        <f t="shared" si="834"/>
        <v>07043010112162270739</v>
      </c>
      <c r="BO655" s="27" t="str">
        <f t="shared" si="835"/>
        <v>DHAOUADI AMAL</v>
      </c>
      <c r="BP655" s="26">
        <f t="shared" si="836"/>
        <v>655</v>
      </c>
      <c r="BQ655" s="28"/>
    </row>
    <row r="656" spans="1:69" x14ac:dyDescent="0.25">
      <c r="A656" t="str">
        <f>VLOOKUP(B656,[2]RH!$B:$BV,72,0)</f>
        <v>Non-Actif</v>
      </c>
      <c r="B656" s="6">
        <v>656</v>
      </c>
      <c r="C656" s="7" t="s">
        <v>65</v>
      </c>
      <c r="D656" s="7" t="s">
        <v>2899</v>
      </c>
      <c r="E656" s="7" t="s">
        <v>67</v>
      </c>
      <c r="F656" s="7" t="s">
        <v>158</v>
      </c>
      <c r="G656" s="7" t="s">
        <v>159</v>
      </c>
      <c r="H656" s="7"/>
      <c r="I656" s="7"/>
      <c r="J656" s="7"/>
      <c r="K656" s="7" t="s">
        <v>146</v>
      </c>
      <c r="L656" s="7" t="s">
        <v>90</v>
      </c>
      <c r="M656" s="7" t="s">
        <v>1089</v>
      </c>
      <c r="N656" s="8">
        <v>44448</v>
      </c>
      <c r="O656" t="e">
        <f t="shared" ca="1" si="839"/>
        <v>#REF!</v>
      </c>
      <c r="P656" s="7">
        <f t="shared" ca="1" si="837"/>
        <v>-1041</v>
      </c>
      <c r="Q656" s="8">
        <v>44667</v>
      </c>
      <c r="R656" s="7" t="s">
        <v>1880</v>
      </c>
      <c r="S656" s="7"/>
      <c r="T656" s="9" t="s">
        <v>156</v>
      </c>
      <c r="U656" s="7" t="str">
        <f t="shared" si="823"/>
        <v>Contractuel</v>
      </c>
      <c r="V656" s="8">
        <v>44652</v>
      </c>
      <c r="W656" s="8">
        <v>44681</v>
      </c>
      <c r="X656" s="8"/>
      <c r="Y656" s="8"/>
      <c r="Z656" s="8">
        <v>44448</v>
      </c>
      <c r="AA656" s="7">
        <f t="shared" si="824"/>
        <v>9</v>
      </c>
      <c r="AB656" s="7">
        <f t="shared" si="825"/>
        <v>2021</v>
      </c>
      <c r="AC656" s="7">
        <f t="shared" si="826"/>
        <v>2025</v>
      </c>
      <c r="AD656" s="10" t="e">
        <f t="shared" ref="AD656:AD719" ca="1" si="852">IF(#REF!="Non",(DAYS360(N656,Q656)/360),(DAYS360(N656,TODAY())/360))</f>
        <v>#REF!</v>
      </c>
      <c r="AE656" s="10" t="e">
        <f t="shared" ca="1" si="828"/>
        <v>#REF!</v>
      </c>
      <c r="AF656" s="8">
        <v>29666</v>
      </c>
      <c r="AG656" s="11">
        <f t="shared" ca="1" si="829"/>
        <v>43.989041095890414</v>
      </c>
      <c r="AH656" s="10" t="str">
        <f t="shared" ca="1" si="830"/>
        <v>&gt;35&lt; 45</v>
      </c>
      <c r="AI656" s="12">
        <v>12911868</v>
      </c>
      <c r="AJ656" s="13" t="s">
        <v>106</v>
      </c>
      <c r="AK656" s="12" t="s">
        <v>2900</v>
      </c>
      <c r="AL656" s="8">
        <v>38693</v>
      </c>
      <c r="AM656" s="7" t="s">
        <v>75</v>
      </c>
      <c r="AN656" s="7" t="s">
        <v>76</v>
      </c>
      <c r="AO656">
        <v>2</v>
      </c>
      <c r="AQ656" s="14">
        <v>3</v>
      </c>
      <c r="AR656" s="14">
        <v>1</v>
      </c>
      <c r="AS656" s="15">
        <f t="shared" si="831"/>
        <v>44813.25</v>
      </c>
      <c r="AT656" s="14" t="s">
        <v>163</v>
      </c>
      <c r="AU656" s="12">
        <v>3.1930000000000001</v>
      </c>
      <c r="AV656" s="17" t="s">
        <v>272</v>
      </c>
      <c r="AW656" s="18" t="s">
        <v>907</v>
      </c>
      <c r="AX656" s="19" t="s">
        <v>2901</v>
      </c>
      <c r="AY656" s="17" t="s">
        <v>275</v>
      </c>
      <c r="AZ656" s="14" t="s">
        <v>276</v>
      </c>
      <c r="BA656" s="20" t="str">
        <f t="shared" si="832"/>
        <v>25024000000064733234</v>
      </c>
      <c r="BB656" s="31">
        <f t="shared" si="833"/>
        <v>20</v>
      </c>
      <c r="BC656" s="22" t="s">
        <v>2902</v>
      </c>
      <c r="BD656" s="23" t="s">
        <v>501</v>
      </c>
      <c r="BF656" s="8"/>
      <c r="BG656" s="32">
        <v>50100383</v>
      </c>
      <c r="BH656" s="32">
        <v>55818730</v>
      </c>
      <c r="BI656" s="32"/>
      <c r="BJ656" t="s">
        <v>769</v>
      </c>
      <c r="BK656" s="14" t="str">
        <f t="shared" si="811"/>
        <v>-</v>
      </c>
      <c r="BL656" s="14"/>
      <c r="BM656" s="25"/>
      <c r="BN656" s="26" t="str">
        <f t="shared" si="834"/>
        <v>25024000000064733234</v>
      </c>
      <c r="BO656" s="27" t="str">
        <f t="shared" si="835"/>
        <v>NSIRI ZOUBEIR</v>
      </c>
      <c r="BP656" s="26">
        <f t="shared" si="836"/>
        <v>656</v>
      </c>
      <c r="BQ656" s="28"/>
    </row>
    <row r="657" spans="1:69" x14ac:dyDescent="0.25">
      <c r="A657" t="str">
        <f>VLOOKUP(B657,[2]RH!$B:$BV,72,0)</f>
        <v>Non-Actif</v>
      </c>
      <c r="B657" s="6">
        <v>657</v>
      </c>
      <c r="C657" s="7" t="s">
        <v>65</v>
      </c>
      <c r="D657" s="7" t="s">
        <v>2903</v>
      </c>
      <c r="E657" s="7" t="s">
        <v>67</v>
      </c>
      <c r="F657" s="7" t="s">
        <v>118</v>
      </c>
      <c r="G657" s="7" t="s">
        <v>2675</v>
      </c>
      <c r="H657" s="7">
        <v>520</v>
      </c>
      <c r="I657" s="7"/>
      <c r="J657" s="7" t="s">
        <v>281</v>
      </c>
      <c r="K657" s="7" t="s">
        <v>146</v>
      </c>
      <c r="L657" s="7" t="s">
        <v>90</v>
      </c>
      <c r="M657" s="7" t="s">
        <v>191</v>
      </c>
      <c r="N657" s="8">
        <v>44439</v>
      </c>
      <c r="O657" t="e">
        <f t="shared" ca="1" si="839"/>
        <v>#REF!</v>
      </c>
      <c r="P657" s="7">
        <f t="shared" ca="1" si="837"/>
        <v>-1253</v>
      </c>
      <c r="Q657" s="8">
        <v>44463</v>
      </c>
      <c r="R657" s="7" t="s">
        <v>161</v>
      </c>
      <c r="S657" s="7"/>
      <c r="T657" s="9" t="s">
        <v>156</v>
      </c>
      <c r="U657" s="7" t="str">
        <f t="shared" si="823"/>
        <v>Contractuel</v>
      </c>
      <c r="V657" s="8">
        <v>44439</v>
      </c>
      <c r="W657" s="8">
        <v>44469</v>
      </c>
      <c r="X657" s="8"/>
      <c r="Y657" s="8"/>
      <c r="Z657" s="8">
        <v>44439</v>
      </c>
      <c r="AA657" s="7">
        <f t="shared" si="824"/>
        <v>8</v>
      </c>
      <c r="AB657" s="7">
        <f t="shared" si="825"/>
        <v>2021</v>
      </c>
      <c r="AC657" s="7">
        <f t="shared" si="826"/>
        <v>2025</v>
      </c>
      <c r="AD657" s="10" t="e">
        <f t="shared" ref="AD657:AD720" ca="1" si="853">IF(#REF!="Non",(DAYS360(N657,Q657)/360),(DAYS360(N657,TODAY())/360))</f>
        <v>#REF!</v>
      </c>
      <c r="AE657" s="10" t="e">
        <f t="shared" ca="1" si="828"/>
        <v>#REF!</v>
      </c>
      <c r="AF657" s="8">
        <v>34271</v>
      </c>
      <c r="AG657" s="11">
        <f t="shared" ca="1" si="829"/>
        <v>31.372602739726027</v>
      </c>
      <c r="AH657" s="10" t="str">
        <f t="shared" ca="1" si="830"/>
        <v>&gt;25&lt; 35</v>
      </c>
      <c r="AI657" s="12">
        <v>16683230</v>
      </c>
      <c r="AJ657" s="13" t="s">
        <v>150</v>
      </c>
      <c r="AK657" s="12" t="s">
        <v>2904</v>
      </c>
      <c r="AL657" s="8">
        <v>41230</v>
      </c>
      <c r="AM657" s="7" t="s">
        <v>75</v>
      </c>
      <c r="AN657" s="7" t="s">
        <v>109</v>
      </c>
      <c r="AQ657" s="14">
        <v>3</v>
      </c>
      <c r="AR657" s="14">
        <v>1</v>
      </c>
      <c r="AS657" s="15">
        <f t="shared" si="831"/>
        <v>44804.25</v>
      </c>
      <c r="AT657" s="14" t="s">
        <v>163</v>
      </c>
      <c r="AU657" s="12">
        <v>3.1930000000000001</v>
      </c>
      <c r="AV657" s="17">
        <v>17</v>
      </c>
      <c r="AW657" s="18" t="s">
        <v>201</v>
      </c>
      <c r="AX657" s="19" t="s">
        <v>2905</v>
      </c>
      <c r="AY657" s="17">
        <v>78</v>
      </c>
      <c r="AZ657" s="14" t="s">
        <v>203</v>
      </c>
      <c r="BA657" s="20" t="str">
        <f t="shared" si="832"/>
        <v>17001000000266058578</v>
      </c>
      <c r="BB657" s="31">
        <f t="shared" si="833"/>
        <v>20</v>
      </c>
      <c r="BC657" s="22" t="s">
        <v>2906</v>
      </c>
      <c r="BD657" s="23" t="s">
        <v>341</v>
      </c>
      <c r="BF657" s="8"/>
      <c r="BG657" s="32">
        <v>28732179</v>
      </c>
      <c r="BH657" s="32">
        <v>27326729</v>
      </c>
      <c r="BI657" s="32"/>
      <c r="BJ657" t="s">
        <v>814</v>
      </c>
      <c r="BK657" s="14" t="str">
        <f t="shared" si="811"/>
        <v>B-520</v>
      </c>
      <c r="BL657" s="14"/>
      <c r="BM657" s="25"/>
      <c r="BN657" s="26" t="str">
        <f t="shared" si="834"/>
        <v>17001000000266058578</v>
      </c>
      <c r="BO657" s="27" t="str">
        <f t="shared" si="835"/>
        <v>MAGHRAOUI ALA</v>
      </c>
      <c r="BP657" s="26">
        <f t="shared" si="836"/>
        <v>657</v>
      </c>
      <c r="BQ657" s="28"/>
    </row>
    <row r="658" spans="1:69" x14ac:dyDescent="0.25">
      <c r="A658" t="str">
        <f>VLOOKUP(B658,[2]RH!$B:$BV,72,0)</f>
        <v>si</v>
      </c>
      <c r="B658" s="6">
        <v>658</v>
      </c>
      <c r="C658" s="7" t="s">
        <v>100</v>
      </c>
      <c r="D658" s="7" t="s">
        <v>2907</v>
      </c>
      <c r="E658" s="7" t="s">
        <v>67</v>
      </c>
      <c r="F658" s="7" t="s">
        <v>118</v>
      </c>
      <c r="G658" s="7" t="s">
        <v>533</v>
      </c>
      <c r="H658" s="7" t="s">
        <v>2398</v>
      </c>
      <c r="I658" s="7" t="s">
        <v>2506</v>
      </c>
      <c r="J658" s="7" t="s">
        <v>190</v>
      </c>
      <c r="K658" s="7" t="s">
        <v>89</v>
      </c>
      <c r="L658" s="7" t="s">
        <v>90</v>
      </c>
      <c r="M658" s="7" t="s">
        <v>535</v>
      </c>
      <c r="N658" s="8">
        <v>44454</v>
      </c>
      <c r="O658" t="e">
        <f t="shared" ca="1" si="839"/>
        <v>#REF!</v>
      </c>
      <c r="P658" s="7">
        <f t="shared" ca="1" si="837"/>
        <v>-6</v>
      </c>
      <c r="Q658" s="8"/>
      <c r="R658" s="7"/>
      <c r="S658" s="7"/>
      <c r="T658" s="9" t="s">
        <v>156</v>
      </c>
      <c r="U658" s="7" t="str">
        <f t="shared" si="823"/>
        <v>Contractuel</v>
      </c>
      <c r="V658" s="8">
        <v>45689</v>
      </c>
      <c r="W658" s="8">
        <f>VLOOKUP(B658,[1]BASE!$A:$Q,17,0)</f>
        <v>45716</v>
      </c>
      <c r="X658" s="8">
        <v>44482</v>
      </c>
      <c r="Y658" s="8">
        <v>44846</v>
      </c>
      <c r="Z658" s="8"/>
      <c r="AA658" s="7">
        <f t="shared" si="824"/>
        <v>9</v>
      </c>
      <c r="AB658" s="7">
        <f t="shared" si="825"/>
        <v>2021</v>
      </c>
      <c r="AC658" s="7">
        <f t="shared" si="826"/>
        <v>2025</v>
      </c>
      <c r="AD658" s="10" t="e">
        <f t="shared" ref="AD658:AD721" ca="1" si="854">IF(#REF!="Non",(DAYS360(N658,Q658)/360),(DAYS360(N658,TODAY())/360))</f>
        <v>#REF!</v>
      </c>
      <c r="AE658" s="10" t="e">
        <f t="shared" ca="1" si="828"/>
        <v>#REF!</v>
      </c>
      <c r="AF658" s="8">
        <v>35755</v>
      </c>
      <c r="AG658" s="11">
        <f t="shared" ca="1" si="829"/>
        <v>27.306849315068494</v>
      </c>
      <c r="AH658" s="10" t="str">
        <f t="shared" ca="1" si="830"/>
        <v>&gt;25&lt; 35</v>
      </c>
      <c r="AI658" s="12">
        <v>17646926</v>
      </c>
      <c r="AJ658" s="13" t="s">
        <v>192</v>
      </c>
      <c r="AK658" s="12">
        <v>11660879</v>
      </c>
      <c r="AL658" s="8">
        <v>42671</v>
      </c>
      <c r="AM658" s="7" t="s">
        <v>108</v>
      </c>
      <c r="AN658" s="7" t="s">
        <v>109</v>
      </c>
      <c r="AQ658">
        <v>3</v>
      </c>
      <c r="AR658" s="14">
        <v>3</v>
      </c>
      <c r="AS658" s="15">
        <f t="shared" si="831"/>
        <v>45549.75</v>
      </c>
      <c r="AT658" s="14" t="s">
        <v>163</v>
      </c>
      <c r="AU658" s="12">
        <v>3.3159999999999998</v>
      </c>
      <c r="AV658" s="17">
        <v>12</v>
      </c>
      <c r="AW658" s="18">
        <v>40600</v>
      </c>
      <c r="AX658" s="19" t="s">
        <v>2908</v>
      </c>
      <c r="AY658" s="17">
        <v>37</v>
      </c>
      <c r="AZ658" s="14" t="s">
        <v>195</v>
      </c>
      <c r="BA658" s="20" t="str">
        <f t="shared" si="832"/>
        <v>12406000013313577437</v>
      </c>
      <c r="BB658" s="31">
        <f t="shared" si="833"/>
        <v>20</v>
      </c>
      <c r="BC658" s="22" t="s">
        <v>2909</v>
      </c>
      <c r="BD658" s="23" t="s">
        <v>286</v>
      </c>
      <c r="BF658" s="8"/>
      <c r="BG658" s="32">
        <v>23112498</v>
      </c>
      <c r="BH658" s="32">
        <v>93921384</v>
      </c>
      <c r="BI658" s="32"/>
      <c r="BJ658" t="s">
        <v>600</v>
      </c>
      <c r="BK658" s="14" t="str">
        <f>IF(K658="CADRE","CADRE",CONCATENATE(J658,"-",H658))</f>
        <v>A-P7 AR</v>
      </c>
      <c r="BL658" s="14" t="s">
        <v>288</v>
      </c>
      <c r="BM658" s="25"/>
      <c r="BN658" s="26" t="str">
        <f t="shared" si="834"/>
        <v>12406000013313577437</v>
      </c>
      <c r="BO658" s="27" t="str">
        <f t="shared" si="835"/>
        <v>ABDI AWATEF</v>
      </c>
      <c r="BP658" s="26">
        <f t="shared" si="836"/>
        <v>658</v>
      </c>
      <c r="BQ658" s="28"/>
    </row>
    <row r="659" spans="1:69" x14ac:dyDescent="0.25">
      <c r="A659" t="str">
        <f>VLOOKUP(B659,[2]RH!$B:$BV,72,0)</f>
        <v>Non-Actif</v>
      </c>
      <c r="B659" s="6">
        <v>659</v>
      </c>
      <c r="C659" s="7" t="s">
        <v>2259</v>
      </c>
      <c r="D659" s="7" t="s">
        <v>2371</v>
      </c>
      <c r="E659" s="7" t="s">
        <v>67</v>
      </c>
      <c r="F659" s="7" t="s">
        <v>102</v>
      </c>
      <c r="G659" s="7" t="s">
        <v>2910</v>
      </c>
      <c r="H659" s="7"/>
      <c r="I659" s="7"/>
      <c r="J659" s="7"/>
      <c r="K659" s="7" t="s">
        <v>70</v>
      </c>
      <c r="L659" s="7" t="s">
        <v>90</v>
      </c>
      <c r="M659" s="7" t="s">
        <v>2911</v>
      </c>
      <c r="N659" s="8">
        <v>44455</v>
      </c>
      <c r="O659" t="e">
        <f t="shared" ca="1" si="839"/>
        <v>#REF!</v>
      </c>
      <c r="P659" s="7" t="str">
        <f t="shared" ca="1" si="837"/>
        <v/>
      </c>
      <c r="Q659" s="8">
        <v>44532</v>
      </c>
      <c r="R659" s="7" t="s">
        <v>161</v>
      </c>
      <c r="S659" s="7"/>
      <c r="T659" s="9" t="s">
        <v>394</v>
      </c>
      <c r="U659" s="7" t="str">
        <f t="shared" si="823"/>
        <v>Contractuel</v>
      </c>
      <c r="V659" s="8"/>
      <c r="W659" s="8"/>
      <c r="X659" s="8">
        <v>44454</v>
      </c>
      <c r="Y659" s="8">
        <v>44818</v>
      </c>
      <c r="Z659" s="8"/>
      <c r="AA659" s="7">
        <f t="shared" si="824"/>
        <v>9</v>
      </c>
      <c r="AB659" s="7">
        <f t="shared" si="825"/>
        <v>2021</v>
      </c>
      <c r="AC659" s="7">
        <f t="shared" si="826"/>
        <v>2025</v>
      </c>
      <c r="AD659" s="10" t="e">
        <f t="shared" ref="AD659:AD722" ca="1" si="855">IF(#REF!="Non",(DAYS360(N659,Q659)/360),(DAYS360(N659,TODAY())/360))</f>
        <v>#REF!</v>
      </c>
      <c r="AE659" s="10" t="e">
        <f t="shared" ca="1" si="828"/>
        <v>#REF!</v>
      </c>
      <c r="AF659" s="8">
        <v>35588</v>
      </c>
      <c r="AG659" s="11">
        <f t="shared" ca="1" si="829"/>
        <v>27.764383561643836</v>
      </c>
      <c r="AH659" s="10" t="str">
        <f t="shared" ca="1" si="830"/>
        <v>&gt;25&lt; 35</v>
      </c>
      <c r="AI659" s="12"/>
      <c r="AJ659" s="13"/>
      <c r="AK659" s="12" t="s">
        <v>2912</v>
      </c>
      <c r="AL659" s="8">
        <v>42238</v>
      </c>
      <c r="AM659" s="7" t="s">
        <v>75</v>
      </c>
      <c r="AN659" s="7" t="s">
        <v>109</v>
      </c>
      <c r="AQ659" s="14"/>
      <c r="AR659" s="14"/>
      <c r="AS659" s="15">
        <f t="shared" si="831"/>
        <v>44455</v>
      </c>
      <c r="AT659" s="14" t="s">
        <v>77</v>
      </c>
      <c r="AU659" s="12">
        <v>900</v>
      </c>
      <c r="AV659" s="17" t="s">
        <v>79</v>
      </c>
      <c r="AW659" s="18">
        <v>11302</v>
      </c>
      <c r="AX659" s="19">
        <v>80320015661</v>
      </c>
      <c r="AY659" s="17">
        <v>22</v>
      </c>
      <c r="AZ659" s="14" t="s">
        <v>83</v>
      </c>
      <c r="BA659" s="20" t="str">
        <f t="shared" si="832"/>
        <v>08113028032001566122</v>
      </c>
      <c r="BB659" s="31">
        <f t="shared" si="833"/>
        <v>20</v>
      </c>
      <c r="BC659" s="22" t="s">
        <v>2913</v>
      </c>
      <c r="BD659" s="23" t="s">
        <v>85</v>
      </c>
      <c r="BF659" s="8"/>
      <c r="BG659" s="32">
        <v>28065867</v>
      </c>
      <c r="BH659" s="32"/>
      <c r="BI659" s="32"/>
      <c r="BK659" s="14" t="str">
        <f t="shared" si="811"/>
        <v>CADRE</v>
      </c>
      <c r="BL659" s="14"/>
      <c r="BM659" s="25"/>
      <c r="BN659" s="26" t="str">
        <f t="shared" si="834"/>
        <v>08113028032001566122</v>
      </c>
      <c r="BO659" s="27" t="str">
        <f t="shared" si="835"/>
        <v>JLASSI HASSEN</v>
      </c>
      <c r="BP659" s="26">
        <f t="shared" si="836"/>
        <v>659</v>
      </c>
      <c r="BQ659" s="28"/>
    </row>
    <row r="660" spans="1:69" x14ac:dyDescent="0.25">
      <c r="A660" t="str">
        <f>VLOOKUP(B660,[2]RH!$B:$BV,72,0)</f>
        <v>Non-Actif</v>
      </c>
      <c r="B660" s="6">
        <v>660</v>
      </c>
      <c r="C660" s="7" t="s">
        <v>2259</v>
      </c>
      <c r="D660" s="7" t="s">
        <v>2914</v>
      </c>
      <c r="E660" s="7" t="s">
        <v>67</v>
      </c>
      <c r="F660" s="7" t="s">
        <v>118</v>
      </c>
      <c r="G660" s="7" t="s">
        <v>220</v>
      </c>
      <c r="H660" s="7" t="s">
        <v>1656</v>
      </c>
      <c r="I660" s="7"/>
      <c r="J660" s="7" t="s">
        <v>281</v>
      </c>
      <c r="K660" s="7" t="s">
        <v>146</v>
      </c>
      <c r="L660" s="7" t="s">
        <v>90</v>
      </c>
      <c r="M660" s="7" t="s">
        <v>191</v>
      </c>
      <c r="N660" s="8">
        <v>44455</v>
      </c>
      <c r="O660" t="e">
        <f t="shared" ca="1" si="839"/>
        <v>#REF!</v>
      </c>
      <c r="P660" s="7">
        <f t="shared" ca="1" si="837"/>
        <v>-1161</v>
      </c>
      <c r="Q660" s="8">
        <v>44547</v>
      </c>
      <c r="R660" s="7" t="s">
        <v>161</v>
      </c>
      <c r="S660" s="7"/>
      <c r="T660" s="9" t="s">
        <v>156</v>
      </c>
      <c r="U660" s="7" t="str">
        <f t="shared" si="823"/>
        <v>Contractuel</v>
      </c>
      <c r="V660" s="8">
        <v>44501</v>
      </c>
      <c r="W660" s="8">
        <v>44561</v>
      </c>
      <c r="X660" s="8"/>
      <c r="Y660" s="8"/>
      <c r="Z660" s="8">
        <v>44455</v>
      </c>
      <c r="AA660" s="7">
        <f t="shared" si="824"/>
        <v>9</v>
      </c>
      <c r="AB660" s="7">
        <f t="shared" si="825"/>
        <v>2021</v>
      </c>
      <c r="AC660" s="7">
        <f t="shared" si="826"/>
        <v>2025</v>
      </c>
      <c r="AD660" s="10" t="e">
        <f t="shared" ref="AD660:AD723" ca="1" si="856">IF(#REF!="Non",(DAYS360(N660,Q660)/360),(DAYS360(N660,TODAY())/360))</f>
        <v>#REF!</v>
      </c>
      <c r="AE660" s="10" t="e">
        <f t="shared" ca="1" si="828"/>
        <v>#REF!</v>
      </c>
      <c r="AF660" s="8">
        <v>36430</v>
      </c>
      <c r="AG660" s="11">
        <f t="shared" ca="1" si="829"/>
        <v>25.457534246575342</v>
      </c>
      <c r="AH660" s="10" t="str">
        <f t="shared" ca="1" si="830"/>
        <v>&gt;25&lt; 35</v>
      </c>
      <c r="AI660" s="12"/>
      <c r="AJ660" s="13"/>
      <c r="AK660" s="12">
        <v>14359395</v>
      </c>
      <c r="AL660" s="8">
        <v>43019</v>
      </c>
      <c r="AM660" s="7" t="s">
        <v>108</v>
      </c>
      <c r="AN660" s="7" t="s">
        <v>109</v>
      </c>
      <c r="AQ660" s="14">
        <v>3</v>
      </c>
      <c r="AR660" s="14">
        <v>1</v>
      </c>
      <c r="AS660" s="15">
        <f t="shared" si="831"/>
        <v>44820.25</v>
      </c>
      <c r="AT660" s="14" t="s">
        <v>163</v>
      </c>
      <c r="AU660" s="12">
        <v>3.1930000000000001</v>
      </c>
      <c r="AV660" s="17" t="s">
        <v>236</v>
      </c>
      <c r="AW660" s="18" t="s">
        <v>201</v>
      </c>
      <c r="AX660" s="19" t="s">
        <v>2915</v>
      </c>
      <c r="AY660" s="17">
        <v>30</v>
      </c>
      <c r="AZ660" s="14" t="s">
        <v>203</v>
      </c>
      <c r="BA660" s="20" t="str">
        <f t="shared" si="832"/>
        <v>17001000000306130830</v>
      </c>
      <c r="BB660" s="31">
        <f t="shared" si="833"/>
        <v>20</v>
      </c>
      <c r="BC660" s="22" t="s">
        <v>2916</v>
      </c>
      <c r="BD660" s="23" t="s">
        <v>2917</v>
      </c>
      <c r="BF660" s="8"/>
      <c r="BG660" s="32">
        <v>20645337</v>
      </c>
      <c r="BH660" s="32">
        <v>96890297</v>
      </c>
      <c r="BI660" s="32"/>
      <c r="BJ660" t="s">
        <v>486</v>
      </c>
      <c r="BK660" s="14" t="str">
        <f t="shared" si="811"/>
        <v>B-APT</v>
      </c>
      <c r="BL660" s="14"/>
      <c r="BM660" s="25"/>
      <c r="BN660" s="26" t="str">
        <f t="shared" si="834"/>
        <v>17001000000306130830</v>
      </c>
      <c r="BO660" s="27" t="str">
        <f t="shared" si="835"/>
        <v>BOUAZIZ CHAIMA</v>
      </c>
      <c r="BP660" s="26">
        <f t="shared" si="836"/>
        <v>660</v>
      </c>
      <c r="BQ660" s="28"/>
    </row>
    <row r="661" spans="1:69" x14ac:dyDescent="0.25">
      <c r="A661" t="str">
        <f>VLOOKUP(B661,[2]RH!$B:$BV,72,0)</f>
        <v>Non-Actif</v>
      </c>
      <c r="B661" s="6">
        <v>661</v>
      </c>
      <c r="C661" s="7" t="s">
        <v>168</v>
      </c>
      <c r="D661" s="7" t="s">
        <v>2918</v>
      </c>
      <c r="E661" s="7" t="s">
        <v>67</v>
      </c>
      <c r="F661" s="7" t="s">
        <v>118</v>
      </c>
      <c r="G661" s="7" t="s">
        <v>220</v>
      </c>
      <c r="H661" s="7" t="s">
        <v>2342</v>
      </c>
      <c r="I661" s="7" t="s">
        <v>2919</v>
      </c>
      <c r="J661" s="7" t="s">
        <v>190</v>
      </c>
      <c r="K661" s="7" t="s">
        <v>146</v>
      </c>
      <c r="L661" s="7" t="s">
        <v>90</v>
      </c>
      <c r="M661" s="7" t="s">
        <v>191</v>
      </c>
      <c r="N661" s="8">
        <v>44455</v>
      </c>
      <c r="O661" t="e">
        <f t="shared" ca="1" si="839"/>
        <v>#REF!</v>
      </c>
      <c r="P661" s="7">
        <f t="shared" ca="1" si="837"/>
        <v>-553</v>
      </c>
      <c r="Q661" s="8">
        <v>45173</v>
      </c>
      <c r="R661" s="7" t="s">
        <v>2920</v>
      </c>
      <c r="S661" s="7"/>
      <c r="T661" s="9" t="s">
        <v>156</v>
      </c>
      <c r="U661" s="7" t="str">
        <f t="shared" si="823"/>
        <v>Contractuel</v>
      </c>
      <c r="V661" s="8">
        <v>45108</v>
      </c>
      <c r="W661" s="8">
        <v>45169</v>
      </c>
      <c r="X661" s="8"/>
      <c r="Y661" s="8"/>
      <c r="Z661" s="8">
        <v>44455</v>
      </c>
      <c r="AA661" s="7">
        <f t="shared" si="824"/>
        <v>9</v>
      </c>
      <c r="AB661" s="7">
        <f t="shared" si="825"/>
        <v>2021</v>
      </c>
      <c r="AC661" s="7">
        <f t="shared" si="826"/>
        <v>2025</v>
      </c>
      <c r="AD661" s="10" t="e">
        <f t="shared" ref="AD661:AD724" ca="1" si="857">IF(#REF!="Non",(DAYS360(N661,Q661)/360),(DAYS360(N661,TODAY())/360))</f>
        <v>#REF!</v>
      </c>
      <c r="AE661" s="10" t="e">
        <f t="shared" ca="1" si="828"/>
        <v>#REF!</v>
      </c>
      <c r="AF661" s="8">
        <v>34589</v>
      </c>
      <c r="AG661" s="11">
        <f t="shared" ca="1" si="829"/>
        <v>30.5013698630137</v>
      </c>
      <c r="AH661" s="10" t="str">
        <f t="shared" ca="1" si="830"/>
        <v>&gt;25&lt; 35</v>
      </c>
      <c r="AI661" s="12">
        <v>17054604</v>
      </c>
      <c r="AJ661" s="13" t="s">
        <v>79</v>
      </c>
      <c r="AK661" s="12">
        <v>13002966</v>
      </c>
      <c r="AL661" s="8">
        <v>41290</v>
      </c>
      <c r="AM661" s="7" t="s">
        <v>108</v>
      </c>
      <c r="AN661" s="7" t="s">
        <v>76</v>
      </c>
      <c r="AO661">
        <v>1</v>
      </c>
      <c r="AQ661" s="14">
        <v>3</v>
      </c>
      <c r="AR661" s="14">
        <v>2</v>
      </c>
      <c r="AS661" s="15">
        <f t="shared" si="831"/>
        <v>45185.5</v>
      </c>
      <c r="AT661" s="14" t="s">
        <v>163</v>
      </c>
      <c r="AU661" s="12">
        <v>3.3159999999999998</v>
      </c>
      <c r="AV661" s="17" t="s">
        <v>236</v>
      </c>
      <c r="AW661" s="18" t="s">
        <v>1626</v>
      </c>
      <c r="AX661" s="19" t="s">
        <v>2921</v>
      </c>
      <c r="AY661" s="17" t="s">
        <v>1661</v>
      </c>
      <c r="AZ661" s="14" t="s">
        <v>203</v>
      </c>
      <c r="BA661" s="20" t="str">
        <f t="shared" si="832"/>
        <v>17535940172385109922</v>
      </c>
      <c r="BB661" s="31">
        <f t="shared" si="833"/>
        <v>20</v>
      </c>
      <c r="BC661" s="22" t="s">
        <v>2922</v>
      </c>
      <c r="BD661" s="23" t="s">
        <v>286</v>
      </c>
      <c r="BE661">
        <v>1095</v>
      </c>
      <c r="BF661" s="8">
        <v>45027</v>
      </c>
      <c r="BG661" s="32">
        <v>23753426</v>
      </c>
      <c r="BH661" s="32">
        <v>24843005</v>
      </c>
      <c r="BI661" s="32"/>
      <c r="BJ661" t="s">
        <v>286</v>
      </c>
      <c r="BK661" s="14" t="str">
        <f t="shared" si="811"/>
        <v>A-P6</v>
      </c>
      <c r="BL661" s="14" t="s">
        <v>300</v>
      </c>
      <c r="BM661" s="25"/>
      <c r="BN661" s="26" t="str">
        <f t="shared" si="834"/>
        <v>17535940172385109922</v>
      </c>
      <c r="BO661" s="27" t="str">
        <f t="shared" si="835"/>
        <v>AMRI SABRINE</v>
      </c>
      <c r="BP661" s="26">
        <f t="shared" si="836"/>
        <v>661</v>
      </c>
      <c r="BQ661" s="28"/>
    </row>
    <row r="662" spans="1:69" x14ac:dyDescent="0.25">
      <c r="A662" t="str">
        <f>VLOOKUP(B662,[2]RH!$B:$BV,72,0)</f>
        <v>Non-Actif</v>
      </c>
      <c r="B662" s="6">
        <v>662</v>
      </c>
      <c r="C662" s="7" t="s">
        <v>168</v>
      </c>
      <c r="D662" s="7" t="s">
        <v>2923</v>
      </c>
      <c r="E662" s="7" t="s">
        <v>67</v>
      </c>
      <c r="F662" s="7" t="s">
        <v>118</v>
      </c>
      <c r="G662" s="7" t="s">
        <v>220</v>
      </c>
      <c r="H662" s="7">
        <v>965</v>
      </c>
      <c r="I662" s="7"/>
      <c r="J662" s="7" t="s">
        <v>281</v>
      </c>
      <c r="K662" s="7" t="s">
        <v>146</v>
      </c>
      <c r="L662" s="7" t="s">
        <v>90</v>
      </c>
      <c r="M662" s="7" t="s">
        <v>191</v>
      </c>
      <c r="N662" s="8">
        <v>44455</v>
      </c>
      <c r="O662" t="e">
        <f t="shared" ca="1" si="839"/>
        <v>#REF!</v>
      </c>
      <c r="P662" s="7">
        <f t="shared" ca="1" si="837"/>
        <v>-980</v>
      </c>
      <c r="Q662" s="8">
        <v>44695</v>
      </c>
      <c r="R662" s="7" t="s">
        <v>161</v>
      </c>
      <c r="S662" s="7"/>
      <c r="T662" s="9" t="s">
        <v>156</v>
      </c>
      <c r="U662" s="7" t="str">
        <f t="shared" si="823"/>
        <v>Contractuel</v>
      </c>
      <c r="V662" s="8">
        <v>44682</v>
      </c>
      <c r="W662" s="8">
        <v>44742</v>
      </c>
      <c r="X662" s="8"/>
      <c r="Y662" s="8"/>
      <c r="Z662" s="8">
        <v>44455</v>
      </c>
      <c r="AA662" s="7">
        <f t="shared" si="824"/>
        <v>9</v>
      </c>
      <c r="AB662" s="7">
        <f t="shared" si="825"/>
        <v>2021</v>
      </c>
      <c r="AC662" s="7">
        <f t="shared" si="826"/>
        <v>2025</v>
      </c>
      <c r="AD662" s="10" t="e">
        <f t="shared" ref="AD662:AD725" ca="1" si="858">IF(#REF!="Non",(DAYS360(N662,Q662)/360),(DAYS360(N662,TODAY())/360))</f>
        <v>#REF!</v>
      </c>
      <c r="AE662" s="10" t="e">
        <f t="shared" ca="1" si="828"/>
        <v>#REF!</v>
      </c>
      <c r="AF662" s="8">
        <v>30189</v>
      </c>
      <c r="AG662" s="11">
        <f t="shared" ca="1" si="829"/>
        <v>42.556164383561644</v>
      </c>
      <c r="AH662" s="10" t="str">
        <f t="shared" ca="1" si="830"/>
        <v>&gt;35&lt; 45</v>
      </c>
      <c r="AI662" s="12">
        <v>16071201</v>
      </c>
      <c r="AJ662" s="40" t="s">
        <v>213</v>
      </c>
      <c r="AK662" s="12" t="s">
        <v>2924</v>
      </c>
      <c r="AL662" s="8">
        <v>43798</v>
      </c>
      <c r="AM662" s="7" t="s">
        <v>108</v>
      </c>
      <c r="AN662" s="7" t="s">
        <v>76</v>
      </c>
      <c r="AO662">
        <v>2</v>
      </c>
      <c r="AQ662" s="14">
        <v>3</v>
      </c>
      <c r="AR662" s="14">
        <v>1</v>
      </c>
      <c r="AS662" s="15">
        <f t="shared" si="831"/>
        <v>44820.25</v>
      </c>
      <c r="AT662" s="14" t="s">
        <v>163</v>
      </c>
      <c r="AU662" s="12">
        <v>3.1930000000000001</v>
      </c>
      <c r="AV662" s="17" t="s">
        <v>150</v>
      </c>
      <c r="AW662" s="18" t="s">
        <v>842</v>
      </c>
      <c r="AX662" s="19" t="s">
        <v>2925</v>
      </c>
      <c r="AY662" s="17" t="s">
        <v>79</v>
      </c>
      <c r="AZ662" s="14" t="s">
        <v>174</v>
      </c>
      <c r="BA662" s="20" t="str">
        <f t="shared" si="832"/>
        <v>07077013510550466308</v>
      </c>
      <c r="BB662" s="31">
        <f t="shared" si="833"/>
        <v>20</v>
      </c>
      <c r="BC662" s="22" t="s">
        <v>2926</v>
      </c>
      <c r="BD662" s="23" t="s">
        <v>115</v>
      </c>
      <c r="BF662" s="8" t="s">
        <v>1274</v>
      </c>
      <c r="BG662" s="32">
        <v>23123363</v>
      </c>
      <c r="BH662" s="32">
        <v>23026689</v>
      </c>
      <c r="BI662" s="32"/>
      <c r="BJ662" t="s">
        <v>820</v>
      </c>
      <c r="BK662" s="14" t="str">
        <f t="shared" si="811"/>
        <v>B-965</v>
      </c>
      <c r="BL662" s="14"/>
      <c r="BM662" s="25"/>
      <c r="BN662" s="26" t="str">
        <f t="shared" si="834"/>
        <v>07077013510550466308</v>
      </c>
      <c r="BO662" s="27" t="str">
        <f t="shared" si="835"/>
        <v>NASRAOUI OLFA</v>
      </c>
      <c r="BP662" s="26">
        <f t="shared" si="836"/>
        <v>662</v>
      </c>
      <c r="BQ662" s="28"/>
    </row>
    <row r="663" spans="1:69" x14ac:dyDescent="0.25">
      <c r="A663" t="str">
        <f>VLOOKUP(B663,[2]RH!$B:$BV,72,0)</f>
        <v>Non-Actif</v>
      </c>
      <c r="B663" s="6">
        <v>663</v>
      </c>
      <c r="C663" s="7" t="s">
        <v>168</v>
      </c>
      <c r="D663" s="7" t="s">
        <v>934</v>
      </c>
      <c r="E663" s="7" t="s">
        <v>67</v>
      </c>
      <c r="F663" s="7" t="s">
        <v>118</v>
      </c>
      <c r="G663" s="7" t="s">
        <v>220</v>
      </c>
      <c r="H663" s="7">
        <v>965</v>
      </c>
      <c r="I663" s="7"/>
      <c r="J663" s="7" t="s">
        <v>190</v>
      </c>
      <c r="K663" s="7" t="s">
        <v>146</v>
      </c>
      <c r="L663" s="7" t="s">
        <v>90</v>
      </c>
      <c r="M663" s="7" t="s">
        <v>191</v>
      </c>
      <c r="N663" s="8">
        <v>44459</v>
      </c>
      <c r="O663" t="e">
        <f t="shared" ca="1" si="839"/>
        <v>#REF!</v>
      </c>
      <c r="P663" s="7">
        <f t="shared" ca="1" si="837"/>
        <v>-1222</v>
      </c>
      <c r="Q663" s="8">
        <v>44471</v>
      </c>
      <c r="R663" s="7" t="s">
        <v>161</v>
      </c>
      <c r="S663" s="7"/>
      <c r="T663" s="9" t="s">
        <v>156</v>
      </c>
      <c r="U663" s="7" t="str">
        <f t="shared" si="823"/>
        <v>Contractuel</v>
      </c>
      <c r="V663" s="8">
        <v>44459</v>
      </c>
      <c r="W663" s="8">
        <v>44500</v>
      </c>
      <c r="X663" s="8"/>
      <c r="Y663" s="8"/>
      <c r="Z663" s="8">
        <v>44459</v>
      </c>
      <c r="AA663" s="7">
        <f t="shared" si="824"/>
        <v>9</v>
      </c>
      <c r="AB663" s="7">
        <f t="shared" si="825"/>
        <v>2021</v>
      </c>
      <c r="AC663" s="7">
        <f t="shared" si="826"/>
        <v>2025</v>
      </c>
      <c r="AD663" s="10" t="e">
        <f t="shared" ref="AD663:AD726" ca="1" si="859">IF(#REF!="Non",(DAYS360(N663,Q663)/360),(DAYS360(N663,TODAY())/360))</f>
        <v>#REF!</v>
      </c>
      <c r="AE663" s="10" t="e">
        <f t="shared" ca="1" si="828"/>
        <v>#REF!</v>
      </c>
      <c r="AF663" s="8">
        <v>30257</v>
      </c>
      <c r="AG663" s="11">
        <f t="shared" ca="1" si="829"/>
        <v>42.369863013698627</v>
      </c>
      <c r="AH663" s="10" t="str">
        <f t="shared" ca="1" si="830"/>
        <v>&gt;35&lt; 45</v>
      </c>
      <c r="AI663" s="12">
        <v>16906707</v>
      </c>
      <c r="AJ663" s="13" t="s">
        <v>120</v>
      </c>
      <c r="AK663" s="12" t="s">
        <v>2927</v>
      </c>
      <c r="AL663" s="8">
        <v>37129</v>
      </c>
      <c r="AM663" s="7" t="s">
        <v>108</v>
      </c>
      <c r="AN663" s="7" t="s">
        <v>76</v>
      </c>
      <c r="AO663">
        <v>2</v>
      </c>
      <c r="AQ663" s="14">
        <v>3</v>
      </c>
      <c r="AR663" s="14">
        <v>1</v>
      </c>
      <c r="AS663" s="15">
        <f t="shared" si="831"/>
        <v>44824.25</v>
      </c>
      <c r="AT663" s="14" t="s">
        <v>163</v>
      </c>
      <c r="AU663" s="12">
        <v>3.1930000000000001</v>
      </c>
      <c r="AV663" s="17" t="s">
        <v>106</v>
      </c>
      <c r="AW663" s="18" t="s">
        <v>591</v>
      </c>
      <c r="AX663" s="19" t="s">
        <v>2928</v>
      </c>
      <c r="AY663" s="17">
        <v>23</v>
      </c>
      <c r="AZ663" s="14" t="s">
        <v>230</v>
      </c>
      <c r="BA663" s="20" t="str">
        <f t="shared" si="832"/>
        <v>05046000114501615723</v>
      </c>
      <c r="BB663" s="31">
        <f t="shared" si="833"/>
        <v>20</v>
      </c>
      <c r="BC663" s="22" t="s">
        <v>2929</v>
      </c>
      <c r="BD663" s="23" t="s">
        <v>115</v>
      </c>
      <c r="BE663">
        <v>1095</v>
      </c>
      <c r="BF663" s="8"/>
      <c r="BG663" s="32">
        <v>96512456</v>
      </c>
      <c r="BH663" s="32">
        <v>97166189</v>
      </c>
      <c r="BI663" s="32"/>
      <c r="BJ663" t="s">
        <v>286</v>
      </c>
      <c r="BK663" s="14" t="str">
        <f t="shared" si="811"/>
        <v>A-965</v>
      </c>
      <c r="BL663" s="14"/>
      <c r="BM663" s="25"/>
      <c r="BN663" s="26" t="str">
        <f t="shared" si="834"/>
        <v>05046000114501615723</v>
      </c>
      <c r="BO663" s="27" t="str">
        <f t="shared" si="835"/>
        <v>GHANMI NAJET</v>
      </c>
      <c r="BP663" s="26">
        <f t="shared" si="836"/>
        <v>663</v>
      </c>
      <c r="BQ663" s="28"/>
    </row>
    <row r="664" spans="1:69" x14ac:dyDescent="0.25">
      <c r="A664" t="str">
        <f>VLOOKUP(B664,[2]RH!$B:$BV,72,0)</f>
        <v>si</v>
      </c>
      <c r="B664" s="6">
        <v>664</v>
      </c>
      <c r="C664" s="7" t="s">
        <v>168</v>
      </c>
      <c r="D664" s="7" t="s">
        <v>2930</v>
      </c>
      <c r="E664" s="7" t="s">
        <v>67</v>
      </c>
      <c r="F664" s="7" t="s">
        <v>118</v>
      </c>
      <c r="G664" s="7" t="s">
        <v>188</v>
      </c>
      <c r="H664" s="7">
        <v>965</v>
      </c>
      <c r="I664" s="7" t="s">
        <v>280</v>
      </c>
      <c r="J664" s="7" t="s">
        <v>281</v>
      </c>
      <c r="K664" s="7" t="s">
        <v>89</v>
      </c>
      <c r="L664" s="7" t="s">
        <v>90</v>
      </c>
      <c r="M664" s="7" t="s">
        <v>191</v>
      </c>
      <c r="N664" s="8">
        <v>44459</v>
      </c>
      <c r="O664" t="e">
        <f t="shared" ca="1" si="839"/>
        <v>#REF!</v>
      </c>
      <c r="P664" s="7">
        <f t="shared" ca="1" si="837"/>
        <v>55</v>
      </c>
      <c r="Q664" s="8"/>
      <c r="R664" s="7"/>
      <c r="S664" s="7"/>
      <c r="T664" s="9" t="s">
        <v>156</v>
      </c>
      <c r="U664" s="7" t="str">
        <f t="shared" si="823"/>
        <v>Contractuel</v>
      </c>
      <c r="V664" s="8">
        <v>45689</v>
      </c>
      <c r="W664" s="8">
        <f>VLOOKUP(B664,[1]BASE!$A:$Q,17,0)</f>
        <v>45777</v>
      </c>
      <c r="X664" s="8"/>
      <c r="Y664" s="8"/>
      <c r="Z664" s="8">
        <v>44459</v>
      </c>
      <c r="AA664" s="7">
        <f t="shared" si="824"/>
        <v>9</v>
      </c>
      <c r="AB664" s="7">
        <f t="shared" si="825"/>
        <v>2021</v>
      </c>
      <c r="AC664" s="7">
        <f t="shared" si="826"/>
        <v>2025</v>
      </c>
      <c r="AD664" s="10" t="e">
        <f t="shared" ref="AD664:AD727" ca="1" si="860">IF(#REF!="Non",(DAYS360(N664,Q664)/360),(DAYS360(N664,TODAY())/360))</f>
        <v>#REF!</v>
      </c>
      <c r="AE664" s="10" t="e">
        <f t="shared" ca="1" si="828"/>
        <v>#REF!</v>
      </c>
      <c r="AF664" s="8">
        <v>30412</v>
      </c>
      <c r="AG664" s="11">
        <f t="shared" ca="1" si="829"/>
        <v>41.945205479452056</v>
      </c>
      <c r="AH664" s="10" t="str">
        <f t="shared" ca="1" si="830"/>
        <v>&gt;35&lt; 45</v>
      </c>
      <c r="AI664" s="12">
        <v>16538270</v>
      </c>
      <c r="AJ664" s="13" t="s">
        <v>92</v>
      </c>
      <c r="AK664" s="12" t="s">
        <v>2931</v>
      </c>
      <c r="AL664" s="8">
        <v>37121</v>
      </c>
      <c r="AM664" s="7" t="s">
        <v>108</v>
      </c>
      <c r="AN664" s="7" t="s">
        <v>76</v>
      </c>
      <c r="AO664">
        <v>2</v>
      </c>
      <c r="AQ664">
        <v>3</v>
      </c>
      <c r="AR664" s="14">
        <v>3</v>
      </c>
      <c r="AS664" s="15">
        <f t="shared" si="831"/>
        <v>45554.75</v>
      </c>
      <c r="AT664" s="14" t="s">
        <v>163</v>
      </c>
      <c r="AU664" s="12">
        <v>3.3159999999999998</v>
      </c>
      <c r="AV664" s="17" t="s">
        <v>106</v>
      </c>
      <c r="AW664" s="18" t="s">
        <v>591</v>
      </c>
      <c r="AX664" s="19" t="s">
        <v>2932</v>
      </c>
      <c r="AY664" s="17" t="s">
        <v>784</v>
      </c>
      <c r="AZ664" s="14" t="s">
        <v>230</v>
      </c>
      <c r="BA664" s="20" t="str">
        <f t="shared" si="832"/>
        <v>05046000114501612231</v>
      </c>
      <c r="BB664" s="31">
        <f t="shared" si="833"/>
        <v>20</v>
      </c>
      <c r="BC664" s="22" t="s">
        <v>2933</v>
      </c>
      <c r="BD664" s="23" t="s">
        <v>115</v>
      </c>
      <c r="BE664">
        <v>2030</v>
      </c>
      <c r="BF664" s="8"/>
      <c r="BG664" s="32">
        <v>53963985</v>
      </c>
      <c r="BH664" s="32">
        <v>94505273</v>
      </c>
      <c r="BI664" s="32"/>
      <c r="BJ664" t="s">
        <v>286</v>
      </c>
      <c r="BK664" s="14" t="str">
        <f t="shared" si="811"/>
        <v>B-965</v>
      </c>
      <c r="BL664" s="14" t="s">
        <v>198</v>
      </c>
      <c r="BM664" s="25"/>
      <c r="BN664" s="26" t="str">
        <f t="shared" si="834"/>
        <v>05046000114501612231</v>
      </c>
      <c r="BO664" s="27" t="str">
        <f t="shared" si="835"/>
        <v>TARHOUNI FATEN</v>
      </c>
      <c r="BP664" s="26">
        <f t="shared" si="836"/>
        <v>664</v>
      </c>
      <c r="BQ664" s="28"/>
    </row>
    <row r="665" spans="1:69" x14ac:dyDescent="0.25">
      <c r="A665" t="str">
        <f>VLOOKUP(B665,[2]RH!$B:$BV,72,0)</f>
        <v>si</v>
      </c>
      <c r="B665" s="6">
        <v>665</v>
      </c>
      <c r="C665" s="7" t="s">
        <v>100</v>
      </c>
      <c r="D665" s="7" t="s">
        <v>2934</v>
      </c>
      <c r="E665" s="7" t="s">
        <v>67</v>
      </c>
      <c r="F665" s="7" t="s">
        <v>118</v>
      </c>
      <c r="G665" s="7" t="s">
        <v>220</v>
      </c>
      <c r="H665" s="7" t="s">
        <v>649</v>
      </c>
      <c r="I665" s="7" t="s">
        <v>650</v>
      </c>
      <c r="J665" s="7" t="s">
        <v>281</v>
      </c>
      <c r="K665" s="7" t="s">
        <v>146</v>
      </c>
      <c r="L665" s="7" t="s">
        <v>90</v>
      </c>
      <c r="M665" s="7" t="s">
        <v>191</v>
      </c>
      <c r="N665" s="8">
        <v>44459</v>
      </c>
      <c r="O665" t="e">
        <f t="shared" ca="1" si="839"/>
        <v>#REF!</v>
      </c>
      <c r="P665" s="7">
        <f t="shared" ca="1" si="837"/>
        <v>-6</v>
      </c>
      <c r="Q665" s="8"/>
      <c r="R665" s="7"/>
      <c r="S665" s="7"/>
      <c r="T665" s="9" t="s">
        <v>156</v>
      </c>
      <c r="U665" s="7" t="str">
        <f t="shared" si="823"/>
        <v>Contractuel</v>
      </c>
      <c r="V665" s="8">
        <v>45689</v>
      </c>
      <c r="W665" s="8">
        <f>VLOOKUP(B665,[1]BASE!$A:$Q,17,0)</f>
        <v>45716</v>
      </c>
      <c r="X665" s="8"/>
      <c r="Y665" s="8"/>
      <c r="Z665" s="8">
        <v>44459</v>
      </c>
      <c r="AA665" s="7">
        <f t="shared" si="824"/>
        <v>9</v>
      </c>
      <c r="AB665" s="7">
        <f t="shared" si="825"/>
        <v>2021</v>
      </c>
      <c r="AC665" s="7">
        <f t="shared" si="826"/>
        <v>2025</v>
      </c>
      <c r="AD665" s="10" t="e">
        <f t="shared" ref="AD665:AD728" ca="1" si="861">IF(#REF!="Non",(DAYS360(N665,Q665)/360),(DAYS360(N665,TODAY())/360))</f>
        <v>#REF!</v>
      </c>
      <c r="AE665" s="10" t="e">
        <f t="shared" ca="1" si="828"/>
        <v>#REF!</v>
      </c>
      <c r="AF665" s="8">
        <v>37468</v>
      </c>
      <c r="AG665" s="11">
        <f t="shared" ca="1" si="829"/>
        <v>22.613698630136987</v>
      </c>
      <c r="AH665" s="10" t="str">
        <f t="shared" ca="1" si="830"/>
        <v>&lt; 25</v>
      </c>
      <c r="AI665" s="12">
        <v>17460041</v>
      </c>
      <c r="AJ665" s="13" t="s">
        <v>79</v>
      </c>
      <c r="AK665" s="12">
        <v>11671379</v>
      </c>
      <c r="AL665" s="8">
        <v>43776</v>
      </c>
      <c r="AM665" s="7" t="s">
        <v>108</v>
      </c>
      <c r="AN665" s="7" t="s">
        <v>109</v>
      </c>
      <c r="AQ665">
        <v>3</v>
      </c>
      <c r="AR665" s="14">
        <v>3</v>
      </c>
      <c r="AS665" s="15">
        <f t="shared" si="831"/>
        <v>45554.75</v>
      </c>
      <c r="AT665" s="14" t="s">
        <v>163</v>
      </c>
      <c r="AU665" s="12">
        <v>3.3159999999999998</v>
      </c>
      <c r="AV665" s="17" t="s">
        <v>236</v>
      </c>
      <c r="AW665" s="18" t="s">
        <v>201</v>
      </c>
      <c r="AX665" s="19" t="s">
        <v>2935</v>
      </c>
      <c r="AY665" s="17" t="s">
        <v>918</v>
      </c>
      <c r="AZ665" s="14" t="s">
        <v>203</v>
      </c>
      <c r="BA665" s="20" t="str">
        <f t="shared" si="832"/>
        <v>17001000000306596042</v>
      </c>
      <c r="BB665" s="31">
        <f t="shared" si="833"/>
        <v>20</v>
      </c>
      <c r="BC665" s="22" t="s">
        <v>2936</v>
      </c>
      <c r="BD665" s="23" t="s">
        <v>286</v>
      </c>
      <c r="BE665">
        <v>1095</v>
      </c>
      <c r="BF665" s="8">
        <v>45056</v>
      </c>
      <c r="BG665" s="32">
        <v>25171686</v>
      </c>
      <c r="BH665" s="32">
        <v>26141030</v>
      </c>
      <c r="BI665" s="32"/>
      <c r="BJ665" t="s">
        <v>600</v>
      </c>
      <c r="BK665" s="14" t="str">
        <f>IF(K665="CADRE","CADRE",CONCATENATE(J665,"-",H665))</f>
        <v>B-Panda</v>
      </c>
      <c r="BL665" s="14" t="s">
        <v>241</v>
      </c>
      <c r="BM665" s="25"/>
      <c r="BN665" s="26" t="str">
        <f t="shared" si="834"/>
        <v>17001000000306596042</v>
      </c>
      <c r="BO665" s="27" t="str">
        <f t="shared" si="835"/>
        <v>ZAAGARI AMENI</v>
      </c>
      <c r="BP665" s="26">
        <f t="shared" si="836"/>
        <v>665</v>
      </c>
      <c r="BQ665" s="28"/>
    </row>
    <row r="666" spans="1:69" x14ac:dyDescent="0.25">
      <c r="A666" t="str">
        <f>VLOOKUP(B666,[2]RH!$B:$BV,72,0)</f>
        <v>Non-Actif</v>
      </c>
      <c r="B666" s="6">
        <v>666</v>
      </c>
      <c r="C666" s="7" t="s">
        <v>168</v>
      </c>
      <c r="D666" s="7" t="s">
        <v>2937</v>
      </c>
      <c r="E666" s="7" t="s">
        <v>67</v>
      </c>
      <c r="F666" s="7" t="s">
        <v>118</v>
      </c>
      <c r="G666" s="7" t="s">
        <v>220</v>
      </c>
      <c r="H666" s="7" t="s">
        <v>225</v>
      </c>
      <c r="I666" s="7" t="s">
        <v>614</v>
      </c>
      <c r="J666" s="7" t="s">
        <v>281</v>
      </c>
      <c r="K666" s="7" t="s">
        <v>146</v>
      </c>
      <c r="L666" s="7" t="s">
        <v>90</v>
      </c>
      <c r="M666" s="7" t="s">
        <v>191</v>
      </c>
      <c r="N666" s="8">
        <v>44459</v>
      </c>
      <c r="O666" t="e">
        <f t="shared" ca="1" si="839"/>
        <v>#REF!</v>
      </c>
      <c r="P666" s="7">
        <f t="shared" ca="1" si="837"/>
        <v>-187</v>
      </c>
      <c r="Q666" s="8">
        <v>45478</v>
      </c>
      <c r="R666" s="7" t="s">
        <v>771</v>
      </c>
      <c r="S666" s="7"/>
      <c r="T666" s="9" t="s">
        <v>156</v>
      </c>
      <c r="U666" s="7" t="str">
        <f t="shared" si="823"/>
        <v>Contractuel</v>
      </c>
      <c r="V666" s="8">
        <v>45444</v>
      </c>
      <c r="W666" s="8">
        <v>45535</v>
      </c>
      <c r="X666" s="8"/>
      <c r="Y666" s="8"/>
      <c r="Z666" s="8">
        <v>44459</v>
      </c>
      <c r="AA666" s="7">
        <f t="shared" si="824"/>
        <v>9</v>
      </c>
      <c r="AB666" s="7">
        <f t="shared" si="825"/>
        <v>2021</v>
      </c>
      <c r="AC666" s="7">
        <f t="shared" si="826"/>
        <v>2025</v>
      </c>
      <c r="AD666" s="10" t="e">
        <f t="shared" ref="AD666:AD729" ca="1" si="862">IF(#REF!="Non",(DAYS360(N666,Q666)/360),(DAYS360(N666,TODAY())/360))</f>
        <v>#REF!</v>
      </c>
      <c r="AE666" s="10" t="e">
        <f t="shared" ca="1" si="828"/>
        <v>#REF!</v>
      </c>
      <c r="AF666" s="8">
        <v>28782</v>
      </c>
      <c r="AG666" s="11">
        <f t="shared" ca="1" si="829"/>
        <v>46.410958904109592</v>
      </c>
      <c r="AH666" s="10" t="str">
        <f t="shared" ca="1" si="830"/>
        <v>&gt;45&lt; 55</v>
      </c>
      <c r="AI666" s="12">
        <v>12258432</v>
      </c>
      <c r="AJ666" s="13" t="s">
        <v>79</v>
      </c>
      <c r="AK666" s="12" t="s">
        <v>2938</v>
      </c>
      <c r="AL666" s="8">
        <v>44298</v>
      </c>
      <c r="AM666" s="7" t="s">
        <v>108</v>
      </c>
      <c r="AN666" s="7" t="s">
        <v>76</v>
      </c>
      <c r="AO666">
        <v>3</v>
      </c>
      <c r="AQ666">
        <v>3</v>
      </c>
      <c r="AR666" s="14">
        <v>3</v>
      </c>
      <c r="AS666" s="15">
        <f t="shared" si="831"/>
        <v>45554.75</v>
      </c>
      <c r="AT666" s="14" t="s">
        <v>163</v>
      </c>
      <c r="AU666" s="12">
        <v>3.3159999999999998</v>
      </c>
      <c r="AV666" s="17" t="s">
        <v>236</v>
      </c>
      <c r="AW666" s="18" t="s">
        <v>1626</v>
      </c>
      <c r="AX666" s="19" t="s">
        <v>2939</v>
      </c>
      <c r="AY666" s="17" t="s">
        <v>79</v>
      </c>
      <c r="AZ666" s="14" t="s">
        <v>203</v>
      </c>
      <c r="BA666" s="20" t="str">
        <f t="shared" si="832"/>
        <v>17535940174235990008</v>
      </c>
      <c r="BB666" s="31">
        <f t="shared" si="833"/>
        <v>20</v>
      </c>
      <c r="BC666" s="22" t="s">
        <v>2940</v>
      </c>
      <c r="BD666" s="23" t="s">
        <v>519</v>
      </c>
      <c r="BF666" s="8">
        <v>45027</v>
      </c>
      <c r="BG666" s="32">
        <v>28390152</v>
      </c>
      <c r="BH666" s="32">
        <v>52130785</v>
      </c>
      <c r="BI666" s="32"/>
      <c r="BJ666" t="s">
        <v>519</v>
      </c>
      <c r="BK666" s="14" t="str">
        <f t="shared" si="811"/>
        <v>B-P6 AV</v>
      </c>
      <c r="BL666" s="14" t="s">
        <v>595</v>
      </c>
      <c r="BM666" s="25"/>
      <c r="BN666" s="26" t="str">
        <f t="shared" si="834"/>
        <v>17535940174235990008</v>
      </c>
      <c r="BO666" s="27" t="str">
        <f t="shared" si="835"/>
        <v>TOUJANI SOUMAYA</v>
      </c>
      <c r="BP666" s="26">
        <f t="shared" si="836"/>
        <v>666</v>
      </c>
      <c r="BQ666" s="28"/>
    </row>
    <row r="667" spans="1:69" x14ac:dyDescent="0.25">
      <c r="A667" t="str">
        <f>VLOOKUP(B667,[2]RH!$B:$BV,72,0)</f>
        <v>Non-Actif</v>
      </c>
      <c r="B667" s="6">
        <v>667</v>
      </c>
      <c r="C667" s="7" t="s">
        <v>168</v>
      </c>
      <c r="D667" s="7" t="s">
        <v>2941</v>
      </c>
      <c r="E667" s="7" t="s">
        <v>67</v>
      </c>
      <c r="F667" s="7" t="s">
        <v>118</v>
      </c>
      <c r="G667" s="7" t="s">
        <v>220</v>
      </c>
      <c r="H667" s="7">
        <v>965</v>
      </c>
      <c r="I667" s="7"/>
      <c r="J667" s="7" t="s">
        <v>190</v>
      </c>
      <c r="K667" s="7" t="s">
        <v>146</v>
      </c>
      <c r="L667" s="7" t="s">
        <v>90</v>
      </c>
      <c r="M667" s="7" t="s">
        <v>191</v>
      </c>
      <c r="N667" s="8">
        <v>44459</v>
      </c>
      <c r="O667" t="e">
        <f t="shared" ca="1" si="839"/>
        <v>#REF!</v>
      </c>
      <c r="P667" s="7">
        <f t="shared" ca="1" si="837"/>
        <v>-1222</v>
      </c>
      <c r="Q667" s="8">
        <v>44473</v>
      </c>
      <c r="R667" s="7" t="s">
        <v>161</v>
      </c>
      <c r="S667" s="7"/>
      <c r="T667" s="9" t="s">
        <v>156</v>
      </c>
      <c r="U667" s="7" t="str">
        <f t="shared" si="823"/>
        <v>Contractuel</v>
      </c>
      <c r="V667" s="8">
        <v>44459</v>
      </c>
      <c r="W667" s="8">
        <v>44500</v>
      </c>
      <c r="X667" s="8"/>
      <c r="Y667" s="8"/>
      <c r="Z667" s="8">
        <v>44459</v>
      </c>
      <c r="AA667" s="7">
        <f t="shared" si="824"/>
        <v>9</v>
      </c>
      <c r="AB667" s="7">
        <f t="shared" si="825"/>
        <v>2021</v>
      </c>
      <c r="AC667" s="7">
        <f t="shared" si="826"/>
        <v>2025</v>
      </c>
      <c r="AD667" s="10" t="e">
        <f t="shared" ref="AD667:AD730" ca="1" si="863">IF(#REF!="Non",(DAYS360(N667,Q667)/360),(DAYS360(N667,TODAY())/360))</f>
        <v>#REF!</v>
      </c>
      <c r="AE667" s="10" t="e">
        <f t="shared" ca="1" si="828"/>
        <v>#REF!</v>
      </c>
      <c r="AF667" s="8">
        <v>29489</v>
      </c>
      <c r="AG667" s="11">
        <f t="shared" ca="1" si="829"/>
        <v>44.473972602739728</v>
      </c>
      <c r="AH667" s="10" t="str">
        <f t="shared" ca="1" si="830"/>
        <v>&gt;35&lt; 45</v>
      </c>
      <c r="AI667" s="12">
        <v>12884505</v>
      </c>
      <c r="AJ667" s="13" t="s">
        <v>82</v>
      </c>
      <c r="AK667" s="12" t="s">
        <v>2942</v>
      </c>
      <c r="AL667" s="8">
        <v>41148</v>
      </c>
      <c r="AM667" s="7" t="s">
        <v>108</v>
      </c>
      <c r="AN667" s="7" t="s">
        <v>76</v>
      </c>
      <c r="AO667">
        <v>2</v>
      </c>
      <c r="AQ667" s="14">
        <v>3</v>
      </c>
      <c r="AR667" s="14">
        <v>1</v>
      </c>
      <c r="AS667" s="15">
        <f t="shared" si="831"/>
        <v>44824.25</v>
      </c>
      <c r="AT667" s="14" t="s">
        <v>163</v>
      </c>
      <c r="AU667" s="12">
        <v>3.1930000000000001</v>
      </c>
      <c r="AV667" s="17" t="s">
        <v>92</v>
      </c>
      <c r="AW667" s="18" t="s">
        <v>1915</v>
      </c>
      <c r="AX667" s="19" t="s">
        <v>2943</v>
      </c>
      <c r="AY667" s="17">
        <v>58</v>
      </c>
      <c r="AZ667" s="14" t="s">
        <v>152</v>
      </c>
      <c r="BA667" s="20" t="str">
        <f t="shared" si="832"/>
        <v>04055140007552559258</v>
      </c>
      <c r="BB667" s="31">
        <f t="shared" si="833"/>
        <v>20</v>
      </c>
      <c r="BC667" s="22" t="s">
        <v>2944</v>
      </c>
      <c r="BD667" s="23" t="s">
        <v>115</v>
      </c>
      <c r="BF667" s="8"/>
      <c r="BG667" s="32">
        <v>26121305</v>
      </c>
      <c r="BH667" s="32">
        <v>28580670</v>
      </c>
      <c r="BI667" s="32"/>
      <c r="BJ667" t="s">
        <v>714</v>
      </c>
      <c r="BK667" s="14" t="str">
        <f t="shared" si="811"/>
        <v>A-965</v>
      </c>
      <c r="BL667" s="14"/>
      <c r="BM667" s="25"/>
      <c r="BN667" s="26" t="str">
        <f t="shared" si="834"/>
        <v>04055140007552559258</v>
      </c>
      <c r="BO667" s="27" t="str">
        <f t="shared" si="835"/>
        <v>BOUSELMI SANA</v>
      </c>
      <c r="BP667" s="26">
        <f t="shared" si="836"/>
        <v>667</v>
      </c>
      <c r="BQ667" s="28"/>
    </row>
    <row r="668" spans="1:69" x14ac:dyDescent="0.25">
      <c r="A668" t="str">
        <f>VLOOKUP(B668,[2]RH!$B:$BV,72,0)</f>
        <v>si</v>
      </c>
      <c r="B668" s="6">
        <v>668</v>
      </c>
      <c r="C668" s="7" t="s">
        <v>100</v>
      </c>
      <c r="D668" s="7" t="s">
        <v>2945</v>
      </c>
      <c r="E668" s="7" t="s">
        <v>67</v>
      </c>
      <c r="F668" s="7" t="s">
        <v>118</v>
      </c>
      <c r="G668" s="7" t="s">
        <v>220</v>
      </c>
      <c r="H668" s="7">
        <v>965</v>
      </c>
      <c r="I668" s="7" t="s">
        <v>280</v>
      </c>
      <c r="J668" s="7" t="s">
        <v>281</v>
      </c>
      <c r="K668" s="7" t="s">
        <v>146</v>
      </c>
      <c r="L668" s="7" t="s">
        <v>90</v>
      </c>
      <c r="M668" s="7" t="s">
        <v>191</v>
      </c>
      <c r="N668" s="8">
        <v>44459</v>
      </c>
      <c r="O668" t="e">
        <f t="shared" ca="1" si="839"/>
        <v>#REF!</v>
      </c>
      <c r="P668" s="7">
        <f t="shared" ca="1" si="837"/>
        <v>-6</v>
      </c>
      <c r="Q668" s="8"/>
      <c r="R668" s="7"/>
      <c r="S668" s="7"/>
      <c r="T668" s="9" t="s">
        <v>156</v>
      </c>
      <c r="U668" s="7" t="str">
        <f t="shared" si="823"/>
        <v>Contractuel</v>
      </c>
      <c r="V668" s="8">
        <v>45689</v>
      </c>
      <c r="W668" s="8">
        <f>VLOOKUP(B668,[1]BASE!$A:$Q,17,0)</f>
        <v>45716</v>
      </c>
      <c r="X668" s="8"/>
      <c r="Y668" s="8"/>
      <c r="Z668" s="8">
        <v>44459</v>
      </c>
      <c r="AA668" s="7">
        <f t="shared" si="824"/>
        <v>9</v>
      </c>
      <c r="AB668" s="7">
        <f t="shared" si="825"/>
        <v>2021</v>
      </c>
      <c r="AC668" s="7">
        <f t="shared" si="826"/>
        <v>2025</v>
      </c>
      <c r="AD668" s="10" t="e">
        <f t="shared" ref="AD668:AD731" ca="1" si="864">IF(#REF!="Non",(DAYS360(N668,Q668)/360),(DAYS360(N668,TODAY())/360))</f>
        <v>#REF!</v>
      </c>
      <c r="AE668" s="10" t="e">
        <f t="shared" ca="1" si="828"/>
        <v>#REF!</v>
      </c>
      <c r="AF668" s="8">
        <v>30326</v>
      </c>
      <c r="AG668" s="11">
        <f t="shared" ca="1" si="829"/>
        <v>42.180821917808217</v>
      </c>
      <c r="AH668" s="10" t="str">
        <f t="shared" ca="1" si="830"/>
        <v>&gt;35&lt; 45</v>
      </c>
      <c r="AI668" s="12">
        <v>12661149</v>
      </c>
      <c r="AJ668" s="13" t="s">
        <v>150</v>
      </c>
      <c r="AK668" s="12" t="s">
        <v>2946</v>
      </c>
      <c r="AL668" s="8">
        <v>36866</v>
      </c>
      <c r="AM668" s="7" t="s">
        <v>108</v>
      </c>
      <c r="AN668" s="7" t="s">
        <v>109</v>
      </c>
      <c r="AQ668">
        <v>3</v>
      </c>
      <c r="AR668" s="14">
        <v>3</v>
      </c>
      <c r="AS668" s="15">
        <f t="shared" si="831"/>
        <v>45554.75</v>
      </c>
      <c r="AT668" s="14" t="s">
        <v>163</v>
      </c>
      <c r="AU668" s="12">
        <v>3.3159999999999998</v>
      </c>
      <c r="AV668" s="17" t="s">
        <v>236</v>
      </c>
      <c r="AW668" s="18" t="s">
        <v>201</v>
      </c>
      <c r="AX668" s="19" t="s">
        <v>2947</v>
      </c>
      <c r="AY668" s="17" t="s">
        <v>2578</v>
      </c>
      <c r="AZ668" s="14" t="s">
        <v>203</v>
      </c>
      <c r="BA668" s="20" t="str">
        <f t="shared" si="832"/>
        <v>17001000000306241895</v>
      </c>
      <c r="BB668" s="31">
        <f t="shared" si="833"/>
        <v>20</v>
      </c>
      <c r="BC668" s="22" t="s">
        <v>2948</v>
      </c>
      <c r="BD668" s="23" t="s">
        <v>568</v>
      </c>
      <c r="BE668">
        <v>2021</v>
      </c>
      <c r="BF668" s="8"/>
      <c r="BG668" s="32">
        <v>22577747</v>
      </c>
      <c r="BH668" s="32">
        <v>28038840</v>
      </c>
      <c r="BI668" s="32"/>
      <c r="BJ668" t="s">
        <v>371</v>
      </c>
      <c r="BK668" s="14" t="str">
        <f t="shared" si="811"/>
        <v>B-965</v>
      </c>
      <c r="BL668" s="14" t="s">
        <v>300</v>
      </c>
      <c r="BM668" s="25"/>
      <c r="BN668" s="26" t="str">
        <f t="shared" si="834"/>
        <v>17001000000306241895</v>
      </c>
      <c r="BO668" s="27" t="str">
        <f t="shared" si="835"/>
        <v>FADHLAOUI AFEF</v>
      </c>
      <c r="BP668" s="26">
        <f t="shared" si="836"/>
        <v>668</v>
      </c>
      <c r="BQ668" s="28"/>
    </row>
    <row r="669" spans="1:69" x14ac:dyDescent="0.25">
      <c r="A669" t="str">
        <f>VLOOKUP(B669,[2]RH!$B:$BV,72,0)</f>
        <v>si</v>
      </c>
      <c r="B669" s="6">
        <v>669</v>
      </c>
      <c r="C669" s="7" t="s">
        <v>168</v>
      </c>
      <c r="D669" s="7" t="s">
        <v>2949</v>
      </c>
      <c r="E669" s="7" t="s">
        <v>67</v>
      </c>
      <c r="F669" s="7" t="s">
        <v>118</v>
      </c>
      <c r="G669" s="7" t="s">
        <v>220</v>
      </c>
      <c r="H669" s="7">
        <v>965</v>
      </c>
      <c r="I669" s="7" t="s">
        <v>280</v>
      </c>
      <c r="J669" s="7" t="s">
        <v>281</v>
      </c>
      <c r="K669" s="7" t="s">
        <v>146</v>
      </c>
      <c r="L669" s="7" t="s">
        <v>90</v>
      </c>
      <c r="M669" s="7" t="s">
        <v>191</v>
      </c>
      <c r="N669" s="8">
        <v>44459</v>
      </c>
      <c r="O669" t="e">
        <f t="shared" ca="1" si="839"/>
        <v>#REF!</v>
      </c>
      <c r="P669" s="7">
        <f t="shared" ca="1" si="837"/>
        <v>-6</v>
      </c>
      <c r="Q669" s="8"/>
      <c r="R669" s="7"/>
      <c r="S669" s="7"/>
      <c r="T669" s="9" t="s">
        <v>156</v>
      </c>
      <c r="U669" s="7" t="str">
        <f t="shared" si="823"/>
        <v>Contractuel</v>
      </c>
      <c r="V669" s="8">
        <v>45689</v>
      </c>
      <c r="W669" s="8">
        <f>VLOOKUP(B669,[1]BASE!$A:$Q,17,0)</f>
        <v>45716</v>
      </c>
      <c r="X669" s="8"/>
      <c r="Y669" s="8"/>
      <c r="Z669" s="8">
        <v>44459</v>
      </c>
      <c r="AA669" s="7">
        <f t="shared" si="824"/>
        <v>9</v>
      </c>
      <c r="AB669" s="7">
        <f t="shared" si="825"/>
        <v>2021</v>
      </c>
      <c r="AC669" s="7">
        <f t="shared" si="826"/>
        <v>2025</v>
      </c>
      <c r="AD669" s="10" t="e">
        <f t="shared" ref="AD669:AD732" ca="1" si="865">IF(#REF!="Non",(DAYS360(N669,Q669)/360),(DAYS360(N669,TODAY())/360))</f>
        <v>#REF!</v>
      </c>
      <c r="AE669" s="10" t="e">
        <f t="shared" ca="1" si="828"/>
        <v>#REF!</v>
      </c>
      <c r="AF669" s="8">
        <v>28553</v>
      </c>
      <c r="AG669" s="11">
        <f t="shared" ca="1" si="829"/>
        <v>47.038356164383565</v>
      </c>
      <c r="AH669" s="10" t="str">
        <f t="shared" ca="1" si="830"/>
        <v>&gt;45&lt; 55</v>
      </c>
      <c r="AI669" s="12">
        <v>12053818</v>
      </c>
      <c r="AJ669" s="13" t="s">
        <v>150</v>
      </c>
      <c r="AK669" s="12" t="s">
        <v>2950</v>
      </c>
      <c r="AL669" s="8">
        <v>38971</v>
      </c>
      <c r="AM669" s="7" t="s">
        <v>108</v>
      </c>
      <c r="AN669" s="7" t="s">
        <v>76</v>
      </c>
      <c r="AO669">
        <v>2</v>
      </c>
      <c r="AQ669">
        <v>3</v>
      </c>
      <c r="AR669" s="14">
        <v>3</v>
      </c>
      <c r="AS669" s="15">
        <f t="shared" si="831"/>
        <v>45554.75</v>
      </c>
      <c r="AT669" s="14" t="s">
        <v>163</v>
      </c>
      <c r="AU669" s="12">
        <v>3.3159999999999998</v>
      </c>
      <c r="AV669" s="17" t="s">
        <v>82</v>
      </c>
      <c r="AW669" s="18" t="s">
        <v>2951</v>
      </c>
      <c r="AX669" s="19" t="s">
        <v>2952</v>
      </c>
      <c r="AY669" s="17" t="s">
        <v>2314</v>
      </c>
      <c r="AZ669" s="14" t="s">
        <v>2953</v>
      </c>
      <c r="BA669" s="20" t="str">
        <f t="shared" si="832"/>
        <v>03123108016600003579</v>
      </c>
      <c r="BB669" s="31">
        <f t="shared" si="833"/>
        <v>20</v>
      </c>
      <c r="BC669" s="22" t="s">
        <v>1023</v>
      </c>
      <c r="BD669" s="23" t="s">
        <v>568</v>
      </c>
      <c r="BE669">
        <v>2020</v>
      </c>
      <c r="BF669" s="8"/>
      <c r="BG669" s="32">
        <v>26396167</v>
      </c>
      <c r="BH669" s="32">
        <v>29220714</v>
      </c>
      <c r="BI669" s="32"/>
      <c r="BJ669" t="s">
        <v>371</v>
      </c>
      <c r="BK669" s="14" t="str">
        <f t="shared" si="811"/>
        <v>B-965</v>
      </c>
      <c r="BL669" s="14" t="s">
        <v>241</v>
      </c>
      <c r="BM669" s="25"/>
      <c r="BN669" s="26" t="str">
        <f t="shared" si="834"/>
        <v>03123108016600003579</v>
      </c>
      <c r="BO669" s="27" t="str">
        <f t="shared" si="835"/>
        <v>KAYEL HANENE</v>
      </c>
      <c r="BP669" s="26">
        <f t="shared" si="836"/>
        <v>669</v>
      </c>
      <c r="BQ669" s="28"/>
    </row>
    <row r="670" spans="1:69" x14ac:dyDescent="0.25">
      <c r="A670" t="str">
        <f>VLOOKUP(B670,[2]RH!$B:$BV,72,0)</f>
        <v>si</v>
      </c>
      <c r="B670" s="6">
        <v>670</v>
      </c>
      <c r="C670" s="7" t="s">
        <v>100</v>
      </c>
      <c r="D670" s="7" t="s">
        <v>2954</v>
      </c>
      <c r="E670" s="7" t="s">
        <v>67</v>
      </c>
      <c r="F670" s="7" t="s">
        <v>258</v>
      </c>
      <c r="G670" s="7" t="s">
        <v>570</v>
      </c>
      <c r="H670" s="7" t="s">
        <v>649</v>
      </c>
      <c r="I670" s="7" t="s">
        <v>1597</v>
      </c>
      <c r="J670" s="7" t="s">
        <v>190</v>
      </c>
      <c r="K670" s="7" t="s">
        <v>89</v>
      </c>
      <c r="L670" s="7" t="s">
        <v>90</v>
      </c>
      <c r="M670" s="7" t="s">
        <v>535</v>
      </c>
      <c r="N670" s="8">
        <v>44459</v>
      </c>
      <c r="O670" t="e">
        <f t="shared" ca="1" si="839"/>
        <v>#REF!</v>
      </c>
      <c r="P670" s="7">
        <f t="shared" ca="1" si="837"/>
        <v>55</v>
      </c>
      <c r="Q670" s="8"/>
      <c r="R670" s="7"/>
      <c r="S670" s="7"/>
      <c r="T670" s="9" t="s">
        <v>156</v>
      </c>
      <c r="U670" s="7" t="str">
        <f t="shared" si="823"/>
        <v>Contractuel</v>
      </c>
      <c r="V670" s="8">
        <v>45689</v>
      </c>
      <c r="W670" s="8">
        <f>VLOOKUP(B670,[1]BASE!$A:$Q,17,0)</f>
        <v>45777</v>
      </c>
      <c r="X670" s="8"/>
      <c r="Y670" s="8"/>
      <c r="Z670" s="8">
        <v>44459</v>
      </c>
      <c r="AA670" s="7">
        <f t="shared" si="824"/>
        <v>9</v>
      </c>
      <c r="AB670" s="7">
        <f t="shared" si="825"/>
        <v>2021</v>
      </c>
      <c r="AC670" s="7">
        <f t="shared" si="826"/>
        <v>2025</v>
      </c>
      <c r="AD670" s="10" t="e">
        <f t="shared" ref="AD670:AD733" ca="1" si="866">IF(#REF!="Non",(DAYS360(N670,Q670)/360),(DAYS360(N670,TODAY())/360))</f>
        <v>#REF!</v>
      </c>
      <c r="AE670" s="10" t="e">
        <f t="shared" ca="1" si="828"/>
        <v>#REF!</v>
      </c>
      <c r="AF670" s="8">
        <v>33982</v>
      </c>
      <c r="AG670" s="11">
        <f t="shared" ca="1" si="829"/>
        <v>32.164383561643838</v>
      </c>
      <c r="AH670" s="10" t="str">
        <f t="shared" ca="1" si="830"/>
        <v>&gt;25&lt; 35</v>
      </c>
      <c r="AI670" s="12">
        <v>17483418</v>
      </c>
      <c r="AJ670" s="13" t="s">
        <v>106</v>
      </c>
      <c r="AK670" s="12" t="s">
        <v>2955</v>
      </c>
      <c r="AL670" s="8">
        <v>43801</v>
      </c>
      <c r="AM670" s="7" t="s">
        <v>108</v>
      </c>
      <c r="AN670" s="7" t="s">
        <v>109</v>
      </c>
      <c r="AQ670">
        <v>3</v>
      </c>
      <c r="AR670" s="14">
        <v>3</v>
      </c>
      <c r="AS670" s="15">
        <f t="shared" si="831"/>
        <v>45554.75</v>
      </c>
      <c r="AT670" s="14" t="s">
        <v>163</v>
      </c>
      <c r="AU670" s="12">
        <v>3.3159999999999998</v>
      </c>
      <c r="AV670" s="17" t="s">
        <v>92</v>
      </c>
      <c r="AW670" s="18" t="s">
        <v>266</v>
      </c>
      <c r="AX670" s="19" t="s">
        <v>2956</v>
      </c>
      <c r="AY670" s="17" t="s">
        <v>142</v>
      </c>
      <c r="AZ670" s="14" t="s">
        <v>152</v>
      </c>
      <c r="BA670" s="20" t="str">
        <f t="shared" si="832"/>
        <v>04102002005587913433</v>
      </c>
      <c r="BB670" s="31">
        <f t="shared" si="833"/>
        <v>20</v>
      </c>
      <c r="BC670" s="22" t="s">
        <v>2957</v>
      </c>
      <c r="BD670" s="23" t="s">
        <v>482</v>
      </c>
      <c r="BF670" s="8">
        <v>45176</v>
      </c>
      <c r="BG670" s="32">
        <v>28552598</v>
      </c>
      <c r="BH670" s="32">
        <v>28222795</v>
      </c>
      <c r="BI670" s="32"/>
      <c r="BJ670" t="s">
        <v>299</v>
      </c>
      <c r="BK670" s="14" t="str">
        <f t="shared" si="811"/>
        <v>A-Panda</v>
      </c>
      <c r="BL670" s="14" t="s">
        <v>288</v>
      </c>
      <c r="BM670" s="25"/>
      <c r="BN670" s="26" t="str">
        <f t="shared" si="834"/>
        <v>04102002005587913433</v>
      </c>
      <c r="BO670" s="27" t="str">
        <f t="shared" si="835"/>
        <v>MAHMOUDI SOUMAYA</v>
      </c>
      <c r="BP670" s="26">
        <f t="shared" si="836"/>
        <v>670</v>
      </c>
      <c r="BQ670" s="28"/>
    </row>
    <row r="671" spans="1:69" x14ac:dyDescent="0.25">
      <c r="A671" t="str">
        <f>VLOOKUP(B671,[2]RH!$B:$BV,72,0)</f>
        <v>si</v>
      </c>
      <c r="B671" s="6">
        <v>671</v>
      </c>
      <c r="C671" s="7" t="s">
        <v>168</v>
      </c>
      <c r="D671" s="7" t="s">
        <v>2958</v>
      </c>
      <c r="E671" s="7" t="s">
        <v>67</v>
      </c>
      <c r="F671" s="7" t="s">
        <v>118</v>
      </c>
      <c r="G671" s="7" t="s">
        <v>1801</v>
      </c>
      <c r="H671" s="41" t="s">
        <v>562</v>
      </c>
      <c r="I671" s="7" t="s">
        <v>226</v>
      </c>
      <c r="J671" s="7" t="s">
        <v>190</v>
      </c>
      <c r="K671" s="7" t="s">
        <v>146</v>
      </c>
      <c r="L671" s="7" t="s">
        <v>90</v>
      </c>
      <c r="M671" s="7" t="s">
        <v>191</v>
      </c>
      <c r="N671" s="8">
        <v>44459</v>
      </c>
      <c r="O671" t="e">
        <f t="shared" ca="1" si="839"/>
        <v>#REF!</v>
      </c>
      <c r="P671" s="7">
        <f t="shared" ca="1" si="837"/>
        <v>-6</v>
      </c>
      <c r="Q671" s="8"/>
      <c r="R671" s="7"/>
      <c r="S671" s="7"/>
      <c r="T671" s="9" t="s">
        <v>156</v>
      </c>
      <c r="U671" s="7" t="str">
        <f t="shared" si="823"/>
        <v>Contractuel</v>
      </c>
      <c r="V671" s="8">
        <v>45689</v>
      </c>
      <c r="W671" s="8">
        <f>VLOOKUP(B671,[1]BASE!$A:$Q,17,0)</f>
        <v>45716</v>
      </c>
      <c r="X671" s="8"/>
      <c r="Y671" s="8"/>
      <c r="Z671" s="8">
        <v>44459</v>
      </c>
      <c r="AA671" s="7">
        <f t="shared" si="824"/>
        <v>9</v>
      </c>
      <c r="AB671" s="7">
        <f t="shared" si="825"/>
        <v>2021</v>
      </c>
      <c r="AC671" s="7">
        <f t="shared" si="826"/>
        <v>2025</v>
      </c>
      <c r="AD671" s="10" t="e">
        <f t="shared" ref="AD671:AD734" ca="1" si="867">IF(#REF!="Non",(DAYS360(N671,Q671)/360),(DAYS360(N671,TODAY())/360))</f>
        <v>#REF!</v>
      </c>
      <c r="AE671" s="10" t="e">
        <f t="shared" ca="1" si="828"/>
        <v>#REF!</v>
      </c>
      <c r="AF671" s="8">
        <v>31083</v>
      </c>
      <c r="AG671" s="11">
        <f t="shared" ca="1" si="829"/>
        <v>40.106849315068494</v>
      </c>
      <c r="AH671" s="10" t="str">
        <f t="shared" ca="1" si="830"/>
        <v>&gt;35&lt; 45</v>
      </c>
      <c r="AI671" s="12">
        <v>12669616</v>
      </c>
      <c r="AJ671" s="13" t="s">
        <v>92</v>
      </c>
      <c r="AK671" s="12" t="s">
        <v>2959</v>
      </c>
      <c r="AL671" s="8">
        <v>37678</v>
      </c>
      <c r="AM671" s="7" t="s">
        <v>108</v>
      </c>
      <c r="AN671" s="7" t="s">
        <v>76</v>
      </c>
      <c r="AO671">
        <v>3</v>
      </c>
      <c r="AQ671">
        <v>3</v>
      </c>
      <c r="AR671" s="14">
        <v>3</v>
      </c>
      <c r="AS671" s="15">
        <f t="shared" si="831"/>
        <v>45554.75</v>
      </c>
      <c r="AT671" s="14" t="s">
        <v>163</v>
      </c>
      <c r="AU671" s="12">
        <v>3.3159999999999998</v>
      </c>
      <c r="AV671" s="17" t="s">
        <v>433</v>
      </c>
      <c r="AW671" s="18" t="s">
        <v>434</v>
      </c>
      <c r="AX671" s="19" t="s">
        <v>2960</v>
      </c>
      <c r="AY671" s="17" t="s">
        <v>1112</v>
      </c>
      <c r="AZ671" s="14" t="s">
        <v>195</v>
      </c>
      <c r="BA671" s="20" t="str">
        <f t="shared" si="832"/>
        <v>12406000000239536324</v>
      </c>
      <c r="BB671" s="31">
        <f t="shared" si="833"/>
        <v>20</v>
      </c>
      <c r="BC671" s="22" t="s">
        <v>2961</v>
      </c>
      <c r="BD671" s="23" t="s">
        <v>115</v>
      </c>
      <c r="BF671" s="8">
        <v>45251</v>
      </c>
      <c r="BG671" s="32">
        <v>55951006</v>
      </c>
      <c r="BH671" s="32">
        <v>29766398</v>
      </c>
      <c r="BI671" s="32"/>
      <c r="BJ671" t="s">
        <v>240</v>
      </c>
      <c r="BK671" s="14" t="s">
        <v>232</v>
      </c>
      <c r="BL671" s="14" t="s">
        <v>595</v>
      </c>
      <c r="BM671" s="25"/>
      <c r="BN671" s="26" t="str">
        <f t="shared" si="834"/>
        <v>12406000000239536324</v>
      </c>
      <c r="BO671" s="27" t="str">
        <f t="shared" si="835"/>
        <v>HOMRANI AMINA</v>
      </c>
      <c r="BP671" s="26">
        <f t="shared" si="836"/>
        <v>671</v>
      </c>
      <c r="BQ671" s="28"/>
    </row>
    <row r="672" spans="1:69" x14ac:dyDescent="0.25">
      <c r="A672" t="str">
        <f>VLOOKUP(B672,[2]RH!$B:$BV,72,0)</f>
        <v>Non-Actif</v>
      </c>
      <c r="B672" s="6">
        <v>672</v>
      </c>
      <c r="C672" s="7" t="s">
        <v>168</v>
      </c>
      <c r="D672" s="7" t="s">
        <v>2962</v>
      </c>
      <c r="E672" s="7" t="s">
        <v>67</v>
      </c>
      <c r="F672" s="7" t="s">
        <v>118</v>
      </c>
      <c r="G672" s="7" t="s">
        <v>220</v>
      </c>
      <c r="H672" s="7" t="s">
        <v>1656</v>
      </c>
      <c r="I672" s="7"/>
      <c r="J672" s="7" t="s">
        <v>281</v>
      </c>
      <c r="K672" s="7" t="s">
        <v>146</v>
      </c>
      <c r="L672" s="7" t="s">
        <v>90</v>
      </c>
      <c r="M672" s="7" t="s">
        <v>191</v>
      </c>
      <c r="N672" s="8">
        <v>44459</v>
      </c>
      <c r="O672" t="e">
        <f t="shared" ca="1" si="839"/>
        <v>#REF!</v>
      </c>
      <c r="P672" s="7">
        <f t="shared" ca="1" si="837"/>
        <v>-1102</v>
      </c>
      <c r="Q672" s="8">
        <v>44611</v>
      </c>
      <c r="R672" s="7" t="s">
        <v>700</v>
      </c>
      <c r="S672" s="7"/>
      <c r="T672" s="9" t="s">
        <v>156</v>
      </c>
      <c r="U672" s="7" t="str">
        <f t="shared" si="823"/>
        <v>Contractuel</v>
      </c>
      <c r="V672" s="8">
        <v>44562</v>
      </c>
      <c r="W672" s="8">
        <v>44620</v>
      </c>
      <c r="X672" s="8"/>
      <c r="Y672" s="8"/>
      <c r="Z672" s="8">
        <v>44459</v>
      </c>
      <c r="AA672" s="7">
        <f t="shared" si="824"/>
        <v>9</v>
      </c>
      <c r="AB672" s="7">
        <f t="shared" si="825"/>
        <v>2021</v>
      </c>
      <c r="AC672" s="7">
        <f t="shared" si="826"/>
        <v>2025</v>
      </c>
      <c r="AD672" s="10" t="e">
        <f t="shared" ref="AD672:AD735" ca="1" si="868">IF(#REF!="Non",(DAYS360(N672,Q672)/360),(DAYS360(N672,TODAY())/360))</f>
        <v>#REF!</v>
      </c>
      <c r="AE672" s="10" t="e">
        <f t="shared" ca="1" si="828"/>
        <v>#REF!</v>
      </c>
      <c r="AF672" s="8">
        <v>33687</v>
      </c>
      <c r="AG672" s="11">
        <f t="shared" ca="1" si="829"/>
        <v>32.972602739726028</v>
      </c>
      <c r="AH672" s="10" t="str">
        <f t="shared" ca="1" si="830"/>
        <v>&gt;25&lt; 35</v>
      </c>
      <c r="AI672" s="12">
        <v>16160875</v>
      </c>
      <c r="AJ672" s="13" t="s">
        <v>120</v>
      </c>
      <c r="AK672" s="12" t="s">
        <v>2963</v>
      </c>
      <c r="AL672" s="8">
        <v>39538</v>
      </c>
      <c r="AM672" s="7" t="s">
        <v>108</v>
      </c>
      <c r="AN672" s="7" t="s">
        <v>76</v>
      </c>
      <c r="AO672">
        <v>1</v>
      </c>
      <c r="AQ672" s="14">
        <v>3</v>
      </c>
      <c r="AR672" s="14">
        <v>1</v>
      </c>
      <c r="AS672" s="15">
        <f t="shared" si="831"/>
        <v>44824.25</v>
      </c>
      <c r="AT672" s="14" t="s">
        <v>163</v>
      </c>
      <c r="AU672" s="12">
        <v>3.1930000000000001</v>
      </c>
      <c r="AV672" s="17" t="s">
        <v>150</v>
      </c>
      <c r="AW672" s="18" t="s">
        <v>1091</v>
      </c>
      <c r="AX672" s="19" t="s">
        <v>2964</v>
      </c>
      <c r="AY672" s="17" t="s">
        <v>1645</v>
      </c>
      <c r="AZ672" s="14" t="s">
        <v>174</v>
      </c>
      <c r="BA672" s="20" t="str">
        <f t="shared" si="832"/>
        <v>07043010110552678250</v>
      </c>
      <c r="BB672" s="31">
        <f t="shared" si="833"/>
        <v>20</v>
      </c>
      <c r="BC672" s="22"/>
      <c r="BD672" s="23"/>
      <c r="BF672" s="8"/>
      <c r="BG672" s="32">
        <v>28404965</v>
      </c>
      <c r="BH672" s="32">
        <v>25197386</v>
      </c>
      <c r="BI672" s="32"/>
      <c r="BJ672" t="s">
        <v>600</v>
      </c>
      <c r="BK672" s="14" t="str">
        <f t="shared" ref="BK672:BK735" si="869">IF(K672="CADRE","CADRE",CONCATENATE(J672,"-",H672))</f>
        <v>B-APT</v>
      </c>
      <c r="BL672" s="14"/>
      <c r="BM672" s="25"/>
      <c r="BN672" s="26" t="str">
        <f t="shared" si="834"/>
        <v>07043010110552678250</v>
      </c>
      <c r="BO672" s="27" t="str">
        <f t="shared" si="835"/>
        <v>HEZZI ZEINEB</v>
      </c>
      <c r="BP672" s="26">
        <f t="shared" si="836"/>
        <v>672</v>
      </c>
      <c r="BQ672" s="28"/>
    </row>
    <row r="673" spans="1:69" x14ac:dyDescent="0.25">
      <c r="A673" t="str">
        <f>VLOOKUP(B673,[2]RH!$B:$BV,72,0)</f>
        <v>Non-Actif</v>
      </c>
      <c r="B673" s="6">
        <v>673</v>
      </c>
      <c r="C673" s="7" t="s">
        <v>100</v>
      </c>
      <c r="D673" s="7" t="s">
        <v>2965</v>
      </c>
      <c r="E673" s="7" t="s">
        <v>67</v>
      </c>
      <c r="F673" s="7" t="s">
        <v>118</v>
      </c>
      <c r="G673" s="7" t="s">
        <v>722</v>
      </c>
      <c r="H673" s="7">
        <v>520</v>
      </c>
      <c r="I673" s="7"/>
      <c r="J673" s="7" t="s">
        <v>281</v>
      </c>
      <c r="K673" s="7" t="s">
        <v>89</v>
      </c>
      <c r="L673" s="7" t="s">
        <v>90</v>
      </c>
      <c r="M673" s="7" t="s">
        <v>191</v>
      </c>
      <c r="N673" s="8">
        <v>44461</v>
      </c>
      <c r="O673" t="e">
        <f t="shared" ca="1" si="839"/>
        <v>#REF!</v>
      </c>
      <c r="P673" s="7" t="str">
        <f t="shared" ca="1" si="837"/>
        <v/>
      </c>
      <c r="Q673" s="8">
        <v>44596</v>
      </c>
      <c r="R673" s="7" t="s">
        <v>161</v>
      </c>
      <c r="S673" s="7"/>
      <c r="T673" s="9" t="s">
        <v>394</v>
      </c>
      <c r="U673" s="7" t="str">
        <f t="shared" si="823"/>
        <v>Contractuel</v>
      </c>
      <c r="V673" s="8"/>
      <c r="W673" s="8"/>
      <c r="X673" s="8">
        <v>44470</v>
      </c>
      <c r="Y673" s="8">
        <v>44754</v>
      </c>
      <c r="Z673" s="8"/>
      <c r="AA673" s="7">
        <f t="shared" si="824"/>
        <v>9</v>
      </c>
      <c r="AB673" s="7">
        <f t="shared" si="825"/>
        <v>2021</v>
      </c>
      <c r="AC673" s="7">
        <f t="shared" si="826"/>
        <v>2025</v>
      </c>
      <c r="AD673" s="10" t="e">
        <f t="shared" ref="AD673:AD736" ca="1" si="870">IF(#REF!="Non",(DAYS360(N673,Q673)/360),(DAYS360(N673,TODAY())/360))</f>
        <v>#REF!</v>
      </c>
      <c r="AE673" s="10" t="e">
        <f t="shared" ca="1" si="828"/>
        <v>#REF!</v>
      </c>
      <c r="AF673" s="8">
        <v>35088</v>
      </c>
      <c r="AG673" s="11">
        <f t="shared" ca="1" si="829"/>
        <v>29.134246575342466</v>
      </c>
      <c r="AH673" s="10" t="str">
        <f t="shared" ca="1" si="830"/>
        <v>&gt;25&lt; 35</v>
      </c>
      <c r="AI673" s="12"/>
      <c r="AJ673" s="13"/>
      <c r="AK673" s="12">
        <v>14352145</v>
      </c>
      <c r="AL673" s="8">
        <v>42276</v>
      </c>
      <c r="AM673" s="7" t="s">
        <v>108</v>
      </c>
      <c r="AN673" s="7" t="s">
        <v>109</v>
      </c>
      <c r="AQ673" s="14">
        <v>3</v>
      </c>
      <c r="AR673" s="14">
        <v>1</v>
      </c>
      <c r="AS673" s="15">
        <f t="shared" si="831"/>
        <v>44826.25</v>
      </c>
      <c r="AT673" s="14" t="s">
        <v>163</v>
      </c>
      <c r="AU673" s="12">
        <v>2.1629999999999998</v>
      </c>
      <c r="AV673" s="17" t="s">
        <v>236</v>
      </c>
      <c r="AW673" s="18" t="s">
        <v>201</v>
      </c>
      <c r="AX673" s="19" t="s">
        <v>2966</v>
      </c>
      <c r="AY673" s="17" t="s">
        <v>97</v>
      </c>
      <c r="AZ673" s="14" t="s">
        <v>203</v>
      </c>
      <c r="BA673" s="20" t="str">
        <f t="shared" si="832"/>
        <v>17001000000305037737</v>
      </c>
      <c r="BB673" s="31">
        <f t="shared" si="833"/>
        <v>20</v>
      </c>
      <c r="BC673" s="22" t="s">
        <v>2948</v>
      </c>
      <c r="BD673" s="23" t="s">
        <v>568</v>
      </c>
      <c r="BF673" s="8"/>
      <c r="BG673" s="32">
        <v>50745989</v>
      </c>
      <c r="BH673" s="32">
        <v>50741319</v>
      </c>
      <c r="BI673" s="32"/>
      <c r="BJ673" t="s">
        <v>371</v>
      </c>
      <c r="BK673" s="14" t="str">
        <f t="shared" si="869"/>
        <v>B-520</v>
      </c>
      <c r="BL673" s="14"/>
      <c r="BM673" s="25"/>
      <c r="BN673" s="26" t="str">
        <f t="shared" si="834"/>
        <v>17001000000305037737</v>
      </c>
      <c r="BO673" s="27" t="str">
        <f t="shared" si="835"/>
        <v>GHRIBI MALEK</v>
      </c>
      <c r="BP673" s="26">
        <f t="shared" si="836"/>
        <v>673</v>
      </c>
      <c r="BQ673" s="28"/>
    </row>
    <row r="674" spans="1:69" x14ac:dyDescent="0.25">
      <c r="A674" t="str">
        <f>VLOOKUP(B674,[2]RH!$B:$BV,72,0)</f>
        <v>Non-Actif</v>
      </c>
      <c r="B674" s="6">
        <v>674</v>
      </c>
      <c r="C674" s="7" t="s">
        <v>65</v>
      </c>
      <c r="D674" s="7" t="s">
        <v>2967</v>
      </c>
      <c r="E674" s="7" t="s">
        <v>67</v>
      </c>
      <c r="F674" s="7" t="s">
        <v>118</v>
      </c>
      <c r="G674" s="7" t="s">
        <v>2675</v>
      </c>
      <c r="H674" s="7">
        <v>520</v>
      </c>
      <c r="I674" s="7"/>
      <c r="J674" s="7" t="s">
        <v>281</v>
      </c>
      <c r="K674" s="7" t="s">
        <v>146</v>
      </c>
      <c r="L674" s="7" t="s">
        <v>90</v>
      </c>
      <c r="M674" s="7" t="s">
        <v>160</v>
      </c>
      <c r="N674" s="8">
        <v>44468</v>
      </c>
      <c r="O674" t="e">
        <f t="shared" ca="1" si="839"/>
        <v>#REF!</v>
      </c>
      <c r="P674" s="7">
        <f t="shared" ca="1" si="837"/>
        <v>-1071</v>
      </c>
      <c r="Q674" s="8">
        <v>44622</v>
      </c>
      <c r="R674" s="7" t="s">
        <v>2968</v>
      </c>
      <c r="S674" s="7"/>
      <c r="T674" s="9" t="s">
        <v>156</v>
      </c>
      <c r="U674" s="7" t="str">
        <f t="shared" si="823"/>
        <v>Contractuel</v>
      </c>
      <c r="V674" s="8">
        <v>44621</v>
      </c>
      <c r="W674" s="8">
        <v>44651</v>
      </c>
      <c r="X674" s="8"/>
      <c r="Y674" s="8"/>
      <c r="Z674" s="8">
        <v>44468</v>
      </c>
      <c r="AA674" s="7">
        <f t="shared" si="824"/>
        <v>9</v>
      </c>
      <c r="AB674" s="7">
        <f t="shared" si="825"/>
        <v>2021</v>
      </c>
      <c r="AC674" s="7">
        <f t="shared" si="826"/>
        <v>2025</v>
      </c>
      <c r="AD674" s="10" t="e">
        <f t="shared" ref="AD674:AD737" ca="1" si="871">IF(#REF!="Non",(DAYS360(N674,Q674)/360),(DAYS360(N674,TODAY())/360))</f>
        <v>#REF!</v>
      </c>
      <c r="AE674" s="10" t="e">
        <f t="shared" ca="1" si="828"/>
        <v>#REF!</v>
      </c>
      <c r="AF674" s="8">
        <v>34955</v>
      </c>
      <c r="AG674" s="11">
        <f t="shared" ca="1" si="829"/>
        <v>29.4986301369863</v>
      </c>
      <c r="AH674" s="10" t="str">
        <f t="shared" ca="1" si="830"/>
        <v>&gt;25&lt; 35</v>
      </c>
      <c r="AI674" s="12"/>
      <c r="AJ674" s="13"/>
      <c r="AK674" s="12" t="s">
        <v>2969</v>
      </c>
      <c r="AL674" s="8">
        <v>43777</v>
      </c>
      <c r="AM674" s="7" t="s">
        <v>75</v>
      </c>
      <c r="AN674" s="7" t="s">
        <v>109</v>
      </c>
      <c r="AQ674" s="14">
        <v>3</v>
      </c>
      <c r="AR674" s="14">
        <v>1</v>
      </c>
      <c r="AS674" s="15">
        <f t="shared" si="831"/>
        <v>44833.25</v>
      </c>
      <c r="AT674" s="14" t="s">
        <v>163</v>
      </c>
      <c r="AU674" s="12">
        <v>3.1930000000000001</v>
      </c>
      <c r="AV674" s="17" t="s">
        <v>236</v>
      </c>
      <c r="AW674" s="18" t="s">
        <v>201</v>
      </c>
      <c r="AX674" s="19" t="s">
        <v>2970</v>
      </c>
      <c r="AY674" s="17" t="s">
        <v>2620</v>
      </c>
      <c r="AZ674" s="14" t="s">
        <v>203</v>
      </c>
      <c r="BA674" s="20" t="str">
        <f t="shared" si="832"/>
        <v>17001000000291236965</v>
      </c>
      <c r="BB674" s="31">
        <f t="shared" si="833"/>
        <v>20</v>
      </c>
      <c r="BC674" s="22" t="s">
        <v>2971</v>
      </c>
      <c r="BD674" s="23" t="s">
        <v>568</v>
      </c>
      <c r="BF674" s="8"/>
      <c r="BG674" s="32">
        <v>54995300</v>
      </c>
      <c r="BH674" s="32">
        <v>23231431</v>
      </c>
      <c r="BI674" s="32"/>
      <c r="BJ674" t="s">
        <v>1857</v>
      </c>
      <c r="BK674" s="14" t="str">
        <f t="shared" si="869"/>
        <v>B-520</v>
      </c>
      <c r="BL674" s="14"/>
      <c r="BM674" s="25"/>
      <c r="BN674" s="26" t="str">
        <f t="shared" si="834"/>
        <v>17001000000291236965</v>
      </c>
      <c r="BO674" s="27" t="str">
        <f t="shared" si="835"/>
        <v>MEJRI CHIHEB</v>
      </c>
      <c r="BP674" s="26">
        <f t="shared" si="836"/>
        <v>674</v>
      </c>
      <c r="BQ674" s="28"/>
    </row>
    <row r="675" spans="1:69" x14ac:dyDescent="0.25">
      <c r="A675" t="str">
        <f>VLOOKUP(B675,[2]RH!$B:$BV,72,0)</f>
        <v>Non-Actif</v>
      </c>
      <c r="B675" s="6">
        <v>675</v>
      </c>
      <c r="C675" s="7" t="s">
        <v>65</v>
      </c>
      <c r="D675" s="7" t="s">
        <v>2972</v>
      </c>
      <c r="E675" s="7" t="s">
        <v>67</v>
      </c>
      <c r="F675" s="7" t="s">
        <v>102</v>
      </c>
      <c r="G675" s="7" t="s">
        <v>1585</v>
      </c>
      <c r="H675" s="7"/>
      <c r="I675" s="7"/>
      <c r="J675" s="7"/>
      <c r="K675" s="7" t="s">
        <v>89</v>
      </c>
      <c r="L675" s="7" t="s">
        <v>90</v>
      </c>
      <c r="M675" s="7" t="s">
        <v>1586</v>
      </c>
      <c r="N675" s="8">
        <v>44466</v>
      </c>
      <c r="P675" s="7">
        <f t="shared" ca="1" si="837"/>
        <v>-1130</v>
      </c>
      <c r="Q675" s="8">
        <v>44586</v>
      </c>
      <c r="R675" s="7" t="s">
        <v>161</v>
      </c>
      <c r="S675" s="7"/>
      <c r="T675" s="9" t="s">
        <v>156</v>
      </c>
      <c r="U675" s="7" t="str">
        <f t="shared" si="823"/>
        <v>Contractuel</v>
      </c>
      <c r="V675" s="8">
        <v>44501</v>
      </c>
      <c r="W675" s="8">
        <v>44592</v>
      </c>
      <c r="X675" s="8"/>
      <c r="Y675" s="8"/>
      <c r="Z675" s="8">
        <v>44466</v>
      </c>
      <c r="AA675" s="7">
        <f t="shared" si="824"/>
        <v>9</v>
      </c>
      <c r="AB675" s="7">
        <f t="shared" si="825"/>
        <v>2021</v>
      </c>
      <c r="AC675" s="7">
        <f t="shared" si="826"/>
        <v>2025</v>
      </c>
      <c r="AD675" s="10" t="e">
        <f t="shared" ref="AD675:AD738" ca="1" si="872">IF(#REF!="Non",(DAYS360(N675,Q675)/360),(DAYS360(N675,TODAY())/360))</f>
        <v>#REF!</v>
      </c>
      <c r="AE675" s="10" t="e">
        <f t="shared" ca="1" si="828"/>
        <v>#REF!</v>
      </c>
      <c r="AF675" s="8">
        <v>35467</v>
      </c>
      <c r="AG675" s="11">
        <f t="shared" ca="1" si="829"/>
        <v>28.095890410958905</v>
      </c>
      <c r="AH675" s="10" t="str">
        <f t="shared" ca="1" si="830"/>
        <v>&gt;25&lt; 35</v>
      </c>
      <c r="AI675" s="12"/>
      <c r="AJ675" s="13"/>
      <c r="AK675" s="12">
        <v>14350215</v>
      </c>
      <c r="AL675" s="8">
        <v>42075</v>
      </c>
      <c r="AM675" s="7" t="s">
        <v>75</v>
      </c>
      <c r="AN675" s="7" t="s">
        <v>109</v>
      </c>
      <c r="AQ675" s="14">
        <v>3</v>
      </c>
      <c r="AR675" s="14">
        <v>1</v>
      </c>
      <c r="AS675" s="15">
        <f t="shared" si="831"/>
        <v>44831.25</v>
      </c>
      <c r="AT675" s="14" t="s">
        <v>163</v>
      </c>
      <c r="AU675" s="12">
        <v>2.8490000000000002</v>
      </c>
      <c r="AV675" s="17" t="s">
        <v>150</v>
      </c>
      <c r="AW675" s="18" t="s">
        <v>807</v>
      </c>
      <c r="AX675" s="19" t="s">
        <v>2973</v>
      </c>
      <c r="AY675" s="17" t="s">
        <v>1645</v>
      </c>
      <c r="AZ675" s="14" t="s">
        <v>174</v>
      </c>
      <c r="BA675" s="20" t="str">
        <f t="shared" si="832"/>
        <v>07008002212168495550</v>
      </c>
      <c r="BB675" s="31">
        <f t="shared" si="833"/>
        <v>20</v>
      </c>
      <c r="BC675" s="22" t="s">
        <v>1713</v>
      </c>
      <c r="BD675" s="23" t="s">
        <v>341</v>
      </c>
      <c r="BF675" s="8"/>
      <c r="BG675" s="32">
        <v>52953392</v>
      </c>
      <c r="BH675" s="32">
        <v>52188581</v>
      </c>
      <c r="BI675" s="32"/>
      <c r="BJ675" t="s">
        <v>1146</v>
      </c>
      <c r="BK675" s="14" t="str">
        <f t="shared" si="869"/>
        <v>-</v>
      </c>
      <c r="BL675" s="14"/>
      <c r="BM675" s="25"/>
      <c r="BN675" s="26" t="str">
        <f t="shared" si="834"/>
        <v>07008002212168495550</v>
      </c>
      <c r="BO675" s="27" t="str">
        <f t="shared" si="835"/>
        <v>JLASSI ARBI</v>
      </c>
      <c r="BP675" s="26">
        <f t="shared" si="836"/>
        <v>675</v>
      </c>
      <c r="BQ675" s="28"/>
    </row>
    <row r="676" spans="1:69" x14ac:dyDescent="0.25">
      <c r="A676" t="str">
        <f>VLOOKUP(B676,[2]RH!$B:$BV,72,0)</f>
        <v>Non-Actif</v>
      </c>
      <c r="B676" s="6">
        <v>676</v>
      </c>
      <c r="C676" s="7" t="s">
        <v>65</v>
      </c>
      <c r="D676" s="7" t="s">
        <v>2974</v>
      </c>
      <c r="E676" s="7" t="s">
        <v>67</v>
      </c>
      <c r="F676" s="7" t="s">
        <v>118</v>
      </c>
      <c r="G676" s="7" t="s">
        <v>220</v>
      </c>
      <c r="H676" s="7">
        <v>520</v>
      </c>
      <c r="I676" s="7"/>
      <c r="J676" s="7" t="s">
        <v>281</v>
      </c>
      <c r="K676" s="7" t="s">
        <v>146</v>
      </c>
      <c r="L676" s="7" t="s">
        <v>90</v>
      </c>
      <c r="M676" s="7" t="s">
        <v>160</v>
      </c>
      <c r="N676" s="8">
        <v>44466</v>
      </c>
      <c r="P676" s="7">
        <f t="shared" ca="1" si="837"/>
        <v>-1161</v>
      </c>
      <c r="Q676" s="8">
        <v>44538</v>
      </c>
      <c r="R676" s="7" t="s">
        <v>161</v>
      </c>
      <c r="S676" s="7"/>
      <c r="T676" s="9" t="s">
        <v>156</v>
      </c>
      <c r="U676" s="7" t="str">
        <f t="shared" si="823"/>
        <v>Contractuel</v>
      </c>
      <c r="V676" s="8">
        <v>44501</v>
      </c>
      <c r="W676" s="8">
        <v>44561</v>
      </c>
      <c r="X676" s="8"/>
      <c r="Y676" s="8"/>
      <c r="Z676" s="8">
        <v>44466</v>
      </c>
      <c r="AA676" s="7">
        <f t="shared" si="824"/>
        <v>9</v>
      </c>
      <c r="AB676" s="7">
        <f t="shared" si="825"/>
        <v>2021</v>
      </c>
      <c r="AC676" s="7">
        <f t="shared" si="826"/>
        <v>2025</v>
      </c>
      <c r="AD676" s="10" t="e">
        <f t="shared" ref="AD676:AD739" ca="1" si="873">IF(#REF!="Non",(DAYS360(N676,Q676)/360),(DAYS360(N676,TODAY())/360))</f>
        <v>#REF!</v>
      </c>
      <c r="AE676" s="10" t="e">
        <f t="shared" ca="1" si="828"/>
        <v>#REF!</v>
      </c>
      <c r="AF676" s="8">
        <v>37124</v>
      </c>
      <c r="AG676" s="11">
        <f t="shared" ca="1" si="829"/>
        <v>23.556164383561644</v>
      </c>
      <c r="AH676" s="10" t="str">
        <f t="shared" ca="1" si="830"/>
        <v>&lt; 25</v>
      </c>
      <c r="AI676" s="12"/>
      <c r="AJ676" s="13"/>
      <c r="AK676" s="12" t="s">
        <v>2975</v>
      </c>
      <c r="AL676" s="8">
        <v>43174</v>
      </c>
      <c r="AM676" s="7" t="s">
        <v>75</v>
      </c>
      <c r="AN676" s="7" t="s">
        <v>109</v>
      </c>
      <c r="AQ676" s="14">
        <v>3</v>
      </c>
      <c r="AR676" s="14">
        <v>1</v>
      </c>
      <c r="AS676" s="15">
        <f t="shared" si="831"/>
        <v>44831.25</v>
      </c>
      <c r="AT676" s="14" t="s">
        <v>163</v>
      </c>
      <c r="AU676" s="12">
        <v>3.1930000000000001</v>
      </c>
      <c r="AV676" s="17" t="s">
        <v>236</v>
      </c>
      <c r="AW676" s="18" t="s">
        <v>201</v>
      </c>
      <c r="AX676" s="19" t="s">
        <v>2976</v>
      </c>
      <c r="AY676" s="17">
        <v>48</v>
      </c>
      <c r="AZ676" s="14" t="s">
        <v>203</v>
      </c>
      <c r="BA676" s="20" t="str">
        <f t="shared" si="832"/>
        <v>17001000000266874348</v>
      </c>
      <c r="BB676" s="31">
        <f t="shared" si="833"/>
        <v>20</v>
      </c>
      <c r="BC676" s="22" t="s">
        <v>2977</v>
      </c>
      <c r="BD676" s="23" t="s">
        <v>85</v>
      </c>
      <c r="BF676" s="8"/>
      <c r="BG676" s="32">
        <v>27904361</v>
      </c>
      <c r="BH676" s="32">
        <v>27183686</v>
      </c>
      <c r="BI676" s="32"/>
      <c r="BJ676" t="s">
        <v>431</v>
      </c>
      <c r="BK676" s="14" t="str">
        <f t="shared" si="869"/>
        <v>B-520</v>
      </c>
      <c r="BL676" s="14"/>
      <c r="BM676" s="25"/>
      <c r="BN676" s="26" t="str">
        <f t="shared" si="834"/>
        <v>17001000000266874348</v>
      </c>
      <c r="BO676" s="27" t="str">
        <f t="shared" si="835"/>
        <v>CHANOUFI OTHMAN</v>
      </c>
      <c r="BP676" s="26">
        <f t="shared" si="836"/>
        <v>676</v>
      </c>
      <c r="BQ676" s="28"/>
    </row>
    <row r="677" spans="1:69" x14ac:dyDescent="0.25">
      <c r="A677" t="str">
        <f>VLOOKUP(B677,[2]RH!$B:$BV,72,0)</f>
        <v>Non-Actif</v>
      </c>
      <c r="B677" s="6">
        <v>677</v>
      </c>
      <c r="C677" s="7" t="s">
        <v>100</v>
      </c>
      <c r="D677" s="7" t="s">
        <v>2978</v>
      </c>
      <c r="E677" s="7" t="s">
        <v>67</v>
      </c>
      <c r="F677" s="7" t="s">
        <v>258</v>
      </c>
      <c r="G677" s="7" t="s">
        <v>533</v>
      </c>
      <c r="H677" s="7">
        <v>560</v>
      </c>
      <c r="I677" s="7"/>
      <c r="J677" s="7" t="s">
        <v>190</v>
      </c>
      <c r="K677" s="7" t="s">
        <v>89</v>
      </c>
      <c r="L677" s="7" t="s">
        <v>90</v>
      </c>
      <c r="M677" s="7" t="s">
        <v>535</v>
      </c>
      <c r="N677" s="8">
        <v>44470</v>
      </c>
      <c r="O677" t="e">
        <f ca="1">IF(AD677&gt;=4,IF(T677="CDD","OK",""),"")</f>
        <v>#REF!</v>
      </c>
      <c r="P677" s="7" t="str">
        <f t="shared" ca="1" si="837"/>
        <v/>
      </c>
      <c r="Q677" s="8">
        <v>44690</v>
      </c>
      <c r="R677" s="7" t="s">
        <v>2968</v>
      </c>
      <c r="S677" s="7"/>
      <c r="T677" s="9" t="s">
        <v>394</v>
      </c>
      <c r="U677" s="7" t="str">
        <f t="shared" si="823"/>
        <v>Contractuel</v>
      </c>
      <c r="V677" s="8"/>
      <c r="W677" s="8"/>
      <c r="X677" s="8">
        <v>44470</v>
      </c>
      <c r="Y677" s="8">
        <v>44835</v>
      </c>
      <c r="Z677" s="8"/>
      <c r="AA677" s="7">
        <f t="shared" si="824"/>
        <v>10</v>
      </c>
      <c r="AB677" s="7">
        <f t="shared" si="825"/>
        <v>2021</v>
      </c>
      <c r="AC677" s="7">
        <f t="shared" si="826"/>
        <v>2025</v>
      </c>
      <c r="AD677" s="10" t="e">
        <f t="shared" ref="AD677:AD740" ca="1" si="874">IF(#REF!="Non",(DAYS360(N677,Q677)/360),(DAYS360(N677,TODAY())/360))</f>
        <v>#REF!</v>
      </c>
      <c r="AE677" s="10" t="e">
        <f t="shared" ca="1" si="828"/>
        <v>#REF!</v>
      </c>
      <c r="AF677" s="8">
        <v>35717</v>
      </c>
      <c r="AG677" s="11">
        <f t="shared" ca="1" si="829"/>
        <v>27.410958904109588</v>
      </c>
      <c r="AH677" s="10" t="str">
        <f t="shared" ca="1" si="830"/>
        <v>&gt;25&lt; 35</v>
      </c>
      <c r="AI677" s="12"/>
      <c r="AJ677" s="13"/>
      <c r="AK677" s="12">
        <v>13017606</v>
      </c>
      <c r="AL677" s="8">
        <v>42572</v>
      </c>
      <c r="AM677" s="7" t="s">
        <v>108</v>
      </c>
      <c r="AN677" s="7" t="s">
        <v>109</v>
      </c>
      <c r="AQ677" s="14">
        <v>3</v>
      </c>
      <c r="AR677" s="14">
        <v>1</v>
      </c>
      <c r="AS677" s="15">
        <f t="shared" si="831"/>
        <v>44835.25</v>
      </c>
      <c r="AT677" s="14" t="s">
        <v>163</v>
      </c>
      <c r="AU677" s="12">
        <v>2.1629999999999998</v>
      </c>
      <c r="AV677" s="17" t="s">
        <v>150</v>
      </c>
      <c r="AW677" s="18" t="s">
        <v>339</v>
      </c>
      <c r="AX677" s="19" t="s">
        <v>2979</v>
      </c>
      <c r="AY677" s="17" t="s">
        <v>1236</v>
      </c>
      <c r="AZ677" s="14" t="s">
        <v>174</v>
      </c>
      <c r="BA677" s="20" t="str">
        <f t="shared" si="832"/>
        <v>07080013810554325497</v>
      </c>
      <c r="BB677" s="31">
        <f t="shared" si="833"/>
        <v>20</v>
      </c>
      <c r="BC677" s="22" t="s">
        <v>2980</v>
      </c>
      <c r="BD677" s="23" t="s">
        <v>115</v>
      </c>
      <c r="BF677" s="8"/>
      <c r="BG677" s="32">
        <v>52641931</v>
      </c>
      <c r="BH677" s="32">
        <v>54852927</v>
      </c>
      <c r="BI677" s="32"/>
      <c r="BJ677" t="s">
        <v>240</v>
      </c>
      <c r="BK677" s="14" t="str">
        <f t="shared" si="869"/>
        <v>A-560</v>
      </c>
      <c r="BL677" s="14"/>
      <c r="BM677" s="25"/>
      <c r="BN677" s="26" t="str">
        <f t="shared" si="834"/>
        <v>07080013810554325497</v>
      </c>
      <c r="BO677" s="27" t="str">
        <f t="shared" si="835"/>
        <v>RIAHI EYA</v>
      </c>
      <c r="BP677" s="26">
        <f t="shared" si="836"/>
        <v>677</v>
      </c>
      <c r="BQ677" s="28"/>
    </row>
    <row r="678" spans="1:69" x14ac:dyDescent="0.25">
      <c r="A678" t="str">
        <f>VLOOKUP(B678,[2]RH!$B:$BV,72,0)</f>
        <v>si</v>
      </c>
      <c r="B678" s="6">
        <v>678</v>
      </c>
      <c r="C678" s="7" t="s">
        <v>100</v>
      </c>
      <c r="D678" s="7" t="s">
        <v>2981</v>
      </c>
      <c r="E678" s="7" t="s">
        <v>67</v>
      </c>
      <c r="F678" s="7" t="s">
        <v>118</v>
      </c>
      <c r="G678" s="7" t="s">
        <v>533</v>
      </c>
      <c r="H678" s="7">
        <v>965</v>
      </c>
      <c r="I678" s="7" t="s">
        <v>280</v>
      </c>
      <c r="J678" s="7" t="s">
        <v>281</v>
      </c>
      <c r="K678" s="7" t="s">
        <v>89</v>
      </c>
      <c r="L678" s="7" t="s">
        <v>90</v>
      </c>
      <c r="M678" s="7" t="s">
        <v>535</v>
      </c>
      <c r="N678" s="8">
        <v>44471</v>
      </c>
      <c r="O678" t="e">
        <f ca="1">IF(AD678&gt;=4,IF(T678="CDD","OK",""),"")</f>
        <v>#REF!</v>
      </c>
      <c r="P678" s="7">
        <f t="shared" ca="1" si="837"/>
        <v>-6</v>
      </c>
      <c r="Q678" s="8"/>
      <c r="R678" s="7"/>
      <c r="S678" s="7"/>
      <c r="T678" s="9" t="s">
        <v>156</v>
      </c>
      <c r="U678" s="7" t="str">
        <f t="shared" si="823"/>
        <v>Contractuel</v>
      </c>
      <c r="V678" s="8">
        <v>45689</v>
      </c>
      <c r="W678" s="8">
        <f>VLOOKUP(B678,[1]BASE!$A:$Q,17,0)</f>
        <v>45716</v>
      </c>
      <c r="X678" s="8">
        <v>44470</v>
      </c>
      <c r="Y678" s="8">
        <v>44807</v>
      </c>
      <c r="Z678" s="8">
        <v>44808</v>
      </c>
      <c r="AA678" s="7">
        <f t="shared" si="824"/>
        <v>10</v>
      </c>
      <c r="AB678" s="7">
        <f t="shared" si="825"/>
        <v>2021</v>
      </c>
      <c r="AC678" s="7">
        <f t="shared" si="826"/>
        <v>2025</v>
      </c>
      <c r="AD678" s="10" t="e">
        <f t="shared" ref="AD678:AD741" ca="1" si="875">IF(#REF!="Non",(DAYS360(N678,Q678)/360),(DAYS360(N678,TODAY())/360))</f>
        <v>#REF!</v>
      </c>
      <c r="AE678" s="10" t="e">
        <f t="shared" ca="1" si="828"/>
        <v>#REF!</v>
      </c>
      <c r="AF678" s="8">
        <v>35998</v>
      </c>
      <c r="AG678" s="11">
        <f t="shared" ca="1" si="829"/>
        <v>26.641095890410959</v>
      </c>
      <c r="AH678" s="10" t="str">
        <f t="shared" ca="1" si="830"/>
        <v>&gt;25&lt; 35</v>
      </c>
      <c r="AI678" s="12">
        <v>17592120</v>
      </c>
      <c r="AJ678" s="13" t="s">
        <v>192</v>
      </c>
      <c r="AK678" s="12" t="s">
        <v>2982</v>
      </c>
      <c r="AL678" s="8">
        <v>42605</v>
      </c>
      <c r="AM678" s="7" t="s">
        <v>108</v>
      </c>
      <c r="AN678" s="7" t="s">
        <v>109</v>
      </c>
      <c r="AQ678">
        <v>3</v>
      </c>
      <c r="AR678" s="14">
        <v>3</v>
      </c>
      <c r="AS678" s="15">
        <f t="shared" si="831"/>
        <v>45566.75</v>
      </c>
      <c r="AT678" s="14" t="s">
        <v>163</v>
      </c>
      <c r="AU678" s="12">
        <v>3.3159999999999998</v>
      </c>
      <c r="AV678" s="17" t="s">
        <v>236</v>
      </c>
      <c r="AW678" s="18" t="s">
        <v>201</v>
      </c>
      <c r="AX678" s="19" t="s">
        <v>2983</v>
      </c>
      <c r="AY678" s="17" t="s">
        <v>97</v>
      </c>
      <c r="AZ678" s="14" t="s">
        <v>203</v>
      </c>
      <c r="BA678" s="20" t="str">
        <f t="shared" si="832"/>
        <v>17001000000305396637</v>
      </c>
      <c r="BB678" s="31">
        <f t="shared" si="833"/>
        <v>20</v>
      </c>
      <c r="BC678" s="22" t="s">
        <v>2984</v>
      </c>
      <c r="BD678" s="23" t="s">
        <v>341</v>
      </c>
      <c r="BF678" s="8"/>
      <c r="BG678" s="32">
        <v>55319563</v>
      </c>
      <c r="BH678" s="32">
        <v>27449983</v>
      </c>
      <c r="BI678" s="32"/>
      <c r="BJ678" t="s">
        <v>1121</v>
      </c>
      <c r="BK678" s="14" t="str">
        <f>IF(K678="CADRE","CADRE",CONCATENATE(J678,"-",H678))</f>
        <v>B-965</v>
      </c>
      <c r="BL678" s="14" t="s">
        <v>288</v>
      </c>
      <c r="BM678" s="25"/>
      <c r="BN678" s="26" t="str">
        <f t="shared" si="834"/>
        <v>17001000000305396637</v>
      </c>
      <c r="BO678" s="27" t="str">
        <f t="shared" si="835"/>
        <v>KHSIB NAOUEL</v>
      </c>
      <c r="BP678" s="26">
        <f t="shared" si="836"/>
        <v>678</v>
      </c>
      <c r="BQ678" s="28"/>
    </row>
    <row r="679" spans="1:69" x14ac:dyDescent="0.25">
      <c r="A679" t="str">
        <f>VLOOKUP(B679,[2]RH!$B:$BV,72,0)</f>
        <v>Non-Actif</v>
      </c>
      <c r="B679" s="6">
        <v>679</v>
      </c>
      <c r="C679" s="7" t="s">
        <v>168</v>
      </c>
      <c r="D679" s="7" t="s">
        <v>1174</v>
      </c>
      <c r="E679" s="7" t="s">
        <v>67</v>
      </c>
      <c r="F679" s="7" t="s">
        <v>118</v>
      </c>
      <c r="G679" s="7" t="s">
        <v>220</v>
      </c>
      <c r="H679" s="7" t="s">
        <v>649</v>
      </c>
      <c r="I679" s="7" t="s">
        <v>650</v>
      </c>
      <c r="J679" s="7" t="s">
        <v>281</v>
      </c>
      <c r="K679" s="7" t="s">
        <v>146</v>
      </c>
      <c r="L679" s="7" t="s">
        <v>90</v>
      </c>
      <c r="M679" s="7" t="s">
        <v>191</v>
      </c>
      <c r="N679" s="8">
        <v>44475</v>
      </c>
      <c r="O679" t="e">
        <f ca="1">IF(AD679&gt;=4,IF(T679="CDD","OK",""),"")</f>
        <v>#REF!</v>
      </c>
      <c r="P679" s="7">
        <f t="shared" ca="1" si="837"/>
        <v>-615</v>
      </c>
      <c r="Q679" s="8">
        <v>45107</v>
      </c>
      <c r="R679" s="7" t="s">
        <v>290</v>
      </c>
      <c r="S679" s="7"/>
      <c r="T679" s="9" t="s">
        <v>156</v>
      </c>
      <c r="U679" s="7" t="str">
        <f t="shared" si="823"/>
        <v>Contractuel</v>
      </c>
      <c r="V679" s="8">
        <v>45047</v>
      </c>
      <c r="W679" s="8">
        <v>45107</v>
      </c>
      <c r="X679" s="8"/>
      <c r="Y679" s="8"/>
      <c r="Z679" s="8">
        <v>43871</v>
      </c>
      <c r="AA679" s="7">
        <f t="shared" si="824"/>
        <v>10</v>
      </c>
      <c r="AB679" s="7">
        <f t="shared" si="825"/>
        <v>2021</v>
      </c>
      <c r="AC679" s="7">
        <f t="shared" si="826"/>
        <v>2025</v>
      </c>
      <c r="AD679" s="10" t="e">
        <f t="shared" ref="AD679:AD742" ca="1" si="876">IF(#REF!="Non",(DAYS360(N679,Q679)/360),(DAYS360(N679,TODAY())/360))</f>
        <v>#REF!</v>
      </c>
      <c r="AE679" s="10" t="e">
        <f t="shared" ca="1" si="828"/>
        <v>#REF!</v>
      </c>
      <c r="AF679" s="8">
        <v>32187</v>
      </c>
      <c r="AG679" s="11">
        <f t="shared" ca="1" si="829"/>
        <v>37.082191780821915</v>
      </c>
      <c r="AH679" s="10" t="str">
        <f t="shared" ca="1" si="830"/>
        <v>&gt;35&lt; 45</v>
      </c>
      <c r="AI679" s="12">
        <v>16281990</v>
      </c>
      <c r="AJ679" s="40" t="s">
        <v>213</v>
      </c>
      <c r="AK679" s="12" t="s">
        <v>1175</v>
      </c>
      <c r="AL679" s="8">
        <v>38411</v>
      </c>
      <c r="AM679" s="7" t="s">
        <v>108</v>
      </c>
      <c r="AN679" s="7" t="s">
        <v>76</v>
      </c>
      <c r="AO679">
        <v>1</v>
      </c>
      <c r="AQ679" s="14">
        <v>3</v>
      </c>
      <c r="AR679" s="14">
        <v>2</v>
      </c>
      <c r="AS679" s="15">
        <f t="shared" si="831"/>
        <v>45205.5</v>
      </c>
      <c r="AT679" s="14" t="s">
        <v>163</v>
      </c>
      <c r="AU679" s="12">
        <v>3.3159999999999998</v>
      </c>
      <c r="AV679" s="17" t="s">
        <v>236</v>
      </c>
      <c r="AW679" s="18" t="s">
        <v>201</v>
      </c>
      <c r="AX679" s="19" t="s">
        <v>1176</v>
      </c>
      <c r="AY679" s="17" t="s">
        <v>625</v>
      </c>
      <c r="AZ679" s="14" t="s">
        <v>203</v>
      </c>
      <c r="BA679" s="20" t="str">
        <f t="shared" si="832"/>
        <v>17001000000290927244</v>
      </c>
      <c r="BB679" s="31">
        <f t="shared" si="833"/>
        <v>20</v>
      </c>
      <c r="BC679" s="22" t="s">
        <v>1177</v>
      </c>
      <c r="BD679" s="23" t="s">
        <v>568</v>
      </c>
      <c r="BE679">
        <v>2021</v>
      </c>
      <c r="BF679" s="8"/>
      <c r="BG679" s="32">
        <v>20886121</v>
      </c>
      <c r="BH679" s="32"/>
      <c r="BI679" s="32"/>
      <c r="BJ679" t="s">
        <v>371</v>
      </c>
      <c r="BK679" s="14" t="str">
        <f t="shared" si="869"/>
        <v>B-Panda</v>
      </c>
      <c r="BL679" s="14"/>
      <c r="BM679" s="25"/>
      <c r="BN679" s="26" t="str">
        <f t="shared" si="834"/>
        <v>17001000000290927244</v>
      </c>
      <c r="BO679" s="27" t="str">
        <f t="shared" si="835"/>
        <v>BOUZIDI LOBNA</v>
      </c>
      <c r="BP679" s="26">
        <f t="shared" si="836"/>
        <v>679</v>
      </c>
      <c r="BQ679" s="28"/>
    </row>
    <row r="680" spans="1:69" x14ac:dyDescent="0.25">
      <c r="A680" t="str">
        <f>VLOOKUP(B680,[2]RH!$B:$BV,72,0)</f>
        <v>Non-Actif</v>
      </c>
      <c r="B680" s="6">
        <v>680</v>
      </c>
      <c r="C680" s="7" t="s">
        <v>65</v>
      </c>
      <c r="D680" s="7" t="s">
        <v>2985</v>
      </c>
      <c r="E680" s="7" t="s">
        <v>67</v>
      </c>
      <c r="F680" s="7" t="s">
        <v>102</v>
      </c>
      <c r="G680" s="7" t="s">
        <v>2776</v>
      </c>
      <c r="H680" s="7"/>
      <c r="I680" s="7"/>
      <c r="J680" s="7"/>
      <c r="K680" s="7" t="s">
        <v>70</v>
      </c>
      <c r="L680" s="7" t="s">
        <v>104</v>
      </c>
      <c r="M680" s="7" t="s">
        <v>2776</v>
      </c>
      <c r="N680" s="8">
        <v>44480</v>
      </c>
      <c r="P680" s="7" t="str">
        <f t="shared" ca="1" si="837"/>
        <v/>
      </c>
      <c r="Q680" s="8">
        <v>44816</v>
      </c>
      <c r="R680" s="7" t="s">
        <v>91</v>
      </c>
      <c r="S680" s="7"/>
      <c r="T680" s="9" t="s">
        <v>72</v>
      </c>
      <c r="U680" s="7" t="str">
        <f t="shared" si="823"/>
        <v>Titulaire</v>
      </c>
      <c r="V680" s="8"/>
      <c r="W680" s="8"/>
      <c r="X680" s="8"/>
      <c r="Y680" s="8"/>
      <c r="Z680" s="8">
        <v>44480</v>
      </c>
      <c r="AA680" s="7">
        <f t="shared" si="824"/>
        <v>10</v>
      </c>
      <c r="AB680" s="7">
        <f t="shared" si="825"/>
        <v>2021</v>
      </c>
      <c r="AC680" s="7">
        <f t="shared" si="826"/>
        <v>2025</v>
      </c>
      <c r="AD680" s="10" t="e">
        <f t="shared" ref="AD680:AD743" ca="1" si="877">IF(#REF!="Non",(DAYS360(N680,Q680)/360),(DAYS360(N680,TODAY())/360))</f>
        <v>#REF!</v>
      </c>
      <c r="AE680" s="10" t="e">
        <f t="shared" ca="1" si="828"/>
        <v>#REF!</v>
      </c>
      <c r="AF680" s="8">
        <v>30906</v>
      </c>
      <c r="AG680" s="11">
        <f t="shared" ca="1" si="829"/>
        <v>40.591780821917808</v>
      </c>
      <c r="AH680" s="10" t="str">
        <f t="shared" ca="1" si="830"/>
        <v>&gt;35&lt; 45</v>
      </c>
      <c r="AI680" s="12">
        <v>12862465</v>
      </c>
      <c r="AJ680" s="13" t="s">
        <v>150</v>
      </c>
      <c r="AK680" s="12" t="s">
        <v>2986</v>
      </c>
      <c r="AL680" s="8">
        <v>40450</v>
      </c>
      <c r="AM680" s="7" t="s">
        <v>75</v>
      </c>
      <c r="AN680" s="7" t="s">
        <v>76</v>
      </c>
      <c r="AO680">
        <v>3</v>
      </c>
      <c r="AQ680" s="14"/>
      <c r="AR680" s="14">
        <v>1</v>
      </c>
      <c r="AS680" s="15">
        <f t="shared" si="831"/>
        <v>44845.25</v>
      </c>
      <c r="AT680" s="14" t="s">
        <v>77</v>
      </c>
      <c r="AU680" s="12"/>
      <c r="AV680" s="17" t="s">
        <v>236</v>
      </c>
      <c r="AW680" s="18" t="s">
        <v>201</v>
      </c>
      <c r="AX680" s="19" t="s">
        <v>2987</v>
      </c>
      <c r="AY680" s="17" t="s">
        <v>2620</v>
      </c>
      <c r="AZ680" s="14" t="s">
        <v>203</v>
      </c>
      <c r="BA680" s="20" t="str">
        <f t="shared" si="832"/>
        <v>17001000000105889365</v>
      </c>
      <c r="BB680" s="31">
        <f t="shared" si="833"/>
        <v>20</v>
      </c>
      <c r="BC680" s="22" t="s">
        <v>2988</v>
      </c>
      <c r="BD680" s="23" t="s">
        <v>426</v>
      </c>
      <c r="BE680">
        <v>2063</v>
      </c>
      <c r="BF680" s="8"/>
      <c r="BG680" s="32">
        <v>94360316</v>
      </c>
      <c r="BH680" s="32"/>
      <c r="BI680" s="32">
        <v>98137100</v>
      </c>
      <c r="BK680" s="14" t="str">
        <f t="shared" si="869"/>
        <v>CADRE</v>
      </c>
      <c r="BL680" s="14"/>
      <c r="BM680" s="25"/>
      <c r="BN680" s="26" t="str">
        <f t="shared" si="834"/>
        <v>17001000000105889365</v>
      </c>
      <c r="BO680" s="27" t="str">
        <f t="shared" si="835"/>
        <v>CHAMI ZIED</v>
      </c>
      <c r="BP680" s="26">
        <f t="shared" si="836"/>
        <v>680</v>
      </c>
      <c r="BQ680" s="28"/>
    </row>
    <row r="681" spans="1:69" x14ac:dyDescent="0.25">
      <c r="A681" t="str">
        <f>VLOOKUP(B681,[2]RH!$B:$BV,72,0)</f>
        <v>si</v>
      </c>
      <c r="B681" s="6">
        <v>681</v>
      </c>
      <c r="C681" s="7" t="s">
        <v>65</v>
      </c>
      <c r="D681" s="7" t="s">
        <v>2989</v>
      </c>
      <c r="E681" s="7" t="s">
        <v>67</v>
      </c>
      <c r="F681" s="7" t="s">
        <v>118</v>
      </c>
      <c r="G681" s="7" t="s">
        <v>149</v>
      </c>
      <c r="H681" s="7"/>
      <c r="I681" s="7"/>
      <c r="J681" s="7" t="s">
        <v>281</v>
      </c>
      <c r="K681" s="7" t="s">
        <v>70</v>
      </c>
      <c r="L681" s="7" t="s">
        <v>104</v>
      </c>
      <c r="M681" s="7" t="s">
        <v>149</v>
      </c>
      <c r="N681" s="8">
        <v>44488</v>
      </c>
      <c r="P681" s="7" t="str">
        <f t="shared" ca="1" si="837"/>
        <v/>
      </c>
      <c r="Q681" s="8"/>
      <c r="R681" s="7"/>
      <c r="S681" s="7"/>
      <c r="T681" s="9" t="s">
        <v>72</v>
      </c>
      <c r="U681" s="7" t="str">
        <f t="shared" si="823"/>
        <v>Titulaire</v>
      </c>
      <c r="V681" s="8">
        <v>44488</v>
      </c>
      <c r="W681" s="8"/>
      <c r="X681" s="8"/>
      <c r="Y681" s="8"/>
      <c r="Z681" s="8">
        <v>44488</v>
      </c>
      <c r="AA681" s="7">
        <f t="shared" si="824"/>
        <v>10</v>
      </c>
      <c r="AB681" s="7">
        <f t="shared" si="825"/>
        <v>2021</v>
      </c>
      <c r="AC681" s="7">
        <f t="shared" si="826"/>
        <v>2025</v>
      </c>
      <c r="AD681" s="10" t="e">
        <f t="shared" ref="AD681:AD744" ca="1" si="878">IF(#REF!="Non",(DAYS360(N681,Q681)/360),(DAYS360(N681,TODAY())/360))</f>
        <v>#REF!</v>
      </c>
      <c r="AE681" s="10" t="e">
        <f t="shared" ca="1" si="828"/>
        <v>#REF!</v>
      </c>
      <c r="AF681" s="8">
        <v>27449</v>
      </c>
      <c r="AG681" s="11">
        <f t="shared" ca="1" si="829"/>
        <v>50.063013698630137</v>
      </c>
      <c r="AH681" s="10" t="str">
        <f t="shared" ca="1" si="830"/>
        <v>&gt;45&lt; 55</v>
      </c>
      <c r="AI681" s="12">
        <v>12441600</v>
      </c>
      <c r="AJ681" s="13" t="s">
        <v>120</v>
      </c>
      <c r="AK681" s="12" t="s">
        <v>2990</v>
      </c>
      <c r="AL681" s="8">
        <v>40520</v>
      </c>
      <c r="AM681" s="7" t="s">
        <v>75</v>
      </c>
      <c r="AN681" s="7" t="s">
        <v>76</v>
      </c>
      <c r="AO681">
        <v>2</v>
      </c>
      <c r="AQ681">
        <v>14</v>
      </c>
      <c r="AR681" s="14">
        <v>3</v>
      </c>
      <c r="AS681" s="15">
        <f t="shared" si="831"/>
        <v>45583.75</v>
      </c>
      <c r="AT681" s="14" t="s">
        <v>77</v>
      </c>
      <c r="AU681" s="12">
        <v>2400</v>
      </c>
      <c r="AV681" s="17" t="s">
        <v>181</v>
      </c>
      <c r="AW681" s="18" t="s">
        <v>807</v>
      </c>
      <c r="AX681" s="19" t="s">
        <v>2991</v>
      </c>
      <c r="AY681" s="17" t="s">
        <v>2095</v>
      </c>
      <c r="AZ681" s="14" t="s">
        <v>185</v>
      </c>
      <c r="BA681" s="20" t="str">
        <f t="shared" si="832"/>
        <v>14008008100711681654</v>
      </c>
      <c r="BB681" s="31">
        <f t="shared" si="833"/>
        <v>20</v>
      </c>
      <c r="BC681" s="22" t="s">
        <v>2992</v>
      </c>
      <c r="BD681" s="23" t="s">
        <v>336</v>
      </c>
      <c r="BF681" s="8"/>
      <c r="BG681" s="32">
        <v>58405151</v>
      </c>
      <c r="BH681" s="32"/>
      <c r="BI681" s="32">
        <v>98137114</v>
      </c>
      <c r="BK681" s="14" t="str">
        <f t="shared" si="869"/>
        <v>CADRE</v>
      </c>
      <c r="BL681" s="14"/>
      <c r="BM681" s="25"/>
      <c r="BN681" s="26" t="str">
        <f t="shared" si="834"/>
        <v>14008008100711681654</v>
      </c>
      <c r="BO681" s="27" t="str">
        <f t="shared" si="835"/>
        <v>ZARAI ABDELHALIM</v>
      </c>
      <c r="BP681" s="26">
        <f t="shared" si="836"/>
        <v>681</v>
      </c>
      <c r="BQ681" s="28"/>
    </row>
    <row r="682" spans="1:69" x14ac:dyDescent="0.25">
      <c r="A682" t="str">
        <f>VLOOKUP(B682,[2]RH!$B:$BV,72,0)</f>
        <v>Non-Actif</v>
      </c>
      <c r="B682" s="6">
        <v>682</v>
      </c>
      <c r="C682" s="7" t="s">
        <v>100</v>
      </c>
      <c r="D682" s="7" t="s">
        <v>2993</v>
      </c>
      <c r="E682" s="7" t="s">
        <v>67</v>
      </c>
      <c r="F682" s="7" t="s">
        <v>135</v>
      </c>
      <c r="G682" s="7" t="s">
        <v>2994</v>
      </c>
      <c r="H682" s="7"/>
      <c r="I682" s="7"/>
      <c r="J682" s="7"/>
      <c r="K682" s="7" t="s">
        <v>70</v>
      </c>
      <c r="L682" s="7" t="s">
        <v>104</v>
      </c>
      <c r="M682" s="7" t="s">
        <v>2994</v>
      </c>
      <c r="N682" s="8">
        <v>44488</v>
      </c>
      <c r="P682" s="7" t="str">
        <f t="shared" ca="1" si="837"/>
        <v/>
      </c>
      <c r="Q682" s="8">
        <v>44559</v>
      </c>
      <c r="R682" s="7" t="s">
        <v>290</v>
      </c>
      <c r="S682" s="7"/>
      <c r="T682" s="9" t="s">
        <v>72</v>
      </c>
      <c r="U682" s="7" t="str">
        <f t="shared" si="823"/>
        <v>Titulaire</v>
      </c>
      <c r="V682" s="8">
        <v>44488</v>
      </c>
      <c r="W682" s="8"/>
      <c r="X682" s="8"/>
      <c r="Y682" s="8"/>
      <c r="Z682" s="8">
        <v>44488</v>
      </c>
      <c r="AA682" s="7">
        <f t="shared" si="824"/>
        <v>10</v>
      </c>
      <c r="AB682" s="7">
        <f t="shared" si="825"/>
        <v>2021</v>
      </c>
      <c r="AC682" s="7">
        <f t="shared" si="826"/>
        <v>2025</v>
      </c>
      <c r="AD682" s="10" t="e">
        <f t="shared" ref="AD682:AD745" ca="1" si="879">IF(#REF!="Non",(DAYS360(N682,Q682)/360),(DAYS360(N682,TODAY())/360))</f>
        <v>#REF!</v>
      </c>
      <c r="AE682" s="10" t="e">
        <f t="shared" ca="1" si="828"/>
        <v>#REF!</v>
      </c>
      <c r="AF682" s="8">
        <v>31967</v>
      </c>
      <c r="AG682" s="11">
        <f t="shared" ca="1" si="829"/>
        <v>37.684931506849317</v>
      </c>
      <c r="AH682" s="10" t="str">
        <f t="shared" ca="1" si="830"/>
        <v>&gt;35&lt; 45</v>
      </c>
      <c r="AI682" s="12">
        <v>16777959</v>
      </c>
      <c r="AJ682" s="13" t="s">
        <v>120</v>
      </c>
      <c r="AK682" s="12" t="s">
        <v>2995</v>
      </c>
      <c r="AL682" s="8">
        <v>44070</v>
      </c>
      <c r="AM682" s="7" t="s">
        <v>108</v>
      </c>
      <c r="AN682" s="7" t="s">
        <v>109</v>
      </c>
      <c r="AQ682" s="14"/>
      <c r="AR682" s="14">
        <v>1</v>
      </c>
      <c r="AS682" s="15">
        <f t="shared" si="831"/>
        <v>44853.25</v>
      </c>
      <c r="AT682" s="14" t="s">
        <v>77</v>
      </c>
      <c r="AU682" s="12">
        <v>1900</v>
      </c>
      <c r="AV682" s="17" t="s">
        <v>433</v>
      </c>
      <c r="AW682" s="18" t="s">
        <v>2996</v>
      </c>
      <c r="AX682" s="19" t="s">
        <v>2997</v>
      </c>
      <c r="AY682" s="17" t="s">
        <v>123</v>
      </c>
      <c r="AZ682" s="14" t="s">
        <v>195</v>
      </c>
      <c r="BA682" s="20" t="str">
        <f t="shared" si="832"/>
        <v>12041000000224318511</v>
      </c>
      <c r="BB682" s="31">
        <f t="shared" si="833"/>
        <v>20</v>
      </c>
      <c r="BC682" s="22" t="s">
        <v>2998</v>
      </c>
      <c r="BD682" s="23" t="s">
        <v>2999</v>
      </c>
      <c r="BF682" s="8"/>
      <c r="BG682" s="32">
        <v>20036372</v>
      </c>
      <c r="BH682" s="32"/>
      <c r="BI682" s="32">
        <v>98137105</v>
      </c>
      <c r="BK682" s="14" t="str">
        <f t="shared" si="869"/>
        <v>CADRE</v>
      </c>
      <c r="BL682" s="14"/>
      <c r="BM682" s="25"/>
      <c r="BN682" s="26" t="str">
        <f t="shared" si="834"/>
        <v>12041000000224318511</v>
      </c>
      <c r="BO682" s="27" t="str">
        <f t="shared" si="835"/>
        <v>ARBI SALSABIL</v>
      </c>
      <c r="BP682" s="26">
        <f t="shared" si="836"/>
        <v>682</v>
      </c>
      <c r="BQ682" s="28"/>
    </row>
    <row r="683" spans="1:69" x14ac:dyDescent="0.25">
      <c r="A683" t="str">
        <f>VLOOKUP(B683,[2]RH!$B:$BV,72,0)</f>
        <v>Non-Actif</v>
      </c>
      <c r="B683" s="6">
        <v>683</v>
      </c>
      <c r="C683" s="7" t="s">
        <v>65</v>
      </c>
      <c r="D683" s="7" t="s">
        <v>3000</v>
      </c>
      <c r="E683" s="7" t="s">
        <v>67</v>
      </c>
      <c r="F683" s="7" t="s">
        <v>118</v>
      </c>
      <c r="G683" s="7" t="s">
        <v>149</v>
      </c>
      <c r="H683" s="7"/>
      <c r="I683" s="7"/>
      <c r="J683" s="7" t="s">
        <v>190</v>
      </c>
      <c r="K683" s="7" t="s">
        <v>70</v>
      </c>
      <c r="L683" s="7" t="s">
        <v>90</v>
      </c>
      <c r="M683" s="7" t="s">
        <v>149</v>
      </c>
      <c r="N683" s="8">
        <v>44501</v>
      </c>
      <c r="P683" s="7" t="str">
        <f t="shared" ca="1" si="837"/>
        <v/>
      </c>
      <c r="Q683" s="8">
        <v>44589</v>
      </c>
      <c r="R683" s="7" t="s">
        <v>2968</v>
      </c>
      <c r="S683" s="7"/>
      <c r="T683" s="9" t="s">
        <v>72</v>
      </c>
      <c r="U683" s="7" t="str">
        <f t="shared" si="823"/>
        <v>Titulaire</v>
      </c>
      <c r="V683" s="8">
        <v>44501</v>
      </c>
      <c r="W683" s="8"/>
      <c r="X683" s="8"/>
      <c r="Y683" s="8"/>
      <c r="Z683" s="8">
        <v>44501</v>
      </c>
      <c r="AA683" s="7">
        <f t="shared" si="824"/>
        <v>11</v>
      </c>
      <c r="AB683" s="7">
        <f t="shared" si="825"/>
        <v>2021</v>
      </c>
      <c r="AC683" s="7">
        <f t="shared" si="826"/>
        <v>2025</v>
      </c>
      <c r="AD683" s="10" t="e">
        <f t="shared" ref="AD683:AD746" ca="1" si="880">IF(#REF!="Non",(DAYS360(N683,Q683)/360),(DAYS360(N683,TODAY())/360))</f>
        <v>#REF!</v>
      </c>
      <c r="AE683" s="10" t="e">
        <f t="shared" ca="1" si="828"/>
        <v>#REF!</v>
      </c>
      <c r="AF683" s="8">
        <v>34777</v>
      </c>
      <c r="AG683" s="11">
        <f t="shared" ca="1" si="829"/>
        <v>29.986301369863014</v>
      </c>
      <c r="AH683" s="10" t="str">
        <f t="shared" ca="1" si="830"/>
        <v>&gt;25&lt; 35</v>
      </c>
      <c r="AI683" s="12">
        <v>17462212</v>
      </c>
      <c r="AJ683" s="13" t="s">
        <v>150</v>
      </c>
      <c r="AK683" s="12" t="s">
        <v>3001</v>
      </c>
      <c r="AL683" s="8">
        <v>43748</v>
      </c>
      <c r="AM683" s="7" t="s">
        <v>75</v>
      </c>
      <c r="AN683" s="7" t="s">
        <v>109</v>
      </c>
      <c r="AQ683" s="14"/>
      <c r="AR683" s="14">
        <v>1</v>
      </c>
      <c r="AS683" s="15">
        <f t="shared" si="831"/>
        <v>44866.25</v>
      </c>
      <c r="AT683" s="14" t="s">
        <v>77</v>
      </c>
      <c r="AU683" s="12">
        <v>1600</v>
      </c>
      <c r="AV683" s="17" t="s">
        <v>106</v>
      </c>
      <c r="AW683" s="18" t="s">
        <v>3002</v>
      </c>
      <c r="AX683" s="19" t="s">
        <v>3003</v>
      </c>
      <c r="AY683" s="17" t="s">
        <v>630</v>
      </c>
      <c r="AZ683" s="14" t="s">
        <v>230</v>
      </c>
      <c r="BA683" s="20" t="str">
        <f t="shared" si="832"/>
        <v>05502000017500279010</v>
      </c>
      <c r="BB683" s="31">
        <f t="shared" si="833"/>
        <v>20</v>
      </c>
      <c r="BC683" s="22" t="s">
        <v>3004</v>
      </c>
      <c r="BD683" s="23"/>
      <c r="BE683">
        <v>2013</v>
      </c>
      <c r="BF683" s="8"/>
      <c r="BG683" s="32">
        <v>54468901</v>
      </c>
      <c r="BH683" s="32"/>
      <c r="BI683" s="32"/>
      <c r="BJ683" t="s">
        <v>1211</v>
      </c>
      <c r="BK683" s="14" t="str">
        <f t="shared" si="869"/>
        <v>CADRE</v>
      </c>
      <c r="BL683" s="14"/>
      <c r="BM683" s="25"/>
      <c r="BN683" s="26" t="str">
        <f t="shared" si="834"/>
        <v>05502000017500279010</v>
      </c>
      <c r="BO683" s="27" t="str">
        <f t="shared" si="835"/>
        <v>SEBTI AHMED</v>
      </c>
      <c r="BP683" s="26">
        <f t="shared" si="836"/>
        <v>683</v>
      </c>
      <c r="BQ683" s="28"/>
    </row>
    <row r="684" spans="1:69" x14ac:dyDescent="0.25">
      <c r="A684" t="str">
        <f>VLOOKUP(B684,[2]RH!$B:$BV,72,0)</f>
        <v>Non-Actif</v>
      </c>
      <c r="B684" s="6">
        <v>684</v>
      </c>
      <c r="C684" s="7" t="s">
        <v>100</v>
      </c>
      <c r="D684" s="7" t="s">
        <v>3005</v>
      </c>
      <c r="E684" s="7" t="s">
        <v>67</v>
      </c>
      <c r="F684" s="7" t="s">
        <v>118</v>
      </c>
      <c r="G684" s="7" t="s">
        <v>188</v>
      </c>
      <c r="H684" s="7" t="s">
        <v>2398</v>
      </c>
      <c r="I684" s="7" t="s">
        <v>2399</v>
      </c>
      <c r="J684" s="65" t="s">
        <v>190</v>
      </c>
      <c r="K684" s="7" t="s">
        <v>89</v>
      </c>
      <c r="L684" s="7" t="s">
        <v>90</v>
      </c>
      <c r="M684" s="7" t="s">
        <v>191</v>
      </c>
      <c r="N684" s="8">
        <v>44502</v>
      </c>
      <c r="P684" s="7">
        <f t="shared" ca="1" si="837"/>
        <v>-34</v>
      </c>
      <c r="Q684" s="8">
        <v>45689</v>
      </c>
      <c r="R684" s="7" t="s">
        <v>1728</v>
      </c>
      <c r="S684" s="7"/>
      <c r="T684" s="9" t="s">
        <v>156</v>
      </c>
      <c r="U684" s="7" t="str">
        <f t="shared" si="823"/>
        <v>Contractuel</v>
      </c>
      <c r="V684" s="8">
        <v>45658</v>
      </c>
      <c r="W684" s="8">
        <v>45688</v>
      </c>
      <c r="X684" s="8"/>
      <c r="Y684" s="8"/>
      <c r="Z684" s="8">
        <v>44502</v>
      </c>
      <c r="AA684" s="7">
        <f t="shared" si="824"/>
        <v>11</v>
      </c>
      <c r="AB684" s="7">
        <f t="shared" si="825"/>
        <v>2021</v>
      </c>
      <c r="AC684" s="7">
        <f t="shared" si="826"/>
        <v>2025</v>
      </c>
      <c r="AD684" s="10" t="e">
        <f t="shared" ref="AD684:AD747" ca="1" si="881">IF(#REF!="Non",(DAYS360(N684,Q684)/360),(DAYS360(N684,TODAY())/360))</f>
        <v>#REF!</v>
      </c>
      <c r="AE684" s="10" t="e">
        <f t="shared" ca="1" si="828"/>
        <v>#REF!</v>
      </c>
      <c r="AF684" s="8">
        <v>36661</v>
      </c>
      <c r="AG684" s="11">
        <f t="shared" ca="1" si="829"/>
        <v>24.824657534246576</v>
      </c>
      <c r="AH684" s="10" t="str">
        <f t="shared" ca="1" si="830"/>
        <v>&lt; 25</v>
      </c>
      <c r="AI684" s="12">
        <v>17134594</v>
      </c>
      <c r="AJ684" s="40" t="s">
        <v>213</v>
      </c>
      <c r="AK684" s="12">
        <v>14500483</v>
      </c>
      <c r="AL684" s="8">
        <v>43286</v>
      </c>
      <c r="AM684" s="7" t="s">
        <v>108</v>
      </c>
      <c r="AN684" s="7" t="s">
        <v>109</v>
      </c>
      <c r="AQ684">
        <v>5</v>
      </c>
      <c r="AR684" s="14">
        <v>3</v>
      </c>
      <c r="AS684" s="15">
        <f t="shared" si="831"/>
        <v>45597.75</v>
      </c>
      <c r="AT684" s="14" t="s">
        <v>163</v>
      </c>
      <c r="AU684" s="12">
        <v>3.3069999999999999</v>
      </c>
      <c r="AV684" s="17" t="s">
        <v>79</v>
      </c>
      <c r="AW684" s="18" t="s">
        <v>1501</v>
      </c>
      <c r="AX684" s="19" t="s">
        <v>3006</v>
      </c>
      <c r="AY684" s="17" t="s">
        <v>404</v>
      </c>
      <c r="AZ684" s="14" t="s">
        <v>83</v>
      </c>
      <c r="BA684" s="20" t="str">
        <f t="shared" si="832"/>
        <v>08034012064002139555</v>
      </c>
      <c r="BB684" s="31">
        <f t="shared" si="833"/>
        <v>20</v>
      </c>
      <c r="BC684" s="22" t="s">
        <v>3007</v>
      </c>
      <c r="BD684" s="23" t="s">
        <v>482</v>
      </c>
      <c r="BE684">
        <v>2061</v>
      </c>
      <c r="BF684" s="8"/>
      <c r="BG684" s="32">
        <v>52257018</v>
      </c>
      <c r="BH684" s="32">
        <v>21748765</v>
      </c>
      <c r="BI684" s="32"/>
      <c r="BJ684" t="s">
        <v>1508</v>
      </c>
      <c r="BK684" s="14" t="str">
        <f t="shared" si="869"/>
        <v>A-P7 AR</v>
      </c>
      <c r="BL684" s="14" t="s">
        <v>198</v>
      </c>
      <c r="BM684" s="25"/>
      <c r="BN684" s="26" t="str">
        <f t="shared" si="834"/>
        <v>08034012064002139555</v>
      </c>
      <c r="BO684" s="27" t="str">
        <f t="shared" si="835"/>
        <v>SAAFI BOUTHAINA</v>
      </c>
      <c r="BP684" s="26">
        <f t="shared" si="836"/>
        <v>684</v>
      </c>
      <c r="BQ684" s="28"/>
    </row>
    <row r="685" spans="1:69" x14ac:dyDescent="0.25">
      <c r="A685" t="str">
        <f>VLOOKUP(B685,[2]RH!$B:$BV,72,0)</f>
        <v>Non-Actif</v>
      </c>
      <c r="B685" s="6">
        <v>685</v>
      </c>
      <c r="C685" s="7" t="s">
        <v>65</v>
      </c>
      <c r="D685" s="7" t="s">
        <v>3008</v>
      </c>
      <c r="E685" s="7" t="s">
        <v>67</v>
      </c>
      <c r="F685" s="7" t="s">
        <v>118</v>
      </c>
      <c r="G685" s="7" t="s">
        <v>220</v>
      </c>
      <c r="H685" s="7">
        <v>520</v>
      </c>
      <c r="I685" s="7"/>
      <c r="J685" s="7" t="s">
        <v>190</v>
      </c>
      <c r="K685" s="7" t="s">
        <v>146</v>
      </c>
      <c r="L685" s="7" t="s">
        <v>90</v>
      </c>
      <c r="M685" s="7" t="s">
        <v>160</v>
      </c>
      <c r="N685" s="8">
        <v>44502</v>
      </c>
      <c r="P685" s="7">
        <f t="shared" ca="1" si="837"/>
        <v>-1041</v>
      </c>
      <c r="Q685" s="8">
        <v>44636</v>
      </c>
      <c r="R685" s="7" t="s">
        <v>161</v>
      </c>
      <c r="S685" s="7"/>
      <c r="T685" s="9" t="s">
        <v>156</v>
      </c>
      <c r="U685" s="7" t="str">
        <f t="shared" si="823"/>
        <v>Contractuel</v>
      </c>
      <c r="V685" s="8">
        <v>44621</v>
      </c>
      <c r="W685" s="8">
        <v>44681</v>
      </c>
      <c r="X685" s="8"/>
      <c r="Y685" s="8"/>
      <c r="Z685" s="8">
        <v>44502</v>
      </c>
      <c r="AA685" s="7">
        <f t="shared" si="824"/>
        <v>11</v>
      </c>
      <c r="AB685" s="7">
        <f t="shared" si="825"/>
        <v>2021</v>
      </c>
      <c r="AC685" s="7">
        <f t="shared" si="826"/>
        <v>2025</v>
      </c>
      <c r="AD685" s="10" t="e">
        <f t="shared" ref="AD685:AD748" ca="1" si="882">IF(#REF!="Non",(DAYS360(N685,Q685)/360),(DAYS360(N685,TODAY())/360))</f>
        <v>#REF!</v>
      </c>
      <c r="AE685" s="10" t="e">
        <f t="shared" ca="1" si="828"/>
        <v>#REF!</v>
      </c>
      <c r="AF685" s="8">
        <v>35570</v>
      </c>
      <c r="AG685" s="11">
        <f t="shared" ca="1" si="829"/>
        <v>27.813698630136987</v>
      </c>
      <c r="AH685" s="10" t="str">
        <f t="shared" ca="1" si="830"/>
        <v>&gt;25&lt; 35</v>
      </c>
      <c r="AI685" s="12">
        <v>17159933</v>
      </c>
      <c r="AJ685" s="13" t="s">
        <v>150</v>
      </c>
      <c r="AK685" s="12" t="s">
        <v>3009</v>
      </c>
      <c r="AL685" s="8">
        <v>41276</v>
      </c>
      <c r="AM685" s="7" t="s">
        <v>75</v>
      </c>
      <c r="AN685" s="7" t="s">
        <v>109</v>
      </c>
      <c r="AQ685" s="14">
        <v>3</v>
      </c>
      <c r="AR685" s="14">
        <v>1</v>
      </c>
      <c r="AS685" s="15">
        <f t="shared" si="831"/>
        <v>44867.25</v>
      </c>
      <c r="AT685" s="14" t="s">
        <v>163</v>
      </c>
      <c r="AU685" s="12">
        <v>3.1930000000000001</v>
      </c>
      <c r="AV685" s="17" t="s">
        <v>150</v>
      </c>
      <c r="AW685" s="18" t="s">
        <v>3010</v>
      </c>
      <c r="AX685" s="19" t="s">
        <v>3011</v>
      </c>
      <c r="AY685" s="17" t="s">
        <v>712</v>
      </c>
      <c r="AZ685" s="14" t="s">
        <v>174</v>
      </c>
      <c r="BA685" s="20" t="str">
        <f t="shared" si="832"/>
        <v>07106003110581461970</v>
      </c>
      <c r="BB685" s="31">
        <f t="shared" si="833"/>
        <v>20</v>
      </c>
      <c r="BC685" s="22" t="s">
        <v>3007</v>
      </c>
      <c r="BD685" s="23" t="s">
        <v>482</v>
      </c>
      <c r="BE685">
        <v>2061</v>
      </c>
      <c r="BF685" s="8"/>
      <c r="BG685" s="32">
        <v>95734689</v>
      </c>
      <c r="BH685" s="32">
        <v>27918964</v>
      </c>
      <c r="BI685" s="32"/>
      <c r="BJ685" t="s">
        <v>1508</v>
      </c>
      <c r="BK685" s="14" t="str">
        <f t="shared" si="869"/>
        <v>A-520</v>
      </c>
      <c r="BL685" s="14"/>
      <c r="BM685" s="25"/>
      <c r="BN685" s="26" t="str">
        <f t="shared" si="834"/>
        <v>07106003110581461970</v>
      </c>
      <c r="BO685" s="27" t="str">
        <f t="shared" si="835"/>
        <v>KAABI HASSEN</v>
      </c>
      <c r="BP685" s="26">
        <f t="shared" si="836"/>
        <v>685</v>
      </c>
      <c r="BQ685" s="28"/>
    </row>
    <row r="686" spans="1:69" x14ac:dyDescent="0.25">
      <c r="A686" t="str">
        <f>VLOOKUP(B686,[2]RH!$B:$BV,72,0)</f>
        <v>si</v>
      </c>
      <c r="B686" s="6">
        <v>686</v>
      </c>
      <c r="C686" s="7" t="s">
        <v>100</v>
      </c>
      <c r="D686" s="7" t="s">
        <v>3012</v>
      </c>
      <c r="E686" s="7" t="s">
        <v>67</v>
      </c>
      <c r="F686" s="7" t="s">
        <v>118</v>
      </c>
      <c r="G686" s="7" t="s">
        <v>220</v>
      </c>
      <c r="H686" s="7">
        <v>520</v>
      </c>
      <c r="I686" s="7" t="s">
        <v>189</v>
      </c>
      <c r="J686" s="7" t="s">
        <v>190</v>
      </c>
      <c r="K686" s="7" t="s">
        <v>146</v>
      </c>
      <c r="L686" s="7" t="s">
        <v>90</v>
      </c>
      <c r="M686" s="7" t="s">
        <v>191</v>
      </c>
      <c r="N686" s="8">
        <v>44502</v>
      </c>
      <c r="P686" s="7">
        <f t="shared" ca="1" si="837"/>
        <v>-6</v>
      </c>
      <c r="Q686" s="8"/>
      <c r="R686" s="7"/>
      <c r="S686" s="7"/>
      <c r="T686" s="9" t="s">
        <v>156</v>
      </c>
      <c r="U686" s="7" t="str">
        <f t="shared" si="823"/>
        <v>Contractuel</v>
      </c>
      <c r="V686" s="8">
        <v>45689</v>
      </c>
      <c r="W686" s="8">
        <f>VLOOKUP(B686,[1]BASE!$A:$Q,17,0)</f>
        <v>45716</v>
      </c>
      <c r="X686" s="8"/>
      <c r="Y686" s="8"/>
      <c r="Z686" s="8">
        <v>44502</v>
      </c>
      <c r="AA686" s="7">
        <f t="shared" si="824"/>
        <v>11</v>
      </c>
      <c r="AB686" s="7">
        <f t="shared" si="825"/>
        <v>2021</v>
      </c>
      <c r="AC686" s="7">
        <f t="shared" si="826"/>
        <v>2025</v>
      </c>
      <c r="AD686" s="10" t="e">
        <f t="shared" ref="AD686:AD749" ca="1" si="883">IF(#REF!="Non",(DAYS360(N686,Q686)/360),(DAYS360(N686,TODAY())/360))</f>
        <v>#REF!</v>
      </c>
      <c r="AE686" s="10" t="e">
        <f t="shared" ca="1" si="828"/>
        <v>#REF!</v>
      </c>
      <c r="AF686" s="8">
        <v>36607</v>
      </c>
      <c r="AG686" s="11">
        <f t="shared" ca="1" si="829"/>
        <v>24.972602739726028</v>
      </c>
      <c r="AH686" s="10" t="str">
        <f t="shared" ca="1" si="830"/>
        <v>&lt; 25</v>
      </c>
      <c r="AI686" s="12">
        <v>17134850</v>
      </c>
      <c r="AJ686" s="13" t="s">
        <v>170</v>
      </c>
      <c r="AK686" s="12">
        <v>14330174</v>
      </c>
      <c r="AL686" s="8">
        <v>43236</v>
      </c>
      <c r="AM686" s="7" t="s">
        <v>108</v>
      </c>
      <c r="AN686" s="7" t="s">
        <v>109</v>
      </c>
      <c r="AQ686">
        <v>3</v>
      </c>
      <c r="AR686" s="14">
        <v>3</v>
      </c>
      <c r="AS686" s="15">
        <f t="shared" si="831"/>
        <v>45597.75</v>
      </c>
      <c r="AT686" s="14" t="s">
        <v>163</v>
      </c>
      <c r="AU686" s="12">
        <v>3.3069999999999999</v>
      </c>
      <c r="AV686" s="17" t="s">
        <v>79</v>
      </c>
      <c r="AW686" s="18" t="s">
        <v>1501</v>
      </c>
      <c r="AX686" s="19" t="s">
        <v>3013</v>
      </c>
      <c r="AY686" s="17" t="s">
        <v>123</v>
      </c>
      <c r="AZ686" s="14" t="s">
        <v>83</v>
      </c>
      <c r="BA686" s="20" t="str">
        <f t="shared" si="832"/>
        <v>08034012062002625011</v>
      </c>
      <c r="BB686" s="31">
        <f t="shared" si="833"/>
        <v>20</v>
      </c>
      <c r="BC686" s="22" t="s">
        <v>3007</v>
      </c>
      <c r="BD686" s="23" t="s">
        <v>482</v>
      </c>
      <c r="BE686">
        <v>2061</v>
      </c>
      <c r="BF686" s="8"/>
      <c r="BG686" s="32">
        <v>55155806</v>
      </c>
      <c r="BH686" s="32">
        <v>20135205</v>
      </c>
      <c r="BI686" s="32"/>
      <c r="BJ686" t="s">
        <v>1508</v>
      </c>
      <c r="BK686" s="14" t="str">
        <f t="shared" si="869"/>
        <v>A-520</v>
      </c>
      <c r="BL686" s="14" t="s">
        <v>300</v>
      </c>
      <c r="BM686" s="25"/>
      <c r="BN686" s="26" t="str">
        <f t="shared" si="834"/>
        <v>08034012062002625011</v>
      </c>
      <c r="BO686" s="27" t="str">
        <f t="shared" si="835"/>
        <v>DRIDI ISLEM</v>
      </c>
      <c r="BP686" s="26">
        <f t="shared" si="836"/>
        <v>686</v>
      </c>
      <c r="BQ686" s="28"/>
    </row>
    <row r="687" spans="1:69" x14ac:dyDescent="0.25">
      <c r="A687" t="str">
        <f>VLOOKUP(B687,[2]RH!$B:$BV,72,0)</f>
        <v>si</v>
      </c>
      <c r="B687" s="6">
        <v>687</v>
      </c>
      <c r="C687" s="7" t="s">
        <v>100</v>
      </c>
      <c r="D687" s="7" t="s">
        <v>3014</v>
      </c>
      <c r="E687" s="7" t="s">
        <v>67</v>
      </c>
      <c r="F687" s="7" t="s">
        <v>118</v>
      </c>
      <c r="G687" s="7" t="s">
        <v>220</v>
      </c>
      <c r="H687" s="7" t="s">
        <v>562</v>
      </c>
      <c r="I687" s="7" t="s">
        <v>1477</v>
      </c>
      <c r="J687" s="7" t="s">
        <v>190</v>
      </c>
      <c r="K687" s="7" t="s">
        <v>146</v>
      </c>
      <c r="L687" s="7" t="s">
        <v>90</v>
      </c>
      <c r="M687" s="7" t="s">
        <v>191</v>
      </c>
      <c r="N687" s="8">
        <v>44502</v>
      </c>
      <c r="P687" s="7">
        <f t="shared" ca="1" si="837"/>
        <v>-6</v>
      </c>
      <c r="Q687" s="8"/>
      <c r="R687" s="7"/>
      <c r="S687" s="7"/>
      <c r="T687" s="9" t="s">
        <v>156</v>
      </c>
      <c r="U687" s="7" t="str">
        <f t="shared" si="823"/>
        <v>Contractuel</v>
      </c>
      <c r="V687" s="8">
        <v>45689</v>
      </c>
      <c r="W687" s="8">
        <f>VLOOKUP(B687,[1]BASE!$A:$Q,17,0)</f>
        <v>45716</v>
      </c>
      <c r="X687" s="8"/>
      <c r="Y687" s="8"/>
      <c r="Z687" s="8">
        <v>44502</v>
      </c>
      <c r="AA687" s="7">
        <f t="shared" si="824"/>
        <v>11</v>
      </c>
      <c r="AB687" s="7">
        <f t="shared" si="825"/>
        <v>2021</v>
      </c>
      <c r="AC687" s="7">
        <f t="shared" si="826"/>
        <v>2025</v>
      </c>
      <c r="AD687" s="10" t="e">
        <f t="shared" ref="AD687:AD750" ca="1" si="884">IF(#REF!="Non",(DAYS360(N687,Q687)/360),(DAYS360(N687,TODAY())/360))</f>
        <v>#REF!</v>
      </c>
      <c r="AE687" s="10" t="e">
        <f t="shared" ca="1" si="828"/>
        <v>#REF!</v>
      </c>
      <c r="AF687" s="8">
        <v>36748</v>
      </c>
      <c r="AG687" s="11">
        <f t="shared" ca="1" si="829"/>
        <v>24.586301369863012</v>
      </c>
      <c r="AH687" s="10" t="str">
        <f t="shared" ca="1" si="830"/>
        <v>&lt; 25</v>
      </c>
      <c r="AI687" s="12">
        <v>17265464</v>
      </c>
      <c r="AJ687" s="13" t="s">
        <v>170</v>
      </c>
      <c r="AK687" s="12">
        <v>14501972</v>
      </c>
      <c r="AL687" s="8">
        <v>43350</v>
      </c>
      <c r="AM687" s="7" t="s">
        <v>108</v>
      </c>
      <c r="AN687" s="7" t="s">
        <v>109</v>
      </c>
      <c r="AQ687">
        <v>3</v>
      </c>
      <c r="AR687" s="14">
        <v>3</v>
      </c>
      <c r="AS687" s="15">
        <f t="shared" si="831"/>
        <v>45597.75</v>
      </c>
      <c r="AT687" s="14" t="s">
        <v>163</v>
      </c>
      <c r="AU687" s="12">
        <v>3.3069999999999999</v>
      </c>
      <c r="AV687" s="17" t="s">
        <v>150</v>
      </c>
      <c r="AW687" s="18" t="s">
        <v>2076</v>
      </c>
      <c r="AX687" s="19" t="s">
        <v>3015</v>
      </c>
      <c r="AY687" s="17" t="s">
        <v>655</v>
      </c>
      <c r="AZ687" s="14" t="s">
        <v>174</v>
      </c>
      <c r="BA687" s="20" t="str">
        <f t="shared" si="832"/>
        <v>07505006612166759266</v>
      </c>
      <c r="BB687" s="31">
        <f t="shared" si="833"/>
        <v>20</v>
      </c>
      <c r="BC687" s="22" t="s">
        <v>3007</v>
      </c>
      <c r="BD687" s="23" t="s">
        <v>482</v>
      </c>
      <c r="BE687">
        <v>2061</v>
      </c>
      <c r="BF687" s="8"/>
      <c r="BG687" s="32">
        <v>54520150</v>
      </c>
      <c r="BH687" s="32">
        <v>24121070</v>
      </c>
      <c r="BI687" s="32"/>
      <c r="BJ687" t="s">
        <v>1508</v>
      </c>
      <c r="BK687" s="14" t="str">
        <f t="shared" si="869"/>
        <v>A-P6 AR</v>
      </c>
      <c r="BL687" s="14" t="s">
        <v>300</v>
      </c>
      <c r="BM687" s="25"/>
      <c r="BN687" s="26" t="str">
        <f t="shared" si="834"/>
        <v>07505006612166759266</v>
      </c>
      <c r="BO687" s="27" t="str">
        <f t="shared" si="835"/>
        <v>KAABI MERIAM</v>
      </c>
      <c r="BP687" s="26">
        <f t="shared" si="836"/>
        <v>687</v>
      </c>
      <c r="BQ687" s="28"/>
    </row>
    <row r="688" spans="1:69" x14ac:dyDescent="0.25">
      <c r="A688" t="str">
        <f>VLOOKUP(B688,[2]RH!$B:$BV,72,0)</f>
        <v>si</v>
      </c>
      <c r="B688" s="6">
        <v>688</v>
      </c>
      <c r="C688" s="7" t="s">
        <v>168</v>
      </c>
      <c r="D688" s="7" t="s">
        <v>3016</v>
      </c>
      <c r="E688" s="7" t="s">
        <v>67</v>
      </c>
      <c r="F688" s="7" t="s">
        <v>118</v>
      </c>
      <c r="G688" s="7" t="s">
        <v>220</v>
      </c>
      <c r="H688" s="7" t="s">
        <v>225</v>
      </c>
      <c r="I688" s="7" t="s">
        <v>589</v>
      </c>
      <c r="J688" s="7" t="s">
        <v>190</v>
      </c>
      <c r="K688" s="7" t="s">
        <v>146</v>
      </c>
      <c r="L688" s="7" t="s">
        <v>90</v>
      </c>
      <c r="M688" s="7" t="s">
        <v>191</v>
      </c>
      <c r="N688" s="8">
        <v>44508</v>
      </c>
      <c r="P688" s="7">
        <f t="shared" ca="1" si="837"/>
        <v>-6</v>
      </c>
      <c r="Q688" s="8"/>
      <c r="R688" s="7"/>
      <c r="S688" s="7"/>
      <c r="T688" s="9" t="s">
        <v>156</v>
      </c>
      <c r="U688" s="7" t="str">
        <f t="shared" si="823"/>
        <v>Contractuel</v>
      </c>
      <c r="V688" s="8">
        <v>45689</v>
      </c>
      <c r="W688" s="8">
        <f>VLOOKUP(B688,[1]BASE!$A:$Q,17,0)</f>
        <v>45716</v>
      </c>
      <c r="X688" s="8"/>
      <c r="Y688" s="8"/>
      <c r="Z688" s="8">
        <v>44508</v>
      </c>
      <c r="AA688" s="7">
        <f t="shared" si="824"/>
        <v>11</v>
      </c>
      <c r="AB688" s="7">
        <f t="shared" si="825"/>
        <v>2021</v>
      </c>
      <c r="AC688" s="7">
        <f t="shared" si="826"/>
        <v>2025</v>
      </c>
      <c r="AD688" s="10" t="e">
        <f t="shared" ref="AD688:AD751" ca="1" si="885">IF(#REF!="Non",(DAYS360(N688,Q688)/360),(DAYS360(N688,TODAY())/360))</f>
        <v>#REF!</v>
      </c>
      <c r="AE688" s="10" t="e">
        <f t="shared" ca="1" si="828"/>
        <v>#REF!</v>
      </c>
      <c r="AF688" s="8">
        <v>32106</v>
      </c>
      <c r="AG688" s="11">
        <f t="shared" ca="1" si="829"/>
        <v>37.304109589041097</v>
      </c>
      <c r="AH688" s="10" t="str">
        <f t="shared" ca="1" si="830"/>
        <v>&gt;35&lt; 45</v>
      </c>
      <c r="AI688" s="12">
        <v>16718788</v>
      </c>
      <c r="AJ688" s="13" t="s">
        <v>150</v>
      </c>
      <c r="AK688" s="12" t="s">
        <v>3017</v>
      </c>
      <c r="AL688" s="8">
        <v>42864</v>
      </c>
      <c r="AM688" s="7" t="s">
        <v>108</v>
      </c>
      <c r="AN688" s="7" t="s">
        <v>76</v>
      </c>
      <c r="AO688">
        <v>1</v>
      </c>
      <c r="AQ688">
        <v>3</v>
      </c>
      <c r="AR688" s="14">
        <v>3</v>
      </c>
      <c r="AS688" s="15">
        <f t="shared" si="831"/>
        <v>45603.75</v>
      </c>
      <c r="AT688" s="14" t="s">
        <v>163</v>
      </c>
      <c r="AU688" s="12">
        <v>3.3069999999999999</v>
      </c>
      <c r="AV688" s="17">
        <v>17</v>
      </c>
      <c r="AW688" s="18">
        <v>53594</v>
      </c>
      <c r="AX688" s="19" t="s">
        <v>3018</v>
      </c>
      <c r="AY688" s="17">
        <v>50</v>
      </c>
      <c r="AZ688" s="14" t="s">
        <v>203</v>
      </c>
      <c r="BA688" s="20" t="str">
        <f t="shared" si="832"/>
        <v>17535940711572270750</v>
      </c>
      <c r="BB688" s="31">
        <f t="shared" si="833"/>
        <v>20</v>
      </c>
      <c r="BC688" s="22" t="s">
        <v>3019</v>
      </c>
      <c r="BD688" s="23" t="s">
        <v>286</v>
      </c>
      <c r="BF688" s="8"/>
      <c r="BG688" s="32">
        <v>50992201</v>
      </c>
      <c r="BH688" s="32">
        <v>53992444</v>
      </c>
      <c r="BI688" s="32"/>
      <c r="BJ688" t="s">
        <v>286</v>
      </c>
      <c r="BK688" s="14" t="str">
        <f t="shared" si="869"/>
        <v>A-P6 AV</v>
      </c>
      <c r="BL688" s="14" t="s">
        <v>241</v>
      </c>
      <c r="BM688" s="25"/>
      <c r="BN688" s="26" t="str">
        <f t="shared" si="834"/>
        <v>17535940711572270750</v>
      </c>
      <c r="BO688" s="27" t="str">
        <f t="shared" si="835"/>
        <v>NASRAOUI HAJER</v>
      </c>
      <c r="BP688" s="26">
        <f t="shared" si="836"/>
        <v>688</v>
      </c>
      <c r="BQ688" s="28"/>
    </row>
    <row r="689" spans="1:69" x14ac:dyDescent="0.25">
      <c r="A689" t="str">
        <f>VLOOKUP(B689,[2]RH!$B:$BV,72,0)</f>
        <v>si</v>
      </c>
      <c r="B689" s="6">
        <v>689</v>
      </c>
      <c r="C689" s="7" t="s">
        <v>168</v>
      </c>
      <c r="D689" s="7" t="s">
        <v>3020</v>
      </c>
      <c r="E689" s="7" t="s">
        <v>67</v>
      </c>
      <c r="F689" s="7" t="s">
        <v>118</v>
      </c>
      <c r="G689" s="7" t="s">
        <v>220</v>
      </c>
      <c r="H689" s="7" t="s">
        <v>225</v>
      </c>
      <c r="I689" s="7" t="s">
        <v>614</v>
      </c>
      <c r="J689" s="7" t="s">
        <v>281</v>
      </c>
      <c r="K689" s="7" t="s">
        <v>146</v>
      </c>
      <c r="L689" s="7" t="s">
        <v>90</v>
      </c>
      <c r="M689" s="7" t="s">
        <v>191</v>
      </c>
      <c r="N689" s="8">
        <v>44502</v>
      </c>
      <c r="P689" s="7">
        <f t="shared" ca="1" si="837"/>
        <v>-6</v>
      </c>
      <c r="Q689" s="8"/>
      <c r="R689" s="7"/>
      <c r="S689" s="7"/>
      <c r="T689" s="9" t="s">
        <v>156</v>
      </c>
      <c r="U689" s="7" t="str">
        <f t="shared" si="823"/>
        <v>Contractuel</v>
      </c>
      <c r="V689" s="8">
        <v>45689</v>
      </c>
      <c r="W689" s="8">
        <f>VLOOKUP(B689,[1]BASE!$A:$Q,17,0)</f>
        <v>45716</v>
      </c>
      <c r="X689" s="8"/>
      <c r="Y689" s="8"/>
      <c r="Z689" s="8">
        <v>44502</v>
      </c>
      <c r="AA689" s="7">
        <f t="shared" si="824"/>
        <v>11</v>
      </c>
      <c r="AB689" s="7">
        <f t="shared" si="825"/>
        <v>2021</v>
      </c>
      <c r="AC689" s="7">
        <f t="shared" si="826"/>
        <v>2025</v>
      </c>
      <c r="AD689" s="10" t="e">
        <f t="shared" ref="AD689:AD752" ca="1" si="886">IF(#REF!="Non",(DAYS360(N689,Q689)/360),(DAYS360(N689,TODAY())/360))</f>
        <v>#REF!</v>
      </c>
      <c r="AE689" s="10" t="e">
        <f t="shared" ca="1" si="828"/>
        <v>#REF!</v>
      </c>
      <c r="AF689" s="8">
        <v>26564</v>
      </c>
      <c r="AG689" s="11">
        <f t="shared" ca="1" si="829"/>
        <v>52.487671232876714</v>
      </c>
      <c r="AH689" s="10" t="str">
        <f t="shared" ca="1" si="830"/>
        <v>&gt;45&lt; 55</v>
      </c>
      <c r="AI689" s="12">
        <v>11638528</v>
      </c>
      <c r="AJ689" s="13" t="s">
        <v>150</v>
      </c>
      <c r="AK689" s="12" t="s">
        <v>3021</v>
      </c>
      <c r="AL689" s="8">
        <v>43781</v>
      </c>
      <c r="AM689" s="7" t="s">
        <v>108</v>
      </c>
      <c r="AN689" s="7" t="s">
        <v>76</v>
      </c>
      <c r="AO689">
        <v>1</v>
      </c>
      <c r="AQ689">
        <v>3</v>
      </c>
      <c r="AR689" s="14">
        <v>3</v>
      </c>
      <c r="AS689" s="15">
        <f t="shared" si="831"/>
        <v>45597.75</v>
      </c>
      <c r="AT689" s="14" t="s">
        <v>163</v>
      </c>
      <c r="AU689" s="12">
        <v>3.3069999999999999</v>
      </c>
      <c r="AV689" s="17" t="s">
        <v>92</v>
      </c>
      <c r="AW689" s="18" t="s">
        <v>916</v>
      </c>
      <c r="AX689" s="19">
        <v>80085493146</v>
      </c>
      <c r="AY689" s="17">
        <v>47</v>
      </c>
      <c r="AZ689" s="14" t="s">
        <v>152</v>
      </c>
      <c r="BA689" s="20" t="str">
        <f t="shared" si="832"/>
        <v>04043128008549314647</v>
      </c>
      <c r="BB689" s="31">
        <f t="shared" si="833"/>
        <v>20</v>
      </c>
      <c r="BC689" s="22" t="s">
        <v>3022</v>
      </c>
      <c r="BD689" s="23" t="s">
        <v>115</v>
      </c>
      <c r="BF689" s="8">
        <v>45027</v>
      </c>
      <c r="BG689" s="32">
        <v>55441876</v>
      </c>
      <c r="BH689" s="32">
        <v>52640403</v>
      </c>
      <c r="BI689" s="32"/>
      <c r="BJ689" t="s">
        <v>501</v>
      </c>
      <c r="BK689" s="14" t="str">
        <f t="shared" si="869"/>
        <v>B-P6 AV</v>
      </c>
      <c r="BL689" s="14" t="s">
        <v>288</v>
      </c>
      <c r="BM689" s="25"/>
      <c r="BN689" s="26" t="str">
        <f t="shared" si="834"/>
        <v>04043128008549314647</v>
      </c>
      <c r="BO689" s="27" t="str">
        <f t="shared" si="835"/>
        <v>SAADI AMEL</v>
      </c>
      <c r="BP689" s="26">
        <f t="shared" si="836"/>
        <v>689</v>
      </c>
      <c r="BQ689" s="28"/>
    </row>
    <row r="690" spans="1:69" x14ac:dyDescent="0.25">
      <c r="A690" t="str">
        <f>VLOOKUP(B690,[2]RH!$B:$BV,72,0)</f>
        <v>Non-Actif</v>
      </c>
      <c r="B690" s="6">
        <v>690</v>
      </c>
      <c r="C690" s="7" t="s">
        <v>65</v>
      </c>
      <c r="D690" s="7" t="s">
        <v>3023</v>
      </c>
      <c r="E690" s="7" t="s">
        <v>67</v>
      </c>
      <c r="F690" s="7" t="s">
        <v>118</v>
      </c>
      <c r="G690" s="7" t="s">
        <v>220</v>
      </c>
      <c r="H690" s="7">
        <v>520</v>
      </c>
      <c r="I690" s="7" t="s">
        <v>189</v>
      </c>
      <c r="J690" s="7" t="s">
        <v>190</v>
      </c>
      <c r="K690" s="7" t="s">
        <v>146</v>
      </c>
      <c r="L690" s="7" t="s">
        <v>90</v>
      </c>
      <c r="M690" s="7" t="s">
        <v>160</v>
      </c>
      <c r="N690" s="8">
        <v>44504</v>
      </c>
      <c r="P690" s="7">
        <f t="shared" ca="1" si="837"/>
        <v>-676</v>
      </c>
      <c r="Q690" s="8">
        <v>45044</v>
      </c>
      <c r="R690" s="7" t="s">
        <v>2255</v>
      </c>
      <c r="S690" s="7"/>
      <c r="T690" s="9" t="s">
        <v>156</v>
      </c>
      <c r="U690" s="7" t="str">
        <f t="shared" si="823"/>
        <v>Contractuel</v>
      </c>
      <c r="V690" s="8">
        <v>44986</v>
      </c>
      <c r="W690" s="8">
        <v>45046</v>
      </c>
      <c r="X690" s="8"/>
      <c r="Y690" s="8"/>
      <c r="Z690" s="8">
        <v>44504</v>
      </c>
      <c r="AA690" s="7">
        <f t="shared" si="824"/>
        <v>11</v>
      </c>
      <c r="AB690" s="7">
        <f t="shared" si="825"/>
        <v>2021</v>
      </c>
      <c r="AC690" s="7">
        <f t="shared" si="826"/>
        <v>2025</v>
      </c>
      <c r="AD690" s="10" t="e">
        <f t="shared" ref="AD690:AD753" ca="1" si="887">IF(#REF!="Non",(DAYS360(N690,Q690)/360),(DAYS360(N690,TODAY())/360))</f>
        <v>#REF!</v>
      </c>
      <c r="AE690" s="10" t="e">
        <f t="shared" ca="1" si="828"/>
        <v>#REF!</v>
      </c>
      <c r="AF690" s="8">
        <v>36180</v>
      </c>
      <c r="AG690" s="11">
        <f t="shared" ca="1" si="829"/>
        <v>26.142465753424659</v>
      </c>
      <c r="AH690" s="10" t="str">
        <f t="shared" ca="1" si="830"/>
        <v>&gt;25&lt; 35</v>
      </c>
      <c r="AI690" s="12">
        <v>17133892</v>
      </c>
      <c r="AJ690" s="13" t="s">
        <v>73</v>
      </c>
      <c r="AK690" s="12" t="s">
        <v>3024</v>
      </c>
      <c r="AL690" s="8">
        <v>43117</v>
      </c>
      <c r="AM690" s="7" t="s">
        <v>75</v>
      </c>
      <c r="AN690" s="7" t="s">
        <v>109</v>
      </c>
      <c r="AQ690" s="14">
        <v>3</v>
      </c>
      <c r="AR690" s="14">
        <v>1</v>
      </c>
      <c r="AS690" s="15">
        <f t="shared" si="831"/>
        <v>44869.25</v>
      </c>
      <c r="AT690" s="14" t="s">
        <v>163</v>
      </c>
      <c r="AU690" s="12">
        <v>3.3069999999999999</v>
      </c>
      <c r="AV690" s="17" t="s">
        <v>150</v>
      </c>
      <c r="AW690" s="18" t="s">
        <v>2076</v>
      </c>
      <c r="AX690" s="19" t="s">
        <v>3025</v>
      </c>
      <c r="AY690" s="17" t="s">
        <v>725</v>
      </c>
      <c r="AZ690" s="14" t="s">
        <v>174</v>
      </c>
      <c r="BA690" s="20" t="str">
        <f t="shared" si="832"/>
        <v>07505006610582649162</v>
      </c>
      <c r="BB690" s="31">
        <f t="shared" si="833"/>
        <v>20</v>
      </c>
      <c r="BC690" s="22" t="s">
        <v>3007</v>
      </c>
      <c r="BD690" s="23" t="s">
        <v>482</v>
      </c>
      <c r="BE690">
        <v>2061</v>
      </c>
      <c r="BF690" s="8"/>
      <c r="BG690" s="32">
        <v>20544683</v>
      </c>
      <c r="BH690" s="32">
        <v>94408364</v>
      </c>
      <c r="BI690" s="32"/>
      <c r="BJ690" t="s">
        <v>1508</v>
      </c>
      <c r="BK690" s="14" t="str">
        <f t="shared" si="869"/>
        <v>A-520</v>
      </c>
      <c r="BL690" s="14"/>
      <c r="BM690" s="25"/>
      <c r="BN690" s="26" t="str">
        <f t="shared" si="834"/>
        <v>07505006610582649162</v>
      </c>
      <c r="BO690" s="27" t="str">
        <f t="shared" si="835"/>
        <v>HZAMI ABDELHAK</v>
      </c>
      <c r="BP690" s="26">
        <f t="shared" si="836"/>
        <v>690</v>
      </c>
      <c r="BQ690" s="28"/>
    </row>
    <row r="691" spans="1:69" x14ac:dyDescent="0.25">
      <c r="A691" t="str">
        <f>VLOOKUP(B691,[2]RH!$B:$BV,72,0)</f>
        <v>Non-Actif</v>
      </c>
      <c r="B691" s="6">
        <v>691</v>
      </c>
      <c r="C691" s="7" t="s">
        <v>168</v>
      </c>
      <c r="D691" s="7" t="s">
        <v>346</v>
      </c>
      <c r="E691" s="7" t="s">
        <v>67</v>
      </c>
      <c r="F691" s="7" t="s">
        <v>118</v>
      </c>
      <c r="G691" s="7" t="s">
        <v>220</v>
      </c>
      <c r="H691" s="7">
        <v>520</v>
      </c>
      <c r="I691" s="7"/>
      <c r="J691" s="7" t="s">
        <v>281</v>
      </c>
      <c r="K691" s="7" t="s">
        <v>146</v>
      </c>
      <c r="L691" s="7" t="s">
        <v>90</v>
      </c>
      <c r="M691" s="7" t="s">
        <v>212</v>
      </c>
      <c r="N691" s="8">
        <v>44506</v>
      </c>
      <c r="O691" t="e">
        <f ca="1">IF(AD691&gt;=4,IF(T691="CDD","OK",""),"")</f>
        <v>#REF!</v>
      </c>
      <c r="P691" s="7">
        <f t="shared" ca="1" si="837"/>
        <v>-1161</v>
      </c>
      <c r="Q691" s="8">
        <v>44562</v>
      </c>
      <c r="R691" s="7" t="s">
        <v>161</v>
      </c>
      <c r="S691" s="7"/>
      <c r="T691" s="9" t="s">
        <v>156</v>
      </c>
      <c r="U691" s="7" t="str">
        <f t="shared" si="823"/>
        <v>Contractuel</v>
      </c>
      <c r="V691" s="8">
        <v>44531</v>
      </c>
      <c r="W691" s="8">
        <v>44561</v>
      </c>
      <c r="X691" s="8"/>
      <c r="Y691" s="8"/>
      <c r="Z691" s="8">
        <v>44506</v>
      </c>
      <c r="AA691" s="7">
        <f t="shared" si="824"/>
        <v>11</v>
      </c>
      <c r="AB691" s="7">
        <f t="shared" si="825"/>
        <v>2021</v>
      </c>
      <c r="AC691" s="7">
        <f t="shared" si="826"/>
        <v>2025</v>
      </c>
      <c r="AD691" s="10" t="e">
        <f t="shared" ref="AD691:AD754" ca="1" si="888">IF(#REF!="Non",(DAYS360(N691,Q691)/360),(DAYS360(N691,TODAY())/360))</f>
        <v>#REF!</v>
      </c>
      <c r="AE691" s="10" t="e">
        <f t="shared" ca="1" si="828"/>
        <v>#REF!</v>
      </c>
      <c r="AF691" s="8">
        <v>34388</v>
      </c>
      <c r="AG691" s="11">
        <f t="shared" ca="1" si="829"/>
        <v>31.052054794520547</v>
      </c>
      <c r="AH691" s="10" t="str">
        <f t="shared" ca="1" si="830"/>
        <v>&gt;25&lt; 35</v>
      </c>
      <c r="AI691" s="12">
        <v>16927467</v>
      </c>
      <c r="AJ691" s="13" t="s">
        <v>192</v>
      </c>
      <c r="AK691" s="12" t="s">
        <v>347</v>
      </c>
      <c r="AL691" s="8">
        <v>40726</v>
      </c>
      <c r="AM691" s="7" t="s">
        <v>108</v>
      </c>
      <c r="AN691" s="7" t="s">
        <v>76</v>
      </c>
      <c r="AO691">
        <v>2</v>
      </c>
      <c r="AQ691" s="14">
        <v>3</v>
      </c>
      <c r="AR691" s="14">
        <v>1</v>
      </c>
      <c r="AS691" s="15">
        <f t="shared" si="831"/>
        <v>44871.25</v>
      </c>
      <c r="AT691" s="14" t="s">
        <v>163</v>
      </c>
      <c r="AU691" s="12">
        <v>3.1930000000000001</v>
      </c>
      <c r="AV691" s="17" t="s">
        <v>106</v>
      </c>
      <c r="AW691" s="18" t="s">
        <v>164</v>
      </c>
      <c r="AX691" s="19" t="s">
        <v>348</v>
      </c>
      <c r="AY691" s="17" t="s">
        <v>2267</v>
      </c>
      <c r="AZ691" s="14" t="s">
        <v>230</v>
      </c>
      <c r="BA691" s="20" t="str">
        <f t="shared" si="832"/>
        <v>05042000110701176176</v>
      </c>
      <c r="BB691" s="31">
        <f t="shared" si="833"/>
        <v>20</v>
      </c>
      <c r="BC691" s="22" t="s">
        <v>349</v>
      </c>
      <c r="BD691" s="23" t="s">
        <v>115</v>
      </c>
      <c r="BF691" s="8"/>
      <c r="BG691" s="32">
        <v>51673211</v>
      </c>
      <c r="BH691" s="32">
        <v>58161528</v>
      </c>
      <c r="BI691" s="32"/>
      <c r="BJ691" t="s">
        <v>1033</v>
      </c>
      <c r="BK691" s="14" t="str">
        <f t="shared" si="869"/>
        <v>B-520</v>
      </c>
      <c r="BL691" s="14"/>
      <c r="BM691" s="25"/>
      <c r="BN691" s="26" t="str">
        <f t="shared" si="834"/>
        <v>05042000110701176176</v>
      </c>
      <c r="BO691" s="27" t="str">
        <f t="shared" si="835"/>
        <v>NAHDI SALMA</v>
      </c>
      <c r="BP691" s="26">
        <f t="shared" si="836"/>
        <v>691</v>
      </c>
      <c r="BQ691" s="28"/>
    </row>
    <row r="692" spans="1:69" x14ac:dyDescent="0.25">
      <c r="A692" t="str">
        <f>VLOOKUP(B692,[2]RH!$B:$BV,72,0)</f>
        <v>Non-Actif</v>
      </c>
      <c r="B692" s="6">
        <v>692</v>
      </c>
      <c r="C692" s="7" t="s">
        <v>100</v>
      </c>
      <c r="D692" s="7" t="s">
        <v>3026</v>
      </c>
      <c r="E692" s="7" t="s">
        <v>67</v>
      </c>
      <c r="F692" s="7" t="s">
        <v>118</v>
      </c>
      <c r="G692" s="7" t="s">
        <v>533</v>
      </c>
      <c r="H692" s="7">
        <v>139</v>
      </c>
      <c r="I692" s="7" t="s">
        <v>650</v>
      </c>
      <c r="J692" s="7" t="s">
        <v>281</v>
      </c>
      <c r="K692" s="7" t="s">
        <v>89</v>
      </c>
      <c r="L692" s="7" t="s">
        <v>90</v>
      </c>
      <c r="M692" s="7" t="s">
        <v>535</v>
      </c>
      <c r="N692" s="8">
        <v>44508</v>
      </c>
      <c r="P692" s="7">
        <f t="shared" ca="1" si="837"/>
        <v>-431</v>
      </c>
      <c r="Q692" s="8">
        <v>45292</v>
      </c>
      <c r="R692" s="7" t="s">
        <v>147</v>
      </c>
      <c r="S692" s="7"/>
      <c r="T692" s="9" t="s">
        <v>156</v>
      </c>
      <c r="U692" s="7" t="str">
        <f t="shared" si="823"/>
        <v>Contractuel</v>
      </c>
      <c r="V692" s="8">
        <v>45231</v>
      </c>
      <c r="W692" s="8">
        <v>45291</v>
      </c>
      <c r="X692" s="8">
        <v>44873</v>
      </c>
      <c r="Y692" s="8">
        <v>45237</v>
      </c>
      <c r="Z692" s="8"/>
      <c r="AA692" s="7">
        <f t="shared" si="824"/>
        <v>11</v>
      </c>
      <c r="AB692" s="7">
        <f t="shared" si="825"/>
        <v>2021</v>
      </c>
      <c r="AC692" s="7">
        <f t="shared" si="826"/>
        <v>2025</v>
      </c>
      <c r="AD692" s="10" t="e">
        <f t="shared" ref="AD692:AD755" ca="1" si="889">IF(#REF!="Non",(DAYS360(N692,Q692)/360),(DAYS360(N692,TODAY())/360))</f>
        <v>#REF!</v>
      </c>
      <c r="AE692" s="10" t="e">
        <f t="shared" ca="1" si="828"/>
        <v>#REF!</v>
      </c>
      <c r="AF692" s="8">
        <v>35895</v>
      </c>
      <c r="AG692" s="11">
        <f t="shared" ca="1" si="829"/>
        <v>26.923287671232877</v>
      </c>
      <c r="AH692" s="10" t="str">
        <f t="shared" ca="1" si="830"/>
        <v>&gt;25&lt; 35</v>
      </c>
      <c r="AI692" s="12"/>
      <c r="AJ692" s="13"/>
      <c r="AK692" s="12">
        <v>11660049</v>
      </c>
      <c r="AL692" s="8">
        <v>44390</v>
      </c>
      <c r="AM692" s="7" t="s">
        <v>108</v>
      </c>
      <c r="AN692" s="7" t="s">
        <v>109</v>
      </c>
      <c r="AQ692" s="14">
        <v>3</v>
      </c>
      <c r="AR692" s="14">
        <v>1</v>
      </c>
      <c r="AS692" s="15">
        <f t="shared" si="831"/>
        <v>44873.25</v>
      </c>
      <c r="AT692" s="14" t="s">
        <v>163</v>
      </c>
      <c r="AU692" s="12">
        <v>2.3410000000000002</v>
      </c>
      <c r="AV692" s="17" t="s">
        <v>236</v>
      </c>
      <c r="AW692" s="18" t="s">
        <v>3027</v>
      </c>
      <c r="AX692" s="19" t="s">
        <v>3028</v>
      </c>
      <c r="AY692" s="17" t="s">
        <v>79</v>
      </c>
      <c r="AZ692" s="14" t="s">
        <v>203</v>
      </c>
      <c r="BA692" s="20" t="str">
        <f t="shared" si="832"/>
        <v>17206000000294394208</v>
      </c>
      <c r="BB692" s="31">
        <f t="shared" si="833"/>
        <v>20</v>
      </c>
      <c r="BC692" s="22" t="s">
        <v>3029</v>
      </c>
      <c r="BD692" s="23" t="s">
        <v>286</v>
      </c>
      <c r="BF692" s="8"/>
      <c r="BG692" s="32">
        <v>53494763</v>
      </c>
      <c r="BH692" s="32">
        <v>53494763</v>
      </c>
      <c r="BI692" s="32"/>
      <c r="BJ692" t="s">
        <v>286</v>
      </c>
      <c r="BK692" s="14" t="str">
        <f t="shared" si="869"/>
        <v>B-139</v>
      </c>
      <c r="BL692" s="14" t="s">
        <v>288</v>
      </c>
      <c r="BM692" s="25"/>
      <c r="BN692" s="26" t="str">
        <f t="shared" si="834"/>
        <v>17206000000294394208</v>
      </c>
      <c r="BO692" s="27" t="str">
        <f t="shared" si="835"/>
        <v>KHDHIRI OUMAYMA</v>
      </c>
      <c r="BP692" s="26">
        <f t="shared" si="836"/>
        <v>692</v>
      </c>
      <c r="BQ692" s="28"/>
    </row>
    <row r="693" spans="1:69" x14ac:dyDescent="0.25">
      <c r="A693" t="str">
        <f>VLOOKUP(B693,[2]RH!$B:$BV,72,0)</f>
        <v>Non-Actif</v>
      </c>
      <c r="B693" s="6">
        <v>693</v>
      </c>
      <c r="C693" s="7" t="s">
        <v>168</v>
      </c>
      <c r="D693" s="7" t="s">
        <v>2018</v>
      </c>
      <c r="E693" s="7" t="s">
        <v>67</v>
      </c>
      <c r="F693" s="7" t="s">
        <v>118</v>
      </c>
      <c r="G693" s="7" t="s">
        <v>220</v>
      </c>
      <c r="H693" s="7">
        <v>520</v>
      </c>
      <c r="I693" s="7" t="s">
        <v>614</v>
      </c>
      <c r="J693" s="7" t="s">
        <v>281</v>
      </c>
      <c r="K693" s="7" t="s">
        <v>146</v>
      </c>
      <c r="L693" s="7" t="s">
        <v>90</v>
      </c>
      <c r="M693" s="7" t="s">
        <v>191</v>
      </c>
      <c r="N693" s="8">
        <v>44508</v>
      </c>
      <c r="O693" t="e">
        <f ca="1">IF(AD693&gt;=4,IF(T693="CDD","OK",""),"")</f>
        <v>#REF!</v>
      </c>
      <c r="P693" s="7">
        <f t="shared" ca="1" si="837"/>
        <v>-645</v>
      </c>
      <c r="Q693" s="8">
        <v>45015</v>
      </c>
      <c r="R693" s="7" t="s">
        <v>161</v>
      </c>
      <c r="S693" s="7"/>
      <c r="T693" s="9" t="s">
        <v>156</v>
      </c>
      <c r="U693" s="7" t="str">
        <f t="shared" si="823"/>
        <v>Contractuel</v>
      </c>
      <c r="V693" s="8">
        <v>44986</v>
      </c>
      <c r="W693" s="8">
        <v>45077</v>
      </c>
      <c r="X693" s="8"/>
      <c r="Y693" s="8"/>
      <c r="Z693" s="8">
        <v>44508</v>
      </c>
      <c r="AA693" s="7">
        <f t="shared" si="824"/>
        <v>11</v>
      </c>
      <c r="AB693" s="7">
        <f t="shared" si="825"/>
        <v>2021</v>
      </c>
      <c r="AC693" s="7">
        <f t="shared" si="826"/>
        <v>2025</v>
      </c>
      <c r="AD693" s="10" t="e">
        <f t="shared" ref="AD693:AD756" ca="1" si="890">IF(#REF!="Non",(DAYS360(N693,Q693)/360),(DAYS360(N693,TODAY())/360))</f>
        <v>#REF!</v>
      </c>
      <c r="AE693" s="10" t="e">
        <f t="shared" ca="1" si="828"/>
        <v>#REF!</v>
      </c>
      <c r="AF693" s="8">
        <v>32864</v>
      </c>
      <c r="AG693" s="11">
        <f t="shared" ca="1" si="829"/>
        <v>35.227397260273975</v>
      </c>
      <c r="AH693" s="10" t="str">
        <f t="shared" ca="1" si="830"/>
        <v>&gt;35&lt; 45</v>
      </c>
      <c r="AI693" s="12">
        <v>12668555</v>
      </c>
      <c r="AJ693" s="13" t="s">
        <v>170</v>
      </c>
      <c r="AK693" s="12" t="s">
        <v>2019</v>
      </c>
      <c r="AL693" s="8">
        <v>42975</v>
      </c>
      <c r="AM693" s="7" t="s">
        <v>108</v>
      </c>
      <c r="AN693" s="7" t="s">
        <v>76</v>
      </c>
      <c r="AQ693" s="14">
        <v>3</v>
      </c>
      <c r="AR693" s="14">
        <v>1</v>
      </c>
      <c r="AS693" s="15">
        <f t="shared" si="831"/>
        <v>44873.25</v>
      </c>
      <c r="AT693" s="14" t="s">
        <v>163</v>
      </c>
      <c r="AU693" s="12">
        <v>3.3069999999999999</v>
      </c>
      <c r="AV693" s="17" t="s">
        <v>236</v>
      </c>
      <c r="AW693" s="18" t="s">
        <v>201</v>
      </c>
      <c r="AX693" s="19" t="s">
        <v>2020</v>
      </c>
      <c r="AY693" s="17" t="s">
        <v>655</v>
      </c>
      <c r="AZ693" s="14" t="s">
        <v>203</v>
      </c>
      <c r="BA693" s="20" t="str">
        <f t="shared" si="832"/>
        <v>17001000000147495866</v>
      </c>
      <c r="BB693" s="31">
        <f t="shared" si="833"/>
        <v>20</v>
      </c>
      <c r="BC693" s="22" t="s">
        <v>2021</v>
      </c>
      <c r="BD693" s="23" t="s">
        <v>341</v>
      </c>
      <c r="BF693" s="8"/>
      <c r="BG693" s="32">
        <v>54037094</v>
      </c>
      <c r="BH693" s="32">
        <v>21283251</v>
      </c>
      <c r="BI693" s="32"/>
      <c r="BJ693" t="s">
        <v>299</v>
      </c>
      <c r="BK693" s="14" t="str">
        <f t="shared" si="869"/>
        <v>B-520</v>
      </c>
      <c r="BL693" s="14"/>
      <c r="BM693" s="25"/>
      <c r="BN693" s="26" t="str">
        <f t="shared" si="834"/>
        <v>17001000000147495866</v>
      </c>
      <c r="BO693" s="27" t="str">
        <f t="shared" si="835"/>
        <v>ZAAGARI SARRA</v>
      </c>
      <c r="BP693" s="26">
        <f t="shared" si="836"/>
        <v>693</v>
      </c>
      <c r="BQ693" s="28"/>
    </row>
    <row r="694" spans="1:69" x14ac:dyDescent="0.25">
      <c r="A694" t="str">
        <f>VLOOKUP(B694,[2]RH!$B:$BV,72,0)</f>
        <v>si</v>
      </c>
      <c r="B694" s="6">
        <v>694</v>
      </c>
      <c r="C694" s="7" t="s">
        <v>65</v>
      </c>
      <c r="D694" s="7" t="s">
        <v>3030</v>
      </c>
      <c r="E694" s="7" t="s">
        <v>67</v>
      </c>
      <c r="F694" s="7" t="s">
        <v>118</v>
      </c>
      <c r="G694" s="7" t="s">
        <v>220</v>
      </c>
      <c r="H694" s="7">
        <v>520</v>
      </c>
      <c r="I694" s="7" t="s">
        <v>189</v>
      </c>
      <c r="J694" s="7" t="s">
        <v>190</v>
      </c>
      <c r="K694" s="7" t="s">
        <v>146</v>
      </c>
      <c r="L694" s="7" t="s">
        <v>90</v>
      </c>
      <c r="M694" s="7" t="s">
        <v>160</v>
      </c>
      <c r="N694" s="8">
        <v>44508</v>
      </c>
      <c r="O694" t="e">
        <f ca="1">IF(AD694&gt;=4,IF(T694="CDD","OK",""),"")</f>
        <v>#REF!</v>
      </c>
      <c r="P694" s="7">
        <f t="shared" ca="1" si="837"/>
        <v>-6</v>
      </c>
      <c r="Q694" s="8"/>
      <c r="R694" s="7"/>
      <c r="S694" s="7"/>
      <c r="T694" s="9" t="s">
        <v>156</v>
      </c>
      <c r="U694" s="7" t="str">
        <f t="shared" si="823"/>
        <v>Contractuel</v>
      </c>
      <c r="V694" s="8">
        <v>45689</v>
      </c>
      <c r="W694" s="8">
        <f>VLOOKUP(B694,[1]BASE!$A:$Q,17,0)</f>
        <v>45716</v>
      </c>
      <c r="X694" s="8"/>
      <c r="Y694" s="8"/>
      <c r="Z694" s="8">
        <v>44508</v>
      </c>
      <c r="AA694" s="7">
        <f t="shared" si="824"/>
        <v>11</v>
      </c>
      <c r="AB694" s="7">
        <f t="shared" si="825"/>
        <v>2021</v>
      </c>
      <c r="AC694" s="7">
        <f t="shared" si="826"/>
        <v>2025</v>
      </c>
      <c r="AD694" s="10" t="e">
        <f t="shared" ref="AD694:AD757" ca="1" si="891">IF(#REF!="Non",(DAYS360(N694,Q694)/360),(DAYS360(N694,TODAY())/360))</f>
        <v>#REF!</v>
      </c>
      <c r="AE694" s="10" t="e">
        <f t="shared" ca="1" si="828"/>
        <v>#REF!</v>
      </c>
      <c r="AF694" s="8">
        <v>35303</v>
      </c>
      <c r="AG694" s="11">
        <f t="shared" ca="1" si="829"/>
        <v>28.545205479452054</v>
      </c>
      <c r="AH694" s="10" t="str">
        <f t="shared" ca="1" si="830"/>
        <v>&gt;25&lt; 35</v>
      </c>
      <c r="AI694" s="12">
        <v>17134571</v>
      </c>
      <c r="AJ694" s="13" t="s">
        <v>150</v>
      </c>
      <c r="AK694" s="12" t="s">
        <v>3031</v>
      </c>
      <c r="AL694" s="8">
        <v>41906</v>
      </c>
      <c r="AM694" s="7" t="s">
        <v>75</v>
      </c>
      <c r="AN694" s="7" t="s">
        <v>109</v>
      </c>
      <c r="AQ694">
        <v>3</v>
      </c>
      <c r="AR694" s="14">
        <v>3</v>
      </c>
      <c r="AS694" s="15">
        <f t="shared" si="831"/>
        <v>45603.75</v>
      </c>
      <c r="AT694" s="14" t="s">
        <v>163</v>
      </c>
      <c r="AU694" s="12">
        <v>3.3069999999999999</v>
      </c>
      <c r="AV694" s="17" t="s">
        <v>92</v>
      </c>
      <c r="AW694" s="18" t="s">
        <v>3032</v>
      </c>
      <c r="AX694" s="19" t="s">
        <v>3033</v>
      </c>
      <c r="AY694" s="17" t="s">
        <v>2248</v>
      </c>
      <c r="AZ694" s="14" t="s">
        <v>152</v>
      </c>
      <c r="BA694" s="20" t="str">
        <f t="shared" si="832"/>
        <v>04111093005322759172</v>
      </c>
      <c r="BB694" s="31">
        <f t="shared" si="833"/>
        <v>20</v>
      </c>
      <c r="BC694" s="22" t="s">
        <v>3034</v>
      </c>
      <c r="BD694" s="23" t="s">
        <v>482</v>
      </c>
      <c r="BF694" s="8"/>
      <c r="BG694" s="32">
        <v>53650765</v>
      </c>
      <c r="BH694" s="32">
        <v>94650118</v>
      </c>
      <c r="BI694" s="32"/>
      <c r="BJ694" t="s">
        <v>3035</v>
      </c>
      <c r="BK694" s="14" t="str">
        <f>IF(K694="CADRE","CADRE",CONCATENATE(J694,"-",H694))</f>
        <v>A-520</v>
      </c>
      <c r="BL694" s="14" t="s">
        <v>288</v>
      </c>
      <c r="BM694" s="25"/>
      <c r="BN694" s="26" t="str">
        <f t="shared" si="834"/>
        <v>04111093005322759172</v>
      </c>
      <c r="BO694" s="27" t="str">
        <f t="shared" si="835"/>
        <v>HANAFI HOUSSEMEDDINE</v>
      </c>
      <c r="BP694" s="26">
        <f t="shared" si="836"/>
        <v>694</v>
      </c>
      <c r="BQ694" s="28"/>
    </row>
    <row r="695" spans="1:69" x14ac:dyDescent="0.25">
      <c r="A695" t="str">
        <f>VLOOKUP(B695,[2]RH!$B:$BV,72,0)</f>
        <v>Non-Actif</v>
      </c>
      <c r="B695" s="6">
        <v>695</v>
      </c>
      <c r="C695" s="7" t="s">
        <v>65</v>
      </c>
      <c r="D695" s="7" t="s">
        <v>3036</v>
      </c>
      <c r="E695" s="7" t="s">
        <v>67</v>
      </c>
      <c r="F695" s="7" t="s">
        <v>118</v>
      </c>
      <c r="G695" s="7" t="s">
        <v>220</v>
      </c>
      <c r="H695" s="7">
        <v>520</v>
      </c>
      <c r="I695" s="7" t="s">
        <v>189</v>
      </c>
      <c r="J695" s="7" t="s">
        <v>190</v>
      </c>
      <c r="K695" s="7" t="s">
        <v>146</v>
      </c>
      <c r="L695" s="7" t="s">
        <v>90</v>
      </c>
      <c r="M695" s="7" t="s">
        <v>160</v>
      </c>
      <c r="N695" s="8">
        <v>44517</v>
      </c>
      <c r="P695" s="7">
        <f t="shared" ca="1" si="837"/>
        <v>-737</v>
      </c>
      <c r="Q695" s="8">
        <v>44938</v>
      </c>
      <c r="R695" s="7" t="s">
        <v>1603</v>
      </c>
      <c r="S695" s="7"/>
      <c r="T695" s="9" t="s">
        <v>156</v>
      </c>
      <c r="U695" s="7" t="str">
        <f t="shared" si="823"/>
        <v>Contractuel</v>
      </c>
      <c r="V695" s="8">
        <v>44927</v>
      </c>
      <c r="W695" s="8">
        <v>44985</v>
      </c>
      <c r="X695" s="8"/>
      <c r="Y695" s="8"/>
      <c r="Z695" s="8">
        <v>44517</v>
      </c>
      <c r="AA695" s="7">
        <f t="shared" si="824"/>
        <v>11</v>
      </c>
      <c r="AB695" s="7">
        <f t="shared" si="825"/>
        <v>2021</v>
      </c>
      <c r="AC695" s="7">
        <f t="shared" si="826"/>
        <v>2025</v>
      </c>
      <c r="AD695" s="10" t="e">
        <f t="shared" ref="AD695:AD758" ca="1" si="892">IF(#REF!="Non",(DAYS360(N695,Q695)/360),(DAYS360(N695,TODAY())/360))</f>
        <v>#REF!</v>
      </c>
      <c r="AE695" s="10" t="e">
        <f t="shared" ca="1" si="828"/>
        <v>#REF!</v>
      </c>
      <c r="AF695" s="8">
        <v>34008</v>
      </c>
      <c r="AG695" s="11">
        <f t="shared" ca="1" si="829"/>
        <v>32.093150684931508</v>
      </c>
      <c r="AH695" s="10" t="str">
        <f t="shared" ca="1" si="830"/>
        <v>&gt;25&lt; 35</v>
      </c>
      <c r="AI695" s="12">
        <v>17134224</v>
      </c>
      <c r="AJ695" s="13" t="s">
        <v>79</v>
      </c>
      <c r="AK695" s="12" t="s">
        <v>3037</v>
      </c>
      <c r="AL695" s="8">
        <v>40875</v>
      </c>
      <c r="AM695" s="7" t="s">
        <v>75</v>
      </c>
      <c r="AN695" s="7" t="s">
        <v>109</v>
      </c>
      <c r="AQ695" s="14">
        <v>3</v>
      </c>
      <c r="AR695" s="14">
        <v>1</v>
      </c>
      <c r="AS695" s="15">
        <f t="shared" si="831"/>
        <v>44882.25</v>
      </c>
      <c r="AT695" s="14" t="s">
        <v>163</v>
      </c>
      <c r="AU695" s="12">
        <v>3.3069999999999999</v>
      </c>
      <c r="AV695" s="17" t="s">
        <v>92</v>
      </c>
      <c r="AW695" s="18" t="s">
        <v>3032</v>
      </c>
      <c r="AX695" s="19" t="s">
        <v>3038</v>
      </c>
      <c r="AY695" s="17" t="s">
        <v>547</v>
      </c>
      <c r="AZ695" s="14" t="s">
        <v>152</v>
      </c>
      <c r="BA695" s="20" t="str">
        <f t="shared" si="832"/>
        <v>04111093005360291867</v>
      </c>
      <c r="BB695" s="31">
        <f t="shared" si="833"/>
        <v>20</v>
      </c>
      <c r="BC695" s="22" t="s">
        <v>3039</v>
      </c>
      <c r="BD695" s="23" t="s">
        <v>482</v>
      </c>
      <c r="BF695" s="8"/>
      <c r="BG695" s="32">
        <v>25712195</v>
      </c>
      <c r="BH695" s="32"/>
      <c r="BI695" s="32"/>
      <c r="BJ695" t="s">
        <v>3035</v>
      </c>
      <c r="BK695" s="14" t="str">
        <f t="shared" si="869"/>
        <v>A-520</v>
      </c>
      <c r="BL695" s="14"/>
      <c r="BM695" s="25"/>
      <c r="BN695" s="26" t="str">
        <f t="shared" si="834"/>
        <v>04111093005360291867</v>
      </c>
      <c r="BO695" s="27" t="str">
        <f t="shared" si="835"/>
        <v>HAMROUNI GHAILEN</v>
      </c>
      <c r="BP695" s="26">
        <f t="shared" si="836"/>
        <v>695</v>
      </c>
      <c r="BQ695" s="28"/>
    </row>
    <row r="696" spans="1:69" x14ac:dyDescent="0.25">
      <c r="A696" t="str">
        <f>VLOOKUP(B696,[2]RH!$B:$BV,72,0)</f>
        <v>Non-Actif</v>
      </c>
      <c r="B696" s="6">
        <v>696</v>
      </c>
      <c r="C696" s="7" t="s">
        <v>100</v>
      </c>
      <c r="D696" s="7" t="s">
        <v>3040</v>
      </c>
      <c r="E696" s="7" t="s">
        <v>67</v>
      </c>
      <c r="F696" s="7" t="s">
        <v>258</v>
      </c>
      <c r="G696" s="7" t="s">
        <v>533</v>
      </c>
      <c r="H696" s="7">
        <v>520</v>
      </c>
      <c r="I696" s="7"/>
      <c r="J696" s="7" t="s">
        <v>281</v>
      </c>
      <c r="K696" s="7" t="s">
        <v>89</v>
      </c>
      <c r="L696" s="7" t="s">
        <v>90</v>
      </c>
      <c r="M696" s="7" t="s">
        <v>535</v>
      </c>
      <c r="N696" s="8">
        <v>44509</v>
      </c>
      <c r="P696" s="7" t="str">
        <f t="shared" ca="1" si="837"/>
        <v/>
      </c>
      <c r="Q696" s="8">
        <v>44522</v>
      </c>
      <c r="R696" s="7" t="s">
        <v>2968</v>
      </c>
      <c r="S696" s="7"/>
      <c r="T696" s="9" t="s">
        <v>394</v>
      </c>
      <c r="U696" s="7" t="str">
        <f t="shared" si="823"/>
        <v>Contractuel</v>
      </c>
      <c r="V696" s="8"/>
      <c r="W696" s="8"/>
      <c r="X696" s="8">
        <v>44508</v>
      </c>
      <c r="Y696" s="8">
        <v>44872</v>
      </c>
      <c r="Z696" s="8"/>
      <c r="AA696" s="7">
        <f t="shared" si="824"/>
        <v>11</v>
      </c>
      <c r="AB696" s="7">
        <f t="shared" si="825"/>
        <v>2021</v>
      </c>
      <c r="AC696" s="7">
        <f t="shared" si="826"/>
        <v>2025</v>
      </c>
      <c r="AD696" s="10" t="e">
        <f t="shared" ref="AD696:AD759" ca="1" si="893">IF(#REF!="Non",(DAYS360(N696,Q696)/360),(DAYS360(N696,TODAY())/360))</f>
        <v>#REF!</v>
      </c>
      <c r="AE696" s="10" t="e">
        <f t="shared" ca="1" si="828"/>
        <v>#REF!</v>
      </c>
      <c r="AF696" s="8">
        <v>36100</v>
      </c>
      <c r="AG696" s="11">
        <f t="shared" ca="1" si="829"/>
        <v>26.361643835616437</v>
      </c>
      <c r="AH696" s="10" t="str">
        <f t="shared" ca="1" si="830"/>
        <v>&gt;25&lt; 35</v>
      </c>
      <c r="AI696" s="12"/>
      <c r="AJ696" s="13"/>
      <c r="AK696" s="12">
        <v>13018480</v>
      </c>
      <c r="AL696" s="8">
        <v>43516</v>
      </c>
      <c r="AM696" s="7" t="s">
        <v>108</v>
      </c>
      <c r="AN696" s="7" t="s">
        <v>109</v>
      </c>
      <c r="AQ696" s="14">
        <v>3</v>
      </c>
      <c r="AR696" s="14">
        <v>1</v>
      </c>
      <c r="AS696" s="15">
        <f t="shared" si="831"/>
        <v>44874.25</v>
      </c>
      <c r="AT696" s="14" t="s">
        <v>163</v>
      </c>
      <c r="AU696" s="12">
        <v>1.923</v>
      </c>
      <c r="AV696" s="17" t="s">
        <v>272</v>
      </c>
      <c r="AW696" s="18" t="s">
        <v>907</v>
      </c>
      <c r="AX696" s="19" t="s">
        <v>3041</v>
      </c>
      <c r="AY696" s="17" t="s">
        <v>718</v>
      </c>
      <c r="AZ696" s="14" t="s">
        <v>276</v>
      </c>
      <c r="BA696" s="20" t="str">
        <f t="shared" si="832"/>
        <v>25024000000087519116</v>
      </c>
      <c r="BB696" s="31">
        <f t="shared" si="833"/>
        <v>20</v>
      </c>
      <c r="BC696" s="22" t="s">
        <v>3042</v>
      </c>
      <c r="BD696" s="23" t="s">
        <v>115</v>
      </c>
      <c r="BF696" s="8"/>
      <c r="BG696" s="32">
        <v>28379471</v>
      </c>
      <c r="BH696" s="32">
        <v>28798274</v>
      </c>
      <c r="BI696" s="32"/>
      <c r="BJ696" t="s">
        <v>933</v>
      </c>
      <c r="BK696" s="14" t="str">
        <f t="shared" si="869"/>
        <v>B-520</v>
      </c>
      <c r="BL696" s="14"/>
      <c r="BM696" s="25"/>
      <c r="BN696" s="26" t="str">
        <f t="shared" si="834"/>
        <v>25024000000087519116</v>
      </c>
      <c r="BO696" s="27" t="str">
        <f t="shared" si="835"/>
        <v>KHARROUBI AMAL</v>
      </c>
      <c r="BP696" s="26">
        <f t="shared" si="836"/>
        <v>696</v>
      </c>
      <c r="BQ696" s="28"/>
    </row>
    <row r="697" spans="1:69" x14ac:dyDescent="0.25">
      <c r="A697" t="str">
        <f>VLOOKUP(B697,[2]RH!$B:$BV,72,0)</f>
        <v>Non-Actif</v>
      </c>
      <c r="B697" s="6">
        <v>697</v>
      </c>
      <c r="C697" s="7" t="s">
        <v>100</v>
      </c>
      <c r="D697" s="7" t="s">
        <v>3043</v>
      </c>
      <c r="E697" s="7" t="s">
        <v>67</v>
      </c>
      <c r="F697" s="7" t="s">
        <v>258</v>
      </c>
      <c r="G697" s="7" t="s">
        <v>533</v>
      </c>
      <c r="H697" s="7">
        <v>520</v>
      </c>
      <c r="I697" s="7"/>
      <c r="J697" s="7" t="s">
        <v>190</v>
      </c>
      <c r="K697" s="7" t="s">
        <v>89</v>
      </c>
      <c r="L697" s="7" t="s">
        <v>90</v>
      </c>
      <c r="M697" s="7" t="s">
        <v>535</v>
      </c>
      <c r="N697" s="8">
        <v>44509</v>
      </c>
      <c r="P697" s="7" t="str">
        <f t="shared" ca="1" si="837"/>
        <v/>
      </c>
      <c r="Q697" s="8">
        <v>44543</v>
      </c>
      <c r="R697" s="7" t="s">
        <v>161</v>
      </c>
      <c r="S697" s="7"/>
      <c r="T697" s="9" t="s">
        <v>394</v>
      </c>
      <c r="U697" s="7" t="str">
        <f t="shared" si="823"/>
        <v>Contractuel</v>
      </c>
      <c r="V697" s="8"/>
      <c r="W697" s="8"/>
      <c r="X697" s="8">
        <v>44501</v>
      </c>
      <c r="Y697" s="8">
        <v>44812</v>
      </c>
      <c r="Z697" s="8"/>
      <c r="AA697" s="7">
        <f t="shared" si="824"/>
        <v>11</v>
      </c>
      <c r="AB697" s="7">
        <f t="shared" si="825"/>
        <v>2021</v>
      </c>
      <c r="AC697" s="7">
        <f t="shared" si="826"/>
        <v>2025</v>
      </c>
      <c r="AD697" s="10" t="e">
        <f t="shared" ref="AD697:AD760" ca="1" si="894">IF(#REF!="Non",(DAYS360(N697,Q697)/360),(DAYS360(N697,TODAY())/360))</f>
        <v>#REF!</v>
      </c>
      <c r="AE697" s="10" t="e">
        <f t="shared" ca="1" si="828"/>
        <v>#REF!</v>
      </c>
      <c r="AF697" s="8">
        <v>36820</v>
      </c>
      <c r="AG697" s="11">
        <f t="shared" ca="1" si="829"/>
        <v>24.389041095890413</v>
      </c>
      <c r="AH697" s="10" t="str">
        <f t="shared" ca="1" si="830"/>
        <v>&lt; 25</v>
      </c>
      <c r="AI697" s="12"/>
      <c r="AJ697" s="13"/>
      <c r="AK697" s="12">
        <v>14357377</v>
      </c>
      <c r="AL697" s="8">
        <v>42853</v>
      </c>
      <c r="AM697" s="7" t="s">
        <v>108</v>
      </c>
      <c r="AN697" s="7" t="s">
        <v>109</v>
      </c>
      <c r="AQ697" s="14">
        <v>3</v>
      </c>
      <c r="AR697" s="14">
        <v>1</v>
      </c>
      <c r="AS697" s="15">
        <f t="shared" si="831"/>
        <v>44874.25</v>
      </c>
      <c r="AT697" s="14" t="s">
        <v>163</v>
      </c>
      <c r="AU697" s="12">
        <v>2.1629999999999998</v>
      </c>
      <c r="AV697" s="17" t="s">
        <v>236</v>
      </c>
      <c r="AW697" s="18" t="s">
        <v>201</v>
      </c>
      <c r="AX697" s="19" t="s">
        <v>3044</v>
      </c>
      <c r="AY697" s="17" t="s">
        <v>1362</v>
      </c>
      <c r="AZ697" s="14" t="s">
        <v>203</v>
      </c>
      <c r="BA697" s="20" t="str">
        <f t="shared" si="832"/>
        <v>17001000000274048274</v>
      </c>
      <c r="BB697" s="31">
        <f t="shared" si="833"/>
        <v>20</v>
      </c>
      <c r="BC697" s="22" t="s">
        <v>703</v>
      </c>
      <c r="BD697" s="23" t="s">
        <v>341</v>
      </c>
      <c r="BF697" s="8"/>
      <c r="BG697" s="32">
        <v>54650670</v>
      </c>
      <c r="BH697" s="32">
        <v>40311327</v>
      </c>
      <c r="BI697" s="32"/>
      <c r="BJ697" t="s">
        <v>1870</v>
      </c>
      <c r="BK697" s="14" t="str">
        <f t="shared" si="869"/>
        <v>A-520</v>
      </c>
      <c r="BL697" s="14"/>
      <c r="BM697" s="25"/>
      <c r="BN697" s="26" t="str">
        <f t="shared" si="834"/>
        <v>17001000000274048274</v>
      </c>
      <c r="BO697" s="27" t="str">
        <f t="shared" si="835"/>
        <v>DRIDI SAMAR</v>
      </c>
      <c r="BP697" s="26">
        <f t="shared" si="836"/>
        <v>697</v>
      </c>
      <c r="BQ697" s="28"/>
    </row>
    <row r="698" spans="1:69" x14ac:dyDescent="0.25">
      <c r="A698" t="str">
        <f>VLOOKUP(B698,[2]RH!$B:$BV,72,0)</f>
        <v>si</v>
      </c>
      <c r="B698" s="6">
        <v>698</v>
      </c>
      <c r="C698" s="7" t="s">
        <v>168</v>
      </c>
      <c r="D698" s="7" t="s">
        <v>3045</v>
      </c>
      <c r="E698" s="7" t="s">
        <v>67</v>
      </c>
      <c r="F698" s="7" t="s">
        <v>118</v>
      </c>
      <c r="G698" s="7" t="s">
        <v>220</v>
      </c>
      <c r="H698" s="7" t="s">
        <v>2398</v>
      </c>
      <c r="I698" s="7" t="s">
        <v>2399</v>
      </c>
      <c r="J698" s="7" t="s">
        <v>190</v>
      </c>
      <c r="K698" s="7" t="s">
        <v>146</v>
      </c>
      <c r="L698" s="7" t="s">
        <v>90</v>
      </c>
      <c r="M698" s="7" t="s">
        <v>191</v>
      </c>
      <c r="N698" s="8">
        <v>44510</v>
      </c>
      <c r="O698" t="e">
        <f ca="1">IF(AD698&gt;=4,IF(T698="CDD","OK",""),"")</f>
        <v>#REF!</v>
      </c>
      <c r="P698" s="7">
        <f t="shared" ca="1" si="837"/>
        <v>-6</v>
      </c>
      <c r="Q698" s="8"/>
      <c r="R698" s="7"/>
      <c r="S698" s="7"/>
      <c r="T698" s="9" t="s">
        <v>156</v>
      </c>
      <c r="U698" s="7" t="str">
        <f t="shared" si="823"/>
        <v>Contractuel</v>
      </c>
      <c r="V698" s="8">
        <v>45689</v>
      </c>
      <c r="W698" s="8">
        <f>VLOOKUP(B698,[1]BASE!$A:$Q,17,0)</f>
        <v>45716</v>
      </c>
      <c r="X698" s="8"/>
      <c r="Y698" s="8"/>
      <c r="Z698" s="8">
        <v>44510</v>
      </c>
      <c r="AA698" s="7">
        <f t="shared" si="824"/>
        <v>11</v>
      </c>
      <c r="AB698" s="7">
        <f t="shared" si="825"/>
        <v>2021</v>
      </c>
      <c r="AC698" s="7">
        <f t="shared" si="826"/>
        <v>2025</v>
      </c>
      <c r="AD698" s="10" t="e">
        <f t="shared" ref="AD698:AD761" ca="1" si="895">IF(#REF!="Non",(DAYS360(N698,Q698)/360),(DAYS360(N698,TODAY())/360))</f>
        <v>#REF!</v>
      </c>
      <c r="AE698" s="10" t="e">
        <f t="shared" ca="1" si="828"/>
        <v>#REF!</v>
      </c>
      <c r="AF698" s="8">
        <v>29527</v>
      </c>
      <c r="AG698" s="11">
        <f t="shared" ca="1" si="829"/>
        <v>44.369863013698627</v>
      </c>
      <c r="AH698" s="10" t="str">
        <f t="shared" ca="1" si="830"/>
        <v>&gt;35&lt; 45</v>
      </c>
      <c r="AI698" s="12">
        <v>12781318</v>
      </c>
      <c r="AJ698" s="13" t="s">
        <v>79</v>
      </c>
      <c r="AK698" s="12" t="s">
        <v>3046</v>
      </c>
      <c r="AL698" s="8">
        <v>37370</v>
      </c>
      <c r="AM698" s="7" t="s">
        <v>108</v>
      </c>
      <c r="AN698" s="7" t="s">
        <v>76</v>
      </c>
      <c r="AO698">
        <v>2</v>
      </c>
      <c r="AQ698">
        <v>3</v>
      </c>
      <c r="AR698" s="14">
        <v>3</v>
      </c>
      <c r="AS698" s="15">
        <f t="shared" si="831"/>
        <v>45605.75</v>
      </c>
      <c r="AT698" s="14" t="s">
        <v>163</v>
      </c>
      <c r="AU698" s="12">
        <v>3.3069999999999999</v>
      </c>
      <c r="AV698" s="17" t="s">
        <v>236</v>
      </c>
      <c r="AW698" s="18" t="s">
        <v>201</v>
      </c>
      <c r="AX698" s="19" t="s">
        <v>3047</v>
      </c>
      <c r="AY698" s="17" t="s">
        <v>2314</v>
      </c>
      <c r="AZ698" s="14" t="s">
        <v>203</v>
      </c>
      <c r="BA698" s="20" t="str">
        <f t="shared" si="832"/>
        <v>17001000000308479879</v>
      </c>
      <c r="BB698" s="31">
        <f t="shared" si="833"/>
        <v>20</v>
      </c>
      <c r="BC698" s="22" t="s">
        <v>3048</v>
      </c>
      <c r="BD698" s="23" t="s">
        <v>115</v>
      </c>
      <c r="BF698" s="8"/>
      <c r="BG698" s="32">
        <v>29655478</v>
      </c>
      <c r="BH698" s="32">
        <v>53667625</v>
      </c>
      <c r="BI698" s="32"/>
      <c r="BJ698" t="s">
        <v>714</v>
      </c>
      <c r="BK698" s="14" t="str">
        <f>IF(K698="CADRE","CADRE",CONCATENATE(J698,"-",H698))</f>
        <v>A-P7 AR</v>
      </c>
      <c r="BL698" s="14" t="s">
        <v>300</v>
      </c>
      <c r="BM698" s="25"/>
      <c r="BN698" s="26" t="str">
        <f t="shared" si="834"/>
        <v>17001000000308479879</v>
      </c>
      <c r="BO698" s="27" t="str">
        <f t="shared" si="835"/>
        <v>HAMDI IMEN</v>
      </c>
      <c r="BP698" s="26">
        <f t="shared" si="836"/>
        <v>698</v>
      </c>
      <c r="BQ698" s="28"/>
    </row>
    <row r="699" spans="1:69" x14ac:dyDescent="0.25">
      <c r="A699" t="str">
        <f>VLOOKUP(B699,[2]RH!$B:$BV,72,0)</f>
        <v>Non-Actif</v>
      </c>
      <c r="B699" s="6">
        <v>699</v>
      </c>
      <c r="C699" s="7" t="s">
        <v>65</v>
      </c>
      <c r="D699" s="7" t="s">
        <v>3049</v>
      </c>
      <c r="E699" s="7" t="s">
        <v>67</v>
      </c>
      <c r="F699" s="7" t="s">
        <v>158</v>
      </c>
      <c r="G699" s="7" t="s">
        <v>159</v>
      </c>
      <c r="H699" s="7"/>
      <c r="I699" s="7"/>
      <c r="J699" s="7"/>
      <c r="K699" s="7" t="s">
        <v>146</v>
      </c>
      <c r="L699" s="7" t="s">
        <v>90</v>
      </c>
      <c r="M699" s="7" t="s">
        <v>160</v>
      </c>
      <c r="N699" s="8">
        <v>44518</v>
      </c>
      <c r="P699" s="7" t="str">
        <f t="shared" ca="1" si="837"/>
        <v/>
      </c>
      <c r="Q699" s="8">
        <v>44607</v>
      </c>
      <c r="R699" s="7" t="s">
        <v>290</v>
      </c>
      <c r="S699" s="7"/>
      <c r="T699" s="9" t="s">
        <v>394</v>
      </c>
      <c r="U699" s="7" t="str">
        <f t="shared" si="823"/>
        <v>Contractuel</v>
      </c>
      <c r="V699" s="8"/>
      <c r="W699" s="8"/>
      <c r="X699" s="8">
        <v>44518</v>
      </c>
      <c r="Y699" s="8">
        <v>44882</v>
      </c>
      <c r="Z699" s="8"/>
      <c r="AA699" s="7">
        <f t="shared" si="824"/>
        <v>11</v>
      </c>
      <c r="AB699" s="7">
        <f t="shared" si="825"/>
        <v>2021</v>
      </c>
      <c r="AC699" s="7">
        <f t="shared" si="826"/>
        <v>2025</v>
      </c>
      <c r="AD699" s="10" t="e">
        <f t="shared" ref="AD699:AD762" ca="1" si="896">IF(#REF!="Non",(DAYS360(N699,Q699)/360),(DAYS360(N699,TODAY())/360))</f>
        <v>#REF!</v>
      </c>
      <c r="AE699" s="10" t="e">
        <f t="shared" ca="1" si="828"/>
        <v>#REF!</v>
      </c>
      <c r="AF699" s="8">
        <v>36348</v>
      </c>
      <c r="AG699" s="11">
        <f t="shared" ca="1" si="829"/>
        <v>25.682191780821917</v>
      </c>
      <c r="AH699" s="10" t="str">
        <f t="shared" ca="1" si="830"/>
        <v>&gt;25&lt; 35</v>
      </c>
      <c r="AI699" s="12"/>
      <c r="AJ699" s="13"/>
      <c r="AK699" s="12">
        <v>14360466</v>
      </c>
      <c r="AL699" s="8">
        <v>43148</v>
      </c>
      <c r="AM699" s="7" t="s">
        <v>75</v>
      </c>
      <c r="AN699" s="7" t="s">
        <v>109</v>
      </c>
      <c r="AQ699" s="14">
        <v>3</v>
      </c>
      <c r="AR699" s="14">
        <v>1</v>
      </c>
      <c r="AS699" s="15">
        <f t="shared" si="831"/>
        <v>44883.25</v>
      </c>
      <c r="AT699" s="14" t="s">
        <v>163</v>
      </c>
      <c r="AU699" s="12">
        <v>2.1629999999999998</v>
      </c>
      <c r="AV699" s="17" t="s">
        <v>236</v>
      </c>
      <c r="AW699" s="18" t="s">
        <v>201</v>
      </c>
      <c r="AX699" s="19" t="s">
        <v>3050</v>
      </c>
      <c r="AY699" s="17" t="s">
        <v>875</v>
      </c>
      <c r="AZ699" s="14" t="s">
        <v>203</v>
      </c>
      <c r="BA699" s="20" t="str">
        <f t="shared" si="832"/>
        <v>17001000000308330790</v>
      </c>
      <c r="BB699" s="31">
        <f t="shared" si="833"/>
        <v>20</v>
      </c>
      <c r="BC699" s="22" t="s">
        <v>3051</v>
      </c>
      <c r="BD699" s="23" t="s">
        <v>568</v>
      </c>
      <c r="BF699" s="8"/>
      <c r="BG699" s="32">
        <v>23229930</v>
      </c>
      <c r="BH699" s="32">
        <v>26360250</v>
      </c>
      <c r="BI699" s="32"/>
      <c r="BJ699" t="s">
        <v>371</v>
      </c>
      <c r="BK699" s="14" t="str">
        <f t="shared" ref="BK699" si="897">IF(K699="CADRE","CADRE",CONCATENATE(J699,"-",H699))</f>
        <v>-</v>
      </c>
      <c r="BL699" s="14"/>
      <c r="BM699" s="25"/>
      <c r="BN699" s="26" t="str">
        <f t="shared" si="834"/>
        <v>17001000000308330790</v>
      </c>
      <c r="BO699" s="27" t="str">
        <f t="shared" si="835"/>
        <v>HAMMAMI MOHAMED AZIZ</v>
      </c>
      <c r="BP699" s="26">
        <f t="shared" si="836"/>
        <v>699</v>
      </c>
      <c r="BQ699" s="28"/>
    </row>
    <row r="700" spans="1:69" x14ac:dyDescent="0.25">
      <c r="A700" t="str">
        <f>VLOOKUP(B700,[2]RH!$B:$BV,72,0)</f>
        <v>Non-Actif</v>
      </c>
      <c r="B700" s="6">
        <v>700</v>
      </c>
      <c r="C700" s="7" t="s">
        <v>65</v>
      </c>
      <c r="D700" s="7" t="s">
        <v>3052</v>
      </c>
      <c r="E700" s="7" t="s">
        <v>67</v>
      </c>
      <c r="F700" s="7" t="s">
        <v>118</v>
      </c>
      <c r="G700" s="7" t="s">
        <v>220</v>
      </c>
      <c r="H700" s="7">
        <v>520</v>
      </c>
      <c r="I700" s="7"/>
      <c r="J700" s="7" t="s">
        <v>281</v>
      </c>
      <c r="K700" s="7" t="s">
        <v>146</v>
      </c>
      <c r="L700" s="7" t="s">
        <v>90</v>
      </c>
      <c r="M700" s="7" t="s">
        <v>160</v>
      </c>
      <c r="N700" s="8">
        <v>44511</v>
      </c>
      <c r="O700" t="e">
        <f ca="1">IF(AD700&gt;=4,IF(T700="CDD","OK",""),"")</f>
        <v>#REF!</v>
      </c>
      <c r="P700" s="7">
        <f t="shared" ca="1" si="837"/>
        <v>-1161</v>
      </c>
      <c r="Q700" s="8">
        <v>44518</v>
      </c>
      <c r="R700" s="7" t="s">
        <v>161</v>
      </c>
      <c r="S700" s="7"/>
      <c r="T700" s="9" t="s">
        <v>156</v>
      </c>
      <c r="U700" s="7" t="str">
        <f t="shared" si="823"/>
        <v>Contractuel</v>
      </c>
      <c r="V700" s="8">
        <v>44511</v>
      </c>
      <c r="W700" s="8">
        <v>44561</v>
      </c>
      <c r="X700" s="8"/>
      <c r="Y700" s="8"/>
      <c r="Z700" s="8">
        <v>44511</v>
      </c>
      <c r="AA700" s="7">
        <f t="shared" si="824"/>
        <v>11</v>
      </c>
      <c r="AB700" s="7">
        <f t="shared" si="825"/>
        <v>2021</v>
      </c>
      <c r="AC700" s="7">
        <f t="shared" si="826"/>
        <v>2025</v>
      </c>
      <c r="AD700" s="10" t="e">
        <f t="shared" ref="AD700:AD763" ca="1" si="898">IF(#REF!="Non",(DAYS360(N700,Q700)/360),(DAYS360(N700,TODAY())/360))</f>
        <v>#REF!</v>
      </c>
      <c r="AE700" s="10" t="e">
        <f t="shared" ca="1" si="828"/>
        <v>#REF!</v>
      </c>
      <c r="AF700" s="8">
        <v>34857</v>
      </c>
      <c r="AG700" s="11">
        <f t="shared" ca="1" si="829"/>
        <v>29.767123287671232</v>
      </c>
      <c r="AH700" s="10" t="str">
        <f t="shared" ca="1" si="830"/>
        <v>&gt;25&lt; 35</v>
      </c>
      <c r="AI700" s="12"/>
      <c r="AJ700" s="13"/>
      <c r="AK700" s="12">
        <v>14759810</v>
      </c>
      <c r="AL700" s="8">
        <v>41314</v>
      </c>
      <c r="AM700" s="7" t="s">
        <v>75</v>
      </c>
      <c r="AN700" s="7" t="s">
        <v>109</v>
      </c>
      <c r="AQ700" s="14">
        <v>3</v>
      </c>
      <c r="AR700" s="14">
        <v>1</v>
      </c>
      <c r="AS700" s="15">
        <f t="shared" si="831"/>
        <v>44876.25</v>
      </c>
      <c r="AT700" s="14" t="s">
        <v>163</v>
      </c>
      <c r="AU700" s="12">
        <v>3.1930000000000001</v>
      </c>
      <c r="AV700" s="17"/>
      <c r="AW700" s="18"/>
      <c r="AX700" s="19"/>
      <c r="AY700" s="17"/>
      <c r="AZ700" s="14"/>
      <c r="BA700" s="20" t="str">
        <f t="shared" si="832"/>
        <v/>
      </c>
      <c r="BB700" s="31">
        <f t="shared" si="833"/>
        <v>0</v>
      </c>
      <c r="BC700" s="22" t="s">
        <v>3053</v>
      </c>
      <c r="BD700" s="23" t="s">
        <v>482</v>
      </c>
      <c r="BF700" s="8"/>
      <c r="BG700" s="32">
        <v>58147169</v>
      </c>
      <c r="BH700" s="32">
        <v>55249078</v>
      </c>
      <c r="BI700" s="32"/>
      <c r="BJ700" t="s">
        <v>1217</v>
      </c>
      <c r="BK700" s="14" t="str">
        <f t="shared" si="869"/>
        <v>B-520</v>
      </c>
      <c r="BL700" s="14"/>
      <c r="BM700" s="25"/>
      <c r="BN700" s="26" t="str">
        <f t="shared" si="834"/>
        <v/>
      </c>
      <c r="BO700" s="27" t="str">
        <f t="shared" si="835"/>
        <v>DOGHMAN AYOUB</v>
      </c>
      <c r="BP700" s="26">
        <f t="shared" si="836"/>
        <v>700</v>
      </c>
      <c r="BQ700" s="28"/>
    </row>
    <row r="701" spans="1:69" x14ac:dyDescent="0.25">
      <c r="A701" t="str">
        <f>VLOOKUP(B701,[2]RH!$B:$BV,72,0)</f>
        <v>Non-Actif</v>
      </c>
      <c r="B701" s="6">
        <v>701</v>
      </c>
      <c r="C701" s="7" t="s">
        <v>65</v>
      </c>
      <c r="D701" s="7" t="s">
        <v>3054</v>
      </c>
      <c r="E701" s="7" t="s">
        <v>67</v>
      </c>
      <c r="F701" s="7" t="s">
        <v>118</v>
      </c>
      <c r="G701" s="7" t="s">
        <v>2675</v>
      </c>
      <c r="H701" s="7">
        <v>520</v>
      </c>
      <c r="I701" s="7"/>
      <c r="J701" s="7" t="s">
        <v>281</v>
      </c>
      <c r="K701" s="7" t="s">
        <v>146</v>
      </c>
      <c r="L701" s="7" t="s">
        <v>90</v>
      </c>
      <c r="M701" s="7" t="s">
        <v>160</v>
      </c>
      <c r="N701" s="8">
        <v>44512</v>
      </c>
      <c r="O701" t="e">
        <f ca="1">IF(AD701&gt;=4,IF(T701="CDD","OK",""),"")</f>
        <v>#REF!</v>
      </c>
      <c r="P701" s="7">
        <f t="shared" ca="1" si="837"/>
        <v>-949</v>
      </c>
      <c r="Q701" s="8">
        <v>44733</v>
      </c>
      <c r="R701" s="7" t="s">
        <v>290</v>
      </c>
      <c r="S701" s="7"/>
      <c r="T701" s="9" t="s">
        <v>156</v>
      </c>
      <c r="U701" s="7" t="str">
        <f t="shared" si="823"/>
        <v>Contractuel</v>
      </c>
      <c r="V701" s="8">
        <v>44713</v>
      </c>
      <c r="W701" s="8">
        <v>44773</v>
      </c>
      <c r="X701" s="8"/>
      <c r="Y701" s="8"/>
      <c r="Z701" s="8">
        <v>44512</v>
      </c>
      <c r="AA701" s="7">
        <f t="shared" si="824"/>
        <v>11</v>
      </c>
      <c r="AB701" s="7">
        <f t="shared" si="825"/>
        <v>2021</v>
      </c>
      <c r="AC701" s="7">
        <f t="shared" si="826"/>
        <v>2025</v>
      </c>
      <c r="AD701" s="10" t="e">
        <f t="shared" ref="AD701:AD764" ca="1" si="899">IF(#REF!="Non",(DAYS360(N701,Q701)/360),(DAYS360(N701,TODAY())/360))</f>
        <v>#REF!</v>
      </c>
      <c r="AE701" s="10" t="e">
        <f t="shared" ca="1" si="828"/>
        <v>#REF!</v>
      </c>
      <c r="AF701" s="8">
        <v>33178</v>
      </c>
      <c r="AG701" s="11">
        <f t="shared" ca="1" si="829"/>
        <v>34.367123287671234</v>
      </c>
      <c r="AH701" s="10" t="str">
        <f t="shared" ca="1" si="830"/>
        <v>&gt;25&lt; 35</v>
      </c>
      <c r="AI701" s="12">
        <v>16669457</v>
      </c>
      <c r="AJ701" s="13" t="s">
        <v>192</v>
      </c>
      <c r="AK701" s="12" t="s">
        <v>3055</v>
      </c>
      <c r="AL701" s="8">
        <v>42348</v>
      </c>
      <c r="AM701" s="7" t="s">
        <v>75</v>
      </c>
      <c r="AN701" s="7" t="s">
        <v>109</v>
      </c>
      <c r="AQ701" s="14">
        <v>3</v>
      </c>
      <c r="AR701" s="14">
        <v>1</v>
      </c>
      <c r="AS701" s="15">
        <f t="shared" si="831"/>
        <v>44877.25</v>
      </c>
      <c r="AT701" s="14" t="s">
        <v>163</v>
      </c>
      <c r="AU701" s="12">
        <v>3.1930000000000001</v>
      </c>
      <c r="AV701" s="17" t="s">
        <v>236</v>
      </c>
      <c r="AW701" s="18" t="s">
        <v>201</v>
      </c>
      <c r="AX701" s="19" t="s">
        <v>3056</v>
      </c>
      <c r="AY701" s="17" t="s">
        <v>927</v>
      </c>
      <c r="AZ701" s="14" t="s">
        <v>203</v>
      </c>
      <c r="BA701" s="20" t="str">
        <f t="shared" si="832"/>
        <v>17001000000199244881</v>
      </c>
      <c r="BB701" s="31">
        <f t="shared" si="833"/>
        <v>20</v>
      </c>
      <c r="BC701" s="22" t="s">
        <v>3057</v>
      </c>
      <c r="BD701" s="23" t="s">
        <v>568</v>
      </c>
      <c r="BF701" s="8"/>
      <c r="BG701" s="32">
        <v>22254304</v>
      </c>
      <c r="BH701" s="32">
        <v>22281523</v>
      </c>
      <c r="BI701" s="32"/>
      <c r="BJ701" t="s">
        <v>371</v>
      </c>
      <c r="BK701" s="14" t="str">
        <f t="shared" si="869"/>
        <v>B-520</v>
      </c>
      <c r="BL701" s="14"/>
      <c r="BM701" s="25"/>
      <c r="BN701" s="26" t="str">
        <f t="shared" si="834"/>
        <v>17001000000199244881</v>
      </c>
      <c r="BO701" s="27" t="str">
        <f t="shared" si="835"/>
        <v>HEDHLI IMED</v>
      </c>
      <c r="BP701" s="26">
        <f t="shared" si="836"/>
        <v>701</v>
      </c>
      <c r="BQ701" s="28"/>
    </row>
    <row r="702" spans="1:69" x14ac:dyDescent="0.25">
      <c r="A702" t="str">
        <f>VLOOKUP(B702,[2]RH!$B:$BV,72,0)</f>
        <v>Non-Actif</v>
      </c>
      <c r="B702" s="6">
        <v>702</v>
      </c>
      <c r="C702" s="7" t="s">
        <v>100</v>
      </c>
      <c r="D702" s="7" t="s">
        <v>3058</v>
      </c>
      <c r="E702" s="7" t="s">
        <v>67</v>
      </c>
      <c r="F702" s="7" t="s">
        <v>118</v>
      </c>
      <c r="G702" s="7" t="s">
        <v>533</v>
      </c>
      <c r="H702" s="7" t="s">
        <v>649</v>
      </c>
      <c r="I702" s="7" t="s">
        <v>709</v>
      </c>
      <c r="J702" s="7" t="s">
        <v>190</v>
      </c>
      <c r="K702" s="7" t="s">
        <v>89</v>
      </c>
      <c r="L702" s="7" t="s">
        <v>90</v>
      </c>
      <c r="M702" s="7" t="s">
        <v>535</v>
      </c>
      <c r="N702" s="8">
        <v>44511</v>
      </c>
      <c r="P702" s="7">
        <f t="shared" ca="1" si="837"/>
        <v>-187</v>
      </c>
      <c r="Q702" s="8">
        <v>45505</v>
      </c>
      <c r="R702" s="7" t="s">
        <v>771</v>
      </c>
      <c r="S702" s="7"/>
      <c r="T702" s="9" t="s">
        <v>156</v>
      </c>
      <c r="U702" s="7" t="str">
        <f t="shared" si="823"/>
        <v>Contractuel</v>
      </c>
      <c r="V702" s="8">
        <v>45444</v>
      </c>
      <c r="W702" s="8">
        <v>45535</v>
      </c>
      <c r="X702" s="8"/>
      <c r="Y702" s="8"/>
      <c r="Z702" s="8"/>
      <c r="AA702" s="7">
        <f t="shared" si="824"/>
        <v>11</v>
      </c>
      <c r="AB702" s="7">
        <f t="shared" si="825"/>
        <v>2021</v>
      </c>
      <c r="AC702" s="7">
        <f t="shared" si="826"/>
        <v>2025</v>
      </c>
      <c r="AD702" s="10" t="e">
        <f t="shared" ref="AD702:AD765" ca="1" si="900">IF(#REF!="Non",(DAYS360(N702,Q702)/360),(DAYS360(N702,TODAY())/360))</f>
        <v>#REF!</v>
      </c>
      <c r="AE702" s="10" t="e">
        <f t="shared" ca="1" si="828"/>
        <v>#REF!</v>
      </c>
      <c r="AF702" s="8">
        <v>36701</v>
      </c>
      <c r="AG702" s="11">
        <f t="shared" ca="1" si="829"/>
        <v>24.715068493150685</v>
      </c>
      <c r="AH702" s="10" t="str">
        <f t="shared" ca="1" si="830"/>
        <v>&lt; 25</v>
      </c>
      <c r="AI702" s="12"/>
      <c r="AJ702" s="13"/>
      <c r="AK702" s="12" t="s">
        <v>3059</v>
      </c>
      <c r="AL702" s="8">
        <v>43375</v>
      </c>
      <c r="AM702" s="7" t="s">
        <v>108</v>
      </c>
      <c r="AN702" s="7" t="s">
        <v>109</v>
      </c>
      <c r="AQ702">
        <v>3</v>
      </c>
      <c r="AR702" s="14">
        <v>3</v>
      </c>
      <c r="AS702" s="15">
        <f t="shared" si="831"/>
        <v>45606.75</v>
      </c>
      <c r="AT702" s="14" t="s">
        <v>163</v>
      </c>
      <c r="AU702" s="12">
        <v>3.3069999999999999</v>
      </c>
      <c r="AV702" s="17" t="s">
        <v>236</v>
      </c>
      <c r="AW702" s="18" t="s">
        <v>201</v>
      </c>
      <c r="AX702" s="19" t="s">
        <v>3060</v>
      </c>
      <c r="AY702" s="17" t="s">
        <v>670</v>
      </c>
      <c r="AZ702" s="14" t="s">
        <v>203</v>
      </c>
      <c r="BA702" s="20" t="str">
        <f t="shared" si="832"/>
        <v>17001000000308088193</v>
      </c>
      <c r="BB702" s="31">
        <f t="shared" si="833"/>
        <v>20</v>
      </c>
      <c r="BC702" s="22" t="s">
        <v>3061</v>
      </c>
      <c r="BD702" s="23" t="s">
        <v>486</v>
      </c>
      <c r="BF702" s="8"/>
      <c r="BG702" s="32">
        <v>50115255</v>
      </c>
      <c r="BH702" s="32">
        <v>95364059</v>
      </c>
      <c r="BI702" s="32"/>
      <c r="BJ702" t="s">
        <v>486</v>
      </c>
      <c r="BK702" s="14" t="str">
        <f t="shared" si="869"/>
        <v>A-Panda</v>
      </c>
      <c r="BL702" s="14" t="s">
        <v>288</v>
      </c>
      <c r="BM702" s="25"/>
      <c r="BN702" s="26" t="str">
        <f t="shared" si="834"/>
        <v>17001000000308088193</v>
      </c>
      <c r="BO702" s="27" t="str">
        <f t="shared" si="835"/>
        <v>RIAHI HADIL</v>
      </c>
      <c r="BP702" s="26">
        <f t="shared" si="836"/>
        <v>702</v>
      </c>
      <c r="BQ702" s="28"/>
    </row>
    <row r="703" spans="1:69" x14ac:dyDescent="0.25">
      <c r="A703" t="str">
        <f>VLOOKUP(B703,[2]RH!$B:$BV,72,0)</f>
        <v>Non-Actif</v>
      </c>
      <c r="B703" s="6">
        <v>703</v>
      </c>
      <c r="C703" s="7" t="s">
        <v>65</v>
      </c>
      <c r="D703" s="7" t="s">
        <v>3062</v>
      </c>
      <c r="E703" s="7" t="s">
        <v>67</v>
      </c>
      <c r="F703" s="7" t="s">
        <v>118</v>
      </c>
      <c r="G703" s="7" t="s">
        <v>220</v>
      </c>
      <c r="H703" s="7">
        <v>560</v>
      </c>
      <c r="I703" s="7"/>
      <c r="J703" s="7" t="s">
        <v>190</v>
      </c>
      <c r="K703" s="7" t="s">
        <v>146</v>
      </c>
      <c r="L703" s="7" t="s">
        <v>90</v>
      </c>
      <c r="M703" s="7" t="s">
        <v>160</v>
      </c>
      <c r="N703" s="8">
        <v>44517</v>
      </c>
      <c r="P703" s="7">
        <f t="shared" ca="1" si="837"/>
        <v>-980</v>
      </c>
      <c r="Q703" s="8">
        <v>44727</v>
      </c>
      <c r="R703" s="7" t="s">
        <v>3063</v>
      </c>
      <c r="S703" s="7"/>
      <c r="T703" s="9" t="s">
        <v>156</v>
      </c>
      <c r="U703" s="7" t="str">
        <f t="shared" si="823"/>
        <v>Contractuel</v>
      </c>
      <c r="V703" s="8">
        <v>44682</v>
      </c>
      <c r="W703" s="8">
        <v>44742</v>
      </c>
      <c r="X703" s="8"/>
      <c r="Y703" s="8"/>
      <c r="Z703" s="8">
        <v>44517</v>
      </c>
      <c r="AA703" s="7">
        <f t="shared" si="824"/>
        <v>11</v>
      </c>
      <c r="AB703" s="7">
        <f t="shared" si="825"/>
        <v>2021</v>
      </c>
      <c r="AC703" s="7">
        <f t="shared" si="826"/>
        <v>2025</v>
      </c>
      <c r="AD703" s="10" t="e">
        <f t="shared" ref="AD703:AD766" ca="1" si="901">IF(#REF!="Non",(DAYS360(N703,Q703)/360),(DAYS360(N703,TODAY())/360))</f>
        <v>#REF!</v>
      </c>
      <c r="AE703" s="10" t="e">
        <f t="shared" ca="1" si="828"/>
        <v>#REF!</v>
      </c>
      <c r="AF703" s="8">
        <v>34783</v>
      </c>
      <c r="AG703" s="11">
        <f t="shared" ca="1" si="829"/>
        <v>29.969863013698632</v>
      </c>
      <c r="AH703" s="10" t="str">
        <f t="shared" ca="1" si="830"/>
        <v>&gt;25&lt; 35</v>
      </c>
      <c r="AI703" s="12">
        <v>17134558</v>
      </c>
      <c r="AJ703" s="13" t="s">
        <v>92</v>
      </c>
      <c r="AK703" s="12" t="s">
        <v>3064</v>
      </c>
      <c r="AL703" s="8">
        <v>41648</v>
      </c>
      <c r="AM703" s="7" t="s">
        <v>75</v>
      </c>
      <c r="AN703" s="7" t="s">
        <v>109</v>
      </c>
      <c r="AQ703" s="14">
        <v>3</v>
      </c>
      <c r="AR703" s="14">
        <v>1</v>
      </c>
      <c r="AS703" s="15">
        <f t="shared" si="831"/>
        <v>44882.25</v>
      </c>
      <c r="AT703" s="14" t="s">
        <v>163</v>
      </c>
      <c r="AU703" s="12">
        <v>3.1930000000000001</v>
      </c>
      <c r="AV703" s="17" t="s">
        <v>92</v>
      </c>
      <c r="AW703" s="18" t="s">
        <v>3032</v>
      </c>
      <c r="AX703" s="19" t="s">
        <v>3065</v>
      </c>
      <c r="AY703" s="17" t="s">
        <v>1593</v>
      </c>
      <c r="AZ703" s="14" t="s">
        <v>152</v>
      </c>
      <c r="BA703" s="20" t="str">
        <f t="shared" si="832"/>
        <v>04111093005842456557</v>
      </c>
      <c r="BB703" s="31">
        <f t="shared" si="833"/>
        <v>20</v>
      </c>
      <c r="BC703" s="22" t="s">
        <v>3066</v>
      </c>
      <c r="BD703" s="23" t="s">
        <v>482</v>
      </c>
      <c r="BF703" s="8"/>
      <c r="BG703" s="32">
        <v>26270486</v>
      </c>
      <c r="BH703" s="32">
        <v>54664474</v>
      </c>
      <c r="BI703" s="32"/>
      <c r="BJ703" t="s">
        <v>3035</v>
      </c>
      <c r="BK703" s="14" t="str">
        <f t="shared" si="869"/>
        <v>A-560</v>
      </c>
      <c r="BL703" s="14"/>
      <c r="BM703" s="25"/>
      <c r="BN703" s="26" t="str">
        <f t="shared" si="834"/>
        <v>04111093005842456557</v>
      </c>
      <c r="BO703" s="27" t="str">
        <f t="shared" si="835"/>
        <v>BEJAOUI HAMZA</v>
      </c>
      <c r="BP703" s="26">
        <f t="shared" si="836"/>
        <v>703</v>
      </c>
      <c r="BQ703" s="28"/>
    </row>
    <row r="704" spans="1:69" x14ac:dyDescent="0.25">
      <c r="A704" t="str">
        <f>VLOOKUP(B704,[2]RH!$B:$BV,72,0)</f>
        <v>Non-Actif</v>
      </c>
      <c r="B704" s="6">
        <v>704</v>
      </c>
      <c r="C704" s="7" t="s">
        <v>65</v>
      </c>
      <c r="D704" s="7" t="s">
        <v>3067</v>
      </c>
      <c r="E704" s="7" t="s">
        <v>67</v>
      </c>
      <c r="F704" s="7" t="s">
        <v>158</v>
      </c>
      <c r="G704" s="7" t="s">
        <v>159</v>
      </c>
      <c r="H704" s="7"/>
      <c r="I704" s="7"/>
      <c r="J704" s="7"/>
      <c r="K704" s="7" t="s">
        <v>146</v>
      </c>
      <c r="L704" s="7" t="s">
        <v>90</v>
      </c>
      <c r="M704" s="7" t="s">
        <v>160</v>
      </c>
      <c r="N704" s="8">
        <v>44519</v>
      </c>
      <c r="P704" s="7" t="str">
        <f t="shared" ca="1" si="837"/>
        <v/>
      </c>
      <c r="Q704" s="8">
        <v>44527</v>
      </c>
      <c r="R704" s="7" t="s">
        <v>161</v>
      </c>
      <c r="S704" s="7"/>
      <c r="T704" s="9" t="s">
        <v>394</v>
      </c>
      <c r="U704" s="7" t="str">
        <f t="shared" si="823"/>
        <v>Contractuel</v>
      </c>
      <c r="V704" s="8"/>
      <c r="W704" s="8"/>
      <c r="X704" s="8">
        <v>44518</v>
      </c>
      <c r="Y704" s="8">
        <v>44882</v>
      </c>
      <c r="Z704" s="8"/>
      <c r="AA704" s="7">
        <f t="shared" si="824"/>
        <v>11</v>
      </c>
      <c r="AB704" s="7">
        <f t="shared" si="825"/>
        <v>2021</v>
      </c>
      <c r="AC704" s="7">
        <f t="shared" si="826"/>
        <v>2025</v>
      </c>
      <c r="AD704" s="10" t="e">
        <f t="shared" ref="AD704:AD767" ca="1" si="902">IF(#REF!="Non",(DAYS360(N704,Q704)/360),(DAYS360(N704,TODAY())/360))</f>
        <v>#REF!</v>
      </c>
      <c r="AE704" s="10" t="e">
        <f t="shared" ca="1" si="828"/>
        <v>#REF!</v>
      </c>
      <c r="AF704" s="8">
        <v>34459</v>
      </c>
      <c r="AG704" s="11">
        <f t="shared" ca="1" si="829"/>
        <v>30.857534246575341</v>
      </c>
      <c r="AH704" s="10" t="str">
        <f t="shared" ca="1" si="830"/>
        <v>&gt;25&lt; 35</v>
      </c>
      <c r="AI704" s="12"/>
      <c r="AJ704" s="13"/>
      <c r="AK704" s="12" t="s">
        <v>3068</v>
      </c>
      <c r="AL704" s="8">
        <v>41076</v>
      </c>
      <c r="AM704" s="7" t="s">
        <v>75</v>
      </c>
      <c r="AN704" s="7" t="s">
        <v>109</v>
      </c>
      <c r="AQ704" s="14">
        <v>3</v>
      </c>
      <c r="AR704" s="14">
        <v>1</v>
      </c>
      <c r="AS704" s="15">
        <f t="shared" si="831"/>
        <v>44884.25</v>
      </c>
      <c r="AT704" s="14" t="s">
        <v>163</v>
      </c>
      <c r="AU704" s="12">
        <v>2.1629999999999998</v>
      </c>
      <c r="AV704" s="17" t="s">
        <v>236</v>
      </c>
      <c r="AW704" s="18" t="s">
        <v>201</v>
      </c>
      <c r="AX704" s="19" t="s">
        <v>3069</v>
      </c>
      <c r="AY704" s="17" t="s">
        <v>2504</v>
      </c>
      <c r="AZ704" s="14" t="s">
        <v>203</v>
      </c>
      <c r="BA704" s="20" t="str">
        <f t="shared" si="832"/>
        <v>17001000000308325552</v>
      </c>
      <c r="BB704" s="31">
        <f t="shared" si="833"/>
        <v>20</v>
      </c>
      <c r="BC704" s="22" t="s">
        <v>3070</v>
      </c>
      <c r="BD704" s="23" t="s">
        <v>341</v>
      </c>
      <c r="BF704" s="8"/>
      <c r="BG704" s="32">
        <v>20322300</v>
      </c>
      <c r="BH704" s="32">
        <v>28850499</v>
      </c>
      <c r="BI704" s="32"/>
      <c r="BJ704" t="s">
        <v>486</v>
      </c>
      <c r="BK704" s="14" t="str">
        <f t="shared" si="869"/>
        <v>-</v>
      </c>
      <c r="BL704" s="14"/>
      <c r="BM704" s="25"/>
      <c r="BN704" s="26" t="str">
        <f t="shared" si="834"/>
        <v>17001000000308325552</v>
      </c>
      <c r="BO704" s="27" t="str">
        <f t="shared" si="835"/>
        <v>MAGHRAOUI HASSEN</v>
      </c>
      <c r="BP704" s="26">
        <f t="shared" si="836"/>
        <v>704</v>
      </c>
      <c r="BQ704" s="28"/>
    </row>
    <row r="705" spans="1:69" x14ac:dyDescent="0.25">
      <c r="A705" t="str">
        <f>VLOOKUP(B705,[2]RH!$B:$BV,72,0)</f>
        <v>Non-Actif</v>
      </c>
      <c r="B705" s="6">
        <v>705</v>
      </c>
      <c r="C705" s="7" t="s">
        <v>65</v>
      </c>
      <c r="D705" s="7" t="s">
        <v>3071</v>
      </c>
      <c r="E705" s="7" t="s">
        <v>67</v>
      </c>
      <c r="F705" s="7" t="s">
        <v>118</v>
      </c>
      <c r="G705" s="7" t="s">
        <v>2675</v>
      </c>
      <c r="H705" s="7">
        <v>520</v>
      </c>
      <c r="I705" s="7"/>
      <c r="J705" s="7" t="s">
        <v>281</v>
      </c>
      <c r="K705" s="7" t="s">
        <v>146</v>
      </c>
      <c r="L705" s="7" t="s">
        <v>90</v>
      </c>
      <c r="M705" s="7" t="s">
        <v>160</v>
      </c>
      <c r="N705" s="8">
        <v>44522</v>
      </c>
      <c r="P705" s="7">
        <f t="shared" ca="1" si="837"/>
        <v>-1010</v>
      </c>
      <c r="Q705" s="8">
        <v>44700</v>
      </c>
      <c r="R705" s="7" t="s">
        <v>325</v>
      </c>
      <c r="S705" s="7"/>
      <c r="T705" s="9" t="s">
        <v>156</v>
      </c>
      <c r="U705" s="7" t="str">
        <f t="shared" si="823"/>
        <v>Contractuel</v>
      </c>
      <c r="V705" s="8">
        <v>44682</v>
      </c>
      <c r="W705" s="8">
        <v>44712</v>
      </c>
      <c r="X705" s="8"/>
      <c r="Y705" s="8"/>
      <c r="Z705" s="8">
        <v>44522</v>
      </c>
      <c r="AA705" s="7">
        <f t="shared" si="824"/>
        <v>11</v>
      </c>
      <c r="AB705" s="7">
        <f t="shared" si="825"/>
        <v>2021</v>
      </c>
      <c r="AC705" s="7">
        <f t="shared" si="826"/>
        <v>2025</v>
      </c>
      <c r="AD705" s="10" t="e">
        <f t="shared" ref="AD705:AD768" ca="1" si="903">IF(#REF!="Non",(DAYS360(N705,Q705)/360),(DAYS360(N705,TODAY())/360))</f>
        <v>#REF!</v>
      </c>
      <c r="AE705" s="10" t="e">
        <f t="shared" ca="1" si="828"/>
        <v>#REF!</v>
      </c>
      <c r="AF705" s="8">
        <v>35758</v>
      </c>
      <c r="AG705" s="11">
        <f t="shared" ca="1" si="829"/>
        <v>27.298630136986301</v>
      </c>
      <c r="AH705" s="10" t="str">
        <f t="shared" ca="1" si="830"/>
        <v>&gt;25&lt; 35</v>
      </c>
      <c r="AI705" s="12">
        <v>17071072</v>
      </c>
      <c r="AJ705" s="13" t="s">
        <v>106</v>
      </c>
      <c r="AK705" s="12">
        <v>11650980</v>
      </c>
      <c r="AL705" s="8">
        <v>41650</v>
      </c>
      <c r="AM705" s="7" t="s">
        <v>75</v>
      </c>
      <c r="AN705" s="7" t="s">
        <v>109</v>
      </c>
      <c r="AQ705" s="14">
        <v>3</v>
      </c>
      <c r="AR705" s="14">
        <v>1</v>
      </c>
      <c r="AS705" s="15">
        <f t="shared" si="831"/>
        <v>44887.25</v>
      </c>
      <c r="AT705" s="14" t="s">
        <v>163</v>
      </c>
      <c r="AU705" s="12">
        <v>3.1930000000000001</v>
      </c>
      <c r="AV705" s="17" t="s">
        <v>150</v>
      </c>
      <c r="AW705" s="18" t="s">
        <v>1091</v>
      </c>
      <c r="AX705" s="19" t="s">
        <v>3072</v>
      </c>
      <c r="AY705" s="17" t="s">
        <v>404</v>
      </c>
      <c r="AZ705" s="14" t="s">
        <v>174</v>
      </c>
      <c r="BA705" s="20" t="str">
        <f t="shared" si="832"/>
        <v>07043010110552771855</v>
      </c>
      <c r="BB705" s="31">
        <f t="shared" si="833"/>
        <v>20</v>
      </c>
      <c r="BC705" s="22" t="s">
        <v>3073</v>
      </c>
      <c r="BD705" s="23" t="s">
        <v>115</v>
      </c>
      <c r="BF705" s="8"/>
      <c r="BG705" s="32">
        <v>55559284</v>
      </c>
      <c r="BH705" s="32">
        <v>92154081</v>
      </c>
      <c r="BI705" s="32"/>
      <c r="BJ705" t="s">
        <v>286</v>
      </c>
      <c r="BK705" s="14" t="str">
        <f t="shared" si="869"/>
        <v>B-520</v>
      </c>
      <c r="BL705" s="14"/>
      <c r="BM705" s="25"/>
      <c r="BN705" s="26" t="str">
        <f t="shared" si="834"/>
        <v>07043010110552771855</v>
      </c>
      <c r="BO705" s="27" t="str">
        <f t="shared" si="835"/>
        <v>AYARI MOHAMED</v>
      </c>
      <c r="BP705" s="26">
        <f t="shared" si="836"/>
        <v>705</v>
      </c>
      <c r="BQ705" s="28"/>
    </row>
    <row r="706" spans="1:69" x14ac:dyDescent="0.25">
      <c r="A706" t="str">
        <f>VLOOKUP(B706,[2]RH!$B:$BV,72,0)</f>
        <v>Non-Actif</v>
      </c>
      <c r="B706" s="6">
        <v>706</v>
      </c>
      <c r="C706" s="7" t="s">
        <v>168</v>
      </c>
      <c r="D706" s="7" t="s">
        <v>3074</v>
      </c>
      <c r="E706" s="7" t="s">
        <v>67</v>
      </c>
      <c r="F706" s="7" t="s">
        <v>118</v>
      </c>
      <c r="G706" s="7" t="s">
        <v>220</v>
      </c>
      <c r="H706" s="7" t="s">
        <v>649</v>
      </c>
      <c r="I706" s="7" t="s">
        <v>650</v>
      </c>
      <c r="J706" s="7" t="s">
        <v>281</v>
      </c>
      <c r="K706" s="7" t="s">
        <v>146</v>
      </c>
      <c r="L706" s="7" t="s">
        <v>90</v>
      </c>
      <c r="M706" s="7" t="s">
        <v>191</v>
      </c>
      <c r="N706" s="8">
        <v>44522</v>
      </c>
      <c r="P706" s="7">
        <f t="shared" ca="1" si="837"/>
        <v>-737</v>
      </c>
      <c r="Q706" s="8">
        <v>44994</v>
      </c>
      <c r="R706" s="7" t="s">
        <v>161</v>
      </c>
      <c r="S706" s="7"/>
      <c r="T706" s="9" t="s">
        <v>156</v>
      </c>
      <c r="U706" s="7" t="str">
        <f t="shared" ref="U706:U769" si="904">IF(T706="CDI","Titulaire","Contractuel")</f>
        <v>Contractuel</v>
      </c>
      <c r="V706" s="8">
        <v>44927</v>
      </c>
      <c r="W706" s="8">
        <v>44985</v>
      </c>
      <c r="X706" s="8"/>
      <c r="Y706" s="8"/>
      <c r="Z706" s="8">
        <v>44522</v>
      </c>
      <c r="AA706" s="7">
        <f t="shared" ref="AA706:AA769" si="905">MONTH(N706)</f>
        <v>11</v>
      </c>
      <c r="AB706" s="7">
        <f t="shared" ref="AB706:AB769" si="906">IF(N706="","",YEAR(N706))</f>
        <v>2021</v>
      </c>
      <c r="AC706" s="7">
        <f t="shared" ref="AC706:AC769" si="907">AB706+4</f>
        <v>2025</v>
      </c>
      <c r="AD706" s="10" t="e">
        <f t="shared" ref="AD706:AD769" ca="1" si="908">IF(#REF!="Non",(DAYS360(N706,Q706)/360),(DAYS360(N706,TODAY())/360))</f>
        <v>#REF!</v>
      </c>
      <c r="AE706" s="10" t="e">
        <f t="shared" ref="AE706:AE769" ca="1" si="909">+IF(AD706&lt;1,"&lt; 1",IF(AND(AD706&gt;=1,AD706&lt;2),"&lt; 2",IF(AND(AD706&gt;=2,AD706&lt;3),"&lt; 3",IF(AND(AD706&gt;=3,AD706&lt;=4),"&lt; 4",IF(AD706&gt;4,"&gt; 4")))))</f>
        <v>#REF!</v>
      </c>
      <c r="AF706" s="8">
        <v>27493</v>
      </c>
      <c r="AG706" s="11">
        <f t="shared" ref="AG706:AG769" ca="1" si="910">(TODAY()-AF706)/365</f>
        <v>49.942465753424656</v>
      </c>
      <c r="AH706" s="10" t="str">
        <f t="shared" ref="AH706:AH769" ca="1" si="911">+IF(AG706&lt;25,"&lt; 25",IF(AND(AG706&gt;=25,AG706&lt;35),"&gt;25&lt; 35",IF(AND(AG706&gt;=35,AG706&lt;45),"&gt;35&lt; 45",IF(AND(AG706&gt;=45,AG706&lt;=55),"&gt;45&lt; 55",IF(AG706&gt;55,"&gt; 55")))))</f>
        <v>&gt;45&lt; 55</v>
      </c>
      <c r="AI706" s="12">
        <v>12157319</v>
      </c>
      <c r="AJ706" s="40" t="s">
        <v>213</v>
      </c>
      <c r="AK706" s="12" t="s">
        <v>3075</v>
      </c>
      <c r="AL706" s="8">
        <v>36495</v>
      </c>
      <c r="AM706" s="7" t="s">
        <v>108</v>
      </c>
      <c r="AN706" s="7" t="s">
        <v>76</v>
      </c>
      <c r="AQ706" s="14">
        <v>3</v>
      </c>
      <c r="AR706" s="14">
        <v>1</v>
      </c>
      <c r="AS706" s="15">
        <f t="shared" ref="AS706:AS769" si="912">N706+(365.25*AR706)</f>
        <v>44887.25</v>
      </c>
      <c r="AT706" s="14" t="s">
        <v>163</v>
      </c>
      <c r="AU706" s="12">
        <v>3.3069999999999999</v>
      </c>
      <c r="AV706" s="17" t="s">
        <v>236</v>
      </c>
      <c r="AW706" s="18" t="s">
        <v>201</v>
      </c>
      <c r="AX706" s="19" t="s">
        <v>3076</v>
      </c>
      <c r="AY706" s="17" t="s">
        <v>725</v>
      </c>
      <c r="AZ706" s="14" t="s">
        <v>203</v>
      </c>
      <c r="BA706" s="20" t="str">
        <f t="shared" ref="BA706:BA769" si="913">CONCATENATE(AV706,AW706,AX706,AY706)</f>
        <v>17001000000306223562</v>
      </c>
      <c r="BB706" s="31">
        <f t="shared" ref="BB706:BB769" si="914">LEN(BA706)</f>
        <v>20</v>
      </c>
      <c r="BC706" s="22" t="s">
        <v>3077</v>
      </c>
      <c r="BD706" s="23" t="s">
        <v>482</v>
      </c>
      <c r="BF706" s="8"/>
      <c r="BG706" s="32">
        <v>52440460</v>
      </c>
      <c r="BH706" s="32">
        <v>28826201</v>
      </c>
      <c r="BI706" s="32"/>
      <c r="BJ706" t="s">
        <v>1217</v>
      </c>
      <c r="BK706" s="14" t="str">
        <f t="shared" si="869"/>
        <v>B-Panda</v>
      </c>
      <c r="BL706" s="14"/>
      <c r="BM706" s="25"/>
      <c r="BN706" s="26" t="str">
        <f t="shared" ref="BN706:BN769" si="915">BA706</f>
        <v>17001000000306223562</v>
      </c>
      <c r="BO706" s="27" t="str">
        <f t="shared" ref="BO706:BO769" si="916">D706</f>
        <v>KRAIDI MERIEM</v>
      </c>
      <c r="BP706" s="26">
        <f t="shared" ref="BP706:BP769" si="917">B706</f>
        <v>706</v>
      </c>
      <c r="BQ706" s="28"/>
    </row>
    <row r="707" spans="1:69" x14ac:dyDescent="0.25">
      <c r="A707" t="str">
        <f>VLOOKUP(B707,[2]RH!$B:$BV,72,0)</f>
        <v>Non-Actif</v>
      </c>
      <c r="B707" s="6">
        <v>707</v>
      </c>
      <c r="C707" s="7" t="s">
        <v>100</v>
      </c>
      <c r="D707" s="7" t="s">
        <v>3078</v>
      </c>
      <c r="E707" s="7" t="s">
        <v>67</v>
      </c>
      <c r="F707" s="7" t="s">
        <v>118</v>
      </c>
      <c r="G707" s="7" t="s">
        <v>220</v>
      </c>
      <c r="H707" s="7">
        <v>520</v>
      </c>
      <c r="I707" s="7"/>
      <c r="J707" s="7" t="s">
        <v>281</v>
      </c>
      <c r="K707" s="7" t="s">
        <v>146</v>
      </c>
      <c r="L707" s="7" t="s">
        <v>90</v>
      </c>
      <c r="M707" s="7" t="s">
        <v>191</v>
      </c>
      <c r="N707" s="8">
        <v>44522</v>
      </c>
      <c r="P707" s="7">
        <f t="shared" ref="P707:P770" ca="1" si="918">IF(W707="","",W707-TODAY())</f>
        <v>-857</v>
      </c>
      <c r="Q707" s="8">
        <v>44805</v>
      </c>
      <c r="R707" s="7" t="s">
        <v>161</v>
      </c>
      <c r="S707" s="7"/>
      <c r="T707" s="9" t="s">
        <v>156</v>
      </c>
      <c r="U707" s="7" t="str">
        <f t="shared" si="904"/>
        <v>Contractuel</v>
      </c>
      <c r="V707" s="8">
        <v>44805</v>
      </c>
      <c r="W707" s="8">
        <v>44865</v>
      </c>
      <c r="X707" s="8"/>
      <c r="Y707" s="8"/>
      <c r="Z707" s="8">
        <v>44522</v>
      </c>
      <c r="AA707" s="7">
        <f t="shared" si="905"/>
        <v>11</v>
      </c>
      <c r="AB707" s="7">
        <f t="shared" si="906"/>
        <v>2021</v>
      </c>
      <c r="AC707" s="7">
        <f t="shared" si="907"/>
        <v>2025</v>
      </c>
      <c r="AD707" s="10" t="e">
        <f t="shared" ref="AD707:AD770" ca="1" si="919">IF(#REF!="Non",(DAYS360(N707,Q707)/360),(DAYS360(N707,TODAY())/360))</f>
        <v>#REF!</v>
      </c>
      <c r="AE707" s="10" t="e">
        <f t="shared" ca="1" si="909"/>
        <v>#REF!</v>
      </c>
      <c r="AF707" s="8">
        <v>32899</v>
      </c>
      <c r="AG707" s="11">
        <f t="shared" ca="1" si="910"/>
        <v>35.131506849315066</v>
      </c>
      <c r="AH707" s="10" t="str">
        <f t="shared" ca="1" si="911"/>
        <v>&gt;35&lt; 45</v>
      </c>
      <c r="AI707" s="12">
        <v>16003525</v>
      </c>
      <c r="AJ707" s="13" t="s">
        <v>192</v>
      </c>
      <c r="AK707" s="12" t="s">
        <v>3079</v>
      </c>
      <c r="AL707" s="8">
        <v>38521</v>
      </c>
      <c r="AM707" s="7" t="s">
        <v>108</v>
      </c>
      <c r="AN707" s="7" t="s">
        <v>109</v>
      </c>
      <c r="AQ707" s="14">
        <v>3</v>
      </c>
      <c r="AR707" s="14">
        <v>1</v>
      </c>
      <c r="AS707" s="15">
        <f t="shared" si="912"/>
        <v>44887.25</v>
      </c>
      <c r="AT707" s="14" t="s">
        <v>163</v>
      </c>
      <c r="AU707" s="12">
        <v>3.3069999999999999</v>
      </c>
      <c r="AV707" s="17" t="s">
        <v>236</v>
      </c>
      <c r="AW707" s="18" t="s">
        <v>1888</v>
      </c>
      <c r="AX707" s="19" t="s">
        <v>3080</v>
      </c>
      <c r="AY707" s="17" t="s">
        <v>2314</v>
      </c>
      <c r="AZ707" s="14" t="s">
        <v>203</v>
      </c>
      <c r="BA707" s="20" t="str">
        <f t="shared" si="913"/>
        <v>17002000000308652979</v>
      </c>
      <c r="BB707" s="31">
        <f t="shared" si="914"/>
        <v>20</v>
      </c>
      <c r="BC707" s="22" t="s">
        <v>3081</v>
      </c>
      <c r="BD707" s="23"/>
      <c r="BF707" s="8"/>
      <c r="BG707" s="32">
        <v>58986094</v>
      </c>
      <c r="BH707" s="32">
        <v>54064314</v>
      </c>
      <c r="BI707" s="32"/>
      <c r="BJ707" t="s">
        <v>714</v>
      </c>
      <c r="BK707" s="14" t="str">
        <f t="shared" si="869"/>
        <v>B-520</v>
      </c>
      <c r="BL707" s="14"/>
      <c r="BM707" s="25"/>
      <c r="BN707" s="26" t="str">
        <f t="shared" si="915"/>
        <v>17002000000308652979</v>
      </c>
      <c r="BO707" s="27" t="str">
        <f t="shared" si="916"/>
        <v>KHLIFI AMEL</v>
      </c>
      <c r="BP707" s="26">
        <f t="shared" si="917"/>
        <v>707</v>
      </c>
      <c r="BQ707" s="28"/>
    </row>
    <row r="708" spans="1:69" x14ac:dyDescent="0.25">
      <c r="A708" t="str">
        <f>VLOOKUP(B708,[2]RH!$B:$BV,72,0)</f>
        <v>Non-Actif</v>
      </c>
      <c r="B708" s="6">
        <v>708</v>
      </c>
      <c r="C708" s="7" t="s">
        <v>168</v>
      </c>
      <c r="D708" s="7" t="s">
        <v>3082</v>
      </c>
      <c r="E708" s="7" t="s">
        <v>67</v>
      </c>
      <c r="F708" s="7" t="s">
        <v>118</v>
      </c>
      <c r="G708" s="7" t="s">
        <v>220</v>
      </c>
      <c r="H708" s="7">
        <v>520</v>
      </c>
      <c r="I708" s="7" t="s">
        <v>189</v>
      </c>
      <c r="J708" s="7" t="s">
        <v>190</v>
      </c>
      <c r="K708" s="7" t="s">
        <v>146</v>
      </c>
      <c r="L708" s="7" t="s">
        <v>90</v>
      </c>
      <c r="M708" s="7" t="s">
        <v>191</v>
      </c>
      <c r="N708" s="8">
        <v>44522</v>
      </c>
      <c r="P708" s="7">
        <f t="shared" ca="1" si="918"/>
        <v>-371</v>
      </c>
      <c r="Q708" s="8">
        <v>45362</v>
      </c>
      <c r="R708" s="7" t="s">
        <v>1880</v>
      </c>
      <c r="S708" s="7"/>
      <c r="T708" s="9" t="s">
        <v>156</v>
      </c>
      <c r="U708" s="7" t="str">
        <f t="shared" si="904"/>
        <v>Contractuel</v>
      </c>
      <c r="V708" s="8">
        <v>45261</v>
      </c>
      <c r="W708" s="8">
        <v>45351</v>
      </c>
      <c r="X708" s="8"/>
      <c r="Y708" s="8"/>
      <c r="Z708" s="8">
        <v>44522</v>
      </c>
      <c r="AA708" s="7">
        <f t="shared" si="905"/>
        <v>11</v>
      </c>
      <c r="AB708" s="7">
        <f t="shared" si="906"/>
        <v>2021</v>
      </c>
      <c r="AC708" s="7">
        <f t="shared" si="907"/>
        <v>2025</v>
      </c>
      <c r="AD708" s="10" t="e">
        <f t="shared" ref="AD708:AD771" ca="1" si="920">IF(#REF!="Non",(DAYS360(N708,Q708)/360),(DAYS360(N708,TODAY())/360))</f>
        <v>#REF!</v>
      </c>
      <c r="AE708" s="10" t="e">
        <f t="shared" ca="1" si="909"/>
        <v>#REF!</v>
      </c>
      <c r="AF708" s="8">
        <v>26536</v>
      </c>
      <c r="AG708" s="11">
        <f t="shared" ca="1" si="910"/>
        <v>52.564383561643837</v>
      </c>
      <c r="AH708" s="10" t="str">
        <f t="shared" ca="1" si="911"/>
        <v>&gt;45&lt; 55</v>
      </c>
      <c r="AI708" s="12">
        <v>11464282</v>
      </c>
      <c r="AJ708" s="13" t="s">
        <v>92</v>
      </c>
      <c r="AK708" s="12" t="s">
        <v>3083</v>
      </c>
      <c r="AL708" s="8">
        <v>43662</v>
      </c>
      <c r="AM708" s="7" t="s">
        <v>108</v>
      </c>
      <c r="AN708" s="7" t="s">
        <v>683</v>
      </c>
      <c r="AQ708" s="14">
        <v>3</v>
      </c>
      <c r="AR708" s="14">
        <v>3</v>
      </c>
      <c r="AS708" s="15">
        <f t="shared" si="912"/>
        <v>45617.75</v>
      </c>
      <c r="AT708" s="14" t="s">
        <v>163</v>
      </c>
      <c r="AU708" s="12">
        <v>3.3069999999999999</v>
      </c>
      <c r="AV708" s="17" t="s">
        <v>236</v>
      </c>
      <c r="AW708" s="18" t="s">
        <v>201</v>
      </c>
      <c r="AX708" s="19" t="s">
        <v>3084</v>
      </c>
      <c r="AY708" s="17" t="s">
        <v>852</v>
      </c>
      <c r="AZ708" s="14" t="s">
        <v>203</v>
      </c>
      <c r="BA708" s="20" t="str">
        <f t="shared" si="913"/>
        <v>17001000000261430223</v>
      </c>
      <c r="BB708" s="31">
        <f t="shared" si="914"/>
        <v>20</v>
      </c>
      <c r="BC708" s="22" t="s">
        <v>3085</v>
      </c>
      <c r="BD708" s="23" t="s">
        <v>568</v>
      </c>
      <c r="BF708" s="8"/>
      <c r="BG708" s="32">
        <v>97396907</v>
      </c>
      <c r="BH708" s="32">
        <v>26970960</v>
      </c>
      <c r="BI708" s="32"/>
      <c r="BJ708" t="s">
        <v>3086</v>
      </c>
      <c r="BK708" s="14" t="str">
        <f t="shared" si="869"/>
        <v>A-520</v>
      </c>
      <c r="BL708" s="14" t="s">
        <v>288</v>
      </c>
      <c r="BM708" s="25"/>
      <c r="BN708" s="26" t="str">
        <f t="shared" si="915"/>
        <v>17001000000261430223</v>
      </c>
      <c r="BO708" s="27" t="str">
        <f t="shared" si="916"/>
        <v>OUESLATI HAYET</v>
      </c>
      <c r="BP708" s="26">
        <f t="shared" si="917"/>
        <v>708</v>
      </c>
      <c r="BQ708" s="28"/>
    </row>
    <row r="709" spans="1:69" x14ac:dyDescent="0.25">
      <c r="A709" t="str">
        <f>VLOOKUP(B709,[2]RH!$B:$BV,72,0)</f>
        <v>Non-Actif</v>
      </c>
      <c r="B709" s="6">
        <v>709</v>
      </c>
      <c r="C709" s="7" t="s">
        <v>100</v>
      </c>
      <c r="D709" s="7" t="s">
        <v>3087</v>
      </c>
      <c r="E709" s="7" t="s">
        <v>67</v>
      </c>
      <c r="F709" s="7" t="s">
        <v>118</v>
      </c>
      <c r="G709" s="7" t="s">
        <v>220</v>
      </c>
      <c r="H709" s="7">
        <v>520</v>
      </c>
      <c r="I709" s="7" t="s">
        <v>614</v>
      </c>
      <c r="J709" s="7" t="s">
        <v>281</v>
      </c>
      <c r="K709" s="7" t="s">
        <v>146</v>
      </c>
      <c r="L709" s="7" t="s">
        <v>90</v>
      </c>
      <c r="M709" s="7" t="s">
        <v>191</v>
      </c>
      <c r="N709" s="8">
        <v>44522</v>
      </c>
      <c r="P709" s="7">
        <f t="shared" ca="1" si="918"/>
        <v>-737</v>
      </c>
      <c r="Q709" s="8">
        <v>44963</v>
      </c>
      <c r="R709" s="7" t="s">
        <v>1603</v>
      </c>
      <c r="S709" s="7"/>
      <c r="T709" s="9" t="s">
        <v>156</v>
      </c>
      <c r="U709" s="7" t="str">
        <f t="shared" si="904"/>
        <v>Contractuel</v>
      </c>
      <c r="V709" s="8">
        <v>44927</v>
      </c>
      <c r="W709" s="8">
        <v>44985</v>
      </c>
      <c r="X709" s="8"/>
      <c r="Y709" s="8"/>
      <c r="Z709" s="8">
        <v>44522</v>
      </c>
      <c r="AA709" s="7">
        <f t="shared" si="905"/>
        <v>11</v>
      </c>
      <c r="AB709" s="7">
        <f t="shared" si="906"/>
        <v>2021</v>
      </c>
      <c r="AC709" s="7">
        <f t="shared" si="907"/>
        <v>2025</v>
      </c>
      <c r="AD709" s="10" t="e">
        <f t="shared" ref="AD709:AD772" ca="1" si="921">IF(#REF!="Non",(DAYS360(N709,Q709)/360),(DAYS360(N709,TODAY())/360))</f>
        <v>#REF!</v>
      </c>
      <c r="AE709" s="10" t="e">
        <f t="shared" ca="1" si="909"/>
        <v>#REF!</v>
      </c>
      <c r="AF709" s="8">
        <v>38157</v>
      </c>
      <c r="AG709" s="11">
        <f t="shared" ca="1" si="910"/>
        <v>20.726027397260275</v>
      </c>
      <c r="AH709" s="10" t="str">
        <f t="shared" ca="1" si="911"/>
        <v>&lt; 25</v>
      </c>
      <c r="AI709" s="12">
        <v>17462271</v>
      </c>
      <c r="AJ709" s="13" t="s">
        <v>120</v>
      </c>
      <c r="AK709" s="12">
        <v>11676492</v>
      </c>
      <c r="AL709" s="8">
        <v>44410</v>
      </c>
      <c r="AM709" s="7" t="s">
        <v>108</v>
      </c>
      <c r="AN709" s="7" t="s">
        <v>109</v>
      </c>
      <c r="AQ709" s="14">
        <v>3</v>
      </c>
      <c r="AR709" s="14">
        <v>1</v>
      </c>
      <c r="AS709" s="15">
        <f t="shared" si="912"/>
        <v>44887.25</v>
      </c>
      <c r="AT709" s="14" t="s">
        <v>163</v>
      </c>
      <c r="AU709" s="12">
        <v>3.3069999999999999</v>
      </c>
      <c r="AV709" s="17" t="s">
        <v>236</v>
      </c>
      <c r="AW709" s="18" t="s">
        <v>201</v>
      </c>
      <c r="AX709" s="19" t="s">
        <v>3088</v>
      </c>
      <c r="AY709" s="17" t="s">
        <v>420</v>
      </c>
      <c r="AZ709" s="14" t="s">
        <v>203</v>
      </c>
      <c r="BA709" s="20" t="str">
        <f t="shared" si="913"/>
        <v>17001000000308764477</v>
      </c>
      <c r="BB709" s="31">
        <f t="shared" si="914"/>
        <v>20</v>
      </c>
      <c r="BC709" s="22" t="s">
        <v>3089</v>
      </c>
      <c r="BD709" s="23" t="s">
        <v>286</v>
      </c>
      <c r="BF709" s="8"/>
      <c r="BG709" s="32">
        <v>50578655</v>
      </c>
      <c r="BH709" s="32">
        <v>26906766</v>
      </c>
      <c r="BI709" s="32"/>
      <c r="BJ709" t="s">
        <v>600</v>
      </c>
      <c r="BK709" s="14" t="str">
        <f t="shared" si="869"/>
        <v>B-520</v>
      </c>
      <c r="BL709" s="14"/>
      <c r="BM709" s="25"/>
      <c r="BN709" s="26" t="str">
        <f t="shared" si="915"/>
        <v>17001000000308764477</v>
      </c>
      <c r="BO709" s="27" t="str">
        <f t="shared" si="916"/>
        <v>ZAROUK SIWAR</v>
      </c>
      <c r="BP709" s="26">
        <f t="shared" si="917"/>
        <v>709</v>
      </c>
      <c r="BQ709" s="28"/>
    </row>
    <row r="710" spans="1:69" x14ac:dyDescent="0.25">
      <c r="A710" t="str">
        <f>VLOOKUP(B710,[2]RH!$B:$BV,72,0)</f>
        <v>Non-Actif</v>
      </c>
      <c r="B710" s="6">
        <v>710</v>
      </c>
      <c r="C710" s="7" t="s">
        <v>168</v>
      </c>
      <c r="D710" s="7" t="s">
        <v>3090</v>
      </c>
      <c r="E710" s="7" t="s">
        <v>67</v>
      </c>
      <c r="F710" s="7" t="s">
        <v>118</v>
      </c>
      <c r="G710" s="7" t="s">
        <v>220</v>
      </c>
      <c r="H710" s="7">
        <v>520</v>
      </c>
      <c r="I710" s="7" t="s">
        <v>614</v>
      </c>
      <c r="J710" s="7" t="s">
        <v>281</v>
      </c>
      <c r="K710" s="7" t="s">
        <v>146</v>
      </c>
      <c r="L710" s="7" t="s">
        <v>90</v>
      </c>
      <c r="M710" s="7" t="s">
        <v>191</v>
      </c>
      <c r="N710" s="8">
        <v>44522</v>
      </c>
      <c r="P710" s="7">
        <f t="shared" ca="1" si="918"/>
        <v>-615</v>
      </c>
      <c r="Q710" s="8">
        <v>45078</v>
      </c>
      <c r="R710" s="7" t="s">
        <v>3091</v>
      </c>
      <c r="S710" s="7"/>
      <c r="T710" s="9" t="s">
        <v>156</v>
      </c>
      <c r="U710" s="7" t="str">
        <f t="shared" si="904"/>
        <v>Contractuel</v>
      </c>
      <c r="V710" s="8">
        <v>45047</v>
      </c>
      <c r="W710" s="8">
        <v>45107</v>
      </c>
      <c r="X710" s="8"/>
      <c r="Y710" s="8"/>
      <c r="Z710" s="8">
        <v>44522</v>
      </c>
      <c r="AA710" s="7">
        <f t="shared" si="905"/>
        <v>11</v>
      </c>
      <c r="AB710" s="7">
        <f t="shared" si="906"/>
        <v>2021</v>
      </c>
      <c r="AC710" s="7">
        <f t="shared" si="907"/>
        <v>2025</v>
      </c>
      <c r="AD710" s="10" t="e">
        <f t="shared" ref="AD710:AD773" ca="1" si="922">IF(#REF!="Non",(DAYS360(N710,Q710)/360),(DAYS360(N710,TODAY())/360))</f>
        <v>#REF!</v>
      </c>
      <c r="AE710" s="10" t="e">
        <f t="shared" ca="1" si="909"/>
        <v>#REF!</v>
      </c>
      <c r="AF710" s="8">
        <v>34460</v>
      </c>
      <c r="AG710" s="11">
        <f t="shared" ca="1" si="910"/>
        <v>30.854794520547944</v>
      </c>
      <c r="AH710" s="10" t="str">
        <f t="shared" ca="1" si="911"/>
        <v>&gt;25&lt; 35</v>
      </c>
      <c r="AI710" s="12">
        <v>16625097</v>
      </c>
      <c r="AJ710" s="40" t="s">
        <v>213</v>
      </c>
      <c r="AK710" s="12" t="s">
        <v>3092</v>
      </c>
      <c r="AL710" s="8">
        <v>40633</v>
      </c>
      <c r="AM710" s="7" t="s">
        <v>108</v>
      </c>
      <c r="AN710" s="7" t="s">
        <v>76</v>
      </c>
      <c r="AO710">
        <v>1</v>
      </c>
      <c r="AQ710" s="14">
        <v>3</v>
      </c>
      <c r="AR710" s="14">
        <v>1</v>
      </c>
      <c r="AS710" s="15">
        <f t="shared" si="912"/>
        <v>44887.25</v>
      </c>
      <c r="AT710" s="14" t="s">
        <v>163</v>
      </c>
      <c r="AU710" s="12">
        <v>3.3069999999999999</v>
      </c>
      <c r="AV710" s="17" t="s">
        <v>236</v>
      </c>
      <c r="AW710" s="18" t="s">
        <v>3027</v>
      </c>
      <c r="AX710" s="19" t="s">
        <v>3093</v>
      </c>
      <c r="AY710" s="17" t="s">
        <v>1112</v>
      </c>
      <c r="AZ710" s="14" t="s">
        <v>203</v>
      </c>
      <c r="BA710" s="20" t="str">
        <f t="shared" si="913"/>
        <v>17206000000163951324</v>
      </c>
      <c r="BB710" s="31">
        <f t="shared" si="914"/>
        <v>20</v>
      </c>
      <c r="BC710" s="22" t="s">
        <v>3094</v>
      </c>
      <c r="BD710" s="23" t="s">
        <v>286</v>
      </c>
      <c r="BF710" s="8"/>
      <c r="BG710" s="32">
        <v>56184661</v>
      </c>
      <c r="BH710" s="32">
        <v>53939421</v>
      </c>
      <c r="BI710" s="32"/>
      <c r="BJ710" t="s">
        <v>2200</v>
      </c>
      <c r="BK710" s="14" t="str">
        <f t="shared" si="869"/>
        <v>B-520</v>
      </c>
      <c r="BL710" s="14"/>
      <c r="BM710" s="25"/>
      <c r="BN710" s="26" t="str">
        <f t="shared" si="915"/>
        <v>17206000000163951324</v>
      </c>
      <c r="BO710" s="27" t="str">
        <f t="shared" si="916"/>
        <v>FATNASSI DALINDA</v>
      </c>
      <c r="BP710" s="26">
        <f t="shared" si="917"/>
        <v>710</v>
      </c>
      <c r="BQ710" s="28"/>
    </row>
    <row r="711" spans="1:69" x14ac:dyDescent="0.25">
      <c r="A711" t="str">
        <f>VLOOKUP(B711,[2]RH!$B:$BV,72,0)</f>
        <v>si</v>
      </c>
      <c r="B711" s="6">
        <v>712</v>
      </c>
      <c r="C711" s="7" t="s">
        <v>168</v>
      </c>
      <c r="D711" s="7" t="s">
        <v>1227</v>
      </c>
      <c r="E711" s="7" t="s">
        <v>67</v>
      </c>
      <c r="F711" s="7" t="s">
        <v>118</v>
      </c>
      <c r="G711" s="7" t="s">
        <v>220</v>
      </c>
      <c r="H711" s="7" t="s">
        <v>225</v>
      </c>
      <c r="I711" s="7" t="s">
        <v>614</v>
      </c>
      <c r="J711" s="7" t="s">
        <v>281</v>
      </c>
      <c r="K711" s="7" t="s">
        <v>146</v>
      </c>
      <c r="L711" s="7" t="s">
        <v>90</v>
      </c>
      <c r="M711" s="7" t="s">
        <v>191</v>
      </c>
      <c r="N711" s="8">
        <v>44522</v>
      </c>
      <c r="P711" s="7">
        <f t="shared" ca="1" si="918"/>
        <v>-6</v>
      </c>
      <c r="Q711" s="8"/>
      <c r="R711" s="7"/>
      <c r="S711" s="7"/>
      <c r="T711" s="9" t="s">
        <v>156</v>
      </c>
      <c r="U711" s="7" t="str">
        <f t="shared" si="904"/>
        <v>Contractuel</v>
      </c>
      <c r="V711" s="8">
        <v>45689</v>
      </c>
      <c r="W711" s="8">
        <f>VLOOKUP(B711,[1]BASE!$A:$Q,17,0)</f>
        <v>45716</v>
      </c>
      <c r="X711" s="8"/>
      <c r="Y711" s="8"/>
      <c r="Z711" s="8">
        <v>44522</v>
      </c>
      <c r="AA711" s="7">
        <f t="shared" si="905"/>
        <v>11</v>
      </c>
      <c r="AB711" s="7">
        <f t="shared" si="906"/>
        <v>2021</v>
      </c>
      <c r="AC711" s="7">
        <f t="shared" si="907"/>
        <v>2025</v>
      </c>
      <c r="AD711" s="10" t="e">
        <f t="shared" ref="AD711:AD774" ca="1" si="923">IF(#REF!="Non",(DAYS360(N711,Q711)/360),(DAYS360(N711,TODAY())/360))</f>
        <v>#REF!</v>
      </c>
      <c r="AE711" s="10" t="e">
        <f t="shared" ca="1" si="909"/>
        <v>#REF!</v>
      </c>
      <c r="AF711" s="8">
        <v>30280</v>
      </c>
      <c r="AG711" s="11">
        <f t="shared" ca="1" si="910"/>
        <v>42.30684931506849</v>
      </c>
      <c r="AH711" s="10" t="str">
        <f t="shared" ca="1" si="911"/>
        <v>&gt;35&lt; 45</v>
      </c>
      <c r="AI711" s="12">
        <v>12380351</v>
      </c>
      <c r="AJ711" s="13" t="s">
        <v>150</v>
      </c>
      <c r="AK711" s="12" t="s">
        <v>1228</v>
      </c>
      <c r="AL711" s="8">
        <v>36899</v>
      </c>
      <c r="AM711" s="7" t="s">
        <v>108</v>
      </c>
      <c r="AN711" s="7" t="s">
        <v>76</v>
      </c>
      <c r="AO711">
        <v>3</v>
      </c>
      <c r="AQ711">
        <v>3</v>
      </c>
      <c r="AR711" s="14">
        <v>3</v>
      </c>
      <c r="AS711" s="15">
        <f t="shared" si="912"/>
        <v>45617.75</v>
      </c>
      <c r="AT711" s="14" t="s">
        <v>163</v>
      </c>
      <c r="AU711" s="12">
        <v>3.3069999999999999</v>
      </c>
      <c r="AV711" s="17" t="s">
        <v>236</v>
      </c>
      <c r="AW711" s="18" t="s">
        <v>201</v>
      </c>
      <c r="AX711" s="19" t="s">
        <v>1229</v>
      </c>
      <c r="AY711" s="17" t="s">
        <v>1395</v>
      </c>
      <c r="AZ711" s="14" t="s">
        <v>203</v>
      </c>
      <c r="BA711" s="20" t="str">
        <f t="shared" si="913"/>
        <v>17001000000290707248</v>
      </c>
      <c r="BB711" s="31">
        <f t="shared" si="914"/>
        <v>20</v>
      </c>
      <c r="BC711" s="22" t="s">
        <v>1226</v>
      </c>
      <c r="BD711" s="23" t="s">
        <v>371</v>
      </c>
      <c r="BE711">
        <v>2021</v>
      </c>
      <c r="BF711" s="8"/>
      <c r="BG711" s="32">
        <v>27373686</v>
      </c>
      <c r="BH711" s="32">
        <v>20021189</v>
      </c>
      <c r="BI711" s="32"/>
      <c r="BJ711" t="s">
        <v>371</v>
      </c>
      <c r="BK711" s="14" t="str">
        <f t="shared" si="869"/>
        <v>B-P6 AV</v>
      </c>
      <c r="BL711" s="14" t="s">
        <v>595</v>
      </c>
      <c r="BM711" s="25"/>
      <c r="BN711" s="26" t="str">
        <f t="shared" si="915"/>
        <v>17001000000290707248</v>
      </c>
      <c r="BO711" s="27" t="str">
        <f t="shared" si="916"/>
        <v>IBN EL HAJ HELAL SONIA</v>
      </c>
      <c r="BP711" s="26">
        <f t="shared" si="917"/>
        <v>712</v>
      </c>
      <c r="BQ711" s="28"/>
    </row>
    <row r="712" spans="1:69" x14ac:dyDescent="0.25">
      <c r="A712" t="str">
        <f>VLOOKUP(B712,[2]RH!$B:$BV,72,0)</f>
        <v>si</v>
      </c>
      <c r="B712" s="6">
        <v>713</v>
      </c>
      <c r="C712" s="7" t="s">
        <v>168</v>
      </c>
      <c r="D712" s="7" t="s">
        <v>3095</v>
      </c>
      <c r="E712" s="7" t="s">
        <v>67</v>
      </c>
      <c r="F712" s="7" t="s">
        <v>118</v>
      </c>
      <c r="G712" s="7" t="s">
        <v>220</v>
      </c>
      <c r="H712" s="7" t="s">
        <v>225</v>
      </c>
      <c r="I712" s="7" t="s">
        <v>614</v>
      </c>
      <c r="J712" s="7" t="s">
        <v>281</v>
      </c>
      <c r="K712" s="7" t="s">
        <v>146</v>
      </c>
      <c r="L712" s="7" t="s">
        <v>90</v>
      </c>
      <c r="M712" s="7" t="s">
        <v>191</v>
      </c>
      <c r="N712" s="8">
        <v>44522</v>
      </c>
      <c r="P712" s="7">
        <f t="shared" ca="1" si="918"/>
        <v>-6</v>
      </c>
      <c r="Q712" s="8"/>
      <c r="R712" s="7"/>
      <c r="S712" s="7"/>
      <c r="T712" s="9" t="s">
        <v>156</v>
      </c>
      <c r="U712" s="7" t="str">
        <f t="shared" si="904"/>
        <v>Contractuel</v>
      </c>
      <c r="V712" s="8">
        <v>45689</v>
      </c>
      <c r="W712" s="8">
        <f>VLOOKUP(B712,[1]BASE!$A:$Q,17,0)</f>
        <v>45716</v>
      </c>
      <c r="X712" s="8"/>
      <c r="Y712" s="8"/>
      <c r="Z712" s="8">
        <v>44522</v>
      </c>
      <c r="AA712" s="7">
        <f t="shared" si="905"/>
        <v>11</v>
      </c>
      <c r="AB712" s="7">
        <f t="shared" si="906"/>
        <v>2021</v>
      </c>
      <c r="AC712" s="7">
        <f t="shared" si="907"/>
        <v>2025</v>
      </c>
      <c r="AD712" s="10" t="e">
        <f t="shared" ref="AD712:AD775" ca="1" si="924">IF(#REF!="Non",(DAYS360(N712,Q712)/360),(DAYS360(N712,TODAY())/360))</f>
        <v>#REF!</v>
      </c>
      <c r="AE712" s="10" t="e">
        <f t="shared" ca="1" si="909"/>
        <v>#REF!</v>
      </c>
      <c r="AF712" s="8">
        <v>28744</v>
      </c>
      <c r="AG712" s="11">
        <f t="shared" ca="1" si="910"/>
        <v>46.515068493150686</v>
      </c>
      <c r="AH712" s="10" t="str">
        <f t="shared" ca="1" si="911"/>
        <v>&gt;45&lt; 55</v>
      </c>
      <c r="AI712" s="12">
        <v>12254838</v>
      </c>
      <c r="AJ712" s="13" t="s">
        <v>150</v>
      </c>
      <c r="AK712" s="12" t="s">
        <v>3096</v>
      </c>
      <c r="AL712" s="8">
        <v>37544</v>
      </c>
      <c r="AM712" s="7" t="s">
        <v>108</v>
      </c>
      <c r="AN712" s="7" t="s">
        <v>76</v>
      </c>
      <c r="AO712">
        <v>4</v>
      </c>
      <c r="AQ712">
        <v>3</v>
      </c>
      <c r="AR712" s="14">
        <v>3</v>
      </c>
      <c r="AS712" s="15">
        <f t="shared" si="912"/>
        <v>45617.75</v>
      </c>
      <c r="AT712" s="14" t="s">
        <v>163</v>
      </c>
      <c r="AU712" s="12">
        <v>3.3069999999999999</v>
      </c>
      <c r="AV712" s="17" t="s">
        <v>236</v>
      </c>
      <c r="AW712" s="18" t="s">
        <v>201</v>
      </c>
      <c r="AX712" s="19" t="s">
        <v>3097</v>
      </c>
      <c r="AY712" s="17" t="s">
        <v>474</v>
      </c>
      <c r="AZ712" s="14" t="s">
        <v>203</v>
      </c>
      <c r="BA712" s="20" t="str">
        <f t="shared" si="913"/>
        <v>17001000000308605494</v>
      </c>
      <c r="BB712" s="31">
        <f t="shared" si="914"/>
        <v>20</v>
      </c>
      <c r="BC712" s="22" t="s">
        <v>3098</v>
      </c>
      <c r="BD712" s="23" t="s">
        <v>3099</v>
      </c>
      <c r="BF712" s="8"/>
      <c r="BG712" s="32">
        <v>28727607</v>
      </c>
      <c r="BH712" s="32">
        <v>22540351</v>
      </c>
      <c r="BI712" s="32"/>
      <c r="BJ712" t="s">
        <v>371</v>
      </c>
      <c r="BK712" s="14" t="str">
        <f t="shared" si="869"/>
        <v>B-P6 AV</v>
      </c>
      <c r="BL712" s="14" t="s">
        <v>241</v>
      </c>
      <c r="BM712" s="25"/>
      <c r="BN712" s="26" t="str">
        <f t="shared" si="915"/>
        <v>17001000000308605494</v>
      </c>
      <c r="BO712" s="27" t="str">
        <f t="shared" si="916"/>
        <v>MHAMDI WAHIDA</v>
      </c>
      <c r="BP712" s="26">
        <f t="shared" si="917"/>
        <v>713</v>
      </c>
      <c r="BQ712" s="28"/>
    </row>
    <row r="713" spans="1:69" x14ac:dyDescent="0.25">
      <c r="A713" t="str">
        <f>VLOOKUP(B713,[2]RH!$B:$BV,72,0)</f>
        <v>si</v>
      </c>
      <c r="B713" s="6">
        <v>714</v>
      </c>
      <c r="C713" s="7" t="s">
        <v>168</v>
      </c>
      <c r="D713" s="7" t="s">
        <v>3100</v>
      </c>
      <c r="E713" s="7" t="s">
        <v>67</v>
      </c>
      <c r="F713" s="7" t="s">
        <v>118</v>
      </c>
      <c r="G713" s="7" t="s">
        <v>220</v>
      </c>
      <c r="H713" s="7" t="s">
        <v>562</v>
      </c>
      <c r="I713" s="7" t="s">
        <v>1477</v>
      </c>
      <c r="J713" s="7" t="s">
        <v>190</v>
      </c>
      <c r="K713" s="7" t="s">
        <v>146</v>
      </c>
      <c r="L713" s="7" t="s">
        <v>90</v>
      </c>
      <c r="M713" s="7" t="s">
        <v>191</v>
      </c>
      <c r="N713" s="8">
        <v>44522</v>
      </c>
      <c r="P713" s="7">
        <f t="shared" ca="1" si="918"/>
        <v>-6</v>
      </c>
      <c r="Q713" s="8"/>
      <c r="R713" s="7"/>
      <c r="S713" s="7"/>
      <c r="T713" s="9" t="s">
        <v>156</v>
      </c>
      <c r="U713" s="7" t="str">
        <f t="shared" si="904"/>
        <v>Contractuel</v>
      </c>
      <c r="V713" s="8">
        <v>45689</v>
      </c>
      <c r="W713" s="8">
        <f>VLOOKUP(B713,[1]BASE!$A:$Q,17,0)</f>
        <v>45716</v>
      </c>
      <c r="X713" s="8"/>
      <c r="Y713" s="8"/>
      <c r="Z713" s="8">
        <v>44522</v>
      </c>
      <c r="AA713" s="7">
        <f t="shared" si="905"/>
        <v>11</v>
      </c>
      <c r="AB713" s="7">
        <f t="shared" si="906"/>
        <v>2021</v>
      </c>
      <c r="AC713" s="7">
        <f t="shared" si="907"/>
        <v>2025</v>
      </c>
      <c r="AD713" s="10" t="e">
        <f t="shared" ref="AD713:AD776" ca="1" si="925">IF(#REF!="Non",(DAYS360(N713,Q713)/360),(DAYS360(N713,TODAY())/360))</f>
        <v>#REF!</v>
      </c>
      <c r="AE713" s="10" t="e">
        <f t="shared" ca="1" si="909"/>
        <v>#REF!</v>
      </c>
      <c r="AF713" s="8">
        <v>31512</v>
      </c>
      <c r="AG713" s="11">
        <f t="shared" ca="1" si="910"/>
        <v>38.93150684931507</v>
      </c>
      <c r="AH713" s="10" t="str">
        <f t="shared" ca="1" si="911"/>
        <v>&gt;35&lt; 45</v>
      </c>
      <c r="AI713" s="12">
        <v>12662467</v>
      </c>
      <c r="AJ713" s="13" t="s">
        <v>170</v>
      </c>
      <c r="AK713" s="12" t="s">
        <v>3101</v>
      </c>
      <c r="AL713" s="8">
        <v>37205</v>
      </c>
      <c r="AM713" s="7" t="s">
        <v>108</v>
      </c>
      <c r="AN713" s="7" t="s">
        <v>76</v>
      </c>
      <c r="AO713">
        <v>3</v>
      </c>
      <c r="AQ713">
        <v>3</v>
      </c>
      <c r="AR713" s="14">
        <v>3</v>
      </c>
      <c r="AS713" s="15">
        <f t="shared" si="912"/>
        <v>45617.75</v>
      </c>
      <c r="AT713" s="14" t="s">
        <v>163</v>
      </c>
      <c r="AU713" s="12">
        <v>3.3069999999999999</v>
      </c>
      <c r="AV713" s="17" t="s">
        <v>236</v>
      </c>
      <c r="AW713" s="18" t="s">
        <v>201</v>
      </c>
      <c r="AX713" s="19" t="s">
        <v>3102</v>
      </c>
      <c r="AY713" s="17" t="s">
        <v>566</v>
      </c>
      <c r="AZ713" s="14" t="s">
        <v>203</v>
      </c>
      <c r="BA713" s="20" t="str">
        <f t="shared" si="913"/>
        <v>17001000000308578043</v>
      </c>
      <c r="BB713" s="31">
        <f t="shared" si="914"/>
        <v>20</v>
      </c>
      <c r="BC713" s="22" t="s">
        <v>3103</v>
      </c>
      <c r="BD713" s="23" t="s">
        <v>371</v>
      </c>
      <c r="BE713">
        <v>2021</v>
      </c>
      <c r="BF713" s="8"/>
      <c r="BG713" s="32">
        <v>56435866</v>
      </c>
      <c r="BH713" s="32">
        <v>26691088</v>
      </c>
      <c r="BI713" s="32"/>
      <c r="BJ713" t="s">
        <v>371</v>
      </c>
      <c r="BK713" s="14" t="str">
        <f t="shared" si="869"/>
        <v>A-P6 AR</v>
      </c>
      <c r="BL713" s="14" t="s">
        <v>300</v>
      </c>
      <c r="BM713" s="25"/>
      <c r="BN713" s="26" t="str">
        <f t="shared" si="915"/>
        <v>17001000000308578043</v>
      </c>
      <c r="BO713" s="27" t="str">
        <f t="shared" si="916"/>
        <v>ARFAOUI KARIMA</v>
      </c>
      <c r="BP713" s="26">
        <f t="shared" si="917"/>
        <v>714</v>
      </c>
      <c r="BQ713" s="28"/>
    </row>
    <row r="714" spans="1:69" x14ac:dyDescent="0.25">
      <c r="A714" t="str">
        <f>VLOOKUP(B714,[2]RH!$B:$BV,72,0)</f>
        <v>si</v>
      </c>
      <c r="B714" s="6">
        <v>715</v>
      </c>
      <c r="C714" s="7" t="s">
        <v>100</v>
      </c>
      <c r="D714" s="7" t="s">
        <v>3104</v>
      </c>
      <c r="E714" s="7" t="s">
        <v>67</v>
      </c>
      <c r="F714" s="7" t="s">
        <v>118</v>
      </c>
      <c r="G714" s="7" t="s">
        <v>220</v>
      </c>
      <c r="H714" s="7">
        <v>520</v>
      </c>
      <c r="I714" s="7" t="s">
        <v>189</v>
      </c>
      <c r="J714" s="7" t="s">
        <v>190</v>
      </c>
      <c r="K714" s="7" t="s">
        <v>146</v>
      </c>
      <c r="L714" s="7" t="s">
        <v>90</v>
      </c>
      <c r="M714" s="7" t="s">
        <v>191</v>
      </c>
      <c r="N714" s="8">
        <v>44529</v>
      </c>
      <c r="P714" s="7">
        <f t="shared" ca="1" si="918"/>
        <v>-6</v>
      </c>
      <c r="Q714" s="8"/>
      <c r="R714" s="7"/>
      <c r="S714" s="7"/>
      <c r="T714" s="9" t="s">
        <v>156</v>
      </c>
      <c r="U714" s="7" t="str">
        <f t="shared" si="904"/>
        <v>Contractuel</v>
      </c>
      <c r="V714" s="8">
        <v>45689</v>
      </c>
      <c r="W714" s="8">
        <f>VLOOKUP(B714,[1]BASE!$A:$Q,17,0)</f>
        <v>45716</v>
      </c>
      <c r="X714" s="8"/>
      <c r="Y714" s="8"/>
      <c r="Z714" s="8">
        <v>44529</v>
      </c>
      <c r="AA714" s="7">
        <f t="shared" si="905"/>
        <v>11</v>
      </c>
      <c r="AB714" s="7">
        <f t="shared" si="906"/>
        <v>2021</v>
      </c>
      <c r="AC714" s="7">
        <f t="shared" si="907"/>
        <v>2025</v>
      </c>
      <c r="AD714" s="10" t="e">
        <f t="shared" ref="AD714:AD777" ca="1" si="926">IF(#REF!="Non",(DAYS360(N714,Q714)/360),(DAYS360(N714,TODAY())/360))</f>
        <v>#REF!</v>
      </c>
      <c r="AE714" s="10" t="e">
        <f t="shared" ca="1" si="909"/>
        <v>#REF!</v>
      </c>
      <c r="AF714" s="8">
        <v>35214</v>
      </c>
      <c r="AG714" s="11">
        <f t="shared" ca="1" si="910"/>
        <v>28.789041095890411</v>
      </c>
      <c r="AH714" s="10" t="str">
        <f t="shared" ca="1" si="911"/>
        <v>&gt;25&lt; 35</v>
      </c>
      <c r="AI714" s="12">
        <v>17462244</v>
      </c>
      <c r="AJ714" s="13" t="s">
        <v>170</v>
      </c>
      <c r="AK714" s="12">
        <v>13015087</v>
      </c>
      <c r="AL714" s="8">
        <v>42268</v>
      </c>
      <c r="AM714" s="7" t="s">
        <v>108</v>
      </c>
      <c r="AN714" s="7" t="s">
        <v>109</v>
      </c>
      <c r="AQ714">
        <v>3</v>
      </c>
      <c r="AR714" s="14">
        <v>3</v>
      </c>
      <c r="AS714" s="15">
        <f t="shared" si="912"/>
        <v>45624.75</v>
      </c>
      <c r="AT714" s="14" t="s">
        <v>163</v>
      </c>
      <c r="AU714" s="12">
        <v>3.3069999999999999</v>
      </c>
      <c r="AV714" s="17" t="s">
        <v>272</v>
      </c>
      <c r="AW714" s="18" t="s">
        <v>1349</v>
      </c>
      <c r="AX714" s="19" t="s">
        <v>3105</v>
      </c>
      <c r="AY714" s="17" t="s">
        <v>2897</v>
      </c>
      <c r="AZ714" s="14" t="s">
        <v>276</v>
      </c>
      <c r="BA714" s="20" t="str">
        <f t="shared" si="913"/>
        <v>25033000000095397439</v>
      </c>
      <c r="BB714" s="31">
        <f t="shared" si="914"/>
        <v>20</v>
      </c>
      <c r="BC714" s="22" t="s">
        <v>3106</v>
      </c>
      <c r="BD714" s="23" t="s">
        <v>115</v>
      </c>
      <c r="BF714" s="8"/>
      <c r="BG714" s="32">
        <v>25788545</v>
      </c>
      <c r="BH714" s="32">
        <v>26186398</v>
      </c>
      <c r="BI714" s="32"/>
      <c r="BJ714" t="s">
        <v>240</v>
      </c>
      <c r="BK714" s="14" t="str">
        <f t="shared" si="869"/>
        <v>A-520</v>
      </c>
      <c r="BL714" s="14" t="s">
        <v>241</v>
      </c>
      <c r="BM714" s="25"/>
      <c r="BN714" s="26" t="str">
        <f t="shared" si="915"/>
        <v>25033000000095397439</v>
      </c>
      <c r="BO714" s="27" t="str">
        <f t="shared" si="916"/>
        <v>KHALFAOUI MERIAM</v>
      </c>
      <c r="BP714" s="26">
        <f t="shared" si="917"/>
        <v>715</v>
      </c>
      <c r="BQ714" s="28"/>
    </row>
    <row r="715" spans="1:69" x14ac:dyDescent="0.25">
      <c r="A715" t="str">
        <f>VLOOKUP(B715,[2]RH!$B:$BV,72,0)</f>
        <v>Non-Actif</v>
      </c>
      <c r="B715" s="6">
        <v>716</v>
      </c>
      <c r="C715" s="7" t="s">
        <v>100</v>
      </c>
      <c r="D715" s="7" t="s">
        <v>3107</v>
      </c>
      <c r="E715" s="7" t="s">
        <v>67</v>
      </c>
      <c r="F715" s="7" t="s">
        <v>118</v>
      </c>
      <c r="G715" s="7" t="s">
        <v>220</v>
      </c>
      <c r="H715" s="7">
        <v>520</v>
      </c>
      <c r="I715" s="7"/>
      <c r="J715" s="7" t="s">
        <v>190</v>
      </c>
      <c r="K715" s="7" t="s">
        <v>146</v>
      </c>
      <c r="L715" s="7" t="s">
        <v>90</v>
      </c>
      <c r="M715" s="7" t="s">
        <v>191</v>
      </c>
      <c r="N715" s="8">
        <v>44522</v>
      </c>
      <c r="P715" s="7">
        <f t="shared" ca="1" si="918"/>
        <v>-1161</v>
      </c>
      <c r="Q715" s="8">
        <v>44533</v>
      </c>
      <c r="R715" s="7" t="s">
        <v>3108</v>
      </c>
      <c r="S715" s="7"/>
      <c r="T715" s="9" t="s">
        <v>156</v>
      </c>
      <c r="U715" s="7" t="str">
        <f t="shared" si="904"/>
        <v>Contractuel</v>
      </c>
      <c r="V715" s="8">
        <v>44522</v>
      </c>
      <c r="W715" s="8">
        <v>44561</v>
      </c>
      <c r="X715" s="8"/>
      <c r="Y715" s="8"/>
      <c r="Z715" s="8">
        <v>44522</v>
      </c>
      <c r="AA715" s="7">
        <f t="shared" si="905"/>
        <v>11</v>
      </c>
      <c r="AB715" s="7">
        <f t="shared" si="906"/>
        <v>2021</v>
      </c>
      <c r="AC715" s="7">
        <f t="shared" si="907"/>
        <v>2025</v>
      </c>
      <c r="AD715" s="10" t="e">
        <f t="shared" ref="AD715:AD778" ca="1" si="927">IF(#REF!="Non",(DAYS360(N715,Q715)/360),(DAYS360(N715,TODAY())/360))</f>
        <v>#REF!</v>
      </c>
      <c r="AE715" s="10" t="e">
        <f t="shared" ca="1" si="909"/>
        <v>#REF!</v>
      </c>
      <c r="AF715" s="8">
        <v>33041</v>
      </c>
      <c r="AG715" s="11">
        <f t="shared" ca="1" si="910"/>
        <v>34.742465753424661</v>
      </c>
      <c r="AH715" s="10" t="str">
        <f t="shared" ca="1" si="911"/>
        <v>&gt;25&lt; 35</v>
      </c>
      <c r="AI715" s="12"/>
      <c r="AJ715" s="13"/>
      <c r="AK715" s="12" t="s">
        <v>3109</v>
      </c>
      <c r="AL715" s="8">
        <v>40238</v>
      </c>
      <c r="AM715" s="7" t="s">
        <v>108</v>
      </c>
      <c r="AN715" s="7" t="s">
        <v>109</v>
      </c>
      <c r="AQ715" s="14">
        <v>3</v>
      </c>
      <c r="AR715" s="14">
        <v>1</v>
      </c>
      <c r="AS715" s="15">
        <f t="shared" si="912"/>
        <v>44887.25</v>
      </c>
      <c r="AT715" s="14" t="s">
        <v>163</v>
      </c>
      <c r="AU715" s="12">
        <v>3.1930000000000001</v>
      </c>
      <c r="AV715" s="17" t="s">
        <v>630</v>
      </c>
      <c r="AW715" s="18" t="s">
        <v>631</v>
      </c>
      <c r="AX715" s="19" t="s">
        <v>3110</v>
      </c>
      <c r="AY715" s="17" t="s">
        <v>784</v>
      </c>
      <c r="AZ715" s="14" t="s">
        <v>633</v>
      </c>
      <c r="BA715" s="20" t="str">
        <f t="shared" si="913"/>
        <v>10316126105475678831</v>
      </c>
      <c r="BB715" s="31">
        <f t="shared" si="914"/>
        <v>20</v>
      </c>
      <c r="BC715" s="22" t="s">
        <v>311</v>
      </c>
      <c r="BD715" s="23" t="s">
        <v>115</v>
      </c>
      <c r="BF715" s="8"/>
      <c r="BG715" s="32">
        <v>25436495</v>
      </c>
      <c r="BH715" s="32">
        <v>25759059</v>
      </c>
      <c r="BI715" s="32"/>
      <c r="BJ715" t="s">
        <v>311</v>
      </c>
      <c r="BK715" s="14" t="str">
        <f t="shared" si="869"/>
        <v>A-520</v>
      </c>
      <c r="BL715" s="14"/>
      <c r="BM715" s="25"/>
      <c r="BN715" s="26" t="str">
        <f t="shared" si="915"/>
        <v>10316126105475678831</v>
      </c>
      <c r="BO715" s="27" t="str">
        <f t="shared" si="916"/>
        <v>CHERIF CHEDLIA</v>
      </c>
      <c r="BP715" s="26">
        <f t="shared" si="917"/>
        <v>716</v>
      </c>
      <c r="BQ715" s="28"/>
    </row>
    <row r="716" spans="1:69" x14ac:dyDescent="0.25">
      <c r="A716" t="str">
        <f>VLOOKUP(B716,[2]RH!$B:$BV,72,0)</f>
        <v>si</v>
      </c>
      <c r="B716" s="6">
        <v>717</v>
      </c>
      <c r="C716" s="7" t="s">
        <v>168</v>
      </c>
      <c r="D716" s="7" t="s">
        <v>3111</v>
      </c>
      <c r="E716" s="7" t="s">
        <v>67</v>
      </c>
      <c r="F716" s="7" t="s">
        <v>118</v>
      </c>
      <c r="G716" s="7" t="s">
        <v>220</v>
      </c>
      <c r="H716" s="7">
        <v>520</v>
      </c>
      <c r="I716" s="7" t="s">
        <v>189</v>
      </c>
      <c r="J716" s="7" t="s">
        <v>190</v>
      </c>
      <c r="K716" s="7" t="s">
        <v>146</v>
      </c>
      <c r="L716" s="7" t="s">
        <v>90</v>
      </c>
      <c r="M716" s="7" t="s">
        <v>191</v>
      </c>
      <c r="N716" s="8">
        <v>44522</v>
      </c>
      <c r="P716" s="7">
        <f t="shared" ca="1" si="918"/>
        <v>-6</v>
      </c>
      <c r="Q716" s="8"/>
      <c r="R716" s="7"/>
      <c r="S716" s="7"/>
      <c r="T716" s="9" t="s">
        <v>156</v>
      </c>
      <c r="U716" s="7" t="str">
        <f t="shared" si="904"/>
        <v>Contractuel</v>
      </c>
      <c r="V716" s="8">
        <v>45689</v>
      </c>
      <c r="W716" s="8">
        <f>VLOOKUP(B716,[1]BASE!$A:$Q,17,0)</f>
        <v>45716</v>
      </c>
      <c r="X716" s="8"/>
      <c r="Y716" s="8"/>
      <c r="Z716" s="8">
        <v>44522</v>
      </c>
      <c r="AA716" s="7">
        <f t="shared" si="905"/>
        <v>11</v>
      </c>
      <c r="AB716" s="7">
        <f t="shared" si="906"/>
        <v>2021</v>
      </c>
      <c r="AC716" s="7">
        <f t="shared" si="907"/>
        <v>2025</v>
      </c>
      <c r="AD716" s="10" t="e">
        <f t="shared" ref="AD716:AD779" ca="1" si="928">IF(#REF!="Non",(DAYS360(N716,Q716)/360),(DAYS360(N716,TODAY())/360))</f>
        <v>#REF!</v>
      </c>
      <c r="AE716" s="10" t="e">
        <f t="shared" ca="1" si="909"/>
        <v>#REF!</v>
      </c>
      <c r="AF716" s="8">
        <v>34671</v>
      </c>
      <c r="AG716" s="11">
        <f t="shared" ca="1" si="910"/>
        <v>30.276712328767122</v>
      </c>
      <c r="AH716" s="10" t="str">
        <f t="shared" ca="1" si="911"/>
        <v>&gt;25&lt; 35</v>
      </c>
      <c r="AI716" s="12">
        <v>16628286</v>
      </c>
      <c r="AJ716" s="13" t="s">
        <v>106</v>
      </c>
      <c r="AK716" s="12" t="s">
        <v>3112</v>
      </c>
      <c r="AL716" s="8">
        <v>41237</v>
      </c>
      <c r="AM716" s="7" t="s">
        <v>108</v>
      </c>
      <c r="AN716" s="7" t="s">
        <v>76</v>
      </c>
      <c r="AO716">
        <v>2</v>
      </c>
      <c r="AQ716">
        <v>3</v>
      </c>
      <c r="AR716" s="14">
        <v>3</v>
      </c>
      <c r="AS716" s="15">
        <f t="shared" si="912"/>
        <v>45617.75</v>
      </c>
      <c r="AT716" s="14" t="s">
        <v>163</v>
      </c>
      <c r="AU716" s="12">
        <v>3.3069999999999999</v>
      </c>
      <c r="AV716" s="17" t="s">
        <v>73</v>
      </c>
      <c r="AW716" s="18" t="s">
        <v>318</v>
      </c>
      <c r="AX716" s="19" t="s">
        <v>3113</v>
      </c>
      <c r="AY716" s="17" t="s">
        <v>1553</v>
      </c>
      <c r="AZ716" s="14" t="s">
        <v>98</v>
      </c>
      <c r="BA716" s="20" t="str">
        <f t="shared" si="913"/>
        <v>01036081113030408047</v>
      </c>
      <c r="BB716" s="31">
        <f t="shared" si="914"/>
        <v>20</v>
      </c>
      <c r="BC716" s="22" t="s">
        <v>3114</v>
      </c>
      <c r="BD716" s="23" t="s">
        <v>1055</v>
      </c>
      <c r="BF716" s="8"/>
      <c r="BG716" s="32">
        <v>21094794</v>
      </c>
      <c r="BH716" s="32">
        <v>28732448</v>
      </c>
      <c r="BI716" s="32"/>
      <c r="BJ716" t="s">
        <v>1055</v>
      </c>
      <c r="BK716" s="14" t="str">
        <f t="shared" si="869"/>
        <v>A-520</v>
      </c>
      <c r="BL716" s="14" t="s">
        <v>288</v>
      </c>
      <c r="BM716" s="25"/>
      <c r="BN716" s="26" t="str">
        <f t="shared" si="915"/>
        <v>01036081113030408047</v>
      </c>
      <c r="BO716" s="27" t="str">
        <f t="shared" si="916"/>
        <v>HABACHI MERIAM</v>
      </c>
      <c r="BP716" s="26">
        <f t="shared" si="917"/>
        <v>717</v>
      </c>
      <c r="BQ716" s="28"/>
    </row>
    <row r="717" spans="1:69" x14ac:dyDescent="0.25">
      <c r="A717" t="str">
        <f>VLOOKUP(B717,[2]RH!$B:$BV,72,0)</f>
        <v>si</v>
      </c>
      <c r="B717" s="6">
        <v>718</v>
      </c>
      <c r="C717" s="7" t="s">
        <v>168</v>
      </c>
      <c r="D717" s="7" t="s">
        <v>3115</v>
      </c>
      <c r="E717" s="7" t="s">
        <v>67</v>
      </c>
      <c r="F717" s="7" t="s">
        <v>118</v>
      </c>
      <c r="G717" s="7" t="s">
        <v>220</v>
      </c>
      <c r="H717" s="7" t="s">
        <v>649</v>
      </c>
      <c r="I717" s="7" t="s">
        <v>709</v>
      </c>
      <c r="J717" s="7" t="s">
        <v>190</v>
      </c>
      <c r="K717" s="7" t="s">
        <v>146</v>
      </c>
      <c r="L717" s="7" t="s">
        <v>90</v>
      </c>
      <c r="M717" s="7" t="s">
        <v>191</v>
      </c>
      <c r="N717" s="8">
        <v>44522</v>
      </c>
      <c r="P717" s="7">
        <f t="shared" ca="1" si="918"/>
        <v>-6</v>
      </c>
      <c r="Q717" s="8"/>
      <c r="R717" s="7"/>
      <c r="S717" s="7"/>
      <c r="T717" s="9" t="s">
        <v>156</v>
      </c>
      <c r="U717" s="7" t="str">
        <f t="shared" si="904"/>
        <v>Contractuel</v>
      </c>
      <c r="V717" s="8">
        <v>45689</v>
      </c>
      <c r="W717" s="8">
        <f>VLOOKUP(B717,[1]BASE!$A:$Q,17,0)</f>
        <v>45716</v>
      </c>
      <c r="X717" s="8"/>
      <c r="Y717" s="8"/>
      <c r="Z717" s="8">
        <v>44522</v>
      </c>
      <c r="AA717" s="7">
        <f t="shared" si="905"/>
        <v>11</v>
      </c>
      <c r="AB717" s="7">
        <f t="shared" si="906"/>
        <v>2021</v>
      </c>
      <c r="AC717" s="7">
        <f t="shared" si="907"/>
        <v>2025</v>
      </c>
      <c r="AD717" s="10" t="e">
        <f t="shared" ref="AD717:AD780" ca="1" si="929">IF(#REF!="Non",(DAYS360(N717,Q717)/360),(DAYS360(N717,TODAY())/360))</f>
        <v>#REF!</v>
      </c>
      <c r="AE717" s="10" t="e">
        <f t="shared" ca="1" si="909"/>
        <v>#REF!</v>
      </c>
      <c r="AF717" s="8">
        <v>30144</v>
      </c>
      <c r="AG717" s="11">
        <f t="shared" ca="1" si="910"/>
        <v>42.679452054794524</v>
      </c>
      <c r="AH717" s="10" t="str">
        <f t="shared" ca="1" si="911"/>
        <v>&gt;35&lt; 45</v>
      </c>
      <c r="AI717" s="12">
        <v>12496859</v>
      </c>
      <c r="AJ717" s="13" t="s">
        <v>79</v>
      </c>
      <c r="AK717" s="12" t="s">
        <v>3116</v>
      </c>
      <c r="AL717" s="8">
        <v>37739</v>
      </c>
      <c r="AM717" s="7" t="s">
        <v>108</v>
      </c>
      <c r="AN717" s="7" t="s">
        <v>76</v>
      </c>
      <c r="AO717">
        <v>4</v>
      </c>
      <c r="AQ717">
        <v>3</v>
      </c>
      <c r="AR717" s="14">
        <v>3</v>
      </c>
      <c r="AS717" s="15">
        <f t="shared" si="912"/>
        <v>45617.75</v>
      </c>
      <c r="AT717" s="14" t="s">
        <v>163</v>
      </c>
      <c r="AU717" s="12">
        <v>3.3069999999999999</v>
      </c>
      <c r="AV717" s="17" t="s">
        <v>236</v>
      </c>
      <c r="AW717" s="18" t="s">
        <v>201</v>
      </c>
      <c r="AX717" s="19" t="s">
        <v>3117</v>
      </c>
      <c r="AY717" s="17" t="s">
        <v>433</v>
      </c>
      <c r="AZ717" s="14" t="s">
        <v>203</v>
      </c>
      <c r="BA717" s="20" t="str">
        <f t="shared" si="913"/>
        <v>17001000000308556412</v>
      </c>
      <c r="BB717" s="31">
        <f t="shared" si="914"/>
        <v>20</v>
      </c>
      <c r="BC717" s="22" t="s">
        <v>3118</v>
      </c>
      <c r="BD717" s="23" t="s">
        <v>286</v>
      </c>
      <c r="BE717">
        <v>2030</v>
      </c>
      <c r="BF717" s="8"/>
      <c r="BG717" s="32">
        <v>23798867</v>
      </c>
      <c r="BH717" s="32">
        <v>97396214</v>
      </c>
      <c r="BI717" s="32"/>
      <c r="BJ717" t="s">
        <v>600</v>
      </c>
      <c r="BK717" s="14" t="str">
        <f t="shared" si="869"/>
        <v>A-Panda</v>
      </c>
      <c r="BL717" s="14" t="s">
        <v>595</v>
      </c>
      <c r="BM717" s="25"/>
      <c r="BN717" s="26" t="str">
        <f t="shared" si="915"/>
        <v>17001000000308556412</v>
      </c>
      <c r="BO717" s="27" t="str">
        <f t="shared" si="916"/>
        <v>GHALI IMEN</v>
      </c>
      <c r="BP717" s="26">
        <f t="shared" si="917"/>
        <v>718</v>
      </c>
      <c r="BQ717" s="28"/>
    </row>
    <row r="718" spans="1:69" x14ac:dyDescent="0.25">
      <c r="A718" t="str">
        <f>VLOOKUP(B718,[2]RH!$B:$BV,72,0)</f>
        <v>Non-Actif</v>
      </c>
      <c r="B718" s="6">
        <v>719</v>
      </c>
      <c r="C718" s="7" t="s">
        <v>168</v>
      </c>
      <c r="D718" s="7" t="s">
        <v>3119</v>
      </c>
      <c r="E718" s="7" t="s">
        <v>67</v>
      </c>
      <c r="F718" s="7" t="s">
        <v>118</v>
      </c>
      <c r="G718" s="7" t="s">
        <v>220</v>
      </c>
      <c r="H718" s="7" t="s">
        <v>649</v>
      </c>
      <c r="I718" s="7" t="s">
        <v>650</v>
      </c>
      <c r="J718" s="7" t="s">
        <v>281</v>
      </c>
      <c r="K718" s="7" t="s">
        <v>146</v>
      </c>
      <c r="L718" s="7" t="s">
        <v>90</v>
      </c>
      <c r="M718" s="7" t="s">
        <v>191</v>
      </c>
      <c r="N718" s="8">
        <v>44522</v>
      </c>
      <c r="P718" s="7">
        <f t="shared" ca="1" si="918"/>
        <v>-676</v>
      </c>
      <c r="Q718" s="8">
        <v>45047</v>
      </c>
      <c r="R718" s="7" t="s">
        <v>1728</v>
      </c>
      <c r="S718" s="7"/>
      <c r="T718" s="9" t="s">
        <v>156</v>
      </c>
      <c r="U718" s="7" t="str">
        <f t="shared" si="904"/>
        <v>Contractuel</v>
      </c>
      <c r="V718" s="8">
        <v>44986</v>
      </c>
      <c r="W718" s="8">
        <v>45046</v>
      </c>
      <c r="X718" s="8"/>
      <c r="Y718" s="8"/>
      <c r="Z718" s="8">
        <v>44522</v>
      </c>
      <c r="AA718" s="7">
        <f t="shared" si="905"/>
        <v>11</v>
      </c>
      <c r="AB718" s="7">
        <f t="shared" si="906"/>
        <v>2021</v>
      </c>
      <c r="AC718" s="7">
        <f t="shared" si="907"/>
        <v>2025</v>
      </c>
      <c r="AD718" s="10" t="e">
        <f t="shared" ref="AD718:AD781" ca="1" si="930">IF(#REF!="Non",(DAYS360(N718,Q718)/360),(DAYS360(N718,TODAY())/360))</f>
        <v>#REF!</v>
      </c>
      <c r="AE718" s="10" t="e">
        <f t="shared" ca="1" si="909"/>
        <v>#REF!</v>
      </c>
      <c r="AF718" s="8">
        <v>26830</v>
      </c>
      <c r="AG718" s="11">
        <f t="shared" ca="1" si="910"/>
        <v>51.758904109589039</v>
      </c>
      <c r="AH718" s="10" t="str">
        <f t="shared" ca="1" si="911"/>
        <v>&gt;45&lt; 55</v>
      </c>
      <c r="AI718" s="12">
        <v>11804210</v>
      </c>
      <c r="AJ718" s="13" t="s">
        <v>79</v>
      </c>
      <c r="AK718" s="12" t="s">
        <v>3120</v>
      </c>
      <c r="AL718" s="8">
        <v>39344</v>
      </c>
      <c r="AM718" s="7" t="s">
        <v>108</v>
      </c>
      <c r="AN718" s="7" t="s">
        <v>2413</v>
      </c>
      <c r="AO718">
        <v>1</v>
      </c>
      <c r="AQ718" s="14">
        <v>3</v>
      </c>
      <c r="AR718" s="14">
        <v>1</v>
      </c>
      <c r="AS718" s="15">
        <f t="shared" si="912"/>
        <v>44887.25</v>
      </c>
      <c r="AT718" s="14" t="s">
        <v>163</v>
      </c>
      <c r="AU718" s="12">
        <v>3.3069999999999999</v>
      </c>
      <c r="AV718" s="17" t="s">
        <v>236</v>
      </c>
      <c r="AW718" s="18" t="s">
        <v>201</v>
      </c>
      <c r="AX718" s="19" t="s">
        <v>3121</v>
      </c>
      <c r="AY718" s="17" t="s">
        <v>284</v>
      </c>
      <c r="AZ718" s="14" t="s">
        <v>203</v>
      </c>
      <c r="BA718" s="20" t="str">
        <f t="shared" si="913"/>
        <v>17001000000224961521</v>
      </c>
      <c r="BB718" s="31">
        <f t="shared" si="914"/>
        <v>20</v>
      </c>
      <c r="BC718" s="22" t="s">
        <v>3122</v>
      </c>
      <c r="BD718" s="23" t="s">
        <v>341</v>
      </c>
      <c r="BE718">
        <v>1110</v>
      </c>
      <c r="BF718" s="8"/>
      <c r="BG718" s="32">
        <v>20797751</v>
      </c>
      <c r="BH718" s="32">
        <v>20066370</v>
      </c>
      <c r="BI718" s="32"/>
      <c r="BJ718" t="s">
        <v>486</v>
      </c>
      <c r="BK718" s="14" t="str">
        <f t="shared" si="869"/>
        <v>B-Panda</v>
      </c>
      <c r="BL718" s="14"/>
      <c r="BM718" s="25"/>
      <c r="BN718" s="26" t="str">
        <f t="shared" si="915"/>
        <v>17001000000224961521</v>
      </c>
      <c r="BO718" s="27" t="str">
        <f t="shared" si="916"/>
        <v>DRIDI SAIIDA</v>
      </c>
      <c r="BP718" s="26">
        <f t="shared" si="917"/>
        <v>719</v>
      </c>
      <c r="BQ718" s="28"/>
    </row>
    <row r="719" spans="1:69" x14ac:dyDescent="0.25">
      <c r="A719" t="str">
        <f>VLOOKUP(B719,[2]RH!$B:$BV,72,0)</f>
        <v>si</v>
      </c>
      <c r="B719" s="6">
        <v>720</v>
      </c>
      <c r="C719" s="7" t="s">
        <v>168</v>
      </c>
      <c r="D719" s="7" t="s">
        <v>3123</v>
      </c>
      <c r="E719" s="7" t="s">
        <v>67</v>
      </c>
      <c r="F719" s="7" t="s">
        <v>118</v>
      </c>
      <c r="G719" s="7" t="s">
        <v>220</v>
      </c>
      <c r="H719" s="7" t="s">
        <v>2398</v>
      </c>
      <c r="I719" s="7" t="s">
        <v>2399</v>
      </c>
      <c r="J719" s="7" t="s">
        <v>190</v>
      </c>
      <c r="K719" s="7" t="s">
        <v>146</v>
      </c>
      <c r="L719" s="7" t="s">
        <v>90</v>
      </c>
      <c r="M719" s="7" t="s">
        <v>191</v>
      </c>
      <c r="N719" s="8">
        <v>44522</v>
      </c>
      <c r="P719" s="7">
        <f t="shared" ca="1" si="918"/>
        <v>-6</v>
      </c>
      <c r="Q719" s="8"/>
      <c r="R719" s="7"/>
      <c r="S719" s="7"/>
      <c r="T719" s="9" t="s">
        <v>156</v>
      </c>
      <c r="U719" s="7" t="str">
        <f t="shared" si="904"/>
        <v>Contractuel</v>
      </c>
      <c r="V719" s="8">
        <v>45689</v>
      </c>
      <c r="W719" s="8">
        <f>VLOOKUP(B719,[1]BASE!$A:$Q,17,0)</f>
        <v>45716</v>
      </c>
      <c r="X719" s="8"/>
      <c r="Y719" s="8"/>
      <c r="Z719" s="8">
        <v>44522</v>
      </c>
      <c r="AA719" s="7">
        <f t="shared" si="905"/>
        <v>11</v>
      </c>
      <c r="AB719" s="7">
        <f t="shared" si="906"/>
        <v>2021</v>
      </c>
      <c r="AC719" s="7">
        <f t="shared" si="907"/>
        <v>2025</v>
      </c>
      <c r="AD719" s="10" t="e">
        <f t="shared" ref="AD719:AD782" ca="1" si="931">IF(#REF!="Non",(DAYS360(N719,Q719)/360),(DAYS360(N719,TODAY())/360))</f>
        <v>#REF!</v>
      </c>
      <c r="AE719" s="10" t="e">
        <f t="shared" ca="1" si="909"/>
        <v>#REF!</v>
      </c>
      <c r="AF719" s="8">
        <v>28550</v>
      </c>
      <c r="AG719" s="11">
        <f t="shared" ca="1" si="910"/>
        <v>47.046575342465751</v>
      </c>
      <c r="AH719" s="10" t="str">
        <f t="shared" ca="1" si="911"/>
        <v>&gt;45&lt; 55</v>
      </c>
      <c r="AI719" s="12">
        <v>12386427</v>
      </c>
      <c r="AJ719" s="13" t="s">
        <v>92</v>
      </c>
      <c r="AK719" s="12" t="s">
        <v>3124</v>
      </c>
      <c r="AL719" s="8">
        <v>39737</v>
      </c>
      <c r="AM719" s="7" t="s">
        <v>108</v>
      </c>
      <c r="AN719" s="7" t="s">
        <v>683</v>
      </c>
      <c r="AO719">
        <v>2</v>
      </c>
      <c r="AQ719">
        <v>3</v>
      </c>
      <c r="AR719" s="14">
        <v>3</v>
      </c>
      <c r="AS719" s="15">
        <f t="shared" si="912"/>
        <v>45617.75</v>
      </c>
      <c r="AT719" s="14" t="s">
        <v>163</v>
      </c>
      <c r="AU719" s="12">
        <v>3.3069999999999999</v>
      </c>
      <c r="AV719" s="17" t="s">
        <v>92</v>
      </c>
      <c r="AW719" s="18" t="s">
        <v>2496</v>
      </c>
      <c r="AX719" s="19" t="s">
        <v>3125</v>
      </c>
      <c r="AY719" s="17" t="s">
        <v>150</v>
      </c>
      <c r="AZ719" s="14" t="s">
        <v>152</v>
      </c>
      <c r="BA719" s="20" t="str">
        <f t="shared" si="913"/>
        <v>04401075006191217607</v>
      </c>
      <c r="BB719" s="31">
        <f t="shared" si="914"/>
        <v>20</v>
      </c>
      <c r="BC719" s="22" t="s">
        <v>3126</v>
      </c>
      <c r="BD719" s="23"/>
      <c r="BE719">
        <v>2011</v>
      </c>
      <c r="BF719" s="8">
        <v>45041</v>
      </c>
      <c r="BG719" s="32">
        <v>20813330</v>
      </c>
      <c r="BH719" s="32">
        <v>26345923</v>
      </c>
      <c r="BI719" s="32"/>
      <c r="BJ719" t="s">
        <v>1055</v>
      </c>
      <c r="BK719" s="14" t="str">
        <f t="shared" si="869"/>
        <v>A-P7 AR</v>
      </c>
      <c r="BL719" s="14" t="s">
        <v>300</v>
      </c>
      <c r="BM719" s="25"/>
      <c r="BN719" s="26" t="str">
        <f t="shared" si="915"/>
        <v>04401075006191217607</v>
      </c>
      <c r="BO719" s="27" t="str">
        <f t="shared" si="916"/>
        <v>MABROUK OLFA</v>
      </c>
      <c r="BP719" s="26">
        <f t="shared" si="917"/>
        <v>720</v>
      </c>
      <c r="BQ719" s="28"/>
    </row>
    <row r="720" spans="1:69" x14ac:dyDescent="0.25">
      <c r="A720" t="str">
        <f>VLOOKUP(B720,[2]RH!$B:$BV,72,0)</f>
        <v>si</v>
      </c>
      <c r="B720" s="6">
        <v>721</v>
      </c>
      <c r="C720" s="7" t="s">
        <v>168</v>
      </c>
      <c r="D720" s="7" t="s">
        <v>3127</v>
      </c>
      <c r="E720" s="7" t="s">
        <v>67</v>
      </c>
      <c r="F720" s="7" t="s">
        <v>118</v>
      </c>
      <c r="G720" s="7" t="s">
        <v>220</v>
      </c>
      <c r="H720" s="7">
        <v>560</v>
      </c>
      <c r="I720" s="7" t="s">
        <v>189</v>
      </c>
      <c r="J720" s="7" t="s">
        <v>190</v>
      </c>
      <c r="K720" s="7" t="s">
        <v>146</v>
      </c>
      <c r="L720" s="7" t="s">
        <v>90</v>
      </c>
      <c r="M720" s="7" t="s">
        <v>191</v>
      </c>
      <c r="N720" s="8">
        <v>44522</v>
      </c>
      <c r="P720" s="7">
        <f t="shared" ca="1" si="918"/>
        <v>-6</v>
      </c>
      <c r="Q720" s="8"/>
      <c r="R720" s="7"/>
      <c r="S720" s="7"/>
      <c r="T720" s="9" t="s">
        <v>156</v>
      </c>
      <c r="U720" s="7" t="str">
        <f t="shared" si="904"/>
        <v>Contractuel</v>
      </c>
      <c r="V720" s="8">
        <v>45689</v>
      </c>
      <c r="W720" s="8">
        <f>VLOOKUP(B720,[1]BASE!$A:$Q,17,0)</f>
        <v>45716</v>
      </c>
      <c r="X720" s="8"/>
      <c r="Y720" s="8"/>
      <c r="Z720" s="8">
        <v>44522</v>
      </c>
      <c r="AA720" s="7">
        <f t="shared" si="905"/>
        <v>11</v>
      </c>
      <c r="AB720" s="7">
        <f t="shared" si="906"/>
        <v>2021</v>
      </c>
      <c r="AC720" s="7">
        <f t="shared" si="907"/>
        <v>2025</v>
      </c>
      <c r="AD720" s="10" t="e">
        <f t="shared" ref="AD720:AD783" ca="1" si="932">IF(#REF!="Non",(DAYS360(N720,Q720)/360),(DAYS360(N720,TODAY())/360))</f>
        <v>#REF!</v>
      </c>
      <c r="AE720" s="10" t="e">
        <f t="shared" ca="1" si="909"/>
        <v>#REF!</v>
      </c>
      <c r="AF720" s="8">
        <v>31201</v>
      </c>
      <c r="AG720" s="11">
        <f t="shared" ca="1" si="910"/>
        <v>39.783561643835618</v>
      </c>
      <c r="AH720" s="10" t="str">
        <f t="shared" ca="1" si="911"/>
        <v>&gt;35&lt; 45</v>
      </c>
      <c r="AI720" s="12">
        <v>16099231</v>
      </c>
      <c r="AJ720" s="13" t="s">
        <v>106</v>
      </c>
      <c r="AK720" s="12" t="s">
        <v>3128</v>
      </c>
      <c r="AL720" s="8">
        <v>38604</v>
      </c>
      <c r="AM720" s="7" t="s">
        <v>108</v>
      </c>
      <c r="AN720" s="7" t="s">
        <v>76</v>
      </c>
      <c r="AQ720">
        <v>3</v>
      </c>
      <c r="AR720" s="14">
        <v>3</v>
      </c>
      <c r="AS720" s="15">
        <f t="shared" si="912"/>
        <v>45617.75</v>
      </c>
      <c r="AT720" s="14" t="s">
        <v>163</v>
      </c>
      <c r="AU720" s="12">
        <v>3.3069999999999999</v>
      </c>
      <c r="AV720" s="17" t="s">
        <v>236</v>
      </c>
      <c r="AW720" s="18" t="s">
        <v>3027</v>
      </c>
      <c r="AX720" s="19" t="s">
        <v>3129</v>
      </c>
      <c r="AY720" s="17" t="s">
        <v>739</v>
      </c>
      <c r="AZ720" s="14" t="s">
        <v>203</v>
      </c>
      <c r="BA720" s="20" t="str">
        <f t="shared" si="913"/>
        <v>17206000000252950861</v>
      </c>
      <c r="BB720" s="31">
        <f t="shared" si="914"/>
        <v>20</v>
      </c>
      <c r="BC720" s="22" t="s">
        <v>3130</v>
      </c>
      <c r="BD720" s="23" t="s">
        <v>341</v>
      </c>
      <c r="BE720">
        <v>2010</v>
      </c>
      <c r="BF720" s="8"/>
      <c r="BG720" s="32">
        <v>54735806</v>
      </c>
      <c r="BH720" s="32">
        <v>22226269</v>
      </c>
      <c r="BI720" s="32"/>
      <c r="BJ720" t="s">
        <v>549</v>
      </c>
      <c r="BK720" s="14" t="str">
        <f t="shared" si="869"/>
        <v>A-560</v>
      </c>
      <c r="BL720" s="14" t="s">
        <v>241</v>
      </c>
      <c r="BM720" s="25"/>
      <c r="BN720" s="26" t="str">
        <f t="shared" si="915"/>
        <v>17206000000252950861</v>
      </c>
      <c r="BO720" s="27" t="str">
        <f t="shared" si="916"/>
        <v>TAGHOUTI NABIHA</v>
      </c>
      <c r="BP720" s="26">
        <f t="shared" si="917"/>
        <v>721</v>
      </c>
      <c r="BQ720" s="28"/>
    </row>
    <row r="721" spans="1:69" x14ac:dyDescent="0.25">
      <c r="A721" t="str">
        <f>VLOOKUP(B721,[2]RH!$B:$BV,72,0)</f>
        <v>Non-Actif</v>
      </c>
      <c r="B721" s="6">
        <v>722</v>
      </c>
      <c r="C721" s="7" t="s">
        <v>168</v>
      </c>
      <c r="D721" s="7" t="s">
        <v>699</v>
      </c>
      <c r="E721" s="7" t="s">
        <v>67</v>
      </c>
      <c r="F721" s="7" t="s">
        <v>118</v>
      </c>
      <c r="G721" s="7" t="s">
        <v>220</v>
      </c>
      <c r="H721" s="7">
        <v>520</v>
      </c>
      <c r="I721" s="7"/>
      <c r="J721" s="7" t="s">
        <v>190</v>
      </c>
      <c r="K721" s="7" t="s">
        <v>146</v>
      </c>
      <c r="L721" s="7" t="s">
        <v>90</v>
      </c>
      <c r="M721" s="7" t="s">
        <v>191</v>
      </c>
      <c r="N721" s="8">
        <v>44522</v>
      </c>
      <c r="P721" s="7">
        <f t="shared" ca="1" si="918"/>
        <v>-1102</v>
      </c>
      <c r="Q721" s="8">
        <v>44586</v>
      </c>
      <c r="R721" s="7" t="s">
        <v>161</v>
      </c>
      <c r="S721" s="7"/>
      <c r="T721" s="9" t="s">
        <v>156</v>
      </c>
      <c r="U721" s="7" t="str">
        <f t="shared" si="904"/>
        <v>Contractuel</v>
      </c>
      <c r="V721" s="8">
        <v>44562</v>
      </c>
      <c r="W721" s="8">
        <v>44620</v>
      </c>
      <c r="X721" s="8"/>
      <c r="Y721" s="8"/>
      <c r="Z721" s="8">
        <v>44522</v>
      </c>
      <c r="AA721" s="7">
        <f t="shared" si="905"/>
        <v>11</v>
      </c>
      <c r="AB721" s="7">
        <f t="shared" si="906"/>
        <v>2021</v>
      </c>
      <c r="AC721" s="7">
        <f t="shared" si="907"/>
        <v>2025</v>
      </c>
      <c r="AD721" s="10" t="e">
        <f t="shared" ref="AD721:AD784" ca="1" si="933">IF(#REF!="Non",(DAYS360(N721,Q721)/360),(DAYS360(N721,TODAY())/360))</f>
        <v>#REF!</v>
      </c>
      <c r="AE721" s="10" t="e">
        <f t="shared" ca="1" si="909"/>
        <v>#REF!</v>
      </c>
      <c r="AF721" s="8">
        <v>34080</v>
      </c>
      <c r="AG721" s="11">
        <f t="shared" ca="1" si="910"/>
        <v>31.895890410958906</v>
      </c>
      <c r="AH721" s="10" t="str">
        <f t="shared" ca="1" si="911"/>
        <v>&gt;25&lt; 35</v>
      </c>
      <c r="AI721" s="12">
        <v>17462240</v>
      </c>
      <c r="AJ721" s="13" t="s">
        <v>82</v>
      </c>
      <c r="AK721" s="12">
        <v>13613013</v>
      </c>
      <c r="AL721" s="8">
        <v>40688</v>
      </c>
      <c r="AM721" s="7" t="s">
        <v>108</v>
      </c>
      <c r="AN721" s="7" t="s">
        <v>76</v>
      </c>
      <c r="AQ721" s="14">
        <v>3</v>
      </c>
      <c r="AR721" s="14">
        <v>1</v>
      </c>
      <c r="AS721" s="15">
        <f t="shared" si="912"/>
        <v>44887.25</v>
      </c>
      <c r="AT721" s="14" t="s">
        <v>163</v>
      </c>
      <c r="AU721" s="12">
        <v>3.1930000000000001</v>
      </c>
      <c r="AV721" s="17" t="s">
        <v>1112</v>
      </c>
      <c r="AW721" s="18" t="s">
        <v>3131</v>
      </c>
      <c r="AX721" s="19" t="s">
        <v>3132</v>
      </c>
      <c r="AY721" s="17" t="s">
        <v>1395</v>
      </c>
      <c r="AZ721" s="14" t="s">
        <v>443</v>
      </c>
      <c r="BA721" s="20" t="str">
        <f t="shared" si="913"/>
        <v>24020073407251110148</v>
      </c>
      <c r="BB721" s="31">
        <f t="shared" si="914"/>
        <v>20</v>
      </c>
      <c r="BC721" s="22" t="s">
        <v>3133</v>
      </c>
      <c r="BD721" s="23" t="s">
        <v>3134</v>
      </c>
      <c r="BF721" s="8"/>
      <c r="BG721" s="32">
        <v>94441736</v>
      </c>
      <c r="BH721" s="32">
        <v>95492358</v>
      </c>
      <c r="BI721" s="32"/>
      <c r="BJ721" t="s">
        <v>3135</v>
      </c>
      <c r="BK721" s="14" t="str">
        <f t="shared" si="869"/>
        <v>A-520</v>
      </c>
      <c r="BL721" s="14"/>
      <c r="BM721" s="25"/>
      <c r="BN721" s="26" t="str">
        <f t="shared" si="915"/>
        <v>24020073407251110148</v>
      </c>
      <c r="BO721" s="27" t="str">
        <f t="shared" si="916"/>
        <v>ARFAOUI RIM</v>
      </c>
      <c r="BP721" s="26">
        <f t="shared" si="917"/>
        <v>722</v>
      </c>
      <c r="BQ721" s="28"/>
    </row>
    <row r="722" spans="1:69" x14ac:dyDescent="0.25">
      <c r="A722" t="str">
        <f>VLOOKUP(B722,[2]RH!$B:$BV,72,0)</f>
        <v>si</v>
      </c>
      <c r="B722" s="6">
        <v>723</v>
      </c>
      <c r="C722" s="7" t="s">
        <v>168</v>
      </c>
      <c r="D722" s="7" t="s">
        <v>3136</v>
      </c>
      <c r="E722" s="7" t="s">
        <v>67</v>
      </c>
      <c r="F722" s="7" t="s">
        <v>118</v>
      </c>
      <c r="G722" s="7" t="s">
        <v>220</v>
      </c>
      <c r="H722" s="7" t="s">
        <v>225</v>
      </c>
      <c r="I722" s="7" t="s">
        <v>614</v>
      </c>
      <c r="J722" s="7" t="s">
        <v>281</v>
      </c>
      <c r="K722" s="7" t="s">
        <v>146</v>
      </c>
      <c r="L722" s="7" t="s">
        <v>90</v>
      </c>
      <c r="M722" s="7" t="s">
        <v>191</v>
      </c>
      <c r="N722" s="8">
        <v>44523</v>
      </c>
      <c r="P722" s="7">
        <f t="shared" ca="1" si="918"/>
        <v>-6</v>
      </c>
      <c r="Q722" s="8"/>
      <c r="R722" s="7"/>
      <c r="S722" s="7"/>
      <c r="T722" s="9" t="s">
        <v>156</v>
      </c>
      <c r="U722" s="7" t="str">
        <f t="shared" si="904"/>
        <v>Contractuel</v>
      </c>
      <c r="V722" s="8">
        <v>45689</v>
      </c>
      <c r="W722" s="8">
        <f>VLOOKUP(B722,[1]BASE!$A:$Q,17,0)</f>
        <v>45716</v>
      </c>
      <c r="X722" s="8"/>
      <c r="Y722" s="8"/>
      <c r="Z722" s="8">
        <v>44523</v>
      </c>
      <c r="AA722" s="7">
        <f t="shared" si="905"/>
        <v>11</v>
      </c>
      <c r="AB722" s="7">
        <f t="shared" si="906"/>
        <v>2021</v>
      </c>
      <c r="AC722" s="7">
        <f t="shared" si="907"/>
        <v>2025</v>
      </c>
      <c r="AD722" s="10" t="e">
        <f t="shared" ref="AD722:AD785" ca="1" si="934">IF(#REF!="Non",(DAYS360(N722,Q722)/360),(DAYS360(N722,TODAY())/360))</f>
        <v>#REF!</v>
      </c>
      <c r="AE722" s="10" t="e">
        <f t="shared" ca="1" si="909"/>
        <v>#REF!</v>
      </c>
      <c r="AF722" s="8">
        <v>32166</v>
      </c>
      <c r="AG722" s="11">
        <f t="shared" ca="1" si="910"/>
        <v>37.139726027397259</v>
      </c>
      <c r="AH722" s="10" t="str">
        <f t="shared" ca="1" si="911"/>
        <v>&gt;35&lt; 45</v>
      </c>
      <c r="AI722" s="12">
        <v>16738395</v>
      </c>
      <c r="AJ722" s="40" t="s">
        <v>213</v>
      </c>
      <c r="AK722" s="12" t="s">
        <v>3137</v>
      </c>
      <c r="AL722" s="8">
        <v>42354</v>
      </c>
      <c r="AM722" s="7" t="s">
        <v>108</v>
      </c>
      <c r="AN722" s="7" t="s">
        <v>76</v>
      </c>
      <c r="AO722">
        <v>2</v>
      </c>
      <c r="AQ722">
        <v>3</v>
      </c>
      <c r="AR722" s="14">
        <v>3</v>
      </c>
      <c r="AS722" s="15">
        <f t="shared" si="912"/>
        <v>45618.75</v>
      </c>
      <c r="AT722" s="14" t="s">
        <v>163</v>
      </c>
      <c r="AU722" s="12">
        <v>3.3069999999999999</v>
      </c>
      <c r="AV722" s="17" t="s">
        <v>236</v>
      </c>
      <c r="AW722" s="18" t="s">
        <v>1659</v>
      </c>
      <c r="AX722" s="19" t="s">
        <v>3138</v>
      </c>
      <c r="AY722" s="17" t="s">
        <v>1158</v>
      </c>
      <c r="AZ722" s="14" t="s">
        <v>203</v>
      </c>
      <c r="BA722" s="20" t="str">
        <f t="shared" si="913"/>
        <v>17503000000210960649</v>
      </c>
      <c r="BB722" s="31">
        <f t="shared" si="914"/>
        <v>20</v>
      </c>
      <c r="BC722" s="22" t="s">
        <v>3139</v>
      </c>
      <c r="BD722" s="23" t="s">
        <v>115</v>
      </c>
      <c r="BE722">
        <v>2051</v>
      </c>
      <c r="BF722" s="8"/>
      <c r="BG722" s="32">
        <v>51807514</v>
      </c>
      <c r="BH722" s="32">
        <v>24592953</v>
      </c>
      <c r="BI722" s="32"/>
      <c r="BJ722" t="s">
        <v>714</v>
      </c>
      <c r="BK722" s="14" t="str">
        <f>IF(K722="CADRE","CADRE",CONCATENATE(J722,"-",H722))</f>
        <v>B-P6 AV</v>
      </c>
      <c r="BL722" s="14" t="s">
        <v>595</v>
      </c>
      <c r="BM722" s="25"/>
      <c r="BN722" s="26" t="str">
        <f t="shared" si="915"/>
        <v>17503000000210960649</v>
      </c>
      <c r="BO722" s="27" t="str">
        <f t="shared" si="916"/>
        <v>SMIDA HAYET</v>
      </c>
      <c r="BP722" s="26">
        <f t="shared" si="917"/>
        <v>723</v>
      </c>
      <c r="BQ722" s="28"/>
    </row>
    <row r="723" spans="1:69" x14ac:dyDescent="0.25">
      <c r="A723" t="str">
        <f>VLOOKUP(B723,[2]RH!$B:$BV,72,0)</f>
        <v>Non-Actif</v>
      </c>
      <c r="B723" s="6">
        <v>724</v>
      </c>
      <c r="C723" s="7" t="s">
        <v>168</v>
      </c>
      <c r="D723" s="7" t="s">
        <v>3140</v>
      </c>
      <c r="E723" s="7" t="s">
        <v>67</v>
      </c>
      <c r="F723" s="7" t="s">
        <v>118</v>
      </c>
      <c r="G723" s="7" t="s">
        <v>220</v>
      </c>
      <c r="H723" s="7">
        <v>520</v>
      </c>
      <c r="I723" s="7"/>
      <c r="J723" s="7" t="s">
        <v>281</v>
      </c>
      <c r="K723" s="7" t="s">
        <v>146</v>
      </c>
      <c r="L723" s="7" t="s">
        <v>90</v>
      </c>
      <c r="M723" s="7" t="s">
        <v>191</v>
      </c>
      <c r="N723" s="8">
        <v>44523</v>
      </c>
      <c r="P723" s="7">
        <f t="shared" ca="1" si="918"/>
        <v>-980</v>
      </c>
      <c r="Q723" s="8">
        <v>44707</v>
      </c>
      <c r="R723" s="7" t="s">
        <v>352</v>
      </c>
      <c r="S723" s="7"/>
      <c r="T723" s="9" t="s">
        <v>156</v>
      </c>
      <c r="U723" s="7" t="str">
        <f t="shared" si="904"/>
        <v>Contractuel</v>
      </c>
      <c r="V723" s="8">
        <v>44682</v>
      </c>
      <c r="W723" s="8">
        <v>44742</v>
      </c>
      <c r="X723" s="8"/>
      <c r="Y723" s="8"/>
      <c r="Z723" s="8">
        <v>44523</v>
      </c>
      <c r="AA723" s="7">
        <f t="shared" si="905"/>
        <v>11</v>
      </c>
      <c r="AB723" s="7">
        <f t="shared" si="906"/>
        <v>2021</v>
      </c>
      <c r="AC723" s="7">
        <f t="shared" si="907"/>
        <v>2025</v>
      </c>
      <c r="AD723" s="10" t="e">
        <f t="shared" ref="AD723:AD786" ca="1" si="935">IF(#REF!="Non",(DAYS360(N723,Q723)/360),(DAYS360(N723,TODAY())/360))</f>
        <v>#REF!</v>
      </c>
      <c r="AE723" s="10" t="e">
        <f t="shared" ca="1" si="909"/>
        <v>#REF!</v>
      </c>
      <c r="AF723" s="8">
        <v>26252</v>
      </c>
      <c r="AG723" s="11">
        <f t="shared" ca="1" si="910"/>
        <v>53.342465753424655</v>
      </c>
      <c r="AH723" s="10" t="str">
        <f t="shared" ca="1" si="911"/>
        <v>&gt;45&lt; 55</v>
      </c>
      <c r="AI723" s="12">
        <v>11462217</v>
      </c>
      <c r="AJ723" s="13" t="s">
        <v>79</v>
      </c>
      <c r="AK723" s="12" t="s">
        <v>3141</v>
      </c>
      <c r="AL723" s="8">
        <v>41459</v>
      </c>
      <c r="AM723" s="7" t="s">
        <v>108</v>
      </c>
      <c r="AN723" s="7" t="s">
        <v>76</v>
      </c>
      <c r="AO723">
        <v>5</v>
      </c>
      <c r="AQ723" s="14">
        <v>3</v>
      </c>
      <c r="AR723" s="14">
        <v>1</v>
      </c>
      <c r="AS723" s="15">
        <f t="shared" si="912"/>
        <v>44888.25</v>
      </c>
      <c r="AT723" s="14" t="s">
        <v>163</v>
      </c>
      <c r="AU723" s="12">
        <v>3.1930000000000001</v>
      </c>
      <c r="AV723" s="17" t="s">
        <v>236</v>
      </c>
      <c r="AW723" s="18" t="s">
        <v>201</v>
      </c>
      <c r="AX723" s="19" t="s">
        <v>3142</v>
      </c>
      <c r="AY723" s="17" t="s">
        <v>2635</v>
      </c>
      <c r="AZ723" s="14" t="s">
        <v>203</v>
      </c>
      <c r="BA723" s="20" t="str">
        <f t="shared" si="913"/>
        <v>17001000000304342053</v>
      </c>
      <c r="BB723" s="31">
        <f t="shared" si="914"/>
        <v>20</v>
      </c>
      <c r="BC723" s="22" t="s">
        <v>3143</v>
      </c>
      <c r="BD723" s="23" t="s">
        <v>85</v>
      </c>
      <c r="BF723" s="8"/>
      <c r="BG723" s="32">
        <v>94382772</v>
      </c>
      <c r="BH723" s="32">
        <v>53674614</v>
      </c>
      <c r="BI723" s="32"/>
      <c r="BJ723" t="s">
        <v>492</v>
      </c>
      <c r="BK723" s="14" t="str">
        <f t="shared" si="869"/>
        <v>B-520</v>
      </c>
      <c r="BL723" s="14"/>
      <c r="BM723" s="25"/>
      <c r="BN723" s="26" t="str">
        <f t="shared" si="915"/>
        <v>17001000000304342053</v>
      </c>
      <c r="BO723" s="27" t="str">
        <f t="shared" si="916"/>
        <v>KHIARI NADIA</v>
      </c>
      <c r="BP723" s="26">
        <f t="shared" si="917"/>
        <v>724</v>
      </c>
      <c r="BQ723" s="28"/>
    </row>
    <row r="724" spans="1:69" x14ac:dyDescent="0.25">
      <c r="A724" t="str">
        <f>VLOOKUP(B724,[2]RH!$B:$BV,72,0)</f>
        <v>Non-Actif</v>
      </c>
      <c r="B724" s="6">
        <v>725</v>
      </c>
      <c r="C724" s="7" t="s">
        <v>3144</v>
      </c>
      <c r="D724" s="7" t="s">
        <v>3145</v>
      </c>
      <c r="E724" s="7" t="s">
        <v>67</v>
      </c>
      <c r="F724" s="7" t="s">
        <v>118</v>
      </c>
      <c r="G724" s="7" t="s">
        <v>2675</v>
      </c>
      <c r="H724" s="7">
        <v>520</v>
      </c>
      <c r="I724" s="7"/>
      <c r="J724" s="7" t="s">
        <v>190</v>
      </c>
      <c r="K724" s="7" t="s">
        <v>146</v>
      </c>
      <c r="L724" s="7" t="s">
        <v>90</v>
      </c>
      <c r="M724" s="7" t="s">
        <v>191</v>
      </c>
      <c r="N724" s="8">
        <v>44523</v>
      </c>
      <c r="P724" s="7">
        <f t="shared" ca="1" si="918"/>
        <v>-1041</v>
      </c>
      <c r="Q724" s="8">
        <v>44652</v>
      </c>
      <c r="R724" s="7" t="s">
        <v>161</v>
      </c>
      <c r="S724" s="7"/>
      <c r="T724" s="9" t="s">
        <v>156</v>
      </c>
      <c r="U724" s="7" t="str">
        <f t="shared" si="904"/>
        <v>Contractuel</v>
      </c>
      <c r="V724" s="8">
        <v>44652</v>
      </c>
      <c r="W724" s="8">
        <v>44681</v>
      </c>
      <c r="X724" s="8"/>
      <c r="Y724" s="8"/>
      <c r="Z724" s="8">
        <v>44523</v>
      </c>
      <c r="AA724" s="7">
        <f t="shared" si="905"/>
        <v>11</v>
      </c>
      <c r="AB724" s="7">
        <f t="shared" si="906"/>
        <v>2021</v>
      </c>
      <c r="AC724" s="7">
        <f t="shared" si="907"/>
        <v>2025</v>
      </c>
      <c r="AD724" s="10" t="e">
        <f t="shared" ref="AD724:AD787" ca="1" si="936">IF(#REF!="Non",(DAYS360(N724,Q724)/360),(DAYS360(N724,TODAY())/360))</f>
        <v>#REF!</v>
      </c>
      <c r="AE724" s="10" t="e">
        <f t="shared" ca="1" si="909"/>
        <v>#REF!</v>
      </c>
      <c r="AF724" s="8">
        <v>34675</v>
      </c>
      <c r="AG724" s="11">
        <f t="shared" ca="1" si="910"/>
        <v>30.265753424657536</v>
      </c>
      <c r="AH724" s="10" t="str">
        <f t="shared" ca="1" si="911"/>
        <v>&gt;25&lt; 35</v>
      </c>
      <c r="AI724" s="12">
        <v>16887658</v>
      </c>
      <c r="AJ724" s="13" t="s">
        <v>150</v>
      </c>
      <c r="AK724" s="12" t="s">
        <v>3146</v>
      </c>
      <c r="AL724" s="8">
        <v>41198</v>
      </c>
      <c r="AM724" s="7" t="s">
        <v>75</v>
      </c>
      <c r="AN724" s="7" t="s">
        <v>109</v>
      </c>
      <c r="AQ724" s="14">
        <v>3</v>
      </c>
      <c r="AR724" s="14">
        <v>1</v>
      </c>
      <c r="AS724" s="15">
        <f t="shared" si="912"/>
        <v>44888.25</v>
      </c>
      <c r="AT724" s="14" t="s">
        <v>163</v>
      </c>
      <c r="AU724" s="12">
        <v>3.1930000000000001</v>
      </c>
      <c r="AV724" s="17" t="s">
        <v>236</v>
      </c>
      <c r="AW724" s="18" t="s">
        <v>201</v>
      </c>
      <c r="AX724" s="19" t="s">
        <v>3147</v>
      </c>
      <c r="AY724" s="17" t="s">
        <v>566</v>
      </c>
      <c r="AZ724" s="14" t="s">
        <v>203</v>
      </c>
      <c r="BA724" s="20" t="str">
        <f t="shared" si="913"/>
        <v>17001000000308587743</v>
      </c>
      <c r="BB724" s="31">
        <f t="shared" si="914"/>
        <v>20</v>
      </c>
      <c r="BC724" s="22" t="s">
        <v>3148</v>
      </c>
      <c r="BD724" s="23" t="s">
        <v>341</v>
      </c>
      <c r="BF724" s="8"/>
      <c r="BG724" s="32">
        <v>51047633</v>
      </c>
      <c r="BH724" s="32">
        <v>20419545</v>
      </c>
      <c r="BI724" s="32"/>
      <c r="BJ724" t="s">
        <v>1857</v>
      </c>
      <c r="BK724" s="14" t="str">
        <f t="shared" si="869"/>
        <v>A-520</v>
      </c>
      <c r="BL724" s="14"/>
      <c r="BM724" s="25"/>
      <c r="BN724" s="26" t="str">
        <f t="shared" si="915"/>
        <v>17001000000308587743</v>
      </c>
      <c r="BO724" s="27" t="str">
        <f t="shared" si="916"/>
        <v>MLIKI OUSSAMA</v>
      </c>
      <c r="BP724" s="26">
        <f t="shared" si="917"/>
        <v>725</v>
      </c>
      <c r="BQ724" s="28"/>
    </row>
    <row r="725" spans="1:69" x14ac:dyDescent="0.25">
      <c r="A725" t="str">
        <f>VLOOKUP(B725,[2]RH!$B:$BV,72,0)</f>
        <v>Non-Actif</v>
      </c>
      <c r="B725" s="6">
        <v>726</v>
      </c>
      <c r="C725" s="7" t="s">
        <v>168</v>
      </c>
      <c r="D725" s="7" t="s">
        <v>1795</v>
      </c>
      <c r="E725" s="7" t="s">
        <v>67</v>
      </c>
      <c r="F725" s="7" t="s">
        <v>118</v>
      </c>
      <c r="G725" s="7" t="s">
        <v>220</v>
      </c>
      <c r="H725" s="7">
        <v>520</v>
      </c>
      <c r="I725" s="7"/>
      <c r="J725" s="7" t="s">
        <v>281</v>
      </c>
      <c r="K725" s="7" t="s">
        <v>146</v>
      </c>
      <c r="L725" s="7" t="s">
        <v>90</v>
      </c>
      <c r="M725" s="7" t="s">
        <v>191</v>
      </c>
      <c r="N725" s="8">
        <v>44523</v>
      </c>
      <c r="P725" s="7">
        <f t="shared" ca="1" si="918"/>
        <v>-1161</v>
      </c>
      <c r="Q725" s="8">
        <v>44531</v>
      </c>
      <c r="R725" s="7" t="s">
        <v>161</v>
      </c>
      <c r="S725" s="7"/>
      <c r="T725" s="9" t="s">
        <v>156</v>
      </c>
      <c r="U725" s="7" t="str">
        <f t="shared" si="904"/>
        <v>Contractuel</v>
      </c>
      <c r="V725" s="8">
        <v>44523</v>
      </c>
      <c r="W725" s="8">
        <v>44561</v>
      </c>
      <c r="X725" s="8"/>
      <c r="Y725" s="8"/>
      <c r="Z725" s="8">
        <v>44523</v>
      </c>
      <c r="AA725" s="7">
        <f t="shared" si="905"/>
        <v>11</v>
      </c>
      <c r="AB725" s="7">
        <f t="shared" si="906"/>
        <v>2021</v>
      </c>
      <c r="AC725" s="7">
        <f t="shared" si="907"/>
        <v>2025</v>
      </c>
      <c r="AD725" s="10" t="e">
        <f t="shared" ref="AD725:AD788" ca="1" si="937">IF(#REF!="Non",(DAYS360(N725,Q725)/360),(DAYS360(N725,TODAY())/360))</f>
        <v>#REF!</v>
      </c>
      <c r="AE725" s="10" t="e">
        <f t="shared" ca="1" si="909"/>
        <v>#REF!</v>
      </c>
      <c r="AF725" s="8">
        <v>30057</v>
      </c>
      <c r="AG725" s="11">
        <f t="shared" ca="1" si="910"/>
        <v>42.917808219178085</v>
      </c>
      <c r="AH725" s="10" t="str">
        <f t="shared" ca="1" si="911"/>
        <v>&gt;35&lt; 45</v>
      </c>
      <c r="AI725" s="12">
        <v>12493895</v>
      </c>
      <c r="AJ725" s="13" t="s">
        <v>73</v>
      </c>
      <c r="AK725" s="12" t="s">
        <v>1797</v>
      </c>
      <c r="AL725" s="8">
        <v>37575</v>
      </c>
      <c r="AM725" s="7" t="s">
        <v>108</v>
      </c>
      <c r="AN725" s="7" t="s">
        <v>76</v>
      </c>
      <c r="AO725">
        <v>1</v>
      </c>
      <c r="AQ725" s="14">
        <v>3</v>
      </c>
      <c r="AR725" s="14">
        <v>1</v>
      </c>
      <c r="AS725" s="15">
        <f t="shared" si="912"/>
        <v>44888.25</v>
      </c>
      <c r="AT725" s="14" t="s">
        <v>163</v>
      </c>
      <c r="AU725" s="12">
        <v>3.1930000000000001</v>
      </c>
      <c r="AV725" s="17" t="s">
        <v>236</v>
      </c>
      <c r="AW725" s="18" t="s">
        <v>201</v>
      </c>
      <c r="AX725" s="19" t="s">
        <v>1798</v>
      </c>
      <c r="AY725" s="17">
        <v>42</v>
      </c>
      <c r="AZ725" s="14" t="s">
        <v>203</v>
      </c>
      <c r="BA725" s="20" t="str">
        <f t="shared" si="913"/>
        <v>17001000000296896042</v>
      </c>
      <c r="BB725" s="31">
        <f t="shared" si="914"/>
        <v>20</v>
      </c>
      <c r="BC725" s="22" t="s">
        <v>1799</v>
      </c>
      <c r="BD725" s="23" t="s">
        <v>486</v>
      </c>
      <c r="BF725" s="8" t="s">
        <v>176</v>
      </c>
      <c r="BG725" s="32">
        <v>29480164</v>
      </c>
      <c r="BH725" s="32">
        <v>20066677</v>
      </c>
      <c r="BI725" s="32"/>
      <c r="BJ725" t="s">
        <v>486</v>
      </c>
      <c r="BK725" s="14" t="str">
        <f t="shared" si="869"/>
        <v>B-520</v>
      </c>
      <c r="BL725" s="14"/>
      <c r="BM725" s="25"/>
      <c r="BN725" s="26" t="str">
        <f t="shared" si="915"/>
        <v>17001000000296896042</v>
      </c>
      <c r="BO725" s="27" t="str">
        <f t="shared" si="916"/>
        <v>SASSI WAFA</v>
      </c>
      <c r="BP725" s="26">
        <f t="shared" si="917"/>
        <v>726</v>
      </c>
      <c r="BQ725" s="28"/>
    </row>
    <row r="726" spans="1:69" x14ac:dyDescent="0.25">
      <c r="A726" t="str">
        <f>VLOOKUP(B726,[2]RH!$B:$BV,72,0)</f>
        <v>si</v>
      </c>
      <c r="B726" s="6">
        <v>727</v>
      </c>
      <c r="C726" s="7" t="s">
        <v>100</v>
      </c>
      <c r="D726" s="7" t="s">
        <v>3149</v>
      </c>
      <c r="E726" s="7" t="s">
        <v>67</v>
      </c>
      <c r="F726" s="7" t="s">
        <v>118</v>
      </c>
      <c r="G726" s="7" t="s">
        <v>220</v>
      </c>
      <c r="H726" s="7" t="s">
        <v>234</v>
      </c>
      <c r="I726" s="7" t="s">
        <v>189</v>
      </c>
      <c r="J726" s="7" t="s">
        <v>190</v>
      </c>
      <c r="K726" s="7" t="s">
        <v>146</v>
      </c>
      <c r="L726" s="7" t="s">
        <v>90</v>
      </c>
      <c r="M726" s="7" t="s">
        <v>191</v>
      </c>
      <c r="N726" s="8">
        <v>44523</v>
      </c>
      <c r="P726" s="7">
        <f t="shared" ca="1" si="918"/>
        <v>-6</v>
      </c>
      <c r="Q726" s="8"/>
      <c r="R726" s="7"/>
      <c r="S726" s="7"/>
      <c r="T726" s="9" t="s">
        <v>156</v>
      </c>
      <c r="U726" s="7" t="str">
        <f t="shared" si="904"/>
        <v>Contractuel</v>
      </c>
      <c r="V726" s="8">
        <v>45689</v>
      </c>
      <c r="W726" s="8">
        <f>VLOOKUP(B726,[1]BASE!$A:$Q,17,0)</f>
        <v>45716</v>
      </c>
      <c r="X726" s="8"/>
      <c r="Y726" s="8"/>
      <c r="Z726" s="8">
        <v>44523</v>
      </c>
      <c r="AA726" s="7">
        <f t="shared" si="905"/>
        <v>11</v>
      </c>
      <c r="AB726" s="7">
        <f t="shared" si="906"/>
        <v>2021</v>
      </c>
      <c r="AC726" s="7">
        <f t="shared" si="907"/>
        <v>2025</v>
      </c>
      <c r="AD726" s="10" t="e">
        <f t="shared" ref="AD726:AD789" ca="1" si="938">IF(#REF!="Non",(DAYS360(N726,Q726)/360),(DAYS360(N726,TODAY())/360))</f>
        <v>#REF!</v>
      </c>
      <c r="AE726" s="10" t="e">
        <f t="shared" ca="1" si="909"/>
        <v>#REF!</v>
      </c>
      <c r="AF726" s="8">
        <v>29614</v>
      </c>
      <c r="AG726" s="11">
        <f t="shared" ca="1" si="910"/>
        <v>44.131506849315066</v>
      </c>
      <c r="AH726" s="10" t="str">
        <f t="shared" ca="1" si="911"/>
        <v>&gt;35&lt; 45</v>
      </c>
      <c r="AI726" s="12">
        <v>12518318</v>
      </c>
      <c r="AJ726" s="13" t="s">
        <v>92</v>
      </c>
      <c r="AK726" s="12" t="s">
        <v>3150</v>
      </c>
      <c r="AL726" s="8">
        <v>35965</v>
      </c>
      <c r="AM726" s="7" t="s">
        <v>108</v>
      </c>
      <c r="AN726" s="7" t="s">
        <v>109</v>
      </c>
      <c r="AQ726">
        <v>3</v>
      </c>
      <c r="AR726" s="14">
        <v>3</v>
      </c>
      <c r="AS726" s="15">
        <f t="shared" si="912"/>
        <v>45618.75</v>
      </c>
      <c r="AT726" s="14" t="s">
        <v>163</v>
      </c>
      <c r="AU726" s="12">
        <v>3.3069999999999999</v>
      </c>
      <c r="AV726" s="17" t="s">
        <v>150</v>
      </c>
      <c r="AW726" s="18" t="s">
        <v>879</v>
      </c>
      <c r="AX726" s="19" t="s">
        <v>3151</v>
      </c>
      <c r="AY726" s="17" t="s">
        <v>2356</v>
      </c>
      <c r="AZ726" s="14" t="s">
        <v>174</v>
      </c>
      <c r="BA726" s="20" t="str">
        <f t="shared" si="913"/>
        <v>07065012310552582575</v>
      </c>
      <c r="BB726" s="31">
        <f t="shared" si="914"/>
        <v>20</v>
      </c>
      <c r="BC726" s="22" t="s">
        <v>3152</v>
      </c>
      <c r="BD726" s="23" t="s">
        <v>341</v>
      </c>
      <c r="BF726" s="8"/>
      <c r="BG726" s="32">
        <v>26572731</v>
      </c>
      <c r="BH726" s="32">
        <v>26572579</v>
      </c>
      <c r="BI726" s="32"/>
      <c r="BJ726" t="s">
        <v>720</v>
      </c>
      <c r="BK726" s="14" t="str">
        <f>IF(K726="CADRE","CADRE",CONCATENATE(J726,"-",H726))</f>
        <v>A-JFU</v>
      </c>
      <c r="BL726" s="14" t="s">
        <v>595</v>
      </c>
      <c r="BM726" s="25"/>
      <c r="BN726" s="26" t="str">
        <f t="shared" si="915"/>
        <v>07065012310552582575</v>
      </c>
      <c r="BO726" s="27" t="str">
        <f t="shared" si="916"/>
        <v>BOUSELMI HALIMA</v>
      </c>
      <c r="BP726" s="26">
        <f t="shared" si="917"/>
        <v>727</v>
      </c>
      <c r="BQ726" s="28"/>
    </row>
    <row r="727" spans="1:69" x14ac:dyDescent="0.25">
      <c r="A727" t="str">
        <f>VLOOKUP(B727,[2]RH!$B:$BV,72,0)</f>
        <v>Non-Actif</v>
      </c>
      <c r="B727" s="6">
        <v>728</v>
      </c>
      <c r="C727" s="7" t="s">
        <v>65</v>
      </c>
      <c r="D727" s="7" t="s">
        <v>3153</v>
      </c>
      <c r="E727" s="7" t="s">
        <v>67</v>
      </c>
      <c r="F727" s="7" t="s">
        <v>118</v>
      </c>
      <c r="G727" s="7" t="s">
        <v>2675</v>
      </c>
      <c r="H727" s="7">
        <v>520</v>
      </c>
      <c r="I727" s="7"/>
      <c r="J727" s="7" t="s">
        <v>190</v>
      </c>
      <c r="K727" s="7" t="s">
        <v>146</v>
      </c>
      <c r="L727" s="7" t="s">
        <v>90</v>
      </c>
      <c r="M727" s="7" t="s">
        <v>160</v>
      </c>
      <c r="N727" s="8">
        <v>44523</v>
      </c>
      <c r="P727" s="7">
        <f t="shared" ca="1" si="918"/>
        <v>-1102</v>
      </c>
      <c r="Q727" s="8">
        <v>44607</v>
      </c>
      <c r="R727" s="7" t="s">
        <v>161</v>
      </c>
      <c r="S727" s="7"/>
      <c r="T727" s="9" t="s">
        <v>156</v>
      </c>
      <c r="U727" s="7" t="str">
        <f t="shared" si="904"/>
        <v>Contractuel</v>
      </c>
      <c r="V727" s="8">
        <v>44593</v>
      </c>
      <c r="W727" s="8">
        <v>44620</v>
      </c>
      <c r="X727" s="8"/>
      <c r="Y727" s="8"/>
      <c r="Z727" s="8">
        <v>44523</v>
      </c>
      <c r="AA727" s="7">
        <f t="shared" si="905"/>
        <v>11</v>
      </c>
      <c r="AB727" s="7">
        <f t="shared" si="906"/>
        <v>2021</v>
      </c>
      <c r="AC727" s="7">
        <f t="shared" si="907"/>
        <v>2025</v>
      </c>
      <c r="AD727" s="10" t="e">
        <f t="shared" ref="AD727:AD790" ca="1" si="939">IF(#REF!="Non",(DAYS360(N727,Q727)/360),(DAYS360(N727,TODAY())/360))</f>
        <v>#REF!</v>
      </c>
      <c r="AE727" s="10" t="e">
        <f t="shared" ca="1" si="909"/>
        <v>#REF!</v>
      </c>
      <c r="AF727" s="8">
        <v>37024</v>
      </c>
      <c r="AG727" s="11">
        <f t="shared" ca="1" si="910"/>
        <v>23.830136986301369</v>
      </c>
      <c r="AH727" s="10" t="str">
        <f t="shared" ca="1" si="911"/>
        <v>&lt; 25</v>
      </c>
      <c r="AI727" s="12"/>
      <c r="AJ727" s="13"/>
      <c r="AK727" s="12">
        <v>11672040</v>
      </c>
      <c r="AL727" s="8">
        <v>43839</v>
      </c>
      <c r="AM727" s="7" t="s">
        <v>75</v>
      </c>
      <c r="AN727" s="7" t="s">
        <v>109</v>
      </c>
      <c r="AQ727" s="14">
        <v>3</v>
      </c>
      <c r="AR727" s="14">
        <v>1</v>
      </c>
      <c r="AS727" s="15">
        <f t="shared" si="912"/>
        <v>44888.25</v>
      </c>
      <c r="AT727" s="14" t="s">
        <v>163</v>
      </c>
      <c r="AU727" s="12">
        <v>3.1930000000000001</v>
      </c>
      <c r="AV727" s="17" t="s">
        <v>272</v>
      </c>
      <c r="AW727" s="18" t="s">
        <v>894</v>
      </c>
      <c r="AX727" s="19" t="s">
        <v>3154</v>
      </c>
      <c r="AY727" s="17" t="s">
        <v>120</v>
      </c>
      <c r="AZ727" s="14" t="s">
        <v>276</v>
      </c>
      <c r="BA727" s="20" t="str">
        <f t="shared" si="913"/>
        <v>25135000000095361906</v>
      </c>
      <c r="BB727" s="31">
        <f t="shared" si="914"/>
        <v>20</v>
      </c>
      <c r="BC727" s="22" t="s">
        <v>3155</v>
      </c>
      <c r="BD727" s="23" t="s">
        <v>115</v>
      </c>
      <c r="BF727" s="8"/>
      <c r="BG727" s="32">
        <v>51266115</v>
      </c>
      <c r="BH727" s="32">
        <v>54873343</v>
      </c>
      <c r="BI727" s="32"/>
      <c r="BJ727" t="s">
        <v>1033</v>
      </c>
      <c r="BK727" s="14" t="str">
        <f t="shared" si="869"/>
        <v>A-520</v>
      </c>
      <c r="BL727" s="14"/>
      <c r="BM727" s="25"/>
      <c r="BN727" s="26" t="str">
        <f t="shared" si="915"/>
        <v>25135000000095361906</v>
      </c>
      <c r="BO727" s="27" t="str">
        <f t="shared" si="916"/>
        <v>HBIBI MOHAMED AZIZ</v>
      </c>
      <c r="BP727" s="26">
        <f t="shared" si="917"/>
        <v>728</v>
      </c>
      <c r="BQ727" s="28"/>
    </row>
    <row r="728" spans="1:69" x14ac:dyDescent="0.25">
      <c r="A728" t="str">
        <f>VLOOKUP(B728,[2]RH!$B:$BV,72,0)</f>
        <v>Non-Actif</v>
      </c>
      <c r="B728" s="6">
        <v>729</v>
      </c>
      <c r="C728" s="7" t="s">
        <v>65</v>
      </c>
      <c r="D728" s="7" t="s">
        <v>3156</v>
      </c>
      <c r="E728" s="7" t="s">
        <v>67</v>
      </c>
      <c r="F728" s="7" t="s">
        <v>118</v>
      </c>
      <c r="G728" s="7" t="s">
        <v>2675</v>
      </c>
      <c r="H728" s="7">
        <v>520</v>
      </c>
      <c r="I728" s="7"/>
      <c r="J728" s="7" t="s">
        <v>190</v>
      </c>
      <c r="K728" s="7" t="s">
        <v>146</v>
      </c>
      <c r="L728" s="7" t="s">
        <v>90</v>
      </c>
      <c r="M728" s="7" t="s">
        <v>160</v>
      </c>
      <c r="N728" s="8">
        <v>44523</v>
      </c>
      <c r="P728" s="7">
        <f t="shared" ca="1" si="918"/>
        <v>-1161</v>
      </c>
      <c r="Q728" s="8">
        <v>44558</v>
      </c>
      <c r="R728" s="7" t="s">
        <v>161</v>
      </c>
      <c r="S728" s="7"/>
      <c r="T728" s="9" t="s">
        <v>156</v>
      </c>
      <c r="U728" s="7" t="str">
        <f t="shared" si="904"/>
        <v>Contractuel</v>
      </c>
      <c r="V728" s="8">
        <v>44523</v>
      </c>
      <c r="W728" s="8">
        <v>44561</v>
      </c>
      <c r="X728" s="8"/>
      <c r="Y728" s="8"/>
      <c r="Z728" s="8">
        <v>44523</v>
      </c>
      <c r="AA728" s="7">
        <f t="shared" si="905"/>
        <v>11</v>
      </c>
      <c r="AB728" s="7">
        <f t="shared" si="906"/>
        <v>2021</v>
      </c>
      <c r="AC728" s="7">
        <f t="shared" si="907"/>
        <v>2025</v>
      </c>
      <c r="AD728" s="10" t="e">
        <f t="shared" ref="AD728:AD791" ca="1" si="940">IF(#REF!="Non",(DAYS360(N728,Q728)/360),(DAYS360(N728,TODAY())/360))</f>
        <v>#REF!</v>
      </c>
      <c r="AE728" s="10" t="e">
        <f t="shared" ca="1" si="909"/>
        <v>#REF!</v>
      </c>
      <c r="AF728" s="8">
        <v>36006</v>
      </c>
      <c r="AG728" s="11">
        <f t="shared" ca="1" si="910"/>
        <v>26.61917808219178</v>
      </c>
      <c r="AH728" s="10" t="str">
        <f t="shared" ca="1" si="911"/>
        <v>&gt;25&lt; 35</v>
      </c>
      <c r="AI728" s="12"/>
      <c r="AJ728" s="13"/>
      <c r="AK728" s="12">
        <v>11655351</v>
      </c>
      <c r="AL728" s="8">
        <v>43235</v>
      </c>
      <c r="AM728" s="7" t="s">
        <v>75</v>
      </c>
      <c r="AN728" s="7" t="s">
        <v>109</v>
      </c>
      <c r="AQ728" s="14">
        <v>3</v>
      </c>
      <c r="AR728" s="14">
        <v>1</v>
      </c>
      <c r="AS728" s="15">
        <f t="shared" si="912"/>
        <v>44888.25</v>
      </c>
      <c r="AT728" s="14" t="s">
        <v>163</v>
      </c>
      <c r="AU728" s="12">
        <v>3.1930000000000001</v>
      </c>
      <c r="AV728" s="17" t="s">
        <v>272</v>
      </c>
      <c r="AW728" s="18" t="s">
        <v>894</v>
      </c>
      <c r="AX728" s="19" t="s">
        <v>3157</v>
      </c>
      <c r="AY728" s="17" t="s">
        <v>997</v>
      </c>
      <c r="AZ728" s="14" t="s">
        <v>276</v>
      </c>
      <c r="BA728" s="20" t="str">
        <f t="shared" si="913"/>
        <v>25135000000095362682</v>
      </c>
      <c r="BB728" s="31">
        <f t="shared" si="914"/>
        <v>20</v>
      </c>
      <c r="BC728" s="22" t="s">
        <v>3158</v>
      </c>
      <c r="BD728" s="23" t="s">
        <v>115</v>
      </c>
      <c r="BF728" s="8"/>
      <c r="BG728" s="32">
        <v>50613972</v>
      </c>
      <c r="BH728" s="32">
        <v>50888428</v>
      </c>
      <c r="BI728" s="32"/>
      <c r="BJ728" t="s">
        <v>322</v>
      </c>
      <c r="BK728" s="14" t="str">
        <f t="shared" si="869"/>
        <v>A-520</v>
      </c>
      <c r="BL728" s="14"/>
      <c r="BM728" s="25"/>
      <c r="BN728" s="26" t="str">
        <f t="shared" si="915"/>
        <v>25135000000095362682</v>
      </c>
      <c r="BO728" s="27" t="str">
        <f t="shared" si="916"/>
        <v>SEBAI MOUSSA</v>
      </c>
      <c r="BP728" s="26">
        <f t="shared" si="917"/>
        <v>729</v>
      </c>
      <c r="BQ728" s="28"/>
    </row>
    <row r="729" spans="1:69" x14ac:dyDescent="0.25">
      <c r="A729" t="str">
        <f>VLOOKUP(B729,[2]RH!$B:$BV,72,0)</f>
        <v>Non-Actif</v>
      </c>
      <c r="B729" s="6">
        <v>730</v>
      </c>
      <c r="C729" s="7" t="s">
        <v>65</v>
      </c>
      <c r="D729" s="7" t="s">
        <v>3159</v>
      </c>
      <c r="E729" s="7" t="s">
        <v>67</v>
      </c>
      <c r="F729" s="7" t="s">
        <v>118</v>
      </c>
      <c r="G729" s="7" t="s">
        <v>2675</v>
      </c>
      <c r="H729" s="7">
        <v>520</v>
      </c>
      <c r="I729" s="7"/>
      <c r="J729" s="7" t="s">
        <v>190</v>
      </c>
      <c r="K729" s="7" t="s">
        <v>146</v>
      </c>
      <c r="L729" s="7" t="s">
        <v>90</v>
      </c>
      <c r="M729" s="7" t="s">
        <v>160</v>
      </c>
      <c r="N729" s="8">
        <v>44523</v>
      </c>
      <c r="P729" s="7">
        <f t="shared" ca="1" si="918"/>
        <v>-1010</v>
      </c>
      <c r="Q729" s="8">
        <v>44682</v>
      </c>
      <c r="R729" s="7" t="s">
        <v>161</v>
      </c>
      <c r="S729" s="7"/>
      <c r="T729" s="9" t="s">
        <v>156</v>
      </c>
      <c r="U729" s="7" t="str">
        <f t="shared" si="904"/>
        <v>Contractuel</v>
      </c>
      <c r="V729" s="8">
        <v>44682</v>
      </c>
      <c r="W729" s="8">
        <v>44712</v>
      </c>
      <c r="X729" s="8"/>
      <c r="Y729" s="8"/>
      <c r="Z729" s="8">
        <v>44523</v>
      </c>
      <c r="AA729" s="7">
        <f t="shared" si="905"/>
        <v>11</v>
      </c>
      <c r="AB729" s="7">
        <f t="shared" si="906"/>
        <v>2021</v>
      </c>
      <c r="AC729" s="7">
        <f t="shared" si="907"/>
        <v>2025</v>
      </c>
      <c r="AD729" s="10" t="e">
        <f t="shared" ref="AD729:AD792" ca="1" si="941">IF(#REF!="Non",(DAYS360(N729,Q729)/360),(DAYS360(N729,TODAY())/360))</f>
        <v>#REF!</v>
      </c>
      <c r="AE729" s="10" t="e">
        <f t="shared" ca="1" si="909"/>
        <v>#REF!</v>
      </c>
      <c r="AF729" s="8">
        <v>36950</v>
      </c>
      <c r="AG729" s="11">
        <f t="shared" ca="1" si="910"/>
        <v>24.032876712328768</v>
      </c>
      <c r="AH729" s="10" t="str">
        <f t="shared" ca="1" si="911"/>
        <v>&lt; 25</v>
      </c>
      <c r="AI729" s="12">
        <v>17462272</v>
      </c>
      <c r="AJ729" s="13" t="s">
        <v>92</v>
      </c>
      <c r="AK729" s="12">
        <v>11666038</v>
      </c>
      <c r="AL729" s="8">
        <v>43229</v>
      </c>
      <c r="AM729" s="7" t="s">
        <v>75</v>
      </c>
      <c r="AN729" s="7" t="s">
        <v>109</v>
      </c>
      <c r="AQ729" s="14">
        <v>3</v>
      </c>
      <c r="AR729" s="14">
        <v>1</v>
      </c>
      <c r="AS729" s="15">
        <f t="shared" si="912"/>
        <v>44888.25</v>
      </c>
      <c r="AT729" s="14" t="s">
        <v>163</v>
      </c>
      <c r="AU729" s="12">
        <v>3.1930000000000001</v>
      </c>
      <c r="AV729" s="17" t="s">
        <v>272</v>
      </c>
      <c r="AW729" s="18" t="s">
        <v>894</v>
      </c>
      <c r="AX729" s="19" t="s">
        <v>3160</v>
      </c>
      <c r="AY729" s="17" t="s">
        <v>284</v>
      </c>
      <c r="AZ729" s="14" t="s">
        <v>276</v>
      </c>
      <c r="BA729" s="20" t="str">
        <f t="shared" si="913"/>
        <v>25135000000095361421</v>
      </c>
      <c r="BB729" s="31">
        <f t="shared" si="914"/>
        <v>20</v>
      </c>
      <c r="BC729" s="22" t="s">
        <v>3161</v>
      </c>
      <c r="BD729" s="23" t="s">
        <v>115</v>
      </c>
      <c r="BF729" s="8"/>
      <c r="BG729" s="32">
        <v>54444739</v>
      </c>
      <c r="BH729" s="32">
        <v>92538755</v>
      </c>
      <c r="BI729" s="32"/>
      <c r="BJ729" t="s">
        <v>322</v>
      </c>
      <c r="BK729" s="14" t="str">
        <f t="shared" si="869"/>
        <v>A-520</v>
      </c>
      <c r="BL729" s="14"/>
      <c r="BM729" s="25"/>
      <c r="BN729" s="26" t="str">
        <f t="shared" si="915"/>
        <v>25135000000095361421</v>
      </c>
      <c r="BO729" s="27" t="str">
        <f t="shared" si="916"/>
        <v>SASSI YOUSSEF</v>
      </c>
      <c r="BP729" s="26">
        <f t="shared" si="917"/>
        <v>730</v>
      </c>
      <c r="BQ729" s="28"/>
    </row>
    <row r="730" spans="1:69" x14ac:dyDescent="0.25">
      <c r="A730" t="str">
        <f>VLOOKUP(B730,[2]RH!$B:$BV,72,0)</f>
        <v>Non-Actif</v>
      </c>
      <c r="B730" s="6">
        <v>731</v>
      </c>
      <c r="C730" s="7" t="s">
        <v>65</v>
      </c>
      <c r="D730" s="7" t="s">
        <v>3162</v>
      </c>
      <c r="E730" s="7" t="s">
        <v>67</v>
      </c>
      <c r="F730" s="7" t="s">
        <v>118</v>
      </c>
      <c r="G730" s="7" t="s">
        <v>2675</v>
      </c>
      <c r="H730" s="7">
        <v>520</v>
      </c>
      <c r="I730" s="7"/>
      <c r="J730" s="7" t="s">
        <v>281</v>
      </c>
      <c r="K730" s="7" t="s">
        <v>146</v>
      </c>
      <c r="L730" s="7" t="s">
        <v>90</v>
      </c>
      <c r="M730" s="7" t="s">
        <v>160</v>
      </c>
      <c r="N730" s="8">
        <v>44524</v>
      </c>
      <c r="P730" s="7">
        <f t="shared" ca="1" si="918"/>
        <v>-1010</v>
      </c>
      <c r="Q730" s="8">
        <v>44682</v>
      </c>
      <c r="R730" s="7" t="s">
        <v>161</v>
      </c>
      <c r="S730" s="7"/>
      <c r="T730" s="9" t="s">
        <v>156</v>
      </c>
      <c r="U730" s="7" t="str">
        <f t="shared" si="904"/>
        <v>Contractuel</v>
      </c>
      <c r="V730" s="8">
        <v>44682</v>
      </c>
      <c r="W730" s="8">
        <v>44712</v>
      </c>
      <c r="X730" s="8"/>
      <c r="Y730" s="8"/>
      <c r="Z730" s="8">
        <v>44524</v>
      </c>
      <c r="AA730" s="7">
        <f t="shared" si="905"/>
        <v>11</v>
      </c>
      <c r="AB730" s="7">
        <f t="shared" si="906"/>
        <v>2021</v>
      </c>
      <c r="AC730" s="7">
        <f t="shared" si="907"/>
        <v>2025</v>
      </c>
      <c r="AD730" s="10" t="e">
        <f t="shared" ref="AD730:AD793" ca="1" si="942">IF(#REF!="Non",(DAYS360(N730,Q730)/360),(DAYS360(N730,TODAY())/360))</f>
        <v>#REF!</v>
      </c>
      <c r="AE730" s="10" t="e">
        <f t="shared" ca="1" si="909"/>
        <v>#REF!</v>
      </c>
      <c r="AF730" s="8">
        <v>36686</v>
      </c>
      <c r="AG730" s="11">
        <f t="shared" ca="1" si="910"/>
        <v>24.756164383561643</v>
      </c>
      <c r="AH730" s="10" t="str">
        <f t="shared" ca="1" si="911"/>
        <v>&lt; 25</v>
      </c>
      <c r="AI730" s="12">
        <v>17462225</v>
      </c>
      <c r="AJ730" s="13" t="s">
        <v>192</v>
      </c>
      <c r="AK730" s="12">
        <v>11662091</v>
      </c>
      <c r="AL730" s="8">
        <v>42822</v>
      </c>
      <c r="AM730" s="7" t="s">
        <v>75</v>
      </c>
      <c r="AN730" s="7" t="s">
        <v>109</v>
      </c>
      <c r="AQ730" s="14">
        <v>3</v>
      </c>
      <c r="AR730" s="14">
        <v>1</v>
      </c>
      <c r="AS730" s="15">
        <f t="shared" si="912"/>
        <v>44889.25</v>
      </c>
      <c r="AT730" s="14" t="s">
        <v>163</v>
      </c>
      <c r="AU730" s="12">
        <v>3.1930000000000001</v>
      </c>
      <c r="AV730" s="17" t="s">
        <v>945</v>
      </c>
      <c r="AW730" s="18" t="s">
        <v>2015</v>
      </c>
      <c r="AX730" s="19" t="s">
        <v>3163</v>
      </c>
      <c r="AY730" s="17" t="s">
        <v>1593</v>
      </c>
      <c r="AZ730" s="14" t="s">
        <v>217</v>
      </c>
      <c r="BA730" s="20" t="str">
        <f t="shared" si="913"/>
        <v>26007000890180805957</v>
      </c>
      <c r="BB730" s="31">
        <f t="shared" si="914"/>
        <v>20</v>
      </c>
      <c r="BC730" s="22" t="s">
        <v>3164</v>
      </c>
      <c r="BD730" s="23" t="s">
        <v>115</v>
      </c>
      <c r="BF730" s="8"/>
      <c r="BG730" s="32">
        <v>54047273</v>
      </c>
      <c r="BH730" s="32">
        <v>24342523</v>
      </c>
      <c r="BI730" s="32"/>
      <c r="BJ730" t="s">
        <v>454</v>
      </c>
      <c r="BK730" s="14" t="str">
        <f t="shared" si="869"/>
        <v>B-520</v>
      </c>
      <c r="BL730" s="14"/>
      <c r="BM730" s="25"/>
      <c r="BN730" s="26" t="str">
        <f t="shared" si="915"/>
        <v>26007000890180805957</v>
      </c>
      <c r="BO730" s="27" t="str">
        <f t="shared" si="916"/>
        <v>BOUALI KHALIL</v>
      </c>
      <c r="BP730" s="26">
        <f t="shared" si="917"/>
        <v>731</v>
      </c>
      <c r="BQ730" s="28"/>
    </row>
    <row r="731" spans="1:69" x14ac:dyDescent="0.25">
      <c r="A731" t="str">
        <f>VLOOKUP(B731,[2]RH!$B:$BV,72,0)</f>
        <v>Non-Actif</v>
      </c>
      <c r="B731" s="6">
        <v>732</v>
      </c>
      <c r="C731" s="7" t="s">
        <v>100</v>
      </c>
      <c r="D731" s="7" t="s">
        <v>3165</v>
      </c>
      <c r="E731" s="7" t="s">
        <v>67</v>
      </c>
      <c r="F731" s="7" t="s">
        <v>118</v>
      </c>
      <c r="G731" s="7" t="s">
        <v>220</v>
      </c>
      <c r="H731" s="7">
        <v>520</v>
      </c>
      <c r="I731" s="7"/>
      <c r="J731" s="7" t="s">
        <v>281</v>
      </c>
      <c r="K731" s="7" t="s">
        <v>146</v>
      </c>
      <c r="L731" s="7" t="s">
        <v>90</v>
      </c>
      <c r="M731" s="7" t="s">
        <v>191</v>
      </c>
      <c r="N731" s="8">
        <v>44524</v>
      </c>
      <c r="P731" s="7">
        <f t="shared" ca="1" si="918"/>
        <v>-1161</v>
      </c>
      <c r="Q731" s="8">
        <v>44531</v>
      </c>
      <c r="R731" s="7" t="s">
        <v>161</v>
      </c>
      <c r="S731" s="7"/>
      <c r="T731" s="9" t="s">
        <v>156</v>
      </c>
      <c r="U731" s="7" t="str">
        <f t="shared" si="904"/>
        <v>Contractuel</v>
      </c>
      <c r="V731" s="8">
        <v>44524</v>
      </c>
      <c r="W731" s="8">
        <v>44561</v>
      </c>
      <c r="X731" s="8"/>
      <c r="Y731" s="8"/>
      <c r="Z731" s="8">
        <v>44524</v>
      </c>
      <c r="AA731" s="7">
        <f t="shared" si="905"/>
        <v>11</v>
      </c>
      <c r="AB731" s="7">
        <f t="shared" si="906"/>
        <v>2021</v>
      </c>
      <c r="AC731" s="7">
        <f t="shared" si="907"/>
        <v>2025</v>
      </c>
      <c r="AD731" s="10" t="e">
        <f t="shared" ref="AD731:AD794" ca="1" si="943">IF(#REF!="Non",(DAYS360(N731,Q731)/360),(DAYS360(N731,TODAY())/360))</f>
        <v>#REF!</v>
      </c>
      <c r="AE731" s="10" t="e">
        <f t="shared" ca="1" si="909"/>
        <v>#REF!</v>
      </c>
      <c r="AF731" s="8">
        <v>32349</v>
      </c>
      <c r="AG731" s="11">
        <f t="shared" ca="1" si="910"/>
        <v>36.638356164383559</v>
      </c>
      <c r="AH731" s="10" t="str">
        <f t="shared" ca="1" si="911"/>
        <v>&gt;35&lt; 45</v>
      </c>
      <c r="AI731" s="12">
        <v>16413782</v>
      </c>
      <c r="AJ731" s="13" t="s">
        <v>73</v>
      </c>
      <c r="AK731" s="12" t="s">
        <v>3166</v>
      </c>
      <c r="AL731" s="8">
        <v>43420</v>
      </c>
      <c r="AM731" s="7" t="s">
        <v>108</v>
      </c>
      <c r="AN731" s="7" t="s">
        <v>109</v>
      </c>
      <c r="AQ731" s="14">
        <v>3</v>
      </c>
      <c r="AR731" s="14">
        <v>1</v>
      </c>
      <c r="AS731" s="15">
        <f t="shared" si="912"/>
        <v>44889.25</v>
      </c>
      <c r="AT731" s="14" t="s">
        <v>163</v>
      </c>
      <c r="AU731" s="12">
        <v>3.1930000000000001</v>
      </c>
      <c r="AV731" s="17" t="s">
        <v>79</v>
      </c>
      <c r="AW731" s="18" t="s">
        <v>1370</v>
      </c>
      <c r="AX731" s="19" t="s">
        <v>3167</v>
      </c>
      <c r="AY731" s="17" t="s">
        <v>284</v>
      </c>
      <c r="AZ731" s="14" t="s">
        <v>83</v>
      </c>
      <c r="BA731" s="20" t="str">
        <f t="shared" si="913"/>
        <v>08140031032000169121</v>
      </c>
      <c r="BB731" s="31">
        <f t="shared" si="914"/>
        <v>20</v>
      </c>
      <c r="BC731" s="22" t="s">
        <v>3168</v>
      </c>
      <c r="BD731" s="23" t="s">
        <v>426</v>
      </c>
      <c r="BF731" s="8"/>
      <c r="BG731" s="32">
        <v>26597766</v>
      </c>
      <c r="BH731" s="32">
        <v>55474111</v>
      </c>
      <c r="BI731" s="32"/>
      <c r="BJ731" t="s">
        <v>1940</v>
      </c>
      <c r="BK731" s="14" t="str">
        <f t="shared" si="869"/>
        <v>B-520</v>
      </c>
      <c r="BL731" s="14"/>
      <c r="BM731" s="25"/>
      <c r="BN731" s="26" t="str">
        <f t="shared" si="915"/>
        <v>08140031032000169121</v>
      </c>
      <c r="BO731" s="27" t="str">
        <f t="shared" si="916"/>
        <v>MEDIOUNI MARWA</v>
      </c>
      <c r="BP731" s="26">
        <f t="shared" si="917"/>
        <v>732</v>
      </c>
      <c r="BQ731" s="28"/>
    </row>
    <row r="732" spans="1:69" x14ac:dyDescent="0.25">
      <c r="A732" t="str">
        <f>VLOOKUP(B732,[2]RH!$B:$BV,72,0)</f>
        <v>si</v>
      </c>
      <c r="B732" s="6">
        <v>733</v>
      </c>
      <c r="C732" s="7" t="s">
        <v>168</v>
      </c>
      <c r="D732" s="7" t="s">
        <v>3169</v>
      </c>
      <c r="E732" s="7" t="s">
        <v>67</v>
      </c>
      <c r="F732" s="7" t="s">
        <v>118</v>
      </c>
      <c r="G732" s="7" t="s">
        <v>188</v>
      </c>
      <c r="H732" s="7" t="s">
        <v>225</v>
      </c>
      <c r="I732" s="7" t="s">
        <v>614</v>
      </c>
      <c r="J732" s="7" t="s">
        <v>281</v>
      </c>
      <c r="K732" s="7" t="s">
        <v>89</v>
      </c>
      <c r="L732" s="7" t="s">
        <v>90</v>
      </c>
      <c r="M732" s="7" t="s">
        <v>191</v>
      </c>
      <c r="N732" s="8">
        <v>44525</v>
      </c>
      <c r="P732" s="7">
        <f t="shared" ca="1" si="918"/>
        <v>55</v>
      </c>
      <c r="Q732" s="8"/>
      <c r="R732" s="7"/>
      <c r="S732" s="7"/>
      <c r="T732" s="9" t="s">
        <v>156</v>
      </c>
      <c r="U732" s="7" t="str">
        <f t="shared" si="904"/>
        <v>Contractuel</v>
      </c>
      <c r="V732" s="8">
        <v>45689</v>
      </c>
      <c r="W732" s="8">
        <f>VLOOKUP(B732,[1]BASE!$A:$Q,17,0)</f>
        <v>45777</v>
      </c>
      <c r="X732" s="8"/>
      <c r="Y732" s="8"/>
      <c r="Z732" s="8">
        <v>44525</v>
      </c>
      <c r="AA732" s="7">
        <f t="shared" si="905"/>
        <v>11</v>
      </c>
      <c r="AB732" s="7">
        <f t="shared" si="906"/>
        <v>2021</v>
      </c>
      <c r="AC732" s="7">
        <f t="shared" si="907"/>
        <v>2025</v>
      </c>
      <c r="AD732" s="10" t="e">
        <f t="shared" ref="AD732:AD795" ca="1" si="944">IF(#REF!="Non",(DAYS360(N732,Q732)/360),(DAYS360(N732,TODAY())/360))</f>
        <v>#REF!</v>
      </c>
      <c r="AE732" s="10" t="e">
        <f t="shared" ca="1" si="909"/>
        <v>#REF!</v>
      </c>
      <c r="AF732" s="8">
        <v>32071</v>
      </c>
      <c r="AG732" s="11">
        <f t="shared" ca="1" si="910"/>
        <v>37.4</v>
      </c>
      <c r="AH732" s="10" t="str">
        <f t="shared" ca="1" si="911"/>
        <v>&gt;35&lt; 45</v>
      </c>
      <c r="AI732" s="12">
        <v>16068344</v>
      </c>
      <c r="AJ732" s="13" t="s">
        <v>92</v>
      </c>
      <c r="AK732" s="12" t="s">
        <v>3170</v>
      </c>
      <c r="AL732" s="8">
        <v>38629</v>
      </c>
      <c r="AM732" s="7" t="s">
        <v>108</v>
      </c>
      <c r="AN732" s="7" t="s">
        <v>76</v>
      </c>
      <c r="AO732">
        <v>2</v>
      </c>
      <c r="AQ732">
        <v>5</v>
      </c>
      <c r="AR732" s="14">
        <v>3</v>
      </c>
      <c r="AS732" s="15">
        <f t="shared" si="912"/>
        <v>45620.75</v>
      </c>
      <c r="AT732" s="14" t="s">
        <v>163</v>
      </c>
      <c r="AU732" s="12">
        <v>3.3069999999999999</v>
      </c>
      <c r="AV732" s="17" t="s">
        <v>236</v>
      </c>
      <c r="AW732" s="18" t="s">
        <v>201</v>
      </c>
      <c r="AX732" s="19" t="s">
        <v>3171</v>
      </c>
      <c r="AY732" s="17" t="s">
        <v>1695</v>
      </c>
      <c r="AZ732" s="14" t="s">
        <v>203</v>
      </c>
      <c r="BA732" s="20" t="str">
        <f t="shared" si="913"/>
        <v>17001000000308663888</v>
      </c>
      <c r="BB732" s="31">
        <f t="shared" si="914"/>
        <v>20</v>
      </c>
      <c r="BC732" s="22" t="s">
        <v>3172</v>
      </c>
      <c r="BD732" s="23" t="s">
        <v>341</v>
      </c>
      <c r="BF732" s="8"/>
      <c r="BG732" s="32">
        <v>54472031</v>
      </c>
      <c r="BH732" s="32">
        <v>53655386</v>
      </c>
      <c r="BI732" s="32"/>
      <c r="BJ732" t="s">
        <v>3173</v>
      </c>
      <c r="BK732" s="14" t="str">
        <f>IF(K732="CADRE","CADRE",CONCATENATE(J732,"-",H732))</f>
        <v>B-P6 AV</v>
      </c>
      <c r="BL732" s="14" t="s">
        <v>198</v>
      </c>
      <c r="BM732" s="25"/>
      <c r="BN732" s="26" t="str">
        <f t="shared" si="915"/>
        <v>17001000000308663888</v>
      </c>
      <c r="BO732" s="27" t="str">
        <f t="shared" si="916"/>
        <v>BEN ZARROUK MOUNA</v>
      </c>
      <c r="BP732" s="26">
        <f t="shared" si="917"/>
        <v>733</v>
      </c>
      <c r="BQ732" s="28"/>
    </row>
    <row r="733" spans="1:69" x14ac:dyDescent="0.25">
      <c r="A733" t="str">
        <f>VLOOKUP(B733,[2]RH!$B:$BV,72,0)</f>
        <v>Non-Actif</v>
      </c>
      <c r="B733" s="6">
        <v>734</v>
      </c>
      <c r="C733" s="7" t="s">
        <v>168</v>
      </c>
      <c r="D733" s="7" t="s">
        <v>3174</v>
      </c>
      <c r="E733" s="7" t="s">
        <v>67</v>
      </c>
      <c r="F733" s="7" t="s">
        <v>118</v>
      </c>
      <c r="G733" s="7" t="s">
        <v>220</v>
      </c>
      <c r="H733" s="7">
        <v>520</v>
      </c>
      <c r="I733" s="7"/>
      <c r="J733" s="7" t="s">
        <v>281</v>
      </c>
      <c r="K733" s="7" t="s">
        <v>146</v>
      </c>
      <c r="L733" s="7" t="s">
        <v>90</v>
      </c>
      <c r="M733" s="7" t="s">
        <v>191</v>
      </c>
      <c r="N733" s="8">
        <v>44525</v>
      </c>
      <c r="P733" s="7">
        <f t="shared" ca="1" si="918"/>
        <v>-980</v>
      </c>
      <c r="Q733" s="8">
        <v>44682</v>
      </c>
      <c r="R733" s="7" t="s">
        <v>161</v>
      </c>
      <c r="S733" s="7"/>
      <c r="T733" s="9" t="s">
        <v>156</v>
      </c>
      <c r="U733" s="7" t="str">
        <f t="shared" si="904"/>
        <v>Contractuel</v>
      </c>
      <c r="V733" s="8">
        <v>44682</v>
      </c>
      <c r="W733" s="8">
        <v>44742</v>
      </c>
      <c r="X733" s="8"/>
      <c r="Y733" s="8"/>
      <c r="Z733" s="8">
        <v>44525</v>
      </c>
      <c r="AA733" s="7">
        <f t="shared" si="905"/>
        <v>11</v>
      </c>
      <c r="AB733" s="7">
        <f t="shared" si="906"/>
        <v>2021</v>
      </c>
      <c r="AC733" s="7">
        <f t="shared" si="907"/>
        <v>2025</v>
      </c>
      <c r="AD733" s="10" t="e">
        <f t="shared" ref="AD733:AD796" ca="1" si="945">IF(#REF!="Non",(DAYS360(N733,Q733)/360),(DAYS360(N733,TODAY())/360))</f>
        <v>#REF!</v>
      </c>
      <c r="AE733" s="10" t="e">
        <f t="shared" ca="1" si="909"/>
        <v>#REF!</v>
      </c>
      <c r="AF733" s="8">
        <v>27917</v>
      </c>
      <c r="AG733" s="11">
        <f t="shared" ca="1" si="910"/>
        <v>48.780821917808218</v>
      </c>
      <c r="AH733" s="10" t="str">
        <f t="shared" ca="1" si="911"/>
        <v>&gt;45&lt; 55</v>
      </c>
      <c r="AI733" s="12">
        <v>11800206</v>
      </c>
      <c r="AJ733" s="13" t="s">
        <v>192</v>
      </c>
      <c r="AK733" s="12" t="s">
        <v>3175</v>
      </c>
      <c r="AL733" s="8">
        <v>42968</v>
      </c>
      <c r="AM733" s="7" t="s">
        <v>108</v>
      </c>
      <c r="AN733" s="7" t="s">
        <v>683</v>
      </c>
      <c r="AO733">
        <v>2</v>
      </c>
      <c r="AQ733" s="14">
        <v>3</v>
      </c>
      <c r="AR733" s="14">
        <v>1</v>
      </c>
      <c r="AS733" s="15">
        <f t="shared" si="912"/>
        <v>44890.25</v>
      </c>
      <c r="AT733" s="14" t="s">
        <v>163</v>
      </c>
      <c r="AU733" s="12">
        <v>3.1930000000000001</v>
      </c>
      <c r="AV733" s="17" t="s">
        <v>236</v>
      </c>
      <c r="AW733" s="18" t="s">
        <v>201</v>
      </c>
      <c r="AX733" s="19" t="s">
        <v>3176</v>
      </c>
      <c r="AY733" s="17" t="s">
        <v>1185</v>
      </c>
      <c r="AZ733" s="14" t="s">
        <v>203</v>
      </c>
      <c r="BA733" s="20" t="str">
        <f t="shared" si="913"/>
        <v>17001000000297706283</v>
      </c>
      <c r="BB733" s="31">
        <f t="shared" si="914"/>
        <v>20</v>
      </c>
      <c r="BC733" s="22" t="s">
        <v>3177</v>
      </c>
      <c r="BD733" s="23" t="s">
        <v>341</v>
      </c>
      <c r="BF733" s="8"/>
      <c r="BG733" s="32">
        <v>27903972</v>
      </c>
      <c r="BH733" s="32">
        <v>29768997</v>
      </c>
      <c r="BI733" s="32"/>
      <c r="BJ733" t="s">
        <v>3173</v>
      </c>
      <c r="BK733" s="14" t="str">
        <f t="shared" si="869"/>
        <v>B-520</v>
      </c>
      <c r="BL733" s="14"/>
      <c r="BM733" s="25"/>
      <c r="BN733" s="26" t="str">
        <f t="shared" si="915"/>
        <v>17001000000297706283</v>
      </c>
      <c r="BO733" s="27" t="str">
        <f t="shared" si="916"/>
        <v>MERDASSI HABIBA</v>
      </c>
      <c r="BP733" s="26">
        <f t="shared" si="917"/>
        <v>734</v>
      </c>
      <c r="BQ733" s="28"/>
    </row>
    <row r="734" spans="1:69" x14ac:dyDescent="0.25">
      <c r="A734" t="str">
        <f>VLOOKUP(B734,[2]RH!$B:$BV,72,0)</f>
        <v>Non-Actif</v>
      </c>
      <c r="B734" s="6">
        <v>735</v>
      </c>
      <c r="C734" s="7" t="s">
        <v>100</v>
      </c>
      <c r="D734" s="7" t="s">
        <v>3178</v>
      </c>
      <c r="E734" s="7" t="s">
        <v>67</v>
      </c>
      <c r="F734" s="7" t="s">
        <v>118</v>
      </c>
      <c r="G734" s="7" t="s">
        <v>533</v>
      </c>
      <c r="H734" s="7">
        <v>520</v>
      </c>
      <c r="I734" s="7" t="s">
        <v>614</v>
      </c>
      <c r="J734" s="7" t="s">
        <v>281</v>
      </c>
      <c r="K734" s="7" t="s">
        <v>89</v>
      </c>
      <c r="L734" s="7" t="s">
        <v>90</v>
      </c>
      <c r="M734" s="7" t="s">
        <v>535</v>
      </c>
      <c r="N734" s="8">
        <v>44526</v>
      </c>
      <c r="P734" s="7">
        <f t="shared" ca="1" si="918"/>
        <v>-615</v>
      </c>
      <c r="Q734" s="8">
        <v>45087</v>
      </c>
      <c r="R734" s="7" t="s">
        <v>3179</v>
      </c>
      <c r="S734" s="7"/>
      <c r="T734" s="9" t="s">
        <v>156</v>
      </c>
      <c r="U734" s="7" t="str">
        <f t="shared" si="904"/>
        <v>Contractuel</v>
      </c>
      <c r="V734" s="8">
        <v>45047</v>
      </c>
      <c r="W734" s="8">
        <v>45107</v>
      </c>
      <c r="X734" s="8">
        <v>44515</v>
      </c>
      <c r="Y734" s="8">
        <v>44726</v>
      </c>
      <c r="Z734" s="8">
        <v>44727</v>
      </c>
      <c r="AA734" s="7">
        <f t="shared" si="905"/>
        <v>11</v>
      </c>
      <c r="AB734" s="7">
        <f t="shared" si="906"/>
        <v>2021</v>
      </c>
      <c r="AC734" s="7">
        <f t="shared" si="907"/>
        <v>2025</v>
      </c>
      <c r="AD734" s="10" t="e">
        <f t="shared" ref="AD734:AD797" ca="1" si="946">IF(#REF!="Non",(DAYS360(N734,Q734)/360),(DAYS360(N734,TODAY())/360))</f>
        <v>#REF!</v>
      </c>
      <c r="AE734" s="10" t="e">
        <f t="shared" ca="1" si="909"/>
        <v>#REF!</v>
      </c>
      <c r="AF734" s="8">
        <v>36410</v>
      </c>
      <c r="AG734" s="11">
        <f t="shared" ca="1" si="910"/>
        <v>25.512328767123286</v>
      </c>
      <c r="AH734" s="10" t="str">
        <f t="shared" ca="1" si="911"/>
        <v>&gt;25&lt; 35</v>
      </c>
      <c r="AI734" s="12"/>
      <c r="AJ734" s="13"/>
      <c r="AK734" s="12">
        <v>14366446</v>
      </c>
      <c r="AL734" s="8">
        <v>43795</v>
      </c>
      <c r="AM734" s="7" t="s">
        <v>108</v>
      </c>
      <c r="AN734" s="7" t="s">
        <v>109</v>
      </c>
      <c r="AQ734" s="14">
        <v>3</v>
      </c>
      <c r="AR734" s="14">
        <v>1</v>
      </c>
      <c r="AS734" s="15">
        <f t="shared" si="912"/>
        <v>44891.25</v>
      </c>
      <c r="AT734" s="14" t="s">
        <v>163</v>
      </c>
      <c r="AU734" s="12">
        <v>3.3069999999999999</v>
      </c>
      <c r="AV734" s="17" t="s">
        <v>150</v>
      </c>
      <c r="AW734" s="18" t="s">
        <v>339</v>
      </c>
      <c r="AX734" s="19" t="s">
        <v>3180</v>
      </c>
      <c r="AY734" s="17" t="s">
        <v>2504</v>
      </c>
      <c r="AZ734" s="14" t="s">
        <v>174</v>
      </c>
      <c r="BA734" s="20" t="str">
        <f t="shared" si="913"/>
        <v>07080013810553696452</v>
      </c>
      <c r="BB734" s="31">
        <f t="shared" si="914"/>
        <v>20</v>
      </c>
      <c r="BC734" s="22" t="s">
        <v>3181</v>
      </c>
      <c r="BD734" s="23" t="s">
        <v>341</v>
      </c>
      <c r="BF734" s="8"/>
      <c r="BG734" s="32">
        <v>24279135</v>
      </c>
      <c r="BH734" s="32">
        <v>56777244</v>
      </c>
      <c r="BI734" s="32"/>
      <c r="BJ734" t="s">
        <v>299</v>
      </c>
      <c r="BK734" s="14" t="str">
        <f t="shared" si="869"/>
        <v>B-520</v>
      </c>
      <c r="BL734" s="14"/>
      <c r="BM734" s="25"/>
      <c r="BN734" s="26" t="str">
        <f t="shared" si="915"/>
        <v>07080013810553696452</v>
      </c>
      <c r="BO734" s="27" t="str">
        <f t="shared" si="916"/>
        <v>MOUSSI EMNA</v>
      </c>
      <c r="BP734" s="26">
        <f t="shared" si="917"/>
        <v>735</v>
      </c>
      <c r="BQ734" s="28"/>
    </row>
    <row r="735" spans="1:69" x14ac:dyDescent="0.25">
      <c r="A735" t="str">
        <f>VLOOKUP(B735,[2]RH!$B:$BV,72,0)</f>
        <v>Non-Actif</v>
      </c>
      <c r="B735" s="6">
        <v>736</v>
      </c>
      <c r="C735" s="7" t="s">
        <v>100</v>
      </c>
      <c r="D735" s="7" t="s">
        <v>3182</v>
      </c>
      <c r="E735" s="7" t="s">
        <v>67</v>
      </c>
      <c r="F735" s="7" t="s">
        <v>118</v>
      </c>
      <c r="G735" s="7" t="s">
        <v>408</v>
      </c>
      <c r="H735" s="7">
        <v>965</v>
      </c>
      <c r="I735" s="7" t="s">
        <v>280</v>
      </c>
      <c r="J735" s="7" t="s">
        <v>281</v>
      </c>
      <c r="K735" s="7" t="s">
        <v>146</v>
      </c>
      <c r="L735" s="7" t="s">
        <v>90</v>
      </c>
      <c r="M735" s="7" t="s">
        <v>191</v>
      </c>
      <c r="N735" s="8">
        <v>44526</v>
      </c>
      <c r="P735" s="7">
        <f t="shared" ca="1" si="918"/>
        <v>-371</v>
      </c>
      <c r="Q735" s="8">
        <v>45292</v>
      </c>
      <c r="R735" s="7" t="s">
        <v>771</v>
      </c>
      <c r="S735" s="7"/>
      <c r="T735" s="9" t="s">
        <v>156</v>
      </c>
      <c r="U735" s="7" t="str">
        <f t="shared" si="904"/>
        <v>Contractuel</v>
      </c>
      <c r="V735" s="8">
        <v>45261</v>
      </c>
      <c r="W735" s="8">
        <v>45351</v>
      </c>
      <c r="X735" s="8"/>
      <c r="Y735" s="8"/>
      <c r="Z735" s="8">
        <v>44526</v>
      </c>
      <c r="AA735" s="7">
        <f t="shared" si="905"/>
        <v>11</v>
      </c>
      <c r="AB735" s="7">
        <f t="shared" si="906"/>
        <v>2021</v>
      </c>
      <c r="AC735" s="7">
        <f t="shared" si="907"/>
        <v>2025</v>
      </c>
      <c r="AD735" s="10" t="e">
        <f t="shared" ref="AD735:AD798" ca="1" si="947">IF(#REF!="Non",(DAYS360(N735,Q735)/360),(DAYS360(N735,TODAY())/360))</f>
        <v>#REF!</v>
      </c>
      <c r="AE735" s="10" t="e">
        <f t="shared" ca="1" si="909"/>
        <v>#REF!</v>
      </c>
      <c r="AF735" s="8">
        <v>36208</v>
      </c>
      <c r="AG735" s="11">
        <f t="shared" ca="1" si="910"/>
        <v>26.065753424657533</v>
      </c>
      <c r="AH735" s="10" t="str">
        <f t="shared" ca="1" si="911"/>
        <v>&gt;25&lt; 35</v>
      </c>
      <c r="AI735" s="12">
        <v>17462227</v>
      </c>
      <c r="AJ735" s="40" t="s">
        <v>213</v>
      </c>
      <c r="AK735" s="12">
        <v>12702256</v>
      </c>
      <c r="AL735" s="8">
        <v>43045</v>
      </c>
      <c r="AM735" s="7" t="s">
        <v>108</v>
      </c>
      <c r="AN735" s="7" t="s">
        <v>109</v>
      </c>
      <c r="AQ735" s="14">
        <v>3</v>
      </c>
      <c r="AR735" s="14">
        <v>1</v>
      </c>
      <c r="AS735" s="15">
        <f t="shared" si="912"/>
        <v>44891.25</v>
      </c>
      <c r="AT735" s="14" t="s">
        <v>163</v>
      </c>
      <c r="AU735" s="12">
        <v>3.3069999999999999</v>
      </c>
      <c r="AV735" s="17" t="s">
        <v>272</v>
      </c>
      <c r="AW735" s="18" t="s">
        <v>273</v>
      </c>
      <c r="AX735" s="19" t="s">
        <v>3183</v>
      </c>
      <c r="AY735" s="17" t="s">
        <v>2743</v>
      </c>
      <c r="AZ735" s="14" t="s">
        <v>276</v>
      </c>
      <c r="BA735" s="20" t="str">
        <f t="shared" si="913"/>
        <v>25166000000095335485</v>
      </c>
      <c r="BB735" s="31">
        <f t="shared" si="914"/>
        <v>20</v>
      </c>
      <c r="BC735" s="22" t="s">
        <v>3184</v>
      </c>
      <c r="BD735" s="23" t="s">
        <v>1286</v>
      </c>
      <c r="BF735" s="8">
        <v>45251</v>
      </c>
      <c r="BG735" s="32">
        <v>52705058</v>
      </c>
      <c r="BH735" s="32">
        <v>58880570</v>
      </c>
      <c r="BI735" s="32"/>
      <c r="BJ735" t="s">
        <v>454</v>
      </c>
      <c r="BK735" s="14" t="str">
        <f t="shared" si="869"/>
        <v>B-965</v>
      </c>
      <c r="BL735" s="14" t="s">
        <v>288</v>
      </c>
      <c r="BM735" s="25"/>
      <c r="BN735" s="26" t="str">
        <f t="shared" si="915"/>
        <v>25166000000095335485</v>
      </c>
      <c r="BO735" s="27" t="str">
        <f t="shared" si="916"/>
        <v>DHAOUAFLI IBTISSEM</v>
      </c>
      <c r="BP735" s="26">
        <f t="shared" si="917"/>
        <v>736</v>
      </c>
      <c r="BQ735" s="28"/>
    </row>
    <row r="736" spans="1:69" x14ac:dyDescent="0.25">
      <c r="A736" t="str">
        <f>VLOOKUP(B736,[2]RH!$B:$BV,72,0)</f>
        <v>Non-Actif</v>
      </c>
      <c r="B736" s="6">
        <v>737</v>
      </c>
      <c r="C736" s="7" t="s">
        <v>100</v>
      </c>
      <c r="D736" s="7" t="s">
        <v>3185</v>
      </c>
      <c r="E736" s="7" t="s">
        <v>67</v>
      </c>
      <c r="F736" s="7" t="s">
        <v>118</v>
      </c>
      <c r="G736" s="7" t="s">
        <v>722</v>
      </c>
      <c r="H736" s="7">
        <v>520</v>
      </c>
      <c r="I736" s="7"/>
      <c r="J736" s="7" t="s">
        <v>281</v>
      </c>
      <c r="K736" s="7" t="s">
        <v>146</v>
      </c>
      <c r="L736" s="7" t="s">
        <v>90</v>
      </c>
      <c r="M736" s="7" t="s">
        <v>191</v>
      </c>
      <c r="N736" s="8">
        <v>44526</v>
      </c>
      <c r="P736" s="7">
        <f t="shared" ca="1" si="918"/>
        <v>-1161</v>
      </c>
      <c r="Q736" s="8">
        <v>44565</v>
      </c>
      <c r="R736" s="7" t="s">
        <v>367</v>
      </c>
      <c r="S736" s="7"/>
      <c r="T736" s="9" t="s">
        <v>156</v>
      </c>
      <c r="U736" s="7" t="str">
        <f t="shared" si="904"/>
        <v>Contractuel</v>
      </c>
      <c r="V736" s="8">
        <v>44526</v>
      </c>
      <c r="W736" s="8">
        <v>44561</v>
      </c>
      <c r="X736" s="8"/>
      <c r="Y736" s="8"/>
      <c r="Z736" s="8">
        <v>44526</v>
      </c>
      <c r="AA736" s="7">
        <f t="shared" si="905"/>
        <v>11</v>
      </c>
      <c r="AB736" s="7">
        <f t="shared" si="906"/>
        <v>2021</v>
      </c>
      <c r="AC736" s="7">
        <f t="shared" si="907"/>
        <v>2025</v>
      </c>
      <c r="AD736" s="10" t="e">
        <f t="shared" ref="AD736:AD799" ca="1" si="948">IF(#REF!="Non",(DAYS360(N736,Q736)/360),(DAYS360(N736,TODAY())/360))</f>
        <v>#REF!</v>
      </c>
      <c r="AE736" s="10" t="e">
        <f t="shared" ca="1" si="909"/>
        <v>#REF!</v>
      </c>
      <c r="AF736" s="8">
        <v>36974</v>
      </c>
      <c r="AG736" s="11">
        <f t="shared" ca="1" si="910"/>
        <v>23.967123287671232</v>
      </c>
      <c r="AH736" s="10" t="str">
        <f t="shared" ca="1" si="911"/>
        <v>&lt; 25</v>
      </c>
      <c r="AI736" s="12"/>
      <c r="AJ736" s="13"/>
      <c r="AK736" s="12">
        <v>11673253</v>
      </c>
      <c r="AL736" s="8">
        <v>44047</v>
      </c>
      <c r="AM736" s="7" t="s">
        <v>108</v>
      </c>
      <c r="AN736" s="7" t="s">
        <v>109</v>
      </c>
      <c r="AQ736" s="14">
        <v>3</v>
      </c>
      <c r="AR736" s="14">
        <v>1</v>
      </c>
      <c r="AS736" s="15">
        <f t="shared" si="912"/>
        <v>44891.25</v>
      </c>
      <c r="AT736" s="14" t="s">
        <v>163</v>
      </c>
      <c r="AU736" s="12">
        <v>3.1930000000000001</v>
      </c>
      <c r="AV736" s="17" t="s">
        <v>150</v>
      </c>
      <c r="AW736" s="18" t="s">
        <v>1091</v>
      </c>
      <c r="AX736" s="19" t="s">
        <v>3186</v>
      </c>
      <c r="AY736" s="17" t="s">
        <v>1661</v>
      </c>
      <c r="AZ736" s="14" t="s">
        <v>174</v>
      </c>
      <c r="BA736" s="20" t="str">
        <f t="shared" si="913"/>
        <v>07043010110552772922</v>
      </c>
      <c r="BB736" s="31">
        <f t="shared" si="914"/>
        <v>20</v>
      </c>
      <c r="BC736" s="22" t="s">
        <v>3187</v>
      </c>
      <c r="BD736" s="23" t="s">
        <v>286</v>
      </c>
      <c r="BF736" s="8"/>
      <c r="BG736" s="32">
        <v>55675667</v>
      </c>
      <c r="BH736" s="32">
        <v>55267330</v>
      </c>
      <c r="BI736" s="32"/>
      <c r="BJ736" t="s">
        <v>600</v>
      </c>
      <c r="BK736" s="14" t="str">
        <f t="shared" ref="BK736:BK799" si="949">IF(K736="CADRE","CADRE",CONCATENATE(J736,"-",H736))</f>
        <v>B-520</v>
      </c>
      <c r="BL736" s="14"/>
      <c r="BM736" s="25"/>
      <c r="BN736" s="26" t="str">
        <f t="shared" si="915"/>
        <v>07043010110552772922</v>
      </c>
      <c r="BO736" s="27" t="str">
        <f t="shared" si="916"/>
        <v>KOHLI HADHEMI</v>
      </c>
      <c r="BP736" s="26">
        <f t="shared" si="917"/>
        <v>737</v>
      </c>
      <c r="BQ736" s="28"/>
    </row>
    <row r="737" spans="1:69" x14ac:dyDescent="0.25">
      <c r="A737" t="str">
        <f>VLOOKUP(B737,[2]RH!$B:$BV,72,0)</f>
        <v>Non-Actif</v>
      </c>
      <c r="B737" s="6">
        <v>738</v>
      </c>
      <c r="C737" s="7" t="s">
        <v>100</v>
      </c>
      <c r="D737" s="7" t="s">
        <v>3188</v>
      </c>
      <c r="E737" s="7" t="s">
        <v>67</v>
      </c>
      <c r="F737" s="7" t="s">
        <v>258</v>
      </c>
      <c r="G737" s="7" t="s">
        <v>533</v>
      </c>
      <c r="H737" s="7">
        <v>520</v>
      </c>
      <c r="I737" s="7"/>
      <c r="J737" s="7" t="s">
        <v>281</v>
      </c>
      <c r="K737" s="7" t="s">
        <v>89</v>
      </c>
      <c r="L737" s="7" t="s">
        <v>90</v>
      </c>
      <c r="M737" s="7" t="s">
        <v>535</v>
      </c>
      <c r="N737" s="8">
        <v>44526</v>
      </c>
      <c r="P737" s="7">
        <f t="shared" ca="1" si="918"/>
        <v>-980</v>
      </c>
      <c r="Q737" s="8">
        <v>44740</v>
      </c>
      <c r="R737" s="7"/>
      <c r="S737" s="7"/>
      <c r="T737" s="9" t="s">
        <v>156</v>
      </c>
      <c r="U737" s="7" t="str">
        <f t="shared" si="904"/>
        <v>Contractuel</v>
      </c>
      <c r="V737" s="8">
        <v>44682</v>
      </c>
      <c r="W737" s="8">
        <v>44742</v>
      </c>
      <c r="X737" s="8"/>
      <c r="Y737" s="8"/>
      <c r="Z737" s="8">
        <v>44526</v>
      </c>
      <c r="AA737" s="7">
        <f t="shared" si="905"/>
        <v>11</v>
      </c>
      <c r="AB737" s="7">
        <f t="shared" si="906"/>
        <v>2021</v>
      </c>
      <c r="AC737" s="7">
        <f t="shared" si="907"/>
        <v>2025</v>
      </c>
      <c r="AD737" s="10" t="e">
        <f t="shared" ref="AD737:AD800" ca="1" si="950">IF(#REF!="Non",(DAYS360(N737,Q737)/360),(DAYS360(N737,TODAY())/360))</f>
        <v>#REF!</v>
      </c>
      <c r="AE737" s="10" t="e">
        <f t="shared" ca="1" si="909"/>
        <v>#REF!</v>
      </c>
      <c r="AF737" s="8">
        <v>35589</v>
      </c>
      <c r="AG737" s="11">
        <f t="shared" ca="1" si="910"/>
        <v>27.761643835616439</v>
      </c>
      <c r="AH737" s="10" t="str">
        <f t="shared" ca="1" si="911"/>
        <v>&gt;25&lt; 35</v>
      </c>
      <c r="AI737" s="12">
        <v>17347370</v>
      </c>
      <c r="AJ737" s="13" t="s">
        <v>79</v>
      </c>
      <c r="AK737" s="12">
        <v>14270094</v>
      </c>
      <c r="AL737" s="8">
        <v>42655</v>
      </c>
      <c r="AM737" s="7" t="s">
        <v>108</v>
      </c>
      <c r="AN737" s="7" t="s">
        <v>109</v>
      </c>
      <c r="AQ737" s="14">
        <v>3</v>
      </c>
      <c r="AR737" s="14">
        <v>1</v>
      </c>
      <c r="AS737" s="15">
        <f t="shared" si="912"/>
        <v>44891.25</v>
      </c>
      <c r="AT737" s="14" t="s">
        <v>163</v>
      </c>
      <c r="AU737" s="12">
        <v>3.1930000000000001</v>
      </c>
      <c r="AV737" s="17" t="s">
        <v>150</v>
      </c>
      <c r="AW737" s="18" t="s">
        <v>339</v>
      </c>
      <c r="AX737" s="19" t="s">
        <v>3189</v>
      </c>
      <c r="AY737" s="17" t="s">
        <v>2743</v>
      </c>
      <c r="AZ737" s="14" t="s">
        <v>174</v>
      </c>
      <c r="BA737" s="20" t="str">
        <f t="shared" si="913"/>
        <v>07080013810552482885</v>
      </c>
      <c r="BB737" s="31">
        <f t="shared" si="914"/>
        <v>20</v>
      </c>
      <c r="BC737" s="22" t="s">
        <v>3190</v>
      </c>
      <c r="BD737" s="23" t="s">
        <v>115</v>
      </c>
      <c r="BF737" s="8" t="s">
        <v>1274</v>
      </c>
      <c r="BG737" s="32">
        <v>53525006</v>
      </c>
      <c r="BH737" s="32">
        <v>96739536</v>
      </c>
      <c r="BI737" s="32"/>
      <c r="BJ737" t="s">
        <v>959</v>
      </c>
      <c r="BK737" s="14" t="str">
        <f t="shared" si="949"/>
        <v>B-520</v>
      </c>
      <c r="BL737" s="14"/>
      <c r="BM737" s="25"/>
      <c r="BN737" s="26" t="str">
        <f t="shared" si="915"/>
        <v>07080013810552482885</v>
      </c>
      <c r="BO737" s="27" t="str">
        <f t="shared" si="916"/>
        <v>JOUINI WIEM</v>
      </c>
      <c r="BP737" s="26">
        <f t="shared" si="917"/>
        <v>738</v>
      </c>
      <c r="BQ737" s="28"/>
    </row>
    <row r="738" spans="1:69" x14ac:dyDescent="0.25">
      <c r="A738" t="str">
        <f>VLOOKUP(B738,[2]RH!$B:$BV,72,0)</f>
        <v>si</v>
      </c>
      <c r="B738" s="6">
        <v>739</v>
      </c>
      <c r="C738" s="7" t="s">
        <v>100</v>
      </c>
      <c r="D738" s="7" t="s">
        <v>3191</v>
      </c>
      <c r="E738" s="7" t="s">
        <v>67</v>
      </c>
      <c r="F738" s="7" t="s">
        <v>118</v>
      </c>
      <c r="G738" s="7" t="s">
        <v>188</v>
      </c>
      <c r="H738" s="7">
        <v>520</v>
      </c>
      <c r="I738" s="7" t="s">
        <v>189</v>
      </c>
      <c r="J738" s="7" t="s">
        <v>190</v>
      </c>
      <c r="K738" s="7" t="s">
        <v>89</v>
      </c>
      <c r="L738" s="7" t="s">
        <v>90</v>
      </c>
      <c r="M738" s="7" t="s">
        <v>191</v>
      </c>
      <c r="N738" s="8">
        <v>44526</v>
      </c>
      <c r="P738" s="7">
        <f t="shared" ca="1" si="918"/>
        <v>55</v>
      </c>
      <c r="Q738" s="8"/>
      <c r="R738" s="7"/>
      <c r="S738" s="7"/>
      <c r="T738" s="9" t="s">
        <v>156</v>
      </c>
      <c r="U738" s="7" t="str">
        <f t="shared" si="904"/>
        <v>Contractuel</v>
      </c>
      <c r="V738" s="8">
        <v>45689</v>
      </c>
      <c r="W738" s="8">
        <f>VLOOKUP(B738,[1]BASE!$A:$Q,17,0)</f>
        <v>45777</v>
      </c>
      <c r="X738" s="8"/>
      <c r="Y738" s="8"/>
      <c r="Z738" s="8">
        <v>44526</v>
      </c>
      <c r="AA738" s="7">
        <f t="shared" si="905"/>
        <v>11</v>
      </c>
      <c r="AB738" s="7">
        <f t="shared" si="906"/>
        <v>2021</v>
      </c>
      <c r="AC738" s="7">
        <f t="shared" si="907"/>
        <v>2025</v>
      </c>
      <c r="AD738" s="10" t="e">
        <f t="shared" ref="AD738:AD801" ca="1" si="951">IF(#REF!="Non",(DAYS360(N738,Q738)/360),(DAYS360(N738,TODAY())/360))</f>
        <v>#REF!</v>
      </c>
      <c r="AE738" s="10" t="e">
        <f t="shared" ca="1" si="909"/>
        <v>#REF!</v>
      </c>
      <c r="AF738" s="8">
        <v>28495</v>
      </c>
      <c r="AG738" s="11">
        <f t="shared" ca="1" si="910"/>
        <v>47.197260273972603</v>
      </c>
      <c r="AH738" s="10" t="str">
        <f t="shared" ca="1" si="911"/>
        <v>&gt;45&lt; 55</v>
      </c>
      <c r="AI738" s="12">
        <v>12513808</v>
      </c>
      <c r="AJ738" s="13" t="s">
        <v>192</v>
      </c>
      <c r="AK738" s="12" t="s">
        <v>3192</v>
      </c>
      <c r="AL738" s="8">
        <v>35776</v>
      </c>
      <c r="AM738" s="7" t="s">
        <v>108</v>
      </c>
      <c r="AN738" s="7" t="s">
        <v>109</v>
      </c>
      <c r="AQ738">
        <v>5</v>
      </c>
      <c r="AR738" s="14">
        <v>3</v>
      </c>
      <c r="AS738" s="15">
        <f t="shared" si="912"/>
        <v>45621.75</v>
      </c>
      <c r="AT738" s="14" t="s">
        <v>163</v>
      </c>
      <c r="AU738" s="12">
        <v>3.3069999999999999</v>
      </c>
      <c r="AV738" s="17" t="s">
        <v>73</v>
      </c>
      <c r="AW738" s="18" t="s">
        <v>3193</v>
      </c>
      <c r="AX738" s="19" t="s">
        <v>3194</v>
      </c>
      <c r="AY738" s="17" t="s">
        <v>1112</v>
      </c>
      <c r="AZ738" s="14" t="s">
        <v>98</v>
      </c>
      <c r="BA738" s="20" t="str">
        <f t="shared" si="913"/>
        <v>01039077111022090624</v>
      </c>
      <c r="BB738" s="31">
        <f t="shared" si="914"/>
        <v>20</v>
      </c>
      <c r="BC738" s="22" t="s">
        <v>3195</v>
      </c>
      <c r="BD738" s="23" t="s">
        <v>3099</v>
      </c>
      <c r="BF738" s="8"/>
      <c r="BG738" s="32">
        <v>25039995</v>
      </c>
      <c r="BH738" s="32">
        <v>25171149</v>
      </c>
      <c r="BI738" s="32"/>
      <c r="BJ738" t="s">
        <v>2770</v>
      </c>
      <c r="BK738" s="14" t="str">
        <f t="shared" si="949"/>
        <v>A-520</v>
      </c>
      <c r="BL738" s="14" t="s">
        <v>198</v>
      </c>
      <c r="BM738" s="25"/>
      <c r="BN738" s="26" t="str">
        <f t="shared" si="915"/>
        <v>01039077111022090624</v>
      </c>
      <c r="BO738" s="27" t="str">
        <f t="shared" si="916"/>
        <v>NSIRA MONIA</v>
      </c>
      <c r="BP738" s="26">
        <f t="shared" si="917"/>
        <v>739</v>
      </c>
      <c r="BQ738" s="28"/>
    </row>
    <row r="739" spans="1:69" x14ac:dyDescent="0.25">
      <c r="A739" t="str">
        <f>VLOOKUP(B739,[2]RH!$B:$BV,72,0)</f>
        <v>Non-Actif</v>
      </c>
      <c r="B739" s="6">
        <v>740</v>
      </c>
      <c r="C739" s="7" t="s">
        <v>168</v>
      </c>
      <c r="D739" s="7" t="s">
        <v>3196</v>
      </c>
      <c r="E739" s="7" t="s">
        <v>67</v>
      </c>
      <c r="F739" s="7" t="s">
        <v>118</v>
      </c>
      <c r="G739" s="7" t="s">
        <v>220</v>
      </c>
      <c r="H739" s="7">
        <v>520</v>
      </c>
      <c r="I739" s="7"/>
      <c r="J739" s="7" t="s">
        <v>190</v>
      </c>
      <c r="K739" s="7" t="s">
        <v>146</v>
      </c>
      <c r="L739" s="7" t="s">
        <v>90</v>
      </c>
      <c r="M739" s="7" t="s">
        <v>191</v>
      </c>
      <c r="N739" s="8">
        <v>44526</v>
      </c>
      <c r="P739" s="7">
        <f t="shared" ca="1" si="918"/>
        <v>-980</v>
      </c>
      <c r="Q739" s="8">
        <v>44682</v>
      </c>
      <c r="R739" s="7" t="s">
        <v>367</v>
      </c>
      <c r="S739" s="7"/>
      <c r="T739" s="9" t="s">
        <v>156</v>
      </c>
      <c r="U739" s="7" t="str">
        <f t="shared" si="904"/>
        <v>Contractuel</v>
      </c>
      <c r="V739" s="8">
        <v>44682</v>
      </c>
      <c r="W739" s="8">
        <v>44742</v>
      </c>
      <c r="X739" s="8"/>
      <c r="Y739" s="8"/>
      <c r="Z739" s="8">
        <v>44526</v>
      </c>
      <c r="AA739" s="7">
        <f t="shared" si="905"/>
        <v>11</v>
      </c>
      <c r="AB739" s="7">
        <f t="shared" si="906"/>
        <v>2021</v>
      </c>
      <c r="AC739" s="7">
        <f t="shared" si="907"/>
        <v>2025</v>
      </c>
      <c r="AD739" s="10" t="e">
        <f t="shared" ref="AD739:AD802" ca="1" si="952">IF(#REF!="Non",(DAYS360(N739,Q739)/360),(DAYS360(N739,TODAY())/360))</f>
        <v>#REF!</v>
      </c>
      <c r="AE739" s="10" t="e">
        <f t="shared" ca="1" si="909"/>
        <v>#REF!</v>
      </c>
      <c r="AF739" s="8">
        <v>33769</v>
      </c>
      <c r="AG739" s="11">
        <f t="shared" ca="1" si="910"/>
        <v>32.747945205479454</v>
      </c>
      <c r="AH739" s="10" t="str">
        <f t="shared" ca="1" si="911"/>
        <v>&gt;25&lt; 35</v>
      </c>
      <c r="AI739" s="12">
        <v>16444555</v>
      </c>
      <c r="AJ739" s="13" t="s">
        <v>73</v>
      </c>
      <c r="AK739" s="12" t="s">
        <v>3197</v>
      </c>
      <c r="AL739" s="8">
        <v>40463</v>
      </c>
      <c r="AM739" s="7" t="s">
        <v>108</v>
      </c>
      <c r="AN739" s="7" t="s">
        <v>76</v>
      </c>
      <c r="AO739">
        <v>1</v>
      </c>
      <c r="AQ739" s="14">
        <v>3</v>
      </c>
      <c r="AR739" s="14">
        <v>1</v>
      </c>
      <c r="AS739" s="15">
        <f t="shared" si="912"/>
        <v>44891.25</v>
      </c>
      <c r="AT739" s="14" t="s">
        <v>163</v>
      </c>
      <c r="AU739" s="12">
        <v>3.1930000000000001</v>
      </c>
      <c r="AV739" s="17" t="s">
        <v>236</v>
      </c>
      <c r="AW739" s="18" t="s">
        <v>201</v>
      </c>
      <c r="AX739" s="19" t="s">
        <v>3198</v>
      </c>
      <c r="AY739" s="17" t="s">
        <v>474</v>
      </c>
      <c r="AZ739" s="14" t="s">
        <v>203</v>
      </c>
      <c r="BA739" s="20" t="str">
        <f t="shared" si="913"/>
        <v>17001000000257874494</v>
      </c>
      <c r="BB739" s="31">
        <f t="shared" si="914"/>
        <v>20</v>
      </c>
      <c r="BC739" s="22" t="s">
        <v>3199</v>
      </c>
      <c r="BD739" s="23" t="s">
        <v>3200</v>
      </c>
      <c r="BF739" s="8"/>
      <c r="BG739" s="32">
        <v>26206722</v>
      </c>
      <c r="BH739" s="32">
        <v>28485852</v>
      </c>
      <c r="BI739" s="32"/>
      <c r="BJ739" t="s">
        <v>814</v>
      </c>
      <c r="BK739" s="14" t="str">
        <f t="shared" si="949"/>
        <v>A-520</v>
      </c>
      <c r="BL739" s="14"/>
      <c r="BM739" s="25"/>
      <c r="BN739" s="26" t="str">
        <f t="shared" si="915"/>
        <v>17001000000257874494</v>
      </c>
      <c r="BO739" s="27" t="str">
        <f t="shared" si="916"/>
        <v>TAYECHI ABIR</v>
      </c>
      <c r="BP739" s="26">
        <f t="shared" si="917"/>
        <v>740</v>
      </c>
      <c r="BQ739" s="28"/>
    </row>
    <row r="740" spans="1:69" x14ac:dyDescent="0.25">
      <c r="A740" t="str">
        <f>VLOOKUP(B740,[2]RH!$B:$BV,72,0)</f>
        <v>Non-Actif</v>
      </c>
      <c r="B740" s="6">
        <v>741</v>
      </c>
      <c r="C740" s="7" t="s">
        <v>100</v>
      </c>
      <c r="D740" s="7" t="s">
        <v>3201</v>
      </c>
      <c r="E740" s="7" t="s">
        <v>67</v>
      </c>
      <c r="F740" s="7" t="s">
        <v>118</v>
      </c>
      <c r="G740" s="7" t="s">
        <v>220</v>
      </c>
      <c r="H740" s="7">
        <v>520</v>
      </c>
      <c r="I740" s="7"/>
      <c r="J740" s="7" t="s">
        <v>190</v>
      </c>
      <c r="K740" s="7" t="s">
        <v>146</v>
      </c>
      <c r="L740" s="7" t="s">
        <v>90</v>
      </c>
      <c r="M740" s="7" t="s">
        <v>191</v>
      </c>
      <c r="N740" s="8">
        <v>44526</v>
      </c>
      <c r="P740" s="7">
        <f t="shared" ca="1" si="918"/>
        <v>-1161</v>
      </c>
      <c r="Q740" s="8">
        <v>44547</v>
      </c>
      <c r="R740" s="7" t="s">
        <v>161</v>
      </c>
      <c r="S740" s="7"/>
      <c r="T740" s="9" t="s">
        <v>156</v>
      </c>
      <c r="U740" s="7" t="str">
        <f t="shared" si="904"/>
        <v>Contractuel</v>
      </c>
      <c r="V740" s="8">
        <v>44526</v>
      </c>
      <c r="W740" s="8">
        <v>44561</v>
      </c>
      <c r="X740" s="8"/>
      <c r="Y740" s="8"/>
      <c r="Z740" s="8">
        <v>44526</v>
      </c>
      <c r="AA740" s="7">
        <f t="shared" si="905"/>
        <v>11</v>
      </c>
      <c r="AB740" s="7">
        <f t="shared" si="906"/>
        <v>2021</v>
      </c>
      <c r="AC740" s="7">
        <f t="shared" si="907"/>
        <v>2025</v>
      </c>
      <c r="AD740" s="10" t="e">
        <f t="shared" ref="AD740:AD803" ca="1" si="953">IF(#REF!="Non",(DAYS360(N740,Q740)/360),(DAYS360(N740,TODAY())/360))</f>
        <v>#REF!</v>
      </c>
      <c r="AE740" s="10" t="e">
        <f t="shared" ca="1" si="909"/>
        <v>#REF!</v>
      </c>
      <c r="AF740" s="8">
        <v>26810</v>
      </c>
      <c r="AG740" s="11">
        <f t="shared" ca="1" si="910"/>
        <v>51.813698630136983</v>
      </c>
      <c r="AH740" s="10" t="str">
        <f t="shared" ca="1" si="911"/>
        <v>&gt;45&lt; 55</v>
      </c>
      <c r="AI740" s="12"/>
      <c r="AJ740" s="13"/>
      <c r="AK740" s="12" t="s">
        <v>3202</v>
      </c>
      <c r="AL740" s="8">
        <v>37125</v>
      </c>
      <c r="AM740" s="7" t="s">
        <v>108</v>
      </c>
      <c r="AN740" s="7" t="s">
        <v>109</v>
      </c>
      <c r="AQ740" s="14">
        <v>3</v>
      </c>
      <c r="AR740" s="14">
        <v>1</v>
      </c>
      <c r="AS740" s="15">
        <f t="shared" si="912"/>
        <v>44891.25</v>
      </c>
      <c r="AT740" s="14" t="s">
        <v>163</v>
      </c>
      <c r="AU740" s="12">
        <v>3.1930000000000001</v>
      </c>
      <c r="AV740" s="17" t="s">
        <v>236</v>
      </c>
      <c r="AW740" s="18" t="s">
        <v>201</v>
      </c>
      <c r="AX740" s="19" t="s">
        <v>3203</v>
      </c>
      <c r="AY740" s="17" t="s">
        <v>1506</v>
      </c>
      <c r="AZ740" s="14" t="s">
        <v>203</v>
      </c>
      <c r="BA740" s="20" t="str">
        <f t="shared" si="913"/>
        <v>17001000000308735571</v>
      </c>
      <c r="BB740" s="31">
        <f t="shared" si="914"/>
        <v>20</v>
      </c>
      <c r="BC740" s="22" t="s">
        <v>703</v>
      </c>
      <c r="BD740" s="23" t="s">
        <v>482</v>
      </c>
      <c r="BF740" s="8"/>
      <c r="BG740" s="32">
        <v>21093822</v>
      </c>
      <c r="BH740" s="32">
        <v>25799290</v>
      </c>
      <c r="BI740" s="32"/>
      <c r="BJ740" t="s">
        <v>1870</v>
      </c>
      <c r="BK740" s="14" t="str">
        <f t="shared" si="949"/>
        <v>A-520</v>
      </c>
      <c r="BL740" s="14"/>
      <c r="BM740" s="25"/>
      <c r="BN740" s="26" t="str">
        <f t="shared" si="915"/>
        <v>17001000000308735571</v>
      </c>
      <c r="BO740" s="27" t="str">
        <f t="shared" si="916"/>
        <v>JELASSI LEILA</v>
      </c>
      <c r="BP740" s="26">
        <f t="shared" si="917"/>
        <v>741</v>
      </c>
      <c r="BQ740" s="28"/>
    </row>
    <row r="741" spans="1:69" x14ac:dyDescent="0.25">
      <c r="A741" t="str">
        <f>VLOOKUP(B741,[2]RH!$B:$BV,72,0)</f>
        <v>si</v>
      </c>
      <c r="B741" s="6">
        <v>742</v>
      </c>
      <c r="C741" s="7" t="s">
        <v>65</v>
      </c>
      <c r="D741" s="7" t="s">
        <v>3204</v>
      </c>
      <c r="E741" s="7" t="s">
        <v>67</v>
      </c>
      <c r="F741" s="7" t="s">
        <v>102</v>
      </c>
      <c r="G741" s="7" t="s">
        <v>3205</v>
      </c>
      <c r="H741" s="7" t="s">
        <v>102</v>
      </c>
      <c r="I741" s="7" t="s">
        <v>1908</v>
      </c>
      <c r="J741" s="7"/>
      <c r="K741" s="7" t="s">
        <v>89</v>
      </c>
      <c r="L741" s="7" t="s">
        <v>90</v>
      </c>
      <c r="M741" s="7" t="s">
        <v>1586</v>
      </c>
      <c r="N741" s="8">
        <v>44526</v>
      </c>
      <c r="P741" s="7">
        <f t="shared" ca="1" si="918"/>
        <v>147</v>
      </c>
      <c r="Q741" s="8"/>
      <c r="R741" s="7"/>
      <c r="S741" s="7"/>
      <c r="T741" s="9" t="s">
        <v>156</v>
      </c>
      <c r="U741" s="7" t="str">
        <f t="shared" si="904"/>
        <v>Contractuel</v>
      </c>
      <c r="V741" s="8">
        <v>45505</v>
      </c>
      <c r="W741" s="8">
        <v>45869</v>
      </c>
      <c r="X741" s="8"/>
      <c r="Y741" s="8"/>
      <c r="Z741" s="8"/>
      <c r="AA741" s="7">
        <f t="shared" si="905"/>
        <v>11</v>
      </c>
      <c r="AB741" s="7">
        <f t="shared" si="906"/>
        <v>2021</v>
      </c>
      <c r="AC741" s="7">
        <f t="shared" si="907"/>
        <v>2025</v>
      </c>
      <c r="AD741" s="10" t="e">
        <f t="shared" ref="AD741:AD804" ca="1" si="954">IF(#REF!="Non",(DAYS360(N741,Q741)/360),(DAYS360(N741,TODAY())/360))</f>
        <v>#REF!</v>
      </c>
      <c r="AE741" s="10" t="e">
        <f t="shared" ca="1" si="909"/>
        <v>#REF!</v>
      </c>
      <c r="AF741" s="8">
        <v>34907</v>
      </c>
      <c r="AG741" s="11">
        <f t="shared" ca="1" si="910"/>
        <v>29.63013698630137</v>
      </c>
      <c r="AH741" s="10" t="str">
        <f t="shared" ca="1" si="911"/>
        <v>&gt;25&lt; 35</v>
      </c>
      <c r="AI741" s="12">
        <v>17309038</v>
      </c>
      <c r="AJ741" s="13" t="s">
        <v>192</v>
      </c>
      <c r="AK741" s="12">
        <v>13007573</v>
      </c>
      <c r="AL741" s="8">
        <v>43797</v>
      </c>
      <c r="AM741" s="7" t="s">
        <v>75</v>
      </c>
      <c r="AN741" s="7" t="s">
        <v>109</v>
      </c>
      <c r="AQ741">
        <v>5</v>
      </c>
      <c r="AR741" s="14">
        <v>3</v>
      </c>
      <c r="AS741" s="15">
        <f t="shared" si="912"/>
        <v>45621.75</v>
      </c>
      <c r="AT741" s="14" t="s">
        <v>163</v>
      </c>
      <c r="AU741" s="12">
        <v>3.3159999999999998</v>
      </c>
      <c r="AV741" s="17" t="s">
        <v>92</v>
      </c>
      <c r="AW741" s="18" t="s">
        <v>1915</v>
      </c>
      <c r="AX741" s="19" t="s">
        <v>3206</v>
      </c>
      <c r="AY741" s="17" t="s">
        <v>1810</v>
      </c>
      <c r="AZ741" s="14" t="s">
        <v>152</v>
      </c>
      <c r="BA741" s="20" t="str">
        <f t="shared" si="913"/>
        <v>04055140006158580891</v>
      </c>
      <c r="BB741" s="31">
        <f t="shared" si="914"/>
        <v>20</v>
      </c>
      <c r="BC741" s="22" t="s">
        <v>3207</v>
      </c>
      <c r="BD741" s="23" t="s">
        <v>115</v>
      </c>
      <c r="BF741" s="8"/>
      <c r="BG741" s="32">
        <v>26456392</v>
      </c>
      <c r="BH741" s="32">
        <v>24477936</v>
      </c>
      <c r="BI741" s="32">
        <v>98137805</v>
      </c>
      <c r="BJ741" t="s">
        <v>240</v>
      </c>
      <c r="BK741" s="14" t="str">
        <f t="shared" si="949"/>
        <v>-LOGISTIQUE</v>
      </c>
      <c r="BL741" s="14" t="s">
        <v>198</v>
      </c>
      <c r="BM741" s="25"/>
      <c r="BN741" s="26" t="str">
        <f t="shared" si="915"/>
        <v>04055140006158580891</v>
      </c>
      <c r="BO741" s="27" t="str">
        <f t="shared" si="916"/>
        <v>JELASSI OUSSAMA</v>
      </c>
      <c r="BP741" s="26">
        <f t="shared" si="917"/>
        <v>742</v>
      </c>
      <c r="BQ741" s="28"/>
    </row>
    <row r="742" spans="1:69" x14ac:dyDescent="0.25">
      <c r="A742" t="str">
        <f>VLOOKUP(B742,[2]RH!$B:$BV,72,0)</f>
        <v>Non-Actif</v>
      </c>
      <c r="B742" s="6">
        <v>743</v>
      </c>
      <c r="C742" s="7" t="s">
        <v>168</v>
      </c>
      <c r="D742" s="7" t="s">
        <v>3208</v>
      </c>
      <c r="E742" s="7" t="s">
        <v>67</v>
      </c>
      <c r="F742" s="7" t="s">
        <v>118</v>
      </c>
      <c r="G742" s="7" t="s">
        <v>533</v>
      </c>
      <c r="H742" s="7">
        <v>965</v>
      </c>
      <c r="I742" s="7" t="s">
        <v>1407</v>
      </c>
      <c r="J742" s="7" t="s">
        <v>190</v>
      </c>
      <c r="K742" s="7" t="s">
        <v>89</v>
      </c>
      <c r="L742" s="7" t="s">
        <v>90</v>
      </c>
      <c r="M742" s="7" t="s">
        <v>535</v>
      </c>
      <c r="N742" s="8">
        <v>44527</v>
      </c>
      <c r="P742" s="7">
        <f t="shared" ca="1" si="918"/>
        <v>-737</v>
      </c>
      <c r="Q742" s="8">
        <v>44991</v>
      </c>
      <c r="R742" s="7" t="s">
        <v>771</v>
      </c>
      <c r="S742" s="7" t="s">
        <v>3209</v>
      </c>
      <c r="T742" s="9" t="s">
        <v>156</v>
      </c>
      <c r="U742" s="7" t="str">
        <f t="shared" si="904"/>
        <v>Contractuel</v>
      </c>
      <c r="V742" s="8">
        <v>44927</v>
      </c>
      <c r="W742" s="8">
        <v>44985</v>
      </c>
      <c r="X742" s="8">
        <v>44526</v>
      </c>
      <c r="Y742" s="8">
        <v>44630</v>
      </c>
      <c r="Z742" s="8"/>
      <c r="AA742" s="7">
        <f t="shared" si="905"/>
        <v>11</v>
      </c>
      <c r="AB742" s="7">
        <f t="shared" si="906"/>
        <v>2021</v>
      </c>
      <c r="AC742" s="7">
        <f t="shared" si="907"/>
        <v>2025</v>
      </c>
      <c r="AD742" s="10" t="e">
        <f t="shared" ref="AD742:AD805" ca="1" si="955">IF(#REF!="Non",(DAYS360(N742,Q742)/360),(DAYS360(N742,TODAY())/360))</f>
        <v>#REF!</v>
      </c>
      <c r="AE742" s="10" t="e">
        <f t="shared" ca="1" si="909"/>
        <v>#REF!</v>
      </c>
      <c r="AF742" s="8">
        <v>35362</v>
      </c>
      <c r="AG742" s="11">
        <f t="shared" ca="1" si="910"/>
        <v>28.383561643835616</v>
      </c>
      <c r="AH742" s="10" t="str">
        <f t="shared" ca="1" si="911"/>
        <v>&gt;25&lt; 35</v>
      </c>
      <c r="AI742" s="12">
        <v>17581063</v>
      </c>
      <c r="AJ742" s="13" t="s">
        <v>92</v>
      </c>
      <c r="AK742" s="12">
        <v>14350259</v>
      </c>
      <c r="AL742" s="8">
        <v>42084</v>
      </c>
      <c r="AM742" s="7" t="s">
        <v>108</v>
      </c>
      <c r="AN742" s="7" t="s">
        <v>683</v>
      </c>
      <c r="AQ742" s="14">
        <v>3</v>
      </c>
      <c r="AR742" s="14">
        <v>1</v>
      </c>
      <c r="AS742" s="15">
        <f t="shared" si="912"/>
        <v>44892.25</v>
      </c>
      <c r="AT742" s="14" t="s">
        <v>163</v>
      </c>
      <c r="AU742" s="12">
        <v>3.3069999999999999</v>
      </c>
      <c r="AV742" s="17" t="s">
        <v>236</v>
      </c>
      <c r="AW742" s="18" t="s">
        <v>201</v>
      </c>
      <c r="AX742" s="19" t="s">
        <v>3210</v>
      </c>
      <c r="AY742" s="17" t="s">
        <v>1362</v>
      </c>
      <c r="AZ742" s="14" t="s">
        <v>203</v>
      </c>
      <c r="BA742" s="20" t="str">
        <f t="shared" si="913"/>
        <v>17001000000308619074</v>
      </c>
      <c r="BB742" s="31">
        <f t="shared" si="914"/>
        <v>20</v>
      </c>
      <c r="BC742" s="22" t="s">
        <v>1221</v>
      </c>
      <c r="BD742" s="23" t="s">
        <v>3099</v>
      </c>
      <c r="BF742" s="8"/>
      <c r="BG742" s="32">
        <v>93483076</v>
      </c>
      <c r="BH742" s="32">
        <v>27776901</v>
      </c>
      <c r="BI742" s="32"/>
      <c r="BJ742" t="s">
        <v>371</v>
      </c>
      <c r="BK742" s="14" t="str">
        <f t="shared" si="949"/>
        <v>A-965</v>
      </c>
      <c r="BL742" s="14"/>
      <c r="BM742" s="25"/>
      <c r="BN742" s="26" t="str">
        <f t="shared" si="915"/>
        <v>17001000000308619074</v>
      </c>
      <c r="BO742" s="27" t="str">
        <f t="shared" si="916"/>
        <v>AYEDI ICHRAF</v>
      </c>
      <c r="BP742" s="26">
        <f t="shared" si="917"/>
        <v>743</v>
      </c>
      <c r="BQ742" s="28"/>
    </row>
    <row r="743" spans="1:69" x14ac:dyDescent="0.25">
      <c r="A743" t="str">
        <f>VLOOKUP(B743,[2]RH!$B:$BV,72,0)</f>
        <v>si</v>
      </c>
      <c r="B743" s="6">
        <v>744</v>
      </c>
      <c r="C743" s="7" t="s">
        <v>65</v>
      </c>
      <c r="D743" s="7" t="s">
        <v>3211</v>
      </c>
      <c r="E743" s="7" t="s">
        <v>67</v>
      </c>
      <c r="F743" s="7" t="s">
        <v>102</v>
      </c>
      <c r="G743" s="7" t="s">
        <v>1585</v>
      </c>
      <c r="H743" s="7" t="s">
        <v>102</v>
      </c>
      <c r="I743" s="7" t="s">
        <v>1908</v>
      </c>
      <c r="J743" s="7"/>
      <c r="K743" s="7" t="s">
        <v>89</v>
      </c>
      <c r="L743" s="7" t="s">
        <v>90</v>
      </c>
      <c r="M743" s="7" t="s">
        <v>1586</v>
      </c>
      <c r="N743" s="8">
        <v>44530</v>
      </c>
      <c r="P743" s="7">
        <f t="shared" ca="1" si="918"/>
        <v>55</v>
      </c>
      <c r="Q743" s="8"/>
      <c r="R743" s="7"/>
      <c r="S743" s="7"/>
      <c r="T743" s="9" t="s">
        <v>156</v>
      </c>
      <c r="U743" s="7" t="str">
        <f t="shared" si="904"/>
        <v>Contractuel</v>
      </c>
      <c r="V743" s="8">
        <v>45689</v>
      </c>
      <c r="W743" s="8">
        <f>VLOOKUP(B743,[1]BASE!$A:$Q,17,0)</f>
        <v>45777</v>
      </c>
      <c r="X743" s="8"/>
      <c r="Y743" s="8"/>
      <c r="Z743" s="8">
        <v>44530</v>
      </c>
      <c r="AA743" s="7">
        <f t="shared" si="905"/>
        <v>11</v>
      </c>
      <c r="AB743" s="7">
        <f t="shared" si="906"/>
        <v>2021</v>
      </c>
      <c r="AC743" s="7">
        <f t="shared" si="907"/>
        <v>2025</v>
      </c>
      <c r="AD743" s="10" t="e">
        <f t="shared" ref="AD743:AD806" ca="1" si="956">IF(#REF!="Non",(DAYS360(N743,Q743)/360),(DAYS360(N743,TODAY())/360))</f>
        <v>#REF!</v>
      </c>
      <c r="AE743" s="10" t="e">
        <f t="shared" ca="1" si="909"/>
        <v>#REF!</v>
      </c>
      <c r="AF743" s="8">
        <v>29485</v>
      </c>
      <c r="AG743" s="11">
        <f t="shared" ca="1" si="910"/>
        <v>44.484931506849314</v>
      </c>
      <c r="AH743" s="10" t="str">
        <f t="shared" ca="1" si="911"/>
        <v>&gt;35&lt; 45</v>
      </c>
      <c r="AI743" s="12">
        <v>16370460</v>
      </c>
      <c r="AJ743" s="13" t="s">
        <v>192</v>
      </c>
      <c r="AK743" s="12" t="s">
        <v>3212</v>
      </c>
      <c r="AL743" s="8">
        <v>43011</v>
      </c>
      <c r="AM743" s="7" t="s">
        <v>75</v>
      </c>
      <c r="AN743" s="7" t="s">
        <v>109</v>
      </c>
      <c r="AQ743">
        <v>3</v>
      </c>
      <c r="AR743" s="14">
        <v>3</v>
      </c>
      <c r="AS743" s="15">
        <f t="shared" si="912"/>
        <v>45625.75</v>
      </c>
      <c r="AT743" s="14" t="s">
        <v>163</v>
      </c>
      <c r="AU743" s="12">
        <v>3.3069999999999999</v>
      </c>
      <c r="AV743" s="17" t="s">
        <v>236</v>
      </c>
      <c r="AW743" s="18" t="s">
        <v>201</v>
      </c>
      <c r="AX743" s="19" t="s">
        <v>3213</v>
      </c>
      <c r="AY743" s="17" t="s">
        <v>774</v>
      </c>
      <c r="AZ743" s="14" t="s">
        <v>203</v>
      </c>
      <c r="BA743" s="20" t="str">
        <f t="shared" si="913"/>
        <v>17001000000128946556</v>
      </c>
      <c r="BB743" s="31">
        <f t="shared" si="914"/>
        <v>20</v>
      </c>
      <c r="BC743" s="22" t="s">
        <v>3214</v>
      </c>
      <c r="BD743" s="23" t="s">
        <v>897</v>
      </c>
      <c r="BF743" s="8"/>
      <c r="BG743" s="32">
        <v>96015499</v>
      </c>
      <c r="BH743" s="32">
        <v>97931504</v>
      </c>
      <c r="BI743" s="32">
        <v>98137806</v>
      </c>
      <c r="BJ743" t="s">
        <v>959</v>
      </c>
      <c r="BK743" s="14" t="str">
        <f t="shared" si="949"/>
        <v>-LOGISTIQUE</v>
      </c>
      <c r="BL743" s="14" t="s">
        <v>300</v>
      </c>
      <c r="BM743" s="25"/>
      <c r="BN743" s="26" t="str">
        <f t="shared" si="915"/>
        <v>17001000000128946556</v>
      </c>
      <c r="BO743" s="27" t="str">
        <f t="shared" si="916"/>
        <v>RIHANI HABIB</v>
      </c>
      <c r="BP743" s="26">
        <f t="shared" si="917"/>
        <v>744</v>
      </c>
      <c r="BQ743" s="28"/>
    </row>
    <row r="744" spans="1:69" x14ac:dyDescent="0.25">
      <c r="A744" t="str">
        <f>VLOOKUP(B744,[2]RH!$B:$BV,72,0)</f>
        <v>Non-Actif</v>
      </c>
      <c r="B744" s="6">
        <v>745</v>
      </c>
      <c r="C744" s="7" t="s">
        <v>100</v>
      </c>
      <c r="D744" s="7" t="s">
        <v>3215</v>
      </c>
      <c r="E744" s="7" t="s">
        <v>67</v>
      </c>
      <c r="F744" s="7" t="s">
        <v>118</v>
      </c>
      <c r="G744" s="7" t="s">
        <v>220</v>
      </c>
      <c r="H744" s="7" t="s">
        <v>1656</v>
      </c>
      <c r="I744" s="7"/>
      <c r="J744" s="7" t="s">
        <v>190</v>
      </c>
      <c r="K744" s="7" t="s">
        <v>146</v>
      </c>
      <c r="L744" s="7" t="s">
        <v>90</v>
      </c>
      <c r="M744" s="7" t="s">
        <v>191</v>
      </c>
      <c r="N744" s="8">
        <v>44531</v>
      </c>
      <c r="P744" s="7">
        <f t="shared" ca="1" si="918"/>
        <v>-1161</v>
      </c>
      <c r="Q744" s="8">
        <v>44541</v>
      </c>
      <c r="R744" s="7" t="s">
        <v>161</v>
      </c>
      <c r="S744" s="7"/>
      <c r="T744" s="9" t="s">
        <v>156</v>
      </c>
      <c r="U744" s="7" t="str">
        <f t="shared" si="904"/>
        <v>Contractuel</v>
      </c>
      <c r="V744" s="8">
        <v>44531</v>
      </c>
      <c r="W744" s="8">
        <v>44561</v>
      </c>
      <c r="X744" s="8"/>
      <c r="Y744" s="8"/>
      <c r="Z744" s="8">
        <v>44531</v>
      </c>
      <c r="AA744" s="7">
        <f t="shared" si="905"/>
        <v>12</v>
      </c>
      <c r="AB744" s="7">
        <f t="shared" si="906"/>
        <v>2021</v>
      </c>
      <c r="AC744" s="7">
        <f t="shared" si="907"/>
        <v>2025</v>
      </c>
      <c r="AD744" s="10" t="e">
        <f t="shared" ref="AD744:AD807" ca="1" si="957">IF(#REF!="Non",(DAYS360(N744,Q744)/360),(DAYS360(N744,TODAY())/360))</f>
        <v>#REF!</v>
      </c>
      <c r="AE744" s="10" t="e">
        <f t="shared" ca="1" si="909"/>
        <v>#REF!</v>
      </c>
      <c r="AF744" s="8">
        <v>36718</v>
      </c>
      <c r="AG744" s="11">
        <f t="shared" ca="1" si="910"/>
        <v>24.668493150684931</v>
      </c>
      <c r="AH744" s="10" t="str">
        <f t="shared" ca="1" si="911"/>
        <v>&lt; 25</v>
      </c>
      <c r="AI744" s="12">
        <v>17256976</v>
      </c>
      <c r="AJ744" s="13" t="s">
        <v>170</v>
      </c>
      <c r="AK744" s="12">
        <v>14650372</v>
      </c>
      <c r="AL744" s="8">
        <v>43404</v>
      </c>
      <c r="AM744" s="7" t="s">
        <v>108</v>
      </c>
      <c r="AN744" s="7" t="s">
        <v>109</v>
      </c>
      <c r="AQ744" s="14">
        <v>3</v>
      </c>
      <c r="AR744" s="14">
        <v>1</v>
      </c>
      <c r="AS744" s="15">
        <f t="shared" si="912"/>
        <v>44896.25</v>
      </c>
      <c r="AT744" s="14" t="s">
        <v>163</v>
      </c>
      <c r="AU744" s="12">
        <v>3.1930000000000001</v>
      </c>
      <c r="AV744" s="17" t="s">
        <v>236</v>
      </c>
      <c r="AW744" s="18" t="s">
        <v>201</v>
      </c>
      <c r="AX744" s="19" t="s">
        <v>3216</v>
      </c>
      <c r="AY744" s="17" t="s">
        <v>739</v>
      </c>
      <c r="AZ744" s="14" t="s">
        <v>203</v>
      </c>
      <c r="BA744" s="20" t="str">
        <f t="shared" si="913"/>
        <v>17001000000274336461</v>
      </c>
      <c r="BB744" s="31">
        <f t="shared" si="914"/>
        <v>20</v>
      </c>
      <c r="BC744" s="22" t="s">
        <v>2744</v>
      </c>
      <c r="BD744" s="23" t="s">
        <v>519</v>
      </c>
      <c r="BF744" s="8"/>
      <c r="BG744" s="32">
        <v>21467082</v>
      </c>
      <c r="BH744" s="32">
        <v>25333681</v>
      </c>
      <c r="BI744" s="32"/>
      <c r="BJ744" t="s">
        <v>519</v>
      </c>
      <c r="BK744" s="14" t="str">
        <f t="shared" si="949"/>
        <v>A-APT</v>
      </c>
      <c r="BL744" s="14"/>
      <c r="BM744" s="25"/>
      <c r="BN744" s="26" t="str">
        <f t="shared" si="915"/>
        <v>17001000000274336461</v>
      </c>
      <c r="BO744" s="27" t="str">
        <f t="shared" si="916"/>
        <v>DACHRAOUI AMENI</v>
      </c>
      <c r="BP744" s="26">
        <f t="shared" si="917"/>
        <v>745</v>
      </c>
      <c r="BQ744" s="28"/>
    </row>
    <row r="745" spans="1:69" x14ac:dyDescent="0.25">
      <c r="A745" t="str">
        <f>VLOOKUP(B745,[2]RH!$B:$BV,72,0)</f>
        <v>Non-Actif</v>
      </c>
      <c r="B745" s="6">
        <v>746</v>
      </c>
      <c r="C745" s="7" t="s">
        <v>168</v>
      </c>
      <c r="D745" s="7" t="s">
        <v>3217</v>
      </c>
      <c r="E745" s="7" t="s">
        <v>67</v>
      </c>
      <c r="F745" s="7" t="s">
        <v>258</v>
      </c>
      <c r="G745" s="7" t="s">
        <v>533</v>
      </c>
      <c r="H745" s="7">
        <v>965</v>
      </c>
      <c r="I745" s="7"/>
      <c r="J745" s="7" t="s">
        <v>281</v>
      </c>
      <c r="K745" s="7" t="s">
        <v>89</v>
      </c>
      <c r="L745" s="7" t="s">
        <v>90</v>
      </c>
      <c r="M745" s="7" t="s">
        <v>535</v>
      </c>
      <c r="N745" s="8">
        <v>44540</v>
      </c>
      <c r="P745" s="7">
        <f t="shared" ca="1" si="918"/>
        <v>-980</v>
      </c>
      <c r="Q745" s="8">
        <v>44689</v>
      </c>
      <c r="R745" s="7" t="s">
        <v>367</v>
      </c>
      <c r="S745" s="7"/>
      <c r="T745" s="9" t="s">
        <v>156</v>
      </c>
      <c r="U745" s="7" t="str">
        <f t="shared" si="904"/>
        <v>Contractuel</v>
      </c>
      <c r="V745" s="8">
        <v>44682</v>
      </c>
      <c r="W745" s="8">
        <v>44742</v>
      </c>
      <c r="X745" s="8"/>
      <c r="Y745" s="8"/>
      <c r="Z745" s="8">
        <v>44540</v>
      </c>
      <c r="AA745" s="7">
        <f t="shared" si="905"/>
        <v>12</v>
      </c>
      <c r="AB745" s="7">
        <f t="shared" si="906"/>
        <v>2021</v>
      </c>
      <c r="AC745" s="7">
        <f t="shared" si="907"/>
        <v>2025</v>
      </c>
      <c r="AD745" s="10" t="e">
        <f t="shared" ref="AD745:AD808" ca="1" si="958">IF(#REF!="Non",(DAYS360(N745,Q745)/360),(DAYS360(N745,TODAY())/360))</f>
        <v>#REF!</v>
      </c>
      <c r="AE745" s="10" t="e">
        <f t="shared" ca="1" si="909"/>
        <v>#REF!</v>
      </c>
      <c r="AF745" s="8">
        <v>33109</v>
      </c>
      <c r="AG745" s="11">
        <f t="shared" ca="1" si="910"/>
        <v>34.556164383561644</v>
      </c>
      <c r="AH745" s="10" t="str">
        <f t="shared" ca="1" si="911"/>
        <v>&gt;25&lt; 35</v>
      </c>
      <c r="AI745" s="12">
        <v>16867483</v>
      </c>
      <c r="AJ745" s="40" t="s">
        <v>213</v>
      </c>
      <c r="AK745" s="12" t="s">
        <v>3218</v>
      </c>
      <c r="AL745" s="8">
        <v>42994</v>
      </c>
      <c r="AM745" s="7" t="s">
        <v>108</v>
      </c>
      <c r="AN745" s="7" t="s">
        <v>76</v>
      </c>
      <c r="AQ745" s="14">
        <v>3</v>
      </c>
      <c r="AR745" s="14">
        <v>1</v>
      </c>
      <c r="AS745" s="15">
        <f t="shared" si="912"/>
        <v>44905.25</v>
      </c>
      <c r="AT745" s="14" t="s">
        <v>163</v>
      </c>
      <c r="AU745" s="12">
        <v>3.1930000000000001</v>
      </c>
      <c r="AV745" s="17" t="s">
        <v>106</v>
      </c>
      <c r="AW745" s="18" t="s">
        <v>591</v>
      </c>
      <c r="AX745" s="19" t="s">
        <v>3219</v>
      </c>
      <c r="AY745" s="17" t="s">
        <v>126</v>
      </c>
      <c r="AZ745" s="14" t="s">
        <v>230</v>
      </c>
      <c r="BA745" s="20" t="str">
        <f t="shared" si="913"/>
        <v>05046000114501663738</v>
      </c>
      <c r="BB745" s="31">
        <f t="shared" si="914"/>
        <v>20</v>
      </c>
      <c r="BC745" s="22" t="s">
        <v>3220</v>
      </c>
      <c r="BD745" s="23" t="s">
        <v>286</v>
      </c>
      <c r="BF745" s="8" t="s">
        <v>1274</v>
      </c>
      <c r="BG745" s="32">
        <v>22569982</v>
      </c>
      <c r="BH745" s="32">
        <v>29219143</v>
      </c>
      <c r="BI745" s="32"/>
      <c r="BJ745" t="s">
        <v>600</v>
      </c>
      <c r="BK745" s="14" t="str">
        <f t="shared" si="949"/>
        <v>B-965</v>
      </c>
      <c r="BL745" s="14"/>
      <c r="BM745" s="25"/>
      <c r="BN745" s="26" t="str">
        <f t="shared" si="915"/>
        <v>05046000114501663738</v>
      </c>
      <c r="BO745" s="27" t="str">
        <f t="shared" si="916"/>
        <v>MRAYHI NAOUEL</v>
      </c>
      <c r="BP745" s="26">
        <f t="shared" si="917"/>
        <v>746</v>
      </c>
      <c r="BQ745" s="28"/>
    </row>
    <row r="746" spans="1:69" x14ac:dyDescent="0.25">
      <c r="A746" t="str">
        <f>VLOOKUP(B746,[2]RH!$B:$BV,72,0)</f>
        <v>si</v>
      </c>
      <c r="B746" s="6">
        <v>747</v>
      </c>
      <c r="C746" s="7" t="s">
        <v>100</v>
      </c>
      <c r="D746" s="7" t="s">
        <v>2785</v>
      </c>
      <c r="E746" s="7" t="s">
        <v>67</v>
      </c>
      <c r="F746" s="7" t="s">
        <v>118</v>
      </c>
      <c r="G746" s="7" t="s">
        <v>220</v>
      </c>
      <c r="H746" s="7" t="s">
        <v>649</v>
      </c>
      <c r="I746" s="7" t="s">
        <v>709</v>
      </c>
      <c r="J746" s="7" t="s">
        <v>190</v>
      </c>
      <c r="K746" s="7" t="s">
        <v>146</v>
      </c>
      <c r="L746" s="7" t="s">
        <v>90</v>
      </c>
      <c r="M746" s="7" t="s">
        <v>191</v>
      </c>
      <c r="N746" s="8">
        <v>44531</v>
      </c>
      <c r="P746" s="7">
        <f t="shared" ca="1" si="918"/>
        <v>-6</v>
      </c>
      <c r="Q746" s="8"/>
      <c r="R746" s="7"/>
      <c r="S746" s="7"/>
      <c r="T746" s="9" t="s">
        <v>156</v>
      </c>
      <c r="U746" s="7" t="str">
        <f t="shared" si="904"/>
        <v>Contractuel</v>
      </c>
      <c r="V746" s="8">
        <v>45689</v>
      </c>
      <c r="W746" s="8">
        <f>VLOOKUP(B746,[1]BASE!$A:$Q,17,0)</f>
        <v>45716</v>
      </c>
      <c r="X746" s="8"/>
      <c r="Y746" s="8"/>
      <c r="Z746" s="8">
        <v>44531</v>
      </c>
      <c r="AA746" s="7">
        <f t="shared" si="905"/>
        <v>12</v>
      </c>
      <c r="AB746" s="7">
        <f t="shared" si="906"/>
        <v>2021</v>
      </c>
      <c r="AC746" s="7">
        <f t="shared" si="907"/>
        <v>2025</v>
      </c>
      <c r="AD746" s="10" t="e">
        <f t="shared" ref="AD746:AD809" ca="1" si="959">IF(#REF!="Non",(DAYS360(N746,Q746)/360),(DAYS360(N746,TODAY())/360))</f>
        <v>#REF!</v>
      </c>
      <c r="AE746" s="10" t="e">
        <f t="shared" ca="1" si="909"/>
        <v>#REF!</v>
      </c>
      <c r="AF746" s="8">
        <v>36718</v>
      </c>
      <c r="AG746" s="11">
        <f t="shared" ca="1" si="910"/>
        <v>24.668493150684931</v>
      </c>
      <c r="AH746" s="10" t="str">
        <f t="shared" ca="1" si="911"/>
        <v>&lt; 25</v>
      </c>
      <c r="AI746" s="12">
        <v>16067572</v>
      </c>
      <c r="AJ746" s="13" t="s">
        <v>170</v>
      </c>
      <c r="AK746" s="12" t="s">
        <v>3221</v>
      </c>
      <c r="AL746" s="8">
        <v>38506</v>
      </c>
      <c r="AM746" s="7" t="s">
        <v>108</v>
      </c>
      <c r="AN746" s="7" t="s">
        <v>109</v>
      </c>
      <c r="AQ746">
        <v>3</v>
      </c>
      <c r="AR746" s="14">
        <v>3</v>
      </c>
      <c r="AS746" s="15">
        <f t="shared" si="912"/>
        <v>45626.75</v>
      </c>
      <c r="AT746" s="14" t="s">
        <v>163</v>
      </c>
      <c r="AU746" s="12">
        <v>3.3210000000000002</v>
      </c>
      <c r="AV746" s="17" t="s">
        <v>236</v>
      </c>
      <c r="AW746" s="18" t="s">
        <v>1626</v>
      </c>
      <c r="AX746" s="19" t="s">
        <v>3222</v>
      </c>
      <c r="AY746" s="17" t="s">
        <v>3223</v>
      </c>
      <c r="AZ746" s="14" t="s">
        <v>203</v>
      </c>
      <c r="BA746" s="20" t="str">
        <f t="shared" si="913"/>
        <v>17535940173537892551</v>
      </c>
      <c r="BB746" s="31">
        <f t="shared" si="914"/>
        <v>20</v>
      </c>
      <c r="BC746" s="22" t="s">
        <v>3224</v>
      </c>
      <c r="BD746" s="23" t="s">
        <v>371</v>
      </c>
      <c r="BF746" s="8"/>
      <c r="BG746" s="32">
        <v>25757807</v>
      </c>
      <c r="BH746" s="32">
        <v>21274990</v>
      </c>
      <c r="BI746" s="32"/>
      <c r="BJ746" t="s">
        <v>371</v>
      </c>
      <c r="BK746" s="14" t="str">
        <f>IF(K746="CADRE","CADRE",CONCATENATE(J746,"-",H746))</f>
        <v>A-Panda</v>
      </c>
      <c r="BL746" s="14" t="s">
        <v>288</v>
      </c>
      <c r="BM746" s="25"/>
      <c r="BN746" s="26" t="str">
        <f t="shared" si="915"/>
        <v>17535940173537892551</v>
      </c>
      <c r="BO746" s="27" t="str">
        <f t="shared" si="916"/>
        <v>ARFAOUI OLFA</v>
      </c>
      <c r="BP746" s="26">
        <f t="shared" si="917"/>
        <v>747</v>
      </c>
      <c r="BQ746" s="28"/>
    </row>
    <row r="747" spans="1:69" x14ac:dyDescent="0.25">
      <c r="A747" t="str">
        <f>VLOOKUP(B747,[2]RH!$B:$BV,72,0)</f>
        <v>Non-Actif</v>
      </c>
      <c r="B747" s="6">
        <v>748</v>
      </c>
      <c r="C747" s="7" t="s">
        <v>65</v>
      </c>
      <c r="D747" s="7" t="s">
        <v>3225</v>
      </c>
      <c r="E747" s="7" t="s">
        <v>67</v>
      </c>
      <c r="F747" s="7" t="s">
        <v>87</v>
      </c>
      <c r="G747" s="7" t="s">
        <v>88</v>
      </c>
      <c r="H747" s="7"/>
      <c r="I747" s="7"/>
      <c r="J747" s="7"/>
      <c r="K747" s="7" t="s">
        <v>89</v>
      </c>
      <c r="L747" s="7" t="s">
        <v>90</v>
      </c>
      <c r="M747" s="7" t="s">
        <v>88</v>
      </c>
      <c r="N747" s="8">
        <v>44531</v>
      </c>
      <c r="P747" s="7" t="str">
        <f t="shared" ca="1" si="918"/>
        <v/>
      </c>
      <c r="Q747" s="8">
        <v>44846</v>
      </c>
      <c r="R747" s="7" t="s">
        <v>290</v>
      </c>
      <c r="S747" s="7"/>
      <c r="T747" s="9" t="s">
        <v>72</v>
      </c>
      <c r="U747" s="7" t="str">
        <f t="shared" si="904"/>
        <v>Titulaire</v>
      </c>
      <c r="V747" s="8"/>
      <c r="W747" s="8"/>
      <c r="X747" s="8"/>
      <c r="Y747" s="8"/>
      <c r="Z747" s="8">
        <v>44531</v>
      </c>
      <c r="AA747" s="7">
        <f t="shared" si="905"/>
        <v>12</v>
      </c>
      <c r="AB747" s="7">
        <f t="shared" si="906"/>
        <v>2021</v>
      </c>
      <c r="AC747" s="7">
        <f t="shared" si="907"/>
        <v>2025</v>
      </c>
      <c r="AD747" s="10" t="e">
        <f t="shared" ref="AD747:AD810" ca="1" si="960">IF(#REF!="Non",(DAYS360(N747,Q747)/360),(DAYS360(N747,TODAY())/360))</f>
        <v>#REF!</v>
      </c>
      <c r="AE747" s="10" t="e">
        <f t="shared" ca="1" si="909"/>
        <v>#REF!</v>
      </c>
      <c r="AF747" s="8">
        <v>31017</v>
      </c>
      <c r="AG747" s="11">
        <f t="shared" ca="1" si="910"/>
        <v>40.287671232876711</v>
      </c>
      <c r="AH747" s="10" t="str">
        <f t="shared" ca="1" si="911"/>
        <v>&gt;35&lt; 45</v>
      </c>
      <c r="AI747" s="12">
        <v>16188295</v>
      </c>
      <c r="AJ747" s="13" t="s">
        <v>170</v>
      </c>
      <c r="AK747" s="12" t="s">
        <v>3226</v>
      </c>
      <c r="AL747" s="8">
        <v>37488</v>
      </c>
      <c r="AM747" s="7" t="s">
        <v>75</v>
      </c>
      <c r="AN747" s="7" t="s">
        <v>76</v>
      </c>
      <c r="AO747">
        <v>1</v>
      </c>
      <c r="AQ747" s="14">
        <v>3</v>
      </c>
      <c r="AR747" s="14">
        <v>1</v>
      </c>
      <c r="AS747" s="15">
        <f t="shared" si="912"/>
        <v>44896.25</v>
      </c>
      <c r="AT747" s="14" t="s">
        <v>77</v>
      </c>
      <c r="AU747" s="12">
        <v>1600</v>
      </c>
      <c r="AV747" s="17" t="s">
        <v>236</v>
      </c>
      <c r="AW747" s="18" t="s">
        <v>201</v>
      </c>
      <c r="AX747" s="19" t="s">
        <v>3227</v>
      </c>
      <c r="AY747" s="17" t="s">
        <v>92</v>
      </c>
      <c r="AZ747" s="14" t="s">
        <v>203</v>
      </c>
      <c r="BA747" s="20" t="str">
        <f t="shared" si="913"/>
        <v>17001000000308715104</v>
      </c>
      <c r="BB747" s="31">
        <f t="shared" si="914"/>
        <v>20</v>
      </c>
      <c r="BC747" s="22" t="s">
        <v>3228</v>
      </c>
      <c r="BD747" s="23" t="s">
        <v>85</v>
      </c>
      <c r="BF747" s="8"/>
      <c r="BG747" s="32">
        <v>95751646</v>
      </c>
      <c r="BH747" s="32"/>
      <c r="BI747" s="32">
        <v>98137807</v>
      </c>
      <c r="BJ747" t="s">
        <v>197</v>
      </c>
      <c r="BK747" s="14" t="str">
        <f t="shared" ref="BK747" si="961">IF(K747="CADRE","CADRE",CONCATENATE(J747,"-",H747))</f>
        <v>-</v>
      </c>
      <c r="BL747" s="14"/>
      <c r="BM747" s="25">
        <v>1094.953</v>
      </c>
      <c r="BN747" s="26" t="str">
        <f t="shared" si="915"/>
        <v>17001000000308715104</v>
      </c>
      <c r="BO747" s="27" t="str">
        <f t="shared" si="916"/>
        <v>HAMDI ZIED</v>
      </c>
      <c r="BP747" s="26">
        <f t="shared" si="917"/>
        <v>748</v>
      </c>
      <c r="BQ747" s="28" t="s">
        <v>531</v>
      </c>
    </row>
    <row r="748" spans="1:69" x14ac:dyDescent="0.25">
      <c r="A748" t="str">
        <f>VLOOKUP(B748,[2]RH!$B:$BV,72,0)</f>
        <v>Non-Actif</v>
      </c>
      <c r="B748" s="6">
        <v>749</v>
      </c>
      <c r="C748" s="7" t="s">
        <v>65</v>
      </c>
      <c r="D748" s="7" t="s">
        <v>3229</v>
      </c>
      <c r="E748" s="7" t="s">
        <v>67</v>
      </c>
      <c r="F748" s="7" t="s">
        <v>102</v>
      </c>
      <c r="G748" s="7" t="s">
        <v>1886</v>
      </c>
      <c r="H748" s="7"/>
      <c r="I748" s="7"/>
      <c r="J748" s="7"/>
      <c r="K748" s="7" t="s">
        <v>70</v>
      </c>
      <c r="L748" s="7" t="s">
        <v>90</v>
      </c>
      <c r="M748" s="7" t="s">
        <v>1886</v>
      </c>
      <c r="N748" s="8">
        <v>44531</v>
      </c>
      <c r="P748" s="7">
        <f t="shared" ca="1" si="918"/>
        <v>-1010</v>
      </c>
      <c r="Q748" s="8">
        <v>44652</v>
      </c>
      <c r="R748" s="7" t="s">
        <v>91</v>
      </c>
      <c r="S748" s="7"/>
      <c r="T748" s="9" t="s">
        <v>156</v>
      </c>
      <c r="U748" s="7" t="str">
        <f t="shared" si="904"/>
        <v>Contractuel</v>
      </c>
      <c r="V748" s="8">
        <v>44531</v>
      </c>
      <c r="W748" s="8">
        <v>44712</v>
      </c>
      <c r="X748" s="8"/>
      <c r="Y748" s="8"/>
      <c r="Z748" s="8">
        <v>44531</v>
      </c>
      <c r="AA748" s="7">
        <f t="shared" si="905"/>
        <v>12</v>
      </c>
      <c r="AB748" s="7">
        <f t="shared" si="906"/>
        <v>2021</v>
      </c>
      <c r="AC748" s="7">
        <f t="shared" si="907"/>
        <v>2025</v>
      </c>
      <c r="AD748" s="10" t="e">
        <f t="shared" ref="AD748:AD811" ca="1" si="962">IF(#REF!="Non",(DAYS360(N748,Q748)/360),(DAYS360(N748,TODAY())/360))</f>
        <v>#REF!</v>
      </c>
      <c r="AE748" s="10" t="e">
        <f t="shared" ca="1" si="909"/>
        <v>#REF!</v>
      </c>
      <c r="AF748" s="8">
        <v>30221</v>
      </c>
      <c r="AG748" s="11">
        <f t="shared" ca="1" si="910"/>
        <v>42.468493150684928</v>
      </c>
      <c r="AH748" s="10" t="str">
        <f t="shared" ca="1" si="911"/>
        <v>&gt;35&lt; 45</v>
      </c>
      <c r="AI748" s="12">
        <v>16066976</v>
      </c>
      <c r="AJ748" s="13" t="s">
        <v>82</v>
      </c>
      <c r="AK748" s="12" t="s">
        <v>3230</v>
      </c>
      <c r="AL748" s="8">
        <v>37516</v>
      </c>
      <c r="AM748" s="7" t="s">
        <v>75</v>
      </c>
      <c r="AN748" s="7" t="s">
        <v>76</v>
      </c>
      <c r="AO748">
        <v>3</v>
      </c>
      <c r="AQ748" s="14"/>
      <c r="AR748" s="14"/>
      <c r="AS748" s="15">
        <f t="shared" si="912"/>
        <v>44531</v>
      </c>
      <c r="AT748" s="14" t="s">
        <v>77</v>
      </c>
      <c r="AU748" s="12">
        <v>1800</v>
      </c>
      <c r="AV748" s="17" t="s">
        <v>150</v>
      </c>
      <c r="AW748" s="18" t="s">
        <v>3231</v>
      </c>
      <c r="AX748" s="19" t="s">
        <v>3232</v>
      </c>
      <c r="AY748" s="17" t="s">
        <v>209</v>
      </c>
      <c r="AZ748" s="14" t="s">
        <v>174</v>
      </c>
      <c r="BA748" s="20" t="str">
        <f t="shared" si="913"/>
        <v>07016007810583258345</v>
      </c>
      <c r="BB748" s="31">
        <f t="shared" si="914"/>
        <v>20</v>
      </c>
      <c r="BC748" s="22" t="s">
        <v>3233</v>
      </c>
      <c r="BD748" s="23" t="s">
        <v>341</v>
      </c>
      <c r="BF748" s="8"/>
      <c r="BG748" s="32">
        <v>54344390</v>
      </c>
      <c r="BH748" s="32"/>
      <c r="BI748" s="32"/>
      <c r="BK748" s="14" t="str">
        <f t="shared" si="949"/>
        <v>CADRE</v>
      </c>
      <c r="BL748" s="14"/>
      <c r="BM748" s="25"/>
      <c r="BN748" s="26" t="str">
        <f t="shared" si="915"/>
        <v>07016007810583258345</v>
      </c>
      <c r="BO748" s="27" t="str">
        <f t="shared" si="916"/>
        <v>FATNASSI MOHAMED ALI</v>
      </c>
      <c r="BP748" s="26">
        <f t="shared" si="917"/>
        <v>749</v>
      </c>
      <c r="BQ748" s="28"/>
    </row>
    <row r="749" spans="1:69" x14ac:dyDescent="0.25">
      <c r="A749" t="str">
        <f>VLOOKUP(B749,[2]RH!$B:$BV,72,0)</f>
        <v>si</v>
      </c>
      <c r="B749" s="6">
        <v>750</v>
      </c>
      <c r="C749" s="7" t="s">
        <v>168</v>
      </c>
      <c r="D749" s="7" t="s">
        <v>3234</v>
      </c>
      <c r="E749" s="7" t="s">
        <v>67</v>
      </c>
      <c r="F749" s="7" t="s">
        <v>118</v>
      </c>
      <c r="G749" s="7" t="s">
        <v>188</v>
      </c>
      <c r="H749" s="7" t="s">
        <v>225</v>
      </c>
      <c r="I749" s="7" t="s">
        <v>614</v>
      </c>
      <c r="J749" s="7" t="s">
        <v>281</v>
      </c>
      <c r="K749" s="7" t="s">
        <v>89</v>
      </c>
      <c r="L749" s="7" t="s">
        <v>90</v>
      </c>
      <c r="M749" s="7" t="s">
        <v>191</v>
      </c>
      <c r="N749" s="8">
        <v>44532</v>
      </c>
      <c r="P749" s="7">
        <f t="shared" ca="1" si="918"/>
        <v>55</v>
      </c>
      <c r="Q749" s="8"/>
      <c r="R749" s="7"/>
      <c r="S749" s="7"/>
      <c r="T749" s="9" t="s">
        <v>156</v>
      </c>
      <c r="U749" s="7" t="str">
        <f t="shared" si="904"/>
        <v>Contractuel</v>
      </c>
      <c r="V749" s="8">
        <v>45689</v>
      </c>
      <c r="W749" s="8">
        <f>VLOOKUP(B749,[1]BASE!$A:$Q,17,0)</f>
        <v>45777</v>
      </c>
      <c r="X749" s="8"/>
      <c r="Y749" s="8"/>
      <c r="Z749" s="8">
        <v>44532</v>
      </c>
      <c r="AA749" s="7">
        <f t="shared" si="905"/>
        <v>12</v>
      </c>
      <c r="AB749" s="7">
        <f t="shared" si="906"/>
        <v>2021</v>
      </c>
      <c r="AC749" s="7">
        <f t="shared" si="907"/>
        <v>2025</v>
      </c>
      <c r="AD749" s="10" t="e">
        <f t="shared" ref="AD749:AD812" ca="1" si="963">IF(#REF!="Non",(DAYS360(N749,Q749)/360),(DAYS360(N749,TODAY())/360))</f>
        <v>#REF!</v>
      </c>
      <c r="AE749" s="10" t="e">
        <f t="shared" ca="1" si="909"/>
        <v>#REF!</v>
      </c>
      <c r="AF749" s="8">
        <v>33243</v>
      </c>
      <c r="AG749" s="11">
        <f t="shared" ca="1" si="910"/>
        <v>34.18904109589041</v>
      </c>
      <c r="AH749" s="10" t="str">
        <f t="shared" ca="1" si="911"/>
        <v>&gt;25&lt; 35</v>
      </c>
      <c r="AI749" s="12">
        <v>16444368</v>
      </c>
      <c r="AJ749" s="13" t="s">
        <v>79</v>
      </c>
      <c r="AK749" s="12" t="s">
        <v>3235</v>
      </c>
      <c r="AL749" s="8">
        <v>40464</v>
      </c>
      <c r="AM749" s="7" t="s">
        <v>108</v>
      </c>
      <c r="AN749" s="7" t="s">
        <v>76</v>
      </c>
      <c r="AO749">
        <v>2</v>
      </c>
      <c r="AQ749">
        <v>3</v>
      </c>
      <c r="AR749" s="14">
        <v>3</v>
      </c>
      <c r="AS749" s="15">
        <f t="shared" si="912"/>
        <v>45627.75</v>
      </c>
      <c r="AT749" s="14" t="s">
        <v>163</v>
      </c>
      <c r="AU749" s="12">
        <v>3.3210000000000002</v>
      </c>
      <c r="AV749" s="17" t="s">
        <v>236</v>
      </c>
      <c r="AW749" s="18" t="s">
        <v>201</v>
      </c>
      <c r="AX749" s="19" t="s">
        <v>3236</v>
      </c>
      <c r="AY749" s="17" t="s">
        <v>1645</v>
      </c>
      <c r="AZ749" s="14" t="s">
        <v>203</v>
      </c>
      <c r="BA749" s="20" t="str">
        <f t="shared" si="913"/>
        <v>17001000000301703750</v>
      </c>
      <c r="BB749" s="31">
        <f t="shared" si="914"/>
        <v>20</v>
      </c>
      <c r="BC749" s="22" t="s">
        <v>3172</v>
      </c>
      <c r="BD749" s="23" t="s">
        <v>341</v>
      </c>
      <c r="BF749" s="8">
        <v>45212</v>
      </c>
      <c r="BG749" s="32">
        <v>54314414</v>
      </c>
      <c r="BH749" s="32">
        <v>55472030</v>
      </c>
      <c r="BI749" s="32"/>
      <c r="BJ749" t="s">
        <v>3173</v>
      </c>
      <c r="BK749" s="14" t="str">
        <f>IF(K749="CADRE","CADRE",CONCATENATE(J749,"-",H749))</f>
        <v>B-P6 AV</v>
      </c>
      <c r="BL749" s="14" t="s">
        <v>198</v>
      </c>
      <c r="BM749" s="25"/>
      <c r="BN749" s="26" t="str">
        <f t="shared" si="915"/>
        <v>17001000000301703750</v>
      </c>
      <c r="BO749" s="27" t="str">
        <f t="shared" si="916"/>
        <v>BEN ZARROUK KAOUTHAR</v>
      </c>
      <c r="BP749" s="26">
        <f t="shared" si="917"/>
        <v>750</v>
      </c>
      <c r="BQ749" s="28"/>
    </row>
    <row r="750" spans="1:69" x14ac:dyDescent="0.25">
      <c r="A750" t="str">
        <f>VLOOKUP(B750,[2]RH!$B:$BV,72,0)</f>
        <v>Non-Actif</v>
      </c>
      <c r="B750" s="6">
        <v>751</v>
      </c>
      <c r="C750" s="7" t="s">
        <v>168</v>
      </c>
      <c r="D750" s="7" t="s">
        <v>3237</v>
      </c>
      <c r="E750" s="7" t="s">
        <v>67</v>
      </c>
      <c r="F750" s="7" t="s">
        <v>118</v>
      </c>
      <c r="G750" s="7" t="s">
        <v>220</v>
      </c>
      <c r="H750" s="7">
        <v>520</v>
      </c>
      <c r="I750" s="7"/>
      <c r="J750" s="7" t="s">
        <v>281</v>
      </c>
      <c r="K750" s="7" t="s">
        <v>146</v>
      </c>
      <c r="L750" s="7" t="s">
        <v>90</v>
      </c>
      <c r="M750" s="7" t="s">
        <v>191</v>
      </c>
      <c r="N750" s="8">
        <v>44532</v>
      </c>
      <c r="P750" s="7">
        <f t="shared" ca="1" si="918"/>
        <v>-1010</v>
      </c>
      <c r="Q750" s="8">
        <v>44711</v>
      </c>
      <c r="R750" s="7" t="s">
        <v>290</v>
      </c>
      <c r="S750" s="7"/>
      <c r="T750" s="9" t="s">
        <v>156</v>
      </c>
      <c r="U750" s="7" t="str">
        <f t="shared" si="904"/>
        <v>Contractuel</v>
      </c>
      <c r="V750" s="8">
        <v>44652</v>
      </c>
      <c r="W750" s="8">
        <v>44712</v>
      </c>
      <c r="X750" s="8"/>
      <c r="Y750" s="8"/>
      <c r="Z750" s="8">
        <v>44532</v>
      </c>
      <c r="AA750" s="7">
        <f t="shared" si="905"/>
        <v>12</v>
      </c>
      <c r="AB750" s="7">
        <f t="shared" si="906"/>
        <v>2021</v>
      </c>
      <c r="AC750" s="7">
        <f t="shared" si="907"/>
        <v>2025</v>
      </c>
      <c r="AD750" s="10" t="e">
        <f t="shared" ref="AD750:AD813" ca="1" si="964">IF(#REF!="Non",(DAYS360(N750,Q750)/360),(DAYS360(N750,TODAY())/360))</f>
        <v>#REF!</v>
      </c>
      <c r="AE750" s="10" t="e">
        <f t="shared" ca="1" si="909"/>
        <v>#REF!</v>
      </c>
      <c r="AF750" s="8">
        <v>29101</v>
      </c>
      <c r="AG750" s="11">
        <f t="shared" ca="1" si="910"/>
        <v>45.536986301369865</v>
      </c>
      <c r="AH750" s="10" t="str">
        <f t="shared" ca="1" si="911"/>
        <v>&gt;45&lt; 55</v>
      </c>
      <c r="AI750" s="12">
        <v>11997883</v>
      </c>
      <c r="AJ750" s="13" t="s">
        <v>120</v>
      </c>
      <c r="AK750" s="12" t="s">
        <v>3238</v>
      </c>
      <c r="AL750" s="8">
        <v>43291</v>
      </c>
      <c r="AM750" s="7" t="s">
        <v>108</v>
      </c>
      <c r="AN750" s="7" t="s">
        <v>76</v>
      </c>
      <c r="AO750">
        <v>2</v>
      </c>
      <c r="AQ750" s="14">
        <v>3</v>
      </c>
      <c r="AR750" s="14">
        <v>1</v>
      </c>
      <c r="AS750" s="15">
        <f t="shared" si="912"/>
        <v>44897.25</v>
      </c>
      <c r="AT750" s="14" t="s">
        <v>163</v>
      </c>
      <c r="AU750" s="12">
        <v>3.1930000000000001</v>
      </c>
      <c r="AV750" s="17" t="s">
        <v>236</v>
      </c>
      <c r="AW750" s="18" t="s">
        <v>201</v>
      </c>
      <c r="AX750" s="19" t="s">
        <v>3239</v>
      </c>
      <c r="AY750" s="17" t="s">
        <v>170</v>
      </c>
      <c r="AZ750" s="14" t="s">
        <v>203</v>
      </c>
      <c r="BA750" s="20" t="str">
        <f t="shared" si="913"/>
        <v>17001000000105845909</v>
      </c>
      <c r="BB750" s="31">
        <f t="shared" si="914"/>
        <v>20</v>
      </c>
      <c r="BC750" s="22" t="s">
        <v>3240</v>
      </c>
      <c r="BD750" s="23" t="s">
        <v>341</v>
      </c>
      <c r="BF750" s="8"/>
      <c r="BG750" s="32">
        <v>52151523</v>
      </c>
      <c r="BH750" s="32">
        <v>92614561</v>
      </c>
      <c r="BI750" s="32"/>
      <c r="BJ750" t="s">
        <v>3173</v>
      </c>
      <c r="BK750" s="14" t="str">
        <f t="shared" si="949"/>
        <v>B-520</v>
      </c>
      <c r="BL750" s="14"/>
      <c r="BM750" s="25"/>
      <c r="BN750" s="26" t="str">
        <f t="shared" si="915"/>
        <v>17001000000105845909</v>
      </c>
      <c r="BO750" s="27" t="str">
        <f t="shared" si="916"/>
        <v>MLIKI AHLEM</v>
      </c>
      <c r="BP750" s="26">
        <f t="shared" si="917"/>
        <v>751</v>
      </c>
      <c r="BQ750" s="28"/>
    </row>
    <row r="751" spans="1:69" x14ac:dyDescent="0.25">
      <c r="A751" t="str">
        <f>VLOOKUP(B751,[2]RH!$B:$BV,72,0)</f>
        <v>si</v>
      </c>
      <c r="B751" s="6">
        <v>752</v>
      </c>
      <c r="C751" s="7" t="s">
        <v>100</v>
      </c>
      <c r="D751" s="7" t="s">
        <v>3241</v>
      </c>
      <c r="E751" s="7" t="s">
        <v>67</v>
      </c>
      <c r="F751" s="7" t="s">
        <v>102</v>
      </c>
      <c r="G751" s="7" t="s">
        <v>103</v>
      </c>
      <c r="H751" s="7"/>
      <c r="I751" s="7"/>
      <c r="J751" s="7"/>
      <c r="K751" s="7" t="s">
        <v>70</v>
      </c>
      <c r="L751" s="7" t="s">
        <v>90</v>
      </c>
      <c r="M751" s="7" t="s">
        <v>103</v>
      </c>
      <c r="N751" s="8">
        <v>44533</v>
      </c>
      <c r="P751" s="7" t="str">
        <f t="shared" ca="1" si="918"/>
        <v/>
      </c>
      <c r="Q751" s="8"/>
      <c r="R751" s="7"/>
      <c r="S751" s="7"/>
      <c r="T751" s="9" t="s">
        <v>72</v>
      </c>
      <c r="U751" s="7" t="str">
        <f t="shared" si="904"/>
        <v>Titulaire</v>
      </c>
      <c r="V751" s="8">
        <v>44898</v>
      </c>
      <c r="W751" s="8"/>
      <c r="X751" s="8"/>
      <c r="Y751" s="8"/>
      <c r="Z751" s="8"/>
      <c r="AA751" s="7">
        <f t="shared" si="905"/>
        <v>12</v>
      </c>
      <c r="AB751" s="7">
        <f t="shared" si="906"/>
        <v>2021</v>
      </c>
      <c r="AC751" s="7">
        <f t="shared" si="907"/>
        <v>2025</v>
      </c>
      <c r="AD751" s="10" t="e">
        <f t="shared" ref="AD751:AD814" ca="1" si="965">IF(#REF!="Non",(DAYS360(N751,Q751)/360),(DAYS360(N751,TODAY())/360))</f>
        <v>#REF!</v>
      </c>
      <c r="AE751" s="10" t="e">
        <f t="shared" ca="1" si="909"/>
        <v>#REF!</v>
      </c>
      <c r="AF751" s="8">
        <v>34670</v>
      </c>
      <c r="AG751" s="11">
        <f t="shared" ca="1" si="910"/>
        <v>30.279452054794522</v>
      </c>
      <c r="AH751" s="10" t="str">
        <f t="shared" ca="1" si="911"/>
        <v>&gt;25&lt; 35</v>
      </c>
      <c r="AI751" s="12">
        <v>17678476</v>
      </c>
      <c r="AJ751" s="13" t="s">
        <v>170</v>
      </c>
      <c r="AK751" s="12" t="s">
        <v>3242</v>
      </c>
      <c r="AL751" s="8">
        <v>41162</v>
      </c>
      <c r="AM751" s="7" t="s">
        <v>108</v>
      </c>
      <c r="AN751" s="7" t="s">
        <v>109</v>
      </c>
      <c r="AQ751">
        <v>14</v>
      </c>
      <c r="AR751" s="14">
        <v>3</v>
      </c>
      <c r="AS751" s="15">
        <f t="shared" si="912"/>
        <v>45628.75</v>
      </c>
      <c r="AT751" s="14" t="s">
        <v>77</v>
      </c>
      <c r="AU751" s="12">
        <v>500</v>
      </c>
      <c r="AV751" s="17">
        <v>25</v>
      </c>
      <c r="AW751" s="18" t="s">
        <v>1349</v>
      </c>
      <c r="AX751" s="19" t="s">
        <v>3243</v>
      </c>
      <c r="AY751" s="17">
        <v>97</v>
      </c>
      <c r="AZ751" s="14" t="s">
        <v>276</v>
      </c>
      <c r="BA751" s="20" t="str">
        <f t="shared" si="913"/>
        <v>25033000000138224297</v>
      </c>
      <c r="BB751" s="31">
        <f t="shared" si="914"/>
        <v>20</v>
      </c>
      <c r="BC751" s="22" t="s">
        <v>3244</v>
      </c>
      <c r="BD751" s="23" t="s">
        <v>115</v>
      </c>
      <c r="BF751" s="8"/>
      <c r="BG751" s="32">
        <v>55961605</v>
      </c>
      <c r="BH751" s="32"/>
      <c r="BI751" s="32">
        <v>98137809</v>
      </c>
      <c r="BK751" s="14" t="str">
        <f t="shared" si="949"/>
        <v>CADRE</v>
      </c>
      <c r="BL751" s="14"/>
      <c r="BM751" s="25"/>
      <c r="BN751" s="26" t="str">
        <f t="shared" si="915"/>
        <v>25033000000138224297</v>
      </c>
      <c r="BO751" s="27" t="str">
        <f t="shared" si="916"/>
        <v>SELLAMI HAJER</v>
      </c>
      <c r="BP751" s="26">
        <f t="shared" si="917"/>
        <v>752</v>
      </c>
      <c r="BQ751" s="28"/>
    </row>
    <row r="752" spans="1:69" x14ac:dyDescent="0.25">
      <c r="A752" t="str">
        <f>VLOOKUP(B752,[2]RH!$B:$BV,72,0)</f>
        <v>Non-Actif</v>
      </c>
      <c r="B752" s="6">
        <v>753</v>
      </c>
      <c r="C752" s="7" t="s">
        <v>100</v>
      </c>
      <c r="D752" s="7" t="s">
        <v>732</v>
      </c>
      <c r="E752" s="7" t="s">
        <v>67</v>
      </c>
      <c r="F752" s="7" t="s">
        <v>118</v>
      </c>
      <c r="G752" s="7" t="s">
        <v>220</v>
      </c>
      <c r="H752" s="7">
        <v>520</v>
      </c>
      <c r="I752" s="7"/>
      <c r="J752" s="7" t="s">
        <v>281</v>
      </c>
      <c r="K752" s="7" t="s">
        <v>146</v>
      </c>
      <c r="L752" s="7" t="s">
        <v>90</v>
      </c>
      <c r="M752" s="7" t="s">
        <v>191</v>
      </c>
      <c r="N752" s="8">
        <v>44540</v>
      </c>
      <c r="O752" t="e">
        <f ca="1">IF(AD752&gt;=4,IF(T752="CDD","OK",""),"")</f>
        <v>#REF!</v>
      </c>
      <c r="P752" s="7">
        <f t="shared" ca="1" si="918"/>
        <v>-1010</v>
      </c>
      <c r="Q752" s="8">
        <v>44666</v>
      </c>
      <c r="R752" s="7" t="s">
        <v>161</v>
      </c>
      <c r="S752" s="7"/>
      <c r="T752" s="9" t="s">
        <v>156</v>
      </c>
      <c r="U752" s="7" t="str">
        <f t="shared" si="904"/>
        <v>Contractuel</v>
      </c>
      <c r="V752" s="8">
        <v>44652</v>
      </c>
      <c r="W752" s="8">
        <v>44712</v>
      </c>
      <c r="X752" s="8"/>
      <c r="Y752" s="8"/>
      <c r="Z752" s="8">
        <v>44540</v>
      </c>
      <c r="AA752" s="7">
        <f t="shared" si="905"/>
        <v>12</v>
      </c>
      <c r="AB752" s="7">
        <f t="shared" si="906"/>
        <v>2021</v>
      </c>
      <c r="AC752" s="7">
        <f t="shared" si="907"/>
        <v>2025</v>
      </c>
      <c r="AD752" s="10" t="e">
        <f t="shared" ref="AD752:AD815" ca="1" si="966">IF(#REF!="Non",(DAYS360(N752,Q752)/360),(DAYS360(N752,TODAY())/360))</f>
        <v>#REF!</v>
      </c>
      <c r="AE752" s="10" t="e">
        <f t="shared" ca="1" si="909"/>
        <v>#REF!</v>
      </c>
      <c r="AF752" s="8">
        <v>32039</v>
      </c>
      <c r="AG752" s="11">
        <f t="shared" ca="1" si="910"/>
        <v>37.487671232876714</v>
      </c>
      <c r="AH752" s="10" t="str">
        <f t="shared" ca="1" si="911"/>
        <v>&gt;35&lt; 45</v>
      </c>
      <c r="AI752" s="12">
        <v>16485992</v>
      </c>
      <c r="AJ752" s="13" t="s">
        <v>106</v>
      </c>
      <c r="AK752" s="12" t="s">
        <v>733</v>
      </c>
      <c r="AL752" s="8">
        <v>41200</v>
      </c>
      <c r="AM752" s="7" t="s">
        <v>108</v>
      </c>
      <c r="AN752" s="7" t="s">
        <v>109</v>
      </c>
      <c r="AQ752" s="14">
        <v>3</v>
      </c>
      <c r="AR752" s="14">
        <v>1</v>
      </c>
      <c r="AS752" s="15">
        <f t="shared" si="912"/>
        <v>44905.25</v>
      </c>
      <c r="AT752" s="14" t="s">
        <v>163</v>
      </c>
      <c r="AU752" s="12">
        <v>3.1930000000000001</v>
      </c>
      <c r="AV752" s="17" t="s">
        <v>236</v>
      </c>
      <c r="AW752" s="18" t="s">
        <v>201</v>
      </c>
      <c r="AX752" s="19" t="s">
        <v>3245</v>
      </c>
      <c r="AY752" s="17" t="s">
        <v>725</v>
      </c>
      <c r="AZ752" s="14" t="s">
        <v>203</v>
      </c>
      <c r="BA752" s="20" t="str">
        <f t="shared" si="913"/>
        <v>17001000000309492462</v>
      </c>
      <c r="BB752" s="31">
        <f t="shared" si="914"/>
        <v>20</v>
      </c>
      <c r="BC752" s="22" t="s">
        <v>735</v>
      </c>
      <c r="BD752" s="23" t="s">
        <v>85</v>
      </c>
      <c r="BE752">
        <v>1145</v>
      </c>
      <c r="BF752" s="8"/>
      <c r="BG752" s="32">
        <v>25636671</v>
      </c>
      <c r="BH752" s="32">
        <v>93921305</v>
      </c>
      <c r="BI752" s="32"/>
      <c r="BJ752" t="s">
        <v>736</v>
      </c>
      <c r="BK752" s="14" t="str">
        <f t="shared" si="949"/>
        <v>B-520</v>
      </c>
      <c r="BL752" s="14"/>
      <c r="BM752" s="25"/>
      <c r="BN752" s="26" t="str">
        <f t="shared" si="915"/>
        <v>17001000000309492462</v>
      </c>
      <c r="BO752" s="27" t="str">
        <f t="shared" si="916"/>
        <v>SOUID KHOULOUD</v>
      </c>
      <c r="BP752" s="26">
        <f t="shared" si="917"/>
        <v>753</v>
      </c>
      <c r="BQ752" s="28"/>
    </row>
    <row r="753" spans="1:69" x14ac:dyDescent="0.25">
      <c r="A753" t="str">
        <f>VLOOKUP(B753,[2]RH!$B:$BV,72,0)</f>
        <v>si</v>
      </c>
      <c r="B753" s="6">
        <v>754</v>
      </c>
      <c r="C753" s="7" t="s">
        <v>168</v>
      </c>
      <c r="D753" s="39" t="s">
        <v>3246</v>
      </c>
      <c r="E753" s="7" t="s">
        <v>67</v>
      </c>
      <c r="F753" s="7" t="s">
        <v>118</v>
      </c>
      <c r="G753" s="7" t="s">
        <v>220</v>
      </c>
      <c r="H753" s="7" t="s">
        <v>649</v>
      </c>
      <c r="I753" s="7" t="s">
        <v>650</v>
      </c>
      <c r="J753" s="7" t="s">
        <v>281</v>
      </c>
      <c r="K753" s="7" t="s">
        <v>146</v>
      </c>
      <c r="L753" s="7" t="s">
        <v>90</v>
      </c>
      <c r="M753" s="7" t="s">
        <v>191</v>
      </c>
      <c r="N753" s="8">
        <v>44544</v>
      </c>
      <c r="P753" s="7">
        <f t="shared" ca="1" si="918"/>
        <v>-6</v>
      </c>
      <c r="Q753" s="8"/>
      <c r="R753" s="7"/>
      <c r="S753" s="7"/>
      <c r="T753" s="9" t="s">
        <v>156</v>
      </c>
      <c r="U753" s="7" t="str">
        <f t="shared" si="904"/>
        <v>Contractuel</v>
      </c>
      <c r="V753" s="8">
        <v>45689</v>
      </c>
      <c r="W753" s="8">
        <f>VLOOKUP(B753,[1]BASE!$A:$Q,17,0)</f>
        <v>45716</v>
      </c>
      <c r="X753" s="8"/>
      <c r="Y753" s="8"/>
      <c r="Z753" s="8">
        <v>44544</v>
      </c>
      <c r="AA753" s="7">
        <f t="shared" si="905"/>
        <v>12</v>
      </c>
      <c r="AB753" s="7">
        <f t="shared" si="906"/>
        <v>2021</v>
      </c>
      <c r="AC753" s="7">
        <f t="shared" si="907"/>
        <v>2025</v>
      </c>
      <c r="AD753" s="10" t="e">
        <f t="shared" ref="AD753:AD816" ca="1" si="967">IF(#REF!="Non",(DAYS360(N753,Q753)/360),(DAYS360(N753,TODAY())/360))</f>
        <v>#REF!</v>
      </c>
      <c r="AE753" s="10" t="e">
        <f t="shared" ca="1" si="909"/>
        <v>#REF!</v>
      </c>
      <c r="AF753" s="8">
        <v>28805</v>
      </c>
      <c r="AG753" s="11">
        <f t="shared" ca="1" si="910"/>
        <v>46.347945205479455</v>
      </c>
      <c r="AH753" s="10" t="str">
        <f t="shared" ca="1" si="911"/>
        <v>&gt;45&lt; 55</v>
      </c>
      <c r="AI753" s="12">
        <v>11756324</v>
      </c>
      <c r="AJ753" s="13" t="s">
        <v>82</v>
      </c>
      <c r="AK753" s="12" t="s">
        <v>3247</v>
      </c>
      <c r="AL753" s="8">
        <v>42971</v>
      </c>
      <c r="AM753" s="7" t="s">
        <v>108</v>
      </c>
      <c r="AN753" s="7" t="s">
        <v>76</v>
      </c>
      <c r="AO753">
        <v>3</v>
      </c>
      <c r="AQ753">
        <v>3</v>
      </c>
      <c r="AR753" s="14">
        <v>3</v>
      </c>
      <c r="AS753" s="15">
        <f t="shared" si="912"/>
        <v>45639.75</v>
      </c>
      <c r="AT753" s="14" t="s">
        <v>163</v>
      </c>
      <c r="AU753" s="12">
        <v>3.3210000000000002</v>
      </c>
      <c r="AV753" s="17" t="s">
        <v>79</v>
      </c>
      <c r="AW753" s="18" t="s">
        <v>702</v>
      </c>
      <c r="AX753" s="19" t="s">
        <v>3248</v>
      </c>
      <c r="AY753" s="17" t="s">
        <v>1506</v>
      </c>
      <c r="AZ753" s="14" t="s">
        <v>83</v>
      </c>
      <c r="BA753" s="20" t="str">
        <f t="shared" si="913"/>
        <v>08081023084000313871</v>
      </c>
      <c r="BB753" s="31">
        <f t="shared" si="914"/>
        <v>20</v>
      </c>
      <c r="BC753" s="22" t="s">
        <v>3249</v>
      </c>
      <c r="BD753" s="23" t="s">
        <v>286</v>
      </c>
      <c r="BF753" s="8" t="s">
        <v>3250</v>
      </c>
      <c r="BG753" s="32">
        <v>54869433</v>
      </c>
      <c r="BH753" s="32">
        <v>50703643</v>
      </c>
      <c r="BI753" s="32"/>
      <c r="BJ753" t="s">
        <v>286</v>
      </c>
      <c r="BK753" s="14" t="str">
        <f>IF(K753="CADRE","CADRE",CONCATENATE(J753,"-",H753))</f>
        <v>B-Panda</v>
      </c>
      <c r="BL753" s="14" t="s">
        <v>288</v>
      </c>
      <c r="BM753" s="25"/>
      <c r="BN753" s="26" t="str">
        <f t="shared" si="915"/>
        <v>08081023084000313871</v>
      </c>
      <c r="BO753" s="27" t="str">
        <f t="shared" si="916"/>
        <v>MARZOUKI OLFA</v>
      </c>
      <c r="BP753" s="26">
        <f t="shared" si="917"/>
        <v>754</v>
      </c>
      <c r="BQ753" s="28"/>
    </row>
    <row r="754" spans="1:69" x14ac:dyDescent="0.25">
      <c r="A754" t="str">
        <f>VLOOKUP(B754,[2]RH!$B:$BV,72,0)</f>
        <v>Non-Actif</v>
      </c>
      <c r="B754" s="6">
        <v>755</v>
      </c>
      <c r="C754" s="7" t="s">
        <v>65</v>
      </c>
      <c r="D754" s="7" t="s">
        <v>3251</v>
      </c>
      <c r="E754" s="7" t="s">
        <v>67</v>
      </c>
      <c r="F754" s="7" t="s">
        <v>118</v>
      </c>
      <c r="G754" s="7" t="s">
        <v>2675</v>
      </c>
      <c r="H754" s="7" t="s">
        <v>649</v>
      </c>
      <c r="I754" s="7" t="s">
        <v>709</v>
      </c>
      <c r="J754" s="7" t="s">
        <v>190</v>
      </c>
      <c r="K754" s="7" t="s">
        <v>146</v>
      </c>
      <c r="L754" s="7" t="s">
        <v>90</v>
      </c>
      <c r="M754" s="7" t="s">
        <v>160</v>
      </c>
      <c r="N754" s="8">
        <v>44544</v>
      </c>
      <c r="P754" s="7">
        <f t="shared" ca="1" si="918"/>
        <v>-65</v>
      </c>
      <c r="Q754" s="8">
        <v>45658</v>
      </c>
      <c r="R754" s="7" t="s">
        <v>1909</v>
      </c>
      <c r="S754" s="7"/>
      <c r="T754" s="9" t="s">
        <v>156</v>
      </c>
      <c r="U754" s="7" t="str">
        <f t="shared" si="904"/>
        <v>Contractuel</v>
      </c>
      <c r="V754" s="8">
        <v>45627</v>
      </c>
      <c r="W754" s="8">
        <v>45657</v>
      </c>
      <c r="X754" s="8"/>
      <c r="Y754" s="8"/>
      <c r="Z754" s="8">
        <v>44544</v>
      </c>
      <c r="AA754" s="7">
        <f t="shared" si="905"/>
        <v>12</v>
      </c>
      <c r="AB754" s="7">
        <f t="shared" si="906"/>
        <v>2021</v>
      </c>
      <c r="AC754" s="7">
        <f t="shared" si="907"/>
        <v>2025</v>
      </c>
      <c r="AD754" s="10" t="e">
        <f t="shared" ref="AD754:AD817" ca="1" si="968">IF(#REF!="Non",(DAYS360(N754,Q754)/360),(DAYS360(N754,TODAY())/360))</f>
        <v>#REF!</v>
      </c>
      <c r="AE754" s="10" t="e">
        <f t="shared" ca="1" si="909"/>
        <v>#REF!</v>
      </c>
      <c r="AF754" s="8">
        <v>37949</v>
      </c>
      <c r="AG754" s="11">
        <f t="shared" ca="1" si="910"/>
        <v>21.295890410958904</v>
      </c>
      <c r="AH754" s="10" t="str">
        <f t="shared" ca="1" si="911"/>
        <v>&lt; 25</v>
      </c>
      <c r="AI754" s="12">
        <v>17462617</v>
      </c>
      <c r="AJ754" s="13" t="s">
        <v>79</v>
      </c>
      <c r="AK754" s="12" t="s">
        <v>3252</v>
      </c>
      <c r="AL754" s="8">
        <v>44232</v>
      </c>
      <c r="AM754" s="7" t="s">
        <v>75</v>
      </c>
      <c r="AN754" s="7" t="s">
        <v>109</v>
      </c>
      <c r="AQ754">
        <v>3</v>
      </c>
      <c r="AR754" s="14">
        <v>3</v>
      </c>
      <c r="AS754" s="15">
        <f t="shared" si="912"/>
        <v>45639.75</v>
      </c>
      <c r="AT754" s="14" t="s">
        <v>163</v>
      </c>
      <c r="AU754" s="12">
        <v>3.3210000000000002</v>
      </c>
      <c r="AV754" s="17" t="s">
        <v>236</v>
      </c>
      <c r="AW754" s="18" t="s">
        <v>201</v>
      </c>
      <c r="AX754" s="19" t="s">
        <v>3253</v>
      </c>
      <c r="AY754" s="17" t="s">
        <v>774</v>
      </c>
      <c r="AZ754" s="14" t="s">
        <v>203</v>
      </c>
      <c r="BA754" s="20" t="str">
        <f t="shared" si="913"/>
        <v>17001000000309288956</v>
      </c>
      <c r="BB754" s="31">
        <f t="shared" si="914"/>
        <v>20</v>
      </c>
      <c r="BC754" s="22" t="s">
        <v>3240</v>
      </c>
      <c r="BD754" s="23" t="s">
        <v>341</v>
      </c>
      <c r="BF754" s="8"/>
      <c r="BG754" s="32">
        <v>96210488</v>
      </c>
      <c r="BH754" s="32">
        <v>52151523</v>
      </c>
      <c r="BI754" s="32"/>
      <c r="BJ754" t="s">
        <v>3173</v>
      </c>
      <c r="BK754" s="14" t="str">
        <f t="shared" si="949"/>
        <v>A-Panda</v>
      </c>
      <c r="BL754" s="14" t="s">
        <v>595</v>
      </c>
      <c r="BM754" s="25"/>
      <c r="BN754" s="26" t="str">
        <f t="shared" si="915"/>
        <v>17001000000309288956</v>
      </c>
      <c r="BO754" s="27" t="str">
        <f t="shared" si="916"/>
        <v>FERJANI ACHRAF</v>
      </c>
      <c r="BP754" s="26">
        <f t="shared" si="917"/>
        <v>755</v>
      </c>
      <c r="BQ754" s="28"/>
    </row>
    <row r="755" spans="1:69" x14ac:dyDescent="0.25">
      <c r="A755" t="str">
        <f>VLOOKUP(B755,[2]RH!$B:$BV,72,0)</f>
        <v>Non-Actif</v>
      </c>
      <c r="B755" s="6">
        <v>756</v>
      </c>
      <c r="C755" s="7" t="s">
        <v>100</v>
      </c>
      <c r="D755" s="7" t="s">
        <v>3254</v>
      </c>
      <c r="E755" s="7" t="s">
        <v>67</v>
      </c>
      <c r="F755" s="7" t="s">
        <v>158</v>
      </c>
      <c r="G755" s="7" t="s">
        <v>1575</v>
      </c>
      <c r="H755" s="7"/>
      <c r="I755" s="7"/>
      <c r="J755" s="7"/>
      <c r="K755" s="7" t="s">
        <v>146</v>
      </c>
      <c r="L755" s="7" t="s">
        <v>90</v>
      </c>
      <c r="M755" s="7" t="s">
        <v>191</v>
      </c>
      <c r="N755" s="8">
        <v>44545</v>
      </c>
      <c r="P755" s="7" t="str">
        <f t="shared" ca="1" si="918"/>
        <v/>
      </c>
      <c r="Q755" s="8">
        <v>44830</v>
      </c>
      <c r="R755" s="7" t="s">
        <v>1570</v>
      </c>
      <c r="S755" s="7"/>
      <c r="T755" s="9" t="s">
        <v>394</v>
      </c>
      <c r="U755" s="7" t="str">
        <f t="shared" si="904"/>
        <v>Contractuel</v>
      </c>
      <c r="V755" s="8"/>
      <c r="W755" s="8"/>
      <c r="X755" s="8">
        <v>44544</v>
      </c>
      <c r="Y755" s="8">
        <v>44908</v>
      </c>
      <c r="Z755" s="8"/>
      <c r="AA755" s="7">
        <f t="shared" si="905"/>
        <v>12</v>
      </c>
      <c r="AB755" s="7">
        <f t="shared" si="906"/>
        <v>2021</v>
      </c>
      <c r="AC755" s="7">
        <f t="shared" si="907"/>
        <v>2025</v>
      </c>
      <c r="AD755" s="10" t="e">
        <f t="shared" ref="AD755:AD818" ca="1" si="969">IF(#REF!="Non",(DAYS360(N755,Q755)/360),(DAYS360(N755,TODAY())/360))</f>
        <v>#REF!</v>
      </c>
      <c r="AE755" s="10" t="e">
        <f t="shared" ca="1" si="909"/>
        <v>#REF!</v>
      </c>
      <c r="AF755" s="8">
        <v>36503</v>
      </c>
      <c r="AG755" s="11">
        <f t="shared" ca="1" si="910"/>
        <v>25.257534246575343</v>
      </c>
      <c r="AH755" s="10" t="str">
        <f t="shared" ca="1" si="911"/>
        <v>&gt;25&lt; 35</v>
      </c>
      <c r="AI755" s="12"/>
      <c r="AJ755" s="13"/>
      <c r="AK755" s="12">
        <v>11668985</v>
      </c>
      <c r="AL755" s="8">
        <v>43514</v>
      </c>
      <c r="AM755" s="7" t="s">
        <v>108</v>
      </c>
      <c r="AN755" s="7" t="s">
        <v>109</v>
      </c>
      <c r="AQ755" s="14">
        <v>3</v>
      </c>
      <c r="AR755" s="14">
        <v>1</v>
      </c>
      <c r="AS755" s="15">
        <f t="shared" si="912"/>
        <v>44910.25</v>
      </c>
      <c r="AT755" s="14" t="s">
        <v>163</v>
      </c>
      <c r="AU755" s="12">
        <v>2.2770000000000001</v>
      </c>
      <c r="AV755" s="17" t="s">
        <v>272</v>
      </c>
      <c r="AW755" s="18" t="s">
        <v>907</v>
      </c>
      <c r="AX755" s="19" t="s">
        <v>3255</v>
      </c>
      <c r="AY755" s="17" t="s">
        <v>2504</v>
      </c>
      <c r="AZ755" s="14" t="s">
        <v>276</v>
      </c>
      <c r="BA755" s="20" t="str">
        <f t="shared" si="913"/>
        <v>25024000000095695052</v>
      </c>
      <c r="BB755" s="31">
        <f t="shared" si="914"/>
        <v>20</v>
      </c>
      <c r="BC755" s="22" t="s">
        <v>3256</v>
      </c>
      <c r="BD755" s="23" t="s">
        <v>286</v>
      </c>
      <c r="BF755" s="8"/>
      <c r="BG755" s="32">
        <v>20694117</v>
      </c>
      <c r="BH755" s="32">
        <v>56612459</v>
      </c>
      <c r="BI755" s="32"/>
      <c r="BJ755" t="s">
        <v>286</v>
      </c>
      <c r="BK755" s="14" t="str">
        <f t="shared" si="949"/>
        <v>-</v>
      </c>
      <c r="BL755" s="14"/>
      <c r="BM755" s="25">
        <v>238.631</v>
      </c>
      <c r="BN755" s="26" t="str">
        <f t="shared" si="915"/>
        <v>25024000000095695052</v>
      </c>
      <c r="BO755" s="27" t="str">
        <f t="shared" si="916"/>
        <v>MHAMDI RAHMA</v>
      </c>
      <c r="BP755" s="26">
        <f t="shared" si="917"/>
        <v>756</v>
      </c>
      <c r="BQ755" s="28" t="s">
        <v>1266</v>
      </c>
    </row>
    <row r="756" spans="1:69" x14ac:dyDescent="0.25">
      <c r="A756" t="str">
        <f>VLOOKUP(B756,[2]RH!$B:$BV,72,0)</f>
        <v>si</v>
      </c>
      <c r="B756" s="6">
        <v>757</v>
      </c>
      <c r="C756" s="7" t="s">
        <v>168</v>
      </c>
      <c r="D756" s="7" t="s">
        <v>3257</v>
      </c>
      <c r="E756" s="7" t="s">
        <v>67</v>
      </c>
      <c r="F756" s="7" t="s">
        <v>118</v>
      </c>
      <c r="G756" s="7" t="s">
        <v>220</v>
      </c>
      <c r="H756" s="7">
        <v>965</v>
      </c>
      <c r="I756" s="7" t="s">
        <v>280</v>
      </c>
      <c r="J756" s="7" t="s">
        <v>281</v>
      </c>
      <c r="K756" s="7" t="s">
        <v>146</v>
      </c>
      <c r="L756" s="7" t="s">
        <v>90</v>
      </c>
      <c r="M756" s="7" t="s">
        <v>191</v>
      </c>
      <c r="N756" s="8">
        <v>44540</v>
      </c>
      <c r="P756" s="7">
        <f t="shared" ca="1" si="918"/>
        <v>-6</v>
      </c>
      <c r="Q756" s="8"/>
      <c r="R756" s="7"/>
      <c r="S756" s="7"/>
      <c r="T756" s="9" t="s">
        <v>156</v>
      </c>
      <c r="U756" s="7" t="str">
        <f t="shared" si="904"/>
        <v>Contractuel</v>
      </c>
      <c r="V756" s="8">
        <v>45689</v>
      </c>
      <c r="W756" s="8">
        <f>VLOOKUP(B756,[1]BASE!$A:$Q,17,0)</f>
        <v>45716</v>
      </c>
      <c r="X756" s="8"/>
      <c r="Y756" s="8"/>
      <c r="Z756" s="8">
        <v>44540</v>
      </c>
      <c r="AA756" s="7">
        <f t="shared" si="905"/>
        <v>12</v>
      </c>
      <c r="AB756" s="7">
        <f t="shared" si="906"/>
        <v>2021</v>
      </c>
      <c r="AC756" s="7">
        <f t="shared" si="907"/>
        <v>2025</v>
      </c>
      <c r="AD756" s="10" t="e">
        <f t="shared" ref="AD756:AD819" ca="1" si="970">IF(#REF!="Non",(DAYS360(N756,Q756)/360),(DAYS360(N756,TODAY())/360))</f>
        <v>#REF!</v>
      </c>
      <c r="AE756" s="10" t="e">
        <f t="shared" ca="1" si="909"/>
        <v>#REF!</v>
      </c>
      <c r="AF756" s="8">
        <v>29471</v>
      </c>
      <c r="AG756" s="11">
        <f t="shared" ca="1" si="910"/>
        <v>44.523287671232879</v>
      </c>
      <c r="AH756" s="10" t="str">
        <f t="shared" ca="1" si="911"/>
        <v>&gt;35&lt; 45</v>
      </c>
      <c r="AI756" s="12">
        <v>12360060</v>
      </c>
      <c r="AJ756" s="13" t="s">
        <v>73</v>
      </c>
      <c r="AK756" s="12" t="s">
        <v>3258</v>
      </c>
      <c r="AL756" s="8">
        <v>41101</v>
      </c>
      <c r="AM756" s="7" t="s">
        <v>108</v>
      </c>
      <c r="AN756" s="7" t="s">
        <v>76</v>
      </c>
      <c r="AQ756">
        <v>3</v>
      </c>
      <c r="AR756" s="14">
        <v>3</v>
      </c>
      <c r="AS756" s="15">
        <f t="shared" si="912"/>
        <v>45635.75</v>
      </c>
      <c r="AT756" s="14" t="s">
        <v>163</v>
      </c>
      <c r="AU756" s="12">
        <v>3.3210000000000002</v>
      </c>
      <c r="AV756" s="17" t="s">
        <v>236</v>
      </c>
      <c r="AW756" s="18" t="s">
        <v>1626</v>
      </c>
      <c r="AX756" s="19" t="s">
        <v>3259</v>
      </c>
      <c r="AY756" s="17">
        <v>95</v>
      </c>
      <c r="AZ756" s="14" t="s">
        <v>203</v>
      </c>
      <c r="BA756" s="20" t="str">
        <f t="shared" si="913"/>
        <v>17535940172877734995</v>
      </c>
      <c r="BB756" s="31">
        <f t="shared" si="914"/>
        <v>20</v>
      </c>
      <c r="BC756" s="22" t="s">
        <v>3260</v>
      </c>
      <c r="BD756" s="23" t="s">
        <v>286</v>
      </c>
      <c r="BF756" s="8"/>
      <c r="BG756" s="32">
        <v>25848247</v>
      </c>
      <c r="BH756" s="32">
        <v>97620319</v>
      </c>
      <c r="BI756" s="32"/>
      <c r="BJ756" t="s">
        <v>286</v>
      </c>
      <c r="BK756" s="14" t="str">
        <f>IF(K756="CADRE","CADRE",CONCATENATE(J756,"-",H756))</f>
        <v>B-965</v>
      </c>
      <c r="BL756" s="14" t="s">
        <v>241</v>
      </c>
      <c r="BM756" s="25"/>
      <c r="BN756" s="26" t="str">
        <f t="shared" si="915"/>
        <v>17535940172877734995</v>
      </c>
      <c r="BO756" s="27" t="str">
        <f t="shared" si="916"/>
        <v>AOUINI AMIRA</v>
      </c>
      <c r="BP756" s="26">
        <f t="shared" si="917"/>
        <v>757</v>
      </c>
      <c r="BQ756" s="28"/>
    </row>
    <row r="757" spans="1:69" x14ac:dyDescent="0.25">
      <c r="A757" t="str">
        <f>VLOOKUP(B757,[2]RH!$B:$BV,72,0)</f>
        <v>Non-Actif</v>
      </c>
      <c r="B757" s="6">
        <v>758</v>
      </c>
      <c r="C757" s="7" t="s">
        <v>168</v>
      </c>
      <c r="D757" s="7" t="s">
        <v>2537</v>
      </c>
      <c r="E757" s="7" t="s">
        <v>67</v>
      </c>
      <c r="F757" s="7" t="s">
        <v>118</v>
      </c>
      <c r="G757" s="7" t="s">
        <v>220</v>
      </c>
      <c r="H757" s="7">
        <v>965</v>
      </c>
      <c r="I757" s="7" t="s">
        <v>280</v>
      </c>
      <c r="J757" s="7" t="s">
        <v>281</v>
      </c>
      <c r="K757" s="7" t="s">
        <v>146</v>
      </c>
      <c r="L757" s="7" t="s">
        <v>90</v>
      </c>
      <c r="M757" s="7" t="s">
        <v>191</v>
      </c>
      <c r="N757" s="8">
        <v>44540</v>
      </c>
      <c r="P757" s="7">
        <f t="shared" ca="1" si="918"/>
        <v>-737</v>
      </c>
      <c r="Q757" s="8">
        <v>44958</v>
      </c>
      <c r="R757" s="7" t="s">
        <v>147</v>
      </c>
      <c r="S757" s="7"/>
      <c r="T757" s="9" t="s">
        <v>156</v>
      </c>
      <c r="U757" s="7" t="str">
        <f t="shared" si="904"/>
        <v>Contractuel</v>
      </c>
      <c r="V757" s="8">
        <v>44927</v>
      </c>
      <c r="W757" s="8">
        <v>44985</v>
      </c>
      <c r="X757" s="8"/>
      <c r="Y757" s="8"/>
      <c r="Z757" s="8">
        <v>44540</v>
      </c>
      <c r="AA757" s="7">
        <f t="shared" si="905"/>
        <v>12</v>
      </c>
      <c r="AB757" s="7">
        <f t="shared" si="906"/>
        <v>2021</v>
      </c>
      <c r="AC757" s="7">
        <f t="shared" si="907"/>
        <v>2025</v>
      </c>
      <c r="AD757" s="10" t="e">
        <f t="shared" ref="AD757:AD820" ca="1" si="971">IF(#REF!="Non",(DAYS360(N757,Q757)/360),(DAYS360(N757,TODAY())/360))</f>
        <v>#REF!</v>
      </c>
      <c r="AE757" s="10" t="e">
        <f t="shared" ca="1" si="909"/>
        <v>#REF!</v>
      </c>
      <c r="AF757" s="8">
        <v>35593</v>
      </c>
      <c r="AG757" s="11">
        <f t="shared" ca="1" si="910"/>
        <v>27.75068493150685</v>
      </c>
      <c r="AH757" s="10" t="str">
        <f t="shared" ca="1" si="911"/>
        <v>&gt;25&lt; 35</v>
      </c>
      <c r="AI757" s="12">
        <v>17219822</v>
      </c>
      <c r="AJ757" s="13" t="s">
        <v>82</v>
      </c>
      <c r="AK757" s="12" t="s">
        <v>2538</v>
      </c>
      <c r="AL757" s="8">
        <v>42283</v>
      </c>
      <c r="AM757" s="7" t="s">
        <v>108</v>
      </c>
      <c r="AN757" s="7" t="s">
        <v>76</v>
      </c>
      <c r="AO757">
        <v>1</v>
      </c>
      <c r="AQ757" s="14">
        <v>3</v>
      </c>
      <c r="AR757" s="14">
        <v>2</v>
      </c>
      <c r="AS757" s="15">
        <f t="shared" si="912"/>
        <v>45270.5</v>
      </c>
      <c r="AT757" s="14" t="s">
        <v>163</v>
      </c>
      <c r="AU757" s="12">
        <v>3.3210000000000002</v>
      </c>
      <c r="AV757" s="17" t="s">
        <v>150</v>
      </c>
      <c r="AW757" s="18" t="s">
        <v>879</v>
      </c>
      <c r="AX757" s="19" t="s">
        <v>3261</v>
      </c>
      <c r="AY757" s="17" t="s">
        <v>2248</v>
      </c>
      <c r="AZ757" s="14" t="s">
        <v>174</v>
      </c>
      <c r="BA757" s="20" t="str">
        <f t="shared" si="913"/>
        <v>07065012310552563272</v>
      </c>
      <c r="BB757" s="31">
        <f t="shared" si="914"/>
        <v>20</v>
      </c>
      <c r="BC757" s="22" t="s">
        <v>2613</v>
      </c>
      <c r="BD757" s="23" t="s">
        <v>115</v>
      </c>
      <c r="BF757" s="8"/>
      <c r="BG757" s="32">
        <v>23168327</v>
      </c>
      <c r="BH757" s="32">
        <v>22108559</v>
      </c>
      <c r="BI757" s="32"/>
      <c r="BJ757" t="s">
        <v>1033</v>
      </c>
      <c r="BK757" s="14" t="str">
        <f t="shared" si="949"/>
        <v>B-965</v>
      </c>
      <c r="BL757" s="14"/>
      <c r="BM757" s="25"/>
      <c r="BN757" s="26" t="str">
        <f t="shared" si="915"/>
        <v>07065012310552563272</v>
      </c>
      <c r="BO757" s="27" t="str">
        <f t="shared" si="916"/>
        <v>BILEL INTISSAR</v>
      </c>
      <c r="BP757" s="26">
        <f t="shared" si="917"/>
        <v>758</v>
      </c>
      <c r="BQ757" s="28"/>
    </row>
    <row r="758" spans="1:69" x14ac:dyDescent="0.25">
      <c r="A758" t="str">
        <f>VLOOKUP(B758,[2]RH!$B:$BV,72,0)</f>
        <v>Non-Actif</v>
      </c>
      <c r="B758" s="6">
        <v>759</v>
      </c>
      <c r="C758" s="7" t="s">
        <v>100</v>
      </c>
      <c r="D758" s="7" t="s">
        <v>3262</v>
      </c>
      <c r="E758" s="7" t="s">
        <v>67</v>
      </c>
      <c r="F758" s="7" t="s">
        <v>258</v>
      </c>
      <c r="G758" s="7" t="s">
        <v>533</v>
      </c>
      <c r="H758" s="7">
        <v>520</v>
      </c>
      <c r="I758" s="7"/>
      <c r="J758" s="7" t="s">
        <v>190</v>
      </c>
      <c r="K758" s="7" t="s">
        <v>89</v>
      </c>
      <c r="L758" s="7" t="s">
        <v>90</v>
      </c>
      <c r="M758" s="7" t="s">
        <v>535</v>
      </c>
      <c r="N758" s="8">
        <v>44540</v>
      </c>
      <c r="P758" s="7" t="str">
        <f t="shared" ca="1" si="918"/>
        <v/>
      </c>
      <c r="Q758" s="8">
        <v>44600</v>
      </c>
      <c r="R758" s="7" t="s">
        <v>161</v>
      </c>
      <c r="S758" s="7"/>
      <c r="T758" s="9" t="s">
        <v>394</v>
      </c>
      <c r="U758" s="7" t="str">
        <f t="shared" si="904"/>
        <v>Contractuel</v>
      </c>
      <c r="V758" s="8"/>
      <c r="W758" s="8"/>
      <c r="X758" s="8">
        <v>44540</v>
      </c>
      <c r="Y758" s="8">
        <v>44904</v>
      </c>
      <c r="Z758" s="8"/>
      <c r="AA758" s="7">
        <f t="shared" si="905"/>
        <v>12</v>
      </c>
      <c r="AB758" s="7">
        <f t="shared" si="906"/>
        <v>2021</v>
      </c>
      <c r="AC758" s="7">
        <f t="shared" si="907"/>
        <v>2025</v>
      </c>
      <c r="AD758" s="10" t="e">
        <f t="shared" ref="AD758:AD821" ca="1" si="972">IF(#REF!="Non",(DAYS360(N758,Q758)/360),(DAYS360(N758,TODAY())/360))</f>
        <v>#REF!</v>
      </c>
      <c r="AE758" s="10" t="e">
        <f t="shared" ca="1" si="909"/>
        <v>#REF!</v>
      </c>
      <c r="AF758" s="8">
        <v>35565</v>
      </c>
      <c r="AG758" s="11">
        <f t="shared" ca="1" si="910"/>
        <v>27.827397260273973</v>
      </c>
      <c r="AH758" s="10" t="str">
        <f t="shared" ca="1" si="911"/>
        <v>&gt;25&lt; 35</v>
      </c>
      <c r="AI758" s="12"/>
      <c r="AJ758" s="13"/>
      <c r="AK758" s="12">
        <v>11656557</v>
      </c>
      <c r="AL758" s="8">
        <v>42752</v>
      </c>
      <c r="AM758" s="7" t="s">
        <v>108</v>
      </c>
      <c r="AN758" s="7" t="s">
        <v>109</v>
      </c>
      <c r="AQ758" s="14">
        <v>3</v>
      </c>
      <c r="AR758" s="14">
        <v>1</v>
      </c>
      <c r="AS758" s="15">
        <f t="shared" si="912"/>
        <v>44905.25</v>
      </c>
      <c r="AT758" s="14" t="s">
        <v>163</v>
      </c>
      <c r="AU758" s="12">
        <v>1.923</v>
      </c>
      <c r="AV758" s="17" t="s">
        <v>272</v>
      </c>
      <c r="AW758" s="18" t="s">
        <v>907</v>
      </c>
      <c r="AX758" s="19" t="s">
        <v>3263</v>
      </c>
      <c r="AY758" s="17" t="s">
        <v>126</v>
      </c>
      <c r="AZ758" s="14" t="s">
        <v>276</v>
      </c>
      <c r="BA758" s="20" t="str">
        <f t="shared" si="913"/>
        <v>25024000000080333938</v>
      </c>
      <c r="BB758" s="31">
        <f t="shared" si="914"/>
        <v>20</v>
      </c>
      <c r="BC758" s="22" t="s">
        <v>2998</v>
      </c>
      <c r="BD758" s="23" t="s">
        <v>286</v>
      </c>
      <c r="BF758" s="8"/>
      <c r="BG758" s="32">
        <v>27097595</v>
      </c>
      <c r="BH758" s="32">
        <v>53771833</v>
      </c>
      <c r="BI758" s="32"/>
      <c r="BJ758" t="s">
        <v>286</v>
      </c>
      <c r="BK758" s="14" t="str">
        <f t="shared" si="949"/>
        <v>A-520</v>
      </c>
      <c r="BL758" s="14"/>
      <c r="BM758" s="25"/>
      <c r="BN758" s="26" t="str">
        <f t="shared" si="915"/>
        <v>25024000000080333938</v>
      </c>
      <c r="BO758" s="27" t="str">
        <f t="shared" si="916"/>
        <v>SAFA JABER</v>
      </c>
      <c r="BP758" s="26">
        <f t="shared" si="917"/>
        <v>759</v>
      </c>
      <c r="BQ758" s="28"/>
    </row>
    <row r="759" spans="1:69" x14ac:dyDescent="0.25">
      <c r="A759" t="str">
        <f>VLOOKUP(B759,[2]RH!$B:$BV,72,0)</f>
        <v>Non-Actif</v>
      </c>
      <c r="B759" s="6">
        <v>760</v>
      </c>
      <c r="C759" s="7" t="s">
        <v>168</v>
      </c>
      <c r="D759" s="7" t="s">
        <v>3264</v>
      </c>
      <c r="E759" s="7" t="s">
        <v>67</v>
      </c>
      <c r="F759" s="7" t="s">
        <v>118</v>
      </c>
      <c r="G759" s="7" t="s">
        <v>220</v>
      </c>
      <c r="H759" s="7" t="s">
        <v>1656</v>
      </c>
      <c r="I759" s="7"/>
      <c r="J759" s="7" t="s">
        <v>190</v>
      </c>
      <c r="K759" s="7" t="s">
        <v>146</v>
      </c>
      <c r="L759" s="7" t="s">
        <v>90</v>
      </c>
      <c r="M759" s="7" t="s">
        <v>191</v>
      </c>
      <c r="N759" s="8">
        <v>44540</v>
      </c>
      <c r="P759" s="7">
        <f t="shared" ca="1" si="918"/>
        <v>-1130</v>
      </c>
      <c r="Q759" s="8">
        <v>44573</v>
      </c>
      <c r="R759" s="7" t="s">
        <v>161</v>
      </c>
      <c r="S759" s="7"/>
      <c r="T759" s="9" t="s">
        <v>156</v>
      </c>
      <c r="U759" s="7" t="str">
        <f t="shared" si="904"/>
        <v>Contractuel</v>
      </c>
      <c r="V759" s="8">
        <v>44540</v>
      </c>
      <c r="W759" s="8">
        <v>44592</v>
      </c>
      <c r="X759" s="8"/>
      <c r="Y759" s="8"/>
      <c r="Z759" s="8">
        <v>44540</v>
      </c>
      <c r="AA759" s="7">
        <f t="shared" si="905"/>
        <v>12</v>
      </c>
      <c r="AB759" s="7">
        <f t="shared" si="906"/>
        <v>2021</v>
      </c>
      <c r="AC759" s="7">
        <f t="shared" si="907"/>
        <v>2025</v>
      </c>
      <c r="AD759" s="10" t="e">
        <f t="shared" ref="AD759:AD822" ca="1" si="973">IF(#REF!="Non",(DAYS360(N759,Q759)/360),(DAYS360(N759,TODAY())/360))</f>
        <v>#REF!</v>
      </c>
      <c r="AE759" s="10" t="e">
        <f t="shared" ca="1" si="909"/>
        <v>#REF!</v>
      </c>
      <c r="AF759" s="8">
        <v>30522</v>
      </c>
      <c r="AG759" s="11">
        <f t="shared" ca="1" si="910"/>
        <v>41.643835616438359</v>
      </c>
      <c r="AH759" s="10" t="str">
        <f t="shared" ca="1" si="911"/>
        <v>&gt;35&lt; 45</v>
      </c>
      <c r="AI759" s="12">
        <v>12668135</v>
      </c>
      <c r="AJ759" s="13" t="s">
        <v>79</v>
      </c>
      <c r="AK759" s="12" t="s">
        <v>3265</v>
      </c>
      <c r="AL759" s="8">
        <v>37170</v>
      </c>
      <c r="AM759" s="7" t="s">
        <v>108</v>
      </c>
      <c r="AN759" s="7" t="s">
        <v>76</v>
      </c>
      <c r="AO759">
        <v>2</v>
      </c>
      <c r="AQ759" s="14">
        <v>3</v>
      </c>
      <c r="AR759" s="14">
        <v>1</v>
      </c>
      <c r="AS759" s="15">
        <f t="shared" si="912"/>
        <v>44905.25</v>
      </c>
      <c r="AT759" s="14" t="s">
        <v>163</v>
      </c>
      <c r="AU759" s="12">
        <v>3.1930000000000001</v>
      </c>
      <c r="AV759" s="17" t="s">
        <v>236</v>
      </c>
      <c r="AW759" s="18" t="s">
        <v>201</v>
      </c>
      <c r="AX759" s="19" t="s">
        <v>3266</v>
      </c>
      <c r="AY759" s="17" t="s">
        <v>184</v>
      </c>
      <c r="AZ759" s="14" t="s">
        <v>203</v>
      </c>
      <c r="BA759" s="20" t="str">
        <f t="shared" si="913"/>
        <v>17001000000104281687</v>
      </c>
      <c r="BB759" s="31">
        <f t="shared" si="914"/>
        <v>20</v>
      </c>
      <c r="BC759" s="22" t="s">
        <v>3267</v>
      </c>
      <c r="BD759" s="23" t="s">
        <v>341</v>
      </c>
      <c r="BF759" s="8"/>
      <c r="BG759" s="32">
        <v>51837335</v>
      </c>
      <c r="BH759" s="32">
        <v>58841312</v>
      </c>
      <c r="BI759" s="32"/>
      <c r="BJ759" t="s">
        <v>3268</v>
      </c>
      <c r="BK759" s="14" t="str">
        <f t="shared" si="949"/>
        <v>A-APT</v>
      </c>
      <c r="BL759" s="14"/>
      <c r="BM759" s="25"/>
      <c r="BN759" s="26" t="str">
        <f t="shared" si="915"/>
        <v>17001000000104281687</v>
      </c>
      <c r="BO759" s="27" t="str">
        <f t="shared" si="916"/>
        <v>RIAHI MOUNA</v>
      </c>
      <c r="BP759" s="26">
        <f t="shared" si="917"/>
        <v>760</v>
      </c>
      <c r="BQ759" s="28"/>
    </row>
    <row r="760" spans="1:69" x14ac:dyDescent="0.25">
      <c r="A760" t="str">
        <f>VLOOKUP(B760,[2]RH!$B:$BV,72,0)</f>
        <v>Non-Actif</v>
      </c>
      <c r="B760" s="6">
        <v>761</v>
      </c>
      <c r="C760" s="7" t="s">
        <v>65</v>
      </c>
      <c r="D760" s="7" t="s">
        <v>3269</v>
      </c>
      <c r="E760" s="7" t="s">
        <v>67</v>
      </c>
      <c r="F760" s="7" t="s">
        <v>158</v>
      </c>
      <c r="G760" s="7" t="s">
        <v>159</v>
      </c>
      <c r="H760" s="7"/>
      <c r="I760" s="7"/>
      <c r="J760" s="7"/>
      <c r="K760" s="7" t="s">
        <v>146</v>
      </c>
      <c r="L760" s="7" t="s">
        <v>90</v>
      </c>
      <c r="M760" s="7" t="s">
        <v>1089</v>
      </c>
      <c r="N760" s="8">
        <v>44541</v>
      </c>
      <c r="P760" s="7">
        <f t="shared" ca="1" si="918"/>
        <v>-796</v>
      </c>
      <c r="Q760" s="8">
        <v>44893</v>
      </c>
      <c r="R760" s="7" t="s">
        <v>147</v>
      </c>
      <c r="S760" s="7"/>
      <c r="T760" s="9" t="s">
        <v>156</v>
      </c>
      <c r="U760" s="7" t="str">
        <f t="shared" si="904"/>
        <v>Contractuel</v>
      </c>
      <c r="V760" s="8">
        <v>44835</v>
      </c>
      <c r="W760" s="8">
        <v>44926</v>
      </c>
      <c r="X760" s="8"/>
      <c r="Y760" s="8"/>
      <c r="Z760" s="8">
        <v>44778</v>
      </c>
      <c r="AA760" s="7">
        <f t="shared" si="905"/>
        <v>12</v>
      </c>
      <c r="AB760" s="7">
        <f t="shared" si="906"/>
        <v>2021</v>
      </c>
      <c r="AC760" s="7">
        <f t="shared" si="907"/>
        <v>2025</v>
      </c>
      <c r="AD760" s="10" t="e">
        <f t="shared" ref="AD760:AD823" ca="1" si="974">IF(#REF!="Non",(DAYS360(N760,Q760)/360),(DAYS360(N760,TODAY())/360))</f>
        <v>#REF!</v>
      </c>
      <c r="AE760" s="10" t="e">
        <f t="shared" ca="1" si="909"/>
        <v>#REF!</v>
      </c>
      <c r="AF760" s="8">
        <v>33750</v>
      </c>
      <c r="AG760" s="11">
        <f t="shared" ca="1" si="910"/>
        <v>32.799999999999997</v>
      </c>
      <c r="AH760" s="10" t="str">
        <f t="shared" ca="1" si="911"/>
        <v>&gt;25&lt; 35</v>
      </c>
      <c r="AI760" s="12"/>
      <c r="AJ760" s="13"/>
      <c r="AK760" s="12" t="s">
        <v>3270</v>
      </c>
      <c r="AL760" s="8">
        <v>42160</v>
      </c>
      <c r="AM760" s="7" t="s">
        <v>75</v>
      </c>
      <c r="AN760" s="7" t="s">
        <v>109</v>
      </c>
      <c r="AQ760" s="14">
        <v>3</v>
      </c>
      <c r="AR760" s="14">
        <v>1</v>
      </c>
      <c r="AS760" s="15">
        <f t="shared" si="912"/>
        <v>44906.25</v>
      </c>
      <c r="AT760" s="14" t="s">
        <v>163</v>
      </c>
      <c r="AU760" s="12">
        <v>3.3069999999999999</v>
      </c>
      <c r="AV760" s="17" t="s">
        <v>92</v>
      </c>
      <c r="AW760" s="18" t="s">
        <v>2496</v>
      </c>
      <c r="AX760" s="19" t="s">
        <v>3271</v>
      </c>
      <c r="AY760" s="17" t="s">
        <v>1112</v>
      </c>
      <c r="AZ760" s="14" t="s">
        <v>152</v>
      </c>
      <c r="BA760" s="20" t="str">
        <f t="shared" si="913"/>
        <v>04401075006490875924</v>
      </c>
      <c r="BB760" s="31">
        <f t="shared" si="914"/>
        <v>20</v>
      </c>
      <c r="BC760" s="22" t="s">
        <v>3272</v>
      </c>
      <c r="BD760" s="23" t="s">
        <v>341</v>
      </c>
      <c r="BF760" s="8"/>
      <c r="BG760" s="32">
        <v>53012215</v>
      </c>
      <c r="BH760" s="32">
        <v>55540153</v>
      </c>
      <c r="BI760" s="32"/>
      <c r="BJ760" t="s">
        <v>1857</v>
      </c>
      <c r="BK760" s="14" t="str">
        <f t="shared" si="949"/>
        <v>-</v>
      </c>
      <c r="BL760" s="14"/>
      <c r="BM760" s="25"/>
      <c r="BN760" s="26" t="str">
        <f t="shared" si="915"/>
        <v>04401075006490875924</v>
      </c>
      <c r="BO760" s="27" t="str">
        <f t="shared" si="916"/>
        <v>BEN GUAROUACH BASSEM</v>
      </c>
      <c r="BP760" s="26">
        <f t="shared" si="917"/>
        <v>761</v>
      </c>
      <c r="BQ760" s="28"/>
    </row>
    <row r="761" spans="1:69" x14ac:dyDescent="0.25">
      <c r="A761" t="str">
        <f>VLOOKUP(B761,[2]RH!$B:$BV,72,0)</f>
        <v>Non-Actif</v>
      </c>
      <c r="B761" s="6">
        <v>762</v>
      </c>
      <c r="C761" s="7" t="s">
        <v>100</v>
      </c>
      <c r="D761" s="7" t="s">
        <v>3273</v>
      </c>
      <c r="E761" s="7" t="s">
        <v>67</v>
      </c>
      <c r="F761" s="7" t="s">
        <v>258</v>
      </c>
      <c r="G761" s="7" t="s">
        <v>533</v>
      </c>
      <c r="H761" s="7" t="s">
        <v>891</v>
      </c>
      <c r="I761" s="7"/>
      <c r="J761" s="7" t="s">
        <v>190</v>
      </c>
      <c r="K761" s="7" t="s">
        <v>89</v>
      </c>
      <c r="L761" s="7" t="s">
        <v>90</v>
      </c>
      <c r="M761" s="7" t="s">
        <v>535</v>
      </c>
      <c r="N761" s="8">
        <v>44543</v>
      </c>
      <c r="P761" s="7">
        <f t="shared" ca="1" si="918"/>
        <v>-1102</v>
      </c>
      <c r="Q761" s="8">
        <v>44620</v>
      </c>
      <c r="R761" s="7" t="s">
        <v>290</v>
      </c>
      <c r="S761" s="7"/>
      <c r="T761" s="9" t="s">
        <v>156</v>
      </c>
      <c r="U761" s="7" t="str">
        <f t="shared" si="904"/>
        <v>Contractuel</v>
      </c>
      <c r="V761" s="8">
        <v>44593</v>
      </c>
      <c r="W761" s="8">
        <v>44620</v>
      </c>
      <c r="X761" s="8"/>
      <c r="Y761" s="8"/>
      <c r="Z761" s="8">
        <v>44543</v>
      </c>
      <c r="AA761" s="7">
        <f t="shared" si="905"/>
        <v>12</v>
      </c>
      <c r="AB761" s="7">
        <f t="shared" si="906"/>
        <v>2021</v>
      </c>
      <c r="AC761" s="7">
        <f t="shared" si="907"/>
        <v>2025</v>
      </c>
      <c r="AD761" s="10" t="e">
        <f t="shared" ref="AD761:AD824" ca="1" si="975">IF(#REF!="Non",(DAYS360(N761,Q761)/360),(DAYS360(N761,TODAY())/360))</f>
        <v>#REF!</v>
      </c>
      <c r="AE761" s="10" t="e">
        <f t="shared" ca="1" si="909"/>
        <v>#REF!</v>
      </c>
      <c r="AF761" s="8">
        <v>35124</v>
      </c>
      <c r="AG761" s="11">
        <f t="shared" ca="1" si="910"/>
        <v>29.035616438356165</v>
      </c>
      <c r="AH761" s="10" t="str">
        <f t="shared" ca="1" si="911"/>
        <v>&gt;25&lt; 35</v>
      </c>
      <c r="AI761" s="12"/>
      <c r="AJ761" s="13"/>
      <c r="AK761" s="12" t="s">
        <v>3274</v>
      </c>
      <c r="AL761" s="8">
        <v>41722</v>
      </c>
      <c r="AM761" s="7" t="s">
        <v>108</v>
      </c>
      <c r="AN761" s="7" t="s">
        <v>109</v>
      </c>
      <c r="AQ761" s="14">
        <v>3</v>
      </c>
      <c r="AR761" s="14">
        <v>1</v>
      </c>
      <c r="AS761" s="15">
        <f t="shared" si="912"/>
        <v>44908.25</v>
      </c>
      <c r="AT761" s="14" t="s">
        <v>163</v>
      </c>
      <c r="AU761" s="12">
        <v>3.1930000000000001</v>
      </c>
      <c r="AV761" s="17" t="s">
        <v>150</v>
      </c>
      <c r="AW761" s="18" t="s">
        <v>339</v>
      </c>
      <c r="AX761" s="19" t="s">
        <v>3275</v>
      </c>
      <c r="AY761" s="17" t="s">
        <v>1300</v>
      </c>
      <c r="AZ761" s="14" t="s">
        <v>174</v>
      </c>
      <c r="BA761" s="20" t="str">
        <f t="shared" si="913"/>
        <v>07080013810554512513</v>
      </c>
      <c r="BB761" s="31">
        <f t="shared" si="914"/>
        <v>20</v>
      </c>
      <c r="BC761" s="22" t="s">
        <v>3276</v>
      </c>
      <c r="BD761" s="23" t="s">
        <v>486</v>
      </c>
      <c r="BF761" s="8"/>
      <c r="BG761" s="32">
        <v>21153702</v>
      </c>
      <c r="BH761" s="32">
        <v>23737107</v>
      </c>
      <c r="BI761" s="32"/>
      <c r="BJ761" t="s">
        <v>486</v>
      </c>
      <c r="BK761" s="14" t="str">
        <f t="shared" si="949"/>
        <v>A-APPOLO</v>
      </c>
      <c r="BL761" s="14"/>
      <c r="BM761" s="25"/>
      <c r="BN761" s="26" t="str">
        <f t="shared" si="915"/>
        <v>07080013810554512513</v>
      </c>
      <c r="BO761" s="27" t="str">
        <f t="shared" si="916"/>
        <v>TOUJANI AMAL</v>
      </c>
      <c r="BP761" s="26">
        <f t="shared" si="917"/>
        <v>762</v>
      </c>
      <c r="BQ761" s="28"/>
    </row>
    <row r="762" spans="1:69" x14ac:dyDescent="0.25">
      <c r="A762" t="str">
        <f>VLOOKUP(B762,[2]RH!$B:$BV,72,0)</f>
        <v>Non-Actif</v>
      </c>
      <c r="B762" s="6">
        <v>763</v>
      </c>
      <c r="C762" s="7" t="s">
        <v>2259</v>
      </c>
      <c r="D762" s="7" t="s">
        <v>3277</v>
      </c>
      <c r="E762" s="7" t="s">
        <v>67</v>
      </c>
      <c r="F762" s="7" t="s">
        <v>258</v>
      </c>
      <c r="G762" s="7" t="s">
        <v>533</v>
      </c>
      <c r="H762" s="7">
        <v>520</v>
      </c>
      <c r="I762" s="7"/>
      <c r="J762" s="7" t="s">
        <v>190</v>
      </c>
      <c r="K762" s="7" t="s">
        <v>89</v>
      </c>
      <c r="L762" s="7" t="s">
        <v>90</v>
      </c>
      <c r="M762" s="7" t="s">
        <v>535</v>
      </c>
      <c r="N762" s="8">
        <v>44546</v>
      </c>
      <c r="P762" s="7" t="str">
        <f t="shared" ca="1" si="918"/>
        <v/>
      </c>
      <c r="Q762" s="8">
        <v>44593</v>
      </c>
      <c r="R762" s="7" t="s">
        <v>161</v>
      </c>
      <c r="S762" s="7"/>
      <c r="T762" s="9" t="s">
        <v>394</v>
      </c>
      <c r="U762" s="7" t="str">
        <f t="shared" si="904"/>
        <v>Contractuel</v>
      </c>
      <c r="V762" s="8"/>
      <c r="W762" s="8"/>
      <c r="X762" s="8">
        <v>44545</v>
      </c>
      <c r="Y762" s="8">
        <v>44909</v>
      </c>
      <c r="Z762" s="8"/>
      <c r="AA762" s="7">
        <f t="shared" si="905"/>
        <v>12</v>
      </c>
      <c r="AB762" s="7">
        <f t="shared" si="906"/>
        <v>2021</v>
      </c>
      <c r="AC762" s="7">
        <f t="shared" si="907"/>
        <v>2025</v>
      </c>
      <c r="AD762" s="10" t="e">
        <f t="shared" ref="AD762:AD825" ca="1" si="976">IF(#REF!="Non",(DAYS360(N762,Q762)/360),(DAYS360(N762,TODAY())/360))</f>
        <v>#REF!</v>
      </c>
      <c r="AE762" s="10" t="e">
        <f t="shared" ca="1" si="909"/>
        <v>#REF!</v>
      </c>
      <c r="AF762" s="8">
        <v>33991</v>
      </c>
      <c r="AG762" s="11">
        <f t="shared" ca="1" si="910"/>
        <v>32.139726027397259</v>
      </c>
      <c r="AH762" s="10" t="str">
        <f t="shared" ca="1" si="911"/>
        <v>&gt;25&lt; 35</v>
      </c>
      <c r="AI762" s="12"/>
      <c r="AJ762" s="13"/>
      <c r="AK762" s="12" t="s">
        <v>3278</v>
      </c>
      <c r="AL762" s="8">
        <v>40750</v>
      </c>
      <c r="AM762" s="7" t="s">
        <v>108</v>
      </c>
      <c r="AN762" s="7" t="s">
        <v>109</v>
      </c>
      <c r="AQ762" s="14">
        <v>3</v>
      </c>
      <c r="AR762" s="14">
        <v>1</v>
      </c>
      <c r="AS762" s="15">
        <f t="shared" si="912"/>
        <v>44911.25</v>
      </c>
      <c r="AT762" s="14" t="s">
        <v>163</v>
      </c>
      <c r="AU762" s="12">
        <v>2.1629999999999998</v>
      </c>
      <c r="AV762" s="17" t="s">
        <v>236</v>
      </c>
      <c r="AW762" s="18" t="s">
        <v>201</v>
      </c>
      <c r="AX762" s="19" t="s">
        <v>3279</v>
      </c>
      <c r="AY762" s="17" t="s">
        <v>404</v>
      </c>
      <c r="AZ762" s="14" t="s">
        <v>203</v>
      </c>
      <c r="BA762" s="20" t="str">
        <f t="shared" si="913"/>
        <v>17001000000296316855</v>
      </c>
      <c r="BB762" s="31">
        <f t="shared" si="914"/>
        <v>20</v>
      </c>
      <c r="BC762" s="22" t="s">
        <v>3280</v>
      </c>
      <c r="BD762" s="23" t="s">
        <v>115</v>
      </c>
      <c r="BF762" s="8"/>
      <c r="BG762" s="32">
        <v>50822192</v>
      </c>
      <c r="BH762" s="32">
        <v>50471472</v>
      </c>
      <c r="BI762" s="32"/>
      <c r="BJ762" t="s">
        <v>769</v>
      </c>
      <c r="BK762" s="14" t="str">
        <f t="shared" si="949"/>
        <v>A-520</v>
      </c>
      <c r="BL762" s="14"/>
      <c r="BM762" s="25"/>
      <c r="BN762" s="26" t="str">
        <f t="shared" si="915"/>
        <v>17001000000296316855</v>
      </c>
      <c r="BO762" s="27" t="str">
        <f t="shared" si="916"/>
        <v>ATIGUI ZEINEB</v>
      </c>
      <c r="BP762" s="26">
        <f t="shared" si="917"/>
        <v>763</v>
      </c>
      <c r="BQ762" s="28"/>
    </row>
    <row r="763" spans="1:69" x14ac:dyDescent="0.25">
      <c r="A763" t="str">
        <f>VLOOKUP(B763,[2]RH!$B:$BV,72,0)</f>
        <v>Non-Actif</v>
      </c>
      <c r="B763" s="6">
        <v>764</v>
      </c>
      <c r="C763" s="7" t="s">
        <v>100</v>
      </c>
      <c r="D763" s="7" t="s">
        <v>3281</v>
      </c>
      <c r="E763" s="7" t="s">
        <v>67</v>
      </c>
      <c r="F763" s="7" t="s">
        <v>118</v>
      </c>
      <c r="G763" s="7" t="s">
        <v>408</v>
      </c>
      <c r="H763" s="7" t="s">
        <v>225</v>
      </c>
      <c r="I763" s="7" t="s">
        <v>534</v>
      </c>
      <c r="J763" s="65" t="s">
        <v>190</v>
      </c>
      <c r="K763" s="7" t="s">
        <v>146</v>
      </c>
      <c r="L763" s="7" t="s">
        <v>90</v>
      </c>
      <c r="M763" s="7" t="s">
        <v>191</v>
      </c>
      <c r="N763" s="8">
        <v>44547</v>
      </c>
      <c r="P763" s="7">
        <f t="shared" ca="1" si="918"/>
        <v>-126</v>
      </c>
      <c r="Q763" s="8">
        <v>45597</v>
      </c>
      <c r="R763" s="7" t="s">
        <v>2087</v>
      </c>
      <c r="S763" s="7"/>
      <c r="T763" s="9" t="s">
        <v>156</v>
      </c>
      <c r="U763" s="7" t="str">
        <f t="shared" si="904"/>
        <v>Contractuel</v>
      </c>
      <c r="V763" s="8">
        <v>45536</v>
      </c>
      <c r="W763" s="8">
        <v>45596</v>
      </c>
      <c r="X763" s="8"/>
      <c r="Y763" s="8"/>
      <c r="Z763" s="8">
        <v>44547</v>
      </c>
      <c r="AA763" s="7">
        <f t="shared" si="905"/>
        <v>12</v>
      </c>
      <c r="AB763" s="7">
        <f t="shared" si="906"/>
        <v>2021</v>
      </c>
      <c r="AC763" s="7">
        <f t="shared" si="907"/>
        <v>2025</v>
      </c>
      <c r="AD763" s="10" t="e">
        <f t="shared" ref="AD763:AD826" ca="1" si="977">IF(#REF!="Non",(DAYS360(N763,Q763)/360),(DAYS360(N763,TODAY())/360))</f>
        <v>#REF!</v>
      </c>
      <c r="AE763" s="10" t="e">
        <f t="shared" ca="1" si="909"/>
        <v>#REF!</v>
      </c>
      <c r="AF763" s="8">
        <v>37618</v>
      </c>
      <c r="AG763" s="11">
        <f t="shared" ca="1" si="910"/>
        <v>22.202739726027396</v>
      </c>
      <c r="AH763" s="10" t="str">
        <f t="shared" ca="1" si="911"/>
        <v>&lt; 25</v>
      </c>
      <c r="AI763" s="12">
        <v>17484613</v>
      </c>
      <c r="AJ763" s="13" t="s">
        <v>120</v>
      </c>
      <c r="AK763" s="12">
        <v>14520058</v>
      </c>
      <c r="AL763" s="8">
        <v>44228</v>
      </c>
      <c r="AM763" s="7" t="s">
        <v>108</v>
      </c>
      <c r="AN763" s="7" t="s">
        <v>109</v>
      </c>
      <c r="AQ763">
        <v>3</v>
      </c>
      <c r="AR763" s="14">
        <v>3</v>
      </c>
      <c r="AS763" s="15">
        <f t="shared" si="912"/>
        <v>45642.75</v>
      </c>
      <c r="AT763" s="14" t="s">
        <v>163</v>
      </c>
      <c r="AU763" s="12">
        <v>3.3210000000000002</v>
      </c>
      <c r="AV763" s="17" t="s">
        <v>236</v>
      </c>
      <c r="AW763" s="18" t="s">
        <v>201</v>
      </c>
      <c r="AX763" s="19" t="s">
        <v>3282</v>
      </c>
      <c r="AY763" s="17" t="s">
        <v>509</v>
      </c>
      <c r="AZ763" s="14" t="s">
        <v>203</v>
      </c>
      <c r="BA763" s="20" t="str">
        <f t="shared" si="913"/>
        <v>17001000000320571996</v>
      </c>
      <c r="BB763" s="31">
        <f t="shared" si="914"/>
        <v>20</v>
      </c>
      <c r="BC763" s="22" t="s">
        <v>3007</v>
      </c>
      <c r="BD763" s="23" t="s">
        <v>482</v>
      </c>
      <c r="BF763" s="8"/>
      <c r="BG763" s="32">
        <v>24121070</v>
      </c>
      <c r="BH763" s="32">
        <v>51499573</v>
      </c>
      <c r="BI763" s="32"/>
      <c r="BJ763" t="s">
        <v>1508</v>
      </c>
      <c r="BK763" s="14" t="str">
        <f t="shared" si="949"/>
        <v>A-P6 AV</v>
      </c>
      <c r="BL763" s="14" t="s">
        <v>288</v>
      </c>
      <c r="BM763" s="25"/>
      <c r="BN763" s="26" t="str">
        <f t="shared" si="915"/>
        <v>17001000000320571996</v>
      </c>
      <c r="BO763" s="27" t="str">
        <f t="shared" si="916"/>
        <v>KAABI TAYSIR</v>
      </c>
      <c r="BP763" s="26">
        <f t="shared" si="917"/>
        <v>764</v>
      </c>
      <c r="BQ763" s="28"/>
    </row>
    <row r="764" spans="1:69" x14ac:dyDescent="0.25">
      <c r="A764" t="str">
        <f>VLOOKUP(B764,[2]RH!$B:$BV,72,0)</f>
        <v>Non-Actif</v>
      </c>
      <c r="B764" s="6">
        <v>765</v>
      </c>
      <c r="C764" s="7" t="s">
        <v>100</v>
      </c>
      <c r="D764" s="7" t="s">
        <v>3283</v>
      </c>
      <c r="E764" s="7" t="s">
        <v>67</v>
      </c>
      <c r="F764" s="7" t="s">
        <v>118</v>
      </c>
      <c r="G764" s="7" t="s">
        <v>408</v>
      </c>
      <c r="H764" s="7" t="s">
        <v>234</v>
      </c>
      <c r="I764" s="7" t="s">
        <v>189</v>
      </c>
      <c r="J764" s="7" t="s">
        <v>190</v>
      </c>
      <c r="K764" s="7" t="s">
        <v>146</v>
      </c>
      <c r="L764" s="7" t="s">
        <v>90</v>
      </c>
      <c r="M764" s="7" t="s">
        <v>191</v>
      </c>
      <c r="N764" s="8">
        <v>44547</v>
      </c>
      <c r="P764" s="7">
        <f t="shared" ca="1" si="918"/>
        <v>-34</v>
      </c>
      <c r="Q764" s="8">
        <v>45689</v>
      </c>
      <c r="R764" s="7" t="s">
        <v>1728</v>
      </c>
      <c r="S764" s="7"/>
      <c r="T764" s="9" t="s">
        <v>156</v>
      </c>
      <c r="U764" s="7" t="str">
        <f t="shared" si="904"/>
        <v>Contractuel</v>
      </c>
      <c r="V764" s="8">
        <v>45658</v>
      </c>
      <c r="W764" s="8">
        <v>45688</v>
      </c>
      <c r="X764" s="8"/>
      <c r="Y764" s="8"/>
      <c r="Z764" s="8">
        <v>44547</v>
      </c>
      <c r="AA764" s="7">
        <f t="shared" si="905"/>
        <v>12</v>
      </c>
      <c r="AB764" s="7">
        <f t="shared" si="906"/>
        <v>2021</v>
      </c>
      <c r="AC764" s="7">
        <f t="shared" si="907"/>
        <v>2025</v>
      </c>
      <c r="AD764" s="10" t="e">
        <f t="shared" ref="AD764:AD827" ca="1" si="978">IF(#REF!="Non",(DAYS360(N764,Q764)/360),(DAYS360(N764,TODAY())/360))</f>
        <v>#REF!</v>
      </c>
      <c r="AE764" s="10" t="e">
        <f t="shared" ca="1" si="909"/>
        <v>#REF!</v>
      </c>
      <c r="AF764" s="8">
        <v>35834</v>
      </c>
      <c r="AG764" s="11">
        <f t="shared" ca="1" si="910"/>
        <v>27.090410958904108</v>
      </c>
      <c r="AH764" s="10" t="str">
        <f t="shared" ca="1" si="911"/>
        <v>&gt;25&lt; 35</v>
      </c>
      <c r="AI764" s="12">
        <v>17280266</v>
      </c>
      <c r="AJ764" s="13" t="s">
        <v>79</v>
      </c>
      <c r="AK764" s="12" t="s">
        <v>3284</v>
      </c>
      <c r="AL764" s="8">
        <v>42104</v>
      </c>
      <c r="AM764" s="7" t="s">
        <v>108</v>
      </c>
      <c r="AN764" s="7" t="s">
        <v>109</v>
      </c>
      <c r="AQ764">
        <v>3</v>
      </c>
      <c r="AR764" s="14">
        <v>3</v>
      </c>
      <c r="AS764" s="15">
        <f t="shared" si="912"/>
        <v>45642.75</v>
      </c>
      <c r="AT764" s="14" t="s">
        <v>163</v>
      </c>
      <c r="AU764" s="12">
        <v>3.3210000000000002</v>
      </c>
      <c r="AV764" s="17" t="s">
        <v>236</v>
      </c>
      <c r="AW764" s="18" t="s">
        <v>201</v>
      </c>
      <c r="AX764" s="19" t="s">
        <v>3285</v>
      </c>
      <c r="AY764" s="17" t="s">
        <v>79</v>
      </c>
      <c r="AZ764" s="14" t="s">
        <v>203</v>
      </c>
      <c r="BA764" s="20" t="str">
        <f t="shared" si="913"/>
        <v>17001000000309436008</v>
      </c>
      <c r="BB764" s="31">
        <f t="shared" si="914"/>
        <v>20</v>
      </c>
      <c r="BC764" s="22" t="s">
        <v>3007</v>
      </c>
      <c r="BD764" s="23" t="s">
        <v>482</v>
      </c>
      <c r="BF764" s="8"/>
      <c r="BG764" s="32">
        <v>20135205</v>
      </c>
      <c r="BH764" s="32">
        <v>55155806</v>
      </c>
      <c r="BI764" s="32"/>
      <c r="BJ764" t="s">
        <v>1508</v>
      </c>
      <c r="BK764" s="14" t="str">
        <f t="shared" si="949"/>
        <v>A-JFU</v>
      </c>
      <c r="BL764" s="14" t="s">
        <v>288</v>
      </c>
      <c r="BM764" s="25"/>
      <c r="BN764" s="26" t="str">
        <f t="shared" si="915"/>
        <v>17001000000309436008</v>
      </c>
      <c r="BO764" s="27" t="str">
        <f t="shared" si="916"/>
        <v>DRIDI OUMAYMA</v>
      </c>
      <c r="BP764" s="26">
        <f t="shared" si="917"/>
        <v>765</v>
      </c>
      <c r="BQ764" s="28"/>
    </row>
    <row r="765" spans="1:69" x14ac:dyDescent="0.25">
      <c r="A765" t="str">
        <f>VLOOKUP(B765,[2]RH!$B:$BV,72,0)</f>
        <v>si</v>
      </c>
      <c r="B765" s="6">
        <v>766</v>
      </c>
      <c r="C765" s="7" t="s">
        <v>100</v>
      </c>
      <c r="D765" s="7" t="s">
        <v>3286</v>
      </c>
      <c r="E765" s="7" t="s">
        <v>67</v>
      </c>
      <c r="F765" s="7" t="s">
        <v>118</v>
      </c>
      <c r="G765" s="7" t="s">
        <v>408</v>
      </c>
      <c r="H765" s="7" t="s">
        <v>225</v>
      </c>
      <c r="I765" s="7" t="s">
        <v>1802</v>
      </c>
      <c r="J765" s="7" t="s">
        <v>281</v>
      </c>
      <c r="K765" s="7" t="s">
        <v>146</v>
      </c>
      <c r="L765" s="7" t="s">
        <v>90</v>
      </c>
      <c r="M765" s="7" t="s">
        <v>191</v>
      </c>
      <c r="N765" s="8">
        <v>44547</v>
      </c>
      <c r="P765" s="7">
        <f t="shared" ca="1" si="918"/>
        <v>-6</v>
      </c>
      <c r="Q765" s="8"/>
      <c r="R765" s="7"/>
      <c r="S765" s="7"/>
      <c r="T765" s="9" t="s">
        <v>156</v>
      </c>
      <c r="U765" s="7" t="str">
        <f t="shared" si="904"/>
        <v>Contractuel</v>
      </c>
      <c r="V765" s="8">
        <v>45689</v>
      </c>
      <c r="W765" s="8">
        <f>VLOOKUP(B765,[1]BASE!$A:$Q,17,0)</f>
        <v>45716</v>
      </c>
      <c r="X765" s="8"/>
      <c r="Y765" s="8"/>
      <c r="Z765" s="8">
        <v>44547</v>
      </c>
      <c r="AA765" s="7">
        <f t="shared" si="905"/>
        <v>12</v>
      </c>
      <c r="AB765" s="7">
        <f t="shared" si="906"/>
        <v>2021</v>
      </c>
      <c r="AC765" s="7">
        <f t="shared" si="907"/>
        <v>2025</v>
      </c>
      <c r="AD765" s="10" t="e">
        <f t="shared" ref="AD765:AD828" ca="1" si="979">IF(#REF!="Non",(DAYS360(N765,Q765)/360),(DAYS360(N765,TODAY())/360))</f>
        <v>#REF!</v>
      </c>
      <c r="AE765" s="10" t="e">
        <f t="shared" ca="1" si="909"/>
        <v>#REF!</v>
      </c>
      <c r="AF765" s="8">
        <v>35224</v>
      </c>
      <c r="AG765" s="11">
        <f t="shared" ca="1" si="910"/>
        <v>28.761643835616439</v>
      </c>
      <c r="AH765" s="10" t="str">
        <f t="shared" ca="1" si="911"/>
        <v>&gt;25&lt; 35</v>
      </c>
      <c r="AI765" s="12">
        <v>17054545</v>
      </c>
      <c r="AJ765" s="40" t="s">
        <v>213</v>
      </c>
      <c r="AK765" s="12">
        <v>11660483</v>
      </c>
      <c r="AL765" s="8">
        <v>42633</v>
      </c>
      <c r="AM765" s="7" t="s">
        <v>108</v>
      </c>
      <c r="AN765" s="7" t="s">
        <v>109</v>
      </c>
      <c r="AQ765">
        <v>3</v>
      </c>
      <c r="AR765" s="14">
        <v>3</v>
      </c>
      <c r="AS765" s="15">
        <f t="shared" si="912"/>
        <v>45642.75</v>
      </c>
      <c r="AT765" s="14" t="s">
        <v>163</v>
      </c>
      <c r="AU765" s="12">
        <v>3.3210000000000002</v>
      </c>
      <c r="AV765" s="17" t="s">
        <v>150</v>
      </c>
      <c r="AW765" s="18" t="s">
        <v>339</v>
      </c>
      <c r="AX765" s="19" t="s">
        <v>3287</v>
      </c>
      <c r="AY765" s="17" t="s">
        <v>120</v>
      </c>
      <c r="AZ765" s="14" t="s">
        <v>174</v>
      </c>
      <c r="BA765" s="20" t="str">
        <f t="shared" si="913"/>
        <v>07080013810553500706</v>
      </c>
      <c r="BB765" s="31">
        <f t="shared" si="914"/>
        <v>20</v>
      </c>
      <c r="BC765" s="22" t="s">
        <v>3288</v>
      </c>
      <c r="BD765" s="23" t="s">
        <v>115</v>
      </c>
      <c r="BF765" s="8"/>
      <c r="BG765" s="32">
        <v>52078501</v>
      </c>
      <c r="BH765" s="32">
        <v>54444295</v>
      </c>
      <c r="BI765" s="32"/>
      <c r="BJ765" t="s">
        <v>322</v>
      </c>
      <c r="BK765" s="14" t="str">
        <f>IF(K765="CADRE","CADRE",CONCATENATE(J765,"-",H765))</f>
        <v>B-P6 AV</v>
      </c>
      <c r="BL765" s="14" t="s">
        <v>288</v>
      </c>
      <c r="BM765" s="25"/>
      <c r="BN765" s="26" t="str">
        <f t="shared" si="915"/>
        <v>07080013810553500706</v>
      </c>
      <c r="BO765" s="27" t="str">
        <f t="shared" si="916"/>
        <v>AMDOUNI AMAL</v>
      </c>
      <c r="BP765" s="26">
        <f t="shared" si="917"/>
        <v>766</v>
      </c>
      <c r="BQ765" s="28"/>
    </row>
    <row r="766" spans="1:69" x14ac:dyDescent="0.25">
      <c r="A766" t="str">
        <f>VLOOKUP(B766,[2]RH!$B:$BV,72,0)</f>
        <v>Non-Actif</v>
      </c>
      <c r="B766" s="6">
        <v>767</v>
      </c>
      <c r="C766" s="7" t="s">
        <v>2259</v>
      </c>
      <c r="D766" s="7" t="s">
        <v>3289</v>
      </c>
      <c r="E766" s="7" t="s">
        <v>67</v>
      </c>
      <c r="F766" s="7" t="s">
        <v>158</v>
      </c>
      <c r="G766" s="7" t="s">
        <v>1575</v>
      </c>
      <c r="H766" s="7"/>
      <c r="I766" s="7"/>
      <c r="J766" s="7"/>
      <c r="K766" s="7" t="s">
        <v>89</v>
      </c>
      <c r="L766" s="7" t="s">
        <v>90</v>
      </c>
      <c r="M766" s="7" t="s">
        <v>535</v>
      </c>
      <c r="N766" s="8">
        <v>44550</v>
      </c>
      <c r="P766" s="7" t="str">
        <f t="shared" ca="1" si="918"/>
        <v/>
      </c>
      <c r="Q766" s="8">
        <v>44593</v>
      </c>
      <c r="R766" s="7" t="s">
        <v>91</v>
      </c>
      <c r="S766" s="7"/>
      <c r="T766" s="9" t="s">
        <v>394</v>
      </c>
      <c r="U766" s="7" t="str">
        <f t="shared" si="904"/>
        <v>Contractuel</v>
      </c>
      <c r="V766" s="8"/>
      <c r="W766" s="8"/>
      <c r="X766" s="8">
        <v>44531</v>
      </c>
      <c r="Y766" s="8">
        <v>44725</v>
      </c>
      <c r="Z766" s="8"/>
      <c r="AA766" s="7">
        <f t="shared" si="905"/>
        <v>12</v>
      </c>
      <c r="AB766" s="7">
        <f t="shared" si="906"/>
        <v>2021</v>
      </c>
      <c r="AC766" s="7">
        <f t="shared" si="907"/>
        <v>2025</v>
      </c>
      <c r="AD766" s="10" t="e">
        <f t="shared" ref="AD766:AD829" ca="1" si="980">IF(#REF!="Non",(DAYS360(N766,Q766)/360),(DAYS360(N766,TODAY())/360))</f>
        <v>#REF!</v>
      </c>
      <c r="AE766" s="10" t="e">
        <f t="shared" ca="1" si="909"/>
        <v>#REF!</v>
      </c>
      <c r="AF766" s="8">
        <v>36170</v>
      </c>
      <c r="AG766" s="11">
        <f t="shared" ca="1" si="910"/>
        <v>26.169863013698631</v>
      </c>
      <c r="AH766" s="10" t="str">
        <f t="shared" ca="1" si="911"/>
        <v>&gt;25&lt; 35</v>
      </c>
      <c r="AI766" s="12"/>
      <c r="AJ766" s="13"/>
      <c r="AK766" s="12">
        <v>11667677</v>
      </c>
      <c r="AL766" s="8">
        <v>43372</v>
      </c>
      <c r="AM766" s="7" t="s">
        <v>108</v>
      </c>
      <c r="AN766" s="7" t="s">
        <v>109</v>
      </c>
      <c r="AQ766" s="14">
        <v>3</v>
      </c>
      <c r="AR766" s="14">
        <v>1</v>
      </c>
      <c r="AS766" s="15">
        <f t="shared" si="912"/>
        <v>44915.25</v>
      </c>
      <c r="AT766" s="14" t="s">
        <v>163</v>
      </c>
      <c r="AU766" s="12">
        <v>2.1629999999999998</v>
      </c>
      <c r="AV766" s="17" t="s">
        <v>236</v>
      </c>
      <c r="AW766" s="18" t="s">
        <v>201</v>
      </c>
      <c r="AX766" s="19" t="s">
        <v>3290</v>
      </c>
      <c r="AY766" s="17" t="s">
        <v>192</v>
      </c>
      <c r="AZ766" s="14" t="s">
        <v>203</v>
      </c>
      <c r="BA766" s="20" t="str">
        <f t="shared" si="913"/>
        <v>17001000000295807702</v>
      </c>
      <c r="BB766" s="31">
        <f t="shared" si="914"/>
        <v>20</v>
      </c>
      <c r="BC766" s="22" t="s">
        <v>3291</v>
      </c>
      <c r="BD766" s="23" t="s">
        <v>2186</v>
      </c>
      <c r="BF766" s="8"/>
      <c r="BG766" s="32">
        <v>58844041</v>
      </c>
      <c r="BH766" s="32">
        <v>54488208</v>
      </c>
      <c r="BI766" s="32"/>
      <c r="BJ766" t="s">
        <v>2186</v>
      </c>
      <c r="BK766" s="14" t="str">
        <f t="shared" ref="BK766" si="981">IF(K766="CADRE","CADRE",CONCATENATE(J766,"-",H766))</f>
        <v>-</v>
      </c>
      <c r="BL766" s="14"/>
      <c r="BM766" s="25"/>
      <c r="BN766" s="26" t="str">
        <f t="shared" si="915"/>
        <v>17001000000295807702</v>
      </c>
      <c r="BO766" s="27" t="str">
        <f t="shared" si="916"/>
        <v>BEN NASR SAWSEN</v>
      </c>
      <c r="BP766" s="26">
        <f t="shared" si="917"/>
        <v>767</v>
      </c>
      <c r="BQ766" s="28"/>
    </row>
    <row r="767" spans="1:69" x14ac:dyDescent="0.25">
      <c r="A767" t="str">
        <f>VLOOKUP(B767,[2]RH!$B:$BV,72,0)</f>
        <v>si</v>
      </c>
      <c r="B767" s="6">
        <v>768</v>
      </c>
      <c r="C767" s="7" t="s">
        <v>100</v>
      </c>
      <c r="D767" s="7" t="s">
        <v>3292</v>
      </c>
      <c r="E767" s="7" t="s">
        <v>67</v>
      </c>
      <c r="F767" s="7" t="s">
        <v>258</v>
      </c>
      <c r="G767" s="7" t="s">
        <v>890</v>
      </c>
      <c r="H767" s="7" t="s">
        <v>891</v>
      </c>
      <c r="I767" s="7" t="s">
        <v>892</v>
      </c>
      <c r="J767" s="7" t="s">
        <v>281</v>
      </c>
      <c r="K767" s="7" t="s">
        <v>89</v>
      </c>
      <c r="L767" s="7" t="s">
        <v>90</v>
      </c>
      <c r="M767" s="7" t="s">
        <v>535</v>
      </c>
      <c r="N767" s="8">
        <v>44550</v>
      </c>
      <c r="P767" s="7">
        <f t="shared" ca="1" si="918"/>
        <v>55</v>
      </c>
      <c r="Q767" s="8"/>
      <c r="R767" s="7"/>
      <c r="S767" s="7"/>
      <c r="T767" s="9" t="s">
        <v>156</v>
      </c>
      <c r="U767" s="7" t="str">
        <f t="shared" si="904"/>
        <v>Contractuel</v>
      </c>
      <c r="V767" s="8">
        <v>45689</v>
      </c>
      <c r="W767" s="8">
        <f>VLOOKUP(B767,[1]BASE!$A:$Q,17,0)</f>
        <v>45777</v>
      </c>
      <c r="X767" s="8"/>
      <c r="Y767" s="8"/>
      <c r="Z767" s="8">
        <v>44550</v>
      </c>
      <c r="AA767" s="7">
        <f t="shared" si="905"/>
        <v>12</v>
      </c>
      <c r="AB767" s="7">
        <f t="shared" si="906"/>
        <v>2021</v>
      </c>
      <c r="AC767" s="7">
        <f t="shared" si="907"/>
        <v>2025</v>
      </c>
      <c r="AD767" s="10" t="e">
        <f t="shared" ref="AD767:AD830" ca="1" si="982">IF(#REF!="Non",(DAYS360(N767,Q767)/360),(DAYS360(N767,TODAY())/360))</f>
        <v>#REF!</v>
      </c>
      <c r="AE767" s="10" t="e">
        <f t="shared" ca="1" si="909"/>
        <v>#REF!</v>
      </c>
      <c r="AF767" s="8">
        <v>35218</v>
      </c>
      <c r="AG767" s="11">
        <f t="shared" ca="1" si="910"/>
        <v>28.778082191780822</v>
      </c>
      <c r="AH767" s="10" t="str">
        <f t="shared" ca="1" si="911"/>
        <v>&gt;25&lt; 35</v>
      </c>
      <c r="AI767" s="12">
        <v>17283233</v>
      </c>
      <c r="AJ767" s="13" t="s">
        <v>192</v>
      </c>
      <c r="AK767" s="12">
        <v>10823110</v>
      </c>
      <c r="AL767" s="8">
        <v>42251</v>
      </c>
      <c r="AM767" s="7" t="s">
        <v>108</v>
      </c>
      <c r="AN767" s="7" t="s">
        <v>109</v>
      </c>
      <c r="AQ767">
        <v>3</v>
      </c>
      <c r="AR767" s="14">
        <v>3</v>
      </c>
      <c r="AS767" s="15">
        <f t="shared" si="912"/>
        <v>45645.75</v>
      </c>
      <c r="AT767" s="14" t="s">
        <v>163</v>
      </c>
      <c r="AU767" s="12">
        <v>3.3210000000000002</v>
      </c>
      <c r="AV767" s="17" t="s">
        <v>92</v>
      </c>
      <c r="AW767" s="18" t="s">
        <v>571</v>
      </c>
      <c r="AX767" s="19" t="s">
        <v>3293</v>
      </c>
      <c r="AY767" s="17" t="s">
        <v>106</v>
      </c>
      <c r="AZ767" s="14" t="s">
        <v>152</v>
      </c>
      <c r="BA767" s="20" t="str">
        <f t="shared" si="913"/>
        <v>04004005007085859205</v>
      </c>
      <c r="BB767" s="31">
        <f t="shared" si="914"/>
        <v>20</v>
      </c>
      <c r="BC767" s="22" t="s">
        <v>3294</v>
      </c>
      <c r="BD767" s="23" t="s">
        <v>1055</v>
      </c>
      <c r="BF767" s="8"/>
      <c r="BG767" s="32">
        <v>99672084</v>
      </c>
      <c r="BH767" s="32">
        <v>96943819</v>
      </c>
      <c r="BI767" s="32"/>
      <c r="BJ767" t="s">
        <v>1055</v>
      </c>
      <c r="BK767" s="14" t="str">
        <f t="shared" si="949"/>
        <v>B-APPOLO</v>
      </c>
      <c r="BL767" s="14" t="s">
        <v>288</v>
      </c>
      <c r="BM767" s="25"/>
      <c r="BN767" s="26" t="str">
        <f t="shared" si="915"/>
        <v>04004005007085859205</v>
      </c>
      <c r="BO767" s="27" t="str">
        <f t="shared" si="916"/>
        <v>MASSOUD ABIR</v>
      </c>
      <c r="BP767" s="26">
        <f t="shared" si="917"/>
        <v>768</v>
      </c>
      <c r="BQ767" s="28"/>
    </row>
    <row r="768" spans="1:69" x14ac:dyDescent="0.25">
      <c r="A768" t="str">
        <f>VLOOKUP(B768,[2]RH!$B:$BV,72,0)</f>
        <v>Non-Actif</v>
      </c>
      <c r="B768" s="6">
        <v>769</v>
      </c>
      <c r="C768" s="7" t="s">
        <v>168</v>
      </c>
      <c r="D768" s="7" t="s">
        <v>3295</v>
      </c>
      <c r="E768" s="7" t="s">
        <v>67</v>
      </c>
      <c r="F768" s="7" t="s">
        <v>118</v>
      </c>
      <c r="G768" s="7" t="s">
        <v>722</v>
      </c>
      <c r="H768" s="7">
        <v>520</v>
      </c>
      <c r="I768" s="7"/>
      <c r="J768" s="7" t="s">
        <v>281</v>
      </c>
      <c r="K768" s="7" t="s">
        <v>146</v>
      </c>
      <c r="L768" s="7" t="s">
        <v>90</v>
      </c>
      <c r="M768" s="7" t="s">
        <v>191</v>
      </c>
      <c r="N768" s="8">
        <v>44551</v>
      </c>
      <c r="P768" s="7">
        <f t="shared" ca="1" si="918"/>
        <v>-918</v>
      </c>
      <c r="Q768" s="8">
        <v>44743</v>
      </c>
      <c r="R768" s="7" t="s">
        <v>161</v>
      </c>
      <c r="S768" s="7"/>
      <c r="T768" s="9" t="s">
        <v>156</v>
      </c>
      <c r="U768" s="7" t="str">
        <f t="shared" si="904"/>
        <v>Contractuel</v>
      </c>
      <c r="V768" s="8">
        <v>44743</v>
      </c>
      <c r="W768" s="8">
        <v>44804</v>
      </c>
      <c r="X768" s="8"/>
      <c r="Y768" s="8"/>
      <c r="Z768" s="8">
        <v>44551</v>
      </c>
      <c r="AA768" s="7">
        <f t="shared" si="905"/>
        <v>12</v>
      </c>
      <c r="AB768" s="7">
        <f t="shared" si="906"/>
        <v>2021</v>
      </c>
      <c r="AC768" s="7">
        <f t="shared" si="907"/>
        <v>2025</v>
      </c>
      <c r="AD768" s="10" t="e">
        <f t="shared" ref="AD768:AD831" ca="1" si="983">IF(#REF!="Non",(DAYS360(N768,Q768)/360),(DAYS360(N768,TODAY())/360))</f>
        <v>#REF!</v>
      </c>
      <c r="AE768" s="10" t="e">
        <f t="shared" ca="1" si="909"/>
        <v>#REF!</v>
      </c>
      <c r="AF768" s="8">
        <v>34931</v>
      </c>
      <c r="AG768" s="11">
        <f t="shared" ca="1" si="910"/>
        <v>29.564383561643837</v>
      </c>
      <c r="AH768" s="10" t="str">
        <f t="shared" ca="1" si="911"/>
        <v>&gt;25&lt; 35</v>
      </c>
      <c r="AI768" s="12">
        <v>17108247</v>
      </c>
      <c r="AJ768" s="13" t="s">
        <v>106</v>
      </c>
      <c r="AK768" s="12">
        <v>13005777</v>
      </c>
      <c r="AL768" s="8">
        <v>41498</v>
      </c>
      <c r="AM768" s="7" t="s">
        <v>108</v>
      </c>
      <c r="AN768" s="7" t="s">
        <v>76</v>
      </c>
      <c r="AO768">
        <v>2</v>
      </c>
      <c r="AQ768" s="14">
        <v>3</v>
      </c>
      <c r="AR768" s="14">
        <v>1</v>
      </c>
      <c r="AS768" s="15">
        <f t="shared" si="912"/>
        <v>44916.25</v>
      </c>
      <c r="AT768" s="14" t="s">
        <v>163</v>
      </c>
      <c r="AU768" s="12">
        <v>3.3069999999999999</v>
      </c>
      <c r="AV768" s="17" t="s">
        <v>236</v>
      </c>
      <c r="AW768" s="18" t="s">
        <v>201</v>
      </c>
      <c r="AX768" s="19" t="s">
        <v>3296</v>
      </c>
      <c r="AY768" s="17" t="s">
        <v>2504</v>
      </c>
      <c r="AZ768" s="14" t="s">
        <v>203</v>
      </c>
      <c r="BA768" s="20" t="str">
        <f t="shared" si="913"/>
        <v>17001000000309460452</v>
      </c>
      <c r="BB768" s="31">
        <f t="shared" si="914"/>
        <v>20</v>
      </c>
      <c r="BC768" s="22" t="s">
        <v>3297</v>
      </c>
      <c r="BD768" s="23" t="s">
        <v>2186</v>
      </c>
      <c r="BF768" s="8" t="s">
        <v>776</v>
      </c>
      <c r="BG768" s="32">
        <v>27814602</v>
      </c>
      <c r="BH768" s="32"/>
      <c r="BI768" s="32"/>
      <c r="BJ768" t="s">
        <v>1033</v>
      </c>
      <c r="BK768" s="14" t="str">
        <f t="shared" si="949"/>
        <v>B-520</v>
      </c>
      <c r="BL768" s="14"/>
      <c r="BM768" s="25"/>
      <c r="BN768" s="26" t="str">
        <f t="shared" si="915"/>
        <v>17001000000309460452</v>
      </c>
      <c r="BO768" s="27" t="str">
        <f t="shared" si="916"/>
        <v>MEKNASSI RANIA</v>
      </c>
      <c r="BP768" s="26">
        <f t="shared" si="917"/>
        <v>769</v>
      </c>
      <c r="BQ768" s="28"/>
    </row>
    <row r="769" spans="1:69" x14ac:dyDescent="0.25">
      <c r="A769" t="str">
        <f>VLOOKUP(B769,[2]RH!$B:$BV,72,0)</f>
        <v>Non-Actif</v>
      </c>
      <c r="B769" s="6">
        <v>770</v>
      </c>
      <c r="C769" s="7" t="s">
        <v>65</v>
      </c>
      <c r="D769" s="7" t="s">
        <v>3298</v>
      </c>
      <c r="E769" s="7" t="s">
        <v>67</v>
      </c>
      <c r="F769" s="7" t="s">
        <v>118</v>
      </c>
      <c r="G769" s="7" t="s">
        <v>3299</v>
      </c>
      <c r="H769" s="7" t="s">
        <v>225</v>
      </c>
      <c r="I769" s="7" t="s">
        <v>1802</v>
      </c>
      <c r="J769" s="7" t="s">
        <v>281</v>
      </c>
      <c r="K769" s="7" t="s">
        <v>146</v>
      </c>
      <c r="L769" s="7" t="s">
        <v>90</v>
      </c>
      <c r="M769" s="7" t="s">
        <v>160</v>
      </c>
      <c r="N769" s="8">
        <v>44553</v>
      </c>
      <c r="P769" s="7">
        <f t="shared" ca="1" si="918"/>
        <v>-279</v>
      </c>
      <c r="Q769" s="8">
        <v>45394</v>
      </c>
      <c r="R769" s="7" t="s">
        <v>3300</v>
      </c>
      <c r="S769" s="7"/>
      <c r="T769" s="9" t="s">
        <v>156</v>
      </c>
      <c r="U769" s="7" t="str">
        <f t="shared" si="904"/>
        <v>Contractuel</v>
      </c>
      <c r="V769" s="8">
        <v>45352</v>
      </c>
      <c r="W769" s="8">
        <v>45443</v>
      </c>
      <c r="X769" s="8"/>
      <c r="Y769" s="8"/>
      <c r="Z769" s="8">
        <v>44553</v>
      </c>
      <c r="AA769" s="7">
        <f t="shared" si="905"/>
        <v>12</v>
      </c>
      <c r="AB769" s="7">
        <f t="shared" si="906"/>
        <v>2021</v>
      </c>
      <c r="AC769" s="7">
        <f t="shared" si="907"/>
        <v>2025</v>
      </c>
      <c r="AD769" s="10" t="e">
        <f t="shared" ref="AD769:AD832" ca="1" si="984">IF(#REF!="Non",(DAYS360(N769,Q769)/360),(DAYS360(N769,TODAY())/360))</f>
        <v>#REF!</v>
      </c>
      <c r="AE769" s="10" t="e">
        <f t="shared" ca="1" si="909"/>
        <v>#REF!</v>
      </c>
      <c r="AF769" s="8">
        <v>31282</v>
      </c>
      <c r="AG769" s="11">
        <f t="shared" ca="1" si="910"/>
        <v>39.561643835616437</v>
      </c>
      <c r="AH769" s="10" t="str">
        <f t="shared" ca="1" si="911"/>
        <v>&gt;35&lt; 45</v>
      </c>
      <c r="AI769" s="12">
        <v>17462517</v>
      </c>
      <c r="AJ769" s="13" t="s">
        <v>170</v>
      </c>
      <c r="AK769" s="12" t="s">
        <v>3301</v>
      </c>
      <c r="AL769" s="8">
        <v>41013</v>
      </c>
      <c r="AM769" s="7" t="s">
        <v>75</v>
      </c>
      <c r="AN769" s="7" t="s">
        <v>76</v>
      </c>
      <c r="AO769">
        <v>2</v>
      </c>
      <c r="AQ769" s="14">
        <v>3</v>
      </c>
      <c r="AR769" s="14">
        <v>3</v>
      </c>
      <c r="AS769" s="15">
        <f t="shared" si="912"/>
        <v>45648.75</v>
      </c>
      <c r="AT769" s="14" t="s">
        <v>163</v>
      </c>
      <c r="AU769" s="12">
        <v>3.3210000000000002</v>
      </c>
      <c r="AV769" s="17" t="s">
        <v>433</v>
      </c>
      <c r="AW769" s="18" t="s">
        <v>434</v>
      </c>
      <c r="AX769" s="19" t="s">
        <v>3302</v>
      </c>
      <c r="AY769" s="17" t="s">
        <v>474</v>
      </c>
      <c r="AZ769" s="14" t="s">
        <v>195</v>
      </c>
      <c r="BA769" s="20" t="str">
        <f t="shared" si="913"/>
        <v>12406000013311451294</v>
      </c>
      <c r="BB769" s="31">
        <f t="shared" si="914"/>
        <v>20</v>
      </c>
      <c r="BC769" s="22" t="s">
        <v>905</v>
      </c>
      <c r="BD769" s="23" t="s">
        <v>286</v>
      </c>
      <c r="BF769" s="8"/>
      <c r="BG769" s="32">
        <v>52321148</v>
      </c>
      <c r="BH769" s="32"/>
      <c r="BI769" s="32"/>
      <c r="BJ769" t="s">
        <v>600</v>
      </c>
      <c r="BK769" s="14" t="s">
        <v>1806</v>
      </c>
      <c r="BL769" s="14" t="s">
        <v>595</v>
      </c>
      <c r="BM769" s="25"/>
      <c r="BN769" s="26" t="str">
        <f t="shared" si="915"/>
        <v>12406000013311451294</v>
      </c>
      <c r="BO769" s="27" t="str">
        <f t="shared" si="916"/>
        <v>BALTI WAHID</v>
      </c>
      <c r="BP769" s="26">
        <f t="shared" si="917"/>
        <v>770</v>
      </c>
      <c r="BQ769" s="28"/>
    </row>
    <row r="770" spans="1:69" x14ac:dyDescent="0.25">
      <c r="A770" t="str">
        <f>VLOOKUP(B770,[2]RH!$B:$BV,72,0)</f>
        <v>si</v>
      </c>
      <c r="B770" s="6">
        <v>771</v>
      </c>
      <c r="C770" s="7" t="s">
        <v>65</v>
      </c>
      <c r="D770" s="7" t="s">
        <v>3303</v>
      </c>
      <c r="E770" s="7" t="s">
        <v>67</v>
      </c>
      <c r="F770" s="7" t="s">
        <v>87</v>
      </c>
      <c r="G770" s="7" t="s">
        <v>2116</v>
      </c>
      <c r="H770" s="7" t="s">
        <v>87</v>
      </c>
      <c r="I770" s="7"/>
      <c r="J770" s="7"/>
      <c r="K770" s="7" t="s">
        <v>89</v>
      </c>
      <c r="L770" s="7" t="s">
        <v>90</v>
      </c>
      <c r="M770" s="7" t="s">
        <v>2116</v>
      </c>
      <c r="N770" s="8">
        <v>44554</v>
      </c>
      <c r="P770" s="7" t="str">
        <f t="shared" ca="1" si="918"/>
        <v/>
      </c>
      <c r="Q770" s="8"/>
      <c r="R770" s="7"/>
      <c r="S770" s="7"/>
      <c r="T770" s="9" t="s">
        <v>72</v>
      </c>
      <c r="U770" s="7" t="str">
        <f t="shared" ref="U770:U833" si="985">IF(T770="CDI","Titulaire","Contractuel")</f>
        <v>Titulaire</v>
      </c>
      <c r="V770" s="8">
        <v>44929</v>
      </c>
      <c r="W770" s="8"/>
      <c r="X770" s="8">
        <v>44564</v>
      </c>
      <c r="Y770" s="8">
        <v>44928</v>
      </c>
      <c r="Z770" s="8"/>
      <c r="AA770" s="7">
        <f t="shared" ref="AA770:AA833" si="986">MONTH(N770)</f>
        <v>12</v>
      </c>
      <c r="AB770" s="7">
        <f t="shared" ref="AB770:AB833" si="987">IF(N770="","",YEAR(N770))</f>
        <v>2021</v>
      </c>
      <c r="AC770" s="7">
        <f t="shared" ref="AC770:AC833" si="988">AB770+4</f>
        <v>2025</v>
      </c>
      <c r="AD770" s="10" t="e">
        <f t="shared" ref="AD770:AD833" ca="1" si="989">IF(#REF!="Non",(DAYS360(N770,Q770)/360),(DAYS360(N770,TODAY())/360))</f>
        <v>#REF!</v>
      </c>
      <c r="AE770" s="10" t="e">
        <f t="shared" ref="AE770:AE833" ca="1" si="990">+IF(AD770&lt;1,"&lt; 1",IF(AND(AD770&gt;=1,AD770&lt;2),"&lt; 2",IF(AND(AD770&gt;=2,AD770&lt;3),"&lt; 3",IF(AND(AD770&gt;=3,AD770&lt;=4),"&lt; 4",IF(AD770&gt;4,"&gt; 4")))))</f>
        <v>#REF!</v>
      </c>
      <c r="AF770" s="8">
        <v>33977</v>
      </c>
      <c r="AG770" s="11">
        <f t="shared" ref="AG770:AG833" ca="1" si="991">(TODAY()-AF770)/365</f>
        <v>32.178082191780824</v>
      </c>
      <c r="AH770" s="10" t="str">
        <f t="shared" ref="AH770:AH833" ca="1" si="992">+IF(AG770&lt;25,"&lt; 25",IF(AND(AG770&gt;=25,AG770&lt;35),"&gt;25&lt; 35",IF(AND(AG770&gt;=35,AG770&lt;45),"&gt;35&lt; 45",IF(AND(AG770&gt;=45,AG770&lt;=55),"&gt;45&lt; 55",IF(AG770&gt;55,"&gt; 55")))))</f>
        <v>&gt;25&lt; 35</v>
      </c>
      <c r="AI770">
        <v>17683034</v>
      </c>
      <c r="AJ770" s="13" t="s">
        <v>92</v>
      </c>
      <c r="AK770" s="12">
        <v>14222940</v>
      </c>
      <c r="AL770" s="8">
        <v>43059</v>
      </c>
      <c r="AM770" s="7" t="s">
        <v>75</v>
      </c>
      <c r="AN770" s="7" t="s">
        <v>109</v>
      </c>
      <c r="AQ770">
        <v>7</v>
      </c>
      <c r="AR770" s="14">
        <v>3</v>
      </c>
      <c r="AS770" s="15">
        <f t="shared" ref="AS770:AS833" si="993">N770+(365.25*AR770)</f>
        <v>45649.75</v>
      </c>
      <c r="AT770" s="14" t="s">
        <v>77</v>
      </c>
      <c r="AU770" s="12">
        <v>700</v>
      </c>
      <c r="AV770" s="17" t="s">
        <v>79</v>
      </c>
      <c r="AW770" s="18" t="s">
        <v>3304</v>
      </c>
      <c r="AX770" s="19" t="s">
        <v>3305</v>
      </c>
      <c r="AY770" s="17" t="s">
        <v>142</v>
      </c>
      <c r="AZ770" s="14" t="s">
        <v>83</v>
      </c>
      <c r="BA770" s="20" t="str">
        <f t="shared" ref="BA770:BA833" si="994">CONCATENATE(AV770,AW770,AX770,AY770)</f>
        <v>08113028032001601333</v>
      </c>
      <c r="BB770" s="31">
        <f t="shared" ref="BB770:BB833" si="995">LEN(BA770)</f>
        <v>20</v>
      </c>
      <c r="BC770" s="22" t="s">
        <v>3306</v>
      </c>
      <c r="BD770" s="23" t="s">
        <v>115</v>
      </c>
      <c r="BF770" s="8"/>
      <c r="BG770" s="32">
        <v>54877348</v>
      </c>
      <c r="BH770" s="32"/>
      <c r="BI770" s="32">
        <v>98137808</v>
      </c>
      <c r="BJ770" t="s">
        <v>1217</v>
      </c>
      <c r="BK770" s="14" t="str">
        <f t="shared" si="949"/>
        <v>-MAINTENANCE</v>
      </c>
      <c r="BL770" s="14"/>
      <c r="BM770" s="25"/>
      <c r="BN770" s="26" t="str">
        <f t="shared" ref="BN770:BN833" si="996">BA770</f>
        <v>08113028032001601333</v>
      </c>
      <c r="BO770" s="27" t="str">
        <f t="shared" ref="BO770:BO833" si="997">D770</f>
        <v>CHEKER CHOKRI</v>
      </c>
      <c r="BP770" s="26">
        <f t="shared" ref="BP770:BP833" si="998">B770</f>
        <v>771</v>
      </c>
      <c r="BQ770" s="28"/>
    </row>
    <row r="771" spans="1:69" x14ac:dyDescent="0.25">
      <c r="A771" t="str">
        <f>VLOOKUP(B771,[2]RH!$B:$BV,72,0)</f>
        <v>Non-Actif</v>
      </c>
      <c r="B771" s="6">
        <v>772</v>
      </c>
      <c r="C771" s="7" t="s">
        <v>65</v>
      </c>
      <c r="D771" s="7" t="s">
        <v>3307</v>
      </c>
      <c r="E771" s="7" t="s">
        <v>67</v>
      </c>
      <c r="F771" s="7" t="s">
        <v>118</v>
      </c>
      <c r="G771" s="7" t="s">
        <v>2675</v>
      </c>
      <c r="H771" s="7">
        <v>520</v>
      </c>
      <c r="I771" s="7"/>
      <c r="J771" s="7" t="s">
        <v>190</v>
      </c>
      <c r="K771" s="7" t="s">
        <v>146</v>
      </c>
      <c r="L771" s="7" t="s">
        <v>90</v>
      </c>
      <c r="M771" s="7" t="s">
        <v>160</v>
      </c>
      <c r="N771" s="8">
        <v>44560</v>
      </c>
      <c r="P771" s="7">
        <f t="shared" ref="P771:P834" ca="1" si="999">IF(W771="","",W771-TODAY())</f>
        <v>-1071</v>
      </c>
      <c r="Q771" s="8">
        <v>44650</v>
      </c>
      <c r="R771" s="7" t="s">
        <v>161</v>
      </c>
      <c r="S771" s="7"/>
      <c r="T771" s="9" t="s">
        <v>156</v>
      </c>
      <c r="U771" s="7" t="str">
        <f t="shared" si="985"/>
        <v>Contractuel</v>
      </c>
      <c r="V771" s="8">
        <v>44621</v>
      </c>
      <c r="W771" s="8">
        <v>44651</v>
      </c>
      <c r="X771" s="8"/>
      <c r="Y771" s="8"/>
      <c r="Z771" s="8">
        <v>44560</v>
      </c>
      <c r="AA771" s="7">
        <f t="shared" si="986"/>
        <v>12</v>
      </c>
      <c r="AB771" s="7">
        <f t="shared" si="987"/>
        <v>2021</v>
      </c>
      <c r="AC771" s="7">
        <f t="shared" si="988"/>
        <v>2025</v>
      </c>
      <c r="AD771" s="10" t="e">
        <f t="shared" ref="AD771:AD834" ca="1" si="1000">IF(#REF!="Non",(DAYS360(N771,Q771)/360),(DAYS360(N771,TODAY())/360))</f>
        <v>#REF!</v>
      </c>
      <c r="AE771" s="10" t="e">
        <f t="shared" ca="1" si="990"/>
        <v>#REF!</v>
      </c>
      <c r="AF771" s="8">
        <v>35233</v>
      </c>
      <c r="AG771" s="11">
        <f t="shared" ca="1" si="991"/>
        <v>28.736986301369864</v>
      </c>
      <c r="AH771" s="10" t="str">
        <f t="shared" ca="1" si="992"/>
        <v>&gt;25&lt; 35</v>
      </c>
      <c r="AI771" s="12">
        <v>17033117</v>
      </c>
      <c r="AJ771" s="13" t="s">
        <v>192</v>
      </c>
      <c r="AK771" s="12" t="s">
        <v>3308</v>
      </c>
      <c r="AL771" s="8">
        <v>44411</v>
      </c>
      <c r="AM771" s="7" t="s">
        <v>75</v>
      </c>
      <c r="AN771" s="7" t="s">
        <v>109</v>
      </c>
      <c r="AQ771" s="14">
        <v>3</v>
      </c>
      <c r="AR771" s="14">
        <v>1</v>
      </c>
      <c r="AS771" s="15">
        <f t="shared" si="993"/>
        <v>44925.25</v>
      </c>
      <c r="AT771" s="14" t="s">
        <v>163</v>
      </c>
      <c r="AU771" s="12">
        <v>3.1930000000000001</v>
      </c>
      <c r="AV771" s="17" t="s">
        <v>236</v>
      </c>
      <c r="AW771" s="18" t="s">
        <v>201</v>
      </c>
      <c r="AX771" s="19" t="s">
        <v>3309</v>
      </c>
      <c r="AY771" s="17" t="s">
        <v>123</v>
      </c>
      <c r="AZ771" s="14" t="s">
        <v>203</v>
      </c>
      <c r="BA771" s="20" t="str">
        <f t="shared" si="994"/>
        <v>17001000000309872411</v>
      </c>
      <c r="BB771" s="31">
        <f t="shared" si="995"/>
        <v>20</v>
      </c>
      <c r="BC771" s="22" t="s">
        <v>3310</v>
      </c>
      <c r="BD771" s="23" t="s">
        <v>568</v>
      </c>
      <c r="BF771" s="8"/>
      <c r="BG771" s="32">
        <v>56106653</v>
      </c>
      <c r="BH771" s="32">
        <v>50467050</v>
      </c>
      <c r="BI771" s="32"/>
      <c r="BJ771" t="s">
        <v>2770</v>
      </c>
      <c r="BK771" s="14" t="str">
        <f t="shared" si="949"/>
        <v>A-520</v>
      </c>
      <c r="BL771" s="14"/>
      <c r="BM771" s="25"/>
      <c r="BN771" s="26" t="str">
        <f t="shared" si="996"/>
        <v>17001000000309872411</v>
      </c>
      <c r="BO771" s="27" t="str">
        <f t="shared" si="997"/>
        <v>BEN SALEM SEIF</v>
      </c>
      <c r="BP771" s="26">
        <f t="shared" si="998"/>
        <v>772</v>
      </c>
      <c r="BQ771" s="28"/>
    </row>
    <row r="772" spans="1:69" x14ac:dyDescent="0.25">
      <c r="A772" t="str">
        <f>VLOOKUP(B772,[2]RH!$B:$BV,72,0)</f>
        <v>si</v>
      </c>
      <c r="B772" s="6">
        <v>773</v>
      </c>
      <c r="C772" s="7" t="s">
        <v>65</v>
      </c>
      <c r="D772" s="7" t="s">
        <v>3311</v>
      </c>
      <c r="E772" s="7" t="s">
        <v>67</v>
      </c>
      <c r="F772" s="7" t="s">
        <v>118</v>
      </c>
      <c r="G772" s="7" t="s">
        <v>2675</v>
      </c>
      <c r="H772" s="7" t="s">
        <v>225</v>
      </c>
      <c r="I772" s="7" t="s">
        <v>534</v>
      </c>
      <c r="J772" s="7" t="s">
        <v>190</v>
      </c>
      <c r="K772" s="7" t="s">
        <v>146</v>
      </c>
      <c r="L772" s="7" t="s">
        <v>90</v>
      </c>
      <c r="M772" s="7" t="s">
        <v>160</v>
      </c>
      <c r="N772" s="8">
        <v>44560</v>
      </c>
      <c r="P772" s="7">
        <f t="shared" ca="1" si="999"/>
        <v>-6</v>
      </c>
      <c r="Q772" s="8"/>
      <c r="R772" s="7"/>
      <c r="S772" s="7"/>
      <c r="T772" s="9" t="s">
        <v>156</v>
      </c>
      <c r="U772" s="7" t="str">
        <f t="shared" si="985"/>
        <v>Contractuel</v>
      </c>
      <c r="V772" s="8">
        <v>45689</v>
      </c>
      <c r="W772" s="8">
        <f>VLOOKUP(B772,[1]BASE!$A:$Q,17,0)</f>
        <v>45716</v>
      </c>
      <c r="X772" s="8"/>
      <c r="Y772" s="8"/>
      <c r="Z772" s="8">
        <v>44560</v>
      </c>
      <c r="AA772" s="7">
        <f t="shared" si="986"/>
        <v>12</v>
      </c>
      <c r="AB772" s="7">
        <f t="shared" si="987"/>
        <v>2021</v>
      </c>
      <c r="AC772" s="7">
        <f t="shared" si="988"/>
        <v>2025</v>
      </c>
      <c r="AD772" s="10" t="e">
        <f t="shared" ref="AD772:AD835" ca="1" si="1001">IF(#REF!="Non",(DAYS360(N772,Q772)/360),(DAYS360(N772,TODAY())/360))</f>
        <v>#REF!</v>
      </c>
      <c r="AE772" s="10" t="e">
        <f t="shared" ca="1" si="990"/>
        <v>#REF!</v>
      </c>
      <c r="AF772" s="8">
        <v>36201</v>
      </c>
      <c r="AG772" s="11">
        <f t="shared" ca="1" si="991"/>
        <v>26.084931506849315</v>
      </c>
      <c r="AH772" s="10" t="str">
        <f t="shared" ca="1" si="992"/>
        <v>&gt;25&lt; 35</v>
      </c>
      <c r="AI772" s="12">
        <v>17460593</v>
      </c>
      <c r="AJ772" s="40" t="s">
        <v>213</v>
      </c>
      <c r="AK772" s="12">
        <v>11665305</v>
      </c>
      <c r="AL772" s="8">
        <v>43120</v>
      </c>
      <c r="AM772" s="7" t="s">
        <v>75</v>
      </c>
      <c r="AN772" s="7" t="s">
        <v>109</v>
      </c>
      <c r="AQ772">
        <v>3</v>
      </c>
      <c r="AR772" s="14">
        <v>3</v>
      </c>
      <c r="AS772" s="15">
        <f t="shared" si="993"/>
        <v>45655.75</v>
      </c>
      <c r="AT772" s="14" t="s">
        <v>163</v>
      </c>
      <c r="AU772" s="12">
        <v>3.3210000000000002</v>
      </c>
      <c r="AV772" s="17">
        <v>17</v>
      </c>
      <c r="AW772" s="18" t="s">
        <v>201</v>
      </c>
      <c r="AX772" s="19" t="s">
        <v>3312</v>
      </c>
      <c r="AY772" s="17" t="s">
        <v>918</v>
      </c>
      <c r="AZ772" s="14" t="s">
        <v>203</v>
      </c>
      <c r="BA772" s="20" t="str">
        <f t="shared" si="994"/>
        <v>17001000000324832042</v>
      </c>
      <c r="BB772" s="31">
        <f t="shared" si="995"/>
        <v>20</v>
      </c>
      <c r="BC772" s="22" t="s">
        <v>3313</v>
      </c>
      <c r="BD772" s="23" t="s">
        <v>1731</v>
      </c>
      <c r="BF772" s="8">
        <v>44927</v>
      </c>
      <c r="BG772" s="32">
        <v>54299251</v>
      </c>
      <c r="BH772" s="32">
        <v>54444295</v>
      </c>
      <c r="BI772" s="32"/>
      <c r="BJ772" t="s">
        <v>322</v>
      </c>
      <c r="BK772" s="14" t="str">
        <f>IF(K772="CADRE","CADRE",CONCATENATE(J772,"-",H772))</f>
        <v>A-P6 AV</v>
      </c>
      <c r="BL772" s="14" t="s">
        <v>595</v>
      </c>
      <c r="BM772" s="25"/>
      <c r="BN772" s="26" t="str">
        <f t="shared" si="996"/>
        <v>17001000000324832042</v>
      </c>
      <c r="BO772" s="27" t="str">
        <f t="shared" si="997"/>
        <v>AMDOUNI ALI</v>
      </c>
      <c r="BP772" s="26">
        <f t="shared" si="998"/>
        <v>773</v>
      </c>
      <c r="BQ772" s="28"/>
    </row>
    <row r="773" spans="1:69" x14ac:dyDescent="0.25">
      <c r="A773" t="str">
        <f>VLOOKUP(B773,[2]RH!$B:$BV,72,0)</f>
        <v>Non-Actif</v>
      </c>
      <c r="B773" s="6">
        <v>774</v>
      </c>
      <c r="C773" s="7" t="s">
        <v>65</v>
      </c>
      <c r="D773" s="7" t="s">
        <v>3314</v>
      </c>
      <c r="E773" s="7" t="s">
        <v>67</v>
      </c>
      <c r="F773" s="7" t="s">
        <v>118</v>
      </c>
      <c r="G773" s="7" t="s">
        <v>2675</v>
      </c>
      <c r="H773" s="7">
        <v>520</v>
      </c>
      <c r="I773" s="7"/>
      <c r="J773" s="7" t="s">
        <v>190</v>
      </c>
      <c r="K773" s="7" t="s">
        <v>146</v>
      </c>
      <c r="L773" s="7" t="s">
        <v>90</v>
      </c>
      <c r="M773" s="7" t="s">
        <v>160</v>
      </c>
      <c r="N773" s="8">
        <v>44560</v>
      </c>
      <c r="P773" s="7">
        <f t="shared" ca="1" si="999"/>
        <v>-796</v>
      </c>
      <c r="Q773" s="8">
        <v>44875</v>
      </c>
      <c r="R773" s="7" t="s">
        <v>161</v>
      </c>
      <c r="S773" s="7"/>
      <c r="T773" s="9" t="s">
        <v>156</v>
      </c>
      <c r="U773" s="7" t="str">
        <f t="shared" si="985"/>
        <v>Contractuel</v>
      </c>
      <c r="V773" s="8">
        <v>44835</v>
      </c>
      <c r="W773" s="8">
        <v>44926</v>
      </c>
      <c r="X773" s="8"/>
      <c r="Y773" s="8"/>
      <c r="Z773" s="8">
        <v>44560</v>
      </c>
      <c r="AA773" s="7">
        <f t="shared" si="986"/>
        <v>12</v>
      </c>
      <c r="AB773" s="7">
        <f t="shared" si="987"/>
        <v>2021</v>
      </c>
      <c r="AC773" s="7">
        <f t="shared" si="988"/>
        <v>2025</v>
      </c>
      <c r="AD773" s="10" t="e">
        <f t="shared" ref="AD773:AD836" ca="1" si="1002">IF(#REF!="Non",(DAYS360(N773,Q773)/360),(DAYS360(N773,TODAY())/360))</f>
        <v>#REF!</v>
      </c>
      <c r="AE773" s="10" t="e">
        <f t="shared" ca="1" si="990"/>
        <v>#REF!</v>
      </c>
      <c r="AF773" s="8">
        <v>37201</v>
      </c>
      <c r="AG773" s="11">
        <f t="shared" ca="1" si="991"/>
        <v>23.345205479452055</v>
      </c>
      <c r="AH773" s="10" t="str">
        <f t="shared" ca="1" si="992"/>
        <v>&lt; 25</v>
      </c>
      <c r="AI773" s="12">
        <v>17467113</v>
      </c>
      <c r="AJ773" s="13" t="s">
        <v>120</v>
      </c>
      <c r="AK773" s="12">
        <v>13023098</v>
      </c>
      <c r="AL773" s="8" t="s">
        <v>3315</v>
      </c>
      <c r="AM773" s="7" t="s">
        <v>75</v>
      </c>
      <c r="AN773" s="7" t="s">
        <v>109</v>
      </c>
      <c r="AQ773" s="14">
        <v>3</v>
      </c>
      <c r="AR773" s="14">
        <v>1</v>
      </c>
      <c r="AS773" s="15">
        <f t="shared" si="993"/>
        <v>44925.25</v>
      </c>
      <c r="AT773" s="14" t="s">
        <v>163</v>
      </c>
      <c r="AU773" s="12">
        <v>3.3069999999999999</v>
      </c>
      <c r="AV773" s="17" t="s">
        <v>150</v>
      </c>
      <c r="AW773" s="18" t="s">
        <v>3316</v>
      </c>
      <c r="AX773" s="19" t="s">
        <v>3317</v>
      </c>
      <c r="AY773" s="17" t="s">
        <v>838</v>
      </c>
      <c r="AZ773" s="14" t="s">
        <v>174</v>
      </c>
      <c r="BA773" s="20" t="str">
        <f t="shared" si="994"/>
        <v>07082014010553036364</v>
      </c>
      <c r="BB773" s="31">
        <f t="shared" si="995"/>
        <v>20</v>
      </c>
      <c r="BC773" s="22" t="s">
        <v>3318</v>
      </c>
      <c r="BD773" s="23" t="s">
        <v>115</v>
      </c>
      <c r="BF773" s="8"/>
      <c r="BG773" s="32">
        <v>51162992</v>
      </c>
      <c r="BH773" s="32">
        <v>96032471</v>
      </c>
      <c r="BI773" s="32"/>
      <c r="BJ773" t="s">
        <v>3319</v>
      </c>
      <c r="BK773" s="14" t="str">
        <f t="shared" si="949"/>
        <v>A-520</v>
      </c>
      <c r="BL773" s="14"/>
      <c r="BM773" s="25"/>
      <c r="BN773" s="26" t="str">
        <f t="shared" si="996"/>
        <v>07082014010553036364</v>
      </c>
      <c r="BO773" s="27" t="str">
        <f t="shared" si="997"/>
        <v>TOUATI MOHAMED SALAH</v>
      </c>
      <c r="BP773" s="26">
        <f t="shared" si="998"/>
        <v>774</v>
      </c>
      <c r="BQ773" s="28"/>
    </row>
    <row r="774" spans="1:69" x14ac:dyDescent="0.25">
      <c r="A774" t="str">
        <f>VLOOKUP(B774,[2]RH!$B:$BV,72,0)</f>
        <v>Non-Actif</v>
      </c>
      <c r="B774" s="6">
        <v>775</v>
      </c>
      <c r="C774" s="7" t="s">
        <v>65</v>
      </c>
      <c r="D774" s="7" t="s">
        <v>3320</v>
      </c>
      <c r="E774" s="7" t="s">
        <v>67</v>
      </c>
      <c r="F774" s="7" t="s">
        <v>118</v>
      </c>
      <c r="G774" s="7" t="s">
        <v>2675</v>
      </c>
      <c r="H774" s="7">
        <v>520</v>
      </c>
      <c r="I774" s="7"/>
      <c r="J774" s="7" t="s">
        <v>281</v>
      </c>
      <c r="K774" s="7" t="s">
        <v>146</v>
      </c>
      <c r="L774" s="7" t="s">
        <v>90</v>
      </c>
      <c r="M774" s="7" t="s">
        <v>160</v>
      </c>
      <c r="N774" s="8">
        <v>44560</v>
      </c>
      <c r="P774" s="7">
        <f t="shared" ca="1" si="999"/>
        <v>-949</v>
      </c>
      <c r="Q774" s="8">
        <v>44733</v>
      </c>
      <c r="R774" s="7" t="s">
        <v>290</v>
      </c>
      <c r="S774" s="7"/>
      <c r="T774" s="9" t="s">
        <v>156</v>
      </c>
      <c r="U774" s="7" t="str">
        <f t="shared" si="985"/>
        <v>Contractuel</v>
      </c>
      <c r="V774" s="8">
        <v>44713</v>
      </c>
      <c r="W774" s="8">
        <v>44773</v>
      </c>
      <c r="X774" s="8"/>
      <c r="Y774" s="8"/>
      <c r="Z774" s="8">
        <v>44560</v>
      </c>
      <c r="AA774" s="7">
        <f t="shared" si="986"/>
        <v>12</v>
      </c>
      <c r="AB774" s="7">
        <f t="shared" si="987"/>
        <v>2021</v>
      </c>
      <c r="AC774" s="7">
        <f t="shared" si="988"/>
        <v>2025</v>
      </c>
      <c r="AD774" s="10" t="e">
        <f t="shared" ref="AD774:AD837" ca="1" si="1003">IF(#REF!="Non",(DAYS360(N774,Q774)/360),(DAYS360(N774,TODAY())/360))</f>
        <v>#REF!</v>
      </c>
      <c r="AE774" s="10" t="e">
        <f t="shared" ca="1" si="990"/>
        <v>#REF!</v>
      </c>
      <c r="AF774" s="8">
        <v>34469</v>
      </c>
      <c r="AG774" s="11">
        <f t="shared" ca="1" si="991"/>
        <v>30.830136986301369</v>
      </c>
      <c r="AH774" s="10" t="str">
        <f t="shared" ca="1" si="992"/>
        <v>&gt;25&lt; 35</v>
      </c>
      <c r="AI774" s="12"/>
      <c r="AJ774" s="13"/>
      <c r="AK774" s="12" t="s">
        <v>3321</v>
      </c>
      <c r="AL774" s="8">
        <v>43382</v>
      </c>
      <c r="AM774" s="7" t="s">
        <v>75</v>
      </c>
      <c r="AN774" s="7" t="s">
        <v>109</v>
      </c>
      <c r="AQ774" s="14">
        <v>3</v>
      </c>
      <c r="AR774" s="14">
        <v>1</v>
      </c>
      <c r="AS774" s="15">
        <f t="shared" si="993"/>
        <v>44925.25</v>
      </c>
      <c r="AT774" s="14" t="s">
        <v>163</v>
      </c>
      <c r="AU774" s="12">
        <v>3.1930000000000001</v>
      </c>
      <c r="AV774" s="17" t="s">
        <v>73</v>
      </c>
      <c r="AW774" s="18" t="s">
        <v>2542</v>
      </c>
      <c r="AX774" s="19" t="s">
        <v>3322</v>
      </c>
      <c r="AY774" s="17" t="s">
        <v>1695</v>
      </c>
      <c r="AZ774" s="14" t="s">
        <v>98</v>
      </c>
      <c r="BA774" s="20" t="str">
        <f t="shared" si="994"/>
        <v>01029071111017412288</v>
      </c>
      <c r="BB774" s="31">
        <f t="shared" si="995"/>
        <v>20</v>
      </c>
      <c r="BC774" s="22" t="s">
        <v>3323</v>
      </c>
      <c r="BD774" s="23" t="s">
        <v>714</v>
      </c>
      <c r="BF774" s="8"/>
      <c r="BG774" s="32">
        <v>25697220</v>
      </c>
      <c r="BH774" s="32">
        <v>24999921</v>
      </c>
      <c r="BI774" s="32"/>
      <c r="BJ774" t="s">
        <v>1033</v>
      </c>
      <c r="BK774" s="14" t="str">
        <f t="shared" si="949"/>
        <v>B-520</v>
      </c>
      <c r="BL774" s="14"/>
      <c r="BM774" s="25"/>
      <c r="BN774" s="26" t="str">
        <f t="shared" si="996"/>
        <v>01029071111017412288</v>
      </c>
      <c r="BO774" s="27" t="str">
        <f t="shared" si="997"/>
        <v>KHELIFI MAROUAN</v>
      </c>
      <c r="BP774" s="26">
        <f t="shared" si="998"/>
        <v>775</v>
      </c>
      <c r="BQ774" s="28"/>
    </row>
    <row r="775" spans="1:69" x14ac:dyDescent="0.25">
      <c r="A775" t="str">
        <f>VLOOKUP(B775,[2]RH!$B:$BV,72,0)</f>
        <v>Non-Actif</v>
      </c>
      <c r="B775" s="6">
        <v>776</v>
      </c>
      <c r="C775" s="7" t="s">
        <v>65</v>
      </c>
      <c r="D775" s="7" t="s">
        <v>3324</v>
      </c>
      <c r="E775" s="7" t="s">
        <v>67</v>
      </c>
      <c r="F775" s="7" t="s">
        <v>118</v>
      </c>
      <c r="G775" s="7" t="s">
        <v>2675</v>
      </c>
      <c r="H775" s="7">
        <v>560</v>
      </c>
      <c r="I775" s="7" t="s">
        <v>614</v>
      </c>
      <c r="J775" s="7" t="s">
        <v>281</v>
      </c>
      <c r="K775" s="7" t="s">
        <v>146</v>
      </c>
      <c r="L775" s="7" t="s">
        <v>90</v>
      </c>
      <c r="M775" s="7" t="s">
        <v>160</v>
      </c>
      <c r="N775" s="8">
        <v>44560</v>
      </c>
      <c r="P775" s="7">
        <f t="shared" ca="1" si="999"/>
        <v>-796</v>
      </c>
      <c r="Q775" s="8">
        <v>44904</v>
      </c>
      <c r="R775" s="7" t="s">
        <v>771</v>
      </c>
      <c r="S775" s="7"/>
      <c r="T775" s="9" t="s">
        <v>156</v>
      </c>
      <c r="U775" s="7" t="str">
        <f t="shared" si="985"/>
        <v>Contractuel</v>
      </c>
      <c r="V775" s="8">
        <v>44835</v>
      </c>
      <c r="W775" s="8">
        <v>44926</v>
      </c>
      <c r="X775" s="8"/>
      <c r="Y775" s="8"/>
      <c r="Z775" s="8">
        <v>44560</v>
      </c>
      <c r="AA775" s="7">
        <f t="shared" si="986"/>
        <v>12</v>
      </c>
      <c r="AB775" s="7">
        <f t="shared" si="987"/>
        <v>2021</v>
      </c>
      <c r="AC775" s="7">
        <f t="shared" si="988"/>
        <v>2025</v>
      </c>
      <c r="AD775" s="10" t="e">
        <f t="shared" ref="AD775:AD838" ca="1" si="1004">IF(#REF!="Non",(DAYS360(N775,Q775)/360),(DAYS360(N775,TODAY())/360))</f>
        <v>#REF!</v>
      </c>
      <c r="AE775" s="10" t="e">
        <f t="shared" ca="1" si="990"/>
        <v>#REF!</v>
      </c>
      <c r="AF775" s="8">
        <v>36153</v>
      </c>
      <c r="AG775" s="11">
        <f t="shared" ca="1" si="991"/>
        <v>26.216438356164385</v>
      </c>
      <c r="AH775" s="10" t="str">
        <f t="shared" ca="1" si="992"/>
        <v>&gt;25&lt; 35</v>
      </c>
      <c r="AI775" s="12"/>
      <c r="AJ775" s="13"/>
      <c r="AK775" s="12">
        <v>11658039</v>
      </c>
      <c r="AL775" s="8">
        <v>42382</v>
      </c>
      <c r="AM775" s="7" t="s">
        <v>75</v>
      </c>
      <c r="AN775" s="7" t="s">
        <v>109</v>
      </c>
      <c r="AQ775" s="14">
        <v>3</v>
      </c>
      <c r="AR775" s="14">
        <v>1</v>
      </c>
      <c r="AS775" s="15">
        <f t="shared" si="993"/>
        <v>44925.25</v>
      </c>
      <c r="AT775" s="14" t="s">
        <v>163</v>
      </c>
      <c r="AU775" s="12">
        <v>3.3069999999999999</v>
      </c>
      <c r="AV775" s="17" t="s">
        <v>236</v>
      </c>
      <c r="AW775" s="18" t="s">
        <v>201</v>
      </c>
      <c r="AX775" s="19" t="s">
        <v>3325</v>
      </c>
      <c r="AY775" s="17" t="s">
        <v>309</v>
      </c>
      <c r="AZ775" s="14" t="s">
        <v>203</v>
      </c>
      <c r="BA775" s="20" t="str">
        <f t="shared" si="994"/>
        <v>17001000000285158460</v>
      </c>
      <c r="BB775" s="31">
        <f t="shared" si="995"/>
        <v>20</v>
      </c>
      <c r="BC775" s="22" t="s">
        <v>3326</v>
      </c>
      <c r="BD775" s="23" t="s">
        <v>1731</v>
      </c>
      <c r="BF775" s="8"/>
      <c r="BG775" s="32">
        <v>25489918</v>
      </c>
      <c r="BH775" s="32">
        <v>97068945</v>
      </c>
      <c r="BI775" s="32"/>
      <c r="BJ775" t="s">
        <v>322</v>
      </c>
      <c r="BK775" s="14" t="str">
        <f t="shared" si="949"/>
        <v>B-560</v>
      </c>
      <c r="BL775" s="14"/>
      <c r="BM775" s="25"/>
      <c r="BN775" s="26" t="str">
        <f t="shared" si="996"/>
        <v>17001000000285158460</v>
      </c>
      <c r="BO775" s="27" t="str">
        <f t="shared" si="997"/>
        <v>KOURAICHI HASSEN</v>
      </c>
      <c r="BP775" s="26">
        <f t="shared" si="998"/>
        <v>776</v>
      </c>
      <c r="BQ775" s="28"/>
    </row>
    <row r="776" spans="1:69" x14ac:dyDescent="0.25">
      <c r="A776" t="str">
        <f>VLOOKUP(B776,[2]RH!$B:$BV,72,0)</f>
        <v>Non-Actif</v>
      </c>
      <c r="B776" s="6">
        <v>777</v>
      </c>
      <c r="C776" s="7" t="s">
        <v>168</v>
      </c>
      <c r="D776" s="7" t="s">
        <v>3327</v>
      </c>
      <c r="E776" s="7" t="s">
        <v>67</v>
      </c>
      <c r="F776" s="7" t="s">
        <v>102</v>
      </c>
      <c r="G776" s="7" t="s">
        <v>3328</v>
      </c>
      <c r="H776" s="7"/>
      <c r="I776" s="7"/>
      <c r="J776" s="7"/>
      <c r="K776" s="7" t="s">
        <v>70</v>
      </c>
      <c r="L776" s="7" t="s">
        <v>90</v>
      </c>
      <c r="M776" s="7" t="s">
        <v>3328</v>
      </c>
      <c r="N776" s="8">
        <v>44564</v>
      </c>
      <c r="P776" s="7" t="str">
        <f t="shared" ca="1" si="999"/>
        <v/>
      </c>
      <c r="Q776" s="8">
        <v>44595</v>
      </c>
      <c r="R776" s="7" t="s">
        <v>91</v>
      </c>
      <c r="S776" s="7"/>
      <c r="T776" s="9" t="s">
        <v>72</v>
      </c>
      <c r="U776" s="7" t="str">
        <f t="shared" si="985"/>
        <v>Titulaire</v>
      </c>
      <c r="V776" s="8"/>
      <c r="W776" s="8"/>
      <c r="X776" s="8"/>
      <c r="Y776" s="8"/>
      <c r="Z776" s="8">
        <v>44564</v>
      </c>
      <c r="AA776" s="7">
        <f t="shared" si="986"/>
        <v>1</v>
      </c>
      <c r="AB776" s="7">
        <f t="shared" si="987"/>
        <v>2022</v>
      </c>
      <c r="AC776" s="7">
        <f t="shared" si="988"/>
        <v>2026</v>
      </c>
      <c r="AD776" s="10" t="e">
        <f t="shared" ref="AD776:AD839" ca="1" si="1005">IF(#REF!="Non",(DAYS360(N776,Q776)/360),(DAYS360(N776,TODAY())/360))</f>
        <v>#REF!</v>
      </c>
      <c r="AE776" s="10" t="e">
        <f t="shared" ca="1" si="990"/>
        <v>#REF!</v>
      </c>
      <c r="AF776" s="8">
        <v>28674</v>
      </c>
      <c r="AG776" s="11">
        <f t="shared" ca="1" si="991"/>
        <v>46.706849315068496</v>
      </c>
      <c r="AH776" s="10" t="str">
        <f t="shared" ca="1" si="992"/>
        <v>&gt;45&lt; 55</v>
      </c>
      <c r="AI776" s="12">
        <v>12831489</v>
      </c>
      <c r="AJ776" s="13" t="s">
        <v>92</v>
      </c>
      <c r="AK776" s="12" t="s">
        <v>3329</v>
      </c>
      <c r="AL776" s="8">
        <v>39955</v>
      </c>
      <c r="AM776" s="7" t="s">
        <v>108</v>
      </c>
      <c r="AN776" s="7" t="s">
        <v>76</v>
      </c>
      <c r="AO776">
        <v>3</v>
      </c>
      <c r="AQ776" s="14"/>
      <c r="AR776" s="14">
        <v>1</v>
      </c>
      <c r="AS776" s="15">
        <f t="shared" si="993"/>
        <v>44929.25</v>
      </c>
      <c r="AT776" s="14" t="s">
        <v>77</v>
      </c>
      <c r="AU776" s="12">
        <v>2000</v>
      </c>
      <c r="AV776" s="17" t="s">
        <v>73</v>
      </c>
      <c r="AW776" s="18" t="s">
        <v>3330</v>
      </c>
      <c r="AX776" s="19" t="s">
        <v>3331</v>
      </c>
      <c r="AY776" s="17" t="s">
        <v>2578</v>
      </c>
      <c r="AZ776" s="14" t="s">
        <v>98</v>
      </c>
      <c r="BA776" s="20" t="str">
        <f t="shared" si="994"/>
        <v>01043083111011127495</v>
      </c>
      <c r="BB776" s="31">
        <f t="shared" si="995"/>
        <v>20</v>
      </c>
      <c r="BC776" s="22" t="s">
        <v>3332</v>
      </c>
      <c r="BD776" s="23" t="s">
        <v>426</v>
      </c>
      <c r="BF776" s="8"/>
      <c r="BG776" s="32">
        <v>53551106</v>
      </c>
      <c r="BH776" s="32"/>
      <c r="BI776" s="32">
        <v>98137101</v>
      </c>
      <c r="BK776" s="14" t="str">
        <f t="shared" si="949"/>
        <v>CADRE</v>
      </c>
      <c r="BL776" s="14"/>
      <c r="BM776" s="25"/>
      <c r="BN776" s="26" t="str">
        <f t="shared" si="996"/>
        <v>01043083111011127495</v>
      </c>
      <c r="BO776" s="27" t="str">
        <f t="shared" si="997"/>
        <v>MANSOUR NOURA</v>
      </c>
      <c r="BP776" s="26">
        <f t="shared" si="998"/>
        <v>777</v>
      </c>
      <c r="BQ776" s="28"/>
    </row>
    <row r="777" spans="1:69" x14ac:dyDescent="0.25">
      <c r="A777" t="str">
        <f>VLOOKUP(B777,[2]RH!$B:$BV,72,0)</f>
        <v>Non-Actif</v>
      </c>
      <c r="B777" s="6">
        <v>778</v>
      </c>
      <c r="C777" s="7" t="s">
        <v>65</v>
      </c>
      <c r="D777" s="7" t="s">
        <v>3333</v>
      </c>
      <c r="E777" s="7" t="s">
        <v>67</v>
      </c>
      <c r="F777" s="7" t="s">
        <v>118</v>
      </c>
      <c r="G777" s="7" t="s">
        <v>2675</v>
      </c>
      <c r="H777" s="7" t="s">
        <v>649</v>
      </c>
      <c r="I777" s="7" t="s">
        <v>650</v>
      </c>
      <c r="J777" s="7" t="s">
        <v>281</v>
      </c>
      <c r="K777" s="7" t="s">
        <v>146</v>
      </c>
      <c r="L777" s="7" t="s">
        <v>90</v>
      </c>
      <c r="M777" s="7" t="s">
        <v>1586</v>
      </c>
      <c r="N777" s="8">
        <v>44567</v>
      </c>
      <c r="P777" s="7">
        <f t="shared" ca="1" si="999"/>
        <v>-765</v>
      </c>
      <c r="Q777" s="8">
        <v>44942</v>
      </c>
      <c r="R777" s="7" t="s">
        <v>2087</v>
      </c>
      <c r="S777" s="7"/>
      <c r="T777" s="9" t="s">
        <v>156</v>
      </c>
      <c r="U777" s="7" t="str">
        <f t="shared" si="985"/>
        <v>Contractuel</v>
      </c>
      <c r="V777" s="8">
        <v>44927</v>
      </c>
      <c r="W777" s="8">
        <v>44957</v>
      </c>
      <c r="X777" s="8"/>
      <c r="Y777" s="8"/>
      <c r="Z777" s="8">
        <v>44567</v>
      </c>
      <c r="AA777" s="7">
        <f t="shared" si="986"/>
        <v>1</v>
      </c>
      <c r="AB777" s="7">
        <f t="shared" si="987"/>
        <v>2022</v>
      </c>
      <c r="AC777" s="7">
        <f t="shared" si="988"/>
        <v>2026</v>
      </c>
      <c r="AD777" s="10" t="e">
        <f t="shared" ref="AD777:AD840" ca="1" si="1006">IF(#REF!="Non",(DAYS360(N777,Q777)/360),(DAYS360(N777,TODAY())/360))</f>
        <v>#REF!</v>
      </c>
      <c r="AE777" s="10" t="e">
        <f t="shared" ca="1" si="990"/>
        <v>#REF!</v>
      </c>
      <c r="AF777" s="8">
        <v>37666</v>
      </c>
      <c r="AG777" s="11">
        <f t="shared" ca="1" si="991"/>
        <v>22.07123287671233</v>
      </c>
      <c r="AH777" s="10" t="str">
        <f t="shared" ca="1" si="992"/>
        <v>&lt; 25</v>
      </c>
      <c r="AI777" s="12">
        <v>17462615</v>
      </c>
      <c r="AJ777" s="40" t="s">
        <v>213</v>
      </c>
      <c r="AK777" s="12" t="s">
        <v>3334</v>
      </c>
      <c r="AL777" s="8">
        <v>44308</v>
      </c>
      <c r="AM777" s="7" t="s">
        <v>75</v>
      </c>
      <c r="AN777" s="7" t="s">
        <v>109</v>
      </c>
      <c r="AQ777" s="14">
        <v>3</v>
      </c>
      <c r="AR777" s="14">
        <v>1</v>
      </c>
      <c r="AS777" s="15">
        <f t="shared" si="993"/>
        <v>44932.25</v>
      </c>
      <c r="AT777" s="14" t="s">
        <v>163</v>
      </c>
      <c r="AU777" s="12">
        <v>3.3069999999999999</v>
      </c>
      <c r="AV777" s="17" t="s">
        <v>236</v>
      </c>
      <c r="AW777" s="18" t="s">
        <v>201</v>
      </c>
      <c r="AX777" s="19" t="s">
        <v>3335</v>
      </c>
      <c r="AY777" s="17" t="s">
        <v>1661</v>
      </c>
      <c r="AZ777" s="14" t="s">
        <v>203</v>
      </c>
      <c r="BA777" s="20" t="str">
        <f t="shared" si="994"/>
        <v>17001000000309936722</v>
      </c>
      <c r="BB777" s="31">
        <f t="shared" si="995"/>
        <v>20</v>
      </c>
      <c r="BC777" s="22" t="s">
        <v>3336</v>
      </c>
      <c r="BD777" s="23" t="s">
        <v>341</v>
      </c>
      <c r="BF777" s="8"/>
      <c r="BG777" s="32">
        <v>50679662</v>
      </c>
      <c r="BH777" s="32"/>
      <c r="BI777" s="32"/>
      <c r="BJ777" t="s">
        <v>3173</v>
      </c>
      <c r="BK777" s="14" t="str">
        <f t="shared" si="949"/>
        <v>B-Panda</v>
      </c>
      <c r="BL777" s="14"/>
      <c r="BM777" s="25"/>
      <c r="BN777" s="26" t="str">
        <f t="shared" si="996"/>
        <v>17001000000309936722</v>
      </c>
      <c r="BO777" s="27" t="str">
        <f t="shared" si="997"/>
        <v>OUESLATI YOUSSEF</v>
      </c>
      <c r="BP777" s="26">
        <f t="shared" si="998"/>
        <v>778</v>
      </c>
      <c r="BQ777" s="28"/>
    </row>
    <row r="778" spans="1:69" x14ac:dyDescent="0.25">
      <c r="A778" t="str">
        <f>VLOOKUP(B778,[2]RH!$B:$BV,72,0)</f>
        <v>Non-Actif</v>
      </c>
      <c r="B778" s="6">
        <v>779</v>
      </c>
      <c r="C778" s="7" t="s">
        <v>65</v>
      </c>
      <c r="D778" s="7" t="s">
        <v>3337</v>
      </c>
      <c r="E778" s="7" t="s">
        <v>67</v>
      </c>
      <c r="F778" s="7" t="s">
        <v>158</v>
      </c>
      <c r="G778" s="7" t="s">
        <v>159</v>
      </c>
      <c r="H778" s="7" t="s">
        <v>541</v>
      </c>
      <c r="I778" s="7" t="s">
        <v>3338</v>
      </c>
      <c r="J778" s="7"/>
      <c r="K778" s="7" t="s">
        <v>146</v>
      </c>
      <c r="L778" s="7" t="s">
        <v>90</v>
      </c>
      <c r="M778" s="7" t="s">
        <v>160</v>
      </c>
      <c r="N778" s="8">
        <v>44571</v>
      </c>
      <c r="P778" s="7">
        <f t="shared" ca="1" si="999"/>
        <v>-584</v>
      </c>
      <c r="Q778" s="8">
        <v>45112</v>
      </c>
      <c r="R778" s="7" t="s">
        <v>147</v>
      </c>
      <c r="S778" s="7"/>
      <c r="T778" s="9" t="s">
        <v>156</v>
      </c>
      <c r="U778" s="7" t="str">
        <f t="shared" si="985"/>
        <v>Contractuel</v>
      </c>
      <c r="V778" s="8">
        <v>44986</v>
      </c>
      <c r="W778" s="8">
        <v>45138</v>
      </c>
      <c r="X778" s="8"/>
      <c r="Y778" s="8"/>
      <c r="Z778" s="8">
        <v>44571</v>
      </c>
      <c r="AA778" s="7">
        <f t="shared" si="986"/>
        <v>1</v>
      </c>
      <c r="AB778" s="7">
        <f t="shared" si="987"/>
        <v>2022</v>
      </c>
      <c r="AC778" s="7">
        <f t="shared" si="988"/>
        <v>2026</v>
      </c>
      <c r="AD778" s="10" t="e">
        <f t="shared" ref="AD778:AD841" ca="1" si="1007">IF(#REF!="Non",(DAYS360(N778,Q778)/360),(DAYS360(N778,TODAY())/360))</f>
        <v>#REF!</v>
      </c>
      <c r="AE778" s="10" t="e">
        <f t="shared" ca="1" si="990"/>
        <v>#REF!</v>
      </c>
      <c r="AF778" s="8">
        <v>35666</v>
      </c>
      <c r="AG778" s="11">
        <f t="shared" ca="1" si="991"/>
        <v>27.550684931506851</v>
      </c>
      <c r="AH778" s="10" t="str">
        <f t="shared" ca="1" si="992"/>
        <v>&gt;25&lt; 35</v>
      </c>
      <c r="AI778" s="12">
        <v>17462595</v>
      </c>
      <c r="AJ778" s="13" t="s">
        <v>92</v>
      </c>
      <c r="AK778" s="12">
        <v>13018093</v>
      </c>
      <c r="AL778" s="8">
        <v>42731</v>
      </c>
      <c r="AM778" s="7" t="s">
        <v>75</v>
      </c>
      <c r="AN778" s="7" t="s">
        <v>109</v>
      </c>
      <c r="AQ778" s="14">
        <v>3</v>
      </c>
      <c r="AR778" s="14">
        <v>2</v>
      </c>
      <c r="AS778" s="15">
        <f t="shared" si="993"/>
        <v>45301.5</v>
      </c>
      <c r="AT778" s="14" t="s">
        <v>163</v>
      </c>
      <c r="AU778" s="12">
        <v>3.3069999999999999</v>
      </c>
      <c r="AV778" s="17" t="s">
        <v>92</v>
      </c>
      <c r="AW778" s="18" t="s">
        <v>2496</v>
      </c>
      <c r="AX778" s="19" t="s">
        <v>3339</v>
      </c>
      <c r="AY778" s="17" t="s">
        <v>774</v>
      </c>
      <c r="AZ778" s="14" t="s">
        <v>152</v>
      </c>
      <c r="BA778" s="20" t="str">
        <f t="shared" si="994"/>
        <v>04401075007595080856</v>
      </c>
      <c r="BB778" s="31">
        <f t="shared" si="995"/>
        <v>20</v>
      </c>
      <c r="BC778" s="22" t="s">
        <v>3340</v>
      </c>
      <c r="BD778" s="23" t="s">
        <v>115</v>
      </c>
      <c r="BF778" s="8"/>
      <c r="BG778" s="32">
        <v>24301656</v>
      </c>
      <c r="BH778" s="32"/>
      <c r="BI778" s="32"/>
      <c r="BJ778" t="s">
        <v>3341</v>
      </c>
      <c r="BK778" s="14" t="str">
        <f t="shared" si="949"/>
        <v>-coupe</v>
      </c>
      <c r="BL778" s="14"/>
      <c r="BM778" s="25"/>
      <c r="BN778" s="26" t="str">
        <f t="shared" si="996"/>
        <v>04401075007595080856</v>
      </c>
      <c r="BO778" s="27" t="str">
        <f t="shared" si="997"/>
        <v>DHIEB MOHAMED</v>
      </c>
      <c r="BP778" s="26">
        <f t="shared" si="998"/>
        <v>779</v>
      </c>
      <c r="BQ778" s="28"/>
    </row>
    <row r="779" spans="1:69" x14ac:dyDescent="0.25">
      <c r="A779" t="str">
        <f>VLOOKUP(B779,[2]RH!$B:$BV,72,0)</f>
        <v>Non-Actif</v>
      </c>
      <c r="B779" s="6">
        <v>780</v>
      </c>
      <c r="C779" s="7" t="s">
        <v>65</v>
      </c>
      <c r="D779" s="7" t="s">
        <v>3342</v>
      </c>
      <c r="E779" s="7" t="s">
        <v>67</v>
      </c>
      <c r="F779" s="7" t="s">
        <v>135</v>
      </c>
      <c r="G779" s="7" t="s">
        <v>2994</v>
      </c>
      <c r="H779" s="7"/>
      <c r="I779" s="7"/>
      <c r="J779" s="7"/>
      <c r="K779" s="7" t="s">
        <v>70</v>
      </c>
      <c r="L779" s="7" t="s">
        <v>90</v>
      </c>
      <c r="M779" s="7" t="s">
        <v>2994</v>
      </c>
      <c r="N779" s="8">
        <v>44571</v>
      </c>
      <c r="P779" s="7" t="str">
        <f t="shared" ca="1" si="999"/>
        <v/>
      </c>
      <c r="Q779" s="8">
        <v>44656</v>
      </c>
      <c r="R779" s="7" t="s">
        <v>91</v>
      </c>
      <c r="S779" s="7"/>
      <c r="T779" s="9" t="s">
        <v>72</v>
      </c>
      <c r="U779" s="7" t="str">
        <f t="shared" si="985"/>
        <v>Titulaire</v>
      </c>
      <c r="V779" s="8"/>
      <c r="W779" s="8"/>
      <c r="X779" s="8"/>
      <c r="Y779" s="8"/>
      <c r="Z779" s="8">
        <v>44571</v>
      </c>
      <c r="AA779" s="7">
        <f t="shared" si="986"/>
        <v>1</v>
      </c>
      <c r="AB779" s="7">
        <f t="shared" si="987"/>
        <v>2022</v>
      </c>
      <c r="AC779" s="7">
        <f t="shared" si="988"/>
        <v>2026</v>
      </c>
      <c r="AD779" s="10" t="e">
        <f t="shared" ref="AD779:AD842" ca="1" si="1008">IF(#REF!="Non",(DAYS360(N779,Q779)/360),(DAYS360(N779,TODAY())/360))</f>
        <v>#REF!</v>
      </c>
      <c r="AE779" s="10" t="e">
        <f t="shared" ca="1" si="990"/>
        <v>#REF!</v>
      </c>
      <c r="AF779" s="8">
        <v>29292</v>
      </c>
      <c r="AG779" s="11">
        <f t="shared" ca="1" si="991"/>
        <v>45.013698630136986</v>
      </c>
      <c r="AH779" s="10" t="str">
        <f t="shared" ca="1" si="992"/>
        <v>&gt;45&lt; 55</v>
      </c>
      <c r="AI779" s="12">
        <v>12419662</v>
      </c>
      <c r="AJ779" s="13" t="s">
        <v>150</v>
      </c>
      <c r="AK779" s="12" t="s">
        <v>3343</v>
      </c>
      <c r="AL779" s="8">
        <v>44060</v>
      </c>
      <c r="AM779" s="7" t="s">
        <v>75</v>
      </c>
      <c r="AN779" s="7" t="s">
        <v>76</v>
      </c>
      <c r="AO779">
        <v>2</v>
      </c>
      <c r="AQ779" s="14"/>
      <c r="AR779" s="14">
        <v>1</v>
      </c>
      <c r="AS779" s="15">
        <f t="shared" si="993"/>
        <v>44936.25</v>
      </c>
      <c r="AT779" s="14" t="s">
        <v>77</v>
      </c>
      <c r="AU779" s="12"/>
      <c r="AV779" s="17" t="s">
        <v>92</v>
      </c>
      <c r="AW779" s="18" t="s">
        <v>507</v>
      </c>
      <c r="AX779" s="19" t="s">
        <v>3344</v>
      </c>
      <c r="AY779" s="17" t="s">
        <v>1695</v>
      </c>
      <c r="AZ779" s="14" t="s">
        <v>152</v>
      </c>
      <c r="BA779" s="20" t="str">
        <f t="shared" si="994"/>
        <v>04118186002295148788</v>
      </c>
      <c r="BB779" s="31">
        <f t="shared" si="995"/>
        <v>20</v>
      </c>
      <c r="BC779" s="22" t="s">
        <v>3345</v>
      </c>
      <c r="BD779" s="23" t="s">
        <v>609</v>
      </c>
      <c r="BF779" s="8"/>
      <c r="BG779" s="32">
        <v>23115273</v>
      </c>
      <c r="BH779" s="32"/>
      <c r="BI779" s="32">
        <v>98137105</v>
      </c>
      <c r="BK779" s="14" t="str">
        <f t="shared" si="949"/>
        <v>CADRE</v>
      </c>
      <c r="BL779" s="14"/>
      <c r="BM779" s="25"/>
      <c r="BN779" s="26" t="str">
        <f t="shared" si="996"/>
        <v>04118186002295148788</v>
      </c>
      <c r="BO779" s="27" t="str">
        <f t="shared" si="997"/>
        <v>CHELBI FETHI</v>
      </c>
      <c r="BP779" s="26">
        <f t="shared" si="998"/>
        <v>780</v>
      </c>
      <c r="BQ779" s="28"/>
    </row>
    <row r="780" spans="1:69" x14ac:dyDescent="0.25">
      <c r="A780" t="str">
        <f>VLOOKUP(B780,[2]RH!$B:$BV,72,0)</f>
        <v>si</v>
      </c>
      <c r="B780" s="6">
        <v>781</v>
      </c>
      <c r="C780" s="7" t="s">
        <v>168</v>
      </c>
      <c r="D780" s="7" t="s">
        <v>3346</v>
      </c>
      <c r="E780" s="7" t="s">
        <v>67</v>
      </c>
      <c r="F780" s="7" t="s">
        <v>118</v>
      </c>
      <c r="G780" s="7" t="s">
        <v>220</v>
      </c>
      <c r="H780" s="7">
        <v>965</v>
      </c>
      <c r="I780" s="7" t="s">
        <v>280</v>
      </c>
      <c r="J780" s="7" t="s">
        <v>281</v>
      </c>
      <c r="K780" s="7" t="s">
        <v>146</v>
      </c>
      <c r="L780" s="7" t="s">
        <v>90</v>
      </c>
      <c r="M780" s="7" t="s">
        <v>191</v>
      </c>
      <c r="N780" s="8">
        <v>44573</v>
      </c>
      <c r="P780" s="7">
        <f t="shared" ca="1" si="999"/>
        <v>-6</v>
      </c>
      <c r="Q780" s="8"/>
      <c r="R780" s="7"/>
      <c r="S780" s="7"/>
      <c r="T780" s="9" t="s">
        <v>156</v>
      </c>
      <c r="U780" s="7" t="str">
        <f t="shared" si="985"/>
        <v>Contractuel</v>
      </c>
      <c r="V780" s="8">
        <v>45689</v>
      </c>
      <c r="W780" s="8">
        <f>VLOOKUP(B780,[1]BASE!$A:$Q,17,0)</f>
        <v>45716</v>
      </c>
      <c r="X780" s="8"/>
      <c r="Y780" s="8"/>
      <c r="Z780" s="8">
        <v>44573</v>
      </c>
      <c r="AA780" s="7">
        <f t="shared" si="986"/>
        <v>1</v>
      </c>
      <c r="AB780" s="7">
        <f t="shared" si="987"/>
        <v>2022</v>
      </c>
      <c r="AC780" s="7">
        <f t="shared" si="988"/>
        <v>2026</v>
      </c>
      <c r="AD780" s="10" t="e">
        <f t="shared" ref="AD780:AD843" ca="1" si="1009">IF(#REF!="Non",(DAYS360(N780,Q780)/360),(DAYS360(N780,TODAY())/360))</f>
        <v>#REF!</v>
      </c>
      <c r="AE780" s="10" t="e">
        <f t="shared" ca="1" si="990"/>
        <v>#REF!</v>
      </c>
      <c r="AF780" s="8">
        <v>32206</v>
      </c>
      <c r="AG780" s="11">
        <f t="shared" ca="1" si="991"/>
        <v>37.030136986301372</v>
      </c>
      <c r="AH780" s="10" t="str">
        <f t="shared" ca="1" si="992"/>
        <v>&gt;35&lt; 45</v>
      </c>
      <c r="AI780" s="12">
        <v>16363716</v>
      </c>
      <c r="AJ780" s="13" t="s">
        <v>170</v>
      </c>
      <c r="AK780" s="12" t="s">
        <v>3347</v>
      </c>
      <c r="AL780" s="8">
        <v>39902</v>
      </c>
      <c r="AM780" s="7" t="s">
        <v>108</v>
      </c>
      <c r="AN780" s="7" t="s">
        <v>76</v>
      </c>
      <c r="AO780">
        <v>2</v>
      </c>
      <c r="AQ780">
        <v>3</v>
      </c>
      <c r="AR780" s="70">
        <v>3</v>
      </c>
      <c r="AS780" s="15">
        <f t="shared" si="993"/>
        <v>45668.75</v>
      </c>
      <c r="AT780" s="14" t="s">
        <v>163</v>
      </c>
      <c r="AU780" s="12">
        <v>3.3069999999999999</v>
      </c>
      <c r="AV780" s="17" t="s">
        <v>73</v>
      </c>
      <c r="AW780" s="18" t="s">
        <v>2542</v>
      </c>
      <c r="AX780" s="19" t="s">
        <v>3348</v>
      </c>
      <c r="AY780" s="17" t="s">
        <v>2267</v>
      </c>
      <c r="AZ780" s="14" t="s">
        <v>98</v>
      </c>
      <c r="BA780" s="20" t="str">
        <f t="shared" si="994"/>
        <v>01029071111017422376</v>
      </c>
      <c r="BB780" s="31">
        <f t="shared" si="995"/>
        <v>20</v>
      </c>
      <c r="BC780" s="22" t="s">
        <v>3349</v>
      </c>
      <c r="BD780" s="23" t="s">
        <v>1731</v>
      </c>
      <c r="BF780" s="8"/>
      <c r="BG780" s="32">
        <v>22867852</v>
      </c>
      <c r="BH780" s="32">
        <v>97839532</v>
      </c>
      <c r="BI780" s="32"/>
      <c r="BJ780" t="s">
        <v>1217</v>
      </c>
      <c r="BK780" s="14" t="str">
        <f>IF(K780="CADRE","CADRE",CONCATENATE(J780,"-",H780))</f>
        <v>B-965</v>
      </c>
      <c r="BL780" s="14" t="s">
        <v>595</v>
      </c>
      <c r="BM780" s="25"/>
      <c r="BN780" s="26" t="str">
        <f t="shared" si="996"/>
        <v>01029071111017422376</v>
      </c>
      <c r="BO780" s="27" t="str">
        <f t="shared" si="997"/>
        <v>JEBALI RAJA</v>
      </c>
      <c r="BP780" s="26">
        <f t="shared" si="998"/>
        <v>781</v>
      </c>
      <c r="BQ780" s="28"/>
    </row>
    <row r="781" spans="1:69" x14ac:dyDescent="0.25">
      <c r="A781" t="str">
        <f>VLOOKUP(B781,[2]RH!$B:$BV,72,0)</f>
        <v>Non-Actif</v>
      </c>
      <c r="B781" s="6">
        <v>782</v>
      </c>
      <c r="C781" s="7" t="s">
        <v>65</v>
      </c>
      <c r="D781" s="7" t="s">
        <v>3350</v>
      </c>
      <c r="E781" s="7" t="s">
        <v>67</v>
      </c>
      <c r="F781" s="7" t="s">
        <v>158</v>
      </c>
      <c r="G781" s="7" t="s">
        <v>159</v>
      </c>
      <c r="H781" s="7"/>
      <c r="I781" s="7"/>
      <c r="J781" s="7"/>
      <c r="K781" s="7" t="s">
        <v>146</v>
      </c>
      <c r="L781" s="7" t="s">
        <v>90</v>
      </c>
      <c r="M781" s="7" t="s">
        <v>1089</v>
      </c>
      <c r="N781" s="8">
        <v>44572</v>
      </c>
      <c r="P781" s="7">
        <f t="shared" ca="1" si="999"/>
        <v>-1102</v>
      </c>
      <c r="Q781" s="8">
        <v>44576</v>
      </c>
      <c r="R781" s="7" t="s">
        <v>161</v>
      </c>
      <c r="S781" s="7"/>
      <c r="T781" s="9" t="s">
        <v>156</v>
      </c>
      <c r="U781" s="7" t="str">
        <f t="shared" si="985"/>
        <v>Contractuel</v>
      </c>
      <c r="V781" s="8">
        <v>44572</v>
      </c>
      <c r="W781" s="8">
        <v>44620</v>
      </c>
      <c r="X781" s="8"/>
      <c r="Y781" s="8"/>
      <c r="Z781" s="8">
        <v>44572</v>
      </c>
      <c r="AA781" s="7">
        <f t="shared" si="986"/>
        <v>1</v>
      </c>
      <c r="AB781" s="7">
        <f t="shared" si="987"/>
        <v>2022</v>
      </c>
      <c r="AC781" s="7">
        <f t="shared" si="988"/>
        <v>2026</v>
      </c>
      <c r="AD781" s="10" t="e">
        <f t="shared" ref="AD781:AD844" ca="1" si="1010">IF(#REF!="Non",(DAYS360(N781,Q781)/360),(DAYS360(N781,TODAY())/360))</f>
        <v>#REF!</v>
      </c>
      <c r="AE781" s="10" t="e">
        <f t="shared" ca="1" si="990"/>
        <v>#REF!</v>
      </c>
      <c r="AF781" s="8">
        <v>34327</v>
      </c>
      <c r="AG781" s="11">
        <f t="shared" ca="1" si="991"/>
        <v>31.219178082191782</v>
      </c>
      <c r="AH781" s="10" t="str">
        <f t="shared" ca="1" si="992"/>
        <v>&gt;25&lt; 35</v>
      </c>
      <c r="AI781" s="12"/>
      <c r="AJ781" s="13"/>
      <c r="AK781" s="12" t="s">
        <v>3351</v>
      </c>
      <c r="AL781" s="8">
        <v>44494</v>
      </c>
      <c r="AM781" s="7" t="s">
        <v>75</v>
      </c>
      <c r="AN781" s="7" t="s">
        <v>109</v>
      </c>
      <c r="AQ781" s="14">
        <v>3</v>
      </c>
      <c r="AR781" s="14">
        <v>1</v>
      </c>
      <c r="AS781" s="15">
        <f t="shared" si="993"/>
        <v>44937.25</v>
      </c>
      <c r="AT781" s="14" t="s">
        <v>163</v>
      </c>
      <c r="AU781" s="12">
        <v>3.1930000000000001</v>
      </c>
      <c r="AV781" s="17"/>
      <c r="AW781" s="18"/>
      <c r="AX781" s="19"/>
      <c r="AY781" s="17"/>
      <c r="AZ781" s="14"/>
      <c r="BA781" s="20" t="str">
        <f t="shared" si="994"/>
        <v/>
      </c>
      <c r="BB781" s="31">
        <f t="shared" si="995"/>
        <v>0</v>
      </c>
      <c r="BC781" s="22" t="s">
        <v>3352</v>
      </c>
      <c r="BD781" s="23" t="s">
        <v>2186</v>
      </c>
      <c r="BF781" s="8"/>
      <c r="BG781" s="32">
        <v>52089777</v>
      </c>
      <c r="BH781" s="32">
        <v>52061031</v>
      </c>
      <c r="BI781" s="32"/>
      <c r="BJ781" t="s">
        <v>322</v>
      </c>
      <c r="BK781" s="14" t="str">
        <f t="shared" ref="BK781" si="1011">IF(K781="CADRE","CADRE",CONCATENATE(J781,"-",H781))</f>
        <v>-</v>
      </c>
      <c r="BL781" s="14"/>
      <c r="BM781" s="25"/>
      <c r="BN781" s="26" t="str">
        <f t="shared" si="996"/>
        <v/>
      </c>
      <c r="BO781" s="27" t="str">
        <f t="shared" si="997"/>
        <v>BEN ESIFI ABDERAHMENE</v>
      </c>
      <c r="BP781" s="26">
        <f t="shared" si="998"/>
        <v>782</v>
      </c>
      <c r="BQ781" s="28"/>
    </row>
    <row r="782" spans="1:69" x14ac:dyDescent="0.25">
      <c r="A782" t="str">
        <f>VLOOKUP(B782,[2]RH!$B:$BV,72,0)</f>
        <v>si</v>
      </c>
      <c r="B782" s="6">
        <v>783</v>
      </c>
      <c r="C782" s="7" t="s">
        <v>100</v>
      </c>
      <c r="D782" s="7" t="s">
        <v>3353</v>
      </c>
      <c r="E782" s="7" t="s">
        <v>67</v>
      </c>
      <c r="F782" s="7" t="s">
        <v>118</v>
      </c>
      <c r="G782" s="7" t="s">
        <v>220</v>
      </c>
      <c r="H782" s="7" t="s">
        <v>225</v>
      </c>
      <c r="I782" s="7" t="s">
        <v>614</v>
      </c>
      <c r="J782" s="7" t="s">
        <v>281</v>
      </c>
      <c r="K782" s="7" t="s">
        <v>146</v>
      </c>
      <c r="L782" s="7" t="s">
        <v>90</v>
      </c>
      <c r="M782" s="7" t="s">
        <v>191</v>
      </c>
      <c r="N782" s="8">
        <v>44572</v>
      </c>
      <c r="P782" s="7">
        <f t="shared" ca="1" si="999"/>
        <v>-6</v>
      </c>
      <c r="Q782" s="8"/>
      <c r="R782" s="7"/>
      <c r="S782" s="7"/>
      <c r="T782" s="9" t="s">
        <v>156</v>
      </c>
      <c r="U782" s="7" t="str">
        <f t="shared" si="985"/>
        <v>Contractuel</v>
      </c>
      <c r="V782" s="8">
        <v>45689</v>
      </c>
      <c r="W782" s="8">
        <f>VLOOKUP(B782,[1]BASE!$A:$Q,17,0)</f>
        <v>45716</v>
      </c>
      <c r="X782" s="8"/>
      <c r="Y782" s="8"/>
      <c r="Z782" s="8">
        <v>44572</v>
      </c>
      <c r="AA782" s="7">
        <f t="shared" si="986"/>
        <v>1</v>
      </c>
      <c r="AB782" s="7">
        <f t="shared" si="987"/>
        <v>2022</v>
      </c>
      <c r="AC782" s="7">
        <f t="shared" si="988"/>
        <v>2026</v>
      </c>
      <c r="AD782" s="10" t="e">
        <f t="shared" ref="AD782:AD845" ca="1" si="1012">IF(#REF!="Non",(DAYS360(N782,Q782)/360),(DAYS360(N782,TODAY())/360))</f>
        <v>#REF!</v>
      </c>
      <c r="AE782" s="10" t="e">
        <f t="shared" ca="1" si="990"/>
        <v>#REF!</v>
      </c>
      <c r="AF782" s="8">
        <v>32761</v>
      </c>
      <c r="AG782" s="11">
        <f t="shared" ca="1" si="991"/>
        <v>35.509589041095893</v>
      </c>
      <c r="AH782" s="10" t="str">
        <f t="shared" ca="1" si="992"/>
        <v>&gt;35&lt; 45</v>
      </c>
      <c r="AI782" s="12">
        <v>16099641</v>
      </c>
      <c r="AJ782" s="13" t="s">
        <v>170</v>
      </c>
      <c r="AK782" s="12" t="s">
        <v>3354</v>
      </c>
      <c r="AL782" s="8">
        <v>43007</v>
      </c>
      <c r="AM782" s="7" t="s">
        <v>108</v>
      </c>
      <c r="AN782" s="7" t="s">
        <v>109</v>
      </c>
      <c r="AQ782">
        <v>3</v>
      </c>
      <c r="AR782" s="70">
        <v>3</v>
      </c>
      <c r="AS782" s="15">
        <f t="shared" si="993"/>
        <v>45667.75</v>
      </c>
      <c r="AT782" s="14" t="s">
        <v>163</v>
      </c>
      <c r="AU782" s="12">
        <v>3.3069999999999999</v>
      </c>
      <c r="AV782" s="17" t="s">
        <v>236</v>
      </c>
      <c r="AW782" s="18" t="s">
        <v>201</v>
      </c>
      <c r="AX782" s="19" t="s">
        <v>3355</v>
      </c>
      <c r="AY782" s="17" t="s">
        <v>756</v>
      </c>
      <c r="AZ782" s="14" t="s">
        <v>203</v>
      </c>
      <c r="BA782" s="20" t="str">
        <f t="shared" si="994"/>
        <v>17001000000309928380</v>
      </c>
      <c r="BB782" s="31">
        <f t="shared" si="995"/>
        <v>20</v>
      </c>
      <c r="BC782" s="22" t="s">
        <v>3356</v>
      </c>
      <c r="BD782" s="23" t="s">
        <v>115</v>
      </c>
      <c r="BF782" s="8">
        <v>45151</v>
      </c>
      <c r="BG782" s="32">
        <v>26464788</v>
      </c>
      <c r="BH782" s="32">
        <v>26487315</v>
      </c>
      <c r="BI782" s="32"/>
      <c r="BJ782" t="s">
        <v>959</v>
      </c>
      <c r="BK782" s="14" t="str">
        <f t="shared" si="949"/>
        <v>B-P6 AV</v>
      </c>
      <c r="BL782" s="14" t="s">
        <v>595</v>
      </c>
      <c r="BM782" s="25"/>
      <c r="BN782" s="26" t="str">
        <f t="shared" si="996"/>
        <v>17001000000309928380</v>
      </c>
      <c r="BO782" s="27" t="str">
        <f t="shared" si="997"/>
        <v>RIAHI HANENE</v>
      </c>
      <c r="BP782" s="26">
        <f t="shared" si="998"/>
        <v>783</v>
      </c>
      <c r="BQ782" s="28"/>
    </row>
    <row r="783" spans="1:69" x14ac:dyDescent="0.25">
      <c r="A783" t="str">
        <f>VLOOKUP(B783,[2]RH!$B:$BV,72,0)</f>
        <v>si</v>
      </c>
      <c r="B783" s="6">
        <v>784</v>
      </c>
      <c r="C783" s="7" t="s">
        <v>65</v>
      </c>
      <c r="D783" s="7" t="s">
        <v>3357</v>
      </c>
      <c r="E783" s="7" t="s">
        <v>67</v>
      </c>
      <c r="F783" s="7" t="s">
        <v>118</v>
      </c>
      <c r="G783" s="7" t="s">
        <v>220</v>
      </c>
      <c r="H783" s="7" t="s">
        <v>2398</v>
      </c>
      <c r="I783" s="7" t="s">
        <v>2487</v>
      </c>
      <c r="J783" s="7" t="s">
        <v>281</v>
      </c>
      <c r="K783" s="7" t="s">
        <v>146</v>
      </c>
      <c r="L783" s="7" t="s">
        <v>90</v>
      </c>
      <c r="M783" s="7" t="s">
        <v>1586</v>
      </c>
      <c r="N783" s="8">
        <v>44580</v>
      </c>
      <c r="P783" s="7">
        <f t="shared" ca="1" si="999"/>
        <v>-6</v>
      </c>
      <c r="Q783" s="8"/>
      <c r="R783" s="7"/>
      <c r="S783" s="7"/>
      <c r="T783" s="9" t="s">
        <v>156</v>
      </c>
      <c r="U783" s="7" t="str">
        <f t="shared" si="985"/>
        <v>Contractuel</v>
      </c>
      <c r="V783" s="8">
        <v>45689</v>
      </c>
      <c r="W783" s="8">
        <f>VLOOKUP(B783,[1]BASE!$A:$Q,17,0)</f>
        <v>45716</v>
      </c>
      <c r="X783" s="8"/>
      <c r="Y783" s="8"/>
      <c r="Z783" s="8">
        <v>44580</v>
      </c>
      <c r="AA783" s="7">
        <f t="shared" si="986"/>
        <v>1</v>
      </c>
      <c r="AB783" s="7">
        <f t="shared" si="987"/>
        <v>2022</v>
      </c>
      <c r="AC783" s="7">
        <f t="shared" si="988"/>
        <v>2026</v>
      </c>
      <c r="AD783" s="10" t="e">
        <f t="shared" ref="AD783:AD846" ca="1" si="1013">IF(#REF!="Non",(DAYS360(N783,Q783)/360),(DAYS360(N783,TODAY())/360))</f>
        <v>#REF!</v>
      </c>
      <c r="AE783" s="10" t="e">
        <f t="shared" ca="1" si="990"/>
        <v>#REF!</v>
      </c>
      <c r="AF783" s="8">
        <v>29092</v>
      </c>
      <c r="AG783" s="11">
        <f t="shared" ca="1" si="991"/>
        <v>45.561643835616437</v>
      </c>
      <c r="AH783" s="10" t="str">
        <f t="shared" ca="1" si="992"/>
        <v>&gt;45&lt; 55</v>
      </c>
      <c r="AI783" s="12">
        <v>12516284</v>
      </c>
      <c r="AJ783" s="13" t="s">
        <v>79</v>
      </c>
      <c r="AK783" s="12" t="s">
        <v>3358</v>
      </c>
      <c r="AL783" s="8">
        <v>36901</v>
      </c>
      <c r="AM783" s="7" t="s">
        <v>75</v>
      </c>
      <c r="AN783" s="7" t="s">
        <v>109</v>
      </c>
      <c r="AO783">
        <v>2</v>
      </c>
      <c r="AQ783">
        <v>3</v>
      </c>
      <c r="AR783" s="14">
        <v>3</v>
      </c>
      <c r="AS783" s="15">
        <f t="shared" si="993"/>
        <v>45675.75</v>
      </c>
      <c r="AT783" s="14" t="s">
        <v>163</v>
      </c>
      <c r="AU783" s="12">
        <v>3.3159999999999998</v>
      </c>
      <c r="AV783" s="17" t="s">
        <v>236</v>
      </c>
      <c r="AW783" s="18" t="s">
        <v>201</v>
      </c>
      <c r="AX783" s="19" t="s">
        <v>3359</v>
      </c>
      <c r="AY783" s="17" t="s">
        <v>106</v>
      </c>
      <c r="AZ783" s="14" t="s">
        <v>203</v>
      </c>
      <c r="BA783" s="20" t="str">
        <f t="shared" si="994"/>
        <v>17001000000310318805</v>
      </c>
      <c r="BB783" s="31">
        <f t="shared" si="995"/>
        <v>20</v>
      </c>
      <c r="BC783" s="22" t="s">
        <v>3360</v>
      </c>
      <c r="BD783" s="23" t="s">
        <v>115</v>
      </c>
      <c r="BF783" s="8"/>
      <c r="BG783" s="32">
        <v>22647689</v>
      </c>
      <c r="BH783" s="32">
        <v>22825406</v>
      </c>
      <c r="BI783" s="32"/>
      <c r="BJ783" t="s">
        <v>3200</v>
      </c>
      <c r="BK783" s="14" t="str">
        <f t="shared" si="949"/>
        <v>B-P7 AR</v>
      </c>
      <c r="BL783" s="14" t="s">
        <v>300</v>
      </c>
      <c r="BM783" s="25"/>
      <c r="BN783" s="26" t="str">
        <f t="shared" si="996"/>
        <v>17001000000310318805</v>
      </c>
      <c r="BO783" s="27" t="str">
        <f t="shared" si="997"/>
        <v>JELASSI NEJI</v>
      </c>
      <c r="BP783" s="26">
        <f t="shared" si="998"/>
        <v>784</v>
      </c>
      <c r="BQ783" s="28"/>
    </row>
    <row r="784" spans="1:69" x14ac:dyDescent="0.25">
      <c r="A784" t="str">
        <f>VLOOKUP(B784,[2]RH!$B:$BV,72,0)</f>
        <v>Non-Actif</v>
      </c>
      <c r="B784" s="6">
        <v>785</v>
      </c>
      <c r="C784" s="7" t="s">
        <v>168</v>
      </c>
      <c r="D784" s="7" t="s">
        <v>3361</v>
      </c>
      <c r="E784" s="7" t="s">
        <v>67</v>
      </c>
      <c r="F784" s="7" t="s">
        <v>118</v>
      </c>
      <c r="G784" s="7" t="s">
        <v>220</v>
      </c>
      <c r="H784" s="7">
        <v>520</v>
      </c>
      <c r="I784" s="7" t="s">
        <v>614</v>
      </c>
      <c r="J784" s="7" t="s">
        <v>281</v>
      </c>
      <c r="K784" s="7" t="s">
        <v>146</v>
      </c>
      <c r="L784" s="7" t="s">
        <v>90</v>
      </c>
      <c r="M784" s="7" t="s">
        <v>191</v>
      </c>
      <c r="N784" s="8">
        <v>44575</v>
      </c>
      <c r="P784" s="7">
        <f t="shared" ca="1" si="999"/>
        <v>-737</v>
      </c>
      <c r="Q784" s="8">
        <v>44958</v>
      </c>
      <c r="R784" s="7" t="s">
        <v>1603</v>
      </c>
      <c r="S784" s="7"/>
      <c r="T784" s="9" t="s">
        <v>156</v>
      </c>
      <c r="U784" s="7" t="str">
        <f t="shared" si="985"/>
        <v>Contractuel</v>
      </c>
      <c r="V784" s="8">
        <v>44927</v>
      </c>
      <c r="W784" s="8">
        <v>44985</v>
      </c>
      <c r="X784" s="8"/>
      <c r="Y784" s="8"/>
      <c r="Z784" s="8">
        <v>44575</v>
      </c>
      <c r="AA784" s="7">
        <f t="shared" si="986"/>
        <v>1</v>
      </c>
      <c r="AB784" s="7">
        <f t="shared" si="987"/>
        <v>2022</v>
      </c>
      <c r="AC784" s="7">
        <f t="shared" si="988"/>
        <v>2026</v>
      </c>
      <c r="AD784" s="10" t="e">
        <f t="shared" ref="AD784:AD847" ca="1" si="1014">IF(#REF!="Non",(DAYS360(N784,Q784)/360),(DAYS360(N784,TODAY())/360))</f>
        <v>#REF!</v>
      </c>
      <c r="AE784" s="10" t="e">
        <f t="shared" ca="1" si="990"/>
        <v>#REF!</v>
      </c>
      <c r="AF784" s="8">
        <v>27487</v>
      </c>
      <c r="AG784" s="11">
        <f t="shared" ca="1" si="991"/>
        <v>49.958904109589042</v>
      </c>
      <c r="AH784" s="10" t="str">
        <f t="shared" ca="1" si="992"/>
        <v>&gt;45&lt; 55</v>
      </c>
      <c r="AI784" s="12">
        <v>12140900</v>
      </c>
      <c r="AJ784" s="13" t="s">
        <v>73</v>
      </c>
      <c r="AK784" s="12" t="s">
        <v>3362</v>
      </c>
      <c r="AL784" s="8">
        <v>43475</v>
      </c>
      <c r="AM784" s="7" t="s">
        <v>108</v>
      </c>
      <c r="AN784" s="7" t="s">
        <v>76</v>
      </c>
      <c r="AO784">
        <v>2</v>
      </c>
      <c r="AQ784" s="14">
        <v>3</v>
      </c>
      <c r="AR784" s="14">
        <v>2</v>
      </c>
      <c r="AS784" s="15">
        <f t="shared" si="993"/>
        <v>45305.5</v>
      </c>
      <c r="AT784" s="14" t="s">
        <v>163</v>
      </c>
      <c r="AU784" s="12">
        <v>3.3069999999999999</v>
      </c>
      <c r="AV784" s="17" t="s">
        <v>79</v>
      </c>
      <c r="AW784" s="18" t="s">
        <v>3363</v>
      </c>
      <c r="AX784" s="19" t="s">
        <v>3364</v>
      </c>
      <c r="AY784" s="17" t="s">
        <v>284</v>
      </c>
      <c r="AZ784" s="14" t="s">
        <v>83</v>
      </c>
      <c r="BA784" s="20" t="str">
        <f t="shared" si="994"/>
        <v>08142031042001312321</v>
      </c>
      <c r="BB784" s="31">
        <f t="shared" si="995"/>
        <v>20</v>
      </c>
      <c r="BC784" s="22" t="s">
        <v>3365</v>
      </c>
      <c r="BD784" s="23" t="s">
        <v>431</v>
      </c>
      <c r="BF784" s="8"/>
      <c r="BG784" s="32">
        <v>90429667</v>
      </c>
      <c r="BH784" s="32">
        <v>93595947</v>
      </c>
      <c r="BI784" s="32"/>
      <c r="BJ784" t="s">
        <v>431</v>
      </c>
      <c r="BK784" s="14" t="str">
        <f t="shared" si="949"/>
        <v>B-520</v>
      </c>
      <c r="BL784" s="14"/>
      <c r="BM784" s="25"/>
      <c r="BN784" s="26" t="str">
        <f t="shared" si="996"/>
        <v>08142031042001312321</v>
      </c>
      <c r="BO784" s="27" t="str">
        <f t="shared" si="997"/>
        <v>MANSOURI MOUFIDA</v>
      </c>
      <c r="BP784" s="26">
        <f t="shared" si="998"/>
        <v>785</v>
      </c>
      <c r="BQ784" s="28"/>
    </row>
    <row r="785" spans="1:69" x14ac:dyDescent="0.25">
      <c r="A785" t="str">
        <f>VLOOKUP(B785,[2]RH!$B:$BV,72,0)</f>
        <v>Non-Actif</v>
      </c>
      <c r="B785" s="6">
        <v>786</v>
      </c>
      <c r="C785" s="7" t="s">
        <v>168</v>
      </c>
      <c r="D785" s="7" t="s">
        <v>3366</v>
      </c>
      <c r="E785" s="7" t="s">
        <v>67</v>
      </c>
      <c r="F785" s="7" t="s">
        <v>118</v>
      </c>
      <c r="G785" s="7" t="s">
        <v>220</v>
      </c>
      <c r="H785" s="7">
        <v>965</v>
      </c>
      <c r="I785" s="7"/>
      <c r="J785" s="7" t="s">
        <v>281</v>
      </c>
      <c r="K785" s="7" t="s">
        <v>146</v>
      </c>
      <c r="L785" s="7" t="s">
        <v>90</v>
      </c>
      <c r="M785" s="7" t="s">
        <v>191</v>
      </c>
      <c r="N785" s="8">
        <v>44575</v>
      </c>
      <c r="P785" s="7">
        <f t="shared" ca="1" si="999"/>
        <v>-857</v>
      </c>
      <c r="Q785" s="8">
        <v>44820</v>
      </c>
      <c r="R785" s="7" t="s">
        <v>161</v>
      </c>
      <c r="S785" s="7"/>
      <c r="T785" s="9" t="s">
        <v>156</v>
      </c>
      <c r="U785" s="7" t="str">
        <f t="shared" si="985"/>
        <v>Contractuel</v>
      </c>
      <c r="V785" s="8">
        <v>44805</v>
      </c>
      <c r="W785" s="8">
        <v>44865</v>
      </c>
      <c r="X785" s="8"/>
      <c r="Y785" s="8"/>
      <c r="Z785" s="8">
        <v>44575</v>
      </c>
      <c r="AA785" s="7">
        <f t="shared" si="986"/>
        <v>1</v>
      </c>
      <c r="AB785" s="7">
        <f t="shared" si="987"/>
        <v>2022</v>
      </c>
      <c r="AC785" s="7">
        <f t="shared" si="988"/>
        <v>2026</v>
      </c>
      <c r="AD785" s="10" t="e">
        <f t="shared" ref="AD785:AD848" ca="1" si="1015">IF(#REF!="Non",(DAYS360(N785,Q785)/360),(DAYS360(N785,TODAY())/360))</f>
        <v>#REF!</v>
      </c>
      <c r="AE785" s="10" t="e">
        <f t="shared" ca="1" si="990"/>
        <v>#REF!</v>
      </c>
      <c r="AF785" s="8">
        <v>28563</v>
      </c>
      <c r="AG785" s="11">
        <f t="shared" ca="1" si="991"/>
        <v>47.010958904109586</v>
      </c>
      <c r="AH785" s="10" t="str">
        <f t="shared" ca="1" si="992"/>
        <v>&gt;45&lt; 55</v>
      </c>
      <c r="AI785" s="12">
        <v>12151597</v>
      </c>
      <c r="AJ785" s="13" t="s">
        <v>120</v>
      </c>
      <c r="AK785" s="12" t="s">
        <v>3367</v>
      </c>
      <c r="AL785" s="8">
        <v>35180</v>
      </c>
      <c r="AM785" s="7" t="s">
        <v>108</v>
      </c>
      <c r="AN785" s="7" t="s">
        <v>76</v>
      </c>
      <c r="AO785">
        <v>3</v>
      </c>
      <c r="AQ785" s="14">
        <v>3</v>
      </c>
      <c r="AR785" s="14">
        <v>1</v>
      </c>
      <c r="AS785" s="15">
        <f t="shared" si="993"/>
        <v>44940.25</v>
      </c>
      <c r="AT785" s="14" t="s">
        <v>163</v>
      </c>
      <c r="AU785" s="12">
        <v>3.3069999999999999</v>
      </c>
      <c r="AV785" s="17" t="s">
        <v>181</v>
      </c>
      <c r="AW785" s="18" t="s">
        <v>869</v>
      </c>
      <c r="AX785" s="19" t="s">
        <v>3368</v>
      </c>
      <c r="AY785" s="17" t="s">
        <v>2635</v>
      </c>
      <c r="AZ785" s="14" t="s">
        <v>185</v>
      </c>
      <c r="BA785" s="20" t="str">
        <f t="shared" si="994"/>
        <v>14043043100703316153</v>
      </c>
      <c r="BB785" s="31">
        <f t="shared" si="995"/>
        <v>20</v>
      </c>
      <c r="BC785" s="22" t="s">
        <v>3365</v>
      </c>
      <c r="BD785" s="23" t="s">
        <v>431</v>
      </c>
      <c r="BF785" s="8"/>
      <c r="BG785" s="32">
        <v>25337187</v>
      </c>
      <c r="BH785" s="32">
        <v>25338969</v>
      </c>
      <c r="BI785" s="32"/>
      <c r="BJ785" t="s">
        <v>431</v>
      </c>
      <c r="BK785" s="14" t="str">
        <f t="shared" si="949"/>
        <v>B-965</v>
      </c>
      <c r="BL785" s="14"/>
      <c r="BM785" s="25">
        <v>232.399</v>
      </c>
      <c r="BN785" s="26" t="str">
        <f t="shared" si="996"/>
        <v>14043043100703316153</v>
      </c>
      <c r="BO785" s="27" t="str">
        <f t="shared" si="997"/>
        <v>MANSOURI OMEZZINE</v>
      </c>
      <c r="BP785" s="26">
        <f t="shared" si="998"/>
        <v>786</v>
      </c>
      <c r="BQ785" s="28" t="s">
        <v>1266</v>
      </c>
    </row>
    <row r="786" spans="1:69" x14ac:dyDescent="0.25">
      <c r="A786" t="str">
        <f>VLOOKUP(B786,[2]RH!$B:$BV,72,0)</f>
        <v>Non-Actif</v>
      </c>
      <c r="B786" s="6">
        <v>787</v>
      </c>
      <c r="C786" s="7" t="s">
        <v>65</v>
      </c>
      <c r="D786" s="7" t="s">
        <v>3369</v>
      </c>
      <c r="E786" s="7" t="s">
        <v>67</v>
      </c>
      <c r="F786" s="7" t="s">
        <v>118</v>
      </c>
      <c r="G786" s="7" t="s">
        <v>2675</v>
      </c>
      <c r="H786" s="7">
        <v>520</v>
      </c>
      <c r="I786" s="7"/>
      <c r="J786" s="7" t="s">
        <v>281</v>
      </c>
      <c r="K786" s="7" t="s">
        <v>146</v>
      </c>
      <c r="L786" s="7" t="s">
        <v>90</v>
      </c>
      <c r="M786" s="7" t="s">
        <v>191</v>
      </c>
      <c r="N786" s="8">
        <v>44579</v>
      </c>
      <c r="P786" s="7">
        <f t="shared" ca="1" si="999"/>
        <v>-1102</v>
      </c>
      <c r="Q786" s="8">
        <v>44609</v>
      </c>
      <c r="R786" s="7" t="s">
        <v>2667</v>
      </c>
      <c r="S786" s="7"/>
      <c r="T786" s="9" t="s">
        <v>156</v>
      </c>
      <c r="U786" s="7" t="str">
        <f t="shared" si="985"/>
        <v>Contractuel</v>
      </c>
      <c r="V786" s="8">
        <v>44579</v>
      </c>
      <c r="W786" s="8">
        <v>44620</v>
      </c>
      <c r="X786" s="8"/>
      <c r="Y786" s="8"/>
      <c r="Z786" s="8">
        <v>44579</v>
      </c>
      <c r="AA786" s="7">
        <f t="shared" si="986"/>
        <v>1</v>
      </c>
      <c r="AB786" s="7">
        <f t="shared" si="987"/>
        <v>2022</v>
      </c>
      <c r="AC786" s="7">
        <f t="shared" si="988"/>
        <v>2026</v>
      </c>
      <c r="AD786" s="10" t="e">
        <f t="shared" ref="AD786:AD849" ca="1" si="1016">IF(#REF!="Non",(DAYS360(N786,Q786)/360),(DAYS360(N786,TODAY())/360))</f>
        <v>#REF!</v>
      </c>
      <c r="AE786" s="10" t="e">
        <f t="shared" ca="1" si="990"/>
        <v>#REF!</v>
      </c>
      <c r="AF786" s="8">
        <v>37493</v>
      </c>
      <c r="AG786" s="11">
        <f t="shared" ca="1" si="991"/>
        <v>22.545205479452054</v>
      </c>
      <c r="AH786" s="10" t="str">
        <f t="shared" ca="1" si="992"/>
        <v>&lt; 25</v>
      </c>
      <c r="AI786" s="12"/>
      <c r="AJ786" s="13"/>
      <c r="AK786" s="12">
        <v>13031413</v>
      </c>
      <c r="AL786" s="8">
        <v>44096</v>
      </c>
      <c r="AM786" s="7" t="s">
        <v>75</v>
      </c>
      <c r="AN786" s="7" t="s">
        <v>109</v>
      </c>
      <c r="AQ786" s="14">
        <v>3</v>
      </c>
      <c r="AR786" s="14">
        <v>1</v>
      </c>
      <c r="AS786" s="15">
        <f t="shared" si="993"/>
        <v>44944.25</v>
      </c>
      <c r="AT786" s="14" t="s">
        <v>163</v>
      </c>
      <c r="AU786" s="12">
        <v>3.1930000000000001</v>
      </c>
      <c r="AV786" s="17" t="s">
        <v>79</v>
      </c>
      <c r="AW786" s="18" t="s">
        <v>1631</v>
      </c>
      <c r="AX786" s="19" t="s">
        <v>3370</v>
      </c>
      <c r="AY786" s="17" t="s">
        <v>82</v>
      </c>
      <c r="AZ786" s="14" t="s">
        <v>83</v>
      </c>
      <c r="BA786" s="20" t="str">
        <f t="shared" si="994"/>
        <v>08134030022001064703</v>
      </c>
      <c r="BB786" s="31">
        <f t="shared" si="995"/>
        <v>20</v>
      </c>
      <c r="BC786" s="22" t="s">
        <v>932</v>
      </c>
      <c r="BD786" s="23" t="s">
        <v>115</v>
      </c>
      <c r="BF786" s="8"/>
      <c r="BG786" s="32">
        <v>20460051</v>
      </c>
      <c r="BH786" s="32">
        <v>21673708</v>
      </c>
      <c r="BI786" s="32"/>
      <c r="BJ786" t="s">
        <v>933</v>
      </c>
      <c r="BK786" s="14" t="str">
        <f t="shared" si="949"/>
        <v>B-520</v>
      </c>
      <c r="BL786" s="14"/>
      <c r="BM786" s="25"/>
      <c r="BN786" s="26" t="str">
        <f t="shared" si="996"/>
        <v>08134030022001064703</v>
      </c>
      <c r="BO786" s="27" t="str">
        <f t="shared" si="997"/>
        <v>TOUHAMI MOHAMED ALI</v>
      </c>
      <c r="BP786" s="26">
        <f t="shared" si="998"/>
        <v>787</v>
      </c>
      <c r="BQ786" s="28"/>
    </row>
    <row r="787" spans="1:69" x14ac:dyDescent="0.25">
      <c r="A787" t="str">
        <f>VLOOKUP(B787,[2]RH!$B:$BV,72,0)</f>
        <v>Non-Actif</v>
      </c>
      <c r="B787" s="6">
        <v>788</v>
      </c>
      <c r="C787" s="7" t="s">
        <v>100</v>
      </c>
      <c r="D787" s="7" t="s">
        <v>3371</v>
      </c>
      <c r="E787" s="7" t="s">
        <v>67</v>
      </c>
      <c r="F787" s="7" t="s">
        <v>118</v>
      </c>
      <c r="G787" s="7" t="s">
        <v>722</v>
      </c>
      <c r="H787" s="7">
        <v>520</v>
      </c>
      <c r="I787" s="7"/>
      <c r="J787" s="7" t="s">
        <v>281</v>
      </c>
      <c r="K787" s="7" t="s">
        <v>146</v>
      </c>
      <c r="L787" s="7" t="s">
        <v>90</v>
      </c>
      <c r="M787" s="7" t="s">
        <v>191</v>
      </c>
      <c r="N787" s="8">
        <v>44575</v>
      </c>
      <c r="P787" s="7">
        <f t="shared" ca="1" si="999"/>
        <v>-1102</v>
      </c>
      <c r="Q787" s="8">
        <v>44618</v>
      </c>
      <c r="R787" s="7" t="s">
        <v>290</v>
      </c>
      <c r="S787" s="7"/>
      <c r="T787" s="9" t="s">
        <v>156</v>
      </c>
      <c r="U787" s="7" t="str">
        <f t="shared" si="985"/>
        <v>Contractuel</v>
      </c>
      <c r="V787" s="8">
        <v>44575</v>
      </c>
      <c r="W787" s="8">
        <v>44620</v>
      </c>
      <c r="X787" s="8"/>
      <c r="Y787" s="8"/>
      <c r="Z787" s="8">
        <v>44575</v>
      </c>
      <c r="AA787" s="7">
        <f t="shared" si="986"/>
        <v>1</v>
      </c>
      <c r="AB787" s="7">
        <f t="shared" si="987"/>
        <v>2022</v>
      </c>
      <c r="AC787" s="7">
        <f t="shared" si="988"/>
        <v>2026</v>
      </c>
      <c r="AD787" s="10" t="e">
        <f t="shared" ref="AD787:AD850" ca="1" si="1017">IF(#REF!="Non",(DAYS360(N787,Q787)/360),(DAYS360(N787,TODAY())/360))</f>
        <v>#REF!</v>
      </c>
      <c r="AE787" s="10" t="e">
        <f t="shared" ca="1" si="990"/>
        <v>#REF!</v>
      </c>
      <c r="AF787" s="8">
        <v>36272</v>
      </c>
      <c r="AG787" s="11">
        <f t="shared" ca="1" si="991"/>
        <v>25.890410958904109</v>
      </c>
      <c r="AH787" s="10" t="str">
        <f t="shared" ca="1" si="992"/>
        <v>&gt;25&lt; 35</v>
      </c>
      <c r="AI787" s="12"/>
      <c r="AJ787" s="13"/>
      <c r="AK787" s="12">
        <v>13021924</v>
      </c>
      <c r="AL787" s="8">
        <v>44414</v>
      </c>
      <c r="AM787" s="7" t="s">
        <v>108</v>
      </c>
      <c r="AN787" s="7" t="s">
        <v>109</v>
      </c>
      <c r="AQ787" s="14">
        <v>3</v>
      </c>
      <c r="AR787" s="14">
        <v>1</v>
      </c>
      <c r="AS787" s="15">
        <f t="shared" si="993"/>
        <v>44940.25</v>
      </c>
      <c r="AT787" s="14" t="s">
        <v>163</v>
      </c>
      <c r="AU787" s="12">
        <v>3.1930000000000001</v>
      </c>
      <c r="AV787" s="17" t="s">
        <v>236</v>
      </c>
      <c r="AW787" s="18" t="s">
        <v>201</v>
      </c>
      <c r="AX787" s="19" t="s">
        <v>3372</v>
      </c>
      <c r="AY787" s="17" t="s">
        <v>593</v>
      </c>
      <c r="AZ787" s="14" t="s">
        <v>203</v>
      </c>
      <c r="BA787" s="20" t="str">
        <f t="shared" si="994"/>
        <v>17001000000301513436</v>
      </c>
      <c r="BB787" s="31">
        <f t="shared" si="995"/>
        <v>20</v>
      </c>
      <c r="BC787" s="22" t="s">
        <v>2170</v>
      </c>
      <c r="BD787" s="23" t="s">
        <v>115</v>
      </c>
      <c r="BF787" s="8"/>
      <c r="BG787" s="32">
        <v>23655096</v>
      </c>
      <c r="BH787" s="32">
        <v>26457717</v>
      </c>
      <c r="BI787" s="32"/>
      <c r="BJ787" t="s">
        <v>820</v>
      </c>
      <c r="BK787" s="14" t="str">
        <f t="shared" si="949"/>
        <v>B-520</v>
      </c>
      <c r="BL787" s="14"/>
      <c r="BM787" s="25"/>
      <c r="BN787" s="26" t="str">
        <f t="shared" si="996"/>
        <v>17001000000301513436</v>
      </c>
      <c r="BO787" s="27" t="str">
        <f t="shared" si="997"/>
        <v>OTHMAN IMEN</v>
      </c>
      <c r="BP787" s="26">
        <f t="shared" si="998"/>
        <v>788</v>
      </c>
      <c r="BQ787" s="28"/>
    </row>
    <row r="788" spans="1:69" x14ac:dyDescent="0.25">
      <c r="A788" t="str">
        <f>VLOOKUP(B788,[2]RH!$B:$BV,72,0)</f>
        <v>Non-Actif</v>
      </c>
      <c r="B788" s="6">
        <v>789</v>
      </c>
      <c r="C788" s="7" t="s">
        <v>100</v>
      </c>
      <c r="D788" s="7" t="s">
        <v>3373</v>
      </c>
      <c r="E788" s="7" t="s">
        <v>67</v>
      </c>
      <c r="F788" s="7" t="s">
        <v>158</v>
      </c>
      <c r="G788" s="7" t="s">
        <v>1575</v>
      </c>
      <c r="H788" s="7"/>
      <c r="I788" s="7"/>
      <c r="J788" s="7"/>
      <c r="K788" s="7" t="s">
        <v>146</v>
      </c>
      <c r="L788" s="7" t="s">
        <v>90</v>
      </c>
      <c r="M788" s="7" t="s">
        <v>191</v>
      </c>
      <c r="N788" s="8">
        <v>44578</v>
      </c>
      <c r="P788" s="7">
        <f t="shared" ca="1" si="999"/>
        <v>-980</v>
      </c>
      <c r="Q788" s="8">
        <v>44718</v>
      </c>
      <c r="R788" s="7" t="s">
        <v>161</v>
      </c>
      <c r="S788" s="7"/>
      <c r="T788" s="9" t="s">
        <v>156</v>
      </c>
      <c r="U788" s="7" t="str">
        <f t="shared" si="985"/>
        <v>Contractuel</v>
      </c>
      <c r="V788" s="8">
        <v>44682</v>
      </c>
      <c r="W788" s="8">
        <v>44742</v>
      </c>
      <c r="X788" s="8"/>
      <c r="Y788" s="8"/>
      <c r="Z788" s="8">
        <v>44578</v>
      </c>
      <c r="AA788" s="7">
        <f t="shared" si="986"/>
        <v>1</v>
      </c>
      <c r="AB788" s="7">
        <f t="shared" si="987"/>
        <v>2022</v>
      </c>
      <c r="AC788" s="7">
        <f t="shared" si="988"/>
        <v>2026</v>
      </c>
      <c r="AD788" s="10" t="e">
        <f t="shared" ref="AD788:AD851" ca="1" si="1018">IF(#REF!="Non",(DAYS360(N788,Q788)/360),(DAYS360(N788,TODAY())/360))</f>
        <v>#REF!</v>
      </c>
      <c r="AE788" s="10" t="e">
        <f t="shared" ca="1" si="990"/>
        <v>#REF!</v>
      </c>
      <c r="AF788" s="8">
        <v>35818</v>
      </c>
      <c r="AG788" s="11">
        <f t="shared" ca="1" si="991"/>
        <v>27.134246575342466</v>
      </c>
      <c r="AH788" s="10" t="str">
        <f t="shared" ca="1" si="992"/>
        <v>&gt;25&lt; 35</v>
      </c>
      <c r="AI788" s="12">
        <v>17462666</v>
      </c>
      <c r="AJ788" s="13" t="s">
        <v>79</v>
      </c>
      <c r="AK788" s="12">
        <v>14265771</v>
      </c>
      <c r="AL788" s="8">
        <v>42327</v>
      </c>
      <c r="AM788" s="7" t="s">
        <v>108</v>
      </c>
      <c r="AN788" s="7" t="s">
        <v>109</v>
      </c>
      <c r="AQ788" s="14">
        <v>3</v>
      </c>
      <c r="AR788" s="14">
        <v>1</v>
      </c>
      <c r="AS788" s="15">
        <f t="shared" si="993"/>
        <v>44943.25</v>
      </c>
      <c r="AT788" s="14" t="s">
        <v>163</v>
      </c>
      <c r="AU788" s="12">
        <v>3.1930000000000001</v>
      </c>
      <c r="AV788" s="17" t="s">
        <v>150</v>
      </c>
      <c r="AW788" s="18" t="s">
        <v>339</v>
      </c>
      <c r="AX788" s="19" t="s">
        <v>3374</v>
      </c>
      <c r="AY788" s="17" t="s">
        <v>236</v>
      </c>
      <c r="AZ788" s="14" t="s">
        <v>174</v>
      </c>
      <c r="BA788" s="20" t="str">
        <f t="shared" si="994"/>
        <v>07080013810554399217</v>
      </c>
      <c r="BB788" s="31">
        <f t="shared" si="995"/>
        <v>20</v>
      </c>
      <c r="BC788" s="22" t="s">
        <v>3375</v>
      </c>
      <c r="BD788" s="23" t="s">
        <v>491</v>
      </c>
      <c r="BF788" s="8"/>
      <c r="BG788" s="32">
        <v>56792393</v>
      </c>
      <c r="BH788" s="32"/>
      <c r="BI788" s="32"/>
      <c r="BJ788" t="s">
        <v>959</v>
      </c>
      <c r="BK788" s="14" t="str">
        <f t="shared" si="949"/>
        <v>-</v>
      </c>
      <c r="BL788" s="14"/>
      <c r="BM788" s="25"/>
      <c r="BN788" s="26" t="str">
        <f t="shared" si="996"/>
        <v>07080013810554399217</v>
      </c>
      <c r="BO788" s="27" t="str">
        <f t="shared" si="997"/>
        <v>JOUINI NARJES</v>
      </c>
      <c r="BP788" s="26">
        <f t="shared" si="998"/>
        <v>789</v>
      </c>
      <c r="BQ788" s="28"/>
    </row>
    <row r="789" spans="1:69" x14ac:dyDescent="0.25">
      <c r="A789" t="str">
        <f>VLOOKUP(B789,[2]RH!$B:$BV,72,0)</f>
        <v>si</v>
      </c>
      <c r="B789" s="6">
        <v>790</v>
      </c>
      <c r="C789" s="7" t="s">
        <v>100</v>
      </c>
      <c r="D789" s="7" t="s">
        <v>3376</v>
      </c>
      <c r="E789" s="7" t="s">
        <v>67</v>
      </c>
      <c r="F789" s="7" t="s">
        <v>158</v>
      </c>
      <c r="G789" s="7" t="s">
        <v>3377</v>
      </c>
      <c r="H789" s="7" t="s">
        <v>541</v>
      </c>
      <c r="I789" s="7" t="s">
        <v>542</v>
      </c>
      <c r="J789" s="7"/>
      <c r="K789" s="7" t="s">
        <v>89</v>
      </c>
      <c r="L789" s="7" t="s">
        <v>90</v>
      </c>
      <c r="M789" s="7" t="s">
        <v>191</v>
      </c>
      <c r="N789" s="8">
        <v>44578</v>
      </c>
      <c r="P789" s="7">
        <f t="shared" ca="1" si="999"/>
        <v>-6</v>
      </c>
      <c r="Q789" s="8"/>
      <c r="R789" s="7"/>
      <c r="S789" s="7"/>
      <c r="T789" s="9" t="s">
        <v>156</v>
      </c>
      <c r="U789" s="7" t="str">
        <f t="shared" si="985"/>
        <v>Contractuel</v>
      </c>
      <c r="V789" s="8">
        <v>45627</v>
      </c>
      <c r="W789" s="8">
        <v>45716</v>
      </c>
      <c r="X789" s="8"/>
      <c r="Y789" s="8"/>
      <c r="Z789" s="8">
        <v>44578</v>
      </c>
      <c r="AA789" s="7">
        <f t="shared" si="986"/>
        <v>1</v>
      </c>
      <c r="AB789" s="7">
        <f t="shared" si="987"/>
        <v>2022</v>
      </c>
      <c r="AC789" s="7">
        <f t="shared" si="988"/>
        <v>2026</v>
      </c>
      <c r="AD789" s="10" t="e">
        <f t="shared" ref="AD789:AD852" ca="1" si="1019">IF(#REF!="Non",(DAYS360(N789,Q789)/360),(DAYS360(N789,TODAY())/360))</f>
        <v>#REF!</v>
      </c>
      <c r="AE789" s="10" t="e">
        <f t="shared" ca="1" si="990"/>
        <v>#REF!</v>
      </c>
      <c r="AF789" s="8">
        <v>35671</v>
      </c>
      <c r="AG789" s="11">
        <f t="shared" ca="1" si="991"/>
        <v>27.536986301369861</v>
      </c>
      <c r="AH789" s="10" t="str">
        <f t="shared" ca="1" si="992"/>
        <v>&gt;25&lt; 35</v>
      </c>
      <c r="AI789" s="12">
        <v>17462038</v>
      </c>
      <c r="AJ789" s="13" t="s">
        <v>170</v>
      </c>
      <c r="AK789" s="12">
        <v>14351295</v>
      </c>
      <c r="AL789" s="8">
        <v>42216</v>
      </c>
      <c r="AM789" s="7" t="s">
        <v>108</v>
      </c>
      <c r="AN789" s="7" t="s">
        <v>109</v>
      </c>
      <c r="AQ789">
        <v>3</v>
      </c>
      <c r="AR789" s="70">
        <v>3</v>
      </c>
      <c r="AS789" s="15">
        <f t="shared" si="993"/>
        <v>45673.75</v>
      </c>
      <c r="AT789" s="14" t="s">
        <v>163</v>
      </c>
      <c r="AU789" s="12">
        <v>3.3069999999999999</v>
      </c>
      <c r="AV789" s="17" t="s">
        <v>236</v>
      </c>
      <c r="AW789" s="18" t="s">
        <v>201</v>
      </c>
      <c r="AX789" s="19" t="s">
        <v>3378</v>
      </c>
      <c r="AY789" s="17" t="s">
        <v>2578</v>
      </c>
      <c r="AZ789" s="14" t="s">
        <v>203</v>
      </c>
      <c r="BA789" s="20" t="str">
        <f t="shared" si="994"/>
        <v>17001000000308928795</v>
      </c>
      <c r="BB789" s="31">
        <f t="shared" si="995"/>
        <v>20</v>
      </c>
      <c r="BC789" s="22" t="s">
        <v>3379</v>
      </c>
      <c r="BD789" s="23" t="s">
        <v>371</v>
      </c>
      <c r="BF789" s="8"/>
      <c r="BG789" s="32">
        <v>28474638</v>
      </c>
      <c r="BH789" s="32">
        <v>28257569</v>
      </c>
      <c r="BI789" s="32"/>
      <c r="BJ789" t="s">
        <v>371</v>
      </c>
      <c r="BK789" s="14" t="str">
        <f>IF(K789="CADRE","CADRE",CONCATENATE(J789,"-",H789))</f>
        <v>-coupe</v>
      </c>
      <c r="BL789" s="14" t="s">
        <v>288</v>
      </c>
      <c r="BM789" s="25"/>
      <c r="BN789" s="26" t="str">
        <f t="shared" si="996"/>
        <v>17001000000308928795</v>
      </c>
      <c r="BO789" s="27" t="str">
        <f t="shared" si="997"/>
        <v>DAAGI OUMAYMA</v>
      </c>
      <c r="BP789" s="26">
        <f t="shared" si="998"/>
        <v>790</v>
      </c>
      <c r="BQ789" s="28"/>
    </row>
    <row r="790" spans="1:69" x14ac:dyDescent="0.25">
      <c r="A790" t="str">
        <f>VLOOKUP(B790,[2]RH!$B:$BV,72,0)</f>
        <v>si</v>
      </c>
      <c r="B790" s="6">
        <v>791</v>
      </c>
      <c r="C790" s="7" t="s">
        <v>65</v>
      </c>
      <c r="D790" s="7" t="s">
        <v>3380</v>
      </c>
      <c r="E790" s="7" t="s">
        <v>67</v>
      </c>
      <c r="F790" s="7" t="s">
        <v>258</v>
      </c>
      <c r="G790" s="7" t="s">
        <v>264</v>
      </c>
      <c r="H790" s="7"/>
      <c r="I790" s="7"/>
      <c r="J790" s="7"/>
      <c r="K790" s="7" t="s">
        <v>70</v>
      </c>
      <c r="L790" s="7" t="s">
        <v>90</v>
      </c>
      <c r="M790" s="7" t="s">
        <v>264</v>
      </c>
      <c r="N790" s="8">
        <v>44578</v>
      </c>
      <c r="P790" s="7" t="str">
        <f t="shared" ca="1" si="999"/>
        <v/>
      </c>
      <c r="Q790" s="8"/>
      <c r="R790" s="7"/>
      <c r="S790" s="7"/>
      <c r="T790" s="9" t="s">
        <v>72</v>
      </c>
      <c r="U790" s="7" t="str">
        <f t="shared" si="985"/>
        <v>Titulaire</v>
      </c>
      <c r="V790" s="8"/>
      <c r="W790" s="8"/>
      <c r="X790" s="8"/>
      <c r="Y790" s="8"/>
      <c r="Z790" s="8">
        <v>44578</v>
      </c>
      <c r="AA790" s="7">
        <f t="shared" si="986"/>
        <v>1</v>
      </c>
      <c r="AB790" s="7">
        <f t="shared" si="987"/>
        <v>2022</v>
      </c>
      <c r="AC790" s="7">
        <f t="shared" si="988"/>
        <v>2026</v>
      </c>
      <c r="AD790" s="10" t="e">
        <f t="shared" ref="AD790:AD853" ca="1" si="1020">IF(#REF!="Non",(DAYS360(N790,Q790)/360),(DAYS360(N790,TODAY())/360))</f>
        <v>#REF!</v>
      </c>
      <c r="AE790" s="10" t="e">
        <f t="shared" ca="1" si="990"/>
        <v>#REF!</v>
      </c>
      <c r="AF790" s="8">
        <v>34829</v>
      </c>
      <c r="AG790" s="11">
        <f t="shared" ca="1" si="991"/>
        <v>29.843835616438355</v>
      </c>
      <c r="AH790" s="10" t="str">
        <f t="shared" ca="1" si="992"/>
        <v>&gt;25&lt; 35</v>
      </c>
      <c r="AI790" s="12">
        <v>17557880</v>
      </c>
      <c r="AJ790" s="13" t="s">
        <v>106</v>
      </c>
      <c r="AK790" s="12" t="s">
        <v>3381</v>
      </c>
      <c r="AL790" s="8">
        <v>43406</v>
      </c>
      <c r="AM790" s="7" t="s">
        <v>75</v>
      </c>
      <c r="AN790" s="7" t="s">
        <v>109</v>
      </c>
      <c r="AQ790">
        <v>15</v>
      </c>
      <c r="AR790" s="70">
        <v>3</v>
      </c>
      <c r="AS790" s="15">
        <f t="shared" si="993"/>
        <v>45673.75</v>
      </c>
      <c r="AT790" s="14" t="s">
        <v>77</v>
      </c>
      <c r="AU790" s="12">
        <v>1300</v>
      </c>
      <c r="AV790" s="17" t="s">
        <v>236</v>
      </c>
      <c r="AW790" s="18" t="s">
        <v>3382</v>
      </c>
      <c r="AX790" s="19" t="s">
        <v>3383</v>
      </c>
      <c r="AY790" s="17" t="s">
        <v>404</v>
      </c>
      <c r="AZ790" s="14" t="s">
        <v>203</v>
      </c>
      <c r="BA790" s="20" t="str">
        <f t="shared" si="994"/>
        <v>17801000000286842755</v>
      </c>
      <c r="BB790" s="31">
        <f t="shared" si="995"/>
        <v>20</v>
      </c>
      <c r="BC790" s="22" t="s">
        <v>3384</v>
      </c>
      <c r="BD790" s="23" t="s">
        <v>3385</v>
      </c>
      <c r="BF790" s="8"/>
      <c r="BG790" s="32">
        <v>20974482</v>
      </c>
      <c r="BH790" s="32"/>
      <c r="BI790" s="32">
        <v>98137810</v>
      </c>
      <c r="BJ790" t="s">
        <v>492</v>
      </c>
      <c r="BK790" s="14" t="str">
        <f t="shared" si="949"/>
        <v>CADRE</v>
      </c>
      <c r="BL790" s="14"/>
      <c r="BM790" s="25"/>
      <c r="BN790" s="26" t="str">
        <f t="shared" si="996"/>
        <v>17801000000286842755</v>
      </c>
      <c r="BO790" s="27" t="str">
        <f t="shared" si="997"/>
        <v>RMILA ISMAIL</v>
      </c>
      <c r="BP790" s="26">
        <f t="shared" si="998"/>
        <v>791</v>
      </c>
      <c r="BQ790" s="28"/>
    </row>
    <row r="791" spans="1:69" x14ac:dyDescent="0.25">
      <c r="A791" t="str">
        <f>VLOOKUP(B791,[2]RH!$B:$BV,72,0)</f>
        <v>si</v>
      </c>
      <c r="B791" s="6">
        <v>792</v>
      </c>
      <c r="C791" s="7" t="s">
        <v>168</v>
      </c>
      <c r="D791" s="7" t="s">
        <v>3386</v>
      </c>
      <c r="E791" s="7" t="s">
        <v>67</v>
      </c>
      <c r="F791" s="7" t="s">
        <v>118</v>
      </c>
      <c r="G791" s="7" t="s">
        <v>220</v>
      </c>
      <c r="H791" s="7" t="s">
        <v>225</v>
      </c>
      <c r="I791" s="7" t="s">
        <v>534</v>
      </c>
      <c r="J791" s="7" t="s">
        <v>190</v>
      </c>
      <c r="K791" s="7" t="s">
        <v>146</v>
      </c>
      <c r="L791" s="7" t="s">
        <v>90</v>
      </c>
      <c r="M791" s="7" t="s">
        <v>191</v>
      </c>
      <c r="N791" s="8">
        <v>44578</v>
      </c>
      <c r="P791" s="7">
        <f t="shared" ca="1" si="999"/>
        <v>-6</v>
      </c>
      <c r="Q791" s="8"/>
      <c r="R791" s="7"/>
      <c r="S791" s="7"/>
      <c r="T791" s="9" t="s">
        <v>156</v>
      </c>
      <c r="U791" s="7" t="str">
        <f t="shared" si="985"/>
        <v>Contractuel</v>
      </c>
      <c r="V791" s="8">
        <v>45689</v>
      </c>
      <c r="W791" s="8">
        <f>VLOOKUP(B791,[1]BASE!$A:$Q,17,0)</f>
        <v>45716</v>
      </c>
      <c r="X791" s="8"/>
      <c r="Y791" s="8"/>
      <c r="Z791" s="8">
        <v>44578</v>
      </c>
      <c r="AA791" s="7">
        <f t="shared" si="986"/>
        <v>1</v>
      </c>
      <c r="AB791" s="7">
        <f t="shared" si="987"/>
        <v>2022</v>
      </c>
      <c r="AC791" s="7">
        <f t="shared" si="988"/>
        <v>2026</v>
      </c>
      <c r="AD791" s="10" t="e">
        <f t="shared" ref="AD791:AD854" ca="1" si="1021">IF(#REF!="Non",(DAYS360(N791,Q791)/360),(DAYS360(N791,TODAY())/360))</f>
        <v>#REF!</v>
      </c>
      <c r="AE791" s="10" t="e">
        <f t="shared" ca="1" si="990"/>
        <v>#REF!</v>
      </c>
      <c r="AF791" s="8">
        <v>29197</v>
      </c>
      <c r="AG791" s="11">
        <f t="shared" ca="1" si="991"/>
        <v>45.273972602739725</v>
      </c>
      <c r="AH791" s="10" t="str">
        <f t="shared" ca="1" si="992"/>
        <v>&gt;45&lt; 55</v>
      </c>
      <c r="AI791" s="12">
        <v>12349568</v>
      </c>
      <c r="AJ791" s="13" t="s">
        <v>73</v>
      </c>
      <c r="AK791" s="12" t="s">
        <v>3387</v>
      </c>
      <c r="AL791" s="8">
        <v>35525</v>
      </c>
      <c r="AM791" s="7" t="s">
        <v>108</v>
      </c>
      <c r="AN791" s="7" t="s">
        <v>76</v>
      </c>
      <c r="AO791">
        <v>2</v>
      </c>
      <c r="AQ791">
        <v>3</v>
      </c>
      <c r="AR791" s="70">
        <v>3</v>
      </c>
      <c r="AS791" s="15">
        <f t="shared" si="993"/>
        <v>45673.75</v>
      </c>
      <c r="AT791" s="14" t="s">
        <v>163</v>
      </c>
      <c r="AU791" s="12">
        <v>3.3069999999999999</v>
      </c>
      <c r="AV791" s="17" t="s">
        <v>92</v>
      </c>
      <c r="AW791" s="18" t="s">
        <v>2763</v>
      </c>
      <c r="AX791" s="19" t="s">
        <v>3388</v>
      </c>
      <c r="AY791" s="17" t="s">
        <v>420</v>
      </c>
      <c r="AZ791" s="14" t="s">
        <v>152</v>
      </c>
      <c r="BA791" s="20" t="str">
        <f t="shared" si="994"/>
        <v>04112089004363298377</v>
      </c>
      <c r="BB791" s="31">
        <f t="shared" si="995"/>
        <v>20</v>
      </c>
      <c r="BC791" s="22" t="s">
        <v>3389</v>
      </c>
      <c r="BD791" s="23" t="s">
        <v>482</v>
      </c>
      <c r="BF791" s="8">
        <v>45041</v>
      </c>
      <c r="BG791" s="32">
        <v>24510234</v>
      </c>
      <c r="BH791" s="32">
        <v>22227351</v>
      </c>
      <c r="BI791" s="32"/>
      <c r="BJ791" t="s">
        <v>1857</v>
      </c>
      <c r="BK791" s="14" t="str">
        <f>IF(K791="CADRE","CADRE",CONCATENATE(J791,"-",H791))</f>
        <v>A-P6 AV</v>
      </c>
      <c r="BL791" s="14" t="s">
        <v>288</v>
      </c>
      <c r="BM791" s="25"/>
      <c r="BN791" s="26" t="str">
        <f t="shared" si="996"/>
        <v>04112089004363298377</v>
      </c>
      <c r="BO791" s="27" t="str">
        <f t="shared" si="997"/>
        <v>MOUMNI KARIMA</v>
      </c>
      <c r="BP791" s="26">
        <f t="shared" si="998"/>
        <v>792</v>
      </c>
      <c r="BQ791" s="28"/>
    </row>
    <row r="792" spans="1:69" x14ac:dyDescent="0.25">
      <c r="A792" t="str">
        <f>VLOOKUP(B792,[2]RH!$B:$BV,72,0)</f>
        <v>Non-Actif</v>
      </c>
      <c r="B792" s="6">
        <v>793</v>
      </c>
      <c r="C792" s="7" t="s">
        <v>65</v>
      </c>
      <c r="D792" s="7" t="s">
        <v>3390</v>
      </c>
      <c r="E792" s="7" t="s">
        <v>67</v>
      </c>
      <c r="F792" s="7" t="s">
        <v>102</v>
      </c>
      <c r="G792" s="7" t="s">
        <v>1585</v>
      </c>
      <c r="H792" s="7"/>
      <c r="I792" s="7"/>
      <c r="J792" s="7"/>
      <c r="K792" s="7" t="s">
        <v>89</v>
      </c>
      <c r="L792" s="7" t="s">
        <v>90</v>
      </c>
      <c r="M792" s="7" t="s">
        <v>1586</v>
      </c>
      <c r="N792" s="8">
        <v>44578</v>
      </c>
      <c r="P792" s="7" t="str">
        <f t="shared" ca="1" si="999"/>
        <v/>
      </c>
      <c r="Q792" s="8">
        <v>44938</v>
      </c>
      <c r="R792" s="7" t="s">
        <v>771</v>
      </c>
      <c r="S792" s="7"/>
      <c r="T792" s="9" t="s">
        <v>394</v>
      </c>
      <c r="U792" s="7" t="str">
        <f t="shared" si="985"/>
        <v>Contractuel</v>
      </c>
      <c r="V792" s="8"/>
      <c r="W792" s="8"/>
      <c r="X792" s="8">
        <v>44578</v>
      </c>
      <c r="Y792" s="8">
        <v>44942</v>
      </c>
      <c r="Z792" s="8"/>
      <c r="AA792" s="7">
        <f t="shared" si="986"/>
        <v>1</v>
      </c>
      <c r="AB792" s="7">
        <f t="shared" si="987"/>
        <v>2022</v>
      </c>
      <c r="AC792" s="7">
        <f t="shared" si="988"/>
        <v>2026</v>
      </c>
      <c r="AD792" s="10" t="e">
        <f t="shared" ref="AD792:AD855" ca="1" si="1022">IF(#REF!="Non",(DAYS360(N792,Q792)/360),(DAYS360(N792,TODAY())/360))</f>
        <v>#REF!</v>
      </c>
      <c r="AE792" s="10" t="e">
        <f t="shared" ca="1" si="990"/>
        <v>#REF!</v>
      </c>
      <c r="AF792" s="8">
        <v>30466</v>
      </c>
      <c r="AG792" s="11">
        <f t="shared" ca="1" si="991"/>
        <v>41.797260273972604</v>
      </c>
      <c r="AH792" s="10" t="str">
        <f t="shared" ca="1" si="992"/>
        <v>&gt;35&lt; 45</v>
      </c>
      <c r="AI792" s="12"/>
      <c r="AJ792" s="13"/>
      <c r="AK792" s="12" t="s">
        <v>3391</v>
      </c>
      <c r="AL792" s="8">
        <v>40267</v>
      </c>
      <c r="AM792" s="7" t="s">
        <v>75</v>
      </c>
      <c r="AN792" s="7" t="s">
        <v>109</v>
      </c>
      <c r="AQ792" s="14">
        <v>3</v>
      </c>
      <c r="AR792" s="14">
        <v>1</v>
      </c>
      <c r="AS792" s="15">
        <f t="shared" si="993"/>
        <v>44943.25</v>
      </c>
      <c r="AT792" s="14" t="s">
        <v>163</v>
      </c>
      <c r="AU792" s="12">
        <v>2.2770000000000001</v>
      </c>
      <c r="AV792" s="17" t="s">
        <v>1112</v>
      </c>
      <c r="AW792" s="18" t="s">
        <v>3131</v>
      </c>
      <c r="AX792" s="19" t="s">
        <v>3392</v>
      </c>
      <c r="AY792" s="17" t="s">
        <v>2224</v>
      </c>
      <c r="AZ792" s="14" t="s">
        <v>443</v>
      </c>
      <c r="BA792" s="20" t="str">
        <f t="shared" si="994"/>
        <v>24020074268251110168</v>
      </c>
      <c r="BB792" s="31">
        <f t="shared" si="995"/>
        <v>20</v>
      </c>
      <c r="BC792" s="22" t="s">
        <v>3393</v>
      </c>
      <c r="BD792" s="23" t="s">
        <v>286</v>
      </c>
      <c r="BE792">
        <v>2030</v>
      </c>
      <c r="BF792" s="8"/>
      <c r="BG792" s="32">
        <v>26001052</v>
      </c>
      <c r="BH792" s="32">
        <v>21558332</v>
      </c>
      <c r="BI792" s="32">
        <v>98137119</v>
      </c>
      <c r="BJ792" t="s">
        <v>600</v>
      </c>
      <c r="BK792" s="14" t="str">
        <f t="shared" ref="BK792" si="1023">IF(K792="CADRE","CADRE",CONCATENATE(J792,"-",H792))</f>
        <v>-</v>
      </c>
      <c r="BL792" s="14"/>
      <c r="BM792" s="25"/>
      <c r="BN792" s="26" t="str">
        <f t="shared" si="996"/>
        <v>24020074268251110168</v>
      </c>
      <c r="BO792" s="27" t="str">
        <f t="shared" si="997"/>
        <v>OUERGHI KAIES</v>
      </c>
      <c r="BP792" s="26">
        <f t="shared" si="998"/>
        <v>793</v>
      </c>
      <c r="BQ792" s="28"/>
    </row>
    <row r="793" spans="1:69" x14ac:dyDescent="0.25">
      <c r="A793" t="str">
        <f>VLOOKUP(B793,[2]RH!$B:$BV,72,0)</f>
        <v>si</v>
      </c>
      <c r="B793" s="6">
        <v>794</v>
      </c>
      <c r="C793" s="7" t="s">
        <v>65</v>
      </c>
      <c r="D793" s="7" t="s">
        <v>3394</v>
      </c>
      <c r="E793" s="7" t="s">
        <v>67</v>
      </c>
      <c r="F793" s="7" t="s">
        <v>102</v>
      </c>
      <c r="G793" s="7" t="s">
        <v>188</v>
      </c>
      <c r="H793" s="7" t="s">
        <v>102</v>
      </c>
      <c r="I793" s="7" t="s">
        <v>1908</v>
      </c>
      <c r="J793" s="7"/>
      <c r="K793" s="7" t="s">
        <v>89</v>
      </c>
      <c r="L793" s="7" t="s">
        <v>90</v>
      </c>
      <c r="M793" s="7" t="s">
        <v>1586</v>
      </c>
      <c r="N793" s="8">
        <v>44578</v>
      </c>
      <c r="P793" s="7">
        <f t="shared" ca="1" si="999"/>
        <v>86</v>
      </c>
      <c r="Q793" s="8"/>
      <c r="R793" s="7"/>
      <c r="S793" s="7"/>
      <c r="T793" s="9" t="s">
        <v>156</v>
      </c>
      <c r="U793" s="7" t="str">
        <f t="shared" si="985"/>
        <v>Contractuel</v>
      </c>
      <c r="V793" s="8">
        <v>45627</v>
      </c>
      <c r="W793" s="8">
        <v>45808</v>
      </c>
      <c r="X793" s="8">
        <v>44578</v>
      </c>
      <c r="Y793" s="8"/>
      <c r="Z793" s="8"/>
      <c r="AA793" s="7">
        <f t="shared" si="986"/>
        <v>1</v>
      </c>
      <c r="AB793" s="7">
        <f t="shared" si="987"/>
        <v>2022</v>
      </c>
      <c r="AC793" s="7">
        <f t="shared" si="988"/>
        <v>2026</v>
      </c>
      <c r="AD793" s="10" t="e">
        <f t="shared" ref="AD793:AD856" ca="1" si="1024">IF(#REF!="Non",(DAYS360(N793,Q793)/360),(DAYS360(N793,TODAY())/360))</f>
        <v>#REF!</v>
      </c>
      <c r="AE793" s="10" t="e">
        <f t="shared" ca="1" si="990"/>
        <v>#REF!</v>
      </c>
      <c r="AF793" s="8">
        <v>35126</v>
      </c>
      <c r="AG793" s="11">
        <f t="shared" ca="1" si="991"/>
        <v>29.030136986301368</v>
      </c>
      <c r="AH793" s="10" t="str">
        <f t="shared" ca="1" si="992"/>
        <v>&gt;25&lt; 35</v>
      </c>
      <c r="AI793" s="12">
        <v>17659771</v>
      </c>
      <c r="AJ793" s="13" t="s">
        <v>73</v>
      </c>
      <c r="AK793" s="12">
        <v>13011021</v>
      </c>
      <c r="AL793" s="8">
        <v>43626</v>
      </c>
      <c r="AM793" s="7" t="s">
        <v>75</v>
      </c>
      <c r="AN793" s="7" t="s">
        <v>109</v>
      </c>
      <c r="AQ793">
        <v>3</v>
      </c>
      <c r="AR793" s="70">
        <v>3</v>
      </c>
      <c r="AS793" s="15">
        <f t="shared" si="993"/>
        <v>45673.75</v>
      </c>
      <c r="AT793" s="14" t="s">
        <v>163</v>
      </c>
      <c r="AU793" s="12">
        <v>3.3069999999999999</v>
      </c>
      <c r="AV793" s="17" t="s">
        <v>92</v>
      </c>
      <c r="AW793" s="18" t="s">
        <v>1915</v>
      </c>
      <c r="AX793" s="19" t="s">
        <v>3395</v>
      </c>
      <c r="AY793" s="17" t="s">
        <v>150</v>
      </c>
      <c r="AZ793" s="14" t="s">
        <v>152</v>
      </c>
      <c r="BA793" s="20" t="str">
        <f t="shared" si="994"/>
        <v>04055140007687119307</v>
      </c>
      <c r="BB793" s="31">
        <f t="shared" si="995"/>
        <v>20</v>
      </c>
      <c r="BC793" s="22" t="s">
        <v>3396</v>
      </c>
      <c r="BD793" s="23" t="s">
        <v>115</v>
      </c>
      <c r="BF793" s="8"/>
      <c r="BG793" s="32">
        <v>23706699</v>
      </c>
      <c r="BH793" s="32">
        <v>58826397</v>
      </c>
      <c r="BI793" s="32">
        <v>98137118</v>
      </c>
      <c r="BJ793" t="s">
        <v>2442</v>
      </c>
      <c r="BK793" s="14" t="str">
        <f t="shared" si="949"/>
        <v>-LOGISTIQUE</v>
      </c>
      <c r="BL793" s="14" t="s">
        <v>300</v>
      </c>
      <c r="BM793" s="25"/>
      <c r="BN793" s="26" t="str">
        <f t="shared" si="996"/>
        <v>04055140007687119307</v>
      </c>
      <c r="BO793" s="27" t="str">
        <f t="shared" si="997"/>
        <v>HBIBI MAHER</v>
      </c>
      <c r="BP793" s="26">
        <f t="shared" si="998"/>
        <v>794</v>
      </c>
      <c r="BQ793" s="28"/>
    </row>
    <row r="794" spans="1:69" x14ac:dyDescent="0.25">
      <c r="A794" t="str">
        <f>VLOOKUP(B794,[2]RH!$B:$BV,72,0)</f>
        <v>Non-Actif</v>
      </c>
      <c r="B794" s="6">
        <v>795</v>
      </c>
      <c r="C794" s="7" t="s">
        <v>168</v>
      </c>
      <c r="D794" s="7" t="s">
        <v>3397</v>
      </c>
      <c r="E794" s="7" t="s">
        <v>67</v>
      </c>
      <c r="F794" s="7" t="s">
        <v>118</v>
      </c>
      <c r="G794" s="7" t="s">
        <v>220</v>
      </c>
      <c r="H794" s="7" t="s">
        <v>2342</v>
      </c>
      <c r="I794" s="7" t="s">
        <v>2919</v>
      </c>
      <c r="J794" s="7" t="s">
        <v>190</v>
      </c>
      <c r="K794" s="7" t="s">
        <v>146</v>
      </c>
      <c r="L794" s="7" t="s">
        <v>90</v>
      </c>
      <c r="M794" s="7" t="s">
        <v>191</v>
      </c>
      <c r="N794" s="8">
        <v>44578</v>
      </c>
      <c r="P794" s="7">
        <f t="shared" ca="1" si="999"/>
        <v>-553</v>
      </c>
      <c r="Q794" s="8">
        <v>45170</v>
      </c>
      <c r="R794" s="7" t="s">
        <v>3398</v>
      </c>
      <c r="S794" s="7"/>
      <c r="T794" s="9" t="s">
        <v>156</v>
      </c>
      <c r="U794" s="7" t="str">
        <f t="shared" si="985"/>
        <v>Contractuel</v>
      </c>
      <c r="V794" s="8">
        <v>45139</v>
      </c>
      <c r="W794" s="8">
        <v>45169</v>
      </c>
      <c r="X794" s="8"/>
      <c r="Y794" s="8"/>
      <c r="Z794" s="8">
        <v>44578</v>
      </c>
      <c r="AA794" s="7">
        <f t="shared" si="986"/>
        <v>1</v>
      </c>
      <c r="AB794" s="7">
        <f t="shared" si="987"/>
        <v>2022</v>
      </c>
      <c r="AC794" s="7">
        <f t="shared" si="988"/>
        <v>2026</v>
      </c>
      <c r="AD794" s="10" t="e">
        <f t="shared" ref="AD794:AD857" ca="1" si="1025">IF(#REF!="Non",(DAYS360(N794,Q794)/360),(DAYS360(N794,TODAY())/360))</f>
        <v>#REF!</v>
      </c>
      <c r="AE794" s="10" t="e">
        <f t="shared" ca="1" si="990"/>
        <v>#REF!</v>
      </c>
      <c r="AF794" s="8">
        <v>32468</v>
      </c>
      <c r="AG794" s="11">
        <f t="shared" ca="1" si="991"/>
        <v>36.31232876712329</v>
      </c>
      <c r="AH794" s="10" t="str">
        <f t="shared" ca="1" si="992"/>
        <v>&gt;35&lt; 45</v>
      </c>
      <c r="AI794" s="12">
        <v>12669681</v>
      </c>
      <c r="AJ794" s="13" t="s">
        <v>92</v>
      </c>
      <c r="AK794" s="12" t="s">
        <v>3399</v>
      </c>
      <c r="AL794" s="8">
        <v>44077</v>
      </c>
      <c r="AM794" s="7" t="s">
        <v>108</v>
      </c>
      <c r="AN794" s="7" t="s">
        <v>76</v>
      </c>
      <c r="AQ794" s="14">
        <v>3</v>
      </c>
      <c r="AR794" s="14">
        <v>2</v>
      </c>
      <c r="AS794" s="15">
        <f t="shared" si="993"/>
        <v>45308.5</v>
      </c>
      <c r="AT794" s="14" t="s">
        <v>163</v>
      </c>
      <c r="AU794" s="12">
        <v>3.3069999999999999</v>
      </c>
      <c r="AV794" s="17" t="s">
        <v>181</v>
      </c>
      <c r="AW794" s="18" t="s">
        <v>457</v>
      </c>
      <c r="AX794" s="19" t="s">
        <v>3400</v>
      </c>
      <c r="AY794" s="17" t="s">
        <v>1362</v>
      </c>
      <c r="AZ794" s="14" t="s">
        <v>185</v>
      </c>
      <c r="BA794" s="20" t="str">
        <f t="shared" si="994"/>
        <v>14000000100746891474</v>
      </c>
      <c r="BB794" s="31">
        <f t="shared" si="995"/>
        <v>20</v>
      </c>
      <c r="BC794" s="22" t="s">
        <v>3401</v>
      </c>
      <c r="BD794" s="23" t="s">
        <v>341</v>
      </c>
      <c r="BF794" s="8"/>
      <c r="BG794" s="32">
        <v>24301786</v>
      </c>
      <c r="BH794" s="32">
        <v>56121921</v>
      </c>
      <c r="BI794" s="32"/>
      <c r="BJ794" t="s">
        <v>385</v>
      </c>
      <c r="BK794" s="14" t="str">
        <f t="shared" si="949"/>
        <v>A-P6</v>
      </c>
      <c r="BL794" s="14" t="s">
        <v>288</v>
      </c>
      <c r="BM794" s="25"/>
      <c r="BN794" s="26" t="str">
        <f t="shared" si="996"/>
        <v>14000000100746891474</v>
      </c>
      <c r="BO794" s="27" t="str">
        <f t="shared" si="997"/>
        <v>ARFAOUI RABIAA</v>
      </c>
      <c r="BP794" s="26">
        <f t="shared" si="998"/>
        <v>795</v>
      </c>
      <c r="BQ794" s="28"/>
    </row>
    <row r="795" spans="1:69" x14ac:dyDescent="0.25">
      <c r="A795" t="str">
        <f>VLOOKUP(B795,[2]RH!$B:$BV,72,0)</f>
        <v>si</v>
      </c>
      <c r="B795" s="6">
        <v>796</v>
      </c>
      <c r="C795" s="7" t="s">
        <v>100</v>
      </c>
      <c r="D795" s="7" t="s">
        <v>3402</v>
      </c>
      <c r="E795" s="7" t="s">
        <v>67</v>
      </c>
      <c r="F795" s="7" t="s">
        <v>118</v>
      </c>
      <c r="G795" s="7" t="s">
        <v>220</v>
      </c>
      <c r="H795" s="7">
        <v>965</v>
      </c>
      <c r="I795" s="7" t="s">
        <v>280</v>
      </c>
      <c r="J795" s="7" t="s">
        <v>281</v>
      </c>
      <c r="K795" s="7" t="s">
        <v>146</v>
      </c>
      <c r="L795" s="7" t="s">
        <v>90</v>
      </c>
      <c r="M795" s="7" t="s">
        <v>191</v>
      </c>
      <c r="N795" s="8">
        <v>44579</v>
      </c>
      <c r="P795" s="7">
        <f t="shared" ca="1" si="999"/>
        <v>-6</v>
      </c>
      <c r="Q795" s="8"/>
      <c r="R795" s="7"/>
      <c r="S795" s="7"/>
      <c r="T795" s="9" t="s">
        <v>156</v>
      </c>
      <c r="U795" s="7" t="str">
        <f t="shared" si="985"/>
        <v>Contractuel</v>
      </c>
      <c r="V795" s="8">
        <v>45689</v>
      </c>
      <c r="W795" s="8">
        <f>VLOOKUP(B795,[1]BASE!$A:$Q,17,0)</f>
        <v>45716</v>
      </c>
      <c r="X795" s="8"/>
      <c r="Y795" s="8"/>
      <c r="Z795" s="8">
        <v>44579</v>
      </c>
      <c r="AA795" s="7">
        <f t="shared" si="986"/>
        <v>1</v>
      </c>
      <c r="AB795" s="7">
        <f t="shared" si="987"/>
        <v>2022</v>
      </c>
      <c r="AC795" s="7">
        <f t="shared" si="988"/>
        <v>2026</v>
      </c>
      <c r="AD795" s="10" t="e">
        <f t="shared" ref="AD795:AD858" ca="1" si="1026">IF(#REF!="Non",(DAYS360(N795,Q795)/360),(DAYS360(N795,TODAY())/360))</f>
        <v>#REF!</v>
      </c>
      <c r="AE795" s="10" t="e">
        <f t="shared" ca="1" si="990"/>
        <v>#REF!</v>
      </c>
      <c r="AF795" s="8">
        <v>35247</v>
      </c>
      <c r="AG795" s="11">
        <f t="shared" ca="1" si="991"/>
        <v>28.698630136986303</v>
      </c>
      <c r="AH795" s="10" t="str">
        <f t="shared" ca="1" si="992"/>
        <v>&gt;25&lt; 35</v>
      </c>
      <c r="AI795" s="12">
        <v>16629688</v>
      </c>
      <c r="AJ795" s="13" t="s">
        <v>150</v>
      </c>
      <c r="AK795" s="12">
        <v>11652396</v>
      </c>
      <c r="AL795" s="8">
        <v>41828</v>
      </c>
      <c r="AM795" s="7" t="s">
        <v>108</v>
      </c>
      <c r="AN795" s="7" t="s">
        <v>109</v>
      </c>
      <c r="AQ795">
        <v>3</v>
      </c>
      <c r="AR795" s="70">
        <v>3</v>
      </c>
      <c r="AS795" s="15">
        <f t="shared" si="993"/>
        <v>45674.75</v>
      </c>
      <c r="AT795" s="14" t="s">
        <v>163</v>
      </c>
      <c r="AU795" s="12">
        <v>3.3069999999999999</v>
      </c>
      <c r="AV795" s="17" t="s">
        <v>236</v>
      </c>
      <c r="AW795" s="18" t="s">
        <v>201</v>
      </c>
      <c r="AX795" s="19" t="s">
        <v>3403</v>
      </c>
      <c r="AY795" s="17" t="s">
        <v>404</v>
      </c>
      <c r="AZ795" s="14" t="s">
        <v>203</v>
      </c>
      <c r="BA795" s="20" t="str">
        <f t="shared" si="994"/>
        <v>17001000000311507055</v>
      </c>
      <c r="BB795" s="31">
        <f t="shared" si="995"/>
        <v>20</v>
      </c>
      <c r="BC795" s="22" t="s">
        <v>3404</v>
      </c>
      <c r="BD795" s="23" t="s">
        <v>286</v>
      </c>
      <c r="BF795" s="8"/>
      <c r="BG795" s="32">
        <v>90201972</v>
      </c>
      <c r="BH795" s="32">
        <v>97810124</v>
      </c>
      <c r="BI795" s="32"/>
      <c r="BJ795" t="s">
        <v>385</v>
      </c>
      <c r="BK795" s="14" t="str">
        <f t="shared" si="949"/>
        <v>B-965</v>
      </c>
      <c r="BL795" s="14" t="s">
        <v>241</v>
      </c>
      <c r="BM795" s="25"/>
      <c r="BN795" s="26" t="str">
        <f t="shared" si="996"/>
        <v>17001000000311507055</v>
      </c>
      <c r="BO795" s="27" t="str">
        <f t="shared" si="997"/>
        <v>JEBALI KHOULOUD</v>
      </c>
      <c r="BP795" s="26">
        <f t="shared" si="998"/>
        <v>796</v>
      </c>
      <c r="BQ795" s="28"/>
    </row>
    <row r="796" spans="1:69" x14ac:dyDescent="0.25">
      <c r="A796" t="str">
        <f>VLOOKUP(B796,[2]RH!$B:$BV,72,0)</f>
        <v>si</v>
      </c>
      <c r="B796" s="6">
        <v>797</v>
      </c>
      <c r="C796" s="7" t="s">
        <v>65</v>
      </c>
      <c r="D796" s="7" t="s">
        <v>3405</v>
      </c>
      <c r="E796" s="7" t="s">
        <v>67</v>
      </c>
      <c r="F796" s="7" t="s">
        <v>158</v>
      </c>
      <c r="G796" s="7" t="s">
        <v>159</v>
      </c>
      <c r="H796" s="7" t="s">
        <v>541</v>
      </c>
      <c r="I796" s="7" t="s">
        <v>542</v>
      </c>
      <c r="J796" s="7"/>
      <c r="K796" s="7" t="s">
        <v>146</v>
      </c>
      <c r="L796" s="7" t="s">
        <v>90</v>
      </c>
      <c r="M796" s="7" t="s">
        <v>1089</v>
      </c>
      <c r="N796" s="8">
        <v>44579</v>
      </c>
      <c r="P796" s="7">
        <f t="shared" ca="1" si="999"/>
        <v>-6</v>
      </c>
      <c r="Q796" s="8"/>
      <c r="R796" s="7"/>
      <c r="S796" s="7"/>
      <c r="T796" s="9" t="s">
        <v>156</v>
      </c>
      <c r="U796" s="7" t="str">
        <f t="shared" si="985"/>
        <v>Contractuel</v>
      </c>
      <c r="V796" s="8">
        <v>45627</v>
      </c>
      <c r="W796" s="8">
        <v>45716</v>
      </c>
      <c r="X796" s="8"/>
      <c r="Y796" s="8"/>
      <c r="Z796" s="8">
        <v>44579</v>
      </c>
      <c r="AA796" s="7">
        <f t="shared" si="986"/>
        <v>1</v>
      </c>
      <c r="AB796" s="7">
        <f t="shared" si="987"/>
        <v>2022</v>
      </c>
      <c r="AC796" s="7">
        <f t="shared" si="988"/>
        <v>2026</v>
      </c>
      <c r="AD796" s="10" t="e">
        <f t="shared" ref="AD796:AD859" ca="1" si="1027">IF(#REF!="Non",(DAYS360(N796,Q796)/360),(DAYS360(N796,TODAY())/360))</f>
        <v>#REF!</v>
      </c>
      <c r="AE796" s="10" t="e">
        <f t="shared" ca="1" si="990"/>
        <v>#REF!</v>
      </c>
      <c r="AF796" s="8">
        <v>32211</v>
      </c>
      <c r="AG796" s="11">
        <f t="shared" ca="1" si="991"/>
        <v>37.016438356164386</v>
      </c>
      <c r="AH796" s="10" t="str">
        <f t="shared" ca="1" si="992"/>
        <v>&gt;35&lt; 45</v>
      </c>
      <c r="AI796" s="12">
        <v>16471418</v>
      </c>
      <c r="AJ796" s="13" t="s">
        <v>73</v>
      </c>
      <c r="AK796" s="12" t="s">
        <v>3406</v>
      </c>
      <c r="AL796" s="8">
        <v>44361</v>
      </c>
      <c r="AM796" s="7" t="s">
        <v>75</v>
      </c>
      <c r="AN796" s="7" t="s">
        <v>76</v>
      </c>
      <c r="AQ796">
        <v>3</v>
      </c>
      <c r="AR796" s="70">
        <v>3</v>
      </c>
      <c r="AS796" s="15">
        <f t="shared" si="993"/>
        <v>45674.75</v>
      </c>
      <c r="AT796" s="14" t="s">
        <v>163</v>
      </c>
      <c r="AU796" s="12">
        <v>3.3069999999999999</v>
      </c>
      <c r="AV796" s="17" t="s">
        <v>236</v>
      </c>
      <c r="AW796" s="18" t="s">
        <v>201</v>
      </c>
      <c r="AX796" s="19" t="s">
        <v>3407</v>
      </c>
      <c r="AY796" s="17" t="s">
        <v>184</v>
      </c>
      <c r="AZ796" s="14" t="s">
        <v>203</v>
      </c>
      <c r="BA796" s="20" t="str">
        <f t="shared" si="994"/>
        <v>17001000000213241787</v>
      </c>
      <c r="BB796" s="31">
        <f t="shared" si="995"/>
        <v>20</v>
      </c>
      <c r="BC796" s="22" t="s">
        <v>3408</v>
      </c>
      <c r="BD796" s="23" t="s">
        <v>286</v>
      </c>
      <c r="BF796" s="8"/>
      <c r="BG796" s="32">
        <v>54329619</v>
      </c>
      <c r="BH796" s="32">
        <v>96005602</v>
      </c>
      <c r="BI796" s="32"/>
      <c r="BJ796" t="s">
        <v>286</v>
      </c>
      <c r="BK796" s="14" t="str">
        <f t="shared" si="949"/>
        <v>-coupe</v>
      </c>
      <c r="BL796" s="14" t="s">
        <v>241</v>
      </c>
      <c r="BM796" s="25"/>
      <c r="BN796" s="26" t="str">
        <f t="shared" si="996"/>
        <v>17001000000213241787</v>
      </c>
      <c r="BO796" s="27" t="str">
        <f t="shared" si="997"/>
        <v>MANAI ALAEDDINE</v>
      </c>
      <c r="BP796" s="26">
        <f t="shared" si="998"/>
        <v>797</v>
      </c>
      <c r="BQ796" s="28"/>
    </row>
    <row r="797" spans="1:69" x14ac:dyDescent="0.25">
      <c r="A797" t="str">
        <f>VLOOKUP(B797,[2]RH!$B:$BV,72,0)</f>
        <v>si</v>
      </c>
      <c r="B797" s="6">
        <v>798</v>
      </c>
      <c r="C797" s="7" t="s">
        <v>65</v>
      </c>
      <c r="D797" s="7" t="s">
        <v>3409</v>
      </c>
      <c r="E797" s="7" t="s">
        <v>67</v>
      </c>
      <c r="F797" s="7" t="s">
        <v>118</v>
      </c>
      <c r="G797" s="7" t="s">
        <v>3299</v>
      </c>
      <c r="H797" s="7">
        <v>520</v>
      </c>
      <c r="I797" s="7" t="s">
        <v>189</v>
      </c>
      <c r="J797" s="7" t="s">
        <v>190</v>
      </c>
      <c r="K797" s="7" t="s">
        <v>146</v>
      </c>
      <c r="L797" s="7" t="s">
        <v>90</v>
      </c>
      <c r="M797" s="7" t="s">
        <v>1586</v>
      </c>
      <c r="N797" s="8">
        <v>44579</v>
      </c>
      <c r="P797" s="7">
        <f t="shared" ca="1" si="999"/>
        <v>-6</v>
      </c>
      <c r="Q797" s="8"/>
      <c r="R797" s="7"/>
      <c r="S797" s="7"/>
      <c r="T797" s="9" t="s">
        <v>156</v>
      </c>
      <c r="U797" s="7" t="str">
        <f t="shared" si="985"/>
        <v>Contractuel</v>
      </c>
      <c r="V797" s="8">
        <v>45689</v>
      </c>
      <c r="W797" s="8">
        <f>VLOOKUP(B797,[1]BASE!$A:$Q,17,0)</f>
        <v>45716</v>
      </c>
      <c r="X797" s="8"/>
      <c r="Y797" s="8"/>
      <c r="Z797" s="8">
        <v>44579</v>
      </c>
      <c r="AA797" s="7">
        <f t="shared" si="986"/>
        <v>1</v>
      </c>
      <c r="AB797" s="7">
        <f t="shared" si="987"/>
        <v>2022</v>
      </c>
      <c r="AC797" s="7">
        <f t="shared" si="988"/>
        <v>2026</v>
      </c>
      <c r="AD797" s="10" t="e">
        <f t="shared" ref="AD797:AD860" ca="1" si="1028">IF(#REF!="Non",(DAYS360(N797,Q797)/360),(DAYS360(N797,TODAY())/360))</f>
        <v>#REF!</v>
      </c>
      <c r="AE797" s="10" t="e">
        <f t="shared" ca="1" si="990"/>
        <v>#REF!</v>
      </c>
      <c r="AF797" s="8">
        <v>35000</v>
      </c>
      <c r="AG797" s="11">
        <f t="shared" ca="1" si="991"/>
        <v>29.375342465753423</v>
      </c>
      <c r="AH797" s="10" t="str">
        <f t="shared" ca="1" si="992"/>
        <v>&gt;25&lt; 35</v>
      </c>
      <c r="AI797" s="12">
        <v>16224237</v>
      </c>
      <c r="AJ797" s="13" t="s">
        <v>82</v>
      </c>
      <c r="AK797" s="12">
        <v>14350089</v>
      </c>
      <c r="AL797" s="8">
        <v>42052</v>
      </c>
      <c r="AM797" s="7" t="s">
        <v>75</v>
      </c>
      <c r="AN797" s="7" t="s">
        <v>109</v>
      </c>
      <c r="AQ797">
        <v>3</v>
      </c>
      <c r="AR797" s="70">
        <v>3</v>
      </c>
      <c r="AS797" s="15">
        <f t="shared" si="993"/>
        <v>45674.75</v>
      </c>
      <c r="AT797" s="14" t="s">
        <v>163</v>
      </c>
      <c r="AU797" s="12">
        <v>3.3069999999999999</v>
      </c>
      <c r="AV797" s="17" t="s">
        <v>236</v>
      </c>
      <c r="AW797" s="18" t="s">
        <v>201</v>
      </c>
      <c r="AX797" s="19" t="s">
        <v>3410</v>
      </c>
      <c r="AY797" s="17" t="s">
        <v>2743</v>
      </c>
      <c r="AZ797" s="14" t="s">
        <v>203</v>
      </c>
      <c r="BA797" s="20" t="str">
        <f t="shared" si="994"/>
        <v>17001000000310225685</v>
      </c>
      <c r="BB797" s="31">
        <f t="shared" si="995"/>
        <v>20</v>
      </c>
      <c r="BC797" s="22" t="s">
        <v>527</v>
      </c>
      <c r="BD797" s="23" t="s">
        <v>3099</v>
      </c>
      <c r="BF797" s="8"/>
      <c r="BG797" s="32">
        <v>28591144</v>
      </c>
      <c r="BH797" s="32">
        <v>22457589</v>
      </c>
      <c r="BI797" s="32"/>
      <c r="BJ797" t="s">
        <v>371</v>
      </c>
      <c r="BK797" s="14" t="str">
        <f t="shared" si="949"/>
        <v>A-520</v>
      </c>
      <c r="BL797" s="14" t="s">
        <v>595</v>
      </c>
      <c r="BM797" s="25"/>
      <c r="BN797" s="26" t="str">
        <f t="shared" si="996"/>
        <v>17001000000310225685</v>
      </c>
      <c r="BO797" s="27" t="str">
        <f t="shared" si="997"/>
        <v>DAAGI AKRAM</v>
      </c>
      <c r="BP797" s="26">
        <f t="shared" si="998"/>
        <v>798</v>
      </c>
      <c r="BQ797" s="28"/>
    </row>
    <row r="798" spans="1:69" x14ac:dyDescent="0.25">
      <c r="A798" t="str">
        <f>VLOOKUP(B798,[2]RH!$B:$BV,72,0)</f>
        <v>si</v>
      </c>
      <c r="B798" s="6">
        <v>799</v>
      </c>
      <c r="C798" s="7" t="s">
        <v>65</v>
      </c>
      <c r="D798" s="7" t="s">
        <v>3411</v>
      </c>
      <c r="E798" s="7" t="s">
        <v>67</v>
      </c>
      <c r="F798" s="7" t="s">
        <v>118</v>
      </c>
      <c r="G798" s="7" t="s">
        <v>2675</v>
      </c>
      <c r="H798" s="7" t="s">
        <v>649</v>
      </c>
      <c r="I798" s="7" t="s">
        <v>650</v>
      </c>
      <c r="J798" s="7" t="s">
        <v>281</v>
      </c>
      <c r="K798" s="7" t="s">
        <v>146</v>
      </c>
      <c r="L798" s="7" t="s">
        <v>90</v>
      </c>
      <c r="M798" s="7" t="s">
        <v>1586</v>
      </c>
      <c r="N798" s="8">
        <v>44580</v>
      </c>
      <c r="P798" s="7">
        <f t="shared" ca="1" si="999"/>
        <v>-6</v>
      </c>
      <c r="Q798" s="8"/>
      <c r="R798" s="7"/>
      <c r="S798" s="7"/>
      <c r="T798" s="9" t="s">
        <v>156</v>
      </c>
      <c r="U798" s="7" t="str">
        <f t="shared" si="985"/>
        <v>Contractuel</v>
      </c>
      <c r="V798" s="8">
        <v>45689</v>
      </c>
      <c r="W798" s="8">
        <f>VLOOKUP(B798,[1]BASE!$A:$Q,17,0)</f>
        <v>45716</v>
      </c>
      <c r="X798" s="8"/>
      <c r="Y798" s="8"/>
      <c r="Z798" s="8">
        <v>44580</v>
      </c>
      <c r="AA798" s="7">
        <f t="shared" si="986"/>
        <v>1</v>
      </c>
      <c r="AB798" s="7">
        <f t="shared" si="987"/>
        <v>2022</v>
      </c>
      <c r="AC798" s="7">
        <f t="shared" si="988"/>
        <v>2026</v>
      </c>
      <c r="AD798" s="10" t="e">
        <f t="shared" ref="AD798:AD861" ca="1" si="1029">IF(#REF!="Non",(DAYS360(N798,Q798)/360),(DAYS360(N798,TODAY())/360))</f>
        <v>#REF!</v>
      </c>
      <c r="AE798" s="10" t="e">
        <f t="shared" ca="1" si="990"/>
        <v>#REF!</v>
      </c>
      <c r="AF798" s="8">
        <v>36538</v>
      </c>
      <c r="AG798" s="11">
        <f t="shared" ca="1" si="991"/>
        <v>25.161643835616438</v>
      </c>
      <c r="AH798" s="10" t="str">
        <f t="shared" ca="1" si="992"/>
        <v>&gt;25&lt; 35</v>
      </c>
      <c r="AI798" s="12">
        <v>17439348</v>
      </c>
      <c r="AJ798" s="13" t="s">
        <v>192</v>
      </c>
      <c r="AK798" s="12">
        <v>11659572</v>
      </c>
      <c r="AL798" s="8">
        <v>42588</v>
      </c>
      <c r="AM798" s="7" t="s">
        <v>75</v>
      </c>
      <c r="AN798" s="7" t="s">
        <v>109</v>
      </c>
      <c r="AQ798">
        <v>3</v>
      </c>
      <c r="AR798" s="70">
        <v>3</v>
      </c>
      <c r="AS798" s="15">
        <f t="shared" si="993"/>
        <v>45675.75</v>
      </c>
      <c r="AT798" s="14" t="s">
        <v>163</v>
      </c>
      <c r="AU798" s="12">
        <v>3.3069999999999999</v>
      </c>
      <c r="AV798" s="17" t="s">
        <v>236</v>
      </c>
      <c r="AW798" s="18" t="s">
        <v>201</v>
      </c>
      <c r="AX798" s="19" t="s">
        <v>3412</v>
      </c>
      <c r="AY798" s="17" t="s">
        <v>2248</v>
      </c>
      <c r="AZ798" s="14" t="s">
        <v>203</v>
      </c>
      <c r="BA798" s="20" t="str">
        <f t="shared" si="994"/>
        <v>17001000000298961172</v>
      </c>
      <c r="BB798" s="31">
        <f t="shared" si="995"/>
        <v>20</v>
      </c>
      <c r="BC798" s="22" t="s">
        <v>2033</v>
      </c>
      <c r="BD798" s="23" t="s">
        <v>501</v>
      </c>
      <c r="BF798" s="8"/>
      <c r="BG798" s="32">
        <v>50702093</v>
      </c>
      <c r="BH798" s="32">
        <v>95717636</v>
      </c>
      <c r="BI798" s="32"/>
      <c r="BJ798" t="s">
        <v>769</v>
      </c>
      <c r="BK798" s="14" t="str">
        <f t="shared" si="949"/>
        <v>B-Panda</v>
      </c>
      <c r="BL798" s="14" t="s">
        <v>595</v>
      </c>
      <c r="BM798" s="25"/>
      <c r="BN798" s="26" t="str">
        <f t="shared" si="996"/>
        <v>17001000000298961172</v>
      </c>
      <c r="BO798" s="27" t="str">
        <f t="shared" si="997"/>
        <v>SALLAMI MOHAMED LAMJED</v>
      </c>
      <c r="BP798" s="26">
        <f t="shared" si="998"/>
        <v>799</v>
      </c>
      <c r="BQ798" s="28"/>
    </row>
    <row r="799" spans="1:69" x14ac:dyDescent="0.25">
      <c r="A799" t="str">
        <f>VLOOKUP(B799,[2]RH!$B:$BV,72,0)</f>
        <v>Non-Actif</v>
      </c>
      <c r="B799" s="6">
        <v>800</v>
      </c>
      <c r="C799" s="7" t="s">
        <v>65</v>
      </c>
      <c r="D799" s="7" t="s">
        <v>3062</v>
      </c>
      <c r="E799" s="7" t="s">
        <v>67</v>
      </c>
      <c r="F799" s="7" t="s">
        <v>118</v>
      </c>
      <c r="G799" s="7" t="s">
        <v>2675</v>
      </c>
      <c r="H799" s="7">
        <v>520</v>
      </c>
      <c r="I799" s="7"/>
      <c r="J799" s="7" t="s">
        <v>281</v>
      </c>
      <c r="K799" s="7" t="s">
        <v>146</v>
      </c>
      <c r="L799" s="7" t="s">
        <v>90</v>
      </c>
      <c r="M799" s="7" t="s">
        <v>1586</v>
      </c>
      <c r="N799" s="8">
        <v>44580</v>
      </c>
      <c r="P799" s="7">
        <f t="shared" ca="1" si="999"/>
        <v>-1010</v>
      </c>
      <c r="Q799" s="8">
        <v>44704</v>
      </c>
      <c r="R799" s="7" t="s">
        <v>91</v>
      </c>
      <c r="S799" s="7"/>
      <c r="T799" s="9" t="s">
        <v>156</v>
      </c>
      <c r="U799" s="7" t="str">
        <f t="shared" si="985"/>
        <v>Contractuel</v>
      </c>
      <c r="V799" s="8">
        <v>44682</v>
      </c>
      <c r="W799" s="8">
        <v>44712</v>
      </c>
      <c r="X799" s="8"/>
      <c r="Y799" s="8"/>
      <c r="Z799" s="8">
        <v>44580</v>
      </c>
      <c r="AA799" s="7">
        <f t="shared" si="986"/>
        <v>1</v>
      </c>
      <c r="AB799" s="7">
        <f t="shared" si="987"/>
        <v>2022</v>
      </c>
      <c r="AC799" s="7">
        <f t="shared" si="988"/>
        <v>2026</v>
      </c>
      <c r="AD799" s="10" t="e">
        <f t="shared" ref="AD799:AD862" ca="1" si="1030">IF(#REF!="Non",(DAYS360(N799,Q799)/360),(DAYS360(N799,TODAY())/360))</f>
        <v>#REF!</v>
      </c>
      <c r="AE799" s="10" t="e">
        <f t="shared" ca="1" si="990"/>
        <v>#REF!</v>
      </c>
      <c r="AF799" s="8">
        <v>35775</v>
      </c>
      <c r="AG799" s="11">
        <f t="shared" ca="1" si="991"/>
        <v>27.252054794520546</v>
      </c>
      <c r="AH799" s="10" t="str">
        <f t="shared" ca="1" si="992"/>
        <v>&gt;25&lt; 35</v>
      </c>
      <c r="AI799" s="12">
        <v>17462669</v>
      </c>
      <c r="AJ799" s="13" t="s">
        <v>106</v>
      </c>
      <c r="AK799" s="12">
        <v>11655914</v>
      </c>
      <c r="AL799" s="8">
        <v>43349</v>
      </c>
      <c r="AM799" s="7" t="s">
        <v>75</v>
      </c>
      <c r="AN799" s="7" t="s">
        <v>109</v>
      </c>
      <c r="AQ799" s="14">
        <v>3</v>
      </c>
      <c r="AR799" s="14">
        <v>1</v>
      </c>
      <c r="AS799" s="15">
        <f t="shared" si="993"/>
        <v>44945.25</v>
      </c>
      <c r="AT799" s="14" t="s">
        <v>163</v>
      </c>
      <c r="AU799" s="12">
        <v>3.1930000000000001</v>
      </c>
      <c r="AV799" s="17" t="s">
        <v>79</v>
      </c>
      <c r="AW799" s="18" t="s">
        <v>1631</v>
      </c>
      <c r="AX799" s="19" t="s">
        <v>3413</v>
      </c>
      <c r="AY799" s="17" t="s">
        <v>209</v>
      </c>
      <c r="AZ799" s="14" t="s">
        <v>83</v>
      </c>
      <c r="BA799" s="20" t="str">
        <f t="shared" si="994"/>
        <v>08134030024000543745</v>
      </c>
      <c r="BB799" s="31">
        <f t="shared" si="995"/>
        <v>20</v>
      </c>
      <c r="BC799" s="22" t="s">
        <v>3414</v>
      </c>
      <c r="BD799" s="23" t="s">
        <v>286</v>
      </c>
      <c r="BF799" s="8"/>
      <c r="BG799" s="32">
        <v>50520152</v>
      </c>
      <c r="BH799" s="32">
        <v>22965425</v>
      </c>
      <c r="BI799" s="32"/>
      <c r="BJ799" t="s">
        <v>600</v>
      </c>
      <c r="BK799" s="14" t="str">
        <f t="shared" si="949"/>
        <v>B-520</v>
      </c>
      <c r="BL799" s="14"/>
      <c r="BM799" s="25"/>
      <c r="BN799" s="26" t="str">
        <f t="shared" si="996"/>
        <v>08134030024000543745</v>
      </c>
      <c r="BO799" s="27" t="str">
        <f t="shared" si="997"/>
        <v>BEJAOUI HAMZA</v>
      </c>
      <c r="BP799" s="26">
        <f t="shared" si="998"/>
        <v>800</v>
      </c>
      <c r="BQ799" s="28"/>
    </row>
    <row r="800" spans="1:69" x14ac:dyDescent="0.25">
      <c r="A800" t="str">
        <f>VLOOKUP(B800,[2]RH!$B:$BV,72,0)</f>
        <v>Non-Actif</v>
      </c>
      <c r="B800" s="6">
        <v>801</v>
      </c>
      <c r="C800" s="7" t="s">
        <v>65</v>
      </c>
      <c r="D800" s="7" t="s">
        <v>3415</v>
      </c>
      <c r="E800" s="7" t="s">
        <v>67</v>
      </c>
      <c r="F800" s="7" t="s">
        <v>118</v>
      </c>
      <c r="G800" s="7" t="s">
        <v>2675</v>
      </c>
      <c r="H800" s="7" t="s">
        <v>649</v>
      </c>
      <c r="I800" s="7" t="s">
        <v>650</v>
      </c>
      <c r="J800" s="7" t="s">
        <v>281</v>
      </c>
      <c r="K800" s="7" t="s">
        <v>146</v>
      </c>
      <c r="L800" s="7" t="s">
        <v>90</v>
      </c>
      <c r="M800" s="7" t="s">
        <v>1586</v>
      </c>
      <c r="N800" s="8">
        <v>44580</v>
      </c>
      <c r="P800" s="7">
        <f t="shared" ca="1" si="999"/>
        <v>-737</v>
      </c>
      <c r="Q800" s="8">
        <v>44985</v>
      </c>
      <c r="R800" s="7" t="s">
        <v>290</v>
      </c>
      <c r="S800" s="7"/>
      <c r="T800" s="9" t="s">
        <v>156</v>
      </c>
      <c r="U800" s="7" t="str">
        <f t="shared" si="985"/>
        <v>Contractuel</v>
      </c>
      <c r="V800" s="8">
        <v>44958</v>
      </c>
      <c r="W800" s="8">
        <v>44985</v>
      </c>
      <c r="X800" s="8"/>
      <c r="Y800" s="8"/>
      <c r="Z800" s="8">
        <v>44580</v>
      </c>
      <c r="AA800" s="7">
        <f t="shared" si="986"/>
        <v>1</v>
      </c>
      <c r="AB800" s="7">
        <f t="shared" si="987"/>
        <v>2022</v>
      </c>
      <c r="AC800" s="7">
        <f t="shared" si="988"/>
        <v>2026</v>
      </c>
      <c r="AD800" s="10" t="e">
        <f t="shared" ref="AD800:AD863" ca="1" si="1031">IF(#REF!="Non",(DAYS360(N800,Q800)/360),(DAYS360(N800,TODAY())/360))</f>
        <v>#REF!</v>
      </c>
      <c r="AE800" s="10" t="e">
        <f t="shared" ca="1" si="990"/>
        <v>#REF!</v>
      </c>
      <c r="AF800" s="8">
        <v>37441</v>
      </c>
      <c r="AG800" s="11">
        <f t="shared" ca="1" si="991"/>
        <v>22.687671232876713</v>
      </c>
      <c r="AH800" s="10" t="str">
        <f t="shared" ca="1" si="992"/>
        <v>&lt; 25</v>
      </c>
      <c r="AI800" s="12">
        <v>17462614</v>
      </c>
      <c r="AJ800" s="13" t="s">
        <v>73</v>
      </c>
      <c r="AK800" s="12" t="s">
        <v>3416</v>
      </c>
      <c r="AL800" s="8">
        <v>43453</v>
      </c>
      <c r="AM800" s="7" t="s">
        <v>75</v>
      </c>
      <c r="AN800" s="7" t="s">
        <v>109</v>
      </c>
      <c r="AQ800" s="14">
        <v>3</v>
      </c>
      <c r="AR800" s="14">
        <v>2</v>
      </c>
      <c r="AS800" s="15">
        <f t="shared" si="993"/>
        <v>45310.5</v>
      </c>
      <c r="AT800" s="14" t="s">
        <v>163</v>
      </c>
      <c r="AU800" s="12">
        <v>3.3069999999999999</v>
      </c>
      <c r="AV800" s="17" t="s">
        <v>236</v>
      </c>
      <c r="AW800" s="18" t="s">
        <v>201</v>
      </c>
      <c r="AX800" s="19" t="s">
        <v>3417</v>
      </c>
      <c r="AY800" s="17" t="s">
        <v>1112</v>
      </c>
      <c r="AZ800" s="14" t="s">
        <v>203</v>
      </c>
      <c r="BA800" s="20" t="str">
        <f t="shared" si="994"/>
        <v>17001000000310137124</v>
      </c>
      <c r="BB800" s="31">
        <f t="shared" si="995"/>
        <v>20</v>
      </c>
      <c r="BC800" s="22" t="s">
        <v>3418</v>
      </c>
      <c r="BD800" s="23" t="s">
        <v>341</v>
      </c>
      <c r="BF800" s="8"/>
      <c r="BG800" s="32">
        <v>20690237</v>
      </c>
      <c r="BH800" s="32">
        <v>51777166</v>
      </c>
      <c r="BI800" s="32"/>
      <c r="BJ800" t="s">
        <v>3173</v>
      </c>
      <c r="BK800" s="14" t="str">
        <f t="shared" ref="BK800:BK847" si="1032">IF(K800="CADRE","CADRE",CONCATENATE(J800,"-",H800))</f>
        <v>B-Panda</v>
      </c>
      <c r="BL800" s="14"/>
      <c r="BM800" s="25"/>
      <c r="BN800" s="26" t="str">
        <f t="shared" si="996"/>
        <v>17001000000310137124</v>
      </c>
      <c r="BO800" s="27" t="str">
        <f t="shared" si="997"/>
        <v>JEBALI ALA</v>
      </c>
      <c r="BP800" s="26">
        <f t="shared" si="998"/>
        <v>801</v>
      </c>
      <c r="BQ800" s="28"/>
    </row>
    <row r="801" spans="1:69" x14ac:dyDescent="0.25">
      <c r="A801" t="str">
        <f>VLOOKUP(B801,[2]RH!$B:$BV,72,0)</f>
        <v>si</v>
      </c>
      <c r="B801" s="6">
        <v>802</v>
      </c>
      <c r="C801" s="7" t="s">
        <v>65</v>
      </c>
      <c r="D801" s="7" t="s">
        <v>3419</v>
      </c>
      <c r="E801" s="7" t="s">
        <v>67</v>
      </c>
      <c r="F801" s="7" t="s">
        <v>118</v>
      </c>
      <c r="G801" s="7" t="s">
        <v>220</v>
      </c>
      <c r="H801" s="7" t="s">
        <v>225</v>
      </c>
      <c r="I801" s="7" t="s">
        <v>614</v>
      </c>
      <c r="J801" s="7" t="s">
        <v>281</v>
      </c>
      <c r="K801" s="7" t="s">
        <v>146</v>
      </c>
      <c r="L801" s="7" t="s">
        <v>90</v>
      </c>
      <c r="M801" s="7" t="s">
        <v>160</v>
      </c>
      <c r="N801" s="8">
        <v>44580</v>
      </c>
      <c r="P801" s="7">
        <f t="shared" ca="1" si="999"/>
        <v>-6</v>
      </c>
      <c r="Q801" s="8"/>
      <c r="R801" s="7"/>
      <c r="S801" s="7"/>
      <c r="T801" s="9" t="s">
        <v>156</v>
      </c>
      <c r="U801" s="7" t="str">
        <f t="shared" si="985"/>
        <v>Contractuel</v>
      </c>
      <c r="V801" s="8">
        <v>45689</v>
      </c>
      <c r="W801" s="8">
        <f>VLOOKUP(B801,[1]BASE!$A:$Q,17,0)</f>
        <v>45716</v>
      </c>
      <c r="X801" s="8"/>
      <c r="Y801" s="8"/>
      <c r="Z801" s="8">
        <v>44580</v>
      </c>
      <c r="AA801" s="7">
        <f t="shared" si="986"/>
        <v>1</v>
      </c>
      <c r="AB801" s="7">
        <f t="shared" si="987"/>
        <v>2022</v>
      </c>
      <c r="AC801" s="7">
        <f t="shared" si="988"/>
        <v>2026</v>
      </c>
      <c r="AD801" s="10" t="e">
        <f t="shared" ref="AD801:AD864" ca="1" si="1033">IF(#REF!="Non",(DAYS360(N801,Q801)/360),(DAYS360(N801,TODAY())/360))</f>
        <v>#REF!</v>
      </c>
      <c r="AE801" s="10" t="e">
        <f t="shared" ca="1" si="990"/>
        <v>#REF!</v>
      </c>
      <c r="AF801" s="8">
        <v>37365</v>
      </c>
      <c r="AG801" s="11">
        <f t="shared" ca="1" si="991"/>
        <v>22.895890410958906</v>
      </c>
      <c r="AH801" s="10" t="str">
        <f t="shared" ca="1" si="992"/>
        <v>&lt; 25</v>
      </c>
      <c r="AI801" s="12">
        <v>17462616</v>
      </c>
      <c r="AJ801" s="13" t="s">
        <v>170</v>
      </c>
      <c r="AK801" s="12" t="s">
        <v>3420</v>
      </c>
      <c r="AL801" s="8">
        <v>43472</v>
      </c>
      <c r="AM801" s="7" t="s">
        <v>75</v>
      </c>
      <c r="AN801" s="7" t="s">
        <v>109</v>
      </c>
      <c r="AQ801">
        <v>3</v>
      </c>
      <c r="AR801" s="70">
        <v>3</v>
      </c>
      <c r="AS801" s="15">
        <f t="shared" si="993"/>
        <v>45675.75</v>
      </c>
      <c r="AT801" s="14" t="s">
        <v>163</v>
      </c>
      <c r="AU801" s="12">
        <v>3.3069999999999999</v>
      </c>
      <c r="AV801" s="17" t="s">
        <v>236</v>
      </c>
      <c r="AW801" s="18" t="s">
        <v>201</v>
      </c>
      <c r="AX801" s="19" t="s">
        <v>3421</v>
      </c>
      <c r="AY801" s="17" t="s">
        <v>309</v>
      </c>
      <c r="AZ801" s="14" t="s">
        <v>203</v>
      </c>
      <c r="BA801" s="20" t="str">
        <f t="shared" si="994"/>
        <v>17001000000310135960</v>
      </c>
      <c r="BB801" s="31">
        <f t="shared" si="995"/>
        <v>20</v>
      </c>
      <c r="BC801" s="22" t="s">
        <v>3422</v>
      </c>
      <c r="BD801" s="23" t="s">
        <v>341</v>
      </c>
      <c r="BF801" s="8"/>
      <c r="BG801" s="32">
        <v>42515224</v>
      </c>
      <c r="BH801" s="32">
        <v>93741672</v>
      </c>
      <c r="BI801" s="32"/>
      <c r="BJ801" t="s">
        <v>3173</v>
      </c>
      <c r="BK801" s="14" t="str">
        <f t="shared" si="1032"/>
        <v>B-P6 AV</v>
      </c>
      <c r="BL801" s="14" t="s">
        <v>288</v>
      </c>
      <c r="BM801" s="25"/>
      <c r="BN801" s="26" t="str">
        <f t="shared" si="996"/>
        <v>17001000000310135960</v>
      </c>
      <c r="BO801" s="27" t="str">
        <f t="shared" si="997"/>
        <v>MLOUKI RAYEN</v>
      </c>
      <c r="BP801" s="26">
        <f t="shared" si="998"/>
        <v>802</v>
      </c>
      <c r="BQ801" s="28"/>
    </row>
    <row r="802" spans="1:69" x14ac:dyDescent="0.25">
      <c r="A802" t="str">
        <f>VLOOKUP(B802,[2]RH!$B:$BV,72,0)</f>
        <v>si</v>
      </c>
      <c r="B802" s="6">
        <v>803</v>
      </c>
      <c r="C802" s="7" t="s">
        <v>65</v>
      </c>
      <c r="D802" s="7" t="s">
        <v>3423</v>
      </c>
      <c r="E802" s="7" t="s">
        <v>67</v>
      </c>
      <c r="F802" s="7" t="s">
        <v>118</v>
      </c>
      <c r="G802" s="7" t="s">
        <v>220</v>
      </c>
      <c r="H802" s="7">
        <v>965</v>
      </c>
      <c r="I802" s="7" t="s">
        <v>280</v>
      </c>
      <c r="J802" s="7" t="s">
        <v>281</v>
      </c>
      <c r="K802" s="7" t="s">
        <v>146</v>
      </c>
      <c r="L802" s="7" t="s">
        <v>90</v>
      </c>
      <c r="M802" s="7" t="s">
        <v>1586</v>
      </c>
      <c r="N802" s="8">
        <v>44580</v>
      </c>
      <c r="P802" s="7">
        <f t="shared" ca="1" si="999"/>
        <v>-6</v>
      </c>
      <c r="Q802" s="8"/>
      <c r="R802" s="7"/>
      <c r="S802" s="7"/>
      <c r="T802" s="9" t="s">
        <v>156</v>
      </c>
      <c r="U802" s="7" t="str">
        <f t="shared" si="985"/>
        <v>Contractuel</v>
      </c>
      <c r="V802" s="8">
        <v>45689</v>
      </c>
      <c r="W802" s="8">
        <f>VLOOKUP(B802,[1]BASE!$A:$Q,17,0)</f>
        <v>45716</v>
      </c>
      <c r="X802" s="8"/>
      <c r="Y802" s="8"/>
      <c r="Z802" s="8">
        <v>44580</v>
      </c>
      <c r="AA802" s="7">
        <f t="shared" si="986"/>
        <v>1</v>
      </c>
      <c r="AB802" s="7">
        <f t="shared" si="987"/>
        <v>2022</v>
      </c>
      <c r="AC802" s="7">
        <f t="shared" si="988"/>
        <v>2026</v>
      </c>
      <c r="AD802" s="10" t="e">
        <f t="shared" ref="AD802:AD865" ca="1" si="1034">IF(#REF!="Non",(DAYS360(N802,Q802)/360),(DAYS360(N802,TODAY())/360))</f>
        <v>#REF!</v>
      </c>
      <c r="AE802" s="10" t="e">
        <f t="shared" ca="1" si="990"/>
        <v>#REF!</v>
      </c>
      <c r="AF802" s="8">
        <v>32896</v>
      </c>
      <c r="AG802" s="11">
        <f t="shared" ca="1" si="991"/>
        <v>35.139726027397259</v>
      </c>
      <c r="AH802" s="10" t="str">
        <f t="shared" ca="1" si="992"/>
        <v>&gt;35&lt; 45</v>
      </c>
      <c r="AI802" s="12">
        <v>16344400</v>
      </c>
      <c r="AJ802" s="40" t="s">
        <v>213</v>
      </c>
      <c r="AK802" s="12" t="s">
        <v>3424</v>
      </c>
      <c r="AL802" s="8">
        <v>42982</v>
      </c>
      <c r="AM802" s="7" t="s">
        <v>75</v>
      </c>
      <c r="AN802" s="7" t="s">
        <v>76</v>
      </c>
      <c r="AO802">
        <v>2</v>
      </c>
      <c r="AQ802">
        <v>3</v>
      </c>
      <c r="AR802" s="70">
        <v>3</v>
      </c>
      <c r="AS802" s="15">
        <f t="shared" si="993"/>
        <v>45675.75</v>
      </c>
      <c r="AT802" s="14" t="s">
        <v>163</v>
      </c>
      <c r="AU802" s="12">
        <v>3.3069999999999999</v>
      </c>
      <c r="AV802" s="17" t="s">
        <v>150</v>
      </c>
      <c r="AW802" s="18" t="s">
        <v>1659</v>
      </c>
      <c r="AX802" s="19" t="s">
        <v>3425</v>
      </c>
      <c r="AY802" s="17" t="s">
        <v>2212</v>
      </c>
      <c r="AZ802" s="14" t="s">
        <v>174</v>
      </c>
      <c r="BA802" s="20" t="str">
        <f t="shared" si="994"/>
        <v>07503007312165201986</v>
      </c>
      <c r="BB802" s="31">
        <f t="shared" si="995"/>
        <v>20</v>
      </c>
      <c r="BC802" s="22" t="s">
        <v>3426</v>
      </c>
      <c r="BD802" s="23" t="s">
        <v>3427</v>
      </c>
      <c r="BF802" s="8"/>
      <c r="BG802" s="32">
        <v>27698019</v>
      </c>
      <c r="BH802" s="32">
        <v>55428122</v>
      </c>
      <c r="BI802" s="32"/>
      <c r="BJ802" t="s">
        <v>1217</v>
      </c>
      <c r="BK802" s="14" t="str">
        <f t="shared" si="1032"/>
        <v>B-965</v>
      </c>
      <c r="BL802" s="14" t="s">
        <v>595</v>
      </c>
      <c r="BM802" s="25"/>
      <c r="BN802" s="26" t="str">
        <f t="shared" si="996"/>
        <v>07503007312165201986</v>
      </c>
      <c r="BO802" s="27" t="str">
        <f t="shared" si="997"/>
        <v>NAIMI AKRAM</v>
      </c>
      <c r="BP802" s="26">
        <f t="shared" si="998"/>
        <v>803</v>
      </c>
      <c r="BQ802" s="28"/>
    </row>
    <row r="803" spans="1:69" x14ac:dyDescent="0.25">
      <c r="A803" t="str">
        <f>VLOOKUP(B803,[2]RH!$B:$BV,72,0)</f>
        <v>si</v>
      </c>
      <c r="B803" s="6">
        <v>804</v>
      </c>
      <c r="C803" s="7" t="s">
        <v>100</v>
      </c>
      <c r="D803" s="7" t="s">
        <v>3428</v>
      </c>
      <c r="E803" s="7" t="s">
        <v>67</v>
      </c>
      <c r="F803" s="7" t="s">
        <v>118</v>
      </c>
      <c r="G803" s="7" t="s">
        <v>220</v>
      </c>
      <c r="H803" s="7" t="s">
        <v>225</v>
      </c>
      <c r="I803" s="7" t="s">
        <v>589</v>
      </c>
      <c r="J803" s="7" t="s">
        <v>190</v>
      </c>
      <c r="K803" s="7" t="s">
        <v>146</v>
      </c>
      <c r="L803" s="7" t="s">
        <v>90</v>
      </c>
      <c r="M803" s="7" t="s">
        <v>191</v>
      </c>
      <c r="N803" s="8">
        <v>44580</v>
      </c>
      <c r="P803" s="7">
        <f t="shared" ca="1" si="999"/>
        <v>-6</v>
      </c>
      <c r="Q803" s="8"/>
      <c r="R803" s="7"/>
      <c r="S803" s="7"/>
      <c r="T803" s="9" t="s">
        <v>156</v>
      </c>
      <c r="U803" s="7" t="str">
        <f t="shared" si="985"/>
        <v>Contractuel</v>
      </c>
      <c r="V803" s="8">
        <v>45689</v>
      </c>
      <c r="W803" s="8">
        <f>VLOOKUP(B803,[1]BASE!$A:$Q,17,0)</f>
        <v>45716</v>
      </c>
      <c r="X803" s="8"/>
      <c r="Y803" s="8"/>
      <c r="Z803" s="8">
        <v>44580</v>
      </c>
      <c r="AA803" s="7">
        <f t="shared" si="986"/>
        <v>1</v>
      </c>
      <c r="AB803" s="7">
        <f t="shared" si="987"/>
        <v>2022</v>
      </c>
      <c r="AC803" s="7">
        <f t="shared" si="988"/>
        <v>2026</v>
      </c>
      <c r="AD803" s="10" t="e">
        <f t="shared" ref="AD803:AD866" ca="1" si="1035">IF(#REF!="Non",(DAYS360(N803,Q803)/360),(DAYS360(N803,TODAY())/360))</f>
        <v>#REF!</v>
      </c>
      <c r="AE803" s="10" t="e">
        <f t="shared" ca="1" si="990"/>
        <v>#REF!</v>
      </c>
      <c r="AF803" s="8">
        <v>30446</v>
      </c>
      <c r="AG803" s="11">
        <f t="shared" ca="1" si="991"/>
        <v>41.852054794520548</v>
      </c>
      <c r="AH803" s="10" t="str">
        <f t="shared" ca="1" si="992"/>
        <v>&gt;35&lt; 45</v>
      </c>
      <c r="AI803" s="12">
        <v>16108466</v>
      </c>
      <c r="AJ803" s="40" t="s">
        <v>213</v>
      </c>
      <c r="AK803" s="12" t="s">
        <v>3429</v>
      </c>
      <c r="AL803" s="8">
        <v>42068</v>
      </c>
      <c r="AM803" s="7" t="s">
        <v>108</v>
      </c>
      <c r="AN803" s="7" t="s">
        <v>109</v>
      </c>
      <c r="AQ803">
        <v>3</v>
      </c>
      <c r="AR803" s="70">
        <v>3</v>
      </c>
      <c r="AS803" s="15">
        <f t="shared" si="993"/>
        <v>45675.75</v>
      </c>
      <c r="AT803" s="14" t="s">
        <v>163</v>
      </c>
      <c r="AU803" s="12">
        <v>3.3069999999999999</v>
      </c>
      <c r="AV803" s="17" t="s">
        <v>236</v>
      </c>
      <c r="AW803" s="18" t="s">
        <v>201</v>
      </c>
      <c r="AX803" s="19" t="s">
        <v>3430</v>
      </c>
      <c r="AY803" s="17" t="s">
        <v>2578</v>
      </c>
      <c r="AZ803" s="14" t="s">
        <v>203</v>
      </c>
      <c r="BA803" s="20" t="str">
        <f t="shared" si="994"/>
        <v>17001000000263581295</v>
      </c>
      <c r="BB803" s="31">
        <f t="shared" si="995"/>
        <v>20</v>
      </c>
      <c r="BC803" s="22" t="s">
        <v>3431</v>
      </c>
      <c r="BD803" s="23" t="s">
        <v>115</v>
      </c>
      <c r="BF803" s="8"/>
      <c r="BG803" s="32">
        <v>23512139</v>
      </c>
      <c r="BH803" s="32">
        <v>99188513</v>
      </c>
      <c r="BI803" s="32"/>
      <c r="BJ803" t="s">
        <v>470</v>
      </c>
      <c r="BK803" s="14" t="str">
        <f t="shared" si="1032"/>
        <v>A-P6 AV</v>
      </c>
      <c r="BL803" s="14" t="s">
        <v>595</v>
      </c>
      <c r="BM803" s="25"/>
      <c r="BN803" s="26" t="str">
        <f t="shared" si="996"/>
        <v>17001000000263581295</v>
      </c>
      <c r="BO803" s="27" t="str">
        <f t="shared" si="997"/>
        <v>MAHOUACHI AMEL</v>
      </c>
      <c r="BP803" s="26">
        <f t="shared" si="998"/>
        <v>804</v>
      </c>
      <c r="BQ803" s="28"/>
    </row>
    <row r="804" spans="1:69" x14ac:dyDescent="0.25">
      <c r="A804" t="str">
        <f>VLOOKUP(B804,[2]RH!$B:$BV,72,0)</f>
        <v>Non-Actif</v>
      </c>
      <c r="B804" s="6">
        <v>805</v>
      </c>
      <c r="C804" s="7" t="s">
        <v>65</v>
      </c>
      <c r="D804" s="7" t="s">
        <v>3432</v>
      </c>
      <c r="E804" s="7" t="s">
        <v>67</v>
      </c>
      <c r="F804" s="7" t="s">
        <v>118</v>
      </c>
      <c r="G804" s="7" t="s">
        <v>2675</v>
      </c>
      <c r="H804" s="7">
        <v>520</v>
      </c>
      <c r="I804" s="7"/>
      <c r="J804" s="7" t="s">
        <v>281</v>
      </c>
      <c r="K804" s="7" t="s">
        <v>146</v>
      </c>
      <c r="L804" s="7" t="s">
        <v>90</v>
      </c>
      <c r="M804" s="7" t="s">
        <v>1586</v>
      </c>
      <c r="N804" s="8">
        <v>44580</v>
      </c>
      <c r="P804" s="7">
        <f t="shared" ca="1" si="999"/>
        <v>-1010</v>
      </c>
      <c r="Q804" s="8">
        <v>44693</v>
      </c>
      <c r="R804" s="7" t="s">
        <v>161</v>
      </c>
      <c r="S804" s="7"/>
      <c r="T804" s="9" t="s">
        <v>156</v>
      </c>
      <c r="U804" s="7" t="str">
        <f t="shared" si="985"/>
        <v>Contractuel</v>
      </c>
      <c r="V804" s="8">
        <v>44682</v>
      </c>
      <c r="W804" s="8">
        <v>44712</v>
      </c>
      <c r="X804" s="8"/>
      <c r="Y804" s="8"/>
      <c r="Z804" s="8">
        <v>44580</v>
      </c>
      <c r="AA804" s="7">
        <f t="shared" si="986"/>
        <v>1</v>
      </c>
      <c r="AB804" s="7">
        <f t="shared" si="987"/>
        <v>2022</v>
      </c>
      <c r="AC804" s="7">
        <f t="shared" si="988"/>
        <v>2026</v>
      </c>
      <c r="AD804" s="10" t="e">
        <f t="shared" ref="AD804:AD867" ca="1" si="1036">IF(#REF!="Non",(DAYS360(N804,Q804)/360),(DAYS360(N804,TODAY())/360))</f>
        <v>#REF!</v>
      </c>
      <c r="AE804" s="10" t="e">
        <f t="shared" ca="1" si="990"/>
        <v>#REF!</v>
      </c>
      <c r="AF804" s="8">
        <v>37352</v>
      </c>
      <c r="AG804" s="11">
        <f t="shared" ca="1" si="991"/>
        <v>22.931506849315067</v>
      </c>
      <c r="AH804" s="10" t="str">
        <f t="shared" ca="1" si="992"/>
        <v>&lt; 25</v>
      </c>
      <c r="AI804" s="12"/>
      <c r="AJ804" s="13"/>
      <c r="AK804" s="12">
        <v>14281107</v>
      </c>
      <c r="AL804" s="8">
        <v>43529</v>
      </c>
      <c r="AM804" s="7" t="s">
        <v>75</v>
      </c>
      <c r="AN804" s="7" t="s">
        <v>109</v>
      </c>
      <c r="AQ804" s="14">
        <v>3</v>
      </c>
      <c r="AR804" s="14">
        <v>1</v>
      </c>
      <c r="AS804" s="15">
        <f t="shared" si="993"/>
        <v>44945.25</v>
      </c>
      <c r="AT804" s="14" t="s">
        <v>163</v>
      </c>
      <c r="AU804" s="12">
        <v>3.1930000000000001</v>
      </c>
      <c r="AV804" s="17" t="s">
        <v>1112</v>
      </c>
      <c r="AW804" s="18" t="s">
        <v>3433</v>
      </c>
      <c r="AX804" s="19" t="s">
        <v>3434</v>
      </c>
      <c r="AY804" s="17" t="s">
        <v>1300</v>
      </c>
      <c r="AZ804" s="14" t="s">
        <v>443</v>
      </c>
      <c r="BA804" s="20" t="str">
        <f t="shared" si="994"/>
        <v>24011074531253110113</v>
      </c>
      <c r="BB804" s="31">
        <f t="shared" si="995"/>
        <v>20</v>
      </c>
      <c r="BC804" s="22" t="s">
        <v>3435</v>
      </c>
      <c r="BD804" s="23" t="s">
        <v>491</v>
      </c>
      <c r="BF804" s="8"/>
      <c r="BG804" s="32">
        <v>54232772</v>
      </c>
      <c r="BH804" s="32">
        <v>51047518</v>
      </c>
      <c r="BI804" s="32"/>
      <c r="BJ804" t="s">
        <v>492</v>
      </c>
      <c r="BK804" s="14" t="str">
        <f t="shared" si="1032"/>
        <v>B-520</v>
      </c>
      <c r="BL804" s="14"/>
      <c r="BM804" s="25"/>
      <c r="BN804" s="26" t="str">
        <f t="shared" si="996"/>
        <v>24011074531253110113</v>
      </c>
      <c r="BO804" s="27" t="str">
        <f t="shared" si="997"/>
        <v>MECHRGUI SALIM</v>
      </c>
      <c r="BP804" s="26">
        <f t="shared" si="998"/>
        <v>805</v>
      </c>
      <c r="BQ804" s="28"/>
    </row>
    <row r="805" spans="1:69" x14ac:dyDescent="0.25">
      <c r="A805" t="str">
        <f>VLOOKUP(B805,[2]RH!$B:$BV,72,0)</f>
        <v>Non-Actif</v>
      </c>
      <c r="B805" s="6">
        <v>806</v>
      </c>
      <c r="C805" s="7" t="s">
        <v>168</v>
      </c>
      <c r="D805" s="7" t="s">
        <v>3436</v>
      </c>
      <c r="E805" s="7" t="s">
        <v>67</v>
      </c>
      <c r="F805" s="7" t="s">
        <v>118</v>
      </c>
      <c r="G805" s="7" t="s">
        <v>220</v>
      </c>
      <c r="H805" s="7">
        <v>965</v>
      </c>
      <c r="I805" s="7"/>
      <c r="J805" s="7" t="s">
        <v>281</v>
      </c>
      <c r="K805" s="7" t="s">
        <v>146</v>
      </c>
      <c r="L805" s="7" t="s">
        <v>90</v>
      </c>
      <c r="M805" s="7" t="s">
        <v>191</v>
      </c>
      <c r="N805" s="8">
        <v>44581</v>
      </c>
      <c r="P805" s="7">
        <f t="shared" ca="1" si="999"/>
        <v>-796</v>
      </c>
      <c r="Q805" s="8">
        <v>44835</v>
      </c>
      <c r="R805" s="7" t="s">
        <v>161</v>
      </c>
      <c r="S805" s="7"/>
      <c r="T805" s="9" t="s">
        <v>156</v>
      </c>
      <c r="U805" s="7" t="str">
        <f t="shared" si="985"/>
        <v>Contractuel</v>
      </c>
      <c r="V805" s="8">
        <v>44866</v>
      </c>
      <c r="W805" s="8">
        <v>44926</v>
      </c>
      <c r="X805" s="8"/>
      <c r="Y805" s="8"/>
      <c r="Z805" s="8">
        <v>44581</v>
      </c>
      <c r="AA805" s="7">
        <f t="shared" si="986"/>
        <v>1</v>
      </c>
      <c r="AB805" s="7">
        <f t="shared" si="987"/>
        <v>2022</v>
      </c>
      <c r="AC805" s="7">
        <f t="shared" si="988"/>
        <v>2026</v>
      </c>
      <c r="AD805" s="10" t="e">
        <f t="shared" ref="AD805:AD868" ca="1" si="1037">IF(#REF!="Non",(DAYS360(N805,Q805)/360),(DAYS360(N805,TODAY())/360))</f>
        <v>#REF!</v>
      </c>
      <c r="AE805" s="10" t="e">
        <f t="shared" ca="1" si="990"/>
        <v>#REF!</v>
      </c>
      <c r="AF805" s="8">
        <v>31813</v>
      </c>
      <c r="AG805" s="11">
        <f t="shared" ca="1" si="991"/>
        <v>38.106849315068494</v>
      </c>
      <c r="AH805" s="10" t="str">
        <f t="shared" ca="1" si="992"/>
        <v>&gt;35&lt; 45</v>
      </c>
      <c r="AI805" s="12">
        <v>16489052</v>
      </c>
      <c r="AJ805" s="13" t="s">
        <v>92</v>
      </c>
      <c r="AK805" s="12" t="s">
        <v>3437</v>
      </c>
      <c r="AL805" s="8">
        <v>38631</v>
      </c>
      <c r="AM805" s="7" t="s">
        <v>108</v>
      </c>
      <c r="AN805" s="7" t="s">
        <v>76</v>
      </c>
      <c r="AO805">
        <v>3</v>
      </c>
      <c r="AQ805" s="14">
        <v>3</v>
      </c>
      <c r="AR805" s="14">
        <v>1</v>
      </c>
      <c r="AS805" s="15">
        <f t="shared" si="993"/>
        <v>44946.25</v>
      </c>
      <c r="AT805" s="14" t="s">
        <v>163</v>
      </c>
      <c r="AU805" s="12">
        <v>3.3069999999999999</v>
      </c>
      <c r="AV805" s="17" t="s">
        <v>1965</v>
      </c>
      <c r="AW805" s="18" t="s">
        <v>2196</v>
      </c>
      <c r="AX805" s="19" t="s">
        <v>3438</v>
      </c>
      <c r="AY805" s="17" t="s">
        <v>582</v>
      </c>
      <c r="AZ805" s="14" t="s">
        <v>2198</v>
      </c>
      <c r="BA805" s="20" t="str">
        <f t="shared" si="994"/>
        <v>32020788101151810119</v>
      </c>
      <c r="BB805" s="31">
        <f t="shared" si="995"/>
        <v>20</v>
      </c>
      <c r="BC805" s="22" t="s">
        <v>3439</v>
      </c>
      <c r="BD805" s="23" t="s">
        <v>85</v>
      </c>
      <c r="BF805" s="8" t="s">
        <v>1274</v>
      </c>
      <c r="BG805" s="32">
        <v>22866932</v>
      </c>
      <c r="BH805" s="32">
        <v>26192439</v>
      </c>
      <c r="BI805" s="32"/>
      <c r="BJ805" t="s">
        <v>250</v>
      </c>
      <c r="BK805" s="14" t="str">
        <f t="shared" si="1032"/>
        <v>B-965</v>
      </c>
      <c r="BL805" s="14"/>
      <c r="BM805" s="25">
        <v>276.291</v>
      </c>
      <c r="BN805" s="26" t="str">
        <f t="shared" si="996"/>
        <v>32020788101151810119</v>
      </c>
      <c r="BO805" s="27" t="str">
        <f t="shared" si="997"/>
        <v>OUNI NESRINE</v>
      </c>
      <c r="BP805" s="26">
        <f t="shared" si="998"/>
        <v>806</v>
      </c>
      <c r="BQ805" s="28" t="s">
        <v>531</v>
      </c>
    </row>
    <row r="806" spans="1:69" x14ac:dyDescent="0.25">
      <c r="A806" t="str">
        <f>VLOOKUP(B806,[2]RH!$B:$BV,72,0)</f>
        <v>si</v>
      </c>
      <c r="B806" s="6">
        <v>807</v>
      </c>
      <c r="C806" s="7" t="s">
        <v>168</v>
      </c>
      <c r="D806" s="7" t="s">
        <v>3440</v>
      </c>
      <c r="E806" s="7" t="s">
        <v>67</v>
      </c>
      <c r="F806" s="7" t="s">
        <v>118</v>
      </c>
      <c r="G806" s="7" t="s">
        <v>188</v>
      </c>
      <c r="H806" s="7">
        <v>965</v>
      </c>
      <c r="I806" s="7" t="s">
        <v>280</v>
      </c>
      <c r="J806" s="7" t="s">
        <v>281</v>
      </c>
      <c r="K806" s="7" t="s">
        <v>89</v>
      </c>
      <c r="L806" s="7" t="s">
        <v>90</v>
      </c>
      <c r="M806" s="7" t="s">
        <v>191</v>
      </c>
      <c r="N806" s="8">
        <v>44581</v>
      </c>
      <c r="P806" s="7">
        <f t="shared" ca="1" si="999"/>
        <v>55</v>
      </c>
      <c r="Q806" s="8"/>
      <c r="R806" s="7"/>
      <c r="S806" s="7"/>
      <c r="T806" s="9" t="s">
        <v>156</v>
      </c>
      <c r="U806" s="7" t="str">
        <f t="shared" si="985"/>
        <v>Contractuel</v>
      </c>
      <c r="V806" s="8">
        <v>45689</v>
      </c>
      <c r="W806" s="8">
        <f>VLOOKUP(B806,[1]BASE!$A:$Q,17,0)</f>
        <v>45777</v>
      </c>
      <c r="X806" s="8"/>
      <c r="Y806" s="8"/>
      <c r="Z806" s="8">
        <v>44581</v>
      </c>
      <c r="AA806" s="7">
        <f t="shared" si="986"/>
        <v>1</v>
      </c>
      <c r="AB806" s="7">
        <f t="shared" si="987"/>
        <v>2022</v>
      </c>
      <c r="AC806" s="7">
        <f t="shared" si="988"/>
        <v>2026</v>
      </c>
      <c r="AD806" s="10" t="e">
        <f t="shared" ref="AD806:AD869" ca="1" si="1038">IF(#REF!="Non",(DAYS360(N806,Q806)/360),(DAYS360(N806,TODAY())/360))</f>
        <v>#REF!</v>
      </c>
      <c r="AE806" s="10" t="e">
        <f t="shared" ca="1" si="990"/>
        <v>#REF!</v>
      </c>
      <c r="AF806" s="8">
        <v>29685</v>
      </c>
      <c r="AG806" s="11">
        <f t="shared" ca="1" si="991"/>
        <v>43.936986301369863</v>
      </c>
      <c r="AH806" s="10" t="str">
        <f t="shared" ca="1" si="992"/>
        <v>&gt;35&lt; 45</v>
      </c>
      <c r="AI806" s="12">
        <v>12799589</v>
      </c>
      <c r="AJ806" s="13" t="s">
        <v>192</v>
      </c>
      <c r="AK806" s="12" t="s">
        <v>3441</v>
      </c>
      <c r="AL806" s="8">
        <v>44144</v>
      </c>
      <c r="AM806" s="7" t="s">
        <v>108</v>
      </c>
      <c r="AN806" s="7" t="s">
        <v>76</v>
      </c>
      <c r="AO806">
        <v>5</v>
      </c>
      <c r="AQ806">
        <v>5</v>
      </c>
      <c r="AR806" s="70">
        <v>3</v>
      </c>
      <c r="AS806" s="15">
        <f t="shared" si="993"/>
        <v>45676.75</v>
      </c>
      <c r="AT806" s="14" t="s">
        <v>163</v>
      </c>
      <c r="AU806" s="12">
        <v>3.3069999999999999</v>
      </c>
      <c r="AV806" s="17" t="s">
        <v>73</v>
      </c>
      <c r="AW806" s="18" t="s">
        <v>3442</v>
      </c>
      <c r="AX806" s="19" t="s">
        <v>3443</v>
      </c>
      <c r="AY806" s="17" t="s">
        <v>2314</v>
      </c>
      <c r="AZ806" s="14" t="s">
        <v>98</v>
      </c>
      <c r="BA806" s="20" t="str">
        <f t="shared" si="994"/>
        <v>01064010111018473779</v>
      </c>
      <c r="BB806" s="31">
        <f t="shared" si="995"/>
        <v>20</v>
      </c>
      <c r="BC806" s="22" t="s">
        <v>3444</v>
      </c>
      <c r="BD806" s="23" t="s">
        <v>250</v>
      </c>
      <c r="BF806" s="8"/>
      <c r="BG806" s="32">
        <v>29406823</v>
      </c>
      <c r="BH806" s="32">
        <v>29173804</v>
      </c>
      <c r="BI806" s="32"/>
      <c r="BJ806" t="s">
        <v>250</v>
      </c>
      <c r="BK806" s="14" t="str">
        <f t="shared" si="1032"/>
        <v>B-965</v>
      </c>
      <c r="BL806" s="14" t="s">
        <v>198</v>
      </c>
      <c r="BM806" s="25"/>
      <c r="BN806" s="26" t="str">
        <f t="shared" si="996"/>
        <v>01064010111018473779</v>
      </c>
      <c r="BO806" s="27" t="str">
        <f t="shared" si="997"/>
        <v>BEN BOUTERAA RYM</v>
      </c>
      <c r="BP806" s="26">
        <f t="shared" si="998"/>
        <v>807</v>
      </c>
      <c r="BQ806" s="28"/>
    </row>
    <row r="807" spans="1:69" x14ac:dyDescent="0.25">
      <c r="A807" t="str">
        <f>VLOOKUP(B807,[2]RH!$B:$BV,72,0)</f>
        <v>Non-Actif</v>
      </c>
      <c r="B807" s="6">
        <v>808</v>
      </c>
      <c r="C807" s="7" t="s">
        <v>3144</v>
      </c>
      <c r="D807" s="7" t="s">
        <v>3445</v>
      </c>
      <c r="E807" s="7" t="s">
        <v>67</v>
      </c>
      <c r="F807" s="7" t="s">
        <v>118</v>
      </c>
      <c r="G807" s="7" t="s">
        <v>220</v>
      </c>
      <c r="H807" s="7" t="s">
        <v>1656</v>
      </c>
      <c r="I807" s="7"/>
      <c r="J807" s="7" t="s">
        <v>281</v>
      </c>
      <c r="K807" s="7" t="s">
        <v>146</v>
      </c>
      <c r="L807" s="7" t="s">
        <v>90</v>
      </c>
      <c r="M807" s="7" t="s">
        <v>191</v>
      </c>
      <c r="N807" s="8">
        <v>44581</v>
      </c>
      <c r="P807" s="7">
        <f t="shared" ca="1" si="999"/>
        <v>-1041</v>
      </c>
      <c r="Q807" s="8">
        <v>44625</v>
      </c>
      <c r="R807" s="7" t="s">
        <v>161</v>
      </c>
      <c r="S807" s="7"/>
      <c r="T807" s="9" t="s">
        <v>156</v>
      </c>
      <c r="U807" s="7" t="str">
        <f t="shared" si="985"/>
        <v>Contractuel</v>
      </c>
      <c r="V807" s="8">
        <v>44621</v>
      </c>
      <c r="W807" s="8">
        <v>44681</v>
      </c>
      <c r="X807" s="8"/>
      <c r="Y807" s="8"/>
      <c r="Z807" s="8">
        <v>44581</v>
      </c>
      <c r="AA807" s="7">
        <f t="shared" si="986"/>
        <v>1</v>
      </c>
      <c r="AB807" s="7">
        <f t="shared" si="987"/>
        <v>2022</v>
      </c>
      <c r="AC807" s="7">
        <f t="shared" si="988"/>
        <v>2026</v>
      </c>
      <c r="AD807" s="10" t="e">
        <f t="shared" ref="AD807:AD870" ca="1" si="1039">IF(#REF!="Non",(DAYS360(N807,Q807)/360),(DAYS360(N807,TODAY())/360))</f>
        <v>#REF!</v>
      </c>
      <c r="AE807" s="10" t="e">
        <f t="shared" ca="1" si="990"/>
        <v>#REF!</v>
      </c>
      <c r="AF807" s="8">
        <v>37067</v>
      </c>
      <c r="AG807" s="11">
        <f t="shared" ca="1" si="991"/>
        <v>23.712328767123289</v>
      </c>
      <c r="AH807" s="10" t="str">
        <f t="shared" ca="1" si="992"/>
        <v>&lt; 25</v>
      </c>
      <c r="AI807" s="12"/>
      <c r="AJ807" s="13"/>
      <c r="AK807" s="12" t="s">
        <v>3446</v>
      </c>
      <c r="AL807" s="8">
        <v>43867</v>
      </c>
      <c r="AM807" s="7" t="s">
        <v>75</v>
      </c>
      <c r="AN807" s="7" t="s">
        <v>109</v>
      </c>
      <c r="AQ807" s="14">
        <v>3</v>
      </c>
      <c r="AR807" s="14">
        <v>1</v>
      </c>
      <c r="AS807" s="15">
        <f t="shared" si="993"/>
        <v>44946.25</v>
      </c>
      <c r="AT807" s="14" t="s">
        <v>163</v>
      </c>
      <c r="AU807" s="12">
        <v>3.1930000000000001</v>
      </c>
      <c r="AV807" s="17" t="s">
        <v>236</v>
      </c>
      <c r="AW807" s="18" t="s">
        <v>201</v>
      </c>
      <c r="AX807" s="19" t="s">
        <v>3447</v>
      </c>
      <c r="AY807" s="17" t="s">
        <v>123</v>
      </c>
      <c r="AZ807" s="14" t="s">
        <v>203</v>
      </c>
      <c r="BA807" s="20" t="str">
        <f t="shared" si="994"/>
        <v>17001000000310260411</v>
      </c>
      <c r="BB807" s="31">
        <f t="shared" si="995"/>
        <v>20</v>
      </c>
      <c r="BC807" s="22" t="s">
        <v>3448</v>
      </c>
      <c r="BD807" s="23" t="s">
        <v>341</v>
      </c>
      <c r="BF807" s="8"/>
      <c r="BG807" s="32">
        <v>28585056</v>
      </c>
      <c r="BH807" s="32">
        <v>21260054</v>
      </c>
      <c r="BI807" s="32"/>
      <c r="BJ807" t="s">
        <v>3173</v>
      </c>
      <c r="BK807" s="14" t="str">
        <f t="shared" si="1032"/>
        <v>B-APT</v>
      </c>
      <c r="BL807" s="14"/>
      <c r="BM807" s="25"/>
      <c r="BN807" s="26" t="str">
        <f t="shared" si="996"/>
        <v>17001000000310260411</v>
      </c>
      <c r="BO807" s="27" t="str">
        <f t="shared" si="997"/>
        <v>MENDILI NIDHAL</v>
      </c>
      <c r="BP807" s="26">
        <f t="shared" si="998"/>
        <v>808</v>
      </c>
      <c r="BQ807" s="28"/>
    </row>
    <row r="808" spans="1:69" x14ac:dyDescent="0.25">
      <c r="A808" t="str">
        <f>VLOOKUP(B808,[2]RH!$B:$BV,72,0)</f>
        <v>Non-Actif</v>
      </c>
      <c r="B808" s="6">
        <v>809</v>
      </c>
      <c r="C808" s="7" t="s">
        <v>168</v>
      </c>
      <c r="D808" s="7" t="s">
        <v>3449</v>
      </c>
      <c r="E808" s="7" t="s">
        <v>67</v>
      </c>
      <c r="F808" s="7" t="s">
        <v>118</v>
      </c>
      <c r="G808" s="7" t="s">
        <v>220</v>
      </c>
      <c r="H808" s="7" t="s">
        <v>1656</v>
      </c>
      <c r="I808" s="7"/>
      <c r="J808" s="7" t="s">
        <v>190</v>
      </c>
      <c r="K808" s="7" t="s">
        <v>146</v>
      </c>
      <c r="L808" s="7" t="s">
        <v>90</v>
      </c>
      <c r="M808" s="7" t="s">
        <v>191</v>
      </c>
      <c r="N808" s="8">
        <v>44581</v>
      </c>
      <c r="P808" s="7">
        <f t="shared" ca="1" si="999"/>
        <v>-857</v>
      </c>
      <c r="Q808" s="8">
        <v>44819</v>
      </c>
      <c r="R808" s="7" t="s">
        <v>161</v>
      </c>
      <c r="S808" s="7"/>
      <c r="T808" s="9" t="s">
        <v>156</v>
      </c>
      <c r="U808" s="7" t="str">
        <f t="shared" si="985"/>
        <v>Contractuel</v>
      </c>
      <c r="V808" s="8">
        <v>44805</v>
      </c>
      <c r="W808" s="8">
        <v>44865</v>
      </c>
      <c r="X808" s="8"/>
      <c r="Y808" s="8"/>
      <c r="Z808" s="8">
        <v>44581</v>
      </c>
      <c r="AA808" s="7">
        <f t="shared" si="986"/>
        <v>1</v>
      </c>
      <c r="AB808" s="7">
        <f t="shared" si="987"/>
        <v>2022</v>
      </c>
      <c r="AC808" s="7">
        <f t="shared" si="988"/>
        <v>2026</v>
      </c>
      <c r="AD808" s="10" t="e">
        <f t="shared" ref="AD808:AD871" ca="1" si="1040">IF(#REF!="Non",(DAYS360(N808,Q808)/360),(DAYS360(N808,TODAY())/360))</f>
        <v>#REF!</v>
      </c>
      <c r="AE808" s="10" t="e">
        <f t="shared" ca="1" si="990"/>
        <v>#REF!</v>
      </c>
      <c r="AF808" s="8">
        <v>29454</v>
      </c>
      <c r="AG808" s="11">
        <f t="shared" ca="1" si="991"/>
        <v>44.56986301369863</v>
      </c>
      <c r="AH808" s="10" t="str">
        <f t="shared" ca="1" si="992"/>
        <v>&gt;35&lt; 45</v>
      </c>
      <c r="AI808" s="12">
        <v>12381217</v>
      </c>
      <c r="AJ808" s="13" t="s">
        <v>170</v>
      </c>
      <c r="AK808" s="12" t="s">
        <v>3450</v>
      </c>
      <c r="AL808" s="8">
        <v>41787</v>
      </c>
      <c r="AM808" s="7" t="s">
        <v>108</v>
      </c>
      <c r="AN808" s="7" t="s">
        <v>76</v>
      </c>
      <c r="AO808">
        <v>3</v>
      </c>
      <c r="AQ808" s="14">
        <v>3</v>
      </c>
      <c r="AR808" s="14">
        <v>1</v>
      </c>
      <c r="AS808" s="15">
        <f t="shared" si="993"/>
        <v>44946.25</v>
      </c>
      <c r="AT808" s="14" t="s">
        <v>163</v>
      </c>
      <c r="AU808" s="12">
        <v>3.3069999999999999</v>
      </c>
      <c r="AV808" s="17" t="s">
        <v>272</v>
      </c>
      <c r="AW808" s="18" t="s">
        <v>303</v>
      </c>
      <c r="AX808" s="19" t="s">
        <v>3451</v>
      </c>
      <c r="AY808" s="17" t="s">
        <v>170</v>
      </c>
      <c r="AZ808" s="14" t="s">
        <v>276</v>
      </c>
      <c r="BA808" s="20" t="str">
        <f t="shared" si="994"/>
        <v>25010000000096742409</v>
      </c>
      <c r="BB808" s="31">
        <f t="shared" si="995"/>
        <v>20</v>
      </c>
      <c r="BC808" s="22" t="s">
        <v>3452</v>
      </c>
      <c r="BD808" s="23" t="s">
        <v>115</v>
      </c>
      <c r="BF808" s="8" t="s">
        <v>776</v>
      </c>
      <c r="BG808" s="32">
        <v>53562572</v>
      </c>
      <c r="BH808" s="32">
        <v>53562192</v>
      </c>
      <c r="BI808" s="32"/>
      <c r="BJ808" t="s">
        <v>2499</v>
      </c>
      <c r="BK808" s="14" t="str">
        <f t="shared" si="1032"/>
        <v>A-APT</v>
      </c>
      <c r="BL808" s="14"/>
      <c r="BM808" s="25">
        <v>195.38800000000001</v>
      </c>
      <c r="BN808" s="26" t="str">
        <f t="shared" si="996"/>
        <v>25010000000096742409</v>
      </c>
      <c r="BO808" s="27" t="str">
        <f t="shared" si="997"/>
        <v>JEBALI AREM</v>
      </c>
      <c r="BP808" s="26">
        <f t="shared" si="998"/>
        <v>809</v>
      </c>
      <c r="BQ808" s="28" t="s">
        <v>1266</v>
      </c>
    </row>
    <row r="809" spans="1:69" x14ac:dyDescent="0.25">
      <c r="A809" t="str">
        <f>VLOOKUP(B809,[2]RH!$B:$BV,72,0)</f>
        <v>Non-Actif</v>
      </c>
      <c r="B809" s="6">
        <v>810</v>
      </c>
      <c r="C809" s="7" t="s">
        <v>100</v>
      </c>
      <c r="D809" s="7" t="s">
        <v>3453</v>
      </c>
      <c r="E809" s="7" t="s">
        <v>67</v>
      </c>
      <c r="F809" s="7" t="s">
        <v>118</v>
      </c>
      <c r="G809" s="7" t="s">
        <v>408</v>
      </c>
      <c r="H809" s="7">
        <v>560</v>
      </c>
      <c r="I809" s="7" t="s">
        <v>189</v>
      </c>
      <c r="J809" s="7" t="s">
        <v>190</v>
      </c>
      <c r="K809" s="7" t="s">
        <v>146</v>
      </c>
      <c r="L809" s="7" t="s">
        <v>90</v>
      </c>
      <c r="M809" s="7" t="s">
        <v>191</v>
      </c>
      <c r="N809" s="8">
        <v>44581</v>
      </c>
      <c r="P809" s="7">
        <f t="shared" ca="1" si="999"/>
        <v>-737</v>
      </c>
      <c r="Q809" s="8">
        <v>44927</v>
      </c>
      <c r="R809" s="7" t="s">
        <v>147</v>
      </c>
      <c r="S809" s="7"/>
      <c r="T809" s="9" t="s">
        <v>156</v>
      </c>
      <c r="U809" s="7" t="str">
        <f t="shared" si="985"/>
        <v>Contractuel</v>
      </c>
      <c r="V809" s="8">
        <v>44927</v>
      </c>
      <c r="W809" s="8">
        <v>44985</v>
      </c>
      <c r="X809" s="8"/>
      <c r="Y809" s="8"/>
      <c r="Z809" s="8">
        <v>44581</v>
      </c>
      <c r="AA809" s="7">
        <f t="shared" si="986"/>
        <v>1</v>
      </c>
      <c r="AB809" s="7">
        <f t="shared" si="987"/>
        <v>2022</v>
      </c>
      <c r="AC809" s="7">
        <f t="shared" si="988"/>
        <v>2026</v>
      </c>
      <c r="AD809" s="10" t="e">
        <f t="shared" ref="AD809:AD872" ca="1" si="1041">IF(#REF!="Non",(DAYS360(N809,Q809)/360),(DAYS360(N809,TODAY())/360))</f>
        <v>#REF!</v>
      </c>
      <c r="AE809" s="10" t="e">
        <f t="shared" ca="1" si="990"/>
        <v>#REF!</v>
      </c>
      <c r="AF809" s="8">
        <v>34349</v>
      </c>
      <c r="AG809" s="11">
        <f t="shared" ca="1" si="991"/>
        <v>31.158904109589042</v>
      </c>
      <c r="AH809" s="10" t="str">
        <f t="shared" ca="1" si="992"/>
        <v>&gt;25&lt; 35</v>
      </c>
      <c r="AI809" s="12">
        <v>17164394</v>
      </c>
      <c r="AJ809" s="13" t="s">
        <v>170</v>
      </c>
      <c r="AK809" s="12" t="s">
        <v>3454</v>
      </c>
      <c r="AL809" s="8">
        <v>41956</v>
      </c>
      <c r="AM809" s="7" t="s">
        <v>108</v>
      </c>
      <c r="AN809" s="7" t="s">
        <v>109</v>
      </c>
      <c r="AQ809" s="14">
        <v>3</v>
      </c>
      <c r="AR809" s="14">
        <v>1</v>
      </c>
      <c r="AS809" s="15">
        <f t="shared" si="993"/>
        <v>44946.25</v>
      </c>
      <c r="AT809" s="14" t="s">
        <v>163</v>
      </c>
      <c r="AU809" s="12">
        <v>3.3069999999999999</v>
      </c>
      <c r="AV809" s="17" t="s">
        <v>150</v>
      </c>
      <c r="AW809" s="18" t="s">
        <v>2076</v>
      </c>
      <c r="AX809" s="19" t="s">
        <v>3455</v>
      </c>
      <c r="AY809" s="17" t="s">
        <v>2248</v>
      </c>
      <c r="AZ809" s="14" t="s">
        <v>174</v>
      </c>
      <c r="BA809" s="20" t="str">
        <f t="shared" si="994"/>
        <v>07505006610582681172</v>
      </c>
      <c r="BB809" s="31">
        <f t="shared" si="995"/>
        <v>20</v>
      </c>
      <c r="BC809" s="22" t="s">
        <v>3007</v>
      </c>
      <c r="BD809" s="23" t="s">
        <v>482</v>
      </c>
      <c r="BF809" s="8"/>
      <c r="BG809" s="32">
        <v>28764221</v>
      </c>
      <c r="BH809" s="32">
        <v>50812068</v>
      </c>
      <c r="BI809" s="32"/>
      <c r="BJ809" t="s">
        <v>1508</v>
      </c>
      <c r="BK809" s="14" t="str">
        <f t="shared" si="1032"/>
        <v>A-560</v>
      </c>
      <c r="BL809" s="14"/>
      <c r="BM809" s="25"/>
      <c r="BN809" s="26" t="str">
        <f t="shared" si="996"/>
        <v>07505006610582681172</v>
      </c>
      <c r="BO809" s="27" t="str">
        <f t="shared" si="997"/>
        <v>SALHI WAJDA</v>
      </c>
      <c r="BP809" s="26">
        <f t="shared" si="998"/>
        <v>810</v>
      </c>
      <c r="BQ809" s="28"/>
    </row>
    <row r="810" spans="1:69" x14ac:dyDescent="0.25">
      <c r="A810" t="str">
        <f>VLOOKUP(B810,[2]RH!$B:$BV,72,0)</f>
        <v>si</v>
      </c>
      <c r="B810" s="6">
        <v>811</v>
      </c>
      <c r="C810" s="7" t="s">
        <v>65</v>
      </c>
      <c r="D810" s="7" t="s">
        <v>3456</v>
      </c>
      <c r="E810" s="7" t="s">
        <v>67</v>
      </c>
      <c r="F810" s="7" t="s">
        <v>118</v>
      </c>
      <c r="G810" s="7" t="s">
        <v>220</v>
      </c>
      <c r="H810" s="7" t="s">
        <v>649</v>
      </c>
      <c r="I810" s="7" t="s">
        <v>650</v>
      </c>
      <c r="J810" s="7" t="s">
        <v>281</v>
      </c>
      <c r="K810" s="7" t="s">
        <v>146</v>
      </c>
      <c r="L810" s="7" t="s">
        <v>90</v>
      </c>
      <c r="M810" s="7" t="s">
        <v>160</v>
      </c>
      <c r="N810" s="8">
        <v>44581</v>
      </c>
      <c r="P810" s="7">
        <f t="shared" ca="1" si="999"/>
        <v>-6</v>
      </c>
      <c r="Q810" s="8"/>
      <c r="R810" s="7"/>
      <c r="S810" s="7"/>
      <c r="T810" s="9" t="s">
        <v>156</v>
      </c>
      <c r="U810" s="7" t="str">
        <f t="shared" si="985"/>
        <v>Contractuel</v>
      </c>
      <c r="V810" s="8">
        <v>45689</v>
      </c>
      <c r="W810" s="8">
        <f>VLOOKUP(B810,[1]BASE!$A:$Q,17,0)</f>
        <v>45716</v>
      </c>
      <c r="X810" s="8"/>
      <c r="Y810" s="8"/>
      <c r="Z810" s="8">
        <v>44581</v>
      </c>
      <c r="AA810" s="7">
        <f t="shared" si="986"/>
        <v>1</v>
      </c>
      <c r="AB810" s="7">
        <f t="shared" si="987"/>
        <v>2022</v>
      </c>
      <c r="AC810" s="7">
        <f t="shared" si="988"/>
        <v>2026</v>
      </c>
      <c r="AD810" s="10" t="e">
        <f t="shared" ref="AD810:AD873" ca="1" si="1042">IF(#REF!="Non",(DAYS360(N810,Q810)/360),(DAYS360(N810,TODAY())/360))</f>
        <v>#REF!</v>
      </c>
      <c r="AE810" s="10" t="e">
        <f t="shared" ca="1" si="990"/>
        <v>#REF!</v>
      </c>
      <c r="AF810" s="8">
        <v>27070</v>
      </c>
      <c r="AG810" s="11">
        <f t="shared" ca="1" si="991"/>
        <v>51.101369863013701</v>
      </c>
      <c r="AH810" s="10" t="str">
        <f t="shared" ca="1" si="992"/>
        <v>&gt;45&lt; 55</v>
      </c>
      <c r="AI810" s="12">
        <v>15129677</v>
      </c>
      <c r="AJ810" s="13" t="s">
        <v>192</v>
      </c>
      <c r="AK810" s="12" t="s">
        <v>3457</v>
      </c>
      <c r="AL810" s="8">
        <v>40105</v>
      </c>
      <c r="AM810" s="7" t="s">
        <v>75</v>
      </c>
      <c r="AN810" s="7" t="s">
        <v>76</v>
      </c>
      <c r="AO810">
        <v>2</v>
      </c>
      <c r="AQ810">
        <v>3</v>
      </c>
      <c r="AR810" s="70">
        <v>3</v>
      </c>
      <c r="AS810" s="15">
        <f t="shared" si="993"/>
        <v>45676.75</v>
      </c>
      <c r="AT810" s="14" t="s">
        <v>163</v>
      </c>
      <c r="AU810" s="12">
        <v>3.3069999999999999</v>
      </c>
      <c r="AV810" s="17" t="s">
        <v>433</v>
      </c>
      <c r="AW810" s="18" t="s">
        <v>1868</v>
      </c>
      <c r="AX810" s="19" t="s">
        <v>3458</v>
      </c>
      <c r="AY810" s="17" t="s">
        <v>582</v>
      </c>
      <c r="AZ810" s="14" t="s">
        <v>195</v>
      </c>
      <c r="BA810" s="20" t="str">
        <f t="shared" si="994"/>
        <v>12203000013306665719</v>
      </c>
      <c r="BB810" s="31">
        <f t="shared" si="995"/>
        <v>20</v>
      </c>
      <c r="BC810" s="22" t="s">
        <v>3459</v>
      </c>
      <c r="BD810" s="23" t="s">
        <v>482</v>
      </c>
      <c r="BF810" s="8"/>
      <c r="BG810" s="32">
        <v>21390034</v>
      </c>
      <c r="BH810" s="32">
        <v>29277958</v>
      </c>
      <c r="BI810" s="32"/>
      <c r="BJ810" t="s">
        <v>3460</v>
      </c>
      <c r="BK810" s="14" t="str">
        <f>IF(K810="CADRE","CADRE",CONCATENATE(J810,"-",H810))</f>
        <v>B-Panda</v>
      </c>
      <c r="BL810" s="14" t="s">
        <v>288</v>
      </c>
      <c r="BM810" s="25"/>
      <c r="BN810" s="26" t="str">
        <f t="shared" si="996"/>
        <v>12203000013306665719</v>
      </c>
      <c r="BO810" s="27" t="str">
        <f t="shared" si="997"/>
        <v>AYARI ABDELHAFIDH</v>
      </c>
      <c r="BP810" s="26">
        <f t="shared" si="998"/>
        <v>811</v>
      </c>
      <c r="BQ810" s="28"/>
    </row>
    <row r="811" spans="1:69" x14ac:dyDescent="0.25">
      <c r="A811" t="str">
        <f>VLOOKUP(B811,[2]RH!$B:$BV,72,0)</f>
        <v>Non-Actif</v>
      </c>
      <c r="B811" s="6">
        <v>812</v>
      </c>
      <c r="C811" s="7" t="s">
        <v>3144</v>
      </c>
      <c r="D811" s="7" t="s">
        <v>3461</v>
      </c>
      <c r="E811" s="7" t="s">
        <v>67</v>
      </c>
      <c r="F811" s="7" t="s">
        <v>258</v>
      </c>
      <c r="G811" s="7" t="s">
        <v>264</v>
      </c>
      <c r="H811" s="7"/>
      <c r="I811" s="7"/>
      <c r="J811" s="7"/>
      <c r="K811" s="7" t="s">
        <v>70</v>
      </c>
      <c r="L811" s="7" t="s">
        <v>90</v>
      </c>
      <c r="M811" s="7" t="s">
        <v>264</v>
      </c>
      <c r="N811" s="8">
        <v>44582</v>
      </c>
      <c r="P811" s="7" t="str">
        <f t="shared" ca="1" si="999"/>
        <v/>
      </c>
      <c r="Q811" s="8">
        <v>44592</v>
      </c>
      <c r="R811" s="7" t="s">
        <v>2968</v>
      </c>
      <c r="S811" s="7"/>
      <c r="T811" s="9" t="s">
        <v>72</v>
      </c>
      <c r="U811" s="7" t="str">
        <f t="shared" si="985"/>
        <v>Titulaire</v>
      </c>
      <c r="V811" s="8"/>
      <c r="W811" s="8"/>
      <c r="X811" s="8"/>
      <c r="Y811" s="8"/>
      <c r="Z811" s="8">
        <v>44582</v>
      </c>
      <c r="AA811" s="7">
        <f t="shared" si="986"/>
        <v>1</v>
      </c>
      <c r="AB811" s="7">
        <f t="shared" si="987"/>
        <v>2022</v>
      </c>
      <c r="AC811" s="7">
        <f t="shared" si="988"/>
        <v>2026</v>
      </c>
      <c r="AD811" s="10" t="e">
        <f t="shared" ref="AD811:AD874" ca="1" si="1043">IF(#REF!="Non",(DAYS360(N811,Q811)/360),(DAYS360(N811,TODAY())/360))</f>
        <v>#REF!</v>
      </c>
      <c r="AE811" s="10" t="e">
        <f t="shared" ca="1" si="990"/>
        <v>#REF!</v>
      </c>
      <c r="AF811" s="8">
        <v>34858</v>
      </c>
      <c r="AG811" s="11">
        <f t="shared" ca="1" si="991"/>
        <v>29.764383561643836</v>
      </c>
      <c r="AH811" s="10" t="str">
        <f t="shared" ca="1" si="992"/>
        <v>&gt;25&lt; 35</v>
      </c>
      <c r="AI811" s="12"/>
      <c r="AJ811" s="13"/>
      <c r="AK811" s="12" t="s">
        <v>3462</v>
      </c>
      <c r="AL811" s="8">
        <v>41508</v>
      </c>
      <c r="AM811" s="7" t="s">
        <v>75</v>
      </c>
      <c r="AN811" s="7" t="s">
        <v>109</v>
      </c>
      <c r="AQ811" s="14"/>
      <c r="AR811" s="14">
        <v>1</v>
      </c>
      <c r="AS811" s="15">
        <f t="shared" si="993"/>
        <v>44947.25</v>
      </c>
      <c r="AT811" s="14" t="s">
        <v>77</v>
      </c>
      <c r="AU811" s="12">
        <v>1300</v>
      </c>
      <c r="AV811" s="17" t="s">
        <v>79</v>
      </c>
      <c r="AW811" s="18" t="s">
        <v>3463</v>
      </c>
      <c r="AX811" s="19" t="s">
        <v>3464</v>
      </c>
      <c r="AY811" s="17" t="s">
        <v>582</v>
      </c>
      <c r="AZ811" s="14" t="s">
        <v>83</v>
      </c>
      <c r="BA811" s="20" t="str">
        <f t="shared" si="994"/>
        <v>08118028062001612019</v>
      </c>
      <c r="BB811" s="31">
        <f t="shared" si="995"/>
        <v>20</v>
      </c>
      <c r="BC811" s="22" t="s">
        <v>3465</v>
      </c>
      <c r="BD811" s="23" t="s">
        <v>3466</v>
      </c>
      <c r="BF811" s="8"/>
      <c r="BG811" s="32">
        <v>24168197</v>
      </c>
      <c r="BH811" s="32"/>
      <c r="BI811" s="32"/>
      <c r="BK811" s="14" t="str">
        <f t="shared" si="1032"/>
        <v>CADRE</v>
      </c>
      <c r="BL811" s="14"/>
      <c r="BM811" s="25"/>
      <c r="BN811" s="26" t="str">
        <f t="shared" si="996"/>
        <v>08118028062001612019</v>
      </c>
      <c r="BO811" s="27" t="str">
        <f t="shared" si="997"/>
        <v>BENALI HOUSSEM</v>
      </c>
      <c r="BP811" s="26">
        <f t="shared" si="998"/>
        <v>812</v>
      </c>
      <c r="BQ811" s="28"/>
    </row>
    <row r="812" spans="1:69" x14ac:dyDescent="0.25">
      <c r="A812" t="str">
        <f>VLOOKUP(B812,[2]RH!$B:$BV,72,0)</f>
        <v>Non-Actif</v>
      </c>
      <c r="B812" s="6">
        <v>813</v>
      </c>
      <c r="C812" s="7" t="s">
        <v>168</v>
      </c>
      <c r="D812" s="7" t="s">
        <v>1310</v>
      </c>
      <c r="E812" s="7" t="s">
        <v>67</v>
      </c>
      <c r="F812" s="7" t="s">
        <v>118</v>
      </c>
      <c r="G812" s="7" t="s">
        <v>220</v>
      </c>
      <c r="H812" s="7" t="s">
        <v>2398</v>
      </c>
      <c r="I812" s="7" t="s">
        <v>2506</v>
      </c>
      <c r="J812" s="65" t="s">
        <v>190</v>
      </c>
      <c r="K812" s="7" t="s">
        <v>146</v>
      </c>
      <c r="L812" s="7" t="s">
        <v>90</v>
      </c>
      <c r="M812" s="7" t="s">
        <v>191</v>
      </c>
      <c r="N812" s="8">
        <v>44582</v>
      </c>
      <c r="O812" t="e">
        <f ca="1">IF(AD812&gt;=4,IF(T812="CDD","OK",""),"")</f>
        <v>#REF!</v>
      </c>
      <c r="P812" s="7">
        <f t="shared" ca="1" si="999"/>
        <v>-187</v>
      </c>
      <c r="Q812" s="8">
        <v>45541</v>
      </c>
      <c r="R812" s="7" t="s">
        <v>3467</v>
      </c>
      <c r="S812" s="7"/>
      <c r="T812" s="9" t="s">
        <v>156</v>
      </c>
      <c r="U812" s="7" t="str">
        <f t="shared" si="985"/>
        <v>Contractuel</v>
      </c>
      <c r="V812" s="8">
        <v>45444</v>
      </c>
      <c r="W812" s="8">
        <v>45535</v>
      </c>
      <c r="X812" s="8"/>
      <c r="Y812" s="8"/>
      <c r="Z812" s="8">
        <v>44582</v>
      </c>
      <c r="AA812" s="7">
        <f t="shared" si="986"/>
        <v>1</v>
      </c>
      <c r="AB812" s="7">
        <f t="shared" si="987"/>
        <v>2022</v>
      </c>
      <c r="AC812" s="7">
        <f t="shared" si="988"/>
        <v>2026</v>
      </c>
      <c r="AD812" s="10" t="e">
        <f t="shared" ref="AD812:AD875" ca="1" si="1044">IF(#REF!="Non",(DAYS360(N812,Q812)/360),(DAYS360(N812,TODAY())/360))</f>
        <v>#REF!</v>
      </c>
      <c r="AE812" s="10" t="e">
        <f t="shared" ca="1" si="990"/>
        <v>#REF!</v>
      </c>
      <c r="AF812" s="8">
        <v>33389</v>
      </c>
      <c r="AG812" s="11">
        <f t="shared" ca="1" si="991"/>
        <v>33.789041095890411</v>
      </c>
      <c r="AH812" s="10" t="str">
        <f t="shared" ca="1" si="992"/>
        <v>&gt;25&lt; 35</v>
      </c>
      <c r="AI812" s="12">
        <v>16287557</v>
      </c>
      <c r="AJ812" s="13" t="s">
        <v>192</v>
      </c>
      <c r="AK812" s="12" t="s">
        <v>1311</v>
      </c>
      <c r="AL812" s="8">
        <v>42293</v>
      </c>
      <c r="AM812" s="7" t="s">
        <v>108</v>
      </c>
      <c r="AN812" s="7" t="s">
        <v>76</v>
      </c>
      <c r="AQ812">
        <v>3</v>
      </c>
      <c r="AR812" s="70">
        <v>3</v>
      </c>
      <c r="AS812" s="15">
        <f t="shared" si="993"/>
        <v>45677.75</v>
      </c>
      <c r="AT812" s="14" t="s">
        <v>163</v>
      </c>
      <c r="AU812" s="12">
        <v>3.3069999999999999</v>
      </c>
      <c r="AV812" s="17" t="s">
        <v>92</v>
      </c>
      <c r="AW812" s="18" t="s">
        <v>2496</v>
      </c>
      <c r="AX812" s="19" t="s">
        <v>3468</v>
      </c>
      <c r="AY812" s="17" t="s">
        <v>1689</v>
      </c>
      <c r="AZ812" s="14" t="s">
        <v>152</v>
      </c>
      <c r="BA812" s="20" t="str">
        <f t="shared" si="994"/>
        <v>04401075006252760130</v>
      </c>
      <c r="BB812" s="31">
        <f t="shared" si="995"/>
        <v>20</v>
      </c>
      <c r="BC812" s="22" t="s">
        <v>1312</v>
      </c>
      <c r="BD812" s="23" t="s">
        <v>341</v>
      </c>
      <c r="BF812" s="8"/>
      <c r="BG812" s="32">
        <v>55916169</v>
      </c>
      <c r="BH812" s="32">
        <v>58325150</v>
      </c>
      <c r="BI812" s="32"/>
      <c r="BJ812" t="s">
        <v>720</v>
      </c>
      <c r="BK812" s="14" t="str">
        <f t="shared" si="1032"/>
        <v>A-P7 AR</v>
      </c>
      <c r="BL812" s="14" t="s">
        <v>595</v>
      </c>
      <c r="BM812" s="25"/>
      <c r="BN812" s="26" t="str">
        <f t="shared" si="996"/>
        <v>04401075006252760130</v>
      </c>
      <c r="BO812" s="27" t="str">
        <f t="shared" si="997"/>
        <v>NOUIRA LEILA</v>
      </c>
      <c r="BP812" s="26">
        <f t="shared" si="998"/>
        <v>813</v>
      </c>
      <c r="BQ812" s="28"/>
    </row>
    <row r="813" spans="1:69" x14ac:dyDescent="0.25">
      <c r="A813" t="str">
        <f>VLOOKUP(B813,[2]RH!$B:$BV,72,0)</f>
        <v>si</v>
      </c>
      <c r="B813" s="6">
        <v>814</v>
      </c>
      <c r="C813" s="7" t="s">
        <v>168</v>
      </c>
      <c r="D813" s="7" t="s">
        <v>3469</v>
      </c>
      <c r="E813" s="7" t="s">
        <v>67</v>
      </c>
      <c r="F813" s="7" t="s">
        <v>118</v>
      </c>
      <c r="G813" s="7" t="s">
        <v>220</v>
      </c>
      <c r="H813" s="7" t="s">
        <v>2398</v>
      </c>
      <c r="I813" s="7" t="s">
        <v>2399</v>
      </c>
      <c r="J813" s="65" t="s">
        <v>190</v>
      </c>
      <c r="K813" s="7" t="s">
        <v>146</v>
      </c>
      <c r="L813" s="7" t="s">
        <v>90</v>
      </c>
      <c r="M813" s="7" t="s">
        <v>191</v>
      </c>
      <c r="N813" s="8">
        <v>44582</v>
      </c>
      <c r="O813" t="e">
        <f ca="1">IF(AD813&gt;=4,IF(T813="CDD","OK",""),"")</f>
        <v>#REF!</v>
      </c>
      <c r="P813" s="7">
        <f t="shared" ca="1" si="999"/>
        <v>-6</v>
      </c>
      <c r="Q813" s="8"/>
      <c r="R813" s="7"/>
      <c r="S813" s="7"/>
      <c r="T813" s="9" t="s">
        <v>156</v>
      </c>
      <c r="U813" s="7" t="str">
        <f t="shared" si="985"/>
        <v>Contractuel</v>
      </c>
      <c r="V813" s="8">
        <v>45689</v>
      </c>
      <c r="W813" s="8">
        <f>VLOOKUP(B813,[1]BASE!$A:$Q,17,0)</f>
        <v>45716</v>
      </c>
      <c r="X813" s="8"/>
      <c r="Y813" s="8"/>
      <c r="Z813" s="8">
        <v>44582</v>
      </c>
      <c r="AA813" s="7">
        <f t="shared" si="986"/>
        <v>1</v>
      </c>
      <c r="AB813" s="7">
        <f t="shared" si="987"/>
        <v>2022</v>
      </c>
      <c r="AC813" s="7">
        <f t="shared" si="988"/>
        <v>2026</v>
      </c>
      <c r="AD813" s="10" t="e">
        <f t="shared" ref="AD813:AD876" ca="1" si="1045">IF(#REF!="Non",(DAYS360(N813,Q813)/360),(DAYS360(N813,TODAY())/360))</f>
        <v>#REF!</v>
      </c>
      <c r="AE813" s="10" t="e">
        <f t="shared" ca="1" si="990"/>
        <v>#REF!</v>
      </c>
      <c r="AF813" s="8">
        <v>28009</v>
      </c>
      <c r="AG813" s="11">
        <f t="shared" ca="1" si="991"/>
        <v>48.528767123287672</v>
      </c>
      <c r="AH813" s="10" t="str">
        <f t="shared" ca="1" si="992"/>
        <v>&gt;45&lt; 55</v>
      </c>
      <c r="AI813" s="12">
        <v>12191298</v>
      </c>
      <c r="AJ813" s="13" t="s">
        <v>92</v>
      </c>
      <c r="AK813" s="12" t="s">
        <v>3470</v>
      </c>
      <c r="AL813" s="8">
        <v>40970</v>
      </c>
      <c r="AM813" s="7" t="s">
        <v>108</v>
      </c>
      <c r="AN813" s="7" t="s">
        <v>76</v>
      </c>
      <c r="AO813">
        <v>4</v>
      </c>
      <c r="AQ813">
        <v>3</v>
      </c>
      <c r="AR813" s="70">
        <v>3</v>
      </c>
      <c r="AS813" s="15">
        <f t="shared" si="993"/>
        <v>45677.75</v>
      </c>
      <c r="AT813" s="14" t="s">
        <v>163</v>
      </c>
      <c r="AU813" s="12">
        <v>3.3069999999999999</v>
      </c>
      <c r="AV813" s="17">
        <v>17</v>
      </c>
      <c r="AW813" s="18" t="s">
        <v>201</v>
      </c>
      <c r="AX813" s="19" t="s">
        <v>3471</v>
      </c>
      <c r="AY813" s="17" t="s">
        <v>73</v>
      </c>
      <c r="AZ813" s="14" t="s">
        <v>203</v>
      </c>
      <c r="BA813" s="20" t="str">
        <f t="shared" si="994"/>
        <v>17001000000336466901</v>
      </c>
      <c r="BB813" s="31">
        <f t="shared" si="995"/>
        <v>20</v>
      </c>
      <c r="BC813" s="22" t="s">
        <v>3472</v>
      </c>
      <c r="BD813" s="23" t="s">
        <v>1731</v>
      </c>
      <c r="BF813" s="8"/>
      <c r="BG813" s="32">
        <v>20726224</v>
      </c>
      <c r="BH813" s="32">
        <v>25550896</v>
      </c>
      <c r="BI813" s="32"/>
      <c r="BJ813" t="s">
        <v>322</v>
      </c>
      <c r="BK813" s="14" t="str">
        <f>IF(K813="CADRE","CADRE",CONCATENATE(J813,"-",H813))</f>
        <v>A-P7 AR</v>
      </c>
      <c r="BL813" s="14" t="s">
        <v>595</v>
      </c>
      <c r="BM813" s="25"/>
      <c r="BN813" s="26" t="str">
        <f t="shared" si="996"/>
        <v>17001000000336466901</v>
      </c>
      <c r="BO813" s="27" t="str">
        <f t="shared" si="997"/>
        <v>GHARBI CHERIFA</v>
      </c>
      <c r="BP813" s="26">
        <f t="shared" si="998"/>
        <v>814</v>
      </c>
      <c r="BQ813" s="28"/>
    </row>
    <row r="814" spans="1:69" x14ac:dyDescent="0.25">
      <c r="A814" t="str">
        <f>VLOOKUP(B814,[2]RH!$B:$BV,72,0)</f>
        <v>Non-Actif</v>
      </c>
      <c r="B814" s="6">
        <v>815</v>
      </c>
      <c r="C814" s="7" t="s">
        <v>168</v>
      </c>
      <c r="D814" s="7" t="s">
        <v>3473</v>
      </c>
      <c r="E814" s="7" t="s">
        <v>67</v>
      </c>
      <c r="F814" s="7" t="s">
        <v>118</v>
      </c>
      <c r="G814" s="7" t="s">
        <v>220</v>
      </c>
      <c r="H814" s="7">
        <v>965</v>
      </c>
      <c r="I814" s="7" t="s">
        <v>280</v>
      </c>
      <c r="J814" s="7" t="s">
        <v>281</v>
      </c>
      <c r="K814" s="7" t="s">
        <v>146</v>
      </c>
      <c r="L814" s="7" t="s">
        <v>90</v>
      </c>
      <c r="M814" s="7" t="s">
        <v>191</v>
      </c>
      <c r="N814" s="8">
        <v>44583</v>
      </c>
      <c r="P814" s="7">
        <f t="shared" ca="1" si="999"/>
        <v>-737</v>
      </c>
      <c r="Q814" s="8">
        <v>44984</v>
      </c>
      <c r="R814" s="7" t="s">
        <v>161</v>
      </c>
      <c r="S814" s="7"/>
      <c r="T814" s="9" t="s">
        <v>156</v>
      </c>
      <c r="U814" s="7" t="str">
        <f t="shared" si="985"/>
        <v>Contractuel</v>
      </c>
      <c r="V814" s="8">
        <v>44927</v>
      </c>
      <c r="W814" s="8">
        <v>44985</v>
      </c>
      <c r="X814" s="8"/>
      <c r="Y814" s="8"/>
      <c r="Z814" s="8">
        <v>44583</v>
      </c>
      <c r="AA814" s="7">
        <f t="shared" si="986"/>
        <v>1</v>
      </c>
      <c r="AB814" s="7">
        <f t="shared" si="987"/>
        <v>2022</v>
      </c>
      <c r="AC814" s="7">
        <f t="shared" si="988"/>
        <v>2026</v>
      </c>
      <c r="AD814" s="10" t="e">
        <f t="shared" ref="AD814:AD877" ca="1" si="1046">IF(#REF!="Non",(DAYS360(N814,Q814)/360),(DAYS360(N814,TODAY())/360))</f>
        <v>#REF!</v>
      </c>
      <c r="AE814" s="10" t="e">
        <f t="shared" ca="1" si="990"/>
        <v>#REF!</v>
      </c>
      <c r="AF814" s="8">
        <v>26961</v>
      </c>
      <c r="AG814" s="11">
        <f t="shared" ca="1" si="991"/>
        <v>51.4</v>
      </c>
      <c r="AH814" s="10" t="str">
        <f t="shared" ca="1" si="992"/>
        <v>&gt;45&lt; 55</v>
      </c>
      <c r="AI814" s="12">
        <v>11818614</v>
      </c>
      <c r="AJ814" s="40" t="s">
        <v>213</v>
      </c>
      <c r="AK814" s="12" t="s">
        <v>3474</v>
      </c>
      <c r="AL814" s="8">
        <v>40434</v>
      </c>
      <c r="AM814" s="7" t="s">
        <v>108</v>
      </c>
      <c r="AN814" s="7" t="s">
        <v>76</v>
      </c>
      <c r="AO814">
        <v>2</v>
      </c>
      <c r="AQ814" s="14">
        <v>3</v>
      </c>
      <c r="AR814" s="14">
        <v>2</v>
      </c>
      <c r="AS814" s="15">
        <f t="shared" si="993"/>
        <v>45313.5</v>
      </c>
      <c r="AT814" s="14" t="s">
        <v>163</v>
      </c>
      <c r="AU814" s="12">
        <v>3.3069999999999999</v>
      </c>
      <c r="AV814" s="17" t="s">
        <v>79</v>
      </c>
      <c r="AW814" s="18" t="s">
        <v>3475</v>
      </c>
      <c r="AX814" s="19" t="s">
        <v>3476</v>
      </c>
      <c r="AY814" s="17" t="s">
        <v>2054</v>
      </c>
      <c r="AZ814" s="14" t="s">
        <v>83</v>
      </c>
      <c r="BA814" s="20" t="str">
        <f t="shared" si="994"/>
        <v>08076023032004115063</v>
      </c>
      <c r="BB814" s="31">
        <f t="shared" si="995"/>
        <v>20</v>
      </c>
      <c r="BC814" s="22" t="s">
        <v>3477</v>
      </c>
      <c r="BD814" s="23" t="s">
        <v>482</v>
      </c>
      <c r="BF814" s="8"/>
      <c r="BG814" s="32">
        <v>99672707</v>
      </c>
      <c r="BH814" s="32">
        <v>20957643</v>
      </c>
      <c r="BI814" s="32"/>
      <c r="BJ814" t="s">
        <v>1217</v>
      </c>
      <c r="BK814" s="14" t="str">
        <f t="shared" si="1032"/>
        <v>B-965</v>
      </c>
      <c r="BL814" s="14"/>
      <c r="BM814" s="25"/>
      <c r="BN814" s="26" t="str">
        <f t="shared" si="996"/>
        <v>08076023032004115063</v>
      </c>
      <c r="BO814" s="27" t="str">
        <f t="shared" si="997"/>
        <v>ABIDI KAOUTHAR</v>
      </c>
      <c r="BP814" s="26">
        <f t="shared" si="998"/>
        <v>815</v>
      </c>
      <c r="BQ814" s="28"/>
    </row>
    <row r="815" spans="1:69" x14ac:dyDescent="0.25">
      <c r="A815" t="str">
        <f>VLOOKUP(B815,[2]RH!$B:$BV,72,0)</f>
        <v>si</v>
      </c>
      <c r="B815" s="6">
        <v>816</v>
      </c>
      <c r="C815" s="7" t="s">
        <v>168</v>
      </c>
      <c r="D815" s="7" t="s">
        <v>3478</v>
      </c>
      <c r="E815" s="7" t="s">
        <v>67</v>
      </c>
      <c r="F815" s="7" t="s">
        <v>118</v>
      </c>
      <c r="G815" s="7" t="s">
        <v>220</v>
      </c>
      <c r="H815" s="7" t="s">
        <v>225</v>
      </c>
      <c r="I815" s="7" t="s">
        <v>614</v>
      </c>
      <c r="J815" s="7" t="s">
        <v>281</v>
      </c>
      <c r="K815" s="7" t="s">
        <v>146</v>
      </c>
      <c r="L815" s="7" t="s">
        <v>90</v>
      </c>
      <c r="M815" s="7" t="s">
        <v>191</v>
      </c>
      <c r="N815" s="8">
        <v>44583</v>
      </c>
      <c r="P815" s="7">
        <f t="shared" ca="1" si="999"/>
        <v>25</v>
      </c>
      <c r="Q815" s="8"/>
      <c r="R815" s="7"/>
      <c r="S815" s="7"/>
      <c r="T815" s="9" t="s">
        <v>156</v>
      </c>
      <c r="U815" s="7" t="str">
        <f t="shared" si="985"/>
        <v>Contractuel</v>
      </c>
      <c r="V815" s="8">
        <v>45689</v>
      </c>
      <c r="W815" s="8">
        <f>VLOOKUP(B815,[1]BASE!$A:$Q,17,0)</f>
        <v>45747</v>
      </c>
      <c r="X815" s="8"/>
      <c r="Y815" s="8"/>
      <c r="Z815" s="8">
        <v>44583</v>
      </c>
      <c r="AA815" s="7">
        <f t="shared" si="986"/>
        <v>1</v>
      </c>
      <c r="AB815" s="7">
        <f t="shared" si="987"/>
        <v>2022</v>
      </c>
      <c r="AC815" s="7">
        <f t="shared" si="988"/>
        <v>2026</v>
      </c>
      <c r="AD815" s="10" t="e">
        <f t="shared" ref="AD815:AD878" ca="1" si="1047">IF(#REF!="Non",(DAYS360(N815,Q815)/360),(DAYS360(N815,TODAY())/360))</f>
        <v>#REF!</v>
      </c>
      <c r="AE815" s="10" t="e">
        <f t="shared" ca="1" si="990"/>
        <v>#REF!</v>
      </c>
      <c r="AF815" s="8">
        <v>29444</v>
      </c>
      <c r="AG815" s="11">
        <f t="shared" ca="1" si="991"/>
        <v>44.597260273972601</v>
      </c>
      <c r="AH815" s="10" t="str">
        <f t="shared" ca="1" si="992"/>
        <v>&gt;35&lt; 45</v>
      </c>
      <c r="AI815" s="12">
        <v>12355108</v>
      </c>
      <c r="AJ815" s="13" t="s">
        <v>106</v>
      </c>
      <c r="AK815" s="12" t="s">
        <v>3479</v>
      </c>
      <c r="AL815" s="8">
        <v>43880</v>
      </c>
      <c r="AM815" s="7" t="s">
        <v>108</v>
      </c>
      <c r="AN815" s="7" t="s">
        <v>76</v>
      </c>
      <c r="AO815">
        <v>2</v>
      </c>
      <c r="AQ815">
        <v>3</v>
      </c>
      <c r="AR815" s="70">
        <v>3</v>
      </c>
      <c r="AS815" s="15">
        <f t="shared" si="993"/>
        <v>45678.75</v>
      </c>
      <c r="AT815" s="14" t="s">
        <v>163</v>
      </c>
      <c r="AU815" s="12">
        <v>3.3069999999999999</v>
      </c>
      <c r="AV815" s="17" t="s">
        <v>79</v>
      </c>
      <c r="AW815" s="18" t="s">
        <v>3475</v>
      </c>
      <c r="AX815" s="19" t="s">
        <v>3480</v>
      </c>
      <c r="AY815" s="17" t="s">
        <v>120</v>
      </c>
      <c r="AZ815" s="14" t="s">
        <v>83</v>
      </c>
      <c r="BA815" s="20" t="str">
        <f t="shared" si="994"/>
        <v>08076023032004116906</v>
      </c>
      <c r="BB815" s="31">
        <f t="shared" si="995"/>
        <v>20</v>
      </c>
      <c r="BC815" s="22" t="s">
        <v>3481</v>
      </c>
      <c r="BD815" s="23" t="s">
        <v>482</v>
      </c>
      <c r="BF815" s="8"/>
      <c r="BG815" s="32">
        <v>20551853</v>
      </c>
      <c r="BH815" s="32">
        <v>22511922</v>
      </c>
      <c r="BI815" s="32"/>
      <c r="BJ815" t="s">
        <v>1217</v>
      </c>
      <c r="BK815" s="14" t="str">
        <f>IF(K815="CADRE","CADRE",CONCATENATE(J815,"-",H815))</f>
        <v>B-P6 AV</v>
      </c>
      <c r="BL815" s="14" t="s">
        <v>300</v>
      </c>
      <c r="BM815" s="25"/>
      <c r="BN815" s="26" t="str">
        <f t="shared" si="996"/>
        <v>08076023032004116906</v>
      </c>
      <c r="BO815" s="27" t="str">
        <f t="shared" si="997"/>
        <v>FATHALLAH LILIA</v>
      </c>
      <c r="BP815" s="26">
        <f t="shared" si="998"/>
        <v>816</v>
      </c>
      <c r="BQ815" s="28"/>
    </row>
    <row r="816" spans="1:69" x14ac:dyDescent="0.25">
      <c r="A816" t="str">
        <f>VLOOKUP(B816,[2]RH!$B:$BV,72,0)</f>
        <v>si</v>
      </c>
      <c r="B816" s="6">
        <v>817</v>
      </c>
      <c r="C816" s="7" t="s">
        <v>168</v>
      </c>
      <c r="D816" s="7" t="s">
        <v>3482</v>
      </c>
      <c r="E816" s="7" t="s">
        <v>67</v>
      </c>
      <c r="F816" s="7" t="s">
        <v>118</v>
      </c>
      <c r="G816" s="7" t="s">
        <v>220</v>
      </c>
      <c r="H816" s="7" t="s">
        <v>649</v>
      </c>
      <c r="I816" s="7" t="s">
        <v>650</v>
      </c>
      <c r="J816" s="7" t="s">
        <v>281</v>
      </c>
      <c r="K816" s="7" t="s">
        <v>146</v>
      </c>
      <c r="L816" s="7" t="s">
        <v>90</v>
      </c>
      <c r="M816" s="7" t="s">
        <v>191</v>
      </c>
      <c r="N816" s="8">
        <v>44583</v>
      </c>
      <c r="P816" s="7">
        <f t="shared" ca="1" si="999"/>
        <v>25</v>
      </c>
      <c r="Q816" s="8"/>
      <c r="R816" s="7"/>
      <c r="S816" s="7"/>
      <c r="T816" s="9" t="s">
        <v>156</v>
      </c>
      <c r="U816" s="7" t="str">
        <f t="shared" si="985"/>
        <v>Contractuel</v>
      </c>
      <c r="V816" s="8">
        <v>45689</v>
      </c>
      <c r="W816" s="8">
        <f>VLOOKUP(B816,[1]BASE!$A:$Q,17,0)</f>
        <v>45747</v>
      </c>
      <c r="X816" s="8"/>
      <c r="Y816" s="8"/>
      <c r="Z816" s="8">
        <v>44583</v>
      </c>
      <c r="AA816" s="7">
        <f t="shared" si="986"/>
        <v>1</v>
      </c>
      <c r="AB816" s="7">
        <f t="shared" si="987"/>
        <v>2022</v>
      </c>
      <c r="AC816" s="7">
        <f t="shared" si="988"/>
        <v>2026</v>
      </c>
      <c r="AD816" s="10" t="e">
        <f t="shared" ref="AD816:AD879" ca="1" si="1048">IF(#REF!="Non",(DAYS360(N816,Q816)/360),(DAYS360(N816,TODAY())/360))</f>
        <v>#REF!</v>
      </c>
      <c r="AE816" s="10" t="e">
        <f t="shared" ca="1" si="990"/>
        <v>#REF!</v>
      </c>
      <c r="AF816" s="8">
        <v>27546</v>
      </c>
      <c r="AG816" s="11">
        <f t="shared" ca="1" si="991"/>
        <v>49.797260273972604</v>
      </c>
      <c r="AH816" s="10" t="str">
        <f t="shared" ca="1" si="992"/>
        <v>&gt;45&lt; 55</v>
      </c>
      <c r="AI816" s="12">
        <v>12159534</v>
      </c>
      <c r="AJ816" s="13" t="s">
        <v>106</v>
      </c>
      <c r="AK816" s="12" t="s">
        <v>3483</v>
      </c>
      <c r="AL816" s="8">
        <v>36932</v>
      </c>
      <c r="AM816" s="7" t="s">
        <v>108</v>
      </c>
      <c r="AN816" s="7" t="s">
        <v>76</v>
      </c>
      <c r="AO816">
        <v>2</v>
      </c>
      <c r="AQ816">
        <v>3</v>
      </c>
      <c r="AR816" s="70">
        <v>3</v>
      </c>
      <c r="AS816" s="15">
        <f t="shared" si="993"/>
        <v>45678.75</v>
      </c>
      <c r="AT816" s="14" t="s">
        <v>163</v>
      </c>
      <c r="AU816" s="12">
        <v>3.3069999999999999</v>
      </c>
      <c r="AV816" s="17" t="s">
        <v>79</v>
      </c>
      <c r="AW816" s="18" t="s">
        <v>3475</v>
      </c>
      <c r="AX816" s="19" t="s">
        <v>3484</v>
      </c>
      <c r="AY816" s="17" t="s">
        <v>184</v>
      </c>
      <c r="AZ816" s="14" t="s">
        <v>83</v>
      </c>
      <c r="BA816" s="20" t="str">
        <f t="shared" si="994"/>
        <v>08076023032004114287</v>
      </c>
      <c r="BB816" s="31">
        <f t="shared" si="995"/>
        <v>20</v>
      </c>
      <c r="BC816" s="22" t="s">
        <v>3485</v>
      </c>
      <c r="BD816" s="23" t="s">
        <v>115</v>
      </c>
      <c r="BF816" s="8"/>
      <c r="BG816" s="32">
        <v>94895421</v>
      </c>
      <c r="BH816" s="32">
        <v>26380916</v>
      </c>
      <c r="BI816" s="32"/>
      <c r="BJ816" t="s">
        <v>1217</v>
      </c>
      <c r="BK816" s="14" t="str">
        <f t="shared" si="1032"/>
        <v>B-Panda</v>
      </c>
      <c r="BL816" s="14" t="s">
        <v>300</v>
      </c>
      <c r="BM816" s="25"/>
      <c r="BN816" s="26" t="str">
        <f t="shared" si="996"/>
        <v>08076023032004114287</v>
      </c>
      <c r="BO816" s="27" t="str">
        <f t="shared" si="997"/>
        <v>HAMDI MERIAM</v>
      </c>
      <c r="BP816" s="26">
        <f t="shared" si="998"/>
        <v>817</v>
      </c>
      <c r="BQ816" s="28"/>
    </row>
    <row r="817" spans="1:69" x14ac:dyDescent="0.25">
      <c r="A817" t="str">
        <f>VLOOKUP(B817,[2]RH!$B:$BV,72,0)</f>
        <v>si</v>
      </c>
      <c r="B817" s="6">
        <v>818</v>
      </c>
      <c r="C817" s="7" t="s">
        <v>100</v>
      </c>
      <c r="D817" s="7" t="s">
        <v>3486</v>
      </c>
      <c r="E817" s="7" t="s">
        <v>67</v>
      </c>
      <c r="F817" s="7" t="s">
        <v>118</v>
      </c>
      <c r="G817" s="7" t="s">
        <v>408</v>
      </c>
      <c r="H817" s="41" t="s">
        <v>234</v>
      </c>
      <c r="I817" s="7" t="s">
        <v>709</v>
      </c>
      <c r="J817" s="7" t="s">
        <v>190</v>
      </c>
      <c r="K817" s="7" t="s">
        <v>146</v>
      </c>
      <c r="L817" s="7" t="s">
        <v>90</v>
      </c>
      <c r="M817" s="7" t="s">
        <v>191</v>
      </c>
      <c r="N817" s="8">
        <v>44583</v>
      </c>
      <c r="P817" s="7">
        <f t="shared" ca="1" si="999"/>
        <v>25</v>
      </c>
      <c r="Q817" s="8"/>
      <c r="R817" s="7"/>
      <c r="S817" s="7"/>
      <c r="T817" s="9" t="s">
        <v>156</v>
      </c>
      <c r="U817" s="7" t="str">
        <f t="shared" si="985"/>
        <v>Contractuel</v>
      </c>
      <c r="V817" s="8">
        <v>45689</v>
      </c>
      <c r="W817" s="8">
        <f>VLOOKUP(B817,[1]BASE!$A:$Q,17,0)</f>
        <v>45747</v>
      </c>
      <c r="X817" s="8"/>
      <c r="Y817" s="8"/>
      <c r="Z817" s="8">
        <v>44583</v>
      </c>
      <c r="AA817" s="7">
        <f t="shared" si="986"/>
        <v>1</v>
      </c>
      <c r="AB817" s="7">
        <f t="shared" si="987"/>
        <v>2022</v>
      </c>
      <c r="AC817" s="7">
        <f t="shared" si="988"/>
        <v>2026</v>
      </c>
      <c r="AD817" s="10" t="e">
        <f t="shared" ref="AD817:AD880" ca="1" si="1049">IF(#REF!="Non",(DAYS360(N817,Q817)/360),(DAYS360(N817,TODAY())/360))</f>
        <v>#REF!</v>
      </c>
      <c r="AE817" s="10" t="e">
        <f t="shared" ca="1" si="990"/>
        <v>#REF!</v>
      </c>
      <c r="AF817" s="8">
        <v>37552</v>
      </c>
      <c r="AG817" s="11">
        <f t="shared" ca="1" si="991"/>
        <v>22.383561643835616</v>
      </c>
      <c r="AH817" s="10" t="str">
        <f t="shared" ca="1" si="992"/>
        <v>&lt; 25</v>
      </c>
      <c r="AI817" s="12">
        <v>17691785</v>
      </c>
      <c r="AJ817" s="13" t="s">
        <v>79</v>
      </c>
      <c r="AK817" s="12">
        <v>13033678</v>
      </c>
      <c r="AL817" s="8">
        <v>44365</v>
      </c>
      <c r="AM817" s="7" t="s">
        <v>108</v>
      </c>
      <c r="AN817" s="7" t="s">
        <v>109</v>
      </c>
      <c r="AQ817">
        <v>3</v>
      </c>
      <c r="AR817" s="70">
        <v>3</v>
      </c>
      <c r="AS817" s="15">
        <f t="shared" si="993"/>
        <v>45678.75</v>
      </c>
      <c r="AT817" s="14" t="s">
        <v>163</v>
      </c>
      <c r="AU817" s="12">
        <v>3.3069999999999999</v>
      </c>
      <c r="AV817" s="17" t="s">
        <v>106</v>
      </c>
      <c r="AW817" s="18" t="s">
        <v>591</v>
      </c>
      <c r="AX817" s="19" t="s">
        <v>3487</v>
      </c>
      <c r="AY817" s="17" t="s">
        <v>2212</v>
      </c>
      <c r="AZ817" s="14" t="s">
        <v>230</v>
      </c>
      <c r="BA817" s="20" t="str">
        <f t="shared" si="994"/>
        <v>05046000114501691286</v>
      </c>
      <c r="BB817" s="31">
        <f t="shared" si="995"/>
        <v>20</v>
      </c>
      <c r="BC817" s="22" t="s">
        <v>3488</v>
      </c>
      <c r="BD817" s="23" t="s">
        <v>115</v>
      </c>
      <c r="BF817" s="8"/>
      <c r="BG817" s="32">
        <v>95385256</v>
      </c>
      <c r="BH817" s="32">
        <v>46648288</v>
      </c>
      <c r="BI817" s="32"/>
      <c r="BJ817" t="s">
        <v>600</v>
      </c>
      <c r="BK817" s="14" t="s">
        <v>1806</v>
      </c>
      <c r="BL817" s="14" t="s">
        <v>288</v>
      </c>
      <c r="BM817" s="25"/>
      <c r="BN817" s="26" t="str">
        <f t="shared" si="996"/>
        <v>05046000114501691286</v>
      </c>
      <c r="BO817" s="27" t="str">
        <f t="shared" si="997"/>
        <v>MEJRI RAHMA</v>
      </c>
      <c r="BP817" s="26">
        <f t="shared" si="998"/>
        <v>818</v>
      </c>
      <c r="BQ817" s="28"/>
    </row>
    <row r="818" spans="1:69" x14ac:dyDescent="0.25">
      <c r="A818" t="str">
        <f>VLOOKUP(B818,[2]RH!$B:$BV,72,0)</f>
        <v>si</v>
      </c>
      <c r="B818" s="6">
        <v>819</v>
      </c>
      <c r="C818" s="7" t="s">
        <v>168</v>
      </c>
      <c r="D818" s="7" t="s">
        <v>3489</v>
      </c>
      <c r="E818" s="7" t="s">
        <v>67</v>
      </c>
      <c r="F818" s="7" t="s">
        <v>118</v>
      </c>
      <c r="G818" s="7" t="s">
        <v>220</v>
      </c>
      <c r="H818" s="7" t="s">
        <v>649</v>
      </c>
      <c r="I818" s="7" t="s">
        <v>709</v>
      </c>
      <c r="J818" s="7" t="s">
        <v>190</v>
      </c>
      <c r="K818" s="7" t="s">
        <v>146</v>
      </c>
      <c r="L818" s="7" t="s">
        <v>90</v>
      </c>
      <c r="M818" s="7" t="s">
        <v>191</v>
      </c>
      <c r="N818" s="8">
        <v>44583</v>
      </c>
      <c r="P818" s="7">
        <f t="shared" ca="1" si="999"/>
        <v>25</v>
      </c>
      <c r="Q818" s="8"/>
      <c r="R818" s="7"/>
      <c r="S818" s="7"/>
      <c r="T818" s="9" t="s">
        <v>156</v>
      </c>
      <c r="U818" s="7" t="str">
        <f t="shared" si="985"/>
        <v>Contractuel</v>
      </c>
      <c r="V818" s="8">
        <v>45689</v>
      </c>
      <c r="W818" s="8">
        <f>VLOOKUP(B818,[1]BASE!$A:$Q,17,0)</f>
        <v>45747</v>
      </c>
      <c r="X818" s="8"/>
      <c r="Y818" s="8"/>
      <c r="Z818" s="8">
        <v>44583</v>
      </c>
      <c r="AA818" s="7">
        <f t="shared" si="986"/>
        <v>1</v>
      </c>
      <c r="AB818" s="7">
        <f t="shared" si="987"/>
        <v>2022</v>
      </c>
      <c r="AC818" s="7">
        <f t="shared" si="988"/>
        <v>2026</v>
      </c>
      <c r="AD818" s="10" t="e">
        <f t="shared" ref="AD818:AD881" ca="1" si="1050">IF(#REF!="Non",(DAYS360(N818,Q818)/360),(DAYS360(N818,TODAY())/360))</f>
        <v>#REF!</v>
      </c>
      <c r="AE818" s="10" t="e">
        <f t="shared" ca="1" si="990"/>
        <v>#REF!</v>
      </c>
      <c r="AF818" s="8">
        <v>28897</v>
      </c>
      <c r="AG818" s="11">
        <f t="shared" ca="1" si="991"/>
        <v>46.095890410958901</v>
      </c>
      <c r="AH818" s="10" t="str">
        <f t="shared" ca="1" si="992"/>
        <v>&gt;45&lt; 55</v>
      </c>
      <c r="AI818" s="12">
        <v>12158919</v>
      </c>
      <c r="AJ818" s="13" t="s">
        <v>192</v>
      </c>
      <c r="AK818" s="12" t="s">
        <v>3490</v>
      </c>
      <c r="AL818" s="8">
        <v>36791</v>
      </c>
      <c r="AM818" s="7" t="s">
        <v>108</v>
      </c>
      <c r="AN818" s="7" t="s">
        <v>76</v>
      </c>
      <c r="AO818">
        <v>3</v>
      </c>
      <c r="AQ818">
        <v>3</v>
      </c>
      <c r="AR818" s="70">
        <v>3</v>
      </c>
      <c r="AS818" s="15">
        <f t="shared" si="993"/>
        <v>45678.75</v>
      </c>
      <c r="AT818" s="14" t="s">
        <v>163</v>
      </c>
      <c r="AU818" s="12">
        <v>3.3069999999999999</v>
      </c>
      <c r="AV818" s="17" t="s">
        <v>236</v>
      </c>
      <c r="AW818" s="18" t="s">
        <v>1626</v>
      </c>
      <c r="AX818" s="19" t="s">
        <v>3491</v>
      </c>
      <c r="AY818" s="17">
        <v>87</v>
      </c>
      <c r="AZ818" s="14" t="s">
        <v>203</v>
      </c>
      <c r="BA818" s="20" t="str">
        <f t="shared" si="994"/>
        <v>17535940172666326987</v>
      </c>
      <c r="BB818" s="31">
        <f t="shared" si="995"/>
        <v>20</v>
      </c>
      <c r="BC818" s="22" t="s">
        <v>3492</v>
      </c>
      <c r="BD818" s="23" t="s">
        <v>115</v>
      </c>
      <c r="BF818" s="8"/>
      <c r="BG818" s="32">
        <v>29634063</v>
      </c>
      <c r="BH818" s="32">
        <v>50959665</v>
      </c>
      <c r="BI818" s="32"/>
      <c r="BJ818" t="s">
        <v>2499</v>
      </c>
      <c r="BK818" s="14" t="str">
        <f t="shared" si="1032"/>
        <v>A-Panda</v>
      </c>
      <c r="BL818" s="14" t="s">
        <v>595</v>
      </c>
      <c r="BM818" s="25"/>
      <c r="BN818" s="26" t="str">
        <f t="shared" si="996"/>
        <v>17535940172666326987</v>
      </c>
      <c r="BO818" s="27" t="str">
        <f t="shared" si="997"/>
        <v>HCHAICHI KHADIJA</v>
      </c>
      <c r="BP818" s="26">
        <f t="shared" si="998"/>
        <v>819</v>
      </c>
      <c r="BQ818" s="28"/>
    </row>
    <row r="819" spans="1:69" x14ac:dyDescent="0.25">
      <c r="A819" t="str">
        <f>VLOOKUP(B819,[2]RH!$B:$BV,72,0)</f>
        <v>si</v>
      </c>
      <c r="B819" s="6">
        <v>820</v>
      </c>
      <c r="C819" s="7" t="s">
        <v>168</v>
      </c>
      <c r="D819" s="7" t="s">
        <v>3493</v>
      </c>
      <c r="E819" s="7" t="s">
        <v>67</v>
      </c>
      <c r="F819" s="7" t="s">
        <v>118</v>
      </c>
      <c r="G819" s="7" t="s">
        <v>220</v>
      </c>
      <c r="H819" s="7" t="s">
        <v>2398</v>
      </c>
      <c r="I819" s="7" t="s">
        <v>2399</v>
      </c>
      <c r="J819" s="7" t="s">
        <v>190</v>
      </c>
      <c r="K819" s="7" t="s">
        <v>146</v>
      </c>
      <c r="L819" s="7" t="s">
        <v>90</v>
      </c>
      <c r="M819" s="7" t="s">
        <v>191</v>
      </c>
      <c r="N819" s="8">
        <v>44583</v>
      </c>
      <c r="P819" s="7">
        <f t="shared" ca="1" si="999"/>
        <v>25</v>
      </c>
      <c r="Q819" s="8"/>
      <c r="R819" s="7"/>
      <c r="S819" s="7"/>
      <c r="T819" s="9" t="s">
        <v>156</v>
      </c>
      <c r="U819" s="7" t="str">
        <f t="shared" si="985"/>
        <v>Contractuel</v>
      </c>
      <c r="V819" s="8">
        <v>45689</v>
      </c>
      <c r="W819" s="8">
        <f>VLOOKUP(B819,[1]BASE!$A:$Q,17,0)</f>
        <v>45747</v>
      </c>
      <c r="X819" s="8"/>
      <c r="Y819" s="8"/>
      <c r="Z819" s="8">
        <v>44583</v>
      </c>
      <c r="AA819" s="7">
        <f t="shared" si="986"/>
        <v>1</v>
      </c>
      <c r="AB819" s="7">
        <f t="shared" si="987"/>
        <v>2022</v>
      </c>
      <c r="AC819" s="7">
        <f t="shared" si="988"/>
        <v>2026</v>
      </c>
      <c r="AD819" s="10" t="e">
        <f t="shared" ref="AD819:AD882" ca="1" si="1051">IF(#REF!="Non",(DAYS360(N819,Q819)/360),(DAYS360(N819,TODAY())/360))</f>
        <v>#REF!</v>
      </c>
      <c r="AE819" s="10" t="e">
        <f t="shared" ca="1" si="990"/>
        <v>#REF!</v>
      </c>
      <c r="AF819" s="8">
        <v>30793</v>
      </c>
      <c r="AG819" s="11">
        <f t="shared" ca="1" si="991"/>
        <v>40.901369863013699</v>
      </c>
      <c r="AH819" s="10" t="str">
        <f t="shared" ca="1" si="992"/>
        <v>&gt;35&lt; 45</v>
      </c>
      <c r="AI819" s="94">
        <v>12956437</v>
      </c>
      <c r="AJ819" s="13" t="s">
        <v>192</v>
      </c>
      <c r="AK819" s="12" t="s">
        <v>3494</v>
      </c>
      <c r="AL819" s="8">
        <v>43464</v>
      </c>
      <c r="AM819" s="7" t="s">
        <v>108</v>
      </c>
      <c r="AN819" s="7" t="s">
        <v>76</v>
      </c>
      <c r="AO819">
        <v>3</v>
      </c>
      <c r="AQ819">
        <v>3</v>
      </c>
      <c r="AR819" s="70">
        <v>3</v>
      </c>
      <c r="AS819" s="15">
        <f t="shared" si="993"/>
        <v>45678.75</v>
      </c>
      <c r="AT819" s="14" t="s">
        <v>163</v>
      </c>
      <c r="AU819" s="12">
        <v>3.3069999999999999</v>
      </c>
      <c r="AV819" s="17" t="s">
        <v>73</v>
      </c>
      <c r="AW819" s="18" t="s">
        <v>3193</v>
      </c>
      <c r="AX819" s="19" t="s">
        <v>3495</v>
      </c>
      <c r="AY819" s="17" t="s">
        <v>1645</v>
      </c>
      <c r="AZ819" s="14" t="s">
        <v>98</v>
      </c>
      <c r="BA819" s="20" t="str">
        <f t="shared" si="994"/>
        <v>01039077110100732050</v>
      </c>
      <c r="BB819" s="31">
        <f t="shared" si="995"/>
        <v>20</v>
      </c>
      <c r="BC819" s="22" t="s">
        <v>3496</v>
      </c>
      <c r="BD819" s="23" t="s">
        <v>371</v>
      </c>
      <c r="BF819" s="8"/>
      <c r="BG819" s="32">
        <v>26712109</v>
      </c>
      <c r="BH819" s="32">
        <v>52621578</v>
      </c>
      <c r="BI819" s="32"/>
      <c r="BJ819" t="s">
        <v>371</v>
      </c>
      <c r="BK819" s="14" t="str">
        <f t="shared" si="1032"/>
        <v>A-P7 AR</v>
      </c>
      <c r="BL819" s="14" t="s">
        <v>595</v>
      </c>
      <c r="BM819" s="25"/>
      <c r="BN819" s="26" t="str">
        <f t="shared" si="996"/>
        <v>01039077110100732050</v>
      </c>
      <c r="BO819" s="27" t="str">
        <f t="shared" si="997"/>
        <v>CHERIGUI AIDA</v>
      </c>
      <c r="BP819" s="26">
        <f t="shared" si="998"/>
        <v>820</v>
      </c>
      <c r="BQ819" s="28"/>
    </row>
    <row r="820" spans="1:69" x14ac:dyDescent="0.25">
      <c r="A820" t="str">
        <f>VLOOKUP(B820,[2]RH!$B:$BV,72,0)</f>
        <v>Non-Actif</v>
      </c>
      <c r="B820" s="6">
        <v>821</v>
      </c>
      <c r="C820" s="7" t="s">
        <v>168</v>
      </c>
      <c r="D820" s="7" t="s">
        <v>1222</v>
      </c>
      <c r="E820" s="7" t="s">
        <v>67</v>
      </c>
      <c r="F820" s="7" t="s">
        <v>118</v>
      </c>
      <c r="G820" s="7" t="s">
        <v>188</v>
      </c>
      <c r="H820" s="7" t="s">
        <v>234</v>
      </c>
      <c r="I820" s="7" t="s">
        <v>189</v>
      </c>
      <c r="J820" s="7" t="s">
        <v>190</v>
      </c>
      <c r="K820" s="7" t="s">
        <v>89</v>
      </c>
      <c r="L820" s="7" t="s">
        <v>90</v>
      </c>
      <c r="M820" s="7" t="s">
        <v>191</v>
      </c>
      <c r="N820" s="8">
        <v>44585</v>
      </c>
      <c r="P820" s="7">
        <f t="shared" ca="1" si="999"/>
        <v>-34</v>
      </c>
      <c r="Q820" s="8">
        <v>45693</v>
      </c>
      <c r="R820" s="7" t="s">
        <v>1728</v>
      </c>
      <c r="S820" s="7"/>
      <c r="T820" s="9" t="s">
        <v>156</v>
      </c>
      <c r="U820" s="7" t="str">
        <f t="shared" si="985"/>
        <v>Contractuel</v>
      </c>
      <c r="V820" s="8">
        <v>45627</v>
      </c>
      <c r="W820" s="8">
        <v>45688</v>
      </c>
      <c r="X820" s="8"/>
      <c r="Y820" s="8"/>
      <c r="Z820" s="8">
        <v>44585</v>
      </c>
      <c r="AA820" s="7">
        <f t="shared" si="986"/>
        <v>1</v>
      </c>
      <c r="AB820" s="7">
        <f t="shared" si="987"/>
        <v>2022</v>
      </c>
      <c r="AC820" s="7">
        <f t="shared" si="988"/>
        <v>2026</v>
      </c>
      <c r="AD820" s="10" t="e">
        <f t="shared" ref="AD820:AD883" ca="1" si="1052">IF(#REF!="Non",(DAYS360(N820,Q820)/360),(DAYS360(N820,TODAY())/360))</f>
        <v>#REF!</v>
      </c>
      <c r="AE820" s="10" t="e">
        <f t="shared" ca="1" si="990"/>
        <v>#REF!</v>
      </c>
      <c r="AF820" s="8">
        <v>31841</v>
      </c>
      <c r="AG820" s="11">
        <f t="shared" ca="1" si="991"/>
        <v>38.030136986301372</v>
      </c>
      <c r="AH820" s="10" t="str">
        <f t="shared" ca="1" si="992"/>
        <v>&gt;35&lt; 45</v>
      </c>
      <c r="AI820" s="12">
        <v>17284342</v>
      </c>
      <c r="AJ820" s="13" t="s">
        <v>79</v>
      </c>
      <c r="AK820" s="12" t="s">
        <v>1224</v>
      </c>
      <c r="AL820" s="8">
        <v>37490</v>
      </c>
      <c r="AM820" s="7" t="s">
        <v>108</v>
      </c>
      <c r="AN820" s="7" t="s">
        <v>76</v>
      </c>
      <c r="AO820">
        <v>2</v>
      </c>
      <c r="AQ820">
        <v>5</v>
      </c>
      <c r="AR820" s="70">
        <v>3</v>
      </c>
      <c r="AS820" s="15">
        <f t="shared" si="993"/>
        <v>45680.75</v>
      </c>
      <c r="AT820" s="14" t="s">
        <v>163</v>
      </c>
      <c r="AU820" s="12">
        <v>3.3069999999999999</v>
      </c>
      <c r="AV820" s="17" t="s">
        <v>236</v>
      </c>
      <c r="AW820" s="18" t="s">
        <v>201</v>
      </c>
      <c r="AX820" s="19" t="s">
        <v>1225</v>
      </c>
      <c r="AY820" s="17" t="s">
        <v>1965</v>
      </c>
      <c r="AZ820" s="14" t="s">
        <v>203</v>
      </c>
      <c r="BA820" s="20" t="str">
        <f t="shared" si="994"/>
        <v>17001000000175352132</v>
      </c>
      <c r="BB820" s="31">
        <f t="shared" si="995"/>
        <v>20</v>
      </c>
      <c r="BC820" s="22" t="s">
        <v>1226</v>
      </c>
      <c r="BD820" s="23" t="s">
        <v>371</v>
      </c>
      <c r="BE820">
        <v>2021</v>
      </c>
      <c r="BF820" s="8"/>
      <c r="BG820" s="32">
        <v>97917170</v>
      </c>
      <c r="BH820" s="32">
        <v>26500790</v>
      </c>
      <c r="BI820" s="32"/>
      <c r="BJ820" t="s">
        <v>371</v>
      </c>
      <c r="BK820" s="14" t="str">
        <f t="shared" si="1032"/>
        <v>A-JFU</v>
      </c>
      <c r="BL820" s="14" t="s">
        <v>198</v>
      </c>
      <c r="BM820" s="25"/>
      <c r="BN820" s="26" t="str">
        <f t="shared" si="996"/>
        <v>17001000000175352132</v>
      </c>
      <c r="BO820" s="27" t="str">
        <f t="shared" si="997"/>
        <v>DHAOUADI LEILA</v>
      </c>
      <c r="BP820" s="26">
        <f t="shared" si="998"/>
        <v>821</v>
      </c>
      <c r="BQ820" s="28"/>
    </row>
    <row r="821" spans="1:69" x14ac:dyDescent="0.25">
      <c r="A821" t="str">
        <f>VLOOKUP(B821,[2]RH!$B:$BV,72,0)</f>
        <v>Non-Actif</v>
      </c>
      <c r="B821" s="6">
        <v>822</v>
      </c>
      <c r="C821" s="7" t="s">
        <v>168</v>
      </c>
      <c r="D821" s="7" t="s">
        <v>2771</v>
      </c>
      <c r="E821" s="7" t="s">
        <v>67</v>
      </c>
      <c r="F821" s="7" t="s">
        <v>118</v>
      </c>
      <c r="G821" s="7" t="s">
        <v>220</v>
      </c>
      <c r="H821" s="7" t="s">
        <v>649</v>
      </c>
      <c r="I821" s="7" t="s">
        <v>709</v>
      </c>
      <c r="J821" s="7" t="s">
        <v>190</v>
      </c>
      <c r="K821" s="7" t="s">
        <v>146</v>
      </c>
      <c r="L821" s="7" t="s">
        <v>90</v>
      </c>
      <c r="M821" s="7" t="s">
        <v>191</v>
      </c>
      <c r="N821" s="8">
        <v>44583</v>
      </c>
      <c r="P821" s="7">
        <f t="shared" ca="1" si="999"/>
        <v>-676</v>
      </c>
      <c r="Q821" s="8">
        <v>45017</v>
      </c>
      <c r="R821" s="7" t="s">
        <v>3497</v>
      </c>
      <c r="S821" s="7"/>
      <c r="T821" s="9" t="s">
        <v>156</v>
      </c>
      <c r="U821" s="7" t="str">
        <f t="shared" si="985"/>
        <v>Contractuel</v>
      </c>
      <c r="V821" s="8">
        <v>44986</v>
      </c>
      <c r="W821" s="8">
        <v>45046</v>
      </c>
      <c r="X821" s="8"/>
      <c r="Y821" s="8"/>
      <c r="Z821" s="8">
        <v>44583</v>
      </c>
      <c r="AA821" s="7">
        <f t="shared" si="986"/>
        <v>1</v>
      </c>
      <c r="AB821" s="7">
        <f t="shared" si="987"/>
        <v>2022</v>
      </c>
      <c r="AC821" s="7">
        <f t="shared" si="988"/>
        <v>2026</v>
      </c>
      <c r="AD821" s="10" t="e">
        <f t="shared" ref="AD821:AD884" ca="1" si="1053">IF(#REF!="Non",(DAYS360(N821,Q821)/360),(DAYS360(N821,TODAY())/360))</f>
        <v>#REF!</v>
      </c>
      <c r="AE821" s="10" t="e">
        <f t="shared" ca="1" si="990"/>
        <v>#REF!</v>
      </c>
      <c r="AF821" s="8">
        <v>34637</v>
      </c>
      <c r="AG821" s="11">
        <f t="shared" ca="1" si="991"/>
        <v>30.36986301369863</v>
      </c>
      <c r="AH821" s="10" t="str">
        <f t="shared" ca="1" si="992"/>
        <v>&gt;25&lt; 35</v>
      </c>
      <c r="AI821" s="12">
        <v>16628304</v>
      </c>
      <c r="AJ821" s="13" t="s">
        <v>82</v>
      </c>
      <c r="AK821" s="12" t="s">
        <v>2772</v>
      </c>
      <c r="AL821" s="8">
        <v>41582</v>
      </c>
      <c r="AM821" s="7" t="s">
        <v>108</v>
      </c>
      <c r="AN821" s="7" t="s">
        <v>76</v>
      </c>
      <c r="AO821">
        <v>1</v>
      </c>
      <c r="AQ821" s="14">
        <v>3</v>
      </c>
      <c r="AR821" s="14">
        <v>2</v>
      </c>
      <c r="AS821" s="15">
        <f t="shared" si="993"/>
        <v>45313.5</v>
      </c>
      <c r="AT821" s="14" t="s">
        <v>163</v>
      </c>
      <c r="AU821" s="12">
        <v>3.3069999999999999</v>
      </c>
      <c r="AV821" s="17" t="s">
        <v>236</v>
      </c>
      <c r="AW821" s="18" t="s">
        <v>201</v>
      </c>
      <c r="AX821" s="19" t="s">
        <v>2773</v>
      </c>
      <c r="AY821" s="17" t="s">
        <v>927</v>
      </c>
      <c r="AZ821" s="14" t="s">
        <v>203</v>
      </c>
      <c r="BA821" s="20" t="str">
        <f t="shared" si="994"/>
        <v>17001000000303975781</v>
      </c>
      <c r="BB821" s="31">
        <f t="shared" si="995"/>
        <v>20</v>
      </c>
      <c r="BC821" s="22" t="s">
        <v>2774</v>
      </c>
      <c r="BD821" s="23" t="s">
        <v>568</v>
      </c>
      <c r="BF821" s="8"/>
      <c r="BG821" s="32">
        <v>26443749</v>
      </c>
      <c r="BH821" s="32">
        <v>22505191</v>
      </c>
      <c r="BI821" s="32"/>
      <c r="BJ821" t="s">
        <v>3498</v>
      </c>
      <c r="BK821" s="14" t="str">
        <f t="shared" si="1032"/>
        <v>A-Panda</v>
      </c>
      <c r="BL821" s="14"/>
      <c r="BM821" s="25"/>
      <c r="BN821" s="26" t="str">
        <f t="shared" si="996"/>
        <v>17001000000303975781</v>
      </c>
      <c r="BO821" s="27" t="str">
        <f t="shared" si="997"/>
        <v>RIAHI DALILA</v>
      </c>
      <c r="BP821" s="26">
        <f t="shared" si="998"/>
        <v>822</v>
      </c>
      <c r="BQ821" s="28"/>
    </row>
    <row r="822" spans="1:69" x14ac:dyDescent="0.25">
      <c r="A822" t="str">
        <f>VLOOKUP(B822,[2]RH!$B:$BV,72,0)</f>
        <v>Non-Actif</v>
      </c>
      <c r="B822" s="6">
        <v>823</v>
      </c>
      <c r="C822" s="7" t="s">
        <v>100</v>
      </c>
      <c r="D822" s="7" t="s">
        <v>377</v>
      </c>
      <c r="E822" s="7" t="s">
        <v>67</v>
      </c>
      <c r="F822" s="7" t="s">
        <v>118</v>
      </c>
      <c r="G822" s="7" t="s">
        <v>220</v>
      </c>
      <c r="H822" s="7">
        <v>520</v>
      </c>
      <c r="I822" s="7"/>
      <c r="J822" s="7" t="s">
        <v>281</v>
      </c>
      <c r="K822" s="7" t="s">
        <v>146</v>
      </c>
      <c r="L822" s="7" t="s">
        <v>90</v>
      </c>
      <c r="M822" s="7" t="s">
        <v>191</v>
      </c>
      <c r="N822" s="8">
        <v>44585</v>
      </c>
      <c r="O822" t="e">
        <f ca="1">IF(AD822&gt;=4,IF(T822="CDD","OK",""),"")</f>
        <v>#REF!</v>
      </c>
      <c r="P822" s="7">
        <f t="shared" ca="1" si="999"/>
        <v>-980</v>
      </c>
      <c r="Q822" s="8">
        <v>44713</v>
      </c>
      <c r="R822" s="7" t="s">
        <v>161</v>
      </c>
      <c r="S822" s="7"/>
      <c r="T822" s="9" t="s">
        <v>156</v>
      </c>
      <c r="U822" s="7" t="str">
        <f t="shared" si="985"/>
        <v>Contractuel</v>
      </c>
      <c r="V822" s="8">
        <v>44682</v>
      </c>
      <c r="W822" s="8">
        <v>44742</v>
      </c>
      <c r="X822" s="8"/>
      <c r="Y822" s="8"/>
      <c r="Z822" s="8">
        <v>44585</v>
      </c>
      <c r="AA822" s="7">
        <f t="shared" si="986"/>
        <v>1</v>
      </c>
      <c r="AB822" s="7">
        <f t="shared" si="987"/>
        <v>2022</v>
      </c>
      <c r="AC822" s="7">
        <f t="shared" si="988"/>
        <v>2026</v>
      </c>
      <c r="AD822" s="10" t="e">
        <f t="shared" ref="AD822:AD885" ca="1" si="1054">IF(#REF!="Non",(DAYS360(N822,Q822)/360),(DAYS360(N822,TODAY())/360))</f>
        <v>#REF!</v>
      </c>
      <c r="AE822" s="10" t="e">
        <f t="shared" ca="1" si="990"/>
        <v>#REF!</v>
      </c>
      <c r="AF822" s="8">
        <v>35491</v>
      </c>
      <c r="AG822" s="11">
        <f t="shared" ca="1" si="991"/>
        <v>28.030136986301368</v>
      </c>
      <c r="AH822" s="10" t="str">
        <f t="shared" ca="1" si="992"/>
        <v>&gt;25&lt; 35</v>
      </c>
      <c r="AI822" s="12">
        <v>16754218</v>
      </c>
      <c r="AJ822" s="13" t="s">
        <v>192</v>
      </c>
      <c r="AK822" s="12" t="s">
        <v>378</v>
      </c>
      <c r="AL822" s="8">
        <v>41708</v>
      </c>
      <c r="AM822" s="7" t="s">
        <v>108</v>
      </c>
      <c r="AN822" s="7" t="s">
        <v>109</v>
      </c>
      <c r="AQ822" s="14">
        <v>3</v>
      </c>
      <c r="AR822" s="14">
        <v>1</v>
      </c>
      <c r="AS822" s="15">
        <f t="shared" si="993"/>
        <v>44950.25</v>
      </c>
      <c r="AT822" s="14" t="s">
        <v>163</v>
      </c>
      <c r="AU822" s="12">
        <v>3.1930000000000001</v>
      </c>
      <c r="AV822" s="17" t="s">
        <v>79</v>
      </c>
      <c r="AW822" s="18" t="s">
        <v>3499</v>
      </c>
      <c r="AX822" s="19" t="s">
        <v>379</v>
      </c>
      <c r="AY822" s="17" t="s">
        <v>2314</v>
      </c>
      <c r="AZ822" s="14" t="s">
        <v>83</v>
      </c>
      <c r="BA822" s="20" t="str">
        <f t="shared" si="994"/>
        <v>08907010014004070879</v>
      </c>
      <c r="BB822" s="31">
        <f t="shared" si="995"/>
        <v>20</v>
      </c>
      <c r="BC822" s="22" t="s">
        <v>3448</v>
      </c>
      <c r="BD822" s="23" t="s">
        <v>341</v>
      </c>
      <c r="BF822" s="8"/>
      <c r="BG822" s="32">
        <v>21552056</v>
      </c>
      <c r="BH822" s="32">
        <v>21552058</v>
      </c>
      <c r="BI822" s="32"/>
      <c r="BJ822" t="s">
        <v>3173</v>
      </c>
      <c r="BK822" s="14" t="str">
        <f t="shared" si="1032"/>
        <v>B-520</v>
      </c>
      <c r="BL822" s="14"/>
      <c r="BM822" s="25"/>
      <c r="BN822" s="26" t="str">
        <f t="shared" si="996"/>
        <v>08907010014004070879</v>
      </c>
      <c r="BO822" s="27" t="str">
        <f t="shared" si="997"/>
        <v>ZAWANI SINDA</v>
      </c>
      <c r="BP822" s="26">
        <f t="shared" si="998"/>
        <v>823</v>
      </c>
      <c r="BQ822" s="28"/>
    </row>
    <row r="823" spans="1:69" x14ac:dyDescent="0.25">
      <c r="A823" t="str">
        <f>VLOOKUP(B823,[2]RH!$B:$BV,72,0)</f>
        <v>Non-Actif</v>
      </c>
      <c r="B823" s="6">
        <v>824</v>
      </c>
      <c r="C823" s="7" t="s">
        <v>168</v>
      </c>
      <c r="D823" s="7" t="s">
        <v>2766</v>
      </c>
      <c r="E823" s="7" t="s">
        <v>67</v>
      </c>
      <c r="F823" s="7" t="s">
        <v>118</v>
      </c>
      <c r="G823" s="7" t="s">
        <v>220</v>
      </c>
      <c r="H823" s="7">
        <v>965</v>
      </c>
      <c r="I823" s="7" t="s">
        <v>280</v>
      </c>
      <c r="J823" s="7" t="s">
        <v>281</v>
      </c>
      <c r="K823" s="7" t="s">
        <v>146</v>
      </c>
      <c r="L823" s="7" t="s">
        <v>90</v>
      </c>
      <c r="M823" s="7" t="s">
        <v>191</v>
      </c>
      <c r="N823" s="8">
        <v>44585</v>
      </c>
      <c r="O823" t="e">
        <f ca="1">IF(AD823&gt;=4,IF(T823="CDD","OK",""),"")</f>
        <v>#REF!</v>
      </c>
      <c r="P823" s="7">
        <f t="shared" ca="1" si="999"/>
        <v>-371</v>
      </c>
      <c r="Q823" s="8">
        <v>45343</v>
      </c>
      <c r="R823" s="7" t="s">
        <v>3500</v>
      </c>
      <c r="S823" s="7" t="s">
        <v>2317</v>
      </c>
      <c r="T823" s="9" t="s">
        <v>156</v>
      </c>
      <c r="U823" s="7" t="str">
        <f t="shared" si="985"/>
        <v>Contractuel</v>
      </c>
      <c r="V823" s="8">
        <v>45261</v>
      </c>
      <c r="W823" s="8">
        <v>45351</v>
      </c>
      <c r="X823" s="8"/>
      <c r="Y823" s="8"/>
      <c r="Z823" s="8">
        <v>44585</v>
      </c>
      <c r="AA823" s="7">
        <f t="shared" si="986"/>
        <v>1</v>
      </c>
      <c r="AB823" s="7">
        <f t="shared" si="987"/>
        <v>2022</v>
      </c>
      <c r="AC823" s="7">
        <f t="shared" si="988"/>
        <v>2026</v>
      </c>
      <c r="AD823" s="10" t="e">
        <f t="shared" ref="AD823:AD886" ca="1" si="1055">IF(#REF!="Non",(DAYS360(N823,Q823)/360),(DAYS360(N823,TODAY())/360))</f>
        <v>#REF!</v>
      </c>
      <c r="AE823" s="10" t="e">
        <f t="shared" ca="1" si="990"/>
        <v>#REF!</v>
      </c>
      <c r="AF823" s="8">
        <v>29177</v>
      </c>
      <c r="AG823" s="11">
        <f t="shared" ca="1" si="991"/>
        <v>45.328767123287669</v>
      </c>
      <c r="AH823" s="10" t="str">
        <f t="shared" ca="1" si="992"/>
        <v>&gt;45&lt; 55</v>
      </c>
      <c r="AI823" s="12">
        <v>12257014</v>
      </c>
      <c r="AJ823" s="13" t="s">
        <v>120</v>
      </c>
      <c r="AK823" s="12" t="s">
        <v>2767</v>
      </c>
      <c r="AL823" s="8">
        <v>42486</v>
      </c>
      <c r="AM823" s="7" t="s">
        <v>108</v>
      </c>
      <c r="AN823" s="7" t="s">
        <v>76</v>
      </c>
      <c r="AO823">
        <v>3</v>
      </c>
      <c r="AQ823" s="14">
        <v>3</v>
      </c>
      <c r="AR823" s="70">
        <v>3</v>
      </c>
      <c r="AS823" s="15">
        <f t="shared" si="993"/>
        <v>45680.75</v>
      </c>
      <c r="AT823" s="14" t="s">
        <v>163</v>
      </c>
      <c r="AU823" s="12">
        <v>3.3069999999999999</v>
      </c>
      <c r="AV823" s="17" t="s">
        <v>236</v>
      </c>
      <c r="AW823" s="18" t="s">
        <v>201</v>
      </c>
      <c r="AX823" s="19" t="s">
        <v>2768</v>
      </c>
      <c r="AY823" s="17" t="s">
        <v>2267</v>
      </c>
      <c r="AZ823" s="14" t="s">
        <v>203</v>
      </c>
      <c r="BA823" s="20" t="str">
        <f t="shared" si="994"/>
        <v>17001000000267613876</v>
      </c>
      <c r="BB823" s="31">
        <f t="shared" si="995"/>
        <v>20</v>
      </c>
      <c r="BC823" s="22" t="s">
        <v>2769</v>
      </c>
      <c r="BD823" s="23" t="s">
        <v>568</v>
      </c>
      <c r="BF823" s="8"/>
      <c r="BG823" s="32">
        <v>54171141</v>
      </c>
      <c r="BH823" s="32">
        <v>97396391</v>
      </c>
      <c r="BI823" s="32"/>
      <c r="BJ823" t="s">
        <v>3173</v>
      </c>
      <c r="BK823" s="14" t="str">
        <f t="shared" si="1032"/>
        <v>B-965</v>
      </c>
      <c r="BL823" s="14" t="s">
        <v>300</v>
      </c>
      <c r="BM823" s="25"/>
      <c r="BN823" s="26" t="str">
        <f t="shared" si="996"/>
        <v>17001000000267613876</v>
      </c>
      <c r="BO823" s="27" t="str">
        <f t="shared" si="997"/>
        <v>ROMDHANI AHLEM</v>
      </c>
      <c r="BP823" s="26">
        <f t="shared" si="998"/>
        <v>824</v>
      </c>
      <c r="BQ823" s="28"/>
    </row>
    <row r="824" spans="1:69" x14ac:dyDescent="0.25">
      <c r="A824" t="str">
        <f>VLOOKUP(B824,[2]RH!$B:$BV,72,0)</f>
        <v>si</v>
      </c>
      <c r="B824" s="6">
        <v>825</v>
      </c>
      <c r="C824" s="7" t="s">
        <v>168</v>
      </c>
      <c r="D824" s="7" t="s">
        <v>1020</v>
      </c>
      <c r="E824" s="7" t="s">
        <v>67</v>
      </c>
      <c r="F824" s="7" t="s">
        <v>118</v>
      </c>
      <c r="G824" s="7" t="s">
        <v>220</v>
      </c>
      <c r="H824" s="7" t="s">
        <v>225</v>
      </c>
      <c r="I824" s="7" t="s">
        <v>534</v>
      </c>
      <c r="J824" s="7" t="s">
        <v>190</v>
      </c>
      <c r="K824" s="7" t="s">
        <v>146</v>
      </c>
      <c r="L824" s="7" t="s">
        <v>90</v>
      </c>
      <c r="M824" s="7" t="s">
        <v>191</v>
      </c>
      <c r="N824" s="8">
        <v>44580</v>
      </c>
      <c r="O824" t="e">
        <f ca="1">IF(AD824&gt;=4,IF(T824="CDD","OK",""),"")</f>
        <v>#REF!</v>
      </c>
      <c r="P824" s="7">
        <f t="shared" ca="1" si="999"/>
        <v>-6</v>
      </c>
      <c r="Q824" s="8"/>
      <c r="R824" s="7"/>
      <c r="S824" s="7"/>
      <c r="T824" s="9" t="s">
        <v>156</v>
      </c>
      <c r="U824" s="7" t="str">
        <f t="shared" si="985"/>
        <v>Contractuel</v>
      </c>
      <c r="V824" s="8">
        <v>45689</v>
      </c>
      <c r="W824" s="8">
        <f>VLOOKUP(B824,[1]BASE!$A:$Q,17,0)</f>
        <v>45716</v>
      </c>
      <c r="X824" s="8"/>
      <c r="Y824" s="8"/>
      <c r="Z824" s="8">
        <v>44580</v>
      </c>
      <c r="AA824" s="7">
        <f t="shared" si="986"/>
        <v>1</v>
      </c>
      <c r="AB824" s="7">
        <f t="shared" si="987"/>
        <v>2022</v>
      </c>
      <c r="AC824" s="7">
        <f t="shared" si="988"/>
        <v>2026</v>
      </c>
      <c r="AD824" s="10" t="e">
        <f t="shared" ref="AD824:AD887" ca="1" si="1056">IF(#REF!="Non",(DAYS360(N824,Q824)/360),(DAYS360(N824,TODAY())/360))</f>
        <v>#REF!</v>
      </c>
      <c r="AE824" s="10" t="e">
        <f t="shared" ca="1" si="990"/>
        <v>#REF!</v>
      </c>
      <c r="AF824" s="8">
        <v>28532</v>
      </c>
      <c r="AG824" s="11">
        <f t="shared" ca="1" si="991"/>
        <v>47.095890410958901</v>
      </c>
      <c r="AH824" s="10" t="str">
        <f t="shared" ca="1" si="992"/>
        <v>&gt;45&lt; 55</v>
      </c>
      <c r="AI824" s="12">
        <v>11996746</v>
      </c>
      <c r="AJ824" s="13" t="s">
        <v>106</v>
      </c>
      <c r="AK824" s="12" t="s">
        <v>1021</v>
      </c>
      <c r="AL824" s="8">
        <v>34870</v>
      </c>
      <c r="AM824" s="7" t="s">
        <v>108</v>
      </c>
      <c r="AN824" s="7" t="s">
        <v>76</v>
      </c>
      <c r="AO824">
        <v>3</v>
      </c>
      <c r="AQ824">
        <v>3</v>
      </c>
      <c r="AR824" s="70">
        <v>3</v>
      </c>
      <c r="AS824" s="15">
        <f t="shared" si="993"/>
        <v>45675.75</v>
      </c>
      <c r="AT824" s="14" t="s">
        <v>163</v>
      </c>
      <c r="AU824" s="12">
        <v>3.3069999999999999</v>
      </c>
      <c r="AV824" s="17" t="s">
        <v>236</v>
      </c>
      <c r="AW824" s="18" t="s">
        <v>201</v>
      </c>
      <c r="AX824" s="19" t="s">
        <v>1022</v>
      </c>
      <c r="AY824" s="17" t="s">
        <v>192</v>
      </c>
      <c r="AZ824" s="14" t="s">
        <v>203</v>
      </c>
      <c r="BA824" s="20" t="str">
        <f t="shared" si="994"/>
        <v>17001000000149842102</v>
      </c>
      <c r="BB824" s="31">
        <f t="shared" si="995"/>
        <v>20</v>
      </c>
      <c r="BC824" s="22" t="s">
        <v>1023</v>
      </c>
      <c r="BD824" s="23" t="s">
        <v>568</v>
      </c>
      <c r="BE824">
        <v>2021</v>
      </c>
      <c r="BF824" s="8"/>
      <c r="BG824" s="32">
        <v>20678879</v>
      </c>
      <c r="BH824" s="32">
        <v>20752625</v>
      </c>
      <c r="BI824" s="32"/>
      <c r="BJ824" t="s">
        <v>371</v>
      </c>
      <c r="BK824" s="14" t="str">
        <f>IF(K824="CADRE","CADRE",CONCATENATE(J824,"-",H824))</f>
        <v>A-P6 AV</v>
      </c>
      <c r="BL824" s="14" t="s">
        <v>595</v>
      </c>
      <c r="BM824" s="25"/>
      <c r="BN824" s="26" t="str">
        <f t="shared" si="996"/>
        <v>17001000000149842102</v>
      </c>
      <c r="BO824" s="27" t="str">
        <f t="shared" si="997"/>
        <v>ABBES KHIRA</v>
      </c>
      <c r="BP824" s="26">
        <f t="shared" si="998"/>
        <v>825</v>
      </c>
      <c r="BQ824" s="28"/>
    </row>
    <row r="825" spans="1:69" x14ac:dyDescent="0.25">
      <c r="A825" t="str">
        <f>VLOOKUP(B825,[2]RH!$B:$BV,72,0)</f>
        <v>Non-Actif</v>
      </c>
      <c r="B825" s="6">
        <v>826</v>
      </c>
      <c r="C825" s="7" t="s">
        <v>168</v>
      </c>
      <c r="D825" s="7" t="s">
        <v>3501</v>
      </c>
      <c r="E825" s="7" t="s">
        <v>67</v>
      </c>
      <c r="F825" s="7" t="s">
        <v>258</v>
      </c>
      <c r="G825" s="7" t="s">
        <v>533</v>
      </c>
      <c r="H825" s="7">
        <v>560</v>
      </c>
      <c r="I825" s="7"/>
      <c r="J825" s="7" t="s">
        <v>281</v>
      </c>
      <c r="K825" s="7" t="s">
        <v>89</v>
      </c>
      <c r="L825" s="7" t="s">
        <v>90</v>
      </c>
      <c r="M825" s="7" t="s">
        <v>535</v>
      </c>
      <c r="N825" s="8">
        <v>44587</v>
      </c>
      <c r="P825" s="7">
        <f t="shared" ca="1" si="999"/>
        <v>-1010</v>
      </c>
      <c r="Q825" s="8">
        <v>44705</v>
      </c>
      <c r="R825" s="7" t="s">
        <v>749</v>
      </c>
      <c r="S825" s="7"/>
      <c r="T825" s="9" t="s">
        <v>156</v>
      </c>
      <c r="U825" s="7" t="str">
        <f t="shared" si="985"/>
        <v>Contractuel</v>
      </c>
      <c r="V825" s="8">
        <v>44682</v>
      </c>
      <c r="W825" s="8">
        <v>44712</v>
      </c>
      <c r="X825" s="8"/>
      <c r="Y825" s="8"/>
      <c r="Z825" s="8">
        <v>44587</v>
      </c>
      <c r="AA825" s="7">
        <f t="shared" si="986"/>
        <v>1</v>
      </c>
      <c r="AB825" s="7">
        <f t="shared" si="987"/>
        <v>2022</v>
      </c>
      <c r="AC825" s="7">
        <f t="shared" si="988"/>
        <v>2026</v>
      </c>
      <c r="AD825" s="10" t="e">
        <f t="shared" ref="AD825:AD888" ca="1" si="1057">IF(#REF!="Non",(DAYS360(N825,Q825)/360),(DAYS360(N825,TODAY())/360))</f>
        <v>#REF!</v>
      </c>
      <c r="AE825" s="10" t="e">
        <f t="shared" ca="1" si="990"/>
        <v>#REF!</v>
      </c>
      <c r="AF825" s="8">
        <v>31347</v>
      </c>
      <c r="AG825" s="11">
        <f t="shared" ca="1" si="991"/>
        <v>39.38356164383562</v>
      </c>
      <c r="AH825" s="10" t="str">
        <f t="shared" ca="1" si="992"/>
        <v>&gt;35&lt; 45</v>
      </c>
      <c r="AI825" s="12">
        <v>16106363</v>
      </c>
      <c r="AJ825" s="13" t="s">
        <v>79</v>
      </c>
      <c r="AK825" s="12" t="s">
        <v>3502</v>
      </c>
      <c r="AL825" s="8">
        <v>42730</v>
      </c>
      <c r="AM825" s="7" t="s">
        <v>108</v>
      </c>
      <c r="AN825" s="7" t="s">
        <v>76</v>
      </c>
      <c r="AO825">
        <v>2</v>
      </c>
      <c r="AQ825" s="14">
        <v>3</v>
      </c>
      <c r="AR825" s="14">
        <v>1</v>
      </c>
      <c r="AS825" s="15">
        <f t="shared" si="993"/>
        <v>44952.25</v>
      </c>
      <c r="AT825" s="14" t="s">
        <v>163</v>
      </c>
      <c r="AU825" s="12">
        <v>3.1930000000000001</v>
      </c>
      <c r="AV825" s="17" t="s">
        <v>79</v>
      </c>
      <c r="AW825" s="18" t="s">
        <v>702</v>
      </c>
      <c r="AX825" s="19" t="s">
        <v>3503</v>
      </c>
      <c r="AY825" s="17" t="s">
        <v>275</v>
      </c>
      <c r="AZ825" s="14" t="s">
        <v>83</v>
      </c>
      <c r="BA825" s="20" t="str">
        <f t="shared" si="994"/>
        <v>08081023084003357634</v>
      </c>
      <c r="BB825" s="31">
        <f t="shared" si="995"/>
        <v>20</v>
      </c>
      <c r="BC825" s="22" t="s">
        <v>3504</v>
      </c>
      <c r="BD825" s="23" t="s">
        <v>286</v>
      </c>
      <c r="BF825" s="8"/>
      <c r="BG825" s="32">
        <v>52231419</v>
      </c>
      <c r="BH825" s="32">
        <v>54236601</v>
      </c>
      <c r="BI825" s="32"/>
      <c r="BJ825" t="s">
        <v>286</v>
      </c>
      <c r="BK825" s="14" t="str">
        <f t="shared" si="1032"/>
        <v>B-560</v>
      </c>
      <c r="BL825" s="14"/>
      <c r="BM825" s="25"/>
      <c r="BN825" s="26" t="str">
        <f t="shared" si="996"/>
        <v>08081023084003357634</v>
      </c>
      <c r="BO825" s="27" t="str">
        <f t="shared" si="997"/>
        <v>HENI KHAOULA</v>
      </c>
      <c r="BP825" s="26">
        <f t="shared" si="998"/>
        <v>826</v>
      </c>
      <c r="BQ825" s="28"/>
    </row>
    <row r="826" spans="1:69" x14ac:dyDescent="0.25">
      <c r="A826" t="str">
        <f>VLOOKUP(B826,[2]RH!$B:$BV,72,0)</f>
        <v>Non-Actif</v>
      </c>
      <c r="B826" s="6">
        <v>827</v>
      </c>
      <c r="C826" s="7" t="s">
        <v>65</v>
      </c>
      <c r="D826" s="7" t="s">
        <v>3505</v>
      </c>
      <c r="E826" s="7" t="s">
        <v>67</v>
      </c>
      <c r="F826" s="7" t="s">
        <v>158</v>
      </c>
      <c r="G826" s="7" t="s">
        <v>159</v>
      </c>
      <c r="H826" s="7"/>
      <c r="I826" s="7"/>
      <c r="J826" s="7"/>
      <c r="K826" s="7" t="s">
        <v>146</v>
      </c>
      <c r="L826" s="7" t="s">
        <v>90</v>
      </c>
      <c r="M826" s="7" t="s">
        <v>1089</v>
      </c>
      <c r="N826" s="8">
        <v>44587</v>
      </c>
      <c r="P826" s="7">
        <f t="shared" ca="1" si="999"/>
        <v>-857</v>
      </c>
      <c r="Q826" s="8">
        <v>44821</v>
      </c>
      <c r="R826" s="7" t="s">
        <v>290</v>
      </c>
      <c r="S826" s="7"/>
      <c r="T826" s="9" t="s">
        <v>156</v>
      </c>
      <c r="U826" s="7" t="str">
        <f t="shared" si="985"/>
        <v>Contractuel</v>
      </c>
      <c r="V826" s="8">
        <v>44805</v>
      </c>
      <c r="W826" s="8">
        <v>44865</v>
      </c>
      <c r="X826" s="8"/>
      <c r="Y826" s="8"/>
      <c r="Z826" s="8">
        <v>44587</v>
      </c>
      <c r="AA826" s="7">
        <f t="shared" si="986"/>
        <v>1</v>
      </c>
      <c r="AB826" s="7">
        <f t="shared" si="987"/>
        <v>2022</v>
      </c>
      <c r="AC826" s="7">
        <f t="shared" si="988"/>
        <v>2026</v>
      </c>
      <c r="AD826" s="10" t="e">
        <f t="shared" ref="AD826:AD889" ca="1" si="1058">IF(#REF!="Non",(DAYS360(N826,Q826)/360),(DAYS360(N826,TODAY())/360))</f>
        <v>#REF!</v>
      </c>
      <c r="AE826" s="10" t="e">
        <f t="shared" ca="1" si="990"/>
        <v>#REF!</v>
      </c>
      <c r="AF826" s="8">
        <v>36064</v>
      </c>
      <c r="AG826" s="11">
        <f t="shared" ca="1" si="991"/>
        <v>26.460273972602739</v>
      </c>
      <c r="AH826" s="10" t="str">
        <f t="shared" ca="1" si="992"/>
        <v>&gt;25&lt; 35</v>
      </c>
      <c r="AI826" s="12">
        <v>17444870</v>
      </c>
      <c r="AJ826" s="13" t="s">
        <v>79</v>
      </c>
      <c r="AK826" s="12">
        <v>11663043</v>
      </c>
      <c r="AL826" s="8">
        <v>42938</v>
      </c>
      <c r="AM826" s="7" t="s">
        <v>75</v>
      </c>
      <c r="AN826" s="7" t="s">
        <v>109</v>
      </c>
      <c r="AQ826" s="14">
        <v>3</v>
      </c>
      <c r="AR826" s="14">
        <v>1</v>
      </c>
      <c r="AS826" s="15">
        <f t="shared" si="993"/>
        <v>44952.25</v>
      </c>
      <c r="AT826" s="14" t="s">
        <v>163</v>
      </c>
      <c r="AU826" s="12">
        <v>3.3069999999999999</v>
      </c>
      <c r="AV826" s="17" t="s">
        <v>236</v>
      </c>
      <c r="AW826" s="18" t="s">
        <v>201</v>
      </c>
      <c r="AX826" s="19" t="s">
        <v>3506</v>
      </c>
      <c r="AY826" s="17" t="s">
        <v>1995</v>
      </c>
      <c r="AZ826" s="14" t="s">
        <v>203</v>
      </c>
      <c r="BA826" s="20" t="str">
        <f t="shared" si="994"/>
        <v>17001000000301159192</v>
      </c>
      <c r="BB826" s="31">
        <f t="shared" si="995"/>
        <v>20</v>
      </c>
      <c r="BC826" s="22" t="s">
        <v>3507</v>
      </c>
      <c r="BD826" s="23" t="s">
        <v>1286</v>
      </c>
      <c r="BF826" s="8"/>
      <c r="BG826" s="32">
        <v>53689855</v>
      </c>
      <c r="BH826" s="32">
        <v>95895161</v>
      </c>
      <c r="BI826" s="32"/>
      <c r="BJ826" t="s">
        <v>1033</v>
      </c>
      <c r="BK826" s="14" t="str">
        <f t="shared" si="1032"/>
        <v>-</v>
      </c>
      <c r="BL826" s="14"/>
      <c r="BM826" s="25"/>
      <c r="BN826" s="26" t="str">
        <f t="shared" si="996"/>
        <v>17001000000301159192</v>
      </c>
      <c r="BO826" s="27" t="str">
        <f t="shared" si="997"/>
        <v>SOUDANI MOHAMED AMINE</v>
      </c>
      <c r="BP826" s="26">
        <f t="shared" si="998"/>
        <v>827</v>
      </c>
      <c r="BQ826" s="28"/>
    </row>
    <row r="827" spans="1:69" x14ac:dyDescent="0.25">
      <c r="A827" t="str">
        <f>VLOOKUP(B827,[2]RH!$B:$BV,72,0)</f>
        <v>si</v>
      </c>
      <c r="B827" s="6">
        <v>828</v>
      </c>
      <c r="C827" s="7" t="s">
        <v>100</v>
      </c>
      <c r="D827" s="7" t="s">
        <v>3508</v>
      </c>
      <c r="E827" s="7" t="s">
        <v>67</v>
      </c>
      <c r="F827" s="7" t="s">
        <v>118</v>
      </c>
      <c r="G827" s="7" t="s">
        <v>220</v>
      </c>
      <c r="H827" s="7">
        <v>520</v>
      </c>
      <c r="I827" s="7" t="s">
        <v>189</v>
      </c>
      <c r="J827" s="7" t="s">
        <v>190</v>
      </c>
      <c r="K827" s="7" t="s">
        <v>146</v>
      </c>
      <c r="L827" s="7" t="s">
        <v>90</v>
      </c>
      <c r="M827" s="7" t="s">
        <v>191</v>
      </c>
      <c r="N827" s="8">
        <v>44588</v>
      </c>
      <c r="P827" s="7">
        <f t="shared" ca="1" si="999"/>
        <v>25</v>
      </c>
      <c r="Q827" s="8"/>
      <c r="R827" s="7"/>
      <c r="S827" s="7"/>
      <c r="T827" s="9" t="s">
        <v>156</v>
      </c>
      <c r="U827" s="7" t="str">
        <f t="shared" si="985"/>
        <v>Contractuel</v>
      </c>
      <c r="V827" s="8">
        <v>45689</v>
      </c>
      <c r="W827" s="8">
        <f>VLOOKUP(B827,[1]BASE!$A:$Q,17,0)</f>
        <v>45747</v>
      </c>
      <c r="X827" s="8"/>
      <c r="Y827" s="8"/>
      <c r="Z827" s="8">
        <v>44588</v>
      </c>
      <c r="AA827" s="7">
        <f t="shared" si="986"/>
        <v>1</v>
      </c>
      <c r="AB827" s="7">
        <f t="shared" si="987"/>
        <v>2022</v>
      </c>
      <c r="AC827" s="7">
        <f t="shared" si="988"/>
        <v>2026</v>
      </c>
      <c r="AD827" s="10" t="e">
        <f t="shared" ref="AD827:AD890" ca="1" si="1059">IF(#REF!="Non",(DAYS360(N827,Q827)/360),(DAYS360(N827,TODAY())/360))</f>
        <v>#REF!</v>
      </c>
      <c r="AE827" s="10" t="e">
        <f t="shared" ca="1" si="990"/>
        <v>#REF!</v>
      </c>
      <c r="AF827" s="8">
        <v>36177</v>
      </c>
      <c r="AG827" s="11">
        <f t="shared" ca="1" si="991"/>
        <v>26.150684931506849</v>
      </c>
      <c r="AH827" s="10" t="str">
        <f t="shared" ca="1" si="992"/>
        <v>&gt;25&lt; 35</v>
      </c>
      <c r="AI827" s="12">
        <v>17308798</v>
      </c>
      <c r="AJ827" s="13" t="s">
        <v>92</v>
      </c>
      <c r="AK827" s="12">
        <v>11661475</v>
      </c>
      <c r="AL827" s="8">
        <v>42720</v>
      </c>
      <c r="AM827" s="7" t="s">
        <v>108</v>
      </c>
      <c r="AN827" s="7" t="s">
        <v>109</v>
      </c>
      <c r="AQ827">
        <v>3</v>
      </c>
      <c r="AR827" s="70">
        <v>3</v>
      </c>
      <c r="AS827" s="15">
        <f t="shared" si="993"/>
        <v>45683.75</v>
      </c>
      <c r="AT827" s="14" t="s">
        <v>163</v>
      </c>
      <c r="AU827" s="12">
        <v>3.3069999999999999</v>
      </c>
      <c r="AV827" s="17" t="s">
        <v>272</v>
      </c>
      <c r="AW827" s="18" t="s">
        <v>273</v>
      </c>
      <c r="AX827" s="19" t="s">
        <v>3509</v>
      </c>
      <c r="AY827" s="17" t="s">
        <v>509</v>
      </c>
      <c r="AZ827" s="14" t="s">
        <v>276</v>
      </c>
      <c r="BA827" s="20" t="str">
        <f t="shared" si="994"/>
        <v>25166000000097456196</v>
      </c>
      <c r="BB827" s="31">
        <f t="shared" si="995"/>
        <v>20</v>
      </c>
      <c r="BC827" s="22" t="s">
        <v>3510</v>
      </c>
      <c r="BD827" s="23" t="s">
        <v>1286</v>
      </c>
      <c r="BF827" s="8"/>
      <c r="BG827" s="32">
        <v>50412245</v>
      </c>
      <c r="BH827" s="32">
        <v>24606881</v>
      </c>
      <c r="BI827" s="32"/>
      <c r="BJ827" t="s">
        <v>769</v>
      </c>
      <c r="BK827" s="14" t="str">
        <f t="shared" si="1032"/>
        <v>A-520</v>
      </c>
      <c r="BL827" s="14" t="s">
        <v>300</v>
      </c>
      <c r="BM827" s="25"/>
      <c r="BN827" s="26" t="str">
        <f t="shared" si="996"/>
        <v>25166000000097456196</v>
      </c>
      <c r="BO827" s="27" t="str">
        <f t="shared" si="997"/>
        <v>MLIK DORSAF</v>
      </c>
      <c r="BP827" s="26">
        <f t="shared" si="998"/>
        <v>828</v>
      </c>
      <c r="BQ827" s="28"/>
    </row>
    <row r="828" spans="1:69" x14ac:dyDescent="0.25">
      <c r="A828" t="str">
        <f>VLOOKUP(B828,[2]RH!$B:$BV,72,0)</f>
        <v>si</v>
      </c>
      <c r="B828" s="6">
        <v>829</v>
      </c>
      <c r="C828" s="7" t="s">
        <v>168</v>
      </c>
      <c r="D828" s="7" t="s">
        <v>2918</v>
      </c>
      <c r="E828" s="7" t="s">
        <v>67</v>
      </c>
      <c r="F828" s="7" t="s">
        <v>118</v>
      </c>
      <c r="G828" s="7" t="s">
        <v>220</v>
      </c>
      <c r="H828" s="7" t="s">
        <v>2398</v>
      </c>
      <c r="I828" s="7" t="s">
        <v>2506</v>
      </c>
      <c r="J828" s="65" t="s">
        <v>190</v>
      </c>
      <c r="K828" s="7" t="s">
        <v>146</v>
      </c>
      <c r="L828" s="7" t="s">
        <v>90</v>
      </c>
      <c r="M828" s="7" t="s">
        <v>191</v>
      </c>
      <c r="N828" s="8">
        <v>44588</v>
      </c>
      <c r="P828" s="7">
        <f t="shared" ca="1" si="999"/>
        <v>25</v>
      </c>
      <c r="Q828" s="8"/>
      <c r="R828" s="7"/>
      <c r="S828" s="7"/>
      <c r="T828" s="9" t="s">
        <v>156</v>
      </c>
      <c r="U828" s="7" t="str">
        <f t="shared" si="985"/>
        <v>Contractuel</v>
      </c>
      <c r="V828" s="8">
        <v>45689</v>
      </c>
      <c r="W828" s="8">
        <f>VLOOKUP(B828,[1]BASE!$A:$Q,17,0)</f>
        <v>45747</v>
      </c>
      <c r="X828" s="8"/>
      <c r="Y828" s="8"/>
      <c r="Z828" s="8">
        <v>44588</v>
      </c>
      <c r="AA828" s="7">
        <f t="shared" si="986"/>
        <v>1</v>
      </c>
      <c r="AB828" s="7">
        <f t="shared" si="987"/>
        <v>2022</v>
      </c>
      <c r="AC828" s="7">
        <f t="shared" si="988"/>
        <v>2026</v>
      </c>
      <c r="AD828" s="10" t="e">
        <f t="shared" ref="AD828:AD891" ca="1" si="1060">IF(#REF!="Non",(DAYS360(N828,Q828)/360),(DAYS360(N828,TODAY())/360))</f>
        <v>#REF!</v>
      </c>
      <c r="AE828" s="10" t="e">
        <f t="shared" ca="1" si="990"/>
        <v>#REF!</v>
      </c>
      <c r="AF828" s="8">
        <v>34427</v>
      </c>
      <c r="AG828" s="11">
        <f t="shared" ca="1" si="991"/>
        <v>30.945205479452056</v>
      </c>
      <c r="AH828" s="10" t="str">
        <f t="shared" ca="1" si="992"/>
        <v>&gt;25&lt; 35</v>
      </c>
      <c r="AI828" s="12">
        <v>16723290</v>
      </c>
      <c r="AJ828" s="13" t="s">
        <v>79</v>
      </c>
      <c r="AK828" s="12" t="s">
        <v>3511</v>
      </c>
      <c r="AL828" s="8">
        <v>40900</v>
      </c>
      <c r="AM828" s="7" t="s">
        <v>108</v>
      </c>
      <c r="AN828" s="7" t="s">
        <v>76</v>
      </c>
      <c r="AO828">
        <v>1</v>
      </c>
      <c r="AQ828">
        <v>3</v>
      </c>
      <c r="AR828" s="70">
        <v>3</v>
      </c>
      <c r="AS828" s="15">
        <f t="shared" si="993"/>
        <v>45683.75</v>
      </c>
      <c r="AT828" s="14" t="s">
        <v>163</v>
      </c>
      <c r="AU828" s="12">
        <v>3.3069999999999999</v>
      </c>
      <c r="AV828" s="17" t="s">
        <v>272</v>
      </c>
      <c r="AW828" s="18" t="s">
        <v>273</v>
      </c>
      <c r="AX828" s="19" t="s">
        <v>3512</v>
      </c>
      <c r="AY828" s="17" t="s">
        <v>1255</v>
      </c>
      <c r="AZ828" s="14" t="s">
        <v>276</v>
      </c>
      <c r="BA828" s="20" t="str">
        <f t="shared" si="994"/>
        <v>25166000000097454741</v>
      </c>
      <c r="BB828" s="31">
        <f t="shared" si="995"/>
        <v>20</v>
      </c>
      <c r="BC828" s="22" t="s">
        <v>3513</v>
      </c>
      <c r="BD828" s="23" t="s">
        <v>1286</v>
      </c>
      <c r="BF828" s="8"/>
      <c r="BG828" s="32">
        <v>21095086</v>
      </c>
      <c r="BH828" s="32">
        <v>58686144</v>
      </c>
      <c r="BI828" s="32"/>
      <c r="BJ828" t="s">
        <v>769</v>
      </c>
      <c r="BK828" s="14" t="str">
        <f t="shared" si="1032"/>
        <v>A-P7 AR</v>
      </c>
      <c r="BL828" s="14" t="s">
        <v>300</v>
      </c>
      <c r="BM828" s="25"/>
      <c r="BN828" s="26" t="str">
        <f t="shared" si="996"/>
        <v>25166000000097454741</v>
      </c>
      <c r="BO828" s="27" t="str">
        <f t="shared" si="997"/>
        <v>AMRI SABRINE</v>
      </c>
      <c r="BP828" s="26">
        <f t="shared" si="998"/>
        <v>829</v>
      </c>
      <c r="BQ828" s="28"/>
    </row>
    <row r="829" spans="1:69" x14ac:dyDescent="0.25">
      <c r="A829" t="str">
        <f>VLOOKUP(B829,[2]RH!$B:$BV,72,0)</f>
        <v>si</v>
      </c>
      <c r="B829" s="6">
        <v>830</v>
      </c>
      <c r="C829" s="7" t="s">
        <v>168</v>
      </c>
      <c r="D829" s="39" t="s">
        <v>1191</v>
      </c>
      <c r="E829" s="7" t="s">
        <v>67</v>
      </c>
      <c r="F829" s="7" t="s">
        <v>118</v>
      </c>
      <c r="G829" s="7" t="s">
        <v>220</v>
      </c>
      <c r="H829" s="7" t="s">
        <v>649</v>
      </c>
      <c r="I829" s="7" t="s">
        <v>650</v>
      </c>
      <c r="J829" s="7" t="s">
        <v>281</v>
      </c>
      <c r="K829" s="7" t="s">
        <v>146</v>
      </c>
      <c r="L829" s="7" t="s">
        <v>90</v>
      </c>
      <c r="M829" s="7" t="s">
        <v>191</v>
      </c>
      <c r="N829" s="8">
        <v>44588</v>
      </c>
      <c r="O829" t="e">
        <f ca="1">IF(AD829&gt;=4,IF(T829="CDD","OK",""),"")</f>
        <v>#REF!</v>
      </c>
      <c r="P829" s="7">
        <f t="shared" ca="1" si="999"/>
        <v>25</v>
      </c>
      <c r="Q829" s="8"/>
      <c r="R829" s="7"/>
      <c r="S829" s="7"/>
      <c r="T829" s="9" t="s">
        <v>156</v>
      </c>
      <c r="U829" s="7" t="str">
        <f t="shared" si="985"/>
        <v>Contractuel</v>
      </c>
      <c r="V829" s="8">
        <v>45689</v>
      </c>
      <c r="W829" s="8">
        <f>VLOOKUP(B829,[1]BASE!$A:$Q,17,0)</f>
        <v>45747</v>
      </c>
      <c r="X829" s="8"/>
      <c r="Y829" s="8"/>
      <c r="Z829" s="8">
        <v>44588</v>
      </c>
      <c r="AA829" s="7">
        <f t="shared" si="986"/>
        <v>1</v>
      </c>
      <c r="AB829" s="7">
        <f t="shared" si="987"/>
        <v>2022</v>
      </c>
      <c r="AC829" s="7">
        <f t="shared" si="988"/>
        <v>2026</v>
      </c>
      <c r="AD829" s="10" t="e">
        <f t="shared" ref="AD829:AD892" ca="1" si="1061">IF(#REF!="Non",(DAYS360(N829,Q829)/360),(DAYS360(N829,TODAY())/360))</f>
        <v>#REF!</v>
      </c>
      <c r="AE829" s="10" t="e">
        <f t="shared" ca="1" si="990"/>
        <v>#REF!</v>
      </c>
      <c r="AF829" s="8">
        <v>29099</v>
      </c>
      <c r="AG829" s="11">
        <f t="shared" ca="1" si="991"/>
        <v>45.542465753424658</v>
      </c>
      <c r="AH829" s="10" t="str">
        <f t="shared" ca="1" si="992"/>
        <v>&gt;45&lt; 55</v>
      </c>
      <c r="AI829" s="12">
        <v>12152587</v>
      </c>
      <c r="AJ829" s="13" t="s">
        <v>120</v>
      </c>
      <c r="AK829" s="12" t="s">
        <v>1192</v>
      </c>
      <c r="AL829" s="8">
        <v>43173</v>
      </c>
      <c r="AM829" s="7" t="s">
        <v>108</v>
      </c>
      <c r="AN829" s="7" t="s">
        <v>76</v>
      </c>
      <c r="AO829">
        <v>3</v>
      </c>
      <c r="AQ829">
        <v>3</v>
      </c>
      <c r="AR829" s="70">
        <v>3</v>
      </c>
      <c r="AS829" s="15">
        <f t="shared" si="993"/>
        <v>45683.75</v>
      </c>
      <c r="AT829" s="14" t="s">
        <v>163</v>
      </c>
      <c r="AU829" s="12">
        <v>3.3069999999999999</v>
      </c>
      <c r="AV829" s="17" t="s">
        <v>236</v>
      </c>
      <c r="AW829" s="18" t="s">
        <v>201</v>
      </c>
      <c r="AX829" s="19" t="s">
        <v>1193</v>
      </c>
      <c r="AY829" s="17" t="s">
        <v>459</v>
      </c>
      <c r="AZ829" s="14" t="s">
        <v>203</v>
      </c>
      <c r="BA829" s="20" t="str">
        <f t="shared" si="994"/>
        <v>17001000000290609084</v>
      </c>
      <c r="BB829" s="31">
        <f t="shared" si="995"/>
        <v>20</v>
      </c>
      <c r="BC829" s="22" t="s">
        <v>1194</v>
      </c>
      <c r="BD829" s="23" t="s">
        <v>341</v>
      </c>
      <c r="BF829" s="8">
        <v>45013</v>
      </c>
      <c r="BG829" s="32">
        <v>23293128</v>
      </c>
      <c r="BH829" s="32">
        <v>97440340</v>
      </c>
      <c r="BI829" s="32"/>
      <c r="BJ829" t="s">
        <v>1857</v>
      </c>
      <c r="BK829" s="14" t="str">
        <f t="shared" si="1032"/>
        <v>B-Panda</v>
      </c>
      <c r="BL829" s="14" t="s">
        <v>241</v>
      </c>
      <c r="BM829" s="25"/>
      <c r="BN829" s="26" t="str">
        <f t="shared" si="996"/>
        <v>17001000000290609084</v>
      </c>
      <c r="BO829" s="27" t="str">
        <f t="shared" si="997"/>
        <v>ARFAOUI HANENE</v>
      </c>
      <c r="BP829" s="26">
        <f t="shared" si="998"/>
        <v>830</v>
      </c>
      <c r="BQ829" s="28"/>
    </row>
    <row r="830" spans="1:69" x14ac:dyDescent="0.25">
      <c r="A830" t="str">
        <f>VLOOKUP(B830,[2]RH!$B:$BV,72,0)</f>
        <v>Non-Actif</v>
      </c>
      <c r="B830" s="6">
        <v>831</v>
      </c>
      <c r="C830" s="7" t="s">
        <v>168</v>
      </c>
      <c r="D830" s="7" t="s">
        <v>3514</v>
      </c>
      <c r="E830" s="7" t="s">
        <v>67</v>
      </c>
      <c r="F830" s="7" t="s">
        <v>118</v>
      </c>
      <c r="G830" s="7" t="s">
        <v>220</v>
      </c>
      <c r="H830" s="7" t="s">
        <v>649</v>
      </c>
      <c r="I830" s="7" t="s">
        <v>709</v>
      </c>
      <c r="J830" s="7" t="s">
        <v>190</v>
      </c>
      <c r="K830" s="7" t="s">
        <v>146</v>
      </c>
      <c r="L830" s="7" t="s">
        <v>90</v>
      </c>
      <c r="M830" s="7" t="s">
        <v>191</v>
      </c>
      <c r="N830" s="8">
        <v>44589</v>
      </c>
      <c r="P830" s="7">
        <f t="shared" ca="1" si="999"/>
        <v>-615</v>
      </c>
      <c r="Q830" s="8">
        <v>45107</v>
      </c>
      <c r="R830" s="7" t="s">
        <v>290</v>
      </c>
      <c r="S830" s="7" t="s">
        <v>2332</v>
      </c>
      <c r="T830" s="9" t="s">
        <v>156</v>
      </c>
      <c r="U830" s="7" t="str">
        <f t="shared" si="985"/>
        <v>Contractuel</v>
      </c>
      <c r="V830" s="8">
        <v>45047</v>
      </c>
      <c r="W830" s="8">
        <v>45107</v>
      </c>
      <c r="X830" s="8"/>
      <c r="Y830" s="8"/>
      <c r="Z830" s="8">
        <v>44589</v>
      </c>
      <c r="AA830" s="7">
        <f t="shared" si="986"/>
        <v>1</v>
      </c>
      <c r="AB830" s="7">
        <f t="shared" si="987"/>
        <v>2022</v>
      </c>
      <c r="AC830" s="7">
        <f t="shared" si="988"/>
        <v>2026</v>
      </c>
      <c r="AD830" s="10" t="e">
        <f t="shared" ref="AD830:AD893" ca="1" si="1062">IF(#REF!="Non",(DAYS360(N830,Q830)/360),(DAYS360(N830,TODAY())/360))</f>
        <v>#REF!</v>
      </c>
      <c r="AE830" s="10" t="e">
        <f t="shared" ca="1" si="990"/>
        <v>#REF!</v>
      </c>
      <c r="AF830" s="8">
        <v>30088</v>
      </c>
      <c r="AG830" s="11">
        <f t="shared" ca="1" si="991"/>
        <v>42.832876712328769</v>
      </c>
      <c r="AH830" s="10" t="str">
        <f t="shared" ca="1" si="992"/>
        <v>&gt;35&lt; 45</v>
      </c>
      <c r="AI830" s="12">
        <v>16795121</v>
      </c>
      <c r="AJ830" s="13" t="s">
        <v>73</v>
      </c>
      <c r="AK830" s="12" t="s">
        <v>3515</v>
      </c>
      <c r="AL830" s="8">
        <v>36852</v>
      </c>
      <c r="AM830" s="7" t="s">
        <v>108</v>
      </c>
      <c r="AN830" s="7" t="s">
        <v>76</v>
      </c>
      <c r="AO830">
        <v>2</v>
      </c>
      <c r="AQ830" s="14">
        <v>3</v>
      </c>
      <c r="AR830" s="14">
        <v>2</v>
      </c>
      <c r="AS830" s="15">
        <f t="shared" si="993"/>
        <v>45319.5</v>
      </c>
      <c r="AT830" s="14" t="s">
        <v>163</v>
      </c>
      <c r="AU830" s="12">
        <v>3.3069999999999999</v>
      </c>
      <c r="AV830" s="17" t="s">
        <v>272</v>
      </c>
      <c r="AW830" s="18" t="s">
        <v>894</v>
      </c>
      <c r="AX830" s="19" t="s">
        <v>3516</v>
      </c>
      <c r="AY830" s="17" t="s">
        <v>2578</v>
      </c>
      <c r="AZ830" s="14" t="s">
        <v>276</v>
      </c>
      <c r="BA830" s="20" t="str">
        <f t="shared" si="994"/>
        <v>25135000000097509195</v>
      </c>
      <c r="BB830" s="31">
        <f t="shared" si="995"/>
        <v>20</v>
      </c>
      <c r="BC830" s="22" t="s">
        <v>3517</v>
      </c>
      <c r="BD830" s="23" t="s">
        <v>286</v>
      </c>
      <c r="BF830" s="8"/>
      <c r="BG830" s="32">
        <v>24543581</v>
      </c>
      <c r="BH830" s="32">
        <v>22965945</v>
      </c>
      <c r="BI830" s="32"/>
      <c r="BJ830" t="s">
        <v>286</v>
      </c>
      <c r="BK830" s="14" t="str">
        <f t="shared" si="1032"/>
        <v>A-Panda</v>
      </c>
      <c r="BL830" s="14"/>
      <c r="BM830" s="25"/>
      <c r="BN830" s="26" t="str">
        <f t="shared" si="996"/>
        <v>25135000000097509195</v>
      </c>
      <c r="BO830" s="27" t="str">
        <f t="shared" si="997"/>
        <v>OURABI WAHIDA</v>
      </c>
      <c r="BP830" s="26">
        <f t="shared" si="998"/>
        <v>831</v>
      </c>
      <c r="BQ830" s="28"/>
    </row>
    <row r="831" spans="1:69" x14ac:dyDescent="0.25">
      <c r="A831" t="str">
        <f>VLOOKUP(B831,[2]RH!$B:$BV,72,0)</f>
        <v>Non-Actif</v>
      </c>
      <c r="B831" s="6">
        <v>832</v>
      </c>
      <c r="C831" s="7" t="s">
        <v>100</v>
      </c>
      <c r="D831" s="7" t="s">
        <v>3518</v>
      </c>
      <c r="E831" s="7" t="s">
        <v>67</v>
      </c>
      <c r="F831" s="7" t="s">
        <v>118</v>
      </c>
      <c r="G831" s="7" t="s">
        <v>220</v>
      </c>
      <c r="H831" s="7" t="s">
        <v>649</v>
      </c>
      <c r="I831" s="7" t="s">
        <v>709</v>
      </c>
      <c r="J831" s="7" t="s">
        <v>190</v>
      </c>
      <c r="K831" s="7" t="s">
        <v>146</v>
      </c>
      <c r="L831" s="7" t="s">
        <v>90</v>
      </c>
      <c r="M831" s="7" t="s">
        <v>191</v>
      </c>
      <c r="N831" s="8">
        <v>44590</v>
      </c>
      <c r="P831" s="7">
        <f t="shared" ca="1" si="999"/>
        <v>-187</v>
      </c>
      <c r="Q831" s="8">
        <v>45545</v>
      </c>
      <c r="R831" s="7" t="s">
        <v>3519</v>
      </c>
      <c r="S831" s="7"/>
      <c r="T831" s="9" t="s">
        <v>156</v>
      </c>
      <c r="U831" s="7" t="str">
        <f t="shared" si="985"/>
        <v>Contractuel</v>
      </c>
      <c r="V831" s="8">
        <v>45444</v>
      </c>
      <c r="W831" s="8">
        <v>45535</v>
      </c>
      <c r="X831" s="8"/>
      <c r="Y831" s="8"/>
      <c r="Z831" s="8">
        <v>44590</v>
      </c>
      <c r="AA831" s="7">
        <f t="shared" si="986"/>
        <v>1</v>
      </c>
      <c r="AB831" s="7">
        <f t="shared" si="987"/>
        <v>2022</v>
      </c>
      <c r="AC831" s="7">
        <f t="shared" si="988"/>
        <v>2026</v>
      </c>
      <c r="AD831" s="10" t="e">
        <f t="shared" ref="AD831:AD894" ca="1" si="1063">IF(#REF!="Non",(DAYS360(N831,Q831)/360),(DAYS360(N831,TODAY())/360))</f>
        <v>#REF!</v>
      </c>
      <c r="AE831" s="10" t="e">
        <f t="shared" ca="1" si="990"/>
        <v>#REF!</v>
      </c>
      <c r="AF831" s="8">
        <v>33089</v>
      </c>
      <c r="AG831" s="11">
        <f t="shared" ca="1" si="991"/>
        <v>34.610958904109587</v>
      </c>
      <c r="AH831" s="10" t="str">
        <f t="shared" ca="1" si="992"/>
        <v>&gt;25&lt; 35</v>
      </c>
      <c r="AI831" s="12">
        <v>16866728</v>
      </c>
      <c r="AJ831" s="13" t="s">
        <v>150</v>
      </c>
      <c r="AK831" s="12" t="s">
        <v>3520</v>
      </c>
      <c r="AL831" s="8">
        <v>44062</v>
      </c>
      <c r="AM831" s="7" t="s">
        <v>108</v>
      </c>
      <c r="AN831" s="7" t="s">
        <v>109</v>
      </c>
      <c r="AQ831">
        <v>3</v>
      </c>
      <c r="AR831" s="70">
        <v>3</v>
      </c>
      <c r="AS831" s="15">
        <f t="shared" si="993"/>
        <v>45685.75</v>
      </c>
      <c r="AT831" s="14" t="s">
        <v>163</v>
      </c>
      <c r="AU831" s="12">
        <v>3.3069999999999999</v>
      </c>
      <c r="AV831" s="17">
        <v>17</v>
      </c>
      <c r="AW831" s="18" t="s">
        <v>201</v>
      </c>
      <c r="AX831" s="19" t="s">
        <v>3521</v>
      </c>
      <c r="AY831" s="17">
        <v>50</v>
      </c>
      <c r="AZ831" s="14" t="s">
        <v>203</v>
      </c>
      <c r="BA831" s="20" t="str">
        <f t="shared" si="994"/>
        <v>17001000000328999550</v>
      </c>
      <c r="BB831" s="31">
        <f t="shared" si="995"/>
        <v>20</v>
      </c>
      <c r="BC831" s="22" t="s">
        <v>3522</v>
      </c>
      <c r="BD831" s="23" t="s">
        <v>115</v>
      </c>
      <c r="BF831" s="8"/>
      <c r="BG831" s="32">
        <v>27774398</v>
      </c>
      <c r="BH831" s="32">
        <v>22456917</v>
      </c>
      <c r="BI831" s="32"/>
      <c r="BJ831" t="s">
        <v>240</v>
      </c>
      <c r="BK831" s="14" t="str">
        <f t="shared" si="1032"/>
        <v>A-Panda</v>
      </c>
      <c r="BL831" s="14" t="s">
        <v>300</v>
      </c>
      <c r="BM831" s="25"/>
      <c r="BN831" s="26" t="str">
        <f t="shared" si="996"/>
        <v>17001000000328999550</v>
      </c>
      <c r="BO831" s="27" t="str">
        <f t="shared" si="997"/>
        <v>MAGHRAOUI MARWA</v>
      </c>
      <c r="BP831" s="26">
        <f t="shared" si="998"/>
        <v>832</v>
      </c>
      <c r="BQ831" s="28"/>
    </row>
    <row r="832" spans="1:69" x14ac:dyDescent="0.25">
      <c r="A832" t="str">
        <f>VLOOKUP(B832,[2]RH!$B:$BV,72,0)</f>
        <v>Non-Actif</v>
      </c>
      <c r="B832" s="6">
        <v>833</v>
      </c>
      <c r="C832" s="7" t="s">
        <v>65</v>
      </c>
      <c r="D832" s="7" t="s">
        <v>3523</v>
      </c>
      <c r="E832" s="7" t="s">
        <v>67</v>
      </c>
      <c r="F832" s="7" t="s">
        <v>102</v>
      </c>
      <c r="G832" s="7" t="s">
        <v>1961</v>
      </c>
      <c r="H832" s="7"/>
      <c r="I832" s="7"/>
      <c r="J832" s="7"/>
      <c r="K832" s="7" t="s">
        <v>70</v>
      </c>
      <c r="L832" s="7" t="s">
        <v>90</v>
      </c>
      <c r="M832" s="7" t="s">
        <v>1962</v>
      </c>
      <c r="N832" s="8">
        <v>44592</v>
      </c>
      <c r="P832" s="7" t="str">
        <f t="shared" ca="1" si="999"/>
        <v/>
      </c>
      <c r="Q832" s="8">
        <v>44681</v>
      </c>
      <c r="R832" s="7" t="s">
        <v>2968</v>
      </c>
      <c r="S832" s="7"/>
      <c r="T832" s="9" t="s">
        <v>72</v>
      </c>
      <c r="U832" s="7" t="str">
        <f t="shared" si="985"/>
        <v>Titulaire</v>
      </c>
      <c r="V832" s="8"/>
      <c r="W832" s="8"/>
      <c r="X832" s="8"/>
      <c r="Y832" s="8"/>
      <c r="Z832" s="8">
        <v>44592</v>
      </c>
      <c r="AA832" s="7">
        <f t="shared" si="986"/>
        <v>1</v>
      </c>
      <c r="AB832" s="7">
        <f t="shared" si="987"/>
        <v>2022</v>
      </c>
      <c r="AC832" s="7">
        <f t="shared" si="988"/>
        <v>2026</v>
      </c>
      <c r="AD832" s="10" t="e">
        <f t="shared" ref="AD832:AD895" ca="1" si="1064">IF(#REF!="Non",(DAYS360(N832,Q832)/360),(DAYS360(N832,TODAY())/360))</f>
        <v>#REF!</v>
      </c>
      <c r="AE832" s="10" t="e">
        <f t="shared" ca="1" si="990"/>
        <v>#REF!</v>
      </c>
      <c r="AF832" s="8">
        <v>32493</v>
      </c>
      <c r="AG832" s="11">
        <f t="shared" ca="1" si="991"/>
        <v>36.243835616438353</v>
      </c>
      <c r="AH832" s="10" t="str">
        <f t="shared" ca="1" si="992"/>
        <v>&gt;35&lt; 45</v>
      </c>
      <c r="AI832" s="12">
        <v>16886009</v>
      </c>
      <c r="AJ832" s="13" t="s">
        <v>106</v>
      </c>
      <c r="AK832" s="12" t="s">
        <v>3524</v>
      </c>
      <c r="AL832" s="8">
        <v>43459</v>
      </c>
      <c r="AM832" s="7" t="s">
        <v>75</v>
      </c>
      <c r="AN832" s="7" t="s">
        <v>76</v>
      </c>
      <c r="AQ832" s="14"/>
      <c r="AR832" s="14">
        <v>1</v>
      </c>
      <c r="AS832" s="15">
        <f t="shared" si="993"/>
        <v>44957.25</v>
      </c>
      <c r="AT832" s="14" t="s">
        <v>77</v>
      </c>
      <c r="AU832" s="12">
        <v>1900</v>
      </c>
      <c r="AV832" s="17" t="s">
        <v>852</v>
      </c>
      <c r="AW832" s="18" t="s">
        <v>3525</v>
      </c>
      <c r="AX832" s="19" t="s">
        <v>3526</v>
      </c>
      <c r="AY832" s="17" t="s">
        <v>774</v>
      </c>
      <c r="AZ832" s="14" t="s">
        <v>3527</v>
      </c>
      <c r="BA832" s="20" t="str">
        <f t="shared" si="994"/>
        <v>23021202120610600156</v>
      </c>
      <c r="BB832" s="31">
        <f t="shared" si="995"/>
        <v>20</v>
      </c>
      <c r="BC832" s="22" t="s">
        <v>3528</v>
      </c>
      <c r="BD832" s="23" t="s">
        <v>609</v>
      </c>
      <c r="BF832" s="8"/>
      <c r="BG832" s="32">
        <v>50131528</v>
      </c>
      <c r="BH832" s="32"/>
      <c r="BI832" s="32">
        <v>98137101</v>
      </c>
      <c r="BK832" s="14" t="str">
        <f t="shared" si="1032"/>
        <v>CADRE</v>
      </c>
      <c r="BL832" s="14"/>
      <c r="BM832" s="25"/>
      <c r="BN832" s="26" t="str">
        <f t="shared" si="996"/>
        <v>23021202120610600156</v>
      </c>
      <c r="BO832" s="27" t="str">
        <f t="shared" si="997"/>
        <v>BENABDELAZIZ MOHAMED ACHREF</v>
      </c>
      <c r="BP832" s="26">
        <f t="shared" si="998"/>
        <v>833</v>
      </c>
      <c r="BQ832" s="28"/>
    </row>
    <row r="833" spans="1:69" x14ac:dyDescent="0.25">
      <c r="A833" t="str">
        <f>VLOOKUP(B833,[2]RH!$B:$BV,72,0)</f>
        <v>si</v>
      </c>
      <c r="B833" s="6">
        <v>834</v>
      </c>
      <c r="C833" s="7" t="s">
        <v>65</v>
      </c>
      <c r="D833" s="7" t="s">
        <v>3529</v>
      </c>
      <c r="E833" s="7" t="s">
        <v>67</v>
      </c>
      <c r="F833" s="7" t="s">
        <v>102</v>
      </c>
      <c r="G833" s="7" t="s">
        <v>1585</v>
      </c>
      <c r="H833" s="7" t="s">
        <v>102</v>
      </c>
      <c r="I833" s="7" t="s">
        <v>1908</v>
      </c>
      <c r="J833" s="7"/>
      <c r="K833" s="7" t="s">
        <v>89</v>
      </c>
      <c r="L833" s="7" t="s">
        <v>90</v>
      </c>
      <c r="M833" s="7" t="s">
        <v>1586</v>
      </c>
      <c r="N833" s="8">
        <v>44592</v>
      </c>
      <c r="P833" s="7">
        <f t="shared" ca="1" si="999"/>
        <v>55</v>
      </c>
      <c r="Q833" s="8"/>
      <c r="R833" s="7"/>
      <c r="S833" s="7"/>
      <c r="T833" s="9" t="s">
        <v>156</v>
      </c>
      <c r="U833" s="7" t="str">
        <f t="shared" si="985"/>
        <v>Contractuel</v>
      </c>
      <c r="V833" s="8">
        <v>45689</v>
      </c>
      <c r="W833" s="8">
        <f>VLOOKUP(B833,[1]BASE!$A:$Q,17,0)</f>
        <v>45777</v>
      </c>
      <c r="X833" s="8"/>
      <c r="Y833" s="8"/>
      <c r="Z833" s="8">
        <v>44592</v>
      </c>
      <c r="AA833" s="7">
        <f t="shared" si="986"/>
        <v>1</v>
      </c>
      <c r="AB833" s="7">
        <f t="shared" si="987"/>
        <v>2022</v>
      </c>
      <c r="AC833" s="7">
        <f t="shared" si="988"/>
        <v>2026</v>
      </c>
      <c r="AD833" s="10" t="e">
        <f t="shared" ref="AD833:AD896" ca="1" si="1065">IF(#REF!="Non",(DAYS360(N833,Q833)/360),(DAYS360(N833,TODAY())/360))</f>
        <v>#REF!</v>
      </c>
      <c r="AE833" s="10" t="e">
        <f t="shared" ca="1" si="990"/>
        <v>#REF!</v>
      </c>
      <c r="AF833" s="8">
        <v>35367</v>
      </c>
      <c r="AG833" s="11">
        <f t="shared" ca="1" si="991"/>
        <v>28.36986301369863</v>
      </c>
      <c r="AH833" s="10" t="str">
        <f t="shared" ca="1" si="992"/>
        <v>&gt;25&lt; 35</v>
      </c>
      <c r="AI833" s="12">
        <v>17158503</v>
      </c>
      <c r="AJ833" s="13" t="s">
        <v>170</v>
      </c>
      <c r="AK833" s="12" t="s">
        <v>3530</v>
      </c>
      <c r="AL833" s="8">
        <v>41472</v>
      </c>
      <c r="AM833" s="7" t="s">
        <v>75</v>
      </c>
      <c r="AN833" s="7" t="s">
        <v>109</v>
      </c>
      <c r="AQ833">
        <v>3</v>
      </c>
      <c r="AR833" s="70">
        <v>3</v>
      </c>
      <c r="AS833" s="15">
        <f t="shared" si="993"/>
        <v>45687.75</v>
      </c>
      <c r="AT833" s="14" t="s">
        <v>163</v>
      </c>
      <c r="AU833" s="12">
        <v>3.3069999999999999</v>
      </c>
      <c r="AV833" s="17" t="s">
        <v>236</v>
      </c>
      <c r="AW833" s="18" t="s">
        <v>201</v>
      </c>
      <c r="AX833" s="19" t="s">
        <v>3531</v>
      </c>
      <c r="AY833" s="17" t="s">
        <v>275</v>
      </c>
      <c r="AZ833" s="14" t="s">
        <v>203</v>
      </c>
      <c r="BA833" s="20" t="str">
        <f t="shared" si="994"/>
        <v>17001000000262173534</v>
      </c>
      <c r="BB833" s="31">
        <f t="shared" si="995"/>
        <v>20</v>
      </c>
      <c r="BC833" s="22" t="s">
        <v>703</v>
      </c>
      <c r="BD833" s="23" t="s">
        <v>115</v>
      </c>
      <c r="BF833" s="8"/>
      <c r="BG833" s="32">
        <v>50602214</v>
      </c>
      <c r="BH833" s="32">
        <v>50802268</v>
      </c>
      <c r="BI833" s="32">
        <v>98137121</v>
      </c>
      <c r="BJ833" t="s">
        <v>1870</v>
      </c>
      <c r="BK833" s="14" t="str">
        <f t="shared" si="1032"/>
        <v>-LOGISTIQUE</v>
      </c>
      <c r="BL833" s="14" t="s">
        <v>288</v>
      </c>
      <c r="BM833" s="25"/>
      <c r="BN833" s="26" t="str">
        <f t="shared" si="996"/>
        <v>17001000000262173534</v>
      </c>
      <c r="BO833" s="27" t="str">
        <f t="shared" si="997"/>
        <v>JABRI CHOKRI</v>
      </c>
      <c r="BP833" s="26">
        <f t="shared" si="998"/>
        <v>834</v>
      </c>
      <c r="BQ833" s="28"/>
    </row>
    <row r="834" spans="1:69" x14ac:dyDescent="0.25">
      <c r="A834" t="str">
        <f>VLOOKUP(B834,[2]RH!$B:$BV,72,0)</f>
        <v>Non-Actif</v>
      </c>
      <c r="B834" s="6">
        <v>835</v>
      </c>
      <c r="C834" s="7" t="s">
        <v>168</v>
      </c>
      <c r="D834" s="7" t="s">
        <v>427</v>
      </c>
      <c r="E834" s="7" t="s">
        <v>67</v>
      </c>
      <c r="F834" s="7" t="s">
        <v>118</v>
      </c>
      <c r="G834" s="7" t="s">
        <v>220</v>
      </c>
      <c r="H834" s="7">
        <v>560</v>
      </c>
      <c r="I834" s="7"/>
      <c r="J834" s="7" t="s">
        <v>190</v>
      </c>
      <c r="K834" s="7" t="s">
        <v>146</v>
      </c>
      <c r="L834" s="7" t="s">
        <v>90</v>
      </c>
      <c r="M834" s="7" t="s">
        <v>191</v>
      </c>
      <c r="N834" s="8">
        <v>44594</v>
      </c>
      <c r="O834" t="e">
        <f ca="1">IF(AD834&gt;=4,IF(T834="CDD","OK",""),"")</f>
        <v>#REF!</v>
      </c>
      <c r="P834" s="7">
        <f t="shared" ca="1" si="999"/>
        <v>-1010</v>
      </c>
      <c r="Q834" s="8">
        <v>44682</v>
      </c>
      <c r="R834" s="7" t="s">
        <v>161</v>
      </c>
      <c r="S834" s="7"/>
      <c r="T834" s="9" t="s">
        <v>156</v>
      </c>
      <c r="U834" s="7" t="str">
        <f t="shared" ref="U834:U897" si="1066">IF(T834="CDI","Titulaire","Contractuel")</f>
        <v>Contractuel</v>
      </c>
      <c r="V834" s="8">
        <v>44652</v>
      </c>
      <c r="W834" s="8">
        <v>44712</v>
      </c>
      <c r="X834" s="8"/>
      <c r="Y834" s="8"/>
      <c r="Z834" s="8">
        <v>44594</v>
      </c>
      <c r="AA834" s="7">
        <f t="shared" ref="AA834:AA897" si="1067">MONTH(N834)</f>
        <v>2</v>
      </c>
      <c r="AB834" s="7">
        <f t="shared" ref="AB834:AB897" si="1068">IF(N834="","",YEAR(N834))</f>
        <v>2022</v>
      </c>
      <c r="AC834" s="7">
        <f t="shared" ref="AC834:AC897" si="1069">AB834+4</f>
        <v>2026</v>
      </c>
      <c r="AD834" s="10" t="e">
        <f t="shared" ref="AD834:AD897" ca="1" si="1070">IF(#REF!="Non",(DAYS360(N834,Q834)/360),(DAYS360(N834,TODAY())/360))</f>
        <v>#REF!</v>
      </c>
      <c r="AE834" s="10" t="e">
        <f t="shared" ref="AE834:AE897" ca="1" si="1071">+IF(AD834&lt;1,"&lt; 1",IF(AND(AD834&gt;=1,AD834&lt;2),"&lt; 2",IF(AND(AD834&gt;=2,AD834&lt;3),"&lt; 3",IF(AND(AD834&gt;=3,AD834&lt;=4),"&lt; 4",IF(AD834&gt;4,"&gt; 4")))))</f>
        <v>#REF!</v>
      </c>
      <c r="AF834" s="8">
        <v>31026</v>
      </c>
      <c r="AG834" s="11">
        <f t="shared" ref="AG834:AG897" ca="1" si="1072">(TODAY()-AF834)/365</f>
        <v>40.263013698630139</v>
      </c>
      <c r="AH834" s="10" t="str">
        <f t="shared" ref="AH834:AH897" ca="1" si="1073">+IF(AG834&lt;25,"&lt; 25",IF(AND(AG834&gt;=25,AG834&lt;35),"&gt;25&lt; 35",IF(AND(AG834&gt;=35,AG834&lt;45),"&gt;35&lt; 45",IF(AND(AG834&gt;=45,AG834&lt;=55),"&gt;45&lt; 55",IF(AG834&gt;55,"&gt; 55")))))</f>
        <v>&gt;35&lt; 45</v>
      </c>
      <c r="AI834" s="12">
        <v>12882136</v>
      </c>
      <c r="AJ834" s="13" t="s">
        <v>92</v>
      </c>
      <c r="AK834" s="12" t="s">
        <v>428</v>
      </c>
      <c r="AL834" s="8">
        <v>42942</v>
      </c>
      <c r="AM834" s="7" t="s">
        <v>108</v>
      </c>
      <c r="AN834" s="7" t="s">
        <v>76</v>
      </c>
      <c r="AO834">
        <v>2</v>
      </c>
      <c r="AQ834" s="14">
        <v>3</v>
      </c>
      <c r="AR834" s="14">
        <v>1</v>
      </c>
      <c r="AS834" s="15">
        <f t="shared" ref="AS834:AS897" si="1074">N834+(365.25*AR834)</f>
        <v>44959.25</v>
      </c>
      <c r="AT834" s="14" t="s">
        <v>163</v>
      </c>
      <c r="AU834" s="12">
        <v>3.1930000000000001</v>
      </c>
      <c r="AV834" s="17" t="s">
        <v>236</v>
      </c>
      <c r="AW834" s="18" t="s">
        <v>201</v>
      </c>
      <c r="AX834" s="19" t="s">
        <v>429</v>
      </c>
      <c r="AY834" s="17" t="s">
        <v>2620</v>
      </c>
      <c r="AZ834" s="14" t="s">
        <v>203</v>
      </c>
      <c r="BA834" s="20" t="str">
        <f t="shared" ref="BA834:BA897" si="1075">CONCATENATE(AV834,AW834,AX834,AY834)</f>
        <v>17001000000149616965</v>
      </c>
      <c r="BB834" s="31">
        <f t="shared" ref="BB834:BB897" si="1076">LEN(BA834)</f>
        <v>20</v>
      </c>
      <c r="BC834" s="22" t="s">
        <v>430</v>
      </c>
      <c r="BD834" s="23" t="s">
        <v>431</v>
      </c>
      <c r="BE834">
        <v>1145</v>
      </c>
      <c r="BF834" s="8"/>
      <c r="BG834" s="32">
        <v>27422859</v>
      </c>
      <c r="BH834" s="32">
        <v>24234238</v>
      </c>
      <c r="BI834" s="32"/>
      <c r="BJ834" t="s">
        <v>416</v>
      </c>
      <c r="BK834" s="14" t="str">
        <f t="shared" si="1032"/>
        <v>A-560</v>
      </c>
      <c r="BL834" s="14"/>
      <c r="BM834" s="25"/>
      <c r="BN834" s="26" t="str">
        <f t="shared" ref="BN834:BN897" si="1077">BA834</f>
        <v>17001000000149616965</v>
      </c>
      <c r="BO834" s="27" t="str">
        <f t="shared" ref="BO834:BO897" si="1078">D834</f>
        <v>MANAI JAMILA</v>
      </c>
      <c r="BP834" s="26">
        <f t="shared" ref="BP834:BP897" si="1079">B834</f>
        <v>835</v>
      </c>
      <c r="BQ834" s="28"/>
    </row>
    <row r="835" spans="1:69" x14ac:dyDescent="0.25">
      <c r="A835" t="str">
        <f>VLOOKUP(B835,[2]RH!$B:$BV,72,0)</f>
        <v>Non-Actif</v>
      </c>
      <c r="B835" s="6">
        <v>836</v>
      </c>
      <c r="C835" s="7" t="s">
        <v>168</v>
      </c>
      <c r="D835" s="7" t="s">
        <v>3532</v>
      </c>
      <c r="E835" s="7" t="s">
        <v>67</v>
      </c>
      <c r="F835" s="7" t="s">
        <v>118</v>
      </c>
      <c r="G835" s="7" t="s">
        <v>408</v>
      </c>
      <c r="H835" s="7">
        <v>560</v>
      </c>
      <c r="I835" s="7" t="s">
        <v>189</v>
      </c>
      <c r="J835" s="7" t="s">
        <v>190</v>
      </c>
      <c r="K835" s="7" t="s">
        <v>146</v>
      </c>
      <c r="L835" s="7" t="s">
        <v>90</v>
      </c>
      <c r="M835" s="7" t="s">
        <v>191</v>
      </c>
      <c r="N835" s="8">
        <v>44594</v>
      </c>
      <c r="O835" t="e">
        <f ca="1">IF(AD835&gt;=4,IF(T835="CDD","OK",""),"")</f>
        <v>#REF!</v>
      </c>
      <c r="P835" s="7">
        <f t="shared" ref="P835:P898" ca="1" si="1080">IF(W835="","",W835-TODAY())</f>
        <v>-676</v>
      </c>
      <c r="Q835" s="8">
        <v>45047</v>
      </c>
      <c r="R835" s="7" t="s">
        <v>1880</v>
      </c>
      <c r="S835" s="7"/>
      <c r="T835" s="9" t="s">
        <v>156</v>
      </c>
      <c r="U835" s="7" t="str">
        <f t="shared" si="1066"/>
        <v>Contractuel</v>
      </c>
      <c r="V835" s="8">
        <v>44986</v>
      </c>
      <c r="W835" s="8">
        <v>45046</v>
      </c>
      <c r="X835" s="8"/>
      <c r="Y835" s="8"/>
      <c r="Z835" s="8">
        <v>44594</v>
      </c>
      <c r="AA835" s="7">
        <f t="shared" si="1067"/>
        <v>2</v>
      </c>
      <c r="AB835" s="7">
        <f t="shared" si="1068"/>
        <v>2022</v>
      </c>
      <c r="AC835" s="7">
        <f t="shared" si="1069"/>
        <v>2026</v>
      </c>
      <c r="AD835" s="10" t="e">
        <f t="shared" ref="AD835:AD898" ca="1" si="1081">IF(#REF!="Non",(DAYS360(N835,Q835)/360),(DAYS360(N835,TODAY())/360))</f>
        <v>#REF!</v>
      </c>
      <c r="AE835" s="10" t="e">
        <f t="shared" ca="1" si="1071"/>
        <v>#REF!</v>
      </c>
      <c r="AF835" s="8">
        <v>35696</v>
      </c>
      <c r="AG835" s="11">
        <f t="shared" ca="1" si="1072"/>
        <v>27.468493150684932</v>
      </c>
      <c r="AH835" s="10" t="str">
        <f t="shared" ca="1" si="1073"/>
        <v>&gt;25&lt; 35</v>
      </c>
      <c r="AI835" s="12">
        <v>17108343</v>
      </c>
      <c r="AJ835" s="13" t="s">
        <v>79</v>
      </c>
      <c r="AK835" s="12" t="s">
        <v>3533</v>
      </c>
      <c r="AL835" s="8">
        <v>42432</v>
      </c>
      <c r="AM835" s="7" t="s">
        <v>108</v>
      </c>
      <c r="AN835" s="7" t="s">
        <v>76</v>
      </c>
      <c r="AO835">
        <v>1</v>
      </c>
      <c r="AQ835" s="14">
        <v>3</v>
      </c>
      <c r="AR835" s="14">
        <v>2</v>
      </c>
      <c r="AS835" s="15">
        <f t="shared" si="1074"/>
        <v>45324.5</v>
      </c>
      <c r="AT835" s="14" t="s">
        <v>163</v>
      </c>
      <c r="AU835" s="12">
        <v>3.3069999999999999</v>
      </c>
      <c r="AV835" s="17" t="s">
        <v>236</v>
      </c>
      <c r="AW835" s="18" t="s">
        <v>201</v>
      </c>
      <c r="AX835" s="19" t="s">
        <v>3534</v>
      </c>
      <c r="AY835" s="17" t="s">
        <v>474</v>
      </c>
      <c r="AZ835" s="14" t="s">
        <v>203</v>
      </c>
      <c r="BA835" s="20" t="str">
        <f t="shared" si="1075"/>
        <v>17001000000252752894</v>
      </c>
      <c r="BB835" s="31">
        <f t="shared" si="1076"/>
        <v>20</v>
      </c>
      <c r="BC835" s="22" t="s">
        <v>1991</v>
      </c>
      <c r="BD835" s="23" t="s">
        <v>371</v>
      </c>
      <c r="BF835" s="8"/>
      <c r="BG835" s="32">
        <v>28103446</v>
      </c>
      <c r="BH835" s="32">
        <v>50695759</v>
      </c>
      <c r="BI835" s="32"/>
      <c r="BJ835" t="s">
        <v>371</v>
      </c>
      <c r="BK835" s="14" t="str">
        <f t="shared" si="1032"/>
        <v>A-560</v>
      </c>
      <c r="BL835" s="14"/>
      <c r="BM835" s="25"/>
      <c r="BN835" s="26" t="str">
        <f t="shared" si="1077"/>
        <v>17001000000252752894</v>
      </c>
      <c r="BO835" s="27" t="str">
        <f t="shared" si="1078"/>
        <v>BEJAOUI WIDED</v>
      </c>
      <c r="BP835" s="26">
        <f t="shared" si="1079"/>
        <v>836</v>
      </c>
      <c r="BQ835" s="28"/>
    </row>
    <row r="836" spans="1:69" x14ac:dyDescent="0.25">
      <c r="A836" t="str">
        <f>VLOOKUP(B836,[2]RH!$B:$BV,72,0)</f>
        <v>Non-Actif</v>
      </c>
      <c r="B836" s="6">
        <v>837</v>
      </c>
      <c r="C836" s="7" t="s">
        <v>65</v>
      </c>
      <c r="D836" s="7" t="s">
        <v>3535</v>
      </c>
      <c r="E836" s="7" t="s">
        <v>67</v>
      </c>
      <c r="F836" s="7" t="s">
        <v>102</v>
      </c>
      <c r="G836" s="7" t="s">
        <v>1886</v>
      </c>
      <c r="H836" s="7"/>
      <c r="I836" s="7"/>
      <c r="J836" s="7"/>
      <c r="K836" s="7" t="s">
        <v>70</v>
      </c>
      <c r="L836" s="7" t="s">
        <v>90</v>
      </c>
      <c r="M836" s="7" t="s">
        <v>1886</v>
      </c>
      <c r="N836" s="8">
        <v>44597</v>
      </c>
      <c r="P836" s="7" t="str">
        <f t="shared" ca="1" si="1080"/>
        <v/>
      </c>
      <c r="Q836" s="8">
        <v>44732</v>
      </c>
      <c r="R836" s="7" t="s">
        <v>290</v>
      </c>
      <c r="S836" s="7"/>
      <c r="T836" s="9" t="s">
        <v>72</v>
      </c>
      <c r="U836" s="7" t="str">
        <f t="shared" si="1066"/>
        <v>Titulaire</v>
      </c>
      <c r="V836" s="8"/>
      <c r="W836" s="8"/>
      <c r="X836" s="8"/>
      <c r="Y836" s="8"/>
      <c r="Z836" s="8">
        <v>44597</v>
      </c>
      <c r="AA836" s="7">
        <f t="shared" si="1067"/>
        <v>2</v>
      </c>
      <c r="AB836" s="7">
        <f t="shared" si="1068"/>
        <v>2022</v>
      </c>
      <c r="AC836" s="7">
        <f t="shared" si="1069"/>
        <v>2026</v>
      </c>
      <c r="AD836" s="10" t="e">
        <f t="shared" ref="AD836:AD899" ca="1" si="1082">IF(#REF!="Non",(DAYS360(N836,Q836)/360),(DAYS360(N836,TODAY())/360))</f>
        <v>#REF!</v>
      </c>
      <c r="AE836" s="10" t="e">
        <f t="shared" ca="1" si="1071"/>
        <v>#REF!</v>
      </c>
      <c r="AF836" s="8">
        <v>29251</v>
      </c>
      <c r="AG836" s="11">
        <f t="shared" ca="1" si="1072"/>
        <v>45.126027397260273</v>
      </c>
      <c r="AH836" s="10" t="str">
        <f t="shared" ca="1" si="1073"/>
        <v>&gt;45&lt; 55</v>
      </c>
      <c r="AI836" s="12">
        <v>12692435</v>
      </c>
      <c r="AJ836" s="13" t="s">
        <v>106</v>
      </c>
      <c r="AK836" s="12" t="s">
        <v>3536</v>
      </c>
      <c r="AL836" s="8">
        <v>36249</v>
      </c>
      <c r="AM836" s="7" t="s">
        <v>75</v>
      </c>
      <c r="AN836" s="7" t="s">
        <v>76</v>
      </c>
      <c r="AO836">
        <v>2</v>
      </c>
      <c r="AQ836" s="14"/>
      <c r="AR836" s="14">
        <v>1</v>
      </c>
      <c r="AS836" s="15">
        <f t="shared" si="1074"/>
        <v>44962.25</v>
      </c>
      <c r="AT836" s="14" t="s">
        <v>77</v>
      </c>
      <c r="AU836" s="12">
        <v>1700</v>
      </c>
      <c r="AV836" s="17" t="s">
        <v>1965</v>
      </c>
      <c r="AW836" s="18" t="s">
        <v>2196</v>
      </c>
      <c r="AX836" s="19" t="s">
        <v>3537</v>
      </c>
      <c r="AY836" s="17" t="s">
        <v>1593</v>
      </c>
      <c r="AZ836" s="14" t="s">
        <v>2198</v>
      </c>
      <c r="BA836" s="20" t="str">
        <f t="shared" si="1075"/>
        <v>32020788101110241157</v>
      </c>
      <c r="BB836" s="31">
        <f t="shared" si="1076"/>
        <v>20</v>
      </c>
      <c r="BC836" s="22" t="s">
        <v>3538</v>
      </c>
      <c r="BD836" s="23" t="s">
        <v>286</v>
      </c>
      <c r="BE836">
        <v>1095</v>
      </c>
      <c r="BF836" s="8"/>
      <c r="BG836" s="32">
        <v>26756304</v>
      </c>
      <c r="BH836" s="32"/>
      <c r="BI836" s="32">
        <v>98137102</v>
      </c>
      <c r="BK836" s="14" t="str">
        <f t="shared" si="1032"/>
        <v>CADRE</v>
      </c>
      <c r="BL836" s="14"/>
      <c r="BM836" s="25"/>
      <c r="BN836" s="26" t="str">
        <f t="shared" si="1077"/>
        <v>32020788101110241157</v>
      </c>
      <c r="BO836" s="27" t="str">
        <f t="shared" si="1078"/>
        <v>SAIDI MOHAMED</v>
      </c>
      <c r="BP836" s="26">
        <f t="shared" si="1079"/>
        <v>837</v>
      </c>
      <c r="BQ836" s="28"/>
    </row>
    <row r="837" spans="1:69" x14ac:dyDescent="0.25">
      <c r="A837" t="str">
        <f>VLOOKUP(B837,[2]RH!$B:$BV,72,0)</f>
        <v>Non-Actif</v>
      </c>
      <c r="B837" s="6">
        <v>838</v>
      </c>
      <c r="C837" s="7" t="s">
        <v>168</v>
      </c>
      <c r="D837" s="7" t="s">
        <v>3539</v>
      </c>
      <c r="E837" s="7" t="s">
        <v>67</v>
      </c>
      <c r="F837" s="7" t="s">
        <v>135</v>
      </c>
      <c r="G837" s="7" t="s">
        <v>2994</v>
      </c>
      <c r="H837" s="7"/>
      <c r="I837" s="7"/>
      <c r="J837" s="7"/>
      <c r="K837" s="7" t="s">
        <v>70</v>
      </c>
      <c r="L837" s="7" t="s">
        <v>90</v>
      </c>
      <c r="M837" s="7" t="s">
        <v>2994</v>
      </c>
      <c r="N837" s="8">
        <v>44606</v>
      </c>
      <c r="P837" s="7" t="str">
        <f t="shared" ca="1" si="1080"/>
        <v/>
      </c>
      <c r="Q837" s="8">
        <v>45569</v>
      </c>
      <c r="R837" s="7" t="s">
        <v>137</v>
      </c>
      <c r="S837" s="7"/>
      <c r="T837" s="9" t="s">
        <v>72</v>
      </c>
      <c r="U837" s="7" t="str">
        <f t="shared" si="1066"/>
        <v>Titulaire</v>
      </c>
      <c r="V837" s="8"/>
      <c r="W837" s="8"/>
      <c r="X837" s="8"/>
      <c r="Y837" s="8"/>
      <c r="Z837" s="8">
        <v>44606</v>
      </c>
      <c r="AA837" s="7">
        <f t="shared" si="1067"/>
        <v>2</v>
      </c>
      <c r="AB837" s="7">
        <f t="shared" si="1068"/>
        <v>2022</v>
      </c>
      <c r="AC837" s="7">
        <f t="shared" si="1069"/>
        <v>2026</v>
      </c>
      <c r="AD837" s="10" t="e">
        <f t="shared" ref="AD837:AD900" ca="1" si="1083">IF(#REF!="Non",(DAYS360(N837,Q837)/360),(DAYS360(N837,TODAY())/360))</f>
        <v>#REF!</v>
      </c>
      <c r="AE837" s="10" t="e">
        <f t="shared" ca="1" si="1071"/>
        <v>#REF!</v>
      </c>
      <c r="AF837" s="8">
        <v>32657</v>
      </c>
      <c r="AG837" s="11">
        <f t="shared" ca="1" si="1072"/>
        <v>35.794520547945204</v>
      </c>
      <c r="AH837" s="10" t="str">
        <f t="shared" ca="1" si="1073"/>
        <v>&gt;35&lt; 45</v>
      </c>
      <c r="AI837" s="12">
        <v>16760842</v>
      </c>
      <c r="AJ837" s="13" t="s">
        <v>82</v>
      </c>
      <c r="AK837" s="12" t="s">
        <v>3540</v>
      </c>
      <c r="AL837" s="8">
        <v>43435</v>
      </c>
      <c r="AM837" s="7" t="s">
        <v>108</v>
      </c>
      <c r="AN837" s="7" t="s">
        <v>76</v>
      </c>
      <c r="AO837">
        <v>1</v>
      </c>
      <c r="AQ837">
        <v>15</v>
      </c>
      <c r="AR837" s="14">
        <v>3</v>
      </c>
      <c r="AS837" s="15">
        <f t="shared" si="1074"/>
        <v>45701.75</v>
      </c>
      <c r="AT837" s="14" t="s">
        <v>77</v>
      </c>
      <c r="AU837" s="12">
        <v>1800</v>
      </c>
      <c r="AV837" s="17" t="s">
        <v>236</v>
      </c>
      <c r="AW837" s="18" t="s">
        <v>140</v>
      </c>
      <c r="AX837" s="19" t="s">
        <v>3541</v>
      </c>
      <c r="AY837" s="17" t="s">
        <v>875</v>
      </c>
      <c r="AZ837" s="14" t="s">
        <v>203</v>
      </c>
      <c r="BA837" s="20" t="str">
        <f t="shared" si="1075"/>
        <v>17606000000312118090</v>
      </c>
      <c r="BB837" s="31">
        <f t="shared" si="1076"/>
        <v>20</v>
      </c>
      <c r="BC837" s="22" t="s">
        <v>3542</v>
      </c>
      <c r="BD837" s="23" t="s">
        <v>85</v>
      </c>
      <c r="BF837" s="8"/>
      <c r="BG837" s="32">
        <v>58295520</v>
      </c>
      <c r="BH837" s="32"/>
      <c r="BI837" s="32">
        <v>98139381</v>
      </c>
      <c r="BK837" s="14" t="str">
        <f t="shared" si="1032"/>
        <v>CADRE</v>
      </c>
      <c r="BL837" s="14"/>
      <c r="BM837" s="25"/>
      <c r="BN837" s="26" t="str">
        <f t="shared" si="1077"/>
        <v>17606000000312118090</v>
      </c>
      <c r="BO837" s="27" t="str">
        <f t="shared" si="1078"/>
        <v>KHEDHER AMEL</v>
      </c>
      <c r="BP837" s="26">
        <f t="shared" si="1079"/>
        <v>838</v>
      </c>
      <c r="BQ837" s="28"/>
    </row>
    <row r="838" spans="1:69" x14ac:dyDescent="0.25">
      <c r="A838" t="str">
        <f>VLOOKUP(B838,[2]RH!$B:$BV,72,0)</f>
        <v>Non-Actif</v>
      </c>
      <c r="B838" s="6">
        <v>839</v>
      </c>
      <c r="C838" s="7" t="s">
        <v>65</v>
      </c>
      <c r="D838" s="7" t="s">
        <v>3543</v>
      </c>
      <c r="E838" s="7" t="s">
        <v>67</v>
      </c>
      <c r="F838" s="7" t="s">
        <v>118</v>
      </c>
      <c r="G838" s="7" t="s">
        <v>2675</v>
      </c>
      <c r="H838" s="7" t="s">
        <v>649</v>
      </c>
      <c r="I838" s="7" t="s">
        <v>709</v>
      </c>
      <c r="J838" s="7" t="s">
        <v>190</v>
      </c>
      <c r="K838" s="7" t="s">
        <v>146</v>
      </c>
      <c r="L838" s="7" t="s">
        <v>90</v>
      </c>
      <c r="M838" s="7" t="s">
        <v>160</v>
      </c>
      <c r="N838" s="8">
        <v>44607</v>
      </c>
      <c r="P838" s="7">
        <f t="shared" ca="1" si="1080"/>
        <v>-65</v>
      </c>
      <c r="Q838" s="8">
        <v>45658</v>
      </c>
      <c r="R838" s="7" t="s">
        <v>1909</v>
      </c>
      <c r="S838" s="7"/>
      <c r="T838" s="9" t="s">
        <v>156</v>
      </c>
      <c r="U838" s="7" t="str">
        <f t="shared" si="1066"/>
        <v>Contractuel</v>
      </c>
      <c r="V838" s="8">
        <v>45627</v>
      </c>
      <c r="W838" s="8">
        <v>45657</v>
      </c>
      <c r="X838" s="8"/>
      <c r="Y838" s="8"/>
      <c r="Z838" s="8">
        <v>44607</v>
      </c>
      <c r="AA838" s="7">
        <f t="shared" si="1067"/>
        <v>2</v>
      </c>
      <c r="AB838" s="7">
        <f t="shared" si="1068"/>
        <v>2022</v>
      </c>
      <c r="AC838" s="7">
        <f t="shared" si="1069"/>
        <v>2026</v>
      </c>
      <c r="AD838" s="10" t="e">
        <f t="shared" ref="AD838:AD901" ca="1" si="1084">IF(#REF!="Non",(DAYS360(N838,Q838)/360),(DAYS360(N838,TODAY())/360))</f>
        <v>#REF!</v>
      </c>
      <c r="AE838" s="10" t="e">
        <f t="shared" ca="1" si="1071"/>
        <v>#REF!</v>
      </c>
      <c r="AF838" s="8">
        <v>37009</v>
      </c>
      <c r="AG838" s="11">
        <f t="shared" ca="1" si="1072"/>
        <v>23.87123287671233</v>
      </c>
      <c r="AH838" s="10" t="str">
        <f t="shared" ca="1" si="1073"/>
        <v>&lt; 25</v>
      </c>
      <c r="AI838" s="12">
        <v>17490428</v>
      </c>
      <c r="AJ838" s="13" t="s">
        <v>79</v>
      </c>
      <c r="AK838" s="12">
        <v>11663236</v>
      </c>
      <c r="AL838" s="8">
        <v>42955</v>
      </c>
      <c r="AM838" s="7" t="s">
        <v>75</v>
      </c>
      <c r="AN838" s="7" t="s">
        <v>109</v>
      </c>
      <c r="AQ838">
        <v>3</v>
      </c>
      <c r="AR838" s="14">
        <v>3</v>
      </c>
      <c r="AS838" s="15">
        <f t="shared" si="1074"/>
        <v>45702.75</v>
      </c>
      <c r="AT838" s="14" t="s">
        <v>163</v>
      </c>
      <c r="AU838" s="12">
        <v>3.3069999999999999</v>
      </c>
      <c r="AV838" s="17" t="s">
        <v>236</v>
      </c>
      <c r="AW838" s="18" t="s">
        <v>201</v>
      </c>
      <c r="AX838" s="19" t="s">
        <v>3544</v>
      </c>
      <c r="AY838" s="17" t="s">
        <v>665</v>
      </c>
      <c r="AZ838" s="14" t="s">
        <v>203</v>
      </c>
      <c r="BA838" s="20" t="str">
        <f t="shared" si="1075"/>
        <v>17001000000304173758</v>
      </c>
      <c r="BB838" s="31">
        <f t="shared" si="1076"/>
        <v>20</v>
      </c>
      <c r="BC838" s="22" t="s">
        <v>3545</v>
      </c>
      <c r="BD838" s="23" t="s">
        <v>1731</v>
      </c>
      <c r="BF838" s="8"/>
      <c r="BG838" s="32">
        <v>54855239</v>
      </c>
      <c r="BH838" s="32">
        <v>20899550</v>
      </c>
      <c r="BI838" s="32"/>
      <c r="BJ838" t="s">
        <v>322</v>
      </c>
      <c r="BK838" s="14" t="str">
        <f t="shared" si="1032"/>
        <v>A-Panda</v>
      </c>
      <c r="BL838" s="14" t="s">
        <v>595</v>
      </c>
      <c r="BM838" s="25"/>
      <c r="BN838" s="26" t="str">
        <f t="shared" si="1077"/>
        <v>17001000000304173758</v>
      </c>
      <c r="BO838" s="27" t="str">
        <f t="shared" si="1078"/>
        <v>CHAOUCH MOHAMED FIRAS</v>
      </c>
      <c r="BP838" s="26">
        <f t="shared" si="1079"/>
        <v>839</v>
      </c>
      <c r="BQ838" s="28"/>
    </row>
    <row r="839" spans="1:69" x14ac:dyDescent="0.25">
      <c r="A839" t="str">
        <f>VLOOKUP(B839,[2]RH!$B:$BV,72,0)</f>
        <v>Non-Actif</v>
      </c>
      <c r="B839" s="6">
        <v>840</v>
      </c>
      <c r="C839" s="7" t="s">
        <v>65</v>
      </c>
      <c r="D839" s="7" t="s">
        <v>3546</v>
      </c>
      <c r="E839" s="7" t="s">
        <v>67</v>
      </c>
      <c r="F839" s="7" t="s">
        <v>118</v>
      </c>
      <c r="G839" s="7" t="s">
        <v>188</v>
      </c>
      <c r="H839" s="7">
        <v>965</v>
      </c>
      <c r="I839" s="7" t="s">
        <v>189</v>
      </c>
      <c r="J839" s="7" t="s">
        <v>190</v>
      </c>
      <c r="K839" s="7" t="s">
        <v>89</v>
      </c>
      <c r="L839" s="7" t="s">
        <v>90</v>
      </c>
      <c r="M839" s="7" t="s">
        <v>160</v>
      </c>
      <c r="N839" s="8">
        <v>44602</v>
      </c>
      <c r="P839" s="7">
        <f t="shared" ca="1" si="1080"/>
        <v>-249</v>
      </c>
      <c r="Q839" s="8">
        <v>45473</v>
      </c>
      <c r="R839" s="7" t="s">
        <v>290</v>
      </c>
      <c r="S839" s="7"/>
      <c r="T839" s="9" t="s">
        <v>156</v>
      </c>
      <c r="U839" s="7" t="str">
        <f t="shared" si="1066"/>
        <v>Contractuel</v>
      </c>
      <c r="V839" s="8">
        <v>45444</v>
      </c>
      <c r="W839" s="8">
        <v>45473</v>
      </c>
      <c r="X839" s="8"/>
      <c r="Y839" s="8"/>
      <c r="Z839" s="8">
        <v>44602</v>
      </c>
      <c r="AA839" s="7">
        <f t="shared" si="1067"/>
        <v>2</v>
      </c>
      <c r="AB839" s="7">
        <f t="shared" si="1068"/>
        <v>2022</v>
      </c>
      <c r="AC839" s="7">
        <f t="shared" si="1069"/>
        <v>2026</v>
      </c>
      <c r="AD839" s="10" t="e">
        <f t="shared" ref="AD839:AD902" ca="1" si="1085">IF(#REF!="Non",(DAYS360(N839,Q839)/360),(DAYS360(N839,TODAY())/360))</f>
        <v>#REF!</v>
      </c>
      <c r="AE839" s="10" t="e">
        <f t="shared" ca="1" si="1071"/>
        <v>#REF!</v>
      </c>
      <c r="AF839" s="8">
        <v>33211</v>
      </c>
      <c r="AG839" s="11">
        <f t="shared" ca="1" si="1072"/>
        <v>34.276712328767125</v>
      </c>
      <c r="AH839" s="10" t="str">
        <f t="shared" ca="1" si="1073"/>
        <v>&gt;25&lt; 35</v>
      </c>
      <c r="AI839" s="12">
        <v>16107561</v>
      </c>
      <c r="AJ839" s="13" t="s">
        <v>120</v>
      </c>
      <c r="AK839" s="12" t="s">
        <v>3547</v>
      </c>
      <c r="AL839" s="8">
        <v>43099</v>
      </c>
      <c r="AM839" s="7" t="s">
        <v>75</v>
      </c>
      <c r="AN839" s="7" t="s">
        <v>109</v>
      </c>
      <c r="AQ839">
        <v>5</v>
      </c>
      <c r="AR839" s="14">
        <v>3</v>
      </c>
      <c r="AS839" s="15">
        <f t="shared" si="1074"/>
        <v>45697.75</v>
      </c>
      <c r="AT839" s="14" t="s">
        <v>163</v>
      </c>
      <c r="AU839" s="12">
        <v>3.3069999999999999</v>
      </c>
      <c r="AV839" s="17" t="s">
        <v>272</v>
      </c>
      <c r="AW839" s="18" t="s">
        <v>1928</v>
      </c>
      <c r="AX839" s="19" t="s">
        <v>3548</v>
      </c>
      <c r="AY839" s="17" t="s">
        <v>150</v>
      </c>
      <c r="AZ839" s="14" t="s">
        <v>276</v>
      </c>
      <c r="BA839" s="20" t="str">
        <f t="shared" si="1075"/>
        <v>25012000000014942607</v>
      </c>
      <c r="BB839" s="31">
        <f t="shared" si="1076"/>
        <v>20</v>
      </c>
      <c r="BC839" s="22" t="s">
        <v>3549</v>
      </c>
      <c r="BD839" s="23" t="s">
        <v>85</v>
      </c>
      <c r="BF839" s="8"/>
      <c r="BG839" s="32">
        <v>27138932</v>
      </c>
      <c r="BH839" s="32"/>
      <c r="BI839" s="32"/>
      <c r="BJ839" t="s">
        <v>1994</v>
      </c>
      <c r="BK839" s="14" t="str">
        <f t="shared" si="1032"/>
        <v>A-965</v>
      </c>
      <c r="BL839" s="14" t="s">
        <v>198</v>
      </c>
      <c r="BM839" s="25"/>
      <c r="BN839" s="26" t="str">
        <f t="shared" si="1077"/>
        <v>25012000000014942607</v>
      </c>
      <c r="BO839" s="27" t="str">
        <f t="shared" si="1078"/>
        <v>AREM AYMEN</v>
      </c>
      <c r="BP839" s="26">
        <f t="shared" si="1079"/>
        <v>840</v>
      </c>
      <c r="BQ839" s="28"/>
    </row>
    <row r="840" spans="1:69" x14ac:dyDescent="0.25">
      <c r="A840" t="str">
        <f>VLOOKUP(B840,[2]RH!$B:$BV,72,0)</f>
        <v>Non-Actif</v>
      </c>
      <c r="B840" s="6">
        <v>841</v>
      </c>
      <c r="C840" s="7" t="s">
        <v>168</v>
      </c>
      <c r="D840" s="7" t="s">
        <v>3550</v>
      </c>
      <c r="E840" s="7" t="s">
        <v>67</v>
      </c>
      <c r="F840" s="7" t="s">
        <v>118</v>
      </c>
      <c r="G840" s="7" t="s">
        <v>220</v>
      </c>
      <c r="H840" s="7">
        <v>560</v>
      </c>
      <c r="I840" s="7" t="s">
        <v>189</v>
      </c>
      <c r="J840" s="7" t="s">
        <v>190</v>
      </c>
      <c r="K840" s="7" t="s">
        <v>146</v>
      </c>
      <c r="L840" s="7" t="s">
        <v>90</v>
      </c>
      <c r="M840" s="7" t="s">
        <v>191</v>
      </c>
      <c r="N840" s="8">
        <v>44600</v>
      </c>
      <c r="P840" s="7">
        <f t="shared" ca="1" si="1080"/>
        <v>-676</v>
      </c>
      <c r="Q840" s="8">
        <v>45054</v>
      </c>
      <c r="R840" s="7" t="s">
        <v>1692</v>
      </c>
      <c r="S840" s="7"/>
      <c r="T840" s="9" t="s">
        <v>156</v>
      </c>
      <c r="U840" s="7" t="str">
        <f t="shared" si="1066"/>
        <v>Contractuel</v>
      </c>
      <c r="V840" s="8">
        <v>44986</v>
      </c>
      <c r="W840" s="8">
        <v>45046</v>
      </c>
      <c r="X840" s="8"/>
      <c r="Y840" s="8"/>
      <c r="Z840" s="8">
        <v>44600</v>
      </c>
      <c r="AA840" s="7">
        <f t="shared" si="1067"/>
        <v>2</v>
      </c>
      <c r="AB840" s="7">
        <f t="shared" si="1068"/>
        <v>2022</v>
      </c>
      <c r="AC840" s="7">
        <f t="shared" si="1069"/>
        <v>2026</v>
      </c>
      <c r="AD840" s="10" t="e">
        <f t="shared" ref="AD840:AD903" ca="1" si="1086">IF(#REF!="Non",(DAYS360(N840,Q840)/360),(DAYS360(N840,TODAY())/360))</f>
        <v>#REF!</v>
      </c>
      <c r="AE840" s="10" t="e">
        <f t="shared" ca="1" si="1071"/>
        <v>#REF!</v>
      </c>
      <c r="AF840" s="8">
        <v>28495</v>
      </c>
      <c r="AG840" s="11">
        <f t="shared" ca="1" si="1072"/>
        <v>47.197260273972603</v>
      </c>
      <c r="AH840" s="10" t="str">
        <f t="shared" ca="1" si="1073"/>
        <v>&gt;45&lt; 55</v>
      </c>
      <c r="AI840" s="12">
        <v>11813210</v>
      </c>
      <c r="AJ840" s="13" t="s">
        <v>170</v>
      </c>
      <c r="AK840" s="12" t="s">
        <v>3551</v>
      </c>
      <c r="AL840" s="8">
        <v>44453</v>
      </c>
      <c r="AM840" s="7" t="s">
        <v>108</v>
      </c>
      <c r="AN840" s="7" t="s">
        <v>76</v>
      </c>
      <c r="AO840">
        <v>3</v>
      </c>
      <c r="AQ840" s="14">
        <v>3</v>
      </c>
      <c r="AR840" s="14">
        <v>2</v>
      </c>
      <c r="AS840" s="15">
        <f t="shared" si="1074"/>
        <v>45330.5</v>
      </c>
      <c r="AT840" s="14" t="s">
        <v>163</v>
      </c>
      <c r="AU840" s="12">
        <v>3.3069999999999999</v>
      </c>
      <c r="AV840" s="17" t="s">
        <v>236</v>
      </c>
      <c r="AW840" s="18" t="s">
        <v>201</v>
      </c>
      <c r="AX840" s="19" t="s">
        <v>3552</v>
      </c>
      <c r="AY840" s="17" t="s">
        <v>997</v>
      </c>
      <c r="AZ840" s="14" t="s">
        <v>203</v>
      </c>
      <c r="BA840" s="20" t="str">
        <f t="shared" si="1075"/>
        <v>17001000000310798082</v>
      </c>
      <c r="BB840" s="31">
        <f t="shared" si="1076"/>
        <v>20</v>
      </c>
      <c r="BC840" s="22" t="s">
        <v>3553</v>
      </c>
      <c r="BD840" s="23" t="s">
        <v>341</v>
      </c>
      <c r="BF840" s="8"/>
      <c r="BG840" s="32">
        <v>22559188</v>
      </c>
      <c r="BH840" s="32">
        <v>25615785</v>
      </c>
      <c r="BI840" s="32"/>
      <c r="BJ840" t="s">
        <v>299</v>
      </c>
      <c r="BK840" s="14" t="str">
        <f t="shared" si="1032"/>
        <v>A-560</v>
      </c>
      <c r="BL840" s="14"/>
      <c r="BM840" s="25"/>
      <c r="BN840" s="26" t="str">
        <f t="shared" si="1077"/>
        <v>17001000000310798082</v>
      </c>
      <c r="BO840" s="27" t="str">
        <f t="shared" si="1078"/>
        <v>BEN ABBESS AWATEF</v>
      </c>
      <c r="BP840" s="26">
        <f t="shared" si="1079"/>
        <v>841</v>
      </c>
      <c r="BQ840" s="28"/>
    </row>
    <row r="841" spans="1:69" x14ac:dyDescent="0.25">
      <c r="A841" t="str">
        <f>VLOOKUP(B841,[2]RH!$B:$BV,72,0)</f>
        <v>si</v>
      </c>
      <c r="B841" s="6">
        <v>842</v>
      </c>
      <c r="C841" s="7" t="s">
        <v>168</v>
      </c>
      <c r="D841" s="7" t="s">
        <v>3554</v>
      </c>
      <c r="E841" s="7" t="s">
        <v>67</v>
      </c>
      <c r="F841" s="7" t="s">
        <v>118</v>
      </c>
      <c r="G841" s="7" t="s">
        <v>220</v>
      </c>
      <c r="H841" s="7">
        <v>560</v>
      </c>
      <c r="I841" s="7" t="s">
        <v>189</v>
      </c>
      <c r="J841" s="7" t="s">
        <v>190</v>
      </c>
      <c r="K841" s="7" t="s">
        <v>146</v>
      </c>
      <c r="L841" s="7" t="s">
        <v>90</v>
      </c>
      <c r="M841" s="7" t="s">
        <v>191</v>
      </c>
      <c r="N841" s="8">
        <v>44600</v>
      </c>
      <c r="P841" s="7">
        <f t="shared" ca="1" si="1080"/>
        <v>25</v>
      </c>
      <c r="Q841" s="8"/>
      <c r="R841" s="7"/>
      <c r="S841" s="7"/>
      <c r="T841" s="9" t="s">
        <v>156</v>
      </c>
      <c r="U841" s="7" t="str">
        <f t="shared" si="1066"/>
        <v>Contractuel</v>
      </c>
      <c r="V841" s="8">
        <v>45689</v>
      </c>
      <c r="W841" s="8">
        <f>VLOOKUP(B841,[1]BASE!$A:$Q,17,0)</f>
        <v>45747</v>
      </c>
      <c r="X841" s="8"/>
      <c r="Y841" s="8"/>
      <c r="Z841" s="8">
        <v>44600</v>
      </c>
      <c r="AA841" s="7">
        <f t="shared" si="1067"/>
        <v>2</v>
      </c>
      <c r="AB841" s="7">
        <f t="shared" si="1068"/>
        <v>2022</v>
      </c>
      <c r="AC841" s="7">
        <f t="shared" si="1069"/>
        <v>2026</v>
      </c>
      <c r="AD841" s="10" t="e">
        <f t="shared" ref="AD841:AD904" ca="1" si="1087">IF(#REF!="Non",(DAYS360(N841,Q841)/360),(DAYS360(N841,TODAY())/360))</f>
        <v>#REF!</v>
      </c>
      <c r="AE841" s="10" t="e">
        <f t="shared" ca="1" si="1071"/>
        <v>#REF!</v>
      </c>
      <c r="AF841" s="8">
        <v>36465</v>
      </c>
      <c r="AG841" s="11">
        <f t="shared" ca="1" si="1072"/>
        <v>25.361643835616437</v>
      </c>
      <c r="AH841" s="10" t="str">
        <f t="shared" ca="1" si="1073"/>
        <v>&gt;25&lt; 35</v>
      </c>
      <c r="AI841" s="12">
        <v>17438789</v>
      </c>
      <c r="AJ841" s="40" t="s">
        <v>213</v>
      </c>
      <c r="AK841" s="12">
        <v>11661568</v>
      </c>
      <c r="AL841" s="8">
        <v>42734</v>
      </c>
      <c r="AM841" s="7" t="s">
        <v>108</v>
      </c>
      <c r="AN841" s="7" t="s">
        <v>76</v>
      </c>
      <c r="AO841">
        <v>1</v>
      </c>
      <c r="AQ841">
        <v>3</v>
      </c>
      <c r="AR841" s="14">
        <v>3</v>
      </c>
      <c r="AS841" s="15">
        <f t="shared" si="1074"/>
        <v>45695.75</v>
      </c>
      <c r="AT841" s="14" t="s">
        <v>163</v>
      </c>
      <c r="AU841" s="12">
        <v>3.3069999999999999</v>
      </c>
      <c r="AV841" s="17" t="s">
        <v>106</v>
      </c>
      <c r="AW841" s="18" t="s">
        <v>591</v>
      </c>
      <c r="AX841" s="19" t="s">
        <v>3555</v>
      </c>
      <c r="AY841" s="17" t="s">
        <v>918</v>
      </c>
      <c r="AZ841" s="14" t="s">
        <v>230</v>
      </c>
      <c r="BA841" s="20" t="str">
        <f t="shared" si="1075"/>
        <v>05046000114501404942</v>
      </c>
      <c r="BB841" s="31">
        <f t="shared" si="1076"/>
        <v>20</v>
      </c>
      <c r="BC841" s="22" t="s">
        <v>3556</v>
      </c>
      <c r="BD841" s="23" t="s">
        <v>286</v>
      </c>
      <c r="BF841" s="8"/>
      <c r="BG841" s="32">
        <v>52213760</v>
      </c>
      <c r="BH841" s="32">
        <v>54778637</v>
      </c>
      <c r="BI841" s="32"/>
      <c r="BJ841" t="s">
        <v>600</v>
      </c>
      <c r="BK841" s="14" t="str">
        <f t="shared" si="1032"/>
        <v>A-560</v>
      </c>
      <c r="BL841" s="14" t="s">
        <v>300</v>
      </c>
      <c r="BM841" s="25"/>
      <c r="BN841" s="26" t="str">
        <f t="shared" si="1077"/>
        <v>05046000114501404942</v>
      </c>
      <c r="BO841" s="27" t="str">
        <f t="shared" si="1078"/>
        <v>JEBALI GHOFRANE</v>
      </c>
      <c r="BP841" s="26">
        <f t="shared" si="1079"/>
        <v>842</v>
      </c>
      <c r="BQ841" s="28"/>
    </row>
    <row r="842" spans="1:69" x14ac:dyDescent="0.25">
      <c r="A842" t="str">
        <f>VLOOKUP(B842,[2]RH!$B:$BV,72,0)</f>
        <v>Non-Actif</v>
      </c>
      <c r="B842" s="6">
        <v>843</v>
      </c>
      <c r="C842" s="7" t="s">
        <v>168</v>
      </c>
      <c r="D842" s="7" t="s">
        <v>3557</v>
      </c>
      <c r="E842" s="7" t="s">
        <v>67</v>
      </c>
      <c r="F842" s="7" t="s">
        <v>118</v>
      </c>
      <c r="G842" s="7" t="s">
        <v>220</v>
      </c>
      <c r="H842" s="7" t="s">
        <v>2398</v>
      </c>
      <c r="I842" s="7" t="s">
        <v>2506</v>
      </c>
      <c r="J842" s="65" t="s">
        <v>190</v>
      </c>
      <c r="K842" s="7" t="s">
        <v>146</v>
      </c>
      <c r="L842" s="7" t="s">
        <v>90</v>
      </c>
      <c r="M842" s="7" t="s">
        <v>191</v>
      </c>
      <c r="N842" s="8">
        <v>44600</v>
      </c>
      <c r="P842" s="7">
        <f t="shared" ca="1" si="1080"/>
        <v>-187</v>
      </c>
      <c r="Q842" s="8">
        <v>45544</v>
      </c>
      <c r="R842" s="7" t="s">
        <v>3519</v>
      </c>
      <c r="S842" s="7"/>
      <c r="T842" s="9" t="s">
        <v>156</v>
      </c>
      <c r="U842" s="7" t="str">
        <f t="shared" si="1066"/>
        <v>Contractuel</v>
      </c>
      <c r="V842" s="8">
        <v>45444</v>
      </c>
      <c r="W842" s="8">
        <v>45535</v>
      </c>
      <c r="X842" s="8"/>
      <c r="Y842" s="8"/>
      <c r="Z842" s="8">
        <v>44600</v>
      </c>
      <c r="AA842" s="7">
        <f t="shared" si="1067"/>
        <v>2</v>
      </c>
      <c r="AB842" s="7">
        <f t="shared" si="1068"/>
        <v>2022</v>
      </c>
      <c r="AC842" s="7">
        <f t="shared" si="1069"/>
        <v>2026</v>
      </c>
      <c r="AD842" s="10" t="e">
        <f t="shared" ref="AD842:AD905" ca="1" si="1088">IF(#REF!="Non",(DAYS360(N842,Q842)/360),(DAYS360(N842,TODAY())/360))</f>
        <v>#REF!</v>
      </c>
      <c r="AE842" s="10" t="e">
        <f t="shared" ca="1" si="1071"/>
        <v>#REF!</v>
      </c>
      <c r="AF842" s="8">
        <v>28756</v>
      </c>
      <c r="AG842" s="11">
        <f t="shared" ca="1" si="1072"/>
        <v>46.482191780821921</v>
      </c>
      <c r="AH842" s="10" t="str">
        <f t="shared" ca="1" si="1073"/>
        <v>&gt;45&lt; 55</v>
      </c>
      <c r="AI842" s="12">
        <v>12255593</v>
      </c>
      <c r="AJ842" s="13" t="s">
        <v>170</v>
      </c>
      <c r="AK842" s="12" t="s">
        <v>3558</v>
      </c>
      <c r="AL842" s="8">
        <v>43868</v>
      </c>
      <c r="AM842" s="7" t="s">
        <v>108</v>
      </c>
      <c r="AN842" s="7" t="s">
        <v>76</v>
      </c>
      <c r="AO842">
        <v>3</v>
      </c>
      <c r="AQ842">
        <v>3</v>
      </c>
      <c r="AR842" s="14">
        <v>3</v>
      </c>
      <c r="AS842" s="15">
        <f t="shared" si="1074"/>
        <v>45695.75</v>
      </c>
      <c r="AT842" s="14" t="s">
        <v>163</v>
      </c>
      <c r="AU842" s="12">
        <v>3.3069999999999999</v>
      </c>
      <c r="AV842" s="17" t="s">
        <v>236</v>
      </c>
      <c r="AW842" s="18" t="s">
        <v>201</v>
      </c>
      <c r="AX842" s="19" t="s">
        <v>3559</v>
      </c>
      <c r="AY842" s="17" t="s">
        <v>718</v>
      </c>
      <c r="AZ842" s="14" t="s">
        <v>203</v>
      </c>
      <c r="BA842" s="20" t="str">
        <f t="shared" si="1075"/>
        <v>17001000000100678816</v>
      </c>
      <c r="BB842" s="31">
        <f t="shared" si="1076"/>
        <v>20</v>
      </c>
      <c r="BC842" s="22" t="s">
        <v>3560</v>
      </c>
      <c r="BD842" s="23" t="s">
        <v>341</v>
      </c>
      <c r="BF842" s="8"/>
      <c r="BG842" s="32">
        <v>54045026</v>
      </c>
      <c r="BH842" s="32">
        <v>28483211</v>
      </c>
      <c r="BI842" s="32"/>
      <c r="BJ842" t="s">
        <v>299</v>
      </c>
      <c r="BK842" s="14" t="str">
        <f t="shared" si="1032"/>
        <v>A-P7 AR</v>
      </c>
      <c r="BL842" s="14" t="s">
        <v>595</v>
      </c>
      <c r="BM842" s="25"/>
      <c r="BN842" s="26" t="str">
        <f t="shared" si="1077"/>
        <v>17001000000100678816</v>
      </c>
      <c r="BO842" s="27" t="str">
        <f t="shared" si="1078"/>
        <v>ARFAOUI MANOUBIA</v>
      </c>
      <c r="BP842" s="26">
        <f t="shared" si="1079"/>
        <v>843</v>
      </c>
      <c r="BQ842" s="28"/>
    </row>
    <row r="843" spans="1:69" x14ac:dyDescent="0.25">
      <c r="A843" t="str">
        <f>VLOOKUP(B843,[2]RH!$B:$BV,72,0)</f>
        <v>si</v>
      </c>
      <c r="B843" s="6">
        <v>844</v>
      </c>
      <c r="C843" s="7" t="s">
        <v>168</v>
      </c>
      <c r="D843" s="7" t="s">
        <v>3561</v>
      </c>
      <c r="E843" s="7" t="s">
        <v>67</v>
      </c>
      <c r="F843" s="7" t="s">
        <v>118</v>
      </c>
      <c r="G843" s="7" t="s">
        <v>220</v>
      </c>
      <c r="H843" s="7" t="s">
        <v>234</v>
      </c>
      <c r="I843" s="7" t="s">
        <v>189</v>
      </c>
      <c r="J843" s="7" t="s">
        <v>190</v>
      </c>
      <c r="K843" s="7" t="s">
        <v>146</v>
      </c>
      <c r="L843" s="7" t="s">
        <v>90</v>
      </c>
      <c r="M843" s="7" t="s">
        <v>191</v>
      </c>
      <c r="N843" s="8">
        <v>44600</v>
      </c>
      <c r="P843" s="7">
        <f t="shared" ca="1" si="1080"/>
        <v>25</v>
      </c>
      <c r="Q843" s="8"/>
      <c r="R843" s="7"/>
      <c r="S843" s="7"/>
      <c r="T843" s="9" t="s">
        <v>156</v>
      </c>
      <c r="U843" s="7" t="str">
        <f t="shared" si="1066"/>
        <v>Contractuel</v>
      </c>
      <c r="V843" s="8">
        <v>45689</v>
      </c>
      <c r="W843" s="8">
        <f>VLOOKUP(B843,[1]BASE!$A:$Q,17,0)</f>
        <v>45747</v>
      </c>
      <c r="X843" s="8"/>
      <c r="Y843" s="8"/>
      <c r="Z843" s="8">
        <v>44600</v>
      </c>
      <c r="AA843" s="7">
        <f t="shared" si="1067"/>
        <v>2</v>
      </c>
      <c r="AB843" s="7">
        <f t="shared" si="1068"/>
        <v>2022</v>
      </c>
      <c r="AC843" s="7">
        <f t="shared" si="1069"/>
        <v>2026</v>
      </c>
      <c r="AD843" s="10" t="e">
        <f t="shared" ref="AD843:AD906" ca="1" si="1089">IF(#REF!="Non",(DAYS360(N843,Q843)/360),(DAYS360(N843,TODAY())/360))</f>
        <v>#REF!</v>
      </c>
      <c r="AE843" s="10" t="e">
        <f t="shared" ca="1" si="1071"/>
        <v>#REF!</v>
      </c>
      <c r="AF843" s="8">
        <v>29813</v>
      </c>
      <c r="AG843" s="11">
        <f t="shared" ca="1" si="1072"/>
        <v>43.586301369863016</v>
      </c>
      <c r="AH843" s="10" t="str">
        <f t="shared" ca="1" si="1073"/>
        <v>&gt;35&lt; 45</v>
      </c>
      <c r="AI843" s="12">
        <v>12257530</v>
      </c>
      <c r="AJ843" s="13" t="s">
        <v>73</v>
      </c>
      <c r="AK843" s="12" t="s">
        <v>3562</v>
      </c>
      <c r="AL843" s="8">
        <v>36472</v>
      </c>
      <c r="AM843" s="7" t="s">
        <v>108</v>
      </c>
      <c r="AN843" s="7" t="s">
        <v>76</v>
      </c>
      <c r="AO843">
        <v>4</v>
      </c>
      <c r="AQ843">
        <v>3</v>
      </c>
      <c r="AR843" s="14">
        <v>3</v>
      </c>
      <c r="AS843" s="15">
        <f t="shared" si="1074"/>
        <v>45695.75</v>
      </c>
      <c r="AT843" s="14" t="s">
        <v>163</v>
      </c>
      <c r="AU843" s="12">
        <v>3.3069999999999999</v>
      </c>
      <c r="AV843" s="17" t="s">
        <v>150</v>
      </c>
      <c r="AW843" s="18" t="s">
        <v>2235</v>
      </c>
      <c r="AX843" s="19" t="s">
        <v>3563</v>
      </c>
      <c r="AY843" s="17" t="s">
        <v>655</v>
      </c>
      <c r="AZ843" s="14" t="s">
        <v>174</v>
      </c>
      <c r="BA843" s="20" t="str">
        <f t="shared" si="1075"/>
        <v>07026009310557903766</v>
      </c>
      <c r="BB843" s="31">
        <f t="shared" si="1076"/>
        <v>20</v>
      </c>
      <c r="BC843" s="22" t="s">
        <v>3564</v>
      </c>
      <c r="BD843" s="23" t="s">
        <v>482</v>
      </c>
      <c r="BF843" s="8"/>
      <c r="BG843" s="32">
        <v>25591589</v>
      </c>
      <c r="BH843" s="32">
        <v>22172258</v>
      </c>
      <c r="BI843" s="32"/>
      <c r="BJ843" t="s">
        <v>299</v>
      </c>
      <c r="BK843" s="14" t="str">
        <f t="shared" si="1032"/>
        <v>A-JFU</v>
      </c>
      <c r="BL843" s="14" t="s">
        <v>288</v>
      </c>
      <c r="BM843" s="25"/>
      <c r="BN843" s="26" t="str">
        <f t="shared" si="1077"/>
        <v>07026009310557903766</v>
      </c>
      <c r="BO843" s="27" t="str">
        <f t="shared" si="1078"/>
        <v>JEBALI NAJET</v>
      </c>
      <c r="BP843" s="26">
        <f t="shared" si="1079"/>
        <v>844</v>
      </c>
      <c r="BQ843" s="28"/>
    </row>
    <row r="844" spans="1:69" x14ac:dyDescent="0.25">
      <c r="A844" t="str">
        <f>VLOOKUP(B844,[2]RH!$B:$BV,72,0)</f>
        <v>Non-Actif</v>
      </c>
      <c r="B844" s="6">
        <v>845</v>
      </c>
      <c r="C844" s="7" t="s">
        <v>65</v>
      </c>
      <c r="D844" s="7" t="s">
        <v>3565</v>
      </c>
      <c r="E844" s="7" t="s">
        <v>67</v>
      </c>
      <c r="F844" s="7" t="s">
        <v>118</v>
      </c>
      <c r="G844" s="7" t="s">
        <v>2675</v>
      </c>
      <c r="H844" s="7" t="s">
        <v>649</v>
      </c>
      <c r="I844" s="7" t="s">
        <v>709</v>
      </c>
      <c r="J844" s="7" t="s">
        <v>190</v>
      </c>
      <c r="K844" s="7" t="s">
        <v>146</v>
      </c>
      <c r="L844" s="7" t="s">
        <v>90</v>
      </c>
      <c r="M844" s="7" t="s">
        <v>160</v>
      </c>
      <c r="N844" s="8">
        <v>44607</v>
      </c>
      <c r="P844" s="7">
        <f t="shared" ca="1" si="1080"/>
        <v>-796</v>
      </c>
      <c r="Q844" s="8">
        <v>44927</v>
      </c>
      <c r="R844" s="7" t="s">
        <v>2372</v>
      </c>
      <c r="S844" s="7"/>
      <c r="T844" s="9" t="s">
        <v>156</v>
      </c>
      <c r="U844" s="7" t="str">
        <f t="shared" si="1066"/>
        <v>Contractuel</v>
      </c>
      <c r="V844" s="8">
        <v>44835</v>
      </c>
      <c r="W844" s="8">
        <v>44926</v>
      </c>
      <c r="X844" s="8"/>
      <c r="Y844" s="8"/>
      <c r="Z844" s="8">
        <v>44607</v>
      </c>
      <c r="AA844" s="7">
        <f t="shared" si="1067"/>
        <v>2</v>
      </c>
      <c r="AB844" s="7">
        <f t="shared" si="1068"/>
        <v>2022</v>
      </c>
      <c r="AC844" s="7">
        <f t="shared" si="1069"/>
        <v>2026</v>
      </c>
      <c r="AD844" s="10" t="e">
        <f t="shared" ref="AD844:AD907" ca="1" si="1090">IF(#REF!="Non",(DAYS360(N844,Q844)/360),(DAYS360(N844,TODAY())/360))</f>
        <v>#REF!</v>
      </c>
      <c r="AE844" s="10" t="e">
        <f t="shared" ca="1" si="1071"/>
        <v>#REF!</v>
      </c>
      <c r="AF844" s="8">
        <v>36476</v>
      </c>
      <c r="AG844" s="11">
        <f t="shared" ca="1" si="1072"/>
        <v>25.331506849315069</v>
      </c>
      <c r="AH844" s="10" t="str">
        <f t="shared" ca="1" si="1073"/>
        <v>&gt;25&lt; 35</v>
      </c>
      <c r="AI844" s="12">
        <v>17283834</v>
      </c>
      <c r="AJ844" s="13" t="s">
        <v>106</v>
      </c>
      <c r="AK844" s="12">
        <v>11665810</v>
      </c>
      <c r="AL844" s="8">
        <v>44096</v>
      </c>
      <c r="AM844" s="7" t="s">
        <v>75</v>
      </c>
      <c r="AN844" s="7" t="s">
        <v>109</v>
      </c>
      <c r="AQ844" s="14">
        <v>3</v>
      </c>
      <c r="AR844" s="14">
        <v>1</v>
      </c>
      <c r="AS844" s="15">
        <f t="shared" si="1074"/>
        <v>44972.25</v>
      </c>
      <c r="AT844" s="14" t="s">
        <v>163</v>
      </c>
      <c r="AU844" s="12">
        <v>3.3069999999999999</v>
      </c>
      <c r="AV844" s="17" t="s">
        <v>236</v>
      </c>
      <c r="AW844" s="18" t="s">
        <v>201</v>
      </c>
      <c r="AX844" s="19" t="s">
        <v>3566</v>
      </c>
      <c r="AY844" s="17" t="s">
        <v>875</v>
      </c>
      <c r="AZ844" s="14" t="s">
        <v>203</v>
      </c>
      <c r="BA844" s="20" t="str">
        <f t="shared" si="1075"/>
        <v>17001000000286331190</v>
      </c>
      <c r="BB844" s="31">
        <f t="shared" si="1076"/>
        <v>20</v>
      </c>
      <c r="BC844" s="22" t="s">
        <v>3567</v>
      </c>
      <c r="BD844" s="23" t="s">
        <v>1731</v>
      </c>
      <c r="BF844" s="8"/>
      <c r="BG844" s="32">
        <v>50305805</v>
      </c>
      <c r="BH844" s="32">
        <v>98307326</v>
      </c>
      <c r="BI844" s="32"/>
      <c r="BJ844" t="s">
        <v>322</v>
      </c>
      <c r="BK844" s="14" t="str">
        <f t="shared" si="1032"/>
        <v>A-Panda</v>
      </c>
      <c r="BL844" s="14"/>
      <c r="BM844" s="25"/>
      <c r="BN844" s="26" t="str">
        <f t="shared" si="1077"/>
        <v>17001000000286331190</v>
      </c>
      <c r="BO844" s="27" t="str">
        <f t="shared" si="1078"/>
        <v>MEJRI SAMI</v>
      </c>
      <c r="BP844" s="26">
        <f t="shared" si="1079"/>
        <v>845</v>
      </c>
      <c r="BQ844" s="28"/>
    </row>
    <row r="845" spans="1:69" x14ac:dyDescent="0.25">
      <c r="A845" t="str">
        <f>VLOOKUP(B845,[2]RH!$B:$BV,72,0)</f>
        <v>si</v>
      </c>
      <c r="B845" s="6">
        <v>846</v>
      </c>
      <c r="C845" s="7" t="s">
        <v>168</v>
      </c>
      <c r="D845" s="7" t="s">
        <v>3568</v>
      </c>
      <c r="E845" s="7" t="s">
        <v>67</v>
      </c>
      <c r="F845" s="7" t="s">
        <v>118</v>
      </c>
      <c r="G845" s="7" t="s">
        <v>220</v>
      </c>
      <c r="H845" s="7">
        <v>560</v>
      </c>
      <c r="I845" s="7" t="s">
        <v>189</v>
      </c>
      <c r="J845" s="7" t="s">
        <v>190</v>
      </c>
      <c r="K845" s="7" t="s">
        <v>146</v>
      </c>
      <c r="L845" s="7" t="s">
        <v>90</v>
      </c>
      <c r="M845" s="7" t="s">
        <v>191</v>
      </c>
      <c r="N845" s="8">
        <v>44600</v>
      </c>
      <c r="P845" s="7">
        <f t="shared" ca="1" si="1080"/>
        <v>25</v>
      </c>
      <c r="Q845" s="8"/>
      <c r="R845" s="7"/>
      <c r="S845" s="7"/>
      <c r="T845" s="9" t="s">
        <v>156</v>
      </c>
      <c r="U845" s="7" t="str">
        <f t="shared" si="1066"/>
        <v>Contractuel</v>
      </c>
      <c r="V845" s="8">
        <v>45689</v>
      </c>
      <c r="W845" s="8">
        <f>VLOOKUP(B845,[1]BASE!$A:$Q,17,0)</f>
        <v>45747</v>
      </c>
      <c r="X845" s="8"/>
      <c r="Y845" s="8"/>
      <c r="Z845" s="8">
        <v>44600</v>
      </c>
      <c r="AA845" s="7">
        <f t="shared" si="1067"/>
        <v>2</v>
      </c>
      <c r="AB845" s="7">
        <f t="shared" si="1068"/>
        <v>2022</v>
      </c>
      <c r="AC845" s="7">
        <f t="shared" si="1069"/>
        <v>2026</v>
      </c>
      <c r="AD845" s="10" t="e">
        <f t="shared" ref="AD845:AD908" ca="1" si="1091">IF(#REF!="Non",(DAYS360(N845,Q845)/360),(DAYS360(N845,TODAY())/360))</f>
        <v>#REF!</v>
      </c>
      <c r="AE845" s="10" t="e">
        <f t="shared" ca="1" si="1071"/>
        <v>#REF!</v>
      </c>
      <c r="AF845" s="8">
        <v>31009</v>
      </c>
      <c r="AG845" s="11">
        <f t="shared" ca="1" si="1072"/>
        <v>40.30958904109589</v>
      </c>
      <c r="AH845" s="10" t="str">
        <f t="shared" ca="1" si="1073"/>
        <v>&gt;35&lt; 45</v>
      </c>
      <c r="AI845" s="12">
        <v>12662261</v>
      </c>
      <c r="AJ845" s="13" t="s">
        <v>150</v>
      </c>
      <c r="AK845" s="12" t="s">
        <v>3569</v>
      </c>
      <c r="AL845" s="8">
        <v>42718</v>
      </c>
      <c r="AM845" s="7" t="s">
        <v>108</v>
      </c>
      <c r="AN845" s="7" t="s">
        <v>76</v>
      </c>
      <c r="AO845">
        <v>2</v>
      </c>
      <c r="AQ845">
        <v>3</v>
      </c>
      <c r="AR845" s="14">
        <v>3</v>
      </c>
      <c r="AS845" s="15">
        <f t="shared" si="1074"/>
        <v>45695.75</v>
      </c>
      <c r="AT845" s="14" t="s">
        <v>163</v>
      </c>
      <c r="AU845" s="12">
        <v>3.3069999999999999</v>
      </c>
      <c r="AV845" s="17" t="s">
        <v>236</v>
      </c>
      <c r="AW845" s="18" t="s">
        <v>201</v>
      </c>
      <c r="AX845" s="19" t="s">
        <v>3570</v>
      </c>
      <c r="AY845" s="17" t="s">
        <v>97</v>
      </c>
      <c r="AZ845" s="14" t="s">
        <v>203</v>
      </c>
      <c r="BA845" s="20" t="str">
        <f t="shared" si="1075"/>
        <v>17001000000310673437</v>
      </c>
      <c r="BB845" s="31">
        <f t="shared" si="1076"/>
        <v>20</v>
      </c>
      <c r="BC845" s="22" t="s">
        <v>3571</v>
      </c>
      <c r="BD845" s="23" t="s">
        <v>568</v>
      </c>
      <c r="BF845" s="8"/>
      <c r="BG845" s="32">
        <v>24177272</v>
      </c>
      <c r="BH845" s="32">
        <v>28207406</v>
      </c>
      <c r="BI845" s="32"/>
      <c r="BJ845" t="s">
        <v>371</v>
      </c>
      <c r="BK845" s="14" t="str">
        <f t="shared" si="1032"/>
        <v>A-560</v>
      </c>
      <c r="BL845" s="14" t="s">
        <v>300</v>
      </c>
      <c r="BM845" s="25"/>
      <c r="BN845" s="26" t="str">
        <f t="shared" si="1077"/>
        <v>17001000000310673437</v>
      </c>
      <c r="BO845" s="27" t="str">
        <f t="shared" si="1078"/>
        <v>JEBALI MERIAM</v>
      </c>
      <c r="BP845" s="26">
        <f t="shared" si="1079"/>
        <v>846</v>
      </c>
      <c r="BQ845" s="28"/>
    </row>
    <row r="846" spans="1:69" x14ac:dyDescent="0.25">
      <c r="A846" t="str">
        <f>VLOOKUP(B846,[2]RH!$B:$BV,72,0)</f>
        <v>Non-Actif</v>
      </c>
      <c r="B846" s="6">
        <v>847</v>
      </c>
      <c r="C846" s="7" t="s">
        <v>168</v>
      </c>
      <c r="D846" s="7" t="s">
        <v>3572</v>
      </c>
      <c r="E846" s="7" t="s">
        <v>67</v>
      </c>
      <c r="F846" s="7" t="s">
        <v>258</v>
      </c>
      <c r="G846" s="7" t="s">
        <v>533</v>
      </c>
      <c r="H846" s="7">
        <v>520</v>
      </c>
      <c r="I846" s="7"/>
      <c r="J846" s="7" t="s">
        <v>190</v>
      </c>
      <c r="K846" s="7" t="s">
        <v>89</v>
      </c>
      <c r="L846" s="7" t="s">
        <v>90</v>
      </c>
      <c r="M846" s="7" t="s">
        <v>535</v>
      </c>
      <c r="N846" s="8">
        <v>44600</v>
      </c>
      <c r="P846" s="7">
        <f t="shared" ca="1" si="1080"/>
        <v>-1071</v>
      </c>
      <c r="Q846" s="8">
        <v>44605</v>
      </c>
      <c r="R846" s="7" t="s">
        <v>3573</v>
      </c>
      <c r="S846" s="7"/>
      <c r="T846" s="9" t="s">
        <v>156</v>
      </c>
      <c r="U846" s="7" t="str">
        <f t="shared" si="1066"/>
        <v>Contractuel</v>
      </c>
      <c r="V846" s="8">
        <v>44600</v>
      </c>
      <c r="W846" s="8">
        <v>44651</v>
      </c>
      <c r="X846" s="8"/>
      <c r="Y846" s="8"/>
      <c r="Z846" s="8">
        <v>44600</v>
      </c>
      <c r="AA846" s="7">
        <f t="shared" si="1067"/>
        <v>2</v>
      </c>
      <c r="AB846" s="7">
        <f t="shared" si="1068"/>
        <v>2022</v>
      </c>
      <c r="AC846" s="7">
        <f t="shared" si="1069"/>
        <v>2026</v>
      </c>
      <c r="AD846" s="10" t="e">
        <f t="shared" ref="AD846:AD909" ca="1" si="1092">IF(#REF!="Non",(DAYS360(N846,Q846)/360),(DAYS360(N846,TODAY())/360))</f>
        <v>#REF!</v>
      </c>
      <c r="AE846" s="10" t="e">
        <f t="shared" ca="1" si="1071"/>
        <v>#REF!</v>
      </c>
      <c r="AF846" s="8">
        <v>34072</v>
      </c>
      <c r="AG846" s="11">
        <f t="shared" ca="1" si="1072"/>
        <v>31.917808219178081</v>
      </c>
      <c r="AH846" s="10" t="str">
        <f t="shared" ca="1" si="1073"/>
        <v>&gt;25&lt; 35</v>
      </c>
      <c r="AI846" s="12">
        <v>16956298</v>
      </c>
      <c r="AJ846" s="13" t="s">
        <v>120</v>
      </c>
      <c r="AK846" s="12" t="s">
        <v>3574</v>
      </c>
      <c r="AL846" s="8">
        <v>41447</v>
      </c>
      <c r="AM846" s="7" t="s">
        <v>108</v>
      </c>
      <c r="AN846" s="7" t="s">
        <v>76</v>
      </c>
      <c r="AQ846" s="14">
        <v>3</v>
      </c>
      <c r="AR846" s="14">
        <v>1</v>
      </c>
      <c r="AS846" s="15">
        <f t="shared" si="1074"/>
        <v>44965.25</v>
      </c>
      <c r="AT846" s="14" t="s">
        <v>163</v>
      </c>
      <c r="AU846" s="12">
        <v>3.1930000000000001</v>
      </c>
      <c r="AV846" s="17" t="s">
        <v>150</v>
      </c>
      <c r="AW846" s="18" t="s">
        <v>1220</v>
      </c>
      <c r="AX846" s="19" t="s">
        <v>3575</v>
      </c>
      <c r="AY846" s="17" t="s">
        <v>192</v>
      </c>
      <c r="AZ846" s="14" t="s">
        <v>174</v>
      </c>
      <c r="BA846" s="20" t="str">
        <f t="shared" si="1075"/>
        <v>07097015510551008702</v>
      </c>
      <c r="BB846" s="31">
        <f t="shared" si="1076"/>
        <v>20</v>
      </c>
      <c r="BC846" s="22" t="s">
        <v>3576</v>
      </c>
      <c r="BD846" s="23" t="s">
        <v>371</v>
      </c>
      <c r="BF846" s="8"/>
      <c r="BG846" s="32">
        <v>22921978</v>
      </c>
      <c r="BH846" s="32">
        <v>23042049</v>
      </c>
      <c r="BI846" s="32"/>
      <c r="BJ846" t="s">
        <v>371</v>
      </c>
      <c r="BK846" s="14" t="str">
        <f t="shared" si="1032"/>
        <v>A-520</v>
      </c>
      <c r="BL846" s="14"/>
      <c r="BM846" s="25"/>
      <c r="BN846" s="26" t="str">
        <f t="shared" si="1077"/>
        <v>07097015510551008702</v>
      </c>
      <c r="BO846" s="27" t="str">
        <f t="shared" si="1078"/>
        <v>CHOUIKHI NADIA</v>
      </c>
      <c r="BP846" s="26">
        <f t="shared" si="1079"/>
        <v>847</v>
      </c>
      <c r="BQ846" s="28"/>
    </row>
    <row r="847" spans="1:69" x14ac:dyDescent="0.25">
      <c r="A847" t="str">
        <f>VLOOKUP(B847,[2]RH!$B:$BV,72,0)</f>
        <v>Non-Actif</v>
      </c>
      <c r="B847" s="6">
        <v>848</v>
      </c>
      <c r="C847" s="7" t="s">
        <v>65</v>
      </c>
      <c r="D847" s="7" t="s">
        <v>3577</v>
      </c>
      <c r="E847" s="7" t="s">
        <v>67</v>
      </c>
      <c r="F847" s="7" t="s">
        <v>118</v>
      </c>
      <c r="G847" s="7" t="s">
        <v>533</v>
      </c>
      <c r="H847" s="7" t="s">
        <v>225</v>
      </c>
      <c r="I847" s="7" t="s">
        <v>614</v>
      </c>
      <c r="J847" s="7" t="s">
        <v>281</v>
      </c>
      <c r="K847" s="7" t="s">
        <v>89</v>
      </c>
      <c r="L847" s="7" t="s">
        <v>90</v>
      </c>
      <c r="M847" s="7" t="s">
        <v>535</v>
      </c>
      <c r="N847" s="8">
        <v>44609</v>
      </c>
      <c r="P847" s="7">
        <f t="shared" ca="1" si="1080"/>
        <v>-553</v>
      </c>
      <c r="Q847" s="8">
        <v>45161</v>
      </c>
      <c r="R847" s="7" t="s">
        <v>3578</v>
      </c>
      <c r="S847" s="7"/>
      <c r="T847" s="9" t="s">
        <v>156</v>
      </c>
      <c r="U847" s="7" t="str">
        <f t="shared" si="1066"/>
        <v>Contractuel</v>
      </c>
      <c r="V847" s="8">
        <v>45108</v>
      </c>
      <c r="W847" s="8">
        <v>45169</v>
      </c>
      <c r="X847" s="8"/>
      <c r="Y847" s="8"/>
      <c r="Z847" s="8">
        <v>44609</v>
      </c>
      <c r="AA847" s="7">
        <f t="shared" si="1067"/>
        <v>2</v>
      </c>
      <c r="AB847" s="7">
        <f t="shared" si="1068"/>
        <v>2022</v>
      </c>
      <c r="AC847" s="7">
        <f t="shared" si="1069"/>
        <v>2026</v>
      </c>
      <c r="AD847" s="10" t="e">
        <f t="shared" ref="AD847:AD910" ca="1" si="1093">IF(#REF!="Non",(DAYS360(N847,Q847)/360),(DAYS360(N847,TODAY())/360))</f>
        <v>#REF!</v>
      </c>
      <c r="AE847" s="10" t="e">
        <f t="shared" ca="1" si="1071"/>
        <v>#REF!</v>
      </c>
      <c r="AF847" s="8">
        <v>33598</v>
      </c>
      <c r="AG847" s="11">
        <f t="shared" ca="1" si="1072"/>
        <v>33.216438356164382</v>
      </c>
      <c r="AH847" s="10" t="str">
        <f t="shared" ca="1" si="1073"/>
        <v>&gt;25&lt; 35</v>
      </c>
      <c r="AI847" s="12">
        <v>17444751</v>
      </c>
      <c r="AJ847" s="13" t="s">
        <v>192</v>
      </c>
      <c r="AK847" s="12" t="s">
        <v>3579</v>
      </c>
      <c r="AL847" s="8">
        <v>42840</v>
      </c>
      <c r="AM847" s="7" t="s">
        <v>75</v>
      </c>
      <c r="AN847" s="7" t="s">
        <v>109</v>
      </c>
      <c r="AQ847" s="14">
        <v>3</v>
      </c>
      <c r="AR847" s="14">
        <v>2</v>
      </c>
      <c r="AS847" s="15">
        <f t="shared" si="1074"/>
        <v>45339.5</v>
      </c>
      <c r="AT847" s="14" t="s">
        <v>163</v>
      </c>
      <c r="AU847" s="12">
        <v>3.3069999999999999</v>
      </c>
      <c r="AV847" s="17" t="s">
        <v>236</v>
      </c>
      <c r="AW847" s="18" t="s">
        <v>201</v>
      </c>
      <c r="AX847" s="19" t="s">
        <v>3580</v>
      </c>
      <c r="AY847" s="17" t="s">
        <v>238</v>
      </c>
      <c r="AZ847" s="14" t="s">
        <v>203</v>
      </c>
      <c r="BA847" s="20" t="str">
        <f t="shared" si="1075"/>
        <v>17001000000311155527</v>
      </c>
      <c r="BB847" s="31">
        <f t="shared" si="1076"/>
        <v>20</v>
      </c>
      <c r="BC847" s="22" t="s">
        <v>3581</v>
      </c>
      <c r="BD847" s="23" t="s">
        <v>486</v>
      </c>
      <c r="BF847" s="8"/>
      <c r="BG847" s="32">
        <v>58970268</v>
      </c>
      <c r="BH847" s="32"/>
      <c r="BI847" s="32"/>
      <c r="BJ847" t="s">
        <v>486</v>
      </c>
      <c r="BK847" s="14" t="str">
        <f t="shared" si="1032"/>
        <v>B-P6 AV</v>
      </c>
      <c r="BL847" s="14" t="s">
        <v>288</v>
      </c>
      <c r="BM847" s="25"/>
      <c r="BN847" s="26" t="str">
        <f t="shared" si="1077"/>
        <v>17001000000311155527</v>
      </c>
      <c r="BO847" s="27" t="str">
        <f t="shared" si="1078"/>
        <v>ASKRI MARWEN</v>
      </c>
      <c r="BP847" s="26">
        <f t="shared" si="1079"/>
        <v>848</v>
      </c>
      <c r="BQ847" s="28"/>
    </row>
    <row r="848" spans="1:69" x14ac:dyDescent="0.25">
      <c r="A848" t="str">
        <f>VLOOKUP(B848,[2]RH!$B:$BV,72,0)</f>
        <v>si</v>
      </c>
      <c r="B848" s="6">
        <v>849</v>
      </c>
      <c r="C848" s="7" t="s">
        <v>100</v>
      </c>
      <c r="D848" s="7" t="s">
        <v>3582</v>
      </c>
      <c r="E848" s="7" t="s">
        <v>67</v>
      </c>
      <c r="F848" s="7" t="s">
        <v>118</v>
      </c>
      <c r="G848" s="7" t="s">
        <v>533</v>
      </c>
      <c r="H848" s="7">
        <v>965</v>
      </c>
      <c r="I848" s="7" t="s">
        <v>3583</v>
      </c>
      <c r="J848" s="7" t="s">
        <v>281</v>
      </c>
      <c r="K848" s="7" t="s">
        <v>89</v>
      </c>
      <c r="L848" s="7" t="s">
        <v>90</v>
      </c>
      <c r="M848" s="7" t="s">
        <v>535</v>
      </c>
      <c r="N848" s="8">
        <v>44603</v>
      </c>
      <c r="P848" s="7">
        <f t="shared" ca="1" si="1080"/>
        <v>-6</v>
      </c>
      <c r="Q848" s="8"/>
      <c r="R848" s="7"/>
      <c r="S848" s="7"/>
      <c r="T848" s="9" t="s">
        <v>156</v>
      </c>
      <c r="U848" s="7" t="str">
        <f t="shared" si="1066"/>
        <v>Contractuel</v>
      </c>
      <c r="V848" s="8">
        <v>45627</v>
      </c>
      <c r="W848" s="8">
        <v>45716</v>
      </c>
      <c r="X848" s="8"/>
      <c r="Y848" s="8"/>
      <c r="Z848" s="8">
        <v>44603</v>
      </c>
      <c r="AA848" s="7">
        <f t="shared" si="1067"/>
        <v>2</v>
      </c>
      <c r="AB848" s="7">
        <f t="shared" si="1068"/>
        <v>2022</v>
      </c>
      <c r="AC848" s="7">
        <f t="shared" si="1069"/>
        <v>2026</v>
      </c>
      <c r="AD848" s="10" t="e">
        <f t="shared" ref="AD848:AD911" ca="1" si="1094">IF(#REF!="Non",(DAYS360(N848,Q848)/360),(DAYS360(N848,TODAY())/360))</f>
        <v>#REF!</v>
      </c>
      <c r="AE848" s="10" t="e">
        <f t="shared" ca="1" si="1071"/>
        <v>#REF!</v>
      </c>
      <c r="AF848" s="8">
        <v>35574</v>
      </c>
      <c r="AG848" s="11">
        <f t="shared" ca="1" si="1072"/>
        <v>27.802739726027397</v>
      </c>
      <c r="AH848" s="10" t="str">
        <f t="shared" ca="1" si="1073"/>
        <v>&gt;25&lt; 35</v>
      </c>
      <c r="AI848" s="12">
        <v>17462673</v>
      </c>
      <c r="AJ848" s="13" t="s">
        <v>170</v>
      </c>
      <c r="AK848" s="12">
        <v>14272698</v>
      </c>
      <c r="AL848" s="8">
        <v>42893</v>
      </c>
      <c r="AM848" s="7" t="s">
        <v>108</v>
      </c>
      <c r="AN848" s="7" t="s">
        <v>109</v>
      </c>
      <c r="AQ848">
        <v>3</v>
      </c>
      <c r="AR848" s="14">
        <v>3</v>
      </c>
      <c r="AS848" s="15">
        <f t="shared" si="1074"/>
        <v>45698.75</v>
      </c>
      <c r="AT848" s="14" t="s">
        <v>163</v>
      </c>
      <c r="AU848" s="12">
        <v>3.3069999999999999</v>
      </c>
      <c r="AV848" s="17" t="s">
        <v>150</v>
      </c>
      <c r="AW848" s="18" t="s">
        <v>339</v>
      </c>
      <c r="AX848" s="19" t="s">
        <v>3584</v>
      </c>
      <c r="AY848" s="17" t="s">
        <v>739</v>
      </c>
      <c r="AZ848" s="14" t="s">
        <v>174</v>
      </c>
      <c r="BA848" s="20" t="str">
        <f t="shared" si="1075"/>
        <v>07080013810553705861</v>
      </c>
      <c r="BB848" s="31">
        <f t="shared" si="1076"/>
        <v>20</v>
      </c>
      <c r="BC848" s="22" t="s">
        <v>3585</v>
      </c>
      <c r="BD848" s="23" t="s">
        <v>491</v>
      </c>
      <c r="BF848" s="8"/>
      <c r="BG848" s="32">
        <v>29591771</v>
      </c>
      <c r="BH848" s="32">
        <v>28595455</v>
      </c>
      <c r="BI848" s="32"/>
      <c r="BJ848" t="s">
        <v>898</v>
      </c>
      <c r="BK848" s="14" t="str">
        <f>IF(K848="CADRE","CADRE",CONCATENATE(J848,"-",H848))</f>
        <v>B-965</v>
      </c>
      <c r="BL848" s="14" t="s">
        <v>288</v>
      </c>
      <c r="BM848" s="25"/>
      <c r="BN848" s="26" t="str">
        <f t="shared" si="1077"/>
        <v>07080013810553705861</v>
      </c>
      <c r="BO848" s="27" t="str">
        <f t="shared" si="1078"/>
        <v>HAMMAMI SAMEH</v>
      </c>
      <c r="BP848" s="26">
        <f t="shared" si="1079"/>
        <v>849</v>
      </c>
      <c r="BQ848" s="28"/>
    </row>
    <row r="849" spans="1:69" x14ac:dyDescent="0.25">
      <c r="A849" t="str">
        <f>VLOOKUP(B849,[2]RH!$B:$BV,72,0)</f>
        <v>Non-Actif</v>
      </c>
      <c r="B849" s="6">
        <v>850</v>
      </c>
      <c r="C849" s="7" t="s">
        <v>100</v>
      </c>
      <c r="D849" s="7" t="s">
        <v>3586</v>
      </c>
      <c r="E849" s="7" t="s">
        <v>67</v>
      </c>
      <c r="F849" s="7" t="s">
        <v>118</v>
      </c>
      <c r="G849" s="7" t="s">
        <v>533</v>
      </c>
      <c r="H849" s="7">
        <v>520</v>
      </c>
      <c r="I849" s="7" t="s">
        <v>614</v>
      </c>
      <c r="J849" s="7" t="s">
        <v>281</v>
      </c>
      <c r="K849" s="7" t="s">
        <v>89</v>
      </c>
      <c r="L849" s="7" t="s">
        <v>90</v>
      </c>
      <c r="M849" s="7" t="s">
        <v>535</v>
      </c>
      <c r="N849" s="8">
        <v>44603</v>
      </c>
      <c r="P849" s="7" t="str">
        <f t="shared" ca="1" si="1080"/>
        <v/>
      </c>
      <c r="Q849" s="8">
        <v>44986</v>
      </c>
      <c r="R849" s="7" t="s">
        <v>147</v>
      </c>
      <c r="S849" s="7"/>
      <c r="T849" s="9" t="s">
        <v>394</v>
      </c>
      <c r="U849" s="7" t="str">
        <f t="shared" si="1066"/>
        <v>Contractuel</v>
      </c>
      <c r="V849" s="8"/>
      <c r="W849" s="8"/>
      <c r="X849" s="8">
        <v>44603</v>
      </c>
      <c r="Y849" s="8">
        <v>44967</v>
      </c>
      <c r="Z849" s="8"/>
      <c r="AA849" s="7">
        <f t="shared" si="1067"/>
        <v>2</v>
      </c>
      <c r="AB849" s="7">
        <f t="shared" si="1068"/>
        <v>2022</v>
      </c>
      <c r="AC849" s="7">
        <f t="shared" si="1069"/>
        <v>2026</v>
      </c>
      <c r="AD849" s="10" t="e">
        <f t="shared" ref="AD849:AD912" ca="1" si="1095">IF(#REF!="Non",(DAYS360(N849,Q849)/360),(DAYS360(N849,TODAY())/360))</f>
        <v>#REF!</v>
      </c>
      <c r="AE849" s="10" t="e">
        <f t="shared" ca="1" si="1071"/>
        <v>#REF!</v>
      </c>
      <c r="AF849" s="8">
        <v>34667</v>
      </c>
      <c r="AG849" s="11">
        <f t="shared" ca="1" si="1072"/>
        <v>30.287671232876711</v>
      </c>
      <c r="AH849" s="10" t="str">
        <f t="shared" ca="1" si="1073"/>
        <v>&gt;25&lt; 35</v>
      </c>
      <c r="AI849" s="12"/>
      <c r="AJ849" s="13"/>
      <c r="AK849" s="12">
        <v>12803637</v>
      </c>
      <c r="AL849" s="8">
        <v>41185</v>
      </c>
      <c r="AM849" s="7" t="s">
        <v>108</v>
      </c>
      <c r="AN849" s="7" t="s">
        <v>109</v>
      </c>
      <c r="AQ849" s="14">
        <v>3</v>
      </c>
      <c r="AR849" s="14">
        <v>2</v>
      </c>
      <c r="AS849" s="15">
        <f t="shared" si="1074"/>
        <v>45333.5</v>
      </c>
      <c r="AT849" s="14" t="s">
        <v>163</v>
      </c>
      <c r="AU849" s="12">
        <v>2.0670000000000002</v>
      </c>
      <c r="AV849" s="17" t="s">
        <v>236</v>
      </c>
      <c r="AW849" s="18" t="s">
        <v>1659</v>
      </c>
      <c r="AX849" s="19" t="s">
        <v>3587</v>
      </c>
      <c r="AY849" s="17" t="s">
        <v>2314</v>
      </c>
      <c r="AZ849" s="14" t="s">
        <v>203</v>
      </c>
      <c r="BA849" s="20" t="str">
        <f t="shared" si="1075"/>
        <v>17503000000296115979</v>
      </c>
      <c r="BB849" s="31">
        <f t="shared" si="1076"/>
        <v>20</v>
      </c>
      <c r="BC849" s="22" t="s">
        <v>3588</v>
      </c>
      <c r="BD849" s="23" t="s">
        <v>115</v>
      </c>
      <c r="BF849" s="8"/>
      <c r="BG849" s="32">
        <v>22956768</v>
      </c>
      <c r="BH849" s="32">
        <v>25692668</v>
      </c>
      <c r="BI849" s="32"/>
      <c r="BJ849" t="s">
        <v>1055</v>
      </c>
      <c r="BK849" s="14" t="str">
        <f t="shared" ref="BK849:BK857" si="1096">IF(K849="CADRE","CADRE",CONCATENATE(J849,"-",H849))</f>
        <v>B-520</v>
      </c>
      <c r="BL849" s="14"/>
      <c r="BM849" s="25"/>
      <c r="BN849" s="26" t="str">
        <f t="shared" si="1077"/>
        <v>17503000000296115979</v>
      </c>
      <c r="BO849" s="27" t="str">
        <f t="shared" si="1078"/>
        <v>TWAY HELA</v>
      </c>
      <c r="BP849" s="26">
        <f t="shared" si="1079"/>
        <v>850</v>
      </c>
      <c r="BQ849" s="28"/>
    </row>
    <row r="850" spans="1:69" x14ac:dyDescent="0.25">
      <c r="A850" t="str">
        <f>VLOOKUP(B850,[2]RH!$B:$BV,72,0)</f>
        <v>Non-Actif</v>
      </c>
      <c r="B850" s="6">
        <v>851</v>
      </c>
      <c r="C850" s="7" t="s">
        <v>168</v>
      </c>
      <c r="D850" s="7" t="s">
        <v>3589</v>
      </c>
      <c r="E850" s="7" t="s">
        <v>67</v>
      </c>
      <c r="F850" s="7" t="s">
        <v>158</v>
      </c>
      <c r="G850" s="7" t="s">
        <v>408</v>
      </c>
      <c r="H850" s="7" t="s">
        <v>541</v>
      </c>
      <c r="I850" s="7" t="s">
        <v>542</v>
      </c>
      <c r="J850" s="7"/>
      <c r="K850" s="7" t="s">
        <v>146</v>
      </c>
      <c r="L850" s="7" t="s">
        <v>90</v>
      </c>
      <c r="M850" s="7" t="s">
        <v>191</v>
      </c>
      <c r="N850" s="8">
        <v>44604</v>
      </c>
      <c r="P850" s="7">
        <f t="shared" ca="1" si="1080"/>
        <v>-187</v>
      </c>
      <c r="Q850" s="8">
        <v>45506</v>
      </c>
      <c r="R850" s="7" t="s">
        <v>1728</v>
      </c>
      <c r="S850" s="7"/>
      <c r="T850" s="9" t="s">
        <v>156</v>
      </c>
      <c r="U850" s="7" t="str">
        <f t="shared" si="1066"/>
        <v>Contractuel</v>
      </c>
      <c r="V850" s="8">
        <v>45505</v>
      </c>
      <c r="W850" s="8">
        <v>45535</v>
      </c>
      <c r="X850" s="8"/>
      <c r="Y850" s="8"/>
      <c r="Z850" s="8">
        <v>44604</v>
      </c>
      <c r="AA850" s="7">
        <f t="shared" si="1067"/>
        <v>2</v>
      </c>
      <c r="AB850" s="7">
        <f t="shared" si="1068"/>
        <v>2022</v>
      </c>
      <c r="AC850" s="7">
        <f t="shared" si="1069"/>
        <v>2026</v>
      </c>
      <c r="AD850" s="10" t="e">
        <f t="shared" ref="AD850:AD913" ca="1" si="1097">IF(#REF!="Non",(DAYS360(N850,Q850)/360),(DAYS360(N850,TODAY())/360))</f>
        <v>#REF!</v>
      </c>
      <c r="AE850" s="10" t="e">
        <f t="shared" ca="1" si="1071"/>
        <v>#REF!</v>
      </c>
      <c r="AF850" s="8">
        <v>33639</v>
      </c>
      <c r="AG850" s="11">
        <f t="shared" ca="1" si="1072"/>
        <v>33.104109589041094</v>
      </c>
      <c r="AH850" s="10" t="str">
        <f t="shared" ca="1" si="1073"/>
        <v>&gt;25&lt; 35</v>
      </c>
      <c r="AI850" s="12">
        <v>17462710</v>
      </c>
      <c r="AJ850" s="13" t="s">
        <v>92</v>
      </c>
      <c r="AK850" s="12" t="s">
        <v>3590</v>
      </c>
      <c r="AL850" s="8">
        <v>40738</v>
      </c>
      <c r="AM850" s="7" t="s">
        <v>108</v>
      </c>
      <c r="AN850" s="7" t="s">
        <v>683</v>
      </c>
      <c r="AO850">
        <v>2</v>
      </c>
      <c r="AQ850">
        <v>3</v>
      </c>
      <c r="AR850" s="14">
        <v>3</v>
      </c>
      <c r="AS850" s="15">
        <f t="shared" si="1074"/>
        <v>45699.75</v>
      </c>
      <c r="AT850" s="14" t="s">
        <v>163</v>
      </c>
      <c r="AU850" s="12">
        <v>3.3069999999999999</v>
      </c>
      <c r="AV850" s="17" t="s">
        <v>630</v>
      </c>
      <c r="AW850" s="18" t="s">
        <v>631</v>
      </c>
      <c r="AX850" s="19" t="s">
        <v>3591</v>
      </c>
      <c r="AY850" s="17" t="s">
        <v>630</v>
      </c>
      <c r="AZ850" s="14" t="s">
        <v>633</v>
      </c>
      <c r="BA850" s="20" t="str">
        <f t="shared" si="1075"/>
        <v>10316126105562678810</v>
      </c>
      <c r="BB850" s="31">
        <f t="shared" si="1076"/>
        <v>20</v>
      </c>
      <c r="BC850" s="22" t="s">
        <v>3592</v>
      </c>
      <c r="BD850" s="23" t="s">
        <v>115</v>
      </c>
      <c r="BF850" s="8">
        <v>45013</v>
      </c>
      <c r="BG850" s="32">
        <v>27801610</v>
      </c>
      <c r="BH850" s="32">
        <v>24859327</v>
      </c>
      <c r="BI850" s="32"/>
      <c r="BJ850" t="s">
        <v>714</v>
      </c>
      <c r="BK850" s="14" t="str">
        <f t="shared" si="1096"/>
        <v>-coupe</v>
      </c>
      <c r="BL850" s="14" t="s">
        <v>288</v>
      </c>
      <c r="BM850" s="25"/>
      <c r="BN850" s="26" t="str">
        <f t="shared" si="1077"/>
        <v>10316126105562678810</v>
      </c>
      <c r="BO850" s="27" t="str">
        <f t="shared" si="1078"/>
        <v>SASSI CHAIMA</v>
      </c>
      <c r="BP850" s="26">
        <f t="shared" si="1079"/>
        <v>851</v>
      </c>
      <c r="BQ850" s="28"/>
    </row>
    <row r="851" spans="1:69" x14ac:dyDescent="0.25">
      <c r="A851" t="str">
        <f>VLOOKUP(B851,[2]RH!$B:$BV,72,0)</f>
        <v>Non-Actif</v>
      </c>
      <c r="B851" s="6">
        <v>852</v>
      </c>
      <c r="C851" s="7" t="s">
        <v>168</v>
      </c>
      <c r="D851" s="7" t="s">
        <v>3593</v>
      </c>
      <c r="E851" s="7" t="s">
        <v>67</v>
      </c>
      <c r="F851" s="7" t="s">
        <v>118</v>
      </c>
      <c r="G851" s="7" t="s">
        <v>220</v>
      </c>
      <c r="H851" s="7">
        <v>560</v>
      </c>
      <c r="I851" s="7"/>
      <c r="J851" s="7" t="s">
        <v>281</v>
      </c>
      <c r="K851" s="7" t="s">
        <v>146</v>
      </c>
      <c r="L851" s="7" t="s">
        <v>90</v>
      </c>
      <c r="M851" s="7" t="s">
        <v>191</v>
      </c>
      <c r="N851" s="8">
        <v>44606</v>
      </c>
      <c r="P851" s="7">
        <f t="shared" ca="1" si="1080"/>
        <v>-949</v>
      </c>
      <c r="Q851" s="8">
        <v>44713</v>
      </c>
      <c r="R851" s="7" t="s">
        <v>161</v>
      </c>
      <c r="S851" s="7"/>
      <c r="T851" s="9" t="s">
        <v>156</v>
      </c>
      <c r="U851" s="7" t="str">
        <f t="shared" si="1066"/>
        <v>Contractuel</v>
      </c>
      <c r="V851" s="8">
        <v>44713</v>
      </c>
      <c r="W851" s="8">
        <v>44773</v>
      </c>
      <c r="X851" s="8"/>
      <c r="Y851" s="8"/>
      <c r="Z851" s="8">
        <v>44606</v>
      </c>
      <c r="AA851" s="7">
        <f t="shared" si="1067"/>
        <v>2</v>
      </c>
      <c r="AB851" s="7">
        <f t="shared" si="1068"/>
        <v>2022</v>
      </c>
      <c r="AC851" s="7">
        <f t="shared" si="1069"/>
        <v>2026</v>
      </c>
      <c r="AD851" s="10" t="e">
        <f t="shared" ref="AD851:AD914" ca="1" si="1098">IF(#REF!="Non",(DAYS360(N851,Q851)/360),(DAYS360(N851,TODAY())/360))</f>
        <v>#REF!</v>
      </c>
      <c r="AE851" s="10" t="e">
        <f t="shared" ca="1" si="1071"/>
        <v>#REF!</v>
      </c>
      <c r="AF851" s="8">
        <v>29376</v>
      </c>
      <c r="AG851" s="11">
        <f t="shared" ca="1" si="1072"/>
        <v>44.783561643835618</v>
      </c>
      <c r="AH851" s="10" t="str">
        <f t="shared" ca="1" si="1073"/>
        <v>&gt;35&lt; 45</v>
      </c>
      <c r="AI851" s="12">
        <v>12495279</v>
      </c>
      <c r="AJ851" s="13" t="s">
        <v>192</v>
      </c>
      <c r="AK851" s="12" t="s">
        <v>3594</v>
      </c>
      <c r="AL851" s="8">
        <v>40841</v>
      </c>
      <c r="AM851" s="7" t="s">
        <v>108</v>
      </c>
      <c r="AN851" s="7" t="s">
        <v>76</v>
      </c>
      <c r="AQ851" s="14">
        <v>3</v>
      </c>
      <c r="AR851" s="14">
        <v>1</v>
      </c>
      <c r="AS851" s="15">
        <f t="shared" si="1074"/>
        <v>44971.25</v>
      </c>
      <c r="AT851" s="14" t="s">
        <v>163</v>
      </c>
      <c r="AU851" s="12">
        <v>3.1930000000000001</v>
      </c>
      <c r="AV851" s="17" t="s">
        <v>79</v>
      </c>
      <c r="AW851" s="18" t="s">
        <v>201</v>
      </c>
      <c r="AX851" s="19" t="s">
        <v>3595</v>
      </c>
      <c r="AY851" s="17" t="s">
        <v>875</v>
      </c>
      <c r="AZ851" s="14" t="s">
        <v>83</v>
      </c>
      <c r="BA851" s="20" t="str">
        <f t="shared" si="1075"/>
        <v>08001000784008954690</v>
      </c>
      <c r="BB851" s="31">
        <f t="shared" si="1076"/>
        <v>20</v>
      </c>
      <c r="BC851" s="22" t="s">
        <v>3596</v>
      </c>
      <c r="BD851" s="23" t="s">
        <v>501</v>
      </c>
      <c r="BF851" s="8"/>
      <c r="BG851" s="32">
        <v>97927968</v>
      </c>
      <c r="BH851" s="32">
        <v>93310546</v>
      </c>
      <c r="BI851" s="32"/>
      <c r="BJ851" t="s">
        <v>240</v>
      </c>
      <c r="BK851" s="14" t="str">
        <f t="shared" si="1096"/>
        <v>B-560</v>
      </c>
      <c r="BL851" s="14"/>
      <c r="BM851" s="25"/>
      <c r="BN851" s="26" t="str">
        <f t="shared" si="1077"/>
        <v>08001000784008954690</v>
      </c>
      <c r="BO851" s="27" t="str">
        <f t="shared" si="1078"/>
        <v>RIAHI ZOHRA</v>
      </c>
      <c r="BP851" s="26">
        <f t="shared" si="1079"/>
        <v>852</v>
      </c>
      <c r="BQ851" s="28"/>
    </row>
    <row r="852" spans="1:69" x14ac:dyDescent="0.25">
      <c r="A852" t="str">
        <f>VLOOKUP(B852,[2]RH!$B:$BV,72,0)</f>
        <v>si</v>
      </c>
      <c r="B852" s="6">
        <v>853</v>
      </c>
      <c r="C852" s="7" t="s">
        <v>100</v>
      </c>
      <c r="D852" s="7" t="s">
        <v>3597</v>
      </c>
      <c r="E852" s="7" t="s">
        <v>67</v>
      </c>
      <c r="F852" s="7" t="s">
        <v>118</v>
      </c>
      <c r="G852" s="7" t="s">
        <v>220</v>
      </c>
      <c r="H852" s="7">
        <v>965</v>
      </c>
      <c r="I852" s="7" t="s">
        <v>280</v>
      </c>
      <c r="J852" s="7" t="s">
        <v>281</v>
      </c>
      <c r="K852" s="7" t="s">
        <v>146</v>
      </c>
      <c r="L852" s="7" t="s">
        <v>90</v>
      </c>
      <c r="M852" s="7" t="s">
        <v>191</v>
      </c>
      <c r="N852" s="8">
        <v>44607</v>
      </c>
      <c r="P852" s="7">
        <f t="shared" ca="1" si="1080"/>
        <v>25</v>
      </c>
      <c r="Q852" s="8"/>
      <c r="R852" s="7"/>
      <c r="S852" s="7"/>
      <c r="T852" s="9" t="s">
        <v>156</v>
      </c>
      <c r="U852" s="7" t="str">
        <f t="shared" si="1066"/>
        <v>Contractuel</v>
      </c>
      <c r="V852" s="8">
        <v>45689</v>
      </c>
      <c r="W852" s="8">
        <f>VLOOKUP(B852,[1]BASE!$A:$Q,17,0)</f>
        <v>45747</v>
      </c>
      <c r="X852" s="8"/>
      <c r="Y852" s="8"/>
      <c r="Z852" s="8">
        <v>44607</v>
      </c>
      <c r="AA852" s="7">
        <f t="shared" si="1067"/>
        <v>2</v>
      </c>
      <c r="AB852" s="7">
        <f t="shared" si="1068"/>
        <v>2022</v>
      </c>
      <c r="AC852" s="7">
        <f t="shared" si="1069"/>
        <v>2026</v>
      </c>
      <c r="AD852" s="10" t="e">
        <f t="shared" ref="AD852:AD915" ca="1" si="1099">IF(#REF!="Non",(DAYS360(N852,Q852)/360),(DAYS360(N852,TODAY())/360))</f>
        <v>#REF!</v>
      </c>
      <c r="AE852" s="10" t="e">
        <f t="shared" ca="1" si="1071"/>
        <v>#REF!</v>
      </c>
      <c r="AF852" s="8">
        <v>35372</v>
      </c>
      <c r="AG852" s="11">
        <f t="shared" ca="1" si="1072"/>
        <v>28.356164383561644</v>
      </c>
      <c r="AH852" s="10" t="str">
        <f t="shared" ca="1" si="1073"/>
        <v>&gt;25&lt; 35</v>
      </c>
      <c r="AI852" s="12">
        <v>17462771</v>
      </c>
      <c r="AJ852" s="40" t="s">
        <v>213</v>
      </c>
      <c r="AK852" s="12">
        <v>11383104</v>
      </c>
      <c r="AL852" s="8">
        <v>41437</v>
      </c>
      <c r="AM852" s="7" t="s">
        <v>108</v>
      </c>
      <c r="AN852" s="7" t="s">
        <v>109</v>
      </c>
      <c r="AQ852">
        <v>3</v>
      </c>
      <c r="AR852" s="14">
        <v>3</v>
      </c>
      <c r="AS852" s="15">
        <f t="shared" si="1074"/>
        <v>45702.75</v>
      </c>
      <c r="AT852" s="14" t="s">
        <v>163</v>
      </c>
      <c r="AU852" s="12">
        <v>3.3069999999999999</v>
      </c>
      <c r="AV852" s="17" t="s">
        <v>236</v>
      </c>
      <c r="AW852" s="18" t="s">
        <v>1888</v>
      </c>
      <c r="AX852" s="19" t="s">
        <v>3598</v>
      </c>
      <c r="AY852" s="17" t="s">
        <v>833</v>
      </c>
      <c r="AZ852" s="14" t="s">
        <v>203</v>
      </c>
      <c r="BA852" s="20" t="str">
        <f t="shared" si="1075"/>
        <v>17002000000224401689</v>
      </c>
      <c r="BB852" s="31">
        <f t="shared" si="1076"/>
        <v>20</v>
      </c>
      <c r="BC852" s="22" t="s">
        <v>3599</v>
      </c>
      <c r="BD852" s="23" t="s">
        <v>587</v>
      </c>
      <c r="BF852" s="8"/>
      <c r="BG852" s="32">
        <v>27281536</v>
      </c>
      <c r="BH852" s="32">
        <v>97451762</v>
      </c>
      <c r="BI852" s="32"/>
      <c r="BJ852" t="s">
        <v>3173</v>
      </c>
      <c r="BK852" s="14" t="str">
        <f t="shared" si="1096"/>
        <v>B-965</v>
      </c>
      <c r="BL852" s="14" t="s">
        <v>595</v>
      </c>
      <c r="BM852" s="25"/>
      <c r="BN852" s="26" t="str">
        <f t="shared" si="1077"/>
        <v>17002000000224401689</v>
      </c>
      <c r="BO852" s="27" t="str">
        <f t="shared" si="1078"/>
        <v>RAHMANI HAJER</v>
      </c>
      <c r="BP852" s="26">
        <f t="shared" si="1079"/>
        <v>853</v>
      </c>
      <c r="BQ852" s="28"/>
    </row>
    <row r="853" spans="1:69" x14ac:dyDescent="0.25">
      <c r="A853" t="str">
        <f>VLOOKUP(B853,[2]RH!$B:$BV,72,0)</f>
        <v>si</v>
      </c>
      <c r="B853" s="6">
        <v>854</v>
      </c>
      <c r="C853" s="7" t="s">
        <v>65</v>
      </c>
      <c r="D853" s="7" t="s">
        <v>3600</v>
      </c>
      <c r="E853" s="7" t="s">
        <v>67</v>
      </c>
      <c r="F853" s="7" t="s">
        <v>102</v>
      </c>
      <c r="G853" s="7" t="s">
        <v>1585</v>
      </c>
      <c r="H853" s="7" t="s">
        <v>102</v>
      </c>
      <c r="I853" s="7" t="s">
        <v>1908</v>
      </c>
      <c r="J853" s="7"/>
      <c r="K853" s="7" t="s">
        <v>89</v>
      </c>
      <c r="L853" s="7" t="s">
        <v>90</v>
      </c>
      <c r="M853" s="7" t="s">
        <v>1586</v>
      </c>
      <c r="N853" s="8">
        <v>44607</v>
      </c>
      <c r="P853" s="7">
        <f t="shared" ca="1" si="1080"/>
        <v>55</v>
      </c>
      <c r="Q853" s="8"/>
      <c r="R853" s="7"/>
      <c r="S853" s="7"/>
      <c r="T853" s="9" t="s">
        <v>156</v>
      </c>
      <c r="U853" s="7" t="str">
        <f t="shared" si="1066"/>
        <v>Contractuel</v>
      </c>
      <c r="V853" s="8">
        <v>45689</v>
      </c>
      <c r="W853" s="8">
        <f>VLOOKUP(B853,[1]BASE!$A:$Q,17,0)</f>
        <v>45777</v>
      </c>
      <c r="X853" s="8"/>
      <c r="Y853" s="8"/>
      <c r="Z853" s="8">
        <v>44607</v>
      </c>
      <c r="AA853" s="7">
        <f t="shared" si="1067"/>
        <v>2</v>
      </c>
      <c r="AB853" s="7">
        <f t="shared" si="1068"/>
        <v>2022</v>
      </c>
      <c r="AC853" s="7">
        <f t="shared" si="1069"/>
        <v>2026</v>
      </c>
      <c r="AD853" s="10" t="e">
        <f t="shared" ref="AD853:AD916" ca="1" si="1100">IF(#REF!="Non",(DAYS360(N853,Q853)/360),(DAYS360(N853,TODAY())/360))</f>
        <v>#REF!</v>
      </c>
      <c r="AE853" s="10" t="e">
        <f t="shared" ca="1" si="1071"/>
        <v>#REF!</v>
      </c>
      <c r="AF853" s="8">
        <v>31255</v>
      </c>
      <c r="AG853" s="11">
        <f t="shared" ca="1" si="1072"/>
        <v>39.635616438356166</v>
      </c>
      <c r="AH853" s="10" t="str">
        <f t="shared" ca="1" si="1073"/>
        <v>&gt;35&lt; 45</v>
      </c>
      <c r="AI853" s="12">
        <v>16066677</v>
      </c>
      <c r="AJ853" s="13" t="s">
        <v>106</v>
      </c>
      <c r="AK853" s="12" t="s">
        <v>3601</v>
      </c>
      <c r="AL853" s="8">
        <v>44572</v>
      </c>
      <c r="AM853" s="7" t="s">
        <v>75</v>
      </c>
      <c r="AN853" s="7" t="s">
        <v>109</v>
      </c>
      <c r="AQ853">
        <v>3</v>
      </c>
      <c r="AR853" s="14">
        <v>3</v>
      </c>
      <c r="AS853" s="15">
        <f t="shared" si="1074"/>
        <v>45702.75</v>
      </c>
      <c r="AT853" s="14" t="s">
        <v>163</v>
      </c>
      <c r="AU853" s="12">
        <v>3.3069999999999999</v>
      </c>
      <c r="AV853" s="17" t="s">
        <v>236</v>
      </c>
      <c r="AW853" s="18" t="s">
        <v>201</v>
      </c>
      <c r="AX853" s="19" t="s">
        <v>3602</v>
      </c>
      <c r="AY853" s="17" t="s">
        <v>79</v>
      </c>
      <c r="AZ853" s="14" t="s">
        <v>203</v>
      </c>
      <c r="BA853" s="20" t="str">
        <f t="shared" si="1075"/>
        <v>17001000000311026808</v>
      </c>
      <c r="BB853" s="31">
        <f t="shared" si="1076"/>
        <v>20</v>
      </c>
      <c r="BC853" s="22" t="s">
        <v>3603</v>
      </c>
      <c r="BD853" s="23" t="s">
        <v>341</v>
      </c>
      <c r="BF853" s="8"/>
      <c r="BG853" s="32">
        <v>20163137</v>
      </c>
      <c r="BH853" s="32">
        <v>29838045</v>
      </c>
      <c r="BI853" s="32">
        <v>98137138</v>
      </c>
      <c r="BJ853" t="s">
        <v>1857</v>
      </c>
      <c r="BK853" s="14" t="str">
        <f t="shared" si="1096"/>
        <v>-LOGISTIQUE</v>
      </c>
      <c r="BL853" s="14" t="s">
        <v>288</v>
      </c>
      <c r="BM853" s="25"/>
      <c r="BN853" s="26" t="str">
        <f t="shared" si="1077"/>
        <v>17001000000311026808</v>
      </c>
      <c r="BO853" s="27" t="str">
        <f t="shared" si="1078"/>
        <v>AMDOUNI KHALED</v>
      </c>
      <c r="BP853" s="26">
        <f t="shared" si="1079"/>
        <v>854</v>
      </c>
      <c r="BQ853" s="28"/>
    </row>
    <row r="854" spans="1:69" x14ac:dyDescent="0.25">
      <c r="A854" t="str">
        <f>VLOOKUP(B854,[2]RH!$B:$BV,72,0)</f>
        <v>si</v>
      </c>
      <c r="B854" s="6">
        <v>855</v>
      </c>
      <c r="C854" s="7" t="s">
        <v>65</v>
      </c>
      <c r="D854" s="7" t="s">
        <v>3604</v>
      </c>
      <c r="E854" s="7" t="s">
        <v>67</v>
      </c>
      <c r="F854" s="7" t="s">
        <v>102</v>
      </c>
      <c r="G854" s="7" t="s">
        <v>1585</v>
      </c>
      <c r="H854" s="7" t="s">
        <v>102</v>
      </c>
      <c r="I854" s="7" t="s">
        <v>1908</v>
      </c>
      <c r="J854" s="7"/>
      <c r="K854" s="7" t="s">
        <v>89</v>
      </c>
      <c r="L854" s="7" t="s">
        <v>90</v>
      </c>
      <c r="M854" s="7" t="s">
        <v>1586</v>
      </c>
      <c r="N854" s="8">
        <v>44607</v>
      </c>
      <c r="P854" s="7">
        <f t="shared" ca="1" si="1080"/>
        <v>55</v>
      </c>
      <c r="Q854" s="8"/>
      <c r="R854" s="7"/>
      <c r="S854" s="7"/>
      <c r="T854" s="9" t="s">
        <v>156</v>
      </c>
      <c r="U854" s="7" t="str">
        <f t="shared" si="1066"/>
        <v>Contractuel</v>
      </c>
      <c r="V854" s="8">
        <v>45689</v>
      </c>
      <c r="W854" s="8">
        <f>VLOOKUP(B854,[1]BASE!$A:$Q,17,0)</f>
        <v>45777</v>
      </c>
      <c r="X854" s="8"/>
      <c r="Y854" s="8"/>
      <c r="Z854" s="8">
        <v>44607</v>
      </c>
      <c r="AA854" s="7">
        <f t="shared" si="1067"/>
        <v>2</v>
      </c>
      <c r="AB854" s="7">
        <f t="shared" si="1068"/>
        <v>2022</v>
      </c>
      <c r="AC854" s="7">
        <f t="shared" si="1069"/>
        <v>2026</v>
      </c>
      <c r="AD854" s="10" t="e">
        <f t="shared" ref="AD854:AD917" ca="1" si="1101">IF(#REF!="Non",(DAYS360(N854,Q854)/360),(DAYS360(N854,TODAY())/360))</f>
        <v>#REF!</v>
      </c>
      <c r="AE854" s="10" t="e">
        <f t="shared" ca="1" si="1071"/>
        <v>#REF!</v>
      </c>
      <c r="AF854" s="8">
        <v>30511</v>
      </c>
      <c r="AG854" s="11">
        <f t="shared" ca="1" si="1072"/>
        <v>41.673972602739724</v>
      </c>
      <c r="AH854" s="10" t="str">
        <f t="shared" ca="1" si="1073"/>
        <v>&gt;35&lt; 45</v>
      </c>
      <c r="AI854" s="12">
        <v>12968274</v>
      </c>
      <c r="AJ854" s="13" t="s">
        <v>82</v>
      </c>
      <c r="AK854" s="12" t="s">
        <v>3605</v>
      </c>
      <c r="AL854" s="8">
        <v>41264</v>
      </c>
      <c r="AM854" s="7" t="s">
        <v>75</v>
      </c>
      <c r="AN854" s="7" t="s">
        <v>76</v>
      </c>
      <c r="AO854">
        <v>2</v>
      </c>
      <c r="AQ854">
        <v>3</v>
      </c>
      <c r="AR854" s="14">
        <v>3</v>
      </c>
      <c r="AS854" s="15">
        <f t="shared" si="1074"/>
        <v>45702.75</v>
      </c>
      <c r="AT854" s="14" t="s">
        <v>163</v>
      </c>
      <c r="AU854" s="12">
        <v>3.3069999999999999</v>
      </c>
      <c r="AV854" s="17" t="s">
        <v>236</v>
      </c>
      <c r="AW854" s="18" t="s">
        <v>201</v>
      </c>
      <c r="AX854" s="19" t="s">
        <v>3606</v>
      </c>
      <c r="AY854" s="17" t="s">
        <v>3223</v>
      </c>
      <c r="AZ854" s="14" t="s">
        <v>203</v>
      </c>
      <c r="BA854" s="20" t="str">
        <f t="shared" si="1075"/>
        <v>17001000000171154651</v>
      </c>
      <c r="BB854" s="31">
        <f t="shared" si="1076"/>
        <v>20</v>
      </c>
      <c r="BC854" s="22" t="s">
        <v>3607</v>
      </c>
      <c r="BD854" s="23" t="s">
        <v>115</v>
      </c>
      <c r="BF854" s="8"/>
      <c r="BG854" s="32">
        <v>96291294</v>
      </c>
      <c r="BH854" s="32">
        <v>53426140</v>
      </c>
      <c r="BI854" s="32">
        <v>98137139</v>
      </c>
      <c r="BJ854" t="s">
        <v>820</v>
      </c>
      <c r="BK854" s="14" t="str">
        <f t="shared" si="1096"/>
        <v>-LOGISTIQUE</v>
      </c>
      <c r="BL854" s="14" t="s">
        <v>241</v>
      </c>
      <c r="BM854" s="25"/>
      <c r="BN854" s="26" t="str">
        <f t="shared" si="1077"/>
        <v>17001000000171154651</v>
      </c>
      <c r="BO854" s="27" t="str">
        <f t="shared" si="1078"/>
        <v>MHAMDI ANIS</v>
      </c>
      <c r="BP854" s="26">
        <f t="shared" si="1079"/>
        <v>855</v>
      </c>
      <c r="BQ854" s="28"/>
    </row>
    <row r="855" spans="1:69" x14ac:dyDescent="0.25">
      <c r="A855" t="str">
        <f>VLOOKUP(B855,[2]RH!$B:$BV,72,0)</f>
        <v>si</v>
      </c>
      <c r="B855" s="6">
        <v>856</v>
      </c>
      <c r="C855" s="7" t="s">
        <v>65</v>
      </c>
      <c r="D855" s="7" t="s">
        <v>3608</v>
      </c>
      <c r="E855" s="7" t="s">
        <v>67</v>
      </c>
      <c r="F855" s="7" t="s">
        <v>258</v>
      </c>
      <c r="G855" s="7" t="s">
        <v>264</v>
      </c>
      <c r="H855" s="7"/>
      <c r="I855" s="7"/>
      <c r="J855" s="7"/>
      <c r="K855" s="7" t="s">
        <v>70</v>
      </c>
      <c r="L855" s="7" t="s">
        <v>90</v>
      </c>
      <c r="M855" s="7" t="s">
        <v>264</v>
      </c>
      <c r="N855" s="8">
        <v>44609</v>
      </c>
      <c r="P855" s="7" t="str">
        <f t="shared" ca="1" si="1080"/>
        <v/>
      </c>
      <c r="Q855" s="8"/>
      <c r="R855" s="7"/>
      <c r="S855" s="7"/>
      <c r="T855" s="9" t="s">
        <v>72</v>
      </c>
      <c r="U855" s="7" t="str">
        <f t="shared" si="1066"/>
        <v>Titulaire</v>
      </c>
      <c r="V855" s="8"/>
      <c r="W855" s="8"/>
      <c r="X855" s="8"/>
      <c r="Y855" s="8"/>
      <c r="Z855" s="8">
        <v>44609</v>
      </c>
      <c r="AA855" s="7">
        <f t="shared" si="1067"/>
        <v>2</v>
      </c>
      <c r="AB855" s="7">
        <f t="shared" si="1068"/>
        <v>2022</v>
      </c>
      <c r="AC855" s="7">
        <f t="shared" si="1069"/>
        <v>2026</v>
      </c>
      <c r="AD855" s="10" t="e">
        <f t="shared" ref="AD855:AD918" ca="1" si="1102">IF(#REF!="Non",(DAYS360(N855,Q855)/360),(DAYS360(N855,TODAY())/360))</f>
        <v>#REF!</v>
      </c>
      <c r="AE855" s="10" t="e">
        <f t="shared" ca="1" si="1071"/>
        <v>#REF!</v>
      </c>
      <c r="AF855" s="8">
        <v>33787</v>
      </c>
      <c r="AG855" s="11">
        <f t="shared" ca="1" si="1072"/>
        <v>32.698630136986303</v>
      </c>
      <c r="AH855" s="10" t="str">
        <f t="shared" ca="1" si="1073"/>
        <v>&gt;25&lt; 35</v>
      </c>
      <c r="AI855" s="12">
        <v>17444787</v>
      </c>
      <c r="AJ855" s="40" t="s">
        <v>213</v>
      </c>
      <c r="AK855" s="12">
        <v>13600435</v>
      </c>
      <c r="AL855" s="8">
        <v>42185</v>
      </c>
      <c r="AM855" s="7" t="s">
        <v>75</v>
      </c>
      <c r="AN855" s="7" t="s">
        <v>76</v>
      </c>
      <c r="AO855">
        <v>1</v>
      </c>
      <c r="AQ855">
        <v>15</v>
      </c>
      <c r="AR855" s="14">
        <v>3</v>
      </c>
      <c r="AS855" s="15">
        <f t="shared" si="1074"/>
        <v>45704.75</v>
      </c>
      <c r="AT855" s="14" t="s">
        <v>77</v>
      </c>
      <c r="AU855" s="12">
        <v>1400</v>
      </c>
      <c r="AV855" s="17" t="s">
        <v>123</v>
      </c>
      <c r="AW855" s="18" t="s">
        <v>201</v>
      </c>
      <c r="AX855" s="19" t="s">
        <v>3609</v>
      </c>
      <c r="AY855" s="17" t="s">
        <v>2135</v>
      </c>
      <c r="AZ855" s="14" t="s">
        <v>127</v>
      </c>
      <c r="BA855" s="20" t="str">
        <f t="shared" si="1075"/>
        <v>11001001920300878815</v>
      </c>
      <c r="BB855" s="31">
        <f t="shared" si="1076"/>
        <v>20</v>
      </c>
      <c r="BC855" s="22" t="s">
        <v>3610</v>
      </c>
      <c r="BD855" s="23" t="s">
        <v>482</v>
      </c>
      <c r="BF855" s="8">
        <v>45176</v>
      </c>
      <c r="BG855" s="32">
        <v>25873651</v>
      </c>
      <c r="BH855" s="32"/>
      <c r="BI855" s="32">
        <v>98137141</v>
      </c>
      <c r="BJ855" t="s">
        <v>299</v>
      </c>
      <c r="BK855" s="14" t="str">
        <f t="shared" si="1096"/>
        <v>CADRE</v>
      </c>
      <c r="BL855" s="14"/>
      <c r="BM855" s="25"/>
      <c r="BN855" s="26" t="str">
        <f t="shared" si="1077"/>
        <v>11001001920300878815</v>
      </c>
      <c r="BO855" s="27" t="str">
        <f t="shared" si="1078"/>
        <v>BOUDHIAFI FAKHREDDINE</v>
      </c>
      <c r="BP855" s="26">
        <f t="shared" si="1079"/>
        <v>856</v>
      </c>
      <c r="BQ855" s="28"/>
    </row>
    <row r="856" spans="1:69" x14ac:dyDescent="0.25">
      <c r="A856" t="str">
        <f>VLOOKUP(B856,[2]RH!$B:$BV,72,0)</f>
        <v>Non-Actif</v>
      </c>
      <c r="B856" s="6">
        <v>857</v>
      </c>
      <c r="C856" s="7" t="s">
        <v>65</v>
      </c>
      <c r="D856" s="7" t="s">
        <v>3611</v>
      </c>
      <c r="E856" s="7" t="s">
        <v>67</v>
      </c>
      <c r="F856" s="7" t="s">
        <v>158</v>
      </c>
      <c r="G856" s="7" t="s">
        <v>159</v>
      </c>
      <c r="H856" s="7"/>
      <c r="I856" s="7" t="s">
        <v>3338</v>
      </c>
      <c r="J856" s="7"/>
      <c r="K856" s="7" t="s">
        <v>146</v>
      </c>
      <c r="L856" s="7" t="s">
        <v>90</v>
      </c>
      <c r="M856" s="7" t="s">
        <v>1089</v>
      </c>
      <c r="N856" s="8">
        <v>44610</v>
      </c>
      <c r="P856" s="7">
        <f t="shared" ca="1" si="1080"/>
        <v>-796</v>
      </c>
      <c r="Q856" s="8">
        <v>44926</v>
      </c>
      <c r="R856" s="7" t="s">
        <v>771</v>
      </c>
      <c r="S856" s="7"/>
      <c r="T856" s="9" t="s">
        <v>156</v>
      </c>
      <c r="U856" s="7" t="str">
        <f t="shared" si="1066"/>
        <v>Contractuel</v>
      </c>
      <c r="V856" s="8">
        <v>44835</v>
      </c>
      <c r="W856" s="8">
        <v>44926</v>
      </c>
      <c r="X856" s="8"/>
      <c r="Y856" s="8"/>
      <c r="Z856" s="8">
        <v>44610</v>
      </c>
      <c r="AA856" s="7">
        <f t="shared" si="1067"/>
        <v>2</v>
      </c>
      <c r="AB856" s="7">
        <f t="shared" si="1068"/>
        <v>2022</v>
      </c>
      <c r="AC856" s="7">
        <f t="shared" si="1069"/>
        <v>2026</v>
      </c>
      <c r="AD856" s="10" t="e">
        <f t="shared" ref="AD856:AD919" ca="1" si="1103">IF(#REF!="Non",(DAYS360(N856,Q856)/360),(DAYS360(N856,TODAY())/360))</f>
        <v>#REF!</v>
      </c>
      <c r="AE856" s="10" t="e">
        <f t="shared" ca="1" si="1071"/>
        <v>#REF!</v>
      </c>
      <c r="AF856" s="8">
        <v>35183</v>
      </c>
      <c r="AG856" s="11">
        <f t="shared" ca="1" si="1072"/>
        <v>28.873972602739727</v>
      </c>
      <c r="AH856" s="10" t="str">
        <f t="shared" ca="1" si="1073"/>
        <v>&gt;25&lt; 35</v>
      </c>
      <c r="AI856" s="12">
        <v>17476875</v>
      </c>
      <c r="AJ856" s="13" t="s">
        <v>106</v>
      </c>
      <c r="AK856" s="12" t="s">
        <v>3612</v>
      </c>
      <c r="AL856" s="8">
        <v>40856</v>
      </c>
      <c r="AM856" s="7" t="s">
        <v>75</v>
      </c>
      <c r="AN856" s="7" t="s">
        <v>109</v>
      </c>
      <c r="AQ856" s="14">
        <v>3</v>
      </c>
      <c r="AR856" s="14">
        <v>1</v>
      </c>
      <c r="AS856" s="15">
        <f t="shared" si="1074"/>
        <v>44975.25</v>
      </c>
      <c r="AT856" s="14" t="s">
        <v>163</v>
      </c>
      <c r="AU856" s="12">
        <v>3.3069999999999999</v>
      </c>
      <c r="AV856" s="17" t="s">
        <v>150</v>
      </c>
      <c r="AW856" s="18" t="s">
        <v>339</v>
      </c>
      <c r="AX856" s="19" t="s">
        <v>3613</v>
      </c>
      <c r="AY856" s="17" t="s">
        <v>2356</v>
      </c>
      <c r="AZ856" s="14" t="s">
        <v>174</v>
      </c>
      <c r="BA856" s="20" t="str">
        <f t="shared" si="1075"/>
        <v>07080013810554633375</v>
      </c>
      <c r="BB856" s="31">
        <f t="shared" si="1076"/>
        <v>20</v>
      </c>
      <c r="BC856" s="22" t="s">
        <v>3614</v>
      </c>
      <c r="BD856" s="23" t="s">
        <v>1731</v>
      </c>
      <c r="BF856" s="8"/>
      <c r="BG856" s="32">
        <v>21847616</v>
      </c>
      <c r="BH856" s="32">
        <v>95162713</v>
      </c>
      <c r="BI856" s="32"/>
      <c r="BJ856" t="s">
        <v>454</v>
      </c>
      <c r="BK856" s="14" t="str">
        <f t="shared" si="1096"/>
        <v>-</v>
      </c>
      <c r="BL856" s="14"/>
      <c r="BM856" s="25"/>
      <c r="BN856" s="26" t="str">
        <f t="shared" si="1077"/>
        <v>07080013810554633375</v>
      </c>
      <c r="BO856" s="27" t="str">
        <f t="shared" si="1078"/>
        <v>BEN DAHMEN HAMZA</v>
      </c>
      <c r="BP856" s="26">
        <f t="shared" si="1079"/>
        <v>857</v>
      </c>
      <c r="BQ856" s="28"/>
    </row>
    <row r="857" spans="1:69" x14ac:dyDescent="0.25">
      <c r="A857" t="str">
        <f>VLOOKUP(B857,[2]RH!$B:$BV,72,0)</f>
        <v>Non-Actif</v>
      </c>
      <c r="B857" s="6">
        <v>858</v>
      </c>
      <c r="C857" s="7" t="s">
        <v>65</v>
      </c>
      <c r="D857" s="7" t="s">
        <v>3615</v>
      </c>
      <c r="E857" s="7" t="s">
        <v>67</v>
      </c>
      <c r="F857" s="7" t="s">
        <v>158</v>
      </c>
      <c r="G857" s="7" t="s">
        <v>159</v>
      </c>
      <c r="H857" s="7" t="s">
        <v>541</v>
      </c>
      <c r="I857" s="7" t="s">
        <v>3338</v>
      </c>
      <c r="J857" s="7"/>
      <c r="K857" s="7" t="s">
        <v>146</v>
      </c>
      <c r="L857" s="7" t="s">
        <v>90</v>
      </c>
      <c r="M857" s="7" t="s">
        <v>1089</v>
      </c>
      <c r="N857" s="8">
        <v>44610</v>
      </c>
      <c r="P857" s="7">
        <f t="shared" ca="1" si="1080"/>
        <v>-676</v>
      </c>
      <c r="Q857" s="8">
        <v>45046</v>
      </c>
      <c r="R857" s="7" t="s">
        <v>290</v>
      </c>
      <c r="S857" s="7"/>
      <c r="T857" s="9" t="s">
        <v>156</v>
      </c>
      <c r="U857" s="7" t="str">
        <f t="shared" si="1066"/>
        <v>Contractuel</v>
      </c>
      <c r="V857" s="8">
        <v>44986</v>
      </c>
      <c r="W857" s="8">
        <v>45046</v>
      </c>
      <c r="X857" s="8"/>
      <c r="Y857" s="8"/>
      <c r="Z857" s="8">
        <v>44610</v>
      </c>
      <c r="AA857" s="7">
        <f t="shared" si="1067"/>
        <v>2</v>
      </c>
      <c r="AB857" s="7">
        <f t="shared" si="1068"/>
        <v>2022</v>
      </c>
      <c r="AC857" s="7">
        <f t="shared" si="1069"/>
        <v>2026</v>
      </c>
      <c r="AD857" s="10" t="e">
        <f t="shared" ref="AD857:AD920" ca="1" si="1104">IF(#REF!="Non",(DAYS360(N857,Q857)/360),(DAYS360(N857,TODAY())/360))</f>
        <v>#REF!</v>
      </c>
      <c r="AE857" s="10" t="e">
        <f t="shared" ca="1" si="1071"/>
        <v>#REF!</v>
      </c>
      <c r="AF857" s="8">
        <v>36530</v>
      </c>
      <c r="AG857" s="11">
        <f t="shared" ca="1" si="1072"/>
        <v>25.183561643835617</v>
      </c>
      <c r="AH857" s="10" t="str">
        <f t="shared" ca="1" si="1073"/>
        <v>&gt;25&lt; 35</v>
      </c>
      <c r="AI857" s="12">
        <v>17514534</v>
      </c>
      <c r="AJ857" s="13" t="s">
        <v>120</v>
      </c>
      <c r="AK857" s="12">
        <v>14361568</v>
      </c>
      <c r="AL857" s="8">
        <v>43346</v>
      </c>
      <c r="AM857" s="7" t="s">
        <v>75</v>
      </c>
      <c r="AN857" s="7" t="s">
        <v>109</v>
      </c>
      <c r="AQ857" s="14">
        <v>3</v>
      </c>
      <c r="AR857" s="14">
        <v>2</v>
      </c>
      <c r="AS857" s="15">
        <f t="shared" si="1074"/>
        <v>45340.5</v>
      </c>
      <c r="AT857" s="14" t="s">
        <v>163</v>
      </c>
      <c r="AU857" s="12">
        <v>3.3069999999999999</v>
      </c>
      <c r="AV857" s="17" t="s">
        <v>236</v>
      </c>
      <c r="AW857" s="18" t="s">
        <v>201</v>
      </c>
      <c r="AX857" s="19" t="s">
        <v>3616</v>
      </c>
      <c r="AY857" s="17" t="s">
        <v>1153</v>
      </c>
      <c r="AZ857" s="14" t="s">
        <v>203</v>
      </c>
      <c r="BA857" s="20" t="str">
        <f t="shared" si="1075"/>
        <v>17001000000311090246</v>
      </c>
      <c r="BB857" s="31">
        <f t="shared" si="1076"/>
        <v>20</v>
      </c>
      <c r="BC857" s="22" t="s">
        <v>3617</v>
      </c>
      <c r="BD857" s="23" t="s">
        <v>371</v>
      </c>
      <c r="BF857" s="8"/>
      <c r="BG857" s="32">
        <v>97424370</v>
      </c>
      <c r="BH857" s="32">
        <v>97406923</v>
      </c>
      <c r="BI857" s="32"/>
      <c r="BJ857" t="s">
        <v>371</v>
      </c>
      <c r="BK857" s="14" t="str">
        <f t="shared" si="1096"/>
        <v>-coupe</v>
      </c>
      <c r="BL857" s="14"/>
      <c r="BM857" s="25"/>
      <c r="BN857" s="26" t="str">
        <f t="shared" si="1077"/>
        <v>17001000000311090246</v>
      </c>
      <c r="BO857" s="27" t="str">
        <f t="shared" si="1078"/>
        <v>MANAI MEHREZ</v>
      </c>
      <c r="BP857" s="26">
        <f t="shared" si="1079"/>
        <v>858</v>
      </c>
      <c r="BQ857" s="28"/>
    </row>
    <row r="858" spans="1:69" x14ac:dyDescent="0.25">
      <c r="A858" t="str">
        <f>VLOOKUP(B858,[2]RH!$B:$BV,72,0)</f>
        <v>si</v>
      </c>
      <c r="B858" s="6">
        <v>859</v>
      </c>
      <c r="C858" s="7" t="s">
        <v>65</v>
      </c>
      <c r="D858" s="39" t="s">
        <v>3618</v>
      </c>
      <c r="E858" s="7" t="s">
        <v>67</v>
      </c>
      <c r="F858" s="7" t="s">
        <v>118</v>
      </c>
      <c r="G858" s="7" t="s">
        <v>1801</v>
      </c>
      <c r="H858" s="41" t="s">
        <v>562</v>
      </c>
      <c r="I858" s="7" t="s">
        <v>226</v>
      </c>
      <c r="J858" s="7" t="s">
        <v>190</v>
      </c>
      <c r="K858" s="7" t="s">
        <v>146</v>
      </c>
      <c r="L858" s="7" t="s">
        <v>90</v>
      </c>
      <c r="M858" s="7" t="s">
        <v>160</v>
      </c>
      <c r="N858" s="8">
        <v>44610</v>
      </c>
      <c r="P858" s="7">
        <f t="shared" ca="1" si="1080"/>
        <v>25</v>
      </c>
      <c r="Q858" s="8"/>
      <c r="R858" s="7"/>
      <c r="S858" s="7"/>
      <c r="T858" s="9" t="s">
        <v>156</v>
      </c>
      <c r="U858" s="7" t="str">
        <f t="shared" si="1066"/>
        <v>Contractuel</v>
      </c>
      <c r="V858" s="8">
        <v>45689</v>
      </c>
      <c r="W858" s="8">
        <f>VLOOKUP(B858,[1]BASE!$A:$Q,17,0)</f>
        <v>45747</v>
      </c>
      <c r="X858" s="8"/>
      <c r="Y858" s="8"/>
      <c r="Z858" s="8">
        <v>44610</v>
      </c>
      <c r="AA858" s="7">
        <f t="shared" si="1067"/>
        <v>2</v>
      </c>
      <c r="AB858" s="7">
        <f t="shared" si="1068"/>
        <v>2022</v>
      </c>
      <c r="AC858" s="7">
        <f t="shared" si="1069"/>
        <v>2026</v>
      </c>
      <c r="AD858" s="10" t="e">
        <f t="shared" ref="AD858:AD921" ca="1" si="1105">IF(#REF!="Non",(DAYS360(N858,Q858)/360),(DAYS360(N858,TODAY())/360))</f>
        <v>#REF!</v>
      </c>
      <c r="AE858" s="10" t="e">
        <f t="shared" ca="1" si="1071"/>
        <v>#REF!</v>
      </c>
      <c r="AF858" s="8">
        <v>37181</v>
      </c>
      <c r="AG858" s="11">
        <f t="shared" ca="1" si="1072"/>
        <v>23.4</v>
      </c>
      <c r="AH858" s="10" t="str">
        <f t="shared" ca="1" si="1073"/>
        <v>&lt; 25</v>
      </c>
      <c r="AI858" s="12">
        <v>17444756</v>
      </c>
      <c r="AJ858" s="13" t="s">
        <v>150</v>
      </c>
      <c r="AK858" s="12">
        <v>11672554</v>
      </c>
      <c r="AL858" s="8">
        <v>43962</v>
      </c>
      <c r="AM858" s="7" t="s">
        <v>75</v>
      </c>
      <c r="AN858" s="7" t="s">
        <v>109</v>
      </c>
      <c r="AQ858">
        <v>3</v>
      </c>
      <c r="AR858" s="14">
        <v>3</v>
      </c>
      <c r="AS858" s="15">
        <f t="shared" si="1074"/>
        <v>45705.75</v>
      </c>
      <c r="AT858" s="14" t="s">
        <v>163</v>
      </c>
      <c r="AU858" s="12">
        <v>3.3069999999999999</v>
      </c>
      <c r="AV858" s="17" t="s">
        <v>236</v>
      </c>
      <c r="AW858" s="18" t="s">
        <v>201</v>
      </c>
      <c r="AX858" s="19" t="s">
        <v>3619</v>
      </c>
      <c r="AY858" s="17" t="s">
        <v>566</v>
      </c>
      <c r="AZ858" s="14" t="s">
        <v>203</v>
      </c>
      <c r="BA858" s="20" t="str">
        <f t="shared" si="1075"/>
        <v>17001000000311119443</v>
      </c>
      <c r="BB858" s="31">
        <f t="shared" si="1076"/>
        <v>20</v>
      </c>
      <c r="BC858" s="22" t="s">
        <v>3620</v>
      </c>
      <c r="BD858" s="23" t="s">
        <v>1731</v>
      </c>
      <c r="BF858" s="8"/>
      <c r="BG858" s="32">
        <v>51484892</v>
      </c>
      <c r="BH858" s="32">
        <v>25269659</v>
      </c>
      <c r="BI858" s="32"/>
      <c r="BJ858" t="s">
        <v>322</v>
      </c>
      <c r="BK858" s="14" t="s">
        <v>232</v>
      </c>
      <c r="BL858" s="14" t="s">
        <v>595</v>
      </c>
      <c r="BM858" s="25"/>
      <c r="BN858" s="26" t="str">
        <f t="shared" si="1077"/>
        <v>17001000000311119443</v>
      </c>
      <c r="BO858" s="27" t="str">
        <f t="shared" si="1078"/>
        <v>AKERMI AHMED</v>
      </c>
      <c r="BP858" s="26">
        <f t="shared" si="1079"/>
        <v>859</v>
      </c>
      <c r="BQ858" s="28"/>
    </row>
    <row r="859" spans="1:69" x14ac:dyDescent="0.25">
      <c r="A859" t="str">
        <f>VLOOKUP(B859,[2]RH!$B:$BV,72,0)</f>
        <v>Non-Actif</v>
      </c>
      <c r="B859" s="6">
        <v>860</v>
      </c>
      <c r="C859" s="7" t="s">
        <v>100</v>
      </c>
      <c r="D859" s="7" t="s">
        <v>3621</v>
      </c>
      <c r="E859" s="7" t="s">
        <v>67</v>
      </c>
      <c r="F859" s="7" t="s">
        <v>158</v>
      </c>
      <c r="G859" s="7" t="s">
        <v>1575</v>
      </c>
      <c r="H859" s="7"/>
      <c r="I859" s="7"/>
      <c r="J859" s="7"/>
      <c r="K859" s="7" t="s">
        <v>146</v>
      </c>
      <c r="L859" s="7" t="s">
        <v>90</v>
      </c>
      <c r="M859" s="7" t="s">
        <v>191</v>
      </c>
      <c r="N859" s="8">
        <v>44610</v>
      </c>
      <c r="P859" s="7">
        <f t="shared" ca="1" si="1080"/>
        <v>-918</v>
      </c>
      <c r="Q859" s="8">
        <v>44805</v>
      </c>
      <c r="R859" s="7" t="s">
        <v>161</v>
      </c>
      <c r="S859" s="7"/>
      <c r="T859" s="9" t="s">
        <v>156</v>
      </c>
      <c r="U859" s="7" t="str">
        <f t="shared" si="1066"/>
        <v>Contractuel</v>
      </c>
      <c r="V859" s="8">
        <v>44774</v>
      </c>
      <c r="W859" s="8">
        <v>44804</v>
      </c>
      <c r="X859" s="8"/>
      <c r="Y859" s="8"/>
      <c r="Z859" s="8">
        <v>44610</v>
      </c>
      <c r="AA859" s="7">
        <f t="shared" si="1067"/>
        <v>2</v>
      </c>
      <c r="AB859" s="7">
        <f t="shared" si="1068"/>
        <v>2022</v>
      </c>
      <c r="AC859" s="7">
        <f t="shared" si="1069"/>
        <v>2026</v>
      </c>
      <c r="AD859" s="10" t="e">
        <f t="shared" ref="AD859:AD922" ca="1" si="1106">IF(#REF!="Non",(DAYS360(N859,Q859)/360),(DAYS360(N859,TODAY())/360))</f>
        <v>#REF!</v>
      </c>
      <c r="AE859" s="10" t="e">
        <f t="shared" ca="1" si="1071"/>
        <v>#REF!</v>
      </c>
      <c r="AF859" s="8">
        <v>36849</v>
      </c>
      <c r="AG859" s="11">
        <f t="shared" ca="1" si="1072"/>
        <v>24.30958904109589</v>
      </c>
      <c r="AH859" s="10" t="str">
        <f t="shared" ca="1" si="1073"/>
        <v>&lt; 25</v>
      </c>
      <c r="AI859" s="12">
        <v>17462707</v>
      </c>
      <c r="AJ859" s="13" t="s">
        <v>170</v>
      </c>
      <c r="AK859" s="12">
        <v>11668121</v>
      </c>
      <c r="AL859" s="8">
        <v>43398</v>
      </c>
      <c r="AM859" s="7" t="s">
        <v>108</v>
      </c>
      <c r="AN859" s="7" t="s">
        <v>109</v>
      </c>
      <c r="AQ859" s="14">
        <v>3</v>
      </c>
      <c r="AR859" s="14">
        <v>1</v>
      </c>
      <c r="AS859" s="15">
        <f t="shared" si="1074"/>
        <v>44975.25</v>
      </c>
      <c r="AT859" s="14" t="s">
        <v>163</v>
      </c>
      <c r="AU859" s="12">
        <v>3.3069999999999999</v>
      </c>
      <c r="AV859" s="17" t="s">
        <v>150</v>
      </c>
      <c r="AW859" s="18" t="s">
        <v>339</v>
      </c>
      <c r="AX859" s="19" t="s">
        <v>3622</v>
      </c>
      <c r="AY859" s="17" t="s">
        <v>1593</v>
      </c>
      <c r="AZ859" s="14" t="s">
        <v>174</v>
      </c>
      <c r="BA859" s="20" t="str">
        <f t="shared" si="1075"/>
        <v>07080013810553925857</v>
      </c>
      <c r="BB859" s="31">
        <f t="shared" si="1076"/>
        <v>20</v>
      </c>
      <c r="BC859" s="22" t="s">
        <v>3623</v>
      </c>
      <c r="BD859" s="23" t="s">
        <v>2186</v>
      </c>
      <c r="BF859" s="8"/>
      <c r="BG859" s="32">
        <v>54304218</v>
      </c>
      <c r="BH859" s="32">
        <v>51147236</v>
      </c>
      <c r="BI859" s="32"/>
      <c r="BJ859" t="s">
        <v>322</v>
      </c>
      <c r="BK859" s="14" t="str">
        <f t="shared" ref="BK859:BK887" si="1107">IF(K859="CADRE","CADRE",CONCATENATE(J859,"-",H859))</f>
        <v>-</v>
      </c>
      <c r="BL859" s="14"/>
      <c r="BM859" s="25"/>
      <c r="BN859" s="26" t="str">
        <f t="shared" si="1077"/>
        <v>07080013810553925857</v>
      </c>
      <c r="BO859" s="27" t="str">
        <f t="shared" si="1078"/>
        <v>AOUINI AHLEM</v>
      </c>
      <c r="BP859" s="26">
        <f t="shared" si="1079"/>
        <v>860</v>
      </c>
      <c r="BQ859" s="28"/>
    </row>
    <row r="860" spans="1:69" x14ac:dyDescent="0.25">
      <c r="A860" t="str">
        <f>VLOOKUP(B860,[2]RH!$B:$BV,72,0)</f>
        <v>Non-Actif</v>
      </c>
      <c r="B860" s="6">
        <v>861</v>
      </c>
      <c r="C860" s="7" t="s">
        <v>100</v>
      </c>
      <c r="D860" s="7" t="s">
        <v>3624</v>
      </c>
      <c r="E860" s="7" t="s">
        <v>67</v>
      </c>
      <c r="F860" s="7" t="s">
        <v>118</v>
      </c>
      <c r="G860" s="7" t="s">
        <v>722</v>
      </c>
      <c r="H860" s="7">
        <v>520</v>
      </c>
      <c r="I860" s="7"/>
      <c r="J860" s="7" t="s">
        <v>281</v>
      </c>
      <c r="K860" s="7" t="s">
        <v>146</v>
      </c>
      <c r="L860" s="7" t="s">
        <v>90</v>
      </c>
      <c r="M860" s="7" t="s">
        <v>191</v>
      </c>
      <c r="N860" s="8">
        <v>44610</v>
      </c>
      <c r="P860" s="7">
        <f t="shared" ca="1" si="1080"/>
        <v>-1010</v>
      </c>
      <c r="Q860" s="8">
        <v>44695</v>
      </c>
      <c r="R860" s="7" t="s">
        <v>3625</v>
      </c>
      <c r="S860" s="7"/>
      <c r="T860" s="9" t="s">
        <v>156</v>
      </c>
      <c r="U860" s="7" t="str">
        <f t="shared" si="1066"/>
        <v>Contractuel</v>
      </c>
      <c r="V860" s="8">
        <v>44652</v>
      </c>
      <c r="W860" s="8">
        <v>44712</v>
      </c>
      <c r="X860" s="8"/>
      <c r="Y860" s="8"/>
      <c r="Z860" s="8">
        <v>44610</v>
      </c>
      <c r="AA860" s="7">
        <f t="shared" si="1067"/>
        <v>2</v>
      </c>
      <c r="AB860" s="7">
        <f t="shared" si="1068"/>
        <v>2022</v>
      </c>
      <c r="AC860" s="7">
        <f t="shared" si="1069"/>
        <v>2026</v>
      </c>
      <c r="AD860" s="10" t="e">
        <f t="shared" ref="AD860:AD923" ca="1" si="1108">IF(#REF!="Non",(DAYS360(N860,Q860)/360),(DAYS360(N860,TODAY())/360))</f>
        <v>#REF!</v>
      </c>
      <c r="AE860" s="10" t="e">
        <f t="shared" ca="1" si="1071"/>
        <v>#REF!</v>
      </c>
      <c r="AF860" s="8">
        <v>36075</v>
      </c>
      <c r="AG860" s="11">
        <f t="shared" ca="1" si="1072"/>
        <v>26.43013698630137</v>
      </c>
      <c r="AH860" s="10" t="str">
        <f t="shared" ca="1" si="1073"/>
        <v>&gt;25&lt; 35</v>
      </c>
      <c r="AI860" s="12"/>
      <c r="AJ860" s="13"/>
      <c r="AK860" s="12">
        <v>11662497</v>
      </c>
      <c r="AL860" s="8">
        <v>42875</v>
      </c>
      <c r="AM860" s="7" t="s">
        <v>108</v>
      </c>
      <c r="AN860" s="7" t="s">
        <v>109</v>
      </c>
      <c r="AQ860" s="14">
        <v>3</v>
      </c>
      <c r="AR860" s="14">
        <v>1</v>
      </c>
      <c r="AS860" s="15">
        <f t="shared" si="1074"/>
        <v>44975.25</v>
      </c>
      <c r="AT860" s="14" t="s">
        <v>163</v>
      </c>
      <c r="AU860" s="12">
        <v>3.1930000000000001</v>
      </c>
      <c r="AV860" s="17" t="s">
        <v>272</v>
      </c>
      <c r="AW860" s="18" t="s">
        <v>273</v>
      </c>
      <c r="AX860" s="19" t="s">
        <v>3626</v>
      </c>
      <c r="AY860" s="17" t="s">
        <v>106</v>
      </c>
      <c r="AZ860" s="14" t="s">
        <v>276</v>
      </c>
      <c r="BA860" s="20" t="str">
        <f t="shared" si="1075"/>
        <v>25166000000098115505</v>
      </c>
      <c r="BB860" s="31">
        <f t="shared" si="1076"/>
        <v>20</v>
      </c>
      <c r="BC860" s="22" t="s">
        <v>3623</v>
      </c>
      <c r="BD860" s="23" t="s">
        <v>2186</v>
      </c>
      <c r="BF860" s="8"/>
      <c r="BG860" s="32">
        <v>21749522</v>
      </c>
      <c r="BH860" s="32">
        <v>97556783</v>
      </c>
      <c r="BI860" s="32"/>
      <c r="BJ860" t="s">
        <v>600</v>
      </c>
      <c r="BK860" s="14" t="str">
        <f t="shared" si="1107"/>
        <v>B-520</v>
      </c>
      <c r="BL860" s="14"/>
      <c r="BM860" s="25"/>
      <c r="BN860" s="26" t="str">
        <f t="shared" si="1077"/>
        <v>25166000000098115505</v>
      </c>
      <c r="BO860" s="27" t="str">
        <f t="shared" si="1078"/>
        <v>SAADI WIEM</v>
      </c>
      <c r="BP860" s="26">
        <f t="shared" si="1079"/>
        <v>861</v>
      </c>
      <c r="BQ860" s="28"/>
    </row>
    <row r="861" spans="1:69" x14ac:dyDescent="0.25">
      <c r="A861" t="str">
        <f>VLOOKUP(B861,[2]RH!$B:$BV,72,0)</f>
        <v>Non-Actif</v>
      </c>
      <c r="B861" s="6">
        <v>862</v>
      </c>
      <c r="C861" s="7" t="s">
        <v>65</v>
      </c>
      <c r="D861" s="7" t="s">
        <v>3627</v>
      </c>
      <c r="E861" s="7" t="s">
        <v>67</v>
      </c>
      <c r="F861" s="7" t="s">
        <v>102</v>
      </c>
      <c r="G861" s="7" t="s">
        <v>3628</v>
      </c>
      <c r="H861" s="7"/>
      <c r="I861" s="7"/>
      <c r="J861" s="7"/>
      <c r="K861" s="7" t="s">
        <v>70</v>
      </c>
      <c r="L861" s="7" t="s">
        <v>90</v>
      </c>
      <c r="M861" s="7" t="s">
        <v>3628</v>
      </c>
      <c r="N861" s="8">
        <v>44621</v>
      </c>
      <c r="P861" s="7" t="str">
        <f t="shared" ca="1" si="1080"/>
        <v/>
      </c>
      <c r="Q861" s="8">
        <v>45158</v>
      </c>
      <c r="R861" s="7" t="s">
        <v>137</v>
      </c>
      <c r="S861" s="7"/>
      <c r="T861" s="9" t="s">
        <v>72</v>
      </c>
      <c r="U861" s="7" t="str">
        <f t="shared" si="1066"/>
        <v>Titulaire</v>
      </c>
      <c r="V861" s="8"/>
      <c r="W861" s="8"/>
      <c r="X861" s="8">
        <v>44743</v>
      </c>
      <c r="Y861" s="8">
        <v>45107</v>
      </c>
      <c r="Z861" s="8"/>
      <c r="AA861" s="7">
        <f t="shared" si="1067"/>
        <v>3</v>
      </c>
      <c r="AB861" s="7">
        <f t="shared" si="1068"/>
        <v>2022</v>
      </c>
      <c r="AC861" s="7">
        <f t="shared" si="1069"/>
        <v>2026</v>
      </c>
      <c r="AD861" s="10" t="e">
        <f t="shared" ref="AD861:AD924" ca="1" si="1109">IF(#REF!="Non",(DAYS360(N861,Q861)/360),(DAYS360(N861,TODAY())/360))</f>
        <v>#REF!</v>
      </c>
      <c r="AE861" s="10" t="e">
        <f t="shared" ca="1" si="1071"/>
        <v>#REF!</v>
      </c>
      <c r="AF861" s="8">
        <v>35385</v>
      </c>
      <c r="AG861" s="11">
        <f t="shared" ca="1" si="1072"/>
        <v>28.32054794520548</v>
      </c>
      <c r="AH861" s="10" t="str">
        <f t="shared" ca="1" si="1073"/>
        <v>&gt;25&lt; 35</v>
      </c>
      <c r="AI861" s="12"/>
      <c r="AJ861" s="13"/>
      <c r="AK861" s="12">
        <v>11604095</v>
      </c>
      <c r="AL861" s="8">
        <v>43832</v>
      </c>
      <c r="AM861" s="7" t="s">
        <v>75</v>
      </c>
      <c r="AN861" s="7" t="s">
        <v>109</v>
      </c>
      <c r="AQ861" s="14"/>
      <c r="AR861" s="14">
        <v>2</v>
      </c>
      <c r="AS861" s="15">
        <f t="shared" si="1074"/>
        <v>45351.5</v>
      </c>
      <c r="AT861" s="14" t="s">
        <v>77</v>
      </c>
      <c r="AU861" s="12">
        <v>1100</v>
      </c>
      <c r="AV861" s="17" t="s">
        <v>236</v>
      </c>
      <c r="AW861" s="18" t="s">
        <v>140</v>
      </c>
      <c r="AX861" s="19" t="s">
        <v>3629</v>
      </c>
      <c r="AY861" s="17" t="s">
        <v>79</v>
      </c>
      <c r="AZ861" s="14" t="s">
        <v>203</v>
      </c>
      <c r="BA861" s="20" t="str">
        <f t="shared" si="1075"/>
        <v>17606000000309779808</v>
      </c>
      <c r="BB861" s="31">
        <f t="shared" si="1076"/>
        <v>20</v>
      </c>
      <c r="BC861" s="22" t="s">
        <v>3630</v>
      </c>
      <c r="BD861" s="23" t="s">
        <v>1286</v>
      </c>
      <c r="BF861" s="8"/>
      <c r="BG861" s="32">
        <v>21095586</v>
      </c>
      <c r="BH861" s="32"/>
      <c r="BI861" s="32">
        <v>98137120</v>
      </c>
      <c r="BK861" s="14" t="str">
        <f t="shared" si="1107"/>
        <v>CADRE</v>
      </c>
      <c r="BL861" s="14"/>
      <c r="BM861" s="25"/>
      <c r="BN861" s="26" t="str">
        <f t="shared" si="1077"/>
        <v>17606000000309779808</v>
      </c>
      <c r="BO861" s="27" t="str">
        <f t="shared" si="1078"/>
        <v>SAIDI LAMJED</v>
      </c>
      <c r="BP861" s="26">
        <f t="shared" si="1079"/>
        <v>862</v>
      </c>
      <c r="BQ861" s="28"/>
    </row>
    <row r="862" spans="1:69" x14ac:dyDescent="0.25">
      <c r="A862" t="str">
        <f>VLOOKUP(B862,[2]RH!$B:$BV,72,0)</f>
        <v>si</v>
      </c>
      <c r="B862" s="6">
        <v>863</v>
      </c>
      <c r="C862" s="7" t="s">
        <v>168</v>
      </c>
      <c r="D862" s="7" t="s">
        <v>3631</v>
      </c>
      <c r="E862" s="7" t="s">
        <v>67</v>
      </c>
      <c r="F862" s="7" t="s">
        <v>118</v>
      </c>
      <c r="G862" s="7" t="s">
        <v>220</v>
      </c>
      <c r="H862" s="7" t="s">
        <v>649</v>
      </c>
      <c r="I862" s="7" t="s">
        <v>709</v>
      </c>
      <c r="J862" s="7" t="s">
        <v>190</v>
      </c>
      <c r="K862" s="7" t="s">
        <v>146</v>
      </c>
      <c r="L862" s="7" t="s">
        <v>90</v>
      </c>
      <c r="M862" s="7" t="s">
        <v>191</v>
      </c>
      <c r="N862" s="8">
        <v>44614</v>
      </c>
      <c r="P862" s="7">
        <f t="shared" ca="1" si="1080"/>
        <v>25</v>
      </c>
      <c r="Q862" s="8"/>
      <c r="R862" s="7"/>
      <c r="S862" s="7"/>
      <c r="T862" s="9" t="s">
        <v>156</v>
      </c>
      <c r="U862" s="7" t="str">
        <f t="shared" si="1066"/>
        <v>Contractuel</v>
      </c>
      <c r="V862" s="8">
        <v>45689</v>
      </c>
      <c r="W862" s="8">
        <f>VLOOKUP(B862,[1]BASE!$A:$Q,17,0)</f>
        <v>45747</v>
      </c>
      <c r="X862" s="8"/>
      <c r="Y862" s="8"/>
      <c r="Z862" s="8">
        <v>44614</v>
      </c>
      <c r="AA862" s="7">
        <f t="shared" si="1067"/>
        <v>2</v>
      </c>
      <c r="AB862" s="7">
        <f t="shared" si="1068"/>
        <v>2022</v>
      </c>
      <c r="AC862" s="7">
        <f t="shared" si="1069"/>
        <v>2026</v>
      </c>
      <c r="AD862" s="10" t="e">
        <f t="shared" ref="AD862:AD925" ca="1" si="1110">IF(#REF!="Non",(DAYS360(N862,Q862)/360),(DAYS360(N862,TODAY())/360))</f>
        <v>#REF!</v>
      </c>
      <c r="AE862" s="10" t="e">
        <f t="shared" ca="1" si="1071"/>
        <v>#REF!</v>
      </c>
      <c r="AF862" s="8">
        <v>27786</v>
      </c>
      <c r="AG862" s="11">
        <f t="shared" ca="1" si="1072"/>
        <v>49.139726027397259</v>
      </c>
      <c r="AH862" s="10" t="str">
        <f t="shared" ca="1" si="1073"/>
        <v>&gt;45&lt; 55</v>
      </c>
      <c r="AI862" s="12">
        <v>11801746</v>
      </c>
      <c r="AJ862" s="13" t="s">
        <v>150</v>
      </c>
      <c r="AK862" s="12" t="s">
        <v>3632</v>
      </c>
      <c r="AL862" s="8">
        <v>37168</v>
      </c>
      <c r="AM862" s="7" t="s">
        <v>108</v>
      </c>
      <c r="AN862" s="7" t="s">
        <v>76</v>
      </c>
      <c r="AO862">
        <v>2</v>
      </c>
      <c r="AQ862">
        <v>3</v>
      </c>
      <c r="AR862" s="14">
        <v>3</v>
      </c>
      <c r="AS862" s="15">
        <f t="shared" si="1074"/>
        <v>45709.75</v>
      </c>
      <c r="AT862" s="14" t="s">
        <v>163</v>
      </c>
      <c r="AU862" s="12">
        <v>3.3069999999999999</v>
      </c>
      <c r="AV862" s="17" t="s">
        <v>236</v>
      </c>
      <c r="AW862" s="18">
        <v>53594</v>
      </c>
      <c r="AX862" s="19" t="s">
        <v>3633</v>
      </c>
      <c r="AY862" s="17">
        <v>17</v>
      </c>
      <c r="AZ862" s="14" t="s">
        <v>203</v>
      </c>
      <c r="BA862" s="20" t="str">
        <f t="shared" si="1075"/>
        <v>17535940172715737817</v>
      </c>
      <c r="BB862" s="31">
        <f t="shared" si="1076"/>
        <v>20</v>
      </c>
      <c r="BC862" s="22" t="s">
        <v>2529</v>
      </c>
      <c r="BD862" s="23" t="s">
        <v>341</v>
      </c>
      <c r="BF862" s="8"/>
      <c r="BG862" s="32">
        <v>96652743</v>
      </c>
      <c r="BH862" s="32">
        <v>96650716</v>
      </c>
      <c r="BI862" s="32"/>
      <c r="BJ862" t="s">
        <v>1870</v>
      </c>
      <c r="BK862" s="14" t="str">
        <f t="shared" si="1107"/>
        <v>A-Panda</v>
      </c>
      <c r="BL862" s="14" t="s">
        <v>300</v>
      </c>
      <c r="BM862" s="25"/>
      <c r="BN862" s="26" t="str">
        <f t="shared" si="1077"/>
        <v>17535940172715737817</v>
      </c>
      <c r="BO862" s="27" t="str">
        <f t="shared" si="1078"/>
        <v>MANAI LEILA</v>
      </c>
      <c r="BP862" s="26">
        <f t="shared" si="1079"/>
        <v>863</v>
      </c>
      <c r="BQ862" s="28"/>
    </row>
    <row r="863" spans="1:69" x14ac:dyDescent="0.25">
      <c r="A863" t="str">
        <f>VLOOKUP(B863,[2]RH!$B:$BV,72,0)</f>
        <v>si</v>
      </c>
      <c r="B863" s="6">
        <v>864</v>
      </c>
      <c r="C863" s="7" t="s">
        <v>168</v>
      </c>
      <c r="D863" s="7" t="s">
        <v>3634</v>
      </c>
      <c r="E863" s="7" t="s">
        <v>67</v>
      </c>
      <c r="F863" s="7" t="s">
        <v>118</v>
      </c>
      <c r="G863" s="7" t="s">
        <v>220</v>
      </c>
      <c r="H863" s="7" t="s">
        <v>649</v>
      </c>
      <c r="I863" s="7" t="s">
        <v>709</v>
      </c>
      <c r="J863" s="7" t="s">
        <v>190</v>
      </c>
      <c r="K863" s="7" t="s">
        <v>146</v>
      </c>
      <c r="L863" s="7" t="s">
        <v>90</v>
      </c>
      <c r="M863" s="7" t="s">
        <v>191</v>
      </c>
      <c r="N863" s="8">
        <v>44614</v>
      </c>
      <c r="P863" s="7">
        <f t="shared" ca="1" si="1080"/>
        <v>25</v>
      </c>
      <c r="Q863" s="8"/>
      <c r="R863" s="7"/>
      <c r="S863" s="7"/>
      <c r="T863" s="9" t="s">
        <v>156</v>
      </c>
      <c r="U863" s="7" t="str">
        <f t="shared" si="1066"/>
        <v>Contractuel</v>
      </c>
      <c r="V863" s="8">
        <v>45689</v>
      </c>
      <c r="W863" s="8">
        <f>VLOOKUP(B863,[1]BASE!$A:$Q,17,0)</f>
        <v>45747</v>
      </c>
      <c r="X863" s="8"/>
      <c r="Y863" s="8"/>
      <c r="Z863" s="8">
        <v>44614</v>
      </c>
      <c r="AA863" s="7">
        <f t="shared" si="1067"/>
        <v>2</v>
      </c>
      <c r="AB863" s="7">
        <f t="shared" si="1068"/>
        <v>2022</v>
      </c>
      <c r="AC863" s="7">
        <f t="shared" si="1069"/>
        <v>2026</v>
      </c>
      <c r="AD863" s="10" t="e">
        <f t="shared" ref="AD863:AD926" ca="1" si="1111">IF(#REF!="Non",(DAYS360(N863,Q863)/360),(DAYS360(N863,TODAY())/360))</f>
        <v>#REF!</v>
      </c>
      <c r="AE863" s="10" t="e">
        <f t="shared" ca="1" si="1071"/>
        <v>#REF!</v>
      </c>
      <c r="AF863" s="8">
        <v>28862</v>
      </c>
      <c r="AG863" s="11">
        <f t="shared" ca="1" si="1072"/>
        <v>46.19178082191781</v>
      </c>
      <c r="AH863" s="10" t="str">
        <f t="shared" ca="1" si="1073"/>
        <v>&gt;45&lt; 55</v>
      </c>
      <c r="AI863" s="12">
        <v>11819903</v>
      </c>
      <c r="AJ863" s="13" t="s">
        <v>79</v>
      </c>
      <c r="AK863" s="12" t="s">
        <v>3635</v>
      </c>
      <c r="AL863" s="8">
        <v>42313</v>
      </c>
      <c r="AM863" s="7" t="s">
        <v>108</v>
      </c>
      <c r="AN863" s="7" t="s">
        <v>76</v>
      </c>
      <c r="AO863">
        <v>3</v>
      </c>
      <c r="AQ863">
        <v>3</v>
      </c>
      <c r="AR863" s="14">
        <v>3</v>
      </c>
      <c r="AS863" s="15">
        <f t="shared" si="1074"/>
        <v>45709.75</v>
      </c>
      <c r="AT863" s="14" t="s">
        <v>163</v>
      </c>
      <c r="AU863" s="12">
        <v>3.3069999999999999</v>
      </c>
      <c r="AV863" s="17" t="s">
        <v>236</v>
      </c>
      <c r="AW863" s="18" t="s">
        <v>201</v>
      </c>
      <c r="AX863" s="19" t="s">
        <v>3636</v>
      </c>
      <c r="AY863" s="17" t="s">
        <v>2578</v>
      </c>
      <c r="AZ863" s="14" t="s">
        <v>203</v>
      </c>
      <c r="BA863" s="20" t="str">
        <f t="shared" si="1075"/>
        <v>17001000000311208295</v>
      </c>
      <c r="BB863" s="31">
        <f t="shared" si="1076"/>
        <v>20</v>
      </c>
      <c r="BC863" s="22" t="s">
        <v>2529</v>
      </c>
      <c r="BD863" s="23" t="s">
        <v>341</v>
      </c>
      <c r="BF863" s="8"/>
      <c r="BG863" s="32">
        <v>58925463</v>
      </c>
      <c r="BH863" s="32">
        <v>92866457</v>
      </c>
      <c r="BI863" s="32"/>
      <c r="BJ863" t="s">
        <v>1870</v>
      </c>
      <c r="BK863" s="14" t="str">
        <f t="shared" si="1107"/>
        <v>A-Panda</v>
      </c>
      <c r="BL863" s="14" t="s">
        <v>288</v>
      </c>
      <c r="BM863" s="25"/>
      <c r="BN863" s="26" t="str">
        <f t="shared" si="1077"/>
        <v>17001000000311208295</v>
      </c>
      <c r="BO863" s="27" t="str">
        <f t="shared" si="1078"/>
        <v>HAJRI NAJOUA</v>
      </c>
      <c r="BP863" s="26">
        <f t="shared" si="1079"/>
        <v>864</v>
      </c>
      <c r="BQ863" s="28"/>
    </row>
    <row r="864" spans="1:69" x14ac:dyDescent="0.25">
      <c r="A864" t="str">
        <f>VLOOKUP(B864,[2]RH!$B:$BV,72,0)</f>
        <v>Non-Actif</v>
      </c>
      <c r="B864" s="6">
        <v>865</v>
      </c>
      <c r="C864" s="7" t="s">
        <v>100</v>
      </c>
      <c r="D864" s="7" t="s">
        <v>3637</v>
      </c>
      <c r="E864" s="7" t="s">
        <v>67</v>
      </c>
      <c r="F864" s="7" t="s">
        <v>118</v>
      </c>
      <c r="G864" s="7" t="s">
        <v>220</v>
      </c>
      <c r="H864" s="7">
        <v>520</v>
      </c>
      <c r="I864" s="7"/>
      <c r="J864" s="7" t="s">
        <v>281</v>
      </c>
      <c r="K864" s="7" t="s">
        <v>146</v>
      </c>
      <c r="L864" s="7" t="s">
        <v>90</v>
      </c>
      <c r="M864" s="7" t="s">
        <v>191</v>
      </c>
      <c r="N864" s="8">
        <v>44616</v>
      </c>
      <c r="P864" s="7">
        <f t="shared" ca="1" si="1080"/>
        <v>-1010</v>
      </c>
      <c r="Q864" s="8">
        <v>44682</v>
      </c>
      <c r="R864" s="7" t="s">
        <v>161</v>
      </c>
      <c r="S864" s="7"/>
      <c r="T864" s="9" t="s">
        <v>156</v>
      </c>
      <c r="U864" s="7" t="str">
        <f t="shared" si="1066"/>
        <v>Contractuel</v>
      </c>
      <c r="V864" s="8">
        <v>44652</v>
      </c>
      <c r="W864" s="8">
        <v>44712</v>
      </c>
      <c r="X864" s="8"/>
      <c r="Y864" s="8"/>
      <c r="Z864" s="8">
        <v>44616</v>
      </c>
      <c r="AA864" s="7">
        <f t="shared" si="1067"/>
        <v>2</v>
      </c>
      <c r="AB864" s="7">
        <f t="shared" si="1068"/>
        <v>2022</v>
      </c>
      <c r="AC864" s="7">
        <f t="shared" si="1069"/>
        <v>2026</v>
      </c>
      <c r="AD864" s="10" t="e">
        <f t="shared" ref="AD864:AD927" ca="1" si="1112">IF(#REF!="Non",(DAYS360(N864,Q864)/360),(DAYS360(N864,TODAY())/360))</f>
        <v>#REF!</v>
      </c>
      <c r="AE864" s="10" t="e">
        <f t="shared" ca="1" si="1071"/>
        <v>#REF!</v>
      </c>
      <c r="AF864" s="8">
        <v>31020</v>
      </c>
      <c r="AG864" s="11">
        <f t="shared" ca="1" si="1072"/>
        <v>40.279452054794518</v>
      </c>
      <c r="AH864" s="10" t="str">
        <f t="shared" ca="1" si="1073"/>
        <v>&gt;35&lt; 45</v>
      </c>
      <c r="AI864" s="12">
        <v>16067830</v>
      </c>
      <c r="AJ864" s="13" t="s">
        <v>150</v>
      </c>
      <c r="AK864" s="12" t="s">
        <v>3638</v>
      </c>
      <c r="AL864" s="8">
        <v>44425</v>
      </c>
      <c r="AM864" s="7" t="s">
        <v>108</v>
      </c>
      <c r="AN864" s="7" t="s">
        <v>109</v>
      </c>
      <c r="AQ864" s="14">
        <v>3</v>
      </c>
      <c r="AR864" s="14">
        <v>1</v>
      </c>
      <c r="AS864" s="15">
        <f t="shared" si="1074"/>
        <v>44981.25</v>
      </c>
      <c r="AT864" s="14" t="s">
        <v>163</v>
      </c>
      <c r="AU864" s="12">
        <v>3.1930000000000001</v>
      </c>
      <c r="AV864" s="17" t="s">
        <v>79</v>
      </c>
      <c r="AW864" s="18" t="s">
        <v>545</v>
      </c>
      <c r="AX864" s="19" t="s">
        <v>3639</v>
      </c>
      <c r="AY864" s="17" t="s">
        <v>2135</v>
      </c>
      <c r="AZ864" s="14" t="s">
        <v>83</v>
      </c>
      <c r="BA864" s="20" t="str">
        <f t="shared" si="1075"/>
        <v>08103000722013184415</v>
      </c>
      <c r="BB864" s="31">
        <f t="shared" si="1076"/>
        <v>20</v>
      </c>
      <c r="BC864" s="22" t="s">
        <v>3640</v>
      </c>
      <c r="BD864" s="23" t="s">
        <v>341</v>
      </c>
      <c r="BF864" s="8"/>
      <c r="BG864" s="32">
        <v>96150795</v>
      </c>
      <c r="BH864" s="32">
        <v>95795219</v>
      </c>
      <c r="BI864" s="32"/>
      <c r="BJ864" t="s">
        <v>1146</v>
      </c>
      <c r="BK864" s="14" t="str">
        <f t="shared" si="1107"/>
        <v>B-520</v>
      </c>
      <c r="BL864" s="14"/>
      <c r="BM864" s="25"/>
      <c r="BN864" s="26" t="str">
        <f t="shared" si="1077"/>
        <v>08103000722013184415</v>
      </c>
      <c r="BO864" s="27" t="str">
        <f t="shared" si="1078"/>
        <v>HAMMAMI RAFIA</v>
      </c>
      <c r="BP864" s="26">
        <f t="shared" si="1079"/>
        <v>865</v>
      </c>
      <c r="BQ864" s="28"/>
    </row>
    <row r="865" spans="1:69" x14ac:dyDescent="0.25">
      <c r="A865" t="str">
        <f>VLOOKUP(B865,[2]RH!$B:$BV,72,0)</f>
        <v>si</v>
      </c>
      <c r="B865" s="6">
        <v>866</v>
      </c>
      <c r="C865" s="7" t="s">
        <v>168</v>
      </c>
      <c r="D865" s="7" t="s">
        <v>3641</v>
      </c>
      <c r="E865" s="7" t="s">
        <v>67</v>
      </c>
      <c r="F865" s="7" t="s">
        <v>118</v>
      </c>
      <c r="G865" s="7" t="s">
        <v>220</v>
      </c>
      <c r="H865" s="7" t="s">
        <v>234</v>
      </c>
      <c r="I865" s="7" t="s">
        <v>189</v>
      </c>
      <c r="J865" s="7" t="s">
        <v>190</v>
      </c>
      <c r="K865" s="7" t="s">
        <v>146</v>
      </c>
      <c r="L865" s="7" t="s">
        <v>90</v>
      </c>
      <c r="M865" s="7" t="s">
        <v>191</v>
      </c>
      <c r="N865" s="8">
        <v>44616</v>
      </c>
      <c r="P865" s="7">
        <f t="shared" ca="1" si="1080"/>
        <v>25</v>
      </c>
      <c r="Q865" s="8"/>
      <c r="R865" s="7"/>
      <c r="S865" s="7"/>
      <c r="T865" s="9" t="s">
        <v>156</v>
      </c>
      <c r="U865" s="7" t="str">
        <f t="shared" si="1066"/>
        <v>Contractuel</v>
      </c>
      <c r="V865" s="8">
        <v>45689</v>
      </c>
      <c r="W865" s="8">
        <f>VLOOKUP(B865,[1]BASE!$A:$Q,17,0)</f>
        <v>45747</v>
      </c>
      <c r="X865" s="8"/>
      <c r="Y865" s="8"/>
      <c r="Z865" s="8">
        <v>44616</v>
      </c>
      <c r="AA865" s="7">
        <f t="shared" si="1067"/>
        <v>2</v>
      </c>
      <c r="AB865" s="7">
        <f t="shared" si="1068"/>
        <v>2022</v>
      </c>
      <c r="AC865" s="7">
        <f t="shared" si="1069"/>
        <v>2026</v>
      </c>
      <c r="AD865" s="10" t="e">
        <f t="shared" ref="AD865:AD928" ca="1" si="1113">IF(#REF!="Non",(DAYS360(N865,Q865)/360),(DAYS360(N865,TODAY())/360))</f>
        <v>#REF!</v>
      </c>
      <c r="AE865" s="10" t="e">
        <f t="shared" ca="1" si="1071"/>
        <v>#REF!</v>
      </c>
      <c r="AF865" s="8">
        <v>29076</v>
      </c>
      <c r="AG865" s="11">
        <f t="shared" ca="1" si="1072"/>
        <v>45.605479452054794</v>
      </c>
      <c r="AH865" s="10" t="str">
        <f t="shared" ca="1" si="1073"/>
        <v>&gt;45&lt; 55</v>
      </c>
      <c r="AI865" s="12">
        <v>11843740</v>
      </c>
      <c r="AJ865" s="13" t="s">
        <v>106</v>
      </c>
      <c r="AK865" s="12" t="s">
        <v>3642</v>
      </c>
      <c r="AL865" s="8">
        <v>43391</v>
      </c>
      <c r="AM865" s="7" t="s">
        <v>108</v>
      </c>
      <c r="AN865" s="7" t="s">
        <v>76</v>
      </c>
      <c r="AO865">
        <v>3</v>
      </c>
      <c r="AQ865">
        <v>3</v>
      </c>
      <c r="AR865" s="14">
        <v>3</v>
      </c>
      <c r="AS865" s="15">
        <f t="shared" si="1074"/>
        <v>45711.75</v>
      </c>
      <c r="AT865" s="14" t="s">
        <v>163</v>
      </c>
      <c r="AU865" s="12">
        <v>3.3069999999999999</v>
      </c>
      <c r="AV865" s="17" t="s">
        <v>433</v>
      </c>
      <c r="AW865" s="18" t="s">
        <v>434</v>
      </c>
      <c r="AX865" s="19" t="s">
        <v>3643</v>
      </c>
      <c r="AY865" s="17">
        <v>89</v>
      </c>
      <c r="AZ865" s="14" t="s">
        <v>195</v>
      </c>
      <c r="BA865" s="20" t="str">
        <f t="shared" si="1075"/>
        <v>12406000013313763289</v>
      </c>
      <c r="BB865" s="31">
        <f t="shared" si="1076"/>
        <v>20</v>
      </c>
      <c r="BC865" s="22" t="s">
        <v>3644</v>
      </c>
      <c r="BD865" s="23" t="s">
        <v>286</v>
      </c>
      <c r="BF865" s="8"/>
      <c r="BG865" s="32">
        <v>50733896</v>
      </c>
      <c r="BH865" s="32">
        <v>98710134</v>
      </c>
      <c r="BI865" s="32"/>
      <c r="BJ865" t="s">
        <v>600</v>
      </c>
      <c r="BK865" s="14" t="str">
        <f t="shared" si="1107"/>
        <v>A-JFU</v>
      </c>
      <c r="BL865" s="14" t="s">
        <v>300</v>
      </c>
      <c r="BM865" s="25"/>
      <c r="BN865" s="26" t="str">
        <f t="shared" si="1077"/>
        <v>12406000013313763289</v>
      </c>
      <c r="BO865" s="27" t="str">
        <f t="shared" si="1078"/>
        <v>ARBI LAMIA</v>
      </c>
      <c r="BP865" s="26">
        <f t="shared" si="1079"/>
        <v>866</v>
      </c>
      <c r="BQ865" s="28"/>
    </row>
    <row r="866" spans="1:69" x14ac:dyDescent="0.25">
      <c r="A866" t="str">
        <f>VLOOKUP(B866,[2]RH!$B:$BV,72,0)</f>
        <v>Non-Actif</v>
      </c>
      <c r="B866" s="6">
        <v>867</v>
      </c>
      <c r="C866" s="7" t="s">
        <v>100</v>
      </c>
      <c r="D866" s="7" t="s">
        <v>3645</v>
      </c>
      <c r="E866" s="7" t="s">
        <v>67</v>
      </c>
      <c r="F866" s="7" t="s">
        <v>118</v>
      </c>
      <c r="G866" s="7" t="s">
        <v>220</v>
      </c>
      <c r="H866" s="7" t="s">
        <v>649</v>
      </c>
      <c r="I866" s="7" t="s">
        <v>650</v>
      </c>
      <c r="J866" s="7" t="s">
        <v>281</v>
      </c>
      <c r="K866" s="7" t="s">
        <v>146</v>
      </c>
      <c r="L866" s="7" t="s">
        <v>90</v>
      </c>
      <c r="M866" s="7" t="s">
        <v>191</v>
      </c>
      <c r="N866" s="8">
        <v>44616</v>
      </c>
      <c r="P866" s="7">
        <f t="shared" ca="1" si="1080"/>
        <v>-187</v>
      </c>
      <c r="Q866" s="8">
        <v>45540</v>
      </c>
      <c r="R866" s="7" t="s">
        <v>2087</v>
      </c>
      <c r="S866" s="7"/>
      <c r="T866" s="9" t="s">
        <v>156</v>
      </c>
      <c r="U866" s="7" t="str">
        <f t="shared" si="1066"/>
        <v>Contractuel</v>
      </c>
      <c r="V866" s="8">
        <v>45444</v>
      </c>
      <c r="W866" s="8">
        <v>45535</v>
      </c>
      <c r="X866" s="8"/>
      <c r="Y866" s="8"/>
      <c r="Z866" s="8">
        <v>44616</v>
      </c>
      <c r="AA866" s="7">
        <f t="shared" si="1067"/>
        <v>2</v>
      </c>
      <c r="AB866" s="7">
        <f t="shared" si="1068"/>
        <v>2022</v>
      </c>
      <c r="AC866" s="7">
        <f t="shared" si="1069"/>
        <v>2026</v>
      </c>
      <c r="AD866" s="10" t="e">
        <f t="shared" ref="AD866:AD929" ca="1" si="1114">IF(#REF!="Non",(DAYS360(N866,Q866)/360),(DAYS360(N866,TODAY())/360))</f>
        <v>#REF!</v>
      </c>
      <c r="AE866" s="10" t="e">
        <f t="shared" ca="1" si="1071"/>
        <v>#REF!</v>
      </c>
      <c r="AF866" s="8">
        <v>37209</v>
      </c>
      <c r="AG866" s="11">
        <f t="shared" ca="1" si="1072"/>
        <v>23.323287671232876</v>
      </c>
      <c r="AH866" s="10" t="str">
        <f t="shared" ca="1" si="1073"/>
        <v>&lt; 25</v>
      </c>
      <c r="AI866" s="12">
        <v>17444008</v>
      </c>
      <c r="AJ866" s="13" t="s">
        <v>82</v>
      </c>
      <c r="AK866" s="12">
        <v>14367086</v>
      </c>
      <c r="AL866" s="8">
        <v>43999</v>
      </c>
      <c r="AM866" s="7" t="s">
        <v>108</v>
      </c>
      <c r="AN866" s="7" t="s">
        <v>109</v>
      </c>
      <c r="AQ866">
        <v>3</v>
      </c>
      <c r="AR866" s="14">
        <v>3</v>
      </c>
      <c r="AS866" s="15">
        <f t="shared" si="1074"/>
        <v>45711.75</v>
      </c>
      <c r="AT866" s="14" t="s">
        <v>163</v>
      </c>
      <c r="AU866" s="12">
        <v>3.3069999999999999</v>
      </c>
      <c r="AV866" s="17" t="s">
        <v>236</v>
      </c>
      <c r="AW866" s="18" t="s">
        <v>201</v>
      </c>
      <c r="AX866" s="19" t="s">
        <v>3646</v>
      </c>
      <c r="AY866" s="17" t="s">
        <v>1255</v>
      </c>
      <c r="AZ866" s="14" t="s">
        <v>203</v>
      </c>
      <c r="BA866" s="20" t="str">
        <f t="shared" si="1075"/>
        <v>17001000000311277941</v>
      </c>
      <c r="BB866" s="31">
        <f t="shared" si="1076"/>
        <v>20</v>
      </c>
      <c r="BC866" s="22" t="s">
        <v>3560</v>
      </c>
      <c r="BD866" s="23" t="s">
        <v>341</v>
      </c>
      <c r="BF866" s="8"/>
      <c r="BG866" s="32">
        <v>22646823</v>
      </c>
      <c r="BH866" s="32">
        <v>56630156</v>
      </c>
      <c r="BI866" s="32"/>
      <c r="BJ866" t="s">
        <v>3647</v>
      </c>
      <c r="BK866" s="14" t="str">
        <f t="shared" si="1107"/>
        <v>B-Panda</v>
      </c>
      <c r="BL866" s="14" t="s">
        <v>288</v>
      </c>
      <c r="BM866" s="25"/>
      <c r="BN866" s="26" t="str">
        <f t="shared" si="1077"/>
        <v>17001000000311277941</v>
      </c>
      <c r="BO866" s="27" t="str">
        <f t="shared" si="1078"/>
        <v>BADROUNI RAYEN</v>
      </c>
      <c r="BP866" s="26">
        <f t="shared" si="1079"/>
        <v>867</v>
      </c>
      <c r="BQ866" s="28"/>
    </row>
    <row r="867" spans="1:69" x14ac:dyDescent="0.25">
      <c r="A867" t="str">
        <f>VLOOKUP(B867,[2]RH!$B:$BV,72,0)</f>
        <v>Non-Actif</v>
      </c>
      <c r="B867" s="6">
        <v>868</v>
      </c>
      <c r="C867" s="7" t="s">
        <v>168</v>
      </c>
      <c r="D867" s="7" t="s">
        <v>1836</v>
      </c>
      <c r="E867" s="7" t="s">
        <v>67</v>
      </c>
      <c r="F867" s="7" t="s">
        <v>118</v>
      </c>
      <c r="G867" s="7" t="s">
        <v>220</v>
      </c>
      <c r="H867" s="7" t="s">
        <v>1656</v>
      </c>
      <c r="I867" s="7"/>
      <c r="J867" s="7" t="s">
        <v>281</v>
      </c>
      <c r="K867" s="7" t="s">
        <v>146</v>
      </c>
      <c r="L867" s="7" t="s">
        <v>90</v>
      </c>
      <c r="M867" s="7" t="s">
        <v>191</v>
      </c>
      <c r="N867" s="8">
        <v>44616</v>
      </c>
      <c r="P867" s="7">
        <f t="shared" ca="1" si="1080"/>
        <v>-949</v>
      </c>
      <c r="Q867" s="8">
        <v>44736</v>
      </c>
      <c r="R867" s="7" t="s">
        <v>161</v>
      </c>
      <c r="S867" s="7"/>
      <c r="T867" s="9" t="s">
        <v>156</v>
      </c>
      <c r="U867" s="7" t="str">
        <f t="shared" si="1066"/>
        <v>Contractuel</v>
      </c>
      <c r="V867" s="8">
        <v>44713</v>
      </c>
      <c r="W867" s="8">
        <v>44773</v>
      </c>
      <c r="X867" s="8"/>
      <c r="Y867" s="8"/>
      <c r="Z867" s="8">
        <v>44616</v>
      </c>
      <c r="AA867" s="7">
        <f t="shared" si="1067"/>
        <v>2</v>
      </c>
      <c r="AB867" s="7">
        <f t="shared" si="1068"/>
        <v>2022</v>
      </c>
      <c r="AC867" s="7">
        <f t="shared" si="1069"/>
        <v>2026</v>
      </c>
      <c r="AD867" s="10" t="e">
        <f t="shared" ref="AD867:AD930" ca="1" si="1115">IF(#REF!="Non",(DAYS360(N867,Q867)/360),(DAYS360(N867,TODAY())/360))</f>
        <v>#REF!</v>
      </c>
      <c r="AE867" s="10" t="e">
        <f t="shared" ca="1" si="1071"/>
        <v>#REF!</v>
      </c>
      <c r="AF867" s="8">
        <v>32423</v>
      </c>
      <c r="AG867" s="11">
        <f t="shared" ca="1" si="1072"/>
        <v>36.435616438356163</v>
      </c>
      <c r="AH867" s="10" t="str">
        <f t="shared" ca="1" si="1073"/>
        <v>&gt;35&lt; 45</v>
      </c>
      <c r="AI867" s="12">
        <v>17216562</v>
      </c>
      <c r="AJ867" s="13" t="s">
        <v>82</v>
      </c>
      <c r="AK867" s="12" t="s">
        <v>1837</v>
      </c>
      <c r="AL867" s="8">
        <v>41877</v>
      </c>
      <c r="AM867" s="7" t="s">
        <v>108</v>
      </c>
      <c r="AN867" s="7" t="s">
        <v>76</v>
      </c>
      <c r="AO867">
        <v>1</v>
      </c>
      <c r="AQ867" s="14">
        <v>3</v>
      </c>
      <c r="AR867" s="14">
        <v>1</v>
      </c>
      <c r="AS867" s="15">
        <f t="shared" si="1074"/>
        <v>44981.25</v>
      </c>
      <c r="AT867" s="14" t="s">
        <v>163</v>
      </c>
      <c r="AU867" s="12">
        <v>3.1930000000000001</v>
      </c>
      <c r="AV867" s="17" t="s">
        <v>236</v>
      </c>
      <c r="AW867" s="18" t="s">
        <v>201</v>
      </c>
      <c r="AX867" s="19" t="s">
        <v>1838</v>
      </c>
      <c r="AY867" s="17" t="s">
        <v>1185</v>
      </c>
      <c r="AZ867" s="14" t="s">
        <v>203</v>
      </c>
      <c r="BA867" s="20" t="str">
        <f t="shared" si="1075"/>
        <v>17001000000290159683</v>
      </c>
      <c r="BB867" s="31">
        <f t="shared" si="1076"/>
        <v>20</v>
      </c>
      <c r="BC867" s="22" t="s">
        <v>1839</v>
      </c>
      <c r="BD867" s="23" t="s">
        <v>371</v>
      </c>
      <c r="BF867" s="8"/>
      <c r="BG867" s="32">
        <v>22237293</v>
      </c>
      <c r="BH867" s="32">
        <v>22806547</v>
      </c>
      <c r="BI867" s="32"/>
      <c r="BJ867" t="s">
        <v>371</v>
      </c>
      <c r="BK867" s="14" t="str">
        <f t="shared" si="1107"/>
        <v>B-APT</v>
      </c>
      <c r="BL867" s="14"/>
      <c r="BM867" s="25"/>
      <c r="BN867" s="26" t="str">
        <f t="shared" si="1077"/>
        <v>17001000000290159683</v>
      </c>
      <c r="BO867" s="27" t="str">
        <f t="shared" si="1078"/>
        <v>LACHHEB DORSAF</v>
      </c>
      <c r="BP867" s="26">
        <f t="shared" si="1079"/>
        <v>868</v>
      </c>
      <c r="BQ867" s="28"/>
    </row>
    <row r="868" spans="1:69" x14ac:dyDescent="0.25">
      <c r="A868" t="str">
        <f>VLOOKUP(B868,[2]RH!$B:$BV,72,0)</f>
        <v>Non-Actif</v>
      </c>
      <c r="B868" s="6">
        <v>869</v>
      </c>
      <c r="C868" s="7" t="s">
        <v>100</v>
      </c>
      <c r="D868" s="7" t="s">
        <v>3648</v>
      </c>
      <c r="E868" s="7" t="s">
        <v>67</v>
      </c>
      <c r="F868" s="7" t="s">
        <v>118</v>
      </c>
      <c r="G868" s="7" t="s">
        <v>408</v>
      </c>
      <c r="H868" s="7">
        <v>560</v>
      </c>
      <c r="I868" s="7" t="s">
        <v>189</v>
      </c>
      <c r="J868" s="7" t="s">
        <v>190</v>
      </c>
      <c r="K868" s="7" t="s">
        <v>146</v>
      </c>
      <c r="L868" s="7" t="s">
        <v>90</v>
      </c>
      <c r="M868" s="7" t="s">
        <v>191</v>
      </c>
      <c r="N868" s="8">
        <v>44617</v>
      </c>
      <c r="P868" s="7">
        <f t="shared" ca="1" si="1080"/>
        <v>-737</v>
      </c>
      <c r="Q868" s="8">
        <v>44974</v>
      </c>
      <c r="R868" s="7" t="s">
        <v>147</v>
      </c>
      <c r="S868" s="7"/>
      <c r="T868" s="9" t="s">
        <v>156</v>
      </c>
      <c r="U868" s="7" t="str">
        <f t="shared" si="1066"/>
        <v>Contractuel</v>
      </c>
      <c r="V868" s="8">
        <v>44927</v>
      </c>
      <c r="W868" s="8">
        <v>44985</v>
      </c>
      <c r="X868" s="8"/>
      <c r="Y868" s="8"/>
      <c r="Z868" s="8">
        <v>44617</v>
      </c>
      <c r="AA868" s="7">
        <f t="shared" si="1067"/>
        <v>2</v>
      </c>
      <c r="AB868" s="7">
        <f t="shared" si="1068"/>
        <v>2022</v>
      </c>
      <c r="AC868" s="7">
        <f t="shared" si="1069"/>
        <v>2026</v>
      </c>
      <c r="AD868" s="10" t="e">
        <f t="shared" ref="AD868:AD931" ca="1" si="1116">IF(#REF!="Non",(DAYS360(N868,Q868)/360),(DAYS360(N868,TODAY())/360))</f>
        <v>#REF!</v>
      </c>
      <c r="AE868" s="10" t="e">
        <f t="shared" ca="1" si="1071"/>
        <v>#REF!</v>
      </c>
      <c r="AF868" s="8">
        <v>35429</v>
      </c>
      <c r="AG868" s="11">
        <f t="shared" ca="1" si="1072"/>
        <v>28.2</v>
      </c>
      <c r="AH868" s="10" t="str">
        <f t="shared" ca="1" si="1073"/>
        <v>&gt;25&lt; 35</v>
      </c>
      <c r="AI868" s="12">
        <v>17462561</v>
      </c>
      <c r="AJ868" s="13" t="s">
        <v>92</v>
      </c>
      <c r="AK868" s="12" t="s">
        <v>3649</v>
      </c>
      <c r="AL868" s="8">
        <v>41881</v>
      </c>
      <c r="AM868" s="7" t="s">
        <v>108</v>
      </c>
      <c r="AN868" s="7" t="s">
        <v>109</v>
      </c>
      <c r="AQ868" s="14">
        <v>3</v>
      </c>
      <c r="AR868" s="14">
        <v>1</v>
      </c>
      <c r="AS868" s="15">
        <f t="shared" si="1074"/>
        <v>44982.25</v>
      </c>
      <c r="AT868" s="14" t="s">
        <v>163</v>
      </c>
      <c r="AU868" s="12">
        <v>3.3069999999999999</v>
      </c>
      <c r="AV868" s="17" t="s">
        <v>150</v>
      </c>
      <c r="AW868" s="18" t="s">
        <v>339</v>
      </c>
      <c r="AX868" s="19" t="s">
        <v>3650</v>
      </c>
      <c r="AY868" s="17" t="s">
        <v>774</v>
      </c>
      <c r="AZ868" s="14" t="s">
        <v>174</v>
      </c>
      <c r="BA868" s="20" t="str">
        <f t="shared" si="1075"/>
        <v>07080013810554155456</v>
      </c>
      <c r="BB868" s="31">
        <f t="shared" si="1076"/>
        <v>20</v>
      </c>
      <c r="BC868" s="22" t="s">
        <v>3651</v>
      </c>
      <c r="BD868" s="23" t="s">
        <v>3652</v>
      </c>
      <c r="BF868" s="8"/>
      <c r="BG868" s="32">
        <v>51922394</v>
      </c>
      <c r="BH868" s="32">
        <v>23217793</v>
      </c>
      <c r="BI868" s="32"/>
      <c r="BJ868" t="s">
        <v>322</v>
      </c>
      <c r="BK868" s="14" t="str">
        <f t="shared" si="1107"/>
        <v>A-560</v>
      </c>
      <c r="BL868" s="14"/>
      <c r="BM868" s="25"/>
      <c r="BN868" s="26" t="str">
        <f t="shared" si="1077"/>
        <v>07080013810554155456</v>
      </c>
      <c r="BO868" s="27" t="str">
        <f t="shared" si="1078"/>
        <v>KRIFI WAJDEN</v>
      </c>
      <c r="BP868" s="26">
        <f t="shared" si="1079"/>
        <v>869</v>
      </c>
      <c r="BQ868" s="28"/>
    </row>
    <row r="869" spans="1:69" x14ac:dyDescent="0.25">
      <c r="A869" t="str">
        <f>VLOOKUP(B869,[2]RH!$B:$BV,72,0)</f>
        <v>Non-Actif</v>
      </c>
      <c r="B869" s="6">
        <v>870</v>
      </c>
      <c r="C869" s="7" t="s">
        <v>65</v>
      </c>
      <c r="D869" s="7" t="s">
        <v>3653</v>
      </c>
      <c r="E869" s="7" t="s">
        <v>67</v>
      </c>
      <c r="F869" s="7" t="s">
        <v>118</v>
      </c>
      <c r="G869" s="7" t="s">
        <v>2675</v>
      </c>
      <c r="H869" s="7">
        <v>520</v>
      </c>
      <c r="I869" s="7"/>
      <c r="J869" s="7" t="s">
        <v>190</v>
      </c>
      <c r="K869" s="7" t="s">
        <v>146</v>
      </c>
      <c r="L869" s="7" t="s">
        <v>90</v>
      </c>
      <c r="M869" s="7" t="s">
        <v>160</v>
      </c>
      <c r="N869" s="8">
        <v>44620</v>
      </c>
      <c r="P869" s="7">
        <f t="shared" ca="1" si="1080"/>
        <v>-888</v>
      </c>
      <c r="Q869" s="8">
        <v>44833</v>
      </c>
      <c r="R869" s="7" t="s">
        <v>325</v>
      </c>
      <c r="S869" s="7"/>
      <c r="T869" s="9" t="s">
        <v>156</v>
      </c>
      <c r="U869" s="7" t="str">
        <f t="shared" si="1066"/>
        <v>Contractuel</v>
      </c>
      <c r="V869" s="8">
        <v>44774</v>
      </c>
      <c r="W869" s="8">
        <v>44834</v>
      </c>
      <c r="X869" s="8"/>
      <c r="Y869" s="8"/>
      <c r="Z869" s="8">
        <v>44620</v>
      </c>
      <c r="AA869" s="7">
        <f t="shared" si="1067"/>
        <v>2</v>
      </c>
      <c r="AB869" s="7">
        <f t="shared" si="1068"/>
        <v>2022</v>
      </c>
      <c r="AC869" s="7">
        <f t="shared" si="1069"/>
        <v>2026</v>
      </c>
      <c r="AD869" s="10" t="e">
        <f t="shared" ref="AD869:AD932" ca="1" si="1117">IF(#REF!="Non",(DAYS360(N869,Q869)/360),(DAYS360(N869,TODAY())/360))</f>
        <v>#REF!</v>
      </c>
      <c r="AE869" s="10" t="e">
        <f t="shared" ca="1" si="1071"/>
        <v>#REF!</v>
      </c>
      <c r="AF869" s="8">
        <v>37863</v>
      </c>
      <c r="AG869" s="11">
        <f t="shared" ca="1" si="1072"/>
        <v>21.531506849315068</v>
      </c>
      <c r="AH869" s="10" t="str">
        <f t="shared" ca="1" si="1073"/>
        <v>&lt; 25</v>
      </c>
      <c r="AI869" s="12"/>
      <c r="AJ869" s="13"/>
      <c r="AK869" s="12" t="s">
        <v>3654</v>
      </c>
      <c r="AL869" s="8">
        <v>44292</v>
      </c>
      <c r="AM869" s="7" t="s">
        <v>75</v>
      </c>
      <c r="AN869" s="7" t="s">
        <v>109</v>
      </c>
      <c r="AQ869" s="14">
        <v>3</v>
      </c>
      <c r="AR869" s="14">
        <v>1</v>
      </c>
      <c r="AS869" s="15">
        <f t="shared" si="1074"/>
        <v>44985.25</v>
      </c>
      <c r="AT869" s="14" t="s">
        <v>163</v>
      </c>
      <c r="AU869" s="12">
        <v>3.3069999999999999</v>
      </c>
      <c r="AV869" s="17" t="s">
        <v>236</v>
      </c>
      <c r="AW869" s="18" t="s">
        <v>201</v>
      </c>
      <c r="AX869" s="19" t="s">
        <v>3655</v>
      </c>
      <c r="AY869" s="17" t="s">
        <v>120</v>
      </c>
      <c r="AZ869" s="14" t="s">
        <v>203</v>
      </c>
      <c r="BA869" s="20" t="str">
        <f t="shared" si="1075"/>
        <v>17001000000311903106</v>
      </c>
      <c r="BB869" s="31">
        <f t="shared" si="1076"/>
        <v>20</v>
      </c>
      <c r="BC869" s="22" t="s">
        <v>3656</v>
      </c>
      <c r="BD869" s="23" t="s">
        <v>341</v>
      </c>
      <c r="BF869" s="8"/>
      <c r="BG869" s="32">
        <v>92603571</v>
      </c>
      <c r="BH869" s="32">
        <v>50883509</v>
      </c>
      <c r="BI869" s="32"/>
      <c r="BJ869" t="s">
        <v>431</v>
      </c>
      <c r="BK869" s="14" t="str">
        <f t="shared" si="1107"/>
        <v>A-520</v>
      </c>
      <c r="BL869" s="14"/>
      <c r="BM869" s="25"/>
      <c r="BN869" s="26" t="str">
        <f t="shared" si="1077"/>
        <v>17001000000311903106</v>
      </c>
      <c r="BO869" s="27" t="str">
        <f t="shared" si="1078"/>
        <v>SAIDI SAID</v>
      </c>
      <c r="BP869" s="26">
        <f t="shared" si="1079"/>
        <v>870</v>
      </c>
      <c r="BQ869" s="28"/>
    </row>
    <row r="870" spans="1:69" x14ac:dyDescent="0.25">
      <c r="A870" t="str">
        <f>VLOOKUP(B870,[2]RH!$B:$BV,72,0)</f>
        <v>Non-Actif</v>
      </c>
      <c r="B870" s="6">
        <v>871</v>
      </c>
      <c r="C870" s="7" t="s">
        <v>168</v>
      </c>
      <c r="D870" s="7" t="s">
        <v>3657</v>
      </c>
      <c r="E870" s="7" t="s">
        <v>67</v>
      </c>
      <c r="F870" s="7" t="s">
        <v>118</v>
      </c>
      <c r="G870" s="7" t="s">
        <v>220</v>
      </c>
      <c r="H870" s="7">
        <v>520</v>
      </c>
      <c r="I870" s="7"/>
      <c r="J870" s="7" t="s">
        <v>281</v>
      </c>
      <c r="K870" s="7" t="s">
        <v>146</v>
      </c>
      <c r="L870" s="7" t="s">
        <v>90</v>
      </c>
      <c r="M870" s="7" t="s">
        <v>191</v>
      </c>
      <c r="N870" s="8">
        <v>44621</v>
      </c>
      <c r="P870" s="7">
        <f t="shared" ca="1" si="1080"/>
        <v>-1071</v>
      </c>
      <c r="Q870" s="8">
        <v>44635</v>
      </c>
      <c r="R870" s="7" t="s">
        <v>3658</v>
      </c>
      <c r="S870" s="7"/>
      <c r="T870" s="9" t="s">
        <v>156</v>
      </c>
      <c r="U870" s="7" t="str">
        <f t="shared" si="1066"/>
        <v>Contractuel</v>
      </c>
      <c r="V870" s="8">
        <v>44621</v>
      </c>
      <c r="W870" s="8">
        <v>44651</v>
      </c>
      <c r="X870" s="8"/>
      <c r="Y870" s="8"/>
      <c r="Z870" s="8">
        <v>44621</v>
      </c>
      <c r="AA870" s="7">
        <f t="shared" si="1067"/>
        <v>3</v>
      </c>
      <c r="AB870" s="7">
        <f t="shared" si="1068"/>
        <v>2022</v>
      </c>
      <c r="AC870" s="7">
        <f t="shared" si="1069"/>
        <v>2026</v>
      </c>
      <c r="AD870" s="10" t="e">
        <f t="shared" ref="AD870:AD933" ca="1" si="1118">IF(#REF!="Non",(DAYS360(N870,Q870)/360),(DAYS360(N870,TODAY())/360))</f>
        <v>#REF!</v>
      </c>
      <c r="AE870" s="10" t="e">
        <f t="shared" ca="1" si="1071"/>
        <v>#REF!</v>
      </c>
      <c r="AF870" s="8">
        <v>27371</v>
      </c>
      <c r="AG870" s="11">
        <f t="shared" ca="1" si="1072"/>
        <v>50.276712328767125</v>
      </c>
      <c r="AH870" s="10" t="str">
        <f t="shared" ca="1" si="1073"/>
        <v>&gt;45&lt; 55</v>
      </c>
      <c r="AI870" s="12">
        <v>11615462</v>
      </c>
      <c r="AJ870" s="13" t="s">
        <v>82</v>
      </c>
      <c r="AK870" s="12" t="s">
        <v>3659</v>
      </c>
      <c r="AL870" s="8">
        <v>43001</v>
      </c>
      <c r="AM870" s="7" t="s">
        <v>108</v>
      </c>
      <c r="AN870" s="7" t="s">
        <v>76</v>
      </c>
      <c r="AO870">
        <v>2</v>
      </c>
      <c r="AQ870" s="14">
        <v>3</v>
      </c>
      <c r="AR870" s="14">
        <v>1</v>
      </c>
      <c r="AS870" s="15">
        <f t="shared" si="1074"/>
        <v>44986.25</v>
      </c>
      <c r="AT870" s="14" t="s">
        <v>163</v>
      </c>
      <c r="AU870" s="12">
        <v>3.1930000000000001</v>
      </c>
      <c r="AV870" s="17" t="s">
        <v>150</v>
      </c>
      <c r="AW870" s="18" t="s">
        <v>2235</v>
      </c>
      <c r="AX870" s="19" t="s">
        <v>3660</v>
      </c>
      <c r="AY870" s="17" t="s">
        <v>126</v>
      </c>
      <c r="AZ870" s="14" t="s">
        <v>174</v>
      </c>
      <c r="BA870" s="20" t="str">
        <f t="shared" si="1075"/>
        <v>07026009310557746238</v>
      </c>
      <c r="BB870" s="31">
        <f t="shared" si="1076"/>
        <v>20</v>
      </c>
      <c r="BC870" s="22" t="s">
        <v>3661</v>
      </c>
      <c r="BD870" s="23" t="s">
        <v>341</v>
      </c>
      <c r="BF870" s="8"/>
      <c r="BG870" s="32">
        <v>20591550</v>
      </c>
      <c r="BH870" s="32">
        <v>23486375</v>
      </c>
      <c r="BI870" s="32"/>
      <c r="BJ870" t="s">
        <v>814</v>
      </c>
      <c r="BK870" s="14" t="str">
        <f t="shared" si="1107"/>
        <v>B-520</v>
      </c>
      <c r="BL870" s="14"/>
      <c r="BM870" s="25"/>
      <c r="BN870" s="26" t="str">
        <f t="shared" si="1077"/>
        <v>07026009310557746238</v>
      </c>
      <c r="BO870" s="27" t="str">
        <f t="shared" si="1078"/>
        <v>JABRI FATMA</v>
      </c>
      <c r="BP870" s="26">
        <f t="shared" si="1079"/>
        <v>871</v>
      </c>
      <c r="BQ870" s="28"/>
    </row>
    <row r="871" spans="1:69" x14ac:dyDescent="0.25">
      <c r="A871" t="str">
        <f>VLOOKUP(B871,[2]RH!$B:$BV,72,0)</f>
        <v>Non-Actif</v>
      </c>
      <c r="B871" s="6">
        <v>872</v>
      </c>
      <c r="C871" s="7" t="s">
        <v>100</v>
      </c>
      <c r="D871" s="7" t="s">
        <v>3662</v>
      </c>
      <c r="E871" s="7" t="s">
        <v>67</v>
      </c>
      <c r="F871" s="7" t="s">
        <v>118</v>
      </c>
      <c r="G871" s="7" t="s">
        <v>220</v>
      </c>
      <c r="H871" s="7" t="s">
        <v>1656</v>
      </c>
      <c r="I871" s="7"/>
      <c r="J871" s="7" t="s">
        <v>281</v>
      </c>
      <c r="K871" s="7" t="s">
        <v>146</v>
      </c>
      <c r="L871" s="7" t="s">
        <v>90</v>
      </c>
      <c r="M871" s="7" t="s">
        <v>191</v>
      </c>
      <c r="N871" s="8">
        <v>44621</v>
      </c>
      <c r="P871" s="7">
        <f t="shared" ca="1" si="1080"/>
        <v>-1041</v>
      </c>
      <c r="Q871" s="8">
        <v>44652</v>
      </c>
      <c r="R871" s="7" t="s">
        <v>161</v>
      </c>
      <c r="S871" s="7"/>
      <c r="T871" s="9" t="s">
        <v>156</v>
      </c>
      <c r="U871" s="7" t="str">
        <f t="shared" si="1066"/>
        <v>Contractuel</v>
      </c>
      <c r="V871" s="8">
        <v>44652</v>
      </c>
      <c r="W871" s="8">
        <v>44681</v>
      </c>
      <c r="X871" s="8"/>
      <c r="Y871" s="8"/>
      <c r="Z871" s="8">
        <v>44621</v>
      </c>
      <c r="AA871" s="7">
        <f t="shared" si="1067"/>
        <v>3</v>
      </c>
      <c r="AB871" s="7">
        <f t="shared" si="1068"/>
        <v>2022</v>
      </c>
      <c r="AC871" s="7">
        <f t="shared" si="1069"/>
        <v>2026</v>
      </c>
      <c r="AD871" s="10" t="e">
        <f t="shared" ref="AD871:AD934" ca="1" si="1119">IF(#REF!="Non",(DAYS360(N871,Q871)/360),(DAYS360(N871,TODAY())/360))</f>
        <v>#REF!</v>
      </c>
      <c r="AE871" s="10" t="e">
        <f t="shared" ca="1" si="1071"/>
        <v>#REF!</v>
      </c>
      <c r="AF871" s="8">
        <v>26729</v>
      </c>
      <c r="AG871" s="11">
        <f t="shared" ca="1" si="1072"/>
        <v>52.035616438356165</v>
      </c>
      <c r="AH871" s="10" t="str">
        <f t="shared" ca="1" si="1073"/>
        <v>&gt;45&lt; 55</v>
      </c>
      <c r="AI871" s="12">
        <v>11506430</v>
      </c>
      <c r="AJ871" s="13" t="s">
        <v>82</v>
      </c>
      <c r="AK871" s="12" t="s">
        <v>3663</v>
      </c>
      <c r="AL871" s="8">
        <v>36686</v>
      </c>
      <c r="AM871" s="7" t="s">
        <v>108</v>
      </c>
      <c r="AN871" s="7" t="s">
        <v>109</v>
      </c>
      <c r="AQ871" s="14">
        <v>3</v>
      </c>
      <c r="AR871" s="14">
        <v>1</v>
      </c>
      <c r="AS871" s="15">
        <f t="shared" si="1074"/>
        <v>44986.25</v>
      </c>
      <c r="AT871" s="14" t="s">
        <v>163</v>
      </c>
      <c r="AU871" s="12">
        <v>3.1930000000000001</v>
      </c>
      <c r="AV871" s="17" t="s">
        <v>79</v>
      </c>
      <c r="AW871" s="18" t="s">
        <v>545</v>
      </c>
      <c r="AX871" s="19" t="s">
        <v>3664</v>
      </c>
      <c r="AY871" s="17" t="s">
        <v>1362</v>
      </c>
      <c r="AZ871" s="14" t="s">
        <v>83</v>
      </c>
      <c r="BA871" s="20" t="str">
        <f t="shared" si="1075"/>
        <v>08103000722010948274</v>
      </c>
      <c r="BB871" s="31">
        <f t="shared" si="1076"/>
        <v>20</v>
      </c>
      <c r="BC871" s="22" t="s">
        <v>3665</v>
      </c>
      <c r="BD871" s="23" t="s">
        <v>341</v>
      </c>
      <c r="BF871" s="8"/>
      <c r="BG871" s="32">
        <v>23231394</v>
      </c>
      <c r="BH871" s="32">
        <v>54510557</v>
      </c>
      <c r="BI871" s="32"/>
      <c r="BJ871" t="s">
        <v>814</v>
      </c>
      <c r="BK871" s="14" t="str">
        <f t="shared" si="1107"/>
        <v>B-APT</v>
      </c>
      <c r="BL871" s="14"/>
      <c r="BM871" s="25"/>
      <c r="BN871" s="26" t="str">
        <f t="shared" si="1077"/>
        <v>08103000722010948274</v>
      </c>
      <c r="BO871" s="27" t="str">
        <f t="shared" si="1078"/>
        <v>OUECHTATI HAYET</v>
      </c>
      <c r="BP871" s="26">
        <f t="shared" si="1079"/>
        <v>872</v>
      </c>
      <c r="BQ871" s="28"/>
    </row>
    <row r="872" spans="1:69" x14ac:dyDescent="0.25">
      <c r="A872" t="str">
        <f>VLOOKUP(B872,[2]RH!$B:$BV,72,0)</f>
        <v>Non-Actif</v>
      </c>
      <c r="B872" s="6">
        <v>873</v>
      </c>
      <c r="C872" s="7" t="s">
        <v>168</v>
      </c>
      <c r="D872" s="7" t="s">
        <v>3666</v>
      </c>
      <c r="E872" s="7" t="s">
        <v>67</v>
      </c>
      <c r="F872" s="7" t="s">
        <v>118</v>
      </c>
      <c r="G872" s="7" t="s">
        <v>220</v>
      </c>
      <c r="H872" s="7">
        <v>965</v>
      </c>
      <c r="I872" s="7"/>
      <c r="J872" s="7" t="s">
        <v>281</v>
      </c>
      <c r="K872" s="7" t="s">
        <v>146</v>
      </c>
      <c r="L872" s="7" t="s">
        <v>90</v>
      </c>
      <c r="M872" s="7" t="s">
        <v>191</v>
      </c>
      <c r="N872" s="8">
        <v>44621</v>
      </c>
      <c r="P872" s="7">
        <f t="shared" ca="1" si="1080"/>
        <v>-980</v>
      </c>
      <c r="Q872" s="8">
        <v>44736</v>
      </c>
      <c r="R872" s="7" t="s">
        <v>161</v>
      </c>
      <c r="S872" s="7"/>
      <c r="T872" s="9" t="s">
        <v>156</v>
      </c>
      <c r="U872" s="7" t="str">
        <f t="shared" si="1066"/>
        <v>Contractuel</v>
      </c>
      <c r="V872" s="8">
        <v>44682</v>
      </c>
      <c r="W872" s="8">
        <v>44742</v>
      </c>
      <c r="X872" s="8"/>
      <c r="Y872" s="8"/>
      <c r="Z872" s="8">
        <v>44621</v>
      </c>
      <c r="AA872" s="7">
        <f t="shared" si="1067"/>
        <v>3</v>
      </c>
      <c r="AB872" s="7">
        <f t="shared" si="1068"/>
        <v>2022</v>
      </c>
      <c r="AC872" s="7">
        <f t="shared" si="1069"/>
        <v>2026</v>
      </c>
      <c r="AD872" s="10" t="e">
        <f t="shared" ref="AD872:AD935" ca="1" si="1120">IF(#REF!="Non",(DAYS360(N872,Q872)/360),(DAYS360(N872,TODAY())/360))</f>
        <v>#REF!</v>
      </c>
      <c r="AE872" s="10" t="e">
        <f t="shared" ca="1" si="1071"/>
        <v>#REF!</v>
      </c>
      <c r="AF872" s="8">
        <v>29122</v>
      </c>
      <c r="AG872" s="11">
        <f t="shared" ca="1" si="1072"/>
        <v>45.479452054794521</v>
      </c>
      <c r="AH872" s="10" t="str">
        <f t="shared" ca="1" si="1073"/>
        <v>&gt;45&lt; 55</v>
      </c>
      <c r="AI872" s="12">
        <v>16427277</v>
      </c>
      <c r="AJ872" s="13" t="s">
        <v>82</v>
      </c>
      <c r="AK872" s="12" t="s">
        <v>3667</v>
      </c>
      <c r="AL872" s="8">
        <v>41613</v>
      </c>
      <c r="AM872" s="7" t="s">
        <v>108</v>
      </c>
      <c r="AN872" s="7" t="s">
        <v>76</v>
      </c>
      <c r="AO872">
        <v>2</v>
      </c>
      <c r="AQ872" s="14">
        <v>3</v>
      </c>
      <c r="AR872" s="14">
        <v>1</v>
      </c>
      <c r="AS872" s="15">
        <f t="shared" si="1074"/>
        <v>44986.25</v>
      </c>
      <c r="AT872" s="14" t="s">
        <v>163</v>
      </c>
      <c r="AU872" s="12">
        <v>3.1930000000000001</v>
      </c>
      <c r="AV872" s="17" t="s">
        <v>433</v>
      </c>
      <c r="AW872" s="18" t="s">
        <v>434</v>
      </c>
      <c r="AX872" s="19" t="s">
        <v>3668</v>
      </c>
      <c r="AY872" s="17" t="s">
        <v>1351</v>
      </c>
      <c r="AZ872" s="14" t="s">
        <v>195</v>
      </c>
      <c r="BA872" s="20" t="str">
        <f t="shared" si="1075"/>
        <v>12406000000240242678</v>
      </c>
      <c r="BB872" s="31">
        <f t="shared" si="1076"/>
        <v>20</v>
      </c>
      <c r="BC872" s="22" t="s">
        <v>3669</v>
      </c>
      <c r="BD872" s="23" t="s">
        <v>115</v>
      </c>
      <c r="BF872" s="8"/>
      <c r="BG872" s="32">
        <v>58850894</v>
      </c>
      <c r="BH872" s="32">
        <v>22720936</v>
      </c>
      <c r="BI872" s="32"/>
      <c r="BJ872" t="s">
        <v>240</v>
      </c>
      <c r="BK872" s="14" t="str">
        <f t="shared" si="1107"/>
        <v>B-965</v>
      </c>
      <c r="BL872" s="14"/>
      <c r="BM872" s="25"/>
      <c r="BN872" s="26" t="str">
        <f t="shared" si="1077"/>
        <v>12406000000240242678</v>
      </c>
      <c r="BO872" s="27" t="str">
        <f t="shared" si="1078"/>
        <v>ARIBI NAJLA</v>
      </c>
      <c r="BP872" s="26">
        <f t="shared" si="1079"/>
        <v>873</v>
      </c>
      <c r="BQ872" s="28"/>
    </row>
    <row r="873" spans="1:69" x14ac:dyDescent="0.25">
      <c r="A873" t="str">
        <f>VLOOKUP(B873,[2]RH!$B:$BV,72,0)</f>
        <v>si</v>
      </c>
      <c r="B873" s="6">
        <v>874</v>
      </c>
      <c r="C873" s="7" t="s">
        <v>168</v>
      </c>
      <c r="D873" s="7" t="s">
        <v>1191</v>
      </c>
      <c r="E873" s="7" t="s">
        <v>67</v>
      </c>
      <c r="F873" s="7" t="s">
        <v>118</v>
      </c>
      <c r="G873" s="7" t="s">
        <v>220</v>
      </c>
      <c r="H873" s="7" t="s">
        <v>649</v>
      </c>
      <c r="I873" s="7" t="s">
        <v>709</v>
      </c>
      <c r="J873" s="7" t="s">
        <v>190</v>
      </c>
      <c r="K873" s="7" t="s">
        <v>146</v>
      </c>
      <c r="L873" s="7" t="s">
        <v>90</v>
      </c>
      <c r="M873" s="7" t="s">
        <v>191</v>
      </c>
      <c r="N873" s="8">
        <v>44621</v>
      </c>
      <c r="P873" s="7">
        <f t="shared" ca="1" si="1080"/>
        <v>25</v>
      </c>
      <c r="Q873" s="8"/>
      <c r="R873" s="7"/>
      <c r="S873" s="7"/>
      <c r="T873" s="9" t="s">
        <v>156</v>
      </c>
      <c r="U873" s="7" t="str">
        <f t="shared" si="1066"/>
        <v>Contractuel</v>
      </c>
      <c r="V873" s="8">
        <v>45689</v>
      </c>
      <c r="W873" s="8">
        <f>VLOOKUP(B873,[1]BASE!$A:$Q,17,0)</f>
        <v>45747</v>
      </c>
      <c r="X873" s="8"/>
      <c r="Y873" s="8"/>
      <c r="Z873" s="8">
        <v>44621</v>
      </c>
      <c r="AA873" s="7">
        <f t="shared" si="1067"/>
        <v>3</v>
      </c>
      <c r="AB873" s="7">
        <f t="shared" si="1068"/>
        <v>2022</v>
      </c>
      <c r="AC873" s="7">
        <f t="shared" si="1069"/>
        <v>2026</v>
      </c>
      <c r="AD873" s="10" t="e">
        <f t="shared" ref="AD873:AD936" ca="1" si="1121">IF(#REF!="Non",(DAYS360(N873,Q873)/360),(DAYS360(N873,TODAY())/360))</f>
        <v>#REF!</v>
      </c>
      <c r="AE873" s="10" t="e">
        <f t="shared" ca="1" si="1071"/>
        <v>#REF!</v>
      </c>
      <c r="AF873" s="8">
        <v>27737</v>
      </c>
      <c r="AG873" s="11">
        <f t="shared" ca="1" si="1072"/>
        <v>49.273972602739725</v>
      </c>
      <c r="AH873" s="10" t="str">
        <f t="shared" ca="1" si="1073"/>
        <v>&gt;45&lt; 55</v>
      </c>
      <c r="AI873" s="12">
        <v>11515212</v>
      </c>
      <c r="AJ873" s="13" t="s">
        <v>79</v>
      </c>
      <c r="AK873" s="12" t="s">
        <v>3670</v>
      </c>
      <c r="AL873" s="8">
        <v>34314</v>
      </c>
      <c r="AM873" s="7" t="s">
        <v>108</v>
      </c>
      <c r="AN873" s="7" t="s">
        <v>76</v>
      </c>
      <c r="AO873">
        <v>5</v>
      </c>
      <c r="AQ873">
        <v>3</v>
      </c>
      <c r="AR873" s="14">
        <v>3</v>
      </c>
      <c r="AS873" s="15">
        <f t="shared" si="1074"/>
        <v>45716.75</v>
      </c>
      <c r="AT873" s="14" t="s">
        <v>163</v>
      </c>
      <c r="AU873" s="12">
        <v>3.3159999999999998</v>
      </c>
      <c r="AV873" s="17" t="s">
        <v>236</v>
      </c>
      <c r="AW873" s="18" t="s">
        <v>201</v>
      </c>
      <c r="AX873" s="19" t="s">
        <v>3671</v>
      </c>
      <c r="AY873" s="17" t="s">
        <v>1395</v>
      </c>
      <c r="AZ873" s="14" t="s">
        <v>203</v>
      </c>
      <c r="BA873" s="20" t="str">
        <f t="shared" si="1075"/>
        <v>17001000000312202448</v>
      </c>
      <c r="BB873" s="31">
        <f t="shared" si="1076"/>
        <v>20</v>
      </c>
      <c r="BC873" s="22" t="s">
        <v>3672</v>
      </c>
      <c r="BD873" s="23" t="s">
        <v>341</v>
      </c>
      <c r="BF873" s="8"/>
      <c r="BG873" s="32">
        <v>23237728</v>
      </c>
      <c r="BH873" s="32">
        <v>23810488</v>
      </c>
      <c r="BI873" s="32"/>
      <c r="BJ873" t="s">
        <v>3086</v>
      </c>
      <c r="BK873" s="14" t="str">
        <f t="shared" si="1107"/>
        <v>A-Panda</v>
      </c>
      <c r="BL873" s="14" t="s">
        <v>288</v>
      </c>
      <c r="BM873" s="25"/>
      <c r="BN873" s="26" t="str">
        <f t="shared" si="1077"/>
        <v>17001000000312202448</v>
      </c>
      <c r="BO873" s="27" t="str">
        <f t="shared" si="1078"/>
        <v>ARFAOUI HANENE</v>
      </c>
      <c r="BP873" s="26">
        <f t="shared" si="1079"/>
        <v>874</v>
      </c>
      <c r="BQ873" s="28"/>
    </row>
    <row r="874" spans="1:69" x14ac:dyDescent="0.25">
      <c r="A874" t="str">
        <f>VLOOKUP(B874,[2]RH!$B:$BV,72,0)</f>
        <v>si</v>
      </c>
      <c r="B874" s="6">
        <v>875</v>
      </c>
      <c r="C874" s="7" t="s">
        <v>100</v>
      </c>
      <c r="D874" s="7" t="s">
        <v>3673</v>
      </c>
      <c r="E874" s="7" t="s">
        <v>67</v>
      </c>
      <c r="F874" s="7" t="s">
        <v>118</v>
      </c>
      <c r="G874" s="7" t="s">
        <v>220</v>
      </c>
      <c r="H874" s="7" t="s">
        <v>225</v>
      </c>
      <c r="I874" s="7" t="s">
        <v>614</v>
      </c>
      <c r="J874" s="7" t="s">
        <v>281</v>
      </c>
      <c r="K874" s="7" t="s">
        <v>146</v>
      </c>
      <c r="L874" s="7" t="s">
        <v>90</v>
      </c>
      <c r="M874" s="7" t="s">
        <v>191</v>
      </c>
      <c r="N874" s="8">
        <v>44621</v>
      </c>
      <c r="P874" s="7">
        <f t="shared" ca="1" si="1080"/>
        <v>25</v>
      </c>
      <c r="Q874" s="8"/>
      <c r="R874" s="7"/>
      <c r="S874" s="7"/>
      <c r="T874" s="9" t="s">
        <v>156</v>
      </c>
      <c r="U874" s="7" t="str">
        <f t="shared" si="1066"/>
        <v>Contractuel</v>
      </c>
      <c r="V874" s="8">
        <v>45689</v>
      </c>
      <c r="W874" s="8">
        <f>VLOOKUP(B874,[1]BASE!$A:$Q,17,0)</f>
        <v>45747</v>
      </c>
      <c r="X874" s="8"/>
      <c r="Y874" s="8"/>
      <c r="Z874" s="8">
        <v>44621</v>
      </c>
      <c r="AA874" s="7">
        <f t="shared" si="1067"/>
        <v>3</v>
      </c>
      <c r="AB874" s="7">
        <f t="shared" si="1068"/>
        <v>2022</v>
      </c>
      <c r="AC874" s="7">
        <f t="shared" si="1069"/>
        <v>2026</v>
      </c>
      <c r="AD874" s="10" t="e">
        <f t="shared" ref="AD874:AD937" ca="1" si="1122">IF(#REF!="Non",(DAYS360(N874,Q874)/360),(DAYS360(N874,TODAY())/360))</f>
        <v>#REF!</v>
      </c>
      <c r="AE874" s="10" t="e">
        <f t="shared" ca="1" si="1071"/>
        <v>#REF!</v>
      </c>
      <c r="AF874" s="8">
        <v>36876</v>
      </c>
      <c r="AG874" s="11">
        <f t="shared" ca="1" si="1072"/>
        <v>24.235616438356164</v>
      </c>
      <c r="AH874" s="10" t="str">
        <f t="shared" ca="1" si="1073"/>
        <v>&lt; 25</v>
      </c>
      <c r="AI874" s="12">
        <v>17273022</v>
      </c>
      <c r="AJ874" s="13" t="s">
        <v>79</v>
      </c>
      <c r="AK874" s="12">
        <v>14361892</v>
      </c>
      <c r="AL874" s="8">
        <v>43355</v>
      </c>
      <c r="AM874" s="7" t="s">
        <v>108</v>
      </c>
      <c r="AN874" s="7" t="s">
        <v>109</v>
      </c>
      <c r="AQ874">
        <v>3</v>
      </c>
      <c r="AR874" s="14">
        <v>3</v>
      </c>
      <c r="AS874" s="15">
        <f t="shared" si="1074"/>
        <v>45716.75</v>
      </c>
      <c r="AT874" s="14" t="s">
        <v>163</v>
      </c>
      <c r="AU874" s="12">
        <v>3.3159999999999998</v>
      </c>
      <c r="AV874" s="17" t="s">
        <v>236</v>
      </c>
      <c r="AW874" s="18" t="s">
        <v>201</v>
      </c>
      <c r="AX874" s="19" t="s">
        <v>3674</v>
      </c>
      <c r="AY874" s="17" t="s">
        <v>838</v>
      </c>
      <c r="AZ874" s="14" t="s">
        <v>203</v>
      </c>
      <c r="BA874" s="20" t="str">
        <f t="shared" si="1075"/>
        <v>17001000000299013164</v>
      </c>
      <c r="BB874" s="31">
        <f t="shared" si="1076"/>
        <v>20</v>
      </c>
      <c r="BC874" s="22" t="s">
        <v>3672</v>
      </c>
      <c r="BD874" s="23" t="s">
        <v>341</v>
      </c>
      <c r="BF874" s="8"/>
      <c r="BG874" s="32">
        <v>23237728</v>
      </c>
      <c r="BH874" s="32">
        <v>23810488</v>
      </c>
      <c r="BI874" s="32"/>
      <c r="BJ874" t="s">
        <v>3086</v>
      </c>
      <c r="BK874" s="14" t="str">
        <f>IF(K874="CADRE","CADRE",CONCATENATE(J874,"-",H874))</f>
        <v>B-P6 AV</v>
      </c>
      <c r="BL874" s="14" t="s">
        <v>288</v>
      </c>
      <c r="BM874" s="25"/>
      <c r="BN874" s="26" t="str">
        <f t="shared" si="1077"/>
        <v>17001000000299013164</v>
      </c>
      <c r="BO874" s="27" t="str">
        <f t="shared" si="1078"/>
        <v>BOUALI ISLEM</v>
      </c>
      <c r="BP874" s="26">
        <f t="shared" si="1079"/>
        <v>875</v>
      </c>
      <c r="BQ874" s="28"/>
    </row>
    <row r="875" spans="1:69" x14ac:dyDescent="0.25">
      <c r="A875" t="str">
        <f>VLOOKUP(B875,[2]RH!$B:$BV,72,0)</f>
        <v>Non-Actif</v>
      </c>
      <c r="B875" s="6">
        <v>876</v>
      </c>
      <c r="C875" s="7" t="s">
        <v>65</v>
      </c>
      <c r="D875" s="7" t="s">
        <v>3675</v>
      </c>
      <c r="E875" s="7" t="s">
        <v>67</v>
      </c>
      <c r="F875" s="7" t="s">
        <v>118</v>
      </c>
      <c r="G875" s="7" t="s">
        <v>2675</v>
      </c>
      <c r="H875" s="7">
        <v>520</v>
      </c>
      <c r="I875" s="7"/>
      <c r="J875" s="7" t="s">
        <v>281</v>
      </c>
      <c r="K875" s="7" t="s">
        <v>146</v>
      </c>
      <c r="L875" s="7" t="s">
        <v>90</v>
      </c>
      <c r="M875" s="7" t="s">
        <v>160</v>
      </c>
      <c r="N875" s="8">
        <v>44621</v>
      </c>
      <c r="P875" s="7">
        <f t="shared" ca="1" si="1080"/>
        <v>-888</v>
      </c>
      <c r="Q875" s="8">
        <v>44805</v>
      </c>
      <c r="R875" s="7" t="s">
        <v>91</v>
      </c>
      <c r="S875" s="7"/>
      <c r="T875" s="9" t="s">
        <v>156</v>
      </c>
      <c r="U875" s="7" t="str">
        <f t="shared" si="1066"/>
        <v>Contractuel</v>
      </c>
      <c r="V875" s="8">
        <v>44774</v>
      </c>
      <c r="W875" s="8">
        <v>44834</v>
      </c>
      <c r="X875" s="8"/>
      <c r="Y875" s="8"/>
      <c r="Z875" s="8">
        <v>44621</v>
      </c>
      <c r="AA875" s="7">
        <f t="shared" si="1067"/>
        <v>3</v>
      </c>
      <c r="AB875" s="7">
        <f t="shared" si="1068"/>
        <v>2022</v>
      </c>
      <c r="AC875" s="7">
        <f t="shared" si="1069"/>
        <v>2026</v>
      </c>
      <c r="AD875" s="10" t="e">
        <f t="shared" ref="AD875:AD938" ca="1" si="1123">IF(#REF!="Non",(DAYS360(N875,Q875)/360),(DAYS360(N875,TODAY())/360))</f>
        <v>#REF!</v>
      </c>
      <c r="AE875" s="10" t="e">
        <f t="shared" ca="1" si="1071"/>
        <v>#REF!</v>
      </c>
      <c r="AF875" s="8">
        <v>37086</v>
      </c>
      <c r="AG875" s="11">
        <f t="shared" ca="1" si="1072"/>
        <v>23.660273972602738</v>
      </c>
      <c r="AH875" s="10" t="str">
        <f t="shared" ca="1" si="1073"/>
        <v>&lt; 25</v>
      </c>
      <c r="AI875" s="12">
        <v>17580206</v>
      </c>
      <c r="AJ875" s="13" t="s">
        <v>92</v>
      </c>
      <c r="AK875" s="12">
        <v>10018970</v>
      </c>
      <c r="AL875" s="8">
        <v>42847</v>
      </c>
      <c r="AM875" s="7" t="s">
        <v>75</v>
      </c>
      <c r="AN875" s="7" t="s">
        <v>109</v>
      </c>
      <c r="AQ875" s="14">
        <v>3</v>
      </c>
      <c r="AR875" s="14">
        <v>1</v>
      </c>
      <c r="AS875" s="15">
        <f t="shared" si="1074"/>
        <v>44986.25</v>
      </c>
      <c r="AT875" s="14" t="s">
        <v>163</v>
      </c>
      <c r="AU875" s="12">
        <v>3.3069999999999999</v>
      </c>
      <c r="AV875" s="17" t="s">
        <v>236</v>
      </c>
      <c r="AW875" s="18" t="s">
        <v>201</v>
      </c>
      <c r="AX875" s="19" t="s">
        <v>3676</v>
      </c>
      <c r="AY875" s="17" t="s">
        <v>1593</v>
      </c>
      <c r="AZ875" s="14" t="s">
        <v>203</v>
      </c>
      <c r="BA875" s="20" t="str">
        <f t="shared" si="1075"/>
        <v>17001000000311503757</v>
      </c>
      <c r="BB875" s="31">
        <f t="shared" si="1076"/>
        <v>20</v>
      </c>
      <c r="BC875" s="22" t="s">
        <v>3677</v>
      </c>
      <c r="BD875" s="23" t="s">
        <v>115</v>
      </c>
      <c r="BF875" s="8"/>
      <c r="BG875" s="32">
        <v>52649275</v>
      </c>
      <c r="BH875" s="32">
        <v>50800398</v>
      </c>
      <c r="BI875" s="32"/>
      <c r="BJ875" t="s">
        <v>322</v>
      </c>
      <c r="BK875" s="14" t="str">
        <f t="shared" si="1107"/>
        <v>B-520</v>
      </c>
      <c r="BL875" s="14"/>
      <c r="BM875" s="25"/>
      <c r="BN875" s="26" t="str">
        <f t="shared" si="1077"/>
        <v>17001000000311503757</v>
      </c>
      <c r="BO875" s="27" t="str">
        <f t="shared" si="1078"/>
        <v>THOUABTIA MAHDI</v>
      </c>
      <c r="BP875" s="26">
        <f t="shared" si="1079"/>
        <v>876</v>
      </c>
      <c r="BQ875" s="28"/>
    </row>
    <row r="876" spans="1:69" x14ac:dyDescent="0.25">
      <c r="A876" t="str">
        <f>VLOOKUP(B876,[2]RH!$B:$BV,72,0)</f>
        <v>si</v>
      </c>
      <c r="B876" s="6">
        <v>877</v>
      </c>
      <c r="C876" s="7" t="s">
        <v>168</v>
      </c>
      <c r="D876" s="7" t="s">
        <v>3678</v>
      </c>
      <c r="E876" s="7" t="s">
        <v>67</v>
      </c>
      <c r="F876" s="7" t="s">
        <v>118</v>
      </c>
      <c r="G876" s="7" t="s">
        <v>220</v>
      </c>
      <c r="H876" s="7" t="s">
        <v>2398</v>
      </c>
      <c r="I876" s="7" t="s">
        <v>2399</v>
      </c>
      <c r="J876" s="65" t="s">
        <v>190</v>
      </c>
      <c r="K876" s="7" t="s">
        <v>146</v>
      </c>
      <c r="L876" s="7" t="s">
        <v>90</v>
      </c>
      <c r="M876" s="7" t="s">
        <v>191</v>
      </c>
      <c r="N876" s="8">
        <v>44621</v>
      </c>
      <c r="P876" s="7">
        <f t="shared" ca="1" si="1080"/>
        <v>25</v>
      </c>
      <c r="Q876" s="8"/>
      <c r="R876" s="7"/>
      <c r="S876" s="7"/>
      <c r="T876" s="9" t="s">
        <v>156</v>
      </c>
      <c r="U876" s="7" t="str">
        <f t="shared" si="1066"/>
        <v>Contractuel</v>
      </c>
      <c r="V876" s="8">
        <v>45689</v>
      </c>
      <c r="W876" s="8">
        <f>VLOOKUP(B876,[1]BASE!$A:$Q,17,0)</f>
        <v>45747</v>
      </c>
      <c r="X876" s="8"/>
      <c r="Y876" s="8"/>
      <c r="Z876" s="8">
        <v>44621</v>
      </c>
      <c r="AA876" s="7">
        <f t="shared" si="1067"/>
        <v>3</v>
      </c>
      <c r="AB876" s="7">
        <f t="shared" si="1068"/>
        <v>2022</v>
      </c>
      <c r="AC876" s="7">
        <f t="shared" si="1069"/>
        <v>2026</v>
      </c>
      <c r="AD876" s="10" t="e">
        <f t="shared" ref="AD876:AD939" ca="1" si="1124">IF(#REF!="Non",(DAYS360(N876,Q876)/360),(DAYS360(N876,TODAY())/360))</f>
        <v>#REF!</v>
      </c>
      <c r="AE876" s="10" t="e">
        <f t="shared" ca="1" si="1071"/>
        <v>#REF!</v>
      </c>
      <c r="AF876" s="8">
        <v>30539</v>
      </c>
      <c r="AG876" s="11">
        <f t="shared" ca="1" si="1072"/>
        <v>41.597260273972601</v>
      </c>
      <c r="AH876" s="10" t="str">
        <f t="shared" ca="1" si="1073"/>
        <v>&gt;35&lt; 45</v>
      </c>
      <c r="AI876" s="12">
        <v>12660737</v>
      </c>
      <c r="AJ876" s="13" t="s">
        <v>150</v>
      </c>
      <c r="AK876" s="12" t="s">
        <v>3679</v>
      </c>
      <c r="AL876" s="8">
        <v>42391</v>
      </c>
      <c r="AM876" s="7" t="s">
        <v>108</v>
      </c>
      <c r="AN876" s="7" t="s">
        <v>76</v>
      </c>
      <c r="AO876">
        <v>4</v>
      </c>
      <c r="AQ876">
        <v>3</v>
      </c>
      <c r="AR876" s="14">
        <v>3</v>
      </c>
      <c r="AS876" s="15">
        <f t="shared" si="1074"/>
        <v>45716.75</v>
      </c>
      <c r="AT876" s="14" t="s">
        <v>163</v>
      </c>
      <c r="AU876" s="12">
        <v>3.3159999999999998</v>
      </c>
      <c r="AV876" s="17" t="s">
        <v>272</v>
      </c>
      <c r="AW876" s="18" t="s">
        <v>273</v>
      </c>
      <c r="AX876" s="19" t="s">
        <v>3680</v>
      </c>
      <c r="AY876" s="17" t="s">
        <v>238</v>
      </c>
      <c r="AZ876" s="14" t="s">
        <v>276</v>
      </c>
      <c r="BA876" s="20" t="str">
        <f t="shared" si="1075"/>
        <v>25166000000095809427</v>
      </c>
      <c r="BB876" s="31">
        <f t="shared" si="1076"/>
        <v>20</v>
      </c>
      <c r="BC876" s="22"/>
      <c r="BD876" s="23"/>
      <c r="BF876" s="8"/>
      <c r="BG876" s="32">
        <v>96103320</v>
      </c>
      <c r="BH876" s="32">
        <v>96103667</v>
      </c>
      <c r="BI876" s="32"/>
      <c r="BJ876" t="s">
        <v>2681</v>
      </c>
      <c r="BK876" s="14" t="str">
        <f t="shared" si="1107"/>
        <v>A-P7 AR</v>
      </c>
      <c r="BL876" s="14" t="s">
        <v>241</v>
      </c>
      <c r="BM876" s="25"/>
      <c r="BN876" s="26" t="str">
        <f t="shared" si="1077"/>
        <v>25166000000095809427</v>
      </c>
      <c r="BO876" s="27" t="str">
        <f t="shared" si="1078"/>
        <v>TAHENTI SOUMAYA</v>
      </c>
      <c r="BP876" s="26">
        <f t="shared" si="1079"/>
        <v>877</v>
      </c>
      <c r="BQ876" s="28"/>
    </row>
    <row r="877" spans="1:69" x14ac:dyDescent="0.25">
      <c r="A877" t="str">
        <f>VLOOKUP(B877,[2]RH!$B:$BV,72,0)</f>
        <v>si</v>
      </c>
      <c r="B877" s="6">
        <v>878</v>
      </c>
      <c r="C877" s="7" t="s">
        <v>168</v>
      </c>
      <c r="D877" s="7" t="s">
        <v>1013</v>
      </c>
      <c r="E877" s="7" t="s">
        <v>67</v>
      </c>
      <c r="F877" s="7" t="s">
        <v>118</v>
      </c>
      <c r="G877" s="7" t="s">
        <v>188</v>
      </c>
      <c r="H877" s="7" t="s">
        <v>225</v>
      </c>
      <c r="I877" s="7" t="s">
        <v>534</v>
      </c>
      <c r="J877" s="7" t="s">
        <v>190</v>
      </c>
      <c r="K877" s="7" t="s">
        <v>89</v>
      </c>
      <c r="L877" s="7" t="s">
        <v>90</v>
      </c>
      <c r="M877" s="7" t="s">
        <v>191</v>
      </c>
      <c r="N877" s="8">
        <v>44629</v>
      </c>
      <c r="O877" t="e">
        <f ca="1">IF(AD877&gt;=4,IF(T877="CDD","OK",""),"")</f>
        <v>#REF!</v>
      </c>
      <c r="P877" s="7">
        <f t="shared" ca="1" si="1080"/>
        <v>55</v>
      </c>
      <c r="Q877" s="8"/>
      <c r="R877" s="7"/>
      <c r="S877" s="7"/>
      <c r="T877" s="9" t="s">
        <v>156</v>
      </c>
      <c r="U877" s="7" t="str">
        <f t="shared" si="1066"/>
        <v>Contractuel</v>
      </c>
      <c r="V877" s="8">
        <v>45689</v>
      </c>
      <c r="W877" s="8">
        <f>VLOOKUP(B877,[1]BASE!$A:$Q,17,0)</f>
        <v>45777</v>
      </c>
      <c r="X877" s="8"/>
      <c r="Y877" s="8"/>
      <c r="Z877" s="8">
        <v>44629</v>
      </c>
      <c r="AA877" s="7">
        <f t="shared" si="1067"/>
        <v>3</v>
      </c>
      <c r="AB877" s="7">
        <f t="shared" si="1068"/>
        <v>2022</v>
      </c>
      <c r="AC877" s="7">
        <f t="shared" si="1069"/>
        <v>2026</v>
      </c>
      <c r="AD877" s="10" t="e">
        <f t="shared" ref="AD877:AD940" ca="1" si="1125">IF(#REF!="Non",(DAYS360(N877,Q877)/360),(DAYS360(N877,TODAY())/360))</f>
        <v>#REF!</v>
      </c>
      <c r="AE877" s="10" t="e">
        <f t="shared" ca="1" si="1071"/>
        <v>#REF!</v>
      </c>
      <c r="AF877" s="8">
        <v>34606</v>
      </c>
      <c r="AG877" s="11">
        <f t="shared" ca="1" si="1072"/>
        <v>30.454794520547946</v>
      </c>
      <c r="AH877" s="10" t="str">
        <f t="shared" ca="1" si="1073"/>
        <v>&gt;25&lt; 35</v>
      </c>
      <c r="AI877" s="12">
        <v>16880533</v>
      </c>
      <c r="AJ877" s="13" t="s">
        <v>82</v>
      </c>
      <c r="AK877" s="12" t="s">
        <v>1014</v>
      </c>
      <c r="AL877" s="8">
        <v>41466</v>
      </c>
      <c r="AM877" s="7" t="s">
        <v>108</v>
      </c>
      <c r="AN877" s="7" t="s">
        <v>76</v>
      </c>
      <c r="AQ877">
        <v>3</v>
      </c>
      <c r="AR877" s="14">
        <v>3</v>
      </c>
      <c r="AS877" s="15">
        <f t="shared" si="1074"/>
        <v>45724.75</v>
      </c>
      <c r="AT877" s="14" t="s">
        <v>163</v>
      </c>
      <c r="AU877" s="12">
        <v>3.3159999999999998</v>
      </c>
      <c r="AV877" s="17" t="s">
        <v>236</v>
      </c>
      <c r="AW877" s="18" t="s">
        <v>201</v>
      </c>
      <c r="AX877" s="19" t="s">
        <v>1015</v>
      </c>
      <c r="AY877" s="17" t="s">
        <v>582</v>
      </c>
      <c r="AZ877" s="14" t="s">
        <v>203</v>
      </c>
      <c r="BA877" s="20" t="str">
        <f t="shared" si="1075"/>
        <v>17001000000290080919</v>
      </c>
      <c r="BB877" s="31">
        <f t="shared" si="1076"/>
        <v>20</v>
      </c>
      <c r="BC877" s="22" t="s">
        <v>3681</v>
      </c>
      <c r="BD877" s="23" t="s">
        <v>341</v>
      </c>
      <c r="BE877">
        <v>2021</v>
      </c>
      <c r="BF877" s="8"/>
      <c r="BG877" s="32">
        <v>56332272</v>
      </c>
      <c r="BH877" s="32">
        <v>43066618</v>
      </c>
      <c r="BI877" s="32"/>
      <c r="BJ877" t="s">
        <v>371</v>
      </c>
      <c r="BK877" s="14" t="str">
        <f t="shared" si="1107"/>
        <v>A-P6 AV</v>
      </c>
      <c r="BL877" s="14" t="s">
        <v>198</v>
      </c>
      <c r="BM877" s="25"/>
      <c r="BN877" s="26" t="str">
        <f t="shared" si="1077"/>
        <v>17001000000290080919</v>
      </c>
      <c r="BO877" s="27" t="str">
        <f t="shared" si="1078"/>
        <v>FAIDI AMEL</v>
      </c>
      <c r="BP877" s="26">
        <f t="shared" si="1079"/>
        <v>878</v>
      </c>
      <c r="BQ877" s="28"/>
    </row>
    <row r="878" spans="1:69" x14ac:dyDescent="0.25">
      <c r="A878" t="str">
        <f>VLOOKUP(B878,[2]RH!$B:$BV,72,0)</f>
        <v>Non-Actif</v>
      </c>
      <c r="B878" s="6">
        <v>879</v>
      </c>
      <c r="C878" s="7" t="s">
        <v>168</v>
      </c>
      <c r="D878" s="7" t="s">
        <v>3682</v>
      </c>
      <c r="E878" s="7" t="s">
        <v>67</v>
      </c>
      <c r="F878" s="7" t="s">
        <v>118</v>
      </c>
      <c r="G878" s="7" t="s">
        <v>220</v>
      </c>
      <c r="H878" s="7">
        <v>560</v>
      </c>
      <c r="I878" s="7"/>
      <c r="J878" s="7" t="s">
        <v>190</v>
      </c>
      <c r="K878" s="7" t="s">
        <v>146</v>
      </c>
      <c r="L878" s="7" t="s">
        <v>90</v>
      </c>
      <c r="M878" s="7" t="s">
        <v>191</v>
      </c>
      <c r="N878" s="8">
        <v>44621</v>
      </c>
      <c r="P878" s="7">
        <f t="shared" ca="1" si="1080"/>
        <v>-980</v>
      </c>
      <c r="Q878" s="8">
        <v>44693</v>
      </c>
      <c r="R878" s="7" t="s">
        <v>161</v>
      </c>
      <c r="S878" s="7"/>
      <c r="T878" s="9" t="s">
        <v>156</v>
      </c>
      <c r="U878" s="7" t="str">
        <f t="shared" si="1066"/>
        <v>Contractuel</v>
      </c>
      <c r="V878" s="8">
        <v>44682</v>
      </c>
      <c r="W878" s="8">
        <v>44742</v>
      </c>
      <c r="X878" s="8"/>
      <c r="Y878" s="8"/>
      <c r="Z878" s="8">
        <v>44621</v>
      </c>
      <c r="AA878" s="7">
        <f t="shared" si="1067"/>
        <v>3</v>
      </c>
      <c r="AB878" s="7">
        <f t="shared" si="1068"/>
        <v>2022</v>
      </c>
      <c r="AC878" s="7">
        <f t="shared" si="1069"/>
        <v>2026</v>
      </c>
      <c r="AD878" s="10" t="e">
        <f t="shared" ref="AD878:AD941" ca="1" si="1126">IF(#REF!="Non",(DAYS360(N878,Q878)/360),(DAYS360(N878,TODAY())/360))</f>
        <v>#REF!</v>
      </c>
      <c r="AE878" s="10" t="e">
        <f t="shared" ca="1" si="1071"/>
        <v>#REF!</v>
      </c>
      <c r="AF878" s="8">
        <v>34564</v>
      </c>
      <c r="AG878" s="11">
        <f t="shared" ca="1" si="1072"/>
        <v>30.56986301369863</v>
      </c>
      <c r="AH878" s="10" t="str">
        <f t="shared" ca="1" si="1073"/>
        <v>&gt;25&lt; 35</v>
      </c>
      <c r="AI878" s="12">
        <v>16508645</v>
      </c>
      <c r="AJ878" s="13" t="s">
        <v>106</v>
      </c>
      <c r="AK878" s="12">
        <v>11860204</v>
      </c>
      <c r="AL878" s="8">
        <v>43416</v>
      </c>
      <c r="AM878" s="7" t="s">
        <v>108</v>
      </c>
      <c r="AN878" s="7" t="s">
        <v>76</v>
      </c>
      <c r="AQ878" s="14">
        <v>3</v>
      </c>
      <c r="AR878" s="14">
        <v>1</v>
      </c>
      <c r="AS878" s="15">
        <f t="shared" si="1074"/>
        <v>44986.25</v>
      </c>
      <c r="AT878" s="14" t="s">
        <v>163</v>
      </c>
      <c r="AU878" s="12">
        <v>3.1930000000000001</v>
      </c>
      <c r="AV878" s="17" t="s">
        <v>236</v>
      </c>
      <c r="AW878" s="18" t="s">
        <v>140</v>
      </c>
      <c r="AX878" s="19" t="s">
        <v>3683</v>
      </c>
      <c r="AY878" s="17" t="s">
        <v>92</v>
      </c>
      <c r="AZ878" s="14" t="s">
        <v>203</v>
      </c>
      <c r="BA878" s="20" t="str">
        <f t="shared" si="1075"/>
        <v>17606000000141724204</v>
      </c>
      <c r="BB878" s="31">
        <f t="shared" si="1076"/>
        <v>20</v>
      </c>
      <c r="BC878" s="22" t="s">
        <v>3684</v>
      </c>
      <c r="BD878" s="23" t="s">
        <v>3685</v>
      </c>
      <c r="BF878" s="8"/>
      <c r="BG878" s="32">
        <v>26112493</v>
      </c>
      <c r="BH878" s="32">
        <v>25090773</v>
      </c>
      <c r="BI878" s="32"/>
      <c r="BJ878" t="s">
        <v>814</v>
      </c>
      <c r="BK878" s="14" t="str">
        <f t="shared" si="1107"/>
        <v>A-560</v>
      </c>
      <c r="BL878" s="14"/>
      <c r="BM878" s="25"/>
      <c r="BN878" s="26" t="str">
        <f t="shared" si="1077"/>
        <v>17606000000141724204</v>
      </c>
      <c r="BO878" s="27" t="str">
        <f t="shared" si="1078"/>
        <v>AGARBAOUI BASMA</v>
      </c>
      <c r="BP878" s="26">
        <f t="shared" si="1079"/>
        <v>879</v>
      </c>
      <c r="BQ878" s="28"/>
    </row>
    <row r="879" spans="1:69" x14ac:dyDescent="0.25">
      <c r="A879" t="str">
        <f>VLOOKUP(B879,[2]RH!$B:$BV,72,0)</f>
        <v>Non-Actif</v>
      </c>
      <c r="B879" s="6">
        <v>880</v>
      </c>
      <c r="C879" s="7" t="s">
        <v>168</v>
      </c>
      <c r="D879" s="7" t="s">
        <v>3686</v>
      </c>
      <c r="E879" s="7" t="s">
        <v>67</v>
      </c>
      <c r="F879" s="7" t="s">
        <v>118</v>
      </c>
      <c r="G879" s="7" t="s">
        <v>220</v>
      </c>
      <c r="H879" s="7">
        <v>520</v>
      </c>
      <c r="I879" s="7"/>
      <c r="J879" s="7" t="s">
        <v>190</v>
      </c>
      <c r="K879" s="7" t="s">
        <v>146</v>
      </c>
      <c r="L879" s="7" t="s">
        <v>90</v>
      </c>
      <c r="M879" s="7" t="s">
        <v>191</v>
      </c>
      <c r="N879" s="8">
        <v>44621</v>
      </c>
      <c r="P879" s="7">
        <f t="shared" ca="1" si="1080"/>
        <v>-1071</v>
      </c>
      <c r="Q879" s="8">
        <v>44632</v>
      </c>
      <c r="R879" s="7" t="s">
        <v>700</v>
      </c>
      <c r="S879" s="7"/>
      <c r="T879" s="9" t="s">
        <v>156</v>
      </c>
      <c r="U879" s="7" t="str">
        <f t="shared" si="1066"/>
        <v>Contractuel</v>
      </c>
      <c r="V879" s="8">
        <v>44621</v>
      </c>
      <c r="W879" s="8">
        <v>44651</v>
      </c>
      <c r="X879" s="8"/>
      <c r="Y879" s="8"/>
      <c r="Z879" s="8">
        <v>44621</v>
      </c>
      <c r="AA879" s="7">
        <f t="shared" si="1067"/>
        <v>3</v>
      </c>
      <c r="AB879" s="7">
        <f t="shared" si="1068"/>
        <v>2022</v>
      </c>
      <c r="AC879" s="7">
        <f t="shared" si="1069"/>
        <v>2026</v>
      </c>
      <c r="AD879" s="10" t="e">
        <f t="shared" ref="AD879:AD942" ca="1" si="1127">IF(#REF!="Non",(DAYS360(N879,Q879)/360),(DAYS360(N879,TODAY())/360))</f>
        <v>#REF!</v>
      </c>
      <c r="AE879" s="10" t="e">
        <f t="shared" ca="1" si="1071"/>
        <v>#REF!</v>
      </c>
      <c r="AF879" s="8">
        <v>29461</v>
      </c>
      <c r="AG879" s="11">
        <f t="shared" ca="1" si="1072"/>
        <v>44.550684931506851</v>
      </c>
      <c r="AH879" s="10" t="str">
        <f t="shared" ca="1" si="1073"/>
        <v>&gt;35&lt; 45</v>
      </c>
      <c r="AI879" s="12">
        <v>14113067</v>
      </c>
      <c r="AJ879" s="13" t="s">
        <v>106</v>
      </c>
      <c r="AK879" s="12" t="s">
        <v>3687</v>
      </c>
      <c r="AL879" s="8">
        <v>44272</v>
      </c>
      <c r="AM879" s="7" t="s">
        <v>108</v>
      </c>
      <c r="AN879" s="7" t="s">
        <v>76</v>
      </c>
      <c r="AO879">
        <v>3</v>
      </c>
      <c r="AQ879" s="14">
        <v>3</v>
      </c>
      <c r="AR879" s="14">
        <v>1</v>
      </c>
      <c r="AS879" s="15">
        <f t="shared" si="1074"/>
        <v>44986.25</v>
      </c>
      <c r="AT879" s="14" t="s">
        <v>163</v>
      </c>
      <c r="AU879" s="12">
        <v>3.1930000000000001</v>
      </c>
      <c r="AV879" s="17" t="s">
        <v>236</v>
      </c>
      <c r="AW879" s="18" t="s">
        <v>201</v>
      </c>
      <c r="AX879" s="19" t="s">
        <v>3688</v>
      </c>
      <c r="AY879" s="17" t="s">
        <v>320</v>
      </c>
      <c r="AZ879" s="14" t="s">
        <v>203</v>
      </c>
      <c r="BA879" s="20" t="str">
        <f t="shared" si="1075"/>
        <v>17001000000311356220</v>
      </c>
      <c r="BB879" s="31">
        <f t="shared" si="1076"/>
        <v>20</v>
      </c>
      <c r="BC879" s="22" t="s">
        <v>3689</v>
      </c>
      <c r="BD879" s="23" t="s">
        <v>371</v>
      </c>
      <c r="BF879" s="8"/>
      <c r="BG879" s="32">
        <v>27698310</v>
      </c>
      <c r="BH879" s="32">
        <v>20100822</v>
      </c>
      <c r="BI879" s="32"/>
      <c r="BJ879" t="s">
        <v>371</v>
      </c>
      <c r="BK879" s="14" t="str">
        <f t="shared" si="1107"/>
        <v>A-520</v>
      </c>
      <c r="BL879" s="14"/>
      <c r="BM879" s="25"/>
      <c r="BN879" s="26" t="str">
        <f t="shared" si="1077"/>
        <v>17001000000311356220</v>
      </c>
      <c r="BO879" s="27" t="str">
        <f t="shared" si="1078"/>
        <v>MEJRI KAOUTHAR</v>
      </c>
      <c r="BP879" s="26">
        <f t="shared" si="1079"/>
        <v>880</v>
      </c>
      <c r="BQ879" s="28"/>
    </row>
    <row r="880" spans="1:69" x14ac:dyDescent="0.25">
      <c r="A880" t="str">
        <f>VLOOKUP(B880,[2]RH!$B:$BV,72,0)</f>
        <v>si</v>
      </c>
      <c r="B880" s="6">
        <v>881</v>
      </c>
      <c r="C880" s="7" t="s">
        <v>168</v>
      </c>
      <c r="D880" s="7" t="s">
        <v>3690</v>
      </c>
      <c r="E880" s="7" t="s">
        <v>67</v>
      </c>
      <c r="F880" s="7" t="s">
        <v>118</v>
      </c>
      <c r="G880" s="7" t="s">
        <v>220</v>
      </c>
      <c r="H880" s="7" t="s">
        <v>2398</v>
      </c>
      <c r="I880" s="7" t="s">
        <v>2506</v>
      </c>
      <c r="J880" s="65" t="s">
        <v>190</v>
      </c>
      <c r="K880" s="7" t="s">
        <v>146</v>
      </c>
      <c r="L880" s="7" t="s">
        <v>90</v>
      </c>
      <c r="M880" s="7" t="s">
        <v>191</v>
      </c>
      <c r="N880" s="8">
        <v>44621</v>
      </c>
      <c r="P880" s="7">
        <f t="shared" ca="1" si="1080"/>
        <v>25</v>
      </c>
      <c r="Q880" s="8"/>
      <c r="R880" s="7"/>
      <c r="S880" s="7"/>
      <c r="T880" s="9" t="s">
        <v>156</v>
      </c>
      <c r="U880" s="7" t="str">
        <f t="shared" si="1066"/>
        <v>Contractuel</v>
      </c>
      <c r="V880" s="8">
        <v>45689</v>
      </c>
      <c r="W880" s="8">
        <f>VLOOKUP(B880,[1]BASE!$A:$Q,17,0)</f>
        <v>45747</v>
      </c>
      <c r="X880" s="8"/>
      <c r="Y880" s="8"/>
      <c r="Z880" s="8">
        <v>44621</v>
      </c>
      <c r="AA880" s="7">
        <f t="shared" si="1067"/>
        <v>3</v>
      </c>
      <c r="AB880" s="7">
        <f t="shared" si="1068"/>
        <v>2022</v>
      </c>
      <c r="AC880" s="7">
        <f t="shared" si="1069"/>
        <v>2026</v>
      </c>
      <c r="AD880" s="10" t="e">
        <f t="shared" ref="AD880:AD943" ca="1" si="1128">IF(#REF!="Non",(DAYS360(N880,Q880)/360),(DAYS360(N880,TODAY())/360))</f>
        <v>#REF!</v>
      </c>
      <c r="AE880" s="10" t="e">
        <f t="shared" ca="1" si="1071"/>
        <v>#REF!</v>
      </c>
      <c r="AF880" s="8">
        <v>27398</v>
      </c>
      <c r="AG880" s="11">
        <f t="shared" ca="1" si="1072"/>
        <v>50.202739726027396</v>
      </c>
      <c r="AH880" s="10" t="str">
        <f t="shared" ca="1" si="1073"/>
        <v>&gt;45&lt; 55</v>
      </c>
      <c r="AI880" s="12">
        <v>12066976</v>
      </c>
      <c r="AJ880" s="13" t="s">
        <v>150</v>
      </c>
      <c r="AK880" s="12" t="s">
        <v>3691</v>
      </c>
      <c r="AL880" s="8">
        <v>34307</v>
      </c>
      <c r="AM880" s="7" t="s">
        <v>108</v>
      </c>
      <c r="AN880" s="7" t="s">
        <v>76</v>
      </c>
      <c r="AO880">
        <v>3</v>
      </c>
      <c r="AP880" s="95" t="s">
        <v>3692</v>
      </c>
      <c r="AQ880">
        <v>3</v>
      </c>
      <c r="AR880" s="14">
        <v>3</v>
      </c>
      <c r="AS880" s="15">
        <f t="shared" si="1074"/>
        <v>45716.75</v>
      </c>
      <c r="AT880" s="14" t="s">
        <v>163</v>
      </c>
      <c r="AU880" s="12">
        <v>3.3159999999999998</v>
      </c>
      <c r="AV880" s="17" t="s">
        <v>236</v>
      </c>
      <c r="AW880" s="18" t="s">
        <v>201</v>
      </c>
      <c r="AX880" s="19" t="s">
        <v>3693</v>
      </c>
      <c r="AY880" s="17" t="s">
        <v>255</v>
      </c>
      <c r="AZ880" s="14" t="s">
        <v>203</v>
      </c>
      <c r="BA880" s="20" t="str">
        <f t="shared" si="1075"/>
        <v>17001000000102752773</v>
      </c>
      <c r="BB880" s="31">
        <f t="shared" si="1076"/>
        <v>20</v>
      </c>
      <c r="BC880" s="22" t="s">
        <v>3694</v>
      </c>
      <c r="BD880" s="23" t="s">
        <v>115</v>
      </c>
      <c r="BF880" s="8"/>
      <c r="BG880" s="32">
        <v>26304730</v>
      </c>
      <c r="BH880" s="32">
        <v>26301651</v>
      </c>
      <c r="BI880" s="32"/>
      <c r="BJ880" t="s">
        <v>2442</v>
      </c>
      <c r="BK880" s="14" t="str">
        <f t="shared" si="1107"/>
        <v>A-P7 AR</v>
      </c>
      <c r="BL880" s="14" t="s">
        <v>288</v>
      </c>
      <c r="BM880" s="25"/>
      <c r="BN880" s="26" t="str">
        <f t="shared" si="1077"/>
        <v>17001000000102752773</v>
      </c>
      <c r="BO880" s="27" t="str">
        <f t="shared" si="1078"/>
        <v>GHARBI AHLEM</v>
      </c>
      <c r="BP880" s="26">
        <f t="shared" si="1079"/>
        <v>881</v>
      </c>
      <c r="BQ880" s="28"/>
    </row>
    <row r="881" spans="1:69" x14ac:dyDescent="0.25">
      <c r="A881" t="str">
        <f>VLOOKUP(B881,[2]RH!$B:$BV,72,0)</f>
        <v>Non-Actif</v>
      </c>
      <c r="B881" s="6">
        <v>882</v>
      </c>
      <c r="C881" s="7" t="s">
        <v>100</v>
      </c>
      <c r="D881" s="7" t="s">
        <v>3695</v>
      </c>
      <c r="E881" s="7" t="s">
        <v>67</v>
      </c>
      <c r="F881" s="7" t="s">
        <v>118</v>
      </c>
      <c r="G881" s="7" t="s">
        <v>220</v>
      </c>
      <c r="H881" s="7">
        <v>520</v>
      </c>
      <c r="I881" s="7"/>
      <c r="J881" s="7" t="s">
        <v>190</v>
      </c>
      <c r="K881" s="7" t="s">
        <v>146</v>
      </c>
      <c r="L881" s="7" t="s">
        <v>90</v>
      </c>
      <c r="M881" s="7" t="s">
        <v>191</v>
      </c>
      <c r="N881" s="8">
        <v>44621</v>
      </c>
      <c r="P881" s="7">
        <f t="shared" ca="1" si="1080"/>
        <v>-857</v>
      </c>
      <c r="Q881" s="8">
        <v>44807</v>
      </c>
      <c r="R881" s="7" t="s">
        <v>161</v>
      </c>
      <c r="S881" s="7"/>
      <c r="T881" s="9" t="s">
        <v>156</v>
      </c>
      <c r="U881" s="7" t="str">
        <f t="shared" si="1066"/>
        <v>Contractuel</v>
      </c>
      <c r="V881" s="8">
        <v>44805</v>
      </c>
      <c r="W881" s="8">
        <v>44865</v>
      </c>
      <c r="X881" s="8"/>
      <c r="Y881" s="8"/>
      <c r="Z881" s="8">
        <v>44621</v>
      </c>
      <c r="AA881" s="7">
        <f t="shared" si="1067"/>
        <v>3</v>
      </c>
      <c r="AB881" s="7">
        <f t="shared" si="1068"/>
        <v>2022</v>
      </c>
      <c r="AC881" s="7">
        <f t="shared" si="1069"/>
        <v>2026</v>
      </c>
      <c r="AD881" s="10" t="e">
        <f t="shared" ref="AD881:AD944" ca="1" si="1129">IF(#REF!="Non",(DAYS360(N881,Q881)/360),(DAYS360(N881,TODAY())/360))</f>
        <v>#REF!</v>
      </c>
      <c r="AE881" s="10" t="e">
        <f t="shared" ca="1" si="1071"/>
        <v>#REF!</v>
      </c>
      <c r="AF881" s="8">
        <v>35059</v>
      </c>
      <c r="AG881" s="11">
        <f t="shared" ca="1" si="1072"/>
        <v>29.213698630136985</v>
      </c>
      <c r="AH881" s="10" t="str">
        <f t="shared" ca="1" si="1073"/>
        <v>&gt;25&lt; 35</v>
      </c>
      <c r="AI881" s="12">
        <v>16881945</v>
      </c>
      <c r="AJ881" s="13" t="s">
        <v>82</v>
      </c>
      <c r="AK881" s="12">
        <v>11652891</v>
      </c>
      <c r="AL881" s="8">
        <v>41873</v>
      </c>
      <c r="AM881" s="7" t="s">
        <v>108</v>
      </c>
      <c r="AN881" s="7" t="s">
        <v>109</v>
      </c>
      <c r="AQ881" s="14">
        <v>3</v>
      </c>
      <c r="AR881" s="14">
        <v>1</v>
      </c>
      <c r="AS881" s="15">
        <f t="shared" si="1074"/>
        <v>44986.25</v>
      </c>
      <c r="AT881" s="14" t="s">
        <v>163</v>
      </c>
      <c r="AU881" s="12">
        <v>3.3069999999999999</v>
      </c>
      <c r="AV881" s="17" t="s">
        <v>236</v>
      </c>
      <c r="AW881" s="18" t="s">
        <v>201</v>
      </c>
      <c r="AX881" s="19" t="s">
        <v>3696</v>
      </c>
      <c r="AY881" s="17" t="s">
        <v>268</v>
      </c>
      <c r="AZ881" s="14" t="s">
        <v>203</v>
      </c>
      <c r="BA881" s="20" t="str">
        <f t="shared" si="1075"/>
        <v>17001000000311519859</v>
      </c>
      <c r="BB881" s="31">
        <f t="shared" si="1076"/>
        <v>20</v>
      </c>
      <c r="BC881" s="22" t="s">
        <v>3697</v>
      </c>
      <c r="BD881" s="23" t="s">
        <v>501</v>
      </c>
      <c r="BF881" s="8"/>
      <c r="BG881" s="32">
        <v>56322568</v>
      </c>
      <c r="BH881" s="32">
        <v>53370201</v>
      </c>
      <c r="BI881" s="32"/>
      <c r="BJ881" t="s">
        <v>769</v>
      </c>
      <c r="BK881" s="14" t="str">
        <f t="shared" si="1107"/>
        <v>A-520</v>
      </c>
      <c r="BL881" s="14"/>
      <c r="BM881" s="25">
        <v>83.388000000000005</v>
      </c>
      <c r="BN881" s="26" t="str">
        <f t="shared" si="1077"/>
        <v>17001000000311519859</v>
      </c>
      <c r="BO881" s="27" t="str">
        <f t="shared" si="1078"/>
        <v>OUERTANI SELMA</v>
      </c>
      <c r="BP881" s="26">
        <f t="shared" si="1079"/>
        <v>882</v>
      </c>
      <c r="BQ881" s="28" t="s">
        <v>1266</v>
      </c>
    </row>
    <row r="882" spans="1:69" x14ac:dyDescent="0.25">
      <c r="A882" t="str">
        <f>VLOOKUP(B882,[2]RH!$B:$BV,72,0)</f>
        <v>Non-Actif</v>
      </c>
      <c r="B882" s="6">
        <v>883</v>
      </c>
      <c r="C882" s="7" t="s">
        <v>65</v>
      </c>
      <c r="D882" s="7" t="s">
        <v>3698</v>
      </c>
      <c r="E882" s="7" t="s">
        <v>67</v>
      </c>
      <c r="F882" s="7" t="s">
        <v>118</v>
      </c>
      <c r="G882" s="7" t="s">
        <v>2675</v>
      </c>
      <c r="H882" s="7">
        <v>520</v>
      </c>
      <c r="I882" s="7"/>
      <c r="J882" s="7" t="s">
        <v>281</v>
      </c>
      <c r="K882" s="7" t="s">
        <v>146</v>
      </c>
      <c r="L882" s="7" t="s">
        <v>90</v>
      </c>
      <c r="M882" s="7" t="s">
        <v>160</v>
      </c>
      <c r="N882" s="8">
        <v>44629</v>
      </c>
      <c r="O882" t="e">
        <f ca="1">IF(AD882&gt;=4,IF(T882="CDD","OK",""),"")</f>
        <v>#REF!</v>
      </c>
      <c r="P882" s="7">
        <f t="shared" ca="1" si="1080"/>
        <v>-1010</v>
      </c>
      <c r="Q882" s="8">
        <v>44682</v>
      </c>
      <c r="R882" s="7" t="s">
        <v>161</v>
      </c>
      <c r="S882" s="7"/>
      <c r="T882" s="9" t="s">
        <v>156</v>
      </c>
      <c r="U882" s="7" t="str">
        <f t="shared" si="1066"/>
        <v>Contractuel</v>
      </c>
      <c r="V882" s="8">
        <v>44682</v>
      </c>
      <c r="W882" s="8">
        <v>44712</v>
      </c>
      <c r="X882" s="8"/>
      <c r="Y882" s="8"/>
      <c r="Z882" s="8">
        <v>44629</v>
      </c>
      <c r="AA882" s="7">
        <f t="shared" si="1067"/>
        <v>3</v>
      </c>
      <c r="AB882" s="7">
        <f t="shared" si="1068"/>
        <v>2022</v>
      </c>
      <c r="AC882" s="7">
        <f t="shared" si="1069"/>
        <v>2026</v>
      </c>
      <c r="AD882" s="10" t="e">
        <f t="shared" ref="AD882:AD945" ca="1" si="1130">IF(#REF!="Non",(DAYS360(N882,Q882)/360),(DAYS360(N882,TODAY())/360))</f>
        <v>#REF!</v>
      </c>
      <c r="AE882" s="10" t="e">
        <f t="shared" ca="1" si="1071"/>
        <v>#REF!</v>
      </c>
      <c r="AF882" s="8">
        <v>35755</v>
      </c>
      <c r="AG882" s="11">
        <f t="shared" ca="1" si="1072"/>
        <v>27.306849315068494</v>
      </c>
      <c r="AH882" s="10" t="str">
        <f t="shared" ca="1" si="1073"/>
        <v>&gt;25&lt; 35</v>
      </c>
      <c r="AI882" s="12">
        <v>17202747</v>
      </c>
      <c r="AJ882" s="13" t="s">
        <v>73</v>
      </c>
      <c r="AK882" s="12" t="s">
        <v>3699</v>
      </c>
      <c r="AL882" s="8">
        <v>42097</v>
      </c>
      <c r="AM882" s="7" t="s">
        <v>75</v>
      </c>
      <c r="AN882" s="7" t="s">
        <v>109</v>
      </c>
      <c r="AQ882" s="14">
        <v>3</v>
      </c>
      <c r="AR882" s="14">
        <v>1</v>
      </c>
      <c r="AS882" s="15">
        <f t="shared" si="1074"/>
        <v>44994.25</v>
      </c>
      <c r="AT882" s="14" t="s">
        <v>163</v>
      </c>
      <c r="AU882" s="12">
        <v>3.1930000000000001</v>
      </c>
      <c r="AV882" s="17" t="s">
        <v>236</v>
      </c>
      <c r="AW882" s="18" t="s">
        <v>201</v>
      </c>
      <c r="AX882" s="19" t="s">
        <v>3700</v>
      </c>
      <c r="AY882" s="17" t="s">
        <v>236</v>
      </c>
      <c r="AZ882" s="14" t="s">
        <v>203</v>
      </c>
      <c r="BA882" s="20" t="str">
        <f t="shared" si="1075"/>
        <v>17001000000265475317</v>
      </c>
      <c r="BB882" s="31">
        <f t="shared" si="1076"/>
        <v>20</v>
      </c>
      <c r="BC882" s="22" t="s">
        <v>3701</v>
      </c>
      <c r="BD882" s="23" t="s">
        <v>341</v>
      </c>
      <c r="BF882" s="8"/>
      <c r="BG882" s="32">
        <v>29191508</v>
      </c>
      <c r="BH882" s="32"/>
      <c r="BI882" s="32"/>
      <c r="BJ882" t="s">
        <v>3173</v>
      </c>
      <c r="BK882" s="14" t="str">
        <f t="shared" si="1107"/>
        <v>B-520</v>
      </c>
      <c r="BL882" s="14"/>
      <c r="BM882" s="25"/>
      <c r="BN882" s="26" t="str">
        <f t="shared" si="1077"/>
        <v>17001000000265475317</v>
      </c>
      <c r="BO882" s="27" t="str">
        <f t="shared" si="1078"/>
        <v>JEBARI MOHAMED ALI</v>
      </c>
      <c r="BP882" s="26">
        <f t="shared" si="1079"/>
        <v>883</v>
      </c>
      <c r="BQ882" s="28"/>
    </row>
    <row r="883" spans="1:69" x14ac:dyDescent="0.25">
      <c r="A883" t="str">
        <f>VLOOKUP(B883,[2]RH!$B:$BV,72,0)</f>
        <v>si</v>
      </c>
      <c r="B883" s="6">
        <v>884</v>
      </c>
      <c r="C883" s="7" t="s">
        <v>168</v>
      </c>
      <c r="D883" s="7" t="s">
        <v>2354</v>
      </c>
      <c r="E883" s="7" t="s">
        <v>67</v>
      </c>
      <c r="F883" s="7" t="s">
        <v>118</v>
      </c>
      <c r="G883" s="7" t="s">
        <v>220</v>
      </c>
      <c r="H883" s="7" t="s">
        <v>649</v>
      </c>
      <c r="I883" s="7" t="s">
        <v>709</v>
      </c>
      <c r="J883" s="7" t="s">
        <v>190</v>
      </c>
      <c r="K883" s="7" t="s">
        <v>146</v>
      </c>
      <c r="L883" s="7" t="s">
        <v>90</v>
      </c>
      <c r="M883" s="7" t="s">
        <v>191</v>
      </c>
      <c r="N883" s="8">
        <v>44621</v>
      </c>
      <c r="P883" s="7">
        <f t="shared" ca="1" si="1080"/>
        <v>25</v>
      </c>
      <c r="Q883" s="8"/>
      <c r="R883" s="7"/>
      <c r="S883" s="7"/>
      <c r="T883" s="9" t="s">
        <v>156</v>
      </c>
      <c r="U883" s="7" t="str">
        <f t="shared" si="1066"/>
        <v>Contractuel</v>
      </c>
      <c r="V883" s="8">
        <v>45689</v>
      </c>
      <c r="W883" s="8">
        <f>VLOOKUP(B883,[1]BASE!$A:$Q,17,0)</f>
        <v>45747</v>
      </c>
      <c r="X883" s="8"/>
      <c r="Y883" s="8"/>
      <c r="Z883" s="8">
        <v>44621</v>
      </c>
      <c r="AA883" s="7">
        <f t="shared" si="1067"/>
        <v>3</v>
      </c>
      <c r="AB883" s="7">
        <f t="shared" si="1068"/>
        <v>2022</v>
      </c>
      <c r="AC883" s="7">
        <f t="shared" si="1069"/>
        <v>2026</v>
      </c>
      <c r="AD883" s="10" t="e">
        <f t="shared" ref="AD883:AD946" ca="1" si="1131">IF(#REF!="Non",(DAYS360(N883,Q883)/360),(DAYS360(N883,TODAY())/360))</f>
        <v>#REF!</v>
      </c>
      <c r="AE883" s="10" t="e">
        <f t="shared" ca="1" si="1071"/>
        <v>#REF!</v>
      </c>
      <c r="AF883" s="8">
        <v>26622</v>
      </c>
      <c r="AG883" s="11">
        <f t="shared" ca="1" si="1072"/>
        <v>52.328767123287669</v>
      </c>
      <c r="AH883" s="10" t="str">
        <f t="shared" ca="1" si="1073"/>
        <v>&gt;45&lt; 55</v>
      </c>
      <c r="AI883" s="12">
        <v>11416876</v>
      </c>
      <c r="AJ883" s="13" t="s">
        <v>120</v>
      </c>
      <c r="AK883" s="12" t="s">
        <v>3702</v>
      </c>
      <c r="AL883" s="8">
        <v>42235</v>
      </c>
      <c r="AM883" s="7" t="s">
        <v>108</v>
      </c>
      <c r="AN883" s="7" t="s">
        <v>76</v>
      </c>
      <c r="AO883">
        <v>4</v>
      </c>
      <c r="AQ883">
        <v>3</v>
      </c>
      <c r="AR883" s="14">
        <v>3</v>
      </c>
      <c r="AS883" s="15">
        <f t="shared" si="1074"/>
        <v>45716.75</v>
      </c>
      <c r="AT883" s="14" t="s">
        <v>163</v>
      </c>
      <c r="AU883" s="12">
        <v>3.3159999999999998</v>
      </c>
      <c r="AV883" s="17" t="s">
        <v>236</v>
      </c>
      <c r="AW883" s="18" t="s">
        <v>201</v>
      </c>
      <c r="AX883" s="19" t="s">
        <v>3703</v>
      </c>
      <c r="AY883" s="17" t="s">
        <v>725</v>
      </c>
      <c r="AZ883" s="14" t="s">
        <v>203</v>
      </c>
      <c r="BA883" s="20" t="str">
        <f t="shared" si="1075"/>
        <v>17001000000311471262</v>
      </c>
      <c r="BB883" s="31">
        <f t="shared" si="1076"/>
        <v>20</v>
      </c>
      <c r="BC883" s="22" t="s">
        <v>3704</v>
      </c>
      <c r="BD883" s="23" t="s">
        <v>115</v>
      </c>
      <c r="BF883" s="8"/>
      <c r="BG883" s="32">
        <v>28552236</v>
      </c>
      <c r="BH883" s="32">
        <v>51763250</v>
      </c>
      <c r="BI883" s="32"/>
      <c r="BJ883" t="s">
        <v>240</v>
      </c>
      <c r="BK883" s="14" t="str">
        <f t="shared" si="1107"/>
        <v>A-Panda</v>
      </c>
      <c r="BL883" s="14" t="s">
        <v>595</v>
      </c>
      <c r="BM883" s="25"/>
      <c r="BN883" s="26" t="str">
        <f t="shared" si="1077"/>
        <v>17001000000311471262</v>
      </c>
      <c r="BO883" s="27" t="str">
        <f t="shared" si="1078"/>
        <v>BOUAZIZ LATIFA</v>
      </c>
      <c r="BP883" s="26">
        <f t="shared" si="1079"/>
        <v>884</v>
      </c>
      <c r="BQ883" s="28"/>
    </row>
    <row r="884" spans="1:69" x14ac:dyDescent="0.25">
      <c r="A884" t="str">
        <f>VLOOKUP(B884,[2]RH!$B:$BV,72,0)</f>
        <v>Non-Actif</v>
      </c>
      <c r="B884" s="6">
        <v>885</v>
      </c>
      <c r="C884" s="7" t="s">
        <v>168</v>
      </c>
      <c r="D884" s="7" t="s">
        <v>3705</v>
      </c>
      <c r="E884" s="7" t="s">
        <v>67</v>
      </c>
      <c r="F884" s="7" t="s">
        <v>118</v>
      </c>
      <c r="G884" s="7" t="s">
        <v>220</v>
      </c>
      <c r="H884" s="7" t="s">
        <v>649</v>
      </c>
      <c r="I884" s="7" t="s">
        <v>709</v>
      </c>
      <c r="J884" s="7" t="s">
        <v>190</v>
      </c>
      <c r="K884" s="7" t="s">
        <v>146</v>
      </c>
      <c r="L884" s="7" t="s">
        <v>90</v>
      </c>
      <c r="M884" s="7" t="s">
        <v>191</v>
      </c>
      <c r="N884" s="8">
        <v>44621</v>
      </c>
      <c r="P884" s="7">
        <f t="shared" ca="1" si="1080"/>
        <v>-584</v>
      </c>
      <c r="Q884" s="8">
        <v>45093</v>
      </c>
      <c r="R884" s="7" t="s">
        <v>771</v>
      </c>
      <c r="S884" s="7" t="s">
        <v>2332</v>
      </c>
      <c r="T884" s="9" t="s">
        <v>156</v>
      </c>
      <c r="U884" s="7" t="str">
        <f t="shared" si="1066"/>
        <v>Contractuel</v>
      </c>
      <c r="V884" s="8">
        <v>45017</v>
      </c>
      <c r="W884" s="8">
        <v>45138</v>
      </c>
      <c r="X884" s="8"/>
      <c r="Y884" s="8"/>
      <c r="Z884" s="8">
        <v>44621</v>
      </c>
      <c r="AA884" s="7">
        <f t="shared" si="1067"/>
        <v>3</v>
      </c>
      <c r="AB884" s="7">
        <f t="shared" si="1068"/>
        <v>2022</v>
      </c>
      <c r="AC884" s="7">
        <f t="shared" si="1069"/>
        <v>2026</v>
      </c>
      <c r="AD884" s="10" t="e">
        <f t="shared" ref="AD884:AD947" ca="1" si="1132">IF(#REF!="Non",(DAYS360(N884,Q884)/360),(DAYS360(N884,TODAY())/360))</f>
        <v>#REF!</v>
      </c>
      <c r="AE884" s="10" t="e">
        <f t="shared" ca="1" si="1071"/>
        <v>#REF!</v>
      </c>
      <c r="AF884" s="8">
        <v>29312</v>
      </c>
      <c r="AG884" s="11">
        <f t="shared" ca="1" si="1072"/>
        <v>44.958904109589042</v>
      </c>
      <c r="AH884" s="10" t="str">
        <f t="shared" ca="1" si="1073"/>
        <v>&gt;35&lt; 45</v>
      </c>
      <c r="AI884" s="12">
        <v>12511613</v>
      </c>
      <c r="AJ884" s="13" t="s">
        <v>73</v>
      </c>
      <c r="AK884" s="12" t="s">
        <v>3706</v>
      </c>
      <c r="AL884" s="8">
        <v>36859</v>
      </c>
      <c r="AM884" s="7" t="s">
        <v>108</v>
      </c>
      <c r="AN884" s="7" t="s">
        <v>76</v>
      </c>
      <c r="AO884">
        <v>2</v>
      </c>
      <c r="AQ884" s="14">
        <v>3</v>
      </c>
      <c r="AR884" s="14">
        <v>2</v>
      </c>
      <c r="AS884" s="15">
        <f t="shared" si="1074"/>
        <v>45351.5</v>
      </c>
      <c r="AT884" s="14" t="s">
        <v>163</v>
      </c>
      <c r="AU884" s="12">
        <v>3.3159999999999998</v>
      </c>
      <c r="AV884" s="17" t="s">
        <v>236</v>
      </c>
      <c r="AW884" s="18" t="s">
        <v>201</v>
      </c>
      <c r="AX884" s="19" t="s">
        <v>3707</v>
      </c>
      <c r="AY884" s="17" t="s">
        <v>2224</v>
      </c>
      <c r="AZ884" s="14" t="s">
        <v>203</v>
      </c>
      <c r="BA884" s="20" t="str">
        <f t="shared" si="1075"/>
        <v>17001000000110593768</v>
      </c>
      <c r="BB884" s="31">
        <f t="shared" si="1076"/>
        <v>20</v>
      </c>
      <c r="BC884" s="22" t="s">
        <v>3708</v>
      </c>
      <c r="BD884" s="23" t="s">
        <v>371</v>
      </c>
      <c r="BF884" s="8"/>
      <c r="BG884" s="32">
        <v>23856713</v>
      </c>
      <c r="BH884" s="32">
        <v>27345104</v>
      </c>
      <c r="BI884" s="32"/>
      <c r="BJ884" t="s">
        <v>371</v>
      </c>
      <c r="BK884" s="14" t="str">
        <f t="shared" si="1107"/>
        <v>A-Panda</v>
      </c>
      <c r="BL884" s="14"/>
      <c r="BM884" s="25"/>
      <c r="BN884" s="26" t="str">
        <f t="shared" si="1077"/>
        <v>17001000000110593768</v>
      </c>
      <c r="BO884" s="27" t="str">
        <f t="shared" si="1078"/>
        <v>NEFZI SAMIRA</v>
      </c>
      <c r="BP884" s="26">
        <f t="shared" si="1079"/>
        <v>885</v>
      </c>
      <c r="BQ884" s="28"/>
    </row>
    <row r="885" spans="1:69" x14ac:dyDescent="0.25">
      <c r="A885" t="str">
        <f>VLOOKUP(B885,[2]RH!$B:$BV,72,0)</f>
        <v>Non-Actif</v>
      </c>
      <c r="B885" s="6">
        <v>886</v>
      </c>
      <c r="C885" s="7" t="s">
        <v>65</v>
      </c>
      <c r="D885" s="7" t="s">
        <v>3709</v>
      </c>
      <c r="E885" s="7" t="s">
        <v>67</v>
      </c>
      <c r="F885" s="7" t="s">
        <v>118</v>
      </c>
      <c r="G885" s="7" t="s">
        <v>2675</v>
      </c>
      <c r="H885" s="7">
        <v>520</v>
      </c>
      <c r="I885" s="7" t="s">
        <v>189</v>
      </c>
      <c r="J885" s="7" t="s">
        <v>190</v>
      </c>
      <c r="K885" s="7" t="s">
        <v>146</v>
      </c>
      <c r="L885" s="7" t="s">
        <v>90</v>
      </c>
      <c r="M885" s="7" t="s">
        <v>160</v>
      </c>
      <c r="N885" s="8">
        <v>44621</v>
      </c>
      <c r="P885" s="7">
        <f t="shared" ca="1" si="1080"/>
        <v>-676</v>
      </c>
      <c r="Q885" s="8">
        <v>45048</v>
      </c>
      <c r="R885" s="7" t="s">
        <v>137</v>
      </c>
      <c r="S885" s="7"/>
      <c r="T885" s="9" t="s">
        <v>156</v>
      </c>
      <c r="U885" s="7" t="str">
        <f t="shared" si="1066"/>
        <v>Contractuel</v>
      </c>
      <c r="V885" s="8">
        <v>45017</v>
      </c>
      <c r="W885" s="8">
        <v>45046</v>
      </c>
      <c r="X885" s="8"/>
      <c r="Y885" s="8"/>
      <c r="Z885" s="8">
        <v>44621</v>
      </c>
      <c r="AA885" s="7">
        <f t="shared" si="1067"/>
        <v>3</v>
      </c>
      <c r="AB885" s="7">
        <f t="shared" si="1068"/>
        <v>2022</v>
      </c>
      <c r="AC885" s="7">
        <f t="shared" si="1069"/>
        <v>2026</v>
      </c>
      <c r="AD885" s="10" t="e">
        <f t="shared" ref="AD885:AD948" ca="1" si="1133">IF(#REF!="Non",(DAYS360(N885,Q885)/360),(DAYS360(N885,TODAY())/360))</f>
        <v>#REF!</v>
      </c>
      <c r="AE885" s="10" t="e">
        <f t="shared" ca="1" si="1071"/>
        <v>#REF!</v>
      </c>
      <c r="AF885" s="8">
        <v>32141</v>
      </c>
      <c r="AG885" s="11">
        <f t="shared" ca="1" si="1072"/>
        <v>37.208219178082189</v>
      </c>
      <c r="AH885" s="10" t="str">
        <f t="shared" ca="1" si="1073"/>
        <v>&gt;35&lt; 45</v>
      </c>
      <c r="AI885" s="12">
        <v>16531971</v>
      </c>
      <c r="AJ885" s="13" t="s">
        <v>73</v>
      </c>
      <c r="AK885" s="12" t="s">
        <v>3710</v>
      </c>
      <c r="AL885" s="8">
        <v>42128</v>
      </c>
      <c r="AM885" s="7" t="s">
        <v>75</v>
      </c>
      <c r="AN885" s="7" t="s">
        <v>109</v>
      </c>
      <c r="AQ885" s="14">
        <v>3</v>
      </c>
      <c r="AR885" s="14">
        <v>2</v>
      </c>
      <c r="AS885" s="15">
        <f t="shared" si="1074"/>
        <v>45351.5</v>
      </c>
      <c r="AT885" s="14" t="s">
        <v>163</v>
      </c>
      <c r="AU885" s="12">
        <v>3.3159999999999998</v>
      </c>
      <c r="AV885" s="17" t="s">
        <v>236</v>
      </c>
      <c r="AW885" s="18" t="s">
        <v>201</v>
      </c>
      <c r="AX885" s="19" t="s">
        <v>3711</v>
      </c>
      <c r="AY885" s="17" t="s">
        <v>268</v>
      </c>
      <c r="AZ885" s="14" t="s">
        <v>203</v>
      </c>
      <c r="BA885" s="20" t="str">
        <f t="shared" si="1075"/>
        <v>17001000000129586659</v>
      </c>
      <c r="BB885" s="31">
        <f t="shared" si="1076"/>
        <v>20</v>
      </c>
      <c r="BC885" s="22" t="s">
        <v>3712</v>
      </c>
      <c r="BD885" s="23" t="s">
        <v>341</v>
      </c>
      <c r="BF885" s="8"/>
      <c r="BG885" s="32">
        <v>20195353</v>
      </c>
      <c r="BH885" s="32">
        <v>22604208</v>
      </c>
      <c r="BI885" s="32"/>
      <c r="BJ885" t="s">
        <v>1055</v>
      </c>
      <c r="BK885" s="14" t="str">
        <f t="shared" si="1107"/>
        <v>A-520</v>
      </c>
      <c r="BL885" s="14"/>
      <c r="BM885" s="25"/>
      <c r="BN885" s="26" t="str">
        <f t="shared" si="1077"/>
        <v>17001000000129586659</v>
      </c>
      <c r="BO885" s="27" t="str">
        <f t="shared" si="1078"/>
        <v>THABET WALID</v>
      </c>
      <c r="BP885" s="26">
        <f t="shared" si="1079"/>
        <v>886</v>
      </c>
      <c r="BQ885" s="28"/>
    </row>
    <row r="886" spans="1:69" x14ac:dyDescent="0.25">
      <c r="A886" t="str">
        <f>VLOOKUP(B886,[2]RH!$B:$BV,72,0)</f>
        <v>si</v>
      </c>
      <c r="B886" s="6">
        <v>887</v>
      </c>
      <c r="C886" s="7" t="s">
        <v>168</v>
      </c>
      <c r="D886" s="7" t="s">
        <v>3713</v>
      </c>
      <c r="E886" s="7" t="s">
        <v>67</v>
      </c>
      <c r="F886" s="7" t="s">
        <v>258</v>
      </c>
      <c r="G886" s="7" t="s">
        <v>890</v>
      </c>
      <c r="H886" s="7" t="s">
        <v>891</v>
      </c>
      <c r="I886" s="7" t="s">
        <v>892</v>
      </c>
      <c r="J886" s="7" t="s">
        <v>190</v>
      </c>
      <c r="K886" s="7" t="s">
        <v>89</v>
      </c>
      <c r="L886" s="7" t="s">
        <v>90</v>
      </c>
      <c r="M886" s="7" t="s">
        <v>535</v>
      </c>
      <c r="N886" s="8">
        <v>44622</v>
      </c>
      <c r="P886" s="7">
        <f t="shared" ca="1" si="1080"/>
        <v>55</v>
      </c>
      <c r="Q886" s="8"/>
      <c r="R886" s="7"/>
      <c r="S886" s="7"/>
      <c r="T886" s="9" t="s">
        <v>156</v>
      </c>
      <c r="U886" s="7" t="str">
        <f t="shared" si="1066"/>
        <v>Contractuel</v>
      </c>
      <c r="V886" s="8">
        <v>45689</v>
      </c>
      <c r="W886" s="8">
        <f>VLOOKUP(B886,[1]BASE!$A:$Q,17,0)</f>
        <v>45777</v>
      </c>
      <c r="X886" s="8"/>
      <c r="Y886" s="8"/>
      <c r="Z886" s="8">
        <v>44622</v>
      </c>
      <c r="AA886" s="7">
        <f t="shared" si="1067"/>
        <v>3</v>
      </c>
      <c r="AB886" s="7">
        <f t="shared" si="1068"/>
        <v>2022</v>
      </c>
      <c r="AC886" s="7">
        <f t="shared" si="1069"/>
        <v>2026</v>
      </c>
      <c r="AD886" s="10" t="e">
        <f t="shared" ref="AD886:AD949" ca="1" si="1134">IF(#REF!="Non",(DAYS360(N886,Q886)/360),(DAYS360(N886,TODAY())/360))</f>
        <v>#REF!</v>
      </c>
      <c r="AE886" s="10" t="e">
        <f t="shared" ca="1" si="1071"/>
        <v>#REF!</v>
      </c>
      <c r="AF886" s="8">
        <v>29748</v>
      </c>
      <c r="AG886" s="11">
        <f t="shared" ca="1" si="1072"/>
        <v>43.764383561643832</v>
      </c>
      <c r="AH886" s="10" t="str">
        <f t="shared" ca="1" si="1073"/>
        <v>&gt;35&lt; 45</v>
      </c>
      <c r="AI886" s="12">
        <v>16066261</v>
      </c>
      <c r="AJ886" s="13" t="s">
        <v>150</v>
      </c>
      <c r="AK886" s="12" t="s">
        <v>3714</v>
      </c>
      <c r="AL886" s="8">
        <v>42425</v>
      </c>
      <c r="AM886" s="7" t="s">
        <v>108</v>
      </c>
      <c r="AN886" s="7" t="s">
        <v>76</v>
      </c>
      <c r="AO886">
        <v>1</v>
      </c>
      <c r="AQ886">
        <v>3</v>
      </c>
      <c r="AR886" s="14">
        <v>3</v>
      </c>
      <c r="AS886" s="15">
        <f t="shared" si="1074"/>
        <v>45717.75</v>
      </c>
      <c r="AT886" s="14" t="s">
        <v>163</v>
      </c>
      <c r="AU886" s="12">
        <v>3.3159999999999998</v>
      </c>
      <c r="AV886" s="17">
        <v>25</v>
      </c>
      <c r="AW886" s="18" t="s">
        <v>1349</v>
      </c>
      <c r="AX886" s="19" t="s">
        <v>3715</v>
      </c>
      <c r="AY886" s="17">
        <v>11</v>
      </c>
      <c r="AZ886" s="14" t="s">
        <v>276</v>
      </c>
      <c r="BA886" s="20" t="str">
        <f t="shared" si="1075"/>
        <v>25033000000119295911</v>
      </c>
      <c r="BB886" s="31">
        <f t="shared" si="1076"/>
        <v>20</v>
      </c>
      <c r="BC886" s="22" t="s">
        <v>3716</v>
      </c>
      <c r="BD886" s="23" t="s">
        <v>115</v>
      </c>
      <c r="BF886" s="8">
        <v>44999</v>
      </c>
      <c r="BG886" s="32">
        <v>52567026</v>
      </c>
      <c r="BH886" s="32">
        <v>56554594</v>
      </c>
      <c r="BI886" s="32"/>
      <c r="BJ886" t="s">
        <v>240</v>
      </c>
      <c r="BK886" s="14" t="str">
        <f t="shared" si="1107"/>
        <v>A-APPOLO</v>
      </c>
      <c r="BL886" s="14" t="s">
        <v>288</v>
      </c>
      <c r="BM886" s="25"/>
      <c r="BN886" s="26" t="str">
        <f t="shared" si="1077"/>
        <v>25033000000119295911</v>
      </c>
      <c r="BO886" s="27" t="str">
        <f t="shared" si="1078"/>
        <v>ARFAOUI SOUMAYA</v>
      </c>
      <c r="BP886" s="26">
        <f t="shared" si="1079"/>
        <v>887</v>
      </c>
      <c r="BQ886" s="28"/>
    </row>
    <row r="887" spans="1:69" x14ac:dyDescent="0.25">
      <c r="A887" t="str">
        <f>VLOOKUP(B887,[2]RH!$B:$BV,72,0)</f>
        <v>Non-Actif</v>
      </c>
      <c r="B887" s="6">
        <v>888</v>
      </c>
      <c r="C887" s="7" t="s">
        <v>65</v>
      </c>
      <c r="D887" s="7" t="s">
        <v>3717</v>
      </c>
      <c r="E887" s="7" t="s">
        <v>67</v>
      </c>
      <c r="F887" s="7" t="s">
        <v>158</v>
      </c>
      <c r="G887" s="7" t="s">
        <v>159</v>
      </c>
      <c r="H887" s="7"/>
      <c r="I887" s="7" t="s">
        <v>3338</v>
      </c>
      <c r="J887" s="7"/>
      <c r="K887" s="7" t="s">
        <v>146</v>
      </c>
      <c r="L887" s="7" t="s">
        <v>90</v>
      </c>
      <c r="M887" s="7" t="s">
        <v>1089</v>
      </c>
      <c r="N887" s="8">
        <v>44632</v>
      </c>
      <c r="O887" t="e">
        <f t="shared" ref="O887:O899" ca="1" si="1135">IF(AD887&gt;=4,IF(T887="CDD","OK",""),"")</f>
        <v>#REF!</v>
      </c>
      <c r="P887" s="7">
        <f t="shared" ca="1" si="1080"/>
        <v>-796</v>
      </c>
      <c r="Q887" s="8">
        <v>44926</v>
      </c>
      <c r="R887" s="7" t="s">
        <v>771</v>
      </c>
      <c r="S887" s="7"/>
      <c r="T887" s="9" t="s">
        <v>156</v>
      </c>
      <c r="U887" s="7" t="str">
        <f t="shared" si="1066"/>
        <v>Contractuel</v>
      </c>
      <c r="V887" s="8">
        <v>44835</v>
      </c>
      <c r="W887" s="8">
        <v>44926</v>
      </c>
      <c r="X887" s="8"/>
      <c r="Y887" s="8"/>
      <c r="Z887" s="8">
        <v>44632</v>
      </c>
      <c r="AA887" s="7">
        <f t="shared" si="1067"/>
        <v>3</v>
      </c>
      <c r="AB887" s="7">
        <f t="shared" si="1068"/>
        <v>2022</v>
      </c>
      <c r="AC887" s="7">
        <f t="shared" si="1069"/>
        <v>2026</v>
      </c>
      <c r="AD887" s="10" t="e">
        <f t="shared" ref="AD887:AD950" ca="1" si="1136">IF(#REF!="Non",(DAYS360(N887,Q887)/360),(DAYS360(N887,TODAY())/360))</f>
        <v>#REF!</v>
      </c>
      <c r="AE887" s="10" t="e">
        <f t="shared" ca="1" si="1071"/>
        <v>#REF!</v>
      </c>
      <c r="AF887" s="8">
        <v>35334</v>
      </c>
      <c r="AG887" s="11">
        <f t="shared" ca="1" si="1072"/>
        <v>28.460273972602739</v>
      </c>
      <c r="AH887" s="10" t="str">
        <f t="shared" ca="1" si="1073"/>
        <v>&gt;25&lt; 35</v>
      </c>
      <c r="AI887" s="12"/>
      <c r="AJ887" s="13"/>
      <c r="AK887" s="12">
        <v>14355030</v>
      </c>
      <c r="AL887" s="8">
        <v>43402</v>
      </c>
      <c r="AM887" s="7" t="s">
        <v>75</v>
      </c>
      <c r="AN887" s="7" t="s">
        <v>109</v>
      </c>
      <c r="AQ887" s="14">
        <v>3</v>
      </c>
      <c r="AR887" s="14">
        <v>1</v>
      </c>
      <c r="AS887" s="15">
        <f t="shared" si="1074"/>
        <v>44997.25</v>
      </c>
      <c r="AT887" s="14" t="s">
        <v>163</v>
      </c>
      <c r="AU887" s="12">
        <v>3.3069999999999999</v>
      </c>
      <c r="AV887" s="17" t="s">
        <v>106</v>
      </c>
      <c r="AW887" s="18" t="s">
        <v>3010</v>
      </c>
      <c r="AX887" s="19" t="s">
        <v>3718</v>
      </c>
      <c r="AY887" s="17" t="s">
        <v>566</v>
      </c>
      <c r="AZ887" s="14" t="s">
        <v>230</v>
      </c>
      <c r="BA887" s="20" t="str">
        <f t="shared" si="1075"/>
        <v>05106000068503190643</v>
      </c>
      <c r="BB887" s="31">
        <f t="shared" si="1076"/>
        <v>20</v>
      </c>
      <c r="BC887" s="22" t="s">
        <v>3719</v>
      </c>
      <c r="BD887" s="23" t="s">
        <v>341</v>
      </c>
      <c r="BF887" s="8"/>
      <c r="BG887" s="32">
        <v>21247979</v>
      </c>
      <c r="BH887" s="32">
        <v>97320625</v>
      </c>
      <c r="BI887" s="32"/>
      <c r="BJ887" t="s">
        <v>341</v>
      </c>
      <c r="BK887" s="14" t="str">
        <f t="shared" si="1107"/>
        <v>-</v>
      </c>
      <c r="BL887" s="14"/>
      <c r="BM887" s="25"/>
      <c r="BN887" s="26" t="str">
        <f t="shared" si="1077"/>
        <v>05106000068503190643</v>
      </c>
      <c r="BO887" s="27" t="str">
        <f t="shared" si="1078"/>
        <v>BEN KACEM WASSIM</v>
      </c>
      <c r="BP887" s="26">
        <f t="shared" si="1079"/>
        <v>888</v>
      </c>
      <c r="BQ887" s="28"/>
    </row>
    <row r="888" spans="1:69" x14ac:dyDescent="0.25">
      <c r="A888" t="str">
        <f>VLOOKUP(B888,[2]RH!$B:$BV,72,0)</f>
        <v>si</v>
      </c>
      <c r="B888" s="6">
        <v>889</v>
      </c>
      <c r="C888" s="7" t="s">
        <v>100</v>
      </c>
      <c r="D888" s="7" t="s">
        <v>3720</v>
      </c>
      <c r="E888" s="7" t="s">
        <v>67</v>
      </c>
      <c r="F888" s="7" t="s">
        <v>118</v>
      </c>
      <c r="G888" s="7" t="s">
        <v>220</v>
      </c>
      <c r="H888" s="7" t="s">
        <v>225</v>
      </c>
      <c r="I888" s="7" t="s">
        <v>614</v>
      </c>
      <c r="J888" s="7" t="s">
        <v>281</v>
      </c>
      <c r="K888" s="7" t="s">
        <v>146</v>
      </c>
      <c r="L888" s="7" t="s">
        <v>90</v>
      </c>
      <c r="M888" s="7" t="s">
        <v>191</v>
      </c>
      <c r="N888" s="8">
        <v>44629</v>
      </c>
      <c r="O888" t="e">
        <f t="shared" ca="1" si="1135"/>
        <v>#REF!</v>
      </c>
      <c r="P888" s="7">
        <f t="shared" ca="1" si="1080"/>
        <v>25</v>
      </c>
      <c r="Q888" s="8"/>
      <c r="R888" s="7"/>
      <c r="S888" s="7"/>
      <c r="T888" s="9" t="s">
        <v>156</v>
      </c>
      <c r="U888" s="7" t="str">
        <f t="shared" si="1066"/>
        <v>Contractuel</v>
      </c>
      <c r="V888" s="8">
        <v>45689</v>
      </c>
      <c r="W888" s="8">
        <f>VLOOKUP(B888,[1]BASE!$A:$Q,17,0)</f>
        <v>45747</v>
      </c>
      <c r="X888" s="8"/>
      <c r="Y888" s="8"/>
      <c r="Z888" s="8">
        <v>44629</v>
      </c>
      <c r="AA888" s="7">
        <f t="shared" si="1067"/>
        <v>3</v>
      </c>
      <c r="AB888" s="7">
        <f t="shared" si="1068"/>
        <v>2022</v>
      </c>
      <c r="AC888" s="7">
        <f t="shared" si="1069"/>
        <v>2026</v>
      </c>
      <c r="AD888" s="10" t="e">
        <f t="shared" ref="AD888:AD951" ca="1" si="1137">IF(#REF!="Non",(DAYS360(N888,Q888)/360),(DAYS360(N888,TODAY())/360))</f>
        <v>#REF!</v>
      </c>
      <c r="AE888" s="10" t="e">
        <f t="shared" ca="1" si="1071"/>
        <v>#REF!</v>
      </c>
      <c r="AF888" s="8">
        <v>36597</v>
      </c>
      <c r="AG888" s="11">
        <f t="shared" ca="1" si="1072"/>
        <v>25</v>
      </c>
      <c r="AH888" s="10" t="str">
        <f t="shared" ca="1" si="1073"/>
        <v>&gt;25&lt; 35</v>
      </c>
      <c r="AI888" s="12">
        <v>17443251</v>
      </c>
      <c r="AJ888" s="13" t="s">
        <v>170</v>
      </c>
      <c r="AK888" s="12">
        <v>14367587</v>
      </c>
      <c r="AL888" s="8">
        <v>44064</v>
      </c>
      <c r="AM888" s="7" t="s">
        <v>108</v>
      </c>
      <c r="AN888" s="7" t="s">
        <v>109</v>
      </c>
      <c r="AQ888">
        <v>3</v>
      </c>
      <c r="AR888" s="14">
        <v>3</v>
      </c>
      <c r="AS888" s="15">
        <f t="shared" si="1074"/>
        <v>45724.75</v>
      </c>
      <c r="AT888" s="14" t="s">
        <v>163</v>
      </c>
      <c r="AU888" s="12">
        <v>3.3159999999999998</v>
      </c>
      <c r="AV888" s="17" t="s">
        <v>236</v>
      </c>
      <c r="AW888" s="18" t="s">
        <v>201</v>
      </c>
      <c r="AX888" s="19" t="s">
        <v>3721</v>
      </c>
      <c r="AY888" s="17" t="s">
        <v>1395</v>
      </c>
      <c r="AZ888" s="14" t="s">
        <v>203</v>
      </c>
      <c r="BA888" s="20" t="str">
        <f t="shared" si="1075"/>
        <v>17001000000296284748</v>
      </c>
      <c r="BB888" s="31">
        <f t="shared" si="1076"/>
        <v>20</v>
      </c>
      <c r="BC888" s="22" t="s">
        <v>3722</v>
      </c>
      <c r="BD888" s="23" t="s">
        <v>3723</v>
      </c>
      <c r="BF888" s="8"/>
      <c r="BG888" s="32">
        <v>54086830</v>
      </c>
      <c r="BH888" s="32">
        <v>96838016</v>
      </c>
      <c r="BI888" s="32"/>
      <c r="BJ888" t="s">
        <v>1857</v>
      </c>
      <c r="BK888" s="14" t="str">
        <f>IF(K888="CADRE","CADRE",CONCATENATE(J888,"-",H888))</f>
        <v>B-P6 AV</v>
      </c>
      <c r="BL888" s="14" t="s">
        <v>300</v>
      </c>
      <c r="BM888" s="25"/>
      <c r="BN888" s="26" t="str">
        <f t="shared" si="1077"/>
        <v>17001000000296284748</v>
      </c>
      <c r="BO888" s="27" t="str">
        <f t="shared" si="1078"/>
        <v>ARFAOUI SIRINE</v>
      </c>
      <c r="BP888" s="26">
        <f t="shared" si="1079"/>
        <v>889</v>
      </c>
      <c r="BQ888" s="28"/>
    </row>
    <row r="889" spans="1:69" x14ac:dyDescent="0.25">
      <c r="A889" t="str">
        <f>VLOOKUP(B889,[2]RH!$B:$BV,72,0)</f>
        <v>Non-Actif</v>
      </c>
      <c r="B889" s="6">
        <v>890</v>
      </c>
      <c r="C889" s="7" t="s">
        <v>100</v>
      </c>
      <c r="D889" s="7" t="s">
        <v>3724</v>
      </c>
      <c r="E889" s="7" t="s">
        <v>67</v>
      </c>
      <c r="F889" s="7" t="s">
        <v>118</v>
      </c>
      <c r="G889" s="7" t="s">
        <v>220</v>
      </c>
      <c r="H889" s="7">
        <v>520</v>
      </c>
      <c r="I889" s="7"/>
      <c r="J889" s="7" t="s">
        <v>281</v>
      </c>
      <c r="K889" s="7" t="s">
        <v>146</v>
      </c>
      <c r="L889" s="7" t="s">
        <v>90</v>
      </c>
      <c r="M889" s="7" t="s">
        <v>191</v>
      </c>
      <c r="N889" s="8">
        <v>44629</v>
      </c>
      <c r="O889" t="e">
        <f t="shared" ca="1" si="1135"/>
        <v>#REF!</v>
      </c>
      <c r="P889" s="7">
        <f t="shared" ca="1" si="1080"/>
        <v>-1041</v>
      </c>
      <c r="Q889" s="8">
        <v>44637</v>
      </c>
      <c r="R889" s="7" t="s">
        <v>1570</v>
      </c>
      <c r="S889" s="7"/>
      <c r="T889" s="9" t="s">
        <v>156</v>
      </c>
      <c r="U889" s="7" t="str">
        <f t="shared" si="1066"/>
        <v>Contractuel</v>
      </c>
      <c r="V889" s="8">
        <v>44629</v>
      </c>
      <c r="W889" s="8">
        <v>44681</v>
      </c>
      <c r="X889" s="8"/>
      <c r="Y889" s="8"/>
      <c r="Z889" s="8">
        <v>44629</v>
      </c>
      <c r="AA889" s="7">
        <f t="shared" si="1067"/>
        <v>3</v>
      </c>
      <c r="AB889" s="7">
        <f t="shared" si="1068"/>
        <v>2022</v>
      </c>
      <c r="AC889" s="7">
        <f t="shared" si="1069"/>
        <v>2026</v>
      </c>
      <c r="AD889" s="10" t="e">
        <f t="shared" ref="AD889:AD952" ca="1" si="1138">IF(#REF!="Non",(DAYS360(N889,Q889)/360),(DAYS360(N889,TODAY())/360))</f>
        <v>#REF!</v>
      </c>
      <c r="AE889" s="10" t="e">
        <f t="shared" ca="1" si="1071"/>
        <v>#REF!</v>
      </c>
      <c r="AF889" s="8">
        <v>30638</v>
      </c>
      <c r="AG889" s="11">
        <f t="shared" ca="1" si="1072"/>
        <v>41.326027397260276</v>
      </c>
      <c r="AH889" s="10" t="str">
        <f t="shared" ca="1" si="1073"/>
        <v>&gt;35&lt; 45</v>
      </c>
      <c r="AI889" s="12">
        <v>12660072</v>
      </c>
      <c r="AJ889" s="40" t="s">
        <v>213</v>
      </c>
      <c r="AK889" s="12" t="s">
        <v>3725</v>
      </c>
      <c r="AL889" s="8"/>
      <c r="AM889" s="7" t="s">
        <v>108</v>
      </c>
      <c r="AN889" s="7" t="s">
        <v>109</v>
      </c>
      <c r="AQ889" s="14">
        <v>3</v>
      </c>
      <c r="AR889" s="14">
        <v>1</v>
      </c>
      <c r="AS889" s="15">
        <f t="shared" si="1074"/>
        <v>44994.25</v>
      </c>
      <c r="AT889" s="14" t="s">
        <v>163</v>
      </c>
      <c r="AU889" s="12">
        <v>3.1930000000000001</v>
      </c>
      <c r="AV889" s="17" t="s">
        <v>79</v>
      </c>
      <c r="AW889" s="18" t="s">
        <v>545</v>
      </c>
      <c r="AX889" s="19" t="s">
        <v>3726</v>
      </c>
      <c r="AY889" s="17" t="s">
        <v>566</v>
      </c>
      <c r="AZ889" s="14" t="s">
        <v>83</v>
      </c>
      <c r="BA889" s="20" t="str">
        <f t="shared" si="1075"/>
        <v>08103000722012595043</v>
      </c>
      <c r="BB889" s="31">
        <f t="shared" si="1076"/>
        <v>20</v>
      </c>
      <c r="BC889" s="22" t="s">
        <v>3727</v>
      </c>
      <c r="BD889" s="23" t="s">
        <v>3685</v>
      </c>
      <c r="BF889" s="8"/>
      <c r="BG889" s="32">
        <v>29264922</v>
      </c>
      <c r="BH889" s="32">
        <v>22817793</v>
      </c>
      <c r="BI889" s="32"/>
      <c r="BJ889" t="s">
        <v>814</v>
      </c>
      <c r="BK889" s="14" t="str">
        <f t="shared" ref="BK889:BK952" si="1139">IF(K889="CADRE","CADRE",CONCATENATE(J889,"-",H889))</f>
        <v>B-520</v>
      </c>
      <c r="BL889" s="14"/>
      <c r="BM889" s="25"/>
      <c r="BN889" s="26" t="str">
        <f t="shared" si="1077"/>
        <v>08103000722012595043</v>
      </c>
      <c r="BO889" s="27" t="str">
        <f t="shared" si="1078"/>
        <v>GHANMI ANISSA</v>
      </c>
      <c r="BP889" s="26">
        <f t="shared" si="1079"/>
        <v>890</v>
      </c>
      <c r="BQ889" s="28"/>
    </row>
    <row r="890" spans="1:69" x14ac:dyDescent="0.25">
      <c r="A890" t="str">
        <f>VLOOKUP(B890,[2]RH!$B:$BV,72,0)</f>
        <v>Non-Actif</v>
      </c>
      <c r="B890" s="6">
        <v>891</v>
      </c>
      <c r="C890" s="7" t="s">
        <v>168</v>
      </c>
      <c r="D890" s="7" t="s">
        <v>3728</v>
      </c>
      <c r="E890" s="7" t="s">
        <v>67</v>
      </c>
      <c r="F890" s="7" t="s">
        <v>118</v>
      </c>
      <c r="G890" s="7" t="s">
        <v>220</v>
      </c>
      <c r="H890" s="7" t="s">
        <v>225</v>
      </c>
      <c r="I890" s="7" t="s">
        <v>614</v>
      </c>
      <c r="J890" s="7" t="s">
        <v>281</v>
      </c>
      <c r="K890" s="7" t="s">
        <v>146</v>
      </c>
      <c r="L890" s="7" t="s">
        <v>90</v>
      </c>
      <c r="M890" s="7" t="s">
        <v>191</v>
      </c>
      <c r="N890" s="8">
        <v>44629</v>
      </c>
      <c r="O890" t="e">
        <f t="shared" ca="1" si="1135"/>
        <v>#REF!</v>
      </c>
      <c r="P890" s="7">
        <f t="shared" ca="1" si="1080"/>
        <v>-187</v>
      </c>
      <c r="Q890" s="8">
        <v>45535</v>
      </c>
      <c r="R890" s="7" t="s">
        <v>290</v>
      </c>
      <c r="S890" s="7" t="s">
        <v>3729</v>
      </c>
      <c r="T890" s="9" t="s">
        <v>156</v>
      </c>
      <c r="U890" s="7" t="str">
        <f t="shared" si="1066"/>
        <v>Contractuel</v>
      </c>
      <c r="V890" s="8">
        <v>45444</v>
      </c>
      <c r="W890" s="8">
        <v>45535</v>
      </c>
      <c r="X890" s="8"/>
      <c r="Y890" s="8"/>
      <c r="Z890" s="8">
        <v>44629</v>
      </c>
      <c r="AA890" s="7">
        <f t="shared" si="1067"/>
        <v>3</v>
      </c>
      <c r="AB890" s="7">
        <f t="shared" si="1068"/>
        <v>2022</v>
      </c>
      <c r="AC890" s="7">
        <f t="shared" si="1069"/>
        <v>2026</v>
      </c>
      <c r="AD890" s="10" t="e">
        <f t="shared" ref="AD890:AD953" ca="1" si="1140">IF(#REF!="Non",(DAYS360(N890,Q890)/360),(DAYS360(N890,TODAY())/360))</f>
        <v>#REF!</v>
      </c>
      <c r="AE890" s="10" t="e">
        <f t="shared" ca="1" si="1071"/>
        <v>#REF!</v>
      </c>
      <c r="AF890" s="8">
        <v>28832</v>
      </c>
      <c r="AG890" s="11">
        <f t="shared" ca="1" si="1072"/>
        <v>46.273972602739725</v>
      </c>
      <c r="AH890" s="10" t="str">
        <f t="shared" ca="1" si="1073"/>
        <v>&gt;45&lt; 55</v>
      </c>
      <c r="AI890" s="12">
        <v>12153818</v>
      </c>
      <c r="AJ890" s="13" t="s">
        <v>106</v>
      </c>
      <c r="AK890" s="12" t="s">
        <v>3730</v>
      </c>
      <c r="AL890" s="8">
        <v>35879</v>
      </c>
      <c r="AM890" s="7" t="s">
        <v>108</v>
      </c>
      <c r="AN890" s="7" t="s">
        <v>76</v>
      </c>
      <c r="AO890">
        <v>3</v>
      </c>
      <c r="AQ890">
        <v>3</v>
      </c>
      <c r="AR890" s="14">
        <v>3</v>
      </c>
      <c r="AS890" s="15">
        <f t="shared" si="1074"/>
        <v>45724.75</v>
      </c>
      <c r="AT890" s="14" t="s">
        <v>163</v>
      </c>
      <c r="AU890" s="12">
        <v>3.3159999999999998</v>
      </c>
      <c r="AV890" s="17" t="s">
        <v>236</v>
      </c>
      <c r="AW890" s="18" t="s">
        <v>201</v>
      </c>
      <c r="AX890" s="19" t="s">
        <v>3731</v>
      </c>
      <c r="AY890" s="17" t="s">
        <v>1362</v>
      </c>
      <c r="AZ890" s="14" t="s">
        <v>203</v>
      </c>
      <c r="BA890" s="20" t="str">
        <f t="shared" si="1075"/>
        <v>17001000000322363974</v>
      </c>
      <c r="BB890" s="31">
        <f t="shared" si="1076"/>
        <v>20</v>
      </c>
      <c r="BC890" s="22" t="s">
        <v>3732</v>
      </c>
      <c r="BD890" s="23" t="s">
        <v>568</v>
      </c>
      <c r="BF890" s="8">
        <v>45153</v>
      </c>
      <c r="BG890" s="32">
        <v>50493470</v>
      </c>
      <c r="BH890" s="32">
        <v>93216391</v>
      </c>
      <c r="BI890" s="32"/>
      <c r="BJ890" t="s">
        <v>568</v>
      </c>
      <c r="BK890" s="14" t="str">
        <f t="shared" si="1139"/>
        <v>B-P6 AV</v>
      </c>
      <c r="BL890" s="14" t="s">
        <v>241</v>
      </c>
      <c r="BM890" s="25"/>
      <c r="BN890" s="26" t="str">
        <f t="shared" si="1077"/>
        <v>17001000000322363974</v>
      </c>
      <c r="BO890" s="27" t="str">
        <f t="shared" si="1078"/>
        <v>HAMMAMI HAYET</v>
      </c>
      <c r="BP890" s="26">
        <f t="shared" si="1079"/>
        <v>891</v>
      </c>
      <c r="BQ890" s="28"/>
    </row>
    <row r="891" spans="1:69" x14ac:dyDescent="0.25">
      <c r="A891" t="str">
        <f>VLOOKUP(B891,[2]RH!$B:$BV,72,0)</f>
        <v>Non-Actif</v>
      </c>
      <c r="B891" s="6">
        <v>892</v>
      </c>
      <c r="C891" s="7" t="s">
        <v>65</v>
      </c>
      <c r="D891" s="7" t="s">
        <v>3733</v>
      </c>
      <c r="E891" s="7" t="s">
        <v>67</v>
      </c>
      <c r="F891" s="7" t="s">
        <v>118</v>
      </c>
      <c r="G891" s="7" t="s">
        <v>2675</v>
      </c>
      <c r="H891" s="7">
        <v>520</v>
      </c>
      <c r="I891" s="7"/>
      <c r="J891" s="7" t="s">
        <v>281</v>
      </c>
      <c r="K891" s="7" t="s">
        <v>146</v>
      </c>
      <c r="L891" s="7" t="s">
        <v>90</v>
      </c>
      <c r="M891" s="7" t="s">
        <v>160</v>
      </c>
      <c r="N891" s="8">
        <v>44630</v>
      </c>
      <c r="O891" t="e">
        <f t="shared" ca="1" si="1135"/>
        <v>#REF!</v>
      </c>
      <c r="P891" s="7">
        <f t="shared" ca="1" si="1080"/>
        <v>-949</v>
      </c>
      <c r="Q891" s="8">
        <v>44742</v>
      </c>
      <c r="R891" s="7" t="s">
        <v>161</v>
      </c>
      <c r="S891" s="7"/>
      <c r="T891" s="9" t="s">
        <v>156</v>
      </c>
      <c r="U891" s="7" t="str">
        <f t="shared" si="1066"/>
        <v>Contractuel</v>
      </c>
      <c r="V891" s="8">
        <v>44713</v>
      </c>
      <c r="W891" s="8">
        <v>44773</v>
      </c>
      <c r="X891" s="8"/>
      <c r="Y891" s="8"/>
      <c r="Z891" s="8">
        <v>44630</v>
      </c>
      <c r="AA891" s="7">
        <f t="shared" si="1067"/>
        <v>3</v>
      </c>
      <c r="AB891" s="7">
        <f t="shared" si="1068"/>
        <v>2022</v>
      </c>
      <c r="AC891" s="7">
        <f t="shared" si="1069"/>
        <v>2026</v>
      </c>
      <c r="AD891" s="10" t="e">
        <f t="shared" ref="AD891:AD954" ca="1" si="1141">IF(#REF!="Non",(DAYS360(N891,Q891)/360),(DAYS360(N891,TODAY())/360))</f>
        <v>#REF!</v>
      </c>
      <c r="AE891" s="10" t="e">
        <f t="shared" ca="1" si="1071"/>
        <v>#REF!</v>
      </c>
      <c r="AF891" s="8">
        <v>37357</v>
      </c>
      <c r="AG891" s="11">
        <f t="shared" ca="1" si="1072"/>
        <v>22.917808219178081</v>
      </c>
      <c r="AH891" s="10" t="str">
        <f t="shared" ca="1" si="1073"/>
        <v>&lt; 25</v>
      </c>
      <c r="AI891" s="12"/>
      <c r="AJ891" s="13"/>
      <c r="AK891" s="12">
        <v>14369492</v>
      </c>
      <c r="AL891" s="8">
        <v>44280</v>
      </c>
      <c r="AM891" s="7" t="s">
        <v>75</v>
      </c>
      <c r="AN891" s="7" t="s">
        <v>109</v>
      </c>
      <c r="AQ891" s="14">
        <v>3</v>
      </c>
      <c r="AR891" s="14">
        <v>1</v>
      </c>
      <c r="AS891" s="15">
        <f t="shared" si="1074"/>
        <v>44995.25</v>
      </c>
      <c r="AT891" s="14" t="s">
        <v>163</v>
      </c>
      <c r="AU891" s="12">
        <v>3.3069999999999999</v>
      </c>
      <c r="AV891" s="17" t="s">
        <v>236</v>
      </c>
      <c r="AW891" s="18" t="s">
        <v>201</v>
      </c>
      <c r="AX891" s="19" t="s">
        <v>3734</v>
      </c>
      <c r="AY891" s="17" t="s">
        <v>1553</v>
      </c>
      <c r="AZ891" s="14" t="s">
        <v>203</v>
      </c>
      <c r="BA891" s="20" t="str">
        <f t="shared" si="1075"/>
        <v>17001000000311879147</v>
      </c>
      <c r="BB891" s="31">
        <f t="shared" si="1076"/>
        <v>20</v>
      </c>
      <c r="BC891" s="22" t="s">
        <v>3735</v>
      </c>
      <c r="BD891" s="23" t="s">
        <v>568</v>
      </c>
      <c r="BF891" s="8"/>
      <c r="BG891" s="32">
        <v>22185680</v>
      </c>
      <c r="BH891" s="32">
        <v>55905228</v>
      </c>
      <c r="BI891" s="32"/>
      <c r="BJ891" t="s">
        <v>3498</v>
      </c>
      <c r="BK891" s="14" t="str">
        <f t="shared" si="1139"/>
        <v>B-520</v>
      </c>
      <c r="BL891" s="14"/>
      <c r="BM891" s="25"/>
      <c r="BN891" s="26" t="str">
        <f t="shared" si="1077"/>
        <v>17001000000311879147</v>
      </c>
      <c r="BO891" s="27" t="str">
        <f t="shared" si="1078"/>
        <v>LACHHEB HENI</v>
      </c>
      <c r="BP891" s="26">
        <f t="shared" si="1079"/>
        <v>892</v>
      </c>
      <c r="BQ891" s="28"/>
    </row>
    <row r="892" spans="1:69" x14ac:dyDescent="0.25">
      <c r="A892" t="str">
        <f>VLOOKUP(B892,[2]RH!$B:$BV,72,0)</f>
        <v>Non-Actif</v>
      </c>
      <c r="B892" s="6">
        <v>893</v>
      </c>
      <c r="C892" s="7" t="s">
        <v>65</v>
      </c>
      <c r="D892" s="7" t="s">
        <v>3736</v>
      </c>
      <c r="E892" s="7" t="s">
        <v>67</v>
      </c>
      <c r="F892" s="7" t="s">
        <v>118</v>
      </c>
      <c r="G892" s="7" t="s">
        <v>2675</v>
      </c>
      <c r="H892" s="7">
        <v>520</v>
      </c>
      <c r="I892" s="7" t="s">
        <v>614</v>
      </c>
      <c r="J892" s="7" t="s">
        <v>281</v>
      </c>
      <c r="K892" s="7" t="s">
        <v>146</v>
      </c>
      <c r="L892" s="7" t="s">
        <v>90</v>
      </c>
      <c r="M892" s="7" t="s">
        <v>160</v>
      </c>
      <c r="N892" s="8">
        <v>44630</v>
      </c>
      <c r="O892" t="e">
        <f t="shared" ca="1" si="1135"/>
        <v>#REF!</v>
      </c>
      <c r="P892" s="7">
        <f t="shared" ca="1" si="1080"/>
        <v>-765</v>
      </c>
      <c r="Q892" s="8">
        <v>44927</v>
      </c>
      <c r="R892" s="7" t="s">
        <v>771</v>
      </c>
      <c r="S892" s="7"/>
      <c r="T892" s="9" t="s">
        <v>156</v>
      </c>
      <c r="U892" s="7" t="str">
        <f t="shared" si="1066"/>
        <v>Contractuel</v>
      </c>
      <c r="V892" s="8">
        <v>44927</v>
      </c>
      <c r="W892" s="8">
        <v>44957</v>
      </c>
      <c r="X892" s="8"/>
      <c r="Y892" s="8"/>
      <c r="Z892" s="8">
        <v>44630</v>
      </c>
      <c r="AA892" s="7">
        <f t="shared" si="1067"/>
        <v>3</v>
      </c>
      <c r="AB892" s="7">
        <f t="shared" si="1068"/>
        <v>2022</v>
      </c>
      <c r="AC892" s="7">
        <f t="shared" si="1069"/>
        <v>2026</v>
      </c>
      <c r="AD892" s="10" t="e">
        <f t="shared" ref="AD892:AD955" ca="1" si="1142">IF(#REF!="Non",(DAYS360(N892,Q892)/360),(DAYS360(N892,TODAY())/360))</f>
        <v>#REF!</v>
      </c>
      <c r="AE892" s="10" t="e">
        <f t="shared" ca="1" si="1071"/>
        <v>#REF!</v>
      </c>
      <c r="AF892" s="8">
        <v>27142</v>
      </c>
      <c r="AG892" s="11">
        <f t="shared" ca="1" si="1072"/>
        <v>50.904109589041099</v>
      </c>
      <c r="AH892" s="10" t="str">
        <f t="shared" ca="1" si="1073"/>
        <v>&gt;45&lt; 55</v>
      </c>
      <c r="AI892" s="12">
        <v>16326793</v>
      </c>
      <c r="AJ892" s="13" t="s">
        <v>192</v>
      </c>
      <c r="AK892" s="12" t="s">
        <v>3737</v>
      </c>
      <c r="AL892" s="8">
        <v>44207</v>
      </c>
      <c r="AM892" s="7" t="s">
        <v>75</v>
      </c>
      <c r="AN892" s="7" t="s">
        <v>76</v>
      </c>
      <c r="AQ892" s="14">
        <v>3</v>
      </c>
      <c r="AR892" s="14">
        <v>1</v>
      </c>
      <c r="AS892" s="15">
        <f t="shared" si="1074"/>
        <v>44995.25</v>
      </c>
      <c r="AT892" s="14" t="s">
        <v>163</v>
      </c>
      <c r="AU892" s="12">
        <v>3.3069999999999999</v>
      </c>
      <c r="AV892" s="17" t="s">
        <v>236</v>
      </c>
      <c r="AW892" s="18" t="s">
        <v>1626</v>
      </c>
      <c r="AX892" s="19" t="s">
        <v>3738</v>
      </c>
      <c r="AY892" s="17" t="s">
        <v>192</v>
      </c>
      <c r="AZ892" s="14" t="s">
        <v>203</v>
      </c>
      <c r="BA892" s="20" t="str">
        <f t="shared" si="1075"/>
        <v>17535940173537890902</v>
      </c>
      <c r="BB892" s="31">
        <f t="shared" si="1076"/>
        <v>20</v>
      </c>
      <c r="BC892" s="22" t="s">
        <v>3739</v>
      </c>
      <c r="BD892" s="23" t="s">
        <v>371</v>
      </c>
      <c r="BF892" s="8"/>
      <c r="BG892" s="32">
        <v>50053383</v>
      </c>
      <c r="BH892" s="32">
        <v>22046045</v>
      </c>
      <c r="BI892" s="32"/>
      <c r="BJ892" t="s">
        <v>371</v>
      </c>
      <c r="BK892" s="14" t="str">
        <f t="shared" si="1139"/>
        <v>B-520</v>
      </c>
      <c r="BL892" s="14"/>
      <c r="BM892" s="25"/>
      <c r="BN892" s="26" t="str">
        <f t="shared" si="1077"/>
        <v>17535940173537890902</v>
      </c>
      <c r="BO892" s="27" t="str">
        <f t="shared" si="1078"/>
        <v>JENDOUBI FAOUZI</v>
      </c>
      <c r="BP892" s="26">
        <f t="shared" si="1079"/>
        <v>893</v>
      </c>
      <c r="BQ892" s="28"/>
    </row>
    <row r="893" spans="1:69" x14ac:dyDescent="0.25">
      <c r="A893" t="str">
        <f>VLOOKUP(B893,[2]RH!$B:$BV,72,0)</f>
        <v>Non-Actif</v>
      </c>
      <c r="B893" s="6">
        <v>894</v>
      </c>
      <c r="C893" s="7" t="s">
        <v>100</v>
      </c>
      <c r="D893" s="7" t="s">
        <v>3740</v>
      </c>
      <c r="E893" s="7" t="s">
        <v>67</v>
      </c>
      <c r="F893" s="7" t="s">
        <v>118</v>
      </c>
      <c r="G893" s="7" t="s">
        <v>408</v>
      </c>
      <c r="H893" s="7">
        <v>520</v>
      </c>
      <c r="I893" s="7" t="s">
        <v>614</v>
      </c>
      <c r="J893" s="7" t="s">
        <v>281</v>
      </c>
      <c r="K893" s="7" t="s">
        <v>146</v>
      </c>
      <c r="L893" s="7" t="s">
        <v>90</v>
      </c>
      <c r="M893" s="7" t="s">
        <v>191</v>
      </c>
      <c r="N893" s="8">
        <v>44630</v>
      </c>
      <c r="O893" t="e">
        <f t="shared" ca="1" si="1135"/>
        <v>#REF!</v>
      </c>
      <c r="P893" s="7">
        <f t="shared" ca="1" si="1080"/>
        <v>-676</v>
      </c>
      <c r="Q893" s="8">
        <v>45049</v>
      </c>
      <c r="R893" s="7" t="s">
        <v>137</v>
      </c>
      <c r="S893" s="7"/>
      <c r="T893" s="9" t="s">
        <v>156</v>
      </c>
      <c r="U893" s="7" t="str">
        <f t="shared" si="1066"/>
        <v>Contractuel</v>
      </c>
      <c r="V893" s="8">
        <v>44986</v>
      </c>
      <c r="W893" s="8">
        <v>45046</v>
      </c>
      <c r="X893" s="8"/>
      <c r="Y893" s="8"/>
      <c r="Z893" s="8">
        <v>44630</v>
      </c>
      <c r="AA893" s="7">
        <f t="shared" si="1067"/>
        <v>3</v>
      </c>
      <c r="AB893" s="7">
        <f t="shared" si="1068"/>
        <v>2022</v>
      </c>
      <c r="AC893" s="7">
        <f t="shared" si="1069"/>
        <v>2026</v>
      </c>
      <c r="AD893" s="10" t="e">
        <f t="shared" ref="AD893:AD956" ca="1" si="1143">IF(#REF!="Non",(DAYS360(N893,Q893)/360),(DAYS360(N893,TODAY())/360))</f>
        <v>#REF!</v>
      </c>
      <c r="AE893" s="10" t="e">
        <f t="shared" ca="1" si="1071"/>
        <v>#REF!</v>
      </c>
      <c r="AF893" s="8">
        <v>36566</v>
      </c>
      <c r="AG893" s="11">
        <f t="shared" ca="1" si="1072"/>
        <v>25.084931506849315</v>
      </c>
      <c r="AH893" s="10" t="str">
        <f t="shared" ca="1" si="1073"/>
        <v>&gt;25&lt; 35</v>
      </c>
      <c r="AI893" s="12">
        <v>17580668</v>
      </c>
      <c r="AJ893" s="13" t="s">
        <v>106</v>
      </c>
      <c r="AK893" s="12">
        <v>13646586</v>
      </c>
      <c r="AL893" s="8">
        <v>43383</v>
      </c>
      <c r="AM893" s="7" t="s">
        <v>108</v>
      </c>
      <c r="AN893" s="7" t="s">
        <v>109</v>
      </c>
      <c r="AQ893" s="14">
        <v>3</v>
      </c>
      <c r="AR893" s="14">
        <v>2</v>
      </c>
      <c r="AS893" s="15">
        <f t="shared" si="1074"/>
        <v>45360.5</v>
      </c>
      <c r="AT893" s="14" t="s">
        <v>163</v>
      </c>
      <c r="AU893" s="12">
        <v>3.3159999999999998</v>
      </c>
      <c r="AV893" s="17" t="s">
        <v>236</v>
      </c>
      <c r="AW893" s="18" t="s">
        <v>3027</v>
      </c>
      <c r="AX893" s="19" t="s">
        <v>3741</v>
      </c>
      <c r="AY893" s="17" t="s">
        <v>566</v>
      </c>
      <c r="AZ893" s="14" t="s">
        <v>203</v>
      </c>
      <c r="BA893" s="20" t="str">
        <f t="shared" si="1075"/>
        <v>17206000000311781943</v>
      </c>
      <c r="BB893" s="31">
        <f t="shared" si="1076"/>
        <v>20</v>
      </c>
      <c r="BC893" s="22" t="s">
        <v>3742</v>
      </c>
      <c r="BD893" s="23" t="s">
        <v>559</v>
      </c>
      <c r="BF893" s="8"/>
      <c r="BG893" s="32">
        <v>95232716</v>
      </c>
      <c r="BH893" s="32">
        <v>93568463</v>
      </c>
      <c r="BI893" s="32"/>
      <c r="BJ893" t="s">
        <v>1055</v>
      </c>
      <c r="BK893" s="14" t="str">
        <f t="shared" si="1139"/>
        <v>B-520</v>
      </c>
      <c r="BL893" s="14"/>
      <c r="BM893" s="25"/>
      <c r="BN893" s="26" t="str">
        <f t="shared" si="1077"/>
        <v>17206000000311781943</v>
      </c>
      <c r="BO893" s="27" t="str">
        <f t="shared" si="1078"/>
        <v>DAKHLAOUI BOUTHAINA</v>
      </c>
      <c r="BP893" s="26">
        <f t="shared" si="1079"/>
        <v>894</v>
      </c>
      <c r="BQ893" s="28"/>
    </row>
    <row r="894" spans="1:69" x14ac:dyDescent="0.25">
      <c r="A894" t="str">
        <f>VLOOKUP(B894,[2]RH!$B:$BV,72,0)</f>
        <v>Non-Actif</v>
      </c>
      <c r="B894" s="6">
        <v>895</v>
      </c>
      <c r="C894" s="7" t="s">
        <v>100</v>
      </c>
      <c r="D894" s="7" t="s">
        <v>3743</v>
      </c>
      <c r="E894" s="7" t="s">
        <v>67</v>
      </c>
      <c r="F894" s="7" t="s">
        <v>118</v>
      </c>
      <c r="G894" s="7" t="s">
        <v>220</v>
      </c>
      <c r="H894" s="7">
        <v>520</v>
      </c>
      <c r="I894" s="7"/>
      <c r="J894" s="7" t="s">
        <v>190</v>
      </c>
      <c r="K894" s="7" t="s">
        <v>146</v>
      </c>
      <c r="L894" s="7" t="s">
        <v>90</v>
      </c>
      <c r="M894" s="7" t="s">
        <v>191</v>
      </c>
      <c r="N894" s="8">
        <v>44631</v>
      </c>
      <c r="O894" t="e">
        <f t="shared" ca="1" si="1135"/>
        <v>#REF!</v>
      </c>
      <c r="P894" s="7">
        <f t="shared" ca="1" si="1080"/>
        <v>-1041</v>
      </c>
      <c r="Q894" s="8">
        <v>44645</v>
      </c>
      <c r="R894" s="7" t="s">
        <v>161</v>
      </c>
      <c r="S894" s="7"/>
      <c r="T894" s="9" t="s">
        <v>156</v>
      </c>
      <c r="U894" s="7" t="str">
        <f t="shared" si="1066"/>
        <v>Contractuel</v>
      </c>
      <c r="V894" s="8">
        <v>44631</v>
      </c>
      <c r="W894" s="8">
        <v>44681</v>
      </c>
      <c r="X894" s="8"/>
      <c r="Y894" s="8"/>
      <c r="Z894" s="8">
        <v>44631</v>
      </c>
      <c r="AA894" s="7">
        <f t="shared" si="1067"/>
        <v>3</v>
      </c>
      <c r="AB894" s="7">
        <f t="shared" si="1068"/>
        <v>2022</v>
      </c>
      <c r="AC894" s="7">
        <f t="shared" si="1069"/>
        <v>2026</v>
      </c>
      <c r="AD894" s="10" t="e">
        <f t="shared" ref="AD894:AD957" ca="1" si="1144">IF(#REF!="Non",(DAYS360(N894,Q894)/360),(DAYS360(N894,TODAY())/360))</f>
        <v>#REF!</v>
      </c>
      <c r="AE894" s="10" t="e">
        <f t="shared" ca="1" si="1071"/>
        <v>#REF!</v>
      </c>
      <c r="AF894" s="8">
        <v>35258</v>
      </c>
      <c r="AG894" s="11">
        <f t="shared" ca="1" si="1072"/>
        <v>28.668493150684931</v>
      </c>
      <c r="AH894" s="10" t="str">
        <f t="shared" ca="1" si="1073"/>
        <v>&gt;25&lt; 35</v>
      </c>
      <c r="AI894" s="12"/>
      <c r="AJ894" s="13"/>
      <c r="AK894" s="12" t="s">
        <v>3744</v>
      </c>
      <c r="AL894" s="8">
        <v>41397</v>
      </c>
      <c r="AM894" s="7" t="s">
        <v>108</v>
      </c>
      <c r="AN894" s="7" t="s">
        <v>109</v>
      </c>
      <c r="AQ894" s="14">
        <v>3</v>
      </c>
      <c r="AR894" s="14">
        <v>1</v>
      </c>
      <c r="AS894" s="15">
        <f t="shared" si="1074"/>
        <v>44996.25</v>
      </c>
      <c r="AT894" s="14" t="s">
        <v>163</v>
      </c>
      <c r="AU894" s="12">
        <v>3.1930000000000001</v>
      </c>
      <c r="AV894" s="17" t="s">
        <v>236</v>
      </c>
      <c r="AW894" s="18" t="s">
        <v>3027</v>
      </c>
      <c r="AX894" s="19" t="s">
        <v>3745</v>
      </c>
      <c r="AY894" s="17" t="s">
        <v>582</v>
      </c>
      <c r="AZ894" s="14" t="s">
        <v>203</v>
      </c>
      <c r="BA894" s="20" t="str">
        <f t="shared" si="1075"/>
        <v>17206000000256444219</v>
      </c>
      <c r="BB894" s="31">
        <f t="shared" si="1076"/>
        <v>20</v>
      </c>
      <c r="BC894" s="22" t="s">
        <v>3007</v>
      </c>
      <c r="BD894" s="23" t="s">
        <v>587</v>
      </c>
      <c r="BF894" s="8"/>
      <c r="BG894" s="32">
        <v>27464409</v>
      </c>
      <c r="BH894" s="32">
        <v>24151895</v>
      </c>
      <c r="BI894" s="32"/>
      <c r="BJ894" t="s">
        <v>1508</v>
      </c>
      <c r="BK894" s="14" t="str">
        <f t="shared" si="1139"/>
        <v>A-520</v>
      </c>
      <c r="BL894" s="14"/>
      <c r="BM894" s="25"/>
      <c r="BN894" s="26" t="str">
        <f t="shared" si="1077"/>
        <v>17206000000256444219</v>
      </c>
      <c r="BO894" s="27" t="str">
        <f t="shared" si="1078"/>
        <v>JABRI SAFA</v>
      </c>
      <c r="BP894" s="26">
        <f t="shared" si="1079"/>
        <v>895</v>
      </c>
      <c r="BQ894" s="28"/>
    </row>
    <row r="895" spans="1:69" x14ac:dyDescent="0.25">
      <c r="A895" t="str">
        <f>VLOOKUP(B895,[2]RH!$B:$BV,72,0)</f>
        <v>Non-Actif</v>
      </c>
      <c r="B895" s="6">
        <v>896</v>
      </c>
      <c r="C895" s="7" t="s">
        <v>65</v>
      </c>
      <c r="D895" s="7" t="s">
        <v>3746</v>
      </c>
      <c r="E895" s="7" t="s">
        <v>67</v>
      </c>
      <c r="F895" s="7" t="s">
        <v>102</v>
      </c>
      <c r="G895" s="7" t="s">
        <v>1585</v>
      </c>
      <c r="H895" s="7"/>
      <c r="I895" s="7"/>
      <c r="J895" s="7"/>
      <c r="K895" s="7" t="s">
        <v>89</v>
      </c>
      <c r="L895" s="7" t="s">
        <v>90</v>
      </c>
      <c r="M895" s="7" t="s">
        <v>1586</v>
      </c>
      <c r="N895" s="8">
        <v>44635</v>
      </c>
      <c r="O895" t="e">
        <f t="shared" ca="1" si="1135"/>
        <v>#REF!</v>
      </c>
      <c r="P895" s="7">
        <f t="shared" ca="1" si="1080"/>
        <v>-615</v>
      </c>
      <c r="Q895" s="8">
        <v>45118</v>
      </c>
      <c r="R895" s="7" t="s">
        <v>2317</v>
      </c>
      <c r="S895" s="7" t="s">
        <v>2332</v>
      </c>
      <c r="T895" s="9" t="s">
        <v>156</v>
      </c>
      <c r="U895" s="7" t="str">
        <f t="shared" si="1066"/>
        <v>Contractuel</v>
      </c>
      <c r="V895" s="8">
        <v>45017</v>
      </c>
      <c r="W895" s="8">
        <v>45107</v>
      </c>
      <c r="X895" s="8"/>
      <c r="Y895" s="8"/>
      <c r="Z895" s="8">
        <v>44635</v>
      </c>
      <c r="AA895" s="7">
        <f t="shared" si="1067"/>
        <v>3</v>
      </c>
      <c r="AB895" s="7">
        <f t="shared" si="1068"/>
        <v>2022</v>
      </c>
      <c r="AC895" s="7">
        <f t="shared" si="1069"/>
        <v>2026</v>
      </c>
      <c r="AD895" s="10" t="e">
        <f t="shared" ref="AD895:AD958" ca="1" si="1145">IF(#REF!="Non",(DAYS360(N895,Q895)/360),(DAYS360(N895,TODAY())/360))</f>
        <v>#REF!</v>
      </c>
      <c r="AE895" s="10" t="e">
        <f t="shared" ca="1" si="1071"/>
        <v>#REF!</v>
      </c>
      <c r="AF895" s="8">
        <v>34546</v>
      </c>
      <c r="AG895" s="11">
        <f t="shared" ca="1" si="1072"/>
        <v>30.61917808219178</v>
      </c>
      <c r="AH895" s="10" t="str">
        <f t="shared" ca="1" si="1073"/>
        <v>&gt;25&lt; 35</v>
      </c>
      <c r="AI895" s="12">
        <v>17155224</v>
      </c>
      <c r="AJ895" s="13" t="s">
        <v>82</v>
      </c>
      <c r="AK895" s="12" t="s">
        <v>3747</v>
      </c>
      <c r="AL895" s="8">
        <v>42803</v>
      </c>
      <c r="AM895" s="7" t="s">
        <v>75</v>
      </c>
      <c r="AN895" s="7" t="s">
        <v>109</v>
      </c>
      <c r="AQ895" s="14">
        <v>3</v>
      </c>
      <c r="AR895" s="14">
        <v>2</v>
      </c>
      <c r="AS895" s="15">
        <f t="shared" si="1074"/>
        <v>45365.5</v>
      </c>
      <c r="AT895" s="14" t="s">
        <v>163</v>
      </c>
      <c r="AU895" s="12">
        <v>3.3159999999999998</v>
      </c>
      <c r="AV895" s="17" t="s">
        <v>82</v>
      </c>
      <c r="AW895" s="18" t="s">
        <v>3748</v>
      </c>
      <c r="AX895" s="19" t="s">
        <v>3749</v>
      </c>
      <c r="AY895" s="17" t="s">
        <v>725</v>
      </c>
      <c r="AZ895" s="14" t="s">
        <v>2953</v>
      </c>
      <c r="BA895" s="20" t="str">
        <f t="shared" si="1075"/>
        <v>03400011010111096962</v>
      </c>
      <c r="BB895" s="31">
        <f t="shared" si="1076"/>
        <v>20</v>
      </c>
      <c r="BC895" s="22" t="s">
        <v>3750</v>
      </c>
      <c r="BD895" s="23" t="s">
        <v>491</v>
      </c>
      <c r="BF895" s="8"/>
      <c r="BG895" s="32">
        <v>42165537</v>
      </c>
      <c r="BH895" s="32"/>
      <c r="BI895" s="32">
        <v>98137140</v>
      </c>
      <c r="BJ895" t="s">
        <v>454</v>
      </c>
      <c r="BK895" s="14" t="str">
        <f t="shared" si="1139"/>
        <v>-</v>
      </c>
      <c r="BL895" s="14"/>
      <c r="BM895" s="25"/>
      <c r="BN895" s="26" t="str">
        <f t="shared" si="1077"/>
        <v>03400011010111096962</v>
      </c>
      <c r="BO895" s="27" t="str">
        <f t="shared" si="1078"/>
        <v>AYEDI SAMI</v>
      </c>
      <c r="BP895" s="26">
        <f t="shared" si="1079"/>
        <v>896</v>
      </c>
      <c r="BQ895" s="28"/>
    </row>
    <row r="896" spans="1:69" x14ac:dyDescent="0.25">
      <c r="A896" t="str">
        <f>VLOOKUP(B896,[2]RH!$B:$BV,72,0)</f>
        <v>Non-Actif</v>
      </c>
      <c r="B896" s="6">
        <v>897</v>
      </c>
      <c r="C896" s="7" t="s">
        <v>168</v>
      </c>
      <c r="D896" s="7" t="s">
        <v>3751</v>
      </c>
      <c r="E896" s="7" t="s">
        <v>67</v>
      </c>
      <c r="F896" s="7" t="s">
        <v>258</v>
      </c>
      <c r="G896" s="7" t="s">
        <v>533</v>
      </c>
      <c r="H896" s="7">
        <v>520</v>
      </c>
      <c r="I896" s="7"/>
      <c r="J896" s="7" t="s">
        <v>190</v>
      </c>
      <c r="K896" s="7" t="s">
        <v>89</v>
      </c>
      <c r="L896" s="7" t="s">
        <v>90</v>
      </c>
      <c r="M896" s="7" t="s">
        <v>535</v>
      </c>
      <c r="N896" s="8">
        <v>44642</v>
      </c>
      <c r="O896" t="e">
        <f t="shared" ca="1" si="1135"/>
        <v>#REF!</v>
      </c>
      <c r="P896" s="7">
        <f t="shared" ca="1" si="1080"/>
        <v>-1010</v>
      </c>
      <c r="Q896" s="8">
        <v>44690</v>
      </c>
      <c r="R896" s="7" t="s">
        <v>2968</v>
      </c>
      <c r="S896" s="7"/>
      <c r="T896" s="9" t="s">
        <v>156</v>
      </c>
      <c r="U896" s="7" t="str">
        <f t="shared" si="1066"/>
        <v>Contractuel</v>
      </c>
      <c r="V896" s="8">
        <v>44682</v>
      </c>
      <c r="W896" s="8">
        <v>44712</v>
      </c>
      <c r="X896" s="8"/>
      <c r="Y896" s="8"/>
      <c r="Z896" s="8">
        <v>44642</v>
      </c>
      <c r="AA896" s="7">
        <f t="shared" si="1067"/>
        <v>3</v>
      </c>
      <c r="AB896" s="7">
        <f t="shared" si="1068"/>
        <v>2022</v>
      </c>
      <c r="AC896" s="7">
        <f t="shared" si="1069"/>
        <v>2026</v>
      </c>
      <c r="AD896" s="10" t="e">
        <f t="shared" ref="AD896:AD959" ca="1" si="1146">IF(#REF!="Non",(DAYS360(N896,Q896)/360),(DAYS360(N896,TODAY())/360))</f>
        <v>#REF!</v>
      </c>
      <c r="AE896" s="10" t="e">
        <f t="shared" ca="1" si="1071"/>
        <v>#REF!</v>
      </c>
      <c r="AF896" s="8">
        <v>30898</v>
      </c>
      <c r="AG896" s="11">
        <f t="shared" ca="1" si="1072"/>
        <v>40.613698630136987</v>
      </c>
      <c r="AH896" s="10" t="str">
        <f t="shared" ca="1" si="1073"/>
        <v>&gt;35&lt; 45</v>
      </c>
      <c r="AI896" s="12">
        <v>12969587</v>
      </c>
      <c r="AJ896" s="13" t="s">
        <v>82</v>
      </c>
      <c r="AK896" s="12" t="s">
        <v>3752</v>
      </c>
      <c r="AL896" s="8">
        <v>37186</v>
      </c>
      <c r="AM896" s="7" t="s">
        <v>108</v>
      </c>
      <c r="AN896" s="7" t="s">
        <v>76</v>
      </c>
      <c r="AO896">
        <v>2</v>
      </c>
      <c r="AQ896" s="14">
        <v>3</v>
      </c>
      <c r="AR896" s="14">
        <v>1</v>
      </c>
      <c r="AS896" s="15">
        <f t="shared" si="1074"/>
        <v>45007.25</v>
      </c>
      <c r="AT896" s="14" t="s">
        <v>163</v>
      </c>
      <c r="AU896" s="12">
        <v>3.1930000000000001</v>
      </c>
      <c r="AV896" s="17" t="s">
        <v>150</v>
      </c>
      <c r="AW896" s="18" t="s">
        <v>339</v>
      </c>
      <c r="AX896" s="19" t="s">
        <v>3753</v>
      </c>
      <c r="AY896" s="17" t="s">
        <v>1645</v>
      </c>
      <c r="AZ896" s="14" t="s">
        <v>174</v>
      </c>
      <c r="BA896" s="20" t="str">
        <f t="shared" si="1075"/>
        <v>07080013810554708550</v>
      </c>
      <c r="BB896" s="31">
        <f t="shared" si="1076"/>
        <v>20</v>
      </c>
      <c r="BC896" s="22" t="s">
        <v>3754</v>
      </c>
      <c r="BD896" s="23" t="s">
        <v>115</v>
      </c>
      <c r="BF896" s="8"/>
      <c r="BG896" s="32">
        <v>55818730</v>
      </c>
      <c r="BH896" s="32">
        <v>50100383</v>
      </c>
      <c r="BI896" s="32"/>
      <c r="BJ896" t="s">
        <v>769</v>
      </c>
      <c r="BK896" s="14" t="str">
        <f t="shared" si="1139"/>
        <v>A-520</v>
      </c>
      <c r="BL896" s="14"/>
      <c r="BM896" s="25"/>
      <c r="BN896" s="26" t="str">
        <f t="shared" si="1077"/>
        <v>07080013810554708550</v>
      </c>
      <c r="BO896" s="27" t="str">
        <f t="shared" si="1078"/>
        <v>SLITI NAJET</v>
      </c>
      <c r="BP896" s="26">
        <f t="shared" si="1079"/>
        <v>897</v>
      </c>
      <c r="BQ896" s="28"/>
    </row>
    <row r="897" spans="1:69" x14ac:dyDescent="0.25">
      <c r="A897" t="str">
        <f>VLOOKUP(B897,[2]RH!$B:$BV,72,0)</f>
        <v>Non-Actif</v>
      </c>
      <c r="B897" s="6">
        <v>898</v>
      </c>
      <c r="C897" s="7" t="s">
        <v>168</v>
      </c>
      <c r="D897" s="7" t="s">
        <v>3755</v>
      </c>
      <c r="E897" s="7" t="s">
        <v>67</v>
      </c>
      <c r="F897" s="7" t="s">
        <v>118</v>
      </c>
      <c r="G897" s="7" t="s">
        <v>220</v>
      </c>
      <c r="H897" s="7">
        <v>965</v>
      </c>
      <c r="I897" s="7"/>
      <c r="J897" s="7" t="s">
        <v>190</v>
      </c>
      <c r="K897" s="7" t="s">
        <v>146</v>
      </c>
      <c r="L897" s="7" t="s">
        <v>90</v>
      </c>
      <c r="M897" s="7" t="s">
        <v>191</v>
      </c>
      <c r="N897" s="8">
        <v>44645</v>
      </c>
      <c r="O897" t="e">
        <f t="shared" ca="1" si="1135"/>
        <v>#REF!</v>
      </c>
      <c r="P897" s="7">
        <f t="shared" ca="1" si="1080"/>
        <v>-796</v>
      </c>
      <c r="Q897" s="8">
        <v>44835</v>
      </c>
      <c r="R897" s="7" t="s">
        <v>2968</v>
      </c>
      <c r="S897" s="7"/>
      <c r="T897" s="9" t="s">
        <v>156</v>
      </c>
      <c r="U897" s="7" t="str">
        <f t="shared" si="1066"/>
        <v>Contractuel</v>
      </c>
      <c r="V897" s="8">
        <v>44866</v>
      </c>
      <c r="W897" s="8">
        <v>44926</v>
      </c>
      <c r="X897" s="8"/>
      <c r="Y897" s="8"/>
      <c r="Z897" s="8">
        <v>44645</v>
      </c>
      <c r="AA897" s="7">
        <f t="shared" si="1067"/>
        <v>3</v>
      </c>
      <c r="AB897" s="7">
        <f t="shared" si="1068"/>
        <v>2022</v>
      </c>
      <c r="AC897" s="7">
        <f t="shared" si="1069"/>
        <v>2026</v>
      </c>
      <c r="AD897" s="10" t="e">
        <f t="shared" ref="AD897:AD960" ca="1" si="1147">IF(#REF!="Non",(DAYS360(N897,Q897)/360),(DAYS360(N897,TODAY())/360))</f>
        <v>#REF!</v>
      </c>
      <c r="AE897" s="10" t="e">
        <f t="shared" ca="1" si="1071"/>
        <v>#REF!</v>
      </c>
      <c r="AF897" s="8">
        <v>27673</v>
      </c>
      <c r="AG897" s="11">
        <f t="shared" ca="1" si="1072"/>
        <v>49.449315068493149</v>
      </c>
      <c r="AH897" s="10" t="str">
        <f t="shared" ca="1" si="1073"/>
        <v>&gt;45&lt; 55</v>
      </c>
      <c r="AI897" s="12">
        <v>11810833</v>
      </c>
      <c r="AJ897" s="13" t="s">
        <v>192</v>
      </c>
      <c r="AK897" s="12" t="s">
        <v>3756</v>
      </c>
      <c r="AL897" s="8">
        <v>35705</v>
      </c>
      <c r="AM897" s="7" t="s">
        <v>108</v>
      </c>
      <c r="AN897" s="7" t="s">
        <v>76</v>
      </c>
      <c r="AO897">
        <v>3</v>
      </c>
      <c r="AQ897" s="14">
        <v>3</v>
      </c>
      <c r="AR897" s="14">
        <v>1</v>
      </c>
      <c r="AS897" s="15">
        <f t="shared" si="1074"/>
        <v>45010.25</v>
      </c>
      <c r="AT897" s="14" t="s">
        <v>163</v>
      </c>
      <c r="AU897" s="12">
        <v>3.3069999999999999</v>
      </c>
      <c r="AV897" s="17" t="s">
        <v>236</v>
      </c>
      <c r="AW897" s="18" t="s">
        <v>201</v>
      </c>
      <c r="AX897" s="19" t="s">
        <v>3757</v>
      </c>
      <c r="AY897" s="17" t="s">
        <v>2620</v>
      </c>
      <c r="AZ897" s="14" t="s">
        <v>203</v>
      </c>
      <c r="BA897" s="20" t="str">
        <f t="shared" si="1075"/>
        <v>17001000000143496265</v>
      </c>
      <c r="BB897" s="31">
        <f t="shared" si="1076"/>
        <v>20</v>
      </c>
      <c r="BC897" s="22" t="s">
        <v>3758</v>
      </c>
      <c r="BD897" s="23" t="s">
        <v>341</v>
      </c>
      <c r="BE897">
        <v>2086</v>
      </c>
      <c r="BF897" s="8"/>
      <c r="BG897" s="32">
        <v>54169514</v>
      </c>
      <c r="BH897" s="32">
        <v>96088300</v>
      </c>
      <c r="BI897" s="32"/>
      <c r="BJ897" t="s">
        <v>299</v>
      </c>
      <c r="BK897" s="14" t="str">
        <f t="shared" si="1139"/>
        <v>A-965</v>
      </c>
      <c r="BL897" s="14"/>
      <c r="BM897" s="25">
        <v>179.755</v>
      </c>
      <c r="BN897" s="26" t="str">
        <f t="shared" si="1077"/>
        <v>17001000000143496265</v>
      </c>
      <c r="BO897" s="27" t="str">
        <f t="shared" si="1078"/>
        <v>HAMRAOUI OLFA</v>
      </c>
      <c r="BP897" s="26">
        <f t="shared" si="1079"/>
        <v>898</v>
      </c>
      <c r="BQ897" s="28" t="s">
        <v>531</v>
      </c>
    </row>
    <row r="898" spans="1:69" x14ac:dyDescent="0.25">
      <c r="A898" t="str">
        <f>VLOOKUP(B898,[2]RH!$B:$BV,72,0)</f>
        <v>Non-Actif</v>
      </c>
      <c r="B898" s="6">
        <v>899</v>
      </c>
      <c r="C898" s="7" t="s">
        <v>100</v>
      </c>
      <c r="D898" s="7" t="s">
        <v>1139</v>
      </c>
      <c r="E898" s="7" t="s">
        <v>67</v>
      </c>
      <c r="F898" s="7" t="s">
        <v>258</v>
      </c>
      <c r="G898" s="7" t="s">
        <v>533</v>
      </c>
      <c r="H898" s="7">
        <v>520</v>
      </c>
      <c r="I898" s="7"/>
      <c r="J898" s="7" t="s">
        <v>190</v>
      </c>
      <c r="K898" s="7" t="s">
        <v>89</v>
      </c>
      <c r="L898" s="7" t="s">
        <v>90</v>
      </c>
      <c r="M898" s="7" t="s">
        <v>535</v>
      </c>
      <c r="N898" s="8">
        <v>44648</v>
      </c>
      <c r="O898" t="e">
        <f t="shared" ca="1" si="1135"/>
        <v>#REF!</v>
      </c>
      <c r="P898" s="7">
        <f t="shared" ca="1" si="1080"/>
        <v>-1041</v>
      </c>
      <c r="Q898" s="8">
        <v>44665</v>
      </c>
      <c r="R898" s="7" t="s">
        <v>161</v>
      </c>
      <c r="S898" s="7"/>
      <c r="T898" s="9" t="s">
        <v>156</v>
      </c>
      <c r="U898" s="7" t="str">
        <f t="shared" ref="U898:U961" si="1148">IF(T898="CDI","Titulaire","Contractuel")</f>
        <v>Contractuel</v>
      </c>
      <c r="V898" s="8">
        <v>44648</v>
      </c>
      <c r="W898" s="8">
        <v>44681</v>
      </c>
      <c r="X898" s="8"/>
      <c r="Y898" s="8"/>
      <c r="Z898" s="8">
        <v>44648</v>
      </c>
      <c r="AA898" s="7">
        <f t="shared" ref="AA898:AA961" si="1149">MONTH(N898)</f>
        <v>3</v>
      </c>
      <c r="AB898" s="7">
        <f t="shared" ref="AB898:AB961" si="1150">IF(N898="","",YEAR(N898))</f>
        <v>2022</v>
      </c>
      <c r="AC898" s="7">
        <f t="shared" ref="AC898:AC961" si="1151">AB898+4</f>
        <v>2026</v>
      </c>
      <c r="AD898" s="10" t="e">
        <f t="shared" ref="AD898:AD961" ca="1" si="1152">IF(#REF!="Non",(DAYS360(N898,Q898)/360),(DAYS360(N898,TODAY())/360))</f>
        <v>#REF!</v>
      </c>
      <c r="AE898" s="10" t="e">
        <f t="shared" ref="AE898:AE961" ca="1" si="1153">+IF(AD898&lt;1,"&lt; 1",IF(AND(AD898&gt;=1,AD898&lt;2),"&lt; 2",IF(AND(AD898&gt;=2,AD898&lt;3),"&lt; 3",IF(AND(AD898&gt;=3,AD898&lt;=4),"&lt; 4",IF(AD898&gt;4,"&gt; 4")))))</f>
        <v>#REF!</v>
      </c>
      <c r="AF898" s="8">
        <v>35951</v>
      </c>
      <c r="AG898" s="11">
        <f t="shared" ref="AG898:AG961" ca="1" si="1154">(TODAY()-AF898)/365</f>
        <v>26.769863013698629</v>
      </c>
      <c r="AH898" s="10" t="str">
        <f t="shared" ref="AH898:AH961" ca="1" si="1155">+IF(AG898&lt;25,"&lt; 25",IF(AND(AG898&gt;=25,AG898&lt;35),"&gt;25&lt; 35",IF(AND(AG898&gt;=35,AG898&lt;45),"&gt;35&lt; 45",IF(AND(AG898&gt;=45,AG898&lt;=55),"&gt;45&lt; 55",IF(AG898&gt;55,"&gt; 55")))))</f>
        <v>&gt;25&lt; 35</v>
      </c>
      <c r="AI898" s="12">
        <v>17273681</v>
      </c>
      <c r="AJ898" s="40" t="s">
        <v>213</v>
      </c>
      <c r="AK898" s="12">
        <v>14360235</v>
      </c>
      <c r="AL898" s="8">
        <v>41101</v>
      </c>
      <c r="AM898" s="7" t="s">
        <v>108</v>
      </c>
      <c r="AN898" s="7" t="s">
        <v>109</v>
      </c>
      <c r="AQ898" s="14">
        <v>3</v>
      </c>
      <c r="AR898" s="14">
        <v>1</v>
      </c>
      <c r="AS898" s="15">
        <f t="shared" ref="AS898:AS961" si="1156">N898+(365.25*AR898)</f>
        <v>45013.25</v>
      </c>
      <c r="AT898" s="14" t="s">
        <v>163</v>
      </c>
      <c r="AU898" s="12">
        <v>3.1930000000000001</v>
      </c>
      <c r="AV898" s="17" t="s">
        <v>236</v>
      </c>
      <c r="AW898" s="18" t="s">
        <v>201</v>
      </c>
      <c r="AX898" s="19" t="s">
        <v>1140</v>
      </c>
      <c r="AY898" s="17" t="s">
        <v>170</v>
      </c>
      <c r="AZ898" s="14" t="s">
        <v>203</v>
      </c>
      <c r="BA898" s="20" t="str">
        <f t="shared" ref="BA898:BA961" si="1157">CONCATENATE(AV898,AW898,AX898,AY898)</f>
        <v>17001000000265711609</v>
      </c>
      <c r="BB898" s="31">
        <f t="shared" ref="BB898:BB961" si="1158">LEN(BA898)</f>
        <v>20</v>
      </c>
      <c r="BC898" s="22" t="s">
        <v>1141</v>
      </c>
      <c r="BD898" s="23" t="s">
        <v>341</v>
      </c>
      <c r="BE898">
        <v>2021</v>
      </c>
      <c r="BF898" s="8"/>
      <c r="BG898" s="32">
        <v>23726638</v>
      </c>
      <c r="BH898" s="32">
        <v>27518127</v>
      </c>
      <c r="BI898" s="32"/>
      <c r="BJ898" t="s">
        <v>371</v>
      </c>
      <c r="BK898" s="14" t="str">
        <f t="shared" si="1139"/>
        <v>A-520</v>
      </c>
      <c r="BL898" s="14"/>
      <c r="BM898" s="25"/>
      <c r="BN898" s="26" t="str">
        <f t="shared" ref="BN898:BN936" si="1159">BA898</f>
        <v>17001000000265711609</v>
      </c>
      <c r="BO898" s="27" t="str">
        <f t="shared" ref="BO898:BO961" si="1160">D898</f>
        <v>FERJANI NOURHEN</v>
      </c>
      <c r="BP898" s="26">
        <f t="shared" ref="BP898:BP961" si="1161">B898</f>
        <v>899</v>
      </c>
      <c r="BQ898" s="28"/>
    </row>
    <row r="899" spans="1:69" x14ac:dyDescent="0.25">
      <c r="A899" t="str">
        <f>VLOOKUP(B899,[2]RH!$B:$BV,72,0)</f>
        <v>Non-Actif</v>
      </c>
      <c r="B899" s="6">
        <v>900</v>
      </c>
      <c r="C899" s="7" t="s">
        <v>168</v>
      </c>
      <c r="D899" s="7" t="s">
        <v>3759</v>
      </c>
      <c r="E899" s="7" t="s">
        <v>67</v>
      </c>
      <c r="F899" s="7" t="s">
        <v>118</v>
      </c>
      <c r="G899" s="7" t="s">
        <v>220</v>
      </c>
      <c r="H899" s="7">
        <v>965</v>
      </c>
      <c r="I899" s="7"/>
      <c r="J899" s="7" t="s">
        <v>281</v>
      </c>
      <c r="K899" s="7" t="s">
        <v>146</v>
      </c>
      <c r="L899" s="7" t="s">
        <v>90</v>
      </c>
      <c r="M899" s="7" t="s">
        <v>191</v>
      </c>
      <c r="N899" s="8">
        <v>44646</v>
      </c>
      <c r="O899" t="e">
        <f t="shared" ca="1" si="1135"/>
        <v>#REF!</v>
      </c>
      <c r="P899" s="7">
        <f t="shared" ref="P899:P962" ca="1" si="1162">IF(W899="","",W899-TODAY())</f>
        <v>-980</v>
      </c>
      <c r="Q899" s="8">
        <v>44718</v>
      </c>
      <c r="R899" s="7" t="s">
        <v>161</v>
      </c>
      <c r="S899" s="7"/>
      <c r="T899" s="9" t="s">
        <v>156</v>
      </c>
      <c r="U899" s="7" t="str">
        <f t="shared" si="1148"/>
        <v>Contractuel</v>
      </c>
      <c r="V899" s="8">
        <v>44682</v>
      </c>
      <c r="W899" s="8">
        <v>44742</v>
      </c>
      <c r="X899" s="8"/>
      <c r="Y899" s="8"/>
      <c r="Z899" s="8">
        <v>44646</v>
      </c>
      <c r="AA899" s="7">
        <f t="shared" si="1149"/>
        <v>3</v>
      </c>
      <c r="AB899" s="7">
        <f t="shared" si="1150"/>
        <v>2022</v>
      </c>
      <c r="AC899" s="7">
        <f t="shared" si="1151"/>
        <v>2026</v>
      </c>
      <c r="AD899" s="10" t="e">
        <f t="shared" ref="AD899:AD962" ca="1" si="1163">IF(#REF!="Non",(DAYS360(N899,Q899)/360),(DAYS360(N899,TODAY())/360))</f>
        <v>#REF!</v>
      </c>
      <c r="AE899" s="10" t="e">
        <f t="shared" ca="1" si="1153"/>
        <v>#REF!</v>
      </c>
      <c r="AF899" s="8">
        <v>29598</v>
      </c>
      <c r="AG899" s="11">
        <f t="shared" ca="1" si="1154"/>
        <v>44.175342465753424</v>
      </c>
      <c r="AH899" s="10" t="str">
        <f t="shared" ca="1" si="1155"/>
        <v>&gt;35&lt; 45</v>
      </c>
      <c r="AI899" s="12">
        <v>12382406</v>
      </c>
      <c r="AJ899" s="13" t="s">
        <v>79</v>
      </c>
      <c r="AK899" s="12" t="s">
        <v>3760</v>
      </c>
      <c r="AL899" s="8">
        <v>36504</v>
      </c>
      <c r="AM899" s="7" t="s">
        <v>108</v>
      </c>
      <c r="AN899" s="7" t="s">
        <v>76</v>
      </c>
      <c r="AO899">
        <v>2</v>
      </c>
      <c r="AQ899" s="14">
        <v>3</v>
      </c>
      <c r="AR899" s="14">
        <v>1</v>
      </c>
      <c r="AS899" s="15">
        <f t="shared" si="1156"/>
        <v>45011.25</v>
      </c>
      <c r="AT899" s="14" t="s">
        <v>163</v>
      </c>
      <c r="AU899" s="12">
        <v>3.1930000000000001</v>
      </c>
      <c r="AV899" s="17" t="s">
        <v>236</v>
      </c>
      <c r="AW899" s="18" t="s">
        <v>201</v>
      </c>
      <c r="AX899" s="19" t="s">
        <v>3761</v>
      </c>
      <c r="AY899" s="17" t="s">
        <v>852</v>
      </c>
      <c r="AZ899" s="14" t="s">
        <v>203</v>
      </c>
      <c r="BA899" s="20" t="str">
        <f t="shared" si="1157"/>
        <v>17001000000293479023</v>
      </c>
      <c r="BB899" s="31">
        <f t="shared" si="1158"/>
        <v>20</v>
      </c>
      <c r="BC899" s="22" t="s">
        <v>3762</v>
      </c>
      <c r="BD899" s="23" t="s">
        <v>482</v>
      </c>
      <c r="BE899">
        <v>2086</v>
      </c>
      <c r="BF899" s="8"/>
      <c r="BG899" s="32">
        <v>96088300</v>
      </c>
      <c r="BH899" s="32">
        <v>96690668</v>
      </c>
      <c r="BI899" s="32"/>
      <c r="BJ899" t="s">
        <v>814</v>
      </c>
      <c r="BK899" s="14" t="str">
        <f t="shared" si="1139"/>
        <v>B-965</v>
      </c>
      <c r="BL899" s="14"/>
      <c r="BM899" s="25"/>
      <c r="BN899" s="26" t="str">
        <f t="shared" si="1159"/>
        <v>17001000000293479023</v>
      </c>
      <c r="BO899" s="27" t="str">
        <f t="shared" si="1160"/>
        <v>HAMRAOUI SALWA</v>
      </c>
      <c r="BP899" s="26">
        <f t="shared" si="1161"/>
        <v>900</v>
      </c>
      <c r="BQ899" s="28"/>
    </row>
    <row r="900" spans="1:69" x14ac:dyDescent="0.25">
      <c r="A900" t="str">
        <f>VLOOKUP(B900,[2]RH!$B:$BV,72,0)</f>
        <v>Non-Actif</v>
      </c>
      <c r="B900" s="6">
        <v>901</v>
      </c>
      <c r="C900" s="7" t="s">
        <v>65</v>
      </c>
      <c r="D900" s="7" t="s">
        <v>3763</v>
      </c>
      <c r="E900" s="7" t="s">
        <v>67</v>
      </c>
      <c r="F900" s="7" t="s">
        <v>158</v>
      </c>
      <c r="G900" s="7" t="s">
        <v>159</v>
      </c>
      <c r="H900" s="7" t="s">
        <v>541</v>
      </c>
      <c r="I900" s="7" t="s">
        <v>542</v>
      </c>
      <c r="J900" s="7"/>
      <c r="K900" s="7" t="s">
        <v>146</v>
      </c>
      <c r="L900" s="7" t="s">
        <v>90</v>
      </c>
      <c r="M900" s="7" t="s">
        <v>1089</v>
      </c>
      <c r="N900" s="8">
        <v>44650</v>
      </c>
      <c r="O900" s="96"/>
      <c r="P900" s="7">
        <f t="shared" ca="1" si="1162"/>
        <v>-431</v>
      </c>
      <c r="Q900" s="8">
        <v>45297</v>
      </c>
      <c r="R900" s="7" t="s">
        <v>3764</v>
      </c>
      <c r="S900" s="7"/>
      <c r="T900" s="9" t="s">
        <v>156</v>
      </c>
      <c r="U900" s="7" t="str">
        <f t="shared" si="1148"/>
        <v>Contractuel</v>
      </c>
      <c r="V900" s="8">
        <v>45231</v>
      </c>
      <c r="W900" s="8">
        <v>45291</v>
      </c>
      <c r="X900" s="8"/>
      <c r="Y900" s="8"/>
      <c r="Z900" s="8">
        <v>44650</v>
      </c>
      <c r="AA900" s="7">
        <f t="shared" si="1149"/>
        <v>3</v>
      </c>
      <c r="AB900" s="7">
        <f t="shared" si="1150"/>
        <v>2022</v>
      </c>
      <c r="AC900" s="7">
        <f t="shared" si="1151"/>
        <v>2026</v>
      </c>
      <c r="AD900" s="10" t="e">
        <f t="shared" ref="AD900:AD963" ca="1" si="1164">IF(#REF!="Non",(DAYS360(N900,Q900)/360),(DAYS360(N900,TODAY())/360))</f>
        <v>#REF!</v>
      </c>
      <c r="AE900" s="10" t="e">
        <f t="shared" ca="1" si="1153"/>
        <v>#REF!</v>
      </c>
      <c r="AF900" s="8">
        <v>37122</v>
      </c>
      <c r="AG900" s="11">
        <f t="shared" ca="1" si="1154"/>
        <v>23.561643835616437</v>
      </c>
      <c r="AH900" s="10" t="str">
        <f t="shared" ca="1" si="1155"/>
        <v>&lt; 25</v>
      </c>
      <c r="AI900" s="12">
        <v>17462800</v>
      </c>
      <c r="AJ900" s="13" t="s">
        <v>106</v>
      </c>
      <c r="AK900" s="12">
        <v>11678136</v>
      </c>
      <c r="AL900" s="8">
        <v>44516</v>
      </c>
      <c r="AM900" s="7" t="s">
        <v>75</v>
      </c>
      <c r="AN900" s="7" t="s">
        <v>109</v>
      </c>
      <c r="AQ900" s="14">
        <v>3</v>
      </c>
      <c r="AR900" s="14">
        <v>2</v>
      </c>
      <c r="AS900" s="15">
        <f t="shared" si="1156"/>
        <v>45380.5</v>
      </c>
      <c r="AT900" s="14" t="s">
        <v>163</v>
      </c>
      <c r="AU900" s="12">
        <v>3.3159999999999998</v>
      </c>
      <c r="AV900" s="17" t="s">
        <v>150</v>
      </c>
      <c r="AW900" s="18" t="s">
        <v>339</v>
      </c>
      <c r="AX900" s="19" t="s">
        <v>3765</v>
      </c>
      <c r="AY900" s="17" t="s">
        <v>1112</v>
      </c>
      <c r="AZ900" s="14" t="s">
        <v>174</v>
      </c>
      <c r="BA900" s="20" t="str">
        <f t="shared" si="1157"/>
        <v>07080013810554702924</v>
      </c>
      <c r="BB900" s="31">
        <f t="shared" si="1158"/>
        <v>20</v>
      </c>
      <c r="BC900" s="22" t="s">
        <v>3766</v>
      </c>
      <c r="BD900" s="23" t="s">
        <v>501</v>
      </c>
      <c r="BF900" s="8"/>
      <c r="BG900" s="32">
        <v>28471410</v>
      </c>
      <c r="BH900" s="32">
        <v>92585409</v>
      </c>
      <c r="BI900" s="32"/>
      <c r="BJ900" t="s">
        <v>454</v>
      </c>
      <c r="BK900" s="14" t="str">
        <f t="shared" si="1139"/>
        <v>-coupe</v>
      </c>
      <c r="BL900" s="14" t="s">
        <v>241</v>
      </c>
      <c r="BM900" s="25"/>
      <c r="BN900" s="26" t="str">
        <f t="shared" si="1159"/>
        <v>07080013810554702924</v>
      </c>
      <c r="BO900" s="27" t="str">
        <f t="shared" si="1160"/>
        <v>HIDRI MOHAMED AMINE</v>
      </c>
      <c r="BP900" s="26">
        <f t="shared" si="1161"/>
        <v>901</v>
      </c>
      <c r="BQ900" s="28"/>
    </row>
    <row r="901" spans="1:69" x14ac:dyDescent="0.25">
      <c r="A901" t="str">
        <f>VLOOKUP(B901,[2]RH!$B:$BV,72,0)</f>
        <v>Non-Actif</v>
      </c>
      <c r="B901" s="6">
        <v>902</v>
      </c>
      <c r="C901" s="7" t="s">
        <v>65</v>
      </c>
      <c r="D901" s="7" t="s">
        <v>3767</v>
      </c>
      <c r="E901" s="7" t="s">
        <v>67</v>
      </c>
      <c r="F901" s="7" t="s">
        <v>118</v>
      </c>
      <c r="G901" s="7" t="s">
        <v>2675</v>
      </c>
      <c r="H901" s="7">
        <v>520</v>
      </c>
      <c r="I901" s="7" t="s">
        <v>189</v>
      </c>
      <c r="J901" s="7" t="s">
        <v>190</v>
      </c>
      <c r="K901" s="7" t="s">
        <v>146</v>
      </c>
      <c r="L901" s="7" t="s">
        <v>90</v>
      </c>
      <c r="M901" s="7" t="s">
        <v>160</v>
      </c>
      <c r="N901" s="8">
        <v>44650</v>
      </c>
      <c r="O901" t="e">
        <f ca="1">IF(AD901&gt;=4,IF(T901="CDD","OK",""),"")</f>
        <v>#REF!</v>
      </c>
      <c r="P901" s="7">
        <f t="shared" ca="1" si="1162"/>
        <v>-249</v>
      </c>
      <c r="Q901" s="8">
        <v>45456</v>
      </c>
      <c r="R901" s="7" t="s">
        <v>1504</v>
      </c>
      <c r="S901" s="7"/>
      <c r="T901" s="9" t="s">
        <v>156</v>
      </c>
      <c r="U901" s="7" t="str">
        <f t="shared" si="1148"/>
        <v>Contractuel</v>
      </c>
      <c r="V901" s="8">
        <v>45444</v>
      </c>
      <c r="W901" s="8">
        <v>45473</v>
      </c>
      <c r="X901" s="8"/>
      <c r="Y901" s="8"/>
      <c r="Z901" s="8">
        <v>44650</v>
      </c>
      <c r="AA901" s="7">
        <f t="shared" si="1149"/>
        <v>3</v>
      </c>
      <c r="AB901" s="7">
        <f t="shared" si="1150"/>
        <v>2022</v>
      </c>
      <c r="AC901" s="7">
        <f t="shared" si="1151"/>
        <v>2026</v>
      </c>
      <c r="AD901" s="10" t="e">
        <f t="shared" ref="AD901:AD964" ca="1" si="1165">IF(#REF!="Non",(DAYS360(N901,Q901)/360),(DAYS360(N901,TODAY())/360))</f>
        <v>#REF!</v>
      </c>
      <c r="AE901" s="10" t="e">
        <f t="shared" ca="1" si="1153"/>
        <v>#REF!</v>
      </c>
      <c r="AF901" s="8">
        <v>37613</v>
      </c>
      <c r="AG901" s="11">
        <f t="shared" ca="1" si="1154"/>
        <v>22.216438356164385</v>
      </c>
      <c r="AH901" s="10" t="str">
        <f t="shared" ca="1" si="1155"/>
        <v>&lt; 25</v>
      </c>
      <c r="AI901" s="12">
        <v>17462799</v>
      </c>
      <c r="AJ901" s="13" t="s">
        <v>79</v>
      </c>
      <c r="AK901" s="12">
        <v>13029473</v>
      </c>
      <c r="AL901" s="8">
        <v>43788</v>
      </c>
      <c r="AM901" s="7" t="s">
        <v>75</v>
      </c>
      <c r="AN901" s="7" t="s">
        <v>109</v>
      </c>
      <c r="AQ901">
        <v>3</v>
      </c>
      <c r="AR901" s="14">
        <v>3</v>
      </c>
      <c r="AS901" s="15">
        <f t="shared" si="1156"/>
        <v>45745.75</v>
      </c>
      <c r="AT901" s="14" t="s">
        <v>163</v>
      </c>
      <c r="AU901" s="12">
        <v>3.3159999999999998</v>
      </c>
      <c r="AV901" s="17" t="s">
        <v>150</v>
      </c>
      <c r="AW901" s="18" t="s">
        <v>339</v>
      </c>
      <c r="AX901" s="19" t="s">
        <v>3768</v>
      </c>
      <c r="AY901" s="17" t="s">
        <v>284</v>
      </c>
      <c r="AZ901" s="14" t="s">
        <v>174</v>
      </c>
      <c r="BA901" s="20" t="str">
        <f t="shared" si="1157"/>
        <v>07080013810554703021</v>
      </c>
      <c r="BB901" s="31">
        <f t="shared" si="1158"/>
        <v>20</v>
      </c>
      <c r="BC901" s="22" t="s">
        <v>3769</v>
      </c>
      <c r="BD901" s="23" t="s">
        <v>714</v>
      </c>
      <c r="BF901" s="8"/>
      <c r="BG901" s="32">
        <v>52213815</v>
      </c>
      <c r="BH901" s="32">
        <v>24941506</v>
      </c>
      <c r="BI901" s="32"/>
      <c r="BJ901" t="s">
        <v>240</v>
      </c>
      <c r="BK901" s="14" t="str">
        <f t="shared" si="1139"/>
        <v>A-520</v>
      </c>
      <c r="BL901" s="14" t="s">
        <v>595</v>
      </c>
      <c r="BM901" s="25"/>
      <c r="BN901" s="26" t="str">
        <f t="shared" si="1159"/>
        <v>07080013810554703021</v>
      </c>
      <c r="BO901" s="27" t="str">
        <f t="shared" si="1160"/>
        <v>BEJI BILEL</v>
      </c>
      <c r="BP901" s="26">
        <f t="shared" si="1161"/>
        <v>902</v>
      </c>
      <c r="BQ901" s="28"/>
    </row>
    <row r="902" spans="1:69" x14ac:dyDescent="0.25">
      <c r="A902" t="str">
        <f>VLOOKUP(B902,[2]RH!$B:$BV,72,0)</f>
        <v>Non-Actif</v>
      </c>
      <c r="B902" s="6">
        <v>903</v>
      </c>
      <c r="C902" s="7" t="s">
        <v>65</v>
      </c>
      <c r="D902" s="7" t="s">
        <v>3770</v>
      </c>
      <c r="E902" s="7" t="s">
        <v>67</v>
      </c>
      <c r="F902" s="7" t="s">
        <v>118</v>
      </c>
      <c r="G902" s="7" t="s">
        <v>2675</v>
      </c>
      <c r="H902" s="7">
        <v>520</v>
      </c>
      <c r="I902" s="7" t="s">
        <v>189</v>
      </c>
      <c r="J902" s="7" t="s">
        <v>190</v>
      </c>
      <c r="K902" s="7" t="s">
        <v>146</v>
      </c>
      <c r="L902" s="7" t="s">
        <v>90</v>
      </c>
      <c r="M902" s="7" t="s">
        <v>160</v>
      </c>
      <c r="N902" s="8">
        <v>44651</v>
      </c>
      <c r="P902" s="7">
        <f t="shared" ca="1" si="1162"/>
        <v>-34</v>
      </c>
      <c r="Q902" s="8">
        <v>45689</v>
      </c>
      <c r="R902" s="7" t="s">
        <v>1909</v>
      </c>
      <c r="S902" s="7"/>
      <c r="T902" s="9" t="s">
        <v>156</v>
      </c>
      <c r="U902" s="7" t="str">
        <f t="shared" si="1148"/>
        <v>Contractuel</v>
      </c>
      <c r="V902" s="8">
        <v>45658</v>
      </c>
      <c r="W902" s="8">
        <v>45688</v>
      </c>
      <c r="X902" s="8"/>
      <c r="Y902" s="8"/>
      <c r="Z902" s="8">
        <v>44651</v>
      </c>
      <c r="AA902" s="7">
        <f t="shared" si="1149"/>
        <v>3</v>
      </c>
      <c r="AB902" s="7">
        <f t="shared" si="1150"/>
        <v>2022</v>
      </c>
      <c r="AC902" s="7">
        <f t="shared" si="1151"/>
        <v>2026</v>
      </c>
      <c r="AD902" s="10" t="e">
        <f t="shared" ref="AD902:AD965" ca="1" si="1166">IF(#REF!="Non",(DAYS360(N902,Q902)/360),(DAYS360(N902,TODAY())/360))</f>
        <v>#REF!</v>
      </c>
      <c r="AE902" s="10" t="e">
        <f t="shared" ca="1" si="1153"/>
        <v>#REF!</v>
      </c>
      <c r="AF902" s="8">
        <v>34873</v>
      </c>
      <c r="AG902" s="11">
        <f t="shared" ca="1" si="1154"/>
        <v>29.723287671232878</v>
      </c>
      <c r="AH902" s="10" t="str">
        <f t="shared" ca="1" si="1155"/>
        <v>&gt;25&lt; 35</v>
      </c>
      <c r="AI902" s="12">
        <v>17591310</v>
      </c>
      <c r="AJ902" s="13" t="s">
        <v>92</v>
      </c>
      <c r="AK902" s="12" t="s">
        <v>3771</v>
      </c>
      <c r="AL902" s="8">
        <v>41271</v>
      </c>
      <c r="AM902" s="7" t="s">
        <v>75</v>
      </c>
      <c r="AN902" s="7" t="s">
        <v>109</v>
      </c>
      <c r="AQ902">
        <v>3</v>
      </c>
      <c r="AR902" s="14">
        <v>3</v>
      </c>
      <c r="AS902" s="15">
        <f t="shared" si="1156"/>
        <v>45746.75</v>
      </c>
      <c r="AT902" s="14" t="s">
        <v>163</v>
      </c>
      <c r="AU902" s="12">
        <v>3.3159999999999998</v>
      </c>
      <c r="AV902" s="17" t="s">
        <v>272</v>
      </c>
      <c r="AW902" s="18" t="s">
        <v>3772</v>
      </c>
      <c r="AX902" s="19" t="s">
        <v>3773</v>
      </c>
      <c r="AY902" s="17" t="s">
        <v>582</v>
      </c>
      <c r="AZ902" s="14" t="s">
        <v>276</v>
      </c>
      <c r="BA902" s="20" t="str">
        <f t="shared" si="1157"/>
        <v>25092000000090511319</v>
      </c>
      <c r="BB902" s="31">
        <f t="shared" si="1158"/>
        <v>20</v>
      </c>
      <c r="BC902" s="22" t="s">
        <v>3774</v>
      </c>
      <c r="BD902" s="23" t="s">
        <v>85</v>
      </c>
      <c r="BF902" s="8"/>
      <c r="BG902" s="32">
        <v>90324565</v>
      </c>
      <c r="BH902" s="32">
        <v>96272724</v>
      </c>
      <c r="BI902" s="32"/>
      <c r="BJ902" t="s">
        <v>3775</v>
      </c>
      <c r="BK902" s="14" t="str">
        <f t="shared" si="1139"/>
        <v>A-520</v>
      </c>
      <c r="BL902" s="14" t="s">
        <v>595</v>
      </c>
      <c r="BM902" s="25"/>
      <c r="BN902" s="26" t="str">
        <f t="shared" si="1159"/>
        <v>25092000000090511319</v>
      </c>
      <c r="BO902" s="27" t="str">
        <f t="shared" si="1160"/>
        <v>MOUHBI KHALIL</v>
      </c>
      <c r="BP902" s="26">
        <f t="shared" si="1161"/>
        <v>903</v>
      </c>
      <c r="BQ902" s="28"/>
    </row>
    <row r="903" spans="1:69" x14ac:dyDescent="0.25">
      <c r="A903" t="str">
        <f>VLOOKUP(B903,[2]RH!$B:$BV,72,0)</f>
        <v>Non-Actif</v>
      </c>
      <c r="B903" s="6">
        <v>904</v>
      </c>
      <c r="C903" s="7" t="s">
        <v>65</v>
      </c>
      <c r="D903" s="7" t="s">
        <v>3776</v>
      </c>
      <c r="E903" s="7" t="s">
        <v>67</v>
      </c>
      <c r="F903" s="7" t="s">
        <v>118</v>
      </c>
      <c r="G903" s="7" t="s">
        <v>149</v>
      </c>
      <c r="H903" s="7"/>
      <c r="I903" s="7"/>
      <c r="J903" s="7"/>
      <c r="K903" s="7" t="s">
        <v>70</v>
      </c>
      <c r="L903" s="7" t="s">
        <v>90</v>
      </c>
      <c r="M903" s="7" t="s">
        <v>149</v>
      </c>
      <c r="N903" s="8">
        <v>44652</v>
      </c>
      <c r="P903" s="7" t="str">
        <f t="shared" ca="1" si="1162"/>
        <v/>
      </c>
      <c r="Q903" s="8">
        <v>44959</v>
      </c>
      <c r="R903" s="7" t="s">
        <v>290</v>
      </c>
      <c r="S903" s="7"/>
      <c r="T903" s="9" t="s">
        <v>72</v>
      </c>
      <c r="U903" s="7" t="str">
        <f t="shared" si="1148"/>
        <v>Titulaire</v>
      </c>
      <c r="V903" s="8"/>
      <c r="W903" s="8"/>
      <c r="X903" s="8"/>
      <c r="Y903" s="8"/>
      <c r="Z903" s="8">
        <v>44652</v>
      </c>
      <c r="AA903" s="7">
        <f t="shared" si="1149"/>
        <v>4</v>
      </c>
      <c r="AB903" s="7">
        <f t="shared" si="1150"/>
        <v>2022</v>
      </c>
      <c r="AC903" s="7">
        <f t="shared" si="1151"/>
        <v>2026</v>
      </c>
      <c r="AD903" s="10" t="e">
        <f t="shared" ref="AD903:AD966" ca="1" si="1167">IF(#REF!="Non",(DAYS360(N903,Q903)/360),(DAYS360(N903,TODAY())/360))</f>
        <v>#REF!</v>
      </c>
      <c r="AE903" s="10" t="e">
        <f t="shared" ca="1" si="1153"/>
        <v>#REF!</v>
      </c>
      <c r="AF903" s="8">
        <v>30852</v>
      </c>
      <c r="AG903" s="11">
        <f t="shared" ca="1" si="1154"/>
        <v>40.739726027397261</v>
      </c>
      <c r="AH903" s="10" t="str">
        <f t="shared" ca="1" si="1155"/>
        <v>&gt;35&lt; 45</v>
      </c>
      <c r="AI903" s="12">
        <v>16516087</v>
      </c>
      <c r="AJ903" s="13" t="s">
        <v>82</v>
      </c>
      <c r="AK903" s="12" t="s">
        <v>3777</v>
      </c>
      <c r="AL903" s="8">
        <v>43495</v>
      </c>
      <c r="AM903" s="7" t="s">
        <v>75</v>
      </c>
      <c r="AN903" s="7" t="s">
        <v>76</v>
      </c>
      <c r="AO903">
        <v>2</v>
      </c>
      <c r="AQ903" s="14"/>
      <c r="AR903" s="14">
        <v>1</v>
      </c>
      <c r="AS903" s="15">
        <f t="shared" si="1156"/>
        <v>45017.25</v>
      </c>
      <c r="AT903" s="14" t="s">
        <v>77</v>
      </c>
      <c r="AU903" s="12">
        <v>2000</v>
      </c>
      <c r="AV903" s="17" t="s">
        <v>236</v>
      </c>
      <c r="AW903" s="18" t="s">
        <v>1888</v>
      </c>
      <c r="AX903" s="19" t="s">
        <v>3778</v>
      </c>
      <c r="AY903" s="17" t="s">
        <v>1506</v>
      </c>
      <c r="AZ903" s="14" t="s">
        <v>203</v>
      </c>
      <c r="BA903" s="20" t="str">
        <f t="shared" si="1157"/>
        <v>17002000000298956471</v>
      </c>
      <c r="BB903" s="31">
        <f t="shared" si="1158"/>
        <v>20</v>
      </c>
      <c r="BC903" s="22" t="s">
        <v>3779</v>
      </c>
      <c r="BD903" s="23" t="s">
        <v>3780</v>
      </c>
      <c r="BF903" s="8"/>
      <c r="BG903" s="32">
        <v>23893926</v>
      </c>
      <c r="BH903" s="32"/>
      <c r="BI903" s="32">
        <v>98137142</v>
      </c>
      <c r="BK903" s="14" t="str">
        <f t="shared" si="1139"/>
        <v>CADRE</v>
      </c>
      <c r="BL903" s="14"/>
      <c r="BM903" s="25"/>
      <c r="BN903" s="26" t="str">
        <f t="shared" si="1159"/>
        <v>17002000000298956471</v>
      </c>
      <c r="BO903" s="27" t="str">
        <f t="shared" si="1160"/>
        <v>GHRABA SALAH</v>
      </c>
      <c r="BP903" s="26">
        <f t="shared" si="1161"/>
        <v>904</v>
      </c>
      <c r="BQ903" s="28"/>
    </row>
    <row r="904" spans="1:69" x14ac:dyDescent="0.25">
      <c r="A904" t="str">
        <f>VLOOKUP(B904,[2]RH!$B:$BV,72,0)</f>
        <v>Non-Actif</v>
      </c>
      <c r="B904" s="6">
        <v>905</v>
      </c>
      <c r="C904" s="7" t="s">
        <v>65</v>
      </c>
      <c r="D904" s="7" t="s">
        <v>3781</v>
      </c>
      <c r="E904" s="7" t="s">
        <v>67</v>
      </c>
      <c r="F904" s="7" t="s">
        <v>118</v>
      </c>
      <c r="G904" s="7" t="s">
        <v>149</v>
      </c>
      <c r="H904" s="7"/>
      <c r="I904" s="7"/>
      <c r="J904" s="7"/>
      <c r="K904" s="7" t="s">
        <v>70</v>
      </c>
      <c r="L904" s="7" t="s">
        <v>90</v>
      </c>
      <c r="M904" s="7" t="s">
        <v>149</v>
      </c>
      <c r="N904" s="8">
        <v>44655</v>
      </c>
      <c r="P904" s="7" t="str">
        <f t="shared" ca="1" si="1162"/>
        <v/>
      </c>
      <c r="Q904" s="8">
        <v>45338</v>
      </c>
      <c r="R904" s="7" t="s">
        <v>137</v>
      </c>
      <c r="S904" s="7"/>
      <c r="T904" s="9" t="s">
        <v>72</v>
      </c>
      <c r="U904" s="7" t="str">
        <f t="shared" si="1148"/>
        <v>Titulaire</v>
      </c>
      <c r="V904" s="8"/>
      <c r="W904" s="8"/>
      <c r="X904" s="8"/>
      <c r="Y904" s="8"/>
      <c r="Z904" s="8">
        <v>44655</v>
      </c>
      <c r="AA904" s="7">
        <f t="shared" si="1149"/>
        <v>4</v>
      </c>
      <c r="AB904" s="7">
        <f t="shared" si="1150"/>
        <v>2022</v>
      </c>
      <c r="AC904" s="7">
        <f t="shared" si="1151"/>
        <v>2026</v>
      </c>
      <c r="AD904" s="10" t="e">
        <f t="shared" ref="AD904:AD967" ca="1" si="1168">IF(#REF!="Non",(DAYS360(N904,Q904)/360),(DAYS360(N904,TODAY())/360))</f>
        <v>#REF!</v>
      </c>
      <c r="AE904" s="10" t="e">
        <f t="shared" ca="1" si="1153"/>
        <v>#REF!</v>
      </c>
      <c r="AF904" s="8">
        <v>35362</v>
      </c>
      <c r="AG904" s="11">
        <f t="shared" ca="1" si="1154"/>
        <v>28.383561643835616</v>
      </c>
      <c r="AH904" s="10" t="str">
        <f t="shared" ca="1" si="1155"/>
        <v>&gt;25&lt; 35</v>
      </c>
      <c r="AI904" s="12">
        <v>17591236</v>
      </c>
      <c r="AJ904" s="13" t="s">
        <v>106</v>
      </c>
      <c r="AK904" s="12">
        <v>14260517</v>
      </c>
      <c r="AL904" s="8">
        <v>41926</v>
      </c>
      <c r="AM904" s="7" t="s">
        <v>75</v>
      </c>
      <c r="AN904" s="7" t="s">
        <v>109</v>
      </c>
      <c r="AQ904" s="14"/>
      <c r="AR904" s="14">
        <v>2</v>
      </c>
      <c r="AS904" s="15">
        <f t="shared" si="1156"/>
        <v>45385.5</v>
      </c>
      <c r="AT904" s="14" t="s">
        <v>77</v>
      </c>
      <c r="AU904" s="12">
        <v>1700</v>
      </c>
      <c r="AV904" s="17" t="s">
        <v>79</v>
      </c>
      <c r="AW904" s="18" t="s">
        <v>1370</v>
      </c>
      <c r="AX904" s="19" t="s">
        <v>3782</v>
      </c>
      <c r="AY904" s="17" t="s">
        <v>236</v>
      </c>
      <c r="AZ904" s="14" t="s">
        <v>83</v>
      </c>
      <c r="BA904" s="20" t="str">
        <f t="shared" si="1157"/>
        <v>08140031032000942017</v>
      </c>
      <c r="BB904" s="31">
        <f t="shared" si="1158"/>
        <v>20</v>
      </c>
      <c r="BC904" s="22" t="s">
        <v>3783</v>
      </c>
      <c r="BD904" s="23" t="s">
        <v>491</v>
      </c>
      <c r="BF904" s="8"/>
      <c r="BG904" s="32">
        <v>58924862</v>
      </c>
      <c r="BH904" s="32"/>
      <c r="BI904" s="32">
        <v>98137105</v>
      </c>
      <c r="BK904" s="14" t="str">
        <f t="shared" si="1139"/>
        <v>CADRE</v>
      </c>
      <c r="BL904" s="14"/>
      <c r="BM904" s="25"/>
      <c r="BN904" s="26" t="str">
        <f t="shared" si="1159"/>
        <v>08140031032000942017</v>
      </c>
      <c r="BO904" s="27" t="str">
        <f t="shared" si="1160"/>
        <v>KHALOUI ALA EDDINE</v>
      </c>
      <c r="BP904" s="26">
        <f t="shared" si="1161"/>
        <v>905</v>
      </c>
      <c r="BQ904" s="28"/>
    </row>
    <row r="905" spans="1:69" x14ac:dyDescent="0.25">
      <c r="A905" t="str">
        <f>VLOOKUP(B905,[2]RH!$B:$BV,72,0)</f>
        <v>si</v>
      </c>
      <c r="B905" s="6">
        <v>906</v>
      </c>
      <c r="C905" s="7" t="s">
        <v>168</v>
      </c>
      <c r="D905" s="7" t="s">
        <v>3784</v>
      </c>
      <c r="E905" s="7" t="s">
        <v>67</v>
      </c>
      <c r="F905" s="7" t="s">
        <v>102</v>
      </c>
      <c r="G905" s="7" t="s">
        <v>3785</v>
      </c>
      <c r="H905" s="7"/>
      <c r="I905" s="7"/>
      <c r="J905" s="7"/>
      <c r="K905" s="7" t="s">
        <v>70</v>
      </c>
      <c r="L905" s="7" t="s">
        <v>90</v>
      </c>
      <c r="M905" s="7" t="s">
        <v>3785</v>
      </c>
      <c r="N905" s="8">
        <v>44655</v>
      </c>
      <c r="P905" s="7" t="str">
        <f t="shared" ca="1" si="1162"/>
        <v/>
      </c>
      <c r="Q905" s="8"/>
      <c r="R905" s="7"/>
      <c r="S905" s="7"/>
      <c r="T905" s="9" t="s">
        <v>72</v>
      </c>
      <c r="U905" s="7" t="str">
        <f t="shared" si="1148"/>
        <v>Titulaire</v>
      </c>
      <c r="V905" s="8"/>
      <c r="W905" s="8"/>
      <c r="X905" s="8"/>
      <c r="Y905" s="8"/>
      <c r="Z905" s="8">
        <v>44655</v>
      </c>
      <c r="AA905" s="7">
        <f t="shared" si="1149"/>
        <v>4</v>
      </c>
      <c r="AB905" s="7">
        <f t="shared" si="1150"/>
        <v>2022</v>
      </c>
      <c r="AC905" s="7">
        <f t="shared" si="1151"/>
        <v>2026</v>
      </c>
      <c r="AD905" s="10" t="e">
        <f t="shared" ref="AD905:AD968" ca="1" si="1169">IF(#REF!="Non",(DAYS360(N905,Q905)/360),(DAYS360(N905,TODAY())/360))</f>
        <v>#REF!</v>
      </c>
      <c r="AE905" s="10" t="e">
        <f t="shared" ca="1" si="1153"/>
        <v>#REF!</v>
      </c>
      <c r="AF905" s="8">
        <v>31147</v>
      </c>
      <c r="AG905" s="11">
        <f t="shared" ca="1" si="1154"/>
        <v>39.93150684931507</v>
      </c>
      <c r="AH905" s="10" t="str">
        <f t="shared" ca="1" si="1155"/>
        <v>&gt;35&lt; 45</v>
      </c>
      <c r="AI905" s="12">
        <v>12567956</v>
      </c>
      <c r="AJ905" s="13" t="s">
        <v>79</v>
      </c>
      <c r="AK905" s="12" t="s">
        <v>3786</v>
      </c>
      <c r="AL905" s="8">
        <v>43367</v>
      </c>
      <c r="AM905" s="7" t="s">
        <v>108</v>
      </c>
      <c r="AN905" s="7" t="s">
        <v>76</v>
      </c>
      <c r="AO905">
        <v>2</v>
      </c>
      <c r="AQ905">
        <v>16</v>
      </c>
      <c r="AR905" s="14">
        <v>3</v>
      </c>
      <c r="AS905" s="15">
        <f t="shared" si="1156"/>
        <v>45750.75</v>
      </c>
      <c r="AT905" s="14" t="s">
        <v>77</v>
      </c>
      <c r="AU905" s="12">
        <v>2958</v>
      </c>
      <c r="AV905" s="17" t="s">
        <v>433</v>
      </c>
      <c r="AW905" s="18" t="s">
        <v>3787</v>
      </c>
      <c r="AX905" s="19" t="s">
        <v>3788</v>
      </c>
      <c r="AY905" s="17" t="s">
        <v>170</v>
      </c>
      <c r="AZ905" s="14" t="s">
        <v>195</v>
      </c>
      <c r="BA905" s="20" t="str">
        <f t="shared" si="1157"/>
        <v>12104000000241231409</v>
      </c>
      <c r="BB905" s="31">
        <f t="shared" si="1158"/>
        <v>20</v>
      </c>
      <c r="BC905" s="22" t="s">
        <v>3789</v>
      </c>
      <c r="BD905" s="23" t="s">
        <v>85</v>
      </c>
      <c r="BF905" s="8">
        <v>45097</v>
      </c>
      <c r="BG905" s="32">
        <v>29899970</v>
      </c>
      <c r="BH905" s="32"/>
      <c r="BI905" s="32">
        <v>98137101</v>
      </c>
      <c r="BK905" s="14" t="str">
        <f t="shared" si="1139"/>
        <v>CADRE</v>
      </c>
      <c r="BL905" s="14"/>
      <c r="BM905" s="25"/>
      <c r="BN905" s="26" t="str">
        <f t="shared" si="1159"/>
        <v>12104000000241231409</v>
      </c>
      <c r="BO905" s="27" t="str">
        <f t="shared" si="1160"/>
        <v>TLILI IMEN</v>
      </c>
      <c r="BP905" s="26">
        <f t="shared" si="1161"/>
        <v>906</v>
      </c>
      <c r="BQ905" s="28"/>
    </row>
    <row r="906" spans="1:69" x14ac:dyDescent="0.25">
      <c r="A906" t="str">
        <f>VLOOKUP(B906,[2]RH!$B:$BV,72,0)</f>
        <v>Non-Actif</v>
      </c>
      <c r="B906" s="6">
        <v>907</v>
      </c>
      <c r="C906" s="7" t="s">
        <v>3144</v>
      </c>
      <c r="D906" s="7" t="s">
        <v>3790</v>
      </c>
      <c r="E906" s="7" t="s">
        <v>67</v>
      </c>
      <c r="F906" s="7" t="s">
        <v>158</v>
      </c>
      <c r="G906" s="7" t="s">
        <v>159</v>
      </c>
      <c r="H906" s="7"/>
      <c r="I906" s="7"/>
      <c r="J906" s="7"/>
      <c r="K906" s="7" t="s">
        <v>146</v>
      </c>
      <c r="L906" s="7" t="s">
        <v>90</v>
      </c>
      <c r="M906" s="7" t="s">
        <v>1089</v>
      </c>
      <c r="N906" s="8">
        <v>44686</v>
      </c>
      <c r="P906" s="7">
        <f t="shared" ca="1" si="1162"/>
        <v>-980</v>
      </c>
      <c r="Q906" s="8">
        <v>44725</v>
      </c>
      <c r="R906" s="7" t="s">
        <v>367</v>
      </c>
      <c r="S906" s="7"/>
      <c r="T906" s="9" t="s">
        <v>156</v>
      </c>
      <c r="U906" s="7" t="str">
        <f t="shared" si="1148"/>
        <v>Contractuel</v>
      </c>
      <c r="V906" s="8">
        <v>44713</v>
      </c>
      <c r="W906" s="8">
        <v>44742</v>
      </c>
      <c r="X906" s="8"/>
      <c r="Y906" s="8"/>
      <c r="Z906" s="8">
        <v>44686</v>
      </c>
      <c r="AA906" s="7">
        <f t="shared" si="1149"/>
        <v>5</v>
      </c>
      <c r="AB906" s="7">
        <f t="shared" si="1150"/>
        <v>2022</v>
      </c>
      <c r="AC906" s="7">
        <f t="shared" si="1151"/>
        <v>2026</v>
      </c>
      <c r="AD906" s="10" t="e">
        <f t="shared" ref="AD906:AD969" ca="1" si="1170">IF(#REF!="Non",(DAYS360(N906,Q906)/360),(DAYS360(N906,TODAY())/360))</f>
        <v>#REF!</v>
      </c>
      <c r="AE906" s="10" t="e">
        <f t="shared" ca="1" si="1153"/>
        <v>#REF!</v>
      </c>
      <c r="AF906" s="8">
        <v>34060</v>
      </c>
      <c r="AG906" s="11">
        <f t="shared" ca="1" si="1154"/>
        <v>31.950684931506849</v>
      </c>
      <c r="AH906" s="10" t="str">
        <f t="shared" ca="1" si="1155"/>
        <v>&gt;25&lt; 35</v>
      </c>
      <c r="AI906" s="12">
        <v>16820069</v>
      </c>
      <c r="AJ906" s="13" t="s">
        <v>73</v>
      </c>
      <c r="AK906" s="12" t="s">
        <v>3791</v>
      </c>
      <c r="AL906" s="8">
        <v>43998</v>
      </c>
      <c r="AM906" s="7" t="s">
        <v>75</v>
      </c>
      <c r="AN906" s="7" t="s">
        <v>109</v>
      </c>
      <c r="AQ906" s="14">
        <v>3</v>
      </c>
      <c r="AR906" s="14">
        <v>1</v>
      </c>
      <c r="AS906" s="15">
        <f t="shared" si="1156"/>
        <v>45051.25</v>
      </c>
      <c r="AT906" s="14" t="s">
        <v>163</v>
      </c>
      <c r="AU906" s="12">
        <v>3.1930000000000001</v>
      </c>
      <c r="AV906" s="17" t="s">
        <v>73</v>
      </c>
      <c r="AW906" s="18" t="s">
        <v>1129</v>
      </c>
      <c r="AX906" s="19" t="s">
        <v>3792</v>
      </c>
      <c r="AY906" s="17" t="s">
        <v>2635</v>
      </c>
      <c r="AZ906" s="14" t="s">
        <v>98</v>
      </c>
      <c r="BA906" s="20" t="str">
        <f t="shared" si="1157"/>
        <v>01027069111035228953</v>
      </c>
      <c r="BB906" s="31">
        <f t="shared" si="1158"/>
        <v>20</v>
      </c>
      <c r="BC906" s="22" t="s">
        <v>3793</v>
      </c>
      <c r="BD906" s="23" t="s">
        <v>341</v>
      </c>
      <c r="BF906" s="8"/>
      <c r="BG906" s="32">
        <v>58990218</v>
      </c>
      <c r="BH906" s="32">
        <v>26000287</v>
      </c>
      <c r="BI906" s="32"/>
      <c r="BJ906" t="s">
        <v>814</v>
      </c>
      <c r="BK906" s="14" t="str">
        <f t="shared" si="1139"/>
        <v>-</v>
      </c>
      <c r="BL906" s="14"/>
      <c r="BM906" s="25"/>
      <c r="BN906" s="26" t="str">
        <f t="shared" si="1159"/>
        <v>01027069111035228953</v>
      </c>
      <c r="BO906" s="27" t="str">
        <f t="shared" si="1160"/>
        <v>KHEMIRI AMIR</v>
      </c>
      <c r="BP906" s="26">
        <f t="shared" si="1161"/>
        <v>907</v>
      </c>
      <c r="BQ906" s="28"/>
    </row>
    <row r="907" spans="1:69" x14ac:dyDescent="0.25">
      <c r="A907" t="str">
        <f>VLOOKUP(B907,[2]RH!$B:$BV,72,0)</f>
        <v>Non-Actif</v>
      </c>
      <c r="B907" s="6">
        <v>908</v>
      </c>
      <c r="C907" s="7" t="s">
        <v>3144</v>
      </c>
      <c r="D907" s="7" t="s">
        <v>3794</v>
      </c>
      <c r="E907" s="7" t="s">
        <v>67</v>
      </c>
      <c r="F907" s="7" t="s">
        <v>158</v>
      </c>
      <c r="G907" s="7" t="s">
        <v>159</v>
      </c>
      <c r="H907" s="7"/>
      <c r="I907" s="7" t="s">
        <v>3338</v>
      </c>
      <c r="J907" s="7"/>
      <c r="K907" s="7" t="s">
        <v>146</v>
      </c>
      <c r="L907" s="7" t="s">
        <v>90</v>
      </c>
      <c r="M907" s="7" t="s">
        <v>1089</v>
      </c>
      <c r="N907" s="8">
        <v>44686</v>
      </c>
      <c r="P907" s="7">
        <f t="shared" ca="1" si="1162"/>
        <v>-796</v>
      </c>
      <c r="Q907" s="8">
        <v>44926</v>
      </c>
      <c r="R907" s="7" t="s">
        <v>771</v>
      </c>
      <c r="S907" s="7"/>
      <c r="T907" s="9" t="s">
        <v>156</v>
      </c>
      <c r="U907" s="7" t="str">
        <f t="shared" si="1148"/>
        <v>Contractuel</v>
      </c>
      <c r="V907" s="8">
        <v>44835</v>
      </c>
      <c r="W907" s="8">
        <v>44926</v>
      </c>
      <c r="X907" s="8"/>
      <c r="Y907" s="8"/>
      <c r="Z907" s="8">
        <v>44686</v>
      </c>
      <c r="AA907" s="7">
        <f t="shared" si="1149"/>
        <v>5</v>
      </c>
      <c r="AB907" s="7">
        <f t="shared" si="1150"/>
        <v>2022</v>
      </c>
      <c r="AC907" s="7">
        <f t="shared" si="1151"/>
        <v>2026</v>
      </c>
      <c r="AD907" s="10" t="e">
        <f t="shared" ref="AD907:AD970" ca="1" si="1171">IF(#REF!="Non",(DAYS360(N907,Q907)/360),(DAYS360(N907,TODAY())/360))</f>
        <v>#REF!</v>
      </c>
      <c r="AE907" s="10" t="e">
        <f t="shared" ca="1" si="1153"/>
        <v>#REF!</v>
      </c>
      <c r="AF907" s="8">
        <v>32618</v>
      </c>
      <c r="AG907" s="11">
        <f t="shared" ca="1" si="1154"/>
        <v>35.901369863013699</v>
      </c>
      <c r="AH907" s="10" t="str">
        <f t="shared" ca="1" si="1155"/>
        <v>&gt;35&lt; 45</v>
      </c>
      <c r="AI907" s="12">
        <v>16253446</v>
      </c>
      <c r="AJ907" s="13" t="s">
        <v>170</v>
      </c>
      <c r="AK907" s="12" t="s">
        <v>3795</v>
      </c>
      <c r="AL907" s="8">
        <v>41929</v>
      </c>
      <c r="AM907" s="7" t="s">
        <v>75</v>
      </c>
      <c r="AN907" s="7" t="s">
        <v>109</v>
      </c>
      <c r="AQ907" s="14">
        <v>3</v>
      </c>
      <c r="AR907" s="14">
        <v>1</v>
      </c>
      <c r="AS907" s="15">
        <f t="shared" si="1156"/>
        <v>45051.25</v>
      </c>
      <c r="AT907" s="14" t="s">
        <v>163</v>
      </c>
      <c r="AU907" s="12">
        <v>3.3069999999999999</v>
      </c>
      <c r="AV907" s="17" t="s">
        <v>236</v>
      </c>
      <c r="AW907" s="18" t="s">
        <v>201</v>
      </c>
      <c r="AX907" s="19" t="s">
        <v>3796</v>
      </c>
      <c r="AY907" s="17" t="s">
        <v>320</v>
      </c>
      <c r="AZ907" s="14" t="s">
        <v>203</v>
      </c>
      <c r="BA907" s="20" t="str">
        <f t="shared" si="1157"/>
        <v>17001000000120605720</v>
      </c>
      <c r="BB907" s="31">
        <f t="shared" si="1158"/>
        <v>20</v>
      </c>
      <c r="BC907" s="22" t="s">
        <v>3797</v>
      </c>
      <c r="BD907" s="23" t="s">
        <v>286</v>
      </c>
      <c r="BF907" s="8"/>
      <c r="BG907" s="32">
        <v>53939421</v>
      </c>
      <c r="BH907" s="32">
        <v>22481515</v>
      </c>
      <c r="BI907" s="32"/>
      <c r="BJ907" t="s">
        <v>2200</v>
      </c>
      <c r="BK907" s="14" t="str">
        <f t="shared" si="1139"/>
        <v>-</v>
      </c>
      <c r="BL907" s="14"/>
      <c r="BM907" s="25"/>
      <c r="BN907" s="26" t="str">
        <f t="shared" si="1159"/>
        <v>17001000000120605720</v>
      </c>
      <c r="BO907" s="27" t="str">
        <f t="shared" si="1160"/>
        <v>GUESMI SOFIEN</v>
      </c>
      <c r="BP907" s="26">
        <f t="shared" si="1161"/>
        <v>908</v>
      </c>
      <c r="BQ907" s="28"/>
    </row>
    <row r="908" spans="1:69" x14ac:dyDescent="0.25">
      <c r="A908" t="str">
        <f>VLOOKUP(B908,[2]RH!$B:$BV,72,0)</f>
        <v>Non-Actif</v>
      </c>
      <c r="B908" s="6">
        <v>909</v>
      </c>
      <c r="C908" s="7" t="s">
        <v>3144</v>
      </c>
      <c r="D908" s="7" t="s">
        <v>3798</v>
      </c>
      <c r="E908" s="7" t="s">
        <v>67</v>
      </c>
      <c r="F908" s="7" t="s">
        <v>118</v>
      </c>
      <c r="G908" s="7" t="s">
        <v>220</v>
      </c>
      <c r="H908" s="7">
        <v>560</v>
      </c>
      <c r="I908" s="7"/>
      <c r="J908" s="7" t="s">
        <v>281</v>
      </c>
      <c r="K908" s="7" t="s">
        <v>146</v>
      </c>
      <c r="L908" s="7" t="s">
        <v>90</v>
      </c>
      <c r="M908" s="7" t="s">
        <v>160</v>
      </c>
      <c r="N908" s="8">
        <v>44688</v>
      </c>
      <c r="P908" s="7">
        <f t="shared" ca="1" si="1162"/>
        <v>-796</v>
      </c>
      <c r="Q908" s="8">
        <v>44868</v>
      </c>
      <c r="R908" s="7" t="s">
        <v>2344</v>
      </c>
      <c r="S908" s="7"/>
      <c r="T908" s="9" t="s">
        <v>156</v>
      </c>
      <c r="U908" s="7" t="str">
        <f t="shared" si="1148"/>
        <v>Contractuel</v>
      </c>
      <c r="V908" s="8">
        <v>44866</v>
      </c>
      <c r="W908" s="8">
        <v>44926</v>
      </c>
      <c r="X908" s="8"/>
      <c r="Y908" s="8"/>
      <c r="Z908" s="8">
        <v>44688</v>
      </c>
      <c r="AA908" s="7">
        <f t="shared" si="1149"/>
        <v>5</v>
      </c>
      <c r="AB908" s="7">
        <f t="shared" si="1150"/>
        <v>2022</v>
      </c>
      <c r="AC908" s="7">
        <f t="shared" si="1151"/>
        <v>2026</v>
      </c>
      <c r="AD908" s="10" t="e">
        <f t="shared" ref="AD908:AD971" ca="1" si="1172">IF(#REF!="Non",(DAYS360(N908,Q908)/360),(DAYS360(N908,TODAY())/360))</f>
        <v>#REF!</v>
      </c>
      <c r="AE908" s="10" t="e">
        <f t="shared" ca="1" si="1153"/>
        <v>#REF!</v>
      </c>
      <c r="AF908" s="8">
        <v>36221</v>
      </c>
      <c r="AG908" s="11">
        <f t="shared" ca="1" si="1154"/>
        <v>26.030136986301368</v>
      </c>
      <c r="AH908" s="10" t="str">
        <f t="shared" ca="1" si="1155"/>
        <v>&gt;25&lt; 35</v>
      </c>
      <c r="AI908" s="12"/>
      <c r="AJ908" s="13"/>
      <c r="AK908" s="12" t="s">
        <v>3799</v>
      </c>
      <c r="AL908" s="8">
        <v>42168</v>
      </c>
      <c r="AM908" s="7" t="s">
        <v>75</v>
      </c>
      <c r="AN908" s="7" t="s">
        <v>109</v>
      </c>
      <c r="AQ908" s="14">
        <v>3</v>
      </c>
      <c r="AR908" s="14">
        <v>1</v>
      </c>
      <c r="AS908" s="15">
        <f t="shared" si="1156"/>
        <v>45053.25</v>
      </c>
      <c r="AT908" s="14" t="s">
        <v>163</v>
      </c>
      <c r="AU908" s="12">
        <v>3.3069999999999999</v>
      </c>
      <c r="AV908" s="17" t="s">
        <v>181</v>
      </c>
      <c r="AW908" s="18" t="s">
        <v>410</v>
      </c>
      <c r="AX908" s="19" t="s">
        <v>3800</v>
      </c>
      <c r="AY908" s="17" t="s">
        <v>474</v>
      </c>
      <c r="AZ908" s="14" t="s">
        <v>185</v>
      </c>
      <c r="BA908" s="20" t="str">
        <f t="shared" si="1157"/>
        <v>14005005100712643694</v>
      </c>
      <c r="BB908" s="31">
        <f t="shared" si="1158"/>
        <v>20</v>
      </c>
      <c r="BC908" s="22" t="s">
        <v>3801</v>
      </c>
      <c r="BD908" s="23" t="s">
        <v>115</v>
      </c>
      <c r="BF908" s="8"/>
      <c r="BG908" s="32">
        <v>97737760</v>
      </c>
      <c r="BH908" s="32">
        <v>22404268</v>
      </c>
      <c r="BI908" s="32"/>
      <c r="BJ908" t="s">
        <v>820</v>
      </c>
      <c r="BK908" s="14" t="str">
        <f t="shared" si="1139"/>
        <v>B-560</v>
      </c>
      <c r="BL908" s="14"/>
      <c r="BM908" s="25"/>
      <c r="BN908" s="26" t="str">
        <f t="shared" si="1159"/>
        <v>14005005100712643694</v>
      </c>
      <c r="BO908" s="27" t="str">
        <f t="shared" si="1160"/>
        <v>HAMDI MOHAMED ALI</v>
      </c>
      <c r="BP908" s="26">
        <f t="shared" si="1161"/>
        <v>909</v>
      </c>
      <c r="BQ908" s="28"/>
    </row>
    <row r="909" spans="1:69" x14ac:dyDescent="0.25">
      <c r="A909" t="str">
        <f>VLOOKUP(B909,[2]RH!$B:$BV,72,0)</f>
        <v>si</v>
      </c>
      <c r="B909" s="6">
        <v>910</v>
      </c>
      <c r="C909" s="7" t="s">
        <v>100</v>
      </c>
      <c r="D909" s="7" t="s">
        <v>3802</v>
      </c>
      <c r="E909" s="7" t="s">
        <v>67</v>
      </c>
      <c r="F909" s="7" t="s">
        <v>118</v>
      </c>
      <c r="G909" s="7" t="s">
        <v>220</v>
      </c>
      <c r="H909" s="45" t="s">
        <v>2398</v>
      </c>
      <c r="I909" s="7" t="s">
        <v>2487</v>
      </c>
      <c r="J909" s="7" t="s">
        <v>281</v>
      </c>
      <c r="K909" s="7" t="s">
        <v>146</v>
      </c>
      <c r="L909" s="7" t="s">
        <v>90</v>
      </c>
      <c r="M909" s="7" t="s">
        <v>191</v>
      </c>
      <c r="N909" s="8">
        <v>44692</v>
      </c>
      <c r="P909" s="7">
        <f t="shared" ca="1" si="1162"/>
        <v>25</v>
      </c>
      <c r="Q909" s="8"/>
      <c r="R909" s="7"/>
      <c r="S909" s="7"/>
      <c r="T909" s="9" t="s">
        <v>156</v>
      </c>
      <c r="U909" s="7" t="str">
        <f t="shared" si="1148"/>
        <v>Contractuel</v>
      </c>
      <c r="V909" s="8">
        <v>45689</v>
      </c>
      <c r="W909" s="8">
        <f>VLOOKUP(B909,[1]BASE!$A:$Q,17,0)</f>
        <v>45747</v>
      </c>
      <c r="X909" s="8"/>
      <c r="Y909" s="8"/>
      <c r="Z909" s="8">
        <v>44692</v>
      </c>
      <c r="AA909" s="7">
        <f t="shared" si="1149"/>
        <v>5</v>
      </c>
      <c r="AB909" s="7">
        <f t="shared" si="1150"/>
        <v>2022</v>
      </c>
      <c r="AC909" s="7">
        <f t="shared" si="1151"/>
        <v>2026</v>
      </c>
      <c r="AD909" s="10" t="e">
        <f t="shared" ref="AD909:AD972" ca="1" si="1173">IF(#REF!="Non",(DAYS360(N909,Q909)/360),(DAYS360(N909,TODAY())/360))</f>
        <v>#REF!</v>
      </c>
      <c r="AE909" s="10" t="e">
        <f t="shared" ca="1" si="1153"/>
        <v>#REF!</v>
      </c>
      <c r="AF909" s="8">
        <v>31114</v>
      </c>
      <c r="AG909" s="11">
        <f t="shared" ca="1" si="1154"/>
        <v>40.021917808219179</v>
      </c>
      <c r="AH909" s="10" t="str">
        <f t="shared" ca="1" si="1155"/>
        <v>&gt;35&lt; 45</v>
      </c>
      <c r="AI909" s="12">
        <v>12959526</v>
      </c>
      <c r="AJ909" s="13" t="s">
        <v>79</v>
      </c>
      <c r="AK909" s="12" t="s">
        <v>3803</v>
      </c>
      <c r="AL909" s="8">
        <v>41472</v>
      </c>
      <c r="AM909" s="7" t="s">
        <v>108</v>
      </c>
      <c r="AN909" s="7" t="s">
        <v>109</v>
      </c>
      <c r="AQ909">
        <v>3</v>
      </c>
      <c r="AR909" s="14">
        <v>3</v>
      </c>
      <c r="AS909" s="15">
        <f t="shared" si="1156"/>
        <v>45787.75</v>
      </c>
      <c r="AT909" s="14" t="s">
        <v>163</v>
      </c>
      <c r="AU909" s="12">
        <v>3.3069999999999999</v>
      </c>
      <c r="AV909" s="17" t="s">
        <v>236</v>
      </c>
      <c r="AW909" s="18">
        <v>53594</v>
      </c>
      <c r="AX909" s="19" t="s">
        <v>3804</v>
      </c>
      <c r="AY909" s="17">
        <v>35</v>
      </c>
      <c r="AZ909" s="14" t="s">
        <v>203</v>
      </c>
      <c r="BA909" s="20" t="str">
        <f t="shared" si="1157"/>
        <v>17535940172091726535</v>
      </c>
      <c r="BB909" s="31">
        <f t="shared" si="1158"/>
        <v>20</v>
      </c>
      <c r="BC909" s="22" t="s">
        <v>3805</v>
      </c>
      <c r="BD909" s="23" t="s">
        <v>341</v>
      </c>
      <c r="BF909" s="8"/>
      <c r="BG909" s="32">
        <v>29772620</v>
      </c>
      <c r="BH909" s="32">
        <v>29550516</v>
      </c>
      <c r="BI909" s="32"/>
      <c r="BJ909" t="s">
        <v>3806</v>
      </c>
      <c r="BK909" s="14" t="str">
        <f t="shared" si="1139"/>
        <v>B-P7 AR</v>
      </c>
      <c r="BL909" s="14" t="s">
        <v>300</v>
      </c>
      <c r="BM909" s="25"/>
      <c r="BN909" s="26" t="str">
        <f t="shared" si="1159"/>
        <v>17535940172091726535</v>
      </c>
      <c r="BO909" s="27" t="str">
        <f t="shared" si="1160"/>
        <v>TRABELSI HANENE</v>
      </c>
      <c r="BP909" s="26">
        <f t="shared" si="1161"/>
        <v>910</v>
      </c>
      <c r="BQ909" s="28"/>
    </row>
    <row r="910" spans="1:69" x14ac:dyDescent="0.25">
      <c r="A910" t="str">
        <f>VLOOKUP(B910,[2]RH!$B:$BV,72,0)</f>
        <v>Non-Actif</v>
      </c>
      <c r="B910" s="6">
        <v>911</v>
      </c>
      <c r="C910" s="7" t="s">
        <v>168</v>
      </c>
      <c r="D910" s="7" t="s">
        <v>3807</v>
      </c>
      <c r="E910" s="7" t="s">
        <v>67</v>
      </c>
      <c r="F910" s="7" t="s">
        <v>118</v>
      </c>
      <c r="G910" s="7" t="s">
        <v>220</v>
      </c>
      <c r="H910" s="7" t="s">
        <v>1656</v>
      </c>
      <c r="I910" s="7"/>
      <c r="J910" s="7" t="s">
        <v>281</v>
      </c>
      <c r="K910" s="7" t="s">
        <v>146</v>
      </c>
      <c r="L910" s="7" t="s">
        <v>90</v>
      </c>
      <c r="M910" s="7" t="s">
        <v>191</v>
      </c>
      <c r="N910" s="8">
        <v>44692</v>
      </c>
      <c r="P910" s="7">
        <f t="shared" ca="1" si="1162"/>
        <v>-980</v>
      </c>
      <c r="Q910" s="8">
        <v>44697</v>
      </c>
      <c r="R910" s="7" t="s">
        <v>161</v>
      </c>
      <c r="S910" s="7"/>
      <c r="T910" s="9" t="s">
        <v>156</v>
      </c>
      <c r="U910" s="7" t="str">
        <f t="shared" si="1148"/>
        <v>Contractuel</v>
      </c>
      <c r="V910" s="8">
        <v>44692</v>
      </c>
      <c r="W910" s="8">
        <v>44742</v>
      </c>
      <c r="X910" s="8"/>
      <c r="Y910" s="8"/>
      <c r="Z910" s="8">
        <v>44692</v>
      </c>
      <c r="AA910" s="7">
        <f t="shared" si="1149"/>
        <v>5</v>
      </c>
      <c r="AB910" s="7">
        <f t="shared" si="1150"/>
        <v>2022</v>
      </c>
      <c r="AC910" s="7">
        <f t="shared" si="1151"/>
        <v>2026</v>
      </c>
      <c r="AD910" s="10" t="e">
        <f t="shared" ref="AD910:AD973" ca="1" si="1174">IF(#REF!="Non",(DAYS360(N910,Q910)/360),(DAYS360(N910,TODAY())/360))</f>
        <v>#REF!</v>
      </c>
      <c r="AE910" s="10" t="e">
        <f t="shared" ca="1" si="1153"/>
        <v>#REF!</v>
      </c>
      <c r="AF910" s="8">
        <v>23939</v>
      </c>
      <c r="AG910" s="11">
        <f t="shared" ca="1" si="1154"/>
        <v>59.679452054794524</v>
      </c>
      <c r="AH910" s="10" t="str">
        <f t="shared" ca="1" si="1155"/>
        <v>&gt; 55</v>
      </c>
      <c r="AI910" s="12">
        <v>11219306</v>
      </c>
      <c r="AJ910" s="13" t="s">
        <v>92</v>
      </c>
      <c r="AK910" s="12" t="s">
        <v>3808</v>
      </c>
      <c r="AL910" s="8">
        <v>37609</v>
      </c>
      <c r="AM910" s="7" t="s">
        <v>108</v>
      </c>
      <c r="AN910" s="7" t="s">
        <v>76</v>
      </c>
      <c r="AO910">
        <v>2</v>
      </c>
      <c r="AQ910" s="14">
        <v>3</v>
      </c>
      <c r="AR910" s="14">
        <v>1</v>
      </c>
      <c r="AS910" s="15">
        <f t="shared" si="1156"/>
        <v>45057.25</v>
      </c>
      <c r="AT910" s="14" t="s">
        <v>163</v>
      </c>
      <c r="AU910" s="12">
        <v>3.1930000000000001</v>
      </c>
      <c r="AV910" s="17" t="s">
        <v>150</v>
      </c>
      <c r="AW910" s="18" t="s">
        <v>879</v>
      </c>
      <c r="AX910" s="19" t="s">
        <v>3809</v>
      </c>
      <c r="AY910" s="17" t="s">
        <v>1995</v>
      </c>
      <c r="AZ910" s="14" t="s">
        <v>174</v>
      </c>
      <c r="BA910" s="20" t="str">
        <f t="shared" si="1157"/>
        <v>07065012310550289592</v>
      </c>
      <c r="BB910" s="31">
        <f t="shared" si="1158"/>
        <v>20</v>
      </c>
      <c r="BC910" s="22" t="s">
        <v>3810</v>
      </c>
      <c r="BD910" s="23" t="s">
        <v>1055</v>
      </c>
      <c r="BE910">
        <v>2011</v>
      </c>
      <c r="BF910" s="8"/>
      <c r="BG910" s="32">
        <v>24045643</v>
      </c>
      <c r="BH910" s="32">
        <v>27075631</v>
      </c>
      <c r="BI910" s="32"/>
      <c r="BJ910" t="s">
        <v>1055</v>
      </c>
      <c r="BK910" s="14" t="str">
        <f t="shared" si="1139"/>
        <v>B-APT</v>
      </c>
      <c r="BL910" s="14"/>
      <c r="BM910" s="25"/>
      <c r="BN910" s="26" t="str">
        <f t="shared" si="1159"/>
        <v>07065012310550289592</v>
      </c>
      <c r="BO910" s="27" t="str">
        <f t="shared" si="1160"/>
        <v>MEJRI NAJET</v>
      </c>
      <c r="BP910" s="26">
        <f t="shared" si="1161"/>
        <v>911</v>
      </c>
      <c r="BQ910" s="28"/>
    </row>
    <row r="911" spans="1:69" x14ac:dyDescent="0.25">
      <c r="A911" t="str">
        <f>VLOOKUP(B911,[2]RH!$B:$BV,72,0)</f>
        <v>Non-Actif</v>
      </c>
      <c r="B911" s="6">
        <v>912</v>
      </c>
      <c r="C911" s="7" t="s">
        <v>168</v>
      </c>
      <c r="D911" s="7" t="s">
        <v>3811</v>
      </c>
      <c r="E911" s="7" t="s">
        <v>67</v>
      </c>
      <c r="F911" s="7" t="s">
        <v>118</v>
      </c>
      <c r="G911" s="7" t="s">
        <v>220</v>
      </c>
      <c r="H911" s="7">
        <v>965</v>
      </c>
      <c r="I911" s="7"/>
      <c r="J911" s="7" t="s">
        <v>281</v>
      </c>
      <c r="K911" s="7" t="s">
        <v>146</v>
      </c>
      <c r="L911" s="7" t="s">
        <v>90</v>
      </c>
      <c r="M911" s="7" t="s">
        <v>191</v>
      </c>
      <c r="N911" s="8">
        <v>44692</v>
      </c>
      <c r="P911" s="7">
        <f t="shared" ca="1" si="1162"/>
        <v>-980</v>
      </c>
      <c r="Q911" s="8">
        <v>44723</v>
      </c>
      <c r="R911" s="7" t="s">
        <v>290</v>
      </c>
      <c r="S911" s="7"/>
      <c r="T911" s="9" t="s">
        <v>156</v>
      </c>
      <c r="U911" s="7" t="str">
        <f t="shared" si="1148"/>
        <v>Contractuel</v>
      </c>
      <c r="V911" s="8">
        <v>44692</v>
      </c>
      <c r="W911" s="8">
        <v>44742</v>
      </c>
      <c r="X911" s="8"/>
      <c r="Y911" s="8"/>
      <c r="Z911" s="8">
        <v>44692</v>
      </c>
      <c r="AA911" s="7">
        <f t="shared" si="1149"/>
        <v>5</v>
      </c>
      <c r="AB911" s="7">
        <f t="shared" si="1150"/>
        <v>2022</v>
      </c>
      <c r="AC911" s="7">
        <f t="shared" si="1151"/>
        <v>2026</v>
      </c>
      <c r="AD911" s="10" t="e">
        <f t="shared" ref="AD911:AD974" ca="1" si="1175">IF(#REF!="Non",(DAYS360(N911,Q911)/360),(DAYS360(N911,TODAY())/360))</f>
        <v>#REF!</v>
      </c>
      <c r="AE911" s="10" t="e">
        <f t="shared" ca="1" si="1153"/>
        <v>#REF!</v>
      </c>
      <c r="AF911" s="8">
        <v>30261</v>
      </c>
      <c r="AG911" s="11">
        <f t="shared" ca="1" si="1154"/>
        <v>42.358904109589041</v>
      </c>
      <c r="AH911" s="10" t="str">
        <f t="shared" ca="1" si="1155"/>
        <v>&gt;35&lt; 45</v>
      </c>
      <c r="AI911" s="12">
        <v>16280093</v>
      </c>
      <c r="AJ911" s="13" t="s">
        <v>79</v>
      </c>
      <c r="AK911" s="12" t="s">
        <v>3812</v>
      </c>
      <c r="AL911" s="8">
        <v>38070</v>
      </c>
      <c r="AM911" s="7" t="s">
        <v>108</v>
      </c>
      <c r="AN911" s="7" t="s">
        <v>76</v>
      </c>
      <c r="AO911">
        <v>1</v>
      </c>
      <c r="AQ911" s="14">
        <v>3</v>
      </c>
      <c r="AR911" s="14">
        <v>1</v>
      </c>
      <c r="AS911" s="15">
        <f t="shared" si="1156"/>
        <v>45057.25</v>
      </c>
      <c r="AT911" s="14" t="s">
        <v>163</v>
      </c>
      <c r="AU911" s="12">
        <v>3.1930000000000001</v>
      </c>
      <c r="AV911" s="17" t="s">
        <v>236</v>
      </c>
      <c r="AW911" s="18" t="s">
        <v>201</v>
      </c>
      <c r="AX911" s="19" t="s">
        <v>3813</v>
      </c>
      <c r="AY911" s="17" t="s">
        <v>275</v>
      </c>
      <c r="AZ911" s="14" t="s">
        <v>203</v>
      </c>
      <c r="BA911" s="20" t="str">
        <f t="shared" si="1157"/>
        <v>17001000000283106134</v>
      </c>
      <c r="BB911" s="31">
        <f t="shared" si="1158"/>
        <v>20</v>
      </c>
      <c r="BC911" s="22" t="s">
        <v>2890</v>
      </c>
      <c r="BD911" s="23" t="s">
        <v>341</v>
      </c>
      <c r="BF911" s="8"/>
      <c r="BG911" s="32">
        <v>99039660</v>
      </c>
      <c r="BH911" s="32">
        <v>28357628</v>
      </c>
      <c r="BI911" s="32"/>
      <c r="BJ911" t="s">
        <v>476</v>
      </c>
      <c r="BK911" s="14" t="str">
        <f t="shared" si="1139"/>
        <v>B-965</v>
      </c>
      <c r="BL911" s="14"/>
      <c r="BM911" s="25"/>
      <c r="BN911" s="26" t="str">
        <f t="shared" si="1159"/>
        <v>17001000000283106134</v>
      </c>
      <c r="BO911" s="27" t="str">
        <f t="shared" si="1160"/>
        <v>HAMMAMI NAJIA</v>
      </c>
      <c r="BP911" s="26">
        <f t="shared" si="1161"/>
        <v>912</v>
      </c>
      <c r="BQ911" s="28"/>
    </row>
    <row r="912" spans="1:69" x14ac:dyDescent="0.25">
      <c r="A912" t="str">
        <f>VLOOKUP(B912,[2]RH!$B:$BV,72,0)</f>
        <v>Non-Actif</v>
      </c>
      <c r="B912" s="6">
        <v>913</v>
      </c>
      <c r="C912" s="7" t="s">
        <v>100</v>
      </c>
      <c r="D912" s="7" t="s">
        <v>3814</v>
      </c>
      <c r="E912" s="7" t="s">
        <v>67</v>
      </c>
      <c r="F912" s="7" t="s">
        <v>118</v>
      </c>
      <c r="G912" s="7" t="s">
        <v>220</v>
      </c>
      <c r="H912" s="7">
        <v>965</v>
      </c>
      <c r="I912" s="7" t="s">
        <v>280</v>
      </c>
      <c r="J912" s="7" t="s">
        <v>281</v>
      </c>
      <c r="K912" s="7" t="s">
        <v>146</v>
      </c>
      <c r="L912" s="7" t="s">
        <v>90</v>
      </c>
      <c r="M912" s="7" t="s">
        <v>191</v>
      </c>
      <c r="N912" s="8">
        <v>44692</v>
      </c>
      <c r="P912" s="7">
        <f t="shared" ca="1" si="1162"/>
        <v>-523</v>
      </c>
      <c r="Q912" s="8">
        <v>45203</v>
      </c>
      <c r="R912" s="7" t="s">
        <v>771</v>
      </c>
      <c r="S912" s="7"/>
      <c r="T912" s="9" t="s">
        <v>156</v>
      </c>
      <c r="U912" s="7" t="str">
        <f t="shared" si="1148"/>
        <v>Contractuel</v>
      </c>
      <c r="V912" s="8">
        <v>45170</v>
      </c>
      <c r="W912" s="8">
        <v>45199</v>
      </c>
      <c r="X912" s="8"/>
      <c r="Y912" s="8"/>
      <c r="Z912" s="8">
        <v>44692</v>
      </c>
      <c r="AA912" s="7">
        <f t="shared" si="1149"/>
        <v>5</v>
      </c>
      <c r="AB912" s="7">
        <f t="shared" si="1150"/>
        <v>2022</v>
      </c>
      <c r="AC912" s="7">
        <f t="shared" si="1151"/>
        <v>2026</v>
      </c>
      <c r="AD912" s="10" t="e">
        <f t="shared" ref="AD912:AD975" ca="1" si="1176">IF(#REF!="Non",(DAYS360(N912,Q912)/360),(DAYS360(N912,TODAY())/360))</f>
        <v>#REF!</v>
      </c>
      <c r="AE912" s="10" t="e">
        <f t="shared" ca="1" si="1153"/>
        <v>#REF!</v>
      </c>
      <c r="AF912" s="8">
        <v>35955</v>
      </c>
      <c r="AG912" s="11">
        <f t="shared" ca="1" si="1154"/>
        <v>26.758904109589039</v>
      </c>
      <c r="AH912" s="10" t="str">
        <f t="shared" ca="1" si="1155"/>
        <v>&gt;25&lt; 35</v>
      </c>
      <c r="AI912" s="12">
        <v>17591539</v>
      </c>
      <c r="AJ912" s="13" t="s">
        <v>170</v>
      </c>
      <c r="AK912" s="12">
        <v>11659581</v>
      </c>
      <c r="AL912" s="8">
        <v>42588</v>
      </c>
      <c r="AM912" s="7" t="s">
        <v>108</v>
      </c>
      <c r="AN912" s="7" t="s">
        <v>109</v>
      </c>
      <c r="AQ912" s="14">
        <v>3</v>
      </c>
      <c r="AR912" s="14">
        <v>2</v>
      </c>
      <c r="AS912" s="15">
        <f t="shared" si="1156"/>
        <v>45422.5</v>
      </c>
      <c r="AT912" s="14" t="s">
        <v>163</v>
      </c>
      <c r="AU912" s="12">
        <v>3.3069999999999999</v>
      </c>
      <c r="AV912" s="17" t="s">
        <v>236</v>
      </c>
      <c r="AW912" s="18" t="s">
        <v>201</v>
      </c>
      <c r="AX912" s="19" t="s">
        <v>3815</v>
      </c>
      <c r="AY912" s="17" t="s">
        <v>712</v>
      </c>
      <c r="AZ912" s="14" t="s">
        <v>203</v>
      </c>
      <c r="BA912" s="20" t="str">
        <f t="shared" si="1157"/>
        <v>17001000000313446570</v>
      </c>
      <c r="BB912" s="31">
        <f t="shared" si="1158"/>
        <v>20</v>
      </c>
      <c r="BC912" s="22" t="s">
        <v>3816</v>
      </c>
      <c r="BD912" s="23" t="s">
        <v>286</v>
      </c>
      <c r="BF912" s="8"/>
      <c r="BG912" s="32">
        <v>24306021</v>
      </c>
      <c r="BH912" s="32">
        <v>92382914</v>
      </c>
      <c r="BI912" s="32"/>
      <c r="BJ912" t="s">
        <v>286</v>
      </c>
      <c r="BK912" s="14" t="str">
        <f t="shared" si="1139"/>
        <v>B-965</v>
      </c>
      <c r="BL912" s="14" t="s">
        <v>288</v>
      </c>
      <c r="BM912" s="25"/>
      <c r="BN912" s="26" t="str">
        <f t="shared" si="1159"/>
        <v>17001000000313446570</v>
      </c>
      <c r="BO912" s="27" t="str">
        <f t="shared" si="1160"/>
        <v>BEN YEMNA NOUR EL HOUDA</v>
      </c>
      <c r="BP912" s="26">
        <f t="shared" si="1161"/>
        <v>913</v>
      </c>
      <c r="BQ912" s="28"/>
    </row>
    <row r="913" spans="1:69" x14ac:dyDescent="0.25">
      <c r="A913" t="str">
        <f>VLOOKUP(B913,[2]RH!$B:$BV,72,0)</f>
        <v>Non-Actif</v>
      </c>
      <c r="B913" s="6">
        <v>914</v>
      </c>
      <c r="C913" s="7" t="s">
        <v>168</v>
      </c>
      <c r="D913" s="7" t="s">
        <v>3817</v>
      </c>
      <c r="E913" s="7" t="s">
        <v>67</v>
      </c>
      <c r="F913" s="7" t="s">
        <v>118</v>
      </c>
      <c r="G913" s="7" t="s">
        <v>2675</v>
      </c>
      <c r="H913" s="7">
        <v>520</v>
      </c>
      <c r="I913" s="7"/>
      <c r="J913" s="7" t="s">
        <v>281</v>
      </c>
      <c r="K913" s="7" t="s">
        <v>146</v>
      </c>
      <c r="L913" s="7" t="s">
        <v>90</v>
      </c>
      <c r="M913" s="7" t="s">
        <v>191</v>
      </c>
      <c r="N913" s="8">
        <v>44693</v>
      </c>
      <c r="P913" s="7">
        <f t="shared" ca="1" si="1162"/>
        <v>-980</v>
      </c>
      <c r="Q913" s="8">
        <v>44730</v>
      </c>
      <c r="R913" s="7" t="s">
        <v>161</v>
      </c>
      <c r="S913" s="7"/>
      <c r="T913" s="9" t="s">
        <v>156</v>
      </c>
      <c r="U913" s="7" t="str">
        <f t="shared" si="1148"/>
        <v>Contractuel</v>
      </c>
      <c r="V913" s="8">
        <v>44693</v>
      </c>
      <c r="W913" s="8">
        <v>44742</v>
      </c>
      <c r="X913" s="8"/>
      <c r="Y913" s="8"/>
      <c r="Z913" s="8">
        <v>44693</v>
      </c>
      <c r="AA913" s="7">
        <f t="shared" si="1149"/>
        <v>5</v>
      </c>
      <c r="AB913" s="7">
        <f t="shared" si="1150"/>
        <v>2022</v>
      </c>
      <c r="AC913" s="7">
        <f t="shared" si="1151"/>
        <v>2026</v>
      </c>
      <c r="AD913" s="10" t="e">
        <f t="shared" ref="AD913:AD976" ca="1" si="1177">IF(#REF!="Non",(DAYS360(N913,Q913)/360),(DAYS360(N913,TODAY())/360))</f>
        <v>#REF!</v>
      </c>
      <c r="AE913" s="10" t="e">
        <f t="shared" ca="1" si="1153"/>
        <v>#REF!</v>
      </c>
      <c r="AF913" s="8">
        <v>36135</v>
      </c>
      <c r="AG913" s="11">
        <f t="shared" ca="1" si="1154"/>
        <v>26.265753424657536</v>
      </c>
      <c r="AH913" s="10" t="str">
        <f t="shared" ca="1" si="1155"/>
        <v>&gt;25&lt; 35</v>
      </c>
      <c r="AI913" s="12"/>
      <c r="AJ913" s="13"/>
      <c r="AK913" s="12">
        <v>14352593</v>
      </c>
      <c r="AL913" s="8">
        <v>42304</v>
      </c>
      <c r="AM913" s="7" t="s">
        <v>108</v>
      </c>
      <c r="AN913" s="7" t="s">
        <v>109</v>
      </c>
      <c r="AO913">
        <v>1</v>
      </c>
      <c r="AQ913" s="14">
        <v>3</v>
      </c>
      <c r="AR913" s="14">
        <v>1</v>
      </c>
      <c r="AS913" s="15">
        <f t="shared" si="1156"/>
        <v>45058.25</v>
      </c>
      <c r="AT913" s="14" t="s">
        <v>163</v>
      </c>
      <c r="AU913" s="12">
        <v>3.1930000000000001</v>
      </c>
      <c r="AV913" s="17" t="s">
        <v>236</v>
      </c>
      <c r="AW913" s="18" t="s">
        <v>201</v>
      </c>
      <c r="AX913" s="19" t="s">
        <v>3818</v>
      </c>
      <c r="AY913" s="17" t="s">
        <v>670</v>
      </c>
      <c r="AZ913" s="14" t="s">
        <v>203</v>
      </c>
      <c r="BA913" s="20" t="str">
        <f t="shared" si="1157"/>
        <v>17001000000313161293</v>
      </c>
      <c r="BB913" s="31">
        <f t="shared" si="1158"/>
        <v>20</v>
      </c>
      <c r="BC913" s="22" t="s">
        <v>3819</v>
      </c>
      <c r="BD913" s="23" t="s">
        <v>341</v>
      </c>
      <c r="BF913" s="8"/>
      <c r="BG913" s="32">
        <v>29223623</v>
      </c>
      <c r="BH913" s="32">
        <v>25734599</v>
      </c>
      <c r="BI913" s="32"/>
      <c r="BJ913" t="s">
        <v>3806</v>
      </c>
      <c r="BK913" s="14" t="str">
        <f t="shared" si="1139"/>
        <v>B-520</v>
      </c>
      <c r="BL913" s="14"/>
      <c r="BM913" s="25"/>
      <c r="BN913" s="26" t="str">
        <f t="shared" si="1159"/>
        <v>17001000000313161293</v>
      </c>
      <c r="BO913" s="27" t="str">
        <f t="shared" si="1160"/>
        <v>AOUINI SIRINE</v>
      </c>
      <c r="BP913" s="26">
        <f t="shared" si="1161"/>
        <v>914</v>
      </c>
      <c r="BQ913" s="28"/>
    </row>
    <row r="914" spans="1:69" x14ac:dyDescent="0.25">
      <c r="A914" t="str">
        <f>VLOOKUP(B914,[2]RH!$B:$BV,72,0)</f>
        <v>Non-Actif</v>
      </c>
      <c r="B914" s="6">
        <v>915</v>
      </c>
      <c r="C914" s="7" t="s">
        <v>100</v>
      </c>
      <c r="D914" s="7" t="s">
        <v>3820</v>
      </c>
      <c r="E914" s="7" t="s">
        <v>67</v>
      </c>
      <c r="F914" s="7" t="s">
        <v>258</v>
      </c>
      <c r="G914" s="7" t="s">
        <v>533</v>
      </c>
      <c r="H914" s="7" t="s">
        <v>2342</v>
      </c>
      <c r="I914" s="7" t="s">
        <v>2919</v>
      </c>
      <c r="J914" s="7" t="s">
        <v>281</v>
      </c>
      <c r="K914" s="7" t="s">
        <v>89</v>
      </c>
      <c r="L914" s="7" t="s">
        <v>90</v>
      </c>
      <c r="M914" s="7" t="s">
        <v>535</v>
      </c>
      <c r="N914" s="8">
        <v>44693</v>
      </c>
      <c r="P914" s="7">
        <f t="shared" ca="1" si="1162"/>
        <v>-584</v>
      </c>
      <c r="Q914" s="8">
        <v>45138</v>
      </c>
      <c r="R914" s="7" t="s">
        <v>1244</v>
      </c>
      <c r="S914" s="7"/>
      <c r="T914" s="9" t="s">
        <v>156</v>
      </c>
      <c r="U914" s="7" t="str">
        <f t="shared" si="1148"/>
        <v>Contractuel</v>
      </c>
      <c r="V914" s="8">
        <v>44986</v>
      </c>
      <c r="W914" s="8">
        <v>45138</v>
      </c>
      <c r="X914" s="8"/>
      <c r="Y914" s="8"/>
      <c r="Z914" s="8">
        <v>44693</v>
      </c>
      <c r="AA914" s="7">
        <f t="shared" si="1149"/>
        <v>5</v>
      </c>
      <c r="AB914" s="7">
        <f t="shared" si="1150"/>
        <v>2022</v>
      </c>
      <c r="AC914" s="7">
        <f t="shared" si="1151"/>
        <v>2026</v>
      </c>
      <c r="AD914" s="10" t="e">
        <f t="shared" ref="AD914:AD977" ca="1" si="1178">IF(#REF!="Non",(DAYS360(N914,Q914)/360),(DAYS360(N914,TODAY())/360))</f>
        <v>#REF!</v>
      </c>
      <c r="AE914" s="10" t="e">
        <f t="shared" ca="1" si="1153"/>
        <v>#REF!</v>
      </c>
      <c r="AF914" s="8">
        <v>35381</v>
      </c>
      <c r="AG914" s="11">
        <f t="shared" ca="1" si="1154"/>
        <v>28.331506849315069</v>
      </c>
      <c r="AH914" s="10" t="str">
        <f t="shared" ca="1" si="1155"/>
        <v>&gt;25&lt; 35</v>
      </c>
      <c r="AI914" s="12">
        <v>17591386</v>
      </c>
      <c r="AJ914" s="13" t="s">
        <v>82</v>
      </c>
      <c r="AK914" s="12">
        <v>13629163</v>
      </c>
      <c r="AL914" s="8">
        <v>41801</v>
      </c>
      <c r="AM914" s="7" t="s">
        <v>108</v>
      </c>
      <c r="AN914" s="7" t="s">
        <v>109</v>
      </c>
      <c r="AQ914" s="14">
        <v>3</v>
      </c>
      <c r="AR914" s="14">
        <v>2</v>
      </c>
      <c r="AS914" s="15">
        <f t="shared" si="1156"/>
        <v>45423.5</v>
      </c>
      <c r="AT914" s="14" t="s">
        <v>163</v>
      </c>
      <c r="AU914" s="12">
        <v>3.3069999999999999</v>
      </c>
      <c r="AV914" s="17" t="s">
        <v>630</v>
      </c>
      <c r="AW914" s="18" t="s">
        <v>631</v>
      </c>
      <c r="AX914" s="19" t="s">
        <v>3821</v>
      </c>
      <c r="AY914" s="17" t="s">
        <v>150</v>
      </c>
      <c r="AZ914" s="14" t="s">
        <v>633</v>
      </c>
      <c r="BA914" s="20" t="str">
        <f t="shared" si="1157"/>
        <v>10316126105490578807</v>
      </c>
      <c r="BB914" s="31">
        <f t="shared" si="1158"/>
        <v>20</v>
      </c>
      <c r="BC914" s="22" t="s">
        <v>1281</v>
      </c>
      <c r="BD914" s="23" t="s">
        <v>115</v>
      </c>
      <c r="BF914" s="8"/>
      <c r="BG914" s="32">
        <v>93650289</v>
      </c>
      <c r="BH914" s="32">
        <v>90491728</v>
      </c>
      <c r="BI914" s="32"/>
      <c r="BJ914" t="s">
        <v>240</v>
      </c>
      <c r="BK914" s="14" t="str">
        <f t="shared" si="1139"/>
        <v>B-P6</v>
      </c>
      <c r="BL914" s="14" t="s">
        <v>288</v>
      </c>
      <c r="BM914" s="25"/>
      <c r="BN914" s="26" t="str">
        <f t="shared" si="1159"/>
        <v>10316126105490578807</v>
      </c>
      <c r="BO914" s="27" t="str">
        <f t="shared" si="1160"/>
        <v>MASTOURI NADA</v>
      </c>
      <c r="BP914" s="26">
        <f t="shared" si="1161"/>
        <v>915</v>
      </c>
      <c r="BQ914" s="28"/>
    </row>
    <row r="915" spans="1:69" x14ac:dyDescent="0.25">
      <c r="A915" t="str">
        <f>VLOOKUP(B915,[2]RH!$B:$BV,72,0)</f>
        <v>Non-Actif</v>
      </c>
      <c r="B915" s="6">
        <v>916</v>
      </c>
      <c r="C915" s="7" t="s">
        <v>168</v>
      </c>
      <c r="D915" s="7" t="s">
        <v>3822</v>
      </c>
      <c r="E915" s="7" t="s">
        <v>67</v>
      </c>
      <c r="F915" s="7" t="s">
        <v>118</v>
      </c>
      <c r="G915" s="7" t="s">
        <v>220</v>
      </c>
      <c r="H915" s="7" t="s">
        <v>649</v>
      </c>
      <c r="I915" s="7" t="s">
        <v>650</v>
      </c>
      <c r="J915" s="7" t="s">
        <v>281</v>
      </c>
      <c r="K915" s="7" t="s">
        <v>146</v>
      </c>
      <c r="L915" s="7" t="s">
        <v>90</v>
      </c>
      <c r="M915" s="7" t="s">
        <v>191</v>
      </c>
      <c r="N915" s="8">
        <v>44693</v>
      </c>
      <c r="P915" s="7">
        <f t="shared" ca="1" si="1162"/>
        <v>-371</v>
      </c>
      <c r="Q915" s="8">
        <v>45324</v>
      </c>
      <c r="R915" s="7" t="s">
        <v>147</v>
      </c>
      <c r="S915" s="7"/>
      <c r="T915" s="9" t="s">
        <v>156</v>
      </c>
      <c r="U915" s="7" t="str">
        <f t="shared" si="1148"/>
        <v>Contractuel</v>
      </c>
      <c r="V915" s="8">
        <v>45261</v>
      </c>
      <c r="W915" s="8">
        <v>45351</v>
      </c>
      <c r="X915" s="8"/>
      <c r="Y915" s="8"/>
      <c r="Z915" s="8">
        <v>44693</v>
      </c>
      <c r="AA915" s="7">
        <f t="shared" si="1149"/>
        <v>5</v>
      </c>
      <c r="AB915" s="7">
        <f t="shared" si="1150"/>
        <v>2022</v>
      </c>
      <c r="AC915" s="7">
        <f t="shared" si="1151"/>
        <v>2026</v>
      </c>
      <c r="AD915" s="10" t="e">
        <f t="shared" ref="AD915:AD978" ca="1" si="1179">IF(#REF!="Non",(DAYS360(N915,Q915)/360),(DAYS360(N915,TODAY())/360))</f>
        <v>#REF!</v>
      </c>
      <c r="AE915" s="10" t="e">
        <f t="shared" ca="1" si="1153"/>
        <v>#REF!</v>
      </c>
      <c r="AF915" s="8">
        <v>27914</v>
      </c>
      <c r="AG915" s="11">
        <f t="shared" ca="1" si="1154"/>
        <v>48.789041095890411</v>
      </c>
      <c r="AH915" s="10" t="str">
        <f t="shared" ca="1" si="1155"/>
        <v>&gt;45&lt; 55</v>
      </c>
      <c r="AI915" s="12">
        <v>12192446</v>
      </c>
      <c r="AJ915" s="13" t="s">
        <v>82</v>
      </c>
      <c r="AK915" s="12" t="s">
        <v>3823</v>
      </c>
      <c r="AL915" s="8">
        <v>41755</v>
      </c>
      <c r="AM915" s="7" t="s">
        <v>108</v>
      </c>
      <c r="AN915" s="7" t="s">
        <v>76</v>
      </c>
      <c r="AO915">
        <v>2</v>
      </c>
      <c r="AQ915" s="14">
        <v>3</v>
      </c>
      <c r="AR915" s="14">
        <v>2</v>
      </c>
      <c r="AS915" s="15">
        <f t="shared" si="1156"/>
        <v>45423.5</v>
      </c>
      <c r="AT915" s="14" t="s">
        <v>163</v>
      </c>
      <c r="AU915" s="12">
        <v>3.3069999999999999</v>
      </c>
      <c r="AV915" s="17" t="s">
        <v>150</v>
      </c>
      <c r="AW915" s="18" t="s">
        <v>1220</v>
      </c>
      <c r="AX915" s="19" t="s">
        <v>3824</v>
      </c>
      <c r="AY915" s="17" t="s">
        <v>665</v>
      </c>
      <c r="AZ915" s="14" t="s">
        <v>174</v>
      </c>
      <c r="BA915" s="20" t="str">
        <f t="shared" si="1157"/>
        <v>07097015510552739958</v>
      </c>
      <c r="BB915" s="31">
        <f t="shared" si="1158"/>
        <v>20</v>
      </c>
      <c r="BC915" s="22" t="s">
        <v>3825</v>
      </c>
      <c r="BD915" s="23" t="s">
        <v>341</v>
      </c>
      <c r="BE915">
        <v>2031</v>
      </c>
      <c r="BF915" s="8"/>
      <c r="BG915" s="32">
        <v>53590609</v>
      </c>
      <c r="BH915" s="32">
        <v>97021644</v>
      </c>
      <c r="BI915" s="32"/>
      <c r="BJ915" t="s">
        <v>3806</v>
      </c>
      <c r="BK915" s="14" t="str">
        <f t="shared" si="1139"/>
        <v>B-Panda</v>
      </c>
      <c r="BL915" s="14" t="s">
        <v>300</v>
      </c>
      <c r="BM915" s="25"/>
      <c r="BN915" s="26" t="str">
        <f t="shared" si="1159"/>
        <v>07097015510552739958</v>
      </c>
      <c r="BO915" s="27" t="str">
        <f t="shared" si="1160"/>
        <v>BEN KRAIEM JOUDA</v>
      </c>
      <c r="BP915" s="26">
        <f t="shared" si="1161"/>
        <v>916</v>
      </c>
      <c r="BQ915" s="28"/>
    </row>
    <row r="916" spans="1:69" x14ac:dyDescent="0.25">
      <c r="A916" t="str">
        <f>VLOOKUP(B916,[2]RH!$B:$BV,72,0)</f>
        <v>Non-Actif</v>
      </c>
      <c r="B916" s="6">
        <v>917</v>
      </c>
      <c r="C916" s="7" t="s">
        <v>100</v>
      </c>
      <c r="D916" s="7" t="s">
        <v>3826</v>
      </c>
      <c r="E916" s="7" t="s">
        <v>67</v>
      </c>
      <c r="F916" s="7" t="s">
        <v>158</v>
      </c>
      <c r="G916" s="7" t="s">
        <v>408</v>
      </c>
      <c r="H916" s="7" t="s">
        <v>541</v>
      </c>
      <c r="I916" s="7" t="s">
        <v>542</v>
      </c>
      <c r="J916" s="7"/>
      <c r="K916" s="7" t="s">
        <v>146</v>
      </c>
      <c r="L916" s="7" t="s">
        <v>90</v>
      </c>
      <c r="M916" s="7" t="s">
        <v>191</v>
      </c>
      <c r="N916" s="8">
        <v>44693</v>
      </c>
      <c r="O916" s="96"/>
      <c r="P916" s="7">
        <f t="shared" ca="1" si="1162"/>
        <v>-371</v>
      </c>
      <c r="Q916" s="8">
        <v>45352</v>
      </c>
      <c r="R916" s="7" t="s">
        <v>147</v>
      </c>
      <c r="S916" s="7"/>
      <c r="T916" s="9" t="s">
        <v>156</v>
      </c>
      <c r="U916" s="7" t="str">
        <f t="shared" si="1148"/>
        <v>Contractuel</v>
      </c>
      <c r="V916" s="8">
        <v>45292</v>
      </c>
      <c r="W916" s="8">
        <v>45351</v>
      </c>
      <c r="X916" s="8"/>
      <c r="Y916" s="8"/>
      <c r="Z916" s="8">
        <v>44693</v>
      </c>
      <c r="AA916" s="7">
        <f t="shared" si="1149"/>
        <v>5</v>
      </c>
      <c r="AB916" s="7">
        <f t="shared" si="1150"/>
        <v>2022</v>
      </c>
      <c r="AC916" s="7">
        <f t="shared" si="1151"/>
        <v>2026</v>
      </c>
      <c r="AD916" s="10" t="e">
        <f t="shared" ref="AD916:AD979" ca="1" si="1180">IF(#REF!="Non",(DAYS360(N916,Q916)/360),(DAYS360(N916,TODAY())/360))</f>
        <v>#REF!</v>
      </c>
      <c r="AE916" s="10" t="e">
        <f t="shared" ca="1" si="1153"/>
        <v>#REF!</v>
      </c>
      <c r="AF916" s="8">
        <v>33956</v>
      </c>
      <c r="AG916" s="11">
        <f t="shared" ca="1" si="1154"/>
        <v>32.235616438356168</v>
      </c>
      <c r="AH916" s="10" t="str">
        <f t="shared" ca="1" si="1155"/>
        <v>&gt;25&lt; 35</v>
      </c>
      <c r="AI916" s="12">
        <v>16628603</v>
      </c>
      <c r="AJ916" s="13" t="s">
        <v>73</v>
      </c>
      <c r="AK916" s="12" t="s">
        <v>3827</v>
      </c>
      <c r="AL916" s="8">
        <v>41428</v>
      </c>
      <c r="AM916" s="7" t="s">
        <v>108</v>
      </c>
      <c r="AN916" s="7" t="s">
        <v>109</v>
      </c>
      <c r="AQ916" s="14">
        <v>3</v>
      </c>
      <c r="AR916" s="14">
        <v>2</v>
      </c>
      <c r="AS916" s="15">
        <f t="shared" si="1156"/>
        <v>45423.5</v>
      </c>
      <c r="AT916" s="14" t="s">
        <v>163</v>
      </c>
      <c r="AU916" s="12">
        <v>3.3069999999999999</v>
      </c>
      <c r="AV916" s="17" t="s">
        <v>236</v>
      </c>
      <c r="AW916" s="18" t="s">
        <v>201</v>
      </c>
      <c r="AX916" s="19" t="s">
        <v>3828</v>
      </c>
      <c r="AY916" s="17" t="s">
        <v>1506</v>
      </c>
      <c r="AZ916" s="14" t="s">
        <v>203</v>
      </c>
      <c r="BA916" s="20" t="str">
        <f t="shared" si="1157"/>
        <v>17001000000161916371</v>
      </c>
      <c r="BB916" s="31">
        <f t="shared" si="1158"/>
        <v>20</v>
      </c>
      <c r="BC916" s="22" t="s">
        <v>3829</v>
      </c>
      <c r="BD916" s="23" t="s">
        <v>1121</v>
      </c>
      <c r="BE916">
        <v>1142</v>
      </c>
      <c r="BF916" s="8"/>
      <c r="BG916" s="32">
        <v>92851845</v>
      </c>
      <c r="BH916" s="32">
        <v>25870407</v>
      </c>
      <c r="BI916" s="32"/>
      <c r="BJ916" t="s">
        <v>1121</v>
      </c>
      <c r="BK916" s="14" t="str">
        <f t="shared" si="1139"/>
        <v>-coupe</v>
      </c>
      <c r="BL916" s="14" t="s">
        <v>288</v>
      </c>
      <c r="BM916" s="25"/>
      <c r="BN916" s="26" t="str">
        <f t="shared" si="1159"/>
        <v>17001000000161916371</v>
      </c>
      <c r="BO916" s="27" t="str">
        <f t="shared" si="1160"/>
        <v>HMISSI RAFIKA</v>
      </c>
      <c r="BP916" s="26">
        <f t="shared" si="1161"/>
        <v>917</v>
      </c>
      <c r="BQ916" s="28"/>
    </row>
    <row r="917" spans="1:69" x14ac:dyDescent="0.25">
      <c r="A917" t="str">
        <f>VLOOKUP(B917,[2]RH!$B:$BV,72,0)</f>
        <v>si</v>
      </c>
      <c r="B917" s="6">
        <v>918</v>
      </c>
      <c r="C917" s="7" t="s">
        <v>168</v>
      </c>
      <c r="D917" s="7" t="s">
        <v>3830</v>
      </c>
      <c r="E917" s="7" t="s">
        <v>67</v>
      </c>
      <c r="F917" s="7" t="s">
        <v>118</v>
      </c>
      <c r="G917" s="7" t="s">
        <v>408</v>
      </c>
      <c r="H917" s="7" t="s">
        <v>2398</v>
      </c>
      <c r="I917" s="7" t="s">
        <v>2506</v>
      </c>
      <c r="J917" s="65" t="s">
        <v>190</v>
      </c>
      <c r="K917" s="7" t="s">
        <v>146</v>
      </c>
      <c r="L917" s="7" t="s">
        <v>90</v>
      </c>
      <c r="M917" s="7" t="s">
        <v>191</v>
      </c>
      <c r="N917" s="8">
        <v>44694</v>
      </c>
      <c r="P917" s="7">
        <f t="shared" ca="1" si="1162"/>
        <v>25</v>
      </c>
      <c r="Q917" s="8"/>
      <c r="R917" s="7"/>
      <c r="S917" s="7"/>
      <c r="T917" s="9" t="s">
        <v>156</v>
      </c>
      <c r="U917" s="7" t="str">
        <f t="shared" si="1148"/>
        <v>Contractuel</v>
      </c>
      <c r="V917" s="8">
        <v>45689</v>
      </c>
      <c r="W917" s="8">
        <f>VLOOKUP(B917,[1]BASE!$A:$Q,17,0)</f>
        <v>45747</v>
      </c>
      <c r="X917" s="8"/>
      <c r="Y917" s="8"/>
      <c r="Z917" s="8">
        <v>44694</v>
      </c>
      <c r="AA917" s="7">
        <f t="shared" si="1149"/>
        <v>5</v>
      </c>
      <c r="AB917" s="7">
        <f t="shared" si="1150"/>
        <v>2022</v>
      </c>
      <c r="AC917" s="7">
        <f t="shared" si="1151"/>
        <v>2026</v>
      </c>
      <c r="AD917" s="10" t="e">
        <f t="shared" ref="AD917:AD980" ca="1" si="1181">IF(#REF!="Non",(DAYS360(N917,Q917)/360),(DAYS360(N917,TODAY())/360))</f>
        <v>#REF!</v>
      </c>
      <c r="AE917" s="10" t="e">
        <f t="shared" ca="1" si="1153"/>
        <v>#REF!</v>
      </c>
      <c r="AF917" s="8">
        <v>33983</v>
      </c>
      <c r="AG917" s="11">
        <f t="shared" ca="1" si="1154"/>
        <v>32.161643835616438</v>
      </c>
      <c r="AH917" s="10" t="str">
        <f t="shared" ca="1" si="1155"/>
        <v>&gt;25&lt; 35</v>
      </c>
      <c r="AI917" s="12">
        <v>16488491</v>
      </c>
      <c r="AJ917" s="13" t="s">
        <v>106</v>
      </c>
      <c r="AK917" s="12">
        <v>12608662</v>
      </c>
      <c r="AL917" s="8">
        <v>44522</v>
      </c>
      <c r="AM917" s="7" t="s">
        <v>108</v>
      </c>
      <c r="AN917" s="7" t="s">
        <v>76</v>
      </c>
      <c r="AO917">
        <v>2</v>
      </c>
      <c r="AQ917">
        <v>3</v>
      </c>
      <c r="AR917" s="14">
        <v>3</v>
      </c>
      <c r="AS917" s="15">
        <f t="shared" si="1156"/>
        <v>45789.75</v>
      </c>
      <c r="AT917" s="14" t="s">
        <v>163</v>
      </c>
      <c r="AU917" s="12">
        <v>3.3069999999999999</v>
      </c>
      <c r="AV917" s="17" t="s">
        <v>236</v>
      </c>
      <c r="AW917" s="18" t="s">
        <v>140</v>
      </c>
      <c r="AX917" s="19" t="s">
        <v>3831</v>
      </c>
      <c r="AY917" s="17" t="s">
        <v>1661</v>
      </c>
      <c r="AZ917" s="14" t="s">
        <v>203</v>
      </c>
      <c r="BA917" s="20" t="str">
        <f t="shared" si="1157"/>
        <v>17606000000169426822</v>
      </c>
      <c r="BB917" s="31">
        <f t="shared" si="1158"/>
        <v>20</v>
      </c>
      <c r="BC917" s="22" t="s">
        <v>3832</v>
      </c>
      <c r="BD917" s="23" t="s">
        <v>85</v>
      </c>
      <c r="BE917">
        <v>1145</v>
      </c>
      <c r="BF917" s="8">
        <v>45117</v>
      </c>
      <c r="BG917" s="32">
        <v>54716637</v>
      </c>
      <c r="BH917" s="32">
        <v>51716637</v>
      </c>
      <c r="BI917" s="32"/>
      <c r="BJ917" t="s">
        <v>431</v>
      </c>
      <c r="BK917" s="14" t="str">
        <f t="shared" si="1139"/>
        <v>A-P7 AR</v>
      </c>
      <c r="BL917" s="14" t="s">
        <v>288</v>
      </c>
      <c r="BM917" s="25"/>
      <c r="BN917" s="26" t="str">
        <f t="shared" si="1159"/>
        <v>17606000000169426822</v>
      </c>
      <c r="BO917" s="27" t="str">
        <f t="shared" si="1160"/>
        <v>BARHOUMI IMEN</v>
      </c>
      <c r="BP917" s="26">
        <f t="shared" si="1161"/>
        <v>918</v>
      </c>
      <c r="BQ917" s="28"/>
    </row>
    <row r="918" spans="1:69" x14ac:dyDescent="0.25">
      <c r="A918" t="str">
        <f>VLOOKUP(B918,[2]RH!$B:$BV,72,0)</f>
        <v>Non-Actif</v>
      </c>
      <c r="B918" s="6">
        <v>919</v>
      </c>
      <c r="C918" s="7" t="s">
        <v>168</v>
      </c>
      <c r="D918" s="7" t="s">
        <v>3833</v>
      </c>
      <c r="E918" s="7" t="s">
        <v>67</v>
      </c>
      <c r="F918" s="7" t="s">
        <v>118</v>
      </c>
      <c r="G918" s="7" t="s">
        <v>2675</v>
      </c>
      <c r="H918" s="7">
        <v>520</v>
      </c>
      <c r="I918" s="7" t="s">
        <v>189</v>
      </c>
      <c r="J918" s="7" t="s">
        <v>190</v>
      </c>
      <c r="K918" s="7" t="s">
        <v>146</v>
      </c>
      <c r="L918" s="7" t="s">
        <v>90</v>
      </c>
      <c r="M918" s="7" t="s">
        <v>191</v>
      </c>
      <c r="N918" s="8">
        <v>44694</v>
      </c>
      <c r="P918" s="7">
        <f t="shared" ca="1" si="1162"/>
        <v>-737</v>
      </c>
      <c r="Q918" s="8">
        <v>44988</v>
      </c>
      <c r="R918" s="7" t="s">
        <v>147</v>
      </c>
      <c r="S918" s="7"/>
      <c r="T918" s="9" t="s">
        <v>156</v>
      </c>
      <c r="U918" s="7" t="str">
        <f t="shared" si="1148"/>
        <v>Contractuel</v>
      </c>
      <c r="V918" s="8">
        <v>44958</v>
      </c>
      <c r="W918" s="8">
        <v>44985</v>
      </c>
      <c r="X918" s="8"/>
      <c r="Y918" s="8"/>
      <c r="Z918" s="8">
        <v>44694</v>
      </c>
      <c r="AA918" s="7">
        <f t="shared" si="1149"/>
        <v>5</v>
      </c>
      <c r="AB918" s="7">
        <f t="shared" si="1150"/>
        <v>2022</v>
      </c>
      <c r="AC918" s="7">
        <f t="shared" si="1151"/>
        <v>2026</v>
      </c>
      <c r="AD918" s="10" t="e">
        <f t="shared" ref="AD918:AD981" ca="1" si="1182">IF(#REF!="Non",(DAYS360(N918,Q918)/360),(DAYS360(N918,TODAY())/360))</f>
        <v>#REF!</v>
      </c>
      <c r="AE918" s="10" t="e">
        <f t="shared" ca="1" si="1153"/>
        <v>#REF!</v>
      </c>
      <c r="AF918" s="8">
        <v>36522</v>
      </c>
      <c r="AG918" s="11">
        <f t="shared" ca="1" si="1154"/>
        <v>25.205479452054796</v>
      </c>
      <c r="AH918" s="10" t="str">
        <f t="shared" ca="1" si="1155"/>
        <v>&gt;25&lt; 35</v>
      </c>
      <c r="AI918" s="12"/>
      <c r="AJ918" s="13"/>
      <c r="AK918" s="12">
        <v>14402940</v>
      </c>
      <c r="AL918" s="8">
        <v>43300</v>
      </c>
      <c r="AM918" s="7" t="s">
        <v>108</v>
      </c>
      <c r="AN918" s="7" t="s">
        <v>76</v>
      </c>
      <c r="AO918">
        <v>1</v>
      </c>
      <c r="AQ918" s="14">
        <v>3</v>
      </c>
      <c r="AR918" s="14">
        <v>1</v>
      </c>
      <c r="AS918" s="15">
        <f t="shared" si="1156"/>
        <v>45059.25</v>
      </c>
      <c r="AT918" s="14" t="s">
        <v>163</v>
      </c>
      <c r="AU918" s="12">
        <v>3.3069999999999999</v>
      </c>
      <c r="AV918" s="17" t="s">
        <v>272</v>
      </c>
      <c r="AW918" s="18" t="s">
        <v>894</v>
      </c>
      <c r="AX918" s="19" t="s">
        <v>3834</v>
      </c>
      <c r="AY918" s="17" t="s">
        <v>665</v>
      </c>
      <c r="AZ918" s="14" t="s">
        <v>276</v>
      </c>
      <c r="BA918" s="20" t="str">
        <f t="shared" si="1157"/>
        <v>25135000000100814858</v>
      </c>
      <c r="BB918" s="31">
        <f t="shared" si="1158"/>
        <v>20</v>
      </c>
      <c r="BC918" s="22" t="s">
        <v>713</v>
      </c>
      <c r="BD918" s="23" t="s">
        <v>115</v>
      </c>
      <c r="BF918" s="8"/>
      <c r="BG918" s="32">
        <v>23494159</v>
      </c>
      <c r="BH918" s="32"/>
      <c r="BI918" s="32"/>
      <c r="BJ918" t="s">
        <v>322</v>
      </c>
      <c r="BK918" s="14" t="str">
        <f t="shared" si="1139"/>
        <v>A-520</v>
      </c>
      <c r="BL918" s="14"/>
      <c r="BM918" s="25"/>
      <c r="BN918" s="26" t="str">
        <f t="shared" si="1159"/>
        <v>25135000000100814858</v>
      </c>
      <c r="BO918" s="27" t="str">
        <f t="shared" si="1160"/>
        <v>BEN SALEM KHOULOUD</v>
      </c>
      <c r="BP918" s="26">
        <f t="shared" si="1161"/>
        <v>919</v>
      </c>
      <c r="BQ918" s="28"/>
    </row>
    <row r="919" spans="1:69" x14ac:dyDescent="0.25">
      <c r="A919" t="str">
        <f>VLOOKUP(B919,[2]RH!$B:$BV,72,0)</f>
        <v>Non-Actif</v>
      </c>
      <c r="B919" s="6">
        <v>920</v>
      </c>
      <c r="C919" s="7" t="s">
        <v>168</v>
      </c>
      <c r="D919" s="7" t="s">
        <v>3835</v>
      </c>
      <c r="E919" s="7" t="s">
        <v>67</v>
      </c>
      <c r="F919" s="7" t="s">
        <v>118</v>
      </c>
      <c r="G919" s="7" t="s">
        <v>220</v>
      </c>
      <c r="H919" s="7">
        <v>965</v>
      </c>
      <c r="I919" s="7"/>
      <c r="J919" s="7" t="s">
        <v>281</v>
      </c>
      <c r="K919" s="7" t="s">
        <v>146</v>
      </c>
      <c r="L919" s="7" t="s">
        <v>90</v>
      </c>
      <c r="M919" s="7" t="s">
        <v>191</v>
      </c>
      <c r="N919" s="8">
        <v>44695</v>
      </c>
      <c r="P919" s="7">
        <f t="shared" ca="1" si="1162"/>
        <v>-918</v>
      </c>
      <c r="Q919" s="8">
        <v>44743</v>
      </c>
      <c r="R919" s="7" t="s">
        <v>161</v>
      </c>
      <c r="S919" s="7"/>
      <c r="T919" s="9" t="s">
        <v>156</v>
      </c>
      <c r="U919" s="7" t="str">
        <f t="shared" si="1148"/>
        <v>Contractuel</v>
      </c>
      <c r="V919" s="8">
        <v>44743</v>
      </c>
      <c r="W919" s="8">
        <v>44804</v>
      </c>
      <c r="X919" s="8"/>
      <c r="Y919" s="8"/>
      <c r="Z919" s="8">
        <v>44695</v>
      </c>
      <c r="AA919" s="7">
        <f t="shared" si="1149"/>
        <v>5</v>
      </c>
      <c r="AB919" s="7">
        <f t="shared" si="1150"/>
        <v>2022</v>
      </c>
      <c r="AC919" s="7">
        <f t="shared" si="1151"/>
        <v>2026</v>
      </c>
      <c r="AD919" s="10" t="e">
        <f t="shared" ref="AD919:AD982" ca="1" si="1183">IF(#REF!="Non",(DAYS360(N919,Q919)/360),(DAYS360(N919,TODAY())/360))</f>
        <v>#REF!</v>
      </c>
      <c r="AE919" s="10" t="e">
        <f t="shared" ca="1" si="1153"/>
        <v>#REF!</v>
      </c>
      <c r="AF919" s="8">
        <v>29660</v>
      </c>
      <c r="AG919" s="11">
        <f t="shared" ca="1" si="1154"/>
        <v>44.005479452054793</v>
      </c>
      <c r="AH919" s="10" t="str">
        <f t="shared" ca="1" si="1155"/>
        <v>&gt;35&lt; 45</v>
      </c>
      <c r="AI919" s="12">
        <v>12490452</v>
      </c>
      <c r="AJ919" s="13" t="s">
        <v>192</v>
      </c>
      <c r="AK919" s="12" t="s">
        <v>3836</v>
      </c>
      <c r="AL919" s="8">
        <v>35810</v>
      </c>
      <c r="AM919" s="7" t="s">
        <v>108</v>
      </c>
      <c r="AN919" s="7" t="s">
        <v>76</v>
      </c>
      <c r="AO919">
        <v>3</v>
      </c>
      <c r="AQ919" s="14">
        <v>3</v>
      </c>
      <c r="AR919" s="14">
        <v>1</v>
      </c>
      <c r="AS919" s="15">
        <f t="shared" si="1156"/>
        <v>45060.25</v>
      </c>
      <c r="AT919" s="14" t="s">
        <v>163</v>
      </c>
      <c r="AU919" s="12">
        <v>3.3069999999999999</v>
      </c>
      <c r="AV919" s="17" t="s">
        <v>150</v>
      </c>
      <c r="AW919" s="18" t="s">
        <v>1091</v>
      </c>
      <c r="AX919" s="19" t="s">
        <v>3837</v>
      </c>
      <c r="AY919" s="17" t="s">
        <v>630</v>
      </c>
      <c r="AZ919" s="14" t="s">
        <v>174</v>
      </c>
      <c r="BA919" s="20" t="str">
        <f t="shared" si="1157"/>
        <v>07043010110552957610</v>
      </c>
      <c r="BB919" s="31">
        <f t="shared" si="1158"/>
        <v>20</v>
      </c>
      <c r="BC919" s="22" t="s">
        <v>3838</v>
      </c>
      <c r="BD919" s="23" t="s">
        <v>286</v>
      </c>
      <c r="BF919" s="8" t="s">
        <v>776</v>
      </c>
      <c r="BG919" s="32">
        <v>54534115</v>
      </c>
      <c r="BH919" s="32">
        <v>94034115</v>
      </c>
      <c r="BI919" s="32"/>
      <c r="BJ919" t="s">
        <v>286</v>
      </c>
      <c r="BK919" s="14" t="str">
        <f t="shared" si="1139"/>
        <v>B-965</v>
      </c>
      <c r="BL919" s="14"/>
      <c r="BM919" s="25"/>
      <c r="BN919" s="26" t="str">
        <f t="shared" si="1159"/>
        <v>07043010110552957610</v>
      </c>
      <c r="BO919" s="27" t="str">
        <f t="shared" si="1160"/>
        <v>ATIA JAOUIDA</v>
      </c>
      <c r="BP919" s="26">
        <f t="shared" si="1161"/>
        <v>920</v>
      </c>
      <c r="BQ919" s="28"/>
    </row>
    <row r="920" spans="1:69" x14ac:dyDescent="0.25">
      <c r="A920" t="str">
        <f>VLOOKUP(B920,[2]RH!$B:$BV,72,0)</f>
        <v>Non-Actif</v>
      </c>
      <c r="B920" s="6">
        <v>921</v>
      </c>
      <c r="C920" s="7" t="s">
        <v>100</v>
      </c>
      <c r="D920" s="7" t="s">
        <v>3839</v>
      </c>
      <c r="E920" s="7" t="s">
        <v>67</v>
      </c>
      <c r="F920" s="7" t="s">
        <v>118</v>
      </c>
      <c r="G920" s="7" t="s">
        <v>722</v>
      </c>
      <c r="H920" s="7">
        <v>520</v>
      </c>
      <c r="I920" s="7"/>
      <c r="J920" s="7" t="s">
        <v>281</v>
      </c>
      <c r="K920" s="7" t="s">
        <v>146</v>
      </c>
      <c r="L920" s="7" t="s">
        <v>90</v>
      </c>
      <c r="M920" s="7" t="s">
        <v>191</v>
      </c>
      <c r="N920" s="8">
        <v>44695</v>
      </c>
      <c r="P920" s="7">
        <f t="shared" ca="1" si="1162"/>
        <v>-857</v>
      </c>
      <c r="Q920" s="8">
        <v>44823</v>
      </c>
      <c r="R920" s="7" t="s">
        <v>2575</v>
      </c>
      <c r="S920" s="7"/>
      <c r="T920" s="9" t="s">
        <v>156</v>
      </c>
      <c r="U920" s="7" t="str">
        <f t="shared" si="1148"/>
        <v>Contractuel</v>
      </c>
      <c r="V920" s="8">
        <v>44805</v>
      </c>
      <c r="W920" s="8">
        <v>44865</v>
      </c>
      <c r="X920" s="8"/>
      <c r="Y920" s="8"/>
      <c r="Z920" s="8">
        <v>44695</v>
      </c>
      <c r="AA920" s="7">
        <f t="shared" si="1149"/>
        <v>5</v>
      </c>
      <c r="AB920" s="7">
        <f t="shared" si="1150"/>
        <v>2022</v>
      </c>
      <c r="AC920" s="7">
        <f t="shared" si="1151"/>
        <v>2026</v>
      </c>
      <c r="AD920" s="10" t="e">
        <f t="shared" ref="AD920:AD983" ca="1" si="1184">IF(#REF!="Non",(DAYS360(N920,Q920)/360),(DAYS360(N920,TODAY())/360))</f>
        <v>#REF!</v>
      </c>
      <c r="AE920" s="10" t="e">
        <f t="shared" ca="1" si="1153"/>
        <v>#REF!</v>
      </c>
      <c r="AF920" s="8">
        <v>36159</v>
      </c>
      <c r="AG920" s="11">
        <f t="shared" ca="1" si="1154"/>
        <v>26.2</v>
      </c>
      <c r="AH920" s="10" t="str">
        <f t="shared" ca="1" si="1155"/>
        <v>&gt;25&lt; 35</v>
      </c>
      <c r="AI920" s="12">
        <v>17591375</v>
      </c>
      <c r="AJ920" s="13" t="s">
        <v>120</v>
      </c>
      <c r="AK920" s="12">
        <v>11661456</v>
      </c>
      <c r="AL920" s="8">
        <v>43837</v>
      </c>
      <c r="AM920" s="7" t="s">
        <v>108</v>
      </c>
      <c r="AN920" s="7" t="s">
        <v>109</v>
      </c>
      <c r="AQ920" s="14">
        <v>3</v>
      </c>
      <c r="AR920" s="14">
        <v>1</v>
      </c>
      <c r="AS920" s="15">
        <f t="shared" si="1156"/>
        <v>45060.25</v>
      </c>
      <c r="AT920" s="14" t="s">
        <v>163</v>
      </c>
      <c r="AU920" s="12">
        <v>3.3069999999999999</v>
      </c>
      <c r="AV920" s="17" t="s">
        <v>73</v>
      </c>
      <c r="AW920" s="18" t="s">
        <v>3840</v>
      </c>
      <c r="AX920" s="19" t="s">
        <v>3841</v>
      </c>
      <c r="AY920" s="17" t="s">
        <v>150</v>
      </c>
      <c r="AZ920" s="14" t="s">
        <v>98</v>
      </c>
      <c r="BA920" s="20" t="str">
        <f t="shared" si="1157"/>
        <v>01035075111017657907</v>
      </c>
      <c r="BB920" s="31">
        <f t="shared" si="1158"/>
        <v>20</v>
      </c>
      <c r="BC920" s="22" t="s">
        <v>3842</v>
      </c>
      <c r="BD920" s="23" t="s">
        <v>286</v>
      </c>
      <c r="BF920" s="8" t="s">
        <v>776</v>
      </c>
      <c r="BG920" s="32">
        <v>24591662</v>
      </c>
      <c r="BH920" s="32">
        <v>26606125</v>
      </c>
      <c r="BI920" s="32"/>
      <c r="BJ920" t="s">
        <v>286</v>
      </c>
      <c r="BK920" s="14" t="str">
        <f t="shared" si="1139"/>
        <v>B-520</v>
      </c>
      <c r="BL920" s="14"/>
      <c r="BM920" s="25">
        <v>92.792000000000002</v>
      </c>
      <c r="BN920" s="26" t="str">
        <f t="shared" si="1159"/>
        <v>01035075111017657907</v>
      </c>
      <c r="BO920" s="27" t="str">
        <f t="shared" si="1160"/>
        <v>BEJAOUI BOUTHAINA</v>
      </c>
      <c r="BP920" s="26">
        <f t="shared" si="1161"/>
        <v>921</v>
      </c>
      <c r="BQ920" s="28" t="s">
        <v>1266</v>
      </c>
    </row>
    <row r="921" spans="1:69" x14ac:dyDescent="0.25">
      <c r="A921" t="str">
        <f>VLOOKUP(B921,[2]RH!$B:$BV,72,0)</f>
        <v>Non-Actif</v>
      </c>
      <c r="B921" s="6">
        <v>922</v>
      </c>
      <c r="C921" s="7" t="s">
        <v>168</v>
      </c>
      <c r="D921" s="7" t="s">
        <v>3843</v>
      </c>
      <c r="E921" s="7" t="s">
        <v>67</v>
      </c>
      <c r="F921" s="7" t="s">
        <v>118</v>
      </c>
      <c r="G921" s="7" t="s">
        <v>533</v>
      </c>
      <c r="H921" s="7">
        <v>965</v>
      </c>
      <c r="I921" s="7" t="s">
        <v>280</v>
      </c>
      <c r="J921" s="7" t="s">
        <v>281</v>
      </c>
      <c r="K921" s="7" t="s">
        <v>89</v>
      </c>
      <c r="L921" s="7" t="s">
        <v>90</v>
      </c>
      <c r="M921" s="7" t="s">
        <v>535</v>
      </c>
      <c r="N921" s="8">
        <v>44697</v>
      </c>
      <c r="P921" s="7">
        <f t="shared" ca="1" si="1162"/>
        <v>-371</v>
      </c>
      <c r="Q921" s="8">
        <v>45351</v>
      </c>
      <c r="R921" s="7" t="s">
        <v>290</v>
      </c>
      <c r="S921" s="7" t="s">
        <v>3844</v>
      </c>
      <c r="T921" s="9" t="s">
        <v>156</v>
      </c>
      <c r="U921" s="7" t="str">
        <f t="shared" si="1148"/>
        <v>Contractuel</v>
      </c>
      <c r="V921" s="8">
        <v>45261</v>
      </c>
      <c r="W921" s="8">
        <v>45351</v>
      </c>
      <c r="X921" s="8"/>
      <c r="Y921" s="8"/>
      <c r="Z921" s="8">
        <v>44697</v>
      </c>
      <c r="AA921" s="7">
        <f t="shared" si="1149"/>
        <v>5</v>
      </c>
      <c r="AB921" s="7">
        <f t="shared" si="1150"/>
        <v>2022</v>
      </c>
      <c r="AC921" s="7">
        <f t="shared" si="1151"/>
        <v>2026</v>
      </c>
      <c r="AD921" s="10" t="e">
        <f t="shared" ref="AD921:AD984" ca="1" si="1185">IF(#REF!="Non",(DAYS360(N921,Q921)/360),(DAYS360(N921,TODAY())/360))</f>
        <v>#REF!</v>
      </c>
      <c r="AE921" s="10" t="e">
        <f t="shared" ca="1" si="1153"/>
        <v>#REF!</v>
      </c>
      <c r="AF921" s="8">
        <v>33478</v>
      </c>
      <c r="AG921" s="11">
        <f t="shared" ca="1" si="1154"/>
        <v>33.545205479452058</v>
      </c>
      <c r="AH921" s="10" t="str">
        <f t="shared" ca="1" si="1155"/>
        <v>&gt;25&lt; 35</v>
      </c>
      <c r="AI921" s="12">
        <v>17378070</v>
      </c>
      <c r="AJ921" s="13" t="s">
        <v>120</v>
      </c>
      <c r="AK921" s="12" t="s">
        <v>3845</v>
      </c>
      <c r="AL921" s="8">
        <v>40435</v>
      </c>
      <c r="AM921" s="7" t="s">
        <v>108</v>
      </c>
      <c r="AN921" s="7" t="s">
        <v>683</v>
      </c>
      <c r="AO921">
        <v>1</v>
      </c>
      <c r="AQ921" s="14">
        <v>3</v>
      </c>
      <c r="AR921" s="14">
        <v>2</v>
      </c>
      <c r="AS921" s="15">
        <f t="shared" si="1156"/>
        <v>45427.5</v>
      </c>
      <c r="AT921" s="14" t="s">
        <v>163</v>
      </c>
      <c r="AU921" s="12">
        <v>3.3069999999999999</v>
      </c>
      <c r="AV921" s="17" t="s">
        <v>236</v>
      </c>
      <c r="AW921" s="18" t="s">
        <v>201</v>
      </c>
      <c r="AX921" s="19" t="s">
        <v>3846</v>
      </c>
      <c r="AY921" s="17" t="s">
        <v>712</v>
      </c>
      <c r="AZ921" s="14" t="s">
        <v>203</v>
      </c>
      <c r="BA921" s="20" t="str">
        <f t="shared" si="1157"/>
        <v>17001000000313320470</v>
      </c>
      <c r="BB921" s="31">
        <f t="shared" si="1158"/>
        <v>20</v>
      </c>
      <c r="BC921" s="22" t="s">
        <v>3847</v>
      </c>
      <c r="BD921" s="23" t="s">
        <v>568</v>
      </c>
      <c r="BF921" s="8"/>
      <c r="BG921" s="32">
        <v>24726309</v>
      </c>
      <c r="BH921" s="32">
        <v>58411922</v>
      </c>
      <c r="BI921" s="32"/>
      <c r="BJ921" t="s">
        <v>371</v>
      </c>
      <c r="BK921" s="14" t="str">
        <f t="shared" si="1139"/>
        <v>B-965</v>
      </c>
      <c r="BL921" s="14" t="s">
        <v>288</v>
      </c>
      <c r="BM921" s="25"/>
      <c r="BN921" s="26" t="str">
        <f t="shared" si="1159"/>
        <v>17001000000313320470</v>
      </c>
      <c r="BO921" s="27" t="str">
        <f t="shared" si="1160"/>
        <v>DAAGI LAMIA</v>
      </c>
      <c r="BP921" s="26">
        <f t="shared" si="1161"/>
        <v>922</v>
      </c>
      <c r="BQ921" s="28"/>
    </row>
    <row r="922" spans="1:69" x14ac:dyDescent="0.25">
      <c r="A922" t="str">
        <f>VLOOKUP(B922,[2]RH!$B:$BV,72,0)</f>
        <v>Non-Actif</v>
      </c>
      <c r="B922" s="6">
        <v>923</v>
      </c>
      <c r="C922" s="7" t="s">
        <v>100</v>
      </c>
      <c r="D922" s="7" t="s">
        <v>3848</v>
      </c>
      <c r="E922" s="7" t="s">
        <v>67</v>
      </c>
      <c r="F922" s="7" t="s">
        <v>258</v>
      </c>
      <c r="G922" s="7" t="s">
        <v>533</v>
      </c>
      <c r="H922" s="7" t="s">
        <v>891</v>
      </c>
      <c r="I922" s="7"/>
      <c r="J922" s="7" t="s">
        <v>281</v>
      </c>
      <c r="K922" s="7" t="s">
        <v>89</v>
      </c>
      <c r="L922" s="7" t="s">
        <v>90</v>
      </c>
      <c r="M922" s="7" t="s">
        <v>535</v>
      </c>
      <c r="N922" s="8">
        <v>44697</v>
      </c>
      <c r="P922" s="7">
        <f t="shared" ca="1" si="1162"/>
        <v>-737</v>
      </c>
      <c r="Q922" s="8">
        <v>44961</v>
      </c>
      <c r="R922" s="7" t="s">
        <v>3849</v>
      </c>
      <c r="S922" s="7"/>
      <c r="T922" s="9" t="s">
        <v>156</v>
      </c>
      <c r="U922" s="7" t="str">
        <f t="shared" si="1148"/>
        <v>Contractuel</v>
      </c>
      <c r="V922" s="8">
        <v>44927</v>
      </c>
      <c r="W922" s="8">
        <v>44985</v>
      </c>
      <c r="X922" s="8"/>
      <c r="Y922" s="8"/>
      <c r="Z922" s="8">
        <v>44697</v>
      </c>
      <c r="AA922" s="7">
        <f t="shared" si="1149"/>
        <v>5</v>
      </c>
      <c r="AB922" s="7">
        <f t="shared" si="1150"/>
        <v>2022</v>
      </c>
      <c r="AC922" s="7">
        <f t="shared" si="1151"/>
        <v>2026</v>
      </c>
      <c r="AD922" s="10" t="e">
        <f t="shared" ref="AD922:AD985" ca="1" si="1186">IF(#REF!="Non",(DAYS360(N922,Q922)/360),(DAYS360(N922,TODAY())/360))</f>
        <v>#REF!</v>
      </c>
      <c r="AE922" s="10" t="e">
        <f t="shared" ca="1" si="1153"/>
        <v>#REF!</v>
      </c>
      <c r="AF922" s="8">
        <v>35719</v>
      </c>
      <c r="AG922" s="11">
        <f t="shared" ca="1" si="1154"/>
        <v>27.405479452054795</v>
      </c>
      <c r="AH922" s="10" t="str">
        <f t="shared" ca="1" si="1155"/>
        <v>&gt;25&lt; 35</v>
      </c>
      <c r="AI922" s="12">
        <v>17591414</v>
      </c>
      <c r="AJ922" s="13" t="s">
        <v>170</v>
      </c>
      <c r="AK922" s="12">
        <v>14265605</v>
      </c>
      <c r="AL922" s="8">
        <v>42314</v>
      </c>
      <c r="AM922" s="7" t="s">
        <v>108</v>
      </c>
      <c r="AN922" s="7" t="s">
        <v>109</v>
      </c>
      <c r="AQ922" s="14">
        <v>3</v>
      </c>
      <c r="AR922" s="14">
        <v>1</v>
      </c>
      <c r="AS922" s="15">
        <f t="shared" si="1156"/>
        <v>45062.25</v>
      </c>
      <c r="AT922" s="14" t="s">
        <v>163</v>
      </c>
      <c r="AU922" s="12">
        <v>3.3069999999999999</v>
      </c>
      <c r="AV922" s="17" t="s">
        <v>236</v>
      </c>
      <c r="AW922" s="18" t="s">
        <v>1626</v>
      </c>
      <c r="AX922" s="19" t="s">
        <v>3850</v>
      </c>
      <c r="AY922" s="17" t="s">
        <v>593</v>
      </c>
      <c r="AZ922" s="14" t="s">
        <v>203</v>
      </c>
      <c r="BA922" s="20" t="str">
        <f t="shared" si="1157"/>
        <v>17535940172563266136</v>
      </c>
      <c r="BB922" s="31">
        <f t="shared" si="1158"/>
        <v>20</v>
      </c>
      <c r="BC922" s="22"/>
      <c r="BD922" s="23"/>
      <c r="BF922" s="8"/>
      <c r="BG922" s="32">
        <v>55657525</v>
      </c>
      <c r="BH922" s="32">
        <v>58544151</v>
      </c>
      <c r="BI922" s="32"/>
      <c r="BJ922" t="s">
        <v>1055</v>
      </c>
      <c r="BK922" s="14" t="str">
        <f t="shared" si="1139"/>
        <v>B-APPOLO</v>
      </c>
      <c r="BL922" s="14"/>
      <c r="BM922" s="25"/>
      <c r="BN922" s="26" t="str">
        <f t="shared" si="1159"/>
        <v>17535940172563266136</v>
      </c>
      <c r="BO922" s="27" t="str">
        <f t="shared" si="1160"/>
        <v>AZZABI INES</v>
      </c>
      <c r="BP922" s="26">
        <f t="shared" si="1161"/>
        <v>923</v>
      </c>
      <c r="BQ922" s="28"/>
    </row>
    <row r="923" spans="1:69" x14ac:dyDescent="0.25">
      <c r="A923" t="str">
        <f>VLOOKUP(B923,[2]RH!$B:$BV,72,0)</f>
        <v>si</v>
      </c>
      <c r="B923" s="6">
        <v>924</v>
      </c>
      <c r="C923" s="7" t="s">
        <v>100</v>
      </c>
      <c r="D923" s="7" t="s">
        <v>3851</v>
      </c>
      <c r="E923" s="7" t="s">
        <v>67</v>
      </c>
      <c r="F923" s="7" t="s">
        <v>118</v>
      </c>
      <c r="G923" s="7" t="s">
        <v>533</v>
      </c>
      <c r="H923" s="7">
        <v>560</v>
      </c>
      <c r="I923" s="7" t="s">
        <v>189</v>
      </c>
      <c r="J923" s="7" t="s">
        <v>190</v>
      </c>
      <c r="K923" s="7" t="s">
        <v>89</v>
      </c>
      <c r="L923" s="7" t="s">
        <v>90</v>
      </c>
      <c r="M923" s="7" t="s">
        <v>535</v>
      </c>
      <c r="N923" s="8">
        <v>44697</v>
      </c>
      <c r="P923" s="7">
        <f t="shared" ca="1" si="1162"/>
        <v>25</v>
      </c>
      <c r="Q923" s="8"/>
      <c r="R923" s="7"/>
      <c r="S923" s="7"/>
      <c r="T923" s="9" t="s">
        <v>156</v>
      </c>
      <c r="U923" s="7" t="str">
        <f t="shared" si="1148"/>
        <v>Contractuel</v>
      </c>
      <c r="V923" s="8">
        <v>45689</v>
      </c>
      <c r="W923" s="8">
        <f>VLOOKUP(B923,[1]BASE!$A:$Q,17,0)</f>
        <v>45747</v>
      </c>
      <c r="X923" s="8"/>
      <c r="Y923" s="8"/>
      <c r="Z923" s="8">
        <v>44697</v>
      </c>
      <c r="AA923" s="7">
        <f t="shared" si="1149"/>
        <v>5</v>
      </c>
      <c r="AB923" s="7">
        <f t="shared" si="1150"/>
        <v>2022</v>
      </c>
      <c r="AC923" s="7">
        <f t="shared" si="1151"/>
        <v>2026</v>
      </c>
      <c r="AD923" s="10" t="e">
        <f t="shared" ref="AD923:AD986" ca="1" si="1187">IF(#REF!="Non",(DAYS360(N923,Q923)/360),(DAYS360(N923,TODAY())/360))</f>
        <v>#REF!</v>
      </c>
      <c r="AE923" s="10" t="e">
        <f t="shared" ca="1" si="1153"/>
        <v>#REF!</v>
      </c>
      <c r="AF923" s="8">
        <v>35412</v>
      </c>
      <c r="AG923" s="11">
        <f t="shared" ca="1" si="1154"/>
        <v>28.246575342465754</v>
      </c>
      <c r="AH923" s="10" t="str">
        <f t="shared" ca="1" si="1155"/>
        <v>&gt;25&lt; 35</v>
      </c>
      <c r="AI923" s="12">
        <v>17591404</v>
      </c>
      <c r="AJ923" s="13" t="s">
        <v>73</v>
      </c>
      <c r="AK923" s="12" t="s">
        <v>3852</v>
      </c>
      <c r="AL923" s="8">
        <v>41820</v>
      </c>
      <c r="AM923" s="7" t="s">
        <v>108</v>
      </c>
      <c r="AN923" s="7" t="s">
        <v>109</v>
      </c>
      <c r="AQ923">
        <v>3</v>
      </c>
      <c r="AR923" s="14">
        <v>3</v>
      </c>
      <c r="AS923" s="15">
        <f t="shared" si="1156"/>
        <v>45792.75</v>
      </c>
      <c r="AT923" s="14" t="s">
        <v>163</v>
      </c>
      <c r="AU923" s="12">
        <v>3.3069999999999999</v>
      </c>
      <c r="AV923" s="17" t="s">
        <v>236</v>
      </c>
      <c r="AW923" s="18" t="s">
        <v>1626</v>
      </c>
      <c r="AX923" s="19" t="s">
        <v>3853</v>
      </c>
      <c r="AY923" s="17" t="s">
        <v>1351</v>
      </c>
      <c r="AZ923" s="14" t="s">
        <v>203</v>
      </c>
      <c r="BA923" s="20" t="str">
        <f t="shared" si="1157"/>
        <v>17535940174110880378</v>
      </c>
      <c r="BB923" s="31">
        <f t="shared" si="1158"/>
        <v>20</v>
      </c>
      <c r="BC923" s="22" t="s">
        <v>3854</v>
      </c>
      <c r="BD923" s="23" t="s">
        <v>391</v>
      </c>
      <c r="BF923" s="8"/>
      <c r="BG923" s="32">
        <v>52929221</v>
      </c>
      <c r="BH923" s="32">
        <v>58106705</v>
      </c>
      <c r="BI923" s="32"/>
      <c r="BJ923" t="s">
        <v>1055</v>
      </c>
      <c r="BK923" s="14" t="str">
        <f t="shared" si="1139"/>
        <v>A-560</v>
      </c>
      <c r="BL923" s="14" t="s">
        <v>288</v>
      </c>
      <c r="BM923" s="25"/>
      <c r="BN923" s="26" t="str">
        <f t="shared" si="1159"/>
        <v>17535940174110880378</v>
      </c>
      <c r="BO923" s="27" t="str">
        <f t="shared" si="1160"/>
        <v>MEHREZ OUMAYMA</v>
      </c>
      <c r="BP923" s="26">
        <f t="shared" si="1161"/>
        <v>924</v>
      </c>
      <c r="BQ923" s="28"/>
    </row>
    <row r="924" spans="1:69" x14ac:dyDescent="0.25">
      <c r="A924" t="str">
        <f>VLOOKUP(B924,[2]RH!$B:$BV,72,0)</f>
        <v>Non-Actif</v>
      </c>
      <c r="B924" s="6">
        <v>925</v>
      </c>
      <c r="C924" s="7" t="s">
        <v>168</v>
      </c>
      <c r="D924" s="7" t="s">
        <v>3855</v>
      </c>
      <c r="E924" s="7" t="s">
        <v>67</v>
      </c>
      <c r="F924" s="7" t="s">
        <v>118</v>
      </c>
      <c r="G924" s="7" t="s">
        <v>220</v>
      </c>
      <c r="H924" s="7">
        <v>520</v>
      </c>
      <c r="I924" s="7"/>
      <c r="J924" s="7" t="s">
        <v>281</v>
      </c>
      <c r="K924" s="7" t="s">
        <v>146</v>
      </c>
      <c r="L924" s="7" t="s">
        <v>90</v>
      </c>
      <c r="M924" s="7" t="s">
        <v>191</v>
      </c>
      <c r="N924" s="8">
        <v>44697</v>
      </c>
      <c r="P924" s="7">
        <f t="shared" ca="1" si="1162"/>
        <v>-918</v>
      </c>
      <c r="Q924" s="8">
        <v>44743</v>
      </c>
      <c r="R924" s="7" t="s">
        <v>161</v>
      </c>
      <c r="S924" s="7"/>
      <c r="T924" s="9" t="s">
        <v>156</v>
      </c>
      <c r="U924" s="7" t="str">
        <f t="shared" si="1148"/>
        <v>Contractuel</v>
      </c>
      <c r="V924" s="8">
        <v>44743</v>
      </c>
      <c r="W924" s="8">
        <v>44804</v>
      </c>
      <c r="X924" s="8"/>
      <c r="Y924" s="8"/>
      <c r="Z924" s="8">
        <v>44697</v>
      </c>
      <c r="AA924" s="7">
        <f t="shared" si="1149"/>
        <v>5</v>
      </c>
      <c r="AB924" s="7">
        <f t="shared" si="1150"/>
        <v>2022</v>
      </c>
      <c r="AC924" s="7">
        <f t="shared" si="1151"/>
        <v>2026</v>
      </c>
      <c r="AD924" s="10" t="e">
        <f t="shared" ref="AD924:AD987" ca="1" si="1188">IF(#REF!="Non",(DAYS360(N924,Q924)/360),(DAYS360(N924,TODAY())/360))</f>
        <v>#REF!</v>
      </c>
      <c r="AE924" s="10" t="e">
        <f t="shared" ca="1" si="1153"/>
        <v>#REF!</v>
      </c>
      <c r="AF924" s="8">
        <v>26843</v>
      </c>
      <c r="AG924" s="11">
        <f t="shared" ca="1" si="1154"/>
        <v>51.723287671232875</v>
      </c>
      <c r="AH924" s="10" t="str">
        <f t="shared" ca="1" si="1155"/>
        <v>&gt;45&lt; 55</v>
      </c>
      <c r="AI924" s="12">
        <v>12067788</v>
      </c>
      <c r="AJ924" s="13" t="s">
        <v>82</v>
      </c>
      <c r="AK924" s="12" t="s">
        <v>3856</v>
      </c>
      <c r="AL924" s="8">
        <v>41508</v>
      </c>
      <c r="AM924" s="7" t="s">
        <v>108</v>
      </c>
      <c r="AN924" s="7" t="s">
        <v>76</v>
      </c>
      <c r="AQ924" s="14">
        <v>3</v>
      </c>
      <c r="AR924" s="14">
        <v>1</v>
      </c>
      <c r="AS924" s="15">
        <f t="shared" si="1156"/>
        <v>45062.25</v>
      </c>
      <c r="AT924" s="14" t="s">
        <v>163</v>
      </c>
      <c r="AU924" s="12">
        <v>3.3069999999999999</v>
      </c>
      <c r="AV924" s="17" t="s">
        <v>236</v>
      </c>
      <c r="AW924" s="18" t="s">
        <v>201</v>
      </c>
      <c r="AX924" s="19" t="s">
        <v>3857</v>
      </c>
      <c r="AY924" s="17" t="s">
        <v>875</v>
      </c>
      <c r="AZ924" s="14" t="s">
        <v>203</v>
      </c>
      <c r="BA924" s="20" t="str">
        <f t="shared" si="1157"/>
        <v>17001000000313462090</v>
      </c>
      <c r="BB924" s="31">
        <f t="shared" si="1158"/>
        <v>20</v>
      </c>
      <c r="BC924" s="22" t="s">
        <v>3858</v>
      </c>
      <c r="BD924" s="23"/>
      <c r="BF924" s="8" t="s">
        <v>776</v>
      </c>
      <c r="BG924" s="32">
        <v>92749701</v>
      </c>
      <c r="BH924" s="32">
        <v>94149655</v>
      </c>
      <c r="BI924" s="32"/>
      <c r="BJ924" t="s">
        <v>1217</v>
      </c>
      <c r="BK924" s="14" t="str">
        <f t="shared" si="1139"/>
        <v>B-520</v>
      </c>
      <c r="BL924" s="14"/>
      <c r="BM924" s="25"/>
      <c r="BN924" s="26" t="str">
        <f t="shared" si="1159"/>
        <v>17001000000313462090</v>
      </c>
      <c r="BO924" s="27" t="str">
        <f t="shared" si="1160"/>
        <v>DRIDI ZOUHOUR</v>
      </c>
      <c r="BP924" s="26">
        <f t="shared" si="1161"/>
        <v>925</v>
      </c>
      <c r="BQ924" s="28"/>
    </row>
    <row r="925" spans="1:69" x14ac:dyDescent="0.25">
      <c r="A925" t="str">
        <f>VLOOKUP(B925,[2]RH!$B:$BV,72,0)</f>
        <v>si</v>
      </c>
      <c r="B925" s="6">
        <v>926</v>
      </c>
      <c r="C925" s="7" t="s">
        <v>168</v>
      </c>
      <c r="D925" s="7" t="s">
        <v>3859</v>
      </c>
      <c r="E925" s="7" t="s">
        <v>67</v>
      </c>
      <c r="F925" s="7" t="s">
        <v>118</v>
      </c>
      <c r="G925" s="7" t="s">
        <v>220</v>
      </c>
      <c r="H925" s="7">
        <v>560</v>
      </c>
      <c r="I925" s="7" t="s">
        <v>189</v>
      </c>
      <c r="J925" s="7" t="s">
        <v>190</v>
      </c>
      <c r="K925" s="7" t="s">
        <v>146</v>
      </c>
      <c r="L925" s="7" t="s">
        <v>90</v>
      </c>
      <c r="M925" s="7" t="s">
        <v>191</v>
      </c>
      <c r="N925" s="8">
        <v>44698</v>
      </c>
      <c r="P925" s="7">
        <f t="shared" ca="1" si="1162"/>
        <v>25</v>
      </c>
      <c r="Q925" s="8"/>
      <c r="R925" s="7"/>
      <c r="S925" s="7"/>
      <c r="T925" s="9" t="s">
        <v>156</v>
      </c>
      <c r="U925" s="7" t="str">
        <f t="shared" si="1148"/>
        <v>Contractuel</v>
      </c>
      <c r="V925" s="8">
        <v>45689</v>
      </c>
      <c r="W925" s="8">
        <f>VLOOKUP(B925,[1]BASE!$A:$Q,17,0)</f>
        <v>45747</v>
      </c>
      <c r="X925" s="8"/>
      <c r="Y925" s="8"/>
      <c r="Z925" s="8">
        <v>44698</v>
      </c>
      <c r="AA925" s="7">
        <f t="shared" si="1149"/>
        <v>5</v>
      </c>
      <c r="AB925" s="7">
        <f t="shared" si="1150"/>
        <v>2022</v>
      </c>
      <c r="AC925" s="7">
        <f t="shared" si="1151"/>
        <v>2026</v>
      </c>
      <c r="AD925" s="10" t="e">
        <f t="shared" ref="AD925:AD988" ca="1" si="1189">IF(#REF!="Non",(DAYS360(N925,Q925)/360),(DAYS360(N925,TODAY())/360))</f>
        <v>#REF!</v>
      </c>
      <c r="AE925" s="10" t="e">
        <f t="shared" ca="1" si="1153"/>
        <v>#REF!</v>
      </c>
      <c r="AF925" s="8">
        <v>32834</v>
      </c>
      <c r="AG925" s="11">
        <f t="shared" ca="1" si="1154"/>
        <v>35.30958904109589</v>
      </c>
      <c r="AH925" s="10" t="str">
        <f t="shared" ca="1" si="1155"/>
        <v>&gt;35&lt; 45</v>
      </c>
      <c r="AI925" s="12">
        <v>16282525</v>
      </c>
      <c r="AJ925" s="13" t="s">
        <v>192</v>
      </c>
      <c r="AK925" s="12" t="s">
        <v>3860</v>
      </c>
      <c r="AL925" s="8">
        <v>40170</v>
      </c>
      <c r="AM925" s="7" t="s">
        <v>108</v>
      </c>
      <c r="AN925" s="7" t="s">
        <v>76</v>
      </c>
      <c r="AO925">
        <v>3</v>
      </c>
      <c r="AQ925">
        <v>3</v>
      </c>
      <c r="AR925" s="14">
        <v>3</v>
      </c>
      <c r="AS925" s="15">
        <f t="shared" si="1156"/>
        <v>45793.75</v>
      </c>
      <c r="AT925" s="14" t="s">
        <v>163</v>
      </c>
      <c r="AU925" s="12">
        <v>3.3069999999999999</v>
      </c>
      <c r="AV925" s="17" t="s">
        <v>236</v>
      </c>
      <c r="AW925" s="18" t="s">
        <v>201</v>
      </c>
      <c r="AX925" s="19" t="s">
        <v>3861</v>
      </c>
      <c r="AY925" s="17" t="s">
        <v>1112</v>
      </c>
      <c r="AZ925" s="14" t="s">
        <v>203</v>
      </c>
      <c r="BA925" s="20" t="str">
        <f t="shared" si="1157"/>
        <v>17001000000313551524</v>
      </c>
      <c r="BB925" s="31">
        <f t="shared" si="1158"/>
        <v>20</v>
      </c>
      <c r="BC925" s="22" t="s">
        <v>3862</v>
      </c>
      <c r="BD925" s="23" t="s">
        <v>568</v>
      </c>
      <c r="BF925" s="8"/>
      <c r="BG925" s="32">
        <v>95825180</v>
      </c>
      <c r="BH925" s="32">
        <v>23249118</v>
      </c>
      <c r="BI925" s="32"/>
      <c r="BJ925" t="s">
        <v>371</v>
      </c>
      <c r="BK925" s="14" t="str">
        <f t="shared" si="1139"/>
        <v>A-560</v>
      </c>
      <c r="BL925" s="14" t="s">
        <v>288</v>
      </c>
      <c r="BM925" s="25"/>
      <c r="BN925" s="26" t="str">
        <f t="shared" si="1159"/>
        <v>17001000000313551524</v>
      </c>
      <c r="BO925" s="27" t="str">
        <f t="shared" si="1160"/>
        <v>MEZLINI INES</v>
      </c>
      <c r="BP925" s="26">
        <f t="shared" si="1161"/>
        <v>926</v>
      </c>
      <c r="BQ925" s="28"/>
    </row>
    <row r="926" spans="1:69" x14ac:dyDescent="0.25">
      <c r="A926" t="str">
        <f>VLOOKUP(B926,[2]RH!$B:$BV,72,0)</f>
        <v>Non-Actif</v>
      </c>
      <c r="B926" s="6">
        <v>927</v>
      </c>
      <c r="C926" s="7" t="s">
        <v>168</v>
      </c>
      <c r="D926" s="7" t="s">
        <v>3264</v>
      </c>
      <c r="E926" s="7" t="s">
        <v>67</v>
      </c>
      <c r="F926" s="7" t="s">
        <v>118</v>
      </c>
      <c r="G926" s="7" t="s">
        <v>220</v>
      </c>
      <c r="H926" s="7" t="s">
        <v>649</v>
      </c>
      <c r="I926" s="7" t="s">
        <v>709</v>
      </c>
      <c r="J926" s="7" t="s">
        <v>190</v>
      </c>
      <c r="K926" s="7" t="s">
        <v>146</v>
      </c>
      <c r="L926" s="7" t="s">
        <v>90</v>
      </c>
      <c r="M926" s="7" t="s">
        <v>191</v>
      </c>
      <c r="N926" s="8">
        <v>44698</v>
      </c>
      <c r="P926" s="7">
        <f t="shared" ca="1" si="1162"/>
        <v>-676</v>
      </c>
      <c r="Q926" s="8">
        <v>45004</v>
      </c>
      <c r="R926" s="7" t="s">
        <v>147</v>
      </c>
      <c r="S926" s="7"/>
      <c r="T926" s="9" t="s">
        <v>156</v>
      </c>
      <c r="U926" s="7" t="str">
        <f t="shared" si="1148"/>
        <v>Contractuel</v>
      </c>
      <c r="V926" s="8">
        <v>44986</v>
      </c>
      <c r="W926" s="8">
        <v>45046</v>
      </c>
      <c r="X926" s="8"/>
      <c r="Y926" s="8"/>
      <c r="Z926" s="8">
        <v>44698</v>
      </c>
      <c r="AA926" s="7">
        <f t="shared" si="1149"/>
        <v>5</v>
      </c>
      <c r="AB926" s="7">
        <f t="shared" si="1150"/>
        <v>2022</v>
      </c>
      <c r="AC926" s="7">
        <f t="shared" si="1151"/>
        <v>2026</v>
      </c>
      <c r="AD926" s="10" t="e">
        <f t="shared" ref="AD926:AD989" ca="1" si="1190">IF(#REF!="Non",(DAYS360(N926,Q926)/360),(DAYS360(N926,TODAY())/360))</f>
        <v>#REF!</v>
      </c>
      <c r="AE926" s="10" t="e">
        <f t="shared" ca="1" si="1153"/>
        <v>#REF!</v>
      </c>
      <c r="AF926" s="8">
        <v>30522</v>
      </c>
      <c r="AG926" s="11">
        <f t="shared" ca="1" si="1154"/>
        <v>41.643835616438359</v>
      </c>
      <c r="AH926" s="10" t="str">
        <f t="shared" ca="1" si="1155"/>
        <v>&gt;35&lt; 45</v>
      </c>
      <c r="AI926" s="12">
        <v>12668135</v>
      </c>
      <c r="AJ926" s="13" t="s">
        <v>79</v>
      </c>
      <c r="AK926" s="12" t="s">
        <v>3265</v>
      </c>
      <c r="AL926" s="8">
        <v>37170</v>
      </c>
      <c r="AM926" s="7" t="s">
        <v>108</v>
      </c>
      <c r="AN926" s="7" t="s">
        <v>76</v>
      </c>
      <c r="AO926">
        <v>2</v>
      </c>
      <c r="AQ926" s="14">
        <v>3</v>
      </c>
      <c r="AR926" s="14">
        <v>1</v>
      </c>
      <c r="AS926" s="15">
        <f t="shared" si="1156"/>
        <v>45063.25</v>
      </c>
      <c r="AT926" s="14" t="s">
        <v>163</v>
      </c>
      <c r="AU926" s="12">
        <v>3.3069999999999999</v>
      </c>
      <c r="AV926" s="17" t="s">
        <v>236</v>
      </c>
      <c r="AW926" s="18" t="s">
        <v>201</v>
      </c>
      <c r="AX926" s="19" t="s">
        <v>3266</v>
      </c>
      <c r="AY926" s="17" t="s">
        <v>184</v>
      </c>
      <c r="AZ926" s="14" t="s">
        <v>203</v>
      </c>
      <c r="BA926" s="20" t="str">
        <f t="shared" si="1157"/>
        <v>17001000000104281687</v>
      </c>
      <c r="BB926" s="31">
        <f t="shared" si="1158"/>
        <v>20</v>
      </c>
      <c r="BC926" s="22" t="s">
        <v>3267</v>
      </c>
      <c r="BD926" s="23" t="s">
        <v>341</v>
      </c>
      <c r="BF926" s="8"/>
      <c r="BG926" s="32">
        <v>51837335</v>
      </c>
      <c r="BH926" s="32">
        <v>58841312</v>
      </c>
      <c r="BI926" s="32"/>
      <c r="BJ926" t="s">
        <v>3268</v>
      </c>
      <c r="BK926" s="14" t="str">
        <f t="shared" si="1139"/>
        <v>A-Panda</v>
      </c>
      <c r="BL926" s="14"/>
      <c r="BM926" s="25"/>
      <c r="BN926" s="26" t="str">
        <f t="shared" si="1159"/>
        <v>17001000000104281687</v>
      </c>
      <c r="BO926" s="27" t="str">
        <f t="shared" si="1160"/>
        <v>RIAHI MOUNA</v>
      </c>
      <c r="BP926" s="26">
        <f t="shared" si="1161"/>
        <v>927</v>
      </c>
      <c r="BQ926" s="28"/>
    </row>
    <row r="927" spans="1:69" x14ac:dyDescent="0.25">
      <c r="A927" t="str">
        <f>VLOOKUP(B927,[2]RH!$B:$BV,72,0)</f>
        <v>si</v>
      </c>
      <c r="B927" s="6">
        <v>928</v>
      </c>
      <c r="C927" s="7" t="s">
        <v>100</v>
      </c>
      <c r="D927" s="7" t="s">
        <v>3863</v>
      </c>
      <c r="E927" s="7" t="s">
        <v>67</v>
      </c>
      <c r="F927" s="7" t="s">
        <v>118</v>
      </c>
      <c r="G927" s="7" t="s">
        <v>220</v>
      </c>
      <c r="H927" s="7">
        <v>965</v>
      </c>
      <c r="I927" s="7" t="s">
        <v>280</v>
      </c>
      <c r="J927" s="7" t="s">
        <v>281</v>
      </c>
      <c r="K927" s="7" t="s">
        <v>146</v>
      </c>
      <c r="L927" s="7" t="s">
        <v>90</v>
      </c>
      <c r="M927" s="7" t="s">
        <v>191</v>
      </c>
      <c r="N927" s="8">
        <v>44698</v>
      </c>
      <c r="P927" s="7">
        <f t="shared" ca="1" si="1162"/>
        <v>25</v>
      </c>
      <c r="Q927" s="8"/>
      <c r="R927" s="7"/>
      <c r="S927" s="7"/>
      <c r="T927" s="9" t="s">
        <v>156</v>
      </c>
      <c r="U927" s="7" t="str">
        <f t="shared" si="1148"/>
        <v>Contractuel</v>
      </c>
      <c r="V927" s="8">
        <v>45689</v>
      </c>
      <c r="W927" s="8">
        <f>VLOOKUP(B927,[1]BASE!$A:$Q,17,0)</f>
        <v>45747</v>
      </c>
      <c r="X927" s="8"/>
      <c r="Y927" s="8"/>
      <c r="Z927" s="8">
        <v>44698</v>
      </c>
      <c r="AA927" s="7">
        <f t="shared" si="1149"/>
        <v>5</v>
      </c>
      <c r="AB927" s="7">
        <f t="shared" si="1150"/>
        <v>2022</v>
      </c>
      <c r="AC927" s="7">
        <f t="shared" si="1151"/>
        <v>2026</v>
      </c>
      <c r="AD927" s="10" t="e">
        <f t="shared" ref="AD927:AD990" ca="1" si="1191">IF(#REF!="Non",(DAYS360(N927,Q927)/360),(DAYS360(N927,TODAY())/360))</f>
        <v>#REF!</v>
      </c>
      <c r="AE927" s="10" t="e">
        <f t="shared" ca="1" si="1153"/>
        <v>#REF!</v>
      </c>
      <c r="AF927" s="8">
        <v>36357</v>
      </c>
      <c r="AG927" s="11">
        <f t="shared" ca="1" si="1154"/>
        <v>25.657534246575342</v>
      </c>
      <c r="AH927" s="10" t="str">
        <f t="shared" ca="1" si="1155"/>
        <v>&gt;25&lt; 35</v>
      </c>
      <c r="AI927" s="12">
        <v>17591367</v>
      </c>
      <c r="AJ927" s="13" t="s">
        <v>120</v>
      </c>
      <c r="AK927" s="12">
        <v>14772111</v>
      </c>
      <c r="AL927" s="8">
        <v>43461</v>
      </c>
      <c r="AM927" s="7" t="s">
        <v>108</v>
      </c>
      <c r="AN927" s="7" t="s">
        <v>109</v>
      </c>
      <c r="AQ927">
        <v>3</v>
      </c>
      <c r="AR927" s="14">
        <v>3</v>
      </c>
      <c r="AS927" s="15">
        <f t="shared" si="1156"/>
        <v>45793.75</v>
      </c>
      <c r="AT927" s="14" t="s">
        <v>163</v>
      </c>
      <c r="AU927" s="12">
        <v>3.3069999999999999</v>
      </c>
      <c r="AV927" s="17" t="s">
        <v>236</v>
      </c>
      <c r="AW927" s="18" t="s">
        <v>201</v>
      </c>
      <c r="AX927" s="19" t="s">
        <v>3864</v>
      </c>
      <c r="AY927" s="17" t="s">
        <v>1553</v>
      </c>
      <c r="AZ927" s="14" t="s">
        <v>203</v>
      </c>
      <c r="BA927" s="20" t="str">
        <f t="shared" si="1157"/>
        <v>17001000000313634847</v>
      </c>
      <c r="BB927" s="31">
        <f t="shared" si="1158"/>
        <v>20</v>
      </c>
      <c r="BC927" s="22" t="s">
        <v>3865</v>
      </c>
      <c r="BD927" s="23" t="s">
        <v>115</v>
      </c>
      <c r="BF927" s="8"/>
      <c r="BG927" s="32">
        <v>52593499</v>
      </c>
      <c r="BH927" s="32">
        <v>95780467</v>
      </c>
      <c r="BI927" s="32"/>
      <c r="BJ927" t="s">
        <v>898</v>
      </c>
      <c r="BK927" s="14" t="str">
        <f t="shared" si="1139"/>
        <v>B-965</v>
      </c>
      <c r="BL927" s="14" t="s">
        <v>288</v>
      </c>
      <c r="BM927" s="25"/>
      <c r="BN927" s="26" t="str">
        <f t="shared" si="1159"/>
        <v>17001000000313634847</v>
      </c>
      <c r="BO927" s="27" t="str">
        <f t="shared" si="1160"/>
        <v>SAADI YASMINE</v>
      </c>
      <c r="BP927" s="26">
        <f t="shared" si="1161"/>
        <v>928</v>
      </c>
      <c r="BQ927" s="28"/>
    </row>
    <row r="928" spans="1:69" x14ac:dyDescent="0.25">
      <c r="A928" t="str">
        <f>VLOOKUP(B928,[2]RH!$B:$BV,72,0)</f>
        <v>Non-Actif</v>
      </c>
      <c r="B928" s="6">
        <v>929</v>
      </c>
      <c r="C928" s="7" t="s">
        <v>100</v>
      </c>
      <c r="D928" s="7" t="s">
        <v>3866</v>
      </c>
      <c r="E928" s="7" t="s">
        <v>67</v>
      </c>
      <c r="F928" s="7" t="s">
        <v>118</v>
      </c>
      <c r="G928" s="7" t="s">
        <v>533</v>
      </c>
      <c r="H928" s="7">
        <v>520</v>
      </c>
      <c r="I928" s="7"/>
      <c r="J928" s="7" t="s">
        <v>190</v>
      </c>
      <c r="K928" s="7" t="s">
        <v>89</v>
      </c>
      <c r="L928" s="7" t="s">
        <v>90</v>
      </c>
      <c r="M928" s="7" t="s">
        <v>535</v>
      </c>
      <c r="N928" s="8">
        <v>44698</v>
      </c>
      <c r="P928" s="7">
        <f t="shared" ca="1" si="1162"/>
        <v>-737</v>
      </c>
      <c r="Q928" s="8">
        <v>44927</v>
      </c>
      <c r="R928" s="7" t="s">
        <v>147</v>
      </c>
      <c r="S928" s="7"/>
      <c r="T928" s="9" t="s">
        <v>156</v>
      </c>
      <c r="U928" s="7" t="str">
        <f t="shared" si="1148"/>
        <v>Contractuel</v>
      </c>
      <c r="V928" s="8">
        <v>44927</v>
      </c>
      <c r="W928" s="8">
        <v>44985</v>
      </c>
      <c r="X928" s="8"/>
      <c r="Y928" s="8"/>
      <c r="Z928" s="8">
        <v>44698</v>
      </c>
      <c r="AA928" s="7">
        <f t="shared" si="1149"/>
        <v>5</v>
      </c>
      <c r="AB928" s="7">
        <f t="shared" si="1150"/>
        <v>2022</v>
      </c>
      <c r="AC928" s="7">
        <f t="shared" si="1151"/>
        <v>2026</v>
      </c>
      <c r="AD928" s="10" t="e">
        <f t="shared" ref="AD928:AD991" ca="1" si="1192">IF(#REF!="Non",(DAYS360(N928,Q928)/360),(DAYS360(N928,TODAY())/360))</f>
        <v>#REF!</v>
      </c>
      <c r="AE928" s="10" t="e">
        <f t="shared" ca="1" si="1153"/>
        <v>#REF!</v>
      </c>
      <c r="AF928" s="8">
        <v>35634</v>
      </c>
      <c r="AG928" s="11">
        <f t="shared" ca="1" si="1154"/>
        <v>27.638356164383563</v>
      </c>
      <c r="AH928" s="10" t="str">
        <f t="shared" ca="1" si="1155"/>
        <v>&gt;25&lt; 35</v>
      </c>
      <c r="AI928" s="12">
        <v>17442700</v>
      </c>
      <c r="AJ928" s="13" t="s">
        <v>79</v>
      </c>
      <c r="AK928" s="12">
        <v>14354811</v>
      </c>
      <c r="AL928" s="8">
        <v>42593</v>
      </c>
      <c r="AM928" s="7" t="s">
        <v>108</v>
      </c>
      <c r="AN928" s="7" t="s">
        <v>109</v>
      </c>
      <c r="AQ928" s="14">
        <v>3</v>
      </c>
      <c r="AR928" s="14">
        <v>1</v>
      </c>
      <c r="AS928" s="15">
        <f t="shared" si="1156"/>
        <v>45063.25</v>
      </c>
      <c r="AT928" s="14" t="s">
        <v>163</v>
      </c>
      <c r="AU928" s="12">
        <v>3.3069999999999999</v>
      </c>
      <c r="AV928" s="17" t="s">
        <v>236</v>
      </c>
      <c r="AW928" s="18" t="s">
        <v>201</v>
      </c>
      <c r="AX928" s="19" t="s">
        <v>3867</v>
      </c>
      <c r="AY928" s="17" t="s">
        <v>106</v>
      </c>
      <c r="AZ928" s="14" t="s">
        <v>203</v>
      </c>
      <c r="BA928" s="20" t="str">
        <f t="shared" si="1157"/>
        <v>17001000000297485705</v>
      </c>
      <c r="BB928" s="31">
        <f t="shared" si="1158"/>
        <v>20</v>
      </c>
      <c r="BC928" s="22" t="s">
        <v>1432</v>
      </c>
      <c r="BD928" s="23" t="s">
        <v>341</v>
      </c>
      <c r="BF928" s="8"/>
      <c r="BG928" s="32">
        <v>53762905</v>
      </c>
      <c r="BH928" s="32">
        <v>23730307</v>
      </c>
      <c r="BI928" s="32"/>
      <c r="BJ928" t="s">
        <v>299</v>
      </c>
      <c r="BK928" s="14" t="str">
        <f t="shared" si="1139"/>
        <v>A-520</v>
      </c>
      <c r="BL928" s="14"/>
      <c r="BM928" s="25"/>
      <c r="BN928" s="26" t="str">
        <f t="shared" si="1159"/>
        <v>17001000000297485705</v>
      </c>
      <c r="BO928" s="27" t="str">
        <f t="shared" si="1160"/>
        <v>BEN KHMISS AMAL</v>
      </c>
      <c r="BP928" s="26">
        <f t="shared" si="1161"/>
        <v>929</v>
      </c>
      <c r="BQ928" s="28"/>
    </row>
    <row r="929" spans="1:69" x14ac:dyDescent="0.25">
      <c r="A929" t="str">
        <f>VLOOKUP(B929,[2]RH!$B:$BV,72,0)</f>
        <v>Non-Actif</v>
      </c>
      <c r="B929" s="6">
        <v>930</v>
      </c>
      <c r="C929" s="7" t="s">
        <v>168</v>
      </c>
      <c r="D929" s="7" t="s">
        <v>3868</v>
      </c>
      <c r="E929" s="7" t="s">
        <v>67</v>
      </c>
      <c r="F929" s="7" t="s">
        <v>118</v>
      </c>
      <c r="G929" s="7" t="s">
        <v>220</v>
      </c>
      <c r="H929" s="7">
        <v>560</v>
      </c>
      <c r="I929" s="7"/>
      <c r="J929" s="7" t="s">
        <v>190</v>
      </c>
      <c r="K929" s="7" t="s">
        <v>146</v>
      </c>
      <c r="L929" s="7" t="s">
        <v>90</v>
      </c>
      <c r="M929" s="7" t="s">
        <v>191</v>
      </c>
      <c r="N929" s="8">
        <v>44699</v>
      </c>
      <c r="P929" s="7">
        <f t="shared" ca="1" si="1162"/>
        <v>-857</v>
      </c>
      <c r="Q929" s="8">
        <v>44826</v>
      </c>
      <c r="R929" s="7" t="s">
        <v>161</v>
      </c>
      <c r="S929" s="7"/>
      <c r="T929" s="9" t="s">
        <v>156</v>
      </c>
      <c r="U929" s="7" t="str">
        <f t="shared" si="1148"/>
        <v>Contractuel</v>
      </c>
      <c r="V929" s="8">
        <v>44805</v>
      </c>
      <c r="W929" s="8">
        <v>44865</v>
      </c>
      <c r="X929" s="8"/>
      <c r="Y929" s="8"/>
      <c r="Z929" s="8">
        <v>44699</v>
      </c>
      <c r="AA929" s="7">
        <f t="shared" si="1149"/>
        <v>5</v>
      </c>
      <c r="AB929" s="7">
        <f t="shared" si="1150"/>
        <v>2022</v>
      </c>
      <c r="AC929" s="7">
        <f t="shared" si="1151"/>
        <v>2026</v>
      </c>
      <c r="AD929" s="10" t="e">
        <f t="shared" ref="AD929:AD992" ca="1" si="1193">IF(#REF!="Non",(DAYS360(N929,Q929)/360),(DAYS360(N929,TODAY())/360))</f>
        <v>#REF!</v>
      </c>
      <c r="AE929" s="10" t="e">
        <f t="shared" ca="1" si="1153"/>
        <v>#REF!</v>
      </c>
      <c r="AF929" s="8">
        <v>32891</v>
      </c>
      <c r="AG929" s="11">
        <f t="shared" ca="1" si="1154"/>
        <v>35.153424657534245</v>
      </c>
      <c r="AH929" s="10" t="str">
        <f t="shared" ca="1" si="1155"/>
        <v>&gt;35&lt; 45</v>
      </c>
      <c r="AI929" s="12"/>
      <c r="AJ929" s="13"/>
      <c r="AK929" s="12" t="s">
        <v>3869</v>
      </c>
      <c r="AL929" s="8">
        <v>43073</v>
      </c>
      <c r="AM929" s="7" t="s">
        <v>108</v>
      </c>
      <c r="AN929" s="7" t="s">
        <v>76</v>
      </c>
      <c r="AO929">
        <v>2</v>
      </c>
      <c r="AQ929" s="14">
        <v>3</v>
      </c>
      <c r="AR929" s="14">
        <v>1</v>
      </c>
      <c r="AS929" s="15">
        <f t="shared" si="1156"/>
        <v>45064.25</v>
      </c>
      <c r="AT929" s="14" t="s">
        <v>163</v>
      </c>
      <c r="AU929" s="12">
        <v>3.3069999999999999</v>
      </c>
      <c r="AV929" s="17" t="s">
        <v>181</v>
      </c>
      <c r="AW929" s="18" t="s">
        <v>571</v>
      </c>
      <c r="AX929" s="19" t="s">
        <v>3870</v>
      </c>
      <c r="AY929" s="17" t="s">
        <v>945</v>
      </c>
      <c r="AZ929" s="14" t="s">
        <v>185</v>
      </c>
      <c r="BA929" s="20" t="str">
        <f t="shared" si="1157"/>
        <v>14004004100713256926</v>
      </c>
      <c r="BB929" s="31">
        <f t="shared" si="1158"/>
        <v>20</v>
      </c>
      <c r="BC929" s="22" t="s">
        <v>3871</v>
      </c>
      <c r="BD929" s="23" t="s">
        <v>115</v>
      </c>
      <c r="BF929" s="8"/>
      <c r="BG929" s="32">
        <v>22632487</v>
      </c>
      <c r="BH929" s="32">
        <v>22632534</v>
      </c>
      <c r="BI929" s="32"/>
      <c r="BJ929" t="s">
        <v>2499</v>
      </c>
      <c r="BK929" s="14" t="str">
        <f t="shared" si="1139"/>
        <v>A-560</v>
      </c>
      <c r="BL929" s="14"/>
      <c r="BM929" s="25">
        <v>60.136000000000003</v>
      </c>
      <c r="BN929" s="26" t="str">
        <f t="shared" si="1159"/>
        <v>14004004100713256926</v>
      </c>
      <c r="BO929" s="27" t="str">
        <f t="shared" si="1160"/>
        <v>RIHANI EMNA</v>
      </c>
      <c r="BP929" s="26">
        <f t="shared" si="1161"/>
        <v>930</v>
      </c>
      <c r="BQ929" s="28" t="s">
        <v>1266</v>
      </c>
    </row>
    <row r="930" spans="1:69" x14ac:dyDescent="0.25">
      <c r="A930" t="str">
        <f>VLOOKUP(B930,[2]RH!$B:$BV,72,0)</f>
        <v>Non-Actif</v>
      </c>
      <c r="B930" s="6">
        <v>931</v>
      </c>
      <c r="C930" s="7" t="s">
        <v>100</v>
      </c>
      <c r="D930" s="7" t="s">
        <v>3872</v>
      </c>
      <c r="E930" s="7" t="s">
        <v>67</v>
      </c>
      <c r="F930" s="7" t="s">
        <v>118</v>
      </c>
      <c r="G930" s="7" t="s">
        <v>2675</v>
      </c>
      <c r="H930" s="7" t="s">
        <v>649</v>
      </c>
      <c r="I930" s="7" t="s">
        <v>709</v>
      </c>
      <c r="J930" s="7" t="s">
        <v>190</v>
      </c>
      <c r="K930" s="7" t="s">
        <v>146</v>
      </c>
      <c r="L930" s="7" t="s">
        <v>90</v>
      </c>
      <c r="M930" s="7" t="s">
        <v>191</v>
      </c>
      <c r="N930" s="8">
        <v>44699</v>
      </c>
      <c r="P930" s="7">
        <f t="shared" ca="1" si="1162"/>
        <v>-796</v>
      </c>
      <c r="Q930" s="8">
        <v>44905</v>
      </c>
      <c r="R930" s="7" t="s">
        <v>147</v>
      </c>
      <c r="S930" s="7"/>
      <c r="T930" s="9" t="s">
        <v>156</v>
      </c>
      <c r="U930" s="7" t="str">
        <f t="shared" si="1148"/>
        <v>Contractuel</v>
      </c>
      <c r="V930" s="8">
        <v>44835</v>
      </c>
      <c r="W930" s="8">
        <v>44926</v>
      </c>
      <c r="X930" s="8"/>
      <c r="Y930" s="8"/>
      <c r="Z930" s="8">
        <v>44699</v>
      </c>
      <c r="AA930" s="7">
        <f t="shared" si="1149"/>
        <v>5</v>
      </c>
      <c r="AB930" s="7">
        <f t="shared" si="1150"/>
        <v>2022</v>
      </c>
      <c r="AC930" s="7">
        <f t="shared" si="1151"/>
        <v>2026</v>
      </c>
      <c r="AD930" s="10" t="e">
        <f t="shared" ref="AD930:AD993" ca="1" si="1194">IF(#REF!="Non",(DAYS360(N930,Q930)/360),(DAYS360(N930,TODAY())/360))</f>
        <v>#REF!</v>
      </c>
      <c r="AE930" s="10" t="e">
        <f t="shared" ca="1" si="1153"/>
        <v>#REF!</v>
      </c>
      <c r="AF930" s="8">
        <v>34550</v>
      </c>
      <c r="AG930" s="11">
        <f t="shared" ca="1" si="1154"/>
        <v>30.608219178082191</v>
      </c>
      <c r="AH930" s="10" t="str">
        <f t="shared" ca="1" si="1155"/>
        <v>&gt;25&lt; 35</v>
      </c>
      <c r="AI930" s="12"/>
      <c r="AJ930" s="13"/>
      <c r="AK930" s="12">
        <v>13006883</v>
      </c>
      <c r="AL930" s="8">
        <v>41529</v>
      </c>
      <c r="AM930" s="7" t="s">
        <v>108</v>
      </c>
      <c r="AN930" s="7" t="s">
        <v>109</v>
      </c>
      <c r="AQ930" s="14">
        <v>3</v>
      </c>
      <c r="AR930" s="14">
        <v>1</v>
      </c>
      <c r="AS930" s="15">
        <f t="shared" si="1156"/>
        <v>45064.25</v>
      </c>
      <c r="AT930" s="14" t="s">
        <v>163</v>
      </c>
      <c r="AU930" s="12">
        <v>3.3069999999999999</v>
      </c>
      <c r="AV930" s="17" t="s">
        <v>150</v>
      </c>
      <c r="AW930" s="18" t="s">
        <v>339</v>
      </c>
      <c r="AX930" s="19" t="s">
        <v>3873</v>
      </c>
      <c r="AY930" s="17" t="s">
        <v>2095</v>
      </c>
      <c r="AZ930" s="14" t="s">
        <v>174</v>
      </c>
      <c r="BA930" s="20" t="str">
        <f t="shared" si="1157"/>
        <v>07080013810553479754</v>
      </c>
      <c r="BB930" s="31">
        <f t="shared" si="1158"/>
        <v>20</v>
      </c>
      <c r="BC930" s="22" t="s">
        <v>3874</v>
      </c>
      <c r="BD930" s="23" t="s">
        <v>286</v>
      </c>
      <c r="BF930" s="8"/>
      <c r="BG930" s="32">
        <v>55388775</v>
      </c>
      <c r="BH930" s="32">
        <v>29811446</v>
      </c>
      <c r="BI930" s="32"/>
      <c r="BJ930" t="s">
        <v>286</v>
      </c>
      <c r="BK930" s="14" t="str">
        <f t="shared" si="1139"/>
        <v>A-Panda</v>
      </c>
      <c r="BL930" s="14"/>
      <c r="BM930" s="25"/>
      <c r="BN930" s="26" t="str">
        <f t="shared" si="1159"/>
        <v>07080013810553479754</v>
      </c>
      <c r="BO930" s="27" t="str">
        <f t="shared" si="1160"/>
        <v>MEJRI MARWA</v>
      </c>
      <c r="BP930" s="26">
        <f t="shared" si="1161"/>
        <v>931</v>
      </c>
      <c r="BQ930" s="28"/>
    </row>
    <row r="931" spans="1:69" x14ac:dyDescent="0.25">
      <c r="A931" t="str">
        <f>VLOOKUP(B931,[2]RH!$B:$BV,72,0)</f>
        <v>Non-Actif</v>
      </c>
      <c r="B931" s="6">
        <v>932</v>
      </c>
      <c r="C931" s="7" t="s">
        <v>168</v>
      </c>
      <c r="D931" s="7" t="s">
        <v>3875</v>
      </c>
      <c r="E931" s="7" t="s">
        <v>67</v>
      </c>
      <c r="F931" s="7" t="s">
        <v>118</v>
      </c>
      <c r="G931" s="7" t="s">
        <v>408</v>
      </c>
      <c r="H931" s="7">
        <v>520</v>
      </c>
      <c r="I931" s="7" t="s">
        <v>614</v>
      </c>
      <c r="J931" s="7" t="s">
        <v>281</v>
      </c>
      <c r="K931" s="7" t="s">
        <v>146</v>
      </c>
      <c r="L931" s="7" t="s">
        <v>90</v>
      </c>
      <c r="M931" s="7" t="s">
        <v>1586</v>
      </c>
      <c r="N931" s="8">
        <v>44699</v>
      </c>
      <c r="P931" s="7">
        <f t="shared" ca="1" si="1162"/>
        <v>-615</v>
      </c>
      <c r="Q931" s="8">
        <v>45108</v>
      </c>
      <c r="R931" s="7" t="s">
        <v>2255</v>
      </c>
      <c r="S931" s="7"/>
      <c r="T931" s="9" t="s">
        <v>156</v>
      </c>
      <c r="U931" s="7" t="str">
        <f t="shared" si="1148"/>
        <v>Contractuel</v>
      </c>
      <c r="V931" s="8">
        <v>45047</v>
      </c>
      <c r="W931" s="8">
        <v>45107</v>
      </c>
      <c r="X931" s="8"/>
      <c r="Y931" s="8"/>
      <c r="Z931" s="8">
        <v>44699</v>
      </c>
      <c r="AA931" s="7">
        <f t="shared" si="1149"/>
        <v>5</v>
      </c>
      <c r="AB931" s="7">
        <f t="shared" si="1150"/>
        <v>2022</v>
      </c>
      <c r="AC931" s="7">
        <f t="shared" si="1151"/>
        <v>2026</v>
      </c>
      <c r="AD931" s="10" t="e">
        <f t="shared" ref="AD931:AD994" ca="1" si="1195">IF(#REF!="Non",(DAYS360(N931,Q931)/360),(DAYS360(N931,TODAY())/360))</f>
        <v>#REF!</v>
      </c>
      <c r="AE931" s="10" t="e">
        <f t="shared" ca="1" si="1153"/>
        <v>#REF!</v>
      </c>
      <c r="AF931" s="8">
        <v>37241</v>
      </c>
      <c r="AG931" s="11">
        <f t="shared" ca="1" si="1154"/>
        <v>23.235616438356164</v>
      </c>
      <c r="AH931" s="10" t="str">
        <f t="shared" ca="1" si="1155"/>
        <v>&lt; 25</v>
      </c>
      <c r="AI931" s="12">
        <v>17444302</v>
      </c>
      <c r="AJ931" s="13" t="s">
        <v>120</v>
      </c>
      <c r="AK931" s="12">
        <v>10026182</v>
      </c>
      <c r="AL931" s="8">
        <v>44483</v>
      </c>
      <c r="AM931" s="7" t="s">
        <v>108</v>
      </c>
      <c r="AN931" s="7" t="s">
        <v>76</v>
      </c>
      <c r="AO931">
        <v>1</v>
      </c>
      <c r="AQ931" s="14">
        <v>3</v>
      </c>
      <c r="AR931" s="14">
        <v>2</v>
      </c>
      <c r="AS931" s="15">
        <f t="shared" si="1156"/>
        <v>45429.5</v>
      </c>
      <c r="AT931" s="14" t="s">
        <v>163</v>
      </c>
      <c r="AU931" s="12">
        <v>3.3069999999999999</v>
      </c>
      <c r="AV931" s="17" t="s">
        <v>236</v>
      </c>
      <c r="AW931" s="18" t="s">
        <v>1626</v>
      </c>
      <c r="AX931" s="19" t="s">
        <v>3876</v>
      </c>
      <c r="AY931" s="17" t="s">
        <v>170</v>
      </c>
      <c r="AZ931" s="14" t="s">
        <v>203</v>
      </c>
      <c r="BA931" s="20" t="str">
        <f t="shared" si="1157"/>
        <v>17535940174109708909</v>
      </c>
      <c r="BB931" s="31">
        <f t="shared" si="1158"/>
        <v>20</v>
      </c>
      <c r="BC931" s="22" t="s">
        <v>3877</v>
      </c>
      <c r="BD931" s="23" t="s">
        <v>568</v>
      </c>
      <c r="BF931" s="8"/>
      <c r="BG931" s="32">
        <v>23674243</v>
      </c>
      <c r="BH931" s="32">
        <v>23674184</v>
      </c>
      <c r="BI931" s="32"/>
      <c r="BJ931" t="s">
        <v>3086</v>
      </c>
      <c r="BK931" s="14" t="str">
        <f t="shared" si="1139"/>
        <v>B-520</v>
      </c>
      <c r="BL931" s="14"/>
      <c r="BM931" s="25"/>
      <c r="BN931" s="26" t="str">
        <f t="shared" si="1159"/>
        <v>17535940174109708909</v>
      </c>
      <c r="BO931" s="27" t="str">
        <f t="shared" si="1160"/>
        <v>NAFOUTI EYA</v>
      </c>
      <c r="BP931" s="26">
        <f t="shared" si="1161"/>
        <v>932</v>
      </c>
      <c r="BQ931" s="28"/>
    </row>
    <row r="932" spans="1:69" x14ac:dyDescent="0.25">
      <c r="A932" t="str">
        <f>VLOOKUP(B932,[2]RH!$B:$BV,72,0)</f>
        <v>si</v>
      </c>
      <c r="B932" s="6">
        <v>933</v>
      </c>
      <c r="C932" s="7" t="s">
        <v>168</v>
      </c>
      <c r="D932" s="7" t="s">
        <v>3878</v>
      </c>
      <c r="E932" s="7" t="s">
        <v>67</v>
      </c>
      <c r="F932" s="7" t="s">
        <v>118</v>
      </c>
      <c r="G932" s="7" t="s">
        <v>220</v>
      </c>
      <c r="H932" s="7">
        <v>560</v>
      </c>
      <c r="I932" s="7" t="s">
        <v>189</v>
      </c>
      <c r="J932" s="7" t="s">
        <v>190</v>
      </c>
      <c r="K932" s="7" t="s">
        <v>146</v>
      </c>
      <c r="L932" s="7" t="s">
        <v>90</v>
      </c>
      <c r="M932" s="7" t="s">
        <v>191</v>
      </c>
      <c r="N932" s="8">
        <v>44700</v>
      </c>
      <c r="P932" s="7">
        <f t="shared" ca="1" si="1162"/>
        <v>25</v>
      </c>
      <c r="Q932" s="8"/>
      <c r="R932" s="7"/>
      <c r="S932" s="7"/>
      <c r="T932" s="9" t="s">
        <v>156</v>
      </c>
      <c r="U932" s="7" t="str">
        <f t="shared" si="1148"/>
        <v>Contractuel</v>
      </c>
      <c r="V932" s="8">
        <v>45689</v>
      </c>
      <c r="W932" s="8">
        <f>VLOOKUP(B932,[1]BASE!$A:$Q,17,0)</f>
        <v>45747</v>
      </c>
      <c r="X932" s="8"/>
      <c r="Y932" s="8"/>
      <c r="Z932" s="8">
        <v>44700</v>
      </c>
      <c r="AA932" s="7">
        <f t="shared" si="1149"/>
        <v>5</v>
      </c>
      <c r="AB932" s="7">
        <f t="shared" si="1150"/>
        <v>2022</v>
      </c>
      <c r="AC932" s="7">
        <f t="shared" si="1151"/>
        <v>2026</v>
      </c>
      <c r="AD932" s="10" t="e">
        <f t="shared" ref="AD932:AD995" ca="1" si="1196">IF(#REF!="Non",(DAYS360(N932,Q932)/360),(DAYS360(N932,TODAY())/360))</f>
        <v>#REF!</v>
      </c>
      <c r="AE932" s="10" t="e">
        <f t="shared" ca="1" si="1153"/>
        <v>#REF!</v>
      </c>
      <c r="AF932" s="8">
        <v>27706</v>
      </c>
      <c r="AG932" s="11">
        <f t="shared" ca="1" si="1154"/>
        <v>49.358904109589041</v>
      </c>
      <c r="AH932" s="10" t="str">
        <f t="shared" ca="1" si="1155"/>
        <v>&gt;45&lt; 55</v>
      </c>
      <c r="AI932" s="12">
        <v>11816184</v>
      </c>
      <c r="AJ932" s="13" t="s">
        <v>92</v>
      </c>
      <c r="AK932" s="12" t="s">
        <v>3879</v>
      </c>
      <c r="AL932" s="8">
        <v>37378</v>
      </c>
      <c r="AM932" s="7" t="s">
        <v>108</v>
      </c>
      <c r="AN932" s="7" t="s">
        <v>76</v>
      </c>
      <c r="AO932">
        <v>2</v>
      </c>
      <c r="AQ932">
        <v>3</v>
      </c>
      <c r="AR932" s="14">
        <v>3</v>
      </c>
      <c r="AS932" s="15">
        <f t="shared" si="1156"/>
        <v>45795.75</v>
      </c>
      <c r="AT932" s="14" t="s">
        <v>163</v>
      </c>
      <c r="AU932" s="12">
        <v>3.3069999999999999</v>
      </c>
      <c r="AV932" s="17" t="s">
        <v>150</v>
      </c>
      <c r="AW932" s="18" t="s">
        <v>1220</v>
      </c>
      <c r="AX932" s="19" t="s">
        <v>3880</v>
      </c>
      <c r="AY932" s="17" t="s">
        <v>309</v>
      </c>
      <c r="AZ932" s="14" t="s">
        <v>174</v>
      </c>
      <c r="BA932" s="20" t="str">
        <f t="shared" si="1157"/>
        <v>07097015510552736660</v>
      </c>
      <c r="BB932" s="31">
        <f t="shared" si="1158"/>
        <v>20</v>
      </c>
      <c r="BC932" s="22" t="s">
        <v>3881</v>
      </c>
      <c r="BD932" s="23" t="s">
        <v>341</v>
      </c>
      <c r="BF932" s="8"/>
      <c r="BG932" s="32">
        <v>58290070</v>
      </c>
      <c r="BH932" s="32">
        <v>50182880</v>
      </c>
      <c r="BI932" s="32"/>
      <c r="BJ932" t="s">
        <v>299</v>
      </c>
      <c r="BK932" s="14" t="str">
        <f t="shared" si="1139"/>
        <v>A-560</v>
      </c>
      <c r="BL932" s="14" t="s">
        <v>288</v>
      </c>
      <c r="BM932" s="25"/>
      <c r="BN932" s="26" t="str">
        <f t="shared" si="1159"/>
        <v>07097015510552736660</v>
      </c>
      <c r="BO932" s="27" t="str">
        <f t="shared" si="1160"/>
        <v>BANANI ZEINEB</v>
      </c>
      <c r="BP932" s="26">
        <f t="shared" si="1161"/>
        <v>933</v>
      </c>
      <c r="BQ932" s="28"/>
    </row>
    <row r="933" spans="1:69" x14ac:dyDescent="0.25">
      <c r="A933" t="str">
        <f>VLOOKUP(B933,[2]RH!$B:$BV,72,0)</f>
        <v>Non-Actif</v>
      </c>
      <c r="B933" s="6">
        <v>934</v>
      </c>
      <c r="C933" s="7" t="s">
        <v>100</v>
      </c>
      <c r="D933" s="7" t="s">
        <v>3882</v>
      </c>
      <c r="E933" s="7" t="s">
        <v>67</v>
      </c>
      <c r="F933" s="7" t="s">
        <v>118</v>
      </c>
      <c r="G933" s="7" t="s">
        <v>2675</v>
      </c>
      <c r="H933" s="7" t="s">
        <v>649</v>
      </c>
      <c r="I933" s="7" t="s">
        <v>650</v>
      </c>
      <c r="J933" s="7" t="s">
        <v>281</v>
      </c>
      <c r="K933" s="7" t="s">
        <v>146</v>
      </c>
      <c r="L933" s="7" t="s">
        <v>90</v>
      </c>
      <c r="M933" s="7" t="s">
        <v>1586</v>
      </c>
      <c r="N933" s="8">
        <v>44702</v>
      </c>
      <c r="P933" s="7">
        <f t="shared" ca="1" si="1162"/>
        <v>-676</v>
      </c>
      <c r="Q933" s="8">
        <v>45050</v>
      </c>
      <c r="R933" s="7" t="s">
        <v>771</v>
      </c>
      <c r="S933" s="7" t="s">
        <v>2332</v>
      </c>
      <c r="T933" s="9" t="s">
        <v>156</v>
      </c>
      <c r="U933" s="7" t="str">
        <f t="shared" si="1148"/>
        <v>Contractuel</v>
      </c>
      <c r="V933" s="8">
        <v>44986</v>
      </c>
      <c r="W933" s="8">
        <v>45046</v>
      </c>
      <c r="X933" s="8"/>
      <c r="Y933" s="8"/>
      <c r="Z933" s="8">
        <v>44702</v>
      </c>
      <c r="AA933" s="7">
        <f t="shared" si="1149"/>
        <v>5</v>
      </c>
      <c r="AB933" s="7">
        <f t="shared" si="1150"/>
        <v>2022</v>
      </c>
      <c r="AC933" s="7">
        <f t="shared" si="1151"/>
        <v>2026</v>
      </c>
      <c r="AD933" s="10" t="e">
        <f t="shared" ref="AD933:AD996" ca="1" si="1197">IF(#REF!="Non",(DAYS360(N933,Q933)/360),(DAYS360(N933,TODAY())/360))</f>
        <v>#REF!</v>
      </c>
      <c r="AE933" s="10" t="e">
        <f t="shared" ca="1" si="1153"/>
        <v>#REF!</v>
      </c>
      <c r="AF933" s="8">
        <v>35356</v>
      </c>
      <c r="AG933" s="11">
        <f t="shared" ca="1" si="1154"/>
        <v>28.4</v>
      </c>
      <c r="AH933" s="10" t="str">
        <f t="shared" ca="1" si="1155"/>
        <v>&gt;25&lt; 35</v>
      </c>
      <c r="AI933" s="12">
        <v>17053284</v>
      </c>
      <c r="AJ933" s="13" t="s">
        <v>150</v>
      </c>
      <c r="AK933" s="12">
        <v>11654621</v>
      </c>
      <c r="AL933" s="8">
        <v>41993</v>
      </c>
      <c r="AM933" s="7" t="s">
        <v>108</v>
      </c>
      <c r="AN933" s="7" t="s">
        <v>109</v>
      </c>
      <c r="AQ933" s="14">
        <v>3</v>
      </c>
      <c r="AR933" s="14">
        <v>1</v>
      </c>
      <c r="AS933" s="15">
        <f t="shared" si="1156"/>
        <v>45067.25</v>
      </c>
      <c r="AT933" s="14" t="s">
        <v>163</v>
      </c>
      <c r="AU933" s="12">
        <v>3.3069999999999999</v>
      </c>
      <c r="AV933" s="17" t="s">
        <v>272</v>
      </c>
      <c r="AW933" s="18" t="s">
        <v>907</v>
      </c>
      <c r="AX933" s="19" t="s">
        <v>3883</v>
      </c>
      <c r="AY933" s="17" t="s">
        <v>2356</v>
      </c>
      <c r="AZ933" s="14" t="s">
        <v>276</v>
      </c>
      <c r="BA933" s="20" t="str">
        <f t="shared" si="1157"/>
        <v>25024000000041710575</v>
      </c>
      <c r="BB933" s="31">
        <f t="shared" si="1158"/>
        <v>20</v>
      </c>
      <c r="BC933" s="22" t="s">
        <v>3884</v>
      </c>
      <c r="BD933" s="23" t="s">
        <v>286</v>
      </c>
      <c r="BF933" s="8"/>
      <c r="BG933" s="32">
        <v>27834639</v>
      </c>
      <c r="BH933" s="32">
        <v>20813090</v>
      </c>
      <c r="BI933" s="32"/>
      <c r="BJ933" t="s">
        <v>286</v>
      </c>
      <c r="BK933" s="14" t="str">
        <f t="shared" si="1139"/>
        <v>B-Panda</v>
      </c>
      <c r="BL933" s="14"/>
      <c r="BM933" s="25"/>
      <c r="BN933" s="26" t="str">
        <f t="shared" si="1159"/>
        <v>25024000000041710575</v>
      </c>
      <c r="BO933" s="27" t="str">
        <f t="shared" si="1160"/>
        <v>HLEL EYA</v>
      </c>
      <c r="BP933" s="26">
        <f t="shared" si="1161"/>
        <v>934</v>
      </c>
      <c r="BQ933" s="28"/>
    </row>
    <row r="934" spans="1:69" x14ac:dyDescent="0.25">
      <c r="A934" t="str">
        <f>VLOOKUP(B934,[2]RH!$B:$BV,72,0)</f>
        <v>Non-Actif</v>
      </c>
      <c r="B934" s="6">
        <v>935</v>
      </c>
      <c r="C934" s="7" t="s">
        <v>168</v>
      </c>
      <c r="D934" s="7" t="s">
        <v>3885</v>
      </c>
      <c r="E934" s="7" t="s">
        <v>67</v>
      </c>
      <c r="F934" s="7" t="s">
        <v>118</v>
      </c>
      <c r="G934" s="7" t="s">
        <v>220</v>
      </c>
      <c r="H934" s="7" t="s">
        <v>1656</v>
      </c>
      <c r="I934" s="7"/>
      <c r="J934" s="7" t="s">
        <v>190</v>
      </c>
      <c r="K934" s="7" t="s">
        <v>146</v>
      </c>
      <c r="L934" s="7" t="s">
        <v>90</v>
      </c>
      <c r="M934" s="7" t="s">
        <v>191</v>
      </c>
      <c r="N934" s="8">
        <v>44704</v>
      </c>
      <c r="P934" s="7">
        <f t="shared" ca="1" si="1162"/>
        <v>-918</v>
      </c>
      <c r="Q934" s="8">
        <v>44796</v>
      </c>
      <c r="R934" s="7" t="s">
        <v>161</v>
      </c>
      <c r="S934" s="7"/>
      <c r="T934" s="9" t="s">
        <v>156</v>
      </c>
      <c r="U934" s="7" t="str">
        <f t="shared" si="1148"/>
        <v>Contractuel</v>
      </c>
      <c r="V934" s="8">
        <v>44743</v>
      </c>
      <c r="W934" s="8">
        <v>44804</v>
      </c>
      <c r="X934" s="8"/>
      <c r="Y934" s="8"/>
      <c r="Z934" s="8">
        <v>44704</v>
      </c>
      <c r="AA934" s="7">
        <f t="shared" si="1149"/>
        <v>5</v>
      </c>
      <c r="AB934" s="7">
        <f t="shared" si="1150"/>
        <v>2022</v>
      </c>
      <c r="AC934" s="7">
        <f t="shared" si="1151"/>
        <v>2026</v>
      </c>
      <c r="AD934" s="10" t="e">
        <f t="shared" ref="AD934:AD997" ca="1" si="1198">IF(#REF!="Non",(DAYS360(N934,Q934)/360),(DAYS360(N934,TODAY())/360))</f>
        <v>#REF!</v>
      </c>
      <c r="AE934" s="10" t="e">
        <f t="shared" ca="1" si="1153"/>
        <v>#REF!</v>
      </c>
      <c r="AF934" s="8">
        <v>32052</v>
      </c>
      <c r="AG934" s="11">
        <f t="shared" ca="1" si="1154"/>
        <v>37.452054794520549</v>
      </c>
      <c r="AH934" s="10" t="str">
        <f t="shared" ca="1" si="1155"/>
        <v>&gt;35&lt; 45</v>
      </c>
      <c r="AI934" s="12"/>
      <c r="AJ934" s="13"/>
      <c r="AK934" s="12" t="s">
        <v>3886</v>
      </c>
      <c r="AL934" s="8">
        <v>38829</v>
      </c>
      <c r="AM934" s="7" t="s">
        <v>108</v>
      </c>
      <c r="AN934" s="7" t="s">
        <v>683</v>
      </c>
      <c r="AO934">
        <v>2</v>
      </c>
      <c r="AQ934" s="14">
        <v>3</v>
      </c>
      <c r="AR934" s="14">
        <v>1</v>
      </c>
      <c r="AS934" s="15">
        <f t="shared" si="1156"/>
        <v>45069.25</v>
      </c>
      <c r="AT934" s="14" t="s">
        <v>163</v>
      </c>
      <c r="AU934" s="12">
        <v>3.3069999999999999</v>
      </c>
      <c r="AV934" s="17" t="s">
        <v>236</v>
      </c>
      <c r="AW934" s="18" t="s">
        <v>201</v>
      </c>
      <c r="AX934" s="19" t="s">
        <v>3887</v>
      </c>
      <c r="AY934" s="17" t="s">
        <v>97</v>
      </c>
      <c r="AZ934" s="14" t="s">
        <v>203</v>
      </c>
      <c r="BA934" s="20" t="str">
        <f t="shared" si="1157"/>
        <v>17001000000313728937</v>
      </c>
      <c r="BB934" s="31">
        <f t="shared" si="1158"/>
        <v>20</v>
      </c>
      <c r="BC934" s="22" t="s">
        <v>3888</v>
      </c>
      <c r="BD934" s="23" t="s">
        <v>3889</v>
      </c>
      <c r="BF934" s="8"/>
      <c r="BG934" s="32">
        <v>26097552</v>
      </c>
      <c r="BH934" s="32">
        <v>21388168</v>
      </c>
      <c r="BI934" s="32"/>
      <c r="BJ934" t="s">
        <v>371</v>
      </c>
      <c r="BK934" s="14" t="str">
        <f t="shared" si="1139"/>
        <v>A-APT</v>
      </c>
      <c r="BL934" s="14"/>
      <c r="BM934" s="25"/>
      <c r="BN934" s="26" t="str">
        <f t="shared" si="1159"/>
        <v>17001000000313728937</v>
      </c>
      <c r="BO934" s="27" t="str">
        <f t="shared" si="1160"/>
        <v>DRIDI HAJER</v>
      </c>
      <c r="BP934" s="26">
        <f t="shared" si="1161"/>
        <v>935</v>
      </c>
      <c r="BQ934" s="28"/>
    </row>
    <row r="935" spans="1:69" x14ac:dyDescent="0.25">
      <c r="A935" t="str">
        <f>VLOOKUP(B935,[2]RH!$B:$BV,72,0)</f>
        <v>Non-Actif</v>
      </c>
      <c r="B935" s="6">
        <v>936</v>
      </c>
      <c r="C935" s="7" t="s">
        <v>168</v>
      </c>
      <c r="D935" s="7" t="s">
        <v>3890</v>
      </c>
      <c r="E935" s="7" t="s">
        <v>67</v>
      </c>
      <c r="F935" s="7" t="s">
        <v>118</v>
      </c>
      <c r="G935" s="7" t="s">
        <v>220</v>
      </c>
      <c r="H935" s="7">
        <v>965</v>
      </c>
      <c r="I935" s="7" t="s">
        <v>280</v>
      </c>
      <c r="J935" s="7" t="s">
        <v>281</v>
      </c>
      <c r="K935" s="7" t="s">
        <v>146</v>
      </c>
      <c r="L935" s="7" t="s">
        <v>90</v>
      </c>
      <c r="M935" s="7" t="s">
        <v>191</v>
      </c>
      <c r="N935" s="8">
        <v>44708</v>
      </c>
      <c r="P935" s="7">
        <f t="shared" ca="1" si="1162"/>
        <v>-737</v>
      </c>
      <c r="Q935" s="8">
        <v>44984</v>
      </c>
      <c r="R935" s="7" t="s">
        <v>91</v>
      </c>
      <c r="S935" s="7"/>
      <c r="T935" s="9" t="s">
        <v>156</v>
      </c>
      <c r="U935" s="7" t="str">
        <f t="shared" si="1148"/>
        <v>Contractuel</v>
      </c>
      <c r="V935" s="8">
        <v>44927</v>
      </c>
      <c r="W935" s="8">
        <v>44985</v>
      </c>
      <c r="X935" s="8"/>
      <c r="Y935" s="8"/>
      <c r="Z935" s="8">
        <v>44708</v>
      </c>
      <c r="AA935" s="7">
        <f t="shared" si="1149"/>
        <v>5</v>
      </c>
      <c r="AB935" s="7">
        <f t="shared" si="1150"/>
        <v>2022</v>
      </c>
      <c r="AC935" s="7">
        <f t="shared" si="1151"/>
        <v>2026</v>
      </c>
      <c r="AD935" s="10" t="e">
        <f t="shared" ref="AD935:AD998" ca="1" si="1199">IF(#REF!="Non",(DAYS360(N935,Q935)/360),(DAYS360(N935,TODAY())/360))</f>
        <v>#REF!</v>
      </c>
      <c r="AE935" s="10" t="e">
        <f t="shared" ca="1" si="1153"/>
        <v>#REF!</v>
      </c>
      <c r="AF935" s="8">
        <v>26737</v>
      </c>
      <c r="AG935" s="11">
        <f t="shared" ca="1" si="1154"/>
        <v>52.013698630136986</v>
      </c>
      <c r="AH935" s="10" t="str">
        <f t="shared" ca="1" si="1155"/>
        <v>&gt;45&lt; 55</v>
      </c>
      <c r="AI935" s="12">
        <v>16258556</v>
      </c>
      <c r="AJ935" s="13" t="s">
        <v>92</v>
      </c>
      <c r="AK935" s="12" t="s">
        <v>3891</v>
      </c>
      <c r="AL935" s="8">
        <v>42683</v>
      </c>
      <c r="AM935" s="7" t="s">
        <v>108</v>
      </c>
      <c r="AN935" s="7" t="s">
        <v>76</v>
      </c>
      <c r="AO935">
        <v>3</v>
      </c>
      <c r="AQ935" s="14">
        <v>3</v>
      </c>
      <c r="AR935" s="14">
        <v>1</v>
      </c>
      <c r="AS935" s="15">
        <f t="shared" si="1156"/>
        <v>45073.25</v>
      </c>
      <c r="AT935" s="14" t="s">
        <v>163</v>
      </c>
      <c r="AU935" s="12">
        <v>3.3069999999999999</v>
      </c>
      <c r="AV935" s="17" t="s">
        <v>236</v>
      </c>
      <c r="AW935" s="18" t="s">
        <v>201</v>
      </c>
      <c r="AX935" s="19" t="s">
        <v>3892</v>
      </c>
      <c r="AY935" s="17" t="s">
        <v>209</v>
      </c>
      <c r="AZ935" s="14" t="s">
        <v>203</v>
      </c>
      <c r="BA935" s="20" t="str">
        <f t="shared" si="1157"/>
        <v>17001000000303899345</v>
      </c>
      <c r="BB935" s="31">
        <f t="shared" si="1158"/>
        <v>20</v>
      </c>
      <c r="BC935" s="22" t="s">
        <v>3893</v>
      </c>
      <c r="BD935" s="23" t="s">
        <v>286</v>
      </c>
      <c r="BF935" s="8"/>
      <c r="BG935" s="32">
        <v>20503871</v>
      </c>
      <c r="BH935" s="32">
        <v>54428977</v>
      </c>
      <c r="BI935" s="32"/>
      <c r="BJ935" t="s">
        <v>286</v>
      </c>
      <c r="BK935" s="14" t="str">
        <f t="shared" si="1139"/>
        <v>B-965</v>
      </c>
      <c r="BL935" s="14"/>
      <c r="BM935" s="25"/>
      <c r="BN935" s="26" t="str">
        <f t="shared" si="1159"/>
        <v>17001000000303899345</v>
      </c>
      <c r="BO935" s="27" t="str">
        <f t="shared" si="1160"/>
        <v>FERCHICHI LATIFA</v>
      </c>
      <c r="BP935" s="26">
        <f t="shared" si="1161"/>
        <v>936</v>
      </c>
      <c r="BQ935" s="28"/>
    </row>
    <row r="936" spans="1:69" x14ac:dyDescent="0.25">
      <c r="A936" t="str">
        <f>VLOOKUP(B936,[2]RH!$B:$BV,72,0)</f>
        <v>Non-Actif</v>
      </c>
      <c r="B936" s="6">
        <v>937</v>
      </c>
      <c r="C936" s="7" t="s">
        <v>168</v>
      </c>
      <c r="D936" s="7" t="s">
        <v>3894</v>
      </c>
      <c r="E936" s="7" t="s">
        <v>67</v>
      </c>
      <c r="F936" s="7" t="s">
        <v>118</v>
      </c>
      <c r="G936" s="7" t="s">
        <v>220</v>
      </c>
      <c r="H936" s="7" t="s">
        <v>2342</v>
      </c>
      <c r="I936" s="7"/>
      <c r="J936" s="7" t="s">
        <v>190</v>
      </c>
      <c r="K936" s="7" t="s">
        <v>146</v>
      </c>
      <c r="L936" s="7" t="s">
        <v>90</v>
      </c>
      <c r="M936" s="7" t="s">
        <v>191</v>
      </c>
      <c r="N936" s="8">
        <v>44708</v>
      </c>
      <c r="P936" s="7">
        <f t="shared" ca="1" si="1162"/>
        <v>-857</v>
      </c>
      <c r="Q936" s="8">
        <v>44817</v>
      </c>
      <c r="R936" s="7" t="s">
        <v>161</v>
      </c>
      <c r="S936" s="7"/>
      <c r="T936" s="9" t="s">
        <v>156</v>
      </c>
      <c r="U936" s="7" t="str">
        <f t="shared" si="1148"/>
        <v>Contractuel</v>
      </c>
      <c r="V936" s="8">
        <v>44805</v>
      </c>
      <c r="W936" s="8">
        <v>44865</v>
      </c>
      <c r="X936" s="8"/>
      <c r="Y936" s="8"/>
      <c r="Z936" s="8">
        <v>44708</v>
      </c>
      <c r="AA936" s="7">
        <f t="shared" si="1149"/>
        <v>5</v>
      </c>
      <c r="AB936" s="7">
        <f t="shared" si="1150"/>
        <v>2022</v>
      </c>
      <c r="AC936" s="7">
        <f t="shared" si="1151"/>
        <v>2026</v>
      </c>
      <c r="AD936" s="10" t="e">
        <f t="shared" ref="AD936:AD999" ca="1" si="1200">IF(#REF!="Non",(DAYS360(N936,Q936)/360),(DAYS360(N936,TODAY())/360))</f>
        <v>#REF!</v>
      </c>
      <c r="AE936" s="10" t="e">
        <f t="shared" ca="1" si="1153"/>
        <v>#REF!</v>
      </c>
      <c r="AF936" s="8">
        <v>26354</v>
      </c>
      <c r="AG936" s="11">
        <f t="shared" ca="1" si="1154"/>
        <v>53.063013698630137</v>
      </c>
      <c r="AH936" s="10" t="str">
        <f t="shared" ca="1" si="1155"/>
        <v>&gt;45&lt; 55</v>
      </c>
      <c r="AI936" s="12">
        <v>11573162</v>
      </c>
      <c r="AJ936" s="13" t="s">
        <v>150</v>
      </c>
      <c r="AK936" s="12" t="s">
        <v>3895</v>
      </c>
      <c r="AL936" s="8">
        <v>37512</v>
      </c>
      <c r="AM936" s="7" t="s">
        <v>108</v>
      </c>
      <c r="AN936" s="7" t="s">
        <v>683</v>
      </c>
      <c r="AO936">
        <v>2</v>
      </c>
      <c r="AQ936" s="14">
        <v>3</v>
      </c>
      <c r="AR936" s="14">
        <v>1</v>
      </c>
      <c r="AS936" s="15">
        <f t="shared" si="1156"/>
        <v>45073.25</v>
      </c>
      <c r="AT936" s="14" t="s">
        <v>163</v>
      </c>
      <c r="AU936" s="12">
        <v>3.3069999999999999</v>
      </c>
      <c r="AV936" s="17" t="s">
        <v>236</v>
      </c>
      <c r="AW936" s="18" t="s">
        <v>201</v>
      </c>
      <c r="AX936" s="19" t="s">
        <v>3896</v>
      </c>
      <c r="AY936" s="17" t="s">
        <v>1995</v>
      </c>
      <c r="AZ936" s="14" t="s">
        <v>203</v>
      </c>
      <c r="BA936" s="20" t="str">
        <f t="shared" si="1157"/>
        <v>17001000000294572892</v>
      </c>
      <c r="BB936" s="31">
        <f t="shared" si="1158"/>
        <v>20</v>
      </c>
      <c r="BC936" s="22" t="s">
        <v>3897</v>
      </c>
      <c r="BD936" s="23" t="s">
        <v>286</v>
      </c>
      <c r="BF936" s="8"/>
      <c r="BG936" s="32">
        <v>22156992</v>
      </c>
      <c r="BH936" s="32">
        <v>28320040</v>
      </c>
      <c r="BI936" s="32"/>
      <c r="BJ936" t="s">
        <v>600</v>
      </c>
      <c r="BK936" s="14" t="str">
        <f t="shared" si="1139"/>
        <v>A-P6</v>
      </c>
      <c r="BL936" s="14"/>
      <c r="BM936" s="25">
        <v>226.36699999999999</v>
      </c>
      <c r="BN936" s="26" t="str">
        <f t="shared" si="1159"/>
        <v>17001000000294572892</v>
      </c>
      <c r="BO936" s="27" t="str">
        <f t="shared" si="1160"/>
        <v>JOUINI SAMIRA</v>
      </c>
      <c r="BP936" s="26">
        <f t="shared" si="1161"/>
        <v>937</v>
      </c>
      <c r="BQ936" s="28" t="s">
        <v>1266</v>
      </c>
    </row>
    <row r="937" spans="1:69" x14ac:dyDescent="0.25">
      <c r="A937" t="str">
        <f>VLOOKUP(B937,[2]RH!$B:$BV,72,0)</f>
        <v>Non-Actif</v>
      </c>
      <c r="B937" s="6">
        <v>938</v>
      </c>
      <c r="C937" s="7" t="s">
        <v>100</v>
      </c>
      <c r="D937" s="7" t="s">
        <v>3898</v>
      </c>
      <c r="E937" s="7" t="s">
        <v>67</v>
      </c>
      <c r="F937" s="7" t="s">
        <v>118</v>
      </c>
      <c r="G937" s="7" t="s">
        <v>2675</v>
      </c>
      <c r="H937" s="7">
        <v>520</v>
      </c>
      <c r="I937" s="7"/>
      <c r="J937" s="7" t="s">
        <v>281</v>
      </c>
      <c r="K937" s="7" t="s">
        <v>146</v>
      </c>
      <c r="L937" s="7" t="s">
        <v>90</v>
      </c>
      <c r="M937" s="7" t="s">
        <v>191</v>
      </c>
      <c r="N937" s="8">
        <v>44708</v>
      </c>
      <c r="P937" s="7">
        <f t="shared" ca="1" si="1162"/>
        <v>-980</v>
      </c>
      <c r="Q937" s="8">
        <v>44713</v>
      </c>
      <c r="R937" s="7" t="s">
        <v>161</v>
      </c>
      <c r="S937" s="7"/>
      <c r="T937" s="9" t="s">
        <v>156</v>
      </c>
      <c r="U937" s="7" t="str">
        <f t="shared" si="1148"/>
        <v>Contractuel</v>
      </c>
      <c r="V937" s="8">
        <v>44708</v>
      </c>
      <c r="W937" s="8">
        <v>44742</v>
      </c>
      <c r="X937" s="8"/>
      <c r="Y937" s="8"/>
      <c r="Z937" s="8">
        <v>44708</v>
      </c>
      <c r="AA937" s="7">
        <f t="shared" si="1149"/>
        <v>5</v>
      </c>
      <c r="AB937" s="7">
        <f t="shared" si="1150"/>
        <v>2022</v>
      </c>
      <c r="AC937" s="7">
        <f t="shared" si="1151"/>
        <v>2026</v>
      </c>
      <c r="AD937" s="10" t="e">
        <f t="shared" ref="AD937:AD1000" ca="1" si="1201">IF(#REF!="Non",(DAYS360(N937,Q937)/360),(DAYS360(N937,TODAY())/360))</f>
        <v>#REF!</v>
      </c>
      <c r="AE937" s="10" t="e">
        <f t="shared" ca="1" si="1153"/>
        <v>#REF!</v>
      </c>
      <c r="AF937" s="8">
        <v>34346</v>
      </c>
      <c r="AG937" s="11">
        <f t="shared" ca="1" si="1154"/>
        <v>31.167123287671235</v>
      </c>
      <c r="AH937" s="10" t="str">
        <f t="shared" ca="1" si="1155"/>
        <v>&gt;25&lt; 35</v>
      </c>
      <c r="AI937" s="12"/>
      <c r="AJ937" s="13"/>
      <c r="AK937" s="12" t="s">
        <v>3899</v>
      </c>
      <c r="AL937" s="8">
        <v>44645</v>
      </c>
      <c r="AM937" s="7" t="s">
        <v>108</v>
      </c>
      <c r="AN937" s="7" t="s">
        <v>109</v>
      </c>
      <c r="AQ937" s="14">
        <v>3</v>
      </c>
      <c r="AR937" s="14">
        <v>1</v>
      </c>
      <c r="AS937" s="15">
        <f t="shared" si="1156"/>
        <v>45073.25</v>
      </c>
      <c r="AT937" s="14" t="s">
        <v>163</v>
      </c>
      <c r="AU937" s="12">
        <v>3.1930000000000001</v>
      </c>
      <c r="AV937" s="17"/>
      <c r="AW937" s="18"/>
      <c r="AX937" s="19"/>
      <c r="AY937" s="17"/>
      <c r="AZ937" s="14"/>
      <c r="BA937" s="20" t="str">
        <f t="shared" si="1157"/>
        <v/>
      </c>
      <c r="BB937" s="31">
        <f t="shared" si="1158"/>
        <v>0</v>
      </c>
      <c r="BC937" s="22" t="s">
        <v>3900</v>
      </c>
      <c r="BD937" s="23" t="s">
        <v>341</v>
      </c>
      <c r="BF937" s="8"/>
      <c r="BG937" s="32">
        <v>26982701</v>
      </c>
      <c r="BH937" s="32">
        <v>21711296</v>
      </c>
      <c r="BI937" s="32"/>
      <c r="BJ937" t="s">
        <v>3901</v>
      </c>
      <c r="BK937" s="14" t="str">
        <f t="shared" si="1139"/>
        <v>B-520</v>
      </c>
      <c r="BL937" s="14"/>
      <c r="BM937" s="25"/>
      <c r="BN937" s="26" t="s">
        <v>3902</v>
      </c>
      <c r="BO937" s="27" t="str">
        <f t="shared" si="1160"/>
        <v>SASSI KAOUTHAR</v>
      </c>
      <c r="BP937" s="26">
        <f t="shared" si="1161"/>
        <v>938</v>
      </c>
      <c r="BQ937" s="28"/>
    </row>
    <row r="938" spans="1:69" x14ac:dyDescent="0.25">
      <c r="A938" t="str">
        <f>VLOOKUP(B938,[2]RH!$B:$BV,72,0)</f>
        <v>Non-Actif</v>
      </c>
      <c r="B938" s="6">
        <v>939</v>
      </c>
      <c r="C938" s="7" t="s">
        <v>100</v>
      </c>
      <c r="D938" s="7" t="s">
        <v>3903</v>
      </c>
      <c r="E938" s="7" t="s">
        <v>67</v>
      </c>
      <c r="F938" s="7" t="s">
        <v>158</v>
      </c>
      <c r="G938" s="7" t="s">
        <v>159</v>
      </c>
      <c r="H938" s="7" t="s">
        <v>541</v>
      </c>
      <c r="I938" s="7" t="s">
        <v>542</v>
      </c>
      <c r="J938" s="7"/>
      <c r="K938" s="7" t="s">
        <v>146</v>
      </c>
      <c r="L938" s="7" t="s">
        <v>90</v>
      </c>
      <c r="M938" s="7" t="s">
        <v>3904</v>
      </c>
      <c r="N938" s="8">
        <v>44712</v>
      </c>
      <c r="O938" s="96"/>
      <c r="P938" s="7">
        <f t="shared" ca="1" si="1162"/>
        <v>-279</v>
      </c>
      <c r="Q938" s="8">
        <v>45413</v>
      </c>
      <c r="R938" s="7" t="s">
        <v>3905</v>
      </c>
      <c r="S938" s="7"/>
      <c r="T938" s="9" t="s">
        <v>156</v>
      </c>
      <c r="U938" s="7" t="str">
        <f t="shared" si="1148"/>
        <v>Contractuel</v>
      </c>
      <c r="V938" s="8">
        <v>45352</v>
      </c>
      <c r="W938" s="8">
        <v>45443</v>
      </c>
      <c r="X938" s="8"/>
      <c r="Y938" s="8"/>
      <c r="Z938" s="8">
        <v>44712</v>
      </c>
      <c r="AA938" s="7">
        <f t="shared" si="1149"/>
        <v>5</v>
      </c>
      <c r="AB938" s="7">
        <f t="shared" si="1150"/>
        <v>2022</v>
      </c>
      <c r="AC938" s="7">
        <f t="shared" si="1151"/>
        <v>2026</v>
      </c>
      <c r="AD938" s="10" t="e">
        <f t="shared" ref="AD938:AD1001" ca="1" si="1202">IF(#REF!="Non",(DAYS360(N938,Q938)/360),(DAYS360(N938,TODAY())/360))</f>
        <v>#REF!</v>
      </c>
      <c r="AE938" s="10" t="e">
        <f t="shared" ca="1" si="1153"/>
        <v>#REF!</v>
      </c>
      <c r="AF938" s="8">
        <v>37842</v>
      </c>
      <c r="AG938" s="11">
        <f t="shared" ca="1" si="1154"/>
        <v>21.589041095890412</v>
      </c>
      <c r="AH938" s="10" t="str">
        <f t="shared" ca="1" si="1155"/>
        <v>&lt; 25</v>
      </c>
      <c r="AI938" s="12">
        <v>17591364</v>
      </c>
      <c r="AJ938" s="13" t="s">
        <v>170</v>
      </c>
      <c r="AK938" s="12">
        <v>14363420</v>
      </c>
      <c r="AL938" s="8">
        <v>43465</v>
      </c>
      <c r="AM938" s="7" t="s">
        <v>108</v>
      </c>
      <c r="AN938" s="7" t="s">
        <v>109</v>
      </c>
      <c r="AQ938" s="14">
        <v>3</v>
      </c>
      <c r="AR938" s="14">
        <v>2</v>
      </c>
      <c r="AS938" s="15">
        <f t="shared" si="1156"/>
        <v>45442.5</v>
      </c>
      <c r="AT938" s="14" t="s">
        <v>163</v>
      </c>
      <c r="AU938" s="12">
        <v>3.3069999999999999</v>
      </c>
      <c r="AV938" s="17" t="s">
        <v>236</v>
      </c>
      <c r="AW938" s="18" t="s">
        <v>201</v>
      </c>
      <c r="AX938" s="19" t="s">
        <v>3906</v>
      </c>
      <c r="AY938" s="17" t="s">
        <v>997</v>
      </c>
      <c r="AZ938" s="14" t="s">
        <v>203</v>
      </c>
      <c r="BA938" s="20" t="str">
        <f t="shared" si="1157"/>
        <v>17001000000313688682</v>
      </c>
      <c r="BB938" s="31">
        <f t="shared" si="1158"/>
        <v>20</v>
      </c>
      <c r="BC938" s="22" t="s">
        <v>3819</v>
      </c>
      <c r="BD938" s="23" t="s">
        <v>341</v>
      </c>
      <c r="BF938" s="8"/>
      <c r="BG938" s="32">
        <v>28474702</v>
      </c>
      <c r="BH938" s="32">
        <v>29031473</v>
      </c>
      <c r="BI938" s="32"/>
      <c r="BJ938" t="s">
        <v>627</v>
      </c>
      <c r="BK938" s="14" t="str">
        <f t="shared" si="1139"/>
        <v>-coupe</v>
      </c>
      <c r="BL938" s="14" t="s">
        <v>595</v>
      </c>
      <c r="BM938" s="25"/>
      <c r="BN938" s="26" t="str">
        <f t="shared" ref="BN938:BN1001" si="1203">BA938</f>
        <v>17001000000313688682</v>
      </c>
      <c r="BO938" s="27" t="str">
        <f t="shared" si="1160"/>
        <v>AOUINI TAYSIR</v>
      </c>
      <c r="BP938" s="26">
        <f t="shared" si="1161"/>
        <v>939</v>
      </c>
      <c r="BQ938" s="28"/>
    </row>
    <row r="939" spans="1:69" x14ac:dyDescent="0.25">
      <c r="A939" t="str">
        <f>VLOOKUP(B939,[2]RH!$B:$BV,72,0)</f>
        <v>Non-Actif</v>
      </c>
      <c r="B939" s="6">
        <v>940</v>
      </c>
      <c r="C939" s="7" t="s">
        <v>168</v>
      </c>
      <c r="D939" s="7" t="s">
        <v>2269</v>
      </c>
      <c r="E939" s="7" t="s">
        <v>67</v>
      </c>
      <c r="F939" s="7" t="s">
        <v>118</v>
      </c>
      <c r="G939" s="7" t="s">
        <v>220</v>
      </c>
      <c r="H939" s="7" t="s">
        <v>649</v>
      </c>
      <c r="I939" s="7" t="s">
        <v>650</v>
      </c>
      <c r="J939" s="7" t="s">
        <v>281</v>
      </c>
      <c r="K939" s="7" t="s">
        <v>146</v>
      </c>
      <c r="L939" s="7" t="s">
        <v>90</v>
      </c>
      <c r="M939" s="7" t="s">
        <v>191</v>
      </c>
      <c r="N939" s="8">
        <v>44712</v>
      </c>
      <c r="O939" t="e">
        <f ca="1">IF(AD939&gt;=4,IF(T939="CDD","OK",""),"")</f>
        <v>#REF!</v>
      </c>
      <c r="P939" s="7">
        <f t="shared" ca="1" si="1162"/>
        <v>-737</v>
      </c>
      <c r="Q939" s="8">
        <v>44958</v>
      </c>
      <c r="R939" s="7" t="s">
        <v>161</v>
      </c>
      <c r="S939" s="7"/>
      <c r="T939" s="9" t="s">
        <v>156</v>
      </c>
      <c r="U939" s="7" t="str">
        <f t="shared" si="1148"/>
        <v>Contractuel</v>
      </c>
      <c r="V939" s="8">
        <v>44927</v>
      </c>
      <c r="W939" s="8">
        <v>44985</v>
      </c>
      <c r="X939" s="8"/>
      <c r="Y939" s="8"/>
      <c r="Z939" s="8">
        <v>44712</v>
      </c>
      <c r="AA939" s="7">
        <f t="shared" si="1149"/>
        <v>5</v>
      </c>
      <c r="AB939" s="7">
        <f t="shared" si="1150"/>
        <v>2022</v>
      </c>
      <c r="AC939" s="7">
        <f t="shared" si="1151"/>
        <v>2026</v>
      </c>
      <c r="AD939" s="10" t="e">
        <f t="shared" ref="AD939:AD1002" ca="1" si="1204">IF(#REF!="Non",(DAYS360(N939,Q939)/360),(DAYS360(N939,TODAY())/360))</f>
        <v>#REF!</v>
      </c>
      <c r="AE939" s="10" t="e">
        <f t="shared" ca="1" si="1153"/>
        <v>#REF!</v>
      </c>
      <c r="AF939" s="8">
        <v>27604</v>
      </c>
      <c r="AG939" s="11">
        <f t="shared" ca="1" si="1154"/>
        <v>49.638356164383559</v>
      </c>
      <c r="AH939" s="10" t="str">
        <f t="shared" ca="1" si="1155"/>
        <v>&gt;45&lt; 55</v>
      </c>
      <c r="AI939" s="12">
        <v>11633539</v>
      </c>
      <c r="AJ939" s="13" t="s">
        <v>106</v>
      </c>
      <c r="AK939" s="12" t="s">
        <v>2270</v>
      </c>
      <c r="AL939" s="8">
        <v>39771</v>
      </c>
      <c r="AM939" s="7" t="s">
        <v>108</v>
      </c>
      <c r="AN939" s="7" t="s">
        <v>683</v>
      </c>
      <c r="AO939">
        <v>2</v>
      </c>
      <c r="AQ939" s="14">
        <v>3</v>
      </c>
      <c r="AR939" s="14">
        <v>1</v>
      </c>
      <c r="AS939" s="15">
        <f t="shared" si="1156"/>
        <v>45077.25</v>
      </c>
      <c r="AT939" s="14" t="s">
        <v>163</v>
      </c>
      <c r="AU939" s="12">
        <v>3.3069999999999999</v>
      </c>
      <c r="AV939" s="17">
        <v>25</v>
      </c>
      <c r="AW939" s="18" t="s">
        <v>907</v>
      </c>
      <c r="AX939" s="19" t="s">
        <v>2271</v>
      </c>
      <c r="AY939" s="17" t="s">
        <v>120</v>
      </c>
      <c r="AZ939" s="14" t="s">
        <v>276</v>
      </c>
      <c r="BA939" s="20" t="str">
        <f t="shared" si="1157"/>
        <v>25024000000072617006</v>
      </c>
      <c r="BB939" s="31">
        <f t="shared" si="1158"/>
        <v>20</v>
      </c>
      <c r="BC939" s="22" t="s">
        <v>2272</v>
      </c>
      <c r="BD939" s="23" t="s">
        <v>2105</v>
      </c>
      <c r="BE939">
        <v>2052</v>
      </c>
      <c r="BF939" s="8" t="s">
        <v>176</v>
      </c>
      <c r="BG939" s="32">
        <v>50902513</v>
      </c>
      <c r="BH939" s="32"/>
      <c r="BI939" s="32"/>
      <c r="BJ939" t="s">
        <v>286</v>
      </c>
      <c r="BK939" s="14" t="str">
        <f t="shared" si="1139"/>
        <v>B-Panda</v>
      </c>
      <c r="BL939" s="14"/>
      <c r="BM939" s="25"/>
      <c r="BN939" s="26" t="str">
        <f t="shared" si="1203"/>
        <v>25024000000072617006</v>
      </c>
      <c r="BO939" s="27" t="str">
        <f t="shared" si="1160"/>
        <v>BEN AMMAR RAJA</v>
      </c>
      <c r="BP939" s="26">
        <f t="shared" si="1161"/>
        <v>940</v>
      </c>
      <c r="BQ939" s="28"/>
    </row>
    <row r="940" spans="1:69" x14ac:dyDescent="0.25">
      <c r="A940" t="str">
        <f>VLOOKUP(B940,[2]RH!$B:$BV,72,0)</f>
        <v>si</v>
      </c>
      <c r="B940" s="6">
        <v>941</v>
      </c>
      <c r="C940" s="7" t="s">
        <v>65</v>
      </c>
      <c r="D940" s="7" t="s">
        <v>3907</v>
      </c>
      <c r="E940" s="7" t="s">
        <v>67</v>
      </c>
      <c r="F940" s="7" t="s">
        <v>87</v>
      </c>
      <c r="G940" s="7" t="s">
        <v>3908</v>
      </c>
      <c r="H940" s="7" t="s">
        <v>87</v>
      </c>
      <c r="I940" s="7"/>
      <c r="J940" s="7"/>
      <c r="K940" s="7" t="s">
        <v>89</v>
      </c>
      <c r="L940" s="7" t="s">
        <v>90</v>
      </c>
      <c r="M940" s="7" t="s">
        <v>3908</v>
      </c>
      <c r="N940" s="8">
        <v>44713</v>
      </c>
      <c r="P940" s="61">
        <f t="shared" ca="1" si="1162"/>
        <v>-126</v>
      </c>
      <c r="Q940" s="8"/>
      <c r="R940" s="7"/>
      <c r="S940" s="7"/>
      <c r="T940" s="9" t="s">
        <v>72</v>
      </c>
      <c r="U940" s="7" t="str">
        <f t="shared" si="1148"/>
        <v>Titulaire</v>
      </c>
      <c r="V940" s="8">
        <v>45231</v>
      </c>
      <c r="W940" s="8">
        <v>45596</v>
      </c>
      <c r="X940" s="8"/>
      <c r="Y940" s="8"/>
      <c r="Z940" s="8">
        <f>N940</f>
        <v>44713</v>
      </c>
      <c r="AA940" s="7">
        <f t="shared" si="1149"/>
        <v>6</v>
      </c>
      <c r="AB940" s="7">
        <f t="shared" si="1150"/>
        <v>2022</v>
      </c>
      <c r="AC940" s="7">
        <f t="shared" si="1151"/>
        <v>2026</v>
      </c>
      <c r="AD940" s="10" t="e">
        <f t="shared" ref="AD940:AD1003" ca="1" si="1205">IF(#REF!="Non",(DAYS360(N940,Q940)/360),(DAYS360(N940,TODAY())/360))</f>
        <v>#REF!</v>
      </c>
      <c r="AE940" s="10" t="e">
        <f t="shared" ca="1" si="1153"/>
        <v>#REF!</v>
      </c>
      <c r="AF940" s="8">
        <v>36256</v>
      </c>
      <c r="AG940" s="11">
        <f t="shared" ca="1" si="1154"/>
        <v>25.934246575342467</v>
      </c>
      <c r="AH940" s="10" t="str">
        <f t="shared" ca="1" si="1155"/>
        <v>&gt;25&lt; 35</v>
      </c>
      <c r="AI940" s="12">
        <v>17235878</v>
      </c>
      <c r="AJ940" s="13" t="s">
        <v>192</v>
      </c>
      <c r="AK940" s="12">
        <v>14355936</v>
      </c>
      <c r="AL940" s="8">
        <v>42653</v>
      </c>
      <c r="AM940" s="7" t="s">
        <v>75</v>
      </c>
      <c r="AN940" s="7" t="s">
        <v>109</v>
      </c>
      <c r="AQ940">
        <v>6</v>
      </c>
      <c r="AR940" s="14">
        <v>3</v>
      </c>
      <c r="AS940" s="15">
        <f t="shared" si="1156"/>
        <v>45808.75</v>
      </c>
      <c r="AT940" s="14" t="s">
        <v>77</v>
      </c>
      <c r="AU940" s="12">
        <v>650</v>
      </c>
      <c r="AV940" s="17" t="s">
        <v>236</v>
      </c>
      <c r="AW940" s="18" t="s">
        <v>201</v>
      </c>
      <c r="AX940" s="19" t="s">
        <v>3909</v>
      </c>
      <c r="AY940" s="17" t="s">
        <v>718</v>
      </c>
      <c r="AZ940" s="14" t="s">
        <v>203</v>
      </c>
      <c r="BA940" s="20" t="str">
        <f t="shared" si="1157"/>
        <v>17001000000308161816</v>
      </c>
      <c r="BB940" s="31">
        <f t="shared" si="1158"/>
        <v>20</v>
      </c>
      <c r="BC940" s="22" t="s">
        <v>3910</v>
      </c>
      <c r="BD940" s="23" t="s">
        <v>341</v>
      </c>
      <c r="BF940" s="8"/>
      <c r="BG940" s="32">
        <v>23531121</v>
      </c>
      <c r="BH940" s="32">
        <v>96987799</v>
      </c>
      <c r="BI940" s="32"/>
      <c r="BJ940" t="s">
        <v>299</v>
      </c>
      <c r="BK940" s="14" t="str">
        <f t="shared" si="1139"/>
        <v>-MAINTENANCE</v>
      </c>
      <c r="BL940" s="14" t="s">
        <v>198</v>
      </c>
      <c r="BM940" s="25"/>
      <c r="BN940" s="26" t="str">
        <f t="shared" si="1203"/>
        <v>17001000000308161816</v>
      </c>
      <c r="BO940" s="27" t="str">
        <f t="shared" si="1160"/>
        <v>NAHDI WASSIM</v>
      </c>
      <c r="BP940" s="26">
        <f t="shared" si="1161"/>
        <v>941</v>
      </c>
      <c r="BQ940" s="28"/>
    </row>
    <row r="941" spans="1:69" x14ac:dyDescent="0.25">
      <c r="A941" t="str">
        <f>VLOOKUP(B941,[2]RH!$B:$BV,72,0)</f>
        <v>Non-Actif</v>
      </c>
      <c r="B941" s="6">
        <v>942</v>
      </c>
      <c r="C941" s="7" t="s">
        <v>168</v>
      </c>
      <c r="D941" s="7" t="s">
        <v>3911</v>
      </c>
      <c r="E941" s="7" t="s">
        <v>67</v>
      </c>
      <c r="F941" s="7" t="s">
        <v>258</v>
      </c>
      <c r="G941" s="7" t="s">
        <v>3912</v>
      </c>
      <c r="H941" s="7"/>
      <c r="I941" s="7"/>
      <c r="J941" s="7"/>
      <c r="K941" s="7" t="s">
        <v>70</v>
      </c>
      <c r="L941" s="7" t="s">
        <v>90</v>
      </c>
      <c r="M941" s="7" t="s">
        <v>3912</v>
      </c>
      <c r="N941" s="8">
        <v>44713</v>
      </c>
      <c r="P941" s="7" t="str">
        <f t="shared" ca="1" si="1162"/>
        <v/>
      </c>
      <c r="Q941" s="8">
        <v>45534</v>
      </c>
      <c r="R941" s="7" t="s">
        <v>1909</v>
      </c>
      <c r="S941" s="7"/>
      <c r="T941" s="9" t="s">
        <v>72</v>
      </c>
      <c r="U941" s="7" t="str">
        <f t="shared" si="1148"/>
        <v>Titulaire</v>
      </c>
      <c r="V941" s="8"/>
      <c r="W941" s="8"/>
      <c r="X941" s="8">
        <v>44854</v>
      </c>
      <c r="Y941" s="8">
        <v>45218</v>
      </c>
      <c r="Z941" s="8">
        <v>45218</v>
      </c>
      <c r="AA941" s="7">
        <f t="shared" si="1149"/>
        <v>6</v>
      </c>
      <c r="AB941" s="7">
        <f t="shared" si="1150"/>
        <v>2022</v>
      </c>
      <c r="AC941" s="7">
        <f t="shared" si="1151"/>
        <v>2026</v>
      </c>
      <c r="AD941" s="10" t="e">
        <f t="shared" ref="AD941:AD1004" ca="1" si="1206">IF(#REF!="Non",(DAYS360(N941,Q941)/360),(DAYS360(N941,TODAY())/360))</f>
        <v>#REF!</v>
      </c>
      <c r="AE941" s="10" t="e">
        <f t="shared" ca="1" si="1153"/>
        <v>#REF!</v>
      </c>
      <c r="AF941" s="8">
        <v>34937</v>
      </c>
      <c r="AG941" s="11">
        <f t="shared" ca="1" si="1154"/>
        <v>29.547945205479451</v>
      </c>
      <c r="AH941" s="10" t="str">
        <f t="shared" ca="1" si="1155"/>
        <v>&gt;25&lt; 35</v>
      </c>
      <c r="AI941" s="12">
        <v>17695556</v>
      </c>
      <c r="AJ941" s="13" t="s">
        <v>120</v>
      </c>
      <c r="AK941" s="12" t="s">
        <v>3913</v>
      </c>
      <c r="AL941" s="8">
        <v>42795</v>
      </c>
      <c r="AM941" s="7" t="s">
        <v>108</v>
      </c>
      <c r="AN941" s="7" t="s">
        <v>76</v>
      </c>
      <c r="AO941">
        <v>1</v>
      </c>
      <c r="AQ941">
        <v>15</v>
      </c>
      <c r="AR941" s="14">
        <v>3</v>
      </c>
      <c r="AS941" s="15">
        <f t="shared" si="1156"/>
        <v>45808.75</v>
      </c>
      <c r="AT941" s="14" t="s">
        <v>77</v>
      </c>
      <c r="AU941" s="12">
        <v>1100</v>
      </c>
      <c r="AV941" s="17" t="s">
        <v>272</v>
      </c>
      <c r="AW941" s="18" t="s">
        <v>273</v>
      </c>
      <c r="AX941" s="19" t="s">
        <v>3914</v>
      </c>
      <c r="AY941" s="17" t="s">
        <v>582</v>
      </c>
      <c r="AZ941" s="14" t="s">
        <v>276</v>
      </c>
      <c r="BA941" s="20" t="str">
        <f t="shared" si="1157"/>
        <v>25166000000093232719</v>
      </c>
      <c r="BB941" s="31">
        <f t="shared" si="1158"/>
        <v>20</v>
      </c>
      <c r="BC941" s="22" t="s">
        <v>3915</v>
      </c>
      <c r="BD941" s="23" t="s">
        <v>115</v>
      </c>
      <c r="BF941" s="8">
        <v>44927</v>
      </c>
      <c r="BG941" s="32">
        <v>99229625</v>
      </c>
      <c r="BH941" s="32">
        <v>95029802</v>
      </c>
      <c r="BI941" s="32">
        <v>98137836</v>
      </c>
      <c r="BK941" s="14" t="str">
        <f t="shared" si="1139"/>
        <v>CADRE</v>
      </c>
      <c r="BL941" s="14"/>
      <c r="BM941" s="25"/>
      <c r="BN941" s="26" t="str">
        <f t="shared" si="1203"/>
        <v>25166000000093232719</v>
      </c>
      <c r="BO941" s="27" t="str">
        <f t="shared" si="1160"/>
        <v>BACCOUCHE AMANI</v>
      </c>
      <c r="BP941" s="26">
        <f t="shared" si="1161"/>
        <v>942</v>
      </c>
      <c r="BQ941" s="28"/>
    </row>
    <row r="942" spans="1:69" x14ac:dyDescent="0.25">
      <c r="A942" t="str">
        <f>VLOOKUP(B942,[2]RH!$B:$BV,72,0)</f>
        <v>si</v>
      </c>
      <c r="B942" s="6">
        <v>943</v>
      </c>
      <c r="C942" s="7" t="s">
        <v>100</v>
      </c>
      <c r="D942" s="7" t="s">
        <v>3916</v>
      </c>
      <c r="E942" s="7" t="s">
        <v>67</v>
      </c>
      <c r="F942" s="7" t="s">
        <v>135</v>
      </c>
      <c r="G942" s="7" t="s">
        <v>2994</v>
      </c>
      <c r="H942" s="7"/>
      <c r="I942" s="7"/>
      <c r="J942" s="7"/>
      <c r="K942" s="7" t="s">
        <v>70</v>
      </c>
      <c r="L942" s="7" t="s">
        <v>90</v>
      </c>
      <c r="M942" s="7" t="s">
        <v>3917</v>
      </c>
      <c r="N942" s="8">
        <v>44713</v>
      </c>
      <c r="P942" s="7" t="str">
        <f t="shared" ca="1" si="1162"/>
        <v/>
      </c>
      <c r="Q942" s="8"/>
      <c r="R942" s="7"/>
      <c r="S942" s="7"/>
      <c r="T942" s="9" t="s">
        <v>72</v>
      </c>
      <c r="U942" s="7" t="str">
        <f t="shared" si="1148"/>
        <v>Titulaire</v>
      </c>
      <c r="V942" s="8"/>
      <c r="W942" s="8"/>
      <c r="X942" s="8">
        <v>44713</v>
      </c>
      <c r="Y942" s="8">
        <v>45382</v>
      </c>
      <c r="Z942" s="8"/>
      <c r="AA942" s="7">
        <f t="shared" si="1149"/>
        <v>6</v>
      </c>
      <c r="AB942" s="7">
        <f t="shared" si="1150"/>
        <v>2022</v>
      </c>
      <c r="AC942" s="7">
        <f t="shared" si="1151"/>
        <v>2026</v>
      </c>
      <c r="AD942" s="10" t="e">
        <f t="shared" ref="AD942:AD1005" ca="1" si="1207">IF(#REF!="Non",(DAYS360(N942,Q942)/360),(DAYS360(N942,TODAY())/360))</f>
        <v>#REF!</v>
      </c>
      <c r="AE942" s="10" t="e">
        <f t="shared" ca="1" si="1153"/>
        <v>#REF!</v>
      </c>
      <c r="AF942" s="8">
        <v>35445</v>
      </c>
      <c r="AG942" s="11">
        <f t="shared" ca="1" si="1154"/>
        <v>28.156164383561645</v>
      </c>
      <c r="AH942" s="10" t="str">
        <f t="shared" ca="1" si="1155"/>
        <v>&gt;25&lt; 35</v>
      </c>
      <c r="AI942" s="12">
        <v>17786426</v>
      </c>
      <c r="AJ942" s="13" t="s">
        <v>73</v>
      </c>
      <c r="AK942" s="12" t="s">
        <v>3918</v>
      </c>
      <c r="AL942" s="8">
        <v>42825</v>
      </c>
      <c r="AM942" s="7" t="s">
        <v>108</v>
      </c>
      <c r="AN942" s="7" t="s">
        <v>109</v>
      </c>
      <c r="AQ942">
        <v>15</v>
      </c>
      <c r="AR942" s="14">
        <v>3</v>
      </c>
      <c r="AS942" s="15">
        <f t="shared" si="1156"/>
        <v>45808.75</v>
      </c>
      <c r="AT942" s="14" t="s">
        <v>77</v>
      </c>
      <c r="AU942" s="12">
        <v>1000</v>
      </c>
      <c r="AV942" s="17" t="s">
        <v>236</v>
      </c>
      <c r="AW942" s="18" t="s">
        <v>201</v>
      </c>
      <c r="AX942" s="19" t="s">
        <v>3919</v>
      </c>
      <c r="AY942" s="17" t="s">
        <v>756</v>
      </c>
      <c r="AZ942" s="14" t="s">
        <v>203</v>
      </c>
      <c r="BA942" s="20" t="str">
        <f t="shared" si="1157"/>
        <v>17001000000310801380</v>
      </c>
      <c r="BB942" s="31">
        <f t="shared" si="1158"/>
        <v>20</v>
      </c>
      <c r="BC942" s="22" t="s">
        <v>3920</v>
      </c>
      <c r="BD942" s="23" t="s">
        <v>341</v>
      </c>
      <c r="BF942" s="8"/>
      <c r="BG942" s="32">
        <v>56508554</v>
      </c>
      <c r="BH942" s="32">
        <v>97831827</v>
      </c>
      <c r="BI942" s="32">
        <v>98137838</v>
      </c>
      <c r="BK942" s="14" t="str">
        <f t="shared" si="1139"/>
        <v>CADRE</v>
      </c>
      <c r="BL942" s="14"/>
      <c r="BM942" s="25"/>
      <c r="BN942" s="26" t="str">
        <f t="shared" si="1203"/>
        <v>17001000000310801380</v>
      </c>
      <c r="BO942" s="27" t="str">
        <f t="shared" si="1160"/>
        <v>KOUDHAI MERIAM</v>
      </c>
      <c r="BP942" s="26">
        <f t="shared" si="1161"/>
        <v>943</v>
      </c>
      <c r="BQ942" s="28"/>
    </row>
    <row r="943" spans="1:69" x14ac:dyDescent="0.25">
      <c r="A943" t="str">
        <f>VLOOKUP(B943,[2]RH!$B:$BV,72,0)</f>
        <v>Non-Actif</v>
      </c>
      <c r="B943" s="6">
        <v>944</v>
      </c>
      <c r="C943" s="7" t="s">
        <v>168</v>
      </c>
      <c r="D943" s="7" t="s">
        <v>3921</v>
      </c>
      <c r="E943" s="7" t="s">
        <v>67</v>
      </c>
      <c r="F943" s="7" t="s">
        <v>118</v>
      </c>
      <c r="G943" s="7" t="s">
        <v>220</v>
      </c>
      <c r="H943" s="7">
        <v>965</v>
      </c>
      <c r="I943" s="7"/>
      <c r="J943" s="7" t="s">
        <v>281</v>
      </c>
      <c r="K943" s="7" t="s">
        <v>146</v>
      </c>
      <c r="L943" s="7" t="s">
        <v>90</v>
      </c>
      <c r="M943" s="7" t="s">
        <v>191</v>
      </c>
      <c r="N943" s="8">
        <v>44713</v>
      </c>
      <c r="P943" s="7">
        <f t="shared" ca="1" si="1162"/>
        <v>-796</v>
      </c>
      <c r="Q943" s="8">
        <v>44835</v>
      </c>
      <c r="R943" s="7" t="s">
        <v>161</v>
      </c>
      <c r="S943" s="7"/>
      <c r="T943" s="9" t="s">
        <v>156</v>
      </c>
      <c r="U943" s="7" t="str">
        <f t="shared" si="1148"/>
        <v>Contractuel</v>
      </c>
      <c r="V943" s="8">
        <v>44835</v>
      </c>
      <c r="W943" s="8">
        <v>44926</v>
      </c>
      <c r="X943" s="8"/>
      <c r="Y943" s="8"/>
      <c r="Z943" s="8">
        <v>44713</v>
      </c>
      <c r="AA943" s="7">
        <f t="shared" si="1149"/>
        <v>6</v>
      </c>
      <c r="AB943" s="7">
        <f t="shared" si="1150"/>
        <v>2022</v>
      </c>
      <c r="AC943" s="7">
        <f t="shared" si="1151"/>
        <v>2026</v>
      </c>
      <c r="AD943" s="10" t="e">
        <f t="shared" ref="AD943:AD1006" ca="1" si="1208">IF(#REF!="Non",(DAYS360(N943,Q943)/360),(DAYS360(N943,TODAY())/360))</f>
        <v>#REF!</v>
      </c>
      <c r="AE943" s="10" t="e">
        <f t="shared" ca="1" si="1153"/>
        <v>#REF!</v>
      </c>
      <c r="AF943" s="8">
        <v>29512</v>
      </c>
      <c r="AG943" s="11">
        <f t="shared" ca="1" si="1154"/>
        <v>44.410958904109592</v>
      </c>
      <c r="AH943" s="10" t="str">
        <f t="shared" ca="1" si="1155"/>
        <v>&gt;35&lt; 45</v>
      </c>
      <c r="AI943" s="12">
        <v>12287341</v>
      </c>
      <c r="AJ943" s="13" t="s">
        <v>150</v>
      </c>
      <c r="AK943" s="12" t="s">
        <v>3922</v>
      </c>
      <c r="AL943" s="8">
        <v>35805</v>
      </c>
      <c r="AM943" s="7" t="s">
        <v>108</v>
      </c>
      <c r="AN943" s="7" t="s">
        <v>76</v>
      </c>
      <c r="AO943">
        <v>3</v>
      </c>
      <c r="AQ943" s="14">
        <v>3</v>
      </c>
      <c r="AR943" s="14">
        <v>1</v>
      </c>
      <c r="AS943" s="15">
        <f t="shared" si="1156"/>
        <v>45078.25</v>
      </c>
      <c r="AT943" s="14" t="s">
        <v>163</v>
      </c>
      <c r="AU943" s="12">
        <v>3.3069999999999999</v>
      </c>
      <c r="AV943" s="17" t="s">
        <v>236</v>
      </c>
      <c r="AW943" s="18" t="s">
        <v>201</v>
      </c>
      <c r="AX943" s="19" t="s">
        <v>3923</v>
      </c>
      <c r="AY943" s="17" t="s">
        <v>120</v>
      </c>
      <c r="AZ943" s="14" t="s">
        <v>203</v>
      </c>
      <c r="BA943" s="20" t="str">
        <f t="shared" si="1157"/>
        <v>17001000000313610306</v>
      </c>
      <c r="BB943" s="31">
        <f t="shared" si="1158"/>
        <v>20</v>
      </c>
      <c r="BC943" s="22" t="s">
        <v>3924</v>
      </c>
      <c r="BD943" s="23" t="s">
        <v>1121</v>
      </c>
      <c r="BF943" s="8" t="s">
        <v>776</v>
      </c>
      <c r="BG943" s="32">
        <v>99758950</v>
      </c>
      <c r="BH943" s="32">
        <v>97840606</v>
      </c>
      <c r="BI943" s="32"/>
      <c r="BJ943" t="s">
        <v>1121</v>
      </c>
      <c r="BK943" s="14" t="str">
        <f t="shared" si="1139"/>
        <v>B-965</v>
      </c>
      <c r="BL943" s="14"/>
      <c r="BM943" s="25">
        <v>174.184</v>
      </c>
      <c r="BN943" s="26" t="str">
        <f t="shared" si="1203"/>
        <v>17001000000313610306</v>
      </c>
      <c r="BO943" s="27" t="str">
        <f t="shared" si="1160"/>
        <v>CHEBBI AIDA</v>
      </c>
      <c r="BP943" s="26">
        <f t="shared" si="1161"/>
        <v>944</v>
      </c>
      <c r="BQ943" s="28" t="s">
        <v>531</v>
      </c>
    </row>
    <row r="944" spans="1:69" x14ac:dyDescent="0.25">
      <c r="A944" t="str">
        <f>VLOOKUP(B944,[2]RH!$B:$BV,72,0)</f>
        <v>Non-Actif</v>
      </c>
      <c r="B944" s="6">
        <v>945</v>
      </c>
      <c r="C944" s="7" t="s">
        <v>168</v>
      </c>
      <c r="D944" s="7" t="s">
        <v>3925</v>
      </c>
      <c r="E944" s="7" t="s">
        <v>67</v>
      </c>
      <c r="F944" s="7" t="s">
        <v>118</v>
      </c>
      <c r="G944" s="7" t="s">
        <v>220</v>
      </c>
      <c r="H944" s="7">
        <v>965</v>
      </c>
      <c r="I944" s="7"/>
      <c r="J944" s="7" t="s">
        <v>281</v>
      </c>
      <c r="K944" s="7" t="s">
        <v>146</v>
      </c>
      <c r="L944" s="7" t="s">
        <v>90</v>
      </c>
      <c r="M944" s="7" t="s">
        <v>191</v>
      </c>
      <c r="N944" s="8">
        <v>44713</v>
      </c>
      <c r="P944" s="7">
        <f t="shared" ca="1" si="1162"/>
        <v>-796</v>
      </c>
      <c r="Q944" s="8">
        <v>44889</v>
      </c>
      <c r="R944" s="7" t="s">
        <v>91</v>
      </c>
      <c r="S944" s="7"/>
      <c r="T944" s="9" t="s">
        <v>156</v>
      </c>
      <c r="U944" s="7" t="str">
        <f t="shared" si="1148"/>
        <v>Contractuel</v>
      </c>
      <c r="V944" s="8">
        <v>44835</v>
      </c>
      <c r="W944" s="8">
        <v>44926</v>
      </c>
      <c r="X944" s="8"/>
      <c r="Y944" s="8"/>
      <c r="Z944" s="8">
        <v>44713</v>
      </c>
      <c r="AA944" s="7">
        <f t="shared" si="1149"/>
        <v>6</v>
      </c>
      <c r="AB944" s="7">
        <f t="shared" si="1150"/>
        <v>2022</v>
      </c>
      <c r="AC944" s="7">
        <f t="shared" si="1151"/>
        <v>2026</v>
      </c>
      <c r="AD944" s="10" t="e">
        <f t="shared" ref="AD944:AD1007" ca="1" si="1209">IF(#REF!="Non",(DAYS360(N944,Q944)/360),(DAYS360(N944,TODAY())/360))</f>
        <v>#REF!</v>
      </c>
      <c r="AE944" s="10" t="e">
        <f t="shared" ca="1" si="1153"/>
        <v>#REF!</v>
      </c>
      <c r="AF944" s="8">
        <v>28202</v>
      </c>
      <c r="AG944" s="11">
        <f t="shared" ca="1" si="1154"/>
        <v>48</v>
      </c>
      <c r="AH944" s="10" t="str">
        <f t="shared" ca="1" si="1155"/>
        <v>&gt;45&lt; 55</v>
      </c>
      <c r="AI944" s="12">
        <v>12385276</v>
      </c>
      <c r="AJ944" s="13" t="s">
        <v>79</v>
      </c>
      <c r="AK944" s="12" t="s">
        <v>3926</v>
      </c>
      <c r="AL944" s="8">
        <v>43907</v>
      </c>
      <c r="AM944" s="7" t="s">
        <v>108</v>
      </c>
      <c r="AN944" s="7" t="s">
        <v>683</v>
      </c>
      <c r="AO944">
        <v>1</v>
      </c>
      <c r="AQ944" s="14">
        <v>3</v>
      </c>
      <c r="AR944" s="14">
        <v>1</v>
      </c>
      <c r="AS944" s="15">
        <f t="shared" si="1156"/>
        <v>45078.25</v>
      </c>
      <c r="AT944" s="14" t="s">
        <v>163</v>
      </c>
      <c r="AU944" s="12">
        <v>3.3069999999999999</v>
      </c>
      <c r="AV944" s="17" t="s">
        <v>236</v>
      </c>
      <c r="AW944" s="18" t="s">
        <v>201</v>
      </c>
      <c r="AX944" s="19" t="s">
        <v>3927</v>
      </c>
      <c r="AY944" s="17" t="s">
        <v>784</v>
      </c>
      <c r="AZ944" s="14" t="s">
        <v>203</v>
      </c>
      <c r="BA944" s="20" t="str">
        <f t="shared" si="1157"/>
        <v>17001000000251532731</v>
      </c>
      <c r="BB944" s="31">
        <f t="shared" si="1158"/>
        <v>20</v>
      </c>
      <c r="BC944" s="22" t="s">
        <v>3928</v>
      </c>
      <c r="BD944" s="23" t="s">
        <v>3929</v>
      </c>
      <c r="BF944" s="8" t="s">
        <v>776</v>
      </c>
      <c r="BG944" s="32">
        <v>93639111</v>
      </c>
      <c r="BH944" s="32">
        <v>29548575</v>
      </c>
      <c r="BI944" s="32"/>
      <c r="BJ944" t="s">
        <v>3929</v>
      </c>
      <c r="BK944" s="14" t="str">
        <f t="shared" si="1139"/>
        <v>B-965</v>
      </c>
      <c r="BL944" s="14"/>
      <c r="BM944" s="25"/>
      <c r="BN944" s="26" t="str">
        <f t="shared" si="1203"/>
        <v>17001000000251532731</v>
      </c>
      <c r="BO944" s="27" t="str">
        <f t="shared" si="1160"/>
        <v>KHALFET LATIFA</v>
      </c>
      <c r="BP944" s="26">
        <f t="shared" si="1161"/>
        <v>945</v>
      </c>
      <c r="BQ944" s="28"/>
    </row>
    <row r="945" spans="1:69" x14ac:dyDescent="0.25">
      <c r="A945" t="str">
        <f>VLOOKUP(B945,[2]RH!$B:$BV,72,0)</f>
        <v>Non-Actif</v>
      </c>
      <c r="B945" s="6">
        <v>946</v>
      </c>
      <c r="C945" s="7" t="s">
        <v>168</v>
      </c>
      <c r="D945" s="7" t="s">
        <v>3930</v>
      </c>
      <c r="E945" s="7" t="s">
        <v>67</v>
      </c>
      <c r="F945" s="7" t="s">
        <v>118</v>
      </c>
      <c r="G945" s="7" t="s">
        <v>220</v>
      </c>
      <c r="H945" s="7">
        <v>965</v>
      </c>
      <c r="I945" s="7" t="s">
        <v>280</v>
      </c>
      <c r="J945" s="7" t="s">
        <v>281</v>
      </c>
      <c r="K945" s="7" t="s">
        <v>146</v>
      </c>
      <c r="L945" s="7" t="s">
        <v>90</v>
      </c>
      <c r="M945" s="7" t="s">
        <v>191</v>
      </c>
      <c r="N945" s="8">
        <v>44713</v>
      </c>
      <c r="P945" s="7">
        <f t="shared" ca="1" si="1162"/>
        <v>-126</v>
      </c>
      <c r="Q945" s="8">
        <v>45611</v>
      </c>
      <c r="R945" s="7" t="s">
        <v>3467</v>
      </c>
      <c r="S945" s="7"/>
      <c r="T945" s="9" t="s">
        <v>156</v>
      </c>
      <c r="U945" s="7" t="str">
        <f t="shared" si="1148"/>
        <v>Contractuel</v>
      </c>
      <c r="V945" s="8">
        <v>45536</v>
      </c>
      <c r="W945" s="8">
        <v>45596</v>
      </c>
      <c r="X945" s="8"/>
      <c r="Y945" s="8"/>
      <c r="Z945" s="8">
        <v>44713</v>
      </c>
      <c r="AA945" s="7">
        <f t="shared" si="1149"/>
        <v>6</v>
      </c>
      <c r="AB945" s="7">
        <f t="shared" si="1150"/>
        <v>2022</v>
      </c>
      <c r="AC945" s="7">
        <f t="shared" si="1151"/>
        <v>2026</v>
      </c>
      <c r="AD945" s="10" t="e">
        <f t="shared" ref="AD945:AD1008" ca="1" si="1210">IF(#REF!="Non",(DAYS360(N945,Q945)/360),(DAYS360(N945,TODAY())/360))</f>
        <v>#REF!</v>
      </c>
      <c r="AE945" s="10" t="e">
        <f t="shared" ca="1" si="1153"/>
        <v>#REF!</v>
      </c>
      <c r="AF945" s="8">
        <v>30258</v>
      </c>
      <c r="AG945" s="11">
        <f t="shared" ca="1" si="1154"/>
        <v>42.367123287671234</v>
      </c>
      <c r="AH945" s="10" t="str">
        <f t="shared" ca="1" si="1155"/>
        <v>&gt;35&lt; 45</v>
      </c>
      <c r="AI945" s="12">
        <v>15321217</v>
      </c>
      <c r="AJ945" s="13" t="s">
        <v>192</v>
      </c>
      <c r="AK945" s="12" t="s">
        <v>3931</v>
      </c>
      <c r="AL945" s="8">
        <v>44503</v>
      </c>
      <c r="AM945" s="7" t="s">
        <v>108</v>
      </c>
      <c r="AN945" s="7" t="s">
        <v>76</v>
      </c>
      <c r="AO945">
        <v>4</v>
      </c>
      <c r="AQ945">
        <v>3</v>
      </c>
      <c r="AR945" s="14">
        <v>3</v>
      </c>
      <c r="AS945" s="15">
        <f t="shared" si="1156"/>
        <v>45808.75</v>
      </c>
      <c r="AT945" s="14" t="s">
        <v>163</v>
      </c>
      <c r="AU945" s="12">
        <v>3.3069999999999999</v>
      </c>
      <c r="AV945" s="17" t="s">
        <v>433</v>
      </c>
      <c r="AW945" s="18" t="s">
        <v>434</v>
      </c>
      <c r="AX945" s="19" t="s">
        <v>3932</v>
      </c>
      <c r="AY945" s="17" t="s">
        <v>184</v>
      </c>
      <c r="AZ945" s="14" t="s">
        <v>195</v>
      </c>
      <c r="BA945" s="20" t="str">
        <f t="shared" si="1157"/>
        <v>12406000013106322387</v>
      </c>
      <c r="BB945" s="31">
        <f t="shared" si="1158"/>
        <v>20</v>
      </c>
      <c r="BC945" s="22" t="s">
        <v>3933</v>
      </c>
      <c r="BD945" s="23" t="s">
        <v>115</v>
      </c>
      <c r="BF945" s="8"/>
      <c r="BG945" s="32">
        <v>25996772</v>
      </c>
      <c r="BH945" s="32">
        <v>98560853</v>
      </c>
      <c r="BI945" s="32"/>
      <c r="BJ945" t="s">
        <v>714</v>
      </c>
      <c r="BK945" s="14" t="str">
        <f t="shared" si="1139"/>
        <v>B-965</v>
      </c>
      <c r="BL945" s="14" t="s">
        <v>288</v>
      </c>
      <c r="BM945" s="25"/>
      <c r="BN945" s="26" t="str">
        <f t="shared" si="1203"/>
        <v>12406000013106322387</v>
      </c>
      <c r="BO945" s="27" t="str">
        <f t="shared" si="1160"/>
        <v>MHADHBI HAJER</v>
      </c>
      <c r="BP945" s="26">
        <f t="shared" si="1161"/>
        <v>946</v>
      </c>
      <c r="BQ945" s="28"/>
    </row>
    <row r="946" spans="1:69" x14ac:dyDescent="0.25">
      <c r="A946" t="str">
        <f>VLOOKUP(B946,[2]RH!$B:$BV,72,0)</f>
        <v>si</v>
      </c>
      <c r="B946" s="6">
        <v>947</v>
      </c>
      <c r="C946" s="7" t="s">
        <v>168</v>
      </c>
      <c r="D946" s="7" t="s">
        <v>3934</v>
      </c>
      <c r="E946" s="7" t="s">
        <v>67</v>
      </c>
      <c r="F946" s="7" t="s">
        <v>118</v>
      </c>
      <c r="G946" s="7" t="s">
        <v>220</v>
      </c>
      <c r="H946" s="7" t="s">
        <v>649</v>
      </c>
      <c r="I946" s="7" t="s">
        <v>650</v>
      </c>
      <c r="J946" s="7" t="s">
        <v>281</v>
      </c>
      <c r="K946" s="7" t="s">
        <v>146</v>
      </c>
      <c r="L946" s="7" t="s">
        <v>90</v>
      </c>
      <c r="M946" s="7" t="s">
        <v>191</v>
      </c>
      <c r="N946" s="8">
        <v>44713</v>
      </c>
      <c r="P946" s="7">
        <f t="shared" ca="1" si="1162"/>
        <v>25</v>
      </c>
      <c r="Q946" s="8"/>
      <c r="R946" s="7"/>
      <c r="S946" s="7"/>
      <c r="T946" s="9" t="s">
        <v>156</v>
      </c>
      <c r="U946" s="7" t="str">
        <f t="shared" si="1148"/>
        <v>Contractuel</v>
      </c>
      <c r="V946" s="8">
        <v>45689</v>
      </c>
      <c r="W946" s="8">
        <f>VLOOKUP(B946,[1]BASE!$A:$Q,17,0)</f>
        <v>45747</v>
      </c>
      <c r="X946" s="8"/>
      <c r="Y946" s="8"/>
      <c r="Z946" s="8">
        <v>44713</v>
      </c>
      <c r="AA946" s="7">
        <f t="shared" si="1149"/>
        <v>6</v>
      </c>
      <c r="AB946" s="7">
        <f t="shared" si="1150"/>
        <v>2022</v>
      </c>
      <c r="AC946" s="7">
        <f t="shared" si="1151"/>
        <v>2026</v>
      </c>
      <c r="AD946" s="10" t="e">
        <f t="shared" ref="AD946:AD1009" ca="1" si="1211">IF(#REF!="Non",(DAYS360(N946,Q946)/360),(DAYS360(N946,TODAY())/360))</f>
        <v>#REF!</v>
      </c>
      <c r="AE946" s="10" t="e">
        <f t="shared" ca="1" si="1153"/>
        <v>#REF!</v>
      </c>
      <c r="AF946" s="8">
        <v>25873</v>
      </c>
      <c r="AG946" s="11">
        <f t="shared" ca="1" si="1154"/>
        <v>54.38082191780822</v>
      </c>
      <c r="AH946" s="10" t="str">
        <f t="shared" ca="1" si="1155"/>
        <v>&gt;45&lt; 55</v>
      </c>
      <c r="AI946" s="12">
        <v>11385559</v>
      </c>
      <c r="AJ946" s="13" t="s">
        <v>150</v>
      </c>
      <c r="AK946" s="12" t="s">
        <v>3935</v>
      </c>
      <c r="AL946" s="8">
        <v>42587</v>
      </c>
      <c r="AM946" s="7" t="s">
        <v>108</v>
      </c>
      <c r="AN946" s="7" t="s">
        <v>76</v>
      </c>
      <c r="AO946">
        <v>1</v>
      </c>
      <c r="AQ946">
        <v>3</v>
      </c>
      <c r="AR946" s="14">
        <v>3</v>
      </c>
      <c r="AS946" s="15">
        <f t="shared" si="1156"/>
        <v>45808.75</v>
      </c>
      <c r="AT946" s="14" t="s">
        <v>163</v>
      </c>
      <c r="AU946" s="12">
        <v>3.3069999999999999</v>
      </c>
      <c r="AV946" s="17" t="s">
        <v>236</v>
      </c>
      <c r="AW946" s="18" t="s">
        <v>201</v>
      </c>
      <c r="AX946" s="19" t="s">
        <v>3936</v>
      </c>
      <c r="AY946" s="17" t="s">
        <v>82</v>
      </c>
      <c r="AZ946" s="14" t="s">
        <v>203</v>
      </c>
      <c r="BA946" s="20" t="str">
        <f t="shared" si="1157"/>
        <v>17001000000313610403</v>
      </c>
      <c r="BB946" s="31">
        <f t="shared" si="1158"/>
        <v>20</v>
      </c>
      <c r="BC946" s="22" t="s">
        <v>3937</v>
      </c>
      <c r="BD946" s="23" t="s">
        <v>341</v>
      </c>
      <c r="BF946" s="8"/>
      <c r="BG946" s="32">
        <v>55835830</v>
      </c>
      <c r="BH946" s="32">
        <v>53612978</v>
      </c>
      <c r="BI946" s="32"/>
      <c r="BJ946" t="s">
        <v>1055</v>
      </c>
      <c r="BK946" s="14" t="str">
        <f t="shared" si="1139"/>
        <v>B-Panda</v>
      </c>
      <c r="BL946" s="14" t="s">
        <v>595</v>
      </c>
      <c r="BM946" s="25"/>
      <c r="BN946" s="26" t="str">
        <f t="shared" si="1203"/>
        <v>17001000000313610403</v>
      </c>
      <c r="BO946" s="27" t="str">
        <f t="shared" si="1160"/>
        <v>WEDERNI SAMIA</v>
      </c>
      <c r="BP946" s="26">
        <f t="shared" si="1161"/>
        <v>947</v>
      </c>
      <c r="BQ946" s="28"/>
    </row>
    <row r="947" spans="1:69" x14ac:dyDescent="0.25">
      <c r="A947" t="str">
        <f>VLOOKUP(B947,[2]RH!$B:$BV,72,0)</f>
        <v>si</v>
      </c>
      <c r="B947" s="6">
        <v>948</v>
      </c>
      <c r="C947" s="7" t="s">
        <v>168</v>
      </c>
      <c r="D947" s="7" t="s">
        <v>3938</v>
      </c>
      <c r="E947" s="7" t="s">
        <v>67</v>
      </c>
      <c r="F947" s="7" t="s">
        <v>118</v>
      </c>
      <c r="G947" s="7" t="s">
        <v>220</v>
      </c>
      <c r="H947" s="7">
        <v>965</v>
      </c>
      <c r="I947" s="7" t="s">
        <v>280</v>
      </c>
      <c r="J947" s="7" t="s">
        <v>281</v>
      </c>
      <c r="K947" s="7" t="s">
        <v>146</v>
      </c>
      <c r="L947" s="7" t="s">
        <v>90</v>
      </c>
      <c r="M947" s="7" t="s">
        <v>191</v>
      </c>
      <c r="N947" s="8">
        <v>44713</v>
      </c>
      <c r="P947" s="7">
        <f t="shared" ca="1" si="1162"/>
        <v>25</v>
      </c>
      <c r="Q947" s="8"/>
      <c r="R947" s="7"/>
      <c r="S947" s="7"/>
      <c r="T947" s="9" t="s">
        <v>156</v>
      </c>
      <c r="U947" s="7" t="str">
        <f t="shared" si="1148"/>
        <v>Contractuel</v>
      </c>
      <c r="V947" s="8">
        <v>45689</v>
      </c>
      <c r="W947" s="8">
        <f>VLOOKUP(B947,[1]BASE!$A:$Q,17,0)</f>
        <v>45747</v>
      </c>
      <c r="X947" s="8"/>
      <c r="Y947" s="8"/>
      <c r="Z947" s="8">
        <v>44713</v>
      </c>
      <c r="AA947" s="7">
        <f t="shared" si="1149"/>
        <v>6</v>
      </c>
      <c r="AB947" s="7">
        <f t="shared" si="1150"/>
        <v>2022</v>
      </c>
      <c r="AC947" s="7">
        <f t="shared" si="1151"/>
        <v>2026</v>
      </c>
      <c r="AD947" s="10" t="e">
        <f t="shared" ref="AD947:AD1010" ca="1" si="1212">IF(#REF!="Non",(DAYS360(N947,Q947)/360),(DAYS360(N947,TODAY())/360))</f>
        <v>#REF!</v>
      </c>
      <c r="AE947" s="10" t="e">
        <f t="shared" ca="1" si="1153"/>
        <v>#REF!</v>
      </c>
      <c r="AF947" s="8">
        <v>29190</v>
      </c>
      <c r="AG947" s="11">
        <f t="shared" ca="1" si="1154"/>
        <v>45.293150684931504</v>
      </c>
      <c r="AH947" s="10" t="str">
        <f t="shared" ca="1" si="1155"/>
        <v>&gt;45&lt; 55</v>
      </c>
      <c r="AI947" s="12">
        <v>12154452</v>
      </c>
      <c r="AJ947" s="13" t="s">
        <v>92</v>
      </c>
      <c r="AK947" s="12" t="s">
        <v>3939</v>
      </c>
      <c r="AL947" s="8">
        <v>35844</v>
      </c>
      <c r="AM947" s="7" t="s">
        <v>108</v>
      </c>
      <c r="AN947" s="7" t="s">
        <v>76</v>
      </c>
      <c r="AO947">
        <v>2</v>
      </c>
      <c r="AQ947">
        <v>3</v>
      </c>
      <c r="AR947" s="14">
        <v>3</v>
      </c>
      <c r="AS947" s="15">
        <f t="shared" si="1156"/>
        <v>45808.75</v>
      </c>
      <c r="AT947" s="14" t="s">
        <v>163</v>
      </c>
      <c r="AU947" s="12">
        <v>3.3069999999999999</v>
      </c>
      <c r="AV947" s="17" t="s">
        <v>236</v>
      </c>
      <c r="AW947" s="18" t="s">
        <v>201</v>
      </c>
      <c r="AX947" s="19" t="s">
        <v>3940</v>
      </c>
      <c r="AY947" s="17" t="s">
        <v>320</v>
      </c>
      <c r="AZ947" s="14" t="s">
        <v>203</v>
      </c>
      <c r="BA947" s="20" t="str">
        <f t="shared" si="1157"/>
        <v>17001000000254523920</v>
      </c>
      <c r="BB947" s="31">
        <f t="shared" si="1158"/>
        <v>20</v>
      </c>
      <c r="BC947" s="22" t="s">
        <v>3941</v>
      </c>
      <c r="BD947" s="23" t="s">
        <v>115</v>
      </c>
      <c r="BF947" s="8"/>
      <c r="BG947" s="32">
        <v>21236515</v>
      </c>
      <c r="BH947" s="32">
        <v>97632276</v>
      </c>
      <c r="BI947" s="32"/>
      <c r="BJ947" t="s">
        <v>714</v>
      </c>
      <c r="BK947" s="14" t="str">
        <f t="shared" si="1139"/>
        <v>B-965</v>
      </c>
      <c r="BL947" s="14" t="s">
        <v>595</v>
      </c>
      <c r="BM947" s="25"/>
      <c r="BN947" s="26" t="str">
        <f t="shared" si="1203"/>
        <v>17001000000254523920</v>
      </c>
      <c r="BO947" s="27" t="str">
        <f t="shared" si="1160"/>
        <v>HAFIEN NAJOUA</v>
      </c>
      <c r="BP947" s="26">
        <f t="shared" si="1161"/>
        <v>948</v>
      </c>
      <c r="BQ947" s="28"/>
    </row>
    <row r="948" spans="1:69" x14ac:dyDescent="0.25">
      <c r="A948" t="str">
        <f>VLOOKUP(B948,[2]RH!$B:$BV,72,0)</f>
        <v>Non-Actif</v>
      </c>
      <c r="B948" s="6">
        <v>949</v>
      </c>
      <c r="C948" s="7" t="s">
        <v>100</v>
      </c>
      <c r="D948" s="7" t="s">
        <v>3942</v>
      </c>
      <c r="E948" s="7" t="s">
        <v>67</v>
      </c>
      <c r="F948" s="7" t="s">
        <v>118</v>
      </c>
      <c r="G948" s="7" t="s">
        <v>533</v>
      </c>
      <c r="H948" s="7" t="s">
        <v>649</v>
      </c>
      <c r="I948" s="7" t="s">
        <v>650</v>
      </c>
      <c r="J948" s="7" t="s">
        <v>281</v>
      </c>
      <c r="K948" s="7" t="s">
        <v>89</v>
      </c>
      <c r="L948" s="7" t="s">
        <v>90</v>
      </c>
      <c r="M948" s="7" t="s">
        <v>535</v>
      </c>
      <c r="N948" s="8">
        <v>44713</v>
      </c>
      <c r="P948" s="7">
        <f t="shared" ca="1" si="1162"/>
        <v>-737</v>
      </c>
      <c r="Q948" s="8">
        <v>44989</v>
      </c>
      <c r="R948" s="7" t="s">
        <v>3943</v>
      </c>
      <c r="S948" s="7"/>
      <c r="T948" s="9" t="s">
        <v>156</v>
      </c>
      <c r="U948" s="7" t="str">
        <f t="shared" si="1148"/>
        <v>Contractuel</v>
      </c>
      <c r="V948" s="8">
        <v>44927</v>
      </c>
      <c r="W948" s="8">
        <v>44985</v>
      </c>
      <c r="X948" s="8"/>
      <c r="Y948" s="8"/>
      <c r="Z948" s="8">
        <v>44713</v>
      </c>
      <c r="AA948" s="7">
        <f t="shared" si="1149"/>
        <v>6</v>
      </c>
      <c r="AB948" s="7">
        <f t="shared" si="1150"/>
        <v>2022</v>
      </c>
      <c r="AC948" s="7">
        <f t="shared" si="1151"/>
        <v>2026</v>
      </c>
      <c r="AD948" s="10" t="e">
        <f t="shared" ref="AD948:AD1011" ca="1" si="1213">IF(#REF!="Non",(DAYS360(N948,Q948)/360),(DAYS360(N948,TODAY())/360))</f>
        <v>#REF!</v>
      </c>
      <c r="AE948" s="10" t="e">
        <f t="shared" ca="1" si="1153"/>
        <v>#REF!</v>
      </c>
      <c r="AF948" s="8">
        <v>35931</v>
      </c>
      <c r="AG948" s="11">
        <f t="shared" ca="1" si="1154"/>
        <v>26.824657534246576</v>
      </c>
      <c r="AH948" s="10" t="str">
        <f t="shared" ca="1" si="1155"/>
        <v>&gt;25&lt; 35</v>
      </c>
      <c r="AI948" s="12">
        <v>17405946</v>
      </c>
      <c r="AJ948" s="13" t="s">
        <v>170</v>
      </c>
      <c r="AK948" s="12">
        <v>11659003</v>
      </c>
      <c r="AL948" s="8">
        <v>42522</v>
      </c>
      <c r="AM948" s="7" t="s">
        <v>108</v>
      </c>
      <c r="AN948" s="7" t="s">
        <v>109</v>
      </c>
      <c r="AQ948" s="14">
        <v>3</v>
      </c>
      <c r="AR948" s="14">
        <v>1</v>
      </c>
      <c r="AS948" s="15">
        <f t="shared" si="1156"/>
        <v>45078.25</v>
      </c>
      <c r="AT948" s="14" t="s">
        <v>163</v>
      </c>
      <c r="AU948" s="12">
        <v>3.3069999999999999</v>
      </c>
      <c r="AV948" s="17" t="s">
        <v>150</v>
      </c>
      <c r="AW948" s="18" t="s">
        <v>339</v>
      </c>
      <c r="AX948" s="19" t="s">
        <v>3944</v>
      </c>
      <c r="AY948" s="17" t="s">
        <v>547</v>
      </c>
      <c r="AZ948" s="14" t="s">
        <v>174</v>
      </c>
      <c r="BA948" s="20" t="str">
        <f t="shared" si="1157"/>
        <v>07080013812161635867</v>
      </c>
      <c r="BB948" s="31">
        <f t="shared" si="1158"/>
        <v>20</v>
      </c>
      <c r="BC948" s="22" t="s">
        <v>3945</v>
      </c>
      <c r="BD948" s="23" t="s">
        <v>115</v>
      </c>
      <c r="BF948" s="8"/>
      <c r="BG948" s="32">
        <v>50552117</v>
      </c>
      <c r="BH948" s="32">
        <v>98922977</v>
      </c>
      <c r="BI948" s="32"/>
      <c r="BJ948" t="s">
        <v>341</v>
      </c>
      <c r="BK948" s="14" t="str">
        <f t="shared" si="1139"/>
        <v>B-Panda</v>
      </c>
      <c r="BL948" s="14"/>
      <c r="BM948" s="25"/>
      <c r="BN948" s="26" t="str">
        <f t="shared" si="1203"/>
        <v>07080013812161635867</v>
      </c>
      <c r="BO948" s="27" t="str">
        <f t="shared" si="1160"/>
        <v>KHALLAFI EYA</v>
      </c>
      <c r="BP948" s="26">
        <f t="shared" si="1161"/>
        <v>949</v>
      </c>
      <c r="BQ948" s="28"/>
    </row>
    <row r="949" spans="1:69" x14ac:dyDescent="0.25">
      <c r="A949" t="str">
        <f>VLOOKUP(B949,[2]RH!$B:$BV,72,0)</f>
        <v>Non-Actif</v>
      </c>
      <c r="B949" s="6">
        <v>950</v>
      </c>
      <c r="C949" s="7" t="s">
        <v>168</v>
      </c>
      <c r="D949" s="7" t="s">
        <v>3946</v>
      </c>
      <c r="E949" s="7" t="s">
        <v>67</v>
      </c>
      <c r="F949" s="7" t="s">
        <v>118</v>
      </c>
      <c r="G949" s="7" t="s">
        <v>220</v>
      </c>
      <c r="H949" s="7" t="s">
        <v>649</v>
      </c>
      <c r="I949" s="7" t="s">
        <v>650</v>
      </c>
      <c r="J949" s="7" t="s">
        <v>281</v>
      </c>
      <c r="K949" s="7" t="s">
        <v>146</v>
      </c>
      <c r="L949" s="7" t="s">
        <v>90</v>
      </c>
      <c r="M949" s="7" t="s">
        <v>191</v>
      </c>
      <c r="N949" s="8">
        <v>44713</v>
      </c>
      <c r="P949" s="7">
        <f t="shared" ca="1" si="1162"/>
        <v>-187</v>
      </c>
      <c r="Q949" s="8">
        <v>45461</v>
      </c>
      <c r="R949" s="7" t="s">
        <v>147</v>
      </c>
      <c r="S949" s="7"/>
      <c r="T949" s="9" t="s">
        <v>156</v>
      </c>
      <c r="U949" s="7" t="str">
        <f t="shared" si="1148"/>
        <v>Contractuel</v>
      </c>
      <c r="V949" s="8">
        <v>45444</v>
      </c>
      <c r="W949" s="8">
        <v>45535</v>
      </c>
      <c r="X949" s="8"/>
      <c r="Y949" s="8"/>
      <c r="Z949" s="8">
        <v>44713</v>
      </c>
      <c r="AA949" s="7">
        <f t="shared" si="1149"/>
        <v>6</v>
      </c>
      <c r="AB949" s="7">
        <f t="shared" si="1150"/>
        <v>2022</v>
      </c>
      <c r="AC949" s="7">
        <f t="shared" si="1151"/>
        <v>2026</v>
      </c>
      <c r="AD949" s="10" t="e">
        <f t="shared" ref="AD949:AD1012" ca="1" si="1214">IF(#REF!="Non",(DAYS360(N949,Q949)/360),(DAYS360(N949,TODAY())/360))</f>
        <v>#REF!</v>
      </c>
      <c r="AE949" s="10" t="e">
        <f t="shared" ca="1" si="1153"/>
        <v>#REF!</v>
      </c>
      <c r="AF949" s="8">
        <v>29070</v>
      </c>
      <c r="AG949" s="11">
        <f t="shared" ca="1" si="1154"/>
        <v>45.62191780821918</v>
      </c>
      <c r="AH949" s="10" t="str">
        <f t="shared" ca="1" si="1155"/>
        <v>&gt;45&lt; 55</v>
      </c>
      <c r="AI949" s="12">
        <v>12250616</v>
      </c>
      <c r="AJ949" s="13" t="s">
        <v>82</v>
      </c>
      <c r="AK949" s="12" t="s">
        <v>3947</v>
      </c>
      <c r="AL949" s="8">
        <v>43112</v>
      </c>
      <c r="AM949" s="7" t="s">
        <v>108</v>
      </c>
      <c r="AN949" s="7" t="s">
        <v>76</v>
      </c>
      <c r="AO949">
        <v>2</v>
      </c>
      <c r="AQ949">
        <v>3</v>
      </c>
      <c r="AR949" s="14">
        <v>3</v>
      </c>
      <c r="AS949" s="15">
        <f t="shared" si="1156"/>
        <v>45808.75</v>
      </c>
      <c r="AT949" s="14" t="s">
        <v>163</v>
      </c>
      <c r="AU949" s="12">
        <v>3.3069999999999999</v>
      </c>
      <c r="AV949" s="17" t="s">
        <v>236</v>
      </c>
      <c r="AW949" s="18" t="s">
        <v>201</v>
      </c>
      <c r="AX949" s="19" t="s">
        <v>3948</v>
      </c>
      <c r="AY949" s="17" t="s">
        <v>120</v>
      </c>
      <c r="AZ949" s="14" t="s">
        <v>203</v>
      </c>
      <c r="BA949" s="20" t="str">
        <f t="shared" si="1157"/>
        <v>17001000000313639406</v>
      </c>
      <c r="BB949" s="31">
        <f t="shared" si="1158"/>
        <v>20</v>
      </c>
      <c r="BC949" s="22" t="s">
        <v>3949</v>
      </c>
      <c r="BD949" s="23" t="s">
        <v>341</v>
      </c>
      <c r="BF949" s="8">
        <v>45230</v>
      </c>
      <c r="BG949" s="32">
        <v>50347229</v>
      </c>
      <c r="BH949" s="32">
        <v>23517878</v>
      </c>
      <c r="BI949" s="32"/>
      <c r="BJ949" t="s">
        <v>299</v>
      </c>
      <c r="BK949" s="14" t="str">
        <f t="shared" si="1139"/>
        <v>B-Panda</v>
      </c>
      <c r="BL949" s="14" t="s">
        <v>595</v>
      </c>
      <c r="BM949" s="25"/>
      <c r="BN949" s="26" t="str">
        <f t="shared" si="1203"/>
        <v>17001000000313639406</v>
      </c>
      <c r="BO949" s="27" t="str">
        <f t="shared" si="1160"/>
        <v>GHAOUARI SONIA</v>
      </c>
      <c r="BP949" s="26">
        <f t="shared" si="1161"/>
        <v>950</v>
      </c>
      <c r="BQ949" s="28"/>
    </row>
    <row r="950" spans="1:69" x14ac:dyDescent="0.25">
      <c r="A950" t="str">
        <f>VLOOKUP(B950,[2]RH!$B:$BV,72,0)</f>
        <v>si</v>
      </c>
      <c r="B950" s="6">
        <v>951</v>
      </c>
      <c r="C950" s="7" t="s">
        <v>168</v>
      </c>
      <c r="D950" s="7" t="s">
        <v>3950</v>
      </c>
      <c r="E950" s="7" t="s">
        <v>67</v>
      </c>
      <c r="F950" s="7" t="s">
        <v>118</v>
      </c>
      <c r="G950" s="7" t="s">
        <v>220</v>
      </c>
      <c r="H950" s="7">
        <v>965</v>
      </c>
      <c r="I950" s="7" t="s">
        <v>280</v>
      </c>
      <c r="J950" s="7" t="s">
        <v>281</v>
      </c>
      <c r="K950" s="7" t="s">
        <v>146</v>
      </c>
      <c r="L950" s="7" t="s">
        <v>90</v>
      </c>
      <c r="M950" s="7" t="s">
        <v>191</v>
      </c>
      <c r="N950" s="8">
        <v>44713</v>
      </c>
      <c r="P950" s="7">
        <f t="shared" ca="1" si="1162"/>
        <v>25</v>
      </c>
      <c r="Q950" s="8"/>
      <c r="R950" s="7"/>
      <c r="S950" s="7"/>
      <c r="T950" s="9" t="s">
        <v>156</v>
      </c>
      <c r="U950" s="7" t="str">
        <f t="shared" si="1148"/>
        <v>Contractuel</v>
      </c>
      <c r="V950" s="8">
        <v>45689</v>
      </c>
      <c r="W950" s="8">
        <f>VLOOKUP(B950,[1]BASE!$A:$Q,17,0)</f>
        <v>45747</v>
      </c>
      <c r="X950" s="8"/>
      <c r="Y950" s="8"/>
      <c r="Z950" s="8">
        <v>44713</v>
      </c>
      <c r="AA950" s="7">
        <f t="shared" si="1149"/>
        <v>6</v>
      </c>
      <c r="AB950" s="7">
        <f t="shared" si="1150"/>
        <v>2022</v>
      </c>
      <c r="AC950" s="7">
        <f t="shared" si="1151"/>
        <v>2026</v>
      </c>
      <c r="AD950" s="10" t="e">
        <f t="shared" ref="AD950:AD1013" ca="1" si="1215">IF(#REF!="Non",(DAYS360(N950,Q950)/360),(DAYS360(N950,TODAY())/360))</f>
        <v>#REF!</v>
      </c>
      <c r="AE950" s="10" t="e">
        <f t="shared" ca="1" si="1153"/>
        <v>#REF!</v>
      </c>
      <c r="AF950" s="8">
        <v>26473</v>
      </c>
      <c r="AG950" s="11">
        <f t="shared" ca="1" si="1154"/>
        <v>52.736986301369861</v>
      </c>
      <c r="AH950" s="10" t="str">
        <f t="shared" ca="1" si="1155"/>
        <v>&gt;45&lt; 55</v>
      </c>
      <c r="AI950" s="12">
        <v>11385623</v>
      </c>
      <c r="AJ950" s="13" t="s">
        <v>170</v>
      </c>
      <c r="AK950" s="12" t="s">
        <v>3951</v>
      </c>
      <c r="AL950" s="8">
        <v>43067</v>
      </c>
      <c r="AM950" s="7" t="s">
        <v>108</v>
      </c>
      <c r="AN950" s="7" t="s">
        <v>76</v>
      </c>
      <c r="AQ950">
        <v>3</v>
      </c>
      <c r="AR950" s="14">
        <v>3</v>
      </c>
      <c r="AS950" s="15">
        <f t="shared" si="1156"/>
        <v>45808.75</v>
      </c>
      <c r="AT950" s="14" t="s">
        <v>163</v>
      </c>
      <c r="AU950" s="12">
        <v>3.3069999999999999</v>
      </c>
      <c r="AV950" s="17" t="s">
        <v>236</v>
      </c>
      <c r="AW950" s="18" t="s">
        <v>201</v>
      </c>
      <c r="AX950" s="19" t="s">
        <v>3952</v>
      </c>
      <c r="AY950" s="17" t="s">
        <v>170</v>
      </c>
      <c r="AZ950" s="14" t="s">
        <v>203</v>
      </c>
      <c r="BA950" s="20" t="str">
        <f t="shared" si="1157"/>
        <v>17001000000313610209</v>
      </c>
      <c r="BB950" s="31">
        <f t="shared" si="1158"/>
        <v>20</v>
      </c>
      <c r="BC950" s="22" t="s">
        <v>3953</v>
      </c>
      <c r="BD950" s="23" t="s">
        <v>115</v>
      </c>
      <c r="BF950" s="8"/>
      <c r="BG950" s="32">
        <v>50956365</v>
      </c>
      <c r="BH950" s="32">
        <v>21272057</v>
      </c>
      <c r="BI950" s="32"/>
      <c r="BJ950" t="s">
        <v>959</v>
      </c>
      <c r="BK950" s="14" t="str">
        <f t="shared" si="1139"/>
        <v>B-965</v>
      </c>
      <c r="BL950" s="14" t="s">
        <v>595</v>
      </c>
      <c r="BM950" s="25"/>
      <c r="BN950" s="26" t="str">
        <f t="shared" si="1203"/>
        <v>17001000000313610209</v>
      </c>
      <c r="BO950" s="27" t="str">
        <f t="shared" si="1160"/>
        <v>ZERGUINI SALWA</v>
      </c>
      <c r="BP950" s="26">
        <f t="shared" si="1161"/>
        <v>951</v>
      </c>
      <c r="BQ950" s="28"/>
    </row>
    <row r="951" spans="1:69" x14ac:dyDescent="0.25">
      <c r="A951" t="str">
        <f>VLOOKUP(B951,[2]RH!$B:$BV,72,0)</f>
        <v>si</v>
      </c>
      <c r="B951" s="6">
        <v>952</v>
      </c>
      <c r="C951" s="7" t="s">
        <v>168</v>
      </c>
      <c r="D951" s="7" t="s">
        <v>3954</v>
      </c>
      <c r="E951" s="7" t="s">
        <v>67</v>
      </c>
      <c r="F951" s="7" t="s">
        <v>118</v>
      </c>
      <c r="G951" s="7" t="s">
        <v>220</v>
      </c>
      <c r="H951" s="7">
        <v>965</v>
      </c>
      <c r="I951" s="7" t="s">
        <v>280</v>
      </c>
      <c r="J951" s="7" t="s">
        <v>281</v>
      </c>
      <c r="K951" s="7" t="s">
        <v>146</v>
      </c>
      <c r="L951" s="7" t="s">
        <v>90</v>
      </c>
      <c r="M951" s="7" t="s">
        <v>191</v>
      </c>
      <c r="N951" s="8">
        <v>44713</v>
      </c>
      <c r="P951" s="7">
        <f t="shared" ca="1" si="1162"/>
        <v>25</v>
      </c>
      <c r="Q951" s="8"/>
      <c r="R951" s="7"/>
      <c r="S951" s="7"/>
      <c r="T951" s="9" t="s">
        <v>156</v>
      </c>
      <c r="U951" s="7" t="str">
        <f t="shared" si="1148"/>
        <v>Contractuel</v>
      </c>
      <c r="V951" s="8">
        <v>45689</v>
      </c>
      <c r="W951" s="8">
        <f>VLOOKUP(B951,[1]BASE!$A:$Q,17,0)</f>
        <v>45747</v>
      </c>
      <c r="X951" s="8"/>
      <c r="Y951" s="8"/>
      <c r="Z951" s="8">
        <v>44713</v>
      </c>
      <c r="AA951" s="7">
        <f t="shared" si="1149"/>
        <v>6</v>
      </c>
      <c r="AB951" s="7">
        <f t="shared" si="1150"/>
        <v>2022</v>
      </c>
      <c r="AC951" s="7">
        <f t="shared" si="1151"/>
        <v>2026</v>
      </c>
      <c r="AD951" s="10" t="e">
        <f t="shared" ref="AD951:AD1014" ca="1" si="1216">IF(#REF!="Non",(DAYS360(N951,Q951)/360),(DAYS360(N951,TODAY())/360))</f>
        <v>#REF!</v>
      </c>
      <c r="AE951" s="10" t="e">
        <f t="shared" ca="1" si="1153"/>
        <v>#REF!</v>
      </c>
      <c r="AF951" s="8">
        <v>28376</v>
      </c>
      <c r="AG951" s="11">
        <f t="shared" ca="1" si="1154"/>
        <v>47.523287671232879</v>
      </c>
      <c r="AH951" s="10" t="str">
        <f t="shared" ca="1" si="1155"/>
        <v>&gt;45&lt; 55</v>
      </c>
      <c r="AI951" s="12">
        <v>12253770</v>
      </c>
      <c r="AJ951" s="13" t="s">
        <v>170</v>
      </c>
      <c r="AK951" s="12" t="s">
        <v>3955</v>
      </c>
      <c r="AL951" s="8">
        <v>35014</v>
      </c>
      <c r="AM951" s="7" t="s">
        <v>108</v>
      </c>
      <c r="AN951" s="7" t="s">
        <v>76</v>
      </c>
      <c r="AO951">
        <v>3</v>
      </c>
      <c r="AQ951">
        <v>3</v>
      </c>
      <c r="AR951" s="14">
        <v>3</v>
      </c>
      <c r="AS951" s="15">
        <f t="shared" si="1156"/>
        <v>45808.75</v>
      </c>
      <c r="AT951" s="14" t="s">
        <v>163</v>
      </c>
      <c r="AU951" s="12">
        <v>3.3069999999999999</v>
      </c>
      <c r="AV951" s="17" t="s">
        <v>79</v>
      </c>
      <c r="AW951" s="18" t="s">
        <v>457</v>
      </c>
      <c r="AX951" s="19" t="s">
        <v>3956</v>
      </c>
      <c r="AY951" s="17" t="s">
        <v>670</v>
      </c>
      <c r="AZ951" s="14" t="s">
        <v>83</v>
      </c>
      <c r="BA951" s="20" t="str">
        <f t="shared" si="1157"/>
        <v>08000000604099195493</v>
      </c>
      <c r="BB951" s="31">
        <f t="shared" si="1158"/>
        <v>20</v>
      </c>
      <c r="BC951" s="22" t="s">
        <v>3957</v>
      </c>
      <c r="BD951" s="23" t="s">
        <v>714</v>
      </c>
      <c r="BF951" s="8">
        <v>45212</v>
      </c>
      <c r="BG951" s="32">
        <v>53098775</v>
      </c>
      <c r="BH951" s="32">
        <v>55152294</v>
      </c>
      <c r="BI951" s="32"/>
      <c r="BJ951" t="s">
        <v>240</v>
      </c>
      <c r="BK951" s="14" t="str">
        <f t="shared" si="1139"/>
        <v>B-965</v>
      </c>
      <c r="BL951" s="14" t="s">
        <v>300</v>
      </c>
      <c r="BM951" s="25"/>
      <c r="BN951" s="26" t="str">
        <f t="shared" si="1203"/>
        <v>08000000604099195493</v>
      </c>
      <c r="BO951" s="27" t="str">
        <f t="shared" si="1160"/>
        <v>SASSI ZOHRA</v>
      </c>
      <c r="BP951" s="26">
        <f t="shared" si="1161"/>
        <v>952</v>
      </c>
      <c r="BQ951" s="28"/>
    </row>
    <row r="952" spans="1:69" x14ac:dyDescent="0.25">
      <c r="A952" t="str">
        <f>VLOOKUP(B952,[2]RH!$B:$BV,72,0)</f>
        <v>Non-Actif</v>
      </c>
      <c r="B952" s="6">
        <v>953</v>
      </c>
      <c r="C952" s="7" t="s">
        <v>65</v>
      </c>
      <c r="D952" s="7" t="s">
        <v>3958</v>
      </c>
      <c r="E952" s="7" t="s">
        <v>67</v>
      </c>
      <c r="F952" s="7" t="s">
        <v>118</v>
      </c>
      <c r="G952" s="7" t="s">
        <v>220</v>
      </c>
      <c r="H952" s="7">
        <v>965</v>
      </c>
      <c r="I952" s="7"/>
      <c r="J952" s="7" t="s">
        <v>281</v>
      </c>
      <c r="K952" s="7" t="s">
        <v>146</v>
      </c>
      <c r="L952" s="7" t="s">
        <v>90</v>
      </c>
      <c r="M952" s="7" t="s">
        <v>160</v>
      </c>
      <c r="N952" s="8">
        <v>44713</v>
      </c>
      <c r="P952" s="7">
        <f t="shared" ca="1" si="1162"/>
        <v>-949</v>
      </c>
      <c r="Q952" s="8">
        <v>44747</v>
      </c>
      <c r="R952" s="7" t="s">
        <v>161</v>
      </c>
      <c r="S952" s="7"/>
      <c r="T952" s="9" t="s">
        <v>156</v>
      </c>
      <c r="U952" s="7" t="str">
        <f t="shared" si="1148"/>
        <v>Contractuel</v>
      </c>
      <c r="V952" s="8">
        <v>44743</v>
      </c>
      <c r="W952" s="8">
        <v>44773</v>
      </c>
      <c r="X952" s="8"/>
      <c r="Y952" s="8"/>
      <c r="Z952" s="8">
        <v>44713</v>
      </c>
      <c r="AA952" s="7">
        <f t="shared" si="1149"/>
        <v>6</v>
      </c>
      <c r="AB952" s="7">
        <f t="shared" si="1150"/>
        <v>2022</v>
      </c>
      <c r="AC952" s="7">
        <f t="shared" si="1151"/>
        <v>2026</v>
      </c>
      <c r="AD952" s="10" t="e">
        <f t="shared" ref="AD952:AD1015" ca="1" si="1217">IF(#REF!="Non",(DAYS360(N952,Q952)/360),(DAYS360(N952,TODAY())/360))</f>
        <v>#REF!</v>
      </c>
      <c r="AE952" s="10" t="e">
        <f t="shared" ca="1" si="1153"/>
        <v>#REF!</v>
      </c>
      <c r="AF952" s="8">
        <v>34342</v>
      </c>
      <c r="AG952" s="11">
        <f t="shared" ca="1" si="1154"/>
        <v>31.17808219178082</v>
      </c>
      <c r="AH952" s="10" t="str">
        <f t="shared" ca="1" si="1155"/>
        <v>&gt;25&lt; 35</v>
      </c>
      <c r="AI952" s="12"/>
      <c r="AJ952" s="13"/>
      <c r="AK952" s="12" t="s">
        <v>3959</v>
      </c>
      <c r="AL952" s="8">
        <v>43053</v>
      </c>
      <c r="AM952" s="7" t="s">
        <v>75</v>
      </c>
      <c r="AN952" s="7" t="s">
        <v>109</v>
      </c>
      <c r="AQ952" s="14">
        <v>3</v>
      </c>
      <c r="AR952" s="14">
        <v>1</v>
      </c>
      <c r="AS952" s="15">
        <f t="shared" si="1156"/>
        <v>45078.25</v>
      </c>
      <c r="AT952" s="14" t="s">
        <v>163</v>
      </c>
      <c r="AU952" s="12">
        <v>3.3069999999999999</v>
      </c>
      <c r="AV952" s="17" t="s">
        <v>236</v>
      </c>
      <c r="AW952" s="18" t="s">
        <v>201</v>
      </c>
      <c r="AX952" s="19" t="s">
        <v>3960</v>
      </c>
      <c r="AY952" s="17" t="s">
        <v>170</v>
      </c>
      <c r="AZ952" s="14" t="s">
        <v>203</v>
      </c>
      <c r="BA952" s="20" t="str">
        <f t="shared" si="1157"/>
        <v>17001000000314929409</v>
      </c>
      <c r="BB952" s="31">
        <f t="shared" si="1158"/>
        <v>20</v>
      </c>
      <c r="BC952" s="22" t="s">
        <v>3961</v>
      </c>
      <c r="BD952" s="23" t="s">
        <v>115</v>
      </c>
      <c r="BF952" s="8"/>
      <c r="BG952" s="32">
        <v>52123760</v>
      </c>
      <c r="BH952" s="32">
        <v>23559270</v>
      </c>
      <c r="BI952" s="32"/>
      <c r="BJ952" t="s">
        <v>714</v>
      </c>
      <c r="BK952" s="14" t="str">
        <f t="shared" si="1139"/>
        <v>B-965</v>
      </c>
      <c r="BL952" s="14"/>
      <c r="BM952" s="25"/>
      <c r="BN952" s="26" t="str">
        <f t="shared" si="1203"/>
        <v>17001000000314929409</v>
      </c>
      <c r="BO952" s="27" t="str">
        <f t="shared" si="1160"/>
        <v>MEZNI IHEB</v>
      </c>
      <c r="BP952" s="26">
        <f t="shared" si="1161"/>
        <v>953</v>
      </c>
      <c r="BQ952" s="28"/>
    </row>
    <row r="953" spans="1:69" x14ac:dyDescent="0.25">
      <c r="A953" t="str">
        <f>VLOOKUP(B953,[2]RH!$B:$BV,72,0)</f>
        <v>si</v>
      </c>
      <c r="B953" s="6">
        <v>954</v>
      </c>
      <c r="C953" s="7" t="s">
        <v>168</v>
      </c>
      <c r="D953" s="7" t="s">
        <v>3962</v>
      </c>
      <c r="E953" s="7" t="s">
        <v>67</v>
      </c>
      <c r="F953" s="7" t="s">
        <v>118</v>
      </c>
      <c r="G953" s="7" t="s">
        <v>220</v>
      </c>
      <c r="H953" s="7" t="s">
        <v>649</v>
      </c>
      <c r="I953" s="7" t="s">
        <v>650</v>
      </c>
      <c r="J953" s="7" t="s">
        <v>281</v>
      </c>
      <c r="K953" s="7" t="s">
        <v>146</v>
      </c>
      <c r="L953" s="7" t="s">
        <v>90</v>
      </c>
      <c r="M953" s="7" t="s">
        <v>191</v>
      </c>
      <c r="N953" s="8">
        <v>44713</v>
      </c>
      <c r="P953" s="7">
        <f t="shared" ca="1" si="1162"/>
        <v>25</v>
      </c>
      <c r="Q953" s="8"/>
      <c r="R953" s="7"/>
      <c r="S953" s="7"/>
      <c r="T953" s="9" t="s">
        <v>156</v>
      </c>
      <c r="U953" s="7" t="str">
        <f t="shared" si="1148"/>
        <v>Contractuel</v>
      </c>
      <c r="V953" s="8">
        <v>45689</v>
      </c>
      <c r="W953" s="8">
        <f>VLOOKUP(B953,[1]BASE!$A:$Q,17,0)</f>
        <v>45747</v>
      </c>
      <c r="X953" s="8"/>
      <c r="Y953" s="8"/>
      <c r="Z953" s="8">
        <v>44713</v>
      </c>
      <c r="AA953" s="7">
        <f t="shared" si="1149"/>
        <v>6</v>
      </c>
      <c r="AB953" s="7">
        <f t="shared" si="1150"/>
        <v>2022</v>
      </c>
      <c r="AC953" s="7">
        <f t="shared" si="1151"/>
        <v>2026</v>
      </c>
      <c r="AD953" s="10" t="e">
        <f t="shared" ref="AD953:AD1016" ca="1" si="1218">IF(#REF!="Non",(DAYS360(N953,Q953)/360),(DAYS360(N953,TODAY())/360))</f>
        <v>#REF!</v>
      </c>
      <c r="AE953" s="10" t="e">
        <f t="shared" ca="1" si="1153"/>
        <v>#REF!</v>
      </c>
      <c r="AF953" s="8">
        <v>30805</v>
      </c>
      <c r="AG953" s="11">
        <f t="shared" ca="1" si="1154"/>
        <v>40.868493150684934</v>
      </c>
      <c r="AH953" s="10" t="str">
        <f t="shared" ca="1" si="1155"/>
        <v>&gt;35&lt; 45</v>
      </c>
      <c r="AI953" s="12">
        <v>16066692</v>
      </c>
      <c r="AJ953" s="13" t="s">
        <v>120</v>
      </c>
      <c r="AK953" s="12" t="s">
        <v>3963</v>
      </c>
      <c r="AL953" s="8">
        <v>38280</v>
      </c>
      <c r="AM953" s="7" t="s">
        <v>108</v>
      </c>
      <c r="AN953" s="7" t="s">
        <v>76</v>
      </c>
      <c r="AQ953">
        <v>3</v>
      </c>
      <c r="AR953" s="14">
        <v>3</v>
      </c>
      <c r="AS953" s="15">
        <f t="shared" si="1156"/>
        <v>45808.75</v>
      </c>
      <c r="AT953" s="14" t="s">
        <v>163</v>
      </c>
      <c r="AU953" s="12">
        <v>3.3069999999999999</v>
      </c>
      <c r="AV953" s="17" t="s">
        <v>236</v>
      </c>
      <c r="AW953" s="18" t="s">
        <v>201</v>
      </c>
      <c r="AX953" s="19" t="s">
        <v>3964</v>
      </c>
      <c r="AY953" s="17" t="s">
        <v>1553</v>
      </c>
      <c r="AZ953" s="14" t="s">
        <v>203</v>
      </c>
      <c r="BA953" s="20" t="str">
        <f t="shared" si="1157"/>
        <v>17001000000313537847</v>
      </c>
      <c r="BB953" s="31">
        <f t="shared" si="1158"/>
        <v>20</v>
      </c>
      <c r="BC953" s="22" t="s">
        <v>3965</v>
      </c>
      <c r="BD953" s="23" t="s">
        <v>341</v>
      </c>
      <c r="BF953" s="8">
        <v>44927</v>
      </c>
      <c r="BG953" s="32">
        <v>29599745</v>
      </c>
      <c r="BH953" s="32">
        <v>98328824</v>
      </c>
      <c r="BI953" s="32"/>
      <c r="BJ953" t="s">
        <v>486</v>
      </c>
      <c r="BK953" s="14" t="str">
        <f t="shared" ref="BK953:BK989" si="1219">IF(K953="CADRE","CADRE",CONCATENATE(J953,"-",H953))</f>
        <v>B-Panda</v>
      </c>
      <c r="BL953" s="14" t="s">
        <v>595</v>
      </c>
      <c r="BM953" s="25"/>
      <c r="BN953" s="26" t="str">
        <f t="shared" si="1203"/>
        <v>17001000000313537847</v>
      </c>
      <c r="BO953" s="27" t="str">
        <f t="shared" si="1160"/>
        <v>SEBAI ESSIA</v>
      </c>
      <c r="BP953" s="26">
        <f t="shared" si="1161"/>
        <v>954</v>
      </c>
      <c r="BQ953" s="28"/>
    </row>
    <row r="954" spans="1:69" x14ac:dyDescent="0.25">
      <c r="A954" t="str">
        <f>VLOOKUP(B954,[2]RH!$B:$BV,72,0)</f>
        <v>Non-Actif</v>
      </c>
      <c r="B954" s="6">
        <v>955</v>
      </c>
      <c r="C954" s="7" t="s">
        <v>168</v>
      </c>
      <c r="D954" s="7" t="s">
        <v>3966</v>
      </c>
      <c r="E954" s="7" t="s">
        <v>67</v>
      </c>
      <c r="F954" s="7" t="s">
        <v>118</v>
      </c>
      <c r="G954" s="7" t="s">
        <v>220</v>
      </c>
      <c r="H954" s="7" t="s">
        <v>649</v>
      </c>
      <c r="I954" s="7" t="s">
        <v>650</v>
      </c>
      <c r="J954" s="7" t="s">
        <v>281</v>
      </c>
      <c r="K954" s="7" t="s">
        <v>146</v>
      </c>
      <c r="L954" s="7" t="s">
        <v>90</v>
      </c>
      <c r="M954" s="7" t="s">
        <v>191</v>
      </c>
      <c r="N954" s="8">
        <v>44713</v>
      </c>
      <c r="P954" s="61">
        <f t="shared" ca="1" si="1162"/>
        <v>-34</v>
      </c>
      <c r="Q954" s="8">
        <v>45657</v>
      </c>
      <c r="R954" s="8" t="s">
        <v>290</v>
      </c>
      <c r="S954" s="7" t="s">
        <v>3967</v>
      </c>
      <c r="T954" s="9" t="s">
        <v>156</v>
      </c>
      <c r="U954" s="7" t="str">
        <f t="shared" si="1148"/>
        <v>Contractuel</v>
      </c>
      <c r="V954" s="8">
        <v>45627</v>
      </c>
      <c r="W954" s="8">
        <v>45688</v>
      </c>
      <c r="X954" s="8"/>
      <c r="Y954" s="8"/>
      <c r="Z954" s="8">
        <v>44713</v>
      </c>
      <c r="AA954" s="7">
        <f t="shared" si="1149"/>
        <v>6</v>
      </c>
      <c r="AB954" s="7">
        <f t="shared" si="1150"/>
        <v>2022</v>
      </c>
      <c r="AC954" s="7">
        <f t="shared" si="1151"/>
        <v>2026</v>
      </c>
      <c r="AD954" s="10" t="e">
        <f t="shared" ref="AD954:AD1017" ca="1" si="1220">IF(#REF!="Non",(DAYS360(N954,Q954)/360),(DAYS360(N954,TODAY())/360))</f>
        <v>#REF!</v>
      </c>
      <c r="AE954" s="10" t="e">
        <f t="shared" ca="1" si="1153"/>
        <v>#REF!</v>
      </c>
      <c r="AF954" s="8">
        <v>33611</v>
      </c>
      <c r="AG954" s="11">
        <f t="shared" ca="1" si="1154"/>
        <v>33.180821917808217</v>
      </c>
      <c r="AH954" s="10" t="str">
        <f t="shared" ca="1" si="1155"/>
        <v>&gt;25&lt; 35</v>
      </c>
      <c r="AI954" s="12">
        <v>16456401</v>
      </c>
      <c r="AJ954" s="13" t="s">
        <v>73</v>
      </c>
      <c r="AK954" s="12" t="s">
        <v>3968</v>
      </c>
      <c r="AL954" s="8">
        <v>43836</v>
      </c>
      <c r="AM954" s="7" t="s">
        <v>108</v>
      </c>
      <c r="AN954" s="7" t="s">
        <v>683</v>
      </c>
      <c r="AO954">
        <v>2</v>
      </c>
      <c r="AQ954">
        <v>3</v>
      </c>
      <c r="AR954" s="14">
        <v>3</v>
      </c>
      <c r="AS954" s="15">
        <f t="shared" si="1156"/>
        <v>45808.75</v>
      </c>
      <c r="AT954" s="14" t="s">
        <v>163</v>
      </c>
      <c r="AU954" s="12">
        <v>3.3069999999999999</v>
      </c>
      <c r="AV954" s="17" t="s">
        <v>236</v>
      </c>
      <c r="AW954" s="18" t="s">
        <v>201</v>
      </c>
      <c r="AX954" s="19" t="s">
        <v>3969</v>
      </c>
      <c r="AY954" s="17" t="s">
        <v>838</v>
      </c>
      <c r="AZ954" s="14" t="s">
        <v>203</v>
      </c>
      <c r="BA954" s="20" t="str">
        <f t="shared" si="1157"/>
        <v>17001000000321691764</v>
      </c>
      <c r="BB954" s="31">
        <f t="shared" si="1158"/>
        <v>20</v>
      </c>
      <c r="BC954" s="22" t="s">
        <v>2769</v>
      </c>
      <c r="BD954" s="23" t="s">
        <v>341</v>
      </c>
      <c r="BF954" s="8"/>
      <c r="BG954" s="32">
        <v>22842730</v>
      </c>
      <c r="BH954" s="32">
        <v>22439927</v>
      </c>
      <c r="BI954" s="32"/>
      <c r="BJ954" t="s">
        <v>3173</v>
      </c>
      <c r="BK954" s="14" t="str">
        <f t="shared" si="1219"/>
        <v>B-Panda</v>
      </c>
      <c r="BL954" s="14" t="s">
        <v>595</v>
      </c>
      <c r="BM954" s="25"/>
      <c r="BN954" s="26" t="str">
        <f t="shared" si="1203"/>
        <v>17001000000321691764</v>
      </c>
      <c r="BO954" s="27" t="str">
        <f t="shared" si="1160"/>
        <v>NEFZI CHAIMA</v>
      </c>
      <c r="BP954" s="26">
        <f t="shared" si="1161"/>
        <v>955</v>
      </c>
      <c r="BQ954" s="28"/>
    </row>
    <row r="955" spans="1:69" x14ac:dyDescent="0.25">
      <c r="A955" t="str">
        <f>VLOOKUP(B955,[2]RH!$B:$BV,72,0)</f>
        <v>Non-Actif</v>
      </c>
      <c r="B955" s="6">
        <v>956</v>
      </c>
      <c r="C955" s="7" t="s">
        <v>100</v>
      </c>
      <c r="D955" s="7" t="s">
        <v>3970</v>
      </c>
      <c r="E955" s="7" t="s">
        <v>67</v>
      </c>
      <c r="F955" s="7" t="s">
        <v>118</v>
      </c>
      <c r="G955" s="7" t="s">
        <v>722</v>
      </c>
      <c r="H955" s="7">
        <v>965</v>
      </c>
      <c r="I955" s="7"/>
      <c r="J955" s="7" t="s">
        <v>281</v>
      </c>
      <c r="K955" s="7" t="s">
        <v>146</v>
      </c>
      <c r="L955" s="7" t="s">
        <v>90</v>
      </c>
      <c r="M955" s="7" t="s">
        <v>191</v>
      </c>
      <c r="N955" s="8">
        <v>44713</v>
      </c>
      <c r="P955" s="7">
        <f t="shared" ca="1" si="1162"/>
        <v>-980</v>
      </c>
      <c r="Q955" s="8">
        <v>44728</v>
      </c>
      <c r="R955" s="7" t="s">
        <v>161</v>
      </c>
      <c r="S955" s="7"/>
      <c r="T955" s="9" t="s">
        <v>156</v>
      </c>
      <c r="U955" s="7" t="str">
        <f t="shared" si="1148"/>
        <v>Contractuel</v>
      </c>
      <c r="V955" s="8">
        <v>44713</v>
      </c>
      <c r="W955" s="8">
        <v>44742</v>
      </c>
      <c r="X955" s="8"/>
      <c r="Y955" s="8"/>
      <c r="Z955" s="8">
        <v>44713</v>
      </c>
      <c r="AA955" s="7">
        <f t="shared" si="1149"/>
        <v>6</v>
      </c>
      <c r="AB955" s="7">
        <f t="shared" si="1150"/>
        <v>2022</v>
      </c>
      <c r="AC955" s="7">
        <f t="shared" si="1151"/>
        <v>2026</v>
      </c>
      <c r="AD955" s="10" t="e">
        <f t="shared" ref="AD955:AD1018" ca="1" si="1221">IF(#REF!="Non",(DAYS360(N955,Q955)/360),(DAYS360(N955,TODAY())/360))</f>
        <v>#REF!</v>
      </c>
      <c r="AE955" s="10" t="e">
        <f t="shared" ca="1" si="1153"/>
        <v>#REF!</v>
      </c>
      <c r="AF955" s="8">
        <v>37105</v>
      </c>
      <c r="AG955" s="11">
        <f t="shared" ca="1" si="1154"/>
        <v>23.608219178082191</v>
      </c>
      <c r="AH955" s="10" t="str">
        <f t="shared" ca="1" si="1155"/>
        <v>&lt; 25</v>
      </c>
      <c r="AI955" s="12"/>
      <c r="AJ955" s="13"/>
      <c r="AK955" s="12">
        <v>11669802</v>
      </c>
      <c r="AL955" s="8">
        <v>43636</v>
      </c>
      <c r="AM955" s="7" t="s">
        <v>108</v>
      </c>
      <c r="AN955" s="7" t="s">
        <v>109</v>
      </c>
      <c r="AQ955" s="14">
        <v>3</v>
      </c>
      <c r="AR955" s="14">
        <v>1</v>
      </c>
      <c r="AS955" s="15">
        <f t="shared" si="1156"/>
        <v>45078.25</v>
      </c>
      <c r="AT955" s="14" t="s">
        <v>163</v>
      </c>
      <c r="AU955" s="12">
        <v>3.1930000000000001</v>
      </c>
      <c r="AV955" s="17" t="s">
        <v>236</v>
      </c>
      <c r="AW955" s="18" t="s">
        <v>201</v>
      </c>
      <c r="AX955" s="19" t="s">
        <v>3971</v>
      </c>
      <c r="AY955" s="17" t="s">
        <v>593</v>
      </c>
      <c r="AZ955" s="14" t="s">
        <v>203</v>
      </c>
      <c r="BA955" s="20" t="str">
        <f t="shared" si="1157"/>
        <v>17001000000296566436</v>
      </c>
      <c r="BB955" s="31">
        <f t="shared" si="1158"/>
        <v>20</v>
      </c>
      <c r="BC955" s="22" t="s">
        <v>3972</v>
      </c>
      <c r="BD955" s="23" t="s">
        <v>286</v>
      </c>
      <c r="BF955" s="8"/>
      <c r="BG955" s="32">
        <v>52584655</v>
      </c>
      <c r="BH955" s="32">
        <v>21957438</v>
      </c>
      <c r="BI955" s="32"/>
      <c r="BJ955" t="s">
        <v>600</v>
      </c>
      <c r="BK955" s="14" t="str">
        <f t="shared" si="1219"/>
        <v>B-965</v>
      </c>
      <c r="BL955" s="14"/>
      <c r="BM955" s="25"/>
      <c r="BN955" s="26" t="str">
        <f t="shared" si="1203"/>
        <v>17001000000296566436</v>
      </c>
      <c r="BO955" s="27" t="str">
        <f t="shared" si="1160"/>
        <v>RHIMI RIMEH</v>
      </c>
      <c r="BP955" s="26">
        <f t="shared" si="1161"/>
        <v>956</v>
      </c>
      <c r="BQ955" s="28"/>
    </row>
    <row r="956" spans="1:69" x14ac:dyDescent="0.25">
      <c r="A956" t="str">
        <f>VLOOKUP(B956,[2]RH!$B:$BV,72,0)</f>
        <v>si</v>
      </c>
      <c r="B956" s="6">
        <v>957</v>
      </c>
      <c r="C956" s="7" t="s">
        <v>168</v>
      </c>
      <c r="D956" s="7" t="s">
        <v>3973</v>
      </c>
      <c r="E956" s="7" t="s">
        <v>67</v>
      </c>
      <c r="F956" s="7" t="s">
        <v>118</v>
      </c>
      <c r="G956" s="7" t="s">
        <v>3299</v>
      </c>
      <c r="H956" s="41" t="s">
        <v>562</v>
      </c>
      <c r="I956" s="7" t="s">
        <v>3974</v>
      </c>
      <c r="J956" s="7" t="s">
        <v>281</v>
      </c>
      <c r="K956" s="7" t="s">
        <v>146</v>
      </c>
      <c r="L956" s="7" t="s">
        <v>90</v>
      </c>
      <c r="M956" s="7" t="s">
        <v>191</v>
      </c>
      <c r="N956" s="8">
        <v>44713</v>
      </c>
      <c r="P956" s="7">
        <f t="shared" ca="1" si="1162"/>
        <v>25</v>
      </c>
      <c r="Q956" s="8"/>
      <c r="R956" s="7"/>
      <c r="S956" s="7"/>
      <c r="T956" s="9" t="s">
        <v>156</v>
      </c>
      <c r="U956" s="7" t="str">
        <f t="shared" si="1148"/>
        <v>Contractuel</v>
      </c>
      <c r="V956" s="8">
        <v>45689</v>
      </c>
      <c r="W956" s="8">
        <f>VLOOKUP(B956,[1]BASE!$A:$Q,17,0)</f>
        <v>45747</v>
      </c>
      <c r="X956" s="8"/>
      <c r="Y956" s="8"/>
      <c r="Z956" s="8">
        <v>44713</v>
      </c>
      <c r="AA956" s="7">
        <f t="shared" si="1149"/>
        <v>6</v>
      </c>
      <c r="AB956" s="7">
        <f t="shared" si="1150"/>
        <v>2022</v>
      </c>
      <c r="AC956" s="7">
        <f t="shared" si="1151"/>
        <v>2026</v>
      </c>
      <c r="AD956" s="10" t="e">
        <f t="shared" ref="AD956:AD1019" ca="1" si="1222">IF(#REF!="Non",(DAYS360(N956,Q956)/360),(DAYS360(N956,TODAY())/360))</f>
        <v>#REF!</v>
      </c>
      <c r="AE956" s="10" t="e">
        <f t="shared" ca="1" si="1153"/>
        <v>#REF!</v>
      </c>
      <c r="AF956" s="8">
        <v>32965</v>
      </c>
      <c r="AG956" s="11">
        <f t="shared" ca="1" si="1154"/>
        <v>34.950684931506849</v>
      </c>
      <c r="AH956" s="10" t="str">
        <f t="shared" ca="1" si="1155"/>
        <v>&gt;25&lt; 35</v>
      </c>
      <c r="AI956" s="12">
        <v>16926295</v>
      </c>
      <c r="AJ956" s="13" t="s">
        <v>192</v>
      </c>
      <c r="AK956" s="12" t="s">
        <v>3975</v>
      </c>
      <c r="AL956" s="8">
        <v>40351</v>
      </c>
      <c r="AM956" s="7" t="s">
        <v>108</v>
      </c>
      <c r="AN956" s="7" t="s">
        <v>76</v>
      </c>
      <c r="AO956">
        <v>3</v>
      </c>
      <c r="AQ956">
        <v>3</v>
      </c>
      <c r="AR956" s="14">
        <v>3</v>
      </c>
      <c r="AS956" s="15">
        <f t="shared" si="1156"/>
        <v>45808.75</v>
      </c>
      <c r="AT956" s="14" t="s">
        <v>163</v>
      </c>
      <c r="AU956" s="12">
        <v>3.3069999999999999</v>
      </c>
      <c r="AV956" s="17">
        <v>25</v>
      </c>
      <c r="AW956" s="18" t="s">
        <v>3976</v>
      </c>
      <c r="AX956" s="19" t="s">
        <v>3977</v>
      </c>
      <c r="AY956" s="17">
        <v>33</v>
      </c>
      <c r="AZ956" s="14" t="s">
        <v>276</v>
      </c>
      <c r="BA956" s="20" t="str">
        <f t="shared" si="1157"/>
        <v>25020000000125622933</v>
      </c>
      <c r="BB956" s="31">
        <f t="shared" si="1158"/>
        <v>20</v>
      </c>
      <c r="BC956" s="22" t="s">
        <v>3978</v>
      </c>
      <c r="BD956" s="23" t="s">
        <v>341</v>
      </c>
      <c r="BF956" s="8"/>
      <c r="BG956" s="32">
        <v>52116244</v>
      </c>
      <c r="BH956" s="32">
        <v>96859777</v>
      </c>
      <c r="BI956" s="32"/>
      <c r="BJ956" t="s">
        <v>1217</v>
      </c>
      <c r="BK956" s="14" t="s">
        <v>3979</v>
      </c>
      <c r="BL956" s="14" t="s">
        <v>595</v>
      </c>
      <c r="BM956" s="25"/>
      <c r="BN956" s="26" t="str">
        <f t="shared" si="1203"/>
        <v>25020000000125622933</v>
      </c>
      <c r="BO956" s="27" t="str">
        <f t="shared" si="1160"/>
        <v>FERJANI IMEN</v>
      </c>
      <c r="BP956" s="26">
        <f t="shared" si="1161"/>
        <v>957</v>
      </c>
      <c r="BQ956" s="28"/>
    </row>
    <row r="957" spans="1:69" x14ac:dyDescent="0.25">
      <c r="A957" t="str">
        <f>VLOOKUP(B957,[2]RH!$B:$BV,72,0)</f>
        <v>Non-Actif</v>
      </c>
      <c r="B957" s="6">
        <v>958</v>
      </c>
      <c r="C957" s="7" t="s">
        <v>100</v>
      </c>
      <c r="D957" s="7" t="s">
        <v>3980</v>
      </c>
      <c r="E957" s="7" t="s">
        <v>67</v>
      </c>
      <c r="F957" s="7" t="s">
        <v>118</v>
      </c>
      <c r="G957" s="7" t="s">
        <v>722</v>
      </c>
      <c r="H957" s="7">
        <v>965</v>
      </c>
      <c r="I957" s="7"/>
      <c r="J957" s="7" t="s">
        <v>281</v>
      </c>
      <c r="K957" s="7" t="s">
        <v>146</v>
      </c>
      <c r="L957" s="7" t="s">
        <v>90</v>
      </c>
      <c r="M957" s="7" t="s">
        <v>191</v>
      </c>
      <c r="N957" s="8">
        <v>44713</v>
      </c>
      <c r="P957" s="7">
        <f t="shared" ca="1" si="1162"/>
        <v>-949</v>
      </c>
      <c r="Q957" s="8">
        <v>44744</v>
      </c>
      <c r="R957" s="7" t="s">
        <v>161</v>
      </c>
      <c r="S957" s="7"/>
      <c r="T957" s="9" t="s">
        <v>156</v>
      </c>
      <c r="U957" s="7" t="str">
        <f t="shared" si="1148"/>
        <v>Contractuel</v>
      </c>
      <c r="V957" s="8">
        <v>44743</v>
      </c>
      <c r="W957" s="8">
        <v>44773</v>
      </c>
      <c r="X957" s="8"/>
      <c r="Y957" s="8"/>
      <c r="Z957" s="8">
        <v>44713</v>
      </c>
      <c r="AA957" s="7">
        <f t="shared" si="1149"/>
        <v>6</v>
      </c>
      <c r="AB957" s="7">
        <f t="shared" si="1150"/>
        <v>2022</v>
      </c>
      <c r="AC957" s="7">
        <f t="shared" si="1151"/>
        <v>2026</v>
      </c>
      <c r="AD957" s="10" t="e">
        <f t="shared" ref="AD957:AD1020" ca="1" si="1223">IF(#REF!="Non",(DAYS360(N957,Q957)/360),(DAYS360(N957,TODAY())/360))</f>
        <v>#REF!</v>
      </c>
      <c r="AE957" s="10" t="e">
        <f t="shared" ca="1" si="1153"/>
        <v>#REF!</v>
      </c>
      <c r="AF957" s="8">
        <v>37785</v>
      </c>
      <c r="AG957" s="11">
        <f t="shared" ca="1" si="1154"/>
        <v>21.745205479452054</v>
      </c>
      <c r="AH957" s="10" t="str">
        <f t="shared" ca="1" si="1155"/>
        <v>&lt; 25</v>
      </c>
      <c r="AI957" s="12"/>
      <c r="AJ957" s="13"/>
      <c r="AK957" s="12">
        <v>11677541</v>
      </c>
      <c r="AL957" s="8">
        <v>44482</v>
      </c>
      <c r="AM957" s="7" t="s">
        <v>108</v>
      </c>
      <c r="AN957" s="7" t="s">
        <v>109</v>
      </c>
      <c r="AQ957" s="14">
        <v>3</v>
      </c>
      <c r="AR957" s="14">
        <v>1</v>
      </c>
      <c r="AS957" s="15">
        <f t="shared" si="1156"/>
        <v>45078.25</v>
      </c>
      <c r="AT957" s="14" t="s">
        <v>163</v>
      </c>
      <c r="AU957" s="12">
        <v>3.3069999999999999</v>
      </c>
      <c r="AV957" s="17" t="s">
        <v>433</v>
      </c>
      <c r="AW957" s="18" t="s">
        <v>434</v>
      </c>
      <c r="AX957" s="19" t="s">
        <v>3981</v>
      </c>
      <c r="AY957" s="17" t="s">
        <v>1255</v>
      </c>
      <c r="AZ957" s="14" t="s">
        <v>195</v>
      </c>
      <c r="BA957" s="20" t="str">
        <f t="shared" si="1157"/>
        <v>12406000000240580141</v>
      </c>
      <c r="BB957" s="31">
        <f t="shared" si="1158"/>
        <v>20</v>
      </c>
      <c r="BC957" s="22" t="s">
        <v>3982</v>
      </c>
      <c r="BD957" s="23" t="s">
        <v>286</v>
      </c>
      <c r="BF957" s="8"/>
      <c r="BG957" s="32">
        <v>52135455</v>
      </c>
      <c r="BH957" s="32">
        <v>52110354</v>
      </c>
      <c r="BI957" s="32"/>
      <c r="BJ957" t="s">
        <v>600</v>
      </c>
      <c r="BK957" s="14" t="str">
        <f t="shared" ref="BK957:BK982" si="1224">IF(K957="CADRE","CADRE",CONCATENATE(J957,"-",H957))</f>
        <v>B-965</v>
      </c>
      <c r="BL957" s="14"/>
      <c r="BM957" s="25"/>
      <c r="BN957" s="26" t="str">
        <f t="shared" si="1203"/>
        <v>12406000000240580141</v>
      </c>
      <c r="BO957" s="27" t="str">
        <f t="shared" si="1160"/>
        <v>RHIMI MALEK</v>
      </c>
      <c r="BP957" s="26">
        <f t="shared" si="1161"/>
        <v>958</v>
      </c>
      <c r="BQ957" s="28"/>
    </row>
    <row r="958" spans="1:69" x14ac:dyDescent="0.25">
      <c r="A958" t="str">
        <f>VLOOKUP(B958,[2]RH!$B:$BV,72,0)</f>
        <v>si</v>
      </c>
      <c r="B958" s="6">
        <v>959</v>
      </c>
      <c r="C958" s="7" t="s">
        <v>168</v>
      </c>
      <c r="D958" s="7" t="s">
        <v>3983</v>
      </c>
      <c r="E958" s="7" t="s">
        <v>67</v>
      </c>
      <c r="F958" s="7" t="s">
        <v>118</v>
      </c>
      <c r="G958" s="7" t="s">
        <v>220</v>
      </c>
      <c r="H958" s="7">
        <v>965</v>
      </c>
      <c r="I958" s="7" t="s">
        <v>280</v>
      </c>
      <c r="J958" s="7" t="s">
        <v>281</v>
      </c>
      <c r="K958" s="7" t="s">
        <v>146</v>
      </c>
      <c r="L958" s="7" t="s">
        <v>90</v>
      </c>
      <c r="M958" s="7" t="s">
        <v>191</v>
      </c>
      <c r="N958" s="8">
        <v>44713</v>
      </c>
      <c r="P958" s="7">
        <f t="shared" ca="1" si="1162"/>
        <v>25</v>
      </c>
      <c r="Q958" s="8"/>
      <c r="R958" s="7"/>
      <c r="S958" s="7"/>
      <c r="T958" s="9" t="s">
        <v>156</v>
      </c>
      <c r="U958" s="7" t="str">
        <f t="shared" si="1148"/>
        <v>Contractuel</v>
      </c>
      <c r="V958" s="8">
        <v>45689</v>
      </c>
      <c r="W958" s="8">
        <f>VLOOKUP(B958,[1]BASE!$A:$Q,17,0)</f>
        <v>45747</v>
      </c>
      <c r="X958" s="8"/>
      <c r="Y958" s="8"/>
      <c r="Z958" s="8">
        <v>44713</v>
      </c>
      <c r="AA958" s="7">
        <f t="shared" si="1149"/>
        <v>6</v>
      </c>
      <c r="AB958" s="7">
        <f t="shared" si="1150"/>
        <v>2022</v>
      </c>
      <c r="AC958" s="7">
        <f t="shared" si="1151"/>
        <v>2026</v>
      </c>
      <c r="AD958" s="10" t="e">
        <f t="shared" ref="AD958:AD1021" ca="1" si="1225">IF(#REF!="Non",(DAYS360(N958,Q958)/360),(DAYS360(N958,TODAY())/360))</f>
        <v>#REF!</v>
      </c>
      <c r="AE958" s="10" t="e">
        <f t="shared" ca="1" si="1153"/>
        <v>#REF!</v>
      </c>
      <c r="AF958" s="8">
        <v>32005</v>
      </c>
      <c r="AG958" s="11">
        <f t="shared" ca="1" si="1154"/>
        <v>37.580821917808223</v>
      </c>
      <c r="AH958" s="10" t="str">
        <f t="shared" ca="1" si="1155"/>
        <v>&gt;35&lt; 45</v>
      </c>
      <c r="AI958" s="12">
        <v>14118421</v>
      </c>
      <c r="AJ958" s="13" t="s">
        <v>106</v>
      </c>
      <c r="AK958" s="12" t="s">
        <v>3984</v>
      </c>
      <c r="AL958" s="8">
        <v>38801</v>
      </c>
      <c r="AM958" s="7" t="s">
        <v>108</v>
      </c>
      <c r="AN958" s="7" t="s">
        <v>76</v>
      </c>
      <c r="AO958">
        <v>3</v>
      </c>
      <c r="AQ958">
        <v>3</v>
      </c>
      <c r="AR958" s="14">
        <v>3</v>
      </c>
      <c r="AS958" s="15">
        <f t="shared" si="1156"/>
        <v>45808.75</v>
      </c>
      <c r="AT958" s="14" t="s">
        <v>163</v>
      </c>
      <c r="AU958" s="12">
        <v>3.3069999999999999</v>
      </c>
      <c r="AV958" s="17" t="s">
        <v>236</v>
      </c>
      <c r="AW958" s="18" t="s">
        <v>201</v>
      </c>
      <c r="AX958" s="19" t="s">
        <v>3985</v>
      </c>
      <c r="AY958" s="17" t="s">
        <v>997</v>
      </c>
      <c r="AZ958" s="14" t="s">
        <v>203</v>
      </c>
      <c r="BA958" s="20" t="str">
        <f t="shared" si="1157"/>
        <v>17001000000141824082</v>
      </c>
      <c r="BB958" s="31">
        <f t="shared" si="1158"/>
        <v>20</v>
      </c>
      <c r="BC958" s="22" t="s">
        <v>2984</v>
      </c>
      <c r="BD958" s="23" t="s">
        <v>341</v>
      </c>
      <c r="BF958" s="8"/>
      <c r="BG958" s="32">
        <v>92345909</v>
      </c>
      <c r="BH958" s="32">
        <v>93866261</v>
      </c>
      <c r="BI958" s="32"/>
      <c r="BJ958" t="s">
        <v>1121</v>
      </c>
      <c r="BK958" s="14" t="str">
        <f t="shared" si="1224"/>
        <v>B-965</v>
      </c>
      <c r="BL958" s="14" t="s">
        <v>595</v>
      </c>
      <c r="BM958" s="25"/>
      <c r="BN958" s="26" t="str">
        <f t="shared" si="1203"/>
        <v>17001000000141824082</v>
      </c>
      <c r="BO958" s="27" t="str">
        <f t="shared" si="1160"/>
        <v>DHAMBRI REFKA</v>
      </c>
      <c r="BP958" s="26">
        <f t="shared" si="1161"/>
        <v>959</v>
      </c>
      <c r="BQ958" s="28"/>
    </row>
    <row r="959" spans="1:69" x14ac:dyDescent="0.25">
      <c r="A959" t="str">
        <f>VLOOKUP(B959,[2]RH!$B:$BV,72,0)</f>
        <v>si</v>
      </c>
      <c r="B959" s="6">
        <v>960</v>
      </c>
      <c r="C959" s="7" t="s">
        <v>168</v>
      </c>
      <c r="D959" s="7" t="s">
        <v>3986</v>
      </c>
      <c r="E959" s="7" t="s">
        <v>67</v>
      </c>
      <c r="F959" s="7" t="s">
        <v>118</v>
      </c>
      <c r="G959" s="7" t="s">
        <v>220</v>
      </c>
      <c r="H959" s="7">
        <v>965</v>
      </c>
      <c r="I959" s="7" t="s">
        <v>280</v>
      </c>
      <c r="J959" s="7" t="s">
        <v>281</v>
      </c>
      <c r="K959" s="7" t="s">
        <v>146</v>
      </c>
      <c r="L959" s="7" t="s">
        <v>90</v>
      </c>
      <c r="M959" s="7" t="s">
        <v>191</v>
      </c>
      <c r="N959" s="8">
        <v>44713</v>
      </c>
      <c r="P959" s="7">
        <f t="shared" ca="1" si="1162"/>
        <v>25</v>
      </c>
      <c r="Q959" s="8"/>
      <c r="R959" s="7"/>
      <c r="S959" s="7"/>
      <c r="T959" s="9" t="s">
        <v>156</v>
      </c>
      <c r="U959" s="7" t="str">
        <f t="shared" si="1148"/>
        <v>Contractuel</v>
      </c>
      <c r="V959" s="8">
        <v>45689</v>
      </c>
      <c r="W959" s="8">
        <f>VLOOKUP(B959,[1]BASE!$A:$Q,17,0)</f>
        <v>45747</v>
      </c>
      <c r="X959" s="8"/>
      <c r="Y959" s="8"/>
      <c r="Z959" s="8">
        <v>44713</v>
      </c>
      <c r="AA959" s="7">
        <f t="shared" si="1149"/>
        <v>6</v>
      </c>
      <c r="AB959" s="7">
        <f t="shared" si="1150"/>
        <v>2022</v>
      </c>
      <c r="AC959" s="7">
        <f t="shared" si="1151"/>
        <v>2026</v>
      </c>
      <c r="AD959" s="10" t="e">
        <f t="shared" ref="AD959:AD1022" ca="1" si="1226">IF(#REF!="Non",(DAYS360(N959,Q959)/360),(DAYS360(N959,TODAY())/360))</f>
        <v>#REF!</v>
      </c>
      <c r="AE959" s="10" t="e">
        <f t="shared" ca="1" si="1153"/>
        <v>#REF!</v>
      </c>
      <c r="AF959" s="8">
        <v>30432</v>
      </c>
      <c r="AG959" s="11">
        <f t="shared" ca="1" si="1154"/>
        <v>41.890410958904113</v>
      </c>
      <c r="AH959" s="10" t="str">
        <f t="shared" ca="1" si="1155"/>
        <v>&gt;35&lt; 45</v>
      </c>
      <c r="AI959" s="12">
        <v>12491863</v>
      </c>
      <c r="AJ959" s="13" t="s">
        <v>82</v>
      </c>
      <c r="AK959" s="12" t="s">
        <v>3987</v>
      </c>
      <c r="AL959" s="8">
        <v>36809</v>
      </c>
      <c r="AM959" s="7" t="s">
        <v>108</v>
      </c>
      <c r="AN959" s="7" t="s">
        <v>76</v>
      </c>
      <c r="AO959">
        <v>2</v>
      </c>
      <c r="AQ959">
        <v>3</v>
      </c>
      <c r="AR959" s="14">
        <v>3</v>
      </c>
      <c r="AS959" s="15">
        <f t="shared" si="1156"/>
        <v>45808.75</v>
      </c>
      <c r="AT959" s="14" t="s">
        <v>163</v>
      </c>
      <c r="AU959" s="12">
        <v>3.3069999999999999</v>
      </c>
      <c r="AV959" s="17" t="s">
        <v>150</v>
      </c>
      <c r="AW959" s="18" t="s">
        <v>1091</v>
      </c>
      <c r="AX959" s="19" t="s">
        <v>3988</v>
      </c>
      <c r="AY959" s="17">
        <v>37</v>
      </c>
      <c r="AZ959" s="14" t="s">
        <v>174</v>
      </c>
      <c r="BA959" s="20" t="str">
        <f t="shared" si="1157"/>
        <v>07043010112162623237</v>
      </c>
      <c r="BB959" s="31">
        <f t="shared" si="1158"/>
        <v>20</v>
      </c>
      <c r="BC959" s="22" t="s">
        <v>3989</v>
      </c>
      <c r="BD959" s="23" t="s">
        <v>115</v>
      </c>
      <c r="BF959" s="8">
        <v>45251</v>
      </c>
      <c r="BG959" s="32">
        <v>97370088</v>
      </c>
      <c r="BH959" s="32">
        <v>58035011</v>
      </c>
      <c r="BI959" s="32"/>
      <c r="BJ959" t="s">
        <v>286</v>
      </c>
      <c r="BK959" s="14" t="str">
        <f t="shared" si="1224"/>
        <v>B-965</v>
      </c>
      <c r="BL959" s="14" t="s">
        <v>300</v>
      </c>
      <c r="BM959" s="25"/>
      <c r="BN959" s="26" t="str">
        <f t="shared" si="1203"/>
        <v>07043010112162623237</v>
      </c>
      <c r="BO959" s="27" t="str">
        <f t="shared" si="1160"/>
        <v>TALOULI HANENE</v>
      </c>
      <c r="BP959" s="26">
        <f t="shared" si="1161"/>
        <v>960</v>
      </c>
      <c r="BQ959" s="28"/>
    </row>
    <row r="960" spans="1:69" x14ac:dyDescent="0.25">
      <c r="A960" t="str">
        <f>VLOOKUP(B960,[2]RH!$B:$BV,72,0)</f>
        <v>Non-Actif</v>
      </c>
      <c r="B960" s="6">
        <v>961</v>
      </c>
      <c r="C960" s="7" t="s">
        <v>100</v>
      </c>
      <c r="D960" s="7" t="s">
        <v>3990</v>
      </c>
      <c r="E960" s="7" t="s">
        <v>67</v>
      </c>
      <c r="F960" s="7" t="s">
        <v>118</v>
      </c>
      <c r="G960" s="7" t="s">
        <v>220</v>
      </c>
      <c r="H960" s="7" t="s">
        <v>649</v>
      </c>
      <c r="I960" s="7" t="s">
        <v>650</v>
      </c>
      <c r="J960" s="7" t="s">
        <v>281</v>
      </c>
      <c r="K960" s="7" t="s">
        <v>146</v>
      </c>
      <c r="L960" s="7" t="s">
        <v>90</v>
      </c>
      <c r="M960" s="7" t="s">
        <v>191</v>
      </c>
      <c r="N960" s="8">
        <v>44713</v>
      </c>
      <c r="P960" s="7">
        <f t="shared" ca="1" si="1162"/>
        <v>-187</v>
      </c>
      <c r="Q960" s="8">
        <v>45464</v>
      </c>
      <c r="R960" s="7" t="s">
        <v>1728</v>
      </c>
      <c r="S960" s="7"/>
      <c r="T960" s="9" t="s">
        <v>156</v>
      </c>
      <c r="U960" s="7" t="str">
        <f t="shared" si="1148"/>
        <v>Contractuel</v>
      </c>
      <c r="V960" s="8">
        <v>45444</v>
      </c>
      <c r="W960" s="8">
        <v>45535</v>
      </c>
      <c r="X960" s="8"/>
      <c r="Y960" s="8"/>
      <c r="Z960" s="8">
        <v>44713</v>
      </c>
      <c r="AA960" s="7">
        <f t="shared" si="1149"/>
        <v>6</v>
      </c>
      <c r="AB960" s="7">
        <f t="shared" si="1150"/>
        <v>2022</v>
      </c>
      <c r="AC960" s="7">
        <f t="shared" si="1151"/>
        <v>2026</v>
      </c>
      <c r="AD960" s="10" t="e">
        <f t="shared" ref="AD960:AD1023" ca="1" si="1227">IF(#REF!="Non",(DAYS360(N960,Q960)/360),(DAYS360(N960,TODAY())/360))</f>
        <v>#REF!</v>
      </c>
      <c r="AE960" s="10" t="e">
        <f t="shared" ca="1" si="1153"/>
        <v>#REF!</v>
      </c>
      <c r="AF960" s="8">
        <v>36317</v>
      </c>
      <c r="AG960" s="11">
        <f t="shared" ca="1" si="1154"/>
        <v>25.767123287671232</v>
      </c>
      <c r="AH960" s="10" t="str">
        <f t="shared" ca="1" si="1155"/>
        <v>&gt;25&lt; 35</v>
      </c>
      <c r="AI960" s="12">
        <v>17591337</v>
      </c>
      <c r="AJ960" s="13" t="s">
        <v>82</v>
      </c>
      <c r="AK960" s="12">
        <v>11667785</v>
      </c>
      <c r="AL960" s="8">
        <v>43376</v>
      </c>
      <c r="AM960" s="7" t="s">
        <v>108</v>
      </c>
      <c r="AN960" s="7" t="s">
        <v>109</v>
      </c>
      <c r="AQ960">
        <v>3</v>
      </c>
      <c r="AR960" s="14">
        <v>3</v>
      </c>
      <c r="AS960" s="15">
        <f t="shared" si="1156"/>
        <v>45808.75</v>
      </c>
      <c r="AT960" s="14" t="s">
        <v>163</v>
      </c>
      <c r="AU960" s="12">
        <v>3.3069999999999999</v>
      </c>
      <c r="AV960" s="17" t="s">
        <v>236</v>
      </c>
      <c r="AW960" s="18" t="s">
        <v>201</v>
      </c>
      <c r="AX960" s="19" t="s">
        <v>3991</v>
      </c>
      <c r="AY960" s="17" t="s">
        <v>665</v>
      </c>
      <c r="AZ960" s="14" t="s">
        <v>203</v>
      </c>
      <c r="BA960" s="20" t="str">
        <f t="shared" si="1157"/>
        <v>17001000000314921358</v>
      </c>
      <c r="BB960" s="31">
        <f t="shared" si="1158"/>
        <v>20</v>
      </c>
      <c r="BC960" s="22" t="s">
        <v>3992</v>
      </c>
      <c r="BD960" s="23" t="s">
        <v>286</v>
      </c>
      <c r="BF960" s="8"/>
      <c r="BG960" s="32">
        <v>27385645</v>
      </c>
      <c r="BH960" s="32">
        <v>96443284</v>
      </c>
      <c r="BI960" s="32"/>
      <c r="BJ960" t="s">
        <v>286</v>
      </c>
      <c r="BK960" s="14" t="str">
        <f t="shared" si="1224"/>
        <v>B-Panda</v>
      </c>
      <c r="BL960" s="14" t="s">
        <v>595</v>
      </c>
      <c r="BM960" s="25"/>
      <c r="BN960" s="26" t="str">
        <f t="shared" si="1203"/>
        <v>17001000000314921358</v>
      </c>
      <c r="BO960" s="27" t="str">
        <f t="shared" si="1160"/>
        <v>MAALAOUI ARBIA</v>
      </c>
      <c r="BP960" s="26">
        <f t="shared" si="1161"/>
        <v>961</v>
      </c>
      <c r="BQ960" s="28"/>
    </row>
    <row r="961" spans="1:69" x14ac:dyDescent="0.25">
      <c r="A961" t="str">
        <f>VLOOKUP(B961,[2]RH!$B:$BV,72,0)</f>
        <v>si</v>
      </c>
      <c r="B961" s="6">
        <v>962</v>
      </c>
      <c r="C961" s="7" t="s">
        <v>100</v>
      </c>
      <c r="D961" s="7" t="s">
        <v>3993</v>
      </c>
      <c r="E961" s="7" t="s">
        <v>67</v>
      </c>
      <c r="F961" s="7" t="s">
        <v>118</v>
      </c>
      <c r="G961" s="7" t="s">
        <v>220</v>
      </c>
      <c r="H961" s="7">
        <v>965</v>
      </c>
      <c r="I961" s="7" t="s">
        <v>280</v>
      </c>
      <c r="J961" s="7" t="s">
        <v>281</v>
      </c>
      <c r="K961" s="7" t="s">
        <v>146</v>
      </c>
      <c r="L961" s="7" t="s">
        <v>90</v>
      </c>
      <c r="M961" s="7" t="s">
        <v>191</v>
      </c>
      <c r="N961" s="8">
        <v>44713</v>
      </c>
      <c r="P961" s="7">
        <f t="shared" ca="1" si="1162"/>
        <v>25</v>
      </c>
      <c r="Q961" s="8"/>
      <c r="R961" s="7"/>
      <c r="S961" s="7"/>
      <c r="T961" s="9" t="s">
        <v>156</v>
      </c>
      <c r="U961" s="7" t="str">
        <f t="shared" si="1148"/>
        <v>Contractuel</v>
      </c>
      <c r="V961" s="8">
        <v>45689</v>
      </c>
      <c r="W961" s="8">
        <f>VLOOKUP(B961,[1]BASE!$A:$Q,17,0)</f>
        <v>45747</v>
      </c>
      <c r="X961" s="8"/>
      <c r="Y961" s="8"/>
      <c r="Z961" s="8">
        <v>44713</v>
      </c>
      <c r="AA961" s="7">
        <f t="shared" si="1149"/>
        <v>6</v>
      </c>
      <c r="AB961" s="7">
        <f t="shared" si="1150"/>
        <v>2022</v>
      </c>
      <c r="AC961" s="7">
        <f t="shared" si="1151"/>
        <v>2026</v>
      </c>
      <c r="AD961" s="10" t="e">
        <f t="shared" ref="AD961:AD1024" ca="1" si="1228">IF(#REF!="Non",(DAYS360(N961,Q961)/360),(DAYS360(N961,TODAY())/360))</f>
        <v>#REF!</v>
      </c>
      <c r="AE961" s="10" t="e">
        <f t="shared" ca="1" si="1153"/>
        <v>#REF!</v>
      </c>
      <c r="AF961" s="8">
        <v>34119</v>
      </c>
      <c r="AG961" s="11">
        <f t="shared" ca="1" si="1154"/>
        <v>31.789041095890411</v>
      </c>
      <c r="AH961" s="10" t="str">
        <f t="shared" ca="1" si="1155"/>
        <v>&gt;25&lt; 35</v>
      </c>
      <c r="AI961" s="12">
        <v>17129157</v>
      </c>
      <c r="AJ961" s="13" t="s">
        <v>170</v>
      </c>
      <c r="AK961" s="12">
        <v>13008499</v>
      </c>
      <c r="AL961" s="8">
        <v>41629</v>
      </c>
      <c r="AM961" s="7" t="s">
        <v>108</v>
      </c>
      <c r="AN961" s="7" t="s">
        <v>109</v>
      </c>
      <c r="AQ961">
        <v>3</v>
      </c>
      <c r="AR961" s="14">
        <v>3</v>
      </c>
      <c r="AS961" s="15">
        <f t="shared" si="1156"/>
        <v>45808.75</v>
      </c>
      <c r="AT961" s="14" t="s">
        <v>163</v>
      </c>
      <c r="AU961" s="12">
        <v>3.3069999999999999</v>
      </c>
      <c r="AV961" s="17" t="s">
        <v>92</v>
      </c>
      <c r="AW961" s="18" t="s">
        <v>1915</v>
      </c>
      <c r="AX961" s="19" t="s">
        <v>3994</v>
      </c>
      <c r="AY961" s="17" t="s">
        <v>630</v>
      </c>
      <c r="AZ961" s="14" t="s">
        <v>152</v>
      </c>
      <c r="BA961" s="20" t="str">
        <f t="shared" si="1157"/>
        <v>04055140007854444210</v>
      </c>
      <c r="BB961" s="31">
        <f t="shared" si="1158"/>
        <v>20</v>
      </c>
      <c r="BC961" s="22" t="s">
        <v>3995</v>
      </c>
      <c r="BD961" s="23" t="s">
        <v>115</v>
      </c>
      <c r="BF961" s="8"/>
      <c r="BG961" s="32">
        <v>93951171</v>
      </c>
      <c r="BH961" s="32">
        <v>97025161</v>
      </c>
      <c r="BI961" s="32"/>
      <c r="BJ961" t="s">
        <v>714</v>
      </c>
      <c r="BK961" s="14" t="str">
        <f t="shared" si="1224"/>
        <v>B-965</v>
      </c>
      <c r="BL961" s="14" t="s">
        <v>300</v>
      </c>
      <c r="BM961" s="25"/>
      <c r="BN961" s="26" t="str">
        <f t="shared" si="1203"/>
        <v>04055140007854444210</v>
      </c>
      <c r="BO961" s="27" t="str">
        <f t="shared" si="1160"/>
        <v>RIAHI SONIA</v>
      </c>
      <c r="BP961" s="26">
        <f t="shared" si="1161"/>
        <v>962</v>
      </c>
      <c r="BQ961" s="28"/>
    </row>
    <row r="962" spans="1:69" x14ac:dyDescent="0.25">
      <c r="A962" t="str">
        <f>VLOOKUP(B962,[2]RH!$B:$BV,72,0)</f>
        <v>Non-Actif</v>
      </c>
      <c r="B962" s="6">
        <v>963</v>
      </c>
      <c r="C962" s="7" t="s">
        <v>100</v>
      </c>
      <c r="D962" s="7" t="s">
        <v>3996</v>
      </c>
      <c r="E962" s="7" t="s">
        <v>67</v>
      </c>
      <c r="F962" s="7" t="s">
        <v>118</v>
      </c>
      <c r="G962" s="7" t="s">
        <v>220</v>
      </c>
      <c r="H962" s="7">
        <v>965</v>
      </c>
      <c r="I962" s="7"/>
      <c r="J962" s="7" t="s">
        <v>281</v>
      </c>
      <c r="K962" s="7" t="s">
        <v>146</v>
      </c>
      <c r="L962" s="7" t="s">
        <v>90</v>
      </c>
      <c r="M962" s="7" t="s">
        <v>191</v>
      </c>
      <c r="N962" s="8">
        <v>44713</v>
      </c>
      <c r="P962" s="7">
        <f t="shared" ca="1" si="1162"/>
        <v>-980</v>
      </c>
      <c r="Q962" s="8">
        <v>44723</v>
      </c>
      <c r="R962" s="7" t="s">
        <v>3997</v>
      </c>
      <c r="S962" s="7"/>
      <c r="T962" s="9" t="s">
        <v>156</v>
      </c>
      <c r="U962" s="7" t="str">
        <f t="shared" ref="U962:U1025" si="1229">IF(T962="CDI","Titulaire","Contractuel")</f>
        <v>Contractuel</v>
      </c>
      <c r="V962" s="8">
        <v>44713</v>
      </c>
      <c r="W962" s="8">
        <v>44742</v>
      </c>
      <c r="X962" s="8"/>
      <c r="Y962" s="8"/>
      <c r="Z962" s="8">
        <v>44713</v>
      </c>
      <c r="AA962" s="7">
        <f t="shared" ref="AA962:AA1025" si="1230">MONTH(N962)</f>
        <v>6</v>
      </c>
      <c r="AB962" s="7">
        <f t="shared" ref="AB962:AB1025" si="1231">IF(N962="","",YEAR(N962))</f>
        <v>2022</v>
      </c>
      <c r="AC962" s="7">
        <f t="shared" ref="AC962:AC1025" si="1232">AB962+4</f>
        <v>2026</v>
      </c>
      <c r="AD962" s="10" t="e">
        <f t="shared" ref="AD962:AD1025" ca="1" si="1233">IF(#REF!="Non",(DAYS360(N962,Q962)/360),(DAYS360(N962,TODAY())/360))</f>
        <v>#REF!</v>
      </c>
      <c r="AE962" s="10" t="e">
        <f t="shared" ref="AE962:AE1025" ca="1" si="1234">+IF(AD962&lt;1,"&lt; 1",IF(AND(AD962&gt;=1,AD962&lt;2),"&lt; 2",IF(AND(AD962&gt;=2,AD962&lt;3),"&lt; 3",IF(AND(AD962&gt;=3,AD962&lt;=4),"&lt; 4",IF(AD962&gt;4,"&gt; 4")))))</f>
        <v>#REF!</v>
      </c>
      <c r="AF962" s="8">
        <v>34621</v>
      </c>
      <c r="AG962" s="11">
        <f t="shared" ref="AG962:AG1025" ca="1" si="1235">(TODAY()-AF962)/365</f>
        <v>30.413698630136988</v>
      </c>
      <c r="AH962" s="10" t="str">
        <f t="shared" ref="AH962:AH1025" ca="1" si="1236">+IF(AG962&lt;25,"&lt; 25",IF(AND(AG962&gt;=25,AG962&lt;35),"&gt;25&lt; 35",IF(AND(AG962&gt;=35,AG962&lt;45),"&gt;35&lt; 45",IF(AND(AG962&gt;=45,AG962&lt;=55),"&gt;45&lt; 55",IF(AG962&gt;55,"&gt; 55")))))</f>
        <v>&gt;25&lt; 35</v>
      </c>
      <c r="AI962" s="12"/>
      <c r="AJ962" s="13"/>
      <c r="AK962" s="12" t="s">
        <v>3998</v>
      </c>
      <c r="AL962" s="8">
        <v>40695</v>
      </c>
      <c r="AM962" s="7" t="s">
        <v>108</v>
      </c>
      <c r="AN962" s="7" t="s">
        <v>109</v>
      </c>
      <c r="AQ962" s="14">
        <v>3</v>
      </c>
      <c r="AR962" s="14">
        <v>1</v>
      </c>
      <c r="AS962" s="15">
        <f t="shared" ref="AS962:AS1025" si="1237">N962+(365.25*AR962)</f>
        <v>45078.25</v>
      </c>
      <c r="AT962" s="14" t="s">
        <v>163</v>
      </c>
      <c r="AU962" s="12">
        <v>3.1930000000000001</v>
      </c>
      <c r="AV962" s="17" t="s">
        <v>73</v>
      </c>
      <c r="AW962" s="18" t="s">
        <v>1445</v>
      </c>
      <c r="AX962" s="19" t="s">
        <v>3999</v>
      </c>
      <c r="AY962" s="17" t="s">
        <v>838</v>
      </c>
      <c r="AZ962" s="14" t="s">
        <v>98</v>
      </c>
      <c r="BA962" s="20" t="str">
        <f t="shared" ref="BA962:BA1025" si="1238">CONCATENATE(AV962,AW962,AX962,AY962)</f>
        <v>01038076113018766364</v>
      </c>
      <c r="BB962" s="31">
        <f t="shared" ref="BB962:BB1025" si="1239">LEN(BA962)</f>
        <v>20</v>
      </c>
      <c r="BC962" s="22" t="s">
        <v>4000</v>
      </c>
      <c r="BD962" s="23" t="s">
        <v>115</v>
      </c>
      <c r="BF962" s="8"/>
      <c r="BG962" s="32">
        <v>95610280</v>
      </c>
      <c r="BH962" s="32">
        <v>97687439</v>
      </c>
      <c r="BI962" s="32"/>
      <c r="BJ962" t="s">
        <v>933</v>
      </c>
      <c r="BK962" s="14" t="str">
        <f t="shared" si="1224"/>
        <v>B-965</v>
      </c>
      <c r="BL962" s="14"/>
      <c r="BM962" s="25"/>
      <c r="BN962" s="26" t="str">
        <f t="shared" si="1203"/>
        <v>01038076113018766364</v>
      </c>
      <c r="BO962" s="27" t="str">
        <f t="shared" ref="BO962:BO1025" si="1240">D962</f>
        <v>ABOUAB KHOULOUD</v>
      </c>
      <c r="BP962" s="26">
        <f t="shared" ref="BP962:BP1025" si="1241">B962</f>
        <v>963</v>
      </c>
      <c r="BQ962" s="28"/>
    </row>
    <row r="963" spans="1:69" x14ac:dyDescent="0.25">
      <c r="A963" t="str">
        <f>VLOOKUP(B963,[2]RH!$B:$BV,72,0)</f>
        <v>Non-Actif</v>
      </c>
      <c r="B963" s="6">
        <v>964</v>
      </c>
      <c r="C963" s="7" t="s">
        <v>168</v>
      </c>
      <c r="D963" s="7" t="s">
        <v>4001</v>
      </c>
      <c r="E963" s="7" t="s">
        <v>67</v>
      </c>
      <c r="F963" s="7" t="s">
        <v>118</v>
      </c>
      <c r="G963" s="7" t="s">
        <v>220</v>
      </c>
      <c r="H963" s="7">
        <v>965</v>
      </c>
      <c r="I963" s="7" t="s">
        <v>280</v>
      </c>
      <c r="J963" s="7" t="s">
        <v>281</v>
      </c>
      <c r="K963" s="7" t="s">
        <v>146</v>
      </c>
      <c r="L963" s="7" t="s">
        <v>90</v>
      </c>
      <c r="M963" s="7" t="s">
        <v>191</v>
      </c>
      <c r="N963" s="8">
        <v>44713</v>
      </c>
      <c r="P963" s="7">
        <f t="shared" ref="P963:P1026" ca="1" si="1242">IF(W963="","",W963-TODAY())</f>
        <v>-553</v>
      </c>
      <c r="Q963" s="8">
        <v>45139</v>
      </c>
      <c r="R963" s="7" t="s">
        <v>4002</v>
      </c>
      <c r="S963" s="7"/>
      <c r="T963" s="9" t="s">
        <v>156</v>
      </c>
      <c r="U963" s="7" t="str">
        <f t="shared" si="1229"/>
        <v>Contractuel</v>
      </c>
      <c r="V963" s="8">
        <v>45108</v>
      </c>
      <c r="W963" s="8">
        <v>45169</v>
      </c>
      <c r="X963" s="8"/>
      <c r="Y963" s="8"/>
      <c r="Z963" s="8">
        <v>44713</v>
      </c>
      <c r="AA963" s="7">
        <f t="shared" si="1230"/>
        <v>6</v>
      </c>
      <c r="AB963" s="7">
        <f t="shared" si="1231"/>
        <v>2022</v>
      </c>
      <c r="AC963" s="7">
        <f t="shared" si="1232"/>
        <v>2026</v>
      </c>
      <c r="AD963" s="10" t="e">
        <f t="shared" ref="AD963:AD1026" ca="1" si="1243">IF(#REF!="Non",(DAYS360(N963,Q963)/360),(DAYS360(N963,TODAY())/360))</f>
        <v>#REF!</v>
      </c>
      <c r="AE963" s="10" t="e">
        <f t="shared" ca="1" si="1234"/>
        <v>#REF!</v>
      </c>
      <c r="AF963" s="8">
        <v>34198</v>
      </c>
      <c r="AG963" s="11">
        <f t="shared" ca="1" si="1235"/>
        <v>31.572602739726026</v>
      </c>
      <c r="AH963" s="10" t="str">
        <f t="shared" ca="1" si="1236"/>
        <v>&gt;25&lt; 35</v>
      </c>
      <c r="AI963" s="12">
        <v>16815035</v>
      </c>
      <c r="AJ963" s="13" t="s">
        <v>192</v>
      </c>
      <c r="AK963" s="12" t="s">
        <v>4003</v>
      </c>
      <c r="AL963" s="8">
        <v>41375</v>
      </c>
      <c r="AM963" s="7" t="s">
        <v>108</v>
      </c>
      <c r="AN963" s="7" t="s">
        <v>76</v>
      </c>
      <c r="AQ963" s="14">
        <v>3</v>
      </c>
      <c r="AR963" s="14">
        <v>2</v>
      </c>
      <c r="AS963" s="15">
        <f t="shared" si="1237"/>
        <v>45443.5</v>
      </c>
      <c r="AT963" s="14" t="s">
        <v>163</v>
      </c>
      <c r="AU963" s="12">
        <v>3.3069999999999999</v>
      </c>
      <c r="AV963" s="17" t="s">
        <v>150</v>
      </c>
      <c r="AW963" s="18" t="s">
        <v>1220</v>
      </c>
      <c r="AX963" s="19" t="s">
        <v>4004</v>
      </c>
      <c r="AY963" s="17" t="s">
        <v>1351</v>
      </c>
      <c r="AZ963" s="14" t="s">
        <v>174</v>
      </c>
      <c r="BA963" s="20" t="str">
        <f t="shared" si="1238"/>
        <v>07097015510552765178</v>
      </c>
      <c r="BB963" s="31">
        <f t="shared" si="1239"/>
        <v>20</v>
      </c>
      <c r="BC963" s="22" t="s">
        <v>4005</v>
      </c>
      <c r="BD963" s="23" t="s">
        <v>341</v>
      </c>
      <c r="BF963" s="8"/>
      <c r="BG963" s="32">
        <v>25210890</v>
      </c>
      <c r="BH963" s="32">
        <v>54864960</v>
      </c>
      <c r="BI963" s="32"/>
      <c r="BJ963" t="s">
        <v>299</v>
      </c>
      <c r="BK963" s="14" t="str">
        <f t="shared" si="1224"/>
        <v>B-965</v>
      </c>
      <c r="BL963" s="14" t="s">
        <v>288</v>
      </c>
      <c r="BM963" s="25"/>
      <c r="BN963" s="26" t="str">
        <f t="shared" si="1203"/>
        <v>07097015510552765178</v>
      </c>
      <c r="BO963" s="27" t="str">
        <f t="shared" si="1240"/>
        <v>MATHLOUTHI AMIRA</v>
      </c>
      <c r="BP963" s="26">
        <f t="shared" si="1241"/>
        <v>964</v>
      </c>
      <c r="BQ963" s="28"/>
    </row>
    <row r="964" spans="1:69" x14ac:dyDescent="0.25">
      <c r="A964" t="str">
        <f>VLOOKUP(B964,[2]RH!$B:$BV,72,0)</f>
        <v>si</v>
      </c>
      <c r="B964" s="6">
        <v>965</v>
      </c>
      <c r="C964" s="7" t="s">
        <v>65</v>
      </c>
      <c r="D964" s="7" t="s">
        <v>4006</v>
      </c>
      <c r="E964" s="7" t="s">
        <v>67</v>
      </c>
      <c r="F964" s="7" t="s">
        <v>118</v>
      </c>
      <c r="G964" s="7" t="s">
        <v>220</v>
      </c>
      <c r="H964" s="7">
        <v>965</v>
      </c>
      <c r="I964" s="7" t="s">
        <v>280</v>
      </c>
      <c r="J964" s="7" t="s">
        <v>281</v>
      </c>
      <c r="K964" s="7" t="s">
        <v>146</v>
      </c>
      <c r="L964" s="7" t="s">
        <v>90</v>
      </c>
      <c r="M964" s="7" t="s">
        <v>160</v>
      </c>
      <c r="N964" s="8">
        <v>44713</v>
      </c>
      <c r="P964" s="7">
        <f t="shared" ca="1" si="1242"/>
        <v>25</v>
      </c>
      <c r="Q964" s="8"/>
      <c r="R964" s="7"/>
      <c r="S964" s="7"/>
      <c r="T964" s="9" t="s">
        <v>156</v>
      </c>
      <c r="U964" s="7" t="str">
        <f t="shared" si="1229"/>
        <v>Contractuel</v>
      </c>
      <c r="V964" s="8">
        <v>45689</v>
      </c>
      <c r="W964" s="8">
        <f>VLOOKUP(B964,[1]BASE!$A:$Q,17,0)</f>
        <v>45747</v>
      </c>
      <c r="X964" s="8"/>
      <c r="Y964" s="8"/>
      <c r="Z964" s="8">
        <v>44713</v>
      </c>
      <c r="AA964" s="7">
        <f t="shared" si="1230"/>
        <v>6</v>
      </c>
      <c r="AB964" s="7">
        <f t="shared" si="1231"/>
        <v>2022</v>
      </c>
      <c r="AC964" s="7">
        <f t="shared" si="1232"/>
        <v>2026</v>
      </c>
      <c r="AD964" s="10" t="e">
        <f t="shared" ref="AD964:AD1027" ca="1" si="1244">IF(#REF!="Non",(DAYS360(N964,Q964)/360),(DAYS360(N964,TODAY())/360))</f>
        <v>#REF!</v>
      </c>
      <c r="AE964" s="10" t="e">
        <f t="shared" ca="1" si="1234"/>
        <v>#REF!</v>
      </c>
      <c r="AF964" s="8">
        <v>27695</v>
      </c>
      <c r="AG964" s="11">
        <f t="shared" ca="1" si="1235"/>
        <v>49.389041095890413</v>
      </c>
      <c r="AH964" s="10" t="str">
        <f t="shared" ca="1" si="1236"/>
        <v>&gt;45&lt; 55</v>
      </c>
      <c r="AI964" s="12">
        <v>16959612</v>
      </c>
      <c r="AJ964" s="13" t="s">
        <v>170</v>
      </c>
      <c r="AK964" s="12" t="s">
        <v>4007</v>
      </c>
      <c r="AL964" s="8">
        <v>41991</v>
      </c>
      <c r="AM964" s="7" t="s">
        <v>75</v>
      </c>
      <c r="AN964" s="7" t="s">
        <v>109</v>
      </c>
      <c r="AQ964">
        <v>3</v>
      </c>
      <c r="AR964" s="14">
        <v>3</v>
      </c>
      <c r="AS964" s="15">
        <f t="shared" si="1237"/>
        <v>45808.75</v>
      </c>
      <c r="AT964" s="14" t="s">
        <v>163</v>
      </c>
      <c r="AU964" s="12">
        <v>3.3069999999999999</v>
      </c>
      <c r="AV964" s="17" t="s">
        <v>236</v>
      </c>
      <c r="AW964" s="18" t="s">
        <v>201</v>
      </c>
      <c r="AX964" s="19" t="s">
        <v>4008</v>
      </c>
      <c r="AY964" s="17" t="s">
        <v>1995</v>
      </c>
      <c r="AZ964" s="14" t="s">
        <v>203</v>
      </c>
      <c r="BA964" s="20" t="str">
        <f t="shared" si="1238"/>
        <v>17001000000316475492</v>
      </c>
      <c r="BB964" s="31">
        <f t="shared" si="1239"/>
        <v>20</v>
      </c>
      <c r="BC964" s="22" t="s">
        <v>4009</v>
      </c>
      <c r="BD964" s="23" t="s">
        <v>1731</v>
      </c>
      <c r="BF964" s="8"/>
      <c r="BG964" s="32">
        <v>54483561</v>
      </c>
      <c r="BH964" s="32">
        <v>50506870</v>
      </c>
      <c r="BI964" s="32"/>
      <c r="BJ964" t="s">
        <v>454</v>
      </c>
      <c r="BK964" s="14" t="str">
        <f t="shared" si="1224"/>
        <v>B-965</v>
      </c>
      <c r="BL964" s="14" t="s">
        <v>288</v>
      </c>
      <c r="BM964" s="25"/>
      <c r="BN964" s="26" t="str">
        <f t="shared" si="1203"/>
        <v>17001000000316475492</v>
      </c>
      <c r="BO964" s="27" t="str">
        <f t="shared" si="1240"/>
        <v>BEN SAAD WALID</v>
      </c>
      <c r="BP964" s="26">
        <f t="shared" si="1241"/>
        <v>965</v>
      </c>
      <c r="BQ964" s="28"/>
    </row>
    <row r="965" spans="1:69" x14ac:dyDescent="0.25">
      <c r="A965" t="str">
        <f>VLOOKUP(B965,[2]RH!$B:$BV,72,0)</f>
        <v>Non-Actif</v>
      </c>
      <c r="B965" s="6">
        <v>966</v>
      </c>
      <c r="C965" s="7" t="s">
        <v>100</v>
      </c>
      <c r="D965" s="7" t="s">
        <v>4010</v>
      </c>
      <c r="E965" s="7" t="s">
        <v>67</v>
      </c>
      <c r="F965" s="7" t="s">
        <v>118</v>
      </c>
      <c r="G965" s="7" t="s">
        <v>220</v>
      </c>
      <c r="H965" s="7">
        <v>965</v>
      </c>
      <c r="I965" s="7" t="s">
        <v>280</v>
      </c>
      <c r="J965" s="7" t="s">
        <v>281</v>
      </c>
      <c r="K965" s="7" t="s">
        <v>146</v>
      </c>
      <c r="L965" s="7" t="s">
        <v>90</v>
      </c>
      <c r="M965" s="7" t="s">
        <v>191</v>
      </c>
      <c r="N965" s="8">
        <v>44713</v>
      </c>
      <c r="P965" s="7">
        <f t="shared" ca="1" si="1242"/>
        <v>-615</v>
      </c>
      <c r="Q965" s="8">
        <v>45090</v>
      </c>
      <c r="R965" s="7" t="s">
        <v>4011</v>
      </c>
      <c r="S965" s="7"/>
      <c r="T965" s="9" t="s">
        <v>156</v>
      </c>
      <c r="U965" s="7" t="str">
        <f t="shared" si="1229"/>
        <v>Contractuel</v>
      </c>
      <c r="V965" s="8">
        <v>45047</v>
      </c>
      <c r="W965" s="8">
        <v>45107</v>
      </c>
      <c r="X965" s="8"/>
      <c r="Y965" s="8"/>
      <c r="Z965" s="8">
        <v>44713</v>
      </c>
      <c r="AA965" s="7">
        <f t="shared" si="1230"/>
        <v>6</v>
      </c>
      <c r="AB965" s="7">
        <f t="shared" si="1231"/>
        <v>2022</v>
      </c>
      <c r="AC965" s="7">
        <f t="shared" si="1232"/>
        <v>2026</v>
      </c>
      <c r="AD965" s="10" t="e">
        <f t="shared" ref="AD965:AD1028" ca="1" si="1245">IF(#REF!="Non",(DAYS360(N965,Q965)/360),(DAYS360(N965,TODAY())/360))</f>
        <v>#REF!</v>
      </c>
      <c r="AE965" s="10" t="e">
        <f t="shared" ca="1" si="1234"/>
        <v>#REF!</v>
      </c>
      <c r="AF965" s="8">
        <v>35947</v>
      </c>
      <c r="AG965" s="11">
        <f t="shared" ca="1" si="1235"/>
        <v>26.780821917808218</v>
      </c>
      <c r="AH965" s="10" t="str">
        <f t="shared" ca="1" si="1236"/>
        <v>&gt;25&lt; 35</v>
      </c>
      <c r="AI965" s="12">
        <v>17444289</v>
      </c>
      <c r="AJ965" s="13" t="s">
        <v>82</v>
      </c>
      <c r="AK965" s="12">
        <v>14356747</v>
      </c>
      <c r="AL965" s="8">
        <v>42726</v>
      </c>
      <c r="AM965" s="7" t="s">
        <v>108</v>
      </c>
      <c r="AN965" s="7" t="s">
        <v>109</v>
      </c>
      <c r="AQ965" s="14">
        <v>3</v>
      </c>
      <c r="AR965" s="14">
        <v>1</v>
      </c>
      <c r="AS965" s="15">
        <f t="shared" si="1237"/>
        <v>45078.25</v>
      </c>
      <c r="AT965" s="14" t="s">
        <v>163</v>
      </c>
      <c r="AU965" s="12">
        <v>3.3069999999999999</v>
      </c>
      <c r="AV965" s="17" t="s">
        <v>236</v>
      </c>
      <c r="AW965" s="18" t="s">
        <v>201</v>
      </c>
      <c r="AX965" s="19" t="s">
        <v>4012</v>
      </c>
      <c r="AY965" s="17" t="s">
        <v>2897</v>
      </c>
      <c r="AZ965" s="14" t="s">
        <v>203</v>
      </c>
      <c r="BA965" s="20" t="str">
        <f t="shared" si="1238"/>
        <v>17001000000295062839</v>
      </c>
      <c r="BB965" s="31">
        <f t="shared" si="1239"/>
        <v>20</v>
      </c>
      <c r="BC965" s="22" t="s">
        <v>4013</v>
      </c>
      <c r="BD965" s="23" t="s">
        <v>568</v>
      </c>
      <c r="BF965" s="8"/>
      <c r="BG965" s="32">
        <v>22789190</v>
      </c>
      <c r="BH965" s="32">
        <v>27693734</v>
      </c>
      <c r="BI965" s="32"/>
      <c r="BJ965" t="s">
        <v>371</v>
      </c>
      <c r="BK965" s="14" t="str">
        <f t="shared" si="1224"/>
        <v>B-965</v>
      </c>
      <c r="BL965" s="14"/>
      <c r="BM965" s="25"/>
      <c r="BN965" s="26" t="str">
        <f t="shared" si="1203"/>
        <v>17001000000295062839</v>
      </c>
      <c r="BO965" s="27" t="str">
        <f t="shared" si="1240"/>
        <v>BOUHALI IMEN</v>
      </c>
      <c r="BP965" s="26">
        <f t="shared" si="1241"/>
        <v>966</v>
      </c>
      <c r="BQ965" s="28"/>
    </row>
    <row r="966" spans="1:69" x14ac:dyDescent="0.25">
      <c r="A966" t="str">
        <f>VLOOKUP(B966,[2]RH!$B:$BV,72,0)</f>
        <v>Non-Actif</v>
      </c>
      <c r="B966" s="6">
        <v>967</v>
      </c>
      <c r="C966" s="7" t="s">
        <v>100</v>
      </c>
      <c r="D966" s="7" t="s">
        <v>4014</v>
      </c>
      <c r="E966" s="7" t="s">
        <v>67</v>
      </c>
      <c r="F966" s="7" t="s">
        <v>102</v>
      </c>
      <c r="G966" s="7" t="s">
        <v>4015</v>
      </c>
      <c r="H966" s="7"/>
      <c r="I966" s="7"/>
      <c r="J966" s="7"/>
      <c r="K966" s="7" t="s">
        <v>70</v>
      </c>
      <c r="L966" s="7" t="s">
        <v>90</v>
      </c>
      <c r="M966" s="7" t="s">
        <v>4015</v>
      </c>
      <c r="N966" s="8">
        <v>44715</v>
      </c>
      <c r="P966" s="7" t="str">
        <f t="shared" ca="1" si="1242"/>
        <v/>
      </c>
      <c r="Q966" s="8">
        <v>45203</v>
      </c>
      <c r="R966" s="7" t="s">
        <v>137</v>
      </c>
      <c r="S966" s="7"/>
      <c r="T966" s="9" t="s">
        <v>72</v>
      </c>
      <c r="U966" s="7" t="str">
        <f t="shared" si="1229"/>
        <v>Titulaire</v>
      </c>
      <c r="V966" s="8"/>
      <c r="W966" s="8"/>
      <c r="X966" s="8">
        <v>44715</v>
      </c>
      <c r="Y966" s="8">
        <v>44980</v>
      </c>
      <c r="Z966" s="8"/>
      <c r="AA966" s="7">
        <f t="shared" si="1230"/>
        <v>6</v>
      </c>
      <c r="AB966" s="7">
        <f t="shared" si="1231"/>
        <v>2022</v>
      </c>
      <c r="AC966" s="7">
        <f t="shared" si="1232"/>
        <v>2026</v>
      </c>
      <c r="AD966" s="10" t="e">
        <f t="shared" ref="AD966:AD1029" ca="1" si="1246">IF(#REF!="Non",(DAYS360(N966,Q966)/360),(DAYS360(N966,TODAY())/360))</f>
        <v>#REF!</v>
      </c>
      <c r="AE966" s="10" t="e">
        <f t="shared" ca="1" si="1234"/>
        <v>#REF!</v>
      </c>
      <c r="AF966" s="8">
        <v>33979</v>
      </c>
      <c r="AG966" s="11">
        <f t="shared" ca="1" si="1235"/>
        <v>32.172602739726024</v>
      </c>
      <c r="AH966" s="10" t="str">
        <f t="shared" ca="1" si="1236"/>
        <v>&gt;25&lt; 35</v>
      </c>
      <c r="AI966" s="12"/>
      <c r="AJ966" s="13"/>
      <c r="AK966" s="12" t="s">
        <v>4016</v>
      </c>
      <c r="AL966" s="8">
        <v>42248</v>
      </c>
      <c r="AM966" s="7" t="s">
        <v>108</v>
      </c>
      <c r="AN966" s="7" t="s">
        <v>109</v>
      </c>
      <c r="AQ966" s="14"/>
      <c r="AR966" s="14">
        <v>2</v>
      </c>
      <c r="AS966" s="15">
        <f t="shared" si="1237"/>
        <v>45445.5</v>
      </c>
      <c r="AT966" s="14" t="s">
        <v>77</v>
      </c>
      <c r="AU966" s="12">
        <v>800</v>
      </c>
      <c r="AV966" s="17">
        <v>25</v>
      </c>
      <c r="AW966" s="18" t="s">
        <v>4017</v>
      </c>
      <c r="AX966" s="19" t="s">
        <v>4018</v>
      </c>
      <c r="AY966" s="17">
        <v>52</v>
      </c>
      <c r="AZ966" s="14" t="s">
        <v>276</v>
      </c>
      <c r="BA966" s="20" t="str">
        <f t="shared" si="1238"/>
        <v>25063000000115366352</v>
      </c>
      <c r="BB966" s="31">
        <f t="shared" si="1239"/>
        <v>20</v>
      </c>
      <c r="BC966" s="22" t="s">
        <v>4019</v>
      </c>
      <c r="BD966" s="23" t="s">
        <v>1767</v>
      </c>
      <c r="BF966" s="8"/>
      <c r="BG966" s="32">
        <v>52871746</v>
      </c>
      <c r="BH966" s="32">
        <v>54010697</v>
      </c>
      <c r="BI966" s="32">
        <v>98137839</v>
      </c>
      <c r="BK966" s="14" t="str">
        <f t="shared" si="1224"/>
        <v>CADRE</v>
      </c>
      <c r="BL966" s="14"/>
      <c r="BM966" s="25"/>
      <c r="BN966" s="26" t="str">
        <f t="shared" si="1203"/>
        <v>25063000000115366352</v>
      </c>
      <c r="BO966" s="27" t="str">
        <f t="shared" si="1240"/>
        <v>GHAZOUANI NADA</v>
      </c>
      <c r="BP966" s="26">
        <f t="shared" si="1241"/>
        <v>967</v>
      </c>
      <c r="BQ966" s="28"/>
    </row>
    <row r="967" spans="1:69" x14ac:dyDescent="0.25">
      <c r="A967" t="str">
        <f>VLOOKUP(B967,[2]RH!$B:$BV,72,0)</f>
        <v>si</v>
      </c>
      <c r="B967" s="6">
        <v>968</v>
      </c>
      <c r="C967" s="7" t="s">
        <v>168</v>
      </c>
      <c r="D967" s="7" t="s">
        <v>4020</v>
      </c>
      <c r="E967" s="7" t="s">
        <v>67</v>
      </c>
      <c r="F967" s="7" t="s">
        <v>118</v>
      </c>
      <c r="G967" s="7" t="s">
        <v>220</v>
      </c>
      <c r="H967" s="7">
        <v>965</v>
      </c>
      <c r="I967" s="7" t="s">
        <v>280</v>
      </c>
      <c r="J967" s="7" t="s">
        <v>281</v>
      </c>
      <c r="K967" s="7" t="s">
        <v>146</v>
      </c>
      <c r="L967" s="7" t="s">
        <v>90</v>
      </c>
      <c r="M967" s="7" t="s">
        <v>191</v>
      </c>
      <c r="N967" s="8">
        <v>44713</v>
      </c>
      <c r="P967" s="7">
        <f t="shared" ca="1" si="1242"/>
        <v>25</v>
      </c>
      <c r="Q967" s="8"/>
      <c r="R967" s="7"/>
      <c r="S967" s="7"/>
      <c r="T967" s="9" t="s">
        <v>156</v>
      </c>
      <c r="U967" s="7" t="str">
        <f t="shared" si="1229"/>
        <v>Contractuel</v>
      </c>
      <c r="V967" s="8">
        <v>45689</v>
      </c>
      <c r="W967" s="8">
        <f>VLOOKUP(B967,[1]BASE!$A:$Q,17,0)</f>
        <v>45747</v>
      </c>
      <c r="X967" s="8"/>
      <c r="Y967" s="8"/>
      <c r="Z967" s="8">
        <v>44713</v>
      </c>
      <c r="AA967" s="7">
        <f t="shared" si="1230"/>
        <v>6</v>
      </c>
      <c r="AB967" s="7">
        <f t="shared" si="1231"/>
        <v>2022</v>
      </c>
      <c r="AC967" s="7">
        <f t="shared" si="1232"/>
        <v>2026</v>
      </c>
      <c r="AD967" s="10" t="e">
        <f t="shared" ref="AD967:AD1030" ca="1" si="1247">IF(#REF!="Non",(DAYS360(N967,Q967)/360),(DAYS360(N967,TODAY())/360))</f>
        <v>#REF!</v>
      </c>
      <c r="AE967" s="10" t="e">
        <f t="shared" ca="1" si="1234"/>
        <v>#REF!</v>
      </c>
      <c r="AF967" s="8">
        <v>27877</v>
      </c>
      <c r="AG967" s="11">
        <f t="shared" ca="1" si="1235"/>
        <v>48.890410958904113</v>
      </c>
      <c r="AH967" s="10" t="str">
        <f t="shared" ca="1" si="1236"/>
        <v>&gt;45&lt; 55</v>
      </c>
      <c r="AI967" s="12">
        <v>11851878</v>
      </c>
      <c r="AJ967" s="13" t="s">
        <v>192</v>
      </c>
      <c r="AK967" s="12" t="s">
        <v>4021</v>
      </c>
      <c r="AL967" s="8">
        <v>34815</v>
      </c>
      <c r="AM967" s="7" t="s">
        <v>108</v>
      </c>
      <c r="AN967" s="7" t="s">
        <v>76</v>
      </c>
      <c r="AO967">
        <v>2</v>
      </c>
      <c r="AQ967">
        <v>3</v>
      </c>
      <c r="AR967" s="14">
        <v>3</v>
      </c>
      <c r="AS967" s="15">
        <f t="shared" si="1237"/>
        <v>45808.75</v>
      </c>
      <c r="AT967" s="14" t="s">
        <v>163</v>
      </c>
      <c r="AU967" s="12">
        <v>3.3069999999999999</v>
      </c>
      <c r="AV967" s="17" t="s">
        <v>236</v>
      </c>
      <c r="AW967" s="18" t="s">
        <v>201</v>
      </c>
      <c r="AX967" s="19" t="s">
        <v>4022</v>
      </c>
      <c r="AY967" s="17" t="s">
        <v>238</v>
      </c>
      <c r="AZ967" s="14" t="s">
        <v>203</v>
      </c>
      <c r="BA967" s="20" t="str">
        <f t="shared" si="1238"/>
        <v>17001000000313871527</v>
      </c>
      <c r="BB967" s="31">
        <f t="shared" si="1239"/>
        <v>20</v>
      </c>
      <c r="BC967" s="22" t="s">
        <v>4023</v>
      </c>
      <c r="BD967" s="23" t="s">
        <v>431</v>
      </c>
      <c r="BF967" s="8"/>
      <c r="BG967" s="32">
        <v>93607056</v>
      </c>
      <c r="BH967" s="32">
        <v>92541436</v>
      </c>
      <c r="BI967" s="32"/>
      <c r="BJ967" t="s">
        <v>431</v>
      </c>
      <c r="BK967" s="14" t="str">
        <f t="shared" si="1224"/>
        <v>B-965</v>
      </c>
      <c r="BL967" s="14" t="s">
        <v>595</v>
      </c>
      <c r="BM967" s="25"/>
      <c r="BN967" s="26" t="str">
        <f t="shared" si="1203"/>
        <v>17001000000313871527</v>
      </c>
      <c r="BO967" s="27" t="str">
        <f t="shared" si="1240"/>
        <v>BOUKHRIS RAOUDHA</v>
      </c>
      <c r="BP967" s="26">
        <f t="shared" si="1241"/>
        <v>968</v>
      </c>
      <c r="BQ967" s="28"/>
    </row>
    <row r="968" spans="1:69" x14ac:dyDescent="0.25">
      <c r="A968" t="str">
        <f>VLOOKUP(B968,[2]RH!$B:$BV,72,0)</f>
        <v>Non-Actif</v>
      </c>
      <c r="B968" s="6">
        <v>969</v>
      </c>
      <c r="C968" s="7" t="s">
        <v>100</v>
      </c>
      <c r="D968" s="7" t="s">
        <v>4024</v>
      </c>
      <c r="E968" s="7" t="s">
        <v>67</v>
      </c>
      <c r="F968" s="7" t="s">
        <v>118</v>
      </c>
      <c r="G968" s="7" t="s">
        <v>722</v>
      </c>
      <c r="H968" s="7">
        <v>965</v>
      </c>
      <c r="I968" s="7"/>
      <c r="J968" s="7" t="s">
        <v>281</v>
      </c>
      <c r="K968" s="7" t="s">
        <v>146</v>
      </c>
      <c r="L968" s="7" t="s">
        <v>90</v>
      </c>
      <c r="M968" s="7" t="s">
        <v>191</v>
      </c>
      <c r="N968" s="8">
        <v>44713</v>
      </c>
      <c r="P968" s="7">
        <f t="shared" ca="1" si="1242"/>
        <v>-796</v>
      </c>
      <c r="Q968" s="8">
        <v>44835</v>
      </c>
      <c r="R968" s="7" t="s">
        <v>161</v>
      </c>
      <c r="S968" s="7"/>
      <c r="T968" s="9" t="s">
        <v>156</v>
      </c>
      <c r="U968" s="7" t="str">
        <f t="shared" si="1229"/>
        <v>Contractuel</v>
      </c>
      <c r="V968" s="8">
        <v>44835</v>
      </c>
      <c r="W968" s="8">
        <v>44926</v>
      </c>
      <c r="X968" s="8"/>
      <c r="Y968" s="8"/>
      <c r="Z968" s="8">
        <v>44713</v>
      </c>
      <c r="AA968" s="7">
        <f t="shared" si="1230"/>
        <v>6</v>
      </c>
      <c r="AB968" s="7">
        <f t="shared" si="1231"/>
        <v>2022</v>
      </c>
      <c r="AC968" s="7">
        <f t="shared" si="1232"/>
        <v>2026</v>
      </c>
      <c r="AD968" s="10" t="e">
        <f t="shared" ref="AD968:AD1031" ca="1" si="1248">IF(#REF!="Non",(DAYS360(N968,Q968)/360),(DAYS360(N968,TODAY())/360))</f>
        <v>#REF!</v>
      </c>
      <c r="AE968" s="10" t="e">
        <f t="shared" ca="1" si="1234"/>
        <v>#REF!</v>
      </c>
      <c r="AF968" s="8">
        <v>37466</v>
      </c>
      <c r="AG968" s="11">
        <f t="shared" ca="1" si="1235"/>
        <v>22.61917808219178</v>
      </c>
      <c r="AH968" s="10" t="str">
        <f t="shared" ca="1" si="1236"/>
        <v>&lt; 25</v>
      </c>
      <c r="AI968" s="12"/>
      <c r="AJ968" s="13"/>
      <c r="AK968" s="12">
        <v>11678793</v>
      </c>
      <c r="AL968" s="8">
        <v>44610</v>
      </c>
      <c r="AM968" s="7" t="s">
        <v>108</v>
      </c>
      <c r="AN968" s="7" t="s">
        <v>109</v>
      </c>
      <c r="AQ968" s="14">
        <v>3</v>
      </c>
      <c r="AR968" s="14">
        <v>1</v>
      </c>
      <c r="AS968" s="15">
        <f t="shared" si="1237"/>
        <v>45078.25</v>
      </c>
      <c r="AT968" s="14" t="s">
        <v>163</v>
      </c>
      <c r="AU968" s="12">
        <v>3.3069999999999999</v>
      </c>
      <c r="AV968" s="17" t="s">
        <v>150</v>
      </c>
      <c r="AW968" s="18" t="s">
        <v>339</v>
      </c>
      <c r="AX968" s="19" t="s">
        <v>4025</v>
      </c>
      <c r="AY968" s="17" t="s">
        <v>980</v>
      </c>
      <c r="AZ968" s="14" t="s">
        <v>174</v>
      </c>
      <c r="BA968" s="20" t="str">
        <f t="shared" si="1238"/>
        <v>07080013810554815735</v>
      </c>
      <c r="BB968" s="31">
        <f t="shared" si="1239"/>
        <v>20</v>
      </c>
      <c r="BC968" s="22" t="s">
        <v>4026</v>
      </c>
      <c r="BD968" s="23" t="s">
        <v>1286</v>
      </c>
      <c r="BF968" s="8" t="s">
        <v>1274</v>
      </c>
      <c r="BG968" s="32">
        <v>54252221</v>
      </c>
      <c r="BH968" s="32">
        <v>29411912</v>
      </c>
      <c r="BI968" s="32"/>
      <c r="BJ968" t="s">
        <v>454</v>
      </c>
      <c r="BK968" s="14" t="str">
        <f t="shared" si="1224"/>
        <v>B-965</v>
      </c>
      <c r="BL968" s="14"/>
      <c r="BM968" s="25">
        <v>155.62100000000001</v>
      </c>
      <c r="BN968" s="26" t="str">
        <f t="shared" si="1203"/>
        <v>07080013810554815735</v>
      </c>
      <c r="BO968" s="27" t="str">
        <f t="shared" si="1240"/>
        <v>RACHI MANAR</v>
      </c>
      <c r="BP968" s="26">
        <f t="shared" si="1241"/>
        <v>969</v>
      </c>
      <c r="BQ968" s="28" t="s">
        <v>531</v>
      </c>
    </row>
    <row r="969" spans="1:69" x14ac:dyDescent="0.25">
      <c r="A969" t="str">
        <f>VLOOKUP(B969,[2]RH!$B:$BV,72,0)</f>
        <v>si</v>
      </c>
      <c r="B969" s="6">
        <v>970</v>
      </c>
      <c r="C969" s="7" t="s">
        <v>168</v>
      </c>
      <c r="D969" s="7" t="s">
        <v>4027</v>
      </c>
      <c r="E969" s="7" t="s">
        <v>67</v>
      </c>
      <c r="F969" s="7" t="s">
        <v>118</v>
      </c>
      <c r="G969" s="7" t="s">
        <v>220</v>
      </c>
      <c r="H969" s="7" t="s">
        <v>225</v>
      </c>
      <c r="I969" s="7" t="s">
        <v>589</v>
      </c>
      <c r="J969" s="7" t="s">
        <v>190</v>
      </c>
      <c r="K969" s="7" t="s">
        <v>146</v>
      </c>
      <c r="L969" s="7" t="s">
        <v>90</v>
      </c>
      <c r="M969" s="7" t="s">
        <v>191</v>
      </c>
      <c r="N969" s="8">
        <v>44714</v>
      </c>
      <c r="P969" s="7">
        <f t="shared" ca="1" si="1242"/>
        <v>25</v>
      </c>
      <c r="Q969" s="8"/>
      <c r="R969" s="7"/>
      <c r="S969" s="7"/>
      <c r="T969" s="9" t="s">
        <v>156</v>
      </c>
      <c r="U969" s="7" t="str">
        <f t="shared" si="1229"/>
        <v>Contractuel</v>
      </c>
      <c r="V969" s="8">
        <v>45689</v>
      </c>
      <c r="W969" s="8">
        <f>VLOOKUP(B969,[1]BASE!$A:$Q,17,0)</f>
        <v>45747</v>
      </c>
      <c r="X969" s="8"/>
      <c r="Y969" s="8"/>
      <c r="Z969" s="8">
        <v>44714</v>
      </c>
      <c r="AA969" s="7">
        <f t="shared" si="1230"/>
        <v>6</v>
      </c>
      <c r="AB969" s="7">
        <f t="shared" si="1231"/>
        <v>2022</v>
      </c>
      <c r="AC969" s="7">
        <f t="shared" si="1232"/>
        <v>2026</v>
      </c>
      <c r="AD969" s="10" t="e">
        <f t="shared" ref="AD969:AD1032" ca="1" si="1249">IF(#REF!="Non",(DAYS360(N969,Q969)/360),(DAYS360(N969,TODAY())/360))</f>
        <v>#REF!</v>
      </c>
      <c r="AE969" s="10" t="e">
        <f t="shared" ca="1" si="1234"/>
        <v>#REF!</v>
      </c>
      <c r="AF969" s="8">
        <v>26033</v>
      </c>
      <c r="AG969" s="11">
        <f t="shared" ca="1" si="1235"/>
        <v>53.942465753424656</v>
      </c>
      <c r="AH969" s="10" t="str">
        <f t="shared" ca="1" si="1236"/>
        <v>&gt;45&lt; 55</v>
      </c>
      <c r="AI969" s="12">
        <v>11798298</v>
      </c>
      <c r="AJ969" s="13" t="s">
        <v>150</v>
      </c>
      <c r="AK969" s="12" t="s">
        <v>4028</v>
      </c>
      <c r="AL969" s="8">
        <v>38883</v>
      </c>
      <c r="AM969" s="7" t="s">
        <v>108</v>
      </c>
      <c r="AN969" s="7" t="s">
        <v>76</v>
      </c>
      <c r="AO969">
        <v>5</v>
      </c>
      <c r="AQ969">
        <v>3</v>
      </c>
      <c r="AR969" s="14">
        <v>3</v>
      </c>
      <c r="AS969" s="15">
        <f t="shared" si="1237"/>
        <v>45809.75</v>
      </c>
      <c r="AT969" s="14" t="s">
        <v>163</v>
      </c>
      <c r="AU969" s="12">
        <v>3.3069999999999999</v>
      </c>
      <c r="AV969" s="17">
        <v>25</v>
      </c>
      <c r="AW969" s="18" t="s">
        <v>907</v>
      </c>
      <c r="AX969" s="19" t="s">
        <v>4029</v>
      </c>
      <c r="AY969" s="17">
        <v>20</v>
      </c>
      <c r="AZ969" s="14" t="s">
        <v>276</v>
      </c>
      <c r="BA969" s="20" t="str">
        <f t="shared" si="1238"/>
        <v>25024000000139194120</v>
      </c>
      <c r="BB969" s="31">
        <f t="shared" si="1239"/>
        <v>20</v>
      </c>
      <c r="BC969" s="22" t="s">
        <v>4030</v>
      </c>
      <c r="BD969" s="23" t="s">
        <v>250</v>
      </c>
      <c r="BF969" s="8"/>
      <c r="BG969" s="32">
        <v>25391597</v>
      </c>
      <c r="BH969" s="32">
        <v>21485969</v>
      </c>
      <c r="BI969" s="32"/>
      <c r="BJ969" t="s">
        <v>250</v>
      </c>
      <c r="BK969" s="14" t="str">
        <f t="shared" si="1224"/>
        <v>A-P6 AV</v>
      </c>
      <c r="BL969" s="14" t="s">
        <v>595</v>
      </c>
      <c r="BM969" s="25"/>
      <c r="BN969" s="26" t="str">
        <f t="shared" si="1203"/>
        <v>25024000000139194120</v>
      </c>
      <c r="BO969" s="27" t="str">
        <f t="shared" si="1240"/>
        <v>SASSI INTISSAR</v>
      </c>
      <c r="BP969" s="26">
        <f t="shared" si="1241"/>
        <v>970</v>
      </c>
      <c r="BQ969" s="28"/>
    </row>
    <row r="970" spans="1:69" x14ac:dyDescent="0.25">
      <c r="A970" t="str">
        <f>VLOOKUP(B970,[2]RH!$B:$BV,72,0)</f>
        <v>Non-Actif</v>
      </c>
      <c r="B970" s="6">
        <v>971</v>
      </c>
      <c r="C970" s="7" t="s">
        <v>100</v>
      </c>
      <c r="D970" s="7" t="s">
        <v>4031</v>
      </c>
      <c r="E970" s="7" t="s">
        <v>67</v>
      </c>
      <c r="F970" s="7" t="s">
        <v>158</v>
      </c>
      <c r="G970" s="7" t="s">
        <v>408</v>
      </c>
      <c r="H970" s="7" t="s">
        <v>541</v>
      </c>
      <c r="I970" s="7" t="s">
        <v>3338</v>
      </c>
      <c r="J970" s="7"/>
      <c r="K970" s="7" t="s">
        <v>146</v>
      </c>
      <c r="L970" s="7" t="s">
        <v>90</v>
      </c>
      <c r="M970" s="7" t="s">
        <v>191</v>
      </c>
      <c r="N970" s="8">
        <v>44722</v>
      </c>
      <c r="P970" s="7">
        <f t="shared" ca="1" si="1242"/>
        <v>-676</v>
      </c>
      <c r="Q970" s="8">
        <v>45022</v>
      </c>
      <c r="R970" s="7" t="s">
        <v>147</v>
      </c>
      <c r="S970" s="7"/>
      <c r="T970" s="9" t="s">
        <v>156</v>
      </c>
      <c r="U970" s="7" t="str">
        <f t="shared" si="1229"/>
        <v>Contractuel</v>
      </c>
      <c r="V970" s="8">
        <v>44986</v>
      </c>
      <c r="W970" s="8">
        <v>45046</v>
      </c>
      <c r="X970" s="8"/>
      <c r="Y970" s="8"/>
      <c r="Z970" s="8">
        <v>44722</v>
      </c>
      <c r="AA970" s="7">
        <f t="shared" si="1230"/>
        <v>6</v>
      </c>
      <c r="AB970" s="7">
        <f t="shared" si="1231"/>
        <v>2022</v>
      </c>
      <c r="AC970" s="7">
        <f t="shared" si="1232"/>
        <v>2026</v>
      </c>
      <c r="AD970" s="10" t="e">
        <f t="shared" ref="AD970:AD1033" ca="1" si="1250">IF(#REF!="Non",(DAYS360(N970,Q970)/360),(DAYS360(N970,TODAY())/360))</f>
        <v>#REF!</v>
      </c>
      <c r="AE970" s="10" t="e">
        <f t="shared" ca="1" si="1234"/>
        <v>#REF!</v>
      </c>
      <c r="AF970" s="8">
        <v>35831</v>
      </c>
      <c r="AG970" s="11">
        <f t="shared" ca="1" si="1235"/>
        <v>27.098630136986301</v>
      </c>
      <c r="AH970" s="10" t="str">
        <f t="shared" ca="1" si="1236"/>
        <v>&gt;25&lt; 35</v>
      </c>
      <c r="AI970" s="12">
        <v>17496466</v>
      </c>
      <c r="AJ970" s="13" t="s">
        <v>79</v>
      </c>
      <c r="AK970" s="12">
        <v>11663556</v>
      </c>
      <c r="AL970" s="8">
        <v>44706</v>
      </c>
      <c r="AM970" s="7" t="s">
        <v>108</v>
      </c>
      <c r="AN970" s="7" t="s">
        <v>109</v>
      </c>
      <c r="AQ970" s="14">
        <v>3</v>
      </c>
      <c r="AR970" s="14">
        <v>1</v>
      </c>
      <c r="AS970" s="15">
        <f t="shared" si="1237"/>
        <v>45087.25</v>
      </c>
      <c r="AT970" s="14" t="s">
        <v>163</v>
      </c>
      <c r="AU970" s="12">
        <v>3.3069999999999999</v>
      </c>
      <c r="AV970" s="17" t="s">
        <v>236</v>
      </c>
      <c r="AW970" s="18" t="s">
        <v>201</v>
      </c>
      <c r="AX970" s="19" t="s">
        <v>4032</v>
      </c>
      <c r="AY970" s="17" t="s">
        <v>268</v>
      </c>
      <c r="AZ970" s="14" t="s">
        <v>203</v>
      </c>
      <c r="BA970" s="20" t="str">
        <f t="shared" si="1238"/>
        <v>17001000000315584159</v>
      </c>
      <c r="BB970" s="31">
        <f t="shared" si="1239"/>
        <v>20</v>
      </c>
      <c r="BC970" s="22" t="s">
        <v>4033</v>
      </c>
      <c r="BD970" s="23" t="s">
        <v>286</v>
      </c>
      <c r="BF970" s="8"/>
      <c r="BG970" s="32">
        <v>28446298</v>
      </c>
      <c r="BH970" s="32">
        <v>99991644</v>
      </c>
      <c r="BI970" s="32"/>
      <c r="BJ970" t="s">
        <v>600</v>
      </c>
      <c r="BK970" s="14" t="str">
        <f t="shared" si="1224"/>
        <v>-coupe</v>
      </c>
      <c r="BL970" s="14"/>
      <c r="BM970" s="25"/>
      <c r="BN970" s="26" t="str">
        <f t="shared" si="1203"/>
        <v>17001000000315584159</v>
      </c>
      <c r="BO970" s="27" t="str">
        <f t="shared" si="1240"/>
        <v>ARFAOUI MERIAM</v>
      </c>
      <c r="BP970" s="26">
        <f t="shared" si="1241"/>
        <v>971</v>
      </c>
      <c r="BQ970" s="28"/>
    </row>
    <row r="971" spans="1:69" x14ac:dyDescent="0.25">
      <c r="A971" t="str">
        <f>VLOOKUP(B971,[2]RH!$B:$BV,72,0)</f>
        <v>Non-Actif</v>
      </c>
      <c r="B971" s="6">
        <v>972</v>
      </c>
      <c r="C971" s="7" t="s">
        <v>100</v>
      </c>
      <c r="D971" s="7" t="s">
        <v>4034</v>
      </c>
      <c r="E971" s="7" t="s">
        <v>67</v>
      </c>
      <c r="F971" s="7" t="s">
        <v>158</v>
      </c>
      <c r="G971" s="7" t="s">
        <v>1575</v>
      </c>
      <c r="H971" s="7"/>
      <c r="I971" s="7"/>
      <c r="J971" s="7"/>
      <c r="K971" s="7" t="s">
        <v>146</v>
      </c>
      <c r="L971" s="7" t="s">
        <v>90</v>
      </c>
      <c r="M971" s="7" t="s">
        <v>191</v>
      </c>
      <c r="N971" s="8">
        <v>44722</v>
      </c>
      <c r="P971" s="7">
        <f t="shared" ca="1" si="1242"/>
        <v>-949</v>
      </c>
      <c r="Q971" s="8">
        <v>44733</v>
      </c>
      <c r="R971" s="7" t="s">
        <v>290</v>
      </c>
      <c r="S971" s="7"/>
      <c r="T971" s="9" t="s">
        <v>156</v>
      </c>
      <c r="U971" s="7" t="str">
        <f t="shared" si="1229"/>
        <v>Contractuel</v>
      </c>
      <c r="V971" s="8">
        <v>44722</v>
      </c>
      <c r="W971" s="8">
        <v>44773</v>
      </c>
      <c r="X971" s="8"/>
      <c r="Y971" s="8"/>
      <c r="Z971" s="8">
        <v>44722</v>
      </c>
      <c r="AA971" s="7">
        <f t="shared" si="1230"/>
        <v>6</v>
      </c>
      <c r="AB971" s="7">
        <f t="shared" si="1231"/>
        <v>2022</v>
      </c>
      <c r="AC971" s="7">
        <f t="shared" si="1232"/>
        <v>2026</v>
      </c>
      <c r="AD971" s="10" t="e">
        <f t="shared" ref="AD971:AD1034" ca="1" si="1251">IF(#REF!="Non",(DAYS360(N971,Q971)/360),(DAYS360(N971,TODAY())/360))</f>
        <v>#REF!</v>
      </c>
      <c r="AE971" s="10" t="e">
        <f t="shared" ca="1" si="1234"/>
        <v>#REF!</v>
      </c>
      <c r="AF971" s="8">
        <v>34029</v>
      </c>
      <c r="AG971" s="11">
        <f t="shared" ca="1" si="1235"/>
        <v>32.035616438356165</v>
      </c>
      <c r="AH971" s="10" t="str">
        <f t="shared" ca="1" si="1236"/>
        <v>&gt;25&lt; 35</v>
      </c>
      <c r="AI971" s="12">
        <v>16880147</v>
      </c>
      <c r="AJ971" s="13" t="s">
        <v>73</v>
      </c>
      <c r="AK971" s="12" t="s">
        <v>4035</v>
      </c>
      <c r="AL971" s="8">
        <v>40417</v>
      </c>
      <c r="AM971" s="7" t="s">
        <v>108</v>
      </c>
      <c r="AN971" s="7" t="s">
        <v>109</v>
      </c>
      <c r="AQ971" s="14">
        <v>3</v>
      </c>
      <c r="AR971" s="14">
        <v>1</v>
      </c>
      <c r="AS971" s="15">
        <f t="shared" si="1237"/>
        <v>45087.25</v>
      </c>
      <c r="AT971" s="14" t="s">
        <v>163</v>
      </c>
      <c r="AU971" s="12">
        <v>3.1930000000000001</v>
      </c>
      <c r="AV971" s="17" t="s">
        <v>236</v>
      </c>
      <c r="AW971" s="18" t="s">
        <v>201</v>
      </c>
      <c r="AX971" s="19" t="s">
        <v>4036</v>
      </c>
      <c r="AY971" s="17" t="s">
        <v>725</v>
      </c>
      <c r="AZ971" s="14" t="s">
        <v>203</v>
      </c>
      <c r="BA971" s="20" t="str">
        <f t="shared" si="1238"/>
        <v>17001000000264338962</v>
      </c>
      <c r="BB971" s="31">
        <f t="shared" si="1239"/>
        <v>20</v>
      </c>
      <c r="BC971" s="22" t="s">
        <v>4037</v>
      </c>
      <c r="BD971" s="23" t="s">
        <v>341</v>
      </c>
      <c r="BF971" s="8"/>
      <c r="BG971" s="32">
        <v>21096755</v>
      </c>
      <c r="BH971" s="32">
        <v>23504445</v>
      </c>
      <c r="BI971" s="32"/>
      <c r="BJ971" t="s">
        <v>3173</v>
      </c>
      <c r="BK971" s="14" t="str">
        <f t="shared" si="1224"/>
        <v>-</v>
      </c>
      <c r="BL971" s="14"/>
      <c r="BM971" s="25"/>
      <c r="BN971" s="26" t="str">
        <f t="shared" si="1203"/>
        <v>17001000000264338962</v>
      </c>
      <c r="BO971" s="27" t="str">
        <f t="shared" si="1240"/>
        <v>JELASSI DORRA</v>
      </c>
      <c r="BP971" s="26">
        <f t="shared" si="1241"/>
        <v>972</v>
      </c>
      <c r="BQ971" s="28"/>
    </row>
    <row r="972" spans="1:69" x14ac:dyDescent="0.25">
      <c r="A972" t="str">
        <f>VLOOKUP(B972,[2]RH!$B:$BV,72,0)</f>
        <v>si</v>
      </c>
      <c r="B972" s="6">
        <v>973</v>
      </c>
      <c r="C972" s="7" t="s">
        <v>100</v>
      </c>
      <c r="D972" s="7" t="s">
        <v>4038</v>
      </c>
      <c r="E972" s="7" t="s">
        <v>67</v>
      </c>
      <c r="F972" s="7" t="s">
        <v>118</v>
      </c>
      <c r="G972" s="7" t="s">
        <v>220</v>
      </c>
      <c r="H972" s="7" t="s">
        <v>649</v>
      </c>
      <c r="I972" s="7" t="s">
        <v>650</v>
      </c>
      <c r="J972" s="7" t="s">
        <v>281</v>
      </c>
      <c r="K972" s="7" t="s">
        <v>146</v>
      </c>
      <c r="L972" s="7" t="s">
        <v>90</v>
      </c>
      <c r="M972" s="7" t="s">
        <v>191</v>
      </c>
      <c r="N972" s="8">
        <v>44723</v>
      </c>
      <c r="P972" s="7">
        <f t="shared" ca="1" si="1242"/>
        <v>25</v>
      </c>
      <c r="Q972" s="8"/>
      <c r="R972" s="7"/>
      <c r="S972" s="7"/>
      <c r="T972" s="9" t="s">
        <v>156</v>
      </c>
      <c r="U972" s="7" t="str">
        <f t="shared" si="1229"/>
        <v>Contractuel</v>
      </c>
      <c r="V972" s="8">
        <v>45689</v>
      </c>
      <c r="W972" s="8">
        <f>VLOOKUP(B972,[1]BASE!$A:$Q,17,0)</f>
        <v>45747</v>
      </c>
      <c r="X972" s="8"/>
      <c r="Y972" s="8"/>
      <c r="Z972" s="8">
        <v>44723</v>
      </c>
      <c r="AA972" s="7">
        <f t="shared" si="1230"/>
        <v>6</v>
      </c>
      <c r="AB972" s="7">
        <f t="shared" si="1231"/>
        <v>2022</v>
      </c>
      <c r="AC972" s="7">
        <f t="shared" si="1232"/>
        <v>2026</v>
      </c>
      <c r="AD972" s="10" t="e">
        <f t="shared" ref="AD972:AD1035" ca="1" si="1252">IF(#REF!="Non",(DAYS360(N972,Q972)/360),(DAYS360(N972,TODAY())/360))</f>
        <v>#REF!</v>
      </c>
      <c r="AE972" s="10" t="e">
        <f t="shared" ca="1" si="1234"/>
        <v>#REF!</v>
      </c>
      <c r="AF972" s="8">
        <v>36858</v>
      </c>
      <c r="AG972" s="11">
        <f t="shared" ca="1" si="1235"/>
        <v>24.284931506849315</v>
      </c>
      <c r="AH972" s="10" t="str">
        <f t="shared" ca="1" si="1236"/>
        <v>&lt; 25</v>
      </c>
      <c r="AI972" s="12">
        <v>17323790</v>
      </c>
      <c r="AJ972" s="13" t="s">
        <v>73</v>
      </c>
      <c r="AK972" s="12">
        <v>11657981</v>
      </c>
      <c r="AL972" s="8">
        <v>42375</v>
      </c>
      <c r="AM972" s="7" t="s">
        <v>108</v>
      </c>
      <c r="AN972" s="7" t="s">
        <v>109</v>
      </c>
      <c r="AQ972">
        <v>3</v>
      </c>
      <c r="AR972" s="14">
        <v>3</v>
      </c>
      <c r="AS972" s="15">
        <f t="shared" si="1237"/>
        <v>45818.75</v>
      </c>
      <c r="AT972" s="14" t="s">
        <v>163</v>
      </c>
      <c r="AU972" s="12">
        <v>3.3069999999999999</v>
      </c>
      <c r="AV972" s="17" t="s">
        <v>236</v>
      </c>
      <c r="AW972" s="18" t="s">
        <v>201</v>
      </c>
      <c r="AX972" s="19" t="s">
        <v>4039</v>
      </c>
      <c r="AY972" s="17" t="s">
        <v>404</v>
      </c>
      <c r="AZ972" s="14" t="s">
        <v>203</v>
      </c>
      <c r="BA972" s="20" t="str">
        <f t="shared" si="1238"/>
        <v>17001000000283027855</v>
      </c>
      <c r="BB972" s="31">
        <f t="shared" si="1239"/>
        <v>20</v>
      </c>
      <c r="BC972" s="22" t="s">
        <v>4040</v>
      </c>
      <c r="BD972" s="23" t="s">
        <v>286</v>
      </c>
      <c r="BF972" s="8">
        <v>45013</v>
      </c>
      <c r="BG972" s="32">
        <v>24867554</v>
      </c>
      <c r="BH972" s="32">
        <v>50983394</v>
      </c>
      <c r="BI972" s="32"/>
      <c r="BJ972" t="s">
        <v>287</v>
      </c>
      <c r="BK972" s="14" t="str">
        <f t="shared" si="1224"/>
        <v>B-Panda</v>
      </c>
      <c r="BL972" s="14" t="s">
        <v>300</v>
      </c>
      <c r="BM972" s="25"/>
      <c r="BN972" s="26" t="str">
        <f t="shared" si="1203"/>
        <v>17001000000283027855</v>
      </c>
      <c r="BO972" s="27" t="str">
        <f t="shared" si="1240"/>
        <v>OUNI IBTISSEM</v>
      </c>
      <c r="BP972" s="26">
        <f t="shared" si="1241"/>
        <v>973</v>
      </c>
      <c r="BQ972" s="28"/>
    </row>
    <row r="973" spans="1:69" x14ac:dyDescent="0.25">
      <c r="A973" t="str">
        <f>VLOOKUP(B973,[2]RH!$B:$BV,72,0)</f>
        <v>Non-Actif</v>
      </c>
      <c r="B973" s="6">
        <v>974</v>
      </c>
      <c r="C973" s="7" t="s">
        <v>65</v>
      </c>
      <c r="D973" s="7" t="s">
        <v>4041</v>
      </c>
      <c r="E973" s="7" t="s">
        <v>67</v>
      </c>
      <c r="F973" s="7" t="s">
        <v>158</v>
      </c>
      <c r="G973" s="7" t="s">
        <v>159</v>
      </c>
      <c r="H973" s="7"/>
      <c r="I973" s="7"/>
      <c r="J973" s="7"/>
      <c r="K973" s="7" t="s">
        <v>146</v>
      </c>
      <c r="L973" s="7" t="s">
        <v>90</v>
      </c>
      <c r="M973" s="7" t="s">
        <v>1089</v>
      </c>
      <c r="N973" s="8">
        <v>44723</v>
      </c>
      <c r="P973" s="7">
        <f t="shared" ca="1" si="1242"/>
        <v>-918</v>
      </c>
      <c r="Q973" s="8">
        <v>44805</v>
      </c>
      <c r="R973" s="7" t="s">
        <v>161</v>
      </c>
      <c r="S973" s="7"/>
      <c r="T973" s="9" t="s">
        <v>156</v>
      </c>
      <c r="U973" s="7" t="str">
        <f t="shared" si="1229"/>
        <v>Contractuel</v>
      </c>
      <c r="V973" s="8">
        <v>44774</v>
      </c>
      <c r="W973" s="8">
        <v>44804</v>
      </c>
      <c r="X973" s="8"/>
      <c r="Y973" s="8"/>
      <c r="Z973" s="8">
        <v>44723</v>
      </c>
      <c r="AA973" s="7">
        <f t="shared" si="1230"/>
        <v>6</v>
      </c>
      <c r="AB973" s="7">
        <f t="shared" si="1231"/>
        <v>2022</v>
      </c>
      <c r="AC973" s="7">
        <f t="shared" si="1232"/>
        <v>2026</v>
      </c>
      <c r="AD973" s="10" t="e">
        <f t="shared" ref="AD973:AD1036" ca="1" si="1253">IF(#REF!="Non",(DAYS360(N973,Q973)/360),(DAYS360(N973,TODAY())/360))</f>
        <v>#REF!</v>
      </c>
      <c r="AE973" s="10" t="e">
        <f t="shared" ca="1" si="1234"/>
        <v>#REF!</v>
      </c>
      <c r="AF973" s="8">
        <v>34564</v>
      </c>
      <c r="AG973" s="11">
        <f t="shared" ca="1" si="1235"/>
        <v>30.56986301369863</v>
      </c>
      <c r="AH973" s="10" t="str">
        <f t="shared" ca="1" si="1236"/>
        <v>&gt;25&lt; 35</v>
      </c>
      <c r="AI973" s="12"/>
      <c r="AJ973" s="13"/>
      <c r="AK973" s="12">
        <v>13007550</v>
      </c>
      <c r="AL973" s="8">
        <v>43153</v>
      </c>
      <c r="AM973" s="7" t="s">
        <v>75</v>
      </c>
      <c r="AN973" s="7" t="s">
        <v>109</v>
      </c>
      <c r="AQ973" s="14">
        <v>3</v>
      </c>
      <c r="AR973" s="14">
        <v>1</v>
      </c>
      <c r="AS973" s="15">
        <f t="shared" si="1237"/>
        <v>45088.25</v>
      </c>
      <c r="AT973" s="14" t="s">
        <v>163</v>
      </c>
      <c r="AU973" s="12">
        <v>3.3069999999999999</v>
      </c>
      <c r="AV973" s="17" t="s">
        <v>433</v>
      </c>
      <c r="AW973" s="18" t="s">
        <v>434</v>
      </c>
      <c r="AX973" s="19" t="s">
        <v>4042</v>
      </c>
      <c r="AY973" s="17" t="s">
        <v>82</v>
      </c>
      <c r="AZ973" s="14" t="s">
        <v>195</v>
      </c>
      <c r="BA973" s="20" t="str">
        <f t="shared" si="1238"/>
        <v>12406000000232902203</v>
      </c>
      <c r="BB973" s="31">
        <f t="shared" si="1239"/>
        <v>20</v>
      </c>
      <c r="BC973" s="22" t="s">
        <v>4043</v>
      </c>
      <c r="BD973" s="23" t="s">
        <v>115</v>
      </c>
      <c r="BF973" s="8"/>
      <c r="BG973" s="32">
        <v>27003698</v>
      </c>
      <c r="BH973" s="32">
        <v>96029637</v>
      </c>
      <c r="BI973" s="32"/>
      <c r="BJ973" t="s">
        <v>2442</v>
      </c>
      <c r="BK973" s="14" t="str">
        <f t="shared" si="1224"/>
        <v>-</v>
      </c>
      <c r="BL973" s="14"/>
      <c r="BM973" s="25">
        <v>61.484000000000002</v>
      </c>
      <c r="BN973" s="26" t="str">
        <f t="shared" si="1203"/>
        <v>12406000000232902203</v>
      </c>
      <c r="BO973" s="27" t="str">
        <f t="shared" si="1240"/>
        <v>KLAI AHMED</v>
      </c>
      <c r="BP973" s="26">
        <f t="shared" si="1241"/>
        <v>974</v>
      </c>
      <c r="BQ973" s="28" t="s">
        <v>1266</v>
      </c>
    </row>
    <row r="974" spans="1:69" x14ac:dyDescent="0.25">
      <c r="A974" t="str">
        <f>VLOOKUP(B974,[2]RH!$B:$BV,72,0)</f>
        <v>Non-Actif</v>
      </c>
      <c r="B974" s="6">
        <v>975</v>
      </c>
      <c r="C974" s="7" t="s">
        <v>65</v>
      </c>
      <c r="D974" s="7" t="s">
        <v>4044</v>
      </c>
      <c r="E974" s="7" t="s">
        <v>67</v>
      </c>
      <c r="F974" s="7" t="s">
        <v>158</v>
      </c>
      <c r="G974" s="7" t="s">
        <v>159</v>
      </c>
      <c r="H974" s="7" t="s">
        <v>541</v>
      </c>
      <c r="I974" s="7" t="s">
        <v>542</v>
      </c>
      <c r="J974" s="7"/>
      <c r="K974" s="7" t="s">
        <v>146</v>
      </c>
      <c r="L974" s="7" t="s">
        <v>90</v>
      </c>
      <c r="M974" s="7" t="s">
        <v>1089</v>
      </c>
      <c r="N974" s="8">
        <v>44723</v>
      </c>
      <c r="P974" s="7">
        <f t="shared" ca="1" si="1242"/>
        <v>-523</v>
      </c>
      <c r="Q974" s="8">
        <v>45175</v>
      </c>
      <c r="R974" s="7" t="s">
        <v>2255</v>
      </c>
      <c r="S974" s="7"/>
      <c r="T974" s="9" t="s">
        <v>156</v>
      </c>
      <c r="U974" s="7" t="str">
        <f t="shared" si="1229"/>
        <v>Contractuel</v>
      </c>
      <c r="V974" s="8">
        <v>45139</v>
      </c>
      <c r="W974" s="8">
        <v>45199</v>
      </c>
      <c r="X974" s="8"/>
      <c r="Y974" s="8"/>
      <c r="Z974" s="8">
        <v>44723</v>
      </c>
      <c r="AA974" s="7">
        <f t="shared" si="1230"/>
        <v>6</v>
      </c>
      <c r="AB974" s="7">
        <f t="shared" si="1231"/>
        <v>2022</v>
      </c>
      <c r="AC974" s="7">
        <f t="shared" si="1232"/>
        <v>2026</v>
      </c>
      <c r="AD974" s="10" t="e">
        <f t="shared" ref="AD974:AD1037" ca="1" si="1254">IF(#REF!="Non",(DAYS360(N974,Q974)/360),(DAYS360(N974,TODAY())/360))</f>
        <v>#REF!</v>
      </c>
      <c r="AE974" s="10" t="e">
        <f t="shared" ca="1" si="1234"/>
        <v>#REF!</v>
      </c>
      <c r="AF974" s="8">
        <v>35398</v>
      </c>
      <c r="AG974" s="11">
        <f t="shared" ca="1" si="1235"/>
        <v>28.284931506849315</v>
      </c>
      <c r="AH974" s="10" t="str">
        <f t="shared" ca="1" si="1236"/>
        <v>&gt;25&lt; 35</v>
      </c>
      <c r="AI974" s="12">
        <v>17445097</v>
      </c>
      <c r="AJ974" s="13" t="s">
        <v>192</v>
      </c>
      <c r="AK974" s="12">
        <v>11660727</v>
      </c>
      <c r="AL974" s="8">
        <v>42656</v>
      </c>
      <c r="AM974" s="7" t="s">
        <v>75</v>
      </c>
      <c r="AN974" s="7" t="s">
        <v>109</v>
      </c>
      <c r="AQ974" s="14">
        <v>3</v>
      </c>
      <c r="AR974" s="14">
        <v>2</v>
      </c>
      <c r="AS974" s="15">
        <f t="shared" si="1237"/>
        <v>45453.5</v>
      </c>
      <c r="AT974" s="14" t="s">
        <v>163</v>
      </c>
      <c r="AU974" s="12">
        <v>3.3069999999999999</v>
      </c>
      <c r="AV974" s="17" t="s">
        <v>236</v>
      </c>
      <c r="AW974" s="18" t="s">
        <v>201</v>
      </c>
      <c r="AX974" s="19" t="s">
        <v>4045</v>
      </c>
      <c r="AY974" s="17" t="s">
        <v>184</v>
      </c>
      <c r="AZ974" s="14" t="s">
        <v>203</v>
      </c>
      <c r="BA974" s="20" t="str">
        <f t="shared" si="1238"/>
        <v>17001000000290434387</v>
      </c>
      <c r="BB974" s="31">
        <f t="shared" si="1239"/>
        <v>20</v>
      </c>
      <c r="BC974" s="22" t="s">
        <v>4046</v>
      </c>
      <c r="BD974" s="23" t="s">
        <v>286</v>
      </c>
      <c r="BF974" s="8"/>
      <c r="BG974" s="32">
        <v>56174788</v>
      </c>
      <c r="BH974" s="32">
        <v>99235225</v>
      </c>
      <c r="BI974" s="32"/>
      <c r="BJ974" t="s">
        <v>286</v>
      </c>
      <c r="BK974" s="14" t="str">
        <f t="shared" si="1224"/>
        <v>-coupe</v>
      </c>
      <c r="BL974" s="14" t="s">
        <v>241</v>
      </c>
      <c r="BM974" s="25"/>
      <c r="BN974" s="26" t="str">
        <f t="shared" si="1203"/>
        <v>17001000000290434387</v>
      </c>
      <c r="BO974" s="27" t="str">
        <f t="shared" si="1240"/>
        <v>ATTAFI WAEL</v>
      </c>
      <c r="BP974" s="26">
        <f t="shared" si="1241"/>
        <v>975</v>
      </c>
      <c r="BQ974" s="28"/>
    </row>
    <row r="975" spans="1:69" x14ac:dyDescent="0.25">
      <c r="A975" t="str">
        <f>VLOOKUP(B975,[2]RH!$B:$BV,72,0)</f>
        <v>Non-Actif</v>
      </c>
      <c r="B975" s="6">
        <v>976</v>
      </c>
      <c r="C975" s="7" t="s">
        <v>65</v>
      </c>
      <c r="D975" s="7" t="s">
        <v>4047</v>
      </c>
      <c r="E975" s="7" t="s">
        <v>67</v>
      </c>
      <c r="F975" s="7" t="s">
        <v>102</v>
      </c>
      <c r="G975" s="7" t="s">
        <v>1585</v>
      </c>
      <c r="H975" s="7"/>
      <c r="I975" s="7"/>
      <c r="J975" s="7"/>
      <c r="K975" s="7" t="s">
        <v>89</v>
      </c>
      <c r="L975" s="7" t="s">
        <v>90</v>
      </c>
      <c r="M975" s="7" t="s">
        <v>1586</v>
      </c>
      <c r="N975" s="8">
        <v>44725</v>
      </c>
      <c r="P975" s="7">
        <f t="shared" ca="1" si="1242"/>
        <v>-949</v>
      </c>
      <c r="Q975" s="8">
        <v>44730</v>
      </c>
      <c r="R975" s="7" t="s">
        <v>161</v>
      </c>
      <c r="S975" s="7"/>
      <c r="T975" s="9" t="s">
        <v>156</v>
      </c>
      <c r="U975" s="7" t="str">
        <f t="shared" si="1229"/>
        <v>Contractuel</v>
      </c>
      <c r="V975" s="8">
        <v>44725</v>
      </c>
      <c r="W975" s="8">
        <v>44773</v>
      </c>
      <c r="X975" s="8"/>
      <c r="Y975" s="8"/>
      <c r="Z975" s="8">
        <v>44725</v>
      </c>
      <c r="AA975" s="7">
        <f t="shared" si="1230"/>
        <v>6</v>
      </c>
      <c r="AB975" s="7">
        <f t="shared" si="1231"/>
        <v>2022</v>
      </c>
      <c r="AC975" s="7">
        <f t="shared" si="1232"/>
        <v>2026</v>
      </c>
      <c r="AD975" s="10" t="e">
        <f t="shared" ref="AD975:AD1038" ca="1" si="1255">IF(#REF!="Non",(DAYS360(N975,Q975)/360),(DAYS360(N975,TODAY())/360))</f>
        <v>#REF!</v>
      </c>
      <c r="AE975" s="10" t="e">
        <f t="shared" ca="1" si="1234"/>
        <v>#REF!</v>
      </c>
      <c r="AF975" s="8">
        <v>33852</v>
      </c>
      <c r="AG975" s="11">
        <f t="shared" ca="1" si="1235"/>
        <v>32.520547945205479</v>
      </c>
      <c r="AH975" s="10" t="str">
        <f t="shared" ca="1" si="1236"/>
        <v>&gt;25&lt; 35</v>
      </c>
      <c r="AI975" s="12">
        <v>17219684</v>
      </c>
      <c r="AJ975" s="40" t="s">
        <v>213</v>
      </c>
      <c r="AK975" s="12" t="s">
        <v>4048</v>
      </c>
      <c r="AL975" s="8">
        <v>43607</v>
      </c>
      <c r="AM975" s="7" t="s">
        <v>75</v>
      </c>
      <c r="AN975" s="7" t="s">
        <v>109</v>
      </c>
      <c r="AQ975" s="14">
        <v>3</v>
      </c>
      <c r="AR975" s="14">
        <v>1</v>
      </c>
      <c r="AS975" s="15">
        <f t="shared" si="1237"/>
        <v>45090.25</v>
      </c>
      <c r="AT975" s="14" t="s">
        <v>163</v>
      </c>
      <c r="AU975" s="12">
        <v>3.1930000000000001</v>
      </c>
      <c r="AV975" s="17" t="s">
        <v>236</v>
      </c>
      <c r="AW975" s="18" t="s">
        <v>201</v>
      </c>
      <c r="AX975" s="19" t="s">
        <v>4049</v>
      </c>
      <c r="AY975" s="17" t="s">
        <v>582</v>
      </c>
      <c r="AZ975" s="14" t="s">
        <v>203</v>
      </c>
      <c r="BA975" s="20" t="str">
        <f t="shared" si="1238"/>
        <v>17001000000297986419</v>
      </c>
      <c r="BB975" s="31">
        <f t="shared" si="1239"/>
        <v>20</v>
      </c>
      <c r="BC975" s="22" t="s">
        <v>4050</v>
      </c>
      <c r="BD975" s="23" t="s">
        <v>341</v>
      </c>
      <c r="BF975" s="8"/>
      <c r="BG975" s="32">
        <v>28779464</v>
      </c>
      <c r="BH975" s="32">
        <v>28551465</v>
      </c>
      <c r="BI975" s="32"/>
      <c r="BJ975" t="s">
        <v>1857</v>
      </c>
      <c r="BK975" s="14" t="str">
        <f t="shared" si="1224"/>
        <v>-</v>
      </c>
      <c r="BL975" s="14"/>
      <c r="BM975" s="25"/>
      <c r="BN975" s="26" t="str">
        <f t="shared" si="1203"/>
        <v>17001000000297986419</v>
      </c>
      <c r="BO975" s="27" t="str">
        <f t="shared" si="1240"/>
        <v>ZOGHLAMI WAEL</v>
      </c>
      <c r="BP975" s="26">
        <f t="shared" si="1241"/>
        <v>976</v>
      </c>
      <c r="BQ975" s="28"/>
    </row>
    <row r="976" spans="1:69" x14ac:dyDescent="0.25">
      <c r="A976" t="str">
        <f>VLOOKUP(B976,[2]RH!$B:$BV,72,0)</f>
        <v>Non-Actif</v>
      </c>
      <c r="B976" s="6">
        <v>977</v>
      </c>
      <c r="C976" s="7" t="s">
        <v>100</v>
      </c>
      <c r="D976" s="7" t="s">
        <v>4051</v>
      </c>
      <c r="E976" s="7" t="s">
        <v>67</v>
      </c>
      <c r="F976" s="7" t="s">
        <v>118</v>
      </c>
      <c r="G976" s="7" t="s">
        <v>2675</v>
      </c>
      <c r="H976" s="7">
        <v>520</v>
      </c>
      <c r="I976" s="7"/>
      <c r="J976" s="7" t="s">
        <v>281</v>
      </c>
      <c r="K976" s="7" t="s">
        <v>146</v>
      </c>
      <c r="L976" s="7" t="s">
        <v>90</v>
      </c>
      <c r="M976" s="7" t="s">
        <v>191</v>
      </c>
      <c r="N976" s="8">
        <v>44725</v>
      </c>
      <c r="P976" s="7">
        <f t="shared" ca="1" si="1242"/>
        <v>-888</v>
      </c>
      <c r="Q976" s="8">
        <v>44805</v>
      </c>
      <c r="R976" s="7" t="s">
        <v>2372</v>
      </c>
      <c r="S976" s="7"/>
      <c r="T976" s="9" t="s">
        <v>156</v>
      </c>
      <c r="U976" s="7" t="str">
        <f t="shared" si="1229"/>
        <v>Contractuel</v>
      </c>
      <c r="V976" s="8">
        <v>44774</v>
      </c>
      <c r="W976" s="8">
        <v>44834</v>
      </c>
      <c r="X976" s="8"/>
      <c r="Y976" s="8"/>
      <c r="Z976" s="8">
        <v>44725</v>
      </c>
      <c r="AA976" s="7">
        <f t="shared" si="1230"/>
        <v>6</v>
      </c>
      <c r="AB976" s="7">
        <f t="shared" si="1231"/>
        <v>2022</v>
      </c>
      <c r="AC976" s="7">
        <f t="shared" si="1232"/>
        <v>2026</v>
      </c>
      <c r="AD976" s="10" t="e">
        <f t="shared" ref="AD976:AD1039" ca="1" si="1256">IF(#REF!="Non",(DAYS360(N976,Q976)/360),(DAYS360(N976,TODAY())/360))</f>
        <v>#REF!</v>
      </c>
      <c r="AE976" s="10" t="e">
        <f t="shared" ca="1" si="1234"/>
        <v>#REF!</v>
      </c>
      <c r="AF976" s="8">
        <v>37887</v>
      </c>
      <c r="AG976" s="11">
        <f t="shared" ca="1" si="1235"/>
        <v>21.465753424657535</v>
      </c>
      <c r="AH976" s="10" t="str">
        <f t="shared" ca="1" si="1236"/>
        <v>&lt; 25</v>
      </c>
      <c r="AI976" s="12"/>
      <c r="AJ976" s="13"/>
      <c r="AK976" s="12">
        <v>14373275</v>
      </c>
      <c r="AL976" s="8">
        <v>44701</v>
      </c>
      <c r="AM976" s="7" t="s">
        <v>108</v>
      </c>
      <c r="AN976" s="7" t="s">
        <v>109</v>
      </c>
      <c r="AQ976" s="14">
        <v>3</v>
      </c>
      <c r="AR976" s="14">
        <v>1</v>
      </c>
      <c r="AS976" s="15">
        <f t="shared" si="1237"/>
        <v>45090.25</v>
      </c>
      <c r="AT976" s="14" t="s">
        <v>163</v>
      </c>
      <c r="AU976" s="12">
        <v>3.3069999999999999</v>
      </c>
      <c r="AV976" s="17" t="s">
        <v>236</v>
      </c>
      <c r="AW976" s="18" t="s">
        <v>201</v>
      </c>
      <c r="AX976" s="19" t="s">
        <v>4052</v>
      </c>
      <c r="AY976" s="17" t="s">
        <v>97</v>
      </c>
      <c r="AZ976" s="14" t="s">
        <v>203</v>
      </c>
      <c r="BA976" s="20" t="str">
        <f t="shared" si="1238"/>
        <v>17001000000315009337</v>
      </c>
      <c r="BB976" s="31">
        <f t="shared" si="1239"/>
        <v>20</v>
      </c>
      <c r="BC976" s="22" t="s">
        <v>4053</v>
      </c>
      <c r="BD976" s="23" t="s">
        <v>486</v>
      </c>
      <c r="BF976" s="8"/>
      <c r="BG976" s="32">
        <v>24714669</v>
      </c>
      <c r="BH976" s="32">
        <v>23567331</v>
      </c>
      <c r="BI976" s="32"/>
      <c r="BJ976" t="s">
        <v>486</v>
      </c>
      <c r="BK976" s="14" t="str">
        <f t="shared" si="1224"/>
        <v>B-520</v>
      </c>
      <c r="BL976" s="14"/>
      <c r="BM976" s="25"/>
      <c r="BN976" s="26" t="str">
        <f t="shared" si="1203"/>
        <v>17001000000315009337</v>
      </c>
      <c r="BO976" s="27" t="str">
        <f t="shared" si="1240"/>
        <v>JELASSI IBTIHEL</v>
      </c>
      <c r="BP976" s="26">
        <f t="shared" si="1241"/>
        <v>977</v>
      </c>
      <c r="BQ976" s="28"/>
    </row>
    <row r="977" spans="1:69" x14ac:dyDescent="0.25">
      <c r="A977" t="str">
        <f>VLOOKUP(B977,[2]RH!$B:$BV,72,0)</f>
        <v>Non-Actif</v>
      </c>
      <c r="B977" s="6">
        <v>978</v>
      </c>
      <c r="C977" s="7" t="s">
        <v>168</v>
      </c>
      <c r="D977" s="7" t="s">
        <v>4054</v>
      </c>
      <c r="E977" s="7" t="s">
        <v>67</v>
      </c>
      <c r="F977" s="7" t="s">
        <v>118</v>
      </c>
      <c r="G977" s="7" t="s">
        <v>188</v>
      </c>
      <c r="H977" s="7">
        <v>965</v>
      </c>
      <c r="I977" s="7" t="s">
        <v>1407</v>
      </c>
      <c r="J977" s="7" t="s">
        <v>190</v>
      </c>
      <c r="K977" s="7" t="s">
        <v>89</v>
      </c>
      <c r="L977" s="7" t="s">
        <v>90</v>
      </c>
      <c r="M977" s="7" t="s">
        <v>191</v>
      </c>
      <c r="N977" s="8">
        <v>44725</v>
      </c>
      <c r="P977" s="7">
        <f t="shared" ca="1" si="1242"/>
        <v>-615</v>
      </c>
      <c r="Q977" s="8">
        <v>45052</v>
      </c>
      <c r="R977" s="7" t="s">
        <v>1603</v>
      </c>
      <c r="S977" s="7"/>
      <c r="T977" s="9" t="s">
        <v>156</v>
      </c>
      <c r="U977" s="7" t="str">
        <f t="shared" si="1229"/>
        <v>Contractuel</v>
      </c>
      <c r="V977" s="8">
        <v>44927</v>
      </c>
      <c r="W977" s="8">
        <v>45107</v>
      </c>
      <c r="X977" s="8"/>
      <c r="Y977" s="8"/>
      <c r="Z977" s="8">
        <v>44725</v>
      </c>
      <c r="AA977" s="7">
        <f t="shared" si="1230"/>
        <v>6</v>
      </c>
      <c r="AB977" s="7">
        <f t="shared" si="1231"/>
        <v>2022</v>
      </c>
      <c r="AC977" s="7">
        <f t="shared" si="1232"/>
        <v>2026</v>
      </c>
      <c r="AD977" s="10" t="e">
        <f t="shared" ref="AD977:AD1040" ca="1" si="1257">IF(#REF!="Non",(DAYS360(N977,Q977)/360),(DAYS360(N977,TODAY())/360))</f>
        <v>#REF!</v>
      </c>
      <c r="AE977" s="10" t="e">
        <f t="shared" ca="1" si="1234"/>
        <v>#REF!</v>
      </c>
      <c r="AF977" s="8">
        <v>30657</v>
      </c>
      <c r="AG977" s="11">
        <f t="shared" ca="1" si="1235"/>
        <v>41.273972602739725</v>
      </c>
      <c r="AH977" s="10" t="str">
        <f t="shared" ca="1" si="1236"/>
        <v>&gt;35&lt; 45</v>
      </c>
      <c r="AI977" s="12">
        <v>12832690</v>
      </c>
      <c r="AJ977" s="13" t="s">
        <v>150</v>
      </c>
      <c r="AK977" s="12" t="s">
        <v>4055</v>
      </c>
      <c r="AL977" s="8">
        <v>37091</v>
      </c>
      <c r="AM977" s="7" t="s">
        <v>108</v>
      </c>
      <c r="AN977" s="7" t="s">
        <v>76</v>
      </c>
      <c r="AO977">
        <v>3</v>
      </c>
      <c r="AQ977" s="14">
        <v>3</v>
      </c>
      <c r="AR977" s="14">
        <v>1</v>
      </c>
      <c r="AS977" s="15">
        <f t="shared" si="1237"/>
        <v>45090.25</v>
      </c>
      <c r="AT977" s="14" t="s">
        <v>163</v>
      </c>
      <c r="AU977" s="12">
        <v>3.3069999999999999</v>
      </c>
      <c r="AV977" s="17" t="s">
        <v>236</v>
      </c>
      <c r="AW977" s="18" t="s">
        <v>201</v>
      </c>
      <c r="AX977" s="19" t="s">
        <v>4056</v>
      </c>
      <c r="AY977" s="17" t="s">
        <v>2620</v>
      </c>
      <c r="AZ977" s="14" t="s">
        <v>203</v>
      </c>
      <c r="BA977" s="20" t="str">
        <f t="shared" si="1238"/>
        <v>17001000000263698665</v>
      </c>
      <c r="BB977" s="31">
        <f t="shared" si="1239"/>
        <v>20</v>
      </c>
      <c r="BC977" s="22" t="s">
        <v>2200</v>
      </c>
      <c r="BD977" s="23" t="s">
        <v>85</v>
      </c>
      <c r="BF977" s="8"/>
      <c r="BG977" s="32">
        <v>27938156</v>
      </c>
      <c r="BH977" s="32">
        <v>20904207</v>
      </c>
      <c r="BI977" s="32"/>
      <c r="BJ977" t="s">
        <v>2200</v>
      </c>
      <c r="BK977" s="14" t="str">
        <f t="shared" si="1224"/>
        <v>A-965</v>
      </c>
      <c r="BL977" s="14"/>
      <c r="BM977" s="25"/>
      <c r="BN977" s="26" t="str">
        <f t="shared" si="1203"/>
        <v>17001000000263698665</v>
      </c>
      <c r="BO977" s="27" t="str">
        <f t="shared" si="1240"/>
        <v>TRABELSI ZAHRA</v>
      </c>
      <c r="BP977" s="26">
        <f t="shared" si="1241"/>
        <v>978</v>
      </c>
      <c r="BQ977" s="28"/>
    </row>
    <row r="978" spans="1:69" x14ac:dyDescent="0.25">
      <c r="A978" t="str">
        <f>VLOOKUP(B978,[2]RH!$B:$BV,72,0)</f>
        <v>Non-Actif</v>
      </c>
      <c r="B978" s="6">
        <v>979</v>
      </c>
      <c r="C978" s="7" t="s">
        <v>100</v>
      </c>
      <c r="D978" s="7" t="s">
        <v>4057</v>
      </c>
      <c r="E978" s="7" t="s">
        <v>67</v>
      </c>
      <c r="F978" s="7" t="s">
        <v>118</v>
      </c>
      <c r="G978" s="7" t="s">
        <v>220</v>
      </c>
      <c r="H978" s="7">
        <v>520</v>
      </c>
      <c r="I978" s="7"/>
      <c r="J978" s="7" t="s">
        <v>190</v>
      </c>
      <c r="K978" s="7" t="s">
        <v>146</v>
      </c>
      <c r="L978" s="7" t="s">
        <v>90</v>
      </c>
      <c r="M978" s="7" t="s">
        <v>191</v>
      </c>
      <c r="N978" s="8">
        <v>44730</v>
      </c>
      <c r="P978" s="7">
        <f t="shared" ca="1" si="1242"/>
        <v>-888</v>
      </c>
      <c r="Q978" s="8">
        <v>44807</v>
      </c>
      <c r="R978" s="7" t="s">
        <v>161</v>
      </c>
      <c r="S978" s="7"/>
      <c r="T978" s="9" t="s">
        <v>156</v>
      </c>
      <c r="U978" s="7" t="str">
        <f t="shared" si="1229"/>
        <v>Contractuel</v>
      </c>
      <c r="V978" s="8">
        <v>44774</v>
      </c>
      <c r="W978" s="8">
        <v>44834</v>
      </c>
      <c r="X978" s="8"/>
      <c r="Y978" s="8"/>
      <c r="Z978" s="8">
        <v>44730</v>
      </c>
      <c r="AA978" s="7">
        <f t="shared" si="1230"/>
        <v>6</v>
      </c>
      <c r="AB978" s="7">
        <f t="shared" si="1231"/>
        <v>2022</v>
      </c>
      <c r="AC978" s="7">
        <f t="shared" si="1232"/>
        <v>2026</v>
      </c>
      <c r="AD978" s="10" t="e">
        <f t="shared" ref="AD978:AD1041" ca="1" si="1258">IF(#REF!="Non",(DAYS360(N978,Q978)/360),(DAYS360(N978,TODAY())/360))</f>
        <v>#REF!</v>
      </c>
      <c r="AE978" s="10" t="e">
        <f t="shared" ca="1" si="1234"/>
        <v>#REF!</v>
      </c>
      <c r="AF978" s="8">
        <v>36120</v>
      </c>
      <c r="AG978" s="11">
        <f t="shared" ca="1" si="1235"/>
        <v>26.306849315068494</v>
      </c>
      <c r="AH978" s="10" t="str">
        <f t="shared" ca="1" si="1236"/>
        <v>&gt;25&lt; 35</v>
      </c>
      <c r="AI978" s="12">
        <v>17210493</v>
      </c>
      <c r="AJ978" s="40" t="s">
        <v>213</v>
      </c>
      <c r="AK978" s="12" t="s">
        <v>4058</v>
      </c>
      <c r="AL978" s="8">
        <v>42831</v>
      </c>
      <c r="AM978" s="7" t="s">
        <v>108</v>
      </c>
      <c r="AN978" s="7" t="s">
        <v>109</v>
      </c>
      <c r="AQ978" s="14">
        <v>3</v>
      </c>
      <c r="AR978" s="14">
        <v>1</v>
      </c>
      <c r="AS978" s="15">
        <f t="shared" si="1237"/>
        <v>45095.25</v>
      </c>
      <c r="AT978" s="14" t="s">
        <v>163</v>
      </c>
      <c r="AU978" s="12">
        <v>3.3069999999999999</v>
      </c>
      <c r="AV978" s="17" t="s">
        <v>236</v>
      </c>
      <c r="AW978" s="18" t="s">
        <v>201</v>
      </c>
      <c r="AX978" s="19" t="s">
        <v>4059</v>
      </c>
      <c r="AY978" s="17" t="s">
        <v>2897</v>
      </c>
      <c r="AZ978" s="14" t="s">
        <v>203</v>
      </c>
      <c r="BA978" s="20" t="str">
        <f t="shared" si="1238"/>
        <v>17001000000289107039</v>
      </c>
      <c r="BB978" s="31">
        <f t="shared" si="1239"/>
        <v>20</v>
      </c>
      <c r="BC978" s="22" t="s">
        <v>4060</v>
      </c>
      <c r="BD978" s="23" t="s">
        <v>492</v>
      </c>
      <c r="BE978">
        <v>2096</v>
      </c>
      <c r="BF978" s="8"/>
      <c r="BG978" s="32">
        <v>22536474</v>
      </c>
      <c r="BH978" s="32">
        <v>21777727</v>
      </c>
      <c r="BI978" s="32"/>
      <c r="BJ978" t="s">
        <v>445</v>
      </c>
      <c r="BK978" s="14" t="str">
        <f t="shared" si="1224"/>
        <v>A-520</v>
      </c>
      <c r="BL978" s="14"/>
      <c r="BM978" s="25"/>
      <c r="BN978" s="26" t="str">
        <f t="shared" si="1203"/>
        <v>17001000000289107039</v>
      </c>
      <c r="BO978" s="27" t="str">
        <f t="shared" si="1240"/>
        <v>ISMAIL HAIFA</v>
      </c>
      <c r="BP978" s="26">
        <f t="shared" si="1241"/>
        <v>979</v>
      </c>
      <c r="BQ978" s="28"/>
    </row>
    <row r="979" spans="1:69" x14ac:dyDescent="0.25">
      <c r="A979" t="str">
        <f>VLOOKUP(B979,[2]RH!$B:$BV,72,0)</f>
        <v>Non-Actif</v>
      </c>
      <c r="B979" s="6">
        <v>980</v>
      </c>
      <c r="C979" s="7" t="s">
        <v>100</v>
      </c>
      <c r="D979" s="7" t="s">
        <v>4061</v>
      </c>
      <c r="E979" s="7" t="s">
        <v>67</v>
      </c>
      <c r="F979" s="7" t="s">
        <v>118</v>
      </c>
      <c r="G979" s="7" t="s">
        <v>220</v>
      </c>
      <c r="H979" s="7" t="s">
        <v>225</v>
      </c>
      <c r="I979" s="7" t="s">
        <v>614</v>
      </c>
      <c r="J979" s="7" t="s">
        <v>281</v>
      </c>
      <c r="K979" s="7" t="s">
        <v>146</v>
      </c>
      <c r="L979" s="7" t="s">
        <v>90</v>
      </c>
      <c r="M979" s="7" t="s">
        <v>191</v>
      </c>
      <c r="N979" s="8">
        <v>44725</v>
      </c>
      <c r="P979" s="7">
        <f t="shared" ca="1" si="1242"/>
        <v>25</v>
      </c>
      <c r="Q979" s="8">
        <v>45713</v>
      </c>
      <c r="R979" s="7" t="s">
        <v>4062</v>
      </c>
      <c r="S979" s="7"/>
      <c r="T979" s="9" t="s">
        <v>156</v>
      </c>
      <c r="U979" s="7" t="str">
        <f t="shared" si="1229"/>
        <v>Contractuel</v>
      </c>
      <c r="V979" s="8">
        <v>45689</v>
      </c>
      <c r="W979" s="8">
        <f>VLOOKUP(B979,[1]BASE!$A:$Q,17,0)</f>
        <v>45747</v>
      </c>
      <c r="X979" s="8"/>
      <c r="Y979" s="8"/>
      <c r="Z979" s="8">
        <v>44725</v>
      </c>
      <c r="AA979" s="7">
        <f t="shared" si="1230"/>
        <v>6</v>
      </c>
      <c r="AB979" s="7">
        <f t="shared" si="1231"/>
        <v>2022</v>
      </c>
      <c r="AC979" s="7">
        <f t="shared" si="1232"/>
        <v>2026</v>
      </c>
      <c r="AD979" s="10" t="e">
        <f t="shared" ref="AD979:AD1042" ca="1" si="1259">IF(#REF!="Non",(DAYS360(N979,Q979)/360),(DAYS360(N979,TODAY())/360))</f>
        <v>#REF!</v>
      </c>
      <c r="AE979" s="10" t="e">
        <f t="shared" ca="1" si="1234"/>
        <v>#REF!</v>
      </c>
      <c r="AF979" s="8">
        <v>35594</v>
      </c>
      <c r="AG979" s="11">
        <f t="shared" ca="1" si="1235"/>
        <v>27.747945205479454</v>
      </c>
      <c r="AH979" s="10" t="str">
        <f t="shared" ca="1" si="1236"/>
        <v>&gt;25&lt; 35</v>
      </c>
      <c r="AI979" s="12">
        <v>17234722</v>
      </c>
      <c r="AJ979" s="13" t="s">
        <v>82</v>
      </c>
      <c r="AK979" s="12" t="s">
        <v>4063</v>
      </c>
      <c r="AL979" s="8">
        <v>43494</v>
      </c>
      <c r="AM979" s="7" t="s">
        <v>108</v>
      </c>
      <c r="AN979" s="7" t="s">
        <v>109</v>
      </c>
      <c r="AQ979">
        <v>3</v>
      </c>
      <c r="AR979" s="14">
        <v>3</v>
      </c>
      <c r="AS979" s="15">
        <f t="shared" si="1237"/>
        <v>45820.75</v>
      </c>
      <c r="AT979" s="14" t="s">
        <v>163</v>
      </c>
      <c r="AU979" s="12">
        <v>3.3069999999999999</v>
      </c>
      <c r="AV979" s="17" t="s">
        <v>236</v>
      </c>
      <c r="AW979" s="18" t="s">
        <v>201</v>
      </c>
      <c r="AX979" s="19" t="s">
        <v>4064</v>
      </c>
      <c r="AY979" s="17" t="s">
        <v>1255</v>
      </c>
      <c r="AZ979" s="14" t="s">
        <v>203</v>
      </c>
      <c r="BA979" s="20" t="str">
        <f t="shared" si="1238"/>
        <v>17001000000316234641</v>
      </c>
      <c r="BB979" s="31">
        <f t="shared" si="1239"/>
        <v>20</v>
      </c>
      <c r="BC979" s="22" t="s">
        <v>4053</v>
      </c>
      <c r="BD979" s="23" t="s">
        <v>486</v>
      </c>
      <c r="BF979" s="8"/>
      <c r="BG979" s="32">
        <v>58884658</v>
      </c>
      <c r="BH979" s="32">
        <v>23803178</v>
      </c>
      <c r="BI979" s="32"/>
      <c r="BJ979" t="s">
        <v>486</v>
      </c>
      <c r="BK979" s="14" t="str">
        <f t="shared" si="1224"/>
        <v>B-P6 AV</v>
      </c>
      <c r="BL979" s="14" t="s">
        <v>595</v>
      </c>
      <c r="BM979" s="25"/>
      <c r="BN979" s="26" t="str">
        <f t="shared" si="1203"/>
        <v>17001000000316234641</v>
      </c>
      <c r="BO979" s="27" t="str">
        <f t="shared" si="1240"/>
        <v>JELASSI NOURHEN</v>
      </c>
      <c r="BP979" s="26">
        <f t="shared" si="1241"/>
        <v>980</v>
      </c>
      <c r="BQ979" s="28"/>
    </row>
    <row r="980" spans="1:69" x14ac:dyDescent="0.25">
      <c r="A980" t="str">
        <f>VLOOKUP(B980,[2]RH!$B:$BV,72,0)</f>
        <v>Non-Actif</v>
      </c>
      <c r="B980" s="6">
        <v>981</v>
      </c>
      <c r="C980" s="7" t="s">
        <v>65</v>
      </c>
      <c r="D980" s="7" t="s">
        <v>4065</v>
      </c>
      <c r="E980" s="7" t="s">
        <v>67</v>
      </c>
      <c r="F980" s="7" t="s">
        <v>118</v>
      </c>
      <c r="G980" s="7" t="s">
        <v>220</v>
      </c>
      <c r="H980" s="7">
        <v>560</v>
      </c>
      <c r="I980" s="7"/>
      <c r="J980" s="7" t="s">
        <v>281</v>
      </c>
      <c r="K980" s="7" t="s">
        <v>146</v>
      </c>
      <c r="L980" s="7" t="s">
        <v>90</v>
      </c>
      <c r="M980" s="7" t="s">
        <v>160</v>
      </c>
      <c r="N980" s="8">
        <v>44730</v>
      </c>
      <c r="P980" s="7">
        <f t="shared" ca="1" si="1242"/>
        <v>-796</v>
      </c>
      <c r="Q980" s="8">
        <v>44868</v>
      </c>
      <c r="R980" s="7" t="s">
        <v>1603</v>
      </c>
      <c r="S980" s="7"/>
      <c r="T980" s="9" t="s">
        <v>156</v>
      </c>
      <c r="U980" s="7" t="str">
        <f t="shared" si="1229"/>
        <v>Contractuel</v>
      </c>
      <c r="V980" s="8">
        <v>44835</v>
      </c>
      <c r="W980" s="8">
        <v>44926</v>
      </c>
      <c r="X980" s="8"/>
      <c r="Y980" s="8"/>
      <c r="Z980" s="8">
        <v>44732</v>
      </c>
      <c r="AA980" s="7">
        <f t="shared" si="1230"/>
        <v>6</v>
      </c>
      <c r="AB980" s="7">
        <f t="shared" si="1231"/>
        <v>2022</v>
      </c>
      <c r="AC980" s="7">
        <f t="shared" si="1232"/>
        <v>2026</v>
      </c>
      <c r="AD980" s="10" t="e">
        <f t="shared" ref="AD980:AD1043" ca="1" si="1260">IF(#REF!="Non",(DAYS360(N980,Q980)/360),(DAYS360(N980,TODAY())/360))</f>
        <v>#REF!</v>
      </c>
      <c r="AE980" s="10" t="e">
        <f t="shared" ca="1" si="1234"/>
        <v>#REF!</v>
      </c>
      <c r="AF980" s="8">
        <v>29462</v>
      </c>
      <c r="AG980" s="11">
        <f t="shared" ca="1" si="1235"/>
        <v>44.547945205479451</v>
      </c>
      <c r="AH980" s="10" t="str">
        <f t="shared" ca="1" si="1236"/>
        <v>&gt;35&lt; 45</v>
      </c>
      <c r="AI980" s="12">
        <v>16034352</v>
      </c>
      <c r="AJ980" s="13" t="s">
        <v>106</v>
      </c>
      <c r="AK980" s="12" t="s">
        <v>4066</v>
      </c>
      <c r="AL980" s="8">
        <v>38467</v>
      </c>
      <c r="AM980" s="7" t="s">
        <v>75</v>
      </c>
      <c r="AN980" s="7" t="s">
        <v>76</v>
      </c>
      <c r="AQ980" s="14">
        <v>3</v>
      </c>
      <c r="AR980" s="14">
        <v>1</v>
      </c>
      <c r="AS980" s="15">
        <f t="shared" si="1237"/>
        <v>45095.25</v>
      </c>
      <c r="AT980" s="14" t="s">
        <v>163</v>
      </c>
      <c r="AU980" s="12">
        <v>3.3069999999999999</v>
      </c>
      <c r="AV980" s="17" t="s">
        <v>236</v>
      </c>
      <c r="AW980" s="18" t="s">
        <v>201</v>
      </c>
      <c r="AX980" s="19" t="s">
        <v>4067</v>
      </c>
      <c r="AY980" s="17" t="s">
        <v>2743</v>
      </c>
      <c r="AZ980" s="14" t="s">
        <v>203</v>
      </c>
      <c r="BA980" s="20" t="str">
        <f t="shared" si="1238"/>
        <v>17001000000315221185</v>
      </c>
      <c r="BB980" s="31">
        <f t="shared" si="1239"/>
        <v>20</v>
      </c>
      <c r="BC980" s="22" t="s">
        <v>4068</v>
      </c>
      <c r="BD980" s="23" t="s">
        <v>341</v>
      </c>
      <c r="BF980" s="8"/>
      <c r="BG980" s="32">
        <v>22198159</v>
      </c>
      <c r="BH980" s="32">
        <v>24065546</v>
      </c>
      <c r="BI980" s="32"/>
      <c r="BJ980" t="s">
        <v>3806</v>
      </c>
      <c r="BK980" s="14" t="str">
        <f t="shared" si="1224"/>
        <v>B-560</v>
      </c>
      <c r="BL980" s="14"/>
      <c r="BM980" s="25"/>
      <c r="BN980" s="26" t="str">
        <f t="shared" si="1203"/>
        <v>17001000000315221185</v>
      </c>
      <c r="BO980" s="27" t="str">
        <f t="shared" si="1240"/>
        <v>BEJAOUI IMED</v>
      </c>
      <c r="BP980" s="26">
        <f t="shared" si="1241"/>
        <v>981</v>
      </c>
      <c r="BQ980" s="28"/>
    </row>
    <row r="981" spans="1:69" x14ac:dyDescent="0.25">
      <c r="A981" t="str">
        <f>VLOOKUP(B981,[2]RH!$B:$BV,72,0)</f>
        <v>Non-Actif</v>
      </c>
      <c r="B981" s="6">
        <v>982</v>
      </c>
      <c r="C981" s="7" t="s">
        <v>100</v>
      </c>
      <c r="D981" s="7" t="s">
        <v>4069</v>
      </c>
      <c r="E981" s="7" t="s">
        <v>67</v>
      </c>
      <c r="F981" s="7" t="s">
        <v>258</v>
      </c>
      <c r="G981" s="7" t="s">
        <v>533</v>
      </c>
      <c r="H981" s="7">
        <v>965</v>
      </c>
      <c r="I981" s="7"/>
      <c r="J981" s="7" t="s">
        <v>190</v>
      </c>
      <c r="K981" s="7" t="s">
        <v>89</v>
      </c>
      <c r="L981" s="7" t="s">
        <v>90</v>
      </c>
      <c r="M981" s="7" t="s">
        <v>535</v>
      </c>
      <c r="N981" s="8">
        <v>44740</v>
      </c>
      <c r="P981" s="7">
        <f t="shared" ca="1" si="1242"/>
        <v>-918</v>
      </c>
      <c r="Q981" s="8">
        <v>44774</v>
      </c>
      <c r="R981" s="7" t="s">
        <v>161</v>
      </c>
      <c r="S981" s="7"/>
      <c r="T981" s="9" t="s">
        <v>156</v>
      </c>
      <c r="U981" s="7" t="str">
        <f t="shared" si="1229"/>
        <v>Contractuel</v>
      </c>
      <c r="V981" s="8">
        <v>44774</v>
      </c>
      <c r="W981" s="8">
        <v>44804</v>
      </c>
      <c r="X981" s="8"/>
      <c r="Y981" s="8"/>
      <c r="Z981" s="8">
        <v>44740</v>
      </c>
      <c r="AA981" s="7">
        <f t="shared" si="1230"/>
        <v>6</v>
      </c>
      <c r="AB981" s="7">
        <f t="shared" si="1231"/>
        <v>2022</v>
      </c>
      <c r="AC981" s="7">
        <f t="shared" si="1232"/>
        <v>2026</v>
      </c>
      <c r="AD981" s="10" t="e">
        <f t="shared" ref="AD981:AD1044" ca="1" si="1261">IF(#REF!="Non",(DAYS360(N981,Q981)/360),(DAYS360(N981,TODAY())/360))</f>
        <v>#REF!</v>
      </c>
      <c r="AE981" s="10" t="e">
        <f t="shared" ca="1" si="1234"/>
        <v>#REF!</v>
      </c>
      <c r="AF981" s="8">
        <v>37017</v>
      </c>
      <c r="AG981" s="11">
        <f t="shared" ca="1" si="1235"/>
        <v>23.849315068493151</v>
      </c>
      <c r="AH981" s="10" t="str">
        <f t="shared" ca="1" si="1236"/>
        <v>&lt; 25</v>
      </c>
      <c r="AI981" s="12"/>
      <c r="AJ981" s="13"/>
      <c r="AK981" s="12">
        <v>14773806</v>
      </c>
      <c r="AL981" s="8">
        <v>44376</v>
      </c>
      <c r="AM981" s="7" t="s">
        <v>108</v>
      </c>
      <c r="AN981" s="7" t="s">
        <v>109</v>
      </c>
      <c r="AQ981" s="14">
        <v>3</v>
      </c>
      <c r="AR981" s="14">
        <v>1</v>
      </c>
      <c r="AS981" s="15">
        <f t="shared" si="1237"/>
        <v>45105.25</v>
      </c>
      <c r="AT981" s="14" t="s">
        <v>163</v>
      </c>
      <c r="AU981" s="12">
        <v>3.3069999999999999</v>
      </c>
      <c r="AV981" s="17" t="s">
        <v>236</v>
      </c>
      <c r="AW981" s="18" t="s">
        <v>201</v>
      </c>
      <c r="AX981" s="19" t="s">
        <v>4070</v>
      </c>
      <c r="AY981" s="17" t="s">
        <v>2635</v>
      </c>
      <c r="AZ981" s="14" t="s">
        <v>203</v>
      </c>
      <c r="BA981" s="20" t="str">
        <f t="shared" si="1238"/>
        <v>17001000000315526153</v>
      </c>
      <c r="BB981" s="31">
        <f t="shared" si="1239"/>
        <v>20</v>
      </c>
      <c r="BC981" s="22" t="s">
        <v>4071</v>
      </c>
      <c r="BD981" s="23" t="s">
        <v>115</v>
      </c>
      <c r="BF981" s="8"/>
      <c r="BG981" s="32">
        <v>54555624</v>
      </c>
      <c r="BH981" s="32">
        <v>50570720</v>
      </c>
      <c r="BI981" s="32"/>
      <c r="BJ981" t="s">
        <v>322</v>
      </c>
      <c r="BK981" s="14" t="str">
        <f t="shared" si="1224"/>
        <v>A-965</v>
      </c>
      <c r="BL981" s="14"/>
      <c r="BM981" s="25"/>
      <c r="BN981" s="26" t="str">
        <f t="shared" si="1203"/>
        <v>17001000000315526153</v>
      </c>
      <c r="BO981" s="27" t="str">
        <f t="shared" si="1240"/>
        <v>BENABDALLAH HIBA</v>
      </c>
      <c r="BP981" s="26">
        <f t="shared" si="1241"/>
        <v>982</v>
      </c>
      <c r="BQ981" s="28"/>
    </row>
    <row r="982" spans="1:69" x14ac:dyDescent="0.25">
      <c r="A982" t="str">
        <f>VLOOKUP(B982,[2]RH!$B:$BV,72,0)</f>
        <v>si</v>
      </c>
      <c r="B982" s="6">
        <v>983</v>
      </c>
      <c r="C982" s="7" t="s">
        <v>100</v>
      </c>
      <c r="D982" s="7" t="s">
        <v>4072</v>
      </c>
      <c r="E982" s="7" t="s">
        <v>67</v>
      </c>
      <c r="F982" s="7" t="s">
        <v>118</v>
      </c>
      <c r="G982" s="7" t="s">
        <v>220</v>
      </c>
      <c r="H982" s="7" t="s">
        <v>279</v>
      </c>
      <c r="I982" s="7" t="s">
        <v>280</v>
      </c>
      <c r="J982" s="7" t="s">
        <v>281</v>
      </c>
      <c r="K982" s="7" t="s">
        <v>146</v>
      </c>
      <c r="L982" s="7" t="s">
        <v>90</v>
      </c>
      <c r="M982" s="7" t="s">
        <v>191</v>
      </c>
      <c r="N982" s="8">
        <v>44732</v>
      </c>
      <c r="P982" s="7">
        <f t="shared" ca="1" si="1242"/>
        <v>25</v>
      </c>
      <c r="Q982" s="8"/>
      <c r="R982" s="7"/>
      <c r="S982" s="7"/>
      <c r="T982" s="9" t="s">
        <v>156</v>
      </c>
      <c r="U982" s="7" t="str">
        <f t="shared" si="1229"/>
        <v>Contractuel</v>
      </c>
      <c r="V982" s="8">
        <v>45689</v>
      </c>
      <c r="W982" s="8">
        <f>VLOOKUP(B982,[1]BASE!$A:$Q,17,0)</f>
        <v>45747</v>
      </c>
      <c r="X982" s="8"/>
      <c r="Y982" s="8"/>
      <c r="Z982" s="8">
        <v>44732</v>
      </c>
      <c r="AA982" s="7">
        <f t="shared" si="1230"/>
        <v>6</v>
      </c>
      <c r="AB982" s="7">
        <f t="shared" si="1231"/>
        <v>2022</v>
      </c>
      <c r="AC982" s="7">
        <f t="shared" si="1232"/>
        <v>2026</v>
      </c>
      <c r="AD982" s="10" t="e">
        <f t="shared" ref="AD982:AD1045" ca="1" si="1262">IF(#REF!="Non",(DAYS360(N982,Q982)/360),(DAYS360(N982,TODAY())/360))</f>
        <v>#REF!</v>
      </c>
      <c r="AE982" s="10" t="e">
        <f t="shared" ca="1" si="1234"/>
        <v>#REF!</v>
      </c>
      <c r="AF982" s="8">
        <v>32277</v>
      </c>
      <c r="AG982" s="11">
        <f t="shared" ca="1" si="1235"/>
        <v>36.835616438356162</v>
      </c>
      <c r="AH982" s="10" t="str">
        <f t="shared" ca="1" si="1236"/>
        <v>&gt;35&lt; 45</v>
      </c>
      <c r="AI982" s="12">
        <v>16329221</v>
      </c>
      <c r="AJ982" s="13" t="s">
        <v>79</v>
      </c>
      <c r="AK982" s="12" t="s">
        <v>4073</v>
      </c>
      <c r="AL982" s="8">
        <v>39875</v>
      </c>
      <c r="AM982" s="7" t="s">
        <v>108</v>
      </c>
      <c r="AN982" s="7" t="s">
        <v>109</v>
      </c>
      <c r="AQ982">
        <v>3</v>
      </c>
      <c r="AR982" s="14">
        <v>3</v>
      </c>
      <c r="AS982" s="15">
        <f t="shared" si="1237"/>
        <v>45827.75</v>
      </c>
      <c r="AT982" s="14" t="s">
        <v>163</v>
      </c>
      <c r="AU982" s="12">
        <v>3.3069999999999999</v>
      </c>
      <c r="AV982" s="17">
        <v>17</v>
      </c>
      <c r="AW982" s="18" t="s">
        <v>201</v>
      </c>
      <c r="AX982" s="19" t="s">
        <v>4074</v>
      </c>
      <c r="AY982" s="17">
        <v>12</v>
      </c>
      <c r="AZ982" s="14" t="s">
        <v>203</v>
      </c>
      <c r="BA982" s="20" t="str">
        <f t="shared" si="1238"/>
        <v>17001000000320109112</v>
      </c>
      <c r="BB982" s="31">
        <f t="shared" si="1239"/>
        <v>20</v>
      </c>
      <c r="BC982" s="22" t="s">
        <v>4075</v>
      </c>
      <c r="BD982" s="23" t="s">
        <v>341</v>
      </c>
      <c r="BF982" s="8"/>
      <c r="BG982" s="32">
        <v>58036992</v>
      </c>
      <c r="BH982" s="32">
        <v>58036992</v>
      </c>
      <c r="BI982" s="32"/>
      <c r="BJ982" t="s">
        <v>299</v>
      </c>
      <c r="BK982" s="14" t="str">
        <f t="shared" si="1224"/>
        <v>B-Skoda</v>
      </c>
      <c r="BL982" s="14" t="s">
        <v>595</v>
      </c>
      <c r="BM982" s="25"/>
      <c r="BN982" s="26" t="str">
        <f t="shared" si="1203"/>
        <v>17001000000320109112</v>
      </c>
      <c r="BO982" s="27" t="str">
        <f t="shared" si="1240"/>
        <v>ABDELLI SARRA</v>
      </c>
      <c r="BP982" s="26">
        <f t="shared" si="1241"/>
        <v>983</v>
      </c>
      <c r="BQ982" s="28"/>
    </row>
    <row r="983" spans="1:69" x14ac:dyDescent="0.25">
      <c r="A983" t="str">
        <f>VLOOKUP(B983,[2]RH!$B:$BV,72,0)</f>
        <v>Non-Actif</v>
      </c>
      <c r="B983" s="6">
        <v>984</v>
      </c>
      <c r="C983" s="7" t="s">
        <v>168</v>
      </c>
      <c r="D983" s="7" t="s">
        <v>4076</v>
      </c>
      <c r="E983" s="7" t="s">
        <v>67</v>
      </c>
      <c r="F983" s="7" t="s">
        <v>118</v>
      </c>
      <c r="G983" s="7" t="s">
        <v>4077</v>
      </c>
      <c r="H983" s="7" t="s">
        <v>2398</v>
      </c>
      <c r="I983" s="7" t="s">
        <v>2506</v>
      </c>
      <c r="J983" s="7" t="s">
        <v>190</v>
      </c>
      <c r="K983" s="7" t="s">
        <v>146</v>
      </c>
      <c r="L983" s="7" t="s">
        <v>90</v>
      </c>
      <c r="M983" s="7" t="s">
        <v>191</v>
      </c>
      <c r="N983" s="8">
        <v>44732</v>
      </c>
      <c r="P983" s="7">
        <f t="shared" ca="1" si="1242"/>
        <v>-34</v>
      </c>
      <c r="Q983" s="8">
        <v>45701</v>
      </c>
      <c r="R983" s="7" t="s">
        <v>4078</v>
      </c>
      <c r="T983" s="9" t="s">
        <v>156</v>
      </c>
      <c r="U983" s="7" t="str">
        <f t="shared" si="1229"/>
        <v>Contractuel</v>
      </c>
      <c r="V983" s="8">
        <v>45658</v>
      </c>
      <c r="W983" s="8">
        <v>45688</v>
      </c>
      <c r="X983" s="8"/>
      <c r="Y983" s="8"/>
      <c r="Z983" s="8">
        <v>44732</v>
      </c>
      <c r="AA983" s="7">
        <f t="shared" si="1230"/>
        <v>6</v>
      </c>
      <c r="AB983" s="7">
        <f t="shared" si="1231"/>
        <v>2022</v>
      </c>
      <c r="AC983" s="7">
        <f t="shared" si="1232"/>
        <v>2026</v>
      </c>
      <c r="AD983" s="10" t="e">
        <f t="shared" ref="AD983:AD1046" ca="1" si="1263">IF(#REF!="Non",(DAYS360(N983,Q983)/360),(DAYS360(N983,TODAY())/360))</f>
        <v>#REF!</v>
      </c>
      <c r="AE983" s="10" t="e">
        <f t="shared" ca="1" si="1234"/>
        <v>#REF!</v>
      </c>
      <c r="AF983" s="8">
        <v>27181</v>
      </c>
      <c r="AG983" s="11">
        <f t="shared" ca="1" si="1235"/>
        <v>50.797260273972604</v>
      </c>
      <c r="AH983" s="10" t="str">
        <f t="shared" ca="1" si="1236"/>
        <v>&gt;45&lt; 55</v>
      </c>
      <c r="AI983" s="12">
        <v>11537817</v>
      </c>
      <c r="AJ983" s="13" t="s">
        <v>73</v>
      </c>
      <c r="AK983" s="12" t="s">
        <v>4079</v>
      </c>
      <c r="AL983" s="8">
        <v>38097</v>
      </c>
      <c r="AM983" s="7" t="s">
        <v>108</v>
      </c>
      <c r="AN983" s="7" t="s">
        <v>76</v>
      </c>
      <c r="AO983">
        <v>3</v>
      </c>
      <c r="AQ983">
        <v>3</v>
      </c>
      <c r="AR983" s="14">
        <v>3</v>
      </c>
      <c r="AS983" s="15">
        <f t="shared" si="1237"/>
        <v>45827.75</v>
      </c>
      <c r="AT983" s="14" t="s">
        <v>163</v>
      </c>
      <c r="AU983" s="12">
        <v>3.3069999999999999</v>
      </c>
      <c r="AV983" s="17" t="s">
        <v>272</v>
      </c>
      <c r="AW983" s="18" t="s">
        <v>907</v>
      </c>
      <c r="AX983" s="19" t="s">
        <v>4080</v>
      </c>
      <c r="AY983" s="17" t="s">
        <v>1810</v>
      </c>
      <c r="AZ983" s="14" t="s">
        <v>276</v>
      </c>
      <c r="BA983" s="20" t="str">
        <f t="shared" si="1238"/>
        <v>25024000000005571091</v>
      </c>
      <c r="BB983" s="31">
        <f t="shared" si="1239"/>
        <v>20</v>
      </c>
      <c r="BC983" s="22" t="s">
        <v>4081</v>
      </c>
      <c r="BD983" s="23" t="s">
        <v>482</v>
      </c>
      <c r="BF983" s="8"/>
      <c r="BG983" s="32">
        <v>21547312</v>
      </c>
      <c r="BH983" s="32">
        <v>95260508</v>
      </c>
      <c r="BI983" s="32"/>
      <c r="BJ983" t="s">
        <v>3929</v>
      </c>
      <c r="BK983" s="14" t="s">
        <v>232</v>
      </c>
      <c r="BL983" s="14" t="s">
        <v>300</v>
      </c>
      <c r="BM983" s="25"/>
      <c r="BN983" s="26" t="str">
        <f t="shared" si="1203"/>
        <v>25024000000005571091</v>
      </c>
      <c r="BO983" s="27" t="str">
        <f t="shared" si="1240"/>
        <v>ABBESSI SAMIA</v>
      </c>
      <c r="BP983" s="26">
        <f t="shared" si="1241"/>
        <v>984</v>
      </c>
      <c r="BQ983" s="28"/>
    </row>
    <row r="984" spans="1:69" x14ac:dyDescent="0.25">
      <c r="A984" t="str">
        <f>VLOOKUP(B984,[2]RH!$B:$BV,72,0)</f>
        <v>Non-Actif</v>
      </c>
      <c r="B984" s="6">
        <v>985</v>
      </c>
      <c r="C984" s="7" t="s">
        <v>100</v>
      </c>
      <c r="D984" s="7" t="s">
        <v>4082</v>
      </c>
      <c r="E984" s="7" t="s">
        <v>67</v>
      </c>
      <c r="F984" s="7" t="s">
        <v>118</v>
      </c>
      <c r="G984" s="7" t="s">
        <v>220</v>
      </c>
      <c r="H984" s="7">
        <v>965</v>
      </c>
      <c r="I984" s="7" t="s">
        <v>1407</v>
      </c>
      <c r="J984" s="7" t="s">
        <v>190</v>
      </c>
      <c r="K984" s="7" t="s">
        <v>146</v>
      </c>
      <c r="L984" s="7" t="s">
        <v>90</v>
      </c>
      <c r="M984" s="7" t="s">
        <v>191</v>
      </c>
      <c r="N984" s="8">
        <v>44732</v>
      </c>
      <c r="P984" s="7">
        <f t="shared" ca="1" si="1242"/>
        <v>-737</v>
      </c>
      <c r="Q984" s="8">
        <v>44988</v>
      </c>
      <c r="R984" s="7" t="s">
        <v>771</v>
      </c>
      <c r="S984" s="7" t="s">
        <v>2332</v>
      </c>
      <c r="T984" s="9" t="s">
        <v>156</v>
      </c>
      <c r="U984" s="7" t="str">
        <f t="shared" si="1229"/>
        <v>Contractuel</v>
      </c>
      <c r="V984" s="8">
        <v>44927</v>
      </c>
      <c r="W984" s="8">
        <v>44985</v>
      </c>
      <c r="X984" s="8"/>
      <c r="Y984" s="8"/>
      <c r="Z984" s="8">
        <v>44732</v>
      </c>
      <c r="AA984" s="7">
        <f t="shared" si="1230"/>
        <v>6</v>
      </c>
      <c r="AB984" s="7">
        <f t="shared" si="1231"/>
        <v>2022</v>
      </c>
      <c r="AC984" s="7">
        <f t="shared" si="1232"/>
        <v>2026</v>
      </c>
      <c r="AD984" s="10" t="e">
        <f t="shared" ref="AD984:AD1047" ca="1" si="1264">IF(#REF!="Non",(DAYS360(N984,Q984)/360),(DAYS360(N984,TODAY())/360))</f>
        <v>#REF!</v>
      </c>
      <c r="AE984" s="10" t="e">
        <f t="shared" ca="1" si="1234"/>
        <v>#REF!</v>
      </c>
      <c r="AF984" s="8">
        <v>38019</v>
      </c>
      <c r="AG984" s="11">
        <f t="shared" ca="1" si="1235"/>
        <v>21.104109589041094</v>
      </c>
      <c r="AH984" s="10" t="str">
        <f t="shared" ca="1" si="1236"/>
        <v>&lt; 25</v>
      </c>
      <c r="AI984" s="12"/>
      <c r="AJ984" s="13"/>
      <c r="AK984" s="12">
        <v>11675513</v>
      </c>
      <c r="AL984" s="8">
        <v>44293</v>
      </c>
      <c r="AM984" s="7" t="s">
        <v>108</v>
      </c>
      <c r="AN984" s="7" t="s">
        <v>109</v>
      </c>
      <c r="AQ984" s="14">
        <v>3</v>
      </c>
      <c r="AR984" s="14">
        <v>1</v>
      </c>
      <c r="AS984" s="15">
        <f t="shared" si="1237"/>
        <v>45097.25</v>
      </c>
      <c r="AT984" s="14" t="s">
        <v>163</v>
      </c>
      <c r="AU984" s="12">
        <v>3.3069999999999999</v>
      </c>
      <c r="AV984" s="17" t="s">
        <v>236</v>
      </c>
      <c r="AW984" s="18" t="s">
        <v>201</v>
      </c>
      <c r="AX984" s="19" t="s">
        <v>4083</v>
      </c>
      <c r="AY984" s="17" t="s">
        <v>2054</v>
      </c>
      <c r="AZ984" s="14" t="s">
        <v>203</v>
      </c>
      <c r="BA984" s="20" t="str">
        <f t="shared" si="1238"/>
        <v>17001000000315315663</v>
      </c>
      <c r="BB984" s="31">
        <f t="shared" si="1239"/>
        <v>20</v>
      </c>
      <c r="BC984" s="22" t="s">
        <v>4084</v>
      </c>
      <c r="BD984" s="23" t="s">
        <v>115</v>
      </c>
      <c r="BE984">
        <v>1095</v>
      </c>
      <c r="BF984" s="8"/>
      <c r="BG984" s="32">
        <v>94532659</v>
      </c>
      <c r="BH984" s="32">
        <v>95144021</v>
      </c>
      <c r="BI984" s="32"/>
      <c r="BJ984" t="s">
        <v>600</v>
      </c>
      <c r="BK984" s="14" t="str">
        <f>IF(K984="CADRE","CADRE",CONCATENATE(J984,"-",H984))</f>
        <v>A-965</v>
      </c>
      <c r="BL984" s="14"/>
      <c r="BM984" s="25"/>
      <c r="BN984" s="26" t="str">
        <f t="shared" si="1203"/>
        <v>17001000000315315663</v>
      </c>
      <c r="BO984" s="27" t="str">
        <f t="shared" si="1240"/>
        <v>BEN NAJI ZAYNEB</v>
      </c>
      <c r="BP984" s="26">
        <f t="shared" si="1241"/>
        <v>985</v>
      </c>
      <c r="BQ984" s="28"/>
    </row>
    <row r="985" spans="1:69" x14ac:dyDescent="0.25">
      <c r="A985" t="str">
        <f>VLOOKUP(B985,[2]RH!$B:$BV,72,0)</f>
        <v>Non-Actif</v>
      </c>
      <c r="B985" s="6">
        <v>986</v>
      </c>
      <c r="C985" s="7" t="s">
        <v>100</v>
      </c>
      <c r="D985" s="7" t="s">
        <v>4085</v>
      </c>
      <c r="E985" s="7" t="s">
        <v>67</v>
      </c>
      <c r="F985" s="7" t="s">
        <v>118</v>
      </c>
      <c r="G985" s="7" t="s">
        <v>220</v>
      </c>
      <c r="H985" s="7">
        <v>965</v>
      </c>
      <c r="I985" s="7" t="s">
        <v>1407</v>
      </c>
      <c r="J985" s="7" t="s">
        <v>190</v>
      </c>
      <c r="K985" s="7" t="s">
        <v>146</v>
      </c>
      <c r="L985" s="7" t="s">
        <v>90</v>
      </c>
      <c r="M985" s="7" t="s">
        <v>191</v>
      </c>
      <c r="N985" s="8">
        <v>44732</v>
      </c>
      <c r="P985" s="7">
        <f t="shared" ca="1" si="1242"/>
        <v>-737</v>
      </c>
      <c r="Q985" s="8">
        <v>44988</v>
      </c>
      <c r="R985" s="7" t="s">
        <v>771</v>
      </c>
      <c r="S985" s="7" t="s">
        <v>2332</v>
      </c>
      <c r="T985" s="9" t="s">
        <v>156</v>
      </c>
      <c r="U985" s="7" t="str">
        <f t="shared" si="1229"/>
        <v>Contractuel</v>
      </c>
      <c r="V985" s="8">
        <v>44927</v>
      </c>
      <c r="W985" s="8">
        <v>44985</v>
      </c>
      <c r="X985" s="8"/>
      <c r="Y985" s="8"/>
      <c r="Z985" s="8">
        <v>44732</v>
      </c>
      <c r="AA985" s="7">
        <f t="shared" si="1230"/>
        <v>6</v>
      </c>
      <c r="AB985" s="7">
        <f t="shared" si="1231"/>
        <v>2022</v>
      </c>
      <c r="AC985" s="7">
        <f t="shared" si="1232"/>
        <v>2026</v>
      </c>
      <c r="AD985" s="10" t="e">
        <f t="shared" ref="AD985:AD1048" ca="1" si="1265">IF(#REF!="Non",(DAYS360(N985,Q985)/360),(DAYS360(N985,TODAY())/360))</f>
        <v>#REF!</v>
      </c>
      <c r="AE985" s="10" t="e">
        <f t="shared" ca="1" si="1234"/>
        <v>#REF!</v>
      </c>
      <c r="AF985" s="8">
        <v>37187</v>
      </c>
      <c r="AG985" s="11">
        <f t="shared" ca="1" si="1235"/>
        <v>23.383561643835616</v>
      </c>
      <c r="AH985" s="10" t="str">
        <f t="shared" ca="1" si="1236"/>
        <v>&lt; 25</v>
      </c>
      <c r="AI985" s="12">
        <v>17330180</v>
      </c>
      <c r="AJ985" s="13" t="s">
        <v>92</v>
      </c>
      <c r="AK985" s="12">
        <v>11668605</v>
      </c>
      <c r="AL985" s="8">
        <v>43448</v>
      </c>
      <c r="AM985" s="7" t="s">
        <v>108</v>
      </c>
      <c r="AN985" s="7" t="s">
        <v>109</v>
      </c>
      <c r="AQ985" s="14">
        <v>3</v>
      </c>
      <c r="AR985" s="14">
        <v>1</v>
      </c>
      <c r="AS985" s="15">
        <f t="shared" si="1237"/>
        <v>45097.25</v>
      </c>
      <c r="AT985" s="14" t="s">
        <v>163</v>
      </c>
      <c r="AU985" s="12">
        <v>3.3069999999999999</v>
      </c>
      <c r="AV985" s="17" t="s">
        <v>92</v>
      </c>
      <c r="AW985" s="18" t="s">
        <v>693</v>
      </c>
      <c r="AX985" s="19" t="s">
        <v>4086</v>
      </c>
      <c r="AY985" s="17" t="s">
        <v>852</v>
      </c>
      <c r="AZ985" s="14" t="s">
        <v>152</v>
      </c>
      <c r="BA985" s="20" t="str">
        <f t="shared" si="1238"/>
        <v>04075160007360026423</v>
      </c>
      <c r="BB985" s="31">
        <f t="shared" si="1239"/>
        <v>20</v>
      </c>
      <c r="BC985" s="22" t="s">
        <v>4084</v>
      </c>
      <c r="BD985" s="23" t="s">
        <v>115</v>
      </c>
      <c r="BE985">
        <v>1095</v>
      </c>
      <c r="BF985" s="8"/>
      <c r="BG985" s="32">
        <v>95823886</v>
      </c>
      <c r="BH985" s="32">
        <v>95144021</v>
      </c>
      <c r="BI985" s="32"/>
      <c r="BJ985" t="s">
        <v>600</v>
      </c>
      <c r="BK985" s="14" t="str">
        <f>IF(K985="CADRE","CADRE",CONCATENATE(J985,"-",H985))</f>
        <v>A-965</v>
      </c>
      <c r="BL985" s="14"/>
      <c r="BM985" s="25"/>
      <c r="BN985" s="26" t="str">
        <f t="shared" si="1203"/>
        <v>04075160007360026423</v>
      </c>
      <c r="BO985" s="27" t="str">
        <f t="shared" si="1240"/>
        <v>BEN NAJI RAOUIA</v>
      </c>
      <c r="BP985" s="26">
        <f t="shared" si="1241"/>
        <v>986</v>
      </c>
      <c r="BQ985" s="28"/>
    </row>
    <row r="986" spans="1:69" x14ac:dyDescent="0.25">
      <c r="A986" t="str">
        <f>VLOOKUP(B986,[2]RH!$B:$BV,72,0)</f>
        <v>si</v>
      </c>
      <c r="B986" s="6">
        <v>987</v>
      </c>
      <c r="C986" s="7" t="s">
        <v>100</v>
      </c>
      <c r="D986" s="7" t="s">
        <v>4087</v>
      </c>
      <c r="E986" s="7" t="s">
        <v>67</v>
      </c>
      <c r="F986" s="7" t="s">
        <v>118</v>
      </c>
      <c r="G986" s="7" t="s">
        <v>4077</v>
      </c>
      <c r="H986" s="41" t="s">
        <v>562</v>
      </c>
      <c r="I986" s="7" t="s">
        <v>3974</v>
      </c>
      <c r="J986" s="7" t="s">
        <v>281</v>
      </c>
      <c r="K986" s="7" t="s">
        <v>146</v>
      </c>
      <c r="L986" s="7" t="s">
        <v>90</v>
      </c>
      <c r="M986" s="7" t="s">
        <v>191</v>
      </c>
      <c r="N986" s="8">
        <v>44732</v>
      </c>
      <c r="P986" s="7">
        <f t="shared" ca="1" si="1242"/>
        <v>25</v>
      </c>
      <c r="Q986" s="8"/>
      <c r="R986" s="7"/>
      <c r="S986" s="7"/>
      <c r="T986" s="9" t="s">
        <v>156</v>
      </c>
      <c r="U986" s="7" t="str">
        <f t="shared" si="1229"/>
        <v>Contractuel</v>
      </c>
      <c r="V986" s="8">
        <v>45689</v>
      </c>
      <c r="W986" s="8">
        <f>VLOOKUP(B986,[1]BASE!$A:$Q,17,0)</f>
        <v>45747</v>
      </c>
      <c r="X986" s="8"/>
      <c r="Y986" s="8"/>
      <c r="Z986" s="8">
        <v>44732</v>
      </c>
      <c r="AA986" s="7">
        <f t="shared" si="1230"/>
        <v>6</v>
      </c>
      <c r="AB986" s="7">
        <f t="shared" si="1231"/>
        <v>2022</v>
      </c>
      <c r="AC986" s="7">
        <f t="shared" si="1232"/>
        <v>2026</v>
      </c>
      <c r="AD986" s="10" t="e">
        <f t="shared" ref="AD986:AD1049" ca="1" si="1266">IF(#REF!="Non",(DAYS360(N986,Q986)/360),(DAYS360(N986,TODAY())/360))</f>
        <v>#REF!</v>
      </c>
      <c r="AE986" s="10" t="e">
        <f t="shared" ca="1" si="1234"/>
        <v>#REF!</v>
      </c>
      <c r="AF986" s="8">
        <v>34240</v>
      </c>
      <c r="AG986" s="11">
        <f t="shared" ca="1" si="1235"/>
        <v>31.457534246575342</v>
      </c>
      <c r="AH986" s="10" t="str">
        <f t="shared" ca="1" si="1236"/>
        <v>&gt;25&lt; 35</v>
      </c>
      <c r="AI986" s="12">
        <v>16442240</v>
      </c>
      <c r="AJ986" s="13" t="s">
        <v>120</v>
      </c>
      <c r="AK986" s="12">
        <v>14260631</v>
      </c>
      <c r="AL986" s="8">
        <v>41932</v>
      </c>
      <c r="AM986" s="7" t="s">
        <v>108</v>
      </c>
      <c r="AN986" s="7" t="s">
        <v>109</v>
      </c>
      <c r="AQ986">
        <v>3</v>
      </c>
      <c r="AR986" s="14">
        <v>3</v>
      </c>
      <c r="AS986" s="15">
        <f t="shared" si="1237"/>
        <v>45827.75</v>
      </c>
      <c r="AT986" s="14" t="s">
        <v>163</v>
      </c>
      <c r="AU986" s="12">
        <v>3.3069999999999999</v>
      </c>
      <c r="AV986" s="17" t="s">
        <v>150</v>
      </c>
      <c r="AW986" s="18" t="s">
        <v>339</v>
      </c>
      <c r="AX986" s="19" t="s">
        <v>4088</v>
      </c>
      <c r="AY986" s="17" t="s">
        <v>255</v>
      </c>
      <c r="AZ986" s="14" t="s">
        <v>174</v>
      </c>
      <c r="BA986" s="20" t="str">
        <f t="shared" si="1238"/>
        <v>07080013810554830673</v>
      </c>
      <c r="BB986" s="31">
        <f t="shared" si="1239"/>
        <v>20</v>
      </c>
      <c r="BC986" s="22" t="s">
        <v>4089</v>
      </c>
      <c r="BD986" s="23" t="s">
        <v>341</v>
      </c>
      <c r="BF986" s="8"/>
      <c r="BG986" s="32">
        <v>26076344</v>
      </c>
      <c r="BH986" s="32"/>
      <c r="BI986" s="32"/>
      <c r="BJ986" t="s">
        <v>486</v>
      </c>
      <c r="BK986" s="14" t="s">
        <v>3979</v>
      </c>
      <c r="BL986" s="14" t="s">
        <v>595</v>
      </c>
      <c r="BM986" s="25"/>
      <c r="BN986" s="26" t="str">
        <f t="shared" si="1203"/>
        <v>07080013810554830673</v>
      </c>
      <c r="BO986" s="27" t="str">
        <f t="shared" si="1240"/>
        <v>FERCHICHI HAJER</v>
      </c>
      <c r="BP986" s="26">
        <f t="shared" si="1241"/>
        <v>987</v>
      </c>
      <c r="BQ986" s="28"/>
    </row>
    <row r="987" spans="1:69" x14ac:dyDescent="0.25">
      <c r="A987" t="str">
        <f>VLOOKUP(B987,[2]RH!$B:$BV,72,0)</f>
        <v>Non-Actif</v>
      </c>
      <c r="B987" s="6">
        <v>988</v>
      </c>
      <c r="C987" s="7" t="s">
        <v>168</v>
      </c>
      <c r="D987" s="7" t="s">
        <v>4090</v>
      </c>
      <c r="E987" s="7" t="s">
        <v>67</v>
      </c>
      <c r="F987" s="7" t="s">
        <v>118</v>
      </c>
      <c r="G987" s="7" t="s">
        <v>220</v>
      </c>
      <c r="H987" s="7" t="s">
        <v>2398</v>
      </c>
      <c r="I987" s="7" t="s">
        <v>2506</v>
      </c>
      <c r="J987" s="7" t="s">
        <v>190</v>
      </c>
      <c r="K987" s="7" t="s">
        <v>146</v>
      </c>
      <c r="L987" s="7" t="s">
        <v>90</v>
      </c>
      <c r="M987" s="7" t="s">
        <v>191</v>
      </c>
      <c r="N987" s="8">
        <v>44732</v>
      </c>
      <c r="P987" s="7">
        <f t="shared" ca="1" si="1242"/>
        <v>-187</v>
      </c>
      <c r="Q987" s="8">
        <v>45540</v>
      </c>
      <c r="R987" s="7" t="s">
        <v>1504</v>
      </c>
      <c r="S987" s="7"/>
      <c r="T987" s="9" t="s">
        <v>156</v>
      </c>
      <c r="U987" s="7" t="str">
        <f t="shared" si="1229"/>
        <v>Contractuel</v>
      </c>
      <c r="V987" s="8">
        <v>45474</v>
      </c>
      <c r="W987" s="8">
        <v>45535</v>
      </c>
      <c r="X987" s="8"/>
      <c r="Y987" s="8"/>
      <c r="Z987" s="8">
        <v>44732</v>
      </c>
      <c r="AA987" s="7">
        <f t="shared" si="1230"/>
        <v>6</v>
      </c>
      <c r="AB987" s="7">
        <f t="shared" si="1231"/>
        <v>2022</v>
      </c>
      <c r="AC987" s="7">
        <f t="shared" si="1232"/>
        <v>2026</v>
      </c>
      <c r="AD987" s="10" t="e">
        <f t="shared" ref="AD987:AD1050" ca="1" si="1267">IF(#REF!="Non",(DAYS360(N987,Q987)/360),(DAYS360(N987,TODAY())/360))</f>
        <v>#REF!</v>
      </c>
      <c r="AE987" s="10" t="e">
        <f t="shared" ca="1" si="1234"/>
        <v>#REF!</v>
      </c>
      <c r="AF987" s="8">
        <v>30402</v>
      </c>
      <c r="AG987" s="11">
        <f t="shared" ca="1" si="1235"/>
        <v>41.972602739726028</v>
      </c>
      <c r="AH987" s="10" t="str">
        <f t="shared" ca="1" si="1236"/>
        <v>&gt;35&lt; 45</v>
      </c>
      <c r="AI987" s="12">
        <v>12727489</v>
      </c>
      <c r="AJ987" s="13" t="s">
        <v>92</v>
      </c>
      <c r="AK987" s="12" t="s">
        <v>4091</v>
      </c>
      <c r="AL987" s="8">
        <v>41167</v>
      </c>
      <c r="AM987" s="7" t="s">
        <v>108</v>
      </c>
      <c r="AN987" s="7" t="s">
        <v>109</v>
      </c>
      <c r="AO987">
        <v>2</v>
      </c>
      <c r="AQ987">
        <v>3</v>
      </c>
      <c r="AR987" s="14">
        <v>3</v>
      </c>
      <c r="AS987" s="15">
        <f t="shared" si="1237"/>
        <v>45827.75</v>
      </c>
      <c r="AT987" s="14" t="s">
        <v>163</v>
      </c>
      <c r="AU987" s="12">
        <v>3.3069999999999999</v>
      </c>
      <c r="AV987" s="17" t="s">
        <v>73</v>
      </c>
      <c r="AW987" s="18" t="s">
        <v>2542</v>
      </c>
      <c r="AX987" s="19" t="s">
        <v>4092</v>
      </c>
      <c r="AY987" s="17" t="s">
        <v>1661</v>
      </c>
      <c r="AZ987" s="14" t="s">
        <v>98</v>
      </c>
      <c r="BA987" s="20" t="str">
        <f t="shared" si="1238"/>
        <v>01029071113017127622</v>
      </c>
      <c r="BB987" s="31">
        <f t="shared" si="1239"/>
        <v>20</v>
      </c>
      <c r="BC987" s="22" t="s">
        <v>4093</v>
      </c>
      <c r="BD987" s="23" t="s">
        <v>341</v>
      </c>
      <c r="BE987">
        <v>2010</v>
      </c>
      <c r="BF987" s="8"/>
      <c r="BG987" s="32">
        <v>23992084</v>
      </c>
      <c r="BH987" s="32">
        <v>26991705</v>
      </c>
      <c r="BI987" s="32"/>
      <c r="BJ987" t="s">
        <v>549</v>
      </c>
      <c r="BK987" s="14" t="str">
        <f t="shared" ref="BK987:BK1006" si="1268">IF(K987="CADRE","CADRE",CONCATENATE(J987,"-",H987))</f>
        <v>A-P7 AR</v>
      </c>
      <c r="BL987" s="14" t="s">
        <v>595</v>
      </c>
      <c r="BM987" s="25"/>
      <c r="BN987" s="26" t="str">
        <f t="shared" si="1203"/>
        <v>01029071113017127622</v>
      </c>
      <c r="BO987" s="27" t="str">
        <f t="shared" si="1240"/>
        <v>GHARNOUKI HAYET</v>
      </c>
      <c r="BP987" s="26">
        <f t="shared" si="1241"/>
        <v>988</v>
      </c>
      <c r="BQ987" s="28"/>
    </row>
    <row r="988" spans="1:69" x14ac:dyDescent="0.25">
      <c r="A988" t="str">
        <f>VLOOKUP(B988,[2]RH!$B:$BV,72,0)</f>
        <v>si</v>
      </c>
      <c r="B988" s="6">
        <v>989</v>
      </c>
      <c r="C988" s="7" t="s">
        <v>168</v>
      </c>
      <c r="D988" s="7" t="s">
        <v>4094</v>
      </c>
      <c r="E988" s="7" t="s">
        <v>67</v>
      </c>
      <c r="F988" s="7" t="s">
        <v>118</v>
      </c>
      <c r="G988" s="7" t="s">
        <v>220</v>
      </c>
      <c r="H988" s="7" t="s">
        <v>2398</v>
      </c>
      <c r="I988" s="7" t="s">
        <v>2506</v>
      </c>
      <c r="J988" s="7" t="s">
        <v>190</v>
      </c>
      <c r="K988" s="7" t="s">
        <v>146</v>
      </c>
      <c r="L988" s="7" t="s">
        <v>90</v>
      </c>
      <c r="M988" s="7" t="s">
        <v>191</v>
      </c>
      <c r="N988" s="8">
        <v>44732</v>
      </c>
      <c r="P988" s="7">
        <f t="shared" ca="1" si="1242"/>
        <v>25</v>
      </c>
      <c r="Q988" s="8"/>
      <c r="R988" s="7"/>
      <c r="S988" s="7"/>
      <c r="T988" s="9" t="s">
        <v>156</v>
      </c>
      <c r="U988" s="7" t="str">
        <f t="shared" si="1229"/>
        <v>Contractuel</v>
      </c>
      <c r="V988" s="8">
        <v>45689</v>
      </c>
      <c r="W988" s="8">
        <f>VLOOKUP(B988,[1]BASE!$A:$Q,17,0)</f>
        <v>45747</v>
      </c>
      <c r="X988" s="8"/>
      <c r="Y988" s="8"/>
      <c r="Z988" s="8">
        <v>44732</v>
      </c>
      <c r="AA988" s="7">
        <f t="shared" si="1230"/>
        <v>6</v>
      </c>
      <c r="AB988" s="7">
        <f t="shared" si="1231"/>
        <v>2022</v>
      </c>
      <c r="AC988" s="7">
        <f t="shared" si="1232"/>
        <v>2026</v>
      </c>
      <c r="AD988" s="10" t="e">
        <f t="shared" ref="AD988:AD1051" ca="1" si="1269">IF(#REF!="Non",(DAYS360(N988,Q988)/360),(DAYS360(N988,TODAY())/360))</f>
        <v>#REF!</v>
      </c>
      <c r="AE988" s="10" t="e">
        <f t="shared" ca="1" si="1234"/>
        <v>#REF!</v>
      </c>
      <c r="AF988" s="8">
        <v>29734</v>
      </c>
      <c r="AG988" s="11">
        <f t="shared" ca="1" si="1235"/>
        <v>43.802739726027397</v>
      </c>
      <c r="AH988" s="10" t="str">
        <f t="shared" ca="1" si="1236"/>
        <v>&gt;35&lt; 45</v>
      </c>
      <c r="AI988" s="12">
        <v>12513379</v>
      </c>
      <c r="AJ988" s="13" t="s">
        <v>73</v>
      </c>
      <c r="AK988" s="12" t="s">
        <v>4095</v>
      </c>
      <c r="AL988" s="8">
        <v>35496</v>
      </c>
      <c r="AM988" s="7" t="s">
        <v>108</v>
      </c>
      <c r="AN988" s="7" t="s">
        <v>76</v>
      </c>
      <c r="AQ988">
        <v>3</v>
      </c>
      <c r="AR988" s="14">
        <v>3</v>
      </c>
      <c r="AS988" s="15">
        <f t="shared" si="1237"/>
        <v>45827.75</v>
      </c>
      <c r="AT988" s="14" t="s">
        <v>163</v>
      </c>
      <c r="AU988" s="12">
        <v>3.3069999999999999</v>
      </c>
      <c r="AV988" s="17" t="s">
        <v>433</v>
      </c>
      <c r="AW988" s="18" t="s">
        <v>1464</v>
      </c>
      <c r="AX988" s="19" t="s">
        <v>4096</v>
      </c>
      <c r="AY988" s="17" t="s">
        <v>646</v>
      </c>
      <c r="AZ988" s="14" t="s">
        <v>195</v>
      </c>
      <c r="BA988" s="20" t="str">
        <f t="shared" si="1238"/>
        <v>12055000000240696428</v>
      </c>
      <c r="BB988" s="31">
        <f t="shared" si="1239"/>
        <v>20</v>
      </c>
      <c r="BC988" s="22" t="s">
        <v>2213</v>
      </c>
      <c r="BD988" s="23" t="s">
        <v>341</v>
      </c>
      <c r="BF988" s="8"/>
      <c r="BG988" s="32">
        <v>92772727</v>
      </c>
      <c r="BH988" s="32">
        <v>92772727</v>
      </c>
      <c r="BI988" s="32"/>
      <c r="BJ988" t="s">
        <v>672</v>
      </c>
      <c r="BK988" s="14" t="str">
        <f t="shared" si="1268"/>
        <v>A-P7 AR</v>
      </c>
      <c r="BL988" s="14" t="s">
        <v>595</v>
      </c>
      <c r="BM988" s="25"/>
      <c r="BN988" s="26" t="str">
        <f t="shared" si="1203"/>
        <v>12055000000240696428</v>
      </c>
      <c r="BO988" s="27" t="str">
        <f t="shared" si="1240"/>
        <v>TAYARI ZOHRA</v>
      </c>
      <c r="BP988" s="26">
        <f t="shared" si="1241"/>
        <v>989</v>
      </c>
      <c r="BQ988" s="28"/>
    </row>
    <row r="989" spans="1:69" x14ac:dyDescent="0.25">
      <c r="A989" t="str">
        <f>VLOOKUP(B989,[2]RH!$B:$BV,72,0)</f>
        <v>si</v>
      </c>
      <c r="B989" s="6">
        <v>990</v>
      </c>
      <c r="C989" s="7" t="s">
        <v>168</v>
      </c>
      <c r="D989" s="7" t="s">
        <v>4097</v>
      </c>
      <c r="E989" s="7" t="s">
        <v>67</v>
      </c>
      <c r="F989" s="7" t="s">
        <v>118</v>
      </c>
      <c r="G989" s="7" t="s">
        <v>220</v>
      </c>
      <c r="H989" s="7" t="s">
        <v>649</v>
      </c>
      <c r="I989" s="7" t="s">
        <v>650</v>
      </c>
      <c r="J989" s="7" t="s">
        <v>281</v>
      </c>
      <c r="K989" s="7" t="s">
        <v>146</v>
      </c>
      <c r="L989" s="7" t="s">
        <v>90</v>
      </c>
      <c r="M989" s="7" t="s">
        <v>191</v>
      </c>
      <c r="N989" s="8">
        <v>44732</v>
      </c>
      <c r="P989" s="7">
        <f t="shared" ca="1" si="1242"/>
        <v>25</v>
      </c>
      <c r="Q989" s="8"/>
      <c r="R989" s="7"/>
      <c r="S989" s="7"/>
      <c r="T989" s="9" t="s">
        <v>156</v>
      </c>
      <c r="U989" s="7" t="str">
        <f t="shared" si="1229"/>
        <v>Contractuel</v>
      </c>
      <c r="V989" s="8">
        <v>45689</v>
      </c>
      <c r="W989" s="8">
        <f>VLOOKUP(B989,[1]BASE!$A:$Q,17,0)</f>
        <v>45747</v>
      </c>
      <c r="X989" s="8"/>
      <c r="Y989" s="8"/>
      <c r="Z989" s="8">
        <v>44732</v>
      </c>
      <c r="AA989" s="7">
        <f t="shared" si="1230"/>
        <v>6</v>
      </c>
      <c r="AB989" s="7">
        <f t="shared" si="1231"/>
        <v>2022</v>
      </c>
      <c r="AC989" s="7">
        <f t="shared" si="1232"/>
        <v>2026</v>
      </c>
      <c r="AD989" s="10" t="e">
        <f t="shared" ref="AD989:AD1052" ca="1" si="1270">IF(#REF!="Non",(DAYS360(N989,Q989)/360),(DAYS360(N989,TODAY())/360))</f>
        <v>#REF!</v>
      </c>
      <c r="AE989" s="10" t="e">
        <f t="shared" ca="1" si="1234"/>
        <v>#REF!</v>
      </c>
      <c r="AF989" s="8">
        <v>28268</v>
      </c>
      <c r="AG989" s="11">
        <f t="shared" ca="1" si="1235"/>
        <v>47.819178082191783</v>
      </c>
      <c r="AH989" s="10" t="str">
        <f t="shared" ca="1" si="1236"/>
        <v>&gt;45&lt; 55</v>
      </c>
      <c r="AI989" s="12">
        <v>12253318</v>
      </c>
      <c r="AJ989" s="13" t="s">
        <v>79</v>
      </c>
      <c r="AK989" s="12" t="s">
        <v>4098</v>
      </c>
      <c r="AL989" s="8">
        <v>41191</v>
      </c>
      <c r="AM989" s="7" t="s">
        <v>108</v>
      </c>
      <c r="AN989" s="7" t="s">
        <v>76</v>
      </c>
      <c r="AO989">
        <v>2</v>
      </c>
      <c r="AQ989">
        <v>3</v>
      </c>
      <c r="AR989" s="14">
        <v>3</v>
      </c>
      <c r="AS989" s="15">
        <f t="shared" si="1237"/>
        <v>45827.75</v>
      </c>
      <c r="AT989" s="14" t="s">
        <v>163</v>
      </c>
      <c r="AU989" s="12">
        <v>3.3069999999999999</v>
      </c>
      <c r="AV989" s="17" t="s">
        <v>236</v>
      </c>
      <c r="AW989" s="18" t="s">
        <v>201</v>
      </c>
      <c r="AX989" s="19" t="s">
        <v>4099</v>
      </c>
      <c r="AY989" s="17" t="s">
        <v>2054</v>
      </c>
      <c r="AZ989" s="14" t="s">
        <v>203</v>
      </c>
      <c r="BA989" s="20" t="str">
        <f t="shared" si="1238"/>
        <v>17001000000315441763</v>
      </c>
      <c r="BB989" s="31">
        <f t="shared" si="1239"/>
        <v>20</v>
      </c>
      <c r="BC989" s="22" t="s">
        <v>4100</v>
      </c>
      <c r="BD989" s="23" t="s">
        <v>2770</v>
      </c>
      <c r="BF989" s="8"/>
      <c r="BG989" s="32">
        <v>53825467</v>
      </c>
      <c r="BH989" s="32">
        <v>52380547</v>
      </c>
      <c r="BI989" s="32"/>
      <c r="BJ989" t="s">
        <v>3086</v>
      </c>
      <c r="BK989" s="14" t="str">
        <f t="shared" si="1268"/>
        <v>B-Panda</v>
      </c>
      <c r="BL989" s="14" t="s">
        <v>241</v>
      </c>
      <c r="BM989" s="25"/>
      <c r="BN989" s="26" t="str">
        <f t="shared" si="1203"/>
        <v>17001000000315441763</v>
      </c>
      <c r="BO989" s="27" t="str">
        <f t="shared" si="1240"/>
        <v>MATHLOUTHI MABROUKA</v>
      </c>
      <c r="BP989" s="26">
        <f t="shared" si="1241"/>
        <v>990</v>
      </c>
      <c r="BQ989" s="28"/>
    </row>
    <row r="990" spans="1:69" x14ac:dyDescent="0.25">
      <c r="A990" t="str">
        <f>VLOOKUP(B990,[2]RH!$B:$BV,72,0)</f>
        <v>si</v>
      </c>
      <c r="B990" s="6">
        <v>991</v>
      </c>
      <c r="C990" s="7" t="s">
        <v>168</v>
      </c>
      <c r="D990" s="7" t="s">
        <v>4101</v>
      </c>
      <c r="E990" s="7" t="s">
        <v>67</v>
      </c>
      <c r="F990" s="7" t="s">
        <v>118</v>
      </c>
      <c r="G990" s="7" t="s">
        <v>220</v>
      </c>
      <c r="H990" s="7" t="s">
        <v>2398</v>
      </c>
      <c r="I990" s="7" t="s">
        <v>2506</v>
      </c>
      <c r="J990" s="7" t="s">
        <v>190</v>
      </c>
      <c r="K990" s="7" t="s">
        <v>146</v>
      </c>
      <c r="L990" s="7" t="s">
        <v>90</v>
      </c>
      <c r="M990" s="7" t="s">
        <v>191</v>
      </c>
      <c r="N990" s="8">
        <v>44732</v>
      </c>
      <c r="P990" s="7">
        <f t="shared" ca="1" si="1242"/>
        <v>25</v>
      </c>
      <c r="Q990" s="8"/>
      <c r="R990" s="7"/>
      <c r="S990" s="7"/>
      <c r="T990" s="9" t="s">
        <v>156</v>
      </c>
      <c r="U990" s="7" t="str">
        <f t="shared" si="1229"/>
        <v>Contractuel</v>
      </c>
      <c r="V990" s="8">
        <v>45689</v>
      </c>
      <c r="W990" s="8">
        <f>VLOOKUP(B990,[1]BASE!$A:$Q,17,0)</f>
        <v>45747</v>
      </c>
      <c r="X990" s="8"/>
      <c r="Y990" s="8"/>
      <c r="Z990" s="8">
        <v>44732</v>
      </c>
      <c r="AA990" s="7">
        <f t="shared" si="1230"/>
        <v>6</v>
      </c>
      <c r="AB990" s="7">
        <f t="shared" si="1231"/>
        <v>2022</v>
      </c>
      <c r="AC990" s="7">
        <f t="shared" si="1232"/>
        <v>2026</v>
      </c>
      <c r="AD990" s="10" t="e">
        <f t="shared" ref="AD990:AD1053" ca="1" si="1271">IF(#REF!="Non",(DAYS360(N990,Q990)/360),(DAYS360(N990,TODAY())/360))</f>
        <v>#REF!</v>
      </c>
      <c r="AE990" s="10" t="e">
        <f t="shared" ca="1" si="1234"/>
        <v>#REF!</v>
      </c>
      <c r="AF990" s="8">
        <v>27108</v>
      </c>
      <c r="AG990" s="11">
        <f t="shared" ca="1" si="1235"/>
        <v>50.9972602739726</v>
      </c>
      <c r="AH990" s="10" t="str">
        <f t="shared" ca="1" si="1236"/>
        <v>&gt;45&lt; 55</v>
      </c>
      <c r="AI990" s="12">
        <v>11818381</v>
      </c>
      <c r="AJ990" s="13" t="s">
        <v>73</v>
      </c>
      <c r="AK990" s="12" t="s">
        <v>4102</v>
      </c>
      <c r="AL990" s="8">
        <v>34478</v>
      </c>
      <c r="AM990" s="7" t="s">
        <v>108</v>
      </c>
      <c r="AN990" s="7" t="s">
        <v>76</v>
      </c>
      <c r="AO990">
        <v>3</v>
      </c>
      <c r="AQ990">
        <v>3</v>
      </c>
      <c r="AR990" s="14">
        <v>3</v>
      </c>
      <c r="AS990" s="15">
        <f t="shared" si="1237"/>
        <v>45827.75</v>
      </c>
      <c r="AT990" s="14" t="s">
        <v>163</v>
      </c>
      <c r="AU990" s="12">
        <v>3.3069999999999999</v>
      </c>
      <c r="AV990" s="17" t="s">
        <v>73</v>
      </c>
      <c r="AW990" s="18" t="s">
        <v>318</v>
      </c>
      <c r="AX990" s="19" t="s">
        <v>4103</v>
      </c>
      <c r="AY990" s="17" t="s">
        <v>2743</v>
      </c>
      <c r="AZ990" s="14" t="s">
        <v>98</v>
      </c>
      <c r="BA990" s="20" t="str">
        <f t="shared" si="1238"/>
        <v>01036081113028599385</v>
      </c>
      <c r="BB990" s="31">
        <f t="shared" si="1239"/>
        <v>20</v>
      </c>
      <c r="BC990" s="22" t="s">
        <v>4104</v>
      </c>
      <c r="BD990" s="23" t="s">
        <v>115</v>
      </c>
      <c r="BF990" s="8"/>
      <c r="BG990" s="32">
        <v>52336369</v>
      </c>
      <c r="BH990" s="32">
        <v>25494605</v>
      </c>
      <c r="BI990" s="32"/>
      <c r="BJ990" t="s">
        <v>1055</v>
      </c>
      <c r="BK990" s="14" t="str">
        <f t="shared" si="1268"/>
        <v>A-P7 AR</v>
      </c>
      <c r="BL990" s="14" t="s">
        <v>288</v>
      </c>
      <c r="BM990" s="25"/>
      <c r="BN990" s="26" t="str">
        <f t="shared" si="1203"/>
        <v>01036081113028599385</v>
      </c>
      <c r="BO990" s="27" t="str">
        <f t="shared" si="1240"/>
        <v>BELKAHLA NAJLA</v>
      </c>
      <c r="BP990" s="26">
        <f t="shared" si="1241"/>
        <v>991</v>
      </c>
      <c r="BQ990" s="28"/>
    </row>
    <row r="991" spans="1:69" x14ac:dyDescent="0.25">
      <c r="A991" t="str">
        <f>VLOOKUP(B991,[2]RH!$B:$BV,72,0)</f>
        <v>si</v>
      </c>
      <c r="B991" s="6">
        <v>992</v>
      </c>
      <c r="C991" s="7" t="s">
        <v>168</v>
      </c>
      <c r="D991" s="7" t="s">
        <v>4105</v>
      </c>
      <c r="E991" s="7" t="s">
        <v>67</v>
      </c>
      <c r="F991" s="7" t="s">
        <v>118</v>
      </c>
      <c r="G991" s="7" t="s">
        <v>220</v>
      </c>
      <c r="H991" s="7">
        <v>560</v>
      </c>
      <c r="I991" s="7" t="s">
        <v>189</v>
      </c>
      <c r="J991" s="7" t="s">
        <v>190</v>
      </c>
      <c r="K991" s="7" t="s">
        <v>146</v>
      </c>
      <c r="L991" s="7" t="s">
        <v>90</v>
      </c>
      <c r="M991" s="7" t="s">
        <v>191</v>
      </c>
      <c r="N991" s="8">
        <v>44734</v>
      </c>
      <c r="P991" s="7">
        <f t="shared" ca="1" si="1242"/>
        <v>25</v>
      </c>
      <c r="Q991" s="8"/>
      <c r="R991" s="7"/>
      <c r="S991" s="7"/>
      <c r="T991" s="9" t="s">
        <v>156</v>
      </c>
      <c r="U991" s="7" t="str">
        <f t="shared" si="1229"/>
        <v>Contractuel</v>
      </c>
      <c r="V991" s="8">
        <v>45689</v>
      </c>
      <c r="W991" s="8">
        <f>VLOOKUP(B991,[1]BASE!$A:$Q,17,0)</f>
        <v>45747</v>
      </c>
      <c r="X991" s="8"/>
      <c r="Y991" s="8"/>
      <c r="Z991" s="8">
        <v>44734</v>
      </c>
      <c r="AA991" s="7">
        <f t="shared" si="1230"/>
        <v>6</v>
      </c>
      <c r="AB991" s="7">
        <f t="shared" si="1231"/>
        <v>2022</v>
      </c>
      <c r="AC991" s="7">
        <f t="shared" si="1232"/>
        <v>2026</v>
      </c>
      <c r="AD991" s="10" t="e">
        <f t="shared" ref="AD991:AD1054" ca="1" si="1272">IF(#REF!="Non",(DAYS360(N991,Q991)/360),(DAYS360(N991,TODAY())/360))</f>
        <v>#REF!</v>
      </c>
      <c r="AE991" s="10" t="e">
        <f t="shared" ca="1" si="1234"/>
        <v>#REF!</v>
      </c>
      <c r="AF991" s="8">
        <v>26292</v>
      </c>
      <c r="AG991" s="11">
        <f t="shared" ca="1" si="1235"/>
        <v>53.232876712328768</v>
      </c>
      <c r="AH991" s="10" t="str">
        <f t="shared" ca="1" si="1236"/>
        <v>&gt;45&lt; 55</v>
      </c>
      <c r="AI991" s="12">
        <v>11810876</v>
      </c>
      <c r="AJ991" s="40" t="s">
        <v>213</v>
      </c>
      <c r="AK991" s="12" t="s">
        <v>4106</v>
      </c>
      <c r="AL991" s="8">
        <v>38185</v>
      </c>
      <c r="AM991" s="7" t="s">
        <v>108</v>
      </c>
      <c r="AN991" s="7" t="s">
        <v>76</v>
      </c>
      <c r="AO991">
        <v>2</v>
      </c>
      <c r="AQ991">
        <v>3</v>
      </c>
      <c r="AR991" s="14">
        <v>3</v>
      </c>
      <c r="AS991" s="15">
        <f t="shared" si="1237"/>
        <v>45829.75</v>
      </c>
      <c r="AT991" s="14" t="s">
        <v>163</v>
      </c>
      <c r="AU991" s="12">
        <v>3.3069999999999999</v>
      </c>
      <c r="AV991" s="17" t="s">
        <v>236</v>
      </c>
      <c r="AW991" s="18" t="s">
        <v>201</v>
      </c>
      <c r="AX991" s="19" t="s">
        <v>4107</v>
      </c>
      <c r="AY991" s="17" t="s">
        <v>718</v>
      </c>
      <c r="AZ991" s="14" t="s">
        <v>203</v>
      </c>
      <c r="BA991" s="20" t="str">
        <f t="shared" si="1238"/>
        <v>17001000000252192816</v>
      </c>
      <c r="BB991" s="31">
        <f t="shared" si="1239"/>
        <v>20</v>
      </c>
      <c r="BC991" s="22" t="s">
        <v>4108</v>
      </c>
      <c r="BD991" s="23" t="s">
        <v>1121</v>
      </c>
      <c r="BF991" s="8"/>
      <c r="BG991" s="32">
        <v>90093280</v>
      </c>
      <c r="BH991" s="32"/>
      <c r="BI991" s="32"/>
      <c r="BJ991" t="s">
        <v>4109</v>
      </c>
      <c r="BK991" s="14" t="str">
        <f t="shared" si="1268"/>
        <v>A-560</v>
      </c>
      <c r="BL991" s="14" t="s">
        <v>300</v>
      </c>
      <c r="BM991" s="25"/>
      <c r="BN991" s="26" t="str">
        <f t="shared" si="1203"/>
        <v>17001000000252192816</v>
      </c>
      <c r="BO991" s="27" t="str">
        <f t="shared" si="1240"/>
        <v>SAIDI CHAFIA</v>
      </c>
      <c r="BP991" s="26">
        <f t="shared" si="1241"/>
        <v>992</v>
      </c>
      <c r="BQ991" s="28"/>
    </row>
    <row r="992" spans="1:69" x14ac:dyDescent="0.25">
      <c r="A992" t="str">
        <f>VLOOKUP(B992,[2]RH!$B:$BV,72,0)</f>
        <v>si</v>
      </c>
      <c r="B992" s="6">
        <v>993</v>
      </c>
      <c r="C992" s="7" t="s">
        <v>168</v>
      </c>
      <c r="D992" s="7" t="s">
        <v>4110</v>
      </c>
      <c r="E992" s="7" t="s">
        <v>67</v>
      </c>
      <c r="F992" s="7" t="s">
        <v>118</v>
      </c>
      <c r="G992" s="7" t="s">
        <v>188</v>
      </c>
      <c r="H992" s="45" t="s">
        <v>225</v>
      </c>
      <c r="I992" s="7" t="s">
        <v>534</v>
      </c>
      <c r="J992" s="7" t="s">
        <v>190</v>
      </c>
      <c r="K992" s="7" t="s">
        <v>89</v>
      </c>
      <c r="L992" s="7" t="s">
        <v>90</v>
      </c>
      <c r="M992" s="7" t="s">
        <v>191</v>
      </c>
      <c r="N992" s="8">
        <v>44732</v>
      </c>
      <c r="P992" s="7">
        <f t="shared" ca="1" si="1242"/>
        <v>55</v>
      </c>
      <c r="Q992" s="8"/>
      <c r="R992" s="7"/>
      <c r="S992" s="7"/>
      <c r="T992" s="9" t="s">
        <v>156</v>
      </c>
      <c r="U992" s="7" t="str">
        <f t="shared" si="1229"/>
        <v>Contractuel</v>
      </c>
      <c r="V992" s="8">
        <v>45689</v>
      </c>
      <c r="W992" s="8">
        <f>VLOOKUP(B992,[1]BASE!$A:$Q,17,0)</f>
        <v>45777</v>
      </c>
      <c r="X992" s="8"/>
      <c r="Y992" s="8"/>
      <c r="Z992" s="8">
        <v>44732</v>
      </c>
      <c r="AA992" s="7">
        <f t="shared" si="1230"/>
        <v>6</v>
      </c>
      <c r="AB992" s="7">
        <f t="shared" si="1231"/>
        <v>2022</v>
      </c>
      <c r="AC992" s="7">
        <f t="shared" si="1232"/>
        <v>2026</v>
      </c>
      <c r="AD992" s="10" t="e">
        <f t="shared" ref="AD992:AD1055" ca="1" si="1273">IF(#REF!="Non",(DAYS360(N992,Q992)/360),(DAYS360(N992,TODAY())/360))</f>
        <v>#REF!</v>
      </c>
      <c r="AE992" s="10" t="e">
        <f t="shared" ca="1" si="1234"/>
        <v>#REF!</v>
      </c>
      <c r="AF992" s="8">
        <v>30802</v>
      </c>
      <c r="AG992" s="11">
        <f t="shared" ca="1" si="1235"/>
        <v>40.876712328767127</v>
      </c>
      <c r="AH992" s="10" t="str">
        <f t="shared" ca="1" si="1236"/>
        <v>&gt;35&lt; 45</v>
      </c>
      <c r="AI992" s="12">
        <v>12668226</v>
      </c>
      <c r="AJ992" s="13" t="s">
        <v>79</v>
      </c>
      <c r="AK992" s="12" t="s">
        <v>4111</v>
      </c>
      <c r="AL992" s="8">
        <v>37798</v>
      </c>
      <c r="AM992" s="7" t="s">
        <v>108</v>
      </c>
      <c r="AN992" s="7" t="s">
        <v>76</v>
      </c>
      <c r="AO992">
        <v>2</v>
      </c>
      <c r="AQ992">
        <v>5</v>
      </c>
      <c r="AR992" s="14">
        <v>3</v>
      </c>
      <c r="AS992" s="15">
        <f t="shared" si="1237"/>
        <v>45827.75</v>
      </c>
      <c r="AT992" s="14" t="s">
        <v>163</v>
      </c>
      <c r="AU992" s="12">
        <v>3.3069999999999999</v>
      </c>
      <c r="AV992" s="17" t="s">
        <v>150</v>
      </c>
      <c r="AW992" s="18" t="s">
        <v>1220</v>
      </c>
      <c r="AX992" s="19" t="s">
        <v>4112</v>
      </c>
      <c r="AY992" s="17" t="s">
        <v>474</v>
      </c>
      <c r="AZ992" s="14" t="s">
        <v>174</v>
      </c>
      <c r="BA992" s="20" t="str">
        <f t="shared" si="1238"/>
        <v>07097015510552777594</v>
      </c>
      <c r="BB992" s="31">
        <f t="shared" si="1239"/>
        <v>20</v>
      </c>
      <c r="BC992" s="22" t="s">
        <v>4113</v>
      </c>
      <c r="BD992" s="23" t="s">
        <v>568</v>
      </c>
      <c r="BF992" s="8"/>
      <c r="BG992" s="32">
        <v>54911288</v>
      </c>
      <c r="BH992" s="32">
        <v>55021879</v>
      </c>
      <c r="BI992" s="32"/>
      <c r="BJ992" t="s">
        <v>3086</v>
      </c>
      <c r="BK992" s="14" t="str">
        <f t="shared" si="1268"/>
        <v>A-P6 AV</v>
      </c>
      <c r="BL992" s="14" t="s">
        <v>198</v>
      </c>
      <c r="BM992" s="25"/>
      <c r="BN992" s="26" t="str">
        <f t="shared" si="1203"/>
        <v>07097015510552777594</v>
      </c>
      <c r="BO992" s="27" t="str">
        <f t="shared" si="1240"/>
        <v>BEJAOUI HALIMA</v>
      </c>
      <c r="BP992" s="26">
        <f t="shared" si="1241"/>
        <v>993</v>
      </c>
      <c r="BQ992" s="28"/>
    </row>
    <row r="993" spans="1:69" x14ac:dyDescent="0.25">
      <c r="A993" t="str">
        <f>VLOOKUP(B993,[2]RH!$B:$BV,72,0)</f>
        <v>si</v>
      </c>
      <c r="B993" s="6">
        <v>994</v>
      </c>
      <c r="C993" s="7" t="s">
        <v>168</v>
      </c>
      <c r="D993" s="7" t="s">
        <v>4114</v>
      </c>
      <c r="E993" s="7" t="s">
        <v>67</v>
      </c>
      <c r="F993" s="7" t="s">
        <v>118</v>
      </c>
      <c r="G993" s="7" t="s">
        <v>220</v>
      </c>
      <c r="H993" s="7">
        <v>520</v>
      </c>
      <c r="I993" s="7" t="s">
        <v>189</v>
      </c>
      <c r="J993" s="7" t="s">
        <v>190</v>
      </c>
      <c r="K993" s="7" t="s">
        <v>146</v>
      </c>
      <c r="L993" s="7" t="s">
        <v>90</v>
      </c>
      <c r="M993" s="7" t="s">
        <v>191</v>
      </c>
      <c r="N993" s="8">
        <v>44732</v>
      </c>
      <c r="P993" s="7">
        <f t="shared" ca="1" si="1242"/>
        <v>25</v>
      </c>
      <c r="Q993" s="8"/>
      <c r="R993" s="7"/>
      <c r="S993" s="7"/>
      <c r="T993" s="9" t="s">
        <v>156</v>
      </c>
      <c r="U993" s="7" t="str">
        <f t="shared" si="1229"/>
        <v>Contractuel</v>
      </c>
      <c r="V993" s="8">
        <v>45689</v>
      </c>
      <c r="W993" s="8">
        <f>VLOOKUP(B993,[1]BASE!$A:$Q,17,0)</f>
        <v>45747</v>
      </c>
      <c r="X993" s="8"/>
      <c r="Y993" s="8"/>
      <c r="Z993" s="8">
        <v>44732</v>
      </c>
      <c r="AA993" s="7">
        <f t="shared" si="1230"/>
        <v>6</v>
      </c>
      <c r="AB993" s="7">
        <f t="shared" si="1231"/>
        <v>2022</v>
      </c>
      <c r="AC993" s="7">
        <f t="shared" si="1232"/>
        <v>2026</v>
      </c>
      <c r="AD993" s="10" t="e">
        <f t="shared" ref="AD993:AD1056" ca="1" si="1274">IF(#REF!="Non",(DAYS360(N993,Q993)/360),(DAYS360(N993,TODAY())/360))</f>
        <v>#REF!</v>
      </c>
      <c r="AE993" s="10" t="e">
        <f t="shared" ca="1" si="1234"/>
        <v>#REF!</v>
      </c>
      <c r="AF993" s="8">
        <v>35496</v>
      </c>
      <c r="AG993" s="11">
        <f t="shared" ca="1" si="1235"/>
        <v>28.016438356164382</v>
      </c>
      <c r="AH993" s="10" t="str">
        <f t="shared" ca="1" si="1236"/>
        <v>&gt;25&lt; 35</v>
      </c>
      <c r="AI993" s="12">
        <v>16927541</v>
      </c>
      <c r="AJ993" s="13" t="s">
        <v>192</v>
      </c>
      <c r="AK993" s="12">
        <v>14351193</v>
      </c>
      <c r="AL993" s="8">
        <v>43661</v>
      </c>
      <c r="AM993" s="7" t="s">
        <v>108</v>
      </c>
      <c r="AN993" s="7" t="s">
        <v>76</v>
      </c>
      <c r="AO993">
        <v>1</v>
      </c>
      <c r="AQ993">
        <v>3</v>
      </c>
      <c r="AR993" s="14">
        <v>3</v>
      </c>
      <c r="AS993" s="15">
        <f t="shared" si="1237"/>
        <v>45827.75</v>
      </c>
      <c r="AT993" s="14" t="s">
        <v>163</v>
      </c>
      <c r="AU993" s="12">
        <v>3.3069999999999999</v>
      </c>
      <c r="AV993" s="17" t="s">
        <v>236</v>
      </c>
      <c r="AW993" s="18" t="s">
        <v>201</v>
      </c>
      <c r="AX993" s="19" t="s">
        <v>4115</v>
      </c>
      <c r="AY993" s="17" t="s">
        <v>1153</v>
      </c>
      <c r="AZ993" s="14" t="s">
        <v>203</v>
      </c>
      <c r="BA993" s="20" t="str">
        <f t="shared" si="1238"/>
        <v>17001000000315494046</v>
      </c>
      <c r="BB993" s="31">
        <f t="shared" si="1239"/>
        <v>20</v>
      </c>
      <c r="BC993" s="22" t="s">
        <v>4116</v>
      </c>
      <c r="BD993" s="23" t="s">
        <v>341</v>
      </c>
      <c r="BE993">
        <v>2021</v>
      </c>
      <c r="BF993" s="8"/>
      <c r="BG993" s="32">
        <v>24683889</v>
      </c>
      <c r="BH993" s="32">
        <v>50144367</v>
      </c>
      <c r="BI993" s="32"/>
      <c r="BJ993" t="s">
        <v>1857</v>
      </c>
      <c r="BK993" s="14" t="str">
        <f t="shared" si="1268"/>
        <v>A-520</v>
      </c>
      <c r="BL993" s="14" t="s">
        <v>300</v>
      </c>
      <c r="BM993" s="25"/>
      <c r="BN993" s="26" t="str">
        <f t="shared" si="1203"/>
        <v>17001000000315494046</v>
      </c>
      <c r="BO993" s="27" t="str">
        <f t="shared" si="1240"/>
        <v>HERMI RAJA</v>
      </c>
      <c r="BP993" s="26">
        <f t="shared" si="1241"/>
        <v>994</v>
      </c>
      <c r="BQ993" s="28"/>
    </row>
    <row r="994" spans="1:69" x14ac:dyDescent="0.25">
      <c r="A994" t="str">
        <f>VLOOKUP(B994,[2]RH!$B:$BV,72,0)</f>
        <v>si</v>
      </c>
      <c r="B994" s="6">
        <v>995</v>
      </c>
      <c r="C994" s="7" t="s">
        <v>168</v>
      </c>
      <c r="D994" s="7" t="s">
        <v>4117</v>
      </c>
      <c r="E994" s="7" t="s">
        <v>67</v>
      </c>
      <c r="F994" s="7" t="s">
        <v>118</v>
      </c>
      <c r="G994" s="7" t="s">
        <v>220</v>
      </c>
      <c r="H994" s="7" t="s">
        <v>2398</v>
      </c>
      <c r="I994" s="7" t="s">
        <v>2487</v>
      </c>
      <c r="J994" s="7" t="s">
        <v>281</v>
      </c>
      <c r="K994" s="7" t="s">
        <v>146</v>
      </c>
      <c r="L994" s="7" t="s">
        <v>90</v>
      </c>
      <c r="M994" s="7" t="s">
        <v>191</v>
      </c>
      <c r="N994" s="8">
        <v>44732</v>
      </c>
      <c r="P994" s="7">
        <f t="shared" ca="1" si="1242"/>
        <v>25</v>
      </c>
      <c r="Q994" s="8"/>
      <c r="R994" s="7"/>
      <c r="S994" s="7"/>
      <c r="T994" s="9" t="s">
        <v>156</v>
      </c>
      <c r="U994" s="7" t="str">
        <f t="shared" si="1229"/>
        <v>Contractuel</v>
      </c>
      <c r="V994" s="8">
        <v>45689</v>
      </c>
      <c r="W994" s="8">
        <f>VLOOKUP(B994,[1]BASE!$A:$Q,17,0)</f>
        <v>45747</v>
      </c>
      <c r="X994" s="8"/>
      <c r="Y994" s="8"/>
      <c r="Z994" s="8">
        <v>44732</v>
      </c>
      <c r="AA994" s="7">
        <f t="shared" si="1230"/>
        <v>6</v>
      </c>
      <c r="AB994" s="7">
        <f t="shared" si="1231"/>
        <v>2022</v>
      </c>
      <c r="AC994" s="7">
        <f t="shared" si="1232"/>
        <v>2026</v>
      </c>
      <c r="AD994" s="10" t="e">
        <f t="shared" ref="AD994:AD1057" ca="1" si="1275">IF(#REF!="Non",(DAYS360(N994,Q994)/360),(DAYS360(N994,TODAY())/360))</f>
        <v>#REF!</v>
      </c>
      <c r="AE994" s="10" t="e">
        <f t="shared" ca="1" si="1234"/>
        <v>#REF!</v>
      </c>
      <c r="AF994" s="8">
        <v>28548</v>
      </c>
      <c r="AG994" s="11">
        <f t="shared" ca="1" si="1235"/>
        <v>47.052054794520551</v>
      </c>
      <c r="AH994" s="10" t="str">
        <f t="shared" ca="1" si="1236"/>
        <v>&gt;45&lt; 55</v>
      </c>
      <c r="AI994" s="12">
        <v>12059584</v>
      </c>
      <c r="AJ994" s="13" t="s">
        <v>120</v>
      </c>
      <c r="AK994" s="12" t="s">
        <v>4118</v>
      </c>
      <c r="AL994" s="8">
        <v>35774</v>
      </c>
      <c r="AM994" s="7" t="s">
        <v>108</v>
      </c>
      <c r="AN994" s="7" t="s">
        <v>76</v>
      </c>
      <c r="AO994">
        <v>3</v>
      </c>
      <c r="AQ994">
        <v>3</v>
      </c>
      <c r="AR994" s="14">
        <v>3</v>
      </c>
      <c r="AS994" s="15">
        <f t="shared" si="1237"/>
        <v>45827.75</v>
      </c>
      <c r="AT994" s="14" t="s">
        <v>163</v>
      </c>
      <c r="AU994" s="12">
        <v>3.3069999999999999</v>
      </c>
      <c r="AV994" s="17" t="s">
        <v>236</v>
      </c>
      <c r="AW994" s="18" t="s">
        <v>201</v>
      </c>
      <c r="AX994" s="19" t="s">
        <v>4119</v>
      </c>
      <c r="AY994" s="17" t="s">
        <v>1645</v>
      </c>
      <c r="AZ994" s="14" t="s">
        <v>203</v>
      </c>
      <c r="BA994" s="20" t="str">
        <f t="shared" si="1238"/>
        <v>17001000000315400150</v>
      </c>
      <c r="BB994" s="31">
        <f t="shared" si="1239"/>
        <v>20</v>
      </c>
      <c r="BC994" s="22" t="s">
        <v>4120</v>
      </c>
      <c r="BD994" s="23" t="s">
        <v>568</v>
      </c>
      <c r="BF994" s="8"/>
      <c r="BG994" s="32">
        <v>97006423</v>
      </c>
      <c r="BH994" s="32">
        <v>97440831</v>
      </c>
      <c r="BI994" s="32"/>
      <c r="BJ994" t="s">
        <v>3086</v>
      </c>
      <c r="BK994" s="14" t="str">
        <f t="shared" si="1268"/>
        <v>B-P7 AR</v>
      </c>
      <c r="BL994" s="14" t="s">
        <v>300</v>
      </c>
      <c r="BM994" s="25"/>
      <c r="BN994" s="26" t="str">
        <f t="shared" si="1203"/>
        <v>17001000000315400150</v>
      </c>
      <c r="BO994" s="27" t="str">
        <f t="shared" si="1240"/>
        <v>RIAHI SAMIA</v>
      </c>
      <c r="BP994" s="26">
        <f t="shared" si="1241"/>
        <v>995</v>
      </c>
      <c r="BQ994" s="28"/>
    </row>
    <row r="995" spans="1:69" x14ac:dyDescent="0.25">
      <c r="A995" t="str">
        <f>VLOOKUP(B995,[2]RH!$B:$BV,72,0)</f>
        <v>si</v>
      </c>
      <c r="B995" s="6">
        <v>996</v>
      </c>
      <c r="C995" s="7" t="s">
        <v>100</v>
      </c>
      <c r="D995" s="7" t="s">
        <v>4121</v>
      </c>
      <c r="E995" s="7" t="s">
        <v>67</v>
      </c>
      <c r="F995" s="7" t="s">
        <v>118</v>
      </c>
      <c r="G995" s="7" t="s">
        <v>220</v>
      </c>
      <c r="H995" s="7" t="s">
        <v>2398</v>
      </c>
      <c r="I995" s="7" t="s">
        <v>2506</v>
      </c>
      <c r="J995" s="7" t="s">
        <v>190</v>
      </c>
      <c r="K995" s="7" t="s">
        <v>146</v>
      </c>
      <c r="L995" s="7" t="s">
        <v>90</v>
      </c>
      <c r="M995" s="7" t="s">
        <v>191</v>
      </c>
      <c r="N995" s="8">
        <v>44732</v>
      </c>
      <c r="P995" s="7">
        <f t="shared" ca="1" si="1242"/>
        <v>25</v>
      </c>
      <c r="Q995" s="8"/>
      <c r="R995" s="7"/>
      <c r="S995" s="7"/>
      <c r="T995" s="9" t="s">
        <v>156</v>
      </c>
      <c r="U995" s="7" t="str">
        <f t="shared" si="1229"/>
        <v>Contractuel</v>
      </c>
      <c r="V995" s="8">
        <v>45689</v>
      </c>
      <c r="W995" s="8">
        <f>VLOOKUP(B995,[1]BASE!$A:$Q,17,0)</f>
        <v>45747</v>
      </c>
      <c r="X995" s="8"/>
      <c r="Y995" s="8"/>
      <c r="Z995" s="8">
        <v>44732</v>
      </c>
      <c r="AA995" s="7">
        <f t="shared" si="1230"/>
        <v>6</v>
      </c>
      <c r="AB995" s="7">
        <f t="shared" si="1231"/>
        <v>2022</v>
      </c>
      <c r="AC995" s="7">
        <f t="shared" si="1232"/>
        <v>2026</v>
      </c>
      <c r="AD995" s="10" t="e">
        <f t="shared" ref="AD995:AD1058" ca="1" si="1276">IF(#REF!="Non",(DAYS360(N995,Q995)/360),(DAYS360(N995,TODAY())/360))</f>
        <v>#REF!</v>
      </c>
      <c r="AE995" s="10" t="e">
        <f t="shared" ca="1" si="1234"/>
        <v>#REF!</v>
      </c>
      <c r="AF995" s="8">
        <v>26837</v>
      </c>
      <c r="AG995" s="11">
        <f t="shared" ca="1" si="1235"/>
        <v>51.739726027397261</v>
      </c>
      <c r="AH995" s="10" t="str">
        <f t="shared" ca="1" si="1236"/>
        <v>&gt;45&lt; 55</v>
      </c>
      <c r="AI995" s="12">
        <v>12113293</v>
      </c>
      <c r="AJ995" s="13" t="s">
        <v>82</v>
      </c>
      <c r="AK995" s="12" t="s">
        <v>4122</v>
      </c>
      <c r="AL995" s="8">
        <v>43713</v>
      </c>
      <c r="AM995" s="7" t="s">
        <v>108</v>
      </c>
      <c r="AN995" s="7" t="s">
        <v>109</v>
      </c>
      <c r="AQ995">
        <v>3</v>
      </c>
      <c r="AR995" s="14">
        <v>3</v>
      </c>
      <c r="AS995" s="15">
        <f t="shared" si="1237"/>
        <v>45827.75</v>
      </c>
      <c r="AT995" s="14" t="s">
        <v>163</v>
      </c>
      <c r="AU995" s="12">
        <v>3.3069999999999999</v>
      </c>
      <c r="AV995" s="17">
        <v>24</v>
      </c>
      <c r="AW995" s="18" t="s">
        <v>4123</v>
      </c>
      <c r="AX995" s="19">
        <v>97382511101</v>
      </c>
      <c r="AY995" s="17">
        <v>64</v>
      </c>
      <c r="AZ995" s="14" t="s">
        <v>818</v>
      </c>
      <c r="BA995" s="20" t="str">
        <f t="shared" si="1238"/>
        <v>24031119738251110164</v>
      </c>
      <c r="BB995" s="31">
        <f t="shared" si="1239"/>
        <v>20</v>
      </c>
      <c r="BC995" s="22" t="s">
        <v>4124</v>
      </c>
      <c r="BD995" s="23" t="s">
        <v>1731</v>
      </c>
      <c r="BF995" s="8"/>
      <c r="BG995" s="32">
        <v>53603156</v>
      </c>
      <c r="BH995" s="32">
        <v>22603165</v>
      </c>
      <c r="BI995" s="32"/>
      <c r="BJ995" t="s">
        <v>322</v>
      </c>
      <c r="BK995" s="14" t="str">
        <f t="shared" si="1268"/>
        <v>A-P7 AR</v>
      </c>
      <c r="BL995" s="14" t="s">
        <v>300</v>
      </c>
      <c r="BM995" s="25"/>
      <c r="BN995" s="26" t="str">
        <f t="shared" si="1203"/>
        <v>24031119738251110164</v>
      </c>
      <c r="BO995" s="27" t="str">
        <f t="shared" si="1240"/>
        <v>KHCHINI HOUDA</v>
      </c>
      <c r="BP995" s="26">
        <f t="shared" si="1241"/>
        <v>996</v>
      </c>
      <c r="BQ995" s="28"/>
    </row>
    <row r="996" spans="1:69" x14ac:dyDescent="0.25">
      <c r="A996" t="str">
        <f>VLOOKUP(B996,[2]RH!$B:$BV,72,0)</f>
        <v>si</v>
      </c>
      <c r="B996" s="6">
        <v>997</v>
      </c>
      <c r="C996" s="7" t="s">
        <v>168</v>
      </c>
      <c r="D996" s="7" t="s">
        <v>4125</v>
      </c>
      <c r="E996" s="7" t="s">
        <v>67</v>
      </c>
      <c r="F996" s="7" t="s">
        <v>118</v>
      </c>
      <c r="G996" s="7" t="s">
        <v>220</v>
      </c>
      <c r="H996" s="7" t="s">
        <v>2398</v>
      </c>
      <c r="I996" s="7" t="s">
        <v>2487</v>
      </c>
      <c r="J996" s="7" t="s">
        <v>281</v>
      </c>
      <c r="K996" s="7" t="s">
        <v>146</v>
      </c>
      <c r="L996" s="7" t="s">
        <v>90</v>
      </c>
      <c r="M996" s="7" t="s">
        <v>191</v>
      </c>
      <c r="N996" s="8">
        <v>44732</v>
      </c>
      <c r="P996" s="7">
        <f t="shared" ca="1" si="1242"/>
        <v>25</v>
      </c>
      <c r="Q996" s="8"/>
      <c r="R996" s="7"/>
      <c r="S996" s="7"/>
      <c r="T996" s="9" t="s">
        <v>156</v>
      </c>
      <c r="U996" s="7" t="str">
        <f t="shared" si="1229"/>
        <v>Contractuel</v>
      </c>
      <c r="V996" s="8">
        <v>45689</v>
      </c>
      <c r="W996" s="8">
        <f>VLOOKUP(B996,[1]BASE!$A:$Q,17,0)</f>
        <v>45747</v>
      </c>
      <c r="X996" s="8"/>
      <c r="Y996" s="8"/>
      <c r="Z996" s="8">
        <v>44732</v>
      </c>
      <c r="AA996" s="7">
        <f t="shared" si="1230"/>
        <v>6</v>
      </c>
      <c r="AB996" s="7">
        <f t="shared" si="1231"/>
        <v>2022</v>
      </c>
      <c r="AC996" s="7">
        <f t="shared" si="1232"/>
        <v>2026</v>
      </c>
      <c r="AD996" s="10" t="e">
        <f t="shared" ref="AD996:AD1059" ca="1" si="1277">IF(#REF!="Non",(DAYS360(N996,Q996)/360),(DAYS360(N996,TODAY())/360))</f>
        <v>#REF!</v>
      </c>
      <c r="AE996" s="10" t="e">
        <f t="shared" ca="1" si="1234"/>
        <v>#REF!</v>
      </c>
      <c r="AF996" s="8">
        <v>26619</v>
      </c>
      <c r="AG996" s="11">
        <f t="shared" ca="1" si="1235"/>
        <v>52.336986301369862</v>
      </c>
      <c r="AH996" s="10" t="str">
        <f t="shared" ca="1" si="1236"/>
        <v>&gt;45&lt; 55</v>
      </c>
      <c r="AI996" s="12">
        <v>11642267</v>
      </c>
      <c r="AJ996" s="13" t="s">
        <v>92</v>
      </c>
      <c r="AK996" s="12" t="s">
        <v>4126</v>
      </c>
      <c r="AL996" s="8">
        <v>44054</v>
      </c>
      <c r="AM996" s="7" t="s">
        <v>108</v>
      </c>
      <c r="AN996" s="7" t="s">
        <v>76</v>
      </c>
      <c r="AO996">
        <v>2</v>
      </c>
      <c r="AQ996">
        <v>3</v>
      </c>
      <c r="AR996" s="14">
        <v>3</v>
      </c>
      <c r="AS996" s="15">
        <f t="shared" si="1237"/>
        <v>45827.75</v>
      </c>
      <c r="AT996" s="14" t="s">
        <v>163</v>
      </c>
      <c r="AU996" s="12">
        <v>3.3069999999999999</v>
      </c>
      <c r="AV996" s="17" t="s">
        <v>150</v>
      </c>
      <c r="AW996" s="18" t="s">
        <v>2582</v>
      </c>
      <c r="AX996" s="19" t="s">
        <v>4127</v>
      </c>
      <c r="AY996" s="17" t="s">
        <v>1300</v>
      </c>
      <c r="AZ996" s="14" t="s">
        <v>174</v>
      </c>
      <c r="BA996" s="20" t="str">
        <f t="shared" si="1238"/>
        <v>07091014910551199413</v>
      </c>
      <c r="BB996" s="31">
        <f t="shared" si="1239"/>
        <v>20</v>
      </c>
      <c r="BC996" s="22" t="s">
        <v>4128</v>
      </c>
      <c r="BD996" s="23" t="s">
        <v>341</v>
      </c>
      <c r="BF996" s="8"/>
      <c r="BG996" s="32">
        <v>25546296</v>
      </c>
      <c r="BH996" s="32">
        <v>54856776</v>
      </c>
      <c r="BI996" s="32"/>
      <c r="BJ996" t="s">
        <v>486</v>
      </c>
      <c r="BK996" s="14" t="str">
        <f t="shared" si="1268"/>
        <v>B-P7 AR</v>
      </c>
      <c r="BL996" s="14" t="s">
        <v>595</v>
      </c>
      <c r="BM996" s="25"/>
      <c r="BN996" s="26" t="str">
        <f t="shared" si="1203"/>
        <v>07091014910551199413</v>
      </c>
      <c r="BO996" s="27" t="str">
        <f t="shared" si="1240"/>
        <v>HBIBI LATIFA</v>
      </c>
      <c r="BP996" s="26">
        <f t="shared" si="1241"/>
        <v>997</v>
      </c>
      <c r="BQ996" s="28"/>
    </row>
    <row r="997" spans="1:69" x14ac:dyDescent="0.25">
      <c r="A997" t="str">
        <f>VLOOKUP(B997,[2]RH!$B:$BV,72,0)</f>
        <v>si</v>
      </c>
      <c r="B997" s="6">
        <v>998</v>
      </c>
      <c r="C997" s="7" t="s">
        <v>65</v>
      </c>
      <c r="D997" s="7" t="s">
        <v>4129</v>
      </c>
      <c r="E997" s="7" t="s">
        <v>67</v>
      </c>
      <c r="F997" s="7" t="s">
        <v>118</v>
      </c>
      <c r="G997" s="7" t="s">
        <v>220</v>
      </c>
      <c r="H997" s="7" t="s">
        <v>225</v>
      </c>
      <c r="I997" s="7" t="s">
        <v>589</v>
      </c>
      <c r="J997" s="7" t="s">
        <v>190</v>
      </c>
      <c r="K997" s="7" t="s">
        <v>146</v>
      </c>
      <c r="L997" s="7" t="s">
        <v>90</v>
      </c>
      <c r="M997" s="7" t="s">
        <v>160</v>
      </c>
      <c r="N997" s="8">
        <v>44741</v>
      </c>
      <c r="P997" s="7">
        <f t="shared" ca="1" si="1242"/>
        <v>25</v>
      </c>
      <c r="Q997" s="8"/>
      <c r="R997" s="7"/>
      <c r="S997" s="7"/>
      <c r="T997" s="9" t="s">
        <v>156</v>
      </c>
      <c r="U997" s="7" t="str">
        <f t="shared" si="1229"/>
        <v>Contractuel</v>
      </c>
      <c r="V997" s="8">
        <v>45689</v>
      </c>
      <c r="W997" s="8">
        <f>VLOOKUP(B997,[1]BASE!$A:$Q,17,0)</f>
        <v>45747</v>
      </c>
      <c r="X997" s="8"/>
      <c r="Y997" s="8"/>
      <c r="Z997" s="8">
        <v>44741</v>
      </c>
      <c r="AA997" s="7">
        <f t="shared" si="1230"/>
        <v>6</v>
      </c>
      <c r="AB997" s="7">
        <f t="shared" si="1231"/>
        <v>2022</v>
      </c>
      <c r="AC997" s="7">
        <f t="shared" si="1232"/>
        <v>2026</v>
      </c>
      <c r="AD997" s="10" t="e">
        <f t="shared" ref="AD997:AD1060" ca="1" si="1278">IF(#REF!="Non",(DAYS360(N997,Q997)/360),(DAYS360(N997,TODAY())/360))</f>
        <v>#REF!</v>
      </c>
      <c r="AE997" s="10" t="e">
        <f t="shared" ca="1" si="1234"/>
        <v>#REF!</v>
      </c>
      <c r="AF997" s="8">
        <v>34184</v>
      </c>
      <c r="AG997" s="11">
        <f t="shared" ca="1" si="1235"/>
        <v>31.610958904109587</v>
      </c>
      <c r="AH997" s="10" t="str">
        <f t="shared" ca="1" si="1236"/>
        <v>&gt;25&lt; 35</v>
      </c>
      <c r="AI997" s="12">
        <v>17266948</v>
      </c>
      <c r="AJ997" s="13" t="s">
        <v>82</v>
      </c>
      <c r="AK997" s="12" t="s">
        <v>4130</v>
      </c>
      <c r="AL997" s="8">
        <v>43125</v>
      </c>
      <c r="AM997" s="7" t="s">
        <v>75</v>
      </c>
      <c r="AN997" s="7" t="s">
        <v>109</v>
      </c>
      <c r="AQ997">
        <v>3</v>
      </c>
      <c r="AR997" s="14">
        <v>3</v>
      </c>
      <c r="AS997" s="15">
        <f t="shared" si="1237"/>
        <v>45836.75</v>
      </c>
      <c r="AT997" s="14" t="s">
        <v>163</v>
      </c>
      <c r="AU997" s="12">
        <v>3.3069999999999999</v>
      </c>
      <c r="AV997" s="17" t="s">
        <v>150</v>
      </c>
      <c r="AW997" s="18" t="s">
        <v>2076</v>
      </c>
      <c r="AX997" s="19" t="s">
        <v>4131</v>
      </c>
      <c r="AY997" s="17" t="s">
        <v>1810</v>
      </c>
      <c r="AZ997" s="14" t="s">
        <v>174</v>
      </c>
      <c r="BA997" s="20" t="str">
        <f t="shared" si="1238"/>
        <v>07505006612166781091</v>
      </c>
      <c r="BB997" s="31">
        <f t="shared" si="1239"/>
        <v>20</v>
      </c>
      <c r="BC997" s="22" t="s">
        <v>3007</v>
      </c>
      <c r="BD997" s="23" t="s">
        <v>482</v>
      </c>
      <c r="BF997" s="8"/>
      <c r="BG997" s="32">
        <v>50840444</v>
      </c>
      <c r="BH997" s="32">
        <v>92322442</v>
      </c>
      <c r="BI997" s="32"/>
      <c r="BJ997" t="s">
        <v>1508</v>
      </c>
      <c r="BK997" s="14" t="str">
        <f t="shared" si="1268"/>
        <v>A-P6 AV</v>
      </c>
      <c r="BL997" s="14" t="s">
        <v>288</v>
      </c>
      <c r="BM997" s="25"/>
      <c r="BN997" s="26" t="str">
        <f t="shared" si="1203"/>
        <v>07505006612166781091</v>
      </c>
      <c r="BO997" s="27" t="str">
        <f t="shared" si="1240"/>
        <v>DRIDI BILEL</v>
      </c>
      <c r="BP997" s="26">
        <f t="shared" si="1241"/>
        <v>998</v>
      </c>
      <c r="BQ997" s="28"/>
    </row>
    <row r="998" spans="1:69" x14ac:dyDescent="0.25">
      <c r="A998" t="str">
        <f>VLOOKUP(B998,[2]RH!$B:$BV,72,0)</f>
        <v>Non-Actif</v>
      </c>
      <c r="B998" s="6">
        <v>999</v>
      </c>
      <c r="C998" s="7" t="s">
        <v>100</v>
      </c>
      <c r="D998" s="7" t="s">
        <v>4132</v>
      </c>
      <c r="E998" s="7" t="s">
        <v>67</v>
      </c>
      <c r="F998" s="7" t="s">
        <v>118</v>
      </c>
      <c r="G998" s="7" t="s">
        <v>220</v>
      </c>
      <c r="H998" s="7" t="s">
        <v>649</v>
      </c>
      <c r="I998" s="7" t="s">
        <v>650</v>
      </c>
      <c r="J998" s="7" t="s">
        <v>281</v>
      </c>
      <c r="K998" s="7" t="s">
        <v>146</v>
      </c>
      <c r="L998" s="7" t="s">
        <v>90</v>
      </c>
      <c r="M998" s="7" t="s">
        <v>191</v>
      </c>
      <c r="N998" s="8">
        <v>44734</v>
      </c>
      <c r="P998" s="7">
        <f t="shared" ca="1" si="1242"/>
        <v>-737</v>
      </c>
      <c r="Q998" s="8">
        <v>44983</v>
      </c>
      <c r="R998" s="7" t="s">
        <v>1692</v>
      </c>
      <c r="S998" s="7"/>
      <c r="T998" s="9" t="s">
        <v>156</v>
      </c>
      <c r="U998" s="7" t="str">
        <f t="shared" si="1229"/>
        <v>Contractuel</v>
      </c>
      <c r="V998" s="8">
        <v>44927</v>
      </c>
      <c r="W998" s="8">
        <v>44985</v>
      </c>
      <c r="X998" s="8"/>
      <c r="Y998" s="8"/>
      <c r="Z998" s="8">
        <v>44734</v>
      </c>
      <c r="AA998" s="7">
        <f t="shared" si="1230"/>
        <v>6</v>
      </c>
      <c r="AB998" s="7">
        <f t="shared" si="1231"/>
        <v>2022</v>
      </c>
      <c r="AC998" s="7">
        <f t="shared" si="1232"/>
        <v>2026</v>
      </c>
      <c r="AD998" s="10" t="e">
        <f t="shared" ref="AD998:AD1061" ca="1" si="1279">IF(#REF!="Non",(DAYS360(N998,Q998)/360),(DAYS360(N998,TODAY())/360))</f>
        <v>#REF!</v>
      </c>
      <c r="AE998" s="10" t="e">
        <f t="shared" ca="1" si="1234"/>
        <v>#REF!</v>
      </c>
      <c r="AF998" s="8">
        <v>36881</v>
      </c>
      <c r="AG998" s="11">
        <f t="shared" ca="1" si="1235"/>
        <v>24.221917808219178</v>
      </c>
      <c r="AH998" s="10" t="str">
        <f t="shared" ca="1" si="1236"/>
        <v>&lt; 25</v>
      </c>
      <c r="AI998" s="12">
        <v>17216658</v>
      </c>
      <c r="AJ998" s="13" t="s">
        <v>79</v>
      </c>
      <c r="AK998" s="12" t="s">
        <v>4133</v>
      </c>
      <c r="AL998" s="8">
        <v>42361</v>
      </c>
      <c r="AM998" s="7" t="s">
        <v>108</v>
      </c>
      <c r="AN998" s="7" t="s">
        <v>109</v>
      </c>
      <c r="AQ998" s="14">
        <v>3</v>
      </c>
      <c r="AR998" s="14">
        <v>1</v>
      </c>
      <c r="AS998" s="15">
        <f t="shared" si="1237"/>
        <v>45099.25</v>
      </c>
      <c r="AT998" s="14" t="s">
        <v>163</v>
      </c>
      <c r="AU998" s="12">
        <v>3.3069999999999999</v>
      </c>
      <c r="AV998" s="17" t="s">
        <v>236</v>
      </c>
      <c r="AW998" s="18" t="s">
        <v>201</v>
      </c>
      <c r="AX998" s="19" t="s">
        <v>4134</v>
      </c>
      <c r="AY998" s="17" t="s">
        <v>857</v>
      </c>
      <c r="AZ998" s="14" t="s">
        <v>203</v>
      </c>
      <c r="BA998" s="20" t="str">
        <f t="shared" si="1238"/>
        <v>17001000000306020929</v>
      </c>
      <c r="BB998" s="31">
        <f t="shared" si="1239"/>
        <v>20</v>
      </c>
      <c r="BC998" s="22" t="s">
        <v>4135</v>
      </c>
      <c r="BD998" s="23" t="s">
        <v>341</v>
      </c>
      <c r="BF998" s="8"/>
      <c r="BG998" s="32">
        <v>29240643</v>
      </c>
      <c r="BH998" s="32">
        <v>20173164</v>
      </c>
      <c r="BI998" s="32"/>
      <c r="BJ998" t="s">
        <v>3173</v>
      </c>
      <c r="BK998" s="14" t="str">
        <f t="shared" si="1268"/>
        <v>B-Panda</v>
      </c>
      <c r="BL998" s="14"/>
      <c r="BM998" s="25"/>
      <c r="BN998" s="26" t="str">
        <f t="shared" si="1203"/>
        <v>17001000000306020929</v>
      </c>
      <c r="BO998" s="27" t="str">
        <f t="shared" si="1240"/>
        <v>DRIDI EYA</v>
      </c>
      <c r="BP998" s="26">
        <f t="shared" si="1241"/>
        <v>999</v>
      </c>
      <c r="BQ998" s="28"/>
    </row>
    <row r="999" spans="1:69" x14ac:dyDescent="0.25">
      <c r="A999" t="str">
        <f>VLOOKUP(B999,[2]RH!$B:$BV,72,0)</f>
        <v>Non-Actif</v>
      </c>
      <c r="B999" s="6">
        <v>1000</v>
      </c>
      <c r="C999" s="7" t="s">
        <v>168</v>
      </c>
      <c r="D999" s="7" t="s">
        <v>4136</v>
      </c>
      <c r="E999" s="7" t="s">
        <v>67</v>
      </c>
      <c r="F999" s="7" t="s">
        <v>118</v>
      </c>
      <c r="G999" s="7" t="s">
        <v>220</v>
      </c>
      <c r="H999" s="7" t="s">
        <v>649</v>
      </c>
      <c r="I999" s="7" t="s">
        <v>709</v>
      </c>
      <c r="J999" s="7" t="s">
        <v>190</v>
      </c>
      <c r="K999" s="7" t="s">
        <v>146</v>
      </c>
      <c r="L999" s="7" t="s">
        <v>90</v>
      </c>
      <c r="M999" s="7" t="s">
        <v>191</v>
      </c>
      <c r="N999" s="8">
        <v>44732</v>
      </c>
      <c r="P999" s="7">
        <f t="shared" ca="1" si="1242"/>
        <v>-340</v>
      </c>
      <c r="Q999" s="8">
        <v>45383</v>
      </c>
      <c r="R999" s="7" t="s">
        <v>290</v>
      </c>
      <c r="S999" s="7"/>
      <c r="T999" s="9" t="s">
        <v>156</v>
      </c>
      <c r="U999" s="7" t="str">
        <f t="shared" si="1229"/>
        <v>Contractuel</v>
      </c>
      <c r="V999" s="8">
        <v>45292</v>
      </c>
      <c r="W999" s="8">
        <v>45382</v>
      </c>
      <c r="X999" s="8"/>
      <c r="Y999" s="8"/>
      <c r="Z999" s="8">
        <v>44732</v>
      </c>
      <c r="AA999" s="7">
        <f t="shared" si="1230"/>
        <v>6</v>
      </c>
      <c r="AB999" s="7">
        <f t="shared" si="1231"/>
        <v>2022</v>
      </c>
      <c r="AC999" s="7">
        <f t="shared" si="1232"/>
        <v>2026</v>
      </c>
      <c r="AD999" s="10" t="e">
        <f t="shared" ref="AD999:AD1062" ca="1" si="1280">IF(#REF!="Non",(DAYS360(N999,Q999)/360),(DAYS360(N999,TODAY())/360))</f>
        <v>#REF!</v>
      </c>
      <c r="AE999" s="10" t="e">
        <f t="shared" ca="1" si="1234"/>
        <v>#REF!</v>
      </c>
      <c r="AF999" s="8">
        <v>27155</v>
      </c>
      <c r="AG999" s="11">
        <f t="shared" ca="1" si="1235"/>
        <v>50.868493150684934</v>
      </c>
      <c r="AH999" s="10" t="str">
        <f t="shared" ca="1" si="1236"/>
        <v>&gt;45&lt; 55</v>
      </c>
      <c r="AI999" s="12">
        <v>11810358</v>
      </c>
      <c r="AJ999" s="13" t="s">
        <v>150</v>
      </c>
      <c r="AK999" s="12" t="s">
        <v>4137</v>
      </c>
      <c r="AL999" s="8">
        <v>41920</v>
      </c>
      <c r="AM999" s="7" t="s">
        <v>108</v>
      </c>
      <c r="AN999" s="7" t="s">
        <v>2413</v>
      </c>
      <c r="AO999">
        <v>3</v>
      </c>
      <c r="AQ999" s="14">
        <v>3</v>
      </c>
      <c r="AR999" s="14">
        <v>2</v>
      </c>
      <c r="AS999" s="15">
        <f t="shared" si="1237"/>
        <v>45462.5</v>
      </c>
      <c r="AT999" s="14" t="s">
        <v>163</v>
      </c>
      <c r="AU999" s="12">
        <v>3.3069999999999999</v>
      </c>
      <c r="AV999" s="17" t="s">
        <v>236</v>
      </c>
      <c r="AW999" s="18" t="s">
        <v>201</v>
      </c>
      <c r="AX999" s="19" t="s">
        <v>4138</v>
      </c>
      <c r="AY999" s="17" t="s">
        <v>670</v>
      </c>
      <c r="AZ999" s="14" t="s">
        <v>203</v>
      </c>
      <c r="BA999" s="20" t="str">
        <f t="shared" si="1238"/>
        <v>17001000000315256493</v>
      </c>
      <c r="BB999" s="31">
        <f t="shared" si="1239"/>
        <v>20</v>
      </c>
      <c r="BC999" s="22" t="s">
        <v>4139</v>
      </c>
      <c r="BD999" s="23" t="s">
        <v>482</v>
      </c>
      <c r="BF999" s="8"/>
      <c r="BG999" s="32">
        <v>27622263</v>
      </c>
      <c r="BH999" s="32">
        <v>50718780</v>
      </c>
      <c r="BI999" s="32"/>
      <c r="BJ999" t="s">
        <v>3498</v>
      </c>
      <c r="BK999" s="14" t="str">
        <f t="shared" si="1268"/>
        <v>A-Panda</v>
      </c>
      <c r="BL999" s="14" t="s">
        <v>300</v>
      </c>
      <c r="BM999" s="25"/>
      <c r="BN999" s="26" t="str">
        <f t="shared" si="1203"/>
        <v>17001000000315256493</v>
      </c>
      <c r="BO999" s="27" t="str">
        <f t="shared" si="1240"/>
        <v>TRABELSI SAMIA</v>
      </c>
      <c r="BP999" s="26">
        <f t="shared" si="1241"/>
        <v>1000</v>
      </c>
      <c r="BQ999" s="28"/>
    </row>
    <row r="1000" spans="1:69" x14ac:dyDescent="0.25">
      <c r="A1000" t="str">
        <f>VLOOKUP(B1000,[2]RH!$B:$BV,72,0)</f>
        <v>si</v>
      </c>
      <c r="B1000" s="6">
        <v>1001</v>
      </c>
      <c r="C1000" s="7" t="s">
        <v>168</v>
      </c>
      <c r="D1000" s="7" t="s">
        <v>4140</v>
      </c>
      <c r="E1000" s="7" t="s">
        <v>67</v>
      </c>
      <c r="F1000" s="7" t="s">
        <v>118</v>
      </c>
      <c r="G1000" s="7" t="s">
        <v>220</v>
      </c>
      <c r="H1000" s="7" t="s">
        <v>2398</v>
      </c>
      <c r="I1000" s="7" t="s">
        <v>2487</v>
      </c>
      <c r="J1000" s="7" t="s">
        <v>281</v>
      </c>
      <c r="K1000" s="7" t="s">
        <v>146</v>
      </c>
      <c r="L1000" s="7" t="s">
        <v>90</v>
      </c>
      <c r="M1000" s="7" t="s">
        <v>191</v>
      </c>
      <c r="N1000" s="8">
        <v>44732</v>
      </c>
      <c r="P1000" s="7">
        <f t="shared" ca="1" si="1242"/>
        <v>25</v>
      </c>
      <c r="Q1000" s="8"/>
      <c r="R1000" s="7"/>
      <c r="S1000" s="7"/>
      <c r="T1000" s="9" t="s">
        <v>156</v>
      </c>
      <c r="U1000" s="7" t="str">
        <f t="shared" si="1229"/>
        <v>Contractuel</v>
      </c>
      <c r="V1000" s="8">
        <v>45689</v>
      </c>
      <c r="W1000" s="8">
        <f>VLOOKUP(B1000,[1]BASE!$A:$Q,17,0)</f>
        <v>45747</v>
      </c>
      <c r="X1000" s="8"/>
      <c r="Y1000" s="8"/>
      <c r="Z1000" s="8">
        <v>44732</v>
      </c>
      <c r="AA1000" s="7">
        <f t="shared" si="1230"/>
        <v>6</v>
      </c>
      <c r="AB1000" s="7">
        <f t="shared" si="1231"/>
        <v>2022</v>
      </c>
      <c r="AC1000" s="7">
        <f t="shared" si="1232"/>
        <v>2026</v>
      </c>
      <c r="AD1000" s="10" t="e">
        <f t="shared" ref="AD1000:AD1063" ca="1" si="1281">IF(#REF!="Non",(DAYS360(N1000,Q1000)/360),(DAYS360(N1000,TODAY())/360))</f>
        <v>#REF!</v>
      </c>
      <c r="AE1000" s="10" t="e">
        <f t="shared" ca="1" si="1234"/>
        <v>#REF!</v>
      </c>
      <c r="AF1000" s="8">
        <v>28045</v>
      </c>
      <c r="AG1000" s="11">
        <f t="shared" ca="1" si="1235"/>
        <v>48.43013698630137</v>
      </c>
      <c r="AH1000" s="10" t="str">
        <f t="shared" ca="1" si="1236"/>
        <v>&gt;45&lt; 55</v>
      </c>
      <c r="AI1000" s="12">
        <v>15160394</v>
      </c>
      <c r="AJ1000" s="13" t="s">
        <v>170</v>
      </c>
      <c r="AK1000" s="12" t="s">
        <v>4141</v>
      </c>
      <c r="AL1000" s="8">
        <v>40292</v>
      </c>
      <c r="AM1000" s="7" t="s">
        <v>108</v>
      </c>
      <c r="AN1000" s="7" t="s">
        <v>76</v>
      </c>
      <c r="AO1000">
        <v>3</v>
      </c>
      <c r="AQ1000">
        <v>3</v>
      </c>
      <c r="AR1000" s="14">
        <v>3</v>
      </c>
      <c r="AS1000" s="15">
        <f t="shared" si="1237"/>
        <v>45827.75</v>
      </c>
      <c r="AT1000" s="14" t="s">
        <v>163</v>
      </c>
      <c r="AU1000" s="12">
        <v>3.3069999999999999</v>
      </c>
      <c r="AV1000" s="17" t="s">
        <v>79</v>
      </c>
      <c r="AW1000" s="18" t="s">
        <v>266</v>
      </c>
      <c r="AX1000" s="19" t="s">
        <v>4142</v>
      </c>
      <c r="AY1000" s="17" t="s">
        <v>2135</v>
      </c>
      <c r="AZ1000" s="14" t="s">
        <v>83</v>
      </c>
      <c r="BA1000" s="20" t="str">
        <f t="shared" si="1238"/>
        <v>08102000734008603615</v>
      </c>
      <c r="BB1000" s="31">
        <f t="shared" si="1239"/>
        <v>20</v>
      </c>
      <c r="BC1000" s="22" t="s">
        <v>4143</v>
      </c>
      <c r="BD1000" s="23" t="s">
        <v>85</v>
      </c>
      <c r="BF1000" s="8"/>
      <c r="BG1000" s="32">
        <v>98200719</v>
      </c>
      <c r="BH1000" s="32">
        <v>98509745</v>
      </c>
      <c r="BI1000" s="32"/>
      <c r="BJ1000" t="s">
        <v>4144</v>
      </c>
      <c r="BK1000" s="14" t="str">
        <f t="shared" si="1268"/>
        <v>B-P7 AR</v>
      </c>
      <c r="BL1000" s="14" t="s">
        <v>595</v>
      </c>
      <c r="BM1000" s="25"/>
      <c r="BN1000" s="26" t="str">
        <f t="shared" si="1203"/>
        <v>08102000734008603615</v>
      </c>
      <c r="BO1000" s="27" t="str">
        <f t="shared" si="1240"/>
        <v>BEN ABDESSALEM SONIA</v>
      </c>
      <c r="BP1000" s="26">
        <f t="shared" si="1241"/>
        <v>1001</v>
      </c>
      <c r="BQ1000" s="28"/>
    </row>
    <row r="1001" spans="1:69" x14ac:dyDescent="0.25">
      <c r="A1001" t="str">
        <f>VLOOKUP(B1001,[2]RH!$B:$BV,72,0)</f>
        <v>Non-Actif</v>
      </c>
      <c r="B1001" s="6">
        <v>1002</v>
      </c>
      <c r="C1001" s="7" t="s">
        <v>168</v>
      </c>
      <c r="D1001" s="7" t="s">
        <v>3728</v>
      </c>
      <c r="E1001" s="7" t="s">
        <v>67</v>
      </c>
      <c r="F1001" s="7" t="s">
        <v>118</v>
      </c>
      <c r="G1001" s="7" t="s">
        <v>220</v>
      </c>
      <c r="H1001" s="7">
        <v>965</v>
      </c>
      <c r="I1001" s="7"/>
      <c r="J1001" s="7" t="s">
        <v>190</v>
      </c>
      <c r="K1001" s="7" t="s">
        <v>146</v>
      </c>
      <c r="L1001" s="7" t="s">
        <v>90</v>
      </c>
      <c r="M1001" s="7" t="s">
        <v>191</v>
      </c>
      <c r="N1001" s="8">
        <v>44733</v>
      </c>
      <c r="P1001" s="7">
        <f t="shared" ca="1" si="1242"/>
        <v>-796</v>
      </c>
      <c r="Q1001" s="8">
        <v>44870</v>
      </c>
      <c r="R1001" s="7" t="s">
        <v>91</v>
      </c>
      <c r="S1001" s="7"/>
      <c r="T1001" s="9" t="s">
        <v>156</v>
      </c>
      <c r="U1001" s="7" t="str">
        <f t="shared" si="1229"/>
        <v>Contractuel</v>
      </c>
      <c r="V1001" s="8">
        <v>44835</v>
      </c>
      <c r="W1001" s="8">
        <v>44926</v>
      </c>
      <c r="X1001" s="8"/>
      <c r="Y1001" s="8"/>
      <c r="Z1001" s="8">
        <v>44733</v>
      </c>
      <c r="AA1001" s="7">
        <f t="shared" si="1230"/>
        <v>6</v>
      </c>
      <c r="AB1001" s="7">
        <f t="shared" si="1231"/>
        <v>2022</v>
      </c>
      <c r="AC1001" s="7">
        <f t="shared" si="1232"/>
        <v>2026</v>
      </c>
      <c r="AD1001" s="10" t="e">
        <f t="shared" ref="AD1001:AD1064" ca="1" si="1282">IF(#REF!="Non",(DAYS360(N1001,Q1001)/360),(DAYS360(N1001,TODAY())/360))</f>
        <v>#REF!</v>
      </c>
      <c r="AE1001" s="10" t="e">
        <f t="shared" ca="1" si="1234"/>
        <v>#REF!</v>
      </c>
      <c r="AF1001" s="8">
        <v>28672</v>
      </c>
      <c r="AG1001" s="11">
        <f t="shared" ca="1" si="1235"/>
        <v>46.712328767123289</v>
      </c>
      <c r="AH1001" s="10" t="str">
        <f t="shared" ca="1" si="1236"/>
        <v>&gt;45&lt; 55</v>
      </c>
      <c r="AI1001" s="12">
        <v>16067075</v>
      </c>
      <c r="AJ1001" s="13" t="s">
        <v>73</v>
      </c>
      <c r="AK1001" s="12" t="s">
        <v>4145</v>
      </c>
      <c r="AL1001" s="8">
        <v>36038</v>
      </c>
      <c r="AM1001" s="7" t="s">
        <v>108</v>
      </c>
      <c r="AN1001" s="7" t="s">
        <v>76</v>
      </c>
      <c r="AO1001">
        <v>2</v>
      </c>
      <c r="AQ1001" s="14">
        <v>3</v>
      </c>
      <c r="AR1001" s="14">
        <v>1</v>
      </c>
      <c r="AS1001" s="15">
        <f t="shared" si="1237"/>
        <v>45098.25</v>
      </c>
      <c r="AT1001" s="14" t="s">
        <v>163</v>
      </c>
      <c r="AU1001" s="12">
        <v>3.3069999999999999</v>
      </c>
      <c r="AV1001" s="17" t="s">
        <v>236</v>
      </c>
      <c r="AW1001" s="18" t="s">
        <v>201</v>
      </c>
      <c r="AX1001" s="19" t="s">
        <v>4146</v>
      </c>
      <c r="AY1001" s="17" t="s">
        <v>655</v>
      </c>
      <c r="AZ1001" s="14" t="s">
        <v>203</v>
      </c>
      <c r="BA1001" s="20" t="str">
        <f t="shared" si="1238"/>
        <v>17001000000315344666</v>
      </c>
      <c r="BB1001" s="31">
        <f t="shared" si="1239"/>
        <v>20</v>
      </c>
      <c r="BC1001" s="22" t="s">
        <v>4147</v>
      </c>
      <c r="BD1001" s="23" t="s">
        <v>568</v>
      </c>
      <c r="BF1001" s="8"/>
      <c r="BG1001" s="32">
        <v>52460357</v>
      </c>
      <c r="BH1001" s="32">
        <v>26270860</v>
      </c>
      <c r="BI1001" s="32"/>
      <c r="BJ1001" t="s">
        <v>371</v>
      </c>
      <c r="BK1001" s="14" t="str">
        <f t="shared" si="1268"/>
        <v>A-965</v>
      </c>
      <c r="BL1001" s="14"/>
      <c r="BM1001" s="25"/>
      <c r="BN1001" s="26" t="str">
        <f t="shared" si="1203"/>
        <v>17001000000315344666</v>
      </c>
      <c r="BO1001" s="27" t="str">
        <f t="shared" si="1240"/>
        <v>HAMMAMI HAYET</v>
      </c>
      <c r="BP1001" s="26">
        <f t="shared" si="1241"/>
        <v>1002</v>
      </c>
      <c r="BQ1001" s="28"/>
    </row>
    <row r="1002" spans="1:69" x14ac:dyDescent="0.25">
      <c r="A1002" t="str">
        <f>VLOOKUP(B1002,[2]RH!$B:$BV,72,0)</f>
        <v>si</v>
      </c>
      <c r="B1002" s="6">
        <v>1003</v>
      </c>
      <c r="C1002" s="7" t="s">
        <v>168</v>
      </c>
      <c r="D1002" s="7" t="s">
        <v>4148</v>
      </c>
      <c r="E1002" s="7" t="s">
        <v>67</v>
      </c>
      <c r="F1002" s="7" t="s">
        <v>118</v>
      </c>
      <c r="G1002" s="7" t="s">
        <v>220</v>
      </c>
      <c r="H1002" s="7" t="s">
        <v>2398</v>
      </c>
      <c r="I1002" s="7" t="s">
        <v>2506</v>
      </c>
      <c r="J1002" s="7" t="s">
        <v>190</v>
      </c>
      <c r="K1002" s="7" t="s">
        <v>146</v>
      </c>
      <c r="L1002" s="7" t="s">
        <v>90</v>
      </c>
      <c r="M1002" s="7" t="s">
        <v>191</v>
      </c>
      <c r="N1002" s="8">
        <v>44733</v>
      </c>
      <c r="P1002" s="7">
        <f t="shared" ca="1" si="1242"/>
        <v>25</v>
      </c>
      <c r="Q1002" s="8"/>
      <c r="R1002" s="7"/>
      <c r="S1002" s="7"/>
      <c r="T1002" s="9" t="s">
        <v>156</v>
      </c>
      <c r="U1002" s="7" t="str">
        <f t="shared" si="1229"/>
        <v>Contractuel</v>
      </c>
      <c r="V1002" s="8">
        <v>45689</v>
      </c>
      <c r="W1002" s="8">
        <f>VLOOKUP(B1002,[1]BASE!$A:$Q,17,0)</f>
        <v>45747</v>
      </c>
      <c r="X1002" s="8"/>
      <c r="Y1002" s="8"/>
      <c r="Z1002" s="8">
        <v>44733</v>
      </c>
      <c r="AA1002" s="7">
        <f t="shared" si="1230"/>
        <v>6</v>
      </c>
      <c r="AB1002" s="7">
        <f t="shared" si="1231"/>
        <v>2022</v>
      </c>
      <c r="AC1002" s="7">
        <f t="shared" si="1232"/>
        <v>2026</v>
      </c>
      <c r="AD1002" s="10" t="e">
        <f t="shared" ref="AD1002:AD1065" ca="1" si="1283">IF(#REF!="Non",(DAYS360(N1002,Q1002)/360),(DAYS360(N1002,TODAY())/360))</f>
        <v>#REF!</v>
      </c>
      <c r="AE1002" s="10" t="e">
        <f t="shared" ca="1" si="1234"/>
        <v>#REF!</v>
      </c>
      <c r="AF1002" s="8">
        <v>31509</v>
      </c>
      <c r="AG1002" s="11">
        <f t="shared" ca="1" si="1235"/>
        <v>38.939726027397263</v>
      </c>
      <c r="AH1002" s="10" t="str">
        <f t="shared" ca="1" si="1236"/>
        <v>&gt;35&lt; 45</v>
      </c>
      <c r="AI1002" s="12">
        <v>16327543</v>
      </c>
      <c r="AJ1002" s="13" t="s">
        <v>82</v>
      </c>
      <c r="AK1002" s="12" t="s">
        <v>4149</v>
      </c>
      <c r="AL1002" s="8">
        <v>40691</v>
      </c>
      <c r="AM1002" s="7" t="s">
        <v>108</v>
      </c>
      <c r="AN1002" s="7" t="s">
        <v>76</v>
      </c>
      <c r="AO1002">
        <v>1</v>
      </c>
      <c r="AQ1002">
        <v>3</v>
      </c>
      <c r="AR1002" s="14">
        <v>3</v>
      </c>
      <c r="AS1002" s="15">
        <f t="shared" si="1237"/>
        <v>45828.75</v>
      </c>
      <c r="AT1002" s="14" t="s">
        <v>163</v>
      </c>
      <c r="AU1002" s="12">
        <v>3.3069999999999999</v>
      </c>
      <c r="AV1002" s="17" t="s">
        <v>272</v>
      </c>
      <c r="AW1002" s="18" t="s">
        <v>273</v>
      </c>
      <c r="AX1002" s="19" t="s">
        <v>4150</v>
      </c>
      <c r="AY1002" s="17" t="s">
        <v>1185</v>
      </c>
      <c r="AZ1002" s="14" t="s">
        <v>276</v>
      </c>
      <c r="BA1002" s="20" t="str">
        <f t="shared" si="1238"/>
        <v>25166000000101653483</v>
      </c>
      <c r="BB1002" s="31">
        <f t="shared" si="1239"/>
        <v>20</v>
      </c>
      <c r="BC1002" s="22" t="s">
        <v>1286</v>
      </c>
      <c r="BD1002" s="23" t="s">
        <v>115</v>
      </c>
      <c r="BF1002" s="8"/>
      <c r="BG1002" s="32">
        <v>58260180</v>
      </c>
      <c r="BH1002" s="32">
        <v>58674719</v>
      </c>
      <c r="BI1002" s="32"/>
      <c r="BJ1002" t="s">
        <v>454</v>
      </c>
      <c r="BK1002" s="14" t="str">
        <f t="shared" si="1268"/>
        <v>A-P7 AR</v>
      </c>
      <c r="BL1002" s="14" t="s">
        <v>288</v>
      </c>
      <c r="BM1002" s="25"/>
      <c r="BN1002" s="26" t="str">
        <f t="shared" ref="BN1002:BN1065" si="1284">BA1002</f>
        <v>25166000000101653483</v>
      </c>
      <c r="BO1002" s="27" t="str">
        <f t="shared" si="1240"/>
        <v>DHOUIOUI SOUAD</v>
      </c>
      <c r="BP1002" s="26">
        <f t="shared" si="1241"/>
        <v>1003</v>
      </c>
      <c r="BQ1002" s="28"/>
    </row>
    <row r="1003" spans="1:69" x14ac:dyDescent="0.25">
      <c r="A1003" t="str">
        <f>VLOOKUP(B1003,[2]RH!$B:$BV,72,0)</f>
        <v>Non-Actif</v>
      </c>
      <c r="B1003" s="6">
        <v>1004</v>
      </c>
      <c r="C1003" s="7" t="s">
        <v>100</v>
      </c>
      <c r="D1003" s="7" t="s">
        <v>4151</v>
      </c>
      <c r="E1003" s="7" t="s">
        <v>67</v>
      </c>
      <c r="F1003" s="7" t="s">
        <v>118</v>
      </c>
      <c r="G1003" s="7" t="s">
        <v>408</v>
      </c>
      <c r="H1003" s="7">
        <v>965</v>
      </c>
      <c r="I1003" s="7" t="s">
        <v>1407</v>
      </c>
      <c r="J1003" s="7" t="s">
        <v>190</v>
      </c>
      <c r="K1003" s="7" t="s">
        <v>146</v>
      </c>
      <c r="L1003" s="7" t="s">
        <v>90</v>
      </c>
      <c r="M1003" s="7" t="s">
        <v>191</v>
      </c>
      <c r="N1003" s="8">
        <v>44733</v>
      </c>
      <c r="P1003" s="7">
        <f t="shared" ca="1" si="1242"/>
        <v>-737</v>
      </c>
      <c r="Q1003" s="8">
        <v>44991</v>
      </c>
      <c r="R1003" s="7" t="s">
        <v>161</v>
      </c>
      <c r="S1003" s="7"/>
      <c r="T1003" s="9" t="s">
        <v>156</v>
      </c>
      <c r="U1003" s="7" t="str">
        <f t="shared" si="1229"/>
        <v>Contractuel</v>
      </c>
      <c r="V1003" s="8">
        <v>44927</v>
      </c>
      <c r="W1003" s="8">
        <v>44985</v>
      </c>
      <c r="X1003" s="8"/>
      <c r="Y1003" s="8"/>
      <c r="Z1003" s="8">
        <v>44733</v>
      </c>
      <c r="AA1003" s="7">
        <f t="shared" si="1230"/>
        <v>6</v>
      </c>
      <c r="AB1003" s="7">
        <f t="shared" si="1231"/>
        <v>2022</v>
      </c>
      <c r="AC1003" s="7">
        <f t="shared" si="1232"/>
        <v>2026</v>
      </c>
      <c r="AD1003" s="10" t="e">
        <f t="shared" ref="AD1003:AD1066" ca="1" si="1285">IF(#REF!="Non",(DAYS360(N1003,Q1003)/360),(DAYS360(N1003,TODAY())/360))</f>
        <v>#REF!</v>
      </c>
      <c r="AE1003" s="10" t="e">
        <f t="shared" ca="1" si="1234"/>
        <v>#REF!</v>
      </c>
      <c r="AF1003" s="8">
        <v>37416</v>
      </c>
      <c r="AG1003" s="11">
        <f t="shared" ca="1" si="1235"/>
        <v>22.756164383561643</v>
      </c>
      <c r="AH1003" s="10" t="str">
        <f t="shared" ca="1" si="1236"/>
        <v>&lt; 25</v>
      </c>
      <c r="AI1003" s="12">
        <v>17490258</v>
      </c>
      <c r="AJ1003" s="13" t="s">
        <v>82</v>
      </c>
      <c r="AK1003" s="12">
        <v>11675497</v>
      </c>
      <c r="AL1003" s="8">
        <v>44292</v>
      </c>
      <c r="AM1003" s="7" t="s">
        <v>108</v>
      </c>
      <c r="AN1003" s="7" t="s">
        <v>109</v>
      </c>
      <c r="AQ1003" s="14">
        <v>3</v>
      </c>
      <c r="AR1003" s="14">
        <v>1</v>
      </c>
      <c r="AS1003" s="15">
        <f t="shared" si="1237"/>
        <v>45098.25</v>
      </c>
      <c r="AT1003" s="14" t="s">
        <v>163</v>
      </c>
      <c r="AU1003" s="12">
        <v>3.3069999999999999</v>
      </c>
      <c r="AV1003" s="17" t="s">
        <v>150</v>
      </c>
      <c r="AW1003" s="18" t="s">
        <v>4152</v>
      </c>
      <c r="AX1003" s="19" t="s">
        <v>4153</v>
      </c>
      <c r="AY1003" s="17" t="s">
        <v>2095</v>
      </c>
      <c r="AZ1003" s="14" t="s">
        <v>174</v>
      </c>
      <c r="BA1003" s="20" t="str">
        <f t="shared" si="1238"/>
        <v>07040005810582940854</v>
      </c>
      <c r="BB1003" s="31">
        <f t="shared" si="1239"/>
        <v>20</v>
      </c>
      <c r="BC1003" s="22" t="s">
        <v>4071</v>
      </c>
      <c r="BD1003" s="23" t="s">
        <v>115</v>
      </c>
      <c r="BF1003" s="8"/>
      <c r="BG1003" s="32">
        <v>50899016</v>
      </c>
      <c r="BH1003" s="32">
        <v>22161046</v>
      </c>
      <c r="BI1003" s="32"/>
      <c r="BJ1003" t="s">
        <v>322</v>
      </c>
      <c r="BK1003" s="14" t="str">
        <f t="shared" si="1268"/>
        <v>A-965</v>
      </c>
      <c r="BL1003" s="14"/>
      <c r="BM1003" s="25"/>
      <c r="BN1003" s="26" t="str">
        <f t="shared" si="1284"/>
        <v>07040005810582940854</v>
      </c>
      <c r="BO1003" s="27" t="str">
        <f t="shared" si="1240"/>
        <v>MANAI LINDA</v>
      </c>
      <c r="BP1003" s="26">
        <f t="shared" si="1241"/>
        <v>1004</v>
      </c>
      <c r="BQ1003" s="28"/>
    </row>
    <row r="1004" spans="1:69" x14ac:dyDescent="0.25">
      <c r="A1004" t="str">
        <f>VLOOKUP(B1004,[2]RH!$B:$BV,72,0)</f>
        <v>si</v>
      </c>
      <c r="B1004" s="6">
        <v>1005</v>
      </c>
      <c r="C1004" s="7" t="s">
        <v>100</v>
      </c>
      <c r="D1004" s="7" t="s">
        <v>2416</v>
      </c>
      <c r="E1004" s="7" t="s">
        <v>67</v>
      </c>
      <c r="F1004" s="7" t="s">
        <v>118</v>
      </c>
      <c r="G1004" s="7" t="s">
        <v>220</v>
      </c>
      <c r="H1004" s="7" t="s">
        <v>649</v>
      </c>
      <c r="I1004" s="7" t="s">
        <v>709</v>
      </c>
      <c r="J1004" s="7" t="s">
        <v>190</v>
      </c>
      <c r="K1004" s="7" t="s">
        <v>146</v>
      </c>
      <c r="L1004" s="7" t="s">
        <v>90</v>
      </c>
      <c r="M1004" s="7" t="s">
        <v>191</v>
      </c>
      <c r="N1004" s="8">
        <v>44733</v>
      </c>
      <c r="P1004" s="7">
        <f t="shared" ca="1" si="1242"/>
        <v>25</v>
      </c>
      <c r="Q1004" s="8"/>
      <c r="R1004" s="7"/>
      <c r="S1004" s="7"/>
      <c r="T1004" s="9" t="s">
        <v>156</v>
      </c>
      <c r="U1004" s="7" t="str">
        <f t="shared" si="1229"/>
        <v>Contractuel</v>
      </c>
      <c r="V1004" s="8">
        <v>45689</v>
      </c>
      <c r="W1004" s="8">
        <f>VLOOKUP(B1004,[1]BASE!$A:$Q,17,0)</f>
        <v>45747</v>
      </c>
      <c r="X1004" s="8"/>
      <c r="Y1004" s="8"/>
      <c r="Z1004" s="8">
        <v>44733</v>
      </c>
      <c r="AA1004" s="7">
        <f t="shared" si="1230"/>
        <v>6</v>
      </c>
      <c r="AB1004" s="7">
        <f t="shared" si="1231"/>
        <v>2022</v>
      </c>
      <c r="AC1004" s="7">
        <f t="shared" si="1232"/>
        <v>2026</v>
      </c>
      <c r="AD1004" s="10" t="e">
        <f t="shared" ref="AD1004:AD1067" ca="1" si="1286">IF(#REF!="Non",(DAYS360(N1004,Q1004)/360),(DAYS360(N1004,TODAY())/360))</f>
        <v>#REF!</v>
      </c>
      <c r="AE1004" s="10" t="e">
        <f t="shared" ca="1" si="1234"/>
        <v>#REF!</v>
      </c>
      <c r="AF1004" s="8">
        <v>34773</v>
      </c>
      <c r="AG1004" s="11">
        <f t="shared" ca="1" si="1235"/>
        <v>29.997260273972604</v>
      </c>
      <c r="AH1004" s="10" t="str">
        <f t="shared" ca="1" si="1236"/>
        <v>&gt;25&lt; 35</v>
      </c>
      <c r="AI1004" s="12">
        <v>17214534</v>
      </c>
      <c r="AJ1004" s="13" t="s">
        <v>82</v>
      </c>
      <c r="AK1004" s="12">
        <v>12666959</v>
      </c>
      <c r="AL1004" s="8">
        <v>43987</v>
      </c>
      <c r="AM1004" s="7" t="s">
        <v>108</v>
      </c>
      <c r="AN1004" s="7" t="s">
        <v>109</v>
      </c>
      <c r="AQ1004">
        <v>3</v>
      </c>
      <c r="AR1004" s="14">
        <v>3</v>
      </c>
      <c r="AS1004" s="15">
        <f t="shared" si="1237"/>
        <v>45828.75</v>
      </c>
      <c r="AT1004" s="14" t="s">
        <v>163</v>
      </c>
      <c r="AU1004" s="12">
        <v>3.3069999999999999</v>
      </c>
      <c r="AV1004" s="17">
        <v>17</v>
      </c>
      <c r="AW1004" s="18">
        <v>53594</v>
      </c>
      <c r="AX1004" s="19" t="s">
        <v>4154</v>
      </c>
      <c r="AY1004" s="17">
        <v>16</v>
      </c>
      <c r="AZ1004" s="14" t="s">
        <v>203</v>
      </c>
      <c r="BA1004" s="20" t="str">
        <f t="shared" si="1238"/>
        <v>17535940172201382416</v>
      </c>
      <c r="BB1004" s="31">
        <f t="shared" si="1239"/>
        <v>20</v>
      </c>
      <c r="BC1004" s="22" t="s">
        <v>4155</v>
      </c>
      <c r="BD1004" s="23" t="s">
        <v>115</v>
      </c>
      <c r="BF1004" s="8"/>
      <c r="BG1004" s="32">
        <v>58235142</v>
      </c>
      <c r="BH1004" s="32">
        <v>58215853</v>
      </c>
      <c r="BI1004" s="32"/>
      <c r="BJ1004" t="s">
        <v>286</v>
      </c>
      <c r="BK1004" s="14" t="str">
        <f t="shared" si="1268"/>
        <v>A-Panda</v>
      </c>
      <c r="BL1004" s="14" t="s">
        <v>300</v>
      </c>
      <c r="BM1004" s="25"/>
      <c r="BN1004" s="26" t="str">
        <f t="shared" si="1284"/>
        <v>17535940172201382416</v>
      </c>
      <c r="BO1004" s="27" t="str">
        <f t="shared" si="1240"/>
        <v>BOUTHOURI SAFA</v>
      </c>
      <c r="BP1004" s="26">
        <f t="shared" si="1241"/>
        <v>1005</v>
      </c>
      <c r="BQ1004" s="28"/>
    </row>
    <row r="1005" spans="1:69" x14ac:dyDescent="0.25">
      <c r="A1005" t="str">
        <f>VLOOKUP(B1005,[2]RH!$B:$BV,72,0)</f>
        <v>si</v>
      </c>
      <c r="B1005" s="6">
        <v>1006</v>
      </c>
      <c r="C1005" s="7" t="s">
        <v>100</v>
      </c>
      <c r="D1005" s="7" t="s">
        <v>4156</v>
      </c>
      <c r="E1005" s="7" t="s">
        <v>67</v>
      </c>
      <c r="F1005" s="7" t="s">
        <v>258</v>
      </c>
      <c r="G1005" s="7" t="s">
        <v>570</v>
      </c>
      <c r="H1005" s="7" t="s">
        <v>649</v>
      </c>
      <c r="I1005" s="7" t="s">
        <v>3583</v>
      </c>
      <c r="J1005" s="7" t="s">
        <v>281</v>
      </c>
      <c r="K1005" s="7" t="s">
        <v>89</v>
      </c>
      <c r="L1005" s="7" t="s">
        <v>90</v>
      </c>
      <c r="M1005" s="7" t="s">
        <v>535</v>
      </c>
      <c r="N1005" s="8">
        <v>44734</v>
      </c>
      <c r="P1005" s="7">
        <f t="shared" ca="1" si="1242"/>
        <v>-6</v>
      </c>
      <c r="Q1005" s="8"/>
      <c r="R1005" s="7"/>
      <c r="S1005" s="7"/>
      <c r="T1005" s="9" t="s">
        <v>156</v>
      </c>
      <c r="U1005" s="7" t="str">
        <f t="shared" si="1229"/>
        <v>Contractuel</v>
      </c>
      <c r="V1005" s="8">
        <v>45689</v>
      </c>
      <c r="W1005" s="8">
        <f>VLOOKUP(B1005,[1]BASE!$A:$Q,17,0)</f>
        <v>45716</v>
      </c>
      <c r="X1005" s="8"/>
      <c r="Y1005" s="8"/>
      <c r="Z1005" s="8">
        <v>44734</v>
      </c>
      <c r="AA1005" s="7">
        <f t="shared" si="1230"/>
        <v>6</v>
      </c>
      <c r="AB1005" s="7">
        <f t="shared" si="1231"/>
        <v>2022</v>
      </c>
      <c r="AC1005" s="7">
        <f t="shared" si="1232"/>
        <v>2026</v>
      </c>
      <c r="AD1005" s="10" t="e">
        <f t="shared" ref="AD1005:AD1068" ca="1" si="1287">IF(#REF!="Non",(DAYS360(N1005,Q1005)/360),(DAYS360(N1005,TODAY())/360))</f>
        <v>#REF!</v>
      </c>
      <c r="AE1005" s="10" t="e">
        <f t="shared" ca="1" si="1234"/>
        <v>#REF!</v>
      </c>
      <c r="AF1005" s="8">
        <v>36032</v>
      </c>
      <c r="AG1005" s="11">
        <f t="shared" ca="1" si="1235"/>
        <v>26.547945205479451</v>
      </c>
      <c r="AH1005" s="10" t="str">
        <f t="shared" ca="1" si="1236"/>
        <v>&gt;25&lt; 35</v>
      </c>
      <c r="AI1005" s="12">
        <v>17591866</v>
      </c>
      <c r="AJ1005" s="13" t="s">
        <v>192</v>
      </c>
      <c r="AK1005" s="12">
        <v>12702433</v>
      </c>
      <c r="AL1005" s="8">
        <v>43050</v>
      </c>
      <c r="AM1005" s="7" t="s">
        <v>108</v>
      </c>
      <c r="AN1005" s="7" t="s">
        <v>109</v>
      </c>
      <c r="AQ1005">
        <v>3</v>
      </c>
      <c r="AR1005" s="14">
        <v>3</v>
      </c>
      <c r="AS1005" s="15">
        <f t="shared" si="1237"/>
        <v>45829.75</v>
      </c>
      <c r="AT1005" s="14" t="s">
        <v>163</v>
      </c>
      <c r="AU1005" s="12">
        <v>3.3069999999999999</v>
      </c>
      <c r="AV1005" s="17" t="s">
        <v>236</v>
      </c>
      <c r="AW1005" s="18" t="s">
        <v>201</v>
      </c>
      <c r="AX1005" s="19" t="s">
        <v>4157</v>
      </c>
      <c r="AY1005" s="17" t="s">
        <v>1158</v>
      </c>
      <c r="AZ1005" s="14" t="s">
        <v>203</v>
      </c>
      <c r="BA1005" s="20" t="str">
        <f t="shared" si="1238"/>
        <v>17001000000315241749</v>
      </c>
      <c r="BB1005" s="31">
        <f t="shared" si="1239"/>
        <v>20</v>
      </c>
      <c r="BC1005" s="22" t="s">
        <v>4158</v>
      </c>
      <c r="BD1005" s="23" t="s">
        <v>115</v>
      </c>
      <c r="BF1005" s="8"/>
      <c r="BG1005" s="32">
        <v>95070436</v>
      </c>
      <c r="BH1005" s="32">
        <v>95543517</v>
      </c>
      <c r="BI1005" s="32"/>
      <c r="BJ1005" t="s">
        <v>1055</v>
      </c>
      <c r="BK1005" s="14" t="str">
        <f t="shared" si="1268"/>
        <v>B-Panda</v>
      </c>
      <c r="BL1005" s="14" t="s">
        <v>288</v>
      </c>
      <c r="BM1005" s="25"/>
      <c r="BN1005" s="26" t="str">
        <f t="shared" si="1284"/>
        <v>17001000000315241749</v>
      </c>
      <c r="BO1005" s="27" t="str">
        <f t="shared" si="1240"/>
        <v>HAFSAOUI MARWA</v>
      </c>
      <c r="BP1005" s="26">
        <f t="shared" si="1241"/>
        <v>1006</v>
      </c>
      <c r="BQ1005" s="28"/>
    </row>
    <row r="1006" spans="1:69" x14ac:dyDescent="0.25">
      <c r="A1006" t="str">
        <f>VLOOKUP(B1006,[2]RH!$B:$BV,72,0)</f>
        <v>si</v>
      </c>
      <c r="B1006" s="6">
        <v>1007</v>
      </c>
      <c r="C1006" s="7" t="s">
        <v>100</v>
      </c>
      <c r="D1006" s="7" t="s">
        <v>4159</v>
      </c>
      <c r="E1006" s="7" t="s">
        <v>67</v>
      </c>
      <c r="F1006" s="7" t="s">
        <v>258</v>
      </c>
      <c r="G1006" s="7" t="s">
        <v>570</v>
      </c>
      <c r="H1006" s="7" t="s">
        <v>562</v>
      </c>
      <c r="I1006" s="7" t="s">
        <v>563</v>
      </c>
      <c r="J1006" s="7" t="s">
        <v>190</v>
      </c>
      <c r="K1006" s="7" t="s">
        <v>89</v>
      </c>
      <c r="L1006" s="7" t="s">
        <v>90</v>
      </c>
      <c r="M1006" s="7" t="s">
        <v>535</v>
      </c>
      <c r="N1006" s="8">
        <v>44737</v>
      </c>
      <c r="P1006" s="7">
        <f t="shared" ca="1" si="1242"/>
        <v>-6</v>
      </c>
      <c r="Q1006" s="8"/>
      <c r="R1006" s="7"/>
      <c r="S1006" s="7"/>
      <c r="T1006" s="9" t="s">
        <v>156</v>
      </c>
      <c r="U1006" s="7" t="str">
        <f t="shared" si="1229"/>
        <v>Contractuel</v>
      </c>
      <c r="V1006" s="8">
        <v>45627</v>
      </c>
      <c r="W1006" s="8">
        <v>45716</v>
      </c>
      <c r="X1006" s="8"/>
      <c r="Y1006" s="8"/>
      <c r="Z1006" s="8">
        <v>44737</v>
      </c>
      <c r="AA1006" s="7">
        <f t="shared" si="1230"/>
        <v>6</v>
      </c>
      <c r="AB1006" s="7">
        <f t="shared" si="1231"/>
        <v>2022</v>
      </c>
      <c r="AC1006" s="7">
        <f t="shared" si="1232"/>
        <v>2026</v>
      </c>
      <c r="AD1006" s="10" t="e">
        <f t="shared" ref="AD1006:AD1069" ca="1" si="1288">IF(#REF!="Non",(DAYS360(N1006,Q1006)/360),(DAYS360(N1006,TODAY())/360))</f>
        <v>#REF!</v>
      </c>
      <c r="AE1006" s="10" t="e">
        <f t="shared" ca="1" si="1234"/>
        <v>#REF!</v>
      </c>
      <c r="AF1006" s="8">
        <v>36710</v>
      </c>
      <c r="AG1006" s="11">
        <f t="shared" ca="1" si="1235"/>
        <v>24.69041095890411</v>
      </c>
      <c r="AH1006" s="10" t="str">
        <f t="shared" ca="1" si="1236"/>
        <v>&lt; 25</v>
      </c>
      <c r="AI1006" s="12">
        <v>17462845</v>
      </c>
      <c r="AJ1006" s="13" t="s">
        <v>192</v>
      </c>
      <c r="AK1006" s="12">
        <v>11667712</v>
      </c>
      <c r="AL1006" s="8">
        <v>43378</v>
      </c>
      <c r="AM1006" s="7" t="s">
        <v>108</v>
      </c>
      <c r="AN1006" s="7" t="s">
        <v>109</v>
      </c>
      <c r="AQ1006">
        <v>3</v>
      </c>
      <c r="AR1006" s="14">
        <v>3</v>
      </c>
      <c r="AS1006" s="15">
        <f t="shared" si="1237"/>
        <v>45832.75</v>
      </c>
      <c r="AT1006" s="14" t="s">
        <v>163</v>
      </c>
      <c r="AU1006" s="12">
        <v>3.3069999999999999</v>
      </c>
      <c r="AV1006" s="17" t="s">
        <v>92</v>
      </c>
      <c r="AW1006" s="18" t="s">
        <v>693</v>
      </c>
      <c r="AX1006" s="19" t="s">
        <v>4160</v>
      </c>
      <c r="AY1006" s="17" t="s">
        <v>2248</v>
      </c>
      <c r="AZ1006" s="14" t="s">
        <v>152</v>
      </c>
      <c r="BA1006" s="20" t="str">
        <f t="shared" si="1238"/>
        <v>04075160007891743272</v>
      </c>
      <c r="BB1006" s="31">
        <f t="shared" si="1239"/>
        <v>20</v>
      </c>
      <c r="BC1006" s="22" t="s">
        <v>4161</v>
      </c>
      <c r="BD1006" s="23" t="s">
        <v>115</v>
      </c>
      <c r="BF1006" s="8">
        <v>45163</v>
      </c>
      <c r="BG1006" s="32">
        <v>29440617</v>
      </c>
      <c r="BH1006" s="32">
        <v>27665642</v>
      </c>
      <c r="BI1006" s="32"/>
      <c r="BJ1006" t="s">
        <v>286</v>
      </c>
      <c r="BK1006" s="14" t="str">
        <f t="shared" si="1268"/>
        <v>A-P6 AR</v>
      </c>
      <c r="BL1006" s="14" t="s">
        <v>288</v>
      </c>
      <c r="BM1006" s="25"/>
      <c r="BN1006" s="26" t="str">
        <f t="shared" si="1284"/>
        <v>04075160007891743272</v>
      </c>
      <c r="BO1006" s="27" t="str">
        <f t="shared" si="1240"/>
        <v>HANACHI AROUA</v>
      </c>
      <c r="BP1006" s="26">
        <f t="shared" si="1241"/>
        <v>1007</v>
      </c>
      <c r="BQ1006" s="28"/>
    </row>
    <row r="1007" spans="1:69" x14ac:dyDescent="0.25">
      <c r="A1007" t="str">
        <f>VLOOKUP(B1007,[2]RH!$B:$BV,72,0)</f>
        <v>si</v>
      </c>
      <c r="B1007" s="6">
        <v>1008</v>
      </c>
      <c r="C1007" s="7" t="s">
        <v>100</v>
      </c>
      <c r="D1007" s="7" t="s">
        <v>4162</v>
      </c>
      <c r="E1007" s="7" t="s">
        <v>67</v>
      </c>
      <c r="F1007" s="7" t="s">
        <v>118</v>
      </c>
      <c r="G1007" s="7" t="s">
        <v>3299</v>
      </c>
      <c r="H1007" s="41" t="s">
        <v>225</v>
      </c>
      <c r="I1007" s="7" t="s">
        <v>3974</v>
      </c>
      <c r="J1007" s="7" t="s">
        <v>281</v>
      </c>
      <c r="K1007" s="7" t="s">
        <v>146</v>
      </c>
      <c r="L1007" s="7" t="s">
        <v>90</v>
      </c>
      <c r="M1007" s="7" t="s">
        <v>191</v>
      </c>
      <c r="N1007" s="8">
        <v>44737</v>
      </c>
      <c r="P1007" s="7">
        <f t="shared" ca="1" si="1242"/>
        <v>25</v>
      </c>
      <c r="Q1007" s="8"/>
      <c r="R1007" s="7"/>
      <c r="S1007" s="7"/>
      <c r="T1007" s="9" t="s">
        <v>156</v>
      </c>
      <c r="U1007" s="7" t="str">
        <f t="shared" si="1229"/>
        <v>Contractuel</v>
      </c>
      <c r="V1007" s="8">
        <v>45689</v>
      </c>
      <c r="W1007" s="8">
        <f>VLOOKUP(B1007,[1]BASE!$A:$Q,17,0)</f>
        <v>45747</v>
      </c>
      <c r="X1007" s="8"/>
      <c r="Y1007" s="8"/>
      <c r="Z1007" s="8">
        <v>44737</v>
      </c>
      <c r="AA1007" s="7">
        <f t="shared" si="1230"/>
        <v>6</v>
      </c>
      <c r="AB1007" s="7">
        <f t="shared" si="1231"/>
        <v>2022</v>
      </c>
      <c r="AC1007" s="7">
        <f t="shared" si="1232"/>
        <v>2026</v>
      </c>
      <c r="AD1007" s="10" t="e">
        <f t="shared" ref="AD1007:AD1070" ca="1" si="1289">IF(#REF!="Non",(DAYS360(N1007,Q1007)/360),(DAYS360(N1007,TODAY())/360))</f>
        <v>#REF!</v>
      </c>
      <c r="AE1007" s="10" t="e">
        <f t="shared" ca="1" si="1234"/>
        <v>#REF!</v>
      </c>
      <c r="AF1007" s="8">
        <v>35882</v>
      </c>
      <c r="AG1007" s="11">
        <f t="shared" ca="1" si="1235"/>
        <v>26.958904109589042</v>
      </c>
      <c r="AH1007" s="10" t="str">
        <f t="shared" ca="1" si="1236"/>
        <v>&gt;25&lt; 35</v>
      </c>
      <c r="AI1007" s="12">
        <v>17591419</v>
      </c>
      <c r="AJ1007" s="13" t="s">
        <v>92</v>
      </c>
      <c r="AK1007" s="12">
        <v>13026470</v>
      </c>
      <c r="AL1007" s="8">
        <v>43893</v>
      </c>
      <c r="AM1007" s="7" t="s">
        <v>108</v>
      </c>
      <c r="AN1007" s="7" t="s">
        <v>109</v>
      </c>
      <c r="AQ1007">
        <v>3</v>
      </c>
      <c r="AR1007" s="14">
        <v>3</v>
      </c>
      <c r="AS1007" s="15">
        <f t="shared" si="1237"/>
        <v>45832.75</v>
      </c>
      <c r="AT1007" s="14" t="s">
        <v>163</v>
      </c>
      <c r="AU1007" s="12">
        <v>3.3069999999999999</v>
      </c>
      <c r="AV1007" s="17" t="s">
        <v>236</v>
      </c>
      <c r="AW1007" s="18" t="s">
        <v>201</v>
      </c>
      <c r="AX1007" s="19" t="s">
        <v>4163</v>
      </c>
      <c r="AY1007" s="17" t="s">
        <v>1395</v>
      </c>
      <c r="AZ1007" s="14" t="s">
        <v>203</v>
      </c>
      <c r="BA1007" s="20" t="str">
        <f t="shared" si="1238"/>
        <v>17001000000315645948</v>
      </c>
      <c r="BB1007" s="31">
        <f t="shared" si="1239"/>
        <v>20</v>
      </c>
      <c r="BC1007" s="22" t="s">
        <v>4164</v>
      </c>
      <c r="BD1007" s="23" t="s">
        <v>115</v>
      </c>
      <c r="BF1007" s="8"/>
      <c r="BG1007" s="32">
        <v>25742933</v>
      </c>
      <c r="BH1007" s="32">
        <v>25742933</v>
      </c>
      <c r="BI1007" s="32"/>
      <c r="BJ1007" t="s">
        <v>240</v>
      </c>
      <c r="BK1007" s="14" t="s">
        <v>3979</v>
      </c>
      <c r="BL1007" s="14" t="s">
        <v>595</v>
      </c>
      <c r="BM1007" s="25"/>
      <c r="BN1007" s="26" t="str">
        <f t="shared" si="1284"/>
        <v>17001000000315645948</v>
      </c>
      <c r="BO1007" s="27" t="str">
        <f t="shared" si="1240"/>
        <v>BEN AMOR AMIRA</v>
      </c>
      <c r="BP1007" s="26">
        <f t="shared" si="1241"/>
        <v>1008</v>
      </c>
      <c r="BQ1007" s="28"/>
    </row>
    <row r="1008" spans="1:69" x14ac:dyDescent="0.25">
      <c r="A1008" t="str">
        <f>VLOOKUP(B1008,[2]RH!$B:$BV,72,0)</f>
        <v>Non-Actif</v>
      </c>
      <c r="B1008" s="6">
        <v>1009</v>
      </c>
      <c r="C1008" s="7" t="s">
        <v>100</v>
      </c>
      <c r="D1008" s="7" t="s">
        <v>4165</v>
      </c>
      <c r="E1008" s="7" t="s">
        <v>67</v>
      </c>
      <c r="F1008" s="7" t="s">
        <v>118</v>
      </c>
      <c r="G1008" s="7" t="s">
        <v>220</v>
      </c>
      <c r="H1008" s="7">
        <v>965</v>
      </c>
      <c r="I1008" s="7" t="s">
        <v>1407</v>
      </c>
      <c r="J1008" s="7" t="s">
        <v>190</v>
      </c>
      <c r="K1008" s="7" t="s">
        <v>146</v>
      </c>
      <c r="L1008" s="7" t="s">
        <v>90</v>
      </c>
      <c r="M1008" s="7" t="s">
        <v>191</v>
      </c>
      <c r="N1008" s="8">
        <v>44737</v>
      </c>
      <c r="P1008" s="7">
        <f t="shared" ca="1" si="1242"/>
        <v>-645</v>
      </c>
      <c r="Q1008" s="8">
        <v>45077</v>
      </c>
      <c r="R1008" s="7" t="s">
        <v>290</v>
      </c>
      <c r="S1008" s="7"/>
      <c r="T1008" s="9" t="s">
        <v>156</v>
      </c>
      <c r="U1008" s="7" t="str">
        <f t="shared" si="1229"/>
        <v>Contractuel</v>
      </c>
      <c r="V1008" s="8">
        <v>45047</v>
      </c>
      <c r="W1008" s="8">
        <v>45077</v>
      </c>
      <c r="X1008" s="8"/>
      <c r="Y1008" s="8"/>
      <c r="Z1008" s="8">
        <v>44737</v>
      </c>
      <c r="AA1008" s="7">
        <f t="shared" si="1230"/>
        <v>6</v>
      </c>
      <c r="AB1008" s="7">
        <f t="shared" si="1231"/>
        <v>2022</v>
      </c>
      <c r="AC1008" s="7">
        <f t="shared" si="1232"/>
        <v>2026</v>
      </c>
      <c r="AD1008" s="10" t="e">
        <f t="shared" ref="AD1008:AD1071" ca="1" si="1290">IF(#REF!="Non",(DAYS360(N1008,Q1008)/360),(DAYS360(N1008,TODAY())/360))</f>
        <v>#REF!</v>
      </c>
      <c r="AE1008" s="10" t="e">
        <f t="shared" ca="1" si="1234"/>
        <v>#REF!</v>
      </c>
      <c r="AF1008" s="8">
        <v>37803</v>
      </c>
      <c r="AG1008" s="11">
        <f t="shared" ca="1" si="1235"/>
        <v>21.695890410958903</v>
      </c>
      <c r="AH1008" s="10" t="str">
        <f t="shared" ca="1" si="1236"/>
        <v>&lt; 25</v>
      </c>
      <c r="AI1008" s="12">
        <v>17591358</v>
      </c>
      <c r="AJ1008" s="13" t="s">
        <v>150</v>
      </c>
      <c r="AK1008" s="12">
        <v>14365614</v>
      </c>
      <c r="AL1008" s="8">
        <v>43726</v>
      </c>
      <c r="AM1008" s="7" t="s">
        <v>108</v>
      </c>
      <c r="AN1008" s="7" t="s">
        <v>109</v>
      </c>
      <c r="AQ1008" s="14">
        <v>3</v>
      </c>
      <c r="AR1008" s="14">
        <v>1</v>
      </c>
      <c r="AS1008" s="15">
        <f t="shared" si="1237"/>
        <v>45102.25</v>
      </c>
      <c r="AT1008" s="14" t="s">
        <v>163</v>
      </c>
      <c r="AU1008" s="12">
        <v>3.3069999999999999</v>
      </c>
      <c r="AV1008" s="17" t="s">
        <v>236</v>
      </c>
      <c r="AW1008" s="18" t="s">
        <v>201</v>
      </c>
      <c r="AX1008" s="19" t="s">
        <v>4166</v>
      </c>
      <c r="AY1008" s="17" t="s">
        <v>309</v>
      </c>
      <c r="AZ1008" s="14" t="s">
        <v>203</v>
      </c>
      <c r="BA1008" s="20" t="str">
        <f t="shared" si="1238"/>
        <v>17001000000315606760</v>
      </c>
      <c r="BB1008" s="31">
        <f t="shared" si="1239"/>
        <v>20</v>
      </c>
      <c r="BC1008" s="22" t="s">
        <v>4167</v>
      </c>
      <c r="BD1008" s="23" t="s">
        <v>341</v>
      </c>
      <c r="BF1008" s="8"/>
      <c r="BG1008" s="32">
        <v>51688758</v>
      </c>
      <c r="BH1008" s="32">
        <v>52037454</v>
      </c>
      <c r="BI1008" s="32"/>
      <c r="BJ1008" t="s">
        <v>1857</v>
      </c>
      <c r="BK1008" s="14" t="str">
        <f t="shared" ref="BK1008:BK1035" si="1291">IF(K1008="CADRE","CADRE",CONCATENATE(J1008,"-",H1008))</f>
        <v>A-965</v>
      </c>
      <c r="BL1008" s="14"/>
      <c r="BM1008" s="25"/>
      <c r="BN1008" s="26" t="str">
        <f t="shared" si="1284"/>
        <v>17001000000315606760</v>
      </c>
      <c r="BO1008" s="27" t="str">
        <f t="shared" si="1240"/>
        <v>OUERGHI NOURHEN</v>
      </c>
      <c r="BP1008" s="26">
        <f t="shared" si="1241"/>
        <v>1009</v>
      </c>
      <c r="BQ1008" s="28"/>
    </row>
    <row r="1009" spans="1:69" x14ac:dyDescent="0.25">
      <c r="A1009" t="str">
        <f>VLOOKUP(B1009,[2]RH!$B:$BV,72,0)</f>
        <v>Non-Actif</v>
      </c>
      <c r="B1009" s="6">
        <v>1010</v>
      </c>
      <c r="C1009" s="7" t="s">
        <v>168</v>
      </c>
      <c r="D1009" s="7" t="s">
        <v>4168</v>
      </c>
      <c r="E1009" s="7" t="s">
        <v>67</v>
      </c>
      <c r="F1009" s="7" t="s">
        <v>258</v>
      </c>
      <c r="G1009" s="7" t="s">
        <v>533</v>
      </c>
      <c r="H1009" s="7">
        <v>965</v>
      </c>
      <c r="I1009" s="7"/>
      <c r="J1009" s="7" t="s">
        <v>281</v>
      </c>
      <c r="K1009" s="7" t="s">
        <v>89</v>
      </c>
      <c r="L1009" s="7" t="s">
        <v>90</v>
      </c>
      <c r="M1009" s="7" t="s">
        <v>535</v>
      </c>
      <c r="N1009" s="8">
        <v>44735</v>
      </c>
      <c r="P1009" s="7">
        <f t="shared" ca="1" si="1242"/>
        <v>-918</v>
      </c>
      <c r="Q1009" s="8">
        <v>44774</v>
      </c>
      <c r="R1009" s="7" t="s">
        <v>161</v>
      </c>
      <c r="S1009" s="7"/>
      <c r="T1009" s="9" t="s">
        <v>156</v>
      </c>
      <c r="U1009" s="7" t="str">
        <f t="shared" si="1229"/>
        <v>Contractuel</v>
      </c>
      <c r="V1009" s="8">
        <v>44774</v>
      </c>
      <c r="W1009" s="8">
        <v>44804</v>
      </c>
      <c r="X1009" s="8"/>
      <c r="Y1009" s="8"/>
      <c r="Z1009" s="8">
        <v>44735</v>
      </c>
      <c r="AA1009" s="7">
        <f t="shared" si="1230"/>
        <v>6</v>
      </c>
      <c r="AB1009" s="7">
        <f t="shared" si="1231"/>
        <v>2022</v>
      </c>
      <c r="AC1009" s="7">
        <f t="shared" si="1232"/>
        <v>2026</v>
      </c>
      <c r="AD1009" s="10" t="e">
        <f t="shared" ref="AD1009:AD1072" ca="1" si="1292">IF(#REF!="Non",(DAYS360(N1009,Q1009)/360),(DAYS360(N1009,TODAY())/360))</f>
        <v>#REF!</v>
      </c>
      <c r="AE1009" s="10" t="e">
        <f t="shared" ca="1" si="1234"/>
        <v>#REF!</v>
      </c>
      <c r="AF1009" s="8">
        <v>31809</v>
      </c>
      <c r="AG1009" s="11">
        <f t="shared" ca="1" si="1235"/>
        <v>38.11780821917808</v>
      </c>
      <c r="AH1009" s="10" t="str">
        <f t="shared" ca="1" si="1236"/>
        <v>&gt;35&lt; 45</v>
      </c>
      <c r="AI1009" s="12">
        <v>12978773</v>
      </c>
      <c r="AJ1009" s="13" t="s">
        <v>79</v>
      </c>
      <c r="AK1009" s="12" t="s">
        <v>4169</v>
      </c>
      <c r="AL1009" s="8">
        <v>41884</v>
      </c>
      <c r="AM1009" s="7" t="s">
        <v>108</v>
      </c>
      <c r="AN1009" s="7" t="s">
        <v>76</v>
      </c>
      <c r="AO1009">
        <v>2</v>
      </c>
      <c r="AQ1009" s="14">
        <v>3</v>
      </c>
      <c r="AR1009" s="14">
        <v>1</v>
      </c>
      <c r="AS1009" s="15">
        <f t="shared" si="1237"/>
        <v>45100.25</v>
      </c>
      <c r="AT1009" s="14" t="s">
        <v>163</v>
      </c>
      <c r="AU1009" s="12">
        <v>3.3069999999999999</v>
      </c>
      <c r="AV1009" s="17" t="s">
        <v>106</v>
      </c>
      <c r="AW1009" s="18" t="s">
        <v>4170</v>
      </c>
      <c r="AX1009" s="19" t="s">
        <v>4171</v>
      </c>
      <c r="AY1009" s="17" t="s">
        <v>1144</v>
      </c>
      <c r="AZ1009" s="14" t="s">
        <v>230</v>
      </c>
      <c r="BA1009" s="20" t="str">
        <f t="shared" si="1238"/>
        <v>05109000069501064040</v>
      </c>
      <c r="BB1009" s="31">
        <f t="shared" si="1239"/>
        <v>20</v>
      </c>
      <c r="BC1009" s="22" t="s">
        <v>4172</v>
      </c>
      <c r="BD1009" s="23" t="s">
        <v>568</v>
      </c>
      <c r="BF1009" s="8"/>
      <c r="BG1009" s="32">
        <v>53362221</v>
      </c>
      <c r="BH1009" s="32">
        <v>21936140</v>
      </c>
      <c r="BI1009" s="32"/>
      <c r="BJ1009" t="s">
        <v>371</v>
      </c>
      <c r="BK1009" s="14" t="str">
        <f t="shared" si="1291"/>
        <v>B-965</v>
      </c>
      <c r="BL1009" s="14"/>
      <c r="BM1009" s="25"/>
      <c r="BN1009" s="26" t="str">
        <f t="shared" si="1284"/>
        <v>05109000069501064040</v>
      </c>
      <c r="BO1009" s="27" t="str">
        <f t="shared" si="1240"/>
        <v>ZIOUDI HOUDA</v>
      </c>
      <c r="BP1009" s="26">
        <f t="shared" si="1241"/>
        <v>1010</v>
      </c>
      <c r="BQ1009" s="28"/>
    </row>
    <row r="1010" spans="1:69" x14ac:dyDescent="0.25">
      <c r="A1010" t="str">
        <f>VLOOKUP(B1010,[2]RH!$B:$BV,72,0)</f>
        <v>Non-Actif</v>
      </c>
      <c r="B1010" s="6">
        <v>1011</v>
      </c>
      <c r="C1010" s="7" t="s">
        <v>100</v>
      </c>
      <c r="D1010" s="7" t="s">
        <v>4173</v>
      </c>
      <c r="E1010" s="7" t="s">
        <v>67</v>
      </c>
      <c r="F1010" s="7" t="s">
        <v>118</v>
      </c>
      <c r="G1010" s="7" t="s">
        <v>533</v>
      </c>
      <c r="H1010" s="7" t="s">
        <v>225</v>
      </c>
      <c r="I1010" s="7" t="s">
        <v>614</v>
      </c>
      <c r="J1010" s="7" t="s">
        <v>281</v>
      </c>
      <c r="K1010" s="7" t="s">
        <v>89</v>
      </c>
      <c r="L1010" s="7" t="s">
        <v>90</v>
      </c>
      <c r="M1010" s="7" t="s">
        <v>535</v>
      </c>
      <c r="N1010" s="8">
        <v>44735</v>
      </c>
      <c r="P1010" s="7">
        <f t="shared" ca="1" si="1242"/>
        <v>-187</v>
      </c>
      <c r="Q1010" s="8">
        <v>45492</v>
      </c>
      <c r="R1010" s="7" t="s">
        <v>771</v>
      </c>
      <c r="S1010" s="7"/>
      <c r="T1010" s="9" t="s">
        <v>156</v>
      </c>
      <c r="U1010" s="7" t="str">
        <f t="shared" si="1229"/>
        <v>Contractuel</v>
      </c>
      <c r="V1010" s="8">
        <v>45444</v>
      </c>
      <c r="W1010" s="8">
        <v>45535</v>
      </c>
      <c r="X1010" s="8"/>
      <c r="Y1010" s="8"/>
      <c r="Z1010" s="8">
        <v>44735</v>
      </c>
      <c r="AA1010" s="7">
        <f t="shared" si="1230"/>
        <v>6</v>
      </c>
      <c r="AB1010" s="7">
        <f t="shared" si="1231"/>
        <v>2022</v>
      </c>
      <c r="AC1010" s="7">
        <f t="shared" si="1232"/>
        <v>2026</v>
      </c>
      <c r="AD1010" s="10" t="e">
        <f t="shared" ref="AD1010:AD1073" ca="1" si="1293">IF(#REF!="Non",(DAYS360(N1010,Q1010)/360),(DAYS360(N1010,TODAY())/360))</f>
        <v>#REF!</v>
      </c>
      <c r="AE1010" s="10" t="e">
        <f t="shared" ca="1" si="1234"/>
        <v>#REF!</v>
      </c>
      <c r="AF1010" s="8">
        <v>37093</v>
      </c>
      <c r="AG1010" s="11">
        <f t="shared" ca="1" si="1235"/>
        <v>23.641095890410959</v>
      </c>
      <c r="AH1010" s="10" t="str">
        <f t="shared" ca="1" si="1236"/>
        <v>&lt; 25</v>
      </c>
      <c r="AI1010" s="12">
        <v>17591701</v>
      </c>
      <c r="AJ1010" s="13" t="s">
        <v>73</v>
      </c>
      <c r="AK1010" s="12">
        <v>11673517</v>
      </c>
      <c r="AL1010" s="8">
        <v>44069</v>
      </c>
      <c r="AM1010" s="7" t="s">
        <v>108</v>
      </c>
      <c r="AN1010" s="7" t="s">
        <v>109</v>
      </c>
      <c r="AQ1010">
        <v>3</v>
      </c>
      <c r="AR1010" s="14">
        <v>2</v>
      </c>
      <c r="AS1010" s="15">
        <f t="shared" si="1237"/>
        <v>45465.5</v>
      </c>
      <c r="AT1010" s="14" t="s">
        <v>163</v>
      </c>
      <c r="AU1010" s="12">
        <v>3.3069999999999999</v>
      </c>
      <c r="AV1010" s="17">
        <v>17</v>
      </c>
      <c r="AW1010" s="18" t="s">
        <v>201</v>
      </c>
      <c r="AX1010" s="19" t="s">
        <v>4174</v>
      </c>
      <c r="AY1010" s="17">
        <v>28</v>
      </c>
      <c r="AZ1010" s="14" t="s">
        <v>203</v>
      </c>
      <c r="BA1010" s="20" t="str">
        <f t="shared" si="1238"/>
        <v>17001000000335418428</v>
      </c>
      <c r="BB1010" s="31">
        <f t="shared" si="1239"/>
        <v>20</v>
      </c>
      <c r="BC1010" s="22" t="s">
        <v>4175</v>
      </c>
      <c r="BD1010" s="23" t="s">
        <v>115</v>
      </c>
      <c r="BF1010" s="8"/>
      <c r="BG1010" s="32">
        <v>50369590</v>
      </c>
      <c r="BH1010" s="32">
        <v>90116157</v>
      </c>
      <c r="BI1010" s="32"/>
      <c r="BJ1010" t="s">
        <v>769</v>
      </c>
      <c r="BK1010" s="14" t="str">
        <f t="shared" si="1291"/>
        <v>B-P6 AV</v>
      </c>
      <c r="BL1010" s="14" t="s">
        <v>288</v>
      </c>
      <c r="BM1010" s="25"/>
      <c r="BN1010" s="26" t="str">
        <f t="shared" si="1284"/>
        <v>17001000000335418428</v>
      </c>
      <c r="BO1010" s="27" t="str">
        <f t="shared" si="1240"/>
        <v>HAMMAMI RAHMA</v>
      </c>
      <c r="BP1010" s="26">
        <f t="shared" si="1241"/>
        <v>1011</v>
      </c>
      <c r="BQ1010" s="28"/>
    </row>
    <row r="1011" spans="1:69" x14ac:dyDescent="0.25">
      <c r="A1011" t="str">
        <f>VLOOKUP(B1011,[2]RH!$B:$BV,72,0)</f>
        <v>Non-Actif</v>
      </c>
      <c r="B1011" s="6">
        <v>1012</v>
      </c>
      <c r="C1011" s="7" t="s">
        <v>65</v>
      </c>
      <c r="D1011" s="7" t="s">
        <v>4176</v>
      </c>
      <c r="E1011" s="7" t="s">
        <v>67</v>
      </c>
      <c r="F1011" s="7" t="s">
        <v>158</v>
      </c>
      <c r="G1011" s="7" t="s">
        <v>159</v>
      </c>
      <c r="H1011" s="7" t="s">
        <v>541</v>
      </c>
      <c r="I1011" s="7" t="s">
        <v>542</v>
      </c>
      <c r="J1011" s="7"/>
      <c r="K1011" s="7" t="s">
        <v>146</v>
      </c>
      <c r="L1011" s="7" t="s">
        <v>90</v>
      </c>
      <c r="M1011" s="7" t="s">
        <v>1089</v>
      </c>
      <c r="N1011" s="8">
        <v>44735</v>
      </c>
      <c r="P1011" s="7">
        <f t="shared" ca="1" si="1242"/>
        <v>-523</v>
      </c>
      <c r="Q1011" s="8">
        <v>45175</v>
      </c>
      <c r="R1011" s="7" t="s">
        <v>3764</v>
      </c>
      <c r="S1011" s="7"/>
      <c r="T1011" s="9" t="s">
        <v>156</v>
      </c>
      <c r="U1011" s="7" t="str">
        <f t="shared" si="1229"/>
        <v>Contractuel</v>
      </c>
      <c r="V1011" s="8">
        <v>45139</v>
      </c>
      <c r="W1011" s="8">
        <v>45199</v>
      </c>
      <c r="X1011" s="8"/>
      <c r="Y1011" s="8"/>
      <c r="Z1011" s="8">
        <v>44735</v>
      </c>
      <c r="AA1011" s="7">
        <f t="shared" si="1230"/>
        <v>6</v>
      </c>
      <c r="AB1011" s="7">
        <f t="shared" si="1231"/>
        <v>2022</v>
      </c>
      <c r="AC1011" s="7">
        <f t="shared" si="1232"/>
        <v>2026</v>
      </c>
      <c r="AD1011" s="10" t="e">
        <f t="shared" ref="AD1011:AD1074" ca="1" si="1294">IF(#REF!="Non",(DAYS360(N1011,Q1011)/360),(DAYS360(N1011,TODAY())/360))</f>
        <v>#REF!</v>
      </c>
      <c r="AE1011" s="10" t="e">
        <f t="shared" ca="1" si="1234"/>
        <v>#REF!</v>
      </c>
      <c r="AF1011" s="8">
        <v>37987</v>
      </c>
      <c r="AG1011" s="11">
        <f t="shared" ca="1" si="1235"/>
        <v>21.19178082191781</v>
      </c>
      <c r="AH1011" s="10" t="str">
        <f t="shared" ca="1" si="1236"/>
        <v>&lt; 25</v>
      </c>
      <c r="AI1011" s="12">
        <v>17591413</v>
      </c>
      <c r="AJ1011" s="40" t="s">
        <v>213</v>
      </c>
      <c r="AK1011" s="12">
        <v>11679710</v>
      </c>
      <c r="AL1011" s="8">
        <v>44726</v>
      </c>
      <c r="AM1011" s="7" t="s">
        <v>75</v>
      </c>
      <c r="AN1011" s="7" t="s">
        <v>109</v>
      </c>
      <c r="AQ1011" s="14">
        <v>3</v>
      </c>
      <c r="AR1011" s="14">
        <v>2</v>
      </c>
      <c r="AS1011" s="15">
        <f t="shared" si="1237"/>
        <v>45465.5</v>
      </c>
      <c r="AT1011" s="14" t="s">
        <v>163</v>
      </c>
      <c r="AU1011" s="12">
        <v>3.3069999999999999</v>
      </c>
      <c r="AV1011" s="17" t="s">
        <v>1112</v>
      </c>
      <c r="AW1011" s="18" t="s">
        <v>3131</v>
      </c>
      <c r="AX1011" s="19" t="s">
        <v>4177</v>
      </c>
      <c r="AY1011" s="17" t="s">
        <v>320</v>
      </c>
      <c r="AZ1011" s="14" t="s">
        <v>443</v>
      </c>
      <c r="BA1011" s="20" t="str">
        <f t="shared" si="1238"/>
        <v>24020077265251110120</v>
      </c>
      <c r="BB1011" s="31">
        <f t="shared" si="1239"/>
        <v>20</v>
      </c>
      <c r="BC1011" s="22" t="s">
        <v>4178</v>
      </c>
      <c r="BD1011" s="23" t="s">
        <v>600</v>
      </c>
      <c r="BF1011" s="8"/>
      <c r="BG1011" s="32">
        <v>28713459</v>
      </c>
      <c r="BH1011" s="32">
        <v>23090472</v>
      </c>
      <c r="BI1011" s="32"/>
      <c r="BJ1011" t="s">
        <v>385</v>
      </c>
      <c r="BK1011" s="14" t="str">
        <f t="shared" si="1291"/>
        <v>-coupe</v>
      </c>
      <c r="BL1011" s="14" t="s">
        <v>241</v>
      </c>
      <c r="BM1011" s="25"/>
      <c r="BN1011" s="26" t="str">
        <f t="shared" si="1284"/>
        <v>24020077265251110120</v>
      </c>
      <c r="BO1011" s="27" t="str">
        <f t="shared" si="1240"/>
        <v>OURI NASRALLAH</v>
      </c>
      <c r="BP1011" s="26">
        <f t="shared" si="1241"/>
        <v>1012</v>
      </c>
      <c r="BQ1011" s="28"/>
    </row>
    <row r="1012" spans="1:69" x14ac:dyDescent="0.25">
      <c r="A1012" t="str">
        <f>VLOOKUP(B1012,[2]RH!$B:$BV,72,0)</f>
        <v>Non-Actif</v>
      </c>
      <c r="B1012" s="6">
        <v>1013</v>
      </c>
      <c r="C1012" s="7" t="s">
        <v>168</v>
      </c>
      <c r="D1012" s="7" t="s">
        <v>4179</v>
      </c>
      <c r="E1012" s="7" t="s">
        <v>67</v>
      </c>
      <c r="F1012" s="7" t="s">
        <v>118</v>
      </c>
      <c r="G1012" s="7" t="s">
        <v>220</v>
      </c>
      <c r="H1012" s="7">
        <v>965</v>
      </c>
      <c r="I1012" s="7"/>
      <c r="J1012" s="7" t="s">
        <v>190</v>
      </c>
      <c r="K1012" s="7" t="s">
        <v>146</v>
      </c>
      <c r="L1012" s="7" t="s">
        <v>90</v>
      </c>
      <c r="M1012" s="7" t="s">
        <v>191</v>
      </c>
      <c r="N1012" s="8">
        <v>44735</v>
      </c>
      <c r="P1012" s="7">
        <f t="shared" ca="1" si="1242"/>
        <v>-949</v>
      </c>
      <c r="Q1012" s="8">
        <v>44746</v>
      </c>
      <c r="R1012" s="7" t="s">
        <v>161</v>
      </c>
      <c r="S1012" s="7"/>
      <c r="T1012" s="9" t="s">
        <v>156</v>
      </c>
      <c r="U1012" s="7" t="str">
        <f t="shared" si="1229"/>
        <v>Contractuel</v>
      </c>
      <c r="V1012" s="8">
        <v>44735</v>
      </c>
      <c r="W1012" s="8">
        <v>44773</v>
      </c>
      <c r="X1012" s="8"/>
      <c r="Y1012" s="8"/>
      <c r="Z1012" s="8">
        <v>44735</v>
      </c>
      <c r="AA1012" s="7">
        <f t="shared" si="1230"/>
        <v>6</v>
      </c>
      <c r="AB1012" s="7">
        <f t="shared" si="1231"/>
        <v>2022</v>
      </c>
      <c r="AC1012" s="7">
        <f t="shared" si="1232"/>
        <v>2026</v>
      </c>
      <c r="AD1012" s="10" t="e">
        <f t="shared" ref="AD1012:AD1075" ca="1" si="1295">IF(#REF!="Non",(DAYS360(N1012,Q1012)/360),(DAYS360(N1012,TODAY())/360))</f>
        <v>#REF!</v>
      </c>
      <c r="AE1012" s="10" t="e">
        <f t="shared" ca="1" si="1234"/>
        <v>#REF!</v>
      </c>
      <c r="AF1012" s="8">
        <v>27472</v>
      </c>
      <c r="AG1012" s="11">
        <f t="shared" ca="1" si="1235"/>
        <v>50</v>
      </c>
      <c r="AH1012" s="10" t="str">
        <f t="shared" ca="1" si="1236"/>
        <v>&gt;45&lt; 55</v>
      </c>
      <c r="AI1012" s="12">
        <v>11631900</v>
      </c>
      <c r="AJ1012" s="40" t="s">
        <v>213</v>
      </c>
      <c r="AK1012" s="12" t="s">
        <v>4180</v>
      </c>
      <c r="AL1012" s="8">
        <v>38980</v>
      </c>
      <c r="AM1012" s="7" t="s">
        <v>108</v>
      </c>
      <c r="AN1012" s="7" t="s">
        <v>76</v>
      </c>
      <c r="AO1012">
        <v>1</v>
      </c>
      <c r="AQ1012" s="14">
        <v>3</v>
      </c>
      <c r="AR1012" s="14">
        <v>1</v>
      </c>
      <c r="AS1012" s="15">
        <f t="shared" si="1237"/>
        <v>45100.25</v>
      </c>
      <c r="AT1012" s="14" t="s">
        <v>163</v>
      </c>
      <c r="AU1012" s="12">
        <v>3.3069999999999999</v>
      </c>
      <c r="AV1012" s="17" t="s">
        <v>79</v>
      </c>
      <c r="AW1012" s="18" t="s">
        <v>2112</v>
      </c>
      <c r="AX1012" s="19" t="s">
        <v>4181</v>
      </c>
      <c r="AY1012" s="17" t="s">
        <v>833</v>
      </c>
      <c r="AZ1012" s="14" t="s">
        <v>83</v>
      </c>
      <c r="BA1012" s="20" t="str">
        <f t="shared" si="1238"/>
        <v>08125028094000078889</v>
      </c>
      <c r="BB1012" s="31">
        <f t="shared" si="1239"/>
        <v>20</v>
      </c>
      <c r="BC1012" s="22" t="s">
        <v>4182</v>
      </c>
      <c r="BD1012" s="23" t="s">
        <v>341</v>
      </c>
      <c r="BF1012" s="8"/>
      <c r="BG1012" s="32">
        <v>26842516</v>
      </c>
      <c r="BH1012" s="32"/>
      <c r="BI1012" s="32"/>
      <c r="BJ1012" t="s">
        <v>1055</v>
      </c>
      <c r="BK1012" s="14" t="str">
        <f t="shared" si="1291"/>
        <v>A-965</v>
      </c>
      <c r="BL1012" s="14"/>
      <c r="BM1012" s="25"/>
      <c r="BN1012" s="26" t="str">
        <f t="shared" si="1284"/>
        <v>08125028094000078889</v>
      </c>
      <c r="BO1012" s="27" t="str">
        <f t="shared" si="1240"/>
        <v>MERAI NEDRA</v>
      </c>
      <c r="BP1012" s="26">
        <f t="shared" si="1241"/>
        <v>1013</v>
      </c>
      <c r="BQ1012" s="28"/>
    </row>
    <row r="1013" spans="1:69" x14ac:dyDescent="0.25">
      <c r="A1013" t="str">
        <f>VLOOKUP(B1013,[2]RH!$B:$BV,72,0)</f>
        <v>Non-Actif</v>
      </c>
      <c r="B1013" s="6">
        <v>1014</v>
      </c>
      <c r="C1013" s="7" t="s">
        <v>100</v>
      </c>
      <c r="D1013" s="7" t="s">
        <v>4183</v>
      </c>
      <c r="E1013" s="7" t="s">
        <v>67</v>
      </c>
      <c r="F1013" s="7" t="s">
        <v>118</v>
      </c>
      <c r="G1013" s="7" t="s">
        <v>408</v>
      </c>
      <c r="H1013" s="7" t="s">
        <v>649</v>
      </c>
      <c r="I1013" s="7" t="s">
        <v>709</v>
      </c>
      <c r="J1013" s="7" t="s">
        <v>190</v>
      </c>
      <c r="K1013" s="7" t="s">
        <v>146</v>
      </c>
      <c r="L1013" s="7" t="s">
        <v>90</v>
      </c>
      <c r="M1013" s="7" t="s">
        <v>191</v>
      </c>
      <c r="N1013" s="8">
        <v>44735</v>
      </c>
      <c r="P1013" s="7">
        <f t="shared" ca="1" si="1242"/>
        <v>-340</v>
      </c>
      <c r="Q1013" s="8">
        <v>45352</v>
      </c>
      <c r="R1013" s="7" t="s">
        <v>147</v>
      </c>
      <c r="S1013" s="7"/>
      <c r="T1013" s="9" t="s">
        <v>156</v>
      </c>
      <c r="U1013" s="7" t="str">
        <f t="shared" si="1229"/>
        <v>Contractuel</v>
      </c>
      <c r="V1013" s="8">
        <v>45292</v>
      </c>
      <c r="W1013" s="8">
        <v>45382</v>
      </c>
      <c r="X1013" s="8"/>
      <c r="Y1013" s="8"/>
      <c r="Z1013" s="8">
        <v>44735</v>
      </c>
      <c r="AA1013" s="7">
        <f t="shared" si="1230"/>
        <v>6</v>
      </c>
      <c r="AB1013" s="7">
        <f t="shared" si="1231"/>
        <v>2022</v>
      </c>
      <c r="AC1013" s="7">
        <f t="shared" si="1232"/>
        <v>2026</v>
      </c>
      <c r="AD1013" s="10" t="e">
        <f t="shared" ref="AD1013:AD1076" ca="1" si="1296">IF(#REF!="Non",(DAYS360(N1013,Q1013)/360),(DAYS360(N1013,TODAY())/360))</f>
        <v>#REF!</v>
      </c>
      <c r="AE1013" s="10" t="e">
        <f t="shared" ca="1" si="1234"/>
        <v>#REF!</v>
      </c>
      <c r="AF1013" s="8">
        <v>36168</v>
      </c>
      <c r="AG1013" s="11">
        <f t="shared" ca="1" si="1235"/>
        <v>26.175342465753424</v>
      </c>
      <c r="AH1013" s="10" t="str">
        <f t="shared" ca="1" si="1236"/>
        <v>&gt;25&lt; 35</v>
      </c>
      <c r="AI1013" s="12"/>
      <c r="AJ1013" s="13"/>
      <c r="AK1013" s="12">
        <v>11127555</v>
      </c>
      <c r="AL1013" s="8">
        <v>42970</v>
      </c>
      <c r="AM1013" s="7" t="s">
        <v>108</v>
      </c>
      <c r="AN1013" s="7" t="s">
        <v>109</v>
      </c>
      <c r="AQ1013" s="14">
        <v>3</v>
      </c>
      <c r="AR1013" s="14">
        <v>2</v>
      </c>
      <c r="AS1013" s="15">
        <f t="shared" si="1237"/>
        <v>45465.5</v>
      </c>
      <c r="AT1013" s="14" t="s">
        <v>163</v>
      </c>
      <c r="AU1013" s="12">
        <v>3.3069999999999999</v>
      </c>
      <c r="AV1013" s="17" t="s">
        <v>92</v>
      </c>
      <c r="AW1013" s="18" t="s">
        <v>571</v>
      </c>
      <c r="AX1013" s="19" t="s">
        <v>4184</v>
      </c>
      <c r="AY1013" s="17" t="s">
        <v>655</v>
      </c>
      <c r="AZ1013" s="14" t="s">
        <v>152</v>
      </c>
      <c r="BA1013" s="20" t="str">
        <f t="shared" si="1238"/>
        <v>04004005007894326366</v>
      </c>
      <c r="BB1013" s="31">
        <f t="shared" si="1239"/>
        <v>20</v>
      </c>
      <c r="BC1013" s="22" t="s">
        <v>1286</v>
      </c>
      <c r="BD1013" s="23" t="s">
        <v>115</v>
      </c>
      <c r="BF1013" s="8"/>
      <c r="BG1013" s="32">
        <v>56091694</v>
      </c>
      <c r="BH1013" s="32"/>
      <c r="BI1013" s="32"/>
      <c r="BJ1013" t="s">
        <v>322</v>
      </c>
      <c r="BK1013" s="14" t="str">
        <f t="shared" si="1291"/>
        <v>A-Panda</v>
      </c>
      <c r="BL1013" s="14" t="s">
        <v>288</v>
      </c>
      <c r="BM1013" s="25"/>
      <c r="BN1013" s="26" t="str">
        <f t="shared" si="1284"/>
        <v>04004005007894326366</v>
      </c>
      <c r="BO1013" s="27" t="str">
        <f t="shared" si="1240"/>
        <v>JAOUADI JIHENE</v>
      </c>
      <c r="BP1013" s="26">
        <f t="shared" si="1241"/>
        <v>1014</v>
      </c>
      <c r="BQ1013" s="28"/>
    </row>
    <row r="1014" spans="1:69" x14ac:dyDescent="0.25">
      <c r="A1014" t="str">
        <f>VLOOKUP(B1014,[2]RH!$B:$BV,72,0)</f>
        <v>Non-Actif</v>
      </c>
      <c r="B1014" s="6">
        <v>1015</v>
      </c>
      <c r="C1014" s="7" t="s">
        <v>100</v>
      </c>
      <c r="D1014" s="7" t="s">
        <v>4185</v>
      </c>
      <c r="E1014" s="7" t="s">
        <v>67</v>
      </c>
      <c r="F1014" s="7" t="s">
        <v>258</v>
      </c>
      <c r="G1014" s="7" t="s">
        <v>533</v>
      </c>
      <c r="H1014" s="7">
        <v>965</v>
      </c>
      <c r="I1014" s="7" t="s">
        <v>1407</v>
      </c>
      <c r="J1014" s="7" t="s">
        <v>190</v>
      </c>
      <c r="K1014" s="7" t="s">
        <v>89</v>
      </c>
      <c r="L1014" s="7" t="s">
        <v>90</v>
      </c>
      <c r="M1014" s="7" t="s">
        <v>535</v>
      </c>
      <c r="N1014" s="8">
        <v>44739</v>
      </c>
      <c r="P1014" s="7">
        <f t="shared" ca="1" si="1242"/>
        <v>-949</v>
      </c>
      <c r="Q1014" s="8">
        <v>44765</v>
      </c>
      <c r="R1014" s="7" t="s">
        <v>161</v>
      </c>
      <c r="S1014" s="7"/>
      <c r="T1014" s="9" t="s">
        <v>156</v>
      </c>
      <c r="U1014" s="7" t="str">
        <f t="shared" si="1229"/>
        <v>Contractuel</v>
      </c>
      <c r="V1014" s="8">
        <v>44739</v>
      </c>
      <c r="W1014" s="8">
        <v>44773</v>
      </c>
      <c r="X1014" s="8"/>
      <c r="Y1014" s="8"/>
      <c r="Z1014" s="8">
        <v>44739</v>
      </c>
      <c r="AA1014" s="7">
        <f t="shared" si="1230"/>
        <v>6</v>
      </c>
      <c r="AB1014" s="7">
        <f t="shared" si="1231"/>
        <v>2022</v>
      </c>
      <c r="AC1014" s="7">
        <f t="shared" si="1232"/>
        <v>2026</v>
      </c>
      <c r="AD1014" s="10" t="e">
        <f t="shared" ref="AD1014:AD1077" ca="1" si="1297">IF(#REF!="Non",(DAYS360(N1014,Q1014)/360),(DAYS360(N1014,TODAY())/360))</f>
        <v>#REF!</v>
      </c>
      <c r="AE1014" s="10" t="e">
        <f t="shared" ca="1" si="1234"/>
        <v>#REF!</v>
      </c>
      <c r="AF1014" s="8">
        <v>36330</v>
      </c>
      <c r="AG1014" s="11">
        <f t="shared" ca="1" si="1235"/>
        <v>25.731506849315068</v>
      </c>
      <c r="AH1014" s="10" t="str">
        <f t="shared" ca="1" si="1236"/>
        <v>&gt;25&lt; 35</v>
      </c>
      <c r="AI1014" s="12"/>
      <c r="AJ1014" s="13"/>
      <c r="AK1014" s="12">
        <v>14361511</v>
      </c>
      <c r="AL1014" s="8">
        <v>43313</v>
      </c>
      <c r="AM1014" s="7" t="s">
        <v>108</v>
      </c>
      <c r="AN1014" s="7" t="s">
        <v>109</v>
      </c>
      <c r="AQ1014" s="14">
        <v>3</v>
      </c>
      <c r="AR1014" s="14">
        <v>1</v>
      </c>
      <c r="AS1014" s="15">
        <f t="shared" si="1237"/>
        <v>45104.25</v>
      </c>
      <c r="AT1014" s="14" t="s">
        <v>163</v>
      </c>
      <c r="AU1014" s="12">
        <v>3.3069999999999999</v>
      </c>
      <c r="AV1014" s="17" t="s">
        <v>236</v>
      </c>
      <c r="AW1014" s="18" t="s">
        <v>201</v>
      </c>
      <c r="AX1014" s="19" t="s">
        <v>4186</v>
      </c>
      <c r="AY1014" s="17" t="s">
        <v>1395</v>
      </c>
      <c r="AZ1014" s="14" t="s">
        <v>203</v>
      </c>
      <c r="BA1014" s="20" t="str">
        <f t="shared" si="1238"/>
        <v>17001000000315451948</v>
      </c>
      <c r="BB1014" s="31">
        <f t="shared" si="1239"/>
        <v>20</v>
      </c>
      <c r="BC1014" s="22" t="s">
        <v>4187</v>
      </c>
      <c r="BD1014" s="23" t="s">
        <v>568</v>
      </c>
      <c r="BF1014" s="8"/>
      <c r="BG1014" s="32">
        <v>28241174</v>
      </c>
      <c r="BH1014" s="32">
        <v>20819213</v>
      </c>
      <c r="BI1014" s="32"/>
      <c r="BJ1014" t="s">
        <v>371</v>
      </c>
      <c r="BK1014" s="14" t="str">
        <f t="shared" si="1291"/>
        <v>A-965</v>
      </c>
      <c r="BL1014" s="14"/>
      <c r="BM1014" s="25"/>
      <c r="BN1014" s="26" t="str">
        <f t="shared" si="1284"/>
        <v>17001000000315451948</v>
      </c>
      <c r="BO1014" s="27" t="str">
        <f t="shared" si="1240"/>
        <v>HAMMAMI MERIAM</v>
      </c>
      <c r="BP1014" s="26">
        <f t="shared" si="1241"/>
        <v>1015</v>
      </c>
      <c r="BQ1014" s="28"/>
    </row>
    <row r="1015" spans="1:69" x14ac:dyDescent="0.25">
      <c r="A1015" t="str">
        <f>VLOOKUP(B1015,[2]RH!$B:$BV,72,0)</f>
        <v>Non-Actif</v>
      </c>
      <c r="B1015" s="6">
        <v>1016</v>
      </c>
      <c r="C1015" s="7" t="s">
        <v>168</v>
      </c>
      <c r="D1015" s="7" t="s">
        <v>4188</v>
      </c>
      <c r="E1015" s="7" t="s">
        <v>67</v>
      </c>
      <c r="F1015" s="7" t="s">
        <v>258</v>
      </c>
      <c r="G1015" s="7" t="s">
        <v>533</v>
      </c>
      <c r="H1015" s="7">
        <v>965</v>
      </c>
      <c r="I1015" s="7"/>
      <c r="J1015" s="7" t="s">
        <v>190</v>
      </c>
      <c r="K1015" s="7" t="s">
        <v>89</v>
      </c>
      <c r="L1015" s="7" t="s">
        <v>90</v>
      </c>
      <c r="M1015" s="7" t="s">
        <v>535</v>
      </c>
      <c r="N1015" s="8">
        <v>44739</v>
      </c>
      <c r="P1015" s="7">
        <f t="shared" ca="1" si="1242"/>
        <v>-949</v>
      </c>
      <c r="Q1015" s="8">
        <v>44763</v>
      </c>
      <c r="R1015" s="7" t="s">
        <v>161</v>
      </c>
      <c r="S1015" s="7"/>
      <c r="T1015" s="9" t="s">
        <v>156</v>
      </c>
      <c r="U1015" s="7" t="str">
        <f t="shared" si="1229"/>
        <v>Contractuel</v>
      </c>
      <c r="V1015" s="8">
        <v>44739</v>
      </c>
      <c r="W1015" s="8">
        <v>44773</v>
      </c>
      <c r="X1015" s="8"/>
      <c r="Y1015" s="8"/>
      <c r="Z1015" s="8">
        <v>44739</v>
      </c>
      <c r="AA1015" s="7">
        <f t="shared" si="1230"/>
        <v>6</v>
      </c>
      <c r="AB1015" s="7">
        <f t="shared" si="1231"/>
        <v>2022</v>
      </c>
      <c r="AC1015" s="7">
        <f t="shared" si="1232"/>
        <v>2026</v>
      </c>
      <c r="AD1015" s="10" t="e">
        <f t="shared" ref="AD1015:AD1078" ca="1" si="1298">IF(#REF!="Non",(DAYS360(N1015,Q1015)/360),(DAYS360(N1015,TODAY())/360))</f>
        <v>#REF!</v>
      </c>
      <c r="AE1015" s="10" t="e">
        <f t="shared" ca="1" si="1234"/>
        <v>#REF!</v>
      </c>
      <c r="AF1015" s="8">
        <v>35478</v>
      </c>
      <c r="AG1015" s="11">
        <f t="shared" ca="1" si="1235"/>
        <v>28.065753424657533</v>
      </c>
      <c r="AH1015" s="10" t="str">
        <f t="shared" ca="1" si="1236"/>
        <v>&gt;25&lt; 35</v>
      </c>
      <c r="AI1015" s="12"/>
      <c r="AJ1015" s="13"/>
      <c r="AK1015" s="12" t="s">
        <v>4189</v>
      </c>
      <c r="AL1015" s="8">
        <v>41736</v>
      </c>
      <c r="AM1015" s="7" t="s">
        <v>108</v>
      </c>
      <c r="AN1015" s="7" t="s">
        <v>109</v>
      </c>
      <c r="AQ1015" s="14">
        <v>3</v>
      </c>
      <c r="AR1015" s="14">
        <v>1</v>
      </c>
      <c r="AS1015" s="15">
        <f t="shared" si="1237"/>
        <v>45104.25</v>
      </c>
      <c r="AT1015" s="14" t="s">
        <v>163</v>
      </c>
      <c r="AU1015" s="12">
        <v>3.3069999999999999</v>
      </c>
      <c r="AV1015" s="17" t="s">
        <v>236</v>
      </c>
      <c r="AW1015" s="18" t="s">
        <v>201</v>
      </c>
      <c r="AX1015" s="19" t="s">
        <v>4190</v>
      </c>
      <c r="AY1015" s="17" t="s">
        <v>2743</v>
      </c>
      <c r="AZ1015" s="14" t="s">
        <v>203</v>
      </c>
      <c r="BA1015" s="20" t="str">
        <f t="shared" si="1238"/>
        <v>17001000000315453985</v>
      </c>
      <c r="BB1015" s="31">
        <f t="shared" si="1239"/>
        <v>20</v>
      </c>
      <c r="BC1015" s="22" t="s">
        <v>4191</v>
      </c>
      <c r="BD1015" s="23" t="s">
        <v>371</v>
      </c>
      <c r="BF1015" s="8"/>
      <c r="BG1015" s="32">
        <v>28856113</v>
      </c>
      <c r="BH1015" s="32">
        <v>22462661</v>
      </c>
      <c r="BI1015" s="32"/>
      <c r="BJ1015" t="s">
        <v>371</v>
      </c>
      <c r="BK1015" s="14" t="str">
        <f t="shared" si="1291"/>
        <v>A-965</v>
      </c>
      <c r="BL1015" s="14"/>
      <c r="BM1015" s="25"/>
      <c r="BN1015" s="26" t="str">
        <f t="shared" si="1284"/>
        <v>17001000000315453985</v>
      </c>
      <c r="BO1015" s="27" t="str">
        <f t="shared" si="1240"/>
        <v>OUECHTATI OUMAYMA</v>
      </c>
      <c r="BP1015" s="26">
        <f t="shared" si="1241"/>
        <v>1016</v>
      </c>
      <c r="BQ1015" s="28"/>
    </row>
    <row r="1016" spans="1:69" x14ac:dyDescent="0.25">
      <c r="A1016" t="str">
        <f>VLOOKUP(B1016,[2]RH!$B:$BV,72,0)</f>
        <v>si</v>
      </c>
      <c r="B1016" s="6">
        <v>1017</v>
      </c>
      <c r="C1016" s="7" t="s">
        <v>168</v>
      </c>
      <c r="D1016" s="7" t="s">
        <v>4192</v>
      </c>
      <c r="E1016" s="7" t="s">
        <v>67</v>
      </c>
      <c r="F1016" s="7" t="s">
        <v>118</v>
      </c>
      <c r="G1016" s="7" t="s">
        <v>220</v>
      </c>
      <c r="H1016" s="7" t="s">
        <v>649</v>
      </c>
      <c r="I1016" s="7" t="s">
        <v>650</v>
      </c>
      <c r="J1016" s="7" t="s">
        <v>281</v>
      </c>
      <c r="K1016" s="7" t="s">
        <v>146</v>
      </c>
      <c r="L1016" s="7" t="s">
        <v>90</v>
      </c>
      <c r="M1016" s="7" t="s">
        <v>191</v>
      </c>
      <c r="N1016" s="8">
        <v>44739</v>
      </c>
      <c r="P1016" s="7">
        <f t="shared" ca="1" si="1242"/>
        <v>25</v>
      </c>
      <c r="Q1016" s="8"/>
      <c r="R1016" s="7"/>
      <c r="S1016" s="7"/>
      <c r="T1016" s="9" t="s">
        <v>156</v>
      </c>
      <c r="U1016" s="7" t="str">
        <f t="shared" si="1229"/>
        <v>Contractuel</v>
      </c>
      <c r="V1016" s="8">
        <v>45689</v>
      </c>
      <c r="W1016" s="8">
        <f>VLOOKUP(B1016,[1]BASE!$A:$Q,17,0)</f>
        <v>45747</v>
      </c>
      <c r="X1016" s="8"/>
      <c r="Y1016" s="8"/>
      <c r="Z1016" s="8">
        <v>44739</v>
      </c>
      <c r="AA1016" s="7">
        <f t="shared" si="1230"/>
        <v>6</v>
      </c>
      <c r="AB1016" s="7">
        <f t="shared" si="1231"/>
        <v>2022</v>
      </c>
      <c r="AC1016" s="7">
        <f t="shared" si="1232"/>
        <v>2026</v>
      </c>
      <c r="AD1016" s="10" t="e">
        <f t="shared" ref="AD1016:AD1079" ca="1" si="1299">IF(#REF!="Non",(DAYS360(N1016,Q1016)/360),(DAYS360(N1016,TODAY())/360))</f>
        <v>#REF!</v>
      </c>
      <c r="AE1016" s="10" t="e">
        <f t="shared" ca="1" si="1234"/>
        <v>#REF!</v>
      </c>
      <c r="AF1016" s="8">
        <v>32778</v>
      </c>
      <c r="AG1016" s="11">
        <f t="shared" ca="1" si="1235"/>
        <v>35.463013698630135</v>
      </c>
      <c r="AH1016" s="10" t="str">
        <f t="shared" ca="1" si="1236"/>
        <v>&gt;35&lt; 45</v>
      </c>
      <c r="AI1016" s="12">
        <v>17216901</v>
      </c>
      <c r="AJ1016" s="13" t="s">
        <v>82</v>
      </c>
      <c r="AK1016" s="12" t="s">
        <v>4193</v>
      </c>
      <c r="AL1016" s="8">
        <v>43854</v>
      </c>
      <c r="AM1016" s="7" t="s">
        <v>108</v>
      </c>
      <c r="AN1016" s="7" t="s">
        <v>683</v>
      </c>
      <c r="AO1016">
        <v>2</v>
      </c>
      <c r="AQ1016">
        <v>3</v>
      </c>
      <c r="AR1016" s="14">
        <v>3</v>
      </c>
      <c r="AS1016" s="15">
        <f t="shared" si="1237"/>
        <v>45834.75</v>
      </c>
      <c r="AT1016" s="14" t="s">
        <v>163</v>
      </c>
      <c r="AU1016" s="12">
        <v>3.3069999999999999</v>
      </c>
      <c r="AV1016" s="17" t="s">
        <v>236</v>
      </c>
      <c r="AW1016" s="18">
        <v>53594</v>
      </c>
      <c r="AX1016" s="19" t="s">
        <v>4194</v>
      </c>
      <c r="AY1016" s="17">
        <v>92</v>
      </c>
      <c r="AZ1016" s="14" t="s">
        <v>203</v>
      </c>
      <c r="BA1016" s="20" t="str">
        <f t="shared" si="1238"/>
        <v>17535940173550362192</v>
      </c>
      <c r="BB1016" s="31">
        <f t="shared" si="1239"/>
        <v>20</v>
      </c>
      <c r="BC1016" s="22" t="s">
        <v>4195</v>
      </c>
      <c r="BD1016" s="23" t="s">
        <v>115</v>
      </c>
      <c r="BF1016" s="8"/>
      <c r="BG1016" s="32">
        <v>27558916</v>
      </c>
      <c r="BH1016" s="32">
        <v>27444570</v>
      </c>
      <c r="BI1016" s="32"/>
      <c r="BJ1016" t="s">
        <v>1033</v>
      </c>
      <c r="BK1016" s="14" t="str">
        <f t="shared" si="1291"/>
        <v>B-Panda</v>
      </c>
      <c r="BL1016" s="14" t="s">
        <v>300</v>
      </c>
      <c r="BM1016" s="25"/>
      <c r="BN1016" s="26" t="str">
        <f t="shared" si="1284"/>
        <v>17535940173550362192</v>
      </c>
      <c r="BO1016" s="27" t="str">
        <f t="shared" si="1240"/>
        <v>HAMMAMI HOUDA</v>
      </c>
      <c r="BP1016" s="26">
        <f t="shared" si="1241"/>
        <v>1017</v>
      </c>
      <c r="BQ1016" s="28"/>
    </row>
    <row r="1017" spans="1:69" x14ac:dyDescent="0.25">
      <c r="A1017" t="str">
        <f>VLOOKUP(B1017,[2]RH!$B:$BV,72,0)</f>
        <v>si</v>
      </c>
      <c r="B1017" s="6">
        <v>1018</v>
      </c>
      <c r="C1017" s="7" t="s">
        <v>100</v>
      </c>
      <c r="D1017" s="7" t="s">
        <v>4196</v>
      </c>
      <c r="E1017" s="7" t="s">
        <v>67</v>
      </c>
      <c r="F1017" s="7" t="s">
        <v>118</v>
      </c>
      <c r="G1017" s="7" t="s">
        <v>533</v>
      </c>
      <c r="H1017" s="7">
        <v>965</v>
      </c>
      <c r="I1017" s="7" t="s">
        <v>280</v>
      </c>
      <c r="J1017" s="7" t="s">
        <v>281</v>
      </c>
      <c r="K1017" s="7" t="s">
        <v>89</v>
      </c>
      <c r="L1017" s="7" t="s">
        <v>90</v>
      </c>
      <c r="M1017" s="7" t="s">
        <v>535</v>
      </c>
      <c r="N1017" s="8">
        <v>44739</v>
      </c>
      <c r="P1017" s="7">
        <f t="shared" ca="1" si="1242"/>
        <v>25</v>
      </c>
      <c r="Q1017" s="8"/>
      <c r="R1017" s="7"/>
      <c r="S1017" s="7"/>
      <c r="T1017" s="9" t="s">
        <v>156</v>
      </c>
      <c r="U1017" s="7" t="str">
        <f t="shared" si="1229"/>
        <v>Contractuel</v>
      </c>
      <c r="V1017" s="8">
        <v>45689</v>
      </c>
      <c r="W1017" s="8">
        <f>VLOOKUP(B1017,[1]BASE!$A:$Q,17,0)</f>
        <v>45747</v>
      </c>
      <c r="X1017" s="8"/>
      <c r="Y1017" s="8"/>
      <c r="Z1017" s="8">
        <v>44739</v>
      </c>
      <c r="AA1017" s="7">
        <f t="shared" si="1230"/>
        <v>6</v>
      </c>
      <c r="AB1017" s="7">
        <f t="shared" si="1231"/>
        <v>2022</v>
      </c>
      <c r="AC1017" s="7">
        <f t="shared" si="1232"/>
        <v>2026</v>
      </c>
      <c r="AD1017" s="10" t="e">
        <f t="shared" ref="AD1017:AD1080" ca="1" si="1300">IF(#REF!="Non",(DAYS360(N1017,Q1017)/360),(DAYS360(N1017,TODAY())/360))</f>
        <v>#REF!</v>
      </c>
      <c r="AE1017" s="10" t="e">
        <f t="shared" ca="1" si="1234"/>
        <v>#REF!</v>
      </c>
      <c r="AF1017" s="8">
        <v>35789</v>
      </c>
      <c r="AG1017" s="11">
        <f t="shared" ca="1" si="1235"/>
        <v>27.213698630136985</v>
      </c>
      <c r="AH1017" s="10" t="str">
        <f t="shared" ca="1" si="1236"/>
        <v>&gt;25&lt; 35</v>
      </c>
      <c r="AI1017" s="12">
        <v>17461997</v>
      </c>
      <c r="AJ1017" s="40" t="s">
        <v>213</v>
      </c>
      <c r="AK1017" s="12">
        <v>11655604</v>
      </c>
      <c r="AL1017" s="8">
        <v>43367</v>
      </c>
      <c r="AM1017" s="7" t="s">
        <v>108</v>
      </c>
      <c r="AN1017" s="7" t="s">
        <v>109</v>
      </c>
      <c r="AQ1017">
        <v>3</v>
      </c>
      <c r="AR1017" s="14">
        <v>3</v>
      </c>
      <c r="AS1017" s="15">
        <f t="shared" si="1237"/>
        <v>45834.75</v>
      </c>
      <c r="AT1017" s="14" t="s">
        <v>163</v>
      </c>
      <c r="AU1017" s="12">
        <v>3.3069999999999999</v>
      </c>
      <c r="AV1017" s="17" t="s">
        <v>150</v>
      </c>
      <c r="AW1017" s="18" t="s">
        <v>339</v>
      </c>
      <c r="AX1017" s="19" t="s">
        <v>4197</v>
      </c>
      <c r="AY1017" s="17" t="s">
        <v>150</v>
      </c>
      <c r="AZ1017" s="14" t="s">
        <v>174</v>
      </c>
      <c r="BA1017" s="20" t="str">
        <f t="shared" si="1238"/>
        <v>07080013810553445707</v>
      </c>
      <c r="BB1017" s="31">
        <f t="shared" si="1239"/>
        <v>20</v>
      </c>
      <c r="BC1017" s="22" t="s">
        <v>4198</v>
      </c>
      <c r="BD1017" s="23" t="s">
        <v>115</v>
      </c>
      <c r="BF1017" s="8"/>
      <c r="BG1017" s="32">
        <v>23445363</v>
      </c>
      <c r="BH1017" s="32">
        <v>20444719</v>
      </c>
      <c r="BI1017" s="32"/>
      <c r="BJ1017" t="s">
        <v>454</v>
      </c>
      <c r="BK1017" s="14" t="str">
        <f t="shared" si="1291"/>
        <v>B-965</v>
      </c>
      <c r="BL1017" s="14" t="s">
        <v>288</v>
      </c>
      <c r="BM1017" s="25"/>
      <c r="BN1017" s="26" t="str">
        <f t="shared" si="1284"/>
        <v>07080013810553445707</v>
      </c>
      <c r="BO1017" s="27" t="str">
        <f t="shared" si="1240"/>
        <v>MELKI EYA</v>
      </c>
      <c r="BP1017" s="26">
        <f t="shared" si="1241"/>
        <v>1018</v>
      </c>
      <c r="BQ1017" s="28"/>
    </row>
    <row r="1018" spans="1:69" x14ac:dyDescent="0.25">
      <c r="A1018" t="str">
        <f>VLOOKUP(B1018,[2]RH!$B:$BV,72,0)</f>
        <v>Non-Actif</v>
      </c>
      <c r="B1018" s="6">
        <v>1019</v>
      </c>
      <c r="C1018" s="7" t="s">
        <v>100</v>
      </c>
      <c r="D1018" s="7" t="s">
        <v>4199</v>
      </c>
      <c r="E1018" s="7" t="s">
        <v>67</v>
      </c>
      <c r="F1018" s="7" t="s">
        <v>258</v>
      </c>
      <c r="G1018" s="7" t="s">
        <v>533</v>
      </c>
      <c r="H1018" s="7">
        <v>965</v>
      </c>
      <c r="I1018" s="7"/>
      <c r="J1018" s="7" t="s">
        <v>190</v>
      </c>
      <c r="K1018" s="7" t="s">
        <v>89</v>
      </c>
      <c r="L1018" s="7" t="s">
        <v>90</v>
      </c>
      <c r="M1018" s="7" t="s">
        <v>535</v>
      </c>
      <c r="N1018" s="8">
        <v>44740</v>
      </c>
      <c r="P1018" s="7">
        <f t="shared" ca="1" si="1242"/>
        <v>-918</v>
      </c>
      <c r="Q1018" s="8">
        <v>44774</v>
      </c>
      <c r="R1018" s="7" t="s">
        <v>161</v>
      </c>
      <c r="S1018" s="7"/>
      <c r="T1018" s="9" t="s">
        <v>156</v>
      </c>
      <c r="U1018" s="7" t="str">
        <f t="shared" si="1229"/>
        <v>Contractuel</v>
      </c>
      <c r="V1018" s="8">
        <v>44774</v>
      </c>
      <c r="W1018" s="8">
        <v>44804</v>
      </c>
      <c r="X1018" s="8"/>
      <c r="Y1018" s="8"/>
      <c r="Z1018" s="8">
        <v>44740</v>
      </c>
      <c r="AA1018" s="7">
        <f t="shared" si="1230"/>
        <v>6</v>
      </c>
      <c r="AB1018" s="7">
        <f t="shared" si="1231"/>
        <v>2022</v>
      </c>
      <c r="AC1018" s="7">
        <f t="shared" si="1232"/>
        <v>2026</v>
      </c>
      <c r="AD1018" s="10" t="e">
        <f t="shared" ref="AD1018:AD1081" ca="1" si="1301">IF(#REF!="Non",(DAYS360(N1018,Q1018)/360),(DAYS360(N1018,TODAY())/360))</f>
        <v>#REF!</v>
      </c>
      <c r="AE1018" s="10" t="e">
        <f t="shared" ca="1" si="1234"/>
        <v>#REF!</v>
      </c>
      <c r="AF1018" s="8">
        <v>37017</v>
      </c>
      <c r="AG1018" s="11">
        <f t="shared" ca="1" si="1235"/>
        <v>23.849315068493151</v>
      </c>
      <c r="AH1018" s="10" t="str">
        <f t="shared" ca="1" si="1236"/>
        <v>&lt; 25</v>
      </c>
      <c r="AI1018" s="12"/>
      <c r="AJ1018" s="13"/>
      <c r="AK1018" s="12">
        <v>11678051</v>
      </c>
      <c r="AL1018" s="8">
        <v>44511</v>
      </c>
      <c r="AM1018" s="7" t="s">
        <v>108</v>
      </c>
      <c r="AN1018" s="7" t="s">
        <v>109</v>
      </c>
      <c r="AQ1018" s="14">
        <v>3</v>
      </c>
      <c r="AR1018" s="14">
        <v>1</v>
      </c>
      <c r="AS1018" s="15">
        <f t="shared" si="1237"/>
        <v>45105.25</v>
      </c>
      <c r="AT1018" s="14" t="s">
        <v>163</v>
      </c>
      <c r="AU1018" s="12">
        <v>3.3069999999999999</v>
      </c>
      <c r="AV1018" s="17" t="s">
        <v>236</v>
      </c>
      <c r="AW1018" s="18" t="s">
        <v>201</v>
      </c>
      <c r="AX1018" s="19" t="s">
        <v>4200</v>
      </c>
      <c r="AY1018" s="17" t="s">
        <v>547</v>
      </c>
      <c r="AZ1018" s="14" t="s">
        <v>203</v>
      </c>
      <c r="BA1018" s="20" t="str">
        <f t="shared" si="1238"/>
        <v>17001000000315503067</v>
      </c>
      <c r="BB1018" s="31">
        <f t="shared" si="1239"/>
        <v>20</v>
      </c>
      <c r="BC1018" s="22" t="s">
        <v>4201</v>
      </c>
      <c r="BD1018" s="23" t="s">
        <v>115</v>
      </c>
      <c r="BF1018" s="8"/>
      <c r="BG1018" s="32">
        <v>54555624</v>
      </c>
      <c r="BH1018" s="32">
        <v>50129032</v>
      </c>
      <c r="BI1018" s="32"/>
      <c r="BJ1018" t="s">
        <v>322</v>
      </c>
      <c r="BK1018" s="14" t="str">
        <f t="shared" si="1291"/>
        <v>A-965</v>
      </c>
      <c r="BL1018" s="14"/>
      <c r="BM1018" s="25"/>
      <c r="BN1018" s="26" t="str">
        <f t="shared" si="1284"/>
        <v>17001000000315503067</v>
      </c>
      <c r="BO1018" s="27" t="str">
        <f t="shared" si="1240"/>
        <v>LAKHEL HADIR</v>
      </c>
      <c r="BP1018" s="26">
        <f t="shared" si="1241"/>
        <v>1019</v>
      </c>
      <c r="BQ1018" s="28"/>
    </row>
    <row r="1019" spans="1:69" x14ac:dyDescent="0.25">
      <c r="A1019" t="str">
        <f>VLOOKUP(B1019,[2]RH!$B:$BV,72,0)</f>
        <v>si</v>
      </c>
      <c r="B1019" s="6">
        <v>1020</v>
      </c>
      <c r="C1019" s="7" t="s">
        <v>168</v>
      </c>
      <c r="D1019" s="7" t="s">
        <v>4202</v>
      </c>
      <c r="E1019" s="7" t="s">
        <v>67</v>
      </c>
      <c r="F1019" s="7" t="s">
        <v>118</v>
      </c>
      <c r="G1019" s="7" t="s">
        <v>2675</v>
      </c>
      <c r="H1019" s="7" t="s">
        <v>649</v>
      </c>
      <c r="I1019" s="7" t="s">
        <v>709</v>
      </c>
      <c r="J1019" s="7" t="s">
        <v>190</v>
      </c>
      <c r="K1019" s="7" t="s">
        <v>146</v>
      </c>
      <c r="L1019" s="7" t="s">
        <v>90</v>
      </c>
      <c r="M1019" s="7" t="s">
        <v>191</v>
      </c>
      <c r="N1019" s="8">
        <v>44739</v>
      </c>
      <c r="P1019" s="7">
        <f t="shared" ca="1" si="1242"/>
        <v>-6</v>
      </c>
      <c r="Q1019" s="8"/>
      <c r="R1019" s="7"/>
      <c r="S1019" s="7"/>
      <c r="T1019" s="9" t="s">
        <v>156</v>
      </c>
      <c r="U1019" s="7" t="str">
        <f t="shared" si="1229"/>
        <v>Contractuel</v>
      </c>
      <c r="V1019" s="8">
        <v>45689</v>
      </c>
      <c r="W1019" s="8">
        <f>VLOOKUP(B1019,[1]BASE!$A:$Q,17,0)</f>
        <v>45716</v>
      </c>
      <c r="X1019" s="8"/>
      <c r="Y1019" s="8"/>
      <c r="Z1019" s="8">
        <v>44739</v>
      </c>
      <c r="AA1019" s="7">
        <f t="shared" si="1230"/>
        <v>6</v>
      </c>
      <c r="AB1019" s="7">
        <f t="shared" si="1231"/>
        <v>2022</v>
      </c>
      <c r="AC1019" s="7">
        <f t="shared" si="1232"/>
        <v>2026</v>
      </c>
      <c r="AD1019" s="10" t="e">
        <f t="shared" ref="AD1019:AD1082" ca="1" si="1302">IF(#REF!="Non",(DAYS360(N1019,Q1019)/360),(DAYS360(N1019,TODAY())/360))</f>
        <v>#REF!</v>
      </c>
      <c r="AE1019" s="10" t="e">
        <f t="shared" ca="1" si="1234"/>
        <v>#REF!</v>
      </c>
      <c r="AF1019" s="8">
        <v>32257</v>
      </c>
      <c r="AG1019" s="11">
        <f t="shared" ca="1" si="1235"/>
        <v>36.890410958904113</v>
      </c>
      <c r="AH1019" s="10" t="str">
        <f t="shared" ca="1" si="1236"/>
        <v>&gt;35&lt; 45</v>
      </c>
      <c r="AI1019" s="12">
        <v>16134839</v>
      </c>
      <c r="AJ1019" s="13" t="s">
        <v>120</v>
      </c>
      <c r="AK1019" s="12" t="s">
        <v>4203</v>
      </c>
      <c r="AL1019" s="8">
        <v>43403</v>
      </c>
      <c r="AM1019" s="7" t="s">
        <v>108</v>
      </c>
      <c r="AN1019" s="7" t="s">
        <v>76</v>
      </c>
      <c r="AQ1019">
        <v>3</v>
      </c>
      <c r="AR1019" s="14">
        <v>3</v>
      </c>
      <c r="AS1019" s="15">
        <f t="shared" si="1237"/>
        <v>45834.75</v>
      </c>
      <c r="AT1019" s="14" t="s">
        <v>163</v>
      </c>
      <c r="AU1019" s="12">
        <v>3.3069999999999999</v>
      </c>
      <c r="AV1019" s="17" t="s">
        <v>433</v>
      </c>
      <c r="AW1019" s="18" t="s">
        <v>1464</v>
      </c>
      <c r="AX1019" s="19" t="s">
        <v>4204</v>
      </c>
      <c r="AY1019" s="17" t="s">
        <v>184</v>
      </c>
      <c r="AZ1019" s="14" t="s">
        <v>195</v>
      </c>
      <c r="BA1019" s="20" t="str">
        <f t="shared" si="1238"/>
        <v>12055000013125579587</v>
      </c>
      <c r="BB1019" s="31">
        <f t="shared" si="1239"/>
        <v>20</v>
      </c>
      <c r="BC1019" s="22" t="s">
        <v>4205</v>
      </c>
      <c r="BD1019" s="23" t="s">
        <v>341</v>
      </c>
      <c r="BF1019" s="8"/>
      <c r="BG1019" s="32">
        <v>52673967</v>
      </c>
      <c r="BH1019" s="32">
        <v>97673967</v>
      </c>
      <c r="BI1019" s="32"/>
      <c r="BJ1019" t="s">
        <v>486</v>
      </c>
      <c r="BK1019" s="14" t="str">
        <f>IF(K1019="CADRE","CADRE",CONCATENATE(J1019,"-",H1019))</f>
        <v>A-Panda</v>
      </c>
      <c r="BL1019" s="14" t="s">
        <v>595</v>
      </c>
      <c r="BM1019" s="25"/>
      <c r="BN1019" s="26" t="str">
        <f t="shared" si="1284"/>
        <v>12055000013125579587</v>
      </c>
      <c r="BO1019" s="27" t="str">
        <f t="shared" si="1240"/>
        <v>HARRABI MARWA</v>
      </c>
      <c r="BP1019" s="26">
        <f t="shared" si="1241"/>
        <v>1020</v>
      </c>
      <c r="BQ1019" s="28"/>
    </row>
    <row r="1020" spans="1:69" x14ac:dyDescent="0.25">
      <c r="A1020" t="str">
        <f>VLOOKUP(B1020,[2]RH!$B:$BV,72,0)</f>
        <v>si</v>
      </c>
      <c r="B1020" s="6">
        <v>1021</v>
      </c>
      <c r="C1020" s="7" t="s">
        <v>100</v>
      </c>
      <c r="D1020" s="7" t="s">
        <v>4206</v>
      </c>
      <c r="E1020" s="7" t="s">
        <v>67</v>
      </c>
      <c r="F1020" s="7" t="s">
        <v>118</v>
      </c>
      <c r="G1020" s="7" t="s">
        <v>408</v>
      </c>
      <c r="H1020" s="7" t="s">
        <v>225</v>
      </c>
      <c r="I1020" s="7" t="s">
        <v>614</v>
      </c>
      <c r="J1020" s="7" t="s">
        <v>281</v>
      </c>
      <c r="K1020" s="7" t="s">
        <v>146</v>
      </c>
      <c r="L1020" s="7" t="s">
        <v>90</v>
      </c>
      <c r="M1020" s="7" t="s">
        <v>191</v>
      </c>
      <c r="N1020" s="8">
        <v>44739</v>
      </c>
      <c r="P1020" s="7">
        <f t="shared" ca="1" si="1242"/>
        <v>25</v>
      </c>
      <c r="Q1020" s="8"/>
      <c r="R1020" s="7"/>
      <c r="S1020" s="7"/>
      <c r="T1020" s="9" t="s">
        <v>156</v>
      </c>
      <c r="U1020" s="7" t="str">
        <f t="shared" si="1229"/>
        <v>Contractuel</v>
      </c>
      <c r="V1020" s="8">
        <v>45689</v>
      </c>
      <c r="W1020" s="8">
        <f>VLOOKUP(B1020,[1]BASE!$A:$Q,17,0)</f>
        <v>45747</v>
      </c>
      <c r="X1020" s="8"/>
      <c r="Y1020" s="8"/>
      <c r="Z1020" s="8">
        <v>44739</v>
      </c>
      <c r="AA1020" s="7">
        <f t="shared" si="1230"/>
        <v>6</v>
      </c>
      <c r="AB1020" s="7">
        <f t="shared" si="1231"/>
        <v>2022</v>
      </c>
      <c r="AC1020" s="7">
        <f t="shared" si="1232"/>
        <v>2026</v>
      </c>
      <c r="AD1020" s="10" t="e">
        <f t="shared" ref="AD1020:AD1083" ca="1" si="1303">IF(#REF!="Non",(DAYS360(N1020,Q1020)/360),(DAYS360(N1020,TODAY())/360))</f>
        <v>#REF!</v>
      </c>
      <c r="AE1020" s="10" t="e">
        <f t="shared" ca="1" si="1234"/>
        <v>#REF!</v>
      </c>
      <c r="AF1020" s="8">
        <v>34247</v>
      </c>
      <c r="AG1020" s="11">
        <f t="shared" ca="1" si="1235"/>
        <v>31.438356164383563</v>
      </c>
      <c r="AH1020" s="10" t="str">
        <f t="shared" ca="1" si="1236"/>
        <v>&gt;25&lt; 35</v>
      </c>
      <c r="AI1020" s="12">
        <v>16927335</v>
      </c>
      <c r="AJ1020" s="13" t="s">
        <v>192</v>
      </c>
      <c r="AK1020" s="12" t="s">
        <v>4207</v>
      </c>
      <c r="AL1020" s="8">
        <v>43598</v>
      </c>
      <c r="AM1020" s="7" t="s">
        <v>108</v>
      </c>
      <c r="AN1020" s="7" t="s">
        <v>109</v>
      </c>
      <c r="AQ1020">
        <v>3</v>
      </c>
      <c r="AR1020" s="14">
        <v>3</v>
      </c>
      <c r="AS1020" s="15">
        <f t="shared" si="1237"/>
        <v>45834.75</v>
      </c>
      <c r="AT1020" s="14" t="s">
        <v>163</v>
      </c>
      <c r="AU1020" s="12">
        <v>3.3069999999999999</v>
      </c>
      <c r="AV1020" s="17" t="s">
        <v>236</v>
      </c>
      <c r="AW1020" s="18" t="s">
        <v>201</v>
      </c>
      <c r="AX1020" s="19" t="s">
        <v>4208</v>
      </c>
      <c r="AY1020" s="17" t="s">
        <v>309</v>
      </c>
      <c r="AZ1020" s="14" t="s">
        <v>203</v>
      </c>
      <c r="BA1020" s="20" t="str">
        <f t="shared" si="1238"/>
        <v>17001000000253002960</v>
      </c>
      <c r="BB1020" s="31">
        <f t="shared" si="1239"/>
        <v>20</v>
      </c>
      <c r="BC1020" s="22" t="s">
        <v>1856</v>
      </c>
      <c r="BD1020" s="23" t="s">
        <v>341</v>
      </c>
      <c r="BF1020" s="8"/>
      <c r="BG1020" s="32">
        <v>23027453</v>
      </c>
      <c r="BH1020" s="32">
        <v>22169260</v>
      </c>
      <c r="BI1020" s="32"/>
      <c r="BJ1020" t="s">
        <v>1857</v>
      </c>
      <c r="BK1020" s="14" t="str">
        <f>IF(K1020="CADRE","CADRE",CONCATENATE(J1020,"-",H1020))</f>
        <v>B-P6 AV</v>
      </c>
      <c r="BL1020" s="14" t="s">
        <v>288</v>
      </c>
      <c r="BM1020" s="25"/>
      <c r="BN1020" s="26" t="str">
        <f t="shared" si="1284"/>
        <v>17001000000253002960</v>
      </c>
      <c r="BO1020" s="27" t="str">
        <f t="shared" si="1240"/>
        <v>NABLI NAOUEL</v>
      </c>
      <c r="BP1020" s="26">
        <f t="shared" si="1241"/>
        <v>1021</v>
      </c>
      <c r="BQ1020" s="28"/>
    </row>
    <row r="1021" spans="1:69" x14ac:dyDescent="0.25">
      <c r="A1021" t="str">
        <f>VLOOKUP(B1021,[2]RH!$B:$BV,72,0)</f>
        <v>Non-Actif</v>
      </c>
      <c r="B1021" s="6">
        <v>1022</v>
      </c>
      <c r="C1021" s="7" t="s">
        <v>168</v>
      </c>
      <c r="D1021" s="7" t="s">
        <v>4209</v>
      </c>
      <c r="E1021" s="7" t="s">
        <v>67</v>
      </c>
      <c r="F1021" s="7" t="s">
        <v>118</v>
      </c>
      <c r="G1021" s="7" t="s">
        <v>2675</v>
      </c>
      <c r="H1021" s="7">
        <v>520</v>
      </c>
      <c r="I1021" s="7"/>
      <c r="J1021" s="7" t="s">
        <v>281</v>
      </c>
      <c r="K1021" s="7" t="s">
        <v>146</v>
      </c>
      <c r="L1021" s="7" t="s">
        <v>90</v>
      </c>
      <c r="M1021" s="7" t="s">
        <v>191</v>
      </c>
      <c r="N1021" s="8">
        <v>44741</v>
      </c>
      <c r="P1021" s="7">
        <f t="shared" ca="1" si="1242"/>
        <v>-888</v>
      </c>
      <c r="Q1021" s="8">
        <v>44795</v>
      </c>
      <c r="R1021" s="7" t="s">
        <v>161</v>
      </c>
      <c r="S1021" s="7"/>
      <c r="T1021" s="9" t="s">
        <v>156</v>
      </c>
      <c r="U1021" s="7" t="str">
        <f t="shared" si="1229"/>
        <v>Contractuel</v>
      </c>
      <c r="V1021" s="8">
        <v>44774</v>
      </c>
      <c r="W1021" s="8">
        <v>44834</v>
      </c>
      <c r="X1021" s="8"/>
      <c r="Y1021" s="8"/>
      <c r="Z1021" s="8">
        <v>44741</v>
      </c>
      <c r="AA1021" s="7">
        <f t="shared" si="1230"/>
        <v>6</v>
      </c>
      <c r="AB1021" s="7">
        <f t="shared" si="1231"/>
        <v>2022</v>
      </c>
      <c r="AC1021" s="7">
        <f t="shared" si="1232"/>
        <v>2026</v>
      </c>
      <c r="AD1021" s="10" t="e">
        <f t="shared" ref="AD1021:AD1084" ca="1" si="1304">IF(#REF!="Non",(DAYS360(N1021,Q1021)/360),(DAYS360(N1021,TODAY())/360))</f>
        <v>#REF!</v>
      </c>
      <c r="AE1021" s="10" t="e">
        <f t="shared" ca="1" si="1234"/>
        <v>#REF!</v>
      </c>
      <c r="AF1021" s="8">
        <v>32817</v>
      </c>
      <c r="AG1021" s="11">
        <f t="shared" ca="1" si="1235"/>
        <v>35.356164383561641</v>
      </c>
      <c r="AH1021" s="10" t="str">
        <f t="shared" ca="1" si="1236"/>
        <v>&gt;35&lt; 45</v>
      </c>
      <c r="AI1021" s="12">
        <v>15447362</v>
      </c>
      <c r="AJ1021" s="13" t="s">
        <v>79</v>
      </c>
      <c r="AK1021" s="12" t="s">
        <v>4210</v>
      </c>
      <c r="AL1021" s="8">
        <v>40954</v>
      </c>
      <c r="AM1021" s="7" t="s">
        <v>108</v>
      </c>
      <c r="AN1021" s="7" t="s">
        <v>76</v>
      </c>
      <c r="AO1021">
        <v>2</v>
      </c>
      <c r="AQ1021" s="14">
        <v>3</v>
      </c>
      <c r="AR1021" s="14">
        <v>1</v>
      </c>
      <c r="AS1021" s="15">
        <f t="shared" si="1237"/>
        <v>45106.25</v>
      </c>
      <c r="AT1021" s="14" t="s">
        <v>163</v>
      </c>
      <c r="AU1021" s="12">
        <v>3.3069999999999999</v>
      </c>
      <c r="AV1021" s="17" t="s">
        <v>92</v>
      </c>
      <c r="AW1021" s="18" t="s">
        <v>4211</v>
      </c>
      <c r="AX1021" s="19" t="s">
        <v>4212</v>
      </c>
      <c r="AY1021" s="17" t="s">
        <v>1255</v>
      </c>
      <c r="AZ1021" s="14" t="s">
        <v>152</v>
      </c>
      <c r="BA1021" s="20" t="str">
        <f t="shared" si="1238"/>
        <v>04056141007707426841</v>
      </c>
      <c r="BB1021" s="31">
        <f t="shared" si="1239"/>
        <v>20</v>
      </c>
      <c r="BC1021" s="22" t="s">
        <v>4213</v>
      </c>
      <c r="BD1021" s="23" t="s">
        <v>115</v>
      </c>
      <c r="BF1021" s="8"/>
      <c r="BG1021" s="32">
        <v>21781730</v>
      </c>
      <c r="BH1021" s="32">
        <v>21386137</v>
      </c>
      <c r="BI1021" s="32"/>
      <c r="BJ1021" t="s">
        <v>4214</v>
      </c>
      <c r="BK1021" s="14" t="str">
        <f t="shared" si="1291"/>
        <v>B-520</v>
      </c>
      <c r="BL1021" s="14"/>
      <c r="BM1021" s="25"/>
      <c r="BN1021" s="26" t="str">
        <f t="shared" si="1284"/>
        <v>04056141007707426841</v>
      </c>
      <c r="BO1021" s="27" t="str">
        <f t="shared" si="1240"/>
        <v>ABASSI AMAL</v>
      </c>
      <c r="BP1021" s="26">
        <f t="shared" si="1241"/>
        <v>1022</v>
      </c>
      <c r="BQ1021" s="28"/>
    </row>
    <row r="1022" spans="1:69" x14ac:dyDescent="0.25">
      <c r="A1022" t="str">
        <f>VLOOKUP(B1022,[2]RH!$B:$BV,72,0)</f>
        <v>Non-Actif</v>
      </c>
      <c r="B1022" s="6">
        <v>1023</v>
      </c>
      <c r="C1022" s="7" t="s">
        <v>100</v>
      </c>
      <c r="D1022" s="7" t="s">
        <v>4215</v>
      </c>
      <c r="E1022" s="7" t="s">
        <v>67</v>
      </c>
      <c r="F1022" s="7" t="s">
        <v>258</v>
      </c>
      <c r="G1022" s="7" t="s">
        <v>533</v>
      </c>
      <c r="H1022" s="7">
        <v>965</v>
      </c>
      <c r="I1022" s="7"/>
      <c r="J1022" s="7" t="s">
        <v>190</v>
      </c>
      <c r="K1022" s="7" t="s">
        <v>89</v>
      </c>
      <c r="L1022" s="7" t="s">
        <v>90</v>
      </c>
      <c r="M1022" s="7" t="s">
        <v>535</v>
      </c>
      <c r="N1022" s="8">
        <v>44744</v>
      </c>
      <c r="P1022" s="7">
        <f t="shared" ca="1" si="1242"/>
        <v>-888</v>
      </c>
      <c r="Q1022" s="8">
        <v>44825</v>
      </c>
      <c r="R1022" s="7" t="s">
        <v>161</v>
      </c>
      <c r="S1022" s="7"/>
      <c r="T1022" s="9" t="s">
        <v>156</v>
      </c>
      <c r="U1022" s="7" t="str">
        <f t="shared" si="1229"/>
        <v>Contractuel</v>
      </c>
      <c r="V1022" s="8">
        <v>44805</v>
      </c>
      <c r="W1022" s="8">
        <v>44834</v>
      </c>
      <c r="X1022" s="8"/>
      <c r="Y1022" s="8"/>
      <c r="Z1022" s="8">
        <v>44744</v>
      </c>
      <c r="AA1022" s="7">
        <f t="shared" si="1230"/>
        <v>7</v>
      </c>
      <c r="AB1022" s="7">
        <f t="shared" si="1231"/>
        <v>2022</v>
      </c>
      <c r="AC1022" s="7">
        <f t="shared" si="1232"/>
        <v>2026</v>
      </c>
      <c r="AD1022" s="10" t="e">
        <f t="shared" ref="AD1022:AD1085" ca="1" si="1305">IF(#REF!="Non",(DAYS360(N1022,Q1022)/360),(DAYS360(N1022,TODAY())/360))</f>
        <v>#REF!</v>
      </c>
      <c r="AE1022" s="10" t="e">
        <f t="shared" ca="1" si="1234"/>
        <v>#REF!</v>
      </c>
      <c r="AF1022" s="8">
        <v>36230</v>
      </c>
      <c r="AG1022" s="11">
        <f t="shared" ca="1" si="1235"/>
        <v>26.005479452054793</v>
      </c>
      <c r="AH1022" s="10" t="str">
        <f t="shared" ca="1" si="1236"/>
        <v>&gt;25&lt; 35</v>
      </c>
      <c r="AI1022" s="12"/>
      <c r="AJ1022" s="13"/>
      <c r="AK1022" s="12">
        <v>14362264</v>
      </c>
      <c r="AL1022" s="8">
        <v>43370</v>
      </c>
      <c r="AM1022" s="7" t="s">
        <v>108</v>
      </c>
      <c r="AN1022" s="7" t="s">
        <v>109</v>
      </c>
      <c r="AQ1022" s="14">
        <v>3</v>
      </c>
      <c r="AR1022" s="14">
        <v>1</v>
      </c>
      <c r="AS1022" s="15">
        <f t="shared" si="1237"/>
        <v>45109.25</v>
      </c>
      <c r="AT1022" s="14" t="s">
        <v>163</v>
      </c>
      <c r="AU1022" s="12">
        <v>3.3069999999999999</v>
      </c>
      <c r="AV1022" s="17" t="s">
        <v>236</v>
      </c>
      <c r="AW1022" s="18" t="s">
        <v>201</v>
      </c>
      <c r="AX1022" s="19" t="s">
        <v>4216</v>
      </c>
      <c r="AY1022" s="17" t="s">
        <v>2224</v>
      </c>
      <c r="AZ1022" s="14" t="s">
        <v>203</v>
      </c>
      <c r="BA1022" s="20" t="str">
        <f t="shared" si="1238"/>
        <v>17001000000316049468</v>
      </c>
      <c r="BB1022" s="31">
        <f t="shared" si="1239"/>
        <v>20</v>
      </c>
      <c r="BC1022" s="22" t="s">
        <v>4217</v>
      </c>
      <c r="BD1022" s="23" t="s">
        <v>1055</v>
      </c>
      <c r="BF1022" s="8"/>
      <c r="BG1022" s="32">
        <v>54692589</v>
      </c>
      <c r="BH1022" s="32">
        <v>52008290</v>
      </c>
      <c r="BI1022" s="32"/>
      <c r="BJ1022" t="s">
        <v>1055</v>
      </c>
      <c r="BK1022" s="14" t="str">
        <f t="shared" si="1291"/>
        <v>A-965</v>
      </c>
      <c r="BL1022" s="14"/>
      <c r="BM1022" s="25">
        <v>197.62100000000001</v>
      </c>
      <c r="BN1022" s="26" t="str">
        <f t="shared" si="1284"/>
        <v>17001000000316049468</v>
      </c>
      <c r="BO1022" s="27" t="str">
        <f t="shared" si="1240"/>
        <v>RHAIEM WIEM</v>
      </c>
      <c r="BP1022" s="26">
        <f t="shared" si="1241"/>
        <v>1023</v>
      </c>
      <c r="BQ1022" s="28" t="s">
        <v>1266</v>
      </c>
    </row>
    <row r="1023" spans="1:69" x14ac:dyDescent="0.25">
      <c r="A1023" t="str">
        <f>VLOOKUP(B1023,[2]RH!$B:$BV,72,0)</f>
        <v>Non-Actif</v>
      </c>
      <c r="B1023" s="6">
        <v>1024</v>
      </c>
      <c r="C1023" s="7" t="s">
        <v>65</v>
      </c>
      <c r="D1023" s="7" t="s">
        <v>4218</v>
      </c>
      <c r="E1023" s="7" t="s">
        <v>67</v>
      </c>
      <c r="F1023" s="7" t="s">
        <v>102</v>
      </c>
      <c r="G1023" s="7" t="s">
        <v>1585</v>
      </c>
      <c r="H1023" s="7"/>
      <c r="I1023" s="7"/>
      <c r="J1023" s="7"/>
      <c r="K1023" s="7" t="s">
        <v>89</v>
      </c>
      <c r="L1023" s="7" t="s">
        <v>90</v>
      </c>
      <c r="M1023" s="7" t="s">
        <v>1586</v>
      </c>
      <c r="N1023" s="8">
        <v>44743</v>
      </c>
      <c r="P1023" s="7">
        <f t="shared" ca="1" si="1242"/>
        <v>-706</v>
      </c>
      <c r="Q1023" s="8">
        <v>45020</v>
      </c>
      <c r="R1023" s="7" t="s">
        <v>4219</v>
      </c>
      <c r="S1023" s="7"/>
      <c r="T1023" s="9" t="s">
        <v>156</v>
      </c>
      <c r="U1023" s="7" t="str">
        <f t="shared" si="1229"/>
        <v>Contractuel</v>
      </c>
      <c r="V1023" s="8">
        <v>44986</v>
      </c>
      <c r="W1023" s="8">
        <v>45016</v>
      </c>
      <c r="X1023" s="8"/>
      <c r="Y1023" s="8"/>
      <c r="Z1023" s="8">
        <v>44743</v>
      </c>
      <c r="AA1023" s="7">
        <f t="shared" si="1230"/>
        <v>7</v>
      </c>
      <c r="AB1023" s="7">
        <f t="shared" si="1231"/>
        <v>2022</v>
      </c>
      <c r="AC1023" s="7">
        <f t="shared" si="1232"/>
        <v>2026</v>
      </c>
      <c r="AD1023" s="10" t="e">
        <f t="shared" ref="AD1023:AD1086" ca="1" si="1306">IF(#REF!="Non",(DAYS360(N1023,Q1023)/360),(DAYS360(N1023,TODAY())/360))</f>
        <v>#REF!</v>
      </c>
      <c r="AE1023" s="10" t="e">
        <f t="shared" ca="1" si="1234"/>
        <v>#REF!</v>
      </c>
      <c r="AF1023" s="8">
        <v>36766</v>
      </c>
      <c r="AG1023" s="11">
        <f t="shared" ca="1" si="1235"/>
        <v>24.536986301369861</v>
      </c>
      <c r="AH1023" s="10" t="str">
        <f t="shared" ca="1" si="1236"/>
        <v>&lt; 25</v>
      </c>
      <c r="AI1023" s="12">
        <v>17410154</v>
      </c>
      <c r="AJ1023" s="13" t="s">
        <v>120</v>
      </c>
      <c r="AK1023" s="12">
        <v>14360593</v>
      </c>
      <c r="AL1023" s="8">
        <v>43186</v>
      </c>
      <c r="AM1023" s="7" t="s">
        <v>75</v>
      </c>
      <c r="AN1023" s="7" t="s">
        <v>109</v>
      </c>
      <c r="AQ1023" s="14">
        <v>3</v>
      </c>
      <c r="AR1023" s="14">
        <v>1</v>
      </c>
      <c r="AS1023" s="15">
        <f t="shared" si="1237"/>
        <v>45108.25</v>
      </c>
      <c r="AT1023" s="14" t="s">
        <v>163</v>
      </c>
      <c r="AU1023" s="12">
        <v>3.3069999999999999</v>
      </c>
      <c r="AV1023" s="17" t="s">
        <v>236</v>
      </c>
      <c r="AW1023" s="18" t="s">
        <v>201</v>
      </c>
      <c r="AX1023" s="19" t="s">
        <v>4220</v>
      </c>
      <c r="AY1023" s="17" t="s">
        <v>1255</v>
      </c>
      <c r="AZ1023" s="14" t="s">
        <v>203</v>
      </c>
      <c r="BA1023" s="20" t="str">
        <f t="shared" si="1238"/>
        <v>17001000000295428141</v>
      </c>
      <c r="BB1023" s="31">
        <f t="shared" si="1239"/>
        <v>20</v>
      </c>
      <c r="BC1023" s="22" t="s">
        <v>4221</v>
      </c>
      <c r="BD1023" s="23" t="s">
        <v>568</v>
      </c>
      <c r="BF1023" s="8"/>
      <c r="BG1023" s="32">
        <v>20848365</v>
      </c>
      <c r="BH1023" s="32">
        <v>22481409</v>
      </c>
      <c r="BI1023" s="32"/>
      <c r="BJ1023" t="s">
        <v>371</v>
      </c>
      <c r="BK1023" s="14" t="str">
        <f t="shared" si="1291"/>
        <v>-</v>
      </c>
      <c r="BL1023" s="14"/>
      <c r="BM1023" s="25"/>
      <c r="BN1023" s="26" t="str">
        <f t="shared" si="1284"/>
        <v>17001000000295428141</v>
      </c>
      <c r="BO1023" s="27" t="str">
        <f t="shared" si="1240"/>
        <v>JEBALI WASSIM</v>
      </c>
      <c r="BP1023" s="26">
        <f t="shared" si="1241"/>
        <v>1024</v>
      </c>
      <c r="BQ1023" s="28"/>
    </row>
    <row r="1024" spans="1:69" x14ac:dyDescent="0.25">
      <c r="A1024" t="str">
        <f>VLOOKUP(B1024,[2]RH!$B:$BV,72,0)</f>
        <v>Non-Actif</v>
      </c>
      <c r="B1024" s="6">
        <v>1025</v>
      </c>
      <c r="C1024" s="7" t="s">
        <v>100</v>
      </c>
      <c r="D1024" s="7" t="s">
        <v>4222</v>
      </c>
      <c r="E1024" s="7" t="s">
        <v>67</v>
      </c>
      <c r="F1024" s="7" t="s">
        <v>118</v>
      </c>
      <c r="G1024" s="7" t="s">
        <v>2675</v>
      </c>
      <c r="H1024" s="7" t="s">
        <v>649</v>
      </c>
      <c r="I1024" s="7" t="s">
        <v>650</v>
      </c>
      <c r="J1024" s="7" t="s">
        <v>281</v>
      </c>
      <c r="K1024" s="7" t="s">
        <v>146</v>
      </c>
      <c r="L1024" s="7" t="s">
        <v>90</v>
      </c>
      <c r="M1024" s="7" t="s">
        <v>1586</v>
      </c>
      <c r="N1024" s="8">
        <v>44746</v>
      </c>
      <c r="P1024" s="7">
        <f t="shared" ca="1" si="1242"/>
        <v>-737</v>
      </c>
      <c r="Q1024" s="8">
        <v>44927</v>
      </c>
      <c r="R1024" s="7" t="s">
        <v>2372</v>
      </c>
      <c r="S1024" s="7"/>
      <c r="T1024" s="9" t="s">
        <v>156</v>
      </c>
      <c r="U1024" s="7" t="str">
        <f t="shared" si="1229"/>
        <v>Contractuel</v>
      </c>
      <c r="V1024" s="8">
        <v>44927</v>
      </c>
      <c r="W1024" s="8">
        <v>44985</v>
      </c>
      <c r="X1024" s="8"/>
      <c r="Y1024" s="8"/>
      <c r="Z1024" s="8">
        <v>44746</v>
      </c>
      <c r="AA1024" s="7">
        <f t="shared" si="1230"/>
        <v>7</v>
      </c>
      <c r="AB1024" s="7">
        <f t="shared" si="1231"/>
        <v>2022</v>
      </c>
      <c r="AC1024" s="7">
        <f t="shared" si="1232"/>
        <v>2026</v>
      </c>
      <c r="AD1024" s="10" t="e">
        <f t="shared" ref="AD1024:AD1087" ca="1" si="1307">IF(#REF!="Non",(DAYS360(N1024,Q1024)/360),(DAYS360(N1024,TODAY())/360))</f>
        <v>#REF!</v>
      </c>
      <c r="AE1024" s="10" t="e">
        <f t="shared" ca="1" si="1234"/>
        <v>#REF!</v>
      </c>
      <c r="AF1024" s="8">
        <v>36821</v>
      </c>
      <c r="AG1024" s="11">
        <f t="shared" ca="1" si="1235"/>
        <v>24.386301369863013</v>
      </c>
      <c r="AH1024" s="10" t="str">
        <f t="shared" ca="1" si="1236"/>
        <v>&lt; 25</v>
      </c>
      <c r="AI1024" s="12"/>
      <c r="AJ1024" s="13"/>
      <c r="AK1024" s="12">
        <v>14364621</v>
      </c>
      <c r="AL1024" s="8">
        <v>43651</v>
      </c>
      <c r="AM1024" s="7" t="s">
        <v>108</v>
      </c>
      <c r="AN1024" s="7" t="s">
        <v>109</v>
      </c>
      <c r="AQ1024" s="14">
        <v>3</v>
      </c>
      <c r="AR1024" s="14">
        <v>1</v>
      </c>
      <c r="AS1024" s="15">
        <f t="shared" si="1237"/>
        <v>45111.25</v>
      </c>
      <c r="AT1024" s="14" t="s">
        <v>163</v>
      </c>
      <c r="AU1024" s="12">
        <v>3.3069999999999999</v>
      </c>
      <c r="AV1024" s="17" t="s">
        <v>236</v>
      </c>
      <c r="AW1024" s="18" t="s">
        <v>201</v>
      </c>
      <c r="AX1024" s="19" t="s">
        <v>4223</v>
      </c>
      <c r="AY1024" s="17" t="s">
        <v>997</v>
      </c>
      <c r="AZ1024" s="14" t="s">
        <v>203</v>
      </c>
      <c r="BA1024" s="20" t="str">
        <f t="shared" si="1238"/>
        <v>17001000000316084582</v>
      </c>
      <c r="BB1024" s="31">
        <f t="shared" si="1239"/>
        <v>20</v>
      </c>
      <c r="BC1024" s="22" t="s">
        <v>4224</v>
      </c>
      <c r="BD1024" s="23" t="s">
        <v>341</v>
      </c>
      <c r="BF1024" s="8"/>
      <c r="BG1024" s="32">
        <v>51485391</v>
      </c>
      <c r="BH1024" s="32">
        <v>98970604</v>
      </c>
      <c r="BI1024" s="32"/>
      <c r="BJ1024" t="s">
        <v>4225</v>
      </c>
      <c r="BK1024" s="14" t="str">
        <f t="shared" si="1291"/>
        <v>B-Panda</v>
      </c>
      <c r="BL1024" s="14"/>
      <c r="BM1024" s="25"/>
      <c r="BN1024" s="26" t="str">
        <f t="shared" si="1284"/>
        <v>17001000000316084582</v>
      </c>
      <c r="BO1024" s="27" t="str">
        <f t="shared" si="1240"/>
        <v>KHALOUFI ROUWAYDA</v>
      </c>
      <c r="BP1024" s="26">
        <f t="shared" si="1241"/>
        <v>1025</v>
      </c>
      <c r="BQ1024" s="28"/>
    </row>
    <row r="1025" spans="1:69" x14ac:dyDescent="0.25">
      <c r="A1025" t="str">
        <f>VLOOKUP(B1025,[2]RH!$B:$BV,72,0)</f>
        <v>Non-Actif</v>
      </c>
      <c r="B1025" s="6">
        <v>1026</v>
      </c>
      <c r="C1025" s="7" t="s">
        <v>168</v>
      </c>
      <c r="D1025" s="7" t="s">
        <v>4226</v>
      </c>
      <c r="E1025" s="7" t="s">
        <v>67</v>
      </c>
      <c r="F1025" s="7" t="s">
        <v>118</v>
      </c>
      <c r="G1025" s="7" t="s">
        <v>220</v>
      </c>
      <c r="H1025" s="7" t="s">
        <v>649</v>
      </c>
      <c r="I1025" s="7" t="s">
        <v>709</v>
      </c>
      <c r="J1025" s="7" t="s">
        <v>190</v>
      </c>
      <c r="K1025" s="7" t="s">
        <v>146</v>
      </c>
      <c r="L1025" s="7" t="s">
        <v>90</v>
      </c>
      <c r="M1025" s="7" t="s">
        <v>191</v>
      </c>
      <c r="N1025" s="8">
        <v>44746</v>
      </c>
      <c r="P1025" s="7">
        <f t="shared" ca="1" si="1242"/>
        <v>-737</v>
      </c>
      <c r="Q1025" s="8">
        <v>44942</v>
      </c>
      <c r="R1025" s="7" t="s">
        <v>771</v>
      </c>
      <c r="S1025" s="7"/>
      <c r="T1025" s="9" t="s">
        <v>156</v>
      </c>
      <c r="U1025" s="7" t="str">
        <f t="shared" si="1229"/>
        <v>Contractuel</v>
      </c>
      <c r="V1025" s="8">
        <v>44927</v>
      </c>
      <c r="W1025" s="8">
        <v>44985</v>
      </c>
      <c r="X1025" s="8"/>
      <c r="Y1025" s="8"/>
      <c r="Z1025" s="8">
        <v>44746</v>
      </c>
      <c r="AA1025" s="7">
        <f t="shared" si="1230"/>
        <v>7</v>
      </c>
      <c r="AB1025" s="7">
        <f t="shared" si="1231"/>
        <v>2022</v>
      </c>
      <c r="AC1025" s="7">
        <f t="shared" si="1232"/>
        <v>2026</v>
      </c>
      <c r="AD1025" s="10" t="e">
        <f t="shared" ref="AD1025:AD1088" ca="1" si="1308">IF(#REF!="Non",(DAYS360(N1025,Q1025)/360),(DAYS360(N1025,TODAY())/360))</f>
        <v>#REF!</v>
      </c>
      <c r="AE1025" s="10" t="e">
        <f t="shared" ca="1" si="1234"/>
        <v>#REF!</v>
      </c>
      <c r="AF1025" s="8">
        <v>31181</v>
      </c>
      <c r="AG1025" s="11">
        <f t="shared" ca="1" si="1235"/>
        <v>39.838356164383562</v>
      </c>
      <c r="AH1025" s="10" t="str">
        <f t="shared" ca="1" si="1236"/>
        <v>&gt;35&lt; 45</v>
      </c>
      <c r="AI1025" s="12">
        <v>16072018</v>
      </c>
      <c r="AJ1025" s="13" t="s">
        <v>73</v>
      </c>
      <c r="AK1025" s="12" t="s">
        <v>4227</v>
      </c>
      <c r="AL1025" s="8">
        <v>37042</v>
      </c>
      <c r="AM1025" s="7" t="s">
        <v>108</v>
      </c>
      <c r="AN1025" s="7" t="s">
        <v>76</v>
      </c>
      <c r="AQ1025" s="14">
        <v>3</v>
      </c>
      <c r="AR1025" s="14">
        <v>1</v>
      </c>
      <c r="AS1025" s="15">
        <f t="shared" si="1237"/>
        <v>45111.25</v>
      </c>
      <c r="AT1025" s="14" t="s">
        <v>163</v>
      </c>
      <c r="AU1025" s="12">
        <v>3.3069999999999999</v>
      </c>
      <c r="AV1025" s="17" t="s">
        <v>236</v>
      </c>
      <c r="AW1025" s="18" t="s">
        <v>201</v>
      </c>
      <c r="AX1025" s="19" t="s">
        <v>4228</v>
      </c>
      <c r="AY1025" s="17" t="s">
        <v>272</v>
      </c>
      <c r="AZ1025" s="14" t="s">
        <v>203</v>
      </c>
      <c r="BA1025" s="20" t="str">
        <f t="shared" si="1238"/>
        <v>17001000000289653925</v>
      </c>
      <c r="BB1025" s="31">
        <f t="shared" si="1239"/>
        <v>20</v>
      </c>
      <c r="BC1025" s="22" t="s">
        <v>2100</v>
      </c>
      <c r="BD1025" s="23" t="s">
        <v>286</v>
      </c>
      <c r="BF1025" s="8"/>
      <c r="BG1025" s="32">
        <v>27299800</v>
      </c>
      <c r="BH1025" s="32">
        <v>54906946</v>
      </c>
      <c r="BI1025" s="32"/>
      <c r="BJ1025" t="s">
        <v>286</v>
      </c>
      <c r="BK1025" s="14" t="str">
        <f t="shared" si="1291"/>
        <v>A-Panda</v>
      </c>
      <c r="BL1025" s="14"/>
      <c r="BM1025" s="25"/>
      <c r="BN1025" s="26" t="str">
        <f t="shared" si="1284"/>
        <v>17001000000289653925</v>
      </c>
      <c r="BO1025" s="27" t="str">
        <f t="shared" si="1240"/>
        <v>JBALI IMEN</v>
      </c>
      <c r="BP1025" s="26">
        <f t="shared" si="1241"/>
        <v>1026</v>
      </c>
      <c r="BQ1025" s="28"/>
    </row>
    <row r="1026" spans="1:69" x14ac:dyDescent="0.25">
      <c r="A1026" t="str">
        <f>VLOOKUP(B1026,[2]RH!$B:$BV,72,0)</f>
        <v>Non-Actif</v>
      </c>
      <c r="B1026" s="6">
        <v>1027</v>
      </c>
      <c r="C1026" s="7" t="s">
        <v>168</v>
      </c>
      <c r="D1026" s="7" t="s">
        <v>4229</v>
      </c>
      <c r="E1026" s="7" t="s">
        <v>67</v>
      </c>
      <c r="F1026" s="7" t="s">
        <v>118</v>
      </c>
      <c r="G1026" s="7" t="s">
        <v>220</v>
      </c>
      <c r="H1026" s="7" t="s">
        <v>649</v>
      </c>
      <c r="I1026" s="7" t="s">
        <v>650</v>
      </c>
      <c r="J1026" s="7" t="s">
        <v>281</v>
      </c>
      <c r="K1026" s="7" t="s">
        <v>146</v>
      </c>
      <c r="L1026" s="7" t="s">
        <v>90</v>
      </c>
      <c r="M1026" s="7" t="s">
        <v>191</v>
      </c>
      <c r="N1026" s="8">
        <v>44746</v>
      </c>
      <c r="P1026" s="7">
        <f t="shared" ca="1" si="1242"/>
        <v>-187</v>
      </c>
      <c r="Q1026" s="8">
        <v>45536</v>
      </c>
      <c r="R1026" s="7" t="s">
        <v>147</v>
      </c>
      <c r="S1026" s="7"/>
      <c r="T1026" s="9" t="s">
        <v>156</v>
      </c>
      <c r="U1026" s="7" t="str">
        <f t="shared" ref="U1026:U1089" si="1309">IF(T1026="CDI","Titulaire","Contractuel")</f>
        <v>Contractuel</v>
      </c>
      <c r="V1026" s="8">
        <v>45474</v>
      </c>
      <c r="W1026" s="8">
        <v>45535</v>
      </c>
      <c r="X1026" s="8"/>
      <c r="Y1026" s="8"/>
      <c r="Z1026" s="8">
        <v>44746</v>
      </c>
      <c r="AA1026" s="7">
        <f t="shared" ref="AA1026:AA1089" si="1310">MONTH(N1026)</f>
        <v>7</v>
      </c>
      <c r="AB1026" s="7">
        <f t="shared" ref="AB1026:AB1089" si="1311">IF(N1026="","",YEAR(N1026))</f>
        <v>2022</v>
      </c>
      <c r="AC1026" s="7">
        <f t="shared" ref="AC1026:AC1089" si="1312">AB1026+4</f>
        <v>2026</v>
      </c>
      <c r="AD1026" s="10" t="e">
        <f t="shared" ref="AD1026:AD1089" ca="1" si="1313">IF(#REF!="Non",(DAYS360(N1026,Q1026)/360),(DAYS360(N1026,TODAY())/360))</f>
        <v>#REF!</v>
      </c>
      <c r="AE1026" s="10" t="e">
        <f t="shared" ref="AE1026:AE1089" ca="1" si="1314">+IF(AD1026&lt;1,"&lt; 1",IF(AND(AD1026&gt;=1,AD1026&lt;2),"&lt; 2",IF(AND(AD1026&gt;=2,AD1026&lt;3),"&lt; 3",IF(AND(AD1026&gt;=3,AD1026&lt;=4),"&lt; 4",IF(AD1026&gt;4,"&gt; 4")))))</f>
        <v>#REF!</v>
      </c>
      <c r="AF1026" s="8">
        <v>30428</v>
      </c>
      <c r="AG1026" s="11">
        <f t="shared" ref="AG1026:AG1089" ca="1" si="1315">(TODAY()-AF1026)/365</f>
        <v>41.901369863013699</v>
      </c>
      <c r="AH1026" s="10" t="str">
        <f t="shared" ref="AH1026:AH1089" ca="1" si="1316">+IF(AG1026&lt;25,"&lt; 25",IF(AND(AG1026&gt;=25,AG1026&lt;35),"&gt;25&lt; 35",IF(AND(AG1026&gt;=35,AG1026&lt;45),"&gt;35&lt; 45",IF(AND(AG1026&gt;=45,AG1026&lt;=55),"&gt;45&lt; 55",IF(AG1026&gt;55,"&gt; 55")))))</f>
        <v>&gt;35&lt; 45</v>
      </c>
      <c r="AI1026" s="12">
        <v>12971409</v>
      </c>
      <c r="AJ1026" s="13" t="s">
        <v>106</v>
      </c>
      <c r="AK1026" s="12" t="s">
        <v>4230</v>
      </c>
      <c r="AL1026" s="8">
        <v>40605</v>
      </c>
      <c r="AM1026" s="7" t="s">
        <v>108</v>
      </c>
      <c r="AN1026" s="7" t="s">
        <v>76</v>
      </c>
      <c r="AO1026">
        <v>3</v>
      </c>
      <c r="AQ1026">
        <v>3</v>
      </c>
      <c r="AR1026" s="14">
        <v>3</v>
      </c>
      <c r="AS1026" s="15">
        <f t="shared" ref="AS1026:AS1089" si="1317">N1026+(365.25*AR1026)</f>
        <v>45841.75</v>
      </c>
      <c r="AT1026" s="14" t="s">
        <v>163</v>
      </c>
      <c r="AU1026" s="12">
        <v>3.3069999999999999</v>
      </c>
      <c r="AV1026" s="17" t="s">
        <v>433</v>
      </c>
      <c r="AW1026" s="18" t="s">
        <v>2374</v>
      </c>
      <c r="AX1026" s="19" t="s">
        <v>4231</v>
      </c>
      <c r="AY1026" s="17" t="s">
        <v>980</v>
      </c>
      <c r="AZ1026" s="14" t="s">
        <v>195</v>
      </c>
      <c r="BA1026" s="20" t="str">
        <f t="shared" ref="BA1026:BA1089" si="1318">CONCATENATE(AV1026,AW1026,AX1026,AY1026)</f>
        <v>12116000000240831035</v>
      </c>
      <c r="BB1026" s="31">
        <f t="shared" ref="BB1026:BB1089" si="1319">LEN(BA1026)</f>
        <v>20</v>
      </c>
      <c r="BC1026" s="22" t="s">
        <v>2752</v>
      </c>
      <c r="BD1026" s="23" t="s">
        <v>341</v>
      </c>
      <c r="BF1026" s="8"/>
      <c r="BG1026" s="32">
        <v>27154937</v>
      </c>
      <c r="BH1026" s="32">
        <v>99232871</v>
      </c>
      <c r="BI1026" s="32"/>
      <c r="BJ1026" t="s">
        <v>2681</v>
      </c>
      <c r="BK1026" s="14" t="str">
        <f t="shared" si="1291"/>
        <v>B-Panda</v>
      </c>
      <c r="BL1026" s="14" t="s">
        <v>300</v>
      </c>
      <c r="BM1026" s="25"/>
      <c r="BN1026" s="26" t="str">
        <f t="shared" si="1284"/>
        <v>12116000000240831035</v>
      </c>
      <c r="BO1026" s="27" t="str">
        <f t="shared" ref="BO1026:BO1089" si="1320">D1026</f>
        <v>MEFTAH FATHIA</v>
      </c>
      <c r="BP1026" s="26">
        <f t="shared" ref="BP1026:BP1089" si="1321">B1026</f>
        <v>1027</v>
      </c>
      <c r="BQ1026" s="28"/>
    </row>
    <row r="1027" spans="1:69" x14ac:dyDescent="0.25">
      <c r="A1027" t="str">
        <f>VLOOKUP(B1027,[2]RH!$B:$BV,72,0)</f>
        <v>Non-Actif</v>
      </c>
      <c r="B1027" s="6">
        <v>1028</v>
      </c>
      <c r="C1027" s="7" t="s">
        <v>168</v>
      </c>
      <c r="D1027" s="7" t="s">
        <v>4232</v>
      </c>
      <c r="E1027" s="7" t="s">
        <v>67</v>
      </c>
      <c r="F1027" s="7" t="s">
        <v>118</v>
      </c>
      <c r="G1027" s="7" t="s">
        <v>220</v>
      </c>
      <c r="H1027" s="7" t="s">
        <v>649</v>
      </c>
      <c r="I1027" s="7" t="s">
        <v>709</v>
      </c>
      <c r="J1027" s="7" t="s">
        <v>190</v>
      </c>
      <c r="K1027" s="7" t="s">
        <v>146</v>
      </c>
      <c r="L1027" s="7" t="s">
        <v>90</v>
      </c>
      <c r="M1027" s="7" t="s">
        <v>191</v>
      </c>
      <c r="N1027" s="8">
        <v>44746</v>
      </c>
      <c r="P1027" s="7">
        <f t="shared" ref="P1027:P1090" ca="1" si="1322">IF(W1027="","",W1027-TODAY())</f>
        <v>-796</v>
      </c>
      <c r="Q1027" s="8">
        <v>44905</v>
      </c>
      <c r="R1027" s="7" t="s">
        <v>4233</v>
      </c>
      <c r="S1027" s="7"/>
      <c r="T1027" s="9" t="s">
        <v>156</v>
      </c>
      <c r="U1027" s="7" t="str">
        <f t="shared" si="1309"/>
        <v>Contractuel</v>
      </c>
      <c r="V1027" s="8">
        <v>44835</v>
      </c>
      <c r="W1027" s="8">
        <v>44926</v>
      </c>
      <c r="X1027" s="8"/>
      <c r="Y1027" s="8"/>
      <c r="Z1027" s="8">
        <v>44746</v>
      </c>
      <c r="AA1027" s="7">
        <f t="shared" si="1310"/>
        <v>7</v>
      </c>
      <c r="AB1027" s="7">
        <f t="shared" si="1311"/>
        <v>2022</v>
      </c>
      <c r="AC1027" s="7">
        <f t="shared" si="1312"/>
        <v>2026</v>
      </c>
      <c r="AD1027" s="10" t="e">
        <f t="shared" ref="AD1027:AD1090" ca="1" si="1323">IF(#REF!="Non",(DAYS360(N1027,Q1027)/360),(DAYS360(N1027,TODAY())/360))</f>
        <v>#REF!</v>
      </c>
      <c r="AE1027" s="10" t="e">
        <f t="shared" ca="1" si="1314"/>
        <v>#REF!</v>
      </c>
      <c r="AF1027" s="8">
        <v>27548</v>
      </c>
      <c r="AG1027" s="11">
        <f t="shared" ca="1" si="1315"/>
        <v>49.791780821917811</v>
      </c>
      <c r="AH1027" s="10" t="str">
        <f t="shared" ca="1" si="1316"/>
        <v>&gt;45&lt; 55</v>
      </c>
      <c r="AI1027" s="12">
        <v>11800549</v>
      </c>
      <c r="AJ1027" s="13" t="s">
        <v>79</v>
      </c>
      <c r="AK1027" s="12" t="s">
        <v>4234</v>
      </c>
      <c r="AL1027" s="8">
        <v>42811</v>
      </c>
      <c r="AM1027" s="7" t="s">
        <v>108</v>
      </c>
      <c r="AN1027" s="7" t="s">
        <v>76</v>
      </c>
      <c r="AO1027">
        <v>3</v>
      </c>
      <c r="AQ1027" s="14">
        <v>3</v>
      </c>
      <c r="AR1027" s="14">
        <v>1</v>
      </c>
      <c r="AS1027" s="15">
        <f t="shared" si="1317"/>
        <v>45111.25</v>
      </c>
      <c r="AT1027" s="14" t="s">
        <v>163</v>
      </c>
      <c r="AU1027" s="12">
        <v>3.3069999999999999</v>
      </c>
      <c r="AV1027" s="17" t="s">
        <v>92</v>
      </c>
      <c r="AW1027" s="18" t="s">
        <v>916</v>
      </c>
      <c r="AX1027" s="19" t="s">
        <v>4235</v>
      </c>
      <c r="AY1027" s="17" t="s">
        <v>150</v>
      </c>
      <c r="AZ1027" s="14" t="s">
        <v>174</v>
      </c>
      <c r="BA1027" s="20" t="str">
        <f t="shared" si="1318"/>
        <v>04043128007910713207</v>
      </c>
      <c r="BB1027" s="31">
        <f t="shared" si="1319"/>
        <v>20</v>
      </c>
      <c r="BC1027" s="22" t="s">
        <v>4236</v>
      </c>
      <c r="BD1027" s="23" t="s">
        <v>286</v>
      </c>
      <c r="BF1027" s="8"/>
      <c r="BG1027" s="32">
        <v>24040602</v>
      </c>
      <c r="BH1027" s="32"/>
      <c r="BI1027" s="32"/>
      <c r="BJ1027" t="s">
        <v>286</v>
      </c>
      <c r="BK1027" s="14" t="str">
        <f t="shared" si="1291"/>
        <v>A-Panda</v>
      </c>
      <c r="BL1027" s="14"/>
      <c r="BM1027" s="25"/>
      <c r="BN1027" s="26" t="str">
        <f t="shared" si="1284"/>
        <v>04043128007910713207</v>
      </c>
      <c r="BO1027" s="27" t="str">
        <f t="shared" si="1320"/>
        <v>OTHMANI YAMNA</v>
      </c>
      <c r="BP1027" s="26">
        <f t="shared" si="1321"/>
        <v>1028</v>
      </c>
      <c r="BQ1027" s="28"/>
    </row>
    <row r="1028" spans="1:69" x14ac:dyDescent="0.25">
      <c r="A1028" t="str">
        <f>VLOOKUP(B1028,[2]RH!$B:$BV,72,0)</f>
        <v>Non-Actif</v>
      </c>
      <c r="B1028" s="6">
        <v>1029</v>
      </c>
      <c r="C1028" s="7" t="s">
        <v>168</v>
      </c>
      <c r="D1028" s="7" t="s">
        <v>4237</v>
      </c>
      <c r="E1028" s="7" t="s">
        <v>67</v>
      </c>
      <c r="F1028" s="7" t="s">
        <v>118</v>
      </c>
      <c r="G1028" s="7" t="s">
        <v>220</v>
      </c>
      <c r="H1028" s="7" t="s">
        <v>649</v>
      </c>
      <c r="I1028" s="7" t="s">
        <v>709</v>
      </c>
      <c r="J1028" s="7" t="s">
        <v>190</v>
      </c>
      <c r="K1028" s="7" t="s">
        <v>146</v>
      </c>
      <c r="L1028" s="7" t="s">
        <v>90</v>
      </c>
      <c r="M1028" s="7" t="s">
        <v>191</v>
      </c>
      <c r="N1028" s="8">
        <v>44746</v>
      </c>
      <c r="P1028" s="7">
        <f t="shared" ca="1" si="1322"/>
        <v>-340</v>
      </c>
      <c r="Q1028" s="8">
        <v>45352</v>
      </c>
      <c r="R1028" s="7" t="s">
        <v>1880</v>
      </c>
      <c r="S1028" s="7"/>
      <c r="T1028" s="9" t="s">
        <v>156</v>
      </c>
      <c r="U1028" s="7" t="str">
        <f t="shared" si="1309"/>
        <v>Contractuel</v>
      </c>
      <c r="V1028" s="8">
        <v>45292</v>
      </c>
      <c r="W1028" s="8">
        <v>45382</v>
      </c>
      <c r="X1028" s="8"/>
      <c r="Y1028" s="8"/>
      <c r="Z1028" s="8">
        <v>44746</v>
      </c>
      <c r="AA1028" s="7">
        <f t="shared" si="1310"/>
        <v>7</v>
      </c>
      <c r="AB1028" s="7">
        <f t="shared" si="1311"/>
        <v>2022</v>
      </c>
      <c r="AC1028" s="7">
        <f t="shared" si="1312"/>
        <v>2026</v>
      </c>
      <c r="AD1028" s="10" t="e">
        <f t="shared" ref="AD1028:AD1091" ca="1" si="1324">IF(#REF!="Non",(DAYS360(N1028,Q1028)/360),(DAYS360(N1028,TODAY())/360))</f>
        <v>#REF!</v>
      </c>
      <c r="AE1028" s="10" t="e">
        <f t="shared" ca="1" si="1314"/>
        <v>#REF!</v>
      </c>
      <c r="AF1028" s="8">
        <v>29363</v>
      </c>
      <c r="AG1028" s="11">
        <f t="shared" ca="1" si="1315"/>
        <v>44.819178082191783</v>
      </c>
      <c r="AH1028" s="10" t="str">
        <f t="shared" ca="1" si="1316"/>
        <v>&gt;35&lt; 45</v>
      </c>
      <c r="AI1028" s="12">
        <v>12664517</v>
      </c>
      <c r="AJ1028" s="13" t="s">
        <v>106</v>
      </c>
      <c r="AK1028" s="12" t="s">
        <v>4238</v>
      </c>
      <c r="AL1028" s="8">
        <v>39463</v>
      </c>
      <c r="AM1028" s="7" t="s">
        <v>108</v>
      </c>
      <c r="AN1028" s="7" t="s">
        <v>76</v>
      </c>
      <c r="AQ1028" s="14">
        <v>3</v>
      </c>
      <c r="AR1028" s="14">
        <v>2</v>
      </c>
      <c r="AS1028" s="15">
        <f t="shared" si="1317"/>
        <v>45476.5</v>
      </c>
      <c r="AT1028" s="14" t="s">
        <v>163</v>
      </c>
      <c r="AU1028" s="12">
        <v>3.3069999999999999</v>
      </c>
      <c r="AV1028" s="17">
        <v>12</v>
      </c>
      <c r="AW1028" s="18">
        <v>12100</v>
      </c>
      <c r="AX1028" s="19" t="s">
        <v>4239</v>
      </c>
      <c r="AY1028" s="17">
        <v>53</v>
      </c>
      <c r="AZ1028" s="14" t="s">
        <v>195</v>
      </c>
      <c r="BA1028" s="20" t="str">
        <f t="shared" si="1318"/>
        <v>12121000013314512053</v>
      </c>
      <c r="BB1028" s="31">
        <f t="shared" si="1319"/>
        <v>20</v>
      </c>
      <c r="BC1028" s="22" t="s">
        <v>4240</v>
      </c>
      <c r="BD1028" s="23" t="s">
        <v>3099</v>
      </c>
      <c r="BF1028" s="8"/>
      <c r="BG1028" s="32">
        <v>52075821</v>
      </c>
      <c r="BH1028" s="32">
        <v>29145338</v>
      </c>
      <c r="BI1028" s="32"/>
      <c r="BJ1028" t="s">
        <v>3086</v>
      </c>
      <c r="BK1028" s="14" t="str">
        <f t="shared" si="1291"/>
        <v>A-Panda</v>
      </c>
      <c r="BL1028" s="14" t="s">
        <v>300</v>
      </c>
      <c r="BM1028" s="25"/>
      <c r="BN1028" s="26" t="str">
        <f t="shared" si="1284"/>
        <v>12121000013314512053</v>
      </c>
      <c r="BO1028" s="27" t="str">
        <f t="shared" si="1320"/>
        <v>AMDOUNI NAJLA</v>
      </c>
      <c r="BP1028" s="26">
        <f t="shared" si="1321"/>
        <v>1029</v>
      </c>
      <c r="BQ1028" s="28"/>
    </row>
    <row r="1029" spans="1:69" x14ac:dyDescent="0.25">
      <c r="A1029" t="str">
        <f>VLOOKUP(B1029,[2]RH!$B:$BV,72,0)</f>
        <v>si</v>
      </c>
      <c r="B1029" s="6">
        <v>1030</v>
      </c>
      <c r="C1029" s="7" t="s">
        <v>168</v>
      </c>
      <c r="D1029" s="7" t="s">
        <v>4241</v>
      </c>
      <c r="E1029" s="7" t="s">
        <v>67</v>
      </c>
      <c r="F1029" s="7" t="s">
        <v>118</v>
      </c>
      <c r="G1029" s="7" t="s">
        <v>220</v>
      </c>
      <c r="H1029" s="7" t="s">
        <v>225</v>
      </c>
      <c r="I1029" s="7" t="s">
        <v>534</v>
      </c>
      <c r="J1029" s="7" t="s">
        <v>190</v>
      </c>
      <c r="K1029" s="7" t="s">
        <v>146</v>
      </c>
      <c r="L1029" s="7" t="s">
        <v>90</v>
      </c>
      <c r="M1029" s="7" t="s">
        <v>191</v>
      </c>
      <c r="N1029" s="8">
        <v>44746</v>
      </c>
      <c r="P1029" s="7">
        <f t="shared" ca="1" si="1322"/>
        <v>25</v>
      </c>
      <c r="Q1029" s="8"/>
      <c r="R1029" s="7"/>
      <c r="S1029" s="7"/>
      <c r="T1029" s="9" t="s">
        <v>156</v>
      </c>
      <c r="U1029" s="7" t="str">
        <f t="shared" si="1309"/>
        <v>Contractuel</v>
      </c>
      <c r="V1029" s="8">
        <v>45689</v>
      </c>
      <c r="W1029" s="8">
        <f>VLOOKUP(B1029,[1]BASE!$A:$Q,17,0)</f>
        <v>45747</v>
      </c>
      <c r="X1029" s="8"/>
      <c r="Y1029" s="8"/>
      <c r="Z1029" s="8">
        <v>44746</v>
      </c>
      <c r="AA1029" s="7">
        <f t="shared" si="1310"/>
        <v>7</v>
      </c>
      <c r="AB1029" s="7">
        <f t="shared" si="1311"/>
        <v>2022</v>
      </c>
      <c r="AC1029" s="7">
        <f t="shared" si="1312"/>
        <v>2026</v>
      </c>
      <c r="AD1029" s="10" t="e">
        <f t="shared" ref="AD1029:AD1092" ca="1" si="1325">IF(#REF!="Non",(DAYS360(N1029,Q1029)/360),(DAYS360(N1029,TODAY())/360))</f>
        <v>#REF!</v>
      </c>
      <c r="AE1029" s="10" t="e">
        <f t="shared" ca="1" si="1314"/>
        <v>#REF!</v>
      </c>
      <c r="AF1029" s="8">
        <v>27655</v>
      </c>
      <c r="AG1029" s="11">
        <f t="shared" ca="1" si="1315"/>
        <v>49.4986301369863</v>
      </c>
      <c r="AH1029" s="10" t="str">
        <f t="shared" ca="1" si="1316"/>
        <v>&gt;45&lt; 55</v>
      </c>
      <c r="AI1029" s="12">
        <v>12383418</v>
      </c>
      <c r="AJ1029" s="13" t="s">
        <v>192</v>
      </c>
      <c r="AK1029" s="12" t="s">
        <v>4242</v>
      </c>
      <c r="AL1029" s="8">
        <v>38198</v>
      </c>
      <c r="AM1029" s="7" t="s">
        <v>108</v>
      </c>
      <c r="AN1029" s="7" t="s">
        <v>76</v>
      </c>
      <c r="AQ1029">
        <v>3</v>
      </c>
      <c r="AR1029" s="14">
        <v>3</v>
      </c>
      <c r="AS1029" s="15">
        <f t="shared" si="1317"/>
        <v>45841.75</v>
      </c>
      <c r="AT1029" s="14" t="s">
        <v>163</v>
      </c>
      <c r="AU1029" s="12">
        <v>3.3069999999999999</v>
      </c>
      <c r="AV1029" s="17" t="s">
        <v>150</v>
      </c>
      <c r="AW1029" s="18" t="s">
        <v>339</v>
      </c>
      <c r="AX1029" s="19" t="s">
        <v>4243</v>
      </c>
      <c r="AY1029" s="17" t="s">
        <v>2635</v>
      </c>
      <c r="AZ1029" s="14" t="s">
        <v>174</v>
      </c>
      <c r="BA1029" s="20" t="str">
        <f t="shared" si="1318"/>
        <v>07080013810554844253</v>
      </c>
      <c r="BB1029" s="31">
        <f t="shared" si="1319"/>
        <v>20</v>
      </c>
      <c r="BC1029" s="22" t="s">
        <v>4244</v>
      </c>
      <c r="BD1029" s="23" t="s">
        <v>115</v>
      </c>
      <c r="BF1029" s="8"/>
      <c r="BG1029" s="32">
        <v>50862164</v>
      </c>
      <c r="BH1029" s="32">
        <v>55798683</v>
      </c>
      <c r="BI1029" s="32"/>
      <c r="BJ1029" t="s">
        <v>322</v>
      </c>
      <c r="BK1029" s="14" t="str">
        <f t="shared" si="1291"/>
        <v>A-P6 AV</v>
      </c>
      <c r="BL1029" s="14" t="s">
        <v>288</v>
      </c>
      <c r="BM1029" s="25"/>
      <c r="BN1029" s="26" t="str">
        <f t="shared" si="1284"/>
        <v>07080013810554844253</v>
      </c>
      <c r="BO1029" s="27" t="str">
        <f t="shared" si="1320"/>
        <v>AKERMI SAFIA</v>
      </c>
      <c r="BP1029" s="26">
        <f t="shared" si="1321"/>
        <v>1030</v>
      </c>
      <c r="BQ1029" s="28"/>
    </row>
    <row r="1030" spans="1:69" x14ac:dyDescent="0.25">
      <c r="A1030" t="str">
        <f>VLOOKUP(B1030,[2]RH!$B:$BV,72,0)</f>
        <v>Non-Actif</v>
      </c>
      <c r="B1030" s="6">
        <v>1031</v>
      </c>
      <c r="C1030" s="7" t="s">
        <v>168</v>
      </c>
      <c r="D1030" s="7" t="s">
        <v>3885</v>
      </c>
      <c r="E1030" s="7" t="s">
        <v>67</v>
      </c>
      <c r="F1030" s="7" t="s">
        <v>118</v>
      </c>
      <c r="G1030" s="7" t="s">
        <v>220</v>
      </c>
      <c r="H1030" s="7">
        <v>965</v>
      </c>
      <c r="I1030" s="7" t="s">
        <v>1407</v>
      </c>
      <c r="J1030" s="7" t="s">
        <v>190</v>
      </c>
      <c r="K1030" s="7" t="s">
        <v>146</v>
      </c>
      <c r="L1030" s="7" t="s">
        <v>90</v>
      </c>
      <c r="M1030" s="7" t="s">
        <v>191</v>
      </c>
      <c r="N1030" s="8">
        <v>44746</v>
      </c>
      <c r="P1030" s="7">
        <f t="shared" ca="1" si="1322"/>
        <v>-340</v>
      </c>
      <c r="Q1030" s="8">
        <v>45327</v>
      </c>
      <c r="R1030" s="7" t="s">
        <v>4245</v>
      </c>
      <c r="S1030" s="7"/>
      <c r="T1030" s="9" t="s">
        <v>156</v>
      </c>
      <c r="U1030" s="7" t="str">
        <f t="shared" si="1309"/>
        <v>Contractuel</v>
      </c>
      <c r="V1030" s="8">
        <v>45292</v>
      </c>
      <c r="W1030" s="8">
        <v>45382</v>
      </c>
      <c r="X1030" s="8"/>
      <c r="Y1030" s="8"/>
      <c r="Z1030" s="8">
        <v>44746</v>
      </c>
      <c r="AA1030" s="7">
        <f t="shared" si="1310"/>
        <v>7</v>
      </c>
      <c r="AB1030" s="7">
        <f t="shared" si="1311"/>
        <v>2022</v>
      </c>
      <c r="AC1030" s="7">
        <f t="shared" si="1312"/>
        <v>2026</v>
      </c>
      <c r="AD1030" s="10" t="e">
        <f t="shared" ref="AD1030:AD1093" ca="1" si="1326">IF(#REF!="Non",(DAYS360(N1030,Q1030)/360),(DAYS360(N1030,TODAY())/360))</f>
        <v>#REF!</v>
      </c>
      <c r="AE1030" s="10" t="e">
        <f t="shared" ca="1" si="1314"/>
        <v>#REF!</v>
      </c>
      <c r="AF1030" s="8">
        <v>28834</v>
      </c>
      <c r="AG1030" s="11">
        <f t="shared" ca="1" si="1315"/>
        <v>46.268493150684932</v>
      </c>
      <c r="AH1030" s="10" t="str">
        <f t="shared" ca="1" si="1316"/>
        <v>&gt;45&lt; 55</v>
      </c>
      <c r="AI1030" s="12">
        <v>12385539</v>
      </c>
      <c r="AJ1030" s="13" t="s">
        <v>73</v>
      </c>
      <c r="AK1030" s="12" t="s">
        <v>4246</v>
      </c>
      <c r="AL1030" s="8">
        <v>42046</v>
      </c>
      <c r="AM1030" s="7" t="s">
        <v>108</v>
      </c>
      <c r="AN1030" s="7" t="s">
        <v>76</v>
      </c>
      <c r="AO1030">
        <v>4</v>
      </c>
      <c r="AQ1030" s="14">
        <v>3</v>
      </c>
      <c r="AR1030" s="14">
        <v>2</v>
      </c>
      <c r="AS1030" s="15">
        <f t="shared" si="1317"/>
        <v>45476.5</v>
      </c>
      <c r="AT1030" s="14" t="s">
        <v>163</v>
      </c>
      <c r="AU1030" s="12">
        <v>3.3069999999999999</v>
      </c>
      <c r="AV1030" s="17" t="s">
        <v>236</v>
      </c>
      <c r="AW1030" s="18" t="s">
        <v>201</v>
      </c>
      <c r="AX1030" s="19" t="s">
        <v>4247</v>
      </c>
      <c r="AY1030" s="17" t="s">
        <v>1965</v>
      </c>
      <c r="AZ1030" s="14" t="s">
        <v>203</v>
      </c>
      <c r="BA1030" s="20" t="str">
        <f t="shared" si="1318"/>
        <v>17001000000084055732</v>
      </c>
      <c r="BB1030" s="31">
        <f t="shared" si="1319"/>
        <v>20</v>
      </c>
      <c r="BC1030" s="22" t="s">
        <v>4248</v>
      </c>
      <c r="BD1030" s="23" t="s">
        <v>3099</v>
      </c>
      <c r="BF1030" s="8"/>
      <c r="BG1030" s="32">
        <v>22731760</v>
      </c>
      <c r="BH1030" s="32"/>
      <c r="BI1030" s="32"/>
      <c r="BJ1030" t="s">
        <v>371</v>
      </c>
      <c r="BK1030" s="14" t="str">
        <f t="shared" si="1291"/>
        <v>A-965</v>
      </c>
      <c r="BL1030" s="14" t="s">
        <v>300</v>
      </c>
      <c r="BM1030" s="25"/>
      <c r="BN1030" s="26" t="str">
        <f t="shared" si="1284"/>
        <v>17001000000084055732</v>
      </c>
      <c r="BO1030" s="27" t="str">
        <f t="shared" si="1320"/>
        <v>DRIDI HAJER</v>
      </c>
      <c r="BP1030" s="26">
        <f t="shared" si="1321"/>
        <v>1031</v>
      </c>
      <c r="BQ1030" s="28"/>
    </row>
    <row r="1031" spans="1:69" x14ac:dyDescent="0.25">
      <c r="A1031" t="str">
        <f>VLOOKUP(B1031,[2]RH!$B:$BV,72,0)</f>
        <v>Non-Actif</v>
      </c>
      <c r="B1031" s="6">
        <v>1032</v>
      </c>
      <c r="C1031" s="7" t="s">
        <v>100</v>
      </c>
      <c r="D1031" s="7" t="s">
        <v>2424</v>
      </c>
      <c r="E1031" s="7" t="s">
        <v>67</v>
      </c>
      <c r="F1031" s="7" t="s">
        <v>118</v>
      </c>
      <c r="G1031" s="7" t="s">
        <v>220</v>
      </c>
      <c r="H1031" s="7">
        <v>965</v>
      </c>
      <c r="I1031" s="7"/>
      <c r="J1031" s="7" t="s">
        <v>190</v>
      </c>
      <c r="K1031" s="7" t="s">
        <v>146</v>
      </c>
      <c r="L1031" s="7" t="s">
        <v>90</v>
      </c>
      <c r="M1031" s="7" t="s">
        <v>191</v>
      </c>
      <c r="N1031" s="8">
        <v>44746</v>
      </c>
      <c r="O1031" t="e">
        <f ca="1">IF(AD1031&gt;=4,IF(T1031="CDD","OK",""),"")</f>
        <v>#REF!</v>
      </c>
      <c r="P1031" s="7">
        <f t="shared" ca="1" si="1322"/>
        <v>-919</v>
      </c>
      <c r="Q1031" s="8">
        <v>44762</v>
      </c>
      <c r="R1031" s="7" t="s">
        <v>161</v>
      </c>
      <c r="S1031" s="7"/>
      <c r="T1031" s="9" t="s">
        <v>156</v>
      </c>
      <c r="U1031" s="7" t="str">
        <f t="shared" si="1309"/>
        <v>Contractuel</v>
      </c>
      <c r="V1031" s="8">
        <v>44746</v>
      </c>
      <c r="W1031" s="8">
        <v>44803</v>
      </c>
      <c r="X1031" s="8"/>
      <c r="Y1031" s="8"/>
      <c r="Z1031" s="8">
        <v>44746</v>
      </c>
      <c r="AA1031" s="7">
        <f t="shared" si="1310"/>
        <v>7</v>
      </c>
      <c r="AB1031" s="7">
        <f t="shared" si="1311"/>
        <v>2022</v>
      </c>
      <c r="AC1031" s="7">
        <f t="shared" si="1312"/>
        <v>2026</v>
      </c>
      <c r="AD1031" s="10" t="e">
        <f t="shared" ref="AD1031:AD1094" ca="1" si="1327">IF(#REF!="Non",(DAYS360(N1031,Q1031)/360),(DAYS360(N1031,TODAY())/360))</f>
        <v>#REF!</v>
      </c>
      <c r="AE1031" s="10" t="e">
        <f t="shared" ca="1" si="1314"/>
        <v>#REF!</v>
      </c>
      <c r="AF1031" s="8">
        <v>32975</v>
      </c>
      <c r="AG1031" s="11">
        <f t="shared" ca="1" si="1315"/>
        <v>34.923287671232877</v>
      </c>
      <c r="AH1031" s="10" t="str">
        <f t="shared" ca="1" si="1316"/>
        <v>&gt;25&lt; 35</v>
      </c>
      <c r="AI1031" s="12">
        <v>16442137</v>
      </c>
      <c r="AJ1031" s="13" t="s">
        <v>192</v>
      </c>
      <c r="AK1031" s="12" t="s">
        <v>2425</v>
      </c>
      <c r="AL1031" s="8">
        <v>40347</v>
      </c>
      <c r="AM1031" s="7" t="s">
        <v>108</v>
      </c>
      <c r="AN1031" s="7" t="s">
        <v>109</v>
      </c>
      <c r="AQ1031" s="14">
        <v>3</v>
      </c>
      <c r="AR1031" s="14">
        <v>1</v>
      </c>
      <c r="AS1031" s="15">
        <f t="shared" si="1317"/>
        <v>45111.25</v>
      </c>
      <c r="AT1031" s="14" t="s">
        <v>163</v>
      </c>
      <c r="AU1031" s="12">
        <v>3.3069999999999999</v>
      </c>
      <c r="AV1031" s="17">
        <v>17</v>
      </c>
      <c r="AW1031" s="18" t="s">
        <v>201</v>
      </c>
      <c r="AX1031" s="19" t="s">
        <v>2426</v>
      </c>
      <c r="AY1031" s="17">
        <v>97</v>
      </c>
      <c r="AZ1031" s="14" t="s">
        <v>203</v>
      </c>
      <c r="BA1031" s="20" t="str">
        <f t="shared" si="1318"/>
        <v>17001000000301951197</v>
      </c>
      <c r="BB1031" s="31">
        <f t="shared" si="1319"/>
        <v>20</v>
      </c>
      <c r="BC1031" s="22" t="s">
        <v>2427</v>
      </c>
      <c r="BD1031" s="23" t="s">
        <v>341</v>
      </c>
      <c r="BF1031" s="8" t="s">
        <v>176</v>
      </c>
      <c r="BG1031" s="32">
        <v>52329696</v>
      </c>
      <c r="BH1031" s="32">
        <v>54017259</v>
      </c>
      <c r="BI1031" s="32"/>
      <c r="BJ1031" t="s">
        <v>1857</v>
      </c>
      <c r="BK1031" s="14" t="str">
        <f t="shared" si="1291"/>
        <v>A-965</v>
      </c>
      <c r="BL1031" s="14"/>
      <c r="BM1031" s="25"/>
      <c r="BN1031" s="26" t="str">
        <f t="shared" si="1284"/>
        <v>17001000000301951197</v>
      </c>
      <c r="BO1031" s="27" t="str">
        <f t="shared" si="1320"/>
        <v>MLIKI MARWA</v>
      </c>
      <c r="BP1031" s="26">
        <f t="shared" si="1321"/>
        <v>1032</v>
      </c>
      <c r="BQ1031" s="28"/>
    </row>
    <row r="1032" spans="1:69" x14ac:dyDescent="0.25">
      <c r="A1032" t="str">
        <f>VLOOKUP(B1032,[2]RH!$B:$BV,72,0)</f>
        <v>Non-Actif</v>
      </c>
      <c r="B1032" s="6">
        <v>1033</v>
      </c>
      <c r="C1032" s="7" t="s">
        <v>168</v>
      </c>
      <c r="D1032" s="7" t="s">
        <v>4249</v>
      </c>
      <c r="E1032" s="7" t="s">
        <v>67</v>
      </c>
      <c r="F1032" s="7" t="s">
        <v>118</v>
      </c>
      <c r="G1032" s="7" t="s">
        <v>220</v>
      </c>
      <c r="H1032" s="7" t="s">
        <v>649</v>
      </c>
      <c r="I1032" s="7" t="s">
        <v>650</v>
      </c>
      <c r="J1032" s="7" t="s">
        <v>281</v>
      </c>
      <c r="K1032" s="7" t="s">
        <v>146</v>
      </c>
      <c r="L1032" s="7" t="s">
        <v>90</v>
      </c>
      <c r="M1032" s="7" t="s">
        <v>191</v>
      </c>
      <c r="N1032" s="8">
        <v>44746</v>
      </c>
      <c r="P1032" s="7">
        <f t="shared" ca="1" si="1322"/>
        <v>-737</v>
      </c>
      <c r="Q1032" s="8">
        <v>44975</v>
      </c>
      <c r="R1032" s="7"/>
      <c r="S1032" s="7"/>
      <c r="T1032" s="9" t="s">
        <v>156</v>
      </c>
      <c r="U1032" s="7" t="str">
        <f t="shared" si="1309"/>
        <v>Contractuel</v>
      </c>
      <c r="V1032" s="8">
        <v>44927</v>
      </c>
      <c r="W1032" s="8">
        <v>44985</v>
      </c>
      <c r="X1032" s="8"/>
      <c r="Y1032" s="8"/>
      <c r="Z1032" s="8">
        <v>44746</v>
      </c>
      <c r="AA1032" s="7">
        <f t="shared" si="1310"/>
        <v>7</v>
      </c>
      <c r="AB1032" s="7">
        <f t="shared" si="1311"/>
        <v>2022</v>
      </c>
      <c r="AC1032" s="7">
        <f t="shared" si="1312"/>
        <v>2026</v>
      </c>
      <c r="AD1032" s="10" t="e">
        <f t="shared" ref="AD1032:AD1095" ca="1" si="1328">IF(#REF!="Non",(DAYS360(N1032,Q1032)/360),(DAYS360(N1032,TODAY())/360))</f>
        <v>#REF!</v>
      </c>
      <c r="AE1032" s="10" t="e">
        <f t="shared" ca="1" si="1314"/>
        <v>#REF!</v>
      </c>
      <c r="AF1032" s="8">
        <v>36843</v>
      </c>
      <c r="AG1032" s="11">
        <f t="shared" ca="1" si="1315"/>
        <v>24.326027397260273</v>
      </c>
      <c r="AH1032" s="10" t="str">
        <f t="shared" ca="1" si="1316"/>
        <v>&lt; 25</v>
      </c>
      <c r="AI1032" s="12">
        <v>17274696</v>
      </c>
      <c r="AJ1032" s="13" t="s">
        <v>73</v>
      </c>
      <c r="AK1032" s="12">
        <v>14360215</v>
      </c>
      <c r="AL1032" s="8">
        <v>43110</v>
      </c>
      <c r="AM1032" s="7" t="s">
        <v>108</v>
      </c>
      <c r="AN1032" s="7" t="s">
        <v>76</v>
      </c>
      <c r="AQ1032" s="14">
        <v>3</v>
      </c>
      <c r="AR1032" s="14">
        <v>1</v>
      </c>
      <c r="AS1032" s="15">
        <f t="shared" si="1317"/>
        <v>45111.25</v>
      </c>
      <c r="AT1032" s="14" t="s">
        <v>163</v>
      </c>
      <c r="AU1032" s="12">
        <v>3.3069999999999999</v>
      </c>
      <c r="AV1032" s="17" t="s">
        <v>236</v>
      </c>
      <c r="AW1032" s="18" t="s">
        <v>201</v>
      </c>
      <c r="AX1032" s="19" t="s">
        <v>4250</v>
      </c>
      <c r="AY1032" s="17" t="s">
        <v>73</v>
      </c>
      <c r="AZ1032" s="14" t="s">
        <v>203</v>
      </c>
      <c r="BA1032" s="20" t="str">
        <f t="shared" si="1318"/>
        <v>17001000000316184201</v>
      </c>
      <c r="BB1032" s="31">
        <f t="shared" si="1319"/>
        <v>20</v>
      </c>
      <c r="BC1032" s="22" t="s">
        <v>4251</v>
      </c>
      <c r="BD1032" s="23" t="s">
        <v>341</v>
      </c>
      <c r="BF1032" s="8"/>
      <c r="BG1032" s="32">
        <v>58144226</v>
      </c>
      <c r="BH1032" s="32">
        <v>22187700</v>
      </c>
      <c r="BI1032" s="32"/>
      <c r="BJ1032" t="s">
        <v>4252</v>
      </c>
      <c r="BK1032" s="14" t="str">
        <f t="shared" si="1291"/>
        <v>B-Panda</v>
      </c>
      <c r="BL1032" s="14"/>
      <c r="BM1032" s="25"/>
      <c r="BN1032" s="26" t="str">
        <f t="shared" si="1284"/>
        <v>17001000000316184201</v>
      </c>
      <c r="BO1032" s="27" t="str">
        <f t="shared" si="1320"/>
        <v>CHAIEB CHAIMA</v>
      </c>
      <c r="BP1032" s="26">
        <f t="shared" si="1321"/>
        <v>1033</v>
      </c>
      <c r="BQ1032" s="28"/>
    </row>
    <row r="1033" spans="1:69" x14ac:dyDescent="0.25">
      <c r="A1033" t="str">
        <f>VLOOKUP(B1033,[2]RH!$B:$BV,72,0)</f>
        <v>Non-Actif</v>
      </c>
      <c r="B1033" s="6">
        <v>1034</v>
      </c>
      <c r="C1033" s="7" t="s">
        <v>168</v>
      </c>
      <c r="D1033" s="7" t="s">
        <v>4253</v>
      </c>
      <c r="E1033" s="7" t="s">
        <v>67</v>
      </c>
      <c r="F1033" s="7" t="s">
        <v>118</v>
      </c>
      <c r="G1033" s="7" t="s">
        <v>220</v>
      </c>
      <c r="H1033" s="7" t="s">
        <v>649</v>
      </c>
      <c r="I1033" s="7" t="s">
        <v>709</v>
      </c>
      <c r="J1033" s="7" t="s">
        <v>190</v>
      </c>
      <c r="K1033" s="7" t="s">
        <v>146</v>
      </c>
      <c r="L1033" s="7" t="s">
        <v>90</v>
      </c>
      <c r="M1033" s="7" t="s">
        <v>191</v>
      </c>
      <c r="N1033" s="8">
        <v>44746</v>
      </c>
      <c r="P1033" s="7">
        <f t="shared" ca="1" si="1322"/>
        <v>-340</v>
      </c>
      <c r="Q1033" s="8">
        <v>45382</v>
      </c>
      <c r="R1033" s="7" t="s">
        <v>290</v>
      </c>
      <c r="S1033" s="7"/>
      <c r="T1033" s="9" t="s">
        <v>156</v>
      </c>
      <c r="U1033" s="7" t="str">
        <f t="shared" si="1309"/>
        <v>Contractuel</v>
      </c>
      <c r="V1033" s="8">
        <v>45292</v>
      </c>
      <c r="W1033" s="8">
        <v>45382</v>
      </c>
      <c r="X1033" s="8"/>
      <c r="Y1033" s="8"/>
      <c r="Z1033" s="8">
        <v>44746</v>
      </c>
      <c r="AA1033" s="7">
        <f t="shared" si="1310"/>
        <v>7</v>
      </c>
      <c r="AB1033" s="7">
        <f t="shared" si="1311"/>
        <v>2022</v>
      </c>
      <c r="AC1033" s="7">
        <f t="shared" si="1312"/>
        <v>2026</v>
      </c>
      <c r="AD1033" s="10" t="e">
        <f t="shared" ref="AD1033:AD1096" ca="1" si="1329">IF(#REF!="Non",(DAYS360(N1033,Q1033)/360),(DAYS360(N1033,TODAY())/360))</f>
        <v>#REF!</v>
      </c>
      <c r="AE1033" s="10" t="e">
        <f t="shared" ca="1" si="1314"/>
        <v>#REF!</v>
      </c>
      <c r="AF1033" s="8">
        <v>27590</v>
      </c>
      <c r="AG1033" s="11">
        <f t="shared" ca="1" si="1315"/>
        <v>49.676712328767124</v>
      </c>
      <c r="AH1033" s="10" t="str">
        <f t="shared" ca="1" si="1316"/>
        <v>&gt;45&lt; 55</v>
      </c>
      <c r="AI1033" s="12">
        <v>11816389</v>
      </c>
      <c r="AJ1033" s="13" t="s">
        <v>150</v>
      </c>
      <c r="AK1033" s="12" t="s">
        <v>4254</v>
      </c>
      <c r="AL1033" s="8">
        <v>42366</v>
      </c>
      <c r="AM1033" s="7" t="s">
        <v>108</v>
      </c>
      <c r="AN1033" s="7" t="s">
        <v>76</v>
      </c>
      <c r="AO1033">
        <v>3</v>
      </c>
      <c r="AQ1033" s="14">
        <v>3</v>
      </c>
      <c r="AR1033" s="14">
        <v>2</v>
      </c>
      <c r="AS1033" s="15">
        <f t="shared" si="1317"/>
        <v>45476.5</v>
      </c>
      <c r="AT1033" s="14" t="s">
        <v>163</v>
      </c>
      <c r="AU1033" s="12">
        <v>3.3069999999999999</v>
      </c>
      <c r="AV1033" s="17" t="s">
        <v>236</v>
      </c>
      <c r="AW1033" s="18" t="s">
        <v>201</v>
      </c>
      <c r="AX1033" s="19" t="s">
        <v>4255</v>
      </c>
      <c r="AY1033" s="17" t="s">
        <v>73</v>
      </c>
      <c r="AZ1033" s="14" t="s">
        <v>203</v>
      </c>
      <c r="BA1033" s="20" t="str">
        <f t="shared" si="1318"/>
        <v>17001000000312226601</v>
      </c>
      <c r="BB1033" s="31">
        <f t="shared" si="1319"/>
        <v>20</v>
      </c>
      <c r="BC1033" s="22" t="s">
        <v>4256</v>
      </c>
      <c r="BD1033" s="23" t="s">
        <v>341</v>
      </c>
      <c r="BF1033" s="8"/>
      <c r="BG1033" s="32">
        <v>24333844</v>
      </c>
      <c r="BH1033" s="32">
        <v>24333844</v>
      </c>
      <c r="BI1033" s="32"/>
      <c r="BJ1033" t="s">
        <v>299</v>
      </c>
      <c r="BK1033" s="14" t="str">
        <f t="shared" si="1291"/>
        <v>A-Panda</v>
      </c>
      <c r="BL1033" s="14" t="s">
        <v>300</v>
      </c>
      <c r="BM1033" s="25"/>
      <c r="BN1033" s="26" t="str">
        <f t="shared" si="1284"/>
        <v>17001000000312226601</v>
      </c>
      <c r="BO1033" s="27" t="str">
        <f t="shared" si="1320"/>
        <v>SOUDA NAIMA</v>
      </c>
      <c r="BP1033" s="26">
        <f t="shared" si="1321"/>
        <v>1034</v>
      </c>
      <c r="BQ1033" s="28"/>
    </row>
    <row r="1034" spans="1:69" x14ac:dyDescent="0.25">
      <c r="A1034" t="str">
        <f>VLOOKUP(B1034,[2]RH!$B:$BV,72,0)</f>
        <v>si</v>
      </c>
      <c r="B1034" s="6">
        <v>1035</v>
      </c>
      <c r="C1034" s="7" t="s">
        <v>168</v>
      </c>
      <c r="D1034" s="7" t="s">
        <v>4257</v>
      </c>
      <c r="E1034" s="7" t="s">
        <v>67</v>
      </c>
      <c r="F1034" s="7" t="s">
        <v>118</v>
      </c>
      <c r="G1034" s="7" t="s">
        <v>220</v>
      </c>
      <c r="H1034" s="7" t="s">
        <v>234</v>
      </c>
      <c r="I1034" s="7" t="s">
        <v>189</v>
      </c>
      <c r="J1034" s="7" t="s">
        <v>190</v>
      </c>
      <c r="K1034" s="7" t="s">
        <v>146</v>
      </c>
      <c r="L1034" s="7" t="s">
        <v>90</v>
      </c>
      <c r="M1034" s="7" t="s">
        <v>191</v>
      </c>
      <c r="N1034" s="8">
        <v>44746</v>
      </c>
      <c r="P1034" s="7">
        <f t="shared" ca="1" si="1322"/>
        <v>25</v>
      </c>
      <c r="Q1034" s="8"/>
      <c r="R1034" s="7"/>
      <c r="S1034" s="7"/>
      <c r="T1034" s="9" t="s">
        <v>156</v>
      </c>
      <c r="U1034" s="7" t="str">
        <f t="shared" si="1309"/>
        <v>Contractuel</v>
      </c>
      <c r="V1034" s="8">
        <v>45689</v>
      </c>
      <c r="W1034" s="8">
        <f>VLOOKUP(B1034,[1]BASE!$A:$Q,17,0)</f>
        <v>45747</v>
      </c>
      <c r="X1034" s="8"/>
      <c r="Y1034" s="8"/>
      <c r="Z1034" s="8">
        <v>44746</v>
      </c>
      <c r="AA1034" s="7">
        <f t="shared" si="1310"/>
        <v>7</v>
      </c>
      <c r="AB1034" s="7">
        <f t="shared" si="1311"/>
        <v>2022</v>
      </c>
      <c r="AC1034" s="7">
        <f t="shared" si="1312"/>
        <v>2026</v>
      </c>
      <c r="AD1034" s="10" t="e">
        <f t="shared" ref="AD1034:AD1097" ca="1" si="1330">IF(#REF!="Non",(DAYS360(N1034,Q1034)/360),(DAYS360(N1034,TODAY())/360))</f>
        <v>#REF!</v>
      </c>
      <c r="AE1034" s="10" t="e">
        <f t="shared" ca="1" si="1314"/>
        <v>#REF!</v>
      </c>
      <c r="AF1034" s="8">
        <v>35956</v>
      </c>
      <c r="AG1034" s="11">
        <f t="shared" ca="1" si="1315"/>
        <v>26.756164383561643</v>
      </c>
      <c r="AH1034" s="10" t="str">
        <f t="shared" ca="1" si="1316"/>
        <v>&gt;25&lt; 35</v>
      </c>
      <c r="AI1034" s="12">
        <v>17273487</v>
      </c>
      <c r="AJ1034" s="13" t="s">
        <v>120</v>
      </c>
      <c r="AK1034" s="12" t="s">
        <v>4258</v>
      </c>
      <c r="AL1034" s="8">
        <v>44361</v>
      </c>
      <c r="AM1034" s="7" t="s">
        <v>108</v>
      </c>
      <c r="AN1034" s="7" t="s">
        <v>76</v>
      </c>
      <c r="AQ1034">
        <v>3</v>
      </c>
      <c r="AR1034" s="14">
        <v>3</v>
      </c>
      <c r="AS1034" s="15">
        <f t="shared" si="1317"/>
        <v>45841.75</v>
      </c>
      <c r="AT1034" s="14" t="s">
        <v>163</v>
      </c>
      <c r="AU1034" s="12">
        <v>3.3069999999999999</v>
      </c>
      <c r="AV1034" s="17" t="s">
        <v>236</v>
      </c>
      <c r="AW1034" s="18" t="s">
        <v>201</v>
      </c>
      <c r="AX1034" s="19" t="s">
        <v>4259</v>
      </c>
      <c r="AY1034" s="17" t="s">
        <v>2248</v>
      </c>
      <c r="AZ1034" s="14" t="s">
        <v>203</v>
      </c>
      <c r="BA1034" s="20" t="str">
        <f t="shared" si="1318"/>
        <v>17001000000273789672</v>
      </c>
      <c r="BB1034" s="31">
        <f t="shared" si="1319"/>
        <v>20</v>
      </c>
      <c r="BC1034" s="22" t="s">
        <v>4260</v>
      </c>
      <c r="BD1034" s="23" t="s">
        <v>341</v>
      </c>
      <c r="BF1034" s="8"/>
      <c r="BG1034" s="32">
        <v>29203229</v>
      </c>
      <c r="BH1034" s="32">
        <v>26953906</v>
      </c>
      <c r="BI1034" s="32"/>
      <c r="BJ1034" t="s">
        <v>299</v>
      </c>
      <c r="BK1034" s="14" t="str">
        <f t="shared" si="1291"/>
        <v>A-JFU</v>
      </c>
      <c r="BL1034" s="14" t="s">
        <v>241</v>
      </c>
      <c r="BM1034" s="25"/>
      <c r="BN1034" s="26" t="str">
        <f t="shared" si="1284"/>
        <v>17001000000273789672</v>
      </c>
      <c r="BO1034" s="27" t="str">
        <f t="shared" si="1320"/>
        <v>MOUSSI ABIR</v>
      </c>
      <c r="BP1034" s="26">
        <f t="shared" si="1321"/>
        <v>1035</v>
      </c>
      <c r="BQ1034" s="28"/>
    </row>
    <row r="1035" spans="1:69" x14ac:dyDescent="0.25">
      <c r="A1035" t="str">
        <f>VLOOKUP(B1035,[2]RH!$B:$BV,72,0)</f>
        <v>Non-Actif</v>
      </c>
      <c r="B1035" s="6">
        <v>1036</v>
      </c>
      <c r="C1035" s="7" t="s">
        <v>100</v>
      </c>
      <c r="D1035" s="7" t="s">
        <v>4261</v>
      </c>
      <c r="E1035" s="7" t="s">
        <v>67</v>
      </c>
      <c r="F1035" s="7" t="s">
        <v>118</v>
      </c>
      <c r="G1035" s="7" t="s">
        <v>722</v>
      </c>
      <c r="H1035" s="7">
        <v>965</v>
      </c>
      <c r="I1035" s="7"/>
      <c r="J1035" s="7" t="s">
        <v>281</v>
      </c>
      <c r="K1035" s="7" t="s">
        <v>146</v>
      </c>
      <c r="L1035" s="7" t="s">
        <v>90</v>
      </c>
      <c r="M1035" s="7" t="s">
        <v>191</v>
      </c>
      <c r="N1035" s="8">
        <v>44746</v>
      </c>
      <c r="P1035" s="7">
        <f t="shared" ca="1" si="1322"/>
        <v>-796</v>
      </c>
      <c r="Q1035" s="8">
        <v>44890</v>
      </c>
      <c r="R1035" s="7" t="s">
        <v>1728</v>
      </c>
      <c r="S1035" s="7"/>
      <c r="T1035" s="9" t="s">
        <v>156</v>
      </c>
      <c r="U1035" s="7" t="str">
        <f t="shared" si="1309"/>
        <v>Contractuel</v>
      </c>
      <c r="V1035" s="8">
        <v>44835</v>
      </c>
      <c r="W1035" s="8">
        <v>44926</v>
      </c>
      <c r="X1035" s="8"/>
      <c r="Y1035" s="8"/>
      <c r="Z1035" s="8">
        <v>44746</v>
      </c>
      <c r="AA1035" s="7">
        <f t="shared" si="1310"/>
        <v>7</v>
      </c>
      <c r="AB1035" s="7">
        <f t="shared" si="1311"/>
        <v>2022</v>
      </c>
      <c r="AC1035" s="7">
        <f t="shared" si="1312"/>
        <v>2026</v>
      </c>
      <c r="AD1035" s="10" t="e">
        <f t="shared" ref="AD1035:AD1098" ca="1" si="1331">IF(#REF!="Non",(DAYS360(N1035,Q1035)/360),(DAYS360(N1035,TODAY())/360))</f>
        <v>#REF!</v>
      </c>
      <c r="AE1035" s="10" t="e">
        <f t="shared" ca="1" si="1314"/>
        <v>#REF!</v>
      </c>
      <c r="AF1035" s="8">
        <v>37509</v>
      </c>
      <c r="AG1035" s="11">
        <f t="shared" ca="1" si="1315"/>
        <v>22.5013698630137</v>
      </c>
      <c r="AH1035" s="10" t="str">
        <f t="shared" ca="1" si="1316"/>
        <v>&lt; 25</v>
      </c>
      <c r="AI1035" s="12"/>
      <c r="AJ1035" s="13"/>
      <c r="AK1035" s="12">
        <v>14664706</v>
      </c>
      <c r="AL1035" s="8">
        <v>44278</v>
      </c>
      <c r="AM1035" s="7" t="s">
        <v>108</v>
      </c>
      <c r="AN1035" s="7" t="s">
        <v>109</v>
      </c>
      <c r="AQ1035" s="14">
        <v>3</v>
      </c>
      <c r="AR1035" s="14">
        <v>1</v>
      </c>
      <c r="AS1035" s="15">
        <f t="shared" si="1317"/>
        <v>45111.25</v>
      </c>
      <c r="AT1035" s="14" t="s">
        <v>163</v>
      </c>
      <c r="AU1035" s="12">
        <v>3.3069999999999999</v>
      </c>
      <c r="AV1035" s="17" t="s">
        <v>236</v>
      </c>
      <c r="AW1035" s="18" t="s">
        <v>201</v>
      </c>
      <c r="AX1035" s="19" t="s">
        <v>4262</v>
      </c>
      <c r="AY1035" s="17" t="s">
        <v>309</v>
      </c>
      <c r="AZ1035" s="14" t="s">
        <v>203</v>
      </c>
      <c r="BA1035" s="20" t="str">
        <f t="shared" si="1318"/>
        <v>17001000000315723160</v>
      </c>
      <c r="BB1035" s="31">
        <f t="shared" si="1319"/>
        <v>20</v>
      </c>
      <c r="BC1035" s="22" t="s">
        <v>4263</v>
      </c>
      <c r="BD1035" s="23" t="s">
        <v>341</v>
      </c>
      <c r="BF1035" s="8"/>
      <c r="BG1035" s="32">
        <v>53910527</v>
      </c>
      <c r="BH1035" s="32">
        <v>52045661</v>
      </c>
      <c r="BI1035" s="32"/>
      <c r="BJ1035" t="s">
        <v>1217</v>
      </c>
      <c r="BK1035" s="14" t="str">
        <f t="shared" si="1291"/>
        <v>B-965</v>
      </c>
      <c r="BL1035" s="14"/>
      <c r="BM1035" s="25"/>
      <c r="BN1035" s="26" t="str">
        <f t="shared" si="1284"/>
        <v>17001000000315723160</v>
      </c>
      <c r="BO1035" s="27" t="str">
        <f t="shared" si="1320"/>
        <v>BEN AICHA TAKOUA</v>
      </c>
      <c r="BP1035" s="26">
        <f t="shared" si="1321"/>
        <v>1036</v>
      </c>
      <c r="BQ1035" s="28"/>
    </row>
    <row r="1036" spans="1:69" x14ac:dyDescent="0.25">
      <c r="A1036" t="str">
        <f>VLOOKUP(B1036,[2]RH!$B:$BV,72,0)</f>
        <v>si</v>
      </c>
      <c r="B1036" s="6">
        <v>1037</v>
      </c>
      <c r="C1036" s="7" t="s">
        <v>100</v>
      </c>
      <c r="D1036" s="7" t="s">
        <v>4264</v>
      </c>
      <c r="E1036" s="7" t="s">
        <v>67</v>
      </c>
      <c r="F1036" s="7" t="s">
        <v>118</v>
      </c>
      <c r="G1036" s="7" t="s">
        <v>4077</v>
      </c>
      <c r="H1036" s="41" t="s">
        <v>562</v>
      </c>
      <c r="I1036" s="7" t="s">
        <v>1802</v>
      </c>
      <c r="J1036" s="7" t="s">
        <v>190</v>
      </c>
      <c r="K1036" s="7" t="s">
        <v>146</v>
      </c>
      <c r="L1036" s="7" t="s">
        <v>90</v>
      </c>
      <c r="M1036" s="7" t="s">
        <v>191</v>
      </c>
      <c r="N1036" s="8">
        <v>44746</v>
      </c>
      <c r="P1036" s="7">
        <f t="shared" ca="1" si="1322"/>
        <v>25</v>
      </c>
      <c r="Q1036" s="8"/>
      <c r="R1036" s="7"/>
      <c r="S1036" s="7"/>
      <c r="T1036" s="9" t="s">
        <v>156</v>
      </c>
      <c r="U1036" s="7" t="str">
        <f t="shared" si="1309"/>
        <v>Contractuel</v>
      </c>
      <c r="V1036" s="8">
        <v>45689</v>
      </c>
      <c r="W1036" s="8">
        <f>VLOOKUP(B1036,[1]BASE!$A:$Q,17,0)</f>
        <v>45747</v>
      </c>
      <c r="X1036" s="8"/>
      <c r="Y1036" s="8"/>
      <c r="Z1036" s="8">
        <v>44746</v>
      </c>
      <c r="AA1036" s="7">
        <f t="shared" si="1310"/>
        <v>7</v>
      </c>
      <c r="AB1036" s="7">
        <f t="shared" si="1311"/>
        <v>2022</v>
      </c>
      <c r="AC1036" s="7">
        <f t="shared" si="1312"/>
        <v>2026</v>
      </c>
      <c r="AD1036" s="10" t="e">
        <f t="shared" ref="AD1036:AD1099" ca="1" si="1332">IF(#REF!="Non",(DAYS360(N1036,Q1036)/360),(DAYS360(N1036,TODAY())/360))</f>
        <v>#REF!</v>
      </c>
      <c r="AE1036" s="10" t="e">
        <f t="shared" ca="1" si="1314"/>
        <v>#REF!</v>
      </c>
      <c r="AF1036" s="8">
        <v>37023</v>
      </c>
      <c r="AG1036" s="11">
        <f t="shared" ca="1" si="1315"/>
        <v>23.832876712328765</v>
      </c>
      <c r="AH1036" s="10" t="str">
        <f t="shared" ca="1" si="1316"/>
        <v>&lt; 25</v>
      </c>
      <c r="AI1036" s="12">
        <v>17591704</v>
      </c>
      <c r="AJ1036" s="13" t="s">
        <v>79</v>
      </c>
      <c r="AK1036" s="12">
        <v>13025464</v>
      </c>
      <c r="AL1036" s="8">
        <v>43361</v>
      </c>
      <c r="AM1036" s="7" t="s">
        <v>108</v>
      </c>
      <c r="AN1036" s="7" t="s">
        <v>109</v>
      </c>
      <c r="AQ1036">
        <v>3</v>
      </c>
      <c r="AR1036" s="14">
        <v>3</v>
      </c>
      <c r="AS1036" s="15">
        <f t="shared" si="1317"/>
        <v>45841.75</v>
      </c>
      <c r="AT1036" s="14" t="s">
        <v>163</v>
      </c>
      <c r="AU1036" s="12">
        <v>3.3069999999999999</v>
      </c>
      <c r="AV1036" s="17" t="s">
        <v>92</v>
      </c>
      <c r="AW1036" s="18" t="s">
        <v>4265</v>
      </c>
      <c r="AX1036" s="19" t="s">
        <v>4266</v>
      </c>
      <c r="AY1036" s="17" t="s">
        <v>1255</v>
      </c>
      <c r="AZ1036" s="14" t="s">
        <v>152</v>
      </c>
      <c r="BA1036" s="20" t="str">
        <f t="shared" si="1318"/>
        <v>04017103007904193541</v>
      </c>
      <c r="BB1036" s="31">
        <f t="shared" si="1319"/>
        <v>20</v>
      </c>
      <c r="BC1036" s="22" t="s">
        <v>4267</v>
      </c>
      <c r="BD1036" s="23" t="s">
        <v>115</v>
      </c>
      <c r="BF1036" s="8"/>
      <c r="BG1036" s="32">
        <v>26763588</v>
      </c>
      <c r="BH1036" s="32">
        <v>28584626</v>
      </c>
      <c r="BI1036" s="32"/>
      <c r="BJ1036" t="s">
        <v>4268</v>
      </c>
      <c r="BK1036" s="14" t="s">
        <v>1806</v>
      </c>
      <c r="BL1036" s="14" t="s">
        <v>595</v>
      </c>
      <c r="BM1036" s="25"/>
      <c r="BN1036" s="26" t="str">
        <f t="shared" si="1284"/>
        <v>04017103007904193541</v>
      </c>
      <c r="BO1036" s="27" t="str">
        <f t="shared" si="1320"/>
        <v>BOUBAKER SARRA</v>
      </c>
      <c r="BP1036" s="26">
        <f t="shared" si="1321"/>
        <v>1037</v>
      </c>
      <c r="BQ1036" s="28"/>
    </row>
    <row r="1037" spans="1:69" x14ac:dyDescent="0.25">
      <c r="A1037" t="str">
        <f>VLOOKUP(B1037,[2]RH!$B:$BV,72,0)</f>
        <v>si</v>
      </c>
      <c r="B1037" s="6">
        <v>1038</v>
      </c>
      <c r="C1037" s="7" t="s">
        <v>100</v>
      </c>
      <c r="D1037" s="7" t="s">
        <v>4269</v>
      </c>
      <c r="E1037" s="7" t="s">
        <v>67</v>
      </c>
      <c r="F1037" s="7" t="s">
        <v>118</v>
      </c>
      <c r="G1037" s="7" t="s">
        <v>408</v>
      </c>
      <c r="H1037" s="7">
        <v>520</v>
      </c>
      <c r="I1037" s="7" t="s">
        <v>189</v>
      </c>
      <c r="J1037" s="7" t="s">
        <v>190</v>
      </c>
      <c r="K1037" s="7" t="s">
        <v>146</v>
      </c>
      <c r="L1037" s="7" t="s">
        <v>90</v>
      </c>
      <c r="M1037" s="7" t="s">
        <v>191</v>
      </c>
      <c r="N1037" s="8">
        <v>44746</v>
      </c>
      <c r="P1037" s="7">
        <f t="shared" ca="1" si="1322"/>
        <v>25</v>
      </c>
      <c r="Q1037" s="8"/>
      <c r="R1037" s="7"/>
      <c r="S1037" s="7"/>
      <c r="T1037" s="9" t="s">
        <v>156</v>
      </c>
      <c r="U1037" s="7" t="str">
        <f t="shared" si="1309"/>
        <v>Contractuel</v>
      </c>
      <c r="V1037" s="8">
        <v>45689</v>
      </c>
      <c r="W1037" s="8">
        <f>VLOOKUP(B1037,[1]BASE!$A:$Q,17,0)</f>
        <v>45747</v>
      </c>
      <c r="X1037" s="8"/>
      <c r="Y1037" s="8"/>
      <c r="Z1037" s="8">
        <v>44746</v>
      </c>
      <c r="AA1037" s="7">
        <f t="shared" si="1310"/>
        <v>7</v>
      </c>
      <c r="AB1037" s="7">
        <f t="shared" si="1311"/>
        <v>2022</v>
      </c>
      <c r="AC1037" s="7">
        <f t="shared" si="1312"/>
        <v>2026</v>
      </c>
      <c r="AD1037" s="10" t="e">
        <f t="shared" ref="AD1037:AD1100" ca="1" si="1333">IF(#REF!="Non",(DAYS360(N1037,Q1037)/360),(DAYS360(N1037,TODAY())/360))</f>
        <v>#REF!</v>
      </c>
      <c r="AE1037" s="10" t="e">
        <f t="shared" ca="1" si="1314"/>
        <v>#REF!</v>
      </c>
      <c r="AF1037" s="8">
        <v>37192</v>
      </c>
      <c r="AG1037" s="11">
        <f t="shared" ca="1" si="1315"/>
        <v>23.36986301369863</v>
      </c>
      <c r="AH1037" s="10" t="str">
        <f t="shared" ca="1" si="1316"/>
        <v>&lt; 25</v>
      </c>
      <c r="AI1037" s="12">
        <v>17491398</v>
      </c>
      <c r="AJ1037" s="13" t="s">
        <v>192</v>
      </c>
      <c r="AK1037" s="12">
        <v>13033623</v>
      </c>
      <c r="AL1037" s="8">
        <v>44363</v>
      </c>
      <c r="AM1037" s="7" t="s">
        <v>108</v>
      </c>
      <c r="AN1037" s="7" t="s">
        <v>109</v>
      </c>
      <c r="AQ1037">
        <v>3</v>
      </c>
      <c r="AR1037" s="14">
        <v>3</v>
      </c>
      <c r="AS1037" s="15">
        <f t="shared" si="1317"/>
        <v>45841.75</v>
      </c>
      <c r="AT1037" s="14" t="s">
        <v>163</v>
      </c>
      <c r="AU1037" s="12">
        <v>3.3069999999999999</v>
      </c>
      <c r="AV1037" s="17" t="s">
        <v>79</v>
      </c>
      <c r="AW1037" s="18" t="s">
        <v>4270</v>
      </c>
      <c r="AX1037" s="19" t="s">
        <v>4271</v>
      </c>
      <c r="AY1037" s="17" t="s">
        <v>3223</v>
      </c>
      <c r="AZ1037" s="14" t="s">
        <v>83</v>
      </c>
      <c r="BA1037" s="20" t="str">
        <f t="shared" si="1318"/>
        <v>08094027044001639951</v>
      </c>
      <c r="BB1037" s="31">
        <f t="shared" si="1319"/>
        <v>20</v>
      </c>
      <c r="BC1037" s="22" t="s">
        <v>4272</v>
      </c>
      <c r="BD1037" s="23" t="s">
        <v>115</v>
      </c>
      <c r="BF1037" s="8"/>
      <c r="BG1037" s="32">
        <v>51934463</v>
      </c>
      <c r="BH1037" s="32">
        <v>54207009</v>
      </c>
      <c r="BI1037" s="32"/>
      <c r="BJ1037" t="s">
        <v>4268</v>
      </c>
      <c r="BK1037" s="14" t="str">
        <f t="shared" ref="BK1037:BK1097" si="1334">IF(K1037="CADRE","CADRE",CONCATENATE(J1037,"-",H1037))</f>
        <v>A-520</v>
      </c>
      <c r="BL1037" s="14" t="s">
        <v>288</v>
      </c>
      <c r="BM1037" s="25"/>
      <c r="BN1037" s="26" t="str">
        <f t="shared" si="1284"/>
        <v>08094027044001639951</v>
      </c>
      <c r="BO1037" s="27" t="str">
        <f t="shared" si="1320"/>
        <v>DRIDI SIWAR</v>
      </c>
      <c r="BP1037" s="26">
        <f t="shared" si="1321"/>
        <v>1038</v>
      </c>
      <c r="BQ1037" s="28"/>
    </row>
    <row r="1038" spans="1:69" x14ac:dyDescent="0.25">
      <c r="A1038" t="str">
        <f>VLOOKUP(B1038,[2]RH!$B:$BV,72,0)</f>
        <v>Non-Actif</v>
      </c>
      <c r="B1038" s="6">
        <v>1039</v>
      </c>
      <c r="C1038" s="7" t="s">
        <v>168</v>
      </c>
      <c r="D1038" s="7" t="s">
        <v>4273</v>
      </c>
      <c r="E1038" s="7" t="s">
        <v>67</v>
      </c>
      <c r="F1038" s="7" t="s">
        <v>118</v>
      </c>
      <c r="G1038" s="7" t="s">
        <v>220</v>
      </c>
      <c r="H1038" s="7">
        <v>965</v>
      </c>
      <c r="I1038" s="7" t="s">
        <v>1407</v>
      </c>
      <c r="J1038" s="7" t="s">
        <v>190</v>
      </c>
      <c r="K1038" s="7" t="s">
        <v>146</v>
      </c>
      <c r="L1038" s="7" t="s">
        <v>90</v>
      </c>
      <c r="M1038" s="7" t="s">
        <v>191</v>
      </c>
      <c r="N1038" s="8">
        <v>44746</v>
      </c>
      <c r="P1038" s="7">
        <f t="shared" ca="1" si="1322"/>
        <v>-676</v>
      </c>
      <c r="Q1038" s="8">
        <v>45047</v>
      </c>
      <c r="R1038" s="7" t="s">
        <v>147</v>
      </c>
      <c r="S1038" s="7"/>
      <c r="T1038" s="9" t="s">
        <v>156</v>
      </c>
      <c r="U1038" s="7" t="str">
        <f t="shared" si="1309"/>
        <v>Contractuel</v>
      </c>
      <c r="V1038" s="8">
        <v>44986</v>
      </c>
      <c r="W1038" s="8">
        <v>45046</v>
      </c>
      <c r="X1038" s="8"/>
      <c r="Y1038" s="8"/>
      <c r="Z1038" s="8">
        <v>44746</v>
      </c>
      <c r="AA1038" s="7">
        <f t="shared" si="1310"/>
        <v>7</v>
      </c>
      <c r="AB1038" s="7">
        <f t="shared" si="1311"/>
        <v>2022</v>
      </c>
      <c r="AC1038" s="7">
        <f t="shared" si="1312"/>
        <v>2026</v>
      </c>
      <c r="AD1038" s="10" t="e">
        <f t="shared" ref="AD1038:AD1101" ca="1" si="1335">IF(#REF!="Non",(DAYS360(N1038,Q1038)/360),(DAYS360(N1038,TODAY())/360))</f>
        <v>#REF!</v>
      </c>
      <c r="AE1038" s="10" t="e">
        <f t="shared" ca="1" si="1314"/>
        <v>#REF!</v>
      </c>
      <c r="AF1038" s="8">
        <v>29008</v>
      </c>
      <c r="AG1038" s="11">
        <f t="shared" ca="1" si="1315"/>
        <v>45.791780821917811</v>
      </c>
      <c r="AH1038" s="10" t="str">
        <f t="shared" ca="1" si="1316"/>
        <v>&gt;45&lt; 55</v>
      </c>
      <c r="AI1038" s="12">
        <v>12159992</v>
      </c>
      <c r="AJ1038" s="40" t="s">
        <v>213</v>
      </c>
      <c r="AK1038" s="12" t="s">
        <v>4274</v>
      </c>
      <c r="AL1038" s="8">
        <v>38563</v>
      </c>
      <c r="AM1038" s="7" t="s">
        <v>108</v>
      </c>
      <c r="AN1038" s="7" t="s">
        <v>76</v>
      </c>
      <c r="AO1038">
        <v>3</v>
      </c>
      <c r="AQ1038" s="14">
        <v>3</v>
      </c>
      <c r="AR1038" s="14">
        <v>1</v>
      </c>
      <c r="AS1038" s="15">
        <f t="shared" si="1317"/>
        <v>45111.25</v>
      </c>
      <c r="AT1038" s="14" t="s">
        <v>163</v>
      </c>
      <c r="AU1038" s="12">
        <v>3.3069999999999999</v>
      </c>
      <c r="AV1038" s="17" t="s">
        <v>433</v>
      </c>
      <c r="AW1038" s="18" t="s">
        <v>1823</v>
      </c>
      <c r="AX1038" s="19" t="s">
        <v>4275</v>
      </c>
      <c r="AY1038" s="17" t="s">
        <v>784</v>
      </c>
      <c r="AZ1038" s="14" t="s">
        <v>195</v>
      </c>
      <c r="BA1038" s="20" t="str">
        <f t="shared" si="1318"/>
        <v>12035000000240755431</v>
      </c>
      <c r="BB1038" s="31">
        <f t="shared" si="1319"/>
        <v>20</v>
      </c>
      <c r="BC1038" s="22" t="s">
        <v>4276</v>
      </c>
      <c r="BD1038" s="23" t="s">
        <v>341</v>
      </c>
      <c r="BF1038" s="8"/>
      <c r="BG1038" s="32">
        <v>56205653</v>
      </c>
      <c r="BH1038" s="32">
        <v>58614816</v>
      </c>
      <c r="BI1038" s="32"/>
      <c r="BJ1038" t="s">
        <v>299</v>
      </c>
      <c r="BK1038" s="14" t="str">
        <f t="shared" si="1334"/>
        <v>A-965</v>
      </c>
      <c r="BL1038" s="14"/>
      <c r="BM1038" s="25"/>
      <c r="BN1038" s="26" t="str">
        <f t="shared" si="1284"/>
        <v>12035000000240755431</v>
      </c>
      <c r="BO1038" s="27" t="str">
        <f t="shared" si="1320"/>
        <v>SHILI RADHIA</v>
      </c>
      <c r="BP1038" s="26">
        <f t="shared" si="1321"/>
        <v>1039</v>
      </c>
      <c r="BQ1038" s="28"/>
    </row>
    <row r="1039" spans="1:69" x14ac:dyDescent="0.25">
      <c r="A1039" t="str">
        <f>VLOOKUP(B1039,[2]RH!$B:$BV,72,0)</f>
        <v>Non-Actif</v>
      </c>
      <c r="B1039" s="6">
        <v>1040</v>
      </c>
      <c r="C1039" s="7" t="s">
        <v>100</v>
      </c>
      <c r="D1039" s="7" t="s">
        <v>4277</v>
      </c>
      <c r="E1039" s="7" t="s">
        <v>67</v>
      </c>
      <c r="F1039" s="7" t="s">
        <v>118</v>
      </c>
      <c r="G1039" s="7" t="s">
        <v>220</v>
      </c>
      <c r="H1039" s="7">
        <v>965</v>
      </c>
      <c r="I1039" s="7"/>
      <c r="J1039" s="7" t="s">
        <v>190</v>
      </c>
      <c r="K1039" s="7" t="s">
        <v>146</v>
      </c>
      <c r="L1039" s="7" t="s">
        <v>90</v>
      </c>
      <c r="M1039" s="7" t="s">
        <v>191</v>
      </c>
      <c r="N1039" s="8">
        <v>44746</v>
      </c>
      <c r="P1039" s="7">
        <f t="shared" ca="1" si="1322"/>
        <v>-919</v>
      </c>
      <c r="Q1039" s="8">
        <v>44762</v>
      </c>
      <c r="R1039" s="7" t="s">
        <v>161</v>
      </c>
      <c r="S1039" s="7"/>
      <c r="T1039" s="9" t="s">
        <v>156</v>
      </c>
      <c r="U1039" s="7" t="str">
        <f t="shared" si="1309"/>
        <v>Contractuel</v>
      </c>
      <c r="V1039" s="8">
        <v>44746</v>
      </c>
      <c r="W1039" s="8">
        <v>44803</v>
      </c>
      <c r="X1039" s="8"/>
      <c r="Y1039" s="8"/>
      <c r="Z1039" s="8">
        <v>44746</v>
      </c>
      <c r="AA1039" s="7">
        <f t="shared" si="1310"/>
        <v>7</v>
      </c>
      <c r="AB1039" s="7">
        <f t="shared" si="1311"/>
        <v>2022</v>
      </c>
      <c r="AC1039" s="7">
        <f t="shared" si="1312"/>
        <v>2026</v>
      </c>
      <c r="AD1039" s="10" t="e">
        <f t="shared" ref="AD1039:AD1102" ca="1" si="1336">IF(#REF!="Non",(DAYS360(N1039,Q1039)/360),(DAYS360(N1039,TODAY())/360))</f>
        <v>#REF!</v>
      </c>
      <c r="AE1039" s="10" t="e">
        <f t="shared" ca="1" si="1314"/>
        <v>#REF!</v>
      </c>
      <c r="AF1039" s="8">
        <v>36760</v>
      </c>
      <c r="AG1039" s="11">
        <f t="shared" ca="1" si="1315"/>
        <v>24.553424657534247</v>
      </c>
      <c r="AH1039" s="10" t="str">
        <f t="shared" ca="1" si="1316"/>
        <v>&lt; 25</v>
      </c>
      <c r="AI1039" s="12"/>
      <c r="AJ1039" s="13"/>
      <c r="AK1039" s="12">
        <v>11663800</v>
      </c>
      <c r="AL1039" s="8">
        <v>43504</v>
      </c>
      <c r="AM1039" s="7" t="s">
        <v>108</v>
      </c>
      <c r="AN1039" s="7" t="s">
        <v>109</v>
      </c>
      <c r="AQ1039" s="14">
        <v>3</v>
      </c>
      <c r="AR1039" s="14">
        <v>1</v>
      </c>
      <c r="AS1039" s="15">
        <f t="shared" si="1317"/>
        <v>45111.25</v>
      </c>
      <c r="AT1039" s="14" t="s">
        <v>163</v>
      </c>
      <c r="AU1039" s="12">
        <v>3.3069999999999999</v>
      </c>
      <c r="AV1039" s="17" t="s">
        <v>236</v>
      </c>
      <c r="AW1039" s="18" t="s">
        <v>201</v>
      </c>
      <c r="AX1039" s="19" t="s">
        <v>4278</v>
      </c>
      <c r="AY1039" s="17" t="s">
        <v>2212</v>
      </c>
      <c r="AZ1039" s="14" t="s">
        <v>203</v>
      </c>
      <c r="BA1039" s="20" t="str">
        <f t="shared" si="1318"/>
        <v>17001000000311460786</v>
      </c>
      <c r="BB1039" s="31">
        <f t="shared" si="1319"/>
        <v>20</v>
      </c>
      <c r="BC1039" s="22" t="s">
        <v>4279</v>
      </c>
      <c r="BD1039" s="23" t="s">
        <v>286</v>
      </c>
      <c r="BF1039" s="8"/>
      <c r="BG1039" s="32">
        <v>26495469</v>
      </c>
      <c r="BH1039" s="32">
        <v>28312142</v>
      </c>
      <c r="BI1039" s="32"/>
      <c r="BJ1039" t="s">
        <v>600</v>
      </c>
      <c r="BK1039" s="14" t="str">
        <f t="shared" si="1334"/>
        <v>A-965</v>
      </c>
      <c r="BL1039" s="14"/>
      <c r="BM1039" s="25"/>
      <c r="BN1039" s="26" t="str">
        <f t="shared" si="1284"/>
        <v>17001000000311460786</v>
      </c>
      <c r="BO1039" s="27" t="str">
        <f t="shared" si="1320"/>
        <v>NASRI MALEK</v>
      </c>
      <c r="BP1039" s="26">
        <f t="shared" si="1321"/>
        <v>1040</v>
      </c>
      <c r="BQ1039" s="28"/>
    </row>
    <row r="1040" spans="1:69" x14ac:dyDescent="0.25">
      <c r="A1040" t="str">
        <f>VLOOKUP(B1040,[2]RH!$B:$BV,72,0)</f>
        <v>si</v>
      </c>
      <c r="B1040" s="6">
        <v>1041</v>
      </c>
      <c r="C1040" s="7" t="s">
        <v>168</v>
      </c>
      <c r="D1040" s="7" t="s">
        <v>4280</v>
      </c>
      <c r="E1040" s="7" t="s">
        <v>67</v>
      </c>
      <c r="F1040" s="7" t="s">
        <v>118</v>
      </c>
      <c r="G1040" s="7" t="s">
        <v>220</v>
      </c>
      <c r="H1040" s="7" t="s">
        <v>649</v>
      </c>
      <c r="I1040" s="7" t="s">
        <v>709</v>
      </c>
      <c r="J1040" s="7" t="s">
        <v>190</v>
      </c>
      <c r="K1040" s="7" t="s">
        <v>146</v>
      </c>
      <c r="L1040" s="7" t="s">
        <v>90</v>
      </c>
      <c r="M1040" s="7" t="s">
        <v>191</v>
      </c>
      <c r="N1040" s="8">
        <v>44747</v>
      </c>
      <c r="P1040" s="7">
        <f t="shared" ca="1" si="1322"/>
        <v>25</v>
      </c>
      <c r="Q1040" s="8"/>
      <c r="R1040" s="7"/>
      <c r="S1040" s="7"/>
      <c r="T1040" s="9" t="s">
        <v>156</v>
      </c>
      <c r="U1040" s="7" t="str">
        <f t="shared" si="1309"/>
        <v>Contractuel</v>
      </c>
      <c r="V1040" s="8">
        <v>45689</v>
      </c>
      <c r="W1040" s="8">
        <f>VLOOKUP(B1040,[1]BASE!$A:$Q,17,0)</f>
        <v>45747</v>
      </c>
      <c r="X1040" s="8"/>
      <c r="Y1040" s="8"/>
      <c r="Z1040" s="8">
        <v>44746</v>
      </c>
      <c r="AA1040" s="7">
        <f t="shared" si="1310"/>
        <v>7</v>
      </c>
      <c r="AB1040" s="7">
        <f t="shared" si="1311"/>
        <v>2022</v>
      </c>
      <c r="AC1040" s="7">
        <f t="shared" si="1312"/>
        <v>2026</v>
      </c>
      <c r="AD1040" s="10" t="e">
        <f t="shared" ref="AD1040:AD1103" ca="1" si="1337">IF(#REF!="Non",(DAYS360(N1040,Q1040)/360),(DAYS360(N1040,TODAY())/360))</f>
        <v>#REF!</v>
      </c>
      <c r="AE1040" s="10" t="e">
        <f t="shared" ca="1" si="1314"/>
        <v>#REF!</v>
      </c>
      <c r="AF1040" s="8">
        <v>28326</v>
      </c>
      <c r="AG1040" s="11">
        <f t="shared" ca="1" si="1315"/>
        <v>47.660273972602738</v>
      </c>
      <c r="AH1040" s="10" t="str">
        <f t="shared" ca="1" si="1316"/>
        <v>&gt;45&lt; 55</v>
      </c>
      <c r="AI1040" s="12">
        <v>12259303</v>
      </c>
      <c r="AJ1040" s="13" t="s">
        <v>192</v>
      </c>
      <c r="AK1040" s="12" t="s">
        <v>4281</v>
      </c>
      <c r="AL1040" s="8">
        <v>38100</v>
      </c>
      <c r="AM1040" s="7" t="s">
        <v>108</v>
      </c>
      <c r="AN1040" s="7" t="s">
        <v>76</v>
      </c>
      <c r="AO1040">
        <v>3</v>
      </c>
      <c r="AQ1040">
        <v>3</v>
      </c>
      <c r="AR1040" s="14">
        <v>3</v>
      </c>
      <c r="AS1040" s="15">
        <f t="shared" si="1317"/>
        <v>45842.75</v>
      </c>
      <c r="AT1040" s="14" t="s">
        <v>163</v>
      </c>
      <c r="AU1040" s="12">
        <v>3.3069999999999999</v>
      </c>
      <c r="AV1040" s="17" t="s">
        <v>272</v>
      </c>
      <c r="AW1040" s="18" t="s">
        <v>4282</v>
      </c>
      <c r="AX1040" s="19" t="s">
        <v>4283</v>
      </c>
      <c r="AY1040" s="17" t="s">
        <v>120</v>
      </c>
      <c r="AZ1040" s="14" t="s">
        <v>276</v>
      </c>
      <c r="BA1040" s="20" t="str">
        <f t="shared" si="1318"/>
        <v>25164000000101992006</v>
      </c>
      <c r="BB1040" s="31">
        <f t="shared" si="1319"/>
        <v>20</v>
      </c>
      <c r="BC1040" s="22" t="s">
        <v>4284</v>
      </c>
      <c r="BD1040" s="23" t="s">
        <v>341</v>
      </c>
      <c r="BF1040" s="8"/>
      <c r="BG1040" s="32">
        <v>99213763</v>
      </c>
      <c r="BH1040" s="32">
        <v>96960433</v>
      </c>
      <c r="BI1040" s="32"/>
      <c r="BJ1040" t="s">
        <v>769</v>
      </c>
      <c r="BK1040" s="14" t="str">
        <f t="shared" si="1334"/>
        <v>A-Panda</v>
      </c>
      <c r="BL1040" s="14" t="s">
        <v>241</v>
      </c>
      <c r="BM1040" s="25"/>
      <c r="BN1040" s="26" t="str">
        <f t="shared" si="1284"/>
        <v>25164000000101992006</v>
      </c>
      <c r="BO1040" s="27" t="str">
        <f t="shared" si="1320"/>
        <v>MEHRZI OLFA</v>
      </c>
      <c r="BP1040" s="26">
        <f t="shared" si="1321"/>
        <v>1041</v>
      </c>
      <c r="BQ1040" s="28"/>
    </row>
    <row r="1041" spans="1:69" x14ac:dyDescent="0.25">
      <c r="A1041" t="str">
        <f>VLOOKUP(B1041,[2]RH!$B:$BV,72,0)</f>
        <v>Non-Actif</v>
      </c>
      <c r="B1041" s="6">
        <v>1042</v>
      </c>
      <c r="C1041" s="7" t="s">
        <v>168</v>
      </c>
      <c r="D1041" s="7" t="s">
        <v>4285</v>
      </c>
      <c r="E1041" s="7" t="s">
        <v>67</v>
      </c>
      <c r="F1041" s="7" t="s">
        <v>118</v>
      </c>
      <c r="G1041" s="7" t="s">
        <v>220</v>
      </c>
      <c r="H1041" s="7">
        <v>965</v>
      </c>
      <c r="I1041" s="7"/>
      <c r="J1041" s="7" t="s">
        <v>190</v>
      </c>
      <c r="K1041" s="7" t="s">
        <v>146</v>
      </c>
      <c r="L1041" s="7" t="s">
        <v>90</v>
      </c>
      <c r="M1041" s="7" t="s">
        <v>191</v>
      </c>
      <c r="N1041" s="8">
        <v>44747</v>
      </c>
      <c r="P1041" s="7">
        <f t="shared" ca="1" si="1322"/>
        <v>-888</v>
      </c>
      <c r="Q1041" s="8">
        <v>44824</v>
      </c>
      <c r="R1041" s="7" t="s">
        <v>4286</v>
      </c>
      <c r="S1041" s="7"/>
      <c r="T1041" s="9" t="s">
        <v>156</v>
      </c>
      <c r="U1041" s="7" t="str">
        <f t="shared" si="1309"/>
        <v>Contractuel</v>
      </c>
      <c r="V1041" s="8">
        <v>44805</v>
      </c>
      <c r="W1041" s="8">
        <v>44834</v>
      </c>
      <c r="X1041" s="8"/>
      <c r="Y1041" s="8"/>
      <c r="Z1041" s="8">
        <v>44746</v>
      </c>
      <c r="AA1041" s="7">
        <f t="shared" si="1310"/>
        <v>7</v>
      </c>
      <c r="AB1041" s="7">
        <f t="shared" si="1311"/>
        <v>2022</v>
      </c>
      <c r="AC1041" s="7">
        <f t="shared" si="1312"/>
        <v>2026</v>
      </c>
      <c r="AD1041" s="10" t="e">
        <f t="shared" ref="AD1041:AD1104" ca="1" si="1338">IF(#REF!="Non",(DAYS360(N1041,Q1041)/360),(DAYS360(N1041,TODAY())/360))</f>
        <v>#REF!</v>
      </c>
      <c r="AE1041" s="10" t="e">
        <f t="shared" ca="1" si="1314"/>
        <v>#REF!</v>
      </c>
      <c r="AF1041" s="8">
        <v>32861</v>
      </c>
      <c r="AG1041" s="11">
        <f t="shared" ca="1" si="1315"/>
        <v>35.235616438356168</v>
      </c>
      <c r="AH1041" s="10" t="str">
        <f t="shared" ca="1" si="1316"/>
        <v>&gt;35&lt; 45</v>
      </c>
      <c r="AI1041" s="12">
        <v>12863462</v>
      </c>
      <c r="AJ1041" s="13" t="s">
        <v>79</v>
      </c>
      <c r="AK1041" s="12" t="s">
        <v>4287</v>
      </c>
      <c r="AL1041" s="8">
        <v>43211</v>
      </c>
      <c r="AM1041" s="7" t="s">
        <v>108</v>
      </c>
      <c r="AN1041" s="7" t="s">
        <v>76</v>
      </c>
      <c r="AO1041">
        <v>2</v>
      </c>
      <c r="AQ1041" s="14">
        <v>3</v>
      </c>
      <c r="AR1041" s="14">
        <v>1</v>
      </c>
      <c r="AS1041" s="15">
        <f t="shared" si="1317"/>
        <v>45112.25</v>
      </c>
      <c r="AT1041" s="14" t="s">
        <v>163</v>
      </c>
      <c r="AU1041" s="12">
        <v>3.3069999999999999</v>
      </c>
      <c r="AV1041" s="17" t="s">
        <v>236</v>
      </c>
      <c r="AW1041" s="18" t="s">
        <v>3027</v>
      </c>
      <c r="AX1041" s="19" t="s">
        <v>4288</v>
      </c>
      <c r="AY1041" s="17" t="s">
        <v>181</v>
      </c>
      <c r="AZ1041" s="14" t="s">
        <v>203</v>
      </c>
      <c r="BA1041" s="20" t="str">
        <f t="shared" si="1318"/>
        <v>17206000000131569814</v>
      </c>
      <c r="BB1041" s="31">
        <f t="shared" si="1319"/>
        <v>20</v>
      </c>
      <c r="BC1041" s="22" t="s">
        <v>4289</v>
      </c>
      <c r="BD1041" s="23" t="s">
        <v>250</v>
      </c>
      <c r="BF1041" s="8"/>
      <c r="BG1041" s="32">
        <v>92554103</v>
      </c>
      <c r="BH1041" s="32">
        <v>95701210</v>
      </c>
      <c r="BI1041" s="32"/>
      <c r="BJ1041" t="s">
        <v>250</v>
      </c>
      <c r="BK1041" s="14" t="str">
        <f t="shared" si="1334"/>
        <v>A-965</v>
      </c>
      <c r="BL1041" s="14"/>
      <c r="BM1041" s="25"/>
      <c r="BN1041" s="26" t="str">
        <f t="shared" si="1284"/>
        <v>17206000000131569814</v>
      </c>
      <c r="BO1041" s="27" t="str">
        <f t="shared" si="1320"/>
        <v>MENSI MOUNA</v>
      </c>
      <c r="BP1041" s="26">
        <f t="shared" si="1321"/>
        <v>1042</v>
      </c>
      <c r="BQ1041" s="28"/>
    </row>
    <row r="1042" spans="1:69" x14ac:dyDescent="0.25">
      <c r="A1042" t="str">
        <f>VLOOKUP(B1042,[2]RH!$B:$BV,72,0)</f>
        <v>Non-Actif</v>
      </c>
      <c r="B1042" s="6">
        <v>1043</v>
      </c>
      <c r="C1042" s="7" t="s">
        <v>100</v>
      </c>
      <c r="D1042" s="7" t="s">
        <v>4290</v>
      </c>
      <c r="E1042" s="7" t="s">
        <v>67</v>
      </c>
      <c r="F1042" s="7" t="s">
        <v>258</v>
      </c>
      <c r="G1042" s="7" t="s">
        <v>533</v>
      </c>
      <c r="H1042" s="7" t="s">
        <v>2342</v>
      </c>
      <c r="I1042" s="7"/>
      <c r="J1042" s="7" t="s">
        <v>190</v>
      </c>
      <c r="K1042" s="7" t="s">
        <v>89</v>
      </c>
      <c r="L1042" s="7" t="s">
        <v>90</v>
      </c>
      <c r="M1042" s="7" t="s">
        <v>535</v>
      </c>
      <c r="N1042" s="8">
        <v>44758</v>
      </c>
      <c r="O1042" t="e">
        <f ca="1">IF(AD1042&gt;=4,IF(T1042="CDD","OK",""),"")</f>
        <v>#REF!</v>
      </c>
      <c r="P1042" s="7" t="str">
        <f t="shared" ca="1" si="1322"/>
        <v/>
      </c>
      <c r="Q1042" s="8">
        <v>44895</v>
      </c>
      <c r="R1042" s="7" t="s">
        <v>91</v>
      </c>
      <c r="S1042" s="7"/>
      <c r="T1042" s="9" t="s">
        <v>394</v>
      </c>
      <c r="U1042" s="7" t="str">
        <f t="shared" si="1309"/>
        <v>Contractuel</v>
      </c>
      <c r="V1042" s="8"/>
      <c r="W1042" s="8"/>
      <c r="X1042" s="8">
        <v>44760</v>
      </c>
      <c r="Y1042" s="8">
        <v>45124</v>
      </c>
      <c r="Z1042" s="8"/>
      <c r="AA1042" s="7">
        <f t="shared" si="1310"/>
        <v>7</v>
      </c>
      <c r="AB1042" s="7">
        <f t="shared" si="1311"/>
        <v>2022</v>
      </c>
      <c r="AC1042" s="7">
        <f t="shared" si="1312"/>
        <v>2026</v>
      </c>
      <c r="AD1042" s="10" t="e">
        <f t="shared" ref="AD1042:AD1105" ca="1" si="1339">IF(#REF!="Non",(DAYS360(N1042,Q1042)/360),(DAYS360(N1042,TODAY())/360))</f>
        <v>#REF!</v>
      </c>
      <c r="AE1042" s="10" t="e">
        <f t="shared" ca="1" si="1314"/>
        <v>#REF!</v>
      </c>
      <c r="AF1042" s="8">
        <v>35660</v>
      </c>
      <c r="AG1042" s="11">
        <f t="shared" ca="1" si="1315"/>
        <v>27.567123287671233</v>
      </c>
      <c r="AH1042" s="10" t="str">
        <f t="shared" ca="1" si="1316"/>
        <v>&gt;25&lt; 35</v>
      </c>
      <c r="AI1042" s="12"/>
      <c r="AJ1042" s="13"/>
      <c r="AK1042" s="12">
        <v>13014380</v>
      </c>
      <c r="AL1042" s="8">
        <v>42240</v>
      </c>
      <c r="AM1042" s="7" t="s">
        <v>108</v>
      </c>
      <c r="AN1042" s="7" t="s">
        <v>109</v>
      </c>
      <c r="AQ1042" s="14">
        <v>3</v>
      </c>
      <c r="AR1042" s="14">
        <v>1</v>
      </c>
      <c r="AS1042" s="15">
        <f t="shared" si="1317"/>
        <v>45123.25</v>
      </c>
      <c r="AT1042" s="14" t="s">
        <v>163</v>
      </c>
      <c r="AU1042" s="12">
        <v>2.0670000000000002</v>
      </c>
      <c r="AV1042" s="17" t="s">
        <v>272</v>
      </c>
      <c r="AW1042" s="18" t="s">
        <v>1349</v>
      </c>
      <c r="AX1042" s="19" t="s">
        <v>4291</v>
      </c>
      <c r="AY1042" s="17" t="s">
        <v>309</v>
      </c>
      <c r="AZ1042" s="14" t="s">
        <v>276</v>
      </c>
      <c r="BA1042" s="20" t="str">
        <f t="shared" si="1318"/>
        <v>25033000000087326360</v>
      </c>
      <c r="BB1042" s="31">
        <f t="shared" si="1319"/>
        <v>20</v>
      </c>
      <c r="BC1042" s="22" t="s">
        <v>4292</v>
      </c>
      <c r="BD1042" s="23" t="s">
        <v>115</v>
      </c>
      <c r="BF1042" s="8" t="s">
        <v>776</v>
      </c>
      <c r="BG1042" s="32">
        <v>58025103</v>
      </c>
      <c r="BH1042" s="32">
        <v>23294454</v>
      </c>
      <c r="BI1042" s="32"/>
      <c r="BJ1042" t="s">
        <v>714</v>
      </c>
      <c r="BK1042" s="14" t="str">
        <f t="shared" si="1334"/>
        <v>A-P6</v>
      </c>
      <c r="BL1042" s="14"/>
      <c r="BM1042" s="25"/>
      <c r="BN1042" s="26" t="str">
        <f t="shared" si="1284"/>
        <v>25033000000087326360</v>
      </c>
      <c r="BO1042" s="27" t="str">
        <f t="shared" si="1320"/>
        <v>RAHALI SARRA</v>
      </c>
      <c r="BP1042" s="26">
        <f t="shared" si="1321"/>
        <v>1043</v>
      </c>
      <c r="BQ1042" s="28"/>
    </row>
    <row r="1043" spans="1:69" x14ac:dyDescent="0.25">
      <c r="A1043" t="str">
        <f>VLOOKUP(B1043,[2]RH!$B:$BV,72,0)</f>
        <v>si</v>
      </c>
      <c r="B1043" s="6">
        <v>1044</v>
      </c>
      <c r="C1043" s="7" t="s">
        <v>100</v>
      </c>
      <c r="D1043" s="7" t="s">
        <v>4293</v>
      </c>
      <c r="E1043" s="7" t="s">
        <v>67</v>
      </c>
      <c r="F1043" s="7" t="s">
        <v>118</v>
      </c>
      <c r="G1043" s="7" t="s">
        <v>220</v>
      </c>
      <c r="H1043" s="7" t="s">
        <v>2398</v>
      </c>
      <c r="I1043" s="7" t="s">
        <v>2399</v>
      </c>
      <c r="J1043" s="7" t="s">
        <v>190</v>
      </c>
      <c r="K1043" s="7" t="s">
        <v>146</v>
      </c>
      <c r="L1043" s="7" t="s">
        <v>90</v>
      </c>
      <c r="M1043" s="7" t="s">
        <v>191</v>
      </c>
      <c r="N1043" s="8">
        <v>44747</v>
      </c>
      <c r="P1043" s="7">
        <f t="shared" ca="1" si="1322"/>
        <v>25</v>
      </c>
      <c r="Q1043" s="8"/>
      <c r="R1043" s="7"/>
      <c r="S1043" s="7"/>
      <c r="T1043" s="9" t="s">
        <v>156</v>
      </c>
      <c r="U1043" s="7" t="str">
        <f t="shared" si="1309"/>
        <v>Contractuel</v>
      </c>
      <c r="V1043" s="8">
        <v>45689</v>
      </c>
      <c r="W1043" s="8">
        <f>VLOOKUP(B1043,[1]BASE!$A:$Q,17,0)</f>
        <v>45747</v>
      </c>
      <c r="X1043" s="8"/>
      <c r="Y1043" s="8"/>
      <c r="Z1043" s="8">
        <v>44746</v>
      </c>
      <c r="AA1043" s="7">
        <f t="shared" si="1310"/>
        <v>7</v>
      </c>
      <c r="AB1043" s="7">
        <f t="shared" si="1311"/>
        <v>2022</v>
      </c>
      <c r="AC1043" s="7">
        <f t="shared" si="1312"/>
        <v>2026</v>
      </c>
      <c r="AD1043" s="10" t="e">
        <f t="shared" ref="AD1043:AD1106" ca="1" si="1340">IF(#REF!="Non",(DAYS360(N1043,Q1043)/360),(DAYS360(N1043,TODAY())/360))</f>
        <v>#REF!</v>
      </c>
      <c r="AE1043" s="10" t="e">
        <f t="shared" ca="1" si="1314"/>
        <v>#REF!</v>
      </c>
      <c r="AF1043" s="8">
        <v>35840</v>
      </c>
      <c r="AG1043" s="11">
        <f t="shared" ca="1" si="1315"/>
        <v>27.073972602739726</v>
      </c>
      <c r="AH1043" s="10" t="str">
        <f t="shared" ca="1" si="1316"/>
        <v>&gt;25&lt; 35</v>
      </c>
      <c r="AI1043" s="12">
        <v>17460368</v>
      </c>
      <c r="AJ1043" s="13" t="s">
        <v>82</v>
      </c>
      <c r="AK1043" s="12">
        <v>13019491</v>
      </c>
      <c r="AL1043" s="8">
        <v>42704</v>
      </c>
      <c r="AM1043" s="7" t="s">
        <v>108</v>
      </c>
      <c r="AN1043" s="7" t="s">
        <v>109</v>
      </c>
      <c r="AQ1043">
        <v>3</v>
      </c>
      <c r="AR1043" s="14">
        <v>3</v>
      </c>
      <c r="AS1043" s="15">
        <f t="shared" si="1317"/>
        <v>45842.75</v>
      </c>
      <c r="AT1043" s="14" t="s">
        <v>163</v>
      </c>
      <c r="AU1043" s="12">
        <v>3.3069999999999999</v>
      </c>
      <c r="AV1043" s="17" t="s">
        <v>79</v>
      </c>
      <c r="AW1043" s="18" t="s">
        <v>3787</v>
      </c>
      <c r="AX1043" s="19" t="s">
        <v>4294</v>
      </c>
      <c r="AY1043" s="17" t="s">
        <v>1810</v>
      </c>
      <c r="AZ1043" s="14" t="s">
        <v>83</v>
      </c>
      <c r="BA1043" s="20" t="str">
        <f t="shared" si="1318"/>
        <v>08104000744006983091</v>
      </c>
      <c r="BB1043" s="31">
        <f t="shared" si="1319"/>
        <v>20</v>
      </c>
      <c r="BC1043" s="22" t="s">
        <v>4295</v>
      </c>
      <c r="BD1043" s="23" t="s">
        <v>115</v>
      </c>
      <c r="BF1043" s="8"/>
      <c r="BG1043" s="32">
        <v>25236064</v>
      </c>
      <c r="BH1043" s="32">
        <v>23023063</v>
      </c>
      <c r="BI1043" s="32"/>
      <c r="BJ1043" t="s">
        <v>714</v>
      </c>
      <c r="BK1043" s="14" t="str">
        <f t="shared" si="1334"/>
        <v>A-P7 AR</v>
      </c>
      <c r="BL1043" s="14" t="s">
        <v>288</v>
      </c>
      <c r="BM1043" s="25"/>
      <c r="BN1043" s="26" t="str">
        <f t="shared" si="1284"/>
        <v>08104000744006983091</v>
      </c>
      <c r="BO1043" s="27" t="str">
        <f t="shared" si="1320"/>
        <v>KLAI TAKOUA</v>
      </c>
      <c r="BP1043" s="26">
        <f t="shared" si="1321"/>
        <v>1044</v>
      </c>
      <c r="BQ1043" s="28"/>
    </row>
    <row r="1044" spans="1:69" x14ac:dyDescent="0.25">
      <c r="A1044" t="str">
        <f>VLOOKUP(B1044,[2]RH!$B:$BV,72,0)</f>
        <v>Non-Actif</v>
      </c>
      <c r="B1044" s="6">
        <v>1045</v>
      </c>
      <c r="C1044" s="7" t="s">
        <v>168</v>
      </c>
      <c r="D1044" s="7" t="s">
        <v>4296</v>
      </c>
      <c r="E1044" s="7" t="s">
        <v>67</v>
      </c>
      <c r="F1044" s="7" t="s">
        <v>118</v>
      </c>
      <c r="G1044" s="7" t="s">
        <v>220</v>
      </c>
      <c r="H1044" s="7">
        <v>965</v>
      </c>
      <c r="I1044" s="7"/>
      <c r="J1044" s="7" t="s">
        <v>190</v>
      </c>
      <c r="K1044" s="7" t="s">
        <v>146</v>
      </c>
      <c r="L1044" s="7" t="s">
        <v>90</v>
      </c>
      <c r="M1044" s="7" t="s">
        <v>191</v>
      </c>
      <c r="N1044" s="8">
        <v>44747</v>
      </c>
      <c r="P1044" s="7">
        <f t="shared" ca="1" si="1322"/>
        <v>-919</v>
      </c>
      <c r="Q1044" s="8">
        <v>44774</v>
      </c>
      <c r="R1044" s="7" t="s">
        <v>161</v>
      </c>
      <c r="S1044" s="7"/>
      <c r="T1044" s="9" t="s">
        <v>156</v>
      </c>
      <c r="U1044" s="7" t="str">
        <f t="shared" si="1309"/>
        <v>Contractuel</v>
      </c>
      <c r="V1044" s="8">
        <v>44747</v>
      </c>
      <c r="W1044" s="8">
        <v>44803</v>
      </c>
      <c r="X1044" s="8"/>
      <c r="Y1044" s="8"/>
      <c r="Z1044" s="8">
        <v>44746</v>
      </c>
      <c r="AA1044" s="7">
        <f t="shared" si="1310"/>
        <v>7</v>
      </c>
      <c r="AB1044" s="7">
        <f t="shared" si="1311"/>
        <v>2022</v>
      </c>
      <c r="AC1044" s="7">
        <f t="shared" si="1312"/>
        <v>2026</v>
      </c>
      <c r="AD1044" s="10" t="e">
        <f t="shared" ref="AD1044:AD1107" ca="1" si="1341">IF(#REF!="Non",(DAYS360(N1044,Q1044)/360),(DAYS360(N1044,TODAY())/360))</f>
        <v>#REF!</v>
      </c>
      <c r="AE1044" s="10" t="e">
        <f t="shared" ca="1" si="1314"/>
        <v>#REF!</v>
      </c>
      <c r="AF1044" s="8">
        <v>36671</v>
      </c>
      <c r="AG1044" s="11">
        <f t="shared" ca="1" si="1315"/>
        <v>24.797260273972604</v>
      </c>
      <c r="AH1044" s="10" t="str">
        <f t="shared" ca="1" si="1316"/>
        <v>&lt; 25</v>
      </c>
      <c r="AI1044" s="12">
        <v>17400316</v>
      </c>
      <c r="AJ1044" s="13" t="s">
        <v>192</v>
      </c>
      <c r="AK1044" s="12">
        <v>11829986</v>
      </c>
      <c r="AL1044" s="8">
        <v>42990</v>
      </c>
      <c r="AM1044" s="7" t="s">
        <v>108</v>
      </c>
      <c r="AN1044" s="7" t="s">
        <v>76</v>
      </c>
      <c r="AQ1044" s="14">
        <v>3</v>
      </c>
      <c r="AR1044" s="14">
        <v>1</v>
      </c>
      <c r="AS1044" s="15">
        <f t="shared" si="1317"/>
        <v>45112.25</v>
      </c>
      <c r="AT1044" s="14" t="s">
        <v>163</v>
      </c>
      <c r="AU1044" s="12">
        <v>3.3069999999999999</v>
      </c>
      <c r="AV1044" s="17" t="s">
        <v>236</v>
      </c>
      <c r="AW1044" s="18" t="s">
        <v>1659</v>
      </c>
      <c r="AX1044" s="19" t="s">
        <v>4297</v>
      </c>
      <c r="AY1044" s="17" t="s">
        <v>120</v>
      </c>
      <c r="AZ1044" s="14" t="s">
        <v>203</v>
      </c>
      <c r="BA1044" s="20" t="str">
        <f t="shared" si="1318"/>
        <v>17503000000264958706</v>
      </c>
      <c r="BB1044" s="31">
        <f t="shared" si="1319"/>
        <v>20</v>
      </c>
      <c r="BC1044" s="22" t="s">
        <v>4298</v>
      </c>
      <c r="BD1044" s="23" t="s">
        <v>286</v>
      </c>
      <c r="BF1044" s="8"/>
      <c r="BG1044" s="32">
        <v>46699803</v>
      </c>
      <c r="BH1044" s="32">
        <v>23336024</v>
      </c>
      <c r="BI1044" s="32"/>
      <c r="BJ1044" t="s">
        <v>600</v>
      </c>
      <c r="BK1044" s="14" t="str">
        <f t="shared" si="1334"/>
        <v>A-965</v>
      </c>
      <c r="BL1044" s="14"/>
      <c r="BM1044" s="25"/>
      <c r="BN1044" s="26" t="str">
        <f t="shared" si="1284"/>
        <v>17503000000264958706</v>
      </c>
      <c r="BO1044" s="27" t="str">
        <f t="shared" si="1320"/>
        <v>SALEM HAMIDA</v>
      </c>
      <c r="BP1044" s="26">
        <f t="shared" si="1321"/>
        <v>1045</v>
      </c>
      <c r="BQ1044" s="28"/>
    </row>
    <row r="1045" spans="1:69" x14ac:dyDescent="0.25">
      <c r="A1045" t="str">
        <f>VLOOKUP(B1045,[2]RH!$B:$BV,72,0)</f>
        <v>Non-Actif</v>
      </c>
      <c r="B1045" s="6">
        <v>1046</v>
      </c>
      <c r="C1045" s="7" t="s">
        <v>100</v>
      </c>
      <c r="D1045" s="7" t="s">
        <v>4299</v>
      </c>
      <c r="E1045" s="7" t="s">
        <v>67</v>
      </c>
      <c r="F1045" s="7" t="s">
        <v>118</v>
      </c>
      <c r="G1045" s="7" t="s">
        <v>533</v>
      </c>
      <c r="H1045" s="7" t="s">
        <v>225</v>
      </c>
      <c r="I1045" s="7" t="s">
        <v>614</v>
      </c>
      <c r="J1045" s="7" t="s">
        <v>281</v>
      </c>
      <c r="K1045" s="7" t="s">
        <v>89</v>
      </c>
      <c r="L1045" s="7" t="s">
        <v>90</v>
      </c>
      <c r="M1045" s="7" t="s">
        <v>191</v>
      </c>
      <c r="N1045" s="8">
        <v>44748</v>
      </c>
      <c r="P1045" s="7">
        <f t="shared" ca="1" si="1322"/>
        <v>-187</v>
      </c>
      <c r="Q1045" s="8">
        <v>45536</v>
      </c>
      <c r="R1045" s="7" t="s">
        <v>1909</v>
      </c>
      <c r="S1045" s="7"/>
      <c r="T1045" s="9" t="s">
        <v>156</v>
      </c>
      <c r="U1045" s="7" t="str">
        <f t="shared" si="1309"/>
        <v>Contractuel</v>
      </c>
      <c r="V1045" s="8">
        <v>45444</v>
      </c>
      <c r="W1045" s="8">
        <v>45535</v>
      </c>
      <c r="X1045" s="8"/>
      <c r="Y1045" s="8"/>
      <c r="Z1045" s="8">
        <v>44748</v>
      </c>
      <c r="AA1045" s="7">
        <f t="shared" si="1310"/>
        <v>7</v>
      </c>
      <c r="AB1045" s="7">
        <f t="shared" si="1311"/>
        <v>2022</v>
      </c>
      <c r="AC1045" s="7">
        <f t="shared" si="1312"/>
        <v>2026</v>
      </c>
      <c r="AD1045" s="10" t="e">
        <f t="shared" ref="AD1045:AD1108" ca="1" si="1342">IF(#REF!="Non",(DAYS360(N1045,Q1045)/360),(DAYS360(N1045,TODAY())/360))</f>
        <v>#REF!</v>
      </c>
      <c r="AE1045" s="10" t="e">
        <f t="shared" ca="1" si="1314"/>
        <v>#REF!</v>
      </c>
      <c r="AF1045" s="8">
        <v>36224</v>
      </c>
      <c r="AG1045" s="11">
        <f t="shared" ca="1" si="1315"/>
        <v>26.021917808219179</v>
      </c>
      <c r="AH1045" s="10" t="str">
        <f t="shared" ca="1" si="1316"/>
        <v>&gt;25&lt; 35</v>
      </c>
      <c r="AI1045" s="12">
        <v>17659415</v>
      </c>
      <c r="AJ1045" s="13" t="s">
        <v>82</v>
      </c>
      <c r="AK1045" s="12">
        <v>14272551</v>
      </c>
      <c r="AL1045" s="8">
        <v>43888</v>
      </c>
      <c r="AM1045" s="7" t="s">
        <v>108</v>
      </c>
      <c r="AN1045" s="7" t="s">
        <v>109</v>
      </c>
      <c r="AQ1045">
        <v>3</v>
      </c>
      <c r="AR1045" s="14">
        <v>3</v>
      </c>
      <c r="AS1045" s="15">
        <f t="shared" si="1317"/>
        <v>45843.75</v>
      </c>
      <c r="AT1045" s="14" t="s">
        <v>163</v>
      </c>
      <c r="AU1045" s="12">
        <v>3.3069999999999999</v>
      </c>
      <c r="AV1045" s="17" t="s">
        <v>236</v>
      </c>
      <c r="AW1045" s="18" t="s">
        <v>201</v>
      </c>
      <c r="AX1045" s="19" t="s">
        <v>4300</v>
      </c>
      <c r="AY1045" s="17" t="s">
        <v>92</v>
      </c>
      <c r="AZ1045" s="14" t="s">
        <v>203</v>
      </c>
      <c r="BA1045" s="20" t="str">
        <f t="shared" si="1318"/>
        <v>17001000000316058004</v>
      </c>
      <c r="BB1045" s="31">
        <f t="shared" si="1319"/>
        <v>20</v>
      </c>
      <c r="BC1045" s="22" t="s">
        <v>4301</v>
      </c>
      <c r="BD1045" s="23" t="s">
        <v>341</v>
      </c>
      <c r="BF1045" s="8"/>
      <c r="BG1045" s="32">
        <v>51458707</v>
      </c>
      <c r="BH1045" s="32">
        <v>95390239</v>
      </c>
      <c r="BI1045" s="32"/>
      <c r="BJ1045" t="s">
        <v>4225</v>
      </c>
      <c r="BK1045" s="14" t="str">
        <f t="shared" si="1334"/>
        <v>B-P6 AV</v>
      </c>
      <c r="BL1045" s="14" t="s">
        <v>288</v>
      </c>
      <c r="BM1045" s="25"/>
      <c r="BN1045" s="26" t="str">
        <f t="shared" si="1284"/>
        <v>17001000000316058004</v>
      </c>
      <c r="BO1045" s="27" t="str">
        <f t="shared" si="1320"/>
        <v>ALOUI SIRINE</v>
      </c>
      <c r="BP1045" s="26">
        <f t="shared" si="1321"/>
        <v>1046</v>
      </c>
      <c r="BQ1045" s="28"/>
    </row>
    <row r="1046" spans="1:69" x14ac:dyDescent="0.25">
      <c r="A1046" t="str">
        <f>VLOOKUP(B1046,[2]RH!$B:$BV,72,0)</f>
        <v>Non-Actif</v>
      </c>
      <c r="B1046" s="6">
        <v>1047</v>
      </c>
      <c r="C1046" s="7" t="s">
        <v>100</v>
      </c>
      <c r="D1046" s="7" t="s">
        <v>4302</v>
      </c>
      <c r="E1046" s="7" t="s">
        <v>67</v>
      </c>
      <c r="F1046" s="7" t="s">
        <v>158</v>
      </c>
      <c r="G1046" s="7" t="s">
        <v>408</v>
      </c>
      <c r="H1046" s="7" t="s">
        <v>541</v>
      </c>
      <c r="I1046" s="7" t="s">
        <v>542</v>
      </c>
      <c r="J1046" s="7"/>
      <c r="K1046" s="7" t="s">
        <v>146</v>
      </c>
      <c r="L1046" s="7" t="s">
        <v>90</v>
      </c>
      <c r="M1046" s="7" t="s">
        <v>1089</v>
      </c>
      <c r="N1046" s="8">
        <v>44748</v>
      </c>
      <c r="O1046" s="96"/>
      <c r="P1046" s="7">
        <f t="shared" ca="1" si="1322"/>
        <v>-431</v>
      </c>
      <c r="Q1046" s="8">
        <v>45292</v>
      </c>
      <c r="R1046" s="97" t="s">
        <v>4303</v>
      </c>
      <c r="S1046" s="7"/>
      <c r="T1046" s="9" t="s">
        <v>156</v>
      </c>
      <c r="U1046" s="7" t="str">
        <f t="shared" si="1309"/>
        <v>Contractuel</v>
      </c>
      <c r="V1046" s="8">
        <v>45231</v>
      </c>
      <c r="W1046" s="8">
        <v>45291</v>
      </c>
      <c r="X1046" s="8"/>
      <c r="Y1046" s="8"/>
      <c r="Z1046" s="8">
        <v>44748</v>
      </c>
      <c r="AA1046" s="7">
        <f t="shared" si="1310"/>
        <v>7</v>
      </c>
      <c r="AB1046" s="7">
        <f t="shared" si="1311"/>
        <v>2022</v>
      </c>
      <c r="AC1046" s="7">
        <f t="shared" si="1312"/>
        <v>2026</v>
      </c>
      <c r="AD1046" s="10" t="e">
        <f t="shared" ref="AD1046:AD1109" ca="1" si="1343">IF(#REF!="Non",(DAYS360(N1046,Q1046)/360),(DAYS360(N1046,TODAY())/360))</f>
        <v>#REF!</v>
      </c>
      <c r="AE1046" s="10" t="e">
        <f t="shared" ca="1" si="1314"/>
        <v>#REF!</v>
      </c>
      <c r="AF1046" s="8">
        <v>36845</v>
      </c>
      <c r="AG1046" s="11">
        <f t="shared" ca="1" si="1315"/>
        <v>24.32054794520548</v>
      </c>
      <c r="AH1046" s="10" t="str">
        <f t="shared" ca="1" si="1316"/>
        <v>&lt; 25</v>
      </c>
      <c r="AI1046" s="12"/>
      <c r="AJ1046" s="13"/>
      <c r="AK1046" s="12">
        <v>11668688</v>
      </c>
      <c r="AL1046" s="8">
        <v>43460</v>
      </c>
      <c r="AM1046" s="7" t="s">
        <v>108</v>
      </c>
      <c r="AN1046" s="7" t="s">
        <v>109</v>
      </c>
      <c r="AQ1046" s="14">
        <v>3</v>
      </c>
      <c r="AR1046" s="14">
        <v>2</v>
      </c>
      <c r="AS1046" s="15">
        <f t="shared" si="1317"/>
        <v>45478.5</v>
      </c>
      <c r="AT1046" s="14" t="s">
        <v>163</v>
      </c>
      <c r="AU1046" s="12">
        <v>3.3069999999999999</v>
      </c>
      <c r="AV1046" s="17" t="s">
        <v>272</v>
      </c>
      <c r="AW1046" s="18" t="s">
        <v>273</v>
      </c>
      <c r="AX1046" s="19" t="s">
        <v>4304</v>
      </c>
      <c r="AY1046" s="17" t="s">
        <v>3223</v>
      </c>
      <c r="AZ1046" s="14" t="s">
        <v>276</v>
      </c>
      <c r="BA1046" s="20" t="str">
        <f t="shared" si="1318"/>
        <v>25166000000102259151</v>
      </c>
      <c r="BB1046" s="31">
        <f t="shared" si="1319"/>
        <v>20</v>
      </c>
      <c r="BC1046" s="22" t="s">
        <v>4305</v>
      </c>
      <c r="BD1046" s="23" t="s">
        <v>115</v>
      </c>
      <c r="BF1046" s="8"/>
      <c r="BG1046" s="32">
        <v>22630835</v>
      </c>
      <c r="BH1046" s="32">
        <v>97419949</v>
      </c>
      <c r="BI1046" s="32"/>
      <c r="BJ1046" t="s">
        <v>769</v>
      </c>
      <c r="BK1046" s="14" t="str">
        <f t="shared" si="1334"/>
        <v>-coupe</v>
      </c>
      <c r="BL1046" s="14" t="s">
        <v>595</v>
      </c>
      <c r="BM1046" s="25"/>
      <c r="BN1046" s="26" t="str">
        <f t="shared" si="1284"/>
        <v>25166000000102259151</v>
      </c>
      <c r="BO1046" s="27" t="str">
        <f t="shared" si="1320"/>
        <v>MOUALHI RIHAB</v>
      </c>
      <c r="BP1046" s="26">
        <f t="shared" si="1321"/>
        <v>1047</v>
      </c>
      <c r="BQ1046" s="28"/>
    </row>
    <row r="1047" spans="1:69" x14ac:dyDescent="0.25">
      <c r="A1047" t="str">
        <f>VLOOKUP(B1047,[2]RH!$B:$BV,72,0)</f>
        <v>Non-Actif</v>
      </c>
      <c r="B1047" s="6">
        <v>1048</v>
      </c>
      <c r="C1047" s="7" t="s">
        <v>168</v>
      </c>
      <c r="D1047" s="7" t="s">
        <v>4306</v>
      </c>
      <c r="E1047" s="7" t="s">
        <v>67</v>
      </c>
      <c r="F1047" s="7" t="s">
        <v>118</v>
      </c>
      <c r="G1047" s="7" t="s">
        <v>220</v>
      </c>
      <c r="H1047" s="7">
        <v>965</v>
      </c>
      <c r="I1047" s="7" t="s">
        <v>189</v>
      </c>
      <c r="J1047" s="7" t="s">
        <v>190</v>
      </c>
      <c r="K1047" s="7" t="s">
        <v>146</v>
      </c>
      <c r="L1047" s="7" t="s">
        <v>90</v>
      </c>
      <c r="M1047" s="7" t="s">
        <v>191</v>
      </c>
      <c r="N1047" s="8">
        <v>44747</v>
      </c>
      <c r="P1047" s="7">
        <f t="shared" ca="1" si="1322"/>
        <v>-310</v>
      </c>
      <c r="Q1047" s="8">
        <v>45418</v>
      </c>
      <c r="R1047" s="7" t="s">
        <v>2087</v>
      </c>
      <c r="S1047" s="7"/>
      <c r="T1047" s="9" t="s">
        <v>156</v>
      </c>
      <c r="U1047" s="7" t="str">
        <f t="shared" si="1309"/>
        <v>Contractuel</v>
      </c>
      <c r="V1047" s="8">
        <v>45383</v>
      </c>
      <c r="W1047" s="8">
        <v>45412</v>
      </c>
      <c r="X1047" s="8"/>
      <c r="Y1047" s="8"/>
      <c r="Z1047" s="8">
        <v>44747</v>
      </c>
      <c r="AA1047" s="7">
        <f t="shared" si="1310"/>
        <v>7</v>
      </c>
      <c r="AB1047" s="7">
        <f t="shared" si="1311"/>
        <v>2022</v>
      </c>
      <c r="AC1047" s="7">
        <f t="shared" si="1312"/>
        <v>2026</v>
      </c>
      <c r="AD1047" s="10" t="e">
        <f t="shared" ref="AD1047:AD1110" ca="1" si="1344">IF(#REF!="Non",(DAYS360(N1047,Q1047)/360),(DAYS360(N1047,TODAY())/360))</f>
        <v>#REF!</v>
      </c>
      <c r="AE1047" s="10" t="e">
        <f t="shared" ca="1" si="1314"/>
        <v>#REF!</v>
      </c>
      <c r="AF1047" s="8">
        <v>35696</v>
      </c>
      <c r="AG1047" s="11">
        <f t="shared" ca="1" si="1315"/>
        <v>27.468493150684932</v>
      </c>
      <c r="AH1047" s="10" t="str">
        <f t="shared" ca="1" si="1316"/>
        <v>&gt;25&lt; 35</v>
      </c>
      <c r="AI1047" s="12">
        <v>17161292</v>
      </c>
      <c r="AJ1047" s="13" t="s">
        <v>79</v>
      </c>
      <c r="AK1047" s="12">
        <v>11398755</v>
      </c>
      <c r="AL1047" s="8">
        <v>42021</v>
      </c>
      <c r="AM1047" s="7" t="s">
        <v>108</v>
      </c>
      <c r="AN1047" s="7" t="s">
        <v>76</v>
      </c>
      <c r="AO1047">
        <v>2</v>
      </c>
      <c r="AQ1047" s="14">
        <v>3</v>
      </c>
      <c r="AR1047" s="14">
        <v>2</v>
      </c>
      <c r="AS1047" s="15">
        <f t="shared" si="1317"/>
        <v>45477.5</v>
      </c>
      <c r="AT1047" s="14" t="s">
        <v>163</v>
      </c>
      <c r="AU1047" s="12">
        <v>3.3069999999999999</v>
      </c>
      <c r="AV1047" s="17" t="s">
        <v>150</v>
      </c>
      <c r="AW1047" s="18" t="s">
        <v>2076</v>
      </c>
      <c r="AX1047" s="19" t="s">
        <v>4307</v>
      </c>
      <c r="AY1047" s="17" t="s">
        <v>2504</v>
      </c>
      <c r="AZ1047" s="14" t="s">
        <v>174</v>
      </c>
      <c r="BA1047" s="20" t="str">
        <f t="shared" si="1318"/>
        <v>07505006612166724152</v>
      </c>
      <c r="BB1047" s="31">
        <f t="shared" si="1319"/>
        <v>20</v>
      </c>
      <c r="BC1047" s="22" t="s">
        <v>4308</v>
      </c>
      <c r="BD1047" s="23" t="s">
        <v>482</v>
      </c>
      <c r="BF1047" s="8"/>
      <c r="BG1047" s="32">
        <v>20562204</v>
      </c>
      <c r="BH1047" s="32"/>
      <c r="BI1047" s="32"/>
      <c r="BJ1047" t="s">
        <v>1508</v>
      </c>
      <c r="BK1047" s="14" t="str">
        <f t="shared" si="1334"/>
        <v>A-965</v>
      </c>
      <c r="BL1047" s="14" t="s">
        <v>595</v>
      </c>
      <c r="BM1047" s="25"/>
      <c r="BN1047" s="26" t="str">
        <f t="shared" si="1284"/>
        <v>07505006612166724152</v>
      </c>
      <c r="BO1047" s="27" t="str">
        <f t="shared" si="1320"/>
        <v>MEZLINI AMENI</v>
      </c>
      <c r="BP1047" s="26">
        <f t="shared" si="1321"/>
        <v>1048</v>
      </c>
      <c r="BQ1047" s="28"/>
    </row>
    <row r="1048" spans="1:69" x14ac:dyDescent="0.25">
      <c r="A1048" t="str">
        <f>VLOOKUP(B1048,[2]RH!$B:$BV,72,0)</f>
        <v>Non-Actif</v>
      </c>
      <c r="B1048" s="6">
        <v>1049</v>
      </c>
      <c r="C1048" s="7" t="s">
        <v>100</v>
      </c>
      <c r="D1048" s="7" t="s">
        <v>4309</v>
      </c>
      <c r="E1048" s="7" t="s">
        <v>67</v>
      </c>
      <c r="F1048" s="7" t="s">
        <v>118</v>
      </c>
      <c r="G1048" s="7" t="s">
        <v>408</v>
      </c>
      <c r="H1048" s="7">
        <v>965</v>
      </c>
      <c r="I1048" s="7" t="s">
        <v>1407</v>
      </c>
      <c r="J1048" s="7" t="s">
        <v>190</v>
      </c>
      <c r="K1048" s="7" t="s">
        <v>146</v>
      </c>
      <c r="L1048" s="7" t="s">
        <v>90</v>
      </c>
      <c r="M1048" s="7" t="s">
        <v>191</v>
      </c>
      <c r="N1048" s="8">
        <v>44748</v>
      </c>
      <c r="P1048" s="7">
        <f t="shared" ca="1" si="1322"/>
        <v>-676</v>
      </c>
      <c r="Q1048" s="8">
        <v>45051</v>
      </c>
      <c r="R1048" s="7" t="s">
        <v>147</v>
      </c>
      <c r="S1048" s="7"/>
      <c r="T1048" s="9" t="s">
        <v>156</v>
      </c>
      <c r="U1048" s="7" t="str">
        <f t="shared" si="1309"/>
        <v>Contractuel</v>
      </c>
      <c r="V1048" s="8">
        <v>44986</v>
      </c>
      <c r="W1048" s="8">
        <v>45046</v>
      </c>
      <c r="X1048" s="8"/>
      <c r="Y1048" s="8"/>
      <c r="Z1048" s="8">
        <v>44748</v>
      </c>
      <c r="AA1048" s="7">
        <f t="shared" si="1310"/>
        <v>7</v>
      </c>
      <c r="AB1048" s="7">
        <f t="shared" si="1311"/>
        <v>2022</v>
      </c>
      <c r="AC1048" s="7">
        <f t="shared" si="1312"/>
        <v>2026</v>
      </c>
      <c r="AD1048" s="10" t="e">
        <f t="shared" ref="AD1048:AD1111" ca="1" si="1345">IF(#REF!="Non",(DAYS360(N1048,Q1048)/360),(DAYS360(N1048,TODAY())/360))</f>
        <v>#REF!</v>
      </c>
      <c r="AE1048" s="10" t="e">
        <f t="shared" ca="1" si="1314"/>
        <v>#REF!</v>
      </c>
      <c r="AF1048" s="8">
        <v>37966</v>
      </c>
      <c r="AG1048" s="11">
        <f t="shared" ca="1" si="1315"/>
        <v>21.24931506849315</v>
      </c>
      <c r="AH1048" s="10" t="str">
        <f t="shared" ca="1" si="1316"/>
        <v>&lt; 25</v>
      </c>
      <c r="AI1048" s="12"/>
      <c r="AJ1048" s="13"/>
      <c r="AK1048" s="12">
        <v>14528549</v>
      </c>
      <c r="AL1048" s="8">
        <v>44601</v>
      </c>
      <c r="AM1048" s="7" t="s">
        <v>108</v>
      </c>
      <c r="AN1048" s="7" t="s">
        <v>109</v>
      </c>
      <c r="AQ1048" s="14">
        <v>3</v>
      </c>
      <c r="AR1048" s="14">
        <v>1</v>
      </c>
      <c r="AS1048" s="15">
        <f t="shared" si="1317"/>
        <v>45113.25</v>
      </c>
      <c r="AT1048" s="14" t="s">
        <v>163</v>
      </c>
      <c r="AU1048" s="12">
        <v>3.3069999999999999</v>
      </c>
      <c r="AV1048" s="17" t="s">
        <v>236</v>
      </c>
      <c r="AW1048" s="18" t="s">
        <v>201</v>
      </c>
      <c r="AX1048" s="19" t="s">
        <v>4310</v>
      </c>
      <c r="AY1048" s="17" t="s">
        <v>92</v>
      </c>
      <c r="AZ1048" s="14" t="s">
        <v>203</v>
      </c>
      <c r="BA1048" s="20" t="str">
        <f t="shared" si="1318"/>
        <v>17001000000315990104</v>
      </c>
      <c r="BB1048" s="31">
        <f t="shared" si="1319"/>
        <v>20</v>
      </c>
      <c r="BC1048" s="22" t="s">
        <v>3039</v>
      </c>
      <c r="BD1048" s="23" t="s">
        <v>482</v>
      </c>
      <c r="BF1048" s="8"/>
      <c r="BG1048" s="32">
        <v>27830932</v>
      </c>
      <c r="BH1048" s="32">
        <v>28185882</v>
      </c>
      <c r="BI1048" s="32"/>
      <c r="BJ1048" t="s">
        <v>1508</v>
      </c>
      <c r="BK1048" s="14" t="str">
        <f t="shared" si="1334"/>
        <v>A-965</v>
      </c>
      <c r="BL1048" s="14"/>
      <c r="BM1048" s="25"/>
      <c r="BN1048" s="26" t="str">
        <f t="shared" si="1284"/>
        <v>17001000000315990104</v>
      </c>
      <c r="BO1048" s="27" t="str">
        <f t="shared" si="1320"/>
        <v>AYARI ONS</v>
      </c>
      <c r="BP1048" s="26">
        <f t="shared" si="1321"/>
        <v>1049</v>
      </c>
      <c r="BQ1048" s="28"/>
    </row>
    <row r="1049" spans="1:69" x14ac:dyDescent="0.25">
      <c r="A1049" t="str">
        <f>VLOOKUP(B1049,[2]RH!$B:$BV,72,0)</f>
        <v>si</v>
      </c>
      <c r="B1049" s="6">
        <v>1050</v>
      </c>
      <c r="C1049" s="7" t="s">
        <v>168</v>
      </c>
      <c r="D1049" s="7" t="s">
        <v>4311</v>
      </c>
      <c r="E1049" s="7" t="s">
        <v>67</v>
      </c>
      <c r="F1049" s="7" t="s">
        <v>118</v>
      </c>
      <c r="G1049" s="7" t="s">
        <v>220</v>
      </c>
      <c r="H1049" s="7" t="s">
        <v>225</v>
      </c>
      <c r="I1049" s="7" t="s">
        <v>589</v>
      </c>
      <c r="J1049" s="7" t="s">
        <v>190</v>
      </c>
      <c r="K1049" s="7" t="s">
        <v>146</v>
      </c>
      <c r="L1049" s="7" t="s">
        <v>90</v>
      </c>
      <c r="M1049" s="7" t="s">
        <v>191</v>
      </c>
      <c r="N1049" s="8">
        <v>44748</v>
      </c>
      <c r="P1049" s="7">
        <f t="shared" ca="1" si="1322"/>
        <v>25</v>
      </c>
      <c r="Q1049" s="8"/>
      <c r="R1049" s="7"/>
      <c r="S1049" s="7"/>
      <c r="T1049" s="9" t="s">
        <v>156</v>
      </c>
      <c r="U1049" s="7" t="str">
        <f t="shared" si="1309"/>
        <v>Contractuel</v>
      </c>
      <c r="V1049" s="8">
        <v>45689</v>
      </c>
      <c r="W1049" s="8">
        <f>VLOOKUP(B1049,[1]BASE!$A:$Q,17,0)</f>
        <v>45747</v>
      </c>
      <c r="X1049" s="8"/>
      <c r="Y1049" s="8"/>
      <c r="Z1049" s="8">
        <v>44748</v>
      </c>
      <c r="AA1049" s="7">
        <f t="shared" si="1310"/>
        <v>7</v>
      </c>
      <c r="AB1049" s="7">
        <f t="shared" si="1311"/>
        <v>2022</v>
      </c>
      <c r="AC1049" s="7">
        <f t="shared" si="1312"/>
        <v>2026</v>
      </c>
      <c r="AD1049" s="10" t="e">
        <f t="shared" ref="AD1049:AD1112" ca="1" si="1346">IF(#REF!="Non",(DAYS360(N1049,Q1049)/360),(DAYS360(N1049,TODAY())/360))</f>
        <v>#REF!</v>
      </c>
      <c r="AE1049" s="10" t="e">
        <f t="shared" ca="1" si="1314"/>
        <v>#REF!</v>
      </c>
      <c r="AF1049" s="8">
        <v>33827</v>
      </c>
      <c r="AG1049" s="11">
        <f t="shared" ca="1" si="1315"/>
        <v>32.589041095890408</v>
      </c>
      <c r="AH1049" s="10" t="str">
        <f t="shared" ca="1" si="1316"/>
        <v>&gt;25&lt; 35</v>
      </c>
      <c r="AI1049" s="12">
        <v>17210243</v>
      </c>
      <c r="AJ1049" s="13" t="s">
        <v>82</v>
      </c>
      <c r="AK1049" s="12" t="s">
        <v>4312</v>
      </c>
      <c r="AL1049" s="8">
        <v>40698</v>
      </c>
      <c r="AM1049" s="7" t="s">
        <v>108</v>
      </c>
      <c r="AN1049" s="7" t="s">
        <v>109</v>
      </c>
      <c r="AO1049">
        <v>1</v>
      </c>
      <c r="AQ1049">
        <v>3</v>
      </c>
      <c r="AR1049" s="14">
        <v>3</v>
      </c>
      <c r="AS1049" s="15">
        <f t="shared" si="1317"/>
        <v>45843.75</v>
      </c>
      <c r="AT1049" s="14" t="s">
        <v>163</v>
      </c>
      <c r="AU1049" s="12">
        <v>3.3069999999999999</v>
      </c>
      <c r="AV1049" s="17" t="s">
        <v>79</v>
      </c>
      <c r="AW1049" s="18" t="s">
        <v>80</v>
      </c>
      <c r="AX1049" s="19" t="s">
        <v>4313</v>
      </c>
      <c r="AY1049" s="17" t="s">
        <v>1112</v>
      </c>
      <c r="AZ1049" s="14" t="s">
        <v>83</v>
      </c>
      <c r="BA1049" s="20" t="str">
        <f t="shared" si="1318"/>
        <v>08019011024004360224</v>
      </c>
      <c r="BB1049" s="31">
        <f t="shared" si="1319"/>
        <v>20</v>
      </c>
      <c r="BC1049" s="22" t="s">
        <v>4314</v>
      </c>
      <c r="BD1049" s="23" t="s">
        <v>286</v>
      </c>
      <c r="BF1049" s="8"/>
      <c r="BG1049" s="32">
        <v>22052370</v>
      </c>
      <c r="BH1049" s="32">
        <v>24886546</v>
      </c>
      <c r="BI1049" s="32"/>
      <c r="BJ1049" t="s">
        <v>286</v>
      </c>
      <c r="BK1049" s="14" t="str">
        <f t="shared" si="1334"/>
        <v>A-P6 AV</v>
      </c>
      <c r="BL1049" s="14" t="s">
        <v>300</v>
      </c>
      <c r="BM1049" s="25"/>
      <c r="BN1049" s="26" t="str">
        <f t="shared" si="1284"/>
        <v>08019011024004360224</v>
      </c>
      <c r="BO1049" s="27" t="str">
        <f t="shared" si="1320"/>
        <v>TRABELSI FATMA</v>
      </c>
      <c r="BP1049" s="26">
        <f t="shared" si="1321"/>
        <v>1050</v>
      </c>
      <c r="BQ1049" s="28"/>
    </row>
    <row r="1050" spans="1:69" x14ac:dyDescent="0.25">
      <c r="A1050" t="str">
        <f>VLOOKUP(B1050,[2]RH!$B:$BV,72,0)</f>
        <v>Non-Actif</v>
      </c>
      <c r="B1050" s="6">
        <v>1051</v>
      </c>
      <c r="C1050" s="7" t="s">
        <v>65</v>
      </c>
      <c r="D1050" s="7" t="s">
        <v>4315</v>
      </c>
      <c r="E1050" s="7" t="s">
        <v>67</v>
      </c>
      <c r="F1050" s="7" t="s">
        <v>118</v>
      </c>
      <c r="G1050" s="7" t="s">
        <v>220</v>
      </c>
      <c r="H1050" s="7">
        <v>520</v>
      </c>
      <c r="I1050" s="7"/>
      <c r="J1050" s="7" t="s">
        <v>281</v>
      </c>
      <c r="K1050" s="7" t="s">
        <v>146</v>
      </c>
      <c r="L1050" s="7" t="s">
        <v>90</v>
      </c>
      <c r="M1050" s="7" t="s">
        <v>160</v>
      </c>
      <c r="N1050" s="8">
        <v>44749</v>
      </c>
      <c r="P1050" s="7">
        <f t="shared" ca="1" si="1322"/>
        <v>-796</v>
      </c>
      <c r="Q1050" s="8">
        <v>44868</v>
      </c>
      <c r="R1050" s="7" t="s">
        <v>1603</v>
      </c>
      <c r="S1050" s="7"/>
      <c r="T1050" s="9" t="s">
        <v>156</v>
      </c>
      <c r="U1050" s="7" t="str">
        <f t="shared" si="1309"/>
        <v>Contractuel</v>
      </c>
      <c r="V1050" s="8">
        <v>44835</v>
      </c>
      <c r="W1050" s="8">
        <v>44926</v>
      </c>
      <c r="X1050" s="8"/>
      <c r="Y1050" s="8"/>
      <c r="Z1050" s="8">
        <v>44749</v>
      </c>
      <c r="AA1050" s="7">
        <f t="shared" si="1310"/>
        <v>7</v>
      </c>
      <c r="AB1050" s="7">
        <f t="shared" si="1311"/>
        <v>2022</v>
      </c>
      <c r="AC1050" s="7">
        <f t="shared" si="1312"/>
        <v>2026</v>
      </c>
      <c r="AD1050" s="10" t="e">
        <f t="shared" ref="AD1050:AD1113" ca="1" si="1347">IF(#REF!="Non",(DAYS360(N1050,Q1050)/360),(DAYS360(N1050,TODAY())/360))</f>
        <v>#REF!</v>
      </c>
      <c r="AE1050" s="10" t="e">
        <f t="shared" ca="1" si="1314"/>
        <v>#REF!</v>
      </c>
      <c r="AF1050" s="8">
        <v>31042</v>
      </c>
      <c r="AG1050" s="11">
        <f t="shared" ca="1" si="1315"/>
        <v>40.219178082191782</v>
      </c>
      <c r="AH1050" s="10" t="str">
        <f t="shared" ca="1" si="1316"/>
        <v>&gt;35&lt; 45</v>
      </c>
      <c r="AI1050" s="12">
        <v>16795552</v>
      </c>
      <c r="AJ1050" s="13" t="s">
        <v>170</v>
      </c>
      <c r="AK1050" s="12" t="s">
        <v>4316</v>
      </c>
      <c r="AL1050" s="8">
        <v>39619</v>
      </c>
      <c r="AM1050" s="7" t="s">
        <v>75</v>
      </c>
      <c r="AN1050" s="7" t="s">
        <v>76</v>
      </c>
      <c r="AO1050">
        <v>1</v>
      </c>
      <c r="AQ1050" s="14">
        <v>3</v>
      </c>
      <c r="AR1050" s="14">
        <v>1</v>
      </c>
      <c r="AS1050" s="15">
        <f t="shared" si="1317"/>
        <v>45114.25</v>
      </c>
      <c r="AT1050" s="14" t="s">
        <v>163</v>
      </c>
      <c r="AU1050" s="12">
        <v>3.3069999999999999</v>
      </c>
      <c r="AV1050" s="17" t="s">
        <v>236</v>
      </c>
      <c r="AW1050" s="18" t="s">
        <v>201</v>
      </c>
      <c r="AX1050" s="19" t="s">
        <v>4317</v>
      </c>
      <c r="AY1050" s="17" t="s">
        <v>927</v>
      </c>
      <c r="AZ1050" s="14" t="s">
        <v>203</v>
      </c>
      <c r="BA1050" s="20" t="str">
        <f t="shared" si="1318"/>
        <v>17001000000316091081</v>
      </c>
      <c r="BB1050" s="31">
        <f t="shared" si="1319"/>
        <v>20</v>
      </c>
      <c r="BC1050" s="22" t="s">
        <v>4318</v>
      </c>
      <c r="BD1050" s="23" t="s">
        <v>341</v>
      </c>
      <c r="BF1050" s="8"/>
      <c r="BG1050" s="32">
        <v>22908002</v>
      </c>
      <c r="BH1050" s="32">
        <v>28399031</v>
      </c>
      <c r="BI1050" s="32"/>
      <c r="BJ1050" t="s">
        <v>3806</v>
      </c>
      <c r="BK1050" s="14" t="str">
        <f t="shared" si="1334"/>
        <v>B-520</v>
      </c>
      <c r="BL1050" s="14"/>
      <c r="BM1050" s="25"/>
      <c r="BN1050" s="26" t="str">
        <f t="shared" si="1284"/>
        <v>17001000000316091081</v>
      </c>
      <c r="BO1050" s="27" t="str">
        <f t="shared" si="1320"/>
        <v>MENDILI SOFIENE</v>
      </c>
      <c r="BP1050" s="26">
        <f t="shared" si="1321"/>
        <v>1051</v>
      </c>
      <c r="BQ1050" s="28"/>
    </row>
    <row r="1051" spans="1:69" x14ac:dyDescent="0.25">
      <c r="A1051" t="str">
        <f>VLOOKUP(B1051,[2]RH!$B:$BV,72,0)</f>
        <v>Non-Actif</v>
      </c>
      <c r="B1051" s="6">
        <v>1052</v>
      </c>
      <c r="C1051" s="7" t="s">
        <v>168</v>
      </c>
      <c r="D1051" s="7" t="s">
        <v>686</v>
      </c>
      <c r="E1051" s="7" t="s">
        <v>67</v>
      </c>
      <c r="F1051" s="7" t="s">
        <v>118</v>
      </c>
      <c r="G1051" s="7" t="s">
        <v>220</v>
      </c>
      <c r="H1051" s="7" t="s">
        <v>2342</v>
      </c>
      <c r="I1051" s="7"/>
      <c r="J1051" s="7" t="s">
        <v>190</v>
      </c>
      <c r="K1051" s="7" t="s">
        <v>146</v>
      </c>
      <c r="L1051" s="7" t="s">
        <v>90</v>
      </c>
      <c r="M1051" s="7" t="s">
        <v>191</v>
      </c>
      <c r="N1051" s="8">
        <v>44754</v>
      </c>
      <c r="O1051" t="e">
        <f ca="1">IF(AD1051&gt;=4,IF(T1051="CDD","OK",""),"")</f>
        <v>#REF!</v>
      </c>
      <c r="P1051" s="7">
        <f t="shared" ca="1" si="1322"/>
        <v>-888</v>
      </c>
      <c r="Q1051" s="8">
        <v>44805</v>
      </c>
      <c r="R1051" s="7" t="s">
        <v>161</v>
      </c>
      <c r="S1051" s="7"/>
      <c r="T1051" s="9" t="s">
        <v>156</v>
      </c>
      <c r="U1051" s="7" t="str">
        <f t="shared" si="1309"/>
        <v>Contractuel</v>
      </c>
      <c r="V1051" s="8">
        <v>44805</v>
      </c>
      <c r="W1051" s="8">
        <v>44834</v>
      </c>
      <c r="X1051" s="8"/>
      <c r="Y1051" s="8"/>
      <c r="Z1051" s="8">
        <v>44754</v>
      </c>
      <c r="AA1051" s="7">
        <f t="shared" si="1310"/>
        <v>7</v>
      </c>
      <c r="AB1051" s="7">
        <f t="shared" si="1311"/>
        <v>2022</v>
      </c>
      <c r="AC1051" s="7">
        <f t="shared" si="1312"/>
        <v>2026</v>
      </c>
      <c r="AD1051" s="10" t="e">
        <f t="shared" ref="AD1051:AD1114" ca="1" si="1348">IF(#REF!="Non",(DAYS360(N1051,Q1051)/360),(DAYS360(N1051,TODAY())/360))</f>
        <v>#REF!</v>
      </c>
      <c r="AE1051" s="10" t="e">
        <f t="shared" ca="1" si="1314"/>
        <v>#REF!</v>
      </c>
      <c r="AF1051" s="8">
        <v>29216</v>
      </c>
      <c r="AG1051" s="11">
        <f t="shared" ca="1" si="1315"/>
        <v>45.221917808219175</v>
      </c>
      <c r="AH1051" s="10" t="str">
        <f t="shared" ca="1" si="1316"/>
        <v>&gt;45&lt; 55</v>
      </c>
      <c r="AI1051" s="12">
        <v>16258012</v>
      </c>
      <c r="AJ1051" s="13" t="s">
        <v>192</v>
      </c>
      <c r="AK1051" s="12" t="s">
        <v>687</v>
      </c>
      <c r="AL1051" s="8">
        <v>35968</v>
      </c>
      <c r="AM1051" s="7" t="s">
        <v>108</v>
      </c>
      <c r="AN1051" s="7" t="s">
        <v>76</v>
      </c>
      <c r="AO1051">
        <v>2</v>
      </c>
      <c r="AQ1051" s="14">
        <v>3</v>
      </c>
      <c r="AR1051" s="14">
        <v>1</v>
      </c>
      <c r="AS1051" s="15">
        <f t="shared" si="1317"/>
        <v>45119.25</v>
      </c>
      <c r="AT1051" s="14" t="s">
        <v>163</v>
      </c>
      <c r="AU1051" s="12">
        <v>3.3069999999999999</v>
      </c>
      <c r="AV1051" s="17" t="s">
        <v>236</v>
      </c>
      <c r="AW1051" s="18" t="s">
        <v>201</v>
      </c>
      <c r="AX1051" s="19" t="s">
        <v>688</v>
      </c>
      <c r="AY1051" s="17" t="s">
        <v>184</v>
      </c>
      <c r="AZ1051" s="14" t="s">
        <v>203</v>
      </c>
      <c r="BA1051" s="20" t="str">
        <f t="shared" si="1318"/>
        <v>17001000000207198687</v>
      </c>
      <c r="BB1051" s="31">
        <f t="shared" si="1319"/>
        <v>20</v>
      </c>
      <c r="BC1051" s="22" t="s">
        <v>4319</v>
      </c>
      <c r="BD1051" s="23" t="s">
        <v>286</v>
      </c>
      <c r="BF1051" s="8"/>
      <c r="BG1051" s="32">
        <v>29219984</v>
      </c>
      <c r="BH1051" s="32"/>
      <c r="BI1051" s="32"/>
      <c r="BJ1051" t="s">
        <v>397</v>
      </c>
      <c r="BK1051" s="14" t="str">
        <f t="shared" si="1334"/>
        <v>A-P6</v>
      </c>
      <c r="BL1051" s="14"/>
      <c r="BM1051" s="25"/>
      <c r="BN1051" s="26" t="str">
        <f t="shared" si="1284"/>
        <v>17001000000207198687</v>
      </c>
      <c r="BO1051" s="27" t="str">
        <f t="shared" si="1320"/>
        <v>MAHTLI NABIHA</v>
      </c>
      <c r="BP1051" s="26">
        <f t="shared" si="1321"/>
        <v>1052</v>
      </c>
      <c r="BQ1051" s="28"/>
    </row>
    <row r="1052" spans="1:69" x14ac:dyDescent="0.25">
      <c r="A1052" t="str">
        <f>VLOOKUP(B1052,[2]RH!$B:$BV,72,0)</f>
        <v>si</v>
      </c>
      <c r="B1052" s="6">
        <v>1053</v>
      </c>
      <c r="C1052" s="7" t="s">
        <v>65</v>
      </c>
      <c r="D1052" s="7" t="s">
        <v>4320</v>
      </c>
      <c r="E1052" s="7" t="s">
        <v>67</v>
      </c>
      <c r="F1052" s="7" t="s">
        <v>102</v>
      </c>
      <c r="G1052" s="7" t="s">
        <v>1886</v>
      </c>
      <c r="H1052" s="7"/>
      <c r="I1052" s="7"/>
      <c r="J1052" s="7"/>
      <c r="K1052" s="7" t="s">
        <v>70</v>
      </c>
      <c r="L1052" s="7" t="s">
        <v>90</v>
      </c>
      <c r="M1052" s="7" t="s">
        <v>1886</v>
      </c>
      <c r="N1052" s="8">
        <v>44754</v>
      </c>
      <c r="P1052" s="7" t="str">
        <f t="shared" ca="1" si="1322"/>
        <v/>
      </c>
      <c r="Q1052" s="8"/>
      <c r="R1052" s="7"/>
      <c r="S1052" s="7"/>
      <c r="T1052" s="9" t="s">
        <v>72</v>
      </c>
      <c r="U1052" s="7" t="str">
        <f t="shared" si="1309"/>
        <v>Titulaire</v>
      </c>
      <c r="V1052" s="8"/>
      <c r="W1052" s="8"/>
      <c r="X1052" s="8"/>
      <c r="Y1052" s="8"/>
      <c r="Z1052" s="8">
        <v>44754</v>
      </c>
      <c r="AA1052" s="7">
        <f t="shared" si="1310"/>
        <v>7</v>
      </c>
      <c r="AB1052" s="7">
        <f t="shared" si="1311"/>
        <v>2022</v>
      </c>
      <c r="AC1052" s="7">
        <f t="shared" si="1312"/>
        <v>2026</v>
      </c>
      <c r="AD1052" s="10" t="e">
        <f t="shared" ref="AD1052:AD1115" ca="1" si="1349">IF(#REF!="Non",(DAYS360(N1052,Q1052)/360),(DAYS360(N1052,TODAY())/360))</f>
        <v>#REF!</v>
      </c>
      <c r="AE1052" s="10" t="e">
        <f t="shared" ca="1" si="1314"/>
        <v>#REF!</v>
      </c>
      <c r="AF1052" s="8">
        <v>32346</v>
      </c>
      <c r="AG1052" s="11">
        <f t="shared" ca="1" si="1315"/>
        <v>36.646575342465752</v>
      </c>
      <c r="AH1052" s="10" t="str">
        <f t="shared" ca="1" si="1316"/>
        <v>&gt;35&lt; 45</v>
      </c>
      <c r="AI1052" s="12">
        <v>16813692</v>
      </c>
      <c r="AJ1052" s="13" t="s">
        <v>73</v>
      </c>
      <c r="AK1052" s="12" t="s">
        <v>4321</v>
      </c>
      <c r="AL1052" s="8">
        <v>44491</v>
      </c>
      <c r="AM1052" s="7" t="s">
        <v>75</v>
      </c>
      <c r="AN1052" s="7" t="s">
        <v>109</v>
      </c>
      <c r="AQ1052">
        <v>15</v>
      </c>
      <c r="AR1052" s="14">
        <v>3</v>
      </c>
      <c r="AS1052" s="15">
        <f t="shared" si="1317"/>
        <v>45849.75</v>
      </c>
      <c r="AT1052" s="14" t="s">
        <v>77</v>
      </c>
      <c r="AU1052" s="12">
        <v>1800</v>
      </c>
      <c r="AV1052" s="17" t="s">
        <v>79</v>
      </c>
      <c r="AW1052" s="18">
        <v>12502</v>
      </c>
      <c r="AX1052" s="19" t="s">
        <v>4322</v>
      </c>
      <c r="AY1052" s="17">
        <v>10</v>
      </c>
      <c r="AZ1052" s="14" t="s">
        <v>276</v>
      </c>
      <c r="BA1052" s="20" t="str">
        <f t="shared" si="1318"/>
        <v>08125028092002198310</v>
      </c>
      <c r="BB1052" s="31">
        <f t="shared" si="1319"/>
        <v>20</v>
      </c>
      <c r="BC1052" s="22" t="s">
        <v>4323</v>
      </c>
      <c r="BD1052" s="23" t="s">
        <v>115</v>
      </c>
      <c r="BF1052" s="8"/>
      <c r="BG1052" s="32">
        <v>95044566</v>
      </c>
      <c r="BH1052" s="32">
        <v>28003894</v>
      </c>
      <c r="BI1052" s="32">
        <v>98137102</v>
      </c>
      <c r="BK1052" s="14" t="str">
        <f t="shared" si="1334"/>
        <v>CADRE</v>
      </c>
      <c r="BL1052" s="14"/>
      <c r="BM1052" s="25"/>
      <c r="BN1052" s="26" t="str">
        <f t="shared" si="1284"/>
        <v>08125028092002198310</v>
      </c>
      <c r="BO1052" s="27" t="str">
        <f t="shared" si="1320"/>
        <v>ALOUANE ADEL</v>
      </c>
      <c r="BP1052" s="26">
        <f t="shared" si="1321"/>
        <v>1053</v>
      </c>
      <c r="BQ1052" s="28"/>
    </row>
    <row r="1053" spans="1:69" x14ac:dyDescent="0.25">
      <c r="A1053" t="str">
        <f>VLOOKUP(B1053,[2]RH!$B:$BV,72,0)</f>
        <v>si</v>
      </c>
      <c r="B1053" s="6">
        <v>1054</v>
      </c>
      <c r="C1053" s="7" t="s">
        <v>168</v>
      </c>
      <c r="D1053" s="7" t="s">
        <v>516</v>
      </c>
      <c r="E1053" s="7" t="s">
        <v>67</v>
      </c>
      <c r="F1053" s="7" t="s">
        <v>118</v>
      </c>
      <c r="G1053" s="7" t="s">
        <v>220</v>
      </c>
      <c r="H1053" s="7">
        <v>965</v>
      </c>
      <c r="I1053" s="7" t="s">
        <v>280</v>
      </c>
      <c r="J1053" s="7" t="s">
        <v>281</v>
      </c>
      <c r="K1053" s="7" t="s">
        <v>146</v>
      </c>
      <c r="L1053" s="7" t="s">
        <v>90</v>
      </c>
      <c r="M1053" s="7" t="s">
        <v>191</v>
      </c>
      <c r="N1053" s="8">
        <v>44754</v>
      </c>
      <c r="O1053" t="e">
        <f ca="1">IF(AD1053&gt;=4,IF(T1053="CDD","OK",""),"")</f>
        <v>#REF!</v>
      </c>
      <c r="P1053" s="7">
        <f t="shared" ca="1" si="1322"/>
        <v>25</v>
      </c>
      <c r="Q1053" s="8"/>
      <c r="R1053" s="7"/>
      <c r="S1053" s="7"/>
      <c r="T1053" s="9" t="s">
        <v>156</v>
      </c>
      <c r="U1053" s="7" t="str">
        <f t="shared" si="1309"/>
        <v>Contractuel</v>
      </c>
      <c r="V1053" s="8">
        <v>45689</v>
      </c>
      <c r="W1053" s="8">
        <f>VLOOKUP(B1053,[1]BASE!$A:$Q,17,0)</f>
        <v>45747</v>
      </c>
      <c r="X1053" s="8"/>
      <c r="Y1053" s="8"/>
      <c r="Z1053" s="8">
        <v>44754</v>
      </c>
      <c r="AA1053" s="7">
        <f t="shared" si="1310"/>
        <v>7</v>
      </c>
      <c r="AB1053" s="7">
        <f t="shared" si="1311"/>
        <v>2022</v>
      </c>
      <c r="AC1053" s="7">
        <f t="shared" si="1312"/>
        <v>2026</v>
      </c>
      <c r="AD1053" s="10" t="e">
        <f t="shared" ref="AD1053:AD1116" ca="1" si="1350">IF(#REF!="Non",(DAYS360(N1053,Q1053)/360),(DAYS360(N1053,TODAY())/360))</f>
        <v>#REF!</v>
      </c>
      <c r="AE1053" s="10" t="e">
        <f t="shared" ca="1" si="1314"/>
        <v>#REF!</v>
      </c>
      <c r="AF1053" s="8">
        <v>31860</v>
      </c>
      <c r="AG1053" s="11">
        <f t="shared" ca="1" si="1315"/>
        <v>37.978082191780821</v>
      </c>
      <c r="AH1053" s="10" t="str">
        <f t="shared" ca="1" si="1316"/>
        <v>&gt;35&lt; 45</v>
      </c>
      <c r="AI1053" s="12">
        <v>16185161</v>
      </c>
      <c r="AJ1053" s="13" t="s">
        <v>120</v>
      </c>
      <c r="AK1053" s="12" t="s">
        <v>517</v>
      </c>
      <c r="AL1053" s="8">
        <v>39883</v>
      </c>
      <c r="AM1053" s="7" t="s">
        <v>108</v>
      </c>
      <c r="AN1053" s="7" t="s">
        <v>76</v>
      </c>
      <c r="AO1053">
        <v>2</v>
      </c>
      <c r="AQ1053">
        <v>3</v>
      </c>
      <c r="AR1053" s="14">
        <v>3</v>
      </c>
      <c r="AS1053" s="15">
        <f t="shared" si="1317"/>
        <v>45849.75</v>
      </c>
      <c r="AT1053" s="14" t="s">
        <v>163</v>
      </c>
      <c r="AU1053" s="12">
        <v>3.3069999999999999</v>
      </c>
      <c r="AV1053" s="17" t="s">
        <v>236</v>
      </c>
      <c r="AW1053" s="18" t="s">
        <v>201</v>
      </c>
      <c r="AX1053" s="19" t="s">
        <v>4324</v>
      </c>
      <c r="AY1053" s="17" t="s">
        <v>236</v>
      </c>
      <c r="AZ1053" s="14" t="s">
        <v>203</v>
      </c>
      <c r="BA1053" s="20" t="str">
        <f t="shared" si="1318"/>
        <v>17001000000315944417</v>
      </c>
      <c r="BB1053" s="31">
        <f t="shared" si="1319"/>
        <v>20</v>
      </c>
      <c r="BC1053" s="22" t="s">
        <v>2744</v>
      </c>
      <c r="BD1053" s="23" t="s">
        <v>519</v>
      </c>
      <c r="BF1053" s="8">
        <v>45163</v>
      </c>
      <c r="BG1053" s="32">
        <v>40109947</v>
      </c>
      <c r="BH1053" s="32">
        <v>97759271</v>
      </c>
      <c r="BI1053" s="32"/>
      <c r="BJ1053" t="s">
        <v>519</v>
      </c>
      <c r="BK1053" s="14" t="str">
        <f t="shared" si="1334"/>
        <v>B-965</v>
      </c>
      <c r="BL1053" s="14" t="s">
        <v>288</v>
      </c>
      <c r="BM1053" s="25"/>
      <c r="BN1053" s="26" t="str">
        <f t="shared" si="1284"/>
        <v>17001000000315944417</v>
      </c>
      <c r="BO1053" s="27" t="str">
        <f t="shared" si="1320"/>
        <v>HAGUI SABRINE</v>
      </c>
      <c r="BP1053" s="26">
        <f t="shared" si="1321"/>
        <v>1054</v>
      </c>
      <c r="BQ1053" s="28"/>
    </row>
    <row r="1054" spans="1:69" x14ac:dyDescent="0.25">
      <c r="A1054" t="str">
        <f>VLOOKUP(B1054,[2]RH!$B:$BV,72,0)</f>
        <v>Non-Actif</v>
      </c>
      <c r="B1054" s="6">
        <v>1055</v>
      </c>
      <c r="C1054" s="7" t="s">
        <v>168</v>
      </c>
      <c r="D1054" s="7" t="s">
        <v>4325</v>
      </c>
      <c r="E1054" s="7" t="s">
        <v>67</v>
      </c>
      <c r="F1054" s="7" t="s">
        <v>118</v>
      </c>
      <c r="G1054" s="7" t="s">
        <v>220</v>
      </c>
      <c r="H1054" s="7" t="s">
        <v>649</v>
      </c>
      <c r="I1054" s="7" t="s">
        <v>650</v>
      </c>
      <c r="J1054" s="7" t="s">
        <v>281</v>
      </c>
      <c r="K1054" s="7" t="s">
        <v>146</v>
      </c>
      <c r="L1054" s="7" t="s">
        <v>90</v>
      </c>
      <c r="M1054" s="7" t="s">
        <v>191</v>
      </c>
      <c r="N1054" s="8">
        <v>44754</v>
      </c>
      <c r="O1054" t="e">
        <f ca="1">IF(AD1054&gt;=4,IF(T1054="CDD","OK",""),"")</f>
        <v>#REF!</v>
      </c>
      <c r="P1054" s="7">
        <f t="shared" ca="1" si="1322"/>
        <v>-737</v>
      </c>
      <c r="Q1054" s="8">
        <v>44987</v>
      </c>
      <c r="R1054" s="7" t="s">
        <v>1728</v>
      </c>
      <c r="S1054" s="7"/>
      <c r="T1054" s="9" t="s">
        <v>156</v>
      </c>
      <c r="U1054" s="7" t="str">
        <f t="shared" si="1309"/>
        <v>Contractuel</v>
      </c>
      <c r="V1054" s="8">
        <v>44927</v>
      </c>
      <c r="W1054" s="8">
        <v>44985</v>
      </c>
      <c r="X1054" s="8"/>
      <c r="Y1054" s="8"/>
      <c r="Z1054" s="8">
        <v>44754</v>
      </c>
      <c r="AA1054" s="7">
        <f t="shared" si="1310"/>
        <v>7</v>
      </c>
      <c r="AB1054" s="7">
        <f t="shared" si="1311"/>
        <v>2022</v>
      </c>
      <c r="AC1054" s="7">
        <f t="shared" si="1312"/>
        <v>2026</v>
      </c>
      <c r="AD1054" s="10" t="e">
        <f t="shared" ref="AD1054:AD1117" ca="1" si="1351">IF(#REF!="Non",(DAYS360(N1054,Q1054)/360),(DAYS360(N1054,TODAY())/360))</f>
        <v>#REF!</v>
      </c>
      <c r="AE1054" s="10" t="e">
        <f t="shared" ca="1" si="1314"/>
        <v>#REF!</v>
      </c>
      <c r="AF1054" s="8">
        <v>28476</v>
      </c>
      <c r="AG1054" s="11">
        <f t="shared" ca="1" si="1315"/>
        <v>47.249315068493154</v>
      </c>
      <c r="AH1054" s="10" t="str">
        <f t="shared" ca="1" si="1316"/>
        <v>&gt;45&lt; 55</v>
      </c>
      <c r="AI1054" s="12">
        <v>12384206</v>
      </c>
      <c r="AJ1054" s="13" t="s">
        <v>120</v>
      </c>
      <c r="AK1054" s="12" t="s">
        <v>4326</v>
      </c>
      <c r="AL1054" s="8">
        <v>35837</v>
      </c>
      <c r="AM1054" s="7" t="s">
        <v>108</v>
      </c>
      <c r="AN1054" s="7" t="s">
        <v>76</v>
      </c>
      <c r="AO1054">
        <v>2</v>
      </c>
      <c r="AQ1054" s="14">
        <v>3</v>
      </c>
      <c r="AR1054" s="14">
        <v>1</v>
      </c>
      <c r="AS1054" s="15">
        <f t="shared" si="1317"/>
        <v>45119.25</v>
      </c>
      <c r="AT1054" s="14" t="s">
        <v>163</v>
      </c>
      <c r="AU1054" s="12">
        <v>3.3069999999999999</v>
      </c>
      <c r="AV1054" s="17" t="s">
        <v>236</v>
      </c>
      <c r="AW1054" s="18" t="s">
        <v>201</v>
      </c>
      <c r="AX1054" s="19" t="s">
        <v>4327</v>
      </c>
      <c r="AY1054" s="17" t="s">
        <v>646</v>
      </c>
      <c r="AZ1054" s="14" t="s">
        <v>203</v>
      </c>
      <c r="BA1054" s="20" t="str">
        <f t="shared" si="1318"/>
        <v>17001000000315843828</v>
      </c>
      <c r="BB1054" s="31">
        <f t="shared" si="1319"/>
        <v>20</v>
      </c>
      <c r="BC1054" s="22" t="s">
        <v>1835</v>
      </c>
      <c r="BD1054" s="23" t="s">
        <v>341</v>
      </c>
      <c r="BF1054" s="8"/>
      <c r="BG1054" s="32">
        <v>54043842</v>
      </c>
      <c r="BH1054" s="32">
        <v>23675918</v>
      </c>
      <c r="BI1054" s="32"/>
      <c r="BJ1054" t="s">
        <v>299</v>
      </c>
      <c r="BK1054" s="14" t="str">
        <f t="shared" si="1334"/>
        <v>B-Panda</v>
      </c>
      <c r="BL1054" s="14"/>
      <c r="BM1054" s="25"/>
      <c r="BN1054" s="26" t="str">
        <f t="shared" si="1284"/>
        <v>17001000000315843828</v>
      </c>
      <c r="BO1054" s="27" t="str">
        <f t="shared" si="1320"/>
        <v>NAOUI HALIMA</v>
      </c>
      <c r="BP1054" s="26">
        <f t="shared" si="1321"/>
        <v>1055</v>
      </c>
      <c r="BQ1054" s="28"/>
    </row>
    <row r="1055" spans="1:69" x14ac:dyDescent="0.25">
      <c r="A1055" t="str">
        <f>VLOOKUP(B1055,[2]RH!$B:$BV,72,0)</f>
        <v>si</v>
      </c>
      <c r="B1055" s="6">
        <v>1056</v>
      </c>
      <c r="C1055" s="7" t="s">
        <v>100</v>
      </c>
      <c r="D1055" s="7" t="s">
        <v>4328</v>
      </c>
      <c r="E1055" s="7" t="s">
        <v>67</v>
      </c>
      <c r="F1055" s="7" t="s">
        <v>118</v>
      </c>
      <c r="G1055" s="7" t="s">
        <v>220</v>
      </c>
      <c r="H1055" s="7" t="s">
        <v>279</v>
      </c>
      <c r="I1055" s="7" t="s">
        <v>280</v>
      </c>
      <c r="J1055" s="7" t="s">
        <v>281</v>
      </c>
      <c r="K1055" s="7" t="s">
        <v>146</v>
      </c>
      <c r="L1055" s="7" t="s">
        <v>90</v>
      </c>
      <c r="M1055" s="7" t="s">
        <v>191</v>
      </c>
      <c r="N1055" s="8">
        <v>44755</v>
      </c>
      <c r="O1055" t="e">
        <f ca="1">IF(AD1055&gt;=4,IF(T1055="CDD","OK",""),"")</f>
        <v>#REF!</v>
      </c>
      <c r="P1055" s="7">
        <f t="shared" ca="1" si="1322"/>
        <v>25</v>
      </c>
      <c r="Q1055" s="8"/>
      <c r="R1055" s="7"/>
      <c r="S1055" s="7"/>
      <c r="T1055" s="9" t="s">
        <v>156</v>
      </c>
      <c r="U1055" s="7" t="str">
        <f t="shared" si="1309"/>
        <v>Contractuel</v>
      </c>
      <c r="V1055" s="8">
        <v>45689</v>
      </c>
      <c r="W1055" s="8">
        <f>VLOOKUP(B1055,[1]BASE!$A:$Q,17,0)</f>
        <v>45747</v>
      </c>
      <c r="X1055" s="8"/>
      <c r="Y1055" s="8"/>
      <c r="Z1055" s="8">
        <v>44755</v>
      </c>
      <c r="AA1055" s="7">
        <f t="shared" si="1310"/>
        <v>7</v>
      </c>
      <c r="AB1055" s="7">
        <f t="shared" si="1311"/>
        <v>2022</v>
      </c>
      <c r="AC1055" s="7">
        <f t="shared" si="1312"/>
        <v>2026</v>
      </c>
      <c r="AD1055" s="10" t="e">
        <f t="shared" ref="AD1055:AD1118" ca="1" si="1352">IF(#REF!="Non",(DAYS360(N1055,Q1055)/360),(DAYS360(N1055,TODAY())/360))</f>
        <v>#REF!</v>
      </c>
      <c r="AE1055" s="10" t="e">
        <f t="shared" ca="1" si="1314"/>
        <v>#REF!</v>
      </c>
      <c r="AF1055" s="8">
        <v>26581</v>
      </c>
      <c r="AG1055" s="11">
        <f t="shared" ca="1" si="1315"/>
        <v>52.441095890410956</v>
      </c>
      <c r="AH1055" s="10" t="str">
        <f t="shared" ca="1" si="1316"/>
        <v>&gt;45&lt; 55</v>
      </c>
      <c r="AI1055" s="12">
        <v>12623360</v>
      </c>
      <c r="AJ1055" s="13" t="s">
        <v>170</v>
      </c>
      <c r="AK1055" s="12" t="s">
        <v>4329</v>
      </c>
      <c r="AL1055" s="8">
        <v>44414</v>
      </c>
      <c r="AM1055" s="7" t="s">
        <v>108</v>
      </c>
      <c r="AN1055" s="7" t="s">
        <v>109</v>
      </c>
      <c r="AQ1055">
        <v>3</v>
      </c>
      <c r="AR1055" s="14">
        <v>3</v>
      </c>
      <c r="AS1055" s="15">
        <f t="shared" si="1317"/>
        <v>45850.75</v>
      </c>
      <c r="AT1055" s="14" t="s">
        <v>163</v>
      </c>
      <c r="AU1055" s="12">
        <v>3.3069999999999999</v>
      </c>
      <c r="AV1055" s="17" t="s">
        <v>106</v>
      </c>
      <c r="AW1055" s="18" t="s">
        <v>164</v>
      </c>
      <c r="AX1055" s="19" t="s">
        <v>4330</v>
      </c>
      <c r="AY1055" s="17" t="s">
        <v>718</v>
      </c>
      <c r="AZ1055" s="14" t="s">
        <v>230</v>
      </c>
      <c r="BA1055" s="20" t="str">
        <f t="shared" si="1318"/>
        <v>05042000110501377516</v>
      </c>
      <c r="BB1055" s="31">
        <f t="shared" si="1319"/>
        <v>20</v>
      </c>
      <c r="BC1055" s="22" t="s">
        <v>4331</v>
      </c>
      <c r="BD1055" s="23" t="s">
        <v>341</v>
      </c>
      <c r="BF1055" s="8"/>
      <c r="BG1055" s="32">
        <v>50472743</v>
      </c>
      <c r="BH1055" s="32">
        <v>94707221</v>
      </c>
      <c r="BI1055" s="32"/>
      <c r="BJ1055" t="s">
        <v>341</v>
      </c>
      <c r="BK1055" s="14" t="str">
        <f t="shared" si="1334"/>
        <v>B-Skoda</v>
      </c>
      <c r="BL1055" s="14" t="s">
        <v>300</v>
      </c>
      <c r="BM1055" s="25"/>
      <c r="BN1055" s="26" t="str">
        <f t="shared" si="1284"/>
        <v>05042000110501377516</v>
      </c>
      <c r="BO1055" s="27" t="str">
        <f t="shared" si="1320"/>
        <v>ARFAOUI ESSIA</v>
      </c>
      <c r="BP1055" s="26">
        <f t="shared" si="1321"/>
        <v>1056</v>
      </c>
      <c r="BQ1055" s="28"/>
    </row>
    <row r="1056" spans="1:69" x14ac:dyDescent="0.25">
      <c r="A1056" t="str">
        <f>VLOOKUP(B1056,[2]RH!$B:$BV,72,0)</f>
        <v>si</v>
      </c>
      <c r="B1056" s="6">
        <v>1057</v>
      </c>
      <c r="C1056" s="7" t="s">
        <v>65</v>
      </c>
      <c r="D1056" s="7" t="s">
        <v>4332</v>
      </c>
      <c r="E1056" s="7" t="s">
        <v>67</v>
      </c>
      <c r="F1056" s="7" t="s">
        <v>118</v>
      </c>
      <c r="G1056" s="7" t="s">
        <v>220</v>
      </c>
      <c r="H1056" s="7" t="s">
        <v>279</v>
      </c>
      <c r="I1056" s="7" t="s">
        <v>280</v>
      </c>
      <c r="J1056" s="7" t="s">
        <v>281</v>
      </c>
      <c r="K1056" s="7" t="s">
        <v>146</v>
      </c>
      <c r="L1056" s="7" t="s">
        <v>90</v>
      </c>
      <c r="M1056" s="7" t="s">
        <v>160</v>
      </c>
      <c r="N1056" s="8">
        <v>44755</v>
      </c>
      <c r="O1056" t="e">
        <f ca="1">IF(AD1056&gt;=4,IF(T1056="CDD","OK",""),"")</f>
        <v>#REF!</v>
      </c>
      <c r="P1056" s="7">
        <f t="shared" ca="1" si="1322"/>
        <v>25</v>
      </c>
      <c r="Q1056" s="8"/>
      <c r="R1056" s="7"/>
      <c r="S1056" s="7"/>
      <c r="T1056" s="9" t="s">
        <v>156</v>
      </c>
      <c r="U1056" s="7" t="str">
        <f t="shared" si="1309"/>
        <v>Contractuel</v>
      </c>
      <c r="V1056" s="8">
        <v>45689</v>
      </c>
      <c r="W1056" s="8">
        <f>VLOOKUP(B1056,[1]BASE!$A:$Q,17,0)</f>
        <v>45747</v>
      </c>
      <c r="X1056" s="8"/>
      <c r="Y1056" s="8"/>
      <c r="Z1056" s="8">
        <v>44755</v>
      </c>
      <c r="AA1056" s="7">
        <f t="shared" si="1310"/>
        <v>7</v>
      </c>
      <c r="AB1056" s="7">
        <f t="shared" si="1311"/>
        <v>2022</v>
      </c>
      <c r="AC1056" s="7">
        <f t="shared" si="1312"/>
        <v>2026</v>
      </c>
      <c r="AD1056" s="10" t="e">
        <f t="shared" ref="AD1056:AD1119" ca="1" si="1353">IF(#REF!="Non",(DAYS360(N1056,Q1056)/360),(DAYS360(N1056,TODAY())/360))</f>
        <v>#REF!</v>
      </c>
      <c r="AE1056" s="10" t="e">
        <f t="shared" ca="1" si="1314"/>
        <v>#REF!</v>
      </c>
      <c r="AF1056" s="8">
        <v>32979</v>
      </c>
      <c r="AG1056" s="11">
        <f t="shared" ca="1" si="1315"/>
        <v>34.912328767123284</v>
      </c>
      <c r="AH1056" s="10" t="str">
        <f t="shared" ca="1" si="1316"/>
        <v>&gt;25&lt; 35</v>
      </c>
      <c r="AI1056" s="12">
        <v>16436630</v>
      </c>
      <c r="AJ1056" s="13" t="s">
        <v>120</v>
      </c>
      <c r="AK1056" s="12" t="s">
        <v>4333</v>
      </c>
      <c r="AL1056" s="8">
        <v>39342</v>
      </c>
      <c r="AM1056" s="7" t="s">
        <v>75</v>
      </c>
      <c r="AN1056" s="7" t="s">
        <v>76</v>
      </c>
      <c r="AQ1056">
        <v>3</v>
      </c>
      <c r="AR1056" s="14">
        <v>3</v>
      </c>
      <c r="AS1056" s="15">
        <f t="shared" si="1317"/>
        <v>45850.75</v>
      </c>
      <c r="AT1056" s="14" t="s">
        <v>163</v>
      </c>
      <c r="AU1056" s="12">
        <v>3.3069999999999999</v>
      </c>
      <c r="AV1056" s="17" t="s">
        <v>272</v>
      </c>
      <c r="AW1056" s="18" t="s">
        <v>273</v>
      </c>
      <c r="AX1056" s="19" t="s">
        <v>4334</v>
      </c>
      <c r="AY1056" s="17" t="s">
        <v>79</v>
      </c>
      <c r="AZ1056" s="14" t="s">
        <v>276</v>
      </c>
      <c r="BA1056" s="20" t="str">
        <f t="shared" si="1318"/>
        <v>25166000000102519208</v>
      </c>
      <c r="BB1056" s="31">
        <f t="shared" si="1319"/>
        <v>20</v>
      </c>
      <c r="BC1056" s="22" t="s">
        <v>4335</v>
      </c>
      <c r="BD1056" s="23" t="s">
        <v>341</v>
      </c>
      <c r="BF1056" s="8"/>
      <c r="BG1056" s="32">
        <v>92051931</v>
      </c>
      <c r="BH1056" s="32">
        <v>93276144</v>
      </c>
      <c r="BI1056" s="32"/>
      <c r="BJ1056" t="s">
        <v>769</v>
      </c>
      <c r="BK1056" s="14" t="str">
        <f t="shared" si="1334"/>
        <v>B-Skoda</v>
      </c>
      <c r="BL1056" s="14" t="s">
        <v>288</v>
      </c>
      <c r="BM1056" s="25"/>
      <c r="BN1056" s="26" t="str">
        <f t="shared" si="1284"/>
        <v>25166000000102519208</v>
      </c>
      <c r="BO1056" s="27" t="str">
        <f t="shared" si="1320"/>
        <v>BANANI CHOKRI</v>
      </c>
      <c r="BP1056" s="26">
        <f t="shared" si="1321"/>
        <v>1057</v>
      </c>
      <c r="BQ1056" s="28"/>
    </row>
    <row r="1057" spans="1:69" x14ac:dyDescent="0.25">
      <c r="A1057" t="str">
        <f>VLOOKUP(B1057,[2]RH!$B:$BV,72,0)</f>
        <v>si</v>
      </c>
      <c r="B1057" s="6">
        <v>1058</v>
      </c>
      <c r="C1057" s="7" t="s">
        <v>65</v>
      </c>
      <c r="D1057" s="7" t="s">
        <v>4336</v>
      </c>
      <c r="E1057" s="7" t="s">
        <v>67</v>
      </c>
      <c r="F1057" s="7" t="s">
        <v>118</v>
      </c>
      <c r="G1057" s="7" t="s">
        <v>2675</v>
      </c>
      <c r="H1057" s="7" t="s">
        <v>225</v>
      </c>
      <c r="I1057" s="7" t="s">
        <v>589</v>
      </c>
      <c r="J1057" s="7" t="s">
        <v>190</v>
      </c>
      <c r="K1057" s="7" t="s">
        <v>146</v>
      </c>
      <c r="L1057" s="7" t="s">
        <v>90</v>
      </c>
      <c r="M1057" s="7" t="s">
        <v>160</v>
      </c>
      <c r="N1057" s="8">
        <v>44755</v>
      </c>
      <c r="O1057" t="e">
        <f ca="1">IF(AD1057&gt;=4,IF(T1057="CDD","OK",""),"")</f>
        <v>#REF!</v>
      </c>
      <c r="P1057" s="7">
        <f t="shared" ca="1" si="1322"/>
        <v>-6</v>
      </c>
      <c r="Q1057" s="8"/>
      <c r="R1057" s="7"/>
      <c r="S1057" s="7"/>
      <c r="T1057" s="9" t="s">
        <v>156</v>
      </c>
      <c r="U1057" s="7" t="str">
        <f t="shared" si="1309"/>
        <v>Contractuel</v>
      </c>
      <c r="V1057" s="8">
        <v>45689</v>
      </c>
      <c r="W1057" s="8">
        <f>VLOOKUP(B1057,[1]BASE!$A:$Q,17,0)</f>
        <v>45716</v>
      </c>
      <c r="X1057" s="8"/>
      <c r="Y1057" s="8"/>
      <c r="Z1057" s="8">
        <v>44755</v>
      </c>
      <c r="AA1057" s="7">
        <f t="shared" si="1310"/>
        <v>7</v>
      </c>
      <c r="AB1057" s="7">
        <f t="shared" si="1311"/>
        <v>2022</v>
      </c>
      <c r="AC1057" s="7">
        <f t="shared" si="1312"/>
        <v>2026</v>
      </c>
      <c r="AD1057" s="10" t="e">
        <f t="shared" ref="AD1057:AD1120" ca="1" si="1354">IF(#REF!="Non",(DAYS360(N1057,Q1057)/360),(DAYS360(N1057,TODAY())/360))</f>
        <v>#REF!</v>
      </c>
      <c r="AE1057" s="10" t="e">
        <f t="shared" ca="1" si="1314"/>
        <v>#REF!</v>
      </c>
      <c r="AF1057" s="8">
        <v>33466</v>
      </c>
      <c r="AG1057" s="11">
        <f t="shared" ca="1" si="1315"/>
        <v>33.578082191780823</v>
      </c>
      <c r="AH1057" s="10" t="str">
        <f t="shared" ca="1" si="1316"/>
        <v>&gt;25&lt; 35</v>
      </c>
      <c r="AI1057" s="12">
        <v>17591706</v>
      </c>
      <c r="AJ1057" s="13" t="s">
        <v>120</v>
      </c>
      <c r="AK1057" s="12" t="s">
        <v>4337</v>
      </c>
      <c r="AL1057" s="8">
        <v>40934</v>
      </c>
      <c r="AM1057" s="7" t="s">
        <v>75</v>
      </c>
      <c r="AN1057" s="7" t="s">
        <v>109</v>
      </c>
      <c r="AQ1057">
        <v>3</v>
      </c>
      <c r="AR1057" s="14">
        <v>3</v>
      </c>
      <c r="AS1057" s="15">
        <f t="shared" si="1317"/>
        <v>45850.75</v>
      </c>
      <c r="AT1057" s="14" t="s">
        <v>163</v>
      </c>
      <c r="AU1057" s="12">
        <v>3.3069999999999999</v>
      </c>
      <c r="AV1057" s="17" t="s">
        <v>236</v>
      </c>
      <c r="AW1057" s="18" t="s">
        <v>201</v>
      </c>
      <c r="AX1057" s="19" t="s">
        <v>4338</v>
      </c>
      <c r="AY1057" s="17" t="s">
        <v>927</v>
      </c>
      <c r="AZ1057" s="14" t="s">
        <v>203</v>
      </c>
      <c r="BA1057" s="20" t="str">
        <f t="shared" si="1318"/>
        <v>17001000000315984381</v>
      </c>
      <c r="BB1057" s="31">
        <f t="shared" si="1319"/>
        <v>20</v>
      </c>
      <c r="BC1057" s="22" t="s">
        <v>4339</v>
      </c>
      <c r="BD1057" s="23" t="s">
        <v>115</v>
      </c>
      <c r="BF1057" s="8"/>
      <c r="BG1057" s="32">
        <v>20323104</v>
      </c>
      <c r="BH1057" s="32"/>
      <c r="BI1057" s="32"/>
      <c r="BJ1057" t="s">
        <v>600</v>
      </c>
      <c r="BK1057" s="14" t="str">
        <f>IF(K1057="CADRE","CADRE",CONCATENATE(J1057,"-",H1057))</f>
        <v>A-P6 AV</v>
      </c>
      <c r="BL1057" s="14" t="s">
        <v>595</v>
      </c>
      <c r="BM1057" s="25"/>
      <c r="BN1057" s="26" t="str">
        <f t="shared" si="1284"/>
        <v>17001000000315984381</v>
      </c>
      <c r="BO1057" s="27" t="str">
        <f t="shared" si="1320"/>
        <v>JLASSI HAMDI</v>
      </c>
      <c r="BP1057" s="26">
        <f t="shared" si="1321"/>
        <v>1058</v>
      </c>
      <c r="BQ1057" s="28"/>
    </row>
    <row r="1058" spans="1:69" x14ac:dyDescent="0.25">
      <c r="A1058" t="str">
        <f>VLOOKUP(B1058,[2]RH!$B:$BV,72,0)</f>
        <v>Non-Actif</v>
      </c>
      <c r="B1058" s="6">
        <v>1059</v>
      </c>
      <c r="C1058" s="7" t="s">
        <v>100</v>
      </c>
      <c r="D1058" s="7" t="s">
        <v>4340</v>
      </c>
      <c r="E1058" s="7" t="s">
        <v>67</v>
      </c>
      <c r="F1058" s="7" t="s">
        <v>118</v>
      </c>
      <c r="G1058" s="7" t="s">
        <v>220</v>
      </c>
      <c r="H1058" s="7">
        <v>520</v>
      </c>
      <c r="I1058" s="7"/>
      <c r="J1058" s="7" t="s">
        <v>281</v>
      </c>
      <c r="K1058" s="7" t="s">
        <v>146</v>
      </c>
      <c r="L1058" s="7" t="s">
        <v>90</v>
      </c>
      <c r="M1058" s="7" t="s">
        <v>191</v>
      </c>
      <c r="N1058" s="8">
        <v>44764</v>
      </c>
      <c r="P1058" s="7">
        <f t="shared" ca="1" si="1322"/>
        <v>-888</v>
      </c>
      <c r="Q1058" s="8">
        <v>44820</v>
      </c>
      <c r="R1058" s="7" t="s">
        <v>161</v>
      </c>
      <c r="S1058" s="7"/>
      <c r="T1058" s="9" t="s">
        <v>156</v>
      </c>
      <c r="U1058" s="7" t="str">
        <f t="shared" si="1309"/>
        <v>Contractuel</v>
      </c>
      <c r="V1058" s="8">
        <v>44805</v>
      </c>
      <c r="W1058" s="8">
        <v>44834</v>
      </c>
      <c r="X1058" s="8"/>
      <c r="Y1058" s="8"/>
      <c r="Z1058" s="8">
        <v>44764</v>
      </c>
      <c r="AA1058" s="7">
        <f t="shared" si="1310"/>
        <v>7</v>
      </c>
      <c r="AB1058" s="7">
        <f t="shared" si="1311"/>
        <v>2022</v>
      </c>
      <c r="AC1058" s="7">
        <f t="shared" si="1312"/>
        <v>2026</v>
      </c>
      <c r="AD1058" s="10" t="e">
        <f t="shared" ref="AD1058:AD1121" ca="1" si="1355">IF(#REF!="Non",(DAYS360(N1058,Q1058)/360),(DAYS360(N1058,TODAY())/360))</f>
        <v>#REF!</v>
      </c>
      <c r="AE1058" s="10" t="e">
        <f t="shared" ca="1" si="1314"/>
        <v>#REF!</v>
      </c>
      <c r="AF1058" s="8">
        <v>34563</v>
      </c>
      <c r="AG1058" s="11">
        <f t="shared" ca="1" si="1315"/>
        <v>30.572602739726026</v>
      </c>
      <c r="AH1058" s="10" t="str">
        <f t="shared" ca="1" si="1316"/>
        <v>&gt;25&lt; 35</v>
      </c>
      <c r="AI1058" s="12">
        <v>17057205</v>
      </c>
      <c r="AJ1058" s="13" t="s">
        <v>92</v>
      </c>
      <c r="AK1058" s="12" t="s">
        <v>4341</v>
      </c>
      <c r="AL1058" s="8">
        <v>43539</v>
      </c>
      <c r="AM1058" s="7" t="s">
        <v>108</v>
      </c>
      <c r="AN1058" s="7" t="s">
        <v>109</v>
      </c>
      <c r="AQ1058" s="14">
        <v>3</v>
      </c>
      <c r="AR1058" s="14">
        <v>1</v>
      </c>
      <c r="AS1058" s="15">
        <f t="shared" si="1317"/>
        <v>45129.25</v>
      </c>
      <c r="AT1058" s="14" t="s">
        <v>163</v>
      </c>
      <c r="AU1058" s="12">
        <v>3.3069999999999999</v>
      </c>
      <c r="AV1058" s="17" t="s">
        <v>236</v>
      </c>
      <c r="AW1058" s="18" t="s">
        <v>201</v>
      </c>
      <c r="AX1058" s="19" t="s">
        <v>4342</v>
      </c>
      <c r="AY1058" s="17" t="s">
        <v>1300</v>
      </c>
      <c r="AZ1058" s="14" t="s">
        <v>203</v>
      </c>
      <c r="BA1058" s="20" t="str">
        <f t="shared" si="1318"/>
        <v>17001000000237090013</v>
      </c>
      <c r="BB1058" s="31">
        <f t="shared" si="1319"/>
        <v>20</v>
      </c>
      <c r="BC1058" s="22" t="s">
        <v>4343</v>
      </c>
      <c r="BD1058" s="23" t="s">
        <v>1286</v>
      </c>
      <c r="BF1058" s="8"/>
      <c r="BG1058" s="32">
        <v>56565517</v>
      </c>
      <c r="BH1058" s="32">
        <v>20980814</v>
      </c>
      <c r="BI1058" s="32"/>
      <c r="BJ1058" t="s">
        <v>4344</v>
      </c>
      <c r="BK1058" s="14" t="str">
        <f t="shared" si="1334"/>
        <v>B-520</v>
      </c>
      <c r="BL1058" s="14"/>
      <c r="BM1058" s="25">
        <v>175.29400000000001</v>
      </c>
      <c r="BN1058" s="26" t="str">
        <f t="shared" si="1284"/>
        <v>17001000000237090013</v>
      </c>
      <c r="BO1058" s="27" t="str">
        <f t="shared" si="1320"/>
        <v>ABDELKEFI SIRINE</v>
      </c>
      <c r="BP1058" s="26">
        <f t="shared" si="1321"/>
        <v>1059</v>
      </c>
      <c r="BQ1058" s="28" t="s">
        <v>1266</v>
      </c>
    </row>
    <row r="1059" spans="1:69" x14ac:dyDescent="0.25">
      <c r="A1059" t="str">
        <f>VLOOKUP(B1059,[2]RH!$B:$BV,72,0)</f>
        <v>Non-Actif</v>
      </c>
      <c r="B1059" s="6">
        <v>1060</v>
      </c>
      <c r="C1059" s="7" t="s">
        <v>168</v>
      </c>
      <c r="D1059" s="7" t="s">
        <v>4345</v>
      </c>
      <c r="E1059" s="7" t="s">
        <v>67</v>
      </c>
      <c r="F1059" s="7" t="s">
        <v>118</v>
      </c>
      <c r="G1059" s="7" t="s">
        <v>220</v>
      </c>
      <c r="H1059" s="7">
        <v>965</v>
      </c>
      <c r="I1059" s="7" t="s">
        <v>280</v>
      </c>
      <c r="J1059" s="7" t="s">
        <v>281</v>
      </c>
      <c r="K1059" s="7" t="s">
        <v>146</v>
      </c>
      <c r="L1059" s="7" t="s">
        <v>90</v>
      </c>
      <c r="M1059" s="7" t="s">
        <v>191</v>
      </c>
      <c r="N1059" s="8">
        <v>44755</v>
      </c>
      <c r="O1059" t="e">
        <f ca="1">IF(AD1059&gt;=4,IF(T1059="CDD","OK",""),"")</f>
        <v>#REF!</v>
      </c>
      <c r="P1059" s="7">
        <f t="shared" ca="1" si="1322"/>
        <v>-371</v>
      </c>
      <c r="Q1059" s="8">
        <v>45292</v>
      </c>
      <c r="R1059" s="7" t="s">
        <v>4346</v>
      </c>
      <c r="S1059" s="7"/>
      <c r="T1059" s="9" t="s">
        <v>156</v>
      </c>
      <c r="U1059" s="7" t="str">
        <f t="shared" si="1309"/>
        <v>Contractuel</v>
      </c>
      <c r="V1059" s="8">
        <v>45261</v>
      </c>
      <c r="W1059" s="8">
        <v>45351</v>
      </c>
      <c r="X1059" s="8"/>
      <c r="Y1059" s="8"/>
      <c r="Z1059" s="8">
        <v>44755</v>
      </c>
      <c r="AA1059" s="7">
        <f t="shared" si="1310"/>
        <v>7</v>
      </c>
      <c r="AB1059" s="7">
        <f t="shared" si="1311"/>
        <v>2022</v>
      </c>
      <c r="AC1059" s="7">
        <f t="shared" si="1312"/>
        <v>2026</v>
      </c>
      <c r="AD1059" s="10" t="e">
        <f t="shared" ref="AD1059:AD1122" ca="1" si="1356">IF(#REF!="Non",(DAYS360(N1059,Q1059)/360),(DAYS360(N1059,TODAY())/360))</f>
        <v>#REF!</v>
      </c>
      <c r="AE1059" s="10" t="e">
        <f t="shared" ca="1" si="1314"/>
        <v>#REF!</v>
      </c>
      <c r="AF1059" s="8">
        <v>29148</v>
      </c>
      <c r="AG1059" s="11">
        <f t="shared" ca="1" si="1315"/>
        <v>45.408219178082192</v>
      </c>
      <c r="AH1059" s="10" t="str">
        <f t="shared" ca="1" si="1316"/>
        <v>&gt;45&lt; 55</v>
      </c>
      <c r="AI1059" s="12">
        <v>17311916</v>
      </c>
      <c r="AJ1059" s="13" t="s">
        <v>106</v>
      </c>
      <c r="AK1059" s="12" t="s">
        <v>4347</v>
      </c>
      <c r="AL1059" s="8">
        <v>35948</v>
      </c>
      <c r="AM1059" s="7" t="s">
        <v>108</v>
      </c>
      <c r="AN1059" s="7" t="s">
        <v>76</v>
      </c>
      <c r="AO1059">
        <v>3</v>
      </c>
      <c r="AQ1059" s="14">
        <v>3</v>
      </c>
      <c r="AR1059" s="14">
        <v>2</v>
      </c>
      <c r="AS1059" s="15">
        <f t="shared" si="1317"/>
        <v>45485.5</v>
      </c>
      <c r="AT1059" s="14" t="s">
        <v>163</v>
      </c>
      <c r="AU1059" s="12">
        <v>3.3069999999999999</v>
      </c>
      <c r="AV1059" s="17" t="s">
        <v>79</v>
      </c>
      <c r="AW1059" s="18" t="s">
        <v>3475</v>
      </c>
      <c r="AX1059" s="19" t="s">
        <v>4348</v>
      </c>
      <c r="AY1059" s="17" t="s">
        <v>82</v>
      </c>
      <c r="AZ1059" s="14" t="s">
        <v>83</v>
      </c>
      <c r="BA1059" s="20" t="str">
        <f t="shared" si="1318"/>
        <v>08076023032003874503</v>
      </c>
      <c r="BB1059" s="31">
        <f t="shared" si="1319"/>
        <v>20</v>
      </c>
      <c r="BC1059" s="22" t="s">
        <v>4349</v>
      </c>
      <c r="BD1059" s="23" t="s">
        <v>897</v>
      </c>
      <c r="BF1059" s="8">
        <v>45097</v>
      </c>
      <c r="BG1059" s="32">
        <v>95496031</v>
      </c>
      <c r="BH1059" s="32">
        <v>24608358</v>
      </c>
      <c r="BI1059" s="32"/>
      <c r="BJ1059" t="s">
        <v>1217</v>
      </c>
      <c r="BK1059" s="14" t="str">
        <f t="shared" si="1334"/>
        <v>B-965</v>
      </c>
      <c r="BL1059" s="14" t="s">
        <v>288</v>
      </c>
      <c r="BM1059" s="25"/>
      <c r="BN1059" s="26" t="str">
        <f t="shared" si="1284"/>
        <v>08076023032003874503</v>
      </c>
      <c r="BO1059" s="27" t="str">
        <f t="shared" si="1320"/>
        <v>MADHIOUB ZEINEB</v>
      </c>
      <c r="BP1059" s="26">
        <f t="shared" si="1321"/>
        <v>1060</v>
      </c>
      <c r="BQ1059" s="28"/>
    </row>
    <row r="1060" spans="1:69" x14ac:dyDescent="0.25">
      <c r="A1060" t="str">
        <f>VLOOKUP(B1060,[2]RH!$B:$BV,72,0)</f>
        <v>Non-Actif</v>
      </c>
      <c r="B1060" s="6">
        <v>1061</v>
      </c>
      <c r="C1060" s="7" t="s">
        <v>100</v>
      </c>
      <c r="D1060" s="7" t="s">
        <v>1388</v>
      </c>
      <c r="E1060" s="7" t="s">
        <v>67</v>
      </c>
      <c r="F1060" s="7" t="s">
        <v>118</v>
      </c>
      <c r="G1060" s="7" t="s">
        <v>220</v>
      </c>
      <c r="H1060" s="7">
        <v>965</v>
      </c>
      <c r="I1060" s="7"/>
      <c r="J1060" s="7" t="s">
        <v>190</v>
      </c>
      <c r="K1060" s="7" t="s">
        <v>146</v>
      </c>
      <c r="L1060" s="7" t="s">
        <v>90</v>
      </c>
      <c r="M1060" s="7" t="s">
        <v>191</v>
      </c>
      <c r="N1060" s="8">
        <v>44756</v>
      </c>
      <c r="P1060" s="7">
        <f t="shared" ca="1" si="1322"/>
        <v>-919</v>
      </c>
      <c r="Q1060" s="8">
        <v>44793</v>
      </c>
      <c r="R1060" s="7" t="s">
        <v>161</v>
      </c>
      <c r="S1060" s="7"/>
      <c r="T1060" s="9" t="s">
        <v>156</v>
      </c>
      <c r="U1060" s="7" t="str">
        <f t="shared" si="1309"/>
        <v>Contractuel</v>
      </c>
      <c r="V1060" s="8">
        <v>44756</v>
      </c>
      <c r="W1060" s="8">
        <v>44803</v>
      </c>
      <c r="X1060" s="8"/>
      <c r="Y1060" s="8"/>
      <c r="Z1060" s="8">
        <v>44756</v>
      </c>
      <c r="AA1060" s="7">
        <f t="shared" si="1310"/>
        <v>7</v>
      </c>
      <c r="AB1060" s="7">
        <f t="shared" si="1311"/>
        <v>2022</v>
      </c>
      <c r="AC1060" s="7">
        <f t="shared" si="1312"/>
        <v>2026</v>
      </c>
      <c r="AD1060" s="10" t="e">
        <f t="shared" ref="AD1060:AD1123" ca="1" si="1357">IF(#REF!="Non",(DAYS360(N1060,Q1060)/360),(DAYS360(N1060,TODAY())/360))</f>
        <v>#REF!</v>
      </c>
      <c r="AE1060" s="10" t="e">
        <f t="shared" ca="1" si="1314"/>
        <v>#REF!</v>
      </c>
      <c r="AF1060" s="8">
        <v>31559</v>
      </c>
      <c r="AG1060" s="11">
        <f t="shared" ca="1" si="1315"/>
        <v>38.802739726027397</v>
      </c>
      <c r="AH1060" s="10" t="str">
        <f t="shared" ca="1" si="1316"/>
        <v>&gt;35&lt; 45</v>
      </c>
      <c r="AI1060" s="12">
        <v>12933032</v>
      </c>
      <c r="AJ1060" s="40" t="s">
        <v>213</v>
      </c>
      <c r="AK1060" s="12" t="s">
        <v>1389</v>
      </c>
      <c r="AL1060" s="8">
        <v>38506</v>
      </c>
      <c r="AM1060" s="7" t="s">
        <v>108</v>
      </c>
      <c r="AN1060" s="7" t="s">
        <v>109</v>
      </c>
      <c r="AQ1060" s="14">
        <v>3</v>
      </c>
      <c r="AR1060" s="14">
        <v>1</v>
      </c>
      <c r="AS1060" s="15">
        <f t="shared" si="1317"/>
        <v>45121.25</v>
      </c>
      <c r="AT1060" s="14" t="s">
        <v>163</v>
      </c>
      <c r="AU1060" s="12">
        <v>3.3069999999999999</v>
      </c>
      <c r="AV1060" s="17" t="s">
        <v>236</v>
      </c>
      <c r="AW1060" s="18" t="s">
        <v>201</v>
      </c>
      <c r="AX1060" s="19" t="s">
        <v>1390</v>
      </c>
      <c r="AY1060" s="17" t="s">
        <v>1351</v>
      </c>
      <c r="AZ1060" s="14" t="s">
        <v>203</v>
      </c>
      <c r="BA1060" s="20" t="str">
        <f t="shared" si="1318"/>
        <v>17001000000152694678</v>
      </c>
      <c r="BB1060" s="31">
        <f t="shared" si="1319"/>
        <v>20</v>
      </c>
      <c r="BC1060" s="22" t="s">
        <v>1391</v>
      </c>
      <c r="BD1060" s="23" t="s">
        <v>115</v>
      </c>
      <c r="BE1060">
        <v>2053</v>
      </c>
      <c r="BF1060" s="8" t="s">
        <v>116</v>
      </c>
      <c r="BG1060" s="32">
        <v>23938170</v>
      </c>
      <c r="BH1060" s="32">
        <v>21782572</v>
      </c>
      <c r="BI1060" s="32"/>
      <c r="BJ1060" t="s">
        <v>820</v>
      </c>
      <c r="BK1060" s="14" t="str">
        <f t="shared" si="1334"/>
        <v>A-965</v>
      </c>
      <c r="BL1060" s="14"/>
      <c r="BM1060" s="25"/>
      <c r="BN1060" s="26" t="str">
        <f t="shared" si="1284"/>
        <v>17001000000152694678</v>
      </c>
      <c r="BO1060" s="27" t="str">
        <f t="shared" si="1320"/>
        <v>BEN HAJ ABDALLAH ARBIA</v>
      </c>
      <c r="BP1060" s="26">
        <f t="shared" si="1321"/>
        <v>1061</v>
      </c>
      <c r="BQ1060" s="28"/>
    </row>
    <row r="1061" spans="1:69" x14ac:dyDescent="0.25">
      <c r="A1061" t="str">
        <f>VLOOKUP(B1061,[2]RH!$B:$BV,72,0)</f>
        <v>si</v>
      </c>
      <c r="B1061" s="6">
        <v>1062</v>
      </c>
      <c r="C1061" s="7" t="s">
        <v>168</v>
      </c>
      <c r="D1061" s="7" t="s">
        <v>4350</v>
      </c>
      <c r="E1061" s="7" t="s">
        <v>67</v>
      </c>
      <c r="F1061" s="7" t="s">
        <v>118</v>
      </c>
      <c r="G1061" s="7" t="s">
        <v>188</v>
      </c>
      <c r="H1061" s="7" t="s">
        <v>2398</v>
      </c>
      <c r="I1061" s="7" t="s">
        <v>2487</v>
      </c>
      <c r="J1061" s="7" t="s">
        <v>281</v>
      </c>
      <c r="K1061" s="7" t="s">
        <v>89</v>
      </c>
      <c r="L1061" s="7" t="s">
        <v>90</v>
      </c>
      <c r="M1061" s="7" t="s">
        <v>191</v>
      </c>
      <c r="N1061" s="8">
        <v>44761</v>
      </c>
      <c r="P1061" s="7">
        <f t="shared" ca="1" si="1322"/>
        <v>55</v>
      </c>
      <c r="Q1061" s="8"/>
      <c r="R1061" s="7"/>
      <c r="S1061" s="7"/>
      <c r="T1061" s="9" t="s">
        <v>156</v>
      </c>
      <c r="U1061" s="7" t="str">
        <f t="shared" si="1309"/>
        <v>Contractuel</v>
      </c>
      <c r="V1061" s="8">
        <v>45689</v>
      </c>
      <c r="W1061" s="8">
        <f>VLOOKUP(B1061,[1]BASE!$A:$Q,17,0)</f>
        <v>45777</v>
      </c>
      <c r="X1061" s="8"/>
      <c r="Y1061" s="8"/>
      <c r="Z1061" s="8">
        <v>44761</v>
      </c>
      <c r="AA1061" s="7">
        <f t="shared" si="1310"/>
        <v>7</v>
      </c>
      <c r="AB1061" s="7">
        <f t="shared" si="1311"/>
        <v>2022</v>
      </c>
      <c r="AC1061" s="7">
        <f t="shared" si="1312"/>
        <v>2026</v>
      </c>
      <c r="AD1061" s="10" t="e">
        <f t="shared" ref="AD1061:AD1124" ca="1" si="1358">IF(#REF!="Non",(DAYS360(N1061,Q1061)/360),(DAYS360(N1061,TODAY())/360))</f>
        <v>#REF!</v>
      </c>
      <c r="AE1061" s="10" t="e">
        <f t="shared" ca="1" si="1314"/>
        <v>#REF!</v>
      </c>
      <c r="AF1061" s="8">
        <v>34640</v>
      </c>
      <c r="AG1061" s="11">
        <f t="shared" ca="1" si="1315"/>
        <v>30.361643835616437</v>
      </c>
      <c r="AH1061" s="10" t="str">
        <f t="shared" ca="1" si="1316"/>
        <v>&gt;25&lt; 35</v>
      </c>
      <c r="AI1061" s="12">
        <v>17591581</v>
      </c>
      <c r="AJ1061" s="13" t="s">
        <v>170</v>
      </c>
      <c r="AK1061" s="12" t="s">
        <v>4351</v>
      </c>
      <c r="AL1061" s="8">
        <v>41051</v>
      </c>
      <c r="AM1061" s="7" t="s">
        <v>108</v>
      </c>
      <c r="AN1061" s="7" t="s">
        <v>76</v>
      </c>
      <c r="AO1061">
        <v>1</v>
      </c>
      <c r="AQ1061">
        <v>3</v>
      </c>
      <c r="AR1061" s="14">
        <v>3</v>
      </c>
      <c r="AS1061" s="15">
        <f t="shared" si="1317"/>
        <v>45856.75</v>
      </c>
      <c r="AT1061" s="14" t="s">
        <v>163</v>
      </c>
      <c r="AU1061" s="12">
        <v>3.3069999999999999</v>
      </c>
      <c r="AV1061" s="17" t="s">
        <v>236</v>
      </c>
      <c r="AW1061" s="18" t="s">
        <v>201</v>
      </c>
      <c r="AX1061" s="19" t="s">
        <v>4352</v>
      </c>
      <c r="AY1061" s="17" t="s">
        <v>106</v>
      </c>
      <c r="AZ1061" s="14" t="s">
        <v>203</v>
      </c>
      <c r="BA1061" s="20" t="str">
        <f t="shared" si="1318"/>
        <v>17001000000316206705</v>
      </c>
      <c r="BB1061" s="31">
        <f t="shared" si="1319"/>
        <v>20</v>
      </c>
      <c r="BC1061" s="22" t="s">
        <v>4353</v>
      </c>
      <c r="BD1061" s="23" t="s">
        <v>341</v>
      </c>
      <c r="BF1061" s="8"/>
      <c r="BG1061" s="32">
        <v>53347419</v>
      </c>
      <c r="BH1061" s="32">
        <v>56080487</v>
      </c>
      <c r="BI1061" s="32"/>
      <c r="BJ1061" t="s">
        <v>371</v>
      </c>
      <c r="BK1061" s="14" t="str">
        <f t="shared" si="1334"/>
        <v>B-P7 AR</v>
      </c>
      <c r="BL1061" s="14" t="s">
        <v>198</v>
      </c>
      <c r="BM1061" s="25"/>
      <c r="BN1061" s="26" t="str">
        <f t="shared" si="1284"/>
        <v>17001000000316206705</v>
      </c>
      <c r="BO1061" s="27" t="str">
        <f t="shared" si="1320"/>
        <v>SAHBANI MERIAM</v>
      </c>
      <c r="BP1061" s="26">
        <f t="shared" si="1321"/>
        <v>1062</v>
      </c>
      <c r="BQ1061" s="28"/>
    </row>
    <row r="1062" spans="1:69" x14ac:dyDescent="0.25">
      <c r="A1062" t="str">
        <f>VLOOKUP(B1062,[2]RH!$B:$BV,72,0)</f>
        <v>Non-Actif</v>
      </c>
      <c r="B1062" s="6">
        <v>1063</v>
      </c>
      <c r="C1062" s="7" t="s">
        <v>65</v>
      </c>
      <c r="D1062" s="7" t="s">
        <v>4354</v>
      </c>
      <c r="E1062" s="7" t="s">
        <v>67</v>
      </c>
      <c r="F1062" s="7" t="s">
        <v>118</v>
      </c>
      <c r="G1062" s="7" t="s">
        <v>220</v>
      </c>
      <c r="H1062" s="7">
        <v>965</v>
      </c>
      <c r="I1062" s="7"/>
      <c r="J1062" s="7" t="s">
        <v>190</v>
      </c>
      <c r="K1062" s="7" t="s">
        <v>146</v>
      </c>
      <c r="L1062" s="7" t="s">
        <v>90</v>
      </c>
      <c r="M1062" s="7" t="s">
        <v>160</v>
      </c>
      <c r="N1062" s="8">
        <v>44756</v>
      </c>
      <c r="P1062" s="7">
        <f t="shared" ca="1" si="1322"/>
        <v>-796</v>
      </c>
      <c r="Q1062" s="8">
        <v>44853</v>
      </c>
      <c r="R1062" s="7" t="s">
        <v>161</v>
      </c>
      <c r="S1062" s="7"/>
      <c r="T1062" s="9" t="s">
        <v>156</v>
      </c>
      <c r="U1062" s="7" t="str">
        <f t="shared" si="1309"/>
        <v>Contractuel</v>
      </c>
      <c r="V1062" s="8">
        <v>44835</v>
      </c>
      <c r="W1062" s="8">
        <v>44926</v>
      </c>
      <c r="X1062" s="8"/>
      <c r="Y1062" s="8"/>
      <c r="Z1062" s="8">
        <v>44756</v>
      </c>
      <c r="AA1062" s="7">
        <f t="shared" si="1310"/>
        <v>7</v>
      </c>
      <c r="AB1062" s="7">
        <f t="shared" si="1311"/>
        <v>2022</v>
      </c>
      <c r="AC1062" s="7">
        <f t="shared" si="1312"/>
        <v>2026</v>
      </c>
      <c r="AD1062" s="10" t="e">
        <f t="shared" ref="AD1062:AD1125" ca="1" si="1359">IF(#REF!="Non",(DAYS360(N1062,Q1062)/360),(DAYS360(N1062,TODAY())/360))</f>
        <v>#REF!</v>
      </c>
      <c r="AE1062" s="10" t="e">
        <f t="shared" ca="1" si="1314"/>
        <v>#REF!</v>
      </c>
      <c r="AF1062" s="8">
        <v>37394</v>
      </c>
      <c r="AG1062" s="11">
        <f t="shared" ca="1" si="1315"/>
        <v>22.816438356164383</v>
      </c>
      <c r="AH1062" s="10" t="str">
        <f t="shared" ca="1" si="1316"/>
        <v>&lt; 25</v>
      </c>
      <c r="AI1062" s="12"/>
      <c r="AJ1062" s="13"/>
      <c r="AK1062" s="12">
        <v>11670830</v>
      </c>
      <c r="AL1062" s="8">
        <v>43743</v>
      </c>
      <c r="AM1062" s="7" t="s">
        <v>75</v>
      </c>
      <c r="AN1062" s="7" t="s">
        <v>109</v>
      </c>
      <c r="AQ1062" s="14">
        <v>3</v>
      </c>
      <c r="AR1062" s="14">
        <v>1</v>
      </c>
      <c r="AS1062" s="15">
        <f t="shared" si="1317"/>
        <v>45121.25</v>
      </c>
      <c r="AT1062" s="14" t="s">
        <v>163</v>
      </c>
      <c r="AU1062" s="12">
        <v>3.3069999999999999</v>
      </c>
      <c r="AV1062" s="17" t="s">
        <v>236</v>
      </c>
      <c r="AW1062" s="18" t="s">
        <v>201</v>
      </c>
      <c r="AX1062" s="19" t="s">
        <v>4355</v>
      </c>
      <c r="AY1062" s="17" t="s">
        <v>1153</v>
      </c>
      <c r="AZ1062" s="14" t="s">
        <v>203</v>
      </c>
      <c r="BA1062" s="20" t="str">
        <f t="shared" si="1318"/>
        <v>17001000000316551346</v>
      </c>
      <c r="BB1062" s="31">
        <f t="shared" si="1319"/>
        <v>20</v>
      </c>
      <c r="BC1062" s="22" t="s">
        <v>4356</v>
      </c>
      <c r="BD1062" s="23" t="s">
        <v>286</v>
      </c>
      <c r="BF1062" s="8"/>
      <c r="BG1062" s="32">
        <v>54893564</v>
      </c>
      <c r="BH1062" s="32">
        <v>22582250</v>
      </c>
      <c r="BI1062" s="32"/>
      <c r="BJ1062" t="s">
        <v>600</v>
      </c>
      <c r="BK1062" s="14" t="str">
        <f t="shared" si="1334"/>
        <v>A-965</v>
      </c>
      <c r="BL1062" s="14"/>
      <c r="BM1062" s="25"/>
      <c r="BN1062" s="26" t="str">
        <f t="shared" si="1284"/>
        <v>17001000000316551346</v>
      </c>
      <c r="BO1062" s="27" t="str">
        <f t="shared" si="1320"/>
        <v>ROUKHAMI OMAR</v>
      </c>
      <c r="BP1062" s="26">
        <f t="shared" si="1321"/>
        <v>1063</v>
      </c>
      <c r="BQ1062" s="28"/>
    </row>
    <row r="1063" spans="1:69" x14ac:dyDescent="0.25">
      <c r="A1063" t="str">
        <f>VLOOKUP(B1063,[2]RH!$B:$BV,72,0)</f>
        <v>Non-Actif</v>
      </c>
      <c r="B1063" s="6">
        <v>1064</v>
      </c>
      <c r="C1063" s="7" t="s">
        <v>168</v>
      </c>
      <c r="D1063" s="7" t="s">
        <v>4357</v>
      </c>
      <c r="E1063" s="7" t="s">
        <v>67</v>
      </c>
      <c r="F1063" s="7" t="s">
        <v>118</v>
      </c>
      <c r="G1063" s="7" t="s">
        <v>220</v>
      </c>
      <c r="H1063" s="7" t="s">
        <v>225</v>
      </c>
      <c r="I1063" s="7" t="s">
        <v>589</v>
      </c>
      <c r="J1063" s="7" t="s">
        <v>190</v>
      </c>
      <c r="K1063" s="7" t="s">
        <v>146</v>
      </c>
      <c r="L1063" s="7" t="s">
        <v>90</v>
      </c>
      <c r="M1063" s="7" t="s">
        <v>191</v>
      </c>
      <c r="N1063" s="8">
        <v>44756</v>
      </c>
      <c r="P1063" s="7">
        <f t="shared" ca="1" si="1322"/>
        <v>-340</v>
      </c>
      <c r="Q1063" s="8">
        <v>45357</v>
      </c>
      <c r="R1063" s="7" t="s">
        <v>3398</v>
      </c>
      <c r="S1063" s="7"/>
      <c r="T1063" s="9" t="s">
        <v>156</v>
      </c>
      <c r="U1063" s="7" t="str">
        <f t="shared" si="1309"/>
        <v>Contractuel</v>
      </c>
      <c r="V1063" s="8">
        <v>45292</v>
      </c>
      <c r="W1063" s="8">
        <v>45382</v>
      </c>
      <c r="X1063" s="8"/>
      <c r="Y1063" s="8"/>
      <c r="Z1063" s="8">
        <v>44756</v>
      </c>
      <c r="AA1063" s="7">
        <f t="shared" si="1310"/>
        <v>7</v>
      </c>
      <c r="AB1063" s="7">
        <f t="shared" si="1311"/>
        <v>2022</v>
      </c>
      <c r="AC1063" s="7">
        <f t="shared" si="1312"/>
        <v>2026</v>
      </c>
      <c r="AD1063" s="10" t="e">
        <f t="shared" ref="AD1063:AD1126" ca="1" si="1360">IF(#REF!="Non",(DAYS360(N1063,Q1063)/360),(DAYS360(N1063,TODAY())/360))</f>
        <v>#REF!</v>
      </c>
      <c r="AE1063" s="10" t="e">
        <f t="shared" ca="1" si="1314"/>
        <v>#REF!</v>
      </c>
      <c r="AF1063" s="8">
        <v>33477</v>
      </c>
      <c r="AG1063" s="11">
        <f t="shared" ca="1" si="1315"/>
        <v>33.547945205479451</v>
      </c>
      <c r="AH1063" s="10" t="str">
        <f t="shared" ca="1" si="1316"/>
        <v>&gt;25&lt; 35</v>
      </c>
      <c r="AI1063" s="12">
        <v>16371764</v>
      </c>
      <c r="AJ1063" s="13" t="s">
        <v>82</v>
      </c>
      <c r="AK1063" s="12" t="s">
        <v>4358</v>
      </c>
      <c r="AL1063" s="8">
        <v>39433</v>
      </c>
      <c r="AM1063" s="7" t="s">
        <v>108</v>
      </c>
      <c r="AN1063" s="7" t="s">
        <v>76</v>
      </c>
      <c r="AO1063">
        <v>1</v>
      </c>
      <c r="AQ1063" s="14">
        <v>3</v>
      </c>
      <c r="AR1063" s="14">
        <v>2</v>
      </c>
      <c r="AS1063" s="15">
        <f t="shared" si="1317"/>
        <v>45486.5</v>
      </c>
      <c r="AT1063" s="14" t="s">
        <v>163</v>
      </c>
      <c r="AU1063" s="12">
        <v>3.3069999999999999</v>
      </c>
      <c r="AV1063" s="17">
        <v>17</v>
      </c>
      <c r="AW1063" s="18">
        <v>53594</v>
      </c>
      <c r="AX1063" s="19" t="s">
        <v>4359</v>
      </c>
      <c r="AY1063" s="17">
        <v>55</v>
      </c>
      <c r="AZ1063" s="14" t="s">
        <v>203</v>
      </c>
      <c r="BA1063" s="20" t="str">
        <f t="shared" si="1318"/>
        <v>17535940171556156555</v>
      </c>
      <c r="BB1063" s="31">
        <f t="shared" si="1319"/>
        <v>20</v>
      </c>
      <c r="BC1063" s="22" t="s">
        <v>4360</v>
      </c>
      <c r="BD1063" s="23" t="s">
        <v>85</v>
      </c>
      <c r="BF1063" s="8"/>
      <c r="BG1063" s="32">
        <v>21868463</v>
      </c>
      <c r="BH1063" s="32">
        <v>23751527</v>
      </c>
      <c r="BI1063" s="32"/>
      <c r="BJ1063" t="s">
        <v>519</v>
      </c>
      <c r="BK1063" s="14" t="str">
        <f t="shared" si="1334"/>
        <v>A-P6 AV</v>
      </c>
      <c r="BL1063" s="14" t="s">
        <v>595</v>
      </c>
      <c r="BM1063" s="25"/>
      <c r="BN1063" s="26" t="str">
        <f t="shared" si="1284"/>
        <v>17535940171556156555</v>
      </c>
      <c r="BO1063" s="27" t="str">
        <f t="shared" si="1320"/>
        <v>HAGUI NAJOUA</v>
      </c>
      <c r="BP1063" s="26">
        <f t="shared" si="1321"/>
        <v>1064</v>
      </c>
      <c r="BQ1063" s="28"/>
    </row>
    <row r="1064" spans="1:69" x14ac:dyDescent="0.25">
      <c r="A1064" t="str">
        <f>VLOOKUP(B1064,[2]RH!$B:$BV,72,0)</f>
        <v>Non-Actif</v>
      </c>
      <c r="B1064" s="6">
        <v>1065</v>
      </c>
      <c r="C1064" s="7" t="s">
        <v>168</v>
      </c>
      <c r="D1064" s="7" t="s">
        <v>1377</v>
      </c>
      <c r="E1064" s="7" t="s">
        <v>67</v>
      </c>
      <c r="F1064" s="7" t="s">
        <v>118</v>
      </c>
      <c r="G1064" s="7" t="s">
        <v>220</v>
      </c>
      <c r="H1064" s="7">
        <v>965</v>
      </c>
      <c r="I1064" s="7"/>
      <c r="J1064" s="7" t="s">
        <v>190</v>
      </c>
      <c r="K1064" s="7" t="s">
        <v>146</v>
      </c>
      <c r="L1064" s="7" t="s">
        <v>90</v>
      </c>
      <c r="M1064" s="7" t="s">
        <v>191</v>
      </c>
      <c r="N1064" s="8">
        <v>44756</v>
      </c>
      <c r="P1064" s="7">
        <f t="shared" ca="1" si="1322"/>
        <v>-888</v>
      </c>
      <c r="Q1064" s="8">
        <v>44819</v>
      </c>
      <c r="R1064" s="7" t="s">
        <v>161</v>
      </c>
      <c r="S1064" s="7"/>
      <c r="T1064" s="9" t="s">
        <v>156</v>
      </c>
      <c r="U1064" s="7" t="str">
        <f t="shared" si="1309"/>
        <v>Contractuel</v>
      </c>
      <c r="V1064" s="8">
        <v>44805</v>
      </c>
      <c r="W1064" s="8">
        <v>44834</v>
      </c>
      <c r="X1064" s="8"/>
      <c r="Y1064" s="8"/>
      <c r="Z1064" s="8">
        <v>44756</v>
      </c>
      <c r="AA1064" s="7">
        <f t="shared" si="1310"/>
        <v>7</v>
      </c>
      <c r="AB1064" s="7">
        <f t="shared" si="1311"/>
        <v>2022</v>
      </c>
      <c r="AC1064" s="7">
        <f t="shared" si="1312"/>
        <v>2026</v>
      </c>
      <c r="AD1064" s="10" t="e">
        <f t="shared" ref="AD1064:AD1127" ca="1" si="1361">IF(#REF!="Non",(DAYS360(N1064,Q1064)/360),(DAYS360(N1064,TODAY())/360))</f>
        <v>#REF!</v>
      </c>
      <c r="AE1064" s="10" t="e">
        <f t="shared" ca="1" si="1314"/>
        <v>#REF!</v>
      </c>
      <c r="AF1064" s="8">
        <v>35087</v>
      </c>
      <c r="AG1064" s="11">
        <f t="shared" ca="1" si="1315"/>
        <v>29.136986301369863</v>
      </c>
      <c r="AH1064" s="10" t="str">
        <f t="shared" ca="1" si="1316"/>
        <v>&gt;25&lt; 35</v>
      </c>
      <c r="AI1064" s="12">
        <v>17283203</v>
      </c>
      <c r="AJ1064" s="13" t="s">
        <v>79</v>
      </c>
      <c r="AK1064" s="12">
        <v>11651290</v>
      </c>
      <c r="AL1064" s="8">
        <v>43111</v>
      </c>
      <c r="AM1064" s="7" t="s">
        <v>108</v>
      </c>
      <c r="AN1064" s="7" t="s">
        <v>76</v>
      </c>
      <c r="AO1064">
        <v>1</v>
      </c>
      <c r="AQ1064" s="14">
        <v>3</v>
      </c>
      <c r="AR1064" s="14">
        <v>1</v>
      </c>
      <c r="AS1064" s="15">
        <f t="shared" si="1317"/>
        <v>45121.25</v>
      </c>
      <c r="AT1064" s="14" t="s">
        <v>163</v>
      </c>
      <c r="AU1064" s="12">
        <v>3.3069999999999999</v>
      </c>
      <c r="AV1064" s="17" t="s">
        <v>236</v>
      </c>
      <c r="AW1064" s="18" t="s">
        <v>201</v>
      </c>
      <c r="AX1064" s="19" t="s">
        <v>1378</v>
      </c>
      <c r="AY1064" s="17" t="s">
        <v>2054</v>
      </c>
      <c r="AZ1064" s="14" t="s">
        <v>203</v>
      </c>
      <c r="BA1064" s="20" t="str">
        <f t="shared" si="1318"/>
        <v>17001000000291599163</v>
      </c>
      <c r="BB1064" s="31">
        <f t="shared" si="1319"/>
        <v>20</v>
      </c>
      <c r="BC1064" s="22" t="s">
        <v>1379</v>
      </c>
      <c r="BD1064" s="23" t="s">
        <v>286</v>
      </c>
      <c r="BE1064">
        <v>1095</v>
      </c>
      <c r="BF1064" s="8" t="s">
        <v>776</v>
      </c>
      <c r="BG1064" s="32">
        <v>25999213</v>
      </c>
      <c r="BH1064" s="32">
        <v>23813958</v>
      </c>
      <c r="BI1064" s="32"/>
      <c r="BJ1064" t="s">
        <v>286</v>
      </c>
      <c r="BK1064" s="14" t="str">
        <f t="shared" si="1334"/>
        <v>A-965</v>
      </c>
      <c r="BL1064" s="14"/>
      <c r="BM1064" s="25">
        <v>189.95099999999999</v>
      </c>
      <c r="BN1064" s="26" t="str">
        <f t="shared" si="1284"/>
        <v>17001000000291599163</v>
      </c>
      <c r="BO1064" s="27" t="str">
        <f t="shared" si="1320"/>
        <v>KHEDHRI RIM</v>
      </c>
      <c r="BP1064" s="26">
        <f t="shared" si="1321"/>
        <v>1065</v>
      </c>
      <c r="BQ1064" s="28" t="s">
        <v>1266</v>
      </c>
    </row>
    <row r="1065" spans="1:69" x14ac:dyDescent="0.25">
      <c r="A1065" t="str">
        <f>VLOOKUP(B1065,[2]RH!$B:$BV,72,0)</f>
        <v>si</v>
      </c>
      <c r="B1065" s="6">
        <v>1066</v>
      </c>
      <c r="C1065" s="7" t="s">
        <v>168</v>
      </c>
      <c r="D1065" s="7" t="s">
        <v>1481</v>
      </c>
      <c r="E1065" s="7" t="s">
        <v>67</v>
      </c>
      <c r="F1065" s="7" t="s">
        <v>118</v>
      </c>
      <c r="G1065" s="7" t="s">
        <v>220</v>
      </c>
      <c r="H1065" s="7" t="s">
        <v>2398</v>
      </c>
      <c r="I1065" s="7" t="s">
        <v>2506</v>
      </c>
      <c r="J1065" s="7" t="s">
        <v>190</v>
      </c>
      <c r="K1065" s="7" t="s">
        <v>146</v>
      </c>
      <c r="L1065" s="7" t="s">
        <v>90</v>
      </c>
      <c r="M1065" s="7" t="s">
        <v>191</v>
      </c>
      <c r="N1065" s="8">
        <v>44756</v>
      </c>
      <c r="P1065" s="7">
        <f t="shared" ca="1" si="1322"/>
        <v>25</v>
      </c>
      <c r="Q1065" s="8"/>
      <c r="R1065" s="7"/>
      <c r="S1065" s="7"/>
      <c r="T1065" s="9" t="s">
        <v>156</v>
      </c>
      <c r="U1065" s="7" t="str">
        <f t="shared" si="1309"/>
        <v>Contractuel</v>
      </c>
      <c r="V1065" s="8">
        <v>45689</v>
      </c>
      <c r="W1065" s="8">
        <f>VLOOKUP(B1065,[1]BASE!$A:$Q,17,0)</f>
        <v>45747</v>
      </c>
      <c r="X1065" s="8"/>
      <c r="Y1065" s="8"/>
      <c r="Z1065" s="8">
        <v>44756</v>
      </c>
      <c r="AA1065" s="7">
        <f t="shared" si="1310"/>
        <v>7</v>
      </c>
      <c r="AB1065" s="7">
        <f t="shared" si="1311"/>
        <v>2022</v>
      </c>
      <c r="AC1065" s="7">
        <f t="shared" si="1312"/>
        <v>2026</v>
      </c>
      <c r="AD1065" s="10" t="e">
        <f t="shared" ref="AD1065:AD1128" ca="1" si="1362">IF(#REF!="Non",(DAYS360(N1065,Q1065)/360),(DAYS360(N1065,TODAY())/360))</f>
        <v>#REF!</v>
      </c>
      <c r="AE1065" s="10" t="e">
        <f t="shared" ca="1" si="1314"/>
        <v>#REF!</v>
      </c>
      <c r="AF1065" s="8">
        <v>33070</v>
      </c>
      <c r="AG1065" s="11">
        <f t="shared" ca="1" si="1315"/>
        <v>34.663013698630138</v>
      </c>
      <c r="AH1065" s="10" t="str">
        <f t="shared" ca="1" si="1316"/>
        <v>&gt;25&lt; 35</v>
      </c>
      <c r="AI1065" s="12">
        <v>16021501</v>
      </c>
      <c r="AJ1065" s="13" t="s">
        <v>192</v>
      </c>
      <c r="AK1065" s="12" t="s">
        <v>1482</v>
      </c>
      <c r="AL1065" s="8">
        <v>38988</v>
      </c>
      <c r="AM1065" s="7" t="s">
        <v>108</v>
      </c>
      <c r="AN1065" s="7" t="s">
        <v>76</v>
      </c>
      <c r="AQ1065">
        <v>3</v>
      </c>
      <c r="AR1065" s="14">
        <v>3</v>
      </c>
      <c r="AS1065" s="15">
        <f t="shared" si="1317"/>
        <v>45851.75</v>
      </c>
      <c r="AT1065" s="14" t="s">
        <v>163</v>
      </c>
      <c r="AU1065" s="12">
        <v>3.3069999999999999</v>
      </c>
      <c r="AV1065" s="17" t="s">
        <v>236</v>
      </c>
      <c r="AW1065" s="18" t="s">
        <v>201</v>
      </c>
      <c r="AX1065" s="19" t="s">
        <v>1483</v>
      </c>
      <c r="AY1065" s="17" t="s">
        <v>2620</v>
      </c>
      <c r="AZ1065" s="14" t="s">
        <v>203</v>
      </c>
      <c r="BA1065" s="20" t="str">
        <f t="shared" si="1318"/>
        <v>17001000000291896565</v>
      </c>
      <c r="BB1065" s="31">
        <f t="shared" si="1319"/>
        <v>20</v>
      </c>
      <c r="BC1065" s="22" t="s">
        <v>4361</v>
      </c>
      <c r="BD1065" s="23" t="s">
        <v>4362</v>
      </c>
      <c r="BE1065">
        <v>2021</v>
      </c>
      <c r="BF1065" s="8"/>
      <c r="BG1065" s="32">
        <v>23482093</v>
      </c>
      <c r="BH1065" s="32">
        <v>51690824</v>
      </c>
      <c r="BI1065" s="32"/>
      <c r="BJ1065" t="s">
        <v>4363</v>
      </c>
      <c r="BK1065" s="14" t="str">
        <f t="shared" si="1334"/>
        <v>A-P7 AR</v>
      </c>
      <c r="BL1065" s="14" t="s">
        <v>300</v>
      </c>
      <c r="BM1065" s="25"/>
      <c r="BN1065" s="26" t="str">
        <f t="shared" si="1284"/>
        <v>17001000000291896565</v>
      </c>
      <c r="BO1065" s="27" t="str">
        <f t="shared" si="1320"/>
        <v>MESSOUD SOUAD</v>
      </c>
      <c r="BP1065" s="26">
        <f t="shared" si="1321"/>
        <v>1066</v>
      </c>
      <c r="BQ1065" s="28"/>
    </row>
    <row r="1066" spans="1:69" x14ac:dyDescent="0.25">
      <c r="A1066" t="str">
        <f>VLOOKUP(B1066,[2]RH!$B:$BV,72,0)</f>
        <v>Non-Actif</v>
      </c>
      <c r="B1066" s="6">
        <v>1067</v>
      </c>
      <c r="C1066" s="7" t="s">
        <v>65</v>
      </c>
      <c r="D1066" s="7" t="s">
        <v>4364</v>
      </c>
      <c r="E1066" s="7" t="s">
        <v>67</v>
      </c>
      <c r="F1066" s="7" t="s">
        <v>118</v>
      </c>
      <c r="G1066" s="7" t="s">
        <v>220</v>
      </c>
      <c r="H1066" s="7">
        <v>560</v>
      </c>
      <c r="I1066" s="7"/>
      <c r="J1066" s="7" t="s">
        <v>281</v>
      </c>
      <c r="K1066" s="7" t="s">
        <v>146</v>
      </c>
      <c r="L1066" s="7" t="s">
        <v>90</v>
      </c>
      <c r="M1066" s="7" t="s">
        <v>160</v>
      </c>
      <c r="N1066" s="8">
        <v>44756</v>
      </c>
      <c r="P1066" s="7">
        <f t="shared" ca="1" si="1322"/>
        <v>-796</v>
      </c>
      <c r="Q1066" s="8">
        <v>44868</v>
      </c>
      <c r="R1066" s="7" t="s">
        <v>1603</v>
      </c>
      <c r="S1066" s="7"/>
      <c r="T1066" s="9" t="s">
        <v>156</v>
      </c>
      <c r="U1066" s="7" t="str">
        <f t="shared" si="1309"/>
        <v>Contractuel</v>
      </c>
      <c r="V1066" s="8">
        <v>44835</v>
      </c>
      <c r="W1066" s="8">
        <v>44926</v>
      </c>
      <c r="X1066" s="8"/>
      <c r="Y1066" s="8"/>
      <c r="Z1066" s="8">
        <v>44756</v>
      </c>
      <c r="AA1066" s="7">
        <f t="shared" si="1310"/>
        <v>7</v>
      </c>
      <c r="AB1066" s="7">
        <f t="shared" si="1311"/>
        <v>2022</v>
      </c>
      <c r="AC1066" s="7">
        <f t="shared" si="1312"/>
        <v>2026</v>
      </c>
      <c r="AD1066" s="10" t="e">
        <f t="shared" ref="AD1066:AD1129" ca="1" si="1363">IF(#REF!="Non",(DAYS360(N1066,Q1066)/360),(DAYS360(N1066,TODAY())/360))</f>
        <v>#REF!</v>
      </c>
      <c r="AE1066" s="10" t="e">
        <f t="shared" ca="1" si="1314"/>
        <v>#REF!</v>
      </c>
      <c r="AF1066" s="8">
        <v>29253</v>
      </c>
      <c r="AG1066" s="11">
        <f t="shared" ca="1" si="1315"/>
        <v>45.12054794520548</v>
      </c>
      <c r="AH1066" s="10" t="str">
        <f t="shared" ca="1" si="1316"/>
        <v>&gt;45&lt; 55</v>
      </c>
      <c r="AI1066" s="12">
        <v>12661194</v>
      </c>
      <c r="AJ1066" s="13" t="s">
        <v>73</v>
      </c>
      <c r="AK1066" s="12" t="s">
        <v>4365</v>
      </c>
      <c r="AL1066" s="8">
        <v>43328</v>
      </c>
      <c r="AM1066" s="7" t="s">
        <v>75</v>
      </c>
      <c r="AN1066" s="7" t="s">
        <v>109</v>
      </c>
      <c r="AQ1066" s="14">
        <v>3</v>
      </c>
      <c r="AR1066" s="14">
        <v>1</v>
      </c>
      <c r="AS1066" s="15">
        <f t="shared" si="1317"/>
        <v>45121.25</v>
      </c>
      <c r="AT1066" s="14" t="s">
        <v>163</v>
      </c>
      <c r="AU1066" s="12">
        <v>3.3069999999999999</v>
      </c>
      <c r="AV1066" s="17" t="s">
        <v>236</v>
      </c>
      <c r="AW1066" s="18" t="s">
        <v>201</v>
      </c>
      <c r="AX1066" s="19" t="s">
        <v>4366</v>
      </c>
      <c r="AY1066" s="17" t="s">
        <v>1645</v>
      </c>
      <c r="AZ1066" s="14" t="s">
        <v>203</v>
      </c>
      <c r="BA1066" s="20" t="str">
        <f t="shared" si="1318"/>
        <v>17001000000316040350</v>
      </c>
      <c r="BB1066" s="31">
        <f t="shared" si="1319"/>
        <v>20</v>
      </c>
      <c r="BC1066" s="22" t="s">
        <v>4367</v>
      </c>
      <c r="BD1066" s="23" t="s">
        <v>341</v>
      </c>
      <c r="BF1066" s="8"/>
      <c r="BG1066" s="32">
        <v>56010006</v>
      </c>
      <c r="BH1066" s="32">
        <v>21436743</v>
      </c>
      <c r="BI1066" s="32"/>
      <c r="BJ1066" t="s">
        <v>3806</v>
      </c>
      <c r="BK1066" s="14" t="str">
        <f t="shared" si="1334"/>
        <v>B-560</v>
      </c>
      <c r="BL1066" s="14"/>
      <c r="BM1066" s="25"/>
      <c r="BN1066" s="26" t="str">
        <f t="shared" ref="BN1066:BN1129" si="1364">BA1066</f>
        <v>17001000000316040350</v>
      </c>
      <c r="BO1066" s="27" t="str">
        <f t="shared" si="1320"/>
        <v>NEFZI MOURAD</v>
      </c>
      <c r="BP1066" s="26">
        <f t="shared" si="1321"/>
        <v>1067</v>
      </c>
      <c r="BQ1066" s="28"/>
    </row>
    <row r="1067" spans="1:69" x14ac:dyDescent="0.25">
      <c r="A1067" t="str">
        <f>VLOOKUP(B1067,[2]RH!$B:$BV,72,0)</f>
        <v>Non-Actif</v>
      </c>
      <c r="B1067" s="6">
        <v>1068</v>
      </c>
      <c r="C1067" s="7" t="s">
        <v>168</v>
      </c>
      <c r="D1067" s="7" t="s">
        <v>1443</v>
      </c>
      <c r="E1067" s="7" t="s">
        <v>67</v>
      </c>
      <c r="F1067" s="7" t="s">
        <v>118</v>
      </c>
      <c r="G1067" s="7" t="s">
        <v>220</v>
      </c>
      <c r="H1067" s="7" t="s">
        <v>2342</v>
      </c>
      <c r="I1067" s="7"/>
      <c r="J1067" s="7" t="s">
        <v>190</v>
      </c>
      <c r="K1067" s="7" t="s">
        <v>146</v>
      </c>
      <c r="L1067" s="7" t="s">
        <v>90</v>
      </c>
      <c r="M1067" s="7" t="s">
        <v>191</v>
      </c>
      <c r="N1067" s="8">
        <v>44758</v>
      </c>
      <c r="P1067" s="7">
        <f t="shared" ca="1" si="1322"/>
        <v>-919</v>
      </c>
      <c r="Q1067" s="8">
        <v>44764</v>
      </c>
      <c r="R1067" s="7" t="s">
        <v>161</v>
      </c>
      <c r="S1067" s="7"/>
      <c r="T1067" s="9" t="s">
        <v>156</v>
      </c>
      <c r="U1067" s="7" t="str">
        <f t="shared" si="1309"/>
        <v>Contractuel</v>
      </c>
      <c r="V1067" s="8">
        <v>44758</v>
      </c>
      <c r="W1067" s="8">
        <v>44803</v>
      </c>
      <c r="X1067" s="8"/>
      <c r="Y1067" s="8"/>
      <c r="Z1067" s="8">
        <v>44758</v>
      </c>
      <c r="AA1067" s="7">
        <f t="shared" si="1310"/>
        <v>7</v>
      </c>
      <c r="AB1067" s="7">
        <f t="shared" si="1311"/>
        <v>2022</v>
      </c>
      <c r="AC1067" s="7">
        <f t="shared" si="1312"/>
        <v>2026</v>
      </c>
      <c r="AD1067" s="10" t="e">
        <f t="shared" ref="AD1067:AD1130" ca="1" si="1365">IF(#REF!="Non",(DAYS360(N1067,Q1067)/360),(DAYS360(N1067,TODAY())/360))</f>
        <v>#REF!</v>
      </c>
      <c r="AE1067" s="10" t="e">
        <f t="shared" ca="1" si="1314"/>
        <v>#REF!</v>
      </c>
      <c r="AF1067" s="8">
        <v>30987</v>
      </c>
      <c r="AG1067" s="11">
        <f t="shared" ca="1" si="1315"/>
        <v>40.369863013698627</v>
      </c>
      <c r="AH1067" s="10" t="str">
        <f t="shared" ca="1" si="1316"/>
        <v>&gt;35&lt; 45</v>
      </c>
      <c r="AI1067" s="12">
        <v>16027339</v>
      </c>
      <c r="AJ1067" s="13" t="s">
        <v>150</v>
      </c>
      <c r="AK1067" s="12" t="s">
        <v>1444</v>
      </c>
      <c r="AL1067" s="8">
        <v>38285</v>
      </c>
      <c r="AM1067" s="7" t="s">
        <v>108</v>
      </c>
      <c r="AN1067" s="7" t="s">
        <v>76</v>
      </c>
      <c r="AO1067">
        <v>2</v>
      </c>
      <c r="AQ1067" s="14">
        <v>3</v>
      </c>
      <c r="AR1067" s="14">
        <v>1</v>
      </c>
      <c r="AS1067" s="15">
        <f t="shared" si="1317"/>
        <v>45123.25</v>
      </c>
      <c r="AT1067" s="14" t="s">
        <v>163</v>
      </c>
      <c r="AU1067" s="12">
        <v>3.3069999999999999</v>
      </c>
      <c r="AV1067" s="17" t="s">
        <v>73</v>
      </c>
      <c r="AW1067" s="18" t="s">
        <v>1445</v>
      </c>
      <c r="AX1067" s="19" t="s">
        <v>4368</v>
      </c>
      <c r="AY1067" s="17" t="s">
        <v>852</v>
      </c>
      <c r="AZ1067" s="14" t="s">
        <v>98</v>
      </c>
      <c r="BA1067" s="20" t="str">
        <f t="shared" si="1318"/>
        <v>01038076113026152623</v>
      </c>
      <c r="BB1067" s="31">
        <f t="shared" si="1319"/>
        <v>20</v>
      </c>
      <c r="BC1067" s="22" t="s">
        <v>1446</v>
      </c>
      <c r="BD1067" s="23" t="s">
        <v>115</v>
      </c>
      <c r="BF1067" s="8" t="s">
        <v>116</v>
      </c>
      <c r="BG1067" s="32">
        <v>22566495</v>
      </c>
      <c r="BH1067" s="32">
        <v>22980783</v>
      </c>
      <c r="BI1067" s="32"/>
      <c r="BJ1067" t="s">
        <v>501</v>
      </c>
      <c r="BK1067" s="14" t="str">
        <f t="shared" si="1334"/>
        <v>A-P6</v>
      </c>
      <c r="BL1067" s="14"/>
      <c r="BM1067" s="25"/>
      <c r="BN1067" s="26" t="str">
        <f t="shared" si="1364"/>
        <v>01038076113026152623</v>
      </c>
      <c r="BO1067" s="27" t="str">
        <f t="shared" si="1320"/>
        <v>AYADI SAOUSSEN</v>
      </c>
      <c r="BP1067" s="26">
        <f t="shared" si="1321"/>
        <v>1068</v>
      </c>
      <c r="BQ1067" s="28"/>
    </row>
    <row r="1068" spans="1:69" x14ac:dyDescent="0.25">
      <c r="A1068" t="str">
        <f>VLOOKUP(B1068,[2]RH!$B:$BV,72,0)</f>
        <v>Non-Actif</v>
      </c>
      <c r="B1068" s="6">
        <v>1069</v>
      </c>
      <c r="C1068" s="7" t="s">
        <v>100</v>
      </c>
      <c r="D1068" s="7" t="s">
        <v>1380</v>
      </c>
      <c r="E1068" s="7" t="s">
        <v>67</v>
      </c>
      <c r="F1068" s="7" t="s">
        <v>118</v>
      </c>
      <c r="G1068" s="7" t="s">
        <v>220</v>
      </c>
      <c r="H1068" s="7" t="s">
        <v>2342</v>
      </c>
      <c r="I1068" s="7"/>
      <c r="J1068" s="7" t="s">
        <v>190</v>
      </c>
      <c r="K1068" s="7" t="s">
        <v>146</v>
      </c>
      <c r="L1068" s="7" t="s">
        <v>90</v>
      </c>
      <c r="M1068" s="7" t="s">
        <v>191</v>
      </c>
      <c r="N1068" s="8">
        <v>44760</v>
      </c>
      <c r="P1068" s="7">
        <f t="shared" ca="1" si="1322"/>
        <v>-919</v>
      </c>
      <c r="Q1068" s="8">
        <v>44764</v>
      </c>
      <c r="R1068" s="7" t="s">
        <v>161</v>
      </c>
      <c r="S1068" s="7"/>
      <c r="T1068" s="9" t="s">
        <v>156</v>
      </c>
      <c r="U1068" s="7" t="str">
        <f t="shared" si="1309"/>
        <v>Contractuel</v>
      </c>
      <c r="V1068" s="8">
        <v>44760</v>
      </c>
      <c r="W1068" s="8">
        <v>44803</v>
      </c>
      <c r="X1068" s="8"/>
      <c r="Y1068" s="8"/>
      <c r="Z1068" s="8">
        <v>44760</v>
      </c>
      <c r="AA1068" s="7">
        <f t="shared" si="1310"/>
        <v>7</v>
      </c>
      <c r="AB1068" s="7">
        <f t="shared" si="1311"/>
        <v>2022</v>
      </c>
      <c r="AC1068" s="7">
        <f t="shared" si="1312"/>
        <v>2026</v>
      </c>
      <c r="AD1068" s="10" t="e">
        <f t="shared" ref="AD1068:AD1131" ca="1" si="1366">IF(#REF!="Non",(DAYS360(N1068,Q1068)/360),(DAYS360(N1068,TODAY())/360))</f>
        <v>#REF!</v>
      </c>
      <c r="AE1068" s="10" t="e">
        <f t="shared" ca="1" si="1314"/>
        <v>#REF!</v>
      </c>
      <c r="AF1068" s="8">
        <v>32430</v>
      </c>
      <c r="AG1068" s="11">
        <f t="shared" ca="1" si="1315"/>
        <v>36.416438356164385</v>
      </c>
      <c r="AH1068" s="10" t="str">
        <f t="shared" ca="1" si="1316"/>
        <v>&gt;35&lt; 45</v>
      </c>
      <c r="AI1068" s="12">
        <v>16232070</v>
      </c>
      <c r="AJ1068" s="13" t="s">
        <v>120</v>
      </c>
      <c r="AK1068" s="12" t="s">
        <v>1381</v>
      </c>
      <c r="AL1068" s="8">
        <v>39346</v>
      </c>
      <c r="AM1068" s="7" t="s">
        <v>108</v>
      </c>
      <c r="AN1068" s="7" t="s">
        <v>109</v>
      </c>
      <c r="AQ1068" s="14">
        <v>3</v>
      </c>
      <c r="AR1068" s="14">
        <v>1</v>
      </c>
      <c r="AS1068" s="15">
        <f t="shared" si="1317"/>
        <v>45125.25</v>
      </c>
      <c r="AT1068" s="14" t="s">
        <v>163</v>
      </c>
      <c r="AU1068" s="12">
        <v>3.3069999999999999</v>
      </c>
      <c r="AV1068" s="17" t="s">
        <v>236</v>
      </c>
      <c r="AW1068" s="18" t="s">
        <v>201</v>
      </c>
      <c r="AX1068" s="19" t="s">
        <v>1382</v>
      </c>
      <c r="AY1068" s="17" t="s">
        <v>665</v>
      </c>
      <c r="AZ1068" s="14" t="s">
        <v>203</v>
      </c>
      <c r="BA1068" s="20" t="str">
        <f t="shared" si="1318"/>
        <v>17001000000124869258</v>
      </c>
      <c r="BB1068" s="31">
        <f t="shared" si="1319"/>
        <v>20</v>
      </c>
      <c r="BC1068" s="22" t="s">
        <v>1383</v>
      </c>
      <c r="BD1068" s="23" t="s">
        <v>85</v>
      </c>
      <c r="BE1068">
        <v>2090</v>
      </c>
      <c r="BF1068" s="8"/>
      <c r="BG1068" s="32">
        <v>24811250</v>
      </c>
      <c r="BH1068" s="32">
        <v>95174186</v>
      </c>
      <c r="BI1068" s="32"/>
      <c r="BJ1068" t="s">
        <v>2064</v>
      </c>
      <c r="BK1068" s="14" t="str">
        <f t="shared" si="1334"/>
        <v>A-P6</v>
      </c>
      <c r="BL1068" s="14"/>
      <c r="BM1068" s="25"/>
      <c r="BN1068" s="26" t="str">
        <f t="shared" si="1364"/>
        <v>17001000000124869258</v>
      </c>
      <c r="BO1068" s="27" t="str">
        <f t="shared" si="1320"/>
        <v>GABSI HAJER</v>
      </c>
      <c r="BP1068" s="26">
        <f t="shared" si="1321"/>
        <v>1069</v>
      </c>
      <c r="BQ1068" s="28"/>
    </row>
    <row r="1069" spans="1:69" x14ac:dyDescent="0.25">
      <c r="A1069" t="str">
        <f>VLOOKUP(B1069,[2]RH!$B:$BV,72,0)</f>
        <v>Non-Actif</v>
      </c>
      <c r="B1069" s="6">
        <v>1070</v>
      </c>
      <c r="C1069" s="7" t="s">
        <v>100</v>
      </c>
      <c r="D1069" s="7" t="s">
        <v>2047</v>
      </c>
      <c r="E1069" s="7" t="s">
        <v>67</v>
      </c>
      <c r="F1069" s="7" t="s">
        <v>118</v>
      </c>
      <c r="G1069" s="7" t="s">
        <v>220</v>
      </c>
      <c r="H1069" s="7" t="s">
        <v>2342</v>
      </c>
      <c r="I1069" s="7"/>
      <c r="J1069" s="7" t="s">
        <v>190</v>
      </c>
      <c r="K1069" s="7" t="s">
        <v>146</v>
      </c>
      <c r="L1069" s="7" t="s">
        <v>90</v>
      </c>
      <c r="M1069" s="7" t="s">
        <v>191</v>
      </c>
      <c r="N1069" s="8">
        <v>44760</v>
      </c>
      <c r="P1069" s="7">
        <f t="shared" ca="1" si="1322"/>
        <v>-919</v>
      </c>
      <c r="Q1069" s="8">
        <v>44786</v>
      </c>
      <c r="R1069" s="7" t="s">
        <v>161</v>
      </c>
      <c r="S1069" s="7"/>
      <c r="T1069" s="9" t="s">
        <v>156</v>
      </c>
      <c r="U1069" s="7" t="str">
        <f t="shared" si="1309"/>
        <v>Contractuel</v>
      </c>
      <c r="V1069" s="8">
        <v>44760</v>
      </c>
      <c r="W1069" s="8">
        <v>44803</v>
      </c>
      <c r="X1069" s="8"/>
      <c r="Y1069" s="8"/>
      <c r="Z1069" s="8">
        <v>44760</v>
      </c>
      <c r="AA1069" s="7">
        <f t="shared" si="1310"/>
        <v>7</v>
      </c>
      <c r="AB1069" s="7">
        <f t="shared" si="1311"/>
        <v>2022</v>
      </c>
      <c r="AC1069" s="7">
        <f t="shared" si="1312"/>
        <v>2026</v>
      </c>
      <c r="AD1069" s="10" t="e">
        <f t="shared" ref="AD1069:AD1132" ca="1" si="1367">IF(#REF!="Non",(DAYS360(N1069,Q1069)/360),(DAYS360(N1069,TODAY())/360))</f>
        <v>#REF!</v>
      </c>
      <c r="AE1069" s="10" t="e">
        <f t="shared" ca="1" si="1314"/>
        <v>#REF!</v>
      </c>
      <c r="AF1069" s="8">
        <v>34400</v>
      </c>
      <c r="AG1069" s="11">
        <f t="shared" ca="1" si="1315"/>
        <v>31.019178082191782</v>
      </c>
      <c r="AH1069" s="10" t="str">
        <f t="shared" ca="1" si="1316"/>
        <v>&gt;25&lt; 35</v>
      </c>
      <c r="AI1069" s="12">
        <v>17284686</v>
      </c>
      <c r="AJ1069" s="13" t="s">
        <v>192</v>
      </c>
      <c r="AK1069" s="12" t="s">
        <v>2048</v>
      </c>
      <c r="AL1069" s="8">
        <v>42192</v>
      </c>
      <c r="AM1069" s="7" t="s">
        <v>108</v>
      </c>
      <c r="AN1069" s="7" t="s">
        <v>109</v>
      </c>
      <c r="AQ1069" s="14">
        <v>3</v>
      </c>
      <c r="AR1069" s="14">
        <v>1</v>
      </c>
      <c r="AS1069" s="15">
        <f t="shared" si="1317"/>
        <v>45125.25</v>
      </c>
      <c r="AT1069" s="14" t="s">
        <v>163</v>
      </c>
      <c r="AU1069" s="12">
        <v>3.3069999999999999</v>
      </c>
      <c r="AV1069" s="17" t="s">
        <v>236</v>
      </c>
      <c r="AW1069" s="18" t="s">
        <v>201</v>
      </c>
      <c r="AX1069" s="19" t="s">
        <v>2049</v>
      </c>
      <c r="AY1069" s="17" t="s">
        <v>123</v>
      </c>
      <c r="AZ1069" s="14" t="s">
        <v>203</v>
      </c>
      <c r="BA1069" s="20" t="str">
        <f t="shared" si="1318"/>
        <v>17001000000283740611</v>
      </c>
      <c r="BB1069" s="31">
        <f t="shared" si="1319"/>
        <v>20</v>
      </c>
      <c r="BC1069" s="22" t="s">
        <v>2050</v>
      </c>
      <c r="BD1069" s="23" t="s">
        <v>486</v>
      </c>
      <c r="BF1069" s="8"/>
      <c r="BG1069" s="32">
        <v>58410075</v>
      </c>
      <c r="BH1069" s="32">
        <v>24996269</v>
      </c>
      <c r="BI1069" s="32"/>
      <c r="BJ1069" t="s">
        <v>486</v>
      </c>
      <c r="BK1069" s="14" t="str">
        <f t="shared" si="1334"/>
        <v>A-P6</v>
      </c>
      <c r="BL1069" s="14"/>
      <c r="BM1069" s="25"/>
      <c r="BN1069" s="26" t="str">
        <f t="shared" si="1364"/>
        <v>17001000000283740611</v>
      </c>
      <c r="BO1069" s="27" t="str">
        <f t="shared" si="1320"/>
        <v>SLITI KHAOULA</v>
      </c>
      <c r="BP1069" s="26">
        <f t="shared" si="1321"/>
        <v>1070</v>
      </c>
      <c r="BQ1069" s="28"/>
    </row>
    <row r="1070" spans="1:69" x14ac:dyDescent="0.25">
      <c r="A1070" t="str">
        <f>VLOOKUP(B1070,[2]RH!$B:$BV,72,0)</f>
        <v>Non-Actif</v>
      </c>
      <c r="B1070" s="6">
        <v>1071</v>
      </c>
      <c r="C1070" s="7" t="s">
        <v>168</v>
      </c>
      <c r="D1070" s="7" t="s">
        <v>4369</v>
      </c>
      <c r="E1070" s="7" t="s">
        <v>67</v>
      </c>
      <c r="F1070" s="7" t="s">
        <v>118</v>
      </c>
      <c r="G1070" s="7" t="s">
        <v>220</v>
      </c>
      <c r="H1070" s="7" t="s">
        <v>2342</v>
      </c>
      <c r="I1070" s="7"/>
      <c r="J1070" s="7" t="s">
        <v>190</v>
      </c>
      <c r="K1070" s="7" t="s">
        <v>146</v>
      </c>
      <c r="L1070" s="7" t="s">
        <v>90</v>
      </c>
      <c r="M1070" s="7" t="s">
        <v>191</v>
      </c>
      <c r="N1070" s="8">
        <v>44774</v>
      </c>
      <c r="P1070" s="7">
        <f t="shared" ca="1" si="1322"/>
        <v>-888</v>
      </c>
      <c r="Q1070" s="8">
        <v>44814</v>
      </c>
      <c r="R1070" s="7" t="s">
        <v>290</v>
      </c>
      <c r="S1070" s="7"/>
      <c r="T1070" s="9" t="s">
        <v>156</v>
      </c>
      <c r="U1070" s="7" t="str">
        <f t="shared" si="1309"/>
        <v>Contractuel</v>
      </c>
      <c r="V1070" s="8">
        <v>44805</v>
      </c>
      <c r="W1070" s="8">
        <v>44834</v>
      </c>
      <c r="X1070" s="8"/>
      <c r="Y1070" s="8"/>
      <c r="Z1070" s="8">
        <v>44774</v>
      </c>
      <c r="AA1070" s="7">
        <f t="shared" si="1310"/>
        <v>8</v>
      </c>
      <c r="AB1070" s="7">
        <f t="shared" si="1311"/>
        <v>2022</v>
      </c>
      <c r="AC1070" s="7">
        <f t="shared" si="1312"/>
        <v>2026</v>
      </c>
      <c r="AD1070" s="10" t="e">
        <f t="shared" ref="AD1070:AD1133" ca="1" si="1368">IF(#REF!="Non",(DAYS360(N1070,Q1070)/360),(DAYS360(N1070,TODAY())/360))</f>
        <v>#REF!</v>
      </c>
      <c r="AE1070" s="10" t="e">
        <f t="shared" ca="1" si="1314"/>
        <v>#REF!</v>
      </c>
      <c r="AF1070" s="8">
        <v>27818</v>
      </c>
      <c r="AG1070" s="11">
        <f t="shared" ca="1" si="1315"/>
        <v>49.052054794520551</v>
      </c>
      <c r="AH1070" s="10" t="str">
        <f t="shared" ca="1" si="1316"/>
        <v>&gt;45&lt; 55</v>
      </c>
      <c r="AI1070" s="12"/>
      <c r="AJ1070" s="13"/>
      <c r="AK1070" s="12" t="s">
        <v>4370</v>
      </c>
      <c r="AL1070" s="8">
        <v>34961</v>
      </c>
      <c r="AM1070" s="7" t="s">
        <v>108</v>
      </c>
      <c r="AN1070" s="7" t="s">
        <v>76</v>
      </c>
      <c r="AO1070">
        <v>3</v>
      </c>
      <c r="AQ1070" s="14">
        <v>3</v>
      </c>
      <c r="AR1070" s="14">
        <v>1</v>
      </c>
      <c r="AS1070" s="15">
        <f t="shared" si="1317"/>
        <v>45139.25</v>
      </c>
      <c r="AT1070" s="14" t="s">
        <v>163</v>
      </c>
      <c r="AU1070" s="12">
        <v>3.3069999999999999</v>
      </c>
      <c r="AV1070" s="17" t="s">
        <v>150</v>
      </c>
      <c r="AW1070" s="18" t="s">
        <v>339</v>
      </c>
      <c r="AX1070" s="19" t="s">
        <v>4371</v>
      </c>
      <c r="AY1070" s="17" t="s">
        <v>1185</v>
      </c>
      <c r="AZ1070" s="14" t="s">
        <v>174</v>
      </c>
      <c r="BA1070" s="20" t="str">
        <f t="shared" si="1318"/>
        <v>07080013810554901483</v>
      </c>
      <c r="BB1070" s="31">
        <f t="shared" si="1319"/>
        <v>20</v>
      </c>
      <c r="BC1070" s="22" t="s">
        <v>2357</v>
      </c>
      <c r="BD1070" s="23" t="s">
        <v>115</v>
      </c>
      <c r="BF1070" s="8"/>
      <c r="BG1070" s="32">
        <v>27222719</v>
      </c>
      <c r="BH1070" s="32">
        <v>26848851</v>
      </c>
      <c r="BI1070" s="32"/>
      <c r="BJ1070" t="s">
        <v>322</v>
      </c>
      <c r="BK1070" s="14" t="str">
        <f t="shared" si="1334"/>
        <v>A-P6</v>
      </c>
      <c r="BL1070" s="14"/>
      <c r="BM1070" s="25">
        <v>224.339</v>
      </c>
      <c r="BN1070" s="26" t="str">
        <f t="shared" si="1364"/>
        <v>07080013810554901483</v>
      </c>
      <c r="BO1070" s="27" t="str">
        <f t="shared" si="1320"/>
        <v>TAYECHI MEHRZIA</v>
      </c>
      <c r="BP1070" s="26">
        <f t="shared" si="1321"/>
        <v>1071</v>
      </c>
      <c r="BQ1070" s="28" t="s">
        <v>1266</v>
      </c>
    </row>
    <row r="1071" spans="1:69" x14ac:dyDescent="0.25">
      <c r="A1071" t="str">
        <f>VLOOKUP(B1071,[2]RH!$B:$BV,72,0)</f>
        <v>Non-Actif</v>
      </c>
      <c r="B1071" s="6">
        <v>1072</v>
      </c>
      <c r="C1071" s="7" t="s">
        <v>65</v>
      </c>
      <c r="D1071" s="7" t="s">
        <v>4372</v>
      </c>
      <c r="E1071" s="7" t="s">
        <v>67</v>
      </c>
      <c r="F1071" s="7" t="s">
        <v>118</v>
      </c>
      <c r="G1071" s="7" t="s">
        <v>220</v>
      </c>
      <c r="H1071" s="7">
        <v>520</v>
      </c>
      <c r="I1071" s="7"/>
      <c r="J1071" s="7" t="s">
        <v>281</v>
      </c>
      <c r="K1071" s="7" t="s">
        <v>146</v>
      </c>
      <c r="L1071" s="7" t="s">
        <v>90</v>
      </c>
      <c r="M1071" s="7" t="s">
        <v>160</v>
      </c>
      <c r="N1071" s="8">
        <v>44762</v>
      </c>
      <c r="P1071" s="7">
        <f t="shared" ca="1" si="1322"/>
        <v>-888</v>
      </c>
      <c r="Q1071" s="8">
        <v>44807</v>
      </c>
      <c r="R1071" s="7" t="s">
        <v>161</v>
      </c>
      <c r="S1071" s="7"/>
      <c r="T1071" s="9" t="s">
        <v>156</v>
      </c>
      <c r="U1071" s="7" t="str">
        <f t="shared" si="1309"/>
        <v>Contractuel</v>
      </c>
      <c r="V1071" s="8">
        <v>44805</v>
      </c>
      <c r="W1071" s="8">
        <v>44834</v>
      </c>
      <c r="X1071" s="8"/>
      <c r="Y1071" s="8"/>
      <c r="Z1071" s="8">
        <v>44762</v>
      </c>
      <c r="AA1071" s="7">
        <f t="shared" si="1310"/>
        <v>7</v>
      </c>
      <c r="AB1071" s="7">
        <f t="shared" si="1311"/>
        <v>2022</v>
      </c>
      <c r="AC1071" s="7">
        <f t="shared" si="1312"/>
        <v>2026</v>
      </c>
      <c r="AD1071" s="10" t="e">
        <f t="shared" ref="AD1071:AD1134" ca="1" si="1369">IF(#REF!="Non",(DAYS360(N1071,Q1071)/360),(DAYS360(N1071,TODAY())/360))</f>
        <v>#REF!</v>
      </c>
      <c r="AE1071" s="10" t="e">
        <f t="shared" ca="1" si="1314"/>
        <v>#REF!</v>
      </c>
      <c r="AF1071" s="8">
        <v>35249</v>
      </c>
      <c r="AG1071" s="11">
        <f t="shared" ca="1" si="1315"/>
        <v>28.693150684931506</v>
      </c>
      <c r="AH1071" s="10" t="str">
        <f t="shared" ca="1" si="1316"/>
        <v>&gt;25&lt; 35</v>
      </c>
      <c r="AI1071" s="12"/>
      <c r="AJ1071" s="13"/>
      <c r="AK1071" s="12" t="s">
        <v>4373</v>
      </c>
      <c r="AL1071" s="8">
        <v>41982</v>
      </c>
      <c r="AM1071" s="7" t="s">
        <v>75</v>
      </c>
      <c r="AN1071" s="7" t="s">
        <v>109</v>
      </c>
      <c r="AQ1071" s="14">
        <v>3</v>
      </c>
      <c r="AR1071" s="14">
        <v>1</v>
      </c>
      <c r="AS1071" s="15">
        <f t="shared" si="1317"/>
        <v>45127.25</v>
      </c>
      <c r="AT1071" s="14" t="s">
        <v>163</v>
      </c>
      <c r="AU1071" s="12">
        <v>3.3069999999999999</v>
      </c>
      <c r="AV1071" s="17" t="s">
        <v>236</v>
      </c>
      <c r="AW1071" s="18" t="s">
        <v>201</v>
      </c>
      <c r="AX1071" s="19" t="s">
        <v>4374</v>
      </c>
      <c r="AY1071" s="17" t="s">
        <v>2635</v>
      </c>
      <c r="AZ1071" s="14" t="s">
        <v>203</v>
      </c>
      <c r="BA1071" s="20" t="str">
        <f t="shared" si="1318"/>
        <v>17001000000310860453</v>
      </c>
      <c r="BB1071" s="31">
        <f t="shared" si="1319"/>
        <v>20</v>
      </c>
      <c r="BC1071" s="22" t="s">
        <v>4375</v>
      </c>
      <c r="BD1071" s="23" t="s">
        <v>341</v>
      </c>
      <c r="BF1071" s="8"/>
      <c r="BG1071" s="32">
        <v>52720725</v>
      </c>
      <c r="BH1071" s="32">
        <v>50709216</v>
      </c>
      <c r="BI1071" s="32"/>
      <c r="BJ1071" t="s">
        <v>3806</v>
      </c>
      <c r="BK1071" s="14" t="str">
        <f t="shared" si="1334"/>
        <v>B-520</v>
      </c>
      <c r="BL1071" s="14"/>
      <c r="BM1071" s="25"/>
      <c r="BN1071" s="26" t="str">
        <f t="shared" si="1364"/>
        <v>17001000000310860453</v>
      </c>
      <c r="BO1071" s="27" t="str">
        <f t="shared" si="1320"/>
        <v>TAJINI HAMDI</v>
      </c>
      <c r="BP1071" s="26">
        <f t="shared" si="1321"/>
        <v>1072</v>
      </c>
      <c r="BQ1071" s="28"/>
    </row>
    <row r="1072" spans="1:69" x14ac:dyDescent="0.25">
      <c r="A1072" t="str">
        <f>VLOOKUP(B1072,[2]RH!$B:$BV,72,0)</f>
        <v>Non-Actif</v>
      </c>
      <c r="B1072" s="6">
        <v>1073</v>
      </c>
      <c r="C1072" s="7" t="s">
        <v>100</v>
      </c>
      <c r="D1072" s="7" t="s">
        <v>4376</v>
      </c>
      <c r="E1072" s="7" t="s">
        <v>67</v>
      </c>
      <c r="F1072" s="7" t="s">
        <v>118</v>
      </c>
      <c r="G1072" s="7" t="s">
        <v>2675</v>
      </c>
      <c r="H1072" s="7" t="s">
        <v>649</v>
      </c>
      <c r="I1072" s="7" t="s">
        <v>650</v>
      </c>
      <c r="J1072" s="7" t="s">
        <v>281</v>
      </c>
      <c r="K1072" s="7" t="s">
        <v>146</v>
      </c>
      <c r="L1072" s="7" t="s">
        <v>90</v>
      </c>
      <c r="M1072" s="7" t="s">
        <v>191</v>
      </c>
      <c r="N1072" s="8">
        <v>44760</v>
      </c>
      <c r="P1072" s="7">
        <f t="shared" ca="1" si="1322"/>
        <v>-737</v>
      </c>
      <c r="Q1072" s="8">
        <v>44932</v>
      </c>
      <c r="R1072" s="7" t="s">
        <v>161</v>
      </c>
      <c r="S1072" s="7"/>
      <c r="T1072" s="9" t="s">
        <v>156</v>
      </c>
      <c r="U1072" s="7" t="str">
        <f t="shared" si="1309"/>
        <v>Contractuel</v>
      </c>
      <c r="V1072" s="8">
        <v>44927</v>
      </c>
      <c r="W1072" s="8">
        <v>44985</v>
      </c>
      <c r="X1072" s="8"/>
      <c r="Y1072" s="8"/>
      <c r="Z1072" s="8">
        <v>44760</v>
      </c>
      <c r="AA1072" s="7">
        <f t="shared" si="1310"/>
        <v>7</v>
      </c>
      <c r="AB1072" s="7">
        <f t="shared" si="1311"/>
        <v>2022</v>
      </c>
      <c r="AC1072" s="7">
        <f t="shared" si="1312"/>
        <v>2026</v>
      </c>
      <c r="AD1072" s="10" t="e">
        <f t="shared" ref="AD1072:AD1135" ca="1" si="1370">IF(#REF!="Non",(DAYS360(N1072,Q1072)/360),(DAYS360(N1072,TODAY())/360))</f>
        <v>#REF!</v>
      </c>
      <c r="AE1072" s="10" t="e">
        <f t="shared" ca="1" si="1314"/>
        <v>#REF!</v>
      </c>
      <c r="AF1072" s="8">
        <v>34118</v>
      </c>
      <c r="AG1072" s="11">
        <f t="shared" ca="1" si="1315"/>
        <v>31.791780821917808</v>
      </c>
      <c r="AH1072" s="10" t="str">
        <f t="shared" ca="1" si="1316"/>
        <v>&gt;25&lt; 35</v>
      </c>
      <c r="AI1072" s="12">
        <v>16434109</v>
      </c>
      <c r="AJ1072" s="13" t="s">
        <v>82</v>
      </c>
      <c r="AK1072" s="12" t="s">
        <v>4377</v>
      </c>
      <c r="AL1072" s="8">
        <v>40742</v>
      </c>
      <c r="AM1072" s="7" t="s">
        <v>108</v>
      </c>
      <c r="AN1072" s="7" t="s">
        <v>109</v>
      </c>
      <c r="AQ1072" s="14">
        <v>3</v>
      </c>
      <c r="AR1072" s="14">
        <v>1</v>
      </c>
      <c r="AS1072" s="15">
        <f t="shared" si="1317"/>
        <v>45125.25</v>
      </c>
      <c r="AT1072" s="14" t="s">
        <v>163</v>
      </c>
      <c r="AU1072" s="12">
        <v>3.3069999999999999</v>
      </c>
      <c r="AV1072" s="17" t="s">
        <v>79</v>
      </c>
      <c r="AW1072" s="18" t="s">
        <v>4378</v>
      </c>
      <c r="AX1072" s="19" t="s">
        <v>4379</v>
      </c>
      <c r="AY1072" s="17" t="s">
        <v>1112</v>
      </c>
      <c r="AZ1072" s="14" t="s">
        <v>83</v>
      </c>
      <c r="BA1072" s="20" t="str">
        <f t="shared" si="1318"/>
        <v>08121029052001258124</v>
      </c>
      <c r="BB1072" s="31">
        <f t="shared" si="1319"/>
        <v>20</v>
      </c>
      <c r="BC1072" s="22" t="s">
        <v>3336</v>
      </c>
      <c r="BD1072" s="23" t="s">
        <v>341</v>
      </c>
      <c r="BF1072" s="8"/>
      <c r="BG1072" s="32">
        <v>55700467</v>
      </c>
      <c r="BH1072" s="32">
        <v>54158579</v>
      </c>
      <c r="BI1072" s="32"/>
      <c r="BJ1072" t="s">
        <v>3173</v>
      </c>
      <c r="BK1072" s="14" t="str">
        <f t="shared" si="1334"/>
        <v>B-Panda</v>
      </c>
      <c r="BL1072" s="14"/>
      <c r="BM1072" s="25"/>
      <c r="BN1072" s="26" t="str">
        <f t="shared" si="1364"/>
        <v>08121029052001258124</v>
      </c>
      <c r="BO1072" s="27" t="str">
        <f t="shared" si="1320"/>
        <v>JERIDI IBTISSEM</v>
      </c>
      <c r="BP1072" s="26">
        <f t="shared" si="1321"/>
        <v>1073</v>
      </c>
      <c r="BQ1072" s="28"/>
    </row>
    <row r="1073" spans="1:69" x14ac:dyDescent="0.25">
      <c r="A1073" t="str">
        <f>VLOOKUP(B1073,[2]RH!$B:$BV,72,0)</f>
        <v>Non-Actif</v>
      </c>
      <c r="B1073" s="6">
        <v>1074</v>
      </c>
      <c r="C1073" s="7" t="s">
        <v>168</v>
      </c>
      <c r="D1073" s="7" t="s">
        <v>4380</v>
      </c>
      <c r="E1073" s="7" t="s">
        <v>67</v>
      </c>
      <c r="F1073" s="7" t="s">
        <v>118</v>
      </c>
      <c r="G1073" s="7" t="s">
        <v>533</v>
      </c>
      <c r="H1073" s="7">
        <v>560</v>
      </c>
      <c r="I1073" s="7" t="s">
        <v>189</v>
      </c>
      <c r="J1073" s="7" t="s">
        <v>190</v>
      </c>
      <c r="K1073" s="7" t="s">
        <v>89</v>
      </c>
      <c r="L1073" s="7" t="s">
        <v>90</v>
      </c>
      <c r="M1073" s="7" t="s">
        <v>535</v>
      </c>
      <c r="N1073" s="8">
        <v>44763</v>
      </c>
      <c r="P1073" s="7">
        <f t="shared" ca="1" si="1322"/>
        <v>-615</v>
      </c>
      <c r="Q1073" s="8">
        <v>45047</v>
      </c>
      <c r="R1073" s="7" t="s">
        <v>147</v>
      </c>
      <c r="S1073" s="7"/>
      <c r="T1073" s="9" t="s">
        <v>156</v>
      </c>
      <c r="U1073" s="7" t="str">
        <f t="shared" si="1309"/>
        <v>Contractuel</v>
      </c>
      <c r="V1073" s="8">
        <v>45047</v>
      </c>
      <c r="W1073" s="8">
        <v>45107</v>
      </c>
      <c r="X1073" s="8"/>
      <c r="Y1073" s="8"/>
      <c r="Z1073" s="8">
        <v>44763</v>
      </c>
      <c r="AA1073" s="7">
        <f t="shared" si="1310"/>
        <v>7</v>
      </c>
      <c r="AB1073" s="7">
        <f t="shared" si="1311"/>
        <v>2022</v>
      </c>
      <c r="AC1073" s="7">
        <f t="shared" si="1312"/>
        <v>2026</v>
      </c>
      <c r="AD1073" s="10" t="e">
        <f t="shared" ref="AD1073:AD1136" ca="1" si="1371">IF(#REF!="Non",(DAYS360(N1073,Q1073)/360),(DAYS360(N1073,TODAY())/360))</f>
        <v>#REF!</v>
      </c>
      <c r="AE1073" s="10" t="e">
        <f t="shared" ca="1" si="1314"/>
        <v>#REF!</v>
      </c>
      <c r="AF1073" s="8">
        <v>32867</v>
      </c>
      <c r="AG1073" s="11">
        <f t="shared" ca="1" si="1315"/>
        <v>35.219178082191782</v>
      </c>
      <c r="AH1073" s="10" t="str">
        <f t="shared" ca="1" si="1316"/>
        <v>&gt;35&lt; 45</v>
      </c>
      <c r="AI1073" s="12"/>
      <c r="AJ1073" s="13"/>
      <c r="AK1073" s="12" t="s">
        <v>4381</v>
      </c>
      <c r="AL1073" s="8">
        <v>39471</v>
      </c>
      <c r="AM1073" s="7" t="s">
        <v>108</v>
      </c>
      <c r="AN1073" s="7" t="s">
        <v>76</v>
      </c>
      <c r="AO1073">
        <v>1</v>
      </c>
      <c r="AQ1073" s="14">
        <v>3</v>
      </c>
      <c r="AR1073" s="14">
        <v>1</v>
      </c>
      <c r="AS1073" s="15">
        <f t="shared" si="1317"/>
        <v>45128.25</v>
      </c>
      <c r="AT1073" s="14" t="s">
        <v>163</v>
      </c>
      <c r="AU1073" s="12">
        <v>3.3069999999999999</v>
      </c>
      <c r="AV1073" s="17" t="s">
        <v>150</v>
      </c>
      <c r="AW1073" s="18" t="s">
        <v>339</v>
      </c>
      <c r="AX1073" s="19" t="s">
        <v>4382</v>
      </c>
      <c r="AY1073" s="17" t="s">
        <v>833</v>
      </c>
      <c r="AZ1073" s="14" t="s">
        <v>174</v>
      </c>
      <c r="BA1073" s="20" t="str">
        <f t="shared" si="1318"/>
        <v>07080013810554862489</v>
      </c>
      <c r="BB1073" s="31">
        <f t="shared" si="1319"/>
        <v>20</v>
      </c>
      <c r="BC1073" s="22" t="s">
        <v>4383</v>
      </c>
      <c r="BD1073" s="23" t="s">
        <v>341</v>
      </c>
      <c r="BF1073" s="8"/>
      <c r="BG1073" s="32">
        <v>20155608</v>
      </c>
      <c r="BH1073" s="32">
        <v>24480934</v>
      </c>
      <c r="BI1073" s="32"/>
      <c r="BJ1073" t="s">
        <v>341</v>
      </c>
      <c r="BK1073" s="14" t="str">
        <f t="shared" si="1334"/>
        <v>A-560</v>
      </c>
      <c r="BL1073" s="14"/>
      <c r="BM1073" s="25"/>
      <c r="BN1073" s="26" t="str">
        <f t="shared" si="1364"/>
        <v>07080013810554862489</v>
      </c>
      <c r="BO1073" s="27" t="str">
        <f t="shared" si="1320"/>
        <v>ROMDHANE KAOUTHER</v>
      </c>
      <c r="BP1073" s="26">
        <f t="shared" si="1321"/>
        <v>1074</v>
      </c>
      <c r="BQ1073" s="28"/>
    </row>
    <row r="1074" spans="1:69" x14ac:dyDescent="0.25">
      <c r="A1074" t="str">
        <f>VLOOKUP(B1074,[2]RH!$B:$BV,72,0)</f>
        <v>si</v>
      </c>
      <c r="B1074" s="6">
        <v>1075</v>
      </c>
      <c r="C1074" s="7" t="s">
        <v>168</v>
      </c>
      <c r="D1074" s="7" t="s">
        <v>4384</v>
      </c>
      <c r="E1074" s="7" t="s">
        <v>67</v>
      </c>
      <c r="F1074" s="7" t="s">
        <v>118</v>
      </c>
      <c r="G1074" s="7" t="s">
        <v>220</v>
      </c>
      <c r="H1074" s="7" t="s">
        <v>225</v>
      </c>
      <c r="I1074" s="7" t="s">
        <v>614</v>
      </c>
      <c r="J1074" s="7" t="s">
        <v>281</v>
      </c>
      <c r="K1074" s="7" t="s">
        <v>146</v>
      </c>
      <c r="L1074" s="7" t="s">
        <v>90</v>
      </c>
      <c r="M1074" s="7" t="s">
        <v>191</v>
      </c>
      <c r="N1074" s="8">
        <v>44762</v>
      </c>
      <c r="P1074" s="7">
        <f t="shared" ca="1" si="1322"/>
        <v>25</v>
      </c>
      <c r="Q1074" s="8"/>
      <c r="R1074" s="7"/>
      <c r="S1074" s="7"/>
      <c r="T1074" s="9" t="s">
        <v>156</v>
      </c>
      <c r="U1074" s="7" t="str">
        <f t="shared" si="1309"/>
        <v>Contractuel</v>
      </c>
      <c r="V1074" s="8">
        <v>45689</v>
      </c>
      <c r="W1074" s="8">
        <f>VLOOKUP(B1074,[1]BASE!$A:$Q,17,0)</f>
        <v>45747</v>
      </c>
      <c r="X1074" s="8"/>
      <c r="Y1074" s="8"/>
      <c r="Z1074" s="8">
        <v>44762</v>
      </c>
      <c r="AA1074" s="7">
        <f t="shared" si="1310"/>
        <v>7</v>
      </c>
      <c r="AB1074" s="7">
        <f t="shared" si="1311"/>
        <v>2022</v>
      </c>
      <c r="AC1074" s="7">
        <f t="shared" si="1312"/>
        <v>2026</v>
      </c>
      <c r="AD1074" s="10" t="e">
        <f t="shared" ref="AD1074:AD1137" ca="1" si="1372">IF(#REF!="Non",(DAYS360(N1074,Q1074)/360),(DAYS360(N1074,TODAY())/360))</f>
        <v>#REF!</v>
      </c>
      <c r="AE1074" s="10" t="e">
        <f t="shared" ca="1" si="1314"/>
        <v>#REF!</v>
      </c>
      <c r="AF1074" s="8">
        <v>35182</v>
      </c>
      <c r="AG1074" s="11">
        <f t="shared" ca="1" si="1315"/>
        <v>28.876712328767123</v>
      </c>
      <c r="AH1074" s="10" t="str">
        <f t="shared" ca="1" si="1316"/>
        <v>&gt;25&lt; 35</v>
      </c>
      <c r="AI1074" s="12">
        <v>17591838</v>
      </c>
      <c r="AJ1074" s="13" t="s">
        <v>150</v>
      </c>
      <c r="AK1074" s="12" t="s">
        <v>4385</v>
      </c>
      <c r="AL1074" s="8">
        <v>41911</v>
      </c>
      <c r="AM1074" s="7" t="s">
        <v>108</v>
      </c>
      <c r="AN1074" s="7" t="s">
        <v>76</v>
      </c>
      <c r="AQ1074">
        <v>3</v>
      </c>
      <c r="AR1074" s="14">
        <v>3</v>
      </c>
      <c r="AS1074" s="15">
        <f t="shared" si="1317"/>
        <v>45857.75</v>
      </c>
      <c r="AT1074" s="14" t="s">
        <v>163</v>
      </c>
      <c r="AU1074" s="12">
        <v>3.3069999999999999</v>
      </c>
      <c r="AV1074" s="17" t="s">
        <v>150</v>
      </c>
      <c r="AW1074" s="18" t="s">
        <v>339</v>
      </c>
      <c r="AX1074" s="19" t="s">
        <v>4386</v>
      </c>
      <c r="AY1074" s="17" t="s">
        <v>150</v>
      </c>
      <c r="AZ1074" s="14" t="s">
        <v>174</v>
      </c>
      <c r="BA1074" s="20" t="str">
        <f t="shared" si="1318"/>
        <v>07080013810554852207</v>
      </c>
      <c r="BB1074" s="31">
        <f t="shared" si="1319"/>
        <v>20</v>
      </c>
      <c r="BC1074" s="22" t="s">
        <v>4387</v>
      </c>
      <c r="BD1074" s="23" t="s">
        <v>482</v>
      </c>
      <c r="BF1074" s="8"/>
      <c r="BG1074" s="32">
        <v>54930655</v>
      </c>
      <c r="BH1074" s="32">
        <v>51455310</v>
      </c>
      <c r="BI1074" s="32"/>
      <c r="BJ1074" t="s">
        <v>322</v>
      </c>
      <c r="BK1074" s="14" t="str">
        <f>IF(K1074="CADRE","CADRE",CONCATENATE(J1074,"-",H1074))</f>
        <v>B-P6 AV</v>
      </c>
      <c r="BL1074" s="14" t="s">
        <v>288</v>
      </c>
      <c r="BM1074" s="25"/>
      <c r="BN1074" s="26" t="str">
        <f t="shared" si="1364"/>
        <v>07080013810554852207</v>
      </c>
      <c r="BO1074" s="27" t="str">
        <f t="shared" si="1320"/>
        <v>BAGHOURI BASMA</v>
      </c>
      <c r="BP1074" s="26">
        <f t="shared" si="1321"/>
        <v>1075</v>
      </c>
      <c r="BQ1074" s="28"/>
    </row>
    <row r="1075" spans="1:69" x14ac:dyDescent="0.25">
      <c r="A1075" t="str">
        <f>VLOOKUP(B1075,[2]RH!$B:$BV,72,0)</f>
        <v>si</v>
      </c>
      <c r="B1075" s="6">
        <v>1076</v>
      </c>
      <c r="C1075" s="7" t="s">
        <v>168</v>
      </c>
      <c r="D1075" s="7" t="s">
        <v>4388</v>
      </c>
      <c r="E1075" s="7" t="s">
        <v>67</v>
      </c>
      <c r="F1075" s="7" t="s">
        <v>118</v>
      </c>
      <c r="G1075" s="7" t="s">
        <v>220</v>
      </c>
      <c r="H1075" s="7" t="s">
        <v>225</v>
      </c>
      <c r="I1075" s="7" t="s">
        <v>534</v>
      </c>
      <c r="J1075" s="7" t="s">
        <v>190</v>
      </c>
      <c r="K1075" s="7" t="s">
        <v>146</v>
      </c>
      <c r="L1075" s="7" t="s">
        <v>90</v>
      </c>
      <c r="M1075" s="7" t="s">
        <v>191</v>
      </c>
      <c r="N1075" s="8">
        <v>44762</v>
      </c>
      <c r="P1075" s="7">
        <f t="shared" ca="1" si="1322"/>
        <v>25</v>
      </c>
      <c r="Q1075" s="8"/>
      <c r="R1075" s="7"/>
      <c r="S1075" s="7"/>
      <c r="T1075" s="9" t="s">
        <v>156</v>
      </c>
      <c r="U1075" s="7" t="str">
        <f t="shared" si="1309"/>
        <v>Contractuel</v>
      </c>
      <c r="V1075" s="8">
        <v>45689</v>
      </c>
      <c r="W1075" s="8">
        <f>VLOOKUP(B1075,[1]BASE!$A:$Q,17,0)</f>
        <v>45747</v>
      </c>
      <c r="X1075" s="8"/>
      <c r="Y1075" s="8"/>
      <c r="Z1075" s="8">
        <v>44762</v>
      </c>
      <c r="AA1075" s="7">
        <f t="shared" si="1310"/>
        <v>7</v>
      </c>
      <c r="AB1075" s="7">
        <f t="shared" si="1311"/>
        <v>2022</v>
      </c>
      <c r="AC1075" s="7">
        <f t="shared" si="1312"/>
        <v>2026</v>
      </c>
      <c r="AD1075" s="10" t="e">
        <f t="shared" ref="AD1075:AD1138" ca="1" si="1373">IF(#REF!="Non",(DAYS360(N1075,Q1075)/360),(DAYS360(N1075,TODAY())/360))</f>
        <v>#REF!</v>
      </c>
      <c r="AE1075" s="10" t="e">
        <f t="shared" ca="1" si="1314"/>
        <v>#REF!</v>
      </c>
      <c r="AF1075" s="8">
        <v>33175</v>
      </c>
      <c r="AG1075" s="11">
        <f t="shared" ca="1" si="1315"/>
        <v>34.375342465753427</v>
      </c>
      <c r="AH1075" s="10" t="str">
        <f t="shared" ca="1" si="1316"/>
        <v>&gt;25&lt; 35</v>
      </c>
      <c r="AI1075" s="12">
        <v>16444371</v>
      </c>
      <c r="AJ1075" s="13" t="s">
        <v>82</v>
      </c>
      <c r="AK1075" s="12" t="s">
        <v>4389</v>
      </c>
      <c r="AL1075" s="8">
        <v>44501</v>
      </c>
      <c r="AM1075" s="7" t="s">
        <v>108</v>
      </c>
      <c r="AN1075" s="7" t="s">
        <v>76</v>
      </c>
      <c r="AO1075">
        <v>2</v>
      </c>
      <c r="AQ1075">
        <v>3</v>
      </c>
      <c r="AR1075" s="14">
        <v>3</v>
      </c>
      <c r="AS1075" s="15">
        <f t="shared" si="1317"/>
        <v>45857.75</v>
      </c>
      <c r="AT1075" s="14" t="s">
        <v>163</v>
      </c>
      <c r="AU1075" s="12">
        <v>3.3069999999999999</v>
      </c>
      <c r="AV1075" s="17" t="s">
        <v>236</v>
      </c>
      <c r="AW1075" s="18" t="s">
        <v>201</v>
      </c>
      <c r="AX1075" s="19" t="s">
        <v>4390</v>
      </c>
      <c r="AY1075" s="17" t="s">
        <v>1553</v>
      </c>
      <c r="AZ1075" s="14" t="s">
        <v>203</v>
      </c>
      <c r="BA1075" s="20" t="str">
        <f t="shared" si="1318"/>
        <v>17001000000307834247</v>
      </c>
      <c r="BB1075" s="31">
        <f t="shared" si="1319"/>
        <v>20</v>
      </c>
      <c r="BC1075" s="22" t="s">
        <v>4391</v>
      </c>
      <c r="BD1075" s="23" t="s">
        <v>115</v>
      </c>
      <c r="BF1075" s="8">
        <v>45006</v>
      </c>
      <c r="BG1075" s="32">
        <v>26001858</v>
      </c>
      <c r="BH1075" s="32">
        <v>23611417</v>
      </c>
      <c r="BI1075" s="32"/>
      <c r="BJ1075" t="s">
        <v>714</v>
      </c>
      <c r="BK1075" s="14" t="str">
        <f t="shared" si="1334"/>
        <v>A-P6 AV</v>
      </c>
      <c r="BL1075" s="14" t="s">
        <v>595</v>
      </c>
      <c r="BM1075" s="25"/>
      <c r="BN1075" s="26" t="str">
        <f t="shared" si="1364"/>
        <v>17001000000307834247</v>
      </c>
      <c r="BO1075" s="27" t="str">
        <f t="shared" si="1320"/>
        <v>ZEDDINI EMNA</v>
      </c>
      <c r="BP1075" s="26">
        <f t="shared" si="1321"/>
        <v>1076</v>
      </c>
      <c r="BQ1075" s="28"/>
    </row>
    <row r="1076" spans="1:69" x14ac:dyDescent="0.25">
      <c r="A1076" t="str">
        <f>VLOOKUP(B1076,[2]RH!$B:$BV,72,0)</f>
        <v>Non-Actif</v>
      </c>
      <c r="B1076" s="6">
        <v>1077</v>
      </c>
      <c r="C1076" s="7" t="s">
        <v>100</v>
      </c>
      <c r="D1076" s="7" t="s">
        <v>4392</v>
      </c>
      <c r="E1076" s="7" t="s">
        <v>67</v>
      </c>
      <c r="F1076" s="7" t="s">
        <v>118</v>
      </c>
      <c r="G1076" s="7" t="s">
        <v>533</v>
      </c>
      <c r="H1076" s="7" t="s">
        <v>225</v>
      </c>
      <c r="I1076" s="7" t="s">
        <v>614</v>
      </c>
      <c r="J1076" s="7" t="s">
        <v>281</v>
      </c>
      <c r="K1076" s="7" t="s">
        <v>89</v>
      </c>
      <c r="L1076" s="7" t="s">
        <v>90</v>
      </c>
      <c r="M1076" s="7" t="s">
        <v>535</v>
      </c>
      <c r="N1076" s="8">
        <v>44769</v>
      </c>
      <c r="P1076" s="7" t="str">
        <f t="shared" ca="1" si="1322"/>
        <v/>
      </c>
      <c r="Q1076" s="8">
        <v>45178</v>
      </c>
      <c r="R1076" s="7" t="s">
        <v>4393</v>
      </c>
      <c r="S1076" s="7"/>
      <c r="T1076" s="9" t="s">
        <v>394</v>
      </c>
      <c r="U1076" s="7" t="str">
        <f t="shared" si="1309"/>
        <v>Contractuel</v>
      </c>
      <c r="V1076" s="8"/>
      <c r="W1076" s="8"/>
      <c r="X1076" s="8">
        <v>44774</v>
      </c>
      <c r="Y1076" s="8">
        <v>45138</v>
      </c>
      <c r="Z1076" s="8"/>
      <c r="AA1076" s="7">
        <f t="shared" si="1310"/>
        <v>7</v>
      </c>
      <c r="AB1076" s="7">
        <f t="shared" si="1311"/>
        <v>2022</v>
      </c>
      <c r="AC1076" s="7">
        <f t="shared" si="1312"/>
        <v>2026</v>
      </c>
      <c r="AD1076" s="10" t="e">
        <f t="shared" ref="AD1076:AD1139" ca="1" si="1374">IF(#REF!="Non",(DAYS360(N1076,Q1076)/360),(DAYS360(N1076,TODAY())/360))</f>
        <v>#REF!</v>
      </c>
      <c r="AE1076" s="10" t="e">
        <f t="shared" ca="1" si="1314"/>
        <v>#REF!</v>
      </c>
      <c r="AF1076" s="8">
        <v>33693</v>
      </c>
      <c r="AG1076" s="11">
        <f t="shared" ca="1" si="1315"/>
        <v>32.956164383561642</v>
      </c>
      <c r="AH1076" s="10" t="str">
        <f t="shared" ca="1" si="1316"/>
        <v>&gt;25&lt; 35</v>
      </c>
      <c r="AI1076" s="12"/>
      <c r="AJ1076" s="13"/>
      <c r="AK1076" s="12" t="s">
        <v>4394</v>
      </c>
      <c r="AL1076" s="8">
        <v>40404</v>
      </c>
      <c r="AM1076" s="7" t="s">
        <v>108</v>
      </c>
      <c r="AN1076" s="7" t="s">
        <v>109</v>
      </c>
      <c r="AQ1076" s="14">
        <v>3</v>
      </c>
      <c r="AR1076" s="14">
        <v>2</v>
      </c>
      <c r="AS1076" s="15">
        <f t="shared" si="1317"/>
        <v>45499.5</v>
      </c>
      <c r="AT1076" s="14" t="s">
        <v>163</v>
      </c>
      <c r="AU1076" s="12">
        <v>2.0670000000000002</v>
      </c>
      <c r="AV1076" s="17" t="s">
        <v>150</v>
      </c>
      <c r="AW1076" s="18" t="s">
        <v>339</v>
      </c>
      <c r="AX1076" s="19" t="s">
        <v>4395</v>
      </c>
      <c r="AY1076" s="17" t="s">
        <v>630</v>
      </c>
      <c r="AZ1076" s="14" t="s">
        <v>174</v>
      </c>
      <c r="BA1076" s="20" t="str">
        <f t="shared" si="1318"/>
        <v>07080013810552174910</v>
      </c>
      <c r="BB1076" s="31">
        <f t="shared" si="1319"/>
        <v>20</v>
      </c>
      <c r="BC1076" s="22" t="s">
        <v>4396</v>
      </c>
      <c r="BD1076" s="23" t="s">
        <v>286</v>
      </c>
      <c r="BF1076" s="8"/>
      <c r="BG1076" s="32">
        <v>22628746</v>
      </c>
      <c r="BH1076" s="32">
        <v>27924258</v>
      </c>
      <c r="BI1076" s="32"/>
      <c r="BJ1076" t="s">
        <v>286</v>
      </c>
      <c r="BK1076" s="14" t="str">
        <f t="shared" si="1334"/>
        <v>B-P6 AV</v>
      </c>
      <c r="BL1076" s="14" t="s">
        <v>288</v>
      </c>
      <c r="BM1076" s="25"/>
      <c r="BN1076" s="26" t="str">
        <f t="shared" si="1364"/>
        <v>07080013810552174910</v>
      </c>
      <c r="BO1076" s="27" t="str">
        <f t="shared" si="1320"/>
        <v>MASTOURI SARRA</v>
      </c>
      <c r="BP1076" s="26">
        <f t="shared" si="1321"/>
        <v>1077</v>
      </c>
      <c r="BQ1076" s="28"/>
    </row>
    <row r="1077" spans="1:69" x14ac:dyDescent="0.25">
      <c r="A1077" t="str">
        <f>VLOOKUP(B1077,[2]RH!$B:$BV,72,0)</f>
        <v>Non-Actif</v>
      </c>
      <c r="B1077" s="6">
        <v>1078</v>
      </c>
      <c r="C1077" s="7" t="s">
        <v>168</v>
      </c>
      <c r="D1077" s="7" t="s">
        <v>4397</v>
      </c>
      <c r="E1077" s="7" t="s">
        <v>67</v>
      </c>
      <c r="F1077" s="7" t="s">
        <v>118</v>
      </c>
      <c r="G1077" s="7" t="s">
        <v>220</v>
      </c>
      <c r="H1077" s="7">
        <v>965</v>
      </c>
      <c r="I1077" s="7" t="s">
        <v>1407</v>
      </c>
      <c r="J1077" s="7" t="s">
        <v>190</v>
      </c>
      <c r="K1077" s="7" t="s">
        <v>146</v>
      </c>
      <c r="L1077" s="7" t="s">
        <v>90</v>
      </c>
      <c r="M1077" s="7" t="s">
        <v>191</v>
      </c>
      <c r="N1077" s="8">
        <v>44762</v>
      </c>
      <c r="P1077" s="7">
        <f t="shared" ca="1" si="1322"/>
        <v>-553</v>
      </c>
      <c r="Q1077" s="8">
        <v>45175</v>
      </c>
      <c r="R1077" s="7" t="s">
        <v>4398</v>
      </c>
      <c r="S1077" s="7"/>
      <c r="T1077" s="9" t="s">
        <v>156</v>
      </c>
      <c r="U1077" s="7" t="str">
        <f t="shared" si="1309"/>
        <v>Contractuel</v>
      </c>
      <c r="V1077" s="8">
        <v>45139</v>
      </c>
      <c r="W1077" s="8">
        <v>45169</v>
      </c>
      <c r="X1077" s="8"/>
      <c r="Y1077" s="8"/>
      <c r="Z1077" s="8">
        <v>44762</v>
      </c>
      <c r="AA1077" s="7">
        <f t="shared" si="1310"/>
        <v>7</v>
      </c>
      <c r="AB1077" s="7">
        <f t="shared" si="1311"/>
        <v>2022</v>
      </c>
      <c r="AC1077" s="7">
        <f t="shared" si="1312"/>
        <v>2026</v>
      </c>
      <c r="AD1077" s="10" t="e">
        <f t="shared" ref="AD1077:AD1140" ca="1" si="1375">IF(#REF!="Non",(DAYS360(N1077,Q1077)/360),(DAYS360(N1077,TODAY())/360))</f>
        <v>#REF!</v>
      </c>
      <c r="AE1077" s="10" t="e">
        <f t="shared" ca="1" si="1314"/>
        <v>#REF!</v>
      </c>
      <c r="AF1077" s="8">
        <v>29022</v>
      </c>
      <c r="AG1077" s="11">
        <f t="shared" ca="1" si="1315"/>
        <v>45.753424657534246</v>
      </c>
      <c r="AH1077" s="10" t="str">
        <f t="shared" ca="1" si="1316"/>
        <v>&gt;45&lt; 55</v>
      </c>
      <c r="AI1077" s="12">
        <v>17283357</v>
      </c>
      <c r="AJ1077" s="13" t="s">
        <v>192</v>
      </c>
      <c r="AK1077" s="12" t="s">
        <v>4399</v>
      </c>
      <c r="AL1077" s="8">
        <v>44494</v>
      </c>
      <c r="AM1077" s="7" t="s">
        <v>108</v>
      </c>
      <c r="AN1077" s="7" t="s">
        <v>76</v>
      </c>
      <c r="AO1077">
        <v>5</v>
      </c>
      <c r="AQ1077" s="14">
        <v>3</v>
      </c>
      <c r="AR1077" s="14">
        <v>2</v>
      </c>
      <c r="AS1077" s="15">
        <f t="shared" si="1317"/>
        <v>45492.5</v>
      </c>
      <c r="AT1077" s="14" t="s">
        <v>163</v>
      </c>
      <c r="AU1077" s="12">
        <v>3.3069999999999999</v>
      </c>
      <c r="AV1077" s="17" t="s">
        <v>272</v>
      </c>
      <c r="AW1077" s="18" t="s">
        <v>303</v>
      </c>
      <c r="AX1077" s="19" t="s">
        <v>4400</v>
      </c>
      <c r="AY1077" s="17" t="s">
        <v>784</v>
      </c>
      <c r="AZ1077" s="14" t="s">
        <v>276</v>
      </c>
      <c r="BA1077" s="20" t="str">
        <f t="shared" si="1318"/>
        <v>25010000000102487331</v>
      </c>
      <c r="BB1077" s="31">
        <f t="shared" si="1319"/>
        <v>20</v>
      </c>
      <c r="BC1077" s="22" t="s">
        <v>4401</v>
      </c>
      <c r="BD1077" s="23" t="s">
        <v>115</v>
      </c>
      <c r="BF1077" s="8"/>
      <c r="BG1077" s="32">
        <v>95113245</v>
      </c>
      <c r="BH1077" s="32">
        <v>96914686</v>
      </c>
      <c r="BI1077" s="32"/>
      <c r="BJ1077" t="s">
        <v>286</v>
      </c>
      <c r="BK1077" s="14" t="str">
        <f t="shared" si="1334"/>
        <v>A-965</v>
      </c>
      <c r="BL1077" s="14" t="s">
        <v>241</v>
      </c>
      <c r="BM1077" s="25"/>
      <c r="BN1077" s="26" t="str">
        <f t="shared" si="1364"/>
        <v>25010000000102487331</v>
      </c>
      <c r="BO1077" s="27" t="str">
        <f t="shared" si="1320"/>
        <v>MBAREK FAOUZIA</v>
      </c>
      <c r="BP1077" s="26">
        <f t="shared" si="1321"/>
        <v>1078</v>
      </c>
      <c r="BQ1077" s="28"/>
    </row>
    <row r="1078" spans="1:69" x14ac:dyDescent="0.25">
      <c r="A1078" t="str">
        <f>VLOOKUP(B1078,[2]RH!$B:$BV,72,0)</f>
        <v>Non-Actif</v>
      </c>
      <c r="B1078" s="6">
        <v>1079</v>
      </c>
      <c r="C1078" s="7" t="s">
        <v>100</v>
      </c>
      <c r="D1078" s="7" t="s">
        <v>4402</v>
      </c>
      <c r="E1078" s="7" t="s">
        <v>67</v>
      </c>
      <c r="F1078" s="7" t="s">
        <v>118</v>
      </c>
      <c r="G1078" s="7" t="s">
        <v>220</v>
      </c>
      <c r="H1078" s="7">
        <v>560</v>
      </c>
      <c r="I1078" s="7"/>
      <c r="J1078" s="7" t="s">
        <v>190</v>
      </c>
      <c r="K1078" s="7" t="s">
        <v>146</v>
      </c>
      <c r="L1078" s="7" t="s">
        <v>90</v>
      </c>
      <c r="M1078" s="7" t="s">
        <v>191</v>
      </c>
      <c r="N1078" s="8">
        <v>44764</v>
      </c>
      <c r="P1078" s="7">
        <f t="shared" ca="1" si="1322"/>
        <v>-888</v>
      </c>
      <c r="Q1078" s="8">
        <v>44820</v>
      </c>
      <c r="R1078" s="7" t="s">
        <v>161</v>
      </c>
      <c r="S1078" s="7"/>
      <c r="T1078" s="9" t="s">
        <v>156</v>
      </c>
      <c r="U1078" s="7" t="str">
        <f t="shared" si="1309"/>
        <v>Contractuel</v>
      </c>
      <c r="V1078" s="8">
        <v>44805</v>
      </c>
      <c r="W1078" s="8">
        <v>44834</v>
      </c>
      <c r="X1078" s="8"/>
      <c r="Y1078" s="8"/>
      <c r="Z1078" s="8">
        <v>44764</v>
      </c>
      <c r="AA1078" s="7">
        <f t="shared" si="1310"/>
        <v>7</v>
      </c>
      <c r="AB1078" s="7">
        <f t="shared" si="1311"/>
        <v>2022</v>
      </c>
      <c r="AC1078" s="7">
        <f t="shared" si="1312"/>
        <v>2026</v>
      </c>
      <c r="AD1078" s="10" t="e">
        <f t="shared" ref="AD1078:AD1141" ca="1" si="1376">IF(#REF!="Non",(DAYS360(N1078,Q1078)/360),(DAYS360(N1078,TODAY())/360))</f>
        <v>#REF!</v>
      </c>
      <c r="AE1078" s="10" t="e">
        <f t="shared" ca="1" si="1314"/>
        <v>#REF!</v>
      </c>
      <c r="AF1078" s="8">
        <v>34278</v>
      </c>
      <c r="AG1078" s="11">
        <f t="shared" ca="1" si="1315"/>
        <v>31.353424657534248</v>
      </c>
      <c r="AH1078" s="10" t="str">
        <f t="shared" ca="1" si="1316"/>
        <v>&gt;25&lt; 35</v>
      </c>
      <c r="AI1078" s="12">
        <v>16628048</v>
      </c>
      <c r="AJ1078" s="13" t="s">
        <v>92</v>
      </c>
      <c r="AK1078" s="12" t="s">
        <v>4403</v>
      </c>
      <c r="AL1078" s="8">
        <v>43696</v>
      </c>
      <c r="AM1078" s="7" t="s">
        <v>108</v>
      </c>
      <c r="AN1078" s="7" t="s">
        <v>109</v>
      </c>
      <c r="AQ1078" s="14">
        <v>3</v>
      </c>
      <c r="AR1078" s="14">
        <v>1</v>
      </c>
      <c r="AS1078" s="15">
        <f t="shared" si="1317"/>
        <v>45129.25</v>
      </c>
      <c r="AT1078" s="14" t="s">
        <v>163</v>
      </c>
      <c r="AU1078" s="12">
        <v>3.3069999999999999</v>
      </c>
      <c r="AV1078" s="17" t="s">
        <v>272</v>
      </c>
      <c r="AW1078" s="18" t="s">
        <v>907</v>
      </c>
      <c r="AX1078" s="19" t="s">
        <v>4404</v>
      </c>
      <c r="AY1078" s="17" t="s">
        <v>1695</v>
      </c>
      <c r="AZ1078" s="14" t="s">
        <v>276</v>
      </c>
      <c r="BA1078" s="20" t="str">
        <f t="shared" si="1318"/>
        <v>25024000000075537288</v>
      </c>
      <c r="BB1078" s="31">
        <f t="shared" si="1319"/>
        <v>20</v>
      </c>
      <c r="BC1078" s="22" t="s">
        <v>4405</v>
      </c>
      <c r="BD1078" s="23" t="s">
        <v>286</v>
      </c>
      <c r="BF1078" s="8"/>
      <c r="BG1078" s="32">
        <v>94847397</v>
      </c>
      <c r="BH1078" s="32">
        <v>23111846</v>
      </c>
      <c r="BI1078" s="32"/>
      <c r="BJ1078" t="s">
        <v>286</v>
      </c>
      <c r="BK1078" s="14" t="str">
        <f t="shared" si="1334"/>
        <v>A-560</v>
      </c>
      <c r="BL1078" s="14"/>
      <c r="BM1078" s="25"/>
      <c r="BN1078" s="26" t="str">
        <f t="shared" si="1364"/>
        <v>25024000000075537288</v>
      </c>
      <c r="BO1078" s="27" t="str">
        <f t="shared" si="1320"/>
        <v>BOULAABI DONIA</v>
      </c>
      <c r="BP1078" s="26">
        <f t="shared" si="1321"/>
        <v>1079</v>
      </c>
      <c r="BQ1078" s="28"/>
    </row>
    <row r="1079" spans="1:69" x14ac:dyDescent="0.25">
      <c r="A1079" t="str">
        <f>VLOOKUP(B1079,[2]RH!$B:$BV,72,0)</f>
        <v>Non-Actif</v>
      </c>
      <c r="B1079" s="6">
        <v>1080</v>
      </c>
      <c r="C1079" s="7" t="s">
        <v>168</v>
      </c>
      <c r="D1079" s="7" t="s">
        <v>4406</v>
      </c>
      <c r="E1079" s="7" t="s">
        <v>67</v>
      </c>
      <c r="F1079" s="7" t="s">
        <v>118</v>
      </c>
      <c r="G1079" s="7" t="s">
        <v>220</v>
      </c>
      <c r="H1079" s="7">
        <v>520</v>
      </c>
      <c r="I1079" s="7" t="s">
        <v>614</v>
      </c>
      <c r="J1079" s="7" t="s">
        <v>281</v>
      </c>
      <c r="K1079" s="7" t="s">
        <v>146</v>
      </c>
      <c r="L1079" s="7" t="s">
        <v>90</v>
      </c>
      <c r="M1079" s="7" t="s">
        <v>191</v>
      </c>
      <c r="N1079" s="8">
        <v>44765</v>
      </c>
      <c r="P1079" s="7">
        <f t="shared" ca="1" si="1322"/>
        <v>-737</v>
      </c>
      <c r="Q1079" s="8">
        <v>44974</v>
      </c>
      <c r="R1079" s="7" t="s">
        <v>147</v>
      </c>
      <c r="S1079" s="7"/>
      <c r="T1079" s="9" t="s">
        <v>156</v>
      </c>
      <c r="U1079" s="7" t="str">
        <f t="shared" si="1309"/>
        <v>Contractuel</v>
      </c>
      <c r="V1079" s="8">
        <v>44927</v>
      </c>
      <c r="W1079" s="8">
        <v>44985</v>
      </c>
      <c r="X1079" s="8"/>
      <c r="Y1079" s="8"/>
      <c r="Z1079" s="8">
        <v>44765</v>
      </c>
      <c r="AA1079" s="7">
        <f t="shared" si="1310"/>
        <v>7</v>
      </c>
      <c r="AB1079" s="7">
        <f t="shared" si="1311"/>
        <v>2022</v>
      </c>
      <c r="AC1079" s="7">
        <f t="shared" si="1312"/>
        <v>2026</v>
      </c>
      <c r="AD1079" s="10" t="e">
        <f t="shared" ref="AD1079:AD1142" ca="1" si="1377">IF(#REF!="Non",(DAYS360(N1079,Q1079)/360),(DAYS360(N1079,TODAY())/360))</f>
        <v>#REF!</v>
      </c>
      <c r="AE1079" s="10" t="e">
        <f t="shared" ca="1" si="1314"/>
        <v>#REF!</v>
      </c>
      <c r="AF1079" s="8">
        <v>32129</v>
      </c>
      <c r="AG1079" s="11">
        <f t="shared" ca="1" si="1315"/>
        <v>37.241095890410961</v>
      </c>
      <c r="AH1079" s="10" t="str">
        <f t="shared" ca="1" si="1316"/>
        <v>&gt;35&lt; 45</v>
      </c>
      <c r="AI1079" s="12"/>
      <c r="AJ1079" s="13"/>
      <c r="AK1079" s="12" t="s">
        <v>4407</v>
      </c>
      <c r="AL1079" s="8">
        <v>40284</v>
      </c>
      <c r="AM1079" s="7" t="s">
        <v>108</v>
      </c>
      <c r="AN1079" s="7" t="s">
        <v>76</v>
      </c>
      <c r="AO1079">
        <v>2</v>
      </c>
      <c r="AQ1079" s="14">
        <v>3</v>
      </c>
      <c r="AR1079" s="14">
        <v>1</v>
      </c>
      <c r="AS1079" s="15">
        <f t="shared" si="1317"/>
        <v>45130.25</v>
      </c>
      <c r="AT1079" s="14" t="s">
        <v>163</v>
      </c>
      <c r="AU1079" s="12">
        <v>3.3069999999999999</v>
      </c>
      <c r="AV1079" s="17" t="s">
        <v>236</v>
      </c>
      <c r="AW1079" s="18" t="s">
        <v>201</v>
      </c>
      <c r="AX1079" s="19" t="s">
        <v>4408</v>
      </c>
      <c r="AY1079" s="17" t="s">
        <v>1593</v>
      </c>
      <c r="AZ1079" s="14" t="s">
        <v>203</v>
      </c>
      <c r="BA1079" s="20" t="str">
        <f t="shared" si="1318"/>
        <v>17001000000170038957</v>
      </c>
      <c r="BB1079" s="31">
        <f t="shared" si="1319"/>
        <v>20</v>
      </c>
      <c r="BC1079" s="22" t="s">
        <v>2752</v>
      </c>
      <c r="BD1079" s="23" t="s">
        <v>341</v>
      </c>
      <c r="BF1079" s="8"/>
      <c r="BG1079" s="32">
        <v>50708795</v>
      </c>
      <c r="BH1079" s="32">
        <v>52143830</v>
      </c>
      <c r="BI1079" s="32"/>
      <c r="BJ1079" t="s">
        <v>1121</v>
      </c>
      <c r="BK1079" s="14" t="str">
        <f t="shared" si="1334"/>
        <v>B-520</v>
      </c>
      <c r="BL1079" s="14"/>
      <c r="BM1079" s="25"/>
      <c r="BN1079" s="26" t="str">
        <f t="shared" si="1364"/>
        <v>17001000000170038957</v>
      </c>
      <c r="BO1079" s="27" t="str">
        <f t="shared" si="1320"/>
        <v>HAMMAMI DHEKRA</v>
      </c>
      <c r="BP1079" s="26">
        <f t="shared" si="1321"/>
        <v>1080</v>
      </c>
      <c r="BQ1079" s="28"/>
    </row>
    <row r="1080" spans="1:69" x14ac:dyDescent="0.25">
      <c r="A1080" t="str">
        <f>VLOOKUP(B1080,[2]RH!$B:$BV,72,0)</f>
        <v>si</v>
      </c>
      <c r="B1080" s="6">
        <v>1081</v>
      </c>
      <c r="C1080" s="7" t="s">
        <v>100</v>
      </c>
      <c r="D1080" s="7" t="s">
        <v>4409</v>
      </c>
      <c r="E1080" s="7" t="s">
        <v>67</v>
      </c>
      <c r="F1080" s="7" t="s">
        <v>118</v>
      </c>
      <c r="G1080" s="7" t="s">
        <v>533</v>
      </c>
      <c r="H1080" s="7" t="s">
        <v>225</v>
      </c>
      <c r="I1080" s="7" t="s">
        <v>614</v>
      </c>
      <c r="J1080" s="7" t="s">
        <v>281</v>
      </c>
      <c r="K1080" s="7" t="s">
        <v>89</v>
      </c>
      <c r="L1080" s="7" t="s">
        <v>90</v>
      </c>
      <c r="M1080" s="7" t="s">
        <v>535</v>
      </c>
      <c r="N1080" s="8">
        <v>44768</v>
      </c>
      <c r="P1080" s="7">
        <f t="shared" ca="1" si="1322"/>
        <v>25</v>
      </c>
      <c r="Q1080" s="8"/>
      <c r="R1080" s="7"/>
      <c r="S1080" s="7"/>
      <c r="T1080" s="9" t="s">
        <v>156</v>
      </c>
      <c r="U1080" s="7" t="str">
        <f t="shared" si="1309"/>
        <v>Contractuel</v>
      </c>
      <c r="V1080" s="8">
        <v>45689</v>
      </c>
      <c r="W1080" s="8">
        <f>VLOOKUP(B1080,[1]BASE!$A:$Q,17,0)</f>
        <v>45747</v>
      </c>
      <c r="X1080" s="8"/>
      <c r="Y1080" s="8"/>
      <c r="Z1080" s="8">
        <v>44768</v>
      </c>
      <c r="AA1080" s="7">
        <f t="shared" si="1310"/>
        <v>7</v>
      </c>
      <c r="AB1080" s="7">
        <f t="shared" si="1311"/>
        <v>2022</v>
      </c>
      <c r="AC1080" s="7">
        <f t="shared" si="1312"/>
        <v>2026</v>
      </c>
      <c r="AD1080" s="10" t="e">
        <f t="shared" ref="AD1080:AD1143" ca="1" si="1378">IF(#REF!="Non",(DAYS360(N1080,Q1080)/360),(DAYS360(N1080,TODAY())/360))</f>
        <v>#REF!</v>
      </c>
      <c r="AE1080" s="10" t="e">
        <f t="shared" ca="1" si="1314"/>
        <v>#REF!</v>
      </c>
      <c r="AF1080" s="8">
        <v>35284</v>
      </c>
      <c r="AG1080" s="11">
        <f t="shared" ca="1" si="1315"/>
        <v>28.597260273972601</v>
      </c>
      <c r="AH1080" s="10" t="str">
        <f t="shared" ca="1" si="1316"/>
        <v>&gt;25&lt; 35</v>
      </c>
      <c r="AI1080" s="12">
        <v>14204216</v>
      </c>
      <c r="AJ1080" s="13" t="s">
        <v>192</v>
      </c>
      <c r="AK1080" s="12">
        <v>13638024</v>
      </c>
      <c r="AL1080" s="8">
        <v>42606</v>
      </c>
      <c r="AM1080" s="7" t="s">
        <v>108</v>
      </c>
      <c r="AN1080" s="7" t="s">
        <v>109</v>
      </c>
      <c r="AQ1080">
        <v>3</v>
      </c>
      <c r="AR1080" s="14">
        <v>3</v>
      </c>
      <c r="AS1080" s="15">
        <f t="shared" si="1317"/>
        <v>45863.75</v>
      </c>
      <c r="AT1080" s="14" t="s">
        <v>163</v>
      </c>
      <c r="AU1080" s="12">
        <v>3.3069999999999999</v>
      </c>
      <c r="AV1080" s="17" t="s">
        <v>236</v>
      </c>
      <c r="AW1080" s="18" t="s">
        <v>3027</v>
      </c>
      <c r="AX1080" s="19" t="s">
        <v>4410</v>
      </c>
      <c r="AY1080" s="17" t="s">
        <v>272</v>
      </c>
      <c r="AZ1080" s="14" t="s">
        <v>203</v>
      </c>
      <c r="BA1080" s="20" t="str">
        <f t="shared" si="1318"/>
        <v>17206000000305729725</v>
      </c>
      <c r="BB1080" s="31">
        <f t="shared" si="1319"/>
        <v>20</v>
      </c>
      <c r="BC1080" s="22" t="s">
        <v>2357</v>
      </c>
      <c r="BD1080" s="23" t="s">
        <v>115</v>
      </c>
      <c r="BF1080" s="8">
        <v>44927</v>
      </c>
      <c r="BG1080" s="32">
        <v>26682867</v>
      </c>
      <c r="BH1080" s="32">
        <v>54566058</v>
      </c>
      <c r="BI1080" s="32"/>
      <c r="BJ1080" t="s">
        <v>322</v>
      </c>
      <c r="BK1080" s="14" t="str">
        <f>IF(K1080="CADRE","CADRE",CONCATENATE(J1080,"-",H1080))</f>
        <v>B-P6 AV</v>
      </c>
      <c r="BL1080" s="14" t="s">
        <v>288</v>
      </c>
      <c r="BM1080" s="25"/>
      <c r="BN1080" s="26" t="str">
        <f t="shared" si="1364"/>
        <v>17206000000305729725</v>
      </c>
      <c r="BO1080" s="27" t="str">
        <f t="shared" si="1320"/>
        <v>SALLAMI AMAL</v>
      </c>
      <c r="BP1080" s="26">
        <f t="shared" si="1321"/>
        <v>1081</v>
      </c>
      <c r="BQ1080" s="28"/>
    </row>
    <row r="1081" spans="1:69" x14ac:dyDescent="0.25">
      <c r="A1081" t="str">
        <f>VLOOKUP(B1081,[2]RH!$B:$BV,72,0)</f>
        <v>Non-Actif</v>
      </c>
      <c r="B1081" s="6">
        <v>1082</v>
      </c>
      <c r="C1081" s="7" t="s">
        <v>100</v>
      </c>
      <c r="D1081" s="7" t="s">
        <v>1118</v>
      </c>
      <c r="E1081" s="7" t="s">
        <v>67</v>
      </c>
      <c r="F1081" s="7" t="s">
        <v>118</v>
      </c>
      <c r="G1081" s="7" t="s">
        <v>220</v>
      </c>
      <c r="H1081" s="7" t="s">
        <v>649</v>
      </c>
      <c r="I1081" s="7" t="s">
        <v>650</v>
      </c>
      <c r="J1081" s="7" t="s">
        <v>281</v>
      </c>
      <c r="K1081" s="7" t="s">
        <v>146</v>
      </c>
      <c r="L1081" s="7" t="s">
        <v>90</v>
      </c>
      <c r="M1081" s="7" t="s">
        <v>191</v>
      </c>
      <c r="N1081" s="8">
        <v>44769</v>
      </c>
      <c r="O1081" t="e">
        <f ca="1">IF(AD1081&gt;=4,IF(T1081="CDD","OK",""),"")</f>
        <v>#REF!</v>
      </c>
      <c r="P1081" s="7">
        <f t="shared" ca="1" si="1322"/>
        <v>-737</v>
      </c>
      <c r="Q1081" s="8">
        <v>44986</v>
      </c>
      <c r="R1081" s="7" t="s">
        <v>1728</v>
      </c>
      <c r="S1081" s="7"/>
      <c r="T1081" s="9" t="s">
        <v>156</v>
      </c>
      <c r="U1081" s="7" t="str">
        <f t="shared" si="1309"/>
        <v>Contractuel</v>
      </c>
      <c r="V1081" s="8">
        <v>44927</v>
      </c>
      <c r="W1081" s="8">
        <v>44985</v>
      </c>
      <c r="X1081" s="8"/>
      <c r="Y1081" s="8"/>
      <c r="Z1081" s="8">
        <v>44769</v>
      </c>
      <c r="AA1081" s="7">
        <f t="shared" si="1310"/>
        <v>7</v>
      </c>
      <c r="AB1081" s="7">
        <f t="shared" si="1311"/>
        <v>2022</v>
      </c>
      <c r="AC1081" s="7">
        <f t="shared" si="1312"/>
        <v>2026</v>
      </c>
      <c r="AD1081" s="10" t="e">
        <f t="shared" ref="AD1081:AD1144" ca="1" si="1379">IF(#REF!="Non",(DAYS360(N1081,Q1081)/360),(DAYS360(N1081,TODAY())/360))</f>
        <v>#REF!</v>
      </c>
      <c r="AE1081" s="10" t="e">
        <f t="shared" ca="1" si="1314"/>
        <v>#REF!</v>
      </c>
      <c r="AF1081" s="8">
        <v>30548</v>
      </c>
      <c r="AG1081" s="11">
        <f t="shared" ca="1" si="1315"/>
        <v>41.57260273972603</v>
      </c>
      <c r="AH1081" s="10" t="str">
        <f t="shared" ca="1" si="1316"/>
        <v>&gt;35&lt; 45</v>
      </c>
      <c r="AI1081" s="12">
        <v>12661409</v>
      </c>
      <c r="AJ1081" s="13" t="s">
        <v>192</v>
      </c>
      <c r="AK1081" s="12" t="s">
        <v>1119</v>
      </c>
      <c r="AL1081" s="8">
        <v>36963</v>
      </c>
      <c r="AM1081" s="7" t="s">
        <v>108</v>
      </c>
      <c r="AN1081" s="7" t="s">
        <v>109</v>
      </c>
      <c r="AQ1081" s="14">
        <v>3</v>
      </c>
      <c r="AR1081" s="14">
        <v>1</v>
      </c>
      <c r="AS1081" s="15">
        <f t="shared" si="1317"/>
        <v>45134.25</v>
      </c>
      <c r="AT1081" s="14" t="s">
        <v>163</v>
      </c>
      <c r="AU1081" s="12">
        <v>3.3069999999999999</v>
      </c>
      <c r="AV1081" s="17" t="s">
        <v>79</v>
      </c>
      <c r="AW1081" s="18" t="s">
        <v>1124</v>
      </c>
      <c r="AX1081" s="19" t="s">
        <v>4411</v>
      </c>
      <c r="AY1081" s="17" t="s">
        <v>184</v>
      </c>
      <c r="AZ1081" s="14" t="s">
        <v>83</v>
      </c>
      <c r="BA1081" s="20" t="str">
        <f t="shared" si="1318"/>
        <v>08141031022001289087</v>
      </c>
      <c r="BB1081" s="31">
        <f t="shared" si="1319"/>
        <v>20</v>
      </c>
      <c r="BC1081" s="22" t="s">
        <v>1120</v>
      </c>
      <c r="BD1081" s="23" t="s">
        <v>341</v>
      </c>
      <c r="BE1081">
        <v>1142</v>
      </c>
      <c r="BF1081" s="8"/>
      <c r="BG1081" s="32">
        <v>96099330</v>
      </c>
      <c r="BH1081" s="32">
        <v>97517022</v>
      </c>
      <c r="BI1081" s="32"/>
      <c r="BJ1081" t="s">
        <v>2681</v>
      </c>
      <c r="BK1081" s="14" t="str">
        <f t="shared" si="1334"/>
        <v>B-Panda</v>
      </c>
      <c r="BL1081" s="14"/>
      <c r="BM1081" s="25"/>
      <c r="BN1081" s="26" t="str">
        <f t="shared" si="1364"/>
        <v>08141031022001289087</v>
      </c>
      <c r="BO1081" s="27" t="str">
        <f t="shared" si="1320"/>
        <v>FERJANI FATEN</v>
      </c>
      <c r="BP1081" s="26">
        <f t="shared" si="1321"/>
        <v>1082</v>
      </c>
      <c r="BQ1081" s="28"/>
    </row>
    <row r="1082" spans="1:69" x14ac:dyDescent="0.25">
      <c r="A1082" t="str">
        <f>VLOOKUP(B1082,[2]RH!$B:$BV,72,0)</f>
        <v>Non-Actif</v>
      </c>
      <c r="B1082" s="6">
        <v>1083</v>
      </c>
      <c r="C1082" s="7" t="s">
        <v>168</v>
      </c>
      <c r="D1082" s="7" t="s">
        <v>4412</v>
      </c>
      <c r="E1082" s="7" t="s">
        <v>67</v>
      </c>
      <c r="F1082" s="7" t="s">
        <v>118</v>
      </c>
      <c r="G1082" s="7" t="s">
        <v>722</v>
      </c>
      <c r="H1082" s="7" t="s">
        <v>2342</v>
      </c>
      <c r="I1082" s="7"/>
      <c r="J1082" s="7" t="s">
        <v>190</v>
      </c>
      <c r="K1082" s="7" t="s">
        <v>146</v>
      </c>
      <c r="L1082" s="7" t="s">
        <v>90</v>
      </c>
      <c r="M1082" s="7" t="s">
        <v>191</v>
      </c>
      <c r="N1082" s="8">
        <v>44771</v>
      </c>
      <c r="P1082" s="7">
        <f t="shared" ca="1" si="1322"/>
        <v>-888</v>
      </c>
      <c r="Q1082" s="8">
        <v>44814</v>
      </c>
      <c r="R1082" s="7" t="s">
        <v>290</v>
      </c>
      <c r="S1082" s="7"/>
      <c r="T1082" s="9" t="s">
        <v>156</v>
      </c>
      <c r="U1082" s="7" t="str">
        <f t="shared" si="1309"/>
        <v>Contractuel</v>
      </c>
      <c r="V1082" s="8">
        <v>44805</v>
      </c>
      <c r="W1082" s="8">
        <v>44834</v>
      </c>
      <c r="X1082" s="8"/>
      <c r="Y1082" s="8"/>
      <c r="Z1082" s="8">
        <v>44771</v>
      </c>
      <c r="AA1082" s="7">
        <f t="shared" si="1310"/>
        <v>7</v>
      </c>
      <c r="AB1082" s="7">
        <f t="shared" si="1311"/>
        <v>2022</v>
      </c>
      <c r="AC1082" s="7">
        <f t="shared" si="1312"/>
        <v>2026</v>
      </c>
      <c r="AD1082" s="10" t="e">
        <f t="shared" ref="AD1082:AD1145" ca="1" si="1380">IF(#REF!="Non",(DAYS360(N1082,Q1082)/360),(DAYS360(N1082,TODAY())/360))</f>
        <v>#REF!</v>
      </c>
      <c r="AE1082" s="10" t="e">
        <f t="shared" ca="1" si="1314"/>
        <v>#REF!</v>
      </c>
      <c r="AF1082" s="8">
        <v>34197</v>
      </c>
      <c r="AG1082" s="11">
        <f t="shared" ca="1" si="1315"/>
        <v>31.575342465753426</v>
      </c>
      <c r="AH1082" s="10" t="str">
        <f t="shared" ca="1" si="1316"/>
        <v>&gt;25&lt; 35</v>
      </c>
      <c r="AI1082" s="12">
        <v>17284772</v>
      </c>
      <c r="AJ1082" s="13" t="s">
        <v>150</v>
      </c>
      <c r="AK1082" s="12" t="s">
        <v>4413</v>
      </c>
      <c r="AL1082" s="8">
        <v>43833</v>
      </c>
      <c r="AM1082" s="7" t="s">
        <v>108</v>
      </c>
      <c r="AN1082" s="7" t="s">
        <v>76</v>
      </c>
      <c r="AO1082">
        <v>1</v>
      </c>
      <c r="AQ1082" s="14">
        <v>3</v>
      </c>
      <c r="AR1082" s="14">
        <v>1</v>
      </c>
      <c r="AS1082" s="15">
        <f t="shared" si="1317"/>
        <v>45136.25</v>
      </c>
      <c r="AT1082" s="14" t="s">
        <v>163</v>
      </c>
      <c r="AU1082" s="12">
        <v>3.3069999999999999</v>
      </c>
      <c r="AV1082" s="17">
        <v>17</v>
      </c>
      <c r="AW1082" s="18" t="s">
        <v>3382</v>
      </c>
      <c r="AX1082" s="19" t="s">
        <v>4414</v>
      </c>
      <c r="AY1082" s="17" t="s">
        <v>509</v>
      </c>
      <c r="AZ1082" s="14" t="s">
        <v>203</v>
      </c>
      <c r="BA1082" s="20" t="str">
        <f t="shared" si="1318"/>
        <v>17801000000290485396</v>
      </c>
      <c r="BB1082" s="31">
        <f t="shared" si="1319"/>
        <v>20</v>
      </c>
      <c r="BC1082" s="22" t="s">
        <v>4415</v>
      </c>
      <c r="BD1082" s="23" t="s">
        <v>115</v>
      </c>
      <c r="BF1082" s="8"/>
      <c r="BG1082" s="32">
        <v>24457362</v>
      </c>
      <c r="BH1082" s="32">
        <v>21457365</v>
      </c>
      <c r="BI1082" s="32"/>
      <c r="BJ1082" t="s">
        <v>454</v>
      </c>
      <c r="BK1082" s="14" t="str">
        <f t="shared" si="1334"/>
        <v>A-P6</v>
      </c>
      <c r="BL1082" s="14"/>
      <c r="BM1082" s="25"/>
      <c r="BN1082" s="26" t="str">
        <f t="shared" si="1364"/>
        <v>17801000000290485396</v>
      </c>
      <c r="BO1082" s="27" t="str">
        <f t="shared" si="1320"/>
        <v>RACHI YOSRA</v>
      </c>
      <c r="BP1082" s="26">
        <f t="shared" si="1321"/>
        <v>1083</v>
      </c>
      <c r="BQ1082" s="28"/>
    </row>
    <row r="1083" spans="1:69" x14ac:dyDescent="0.25">
      <c r="A1083" t="str">
        <f>VLOOKUP(B1083,[2]RH!$B:$BV,72,0)</f>
        <v>Non-Actif</v>
      </c>
      <c r="B1083" s="6">
        <v>1084</v>
      </c>
      <c r="C1083" s="7" t="s">
        <v>100</v>
      </c>
      <c r="D1083" s="7" t="s">
        <v>4416</v>
      </c>
      <c r="E1083" s="7" t="s">
        <v>67</v>
      </c>
      <c r="F1083" s="7" t="s">
        <v>118</v>
      </c>
      <c r="G1083" s="7" t="s">
        <v>220</v>
      </c>
      <c r="H1083" s="7" t="s">
        <v>2342</v>
      </c>
      <c r="I1083" s="7"/>
      <c r="J1083" s="7" t="s">
        <v>190</v>
      </c>
      <c r="K1083" s="7" t="s">
        <v>146</v>
      </c>
      <c r="L1083" s="7" t="s">
        <v>90</v>
      </c>
      <c r="M1083" s="7" t="s">
        <v>191</v>
      </c>
      <c r="N1083" s="8">
        <v>44774</v>
      </c>
      <c r="P1083" s="7">
        <f t="shared" ca="1" si="1322"/>
        <v>-888</v>
      </c>
      <c r="Q1083" s="8">
        <v>44825</v>
      </c>
      <c r="R1083" s="7" t="s">
        <v>161</v>
      </c>
      <c r="S1083" s="7"/>
      <c r="T1083" s="9" t="s">
        <v>156</v>
      </c>
      <c r="U1083" s="7" t="str">
        <f t="shared" si="1309"/>
        <v>Contractuel</v>
      </c>
      <c r="V1083" s="8">
        <v>44805</v>
      </c>
      <c r="W1083" s="8">
        <v>44834</v>
      </c>
      <c r="X1083" s="8"/>
      <c r="Y1083" s="8"/>
      <c r="Z1083" s="8">
        <v>44774</v>
      </c>
      <c r="AA1083" s="7">
        <f t="shared" si="1310"/>
        <v>8</v>
      </c>
      <c r="AB1083" s="7">
        <f t="shared" si="1311"/>
        <v>2022</v>
      </c>
      <c r="AC1083" s="7">
        <f t="shared" si="1312"/>
        <v>2026</v>
      </c>
      <c r="AD1083" s="10" t="e">
        <f t="shared" ref="AD1083:AD1146" ca="1" si="1381">IF(#REF!="Non",(DAYS360(N1083,Q1083)/360),(DAYS360(N1083,TODAY())/360))</f>
        <v>#REF!</v>
      </c>
      <c r="AE1083" s="10" t="e">
        <f t="shared" ca="1" si="1314"/>
        <v>#REF!</v>
      </c>
      <c r="AF1083" s="8">
        <v>29699</v>
      </c>
      <c r="AG1083" s="11">
        <f t="shared" ca="1" si="1315"/>
        <v>43.898630136986299</v>
      </c>
      <c r="AH1083" s="10" t="str">
        <f t="shared" ca="1" si="1316"/>
        <v>&gt;35&lt; 45</v>
      </c>
      <c r="AI1083" s="12">
        <v>16625940</v>
      </c>
      <c r="AJ1083" s="13" t="s">
        <v>170</v>
      </c>
      <c r="AK1083" s="12" t="s">
        <v>4417</v>
      </c>
      <c r="AL1083" s="8">
        <v>38610</v>
      </c>
      <c r="AM1083" s="7" t="s">
        <v>108</v>
      </c>
      <c r="AN1083" s="7" t="s">
        <v>109</v>
      </c>
      <c r="AQ1083" s="14">
        <v>3</v>
      </c>
      <c r="AR1083" s="14">
        <v>1</v>
      </c>
      <c r="AS1083" s="15">
        <f t="shared" si="1317"/>
        <v>45139.25</v>
      </c>
      <c r="AT1083" s="14" t="s">
        <v>163</v>
      </c>
      <c r="AU1083" s="12">
        <v>3.3069999999999999</v>
      </c>
      <c r="AV1083" s="17" t="s">
        <v>272</v>
      </c>
      <c r="AW1083" s="18" t="s">
        <v>545</v>
      </c>
      <c r="AX1083" s="19" t="s">
        <v>4418</v>
      </c>
      <c r="AY1083" s="17" t="s">
        <v>2248</v>
      </c>
      <c r="AZ1083" s="14" t="s">
        <v>276</v>
      </c>
      <c r="BA1083" s="20" t="str">
        <f t="shared" si="1318"/>
        <v>25103000000103080472</v>
      </c>
      <c r="BB1083" s="31">
        <f t="shared" si="1319"/>
        <v>20</v>
      </c>
      <c r="BC1083" s="22" t="s">
        <v>1760</v>
      </c>
      <c r="BD1083" s="23" t="s">
        <v>3685</v>
      </c>
      <c r="BF1083" s="8"/>
      <c r="BG1083" s="32">
        <v>27772967</v>
      </c>
      <c r="BH1083" s="32">
        <v>58036992</v>
      </c>
      <c r="BI1083" s="32"/>
      <c r="BJ1083" t="s">
        <v>299</v>
      </c>
      <c r="BK1083" s="14" t="str">
        <f t="shared" si="1334"/>
        <v>A-P6</v>
      </c>
      <c r="BL1083" s="14"/>
      <c r="BM1083" s="25"/>
      <c r="BN1083" s="26" t="str">
        <f t="shared" si="1364"/>
        <v>25103000000103080472</v>
      </c>
      <c r="BO1083" s="27" t="str">
        <f t="shared" si="1320"/>
        <v>BEN RABEH WAHIDA</v>
      </c>
      <c r="BP1083" s="26">
        <f t="shared" si="1321"/>
        <v>1084</v>
      </c>
      <c r="BQ1083" s="28"/>
    </row>
    <row r="1084" spans="1:69" x14ac:dyDescent="0.25">
      <c r="A1084" t="str">
        <f>VLOOKUP(B1084,[2]RH!$B:$BV,72,0)</f>
        <v>Non-Actif</v>
      </c>
      <c r="B1084" s="6">
        <v>1085</v>
      </c>
      <c r="C1084" s="7" t="s">
        <v>65</v>
      </c>
      <c r="D1084" s="7" t="s">
        <v>4419</v>
      </c>
      <c r="E1084" s="7" t="s">
        <v>67</v>
      </c>
      <c r="F1084" s="7" t="s">
        <v>87</v>
      </c>
      <c r="G1084" s="7" t="s">
        <v>3908</v>
      </c>
      <c r="H1084" s="7" t="s">
        <v>87</v>
      </c>
      <c r="I1084" s="7"/>
      <c r="J1084" s="7"/>
      <c r="K1084" s="7" t="s">
        <v>89</v>
      </c>
      <c r="L1084" s="7" t="s">
        <v>90</v>
      </c>
      <c r="M1084" s="7" t="s">
        <v>3908</v>
      </c>
      <c r="N1084" s="8">
        <v>44774</v>
      </c>
      <c r="P1084" s="7" t="str">
        <f t="shared" ca="1" si="1322"/>
        <v/>
      </c>
      <c r="Q1084" s="8">
        <v>45244</v>
      </c>
      <c r="R1084" s="7" t="s">
        <v>3500</v>
      </c>
      <c r="S1084" s="7"/>
      <c r="T1084" s="9" t="s">
        <v>72</v>
      </c>
      <c r="U1084" s="7" t="str">
        <f t="shared" si="1309"/>
        <v>Titulaire</v>
      </c>
      <c r="V1084" s="8"/>
      <c r="W1084" s="8"/>
      <c r="X1084" s="8"/>
      <c r="Y1084" s="8"/>
      <c r="Z1084" s="8">
        <v>44774</v>
      </c>
      <c r="AA1084" s="7">
        <f t="shared" si="1310"/>
        <v>8</v>
      </c>
      <c r="AB1084" s="7">
        <f t="shared" si="1311"/>
        <v>2022</v>
      </c>
      <c r="AC1084" s="7">
        <f t="shared" si="1312"/>
        <v>2026</v>
      </c>
      <c r="AD1084" s="10" t="e">
        <f t="shared" ref="AD1084:AD1147" ca="1" si="1382">IF(#REF!="Non",(DAYS360(N1084,Q1084)/360),(DAYS360(N1084,TODAY())/360))</f>
        <v>#REF!</v>
      </c>
      <c r="AE1084" s="10" t="e">
        <f t="shared" ca="1" si="1314"/>
        <v>#REF!</v>
      </c>
      <c r="AF1084" s="8">
        <v>32973</v>
      </c>
      <c r="AG1084" s="11">
        <f t="shared" ca="1" si="1315"/>
        <v>34.92876712328767</v>
      </c>
      <c r="AH1084" s="10" t="str">
        <f t="shared" ca="1" si="1316"/>
        <v>&gt;25&lt; 35</v>
      </c>
      <c r="AI1084" s="12">
        <v>16770648</v>
      </c>
      <c r="AJ1084" s="13" t="s">
        <v>79</v>
      </c>
      <c r="AK1084" s="12" t="s">
        <v>4420</v>
      </c>
      <c r="AL1084" s="8">
        <v>44607</v>
      </c>
      <c r="AM1084" s="7" t="s">
        <v>75</v>
      </c>
      <c r="AN1084" s="7" t="s">
        <v>109</v>
      </c>
      <c r="AQ1084" s="14">
        <v>3</v>
      </c>
      <c r="AR1084" s="14">
        <v>2</v>
      </c>
      <c r="AS1084" s="15">
        <f t="shared" si="1317"/>
        <v>45504.5</v>
      </c>
      <c r="AT1084" s="14" t="s">
        <v>77</v>
      </c>
      <c r="AU1084" s="12">
        <v>1000</v>
      </c>
      <c r="AV1084" s="17" t="s">
        <v>236</v>
      </c>
      <c r="AW1084" s="18" t="s">
        <v>3027</v>
      </c>
      <c r="AX1084" s="19" t="s">
        <v>4421</v>
      </c>
      <c r="AY1084" s="17" t="s">
        <v>2504</v>
      </c>
      <c r="AZ1084" s="14" t="s">
        <v>203</v>
      </c>
      <c r="BA1084" s="20" t="str">
        <f t="shared" si="1318"/>
        <v>17206000000237702752</v>
      </c>
      <c r="BB1084" s="31">
        <f t="shared" si="1319"/>
        <v>20</v>
      </c>
      <c r="BC1084" s="22" t="s">
        <v>4422</v>
      </c>
      <c r="BD1084" s="23" t="s">
        <v>341</v>
      </c>
      <c r="BF1084" s="8"/>
      <c r="BG1084" s="32">
        <v>27316456</v>
      </c>
      <c r="BH1084" s="32"/>
      <c r="BI1084" s="32"/>
      <c r="BJ1084" t="s">
        <v>299</v>
      </c>
      <c r="BK1084" s="14" t="str">
        <f t="shared" si="1334"/>
        <v>-MAINTENANCE</v>
      </c>
      <c r="BL1084" s="14" t="s">
        <v>4423</v>
      </c>
      <c r="BM1084" s="25"/>
      <c r="BN1084" s="26" t="str">
        <f t="shared" si="1364"/>
        <v>17206000000237702752</v>
      </c>
      <c r="BO1084" s="27" t="str">
        <f t="shared" si="1320"/>
        <v>HAMRAOUI MOHAMED</v>
      </c>
      <c r="BP1084" s="26">
        <f t="shared" si="1321"/>
        <v>1085</v>
      </c>
      <c r="BQ1084" s="28"/>
    </row>
    <row r="1085" spans="1:69" x14ac:dyDescent="0.25">
      <c r="A1085" t="str">
        <f>VLOOKUP(B1085,[2]RH!$B:$BV,72,0)</f>
        <v>si</v>
      </c>
      <c r="B1085" s="6">
        <v>1086</v>
      </c>
      <c r="C1085" s="7" t="s">
        <v>65</v>
      </c>
      <c r="D1085" s="7" t="s">
        <v>4424</v>
      </c>
      <c r="E1085" s="7" t="s">
        <v>67</v>
      </c>
      <c r="F1085" s="7" t="s">
        <v>118</v>
      </c>
      <c r="G1085" s="7" t="s">
        <v>4425</v>
      </c>
      <c r="H1085" s="7"/>
      <c r="I1085" s="7"/>
      <c r="J1085" s="7"/>
      <c r="K1085" s="7" t="s">
        <v>70</v>
      </c>
      <c r="L1085" s="7" t="s">
        <v>90</v>
      </c>
      <c r="M1085" s="7" t="s">
        <v>4425</v>
      </c>
      <c r="N1085" s="8">
        <v>44774</v>
      </c>
      <c r="O1085" s="8">
        <f>N1085+183</f>
        <v>44957</v>
      </c>
      <c r="P1085" s="7" t="str">
        <f t="shared" ca="1" si="1322"/>
        <v/>
      </c>
      <c r="Q1085" s="8"/>
      <c r="R1085" s="7"/>
      <c r="S1085" s="7"/>
      <c r="T1085" s="9" t="s">
        <v>72</v>
      </c>
      <c r="U1085" s="7" t="str">
        <f t="shared" si="1309"/>
        <v>Titulaire</v>
      </c>
      <c r="V1085" s="8"/>
      <c r="W1085" s="8"/>
      <c r="X1085" s="8"/>
      <c r="Y1085" s="8"/>
      <c r="Z1085" s="8">
        <v>44774</v>
      </c>
      <c r="AA1085" s="7">
        <f t="shared" si="1310"/>
        <v>8</v>
      </c>
      <c r="AB1085" s="7">
        <f t="shared" si="1311"/>
        <v>2022</v>
      </c>
      <c r="AC1085" s="7">
        <f t="shared" si="1312"/>
        <v>2026</v>
      </c>
      <c r="AD1085" s="10" t="e">
        <f t="shared" ref="AD1085:AD1148" ca="1" si="1383">IF(#REF!="Non",(DAYS360(N1085,Q1085)/360),(DAYS360(N1085,TODAY())/360))</f>
        <v>#REF!</v>
      </c>
      <c r="AE1085" s="10" t="e">
        <f t="shared" ca="1" si="1314"/>
        <v>#REF!</v>
      </c>
      <c r="AF1085" s="8">
        <v>29409</v>
      </c>
      <c r="AG1085" s="11">
        <f t="shared" ca="1" si="1315"/>
        <v>44.69315068493151</v>
      </c>
      <c r="AH1085" s="10" t="str">
        <f t="shared" ca="1" si="1316"/>
        <v>&gt;35&lt; 45</v>
      </c>
      <c r="AI1085" s="12">
        <v>16091607</v>
      </c>
      <c r="AJ1085" s="13" t="s">
        <v>79</v>
      </c>
      <c r="AK1085" s="12" t="s">
        <v>4426</v>
      </c>
      <c r="AL1085" s="8">
        <v>42662</v>
      </c>
      <c r="AM1085" s="7" t="s">
        <v>75</v>
      </c>
      <c r="AN1085" s="7" t="s">
        <v>76</v>
      </c>
      <c r="AO1085">
        <v>2</v>
      </c>
      <c r="AQ1085">
        <v>16</v>
      </c>
      <c r="AR1085" s="14">
        <v>3</v>
      </c>
      <c r="AS1085" s="15">
        <f t="shared" si="1317"/>
        <v>45869.75</v>
      </c>
      <c r="AT1085" s="14" t="s">
        <v>77</v>
      </c>
      <c r="AU1085" s="12"/>
      <c r="AV1085" s="17" t="s">
        <v>433</v>
      </c>
      <c r="AW1085" s="18" t="s">
        <v>4427</v>
      </c>
      <c r="AX1085" s="19" t="s">
        <v>4428</v>
      </c>
      <c r="AY1085" s="17" t="s">
        <v>784</v>
      </c>
      <c r="AZ1085" s="14" t="s">
        <v>195</v>
      </c>
      <c r="BA1085" s="20" t="str">
        <f t="shared" si="1318"/>
        <v>12300000000217524131</v>
      </c>
      <c r="BB1085" s="31">
        <f t="shared" si="1319"/>
        <v>20</v>
      </c>
      <c r="BC1085" s="22" t="s">
        <v>4429</v>
      </c>
      <c r="BD1085" s="23" t="s">
        <v>391</v>
      </c>
      <c r="BF1085" s="8"/>
      <c r="BG1085" s="32">
        <v>96866781</v>
      </c>
      <c r="BH1085" s="32"/>
      <c r="BI1085" s="32">
        <v>98139386</v>
      </c>
      <c r="BK1085" s="14" t="str">
        <f t="shared" si="1334"/>
        <v>CADRE</v>
      </c>
      <c r="BL1085" s="14"/>
      <c r="BM1085" s="25"/>
      <c r="BN1085" s="26" t="str">
        <f t="shared" si="1364"/>
        <v>12300000000217524131</v>
      </c>
      <c r="BO1085" s="27" t="str">
        <f t="shared" si="1320"/>
        <v>SLAMA HAITHEM</v>
      </c>
      <c r="BP1085" s="26">
        <f t="shared" si="1321"/>
        <v>1086</v>
      </c>
      <c r="BQ1085" s="28"/>
    </row>
    <row r="1086" spans="1:69" x14ac:dyDescent="0.25">
      <c r="A1086" t="str">
        <f>VLOOKUP(B1086,[2]RH!$B:$BV,72,0)</f>
        <v>Non-Actif</v>
      </c>
      <c r="B1086" s="6">
        <v>1087</v>
      </c>
      <c r="C1086" s="7" t="s">
        <v>65</v>
      </c>
      <c r="D1086" s="7" t="s">
        <v>2840</v>
      </c>
      <c r="E1086" s="7" t="s">
        <v>67</v>
      </c>
      <c r="F1086" s="7" t="s">
        <v>158</v>
      </c>
      <c r="G1086" s="7" t="s">
        <v>159</v>
      </c>
      <c r="H1086" s="7"/>
      <c r="I1086" s="7"/>
      <c r="J1086" s="7"/>
      <c r="K1086" s="7" t="s">
        <v>146</v>
      </c>
      <c r="L1086" s="7" t="s">
        <v>90</v>
      </c>
      <c r="M1086" s="7" t="s">
        <v>1089</v>
      </c>
      <c r="N1086" s="8">
        <v>44778</v>
      </c>
      <c r="O1086" s="8"/>
      <c r="P1086" s="7">
        <f t="shared" ca="1" si="1322"/>
        <v>-796</v>
      </c>
      <c r="Q1086" s="8">
        <v>44849</v>
      </c>
      <c r="R1086" s="7" t="s">
        <v>290</v>
      </c>
      <c r="S1086" s="7"/>
      <c r="T1086" s="9" t="s">
        <v>156</v>
      </c>
      <c r="U1086" s="7" t="str">
        <f t="shared" si="1309"/>
        <v>Contractuel</v>
      </c>
      <c r="V1086" s="8">
        <v>44835</v>
      </c>
      <c r="W1086" s="8">
        <v>44926</v>
      </c>
      <c r="X1086" s="8"/>
      <c r="Y1086" s="8"/>
      <c r="Z1086" s="8">
        <v>44778</v>
      </c>
      <c r="AA1086" s="7">
        <f t="shared" si="1310"/>
        <v>8</v>
      </c>
      <c r="AB1086" s="7">
        <f t="shared" si="1311"/>
        <v>2022</v>
      </c>
      <c r="AC1086" s="7">
        <f t="shared" si="1312"/>
        <v>2026</v>
      </c>
      <c r="AD1086" s="10" t="e">
        <f t="shared" ref="AD1086:AD1149" ca="1" si="1384">IF(#REF!="Non",(DAYS360(N1086,Q1086)/360),(DAYS360(N1086,TODAY())/360))</f>
        <v>#REF!</v>
      </c>
      <c r="AE1086" s="10" t="e">
        <f t="shared" ca="1" si="1314"/>
        <v>#REF!</v>
      </c>
      <c r="AF1086" s="8">
        <v>35311</v>
      </c>
      <c r="AG1086" s="11">
        <f t="shared" ca="1" si="1315"/>
        <v>28.523287671232875</v>
      </c>
      <c r="AH1086" s="10" t="str">
        <f t="shared" ca="1" si="1316"/>
        <v>&gt;25&lt; 35</v>
      </c>
      <c r="AI1086" s="12"/>
      <c r="AJ1086" s="13"/>
      <c r="AK1086" s="12" t="s">
        <v>2842</v>
      </c>
      <c r="AL1086" s="8">
        <v>43053</v>
      </c>
      <c r="AM1086" s="7" t="s">
        <v>75</v>
      </c>
      <c r="AN1086" s="7" t="s">
        <v>109</v>
      </c>
      <c r="AQ1086" s="14">
        <v>3</v>
      </c>
      <c r="AR1086" s="14">
        <v>1</v>
      </c>
      <c r="AS1086" s="15">
        <f t="shared" si="1317"/>
        <v>45143.25</v>
      </c>
      <c r="AT1086" s="14" t="s">
        <v>163</v>
      </c>
      <c r="AU1086" s="12">
        <v>3.3069999999999999</v>
      </c>
      <c r="AV1086" s="17" t="s">
        <v>92</v>
      </c>
      <c r="AW1086" s="18" t="s">
        <v>2843</v>
      </c>
      <c r="AX1086" s="19">
        <v>10062997242</v>
      </c>
      <c r="AY1086" s="17" t="s">
        <v>404</v>
      </c>
      <c r="AZ1086" s="14" t="s">
        <v>152</v>
      </c>
      <c r="BA1086" s="20" t="str">
        <f t="shared" si="1318"/>
        <v>04066151006299724255</v>
      </c>
      <c r="BB1086" s="31">
        <f t="shared" si="1319"/>
        <v>20</v>
      </c>
      <c r="BC1086" s="22" t="s">
        <v>2844</v>
      </c>
      <c r="BD1086" s="23" t="s">
        <v>341</v>
      </c>
      <c r="BF1086" s="8" t="s">
        <v>776</v>
      </c>
      <c r="BG1086" s="32">
        <v>53030996</v>
      </c>
      <c r="BH1086" s="32">
        <v>97930433</v>
      </c>
      <c r="BI1086" s="32"/>
      <c r="BJ1086" t="s">
        <v>1055</v>
      </c>
      <c r="BK1086" s="14" t="str">
        <f t="shared" si="1334"/>
        <v>-</v>
      </c>
      <c r="BL1086" s="14"/>
      <c r="BM1086" s="25">
        <v>246.089</v>
      </c>
      <c r="BN1086" s="26" t="str">
        <f t="shared" si="1364"/>
        <v>04066151006299724255</v>
      </c>
      <c r="BO1086" s="27" t="str">
        <f t="shared" si="1320"/>
        <v>MATRI MAROUEN</v>
      </c>
      <c r="BP1086" s="26">
        <f t="shared" si="1321"/>
        <v>1087</v>
      </c>
      <c r="BQ1086" s="28" t="s">
        <v>531</v>
      </c>
    </row>
    <row r="1087" spans="1:69" x14ac:dyDescent="0.25">
      <c r="A1087" t="str">
        <f>VLOOKUP(B1087,[2]RH!$B:$BV,72,0)</f>
        <v>Non-Actif</v>
      </c>
      <c r="B1087" s="6">
        <v>1088</v>
      </c>
      <c r="C1087" s="7" t="s">
        <v>65</v>
      </c>
      <c r="D1087" s="7" t="s">
        <v>4430</v>
      </c>
      <c r="E1087" s="7" t="s">
        <v>67</v>
      </c>
      <c r="F1087" s="7" t="s">
        <v>118</v>
      </c>
      <c r="G1087" s="7" t="s">
        <v>149</v>
      </c>
      <c r="H1087" s="7"/>
      <c r="I1087" s="7"/>
      <c r="J1087" s="7"/>
      <c r="K1087" s="7" t="s">
        <v>70</v>
      </c>
      <c r="L1087" s="7" t="s">
        <v>90</v>
      </c>
      <c r="M1087" s="7" t="s">
        <v>149</v>
      </c>
      <c r="N1087" s="8">
        <v>44795</v>
      </c>
      <c r="O1087" s="8"/>
      <c r="P1087" s="7" t="str">
        <f t="shared" ca="1" si="1322"/>
        <v/>
      </c>
      <c r="Q1087" s="8">
        <v>44813</v>
      </c>
      <c r="R1087" s="7" t="s">
        <v>91</v>
      </c>
      <c r="S1087" s="7"/>
      <c r="T1087" s="9" t="s">
        <v>72</v>
      </c>
      <c r="U1087" s="7" t="str">
        <f t="shared" si="1309"/>
        <v>Titulaire</v>
      </c>
      <c r="V1087" s="8"/>
      <c r="W1087" s="8"/>
      <c r="X1087" s="8"/>
      <c r="Y1087" s="8"/>
      <c r="Z1087" s="8">
        <v>44795</v>
      </c>
      <c r="AA1087" s="7">
        <f t="shared" si="1310"/>
        <v>8</v>
      </c>
      <c r="AB1087" s="7">
        <f t="shared" si="1311"/>
        <v>2022</v>
      </c>
      <c r="AC1087" s="7">
        <f t="shared" si="1312"/>
        <v>2026</v>
      </c>
      <c r="AD1087" s="10" t="e">
        <f t="shared" ref="AD1087:AD1150" ca="1" si="1385">IF(#REF!="Non",(DAYS360(N1087,Q1087)/360),(DAYS360(N1087,TODAY())/360))</f>
        <v>#REF!</v>
      </c>
      <c r="AE1087" s="10" t="e">
        <f t="shared" ca="1" si="1314"/>
        <v>#REF!</v>
      </c>
      <c r="AF1087" s="8">
        <v>32284</v>
      </c>
      <c r="AG1087" s="11">
        <f t="shared" ca="1" si="1315"/>
        <v>36.816438356164383</v>
      </c>
      <c r="AH1087" s="10" t="str">
        <f t="shared" ca="1" si="1316"/>
        <v>&gt;35&lt; 45</v>
      </c>
      <c r="AI1087" s="12">
        <v>17023648</v>
      </c>
      <c r="AJ1087" s="13" t="s">
        <v>73</v>
      </c>
      <c r="AK1087" s="12" t="s">
        <v>4431</v>
      </c>
      <c r="AL1087" s="8">
        <v>43467</v>
      </c>
      <c r="AM1087" s="7" t="s">
        <v>75</v>
      </c>
      <c r="AN1087" s="7" t="s">
        <v>109</v>
      </c>
      <c r="AQ1087" s="14"/>
      <c r="AR1087" s="14">
        <v>1</v>
      </c>
      <c r="AS1087" s="15">
        <f t="shared" si="1317"/>
        <v>45160.25</v>
      </c>
      <c r="AT1087" s="14" t="s">
        <v>77</v>
      </c>
      <c r="AU1087" s="12">
        <v>2700</v>
      </c>
      <c r="AV1087" s="17" t="s">
        <v>79</v>
      </c>
      <c r="AW1087" s="18" t="s">
        <v>3363</v>
      </c>
      <c r="AX1087" s="19" t="s">
        <v>4432</v>
      </c>
      <c r="AY1087" s="17" t="s">
        <v>268</v>
      </c>
      <c r="AZ1087" s="14" t="s">
        <v>83</v>
      </c>
      <c r="BA1087" s="20" t="str">
        <f t="shared" si="1318"/>
        <v>08142031042000473659</v>
      </c>
      <c r="BB1087" s="31">
        <f t="shared" si="1319"/>
        <v>20</v>
      </c>
      <c r="BC1087" s="22" t="s">
        <v>4433</v>
      </c>
      <c r="BD1087" s="23" t="s">
        <v>85</v>
      </c>
      <c r="BF1087" s="8"/>
      <c r="BG1087" s="32">
        <v>95482684</v>
      </c>
      <c r="BH1087" s="32"/>
      <c r="BI1087" s="32"/>
      <c r="BK1087" s="14" t="str">
        <f t="shared" si="1334"/>
        <v>CADRE</v>
      </c>
      <c r="BL1087" s="14"/>
      <c r="BM1087" s="25"/>
      <c r="BN1087" s="26" t="str">
        <f t="shared" si="1364"/>
        <v>08142031042000473659</v>
      </c>
      <c r="BO1087" s="27" t="str">
        <f t="shared" si="1320"/>
        <v>BOUJEMAI MOHAMED RABIE</v>
      </c>
      <c r="BP1087" s="26">
        <f t="shared" si="1321"/>
        <v>1088</v>
      </c>
      <c r="BQ1087" s="28"/>
    </row>
    <row r="1088" spans="1:69" x14ac:dyDescent="0.25">
      <c r="A1088" t="str">
        <f>VLOOKUP(B1088,[2]RH!$B:$BV,72,0)</f>
        <v>Non-Actif</v>
      </c>
      <c r="B1088" s="6">
        <v>1089</v>
      </c>
      <c r="C1088" s="7" t="s">
        <v>168</v>
      </c>
      <c r="D1088" s="7" t="s">
        <v>4434</v>
      </c>
      <c r="E1088" s="7" t="s">
        <v>67</v>
      </c>
      <c r="F1088" s="7" t="s">
        <v>102</v>
      </c>
      <c r="G1088" s="7" t="s">
        <v>4435</v>
      </c>
      <c r="H1088" s="7"/>
      <c r="I1088" s="7"/>
      <c r="J1088" s="7"/>
      <c r="K1088" s="7" t="s">
        <v>70</v>
      </c>
      <c r="L1088" s="7" t="s">
        <v>90</v>
      </c>
      <c r="M1088" s="7" t="s">
        <v>4436</v>
      </c>
      <c r="N1088" s="8">
        <v>44795</v>
      </c>
      <c r="O1088" s="8">
        <f>N1088+183</f>
        <v>44978</v>
      </c>
      <c r="P1088" s="7" t="str">
        <f t="shared" ca="1" si="1322"/>
        <v/>
      </c>
      <c r="Q1088" s="8">
        <v>45357</v>
      </c>
      <c r="R1088" s="7" t="s">
        <v>1909</v>
      </c>
      <c r="S1088" s="7"/>
      <c r="T1088" s="9" t="s">
        <v>72</v>
      </c>
      <c r="U1088" s="7" t="str">
        <f t="shared" si="1309"/>
        <v>Titulaire</v>
      </c>
      <c r="V1088" s="8"/>
      <c r="W1088" s="8"/>
      <c r="X1088" s="8"/>
      <c r="Y1088" s="8"/>
      <c r="Z1088" s="8">
        <v>44795</v>
      </c>
      <c r="AA1088" s="7">
        <f t="shared" si="1310"/>
        <v>8</v>
      </c>
      <c r="AB1088" s="7">
        <f t="shared" si="1311"/>
        <v>2022</v>
      </c>
      <c r="AC1088" s="7">
        <f t="shared" si="1312"/>
        <v>2026</v>
      </c>
      <c r="AD1088" s="10" t="e">
        <f t="shared" ref="AD1088:AD1151" ca="1" si="1386">IF(#REF!="Non",(DAYS360(N1088,Q1088)/360),(DAYS360(N1088,TODAY())/360))</f>
        <v>#REF!</v>
      </c>
      <c r="AE1088" s="10" t="e">
        <f t="shared" ca="1" si="1314"/>
        <v>#REF!</v>
      </c>
      <c r="AF1088" s="8">
        <v>36184</v>
      </c>
      <c r="AG1088" s="11">
        <f t="shared" ca="1" si="1315"/>
        <v>26.13150684931507</v>
      </c>
      <c r="AH1088" s="10" t="str">
        <f t="shared" ca="1" si="1316"/>
        <v>&gt;25&lt; 35</v>
      </c>
      <c r="AI1088" s="12">
        <v>17478537</v>
      </c>
      <c r="AJ1088" s="13" t="s">
        <v>73</v>
      </c>
      <c r="AK1088" s="12">
        <v>13638127</v>
      </c>
      <c r="AL1088" s="8">
        <v>42604</v>
      </c>
      <c r="AM1088" s="7" t="s">
        <v>108</v>
      </c>
      <c r="AN1088" s="7" t="s">
        <v>76</v>
      </c>
      <c r="AQ1088" s="14"/>
      <c r="AR1088" s="14">
        <v>2</v>
      </c>
      <c r="AS1088" s="15">
        <f t="shared" si="1317"/>
        <v>45525.5</v>
      </c>
      <c r="AT1088" s="14" t="s">
        <v>77</v>
      </c>
      <c r="AU1088" s="12">
        <v>1700</v>
      </c>
      <c r="AV1088" s="17" t="s">
        <v>236</v>
      </c>
      <c r="AW1088" s="18" t="s">
        <v>3027</v>
      </c>
      <c r="AX1088" s="19" t="s">
        <v>4437</v>
      </c>
      <c r="AY1088" s="17" t="s">
        <v>268</v>
      </c>
      <c r="AZ1088" s="14" t="s">
        <v>203</v>
      </c>
      <c r="BA1088" s="20" t="str">
        <f t="shared" si="1318"/>
        <v>17206000000295614759</v>
      </c>
      <c r="BB1088" s="31">
        <f t="shared" si="1319"/>
        <v>20</v>
      </c>
      <c r="BC1088" s="22" t="s">
        <v>4438</v>
      </c>
      <c r="BD1088" s="23" t="s">
        <v>482</v>
      </c>
      <c r="BE1088">
        <v>2041</v>
      </c>
      <c r="BF1088" s="8">
        <v>45083</v>
      </c>
      <c r="BG1088" s="32">
        <v>99979171</v>
      </c>
      <c r="BH1088" s="32"/>
      <c r="BI1088" s="32">
        <v>98137835</v>
      </c>
      <c r="BK1088" s="14" t="str">
        <f t="shared" si="1334"/>
        <v>CADRE</v>
      </c>
      <c r="BL1088" s="14"/>
      <c r="BM1088" s="25"/>
      <c r="BN1088" s="26" t="str">
        <f t="shared" si="1364"/>
        <v>17206000000295614759</v>
      </c>
      <c r="BO1088" s="27" t="str">
        <f t="shared" si="1320"/>
        <v>SAMAALI WEJDEN</v>
      </c>
      <c r="BP1088" s="26">
        <f t="shared" si="1321"/>
        <v>1089</v>
      </c>
      <c r="BQ1088" s="28"/>
    </row>
    <row r="1089" spans="1:69" x14ac:dyDescent="0.25">
      <c r="A1089" t="str">
        <f>VLOOKUP(B1089,[2]RH!$B:$BV,72,0)</f>
        <v>Non-Actif</v>
      </c>
      <c r="B1089" s="6">
        <v>1090</v>
      </c>
      <c r="C1089" s="7" t="s">
        <v>100</v>
      </c>
      <c r="D1089" s="7" t="s">
        <v>4439</v>
      </c>
      <c r="E1089" s="7" t="s">
        <v>67</v>
      </c>
      <c r="F1089" s="7" t="s">
        <v>118</v>
      </c>
      <c r="G1089" s="7" t="s">
        <v>220</v>
      </c>
      <c r="H1089" s="7" t="s">
        <v>649</v>
      </c>
      <c r="I1089" s="7" t="s">
        <v>709</v>
      </c>
      <c r="J1089" s="7" t="s">
        <v>190</v>
      </c>
      <c r="K1089" s="7" t="s">
        <v>146</v>
      </c>
      <c r="L1089" s="7" t="s">
        <v>90</v>
      </c>
      <c r="M1089" s="7" t="s">
        <v>191</v>
      </c>
      <c r="N1089" s="8">
        <v>44795</v>
      </c>
      <c r="O1089" s="8"/>
      <c r="P1089" s="7">
        <f t="shared" ca="1" si="1322"/>
        <v>-523</v>
      </c>
      <c r="Q1089" s="8">
        <v>45170</v>
      </c>
      <c r="R1089" s="7" t="s">
        <v>147</v>
      </c>
      <c r="S1089" s="7"/>
      <c r="T1089" s="9" t="s">
        <v>156</v>
      </c>
      <c r="U1089" s="7" t="str">
        <f t="shared" si="1309"/>
        <v>Contractuel</v>
      </c>
      <c r="V1089" s="8">
        <v>45170</v>
      </c>
      <c r="W1089" s="8">
        <v>45199</v>
      </c>
      <c r="X1089" s="8"/>
      <c r="Y1089" s="8"/>
      <c r="Z1089" s="8">
        <v>44795</v>
      </c>
      <c r="AA1089" s="7">
        <f t="shared" si="1310"/>
        <v>8</v>
      </c>
      <c r="AB1089" s="7">
        <f t="shared" si="1311"/>
        <v>2022</v>
      </c>
      <c r="AC1089" s="7">
        <f t="shared" si="1312"/>
        <v>2026</v>
      </c>
      <c r="AD1089" s="10" t="e">
        <f t="shared" ref="AD1089:AD1152" ca="1" si="1387">IF(#REF!="Non",(DAYS360(N1089,Q1089)/360),(DAYS360(N1089,TODAY())/360))</f>
        <v>#REF!</v>
      </c>
      <c r="AE1089" s="10" t="e">
        <f t="shared" ca="1" si="1314"/>
        <v>#REF!</v>
      </c>
      <c r="AF1089" s="8">
        <v>35270</v>
      </c>
      <c r="AG1089" s="11">
        <f t="shared" ca="1" si="1315"/>
        <v>28.635616438356163</v>
      </c>
      <c r="AH1089" s="10" t="str">
        <f t="shared" ca="1" si="1316"/>
        <v>&gt;25&lt; 35</v>
      </c>
      <c r="AI1089" s="12">
        <v>16930997</v>
      </c>
      <c r="AJ1089" s="13" t="s">
        <v>106</v>
      </c>
      <c r="AK1089" s="12">
        <v>11652137</v>
      </c>
      <c r="AL1089" s="8">
        <v>41807</v>
      </c>
      <c r="AM1089" s="7" t="s">
        <v>108</v>
      </c>
      <c r="AN1089" s="7" t="s">
        <v>109</v>
      </c>
      <c r="AQ1089" s="14">
        <v>3</v>
      </c>
      <c r="AR1089" s="14">
        <v>2</v>
      </c>
      <c r="AS1089" s="15">
        <f t="shared" si="1317"/>
        <v>45525.5</v>
      </c>
      <c r="AT1089" s="14" t="s">
        <v>163</v>
      </c>
      <c r="AU1089" s="12">
        <v>3.3069999999999999</v>
      </c>
      <c r="AV1089" s="17" t="s">
        <v>150</v>
      </c>
      <c r="AW1089" s="18" t="s">
        <v>1091</v>
      </c>
      <c r="AX1089" s="19" t="s">
        <v>4440</v>
      </c>
      <c r="AY1089" s="17" t="s">
        <v>436</v>
      </c>
      <c r="AZ1089" s="14" t="s">
        <v>174</v>
      </c>
      <c r="BA1089" s="20" t="str">
        <f t="shared" si="1318"/>
        <v>07043010110553080218</v>
      </c>
      <c r="BB1089" s="31">
        <f t="shared" si="1319"/>
        <v>20</v>
      </c>
      <c r="BC1089" s="22" t="s">
        <v>4441</v>
      </c>
      <c r="BD1089" s="23" t="s">
        <v>286</v>
      </c>
      <c r="BF1089" s="8"/>
      <c r="BG1089" s="32">
        <v>95852928</v>
      </c>
      <c r="BH1089" s="32">
        <v>94648931</v>
      </c>
      <c r="BI1089" s="32"/>
      <c r="BK1089" s="14" t="str">
        <f t="shared" si="1334"/>
        <v>A-Panda</v>
      </c>
      <c r="BL1089" s="14" t="s">
        <v>288</v>
      </c>
      <c r="BM1089" s="25"/>
      <c r="BN1089" s="26" t="str">
        <f t="shared" si="1364"/>
        <v>07043010110553080218</v>
      </c>
      <c r="BO1089" s="27" t="str">
        <f t="shared" si="1320"/>
        <v>HAMRAOUI AMAL</v>
      </c>
      <c r="BP1089" s="26">
        <f t="shared" si="1321"/>
        <v>1090</v>
      </c>
      <c r="BQ1089" s="28"/>
    </row>
    <row r="1090" spans="1:69" x14ac:dyDescent="0.25">
      <c r="A1090" t="str">
        <f>VLOOKUP(B1090,[2]RH!$B:$BV,72,0)</f>
        <v>Non-Actif</v>
      </c>
      <c r="B1090" s="6">
        <v>1091</v>
      </c>
      <c r="C1090" s="7" t="s">
        <v>168</v>
      </c>
      <c r="D1090" s="7" t="s">
        <v>4442</v>
      </c>
      <c r="E1090" s="7" t="s">
        <v>67</v>
      </c>
      <c r="F1090" s="7" t="s">
        <v>118</v>
      </c>
      <c r="G1090" s="7" t="s">
        <v>220</v>
      </c>
      <c r="H1090" s="7" t="s">
        <v>649</v>
      </c>
      <c r="I1090" s="7" t="s">
        <v>650</v>
      </c>
      <c r="J1090" s="7" t="s">
        <v>281</v>
      </c>
      <c r="K1090" s="7" t="s">
        <v>146</v>
      </c>
      <c r="L1090" s="7" t="s">
        <v>90</v>
      </c>
      <c r="M1090" s="7" t="s">
        <v>191</v>
      </c>
      <c r="N1090" s="8">
        <v>44795</v>
      </c>
      <c r="O1090" s="8"/>
      <c r="P1090" s="7">
        <f t="shared" ca="1" si="1322"/>
        <v>-737</v>
      </c>
      <c r="Q1090" s="8">
        <v>44981</v>
      </c>
      <c r="R1090" s="7" t="s">
        <v>91</v>
      </c>
      <c r="S1090" s="7"/>
      <c r="T1090" s="9" t="s">
        <v>156</v>
      </c>
      <c r="U1090" s="7" t="str">
        <f t="shared" ref="U1090:U1153" si="1388">IF(T1090="CDI","Titulaire","Contractuel")</f>
        <v>Contractuel</v>
      </c>
      <c r="V1090" s="8">
        <v>44927</v>
      </c>
      <c r="W1090" s="8">
        <v>44985</v>
      </c>
      <c r="X1090" s="8"/>
      <c r="Y1090" s="8"/>
      <c r="Z1090" s="8">
        <v>44795</v>
      </c>
      <c r="AA1090" s="7">
        <f t="shared" ref="AA1090:AA1153" si="1389">MONTH(N1090)</f>
        <v>8</v>
      </c>
      <c r="AB1090" s="7">
        <f t="shared" ref="AB1090:AB1153" si="1390">IF(N1090="","",YEAR(N1090))</f>
        <v>2022</v>
      </c>
      <c r="AC1090" s="7">
        <f t="shared" ref="AC1090:AC1153" si="1391">AB1090+4</f>
        <v>2026</v>
      </c>
      <c r="AD1090" s="10" t="e">
        <f t="shared" ref="AD1090:AD1153" ca="1" si="1392">IF(#REF!="Non",(DAYS360(N1090,Q1090)/360),(DAYS360(N1090,TODAY())/360))</f>
        <v>#REF!</v>
      </c>
      <c r="AE1090" s="10" t="e">
        <f t="shared" ref="AE1090:AE1153" ca="1" si="1393">+IF(AD1090&lt;1,"&lt; 1",IF(AND(AD1090&gt;=1,AD1090&lt;2),"&lt; 2",IF(AND(AD1090&gt;=2,AD1090&lt;3),"&lt; 3",IF(AND(AD1090&gt;=3,AD1090&lt;=4),"&lt; 4",IF(AD1090&gt;4,"&gt; 4")))))</f>
        <v>#REF!</v>
      </c>
      <c r="AF1090" s="8">
        <v>31290</v>
      </c>
      <c r="AG1090" s="11">
        <f t="shared" ref="AG1090:AG1153" ca="1" si="1394">(TODAY()-AF1090)/365</f>
        <v>39.539726027397258</v>
      </c>
      <c r="AH1090" s="10" t="str">
        <f t="shared" ref="AH1090:AH1153" ca="1" si="1395">+IF(AG1090&lt;25,"&lt; 25",IF(AND(AG1090&gt;=25,AG1090&lt;35),"&gt;25&lt; 35",IF(AND(AG1090&gt;=35,AG1090&lt;45),"&gt;35&lt; 45",IF(AND(AG1090&gt;=45,AG1090&lt;=55),"&gt;45&lt; 55",IF(AG1090&gt;55,"&gt; 55")))))</f>
        <v>&gt;35&lt; 45</v>
      </c>
      <c r="AI1090" s="12">
        <v>12665380</v>
      </c>
      <c r="AJ1090" s="13" t="s">
        <v>120</v>
      </c>
      <c r="AK1090" s="12" t="s">
        <v>4443</v>
      </c>
      <c r="AL1090" s="8">
        <v>40301</v>
      </c>
      <c r="AM1090" s="7" t="s">
        <v>108</v>
      </c>
      <c r="AN1090" s="7" t="s">
        <v>76</v>
      </c>
      <c r="AO1090">
        <v>1</v>
      </c>
      <c r="AQ1090" s="14">
        <v>3</v>
      </c>
      <c r="AR1090" s="14">
        <v>1</v>
      </c>
      <c r="AS1090" s="15">
        <f t="shared" ref="AS1090:AS1153" si="1396">N1090+(365.25*AR1090)</f>
        <v>45160.25</v>
      </c>
      <c r="AT1090" s="14" t="s">
        <v>163</v>
      </c>
      <c r="AU1090" s="12">
        <v>3.3069999999999999</v>
      </c>
      <c r="AV1090" s="17" t="s">
        <v>236</v>
      </c>
      <c r="AW1090" s="18" t="s">
        <v>1626</v>
      </c>
      <c r="AX1090" s="19" t="s">
        <v>4444</v>
      </c>
      <c r="AY1090" s="17" t="s">
        <v>2743</v>
      </c>
      <c r="AZ1090" s="14" t="s">
        <v>203</v>
      </c>
      <c r="BA1090" s="20" t="str">
        <f t="shared" ref="BA1090:BA1153" si="1397">CONCATENATE(AV1090,AW1090,AX1090,AY1090)</f>
        <v>17535940172383614085</v>
      </c>
      <c r="BB1090" s="31">
        <f t="shared" ref="BB1090:BB1153" si="1398">LEN(BA1090)</f>
        <v>20</v>
      </c>
      <c r="BC1090" s="22" t="s">
        <v>4445</v>
      </c>
      <c r="BD1090" s="23" t="s">
        <v>286</v>
      </c>
      <c r="BF1090" s="8"/>
      <c r="BG1090" s="32">
        <v>97502148</v>
      </c>
      <c r="BH1090" s="32">
        <v>97036161</v>
      </c>
      <c r="BI1090" s="32"/>
      <c r="BJ1090" t="s">
        <v>600</v>
      </c>
      <c r="BK1090" s="14" t="str">
        <f t="shared" si="1334"/>
        <v>B-Panda</v>
      </c>
      <c r="BL1090" s="14"/>
      <c r="BM1090" s="25"/>
      <c r="BN1090" s="26" t="str">
        <f t="shared" si="1364"/>
        <v>17535940172383614085</v>
      </c>
      <c r="BO1090" s="27" t="str">
        <f t="shared" ref="BO1090:BO1153" si="1399">D1090</f>
        <v>DHAOUADI HABIBA</v>
      </c>
      <c r="BP1090" s="26">
        <f t="shared" ref="BP1090:BP1153" si="1400">B1090</f>
        <v>1091</v>
      </c>
      <c r="BQ1090" s="28"/>
    </row>
    <row r="1091" spans="1:69" x14ac:dyDescent="0.25">
      <c r="A1091" t="str">
        <f>VLOOKUP(B1091,[2]RH!$B:$BV,72,0)</f>
        <v>Non-Actif</v>
      </c>
      <c r="B1091" s="6">
        <v>1092</v>
      </c>
      <c r="C1091" s="7" t="s">
        <v>100</v>
      </c>
      <c r="D1091" s="7" t="s">
        <v>4446</v>
      </c>
      <c r="E1091" s="7" t="s">
        <v>67</v>
      </c>
      <c r="F1091" s="7" t="s">
        <v>118</v>
      </c>
      <c r="G1091" s="7" t="s">
        <v>408</v>
      </c>
      <c r="H1091" s="7" t="s">
        <v>649</v>
      </c>
      <c r="I1091" s="7" t="s">
        <v>650</v>
      </c>
      <c r="J1091" s="7" t="s">
        <v>281</v>
      </c>
      <c r="K1091" s="7" t="s">
        <v>146</v>
      </c>
      <c r="L1091" s="7" t="s">
        <v>90</v>
      </c>
      <c r="M1091" s="7" t="s">
        <v>191</v>
      </c>
      <c r="N1091" s="8">
        <v>44803</v>
      </c>
      <c r="O1091" s="8"/>
      <c r="P1091" s="7">
        <f t="shared" ref="P1091:P1154" ca="1" si="1401">IF(W1091="","",W1091-TODAY())</f>
        <v>-737</v>
      </c>
      <c r="Q1091" s="8">
        <v>44988</v>
      </c>
      <c r="R1091" s="7" t="s">
        <v>161</v>
      </c>
      <c r="S1091" s="7"/>
      <c r="T1091" s="9" t="s">
        <v>156</v>
      </c>
      <c r="U1091" s="7" t="str">
        <f t="shared" si="1388"/>
        <v>Contractuel</v>
      </c>
      <c r="V1091" s="8">
        <v>44927</v>
      </c>
      <c r="W1091" s="8">
        <v>44985</v>
      </c>
      <c r="X1091" s="8"/>
      <c r="Y1091" s="8"/>
      <c r="Z1091" s="8">
        <v>44803</v>
      </c>
      <c r="AA1091" s="7">
        <f t="shared" si="1389"/>
        <v>8</v>
      </c>
      <c r="AB1091" s="7">
        <f t="shared" si="1390"/>
        <v>2022</v>
      </c>
      <c r="AC1091" s="7">
        <f t="shared" si="1391"/>
        <v>2026</v>
      </c>
      <c r="AD1091" s="10" t="e">
        <f t="shared" ref="AD1091:AD1154" ca="1" si="1402">IF(#REF!="Non",(DAYS360(N1091,Q1091)/360),(DAYS360(N1091,TODAY())/360))</f>
        <v>#REF!</v>
      </c>
      <c r="AE1091" s="10" t="e">
        <f t="shared" ca="1" si="1393"/>
        <v>#REF!</v>
      </c>
      <c r="AF1091" s="8">
        <v>37424</v>
      </c>
      <c r="AG1091" s="11">
        <f t="shared" ca="1" si="1394"/>
        <v>22.734246575342464</v>
      </c>
      <c r="AH1091" s="10" t="str">
        <f t="shared" ca="1" si="1395"/>
        <v>&lt; 25</v>
      </c>
      <c r="AI1091" s="12"/>
      <c r="AJ1091" s="13"/>
      <c r="AK1091" s="12">
        <v>14662486</v>
      </c>
      <c r="AL1091" s="8">
        <v>44508</v>
      </c>
      <c r="AM1091" s="7" t="s">
        <v>108</v>
      </c>
      <c r="AN1091" s="7" t="s">
        <v>109</v>
      </c>
      <c r="AQ1091" s="14">
        <v>3</v>
      </c>
      <c r="AR1091" s="14">
        <v>1</v>
      </c>
      <c r="AS1091" s="15">
        <f t="shared" si="1396"/>
        <v>45168.25</v>
      </c>
      <c r="AT1091" s="14" t="s">
        <v>163</v>
      </c>
      <c r="AU1091" s="12">
        <v>3.3069999999999999</v>
      </c>
      <c r="AV1091" s="17" t="s">
        <v>236</v>
      </c>
      <c r="AW1091" s="18" t="s">
        <v>201</v>
      </c>
      <c r="AX1091" s="19" t="s">
        <v>4447</v>
      </c>
      <c r="AY1091" s="17" t="s">
        <v>236</v>
      </c>
      <c r="AZ1091" s="14" t="s">
        <v>203</v>
      </c>
      <c r="BA1091" s="20" t="str">
        <f t="shared" si="1397"/>
        <v>17001000000304867017</v>
      </c>
      <c r="BB1091" s="31">
        <f t="shared" si="1398"/>
        <v>20</v>
      </c>
      <c r="BC1091" s="22" t="s">
        <v>4448</v>
      </c>
      <c r="BD1091" s="23" t="s">
        <v>115</v>
      </c>
      <c r="BF1091" s="8"/>
      <c r="BG1091" s="32">
        <v>58670302</v>
      </c>
      <c r="BH1091" s="32">
        <v>90222970</v>
      </c>
      <c r="BI1091" s="32"/>
      <c r="BJ1091" t="s">
        <v>820</v>
      </c>
      <c r="BK1091" s="14" t="str">
        <f t="shared" si="1334"/>
        <v>B-Panda</v>
      </c>
      <c r="BL1091" s="14"/>
      <c r="BM1091" s="25"/>
      <c r="BN1091" s="26" t="str">
        <f t="shared" si="1364"/>
        <v>17001000000304867017</v>
      </c>
      <c r="BO1091" s="27" t="str">
        <f t="shared" si="1399"/>
        <v>BOUTHOURI IMEN</v>
      </c>
      <c r="BP1091" s="26">
        <f t="shared" si="1400"/>
        <v>1092</v>
      </c>
      <c r="BQ1091" s="28"/>
    </row>
    <row r="1092" spans="1:69" x14ac:dyDescent="0.25">
      <c r="A1092" t="str">
        <f>VLOOKUP(B1092,[2]RH!$B:$BV,72,0)</f>
        <v>Non-Actif</v>
      </c>
      <c r="B1092" s="6">
        <v>1093</v>
      </c>
      <c r="C1092" s="7" t="s">
        <v>168</v>
      </c>
      <c r="D1092" s="7" t="s">
        <v>4449</v>
      </c>
      <c r="E1092" s="7" t="s">
        <v>67</v>
      </c>
      <c r="F1092" s="7" t="s">
        <v>118</v>
      </c>
      <c r="G1092" s="7" t="s">
        <v>220</v>
      </c>
      <c r="H1092" s="7" t="s">
        <v>649</v>
      </c>
      <c r="I1092" s="7" t="s">
        <v>650</v>
      </c>
      <c r="J1092" s="7" t="s">
        <v>281</v>
      </c>
      <c r="K1092" s="7" t="s">
        <v>146</v>
      </c>
      <c r="L1092" s="7" t="s">
        <v>90</v>
      </c>
      <c r="M1092" s="7" t="s">
        <v>191</v>
      </c>
      <c r="N1092" s="8">
        <v>44795</v>
      </c>
      <c r="O1092" s="8"/>
      <c r="P1092" s="7">
        <f t="shared" ca="1" si="1401"/>
        <v>-676</v>
      </c>
      <c r="Q1092" s="8">
        <v>45022</v>
      </c>
      <c r="R1092" s="7" t="s">
        <v>1728</v>
      </c>
      <c r="S1092" s="7"/>
      <c r="T1092" s="9" t="s">
        <v>156</v>
      </c>
      <c r="U1092" s="7" t="str">
        <f t="shared" si="1388"/>
        <v>Contractuel</v>
      </c>
      <c r="V1092" s="8">
        <v>44986</v>
      </c>
      <c r="W1092" s="8">
        <v>45046</v>
      </c>
      <c r="X1092" s="8"/>
      <c r="Y1092" s="8"/>
      <c r="Z1092" s="8">
        <v>44795</v>
      </c>
      <c r="AA1092" s="7">
        <f t="shared" si="1389"/>
        <v>8</v>
      </c>
      <c r="AB1092" s="7">
        <f t="shared" si="1390"/>
        <v>2022</v>
      </c>
      <c r="AC1092" s="7">
        <f t="shared" si="1391"/>
        <v>2026</v>
      </c>
      <c r="AD1092" s="10" t="e">
        <f t="shared" ref="AD1092:AD1155" ca="1" si="1403">IF(#REF!="Non",(DAYS360(N1092,Q1092)/360),(DAYS360(N1092,TODAY())/360))</f>
        <v>#REF!</v>
      </c>
      <c r="AE1092" s="10" t="e">
        <f t="shared" ca="1" si="1393"/>
        <v>#REF!</v>
      </c>
      <c r="AF1092" s="8">
        <v>28408</v>
      </c>
      <c r="AG1092" s="11">
        <f t="shared" ca="1" si="1394"/>
        <v>47.435616438356163</v>
      </c>
      <c r="AH1092" s="10" t="str">
        <f t="shared" ca="1" si="1395"/>
        <v>&gt;45&lt; 55</v>
      </c>
      <c r="AI1092" s="12">
        <v>11642668</v>
      </c>
      <c r="AJ1092" s="13" t="s">
        <v>170</v>
      </c>
      <c r="AK1092" s="12" t="s">
        <v>4450</v>
      </c>
      <c r="AL1092" s="8">
        <v>44014</v>
      </c>
      <c r="AM1092" s="7" t="s">
        <v>108</v>
      </c>
      <c r="AN1092" s="7" t="s">
        <v>76</v>
      </c>
      <c r="AO1092">
        <v>3</v>
      </c>
      <c r="AQ1092" s="14">
        <v>3</v>
      </c>
      <c r="AR1092" s="14">
        <v>1</v>
      </c>
      <c r="AS1092" s="15">
        <f t="shared" si="1396"/>
        <v>45160.25</v>
      </c>
      <c r="AT1092" s="14" t="s">
        <v>163</v>
      </c>
      <c r="AU1092" s="12">
        <v>3.3069999999999999</v>
      </c>
      <c r="AV1092" s="17" t="s">
        <v>433</v>
      </c>
      <c r="AW1092" s="18" t="s">
        <v>4451</v>
      </c>
      <c r="AX1092" s="19" t="s">
        <v>4452</v>
      </c>
      <c r="AY1092" s="17" t="s">
        <v>2635</v>
      </c>
      <c r="AZ1092" s="14" t="s">
        <v>195</v>
      </c>
      <c r="BA1092" s="20" t="str">
        <f t="shared" si="1397"/>
        <v>12115000000241074453</v>
      </c>
      <c r="BB1092" s="31">
        <f t="shared" si="1398"/>
        <v>20</v>
      </c>
      <c r="BC1092" s="22" t="s">
        <v>4453</v>
      </c>
      <c r="BD1092" s="23" t="s">
        <v>341</v>
      </c>
      <c r="BF1092" s="8"/>
      <c r="BG1092" s="32">
        <v>25385417</v>
      </c>
      <c r="BH1092" s="32">
        <v>22827574</v>
      </c>
      <c r="BI1092" s="32"/>
      <c r="BJ1092" t="s">
        <v>299</v>
      </c>
      <c r="BK1092" s="14" t="str">
        <f t="shared" si="1334"/>
        <v>B-Panda</v>
      </c>
      <c r="BL1092" s="14"/>
      <c r="BM1092" s="25"/>
      <c r="BN1092" s="26" t="str">
        <f t="shared" si="1364"/>
        <v>12115000000241074453</v>
      </c>
      <c r="BO1092" s="27" t="str">
        <f t="shared" si="1399"/>
        <v>ARFAOUI BASMA</v>
      </c>
      <c r="BP1092" s="26">
        <f t="shared" si="1400"/>
        <v>1093</v>
      </c>
      <c r="BQ1092" s="28"/>
    </row>
    <row r="1093" spans="1:69" x14ac:dyDescent="0.25">
      <c r="A1093" t="str">
        <f>VLOOKUP(B1093,[2]RH!$B:$BV,72,0)</f>
        <v>Non-Actif</v>
      </c>
      <c r="B1093" s="6">
        <v>1094</v>
      </c>
      <c r="C1093" s="7" t="s">
        <v>168</v>
      </c>
      <c r="D1093" s="7" t="s">
        <v>4454</v>
      </c>
      <c r="E1093" s="7" t="s">
        <v>67</v>
      </c>
      <c r="F1093" s="7" t="s">
        <v>118</v>
      </c>
      <c r="G1093" s="7" t="s">
        <v>220</v>
      </c>
      <c r="H1093" s="7" t="s">
        <v>649</v>
      </c>
      <c r="I1093" s="7" t="s">
        <v>650</v>
      </c>
      <c r="J1093" s="7" t="s">
        <v>281</v>
      </c>
      <c r="K1093" s="7" t="s">
        <v>146</v>
      </c>
      <c r="L1093" s="7" t="s">
        <v>90</v>
      </c>
      <c r="M1093" s="7" t="s">
        <v>191</v>
      </c>
      <c r="N1093" s="8">
        <v>44795</v>
      </c>
      <c r="O1093" s="8"/>
      <c r="P1093" s="7">
        <f t="shared" ca="1" si="1401"/>
        <v>-737</v>
      </c>
      <c r="Q1093" s="8">
        <v>44927</v>
      </c>
      <c r="R1093" s="7" t="s">
        <v>1728</v>
      </c>
      <c r="S1093" s="7"/>
      <c r="T1093" s="9" t="s">
        <v>156</v>
      </c>
      <c r="U1093" s="7" t="str">
        <f t="shared" si="1388"/>
        <v>Contractuel</v>
      </c>
      <c r="V1093" s="8">
        <v>44927</v>
      </c>
      <c r="W1093" s="8">
        <v>44985</v>
      </c>
      <c r="X1093" s="8"/>
      <c r="Y1093" s="8"/>
      <c r="Z1093" s="8">
        <v>44795</v>
      </c>
      <c r="AA1093" s="7">
        <f t="shared" si="1389"/>
        <v>8</v>
      </c>
      <c r="AB1093" s="7">
        <f t="shared" si="1390"/>
        <v>2022</v>
      </c>
      <c r="AC1093" s="7">
        <f t="shared" si="1391"/>
        <v>2026</v>
      </c>
      <c r="AD1093" s="10" t="e">
        <f t="shared" ref="AD1093:AD1156" ca="1" si="1404">IF(#REF!="Non",(DAYS360(N1093,Q1093)/360),(DAYS360(N1093,TODAY())/360))</f>
        <v>#REF!</v>
      </c>
      <c r="AE1093" s="10" t="e">
        <f t="shared" ca="1" si="1393"/>
        <v>#REF!</v>
      </c>
      <c r="AF1093" s="8">
        <v>30886</v>
      </c>
      <c r="AG1093" s="11">
        <f t="shared" ca="1" si="1394"/>
        <v>40.646575342465752</v>
      </c>
      <c r="AH1093" s="10" t="str">
        <f t="shared" ca="1" si="1395"/>
        <v>&gt;35&lt; 45</v>
      </c>
      <c r="AI1093" s="12">
        <v>15185854</v>
      </c>
      <c r="AJ1093" s="13" t="s">
        <v>170</v>
      </c>
      <c r="AK1093" s="12" t="s">
        <v>4455</v>
      </c>
      <c r="AL1093" s="8">
        <v>41145</v>
      </c>
      <c r="AM1093" s="7" t="s">
        <v>108</v>
      </c>
      <c r="AN1093" s="7" t="s">
        <v>76</v>
      </c>
      <c r="AO1093">
        <v>2</v>
      </c>
      <c r="AQ1093" s="14">
        <v>3</v>
      </c>
      <c r="AR1093" s="14">
        <v>1</v>
      </c>
      <c r="AS1093" s="15">
        <f t="shared" si="1396"/>
        <v>45160.25</v>
      </c>
      <c r="AT1093" s="14" t="s">
        <v>163</v>
      </c>
      <c r="AU1093" s="12">
        <v>3.3069999999999999</v>
      </c>
      <c r="AV1093" s="17" t="s">
        <v>92</v>
      </c>
      <c r="AW1093" s="18" t="s">
        <v>4456</v>
      </c>
      <c r="AX1093" s="19" t="s">
        <v>4457</v>
      </c>
      <c r="AY1093" s="17" t="s">
        <v>2897</v>
      </c>
      <c r="AZ1093" s="14" t="s">
        <v>152</v>
      </c>
      <c r="BA1093" s="20" t="str">
        <f t="shared" si="1397"/>
        <v>04054139003957413239</v>
      </c>
      <c r="BB1093" s="31">
        <f t="shared" si="1398"/>
        <v>20</v>
      </c>
      <c r="BC1093" s="22" t="s">
        <v>4458</v>
      </c>
      <c r="BD1093" s="23" t="s">
        <v>341</v>
      </c>
      <c r="BF1093" s="8"/>
      <c r="BG1093" s="32">
        <v>25559340</v>
      </c>
      <c r="BH1093" s="32">
        <v>95027262</v>
      </c>
      <c r="BI1093" s="32"/>
      <c r="BJ1093" t="s">
        <v>341</v>
      </c>
      <c r="BK1093" s="14" t="str">
        <f t="shared" si="1334"/>
        <v>B-Panda</v>
      </c>
      <c r="BL1093" s="14"/>
      <c r="BM1093" s="25"/>
      <c r="BN1093" s="26" t="str">
        <f t="shared" si="1364"/>
        <v>04054139003957413239</v>
      </c>
      <c r="BO1093" s="27" t="str">
        <f t="shared" si="1399"/>
        <v>CHEBBI OLFA</v>
      </c>
      <c r="BP1093" s="26">
        <f t="shared" si="1400"/>
        <v>1094</v>
      </c>
      <c r="BQ1093" s="28"/>
    </row>
    <row r="1094" spans="1:69" x14ac:dyDescent="0.25">
      <c r="A1094" t="str">
        <f>VLOOKUP(B1094,[2]RH!$B:$BV,72,0)</f>
        <v>Non-Actif</v>
      </c>
      <c r="B1094" s="6">
        <v>1095</v>
      </c>
      <c r="C1094" s="7" t="s">
        <v>168</v>
      </c>
      <c r="D1094" s="7" t="s">
        <v>4459</v>
      </c>
      <c r="E1094" s="7" t="s">
        <v>67</v>
      </c>
      <c r="F1094" s="7" t="s">
        <v>118</v>
      </c>
      <c r="G1094" s="7" t="s">
        <v>220</v>
      </c>
      <c r="H1094" s="7" t="s">
        <v>649</v>
      </c>
      <c r="I1094" s="7" t="s">
        <v>709</v>
      </c>
      <c r="J1094" s="7" t="s">
        <v>190</v>
      </c>
      <c r="K1094" s="7" t="s">
        <v>146</v>
      </c>
      <c r="L1094" s="7" t="s">
        <v>90</v>
      </c>
      <c r="M1094" s="7" t="s">
        <v>191</v>
      </c>
      <c r="N1094" s="8">
        <v>44796</v>
      </c>
      <c r="O1094" s="8"/>
      <c r="P1094" s="7">
        <f t="shared" ca="1" si="1401"/>
        <v>-492</v>
      </c>
      <c r="Q1094" s="8">
        <v>45211</v>
      </c>
      <c r="R1094" s="7" t="s">
        <v>2575</v>
      </c>
      <c r="S1094" s="7"/>
      <c r="T1094" s="9" t="s">
        <v>156</v>
      </c>
      <c r="U1094" s="7" t="str">
        <f t="shared" si="1388"/>
        <v>Contractuel</v>
      </c>
      <c r="V1094" s="8">
        <v>45200</v>
      </c>
      <c r="W1094" s="8">
        <v>45230</v>
      </c>
      <c r="X1094" s="8"/>
      <c r="Y1094" s="8"/>
      <c r="Z1094" s="8">
        <v>44796</v>
      </c>
      <c r="AA1094" s="7">
        <f t="shared" si="1389"/>
        <v>8</v>
      </c>
      <c r="AB1094" s="7">
        <f t="shared" si="1390"/>
        <v>2022</v>
      </c>
      <c r="AC1094" s="7">
        <f t="shared" si="1391"/>
        <v>2026</v>
      </c>
      <c r="AD1094" s="10" t="e">
        <f t="shared" ref="AD1094:AD1157" ca="1" si="1405">IF(#REF!="Non",(DAYS360(N1094,Q1094)/360),(DAYS360(N1094,TODAY())/360))</f>
        <v>#REF!</v>
      </c>
      <c r="AE1094" s="10" t="e">
        <f t="shared" ca="1" si="1393"/>
        <v>#REF!</v>
      </c>
      <c r="AF1094" s="8">
        <v>27352</v>
      </c>
      <c r="AG1094" s="11">
        <f t="shared" ca="1" si="1394"/>
        <v>50.328767123287669</v>
      </c>
      <c r="AH1094" s="10" t="str">
        <f t="shared" ca="1" si="1395"/>
        <v>&gt;45&lt; 55</v>
      </c>
      <c r="AI1094" s="12">
        <v>12328012</v>
      </c>
      <c r="AJ1094" s="13" t="s">
        <v>150</v>
      </c>
      <c r="AK1094" s="12" t="s">
        <v>4460</v>
      </c>
      <c r="AL1094" s="8">
        <v>41617</v>
      </c>
      <c r="AM1094" s="7" t="s">
        <v>108</v>
      </c>
      <c r="AN1094" s="7" t="s">
        <v>76</v>
      </c>
      <c r="AO1094">
        <v>3</v>
      </c>
      <c r="AQ1094" s="14">
        <v>3</v>
      </c>
      <c r="AR1094" s="14">
        <v>2</v>
      </c>
      <c r="AS1094" s="15">
        <f t="shared" si="1396"/>
        <v>45526.5</v>
      </c>
      <c r="AT1094" s="14" t="s">
        <v>163</v>
      </c>
      <c r="AU1094" s="12">
        <v>3.3069999999999999</v>
      </c>
      <c r="AV1094" s="17" t="s">
        <v>236</v>
      </c>
      <c r="AW1094" s="18" t="s">
        <v>457</v>
      </c>
      <c r="AX1094" s="19" t="s">
        <v>4461</v>
      </c>
      <c r="AY1094" s="17" t="s">
        <v>474</v>
      </c>
      <c r="AZ1094" s="14" t="s">
        <v>203</v>
      </c>
      <c r="BA1094" s="20" t="str">
        <f t="shared" si="1397"/>
        <v>17000000000088116294</v>
      </c>
      <c r="BB1094" s="31">
        <f t="shared" si="1398"/>
        <v>20</v>
      </c>
      <c r="BC1094" s="22" t="s">
        <v>2752</v>
      </c>
      <c r="BD1094" s="23" t="s">
        <v>341</v>
      </c>
      <c r="BF1094" s="8"/>
      <c r="BG1094" s="32">
        <v>26228510</v>
      </c>
      <c r="BH1094" s="32">
        <v>25990995</v>
      </c>
      <c r="BI1094" s="32"/>
      <c r="BJ1094" t="s">
        <v>2681</v>
      </c>
      <c r="BK1094" s="14" t="str">
        <f t="shared" si="1334"/>
        <v>A-Panda</v>
      </c>
      <c r="BL1094" s="14" t="s">
        <v>300</v>
      </c>
      <c r="BM1094" s="25"/>
      <c r="BN1094" s="26" t="str">
        <f t="shared" si="1364"/>
        <v>17000000000088116294</v>
      </c>
      <c r="BO1094" s="27" t="str">
        <f t="shared" si="1399"/>
        <v>BOUZIDI SAMIRA</v>
      </c>
      <c r="BP1094" s="26">
        <f t="shared" si="1400"/>
        <v>1095</v>
      </c>
      <c r="BQ1094" s="28"/>
    </row>
    <row r="1095" spans="1:69" x14ac:dyDescent="0.25">
      <c r="A1095" t="str">
        <f>VLOOKUP(B1095,[2]RH!$B:$BV,72,0)</f>
        <v>Non-Actif</v>
      </c>
      <c r="B1095" s="6">
        <v>1096</v>
      </c>
      <c r="C1095" s="7" t="s">
        <v>168</v>
      </c>
      <c r="D1095" s="7" t="s">
        <v>4462</v>
      </c>
      <c r="E1095" s="7" t="s">
        <v>67</v>
      </c>
      <c r="F1095" s="7" t="s">
        <v>118</v>
      </c>
      <c r="G1095" s="7" t="s">
        <v>220</v>
      </c>
      <c r="H1095" s="7">
        <v>560</v>
      </c>
      <c r="I1095" s="7"/>
      <c r="J1095" s="7" t="s">
        <v>190</v>
      </c>
      <c r="K1095" s="7" t="s">
        <v>146</v>
      </c>
      <c r="L1095" s="7" t="s">
        <v>90</v>
      </c>
      <c r="M1095" s="7" t="s">
        <v>191</v>
      </c>
      <c r="N1095" s="8">
        <v>44796</v>
      </c>
      <c r="O1095" s="8"/>
      <c r="P1095" s="7">
        <f t="shared" ca="1" si="1401"/>
        <v>-796</v>
      </c>
      <c r="Q1095" s="8">
        <v>44837</v>
      </c>
      <c r="R1095" s="7" t="s">
        <v>367</v>
      </c>
      <c r="S1095" s="7"/>
      <c r="T1095" s="9" t="s">
        <v>156</v>
      </c>
      <c r="U1095" s="7" t="str">
        <f t="shared" si="1388"/>
        <v>Contractuel</v>
      </c>
      <c r="V1095" s="8">
        <v>44835</v>
      </c>
      <c r="W1095" s="8">
        <v>44926</v>
      </c>
      <c r="X1095" s="8"/>
      <c r="Y1095" s="8"/>
      <c r="Z1095" s="8">
        <v>44796</v>
      </c>
      <c r="AA1095" s="7">
        <f t="shared" si="1389"/>
        <v>8</v>
      </c>
      <c r="AB1095" s="7">
        <f t="shared" si="1390"/>
        <v>2022</v>
      </c>
      <c r="AC1095" s="7">
        <f t="shared" si="1391"/>
        <v>2026</v>
      </c>
      <c r="AD1095" s="10" t="e">
        <f t="shared" ref="AD1095:AD1158" ca="1" si="1406">IF(#REF!="Non",(DAYS360(N1095,Q1095)/360),(DAYS360(N1095,TODAY())/360))</f>
        <v>#REF!</v>
      </c>
      <c r="AE1095" s="10" t="e">
        <f t="shared" ca="1" si="1393"/>
        <v>#REF!</v>
      </c>
      <c r="AF1095" s="8">
        <v>27352</v>
      </c>
      <c r="AG1095" s="11">
        <f t="shared" ca="1" si="1394"/>
        <v>50.328767123287669</v>
      </c>
      <c r="AH1095" s="10" t="str">
        <f t="shared" ca="1" si="1395"/>
        <v>&gt;45&lt; 55</v>
      </c>
      <c r="AI1095" s="12">
        <v>12191737</v>
      </c>
      <c r="AJ1095" s="13" t="s">
        <v>82</v>
      </c>
      <c r="AK1095" s="12" t="s">
        <v>4463</v>
      </c>
      <c r="AL1095" s="8">
        <v>41802</v>
      </c>
      <c r="AM1095" s="7" t="s">
        <v>108</v>
      </c>
      <c r="AN1095" s="7" t="s">
        <v>76</v>
      </c>
      <c r="AQ1095" s="14">
        <v>3</v>
      </c>
      <c r="AR1095" s="14">
        <v>1</v>
      </c>
      <c r="AS1095" s="15">
        <f t="shared" si="1396"/>
        <v>45161.25</v>
      </c>
      <c r="AT1095" s="14" t="s">
        <v>163</v>
      </c>
      <c r="AU1095" s="12">
        <v>3.3069999999999999</v>
      </c>
      <c r="AV1095" s="17" t="s">
        <v>92</v>
      </c>
      <c r="AW1095" s="18" t="s">
        <v>571</v>
      </c>
      <c r="AX1095" s="19" t="s">
        <v>4464</v>
      </c>
      <c r="AY1095" s="17" t="s">
        <v>2578</v>
      </c>
      <c r="AZ1095" s="14" t="s">
        <v>152</v>
      </c>
      <c r="BA1095" s="20" t="str">
        <f t="shared" si="1397"/>
        <v>04004005007958691395</v>
      </c>
      <c r="BB1095" s="31">
        <f t="shared" si="1398"/>
        <v>20</v>
      </c>
      <c r="BC1095" s="22" t="s">
        <v>4465</v>
      </c>
      <c r="BD1095" s="23" t="s">
        <v>115</v>
      </c>
      <c r="BF1095" s="8"/>
      <c r="BG1095" s="32">
        <v>26855246</v>
      </c>
      <c r="BH1095" s="32">
        <v>23105388</v>
      </c>
      <c r="BI1095" s="32"/>
      <c r="BJ1095" t="s">
        <v>549</v>
      </c>
      <c r="BK1095" s="14" t="str">
        <f t="shared" si="1334"/>
        <v>A-560</v>
      </c>
      <c r="BL1095" s="14"/>
      <c r="BM1095" s="25">
        <v>114.244</v>
      </c>
      <c r="BN1095" s="26" t="str">
        <f t="shared" si="1364"/>
        <v>04004005007958691395</v>
      </c>
      <c r="BO1095" s="27" t="str">
        <f t="shared" si="1399"/>
        <v>HAMMAMI MOUNA</v>
      </c>
      <c r="BP1095" s="26">
        <f t="shared" si="1400"/>
        <v>1096</v>
      </c>
      <c r="BQ1095" s="28" t="s">
        <v>531</v>
      </c>
    </row>
    <row r="1096" spans="1:69" x14ac:dyDescent="0.25">
      <c r="A1096" t="str">
        <f>VLOOKUP(B1096,[2]RH!$B:$BV,72,0)</f>
        <v>si</v>
      </c>
      <c r="B1096" s="6">
        <v>1097</v>
      </c>
      <c r="C1096" s="7" t="s">
        <v>168</v>
      </c>
      <c r="D1096" s="7" t="s">
        <v>4466</v>
      </c>
      <c r="E1096" s="7" t="s">
        <v>67</v>
      </c>
      <c r="F1096" s="7" t="s">
        <v>118</v>
      </c>
      <c r="G1096" s="7" t="s">
        <v>408</v>
      </c>
      <c r="H1096" s="41" t="s">
        <v>225</v>
      </c>
      <c r="I1096" s="7" t="s">
        <v>226</v>
      </c>
      <c r="J1096" s="7" t="s">
        <v>190</v>
      </c>
      <c r="K1096" s="7" t="s">
        <v>146</v>
      </c>
      <c r="L1096" s="7" t="s">
        <v>90</v>
      </c>
      <c r="M1096" s="7" t="s">
        <v>191</v>
      </c>
      <c r="N1096" s="8">
        <v>44796</v>
      </c>
      <c r="O1096" s="8"/>
      <c r="P1096" s="7">
        <f t="shared" ca="1" si="1401"/>
        <v>25</v>
      </c>
      <c r="Q1096" s="8"/>
      <c r="R1096" s="7"/>
      <c r="S1096" s="7"/>
      <c r="T1096" s="9" t="s">
        <v>156</v>
      </c>
      <c r="U1096" s="7" t="str">
        <f t="shared" si="1388"/>
        <v>Contractuel</v>
      </c>
      <c r="V1096" s="8">
        <v>45689</v>
      </c>
      <c r="W1096" s="8">
        <f>VLOOKUP(B1096,[1]BASE!$A:$Q,17,0)</f>
        <v>45747</v>
      </c>
      <c r="X1096" s="8"/>
      <c r="Y1096" s="8"/>
      <c r="Z1096" s="8">
        <v>44796</v>
      </c>
      <c r="AA1096" s="7">
        <f t="shared" si="1389"/>
        <v>8</v>
      </c>
      <c r="AB1096" s="7">
        <f t="shared" si="1390"/>
        <v>2022</v>
      </c>
      <c r="AC1096" s="7">
        <f t="shared" si="1391"/>
        <v>2026</v>
      </c>
      <c r="AD1096" s="10" t="e">
        <f t="shared" ref="AD1096:AD1159" ca="1" si="1407">IF(#REF!="Non",(DAYS360(N1096,Q1096)/360),(DAYS360(N1096,TODAY())/360))</f>
        <v>#REF!</v>
      </c>
      <c r="AE1096" s="10" t="e">
        <f t="shared" ca="1" si="1393"/>
        <v>#REF!</v>
      </c>
      <c r="AF1096" s="8">
        <v>33437</v>
      </c>
      <c r="AG1096" s="11">
        <f t="shared" ca="1" si="1394"/>
        <v>33.657534246575345</v>
      </c>
      <c r="AH1096" s="10" t="str">
        <f t="shared" ca="1" si="1395"/>
        <v>&gt;25&lt; 35</v>
      </c>
      <c r="AI1096" s="12">
        <v>17216974</v>
      </c>
      <c r="AJ1096" s="13" t="s">
        <v>106</v>
      </c>
      <c r="AK1096" s="12" t="s">
        <v>4467</v>
      </c>
      <c r="AL1096" s="8">
        <v>40997</v>
      </c>
      <c r="AM1096" s="7" t="s">
        <v>108</v>
      </c>
      <c r="AN1096" s="7" t="s">
        <v>76</v>
      </c>
      <c r="AO1096">
        <v>2</v>
      </c>
      <c r="AQ1096">
        <v>3</v>
      </c>
      <c r="AR1096" s="14">
        <v>3</v>
      </c>
      <c r="AS1096" s="15">
        <f t="shared" si="1396"/>
        <v>45891.75</v>
      </c>
      <c r="AT1096" s="14" t="s">
        <v>163</v>
      </c>
      <c r="AU1096" s="12">
        <v>3.3069999999999999</v>
      </c>
      <c r="AV1096" s="17" t="s">
        <v>236</v>
      </c>
      <c r="AW1096" s="18" t="s">
        <v>201</v>
      </c>
      <c r="AX1096" s="19" t="s">
        <v>4468</v>
      </c>
      <c r="AY1096" s="17" t="s">
        <v>1153</v>
      </c>
      <c r="AZ1096" s="14" t="s">
        <v>203</v>
      </c>
      <c r="BA1096" s="20" t="str">
        <f t="shared" si="1397"/>
        <v>17001000000266111346</v>
      </c>
      <c r="BB1096" s="31">
        <f t="shared" si="1398"/>
        <v>20</v>
      </c>
      <c r="BC1096" s="22" t="s">
        <v>4469</v>
      </c>
      <c r="BD1096" s="23" t="s">
        <v>568</v>
      </c>
      <c r="BF1096" s="8"/>
      <c r="BG1096" s="32">
        <v>28112808</v>
      </c>
      <c r="BH1096" s="32">
        <v>27308006</v>
      </c>
      <c r="BI1096" s="32"/>
      <c r="BJ1096" t="s">
        <v>371</v>
      </c>
      <c r="BK1096" s="14" t="s">
        <v>232</v>
      </c>
      <c r="BL1096" s="14" t="s">
        <v>288</v>
      </c>
      <c r="BM1096" s="25"/>
      <c r="BN1096" s="26" t="str">
        <f t="shared" si="1364"/>
        <v>17001000000266111346</v>
      </c>
      <c r="BO1096" s="27" t="str">
        <f t="shared" si="1399"/>
        <v>NEFZI TAKOUA</v>
      </c>
      <c r="BP1096" s="26">
        <f t="shared" si="1400"/>
        <v>1097</v>
      </c>
      <c r="BQ1096" s="28"/>
    </row>
    <row r="1097" spans="1:69" x14ac:dyDescent="0.25">
      <c r="A1097" t="str">
        <f>VLOOKUP(B1097,[2]RH!$B:$BV,72,0)</f>
        <v>Non-Actif</v>
      </c>
      <c r="B1097" s="6">
        <v>1098</v>
      </c>
      <c r="C1097" s="7" t="s">
        <v>168</v>
      </c>
      <c r="D1097" s="7" t="s">
        <v>1440</v>
      </c>
      <c r="E1097" s="7" t="s">
        <v>67</v>
      </c>
      <c r="F1097" s="7" t="s">
        <v>118</v>
      </c>
      <c r="G1097" s="7" t="s">
        <v>220</v>
      </c>
      <c r="H1097" s="7">
        <v>560</v>
      </c>
      <c r="I1097" s="7"/>
      <c r="J1097" s="7" t="s">
        <v>281</v>
      </c>
      <c r="K1097" s="7" t="s">
        <v>146</v>
      </c>
      <c r="L1097" s="7" t="s">
        <v>90</v>
      </c>
      <c r="M1097" s="7" t="s">
        <v>191</v>
      </c>
      <c r="N1097" s="8">
        <v>44796</v>
      </c>
      <c r="O1097" s="8"/>
      <c r="P1097" s="7">
        <f t="shared" ca="1" si="1401"/>
        <v>-888</v>
      </c>
      <c r="Q1097" s="8">
        <v>44828</v>
      </c>
      <c r="R1097" s="7" t="s">
        <v>161</v>
      </c>
      <c r="S1097" s="7"/>
      <c r="T1097" s="9" t="s">
        <v>156</v>
      </c>
      <c r="U1097" s="7" t="str">
        <f t="shared" si="1388"/>
        <v>Contractuel</v>
      </c>
      <c r="V1097" s="8">
        <v>44796</v>
      </c>
      <c r="W1097" s="8">
        <v>44834</v>
      </c>
      <c r="X1097" s="8"/>
      <c r="Y1097" s="8"/>
      <c r="Z1097" s="8">
        <v>44796</v>
      </c>
      <c r="AA1097" s="7">
        <f t="shared" si="1389"/>
        <v>8</v>
      </c>
      <c r="AB1097" s="7">
        <f t="shared" si="1390"/>
        <v>2022</v>
      </c>
      <c r="AC1097" s="7">
        <f t="shared" si="1391"/>
        <v>2026</v>
      </c>
      <c r="AD1097" s="10" t="e">
        <f t="shared" ref="AD1097:AD1160" ca="1" si="1408">IF(#REF!="Non",(DAYS360(N1097,Q1097)/360),(DAYS360(N1097,TODAY())/360))</f>
        <v>#REF!</v>
      </c>
      <c r="AE1097" s="10" t="e">
        <f t="shared" ca="1" si="1393"/>
        <v>#REF!</v>
      </c>
      <c r="AF1097" s="8">
        <v>31195</v>
      </c>
      <c r="AG1097" s="11">
        <f t="shared" ca="1" si="1394"/>
        <v>39.799999999999997</v>
      </c>
      <c r="AH1097" s="10" t="str">
        <f t="shared" ca="1" si="1395"/>
        <v>&gt;35&lt; 45</v>
      </c>
      <c r="AI1097" s="12">
        <v>12663510</v>
      </c>
      <c r="AJ1097" s="13" t="s">
        <v>92</v>
      </c>
      <c r="AK1097" s="12" t="s">
        <v>1441</v>
      </c>
      <c r="AL1097" s="8">
        <v>36937</v>
      </c>
      <c r="AM1097" s="7" t="s">
        <v>108</v>
      </c>
      <c r="AN1097" s="7" t="s">
        <v>76</v>
      </c>
      <c r="AO1097">
        <v>3</v>
      </c>
      <c r="AQ1097" s="14">
        <v>3</v>
      </c>
      <c r="AR1097" s="14">
        <v>1</v>
      </c>
      <c r="AS1097" s="15">
        <f t="shared" si="1396"/>
        <v>45161.25</v>
      </c>
      <c r="AT1097" s="14" t="s">
        <v>163</v>
      </c>
      <c r="AU1097" s="12">
        <v>3.3069999999999999</v>
      </c>
      <c r="AV1097" s="17" t="s">
        <v>236</v>
      </c>
      <c r="AW1097" s="18" t="s">
        <v>201</v>
      </c>
      <c r="AX1097" s="19" t="s">
        <v>4470</v>
      </c>
      <c r="AY1097" s="17" t="s">
        <v>718</v>
      </c>
      <c r="AZ1097" s="14" t="s">
        <v>203</v>
      </c>
      <c r="BA1097" s="20" t="str">
        <f t="shared" si="1397"/>
        <v>17001000000307676816</v>
      </c>
      <c r="BB1097" s="31">
        <f t="shared" si="1398"/>
        <v>20</v>
      </c>
      <c r="BC1097" s="22" t="s">
        <v>1442</v>
      </c>
      <c r="BD1097" s="23" t="s">
        <v>568</v>
      </c>
      <c r="BE1097">
        <v>2010</v>
      </c>
      <c r="BF1097" s="8"/>
      <c r="BG1097" s="32">
        <v>93698096</v>
      </c>
      <c r="BH1097" s="32">
        <v>23608555</v>
      </c>
      <c r="BI1097" s="32"/>
      <c r="BJ1097" t="s">
        <v>371</v>
      </c>
      <c r="BK1097" s="14" t="str">
        <f t="shared" si="1334"/>
        <v>B-560</v>
      </c>
      <c r="BL1097" s="14"/>
      <c r="BM1097" s="25">
        <v>48.554000000000002</v>
      </c>
      <c r="BN1097" s="26" t="str">
        <f t="shared" si="1364"/>
        <v>17001000000307676816</v>
      </c>
      <c r="BO1097" s="27" t="str">
        <f t="shared" si="1399"/>
        <v>KAABI MOUNA</v>
      </c>
      <c r="BP1097" s="26">
        <f t="shared" si="1400"/>
        <v>1098</v>
      </c>
      <c r="BQ1097" s="28" t="s">
        <v>1266</v>
      </c>
    </row>
    <row r="1098" spans="1:69" x14ac:dyDescent="0.25">
      <c r="A1098" t="str">
        <f>VLOOKUP(B1098,[2]RH!$B:$BV,72,0)</f>
        <v>Non-Actif</v>
      </c>
      <c r="B1098" s="6">
        <v>1099</v>
      </c>
      <c r="C1098" s="7" t="s">
        <v>100</v>
      </c>
      <c r="D1098" s="7" t="s">
        <v>4471</v>
      </c>
      <c r="E1098" s="7" t="s">
        <v>67</v>
      </c>
      <c r="F1098" s="7" t="s">
        <v>118</v>
      </c>
      <c r="G1098" s="7" t="s">
        <v>4077</v>
      </c>
      <c r="H1098" s="7" t="s">
        <v>2398</v>
      </c>
      <c r="I1098" s="7" t="s">
        <v>1802</v>
      </c>
      <c r="J1098" s="7" t="s">
        <v>281</v>
      </c>
      <c r="K1098" s="7" t="s">
        <v>146</v>
      </c>
      <c r="L1098" s="7" t="s">
        <v>90</v>
      </c>
      <c r="M1098" s="7" t="s">
        <v>191</v>
      </c>
      <c r="N1098" s="8">
        <v>44796</v>
      </c>
      <c r="O1098" s="8"/>
      <c r="P1098" s="7">
        <f t="shared" ca="1" si="1401"/>
        <v>-126</v>
      </c>
      <c r="Q1098" s="8">
        <v>45568</v>
      </c>
      <c r="R1098" s="7" t="s">
        <v>4472</v>
      </c>
      <c r="S1098" s="7"/>
      <c r="T1098" s="9" t="s">
        <v>156</v>
      </c>
      <c r="U1098" s="7" t="str">
        <f t="shared" si="1388"/>
        <v>Contractuel</v>
      </c>
      <c r="V1098" s="8">
        <v>45536</v>
      </c>
      <c r="W1098" s="8">
        <v>45596</v>
      </c>
      <c r="X1098" s="8"/>
      <c r="Y1098" s="8"/>
      <c r="Z1098" s="8">
        <v>44796</v>
      </c>
      <c r="AA1098" s="7">
        <f t="shared" si="1389"/>
        <v>8</v>
      </c>
      <c r="AB1098" s="7">
        <f t="shared" si="1390"/>
        <v>2022</v>
      </c>
      <c r="AC1098" s="7">
        <f t="shared" si="1391"/>
        <v>2026</v>
      </c>
      <c r="AD1098" s="10" t="e">
        <f t="shared" ref="AD1098:AD1161" ca="1" si="1409">IF(#REF!="Non",(DAYS360(N1098,Q1098)/360),(DAYS360(N1098,TODAY())/360))</f>
        <v>#REF!</v>
      </c>
      <c r="AE1098" s="10" t="e">
        <f t="shared" ca="1" si="1393"/>
        <v>#REF!</v>
      </c>
      <c r="AF1098" s="8">
        <v>37060</v>
      </c>
      <c r="AG1098" s="11">
        <f t="shared" ca="1" si="1394"/>
        <v>23.731506849315068</v>
      </c>
      <c r="AH1098" s="10" t="str">
        <f t="shared" ca="1" si="1395"/>
        <v>&lt; 25</v>
      </c>
      <c r="AI1098" s="12">
        <v>17445605</v>
      </c>
      <c r="AJ1098" s="13" t="s">
        <v>150</v>
      </c>
      <c r="AK1098" s="12">
        <v>14659131</v>
      </c>
      <c r="AL1098" s="8">
        <v>43997</v>
      </c>
      <c r="AM1098" s="7" t="s">
        <v>108</v>
      </c>
      <c r="AN1098" s="7" t="s">
        <v>109</v>
      </c>
      <c r="AQ1098">
        <v>3</v>
      </c>
      <c r="AR1098" s="14">
        <v>3</v>
      </c>
      <c r="AS1098" s="15">
        <f t="shared" si="1396"/>
        <v>45891.75</v>
      </c>
      <c r="AT1098" s="14" t="s">
        <v>163</v>
      </c>
      <c r="AU1098" s="12">
        <v>3.3069999999999999</v>
      </c>
      <c r="AV1098" s="17" t="s">
        <v>236</v>
      </c>
      <c r="AW1098" s="18" t="s">
        <v>201</v>
      </c>
      <c r="AX1098" s="19" t="s">
        <v>4473</v>
      </c>
      <c r="AY1098" s="17" t="s">
        <v>150</v>
      </c>
      <c r="AZ1098" s="14" t="s">
        <v>203</v>
      </c>
      <c r="BA1098" s="20" t="str">
        <f t="shared" si="1397"/>
        <v>17001000000294911907</v>
      </c>
      <c r="BB1098" s="31">
        <f t="shared" si="1398"/>
        <v>20</v>
      </c>
      <c r="BC1098" s="22" t="s">
        <v>4474</v>
      </c>
      <c r="BD1098" s="23" t="s">
        <v>250</v>
      </c>
      <c r="BF1098" s="8"/>
      <c r="BG1098" s="32">
        <v>99887870</v>
      </c>
      <c r="BH1098" s="32">
        <v>23906366</v>
      </c>
      <c r="BI1098" s="32"/>
      <c r="BJ1098" t="s">
        <v>250</v>
      </c>
      <c r="BK1098" s="14" t="s">
        <v>1806</v>
      </c>
      <c r="BL1098" s="14" t="s">
        <v>288</v>
      </c>
      <c r="BM1098" s="25"/>
      <c r="BN1098" s="26" t="str">
        <f t="shared" si="1364"/>
        <v>17001000000294911907</v>
      </c>
      <c r="BO1098" s="27" t="str">
        <f t="shared" si="1399"/>
        <v>TOUATI NESRINE</v>
      </c>
      <c r="BP1098" s="26">
        <f t="shared" si="1400"/>
        <v>1099</v>
      </c>
      <c r="BQ1098" s="28"/>
    </row>
    <row r="1099" spans="1:69" x14ac:dyDescent="0.25">
      <c r="A1099" t="str">
        <f>VLOOKUP(B1099,[2]RH!$B:$BV,72,0)</f>
        <v>Non-Actif</v>
      </c>
      <c r="B1099" s="6">
        <v>1100</v>
      </c>
      <c r="C1099" s="7" t="s">
        <v>168</v>
      </c>
      <c r="D1099" s="7" t="s">
        <v>4475</v>
      </c>
      <c r="E1099" s="7" t="s">
        <v>67</v>
      </c>
      <c r="F1099" s="7" t="s">
        <v>118</v>
      </c>
      <c r="G1099" s="7" t="s">
        <v>220</v>
      </c>
      <c r="H1099" s="7" t="s">
        <v>649</v>
      </c>
      <c r="I1099" s="7" t="s">
        <v>650</v>
      </c>
      <c r="J1099" s="7" t="s">
        <v>281</v>
      </c>
      <c r="K1099" s="7" t="s">
        <v>146</v>
      </c>
      <c r="L1099" s="7" t="s">
        <v>90</v>
      </c>
      <c r="M1099" s="7" t="s">
        <v>191</v>
      </c>
      <c r="N1099" s="8">
        <v>44797</v>
      </c>
      <c r="O1099" s="8"/>
      <c r="P1099" s="7">
        <f t="shared" ca="1" si="1401"/>
        <v>-187</v>
      </c>
      <c r="Q1099" s="8">
        <v>45538</v>
      </c>
      <c r="R1099" s="7" t="s">
        <v>4476</v>
      </c>
      <c r="S1099" s="7"/>
      <c r="T1099" s="9" t="s">
        <v>156</v>
      </c>
      <c r="U1099" s="7" t="str">
        <f t="shared" si="1388"/>
        <v>Contractuel</v>
      </c>
      <c r="V1099" s="8">
        <v>45474</v>
      </c>
      <c r="W1099" s="8">
        <v>45535</v>
      </c>
      <c r="X1099" s="8"/>
      <c r="Y1099" s="8"/>
      <c r="Z1099" s="8">
        <v>44797</v>
      </c>
      <c r="AA1099" s="7">
        <f t="shared" si="1389"/>
        <v>8</v>
      </c>
      <c r="AB1099" s="7">
        <f t="shared" si="1390"/>
        <v>2022</v>
      </c>
      <c r="AC1099" s="7">
        <f t="shared" si="1391"/>
        <v>2026</v>
      </c>
      <c r="AD1099" s="10" t="e">
        <f t="shared" ref="AD1099:AD1162" ca="1" si="1410">IF(#REF!="Non",(DAYS360(N1099,Q1099)/360),(DAYS360(N1099,TODAY())/360))</f>
        <v>#REF!</v>
      </c>
      <c r="AE1099" s="10" t="e">
        <f t="shared" ca="1" si="1393"/>
        <v>#REF!</v>
      </c>
      <c r="AF1099" s="8">
        <v>31642</v>
      </c>
      <c r="AG1099" s="11">
        <f t="shared" ca="1" si="1394"/>
        <v>38.575342465753423</v>
      </c>
      <c r="AH1099" s="10" t="str">
        <f t="shared" ca="1" si="1395"/>
        <v>&gt;35&lt; 45</v>
      </c>
      <c r="AI1099" s="12">
        <v>16069666</v>
      </c>
      <c r="AJ1099" s="13" t="s">
        <v>192</v>
      </c>
      <c r="AK1099" s="12" t="s">
        <v>4477</v>
      </c>
      <c r="AL1099" s="8">
        <v>41398</v>
      </c>
      <c r="AM1099" s="7" t="s">
        <v>108</v>
      </c>
      <c r="AN1099" s="7" t="s">
        <v>76</v>
      </c>
      <c r="AO1099">
        <v>3</v>
      </c>
      <c r="AQ1099">
        <v>3</v>
      </c>
      <c r="AR1099" s="14">
        <v>3</v>
      </c>
      <c r="AS1099" s="15">
        <f t="shared" si="1396"/>
        <v>45892.75</v>
      </c>
      <c r="AT1099" s="14" t="s">
        <v>163</v>
      </c>
      <c r="AU1099" s="12">
        <v>3.3069999999999999</v>
      </c>
      <c r="AV1099" s="17" t="s">
        <v>236</v>
      </c>
      <c r="AW1099" s="18" t="s">
        <v>201</v>
      </c>
      <c r="AX1099" s="19" t="s">
        <v>4478</v>
      </c>
      <c r="AY1099" s="17" t="s">
        <v>459</v>
      </c>
      <c r="AZ1099" s="14" t="s">
        <v>203</v>
      </c>
      <c r="BA1099" s="20" t="str">
        <f t="shared" si="1397"/>
        <v>17001000000316925184</v>
      </c>
      <c r="BB1099" s="31">
        <f t="shared" si="1398"/>
        <v>20</v>
      </c>
      <c r="BC1099" s="22" t="s">
        <v>1835</v>
      </c>
      <c r="BD1099" s="23" t="s">
        <v>341</v>
      </c>
      <c r="BF1099" s="8"/>
      <c r="BG1099" s="32">
        <v>24406796</v>
      </c>
      <c r="BH1099" s="32">
        <v>50608682</v>
      </c>
      <c r="BI1099" s="32"/>
      <c r="BJ1099" t="s">
        <v>299</v>
      </c>
      <c r="BK1099" s="14" t="str">
        <f t="shared" ref="BK1099:BK1162" si="1411">IF(K1099="CADRE","CADRE",CONCATENATE(J1099,"-",H1099))</f>
        <v>B-Panda</v>
      </c>
      <c r="BL1099" s="14" t="s">
        <v>288</v>
      </c>
      <c r="BM1099" s="25"/>
      <c r="BN1099" s="26" t="str">
        <f t="shared" si="1364"/>
        <v>17001000000316925184</v>
      </c>
      <c r="BO1099" s="27" t="str">
        <f t="shared" si="1399"/>
        <v>AMDOUNI KOUKI THOURAYA</v>
      </c>
      <c r="BP1099" s="26">
        <f t="shared" si="1400"/>
        <v>1100</v>
      </c>
      <c r="BQ1099" s="28"/>
    </row>
    <row r="1100" spans="1:69" x14ac:dyDescent="0.25">
      <c r="A1100" t="str">
        <f>VLOOKUP(B1100,[2]RH!$B:$BV,72,0)</f>
        <v>si</v>
      </c>
      <c r="B1100" s="6">
        <v>1101</v>
      </c>
      <c r="C1100" s="7" t="s">
        <v>168</v>
      </c>
      <c r="D1100" s="7" t="s">
        <v>4479</v>
      </c>
      <c r="E1100" s="7" t="s">
        <v>67</v>
      </c>
      <c r="F1100" s="7" t="s">
        <v>118</v>
      </c>
      <c r="G1100" s="7" t="s">
        <v>220</v>
      </c>
      <c r="H1100" s="7" t="s">
        <v>2398</v>
      </c>
      <c r="I1100" s="7" t="s">
        <v>2506</v>
      </c>
      <c r="J1100" s="7" t="s">
        <v>190</v>
      </c>
      <c r="K1100" s="7" t="s">
        <v>146</v>
      </c>
      <c r="L1100" s="7" t="s">
        <v>90</v>
      </c>
      <c r="M1100" s="7" t="s">
        <v>191</v>
      </c>
      <c r="N1100" s="8">
        <v>44797</v>
      </c>
      <c r="O1100" s="8"/>
      <c r="P1100" s="7">
        <f t="shared" ca="1" si="1401"/>
        <v>25</v>
      </c>
      <c r="Q1100" s="8"/>
      <c r="R1100" s="7"/>
      <c r="S1100" s="7"/>
      <c r="T1100" s="9" t="s">
        <v>156</v>
      </c>
      <c r="U1100" s="7" t="str">
        <f t="shared" si="1388"/>
        <v>Contractuel</v>
      </c>
      <c r="V1100" s="8">
        <v>45689</v>
      </c>
      <c r="W1100" s="8">
        <f>VLOOKUP(B1100,[1]BASE!$A:$Q,17,0)</f>
        <v>45747</v>
      </c>
      <c r="X1100" s="8"/>
      <c r="Y1100" s="8"/>
      <c r="Z1100" s="8">
        <v>44797</v>
      </c>
      <c r="AA1100" s="7">
        <f t="shared" si="1389"/>
        <v>8</v>
      </c>
      <c r="AB1100" s="7">
        <f t="shared" si="1390"/>
        <v>2022</v>
      </c>
      <c r="AC1100" s="7">
        <f t="shared" si="1391"/>
        <v>2026</v>
      </c>
      <c r="AD1100" s="10" t="e">
        <f t="shared" ref="AD1100:AD1163" ca="1" si="1412">IF(#REF!="Non",(DAYS360(N1100,Q1100)/360),(DAYS360(N1100,TODAY())/360))</f>
        <v>#REF!</v>
      </c>
      <c r="AE1100" s="10" t="e">
        <f t="shared" ca="1" si="1393"/>
        <v>#REF!</v>
      </c>
      <c r="AF1100" s="8">
        <v>29639</v>
      </c>
      <c r="AG1100" s="11">
        <f t="shared" ca="1" si="1394"/>
        <v>44.063013698630137</v>
      </c>
      <c r="AH1100" s="10" t="str">
        <f t="shared" ca="1" si="1395"/>
        <v>&gt;35&lt; 45</v>
      </c>
      <c r="AI1100" s="12">
        <v>45320857</v>
      </c>
      <c r="AJ1100" s="13" t="s">
        <v>82</v>
      </c>
      <c r="AK1100" s="12" t="s">
        <v>4480</v>
      </c>
      <c r="AL1100" s="8">
        <v>37592</v>
      </c>
      <c r="AM1100" s="7" t="s">
        <v>108</v>
      </c>
      <c r="AN1100" s="7" t="s">
        <v>76</v>
      </c>
      <c r="AO1100">
        <v>2</v>
      </c>
      <c r="AQ1100">
        <v>3</v>
      </c>
      <c r="AR1100" s="14">
        <v>3</v>
      </c>
      <c r="AS1100" s="15">
        <f t="shared" si="1396"/>
        <v>45892.75</v>
      </c>
      <c r="AT1100" s="14" t="s">
        <v>163</v>
      </c>
      <c r="AU1100" s="12">
        <v>3.3069999999999999</v>
      </c>
      <c r="AV1100" s="17" t="s">
        <v>236</v>
      </c>
      <c r="AW1100" s="18" t="s">
        <v>1626</v>
      </c>
      <c r="AX1100" s="19" t="s">
        <v>4481</v>
      </c>
      <c r="AY1100" s="17">
        <v>52</v>
      </c>
      <c r="AZ1100" s="14" t="s">
        <v>203</v>
      </c>
      <c r="BA1100" s="20" t="str">
        <f t="shared" si="1397"/>
        <v>17535940201397362752</v>
      </c>
      <c r="BB1100" s="31">
        <f t="shared" si="1398"/>
        <v>20</v>
      </c>
      <c r="BC1100" s="22" t="s">
        <v>4482</v>
      </c>
      <c r="BD1100" s="23" t="s">
        <v>115</v>
      </c>
      <c r="BF1100" s="8"/>
      <c r="BG1100" s="32">
        <v>58070126</v>
      </c>
      <c r="BH1100" s="32">
        <v>90081670</v>
      </c>
      <c r="BI1100" s="32"/>
      <c r="BJ1100" t="s">
        <v>322</v>
      </c>
      <c r="BK1100" s="14" t="str">
        <f t="shared" si="1411"/>
        <v>A-P7 AR</v>
      </c>
      <c r="BL1100" s="14" t="s">
        <v>241</v>
      </c>
      <c r="BM1100" s="25"/>
      <c r="BN1100" s="26" t="str">
        <f t="shared" si="1364"/>
        <v>17535940201397362752</v>
      </c>
      <c r="BO1100" s="27" t="str">
        <f t="shared" si="1399"/>
        <v>GRAMI HAJER</v>
      </c>
      <c r="BP1100" s="26">
        <f t="shared" si="1400"/>
        <v>1101</v>
      </c>
      <c r="BQ1100" s="28"/>
    </row>
    <row r="1101" spans="1:69" x14ac:dyDescent="0.25">
      <c r="A1101" t="str">
        <f>VLOOKUP(B1101,[2]RH!$B:$BV,72,0)</f>
        <v>Non-Actif</v>
      </c>
      <c r="B1101" s="6">
        <v>1102</v>
      </c>
      <c r="C1101" s="7" t="s">
        <v>100</v>
      </c>
      <c r="D1101" s="7" t="s">
        <v>4483</v>
      </c>
      <c r="E1101" s="7" t="s">
        <v>67</v>
      </c>
      <c r="F1101" s="7" t="s">
        <v>118</v>
      </c>
      <c r="G1101" s="7" t="s">
        <v>220</v>
      </c>
      <c r="H1101" s="7">
        <v>520</v>
      </c>
      <c r="I1101" s="7" t="s">
        <v>189</v>
      </c>
      <c r="J1101" s="7" t="s">
        <v>190</v>
      </c>
      <c r="K1101" s="7" t="s">
        <v>146</v>
      </c>
      <c r="L1101" s="7" t="s">
        <v>90</v>
      </c>
      <c r="M1101" s="7" t="s">
        <v>191</v>
      </c>
      <c r="N1101" s="8">
        <v>44797</v>
      </c>
      <c r="O1101" s="8"/>
      <c r="P1101" s="7">
        <f t="shared" ca="1" si="1401"/>
        <v>-676</v>
      </c>
      <c r="Q1101" s="8">
        <v>45047</v>
      </c>
      <c r="R1101" s="7" t="s">
        <v>1692</v>
      </c>
      <c r="S1101" s="7"/>
      <c r="T1101" s="9" t="s">
        <v>156</v>
      </c>
      <c r="U1101" s="7" t="str">
        <f t="shared" si="1388"/>
        <v>Contractuel</v>
      </c>
      <c r="V1101" s="8">
        <v>44986</v>
      </c>
      <c r="W1101" s="8">
        <v>45046</v>
      </c>
      <c r="X1101" s="8"/>
      <c r="Y1101" s="8"/>
      <c r="Z1101" s="8">
        <v>44797</v>
      </c>
      <c r="AA1101" s="7">
        <f t="shared" si="1389"/>
        <v>8</v>
      </c>
      <c r="AB1101" s="7">
        <f t="shared" si="1390"/>
        <v>2022</v>
      </c>
      <c r="AC1101" s="7">
        <f t="shared" si="1391"/>
        <v>2026</v>
      </c>
      <c r="AD1101" s="10" t="e">
        <f t="shared" ref="AD1101:AD1164" ca="1" si="1413">IF(#REF!="Non",(DAYS360(N1101,Q1101)/360),(DAYS360(N1101,TODAY())/360))</f>
        <v>#REF!</v>
      </c>
      <c r="AE1101" s="10" t="e">
        <f t="shared" ca="1" si="1393"/>
        <v>#REF!</v>
      </c>
      <c r="AF1101" s="8">
        <v>37094</v>
      </c>
      <c r="AG1101" s="11">
        <f t="shared" ca="1" si="1394"/>
        <v>23.638356164383563</v>
      </c>
      <c r="AH1101" s="10" t="str">
        <f t="shared" ca="1" si="1395"/>
        <v>&lt; 25</v>
      </c>
      <c r="AI1101" s="12">
        <v>17276207</v>
      </c>
      <c r="AJ1101" s="13" t="s">
        <v>79</v>
      </c>
      <c r="AK1101" s="12" t="s">
        <v>4484</v>
      </c>
      <c r="AL1101" s="8">
        <v>42654</v>
      </c>
      <c r="AM1101" s="7" t="s">
        <v>108</v>
      </c>
      <c r="AN1101" s="7" t="s">
        <v>109</v>
      </c>
      <c r="AQ1101" s="14">
        <v>3</v>
      </c>
      <c r="AR1101" s="14">
        <v>1</v>
      </c>
      <c r="AS1101" s="15">
        <f t="shared" si="1396"/>
        <v>45162.25</v>
      </c>
      <c r="AT1101" s="14" t="s">
        <v>163</v>
      </c>
      <c r="AU1101" s="12">
        <v>3.3069999999999999</v>
      </c>
      <c r="AV1101" s="17" t="s">
        <v>236</v>
      </c>
      <c r="AW1101" s="18" t="s">
        <v>201</v>
      </c>
      <c r="AX1101" s="19" t="s">
        <v>4485</v>
      </c>
      <c r="AY1101" s="17" t="s">
        <v>593</v>
      </c>
      <c r="AZ1101" s="14" t="s">
        <v>203</v>
      </c>
      <c r="BA1101" s="20" t="str">
        <f t="shared" si="1397"/>
        <v>17001000000299389136</v>
      </c>
      <c r="BB1101" s="31">
        <f t="shared" si="1398"/>
        <v>20</v>
      </c>
      <c r="BC1101" s="22" t="s">
        <v>4486</v>
      </c>
      <c r="BD1101" s="23" t="s">
        <v>85</v>
      </c>
      <c r="BF1101" s="8"/>
      <c r="BG1101" s="32">
        <v>29315538</v>
      </c>
      <c r="BH1101" s="32">
        <v>21620439</v>
      </c>
      <c r="BI1101" s="32"/>
      <c r="BJ1101" t="s">
        <v>197</v>
      </c>
      <c r="BK1101" s="14" t="str">
        <f t="shared" si="1411"/>
        <v>A-520</v>
      </c>
      <c r="BL1101" s="14"/>
      <c r="BM1101" s="25"/>
      <c r="BN1101" s="26" t="str">
        <f t="shared" si="1364"/>
        <v>17001000000299389136</v>
      </c>
      <c r="BO1101" s="27" t="str">
        <f t="shared" si="1399"/>
        <v>MAHMOUDI YOSRA</v>
      </c>
      <c r="BP1101" s="26">
        <f t="shared" si="1400"/>
        <v>1102</v>
      </c>
      <c r="BQ1101" s="28"/>
    </row>
    <row r="1102" spans="1:69" x14ac:dyDescent="0.25">
      <c r="A1102" t="str">
        <f>VLOOKUP(B1102,[2]RH!$B:$BV,72,0)</f>
        <v>Non-Actif</v>
      </c>
      <c r="B1102" s="6">
        <v>1103</v>
      </c>
      <c r="C1102" s="7" t="s">
        <v>168</v>
      </c>
      <c r="D1102" s="7" t="s">
        <v>4487</v>
      </c>
      <c r="E1102" s="7" t="s">
        <v>67</v>
      </c>
      <c r="F1102" s="7" t="s">
        <v>118</v>
      </c>
      <c r="G1102" s="7" t="s">
        <v>220</v>
      </c>
      <c r="H1102" s="7">
        <v>520</v>
      </c>
      <c r="I1102" s="7"/>
      <c r="J1102" s="7" t="s">
        <v>190</v>
      </c>
      <c r="K1102" s="7" t="s">
        <v>146</v>
      </c>
      <c r="L1102" s="7" t="s">
        <v>90</v>
      </c>
      <c r="M1102" s="7" t="s">
        <v>191</v>
      </c>
      <c r="N1102" s="8">
        <v>44805</v>
      </c>
      <c r="O1102" s="8"/>
      <c r="P1102" s="7">
        <f t="shared" ca="1" si="1401"/>
        <v>-888</v>
      </c>
      <c r="Q1102" s="8">
        <v>44830</v>
      </c>
      <c r="R1102" s="7" t="s">
        <v>367</v>
      </c>
      <c r="S1102" s="7"/>
      <c r="T1102" s="9" t="s">
        <v>156</v>
      </c>
      <c r="U1102" s="7" t="str">
        <f t="shared" si="1388"/>
        <v>Contractuel</v>
      </c>
      <c r="V1102" s="8">
        <v>44805</v>
      </c>
      <c r="W1102" s="8">
        <v>44834</v>
      </c>
      <c r="X1102" s="8"/>
      <c r="Y1102" s="8"/>
      <c r="Z1102" s="8">
        <v>44805</v>
      </c>
      <c r="AA1102" s="7">
        <f t="shared" si="1389"/>
        <v>9</v>
      </c>
      <c r="AB1102" s="7">
        <f t="shared" si="1390"/>
        <v>2022</v>
      </c>
      <c r="AC1102" s="7">
        <f t="shared" si="1391"/>
        <v>2026</v>
      </c>
      <c r="AD1102" s="10" t="e">
        <f t="shared" ref="AD1102:AD1165" ca="1" si="1414">IF(#REF!="Non",(DAYS360(N1102,Q1102)/360),(DAYS360(N1102,TODAY())/360))</f>
        <v>#REF!</v>
      </c>
      <c r="AE1102" s="10" t="e">
        <f t="shared" ca="1" si="1393"/>
        <v>#REF!</v>
      </c>
      <c r="AF1102" s="8">
        <v>28746</v>
      </c>
      <c r="AG1102" s="11">
        <f t="shared" ca="1" si="1394"/>
        <v>46.509589041095893</v>
      </c>
      <c r="AH1102" s="10" t="str">
        <f t="shared" ca="1" si="1395"/>
        <v>&gt;45&lt; 55</v>
      </c>
      <c r="AI1102" s="12">
        <v>11710175</v>
      </c>
      <c r="AJ1102" s="40" t="s">
        <v>213</v>
      </c>
      <c r="AK1102" s="12" t="s">
        <v>4488</v>
      </c>
      <c r="AL1102" s="8">
        <v>35808</v>
      </c>
      <c r="AM1102" s="7" t="s">
        <v>108</v>
      </c>
      <c r="AN1102" s="7" t="s">
        <v>76</v>
      </c>
      <c r="AO1102">
        <v>3</v>
      </c>
      <c r="AQ1102" s="14">
        <v>3</v>
      </c>
      <c r="AR1102" s="14">
        <v>1</v>
      </c>
      <c r="AS1102" s="15">
        <f t="shared" si="1396"/>
        <v>45170.25</v>
      </c>
      <c r="AT1102" s="14" t="s">
        <v>163</v>
      </c>
      <c r="AU1102" s="12">
        <v>3.3069999999999999</v>
      </c>
      <c r="AV1102" s="17" t="s">
        <v>236</v>
      </c>
      <c r="AW1102" s="18" t="s">
        <v>201</v>
      </c>
      <c r="AX1102" s="19" t="s">
        <v>4489</v>
      </c>
      <c r="AY1102" s="17" t="s">
        <v>284</v>
      </c>
      <c r="AZ1102" s="14" t="s">
        <v>203</v>
      </c>
      <c r="BA1102" s="20" t="str">
        <f t="shared" si="1397"/>
        <v>17001000000273839821</v>
      </c>
      <c r="BB1102" s="31">
        <f t="shared" si="1398"/>
        <v>20</v>
      </c>
      <c r="BC1102" s="22" t="s">
        <v>2655</v>
      </c>
      <c r="BD1102" s="23" t="s">
        <v>482</v>
      </c>
      <c r="BF1102" s="8"/>
      <c r="BG1102" s="32">
        <v>23331914</v>
      </c>
      <c r="BH1102" s="32">
        <v>22584079</v>
      </c>
      <c r="BI1102" s="32"/>
      <c r="BJ1102" t="s">
        <v>371</v>
      </c>
      <c r="BK1102" s="14" t="str">
        <f t="shared" si="1411"/>
        <v>A-520</v>
      </c>
      <c r="BL1102" s="14"/>
      <c r="BM1102" s="25">
        <v>151.48099999999999</v>
      </c>
      <c r="BN1102" s="26" t="str">
        <f t="shared" si="1364"/>
        <v>17001000000273839821</v>
      </c>
      <c r="BO1102" s="27" t="str">
        <f t="shared" si="1399"/>
        <v>OUESLATI HELA</v>
      </c>
      <c r="BP1102" s="26">
        <f t="shared" si="1400"/>
        <v>1103</v>
      </c>
      <c r="BQ1102" s="28" t="s">
        <v>1266</v>
      </c>
    </row>
    <row r="1103" spans="1:69" x14ac:dyDescent="0.25">
      <c r="A1103" t="str">
        <f>VLOOKUP(B1103,[2]RH!$B:$BV,72,0)</f>
        <v>Non-Actif</v>
      </c>
      <c r="B1103" s="6">
        <v>1104</v>
      </c>
      <c r="C1103" s="7" t="s">
        <v>100</v>
      </c>
      <c r="D1103" s="7" t="s">
        <v>4490</v>
      </c>
      <c r="E1103" s="7" t="s">
        <v>67</v>
      </c>
      <c r="F1103" s="7" t="s">
        <v>118</v>
      </c>
      <c r="G1103" s="7" t="s">
        <v>220</v>
      </c>
      <c r="H1103" s="7">
        <v>965</v>
      </c>
      <c r="I1103" s="7"/>
      <c r="J1103" s="7" t="s">
        <v>190</v>
      </c>
      <c r="K1103" s="7" t="s">
        <v>146</v>
      </c>
      <c r="L1103" s="7" t="s">
        <v>90</v>
      </c>
      <c r="M1103" s="7" t="s">
        <v>191</v>
      </c>
      <c r="N1103" s="8">
        <v>44798</v>
      </c>
      <c r="O1103" s="8"/>
      <c r="P1103" s="7">
        <f t="shared" ca="1" si="1401"/>
        <v>-796</v>
      </c>
      <c r="Q1103" s="8">
        <v>44842</v>
      </c>
      <c r="R1103" s="7" t="s">
        <v>161</v>
      </c>
      <c r="S1103" s="7"/>
      <c r="T1103" s="9" t="s">
        <v>156</v>
      </c>
      <c r="U1103" s="7" t="str">
        <f t="shared" si="1388"/>
        <v>Contractuel</v>
      </c>
      <c r="V1103" s="8">
        <v>44835</v>
      </c>
      <c r="W1103" s="8">
        <v>44926</v>
      </c>
      <c r="X1103" s="8"/>
      <c r="Y1103" s="8"/>
      <c r="Z1103" s="8">
        <v>44798</v>
      </c>
      <c r="AA1103" s="7">
        <f t="shared" si="1389"/>
        <v>8</v>
      </c>
      <c r="AB1103" s="7">
        <f t="shared" si="1390"/>
        <v>2022</v>
      </c>
      <c r="AC1103" s="7">
        <f t="shared" si="1391"/>
        <v>2026</v>
      </c>
      <c r="AD1103" s="10" t="e">
        <f t="shared" ref="AD1103:AD1166" ca="1" si="1415">IF(#REF!="Non",(DAYS360(N1103,Q1103)/360),(DAYS360(N1103,TODAY())/360))</f>
        <v>#REF!</v>
      </c>
      <c r="AE1103" s="10" t="e">
        <f t="shared" ca="1" si="1393"/>
        <v>#REF!</v>
      </c>
      <c r="AF1103" s="8">
        <v>35861</v>
      </c>
      <c r="AG1103" s="11">
        <f t="shared" ca="1" si="1394"/>
        <v>27.016438356164382</v>
      </c>
      <c r="AH1103" s="10" t="str">
        <f t="shared" ca="1" si="1395"/>
        <v>&gt;25&lt; 35</v>
      </c>
      <c r="AI1103" s="12">
        <v>17023321</v>
      </c>
      <c r="AJ1103" s="13" t="s">
        <v>106</v>
      </c>
      <c r="AK1103" s="12">
        <v>11660150</v>
      </c>
      <c r="AL1103" s="8">
        <v>42620</v>
      </c>
      <c r="AM1103" s="7" t="s">
        <v>108</v>
      </c>
      <c r="AN1103" s="7" t="s">
        <v>109</v>
      </c>
      <c r="AQ1103" s="14">
        <v>3</v>
      </c>
      <c r="AR1103" s="14">
        <v>1</v>
      </c>
      <c r="AS1103" s="15">
        <f t="shared" si="1396"/>
        <v>45163.25</v>
      </c>
      <c r="AT1103" s="14" t="s">
        <v>163</v>
      </c>
      <c r="AU1103" s="12">
        <v>3.3069999999999999</v>
      </c>
      <c r="AV1103" s="17" t="s">
        <v>272</v>
      </c>
      <c r="AW1103" s="18" t="s">
        <v>907</v>
      </c>
      <c r="AX1103" s="19" t="s">
        <v>4491</v>
      </c>
      <c r="AY1103" s="17" t="s">
        <v>582</v>
      </c>
      <c r="AZ1103" s="14" t="s">
        <v>276</v>
      </c>
      <c r="BA1103" s="20" t="str">
        <f t="shared" si="1397"/>
        <v>25024000000104144819</v>
      </c>
      <c r="BB1103" s="31">
        <f t="shared" si="1398"/>
        <v>20</v>
      </c>
      <c r="BC1103" s="22" t="s">
        <v>4492</v>
      </c>
      <c r="BD1103" s="23" t="s">
        <v>115</v>
      </c>
      <c r="BF1103" s="8"/>
      <c r="BG1103" s="32">
        <v>29137634</v>
      </c>
      <c r="BH1103" s="32">
        <v>23912131</v>
      </c>
      <c r="BI1103" s="32"/>
      <c r="BJ1103" t="s">
        <v>286</v>
      </c>
      <c r="BK1103" s="14" t="str">
        <f t="shared" si="1411"/>
        <v>A-965</v>
      </c>
      <c r="BL1103" s="14"/>
      <c r="BM1103" s="25">
        <v>107.56</v>
      </c>
      <c r="BN1103" s="26" t="str">
        <f t="shared" si="1364"/>
        <v>25024000000104144819</v>
      </c>
      <c r="BO1103" s="27" t="str">
        <f t="shared" si="1399"/>
        <v>HLELI RANIA</v>
      </c>
      <c r="BP1103" s="26">
        <f t="shared" si="1400"/>
        <v>1104</v>
      </c>
      <c r="BQ1103" s="28" t="s">
        <v>531</v>
      </c>
    </row>
    <row r="1104" spans="1:69" x14ac:dyDescent="0.25">
      <c r="A1104" t="str">
        <f>VLOOKUP(B1104,[2]RH!$B:$BV,72,0)</f>
        <v>Non-Actif</v>
      </c>
      <c r="B1104" s="6">
        <v>1105</v>
      </c>
      <c r="C1104" s="7" t="s">
        <v>168</v>
      </c>
      <c r="D1104" s="7" t="s">
        <v>4493</v>
      </c>
      <c r="E1104" s="7" t="s">
        <v>67</v>
      </c>
      <c r="F1104" s="7" t="s">
        <v>118</v>
      </c>
      <c r="G1104" s="7" t="s">
        <v>220</v>
      </c>
      <c r="H1104" s="7" t="s">
        <v>649</v>
      </c>
      <c r="I1104" s="7" t="s">
        <v>709</v>
      </c>
      <c r="J1104" s="7" t="s">
        <v>190</v>
      </c>
      <c r="K1104" s="7" t="s">
        <v>146</v>
      </c>
      <c r="L1104" s="7" t="s">
        <v>90</v>
      </c>
      <c r="M1104" s="7" t="s">
        <v>191</v>
      </c>
      <c r="N1104" s="8">
        <v>44799</v>
      </c>
      <c r="O1104" s="8"/>
      <c r="P1104" s="7">
        <f t="shared" ca="1" si="1401"/>
        <v>-676</v>
      </c>
      <c r="Q1104" s="8">
        <v>45047</v>
      </c>
      <c r="R1104" s="7" t="s">
        <v>1728</v>
      </c>
      <c r="S1104" s="7"/>
      <c r="T1104" s="9" t="s">
        <v>156</v>
      </c>
      <c r="U1104" s="7" t="str">
        <f t="shared" si="1388"/>
        <v>Contractuel</v>
      </c>
      <c r="V1104" s="8">
        <v>44986</v>
      </c>
      <c r="W1104" s="8">
        <v>45046</v>
      </c>
      <c r="X1104" s="8"/>
      <c r="Y1104" s="8"/>
      <c r="Z1104" s="8">
        <v>44799</v>
      </c>
      <c r="AA1104" s="7">
        <f t="shared" si="1389"/>
        <v>8</v>
      </c>
      <c r="AB1104" s="7">
        <f t="shared" si="1390"/>
        <v>2022</v>
      </c>
      <c r="AC1104" s="7">
        <f t="shared" si="1391"/>
        <v>2026</v>
      </c>
      <c r="AD1104" s="10" t="e">
        <f t="shared" ref="AD1104:AD1167" ca="1" si="1416">IF(#REF!="Non",(DAYS360(N1104,Q1104)/360),(DAYS360(N1104,TODAY())/360))</f>
        <v>#REF!</v>
      </c>
      <c r="AE1104" s="10" t="e">
        <f t="shared" ca="1" si="1393"/>
        <v>#REF!</v>
      </c>
      <c r="AF1104" s="8">
        <v>28962</v>
      </c>
      <c r="AG1104" s="11">
        <f t="shared" ca="1" si="1394"/>
        <v>45.917808219178085</v>
      </c>
      <c r="AH1104" s="10" t="str">
        <f t="shared" ca="1" si="1395"/>
        <v>&gt;45&lt; 55</v>
      </c>
      <c r="AI1104" s="12">
        <v>12250713</v>
      </c>
      <c r="AJ1104" s="13" t="s">
        <v>106</v>
      </c>
      <c r="AK1104" s="12" t="s">
        <v>4494</v>
      </c>
      <c r="AL1104" s="8">
        <v>36221</v>
      </c>
      <c r="AM1104" s="7" t="s">
        <v>108</v>
      </c>
      <c r="AN1104" s="7" t="s">
        <v>76</v>
      </c>
      <c r="AO1104">
        <v>3</v>
      </c>
      <c r="AQ1104" s="14">
        <v>3</v>
      </c>
      <c r="AR1104" s="14">
        <v>1</v>
      </c>
      <c r="AS1104" s="15">
        <f t="shared" si="1396"/>
        <v>45164.25</v>
      </c>
      <c r="AT1104" s="14" t="s">
        <v>163</v>
      </c>
      <c r="AU1104" s="12">
        <v>3.3069999999999999</v>
      </c>
      <c r="AV1104" s="17" t="s">
        <v>236</v>
      </c>
      <c r="AW1104" s="18" t="s">
        <v>201</v>
      </c>
      <c r="AX1104" s="19" t="s">
        <v>4495</v>
      </c>
      <c r="AY1104" s="17" t="s">
        <v>3223</v>
      </c>
      <c r="AZ1104" s="14" t="s">
        <v>203</v>
      </c>
      <c r="BA1104" s="20" t="str">
        <f t="shared" si="1397"/>
        <v>17001000000317052351</v>
      </c>
      <c r="BB1104" s="31">
        <f t="shared" si="1398"/>
        <v>20</v>
      </c>
      <c r="BC1104" s="22" t="s">
        <v>4496</v>
      </c>
      <c r="BD1104" s="23" t="s">
        <v>482</v>
      </c>
      <c r="BF1104" s="8"/>
      <c r="BG1104" s="32">
        <v>94298493</v>
      </c>
      <c r="BH1104" s="32">
        <v>20059252</v>
      </c>
      <c r="BI1104" s="32"/>
      <c r="BJ1104" t="s">
        <v>299</v>
      </c>
      <c r="BK1104" s="14" t="str">
        <f t="shared" si="1411"/>
        <v>A-Panda</v>
      </c>
      <c r="BL1104" s="14"/>
      <c r="BM1104" s="25"/>
      <c r="BN1104" s="26" t="str">
        <f t="shared" si="1364"/>
        <v>17001000000317052351</v>
      </c>
      <c r="BO1104" s="27" t="str">
        <f t="shared" si="1399"/>
        <v>ROMDHANI HANEN</v>
      </c>
      <c r="BP1104" s="26">
        <f t="shared" si="1400"/>
        <v>1105</v>
      </c>
      <c r="BQ1104" s="28"/>
    </row>
    <row r="1105" spans="1:69" x14ac:dyDescent="0.25">
      <c r="A1105" t="str">
        <f>VLOOKUP(B1105,[2]RH!$B:$BV,72,0)</f>
        <v>Non-Actif</v>
      </c>
      <c r="B1105" s="6">
        <v>1106</v>
      </c>
      <c r="C1105" s="7" t="s">
        <v>100</v>
      </c>
      <c r="D1105" s="7" t="s">
        <v>4497</v>
      </c>
      <c r="E1105" s="7" t="s">
        <v>67</v>
      </c>
      <c r="F1105" s="7" t="s">
        <v>258</v>
      </c>
      <c r="G1105" s="7" t="s">
        <v>533</v>
      </c>
      <c r="H1105" s="7">
        <v>965</v>
      </c>
      <c r="I1105" s="7"/>
      <c r="J1105" s="7" t="s">
        <v>190</v>
      </c>
      <c r="K1105" s="7" t="s">
        <v>89</v>
      </c>
      <c r="L1105" s="7" t="s">
        <v>90</v>
      </c>
      <c r="M1105" s="7" t="s">
        <v>535</v>
      </c>
      <c r="N1105" s="8">
        <v>44799</v>
      </c>
      <c r="O1105" s="8"/>
      <c r="P1105" s="7">
        <f t="shared" ca="1" si="1401"/>
        <v>-796</v>
      </c>
      <c r="Q1105" s="8">
        <v>44851</v>
      </c>
      <c r="R1105" s="7" t="s">
        <v>2372</v>
      </c>
      <c r="S1105" s="7"/>
      <c r="T1105" s="9" t="s">
        <v>156</v>
      </c>
      <c r="U1105" s="7" t="str">
        <f t="shared" si="1388"/>
        <v>Contractuel</v>
      </c>
      <c r="V1105" s="8">
        <v>44835</v>
      </c>
      <c r="W1105" s="8">
        <v>44926</v>
      </c>
      <c r="X1105" s="8"/>
      <c r="Y1105" s="8"/>
      <c r="Z1105" s="8">
        <v>44799</v>
      </c>
      <c r="AA1105" s="7">
        <f t="shared" si="1389"/>
        <v>8</v>
      </c>
      <c r="AB1105" s="7">
        <f t="shared" si="1390"/>
        <v>2022</v>
      </c>
      <c r="AC1105" s="7">
        <f t="shared" si="1391"/>
        <v>2026</v>
      </c>
      <c r="AD1105" s="10" t="e">
        <f t="shared" ref="AD1105:AD1168" ca="1" si="1417">IF(#REF!="Non",(DAYS360(N1105,Q1105)/360),(DAYS360(N1105,TODAY())/360))</f>
        <v>#REF!</v>
      </c>
      <c r="AE1105" s="10" t="e">
        <f t="shared" ca="1" si="1393"/>
        <v>#REF!</v>
      </c>
      <c r="AF1105" s="8">
        <v>37050</v>
      </c>
      <c r="AG1105" s="11">
        <f t="shared" ca="1" si="1394"/>
        <v>23.758904109589039</v>
      </c>
      <c r="AH1105" s="10" t="str">
        <f t="shared" ca="1" si="1395"/>
        <v>&lt; 25</v>
      </c>
      <c r="AI1105" s="12"/>
      <c r="AJ1105" s="13"/>
      <c r="AK1105" s="12">
        <v>14667601</v>
      </c>
      <c r="AL1105" s="8">
        <v>44441</v>
      </c>
      <c r="AM1105" s="7" t="s">
        <v>108</v>
      </c>
      <c r="AN1105" s="7" t="s">
        <v>109</v>
      </c>
      <c r="AQ1105" s="14">
        <v>3</v>
      </c>
      <c r="AR1105" s="14">
        <v>1</v>
      </c>
      <c r="AS1105" s="15">
        <f t="shared" si="1396"/>
        <v>45164.25</v>
      </c>
      <c r="AT1105" s="14" t="s">
        <v>163</v>
      </c>
      <c r="AU1105" s="12">
        <v>3.3069999999999999</v>
      </c>
      <c r="AV1105" s="17" t="s">
        <v>236</v>
      </c>
      <c r="AW1105" s="18" t="s">
        <v>201</v>
      </c>
      <c r="AX1105" s="19" t="s">
        <v>4498</v>
      </c>
      <c r="AY1105" s="17" t="s">
        <v>255</v>
      </c>
      <c r="AZ1105" s="14" t="s">
        <v>203</v>
      </c>
      <c r="BA1105" s="20" t="str">
        <f t="shared" si="1397"/>
        <v>17001000000316986973</v>
      </c>
      <c r="BB1105" s="31">
        <f t="shared" si="1398"/>
        <v>20</v>
      </c>
      <c r="BC1105" s="22" t="s">
        <v>4499</v>
      </c>
      <c r="BD1105" s="23" t="s">
        <v>482</v>
      </c>
      <c r="BF1105" s="8"/>
      <c r="BG1105" s="32">
        <v>53914151</v>
      </c>
      <c r="BH1105" s="32">
        <v>52045661</v>
      </c>
      <c r="BI1105" s="32"/>
      <c r="BJ1105" t="s">
        <v>1217</v>
      </c>
      <c r="BK1105" s="14" t="str">
        <f t="shared" si="1411"/>
        <v>A-965</v>
      </c>
      <c r="BL1105" s="14"/>
      <c r="BM1105" s="25">
        <v>166.59</v>
      </c>
      <c r="BN1105" s="26" t="str">
        <f t="shared" si="1364"/>
        <v>17001000000316986973</v>
      </c>
      <c r="BO1105" s="27" t="str">
        <f t="shared" si="1399"/>
        <v>SASSI NADA</v>
      </c>
      <c r="BP1105" s="26">
        <f t="shared" si="1400"/>
        <v>1106</v>
      </c>
      <c r="BQ1105" s="28" t="s">
        <v>531</v>
      </c>
    </row>
    <row r="1106" spans="1:69" x14ac:dyDescent="0.25">
      <c r="A1106" t="str">
        <f>VLOOKUP(B1106,[2]RH!$B:$BV,72,0)</f>
        <v>si</v>
      </c>
      <c r="B1106" s="6">
        <v>1107</v>
      </c>
      <c r="C1106" s="7" t="s">
        <v>168</v>
      </c>
      <c r="D1106" s="7" t="s">
        <v>4500</v>
      </c>
      <c r="E1106" s="7" t="s">
        <v>67</v>
      </c>
      <c r="F1106" s="7" t="s">
        <v>118</v>
      </c>
      <c r="G1106" s="7" t="s">
        <v>188</v>
      </c>
      <c r="H1106" s="7" t="s">
        <v>2398</v>
      </c>
      <c r="I1106" s="7" t="s">
        <v>2487</v>
      </c>
      <c r="J1106" s="7" t="s">
        <v>281</v>
      </c>
      <c r="K1106" s="7" t="s">
        <v>89</v>
      </c>
      <c r="L1106" s="7" t="s">
        <v>90</v>
      </c>
      <c r="M1106" s="7" t="s">
        <v>191</v>
      </c>
      <c r="N1106" s="8">
        <v>44799</v>
      </c>
      <c r="P1106" s="7">
        <f t="shared" ca="1" si="1401"/>
        <v>55</v>
      </c>
      <c r="Q1106" s="8"/>
      <c r="R1106" s="7"/>
      <c r="S1106" s="7"/>
      <c r="T1106" s="9" t="s">
        <v>156</v>
      </c>
      <c r="U1106" s="7" t="str">
        <f t="shared" si="1388"/>
        <v>Contractuel</v>
      </c>
      <c r="V1106" s="8">
        <v>45689</v>
      </c>
      <c r="W1106" s="8">
        <f>VLOOKUP(B1106,[1]BASE!$A:$Q,17,0)</f>
        <v>45777</v>
      </c>
      <c r="X1106" s="8"/>
      <c r="Y1106" s="8"/>
      <c r="Z1106" s="8">
        <v>44799</v>
      </c>
      <c r="AA1106" s="7">
        <f t="shared" si="1389"/>
        <v>8</v>
      </c>
      <c r="AB1106" s="7">
        <f t="shared" si="1390"/>
        <v>2022</v>
      </c>
      <c r="AC1106" s="7">
        <f t="shared" si="1391"/>
        <v>2026</v>
      </c>
      <c r="AD1106" s="10" t="e">
        <f t="shared" ref="AD1106:AD1169" ca="1" si="1418">IF(#REF!="Non",(DAYS360(N1106,Q1106)/360),(DAYS360(N1106,TODAY())/360))</f>
        <v>#REF!</v>
      </c>
      <c r="AE1106" s="10" t="e">
        <f t="shared" ca="1" si="1393"/>
        <v>#REF!</v>
      </c>
      <c r="AF1106" s="8">
        <v>29709</v>
      </c>
      <c r="AG1106" s="11">
        <f t="shared" ca="1" si="1394"/>
        <v>43.871232876712327</v>
      </c>
      <c r="AH1106" s="10" t="str">
        <f t="shared" ca="1" si="1395"/>
        <v>&gt;35&lt; 45</v>
      </c>
      <c r="AI1106" s="12">
        <v>12497831</v>
      </c>
      <c r="AJ1106" s="13" t="s">
        <v>170</v>
      </c>
      <c r="AK1106" s="12" t="s">
        <v>4501</v>
      </c>
      <c r="AL1106" s="8">
        <v>38093</v>
      </c>
      <c r="AM1106" s="7" t="s">
        <v>108</v>
      </c>
      <c r="AN1106" s="7" t="s">
        <v>76</v>
      </c>
      <c r="AO1106">
        <v>4</v>
      </c>
      <c r="AQ1106">
        <v>3</v>
      </c>
      <c r="AR1106" s="14">
        <v>3</v>
      </c>
      <c r="AS1106" s="15">
        <f t="shared" si="1396"/>
        <v>45894.75</v>
      </c>
      <c r="AT1106" s="14" t="s">
        <v>163</v>
      </c>
      <c r="AU1106" s="12">
        <v>3.3069999999999999</v>
      </c>
      <c r="AV1106" s="17" t="s">
        <v>236</v>
      </c>
      <c r="AW1106" s="18" t="s">
        <v>201</v>
      </c>
      <c r="AX1106" s="19" t="s">
        <v>4502</v>
      </c>
      <c r="AY1106" s="17" t="s">
        <v>1810</v>
      </c>
      <c r="AZ1106" s="14" t="s">
        <v>203</v>
      </c>
      <c r="BA1106" s="20" t="str">
        <f t="shared" si="1397"/>
        <v>17001000000317209491</v>
      </c>
      <c r="BB1106" s="31">
        <f t="shared" si="1398"/>
        <v>20</v>
      </c>
      <c r="BC1106" s="22" t="s">
        <v>4503</v>
      </c>
      <c r="BD1106" s="23" t="s">
        <v>115</v>
      </c>
      <c r="BF1106" s="8"/>
      <c r="BG1106" s="32">
        <v>56791454</v>
      </c>
      <c r="BH1106" s="32">
        <v>56783209</v>
      </c>
      <c r="BI1106" s="32"/>
      <c r="BJ1106" t="s">
        <v>769</v>
      </c>
      <c r="BK1106" s="14" t="str">
        <f t="shared" si="1411"/>
        <v>B-P7 AR</v>
      </c>
      <c r="BL1106" s="14" t="s">
        <v>198</v>
      </c>
      <c r="BM1106" s="25"/>
      <c r="BN1106" s="26" t="str">
        <f t="shared" si="1364"/>
        <v>17001000000317209491</v>
      </c>
      <c r="BO1106" s="27" t="str">
        <f t="shared" si="1399"/>
        <v>AMDOUNI AWATEF</v>
      </c>
      <c r="BP1106" s="26">
        <f t="shared" si="1400"/>
        <v>1107</v>
      </c>
      <c r="BQ1106" s="28"/>
    </row>
    <row r="1107" spans="1:69" x14ac:dyDescent="0.25">
      <c r="A1107" t="str">
        <f>VLOOKUP(B1107,[2]RH!$B:$BV,72,0)</f>
        <v>Non-Actif</v>
      </c>
      <c r="B1107" s="6">
        <v>1108</v>
      </c>
      <c r="C1107" s="7" t="s">
        <v>168</v>
      </c>
      <c r="D1107" s="7" t="s">
        <v>4504</v>
      </c>
      <c r="E1107" s="7" t="s">
        <v>67</v>
      </c>
      <c r="F1107" s="7" t="s">
        <v>258</v>
      </c>
      <c r="G1107" s="7" t="s">
        <v>533</v>
      </c>
      <c r="H1107" s="7">
        <v>965</v>
      </c>
      <c r="I1107" s="7"/>
      <c r="J1107" s="7" t="s">
        <v>190</v>
      </c>
      <c r="K1107" s="7" t="s">
        <v>89</v>
      </c>
      <c r="L1107" s="7" t="s">
        <v>90</v>
      </c>
      <c r="M1107" s="7" t="s">
        <v>535</v>
      </c>
      <c r="N1107" s="8">
        <v>44799</v>
      </c>
      <c r="O1107" s="8"/>
      <c r="P1107" s="7">
        <f t="shared" ca="1" si="1401"/>
        <v>-888</v>
      </c>
      <c r="Q1107" s="8">
        <v>44817</v>
      </c>
      <c r="R1107" s="7" t="s">
        <v>4286</v>
      </c>
      <c r="S1107" s="7"/>
      <c r="T1107" s="9" t="s">
        <v>156</v>
      </c>
      <c r="U1107" s="7" t="str">
        <f t="shared" si="1388"/>
        <v>Contractuel</v>
      </c>
      <c r="V1107" s="8">
        <v>44799</v>
      </c>
      <c r="W1107" s="8">
        <v>44834</v>
      </c>
      <c r="X1107" s="8"/>
      <c r="Y1107" s="8"/>
      <c r="Z1107" s="8">
        <v>44799</v>
      </c>
      <c r="AA1107" s="7">
        <f t="shared" si="1389"/>
        <v>8</v>
      </c>
      <c r="AB1107" s="7">
        <f t="shared" si="1390"/>
        <v>2022</v>
      </c>
      <c r="AC1107" s="7">
        <f t="shared" si="1391"/>
        <v>2026</v>
      </c>
      <c r="AD1107" s="10" t="e">
        <f t="shared" ref="AD1107:AD1170" ca="1" si="1419">IF(#REF!="Non",(DAYS360(N1107,Q1107)/360),(DAYS360(N1107,TODAY())/360))</f>
        <v>#REF!</v>
      </c>
      <c r="AE1107" s="10" t="e">
        <f t="shared" ca="1" si="1393"/>
        <v>#REF!</v>
      </c>
      <c r="AF1107" s="8">
        <v>33106</v>
      </c>
      <c r="AG1107" s="11">
        <f t="shared" ca="1" si="1394"/>
        <v>34.564383561643837</v>
      </c>
      <c r="AH1107" s="10" t="str">
        <f t="shared" ca="1" si="1395"/>
        <v>&gt;25&lt; 35</v>
      </c>
      <c r="AI1107" s="12"/>
      <c r="AJ1107" s="13"/>
      <c r="AK1107" s="12" t="s">
        <v>4505</v>
      </c>
      <c r="AL1107" s="8">
        <v>42971</v>
      </c>
      <c r="AM1107" s="7" t="s">
        <v>108</v>
      </c>
      <c r="AN1107" s="7" t="s">
        <v>76</v>
      </c>
      <c r="AO1107">
        <v>2</v>
      </c>
      <c r="AQ1107" s="14">
        <v>3</v>
      </c>
      <c r="AR1107" s="14">
        <v>1</v>
      </c>
      <c r="AS1107" s="15">
        <f t="shared" si="1396"/>
        <v>45164.25</v>
      </c>
      <c r="AT1107" s="14" t="s">
        <v>163</v>
      </c>
      <c r="AU1107" s="12">
        <v>3.3069999999999999</v>
      </c>
      <c r="AV1107" s="17" t="s">
        <v>92</v>
      </c>
      <c r="AW1107" s="18" t="s">
        <v>571</v>
      </c>
      <c r="AX1107" s="19" t="s">
        <v>4506</v>
      </c>
      <c r="AY1107" s="17" t="s">
        <v>459</v>
      </c>
      <c r="AZ1107" s="14" t="s">
        <v>152</v>
      </c>
      <c r="BA1107" s="20" t="str">
        <f t="shared" si="1397"/>
        <v>04004005007963234584</v>
      </c>
      <c r="BB1107" s="31">
        <f t="shared" si="1398"/>
        <v>20</v>
      </c>
      <c r="BC1107" s="22" t="s">
        <v>4507</v>
      </c>
      <c r="BD1107" s="23" t="s">
        <v>115</v>
      </c>
      <c r="BF1107" s="8"/>
      <c r="BG1107" s="32">
        <v>50623571</v>
      </c>
      <c r="BH1107" s="32">
        <v>92045875</v>
      </c>
      <c r="BI1107" s="32"/>
      <c r="BJ1107" t="s">
        <v>1286</v>
      </c>
      <c r="BK1107" s="14" t="str">
        <f t="shared" si="1411"/>
        <v>A-965</v>
      </c>
      <c r="BL1107" s="14"/>
      <c r="BM1107" s="25"/>
      <c r="BN1107" s="26" t="str">
        <f t="shared" si="1364"/>
        <v>04004005007963234584</v>
      </c>
      <c r="BO1107" s="27" t="str">
        <f t="shared" si="1399"/>
        <v>JEBALI EMNA</v>
      </c>
      <c r="BP1107" s="26">
        <f t="shared" si="1400"/>
        <v>1108</v>
      </c>
      <c r="BQ1107" s="28"/>
    </row>
    <row r="1108" spans="1:69" x14ac:dyDescent="0.25">
      <c r="A1108" t="str">
        <f>VLOOKUP(B1108,[2]RH!$B:$BV,72,0)</f>
        <v>si</v>
      </c>
      <c r="B1108" s="6">
        <v>1109</v>
      </c>
      <c r="C1108" s="7" t="s">
        <v>100</v>
      </c>
      <c r="D1108" s="7" t="s">
        <v>4508</v>
      </c>
      <c r="E1108" s="7" t="s">
        <v>67</v>
      </c>
      <c r="F1108" s="7" t="s">
        <v>118</v>
      </c>
      <c r="G1108" s="7" t="s">
        <v>220</v>
      </c>
      <c r="H1108" s="7" t="s">
        <v>649</v>
      </c>
      <c r="I1108" s="7" t="s">
        <v>650</v>
      </c>
      <c r="J1108" s="7" t="s">
        <v>281</v>
      </c>
      <c r="K1108" s="7" t="s">
        <v>146</v>
      </c>
      <c r="L1108" s="7" t="s">
        <v>90</v>
      </c>
      <c r="M1108" s="7" t="s">
        <v>191</v>
      </c>
      <c r="N1108" s="8">
        <v>44799</v>
      </c>
      <c r="O1108" s="8"/>
      <c r="P1108" s="7">
        <f t="shared" ca="1" si="1401"/>
        <v>25</v>
      </c>
      <c r="Q1108" s="8"/>
      <c r="R1108" s="7"/>
      <c r="S1108" s="7"/>
      <c r="T1108" s="9" t="s">
        <v>156</v>
      </c>
      <c r="U1108" s="7" t="str">
        <f t="shared" si="1388"/>
        <v>Contractuel</v>
      </c>
      <c r="V1108" s="8">
        <v>45689</v>
      </c>
      <c r="W1108" s="8">
        <f>VLOOKUP(B1108,[1]BASE!$A:$Q,17,0)</f>
        <v>45747</v>
      </c>
      <c r="X1108" s="8"/>
      <c r="Y1108" s="8"/>
      <c r="Z1108" s="8">
        <v>44799</v>
      </c>
      <c r="AA1108" s="7">
        <f t="shared" si="1389"/>
        <v>8</v>
      </c>
      <c r="AB1108" s="7">
        <f t="shared" si="1390"/>
        <v>2022</v>
      </c>
      <c r="AC1108" s="7">
        <f t="shared" si="1391"/>
        <v>2026</v>
      </c>
      <c r="AD1108" s="10" t="e">
        <f t="shared" ref="AD1108:AD1171" ca="1" si="1420">IF(#REF!="Non",(DAYS360(N1108,Q1108)/360),(DAYS360(N1108,TODAY())/360))</f>
        <v>#REF!</v>
      </c>
      <c r="AE1108" s="10" t="e">
        <f t="shared" ca="1" si="1393"/>
        <v>#REF!</v>
      </c>
      <c r="AF1108" s="8">
        <v>32174</v>
      </c>
      <c r="AG1108" s="11">
        <f t="shared" ca="1" si="1394"/>
        <v>37.11780821917808</v>
      </c>
      <c r="AH1108" s="10" t="str">
        <f t="shared" ca="1" si="1395"/>
        <v>&gt;35&lt; 45</v>
      </c>
      <c r="AI1108" s="12">
        <v>16256006</v>
      </c>
      <c r="AJ1108" s="13" t="s">
        <v>92</v>
      </c>
      <c r="AK1108" s="12" t="s">
        <v>4509</v>
      </c>
      <c r="AL1108" s="8">
        <v>42303</v>
      </c>
      <c r="AM1108" s="7" t="s">
        <v>108</v>
      </c>
      <c r="AN1108" s="7" t="s">
        <v>109</v>
      </c>
      <c r="AQ1108">
        <v>3</v>
      </c>
      <c r="AR1108" s="14">
        <v>3</v>
      </c>
      <c r="AS1108" s="15">
        <f t="shared" si="1396"/>
        <v>45894.75</v>
      </c>
      <c r="AT1108" s="14" t="s">
        <v>163</v>
      </c>
      <c r="AU1108" s="12">
        <v>3.3069999999999999</v>
      </c>
      <c r="AV1108" s="17" t="s">
        <v>236</v>
      </c>
      <c r="AW1108" s="18" t="s">
        <v>1626</v>
      </c>
      <c r="AX1108" s="19" t="s">
        <v>4510</v>
      </c>
      <c r="AY1108" s="17" t="s">
        <v>2356</v>
      </c>
      <c r="AZ1108" s="14" t="s">
        <v>203</v>
      </c>
      <c r="BA1108" s="20" t="str">
        <f t="shared" si="1397"/>
        <v>17535940174327180775</v>
      </c>
      <c r="BB1108" s="31">
        <f t="shared" si="1398"/>
        <v>20</v>
      </c>
      <c r="BC1108" s="22" t="s">
        <v>4511</v>
      </c>
      <c r="BD1108" s="23" t="s">
        <v>341</v>
      </c>
      <c r="BF1108" s="8"/>
      <c r="BG1108" s="32">
        <v>27370983</v>
      </c>
      <c r="BH1108" s="32">
        <v>50144367</v>
      </c>
      <c r="BI1108" s="32"/>
      <c r="BJ1108" t="s">
        <v>1857</v>
      </c>
      <c r="BK1108" s="14" t="str">
        <f t="shared" si="1411"/>
        <v>B-Panda</v>
      </c>
      <c r="BL1108" s="14" t="s">
        <v>595</v>
      </c>
      <c r="BM1108" s="25"/>
      <c r="BN1108" s="26" t="str">
        <f t="shared" si="1364"/>
        <v>17535940174327180775</v>
      </c>
      <c r="BO1108" s="27" t="str">
        <f t="shared" si="1399"/>
        <v>HERMI NAJOUA</v>
      </c>
      <c r="BP1108" s="26">
        <f t="shared" si="1400"/>
        <v>1109</v>
      </c>
      <c r="BQ1108" s="28"/>
    </row>
    <row r="1109" spans="1:69" x14ac:dyDescent="0.25">
      <c r="A1109" t="str">
        <f>VLOOKUP(B1109,[2]RH!$B:$BV,72,0)</f>
        <v>Non-Actif</v>
      </c>
      <c r="B1109" s="6">
        <v>1110</v>
      </c>
      <c r="C1109" s="7" t="s">
        <v>100</v>
      </c>
      <c r="D1109" s="7" t="s">
        <v>4512</v>
      </c>
      <c r="E1109" s="7" t="s">
        <v>67</v>
      </c>
      <c r="F1109" s="7" t="s">
        <v>118</v>
      </c>
      <c r="G1109" s="7" t="s">
        <v>220</v>
      </c>
      <c r="H1109" s="7">
        <v>520</v>
      </c>
      <c r="I1109" s="7" t="s">
        <v>614</v>
      </c>
      <c r="J1109" s="7" t="s">
        <v>281</v>
      </c>
      <c r="K1109" s="7" t="s">
        <v>146</v>
      </c>
      <c r="L1109" s="7" t="s">
        <v>90</v>
      </c>
      <c r="M1109" s="7" t="s">
        <v>191</v>
      </c>
      <c r="N1109" s="8">
        <v>44799</v>
      </c>
      <c r="O1109" s="8"/>
      <c r="P1109" s="7">
        <f t="shared" ca="1" si="1401"/>
        <v>-615</v>
      </c>
      <c r="Q1109" s="8">
        <v>45087</v>
      </c>
      <c r="R1109" s="7" t="s">
        <v>1244</v>
      </c>
      <c r="S1109" s="7"/>
      <c r="T1109" s="9" t="s">
        <v>156</v>
      </c>
      <c r="U1109" s="7" t="str">
        <f t="shared" si="1388"/>
        <v>Contractuel</v>
      </c>
      <c r="V1109" s="8">
        <v>45047</v>
      </c>
      <c r="W1109" s="8">
        <v>45107</v>
      </c>
      <c r="X1109" s="8"/>
      <c r="Y1109" s="8"/>
      <c r="Z1109" s="8">
        <v>44799</v>
      </c>
      <c r="AA1109" s="7">
        <f t="shared" si="1389"/>
        <v>8</v>
      </c>
      <c r="AB1109" s="7">
        <f t="shared" si="1390"/>
        <v>2022</v>
      </c>
      <c r="AC1109" s="7">
        <f t="shared" si="1391"/>
        <v>2026</v>
      </c>
      <c r="AD1109" s="10" t="e">
        <f t="shared" ref="AD1109:AD1172" ca="1" si="1421">IF(#REF!="Non",(DAYS360(N1109,Q1109)/360),(DAYS360(N1109,TODAY())/360))</f>
        <v>#REF!</v>
      </c>
      <c r="AE1109" s="10" t="e">
        <f t="shared" ca="1" si="1393"/>
        <v>#REF!</v>
      </c>
      <c r="AF1109" s="8">
        <v>34501</v>
      </c>
      <c r="AG1109" s="11">
        <f t="shared" ca="1" si="1394"/>
        <v>30.742465753424657</v>
      </c>
      <c r="AH1109" s="10" t="str">
        <f t="shared" ca="1" si="1395"/>
        <v>&gt;25&lt; 35</v>
      </c>
      <c r="AI1109" s="12">
        <v>17034728</v>
      </c>
      <c r="AJ1109" s="13" t="s">
        <v>73</v>
      </c>
      <c r="AK1109" s="12">
        <v>14354633</v>
      </c>
      <c r="AL1109" s="8">
        <v>42570</v>
      </c>
      <c r="AM1109" s="7" t="s">
        <v>108</v>
      </c>
      <c r="AN1109" s="7" t="s">
        <v>109</v>
      </c>
      <c r="AQ1109" s="14">
        <v>3</v>
      </c>
      <c r="AR1109" s="14">
        <v>1</v>
      </c>
      <c r="AS1109" s="15">
        <f t="shared" si="1396"/>
        <v>45164.25</v>
      </c>
      <c r="AT1109" s="14" t="s">
        <v>163</v>
      </c>
      <c r="AU1109" s="12">
        <v>3.3069999999999999</v>
      </c>
      <c r="AV1109" s="17" t="s">
        <v>236</v>
      </c>
      <c r="AW1109" s="18" t="s">
        <v>201</v>
      </c>
      <c r="AX1109" s="19" t="s">
        <v>4513</v>
      </c>
      <c r="AY1109" s="17" t="s">
        <v>272</v>
      </c>
      <c r="AZ1109" s="14" t="s">
        <v>203</v>
      </c>
      <c r="BA1109" s="20" t="str">
        <f t="shared" si="1397"/>
        <v>17001000000317502625</v>
      </c>
      <c r="BB1109" s="31">
        <f t="shared" si="1398"/>
        <v>20</v>
      </c>
      <c r="BC1109" s="22" t="s">
        <v>4514</v>
      </c>
      <c r="BD1109" s="23" t="s">
        <v>341</v>
      </c>
      <c r="BF1109" s="8"/>
      <c r="BG1109" s="32">
        <v>27211336</v>
      </c>
      <c r="BH1109" s="32">
        <v>58988190</v>
      </c>
      <c r="BI1109" s="32"/>
      <c r="BJ1109" t="s">
        <v>3173</v>
      </c>
      <c r="BK1109" s="14" t="str">
        <f t="shared" si="1411"/>
        <v>B-520</v>
      </c>
      <c r="BL1109" s="14"/>
      <c r="BM1109" s="25"/>
      <c r="BN1109" s="26" t="str">
        <f t="shared" si="1364"/>
        <v>17001000000317502625</v>
      </c>
      <c r="BO1109" s="27" t="str">
        <f t="shared" si="1399"/>
        <v>MEJRI RYM</v>
      </c>
      <c r="BP1109" s="26">
        <f t="shared" si="1400"/>
        <v>1110</v>
      </c>
      <c r="BQ1109" s="28"/>
    </row>
    <row r="1110" spans="1:69" x14ac:dyDescent="0.25">
      <c r="A1110" t="str">
        <f>VLOOKUP(B1110,[2]RH!$B:$BV,72,0)</f>
        <v>Non-Actif</v>
      </c>
      <c r="B1110" s="6">
        <v>1111</v>
      </c>
      <c r="C1110" s="7" t="s">
        <v>168</v>
      </c>
      <c r="D1110" s="7" t="s">
        <v>4515</v>
      </c>
      <c r="E1110" s="7" t="s">
        <v>67</v>
      </c>
      <c r="F1110" s="7" t="s">
        <v>118</v>
      </c>
      <c r="G1110" s="7" t="s">
        <v>220</v>
      </c>
      <c r="H1110" s="7" t="s">
        <v>649</v>
      </c>
      <c r="I1110" s="7" t="s">
        <v>650</v>
      </c>
      <c r="J1110" s="7" t="s">
        <v>281</v>
      </c>
      <c r="K1110" s="7" t="s">
        <v>146</v>
      </c>
      <c r="L1110" s="7" t="s">
        <v>90</v>
      </c>
      <c r="M1110" s="7" t="s">
        <v>191</v>
      </c>
      <c r="N1110" s="8">
        <v>44799</v>
      </c>
      <c r="O1110" s="8"/>
      <c r="P1110" s="7">
        <f t="shared" ca="1" si="1401"/>
        <v>-126</v>
      </c>
      <c r="Q1110" s="8">
        <v>45552</v>
      </c>
      <c r="R1110" s="7" t="s">
        <v>1909</v>
      </c>
      <c r="S1110" s="98" t="s">
        <v>4516</v>
      </c>
      <c r="T1110" s="9" t="s">
        <v>156</v>
      </c>
      <c r="U1110" s="7" t="str">
        <f t="shared" si="1388"/>
        <v>Contractuel</v>
      </c>
      <c r="V1110" s="8">
        <v>45536</v>
      </c>
      <c r="W1110" s="8">
        <v>45596</v>
      </c>
      <c r="X1110" s="8"/>
      <c r="Y1110" s="8"/>
      <c r="Z1110" s="8">
        <v>44799</v>
      </c>
      <c r="AA1110" s="7">
        <f t="shared" si="1389"/>
        <v>8</v>
      </c>
      <c r="AB1110" s="7">
        <f t="shared" si="1390"/>
        <v>2022</v>
      </c>
      <c r="AC1110" s="7">
        <f t="shared" si="1391"/>
        <v>2026</v>
      </c>
      <c r="AD1110" s="10" t="e">
        <f t="shared" ref="AD1110:AD1173" ca="1" si="1422">IF(#REF!="Non",(DAYS360(N1110,Q1110)/360),(DAYS360(N1110,TODAY())/360))</f>
        <v>#REF!</v>
      </c>
      <c r="AE1110" s="10" t="e">
        <f t="shared" ca="1" si="1393"/>
        <v>#REF!</v>
      </c>
      <c r="AF1110" s="8">
        <v>30676</v>
      </c>
      <c r="AG1110" s="11">
        <f t="shared" ca="1" si="1394"/>
        <v>41.221917808219175</v>
      </c>
      <c r="AH1110" s="10" t="str">
        <f t="shared" ca="1" si="1395"/>
        <v>&gt;35&lt; 45</v>
      </c>
      <c r="AI1110" s="12">
        <v>12448030</v>
      </c>
      <c r="AJ1110" s="13" t="s">
        <v>73</v>
      </c>
      <c r="AK1110" s="12" t="s">
        <v>4517</v>
      </c>
      <c r="AL1110" s="8">
        <v>36838</v>
      </c>
      <c r="AM1110" s="7" t="s">
        <v>108</v>
      </c>
      <c r="AN1110" s="7" t="s">
        <v>76</v>
      </c>
      <c r="AO1110">
        <v>2</v>
      </c>
      <c r="AQ1110">
        <v>3</v>
      </c>
      <c r="AR1110" s="14">
        <v>3</v>
      </c>
      <c r="AS1110" s="15">
        <f t="shared" si="1396"/>
        <v>45894.75</v>
      </c>
      <c r="AT1110" s="14" t="s">
        <v>163</v>
      </c>
      <c r="AU1110" s="12">
        <v>3.3069999999999999</v>
      </c>
      <c r="AV1110" s="17" t="s">
        <v>236</v>
      </c>
      <c r="AW1110" s="18" t="s">
        <v>201</v>
      </c>
      <c r="AX1110" s="19" t="s">
        <v>4518</v>
      </c>
      <c r="AY1110" s="17" t="s">
        <v>2212</v>
      </c>
      <c r="AZ1110" s="14" t="s">
        <v>203</v>
      </c>
      <c r="BA1110" s="20" t="str">
        <f t="shared" si="1397"/>
        <v>17001000000114056086</v>
      </c>
      <c r="BB1110" s="31">
        <f t="shared" si="1398"/>
        <v>20</v>
      </c>
      <c r="BC1110" s="22" t="s">
        <v>4519</v>
      </c>
      <c r="BD1110" s="23" t="s">
        <v>115</v>
      </c>
      <c r="BF1110" s="8">
        <v>44927</v>
      </c>
      <c r="BG1110" s="32">
        <v>55868231</v>
      </c>
      <c r="BH1110" s="32">
        <v>22268231</v>
      </c>
      <c r="BI1110" s="32"/>
      <c r="BJ1110" t="s">
        <v>820</v>
      </c>
      <c r="BK1110" s="14" t="str">
        <f t="shared" si="1411"/>
        <v>B-Panda</v>
      </c>
      <c r="BL1110" s="14" t="s">
        <v>595</v>
      </c>
      <c r="BM1110" s="25"/>
      <c r="BN1110" s="26" t="str">
        <f t="shared" si="1364"/>
        <v>17001000000114056086</v>
      </c>
      <c r="BO1110" s="27" t="str">
        <f t="shared" si="1399"/>
        <v>NSIBI HAFSIA</v>
      </c>
      <c r="BP1110" s="26">
        <f t="shared" si="1400"/>
        <v>1111</v>
      </c>
      <c r="BQ1110" s="28"/>
    </row>
    <row r="1111" spans="1:69" x14ac:dyDescent="0.25">
      <c r="A1111" t="str">
        <f>VLOOKUP(B1111,[2]RH!$B:$BV,72,0)</f>
        <v>si</v>
      </c>
      <c r="B1111" s="6">
        <v>1112</v>
      </c>
      <c r="C1111" s="7" t="s">
        <v>65</v>
      </c>
      <c r="D1111" s="7" t="s">
        <v>4520</v>
      </c>
      <c r="E1111" s="7" t="s">
        <v>67</v>
      </c>
      <c r="F1111" s="7" t="s">
        <v>87</v>
      </c>
      <c r="G1111" s="7" t="s">
        <v>3908</v>
      </c>
      <c r="H1111" s="7" t="s">
        <v>87</v>
      </c>
      <c r="I1111" s="7"/>
      <c r="J1111" s="7"/>
      <c r="K1111" s="7" t="s">
        <v>89</v>
      </c>
      <c r="L1111" s="7" t="s">
        <v>90</v>
      </c>
      <c r="M1111" s="7" t="s">
        <v>88</v>
      </c>
      <c r="N1111" s="8">
        <v>44805</v>
      </c>
      <c r="O1111" s="8"/>
      <c r="P1111" s="7" t="str">
        <f t="shared" ca="1" si="1401"/>
        <v/>
      </c>
      <c r="Q1111" s="8"/>
      <c r="R1111" s="7"/>
      <c r="S1111" s="7"/>
      <c r="T1111" s="9" t="s">
        <v>72</v>
      </c>
      <c r="U1111" s="7" t="str">
        <f t="shared" si="1388"/>
        <v>Titulaire</v>
      </c>
      <c r="V1111" s="8"/>
      <c r="W1111" s="8"/>
      <c r="X1111" s="8"/>
      <c r="Y1111" s="8"/>
      <c r="Z1111" s="8">
        <v>44805</v>
      </c>
      <c r="AA1111" s="7">
        <f t="shared" si="1389"/>
        <v>9</v>
      </c>
      <c r="AB1111" s="7">
        <f t="shared" si="1390"/>
        <v>2022</v>
      </c>
      <c r="AC1111" s="7">
        <f t="shared" si="1391"/>
        <v>2026</v>
      </c>
      <c r="AD1111" s="10" t="e">
        <f t="shared" ref="AD1111:AD1174" ca="1" si="1423">IF(#REF!="Non",(DAYS360(N1111,Q1111)/360),(DAYS360(N1111,TODAY())/360))</f>
        <v>#REF!</v>
      </c>
      <c r="AE1111" s="10" t="e">
        <f t="shared" ca="1" si="1393"/>
        <v>#REF!</v>
      </c>
      <c r="AF1111" s="8">
        <v>32114</v>
      </c>
      <c r="AG1111" s="11">
        <f t="shared" ca="1" si="1394"/>
        <v>37.282191780821918</v>
      </c>
      <c r="AH1111" s="10" t="str">
        <f t="shared" ca="1" si="1395"/>
        <v>&gt;35&lt; 45</v>
      </c>
      <c r="AI1111" s="12">
        <v>16628368</v>
      </c>
      <c r="AJ1111" s="13" t="s">
        <v>120</v>
      </c>
      <c r="AK1111" s="12" t="s">
        <v>4521</v>
      </c>
      <c r="AL1111" s="8">
        <v>42826</v>
      </c>
      <c r="AM1111" s="7" t="s">
        <v>75</v>
      </c>
      <c r="AN1111" s="7" t="s">
        <v>109</v>
      </c>
      <c r="AQ1111">
        <v>7</v>
      </c>
      <c r="AR1111" s="14">
        <v>3</v>
      </c>
      <c r="AS1111" s="15">
        <f t="shared" si="1396"/>
        <v>45900.75</v>
      </c>
      <c r="AT1111" s="14" t="s">
        <v>77</v>
      </c>
      <c r="AU1111" s="12">
        <v>1200</v>
      </c>
      <c r="AV1111" s="17" t="s">
        <v>150</v>
      </c>
      <c r="AW1111" s="18" t="s">
        <v>2235</v>
      </c>
      <c r="AX1111" s="19" t="s">
        <v>4522</v>
      </c>
      <c r="AY1111" s="17" t="s">
        <v>997</v>
      </c>
      <c r="AZ1111" s="14" t="s">
        <v>174</v>
      </c>
      <c r="BA1111" s="20" t="str">
        <f t="shared" si="1397"/>
        <v>07026009310558187782</v>
      </c>
      <c r="BB1111" s="31">
        <f t="shared" si="1398"/>
        <v>20</v>
      </c>
      <c r="BC1111" s="22" t="s">
        <v>4523</v>
      </c>
      <c r="BD1111" s="23" t="s">
        <v>587</v>
      </c>
      <c r="BF1111" s="8">
        <v>45062</v>
      </c>
      <c r="BG1111" s="32">
        <v>55143570</v>
      </c>
      <c r="BH1111" s="32"/>
      <c r="BI1111" s="32"/>
      <c r="BJ1111" t="s">
        <v>341</v>
      </c>
      <c r="BK1111" s="14" t="str">
        <f t="shared" si="1411"/>
        <v>-MAINTENANCE</v>
      </c>
      <c r="BL1111" s="14" t="s">
        <v>4524</v>
      </c>
      <c r="BM1111" s="25"/>
      <c r="BN1111" s="26" t="str">
        <f t="shared" si="1364"/>
        <v>07026009310558187782</v>
      </c>
      <c r="BO1111" s="27" t="str">
        <f t="shared" si="1399"/>
        <v>AOUIMRI FAYCAL</v>
      </c>
      <c r="BP1111" s="26">
        <f t="shared" si="1400"/>
        <v>1112</v>
      </c>
      <c r="BQ1111" s="28"/>
    </row>
    <row r="1112" spans="1:69" x14ac:dyDescent="0.25">
      <c r="A1112" t="str">
        <f>VLOOKUP(B1112,[2]RH!$B:$BV,72,0)</f>
        <v>Non-Actif</v>
      </c>
      <c r="B1112" s="6">
        <v>1113</v>
      </c>
      <c r="C1112" s="7" t="s">
        <v>65</v>
      </c>
      <c r="D1112" s="7" t="s">
        <v>4525</v>
      </c>
      <c r="E1112" s="7" t="s">
        <v>67</v>
      </c>
      <c r="F1112" s="7" t="s">
        <v>158</v>
      </c>
      <c r="G1112" s="7" t="s">
        <v>159</v>
      </c>
      <c r="H1112" s="7" t="s">
        <v>541</v>
      </c>
      <c r="I1112" s="7" t="s">
        <v>542</v>
      </c>
      <c r="J1112" s="7"/>
      <c r="K1112" s="7" t="s">
        <v>146</v>
      </c>
      <c r="L1112" s="7" t="s">
        <v>90</v>
      </c>
      <c r="M1112" s="7" t="s">
        <v>1089</v>
      </c>
      <c r="N1112" s="8">
        <v>44818</v>
      </c>
      <c r="O1112" s="8"/>
      <c r="P1112" s="7">
        <f t="shared" ca="1" si="1401"/>
        <v>-310</v>
      </c>
      <c r="Q1112" s="8">
        <v>45412</v>
      </c>
      <c r="R1112" s="7" t="s">
        <v>290</v>
      </c>
      <c r="S1112" s="7" t="s">
        <v>771</v>
      </c>
      <c r="T1112" s="9" t="s">
        <v>156</v>
      </c>
      <c r="U1112" s="7" t="str">
        <f t="shared" si="1388"/>
        <v>Contractuel</v>
      </c>
      <c r="V1112" s="8">
        <v>45352</v>
      </c>
      <c r="W1112" s="8">
        <v>45412</v>
      </c>
      <c r="X1112" s="8"/>
      <c r="Y1112" s="8"/>
      <c r="Z1112" s="8">
        <v>44818</v>
      </c>
      <c r="AA1112" s="7">
        <f t="shared" si="1389"/>
        <v>9</v>
      </c>
      <c r="AB1112" s="7">
        <f t="shared" si="1390"/>
        <v>2022</v>
      </c>
      <c r="AC1112" s="7">
        <f t="shared" si="1391"/>
        <v>2026</v>
      </c>
      <c r="AD1112" s="10" t="e">
        <f t="shared" ref="AD1112:AD1175" ca="1" si="1424">IF(#REF!="Non",(DAYS360(N1112,Q1112)/360),(DAYS360(N1112,TODAY())/360))</f>
        <v>#REF!</v>
      </c>
      <c r="AE1112" s="10" t="e">
        <f t="shared" ca="1" si="1393"/>
        <v>#REF!</v>
      </c>
      <c r="AF1112" s="8">
        <v>35216</v>
      </c>
      <c r="AG1112" s="11">
        <f t="shared" ca="1" si="1394"/>
        <v>28.783561643835615</v>
      </c>
      <c r="AH1112" s="10" t="str">
        <f t="shared" ca="1" si="1395"/>
        <v>&gt;25&lt; 35</v>
      </c>
      <c r="AI1112" s="12">
        <v>16917627</v>
      </c>
      <c r="AJ1112" s="40" t="s">
        <v>213</v>
      </c>
      <c r="AK1112" s="12" t="s">
        <v>4526</v>
      </c>
      <c r="AL1112" s="8">
        <v>41948</v>
      </c>
      <c r="AM1112" s="7" t="s">
        <v>75</v>
      </c>
      <c r="AN1112" s="7" t="s">
        <v>109</v>
      </c>
      <c r="AQ1112" s="14">
        <v>3</v>
      </c>
      <c r="AR1112" s="14">
        <v>2</v>
      </c>
      <c r="AS1112" s="15">
        <f t="shared" si="1396"/>
        <v>45548.5</v>
      </c>
      <c r="AT1112" s="14" t="s">
        <v>163</v>
      </c>
      <c r="AU1112" s="12">
        <v>3.3069999999999999</v>
      </c>
      <c r="AV1112" s="17" t="s">
        <v>92</v>
      </c>
      <c r="AW1112" s="18" t="s">
        <v>4456</v>
      </c>
      <c r="AX1112" s="19" t="s">
        <v>4527</v>
      </c>
      <c r="AY1112" s="17" t="s">
        <v>2267</v>
      </c>
      <c r="AZ1112" s="14" t="s">
        <v>152</v>
      </c>
      <c r="BA1112" s="20" t="str">
        <f t="shared" si="1397"/>
        <v>04054139003728873576</v>
      </c>
      <c r="BB1112" s="31">
        <f t="shared" si="1398"/>
        <v>20</v>
      </c>
      <c r="BC1112" s="22" t="s">
        <v>4528</v>
      </c>
      <c r="BD1112" s="23" t="s">
        <v>341</v>
      </c>
      <c r="BF1112" s="8"/>
      <c r="BG1112" s="32">
        <v>24085486</v>
      </c>
      <c r="BH1112" s="32">
        <v>23910898</v>
      </c>
      <c r="BI1112" s="32"/>
      <c r="BJ1112" t="s">
        <v>341</v>
      </c>
      <c r="BK1112" s="14" t="str">
        <f t="shared" si="1411"/>
        <v>-coupe</v>
      </c>
      <c r="BL1112" s="14" t="s">
        <v>241</v>
      </c>
      <c r="BM1112" s="25"/>
      <c r="BN1112" s="26" t="str">
        <f t="shared" si="1364"/>
        <v>04054139003728873576</v>
      </c>
      <c r="BO1112" s="27" t="str">
        <f t="shared" si="1399"/>
        <v>CHEBBI WISSEM</v>
      </c>
      <c r="BP1112" s="26">
        <f t="shared" si="1400"/>
        <v>1113</v>
      </c>
      <c r="BQ1112" s="28"/>
    </row>
    <row r="1113" spans="1:69" x14ac:dyDescent="0.25">
      <c r="A1113" t="str">
        <f>VLOOKUP(B1113,[2]RH!$B:$BV,72,0)</f>
        <v>si</v>
      </c>
      <c r="B1113" s="6">
        <v>1114</v>
      </c>
      <c r="C1113" s="7" t="s">
        <v>100</v>
      </c>
      <c r="D1113" s="7" t="s">
        <v>4529</v>
      </c>
      <c r="E1113" s="7" t="s">
        <v>67</v>
      </c>
      <c r="F1113" s="7" t="s">
        <v>258</v>
      </c>
      <c r="G1113" s="7" t="s">
        <v>561</v>
      </c>
      <c r="H1113" s="7" t="s">
        <v>2398</v>
      </c>
      <c r="I1113" s="7" t="s">
        <v>563</v>
      </c>
      <c r="J1113" s="7" t="s">
        <v>190</v>
      </c>
      <c r="K1113" s="7" t="s">
        <v>89</v>
      </c>
      <c r="L1113" s="7" t="s">
        <v>90</v>
      </c>
      <c r="M1113" s="7" t="s">
        <v>535</v>
      </c>
      <c r="N1113" s="8">
        <v>44820</v>
      </c>
      <c r="O1113" s="8"/>
      <c r="P1113" s="7">
        <f t="shared" ca="1" si="1401"/>
        <v>55</v>
      </c>
      <c r="Q1113" s="8"/>
      <c r="R1113" s="7"/>
      <c r="S1113" s="7"/>
      <c r="T1113" s="9" t="s">
        <v>156</v>
      </c>
      <c r="U1113" s="7" t="str">
        <f t="shared" si="1388"/>
        <v>Contractuel</v>
      </c>
      <c r="V1113" s="8">
        <v>45689</v>
      </c>
      <c r="W1113" s="8">
        <f>VLOOKUP(B1113,[1]BASE!$A:$Q,17,0)</f>
        <v>45777</v>
      </c>
      <c r="X1113" s="8"/>
      <c r="Y1113" s="8"/>
      <c r="Z1113" s="8">
        <v>44820</v>
      </c>
      <c r="AA1113" s="7">
        <f t="shared" si="1389"/>
        <v>9</v>
      </c>
      <c r="AB1113" s="7">
        <f t="shared" si="1390"/>
        <v>2022</v>
      </c>
      <c r="AC1113" s="7">
        <f t="shared" si="1391"/>
        <v>2026</v>
      </c>
      <c r="AD1113" s="10" t="e">
        <f t="shared" ref="AD1113:AD1176" ca="1" si="1425">IF(#REF!="Non",(DAYS360(N1113,Q1113)/360),(DAYS360(N1113,TODAY())/360))</f>
        <v>#REF!</v>
      </c>
      <c r="AE1113" s="10" t="e">
        <f t="shared" ca="1" si="1393"/>
        <v>#REF!</v>
      </c>
      <c r="AF1113" s="8">
        <v>35799</v>
      </c>
      <c r="AG1113" s="11">
        <f t="shared" ca="1" si="1394"/>
        <v>27.186301369863013</v>
      </c>
      <c r="AH1113" s="10" t="str">
        <f t="shared" ca="1" si="1395"/>
        <v>&gt;25&lt; 35</v>
      </c>
      <c r="AI1113" s="12">
        <v>17284522</v>
      </c>
      <c r="AJ1113" s="40" t="s">
        <v>213</v>
      </c>
      <c r="AK1113" s="12">
        <v>14359296</v>
      </c>
      <c r="AL1113" s="8">
        <v>43013</v>
      </c>
      <c r="AM1113" s="7" t="s">
        <v>108</v>
      </c>
      <c r="AN1113" s="7" t="s">
        <v>109</v>
      </c>
      <c r="AQ1113">
        <v>3</v>
      </c>
      <c r="AR1113" s="99">
        <v>3</v>
      </c>
      <c r="AS1113" s="15">
        <f t="shared" si="1396"/>
        <v>45915.75</v>
      </c>
      <c r="AT1113" s="14" t="s">
        <v>163</v>
      </c>
      <c r="AU1113" s="12">
        <v>3.3069999999999999</v>
      </c>
      <c r="AV1113" s="17" t="s">
        <v>236</v>
      </c>
      <c r="AW1113" s="18" t="s">
        <v>201</v>
      </c>
      <c r="AX1113" s="19" t="s">
        <v>4530</v>
      </c>
      <c r="AY1113" s="17" t="s">
        <v>1153</v>
      </c>
      <c r="AZ1113" s="14" t="s">
        <v>203</v>
      </c>
      <c r="BA1113" s="20" t="str">
        <f t="shared" si="1397"/>
        <v>17001000000282950546</v>
      </c>
      <c r="BB1113" s="31">
        <f t="shared" si="1398"/>
        <v>20</v>
      </c>
      <c r="BC1113" s="22" t="s">
        <v>4531</v>
      </c>
      <c r="BD1113" s="23" t="s">
        <v>568</v>
      </c>
      <c r="BF1113" s="8"/>
      <c r="BG1113" s="32">
        <v>26860911</v>
      </c>
      <c r="BH1113" s="32">
        <v>26861730</v>
      </c>
      <c r="BI1113" s="32"/>
      <c r="BJ1113" t="s">
        <v>371</v>
      </c>
      <c r="BK1113" s="14" t="str">
        <f t="shared" si="1411"/>
        <v>A-P7 AR</v>
      </c>
      <c r="BL1113" s="14" t="s">
        <v>288</v>
      </c>
      <c r="BM1113" s="25"/>
      <c r="BN1113" s="26" t="str">
        <f t="shared" si="1364"/>
        <v>17001000000282950546</v>
      </c>
      <c r="BO1113" s="27" t="str">
        <f t="shared" si="1399"/>
        <v>HEDHLI INES</v>
      </c>
      <c r="BP1113" s="26">
        <f t="shared" si="1400"/>
        <v>1114</v>
      </c>
      <c r="BQ1113" s="28"/>
    </row>
    <row r="1114" spans="1:69" x14ac:dyDescent="0.25">
      <c r="A1114" t="str">
        <f>VLOOKUP(B1114,[2]RH!$B:$BV,72,0)</f>
        <v>si</v>
      </c>
      <c r="B1114" s="6">
        <v>1115</v>
      </c>
      <c r="C1114" s="7" t="s">
        <v>65</v>
      </c>
      <c r="D1114" s="7" t="s">
        <v>4532</v>
      </c>
      <c r="E1114" s="7" t="s">
        <v>67</v>
      </c>
      <c r="F1114" s="7" t="s">
        <v>118</v>
      </c>
      <c r="G1114" s="7" t="s">
        <v>149</v>
      </c>
      <c r="H1114" s="7"/>
      <c r="I1114" s="7"/>
      <c r="J1114" s="7"/>
      <c r="K1114" s="7" t="s">
        <v>70</v>
      </c>
      <c r="L1114" s="7" t="s">
        <v>90</v>
      </c>
      <c r="M1114" s="7" t="s">
        <v>149</v>
      </c>
      <c r="N1114" s="8">
        <v>44823</v>
      </c>
      <c r="O1114" s="8">
        <f>N1114+180</f>
        <v>45003</v>
      </c>
      <c r="P1114" s="7" t="str">
        <f t="shared" ca="1" si="1401"/>
        <v/>
      </c>
      <c r="Q1114" s="8"/>
      <c r="R1114" s="7"/>
      <c r="S1114" s="7"/>
      <c r="T1114" s="9" t="s">
        <v>72</v>
      </c>
      <c r="U1114" s="7" t="str">
        <f t="shared" si="1388"/>
        <v>Titulaire</v>
      </c>
      <c r="V1114" s="8"/>
      <c r="W1114" s="8"/>
      <c r="X1114" s="8"/>
      <c r="Y1114" s="8"/>
      <c r="Z1114" s="8">
        <v>44823</v>
      </c>
      <c r="AA1114" s="7">
        <f t="shared" si="1389"/>
        <v>9</v>
      </c>
      <c r="AB1114" s="7">
        <f t="shared" si="1390"/>
        <v>2022</v>
      </c>
      <c r="AC1114" s="7">
        <f t="shared" si="1391"/>
        <v>2026</v>
      </c>
      <c r="AD1114" s="10" t="e">
        <f t="shared" ref="AD1114:AD1177" ca="1" si="1426">IF(#REF!="Non",(DAYS360(N1114,Q1114)/360),(DAYS360(N1114,TODAY())/360))</f>
        <v>#REF!</v>
      </c>
      <c r="AE1114" s="10" t="e">
        <f t="shared" ca="1" si="1393"/>
        <v>#REF!</v>
      </c>
      <c r="AF1114" s="8">
        <v>29881</v>
      </c>
      <c r="AG1114" s="11">
        <f t="shared" ca="1" si="1394"/>
        <v>43.4</v>
      </c>
      <c r="AH1114" s="10" t="str">
        <f t="shared" ca="1" si="1395"/>
        <v>&gt;35&lt; 45</v>
      </c>
      <c r="AI1114" s="12">
        <v>12531751</v>
      </c>
      <c r="AJ1114" s="13" t="s">
        <v>73</v>
      </c>
      <c r="AK1114" s="12" t="s">
        <v>4533</v>
      </c>
      <c r="AL1114" s="8">
        <v>39048</v>
      </c>
      <c r="AM1114" s="7" t="s">
        <v>75</v>
      </c>
      <c r="AN1114" s="7" t="s">
        <v>76</v>
      </c>
      <c r="AO1114">
        <v>3</v>
      </c>
      <c r="AQ1114">
        <v>14</v>
      </c>
      <c r="AR1114" s="99">
        <v>3</v>
      </c>
      <c r="AS1114" s="15">
        <f t="shared" si="1396"/>
        <v>45918.75</v>
      </c>
      <c r="AT1114" s="14" t="s">
        <v>77</v>
      </c>
      <c r="AU1114" s="12">
        <v>1800</v>
      </c>
      <c r="AV1114" s="17" t="s">
        <v>272</v>
      </c>
      <c r="AW1114" s="18" t="s">
        <v>943</v>
      </c>
      <c r="AX1114" s="19" t="s">
        <v>4534</v>
      </c>
      <c r="AY1114" s="17" t="s">
        <v>459</v>
      </c>
      <c r="AZ1114" s="14" t="s">
        <v>276</v>
      </c>
      <c r="BA1114" s="20" t="str">
        <f t="shared" si="1397"/>
        <v>25127000000104693084</v>
      </c>
      <c r="BB1114" s="31">
        <f t="shared" si="1398"/>
        <v>20</v>
      </c>
      <c r="BC1114" s="22" t="s">
        <v>4535</v>
      </c>
      <c r="BD1114" s="23" t="s">
        <v>85</v>
      </c>
      <c r="BF1114" s="8">
        <v>45062</v>
      </c>
      <c r="BG1114" s="32">
        <v>29781747</v>
      </c>
      <c r="BH1114" s="32"/>
      <c r="BI1114" s="32">
        <v>98137833</v>
      </c>
      <c r="BJ1114" t="s">
        <v>431</v>
      </c>
      <c r="BK1114" s="14" t="str">
        <f t="shared" si="1411"/>
        <v>CADRE</v>
      </c>
      <c r="BL1114" s="14"/>
      <c r="BM1114" s="25"/>
      <c r="BN1114" s="26" t="str">
        <f t="shared" si="1364"/>
        <v>25127000000104693084</v>
      </c>
      <c r="BO1114" s="27" t="str">
        <f t="shared" si="1399"/>
        <v>SENDESNI FAOUZI</v>
      </c>
      <c r="BP1114" s="26">
        <f t="shared" si="1400"/>
        <v>1115</v>
      </c>
      <c r="BQ1114" s="28"/>
    </row>
    <row r="1115" spans="1:69" x14ac:dyDescent="0.25">
      <c r="A1115" t="str">
        <f>VLOOKUP(B1115,[2]RH!$B:$BV,72,0)</f>
        <v>Non-Actif</v>
      </c>
      <c r="B1115" s="6">
        <v>1116</v>
      </c>
      <c r="C1115" s="7" t="s">
        <v>100</v>
      </c>
      <c r="D1115" s="7" t="s">
        <v>4536</v>
      </c>
      <c r="E1115" s="7" t="s">
        <v>67</v>
      </c>
      <c r="F1115" s="7" t="s">
        <v>135</v>
      </c>
      <c r="G1115" s="7" t="s">
        <v>2994</v>
      </c>
      <c r="H1115" s="7"/>
      <c r="I1115" s="7"/>
      <c r="J1115" s="7"/>
      <c r="K1115" s="7" t="s">
        <v>70</v>
      </c>
      <c r="L1115" s="7" t="s">
        <v>90</v>
      </c>
      <c r="M1115" s="7" t="s">
        <v>2994</v>
      </c>
      <c r="N1115" s="8">
        <v>44823</v>
      </c>
      <c r="O1115" s="8"/>
      <c r="P1115" s="7" t="str">
        <f t="shared" ca="1" si="1401"/>
        <v/>
      </c>
      <c r="Q1115" s="8">
        <v>44859</v>
      </c>
      <c r="R1115" s="7" t="s">
        <v>91</v>
      </c>
      <c r="S1115" s="7"/>
      <c r="T1115" s="9" t="s">
        <v>72</v>
      </c>
      <c r="U1115" s="7" t="str">
        <f t="shared" si="1388"/>
        <v>Titulaire</v>
      </c>
      <c r="V1115" s="8"/>
      <c r="W1115" s="8"/>
      <c r="X1115" s="8"/>
      <c r="Y1115" s="8"/>
      <c r="Z1115" s="8">
        <v>44823</v>
      </c>
      <c r="AA1115" s="7">
        <f t="shared" si="1389"/>
        <v>9</v>
      </c>
      <c r="AB1115" s="7">
        <f t="shared" si="1390"/>
        <v>2022</v>
      </c>
      <c r="AC1115" s="7">
        <f t="shared" si="1391"/>
        <v>2026</v>
      </c>
      <c r="AD1115" s="10" t="e">
        <f t="shared" ref="AD1115:AD1178" ca="1" si="1427">IF(#REF!="Non",(DAYS360(N1115,Q1115)/360),(DAYS360(N1115,TODAY())/360))</f>
        <v>#REF!</v>
      </c>
      <c r="AE1115" s="10" t="e">
        <f t="shared" ca="1" si="1393"/>
        <v>#REF!</v>
      </c>
      <c r="AF1115" s="8">
        <v>33358</v>
      </c>
      <c r="AG1115" s="11">
        <f t="shared" ca="1" si="1394"/>
        <v>33.873972602739727</v>
      </c>
      <c r="AH1115" s="10" t="str">
        <f t="shared" ca="1" si="1395"/>
        <v>&gt;25&lt; 35</v>
      </c>
      <c r="AI1115" s="12"/>
      <c r="AJ1115" s="13"/>
      <c r="AK1115" s="12" t="s">
        <v>4537</v>
      </c>
      <c r="AL1115" s="8">
        <v>43471</v>
      </c>
      <c r="AM1115" s="7" t="s">
        <v>108</v>
      </c>
      <c r="AN1115" s="7" t="s">
        <v>109</v>
      </c>
      <c r="AQ1115" s="14">
        <v>3</v>
      </c>
      <c r="AR1115" s="14">
        <v>1</v>
      </c>
      <c r="AS1115" s="15">
        <f t="shared" si="1396"/>
        <v>45188.25</v>
      </c>
      <c r="AT1115" s="14" t="s">
        <v>77</v>
      </c>
      <c r="AU1115" s="12">
        <v>2000</v>
      </c>
      <c r="AV1115" s="17" t="s">
        <v>79</v>
      </c>
      <c r="AW1115" s="18" t="s">
        <v>4538</v>
      </c>
      <c r="AX1115" s="19" t="s">
        <v>4539</v>
      </c>
      <c r="AY1115" s="17" t="s">
        <v>646</v>
      </c>
      <c r="AZ1115" s="14" t="s">
        <v>83</v>
      </c>
      <c r="BA1115" s="20" t="str">
        <f t="shared" si="1397"/>
        <v>08309000082002522928</v>
      </c>
      <c r="BB1115" s="31">
        <f t="shared" si="1398"/>
        <v>20</v>
      </c>
      <c r="BC1115" s="22" t="s">
        <v>4540</v>
      </c>
      <c r="BD1115" s="23" t="s">
        <v>587</v>
      </c>
      <c r="BF1115" s="8"/>
      <c r="BG1115" s="32">
        <v>26168627</v>
      </c>
      <c r="BH1115" s="32"/>
      <c r="BI1115" s="32"/>
      <c r="BK1115" s="14" t="str">
        <f t="shared" si="1411"/>
        <v>CADRE</v>
      </c>
      <c r="BL1115" s="14"/>
      <c r="BM1115" s="25">
        <v>1647.6569999999999</v>
      </c>
      <c r="BN1115" s="26" t="str">
        <f t="shared" si="1364"/>
        <v>08309000082002522928</v>
      </c>
      <c r="BO1115" s="27" t="str">
        <f t="shared" si="1399"/>
        <v>TRABELSI SAFA</v>
      </c>
      <c r="BP1115" s="26">
        <f t="shared" si="1400"/>
        <v>1116</v>
      </c>
      <c r="BQ1115" s="28" t="s">
        <v>531</v>
      </c>
    </row>
    <row r="1116" spans="1:69" x14ac:dyDescent="0.25">
      <c r="A1116" t="str">
        <f>VLOOKUP(B1116,[2]RH!$B:$BV,72,0)</f>
        <v>Non-Actif</v>
      </c>
      <c r="B1116" s="6">
        <v>1117</v>
      </c>
      <c r="C1116" s="7" t="s">
        <v>100</v>
      </c>
      <c r="D1116" s="7" t="s">
        <v>4541</v>
      </c>
      <c r="E1116" s="7" t="s">
        <v>67</v>
      </c>
      <c r="F1116" s="7" t="s">
        <v>258</v>
      </c>
      <c r="G1116" s="7" t="s">
        <v>533</v>
      </c>
      <c r="H1116" s="7">
        <v>965</v>
      </c>
      <c r="I1116" s="7"/>
      <c r="J1116" s="7" t="s">
        <v>190</v>
      </c>
      <c r="K1116" s="7" t="s">
        <v>89</v>
      </c>
      <c r="L1116" s="7" t="s">
        <v>90</v>
      </c>
      <c r="M1116" s="7" t="s">
        <v>535</v>
      </c>
      <c r="N1116" s="8">
        <v>44825</v>
      </c>
      <c r="O1116" s="8"/>
      <c r="P1116" s="7">
        <f t="shared" ca="1" si="1401"/>
        <v>-737</v>
      </c>
      <c r="Q1116" s="8">
        <v>44927</v>
      </c>
      <c r="R1116" s="7" t="s">
        <v>147</v>
      </c>
      <c r="S1116" s="7"/>
      <c r="T1116" s="9" t="s">
        <v>156</v>
      </c>
      <c r="U1116" s="7" t="str">
        <f t="shared" si="1388"/>
        <v>Contractuel</v>
      </c>
      <c r="V1116" s="8">
        <v>44927</v>
      </c>
      <c r="W1116" s="8">
        <v>44985</v>
      </c>
      <c r="X1116" s="8"/>
      <c r="Y1116" s="8"/>
      <c r="Z1116" s="8">
        <v>44825</v>
      </c>
      <c r="AA1116" s="7">
        <f t="shared" si="1389"/>
        <v>9</v>
      </c>
      <c r="AB1116" s="7">
        <f t="shared" si="1390"/>
        <v>2022</v>
      </c>
      <c r="AC1116" s="7">
        <f t="shared" si="1391"/>
        <v>2026</v>
      </c>
      <c r="AD1116" s="10" t="e">
        <f t="shared" ref="AD1116:AD1179" ca="1" si="1428">IF(#REF!="Non",(DAYS360(N1116,Q1116)/360),(DAYS360(N1116,TODAY())/360))</f>
        <v>#REF!</v>
      </c>
      <c r="AE1116" s="10" t="e">
        <f t="shared" ca="1" si="1393"/>
        <v>#REF!</v>
      </c>
      <c r="AF1116" s="8">
        <v>37039</v>
      </c>
      <c r="AG1116" s="11">
        <f t="shared" ca="1" si="1394"/>
        <v>23.789041095890411</v>
      </c>
      <c r="AH1116" s="10" t="str">
        <f t="shared" ca="1" si="1395"/>
        <v>&lt; 25</v>
      </c>
      <c r="AI1116" s="12"/>
      <c r="AJ1116" s="13"/>
      <c r="AK1116" s="12">
        <v>13024859</v>
      </c>
      <c r="AL1116" s="8">
        <v>43326</v>
      </c>
      <c r="AM1116" s="7" t="s">
        <v>108</v>
      </c>
      <c r="AN1116" s="7" t="s">
        <v>109</v>
      </c>
      <c r="AQ1116" s="14">
        <v>3</v>
      </c>
      <c r="AR1116" s="14">
        <v>1</v>
      </c>
      <c r="AS1116" s="15">
        <f t="shared" si="1396"/>
        <v>45190.25</v>
      </c>
      <c r="AT1116" s="14" t="s">
        <v>163</v>
      </c>
      <c r="AU1116" s="12">
        <v>3.3069999999999999</v>
      </c>
      <c r="AV1116" s="17" t="s">
        <v>150</v>
      </c>
      <c r="AW1116" s="18" t="s">
        <v>339</v>
      </c>
      <c r="AX1116" s="19" t="s">
        <v>4542</v>
      </c>
      <c r="AY1116" s="17" t="s">
        <v>980</v>
      </c>
      <c r="AZ1116" s="14" t="s">
        <v>174</v>
      </c>
      <c r="BA1116" s="20" t="str">
        <f t="shared" si="1397"/>
        <v>07080013810555000035</v>
      </c>
      <c r="BB1116" s="31">
        <f t="shared" si="1398"/>
        <v>20</v>
      </c>
      <c r="BC1116" s="22" t="s">
        <v>4543</v>
      </c>
      <c r="BD1116" s="23" t="s">
        <v>115</v>
      </c>
      <c r="BF1116" s="8" t="s">
        <v>776</v>
      </c>
      <c r="BG1116" s="32">
        <v>55993382</v>
      </c>
      <c r="BH1116" s="32">
        <v>51705014</v>
      </c>
      <c r="BI1116" s="32"/>
      <c r="BJ1116" t="s">
        <v>714</v>
      </c>
      <c r="BK1116" s="14" t="str">
        <f t="shared" si="1411"/>
        <v>A-965</v>
      </c>
      <c r="BL1116" s="14"/>
      <c r="BM1116" s="25"/>
      <c r="BN1116" s="26" t="str">
        <f t="shared" si="1364"/>
        <v>07080013810555000035</v>
      </c>
      <c r="BO1116" s="27" t="str">
        <f t="shared" si="1399"/>
        <v>BEN JEMAI FARAH</v>
      </c>
      <c r="BP1116" s="26">
        <f t="shared" si="1400"/>
        <v>1117</v>
      </c>
      <c r="BQ1116" s="28"/>
    </row>
    <row r="1117" spans="1:69" x14ac:dyDescent="0.25">
      <c r="A1117" t="str">
        <f>VLOOKUP(B1117,[2]RH!$B:$BV,72,0)</f>
        <v>Non-Actif</v>
      </c>
      <c r="B1117" s="6">
        <v>1118</v>
      </c>
      <c r="C1117" s="7" t="s">
        <v>168</v>
      </c>
      <c r="D1117" s="7" t="s">
        <v>934</v>
      </c>
      <c r="E1117" s="7" t="s">
        <v>67</v>
      </c>
      <c r="F1117" s="7" t="s">
        <v>118</v>
      </c>
      <c r="G1117" s="7" t="s">
        <v>220</v>
      </c>
      <c r="H1117" s="7">
        <v>560</v>
      </c>
      <c r="I1117" s="7" t="s">
        <v>614</v>
      </c>
      <c r="J1117" s="7" t="s">
        <v>281</v>
      </c>
      <c r="K1117" s="7" t="s">
        <v>146</v>
      </c>
      <c r="L1117" s="7" t="s">
        <v>90</v>
      </c>
      <c r="M1117" s="7" t="s">
        <v>191</v>
      </c>
      <c r="N1117" s="8">
        <v>44825</v>
      </c>
      <c r="O1117" s="8"/>
      <c r="P1117" s="7">
        <f t="shared" ca="1" si="1401"/>
        <v>-737</v>
      </c>
      <c r="Q1117" s="8">
        <v>44979</v>
      </c>
      <c r="R1117" s="7" t="s">
        <v>91</v>
      </c>
      <c r="S1117" s="7"/>
      <c r="T1117" s="9" t="s">
        <v>156</v>
      </c>
      <c r="U1117" s="7" t="str">
        <f t="shared" si="1388"/>
        <v>Contractuel</v>
      </c>
      <c r="V1117" s="8">
        <v>44927</v>
      </c>
      <c r="W1117" s="8">
        <v>44985</v>
      </c>
      <c r="X1117" s="8"/>
      <c r="Y1117" s="8"/>
      <c r="Z1117" s="8">
        <v>44825</v>
      </c>
      <c r="AA1117" s="7">
        <f t="shared" si="1389"/>
        <v>9</v>
      </c>
      <c r="AB1117" s="7">
        <f t="shared" si="1390"/>
        <v>2022</v>
      </c>
      <c r="AC1117" s="7">
        <f t="shared" si="1391"/>
        <v>2026</v>
      </c>
      <c r="AD1117" s="10" t="e">
        <f t="shared" ref="AD1117:AD1180" ca="1" si="1429">IF(#REF!="Non",(DAYS360(N1117,Q1117)/360),(DAYS360(N1117,TODAY())/360))</f>
        <v>#REF!</v>
      </c>
      <c r="AE1117" s="10" t="e">
        <f t="shared" ca="1" si="1393"/>
        <v>#REF!</v>
      </c>
      <c r="AF1117" s="8">
        <v>30257</v>
      </c>
      <c r="AG1117" s="11">
        <f t="shared" ca="1" si="1394"/>
        <v>42.369863013698627</v>
      </c>
      <c r="AH1117" s="10" t="str">
        <f t="shared" ca="1" si="1395"/>
        <v>&gt;35&lt; 45</v>
      </c>
      <c r="AI1117" s="12">
        <v>16906707</v>
      </c>
      <c r="AJ1117" s="13" t="s">
        <v>120</v>
      </c>
      <c r="AK1117" s="12" t="s">
        <v>2927</v>
      </c>
      <c r="AL1117" s="8">
        <v>37129</v>
      </c>
      <c r="AM1117" s="7" t="s">
        <v>108</v>
      </c>
      <c r="AN1117" s="7" t="s">
        <v>76</v>
      </c>
      <c r="AO1117">
        <v>2</v>
      </c>
      <c r="AQ1117" s="14">
        <v>3</v>
      </c>
      <c r="AR1117" s="14">
        <v>1</v>
      </c>
      <c r="AS1117" s="15">
        <f t="shared" si="1396"/>
        <v>45190.25</v>
      </c>
      <c r="AT1117" s="14" t="s">
        <v>163</v>
      </c>
      <c r="AU1117" s="12">
        <v>3.3069999999999999</v>
      </c>
      <c r="AV1117" s="17" t="s">
        <v>433</v>
      </c>
      <c r="AW1117" s="18" t="s">
        <v>434</v>
      </c>
      <c r="AX1117" s="19" t="s">
        <v>4544</v>
      </c>
      <c r="AY1117" s="17" t="s">
        <v>1236</v>
      </c>
      <c r="AZ1117" s="14" t="s">
        <v>195</v>
      </c>
      <c r="BA1117" s="20" t="str">
        <f t="shared" si="1397"/>
        <v>12406000000241186197</v>
      </c>
      <c r="BB1117" s="31">
        <f t="shared" si="1398"/>
        <v>20</v>
      </c>
      <c r="BC1117" s="22" t="s">
        <v>4545</v>
      </c>
      <c r="BD1117" s="23" t="s">
        <v>115</v>
      </c>
      <c r="BF1117" s="8"/>
      <c r="BG1117" s="32">
        <v>21510803</v>
      </c>
      <c r="BH1117" s="32">
        <v>97166187</v>
      </c>
      <c r="BI1117" s="32"/>
      <c r="BJ1117" t="s">
        <v>600</v>
      </c>
      <c r="BK1117" s="14" t="str">
        <f t="shared" si="1411"/>
        <v>B-560</v>
      </c>
      <c r="BL1117" s="14"/>
      <c r="BM1117" s="25"/>
      <c r="BN1117" s="26" t="str">
        <f t="shared" si="1364"/>
        <v>12406000000241186197</v>
      </c>
      <c r="BO1117" s="27" t="str">
        <f t="shared" si="1399"/>
        <v>GHANMI NAJET</v>
      </c>
      <c r="BP1117" s="26">
        <f t="shared" si="1400"/>
        <v>1118</v>
      </c>
      <c r="BQ1117" s="28"/>
    </row>
    <row r="1118" spans="1:69" x14ac:dyDescent="0.25">
      <c r="A1118" t="str">
        <f>VLOOKUP(B1118,[2]RH!$B:$BV,72,0)</f>
        <v>Non-Actif</v>
      </c>
      <c r="B1118" s="6">
        <v>1119</v>
      </c>
      <c r="C1118" s="7" t="s">
        <v>168</v>
      </c>
      <c r="D1118" s="7" t="s">
        <v>4546</v>
      </c>
      <c r="E1118" s="7" t="s">
        <v>67</v>
      </c>
      <c r="F1118" s="7" t="s">
        <v>118</v>
      </c>
      <c r="G1118" s="7" t="s">
        <v>220</v>
      </c>
      <c r="H1118" s="7">
        <v>965</v>
      </c>
      <c r="I1118" s="7" t="s">
        <v>280</v>
      </c>
      <c r="J1118" s="7" t="s">
        <v>281</v>
      </c>
      <c r="K1118" s="7" t="s">
        <v>146</v>
      </c>
      <c r="L1118" s="7" t="s">
        <v>90</v>
      </c>
      <c r="M1118" s="7" t="s">
        <v>191</v>
      </c>
      <c r="N1118" s="8">
        <v>44825</v>
      </c>
      <c r="O1118" s="8"/>
      <c r="P1118" s="7">
        <f t="shared" ca="1" si="1401"/>
        <v>-737</v>
      </c>
      <c r="Q1118" s="8">
        <v>44986</v>
      </c>
      <c r="R1118" s="7" t="s">
        <v>147</v>
      </c>
      <c r="S1118" s="7"/>
      <c r="T1118" s="9" t="s">
        <v>156</v>
      </c>
      <c r="U1118" s="7" t="str">
        <f t="shared" si="1388"/>
        <v>Contractuel</v>
      </c>
      <c r="V1118" s="8">
        <v>44927</v>
      </c>
      <c r="W1118" s="8">
        <v>44985</v>
      </c>
      <c r="X1118" s="8"/>
      <c r="Y1118" s="8"/>
      <c r="Z1118" s="8">
        <v>44825</v>
      </c>
      <c r="AA1118" s="7">
        <f t="shared" si="1389"/>
        <v>9</v>
      </c>
      <c r="AB1118" s="7">
        <f t="shared" si="1390"/>
        <v>2022</v>
      </c>
      <c r="AC1118" s="7">
        <f t="shared" si="1391"/>
        <v>2026</v>
      </c>
      <c r="AD1118" s="10" t="e">
        <f t="shared" ref="AD1118:AD1181" ca="1" si="1430">IF(#REF!="Non",(DAYS360(N1118,Q1118)/360),(DAYS360(N1118,TODAY())/360))</f>
        <v>#REF!</v>
      </c>
      <c r="AE1118" s="10" t="e">
        <f t="shared" ca="1" si="1393"/>
        <v>#REF!</v>
      </c>
      <c r="AF1118" s="8">
        <v>30013</v>
      </c>
      <c r="AG1118" s="11">
        <f t="shared" ca="1" si="1394"/>
        <v>43.038356164383565</v>
      </c>
      <c r="AH1118" s="10" t="str">
        <f t="shared" ca="1" si="1395"/>
        <v>&gt;35&lt; 45</v>
      </c>
      <c r="AI1118" s="12">
        <v>12985366</v>
      </c>
      <c r="AJ1118" s="13" t="s">
        <v>120</v>
      </c>
      <c r="AK1118" s="12" t="s">
        <v>4547</v>
      </c>
      <c r="AL1118" s="8">
        <v>43675</v>
      </c>
      <c r="AM1118" s="7" t="s">
        <v>108</v>
      </c>
      <c r="AN1118" s="7" t="s">
        <v>76</v>
      </c>
      <c r="AO1118">
        <v>3</v>
      </c>
      <c r="AQ1118" s="14">
        <v>3</v>
      </c>
      <c r="AR1118" s="14">
        <v>1</v>
      </c>
      <c r="AS1118" s="15">
        <f t="shared" si="1396"/>
        <v>45190.25</v>
      </c>
      <c r="AT1118" s="14" t="s">
        <v>163</v>
      </c>
      <c r="AU1118" s="12">
        <v>3.3069999999999999</v>
      </c>
      <c r="AV1118" s="17" t="s">
        <v>272</v>
      </c>
      <c r="AW1118" s="18" t="s">
        <v>907</v>
      </c>
      <c r="AX1118" s="19" t="s">
        <v>4548</v>
      </c>
      <c r="AY1118" s="17" t="s">
        <v>927</v>
      </c>
      <c r="AZ1118" s="14" t="s">
        <v>276</v>
      </c>
      <c r="BA1118" s="20" t="str">
        <f t="shared" si="1397"/>
        <v>25024000000105235681</v>
      </c>
      <c r="BB1118" s="31">
        <f t="shared" si="1398"/>
        <v>20</v>
      </c>
      <c r="BC1118" s="22" t="s">
        <v>4549</v>
      </c>
      <c r="BD1118" s="23" t="s">
        <v>115</v>
      </c>
      <c r="BF1118" s="8"/>
      <c r="BG1118" s="32">
        <v>27776578</v>
      </c>
      <c r="BH1118" s="32">
        <v>28054064</v>
      </c>
      <c r="BI1118" s="32"/>
      <c r="BJ1118" t="s">
        <v>600</v>
      </c>
      <c r="BK1118" s="14" t="str">
        <f t="shared" si="1411"/>
        <v>B-965</v>
      </c>
      <c r="BL1118" s="14"/>
      <c r="BM1118" s="25"/>
      <c r="BN1118" s="26" t="str">
        <f t="shared" si="1364"/>
        <v>25024000000105235681</v>
      </c>
      <c r="BO1118" s="27" t="str">
        <f t="shared" si="1399"/>
        <v>BOUGOUSSA SAMIHA</v>
      </c>
      <c r="BP1118" s="26">
        <f t="shared" si="1400"/>
        <v>1119</v>
      </c>
      <c r="BQ1118" s="28"/>
    </row>
    <row r="1119" spans="1:69" x14ac:dyDescent="0.25">
      <c r="A1119" t="str">
        <f>VLOOKUP(B1119,[2]RH!$B:$BV,72,0)</f>
        <v>si</v>
      </c>
      <c r="B1119" s="6">
        <v>1120</v>
      </c>
      <c r="C1119" s="7" t="s">
        <v>168</v>
      </c>
      <c r="D1119" s="7" t="s">
        <v>4550</v>
      </c>
      <c r="E1119" s="7" t="s">
        <v>67</v>
      </c>
      <c r="F1119" s="7" t="s">
        <v>118</v>
      </c>
      <c r="G1119" s="7" t="s">
        <v>220</v>
      </c>
      <c r="H1119" s="7">
        <v>965</v>
      </c>
      <c r="I1119" s="7" t="s">
        <v>280</v>
      </c>
      <c r="J1119" s="7" t="s">
        <v>281</v>
      </c>
      <c r="K1119" s="7" t="s">
        <v>146</v>
      </c>
      <c r="L1119" s="7" t="s">
        <v>90</v>
      </c>
      <c r="M1119" s="7" t="s">
        <v>191</v>
      </c>
      <c r="N1119" s="8">
        <v>44825</v>
      </c>
      <c r="O1119" s="8"/>
      <c r="P1119" s="7">
        <f t="shared" ca="1" si="1401"/>
        <v>25</v>
      </c>
      <c r="Q1119" s="8"/>
      <c r="R1119" s="7"/>
      <c r="S1119" s="7"/>
      <c r="T1119" s="9" t="s">
        <v>156</v>
      </c>
      <c r="U1119" s="7" t="str">
        <f t="shared" si="1388"/>
        <v>Contractuel</v>
      </c>
      <c r="V1119" s="8">
        <v>45689</v>
      </c>
      <c r="W1119" s="8">
        <f>VLOOKUP(B1119,[1]BASE!$A:$Q,17,0)</f>
        <v>45747</v>
      </c>
      <c r="X1119" s="8"/>
      <c r="Y1119" s="8"/>
      <c r="Z1119" s="8">
        <v>44825</v>
      </c>
      <c r="AA1119" s="7">
        <f t="shared" si="1389"/>
        <v>9</v>
      </c>
      <c r="AB1119" s="7">
        <f t="shared" si="1390"/>
        <v>2022</v>
      </c>
      <c r="AC1119" s="7">
        <f t="shared" si="1391"/>
        <v>2026</v>
      </c>
      <c r="AD1119" s="10" t="e">
        <f t="shared" ref="AD1119:AD1182" ca="1" si="1431">IF(#REF!="Non",(DAYS360(N1119,Q1119)/360),(DAYS360(N1119,TODAY())/360))</f>
        <v>#REF!</v>
      </c>
      <c r="AE1119" s="10" t="e">
        <f t="shared" ca="1" si="1393"/>
        <v>#REF!</v>
      </c>
      <c r="AF1119" s="8">
        <v>27346</v>
      </c>
      <c r="AG1119" s="11">
        <f t="shared" ca="1" si="1394"/>
        <v>50.345205479452055</v>
      </c>
      <c r="AH1119" s="10" t="str">
        <f t="shared" ca="1" si="1395"/>
        <v>&gt;45&lt; 55</v>
      </c>
      <c r="AI1119" s="12">
        <v>16541331</v>
      </c>
      <c r="AJ1119" s="13" t="s">
        <v>106</v>
      </c>
      <c r="AK1119" s="12" t="s">
        <v>4551</v>
      </c>
      <c r="AL1119" s="8">
        <v>40833</v>
      </c>
      <c r="AM1119" s="7" t="s">
        <v>108</v>
      </c>
      <c r="AN1119" s="7" t="s">
        <v>76</v>
      </c>
      <c r="AO1119">
        <v>4</v>
      </c>
      <c r="AQ1119">
        <v>3</v>
      </c>
      <c r="AR1119" s="99">
        <v>3</v>
      </c>
      <c r="AS1119" s="15">
        <f t="shared" si="1396"/>
        <v>45920.75</v>
      </c>
      <c r="AT1119" s="14" t="s">
        <v>163</v>
      </c>
      <c r="AU1119" s="12">
        <v>3.3069999999999999</v>
      </c>
      <c r="AV1119" s="17" t="s">
        <v>236</v>
      </c>
      <c r="AW1119" s="18" t="s">
        <v>201</v>
      </c>
      <c r="AX1119" s="19" t="s">
        <v>4552</v>
      </c>
      <c r="AY1119" s="17" t="s">
        <v>2054</v>
      </c>
      <c r="AZ1119" s="14" t="s">
        <v>203</v>
      </c>
      <c r="BA1119" s="20" t="str">
        <f t="shared" si="1397"/>
        <v>17001000000318303263</v>
      </c>
      <c r="BB1119" s="31">
        <f t="shared" si="1398"/>
        <v>20</v>
      </c>
      <c r="BC1119" s="22" t="s">
        <v>4553</v>
      </c>
      <c r="BD1119" s="23" t="s">
        <v>115</v>
      </c>
      <c r="BF1119" s="8"/>
      <c r="BG1119" s="32">
        <v>50413840</v>
      </c>
      <c r="BH1119" s="32">
        <v>25208571</v>
      </c>
      <c r="BI1119" s="32"/>
      <c r="BJ1119" t="s">
        <v>933</v>
      </c>
      <c r="BK1119" s="14" t="str">
        <f t="shared" si="1411"/>
        <v>B-965</v>
      </c>
      <c r="BL1119" s="14" t="s">
        <v>300</v>
      </c>
      <c r="BM1119" s="25"/>
      <c r="BN1119" s="26" t="str">
        <f t="shared" si="1364"/>
        <v>17001000000318303263</v>
      </c>
      <c r="BO1119" s="27" t="str">
        <f t="shared" si="1399"/>
        <v>TOUIHRI SIHEM</v>
      </c>
      <c r="BP1119" s="26">
        <f t="shared" si="1400"/>
        <v>1120</v>
      </c>
      <c r="BQ1119" s="28"/>
    </row>
    <row r="1120" spans="1:69" x14ac:dyDescent="0.25">
      <c r="A1120" t="str">
        <f>VLOOKUP(B1120,[2]RH!$B:$BV,72,0)</f>
        <v>Non-Actif</v>
      </c>
      <c r="B1120" s="6">
        <v>1121</v>
      </c>
      <c r="C1120" s="7" t="s">
        <v>168</v>
      </c>
      <c r="D1120" s="7" t="s">
        <v>4554</v>
      </c>
      <c r="E1120" s="7" t="s">
        <v>67</v>
      </c>
      <c r="F1120" s="7" t="s">
        <v>118</v>
      </c>
      <c r="G1120" s="7" t="s">
        <v>220</v>
      </c>
      <c r="H1120" s="7">
        <v>965</v>
      </c>
      <c r="I1120" s="7" t="s">
        <v>280</v>
      </c>
      <c r="J1120" s="7" t="s">
        <v>281</v>
      </c>
      <c r="K1120" s="7" t="s">
        <v>146</v>
      </c>
      <c r="L1120" s="7" t="s">
        <v>90</v>
      </c>
      <c r="M1120" s="7" t="s">
        <v>191</v>
      </c>
      <c r="N1120" s="8">
        <v>44825</v>
      </c>
      <c r="O1120" s="8"/>
      <c r="P1120" s="7">
        <f t="shared" ca="1" si="1401"/>
        <v>-737</v>
      </c>
      <c r="Q1120" s="8">
        <v>44944</v>
      </c>
      <c r="R1120" s="7" t="s">
        <v>147</v>
      </c>
      <c r="S1120" s="7"/>
      <c r="T1120" s="9" t="s">
        <v>156</v>
      </c>
      <c r="U1120" s="7" t="str">
        <f t="shared" si="1388"/>
        <v>Contractuel</v>
      </c>
      <c r="V1120" s="8">
        <v>44927</v>
      </c>
      <c r="W1120" s="8">
        <v>44985</v>
      </c>
      <c r="X1120" s="8"/>
      <c r="Y1120" s="8"/>
      <c r="Z1120" s="8">
        <v>44825</v>
      </c>
      <c r="AA1120" s="7">
        <f t="shared" si="1389"/>
        <v>9</v>
      </c>
      <c r="AB1120" s="7">
        <f t="shared" si="1390"/>
        <v>2022</v>
      </c>
      <c r="AC1120" s="7">
        <f t="shared" si="1391"/>
        <v>2026</v>
      </c>
      <c r="AD1120" s="10" t="e">
        <f t="shared" ref="AD1120:AD1183" ca="1" si="1432">IF(#REF!="Non",(DAYS360(N1120,Q1120)/360),(DAYS360(N1120,TODAY())/360))</f>
        <v>#REF!</v>
      </c>
      <c r="AE1120" s="10" t="e">
        <f t="shared" ca="1" si="1393"/>
        <v>#REF!</v>
      </c>
      <c r="AF1120" s="8">
        <v>32951</v>
      </c>
      <c r="AG1120" s="11">
        <f t="shared" ca="1" si="1394"/>
        <v>34.989041095890414</v>
      </c>
      <c r="AH1120" s="10" t="str">
        <f t="shared" ca="1" si="1395"/>
        <v>&gt;25&lt; 35</v>
      </c>
      <c r="AI1120" s="12">
        <v>16603997</v>
      </c>
      <c r="AJ1120" s="13" t="s">
        <v>79</v>
      </c>
      <c r="AK1120" s="12" t="s">
        <v>4555</v>
      </c>
      <c r="AL1120" s="8">
        <v>41717</v>
      </c>
      <c r="AM1120" s="7" t="s">
        <v>108</v>
      </c>
      <c r="AN1120" s="7" t="s">
        <v>76</v>
      </c>
      <c r="AO1120">
        <v>2</v>
      </c>
      <c r="AQ1120" s="14">
        <v>3</v>
      </c>
      <c r="AR1120" s="14">
        <v>1</v>
      </c>
      <c r="AS1120" s="15">
        <f t="shared" si="1396"/>
        <v>45190.25</v>
      </c>
      <c r="AT1120" s="14" t="s">
        <v>163</v>
      </c>
      <c r="AU1120" s="12">
        <v>3.3069999999999999</v>
      </c>
      <c r="AV1120" s="17">
        <v>25</v>
      </c>
      <c r="AW1120" s="18" t="s">
        <v>2067</v>
      </c>
      <c r="AX1120" s="19" t="s">
        <v>4556</v>
      </c>
      <c r="AY1120" s="17">
        <v>22</v>
      </c>
      <c r="AZ1120" s="14" t="s">
        <v>276</v>
      </c>
      <c r="BA1120" s="20" t="str">
        <f t="shared" si="1397"/>
        <v>25107000000108879922</v>
      </c>
      <c r="BB1120" s="31">
        <f t="shared" si="1398"/>
        <v>20</v>
      </c>
      <c r="BC1120" s="22" t="s">
        <v>4557</v>
      </c>
      <c r="BD1120" s="23" t="s">
        <v>115</v>
      </c>
      <c r="BF1120" s="8" t="s">
        <v>1274</v>
      </c>
      <c r="BG1120" s="32">
        <v>21528016</v>
      </c>
      <c r="BH1120" s="32">
        <v>26437529</v>
      </c>
      <c r="BI1120" s="32"/>
      <c r="BJ1120" t="s">
        <v>871</v>
      </c>
      <c r="BK1120" s="14" t="str">
        <f t="shared" si="1411"/>
        <v>B-965</v>
      </c>
      <c r="BL1120" s="14"/>
      <c r="BM1120" s="25"/>
      <c r="BN1120" s="26" t="str">
        <f t="shared" si="1364"/>
        <v>25107000000108879922</v>
      </c>
      <c r="BO1120" s="27" t="str">
        <f t="shared" si="1399"/>
        <v>MEJRI REBAH</v>
      </c>
      <c r="BP1120" s="26">
        <f t="shared" si="1400"/>
        <v>1121</v>
      </c>
      <c r="BQ1120" s="28"/>
    </row>
    <row r="1121" spans="1:69" x14ac:dyDescent="0.25">
      <c r="A1121" t="str">
        <f>VLOOKUP(B1121,[2]RH!$B:$BV,72,0)</f>
        <v>Non-Actif</v>
      </c>
      <c r="B1121" s="6">
        <v>1122</v>
      </c>
      <c r="C1121" s="7" t="s">
        <v>168</v>
      </c>
      <c r="D1121" s="7" t="s">
        <v>4558</v>
      </c>
      <c r="E1121" s="7" t="s">
        <v>67</v>
      </c>
      <c r="F1121" s="7" t="s">
        <v>118</v>
      </c>
      <c r="G1121" s="7" t="s">
        <v>220</v>
      </c>
      <c r="H1121" s="7">
        <v>520</v>
      </c>
      <c r="I1121" s="7" t="s">
        <v>614</v>
      </c>
      <c r="J1121" s="7" t="s">
        <v>281</v>
      </c>
      <c r="K1121" s="7" t="s">
        <v>146</v>
      </c>
      <c r="L1121" s="7" t="s">
        <v>90</v>
      </c>
      <c r="M1121" s="7" t="s">
        <v>191</v>
      </c>
      <c r="N1121" s="8">
        <v>44826</v>
      </c>
      <c r="O1121" s="8"/>
      <c r="P1121" s="7">
        <f t="shared" ca="1" si="1401"/>
        <v>-737</v>
      </c>
      <c r="Q1121" s="8">
        <v>44927</v>
      </c>
      <c r="R1121" s="7" t="s">
        <v>147</v>
      </c>
      <c r="S1121" s="7"/>
      <c r="T1121" s="9" t="s">
        <v>156</v>
      </c>
      <c r="U1121" s="7" t="str">
        <f t="shared" si="1388"/>
        <v>Contractuel</v>
      </c>
      <c r="V1121" s="8">
        <v>44927</v>
      </c>
      <c r="W1121" s="8">
        <v>44985</v>
      </c>
      <c r="X1121" s="8"/>
      <c r="Y1121" s="8"/>
      <c r="Z1121" s="8">
        <v>44826</v>
      </c>
      <c r="AA1121" s="7">
        <f t="shared" si="1389"/>
        <v>9</v>
      </c>
      <c r="AB1121" s="7">
        <f t="shared" si="1390"/>
        <v>2022</v>
      </c>
      <c r="AC1121" s="7">
        <f t="shared" si="1391"/>
        <v>2026</v>
      </c>
      <c r="AD1121" s="10" t="e">
        <f t="shared" ref="AD1121:AD1184" ca="1" si="1433">IF(#REF!="Non",(DAYS360(N1121,Q1121)/360),(DAYS360(N1121,TODAY())/360))</f>
        <v>#REF!</v>
      </c>
      <c r="AE1121" s="10" t="e">
        <f t="shared" ca="1" si="1393"/>
        <v>#REF!</v>
      </c>
      <c r="AF1121" s="8">
        <v>28215</v>
      </c>
      <c r="AG1121" s="11">
        <f t="shared" ca="1" si="1394"/>
        <v>47.964383561643835</v>
      </c>
      <c r="AH1121" s="10" t="str">
        <f t="shared" ca="1" si="1395"/>
        <v>&gt;45&lt; 55</v>
      </c>
      <c r="AI1121" s="12">
        <v>11697756</v>
      </c>
      <c r="AJ1121" s="13" t="s">
        <v>120</v>
      </c>
      <c r="AK1121" s="12" t="s">
        <v>4559</v>
      </c>
      <c r="AL1121" s="8">
        <v>43075</v>
      </c>
      <c r="AM1121" s="7" t="s">
        <v>108</v>
      </c>
      <c r="AN1121" s="7" t="s">
        <v>76</v>
      </c>
      <c r="AO1121">
        <v>2</v>
      </c>
      <c r="AQ1121" s="14">
        <v>3</v>
      </c>
      <c r="AR1121" s="14">
        <v>1</v>
      </c>
      <c r="AS1121" s="15">
        <f t="shared" si="1396"/>
        <v>45191.25</v>
      </c>
      <c r="AT1121" s="14" t="s">
        <v>163</v>
      </c>
      <c r="AU1121" s="12">
        <v>3.3069999999999999</v>
      </c>
      <c r="AV1121" s="17" t="s">
        <v>150</v>
      </c>
      <c r="AW1121" s="18" t="s">
        <v>1220</v>
      </c>
      <c r="AX1121" s="19" t="s">
        <v>4560</v>
      </c>
      <c r="AY1121" s="17" t="s">
        <v>739</v>
      </c>
      <c r="AZ1121" s="14" t="s">
        <v>174</v>
      </c>
      <c r="BA1121" s="20" t="str">
        <f t="shared" si="1397"/>
        <v>07097015510552875661</v>
      </c>
      <c r="BB1121" s="31">
        <f t="shared" si="1398"/>
        <v>20</v>
      </c>
      <c r="BC1121" s="22" t="s">
        <v>4561</v>
      </c>
      <c r="BD1121" s="23" t="s">
        <v>341</v>
      </c>
      <c r="BF1121" s="8"/>
      <c r="BG1121" s="32">
        <v>24840474</v>
      </c>
      <c r="BH1121" s="32">
        <v>21029981</v>
      </c>
      <c r="BI1121" s="32"/>
      <c r="BJ1121" t="s">
        <v>299</v>
      </c>
      <c r="BK1121" s="14" t="str">
        <f t="shared" si="1411"/>
        <v>B-520</v>
      </c>
      <c r="BL1121" s="14"/>
      <c r="BM1121" s="25"/>
      <c r="BN1121" s="26" t="str">
        <f t="shared" si="1364"/>
        <v>07097015510552875661</v>
      </c>
      <c r="BO1121" s="27" t="str">
        <f t="shared" si="1399"/>
        <v>CHTIOUI FETHIA</v>
      </c>
      <c r="BP1121" s="26">
        <f t="shared" si="1400"/>
        <v>1122</v>
      </c>
      <c r="BQ1121" s="28"/>
    </row>
    <row r="1122" spans="1:69" x14ac:dyDescent="0.25">
      <c r="A1122" t="str">
        <f>VLOOKUP(B1122,[2]RH!$B:$BV,72,0)</f>
        <v>Non-Actif</v>
      </c>
      <c r="B1122" s="6">
        <v>1123</v>
      </c>
      <c r="C1122" s="7" t="s">
        <v>168</v>
      </c>
      <c r="D1122" s="7" t="s">
        <v>4562</v>
      </c>
      <c r="E1122" s="7" t="s">
        <v>67</v>
      </c>
      <c r="F1122" s="7" t="s">
        <v>118</v>
      </c>
      <c r="G1122" s="7" t="s">
        <v>220</v>
      </c>
      <c r="H1122" s="7">
        <v>965</v>
      </c>
      <c r="I1122" s="7" t="s">
        <v>280</v>
      </c>
      <c r="J1122" s="7" t="s">
        <v>281</v>
      </c>
      <c r="K1122" s="7" t="s">
        <v>146</v>
      </c>
      <c r="L1122" s="7" t="s">
        <v>90</v>
      </c>
      <c r="M1122" s="7" t="s">
        <v>191</v>
      </c>
      <c r="N1122" s="8">
        <v>44826</v>
      </c>
      <c r="O1122" s="8"/>
      <c r="P1122" s="7">
        <f t="shared" ca="1" si="1401"/>
        <v>-737</v>
      </c>
      <c r="Q1122" s="8">
        <v>44940</v>
      </c>
      <c r="R1122" s="7" t="s">
        <v>161</v>
      </c>
      <c r="S1122" s="7"/>
      <c r="T1122" s="9" t="s">
        <v>156</v>
      </c>
      <c r="U1122" s="7" t="str">
        <f t="shared" si="1388"/>
        <v>Contractuel</v>
      </c>
      <c r="V1122" s="8">
        <v>44927</v>
      </c>
      <c r="W1122" s="8">
        <v>44985</v>
      </c>
      <c r="X1122" s="8"/>
      <c r="Y1122" s="8"/>
      <c r="Z1122" s="8">
        <v>44826</v>
      </c>
      <c r="AA1122" s="7">
        <f t="shared" si="1389"/>
        <v>9</v>
      </c>
      <c r="AB1122" s="7">
        <f t="shared" si="1390"/>
        <v>2022</v>
      </c>
      <c r="AC1122" s="7">
        <f t="shared" si="1391"/>
        <v>2026</v>
      </c>
      <c r="AD1122" s="10" t="e">
        <f t="shared" ref="AD1122:AD1185" ca="1" si="1434">IF(#REF!="Non",(DAYS360(N1122,Q1122)/360),(DAYS360(N1122,TODAY())/360))</f>
        <v>#REF!</v>
      </c>
      <c r="AE1122" s="10" t="e">
        <f t="shared" ca="1" si="1393"/>
        <v>#REF!</v>
      </c>
      <c r="AF1122" s="8">
        <v>30300</v>
      </c>
      <c r="AG1122" s="11">
        <f t="shared" ca="1" si="1394"/>
        <v>42.252054794520546</v>
      </c>
      <c r="AH1122" s="10" t="str">
        <f t="shared" ca="1" si="1395"/>
        <v>&gt;35&lt; 45</v>
      </c>
      <c r="AI1122" s="12">
        <v>17054029</v>
      </c>
      <c r="AJ1122" s="13" t="s">
        <v>106</v>
      </c>
      <c r="AK1122" s="12" t="s">
        <v>4563</v>
      </c>
      <c r="AL1122" s="8">
        <v>43378</v>
      </c>
      <c r="AM1122" s="7" t="s">
        <v>108</v>
      </c>
      <c r="AN1122" s="7" t="s">
        <v>76</v>
      </c>
      <c r="AO1122">
        <v>3</v>
      </c>
      <c r="AQ1122" s="14">
        <v>3</v>
      </c>
      <c r="AR1122" s="14">
        <v>1</v>
      </c>
      <c r="AS1122" s="15">
        <f t="shared" si="1396"/>
        <v>45191.25</v>
      </c>
      <c r="AT1122" s="14" t="s">
        <v>163</v>
      </c>
      <c r="AU1122" s="12">
        <v>3.3069999999999999</v>
      </c>
      <c r="AV1122" s="17" t="s">
        <v>150</v>
      </c>
      <c r="AW1122" s="18" t="s">
        <v>4564</v>
      </c>
      <c r="AX1122" s="19" t="s">
        <v>4565</v>
      </c>
      <c r="AY1122" s="17" t="s">
        <v>670</v>
      </c>
      <c r="AZ1122" s="14" t="s">
        <v>174</v>
      </c>
      <c r="BA1122" s="20" t="str">
        <f t="shared" si="1397"/>
        <v>07201003510581796593</v>
      </c>
      <c r="BB1122" s="31">
        <f t="shared" si="1398"/>
        <v>20</v>
      </c>
      <c r="BC1122" s="22" t="s">
        <v>4566</v>
      </c>
      <c r="BD1122" s="23" t="s">
        <v>115</v>
      </c>
      <c r="BF1122" s="8"/>
      <c r="BG1122" s="32">
        <v>50589610</v>
      </c>
      <c r="BH1122" s="32">
        <v>22791899</v>
      </c>
      <c r="BI1122" s="32"/>
      <c r="BJ1122" t="s">
        <v>4567</v>
      </c>
      <c r="BK1122" s="14" t="str">
        <f t="shared" si="1411"/>
        <v>B-965</v>
      </c>
      <c r="BL1122" s="14"/>
      <c r="BM1122" s="25"/>
      <c r="BN1122" s="26" t="str">
        <f t="shared" si="1364"/>
        <v>07201003510581796593</v>
      </c>
      <c r="BO1122" s="27" t="str">
        <f t="shared" si="1399"/>
        <v>MARZOUKI BASMA</v>
      </c>
      <c r="BP1122" s="26">
        <f t="shared" si="1400"/>
        <v>1123</v>
      </c>
      <c r="BQ1122" s="28"/>
    </row>
    <row r="1123" spans="1:69" x14ac:dyDescent="0.25">
      <c r="A1123" t="str">
        <f>VLOOKUP(B1123,[2]RH!$B:$BV,72,0)</f>
        <v>si</v>
      </c>
      <c r="B1123" s="6">
        <v>1124</v>
      </c>
      <c r="C1123" s="7" t="s">
        <v>65</v>
      </c>
      <c r="D1123" s="7" t="s">
        <v>4568</v>
      </c>
      <c r="E1123" s="7" t="s">
        <v>67</v>
      </c>
      <c r="F1123" s="7" t="s">
        <v>158</v>
      </c>
      <c r="G1123" s="7" t="s">
        <v>188</v>
      </c>
      <c r="H1123" s="7" t="s">
        <v>541</v>
      </c>
      <c r="I1123" s="7" t="s">
        <v>542</v>
      </c>
      <c r="J1123" s="7"/>
      <c r="K1123" s="7" t="s">
        <v>89</v>
      </c>
      <c r="L1123" s="7" t="s">
        <v>90</v>
      </c>
      <c r="M1123" s="7" t="s">
        <v>1089</v>
      </c>
      <c r="N1123" s="8">
        <v>44827</v>
      </c>
      <c r="O1123" s="8"/>
      <c r="P1123" s="7">
        <f t="shared" ca="1" si="1401"/>
        <v>-6</v>
      </c>
      <c r="Q1123" s="8"/>
      <c r="R1123" s="7"/>
      <c r="S1123" s="7"/>
      <c r="T1123" s="9" t="s">
        <v>156</v>
      </c>
      <c r="U1123" s="7" t="str">
        <f t="shared" si="1388"/>
        <v>Contractuel</v>
      </c>
      <c r="V1123" s="8">
        <v>45627</v>
      </c>
      <c r="W1123" s="8">
        <v>45716</v>
      </c>
      <c r="X1123" s="8"/>
      <c r="Y1123" s="8"/>
      <c r="Z1123" s="8">
        <v>44827</v>
      </c>
      <c r="AA1123" s="7">
        <f t="shared" si="1389"/>
        <v>9</v>
      </c>
      <c r="AB1123" s="7">
        <f t="shared" si="1390"/>
        <v>2022</v>
      </c>
      <c r="AC1123" s="7">
        <f t="shared" si="1391"/>
        <v>2026</v>
      </c>
      <c r="AD1123" s="10" t="e">
        <f t="shared" ref="AD1123:AD1186" ca="1" si="1435">IF(#REF!="Non",(DAYS360(N1123,Q1123)/360),(DAYS360(N1123,TODAY())/360))</f>
        <v>#REF!</v>
      </c>
      <c r="AE1123" s="10" t="e">
        <f t="shared" ca="1" si="1393"/>
        <v>#REF!</v>
      </c>
      <c r="AF1123" s="8">
        <v>35022</v>
      </c>
      <c r="AG1123" s="11">
        <f t="shared" ca="1" si="1394"/>
        <v>29.315068493150687</v>
      </c>
      <c r="AH1123" s="10" t="str">
        <f t="shared" ca="1" si="1395"/>
        <v>&gt;25&lt; 35</v>
      </c>
      <c r="AI1123" s="12">
        <v>17064399</v>
      </c>
      <c r="AJ1123" s="13" t="s">
        <v>120</v>
      </c>
      <c r="AK1123" s="12" t="s">
        <v>4569</v>
      </c>
      <c r="AL1123" s="8">
        <v>43594</v>
      </c>
      <c r="AM1123" s="7" t="s">
        <v>75</v>
      </c>
      <c r="AN1123" s="7" t="s">
        <v>76</v>
      </c>
      <c r="AO1123">
        <v>1</v>
      </c>
      <c r="AQ1123">
        <v>5</v>
      </c>
      <c r="AR1123" s="99">
        <v>3</v>
      </c>
      <c r="AS1123" s="15">
        <f t="shared" si="1396"/>
        <v>45922.75</v>
      </c>
      <c r="AT1123" s="14" t="s">
        <v>163</v>
      </c>
      <c r="AU1123" s="12">
        <v>3.3069999999999999</v>
      </c>
      <c r="AV1123" s="17" t="s">
        <v>150</v>
      </c>
      <c r="AW1123" s="18" t="s">
        <v>201</v>
      </c>
      <c r="AX1123" s="19" t="s">
        <v>4570</v>
      </c>
      <c r="AY1123" s="17" t="s">
        <v>646</v>
      </c>
      <c r="AZ1123" s="14" t="s">
        <v>174</v>
      </c>
      <c r="BA1123" s="20" t="str">
        <f t="shared" si="1397"/>
        <v>07001000110583003228</v>
      </c>
      <c r="BB1123" s="31">
        <f t="shared" si="1398"/>
        <v>20</v>
      </c>
      <c r="BC1123" s="22" t="s">
        <v>3681</v>
      </c>
      <c r="BD1123" s="23" t="s">
        <v>341</v>
      </c>
      <c r="BE1123">
        <v>2010</v>
      </c>
      <c r="BF1123" s="8"/>
      <c r="BG1123" s="32">
        <v>21621660</v>
      </c>
      <c r="BH1123" s="32">
        <v>56332272</v>
      </c>
      <c r="BI1123" s="32"/>
      <c r="BJ1123" t="s">
        <v>1857</v>
      </c>
      <c r="BK1123" s="14" t="str">
        <f>IF(K1123="CADRE","CADRE",CONCATENATE(J1123,"-",H1123))</f>
        <v>-coupe</v>
      </c>
      <c r="BL1123" s="14" t="s">
        <v>198</v>
      </c>
      <c r="BM1123" s="25"/>
      <c r="BN1123" s="26" t="str">
        <f t="shared" si="1364"/>
        <v>07001000110583003228</v>
      </c>
      <c r="BO1123" s="27" t="str">
        <f t="shared" si="1399"/>
        <v>MOUALHI MOHAMED AMINE</v>
      </c>
      <c r="BP1123" s="26">
        <f t="shared" si="1400"/>
        <v>1124</v>
      </c>
      <c r="BQ1123" s="28"/>
    </row>
    <row r="1124" spans="1:69" x14ac:dyDescent="0.25">
      <c r="A1124" t="str">
        <f>VLOOKUP(B1124,[2]RH!$B:$BV,72,0)</f>
        <v>Non-Actif</v>
      </c>
      <c r="B1124" s="6">
        <v>1125</v>
      </c>
      <c r="C1124" s="7" t="s">
        <v>100</v>
      </c>
      <c r="D1124" s="7" t="s">
        <v>4571</v>
      </c>
      <c r="E1124" s="7" t="s">
        <v>67</v>
      </c>
      <c r="F1124" s="7" t="s">
        <v>258</v>
      </c>
      <c r="G1124" s="7" t="s">
        <v>533</v>
      </c>
      <c r="H1124" s="7">
        <v>965</v>
      </c>
      <c r="I1124" s="7"/>
      <c r="J1124" s="7" t="s">
        <v>190</v>
      </c>
      <c r="K1124" s="7" t="s">
        <v>89</v>
      </c>
      <c r="L1124" s="7" t="s">
        <v>90</v>
      </c>
      <c r="M1124" s="7" t="s">
        <v>535</v>
      </c>
      <c r="N1124" s="8">
        <v>44827</v>
      </c>
      <c r="O1124" s="8"/>
      <c r="P1124" s="7">
        <f t="shared" ca="1" si="1401"/>
        <v>-796</v>
      </c>
      <c r="Q1124" s="8">
        <v>44848</v>
      </c>
      <c r="R1124" s="7" t="s">
        <v>2372</v>
      </c>
      <c r="S1124" s="7"/>
      <c r="T1124" s="9" t="s">
        <v>156</v>
      </c>
      <c r="U1124" s="7" t="str">
        <f t="shared" si="1388"/>
        <v>Contractuel</v>
      </c>
      <c r="V1124" s="8">
        <v>44827</v>
      </c>
      <c r="W1124" s="8">
        <v>44926</v>
      </c>
      <c r="X1124" s="8"/>
      <c r="Y1124" s="8"/>
      <c r="Z1124" s="8">
        <v>44827</v>
      </c>
      <c r="AA1124" s="7">
        <f t="shared" si="1389"/>
        <v>9</v>
      </c>
      <c r="AB1124" s="7">
        <f t="shared" si="1390"/>
        <v>2022</v>
      </c>
      <c r="AC1124" s="7">
        <f t="shared" si="1391"/>
        <v>2026</v>
      </c>
      <c r="AD1124" s="10" t="e">
        <f t="shared" ref="AD1124:AD1187" ca="1" si="1436">IF(#REF!="Non",(DAYS360(N1124,Q1124)/360),(DAYS360(N1124,TODAY())/360))</f>
        <v>#REF!</v>
      </c>
      <c r="AE1124" s="10" t="e">
        <f t="shared" ca="1" si="1393"/>
        <v>#REF!</v>
      </c>
      <c r="AF1124" s="8">
        <v>35817</v>
      </c>
      <c r="AG1124" s="11">
        <f t="shared" ca="1" si="1394"/>
        <v>27.136986301369863</v>
      </c>
      <c r="AH1124" s="10" t="str">
        <f t="shared" ca="1" si="1395"/>
        <v>&gt;25&lt; 35</v>
      </c>
      <c r="AI1124" s="12"/>
      <c r="AJ1124" s="13"/>
      <c r="AK1124" s="12" t="s">
        <v>4572</v>
      </c>
      <c r="AL1124" s="8">
        <v>42784</v>
      </c>
      <c r="AM1124" s="7" t="s">
        <v>108</v>
      </c>
      <c r="AN1124" s="7" t="s">
        <v>109</v>
      </c>
      <c r="AQ1124" s="14">
        <v>3</v>
      </c>
      <c r="AR1124" s="14">
        <v>1</v>
      </c>
      <c r="AS1124" s="15">
        <f t="shared" si="1396"/>
        <v>45192.25</v>
      </c>
      <c r="AT1124" s="14" t="s">
        <v>163</v>
      </c>
      <c r="AU1124" s="12">
        <v>3.3069999999999999</v>
      </c>
      <c r="AV1124" s="17" t="s">
        <v>92</v>
      </c>
      <c r="AW1124" s="18" t="s">
        <v>1819</v>
      </c>
      <c r="AX1124" s="19" t="s">
        <v>4573</v>
      </c>
      <c r="AY1124" s="17" t="s">
        <v>833</v>
      </c>
      <c r="AZ1124" s="14" t="s">
        <v>152</v>
      </c>
      <c r="BA1124" s="20" t="str">
        <f t="shared" si="1397"/>
        <v>04018104007784128689</v>
      </c>
      <c r="BB1124" s="31">
        <f t="shared" si="1398"/>
        <v>20</v>
      </c>
      <c r="BC1124" s="22" t="s">
        <v>959</v>
      </c>
      <c r="BD1124" s="23" t="s">
        <v>115</v>
      </c>
      <c r="BF1124" s="8"/>
      <c r="BG1124" s="32">
        <v>23397257</v>
      </c>
      <c r="BH1124" s="32">
        <v>52126493</v>
      </c>
      <c r="BI1124" s="32"/>
      <c r="BJ1124" t="s">
        <v>959</v>
      </c>
      <c r="BK1124" s="14" t="str">
        <f t="shared" si="1411"/>
        <v>A-965</v>
      </c>
      <c r="BL1124" s="14"/>
      <c r="BM1124" s="25">
        <v>257.31</v>
      </c>
      <c r="BN1124" s="26" t="str">
        <f t="shared" si="1364"/>
        <v>04018104007784128689</v>
      </c>
      <c r="BO1124" s="27" t="str">
        <f t="shared" si="1399"/>
        <v>BENMEDDEB SAMAR</v>
      </c>
      <c r="BP1124" s="26">
        <f t="shared" si="1400"/>
        <v>1125</v>
      </c>
      <c r="BQ1124" s="28" t="s">
        <v>531</v>
      </c>
    </row>
    <row r="1125" spans="1:69" x14ac:dyDescent="0.25">
      <c r="A1125" t="str">
        <f>VLOOKUP(B1125,[2]RH!$B:$BV,72,0)</f>
        <v>Non-Actif</v>
      </c>
      <c r="B1125" s="6">
        <v>1126</v>
      </c>
      <c r="C1125" s="7" t="s">
        <v>100</v>
      </c>
      <c r="D1125" s="7" t="s">
        <v>4574</v>
      </c>
      <c r="E1125" s="7" t="s">
        <v>67</v>
      </c>
      <c r="F1125" s="7" t="s">
        <v>118</v>
      </c>
      <c r="G1125" s="7" t="s">
        <v>408</v>
      </c>
      <c r="H1125" s="7" t="s">
        <v>2342</v>
      </c>
      <c r="I1125" s="7" t="s">
        <v>2487</v>
      </c>
      <c r="J1125" s="7" t="s">
        <v>190</v>
      </c>
      <c r="K1125" s="7" t="s">
        <v>146</v>
      </c>
      <c r="L1125" s="7" t="s">
        <v>90</v>
      </c>
      <c r="M1125" s="7" t="s">
        <v>191</v>
      </c>
      <c r="N1125" s="8">
        <v>44827</v>
      </c>
      <c r="O1125" s="8"/>
      <c r="P1125" s="7">
        <f t="shared" ca="1" si="1401"/>
        <v>-523</v>
      </c>
      <c r="Q1125" s="8">
        <v>45181</v>
      </c>
      <c r="R1125" s="7" t="s">
        <v>4575</v>
      </c>
      <c r="S1125" s="7"/>
      <c r="T1125" s="9" t="s">
        <v>156</v>
      </c>
      <c r="U1125" s="7" t="str">
        <f t="shared" si="1388"/>
        <v>Contractuel</v>
      </c>
      <c r="V1125" s="8">
        <v>45170</v>
      </c>
      <c r="W1125" s="8">
        <v>45199</v>
      </c>
      <c r="X1125" s="8"/>
      <c r="Y1125" s="8"/>
      <c r="Z1125" s="8">
        <v>44827</v>
      </c>
      <c r="AA1125" s="7">
        <f t="shared" si="1389"/>
        <v>9</v>
      </c>
      <c r="AB1125" s="7">
        <f t="shared" si="1390"/>
        <v>2022</v>
      </c>
      <c r="AC1125" s="7">
        <f t="shared" si="1391"/>
        <v>2026</v>
      </c>
      <c r="AD1125" s="10" t="e">
        <f t="shared" ref="AD1125:AD1188" ca="1" si="1437">IF(#REF!="Non",(DAYS360(N1125,Q1125)/360),(DAYS360(N1125,TODAY())/360))</f>
        <v>#REF!</v>
      </c>
      <c r="AE1125" s="10" t="e">
        <f t="shared" ca="1" si="1393"/>
        <v>#REF!</v>
      </c>
      <c r="AF1125" s="8">
        <v>37888</v>
      </c>
      <c r="AG1125" s="11">
        <f t="shared" ca="1" si="1394"/>
        <v>21.463013698630139</v>
      </c>
      <c r="AH1125" s="10" t="str">
        <f t="shared" ca="1" si="1395"/>
        <v>&lt; 25</v>
      </c>
      <c r="AI1125" s="12"/>
      <c r="AJ1125" s="13"/>
      <c r="AK1125" s="12">
        <v>14372420</v>
      </c>
      <c r="AL1125" s="8">
        <v>44567</v>
      </c>
      <c r="AM1125" s="7" t="s">
        <v>108</v>
      </c>
      <c r="AN1125" s="7" t="s">
        <v>109</v>
      </c>
      <c r="AQ1125" s="14">
        <v>3</v>
      </c>
      <c r="AR1125" s="14">
        <v>2</v>
      </c>
      <c r="AS1125" s="15">
        <f t="shared" si="1396"/>
        <v>45557.5</v>
      </c>
      <c r="AT1125" s="14" t="s">
        <v>163</v>
      </c>
      <c r="AU1125" s="12">
        <v>3.3069999999999999</v>
      </c>
      <c r="AV1125" s="17">
        <v>17</v>
      </c>
      <c r="AW1125" s="18" t="s">
        <v>1626</v>
      </c>
      <c r="AX1125" s="19" t="s">
        <v>4576</v>
      </c>
      <c r="AY1125" s="17" t="s">
        <v>2356</v>
      </c>
      <c r="AZ1125" s="14" t="s">
        <v>203</v>
      </c>
      <c r="BA1125" s="20" t="str">
        <f t="shared" si="1397"/>
        <v>17535940171231745875</v>
      </c>
      <c r="BB1125" s="31">
        <f t="shared" si="1398"/>
        <v>20</v>
      </c>
      <c r="BC1125" s="22" t="s">
        <v>4577</v>
      </c>
      <c r="BD1125" s="23" t="s">
        <v>341</v>
      </c>
      <c r="BF1125" s="8"/>
      <c r="BG1125" s="32">
        <v>25385417</v>
      </c>
      <c r="BH1125" s="32">
        <v>22827574</v>
      </c>
      <c r="BI1125" s="32"/>
      <c r="BJ1125" t="s">
        <v>299</v>
      </c>
      <c r="BK1125" s="14" t="str">
        <f t="shared" si="1411"/>
        <v>A-P6</v>
      </c>
      <c r="BL1125" s="14" t="s">
        <v>288</v>
      </c>
      <c r="BM1125" s="25"/>
      <c r="BN1125" s="26" t="str">
        <f t="shared" si="1364"/>
        <v>17535940171231745875</v>
      </c>
      <c r="BO1125" s="27" t="str">
        <f t="shared" si="1399"/>
        <v>DHAOUI KHOULOUD</v>
      </c>
      <c r="BP1125" s="26">
        <f t="shared" si="1400"/>
        <v>1126</v>
      </c>
      <c r="BQ1125" s="28"/>
    </row>
    <row r="1126" spans="1:69" x14ac:dyDescent="0.25">
      <c r="A1126" t="str">
        <f>VLOOKUP(B1126,[2]RH!$B:$BV,72,0)</f>
        <v>Non-Actif</v>
      </c>
      <c r="B1126" s="6">
        <v>1127</v>
      </c>
      <c r="C1126" s="7" t="s">
        <v>168</v>
      </c>
      <c r="D1126" s="7" t="s">
        <v>4578</v>
      </c>
      <c r="E1126" s="7" t="s">
        <v>67</v>
      </c>
      <c r="F1126" s="7" t="s">
        <v>118</v>
      </c>
      <c r="G1126" s="7" t="s">
        <v>220</v>
      </c>
      <c r="H1126" s="7" t="s">
        <v>649</v>
      </c>
      <c r="I1126" s="7" t="s">
        <v>650</v>
      </c>
      <c r="J1126" s="7" t="s">
        <v>281</v>
      </c>
      <c r="K1126" s="7" t="s">
        <v>146</v>
      </c>
      <c r="L1126" s="7" t="s">
        <v>90</v>
      </c>
      <c r="M1126" s="7" t="s">
        <v>191</v>
      </c>
      <c r="N1126" s="8">
        <v>44827</v>
      </c>
      <c r="O1126" s="8"/>
      <c r="P1126" s="7">
        <f t="shared" ca="1" si="1401"/>
        <v>-737</v>
      </c>
      <c r="Q1126" s="8">
        <v>44936</v>
      </c>
      <c r="R1126" s="7" t="s">
        <v>1692</v>
      </c>
      <c r="S1126" s="7"/>
      <c r="T1126" s="9" t="s">
        <v>156</v>
      </c>
      <c r="U1126" s="7" t="str">
        <f t="shared" si="1388"/>
        <v>Contractuel</v>
      </c>
      <c r="V1126" s="8">
        <v>44927</v>
      </c>
      <c r="W1126" s="8">
        <v>44985</v>
      </c>
      <c r="X1126" s="8"/>
      <c r="Y1126" s="8"/>
      <c r="Z1126" s="8">
        <v>44827</v>
      </c>
      <c r="AA1126" s="7">
        <f t="shared" si="1389"/>
        <v>9</v>
      </c>
      <c r="AB1126" s="7">
        <f t="shared" si="1390"/>
        <v>2022</v>
      </c>
      <c r="AC1126" s="7">
        <f t="shared" si="1391"/>
        <v>2026</v>
      </c>
      <c r="AD1126" s="10" t="e">
        <f t="shared" ref="AD1126:AD1189" ca="1" si="1438">IF(#REF!="Non",(DAYS360(N1126,Q1126)/360),(DAYS360(N1126,TODAY())/360))</f>
        <v>#REF!</v>
      </c>
      <c r="AE1126" s="10" t="e">
        <f t="shared" ca="1" si="1393"/>
        <v>#REF!</v>
      </c>
      <c r="AF1126" s="8">
        <v>29671</v>
      </c>
      <c r="AG1126" s="11">
        <f t="shared" ca="1" si="1394"/>
        <v>43.975342465753428</v>
      </c>
      <c r="AH1126" s="10" t="str">
        <f t="shared" ca="1" si="1395"/>
        <v>&gt;35&lt; 45</v>
      </c>
      <c r="AI1126" s="12">
        <v>12642434</v>
      </c>
      <c r="AJ1126" s="13" t="s">
        <v>73</v>
      </c>
      <c r="AK1126" s="12" t="s">
        <v>4579</v>
      </c>
      <c r="AL1126" s="8">
        <v>36873</v>
      </c>
      <c r="AM1126" s="7" t="s">
        <v>108</v>
      </c>
      <c r="AN1126" s="7" t="s">
        <v>76</v>
      </c>
      <c r="AO1126">
        <v>2</v>
      </c>
      <c r="AQ1126" s="14">
        <v>3</v>
      </c>
      <c r="AR1126" s="14">
        <v>1</v>
      </c>
      <c r="AS1126" s="15">
        <f t="shared" si="1396"/>
        <v>45192.25</v>
      </c>
      <c r="AT1126" s="14" t="s">
        <v>163</v>
      </c>
      <c r="AU1126" s="12">
        <v>3.3069999999999999</v>
      </c>
      <c r="AV1126" s="17" t="s">
        <v>236</v>
      </c>
      <c r="AW1126" s="18" t="s">
        <v>201</v>
      </c>
      <c r="AX1126" s="19" t="s">
        <v>4580</v>
      </c>
      <c r="AY1126" s="17" t="s">
        <v>838</v>
      </c>
      <c r="AZ1126" s="14" t="s">
        <v>203</v>
      </c>
      <c r="BA1126" s="20" t="str">
        <f t="shared" si="1397"/>
        <v>17001000000298984064</v>
      </c>
      <c r="BB1126" s="31">
        <f t="shared" si="1398"/>
        <v>20</v>
      </c>
      <c r="BC1126" s="22" t="s">
        <v>4581</v>
      </c>
      <c r="BD1126" s="23" t="s">
        <v>341</v>
      </c>
      <c r="BF1126" s="8" t="s">
        <v>1274</v>
      </c>
      <c r="BG1126" s="32">
        <v>55523906</v>
      </c>
      <c r="BH1126" s="32">
        <v>29644045</v>
      </c>
      <c r="BI1126" s="32"/>
      <c r="BJ1126" t="s">
        <v>549</v>
      </c>
      <c r="BK1126" s="14" t="str">
        <f t="shared" si="1411"/>
        <v>B-Panda</v>
      </c>
      <c r="BL1126" s="14"/>
      <c r="BM1126" s="25"/>
      <c r="BN1126" s="26" t="str">
        <f t="shared" si="1364"/>
        <v>17001000000298984064</v>
      </c>
      <c r="BO1126" s="27" t="str">
        <f t="shared" si="1399"/>
        <v>CHEBBI WAHIDA</v>
      </c>
      <c r="BP1126" s="26">
        <f t="shared" si="1400"/>
        <v>1127</v>
      </c>
      <c r="BQ1126" s="28"/>
    </row>
    <row r="1127" spans="1:69" x14ac:dyDescent="0.25">
      <c r="A1127" t="str">
        <f>VLOOKUP(B1127,[2]RH!$B:$BV,72,0)</f>
        <v>si</v>
      </c>
      <c r="B1127" s="6">
        <v>1128</v>
      </c>
      <c r="C1127" s="7" t="s">
        <v>100</v>
      </c>
      <c r="D1127" s="7" t="s">
        <v>4582</v>
      </c>
      <c r="E1127" s="7" t="s">
        <v>67</v>
      </c>
      <c r="F1127" s="7" t="s">
        <v>118</v>
      </c>
      <c r="G1127" s="7" t="s">
        <v>408</v>
      </c>
      <c r="H1127" s="7">
        <v>560</v>
      </c>
      <c r="I1127" s="7" t="s">
        <v>189</v>
      </c>
      <c r="J1127" s="7" t="s">
        <v>190</v>
      </c>
      <c r="K1127" s="7" t="s">
        <v>146</v>
      </c>
      <c r="L1127" s="7" t="s">
        <v>90</v>
      </c>
      <c r="M1127" s="7" t="s">
        <v>191</v>
      </c>
      <c r="N1127" s="8">
        <v>44827</v>
      </c>
      <c r="O1127" s="8"/>
      <c r="P1127" s="7">
        <f t="shared" ca="1" si="1401"/>
        <v>25</v>
      </c>
      <c r="Q1127" s="8"/>
      <c r="R1127" s="7"/>
      <c r="S1127" s="7"/>
      <c r="T1127" s="9" t="s">
        <v>156</v>
      </c>
      <c r="U1127" s="7" t="str">
        <f t="shared" si="1388"/>
        <v>Contractuel</v>
      </c>
      <c r="V1127" s="8">
        <v>45689</v>
      </c>
      <c r="W1127" s="8">
        <f>VLOOKUP(B1127,[1]BASE!$A:$Q,17,0)</f>
        <v>45747</v>
      </c>
      <c r="X1127" s="8"/>
      <c r="Y1127" s="8"/>
      <c r="Z1127" s="8">
        <v>44827</v>
      </c>
      <c r="AA1127" s="7">
        <f t="shared" si="1389"/>
        <v>9</v>
      </c>
      <c r="AB1127" s="7">
        <f t="shared" si="1390"/>
        <v>2022</v>
      </c>
      <c r="AC1127" s="7">
        <f t="shared" si="1391"/>
        <v>2026</v>
      </c>
      <c r="AD1127" s="10" t="e">
        <f t="shared" ref="AD1127:AD1190" ca="1" si="1439">IF(#REF!="Non",(DAYS360(N1127,Q1127)/360),(DAYS360(N1127,TODAY())/360))</f>
        <v>#REF!</v>
      </c>
      <c r="AE1127" s="10" t="e">
        <f t="shared" ca="1" si="1393"/>
        <v>#REF!</v>
      </c>
      <c r="AF1127" s="8">
        <v>36445</v>
      </c>
      <c r="AG1127" s="11">
        <f t="shared" ca="1" si="1394"/>
        <v>25.416438356164385</v>
      </c>
      <c r="AH1127" s="10" t="str">
        <f t="shared" ca="1" si="1395"/>
        <v>&gt;25&lt; 35</v>
      </c>
      <c r="AI1127" s="12">
        <v>17073611</v>
      </c>
      <c r="AJ1127" s="13" t="s">
        <v>170</v>
      </c>
      <c r="AK1127" s="12">
        <v>13020301</v>
      </c>
      <c r="AL1127" s="8">
        <v>42845</v>
      </c>
      <c r="AM1127" s="7" t="s">
        <v>108</v>
      </c>
      <c r="AN1127" s="7" t="s">
        <v>109</v>
      </c>
      <c r="AQ1127">
        <v>3</v>
      </c>
      <c r="AR1127" s="99">
        <v>3</v>
      </c>
      <c r="AS1127" s="15">
        <f t="shared" si="1396"/>
        <v>45922.75</v>
      </c>
      <c r="AT1127" s="14" t="s">
        <v>163</v>
      </c>
      <c r="AU1127" s="12">
        <v>3.3069999999999999</v>
      </c>
      <c r="AV1127" s="17" t="s">
        <v>236</v>
      </c>
      <c r="AW1127" s="18" t="s">
        <v>201</v>
      </c>
      <c r="AX1127" s="19" t="s">
        <v>4583</v>
      </c>
      <c r="AY1127" s="17" t="s">
        <v>1661</v>
      </c>
      <c r="AZ1127" s="14" t="s">
        <v>203</v>
      </c>
      <c r="BA1127" s="20" t="str">
        <f t="shared" si="1397"/>
        <v>17001000000298122122</v>
      </c>
      <c r="BB1127" s="31">
        <f t="shared" si="1398"/>
        <v>20</v>
      </c>
      <c r="BC1127" s="22" t="s">
        <v>4584</v>
      </c>
      <c r="BD1127" s="23" t="s">
        <v>115</v>
      </c>
      <c r="BF1127" s="8"/>
      <c r="BG1127" s="32">
        <v>21617367</v>
      </c>
      <c r="BH1127" s="32">
        <v>96094538</v>
      </c>
      <c r="BI1127" s="32"/>
      <c r="BJ1127" t="s">
        <v>714</v>
      </c>
      <c r="BK1127" s="14" t="str">
        <f t="shared" si="1411"/>
        <v>A-560</v>
      </c>
      <c r="BL1127" s="14" t="s">
        <v>288</v>
      </c>
      <c r="BM1127" s="25"/>
      <c r="BN1127" s="26" t="str">
        <f t="shared" si="1364"/>
        <v>17001000000298122122</v>
      </c>
      <c r="BO1127" s="27" t="str">
        <f t="shared" si="1399"/>
        <v>BEN KHLIFA YOSR</v>
      </c>
      <c r="BP1127" s="26">
        <f t="shared" si="1400"/>
        <v>1128</v>
      </c>
      <c r="BQ1127" s="28"/>
    </row>
    <row r="1128" spans="1:69" x14ac:dyDescent="0.25">
      <c r="A1128" t="str">
        <f>VLOOKUP(B1128,[2]RH!$B:$BV,72,0)</f>
        <v>Non-Actif</v>
      </c>
      <c r="B1128" s="6">
        <v>1129</v>
      </c>
      <c r="C1128" s="7" t="s">
        <v>100</v>
      </c>
      <c r="D1128" s="7" t="s">
        <v>1732</v>
      </c>
      <c r="E1128" s="7" t="s">
        <v>67</v>
      </c>
      <c r="F1128" s="7" t="s">
        <v>118</v>
      </c>
      <c r="G1128" s="7" t="s">
        <v>220</v>
      </c>
      <c r="H1128" s="7">
        <v>965</v>
      </c>
      <c r="I1128" s="7" t="s">
        <v>1407</v>
      </c>
      <c r="J1128" s="7" t="s">
        <v>190</v>
      </c>
      <c r="K1128" s="7" t="s">
        <v>146</v>
      </c>
      <c r="L1128" s="7" t="s">
        <v>90</v>
      </c>
      <c r="M1128" s="7" t="s">
        <v>191</v>
      </c>
      <c r="N1128" s="8">
        <v>44828</v>
      </c>
      <c r="O1128" s="8"/>
      <c r="P1128" s="7">
        <f t="shared" ca="1" si="1401"/>
        <v>-737</v>
      </c>
      <c r="Q1128" s="8">
        <v>44927</v>
      </c>
      <c r="R1128" s="7" t="s">
        <v>147</v>
      </c>
      <c r="S1128" s="7"/>
      <c r="T1128" s="9" t="s">
        <v>156</v>
      </c>
      <c r="U1128" s="7" t="str">
        <f t="shared" si="1388"/>
        <v>Contractuel</v>
      </c>
      <c r="V1128" s="8">
        <v>44927</v>
      </c>
      <c r="W1128" s="8">
        <v>44985</v>
      </c>
      <c r="X1128" s="8"/>
      <c r="Y1128" s="8"/>
      <c r="Z1128" s="8">
        <v>44828</v>
      </c>
      <c r="AA1128" s="7">
        <f t="shared" si="1389"/>
        <v>9</v>
      </c>
      <c r="AB1128" s="7">
        <f t="shared" si="1390"/>
        <v>2022</v>
      </c>
      <c r="AC1128" s="7">
        <f t="shared" si="1391"/>
        <v>2026</v>
      </c>
      <c r="AD1128" s="10" t="e">
        <f t="shared" ref="AD1128:AD1191" ca="1" si="1440">IF(#REF!="Non",(DAYS360(N1128,Q1128)/360),(DAYS360(N1128,TODAY())/360))</f>
        <v>#REF!</v>
      </c>
      <c r="AE1128" s="10" t="e">
        <f t="shared" ca="1" si="1393"/>
        <v>#REF!</v>
      </c>
      <c r="AF1128" s="8">
        <v>36275</v>
      </c>
      <c r="AG1128" s="11">
        <f t="shared" ca="1" si="1394"/>
        <v>25.882191780821916</v>
      </c>
      <c r="AH1128" s="10" t="str">
        <f t="shared" ca="1" si="1395"/>
        <v>&gt;25&lt; 35</v>
      </c>
      <c r="AI1128" s="12">
        <v>17105623</v>
      </c>
      <c r="AJ1128" s="13" t="s">
        <v>106</v>
      </c>
      <c r="AK1128" s="12" t="s">
        <v>1733</v>
      </c>
      <c r="AL1128" s="8">
        <v>43130</v>
      </c>
      <c r="AM1128" s="7" t="s">
        <v>108</v>
      </c>
      <c r="AN1128" s="7" t="s">
        <v>109</v>
      </c>
      <c r="AQ1128" s="14">
        <v>3</v>
      </c>
      <c r="AR1128" s="14">
        <v>1</v>
      </c>
      <c r="AS1128" s="15">
        <f t="shared" si="1396"/>
        <v>45193.25</v>
      </c>
      <c r="AT1128" s="14" t="s">
        <v>163</v>
      </c>
      <c r="AU1128" s="12">
        <v>3.3069999999999999</v>
      </c>
      <c r="AV1128" s="17" t="s">
        <v>150</v>
      </c>
      <c r="AW1128" s="18" t="s">
        <v>339</v>
      </c>
      <c r="AX1128" s="19" t="s">
        <v>4585</v>
      </c>
      <c r="AY1128" s="17" t="s">
        <v>2212</v>
      </c>
      <c r="AZ1128" s="14" t="s">
        <v>174</v>
      </c>
      <c r="BA1128" s="20" t="str">
        <f t="shared" si="1397"/>
        <v>07080013810553650086</v>
      </c>
      <c r="BB1128" s="31">
        <f t="shared" si="1398"/>
        <v>20</v>
      </c>
      <c r="BC1128" s="22" t="s">
        <v>1734</v>
      </c>
      <c r="BD1128" s="23" t="s">
        <v>85</v>
      </c>
      <c r="BF1128" s="8" t="s">
        <v>1274</v>
      </c>
      <c r="BG1128" s="32">
        <v>52114833</v>
      </c>
      <c r="BH1128" s="32">
        <v>58302746</v>
      </c>
      <c r="BI1128" s="32"/>
      <c r="BJ1128" t="s">
        <v>431</v>
      </c>
      <c r="BK1128" s="14" t="str">
        <f t="shared" si="1411"/>
        <v>A-965</v>
      </c>
      <c r="BL1128" s="14"/>
      <c r="BM1128" s="25"/>
      <c r="BN1128" s="26" t="str">
        <f t="shared" si="1364"/>
        <v>07080013810553650086</v>
      </c>
      <c r="BO1128" s="27" t="str">
        <f t="shared" si="1399"/>
        <v>TAKOUT HIBA</v>
      </c>
      <c r="BP1128" s="26">
        <f t="shared" si="1400"/>
        <v>1129</v>
      </c>
      <c r="BQ1128" s="28"/>
    </row>
    <row r="1129" spans="1:69" x14ac:dyDescent="0.25">
      <c r="A1129" t="str">
        <f>VLOOKUP(B1129,[2]RH!$B:$BV,72,0)</f>
        <v>si</v>
      </c>
      <c r="B1129" s="6">
        <v>1130</v>
      </c>
      <c r="C1129" s="7" t="s">
        <v>168</v>
      </c>
      <c r="D1129" s="7" t="s">
        <v>4586</v>
      </c>
      <c r="E1129" s="7" t="s">
        <v>67</v>
      </c>
      <c r="F1129" s="7" t="s">
        <v>118</v>
      </c>
      <c r="G1129" s="7" t="s">
        <v>220</v>
      </c>
      <c r="H1129" s="7" t="s">
        <v>225</v>
      </c>
      <c r="I1129" s="7" t="s">
        <v>614</v>
      </c>
      <c r="J1129" s="7" t="s">
        <v>281</v>
      </c>
      <c r="K1129" s="7" t="s">
        <v>146</v>
      </c>
      <c r="L1129" s="7" t="s">
        <v>90</v>
      </c>
      <c r="M1129" s="7" t="s">
        <v>191</v>
      </c>
      <c r="N1129" s="8">
        <v>44828</v>
      </c>
      <c r="O1129" s="8"/>
      <c r="P1129" s="7">
        <f t="shared" ca="1" si="1401"/>
        <v>25</v>
      </c>
      <c r="Q1129" s="8"/>
      <c r="R1129" s="7"/>
      <c r="S1129" s="7"/>
      <c r="T1129" s="9" t="s">
        <v>156</v>
      </c>
      <c r="U1129" s="7" t="str">
        <f t="shared" si="1388"/>
        <v>Contractuel</v>
      </c>
      <c r="V1129" s="8">
        <v>45689</v>
      </c>
      <c r="W1129" s="8">
        <f>VLOOKUP(B1129,[1]BASE!$A:$Q,17,0)</f>
        <v>45747</v>
      </c>
      <c r="X1129" s="8"/>
      <c r="Y1129" s="8"/>
      <c r="Z1129" s="8">
        <v>44828</v>
      </c>
      <c r="AA1129" s="7">
        <f t="shared" si="1389"/>
        <v>9</v>
      </c>
      <c r="AB1129" s="7">
        <f t="shared" si="1390"/>
        <v>2022</v>
      </c>
      <c r="AC1129" s="7">
        <f t="shared" si="1391"/>
        <v>2026</v>
      </c>
      <c r="AD1129" s="10" t="e">
        <f t="shared" ref="AD1129:AD1192" ca="1" si="1441">IF(#REF!="Non",(DAYS360(N1129,Q1129)/360),(DAYS360(N1129,TODAY())/360))</f>
        <v>#REF!</v>
      </c>
      <c r="AE1129" s="10" t="e">
        <f t="shared" ca="1" si="1393"/>
        <v>#REF!</v>
      </c>
      <c r="AF1129" s="8">
        <v>30437</v>
      </c>
      <c r="AG1129" s="11">
        <f t="shared" ca="1" si="1394"/>
        <v>41.876712328767127</v>
      </c>
      <c r="AH1129" s="10" t="str">
        <f t="shared" ca="1" si="1395"/>
        <v>&gt;35&lt; 45</v>
      </c>
      <c r="AI1129" s="12">
        <v>16641123</v>
      </c>
      <c r="AJ1129" s="13" t="s">
        <v>106</v>
      </c>
      <c r="AK1129" s="12" t="s">
        <v>4587</v>
      </c>
      <c r="AL1129" s="8">
        <v>42262</v>
      </c>
      <c r="AM1129" s="7" t="s">
        <v>108</v>
      </c>
      <c r="AN1129" s="7" t="s">
        <v>76</v>
      </c>
      <c r="AO1129">
        <v>3</v>
      </c>
      <c r="AQ1129">
        <v>3</v>
      </c>
      <c r="AR1129" s="99">
        <v>3</v>
      </c>
      <c r="AS1129" s="15">
        <f t="shared" si="1396"/>
        <v>45923.75</v>
      </c>
      <c r="AT1129" s="14" t="s">
        <v>163</v>
      </c>
      <c r="AU1129" s="12">
        <v>3.3069999999999999</v>
      </c>
      <c r="AV1129" s="17" t="s">
        <v>150</v>
      </c>
      <c r="AW1129" s="18" t="s">
        <v>4588</v>
      </c>
      <c r="AX1129" s="19" t="s">
        <v>4589</v>
      </c>
      <c r="AY1129" s="17" t="s">
        <v>2248</v>
      </c>
      <c r="AZ1129" s="14" t="s">
        <v>174</v>
      </c>
      <c r="BA1129" s="20" t="str">
        <f t="shared" si="1397"/>
        <v>07402005512166853972</v>
      </c>
      <c r="BB1129" s="31">
        <f t="shared" si="1398"/>
        <v>20</v>
      </c>
      <c r="BC1129" s="22" t="s">
        <v>4590</v>
      </c>
      <c r="BD1129" s="23" t="s">
        <v>85</v>
      </c>
      <c r="BF1129" s="8">
        <v>44927</v>
      </c>
      <c r="BG1129" s="32">
        <v>52528894</v>
      </c>
      <c r="BH1129" s="32">
        <v>28257384</v>
      </c>
      <c r="BI1129" s="32"/>
      <c r="BJ1129" t="s">
        <v>492</v>
      </c>
      <c r="BK1129" s="14" t="str">
        <f>IF(K1129="CADRE","CADRE",CONCATENATE(J1129,"-",H1129))</f>
        <v>B-P6 AV</v>
      </c>
      <c r="BL1129" s="14" t="s">
        <v>595</v>
      </c>
      <c r="BM1129" s="25"/>
      <c r="BN1129" s="26" t="str">
        <f t="shared" si="1364"/>
        <v>07402005512166853972</v>
      </c>
      <c r="BO1129" s="27" t="str">
        <f t="shared" si="1399"/>
        <v>ZARAI NOURA</v>
      </c>
      <c r="BP1129" s="26">
        <f t="shared" si="1400"/>
        <v>1130</v>
      </c>
      <c r="BQ1129" s="28"/>
    </row>
    <row r="1130" spans="1:69" x14ac:dyDescent="0.25">
      <c r="A1130" t="str">
        <f>VLOOKUP(B1130,[2]RH!$B:$BV,72,0)</f>
        <v>Non-Actif</v>
      </c>
      <c r="B1130" s="6">
        <v>1131</v>
      </c>
      <c r="C1130" s="7" t="s">
        <v>168</v>
      </c>
      <c r="D1130" s="7" t="s">
        <v>4591</v>
      </c>
      <c r="E1130" s="7" t="s">
        <v>67</v>
      </c>
      <c r="F1130" s="7" t="s">
        <v>118</v>
      </c>
      <c r="G1130" s="7" t="s">
        <v>220</v>
      </c>
      <c r="H1130" s="7" t="s">
        <v>225</v>
      </c>
      <c r="I1130" s="7" t="s">
        <v>614</v>
      </c>
      <c r="J1130" s="7" t="s">
        <v>281</v>
      </c>
      <c r="K1130" s="7" t="s">
        <v>146</v>
      </c>
      <c r="L1130" s="7" t="s">
        <v>90</v>
      </c>
      <c r="M1130" s="7" t="s">
        <v>191</v>
      </c>
      <c r="N1130" s="8">
        <v>44830</v>
      </c>
      <c r="O1130" s="8"/>
      <c r="P1130" s="7">
        <f t="shared" ca="1" si="1401"/>
        <v>-279</v>
      </c>
      <c r="Q1130" s="8">
        <v>45444</v>
      </c>
      <c r="R1130" s="7" t="s">
        <v>1728</v>
      </c>
      <c r="S1130" s="7"/>
      <c r="T1130" s="9" t="s">
        <v>156</v>
      </c>
      <c r="U1130" s="7" t="str">
        <f t="shared" si="1388"/>
        <v>Contractuel</v>
      </c>
      <c r="V1130" s="8">
        <v>45352</v>
      </c>
      <c r="W1130" s="8">
        <v>45443</v>
      </c>
      <c r="X1130" s="8"/>
      <c r="Y1130" s="8"/>
      <c r="Z1130" s="8">
        <v>44830</v>
      </c>
      <c r="AA1130" s="7">
        <f t="shared" si="1389"/>
        <v>9</v>
      </c>
      <c r="AB1130" s="7">
        <f t="shared" si="1390"/>
        <v>2022</v>
      </c>
      <c r="AC1130" s="7">
        <f t="shared" si="1391"/>
        <v>2026</v>
      </c>
      <c r="AD1130" s="10" t="e">
        <f t="shared" ref="AD1130:AD1193" ca="1" si="1442">IF(#REF!="Non",(DAYS360(N1130,Q1130)/360),(DAYS360(N1130,TODAY())/360))</f>
        <v>#REF!</v>
      </c>
      <c r="AE1130" s="10" t="e">
        <f t="shared" ca="1" si="1393"/>
        <v>#REF!</v>
      </c>
      <c r="AF1130" s="8">
        <v>29434</v>
      </c>
      <c r="AG1130" s="11">
        <f t="shared" ca="1" si="1394"/>
        <v>44.624657534246573</v>
      </c>
      <c r="AH1130" s="10" t="str">
        <f t="shared" ca="1" si="1395"/>
        <v>&gt;35&lt; 45</v>
      </c>
      <c r="AI1130" s="12">
        <v>12154861</v>
      </c>
      <c r="AJ1130" s="13" t="s">
        <v>170</v>
      </c>
      <c r="AK1130" s="12" t="s">
        <v>4592</v>
      </c>
      <c r="AL1130" s="8">
        <v>36015</v>
      </c>
      <c r="AM1130" s="7" t="s">
        <v>108</v>
      </c>
      <c r="AN1130" s="7" t="s">
        <v>76</v>
      </c>
      <c r="AO1130">
        <v>3</v>
      </c>
      <c r="AQ1130">
        <v>3</v>
      </c>
      <c r="AR1130" s="14">
        <v>2</v>
      </c>
      <c r="AS1130" s="15">
        <f t="shared" si="1396"/>
        <v>45560.5</v>
      </c>
      <c r="AT1130" s="14" t="s">
        <v>163</v>
      </c>
      <c r="AU1130" s="12">
        <v>3.3069999999999999</v>
      </c>
      <c r="AV1130" s="17" t="s">
        <v>236</v>
      </c>
      <c r="AW1130" s="18" t="s">
        <v>457</v>
      </c>
      <c r="AX1130" s="19" t="s">
        <v>4593</v>
      </c>
      <c r="AY1130" s="17" t="s">
        <v>2212</v>
      </c>
      <c r="AZ1130" s="14" t="s">
        <v>203</v>
      </c>
      <c r="BA1130" s="20" t="str">
        <f t="shared" si="1397"/>
        <v>17000000000071028386</v>
      </c>
      <c r="BB1130" s="31">
        <f t="shared" si="1398"/>
        <v>20</v>
      </c>
      <c r="BC1130" s="22" t="s">
        <v>4224</v>
      </c>
      <c r="BD1130" s="23" t="s">
        <v>341</v>
      </c>
      <c r="BF1130" s="8"/>
      <c r="BG1130" s="32">
        <v>99053785</v>
      </c>
      <c r="BH1130" s="32"/>
      <c r="BI1130" s="32"/>
      <c r="BJ1130" t="s">
        <v>4594</v>
      </c>
      <c r="BK1130" s="14" t="str">
        <f t="shared" si="1411"/>
        <v>B-P6 AV</v>
      </c>
      <c r="BL1130" s="14" t="s">
        <v>300</v>
      </c>
      <c r="BM1130" s="25"/>
      <c r="BN1130" s="26" t="str">
        <f t="shared" ref="BN1130:BN1193" si="1443">BA1130</f>
        <v>17000000000071028386</v>
      </c>
      <c r="BO1130" s="27" t="str">
        <f t="shared" si="1399"/>
        <v>MOUSSI HAMIDA</v>
      </c>
      <c r="BP1130" s="26">
        <f t="shared" si="1400"/>
        <v>1131</v>
      </c>
      <c r="BQ1130" s="28"/>
    </row>
    <row r="1131" spans="1:69" x14ac:dyDescent="0.25">
      <c r="A1131" t="str">
        <f>VLOOKUP(B1131,[2]RH!$B:$BV,72,0)</f>
        <v>si</v>
      </c>
      <c r="B1131" s="6">
        <v>1132</v>
      </c>
      <c r="C1131" s="7" t="s">
        <v>168</v>
      </c>
      <c r="D1131" s="7" t="s">
        <v>4595</v>
      </c>
      <c r="E1131" s="7" t="s">
        <v>67</v>
      </c>
      <c r="F1131" s="7" t="s">
        <v>118</v>
      </c>
      <c r="G1131" s="7" t="s">
        <v>220</v>
      </c>
      <c r="H1131" s="7" t="s">
        <v>225</v>
      </c>
      <c r="I1131" s="7" t="s">
        <v>589</v>
      </c>
      <c r="J1131" s="7" t="s">
        <v>190</v>
      </c>
      <c r="K1131" s="7" t="s">
        <v>146</v>
      </c>
      <c r="L1131" s="7" t="s">
        <v>90</v>
      </c>
      <c r="M1131" s="7" t="s">
        <v>191</v>
      </c>
      <c r="N1131" s="8">
        <v>44830</v>
      </c>
      <c r="O1131" s="8"/>
      <c r="P1131" s="7">
        <f t="shared" ca="1" si="1401"/>
        <v>25</v>
      </c>
      <c r="Q1131" s="8"/>
      <c r="R1131" s="7"/>
      <c r="S1131" s="7"/>
      <c r="T1131" s="9" t="s">
        <v>156</v>
      </c>
      <c r="U1131" s="7" t="str">
        <f t="shared" si="1388"/>
        <v>Contractuel</v>
      </c>
      <c r="V1131" s="8">
        <v>45689</v>
      </c>
      <c r="W1131" s="8">
        <f>VLOOKUP(B1131,[1]BASE!$A:$Q,17,0)</f>
        <v>45747</v>
      </c>
      <c r="X1131" s="8"/>
      <c r="Y1131" s="8"/>
      <c r="Z1131" s="8">
        <v>44830</v>
      </c>
      <c r="AA1131" s="7">
        <f t="shared" si="1389"/>
        <v>9</v>
      </c>
      <c r="AB1131" s="7">
        <f t="shared" si="1390"/>
        <v>2022</v>
      </c>
      <c r="AC1131" s="7">
        <f t="shared" si="1391"/>
        <v>2026</v>
      </c>
      <c r="AD1131" s="10" t="e">
        <f t="shared" ref="AD1131:AD1194" ca="1" si="1444">IF(#REF!="Non",(DAYS360(N1131,Q1131)/360),(DAYS360(N1131,TODAY())/360))</f>
        <v>#REF!</v>
      </c>
      <c r="AE1131" s="10" t="e">
        <f t="shared" ca="1" si="1393"/>
        <v>#REF!</v>
      </c>
      <c r="AF1131" s="8">
        <v>31949</v>
      </c>
      <c r="AG1131" s="11">
        <f t="shared" ca="1" si="1394"/>
        <v>37.734246575342468</v>
      </c>
      <c r="AH1131" s="10" t="str">
        <f t="shared" ca="1" si="1395"/>
        <v>&gt;35&lt; 45</v>
      </c>
      <c r="AI1131" s="12">
        <v>12666610</v>
      </c>
      <c r="AJ1131" s="13" t="s">
        <v>120</v>
      </c>
      <c r="AK1131" s="12" t="s">
        <v>4596</v>
      </c>
      <c r="AL1131" s="8">
        <v>38216</v>
      </c>
      <c r="AM1131" s="7" t="s">
        <v>108</v>
      </c>
      <c r="AN1131" s="7" t="s">
        <v>2413</v>
      </c>
      <c r="AO1131">
        <v>1</v>
      </c>
      <c r="AQ1131">
        <v>3</v>
      </c>
      <c r="AR1131" s="99">
        <v>3</v>
      </c>
      <c r="AS1131" s="15">
        <f t="shared" si="1396"/>
        <v>45925.75</v>
      </c>
      <c r="AT1131" s="14" t="s">
        <v>163</v>
      </c>
      <c r="AU1131" s="12">
        <v>3.3069999999999999</v>
      </c>
      <c r="AV1131" s="17" t="s">
        <v>236</v>
      </c>
      <c r="AW1131" s="18" t="s">
        <v>201</v>
      </c>
      <c r="AX1131" s="19" t="s">
        <v>4597</v>
      </c>
      <c r="AY1131" s="17" t="s">
        <v>1112</v>
      </c>
      <c r="AZ1131" s="14" t="s">
        <v>203</v>
      </c>
      <c r="BA1131" s="20" t="str">
        <f t="shared" si="1397"/>
        <v>17001000000318353024</v>
      </c>
      <c r="BB1131" s="31">
        <f t="shared" si="1398"/>
        <v>20</v>
      </c>
      <c r="BC1131" s="22" t="s">
        <v>4598</v>
      </c>
      <c r="BD1131" s="23" t="s">
        <v>115</v>
      </c>
      <c r="BF1131" s="8"/>
      <c r="BG1131" s="32">
        <v>22989103</v>
      </c>
      <c r="BH1131" s="32"/>
      <c r="BI1131" s="32"/>
      <c r="BJ1131" t="s">
        <v>322</v>
      </c>
      <c r="BK1131" s="14" t="str">
        <f t="shared" si="1411"/>
        <v>A-P6 AV</v>
      </c>
      <c r="BL1131" s="14" t="s">
        <v>300</v>
      </c>
      <c r="BM1131" s="25"/>
      <c r="BN1131" s="26" t="str">
        <f t="shared" si="1443"/>
        <v>17001000000318353024</v>
      </c>
      <c r="BO1131" s="27" t="str">
        <f t="shared" si="1399"/>
        <v>REBAII SONDOS</v>
      </c>
      <c r="BP1131" s="26">
        <f t="shared" si="1400"/>
        <v>1132</v>
      </c>
      <c r="BQ1131" s="28"/>
    </row>
    <row r="1132" spans="1:69" x14ac:dyDescent="0.25">
      <c r="A1132" t="str">
        <f>VLOOKUP(B1132,[2]RH!$B:$BV,72,0)</f>
        <v>si</v>
      </c>
      <c r="B1132" s="6">
        <v>1133</v>
      </c>
      <c r="C1132" s="7" t="s">
        <v>100</v>
      </c>
      <c r="D1132" s="7" t="s">
        <v>4599</v>
      </c>
      <c r="E1132" s="7" t="s">
        <v>67</v>
      </c>
      <c r="F1132" s="7" t="s">
        <v>118</v>
      </c>
      <c r="G1132" s="7" t="s">
        <v>220</v>
      </c>
      <c r="H1132" s="7" t="s">
        <v>649</v>
      </c>
      <c r="I1132" s="7" t="s">
        <v>650</v>
      </c>
      <c r="J1132" s="7" t="s">
        <v>281</v>
      </c>
      <c r="K1132" s="7" t="s">
        <v>146</v>
      </c>
      <c r="L1132" s="7" t="s">
        <v>90</v>
      </c>
      <c r="M1132" s="7" t="s">
        <v>191</v>
      </c>
      <c r="N1132" s="8">
        <v>44830</v>
      </c>
      <c r="O1132" s="8"/>
      <c r="P1132" s="7">
        <f t="shared" ca="1" si="1401"/>
        <v>25</v>
      </c>
      <c r="Q1132" s="8"/>
      <c r="R1132" s="7"/>
      <c r="S1132" s="7"/>
      <c r="T1132" s="9" t="s">
        <v>156</v>
      </c>
      <c r="U1132" s="7" t="str">
        <f t="shared" si="1388"/>
        <v>Contractuel</v>
      </c>
      <c r="V1132" s="8">
        <v>45689</v>
      </c>
      <c r="W1132" s="8">
        <f>VLOOKUP(B1132,[1]BASE!$A:$Q,17,0)</f>
        <v>45747</v>
      </c>
      <c r="X1132" s="8"/>
      <c r="Y1132" s="8"/>
      <c r="Z1132" s="8">
        <v>44830</v>
      </c>
      <c r="AA1132" s="7">
        <f t="shared" si="1389"/>
        <v>9</v>
      </c>
      <c r="AB1132" s="7">
        <f t="shared" si="1390"/>
        <v>2022</v>
      </c>
      <c r="AC1132" s="7">
        <f t="shared" si="1391"/>
        <v>2026</v>
      </c>
      <c r="AD1132" s="10" t="e">
        <f t="shared" ref="AD1132:AD1195" ca="1" si="1445">IF(#REF!="Non",(DAYS360(N1132,Q1132)/360),(DAYS360(N1132,TODAY())/360))</f>
        <v>#REF!</v>
      </c>
      <c r="AE1132" s="10" t="e">
        <f t="shared" ca="1" si="1393"/>
        <v>#REF!</v>
      </c>
      <c r="AF1132" s="8">
        <v>35978</v>
      </c>
      <c r="AG1132" s="11">
        <f t="shared" ca="1" si="1394"/>
        <v>26.695890410958903</v>
      </c>
      <c r="AH1132" s="10" t="str">
        <f t="shared" ca="1" si="1395"/>
        <v>&gt;25&lt; 35</v>
      </c>
      <c r="AI1132" s="12">
        <v>17216751</v>
      </c>
      <c r="AJ1132" s="13" t="s">
        <v>92</v>
      </c>
      <c r="AK1132" s="12">
        <v>14261213</v>
      </c>
      <c r="AL1132" s="8">
        <v>44426</v>
      </c>
      <c r="AM1132" s="7" t="s">
        <v>108</v>
      </c>
      <c r="AN1132" s="7" t="s">
        <v>109</v>
      </c>
      <c r="AQ1132">
        <v>3</v>
      </c>
      <c r="AR1132" s="99">
        <v>3</v>
      </c>
      <c r="AS1132" s="15">
        <f t="shared" si="1396"/>
        <v>45925.75</v>
      </c>
      <c r="AT1132" s="14" t="s">
        <v>163</v>
      </c>
      <c r="AU1132" s="12">
        <v>3.3069999999999999</v>
      </c>
      <c r="AV1132" s="17" t="s">
        <v>236</v>
      </c>
      <c r="AW1132" s="18" t="s">
        <v>1626</v>
      </c>
      <c r="AX1132" s="19" t="s">
        <v>4600</v>
      </c>
      <c r="AY1132" s="17">
        <v>44</v>
      </c>
      <c r="AZ1132" s="14" t="s">
        <v>203</v>
      </c>
      <c r="BA1132" s="20" t="str">
        <f t="shared" si="1397"/>
        <v>17535940172089902644</v>
      </c>
      <c r="BB1132" s="31">
        <f t="shared" si="1398"/>
        <v>20</v>
      </c>
      <c r="BC1132" s="22" t="s">
        <v>3448</v>
      </c>
      <c r="BD1132" s="23" t="s">
        <v>341</v>
      </c>
      <c r="BF1132" s="8"/>
      <c r="BG1132" s="32">
        <v>22735015</v>
      </c>
      <c r="BH1132" s="32">
        <v>22797693</v>
      </c>
      <c r="BI1132" s="32"/>
      <c r="BJ1132" t="s">
        <v>3173</v>
      </c>
      <c r="BK1132" s="14" t="str">
        <f t="shared" si="1411"/>
        <v>B-Panda</v>
      </c>
      <c r="BL1132" s="14" t="s">
        <v>288</v>
      </c>
      <c r="BM1132" s="25"/>
      <c r="BN1132" s="26" t="str">
        <f t="shared" si="1443"/>
        <v>17535940172089902644</v>
      </c>
      <c r="BO1132" s="27" t="str">
        <f t="shared" si="1399"/>
        <v>NEFZI MAHA</v>
      </c>
      <c r="BP1132" s="26">
        <f t="shared" si="1400"/>
        <v>1133</v>
      </c>
      <c r="BQ1132" s="28"/>
    </row>
    <row r="1133" spans="1:69" x14ac:dyDescent="0.25">
      <c r="A1133" t="str">
        <f>VLOOKUP(B1133,[2]RH!$B:$BV,72,0)</f>
        <v>Non-Actif</v>
      </c>
      <c r="B1133" s="6">
        <v>1134</v>
      </c>
      <c r="C1133" s="7" t="s">
        <v>100</v>
      </c>
      <c r="D1133" s="7" t="s">
        <v>4601</v>
      </c>
      <c r="E1133" s="7" t="s">
        <v>67</v>
      </c>
      <c r="F1133" s="7" t="s">
        <v>118</v>
      </c>
      <c r="G1133" s="7" t="s">
        <v>220</v>
      </c>
      <c r="H1133" s="7" t="s">
        <v>649</v>
      </c>
      <c r="I1133" s="7" t="s">
        <v>650</v>
      </c>
      <c r="J1133" s="7" t="s">
        <v>281</v>
      </c>
      <c r="K1133" s="7" t="s">
        <v>146</v>
      </c>
      <c r="L1133" s="7" t="s">
        <v>90</v>
      </c>
      <c r="M1133" s="7" t="s">
        <v>191</v>
      </c>
      <c r="N1133" s="8">
        <v>44830</v>
      </c>
      <c r="O1133" s="8"/>
      <c r="P1133" s="7">
        <f t="shared" ca="1" si="1401"/>
        <v>-492</v>
      </c>
      <c r="Q1133" s="8">
        <v>45232</v>
      </c>
      <c r="R1133" s="7" t="s">
        <v>2372</v>
      </c>
      <c r="S1133" s="7"/>
      <c r="T1133" s="9" t="s">
        <v>156</v>
      </c>
      <c r="U1133" s="7" t="str">
        <f t="shared" si="1388"/>
        <v>Contractuel</v>
      </c>
      <c r="V1133" s="8">
        <v>45200</v>
      </c>
      <c r="W1133" s="8">
        <v>45230</v>
      </c>
      <c r="X1133" s="8"/>
      <c r="Y1133" s="8"/>
      <c r="Z1133" s="8">
        <v>44830</v>
      </c>
      <c r="AA1133" s="7">
        <f t="shared" si="1389"/>
        <v>9</v>
      </c>
      <c r="AB1133" s="7">
        <f t="shared" si="1390"/>
        <v>2022</v>
      </c>
      <c r="AC1133" s="7">
        <f t="shared" si="1391"/>
        <v>2026</v>
      </c>
      <c r="AD1133" s="10" t="e">
        <f t="shared" ref="AD1133:AD1196" ca="1" si="1446">IF(#REF!="Non",(DAYS360(N1133,Q1133)/360),(DAYS360(N1133,TODAY())/360))</f>
        <v>#REF!</v>
      </c>
      <c r="AE1133" s="10" t="e">
        <f t="shared" ca="1" si="1393"/>
        <v>#REF!</v>
      </c>
      <c r="AF1133" s="8">
        <v>36854</v>
      </c>
      <c r="AG1133" s="11">
        <f t="shared" ca="1" si="1394"/>
        <v>24.295890410958904</v>
      </c>
      <c r="AH1133" s="10" t="str">
        <f t="shared" ca="1" si="1395"/>
        <v>&lt; 25</v>
      </c>
      <c r="AI1133" s="12">
        <v>17581172</v>
      </c>
      <c r="AJ1133" s="13" t="s">
        <v>192</v>
      </c>
      <c r="AK1133" s="12">
        <v>14362045</v>
      </c>
      <c r="AL1133" s="8">
        <v>43360</v>
      </c>
      <c r="AM1133" s="7" t="s">
        <v>108</v>
      </c>
      <c r="AN1133" s="7" t="s">
        <v>109</v>
      </c>
      <c r="AQ1133" s="14">
        <v>3</v>
      </c>
      <c r="AR1133" s="14">
        <v>2</v>
      </c>
      <c r="AS1133" s="15">
        <f t="shared" si="1396"/>
        <v>45560.5</v>
      </c>
      <c r="AT1133" s="14" t="s">
        <v>163</v>
      </c>
      <c r="AU1133" s="12">
        <v>3.3069999999999999</v>
      </c>
      <c r="AV1133" s="17" t="s">
        <v>236</v>
      </c>
      <c r="AW1133" s="18" t="s">
        <v>201</v>
      </c>
      <c r="AX1133" s="19" t="s">
        <v>4602</v>
      </c>
      <c r="AY1133" s="17" t="s">
        <v>170</v>
      </c>
      <c r="AZ1133" s="14" t="s">
        <v>203</v>
      </c>
      <c r="BA1133" s="20" t="str">
        <f t="shared" si="1397"/>
        <v>17001000000318421409</v>
      </c>
      <c r="BB1133" s="31">
        <f t="shared" si="1398"/>
        <v>20</v>
      </c>
      <c r="BC1133" s="22" t="s">
        <v>4603</v>
      </c>
      <c r="BD1133" s="23" t="s">
        <v>2770</v>
      </c>
      <c r="BF1133" s="8">
        <v>44927</v>
      </c>
      <c r="BG1133" s="32">
        <v>52291955</v>
      </c>
      <c r="BH1133" s="32">
        <v>98322963</v>
      </c>
      <c r="BI1133" s="32"/>
      <c r="BJ1133" t="s">
        <v>3086</v>
      </c>
      <c r="BK1133" s="14" t="str">
        <f t="shared" si="1411"/>
        <v>B-Panda</v>
      </c>
      <c r="BL1133" s="14" t="s">
        <v>595</v>
      </c>
      <c r="BM1133" s="25"/>
      <c r="BN1133" s="26" t="str">
        <f t="shared" si="1443"/>
        <v>17001000000318421409</v>
      </c>
      <c r="BO1133" s="27" t="str">
        <f t="shared" si="1399"/>
        <v>TEKAYA ZEINEB</v>
      </c>
      <c r="BP1133" s="26">
        <f t="shared" si="1400"/>
        <v>1134</v>
      </c>
      <c r="BQ1133" s="28"/>
    </row>
    <row r="1134" spans="1:69" x14ac:dyDescent="0.25">
      <c r="A1134" t="str">
        <f>VLOOKUP(B1134,[2]RH!$B:$BV,72,0)</f>
        <v>si</v>
      </c>
      <c r="B1134" s="6">
        <v>1135</v>
      </c>
      <c r="C1134" s="7" t="s">
        <v>168</v>
      </c>
      <c r="D1134" s="7" t="s">
        <v>4604</v>
      </c>
      <c r="E1134" s="7" t="s">
        <v>67</v>
      </c>
      <c r="F1134" s="7" t="s">
        <v>118</v>
      </c>
      <c r="G1134" s="7" t="s">
        <v>188</v>
      </c>
      <c r="H1134" s="7" t="s">
        <v>649</v>
      </c>
      <c r="I1134" s="7" t="s">
        <v>709</v>
      </c>
      <c r="J1134" s="7" t="s">
        <v>190</v>
      </c>
      <c r="K1134" s="7" t="s">
        <v>89</v>
      </c>
      <c r="L1134" s="7" t="s">
        <v>90</v>
      </c>
      <c r="M1134" s="7" t="s">
        <v>191</v>
      </c>
      <c r="N1134" s="8">
        <v>44830</v>
      </c>
      <c r="O1134" s="8"/>
      <c r="P1134" s="7">
        <f t="shared" ca="1" si="1401"/>
        <v>55</v>
      </c>
      <c r="Q1134" s="8"/>
      <c r="R1134" s="7"/>
      <c r="S1134" s="7"/>
      <c r="T1134" s="9" t="s">
        <v>156</v>
      </c>
      <c r="U1134" s="7" t="str">
        <f t="shared" si="1388"/>
        <v>Contractuel</v>
      </c>
      <c r="V1134" s="8">
        <v>45689</v>
      </c>
      <c r="W1134" s="8">
        <f>VLOOKUP(B1134,[1]BASE!$A:$Q,17,0)</f>
        <v>45777</v>
      </c>
      <c r="X1134" s="8"/>
      <c r="Y1134" s="8"/>
      <c r="Z1134" s="8">
        <v>44830</v>
      </c>
      <c r="AA1134" s="7">
        <f t="shared" si="1389"/>
        <v>9</v>
      </c>
      <c r="AB1134" s="7">
        <f t="shared" si="1390"/>
        <v>2022</v>
      </c>
      <c r="AC1134" s="7">
        <f t="shared" si="1391"/>
        <v>2026</v>
      </c>
      <c r="AD1134" s="10" t="e">
        <f t="shared" ref="AD1134:AD1197" ca="1" si="1447">IF(#REF!="Non",(DAYS360(N1134,Q1134)/360),(DAYS360(N1134,TODAY())/360))</f>
        <v>#REF!</v>
      </c>
      <c r="AE1134" s="10" t="e">
        <f t="shared" ca="1" si="1393"/>
        <v>#REF!</v>
      </c>
      <c r="AF1134" s="8">
        <v>30701</v>
      </c>
      <c r="AG1134" s="11">
        <f t="shared" ca="1" si="1394"/>
        <v>41.153424657534245</v>
      </c>
      <c r="AH1134" s="10" t="str">
        <f t="shared" ca="1" si="1395"/>
        <v>&gt;35&lt; 45</v>
      </c>
      <c r="AI1134" s="12">
        <v>17039929</v>
      </c>
      <c r="AJ1134" s="13" t="s">
        <v>150</v>
      </c>
      <c r="AK1134" s="12" t="s">
        <v>4605</v>
      </c>
      <c r="AL1134" s="8">
        <v>42562</v>
      </c>
      <c r="AM1134" s="7" t="s">
        <v>108</v>
      </c>
      <c r="AN1134" s="7" t="s">
        <v>76</v>
      </c>
      <c r="AQ1134">
        <v>5</v>
      </c>
      <c r="AR1134" s="99">
        <v>3</v>
      </c>
      <c r="AS1134" s="15">
        <f t="shared" si="1396"/>
        <v>45925.75</v>
      </c>
      <c r="AT1134" s="14" t="s">
        <v>163</v>
      </c>
      <c r="AU1134" s="12">
        <v>3.3069999999999999</v>
      </c>
      <c r="AV1134" s="17" t="s">
        <v>236</v>
      </c>
      <c r="AW1134" s="18" t="s">
        <v>201</v>
      </c>
      <c r="AX1134" s="19" t="s">
        <v>4606</v>
      </c>
      <c r="AY1134" s="17" t="s">
        <v>739</v>
      </c>
      <c r="AZ1134" s="14" t="s">
        <v>203</v>
      </c>
      <c r="BA1134" s="20" t="str">
        <f t="shared" si="1397"/>
        <v>17001000000303523761</v>
      </c>
      <c r="BB1134" s="31">
        <f t="shared" si="1398"/>
        <v>20</v>
      </c>
      <c r="BC1134" s="22" t="s">
        <v>2213</v>
      </c>
      <c r="BD1134" s="23" t="s">
        <v>341</v>
      </c>
      <c r="BF1134" s="8"/>
      <c r="BG1134" s="32">
        <v>54017456</v>
      </c>
      <c r="BH1134" s="32">
        <v>96249946</v>
      </c>
      <c r="BI1134" s="32"/>
      <c r="BJ1134" t="s">
        <v>672</v>
      </c>
      <c r="BK1134" s="14" t="str">
        <f t="shared" si="1411"/>
        <v>A-Panda</v>
      </c>
      <c r="BL1134" s="14" t="s">
        <v>198</v>
      </c>
      <c r="BM1134" s="25"/>
      <c r="BN1134" s="26" t="str">
        <f t="shared" si="1443"/>
        <v>17001000000303523761</v>
      </c>
      <c r="BO1134" s="27" t="str">
        <f t="shared" si="1399"/>
        <v>SAKR LARA</v>
      </c>
      <c r="BP1134" s="26">
        <f t="shared" si="1400"/>
        <v>1135</v>
      </c>
      <c r="BQ1134" s="28"/>
    </row>
    <row r="1135" spans="1:69" x14ac:dyDescent="0.25">
      <c r="A1135" t="str">
        <f>VLOOKUP(B1135,[2]RH!$B:$BV,72,0)</f>
        <v>Non-Actif</v>
      </c>
      <c r="B1135" s="6">
        <v>1136</v>
      </c>
      <c r="C1135" s="7" t="s">
        <v>168</v>
      </c>
      <c r="D1135" s="7" t="s">
        <v>4607</v>
      </c>
      <c r="E1135" s="7" t="s">
        <v>67</v>
      </c>
      <c r="F1135" s="7" t="s">
        <v>118</v>
      </c>
      <c r="G1135" s="7" t="s">
        <v>220</v>
      </c>
      <c r="H1135" s="7">
        <v>520</v>
      </c>
      <c r="I1135" s="7" t="s">
        <v>189</v>
      </c>
      <c r="J1135" s="7" t="s">
        <v>190</v>
      </c>
      <c r="K1135" s="7" t="s">
        <v>146</v>
      </c>
      <c r="L1135" s="7" t="s">
        <v>90</v>
      </c>
      <c r="M1135" s="7" t="s">
        <v>191</v>
      </c>
      <c r="N1135" s="8">
        <v>44830</v>
      </c>
      <c r="O1135" s="8"/>
      <c r="P1135" s="7">
        <f t="shared" ca="1" si="1401"/>
        <v>-676</v>
      </c>
      <c r="Q1135" s="8">
        <v>45040</v>
      </c>
      <c r="R1135" s="7" t="s">
        <v>147</v>
      </c>
      <c r="S1135" s="7"/>
      <c r="T1135" s="9" t="s">
        <v>156</v>
      </c>
      <c r="U1135" s="7" t="str">
        <f t="shared" si="1388"/>
        <v>Contractuel</v>
      </c>
      <c r="V1135" s="8">
        <v>44986</v>
      </c>
      <c r="W1135" s="8">
        <v>45046</v>
      </c>
      <c r="X1135" s="8"/>
      <c r="Y1135" s="8"/>
      <c r="Z1135" s="8">
        <v>44830</v>
      </c>
      <c r="AA1135" s="7">
        <f t="shared" si="1389"/>
        <v>9</v>
      </c>
      <c r="AB1135" s="7">
        <f t="shared" si="1390"/>
        <v>2022</v>
      </c>
      <c r="AC1135" s="7">
        <f t="shared" si="1391"/>
        <v>2026</v>
      </c>
      <c r="AD1135" s="10" t="e">
        <f t="shared" ref="AD1135:AD1198" ca="1" si="1448">IF(#REF!="Non",(DAYS360(N1135,Q1135)/360),(DAYS360(N1135,TODAY())/360))</f>
        <v>#REF!</v>
      </c>
      <c r="AE1135" s="10" t="e">
        <f t="shared" ca="1" si="1393"/>
        <v>#REF!</v>
      </c>
      <c r="AF1135" s="8">
        <v>29803</v>
      </c>
      <c r="AG1135" s="11">
        <f t="shared" ca="1" si="1394"/>
        <v>43.613698630136987</v>
      </c>
      <c r="AH1135" s="10" t="str">
        <f t="shared" ca="1" si="1395"/>
        <v>&gt;35&lt; 45</v>
      </c>
      <c r="AI1135" s="12">
        <v>12353745</v>
      </c>
      <c r="AJ1135" s="13" t="s">
        <v>170</v>
      </c>
      <c r="AK1135" s="12" t="s">
        <v>4608</v>
      </c>
      <c r="AL1135" s="8">
        <v>36439</v>
      </c>
      <c r="AM1135" s="7" t="s">
        <v>108</v>
      </c>
      <c r="AN1135" s="7" t="s">
        <v>76</v>
      </c>
      <c r="AO1135">
        <v>2</v>
      </c>
      <c r="AQ1135" s="14">
        <v>3</v>
      </c>
      <c r="AR1135" s="14">
        <v>1</v>
      </c>
      <c r="AS1135" s="15">
        <f t="shared" si="1396"/>
        <v>45195.25</v>
      </c>
      <c r="AT1135" s="14" t="s">
        <v>163</v>
      </c>
      <c r="AU1135" s="12">
        <v>3.3069999999999999</v>
      </c>
      <c r="AV1135" s="17" t="s">
        <v>236</v>
      </c>
      <c r="AW1135" s="18" t="s">
        <v>201</v>
      </c>
      <c r="AX1135" s="19" t="s">
        <v>4609</v>
      </c>
      <c r="AY1135" s="17" t="s">
        <v>2248</v>
      </c>
      <c r="AZ1135" s="14" t="s">
        <v>203</v>
      </c>
      <c r="BA1135" s="20" t="str">
        <f t="shared" si="1397"/>
        <v>17001000000312230772</v>
      </c>
      <c r="BB1135" s="31">
        <f t="shared" si="1398"/>
        <v>20</v>
      </c>
      <c r="BC1135" s="22" t="s">
        <v>4610</v>
      </c>
      <c r="BD1135" s="23" t="s">
        <v>482</v>
      </c>
      <c r="BF1135" s="8"/>
      <c r="BG1135" s="32">
        <v>93280578</v>
      </c>
      <c r="BH1135" s="32">
        <v>26170381</v>
      </c>
      <c r="BI1135" s="32"/>
      <c r="BJ1135" t="s">
        <v>299</v>
      </c>
      <c r="BK1135" s="14" t="str">
        <f t="shared" si="1411"/>
        <v>A-520</v>
      </c>
      <c r="BL1135" s="14"/>
      <c r="BM1135" s="25"/>
      <c r="BN1135" s="26" t="str">
        <f t="shared" si="1443"/>
        <v>17001000000312230772</v>
      </c>
      <c r="BO1135" s="27" t="str">
        <f t="shared" si="1399"/>
        <v>AMDOUNI LEILA</v>
      </c>
      <c r="BP1135" s="26">
        <f t="shared" si="1400"/>
        <v>1136</v>
      </c>
      <c r="BQ1135" s="28"/>
    </row>
    <row r="1136" spans="1:69" x14ac:dyDescent="0.25">
      <c r="A1136" t="str">
        <f>VLOOKUP(B1136,[2]RH!$B:$BV,72,0)</f>
        <v>Non-Actif</v>
      </c>
      <c r="B1136" s="6">
        <v>1137</v>
      </c>
      <c r="C1136" s="7" t="s">
        <v>168</v>
      </c>
      <c r="D1136" s="7" t="s">
        <v>4611</v>
      </c>
      <c r="E1136" s="7" t="s">
        <v>67</v>
      </c>
      <c r="F1136" s="7" t="s">
        <v>118</v>
      </c>
      <c r="G1136" s="7" t="s">
        <v>220</v>
      </c>
      <c r="H1136" s="7">
        <v>520</v>
      </c>
      <c r="I1136" s="7" t="s">
        <v>189</v>
      </c>
      <c r="J1136" s="7" t="s">
        <v>190</v>
      </c>
      <c r="K1136" s="7" t="s">
        <v>146</v>
      </c>
      <c r="L1136" s="7" t="s">
        <v>90</v>
      </c>
      <c r="M1136" s="7" t="s">
        <v>191</v>
      </c>
      <c r="N1136" s="8">
        <v>44830</v>
      </c>
      <c r="O1136" s="8"/>
      <c r="P1136" s="7">
        <f t="shared" ca="1" si="1401"/>
        <v>-279</v>
      </c>
      <c r="Q1136" s="8">
        <v>45413</v>
      </c>
      <c r="R1136" s="7" t="s">
        <v>1728</v>
      </c>
      <c r="S1136" s="7"/>
      <c r="T1136" s="9" t="s">
        <v>156</v>
      </c>
      <c r="U1136" s="7" t="str">
        <f t="shared" si="1388"/>
        <v>Contractuel</v>
      </c>
      <c r="V1136" s="8">
        <v>45352</v>
      </c>
      <c r="W1136" s="8">
        <v>45443</v>
      </c>
      <c r="X1136" s="8"/>
      <c r="Y1136" s="8"/>
      <c r="Z1136" s="8">
        <v>44830</v>
      </c>
      <c r="AA1136" s="7">
        <f t="shared" si="1389"/>
        <v>9</v>
      </c>
      <c r="AB1136" s="7">
        <f t="shared" si="1390"/>
        <v>2022</v>
      </c>
      <c r="AC1136" s="7">
        <f t="shared" si="1391"/>
        <v>2026</v>
      </c>
      <c r="AD1136" s="10" t="e">
        <f t="shared" ref="AD1136:AD1199" ca="1" si="1449">IF(#REF!="Non",(DAYS360(N1136,Q1136)/360),(DAYS360(N1136,TODAY())/360))</f>
        <v>#REF!</v>
      </c>
      <c r="AE1136" s="10" t="e">
        <f t="shared" ca="1" si="1393"/>
        <v>#REF!</v>
      </c>
      <c r="AF1136" s="8">
        <v>29241</v>
      </c>
      <c r="AG1136" s="11">
        <f t="shared" ca="1" si="1394"/>
        <v>45.153424657534245</v>
      </c>
      <c r="AH1136" s="10" t="str">
        <f t="shared" ca="1" si="1395"/>
        <v>&gt;45&lt; 55</v>
      </c>
      <c r="AI1136" s="12">
        <v>12691901</v>
      </c>
      <c r="AJ1136" s="13" t="s">
        <v>192</v>
      </c>
      <c r="AK1136" s="12" t="s">
        <v>1148</v>
      </c>
      <c r="AL1136" s="8">
        <v>36935</v>
      </c>
      <c r="AM1136" s="7" t="s">
        <v>108</v>
      </c>
      <c r="AN1136" s="7" t="s">
        <v>76</v>
      </c>
      <c r="AO1136">
        <v>4</v>
      </c>
      <c r="AQ1136" s="14">
        <v>3</v>
      </c>
      <c r="AR1136" s="14">
        <v>2</v>
      </c>
      <c r="AS1136" s="15">
        <f t="shared" si="1396"/>
        <v>45560.5</v>
      </c>
      <c r="AT1136" s="14" t="s">
        <v>163</v>
      </c>
      <c r="AU1136" s="12">
        <v>3.3069999999999999</v>
      </c>
      <c r="AV1136" s="17">
        <v>25</v>
      </c>
      <c r="AW1136" s="18" t="s">
        <v>1919</v>
      </c>
      <c r="AX1136" s="19" t="s">
        <v>4612</v>
      </c>
      <c r="AY1136" s="17">
        <v>96</v>
      </c>
      <c r="AZ1136" s="14" t="s">
        <v>276</v>
      </c>
      <c r="BA1136" s="20" t="str">
        <f t="shared" si="1397"/>
        <v>25019000000121878196</v>
      </c>
      <c r="BB1136" s="31">
        <f t="shared" si="1398"/>
        <v>20</v>
      </c>
      <c r="BC1136" s="22" t="s">
        <v>1149</v>
      </c>
      <c r="BD1136" s="23" t="s">
        <v>341</v>
      </c>
      <c r="BF1136" s="8"/>
      <c r="BG1136" s="32">
        <v>92842997</v>
      </c>
      <c r="BH1136" s="32"/>
      <c r="BI1136" s="32"/>
      <c r="BJ1136" t="s">
        <v>959</v>
      </c>
      <c r="BK1136" s="14" t="str">
        <f t="shared" si="1411"/>
        <v>A-520</v>
      </c>
      <c r="BL1136" s="14" t="s">
        <v>300</v>
      </c>
      <c r="BM1136" s="25"/>
      <c r="BN1136" s="26" t="str">
        <f t="shared" si="1443"/>
        <v>25019000000121878196</v>
      </c>
      <c r="BO1136" s="27" t="str">
        <f t="shared" si="1399"/>
        <v>JEBALI KAOUTHAR</v>
      </c>
      <c r="BP1136" s="26">
        <f t="shared" si="1400"/>
        <v>1137</v>
      </c>
      <c r="BQ1136" s="28"/>
    </row>
    <row r="1137" spans="1:69" x14ac:dyDescent="0.25">
      <c r="A1137" t="str">
        <f>VLOOKUP(B1137,[2]RH!$B:$BV,72,0)</f>
        <v>Non-Actif</v>
      </c>
      <c r="B1137" s="6">
        <v>1138</v>
      </c>
      <c r="C1137" s="7" t="s">
        <v>168</v>
      </c>
      <c r="D1137" s="7" t="s">
        <v>4613</v>
      </c>
      <c r="E1137" s="7" t="s">
        <v>67</v>
      </c>
      <c r="F1137" s="7" t="s">
        <v>118</v>
      </c>
      <c r="G1137" s="7" t="s">
        <v>220</v>
      </c>
      <c r="H1137" s="7" t="s">
        <v>649</v>
      </c>
      <c r="I1137" s="7" t="s">
        <v>709</v>
      </c>
      <c r="J1137" s="7" t="s">
        <v>190</v>
      </c>
      <c r="K1137" s="7" t="s">
        <v>146</v>
      </c>
      <c r="L1137" s="7" t="s">
        <v>90</v>
      </c>
      <c r="M1137" s="7" t="s">
        <v>191</v>
      </c>
      <c r="N1137" s="8">
        <v>44830</v>
      </c>
      <c r="O1137" s="8"/>
      <c r="P1137" s="7">
        <f t="shared" ca="1" si="1401"/>
        <v>-279</v>
      </c>
      <c r="Q1137" s="8">
        <v>45383</v>
      </c>
      <c r="R1137" s="7" t="s">
        <v>1728</v>
      </c>
      <c r="S1137" s="7"/>
      <c r="T1137" s="9" t="s">
        <v>156</v>
      </c>
      <c r="U1137" s="7" t="str">
        <f t="shared" si="1388"/>
        <v>Contractuel</v>
      </c>
      <c r="V1137" s="8">
        <v>45352</v>
      </c>
      <c r="W1137" s="8">
        <v>45443</v>
      </c>
      <c r="X1137" s="8"/>
      <c r="Y1137" s="8"/>
      <c r="Z1137" s="8">
        <v>44830</v>
      </c>
      <c r="AA1137" s="7">
        <f t="shared" si="1389"/>
        <v>9</v>
      </c>
      <c r="AB1137" s="7">
        <f t="shared" si="1390"/>
        <v>2022</v>
      </c>
      <c r="AC1137" s="7">
        <f t="shared" si="1391"/>
        <v>2026</v>
      </c>
      <c r="AD1137" s="10" t="e">
        <f t="shared" ref="AD1137:AD1200" ca="1" si="1450">IF(#REF!="Non",(DAYS360(N1137,Q1137)/360),(DAYS360(N1137,TODAY())/360))</f>
        <v>#REF!</v>
      </c>
      <c r="AE1137" s="10" t="e">
        <f t="shared" ca="1" si="1393"/>
        <v>#REF!</v>
      </c>
      <c r="AF1137" s="8">
        <v>32349</v>
      </c>
      <c r="AG1137" s="11">
        <f t="shared" ca="1" si="1394"/>
        <v>36.638356164383559</v>
      </c>
      <c r="AH1137" s="10" t="str">
        <f t="shared" ca="1" si="1395"/>
        <v>&gt;35&lt; 45</v>
      </c>
      <c r="AI1137" s="12">
        <v>16280388</v>
      </c>
      <c r="AJ1137" s="13" t="s">
        <v>192</v>
      </c>
      <c r="AK1137" s="12" t="s">
        <v>4614</v>
      </c>
      <c r="AL1137" s="8">
        <v>39588</v>
      </c>
      <c r="AM1137" s="7" t="s">
        <v>108</v>
      </c>
      <c r="AN1137" s="7" t="s">
        <v>76</v>
      </c>
      <c r="AO1137">
        <v>2</v>
      </c>
      <c r="AQ1137" s="14">
        <v>3</v>
      </c>
      <c r="AR1137" s="14">
        <v>2</v>
      </c>
      <c r="AS1137" s="15">
        <f t="shared" si="1396"/>
        <v>45560.5</v>
      </c>
      <c r="AT1137" s="14" t="s">
        <v>163</v>
      </c>
      <c r="AU1137" s="12">
        <v>3.3069999999999999</v>
      </c>
      <c r="AV1137" s="17" t="s">
        <v>236</v>
      </c>
      <c r="AW1137" s="18" t="s">
        <v>201</v>
      </c>
      <c r="AX1137" s="19" t="s">
        <v>4615</v>
      </c>
      <c r="AY1137" s="17" t="s">
        <v>1553</v>
      </c>
      <c r="AZ1137" s="14" t="s">
        <v>203</v>
      </c>
      <c r="BA1137" s="20" t="str">
        <f t="shared" si="1397"/>
        <v>17001000000215907347</v>
      </c>
      <c r="BB1137" s="31">
        <f t="shared" si="1398"/>
        <v>20</v>
      </c>
      <c r="BC1137" s="22" t="s">
        <v>4616</v>
      </c>
      <c r="BD1137" s="23" t="s">
        <v>568</v>
      </c>
      <c r="BF1137" s="8"/>
      <c r="BG1137" s="32">
        <v>24623678</v>
      </c>
      <c r="BH1137" s="32">
        <v>26527492</v>
      </c>
      <c r="BI1137" s="32"/>
      <c r="BJ1137" t="s">
        <v>371</v>
      </c>
      <c r="BK1137" s="14" t="str">
        <f t="shared" si="1411"/>
        <v>A-Panda</v>
      </c>
      <c r="BL1137" s="14" t="s">
        <v>288</v>
      </c>
      <c r="BM1137" s="25"/>
      <c r="BN1137" s="26" t="str">
        <f t="shared" si="1443"/>
        <v>17001000000215907347</v>
      </c>
      <c r="BO1137" s="27" t="str">
        <f t="shared" si="1399"/>
        <v>JEBALI DHEKRA</v>
      </c>
      <c r="BP1137" s="26">
        <f t="shared" si="1400"/>
        <v>1138</v>
      </c>
      <c r="BQ1137" s="28"/>
    </row>
    <row r="1138" spans="1:69" x14ac:dyDescent="0.25">
      <c r="A1138" t="str">
        <f>VLOOKUP(B1138,[2]RH!$B:$BV,72,0)</f>
        <v>si</v>
      </c>
      <c r="B1138" s="6">
        <v>1139</v>
      </c>
      <c r="C1138" s="7" t="s">
        <v>168</v>
      </c>
      <c r="D1138" s="7" t="s">
        <v>4617</v>
      </c>
      <c r="E1138" s="7" t="s">
        <v>67</v>
      </c>
      <c r="F1138" s="7" t="s">
        <v>158</v>
      </c>
      <c r="G1138" s="7" t="s">
        <v>408</v>
      </c>
      <c r="H1138" s="7" t="s">
        <v>541</v>
      </c>
      <c r="I1138" s="7" t="s">
        <v>542</v>
      </c>
      <c r="J1138" s="7"/>
      <c r="K1138" s="7" t="s">
        <v>146</v>
      </c>
      <c r="L1138" s="7" t="s">
        <v>90</v>
      </c>
      <c r="M1138" s="7" t="s">
        <v>4618</v>
      </c>
      <c r="N1138" s="8">
        <v>44833</v>
      </c>
      <c r="O1138" s="8"/>
      <c r="P1138" s="7">
        <f t="shared" ca="1" si="1401"/>
        <v>-6</v>
      </c>
      <c r="Q1138" s="8"/>
      <c r="R1138" s="7"/>
      <c r="S1138" s="7"/>
      <c r="T1138" s="9" t="s">
        <v>156</v>
      </c>
      <c r="U1138" s="7" t="str">
        <f t="shared" si="1388"/>
        <v>Contractuel</v>
      </c>
      <c r="V1138" s="8">
        <v>45689</v>
      </c>
      <c r="W1138" s="8">
        <f>VLOOKUP(B1138,[1]BASE!$A:$Q,17,0)</f>
        <v>45716</v>
      </c>
      <c r="X1138" s="8"/>
      <c r="Y1138" s="8"/>
      <c r="Z1138" s="8">
        <v>44833</v>
      </c>
      <c r="AA1138" s="7">
        <f t="shared" si="1389"/>
        <v>9</v>
      </c>
      <c r="AB1138" s="7">
        <f t="shared" si="1390"/>
        <v>2022</v>
      </c>
      <c r="AC1138" s="7">
        <f t="shared" si="1391"/>
        <v>2026</v>
      </c>
      <c r="AD1138" s="10" t="e">
        <f t="shared" ref="AD1138:AD1201" ca="1" si="1451">IF(#REF!="Non",(DAYS360(N1138,Q1138)/360),(DAYS360(N1138,TODAY())/360))</f>
        <v>#REF!</v>
      </c>
      <c r="AE1138" s="10" t="e">
        <f t="shared" ca="1" si="1393"/>
        <v>#REF!</v>
      </c>
      <c r="AF1138" s="8">
        <v>32776</v>
      </c>
      <c r="AG1138" s="11">
        <f t="shared" ca="1" si="1394"/>
        <v>35.468493150684928</v>
      </c>
      <c r="AH1138" s="10" t="str">
        <f t="shared" ca="1" si="1395"/>
        <v>&gt;35&lt; 45</v>
      </c>
      <c r="AI1138" s="12">
        <v>17125726</v>
      </c>
      <c r="AJ1138" s="13" t="s">
        <v>170</v>
      </c>
      <c r="AK1138" s="12" t="s">
        <v>4619</v>
      </c>
      <c r="AL1138" s="8">
        <v>40424</v>
      </c>
      <c r="AM1138" s="7" t="s">
        <v>108</v>
      </c>
      <c r="AN1138" s="7" t="s">
        <v>76</v>
      </c>
      <c r="AO1138">
        <v>1</v>
      </c>
      <c r="AQ1138">
        <v>3</v>
      </c>
      <c r="AR1138" s="99">
        <v>3</v>
      </c>
      <c r="AS1138" s="15">
        <f t="shared" si="1396"/>
        <v>45928.75</v>
      </c>
      <c r="AT1138" s="14" t="s">
        <v>163</v>
      </c>
      <c r="AU1138" s="12">
        <v>3.3069999999999999</v>
      </c>
      <c r="AV1138" s="17" t="s">
        <v>236</v>
      </c>
      <c r="AW1138" s="18" t="s">
        <v>201</v>
      </c>
      <c r="AX1138" s="19" t="s">
        <v>4620</v>
      </c>
      <c r="AY1138" s="17" t="s">
        <v>857</v>
      </c>
      <c r="AZ1138" s="14" t="s">
        <v>203</v>
      </c>
      <c r="BA1138" s="20" t="str">
        <f t="shared" si="1397"/>
        <v>17001000000257879829</v>
      </c>
      <c r="BB1138" s="31">
        <f t="shared" si="1398"/>
        <v>20</v>
      </c>
      <c r="BC1138" s="22" t="s">
        <v>2752</v>
      </c>
      <c r="BD1138" s="23" t="s">
        <v>341</v>
      </c>
      <c r="BF1138" s="8">
        <v>44985</v>
      </c>
      <c r="BG1138" s="32">
        <v>29191464</v>
      </c>
      <c r="BH1138" s="32"/>
      <c r="BI1138" s="32"/>
      <c r="BJ1138" t="s">
        <v>2681</v>
      </c>
      <c r="BK1138" s="14" t="str">
        <f>IF(K1138="CADRE","CADRE",CONCATENATE(J1138,"-",H1138))</f>
        <v>-coupe</v>
      </c>
      <c r="BL1138" s="14" t="s">
        <v>595</v>
      </c>
      <c r="BM1138" s="25"/>
      <c r="BN1138" s="26" t="str">
        <f t="shared" si="1443"/>
        <v>17001000000257879829</v>
      </c>
      <c r="BO1138" s="27" t="str">
        <f t="shared" si="1399"/>
        <v>JELASSI OUMAYMA</v>
      </c>
      <c r="BP1138" s="26">
        <f t="shared" si="1400"/>
        <v>1139</v>
      </c>
      <c r="BQ1138" s="28"/>
    </row>
    <row r="1139" spans="1:69" x14ac:dyDescent="0.25">
      <c r="A1139" t="str">
        <f>VLOOKUP(B1139,[2]RH!$B:$BV,72,0)</f>
        <v>Non-Actif</v>
      </c>
      <c r="B1139" s="6">
        <v>1140</v>
      </c>
      <c r="C1139" s="7" t="s">
        <v>100</v>
      </c>
      <c r="D1139" s="7" t="s">
        <v>4621</v>
      </c>
      <c r="E1139" s="7" t="s">
        <v>67</v>
      </c>
      <c r="F1139" s="7" t="s">
        <v>118</v>
      </c>
      <c r="G1139" s="7" t="s">
        <v>722</v>
      </c>
      <c r="H1139" s="7" t="s">
        <v>1656</v>
      </c>
      <c r="I1139" s="7"/>
      <c r="J1139" s="7" t="s">
        <v>190</v>
      </c>
      <c r="K1139" s="7" t="s">
        <v>146</v>
      </c>
      <c r="L1139" s="7" t="s">
        <v>90</v>
      </c>
      <c r="M1139" s="7" t="s">
        <v>191</v>
      </c>
      <c r="N1139" s="8">
        <v>44831</v>
      </c>
      <c r="O1139" s="8"/>
      <c r="P1139" s="7">
        <f t="shared" ca="1" si="1401"/>
        <v>-796</v>
      </c>
      <c r="Q1139" s="8">
        <v>44875</v>
      </c>
      <c r="R1139" s="7" t="s">
        <v>91</v>
      </c>
      <c r="S1139" s="7"/>
      <c r="T1139" s="9" t="s">
        <v>156</v>
      </c>
      <c r="U1139" s="7" t="str">
        <f t="shared" si="1388"/>
        <v>Contractuel</v>
      </c>
      <c r="V1139" s="8">
        <v>44831</v>
      </c>
      <c r="W1139" s="8">
        <v>44926</v>
      </c>
      <c r="X1139" s="8"/>
      <c r="Y1139" s="8"/>
      <c r="Z1139" s="8">
        <v>44831</v>
      </c>
      <c r="AA1139" s="7">
        <f t="shared" si="1389"/>
        <v>9</v>
      </c>
      <c r="AB1139" s="7">
        <f t="shared" si="1390"/>
        <v>2022</v>
      </c>
      <c r="AC1139" s="7">
        <f t="shared" si="1391"/>
        <v>2026</v>
      </c>
      <c r="AD1139" s="10" t="e">
        <f t="shared" ref="AD1139:AD1202" ca="1" si="1452">IF(#REF!="Non",(DAYS360(N1139,Q1139)/360),(DAYS360(N1139,TODAY())/360))</f>
        <v>#REF!</v>
      </c>
      <c r="AE1139" s="10" t="e">
        <f t="shared" ca="1" si="1393"/>
        <v>#REF!</v>
      </c>
      <c r="AF1139" s="8">
        <v>34419</v>
      </c>
      <c r="AG1139" s="11">
        <f t="shared" ca="1" si="1394"/>
        <v>30.967123287671232</v>
      </c>
      <c r="AH1139" s="10" t="str">
        <f t="shared" ca="1" si="1395"/>
        <v>&gt;25&lt; 35</v>
      </c>
      <c r="AI1139" s="12">
        <v>17581322</v>
      </c>
      <c r="AJ1139" s="13" t="s">
        <v>73</v>
      </c>
      <c r="AK1139" s="12">
        <v>13240268</v>
      </c>
      <c r="AL1139" s="8">
        <v>42438</v>
      </c>
      <c r="AM1139" s="7" t="s">
        <v>108</v>
      </c>
      <c r="AN1139" s="7" t="s">
        <v>109</v>
      </c>
      <c r="AQ1139" s="14">
        <v>3</v>
      </c>
      <c r="AR1139" s="14">
        <v>1</v>
      </c>
      <c r="AS1139" s="15">
        <f t="shared" si="1396"/>
        <v>45196.25</v>
      </c>
      <c r="AT1139" s="14" t="s">
        <v>163</v>
      </c>
      <c r="AU1139" s="12">
        <v>3.3069999999999999</v>
      </c>
      <c r="AV1139" s="17" t="s">
        <v>73</v>
      </c>
      <c r="AW1139" s="18" t="s">
        <v>318</v>
      </c>
      <c r="AX1139" s="19" t="s">
        <v>4622</v>
      </c>
      <c r="AY1139" s="17" t="s">
        <v>404</v>
      </c>
      <c r="AZ1139" s="14" t="s">
        <v>174</v>
      </c>
      <c r="BA1139" s="20" t="str">
        <f t="shared" si="1397"/>
        <v>01036081111023144755</v>
      </c>
      <c r="BB1139" s="31">
        <f t="shared" si="1398"/>
        <v>20</v>
      </c>
      <c r="BC1139" s="22" t="s">
        <v>1055</v>
      </c>
      <c r="BD1139" s="23" t="s">
        <v>115</v>
      </c>
      <c r="BF1139" s="8" t="s">
        <v>1274</v>
      </c>
      <c r="BG1139" s="32">
        <v>54928653</v>
      </c>
      <c r="BH1139" s="32">
        <v>53512786</v>
      </c>
      <c r="BI1139" s="32"/>
      <c r="BJ1139" t="s">
        <v>1055</v>
      </c>
      <c r="BK1139" s="14" t="str">
        <f t="shared" si="1411"/>
        <v>A-APT</v>
      </c>
      <c r="BL1139" s="14"/>
      <c r="BM1139" s="25"/>
      <c r="BN1139" s="26" t="str">
        <f t="shared" si="1443"/>
        <v>01036081111023144755</v>
      </c>
      <c r="BO1139" s="27" t="str">
        <f t="shared" si="1399"/>
        <v>DRISSI LATIFA</v>
      </c>
      <c r="BP1139" s="26">
        <f t="shared" si="1400"/>
        <v>1140</v>
      </c>
      <c r="BQ1139" s="28"/>
    </row>
    <row r="1140" spans="1:69" x14ac:dyDescent="0.25">
      <c r="A1140" t="str">
        <f>VLOOKUP(B1140,[2]RH!$B:$BV,72,0)</f>
        <v>Non-Actif</v>
      </c>
      <c r="B1140" s="6">
        <v>1141</v>
      </c>
      <c r="C1140" s="7" t="s">
        <v>100</v>
      </c>
      <c r="D1140" s="7" t="s">
        <v>4623</v>
      </c>
      <c r="E1140" s="7" t="s">
        <v>67</v>
      </c>
      <c r="F1140" s="7" t="s">
        <v>118</v>
      </c>
      <c r="G1140" s="7" t="s">
        <v>722</v>
      </c>
      <c r="H1140" s="7" t="s">
        <v>1656</v>
      </c>
      <c r="I1140" s="7"/>
      <c r="J1140" s="7" t="s">
        <v>190</v>
      </c>
      <c r="K1140" s="7" t="s">
        <v>146</v>
      </c>
      <c r="L1140" s="7" t="s">
        <v>90</v>
      </c>
      <c r="M1140" s="7" t="s">
        <v>191</v>
      </c>
      <c r="N1140" s="8">
        <v>44831</v>
      </c>
      <c r="O1140" s="8"/>
      <c r="P1140" s="7">
        <f t="shared" ca="1" si="1401"/>
        <v>-796</v>
      </c>
      <c r="Q1140" s="8">
        <v>44868</v>
      </c>
      <c r="R1140" s="7" t="s">
        <v>91</v>
      </c>
      <c r="S1140" s="7"/>
      <c r="T1140" s="9" t="s">
        <v>156</v>
      </c>
      <c r="U1140" s="7" t="str">
        <f t="shared" si="1388"/>
        <v>Contractuel</v>
      </c>
      <c r="V1140" s="8">
        <v>44831</v>
      </c>
      <c r="W1140" s="8">
        <v>44926</v>
      </c>
      <c r="X1140" s="8"/>
      <c r="Y1140" s="8"/>
      <c r="Z1140" s="8">
        <v>44831</v>
      </c>
      <c r="AA1140" s="7">
        <f t="shared" si="1389"/>
        <v>9</v>
      </c>
      <c r="AB1140" s="7">
        <f t="shared" si="1390"/>
        <v>2022</v>
      </c>
      <c r="AC1140" s="7">
        <f t="shared" si="1391"/>
        <v>2026</v>
      </c>
      <c r="AD1140" s="10" t="e">
        <f t="shared" ref="AD1140:AD1203" ca="1" si="1453">IF(#REF!="Non",(DAYS360(N1140,Q1140)/360),(DAYS360(N1140,TODAY())/360))</f>
        <v>#REF!</v>
      </c>
      <c r="AE1140" s="10" t="e">
        <f t="shared" ca="1" si="1393"/>
        <v>#REF!</v>
      </c>
      <c r="AF1140" s="8">
        <v>34400</v>
      </c>
      <c r="AG1140" s="11">
        <f t="shared" ca="1" si="1394"/>
        <v>31.019178082191782</v>
      </c>
      <c r="AH1140" s="10" t="str">
        <f t="shared" ca="1" si="1395"/>
        <v>&gt;25&lt; 35</v>
      </c>
      <c r="AI1140" s="12">
        <v>17581323</v>
      </c>
      <c r="AJ1140" s="40" t="s">
        <v>213</v>
      </c>
      <c r="AK1140" s="12">
        <v>13236731</v>
      </c>
      <c r="AL1140" s="8">
        <v>44200</v>
      </c>
      <c r="AM1140" s="7" t="s">
        <v>108</v>
      </c>
      <c r="AN1140" s="7" t="s">
        <v>109</v>
      </c>
      <c r="AQ1140" s="14">
        <v>3</v>
      </c>
      <c r="AR1140" s="14">
        <v>1</v>
      </c>
      <c r="AS1140" s="15">
        <f t="shared" si="1396"/>
        <v>45196.25</v>
      </c>
      <c r="AT1140" s="14" t="s">
        <v>163</v>
      </c>
      <c r="AU1140" s="12">
        <v>3.3069999999999999</v>
      </c>
      <c r="AV1140" s="17" t="s">
        <v>73</v>
      </c>
      <c r="AW1140" s="18" t="s">
        <v>318</v>
      </c>
      <c r="AX1140" s="19" t="s">
        <v>4624</v>
      </c>
      <c r="AY1140" s="17" t="s">
        <v>547</v>
      </c>
      <c r="AZ1140" s="14" t="s">
        <v>174</v>
      </c>
      <c r="BA1140" s="20" t="str">
        <f t="shared" si="1397"/>
        <v>01036081111023134667</v>
      </c>
      <c r="BB1140" s="31">
        <f t="shared" si="1398"/>
        <v>20</v>
      </c>
      <c r="BC1140" s="22" t="s">
        <v>1055</v>
      </c>
      <c r="BD1140" s="23" t="s">
        <v>115</v>
      </c>
      <c r="BF1140" s="8" t="s">
        <v>1274</v>
      </c>
      <c r="BG1140" s="32">
        <v>56840284</v>
      </c>
      <c r="BH1140" s="32">
        <v>96859802</v>
      </c>
      <c r="BI1140" s="32"/>
      <c r="BJ1140" t="s">
        <v>1055</v>
      </c>
      <c r="BK1140" s="14" t="str">
        <f t="shared" si="1411"/>
        <v>A-APT</v>
      </c>
      <c r="BL1140" s="14"/>
      <c r="BM1140" s="25"/>
      <c r="BN1140" s="26" t="str">
        <f t="shared" si="1443"/>
        <v>01036081111023134667</v>
      </c>
      <c r="BO1140" s="27" t="str">
        <f t="shared" si="1399"/>
        <v>NAJAR AMIRA</v>
      </c>
      <c r="BP1140" s="26">
        <f t="shared" si="1400"/>
        <v>1141</v>
      </c>
      <c r="BQ1140" s="28"/>
    </row>
    <row r="1141" spans="1:69" x14ac:dyDescent="0.25">
      <c r="A1141" t="str">
        <f>VLOOKUP(B1141,[2]RH!$B:$BV,72,0)</f>
        <v>Non-Actif</v>
      </c>
      <c r="B1141" s="6">
        <v>1142</v>
      </c>
      <c r="C1141" s="7" t="s">
        <v>168</v>
      </c>
      <c r="D1141" s="7" t="s">
        <v>4625</v>
      </c>
      <c r="E1141" s="7" t="s">
        <v>67</v>
      </c>
      <c r="F1141" s="7" t="s">
        <v>158</v>
      </c>
      <c r="G1141" s="7" t="s">
        <v>408</v>
      </c>
      <c r="H1141" s="7" t="s">
        <v>541</v>
      </c>
      <c r="I1141" s="7" t="s">
        <v>3338</v>
      </c>
      <c r="J1141" s="7"/>
      <c r="K1141" s="7" t="s">
        <v>146</v>
      </c>
      <c r="L1141" s="7" t="s">
        <v>90</v>
      </c>
      <c r="M1141" s="7" t="s">
        <v>4618</v>
      </c>
      <c r="N1141" s="8">
        <v>44832</v>
      </c>
      <c r="O1141" s="8"/>
      <c r="P1141" s="7">
        <f t="shared" ca="1" si="1401"/>
        <v>-676</v>
      </c>
      <c r="Q1141" s="8">
        <v>45036</v>
      </c>
      <c r="R1141" s="7" t="s">
        <v>147</v>
      </c>
      <c r="S1141" s="7"/>
      <c r="T1141" s="9" t="s">
        <v>156</v>
      </c>
      <c r="U1141" s="7" t="str">
        <f t="shared" si="1388"/>
        <v>Contractuel</v>
      </c>
      <c r="V1141" s="8">
        <v>44986</v>
      </c>
      <c r="W1141" s="8">
        <v>45046</v>
      </c>
      <c r="X1141" s="8"/>
      <c r="Y1141" s="8"/>
      <c r="Z1141" s="8">
        <v>44832</v>
      </c>
      <c r="AA1141" s="7">
        <f t="shared" si="1389"/>
        <v>9</v>
      </c>
      <c r="AB1141" s="7">
        <f t="shared" si="1390"/>
        <v>2022</v>
      </c>
      <c r="AC1141" s="7">
        <f t="shared" si="1391"/>
        <v>2026</v>
      </c>
      <c r="AD1141" s="10" t="e">
        <f t="shared" ref="AD1141:AD1204" ca="1" si="1454">IF(#REF!="Non",(DAYS360(N1141,Q1141)/360),(DAYS360(N1141,TODAY())/360))</f>
        <v>#REF!</v>
      </c>
      <c r="AE1141" s="10" t="e">
        <f t="shared" ca="1" si="1393"/>
        <v>#REF!</v>
      </c>
      <c r="AF1141" s="8">
        <v>34292</v>
      </c>
      <c r="AG1141" s="11">
        <f t="shared" ca="1" si="1394"/>
        <v>31.315068493150687</v>
      </c>
      <c r="AH1141" s="10" t="str">
        <f t="shared" ca="1" si="1395"/>
        <v>&gt;25&lt; 35</v>
      </c>
      <c r="AI1141" s="12">
        <v>17405753</v>
      </c>
      <c r="AJ1141" s="13" t="s">
        <v>73</v>
      </c>
      <c r="AK1141" s="12" t="s">
        <v>4626</v>
      </c>
      <c r="AL1141" s="8">
        <v>42808</v>
      </c>
      <c r="AM1141" s="7" t="s">
        <v>108</v>
      </c>
      <c r="AN1141" s="7" t="s">
        <v>76</v>
      </c>
      <c r="AO1141">
        <v>2</v>
      </c>
      <c r="AQ1141" s="14">
        <v>3</v>
      </c>
      <c r="AR1141" s="14">
        <v>1</v>
      </c>
      <c r="AS1141" s="15">
        <f t="shared" si="1396"/>
        <v>45197.25</v>
      </c>
      <c r="AT1141" s="14" t="s">
        <v>163</v>
      </c>
      <c r="AU1141" s="12">
        <v>3.3069999999999999</v>
      </c>
      <c r="AV1141" s="17" t="s">
        <v>236</v>
      </c>
      <c r="AW1141" s="18" t="s">
        <v>1626</v>
      </c>
      <c r="AX1141" s="19" t="s">
        <v>4627</v>
      </c>
      <c r="AY1141" s="17">
        <v>25</v>
      </c>
      <c r="AZ1141" s="14" t="s">
        <v>203</v>
      </c>
      <c r="BA1141" s="20" t="str">
        <f t="shared" si="1397"/>
        <v>17535940171226629125</v>
      </c>
      <c r="BB1141" s="31">
        <f t="shared" si="1398"/>
        <v>20</v>
      </c>
      <c r="BC1141" s="22" t="s">
        <v>4628</v>
      </c>
      <c r="BD1141" s="23" t="s">
        <v>341</v>
      </c>
      <c r="BF1141" s="8"/>
      <c r="BG1141" s="32">
        <v>27630545</v>
      </c>
      <c r="BH1141" s="32">
        <v>97230532</v>
      </c>
      <c r="BI1141" s="32"/>
      <c r="BJ1141" t="s">
        <v>299</v>
      </c>
      <c r="BK1141" s="14" t="str">
        <f t="shared" si="1411"/>
        <v>-coupe</v>
      </c>
      <c r="BL1141" s="14"/>
      <c r="BM1141" s="25"/>
      <c r="BN1141" s="26" t="str">
        <f t="shared" si="1443"/>
        <v>17535940171226629125</v>
      </c>
      <c r="BO1141" s="27" t="str">
        <f t="shared" si="1399"/>
        <v>MEJRI ZEINEB</v>
      </c>
      <c r="BP1141" s="26">
        <f t="shared" si="1400"/>
        <v>1142</v>
      </c>
      <c r="BQ1141" s="28"/>
    </row>
    <row r="1142" spans="1:69" x14ac:dyDescent="0.25">
      <c r="A1142" t="str">
        <f>VLOOKUP(B1142,[2]RH!$B:$BV,72,0)</f>
        <v>si</v>
      </c>
      <c r="B1142" s="6">
        <v>1143</v>
      </c>
      <c r="C1142" s="7" t="s">
        <v>100</v>
      </c>
      <c r="D1142" s="7" t="s">
        <v>4629</v>
      </c>
      <c r="E1142" s="7" t="s">
        <v>67</v>
      </c>
      <c r="F1142" s="7" t="s">
        <v>118</v>
      </c>
      <c r="G1142" s="7" t="s">
        <v>2675</v>
      </c>
      <c r="H1142" s="7" t="s">
        <v>225</v>
      </c>
      <c r="I1142" s="7" t="s">
        <v>614</v>
      </c>
      <c r="J1142" s="7" t="s">
        <v>281</v>
      </c>
      <c r="K1142" s="7" t="s">
        <v>146</v>
      </c>
      <c r="L1142" s="7" t="s">
        <v>90</v>
      </c>
      <c r="M1142" s="7" t="s">
        <v>191</v>
      </c>
      <c r="N1142" s="8">
        <v>44833</v>
      </c>
      <c r="O1142" s="8"/>
      <c r="P1142" s="7">
        <f t="shared" ca="1" si="1401"/>
        <v>-6</v>
      </c>
      <c r="Q1142" s="8"/>
      <c r="R1142" s="7"/>
      <c r="S1142" s="7"/>
      <c r="T1142" s="9" t="s">
        <v>156</v>
      </c>
      <c r="U1142" s="7" t="str">
        <f t="shared" si="1388"/>
        <v>Contractuel</v>
      </c>
      <c r="V1142" s="8">
        <v>45689</v>
      </c>
      <c r="W1142" s="8">
        <f>VLOOKUP(B1142,[1]BASE!$A:$Q,17,0)</f>
        <v>45716</v>
      </c>
      <c r="X1142" s="8"/>
      <c r="Y1142" s="8"/>
      <c r="Z1142" s="8">
        <v>44833</v>
      </c>
      <c r="AA1142" s="7">
        <f t="shared" si="1389"/>
        <v>9</v>
      </c>
      <c r="AB1142" s="7">
        <f t="shared" si="1390"/>
        <v>2022</v>
      </c>
      <c r="AC1142" s="7">
        <f t="shared" si="1391"/>
        <v>2026</v>
      </c>
      <c r="AD1142" s="10" t="e">
        <f t="shared" ref="AD1142:AD1205" ca="1" si="1455">IF(#REF!="Non",(DAYS360(N1142,Q1142)/360),(DAYS360(N1142,TODAY())/360))</f>
        <v>#REF!</v>
      </c>
      <c r="AE1142" s="10" t="e">
        <f t="shared" ca="1" si="1393"/>
        <v>#REF!</v>
      </c>
      <c r="AF1142" s="8">
        <v>37942</v>
      </c>
      <c r="AG1142" s="11">
        <f t="shared" ca="1" si="1394"/>
        <v>21.315068493150687</v>
      </c>
      <c r="AH1142" s="10" t="str">
        <f t="shared" ca="1" si="1395"/>
        <v>&lt; 25</v>
      </c>
      <c r="AI1142" s="12">
        <v>17666994</v>
      </c>
      <c r="AJ1142" s="13" t="s">
        <v>150</v>
      </c>
      <c r="AK1142" s="12">
        <v>11676066</v>
      </c>
      <c r="AL1142" s="8"/>
      <c r="AM1142" s="7" t="s">
        <v>108</v>
      </c>
      <c r="AN1142" s="7" t="s">
        <v>109</v>
      </c>
      <c r="AQ1142">
        <v>3</v>
      </c>
      <c r="AR1142" s="99">
        <v>3</v>
      </c>
      <c r="AS1142" s="15">
        <f t="shared" si="1396"/>
        <v>45928.75</v>
      </c>
      <c r="AT1142" s="14" t="s">
        <v>163</v>
      </c>
      <c r="AU1142" s="12">
        <v>3.3069999999999999</v>
      </c>
      <c r="AV1142" s="17" t="s">
        <v>79</v>
      </c>
      <c r="AW1142" s="18" t="s">
        <v>702</v>
      </c>
      <c r="AX1142" s="19">
        <v>30840035544</v>
      </c>
      <c r="AY1142" s="17">
        <v>47</v>
      </c>
      <c r="AZ1142" s="14" t="s">
        <v>83</v>
      </c>
      <c r="BA1142" s="20" t="str">
        <f t="shared" si="1397"/>
        <v>08081023084003554447</v>
      </c>
      <c r="BB1142" s="31">
        <f t="shared" si="1398"/>
        <v>20</v>
      </c>
      <c r="BC1142" s="22" t="s">
        <v>4630</v>
      </c>
      <c r="BD1142" s="23" t="s">
        <v>115</v>
      </c>
      <c r="BF1142" s="8"/>
      <c r="BG1142" s="32">
        <v>52500648</v>
      </c>
      <c r="BH1142" s="32">
        <v>26829248</v>
      </c>
      <c r="BI1142" s="32"/>
      <c r="BJ1142" t="s">
        <v>600</v>
      </c>
      <c r="BK1142" s="14" t="str">
        <f>IF(K1142="CADRE","CADRE",CONCATENATE(J1142,"-",H1142))</f>
        <v>B-P6 AV</v>
      </c>
      <c r="BL1142" s="14" t="s">
        <v>595</v>
      </c>
      <c r="BM1142" s="25"/>
      <c r="BN1142" s="26" t="str">
        <f t="shared" si="1443"/>
        <v>08081023084003554447</v>
      </c>
      <c r="BO1142" s="27" t="str">
        <f t="shared" si="1399"/>
        <v>SGHAIER GHOFRANE</v>
      </c>
      <c r="BP1142" s="26">
        <f t="shared" si="1400"/>
        <v>1143</v>
      </c>
      <c r="BQ1142" s="28"/>
    </row>
    <row r="1143" spans="1:69" x14ac:dyDescent="0.25">
      <c r="A1143" t="str">
        <f>VLOOKUP(B1143,[2]RH!$B:$BV,72,0)</f>
        <v>Non-Actif</v>
      </c>
      <c r="B1143" s="6">
        <v>1144</v>
      </c>
      <c r="C1143" s="7" t="s">
        <v>168</v>
      </c>
      <c r="D1143" s="7" t="s">
        <v>4631</v>
      </c>
      <c r="E1143" s="7" t="s">
        <v>67</v>
      </c>
      <c r="F1143" s="7" t="s">
        <v>118</v>
      </c>
      <c r="G1143" s="7" t="s">
        <v>220</v>
      </c>
      <c r="H1143" s="7">
        <v>560</v>
      </c>
      <c r="I1143" s="7"/>
      <c r="J1143" s="7" t="s">
        <v>190</v>
      </c>
      <c r="K1143" s="7" t="s">
        <v>146</v>
      </c>
      <c r="L1143" s="7" t="s">
        <v>90</v>
      </c>
      <c r="M1143" s="7" t="s">
        <v>191</v>
      </c>
      <c r="N1143" s="8">
        <v>44833</v>
      </c>
      <c r="O1143" s="8"/>
      <c r="P1143" s="7">
        <f t="shared" ca="1" si="1401"/>
        <v>-796</v>
      </c>
      <c r="Q1143" s="8">
        <v>44875</v>
      </c>
      <c r="R1143" s="7" t="s">
        <v>91</v>
      </c>
      <c r="S1143" s="7"/>
      <c r="T1143" s="9" t="s">
        <v>156</v>
      </c>
      <c r="U1143" s="7" t="str">
        <f t="shared" si="1388"/>
        <v>Contractuel</v>
      </c>
      <c r="V1143" s="8">
        <v>44833</v>
      </c>
      <c r="W1143" s="8">
        <v>44926</v>
      </c>
      <c r="X1143" s="8"/>
      <c r="Y1143" s="8"/>
      <c r="Z1143" s="8">
        <v>44833</v>
      </c>
      <c r="AA1143" s="7">
        <f t="shared" si="1389"/>
        <v>9</v>
      </c>
      <c r="AB1143" s="7">
        <f t="shared" si="1390"/>
        <v>2022</v>
      </c>
      <c r="AC1143" s="7">
        <f t="shared" si="1391"/>
        <v>2026</v>
      </c>
      <c r="AD1143" s="10" t="e">
        <f t="shared" ref="AD1143:AD1206" ca="1" si="1456">IF(#REF!="Non",(DAYS360(N1143,Q1143)/360),(DAYS360(N1143,TODAY())/360))</f>
        <v>#REF!</v>
      </c>
      <c r="AE1143" s="10" t="e">
        <f t="shared" ca="1" si="1393"/>
        <v>#REF!</v>
      </c>
      <c r="AF1143" s="8">
        <v>29579</v>
      </c>
      <c r="AG1143" s="11">
        <f t="shared" ca="1" si="1394"/>
        <v>44.227397260273975</v>
      </c>
      <c r="AH1143" s="10" t="str">
        <f t="shared" ca="1" si="1395"/>
        <v>&gt;35&lt; 45</v>
      </c>
      <c r="AI1143" s="12">
        <v>12301585</v>
      </c>
      <c r="AJ1143" s="13" t="s">
        <v>73</v>
      </c>
      <c r="AK1143" s="12" t="s">
        <v>4632</v>
      </c>
      <c r="AL1143" s="8">
        <v>44483</v>
      </c>
      <c r="AM1143" s="7" t="s">
        <v>108</v>
      </c>
      <c r="AN1143" s="7" t="s">
        <v>76</v>
      </c>
      <c r="AO1143">
        <v>2</v>
      </c>
      <c r="AQ1143" s="14">
        <v>3</v>
      </c>
      <c r="AR1143" s="14">
        <v>1</v>
      </c>
      <c r="AS1143" s="15">
        <f t="shared" si="1396"/>
        <v>45198.25</v>
      </c>
      <c r="AT1143" s="14" t="s">
        <v>163</v>
      </c>
      <c r="AU1143" s="12">
        <v>3.3069999999999999</v>
      </c>
      <c r="AV1143" s="17" t="s">
        <v>92</v>
      </c>
      <c r="AW1143" s="18" t="s">
        <v>916</v>
      </c>
      <c r="AX1143" s="19" t="s">
        <v>4633</v>
      </c>
      <c r="AY1143" s="17" t="s">
        <v>284</v>
      </c>
      <c r="AZ1143" s="14" t="s">
        <v>152</v>
      </c>
      <c r="BA1143" s="20" t="str">
        <f t="shared" si="1397"/>
        <v>04043128007596099721</v>
      </c>
      <c r="BB1143" s="31">
        <f t="shared" si="1398"/>
        <v>20</v>
      </c>
      <c r="BC1143" s="22" t="s">
        <v>4634</v>
      </c>
      <c r="BD1143" s="23" t="s">
        <v>286</v>
      </c>
      <c r="BF1143" s="8"/>
      <c r="BG1143" s="32">
        <v>24707721</v>
      </c>
      <c r="BH1143" s="32">
        <v>21038624</v>
      </c>
      <c r="BI1143" s="32"/>
      <c r="BJ1143" t="s">
        <v>286</v>
      </c>
      <c r="BK1143" s="14" t="str">
        <f t="shared" si="1411"/>
        <v>A-560</v>
      </c>
      <c r="BL1143" s="14"/>
      <c r="BM1143" s="25"/>
      <c r="BN1143" s="26" t="str">
        <f t="shared" si="1443"/>
        <v>04043128007596099721</v>
      </c>
      <c r="BO1143" s="27" t="str">
        <f t="shared" si="1399"/>
        <v>OUERTANI HANENE</v>
      </c>
      <c r="BP1143" s="26">
        <f t="shared" si="1400"/>
        <v>1144</v>
      </c>
      <c r="BQ1143" s="28"/>
    </row>
    <row r="1144" spans="1:69" x14ac:dyDescent="0.25">
      <c r="A1144" t="str">
        <f>VLOOKUP(B1144,[2]RH!$B:$BV,72,0)</f>
        <v>Non-Actif</v>
      </c>
      <c r="B1144" s="6">
        <v>1145</v>
      </c>
      <c r="C1144" s="7" t="s">
        <v>100</v>
      </c>
      <c r="D1144" s="7" t="s">
        <v>4635</v>
      </c>
      <c r="E1144" s="7" t="s">
        <v>67</v>
      </c>
      <c r="F1144" s="7" t="s">
        <v>158</v>
      </c>
      <c r="G1144" s="7" t="s">
        <v>408</v>
      </c>
      <c r="H1144" s="7" t="s">
        <v>541</v>
      </c>
      <c r="I1144" s="7" t="s">
        <v>542</v>
      </c>
      <c r="J1144" s="7"/>
      <c r="K1144" s="7" t="s">
        <v>146</v>
      </c>
      <c r="L1144" s="7" t="s">
        <v>90</v>
      </c>
      <c r="M1144" s="7" t="s">
        <v>4618</v>
      </c>
      <c r="N1144" s="8">
        <v>44833</v>
      </c>
      <c r="O1144" s="8"/>
      <c r="P1144" s="7">
        <f t="shared" ca="1" si="1401"/>
        <v>-523</v>
      </c>
      <c r="Q1144" s="8">
        <v>45213</v>
      </c>
      <c r="R1144" s="7" t="s">
        <v>1880</v>
      </c>
      <c r="S1144" s="7"/>
      <c r="T1144" s="9" t="s">
        <v>156</v>
      </c>
      <c r="U1144" s="7" t="str">
        <f t="shared" si="1388"/>
        <v>Contractuel</v>
      </c>
      <c r="V1144" s="8">
        <v>45139</v>
      </c>
      <c r="W1144" s="8">
        <v>45199</v>
      </c>
      <c r="X1144" s="8"/>
      <c r="Y1144" s="8"/>
      <c r="Z1144" s="8">
        <v>44833</v>
      </c>
      <c r="AA1144" s="7">
        <f t="shared" si="1389"/>
        <v>9</v>
      </c>
      <c r="AB1144" s="7">
        <f t="shared" si="1390"/>
        <v>2022</v>
      </c>
      <c r="AC1144" s="7">
        <f t="shared" si="1391"/>
        <v>2026</v>
      </c>
      <c r="AD1144" s="10" t="e">
        <f t="shared" ref="AD1144:AD1207" ca="1" si="1457">IF(#REF!="Non",(DAYS360(N1144,Q1144)/360),(DAYS360(N1144,TODAY())/360))</f>
        <v>#REF!</v>
      </c>
      <c r="AE1144" s="10" t="e">
        <f t="shared" ca="1" si="1393"/>
        <v>#REF!</v>
      </c>
      <c r="AF1144" s="8">
        <v>33921</v>
      </c>
      <c r="AG1144" s="11">
        <f t="shared" ca="1" si="1394"/>
        <v>32.331506849315069</v>
      </c>
      <c r="AH1144" s="10" t="str">
        <f t="shared" ca="1" si="1395"/>
        <v>&gt;25&lt; 35</v>
      </c>
      <c r="AI1144" s="12">
        <v>17591728</v>
      </c>
      <c r="AJ1144" s="40" t="s">
        <v>213</v>
      </c>
      <c r="AK1144" s="12">
        <v>11650406</v>
      </c>
      <c r="AL1144" s="8">
        <v>41605</v>
      </c>
      <c r="AM1144" s="7" t="s">
        <v>108</v>
      </c>
      <c r="AN1144" s="7" t="s">
        <v>109</v>
      </c>
      <c r="AQ1144" s="14">
        <v>3</v>
      </c>
      <c r="AR1144" s="14">
        <v>2</v>
      </c>
      <c r="AS1144" s="15">
        <f t="shared" si="1396"/>
        <v>45563.5</v>
      </c>
      <c r="AT1144" s="14" t="s">
        <v>163</v>
      </c>
      <c r="AU1144" s="12">
        <v>3.3069999999999999</v>
      </c>
      <c r="AV1144" s="17" t="s">
        <v>236</v>
      </c>
      <c r="AW1144" s="18" t="s">
        <v>1626</v>
      </c>
      <c r="AX1144" s="19" t="s">
        <v>4636</v>
      </c>
      <c r="AY1144" s="17" t="s">
        <v>170</v>
      </c>
      <c r="AZ1144" s="14" t="s">
        <v>203</v>
      </c>
      <c r="BA1144" s="20" t="str">
        <f t="shared" si="1397"/>
        <v>17535940171801108909</v>
      </c>
      <c r="BB1144" s="31">
        <f t="shared" si="1398"/>
        <v>20</v>
      </c>
      <c r="BC1144" s="22" t="s">
        <v>4637</v>
      </c>
      <c r="BD1144" s="23" t="s">
        <v>1731</v>
      </c>
      <c r="BF1144" s="8"/>
      <c r="BG1144" s="32">
        <v>24622119</v>
      </c>
      <c r="BH1144" s="32">
        <v>20488238</v>
      </c>
      <c r="BI1144" s="32"/>
      <c r="BJ1144" t="s">
        <v>454</v>
      </c>
      <c r="BK1144" s="14" t="str">
        <f t="shared" si="1411"/>
        <v>-coupe</v>
      </c>
      <c r="BL1144" s="14" t="s">
        <v>288</v>
      </c>
      <c r="BM1144" s="25"/>
      <c r="BN1144" s="26" t="str">
        <f t="shared" si="1443"/>
        <v>17535940171801108909</v>
      </c>
      <c r="BO1144" s="27" t="str">
        <f t="shared" si="1399"/>
        <v>TBOURSSKI FATMA</v>
      </c>
      <c r="BP1144" s="26">
        <f t="shared" si="1400"/>
        <v>1145</v>
      </c>
      <c r="BQ1144" s="28"/>
    </row>
    <row r="1145" spans="1:69" x14ac:dyDescent="0.25">
      <c r="A1145" t="str">
        <f>VLOOKUP(B1145,[2]RH!$B:$BV,72,0)</f>
        <v>Non-Actif</v>
      </c>
      <c r="B1145" s="6">
        <v>1146</v>
      </c>
      <c r="C1145" s="7" t="s">
        <v>168</v>
      </c>
      <c r="D1145" s="7" t="s">
        <v>4638</v>
      </c>
      <c r="E1145" s="7" t="s">
        <v>67</v>
      </c>
      <c r="F1145" s="7" t="s">
        <v>118</v>
      </c>
      <c r="G1145" s="7" t="s">
        <v>220</v>
      </c>
      <c r="H1145" s="7">
        <v>560</v>
      </c>
      <c r="I1145" s="7" t="s">
        <v>189</v>
      </c>
      <c r="J1145" s="7" t="s">
        <v>190</v>
      </c>
      <c r="K1145" s="7" t="s">
        <v>146</v>
      </c>
      <c r="L1145" s="7" t="s">
        <v>90</v>
      </c>
      <c r="M1145" s="7" t="s">
        <v>191</v>
      </c>
      <c r="N1145" s="8">
        <v>44833</v>
      </c>
      <c r="O1145" s="8"/>
      <c r="P1145" s="7">
        <f t="shared" ca="1" si="1401"/>
        <v>-676</v>
      </c>
      <c r="Q1145" s="8">
        <v>45027</v>
      </c>
      <c r="R1145" s="7" t="s">
        <v>4639</v>
      </c>
      <c r="S1145" s="7"/>
      <c r="T1145" s="9" t="s">
        <v>156</v>
      </c>
      <c r="U1145" s="7" t="str">
        <f t="shared" si="1388"/>
        <v>Contractuel</v>
      </c>
      <c r="V1145" s="8">
        <v>44986</v>
      </c>
      <c r="W1145" s="8">
        <v>45046</v>
      </c>
      <c r="X1145" s="8"/>
      <c r="Y1145" s="8"/>
      <c r="Z1145" s="8">
        <v>44833</v>
      </c>
      <c r="AA1145" s="7">
        <f t="shared" si="1389"/>
        <v>9</v>
      </c>
      <c r="AB1145" s="7">
        <f t="shared" si="1390"/>
        <v>2022</v>
      </c>
      <c r="AC1145" s="7">
        <f t="shared" si="1391"/>
        <v>2026</v>
      </c>
      <c r="AD1145" s="10" t="e">
        <f t="shared" ref="AD1145:AD1208" ca="1" si="1458">IF(#REF!="Non",(DAYS360(N1145,Q1145)/360),(DAYS360(N1145,TODAY())/360))</f>
        <v>#REF!</v>
      </c>
      <c r="AE1145" s="10" t="e">
        <f t="shared" ca="1" si="1393"/>
        <v>#REF!</v>
      </c>
      <c r="AF1145" s="8">
        <v>31445</v>
      </c>
      <c r="AG1145" s="11">
        <f t="shared" ca="1" si="1394"/>
        <v>39.115068493150687</v>
      </c>
      <c r="AH1145" s="10" t="str">
        <f t="shared" ca="1" si="1395"/>
        <v>&gt;35&lt; 45</v>
      </c>
      <c r="AI1145" s="12">
        <v>12664974</v>
      </c>
      <c r="AJ1145" s="13" t="s">
        <v>73</v>
      </c>
      <c r="AK1145" s="12" t="s">
        <v>4640</v>
      </c>
      <c r="AL1145" s="8">
        <v>44714</v>
      </c>
      <c r="AM1145" s="7" t="s">
        <v>108</v>
      </c>
      <c r="AN1145" s="7" t="s">
        <v>683</v>
      </c>
      <c r="AQ1145" s="14">
        <v>3</v>
      </c>
      <c r="AR1145" s="14">
        <v>1</v>
      </c>
      <c r="AS1145" s="15">
        <f t="shared" si="1396"/>
        <v>45198.25</v>
      </c>
      <c r="AT1145" s="14" t="s">
        <v>163</v>
      </c>
      <c r="AU1145" s="12">
        <v>3.3069999999999999</v>
      </c>
      <c r="AV1145" s="17" t="s">
        <v>236</v>
      </c>
      <c r="AW1145" s="18" t="s">
        <v>201</v>
      </c>
      <c r="AX1145" s="19" t="s">
        <v>4641</v>
      </c>
      <c r="AY1145" s="17" t="s">
        <v>1965</v>
      </c>
      <c r="AZ1145" s="14" t="s">
        <v>203</v>
      </c>
      <c r="BA1145" s="20" t="str">
        <f t="shared" si="1397"/>
        <v>17001000000318310732</v>
      </c>
      <c r="BB1145" s="31">
        <f t="shared" si="1398"/>
        <v>20</v>
      </c>
      <c r="BC1145" s="22" t="s">
        <v>4642</v>
      </c>
      <c r="BD1145" s="23" t="s">
        <v>341</v>
      </c>
      <c r="BF1145" s="8"/>
      <c r="BG1145" s="32">
        <v>28191045</v>
      </c>
      <c r="BH1145" s="32">
        <v>97344410</v>
      </c>
      <c r="BI1145" s="32"/>
      <c r="BJ1145" t="s">
        <v>299</v>
      </c>
      <c r="BK1145" s="14" t="str">
        <f t="shared" si="1411"/>
        <v>A-560</v>
      </c>
      <c r="BL1145" s="14"/>
      <c r="BM1145" s="25"/>
      <c r="BN1145" s="26" t="str">
        <f t="shared" si="1443"/>
        <v>17001000000318310732</v>
      </c>
      <c r="BO1145" s="27" t="str">
        <f t="shared" si="1399"/>
        <v>KHANTOURI EMNA</v>
      </c>
      <c r="BP1145" s="26">
        <f t="shared" si="1400"/>
        <v>1146</v>
      </c>
      <c r="BQ1145" s="28"/>
    </row>
    <row r="1146" spans="1:69" x14ac:dyDescent="0.25">
      <c r="A1146" t="str">
        <f>VLOOKUP(B1146,[2]RH!$B:$BV,72,0)</f>
        <v>Non-Actif</v>
      </c>
      <c r="B1146" s="6">
        <v>1147</v>
      </c>
      <c r="C1146" s="7" t="s">
        <v>100</v>
      </c>
      <c r="D1146" s="7" t="s">
        <v>4643</v>
      </c>
      <c r="E1146" s="7" t="s">
        <v>67</v>
      </c>
      <c r="F1146" s="7" t="s">
        <v>118</v>
      </c>
      <c r="G1146" s="7" t="s">
        <v>220</v>
      </c>
      <c r="H1146" s="7" t="s">
        <v>1656</v>
      </c>
      <c r="I1146" s="7"/>
      <c r="J1146" s="7" t="s">
        <v>190</v>
      </c>
      <c r="K1146" s="7" t="s">
        <v>146</v>
      </c>
      <c r="L1146" s="7" t="s">
        <v>90</v>
      </c>
      <c r="M1146" s="7" t="s">
        <v>191</v>
      </c>
      <c r="N1146" s="8">
        <v>44833</v>
      </c>
      <c r="O1146" s="8"/>
      <c r="P1146" s="7">
        <f t="shared" ca="1" si="1401"/>
        <v>-796</v>
      </c>
      <c r="Q1146" s="8">
        <v>44890</v>
      </c>
      <c r="R1146" s="7" t="s">
        <v>2087</v>
      </c>
      <c r="S1146" s="7"/>
      <c r="T1146" s="9" t="s">
        <v>156</v>
      </c>
      <c r="U1146" s="7" t="str">
        <f t="shared" si="1388"/>
        <v>Contractuel</v>
      </c>
      <c r="V1146" s="8">
        <v>44833</v>
      </c>
      <c r="W1146" s="8">
        <v>44926</v>
      </c>
      <c r="X1146" s="8"/>
      <c r="Y1146" s="8"/>
      <c r="Z1146" s="8">
        <v>44833</v>
      </c>
      <c r="AA1146" s="7">
        <f t="shared" si="1389"/>
        <v>9</v>
      </c>
      <c r="AB1146" s="7">
        <f t="shared" si="1390"/>
        <v>2022</v>
      </c>
      <c r="AC1146" s="7">
        <f t="shared" si="1391"/>
        <v>2026</v>
      </c>
      <c r="AD1146" s="10" t="e">
        <f t="shared" ref="AD1146:AD1209" ca="1" si="1459">IF(#REF!="Non",(DAYS360(N1146,Q1146)/360),(DAYS360(N1146,TODAY())/360))</f>
        <v>#REF!</v>
      </c>
      <c r="AE1146" s="10" t="e">
        <f t="shared" ca="1" si="1393"/>
        <v>#REF!</v>
      </c>
      <c r="AF1146" s="8">
        <v>37961</v>
      </c>
      <c r="AG1146" s="11">
        <f t="shared" ca="1" si="1394"/>
        <v>21.263013698630136</v>
      </c>
      <c r="AH1146" s="10" t="str">
        <f t="shared" ca="1" si="1395"/>
        <v>&lt; 25</v>
      </c>
      <c r="AI1146" s="12">
        <v>17580340</v>
      </c>
      <c r="AJ1146" s="13" t="s">
        <v>73</v>
      </c>
      <c r="AK1146" s="12">
        <v>14372616</v>
      </c>
      <c r="AL1146" s="8">
        <v>44630</v>
      </c>
      <c r="AM1146" s="7" t="s">
        <v>108</v>
      </c>
      <c r="AN1146" s="7" t="s">
        <v>109</v>
      </c>
      <c r="AQ1146" s="14">
        <v>3</v>
      </c>
      <c r="AR1146" s="14">
        <v>1</v>
      </c>
      <c r="AS1146" s="15">
        <f t="shared" si="1396"/>
        <v>45198.25</v>
      </c>
      <c r="AT1146" s="14" t="s">
        <v>163</v>
      </c>
      <c r="AU1146" s="12">
        <v>3.3069999999999999</v>
      </c>
      <c r="AV1146" s="17" t="s">
        <v>106</v>
      </c>
      <c r="AW1146" s="18" t="s">
        <v>4644</v>
      </c>
      <c r="AX1146" s="19" t="s">
        <v>4645</v>
      </c>
      <c r="AY1146" s="17" t="s">
        <v>1645</v>
      </c>
      <c r="AZ1146" s="14" t="s">
        <v>230</v>
      </c>
      <c r="BA1146" s="20" t="str">
        <f t="shared" si="1397"/>
        <v>05105000025500553750</v>
      </c>
      <c r="BB1146" s="31">
        <f t="shared" si="1398"/>
        <v>20</v>
      </c>
      <c r="BC1146" s="22" t="s">
        <v>4646</v>
      </c>
      <c r="BD1146" s="23" t="s">
        <v>341</v>
      </c>
      <c r="BF1146" s="8" t="s">
        <v>1274</v>
      </c>
      <c r="BG1146" s="32">
        <v>56629857</v>
      </c>
      <c r="BH1146" s="32">
        <v>56629858</v>
      </c>
      <c r="BI1146" s="32"/>
      <c r="BJ1146" t="s">
        <v>299</v>
      </c>
      <c r="BK1146" s="14" t="str">
        <f t="shared" si="1411"/>
        <v>A-APT</v>
      </c>
      <c r="BL1146" s="14"/>
      <c r="BM1146" s="25"/>
      <c r="BN1146" s="26" t="str">
        <f t="shared" si="1443"/>
        <v>05105000025500553750</v>
      </c>
      <c r="BO1146" s="27" t="str">
        <f t="shared" si="1399"/>
        <v>CHLAGOU ISLEM</v>
      </c>
      <c r="BP1146" s="26">
        <f t="shared" si="1400"/>
        <v>1147</v>
      </c>
      <c r="BQ1146" s="28"/>
    </row>
    <row r="1147" spans="1:69" x14ac:dyDescent="0.25">
      <c r="A1147" t="str">
        <f>VLOOKUP(B1147,[2]RH!$B:$BV,72,0)</f>
        <v>Non-Actif</v>
      </c>
      <c r="B1147" s="6">
        <v>1148</v>
      </c>
      <c r="C1147" s="7" t="s">
        <v>100</v>
      </c>
      <c r="D1147" s="7" t="s">
        <v>4647</v>
      </c>
      <c r="E1147" s="7" t="s">
        <v>67</v>
      </c>
      <c r="F1147" s="7" t="s">
        <v>118</v>
      </c>
      <c r="G1147" s="7" t="s">
        <v>220</v>
      </c>
      <c r="H1147" s="7">
        <v>560</v>
      </c>
      <c r="I1147" s="7"/>
      <c r="J1147" s="7" t="s">
        <v>190</v>
      </c>
      <c r="K1147" s="7" t="s">
        <v>146</v>
      </c>
      <c r="L1147" s="7" t="s">
        <v>90</v>
      </c>
      <c r="M1147" s="7" t="s">
        <v>191</v>
      </c>
      <c r="N1147" s="8">
        <v>44832</v>
      </c>
      <c r="O1147" s="8"/>
      <c r="P1147" s="7">
        <f t="shared" ca="1" si="1401"/>
        <v>-796</v>
      </c>
      <c r="Q1147" s="8">
        <v>44841</v>
      </c>
      <c r="R1147" s="7" t="s">
        <v>1570</v>
      </c>
      <c r="S1147" s="7"/>
      <c r="T1147" s="9" t="s">
        <v>156</v>
      </c>
      <c r="U1147" s="7" t="str">
        <f t="shared" si="1388"/>
        <v>Contractuel</v>
      </c>
      <c r="V1147" s="8">
        <v>44832</v>
      </c>
      <c r="W1147" s="8">
        <v>44926</v>
      </c>
      <c r="X1147" s="8"/>
      <c r="Y1147" s="8"/>
      <c r="Z1147" s="8">
        <v>44832</v>
      </c>
      <c r="AA1147" s="7">
        <f t="shared" si="1389"/>
        <v>9</v>
      </c>
      <c r="AB1147" s="7">
        <f t="shared" si="1390"/>
        <v>2022</v>
      </c>
      <c r="AC1147" s="7">
        <f t="shared" si="1391"/>
        <v>2026</v>
      </c>
      <c r="AD1147" s="10" t="e">
        <f t="shared" ref="AD1147:AD1210" ca="1" si="1460">IF(#REF!="Non",(DAYS360(N1147,Q1147)/360),(DAYS360(N1147,TODAY())/360))</f>
        <v>#REF!</v>
      </c>
      <c r="AE1147" s="10" t="e">
        <f t="shared" ca="1" si="1393"/>
        <v>#REF!</v>
      </c>
      <c r="AF1147" s="8">
        <v>37175</v>
      </c>
      <c r="AG1147" s="11">
        <f t="shared" ca="1" si="1394"/>
        <v>23.416438356164385</v>
      </c>
      <c r="AH1147" s="10" t="str">
        <f t="shared" ca="1" si="1395"/>
        <v>&lt; 25</v>
      </c>
      <c r="AI1147" s="12">
        <v>17312544</v>
      </c>
      <c r="AJ1147" s="13" t="s">
        <v>82</v>
      </c>
      <c r="AK1147" s="12">
        <v>14400277</v>
      </c>
      <c r="AL1147" s="8">
        <v>44817</v>
      </c>
      <c r="AM1147" s="7" t="s">
        <v>108</v>
      </c>
      <c r="AN1147" s="7" t="s">
        <v>109</v>
      </c>
      <c r="AQ1147" s="14">
        <v>3</v>
      </c>
      <c r="AR1147" s="14">
        <v>1</v>
      </c>
      <c r="AS1147" s="15">
        <f t="shared" si="1396"/>
        <v>45197.25</v>
      </c>
      <c r="AT1147" s="14" t="s">
        <v>163</v>
      </c>
      <c r="AU1147" s="12">
        <v>3.3069999999999999</v>
      </c>
      <c r="AV1147" s="17" t="s">
        <v>236</v>
      </c>
      <c r="AW1147" s="18" t="s">
        <v>1888</v>
      </c>
      <c r="AX1147" s="19" t="s">
        <v>4648</v>
      </c>
      <c r="AY1147" s="17" t="s">
        <v>547</v>
      </c>
      <c r="AZ1147" s="14" t="s">
        <v>203</v>
      </c>
      <c r="BA1147" s="20" t="str">
        <f t="shared" si="1397"/>
        <v>17002000000286770167</v>
      </c>
      <c r="BB1147" s="31">
        <f t="shared" si="1398"/>
        <v>20</v>
      </c>
      <c r="BC1147" s="22" t="s">
        <v>4649</v>
      </c>
      <c r="BD1147" s="23" t="s">
        <v>85</v>
      </c>
      <c r="BF1147" s="8" t="s">
        <v>1274</v>
      </c>
      <c r="BG1147" s="32">
        <v>23448347</v>
      </c>
      <c r="BH1147" s="32">
        <v>28855692</v>
      </c>
      <c r="BI1147" s="32"/>
      <c r="BJ1147" t="s">
        <v>197</v>
      </c>
      <c r="BK1147" s="14" t="str">
        <f t="shared" si="1411"/>
        <v>A-560</v>
      </c>
      <c r="BL1147" s="14"/>
      <c r="BM1147" s="25">
        <v>126.407</v>
      </c>
      <c r="BN1147" s="26" t="str">
        <f t="shared" si="1443"/>
        <v>17002000000286770167</v>
      </c>
      <c r="BO1147" s="27" t="str">
        <f t="shared" si="1399"/>
        <v>GHIDHAOUI EYA</v>
      </c>
      <c r="BP1147" s="26">
        <f t="shared" si="1400"/>
        <v>1148</v>
      </c>
      <c r="BQ1147" s="28" t="s">
        <v>531</v>
      </c>
    </row>
    <row r="1148" spans="1:69" x14ac:dyDescent="0.25">
      <c r="A1148" t="str">
        <f>VLOOKUP(B1148,[2]RH!$B:$BV,72,0)</f>
        <v>Non-Actif</v>
      </c>
      <c r="B1148" s="6">
        <v>1149</v>
      </c>
      <c r="C1148" s="7" t="s">
        <v>100</v>
      </c>
      <c r="D1148" s="7" t="s">
        <v>4650</v>
      </c>
      <c r="E1148" s="7" t="s">
        <v>67</v>
      </c>
      <c r="F1148" s="7" t="s">
        <v>158</v>
      </c>
      <c r="G1148" s="7" t="s">
        <v>408</v>
      </c>
      <c r="H1148" s="7"/>
      <c r="I1148" s="7" t="s">
        <v>3338</v>
      </c>
      <c r="J1148" s="7"/>
      <c r="K1148" s="7" t="s">
        <v>146</v>
      </c>
      <c r="L1148" s="7" t="s">
        <v>90</v>
      </c>
      <c r="M1148" s="7" t="s">
        <v>4618</v>
      </c>
      <c r="N1148" s="8">
        <v>44833</v>
      </c>
      <c r="O1148" s="8"/>
      <c r="P1148" s="7">
        <f t="shared" ca="1" si="1401"/>
        <v>-796</v>
      </c>
      <c r="Q1148" s="8">
        <v>44903</v>
      </c>
      <c r="R1148" s="7" t="s">
        <v>161</v>
      </c>
      <c r="S1148" s="7"/>
      <c r="T1148" s="9" t="s">
        <v>156</v>
      </c>
      <c r="U1148" s="7" t="str">
        <f t="shared" si="1388"/>
        <v>Contractuel</v>
      </c>
      <c r="V1148" s="8">
        <v>44833</v>
      </c>
      <c r="W1148" s="8">
        <v>44926</v>
      </c>
      <c r="X1148" s="8"/>
      <c r="Y1148" s="8"/>
      <c r="Z1148" s="8">
        <v>44833</v>
      </c>
      <c r="AA1148" s="7">
        <f t="shared" si="1389"/>
        <v>9</v>
      </c>
      <c r="AB1148" s="7">
        <f t="shared" si="1390"/>
        <v>2022</v>
      </c>
      <c r="AC1148" s="7">
        <f t="shared" si="1391"/>
        <v>2026</v>
      </c>
      <c r="AD1148" s="10" t="e">
        <f t="shared" ref="AD1148:AD1211" ca="1" si="1461">IF(#REF!="Non",(DAYS360(N1148,Q1148)/360),(DAYS360(N1148,TODAY())/360))</f>
        <v>#REF!</v>
      </c>
      <c r="AE1148" s="10" t="e">
        <f t="shared" ca="1" si="1393"/>
        <v>#REF!</v>
      </c>
      <c r="AF1148" s="8">
        <v>37006</v>
      </c>
      <c r="AG1148" s="11">
        <f t="shared" ca="1" si="1394"/>
        <v>23.87945205479452</v>
      </c>
      <c r="AH1148" s="10" t="str">
        <f t="shared" ca="1" si="1395"/>
        <v>&lt; 25</v>
      </c>
      <c r="AI1148" s="12">
        <v>17544864</v>
      </c>
      <c r="AJ1148" s="13" t="s">
        <v>82</v>
      </c>
      <c r="AK1148" s="12">
        <v>13028055</v>
      </c>
      <c r="AL1148" s="8">
        <v>43679</v>
      </c>
      <c r="AM1148" s="7" t="s">
        <v>108</v>
      </c>
      <c r="AN1148" s="7" t="s">
        <v>109</v>
      </c>
      <c r="AQ1148" s="14">
        <v>3</v>
      </c>
      <c r="AR1148" s="14">
        <v>1</v>
      </c>
      <c r="AS1148" s="15">
        <f t="shared" si="1396"/>
        <v>45198.25</v>
      </c>
      <c r="AT1148" s="14" t="s">
        <v>163</v>
      </c>
      <c r="AU1148" s="12">
        <v>3.3069999999999999</v>
      </c>
      <c r="AV1148" s="17" t="s">
        <v>236</v>
      </c>
      <c r="AW1148" s="18" t="s">
        <v>201</v>
      </c>
      <c r="AX1148" s="19" t="s">
        <v>4651</v>
      </c>
      <c r="AY1148" s="17" t="s">
        <v>625</v>
      </c>
      <c r="AZ1148" s="14" t="s">
        <v>203</v>
      </c>
      <c r="BA1148" s="20" t="str">
        <f t="shared" si="1397"/>
        <v>17001000000315303344</v>
      </c>
      <c r="BB1148" s="31">
        <f t="shared" si="1398"/>
        <v>20</v>
      </c>
      <c r="BC1148" s="22" t="s">
        <v>4652</v>
      </c>
      <c r="BD1148" s="23" t="s">
        <v>115</v>
      </c>
      <c r="BF1148" s="8"/>
      <c r="BG1148" s="32">
        <v>50438336</v>
      </c>
      <c r="BH1148" s="32">
        <v>50432411</v>
      </c>
      <c r="BI1148" s="32"/>
      <c r="BJ1148" t="s">
        <v>240</v>
      </c>
      <c r="BK1148" s="14" t="str">
        <f t="shared" si="1411"/>
        <v>-</v>
      </c>
      <c r="BL1148" s="14"/>
      <c r="BM1148" s="25"/>
      <c r="BN1148" s="26" t="str">
        <f t="shared" si="1443"/>
        <v>17001000000315303344</v>
      </c>
      <c r="BO1148" s="27" t="str">
        <f t="shared" si="1399"/>
        <v>HAMMAMI YASSMINE</v>
      </c>
      <c r="BP1148" s="26">
        <f t="shared" si="1400"/>
        <v>1149</v>
      </c>
      <c r="BQ1148" s="28"/>
    </row>
    <row r="1149" spans="1:69" x14ac:dyDescent="0.25">
      <c r="A1149" t="str">
        <f>VLOOKUP(B1149,[2]RH!$B:$BV,72,0)</f>
        <v>Non-Actif</v>
      </c>
      <c r="B1149" s="6">
        <v>1150</v>
      </c>
      <c r="C1149" s="39" t="s">
        <v>168</v>
      </c>
      <c r="D1149" s="39" t="s">
        <v>4653</v>
      </c>
      <c r="E1149" s="39" t="s">
        <v>67</v>
      </c>
      <c r="F1149" s="39" t="s">
        <v>118</v>
      </c>
      <c r="G1149" s="7" t="s">
        <v>220</v>
      </c>
      <c r="H1149" s="7" t="s">
        <v>2398</v>
      </c>
      <c r="I1149" s="7" t="s">
        <v>2506</v>
      </c>
      <c r="J1149" s="7" t="s">
        <v>190</v>
      </c>
      <c r="K1149" s="7" t="s">
        <v>146</v>
      </c>
      <c r="L1149" s="7" t="s">
        <v>90</v>
      </c>
      <c r="M1149" s="7" t="s">
        <v>191</v>
      </c>
      <c r="N1149" s="8">
        <v>44832</v>
      </c>
      <c r="O1149" s="8"/>
      <c r="P1149" s="7">
        <f t="shared" ca="1" si="1401"/>
        <v>-126</v>
      </c>
      <c r="Q1149" s="8">
        <v>45566</v>
      </c>
      <c r="R1149" s="7" t="s">
        <v>147</v>
      </c>
      <c r="S1149" s="7"/>
      <c r="T1149" s="9" t="s">
        <v>156</v>
      </c>
      <c r="U1149" s="7" t="str">
        <f t="shared" si="1388"/>
        <v>Contractuel</v>
      </c>
      <c r="V1149" s="8">
        <v>45536</v>
      </c>
      <c r="W1149" s="8">
        <v>45596</v>
      </c>
      <c r="X1149" s="8"/>
      <c r="Y1149" s="8"/>
      <c r="Z1149" s="8">
        <v>44832</v>
      </c>
      <c r="AA1149" s="7">
        <f t="shared" si="1389"/>
        <v>9</v>
      </c>
      <c r="AB1149" s="7">
        <f t="shared" si="1390"/>
        <v>2022</v>
      </c>
      <c r="AC1149" s="7">
        <f t="shared" si="1391"/>
        <v>2026</v>
      </c>
      <c r="AD1149" s="10" t="e">
        <f t="shared" ref="AD1149:AD1212" ca="1" si="1462">IF(#REF!="Non",(DAYS360(N1149,Q1149)/360),(DAYS360(N1149,TODAY())/360))</f>
        <v>#REF!</v>
      </c>
      <c r="AE1149" s="10" t="e">
        <f t="shared" ca="1" si="1393"/>
        <v>#REF!</v>
      </c>
      <c r="AF1149" s="8">
        <v>33294</v>
      </c>
      <c r="AG1149" s="11">
        <f t="shared" ca="1" si="1394"/>
        <v>34.049315068493151</v>
      </c>
      <c r="AH1149" s="10" t="str">
        <f t="shared" ca="1" si="1395"/>
        <v>&gt;25&lt; 35</v>
      </c>
      <c r="AI1149" s="12">
        <v>16629237</v>
      </c>
      <c r="AJ1149" s="13" t="s">
        <v>82</v>
      </c>
      <c r="AK1149" s="12" t="s">
        <v>4654</v>
      </c>
      <c r="AL1149" s="8">
        <v>43892</v>
      </c>
      <c r="AM1149" s="7" t="s">
        <v>108</v>
      </c>
      <c r="AN1149" s="7" t="s">
        <v>76</v>
      </c>
      <c r="AO1149">
        <v>2</v>
      </c>
      <c r="AQ1149">
        <v>3</v>
      </c>
      <c r="AR1149" s="99">
        <v>3</v>
      </c>
      <c r="AS1149" s="15">
        <f t="shared" si="1396"/>
        <v>45927.75</v>
      </c>
      <c r="AT1149" s="14" t="s">
        <v>163</v>
      </c>
      <c r="AU1149" s="12">
        <v>3.3069999999999999</v>
      </c>
      <c r="AV1149" s="17" t="s">
        <v>150</v>
      </c>
      <c r="AW1149" s="18" t="s">
        <v>2582</v>
      </c>
      <c r="AX1149" s="19" t="s">
        <v>4655</v>
      </c>
      <c r="AY1149" s="17" t="s">
        <v>420</v>
      </c>
      <c r="AZ1149" s="14" t="s">
        <v>174</v>
      </c>
      <c r="BA1149" s="20" t="str">
        <f t="shared" si="1397"/>
        <v>07091014910551210277</v>
      </c>
      <c r="BB1149" s="31">
        <f t="shared" si="1398"/>
        <v>20</v>
      </c>
      <c r="BC1149" s="22" t="s">
        <v>4656</v>
      </c>
      <c r="BD1149" s="23" t="s">
        <v>486</v>
      </c>
      <c r="BF1149" s="8"/>
      <c r="BG1149" s="32">
        <v>97415223</v>
      </c>
      <c r="BH1149" s="32">
        <v>97415223</v>
      </c>
      <c r="BI1149" s="32"/>
      <c r="BJ1149" t="s">
        <v>486</v>
      </c>
      <c r="BK1149" s="14" t="str">
        <f t="shared" si="1411"/>
        <v>A-P7 AR</v>
      </c>
      <c r="BL1149" s="14" t="s">
        <v>595</v>
      </c>
      <c r="BM1149" s="25"/>
      <c r="BN1149" s="26" t="str">
        <f t="shared" si="1443"/>
        <v>07091014910551210277</v>
      </c>
      <c r="BO1149" s="27" t="str">
        <f t="shared" si="1399"/>
        <v>JELASSI AMENI</v>
      </c>
      <c r="BP1149" s="26">
        <f t="shared" si="1400"/>
        <v>1150</v>
      </c>
      <c r="BQ1149" s="28"/>
    </row>
    <row r="1150" spans="1:69" x14ac:dyDescent="0.25">
      <c r="A1150" t="str">
        <f>VLOOKUP(B1150,[2]RH!$B:$BV,72,0)</f>
        <v>Non-Actif</v>
      </c>
      <c r="B1150" s="6">
        <v>1151</v>
      </c>
      <c r="C1150" s="7" t="s">
        <v>65</v>
      </c>
      <c r="D1150" s="7" t="s">
        <v>4657</v>
      </c>
      <c r="E1150" s="7" t="s">
        <v>67</v>
      </c>
      <c r="F1150" s="7" t="s">
        <v>158</v>
      </c>
      <c r="G1150" s="7" t="s">
        <v>159</v>
      </c>
      <c r="H1150" s="7"/>
      <c r="I1150" s="7" t="s">
        <v>3338</v>
      </c>
      <c r="J1150" s="7"/>
      <c r="K1150" s="7" t="s">
        <v>146</v>
      </c>
      <c r="L1150" s="7" t="s">
        <v>90</v>
      </c>
      <c r="M1150" s="7" t="s">
        <v>1089</v>
      </c>
      <c r="N1150" s="8">
        <v>44834</v>
      </c>
      <c r="O1150" s="8"/>
      <c r="P1150" s="7">
        <f t="shared" ca="1" si="1401"/>
        <v>-737</v>
      </c>
      <c r="Q1150" s="8">
        <v>44936</v>
      </c>
      <c r="R1150" s="7" t="s">
        <v>161</v>
      </c>
      <c r="S1150" s="7"/>
      <c r="T1150" s="9" t="s">
        <v>156</v>
      </c>
      <c r="U1150" s="7" t="str">
        <f t="shared" si="1388"/>
        <v>Contractuel</v>
      </c>
      <c r="V1150" s="8">
        <v>44927</v>
      </c>
      <c r="W1150" s="8">
        <v>44985</v>
      </c>
      <c r="X1150" s="8"/>
      <c r="Y1150" s="8"/>
      <c r="Z1150" s="8">
        <v>44834</v>
      </c>
      <c r="AA1150" s="7">
        <f t="shared" si="1389"/>
        <v>9</v>
      </c>
      <c r="AB1150" s="7">
        <f t="shared" si="1390"/>
        <v>2022</v>
      </c>
      <c r="AC1150" s="7">
        <f t="shared" si="1391"/>
        <v>2026</v>
      </c>
      <c r="AD1150" s="10" t="e">
        <f t="shared" ref="AD1150:AD1213" ca="1" si="1463">IF(#REF!="Non",(DAYS360(N1150,Q1150)/360),(DAYS360(N1150,TODAY())/360))</f>
        <v>#REF!</v>
      </c>
      <c r="AE1150" s="10" t="e">
        <f t="shared" ca="1" si="1393"/>
        <v>#REF!</v>
      </c>
      <c r="AF1150" s="8">
        <v>37644</v>
      </c>
      <c r="AG1150" s="11">
        <f t="shared" ca="1" si="1394"/>
        <v>22.13150684931507</v>
      </c>
      <c r="AH1150" s="10" t="str">
        <f t="shared" ca="1" si="1395"/>
        <v>&lt; 25</v>
      </c>
      <c r="AI1150" s="12"/>
      <c r="AJ1150" s="13"/>
      <c r="AK1150" s="12">
        <v>11672388</v>
      </c>
      <c r="AL1150" s="8">
        <v>43899</v>
      </c>
      <c r="AM1150" s="7" t="s">
        <v>75</v>
      </c>
      <c r="AN1150" s="7" t="s">
        <v>109</v>
      </c>
      <c r="AQ1150" s="14">
        <v>3</v>
      </c>
      <c r="AR1150" s="14">
        <v>1</v>
      </c>
      <c r="AS1150" s="15">
        <f t="shared" si="1396"/>
        <v>45199.25</v>
      </c>
      <c r="AT1150" s="14" t="s">
        <v>163</v>
      </c>
      <c r="AU1150" s="12">
        <v>3.3069999999999999</v>
      </c>
      <c r="AV1150" s="17" t="s">
        <v>123</v>
      </c>
      <c r="AW1150" s="18" t="s">
        <v>215</v>
      </c>
      <c r="AX1150" s="19" t="s">
        <v>4658</v>
      </c>
      <c r="AY1150" s="17" t="s">
        <v>630</v>
      </c>
      <c r="AZ1150" s="14" t="s">
        <v>195</v>
      </c>
      <c r="BA1150" s="20" t="str">
        <f t="shared" si="1397"/>
        <v>11006002884400878810</v>
      </c>
      <c r="BB1150" s="31">
        <f t="shared" si="1398"/>
        <v>20</v>
      </c>
      <c r="BC1150" s="22" t="s">
        <v>4659</v>
      </c>
      <c r="BD1150" s="23" t="s">
        <v>286</v>
      </c>
      <c r="BF1150" s="8"/>
      <c r="BG1150" s="32">
        <v>21238042</v>
      </c>
      <c r="BH1150" s="32">
        <v>90110286</v>
      </c>
      <c r="BI1150" s="32"/>
      <c r="BJ1150" t="s">
        <v>600</v>
      </c>
      <c r="BK1150" s="14" t="str">
        <f t="shared" si="1411"/>
        <v>-</v>
      </c>
      <c r="BL1150" s="14"/>
      <c r="BM1150" s="25"/>
      <c r="BN1150" s="26" t="str">
        <f t="shared" si="1443"/>
        <v>11006002884400878810</v>
      </c>
      <c r="BO1150" s="27" t="str">
        <f t="shared" si="1399"/>
        <v>MEJRI FOURAT</v>
      </c>
      <c r="BP1150" s="26">
        <f t="shared" si="1400"/>
        <v>1151</v>
      </c>
      <c r="BQ1150" s="28"/>
    </row>
    <row r="1151" spans="1:69" x14ac:dyDescent="0.25">
      <c r="A1151" t="str">
        <f>VLOOKUP(B1151,[2]RH!$B:$BV,72,0)</f>
        <v>Non-Actif</v>
      </c>
      <c r="B1151" s="6">
        <v>1152</v>
      </c>
      <c r="C1151" s="7" t="s">
        <v>65</v>
      </c>
      <c r="D1151" s="7" t="s">
        <v>4660</v>
      </c>
      <c r="E1151" s="7" t="s">
        <v>67</v>
      </c>
      <c r="F1151" s="7" t="s">
        <v>158</v>
      </c>
      <c r="G1151" s="7" t="s">
        <v>159</v>
      </c>
      <c r="H1151" s="7" t="s">
        <v>541</v>
      </c>
      <c r="I1151" s="7" t="s">
        <v>542</v>
      </c>
      <c r="J1151" s="7"/>
      <c r="K1151" s="7" t="s">
        <v>146</v>
      </c>
      <c r="L1151" s="7" t="s">
        <v>90</v>
      </c>
      <c r="M1151" s="7" t="s">
        <v>1089</v>
      </c>
      <c r="N1151" s="8">
        <v>44837</v>
      </c>
      <c r="O1151" s="8"/>
      <c r="P1151" s="7">
        <f t="shared" ca="1" si="1401"/>
        <v>-431</v>
      </c>
      <c r="Q1151" s="8">
        <v>45248</v>
      </c>
      <c r="R1151" s="7" t="s">
        <v>4661</v>
      </c>
      <c r="S1151" s="7"/>
      <c r="T1151" s="9" t="s">
        <v>156</v>
      </c>
      <c r="U1151" s="7" t="str">
        <f t="shared" si="1388"/>
        <v>Contractuel</v>
      </c>
      <c r="V1151" s="8">
        <v>45231</v>
      </c>
      <c r="W1151" s="8">
        <v>45291</v>
      </c>
      <c r="X1151" s="8"/>
      <c r="Y1151" s="8"/>
      <c r="Z1151" s="8">
        <v>44835</v>
      </c>
      <c r="AA1151" s="7">
        <f t="shared" si="1389"/>
        <v>10</v>
      </c>
      <c r="AB1151" s="7">
        <f t="shared" si="1390"/>
        <v>2022</v>
      </c>
      <c r="AC1151" s="7">
        <f t="shared" si="1391"/>
        <v>2026</v>
      </c>
      <c r="AD1151" s="10" t="e">
        <f t="shared" ref="AD1151:AD1214" ca="1" si="1464">IF(#REF!="Non",(DAYS360(N1151,Q1151)/360),(DAYS360(N1151,TODAY())/360))</f>
        <v>#REF!</v>
      </c>
      <c r="AE1151" s="10" t="e">
        <f t="shared" ca="1" si="1393"/>
        <v>#REF!</v>
      </c>
      <c r="AF1151" s="8">
        <v>37234</v>
      </c>
      <c r="AG1151" s="11">
        <f t="shared" ca="1" si="1394"/>
        <v>23.254794520547946</v>
      </c>
      <c r="AH1151" s="10" t="str">
        <f t="shared" ca="1" si="1395"/>
        <v>&lt; 25</v>
      </c>
      <c r="AI1151" s="12">
        <v>17592526</v>
      </c>
      <c r="AJ1151" s="13" t="s">
        <v>192</v>
      </c>
      <c r="AK1151" s="12">
        <v>11662823</v>
      </c>
      <c r="AL1151" s="8">
        <v>42907</v>
      </c>
      <c r="AM1151" s="7" t="s">
        <v>75</v>
      </c>
      <c r="AN1151" s="7" t="s">
        <v>109</v>
      </c>
      <c r="AQ1151" s="14">
        <v>3</v>
      </c>
      <c r="AR1151" s="14">
        <v>2</v>
      </c>
      <c r="AS1151" s="15">
        <f t="shared" si="1396"/>
        <v>45567.5</v>
      </c>
      <c r="AT1151" s="14" t="s">
        <v>163</v>
      </c>
      <c r="AU1151" s="12">
        <v>3.3069999999999999</v>
      </c>
      <c r="AV1151" s="17" t="s">
        <v>236</v>
      </c>
      <c r="AW1151" s="18" t="s">
        <v>201</v>
      </c>
      <c r="AX1151" s="19" t="s">
        <v>4662</v>
      </c>
      <c r="AY1151" s="17" t="s">
        <v>1351</v>
      </c>
      <c r="AZ1151" s="14" t="s">
        <v>203</v>
      </c>
      <c r="BA1151" s="20" t="str">
        <f t="shared" si="1397"/>
        <v>17001000000318467678</v>
      </c>
      <c r="BB1151" s="31">
        <f t="shared" si="1398"/>
        <v>20</v>
      </c>
      <c r="BC1151" s="22" t="s">
        <v>4663</v>
      </c>
      <c r="BD1151" s="23" t="s">
        <v>115</v>
      </c>
      <c r="BF1151" s="8">
        <v>44985</v>
      </c>
      <c r="BG1151" s="32">
        <v>52555712</v>
      </c>
      <c r="BH1151" s="32">
        <v>54118079</v>
      </c>
      <c r="BI1151" s="32"/>
      <c r="BJ1151" t="s">
        <v>322</v>
      </c>
      <c r="BK1151" s="14" t="str">
        <f t="shared" si="1411"/>
        <v>-coupe</v>
      </c>
      <c r="BL1151" s="14" t="s">
        <v>241</v>
      </c>
      <c r="BM1151" s="25"/>
      <c r="BN1151" s="26" t="str">
        <f t="shared" si="1443"/>
        <v>17001000000318467678</v>
      </c>
      <c r="BO1151" s="27" t="str">
        <f t="shared" si="1399"/>
        <v>BEN MANSOUR MOHAMED AZIZ</v>
      </c>
      <c r="BP1151" s="26">
        <f t="shared" si="1400"/>
        <v>1152</v>
      </c>
      <c r="BQ1151" s="28"/>
    </row>
    <row r="1152" spans="1:69" x14ac:dyDescent="0.25">
      <c r="A1152" t="str">
        <f>VLOOKUP(B1152,[2]RH!$B:$BV,72,0)</f>
        <v>Non-Actif</v>
      </c>
      <c r="B1152" s="6">
        <v>1153</v>
      </c>
      <c r="C1152" s="7" t="s">
        <v>65</v>
      </c>
      <c r="D1152" s="7" t="s">
        <v>4664</v>
      </c>
      <c r="E1152" s="7" t="s">
        <v>67</v>
      </c>
      <c r="F1152" s="7" t="s">
        <v>118</v>
      </c>
      <c r="G1152" s="7" t="s">
        <v>149</v>
      </c>
      <c r="H1152" s="7"/>
      <c r="I1152" s="7"/>
      <c r="J1152" s="7"/>
      <c r="K1152" s="7" t="s">
        <v>70</v>
      </c>
      <c r="L1152" s="7" t="s">
        <v>90</v>
      </c>
      <c r="M1152" s="7" t="s">
        <v>149</v>
      </c>
      <c r="N1152" s="8">
        <v>44837</v>
      </c>
      <c r="O1152" s="8">
        <f>N1152+181</f>
        <v>45018</v>
      </c>
      <c r="P1152" s="7" t="str">
        <f t="shared" ca="1" si="1401"/>
        <v/>
      </c>
      <c r="Q1152" s="8">
        <v>45490</v>
      </c>
      <c r="R1152" s="7" t="s">
        <v>290</v>
      </c>
      <c r="S1152" s="7"/>
      <c r="T1152" s="9" t="s">
        <v>72</v>
      </c>
      <c r="U1152" s="7" t="str">
        <f t="shared" si="1388"/>
        <v>Titulaire</v>
      </c>
      <c r="V1152" s="8"/>
      <c r="W1152" s="8"/>
      <c r="X1152" s="8"/>
      <c r="Y1152" s="8"/>
      <c r="Z1152" s="8">
        <v>44837</v>
      </c>
      <c r="AA1152" s="7">
        <f t="shared" si="1389"/>
        <v>10</v>
      </c>
      <c r="AB1152" s="7">
        <f t="shared" si="1390"/>
        <v>2022</v>
      </c>
      <c r="AC1152" s="7">
        <f t="shared" si="1391"/>
        <v>2026</v>
      </c>
      <c r="AD1152" s="10" t="e">
        <f t="shared" ref="AD1152:AD1215" ca="1" si="1465">IF(#REF!="Non",(DAYS360(N1152,Q1152)/360),(DAYS360(N1152,TODAY())/360))</f>
        <v>#REF!</v>
      </c>
      <c r="AE1152" s="10" t="e">
        <f t="shared" ca="1" si="1393"/>
        <v>#REF!</v>
      </c>
      <c r="AF1152" s="8">
        <v>29815</v>
      </c>
      <c r="AG1152" s="11">
        <f t="shared" ca="1" si="1394"/>
        <v>43.580821917808223</v>
      </c>
      <c r="AH1152" s="10" t="str">
        <f t="shared" ca="1" si="1395"/>
        <v>&gt;35&lt; 45</v>
      </c>
      <c r="AI1152" s="12">
        <v>16005206</v>
      </c>
      <c r="AJ1152" s="13" t="s">
        <v>82</v>
      </c>
      <c r="AK1152" s="12" t="s">
        <v>4665</v>
      </c>
      <c r="AL1152" s="8">
        <v>44544</v>
      </c>
      <c r="AM1152" s="7" t="s">
        <v>75</v>
      </c>
      <c r="AN1152" s="7" t="s">
        <v>76</v>
      </c>
      <c r="AO1152">
        <v>3</v>
      </c>
      <c r="AQ1152">
        <v>15</v>
      </c>
      <c r="AR1152" s="14">
        <v>2</v>
      </c>
      <c r="AS1152" s="15">
        <f t="shared" si="1396"/>
        <v>45567.5</v>
      </c>
      <c r="AT1152" s="14" t="s">
        <v>77</v>
      </c>
      <c r="AU1152" s="12">
        <v>1700</v>
      </c>
      <c r="AV1152" s="17" t="s">
        <v>92</v>
      </c>
      <c r="AW1152" s="18" t="s">
        <v>4666</v>
      </c>
      <c r="AX1152" s="19">
        <v>90083486183</v>
      </c>
      <c r="AY1152" s="17">
        <v>51</v>
      </c>
      <c r="AZ1152" s="14" t="s">
        <v>152</v>
      </c>
      <c r="BA1152" s="20" t="str">
        <f t="shared" si="1397"/>
        <v>04044129008348618351</v>
      </c>
      <c r="BB1152" s="31">
        <f t="shared" si="1398"/>
        <v>20</v>
      </c>
      <c r="BC1152" s="22" t="s">
        <v>4667</v>
      </c>
      <c r="BD1152" s="23" t="s">
        <v>3780</v>
      </c>
      <c r="BF1152" s="8"/>
      <c r="BG1152" s="32">
        <v>28270669</v>
      </c>
      <c r="BH1152" s="32"/>
      <c r="BI1152" s="32">
        <v>98137837</v>
      </c>
      <c r="BK1152" s="14" t="str">
        <f t="shared" si="1411"/>
        <v>CADRE</v>
      </c>
      <c r="BL1152" s="14"/>
      <c r="BM1152" s="25"/>
      <c r="BN1152" s="26" t="str">
        <f t="shared" si="1443"/>
        <v>04044129008348618351</v>
      </c>
      <c r="BO1152" s="27" t="str">
        <f t="shared" si="1399"/>
        <v>LOUMERI AFIF</v>
      </c>
      <c r="BP1152" s="26">
        <f t="shared" si="1400"/>
        <v>1153</v>
      </c>
      <c r="BQ1152" s="28"/>
    </row>
    <row r="1153" spans="1:69" x14ac:dyDescent="0.25">
      <c r="A1153" t="str">
        <f>VLOOKUP(B1153,[2]RH!$B:$BV,72,0)</f>
        <v>si</v>
      </c>
      <c r="B1153" s="6">
        <v>1154</v>
      </c>
      <c r="C1153" s="7" t="s">
        <v>100</v>
      </c>
      <c r="D1153" s="7" t="s">
        <v>4668</v>
      </c>
      <c r="E1153" s="7" t="s">
        <v>67</v>
      </c>
      <c r="F1153" s="7" t="s">
        <v>118</v>
      </c>
      <c r="G1153" s="7" t="s">
        <v>220</v>
      </c>
      <c r="H1153" s="7" t="s">
        <v>649</v>
      </c>
      <c r="I1153" s="7" t="s">
        <v>709</v>
      </c>
      <c r="J1153" s="7" t="s">
        <v>190</v>
      </c>
      <c r="K1153" s="7" t="s">
        <v>146</v>
      </c>
      <c r="L1153" s="7" t="s">
        <v>90</v>
      </c>
      <c r="M1153" s="7" t="s">
        <v>191</v>
      </c>
      <c r="N1153" s="8">
        <v>44837</v>
      </c>
      <c r="O1153" s="8"/>
      <c r="P1153" s="7">
        <f t="shared" ca="1" si="1401"/>
        <v>25</v>
      </c>
      <c r="Q1153" s="8"/>
      <c r="R1153" s="7"/>
      <c r="S1153" s="7"/>
      <c r="T1153" s="9" t="s">
        <v>156</v>
      </c>
      <c r="U1153" s="7" t="str">
        <f t="shared" si="1388"/>
        <v>Contractuel</v>
      </c>
      <c r="V1153" s="8">
        <v>45689</v>
      </c>
      <c r="W1153" s="8">
        <f>VLOOKUP(B1153,[1]BASE!$A:$Q,17,0)</f>
        <v>45747</v>
      </c>
      <c r="X1153" s="8"/>
      <c r="Y1153" s="8"/>
      <c r="Z1153" s="8">
        <v>44835</v>
      </c>
      <c r="AA1153" s="7">
        <f t="shared" si="1389"/>
        <v>10</v>
      </c>
      <c r="AB1153" s="7">
        <f t="shared" si="1390"/>
        <v>2022</v>
      </c>
      <c r="AC1153" s="7">
        <f t="shared" si="1391"/>
        <v>2026</v>
      </c>
      <c r="AD1153" s="10" t="e">
        <f t="shared" ref="AD1153:AD1216" ca="1" si="1466">IF(#REF!="Non",(DAYS360(N1153,Q1153)/360),(DAYS360(N1153,TODAY())/360))</f>
        <v>#REF!</v>
      </c>
      <c r="AE1153" s="10" t="e">
        <f t="shared" ca="1" si="1393"/>
        <v>#REF!</v>
      </c>
      <c r="AF1153" s="8">
        <v>30430</v>
      </c>
      <c r="AG1153" s="11">
        <f t="shared" ca="1" si="1394"/>
        <v>41.895890410958906</v>
      </c>
      <c r="AH1153" s="10" t="str">
        <f t="shared" ca="1" si="1395"/>
        <v>&gt;35&lt; 45</v>
      </c>
      <c r="AI1153" s="12">
        <v>12598889</v>
      </c>
      <c r="AJ1153" s="13" t="s">
        <v>106</v>
      </c>
      <c r="AK1153" s="12" t="s">
        <v>4669</v>
      </c>
      <c r="AL1153" s="8">
        <v>36798</v>
      </c>
      <c r="AM1153" s="7" t="s">
        <v>108</v>
      </c>
      <c r="AN1153" s="7" t="s">
        <v>109</v>
      </c>
      <c r="AQ1153">
        <v>3</v>
      </c>
      <c r="AR1153" s="44">
        <v>3</v>
      </c>
      <c r="AS1153" s="15">
        <f t="shared" si="1396"/>
        <v>45932.75</v>
      </c>
      <c r="AT1153" s="14" t="s">
        <v>163</v>
      </c>
      <c r="AU1153" s="12">
        <v>3.3069999999999999</v>
      </c>
      <c r="AV1153" s="17" t="s">
        <v>236</v>
      </c>
      <c r="AW1153" s="18" t="s">
        <v>1626</v>
      </c>
      <c r="AX1153" s="19" t="s">
        <v>4670</v>
      </c>
      <c r="AY1153" s="17" t="s">
        <v>181</v>
      </c>
      <c r="AZ1153" s="14" t="s">
        <v>203</v>
      </c>
      <c r="BA1153" s="20" t="str">
        <f t="shared" si="1397"/>
        <v>17535940174324366514</v>
      </c>
      <c r="BB1153" s="31">
        <f t="shared" si="1398"/>
        <v>20</v>
      </c>
      <c r="BC1153" s="22" t="s">
        <v>4671</v>
      </c>
      <c r="BD1153" s="23" t="s">
        <v>482</v>
      </c>
      <c r="BF1153" s="8">
        <v>45041</v>
      </c>
      <c r="BG1153" s="32">
        <v>96931700</v>
      </c>
      <c r="BH1153" s="32">
        <v>24620341</v>
      </c>
      <c r="BI1153" s="32"/>
      <c r="BJ1153" t="s">
        <v>1121</v>
      </c>
      <c r="BK1153" s="14" t="str">
        <f t="shared" si="1411"/>
        <v>A-Panda</v>
      </c>
      <c r="BL1153" s="14" t="s">
        <v>595</v>
      </c>
      <c r="BM1153" s="25"/>
      <c r="BN1153" s="26" t="str">
        <f t="shared" si="1443"/>
        <v>17535940174324366514</v>
      </c>
      <c r="BO1153" s="27" t="str">
        <f t="shared" si="1399"/>
        <v>BENNOURI AMENI</v>
      </c>
      <c r="BP1153" s="26">
        <f t="shared" si="1400"/>
        <v>1154</v>
      </c>
      <c r="BQ1153" s="28"/>
    </row>
    <row r="1154" spans="1:69" x14ac:dyDescent="0.25">
      <c r="A1154" t="str">
        <f>VLOOKUP(B1154,[2]RH!$B:$BV,72,0)</f>
        <v>Non-Actif</v>
      </c>
      <c r="B1154" s="6">
        <v>1155</v>
      </c>
      <c r="C1154" s="7" t="s">
        <v>168</v>
      </c>
      <c r="D1154" s="7" t="s">
        <v>4672</v>
      </c>
      <c r="E1154" s="7" t="s">
        <v>67</v>
      </c>
      <c r="F1154" s="7" t="s">
        <v>118</v>
      </c>
      <c r="G1154" s="7" t="s">
        <v>220</v>
      </c>
      <c r="H1154" s="7" t="s">
        <v>649</v>
      </c>
      <c r="I1154" s="7" t="s">
        <v>709</v>
      </c>
      <c r="J1154" s="7" t="s">
        <v>190</v>
      </c>
      <c r="K1154" s="7" t="s">
        <v>146</v>
      </c>
      <c r="L1154" s="7" t="s">
        <v>90</v>
      </c>
      <c r="M1154" s="7" t="s">
        <v>191</v>
      </c>
      <c r="N1154" s="8">
        <v>44838</v>
      </c>
      <c r="O1154" s="8"/>
      <c r="P1154" s="7">
        <f t="shared" ca="1" si="1401"/>
        <v>-279</v>
      </c>
      <c r="Q1154" s="8">
        <v>45397</v>
      </c>
      <c r="R1154" s="7" t="s">
        <v>1603</v>
      </c>
      <c r="S1154" s="7"/>
      <c r="T1154" s="9" t="s">
        <v>156</v>
      </c>
      <c r="U1154" s="7" t="str">
        <f t="shared" ref="U1154:U1217" si="1467">IF(T1154="CDI","Titulaire","Contractuel")</f>
        <v>Contractuel</v>
      </c>
      <c r="V1154" s="8">
        <v>45352</v>
      </c>
      <c r="W1154" s="8">
        <v>45443</v>
      </c>
      <c r="X1154" s="8"/>
      <c r="Y1154" s="8"/>
      <c r="Z1154" s="8">
        <v>44838</v>
      </c>
      <c r="AA1154" s="7">
        <f t="shared" ref="AA1154:AA1217" si="1468">MONTH(N1154)</f>
        <v>10</v>
      </c>
      <c r="AB1154" s="7">
        <f t="shared" ref="AB1154:AB1217" si="1469">IF(N1154="","",YEAR(N1154))</f>
        <v>2022</v>
      </c>
      <c r="AC1154" s="7">
        <f t="shared" ref="AC1154:AC1217" si="1470">AB1154+4</f>
        <v>2026</v>
      </c>
      <c r="AD1154" s="10" t="e">
        <f t="shared" ref="AD1154:AD1217" ca="1" si="1471">IF(#REF!="Non",(DAYS360(N1154,Q1154)/360),(DAYS360(N1154,TODAY())/360))</f>
        <v>#REF!</v>
      </c>
      <c r="AE1154" s="10" t="e">
        <f t="shared" ref="AE1154:AE1217" ca="1" si="1472">+IF(AD1154&lt;1,"&lt; 1",IF(AND(AD1154&gt;=1,AD1154&lt;2),"&lt; 2",IF(AND(AD1154&gt;=2,AD1154&lt;3),"&lt; 3",IF(AND(AD1154&gt;=3,AD1154&lt;=4),"&lt; 4",IF(AD1154&gt;4,"&gt; 4")))))</f>
        <v>#REF!</v>
      </c>
      <c r="AF1154" s="8">
        <v>30065</v>
      </c>
      <c r="AG1154" s="11">
        <f t="shared" ref="AG1154:AG1217" ca="1" si="1473">(TODAY()-AF1154)/365</f>
        <v>42.895890410958906</v>
      </c>
      <c r="AH1154" s="10" t="str">
        <f t="shared" ref="AH1154:AH1217" ca="1" si="1474">+IF(AG1154&lt;25,"&lt; 25",IF(AND(AG1154&gt;=25,AG1154&lt;35),"&gt;25&lt; 35",IF(AND(AG1154&gt;=35,AG1154&lt;45),"&gt;35&lt; 45",IF(AND(AG1154&gt;=45,AG1154&lt;=55),"&gt;45&lt; 55",IF(AG1154&gt;55,"&gt; 55")))))</f>
        <v>&gt;35&lt; 45</v>
      </c>
      <c r="AI1154" s="12">
        <v>16165286</v>
      </c>
      <c r="AJ1154" s="13" t="s">
        <v>79</v>
      </c>
      <c r="AK1154" s="12" t="s">
        <v>4673</v>
      </c>
      <c r="AL1154" s="8">
        <v>38149</v>
      </c>
      <c r="AM1154" s="7" t="s">
        <v>108</v>
      </c>
      <c r="AN1154" s="7" t="s">
        <v>76</v>
      </c>
      <c r="AO1154">
        <v>2</v>
      </c>
      <c r="AQ1154" s="14">
        <v>3</v>
      </c>
      <c r="AR1154" s="14">
        <v>2</v>
      </c>
      <c r="AS1154" s="15">
        <f t="shared" ref="AS1154:AS1217" si="1475">N1154+(365.25*AR1154)</f>
        <v>45568.5</v>
      </c>
      <c r="AT1154" s="14" t="s">
        <v>163</v>
      </c>
      <c r="AU1154" s="12">
        <v>3.3069999999999999</v>
      </c>
      <c r="AV1154" s="17" t="s">
        <v>236</v>
      </c>
      <c r="AW1154" s="18" t="s">
        <v>201</v>
      </c>
      <c r="AX1154" s="19" t="s">
        <v>4674</v>
      </c>
      <c r="AY1154" s="17" t="s">
        <v>2212</v>
      </c>
      <c r="AZ1154" s="14" t="s">
        <v>203</v>
      </c>
      <c r="BA1154" s="20" t="str">
        <f t="shared" ref="BA1154:BA1217" si="1476">CONCATENATE(AV1154,AW1154,AX1154,AY1154)</f>
        <v>17001000000139101486</v>
      </c>
      <c r="BB1154" s="31">
        <f t="shared" ref="BB1154:BB1217" si="1477">LEN(BA1154)</f>
        <v>20</v>
      </c>
      <c r="BC1154" s="22" t="s">
        <v>4675</v>
      </c>
      <c r="BD1154" s="23" t="s">
        <v>341</v>
      </c>
      <c r="BF1154" s="8"/>
      <c r="BG1154" s="32">
        <v>21298463</v>
      </c>
      <c r="BH1154" s="32">
        <v>20625897</v>
      </c>
      <c r="BI1154" s="32"/>
      <c r="BJ1154" t="s">
        <v>299</v>
      </c>
      <c r="BK1154" s="14" t="str">
        <f t="shared" si="1411"/>
        <v>A-Panda</v>
      </c>
      <c r="BL1154" s="14" t="s">
        <v>595</v>
      </c>
      <c r="BM1154" s="25"/>
      <c r="BN1154" s="26" t="str">
        <f t="shared" si="1443"/>
        <v>17001000000139101486</v>
      </c>
      <c r="BO1154" s="27" t="str">
        <f t="shared" ref="BO1154:BO1202" si="1478">D1154</f>
        <v>MADAHI NAOUA</v>
      </c>
      <c r="BP1154" s="26">
        <f t="shared" ref="BP1154:BP1202" si="1479">B1154</f>
        <v>1155</v>
      </c>
      <c r="BQ1154" s="28"/>
    </row>
    <row r="1155" spans="1:69" x14ac:dyDescent="0.25">
      <c r="A1155" t="str">
        <f>VLOOKUP(B1155,[2]RH!$B:$BV,72,0)</f>
        <v>Non-Actif</v>
      </c>
      <c r="B1155" s="6">
        <v>1156</v>
      </c>
      <c r="C1155" s="7" t="s">
        <v>168</v>
      </c>
      <c r="D1155" s="7" t="s">
        <v>4676</v>
      </c>
      <c r="E1155" s="7" t="s">
        <v>67</v>
      </c>
      <c r="F1155" s="7" t="s">
        <v>118</v>
      </c>
      <c r="G1155" s="7" t="s">
        <v>220</v>
      </c>
      <c r="H1155" s="7">
        <v>560</v>
      </c>
      <c r="I1155" s="7" t="s">
        <v>189</v>
      </c>
      <c r="J1155" s="7" t="s">
        <v>190</v>
      </c>
      <c r="K1155" s="7" t="s">
        <v>146</v>
      </c>
      <c r="L1155" s="7" t="s">
        <v>90</v>
      </c>
      <c r="M1155" s="7" t="s">
        <v>191</v>
      </c>
      <c r="N1155" s="8">
        <v>44838</v>
      </c>
      <c r="O1155" s="8"/>
      <c r="P1155" s="7">
        <f t="shared" ref="P1155:P1218" ca="1" si="1480">IF(W1155="","",W1155-TODAY())</f>
        <v>-279</v>
      </c>
      <c r="Q1155" s="8">
        <v>45395</v>
      </c>
      <c r="R1155" s="7" t="s">
        <v>2344</v>
      </c>
      <c r="S1155" s="7"/>
      <c r="T1155" s="9" t="s">
        <v>156</v>
      </c>
      <c r="U1155" s="7" t="str">
        <f t="shared" si="1467"/>
        <v>Contractuel</v>
      </c>
      <c r="V1155" s="8">
        <v>45352</v>
      </c>
      <c r="W1155" s="8">
        <v>45443</v>
      </c>
      <c r="X1155" s="8"/>
      <c r="Y1155" s="8"/>
      <c r="Z1155" s="8">
        <v>44838</v>
      </c>
      <c r="AA1155" s="7">
        <f t="shared" si="1468"/>
        <v>10</v>
      </c>
      <c r="AB1155" s="7">
        <f t="shared" si="1469"/>
        <v>2022</v>
      </c>
      <c r="AC1155" s="7">
        <f t="shared" si="1470"/>
        <v>2026</v>
      </c>
      <c r="AD1155" s="10" t="e">
        <f t="shared" ref="AD1155:AD1218" ca="1" si="1481">IF(#REF!="Non",(DAYS360(N1155,Q1155)/360),(DAYS360(N1155,TODAY())/360))</f>
        <v>#REF!</v>
      </c>
      <c r="AE1155" s="10" t="e">
        <f t="shared" ca="1" si="1472"/>
        <v>#REF!</v>
      </c>
      <c r="AF1155" s="8">
        <v>30863</v>
      </c>
      <c r="AG1155" s="11">
        <f t="shared" ca="1" si="1473"/>
        <v>40.709589041095889</v>
      </c>
      <c r="AH1155" s="10" t="str">
        <f t="shared" ca="1" si="1474"/>
        <v>&gt;35&lt; 45</v>
      </c>
      <c r="AI1155" s="12">
        <v>12664966</v>
      </c>
      <c r="AJ1155" s="13" t="s">
        <v>73</v>
      </c>
      <c r="AK1155" s="12" t="s">
        <v>4677</v>
      </c>
      <c r="AL1155" s="8">
        <v>38161</v>
      </c>
      <c r="AM1155" s="7" t="s">
        <v>108</v>
      </c>
      <c r="AN1155" s="7" t="s">
        <v>76</v>
      </c>
      <c r="AO1155">
        <v>2</v>
      </c>
      <c r="AQ1155" s="14">
        <v>3</v>
      </c>
      <c r="AR1155" s="14">
        <v>2</v>
      </c>
      <c r="AS1155" s="15">
        <f t="shared" si="1475"/>
        <v>45568.5</v>
      </c>
      <c r="AT1155" s="14" t="s">
        <v>163</v>
      </c>
      <c r="AU1155" s="12">
        <v>3.3069999999999999</v>
      </c>
      <c r="AV1155" s="17" t="s">
        <v>236</v>
      </c>
      <c r="AW1155" s="18" t="s">
        <v>1626</v>
      </c>
      <c r="AX1155" s="19" t="s">
        <v>4678</v>
      </c>
      <c r="AY1155" s="17" t="s">
        <v>236</v>
      </c>
      <c r="AZ1155" s="14" t="s">
        <v>203</v>
      </c>
      <c r="BA1155" s="20" t="str">
        <f t="shared" si="1476"/>
        <v>17535940172504559117</v>
      </c>
      <c r="BB1155" s="31">
        <f t="shared" si="1477"/>
        <v>20</v>
      </c>
      <c r="BC1155" s="22" t="s">
        <v>4679</v>
      </c>
      <c r="BD1155" s="23" t="s">
        <v>341</v>
      </c>
      <c r="BF1155" s="8"/>
      <c r="BG1155" s="32">
        <v>22386328</v>
      </c>
      <c r="BH1155" s="32">
        <v>96747515</v>
      </c>
      <c r="BI1155" s="32"/>
      <c r="BJ1155" t="s">
        <v>299</v>
      </c>
      <c r="BK1155" s="14" t="str">
        <f t="shared" si="1411"/>
        <v>A-560</v>
      </c>
      <c r="BL1155" s="14" t="s">
        <v>300</v>
      </c>
      <c r="BM1155" s="25"/>
      <c r="BN1155" s="26" t="str">
        <f t="shared" si="1443"/>
        <v>17535940172504559117</v>
      </c>
      <c r="BO1155" s="27" t="str">
        <f t="shared" si="1478"/>
        <v>OUANSSI NOURA</v>
      </c>
      <c r="BP1155" s="26">
        <f t="shared" si="1479"/>
        <v>1156</v>
      </c>
      <c r="BQ1155" s="28"/>
    </row>
    <row r="1156" spans="1:69" x14ac:dyDescent="0.25">
      <c r="A1156" t="str">
        <f>VLOOKUP(B1156,[2]RH!$B:$BV,72,0)</f>
        <v>Non-Actif</v>
      </c>
      <c r="B1156" s="6">
        <v>1157</v>
      </c>
      <c r="C1156" s="7" t="s">
        <v>168</v>
      </c>
      <c r="D1156" s="7" t="s">
        <v>4680</v>
      </c>
      <c r="E1156" s="7" t="s">
        <v>67</v>
      </c>
      <c r="F1156" s="7" t="s">
        <v>118</v>
      </c>
      <c r="G1156" s="7" t="s">
        <v>220</v>
      </c>
      <c r="H1156" s="7" t="s">
        <v>649</v>
      </c>
      <c r="I1156" s="7" t="s">
        <v>709</v>
      </c>
      <c r="J1156" s="7" t="s">
        <v>190</v>
      </c>
      <c r="K1156" s="7" t="s">
        <v>146</v>
      </c>
      <c r="L1156" s="7" t="s">
        <v>90</v>
      </c>
      <c r="M1156" s="7" t="s">
        <v>191</v>
      </c>
      <c r="N1156" s="8">
        <v>44838</v>
      </c>
      <c r="O1156" s="8"/>
      <c r="P1156" s="7">
        <f t="shared" ca="1" si="1480"/>
        <v>-371</v>
      </c>
      <c r="Q1156" s="8">
        <v>45351</v>
      </c>
      <c r="R1156" s="7" t="s">
        <v>290</v>
      </c>
      <c r="S1156" s="7" t="s">
        <v>771</v>
      </c>
      <c r="T1156" s="9" t="s">
        <v>156</v>
      </c>
      <c r="U1156" s="7" t="str">
        <f t="shared" si="1467"/>
        <v>Contractuel</v>
      </c>
      <c r="V1156" s="8">
        <v>45261</v>
      </c>
      <c r="W1156" s="8">
        <v>45351</v>
      </c>
      <c r="X1156" s="8"/>
      <c r="Y1156" s="8"/>
      <c r="Z1156" s="8">
        <v>44838</v>
      </c>
      <c r="AA1156" s="7">
        <f t="shared" si="1468"/>
        <v>10</v>
      </c>
      <c r="AB1156" s="7">
        <f t="shared" si="1469"/>
        <v>2022</v>
      </c>
      <c r="AC1156" s="7">
        <f t="shared" si="1470"/>
        <v>2026</v>
      </c>
      <c r="AD1156" s="10" t="e">
        <f t="shared" ref="AD1156:AD1219" ca="1" si="1482">IF(#REF!="Non",(DAYS360(N1156,Q1156)/360),(DAYS360(N1156,TODAY())/360))</f>
        <v>#REF!</v>
      </c>
      <c r="AE1156" s="10" t="e">
        <f t="shared" ca="1" si="1472"/>
        <v>#REF!</v>
      </c>
      <c r="AF1156" s="8">
        <v>26574</v>
      </c>
      <c r="AG1156" s="11">
        <f t="shared" ca="1" si="1473"/>
        <v>52.460273972602742</v>
      </c>
      <c r="AH1156" s="10" t="str">
        <f t="shared" ca="1" si="1474"/>
        <v>&gt;45&lt; 55</v>
      </c>
      <c r="AI1156" s="12">
        <v>11815729</v>
      </c>
      <c r="AJ1156" s="13" t="s">
        <v>79</v>
      </c>
      <c r="AK1156" s="12" t="s">
        <v>4681</v>
      </c>
      <c r="AL1156" s="8">
        <v>40008</v>
      </c>
      <c r="AM1156" s="7" t="s">
        <v>108</v>
      </c>
      <c r="AN1156" s="7" t="s">
        <v>76</v>
      </c>
      <c r="AO1156">
        <v>2</v>
      </c>
      <c r="AQ1156" s="14">
        <v>3</v>
      </c>
      <c r="AR1156" s="14">
        <v>2</v>
      </c>
      <c r="AS1156" s="15">
        <f t="shared" si="1475"/>
        <v>45568.5</v>
      </c>
      <c r="AT1156" s="14" t="s">
        <v>163</v>
      </c>
      <c r="AU1156" s="12">
        <v>3.3069999999999999</v>
      </c>
      <c r="AV1156" s="17" t="s">
        <v>236</v>
      </c>
      <c r="AW1156" s="18" t="s">
        <v>201</v>
      </c>
      <c r="AX1156" s="19" t="s">
        <v>4682</v>
      </c>
      <c r="AY1156" s="17" t="s">
        <v>309</v>
      </c>
      <c r="AZ1156" s="14" t="s">
        <v>203</v>
      </c>
      <c r="BA1156" s="20" t="str">
        <f t="shared" si="1476"/>
        <v>17001000000318924160</v>
      </c>
      <c r="BB1156" s="31">
        <f t="shared" si="1477"/>
        <v>20</v>
      </c>
      <c r="BC1156" s="22" t="s">
        <v>4683</v>
      </c>
      <c r="BD1156" s="23" t="s">
        <v>341</v>
      </c>
      <c r="BF1156" s="8"/>
      <c r="BG1156" s="32">
        <v>58052169</v>
      </c>
      <c r="BH1156" s="32">
        <v>97944591</v>
      </c>
      <c r="BI1156" s="32"/>
      <c r="BJ1156" t="s">
        <v>299</v>
      </c>
      <c r="BK1156" s="14" t="str">
        <f t="shared" si="1411"/>
        <v>A-Panda</v>
      </c>
      <c r="BL1156" s="14" t="s">
        <v>595</v>
      </c>
      <c r="BM1156" s="25"/>
      <c r="BN1156" s="26" t="str">
        <f t="shared" si="1443"/>
        <v>17001000000318924160</v>
      </c>
      <c r="BO1156" s="27" t="str">
        <f t="shared" si="1478"/>
        <v>ROMDHANI HAYET</v>
      </c>
      <c r="BP1156" s="26">
        <f t="shared" si="1479"/>
        <v>1157</v>
      </c>
      <c r="BQ1156" s="28"/>
    </row>
    <row r="1157" spans="1:69" x14ac:dyDescent="0.25">
      <c r="A1157" t="str">
        <f>VLOOKUP(B1157,[2]RH!$B:$BV,72,0)</f>
        <v>Non-Actif</v>
      </c>
      <c r="B1157" s="6">
        <v>1158</v>
      </c>
      <c r="C1157" s="7" t="s">
        <v>100</v>
      </c>
      <c r="D1157" s="7" t="s">
        <v>4684</v>
      </c>
      <c r="E1157" s="7" t="s">
        <v>67</v>
      </c>
      <c r="F1157" s="7" t="s">
        <v>118</v>
      </c>
      <c r="G1157" s="7" t="s">
        <v>220</v>
      </c>
      <c r="H1157" s="7">
        <v>520</v>
      </c>
      <c r="I1157" s="7"/>
      <c r="J1157" s="7" t="s">
        <v>190</v>
      </c>
      <c r="K1157" s="7" t="s">
        <v>146</v>
      </c>
      <c r="L1157" s="7" t="s">
        <v>90</v>
      </c>
      <c r="M1157" s="7" t="s">
        <v>191</v>
      </c>
      <c r="N1157" s="8">
        <v>44844</v>
      </c>
      <c r="O1157" s="8"/>
      <c r="P1157" s="7">
        <f t="shared" ca="1" si="1480"/>
        <v>-796</v>
      </c>
      <c r="Q1157" s="8">
        <v>44870</v>
      </c>
      <c r="R1157" s="7" t="s">
        <v>91</v>
      </c>
      <c r="S1157" s="7"/>
      <c r="T1157" s="9" t="s">
        <v>156</v>
      </c>
      <c r="U1157" s="7" t="str">
        <f t="shared" si="1467"/>
        <v>Contractuel</v>
      </c>
      <c r="V1157" s="8">
        <v>44844</v>
      </c>
      <c r="W1157" s="8">
        <v>44926</v>
      </c>
      <c r="X1157" s="8"/>
      <c r="Y1157" s="8"/>
      <c r="Z1157" s="8">
        <v>44844</v>
      </c>
      <c r="AA1157" s="7">
        <f t="shared" si="1468"/>
        <v>10</v>
      </c>
      <c r="AB1157" s="7">
        <f t="shared" si="1469"/>
        <v>2022</v>
      </c>
      <c r="AC1157" s="7">
        <f t="shared" si="1470"/>
        <v>2026</v>
      </c>
      <c r="AD1157" s="10" t="e">
        <f t="shared" ref="AD1157:AD1220" ca="1" si="1483">IF(#REF!="Non",(DAYS360(N1157,Q1157)/360),(DAYS360(N1157,TODAY())/360))</f>
        <v>#REF!</v>
      </c>
      <c r="AE1157" s="10" t="e">
        <f t="shared" ca="1" si="1472"/>
        <v>#REF!</v>
      </c>
      <c r="AF1157" s="8">
        <v>31894</v>
      </c>
      <c r="AG1157" s="11">
        <f t="shared" ca="1" si="1473"/>
        <v>37.884931506849313</v>
      </c>
      <c r="AH1157" s="10" t="str">
        <f t="shared" ca="1" si="1474"/>
        <v>&gt;35&lt; 45</v>
      </c>
      <c r="AI1157" s="12">
        <v>12666588</v>
      </c>
      <c r="AJ1157" s="13" t="s">
        <v>92</v>
      </c>
      <c r="AK1157" s="12" t="s">
        <v>4685</v>
      </c>
      <c r="AL1157" s="8">
        <v>38271</v>
      </c>
      <c r="AM1157" s="7" t="s">
        <v>108</v>
      </c>
      <c r="AN1157" s="7" t="s">
        <v>109</v>
      </c>
      <c r="AQ1157" s="14">
        <v>3</v>
      </c>
      <c r="AR1157" s="14">
        <v>1</v>
      </c>
      <c r="AS1157" s="15">
        <f t="shared" si="1475"/>
        <v>45209.25</v>
      </c>
      <c r="AT1157" s="14" t="s">
        <v>163</v>
      </c>
      <c r="AU1157" s="12">
        <v>3.3069999999999999</v>
      </c>
      <c r="AV1157" s="17" t="s">
        <v>236</v>
      </c>
      <c r="AW1157" s="18" t="s">
        <v>201</v>
      </c>
      <c r="AX1157" s="19" t="s">
        <v>4686</v>
      </c>
      <c r="AY1157" s="17" t="s">
        <v>192</v>
      </c>
      <c r="AZ1157" s="14" t="s">
        <v>203</v>
      </c>
      <c r="BA1157" s="20" t="str">
        <f t="shared" si="1476"/>
        <v>17001000000318806402</v>
      </c>
      <c r="BB1157" s="31">
        <f t="shared" si="1477"/>
        <v>20</v>
      </c>
      <c r="BC1157" s="22" t="s">
        <v>4687</v>
      </c>
      <c r="BD1157" s="23" t="s">
        <v>115</v>
      </c>
      <c r="BF1157" s="8"/>
      <c r="BG1157" s="32">
        <v>50416922</v>
      </c>
      <c r="BH1157" s="32">
        <v>23587868</v>
      </c>
      <c r="BI1157" s="32"/>
      <c r="BJ1157" t="s">
        <v>299</v>
      </c>
      <c r="BK1157" s="14" t="str">
        <f t="shared" si="1411"/>
        <v>A-520</v>
      </c>
      <c r="BL1157" s="14"/>
      <c r="BM1157" s="25"/>
      <c r="BN1157" s="26" t="str">
        <f t="shared" si="1443"/>
        <v>17001000000318806402</v>
      </c>
      <c r="BO1157" s="27" t="str">
        <f t="shared" si="1478"/>
        <v>MOUSSI MERIAM</v>
      </c>
      <c r="BP1157" s="26">
        <f t="shared" si="1479"/>
        <v>1158</v>
      </c>
      <c r="BQ1157" s="28"/>
    </row>
    <row r="1158" spans="1:69" x14ac:dyDescent="0.25">
      <c r="A1158" t="str">
        <f>VLOOKUP(B1158,[2]RH!$B:$BV,72,0)</f>
        <v>Non-Actif</v>
      </c>
      <c r="B1158" s="6">
        <v>1159</v>
      </c>
      <c r="C1158" s="7" t="s">
        <v>100</v>
      </c>
      <c r="D1158" s="7" t="s">
        <v>4688</v>
      </c>
      <c r="E1158" s="7" t="s">
        <v>67</v>
      </c>
      <c r="F1158" s="7" t="s">
        <v>118</v>
      </c>
      <c r="G1158" s="7" t="s">
        <v>220</v>
      </c>
      <c r="H1158" s="7">
        <v>560</v>
      </c>
      <c r="I1158" s="7" t="s">
        <v>189</v>
      </c>
      <c r="J1158" s="7" t="s">
        <v>190</v>
      </c>
      <c r="K1158" s="7" t="s">
        <v>146</v>
      </c>
      <c r="L1158" s="7" t="s">
        <v>90</v>
      </c>
      <c r="M1158" s="7" t="s">
        <v>191</v>
      </c>
      <c r="N1158" s="8">
        <v>44844</v>
      </c>
      <c r="O1158" s="8"/>
      <c r="P1158" s="7">
        <f t="shared" ca="1" si="1480"/>
        <v>-279</v>
      </c>
      <c r="Q1158" s="8">
        <v>45398</v>
      </c>
      <c r="R1158" s="7" t="s">
        <v>3905</v>
      </c>
      <c r="S1158" s="7"/>
      <c r="T1158" s="9" t="s">
        <v>156</v>
      </c>
      <c r="U1158" s="7" t="str">
        <f t="shared" si="1467"/>
        <v>Contractuel</v>
      </c>
      <c r="V1158" s="8">
        <v>45352</v>
      </c>
      <c r="W1158" s="8">
        <v>45443</v>
      </c>
      <c r="X1158" s="8"/>
      <c r="Y1158" s="8"/>
      <c r="Z1158" s="8">
        <v>44844</v>
      </c>
      <c r="AA1158" s="7">
        <f t="shared" si="1468"/>
        <v>10</v>
      </c>
      <c r="AB1158" s="7">
        <f t="shared" si="1469"/>
        <v>2022</v>
      </c>
      <c r="AC1158" s="7">
        <f t="shared" si="1470"/>
        <v>2026</v>
      </c>
      <c r="AD1158" s="10" t="e">
        <f t="shared" ref="AD1158:AD1221" ca="1" si="1484">IF(#REF!="Non",(DAYS360(N1158,Q1158)/360),(DAYS360(N1158,TODAY())/360))</f>
        <v>#REF!</v>
      </c>
      <c r="AE1158" s="10" t="e">
        <f t="shared" ca="1" si="1472"/>
        <v>#REF!</v>
      </c>
      <c r="AF1158" s="8">
        <v>35118</v>
      </c>
      <c r="AG1158" s="11">
        <f t="shared" ca="1" si="1473"/>
        <v>29.052054794520547</v>
      </c>
      <c r="AH1158" s="10" t="str">
        <f t="shared" ca="1" si="1474"/>
        <v>&gt;25&lt; 35</v>
      </c>
      <c r="AI1158" s="12">
        <v>17330718</v>
      </c>
      <c r="AJ1158" s="13" t="s">
        <v>106</v>
      </c>
      <c r="AK1158" s="12">
        <v>14352522</v>
      </c>
      <c r="AL1158" s="8">
        <v>42304</v>
      </c>
      <c r="AM1158" s="7" t="s">
        <v>108</v>
      </c>
      <c r="AN1158" s="7" t="s">
        <v>109</v>
      </c>
      <c r="AQ1158" s="14">
        <v>3</v>
      </c>
      <c r="AR1158" s="14">
        <v>2</v>
      </c>
      <c r="AS1158" s="15">
        <f t="shared" si="1475"/>
        <v>45574.5</v>
      </c>
      <c r="AT1158" s="14" t="s">
        <v>163</v>
      </c>
      <c r="AU1158" s="12">
        <v>3.3069999999999999</v>
      </c>
      <c r="AV1158" s="17" t="s">
        <v>236</v>
      </c>
      <c r="AW1158" s="18" t="s">
        <v>201</v>
      </c>
      <c r="AX1158" s="19" t="s">
        <v>4689</v>
      </c>
      <c r="AY1158" s="17" t="s">
        <v>120</v>
      </c>
      <c r="AZ1158" s="14" t="s">
        <v>203</v>
      </c>
      <c r="BA1158" s="20" t="str">
        <f t="shared" si="1476"/>
        <v>17001000000286382406</v>
      </c>
      <c r="BB1158" s="31">
        <f t="shared" si="1477"/>
        <v>20</v>
      </c>
      <c r="BC1158" s="22" t="s">
        <v>4690</v>
      </c>
      <c r="BD1158" s="23" t="s">
        <v>341</v>
      </c>
      <c r="BF1158" s="8"/>
      <c r="BG1158" s="32">
        <v>51411685</v>
      </c>
      <c r="BH1158" s="32">
        <v>23198993</v>
      </c>
      <c r="BI1158" s="32"/>
      <c r="BJ1158" t="s">
        <v>299</v>
      </c>
      <c r="BK1158" s="14" t="str">
        <f t="shared" si="1411"/>
        <v>A-560</v>
      </c>
      <c r="BL1158" s="14" t="s">
        <v>241</v>
      </c>
      <c r="BM1158" s="25"/>
      <c r="BN1158" s="26" t="str">
        <f t="shared" si="1443"/>
        <v>17001000000286382406</v>
      </c>
      <c r="BO1158" s="27" t="str">
        <f t="shared" si="1478"/>
        <v>GHAZGHAZI AMINA</v>
      </c>
      <c r="BP1158" s="26">
        <f t="shared" si="1479"/>
        <v>1159</v>
      </c>
      <c r="BQ1158" s="28"/>
    </row>
    <row r="1159" spans="1:69" x14ac:dyDescent="0.25">
      <c r="A1159" t="str">
        <f>VLOOKUP(B1159,[2]RH!$B:$BV,72,0)</f>
        <v>si</v>
      </c>
      <c r="B1159" s="6">
        <v>1160</v>
      </c>
      <c r="C1159" s="7" t="s">
        <v>168</v>
      </c>
      <c r="D1159" s="7" t="s">
        <v>4691</v>
      </c>
      <c r="E1159" s="7" t="s">
        <v>67</v>
      </c>
      <c r="F1159" s="7" t="s">
        <v>118</v>
      </c>
      <c r="G1159" s="7" t="s">
        <v>2675</v>
      </c>
      <c r="H1159" s="7" t="s">
        <v>649</v>
      </c>
      <c r="I1159" s="7" t="s">
        <v>709</v>
      </c>
      <c r="J1159" s="7" t="s">
        <v>190</v>
      </c>
      <c r="K1159" s="7" t="s">
        <v>146</v>
      </c>
      <c r="L1159" s="7" t="s">
        <v>90</v>
      </c>
      <c r="M1159" s="7" t="s">
        <v>191</v>
      </c>
      <c r="N1159" s="8">
        <v>44844</v>
      </c>
      <c r="O1159" s="8"/>
      <c r="P1159" s="7">
        <f t="shared" ca="1" si="1480"/>
        <v>-6</v>
      </c>
      <c r="Q1159" s="8"/>
      <c r="R1159" s="7"/>
      <c r="S1159" s="7"/>
      <c r="T1159" s="9" t="s">
        <v>156</v>
      </c>
      <c r="U1159" s="7" t="str">
        <f t="shared" si="1467"/>
        <v>Contractuel</v>
      </c>
      <c r="V1159" s="8">
        <v>45689</v>
      </c>
      <c r="W1159" s="8">
        <f>VLOOKUP(B1159,[1]BASE!$A:$Q,17,0)</f>
        <v>45716</v>
      </c>
      <c r="X1159" s="8"/>
      <c r="Y1159" s="8"/>
      <c r="Z1159" s="8">
        <v>44844</v>
      </c>
      <c r="AA1159" s="7">
        <f t="shared" si="1468"/>
        <v>10</v>
      </c>
      <c r="AB1159" s="7">
        <f t="shared" si="1469"/>
        <v>2022</v>
      </c>
      <c r="AC1159" s="7">
        <f t="shared" si="1470"/>
        <v>2026</v>
      </c>
      <c r="AD1159" s="10" t="e">
        <f t="shared" ref="AD1159:AD1222" ca="1" si="1485">IF(#REF!="Non",(DAYS360(N1159,Q1159)/360),(DAYS360(N1159,TODAY())/360))</f>
        <v>#REF!</v>
      </c>
      <c r="AE1159" s="10" t="e">
        <f t="shared" ca="1" si="1472"/>
        <v>#REF!</v>
      </c>
      <c r="AF1159" s="8">
        <v>34182</v>
      </c>
      <c r="AG1159" s="11">
        <f t="shared" ca="1" si="1473"/>
        <v>31.616438356164384</v>
      </c>
      <c r="AH1159" s="10" t="str">
        <f t="shared" ca="1" si="1474"/>
        <v>&gt;25&lt; 35</v>
      </c>
      <c r="AI1159" s="12">
        <v>12964521</v>
      </c>
      <c r="AJ1159" s="13" t="s">
        <v>82</v>
      </c>
      <c r="AK1159" s="12" t="s">
        <v>4692</v>
      </c>
      <c r="AL1159" s="8">
        <v>41416</v>
      </c>
      <c r="AM1159" s="7" t="s">
        <v>108</v>
      </c>
      <c r="AN1159" s="7" t="s">
        <v>76</v>
      </c>
      <c r="AO1159">
        <v>2</v>
      </c>
      <c r="AQ1159">
        <v>3</v>
      </c>
      <c r="AR1159" s="44">
        <v>3</v>
      </c>
      <c r="AS1159" s="15">
        <f t="shared" si="1475"/>
        <v>45939.75</v>
      </c>
      <c r="AT1159" s="14" t="s">
        <v>163</v>
      </c>
      <c r="AU1159" s="12">
        <v>3.3069999999999999</v>
      </c>
      <c r="AV1159" s="17" t="s">
        <v>236</v>
      </c>
      <c r="AW1159" s="18" t="s">
        <v>201</v>
      </c>
      <c r="AX1159" s="19" t="s">
        <v>4693</v>
      </c>
      <c r="AY1159" s="17" t="s">
        <v>275</v>
      </c>
      <c r="AZ1159" s="14" t="s">
        <v>203</v>
      </c>
      <c r="BA1159" s="20" t="str">
        <f t="shared" si="1476"/>
        <v>17001000000319403534</v>
      </c>
      <c r="BB1159" s="31">
        <f t="shared" si="1477"/>
        <v>20</v>
      </c>
      <c r="BC1159" s="22" t="s">
        <v>4694</v>
      </c>
      <c r="BD1159" s="23" t="s">
        <v>341</v>
      </c>
      <c r="BF1159" s="8"/>
      <c r="BG1159" s="32">
        <v>93774633</v>
      </c>
      <c r="BH1159" s="32">
        <v>93418600</v>
      </c>
      <c r="BI1159" s="32"/>
      <c r="BJ1159" t="s">
        <v>672</v>
      </c>
      <c r="BK1159" s="14" t="str">
        <f>IF(K1159="CADRE","CADRE",CONCATENATE(J1159,"-",H1159))</f>
        <v>A-Panda</v>
      </c>
      <c r="BL1159" s="14" t="s">
        <v>595</v>
      </c>
      <c r="BM1159" s="25"/>
      <c r="BN1159" s="26" t="str">
        <f t="shared" si="1443"/>
        <v>17001000000319403534</v>
      </c>
      <c r="BO1159" s="27" t="str">
        <f t="shared" si="1478"/>
        <v>RIAHI NESSRINE</v>
      </c>
      <c r="BP1159" s="26">
        <f t="shared" si="1479"/>
        <v>1160</v>
      </c>
      <c r="BQ1159" s="28"/>
    </row>
    <row r="1160" spans="1:69" x14ac:dyDescent="0.25">
      <c r="A1160" t="str">
        <f>VLOOKUP(B1160,[2]RH!$B:$BV,72,0)</f>
        <v>Non-Actif</v>
      </c>
      <c r="B1160" s="6">
        <v>1161</v>
      </c>
      <c r="C1160" s="7" t="s">
        <v>168</v>
      </c>
      <c r="D1160" s="7" t="s">
        <v>4695</v>
      </c>
      <c r="E1160" s="7" t="s">
        <v>67</v>
      </c>
      <c r="F1160" s="7" t="s">
        <v>118</v>
      </c>
      <c r="G1160" s="7" t="s">
        <v>220</v>
      </c>
      <c r="H1160" s="7">
        <v>965</v>
      </c>
      <c r="I1160" s="7" t="s">
        <v>1407</v>
      </c>
      <c r="J1160" s="7" t="s">
        <v>190</v>
      </c>
      <c r="K1160" s="7" t="s">
        <v>146</v>
      </c>
      <c r="L1160" s="7" t="s">
        <v>90</v>
      </c>
      <c r="M1160" s="7" t="s">
        <v>191</v>
      </c>
      <c r="N1160" s="8">
        <v>44844</v>
      </c>
      <c r="O1160" s="8"/>
      <c r="P1160" s="7">
        <f t="shared" ca="1" si="1480"/>
        <v>-737</v>
      </c>
      <c r="Q1160" s="8">
        <v>44986</v>
      </c>
      <c r="R1160" s="7" t="s">
        <v>147</v>
      </c>
      <c r="S1160" s="7"/>
      <c r="T1160" s="9" t="s">
        <v>156</v>
      </c>
      <c r="U1160" s="7" t="str">
        <f t="shared" si="1467"/>
        <v>Contractuel</v>
      </c>
      <c r="V1160" s="8">
        <v>44927</v>
      </c>
      <c r="W1160" s="8">
        <v>44985</v>
      </c>
      <c r="X1160" s="8"/>
      <c r="Y1160" s="8"/>
      <c r="Z1160" s="8">
        <v>44844</v>
      </c>
      <c r="AA1160" s="7">
        <f t="shared" si="1468"/>
        <v>10</v>
      </c>
      <c r="AB1160" s="7">
        <f t="shared" si="1469"/>
        <v>2022</v>
      </c>
      <c r="AC1160" s="7">
        <f t="shared" si="1470"/>
        <v>2026</v>
      </c>
      <c r="AD1160" s="10" t="e">
        <f t="shared" ref="AD1160:AD1223" ca="1" si="1486">IF(#REF!="Non",(DAYS360(N1160,Q1160)/360),(DAYS360(N1160,TODAY())/360))</f>
        <v>#REF!</v>
      </c>
      <c r="AE1160" s="10" t="e">
        <f t="shared" ca="1" si="1472"/>
        <v>#REF!</v>
      </c>
      <c r="AF1160" s="8">
        <v>32757</v>
      </c>
      <c r="AG1160" s="11">
        <f t="shared" ca="1" si="1473"/>
        <v>35.520547945205479</v>
      </c>
      <c r="AH1160" s="10" t="str">
        <f t="shared" ca="1" si="1474"/>
        <v>&gt;35&lt; 45</v>
      </c>
      <c r="AI1160" s="12">
        <v>16443752</v>
      </c>
      <c r="AJ1160" s="13" t="s">
        <v>92</v>
      </c>
      <c r="AK1160" s="12" t="s">
        <v>4696</v>
      </c>
      <c r="AL1160" s="8">
        <v>40657</v>
      </c>
      <c r="AM1160" s="7" t="s">
        <v>108</v>
      </c>
      <c r="AN1160" s="7" t="s">
        <v>76</v>
      </c>
      <c r="AO1160">
        <v>1</v>
      </c>
      <c r="AQ1160" s="14">
        <v>3</v>
      </c>
      <c r="AR1160" s="14">
        <v>1</v>
      </c>
      <c r="AS1160" s="15">
        <f t="shared" si="1475"/>
        <v>45209.25</v>
      </c>
      <c r="AT1160" s="14" t="s">
        <v>163</v>
      </c>
      <c r="AU1160" s="12">
        <v>3.3069999999999999</v>
      </c>
      <c r="AV1160" s="17" t="s">
        <v>236</v>
      </c>
      <c r="AW1160" s="18" t="s">
        <v>1626</v>
      </c>
      <c r="AX1160" s="19" t="s">
        <v>4697</v>
      </c>
      <c r="AY1160" s="17" t="s">
        <v>404</v>
      </c>
      <c r="AZ1160" s="14" t="s">
        <v>203</v>
      </c>
      <c r="BA1160" s="20" t="str">
        <f t="shared" si="1476"/>
        <v>17535940173540213955</v>
      </c>
      <c r="BB1160" s="31">
        <f t="shared" si="1477"/>
        <v>20</v>
      </c>
      <c r="BC1160" s="22" t="s">
        <v>1177</v>
      </c>
      <c r="BD1160" s="23" t="s">
        <v>568</v>
      </c>
      <c r="BF1160" s="8"/>
      <c r="BG1160" s="32">
        <v>52050181</v>
      </c>
      <c r="BH1160" s="32">
        <v>20886121</v>
      </c>
      <c r="BI1160" s="32"/>
      <c r="BJ1160" t="s">
        <v>486</v>
      </c>
      <c r="BK1160" s="14" t="str">
        <f t="shared" si="1411"/>
        <v>A-965</v>
      </c>
      <c r="BL1160" s="14"/>
      <c r="BM1160" s="25"/>
      <c r="BN1160" s="26" t="str">
        <f t="shared" si="1443"/>
        <v>17535940173540213955</v>
      </c>
      <c r="BO1160" s="27" t="str">
        <f t="shared" si="1478"/>
        <v>BOUZID IMEN</v>
      </c>
      <c r="BP1160" s="26">
        <f t="shared" si="1479"/>
        <v>1161</v>
      </c>
      <c r="BQ1160" s="28"/>
    </row>
    <row r="1161" spans="1:69" x14ac:dyDescent="0.25">
      <c r="A1161" t="str">
        <f>VLOOKUP(B1161,[2]RH!$B:$BV,72,0)</f>
        <v>Non-Actif</v>
      </c>
      <c r="B1161" s="6">
        <v>1162</v>
      </c>
      <c r="C1161" s="7" t="s">
        <v>168</v>
      </c>
      <c r="D1161" s="7" t="s">
        <v>4698</v>
      </c>
      <c r="E1161" s="7" t="s">
        <v>67</v>
      </c>
      <c r="F1161" s="7" t="s">
        <v>118</v>
      </c>
      <c r="G1161" s="7" t="s">
        <v>220</v>
      </c>
      <c r="H1161" s="7">
        <v>520</v>
      </c>
      <c r="I1161" s="7" t="s">
        <v>614</v>
      </c>
      <c r="J1161" s="7" t="s">
        <v>281</v>
      </c>
      <c r="K1161" s="7" t="s">
        <v>146</v>
      </c>
      <c r="L1161" s="7" t="s">
        <v>90</v>
      </c>
      <c r="M1161" s="7" t="s">
        <v>191</v>
      </c>
      <c r="N1161" s="8">
        <v>44845</v>
      </c>
      <c r="O1161" s="8"/>
      <c r="P1161" s="7">
        <f t="shared" ca="1" si="1480"/>
        <v>-645</v>
      </c>
      <c r="Q1161" s="8">
        <v>45032</v>
      </c>
      <c r="R1161" s="7" t="s">
        <v>1728</v>
      </c>
      <c r="S1161" s="7" t="s">
        <v>2332</v>
      </c>
      <c r="T1161" s="9" t="s">
        <v>156</v>
      </c>
      <c r="U1161" s="7" t="str">
        <f t="shared" si="1467"/>
        <v>Contractuel</v>
      </c>
      <c r="V1161" s="8">
        <v>44986</v>
      </c>
      <c r="W1161" s="8">
        <v>45077</v>
      </c>
      <c r="X1161" s="8"/>
      <c r="Y1161" s="8"/>
      <c r="Z1161" s="8">
        <v>44845</v>
      </c>
      <c r="AA1161" s="7">
        <f t="shared" si="1468"/>
        <v>10</v>
      </c>
      <c r="AB1161" s="7">
        <f t="shared" si="1469"/>
        <v>2022</v>
      </c>
      <c r="AC1161" s="7">
        <f t="shared" si="1470"/>
        <v>2026</v>
      </c>
      <c r="AD1161" s="10" t="e">
        <f t="shared" ref="AD1161:AD1224" ca="1" si="1487">IF(#REF!="Non",(DAYS360(N1161,Q1161)/360),(DAYS360(N1161,TODAY())/360))</f>
        <v>#REF!</v>
      </c>
      <c r="AE1161" s="10" t="e">
        <f t="shared" ca="1" si="1472"/>
        <v>#REF!</v>
      </c>
      <c r="AF1161" s="8">
        <v>33198</v>
      </c>
      <c r="AG1161" s="11">
        <f t="shared" ca="1" si="1473"/>
        <v>34.31232876712329</v>
      </c>
      <c r="AH1161" s="10" t="str">
        <f t="shared" ca="1" si="1474"/>
        <v>&gt;25&lt; 35</v>
      </c>
      <c r="AI1161" s="12">
        <v>16186341</v>
      </c>
      <c r="AJ1161" s="13" t="s">
        <v>150</v>
      </c>
      <c r="AK1161" s="12" t="s">
        <v>971</v>
      </c>
      <c r="AL1161" s="8">
        <v>44425</v>
      </c>
      <c r="AM1161" s="7" t="s">
        <v>108</v>
      </c>
      <c r="AN1161" s="7" t="s">
        <v>76</v>
      </c>
      <c r="AQ1161" s="14">
        <v>3</v>
      </c>
      <c r="AR1161" s="14">
        <v>1</v>
      </c>
      <c r="AS1161" s="15">
        <f t="shared" si="1475"/>
        <v>45210.25</v>
      </c>
      <c r="AT1161" s="14" t="s">
        <v>163</v>
      </c>
      <c r="AU1161" s="12">
        <v>3.3069999999999999</v>
      </c>
      <c r="AV1161" s="17" t="s">
        <v>236</v>
      </c>
      <c r="AW1161" s="18" t="s">
        <v>201</v>
      </c>
      <c r="AX1161" s="19" t="s">
        <v>972</v>
      </c>
      <c r="AY1161" s="17" t="s">
        <v>1112</v>
      </c>
      <c r="AZ1161" s="14" t="s">
        <v>203</v>
      </c>
      <c r="BA1161" s="20" t="str">
        <f t="shared" si="1476"/>
        <v>17001000000258707724</v>
      </c>
      <c r="BB1161" s="31">
        <f t="shared" si="1477"/>
        <v>20</v>
      </c>
      <c r="BC1161" s="22" t="s">
        <v>4699</v>
      </c>
      <c r="BD1161" s="23" t="s">
        <v>341</v>
      </c>
      <c r="BF1161" s="8"/>
      <c r="BG1161" s="32">
        <v>55722770</v>
      </c>
      <c r="BH1161" s="32">
        <v>25986746</v>
      </c>
      <c r="BI1161" s="32"/>
      <c r="BJ1161" t="s">
        <v>486</v>
      </c>
      <c r="BK1161" s="14" t="str">
        <f t="shared" si="1411"/>
        <v>B-520</v>
      </c>
      <c r="BL1161" s="14"/>
      <c r="BM1161" s="25"/>
      <c r="BN1161" s="26" t="str">
        <f t="shared" si="1443"/>
        <v>17001000000258707724</v>
      </c>
      <c r="BO1161" s="27" t="str">
        <f t="shared" si="1478"/>
        <v>NAFATI YOSRA</v>
      </c>
      <c r="BP1161" s="26">
        <f t="shared" si="1479"/>
        <v>1162</v>
      </c>
      <c r="BQ1161" s="28"/>
    </row>
    <row r="1162" spans="1:69" x14ac:dyDescent="0.25">
      <c r="A1162" t="str">
        <f>VLOOKUP(B1162,[2]RH!$B:$BV,72,0)</f>
        <v>Non-Actif</v>
      </c>
      <c r="B1162" s="6">
        <v>1163</v>
      </c>
      <c r="C1162" s="7" t="s">
        <v>168</v>
      </c>
      <c r="D1162" s="7" t="s">
        <v>4700</v>
      </c>
      <c r="E1162" s="7" t="s">
        <v>67</v>
      </c>
      <c r="F1162" s="7" t="s">
        <v>118</v>
      </c>
      <c r="G1162" s="7" t="s">
        <v>533</v>
      </c>
      <c r="H1162" s="7">
        <v>965</v>
      </c>
      <c r="I1162" s="7"/>
      <c r="J1162" s="7" t="s">
        <v>190</v>
      </c>
      <c r="K1162" s="7" t="s">
        <v>89</v>
      </c>
      <c r="L1162" s="7" t="s">
        <v>90</v>
      </c>
      <c r="M1162" s="7" t="s">
        <v>535</v>
      </c>
      <c r="N1162" s="8">
        <v>44853</v>
      </c>
      <c r="O1162" s="8"/>
      <c r="P1162" s="7">
        <f t="shared" ca="1" si="1480"/>
        <v>-737</v>
      </c>
      <c r="Q1162" s="8">
        <v>44936</v>
      </c>
      <c r="R1162" s="7" t="s">
        <v>1603</v>
      </c>
      <c r="S1162" s="7"/>
      <c r="T1162" s="9" t="s">
        <v>156</v>
      </c>
      <c r="U1162" s="7" t="str">
        <f t="shared" si="1467"/>
        <v>Contractuel</v>
      </c>
      <c r="V1162" s="8">
        <v>44927</v>
      </c>
      <c r="W1162" s="8">
        <v>44985</v>
      </c>
      <c r="X1162" s="8"/>
      <c r="Y1162" s="8"/>
      <c r="Z1162" s="8">
        <v>44853</v>
      </c>
      <c r="AA1162" s="7">
        <f t="shared" si="1468"/>
        <v>10</v>
      </c>
      <c r="AB1162" s="7">
        <f t="shared" si="1469"/>
        <v>2022</v>
      </c>
      <c r="AC1162" s="7">
        <f t="shared" si="1470"/>
        <v>2026</v>
      </c>
      <c r="AD1162" s="10" t="e">
        <f t="shared" ref="AD1162:AD1225" ca="1" si="1488">IF(#REF!="Non",(DAYS360(N1162,Q1162)/360),(DAYS360(N1162,TODAY())/360))</f>
        <v>#REF!</v>
      </c>
      <c r="AE1162" s="10" t="e">
        <f t="shared" ca="1" si="1472"/>
        <v>#REF!</v>
      </c>
      <c r="AF1162" s="8">
        <v>31593</v>
      </c>
      <c r="AG1162" s="11">
        <f t="shared" ca="1" si="1473"/>
        <v>38.709589041095889</v>
      </c>
      <c r="AH1162" s="10" t="str">
        <f t="shared" ca="1" si="1474"/>
        <v>&gt;35&lt; 45</v>
      </c>
      <c r="AI1162" s="12"/>
      <c r="AJ1162" s="13"/>
      <c r="AK1162" s="12" t="s">
        <v>4701</v>
      </c>
      <c r="AL1162" s="8">
        <v>44468</v>
      </c>
      <c r="AM1162" s="7" t="s">
        <v>108</v>
      </c>
      <c r="AN1162" s="7" t="s">
        <v>683</v>
      </c>
      <c r="AO1162">
        <v>1</v>
      </c>
      <c r="AQ1162" s="14">
        <v>3</v>
      </c>
      <c r="AR1162" s="14">
        <v>1</v>
      </c>
      <c r="AS1162" s="15">
        <f t="shared" si="1475"/>
        <v>45218.25</v>
      </c>
      <c r="AT1162" s="14" t="s">
        <v>163</v>
      </c>
      <c r="AU1162" s="12">
        <v>3.3069999999999999</v>
      </c>
      <c r="AV1162" s="17" t="s">
        <v>236</v>
      </c>
      <c r="AW1162" s="18" t="s">
        <v>140</v>
      </c>
      <c r="AX1162" s="19" t="s">
        <v>4702</v>
      </c>
      <c r="AY1162" s="17" t="s">
        <v>420</v>
      </c>
      <c r="AZ1162" s="14" t="s">
        <v>203</v>
      </c>
      <c r="BA1162" s="20" t="str">
        <f t="shared" si="1476"/>
        <v>17606000000201884477</v>
      </c>
      <c r="BB1162" s="31">
        <f t="shared" si="1477"/>
        <v>20</v>
      </c>
      <c r="BC1162" s="22" t="s">
        <v>4703</v>
      </c>
      <c r="BD1162" s="23" t="s">
        <v>85</v>
      </c>
      <c r="BF1162" s="8">
        <v>44881</v>
      </c>
      <c r="BG1162" s="32">
        <v>97142953</v>
      </c>
      <c r="BH1162" s="32">
        <v>96962996</v>
      </c>
      <c r="BI1162" s="32"/>
      <c r="BJ1162" t="s">
        <v>144</v>
      </c>
      <c r="BK1162" s="14" t="str">
        <f t="shared" si="1411"/>
        <v>A-965</v>
      </c>
      <c r="BL1162" s="14"/>
      <c r="BM1162" s="25"/>
      <c r="BN1162" s="26" t="str">
        <f t="shared" si="1443"/>
        <v>17606000000201884477</v>
      </c>
      <c r="BO1162" s="27" t="str">
        <f t="shared" si="1478"/>
        <v>GUITNI HELA</v>
      </c>
      <c r="BP1162" s="26">
        <f t="shared" si="1479"/>
        <v>1163</v>
      </c>
      <c r="BQ1162" s="28"/>
    </row>
    <row r="1163" spans="1:69" x14ac:dyDescent="0.25">
      <c r="A1163" t="str">
        <f>VLOOKUP(B1163,[2]RH!$B:$BV,72,0)</f>
        <v>si</v>
      </c>
      <c r="B1163" s="6">
        <v>1164</v>
      </c>
      <c r="C1163" s="7" t="s">
        <v>168</v>
      </c>
      <c r="D1163" s="7" t="s">
        <v>4704</v>
      </c>
      <c r="E1163" s="7" t="s">
        <v>67</v>
      </c>
      <c r="F1163" s="7" t="s">
        <v>118</v>
      </c>
      <c r="G1163" s="7" t="s">
        <v>220</v>
      </c>
      <c r="H1163" s="7">
        <v>520</v>
      </c>
      <c r="I1163" s="7" t="s">
        <v>189</v>
      </c>
      <c r="J1163" s="7" t="s">
        <v>190</v>
      </c>
      <c r="K1163" s="7" t="s">
        <v>146</v>
      </c>
      <c r="L1163" s="7" t="s">
        <v>90</v>
      </c>
      <c r="M1163" s="7" t="s">
        <v>191</v>
      </c>
      <c r="N1163" s="8">
        <v>44845</v>
      </c>
      <c r="O1163" s="8"/>
      <c r="P1163" s="7">
        <f t="shared" ca="1" si="1480"/>
        <v>25</v>
      </c>
      <c r="Q1163" s="8"/>
      <c r="R1163" s="7"/>
      <c r="S1163" s="7"/>
      <c r="T1163" s="9" t="s">
        <v>156</v>
      </c>
      <c r="U1163" s="7" t="str">
        <f t="shared" si="1467"/>
        <v>Contractuel</v>
      </c>
      <c r="V1163" s="8">
        <v>45689</v>
      </c>
      <c r="W1163" s="8">
        <f>VLOOKUP(B1163,[1]BASE!$A:$Q,17,0)</f>
        <v>45747</v>
      </c>
      <c r="X1163" s="8"/>
      <c r="Y1163" s="8"/>
      <c r="Z1163" s="8">
        <v>44845</v>
      </c>
      <c r="AA1163" s="7">
        <f t="shared" si="1468"/>
        <v>10</v>
      </c>
      <c r="AB1163" s="7">
        <f t="shared" si="1469"/>
        <v>2022</v>
      </c>
      <c r="AC1163" s="7">
        <f t="shared" si="1470"/>
        <v>2026</v>
      </c>
      <c r="AD1163" s="10" t="e">
        <f t="shared" ref="AD1163:AD1226" ca="1" si="1489">IF(#REF!="Non",(DAYS360(N1163,Q1163)/360),(DAYS360(N1163,TODAY())/360))</f>
        <v>#REF!</v>
      </c>
      <c r="AE1163" s="10" t="e">
        <f t="shared" ca="1" si="1472"/>
        <v>#REF!</v>
      </c>
      <c r="AF1163" s="8">
        <v>27575</v>
      </c>
      <c r="AG1163" s="11">
        <f t="shared" ca="1" si="1473"/>
        <v>49.717808219178082</v>
      </c>
      <c r="AH1163" s="10" t="str">
        <f t="shared" ca="1" si="1474"/>
        <v>&gt;45&lt; 55</v>
      </c>
      <c r="AI1163" s="12">
        <v>11624535</v>
      </c>
      <c r="AJ1163" s="13" t="s">
        <v>79</v>
      </c>
      <c r="AK1163" s="12" t="s">
        <v>4705</v>
      </c>
      <c r="AL1163" s="8">
        <v>34605</v>
      </c>
      <c r="AM1163" s="7" t="s">
        <v>108</v>
      </c>
      <c r="AN1163" s="7" t="s">
        <v>76</v>
      </c>
      <c r="AO1163">
        <v>2</v>
      </c>
      <c r="AQ1163">
        <v>3</v>
      </c>
      <c r="AR1163" s="44">
        <v>3</v>
      </c>
      <c r="AS1163" s="15">
        <f t="shared" si="1475"/>
        <v>45940.75</v>
      </c>
      <c r="AT1163" s="14" t="s">
        <v>163</v>
      </c>
      <c r="AU1163" s="12">
        <v>3.3069999999999999</v>
      </c>
      <c r="AV1163" s="17" t="s">
        <v>236</v>
      </c>
      <c r="AW1163" s="18" t="s">
        <v>201</v>
      </c>
      <c r="AX1163" s="19" t="s">
        <v>4706</v>
      </c>
      <c r="AY1163" s="17" t="s">
        <v>123</v>
      </c>
      <c r="AZ1163" s="14" t="s">
        <v>203</v>
      </c>
      <c r="BA1163" s="20" t="str">
        <f t="shared" si="1476"/>
        <v>17001000000318844911</v>
      </c>
      <c r="BB1163" s="31">
        <f t="shared" si="1477"/>
        <v>20</v>
      </c>
      <c r="BC1163" s="22" t="s">
        <v>1077</v>
      </c>
      <c r="BD1163" s="23" t="s">
        <v>341</v>
      </c>
      <c r="BF1163" s="8"/>
      <c r="BG1163" s="32">
        <v>21717798</v>
      </c>
      <c r="BH1163" s="32">
        <v>25550859</v>
      </c>
      <c r="BI1163" s="32"/>
      <c r="BJ1163" t="s">
        <v>299</v>
      </c>
      <c r="BK1163" s="14" t="str">
        <f t="shared" ref="BK1163:BK1226" si="1490">IF(K1163="CADRE","CADRE",CONCATENATE(J1163,"-",H1163))</f>
        <v>A-520</v>
      </c>
      <c r="BL1163" s="14" t="s">
        <v>595</v>
      </c>
      <c r="BM1163" s="25"/>
      <c r="BN1163" s="26" t="str">
        <f t="shared" si="1443"/>
        <v>17001000000318844911</v>
      </c>
      <c r="BO1163" s="27" t="str">
        <f t="shared" si="1478"/>
        <v>GHAZOUANI NADRA</v>
      </c>
      <c r="BP1163" s="26">
        <f t="shared" si="1479"/>
        <v>1164</v>
      </c>
      <c r="BQ1163" s="28"/>
    </row>
    <row r="1164" spans="1:69" x14ac:dyDescent="0.25">
      <c r="A1164" t="str">
        <f>VLOOKUP(B1164,[2]RH!$B:$BV,72,0)</f>
        <v>si</v>
      </c>
      <c r="B1164" s="6">
        <v>1165</v>
      </c>
      <c r="C1164" s="7" t="s">
        <v>168</v>
      </c>
      <c r="D1164" s="7" t="s">
        <v>4707</v>
      </c>
      <c r="E1164" s="7" t="s">
        <v>67</v>
      </c>
      <c r="F1164" s="7" t="s">
        <v>118</v>
      </c>
      <c r="G1164" s="7" t="s">
        <v>220</v>
      </c>
      <c r="H1164" s="7" t="s">
        <v>225</v>
      </c>
      <c r="I1164" s="7" t="s">
        <v>534</v>
      </c>
      <c r="J1164" s="7" t="s">
        <v>190</v>
      </c>
      <c r="K1164" s="7" t="s">
        <v>146</v>
      </c>
      <c r="L1164" s="7" t="s">
        <v>90</v>
      </c>
      <c r="M1164" s="7" t="s">
        <v>191</v>
      </c>
      <c r="N1164" s="8">
        <v>44845</v>
      </c>
      <c r="O1164" s="8"/>
      <c r="P1164" s="7">
        <f t="shared" ca="1" si="1480"/>
        <v>25</v>
      </c>
      <c r="Q1164" s="8"/>
      <c r="R1164" s="7"/>
      <c r="S1164" s="7"/>
      <c r="T1164" s="9" t="s">
        <v>156</v>
      </c>
      <c r="U1164" s="7" t="str">
        <f t="shared" si="1467"/>
        <v>Contractuel</v>
      </c>
      <c r="V1164" s="8">
        <v>45689</v>
      </c>
      <c r="W1164" s="8">
        <f>VLOOKUP(B1164,[1]BASE!$A:$Q,17,0)</f>
        <v>45747</v>
      </c>
      <c r="X1164" s="8"/>
      <c r="Y1164" s="8"/>
      <c r="Z1164" s="8">
        <v>44845</v>
      </c>
      <c r="AA1164" s="7">
        <f t="shared" si="1468"/>
        <v>10</v>
      </c>
      <c r="AB1164" s="7">
        <f t="shared" si="1469"/>
        <v>2022</v>
      </c>
      <c r="AC1164" s="7">
        <f t="shared" si="1470"/>
        <v>2026</v>
      </c>
      <c r="AD1164" s="10" t="e">
        <f t="shared" ref="AD1164:AD1227" ca="1" si="1491">IF(#REF!="Non",(DAYS360(N1164,Q1164)/360),(DAYS360(N1164,TODAY())/360))</f>
        <v>#REF!</v>
      </c>
      <c r="AE1164" s="10" t="e">
        <f t="shared" ca="1" si="1472"/>
        <v>#REF!</v>
      </c>
      <c r="AF1164" s="8">
        <v>34933</v>
      </c>
      <c r="AG1164" s="11">
        <f t="shared" ca="1" si="1473"/>
        <v>29.55890410958904</v>
      </c>
      <c r="AH1164" s="10" t="str">
        <f t="shared" ca="1" si="1474"/>
        <v>&gt;25&lt; 35</v>
      </c>
      <c r="AI1164" s="12">
        <v>17282827</v>
      </c>
      <c r="AJ1164" s="13" t="s">
        <v>120</v>
      </c>
      <c r="AK1164" s="12">
        <v>11656592</v>
      </c>
      <c r="AL1164" s="8">
        <v>42244</v>
      </c>
      <c r="AM1164" s="7" t="s">
        <v>108</v>
      </c>
      <c r="AN1164" s="7" t="s">
        <v>76</v>
      </c>
      <c r="AO1164">
        <v>1</v>
      </c>
      <c r="AQ1164">
        <v>3</v>
      </c>
      <c r="AR1164" s="44">
        <v>3</v>
      </c>
      <c r="AS1164" s="15">
        <f t="shared" si="1475"/>
        <v>45940.75</v>
      </c>
      <c r="AT1164" s="14" t="s">
        <v>163</v>
      </c>
      <c r="AU1164" s="12">
        <v>3.3069999999999999</v>
      </c>
      <c r="AV1164" s="17" t="s">
        <v>236</v>
      </c>
      <c r="AW1164" s="18" t="s">
        <v>201</v>
      </c>
      <c r="AX1164" s="19" t="s">
        <v>4708</v>
      </c>
      <c r="AY1164" s="17" t="s">
        <v>1661</v>
      </c>
      <c r="AZ1164" s="14" t="s">
        <v>203</v>
      </c>
      <c r="BA1164" s="20" t="str">
        <f t="shared" si="1476"/>
        <v>17001000000319142022</v>
      </c>
      <c r="BB1164" s="31">
        <f t="shared" si="1477"/>
        <v>20</v>
      </c>
      <c r="BC1164" s="22" t="s">
        <v>4709</v>
      </c>
      <c r="BD1164" s="23" t="s">
        <v>115</v>
      </c>
      <c r="BF1164" s="8"/>
      <c r="BG1164" s="32">
        <v>94705831</v>
      </c>
      <c r="BH1164" s="32">
        <v>92623574</v>
      </c>
      <c r="BI1164" s="32"/>
      <c r="BJ1164" t="s">
        <v>286</v>
      </c>
      <c r="BK1164" s="14" t="str">
        <f>IF(K1164="CADRE","CADRE",CONCATENATE(J1164,"-",H1164))</f>
        <v>A-P6 AV</v>
      </c>
      <c r="BL1164" s="14" t="s">
        <v>300</v>
      </c>
      <c r="BM1164" s="25"/>
      <c r="BN1164" s="26" t="str">
        <f t="shared" si="1443"/>
        <v>17001000000319142022</v>
      </c>
      <c r="BO1164" s="27" t="str">
        <f t="shared" si="1478"/>
        <v>HANACHI NESSRINE</v>
      </c>
      <c r="BP1164" s="26">
        <f t="shared" si="1479"/>
        <v>1165</v>
      </c>
      <c r="BQ1164" s="28"/>
    </row>
    <row r="1165" spans="1:69" x14ac:dyDescent="0.25">
      <c r="A1165" t="str">
        <f>VLOOKUP(B1165,[2]RH!$B:$BV,72,0)</f>
        <v>Non-Actif</v>
      </c>
      <c r="B1165" s="6">
        <v>1166</v>
      </c>
      <c r="C1165" s="7" t="s">
        <v>168</v>
      </c>
      <c r="D1165" s="7" t="s">
        <v>4710</v>
      </c>
      <c r="E1165" s="7" t="s">
        <v>67</v>
      </c>
      <c r="F1165" s="7" t="s">
        <v>118</v>
      </c>
      <c r="G1165" s="7" t="s">
        <v>220</v>
      </c>
      <c r="H1165" s="7" t="s">
        <v>225</v>
      </c>
      <c r="I1165" s="7" t="s">
        <v>614</v>
      </c>
      <c r="J1165" s="7" t="s">
        <v>281</v>
      </c>
      <c r="K1165" s="7" t="s">
        <v>146</v>
      </c>
      <c r="L1165" s="7" t="s">
        <v>90</v>
      </c>
      <c r="M1165" s="7" t="s">
        <v>191</v>
      </c>
      <c r="N1165" s="8">
        <v>44845</v>
      </c>
      <c r="O1165" s="8"/>
      <c r="P1165" s="7">
        <f t="shared" ca="1" si="1480"/>
        <v>-187</v>
      </c>
      <c r="Q1165" s="8">
        <v>45536</v>
      </c>
      <c r="R1165" s="7" t="s">
        <v>1728</v>
      </c>
      <c r="S1165" s="7"/>
      <c r="T1165" s="9" t="s">
        <v>156</v>
      </c>
      <c r="U1165" s="7" t="str">
        <f t="shared" si="1467"/>
        <v>Contractuel</v>
      </c>
      <c r="V1165" s="8">
        <v>45444</v>
      </c>
      <c r="W1165" s="8">
        <v>45535</v>
      </c>
      <c r="X1165" s="8"/>
      <c r="Y1165" s="8"/>
      <c r="Z1165" s="8">
        <v>44845</v>
      </c>
      <c r="AA1165" s="7">
        <f t="shared" si="1468"/>
        <v>10</v>
      </c>
      <c r="AB1165" s="7">
        <f t="shared" si="1469"/>
        <v>2022</v>
      </c>
      <c r="AC1165" s="7">
        <f t="shared" si="1470"/>
        <v>2026</v>
      </c>
      <c r="AD1165" s="10" t="e">
        <f t="shared" ref="AD1165:AD1228" ca="1" si="1492">IF(#REF!="Non",(DAYS360(N1165,Q1165)/360),(DAYS360(N1165,TODAY())/360))</f>
        <v>#REF!</v>
      </c>
      <c r="AE1165" s="10" t="e">
        <f t="shared" ca="1" si="1472"/>
        <v>#REF!</v>
      </c>
      <c r="AF1165" s="8">
        <v>28241</v>
      </c>
      <c r="AG1165" s="11">
        <f t="shared" ca="1" si="1473"/>
        <v>47.893150684931506</v>
      </c>
      <c r="AH1165" s="10" t="str">
        <f t="shared" ca="1" si="1474"/>
        <v>&gt;45&lt; 55</v>
      </c>
      <c r="AI1165" s="12">
        <v>12381022</v>
      </c>
      <c r="AJ1165" s="13" t="s">
        <v>92</v>
      </c>
      <c r="AK1165" s="12" t="s">
        <v>4711</v>
      </c>
      <c r="AL1165" s="8">
        <v>34983</v>
      </c>
      <c r="AM1165" s="7" t="s">
        <v>108</v>
      </c>
      <c r="AN1165" s="7" t="s">
        <v>76</v>
      </c>
      <c r="AO1165">
        <v>2</v>
      </c>
      <c r="AQ1165">
        <v>3</v>
      </c>
      <c r="AR1165" s="14">
        <v>2</v>
      </c>
      <c r="AS1165" s="15">
        <f t="shared" si="1475"/>
        <v>45575.5</v>
      </c>
      <c r="AT1165" s="14" t="s">
        <v>163</v>
      </c>
      <c r="AU1165" s="12">
        <v>3.3069999999999999</v>
      </c>
      <c r="AV1165" s="17" t="s">
        <v>73</v>
      </c>
      <c r="AW1165" s="18" t="s">
        <v>1129</v>
      </c>
      <c r="AX1165" s="19">
        <v>91110368558</v>
      </c>
      <c r="AY1165" s="17">
        <v>37</v>
      </c>
      <c r="AZ1165" s="14" t="s">
        <v>98</v>
      </c>
      <c r="BA1165" s="20" t="str">
        <f t="shared" si="1476"/>
        <v>01027069111036855837</v>
      </c>
      <c r="BB1165" s="31">
        <f t="shared" si="1477"/>
        <v>20</v>
      </c>
      <c r="BC1165" s="22" t="s">
        <v>1760</v>
      </c>
      <c r="BD1165" s="23" t="s">
        <v>294</v>
      </c>
      <c r="BF1165" s="8"/>
      <c r="BG1165" s="32">
        <v>56102044</v>
      </c>
      <c r="BH1165" s="32">
        <v>97319710</v>
      </c>
      <c r="BI1165" s="32"/>
      <c r="BJ1165" t="s">
        <v>299</v>
      </c>
      <c r="BK1165" s="14" t="str">
        <f t="shared" si="1490"/>
        <v>B-P6 AV</v>
      </c>
      <c r="BL1165" s="14" t="s">
        <v>300</v>
      </c>
      <c r="BM1165" s="25"/>
      <c r="BN1165" s="26" t="str">
        <f t="shared" si="1443"/>
        <v>01027069111036855837</v>
      </c>
      <c r="BO1165" s="27" t="str">
        <f t="shared" si="1478"/>
        <v>BEN SALEM AIDA</v>
      </c>
      <c r="BP1165" s="26">
        <f t="shared" si="1479"/>
        <v>1166</v>
      </c>
      <c r="BQ1165" s="28"/>
    </row>
    <row r="1166" spans="1:69" x14ac:dyDescent="0.25">
      <c r="A1166" t="str">
        <f>VLOOKUP(B1166,[2]RH!$B:$BV,72,0)</f>
        <v>si</v>
      </c>
      <c r="B1166" s="6">
        <v>1167</v>
      </c>
      <c r="C1166" s="7" t="s">
        <v>168</v>
      </c>
      <c r="D1166" s="7" t="s">
        <v>4712</v>
      </c>
      <c r="E1166" s="7" t="s">
        <v>67</v>
      </c>
      <c r="F1166" s="7" t="s">
        <v>118</v>
      </c>
      <c r="G1166" s="7" t="s">
        <v>220</v>
      </c>
      <c r="H1166" s="7" t="s">
        <v>234</v>
      </c>
      <c r="I1166" s="7" t="s">
        <v>189</v>
      </c>
      <c r="J1166" s="7" t="s">
        <v>190</v>
      </c>
      <c r="K1166" s="7" t="s">
        <v>146</v>
      </c>
      <c r="L1166" s="7" t="s">
        <v>90</v>
      </c>
      <c r="M1166" s="7" t="s">
        <v>191</v>
      </c>
      <c r="N1166" s="8">
        <v>44845</v>
      </c>
      <c r="O1166" s="8"/>
      <c r="P1166" s="7">
        <f t="shared" ca="1" si="1480"/>
        <v>25</v>
      </c>
      <c r="Q1166" s="8"/>
      <c r="R1166" s="7"/>
      <c r="S1166" s="7"/>
      <c r="T1166" s="9" t="s">
        <v>156</v>
      </c>
      <c r="U1166" s="7" t="str">
        <f t="shared" si="1467"/>
        <v>Contractuel</v>
      </c>
      <c r="V1166" s="8">
        <v>45689</v>
      </c>
      <c r="W1166" s="8">
        <f>VLOOKUP(B1166,[1]BASE!$A:$Q,17,0)</f>
        <v>45747</v>
      </c>
      <c r="X1166" s="8"/>
      <c r="Y1166" s="8"/>
      <c r="Z1166" s="8">
        <v>44845</v>
      </c>
      <c r="AA1166" s="7">
        <f t="shared" si="1468"/>
        <v>10</v>
      </c>
      <c r="AB1166" s="7">
        <f t="shared" si="1469"/>
        <v>2022</v>
      </c>
      <c r="AC1166" s="7">
        <f t="shared" si="1470"/>
        <v>2026</v>
      </c>
      <c r="AD1166" s="10" t="e">
        <f t="shared" ref="AD1166:AD1229" ca="1" si="1493">IF(#REF!="Non",(DAYS360(N1166,Q1166)/360),(DAYS360(N1166,TODAY())/360))</f>
        <v>#REF!</v>
      </c>
      <c r="AE1166" s="10" t="e">
        <f t="shared" ca="1" si="1472"/>
        <v>#REF!</v>
      </c>
      <c r="AF1166" s="8">
        <v>29948</v>
      </c>
      <c r="AG1166" s="11">
        <f t="shared" ca="1" si="1473"/>
        <v>43.216438356164382</v>
      </c>
      <c r="AH1166" s="10" t="str">
        <f t="shared" ca="1" si="1474"/>
        <v>&gt;35&lt; 45</v>
      </c>
      <c r="AI1166" s="12">
        <v>12665397</v>
      </c>
      <c r="AJ1166" s="13" t="s">
        <v>150</v>
      </c>
      <c r="AK1166" s="12" t="s">
        <v>4713</v>
      </c>
      <c r="AL1166" s="8">
        <v>40171</v>
      </c>
      <c r="AM1166" s="7" t="s">
        <v>108</v>
      </c>
      <c r="AN1166" s="7" t="s">
        <v>76</v>
      </c>
      <c r="AO1166">
        <v>2</v>
      </c>
      <c r="AQ1166">
        <v>3</v>
      </c>
      <c r="AR1166" s="44">
        <v>3</v>
      </c>
      <c r="AS1166" s="15">
        <f t="shared" si="1475"/>
        <v>45940.75</v>
      </c>
      <c r="AT1166" s="14" t="s">
        <v>163</v>
      </c>
      <c r="AU1166" s="12">
        <v>3.3069999999999999</v>
      </c>
      <c r="AV1166" s="17" t="s">
        <v>236</v>
      </c>
      <c r="AW1166" s="18" t="s">
        <v>1626</v>
      </c>
      <c r="AX1166" s="19" t="s">
        <v>4714</v>
      </c>
      <c r="AY1166" s="17">
        <v>79</v>
      </c>
      <c r="AZ1166" s="14" t="s">
        <v>203</v>
      </c>
      <c r="BA1166" s="20" t="str">
        <f t="shared" si="1476"/>
        <v>17535940172714801379</v>
      </c>
      <c r="BB1166" s="31">
        <f t="shared" si="1477"/>
        <v>20</v>
      </c>
      <c r="BC1166" s="22" t="s">
        <v>4715</v>
      </c>
      <c r="BD1166" s="23" t="s">
        <v>341</v>
      </c>
      <c r="BF1166" s="8">
        <v>44927</v>
      </c>
      <c r="BG1166" s="32">
        <v>50496417</v>
      </c>
      <c r="BH1166" s="32">
        <v>28713080</v>
      </c>
      <c r="BI1166" s="32"/>
      <c r="BJ1166" t="s">
        <v>299</v>
      </c>
      <c r="BK1166" s="14" t="str">
        <f t="shared" si="1490"/>
        <v>A-JFU</v>
      </c>
      <c r="BL1166" s="14" t="s">
        <v>300</v>
      </c>
      <c r="BM1166" s="25"/>
      <c r="BN1166" s="26" t="str">
        <f t="shared" si="1443"/>
        <v>17535940172714801379</v>
      </c>
      <c r="BO1166" s="27" t="str">
        <f t="shared" si="1478"/>
        <v>AKERMI MOUNA</v>
      </c>
      <c r="BP1166" s="26">
        <f t="shared" si="1479"/>
        <v>1167</v>
      </c>
      <c r="BQ1166" s="28"/>
    </row>
    <row r="1167" spans="1:69" x14ac:dyDescent="0.25">
      <c r="A1167" t="str">
        <f>VLOOKUP(B1167,[2]RH!$B:$BV,72,0)</f>
        <v>Non-Actif</v>
      </c>
      <c r="B1167" s="6">
        <v>1168</v>
      </c>
      <c r="C1167" s="7" t="s">
        <v>168</v>
      </c>
      <c r="D1167" s="7" t="s">
        <v>4716</v>
      </c>
      <c r="E1167" s="7" t="s">
        <v>67</v>
      </c>
      <c r="F1167" s="7" t="s">
        <v>118</v>
      </c>
      <c r="G1167" s="7" t="s">
        <v>722</v>
      </c>
      <c r="H1167" s="7" t="s">
        <v>2342</v>
      </c>
      <c r="I1167" s="7"/>
      <c r="J1167" s="7" t="s">
        <v>190</v>
      </c>
      <c r="K1167" s="7" t="s">
        <v>146</v>
      </c>
      <c r="L1167" s="7" t="s">
        <v>90</v>
      </c>
      <c r="M1167" s="7" t="s">
        <v>191</v>
      </c>
      <c r="N1167" s="8">
        <v>44846</v>
      </c>
      <c r="O1167" s="8"/>
      <c r="P1167" s="7">
        <f t="shared" ca="1" si="1480"/>
        <v>-796</v>
      </c>
      <c r="Q1167" s="8">
        <v>44854</v>
      </c>
      <c r="R1167" s="7" t="s">
        <v>161</v>
      </c>
      <c r="S1167" s="7"/>
      <c r="T1167" s="9" t="s">
        <v>156</v>
      </c>
      <c r="U1167" s="7" t="str">
        <f t="shared" si="1467"/>
        <v>Contractuel</v>
      </c>
      <c r="V1167" s="8">
        <v>44846</v>
      </c>
      <c r="W1167" s="8">
        <v>44926</v>
      </c>
      <c r="X1167" s="8"/>
      <c r="Y1167" s="8"/>
      <c r="Z1167" s="8">
        <v>44846</v>
      </c>
      <c r="AA1167" s="7">
        <f t="shared" si="1468"/>
        <v>10</v>
      </c>
      <c r="AB1167" s="7">
        <f t="shared" si="1469"/>
        <v>2022</v>
      </c>
      <c r="AC1167" s="7">
        <f t="shared" si="1470"/>
        <v>2026</v>
      </c>
      <c r="AD1167" s="10" t="e">
        <f t="shared" ref="AD1167:AD1230" ca="1" si="1494">IF(#REF!="Non",(DAYS360(N1167,Q1167)/360),(DAYS360(N1167,TODAY())/360))</f>
        <v>#REF!</v>
      </c>
      <c r="AE1167" s="10" t="e">
        <f t="shared" ca="1" si="1472"/>
        <v>#REF!</v>
      </c>
      <c r="AF1167" s="8">
        <v>34440</v>
      </c>
      <c r="AG1167" s="11">
        <f t="shared" ca="1" si="1473"/>
        <v>30.909589041095892</v>
      </c>
      <c r="AH1167" s="10" t="str">
        <f t="shared" ca="1" si="1474"/>
        <v>&gt;25&lt; 35</v>
      </c>
      <c r="AI1167" s="12">
        <v>16540214</v>
      </c>
      <c r="AJ1167" s="13" t="s">
        <v>170</v>
      </c>
      <c r="AK1167" s="12">
        <v>13610255</v>
      </c>
      <c r="AL1167" s="8">
        <v>40435</v>
      </c>
      <c r="AM1167" s="7" t="s">
        <v>108</v>
      </c>
      <c r="AN1167" s="7" t="s">
        <v>76</v>
      </c>
      <c r="AO1167">
        <v>3</v>
      </c>
      <c r="AQ1167" s="14">
        <v>3</v>
      </c>
      <c r="AR1167" s="14">
        <v>1</v>
      </c>
      <c r="AS1167" s="15">
        <f t="shared" si="1475"/>
        <v>45211.25</v>
      </c>
      <c r="AT1167" s="14" t="s">
        <v>163</v>
      </c>
      <c r="AU1167" s="12">
        <v>3.3069999999999999</v>
      </c>
      <c r="AV1167" s="17">
        <v>24</v>
      </c>
      <c r="AW1167" s="18" t="s">
        <v>2479</v>
      </c>
      <c r="AX1167" s="19">
        <v>26732511101</v>
      </c>
      <c r="AY1167" s="17">
        <v>60</v>
      </c>
      <c r="AZ1167" s="14" t="s">
        <v>443</v>
      </c>
      <c r="BA1167" s="20" t="str">
        <f t="shared" si="1476"/>
        <v>24020082673251110160</v>
      </c>
      <c r="BB1167" s="31">
        <f t="shared" si="1477"/>
        <v>20</v>
      </c>
      <c r="BC1167" s="22" t="s">
        <v>4717</v>
      </c>
      <c r="BD1167" s="23" t="s">
        <v>115</v>
      </c>
      <c r="BF1167" s="8"/>
      <c r="BG1167" s="32">
        <v>23708147</v>
      </c>
      <c r="BH1167" s="32">
        <v>53420031</v>
      </c>
      <c r="BI1167" s="32"/>
      <c r="BJ1167" t="s">
        <v>600</v>
      </c>
      <c r="BK1167" s="14" t="str">
        <f t="shared" si="1490"/>
        <v>A-P6</v>
      </c>
      <c r="BL1167" s="14"/>
      <c r="BM1167" s="25"/>
      <c r="BN1167" s="26" t="str">
        <f t="shared" si="1443"/>
        <v>24020082673251110160</v>
      </c>
      <c r="BO1167" s="27" t="str">
        <f t="shared" si="1478"/>
        <v>ZOMMITI SOUAD</v>
      </c>
      <c r="BP1167" s="26">
        <f t="shared" si="1479"/>
        <v>1168</v>
      </c>
      <c r="BQ1167" s="28"/>
    </row>
    <row r="1168" spans="1:69" x14ac:dyDescent="0.25">
      <c r="A1168" t="str">
        <f>VLOOKUP(B1168,[2]RH!$B:$BV,72,0)</f>
        <v>Non-Actif</v>
      </c>
      <c r="B1168" s="6">
        <v>1169</v>
      </c>
      <c r="C1168" s="7" t="s">
        <v>168</v>
      </c>
      <c r="D1168" s="7" t="s">
        <v>4718</v>
      </c>
      <c r="E1168" s="7" t="s">
        <v>67</v>
      </c>
      <c r="F1168" s="7" t="s">
        <v>118</v>
      </c>
      <c r="G1168" s="7" t="s">
        <v>220</v>
      </c>
      <c r="H1168" s="7">
        <v>965</v>
      </c>
      <c r="I1168" s="7" t="s">
        <v>280</v>
      </c>
      <c r="J1168" s="7" t="s">
        <v>281</v>
      </c>
      <c r="K1168" s="7" t="s">
        <v>146</v>
      </c>
      <c r="L1168" s="7" t="s">
        <v>90</v>
      </c>
      <c r="M1168" s="7" t="s">
        <v>191</v>
      </c>
      <c r="N1168" s="8">
        <v>44851</v>
      </c>
      <c r="O1168" s="8"/>
      <c r="P1168" s="7">
        <f t="shared" ca="1" si="1480"/>
        <v>-737</v>
      </c>
      <c r="Q1168" s="8">
        <v>44927</v>
      </c>
      <c r="R1168" s="7" t="s">
        <v>147</v>
      </c>
      <c r="S1168" s="7"/>
      <c r="T1168" s="9" t="s">
        <v>156</v>
      </c>
      <c r="U1168" s="7" t="str">
        <f t="shared" si="1467"/>
        <v>Contractuel</v>
      </c>
      <c r="V1168" s="8">
        <v>44927</v>
      </c>
      <c r="W1168" s="8">
        <v>44985</v>
      </c>
      <c r="X1168" s="8"/>
      <c r="Y1168" s="8"/>
      <c r="Z1168" s="8">
        <v>44851</v>
      </c>
      <c r="AA1168" s="7">
        <f t="shared" si="1468"/>
        <v>10</v>
      </c>
      <c r="AB1168" s="7">
        <f t="shared" si="1469"/>
        <v>2022</v>
      </c>
      <c r="AC1168" s="7">
        <f t="shared" si="1470"/>
        <v>2026</v>
      </c>
      <c r="AD1168" s="10" t="e">
        <f t="shared" ref="AD1168:AD1231" ca="1" si="1495">IF(#REF!="Non",(DAYS360(N1168,Q1168)/360),(DAYS360(N1168,TODAY())/360))</f>
        <v>#REF!</v>
      </c>
      <c r="AE1168" s="10" t="e">
        <f t="shared" ca="1" si="1472"/>
        <v>#REF!</v>
      </c>
      <c r="AF1168" s="8">
        <v>28927</v>
      </c>
      <c r="AG1168" s="11">
        <f t="shared" ca="1" si="1473"/>
        <v>46.013698630136986</v>
      </c>
      <c r="AH1168" s="10" t="str">
        <f t="shared" ca="1" si="1474"/>
        <v>&gt;45&lt; 55</v>
      </c>
      <c r="AI1168" s="12">
        <v>12621641</v>
      </c>
      <c r="AJ1168" s="13" t="s">
        <v>92</v>
      </c>
      <c r="AK1168" s="12" t="s">
        <v>4719</v>
      </c>
      <c r="AL1168" s="8">
        <v>44652</v>
      </c>
      <c r="AM1168" s="7" t="s">
        <v>108</v>
      </c>
      <c r="AN1168" s="7" t="s">
        <v>76</v>
      </c>
      <c r="AO1168">
        <v>1</v>
      </c>
      <c r="AQ1168" s="14">
        <v>3</v>
      </c>
      <c r="AR1168" s="14">
        <v>1</v>
      </c>
      <c r="AS1168" s="15">
        <f t="shared" si="1475"/>
        <v>45216.25</v>
      </c>
      <c r="AT1168" s="14" t="s">
        <v>163</v>
      </c>
      <c r="AU1168" s="12">
        <v>3.3069999999999999</v>
      </c>
      <c r="AV1168" s="17" t="s">
        <v>236</v>
      </c>
      <c r="AW1168" s="18" t="s">
        <v>201</v>
      </c>
      <c r="AX1168" s="19" t="s">
        <v>4720</v>
      </c>
      <c r="AY1168" s="17" t="s">
        <v>2267</v>
      </c>
      <c r="AZ1168" s="14" t="s">
        <v>203</v>
      </c>
      <c r="BA1168" s="20" t="str">
        <f t="shared" si="1476"/>
        <v>17001000000082760976</v>
      </c>
      <c r="BB1168" s="31">
        <f t="shared" si="1477"/>
        <v>20</v>
      </c>
      <c r="BC1168" s="22" t="s">
        <v>4721</v>
      </c>
      <c r="BD1168" s="23" t="s">
        <v>115</v>
      </c>
      <c r="BF1168" s="8"/>
      <c r="BG1168" s="32">
        <v>27317869</v>
      </c>
      <c r="BH1168" s="32">
        <v>25517505</v>
      </c>
      <c r="BI1168" s="32"/>
      <c r="BJ1168" t="s">
        <v>736</v>
      </c>
      <c r="BK1168" s="14" t="str">
        <f t="shared" si="1490"/>
        <v>B-965</v>
      </c>
      <c r="BL1168" s="14"/>
      <c r="BM1168" s="25"/>
      <c r="BN1168" s="26" t="str">
        <f t="shared" si="1443"/>
        <v>17001000000082760976</v>
      </c>
      <c r="BO1168" s="27" t="str">
        <f t="shared" si="1478"/>
        <v>MARZOUKI HASNA</v>
      </c>
      <c r="BP1168" s="26">
        <f t="shared" si="1479"/>
        <v>1169</v>
      </c>
      <c r="BQ1168" s="28"/>
    </row>
    <row r="1169" spans="1:69" x14ac:dyDescent="0.25">
      <c r="A1169" t="str">
        <f>VLOOKUP(B1169,[2]RH!$B:$BV,72,0)</f>
        <v>si</v>
      </c>
      <c r="B1169" s="6">
        <v>1170</v>
      </c>
      <c r="C1169" s="7" t="s">
        <v>65</v>
      </c>
      <c r="D1169" s="7" t="s">
        <v>4722</v>
      </c>
      <c r="E1169" s="7" t="s">
        <v>67</v>
      </c>
      <c r="F1169" s="7" t="s">
        <v>158</v>
      </c>
      <c r="G1169" s="7" t="s">
        <v>159</v>
      </c>
      <c r="H1169" s="7" t="s">
        <v>541</v>
      </c>
      <c r="I1169" s="7" t="s">
        <v>542</v>
      </c>
      <c r="J1169" s="7"/>
      <c r="K1169" s="7" t="s">
        <v>146</v>
      </c>
      <c r="L1169" s="7" t="s">
        <v>90</v>
      </c>
      <c r="M1169" s="7" t="s">
        <v>1089</v>
      </c>
      <c r="N1169" s="8">
        <v>44852</v>
      </c>
      <c r="O1169" s="8"/>
      <c r="P1169" s="7">
        <f t="shared" ca="1" si="1480"/>
        <v>-6</v>
      </c>
      <c r="Q1169" s="8"/>
      <c r="R1169" s="7"/>
      <c r="S1169" s="7"/>
      <c r="T1169" s="9" t="s">
        <v>156</v>
      </c>
      <c r="U1169" s="7" t="str">
        <f t="shared" si="1467"/>
        <v>Contractuel</v>
      </c>
      <c r="V1169" s="8">
        <v>45689</v>
      </c>
      <c r="W1169" s="8">
        <f>VLOOKUP(B1169,[1]BASE!$A:$Q,17,0)</f>
        <v>45716</v>
      </c>
      <c r="X1169" s="8"/>
      <c r="Y1169" s="8"/>
      <c r="Z1169" s="8">
        <v>44852</v>
      </c>
      <c r="AA1169" s="7">
        <f t="shared" si="1468"/>
        <v>10</v>
      </c>
      <c r="AB1169" s="7">
        <f t="shared" si="1469"/>
        <v>2022</v>
      </c>
      <c r="AC1169" s="7">
        <f t="shared" si="1470"/>
        <v>2026</v>
      </c>
      <c r="AD1169" s="10" t="e">
        <f t="shared" ref="AD1169:AD1232" ca="1" si="1496">IF(#REF!="Non",(DAYS360(N1169,Q1169)/360),(DAYS360(N1169,TODAY())/360))</f>
        <v>#REF!</v>
      </c>
      <c r="AE1169" s="10" t="e">
        <f t="shared" ca="1" si="1472"/>
        <v>#REF!</v>
      </c>
      <c r="AF1169" s="8">
        <v>36394</v>
      </c>
      <c r="AG1169" s="11">
        <f t="shared" ca="1" si="1473"/>
        <v>25.556164383561644</v>
      </c>
      <c r="AH1169" s="10" t="str">
        <f t="shared" ca="1" si="1474"/>
        <v>&gt;25&lt; 35</v>
      </c>
      <c r="AI1169" s="12">
        <v>17755015</v>
      </c>
      <c r="AJ1169" s="13" t="s">
        <v>82</v>
      </c>
      <c r="AK1169" s="12">
        <v>14359181</v>
      </c>
      <c r="AL1169" s="8">
        <v>43004</v>
      </c>
      <c r="AM1169" s="7" t="s">
        <v>75</v>
      </c>
      <c r="AN1169" s="7" t="s">
        <v>109</v>
      </c>
      <c r="AQ1169">
        <v>3</v>
      </c>
      <c r="AR1169" s="44">
        <v>3</v>
      </c>
      <c r="AS1169" s="15">
        <f t="shared" si="1475"/>
        <v>45947.75</v>
      </c>
      <c r="AT1169" s="14" t="s">
        <v>163</v>
      </c>
      <c r="AU1169" s="12">
        <v>3.3069999999999999</v>
      </c>
      <c r="AV1169" s="17" t="s">
        <v>433</v>
      </c>
      <c r="AW1169" s="18" t="s">
        <v>1464</v>
      </c>
      <c r="AX1169" s="19" t="s">
        <v>4723</v>
      </c>
      <c r="AY1169" s="17" t="s">
        <v>309</v>
      </c>
      <c r="AZ1169" s="14" t="s">
        <v>195</v>
      </c>
      <c r="BA1169" s="20" t="str">
        <f t="shared" si="1476"/>
        <v>12055000000241332360</v>
      </c>
      <c r="BB1169" s="31">
        <f t="shared" si="1477"/>
        <v>20</v>
      </c>
      <c r="BC1169" s="22" t="s">
        <v>703</v>
      </c>
      <c r="BD1169" s="23" t="s">
        <v>341</v>
      </c>
      <c r="BF1169" s="8"/>
      <c r="BG1169" s="32">
        <v>53347767</v>
      </c>
      <c r="BH1169" s="32">
        <v>93420684</v>
      </c>
      <c r="BI1169" s="32"/>
      <c r="BJ1169" t="s">
        <v>1870</v>
      </c>
      <c r="BK1169" s="14" t="str">
        <f>IF(K1169="CADRE","CADRE",CONCATENATE(J1169,"-",H1169))</f>
        <v>-coupe</v>
      </c>
      <c r="BL1169" s="14" t="s">
        <v>241</v>
      </c>
      <c r="BM1169" s="25"/>
      <c r="BN1169" s="26" t="str">
        <f t="shared" si="1443"/>
        <v>12055000000241332360</v>
      </c>
      <c r="BO1169" s="27" t="str">
        <f t="shared" si="1478"/>
        <v>DRIDI YASSINE</v>
      </c>
      <c r="BP1169" s="26">
        <f t="shared" si="1479"/>
        <v>1170</v>
      </c>
      <c r="BQ1169" s="28"/>
    </row>
    <row r="1170" spans="1:69" x14ac:dyDescent="0.25">
      <c r="A1170" t="str">
        <f>VLOOKUP(B1170,[2]RH!$B:$BV,72,0)</f>
        <v>Non-Actif</v>
      </c>
      <c r="B1170" s="6">
        <v>1171</v>
      </c>
      <c r="C1170" s="7" t="s">
        <v>168</v>
      </c>
      <c r="D1170" s="7" t="s">
        <v>4724</v>
      </c>
      <c r="E1170" s="7" t="s">
        <v>67</v>
      </c>
      <c r="F1170" s="7" t="s">
        <v>118</v>
      </c>
      <c r="G1170" s="7" t="s">
        <v>220</v>
      </c>
      <c r="H1170" s="7" t="s">
        <v>649</v>
      </c>
      <c r="I1170" s="7" t="s">
        <v>709</v>
      </c>
      <c r="J1170" s="7" t="s">
        <v>190</v>
      </c>
      <c r="K1170" s="7" t="s">
        <v>146</v>
      </c>
      <c r="L1170" s="7" t="s">
        <v>90</v>
      </c>
      <c r="M1170" s="7" t="s">
        <v>191</v>
      </c>
      <c r="N1170" s="8">
        <v>44846</v>
      </c>
      <c r="O1170" s="8"/>
      <c r="P1170" s="7">
        <f t="shared" ca="1" si="1480"/>
        <v>-737</v>
      </c>
      <c r="Q1170" s="8">
        <v>44994</v>
      </c>
      <c r="R1170" s="7" t="s">
        <v>771</v>
      </c>
      <c r="S1170" s="7" t="s">
        <v>2332</v>
      </c>
      <c r="T1170" s="9" t="s">
        <v>156</v>
      </c>
      <c r="U1170" s="7" t="str">
        <f t="shared" si="1467"/>
        <v>Contractuel</v>
      </c>
      <c r="V1170" s="8">
        <v>44927</v>
      </c>
      <c r="W1170" s="8">
        <v>44985</v>
      </c>
      <c r="X1170" s="8"/>
      <c r="Y1170" s="8"/>
      <c r="Z1170" s="8">
        <v>44846</v>
      </c>
      <c r="AA1170" s="7">
        <f t="shared" si="1468"/>
        <v>10</v>
      </c>
      <c r="AB1170" s="7">
        <f t="shared" si="1469"/>
        <v>2022</v>
      </c>
      <c r="AC1170" s="7">
        <f t="shared" si="1470"/>
        <v>2026</v>
      </c>
      <c r="AD1170" s="10" t="e">
        <f t="shared" ref="AD1170:AD1233" ca="1" si="1497">IF(#REF!="Non",(DAYS360(N1170,Q1170)/360),(DAYS360(N1170,TODAY())/360))</f>
        <v>#REF!</v>
      </c>
      <c r="AE1170" s="10" t="e">
        <f t="shared" ca="1" si="1472"/>
        <v>#REF!</v>
      </c>
      <c r="AF1170" s="8">
        <v>29417</v>
      </c>
      <c r="AG1170" s="11">
        <f t="shared" ca="1" si="1473"/>
        <v>44.671232876712331</v>
      </c>
      <c r="AH1170" s="10" t="str">
        <f t="shared" ca="1" si="1474"/>
        <v>&gt;35&lt; 45</v>
      </c>
      <c r="AI1170" s="12"/>
      <c r="AJ1170" s="13"/>
      <c r="AK1170" s="12" t="s">
        <v>4725</v>
      </c>
      <c r="AL1170" s="8">
        <v>36546</v>
      </c>
      <c r="AM1170" s="7" t="s">
        <v>108</v>
      </c>
      <c r="AN1170" s="7" t="s">
        <v>76</v>
      </c>
      <c r="AO1170">
        <v>4</v>
      </c>
      <c r="AQ1170" s="14">
        <v>3</v>
      </c>
      <c r="AR1170" s="14">
        <v>1</v>
      </c>
      <c r="AS1170" s="15">
        <f t="shared" si="1475"/>
        <v>45211.25</v>
      </c>
      <c r="AT1170" s="14" t="s">
        <v>163</v>
      </c>
      <c r="AU1170" s="12">
        <v>3.3069999999999999</v>
      </c>
      <c r="AV1170" s="17" t="s">
        <v>272</v>
      </c>
      <c r="AW1170" s="18" t="s">
        <v>273</v>
      </c>
      <c r="AX1170" s="19" t="s">
        <v>4726</v>
      </c>
      <c r="AY1170" s="17" t="s">
        <v>593</v>
      </c>
      <c r="AZ1170" s="14" t="s">
        <v>276</v>
      </c>
      <c r="BA1170" s="20" t="str">
        <f t="shared" si="1476"/>
        <v>25166000000105557636</v>
      </c>
      <c r="BB1170" s="31">
        <f t="shared" si="1477"/>
        <v>20</v>
      </c>
      <c r="BC1170" s="22" t="s">
        <v>4727</v>
      </c>
      <c r="BD1170" s="23" t="s">
        <v>1286</v>
      </c>
      <c r="BF1170" s="8"/>
      <c r="BG1170" s="32">
        <v>58668832</v>
      </c>
      <c r="BH1170" s="32">
        <v>55019013</v>
      </c>
      <c r="BI1170" s="32"/>
      <c r="BJ1170" t="s">
        <v>454</v>
      </c>
      <c r="BK1170" s="14" t="str">
        <f t="shared" si="1490"/>
        <v>A-Panda</v>
      </c>
      <c r="BL1170" s="14"/>
      <c r="BM1170" s="25"/>
      <c r="BN1170" s="26" t="str">
        <f t="shared" si="1443"/>
        <v>25166000000105557636</v>
      </c>
      <c r="BO1170" s="27" t="str">
        <f t="shared" si="1478"/>
        <v>MAHDAOUI INTIDHAR</v>
      </c>
      <c r="BP1170" s="26">
        <f t="shared" si="1479"/>
        <v>1171</v>
      </c>
      <c r="BQ1170" s="28"/>
    </row>
    <row r="1171" spans="1:69" x14ac:dyDescent="0.25">
      <c r="A1171" t="str">
        <f>VLOOKUP(B1171,[2]RH!$B:$BV,72,0)</f>
        <v>Non-Actif</v>
      </c>
      <c r="B1171" s="6">
        <v>1172</v>
      </c>
      <c r="C1171" s="7" t="s">
        <v>168</v>
      </c>
      <c r="D1171" s="7" t="s">
        <v>4728</v>
      </c>
      <c r="E1171" s="7" t="s">
        <v>67</v>
      </c>
      <c r="F1171" s="7" t="s">
        <v>118</v>
      </c>
      <c r="G1171" s="7" t="s">
        <v>220</v>
      </c>
      <c r="H1171" s="7" t="s">
        <v>649</v>
      </c>
      <c r="I1171" s="7" t="s">
        <v>709</v>
      </c>
      <c r="J1171" s="7" t="s">
        <v>190</v>
      </c>
      <c r="K1171" s="7" t="s">
        <v>146</v>
      </c>
      <c r="L1171" s="7" t="s">
        <v>90</v>
      </c>
      <c r="M1171" s="7" t="s">
        <v>191</v>
      </c>
      <c r="N1171" s="8">
        <v>44846</v>
      </c>
      <c r="O1171" s="8"/>
      <c r="P1171" s="7">
        <f t="shared" ca="1" si="1480"/>
        <v>-279</v>
      </c>
      <c r="Q1171" s="8">
        <v>45384</v>
      </c>
      <c r="R1171" s="7" t="s">
        <v>3519</v>
      </c>
      <c r="S1171" s="7"/>
      <c r="T1171" s="9" t="s">
        <v>156</v>
      </c>
      <c r="U1171" s="7" t="str">
        <f t="shared" si="1467"/>
        <v>Contractuel</v>
      </c>
      <c r="V1171" s="8">
        <v>45352</v>
      </c>
      <c r="W1171" s="8">
        <v>45443</v>
      </c>
      <c r="X1171" s="8"/>
      <c r="Y1171" s="8"/>
      <c r="Z1171" s="8">
        <v>44846</v>
      </c>
      <c r="AA1171" s="7">
        <f t="shared" si="1468"/>
        <v>10</v>
      </c>
      <c r="AB1171" s="7">
        <f t="shared" si="1469"/>
        <v>2022</v>
      </c>
      <c r="AC1171" s="7">
        <f t="shared" si="1470"/>
        <v>2026</v>
      </c>
      <c r="AD1171" s="10" t="e">
        <f t="shared" ref="AD1171:AD1234" ca="1" si="1498">IF(#REF!="Non",(DAYS360(N1171,Q1171)/360),(DAYS360(N1171,TODAY())/360))</f>
        <v>#REF!</v>
      </c>
      <c r="AE1171" s="10" t="e">
        <f t="shared" ca="1" si="1472"/>
        <v>#REF!</v>
      </c>
      <c r="AF1171" s="8">
        <v>29295</v>
      </c>
      <c r="AG1171" s="11">
        <f t="shared" ca="1" si="1473"/>
        <v>45.005479452054793</v>
      </c>
      <c r="AH1171" s="10" t="str">
        <f t="shared" ca="1" si="1474"/>
        <v>&gt;45&lt; 55</v>
      </c>
      <c r="AI1171" s="12">
        <v>12763618</v>
      </c>
      <c r="AJ1171" s="13" t="s">
        <v>82</v>
      </c>
      <c r="AK1171" s="12" t="s">
        <v>4729</v>
      </c>
      <c r="AL1171" s="8">
        <v>40901</v>
      </c>
      <c r="AM1171" s="7" t="s">
        <v>108</v>
      </c>
      <c r="AN1171" s="7" t="s">
        <v>76</v>
      </c>
      <c r="AO1171">
        <v>2</v>
      </c>
      <c r="AQ1171" s="14">
        <v>3</v>
      </c>
      <c r="AR1171" s="14">
        <v>2</v>
      </c>
      <c r="AS1171" s="15">
        <f t="shared" si="1475"/>
        <v>45576.5</v>
      </c>
      <c r="AT1171" s="14" t="s">
        <v>163</v>
      </c>
      <c r="AU1171" s="12">
        <v>3.3069999999999999</v>
      </c>
      <c r="AV1171" s="17" t="s">
        <v>181</v>
      </c>
      <c r="AW1171" s="18" t="s">
        <v>4730</v>
      </c>
      <c r="AX1171" s="19" t="s">
        <v>4731</v>
      </c>
      <c r="AY1171" s="17" t="s">
        <v>838</v>
      </c>
      <c r="AZ1171" s="14" t="s">
        <v>185</v>
      </c>
      <c r="BA1171" s="20" t="str">
        <f t="shared" si="1476"/>
        <v>14065065100700222964</v>
      </c>
      <c r="BB1171" s="31">
        <f t="shared" si="1477"/>
        <v>20</v>
      </c>
      <c r="BC1171" s="22" t="s">
        <v>4732</v>
      </c>
      <c r="BD1171" s="23" t="s">
        <v>341</v>
      </c>
      <c r="BF1171" s="8"/>
      <c r="BG1171" s="32">
        <v>51046154</v>
      </c>
      <c r="BH1171" s="32">
        <v>97070447</v>
      </c>
      <c r="BI1171" s="32"/>
      <c r="BJ1171" t="s">
        <v>2770</v>
      </c>
      <c r="BK1171" s="14" t="str">
        <f t="shared" si="1490"/>
        <v>A-Panda</v>
      </c>
      <c r="BL1171" s="14" t="s">
        <v>300</v>
      </c>
      <c r="BM1171" s="25"/>
      <c r="BN1171" s="26" t="str">
        <f t="shared" si="1443"/>
        <v>14065065100700222964</v>
      </c>
      <c r="BO1171" s="27" t="str">
        <f t="shared" si="1478"/>
        <v>MASTOURI SANA</v>
      </c>
      <c r="BP1171" s="26">
        <f t="shared" si="1479"/>
        <v>1172</v>
      </c>
      <c r="BQ1171" s="28"/>
    </row>
    <row r="1172" spans="1:69" x14ac:dyDescent="0.25">
      <c r="A1172" t="str">
        <f>VLOOKUP(B1172,[2]RH!$B:$BV,72,0)</f>
        <v>si</v>
      </c>
      <c r="B1172" s="6">
        <v>1173</v>
      </c>
      <c r="C1172" s="7" t="s">
        <v>168</v>
      </c>
      <c r="D1172" s="7" t="s">
        <v>4733</v>
      </c>
      <c r="E1172" s="7" t="s">
        <v>67</v>
      </c>
      <c r="F1172" s="7" t="s">
        <v>258</v>
      </c>
      <c r="G1172" s="7" t="s">
        <v>4734</v>
      </c>
      <c r="H1172" s="45" t="s">
        <v>1596</v>
      </c>
      <c r="I1172" s="7" t="s">
        <v>1597</v>
      </c>
      <c r="J1172" s="7" t="s">
        <v>190</v>
      </c>
      <c r="K1172" s="7" t="s">
        <v>89</v>
      </c>
      <c r="L1172" s="7" t="s">
        <v>90</v>
      </c>
      <c r="M1172" s="7" t="s">
        <v>535</v>
      </c>
      <c r="N1172" s="8">
        <v>44853</v>
      </c>
      <c r="O1172" s="8"/>
      <c r="P1172" s="7">
        <f t="shared" ca="1" si="1480"/>
        <v>-6</v>
      </c>
      <c r="Q1172" s="8"/>
      <c r="R1172" s="7"/>
      <c r="S1172" s="7"/>
      <c r="T1172" s="9" t="s">
        <v>156</v>
      </c>
      <c r="U1172" s="7" t="str">
        <f t="shared" si="1467"/>
        <v>Contractuel</v>
      </c>
      <c r="V1172" s="8">
        <v>45689</v>
      </c>
      <c r="W1172" s="8">
        <f>VLOOKUP(B1172,[1]BASE!$A:$Q,17,0)</f>
        <v>45716</v>
      </c>
      <c r="X1172" s="8"/>
      <c r="Y1172" s="8"/>
      <c r="Z1172" s="8">
        <v>44853</v>
      </c>
      <c r="AA1172" s="7">
        <f t="shared" si="1468"/>
        <v>10</v>
      </c>
      <c r="AB1172" s="7">
        <f t="shared" si="1469"/>
        <v>2022</v>
      </c>
      <c r="AC1172" s="7">
        <f t="shared" si="1470"/>
        <v>2026</v>
      </c>
      <c r="AD1172" s="10" t="e">
        <f t="shared" ref="AD1172:AD1235" ca="1" si="1499">IF(#REF!="Non",(DAYS360(N1172,Q1172)/360),(DAYS360(N1172,TODAY())/360))</f>
        <v>#REF!</v>
      </c>
      <c r="AE1172" s="10" t="e">
        <f t="shared" ca="1" si="1472"/>
        <v>#REF!</v>
      </c>
      <c r="AF1172" s="8">
        <v>36013</v>
      </c>
      <c r="AG1172" s="11">
        <f t="shared" ca="1" si="1473"/>
        <v>26.6</v>
      </c>
      <c r="AH1172" s="10" t="str">
        <f t="shared" ca="1" si="1474"/>
        <v>&gt;25&lt; 35</v>
      </c>
      <c r="AI1172" s="12">
        <v>17330438</v>
      </c>
      <c r="AJ1172" s="13" t="s">
        <v>92</v>
      </c>
      <c r="AK1172" s="12">
        <v>14354888</v>
      </c>
      <c r="AL1172" s="8">
        <v>42597</v>
      </c>
      <c r="AM1172" s="7" t="s">
        <v>108</v>
      </c>
      <c r="AN1172" s="7" t="s">
        <v>76</v>
      </c>
      <c r="AO1172">
        <v>1</v>
      </c>
      <c r="AQ1172">
        <v>3</v>
      </c>
      <c r="AR1172" s="44">
        <v>3</v>
      </c>
      <c r="AS1172" s="15">
        <f t="shared" si="1475"/>
        <v>45948.75</v>
      </c>
      <c r="AT1172" s="14" t="s">
        <v>163</v>
      </c>
      <c r="AU1172" s="12">
        <v>3.3069999999999999</v>
      </c>
      <c r="AV1172" s="17" t="s">
        <v>236</v>
      </c>
      <c r="AW1172" s="18" t="s">
        <v>201</v>
      </c>
      <c r="AX1172" s="19" t="s">
        <v>4735</v>
      </c>
      <c r="AY1172" s="17" t="s">
        <v>2504</v>
      </c>
      <c r="AZ1172" s="14" t="s">
        <v>203</v>
      </c>
      <c r="BA1172" s="20" t="str">
        <f t="shared" si="1476"/>
        <v>17001000000288877052</v>
      </c>
      <c r="BB1172" s="31">
        <f t="shared" si="1477"/>
        <v>20</v>
      </c>
      <c r="BC1172" s="22" t="s">
        <v>4736</v>
      </c>
      <c r="BD1172" s="23" t="s">
        <v>568</v>
      </c>
      <c r="BF1172" s="8"/>
      <c r="BG1172" s="32">
        <v>58632806</v>
      </c>
      <c r="BH1172" s="32">
        <v>24703042</v>
      </c>
      <c r="BI1172" s="32"/>
      <c r="BJ1172" t="s">
        <v>371</v>
      </c>
      <c r="BK1172" s="14" t="str">
        <f t="shared" si="1490"/>
        <v>A-CR3</v>
      </c>
      <c r="BL1172" s="14" t="s">
        <v>288</v>
      </c>
      <c r="BM1172" s="25"/>
      <c r="BN1172" s="26" t="str">
        <f t="shared" si="1443"/>
        <v>17001000000288877052</v>
      </c>
      <c r="BO1172" s="27" t="str">
        <f t="shared" si="1478"/>
        <v>FAIDI NOURA</v>
      </c>
      <c r="BP1172" s="26">
        <f t="shared" si="1479"/>
        <v>1173</v>
      </c>
      <c r="BQ1172" s="28"/>
    </row>
    <row r="1173" spans="1:69" x14ac:dyDescent="0.25">
      <c r="A1173" t="str">
        <f>VLOOKUP(B1173,[2]RH!$B:$BV,72,0)</f>
        <v>si</v>
      </c>
      <c r="B1173" s="6">
        <v>1174</v>
      </c>
      <c r="C1173" s="7" t="s">
        <v>100</v>
      </c>
      <c r="D1173" s="7" t="s">
        <v>4737</v>
      </c>
      <c r="E1173" s="7" t="s">
        <v>67</v>
      </c>
      <c r="F1173" s="7" t="s">
        <v>158</v>
      </c>
      <c r="G1173" s="7" t="s">
        <v>408</v>
      </c>
      <c r="H1173" s="7" t="s">
        <v>541</v>
      </c>
      <c r="I1173" s="7" t="s">
        <v>542</v>
      </c>
      <c r="J1173" s="7"/>
      <c r="K1173" s="7" t="s">
        <v>146</v>
      </c>
      <c r="L1173" s="7" t="s">
        <v>90</v>
      </c>
      <c r="M1173" s="7" t="s">
        <v>4618</v>
      </c>
      <c r="N1173" s="8">
        <v>44853</v>
      </c>
      <c r="O1173" s="8"/>
      <c r="P1173" s="7">
        <f t="shared" ca="1" si="1480"/>
        <v>-6</v>
      </c>
      <c r="Q1173" s="8"/>
      <c r="R1173" s="7"/>
      <c r="S1173" s="7"/>
      <c r="T1173" s="9" t="s">
        <v>156</v>
      </c>
      <c r="U1173" s="7" t="str">
        <f t="shared" si="1467"/>
        <v>Contractuel</v>
      </c>
      <c r="V1173" s="8">
        <v>45689</v>
      </c>
      <c r="W1173" s="8">
        <f>VLOOKUP(B1173,[1]BASE!$A:$Q,17,0)</f>
        <v>45716</v>
      </c>
      <c r="X1173" s="8"/>
      <c r="Y1173" s="8"/>
      <c r="Z1173" s="8">
        <v>44853</v>
      </c>
      <c r="AA1173" s="7">
        <f t="shared" si="1468"/>
        <v>10</v>
      </c>
      <c r="AB1173" s="7">
        <f t="shared" si="1469"/>
        <v>2022</v>
      </c>
      <c r="AC1173" s="7">
        <f t="shared" si="1470"/>
        <v>2026</v>
      </c>
      <c r="AD1173" s="10" t="e">
        <f t="shared" ref="AD1173:AD1236" ca="1" si="1500">IF(#REF!="Non",(DAYS360(N1173,Q1173)/360),(DAYS360(N1173,TODAY())/360))</f>
        <v>#REF!</v>
      </c>
      <c r="AE1173" s="10" t="e">
        <f t="shared" ca="1" si="1472"/>
        <v>#REF!</v>
      </c>
      <c r="AF1173" s="8">
        <v>36429</v>
      </c>
      <c r="AG1173" s="11">
        <f t="shared" ca="1" si="1473"/>
        <v>25.460273972602739</v>
      </c>
      <c r="AH1173" s="10" t="str">
        <f t="shared" ca="1" si="1474"/>
        <v>&gt;25&lt; 35</v>
      </c>
      <c r="AI1173" s="12">
        <v>17592180</v>
      </c>
      <c r="AJ1173" s="13" t="s">
        <v>170</v>
      </c>
      <c r="AK1173" s="12">
        <v>14368187</v>
      </c>
      <c r="AL1173" s="8">
        <v>44096</v>
      </c>
      <c r="AM1173" s="7" t="s">
        <v>108</v>
      </c>
      <c r="AN1173" s="7" t="s">
        <v>109</v>
      </c>
      <c r="AQ1173">
        <v>3</v>
      </c>
      <c r="AR1173" s="44">
        <v>3</v>
      </c>
      <c r="AS1173" s="15">
        <f t="shared" si="1475"/>
        <v>45948.75</v>
      </c>
      <c r="AT1173" s="14" t="s">
        <v>163</v>
      </c>
      <c r="AU1173" s="12">
        <v>3.3069999999999999</v>
      </c>
      <c r="AV1173" s="17">
        <v>17</v>
      </c>
      <c r="AW1173" s="18">
        <v>53594</v>
      </c>
      <c r="AX1173" s="19" t="s">
        <v>4738</v>
      </c>
      <c r="AY1173" s="17">
        <v>29</v>
      </c>
      <c r="AZ1173" s="14" t="s">
        <v>203</v>
      </c>
      <c r="BA1173" s="20" t="str">
        <f t="shared" si="1476"/>
        <v>17535940171231744129</v>
      </c>
      <c r="BB1173" s="31">
        <f t="shared" si="1477"/>
        <v>20</v>
      </c>
      <c r="BC1173" s="22" t="s">
        <v>4739</v>
      </c>
      <c r="BD1173" s="23" t="s">
        <v>341</v>
      </c>
      <c r="BF1173" s="8">
        <v>44985</v>
      </c>
      <c r="BG1173" s="32">
        <v>52572284</v>
      </c>
      <c r="BH1173" s="32">
        <v>58624046</v>
      </c>
      <c r="BI1173" s="32"/>
      <c r="BJ1173" t="s">
        <v>299</v>
      </c>
      <c r="BK1173" s="14" t="str">
        <f t="shared" si="1490"/>
        <v>-coupe</v>
      </c>
      <c r="BL1173" s="14" t="s">
        <v>288</v>
      </c>
      <c r="BM1173" s="25"/>
      <c r="BN1173" s="26" t="str">
        <f t="shared" si="1443"/>
        <v>17535940171231744129</v>
      </c>
      <c r="BO1173" s="27" t="str">
        <f t="shared" si="1478"/>
        <v>JELAILI TAKOUA</v>
      </c>
      <c r="BP1173" s="26">
        <f t="shared" si="1479"/>
        <v>1174</v>
      </c>
      <c r="BQ1173" s="28"/>
    </row>
    <row r="1174" spans="1:69" x14ac:dyDescent="0.25">
      <c r="A1174" t="str">
        <f>VLOOKUP(B1174,[2]RH!$B:$BV,72,0)</f>
        <v>si</v>
      </c>
      <c r="B1174" s="6">
        <v>1176</v>
      </c>
      <c r="C1174" s="7" t="s">
        <v>100</v>
      </c>
      <c r="D1174" s="7" t="s">
        <v>4740</v>
      </c>
      <c r="E1174" s="7" t="s">
        <v>67</v>
      </c>
      <c r="F1174" s="7" t="s">
        <v>118</v>
      </c>
      <c r="G1174" s="7" t="s">
        <v>533</v>
      </c>
      <c r="H1174" s="7" t="s">
        <v>562</v>
      </c>
      <c r="I1174" s="7" t="s">
        <v>1477</v>
      </c>
      <c r="J1174" s="7" t="s">
        <v>190</v>
      </c>
      <c r="K1174" s="7" t="s">
        <v>89</v>
      </c>
      <c r="L1174" s="7" t="s">
        <v>90</v>
      </c>
      <c r="M1174" s="7" t="s">
        <v>535</v>
      </c>
      <c r="N1174" s="8">
        <v>44854</v>
      </c>
      <c r="O1174" s="8"/>
      <c r="P1174" s="7">
        <f t="shared" ca="1" si="1480"/>
        <v>25</v>
      </c>
      <c r="Q1174" s="8"/>
      <c r="R1174" s="7"/>
      <c r="S1174" s="7"/>
      <c r="T1174" s="9" t="s">
        <v>156</v>
      </c>
      <c r="U1174" s="7" t="str">
        <f t="shared" si="1467"/>
        <v>Contractuel</v>
      </c>
      <c r="V1174" s="8">
        <v>45689</v>
      </c>
      <c r="W1174" s="8">
        <f>VLOOKUP(B1174,[1]BASE!$A:$Q,17,0)</f>
        <v>45747</v>
      </c>
      <c r="X1174" s="8"/>
      <c r="Y1174" s="8"/>
      <c r="Z1174" s="8">
        <v>44854</v>
      </c>
      <c r="AA1174" s="7">
        <f t="shared" si="1468"/>
        <v>10</v>
      </c>
      <c r="AB1174" s="7">
        <f t="shared" si="1469"/>
        <v>2022</v>
      </c>
      <c r="AC1174" s="7">
        <f t="shared" si="1470"/>
        <v>2026</v>
      </c>
      <c r="AD1174" s="10" t="e">
        <f t="shared" ref="AD1174:AD1237" ca="1" si="1501">IF(#REF!="Non",(DAYS360(N1174,Q1174)/360),(DAYS360(N1174,TODAY())/360))</f>
        <v>#REF!</v>
      </c>
      <c r="AE1174" s="10" t="e">
        <f t="shared" ca="1" si="1472"/>
        <v>#REF!</v>
      </c>
      <c r="AF1174" s="8">
        <v>36056</v>
      </c>
      <c r="AG1174" s="11">
        <f t="shared" ca="1" si="1473"/>
        <v>26.482191780821918</v>
      </c>
      <c r="AH1174" s="10" t="str">
        <f t="shared" ca="1" si="1474"/>
        <v>&gt;25&lt; 35</v>
      </c>
      <c r="AI1174" s="12">
        <v>17460806</v>
      </c>
      <c r="AJ1174" s="13" t="s">
        <v>82</v>
      </c>
      <c r="AK1174" s="12">
        <v>11662545</v>
      </c>
      <c r="AL1174" s="8">
        <v>42879</v>
      </c>
      <c r="AM1174" s="7" t="s">
        <v>108</v>
      </c>
      <c r="AN1174" s="7" t="s">
        <v>109</v>
      </c>
      <c r="AQ1174">
        <v>3</v>
      </c>
      <c r="AR1174" s="44">
        <v>3</v>
      </c>
      <c r="AS1174" s="15">
        <f t="shared" si="1475"/>
        <v>45949.75</v>
      </c>
      <c r="AT1174" s="14" t="s">
        <v>163</v>
      </c>
      <c r="AU1174" s="12">
        <v>3.3069999999999999</v>
      </c>
      <c r="AV1174" s="17" t="s">
        <v>236</v>
      </c>
      <c r="AW1174" s="18" t="s">
        <v>201</v>
      </c>
      <c r="AX1174" s="19" t="s">
        <v>4741</v>
      </c>
      <c r="AY1174" s="17" t="s">
        <v>284</v>
      </c>
      <c r="AZ1174" s="14" t="s">
        <v>203</v>
      </c>
      <c r="BA1174" s="20" t="str">
        <f t="shared" si="1476"/>
        <v>17001000000319226121</v>
      </c>
      <c r="BB1174" s="31">
        <f t="shared" si="1477"/>
        <v>20</v>
      </c>
      <c r="BC1174" s="22" t="s">
        <v>4742</v>
      </c>
      <c r="BD1174" s="23" t="s">
        <v>115</v>
      </c>
      <c r="BF1174" s="8">
        <v>44999</v>
      </c>
      <c r="BG1174" s="32">
        <v>58250256</v>
      </c>
      <c r="BH1174" s="32">
        <v>50020223</v>
      </c>
      <c r="BI1174" s="32"/>
      <c r="BJ1174" t="s">
        <v>322</v>
      </c>
      <c r="BK1174" s="14" t="str">
        <f t="shared" si="1490"/>
        <v>A-P6 AR</v>
      </c>
      <c r="BL1174" s="14" t="s">
        <v>288</v>
      </c>
      <c r="BM1174" s="25"/>
      <c r="BN1174" s="26" t="str">
        <f t="shared" si="1443"/>
        <v>17001000000319226121</v>
      </c>
      <c r="BO1174" s="27" t="str">
        <f t="shared" si="1478"/>
        <v>NAHDI RIHAB</v>
      </c>
      <c r="BP1174" s="26">
        <f t="shared" si="1479"/>
        <v>1176</v>
      </c>
      <c r="BQ1174" s="28"/>
    </row>
    <row r="1175" spans="1:69" x14ac:dyDescent="0.25">
      <c r="A1175" t="str">
        <f>VLOOKUP(B1175,[2]RH!$B:$BV,72,0)</f>
        <v>si</v>
      </c>
      <c r="B1175" s="6">
        <v>1177</v>
      </c>
      <c r="C1175" s="7" t="s">
        <v>100</v>
      </c>
      <c r="D1175" s="7" t="s">
        <v>4743</v>
      </c>
      <c r="E1175" s="7" t="s">
        <v>67</v>
      </c>
      <c r="F1175" s="7" t="s">
        <v>118</v>
      </c>
      <c r="G1175" s="7" t="s">
        <v>533</v>
      </c>
      <c r="H1175" s="7" t="s">
        <v>649</v>
      </c>
      <c r="I1175" s="7" t="s">
        <v>650</v>
      </c>
      <c r="J1175" s="7" t="s">
        <v>281</v>
      </c>
      <c r="K1175" s="7" t="s">
        <v>89</v>
      </c>
      <c r="L1175" s="7" t="s">
        <v>90</v>
      </c>
      <c r="M1175" s="7" t="s">
        <v>535</v>
      </c>
      <c r="N1175" s="8">
        <v>44854</v>
      </c>
      <c r="O1175" s="8"/>
      <c r="P1175" s="7">
        <f t="shared" ca="1" si="1480"/>
        <v>25</v>
      </c>
      <c r="Q1175" s="8"/>
      <c r="R1175" s="7"/>
      <c r="S1175" s="7"/>
      <c r="T1175" s="9" t="s">
        <v>156</v>
      </c>
      <c r="U1175" s="7" t="str">
        <f t="shared" si="1467"/>
        <v>Contractuel</v>
      </c>
      <c r="V1175" s="8">
        <v>45689</v>
      </c>
      <c r="W1175" s="8">
        <f>VLOOKUP(B1175,[1]BASE!$A:$Q,17,0)</f>
        <v>45747</v>
      </c>
      <c r="X1175" s="8"/>
      <c r="Y1175" s="8"/>
      <c r="Z1175" s="8">
        <v>44854</v>
      </c>
      <c r="AA1175" s="7">
        <f t="shared" si="1468"/>
        <v>10</v>
      </c>
      <c r="AB1175" s="7">
        <f t="shared" si="1469"/>
        <v>2022</v>
      </c>
      <c r="AC1175" s="7">
        <f t="shared" si="1470"/>
        <v>2026</v>
      </c>
      <c r="AD1175" s="10" t="e">
        <f t="shared" ref="AD1175:AD1238" ca="1" si="1502">IF(#REF!="Non",(DAYS360(N1175,Q1175)/360),(DAYS360(N1175,TODAY())/360))</f>
        <v>#REF!</v>
      </c>
      <c r="AE1175" s="10" t="e">
        <f t="shared" ca="1" si="1472"/>
        <v>#REF!</v>
      </c>
      <c r="AF1175" s="8">
        <v>33103</v>
      </c>
      <c r="AG1175" s="11">
        <f t="shared" ca="1" si="1473"/>
        <v>34.57260273972603</v>
      </c>
      <c r="AH1175" s="10" t="str">
        <f t="shared" ca="1" si="1474"/>
        <v>&gt;25&lt; 35</v>
      </c>
      <c r="AI1175" s="12">
        <v>16443352</v>
      </c>
      <c r="AJ1175" s="13" t="s">
        <v>79</v>
      </c>
      <c r="AK1175" s="12" t="s">
        <v>4744</v>
      </c>
      <c r="AL1175" s="8">
        <v>40465</v>
      </c>
      <c r="AM1175" s="7" t="s">
        <v>108</v>
      </c>
      <c r="AN1175" s="7" t="s">
        <v>109</v>
      </c>
      <c r="AQ1175">
        <v>3</v>
      </c>
      <c r="AR1175" s="44">
        <v>3</v>
      </c>
      <c r="AS1175" s="15">
        <f t="shared" si="1475"/>
        <v>45949.75</v>
      </c>
      <c r="AT1175" s="14" t="s">
        <v>163</v>
      </c>
      <c r="AU1175" s="12">
        <v>3.3069999999999999</v>
      </c>
      <c r="AV1175" s="17" t="s">
        <v>150</v>
      </c>
      <c r="AW1175" s="18" t="s">
        <v>1220</v>
      </c>
      <c r="AX1175" s="19" t="s">
        <v>4745</v>
      </c>
      <c r="AY1175" s="17" t="s">
        <v>150</v>
      </c>
      <c r="AZ1175" s="14" t="s">
        <v>174</v>
      </c>
      <c r="BA1175" s="20" t="str">
        <f t="shared" si="1476"/>
        <v>07097015510552925907</v>
      </c>
      <c r="BB1175" s="31">
        <f t="shared" si="1477"/>
        <v>20</v>
      </c>
      <c r="BC1175" s="22" t="s">
        <v>4224</v>
      </c>
      <c r="BD1175" s="23" t="s">
        <v>341</v>
      </c>
      <c r="BF1175" s="8"/>
      <c r="BG1175" s="32">
        <v>58929674</v>
      </c>
      <c r="BH1175" s="32">
        <v>29916024</v>
      </c>
      <c r="BI1175" s="32"/>
      <c r="BJ1175" t="s">
        <v>4225</v>
      </c>
      <c r="BK1175" s="14" t="str">
        <f t="shared" si="1490"/>
        <v>B-Panda</v>
      </c>
      <c r="BL1175" s="14" t="s">
        <v>288</v>
      </c>
      <c r="BM1175" s="25"/>
      <c r="BN1175" s="26" t="str">
        <f t="shared" si="1443"/>
        <v>07097015510552925907</v>
      </c>
      <c r="BO1175" s="27" t="str">
        <f t="shared" si="1478"/>
        <v>AMMOURI ESSIA</v>
      </c>
      <c r="BP1175" s="26">
        <f t="shared" si="1479"/>
        <v>1177</v>
      </c>
      <c r="BQ1175" s="28"/>
    </row>
    <row r="1176" spans="1:69" x14ac:dyDescent="0.25">
      <c r="A1176" t="str">
        <f>VLOOKUP(B1176,[2]RH!$B:$BV,72,0)</f>
        <v>Non-Actif</v>
      </c>
      <c r="B1176" s="6">
        <v>1178</v>
      </c>
      <c r="C1176" s="7" t="s">
        <v>100</v>
      </c>
      <c r="D1176" s="7" t="s">
        <v>366</v>
      </c>
      <c r="E1176" s="7" t="s">
        <v>67</v>
      </c>
      <c r="F1176" s="7" t="s">
        <v>118</v>
      </c>
      <c r="G1176" s="7" t="s">
        <v>220</v>
      </c>
      <c r="H1176" s="7">
        <v>560</v>
      </c>
      <c r="I1176" s="7" t="s">
        <v>189</v>
      </c>
      <c r="J1176" s="7" t="s">
        <v>190</v>
      </c>
      <c r="K1176" s="7" t="s">
        <v>146</v>
      </c>
      <c r="L1176" s="7" t="s">
        <v>90</v>
      </c>
      <c r="M1176" s="7" t="s">
        <v>191</v>
      </c>
      <c r="N1176" s="8">
        <v>44859</v>
      </c>
      <c r="O1176" s="8" t="e">
        <f ca="1">IF(AD1176&gt;=4,IF(T1176="CDD","OK",""),"")</f>
        <v>#REF!</v>
      </c>
      <c r="P1176" s="7">
        <f t="shared" ca="1" si="1480"/>
        <v>-737</v>
      </c>
      <c r="Q1176" s="8">
        <v>44958</v>
      </c>
      <c r="R1176" s="7" t="s">
        <v>147</v>
      </c>
      <c r="S1176" s="7"/>
      <c r="T1176" s="9" t="s">
        <v>156</v>
      </c>
      <c r="U1176" s="7" t="str">
        <f t="shared" si="1467"/>
        <v>Contractuel</v>
      </c>
      <c r="V1176" s="8">
        <v>44927</v>
      </c>
      <c r="W1176" s="8">
        <v>44985</v>
      </c>
      <c r="X1176" s="8"/>
      <c r="Y1176" s="8"/>
      <c r="Z1176" s="8">
        <v>44859</v>
      </c>
      <c r="AA1176" s="7">
        <f t="shared" si="1468"/>
        <v>10</v>
      </c>
      <c r="AB1176" s="7">
        <f t="shared" si="1469"/>
        <v>2022</v>
      </c>
      <c r="AC1176" s="7">
        <f t="shared" si="1470"/>
        <v>2026</v>
      </c>
      <c r="AD1176" s="10" t="e">
        <f t="shared" ref="AD1176:AD1239" ca="1" si="1503">IF(#REF!="Non",(DAYS360(N1176,Q1176)/360),(DAYS360(N1176,TODAY())/360))</f>
        <v>#REF!</v>
      </c>
      <c r="AE1176" s="10" t="e">
        <f t="shared" ca="1" si="1472"/>
        <v>#REF!</v>
      </c>
      <c r="AF1176" s="8">
        <v>35091</v>
      </c>
      <c r="AG1176" s="11">
        <f t="shared" ca="1" si="1473"/>
        <v>29.126027397260273</v>
      </c>
      <c r="AH1176" s="10" t="str">
        <f t="shared" ca="1" si="1474"/>
        <v>&gt;25&lt; 35</v>
      </c>
      <c r="AI1176" s="12">
        <v>16867401</v>
      </c>
      <c r="AJ1176" s="13" t="s">
        <v>170</v>
      </c>
      <c r="AK1176" s="12" t="s">
        <v>368</v>
      </c>
      <c r="AL1176" s="8">
        <v>41180</v>
      </c>
      <c r="AM1176" s="7" t="s">
        <v>108</v>
      </c>
      <c r="AN1176" s="7" t="s">
        <v>109</v>
      </c>
      <c r="AQ1176" s="14">
        <v>3</v>
      </c>
      <c r="AR1176" s="14">
        <v>1</v>
      </c>
      <c r="AS1176" s="15">
        <f t="shared" si="1475"/>
        <v>45224.25</v>
      </c>
      <c r="AT1176" s="14" t="s">
        <v>163</v>
      </c>
      <c r="AU1176" s="12">
        <v>3.3069999999999999</v>
      </c>
      <c r="AV1176" s="17" t="s">
        <v>106</v>
      </c>
      <c r="AW1176" s="18" t="s">
        <v>164</v>
      </c>
      <c r="AX1176" s="19" t="s">
        <v>369</v>
      </c>
      <c r="AY1176" s="17" t="s">
        <v>1158</v>
      </c>
      <c r="AZ1176" s="14" t="s">
        <v>230</v>
      </c>
      <c r="BA1176" s="20" t="str">
        <f t="shared" si="1476"/>
        <v>05042000110701177049</v>
      </c>
      <c r="BB1176" s="31">
        <f t="shared" si="1477"/>
        <v>20</v>
      </c>
      <c r="BC1176" s="22" t="s">
        <v>370</v>
      </c>
      <c r="BD1176" s="23" t="s">
        <v>341</v>
      </c>
      <c r="BF1176" s="8"/>
      <c r="BG1176" s="32">
        <v>58931635</v>
      </c>
      <c r="BH1176" s="32">
        <v>22826574</v>
      </c>
      <c r="BI1176" s="32"/>
      <c r="BJ1176" t="s">
        <v>299</v>
      </c>
      <c r="BK1176" s="14" t="str">
        <f t="shared" si="1490"/>
        <v>A-560</v>
      </c>
      <c r="BL1176" s="14"/>
      <c r="BM1176" s="25"/>
      <c r="BN1176" s="26" t="str">
        <f t="shared" si="1443"/>
        <v>05042000110701177049</v>
      </c>
      <c r="BO1176" s="27" t="str">
        <f t="shared" si="1478"/>
        <v>CHEBBI ZEINEB</v>
      </c>
      <c r="BP1176" s="26">
        <f t="shared" si="1479"/>
        <v>1178</v>
      </c>
      <c r="BQ1176" s="28"/>
    </row>
    <row r="1177" spans="1:69" x14ac:dyDescent="0.25">
      <c r="A1177" t="str">
        <f>VLOOKUP(B1177,[2]RH!$B:$BV,72,0)</f>
        <v>si</v>
      </c>
      <c r="B1177" s="6">
        <v>1179</v>
      </c>
      <c r="C1177" s="7" t="s">
        <v>100</v>
      </c>
      <c r="D1177" s="7" t="s">
        <v>4746</v>
      </c>
      <c r="E1177" s="7" t="s">
        <v>67</v>
      </c>
      <c r="F1177" s="7" t="s">
        <v>4747</v>
      </c>
      <c r="G1177" s="7" t="s">
        <v>804</v>
      </c>
      <c r="H1177" s="7"/>
      <c r="I1177" s="7"/>
      <c r="J1177" s="7"/>
      <c r="K1177" s="7" t="s">
        <v>70</v>
      </c>
      <c r="L1177" s="7" t="s">
        <v>90</v>
      </c>
      <c r="M1177" s="7" t="s">
        <v>804</v>
      </c>
      <c r="N1177" s="8">
        <v>44866</v>
      </c>
      <c r="O1177" s="8">
        <f>N1177+180</f>
        <v>45046</v>
      </c>
      <c r="P1177" s="7" t="str">
        <f t="shared" ca="1" si="1480"/>
        <v/>
      </c>
      <c r="Q1177" s="8"/>
      <c r="R1177" s="7"/>
      <c r="S1177" s="7"/>
      <c r="T1177" s="9" t="s">
        <v>72</v>
      </c>
      <c r="U1177" s="7" t="str">
        <f t="shared" si="1467"/>
        <v>Titulaire</v>
      </c>
      <c r="V1177" s="8"/>
      <c r="W1177" s="8"/>
      <c r="X1177" s="8"/>
      <c r="Y1177" s="8"/>
      <c r="Z1177" s="8">
        <v>44866</v>
      </c>
      <c r="AA1177" s="7">
        <f t="shared" si="1468"/>
        <v>11</v>
      </c>
      <c r="AB1177" s="7">
        <f t="shared" si="1469"/>
        <v>2022</v>
      </c>
      <c r="AC1177" s="7">
        <f t="shared" si="1470"/>
        <v>2026</v>
      </c>
      <c r="AD1177" s="10" t="e">
        <f t="shared" ref="AD1177:AD1240" ca="1" si="1504">IF(#REF!="Non",(DAYS360(N1177,Q1177)/360),(DAYS360(N1177,TODAY())/360))</f>
        <v>#REF!</v>
      </c>
      <c r="AE1177" s="10" t="e">
        <f t="shared" ca="1" si="1472"/>
        <v>#REF!</v>
      </c>
      <c r="AF1177" s="8">
        <v>32618</v>
      </c>
      <c r="AG1177" s="11">
        <f t="shared" ca="1" si="1473"/>
        <v>35.901369863013699</v>
      </c>
      <c r="AH1177" s="10" t="str">
        <f t="shared" ca="1" si="1474"/>
        <v>&gt;35&lt; 45</v>
      </c>
      <c r="AI1177" s="12">
        <v>17064376</v>
      </c>
      <c r="AJ1177" s="13" t="s">
        <v>82</v>
      </c>
      <c r="AK1177" s="12" t="s">
        <v>4748</v>
      </c>
      <c r="AL1177" s="8">
        <v>42019</v>
      </c>
      <c r="AM1177" s="7" t="s">
        <v>108</v>
      </c>
      <c r="AN1177" s="7" t="s">
        <v>109</v>
      </c>
      <c r="AQ1177">
        <v>15</v>
      </c>
      <c r="AR1177" s="44">
        <v>3</v>
      </c>
      <c r="AS1177" s="15">
        <f t="shared" si="1475"/>
        <v>45961.75</v>
      </c>
      <c r="AT1177" s="14" t="s">
        <v>4749</v>
      </c>
      <c r="AU1177" s="12"/>
      <c r="AV1177" s="17" t="s">
        <v>181</v>
      </c>
      <c r="AW1177" s="18" t="s">
        <v>457</v>
      </c>
      <c r="AX1177" s="19" t="s">
        <v>4750</v>
      </c>
      <c r="AY1177" s="17" t="s">
        <v>120</v>
      </c>
      <c r="AZ1177" s="14" t="s">
        <v>185</v>
      </c>
      <c r="BA1177" s="20" t="str">
        <f t="shared" si="1476"/>
        <v>14000000100748274306</v>
      </c>
      <c r="BB1177" s="31">
        <f t="shared" si="1477"/>
        <v>20</v>
      </c>
      <c r="BC1177" s="22" t="s">
        <v>4751</v>
      </c>
      <c r="BD1177" s="23" t="s">
        <v>4752</v>
      </c>
      <c r="BF1177" s="8">
        <v>44999</v>
      </c>
      <c r="BG1177" s="32">
        <v>58362861</v>
      </c>
      <c r="BH1177" s="32"/>
      <c r="BI1177" s="32">
        <v>98137834</v>
      </c>
      <c r="BK1177" s="14" t="str">
        <f t="shared" si="1490"/>
        <v>CADRE</v>
      </c>
      <c r="BL1177" s="14"/>
      <c r="BM1177" s="25"/>
      <c r="BN1177" s="26" t="str">
        <f t="shared" si="1443"/>
        <v>14000000100748274306</v>
      </c>
      <c r="BO1177" s="27" t="str">
        <f t="shared" si="1478"/>
        <v>HAMRAOUI BASMA</v>
      </c>
      <c r="BP1177" s="26">
        <f t="shared" si="1479"/>
        <v>1179</v>
      </c>
      <c r="BQ1177" s="28"/>
    </row>
    <row r="1178" spans="1:69" x14ac:dyDescent="0.25">
      <c r="A1178" t="str">
        <f>VLOOKUP(B1178,[2]RH!$B:$BV,72,0)</f>
        <v>si</v>
      </c>
      <c r="B1178" s="6">
        <v>1180</v>
      </c>
      <c r="C1178" s="7" t="s">
        <v>65</v>
      </c>
      <c r="D1178" s="7" t="s">
        <v>4753</v>
      </c>
      <c r="E1178" s="7" t="s">
        <v>67</v>
      </c>
      <c r="F1178" s="7" t="s">
        <v>4747</v>
      </c>
      <c r="G1178" s="7" t="s">
        <v>4754</v>
      </c>
      <c r="H1178" s="7"/>
      <c r="I1178" s="7"/>
      <c r="J1178" s="7"/>
      <c r="K1178" s="7" t="s">
        <v>70</v>
      </c>
      <c r="L1178" s="7" t="s">
        <v>90</v>
      </c>
      <c r="M1178" s="7" t="s">
        <v>4754</v>
      </c>
      <c r="N1178" s="8">
        <v>44866</v>
      </c>
      <c r="O1178" s="8">
        <f>N1178+180</f>
        <v>45046</v>
      </c>
      <c r="P1178" s="7" t="str">
        <f t="shared" ca="1" si="1480"/>
        <v/>
      </c>
      <c r="Q1178" s="8"/>
      <c r="R1178" s="7"/>
      <c r="S1178" s="7"/>
      <c r="T1178" s="9" t="s">
        <v>72</v>
      </c>
      <c r="U1178" s="7" t="str">
        <f t="shared" si="1467"/>
        <v>Titulaire</v>
      </c>
      <c r="V1178" s="8"/>
      <c r="W1178" s="8"/>
      <c r="X1178" s="8"/>
      <c r="Y1178" s="8"/>
      <c r="Z1178" s="8">
        <v>44866</v>
      </c>
      <c r="AA1178" s="7">
        <f t="shared" si="1468"/>
        <v>11</v>
      </c>
      <c r="AB1178" s="7">
        <f t="shared" si="1469"/>
        <v>2022</v>
      </c>
      <c r="AC1178" s="7">
        <f t="shared" si="1470"/>
        <v>2026</v>
      </c>
      <c r="AD1178" s="10" t="e">
        <f t="shared" ref="AD1178:AD1241" ca="1" si="1505">IF(#REF!="Non",(DAYS360(N1178,Q1178)/360),(DAYS360(N1178,TODAY())/360))</f>
        <v>#REF!</v>
      </c>
      <c r="AE1178" s="10" t="e">
        <f t="shared" ca="1" si="1472"/>
        <v>#REF!</v>
      </c>
      <c r="AF1178" s="8">
        <v>29553</v>
      </c>
      <c r="AG1178" s="11">
        <f t="shared" ca="1" si="1473"/>
        <v>44.298630136986304</v>
      </c>
      <c r="AH1178" s="10" t="str">
        <f t="shared" ca="1" si="1474"/>
        <v>&gt;35&lt; 45</v>
      </c>
      <c r="AI1178" s="12">
        <v>16479718</v>
      </c>
      <c r="AJ1178" s="13" t="s">
        <v>73</v>
      </c>
      <c r="AK1178" s="12" t="s">
        <v>4755</v>
      </c>
      <c r="AL1178" s="8">
        <v>43438</v>
      </c>
      <c r="AM1178" s="7" t="s">
        <v>75</v>
      </c>
      <c r="AN1178" s="7" t="s">
        <v>76</v>
      </c>
      <c r="AO1178">
        <v>2</v>
      </c>
      <c r="AQ1178">
        <v>17</v>
      </c>
      <c r="AR1178" s="44">
        <v>3</v>
      </c>
      <c r="AS1178" s="15">
        <f t="shared" si="1475"/>
        <v>45961.75</v>
      </c>
      <c r="AT1178" s="14" t="s">
        <v>4749</v>
      </c>
      <c r="AU1178" s="12"/>
      <c r="AV1178" s="17" t="s">
        <v>272</v>
      </c>
      <c r="AW1178" s="18" t="s">
        <v>4756</v>
      </c>
      <c r="AX1178" s="19" t="s">
        <v>4757</v>
      </c>
      <c r="AY1178" s="17" t="s">
        <v>997</v>
      </c>
      <c r="AZ1178" s="14" t="s">
        <v>276</v>
      </c>
      <c r="BA1178" s="20" t="str">
        <f t="shared" si="1476"/>
        <v>25037000000014126682</v>
      </c>
      <c r="BB1178" s="31">
        <f t="shared" si="1477"/>
        <v>20</v>
      </c>
      <c r="BC1178" s="22" t="s">
        <v>4758</v>
      </c>
      <c r="BD1178" s="23" t="s">
        <v>4759</v>
      </c>
      <c r="BF1178" s="8"/>
      <c r="BG1178" s="32">
        <v>54006187</v>
      </c>
      <c r="BH1178" s="32"/>
      <c r="BI1178" s="32">
        <v>98139388</v>
      </c>
      <c r="BK1178" s="14" t="str">
        <f t="shared" si="1490"/>
        <v>CADRE</v>
      </c>
      <c r="BL1178" s="14"/>
      <c r="BM1178" s="25"/>
      <c r="BN1178" s="26" t="str">
        <f t="shared" si="1443"/>
        <v>25037000000014126682</v>
      </c>
      <c r="BO1178" s="27" t="str">
        <f t="shared" si="1478"/>
        <v>EL MCHIRGUI MONCEF</v>
      </c>
      <c r="BP1178" s="26">
        <f t="shared" si="1479"/>
        <v>1180</v>
      </c>
      <c r="BQ1178" s="28"/>
    </row>
    <row r="1179" spans="1:69" x14ac:dyDescent="0.25">
      <c r="A1179" t="str">
        <f>VLOOKUP(B1179,[2]RH!$B:$BV,72,0)</f>
        <v>Non-Actif</v>
      </c>
      <c r="B1179" s="6">
        <v>1181</v>
      </c>
      <c r="C1179" s="7" t="s">
        <v>4760</v>
      </c>
      <c r="D1179" s="7" t="s">
        <v>4761</v>
      </c>
      <c r="E1179" s="7" t="s">
        <v>67</v>
      </c>
      <c r="F1179" s="7" t="s">
        <v>118</v>
      </c>
      <c r="G1179" s="7" t="s">
        <v>220</v>
      </c>
      <c r="H1179" s="7" t="s">
        <v>649</v>
      </c>
      <c r="I1179" s="7" t="s">
        <v>650</v>
      </c>
      <c r="J1179" s="7" t="s">
        <v>281</v>
      </c>
      <c r="K1179" s="7" t="s">
        <v>146</v>
      </c>
      <c r="L1179" s="7" t="s">
        <v>90</v>
      </c>
      <c r="M1179" s="7" t="s">
        <v>191</v>
      </c>
      <c r="N1179" s="8">
        <v>44874</v>
      </c>
      <c r="O1179" s="8"/>
      <c r="P1179" s="7">
        <f t="shared" ca="1" si="1480"/>
        <v>-737</v>
      </c>
      <c r="Q1179" s="8">
        <v>44959</v>
      </c>
      <c r="R1179" s="7" t="s">
        <v>147</v>
      </c>
      <c r="S1179" s="7"/>
      <c r="T1179" s="9" t="s">
        <v>156</v>
      </c>
      <c r="U1179" s="7" t="str">
        <f t="shared" si="1467"/>
        <v>Contractuel</v>
      </c>
      <c r="V1179" s="8">
        <v>44927</v>
      </c>
      <c r="W1179" s="8">
        <v>44985</v>
      </c>
      <c r="X1179" s="8"/>
      <c r="Y1179" s="8"/>
      <c r="Z1179" s="8">
        <f>+V1179</f>
        <v>44927</v>
      </c>
      <c r="AA1179" s="7">
        <f t="shared" si="1468"/>
        <v>11</v>
      </c>
      <c r="AB1179" s="7">
        <f t="shared" si="1469"/>
        <v>2022</v>
      </c>
      <c r="AC1179" s="7">
        <f t="shared" si="1470"/>
        <v>2026</v>
      </c>
      <c r="AD1179" s="10" t="e">
        <f t="shared" ref="AD1179:AD1242" ca="1" si="1506">IF(#REF!="Non",(DAYS360(N1179,Q1179)/360),(DAYS360(N1179,TODAY())/360))</f>
        <v>#REF!</v>
      </c>
      <c r="AE1179" s="10" t="e">
        <f t="shared" ca="1" si="1472"/>
        <v>#REF!</v>
      </c>
      <c r="AF1179" s="8">
        <v>33080</v>
      </c>
      <c r="AG1179" s="11">
        <f t="shared" ca="1" si="1473"/>
        <v>34.635616438356166</v>
      </c>
      <c r="AH1179" s="10" t="str">
        <f t="shared" ca="1" si="1474"/>
        <v>&gt;25&lt; 35</v>
      </c>
      <c r="AI1179" s="12">
        <v>16067494</v>
      </c>
      <c r="AJ1179" s="13" t="s">
        <v>92</v>
      </c>
      <c r="AK1179" s="12" t="s">
        <v>4762</v>
      </c>
      <c r="AL1179" s="8">
        <v>38975</v>
      </c>
      <c r="AM1179" s="7" t="s">
        <v>108</v>
      </c>
      <c r="AN1179" s="7" t="s">
        <v>76</v>
      </c>
      <c r="AO1179">
        <v>2</v>
      </c>
      <c r="AQ1179" s="14">
        <v>3</v>
      </c>
      <c r="AR1179" s="14">
        <v>1</v>
      </c>
      <c r="AS1179" s="15">
        <f t="shared" si="1475"/>
        <v>45239.25</v>
      </c>
      <c r="AT1179" s="14" t="s">
        <v>163</v>
      </c>
      <c r="AU1179" s="12">
        <v>3.3069999999999999</v>
      </c>
      <c r="AV1179" s="17" t="s">
        <v>236</v>
      </c>
      <c r="AW1179" s="18" t="s">
        <v>3027</v>
      </c>
      <c r="AX1179" s="19" t="s">
        <v>4763</v>
      </c>
      <c r="AY1179" s="17" t="s">
        <v>142</v>
      </c>
      <c r="AZ1179" s="14" t="s">
        <v>203</v>
      </c>
      <c r="BA1179" s="20" t="str">
        <f t="shared" si="1476"/>
        <v>17206000000100823433</v>
      </c>
      <c r="BB1179" s="31">
        <f t="shared" si="1477"/>
        <v>20</v>
      </c>
      <c r="BC1179" s="22" t="s">
        <v>4764</v>
      </c>
      <c r="BD1179" s="23" t="s">
        <v>341</v>
      </c>
      <c r="BF1179" s="8"/>
      <c r="BG1179" s="32">
        <v>93491283</v>
      </c>
      <c r="BH1179" s="32"/>
      <c r="BI1179" s="32"/>
      <c r="BK1179" s="14" t="str">
        <f t="shared" si="1490"/>
        <v>B-Panda</v>
      </c>
      <c r="BL1179" s="14"/>
      <c r="BM1179" s="25"/>
      <c r="BN1179" s="26" t="str">
        <f t="shared" si="1443"/>
        <v>17206000000100823433</v>
      </c>
      <c r="BO1179" s="27" t="str">
        <f t="shared" si="1478"/>
        <v>BEN TAYEB IMEN</v>
      </c>
      <c r="BP1179" s="26">
        <f t="shared" si="1479"/>
        <v>1181</v>
      </c>
      <c r="BQ1179" s="28"/>
    </row>
    <row r="1180" spans="1:69" x14ac:dyDescent="0.25">
      <c r="A1180" t="str">
        <f>VLOOKUP(B1180,[2]RH!$B:$BV,72,0)</f>
        <v>Non-Actif</v>
      </c>
      <c r="B1180" s="6">
        <v>1182</v>
      </c>
      <c r="C1180" s="7" t="s">
        <v>2259</v>
      </c>
      <c r="D1180" s="7" t="s">
        <v>4765</v>
      </c>
      <c r="E1180" s="7" t="s">
        <v>67</v>
      </c>
      <c r="F1180" s="7" t="s">
        <v>118</v>
      </c>
      <c r="G1180" s="7" t="s">
        <v>220</v>
      </c>
      <c r="H1180" s="7">
        <v>965</v>
      </c>
      <c r="I1180" s="7" t="s">
        <v>1407</v>
      </c>
      <c r="J1180" s="7" t="s">
        <v>190</v>
      </c>
      <c r="K1180" s="7" t="s">
        <v>146</v>
      </c>
      <c r="L1180" s="7" t="s">
        <v>90</v>
      </c>
      <c r="M1180" s="7" t="s">
        <v>191</v>
      </c>
      <c r="N1180" s="8">
        <v>44875</v>
      </c>
      <c r="O1180" s="8"/>
      <c r="P1180" s="7">
        <f t="shared" ca="1" si="1480"/>
        <v>-737</v>
      </c>
      <c r="Q1180" s="8">
        <v>44971</v>
      </c>
      <c r="R1180" s="7" t="s">
        <v>147</v>
      </c>
      <c r="S1180" s="7"/>
      <c r="T1180" s="9" t="s">
        <v>156</v>
      </c>
      <c r="U1180" s="7" t="str">
        <f t="shared" si="1467"/>
        <v>Contractuel</v>
      </c>
      <c r="V1180" s="8">
        <v>44927</v>
      </c>
      <c r="W1180" s="8">
        <v>44985</v>
      </c>
      <c r="X1180" s="8"/>
      <c r="Y1180" s="8"/>
      <c r="Z1180" s="8">
        <f>+V1180</f>
        <v>44927</v>
      </c>
      <c r="AA1180" s="7">
        <f t="shared" si="1468"/>
        <v>11</v>
      </c>
      <c r="AB1180" s="7">
        <f t="shared" si="1469"/>
        <v>2022</v>
      </c>
      <c r="AC1180" s="7">
        <f t="shared" si="1470"/>
        <v>2026</v>
      </c>
      <c r="AD1180" s="10" t="e">
        <f t="shared" ref="AD1180:AD1243" ca="1" si="1507">IF(#REF!="Non",(DAYS360(N1180,Q1180)/360),(DAYS360(N1180,TODAY())/360))</f>
        <v>#REF!</v>
      </c>
      <c r="AE1180" s="10" t="e">
        <f t="shared" ca="1" si="1472"/>
        <v>#REF!</v>
      </c>
      <c r="AF1180" s="8">
        <v>33614</v>
      </c>
      <c r="AG1180" s="11">
        <f t="shared" ca="1" si="1473"/>
        <v>33.172602739726024</v>
      </c>
      <c r="AH1180" s="10" t="str">
        <f t="shared" ca="1" si="1474"/>
        <v>&gt;25&lt; 35</v>
      </c>
      <c r="AI1180" s="12">
        <v>16485482</v>
      </c>
      <c r="AJ1180" s="13" t="s">
        <v>192</v>
      </c>
      <c r="AK1180" s="12" t="s">
        <v>4766</v>
      </c>
      <c r="AL1180" s="8">
        <v>39727</v>
      </c>
      <c r="AM1180" s="7" t="s">
        <v>108</v>
      </c>
      <c r="AN1180" s="7" t="s">
        <v>109</v>
      </c>
      <c r="AQ1180" s="14">
        <v>3</v>
      </c>
      <c r="AR1180" s="14">
        <v>1</v>
      </c>
      <c r="AS1180" s="15">
        <f t="shared" si="1475"/>
        <v>45240.25</v>
      </c>
      <c r="AT1180" s="14" t="s">
        <v>163</v>
      </c>
      <c r="AU1180" s="12">
        <v>3.3069999999999999</v>
      </c>
      <c r="AV1180" s="17" t="s">
        <v>236</v>
      </c>
      <c r="AW1180" s="18" t="s">
        <v>201</v>
      </c>
      <c r="AX1180" s="19" t="s">
        <v>4767</v>
      </c>
      <c r="AY1180" s="17" t="s">
        <v>665</v>
      </c>
      <c r="AZ1180" s="14" t="s">
        <v>203</v>
      </c>
      <c r="BA1180" s="20" t="str">
        <f t="shared" si="1476"/>
        <v>17001000000114092558</v>
      </c>
      <c r="BB1180" s="31">
        <f t="shared" si="1477"/>
        <v>20</v>
      </c>
      <c r="BC1180" s="22" t="s">
        <v>4768</v>
      </c>
      <c r="BD1180" s="23" t="s">
        <v>85</v>
      </c>
      <c r="BF1180" s="8"/>
      <c r="BG1180" s="32">
        <v>23665472</v>
      </c>
      <c r="BH1180" s="32"/>
      <c r="BI1180" s="32"/>
      <c r="BK1180" s="14" t="str">
        <f t="shared" si="1490"/>
        <v>A-965</v>
      </c>
      <c r="BL1180" s="14"/>
      <c r="BM1180" s="25"/>
      <c r="BN1180" s="26" t="str">
        <f t="shared" si="1443"/>
        <v>17001000000114092558</v>
      </c>
      <c r="BO1180" s="27" t="str">
        <f t="shared" si="1478"/>
        <v>GHRAYRI SAMEH</v>
      </c>
      <c r="BP1180" s="26">
        <f t="shared" si="1479"/>
        <v>1182</v>
      </c>
      <c r="BQ1180" s="28"/>
    </row>
    <row r="1181" spans="1:69" x14ac:dyDescent="0.25">
      <c r="A1181" t="str">
        <f>VLOOKUP(B1181,[2]RH!$B:$BV,72,0)</f>
        <v>Non-Actif</v>
      </c>
      <c r="B1181" s="6">
        <v>1183</v>
      </c>
      <c r="C1181" s="7" t="s">
        <v>4760</v>
      </c>
      <c r="D1181" s="7" t="s">
        <v>4769</v>
      </c>
      <c r="E1181" s="7" t="s">
        <v>67</v>
      </c>
      <c r="F1181" s="7" t="s">
        <v>118</v>
      </c>
      <c r="G1181" s="7" t="s">
        <v>220</v>
      </c>
      <c r="H1181" s="7" t="s">
        <v>649</v>
      </c>
      <c r="I1181" s="7" t="s">
        <v>650</v>
      </c>
      <c r="J1181" s="7" t="s">
        <v>281</v>
      </c>
      <c r="K1181" s="7" t="s">
        <v>146</v>
      </c>
      <c r="L1181" s="7" t="s">
        <v>90</v>
      </c>
      <c r="M1181" s="7" t="s">
        <v>191</v>
      </c>
      <c r="N1181" s="8">
        <v>44875</v>
      </c>
      <c r="O1181" s="8"/>
      <c r="P1181" s="7">
        <f t="shared" ca="1" si="1480"/>
        <v>-676</v>
      </c>
      <c r="Q1181" s="8">
        <v>45049</v>
      </c>
      <c r="R1181" s="7" t="s">
        <v>2575</v>
      </c>
      <c r="S1181" s="7"/>
      <c r="T1181" s="9" t="s">
        <v>156</v>
      </c>
      <c r="U1181" s="7" t="str">
        <f t="shared" si="1467"/>
        <v>Contractuel</v>
      </c>
      <c r="V1181" s="8">
        <v>44986</v>
      </c>
      <c r="W1181" s="8">
        <v>45046</v>
      </c>
      <c r="X1181" s="8"/>
      <c r="Y1181" s="8"/>
      <c r="Z1181" s="8">
        <f>+V1181</f>
        <v>44986</v>
      </c>
      <c r="AA1181" s="7">
        <f t="shared" si="1468"/>
        <v>11</v>
      </c>
      <c r="AB1181" s="7">
        <f t="shared" si="1469"/>
        <v>2022</v>
      </c>
      <c r="AC1181" s="7">
        <f t="shared" si="1470"/>
        <v>2026</v>
      </c>
      <c r="AD1181" s="10" t="e">
        <f t="shared" ref="AD1181:AD1244" ca="1" si="1508">IF(#REF!="Non",(DAYS360(N1181,Q1181)/360),(DAYS360(N1181,TODAY())/360))</f>
        <v>#REF!</v>
      </c>
      <c r="AE1181" s="10" t="e">
        <f t="shared" ca="1" si="1472"/>
        <v>#REF!</v>
      </c>
      <c r="AF1181" s="8">
        <v>34267</v>
      </c>
      <c r="AG1181" s="11">
        <f t="shared" ca="1" si="1473"/>
        <v>31.383561643835616</v>
      </c>
      <c r="AH1181" s="10" t="str">
        <f t="shared" ca="1" si="1474"/>
        <v>&gt;25&lt; 35</v>
      </c>
      <c r="AI1181" s="12">
        <v>17592553</v>
      </c>
      <c r="AJ1181" s="13" t="s">
        <v>79</v>
      </c>
      <c r="AK1181" s="12" t="s">
        <v>4770</v>
      </c>
      <c r="AL1181" s="8">
        <v>44439</v>
      </c>
      <c r="AM1181" s="7" t="s">
        <v>108</v>
      </c>
      <c r="AN1181" s="7" t="s">
        <v>76</v>
      </c>
      <c r="AO1181">
        <v>2</v>
      </c>
      <c r="AQ1181" s="14">
        <v>3</v>
      </c>
      <c r="AR1181" s="14">
        <v>1</v>
      </c>
      <c r="AS1181" s="15">
        <f t="shared" si="1475"/>
        <v>45240.25</v>
      </c>
      <c r="AT1181" s="14" t="s">
        <v>163</v>
      </c>
      <c r="AU1181" s="12">
        <v>3.3069999999999999</v>
      </c>
      <c r="AV1181" s="17" t="s">
        <v>236</v>
      </c>
      <c r="AW1181" s="18" t="s">
        <v>1626</v>
      </c>
      <c r="AX1181" s="19" t="s">
        <v>4771</v>
      </c>
      <c r="AY1181" s="17" t="s">
        <v>1689</v>
      </c>
      <c r="AZ1181" s="14" t="s">
        <v>203</v>
      </c>
      <c r="BA1181" s="20" t="str">
        <f t="shared" si="1476"/>
        <v>17535940174327453830</v>
      </c>
      <c r="BB1181" s="31">
        <f t="shared" si="1477"/>
        <v>20</v>
      </c>
      <c r="BC1181" s="22" t="s">
        <v>4772</v>
      </c>
      <c r="BD1181" s="23" t="s">
        <v>341</v>
      </c>
      <c r="BF1181" s="8"/>
      <c r="BG1181" s="32">
        <v>54090246</v>
      </c>
      <c r="BH1181" s="32"/>
      <c r="BI1181" s="32"/>
      <c r="BK1181" s="14" t="str">
        <f t="shared" si="1490"/>
        <v>B-Panda</v>
      </c>
      <c r="BL1181" s="14"/>
      <c r="BM1181" s="25"/>
      <c r="BN1181" s="26" t="str">
        <f t="shared" si="1443"/>
        <v>17535940174327453830</v>
      </c>
      <c r="BO1181" s="27" t="str">
        <f t="shared" si="1478"/>
        <v>KHIARI AMEL</v>
      </c>
      <c r="BP1181" s="26">
        <f t="shared" si="1479"/>
        <v>1183</v>
      </c>
      <c r="BQ1181" s="28"/>
    </row>
    <row r="1182" spans="1:69" x14ac:dyDescent="0.25">
      <c r="A1182" t="str">
        <f>VLOOKUP(B1182,[2]RH!$B:$BV,72,0)</f>
        <v>Non-Actif</v>
      </c>
      <c r="B1182" s="6">
        <v>1184</v>
      </c>
      <c r="C1182" s="7" t="s">
        <v>65</v>
      </c>
      <c r="D1182" s="7" t="s">
        <v>4773</v>
      </c>
      <c r="E1182" s="7" t="s">
        <v>67</v>
      </c>
      <c r="F1182" s="7" t="s">
        <v>118</v>
      </c>
      <c r="G1182" s="7" t="s">
        <v>220</v>
      </c>
      <c r="H1182" s="7">
        <v>560</v>
      </c>
      <c r="I1182" s="7" t="s">
        <v>614</v>
      </c>
      <c r="J1182" s="7" t="s">
        <v>281</v>
      </c>
      <c r="K1182" s="7" t="s">
        <v>146</v>
      </c>
      <c r="L1182" s="7" t="s">
        <v>90</v>
      </c>
      <c r="M1182" s="7" t="s">
        <v>191</v>
      </c>
      <c r="N1182" s="8">
        <v>44875</v>
      </c>
      <c r="O1182" s="8"/>
      <c r="P1182" s="7">
        <f t="shared" ca="1" si="1480"/>
        <v>-676</v>
      </c>
      <c r="Q1182" s="8">
        <v>45050</v>
      </c>
      <c r="R1182" s="7" t="s">
        <v>1603</v>
      </c>
      <c r="S1182" s="7"/>
      <c r="T1182" s="9" t="s">
        <v>156</v>
      </c>
      <c r="U1182" s="7" t="str">
        <f t="shared" si="1467"/>
        <v>Contractuel</v>
      </c>
      <c r="V1182" s="8">
        <v>44986</v>
      </c>
      <c r="W1182" s="8">
        <v>45046</v>
      </c>
      <c r="X1182" s="8"/>
      <c r="Y1182" s="8"/>
      <c r="Z1182" s="8">
        <f>+V1182</f>
        <v>44986</v>
      </c>
      <c r="AA1182" s="7">
        <f t="shared" si="1468"/>
        <v>11</v>
      </c>
      <c r="AB1182" s="7">
        <f t="shared" si="1469"/>
        <v>2022</v>
      </c>
      <c r="AC1182" s="7">
        <f t="shared" si="1470"/>
        <v>2026</v>
      </c>
      <c r="AD1182" s="10" t="e">
        <f t="shared" ref="AD1182:AD1245" ca="1" si="1509">IF(#REF!="Non",(DAYS360(N1182,Q1182)/360),(DAYS360(N1182,TODAY())/360))</f>
        <v>#REF!</v>
      </c>
      <c r="AE1182" s="10" t="e">
        <f t="shared" ca="1" si="1472"/>
        <v>#REF!</v>
      </c>
      <c r="AF1182" s="8">
        <v>35546</v>
      </c>
      <c r="AG1182" s="11">
        <f t="shared" ca="1" si="1473"/>
        <v>27.87945205479452</v>
      </c>
      <c r="AH1182" s="10" t="str">
        <f t="shared" ca="1" si="1474"/>
        <v>&gt;25&lt; 35</v>
      </c>
      <c r="AI1182" s="12"/>
      <c r="AJ1182" s="13"/>
      <c r="AK1182" s="12">
        <v>11658276</v>
      </c>
      <c r="AL1182" s="8">
        <v>44715</v>
      </c>
      <c r="AM1182" s="7" t="s">
        <v>75</v>
      </c>
      <c r="AN1182" s="7" t="s">
        <v>109</v>
      </c>
      <c r="AQ1182" s="14">
        <v>3</v>
      </c>
      <c r="AR1182" s="14">
        <v>1</v>
      </c>
      <c r="AS1182" s="15">
        <f t="shared" si="1475"/>
        <v>45240.25</v>
      </c>
      <c r="AT1182" s="14" t="s">
        <v>163</v>
      </c>
      <c r="AU1182" s="12">
        <v>3.3069999999999999</v>
      </c>
      <c r="AV1182" s="17" t="s">
        <v>320</v>
      </c>
      <c r="AW1182" s="18" t="s">
        <v>4774</v>
      </c>
      <c r="AX1182" s="19" t="s">
        <v>4775</v>
      </c>
      <c r="AY1182" s="17" t="s">
        <v>1553</v>
      </c>
      <c r="AZ1182" s="14" t="s">
        <v>818</v>
      </c>
      <c r="BA1182" s="20" t="str">
        <f t="shared" si="1476"/>
        <v>20010102220086749847</v>
      </c>
      <c r="BB1182" s="31">
        <f t="shared" si="1477"/>
        <v>20</v>
      </c>
      <c r="BC1182" s="22" t="s">
        <v>4776</v>
      </c>
      <c r="BD1182" s="23" t="s">
        <v>115</v>
      </c>
      <c r="BF1182" s="8"/>
      <c r="BG1182" s="32">
        <v>29098465</v>
      </c>
      <c r="BH1182" s="32">
        <v>95489282</v>
      </c>
      <c r="BI1182" s="32"/>
      <c r="BK1182" s="14" t="str">
        <f t="shared" si="1490"/>
        <v>B-560</v>
      </c>
      <c r="BL1182" s="14"/>
      <c r="BM1182" s="25"/>
      <c r="BN1182" s="26" t="str">
        <f t="shared" si="1443"/>
        <v>20010102220086749847</v>
      </c>
      <c r="BO1182" s="27" t="str">
        <f t="shared" si="1478"/>
        <v>CHAOUARI SLIM</v>
      </c>
      <c r="BP1182" s="26">
        <f t="shared" si="1479"/>
        <v>1184</v>
      </c>
      <c r="BQ1182" s="28"/>
    </row>
    <row r="1183" spans="1:69" x14ac:dyDescent="0.25">
      <c r="A1183" t="str">
        <f>VLOOKUP(B1183,[2]RH!$B:$BV,72,0)</f>
        <v>Non-Actif</v>
      </c>
      <c r="B1183" s="6">
        <v>1185</v>
      </c>
      <c r="C1183" s="7" t="s">
        <v>65</v>
      </c>
      <c r="D1183" s="7" t="s">
        <v>4777</v>
      </c>
      <c r="E1183" s="7" t="s">
        <v>67</v>
      </c>
      <c r="F1183" s="7" t="s">
        <v>102</v>
      </c>
      <c r="G1183" s="7" t="s">
        <v>270</v>
      </c>
      <c r="H1183" s="7"/>
      <c r="I1183" s="7"/>
      <c r="J1183" s="7"/>
      <c r="K1183" s="7" t="s">
        <v>70</v>
      </c>
      <c r="L1183" s="7" t="s">
        <v>90</v>
      </c>
      <c r="M1183" s="7" t="s">
        <v>270</v>
      </c>
      <c r="N1183" s="8">
        <v>44909</v>
      </c>
      <c r="O1183" s="8">
        <f>N1183+181</f>
        <v>45090</v>
      </c>
      <c r="P1183" s="7" t="str">
        <f t="shared" ca="1" si="1480"/>
        <v/>
      </c>
      <c r="Q1183" s="8">
        <v>45225</v>
      </c>
      <c r="R1183" s="7" t="s">
        <v>1909</v>
      </c>
      <c r="S1183" s="7"/>
      <c r="T1183" s="9" t="s">
        <v>72</v>
      </c>
      <c r="U1183" s="7" t="str">
        <f t="shared" si="1467"/>
        <v>Titulaire</v>
      </c>
      <c r="V1183" s="8"/>
      <c r="W1183" s="8"/>
      <c r="X1183" s="8"/>
      <c r="Y1183" s="8"/>
      <c r="Z1183" s="8">
        <v>44909</v>
      </c>
      <c r="AA1183" s="7">
        <f t="shared" si="1468"/>
        <v>12</v>
      </c>
      <c r="AB1183" s="7">
        <f t="shared" si="1469"/>
        <v>2022</v>
      </c>
      <c r="AC1183" s="7">
        <f t="shared" si="1470"/>
        <v>2026</v>
      </c>
      <c r="AD1183" s="10" t="e">
        <f t="shared" ref="AD1183:AD1246" ca="1" si="1510">IF(#REF!="Non",(DAYS360(N1183,Q1183)/360),(DAYS360(N1183,TODAY())/360))</f>
        <v>#REF!</v>
      </c>
      <c r="AE1183" s="10" t="e">
        <f t="shared" ca="1" si="1472"/>
        <v>#REF!</v>
      </c>
      <c r="AF1183" s="8">
        <v>35691</v>
      </c>
      <c r="AG1183" s="11">
        <f t="shared" ca="1" si="1473"/>
        <v>27.482191780821918</v>
      </c>
      <c r="AH1183" s="10" t="str">
        <f t="shared" ca="1" si="1474"/>
        <v>&gt;25&lt; 35</v>
      </c>
      <c r="AI1183" s="12">
        <v>17218232</v>
      </c>
      <c r="AJ1183" s="13" t="s">
        <v>170</v>
      </c>
      <c r="AK1183" s="12">
        <v>11656918</v>
      </c>
      <c r="AL1183" s="8">
        <v>43749</v>
      </c>
      <c r="AM1183" s="7" t="s">
        <v>75</v>
      </c>
      <c r="AN1183" s="7" t="s">
        <v>109</v>
      </c>
      <c r="AQ1183" s="14"/>
      <c r="AR1183" s="14">
        <v>1</v>
      </c>
      <c r="AS1183" s="15">
        <f t="shared" si="1475"/>
        <v>45274.25</v>
      </c>
      <c r="AT1183" s="14" t="s">
        <v>77</v>
      </c>
      <c r="AU1183" s="12">
        <v>1500</v>
      </c>
      <c r="AV1183" s="17" t="s">
        <v>181</v>
      </c>
      <c r="AW1183" s="18" t="s">
        <v>788</v>
      </c>
      <c r="AX1183" s="19" t="s">
        <v>4778</v>
      </c>
      <c r="AY1183" s="17" t="s">
        <v>1158</v>
      </c>
      <c r="AZ1183" s="14" t="s">
        <v>185</v>
      </c>
      <c r="BA1183" s="20" t="str">
        <f t="shared" si="1476"/>
        <v>14033033100704958149</v>
      </c>
      <c r="BB1183" s="31">
        <f t="shared" si="1477"/>
        <v>20</v>
      </c>
      <c r="BC1183" s="22" t="s">
        <v>4779</v>
      </c>
      <c r="BD1183" s="23" t="s">
        <v>115</v>
      </c>
      <c r="BF1183" s="8"/>
      <c r="BG1183" s="32">
        <v>50819871</v>
      </c>
      <c r="BH1183" s="32"/>
      <c r="BI1183" s="32">
        <v>98137303</v>
      </c>
      <c r="BK1183" s="14" t="str">
        <f t="shared" si="1490"/>
        <v>CADRE</v>
      </c>
      <c r="BL1183" s="14"/>
      <c r="BM1183" s="25"/>
      <c r="BN1183" s="26" t="str">
        <f t="shared" si="1443"/>
        <v>14033033100704958149</v>
      </c>
      <c r="BO1183" s="27" t="str">
        <f t="shared" si="1478"/>
        <v>WAFI RAMI</v>
      </c>
      <c r="BP1183" s="26">
        <f t="shared" si="1479"/>
        <v>1185</v>
      </c>
      <c r="BQ1183" s="28"/>
    </row>
    <row r="1184" spans="1:69" x14ac:dyDescent="0.25">
      <c r="A1184" t="str">
        <f>VLOOKUP(B1184,[2]RH!$B:$BV,72,0)</f>
        <v>Non-Actif</v>
      </c>
      <c r="B1184" s="6">
        <v>1186</v>
      </c>
      <c r="C1184" s="7" t="s">
        <v>168</v>
      </c>
      <c r="D1184" s="7" t="s">
        <v>4780</v>
      </c>
      <c r="E1184" s="7" t="s">
        <v>67</v>
      </c>
      <c r="F1184" s="7" t="s">
        <v>118</v>
      </c>
      <c r="G1184" s="7" t="s">
        <v>220</v>
      </c>
      <c r="H1184" s="7" t="s">
        <v>649</v>
      </c>
      <c r="I1184" s="7" t="s">
        <v>709</v>
      </c>
      <c r="J1184" s="7" t="s">
        <v>190</v>
      </c>
      <c r="K1184" s="7" t="s">
        <v>146</v>
      </c>
      <c r="L1184" s="7" t="s">
        <v>90</v>
      </c>
      <c r="M1184" s="7" t="s">
        <v>191</v>
      </c>
      <c r="N1184" s="8">
        <v>44911</v>
      </c>
      <c r="O1184" s="8"/>
      <c r="P1184" s="7">
        <f t="shared" ca="1" si="1480"/>
        <v>-765</v>
      </c>
      <c r="Q1184" s="8">
        <v>44943</v>
      </c>
      <c r="R1184" s="7" t="s">
        <v>147</v>
      </c>
      <c r="S1184" s="7"/>
      <c r="T1184" s="9" t="s">
        <v>156</v>
      </c>
      <c r="U1184" s="7" t="str">
        <f t="shared" si="1467"/>
        <v>Contractuel</v>
      </c>
      <c r="V1184" s="8">
        <v>44911</v>
      </c>
      <c r="W1184" s="8">
        <v>44957</v>
      </c>
      <c r="X1184" s="8"/>
      <c r="Y1184" s="8"/>
      <c r="Z1184" s="8">
        <f t="shared" ref="Z1184:Z1205" si="1511">+V1184</f>
        <v>44911</v>
      </c>
      <c r="AA1184" s="7">
        <f t="shared" si="1468"/>
        <v>12</v>
      </c>
      <c r="AB1184" s="7">
        <f t="shared" si="1469"/>
        <v>2022</v>
      </c>
      <c r="AC1184" s="7">
        <f t="shared" si="1470"/>
        <v>2026</v>
      </c>
      <c r="AD1184" s="10" t="e">
        <f t="shared" ref="AD1184:AD1247" ca="1" si="1512">IF(#REF!="Non",(DAYS360(N1184,Q1184)/360),(DAYS360(N1184,TODAY())/360))</f>
        <v>#REF!</v>
      </c>
      <c r="AE1184" s="10" t="e">
        <f t="shared" ca="1" si="1472"/>
        <v>#REF!</v>
      </c>
      <c r="AF1184" s="8">
        <v>28061</v>
      </c>
      <c r="AG1184" s="11">
        <f t="shared" ca="1" si="1473"/>
        <v>48.386301369863013</v>
      </c>
      <c r="AH1184" s="10" t="str">
        <f t="shared" ca="1" si="1474"/>
        <v>&gt;45&lt; 55</v>
      </c>
      <c r="AI1184" s="12">
        <v>11754768</v>
      </c>
      <c r="AJ1184" s="13" t="s">
        <v>73</v>
      </c>
      <c r="AK1184" s="12" t="s">
        <v>4781</v>
      </c>
      <c r="AL1184" s="8">
        <v>40976</v>
      </c>
      <c r="AM1184" s="7" t="s">
        <v>108</v>
      </c>
      <c r="AN1184" s="7" t="s">
        <v>76</v>
      </c>
      <c r="AO1184">
        <v>2</v>
      </c>
      <c r="AQ1184" s="14">
        <v>3</v>
      </c>
      <c r="AR1184" s="14">
        <v>1</v>
      </c>
      <c r="AS1184" s="15">
        <f t="shared" si="1475"/>
        <v>45276.25</v>
      </c>
      <c r="AT1184" s="14" t="s">
        <v>163</v>
      </c>
      <c r="AU1184" s="12">
        <v>3.3069999999999999</v>
      </c>
      <c r="AV1184" s="17" t="s">
        <v>92</v>
      </c>
      <c r="AW1184" s="18" t="s">
        <v>1915</v>
      </c>
      <c r="AX1184" s="19" t="s">
        <v>4782</v>
      </c>
      <c r="AY1184" s="17" t="s">
        <v>474</v>
      </c>
      <c r="AZ1184" s="14" t="s">
        <v>152</v>
      </c>
      <c r="BA1184" s="20" t="str">
        <f t="shared" si="1476"/>
        <v>04055140008086096894</v>
      </c>
      <c r="BB1184" s="31">
        <f t="shared" si="1477"/>
        <v>20</v>
      </c>
      <c r="BC1184" s="22" t="s">
        <v>4783</v>
      </c>
      <c r="BD1184" s="23" t="s">
        <v>115</v>
      </c>
      <c r="BF1184" s="8"/>
      <c r="BG1184" s="32">
        <v>55160721</v>
      </c>
      <c r="BH1184" s="32"/>
      <c r="BI1184" s="32"/>
      <c r="BK1184" s="14" t="str">
        <f t="shared" si="1490"/>
        <v>A-Panda</v>
      </c>
      <c r="BL1184" s="14"/>
      <c r="BM1184" s="25"/>
      <c r="BN1184" s="26" t="str">
        <f t="shared" si="1443"/>
        <v>04055140008086096894</v>
      </c>
      <c r="BO1184" s="27" t="str">
        <f t="shared" si="1478"/>
        <v>ROMDHANI WAHIDA</v>
      </c>
      <c r="BP1184" s="26">
        <f t="shared" si="1479"/>
        <v>1186</v>
      </c>
      <c r="BQ1184" s="28"/>
    </row>
    <row r="1185" spans="1:69" x14ac:dyDescent="0.25">
      <c r="A1185" t="str">
        <f>VLOOKUP(B1185,[2]RH!$B:$BV,72,0)</f>
        <v>Non-Actif</v>
      </c>
      <c r="B1185" s="6">
        <v>1187</v>
      </c>
      <c r="C1185" s="7" t="s">
        <v>100</v>
      </c>
      <c r="D1185" s="7" t="s">
        <v>4784</v>
      </c>
      <c r="E1185" s="7" t="s">
        <v>67</v>
      </c>
      <c r="F1185" s="7" t="s">
        <v>158</v>
      </c>
      <c r="G1185" s="7" t="s">
        <v>159</v>
      </c>
      <c r="H1185" s="7" t="s">
        <v>541</v>
      </c>
      <c r="I1185" s="7" t="s">
        <v>3338</v>
      </c>
      <c r="J1185" s="7"/>
      <c r="K1185" s="7" t="s">
        <v>146</v>
      </c>
      <c r="L1185" s="7" t="s">
        <v>90</v>
      </c>
      <c r="M1185" s="7" t="s">
        <v>191</v>
      </c>
      <c r="N1185" s="8">
        <v>44915</v>
      </c>
      <c r="O1185" s="8"/>
      <c r="P1185" s="7">
        <f t="shared" ca="1" si="1480"/>
        <v>-584</v>
      </c>
      <c r="Q1185" s="8">
        <v>45102</v>
      </c>
      <c r="R1185" s="7" t="s">
        <v>1244</v>
      </c>
      <c r="S1185" s="7"/>
      <c r="T1185" s="9" t="s">
        <v>156</v>
      </c>
      <c r="U1185" s="7" t="str">
        <f t="shared" si="1467"/>
        <v>Contractuel</v>
      </c>
      <c r="V1185" s="8">
        <v>45047</v>
      </c>
      <c r="W1185" s="8">
        <v>45138</v>
      </c>
      <c r="X1185" s="8"/>
      <c r="Y1185" s="8"/>
      <c r="Z1185" s="8">
        <f t="shared" si="1511"/>
        <v>45047</v>
      </c>
      <c r="AA1185" s="7">
        <f t="shared" si="1468"/>
        <v>12</v>
      </c>
      <c r="AB1185" s="7">
        <f t="shared" si="1469"/>
        <v>2022</v>
      </c>
      <c r="AC1185" s="7">
        <f t="shared" si="1470"/>
        <v>2026</v>
      </c>
      <c r="AD1185" s="10" t="e">
        <f t="shared" ref="AD1185:AD1248" ca="1" si="1513">IF(#REF!="Non",(DAYS360(N1185,Q1185)/360),(DAYS360(N1185,TODAY())/360))</f>
        <v>#REF!</v>
      </c>
      <c r="AE1185" s="10" t="e">
        <f t="shared" ca="1" si="1472"/>
        <v>#REF!</v>
      </c>
      <c r="AF1185" s="8">
        <v>35506</v>
      </c>
      <c r="AG1185" s="11">
        <f t="shared" ca="1" si="1473"/>
        <v>27.989041095890411</v>
      </c>
      <c r="AH1185" s="10" t="str">
        <f t="shared" ca="1" si="1474"/>
        <v>&gt;25&lt; 35</v>
      </c>
      <c r="AI1185" s="12"/>
      <c r="AJ1185" s="13"/>
      <c r="AK1185" s="12">
        <v>13640514</v>
      </c>
      <c r="AL1185" s="8">
        <v>42808</v>
      </c>
      <c r="AM1185" s="7" t="s">
        <v>108</v>
      </c>
      <c r="AN1185" s="7" t="s">
        <v>109</v>
      </c>
      <c r="AQ1185" s="14">
        <v>3</v>
      </c>
      <c r="AR1185" s="14">
        <v>1</v>
      </c>
      <c r="AS1185" s="15">
        <f t="shared" si="1475"/>
        <v>45280.25</v>
      </c>
      <c r="AT1185" s="14" t="s">
        <v>163</v>
      </c>
      <c r="AU1185" s="12">
        <v>3.3069999999999999</v>
      </c>
      <c r="AV1185" s="17" t="s">
        <v>236</v>
      </c>
      <c r="AW1185" s="18" t="s">
        <v>1888</v>
      </c>
      <c r="AX1185" s="19" t="s">
        <v>4785</v>
      </c>
      <c r="AY1185" s="17" t="s">
        <v>272</v>
      </c>
      <c r="AZ1185" s="14" t="s">
        <v>203</v>
      </c>
      <c r="BA1185" s="20" t="str">
        <f t="shared" si="1476"/>
        <v>17002000000286829725</v>
      </c>
      <c r="BB1185" s="31">
        <f t="shared" si="1477"/>
        <v>20</v>
      </c>
      <c r="BC1185" s="22" t="s">
        <v>4786</v>
      </c>
      <c r="BD1185" s="23" t="s">
        <v>115</v>
      </c>
      <c r="BF1185" s="8"/>
      <c r="BG1185" s="32">
        <v>28893853</v>
      </c>
      <c r="BH1185" s="32"/>
      <c r="BI1185" s="32"/>
      <c r="BK1185" s="14" t="str">
        <f t="shared" si="1490"/>
        <v>-coupe</v>
      </c>
      <c r="BL1185" s="14"/>
      <c r="BM1185" s="25"/>
      <c r="BN1185" s="26" t="str">
        <f t="shared" si="1443"/>
        <v>17002000000286829725</v>
      </c>
      <c r="BO1185" s="27" t="str">
        <f t="shared" si="1478"/>
        <v>ZOMMITI SALWA</v>
      </c>
      <c r="BP1185" s="26">
        <f t="shared" si="1479"/>
        <v>1187</v>
      </c>
      <c r="BQ1185" s="28"/>
    </row>
    <row r="1186" spans="1:69" x14ac:dyDescent="0.25">
      <c r="A1186" t="str">
        <f>VLOOKUP(B1186,[2]RH!$B:$BV,72,0)</f>
        <v>Non-Actif</v>
      </c>
      <c r="B1186" s="6">
        <v>1188</v>
      </c>
      <c r="C1186" s="7" t="s">
        <v>65</v>
      </c>
      <c r="D1186" s="7" t="s">
        <v>4787</v>
      </c>
      <c r="E1186" s="7" t="s">
        <v>67</v>
      </c>
      <c r="F1186" s="7" t="s">
        <v>158</v>
      </c>
      <c r="G1186" s="7" t="s">
        <v>159</v>
      </c>
      <c r="H1186" s="7" t="s">
        <v>541</v>
      </c>
      <c r="I1186" s="7" t="s">
        <v>3338</v>
      </c>
      <c r="J1186" s="7"/>
      <c r="K1186" s="7" t="s">
        <v>146</v>
      </c>
      <c r="L1186" s="7" t="s">
        <v>90</v>
      </c>
      <c r="M1186" s="7" t="s">
        <v>191</v>
      </c>
      <c r="N1186" s="8">
        <v>44915</v>
      </c>
      <c r="O1186" s="8"/>
      <c r="P1186" s="7">
        <f t="shared" ca="1" si="1480"/>
        <v>-584</v>
      </c>
      <c r="Q1186" s="8">
        <v>45098</v>
      </c>
      <c r="R1186" s="7" t="s">
        <v>3578</v>
      </c>
      <c r="S1186" s="7"/>
      <c r="T1186" s="9" t="s">
        <v>156</v>
      </c>
      <c r="U1186" s="7" t="str">
        <f t="shared" si="1467"/>
        <v>Contractuel</v>
      </c>
      <c r="V1186" s="8">
        <v>45047</v>
      </c>
      <c r="W1186" s="8">
        <v>45138</v>
      </c>
      <c r="X1186" s="8"/>
      <c r="Y1186" s="8"/>
      <c r="Z1186" s="8">
        <f t="shared" si="1511"/>
        <v>45047</v>
      </c>
      <c r="AA1186" s="7">
        <f t="shared" si="1468"/>
        <v>12</v>
      </c>
      <c r="AB1186" s="7">
        <f t="shared" si="1469"/>
        <v>2022</v>
      </c>
      <c r="AC1186" s="7">
        <f t="shared" si="1470"/>
        <v>2026</v>
      </c>
      <c r="AD1186" s="10" t="e">
        <f t="shared" ref="AD1186:AD1249" ca="1" si="1514">IF(#REF!="Non",(DAYS360(N1186,Q1186)/360),(DAYS360(N1186,TODAY())/360))</f>
        <v>#REF!</v>
      </c>
      <c r="AE1186" s="10" t="e">
        <f t="shared" ca="1" si="1472"/>
        <v>#REF!</v>
      </c>
      <c r="AF1186" s="8">
        <v>35247</v>
      </c>
      <c r="AG1186" s="11">
        <f t="shared" ca="1" si="1473"/>
        <v>28.698630136986303</v>
      </c>
      <c r="AH1186" s="10" t="str">
        <f t="shared" ca="1" si="1474"/>
        <v>&gt;25&lt; 35</v>
      </c>
      <c r="AI1186" s="12" t="s">
        <v>4788</v>
      </c>
      <c r="AJ1186" s="40" t="s">
        <v>213</v>
      </c>
      <c r="AK1186" s="12" t="s">
        <v>4789</v>
      </c>
      <c r="AL1186" s="8">
        <v>41935</v>
      </c>
      <c r="AM1186" s="7" t="s">
        <v>4790</v>
      </c>
      <c r="AN1186" s="7" t="s">
        <v>109</v>
      </c>
      <c r="AQ1186" s="14">
        <v>3</v>
      </c>
      <c r="AR1186" s="14">
        <v>1</v>
      </c>
      <c r="AS1186" s="15">
        <f t="shared" si="1475"/>
        <v>45280.25</v>
      </c>
      <c r="AT1186" s="14" t="s">
        <v>163</v>
      </c>
      <c r="AU1186" s="12">
        <v>3.3069999999999999</v>
      </c>
      <c r="AV1186" s="17" t="s">
        <v>320</v>
      </c>
      <c r="AW1186" s="18" t="s">
        <v>2630</v>
      </c>
      <c r="AX1186" s="19" t="s">
        <v>4791</v>
      </c>
      <c r="AY1186" s="17" t="s">
        <v>97</v>
      </c>
      <c r="AZ1186" s="14" t="s">
        <v>818</v>
      </c>
      <c r="BA1186" s="20" t="str">
        <f t="shared" si="1476"/>
        <v>20032322010082110337</v>
      </c>
      <c r="BB1186" s="31">
        <f t="shared" si="1477"/>
        <v>20</v>
      </c>
      <c r="BC1186" s="22" t="s">
        <v>4792</v>
      </c>
      <c r="BD1186" s="23" t="s">
        <v>341</v>
      </c>
      <c r="BF1186" s="8"/>
      <c r="BG1186" s="32">
        <v>56490403</v>
      </c>
      <c r="BH1186" s="32"/>
      <c r="BI1186" s="32"/>
      <c r="BK1186" s="14" t="str">
        <f t="shared" si="1490"/>
        <v>-coupe</v>
      </c>
      <c r="BL1186" s="14"/>
      <c r="BM1186" s="25"/>
      <c r="BN1186" s="26" t="str">
        <f t="shared" si="1443"/>
        <v>20032322010082110337</v>
      </c>
      <c r="BO1186" s="27" t="str">
        <f t="shared" si="1478"/>
        <v>NAFOUTI NIDHAL</v>
      </c>
      <c r="BP1186" s="26">
        <f t="shared" si="1479"/>
        <v>1188</v>
      </c>
      <c r="BQ1186" s="28"/>
    </row>
    <row r="1187" spans="1:69" x14ac:dyDescent="0.25">
      <c r="A1187" t="str">
        <f>VLOOKUP(B1187,[2]RH!$B:$BV,72,0)</f>
        <v>Non-Actif</v>
      </c>
      <c r="B1187" s="6">
        <v>1189</v>
      </c>
      <c r="C1187" s="7" t="s">
        <v>100</v>
      </c>
      <c r="D1187" s="7" t="s">
        <v>4793</v>
      </c>
      <c r="E1187" s="7" t="s">
        <v>67</v>
      </c>
      <c r="F1187" s="7" t="s">
        <v>118</v>
      </c>
      <c r="G1187" s="7" t="s">
        <v>220</v>
      </c>
      <c r="H1187" s="7" t="s">
        <v>649</v>
      </c>
      <c r="I1187" s="7" t="s">
        <v>650</v>
      </c>
      <c r="J1187" s="7" t="s">
        <v>281</v>
      </c>
      <c r="K1187" s="7" t="s">
        <v>146</v>
      </c>
      <c r="L1187" s="7" t="s">
        <v>90</v>
      </c>
      <c r="M1187" s="7" t="s">
        <v>191</v>
      </c>
      <c r="N1187" s="8">
        <v>44915</v>
      </c>
      <c r="O1187" s="8"/>
      <c r="P1187" s="7">
        <f t="shared" ca="1" si="1480"/>
        <v>-765</v>
      </c>
      <c r="Q1187" s="8">
        <v>44924</v>
      </c>
      <c r="R1187" s="7" t="s">
        <v>2575</v>
      </c>
      <c r="S1187" s="7"/>
      <c r="T1187" s="9" t="s">
        <v>156</v>
      </c>
      <c r="U1187" s="7" t="str">
        <f t="shared" si="1467"/>
        <v>Contractuel</v>
      </c>
      <c r="V1187" s="8">
        <v>44915</v>
      </c>
      <c r="W1187" s="8">
        <v>44957</v>
      </c>
      <c r="X1187" s="8"/>
      <c r="Y1187" s="8"/>
      <c r="Z1187" s="8">
        <f t="shared" si="1511"/>
        <v>44915</v>
      </c>
      <c r="AA1187" s="7">
        <f t="shared" si="1468"/>
        <v>12</v>
      </c>
      <c r="AB1187" s="7">
        <f t="shared" si="1469"/>
        <v>2022</v>
      </c>
      <c r="AC1187" s="7">
        <f t="shared" si="1470"/>
        <v>2026</v>
      </c>
      <c r="AD1187" s="10" t="e">
        <f t="shared" ref="AD1187:AD1250" ca="1" si="1515">IF(#REF!="Non",(DAYS360(N1187,Q1187)/360),(DAYS360(N1187,TODAY())/360))</f>
        <v>#REF!</v>
      </c>
      <c r="AE1187" s="10" t="e">
        <f t="shared" ca="1" si="1472"/>
        <v>#REF!</v>
      </c>
      <c r="AF1187" s="8">
        <v>36792</v>
      </c>
      <c r="AG1187" s="11">
        <f t="shared" ca="1" si="1473"/>
        <v>24.465753424657535</v>
      </c>
      <c r="AH1187" s="10" t="str">
        <f t="shared" ca="1" si="1474"/>
        <v>&lt; 25</v>
      </c>
      <c r="AI1187" s="12"/>
      <c r="AJ1187" s="13"/>
      <c r="AK1187" s="12">
        <v>11668610</v>
      </c>
      <c r="AL1187" s="8">
        <v>43448</v>
      </c>
      <c r="AM1187" s="7" t="s">
        <v>108</v>
      </c>
      <c r="AN1187" s="7" t="s">
        <v>109</v>
      </c>
      <c r="AQ1187" s="14">
        <v>3</v>
      </c>
      <c r="AR1187" s="14">
        <v>1</v>
      </c>
      <c r="AS1187" s="15">
        <f t="shared" si="1475"/>
        <v>45280.25</v>
      </c>
      <c r="AT1187" s="14" t="s">
        <v>163</v>
      </c>
      <c r="AU1187" s="12">
        <v>3.3069999999999999</v>
      </c>
      <c r="AV1187" s="17" t="s">
        <v>1112</v>
      </c>
      <c r="AW1187" s="18" t="s">
        <v>2479</v>
      </c>
      <c r="AX1187" s="19" t="s">
        <v>4794</v>
      </c>
      <c r="AY1187" s="17" t="s">
        <v>1553</v>
      </c>
      <c r="AZ1187" s="14" t="s">
        <v>443</v>
      </c>
      <c r="BA1187" s="20" t="str">
        <f t="shared" si="1476"/>
        <v>24020083515251110147</v>
      </c>
      <c r="BB1187" s="31">
        <f t="shared" si="1477"/>
        <v>20</v>
      </c>
      <c r="BC1187" s="22" t="s">
        <v>4795</v>
      </c>
      <c r="BD1187" s="23" t="s">
        <v>115</v>
      </c>
      <c r="BF1187" s="8"/>
      <c r="BG1187" s="32">
        <v>22711270</v>
      </c>
      <c r="BH1187" s="32">
        <v>23839066</v>
      </c>
      <c r="BI1187" s="32"/>
      <c r="BK1187" s="14" t="str">
        <f t="shared" si="1490"/>
        <v>B-Panda</v>
      </c>
      <c r="BL1187" s="14"/>
      <c r="BM1187" s="25"/>
      <c r="BN1187" s="26" t="str">
        <f t="shared" si="1443"/>
        <v>24020083515251110147</v>
      </c>
      <c r="BO1187" s="27" t="str">
        <f t="shared" si="1478"/>
        <v>GHANMI KAWTHER</v>
      </c>
      <c r="BP1187" s="26">
        <f t="shared" si="1479"/>
        <v>1189</v>
      </c>
      <c r="BQ1187" s="28"/>
    </row>
    <row r="1188" spans="1:69" x14ac:dyDescent="0.25">
      <c r="A1188" t="str">
        <f>VLOOKUP(B1188,[2]RH!$B:$BV,72,0)</f>
        <v>Non-Actif</v>
      </c>
      <c r="B1188" s="6">
        <v>1190</v>
      </c>
      <c r="C1188" s="7" t="s">
        <v>4760</v>
      </c>
      <c r="D1188" s="7" t="s">
        <v>4796</v>
      </c>
      <c r="E1188" s="7" t="s">
        <v>67</v>
      </c>
      <c r="F1188" s="7" t="s">
        <v>118</v>
      </c>
      <c r="G1188" s="7" t="s">
        <v>220</v>
      </c>
      <c r="H1188" s="7" t="s">
        <v>649</v>
      </c>
      <c r="I1188" s="7" t="s">
        <v>650</v>
      </c>
      <c r="J1188" s="7" t="s">
        <v>281</v>
      </c>
      <c r="K1188" s="7" t="s">
        <v>146</v>
      </c>
      <c r="L1188" s="7" t="s">
        <v>90</v>
      </c>
      <c r="M1188" s="7" t="s">
        <v>191</v>
      </c>
      <c r="N1188" s="8">
        <v>44915</v>
      </c>
      <c r="O1188" s="8"/>
      <c r="P1188" s="7">
        <f t="shared" ca="1" si="1480"/>
        <v>-523</v>
      </c>
      <c r="Q1188" s="8">
        <v>45219</v>
      </c>
      <c r="R1188" s="7" t="s">
        <v>1728</v>
      </c>
      <c r="S1188" s="7"/>
      <c r="T1188" s="9" t="s">
        <v>156</v>
      </c>
      <c r="U1188" s="7" t="str">
        <f t="shared" si="1467"/>
        <v>Contractuel</v>
      </c>
      <c r="V1188" s="8">
        <v>45170</v>
      </c>
      <c r="W1188" s="8">
        <v>45199</v>
      </c>
      <c r="X1188" s="8"/>
      <c r="Y1188" s="8"/>
      <c r="Z1188" s="8">
        <f t="shared" si="1511"/>
        <v>45170</v>
      </c>
      <c r="AA1188" s="7">
        <f t="shared" si="1468"/>
        <v>12</v>
      </c>
      <c r="AB1188" s="7">
        <f t="shared" si="1469"/>
        <v>2022</v>
      </c>
      <c r="AC1188" s="7">
        <f t="shared" si="1470"/>
        <v>2026</v>
      </c>
      <c r="AD1188" s="10" t="e">
        <f t="shared" ref="AD1188:AD1251" ca="1" si="1516">IF(#REF!="Non",(DAYS360(N1188,Q1188)/360),(DAYS360(N1188,TODAY())/360))</f>
        <v>#REF!</v>
      </c>
      <c r="AE1188" s="10" t="e">
        <f t="shared" ca="1" si="1472"/>
        <v>#REF!</v>
      </c>
      <c r="AF1188" s="8">
        <v>34957</v>
      </c>
      <c r="AG1188" s="11">
        <f t="shared" ca="1" si="1473"/>
        <v>29.493150684931507</v>
      </c>
      <c r="AH1188" s="10" t="str">
        <f t="shared" ca="1" si="1474"/>
        <v>&gt;25&lt; 35</v>
      </c>
      <c r="AI1188" s="12">
        <v>17107342</v>
      </c>
      <c r="AJ1188" s="13" t="s">
        <v>73</v>
      </c>
      <c r="AK1188" s="12" t="s">
        <v>4797</v>
      </c>
      <c r="AL1188" s="8">
        <v>43722</v>
      </c>
      <c r="AM1188" s="7" t="s">
        <v>108</v>
      </c>
      <c r="AN1188" s="7" t="s">
        <v>76</v>
      </c>
      <c r="AO1188">
        <v>0</v>
      </c>
      <c r="AQ1188" s="14">
        <v>3</v>
      </c>
      <c r="AR1188" s="14">
        <v>1</v>
      </c>
      <c r="AS1188" s="15">
        <f t="shared" si="1475"/>
        <v>45280.25</v>
      </c>
      <c r="AT1188" s="14" t="s">
        <v>163</v>
      </c>
      <c r="AU1188" s="12">
        <v>3.3069999999999999</v>
      </c>
      <c r="AV1188" s="17" t="s">
        <v>79</v>
      </c>
      <c r="AW1188" s="18" t="s">
        <v>1124</v>
      </c>
      <c r="AX1188" s="19" t="s">
        <v>4798</v>
      </c>
      <c r="AY1188" s="17">
        <v>77</v>
      </c>
      <c r="AZ1188" s="14" t="s">
        <v>83</v>
      </c>
      <c r="BA1188" s="20" t="str">
        <f t="shared" si="1476"/>
        <v>08141031024000941177</v>
      </c>
      <c r="BB1188" s="31">
        <f t="shared" si="1477"/>
        <v>20</v>
      </c>
      <c r="BC1188" s="22" t="s">
        <v>4799</v>
      </c>
      <c r="BD1188" s="23" t="s">
        <v>341</v>
      </c>
      <c r="BF1188" s="8"/>
      <c r="BG1188" s="32">
        <v>97230336</v>
      </c>
      <c r="BH1188" s="32"/>
      <c r="BI1188" s="32"/>
      <c r="BJ1188" t="s">
        <v>486</v>
      </c>
      <c r="BK1188" s="14" t="str">
        <f t="shared" si="1490"/>
        <v>B-Panda</v>
      </c>
      <c r="BL1188" s="14" t="s">
        <v>595</v>
      </c>
      <c r="BM1188" s="25"/>
      <c r="BN1188" s="26" t="str">
        <f t="shared" si="1443"/>
        <v>08141031024000941177</v>
      </c>
      <c r="BO1188" s="27" t="str">
        <f t="shared" si="1478"/>
        <v>DHAOUADI KHOULOUD</v>
      </c>
      <c r="BP1188" s="26">
        <f t="shared" si="1479"/>
        <v>1190</v>
      </c>
      <c r="BQ1188" s="28"/>
    </row>
    <row r="1189" spans="1:69" x14ac:dyDescent="0.25">
      <c r="A1189" t="str">
        <f>VLOOKUP(B1189,[2]RH!$B:$BV,72,0)</f>
        <v>si</v>
      </c>
      <c r="B1189" s="6">
        <v>1191</v>
      </c>
      <c r="C1189" s="7" t="s">
        <v>100</v>
      </c>
      <c r="D1189" s="7" t="s">
        <v>4800</v>
      </c>
      <c r="E1189" s="7" t="s">
        <v>67</v>
      </c>
      <c r="F1189" s="7" t="s">
        <v>118</v>
      </c>
      <c r="G1189" s="7" t="s">
        <v>220</v>
      </c>
      <c r="H1189" s="7" t="s">
        <v>649</v>
      </c>
      <c r="I1189" s="7" t="s">
        <v>650</v>
      </c>
      <c r="J1189" s="7" t="s">
        <v>281</v>
      </c>
      <c r="K1189" s="7" t="s">
        <v>146</v>
      </c>
      <c r="L1189" s="7" t="s">
        <v>90</v>
      </c>
      <c r="M1189" s="7" t="s">
        <v>191</v>
      </c>
      <c r="N1189" s="8">
        <v>44915</v>
      </c>
      <c r="O1189" s="8"/>
      <c r="P1189" s="7">
        <f t="shared" ca="1" si="1480"/>
        <v>25</v>
      </c>
      <c r="Q1189" s="8"/>
      <c r="R1189" s="7"/>
      <c r="S1189" s="7"/>
      <c r="T1189" s="9" t="s">
        <v>156</v>
      </c>
      <c r="U1189" s="7" t="str">
        <f t="shared" si="1467"/>
        <v>Contractuel</v>
      </c>
      <c r="V1189" s="8">
        <v>45689</v>
      </c>
      <c r="W1189" s="8">
        <f>VLOOKUP(B1189,[1]BASE!$A:$Q,17,0)</f>
        <v>45747</v>
      </c>
      <c r="X1189" s="8"/>
      <c r="Y1189" s="8"/>
      <c r="Z1189" s="8">
        <f t="shared" si="1511"/>
        <v>45689</v>
      </c>
      <c r="AA1189" s="7">
        <f t="shared" si="1468"/>
        <v>12</v>
      </c>
      <c r="AB1189" s="7">
        <f t="shared" si="1469"/>
        <v>2022</v>
      </c>
      <c r="AC1189" s="7">
        <f t="shared" si="1470"/>
        <v>2026</v>
      </c>
      <c r="AD1189" s="10" t="e">
        <f t="shared" ref="AD1189:AD1252" ca="1" si="1517">IF(#REF!="Non",(DAYS360(N1189,Q1189)/360),(DAYS360(N1189,TODAY())/360))</f>
        <v>#REF!</v>
      </c>
      <c r="AE1189" s="10" t="e">
        <f t="shared" ca="1" si="1472"/>
        <v>#REF!</v>
      </c>
      <c r="AF1189" s="8">
        <v>32914</v>
      </c>
      <c r="AG1189" s="11">
        <f t="shared" ca="1" si="1473"/>
        <v>35.090410958904108</v>
      </c>
      <c r="AH1189" s="10" t="str">
        <f t="shared" ca="1" si="1474"/>
        <v>&gt;35&lt; 45</v>
      </c>
      <c r="AI1189" s="12">
        <v>16627131</v>
      </c>
      <c r="AJ1189" s="13" t="s">
        <v>92</v>
      </c>
      <c r="AK1189" s="12" t="s">
        <v>4801</v>
      </c>
      <c r="AL1189" s="8">
        <v>39338</v>
      </c>
      <c r="AM1189" s="7" t="s">
        <v>108</v>
      </c>
      <c r="AN1189" s="7" t="s">
        <v>109</v>
      </c>
      <c r="AQ1189">
        <v>3</v>
      </c>
      <c r="AR1189" s="14">
        <v>3</v>
      </c>
      <c r="AS1189" s="15">
        <f t="shared" si="1475"/>
        <v>46010.75</v>
      </c>
      <c r="AT1189" s="14" t="s">
        <v>163</v>
      </c>
      <c r="AU1189" s="12">
        <v>3.3069999999999999</v>
      </c>
      <c r="AV1189" s="17" t="s">
        <v>236</v>
      </c>
      <c r="AW1189" s="18" t="s">
        <v>201</v>
      </c>
      <c r="AX1189" s="19" t="s">
        <v>4802</v>
      </c>
      <c r="AY1189" s="17" t="s">
        <v>404</v>
      </c>
      <c r="AZ1189" s="14" t="s">
        <v>203</v>
      </c>
      <c r="BA1189" s="20" t="str">
        <f t="shared" si="1476"/>
        <v>17001000000027316455</v>
      </c>
      <c r="BB1189" s="31">
        <f t="shared" si="1477"/>
        <v>20</v>
      </c>
      <c r="BC1189" s="22" t="s">
        <v>4803</v>
      </c>
      <c r="BD1189" s="23" t="s">
        <v>4804</v>
      </c>
      <c r="BF1189" s="8"/>
      <c r="BG1189" s="32">
        <v>25881272</v>
      </c>
      <c r="BH1189" s="32"/>
      <c r="BI1189" s="32"/>
      <c r="BJ1189" t="s">
        <v>486</v>
      </c>
      <c r="BK1189" s="14" t="str">
        <f t="shared" si="1490"/>
        <v>B-Panda</v>
      </c>
      <c r="BL1189" s="14" t="s">
        <v>288</v>
      </c>
      <c r="BM1189" s="25"/>
      <c r="BN1189" s="26" t="str">
        <f t="shared" si="1443"/>
        <v>17001000000027316455</v>
      </c>
      <c r="BO1189" s="27" t="str">
        <f t="shared" si="1478"/>
        <v xml:space="preserve">AOUINI HENDA </v>
      </c>
      <c r="BP1189" s="26">
        <f t="shared" si="1479"/>
        <v>1191</v>
      </c>
      <c r="BQ1189" s="28"/>
    </row>
    <row r="1190" spans="1:69" x14ac:dyDescent="0.25">
      <c r="A1190" t="str">
        <f>VLOOKUP(B1190,[2]RH!$B:$BV,72,0)</f>
        <v>si</v>
      </c>
      <c r="B1190" s="6">
        <v>1192</v>
      </c>
      <c r="C1190" s="7" t="s">
        <v>168</v>
      </c>
      <c r="D1190" s="7" t="s">
        <v>4805</v>
      </c>
      <c r="E1190" s="7" t="s">
        <v>67</v>
      </c>
      <c r="F1190" s="7" t="s">
        <v>118</v>
      </c>
      <c r="G1190" s="7" t="s">
        <v>220</v>
      </c>
      <c r="H1190" s="7" t="s">
        <v>649</v>
      </c>
      <c r="I1190" s="7" t="s">
        <v>650</v>
      </c>
      <c r="J1190" s="7" t="s">
        <v>281</v>
      </c>
      <c r="K1190" s="7" t="s">
        <v>146</v>
      </c>
      <c r="L1190" s="7" t="s">
        <v>90</v>
      </c>
      <c r="M1190" s="7" t="s">
        <v>191</v>
      </c>
      <c r="N1190" s="8">
        <v>44915</v>
      </c>
      <c r="O1190" s="8"/>
      <c r="P1190" s="7">
        <f t="shared" ca="1" si="1480"/>
        <v>25</v>
      </c>
      <c r="Q1190" s="8"/>
      <c r="R1190" s="7"/>
      <c r="S1190" s="7"/>
      <c r="T1190" s="9" t="s">
        <v>156</v>
      </c>
      <c r="U1190" s="7" t="str">
        <f t="shared" si="1467"/>
        <v>Contractuel</v>
      </c>
      <c r="V1190" s="8">
        <v>45689</v>
      </c>
      <c r="W1190" s="8">
        <f>VLOOKUP(B1190,[1]BASE!$A:$Q,17,0)</f>
        <v>45747</v>
      </c>
      <c r="X1190" s="8"/>
      <c r="Y1190" s="8"/>
      <c r="Z1190" s="8">
        <f t="shared" si="1511"/>
        <v>45689</v>
      </c>
      <c r="AA1190" s="7">
        <f t="shared" si="1468"/>
        <v>12</v>
      </c>
      <c r="AB1190" s="7">
        <f t="shared" si="1469"/>
        <v>2022</v>
      </c>
      <c r="AC1190" s="7">
        <f t="shared" si="1470"/>
        <v>2026</v>
      </c>
      <c r="AD1190" s="10" t="e">
        <f t="shared" ref="AD1190:AD1253" ca="1" si="1518">IF(#REF!="Non",(DAYS360(N1190,Q1190)/360),(DAYS360(N1190,TODAY())/360))</f>
        <v>#REF!</v>
      </c>
      <c r="AE1190" s="10" t="e">
        <f t="shared" ca="1" si="1472"/>
        <v>#REF!</v>
      </c>
      <c r="AF1190" s="8">
        <v>28526</v>
      </c>
      <c r="AG1190" s="11">
        <f t="shared" ca="1" si="1473"/>
        <v>47.112328767123287</v>
      </c>
      <c r="AH1190" s="10" t="str">
        <f t="shared" ca="1" si="1474"/>
        <v>&gt;45&lt; 55</v>
      </c>
      <c r="AI1190" s="12">
        <v>12285776</v>
      </c>
      <c r="AJ1190" s="13" t="s">
        <v>106</v>
      </c>
      <c r="AK1190" s="12" t="s">
        <v>4806</v>
      </c>
      <c r="AL1190" s="8">
        <v>34930</v>
      </c>
      <c r="AM1190" s="7" t="s">
        <v>108</v>
      </c>
      <c r="AN1190" s="7" t="s">
        <v>76</v>
      </c>
      <c r="AO1190">
        <v>4</v>
      </c>
      <c r="AQ1190">
        <v>3</v>
      </c>
      <c r="AR1190" s="14">
        <v>3</v>
      </c>
      <c r="AS1190" s="15">
        <f t="shared" si="1475"/>
        <v>46010.75</v>
      </c>
      <c r="AT1190" s="14" t="s">
        <v>163</v>
      </c>
      <c r="AU1190" s="12">
        <v>3.3069999999999999</v>
      </c>
      <c r="AV1190" s="17" t="s">
        <v>236</v>
      </c>
      <c r="AW1190" s="18" t="s">
        <v>1626</v>
      </c>
      <c r="AX1190" s="19" t="s">
        <v>4807</v>
      </c>
      <c r="AY1190" s="17" t="s">
        <v>670</v>
      </c>
      <c r="AZ1190" s="14" t="s">
        <v>203</v>
      </c>
      <c r="BA1190" s="20" t="str">
        <f t="shared" si="1476"/>
        <v>17535940174330196893</v>
      </c>
      <c r="BB1190" s="31">
        <f t="shared" si="1477"/>
        <v>20</v>
      </c>
      <c r="BC1190" s="22" t="s">
        <v>4808</v>
      </c>
      <c r="BD1190" s="23" t="s">
        <v>4809</v>
      </c>
      <c r="BF1190" s="8"/>
      <c r="BG1190" s="32">
        <v>27976043</v>
      </c>
      <c r="BH1190" s="32"/>
      <c r="BI1190" s="32"/>
      <c r="BJ1190" t="s">
        <v>4810</v>
      </c>
      <c r="BK1190" s="14" t="str">
        <f t="shared" si="1490"/>
        <v>B-Panda</v>
      </c>
      <c r="BL1190" s="14" t="s">
        <v>300</v>
      </c>
      <c r="BM1190" s="25"/>
      <c r="BN1190" s="26" t="str">
        <f t="shared" si="1443"/>
        <v>17535940174330196893</v>
      </c>
      <c r="BO1190" s="27" t="str">
        <f t="shared" si="1478"/>
        <v>NEFZI SIHEM</v>
      </c>
      <c r="BP1190" s="26">
        <f t="shared" si="1479"/>
        <v>1192</v>
      </c>
      <c r="BQ1190" s="28"/>
    </row>
    <row r="1191" spans="1:69" x14ac:dyDescent="0.25">
      <c r="A1191" t="str">
        <f>VLOOKUP(B1191,[2]RH!$B:$BV,72,0)</f>
        <v>Non-Actif</v>
      </c>
      <c r="B1191" s="6">
        <v>1193</v>
      </c>
      <c r="C1191" s="7" t="s">
        <v>4760</v>
      </c>
      <c r="D1191" s="7" t="s">
        <v>4811</v>
      </c>
      <c r="E1191" s="7" t="s">
        <v>67</v>
      </c>
      <c r="F1191" s="7" t="s">
        <v>118</v>
      </c>
      <c r="G1191" s="7" t="s">
        <v>220</v>
      </c>
      <c r="H1191" s="7" t="s">
        <v>649</v>
      </c>
      <c r="I1191" s="7" t="s">
        <v>709</v>
      </c>
      <c r="J1191" s="7" t="s">
        <v>190</v>
      </c>
      <c r="K1191" s="7" t="s">
        <v>146</v>
      </c>
      <c r="L1191" s="7" t="s">
        <v>90</v>
      </c>
      <c r="M1191" s="7" t="s">
        <v>191</v>
      </c>
      <c r="N1191" s="8">
        <v>44915</v>
      </c>
      <c r="O1191" s="8"/>
      <c r="P1191" s="7">
        <f t="shared" ca="1" si="1480"/>
        <v>-765</v>
      </c>
      <c r="Q1191" s="8">
        <v>44939</v>
      </c>
      <c r="R1191" s="7" t="s">
        <v>161</v>
      </c>
      <c r="S1191" s="7"/>
      <c r="T1191" s="9" t="s">
        <v>156</v>
      </c>
      <c r="U1191" s="7" t="str">
        <f t="shared" si="1467"/>
        <v>Contractuel</v>
      </c>
      <c r="V1191" s="8">
        <v>44915</v>
      </c>
      <c r="W1191" s="8">
        <v>44957</v>
      </c>
      <c r="X1191" s="8"/>
      <c r="Y1191" s="8"/>
      <c r="Z1191" s="8">
        <f t="shared" si="1511"/>
        <v>44915</v>
      </c>
      <c r="AA1191" s="7">
        <f t="shared" si="1468"/>
        <v>12</v>
      </c>
      <c r="AB1191" s="7">
        <f t="shared" si="1469"/>
        <v>2022</v>
      </c>
      <c r="AC1191" s="7">
        <f t="shared" si="1470"/>
        <v>2026</v>
      </c>
      <c r="AD1191" s="10" t="e">
        <f t="shared" ref="AD1191:AD1254" ca="1" si="1519">IF(#REF!="Non",(DAYS360(N1191,Q1191)/360),(DAYS360(N1191,TODAY())/360))</f>
        <v>#REF!</v>
      </c>
      <c r="AE1191" s="10" t="e">
        <f t="shared" ca="1" si="1472"/>
        <v>#REF!</v>
      </c>
      <c r="AF1191" s="8">
        <v>31352</v>
      </c>
      <c r="AG1191" s="11">
        <f t="shared" ca="1" si="1473"/>
        <v>39.369863013698627</v>
      </c>
      <c r="AH1191" s="10" t="str">
        <f t="shared" ca="1" si="1474"/>
        <v>&gt;35&lt; 45</v>
      </c>
      <c r="AI1191" s="12" t="s">
        <v>4812</v>
      </c>
      <c r="AJ1191" s="13" t="s">
        <v>192</v>
      </c>
      <c r="AK1191" s="12" t="s">
        <v>4813</v>
      </c>
      <c r="AL1191" s="8">
        <v>40627</v>
      </c>
      <c r="AM1191" s="7" t="s">
        <v>108</v>
      </c>
      <c r="AN1191" s="7" t="s">
        <v>76</v>
      </c>
      <c r="AO1191">
        <v>1</v>
      </c>
      <c r="AQ1191" s="14">
        <v>3</v>
      </c>
      <c r="AR1191" s="14">
        <v>1</v>
      </c>
      <c r="AS1191" s="15">
        <f t="shared" si="1475"/>
        <v>45280.25</v>
      </c>
      <c r="AT1191" s="14" t="s">
        <v>163</v>
      </c>
      <c r="AU1191" s="12">
        <v>3.3069999999999999</v>
      </c>
      <c r="AV1191" s="17" t="s">
        <v>236</v>
      </c>
      <c r="AW1191" s="18" t="s">
        <v>201</v>
      </c>
      <c r="AX1191" s="19" t="s">
        <v>4814</v>
      </c>
      <c r="AY1191" s="17" t="s">
        <v>1236</v>
      </c>
      <c r="AZ1191" s="14" t="s">
        <v>203</v>
      </c>
      <c r="BA1191" s="20" t="str">
        <f t="shared" si="1476"/>
        <v>17001000000321516097</v>
      </c>
      <c r="BB1191" s="31">
        <f t="shared" si="1477"/>
        <v>20</v>
      </c>
      <c r="BC1191" s="22" t="s">
        <v>4815</v>
      </c>
      <c r="BD1191" s="23" t="s">
        <v>85</v>
      </c>
      <c r="BF1191" s="8"/>
      <c r="BG1191" s="32">
        <v>27758793</v>
      </c>
      <c r="BH1191" s="32"/>
      <c r="BI1191" s="32"/>
      <c r="BK1191" s="14" t="str">
        <f t="shared" si="1490"/>
        <v>A-Panda</v>
      </c>
      <c r="BL1191" s="14"/>
      <c r="BM1191" s="25"/>
      <c r="BN1191" s="26" t="str">
        <f t="shared" si="1443"/>
        <v>17001000000321516097</v>
      </c>
      <c r="BO1191" s="27" t="str">
        <f t="shared" si="1478"/>
        <v>BEN ALAYET RYM</v>
      </c>
      <c r="BP1191" s="26">
        <f t="shared" si="1479"/>
        <v>1193</v>
      </c>
      <c r="BQ1191" s="28"/>
    </row>
    <row r="1192" spans="1:69" x14ac:dyDescent="0.25">
      <c r="A1192" t="str">
        <f>VLOOKUP(B1192,[2]RH!$B:$BV,72,0)</f>
        <v>si</v>
      </c>
      <c r="B1192" s="6">
        <v>1194</v>
      </c>
      <c r="C1192" s="7" t="s">
        <v>100</v>
      </c>
      <c r="D1192" s="7" t="s">
        <v>4816</v>
      </c>
      <c r="E1192" s="7" t="s">
        <v>67</v>
      </c>
      <c r="F1192" s="7" t="s">
        <v>118</v>
      </c>
      <c r="G1192" s="7" t="s">
        <v>220</v>
      </c>
      <c r="H1192" s="7" t="s">
        <v>649</v>
      </c>
      <c r="I1192" s="7" t="s">
        <v>650</v>
      </c>
      <c r="J1192" s="7" t="s">
        <v>281</v>
      </c>
      <c r="K1192" s="7" t="s">
        <v>146</v>
      </c>
      <c r="L1192" s="7" t="s">
        <v>90</v>
      </c>
      <c r="M1192" s="7" t="s">
        <v>191</v>
      </c>
      <c r="N1192" s="8">
        <v>44915</v>
      </c>
      <c r="O1192" s="8"/>
      <c r="P1192" s="7">
        <f t="shared" ca="1" si="1480"/>
        <v>25</v>
      </c>
      <c r="Q1192" s="8"/>
      <c r="R1192" s="7"/>
      <c r="S1192" s="7"/>
      <c r="T1192" s="9" t="s">
        <v>156</v>
      </c>
      <c r="U1192" s="7" t="str">
        <f t="shared" si="1467"/>
        <v>Contractuel</v>
      </c>
      <c r="V1192" s="8">
        <v>45689</v>
      </c>
      <c r="W1192" s="8">
        <f>VLOOKUP(B1192,[1]BASE!$A:$Q,17,0)</f>
        <v>45747</v>
      </c>
      <c r="X1192" s="8"/>
      <c r="Y1192" s="8"/>
      <c r="Z1192" s="8">
        <f t="shared" si="1511"/>
        <v>45689</v>
      </c>
      <c r="AA1192" s="7">
        <f t="shared" si="1468"/>
        <v>12</v>
      </c>
      <c r="AB1192" s="7">
        <f t="shared" si="1469"/>
        <v>2022</v>
      </c>
      <c r="AC1192" s="7">
        <f t="shared" si="1470"/>
        <v>2026</v>
      </c>
      <c r="AD1192" s="10" t="e">
        <f t="shared" ref="AD1192:AD1255" ca="1" si="1520">IF(#REF!="Non",(DAYS360(N1192,Q1192)/360),(DAYS360(N1192,TODAY())/360))</f>
        <v>#REF!</v>
      </c>
      <c r="AE1192" s="10" t="e">
        <f t="shared" ca="1" si="1472"/>
        <v>#REF!</v>
      </c>
      <c r="AF1192" s="8">
        <v>32088</v>
      </c>
      <c r="AG1192" s="11">
        <f t="shared" ca="1" si="1473"/>
        <v>37.353424657534248</v>
      </c>
      <c r="AH1192" s="10" t="str">
        <f t="shared" ca="1" si="1474"/>
        <v>&gt;35&lt; 45</v>
      </c>
      <c r="AI1192" s="47">
        <v>17749344</v>
      </c>
      <c r="AJ1192" s="100" t="s">
        <v>79</v>
      </c>
      <c r="AK1192" s="12" t="s">
        <v>4817</v>
      </c>
      <c r="AL1192" s="8">
        <v>42336</v>
      </c>
      <c r="AM1192" s="7" t="s">
        <v>108</v>
      </c>
      <c r="AN1192" s="7" t="s">
        <v>109</v>
      </c>
      <c r="AQ1192">
        <v>3</v>
      </c>
      <c r="AR1192" s="14">
        <v>3</v>
      </c>
      <c r="AS1192" s="15">
        <f t="shared" si="1475"/>
        <v>46010.75</v>
      </c>
      <c r="AT1192" s="14" t="s">
        <v>163</v>
      </c>
      <c r="AU1192" s="12">
        <v>3.3069999999999999</v>
      </c>
      <c r="AV1192" s="17" t="s">
        <v>236</v>
      </c>
      <c r="AW1192" s="18" t="s">
        <v>201</v>
      </c>
      <c r="AX1192" s="19" t="s">
        <v>4818</v>
      </c>
      <c r="AY1192" s="17" t="s">
        <v>272</v>
      </c>
      <c r="AZ1192" s="14" t="s">
        <v>203</v>
      </c>
      <c r="BA1192" s="20" t="str">
        <f t="shared" si="1476"/>
        <v>17001000000321634825</v>
      </c>
      <c r="BB1192" s="31">
        <f t="shared" si="1477"/>
        <v>20</v>
      </c>
      <c r="BC1192" s="22" t="s">
        <v>4819</v>
      </c>
      <c r="BD1192" s="23" t="s">
        <v>4820</v>
      </c>
      <c r="BF1192" s="8"/>
      <c r="BG1192" s="32">
        <v>99143425</v>
      </c>
      <c r="BH1192" s="32"/>
      <c r="BI1192" s="32"/>
      <c r="BJ1192" t="s">
        <v>286</v>
      </c>
      <c r="BK1192" s="14" t="str">
        <f t="shared" si="1490"/>
        <v>B-Panda</v>
      </c>
      <c r="BL1192" s="14" t="s">
        <v>300</v>
      </c>
      <c r="BM1192" s="25"/>
      <c r="BN1192" s="26" t="str">
        <f t="shared" si="1443"/>
        <v>17001000000321634825</v>
      </c>
      <c r="BO1192" s="27" t="str">
        <f t="shared" si="1478"/>
        <v>ABDELLI MARYEM</v>
      </c>
      <c r="BP1192" s="26">
        <f t="shared" si="1479"/>
        <v>1194</v>
      </c>
      <c r="BQ1192" s="28"/>
    </row>
    <row r="1193" spans="1:69" x14ac:dyDescent="0.25">
      <c r="A1193" t="str">
        <f>VLOOKUP(B1193,[2]RH!$B:$BV,72,0)</f>
        <v>Non-Actif</v>
      </c>
      <c r="B1193" s="6">
        <v>1195</v>
      </c>
      <c r="C1193" s="7" t="s">
        <v>4760</v>
      </c>
      <c r="D1193" s="7" t="s">
        <v>4821</v>
      </c>
      <c r="E1193" s="7" t="s">
        <v>67</v>
      </c>
      <c r="F1193" s="7" t="s">
        <v>118</v>
      </c>
      <c r="G1193" s="7" t="s">
        <v>220</v>
      </c>
      <c r="H1193" s="7" t="s">
        <v>649</v>
      </c>
      <c r="I1193" s="7" t="s">
        <v>650</v>
      </c>
      <c r="J1193" s="7" t="s">
        <v>281</v>
      </c>
      <c r="K1193" s="7" t="s">
        <v>146</v>
      </c>
      <c r="L1193" s="7" t="s">
        <v>90</v>
      </c>
      <c r="M1193" s="7" t="s">
        <v>191</v>
      </c>
      <c r="N1193" s="8">
        <v>44915</v>
      </c>
      <c r="O1193" s="8"/>
      <c r="P1193" s="7">
        <f t="shared" ca="1" si="1480"/>
        <v>-765</v>
      </c>
      <c r="Q1193" s="8">
        <v>44916</v>
      </c>
      <c r="R1193" s="7" t="s">
        <v>161</v>
      </c>
      <c r="S1193" s="7"/>
      <c r="T1193" s="9" t="s">
        <v>156</v>
      </c>
      <c r="U1193" s="7" t="str">
        <f t="shared" si="1467"/>
        <v>Contractuel</v>
      </c>
      <c r="V1193" s="8">
        <v>44915</v>
      </c>
      <c r="W1193" s="8">
        <v>44957</v>
      </c>
      <c r="X1193" s="8"/>
      <c r="Y1193" s="8"/>
      <c r="Z1193" s="8">
        <f t="shared" si="1511"/>
        <v>44915</v>
      </c>
      <c r="AA1193" s="7">
        <f t="shared" si="1468"/>
        <v>12</v>
      </c>
      <c r="AB1193" s="7">
        <f t="shared" si="1469"/>
        <v>2022</v>
      </c>
      <c r="AC1193" s="7">
        <f t="shared" si="1470"/>
        <v>2026</v>
      </c>
      <c r="AD1193" s="10" t="e">
        <f t="shared" ref="AD1193:AD1256" ca="1" si="1521">IF(#REF!="Non",(DAYS360(N1193,Q1193)/360),(DAYS360(N1193,TODAY())/360))</f>
        <v>#REF!</v>
      </c>
      <c r="AE1193" s="10" t="e">
        <f t="shared" ca="1" si="1472"/>
        <v>#REF!</v>
      </c>
      <c r="AF1193" s="8">
        <v>28344</v>
      </c>
      <c r="AG1193" s="11">
        <f t="shared" ca="1" si="1473"/>
        <v>47.610958904109587</v>
      </c>
      <c r="AH1193" s="10" t="str">
        <f t="shared" ca="1" si="1474"/>
        <v>&gt;45&lt; 55</v>
      </c>
      <c r="AI1193" s="12" t="s">
        <v>4822</v>
      </c>
      <c r="AJ1193" s="13" t="s">
        <v>73</v>
      </c>
      <c r="AK1193" s="12" t="s">
        <v>4823</v>
      </c>
      <c r="AL1193" s="8">
        <v>43552</v>
      </c>
      <c r="AM1193" s="7" t="s">
        <v>108</v>
      </c>
      <c r="AN1193" s="7" t="s">
        <v>76</v>
      </c>
      <c r="AO1193">
        <v>3</v>
      </c>
      <c r="AQ1193" s="14">
        <v>3</v>
      </c>
      <c r="AR1193" s="14">
        <v>1</v>
      </c>
      <c r="AS1193" s="15">
        <f t="shared" si="1475"/>
        <v>45280.25</v>
      </c>
      <c r="AT1193" s="14" t="s">
        <v>163</v>
      </c>
      <c r="AU1193" s="12">
        <v>3.3069999999999999</v>
      </c>
      <c r="AV1193" s="17"/>
      <c r="AW1193" s="18"/>
      <c r="AX1193" s="19"/>
      <c r="AY1193" s="17"/>
      <c r="AZ1193" s="14"/>
      <c r="BA1193" s="20" t="str">
        <f t="shared" si="1476"/>
        <v/>
      </c>
      <c r="BB1193" s="31">
        <f t="shared" si="1477"/>
        <v>0</v>
      </c>
      <c r="BC1193" s="22" t="s">
        <v>4824</v>
      </c>
      <c r="BD1193" s="23" t="s">
        <v>341</v>
      </c>
      <c r="BF1193" s="8"/>
      <c r="BG1193" s="32">
        <v>96585186</v>
      </c>
      <c r="BH1193" s="32"/>
      <c r="BI1193" s="32"/>
      <c r="BK1193" s="14" t="str">
        <f t="shared" si="1490"/>
        <v>B-Panda</v>
      </c>
      <c r="BL1193" s="14"/>
      <c r="BM1193" s="25"/>
      <c r="BN1193" s="26" t="str">
        <f t="shared" si="1443"/>
        <v/>
      </c>
      <c r="BO1193" s="27" t="str">
        <f t="shared" si="1478"/>
        <v xml:space="preserve">BALLOUMI NAIMA </v>
      </c>
      <c r="BP1193" s="26">
        <f t="shared" si="1479"/>
        <v>1195</v>
      </c>
      <c r="BQ1193" s="28"/>
    </row>
    <row r="1194" spans="1:69" x14ac:dyDescent="0.25">
      <c r="A1194" t="str">
        <f>VLOOKUP(B1194,[2]RH!$B:$BV,72,0)</f>
        <v>si</v>
      </c>
      <c r="B1194" s="6">
        <v>1196</v>
      </c>
      <c r="C1194" s="7" t="s">
        <v>168</v>
      </c>
      <c r="D1194" s="7" t="s">
        <v>4825</v>
      </c>
      <c r="E1194" s="7" t="s">
        <v>67</v>
      </c>
      <c r="F1194" s="7" t="s">
        <v>118</v>
      </c>
      <c r="G1194" s="7" t="s">
        <v>188</v>
      </c>
      <c r="H1194" s="7" t="s">
        <v>649</v>
      </c>
      <c r="I1194" s="7" t="s">
        <v>650</v>
      </c>
      <c r="J1194" s="7" t="s">
        <v>281</v>
      </c>
      <c r="K1194" s="7" t="s">
        <v>89</v>
      </c>
      <c r="L1194" s="7" t="s">
        <v>90</v>
      </c>
      <c r="M1194" s="7" t="s">
        <v>191</v>
      </c>
      <c r="N1194" s="8">
        <v>44915</v>
      </c>
      <c r="O1194" s="8"/>
      <c r="P1194" s="7">
        <f t="shared" ca="1" si="1480"/>
        <v>55</v>
      </c>
      <c r="Q1194" s="8"/>
      <c r="R1194" s="7"/>
      <c r="S1194" s="7"/>
      <c r="T1194" s="9" t="s">
        <v>156</v>
      </c>
      <c r="U1194" s="7" t="str">
        <f t="shared" si="1467"/>
        <v>Contractuel</v>
      </c>
      <c r="V1194" s="8">
        <v>45689</v>
      </c>
      <c r="W1194" s="8">
        <f>VLOOKUP(B1194,[1]BASE!$A:$Q,17,0)</f>
        <v>45777</v>
      </c>
      <c r="X1194" s="8"/>
      <c r="Y1194" s="8"/>
      <c r="Z1194" s="8">
        <f t="shared" si="1511"/>
        <v>45689</v>
      </c>
      <c r="AA1194" s="7">
        <f t="shared" si="1468"/>
        <v>12</v>
      </c>
      <c r="AB1194" s="7">
        <f t="shared" si="1469"/>
        <v>2022</v>
      </c>
      <c r="AC1194" s="7">
        <f t="shared" si="1470"/>
        <v>2026</v>
      </c>
      <c r="AD1194" s="10" t="e">
        <f t="shared" ref="AD1194:AD1257" ca="1" si="1522">IF(#REF!="Non",(DAYS360(N1194,Q1194)/360),(DAYS360(N1194,TODAY())/360))</f>
        <v>#REF!</v>
      </c>
      <c r="AE1194" s="10" t="e">
        <f t="shared" ca="1" si="1472"/>
        <v>#REF!</v>
      </c>
      <c r="AF1194" s="8">
        <v>31560</v>
      </c>
      <c r="AG1194" s="11">
        <f t="shared" ca="1" si="1473"/>
        <v>38.799999999999997</v>
      </c>
      <c r="AH1194" s="10" t="str">
        <f t="shared" ca="1" si="1474"/>
        <v>&gt;35&lt; 45</v>
      </c>
      <c r="AI1194" s="12">
        <v>12880566</v>
      </c>
      <c r="AJ1194" s="13" t="s">
        <v>150</v>
      </c>
      <c r="AK1194" s="12" t="s">
        <v>4826</v>
      </c>
      <c r="AL1194" s="8">
        <v>37897</v>
      </c>
      <c r="AM1194" s="7" t="s">
        <v>108</v>
      </c>
      <c r="AN1194" s="7" t="s">
        <v>76</v>
      </c>
      <c r="AO1194">
        <v>2</v>
      </c>
      <c r="AQ1194">
        <v>5</v>
      </c>
      <c r="AR1194" s="14">
        <v>3</v>
      </c>
      <c r="AS1194" s="15">
        <f t="shared" si="1475"/>
        <v>46010.75</v>
      </c>
      <c r="AT1194" s="14" t="s">
        <v>163</v>
      </c>
      <c r="AU1194" s="12">
        <v>3.3069999999999999</v>
      </c>
      <c r="AV1194" s="17" t="s">
        <v>236</v>
      </c>
      <c r="AW1194" s="18" t="s">
        <v>201</v>
      </c>
      <c r="AX1194" s="19" t="s">
        <v>4827</v>
      </c>
      <c r="AY1194" s="17" t="s">
        <v>1144</v>
      </c>
      <c r="AZ1194" s="14" t="s">
        <v>203</v>
      </c>
      <c r="BA1194" s="20" t="str">
        <f t="shared" si="1476"/>
        <v>17001000000273376840</v>
      </c>
      <c r="BB1194" s="31">
        <f t="shared" si="1477"/>
        <v>20</v>
      </c>
      <c r="BC1194" s="22" t="s">
        <v>4828</v>
      </c>
      <c r="BD1194" s="23" t="s">
        <v>482</v>
      </c>
      <c r="BF1194" s="8">
        <v>44927</v>
      </c>
      <c r="BG1194" s="32">
        <v>20040114</v>
      </c>
      <c r="BH1194" s="32"/>
      <c r="BI1194" s="32"/>
      <c r="BJ1194" t="s">
        <v>3929</v>
      </c>
      <c r="BK1194" s="14" t="str">
        <f t="shared" si="1490"/>
        <v>B-Panda</v>
      </c>
      <c r="BL1194" s="14" t="s">
        <v>198</v>
      </c>
      <c r="BM1194" s="25"/>
      <c r="BN1194" s="26" t="str">
        <f t="shared" ref="BN1194:BN1202" si="1523">BA1194</f>
        <v>17001000000273376840</v>
      </c>
      <c r="BO1194" s="27" t="str">
        <f t="shared" si="1478"/>
        <v>NASRI SAMIA</v>
      </c>
      <c r="BP1194" s="26">
        <f t="shared" si="1479"/>
        <v>1196</v>
      </c>
      <c r="BQ1194" s="28"/>
    </row>
    <row r="1195" spans="1:69" x14ac:dyDescent="0.25">
      <c r="A1195" t="str">
        <f>VLOOKUP(B1195,[2]RH!$B:$BV,72,0)</f>
        <v>Non-Actif</v>
      </c>
      <c r="B1195" s="6">
        <v>1197</v>
      </c>
      <c r="C1195" s="7" t="s">
        <v>100</v>
      </c>
      <c r="D1195" s="7" t="s">
        <v>4829</v>
      </c>
      <c r="E1195" s="7" t="s">
        <v>67</v>
      </c>
      <c r="F1195" s="7" t="s">
        <v>118</v>
      </c>
      <c r="G1195" s="7" t="s">
        <v>220</v>
      </c>
      <c r="H1195" s="7" t="s">
        <v>649</v>
      </c>
      <c r="I1195" s="7" t="s">
        <v>650</v>
      </c>
      <c r="J1195" s="7" t="s">
        <v>281</v>
      </c>
      <c r="K1195" s="7" t="s">
        <v>146</v>
      </c>
      <c r="L1195" s="7" t="s">
        <v>90</v>
      </c>
      <c r="M1195" s="7" t="s">
        <v>191</v>
      </c>
      <c r="N1195" s="8">
        <v>44915</v>
      </c>
      <c r="O1195" s="8"/>
      <c r="P1195" s="7">
        <f t="shared" ca="1" si="1480"/>
        <v>-400</v>
      </c>
      <c r="Q1195" s="8">
        <v>45323</v>
      </c>
      <c r="R1195" s="7" t="s">
        <v>3500</v>
      </c>
      <c r="S1195" s="7"/>
      <c r="T1195" s="9" t="s">
        <v>156</v>
      </c>
      <c r="U1195" s="7" t="str">
        <f t="shared" si="1467"/>
        <v>Contractuel</v>
      </c>
      <c r="V1195" s="8">
        <v>45261</v>
      </c>
      <c r="W1195" s="8">
        <v>45322</v>
      </c>
      <c r="X1195" s="8"/>
      <c r="Y1195" s="8"/>
      <c r="Z1195" s="8">
        <f t="shared" si="1511"/>
        <v>45261</v>
      </c>
      <c r="AA1195" s="7">
        <f t="shared" si="1468"/>
        <v>12</v>
      </c>
      <c r="AB1195" s="7">
        <f t="shared" si="1469"/>
        <v>2022</v>
      </c>
      <c r="AC1195" s="7">
        <f t="shared" si="1470"/>
        <v>2026</v>
      </c>
      <c r="AD1195" s="10" t="e">
        <f t="shared" ref="AD1195:AD1258" ca="1" si="1524">IF(#REF!="Non",(DAYS360(N1195,Q1195)/360),(DAYS360(N1195,TODAY())/360))</f>
        <v>#REF!</v>
      </c>
      <c r="AE1195" s="10" t="e">
        <f t="shared" ca="1" si="1472"/>
        <v>#REF!</v>
      </c>
      <c r="AF1195" s="8">
        <v>30287</v>
      </c>
      <c r="AG1195" s="11">
        <f t="shared" ca="1" si="1473"/>
        <v>42.287671232876711</v>
      </c>
      <c r="AH1195" s="10" t="str">
        <f t="shared" ca="1" si="1474"/>
        <v>&gt;35&lt; 45</v>
      </c>
      <c r="AI1195" s="12"/>
      <c r="AJ1195" s="13"/>
      <c r="AK1195" s="12" t="s">
        <v>4830</v>
      </c>
      <c r="AL1195" s="8">
        <v>42945</v>
      </c>
      <c r="AM1195" s="7" t="s">
        <v>108</v>
      </c>
      <c r="AN1195" s="7" t="s">
        <v>109</v>
      </c>
      <c r="AQ1195" s="14">
        <v>3</v>
      </c>
      <c r="AR1195" s="14">
        <v>2</v>
      </c>
      <c r="AS1195" s="15">
        <f t="shared" si="1475"/>
        <v>45645.5</v>
      </c>
      <c r="AT1195" s="14" t="s">
        <v>163</v>
      </c>
      <c r="AU1195" s="12">
        <v>3.3069999999999999</v>
      </c>
      <c r="AV1195" s="17" t="s">
        <v>236</v>
      </c>
      <c r="AW1195" s="18" t="s">
        <v>1888</v>
      </c>
      <c r="AX1195" s="19" t="s">
        <v>4831</v>
      </c>
      <c r="AY1195" s="17" t="s">
        <v>126</v>
      </c>
      <c r="AZ1195" s="14" t="s">
        <v>203</v>
      </c>
      <c r="BA1195" s="20" t="str">
        <f t="shared" si="1476"/>
        <v>17002000000126743738</v>
      </c>
      <c r="BB1195" s="31">
        <f t="shared" si="1477"/>
        <v>20</v>
      </c>
      <c r="BC1195" s="22" t="s">
        <v>4832</v>
      </c>
      <c r="BD1195" s="23" t="s">
        <v>341</v>
      </c>
      <c r="BF1195" s="8">
        <v>44927</v>
      </c>
      <c r="BG1195" s="32">
        <v>22277982</v>
      </c>
      <c r="BH1195" s="32"/>
      <c r="BI1195" s="32"/>
      <c r="BJ1195" t="s">
        <v>1121</v>
      </c>
      <c r="BK1195" s="14" t="str">
        <f t="shared" si="1490"/>
        <v>B-Panda</v>
      </c>
      <c r="BL1195" s="14" t="s">
        <v>300</v>
      </c>
      <c r="BM1195" s="25"/>
      <c r="BN1195" s="26" t="str">
        <f t="shared" si="1523"/>
        <v>17002000000126743738</v>
      </c>
      <c r="BO1195" s="27" t="str">
        <f t="shared" si="1478"/>
        <v>AMARA SAMIA</v>
      </c>
      <c r="BP1195" s="26">
        <f t="shared" si="1479"/>
        <v>1197</v>
      </c>
      <c r="BQ1195" s="28"/>
    </row>
    <row r="1196" spans="1:69" x14ac:dyDescent="0.25">
      <c r="A1196" t="str">
        <f>VLOOKUP(B1196,[2]RH!$B:$BV,72,0)</f>
        <v>si</v>
      </c>
      <c r="B1196" s="6">
        <v>1198</v>
      </c>
      <c r="C1196" s="7" t="s">
        <v>168</v>
      </c>
      <c r="D1196" s="7" t="s">
        <v>4833</v>
      </c>
      <c r="E1196" s="7" t="s">
        <v>67</v>
      </c>
      <c r="F1196" s="7" t="s">
        <v>118</v>
      </c>
      <c r="G1196" s="7" t="s">
        <v>220</v>
      </c>
      <c r="H1196" s="7" t="s">
        <v>649</v>
      </c>
      <c r="I1196" s="7" t="s">
        <v>650</v>
      </c>
      <c r="J1196" s="7" t="s">
        <v>281</v>
      </c>
      <c r="K1196" s="7" t="s">
        <v>146</v>
      </c>
      <c r="L1196" s="7" t="s">
        <v>90</v>
      </c>
      <c r="M1196" s="7" t="s">
        <v>191</v>
      </c>
      <c r="N1196" s="8">
        <v>44915</v>
      </c>
      <c r="O1196" s="8"/>
      <c r="P1196" s="7">
        <f t="shared" ca="1" si="1480"/>
        <v>25</v>
      </c>
      <c r="Q1196" s="8"/>
      <c r="R1196" s="7"/>
      <c r="S1196" s="7"/>
      <c r="T1196" s="9" t="s">
        <v>156</v>
      </c>
      <c r="U1196" s="7" t="str">
        <f t="shared" si="1467"/>
        <v>Contractuel</v>
      </c>
      <c r="V1196" s="8">
        <v>45689</v>
      </c>
      <c r="W1196" s="8">
        <f>VLOOKUP(B1196,[1]BASE!$A:$Q,17,0)</f>
        <v>45747</v>
      </c>
      <c r="X1196" s="8"/>
      <c r="Y1196" s="8"/>
      <c r="Z1196" s="8">
        <f t="shared" si="1511"/>
        <v>45689</v>
      </c>
      <c r="AA1196" s="7">
        <f t="shared" si="1468"/>
        <v>12</v>
      </c>
      <c r="AB1196" s="7">
        <f t="shared" si="1469"/>
        <v>2022</v>
      </c>
      <c r="AC1196" s="7">
        <f t="shared" si="1470"/>
        <v>2026</v>
      </c>
      <c r="AD1196" s="10" t="e">
        <f t="shared" ref="AD1196:AD1259" ca="1" si="1525">IF(#REF!="Non",(DAYS360(N1196,Q1196)/360),(DAYS360(N1196,TODAY())/360))</f>
        <v>#REF!</v>
      </c>
      <c r="AE1196" s="10" t="e">
        <f t="shared" ca="1" si="1472"/>
        <v>#REF!</v>
      </c>
      <c r="AF1196" s="8">
        <v>29132</v>
      </c>
      <c r="AG1196" s="11">
        <f t="shared" ca="1" si="1473"/>
        <v>45.452054794520549</v>
      </c>
      <c r="AH1196" s="10" t="str">
        <f t="shared" ca="1" si="1474"/>
        <v>&gt;45&lt; 55</v>
      </c>
      <c r="AI1196" s="12">
        <v>17553561</v>
      </c>
      <c r="AJ1196" s="40" t="s">
        <v>213</v>
      </c>
      <c r="AK1196" s="12" t="s">
        <v>4834</v>
      </c>
      <c r="AL1196" s="8">
        <v>44859</v>
      </c>
      <c r="AM1196" s="7" t="s">
        <v>108</v>
      </c>
      <c r="AN1196" s="7" t="s">
        <v>76</v>
      </c>
      <c r="AO1196">
        <v>4</v>
      </c>
      <c r="AQ1196">
        <v>3</v>
      </c>
      <c r="AR1196" s="14">
        <v>3</v>
      </c>
      <c r="AS1196" s="15">
        <f t="shared" si="1475"/>
        <v>46010.75</v>
      </c>
      <c r="AT1196" s="14" t="s">
        <v>163</v>
      </c>
      <c r="AU1196" s="12">
        <v>3.3069999999999999</v>
      </c>
      <c r="AV1196" s="17" t="s">
        <v>236</v>
      </c>
      <c r="AW1196" s="18" t="s">
        <v>201</v>
      </c>
      <c r="AX1196" s="19" t="s">
        <v>4835</v>
      </c>
      <c r="AY1196" s="17" t="s">
        <v>192</v>
      </c>
      <c r="AZ1196" s="14" t="s">
        <v>203</v>
      </c>
      <c r="BA1196" s="20" t="str">
        <f t="shared" si="1476"/>
        <v>17001000000293188702</v>
      </c>
      <c r="BB1196" s="31">
        <f t="shared" si="1477"/>
        <v>20</v>
      </c>
      <c r="BC1196" s="22" t="s">
        <v>4836</v>
      </c>
      <c r="BD1196" s="23" t="s">
        <v>4820</v>
      </c>
      <c r="BF1196" s="8"/>
      <c r="BG1196" s="32">
        <v>20875344</v>
      </c>
      <c r="BH1196" s="32"/>
      <c r="BI1196" s="32"/>
      <c r="BJ1196" t="s">
        <v>286</v>
      </c>
      <c r="BK1196" s="14" t="str">
        <f t="shared" si="1490"/>
        <v>B-Panda</v>
      </c>
      <c r="BL1196" s="14" t="s">
        <v>288</v>
      </c>
      <c r="BM1196" s="25"/>
      <c r="BN1196" s="26" t="str">
        <f t="shared" si="1523"/>
        <v>17001000000293188702</v>
      </c>
      <c r="BO1196" s="27" t="str">
        <f t="shared" si="1478"/>
        <v xml:space="preserve">ABDERRAHMEN HAJER </v>
      </c>
      <c r="BP1196" s="26">
        <f t="shared" si="1479"/>
        <v>1198</v>
      </c>
      <c r="BQ1196" s="28"/>
    </row>
    <row r="1197" spans="1:69" x14ac:dyDescent="0.25">
      <c r="A1197" t="str">
        <f>VLOOKUP(B1197,[2]RH!$B:$BV,72,0)</f>
        <v>si</v>
      </c>
      <c r="B1197" s="6">
        <v>1199</v>
      </c>
      <c r="C1197" s="7" t="s">
        <v>168</v>
      </c>
      <c r="D1197" s="7" t="s">
        <v>4837</v>
      </c>
      <c r="E1197" s="7" t="s">
        <v>67</v>
      </c>
      <c r="F1197" s="7" t="s">
        <v>118</v>
      </c>
      <c r="G1197" s="7" t="s">
        <v>220</v>
      </c>
      <c r="H1197" s="7" t="s">
        <v>649</v>
      </c>
      <c r="I1197" s="7" t="s">
        <v>650</v>
      </c>
      <c r="J1197" s="7" t="s">
        <v>281</v>
      </c>
      <c r="K1197" s="7" t="s">
        <v>146</v>
      </c>
      <c r="L1197" s="7" t="s">
        <v>90</v>
      </c>
      <c r="M1197" s="7" t="s">
        <v>191</v>
      </c>
      <c r="N1197" s="8">
        <v>44915</v>
      </c>
      <c r="O1197" s="8"/>
      <c r="P1197" s="7">
        <f t="shared" ca="1" si="1480"/>
        <v>25</v>
      </c>
      <c r="Q1197" s="8"/>
      <c r="R1197" s="7"/>
      <c r="S1197" s="7"/>
      <c r="T1197" s="9" t="s">
        <v>156</v>
      </c>
      <c r="U1197" s="7" t="str">
        <f t="shared" si="1467"/>
        <v>Contractuel</v>
      </c>
      <c r="V1197" s="8">
        <v>45689</v>
      </c>
      <c r="W1197" s="8">
        <f>VLOOKUP(B1197,[1]BASE!$A:$Q,17,0)</f>
        <v>45747</v>
      </c>
      <c r="X1197" s="8"/>
      <c r="Y1197" s="8"/>
      <c r="Z1197" s="8">
        <f t="shared" si="1511"/>
        <v>45689</v>
      </c>
      <c r="AA1197" s="7">
        <f t="shared" si="1468"/>
        <v>12</v>
      </c>
      <c r="AB1197" s="7">
        <f t="shared" si="1469"/>
        <v>2022</v>
      </c>
      <c r="AC1197" s="7">
        <f t="shared" si="1470"/>
        <v>2026</v>
      </c>
      <c r="AD1197" s="10" t="e">
        <f t="shared" ref="AD1197:AD1260" ca="1" si="1526">IF(#REF!="Non",(DAYS360(N1197,Q1197)/360),(DAYS360(N1197,TODAY())/360))</f>
        <v>#REF!</v>
      </c>
      <c r="AE1197" s="10" t="e">
        <f t="shared" ca="1" si="1472"/>
        <v>#REF!</v>
      </c>
      <c r="AF1197" s="8">
        <v>30342</v>
      </c>
      <c r="AG1197" s="11">
        <f t="shared" ca="1" si="1473"/>
        <v>42.136986301369866</v>
      </c>
      <c r="AH1197" s="10" t="str">
        <f t="shared" ca="1" si="1474"/>
        <v>&gt;35&lt; 45</v>
      </c>
      <c r="AI1197" s="12">
        <v>12660244</v>
      </c>
      <c r="AJ1197" s="13" t="s">
        <v>82</v>
      </c>
      <c r="AK1197" s="12" t="s">
        <v>4838</v>
      </c>
      <c r="AL1197" s="8">
        <v>38124</v>
      </c>
      <c r="AM1197" s="7" t="s">
        <v>108</v>
      </c>
      <c r="AN1197" s="7"/>
      <c r="AQ1197">
        <v>3</v>
      </c>
      <c r="AR1197" s="14">
        <v>3</v>
      </c>
      <c r="AS1197" s="15">
        <f t="shared" si="1475"/>
        <v>46010.75</v>
      </c>
      <c r="AT1197" s="14" t="s">
        <v>163</v>
      </c>
      <c r="AU1197" s="12">
        <v>3.3069999999999999</v>
      </c>
      <c r="AV1197" s="17" t="s">
        <v>236</v>
      </c>
      <c r="AW1197" s="18" t="s">
        <v>201</v>
      </c>
      <c r="AX1197" s="19" t="s">
        <v>4839</v>
      </c>
      <c r="AY1197" s="17" t="s">
        <v>725</v>
      </c>
      <c r="AZ1197" s="14" t="s">
        <v>203</v>
      </c>
      <c r="BA1197" s="20" t="str">
        <f t="shared" si="1476"/>
        <v>17001000000321627162</v>
      </c>
      <c r="BB1197" s="31">
        <f t="shared" si="1477"/>
        <v>20</v>
      </c>
      <c r="BC1197" s="22" t="s">
        <v>4840</v>
      </c>
      <c r="BD1197" s="23" t="s">
        <v>4804</v>
      </c>
      <c r="BF1197" s="8">
        <v>45251</v>
      </c>
      <c r="BG1197" s="32"/>
      <c r="BH1197" s="32"/>
      <c r="BI1197" s="32"/>
      <c r="BJ1197" t="s">
        <v>1121</v>
      </c>
      <c r="BK1197" s="14" t="str">
        <f t="shared" si="1490"/>
        <v>B-Panda</v>
      </c>
      <c r="BL1197" s="14" t="s">
        <v>595</v>
      </c>
      <c r="BM1197" s="25"/>
      <c r="BN1197" s="26" t="str">
        <f t="shared" si="1523"/>
        <v>17001000000321627162</v>
      </c>
      <c r="BO1197" s="27" t="str">
        <f t="shared" si="1478"/>
        <v xml:space="preserve">WARTENI SAMIA </v>
      </c>
      <c r="BP1197" s="26">
        <f t="shared" si="1479"/>
        <v>1199</v>
      </c>
      <c r="BQ1197" s="28"/>
    </row>
    <row r="1198" spans="1:69" x14ac:dyDescent="0.25">
      <c r="A1198" t="str">
        <f>VLOOKUP(B1198,[2]RH!$B:$BV,72,0)</f>
        <v>si</v>
      </c>
      <c r="B1198" s="6">
        <v>1200</v>
      </c>
      <c r="C1198" s="7" t="s">
        <v>100</v>
      </c>
      <c r="D1198" s="7" t="s">
        <v>4841</v>
      </c>
      <c r="E1198" s="7" t="s">
        <v>67</v>
      </c>
      <c r="F1198" s="7" t="s">
        <v>118</v>
      </c>
      <c r="G1198" s="7" t="s">
        <v>220</v>
      </c>
      <c r="H1198" s="7" t="s">
        <v>649</v>
      </c>
      <c r="I1198" s="7" t="s">
        <v>650</v>
      </c>
      <c r="J1198" s="7" t="s">
        <v>281</v>
      </c>
      <c r="K1198" s="7" t="s">
        <v>146</v>
      </c>
      <c r="L1198" s="7" t="s">
        <v>90</v>
      </c>
      <c r="M1198" s="7" t="s">
        <v>191</v>
      </c>
      <c r="N1198" s="8">
        <v>44915</v>
      </c>
      <c r="O1198" s="8"/>
      <c r="P1198" s="7">
        <f t="shared" ca="1" si="1480"/>
        <v>25</v>
      </c>
      <c r="Q1198" s="8"/>
      <c r="R1198" s="7"/>
      <c r="S1198" s="7"/>
      <c r="T1198" s="9" t="s">
        <v>156</v>
      </c>
      <c r="U1198" s="7" t="str">
        <f t="shared" si="1467"/>
        <v>Contractuel</v>
      </c>
      <c r="V1198" s="8">
        <v>45689</v>
      </c>
      <c r="W1198" s="8">
        <f>VLOOKUP(B1198,[1]BASE!$A:$Q,17,0)</f>
        <v>45747</v>
      </c>
      <c r="X1198" s="8"/>
      <c r="Y1198" s="8"/>
      <c r="Z1198" s="8">
        <f t="shared" si="1511"/>
        <v>45689</v>
      </c>
      <c r="AA1198" s="7">
        <f t="shared" si="1468"/>
        <v>12</v>
      </c>
      <c r="AB1198" s="7">
        <f t="shared" si="1469"/>
        <v>2022</v>
      </c>
      <c r="AC1198" s="7">
        <f t="shared" si="1470"/>
        <v>2026</v>
      </c>
      <c r="AD1198" s="10" t="e">
        <f t="shared" ref="AD1198:AD1261" ca="1" si="1527">IF(#REF!="Non",(DAYS360(N1198,Q1198)/360),(DAYS360(N1198,TODAY())/360))</f>
        <v>#REF!</v>
      </c>
      <c r="AE1198" s="10" t="e">
        <f t="shared" ca="1" si="1472"/>
        <v>#REF!</v>
      </c>
      <c r="AF1198" s="8">
        <v>29817</v>
      </c>
      <c r="AG1198" s="11">
        <f t="shared" ca="1" si="1473"/>
        <v>43.575342465753423</v>
      </c>
      <c r="AH1198" s="10" t="str">
        <f t="shared" ca="1" si="1474"/>
        <v>&gt;35&lt; 45</v>
      </c>
      <c r="AI1198" s="12">
        <v>16326773</v>
      </c>
      <c r="AJ1198" s="13" t="s">
        <v>120</v>
      </c>
      <c r="AK1198" s="12" t="s">
        <v>4842</v>
      </c>
      <c r="AL1198" s="8">
        <v>36060</v>
      </c>
      <c r="AM1198" s="7" t="s">
        <v>108</v>
      </c>
      <c r="AN1198" s="7" t="s">
        <v>109</v>
      </c>
      <c r="AQ1198">
        <v>3</v>
      </c>
      <c r="AR1198" s="14">
        <v>3</v>
      </c>
      <c r="AS1198" s="15">
        <f t="shared" si="1475"/>
        <v>46010.75</v>
      </c>
      <c r="AT1198" s="14" t="s">
        <v>163</v>
      </c>
      <c r="AU1198" s="12">
        <v>3.3069999999999999</v>
      </c>
      <c r="AV1198" s="17" t="s">
        <v>236</v>
      </c>
      <c r="AW1198" s="18" t="s">
        <v>201</v>
      </c>
      <c r="AX1198" s="19" t="s">
        <v>4843</v>
      </c>
      <c r="AY1198" s="17" t="s">
        <v>2224</v>
      </c>
      <c r="AZ1198" s="14" t="s">
        <v>203</v>
      </c>
      <c r="BA1198" s="20" t="str">
        <f t="shared" si="1476"/>
        <v>17001000000321520268</v>
      </c>
      <c r="BB1198" s="31">
        <f t="shared" si="1477"/>
        <v>20</v>
      </c>
      <c r="BC1198" s="22" t="s">
        <v>4844</v>
      </c>
      <c r="BD1198" s="23" t="s">
        <v>4845</v>
      </c>
      <c r="BF1198" s="8">
        <v>44927</v>
      </c>
      <c r="BG1198" s="32">
        <v>20671601</v>
      </c>
      <c r="BH1198" s="32"/>
      <c r="BI1198" s="32"/>
      <c r="BJ1198" t="s">
        <v>4846</v>
      </c>
      <c r="BK1198" s="14" t="str">
        <f t="shared" si="1490"/>
        <v>B-Panda</v>
      </c>
      <c r="BL1198" s="14" t="s">
        <v>288</v>
      </c>
      <c r="BM1198" s="25"/>
      <c r="BN1198" s="26" t="str">
        <f t="shared" si="1523"/>
        <v>17001000000321520268</v>
      </c>
      <c r="BO1198" s="27" t="str">
        <f t="shared" si="1478"/>
        <v>RAZKI OLFA</v>
      </c>
      <c r="BP1198" s="26">
        <f t="shared" si="1479"/>
        <v>1200</v>
      </c>
      <c r="BQ1198" s="28"/>
    </row>
    <row r="1199" spans="1:69" x14ac:dyDescent="0.25">
      <c r="A1199" t="str">
        <f>VLOOKUP(B1199,[2]RH!$B:$BV,72,0)</f>
        <v>Non-Actif</v>
      </c>
      <c r="B1199" s="6">
        <v>1201</v>
      </c>
      <c r="C1199" s="7" t="s">
        <v>4760</v>
      </c>
      <c r="D1199" s="7" t="s">
        <v>4847</v>
      </c>
      <c r="E1199" s="7" t="s">
        <v>67</v>
      </c>
      <c r="F1199" s="7" t="s">
        <v>118</v>
      </c>
      <c r="G1199" s="7" t="s">
        <v>220</v>
      </c>
      <c r="H1199" s="7" t="s">
        <v>649</v>
      </c>
      <c r="I1199" s="7" t="s">
        <v>650</v>
      </c>
      <c r="J1199" s="7" t="s">
        <v>281</v>
      </c>
      <c r="K1199" s="7" t="s">
        <v>146</v>
      </c>
      <c r="L1199" s="7" t="s">
        <v>90</v>
      </c>
      <c r="M1199" s="7" t="s">
        <v>191</v>
      </c>
      <c r="N1199" s="8">
        <v>44915</v>
      </c>
      <c r="O1199" s="8"/>
      <c r="P1199" s="7">
        <f t="shared" ca="1" si="1480"/>
        <v>-765</v>
      </c>
      <c r="Q1199" s="8">
        <v>44919</v>
      </c>
      <c r="R1199" s="7" t="s">
        <v>161</v>
      </c>
      <c r="S1199" s="7"/>
      <c r="T1199" s="9" t="s">
        <v>156</v>
      </c>
      <c r="U1199" s="7" t="str">
        <f t="shared" si="1467"/>
        <v>Contractuel</v>
      </c>
      <c r="V1199" s="8">
        <v>44915</v>
      </c>
      <c r="W1199" s="8">
        <v>44957</v>
      </c>
      <c r="X1199" s="8"/>
      <c r="Y1199" s="8"/>
      <c r="Z1199" s="8">
        <f t="shared" si="1511"/>
        <v>44915</v>
      </c>
      <c r="AA1199" s="7">
        <f t="shared" si="1468"/>
        <v>12</v>
      </c>
      <c r="AB1199" s="7">
        <f t="shared" si="1469"/>
        <v>2022</v>
      </c>
      <c r="AC1199" s="7">
        <f t="shared" si="1470"/>
        <v>2026</v>
      </c>
      <c r="AD1199" s="10" t="e">
        <f t="shared" ref="AD1199:AD1262" ca="1" si="1528">IF(#REF!="Non",(DAYS360(N1199,Q1199)/360),(DAYS360(N1199,TODAY())/360))</f>
        <v>#REF!</v>
      </c>
      <c r="AE1199" s="10" t="e">
        <f t="shared" ca="1" si="1472"/>
        <v>#REF!</v>
      </c>
      <c r="AF1199" s="8">
        <v>32067</v>
      </c>
      <c r="AG1199" s="11">
        <f t="shared" ca="1" si="1473"/>
        <v>37.410958904109592</v>
      </c>
      <c r="AH1199" s="10" t="str">
        <f t="shared" ca="1" si="1474"/>
        <v>&gt;35&lt; 45</v>
      </c>
      <c r="AI1199" s="12"/>
      <c r="AJ1199" s="13"/>
      <c r="AK1199" s="12" t="s">
        <v>4848</v>
      </c>
      <c r="AL1199" s="8">
        <v>39879</v>
      </c>
      <c r="AM1199" s="7" t="s">
        <v>108</v>
      </c>
      <c r="AN1199" s="7" t="s">
        <v>76</v>
      </c>
      <c r="AO1199">
        <v>1</v>
      </c>
      <c r="AQ1199" s="14">
        <v>3</v>
      </c>
      <c r="AR1199" s="14">
        <v>1</v>
      </c>
      <c r="AS1199" s="15">
        <f t="shared" si="1475"/>
        <v>45280.25</v>
      </c>
      <c r="AT1199" s="14" t="s">
        <v>163</v>
      </c>
      <c r="AU1199" s="12">
        <v>3.3069999999999999</v>
      </c>
      <c r="AV1199" s="17">
        <v>17</v>
      </c>
      <c r="AW1199" s="18" t="s">
        <v>201</v>
      </c>
      <c r="AX1199" s="19" t="s">
        <v>4849</v>
      </c>
      <c r="AY1199" s="17">
        <v>63</v>
      </c>
      <c r="AZ1199" s="14" t="s">
        <v>203</v>
      </c>
      <c r="BA1199" s="20" t="str">
        <f t="shared" si="1476"/>
        <v>17001000000214784863</v>
      </c>
      <c r="BB1199" s="31">
        <f t="shared" si="1477"/>
        <v>20</v>
      </c>
      <c r="BC1199" s="22" t="s">
        <v>4850</v>
      </c>
      <c r="BD1199" s="23" t="s">
        <v>341</v>
      </c>
      <c r="BF1199" s="8"/>
      <c r="BG1199" s="32">
        <v>53660674</v>
      </c>
      <c r="BH1199" s="32"/>
      <c r="BI1199" s="32"/>
      <c r="BK1199" s="14" t="str">
        <f t="shared" si="1490"/>
        <v>B-Panda</v>
      </c>
      <c r="BL1199" s="14"/>
      <c r="BM1199" s="25"/>
      <c r="BN1199" s="26" t="str">
        <f t="shared" si="1523"/>
        <v>17001000000214784863</v>
      </c>
      <c r="BO1199" s="27" t="str">
        <f t="shared" si="1478"/>
        <v>ELAMIRI SARRA</v>
      </c>
      <c r="BP1199" s="26">
        <f t="shared" si="1479"/>
        <v>1201</v>
      </c>
      <c r="BQ1199" s="28"/>
    </row>
    <row r="1200" spans="1:69" x14ac:dyDescent="0.25">
      <c r="A1200" t="str">
        <f>VLOOKUP(B1200,[2]RH!$B:$BV,72,0)</f>
        <v>Non-Actif</v>
      </c>
      <c r="B1200" s="6">
        <v>1202</v>
      </c>
      <c r="C1200" s="7" t="s">
        <v>4760</v>
      </c>
      <c r="D1200" s="7" t="s">
        <v>4851</v>
      </c>
      <c r="E1200" s="7" t="s">
        <v>67</v>
      </c>
      <c r="F1200" s="7" t="s">
        <v>118</v>
      </c>
      <c r="G1200" s="7" t="s">
        <v>220</v>
      </c>
      <c r="H1200" s="7" t="s">
        <v>649</v>
      </c>
      <c r="I1200" s="7" t="s">
        <v>650</v>
      </c>
      <c r="J1200" s="7" t="s">
        <v>281</v>
      </c>
      <c r="K1200" s="7" t="s">
        <v>146</v>
      </c>
      <c r="L1200" s="7" t="s">
        <v>90</v>
      </c>
      <c r="M1200" s="7" t="s">
        <v>191</v>
      </c>
      <c r="N1200" s="8">
        <v>44915</v>
      </c>
      <c r="O1200" s="8"/>
      <c r="P1200" s="7">
        <f t="shared" ca="1" si="1480"/>
        <v>-523</v>
      </c>
      <c r="Q1200" s="8">
        <v>45201</v>
      </c>
      <c r="R1200" s="7" t="s">
        <v>4852</v>
      </c>
      <c r="S1200" s="7"/>
      <c r="T1200" s="9" t="s">
        <v>156</v>
      </c>
      <c r="U1200" s="7" t="str">
        <f t="shared" si="1467"/>
        <v>Contractuel</v>
      </c>
      <c r="V1200" s="8">
        <v>45170</v>
      </c>
      <c r="W1200" s="8">
        <v>45199</v>
      </c>
      <c r="X1200" s="8"/>
      <c r="Y1200" s="8"/>
      <c r="Z1200" s="8">
        <f t="shared" si="1511"/>
        <v>45170</v>
      </c>
      <c r="AA1200" s="7">
        <f t="shared" si="1468"/>
        <v>12</v>
      </c>
      <c r="AB1200" s="7">
        <f t="shared" si="1469"/>
        <v>2022</v>
      </c>
      <c r="AC1200" s="7">
        <f t="shared" si="1470"/>
        <v>2026</v>
      </c>
      <c r="AD1200" s="10" t="e">
        <f t="shared" ref="AD1200:AD1263" ca="1" si="1529">IF(#REF!="Non",(DAYS360(N1200,Q1200)/360),(DAYS360(N1200,TODAY())/360))</f>
        <v>#REF!</v>
      </c>
      <c r="AE1200" s="10" t="e">
        <f t="shared" ca="1" si="1472"/>
        <v>#REF!</v>
      </c>
      <c r="AF1200" s="8">
        <v>34940</v>
      </c>
      <c r="AG1200" s="11">
        <f t="shared" ca="1" si="1473"/>
        <v>29.539726027397261</v>
      </c>
      <c r="AH1200" s="10" t="str">
        <f t="shared" ca="1" si="1474"/>
        <v>&gt;25&lt; 35</v>
      </c>
      <c r="AI1200" s="12">
        <v>16882156</v>
      </c>
      <c r="AJ1200" s="13" t="s">
        <v>106</v>
      </c>
      <c r="AK1200" s="12" t="s">
        <v>4853</v>
      </c>
      <c r="AL1200" s="8">
        <v>41405</v>
      </c>
      <c r="AM1200" s="7" t="s">
        <v>108</v>
      </c>
      <c r="AN1200" s="7" t="s">
        <v>76</v>
      </c>
      <c r="AO1200">
        <v>1</v>
      </c>
      <c r="AQ1200" s="14">
        <v>3</v>
      </c>
      <c r="AR1200" s="14">
        <v>1</v>
      </c>
      <c r="AS1200" s="15">
        <f t="shared" si="1475"/>
        <v>45280.25</v>
      </c>
      <c r="AT1200" s="14" t="s">
        <v>163</v>
      </c>
      <c r="AU1200" s="12">
        <v>3.3069999999999999</v>
      </c>
      <c r="AV1200" s="17" t="s">
        <v>236</v>
      </c>
      <c r="AW1200" s="18" t="s">
        <v>201</v>
      </c>
      <c r="AX1200" s="19" t="s">
        <v>4854</v>
      </c>
      <c r="AY1200" s="17" t="s">
        <v>833</v>
      </c>
      <c r="AZ1200" s="14" t="s">
        <v>203</v>
      </c>
      <c r="BA1200" s="20" t="str">
        <f t="shared" si="1476"/>
        <v>17001000000297269589</v>
      </c>
      <c r="BB1200" s="31">
        <f t="shared" si="1477"/>
        <v>20</v>
      </c>
      <c r="BC1200" s="22" t="s">
        <v>4855</v>
      </c>
      <c r="BD1200" s="23" t="s">
        <v>341</v>
      </c>
      <c r="BF1200" s="8">
        <v>44927</v>
      </c>
      <c r="BG1200" s="32">
        <v>27660863</v>
      </c>
      <c r="BH1200" s="32"/>
      <c r="BI1200" s="32"/>
      <c r="BJ1200" t="s">
        <v>486</v>
      </c>
      <c r="BK1200" s="14" t="str">
        <f t="shared" si="1490"/>
        <v>B-Panda</v>
      </c>
      <c r="BL1200" s="14" t="s">
        <v>595</v>
      </c>
      <c r="BM1200" s="25"/>
      <c r="BN1200" s="26" t="str">
        <f t="shared" si="1523"/>
        <v>17001000000297269589</v>
      </c>
      <c r="BO1200" s="27" t="str">
        <f t="shared" si="1478"/>
        <v>MEDOURI AMIRA</v>
      </c>
      <c r="BP1200" s="26">
        <f t="shared" si="1479"/>
        <v>1202</v>
      </c>
      <c r="BQ1200" s="28"/>
    </row>
    <row r="1201" spans="1:69" x14ac:dyDescent="0.25">
      <c r="A1201" t="str">
        <f>VLOOKUP(B1201,[2]RH!$B:$BV,72,0)</f>
        <v>Non-Actif</v>
      </c>
      <c r="B1201" s="6">
        <v>1203</v>
      </c>
      <c r="C1201" s="7" t="s">
        <v>4760</v>
      </c>
      <c r="D1201" s="7" t="s">
        <v>4856</v>
      </c>
      <c r="E1201" s="7" t="s">
        <v>67</v>
      </c>
      <c r="F1201" s="7" t="s">
        <v>118</v>
      </c>
      <c r="G1201" s="7" t="s">
        <v>220</v>
      </c>
      <c r="H1201" s="7" t="s">
        <v>649</v>
      </c>
      <c r="I1201" s="7" t="s">
        <v>650</v>
      </c>
      <c r="J1201" s="7" t="s">
        <v>281</v>
      </c>
      <c r="K1201" s="7" t="s">
        <v>146</v>
      </c>
      <c r="L1201" s="7" t="s">
        <v>90</v>
      </c>
      <c r="M1201" s="7" t="s">
        <v>191</v>
      </c>
      <c r="N1201" s="8">
        <v>44915</v>
      </c>
      <c r="O1201" s="8"/>
      <c r="P1201" s="7">
        <f t="shared" ca="1" si="1480"/>
        <v>-615</v>
      </c>
      <c r="Q1201" s="8">
        <v>45069</v>
      </c>
      <c r="R1201" s="7" t="s">
        <v>1244</v>
      </c>
      <c r="S1201" s="7"/>
      <c r="T1201" s="9" t="s">
        <v>156</v>
      </c>
      <c r="U1201" s="7" t="str">
        <f t="shared" si="1467"/>
        <v>Contractuel</v>
      </c>
      <c r="V1201" s="8">
        <v>45047</v>
      </c>
      <c r="W1201" s="8">
        <v>45107</v>
      </c>
      <c r="X1201" s="8"/>
      <c r="Y1201" s="8"/>
      <c r="Z1201" s="8">
        <f t="shared" si="1511"/>
        <v>45047</v>
      </c>
      <c r="AA1201" s="7">
        <f t="shared" si="1468"/>
        <v>12</v>
      </c>
      <c r="AB1201" s="7">
        <f t="shared" si="1469"/>
        <v>2022</v>
      </c>
      <c r="AC1201" s="7">
        <f t="shared" si="1470"/>
        <v>2026</v>
      </c>
      <c r="AD1201" s="10" t="e">
        <f t="shared" ref="AD1201:AD1264" ca="1" si="1530">IF(#REF!="Non",(DAYS360(N1201,Q1201)/360),(DAYS360(N1201,TODAY())/360))</f>
        <v>#REF!</v>
      </c>
      <c r="AE1201" s="10" t="e">
        <f t="shared" ca="1" si="1472"/>
        <v>#REF!</v>
      </c>
      <c r="AF1201" s="8">
        <v>31898</v>
      </c>
      <c r="AG1201" s="11">
        <f t="shared" ca="1" si="1473"/>
        <v>37.873972602739727</v>
      </c>
      <c r="AH1201" s="10" t="str">
        <f t="shared" ca="1" si="1474"/>
        <v>&gt;35&lt; 45</v>
      </c>
      <c r="AI1201" s="12">
        <v>16034183</v>
      </c>
      <c r="AJ1201" s="40" t="s">
        <v>213</v>
      </c>
      <c r="AK1201" s="12" t="s">
        <v>4857</v>
      </c>
      <c r="AL1201" s="8">
        <v>39235</v>
      </c>
      <c r="AM1201" s="7" t="s">
        <v>108</v>
      </c>
      <c r="AN1201" s="7" t="s">
        <v>76</v>
      </c>
      <c r="AO1201">
        <v>1</v>
      </c>
      <c r="AQ1201" s="14">
        <v>3</v>
      </c>
      <c r="AR1201" s="14">
        <v>1</v>
      </c>
      <c r="AS1201" s="15">
        <f t="shared" si="1475"/>
        <v>45280.25</v>
      </c>
      <c r="AT1201" s="14" t="s">
        <v>163</v>
      </c>
      <c r="AU1201" s="12">
        <v>3.3069999999999999</v>
      </c>
      <c r="AV1201" s="17" t="s">
        <v>92</v>
      </c>
      <c r="AW1201" s="18" t="s">
        <v>1915</v>
      </c>
      <c r="AX1201" s="19" t="s">
        <v>4858</v>
      </c>
      <c r="AY1201" s="17" t="s">
        <v>670</v>
      </c>
      <c r="AZ1201" s="14" t="s">
        <v>152</v>
      </c>
      <c r="BA1201" s="20" t="str">
        <f t="shared" si="1476"/>
        <v>04055140008105066893</v>
      </c>
      <c r="BB1201" s="31">
        <f t="shared" si="1477"/>
        <v>20</v>
      </c>
      <c r="BC1201" s="22" t="s">
        <v>4859</v>
      </c>
      <c r="BD1201" s="23" t="s">
        <v>341</v>
      </c>
      <c r="BF1201" s="8">
        <v>44927</v>
      </c>
      <c r="BG1201" s="32">
        <v>98177144</v>
      </c>
      <c r="BH1201" s="32">
        <v>96324049</v>
      </c>
      <c r="BI1201" s="32"/>
      <c r="BK1201" s="14" t="str">
        <f t="shared" si="1490"/>
        <v>B-Panda</v>
      </c>
      <c r="BL1201" s="14"/>
      <c r="BM1201" s="25"/>
      <c r="BN1201" s="26" t="str">
        <f t="shared" si="1523"/>
        <v>04055140008105066893</v>
      </c>
      <c r="BO1201" s="27" t="str">
        <f t="shared" si="1478"/>
        <v>ABID RAGHBA</v>
      </c>
      <c r="BP1201" s="26">
        <f t="shared" si="1479"/>
        <v>1203</v>
      </c>
      <c r="BQ1201" s="28"/>
    </row>
    <row r="1202" spans="1:69" x14ac:dyDescent="0.25">
      <c r="A1202" t="str">
        <f>VLOOKUP(B1202,[2]RH!$B:$BV,72,0)</f>
        <v>Non-Actif</v>
      </c>
      <c r="B1202" s="6">
        <v>1204</v>
      </c>
      <c r="C1202" s="7" t="s">
        <v>4760</v>
      </c>
      <c r="D1202" s="7" t="s">
        <v>4860</v>
      </c>
      <c r="E1202" s="7" t="s">
        <v>67</v>
      </c>
      <c r="F1202" s="7" t="s">
        <v>118</v>
      </c>
      <c r="G1202" s="7" t="s">
        <v>220</v>
      </c>
      <c r="H1202" s="7" t="s">
        <v>649</v>
      </c>
      <c r="I1202" s="7" t="s">
        <v>650</v>
      </c>
      <c r="J1202" s="7" t="s">
        <v>281</v>
      </c>
      <c r="K1202" s="7" t="s">
        <v>146</v>
      </c>
      <c r="L1202" s="7" t="s">
        <v>90</v>
      </c>
      <c r="M1202" s="7" t="s">
        <v>191</v>
      </c>
      <c r="N1202" s="8">
        <v>44915</v>
      </c>
      <c r="O1202" s="8"/>
      <c r="P1202" s="7">
        <f t="shared" ca="1" si="1480"/>
        <v>-676</v>
      </c>
      <c r="Q1202" s="8">
        <v>45024</v>
      </c>
      <c r="R1202" s="7" t="s">
        <v>147</v>
      </c>
      <c r="S1202" s="7"/>
      <c r="T1202" s="9" t="s">
        <v>156</v>
      </c>
      <c r="U1202" s="7" t="str">
        <f t="shared" si="1467"/>
        <v>Contractuel</v>
      </c>
      <c r="V1202" s="8">
        <v>45017</v>
      </c>
      <c r="W1202" s="8">
        <v>45046</v>
      </c>
      <c r="X1202" s="8"/>
      <c r="Y1202" s="8"/>
      <c r="Z1202" s="8">
        <f t="shared" si="1511"/>
        <v>45017</v>
      </c>
      <c r="AA1202" s="7">
        <f t="shared" si="1468"/>
        <v>12</v>
      </c>
      <c r="AB1202" s="7">
        <f t="shared" si="1469"/>
        <v>2022</v>
      </c>
      <c r="AC1202" s="7">
        <f t="shared" si="1470"/>
        <v>2026</v>
      </c>
      <c r="AD1202" s="10" t="e">
        <f t="shared" ref="AD1202:AD1265" ca="1" si="1531">IF(#REF!="Non",(DAYS360(N1202,Q1202)/360),(DAYS360(N1202,TODAY())/360))</f>
        <v>#REF!</v>
      </c>
      <c r="AE1202" s="10" t="e">
        <f t="shared" ca="1" si="1472"/>
        <v>#REF!</v>
      </c>
      <c r="AF1202" s="8">
        <v>32280</v>
      </c>
      <c r="AG1202" s="11">
        <f t="shared" ca="1" si="1473"/>
        <v>36.827397260273976</v>
      </c>
      <c r="AH1202" s="10" t="str">
        <f t="shared" ca="1" si="1474"/>
        <v>&gt;35&lt; 45</v>
      </c>
      <c r="AI1202" s="12">
        <v>16797839</v>
      </c>
      <c r="AJ1202" s="40" t="s">
        <v>213</v>
      </c>
      <c r="AK1202" s="12" t="s">
        <v>4861</v>
      </c>
      <c r="AL1202" s="8">
        <v>43403</v>
      </c>
      <c r="AM1202" s="7" t="s">
        <v>108</v>
      </c>
      <c r="AN1202" s="7" t="s">
        <v>109</v>
      </c>
      <c r="AQ1202" s="14">
        <v>3</v>
      </c>
      <c r="AR1202" s="14">
        <v>1</v>
      </c>
      <c r="AS1202" s="15">
        <f t="shared" si="1475"/>
        <v>45280.25</v>
      </c>
      <c r="AT1202" s="14" t="s">
        <v>163</v>
      </c>
      <c r="AU1202" s="12">
        <v>3.3069999999999999</v>
      </c>
      <c r="AV1202" s="17" t="s">
        <v>236</v>
      </c>
      <c r="AW1202" s="18" t="s">
        <v>201</v>
      </c>
      <c r="AX1202" s="19" t="s">
        <v>4862</v>
      </c>
      <c r="AY1202" s="17" t="s">
        <v>852</v>
      </c>
      <c r="AZ1202" s="14" t="s">
        <v>203</v>
      </c>
      <c r="BA1202" s="20" t="str">
        <f t="shared" si="1476"/>
        <v>17001000000311569523</v>
      </c>
      <c r="BB1202" s="31">
        <f t="shared" si="1477"/>
        <v>20</v>
      </c>
      <c r="BC1202" s="22" t="s">
        <v>4863</v>
      </c>
      <c r="BD1202" s="23" t="s">
        <v>341</v>
      </c>
      <c r="BF1202" s="8"/>
      <c r="BG1202" s="32">
        <v>26103870</v>
      </c>
      <c r="BH1202" s="32"/>
      <c r="BI1202" s="32"/>
      <c r="BK1202" s="14" t="str">
        <f t="shared" si="1490"/>
        <v>B-Panda</v>
      </c>
      <c r="BL1202" s="14"/>
      <c r="BM1202" s="25"/>
      <c r="BN1202" s="26" t="str">
        <f t="shared" si="1523"/>
        <v>17001000000311569523</v>
      </c>
      <c r="BO1202" s="27" t="str">
        <f t="shared" si="1478"/>
        <v>BOUSSIDA AMINA</v>
      </c>
      <c r="BP1202" s="26">
        <f t="shared" si="1479"/>
        <v>1204</v>
      </c>
      <c r="BQ1202" s="28"/>
    </row>
    <row r="1203" spans="1:69" x14ac:dyDescent="0.25">
      <c r="A1203" t="str">
        <f>VLOOKUP(B1203,[2]RH!$B:$BV,72,0)</f>
        <v>Non-Actif</v>
      </c>
      <c r="B1203" s="6">
        <v>1205</v>
      </c>
      <c r="C1203" s="7" t="s">
        <v>4760</v>
      </c>
      <c r="D1203" s="7" t="s">
        <v>4864</v>
      </c>
      <c r="E1203" s="7" t="s">
        <v>67</v>
      </c>
      <c r="F1203" s="7" t="s">
        <v>118</v>
      </c>
      <c r="G1203" s="7" t="s">
        <v>220</v>
      </c>
      <c r="H1203" s="7" t="s">
        <v>649</v>
      </c>
      <c r="I1203" s="7" t="s">
        <v>709</v>
      </c>
      <c r="J1203" s="7" t="s">
        <v>190</v>
      </c>
      <c r="K1203" s="7" t="s">
        <v>146</v>
      </c>
      <c r="L1203" s="7" t="s">
        <v>90</v>
      </c>
      <c r="M1203" s="7" t="s">
        <v>191</v>
      </c>
      <c r="N1203" s="8">
        <v>44916</v>
      </c>
      <c r="O1203" s="8"/>
      <c r="P1203" s="7">
        <f t="shared" ca="1" si="1480"/>
        <v>-765</v>
      </c>
      <c r="Q1203" s="8">
        <v>44919</v>
      </c>
      <c r="R1203" s="7" t="s">
        <v>4865</v>
      </c>
      <c r="S1203" s="7"/>
      <c r="T1203" s="9" t="s">
        <v>156</v>
      </c>
      <c r="U1203" s="7" t="str">
        <f t="shared" si="1467"/>
        <v>Contractuel</v>
      </c>
      <c r="V1203" s="8">
        <v>44916</v>
      </c>
      <c r="W1203" s="8">
        <v>44957</v>
      </c>
      <c r="X1203" s="8"/>
      <c r="Y1203" s="8"/>
      <c r="Z1203" s="8">
        <f t="shared" si="1511"/>
        <v>44916</v>
      </c>
      <c r="AA1203" s="7">
        <f t="shared" si="1468"/>
        <v>12</v>
      </c>
      <c r="AB1203" s="7">
        <f t="shared" si="1469"/>
        <v>2022</v>
      </c>
      <c r="AC1203" s="7">
        <f t="shared" si="1470"/>
        <v>2026</v>
      </c>
      <c r="AD1203" s="10" t="e">
        <f t="shared" ref="AD1203:AD1266" ca="1" si="1532">IF(#REF!="Non",(DAYS360(N1203,Q1203)/360),(DAYS360(N1203,TODAY())/360))</f>
        <v>#REF!</v>
      </c>
      <c r="AE1203" s="10" t="e">
        <f t="shared" ca="1" si="1472"/>
        <v>#REF!</v>
      </c>
      <c r="AF1203" s="8">
        <v>32280</v>
      </c>
      <c r="AG1203" s="11">
        <f t="shared" ca="1" si="1473"/>
        <v>36.827397260273976</v>
      </c>
      <c r="AH1203" s="10" t="str">
        <f t="shared" ca="1" si="1474"/>
        <v>&gt;35&lt; 45</v>
      </c>
      <c r="AI1203" s="12" t="s">
        <v>4866</v>
      </c>
      <c r="AJ1203" s="13" t="s">
        <v>106</v>
      </c>
      <c r="AK1203" s="12" t="s">
        <v>4867</v>
      </c>
      <c r="AL1203" s="8">
        <v>43482</v>
      </c>
      <c r="AM1203" s="7" t="s">
        <v>108</v>
      </c>
      <c r="AN1203" s="7" t="s">
        <v>683</v>
      </c>
      <c r="AO1203">
        <v>2</v>
      </c>
      <c r="AQ1203" s="14">
        <v>3</v>
      </c>
      <c r="AR1203" s="14">
        <v>1</v>
      </c>
      <c r="AS1203" s="15">
        <f t="shared" si="1475"/>
        <v>45281.25</v>
      </c>
      <c r="AT1203" s="14" t="s">
        <v>163</v>
      </c>
      <c r="AU1203" s="12">
        <v>3.3069999999999999</v>
      </c>
      <c r="AV1203" s="17"/>
      <c r="AW1203" s="18"/>
      <c r="AX1203" s="19"/>
      <c r="AY1203" s="17"/>
      <c r="AZ1203" s="14"/>
      <c r="BA1203" s="20" t="str">
        <f t="shared" si="1476"/>
        <v/>
      </c>
      <c r="BB1203" s="31">
        <f t="shared" si="1477"/>
        <v>0</v>
      </c>
      <c r="BC1203" s="22" t="s">
        <v>4868</v>
      </c>
      <c r="BD1203" s="23" t="s">
        <v>85</v>
      </c>
      <c r="BF1203" s="8"/>
      <c r="BG1203" s="32"/>
      <c r="BH1203" s="32"/>
      <c r="BI1203" s="32"/>
      <c r="BK1203" s="14" t="str">
        <f t="shared" si="1490"/>
        <v>A-Panda</v>
      </c>
      <c r="BL1203" s="14"/>
      <c r="BM1203" s="25"/>
      <c r="BN1203" s="26"/>
      <c r="BO1203" s="27"/>
      <c r="BP1203" s="26"/>
      <c r="BQ1203" s="28"/>
    </row>
    <row r="1204" spans="1:69" x14ac:dyDescent="0.25">
      <c r="A1204" t="str">
        <f>VLOOKUP(B1204,[2]RH!$B:$BV,72,0)</f>
        <v>Non-Actif</v>
      </c>
      <c r="B1204" s="6">
        <v>1206</v>
      </c>
      <c r="C1204" s="7" t="s">
        <v>100</v>
      </c>
      <c r="D1204" s="7" t="s">
        <v>4869</v>
      </c>
      <c r="E1204" s="7" t="s">
        <v>67</v>
      </c>
      <c r="F1204" s="7" t="s">
        <v>118</v>
      </c>
      <c r="G1204" s="7" t="s">
        <v>533</v>
      </c>
      <c r="H1204" s="7" t="s">
        <v>649</v>
      </c>
      <c r="I1204" s="7" t="s">
        <v>650</v>
      </c>
      <c r="J1204" s="7" t="s">
        <v>281</v>
      </c>
      <c r="K1204" s="7" t="s">
        <v>89</v>
      </c>
      <c r="L1204" s="7" t="s">
        <v>90</v>
      </c>
      <c r="M1204" s="7" t="s">
        <v>535</v>
      </c>
      <c r="N1204" s="8">
        <v>44918</v>
      </c>
      <c r="O1204" s="8"/>
      <c r="P1204" s="7">
        <f t="shared" ca="1" si="1480"/>
        <v>-676</v>
      </c>
      <c r="Q1204" s="8">
        <v>45047</v>
      </c>
      <c r="R1204" s="7" t="s">
        <v>4062</v>
      </c>
      <c r="S1204" s="7"/>
      <c r="T1204" s="9" t="s">
        <v>156</v>
      </c>
      <c r="U1204" s="7" t="str">
        <f t="shared" si="1467"/>
        <v>Contractuel</v>
      </c>
      <c r="V1204" s="8">
        <v>45017</v>
      </c>
      <c r="W1204" s="8">
        <v>45046</v>
      </c>
      <c r="X1204" s="8"/>
      <c r="Y1204" s="8"/>
      <c r="Z1204" s="8">
        <f t="shared" si="1511"/>
        <v>45017</v>
      </c>
      <c r="AA1204" s="7">
        <f t="shared" si="1468"/>
        <v>12</v>
      </c>
      <c r="AB1204" s="7">
        <f t="shared" si="1469"/>
        <v>2022</v>
      </c>
      <c r="AC1204" s="7">
        <f t="shared" si="1470"/>
        <v>2026</v>
      </c>
      <c r="AD1204" s="10" t="e">
        <f t="shared" ref="AD1204:AD1267" ca="1" si="1533">IF(#REF!="Non",(DAYS360(N1204,Q1204)/360),(DAYS360(N1204,TODAY())/360))</f>
        <v>#REF!</v>
      </c>
      <c r="AE1204" s="10" t="e">
        <f t="shared" ca="1" si="1472"/>
        <v>#REF!</v>
      </c>
      <c r="AF1204" s="8">
        <v>35989</v>
      </c>
      <c r="AG1204" s="11">
        <f t="shared" ca="1" si="1473"/>
        <v>26.665753424657535</v>
      </c>
      <c r="AH1204" s="10" t="str">
        <f t="shared" ca="1" si="1474"/>
        <v>&gt;25&lt; 35</v>
      </c>
      <c r="AI1204" s="12"/>
      <c r="AJ1204" s="13"/>
      <c r="AK1204" s="12">
        <v>10017496</v>
      </c>
      <c r="AL1204" s="8">
        <v>42663</v>
      </c>
      <c r="AM1204" s="7" t="s">
        <v>108</v>
      </c>
      <c r="AN1204" s="7" t="s">
        <v>109</v>
      </c>
      <c r="AQ1204" s="14">
        <v>3</v>
      </c>
      <c r="AR1204" s="14">
        <v>1</v>
      </c>
      <c r="AS1204" s="15">
        <f t="shared" si="1475"/>
        <v>45283.25</v>
      </c>
      <c r="AT1204" s="14" t="s">
        <v>163</v>
      </c>
      <c r="AU1204" s="12">
        <v>3.3069999999999999</v>
      </c>
      <c r="AV1204" s="17" t="s">
        <v>272</v>
      </c>
      <c r="AW1204" s="18" t="s">
        <v>4870</v>
      </c>
      <c r="AX1204" s="19" t="s">
        <v>4871</v>
      </c>
      <c r="AY1204" s="17" t="s">
        <v>1300</v>
      </c>
      <c r="AZ1204" s="14" t="s">
        <v>276</v>
      </c>
      <c r="BA1204" s="20" t="str">
        <f t="shared" si="1476"/>
        <v>25142000000105878913</v>
      </c>
      <c r="BB1204" s="31">
        <f t="shared" si="1477"/>
        <v>20</v>
      </c>
      <c r="BC1204" s="22" t="s">
        <v>4872</v>
      </c>
      <c r="BD1204" s="23" t="s">
        <v>341</v>
      </c>
      <c r="BF1204" s="8"/>
      <c r="BG1204" s="32">
        <v>90479537</v>
      </c>
      <c r="BH1204" s="32"/>
      <c r="BI1204" s="32"/>
      <c r="BK1204" s="14" t="str">
        <f t="shared" si="1490"/>
        <v>B-Panda</v>
      </c>
      <c r="BL1204" s="14"/>
      <c r="BM1204" s="25"/>
      <c r="BN1204" s="26" t="str">
        <f t="shared" ref="BN1204:BN1267" si="1534">BA1204</f>
        <v>25142000000105878913</v>
      </c>
      <c r="BO1204" s="27" t="str">
        <f t="shared" ref="BO1204:BO1261" si="1535">D1204</f>
        <v>ABDELLAOUI IBTISSEM</v>
      </c>
      <c r="BP1204" s="26">
        <f t="shared" ref="BP1204:BP1261" si="1536">B1204</f>
        <v>1206</v>
      </c>
      <c r="BQ1204" s="28"/>
    </row>
    <row r="1205" spans="1:69" x14ac:dyDescent="0.25">
      <c r="A1205" t="str">
        <f>VLOOKUP(B1205,[2]RH!$B:$BV,72,0)</f>
        <v>Non-Actif</v>
      </c>
      <c r="B1205" s="6">
        <v>1207</v>
      </c>
      <c r="C1205" s="7" t="s">
        <v>100</v>
      </c>
      <c r="D1205" s="7" t="s">
        <v>4873</v>
      </c>
      <c r="E1205" s="7" t="s">
        <v>67</v>
      </c>
      <c r="F1205" s="7" t="s">
        <v>118</v>
      </c>
      <c r="G1205" s="7" t="s">
        <v>533</v>
      </c>
      <c r="H1205" s="7" t="s">
        <v>649</v>
      </c>
      <c r="I1205" s="7" t="s">
        <v>650</v>
      </c>
      <c r="J1205" s="7" t="s">
        <v>281</v>
      </c>
      <c r="K1205" s="7" t="s">
        <v>89</v>
      </c>
      <c r="L1205" s="7" t="s">
        <v>90</v>
      </c>
      <c r="M1205" s="7" t="s">
        <v>535</v>
      </c>
      <c r="N1205" s="8">
        <v>44918</v>
      </c>
      <c r="O1205" s="8"/>
      <c r="P1205" s="7">
        <f t="shared" ca="1" si="1480"/>
        <v>-706</v>
      </c>
      <c r="Q1205" s="8">
        <v>44986</v>
      </c>
      <c r="R1205" s="7" t="s">
        <v>1603</v>
      </c>
      <c r="S1205" s="7"/>
      <c r="T1205" s="9" t="s">
        <v>156</v>
      </c>
      <c r="U1205" s="7" t="str">
        <f t="shared" si="1467"/>
        <v>Contractuel</v>
      </c>
      <c r="V1205" s="8">
        <v>44958</v>
      </c>
      <c r="W1205" s="8">
        <v>45016</v>
      </c>
      <c r="X1205" s="8"/>
      <c r="Y1205" s="8"/>
      <c r="Z1205" s="8">
        <f t="shared" si="1511"/>
        <v>44958</v>
      </c>
      <c r="AA1205" s="7">
        <f t="shared" si="1468"/>
        <v>12</v>
      </c>
      <c r="AB1205" s="7">
        <f t="shared" si="1469"/>
        <v>2022</v>
      </c>
      <c r="AC1205" s="7">
        <f t="shared" si="1470"/>
        <v>2026</v>
      </c>
      <c r="AD1205" s="10" t="e">
        <f t="shared" ref="AD1205:AD1268" ca="1" si="1537">IF(#REF!="Non",(DAYS360(N1205,Q1205)/360),(DAYS360(N1205,TODAY())/360))</f>
        <v>#REF!</v>
      </c>
      <c r="AE1205" s="10" t="e">
        <f t="shared" ca="1" si="1472"/>
        <v>#REF!</v>
      </c>
      <c r="AF1205" s="8">
        <v>32974</v>
      </c>
      <c r="AG1205" s="11">
        <f t="shared" ca="1" si="1473"/>
        <v>34.926027397260277</v>
      </c>
      <c r="AH1205" s="10" t="str">
        <f t="shared" ca="1" si="1474"/>
        <v>&gt;25&lt; 35</v>
      </c>
      <c r="AI1205" s="12">
        <v>17053264</v>
      </c>
      <c r="AJ1205" s="13" t="s">
        <v>73</v>
      </c>
      <c r="AK1205" s="12" t="s">
        <v>4874</v>
      </c>
      <c r="AL1205" s="8">
        <v>41502</v>
      </c>
      <c r="AM1205" s="7" t="s">
        <v>108</v>
      </c>
      <c r="AN1205" s="7" t="s">
        <v>109</v>
      </c>
      <c r="AQ1205" s="14">
        <v>3</v>
      </c>
      <c r="AR1205" s="14">
        <v>1</v>
      </c>
      <c r="AS1205" s="15">
        <f t="shared" si="1475"/>
        <v>45283.25</v>
      </c>
      <c r="AT1205" s="14" t="s">
        <v>163</v>
      </c>
      <c r="AU1205" s="12">
        <v>3.3069999999999999</v>
      </c>
      <c r="AV1205" s="17" t="s">
        <v>236</v>
      </c>
      <c r="AW1205" s="18" t="s">
        <v>3027</v>
      </c>
      <c r="AX1205" s="19" t="s">
        <v>4875</v>
      </c>
      <c r="AY1205" s="17" t="s">
        <v>774</v>
      </c>
      <c r="AZ1205" s="14" t="s">
        <v>203</v>
      </c>
      <c r="BA1205" s="20" t="str">
        <f t="shared" si="1476"/>
        <v>17206000000234339956</v>
      </c>
      <c r="BB1205" s="31">
        <f t="shared" si="1477"/>
        <v>20</v>
      </c>
      <c r="BC1205" s="22" t="s">
        <v>1055</v>
      </c>
      <c r="BD1205" s="23" t="s">
        <v>115</v>
      </c>
      <c r="BF1205" s="8"/>
      <c r="BG1205" s="32">
        <v>27106065</v>
      </c>
      <c r="BH1205" s="32"/>
      <c r="BI1205" s="32"/>
      <c r="BK1205" s="14" t="str">
        <f t="shared" si="1490"/>
        <v>B-Panda</v>
      </c>
      <c r="BL1205" s="14"/>
      <c r="BM1205" s="25"/>
      <c r="BN1205" s="26" t="str">
        <f t="shared" si="1534"/>
        <v>17206000000234339956</v>
      </c>
      <c r="BO1205" s="27" t="str">
        <f t="shared" si="1535"/>
        <v>MANAI HELA</v>
      </c>
      <c r="BP1205" s="26">
        <f t="shared" si="1536"/>
        <v>1207</v>
      </c>
      <c r="BQ1205" s="28"/>
    </row>
    <row r="1206" spans="1:69" x14ac:dyDescent="0.25">
      <c r="A1206" t="str">
        <f>VLOOKUP(B1206,[2]RH!$B:$BV,72,0)</f>
        <v>Non-Actif</v>
      </c>
      <c r="B1206" s="6">
        <v>1208</v>
      </c>
      <c r="C1206" s="7" t="s">
        <v>168</v>
      </c>
      <c r="D1206" s="7" t="s">
        <v>4876</v>
      </c>
      <c r="E1206" s="7" t="s">
        <v>67</v>
      </c>
      <c r="F1206" s="7" t="s">
        <v>118</v>
      </c>
      <c r="G1206" s="7" t="s">
        <v>533</v>
      </c>
      <c r="H1206" s="7" t="s">
        <v>649</v>
      </c>
      <c r="I1206" s="7" t="s">
        <v>709</v>
      </c>
      <c r="J1206" s="7" t="s">
        <v>190</v>
      </c>
      <c r="K1206" s="7" t="s">
        <v>89</v>
      </c>
      <c r="L1206" s="7" t="s">
        <v>4877</v>
      </c>
      <c r="M1206" s="7" t="s">
        <v>535</v>
      </c>
      <c r="N1206" s="8">
        <v>44919</v>
      </c>
      <c r="O1206" s="8"/>
      <c r="P1206" s="7" t="str">
        <f t="shared" ca="1" si="1480"/>
        <v/>
      </c>
      <c r="Q1206" s="8">
        <v>45061</v>
      </c>
      <c r="R1206" s="7" t="s">
        <v>771</v>
      </c>
      <c r="S1206" s="7" t="s">
        <v>2332</v>
      </c>
      <c r="T1206" s="9" t="s">
        <v>4878</v>
      </c>
      <c r="U1206" s="7" t="str">
        <f t="shared" si="1467"/>
        <v>Contractuel</v>
      </c>
      <c r="V1206" s="8"/>
      <c r="W1206" s="8"/>
      <c r="X1206" s="8">
        <v>44919</v>
      </c>
      <c r="Y1206" s="8">
        <f>N1206+365</f>
        <v>45284</v>
      </c>
      <c r="Z1206" s="8"/>
      <c r="AA1206" s="7">
        <f t="shared" si="1468"/>
        <v>12</v>
      </c>
      <c r="AB1206" s="7">
        <f t="shared" si="1469"/>
        <v>2022</v>
      </c>
      <c r="AC1206" s="7">
        <f t="shared" si="1470"/>
        <v>2026</v>
      </c>
      <c r="AD1206" s="10" t="e">
        <f t="shared" ref="AD1206:AD1269" ca="1" si="1538">IF(#REF!="Non",(DAYS360(N1206,Q1206)/360),(DAYS360(N1206,TODAY())/360))</f>
        <v>#REF!</v>
      </c>
      <c r="AE1206" s="10" t="e">
        <f t="shared" ca="1" si="1472"/>
        <v>#REF!</v>
      </c>
      <c r="AF1206" s="8">
        <v>32974</v>
      </c>
      <c r="AG1206" s="11">
        <f t="shared" ca="1" si="1473"/>
        <v>34.926027397260277</v>
      </c>
      <c r="AH1206" s="10" t="str">
        <f t="shared" ca="1" si="1474"/>
        <v>&gt;25&lt; 35</v>
      </c>
      <c r="AI1206" s="12"/>
      <c r="AJ1206" s="13"/>
      <c r="AK1206" s="12" t="s">
        <v>4879</v>
      </c>
      <c r="AL1206" s="8">
        <v>38527</v>
      </c>
      <c r="AM1206" s="7" t="s">
        <v>108</v>
      </c>
      <c r="AN1206" s="7" t="s">
        <v>76</v>
      </c>
      <c r="AQ1206" s="14">
        <v>3</v>
      </c>
      <c r="AR1206" s="14">
        <v>1</v>
      </c>
      <c r="AS1206" s="15">
        <f t="shared" si="1475"/>
        <v>45284.25</v>
      </c>
      <c r="AT1206" s="14" t="s">
        <v>163</v>
      </c>
      <c r="AU1206" s="12">
        <f>486/208</f>
        <v>2.3365384615384617</v>
      </c>
      <c r="AV1206" s="17" t="s">
        <v>236</v>
      </c>
      <c r="AW1206" s="18" t="s">
        <v>201</v>
      </c>
      <c r="AX1206" s="19" t="s">
        <v>4880</v>
      </c>
      <c r="AY1206" s="17" t="s">
        <v>593</v>
      </c>
      <c r="AZ1206" s="14" t="s">
        <v>203</v>
      </c>
      <c r="BA1206" s="20" t="str">
        <f t="shared" si="1476"/>
        <v>17001000000321466336</v>
      </c>
      <c r="BB1206" s="31">
        <f t="shared" si="1477"/>
        <v>20</v>
      </c>
      <c r="BC1206" s="22" t="s">
        <v>4881</v>
      </c>
      <c r="BD1206" s="23" t="s">
        <v>341</v>
      </c>
      <c r="BF1206" s="8"/>
      <c r="BG1206" s="32">
        <v>21551656</v>
      </c>
      <c r="BH1206" s="32"/>
      <c r="BI1206" s="32"/>
      <c r="BK1206" s="14" t="str">
        <f t="shared" si="1490"/>
        <v>A-Panda</v>
      </c>
      <c r="BL1206" s="14"/>
      <c r="BM1206" s="25"/>
      <c r="BN1206" s="26" t="str">
        <f t="shared" si="1534"/>
        <v>17001000000321466336</v>
      </c>
      <c r="BO1206" s="27" t="str">
        <f t="shared" si="1535"/>
        <v>ZAGHDOUDI SIHEM</v>
      </c>
      <c r="BP1206" s="26">
        <f t="shared" si="1536"/>
        <v>1208</v>
      </c>
      <c r="BQ1206" s="28"/>
    </row>
    <row r="1207" spans="1:69" x14ac:dyDescent="0.25">
      <c r="A1207" t="str">
        <f>VLOOKUP(B1207,[2]RH!$B:$BV,72,0)</f>
        <v>si</v>
      </c>
      <c r="B1207" s="6">
        <v>1209</v>
      </c>
      <c r="C1207" s="7" t="s">
        <v>100</v>
      </c>
      <c r="D1207" s="7" t="s">
        <v>4882</v>
      </c>
      <c r="E1207" s="7" t="s">
        <v>67</v>
      </c>
      <c r="F1207" s="7" t="s">
        <v>135</v>
      </c>
      <c r="G1207" s="7" t="s">
        <v>2994</v>
      </c>
      <c r="H1207" s="7"/>
      <c r="I1207" s="7"/>
      <c r="J1207" s="7"/>
      <c r="K1207" s="7" t="s">
        <v>70</v>
      </c>
      <c r="L1207" s="7" t="s">
        <v>90</v>
      </c>
      <c r="M1207" s="7" t="s">
        <v>2994</v>
      </c>
      <c r="N1207" s="8">
        <v>44921</v>
      </c>
      <c r="O1207" s="8">
        <f>N1207+181</f>
        <v>45102</v>
      </c>
      <c r="P1207" s="7" t="str">
        <f t="shared" ca="1" si="1480"/>
        <v/>
      </c>
      <c r="Q1207" s="8"/>
      <c r="R1207" s="7"/>
      <c r="S1207" s="7"/>
      <c r="T1207" s="9" t="s">
        <v>72</v>
      </c>
      <c r="U1207" s="7" t="str">
        <f t="shared" si="1467"/>
        <v>Titulaire</v>
      </c>
      <c r="V1207" s="8"/>
      <c r="W1207" s="8"/>
      <c r="X1207" s="8"/>
      <c r="Y1207" s="8"/>
      <c r="Z1207" s="8"/>
      <c r="AA1207" s="7">
        <f t="shared" si="1468"/>
        <v>12</v>
      </c>
      <c r="AB1207" s="7">
        <f t="shared" si="1469"/>
        <v>2022</v>
      </c>
      <c r="AC1207" s="7">
        <f t="shared" si="1470"/>
        <v>2026</v>
      </c>
      <c r="AD1207" s="10" t="e">
        <f t="shared" ref="AD1207:AD1270" ca="1" si="1539">IF(#REF!="Non",(DAYS360(N1207,Q1207)/360),(DAYS360(N1207,TODAY())/360))</f>
        <v>#REF!</v>
      </c>
      <c r="AE1207" s="10" t="e">
        <f t="shared" ca="1" si="1472"/>
        <v>#REF!</v>
      </c>
      <c r="AF1207" s="8">
        <v>35092</v>
      </c>
      <c r="AG1207" s="11">
        <f t="shared" ca="1" si="1473"/>
        <v>29.123287671232877</v>
      </c>
      <c r="AH1207" s="10" t="str">
        <f t="shared" ca="1" si="1474"/>
        <v>&gt;25&lt; 35</v>
      </c>
      <c r="AI1207" s="12">
        <v>17581483</v>
      </c>
      <c r="AJ1207" s="13" t="s">
        <v>120</v>
      </c>
      <c r="AK1207" s="12">
        <v>12662478</v>
      </c>
      <c r="AL1207" s="8">
        <v>42784</v>
      </c>
      <c r="AM1207" s="7" t="s">
        <v>108</v>
      </c>
      <c r="AN1207" s="7" t="s">
        <v>109</v>
      </c>
      <c r="AQ1207">
        <v>15</v>
      </c>
      <c r="AR1207" s="14">
        <v>3</v>
      </c>
      <c r="AS1207" s="15">
        <f t="shared" si="1475"/>
        <v>46016.75</v>
      </c>
      <c r="AT1207" s="14" t="s">
        <v>77</v>
      </c>
      <c r="AU1207" s="12"/>
      <c r="AV1207" s="17">
        <v>25</v>
      </c>
      <c r="AW1207" s="18">
        <v>16600</v>
      </c>
      <c r="AX1207" s="19" t="s">
        <v>4883</v>
      </c>
      <c r="AY1207" s="17">
        <v>58</v>
      </c>
      <c r="AZ1207" s="14" t="s">
        <v>174</v>
      </c>
      <c r="BA1207" s="20" t="str">
        <f t="shared" si="1476"/>
        <v>25166000000124775858</v>
      </c>
      <c r="BB1207" s="31">
        <f t="shared" si="1477"/>
        <v>20</v>
      </c>
      <c r="BC1207" s="22" t="s">
        <v>4884</v>
      </c>
      <c r="BD1207" s="23" t="s">
        <v>4885</v>
      </c>
      <c r="BF1207" s="8">
        <v>45041</v>
      </c>
      <c r="BG1207" s="32">
        <v>93665858</v>
      </c>
      <c r="BH1207" s="32"/>
      <c r="BI1207" s="32">
        <v>98137304</v>
      </c>
      <c r="BK1207" s="14" t="str">
        <f t="shared" si="1490"/>
        <v>CADRE</v>
      </c>
      <c r="BL1207" s="14"/>
      <c r="BM1207" s="25"/>
      <c r="BN1207" s="26" t="str">
        <f t="shared" si="1534"/>
        <v>25166000000124775858</v>
      </c>
      <c r="BO1207" s="27" t="str">
        <f t="shared" si="1535"/>
        <v>HAJJI BOUTHAYNA</v>
      </c>
      <c r="BP1207" s="26">
        <f t="shared" si="1536"/>
        <v>1209</v>
      </c>
      <c r="BQ1207" s="28"/>
    </row>
    <row r="1208" spans="1:69" x14ac:dyDescent="0.25">
      <c r="A1208" t="str">
        <f>VLOOKUP(B1208,[2]RH!$B:$BV,72,0)</f>
        <v>Non-Actif</v>
      </c>
      <c r="B1208" s="6">
        <v>1210</v>
      </c>
      <c r="C1208" s="7" t="s">
        <v>100</v>
      </c>
      <c r="D1208" s="7" t="s">
        <v>4886</v>
      </c>
      <c r="E1208" s="7" t="s">
        <v>67</v>
      </c>
      <c r="F1208" s="7" t="s">
        <v>118</v>
      </c>
      <c r="G1208" s="7" t="s">
        <v>533</v>
      </c>
      <c r="H1208" s="7" t="s">
        <v>649</v>
      </c>
      <c r="I1208" s="7" t="s">
        <v>650</v>
      </c>
      <c r="J1208" s="7" t="s">
        <v>281</v>
      </c>
      <c r="K1208" s="7" t="s">
        <v>89</v>
      </c>
      <c r="L1208" s="7" t="s">
        <v>90</v>
      </c>
      <c r="M1208" s="7" t="str">
        <f>G1208</f>
        <v>Contrôle Qualité</v>
      </c>
      <c r="N1208" s="8">
        <v>44921</v>
      </c>
      <c r="O1208" s="8"/>
      <c r="P1208" s="7">
        <f t="shared" ca="1" si="1480"/>
        <v>-615</v>
      </c>
      <c r="Q1208" s="8">
        <v>45096</v>
      </c>
      <c r="R1208" s="7" t="s">
        <v>2555</v>
      </c>
      <c r="S1208" s="7"/>
      <c r="T1208" s="9" t="s">
        <v>156</v>
      </c>
      <c r="U1208" s="7" t="str">
        <f t="shared" si="1467"/>
        <v>Contractuel</v>
      </c>
      <c r="V1208" s="8">
        <v>45047</v>
      </c>
      <c r="W1208" s="8">
        <v>45107</v>
      </c>
      <c r="X1208" s="8"/>
      <c r="Y1208" s="8"/>
      <c r="Z1208" s="8">
        <f>V1208</f>
        <v>45047</v>
      </c>
      <c r="AA1208" s="7">
        <f t="shared" si="1468"/>
        <v>12</v>
      </c>
      <c r="AB1208" s="7">
        <f t="shared" si="1469"/>
        <v>2022</v>
      </c>
      <c r="AC1208" s="7">
        <f t="shared" si="1470"/>
        <v>2026</v>
      </c>
      <c r="AD1208" s="10" t="e">
        <f t="shared" ref="AD1208:AD1271" ca="1" si="1540">IF(#REF!="Non",(DAYS360(N1208,Q1208)/360),(DAYS360(N1208,TODAY())/360))</f>
        <v>#REF!</v>
      </c>
      <c r="AE1208" s="10" t="e">
        <f t="shared" ca="1" si="1472"/>
        <v>#REF!</v>
      </c>
      <c r="AF1208" s="8">
        <v>35092</v>
      </c>
      <c r="AG1208" s="11">
        <f t="shared" ca="1" si="1473"/>
        <v>29.123287671232877</v>
      </c>
      <c r="AH1208" s="10" t="str">
        <f t="shared" ca="1" si="1474"/>
        <v>&gt;25&lt; 35</v>
      </c>
      <c r="AI1208" s="12"/>
      <c r="AJ1208" s="13"/>
      <c r="AK1208" s="12">
        <v>11664758</v>
      </c>
      <c r="AL1208" s="8">
        <v>43049</v>
      </c>
      <c r="AM1208" s="7" t="s">
        <v>108</v>
      </c>
      <c r="AN1208" s="7" t="s">
        <v>109</v>
      </c>
      <c r="AQ1208" s="14">
        <v>3</v>
      </c>
      <c r="AR1208" s="14">
        <v>1</v>
      </c>
      <c r="AS1208" s="15">
        <f t="shared" si="1475"/>
        <v>45286.25</v>
      </c>
      <c r="AT1208" s="14" t="s">
        <v>163</v>
      </c>
      <c r="AU1208" s="12">
        <v>3.3069999999999999</v>
      </c>
      <c r="AV1208" s="17" t="s">
        <v>236</v>
      </c>
      <c r="AW1208" s="18" t="s">
        <v>201</v>
      </c>
      <c r="AX1208" s="19" t="s">
        <v>4887</v>
      </c>
      <c r="AY1208" s="17" t="s">
        <v>2578</v>
      </c>
      <c r="AZ1208" s="14" t="s">
        <v>203</v>
      </c>
      <c r="BA1208" s="20" t="str">
        <f t="shared" si="1476"/>
        <v>17001000000283165595</v>
      </c>
      <c r="BB1208" s="31">
        <f t="shared" si="1477"/>
        <v>20</v>
      </c>
      <c r="BC1208" s="22" t="s">
        <v>4888</v>
      </c>
      <c r="BD1208" s="23" t="s">
        <v>115</v>
      </c>
      <c r="BF1208" s="8"/>
      <c r="BG1208" s="32"/>
      <c r="BH1208" s="32"/>
      <c r="BI1208" s="32"/>
      <c r="BK1208" s="14" t="str">
        <f t="shared" si="1490"/>
        <v>B-Panda</v>
      </c>
      <c r="BL1208" s="14"/>
      <c r="BM1208" s="25"/>
      <c r="BN1208" s="26" t="str">
        <f t="shared" si="1534"/>
        <v>17001000000283165595</v>
      </c>
      <c r="BO1208" s="27" t="str">
        <f t="shared" si="1535"/>
        <v>GHANMI GHOFRANE</v>
      </c>
      <c r="BP1208" s="26">
        <f t="shared" si="1536"/>
        <v>1210</v>
      </c>
      <c r="BQ1208" s="28"/>
    </row>
    <row r="1209" spans="1:69" x14ac:dyDescent="0.25">
      <c r="A1209" t="str">
        <f>VLOOKUP(B1209,[2]RH!$B:$BV,72,0)</f>
        <v>si</v>
      </c>
      <c r="B1209" s="6">
        <v>1211</v>
      </c>
      <c r="C1209" s="7" t="s">
        <v>100</v>
      </c>
      <c r="D1209" s="7" t="s">
        <v>4889</v>
      </c>
      <c r="E1209" s="7" t="s">
        <v>67</v>
      </c>
      <c r="F1209" s="7" t="s">
        <v>118</v>
      </c>
      <c r="G1209" s="7" t="s">
        <v>220</v>
      </c>
      <c r="H1209" s="7" t="s">
        <v>225</v>
      </c>
      <c r="I1209" s="7" t="s">
        <v>534</v>
      </c>
      <c r="J1209" s="7" t="s">
        <v>190</v>
      </c>
      <c r="K1209" s="7" t="s">
        <v>146</v>
      </c>
      <c r="L1209" s="7" t="s">
        <v>90</v>
      </c>
      <c r="M1209" s="7" t="str">
        <f t="shared" ref="M1209:M1272" si="1541">G1209</f>
        <v>Couturière</v>
      </c>
      <c r="N1209" s="8">
        <v>44922</v>
      </c>
      <c r="O1209" s="8"/>
      <c r="P1209" s="7">
        <f t="shared" ca="1" si="1480"/>
        <v>25</v>
      </c>
      <c r="Q1209" s="8"/>
      <c r="R1209" s="7"/>
      <c r="S1209" s="7"/>
      <c r="T1209" s="9" t="s">
        <v>156</v>
      </c>
      <c r="U1209" s="7" t="str">
        <f t="shared" si="1467"/>
        <v>Contractuel</v>
      </c>
      <c r="V1209" s="8">
        <v>45689</v>
      </c>
      <c r="W1209" s="8">
        <f>VLOOKUP(B1209,[1]BASE!$A:$Q,17,0)</f>
        <v>45747</v>
      </c>
      <c r="X1209" s="8"/>
      <c r="Y1209" s="8"/>
      <c r="Z1209" s="8">
        <f>V1209</f>
        <v>45689</v>
      </c>
      <c r="AA1209" s="7">
        <f t="shared" si="1468"/>
        <v>12</v>
      </c>
      <c r="AB1209" s="7">
        <f t="shared" si="1469"/>
        <v>2022</v>
      </c>
      <c r="AC1209" s="7">
        <f t="shared" si="1470"/>
        <v>2026</v>
      </c>
      <c r="AD1209" s="10" t="e">
        <f t="shared" ref="AD1209:AD1272" ca="1" si="1542">IF(#REF!="Non",(DAYS360(N1209,Q1209)/360),(DAYS360(N1209,TODAY())/360))</f>
        <v>#REF!</v>
      </c>
      <c r="AE1209" s="10" t="e">
        <f t="shared" ca="1" si="1472"/>
        <v>#REF!</v>
      </c>
      <c r="AF1209" s="8">
        <v>35092</v>
      </c>
      <c r="AG1209" s="11">
        <f t="shared" ca="1" si="1473"/>
        <v>29.123287671232877</v>
      </c>
      <c r="AH1209" s="10" t="str">
        <f t="shared" ca="1" si="1474"/>
        <v>&gt;25&lt; 35</v>
      </c>
      <c r="AI1209" s="12">
        <v>17444426</v>
      </c>
      <c r="AJ1209" s="13" t="s">
        <v>150</v>
      </c>
      <c r="AK1209" s="12">
        <v>11670419</v>
      </c>
      <c r="AL1209" s="8">
        <v>43712</v>
      </c>
      <c r="AM1209" s="7" t="s">
        <v>108</v>
      </c>
      <c r="AN1209" s="7" t="s">
        <v>109</v>
      </c>
      <c r="AQ1209">
        <v>3</v>
      </c>
      <c r="AR1209" s="14">
        <v>3</v>
      </c>
      <c r="AS1209" s="15">
        <f t="shared" si="1475"/>
        <v>46017.75</v>
      </c>
      <c r="AT1209" s="14" t="s">
        <v>163</v>
      </c>
      <c r="AU1209" s="12">
        <v>3.3069999999999999</v>
      </c>
      <c r="AV1209" s="17" t="s">
        <v>106</v>
      </c>
      <c r="AW1209" s="18" t="s">
        <v>591</v>
      </c>
      <c r="AX1209" s="19" t="s">
        <v>4890</v>
      </c>
      <c r="AY1209" s="17" t="s">
        <v>1236</v>
      </c>
      <c r="AZ1209" s="14" t="s">
        <v>230</v>
      </c>
      <c r="BA1209" s="20" t="str">
        <f t="shared" si="1476"/>
        <v>05046000114501794397</v>
      </c>
      <c r="BB1209" s="31">
        <f t="shared" si="1477"/>
        <v>20</v>
      </c>
      <c r="BC1209" s="22" t="s">
        <v>4891</v>
      </c>
      <c r="BD1209" s="23" t="s">
        <v>115</v>
      </c>
      <c r="BF1209" s="8"/>
      <c r="BG1209" s="32">
        <v>29849052</v>
      </c>
      <c r="BH1209" s="32"/>
      <c r="BI1209" s="32"/>
      <c r="BJ1209" t="s">
        <v>286</v>
      </c>
      <c r="BK1209" s="14" t="str">
        <f t="shared" si="1490"/>
        <v>A-P6 AV</v>
      </c>
      <c r="BL1209" s="14" t="s">
        <v>595</v>
      </c>
      <c r="BM1209" s="25"/>
      <c r="BN1209" s="26" t="str">
        <f t="shared" si="1534"/>
        <v>05046000114501794397</v>
      </c>
      <c r="BO1209" s="27" t="str">
        <f t="shared" si="1535"/>
        <v>JEBALI SIWAR</v>
      </c>
      <c r="BP1209" s="26">
        <f t="shared" si="1536"/>
        <v>1211</v>
      </c>
      <c r="BQ1209" s="28"/>
    </row>
    <row r="1210" spans="1:69" x14ac:dyDescent="0.25">
      <c r="A1210" t="str">
        <f>VLOOKUP(B1210,[2]RH!$B:$BV,72,0)</f>
        <v>Non-Actif</v>
      </c>
      <c r="B1210" s="6">
        <v>1212</v>
      </c>
      <c r="C1210" s="7" t="s">
        <v>100</v>
      </c>
      <c r="D1210" s="7" t="s">
        <v>4892</v>
      </c>
      <c r="E1210" s="7" t="s">
        <v>67</v>
      </c>
      <c r="F1210" s="7" t="s">
        <v>258</v>
      </c>
      <c r="G1210" s="7" t="s">
        <v>533</v>
      </c>
      <c r="H1210" s="7" t="s">
        <v>649</v>
      </c>
      <c r="I1210" s="7" t="s">
        <v>650</v>
      </c>
      <c r="J1210" s="7" t="s">
        <v>281</v>
      </c>
      <c r="K1210" s="7" t="s">
        <v>89</v>
      </c>
      <c r="L1210" s="7" t="s">
        <v>90</v>
      </c>
      <c r="M1210" s="7" t="str">
        <f t="shared" si="1541"/>
        <v>Contrôle Qualité</v>
      </c>
      <c r="N1210" s="8">
        <v>44923</v>
      </c>
      <c r="O1210" s="8"/>
      <c r="P1210" s="7" t="str">
        <f t="shared" ca="1" si="1480"/>
        <v/>
      </c>
      <c r="Q1210" s="8">
        <v>45063</v>
      </c>
      <c r="R1210" s="7" t="s">
        <v>147</v>
      </c>
      <c r="S1210" s="7"/>
      <c r="T1210" s="9" t="s">
        <v>4878</v>
      </c>
      <c r="U1210" s="7" t="str">
        <f t="shared" si="1467"/>
        <v>Contractuel</v>
      </c>
      <c r="V1210" s="8"/>
      <c r="W1210" s="8"/>
      <c r="X1210" s="8">
        <v>44923</v>
      </c>
      <c r="Y1210" s="8">
        <f>N1210+365</f>
        <v>45288</v>
      </c>
      <c r="Z1210" s="8"/>
      <c r="AA1210" s="7">
        <f t="shared" si="1468"/>
        <v>12</v>
      </c>
      <c r="AB1210" s="7">
        <f t="shared" si="1469"/>
        <v>2022</v>
      </c>
      <c r="AC1210" s="7">
        <f t="shared" si="1470"/>
        <v>2026</v>
      </c>
      <c r="AD1210" s="10" t="e">
        <f t="shared" ref="AD1210:AD1273" ca="1" si="1543">IF(#REF!="Non",(DAYS360(N1210,Q1210)/360),(DAYS360(N1210,TODAY())/360))</f>
        <v>#REF!</v>
      </c>
      <c r="AE1210" s="10" t="e">
        <f t="shared" ca="1" si="1472"/>
        <v>#REF!</v>
      </c>
      <c r="AF1210" s="8">
        <v>37792</v>
      </c>
      <c r="AG1210" s="11">
        <f t="shared" ca="1" si="1473"/>
        <v>21.726027397260275</v>
      </c>
      <c r="AH1210" s="10" t="str">
        <f t="shared" ca="1" si="1474"/>
        <v>&lt; 25</v>
      </c>
      <c r="AI1210" s="12"/>
      <c r="AJ1210" s="13"/>
      <c r="AK1210" s="12">
        <v>14363190</v>
      </c>
      <c r="AL1210" s="8">
        <v>43426</v>
      </c>
      <c r="AM1210" s="7" t="s">
        <v>108</v>
      </c>
      <c r="AN1210" s="7" t="s">
        <v>109</v>
      </c>
      <c r="AQ1210" s="14">
        <v>3</v>
      </c>
      <c r="AR1210" s="14">
        <v>1</v>
      </c>
      <c r="AS1210" s="15">
        <f t="shared" si="1475"/>
        <v>45288.25</v>
      </c>
      <c r="AT1210" s="14" t="s">
        <v>163</v>
      </c>
      <c r="AU1210" s="12">
        <f>486/208</f>
        <v>2.3365384615384617</v>
      </c>
      <c r="AV1210" s="17" t="s">
        <v>236</v>
      </c>
      <c r="AW1210" s="18" t="s">
        <v>201</v>
      </c>
      <c r="AX1210" s="19" t="s">
        <v>4893</v>
      </c>
      <c r="AY1210" s="17" t="s">
        <v>2267</v>
      </c>
      <c r="AZ1210" s="14" t="s">
        <v>203</v>
      </c>
      <c r="BA1210" s="20" t="str">
        <f t="shared" si="1476"/>
        <v>17001000000321584676</v>
      </c>
      <c r="BB1210" s="31">
        <f t="shared" si="1477"/>
        <v>20</v>
      </c>
      <c r="BC1210" s="22" t="s">
        <v>757</v>
      </c>
      <c r="BD1210" s="23" t="s">
        <v>341</v>
      </c>
      <c r="BF1210" s="8"/>
      <c r="BG1210" s="32"/>
      <c r="BH1210" s="32"/>
      <c r="BI1210" s="32"/>
      <c r="BK1210" s="14" t="str">
        <f t="shared" si="1490"/>
        <v>B-Panda</v>
      </c>
      <c r="BL1210" s="14"/>
      <c r="BM1210" s="25"/>
      <c r="BN1210" s="26" t="str">
        <f t="shared" si="1534"/>
        <v>17001000000321584676</v>
      </c>
      <c r="BO1210" s="27" t="str">
        <f t="shared" si="1535"/>
        <v>BEJAOUI MALEK</v>
      </c>
      <c r="BP1210" s="26">
        <f t="shared" si="1536"/>
        <v>1212</v>
      </c>
      <c r="BQ1210" s="28"/>
    </row>
    <row r="1211" spans="1:69" x14ac:dyDescent="0.25">
      <c r="A1211" t="str">
        <f>VLOOKUP(B1211,[2]RH!$B:$BV,72,0)</f>
        <v>si</v>
      </c>
      <c r="B1211" s="6">
        <v>1213</v>
      </c>
      <c r="C1211" s="7" t="s">
        <v>100</v>
      </c>
      <c r="D1211" s="7" t="s">
        <v>4894</v>
      </c>
      <c r="E1211" s="7" t="s">
        <v>67</v>
      </c>
      <c r="F1211" s="7" t="s">
        <v>118</v>
      </c>
      <c r="G1211" s="7" t="s">
        <v>533</v>
      </c>
      <c r="H1211" s="7" t="s">
        <v>649</v>
      </c>
      <c r="I1211" s="7" t="s">
        <v>650</v>
      </c>
      <c r="J1211" s="7" t="s">
        <v>281</v>
      </c>
      <c r="K1211" s="7" t="s">
        <v>89</v>
      </c>
      <c r="L1211" s="7" t="s">
        <v>90</v>
      </c>
      <c r="M1211" s="7" t="str">
        <f t="shared" si="1541"/>
        <v>Contrôle Qualité</v>
      </c>
      <c r="N1211" s="8">
        <v>44923</v>
      </c>
      <c r="O1211" s="8"/>
      <c r="P1211" s="7">
        <f t="shared" ca="1" si="1480"/>
        <v>25</v>
      </c>
      <c r="Q1211" s="8"/>
      <c r="R1211" s="7"/>
      <c r="S1211" s="7"/>
      <c r="T1211" s="9" t="s">
        <v>156</v>
      </c>
      <c r="U1211" s="7" t="str">
        <f t="shared" si="1467"/>
        <v>Contractuel</v>
      </c>
      <c r="V1211" s="8">
        <v>45689</v>
      </c>
      <c r="W1211" s="8">
        <f>VLOOKUP(B1211,[1]BASE!$A:$Q,17,0)</f>
        <v>45747</v>
      </c>
      <c r="X1211" s="8">
        <v>44923</v>
      </c>
      <c r="Y1211" s="8">
        <v>45292</v>
      </c>
      <c r="Z1211" s="8"/>
      <c r="AA1211" s="7">
        <f t="shared" si="1468"/>
        <v>12</v>
      </c>
      <c r="AB1211" s="7">
        <f t="shared" si="1469"/>
        <v>2022</v>
      </c>
      <c r="AC1211" s="7">
        <f t="shared" si="1470"/>
        <v>2026</v>
      </c>
      <c r="AD1211" s="10" t="e">
        <f t="shared" ref="AD1211:AD1274" ca="1" si="1544">IF(#REF!="Non",(DAYS360(N1211,Q1211)/360),(DAYS360(N1211,TODAY())/360))</f>
        <v>#REF!</v>
      </c>
      <c r="AE1211" s="10" t="e">
        <f t="shared" ca="1" si="1472"/>
        <v>#REF!</v>
      </c>
      <c r="AF1211" s="8">
        <v>37078</v>
      </c>
      <c r="AG1211" s="11">
        <f t="shared" ca="1" si="1473"/>
        <v>23.682191780821917</v>
      </c>
      <c r="AH1211" s="10" t="str">
        <f t="shared" ca="1" si="1474"/>
        <v>&lt; 25</v>
      </c>
      <c r="AI1211" s="12">
        <v>17762318</v>
      </c>
      <c r="AJ1211" s="13" t="s">
        <v>82</v>
      </c>
      <c r="AK1211" s="12">
        <v>11666794</v>
      </c>
      <c r="AL1211" s="8">
        <v>43307</v>
      </c>
      <c r="AM1211" s="7" t="s">
        <v>108</v>
      </c>
      <c r="AN1211" s="7" t="s">
        <v>109</v>
      </c>
      <c r="AQ1211">
        <v>3</v>
      </c>
      <c r="AR1211" s="14">
        <v>3</v>
      </c>
      <c r="AS1211" s="15">
        <f t="shared" si="1475"/>
        <v>46018.75</v>
      </c>
      <c r="AT1211" s="14" t="s">
        <v>163</v>
      </c>
      <c r="AU1211" s="12">
        <f>486/208</f>
        <v>2.3365384615384617</v>
      </c>
      <c r="AV1211" s="17" t="s">
        <v>236</v>
      </c>
      <c r="AW1211" s="18" t="s">
        <v>201</v>
      </c>
      <c r="AX1211" s="19" t="s">
        <v>4895</v>
      </c>
      <c r="AY1211" s="17" t="s">
        <v>1645</v>
      </c>
      <c r="AZ1211" s="14" t="s">
        <v>203</v>
      </c>
      <c r="BA1211" s="20" t="str">
        <f t="shared" si="1476"/>
        <v>17001000000321588750</v>
      </c>
      <c r="BB1211" s="31">
        <f t="shared" si="1477"/>
        <v>20</v>
      </c>
      <c r="BC1211" s="22" t="s">
        <v>4896</v>
      </c>
      <c r="BD1211" s="23" t="s">
        <v>115</v>
      </c>
      <c r="BF1211" s="8"/>
      <c r="BG1211" s="32"/>
      <c r="BH1211" s="32"/>
      <c r="BI1211" s="32"/>
      <c r="BJ1211" t="s">
        <v>286</v>
      </c>
      <c r="BK1211" s="14" t="str">
        <f t="shared" si="1490"/>
        <v>B-Panda</v>
      </c>
      <c r="BL1211" s="14" t="s">
        <v>288</v>
      </c>
      <c r="BM1211" s="25"/>
      <c r="BN1211" s="26" t="str">
        <f t="shared" si="1534"/>
        <v>17001000000321588750</v>
      </c>
      <c r="BO1211" s="27" t="str">
        <f t="shared" si="1535"/>
        <v>MEJRI GHOFRAN</v>
      </c>
      <c r="BP1211" s="26">
        <f t="shared" si="1536"/>
        <v>1213</v>
      </c>
      <c r="BQ1211" s="28"/>
    </row>
    <row r="1212" spans="1:69" x14ac:dyDescent="0.25">
      <c r="A1212" t="str">
        <f>VLOOKUP(B1212,[2]RH!$B:$BV,72,0)</f>
        <v>si</v>
      </c>
      <c r="B1212" s="6">
        <v>1214</v>
      </c>
      <c r="C1212" s="7" t="s">
        <v>168</v>
      </c>
      <c r="D1212" s="7" t="s">
        <v>4897</v>
      </c>
      <c r="E1212" s="7" t="s">
        <v>67</v>
      </c>
      <c r="F1212" s="7" t="s">
        <v>118</v>
      </c>
      <c r="G1212" s="7" t="s">
        <v>4077</v>
      </c>
      <c r="H1212" s="45" t="s">
        <v>225</v>
      </c>
      <c r="I1212" s="7" t="s">
        <v>614</v>
      </c>
      <c r="J1212" s="7" t="s">
        <v>281</v>
      </c>
      <c r="K1212" s="7" t="s">
        <v>146</v>
      </c>
      <c r="L1212" s="7" t="s">
        <v>90</v>
      </c>
      <c r="M1212" s="7" t="str">
        <f t="shared" si="1541"/>
        <v>prép CAMPO</v>
      </c>
      <c r="N1212" s="8">
        <v>44936</v>
      </c>
      <c r="O1212" s="8"/>
      <c r="P1212" s="7">
        <f t="shared" ca="1" si="1480"/>
        <v>-6</v>
      </c>
      <c r="Q1212" s="8"/>
      <c r="R1212" s="7"/>
      <c r="S1212" s="7"/>
      <c r="T1212" s="9" t="s">
        <v>156</v>
      </c>
      <c r="U1212" s="7" t="str">
        <f t="shared" si="1467"/>
        <v>Contractuel</v>
      </c>
      <c r="V1212" s="8">
        <v>45689</v>
      </c>
      <c r="W1212" s="8">
        <f>VLOOKUP(B1212,[1]BASE!$A:$Q,17,0)</f>
        <v>45716</v>
      </c>
      <c r="X1212" s="8"/>
      <c r="Y1212" s="8"/>
      <c r="Z1212" s="8">
        <f>V1212</f>
        <v>45689</v>
      </c>
      <c r="AA1212" s="7">
        <f t="shared" si="1468"/>
        <v>1</v>
      </c>
      <c r="AB1212" s="7">
        <f t="shared" si="1469"/>
        <v>2023</v>
      </c>
      <c r="AC1212" s="7">
        <f t="shared" si="1470"/>
        <v>2027</v>
      </c>
      <c r="AD1212" s="10" t="e">
        <f t="shared" ref="AD1212:AD1275" ca="1" si="1545">IF(#REF!="Non",(DAYS360(N1212,Q1212)/360),(DAYS360(N1212,TODAY())/360))</f>
        <v>#REF!</v>
      </c>
      <c r="AE1212" s="10" t="e">
        <f t="shared" ca="1" si="1472"/>
        <v>#REF!</v>
      </c>
      <c r="AF1212" s="8">
        <v>34636</v>
      </c>
      <c r="AG1212" s="11">
        <f t="shared" ca="1" si="1473"/>
        <v>30.372602739726027</v>
      </c>
      <c r="AH1212" s="10" t="str">
        <f t="shared" ca="1" si="1474"/>
        <v>&gt;25&lt; 35</v>
      </c>
      <c r="AI1212" s="12">
        <v>16703243</v>
      </c>
      <c r="AJ1212" s="13" t="s">
        <v>79</v>
      </c>
      <c r="AK1212" s="12" t="s">
        <v>4898</v>
      </c>
      <c r="AL1212" s="8">
        <v>43598</v>
      </c>
      <c r="AM1212" s="7" t="s">
        <v>108</v>
      </c>
      <c r="AN1212" s="7" t="s">
        <v>76</v>
      </c>
      <c r="AQ1212">
        <v>3</v>
      </c>
      <c r="AR1212" s="44">
        <v>3</v>
      </c>
      <c r="AS1212" s="15">
        <f t="shared" si="1475"/>
        <v>46031.75</v>
      </c>
      <c r="AT1212" s="14" t="s">
        <v>163</v>
      </c>
      <c r="AU1212" s="12">
        <v>3.3069999999999999</v>
      </c>
      <c r="AV1212" s="17" t="s">
        <v>236</v>
      </c>
      <c r="AW1212" s="18" t="s">
        <v>201</v>
      </c>
      <c r="AX1212" s="19" t="s">
        <v>4899</v>
      </c>
      <c r="AY1212" s="17" t="s">
        <v>997</v>
      </c>
      <c r="AZ1212" s="14" t="s">
        <v>203</v>
      </c>
      <c r="BA1212" s="20" t="str">
        <f t="shared" si="1476"/>
        <v>17001000000321933682</v>
      </c>
      <c r="BB1212" s="31">
        <f t="shared" si="1477"/>
        <v>20</v>
      </c>
      <c r="BC1212" s="22" t="s">
        <v>4900</v>
      </c>
      <c r="BD1212" s="23" t="s">
        <v>341</v>
      </c>
      <c r="BF1212" s="8"/>
      <c r="BG1212" s="32"/>
      <c r="BH1212" s="32"/>
      <c r="BI1212" s="32"/>
      <c r="BJ1212" t="s">
        <v>1121</v>
      </c>
      <c r="BK1212" s="14" t="str">
        <f>IF(K1212="CADRE","CADRE",CONCATENATE(J1212,"-",H1212))</f>
        <v>B-P6 AV</v>
      </c>
      <c r="BL1212" s="14" t="s">
        <v>595</v>
      </c>
      <c r="BM1212" s="25"/>
      <c r="BN1212" s="26" t="str">
        <f t="shared" si="1534"/>
        <v>17001000000321933682</v>
      </c>
      <c r="BO1212" s="27" t="str">
        <f t="shared" si="1535"/>
        <v>MEJRI MOUNA</v>
      </c>
      <c r="BP1212" s="26">
        <f t="shared" si="1536"/>
        <v>1214</v>
      </c>
      <c r="BQ1212" s="28"/>
    </row>
    <row r="1213" spans="1:69" x14ac:dyDescent="0.25">
      <c r="A1213" t="str">
        <f>VLOOKUP(B1213,[2]RH!$B:$BV,72,0)</f>
        <v>si</v>
      </c>
      <c r="B1213" s="6">
        <v>1215</v>
      </c>
      <c r="C1213" s="7" t="s">
        <v>65</v>
      </c>
      <c r="D1213" s="7" t="s">
        <v>4901</v>
      </c>
      <c r="E1213" s="7" t="s">
        <v>67</v>
      </c>
      <c r="F1213" s="7" t="s">
        <v>258</v>
      </c>
      <c r="G1213" s="7" t="s">
        <v>4902</v>
      </c>
      <c r="H1213" s="7"/>
      <c r="I1213" s="7"/>
      <c r="J1213" s="7"/>
      <c r="K1213" s="7" t="s">
        <v>70</v>
      </c>
      <c r="L1213" s="7" t="s">
        <v>90</v>
      </c>
      <c r="M1213" s="7" t="str">
        <f t="shared" si="1541"/>
        <v>MANAGER QUALITE</v>
      </c>
      <c r="N1213" s="8">
        <v>44938</v>
      </c>
      <c r="O1213" s="8"/>
      <c r="P1213" s="7" t="str">
        <f t="shared" ca="1" si="1480"/>
        <v/>
      </c>
      <c r="Q1213" s="8"/>
      <c r="R1213" s="7"/>
      <c r="S1213" s="7"/>
      <c r="T1213" s="9" t="s">
        <v>72</v>
      </c>
      <c r="U1213" s="7" t="str">
        <f t="shared" si="1467"/>
        <v>Titulaire</v>
      </c>
      <c r="V1213" s="8"/>
      <c r="W1213" s="8"/>
      <c r="X1213" s="8"/>
      <c r="Y1213" s="8"/>
      <c r="Z1213" s="8"/>
      <c r="AA1213" s="7">
        <f t="shared" si="1468"/>
        <v>1</v>
      </c>
      <c r="AB1213" s="7">
        <f t="shared" si="1469"/>
        <v>2023</v>
      </c>
      <c r="AC1213" s="7">
        <f t="shared" si="1470"/>
        <v>2027</v>
      </c>
      <c r="AD1213" s="10" t="e">
        <f t="shared" ref="AD1213:AD1276" ca="1" si="1546">IF(#REF!="Non",(DAYS360(N1213,Q1213)/360),(DAYS360(N1213,TODAY())/360))</f>
        <v>#REF!</v>
      </c>
      <c r="AE1213" s="10" t="e">
        <f t="shared" ca="1" si="1472"/>
        <v>#REF!</v>
      </c>
      <c r="AF1213" s="8">
        <v>31488</v>
      </c>
      <c r="AG1213" s="11">
        <f t="shared" ca="1" si="1473"/>
        <v>38.9972602739726</v>
      </c>
      <c r="AH1213" s="10" t="str">
        <f t="shared" ca="1" si="1474"/>
        <v>&gt;35&lt; 45</v>
      </c>
      <c r="AI1213" s="12">
        <v>16128421</v>
      </c>
      <c r="AJ1213" s="13" t="s">
        <v>192</v>
      </c>
      <c r="AK1213" s="12" t="s">
        <v>4903</v>
      </c>
      <c r="AL1213" s="8">
        <v>42607</v>
      </c>
      <c r="AM1213" s="7" t="s">
        <v>75</v>
      </c>
      <c r="AN1213" s="7" t="s">
        <v>76</v>
      </c>
      <c r="AO1213">
        <v>1</v>
      </c>
      <c r="AQ1213">
        <v>17</v>
      </c>
      <c r="AR1213" s="44">
        <v>3</v>
      </c>
      <c r="AS1213" s="15">
        <f t="shared" si="1475"/>
        <v>46033.75</v>
      </c>
      <c r="AT1213" s="14" t="s">
        <v>77</v>
      </c>
      <c r="AU1213" s="12">
        <v>5500</v>
      </c>
      <c r="AV1213" s="17" t="s">
        <v>79</v>
      </c>
      <c r="AW1213" s="18" t="s">
        <v>247</v>
      </c>
      <c r="AX1213" s="19" t="s">
        <v>4904</v>
      </c>
      <c r="AY1213" s="17" t="s">
        <v>275</v>
      </c>
      <c r="AZ1213" s="14" t="s">
        <v>83</v>
      </c>
      <c r="BA1213" s="20" t="str">
        <f t="shared" si="1476"/>
        <v>08003000712002840034</v>
      </c>
      <c r="BB1213" s="31">
        <f t="shared" si="1477"/>
        <v>20</v>
      </c>
      <c r="BC1213" s="22" t="s">
        <v>4905</v>
      </c>
      <c r="BD1213" s="23" t="s">
        <v>85</v>
      </c>
      <c r="BF1213" s="8">
        <v>44927</v>
      </c>
      <c r="BG1213" s="32">
        <v>23628202</v>
      </c>
      <c r="BH1213" s="32"/>
      <c r="BI1213" s="32">
        <v>98139380</v>
      </c>
      <c r="BK1213" s="14" t="str">
        <f t="shared" si="1490"/>
        <v>CADRE</v>
      </c>
      <c r="BL1213" s="14"/>
      <c r="BM1213" s="25"/>
      <c r="BN1213" s="26" t="str">
        <f t="shared" si="1534"/>
        <v>08003000712002840034</v>
      </c>
      <c r="BO1213" s="27" t="str">
        <f t="shared" si="1535"/>
        <v>ARAFA MOHAMED AMINE</v>
      </c>
      <c r="BP1213" s="26">
        <f t="shared" si="1536"/>
        <v>1215</v>
      </c>
      <c r="BQ1213" s="28"/>
    </row>
    <row r="1214" spans="1:69" x14ac:dyDescent="0.25">
      <c r="A1214" t="str">
        <f>VLOOKUP(B1214,[2]RH!$B:$BV,72,0)</f>
        <v>si</v>
      </c>
      <c r="B1214" s="6">
        <v>1216</v>
      </c>
      <c r="C1214" s="7" t="s">
        <v>65</v>
      </c>
      <c r="D1214" s="7" t="s">
        <v>4906</v>
      </c>
      <c r="E1214" s="7" t="s">
        <v>67</v>
      </c>
      <c r="F1214" s="7" t="s">
        <v>158</v>
      </c>
      <c r="G1214" s="7" t="s">
        <v>159</v>
      </c>
      <c r="H1214" s="7" t="s">
        <v>541</v>
      </c>
      <c r="I1214" s="7" t="s">
        <v>542</v>
      </c>
      <c r="J1214" s="7"/>
      <c r="K1214" s="7" t="s">
        <v>146</v>
      </c>
      <c r="L1214" s="7" t="s">
        <v>90</v>
      </c>
      <c r="M1214" s="7" t="str">
        <f t="shared" si="1541"/>
        <v>Coupeur</v>
      </c>
      <c r="N1214" s="8">
        <v>44938</v>
      </c>
      <c r="O1214" s="8"/>
      <c r="P1214" s="7">
        <f t="shared" ca="1" si="1480"/>
        <v>-6</v>
      </c>
      <c r="Q1214" s="8"/>
      <c r="R1214" s="7"/>
      <c r="S1214" s="7"/>
      <c r="T1214" s="9" t="s">
        <v>156</v>
      </c>
      <c r="U1214" s="7" t="str">
        <f t="shared" si="1467"/>
        <v>Contractuel</v>
      </c>
      <c r="V1214" s="8">
        <v>45689</v>
      </c>
      <c r="W1214" s="8">
        <f>VLOOKUP(B1214,[1]BASE!$A:$Q,17,0)</f>
        <v>45716</v>
      </c>
      <c r="X1214" s="8"/>
      <c r="Y1214" s="8"/>
      <c r="Z1214" s="8">
        <f>V1214</f>
        <v>45689</v>
      </c>
      <c r="AA1214" s="7">
        <f t="shared" si="1468"/>
        <v>1</v>
      </c>
      <c r="AB1214" s="7">
        <f t="shared" si="1469"/>
        <v>2023</v>
      </c>
      <c r="AC1214" s="7">
        <f t="shared" si="1470"/>
        <v>2027</v>
      </c>
      <c r="AD1214" s="10" t="e">
        <f t="shared" ref="AD1214:AD1277" ca="1" si="1547">IF(#REF!="Non",(DAYS360(N1214,Q1214)/360),(DAYS360(N1214,TODAY())/360))</f>
        <v>#REF!</v>
      </c>
      <c r="AE1214" s="10" t="e">
        <f t="shared" ca="1" si="1472"/>
        <v>#REF!</v>
      </c>
      <c r="AF1214" s="8">
        <v>36346</v>
      </c>
      <c r="AG1214" s="11">
        <f t="shared" ca="1" si="1473"/>
        <v>25.687671232876713</v>
      </c>
      <c r="AH1214" s="10" t="str">
        <f t="shared" ca="1" si="1474"/>
        <v>&gt;25&lt; 35</v>
      </c>
      <c r="AI1214" s="12"/>
      <c r="AJ1214" s="13"/>
      <c r="AK1214" s="12">
        <v>14272935</v>
      </c>
      <c r="AL1214" s="8">
        <v>42914</v>
      </c>
      <c r="AM1214" s="7" t="s">
        <v>75</v>
      </c>
      <c r="AN1214" s="7" t="s">
        <v>109</v>
      </c>
      <c r="AQ1214">
        <v>3</v>
      </c>
      <c r="AR1214" s="44">
        <v>3</v>
      </c>
      <c r="AS1214" s="15">
        <f t="shared" si="1475"/>
        <v>46033.75</v>
      </c>
      <c r="AT1214" s="14" t="s">
        <v>163</v>
      </c>
      <c r="AU1214" s="12">
        <v>3.3069999999999999</v>
      </c>
      <c r="AV1214" s="17" t="s">
        <v>433</v>
      </c>
      <c r="AW1214" s="18" t="s">
        <v>1464</v>
      </c>
      <c r="AX1214" s="19" t="s">
        <v>4907</v>
      </c>
      <c r="AY1214" s="17" t="s">
        <v>2054</v>
      </c>
      <c r="AZ1214" s="14" t="s">
        <v>195</v>
      </c>
      <c r="BA1214" s="20" t="str">
        <f t="shared" si="1476"/>
        <v>12055000000241691163</v>
      </c>
      <c r="BB1214" s="31">
        <f t="shared" si="1477"/>
        <v>20</v>
      </c>
      <c r="BC1214" s="22" t="s">
        <v>4908</v>
      </c>
      <c r="BD1214" s="23" t="s">
        <v>491</v>
      </c>
      <c r="BF1214" s="8"/>
      <c r="BG1214" s="32">
        <v>53623469</v>
      </c>
      <c r="BH1214" s="32"/>
      <c r="BI1214" s="32"/>
      <c r="BJ1214" t="s">
        <v>4909</v>
      </c>
      <c r="BK1214" s="14" t="str">
        <f>IF(K1214="CADRE","CADRE",CONCATENATE(J1214,"-",H1214))</f>
        <v>-coupe</v>
      </c>
      <c r="BL1214" s="14" t="s">
        <v>241</v>
      </c>
      <c r="BM1214" s="25"/>
      <c r="BN1214" s="26" t="str">
        <f t="shared" si="1534"/>
        <v>12055000000241691163</v>
      </c>
      <c r="BO1214" s="27" t="str">
        <f t="shared" si="1535"/>
        <v>TRABELSI NABIL</v>
      </c>
      <c r="BP1214" s="26">
        <f t="shared" si="1536"/>
        <v>1216</v>
      </c>
      <c r="BQ1214" s="28"/>
    </row>
    <row r="1215" spans="1:69" x14ac:dyDescent="0.25">
      <c r="A1215" t="str">
        <f>VLOOKUP(B1215,[2]RH!$B:$BV,72,0)</f>
        <v>si</v>
      </c>
      <c r="B1215" s="6">
        <v>1217</v>
      </c>
      <c r="C1215" s="7" t="s">
        <v>168</v>
      </c>
      <c r="D1215" s="7" t="s">
        <v>4910</v>
      </c>
      <c r="E1215" s="7" t="s">
        <v>67</v>
      </c>
      <c r="F1215" s="7" t="s">
        <v>118</v>
      </c>
      <c r="G1215" s="7" t="s">
        <v>4077</v>
      </c>
      <c r="H1215" s="45" t="s">
        <v>562</v>
      </c>
      <c r="I1215" s="7" t="s">
        <v>226</v>
      </c>
      <c r="J1215" s="7" t="s">
        <v>190</v>
      </c>
      <c r="K1215" s="7" t="s">
        <v>146</v>
      </c>
      <c r="L1215" s="7" t="s">
        <v>90</v>
      </c>
      <c r="M1215" s="7" t="str">
        <f t="shared" si="1541"/>
        <v>prép CAMPO</v>
      </c>
      <c r="N1215" s="8">
        <v>44939</v>
      </c>
      <c r="O1215" s="8"/>
      <c r="P1215" s="7">
        <f t="shared" ca="1" si="1480"/>
        <v>25</v>
      </c>
      <c r="Q1215" s="8"/>
      <c r="R1215" s="7"/>
      <c r="S1215" s="7"/>
      <c r="T1215" s="7" t="s">
        <v>156</v>
      </c>
      <c r="U1215" s="7" t="str">
        <f t="shared" si="1467"/>
        <v>Contractuel</v>
      </c>
      <c r="V1215" s="8">
        <v>45689</v>
      </c>
      <c r="W1215" s="8">
        <f>VLOOKUP(B1215,[1]BASE!$A:$Q,17,0)</f>
        <v>45747</v>
      </c>
      <c r="X1215" s="8"/>
      <c r="Y1215" s="8"/>
      <c r="Z1215" s="8">
        <f>V1215</f>
        <v>45689</v>
      </c>
      <c r="AA1215" s="7">
        <f t="shared" si="1468"/>
        <v>1</v>
      </c>
      <c r="AB1215" s="7">
        <f t="shared" si="1469"/>
        <v>2023</v>
      </c>
      <c r="AC1215" s="7">
        <f t="shared" si="1470"/>
        <v>2027</v>
      </c>
      <c r="AD1215" s="10" t="e">
        <f t="shared" ref="AD1215:AD1278" ca="1" si="1548">IF(#REF!="Non",(DAYS360(N1215,Q1215)/360),(DAYS360(N1215,TODAY())/360))</f>
        <v>#REF!</v>
      </c>
      <c r="AE1215" s="10" t="e">
        <f t="shared" ca="1" si="1472"/>
        <v>#REF!</v>
      </c>
      <c r="AF1215" s="8">
        <v>34981</v>
      </c>
      <c r="AG1215" s="11">
        <f t="shared" ca="1" si="1473"/>
        <v>29.427397260273974</v>
      </c>
      <c r="AH1215" s="10" t="str">
        <f t="shared" ca="1" si="1474"/>
        <v>&gt;25&lt; 35</v>
      </c>
      <c r="AI1215" s="12">
        <v>17698732</v>
      </c>
      <c r="AJ1215" s="13" t="s">
        <v>150</v>
      </c>
      <c r="AK1215" s="12" t="s">
        <v>4911</v>
      </c>
      <c r="AL1215" s="8">
        <v>41768</v>
      </c>
      <c r="AM1215" s="7" t="s">
        <v>108</v>
      </c>
      <c r="AN1215" s="7" t="s">
        <v>76</v>
      </c>
      <c r="AQ1215">
        <v>3</v>
      </c>
      <c r="AR1215" s="44">
        <v>3</v>
      </c>
      <c r="AS1215" s="101">
        <f t="shared" si="1475"/>
        <v>46034.75</v>
      </c>
      <c r="AT1215" s="14" t="s">
        <v>163</v>
      </c>
      <c r="AU1215" s="12">
        <v>3.3069999999999999</v>
      </c>
      <c r="AV1215" s="17" t="s">
        <v>236</v>
      </c>
      <c r="AW1215" s="18" t="s">
        <v>201</v>
      </c>
      <c r="AX1215" s="19" t="s">
        <v>4912</v>
      </c>
      <c r="AY1215" s="17" t="s">
        <v>126</v>
      </c>
      <c r="AZ1215" s="14" t="s">
        <v>203</v>
      </c>
      <c r="BA1215" s="102" t="str">
        <f t="shared" si="1476"/>
        <v>17001000000322074138</v>
      </c>
      <c r="BB1215">
        <f t="shared" si="1477"/>
        <v>20</v>
      </c>
      <c r="BC1215" s="36" t="s">
        <v>4913</v>
      </c>
      <c r="BD1215" s="14" t="s">
        <v>341</v>
      </c>
      <c r="BF1215" s="8"/>
      <c r="BG1215" s="32">
        <v>21952207</v>
      </c>
      <c r="BH1215" s="32"/>
      <c r="BI1215" s="32"/>
      <c r="BJ1215" t="s">
        <v>486</v>
      </c>
      <c r="BK1215" s="14" t="s">
        <v>232</v>
      </c>
      <c r="BL1215" s="14" t="s">
        <v>288</v>
      </c>
      <c r="BM1215" s="103"/>
      <c r="BN1215" s="104" t="str">
        <f t="shared" si="1534"/>
        <v>17001000000322074138</v>
      </c>
      <c r="BO1215" s="104" t="str">
        <f t="shared" si="1535"/>
        <v>JELASSI KHAWLA</v>
      </c>
      <c r="BP1215" s="104">
        <f t="shared" si="1536"/>
        <v>1217</v>
      </c>
      <c r="BQ1215" s="105"/>
    </row>
    <row r="1216" spans="1:69" x14ac:dyDescent="0.25">
      <c r="A1216" t="str">
        <f>VLOOKUP(B1216,[2]RH!$B:$BV,72,0)</f>
        <v>si</v>
      </c>
      <c r="B1216" s="6">
        <v>1218</v>
      </c>
      <c r="C1216" s="7" t="s">
        <v>100</v>
      </c>
      <c r="D1216" s="7" t="s">
        <v>4914</v>
      </c>
      <c r="E1216" s="7" t="s">
        <v>67</v>
      </c>
      <c r="F1216" s="7" t="s">
        <v>118</v>
      </c>
      <c r="G1216" s="7" t="s">
        <v>2675</v>
      </c>
      <c r="H1216" s="7" t="s">
        <v>649</v>
      </c>
      <c r="I1216" s="7" t="s">
        <v>709</v>
      </c>
      <c r="J1216" s="7" t="s">
        <v>190</v>
      </c>
      <c r="K1216" s="7" t="s">
        <v>146</v>
      </c>
      <c r="L1216" s="7" t="s">
        <v>90</v>
      </c>
      <c r="M1216" s="7" t="str">
        <f t="shared" si="1541"/>
        <v>WIRE</v>
      </c>
      <c r="N1216" s="8">
        <v>44943</v>
      </c>
      <c r="O1216" s="8"/>
      <c r="P1216" s="7">
        <f t="shared" ca="1" si="1480"/>
        <v>-6</v>
      </c>
      <c r="Q1216" s="8"/>
      <c r="R1216" s="7"/>
      <c r="S1216" s="7"/>
      <c r="T1216" s="9" t="s">
        <v>156</v>
      </c>
      <c r="U1216" s="7" t="str">
        <f t="shared" si="1467"/>
        <v>Contractuel</v>
      </c>
      <c r="V1216" s="8">
        <v>45689</v>
      </c>
      <c r="W1216" s="8">
        <f>VLOOKUP(B1216,[1]BASE!$A:$Q,17,0)</f>
        <v>45716</v>
      </c>
      <c r="X1216" s="8"/>
      <c r="Y1216" s="8"/>
      <c r="Z1216" s="8">
        <f>V1216</f>
        <v>45689</v>
      </c>
      <c r="AA1216" s="7">
        <f t="shared" si="1468"/>
        <v>1</v>
      </c>
      <c r="AB1216" s="7">
        <f t="shared" si="1469"/>
        <v>2023</v>
      </c>
      <c r="AC1216" s="7">
        <f t="shared" si="1470"/>
        <v>2027</v>
      </c>
      <c r="AD1216" s="10" t="e">
        <f t="shared" ref="AD1216:AD1279" ca="1" si="1549">IF(#REF!="Non",(DAYS360(N1216,Q1216)/360),(DAYS360(N1216,TODAY())/360))</f>
        <v>#REF!</v>
      </c>
      <c r="AE1216" s="10" t="e">
        <f t="shared" ca="1" si="1472"/>
        <v>#REF!</v>
      </c>
      <c r="AF1216" s="8">
        <v>38240</v>
      </c>
      <c r="AG1216" s="11">
        <f t="shared" ca="1" si="1473"/>
        <v>20.4986301369863</v>
      </c>
      <c r="AH1216" s="10" t="str">
        <f t="shared" ca="1" si="1474"/>
        <v>&lt; 25</v>
      </c>
      <c r="AI1216" s="12">
        <v>17582465</v>
      </c>
      <c r="AJ1216" s="13" t="s">
        <v>120</v>
      </c>
      <c r="AK1216" s="12">
        <v>14375536</v>
      </c>
      <c r="AL1216" s="8">
        <v>44890</v>
      </c>
      <c r="AM1216" s="7" t="s">
        <v>108</v>
      </c>
      <c r="AN1216" s="7" t="s">
        <v>109</v>
      </c>
      <c r="AQ1216">
        <v>3</v>
      </c>
      <c r="AR1216" s="44">
        <v>3</v>
      </c>
      <c r="AS1216" s="15">
        <f t="shared" si="1475"/>
        <v>46038.75</v>
      </c>
      <c r="AT1216" s="14" t="s">
        <v>163</v>
      </c>
      <c r="AU1216" s="12">
        <v>3.3069999999999999</v>
      </c>
      <c r="AV1216" s="17">
        <v>17</v>
      </c>
      <c r="AW1216" s="18" t="s">
        <v>1626</v>
      </c>
      <c r="AX1216" s="19" t="s">
        <v>4915</v>
      </c>
      <c r="AY1216" s="17" t="s">
        <v>3223</v>
      </c>
      <c r="AZ1216" s="14" t="s">
        <v>203</v>
      </c>
      <c r="BA1216" s="20" t="str">
        <f t="shared" si="1476"/>
        <v>17535940171225781151</v>
      </c>
      <c r="BB1216" s="31">
        <f t="shared" si="1477"/>
        <v>20</v>
      </c>
      <c r="BC1216" s="22" t="s">
        <v>757</v>
      </c>
      <c r="BD1216" s="23" t="s">
        <v>4916</v>
      </c>
      <c r="BF1216" s="8"/>
      <c r="BG1216" s="32">
        <v>27674167</v>
      </c>
      <c r="BH1216" s="32"/>
      <c r="BI1216" s="32"/>
      <c r="BJ1216" s="14" t="s">
        <v>371</v>
      </c>
      <c r="BK1216" s="14" t="str">
        <f>IF(K1216="CADRE","CADRE",CONCATENATE(J1216,"-",H1216))</f>
        <v>A-Panda</v>
      </c>
      <c r="BL1216" s="14" t="s">
        <v>595</v>
      </c>
      <c r="BM1216" s="25"/>
      <c r="BN1216" s="26" t="str">
        <f t="shared" si="1534"/>
        <v>17535940171225781151</v>
      </c>
      <c r="BO1216" s="27" t="str">
        <f t="shared" si="1535"/>
        <v>DAAJI ABIR</v>
      </c>
      <c r="BP1216" s="26">
        <f t="shared" si="1536"/>
        <v>1218</v>
      </c>
      <c r="BQ1216" s="28"/>
    </row>
    <row r="1217" spans="1:69" x14ac:dyDescent="0.25">
      <c r="A1217" t="str">
        <f>VLOOKUP(B1217,[2]RH!$B:$BV,72,0)</f>
        <v>Non-Actif</v>
      </c>
      <c r="B1217" s="6">
        <v>1219</v>
      </c>
      <c r="C1217" s="7" t="s">
        <v>100</v>
      </c>
      <c r="D1217" s="7" t="s">
        <v>4917</v>
      </c>
      <c r="E1217" s="7" t="s">
        <v>67</v>
      </c>
      <c r="F1217" s="7" t="s">
        <v>258</v>
      </c>
      <c r="G1217" s="7" t="s">
        <v>570</v>
      </c>
      <c r="H1217" s="7" t="s">
        <v>649</v>
      </c>
      <c r="I1217" s="7" t="s">
        <v>4918</v>
      </c>
      <c r="J1217" s="7" t="s">
        <v>281</v>
      </c>
      <c r="K1217" s="7" t="s">
        <v>89</v>
      </c>
      <c r="L1217" s="7" t="s">
        <v>90</v>
      </c>
      <c r="M1217" s="7" t="str">
        <f t="shared" si="1541"/>
        <v>Fire W</v>
      </c>
      <c r="N1217" s="8">
        <v>44939</v>
      </c>
      <c r="O1217" s="8"/>
      <c r="P1217" s="7">
        <f t="shared" ca="1" si="1480"/>
        <v>-431</v>
      </c>
      <c r="Q1217" s="8">
        <v>45271</v>
      </c>
      <c r="R1217" s="7" t="s">
        <v>2255</v>
      </c>
      <c r="S1217" s="7"/>
      <c r="T1217" s="9" t="s">
        <v>156</v>
      </c>
      <c r="U1217" s="7" t="str">
        <f t="shared" si="1467"/>
        <v>Contractuel</v>
      </c>
      <c r="V1217" s="8">
        <v>45261</v>
      </c>
      <c r="W1217" s="8">
        <v>45291</v>
      </c>
      <c r="X1217" s="8"/>
      <c r="Y1217" s="8"/>
      <c r="Z1217" s="8">
        <f>V1217</f>
        <v>45261</v>
      </c>
      <c r="AA1217" s="7">
        <f t="shared" si="1468"/>
        <v>1</v>
      </c>
      <c r="AB1217" s="7">
        <f t="shared" si="1469"/>
        <v>2023</v>
      </c>
      <c r="AC1217" s="7">
        <f t="shared" si="1470"/>
        <v>2027</v>
      </c>
      <c r="AD1217" s="10" t="e">
        <f t="shared" ref="AD1217:AD1280" ca="1" si="1550">IF(#REF!="Non",(DAYS360(N1217,Q1217)/360),(DAYS360(N1217,TODAY())/360))</f>
        <v>#REF!</v>
      </c>
      <c r="AE1217" s="10" t="e">
        <f t="shared" ca="1" si="1472"/>
        <v>#REF!</v>
      </c>
      <c r="AF1217" s="8">
        <v>34689</v>
      </c>
      <c r="AG1217" s="11">
        <f t="shared" ca="1" si="1473"/>
        <v>30.227397260273971</v>
      </c>
      <c r="AH1217" s="10" t="str">
        <f t="shared" ca="1" si="1474"/>
        <v>&gt;25&lt; 35</v>
      </c>
      <c r="AI1217" s="12"/>
      <c r="AJ1217" s="13"/>
      <c r="AK1217" s="12" t="s">
        <v>4919</v>
      </c>
      <c r="AL1217" s="8">
        <v>43426</v>
      </c>
      <c r="AM1217" s="7" t="s">
        <v>108</v>
      </c>
      <c r="AN1217" s="7" t="s">
        <v>109</v>
      </c>
      <c r="AQ1217" s="14">
        <v>3</v>
      </c>
      <c r="AR1217" s="14">
        <v>1</v>
      </c>
      <c r="AS1217" s="15">
        <f t="shared" si="1475"/>
        <v>45304.25</v>
      </c>
      <c r="AT1217" s="14" t="s">
        <v>163</v>
      </c>
      <c r="AU1217" s="12">
        <v>3.3069999999999999</v>
      </c>
      <c r="AV1217" s="17" t="s">
        <v>150</v>
      </c>
      <c r="AW1217" s="18" t="s">
        <v>339</v>
      </c>
      <c r="AX1217" s="19" t="s">
        <v>4920</v>
      </c>
      <c r="AY1217" s="17" t="s">
        <v>1689</v>
      </c>
      <c r="AZ1217" s="14" t="s">
        <v>174</v>
      </c>
      <c r="BA1217" s="20" t="str">
        <f t="shared" si="1476"/>
        <v>07080013810554760930</v>
      </c>
      <c r="BB1217" s="31">
        <f t="shared" si="1477"/>
        <v>20</v>
      </c>
      <c r="BC1217" s="22" t="s">
        <v>4921</v>
      </c>
      <c r="BD1217" s="23" t="s">
        <v>341</v>
      </c>
      <c r="BF1217" s="8">
        <v>45176</v>
      </c>
      <c r="BG1217" s="32">
        <v>29075925</v>
      </c>
      <c r="BH1217" s="32"/>
      <c r="BI1217" s="32"/>
      <c r="BJ1217" t="s">
        <v>1055</v>
      </c>
      <c r="BK1217" s="14" t="str">
        <f t="shared" si="1490"/>
        <v>B-Panda</v>
      </c>
      <c r="BL1217" s="14" t="s">
        <v>288</v>
      </c>
      <c r="BM1217" s="25"/>
      <c r="BN1217" s="26" t="str">
        <f t="shared" si="1534"/>
        <v>07080013810554760930</v>
      </c>
      <c r="BO1217" s="27" t="str">
        <f t="shared" si="1535"/>
        <v>AOUINI NADIA</v>
      </c>
      <c r="BP1217" s="26">
        <f t="shared" si="1536"/>
        <v>1219</v>
      </c>
      <c r="BQ1217" s="28"/>
    </row>
    <row r="1218" spans="1:69" x14ac:dyDescent="0.25">
      <c r="A1218" t="str">
        <f>VLOOKUP(B1218,[2]RH!$B:$BV,72,0)</f>
        <v>Non-Actif</v>
      </c>
      <c r="B1218" s="6">
        <v>1220</v>
      </c>
      <c r="C1218" s="7" t="s">
        <v>100</v>
      </c>
      <c r="D1218" s="7" t="s">
        <v>4922</v>
      </c>
      <c r="E1218" s="7" t="s">
        <v>67</v>
      </c>
      <c r="F1218" s="7" t="s">
        <v>118</v>
      </c>
      <c r="G1218" s="7" t="s">
        <v>2675</v>
      </c>
      <c r="H1218" s="7" t="s">
        <v>649</v>
      </c>
      <c r="I1218" s="7" t="s">
        <v>650</v>
      </c>
      <c r="J1218" s="7" t="s">
        <v>281</v>
      </c>
      <c r="K1218" s="7" t="s">
        <v>146</v>
      </c>
      <c r="L1218" s="7" t="s">
        <v>90</v>
      </c>
      <c r="M1218" s="7" t="str">
        <f t="shared" si="1541"/>
        <v>WIRE</v>
      </c>
      <c r="N1218" s="8">
        <v>44939</v>
      </c>
      <c r="O1218" s="8"/>
      <c r="P1218" s="7">
        <f t="shared" ca="1" si="1480"/>
        <v>-737</v>
      </c>
      <c r="Q1218" s="8">
        <v>44940</v>
      </c>
      <c r="R1218" s="7" t="s">
        <v>147</v>
      </c>
      <c r="S1218" s="7"/>
      <c r="T1218" s="9" t="s">
        <v>156</v>
      </c>
      <c r="U1218" s="7" t="str">
        <f t="shared" ref="U1218:U1281" si="1551">IF(T1218="CDI","Titulaire","Contractuel")</f>
        <v>Contractuel</v>
      </c>
      <c r="V1218" s="8">
        <v>44939</v>
      </c>
      <c r="W1218" s="8">
        <v>44985</v>
      </c>
      <c r="X1218" s="8"/>
      <c r="Y1218" s="8"/>
      <c r="Z1218" s="8">
        <f>V1218</f>
        <v>44939</v>
      </c>
      <c r="AA1218" s="7">
        <f t="shared" ref="AA1218:AA1281" si="1552">MONTH(N1218)</f>
        <v>1</v>
      </c>
      <c r="AB1218" s="7">
        <f t="shared" ref="AB1218:AB1281" si="1553">IF(N1218="","",YEAR(N1218))</f>
        <v>2023</v>
      </c>
      <c r="AC1218" s="7">
        <f t="shared" ref="AC1218:AC1281" si="1554">AB1218+4</f>
        <v>2027</v>
      </c>
      <c r="AD1218" s="10" t="e">
        <f t="shared" ref="AD1218:AD1281" ca="1" si="1555">IF(#REF!="Non",(DAYS360(N1218,Q1218)/360),(DAYS360(N1218,TODAY())/360))</f>
        <v>#REF!</v>
      </c>
      <c r="AE1218" s="10" t="e">
        <f t="shared" ref="AE1218:AE1281" ca="1" si="1556">+IF(AD1218&lt;1,"&lt; 1",IF(AND(AD1218&gt;=1,AD1218&lt;2),"&lt; 2",IF(AND(AD1218&gt;=2,AD1218&lt;3),"&lt; 3",IF(AND(AD1218&gt;=3,AD1218&lt;=4),"&lt; 4",IF(AD1218&gt;4,"&gt; 4")))))</f>
        <v>#REF!</v>
      </c>
      <c r="AF1218" s="8">
        <v>36433</v>
      </c>
      <c r="AG1218" s="11">
        <f t="shared" ref="AG1218:AG1281" ca="1" si="1557">(TODAY()-AF1218)/365</f>
        <v>25.449315068493149</v>
      </c>
      <c r="AH1218" s="10" t="str">
        <f t="shared" ref="AH1218:AH1281" ca="1" si="1558">+IF(AG1218&lt;25,"&lt; 25",IF(AND(AG1218&gt;=25,AG1218&lt;35),"&gt;25&lt; 35",IF(AND(AG1218&gt;=35,AG1218&lt;45),"&gt;35&lt; 45",IF(AND(AG1218&gt;=45,AG1218&lt;=55),"&gt;45&lt; 55",IF(AG1218&gt;55,"&gt; 55")))))</f>
        <v>&gt;25&lt; 35</v>
      </c>
      <c r="AI1218" s="12">
        <v>17190438</v>
      </c>
      <c r="AJ1218" s="13" t="s">
        <v>192</v>
      </c>
      <c r="AK1218" s="12">
        <v>13021399</v>
      </c>
      <c r="AL1218" s="8">
        <v>44907</v>
      </c>
      <c r="AM1218" s="7" t="s">
        <v>108</v>
      </c>
      <c r="AN1218" s="7" t="s">
        <v>109</v>
      </c>
      <c r="AQ1218" s="14">
        <v>3</v>
      </c>
      <c r="AR1218" s="14">
        <v>1</v>
      </c>
      <c r="AS1218" s="15">
        <f t="shared" ref="AS1218:AS1281" si="1559">N1218+(365.25*AR1218)</f>
        <v>45304.25</v>
      </c>
      <c r="AT1218" s="14" t="s">
        <v>163</v>
      </c>
      <c r="AU1218" s="12">
        <v>3.3069999999999999</v>
      </c>
      <c r="AV1218" s="17" t="s">
        <v>236</v>
      </c>
      <c r="AW1218" s="18" t="s">
        <v>201</v>
      </c>
      <c r="AX1218" s="19" t="s">
        <v>4923</v>
      </c>
      <c r="AY1218" s="17" t="s">
        <v>2135</v>
      </c>
      <c r="AZ1218" s="14" t="s">
        <v>203</v>
      </c>
      <c r="BA1218" s="20" t="str">
        <f t="shared" ref="BA1218:BA1281" si="1560">CONCATENATE(AV1218,AW1218,AX1218,AY1218)</f>
        <v>17001000000269756315</v>
      </c>
      <c r="BB1218" s="31">
        <f t="shared" ref="BB1218:BB1281" si="1561">LEN(BA1218)</f>
        <v>20</v>
      </c>
      <c r="BC1218" s="22" t="s">
        <v>4924</v>
      </c>
      <c r="BD1218" s="23" t="s">
        <v>115</v>
      </c>
      <c r="BF1218" s="8"/>
      <c r="BG1218" s="32">
        <v>51537135</v>
      </c>
      <c r="BH1218" s="32"/>
      <c r="BI1218" s="32"/>
      <c r="BK1218" s="14" t="str">
        <f t="shared" si="1490"/>
        <v>B-Panda</v>
      </c>
      <c r="BL1218" s="14"/>
      <c r="BM1218" s="25"/>
      <c r="BN1218" s="26" t="str">
        <f t="shared" si="1534"/>
        <v>17001000000269756315</v>
      </c>
      <c r="BO1218" s="27" t="str">
        <f t="shared" si="1535"/>
        <v>BEN SAID GHADA</v>
      </c>
      <c r="BP1218" s="26">
        <f t="shared" si="1536"/>
        <v>1220</v>
      </c>
      <c r="BQ1218" s="28"/>
    </row>
    <row r="1219" spans="1:69" x14ac:dyDescent="0.25">
      <c r="A1219" t="str">
        <f>VLOOKUP(B1219,[2]RH!$B:$BV,72,0)</f>
        <v>Non-Actif</v>
      </c>
      <c r="B1219" s="6">
        <v>1221</v>
      </c>
      <c r="C1219" s="7" t="s">
        <v>100</v>
      </c>
      <c r="D1219" s="7" t="s">
        <v>4925</v>
      </c>
      <c r="E1219" s="7" t="s">
        <v>67</v>
      </c>
      <c r="F1219" s="7" t="s">
        <v>118</v>
      </c>
      <c r="G1219" s="7" t="s">
        <v>533</v>
      </c>
      <c r="H1219" s="7">
        <v>965</v>
      </c>
      <c r="I1219" s="7" t="s">
        <v>1407</v>
      </c>
      <c r="J1219" s="7" t="s">
        <v>190</v>
      </c>
      <c r="K1219" s="7" t="s">
        <v>89</v>
      </c>
      <c r="L1219" s="7" t="s">
        <v>90</v>
      </c>
      <c r="M1219" s="7" t="str">
        <f t="shared" si="1541"/>
        <v>Contrôle Qualité</v>
      </c>
      <c r="N1219" s="8">
        <v>44939</v>
      </c>
      <c r="O1219" s="8"/>
      <c r="P1219" s="7">
        <f t="shared" ref="P1219:P1282" ca="1" si="1562">IF(W1219="","",W1219-TODAY())</f>
        <v>-431</v>
      </c>
      <c r="Q1219" s="8">
        <v>45291</v>
      </c>
      <c r="R1219" s="67" t="s">
        <v>290</v>
      </c>
      <c r="S1219" s="7"/>
      <c r="T1219" s="9" t="s">
        <v>156</v>
      </c>
      <c r="U1219" s="7" t="str">
        <f t="shared" si="1551"/>
        <v>Contractuel</v>
      </c>
      <c r="V1219" s="8">
        <v>45261</v>
      </c>
      <c r="W1219" s="8">
        <v>45291</v>
      </c>
      <c r="X1219" s="8"/>
      <c r="Y1219" s="8"/>
      <c r="Z1219" s="8"/>
      <c r="AA1219" s="7">
        <f t="shared" si="1552"/>
        <v>1</v>
      </c>
      <c r="AB1219" s="7">
        <f t="shared" si="1553"/>
        <v>2023</v>
      </c>
      <c r="AC1219" s="7">
        <f t="shared" si="1554"/>
        <v>2027</v>
      </c>
      <c r="AD1219" s="10" t="e">
        <f t="shared" ref="AD1219:AD1282" ca="1" si="1563">IF(#REF!="Non",(DAYS360(N1219,Q1219)/360),(DAYS360(N1219,TODAY())/360))</f>
        <v>#REF!</v>
      </c>
      <c r="AE1219" s="10" t="e">
        <f t="shared" ca="1" si="1556"/>
        <v>#REF!</v>
      </c>
      <c r="AF1219" s="8">
        <v>34742</v>
      </c>
      <c r="AG1219" s="11">
        <f t="shared" ca="1" si="1557"/>
        <v>30.082191780821919</v>
      </c>
      <c r="AH1219" s="10" t="str">
        <f t="shared" ca="1" si="1558"/>
        <v>&gt;25&lt; 35</v>
      </c>
      <c r="AI1219" s="94">
        <v>17377774</v>
      </c>
      <c r="AJ1219" s="13" t="s">
        <v>150</v>
      </c>
      <c r="AK1219" s="12" t="s">
        <v>4926</v>
      </c>
      <c r="AL1219" s="8">
        <v>41890</v>
      </c>
      <c r="AM1219" s="7" t="s">
        <v>108</v>
      </c>
      <c r="AN1219" s="7" t="s">
        <v>109</v>
      </c>
      <c r="AQ1219" s="14">
        <v>3</v>
      </c>
      <c r="AR1219" s="14">
        <v>1</v>
      </c>
      <c r="AS1219" s="15">
        <f t="shared" si="1559"/>
        <v>45304.25</v>
      </c>
      <c r="AT1219" s="14" t="s">
        <v>163</v>
      </c>
      <c r="AU1219" s="12">
        <v>3.3069999999999999</v>
      </c>
      <c r="AV1219" s="17" t="s">
        <v>433</v>
      </c>
      <c r="AW1219" s="18" t="s">
        <v>1464</v>
      </c>
      <c r="AX1219" s="19" t="s">
        <v>4927</v>
      </c>
      <c r="AY1219" s="17" t="s">
        <v>582</v>
      </c>
      <c r="AZ1219" s="14" t="s">
        <v>195</v>
      </c>
      <c r="BA1219" s="20" t="str">
        <f t="shared" si="1560"/>
        <v>12055000000239920719</v>
      </c>
      <c r="BB1219" s="31">
        <f t="shared" si="1561"/>
        <v>20</v>
      </c>
      <c r="BC1219" s="22" t="s">
        <v>4928</v>
      </c>
      <c r="BD1219" s="23" t="s">
        <v>341</v>
      </c>
      <c r="BF1219" s="8">
        <v>45062</v>
      </c>
      <c r="BG1219" s="32">
        <v>28802279</v>
      </c>
      <c r="BH1219" s="32"/>
      <c r="BI1219" s="32"/>
      <c r="BJ1219" t="s">
        <v>486</v>
      </c>
      <c r="BK1219" s="14" t="str">
        <f t="shared" si="1490"/>
        <v>A-965</v>
      </c>
      <c r="BL1219" s="14" t="s">
        <v>288</v>
      </c>
      <c r="BM1219" s="25"/>
      <c r="BN1219" s="26" t="str">
        <f t="shared" si="1534"/>
        <v>12055000000239920719</v>
      </c>
      <c r="BO1219" s="27" t="str">
        <f t="shared" si="1535"/>
        <v>FARHANI MARIEM</v>
      </c>
      <c r="BP1219" s="26">
        <f t="shared" si="1536"/>
        <v>1221</v>
      </c>
      <c r="BQ1219" s="28"/>
    </row>
    <row r="1220" spans="1:69" x14ac:dyDescent="0.25">
      <c r="A1220" t="str">
        <f>VLOOKUP(B1220,[2]RH!$B:$BV,72,0)</f>
        <v>Non-Actif</v>
      </c>
      <c r="B1220" s="6">
        <v>1222</v>
      </c>
      <c r="C1220" s="7" t="s">
        <v>100</v>
      </c>
      <c r="D1220" s="7" t="s">
        <v>4929</v>
      </c>
      <c r="E1220" s="7" t="s">
        <v>67</v>
      </c>
      <c r="F1220" s="7" t="s">
        <v>118</v>
      </c>
      <c r="G1220" s="7" t="s">
        <v>533</v>
      </c>
      <c r="H1220" s="7" t="s">
        <v>649</v>
      </c>
      <c r="I1220" s="7" t="s">
        <v>709</v>
      </c>
      <c r="J1220" s="7" t="s">
        <v>190</v>
      </c>
      <c r="K1220" s="7" t="s">
        <v>89</v>
      </c>
      <c r="L1220" s="7" t="s">
        <v>90</v>
      </c>
      <c r="M1220" s="7" t="str">
        <f t="shared" si="1541"/>
        <v>Contrôle Qualité</v>
      </c>
      <c r="N1220" s="8">
        <v>44939</v>
      </c>
      <c r="O1220" s="8"/>
      <c r="P1220" s="7" t="str">
        <f t="shared" ca="1" si="1562"/>
        <v/>
      </c>
      <c r="Q1220" s="8">
        <v>45258</v>
      </c>
      <c r="R1220" s="7" t="s">
        <v>1909</v>
      </c>
      <c r="S1220" s="7"/>
      <c r="T1220" s="9" t="s">
        <v>394</v>
      </c>
      <c r="U1220" s="7" t="str">
        <f t="shared" si="1551"/>
        <v>Contractuel</v>
      </c>
      <c r="V1220" s="8"/>
      <c r="W1220" s="8"/>
      <c r="X1220" s="8">
        <v>44939</v>
      </c>
      <c r="Y1220" s="8">
        <v>45308</v>
      </c>
      <c r="Z1220" s="8"/>
      <c r="AA1220" s="7">
        <f t="shared" si="1552"/>
        <v>1</v>
      </c>
      <c r="AB1220" s="7">
        <f t="shared" si="1553"/>
        <v>2023</v>
      </c>
      <c r="AC1220" s="7">
        <f t="shared" si="1554"/>
        <v>2027</v>
      </c>
      <c r="AD1220" s="10" t="e">
        <f t="shared" ref="AD1220:AD1283" ca="1" si="1564">IF(#REF!="Non",(DAYS360(N1220,Q1220)/360),(DAYS360(N1220,TODAY())/360))</f>
        <v>#REF!</v>
      </c>
      <c r="AE1220" s="10" t="e">
        <f t="shared" ca="1" si="1556"/>
        <v>#REF!</v>
      </c>
      <c r="AF1220" s="8">
        <v>36183</v>
      </c>
      <c r="AG1220" s="11">
        <f t="shared" ca="1" si="1557"/>
        <v>26.134246575342466</v>
      </c>
      <c r="AH1220" s="10" t="str">
        <f t="shared" ca="1" si="1558"/>
        <v>&gt;25&lt; 35</v>
      </c>
      <c r="AI1220" s="12"/>
      <c r="AJ1220" s="13"/>
      <c r="AK1220" s="12" t="s">
        <v>4930</v>
      </c>
      <c r="AL1220" s="8">
        <v>42902</v>
      </c>
      <c r="AM1220" s="7" t="s">
        <v>108</v>
      </c>
      <c r="AN1220" s="7" t="s">
        <v>109</v>
      </c>
      <c r="AQ1220" s="14">
        <v>3</v>
      </c>
      <c r="AR1220" s="14">
        <v>1</v>
      </c>
      <c r="AS1220" s="15">
        <f t="shared" si="1559"/>
        <v>45304.25</v>
      </c>
      <c r="AT1220" s="14" t="s">
        <v>163</v>
      </c>
      <c r="AU1220" s="12">
        <f>490/208</f>
        <v>2.3557692307692308</v>
      </c>
      <c r="AV1220" s="17" t="s">
        <v>236</v>
      </c>
      <c r="AW1220" s="18" t="s">
        <v>201</v>
      </c>
      <c r="AX1220" s="19" t="s">
        <v>4931</v>
      </c>
      <c r="AY1220" s="17" t="s">
        <v>120</v>
      </c>
      <c r="AZ1220" s="14" t="s">
        <v>203</v>
      </c>
      <c r="BA1220" s="20" t="str">
        <f t="shared" si="1560"/>
        <v>17001000000322088106</v>
      </c>
      <c r="BB1220" s="31">
        <f t="shared" si="1561"/>
        <v>20</v>
      </c>
      <c r="BC1220" s="22" t="s">
        <v>4932</v>
      </c>
      <c r="BD1220" s="23" t="s">
        <v>4362</v>
      </c>
      <c r="BF1220" s="8"/>
      <c r="BG1220" s="32">
        <v>53498068</v>
      </c>
      <c r="BH1220" s="32"/>
      <c r="BI1220" s="32"/>
      <c r="BJ1220" t="s">
        <v>568</v>
      </c>
      <c r="BK1220" s="14" t="str">
        <f t="shared" si="1490"/>
        <v>A-Panda</v>
      </c>
      <c r="BL1220" s="14" t="s">
        <v>288</v>
      </c>
      <c r="BM1220" s="25"/>
      <c r="BN1220" s="26" t="str">
        <f t="shared" si="1534"/>
        <v>17001000000322088106</v>
      </c>
      <c r="BO1220" s="27" t="str">
        <f t="shared" si="1535"/>
        <v>BEJAOUI KHAOULA</v>
      </c>
      <c r="BP1220" s="26">
        <f t="shared" si="1536"/>
        <v>1222</v>
      </c>
      <c r="BQ1220" s="28"/>
    </row>
    <row r="1221" spans="1:69" x14ac:dyDescent="0.25">
      <c r="A1221" t="str">
        <f>VLOOKUP(B1221,[2]RH!$B:$BV,72,0)</f>
        <v>Non-Actif</v>
      </c>
      <c r="B1221" s="6">
        <v>1223</v>
      </c>
      <c r="C1221" s="7" t="s">
        <v>100</v>
      </c>
      <c r="D1221" s="7" t="s">
        <v>4933</v>
      </c>
      <c r="E1221" s="7" t="s">
        <v>67</v>
      </c>
      <c r="F1221" s="7" t="s">
        <v>118</v>
      </c>
      <c r="G1221" s="7" t="s">
        <v>533</v>
      </c>
      <c r="H1221" s="7" t="s">
        <v>649</v>
      </c>
      <c r="I1221" s="7" t="s">
        <v>709</v>
      </c>
      <c r="J1221" s="7" t="s">
        <v>190</v>
      </c>
      <c r="K1221" s="7" t="s">
        <v>89</v>
      </c>
      <c r="L1221" s="7" t="s">
        <v>90</v>
      </c>
      <c r="M1221" s="7" t="str">
        <f t="shared" si="1541"/>
        <v>Contrôle Qualité</v>
      </c>
      <c r="N1221" s="8">
        <v>44939</v>
      </c>
      <c r="O1221" s="8"/>
      <c r="P1221" s="7" t="str">
        <f t="shared" ca="1" si="1562"/>
        <v/>
      </c>
      <c r="Q1221" s="8">
        <v>45180</v>
      </c>
      <c r="R1221" s="7" t="s">
        <v>4934</v>
      </c>
      <c r="S1221" s="7"/>
      <c r="T1221" s="9" t="s">
        <v>4878</v>
      </c>
      <c r="U1221" s="7" t="str">
        <f t="shared" si="1551"/>
        <v>Contractuel</v>
      </c>
      <c r="V1221" s="8"/>
      <c r="W1221" s="8"/>
      <c r="X1221" s="8">
        <v>44939</v>
      </c>
      <c r="Y1221" s="8">
        <f>N1221+365</f>
        <v>45304</v>
      </c>
      <c r="Z1221" s="8"/>
      <c r="AA1221" s="7">
        <f t="shared" si="1552"/>
        <v>1</v>
      </c>
      <c r="AB1221" s="7">
        <f t="shared" si="1553"/>
        <v>2023</v>
      </c>
      <c r="AC1221" s="7">
        <f t="shared" si="1554"/>
        <v>2027</v>
      </c>
      <c r="AD1221" s="10" t="e">
        <f t="shared" ref="AD1221:AD1284" ca="1" si="1565">IF(#REF!="Non",(DAYS360(N1221,Q1221)/360),(DAYS360(N1221,TODAY())/360))</f>
        <v>#REF!</v>
      </c>
      <c r="AE1221" s="10" t="e">
        <f t="shared" ca="1" si="1556"/>
        <v>#REF!</v>
      </c>
      <c r="AF1221" s="8">
        <v>36369</v>
      </c>
      <c r="AG1221" s="11">
        <f t="shared" ca="1" si="1557"/>
        <v>25.624657534246577</v>
      </c>
      <c r="AH1221" s="10" t="str">
        <f t="shared" ca="1" si="1558"/>
        <v>&gt;25&lt; 35</v>
      </c>
      <c r="AI1221" s="12"/>
      <c r="AJ1221" s="13"/>
      <c r="AK1221" s="12">
        <v>11665824</v>
      </c>
      <c r="AL1221" s="8">
        <v>43196</v>
      </c>
      <c r="AM1221" s="7" t="s">
        <v>108</v>
      </c>
      <c r="AN1221" s="7" t="s">
        <v>109</v>
      </c>
      <c r="AQ1221" s="14">
        <v>3</v>
      </c>
      <c r="AR1221" s="14">
        <v>1</v>
      </c>
      <c r="AS1221" s="15">
        <f t="shared" si="1559"/>
        <v>45304.25</v>
      </c>
      <c r="AT1221" s="14" t="s">
        <v>163</v>
      </c>
      <c r="AU1221" s="12">
        <f>490/208</f>
        <v>2.3557692307692308</v>
      </c>
      <c r="AV1221" s="17" t="s">
        <v>236</v>
      </c>
      <c r="AW1221" s="18" t="s">
        <v>201</v>
      </c>
      <c r="AX1221" s="19" t="s">
        <v>4935</v>
      </c>
      <c r="AY1221" s="17" t="s">
        <v>833</v>
      </c>
      <c r="AZ1221" s="14" t="s">
        <v>203</v>
      </c>
      <c r="BA1221" s="20" t="str">
        <f t="shared" si="1560"/>
        <v>17001000000322062789</v>
      </c>
      <c r="BB1221" s="31">
        <f t="shared" si="1561"/>
        <v>20</v>
      </c>
      <c r="BC1221" s="22" t="s">
        <v>4936</v>
      </c>
      <c r="BD1221" s="23" t="s">
        <v>4885</v>
      </c>
      <c r="BF1221" s="8"/>
      <c r="BG1221" s="32">
        <v>56025044</v>
      </c>
      <c r="BH1221" s="32"/>
      <c r="BI1221" s="32"/>
      <c r="BJ1221" t="s">
        <v>600</v>
      </c>
      <c r="BK1221" s="14" t="str">
        <f t="shared" si="1490"/>
        <v>A-Panda</v>
      </c>
      <c r="BL1221" s="14" t="s">
        <v>288</v>
      </c>
      <c r="BM1221" s="25"/>
      <c r="BN1221" s="26" t="str">
        <f t="shared" si="1534"/>
        <v>17001000000322062789</v>
      </c>
      <c r="BO1221" s="27" t="str">
        <f t="shared" si="1535"/>
        <v>MIMOUNI IMEN</v>
      </c>
      <c r="BP1221" s="26">
        <f t="shared" si="1536"/>
        <v>1223</v>
      </c>
      <c r="BQ1221" s="28"/>
    </row>
    <row r="1222" spans="1:69" x14ac:dyDescent="0.25">
      <c r="A1222" t="str">
        <f>VLOOKUP(B1222,[2]RH!$B:$BV,72,0)</f>
        <v>si</v>
      </c>
      <c r="B1222" s="6">
        <v>1224</v>
      </c>
      <c r="C1222" s="7" t="s">
        <v>168</v>
      </c>
      <c r="D1222" s="7" t="s">
        <v>4937</v>
      </c>
      <c r="E1222" s="7" t="s">
        <v>67</v>
      </c>
      <c r="F1222" s="7" t="s">
        <v>118</v>
      </c>
      <c r="G1222" s="7" t="s">
        <v>2675</v>
      </c>
      <c r="H1222" s="7" t="s">
        <v>649</v>
      </c>
      <c r="I1222" s="7" t="s">
        <v>650</v>
      </c>
      <c r="J1222" s="7" t="s">
        <v>281</v>
      </c>
      <c r="K1222" s="7" t="s">
        <v>146</v>
      </c>
      <c r="L1222" s="7" t="s">
        <v>90</v>
      </c>
      <c r="M1222" s="7" t="str">
        <f t="shared" si="1541"/>
        <v>WIRE</v>
      </c>
      <c r="N1222" s="8">
        <v>44939</v>
      </c>
      <c r="O1222" s="8"/>
      <c r="P1222" s="7">
        <f t="shared" ca="1" si="1562"/>
        <v>-6</v>
      </c>
      <c r="Q1222" s="8"/>
      <c r="R1222" s="7"/>
      <c r="S1222" s="7"/>
      <c r="T1222" s="9" t="s">
        <v>156</v>
      </c>
      <c r="U1222" s="7" t="str">
        <f t="shared" si="1551"/>
        <v>Contractuel</v>
      </c>
      <c r="V1222" s="8">
        <v>45689</v>
      </c>
      <c r="W1222" s="8">
        <f>VLOOKUP(B1222,[1]BASE!$A:$Q,17,0)</f>
        <v>45716</v>
      </c>
      <c r="X1222" s="8"/>
      <c r="Y1222" s="8"/>
      <c r="Z1222" s="8">
        <f t="shared" ref="Z1222:Z1232" si="1566">V1222</f>
        <v>45689</v>
      </c>
      <c r="AA1222" s="7">
        <f t="shared" si="1552"/>
        <v>1</v>
      </c>
      <c r="AB1222" s="7">
        <f t="shared" si="1553"/>
        <v>2023</v>
      </c>
      <c r="AC1222" s="7">
        <f t="shared" si="1554"/>
        <v>2027</v>
      </c>
      <c r="AD1222" s="10" t="e">
        <f t="shared" ref="AD1222:AD1285" ca="1" si="1567">IF(#REF!="Non",(DAYS360(N1222,Q1222)/360),(DAYS360(N1222,TODAY())/360))</f>
        <v>#REF!</v>
      </c>
      <c r="AE1222" s="10" t="e">
        <f t="shared" ca="1" si="1556"/>
        <v>#REF!</v>
      </c>
      <c r="AF1222" s="8">
        <v>33831</v>
      </c>
      <c r="AG1222" s="11">
        <f t="shared" ca="1" si="1557"/>
        <v>32.578082191780823</v>
      </c>
      <c r="AH1222" s="10" t="str">
        <f t="shared" ca="1" si="1558"/>
        <v>&gt;25&lt; 35</v>
      </c>
      <c r="AI1222" s="12">
        <v>16927542</v>
      </c>
      <c r="AJ1222" s="13" t="s">
        <v>73</v>
      </c>
      <c r="AK1222" s="12" t="s">
        <v>4938</v>
      </c>
      <c r="AL1222" s="8">
        <v>40613</v>
      </c>
      <c r="AM1222" s="7" t="s">
        <v>108</v>
      </c>
      <c r="AN1222" s="7" t="s">
        <v>76</v>
      </c>
      <c r="AO1222">
        <v>2</v>
      </c>
      <c r="AQ1222">
        <v>3</v>
      </c>
      <c r="AR1222" s="44">
        <v>3</v>
      </c>
      <c r="AS1222" s="15">
        <f t="shared" si="1559"/>
        <v>46034.75</v>
      </c>
      <c r="AT1222" s="14" t="s">
        <v>163</v>
      </c>
      <c r="AU1222" s="12">
        <v>3.3069999999999999</v>
      </c>
      <c r="AV1222" s="17">
        <v>17</v>
      </c>
      <c r="AW1222" s="18">
        <v>53594</v>
      </c>
      <c r="AX1222" s="19" t="s">
        <v>4939</v>
      </c>
      <c r="AY1222" s="17">
        <v>59</v>
      </c>
      <c r="AZ1222" s="14" t="s">
        <v>203</v>
      </c>
      <c r="BA1222" s="20" t="str">
        <f t="shared" si="1560"/>
        <v>17535940201403399159</v>
      </c>
      <c r="BB1222" s="31">
        <f t="shared" si="1561"/>
        <v>20</v>
      </c>
      <c r="BC1222" s="22" t="s">
        <v>4940</v>
      </c>
      <c r="BD1222" s="23" t="s">
        <v>341</v>
      </c>
      <c r="BF1222" s="8"/>
      <c r="BG1222" s="32">
        <v>20204828</v>
      </c>
      <c r="BH1222" s="32">
        <v>23115391</v>
      </c>
      <c r="BI1222" s="32"/>
      <c r="BJ1222" t="s">
        <v>3173</v>
      </c>
      <c r="BK1222" s="14" t="str">
        <f>IF(K1222="CADRE","CADRE",CONCATENATE(J1222,"-",H1222))</f>
        <v>B-Panda</v>
      </c>
      <c r="BL1222" s="14" t="s">
        <v>595</v>
      </c>
      <c r="BM1222" s="25"/>
      <c r="BN1222" s="26" t="str">
        <f t="shared" si="1534"/>
        <v>17535940201403399159</v>
      </c>
      <c r="BO1222" s="27" t="str">
        <f t="shared" si="1535"/>
        <v>HERMI SAFIA</v>
      </c>
      <c r="BP1222" s="26">
        <f t="shared" si="1536"/>
        <v>1224</v>
      </c>
      <c r="BQ1222" s="28"/>
    </row>
    <row r="1223" spans="1:69" x14ac:dyDescent="0.25">
      <c r="A1223" t="str">
        <f>VLOOKUP(B1223,[2]RH!$B:$BV,72,0)</f>
        <v>Non-Actif</v>
      </c>
      <c r="B1223" s="6">
        <v>1225</v>
      </c>
      <c r="C1223" s="7" t="s">
        <v>4941</v>
      </c>
      <c r="D1223" s="7" t="s">
        <v>4942</v>
      </c>
      <c r="E1223" s="7" t="s">
        <v>67</v>
      </c>
      <c r="F1223" s="7" t="s">
        <v>118</v>
      </c>
      <c r="G1223" s="7" t="s">
        <v>4943</v>
      </c>
      <c r="H1223" s="7">
        <v>520</v>
      </c>
      <c r="I1223" s="7" t="s">
        <v>189</v>
      </c>
      <c r="J1223" s="7" t="s">
        <v>190</v>
      </c>
      <c r="K1223" s="7" t="s">
        <v>146</v>
      </c>
      <c r="L1223" s="7" t="s">
        <v>90</v>
      </c>
      <c r="M1223" s="7" t="str">
        <f t="shared" si="1541"/>
        <v>alimentatrice</v>
      </c>
      <c r="N1223" s="8">
        <v>44939</v>
      </c>
      <c r="O1223" s="8"/>
      <c r="P1223" s="7">
        <f t="shared" ca="1" si="1562"/>
        <v>-645</v>
      </c>
      <c r="Q1223" s="8">
        <v>45077</v>
      </c>
      <c r="R1223" s="7" t="s">
        <v>290</v>
      </c>
      <c r="S1223" s="7"/>
      <c r="T1223" s="9" t="s">
        <v>156</v>
      </c>
      <c r="U1223" s="7" t="str">
        <f t="shared" si="1551"/>
        <v>Contractuel</v>
      </c>
      <c r="V1223" s="8">
        <v>45017</v>
      </c>
      <c r="W1223" s="8">
        <v>45077</v>
      </c>
      <c r="X1223" s="8"/>
      <c r="Y1223" s="8"/>
      <c r="Z1223" s="8">
        <f t="shared" si="1566"/>
        <v>45017</v>
      </c>
      <c r="AA1223" s="7">
        <f t="shared" si="1552"/>
        <v>1</v>
      </c>
      <c r="AB1223" s="7">
        <f t="shared" si="1553"/>
        <v>2023</v>
      </c>
      <c r="AC1223" s="7">
        <f t="shared" si="1554"/>
        <v>2027</v>
      </c>
      <c r="AD1223" s="10" t="e">
        <f t="shared" ref="AD1223:AD1286" ca="1" si="1568">IF(#REF!="Non",(DAYS360(N1223,Q1223)/360),(DAYS360(N1223,TODAY())/360))</f>
        <v>#REF!</v>
      </c>
      <c r="AE1223" s="10" t="e">
        <f t="shared" ca="1" si="1556"/>
        <v>#REF!</v>
      </c>
      <c r="AF1223" s="8">
        <v>36644</v>
      </c>
      <c r="AG1223" s="11">
        <f t="shared" ca="1" si="1557"/>
        <v>24.87123287671233</v>
      </c>
      <c r="AH1223" s="10" t="str">
        <f t="shared" ca="1" si="1558"/>
        <v>&lt; 25</v>
      </c>
      <c r="AI1223" s="12"/>
      <c r="AJ1223" s="13"/>
      <c r="AK1223" s="12" t="s">
        <v>4944</v>
      </c>
      <c r="AL1223" s="8">
        <v>43531</v>
      </c>
      <c r="AM1223" s="7" t="s">
        <v>108</v>
      </c>
      <c r="AN1223" s="7" t="s">
        <v>76</v>
      </c>
      <c r="AO1223">
        <v>0</v>
      </c>
      <c r="AQ1223" s="14">
        <v>3</v>
      </c>
      <c r="AR1223" s="14">
        <v>1</v>
      </c>
      <c r="AS1223" s="15">
        <f t="shared" si="1559"/>
        <v>45304.25</v>
      </c>
      <c r="AT1223" s="14" t="s">
        <v>163</v>
      </c>
      <c r="AU1223" s="12">
        <v>3.3069999999999999</v>
      </c>
      <c r="AV1223" s="17">
        <v>12</v>
      </c>
      <c r="AW1223" s="18">
        <v>11600</v>
      </c>
      <c r="AX1223" s="19" t="s">
        <v>4945</v>
      </c>
      <c r="AY1223" s="17">
        <v>39</v>
      </c>
      <c r="AZ1223" s="14" t="s">
        <v>195</v>
      </c>
      <c r="BA1223" s="20" t="str">
        <f t="shared" si="1560"/>
        <v>12116000000239330639</v>
      </c>
      <c r="BB1223" s="31">
        <f t="shared" si="1561"/>
        <v>20</v>
      </c>
      <c r="BC1223" s="22" t="s">
        <v>4946</v>
      </c>
      <c r="BD1223" s="23" t="s">
        <v>341</v>
      </c>
      <c r="BF1223" s="8">
        <v>44927</v>
      </c>
      <c r="BG1223" s="32">
        <v>27434813</v>
      </c>
      <c r="BH1223" s="32"/>
      <c r="BI1223" s="32"/>
      <c r="BK1223" s="14" t="str">
        <f t="shared" si="1490"/>
        <v>A-520</v>
      </c>
      <c r="BL1223" s="14" t="s">
        <v>288</v>
      </c>
      <c r="BM1223" s="25"/>
      <c r="BN1223" s="26" t="str">
        <f t="shared" si="1534"/>
        <v>12116000000239330639</v>
      </c>
      <c r="BO1223" s="27" t="str">
        <f t="shared" si="1535"/>
        <v>ABDELLAOUI MOUNA</v>
      </c>
      <c r="BP1223" s="26">
        <f t="shared" si="1536"/>
        <v>1225</v>
      </c>
      <c r="BQ1223" s="28"/>
    </row>
    <row r="1224" spans="1:69" x14ac:dyDescent="0.25">
      <c r="A1224" t="str">
        <f>VLOOKUP(B1224,[2]RH!$B:$BV,72,0)</f>
        <v>Non-Actif</v>
      </c>
      <c r="B1224" s="6">
        <v>1226</v>
      </c>
      <c r="C1224" s="7" t="s">
        <v>100</v>
      </c>
      <c r="D1224" s="7" t="s">
        <v>4947</v>
      </c>
      <c r="E1224" s="7" t="s">
        <v>67</v>
      </c>
      <c r="F1224" s="7" t="s">
        <v>118</v>
      </c>
      <c r="G1224" s="7" t="s">
        <v>533</v>
      </c>
      <c r="H1224" s="7">
        <v>560</v>
      </c>
      <c r="I1224" s="7" t="s">
        <v>189</v>
      </c>
      <c r="J1224" s="7" t="s">
        <v>190</v>
      </c>
      <c r="K1224" s="7" t="s">
        <v>89</v>
      </c>
      <c r="L1224" s="7" t="s">
        <v>90</v>
      </c>
      <c r="M1224" s="7" t="str">
        <f t="shared" si="1541"/>
        <v>Contrôle Qualité</v>
      </c>
      <c r="N1224" s="8">
        <v>44939</v>
      </c>
      <c r="O1224" s="8"/>
      <c r="P1224" s="7">
        <f t="shared" ca="1" si="1562"/>
        <v>-676</v>
      </c>
      <c r="Q1224" s="8">
        <v>45047</v>
      </c>
      <c r="R1224" s="7" t="s">
        <v>4245</v>
      </c>
      <c r="S1224" s="7"/>
      <c r="T1224" s="9" t="s">
        <v>156</v>
      </c>
      <c r="U1224" s="7" t="str">
        <f t="shared" si="1551"/>
        <v>Contractuel</v>
      </c>
      <c r="V1224" s="8">
        <v>44986</v>
      </c>
      <c r="W1224" s="8">
        <v>45046</v>
      </c>
      <c r="X1224" s="8"/>
      <c r="Y1224" s="8"/>
      <c r="Z1224" s="8">
        <f t="shared" si="1566"/>
        <v>44986</v>
      </c>
      <c r="AA1224" s="7">
        <f t="shared" si="1552"/>
        <v>1</v>
      </c>
      <c r="AB1224" s="7">
        <f t="shared" si="1553"/>
        <v>2023</v>
      </c>
      <c r="AC1224" s="7">
        <f t="shared" si="1554"/>
        <v>2027</v>
      </c>
      <c r="AD1224" s="10" t="e">
        <f t="shared" ref="AD1224:AD1287" ca="1" si="1569">IF(#REF!="Non",(DAYS360(N1224,Q1224)/360),(DAYS360(N1224,TODAY())/360))</f>
        <v>#REF!</v>
      </c>
      <c r="AE1224" s="10" t="e">
        <f t="shared" ca="1" si="1556"/>
        <v>#REF!</v>
      </c>
      <c r="AF1224" s="8">
        <v>35310</v>
      </c>
      <c r="AG1224" s="11">
        <f t="shared" ca="1" si="1557"/>
        <v>28.526027397260275</v>
      </c>
      <c r="AH1224" s="10" t="str">
        <f t="shared" ca="1" si="1558"/>
        <v>&gt;25&lt; 35</v>
      </c>
      <c r="AI1224" s="12"/>
      <c r="AJ1224" s="13"/>
      <c r="AK1224" s="12" t="s">
        <v>4948</v>
      </c>
      <c r="AL1224" s="8">
        <v>42073</v>
      </c>
      <c r="AM1224" s="7" t="s">
        <v>108</v>
      </c>
      <c r="AN1224" s="7" t="s">
        <v>109</v>
      </c>
      <c r="AQ1224" s="14">
        <v>3</v>
      </c>
      <c r="AR1224" s="14">
        <v>1</v>
      </c>
      <c r="AS1224" s="15">
        <f t="shared" si="1559"/>
        <v>45304.25</v>
      </c>
      <c r="AT1224" s="14" t="s">
        <v>163</v>
      </c>
      <c r="AU1224" s="12">
        <v>3.3069999999999999</v>
      </c>
      <c r="AV1224" s="17" t="s">
        <v>236</v>
      </c>
      <c r="AW1224" s="18" t="s">
        <v>201</v>
      </c>
      <c r="AX1224" s="19" t="s">
        <v>4949</v>
      </c>
      <c r="AY1224" s="17">
        <v>84</v>
      </c>
      <c r="AZ1224" s="14" t="s">
        <v>203</v>
      </c>
      <c r="BA1224" s="20" t="str">
        <f t="shared" si="1560"/>
        <v>17001000000300958984</v>
      </c>
      <c r="BB1224" s="31">
        <f t="shared" si="1561"/>
        <v>20</v>
      </c>
      <c r="BC1224" s="22" t="s">
        <v>4950</v>
      </c>
      <c r="BD1224" s="23" t="s">
        <v>341</v>
      </c>
      <c r="BF1224" s="8"/>
      <c r="BG1224" s="32">
        <v>26936572</v>
      </c>
      <c r="BH1224" s="32"/>
      <c r="BI1224" s="32"/>
      <c r="BK1224" s="14" t="str">
        <f t="shared" si="1490"/>
        <v>A-560</v>
      </c>
      <c r="BL1224" s="14" t="s">
        <v>288</v>
      </c>
      <c r="BM1224" s="25"/>
      <c r="BN1224" s="26" t="str">
        <f t="shared" si="1534"/>
        <v>17001000000300958984</v>
      </c>
      <c r="BO1224" s="27" t="str">
        <f t="shared" si="1535"/>
        <v>HAMMAMI CHAIMA</v>
      </c>
      <c r="BP1224" s="26">
        <f t="shared" si="1536"/>
        <v>1226</v>
      </c>
      <c r="BQ1224" s="28"/>
    </row>
    <row r="1225" spans="1:69" x14ac:dyDescent="0.25">
      <c r="A1225" t="str">
        <f>VLOOKUP(B1225,[2]RH!$B:$BV,72,0)</f>
        <v>si</v>
      </c>
      <c r="B1225" s="6">
        <v>1227</v>
      </c>
      <c r="C1225" s="7" t="s">
        <v>100</v>
      </c>
      <c r="D1225" s="7" t="s">
        <v>4951</v>
      </c>
      <c r="E1225" s="7" t="s">
        <v>67</v>
      </c>
      <c r="F1225" s="7" t="s">
        <v>118</v>
      </c>
      <c r="G1225" s="7" t="s">
        <v>533</v>
      </c>
      <c r="H1225" s="7" t="s">
        <v>649</v>
      </c>
      <c r="I1225" s="7" t="s">
        <v>709</v>
      </c>
      <c r="J1225" s="7" t="s">
        <v>190</v>
      </c>
      <c r="K1225" s="7" t="s">
        <v>89</v>
      </c>
      <c r="L1225" s="7" t="s">
        <v>90</v>
      </c>
      <c r="M1225" s="7" t="str">
        <f t="shared" si="1541"/>
        <v>Contrôle Qualité</v>
      </c>
      <c r="N1225" s="8">
        <v>44940</v>
      </c>
      <c r="O1225" s="8"/>
      <c r="P1225" s="7">
        <f t="shared" ca="1" si="1562"/>
        <v>25</v>
      </c>
      <c r="Q1225" s="8"/>
      <c r="R1225" s="7"/>
      <c r="S1225" s="7"/>
      <c r="T1225" s="9" t="s">
        <v>156</v>
      </c>
      <c r="U1225" s="7" t="str">
        <f t="shared" si="1551"/>
        <v>Contractuel</v>
      </c>
      <c r="V1225" s="8">
        <v>45689</v>
      </c>
      <c r="W1225" s="8">
        <f>VLOOKUP(B1225,[1]BASE!$A:$Q,17,0)</f>
        <v>45747</v>
      </c>
      <c r="X1225" s="8"/>
      <c r="Y1225" s="8"/>
      <c r="Z1225" s="8">
        <f t="shared" si="1566"/>
        <v>45689</v>
      </c>
      <c r="AA1225" s="7">
        <f t="shared" si="1552"/>
        <v>1</v>
      </c>
      <c r="AB1225" s="7">
        <f t="shared" si="1553"/>
        <v>2023</v>
      </c>
      <c r="AC1225" s="7">
        <f t="shared" si="1554"/>
        <v>2027</v>
      </c>
      <c r="AD1225" s="10" t="e">
        <f t="shared" ref="AD1225:AD1288" ca="1" si="1570">IF(#REF!="Non",(DAYS360(N1225,Q1225)/360),(DAYS360(N1225,TODAY())/360))</f>
        <v>#REF!</v>
      </c>
      <c r="AE1225" s="10" t="e">
        <f t="shared" ca="1" si="1556"/>
        <v>#REF!</v>
      </c>
      <c r="AF1225" s="8">
        <v>34361</v>
      </c>
      <c r="AG1225" s="11">
        <f t="shared" ca="1" si="1557"/>
        <v>31.126027397260273</v>
      </c>
      <c r="AH1225" s="10" t="str">
        <f t="shared" ca="1" si="1558"/>
        <v>&gt;25&lt; 35</v>
      </c>
      <c r="AI1225" s="12">
        <v>16779000</v>
      </c>
      <c r="AJ1225" s="13" t="s">
        <v>73</v>
      </c>
      <c r="AK1225" s="12" t="s">
        <v>4952</v>
      </c>
      <c r="AL1225" s="8">
        <v>41095</v>
      </c>
      <c r="AM1225" s="7" t="s">
        <v>108</v>
      </c>
      <c r="AN1225" s="7" t="s">
        <v>109</v>
      </c>
      <c r="AQ1225">
        <v>3</v>
      </c>
      <c r="AR1225" s="44">
        <v>3</v>
      </c>
      <c r="AS1225" s="15">
        <f t="shared" si="1559"/>
        <v>46035.75</v>
      </c>
      <c r="AT1225" s="14" t="s">
        <v>163</v>
      </c>
      <c r="AU1225" s="12">
        <v>3.3069999999999999</v>
      </c>
      <c r="AV1225" s="17" t="s">
        <v>150</v>
      </c>
      <c r="AW1225" s="18" t="s">
        <v>339</v>
      </c>
      <c r="AX1225" s="19" t="s">
        <v>4953</v>
      </c>
      <c r="AY1225" s="17" t="s">
        <v>774</v>
      </c>
      <c r="AZ1225" s="14" t="s">
        <v>174</v>
      </c>
      <c r="BA1225" s="20" t="str">
        <f t="shared" si="1560"/>
        <v>07080013810552089356</v>
      </c>
      <c r="BB1225" s="31">
        <f t="shared" si="1561"/>
        <v>20</v>
      </c>
      <c r="BC1225" s="22" t="s">
        <v>4954</v>
      </c>
      <c r="BD1225" s="23" t="s">
        <v>115</v>
      </c>
      <c r="BF1225" s="8"/>
      <c r="BG1225" s="32">
        <v>23248764</v>
      </c>
      <c r="BH1225" s="32">
        <v>29049997</v>
      </c>
      <c r="BI1225" s="32"/>
      <c r="BJ1225" t="s">
        <v>714</v>
      </c>
      <c r="BK1225" s="14" t="str">
        <f t="shared" si="1490"/>
        <v>A-Panda</v>
      </c>
      <c r="BL1225" s="14" t="s">
        <v>288</v>
      </c>
      <c r="BM1225" s="25"/>
      <c r="BN1225" s="26" t="str">
        <f t="shared" si="1534"/>
        <v>07080013810552089356</v>
      </c>
      <c r="BO1225" s="27" t="str">
        <f t="shared" si="1535"/>
        <v>FKIRI AMAL</v>
      </c>
      <c r="BP1225" s="26">
        <f t="shared" si="1536"/>
        <v>1227</v>
      </c>
      <c r="BQ1225" s="28"/>
    </row>
    <row r="1226" spans="1:69" x14ac:dyDescent="0.25">
      <c r="A1226" t="str">
        <f>VLOOKUP(B1226,[2]RH!$B:$BV,72,0)</f>
        <v>Non-Actif</v>
      </c>
      <c r="B1226" s="6">
        <v>1228</v>
      </c>
      <c r="C1226" s="7" t="s">
        <v>100</v>
      </c>
      <c r="D1226" s="7" t="s">
        <v>4034</v>
      </c>
      <c r="E1226" s="7" t="s">
        <v>67</v>
      </c>
      <c r="F1226" s="7" t="s">
        <v>118</v>
      </c>
      <c r="G1226" s="7" t="s">
        <v>533</v>
      </c>
      <c r="H1226" s="7">
        <v>965</v>
      </c>
      <c r="I1226" s="7" t="s">
        <v>280</v>
      </c>
      <c r="J1226" s="7" t="s">
        <v>281</v>
      </c>
      <c r="K1226" s="7" t="s">
        <v>89</v>
      </c>
      <c r="L1226" s="7" t="s">
        <v>90</v>
      </c>
      <c r="M1226" s="7" t="str">
        <f t="shared" si="1541"/>
        <v>Contrôle Qualité</v>
      </c>
      <c r="N1226" s="8">
        <v>44940</v>
      </c>
      <c r="O1226" s="8"/>
      <c r="P1226" s="7">
        <f t="shared" ca="1" si="1562"/>
        <v>-737</v>
      </c>
      <c r="Q1226" s="8">
        <v>44958</v>
      </c>
      <c r="R1226" s="7" t="s">
        <v>161</v>
      </c>
      <c r="S1226" s="7"/>
      <c r="T1226" s="9" t="s">
        <v>156</v>
      </c>
      <c r="U1226" s="7" t="str">
        <f t="shared" si="1551"/>
        <v>Contractuel</v>
      </c>
      <c r="V1226" s="8">
        <v>44940</v>
      </c>
      <c r="W1226" s="8">
        <v>44985</v>
      </c>
      <c r="X1226" s="8"/>
      <c r="Y1226" s="8"/>
      <c r="Z1226" s="8">
        <f t="shared" si="1566"/>
        <v>44940</v>
      </c>
      <c r="AA1226" s="7">
        <f t="shared" si="1552"/>
        <v>1</v>
      </c>
      <c r="AB1226" s="7">
        <f t="shared" si="1553"/>
        <v>2023</v>
      </c>
      <c r="AC1226" s="7">
        <f t="shared" si="1554"/>
        <v>2027</v>
      </c>
      <c r="AD1226" s="10" t="e">
        <f t="shared" ref="AD1226:AD1289" ca="1" si="1571">IF(#REF!="Non",(DAYS360(N1226,Q1226)/360),(DAYS360(N1226,TODAY())/360))</f>
        <v>#REF!</v>
      </c>
      <c r="AE1226" s="10" t="e">
        <f t="shared" ca="1" si="1556"/>
        <v>#REF!</v>
      </c>
      <c r="AF1226" s="8">
        <v>34029</v>
      </c>
      <c r="AG1226" s="11">
        <f t="shared" ca="1" si="1557"/>
        <v>32.035616438356165</v>
      </c>
      <c r="AH1226" s="10" t="str">
        <f t="shared" ca="1" si="1558"/>
        <v>&gt;25&lt; 35</v>
      </c>
      <c r="AI1226" s="12">
        <v>16880147</v>
      </c>
      <c r="AJ1226" s="13" t="s">
        <v>73</v>
      </c>
      <c r="AK1226" s="12" t="s">
        <v>4035</v>
      </c>
      <c r="AL1226" s="8">
        <v>40417</v>
      </c>
      <c r="AM1226" s="7" t="s">
        <v>108</v>
      </c>
      <c r="AN1226" s="7" t="s">
        <v>109</v>
      </c>
      <c r="AQ1226" s="14">
        <v>3</v>
      </c>
      <c r="AR1226" s="14">
        <v>1</v>
      </c>
      <c r="AS1226" s="15">
        <f t="shared" si="1559"/>
        <v>45305.25</v>
      </c>
      <c r="AT1226" s="14" t="s">
        <v>163</v>
      </c>
      <c r="AU1226" s="12">
        <v>3.3069999999999999</v>
      </c>
      <c r="AV1226" s="17" t="s">
        <v>236</v>
      </c>
      <c r="AW1226" s="18" t="s">
        <v>201</v>
      </c>
      <c r="AX1226" s="19" t="s">
        <v>4036</v>
      </c>
      <c r="AY1226" s="17" t="s">
        <v>725</v>
      </c>
      <c r="AZ1226" s="14" t="s">
        <v>203</v>
      </c>
      <c r="BA1226" s="20" t="str">
        <f t="shared" si="1560"/>
        <v>17001000000264338962</v>
      </c>
      <c r="BB1226" s="31">
        <f t="shared" si="1561"/>
        <v>20</v>
      </c>
      <c r="BC1226" s="22" t="s">
        <v>4955</v>
      </c>
      <c r="BD1226" s="23" t="s">
        <v>341</v>
      </c>
      <c r="BF1226" s="8"/>
      <c r="BG1226" s="32">
        <v>23504445</v>
      </c>
      <c r="BH1226" s="32"/>
      <c r="BI1226" s="32"/>
      <c r="BK1226" s="14" t="str">
        <f t="shared" si="1490"/>
        <v>B-965</v>
      </c>
      <c r="BL1226" s="14" t="s">
        <v>288</v>
      </c>
      <c r="BM1226" s="25"/>
      <c r="BN1226" s="26" t="str">
        <f t="shared" si="1534"/>
        <v>17001000000264338962</v>
      </c>
      <c r="BO1226" s="27" t="str">
        <f t="shared" si="1535"/>
        <v>JELASSI DORRA</v>
      </c>
      <c r="BP1226" s="26">
        <f t="shared" si="1536"/>
        <v>1228</v>
      </c>
      <c r="BQ1226" s="28"/>
    </row>
    <row r="1227" spans="1:69" x14ac:dyDescent="0.25">
      <c r="A1227" t="str">
        <f>VLOOKUP(B1227,[2]RH!$B:$BV,72,0)</f>
        <v>Non-Actif</v>
      </c>
      <c r="B1227" s="6">
        <v>1229</v>
      </c>
      <c r="C1227" s="7" t="s">
        <v>65</v>
      </c>
      <c r="D1227" s="7" t="s">
        <v>3445</v>
      </c>
      <c r="E1227" s="7" t="s">
        <v>67</v>
      </c>
      <c r="F1227" s="7" t="s">
        <v>118</v>
      </c>
      <c r="G1227" s="7" t="s">
        <v>220</v>
      </c>
      <c r="H1227" s="7" t="s">
        <v>649</v>
      </c>
      <c r="I1227" s="7" t="s">
        <v>650</v>
      </c>
      <c r="J1227" s="7" t="s">
        <v>281</v>
      </c>
      <c r="K1227" s="7" t="s">
        <v>146</v>
      </c>
      <c r="L1227" s="7" t="s">
        <v>90</v>
      </c>
      <c r="M1227" s="7" t="str">
        <f t="shared" si="1541"/>
        <v>Couturière</v>
      </c>
      <c r="N1227" s="8">
        <v>44940</v>
      </c>
      <c r="O1227" s="8"/>
      <c r="P1227" s="7">
        <f t="shared" ca="1" si="1562"/>
        <v>-737</v>
      </c>
      <c r="Q1227" s="8">
        <v>44991</v>
      </c>
      <c r="R1227" s="7" t="s">
        <v>161</v>
      </c>
      <c r="S1227" s="7"/>
      <c r="T1227" s="9" t="s">
        <v>156</v>
      </c>
      <c r="U1227" s="7" t="str">
        <f t="shared" si="1551"/>
        <v>Contractuel</v>
      </c>
      <c r="V1227" s="8">
        <v>44940</v>
      </c>
      <c r="W1227" s="8">
        <v>44985</v>
      </c>
      <c r="X1227" s="8"/>
      <c r="Y1227" s="8"/>
      <c r="Z1227" s="8">
        <f t="shared" si="1566"/>
        <v>44940</v>
      </c>
      <c r="AA1227" s="7">
        <f t="shared" si="1552"/>
        <v>1</v>
      </c>
      <c r="AB1227" s="7">
        <f t="shared" si="1553"/>
        <v>2023</v>
      </c>
      <c r="AC1227" s="7">
        <f t="shared" si="1554"/>
        <v>2027</v>
      </c>
      <c r="AD1227" s="10" t="e">
        <f t="shared" ref="AD1227:AD1290" ca="1" si="1572">IF(#REF!="Non",(DAYS360(N1227,Q1227)/360),(DAYS360(N1227,TODAY())/360))</f>
        <v>#REF!</v>
      </c>
      <c r="AE1227" s="10" t="e">
        <f t="shared" ca="1" si="1556"/>
        <v>#REF!</v>
      </c>
      <c r="AF1227" s="8">
        <v>37067</v>
      </c>
      <c r="AG1227" s="11">
        <f t="shared" ca="1" si="1557"/>
        <v>23.712328767123289</v>
      </c>
      <c r="AH1227" s="10" t="str">
        <f t="shared" ca="1" si="1558"/>
        <v>&lt; 25</v>
      </c>
      <c r="AI1227" s="12"/>
      <c r="AJ1227" s="13"/>
      <c r="AK1227" s="12" t="s">
        <v>3446</v>
      </c>
      <c r="AL1227" s="8">
        <v>43867</v>
      </c>
      <c r="AM1227" s="7" t="s">
        <v>75</v>
      </c>
      <c r="AN1227" s="7" t="s">
        <v>109</v>
      </c>
      <c r="AQ1227" s="14">
        <v>3</v>
      </c>
      <c r="AR1227" s="14">
        <v>1</v>
      </c>
      <c r="AS1227" s="15">
        <f t="shared" si="1559"/>
        <v>45305.25</v>
      </c>
      <c r="AT1227" s="14" t="s">
        <v>163</v>
      </c>
      <c r="AU1227" s="12">
        <v>3.3069999999999999</v>
      </c>
      <c r="AV1227" s="17" t="s">
        <v>236</v>
      </c>
      <c r="AW1227" s="18" t="s">
        <v>201</v>
      </c>
      <c r="AX1227" s="19" t="s">
        <v>3447</v>
      </c>
      <c r="AY1227" s="17" t="s">
        <v>123</v>
      </c>
      <c r="AZ1227" s="14" t="s">
        <v>203</v>
      </c>
      <c r="BA1227" s="20" t="str">
        <f t="shared" si="1560"/>
        <v>17001000000310260411</v>
      </c>
      <c r="BB1227" s="31">
        <f t="shared" si="1561"/>
        <v>20</v>
      </c>
      <c r="BC1227" s="22" t="s">
        <v>3336</v>
      </c>
      <c r="BD1227" s="23" t="s">
        <v>341</v>
      </c>
      <c r="BF1227" s="8"/>
      <c r="BG1227" s="32">
        <v>24322351</v>
      </c>
      <c r="BH1227" s="32"/>
      <c r="BI1227" s="32"/>
      <c r="BK1227" s="14" t="str">
        <f t="shared" ref="BK1227:BK1280" si="1573">IF(K1227="CADRE","CADRE",CONCATENATE(J1227,"-",H1227))</f>
        <v>B-Panda</v>
      </c>
      <c r="BL1227" s="14"/>
      <c r="BM1227" s="25"/>
      <c r="BN1227" s="26" t="str">
        <f t="shared" si="1534"/>
        <v>17001000000310260411</v>
      </c>
      <c r="BO1227" s="27" t="str">
        <f t="shared" si="1535"/>
        <v>MENDILI NIDHAL</v>
      </c>
      <c r="BP1227" s="26">
        <f t="shared" si="1536"/>
        <v>1229</v>
      </c>
      <c r="BQ1227" s="28"/>
    </row>
    <row r="1228" spans="1:69" x14ac:dyDescent="0.25">
      <c r="A1228" t="str">
        <f>VLOOKUP(B1228,[2]RH!$B:$BV,72,0)</f>
        <v>si</v>
      </c>
      <c r="B1228" s="6">
        <v>1230</v>
      </c>
      <c r="C1228" s="7" t="s">
        <v>100</v>
      </c>
      <c r="D1228" s="7" t="s">
        <v>4956</v>
      </c>
      <c r="E1228" s="7" t="s">
        <v>67</v>
      </c>
      <c r="F1228" s="7" t="s">
        <v>158</v>
      </c>
      <c r="G1228" s="7" t="s">
        <v>188</v>
      </c>
      <c r="H1228" s="7" t="s">
        <v>541</v>
      </c>
      <c r="I1228" s="7" t="s">
        <v>542</v>
      </c>
      <c r="J1228" s="7"/>
      <c r="K1228" s="7" t="s">
        <v>89</v>
      </c>
      <c r="L1228" s="7" t="s">
        <v>90</v>
      </c>
      <c r="M1228" s="7" t="str">
        <f t="shared" si="1541"/>
        <v>Team leader</v>
      </c>
      <c r="N1228" s="8">
        <v>44942</v>
      </c>
      <c r="O1228" s="8"/>
      <c r="P1228" s="7">
        <f t="shared" ca="1" si="1562"/>
        <v>-6</v>
      </c>
      <c r="Q1228" s="8"/>
      <c r="R1228" s="7"/>
      <c r="S1228" s="7"/>
      <c r="T1228" s="9" t="s">
        <v>156</v>
      </c>
      <c r="U1228" s="7" t="str">
        <f t="shared" si="1551"/>
        <v>Contractuel</v>
      </c>
      <c r="V1228" s="8">
        <v>45627</v>
      </c>
      <c r="W1228" s="8">
        <v>45716</v>
      </c>
      <c r="X1228" s="8"/>
      <c r="Y1228" s="8"/>
      <c r="Z1228" s="8">
        <f t="shared" si="1566"/>
        <v>45627</v>
      </c>
      <c r="AA1228" s="7">
        <f t="shared" si="1552"/>
        <v>1</v>
      </c>
      <c r="AB1228" s="7">
        <f t="shared" si="1553"/>
        <v>2023</v>
      </c>
      <c r="AC1228" s="7">
        <f t="shared" si="1554"/>
        <v>2027</v>
      </c>
      <c r="AD1228" s="10" t="e">
        <f t="shared" ref="AD1228:AD1291" ca="1" si="1574">IF(#REF!="Non",(DAYS360(N1228,Q1228)/360),(DAYS360(N1228,TODAY())/360))</f>
        <v>#REF!</v>
      </c>
      <c r="AE1228" s="10" t="e">
        <f t="shared" ca="1" si="1556"/>
        <v>#REF!</v>
      </c>
      <c r="AF1228" s="8">
        <v>36107</v>
      </c>
      <c r="AG1228" s="11">
        <f t="shared" ca="1" si="1557"/>
        <v>26.342465753424658</v>
      </c>
      <c r="AH1228" s="10" t="str">
        <f t="shared" ca="1" si="1558"/>
        <v>&gt;25&lt; 35</v>
      </c>
      <c r="AI1228" s="12">
        <v>17282979</v>
      </c>
      <c r="AJ1228" s="13" t="s">
        <v>192</v>
      </c>
      <c r="AK1228" s="12">
        <v>13638383</v>
      </c>
      <c r="AL1228" s="8">
        <v>42613</v>
      </c>
      <c r="AM1228" s="7" t="s">
        <v>108</v>
      </c>
      <c r="AN1228" s="7" t="s">
        <v>109</v>
      </c>
      <c r="AQ1228">
        <v>3</v>
      </c>
      <c r="AR1228" s="44">
        <v>3</v>
      </c>
      <c r="AS1228" s="15">
        <f t="shared" si="1559"/>
        <v>46037.75</v>
      </c>
      <c r="AT1228" s="14" t="s">
        <v>163</v>
      </c>
      <c r="AU1228" s="12">
        <v>3.3069999999999999</v>
      </c>
      <c r="AV1228" s="17">
        <v>17</v>
      </c>
      <c r="AW1228" s="18">
        <v>53594</v>
      </c>
      <c r="AX1228" s="19" t="s">
        <v>4957</v>
      </c>
      <c r="AY1228" s="17">
        <v>96</v>
      </c>
      <c r="AZ1228" s="14" t="s">
        <v>203</v>
      </c>
      <c r="BA1228" s="20" t="str">
        <f t="shared" si="1560"/>
        <v>17535940171429848296</v>
      </c>
      <c r="BB1228" s="31">
        <f t="shared" si="1561"/>
        <v>20</v>
      </c>
      <c r="BC1228" s="22" t="s">
        <v>4958</v>
      </c>
      <c r="BD1228" s="23" t="s">
        <v>115</v>
      </c>
      <c r="BF1228" s="8">
        <v>44985</v>
      </c>
      <c r="BG1228" s="32">
        <v>28655236</v>
      </c>
      <c r="BH1228" s="32"/>
      <c r="BI1228" s="32"/>
      <c r="BJ1228" t="s">
        <v>4958</v>
      </c>
      <c r="BK1228" s="14" t="str">
        <f>IF(K1228="CADRE","CADRE",CONCATENATE(J1228,"-",H1228))</f>
        <v>-coupe</v>
      </c>
      <c r="BL1228" s="14" t="s">
        <v>198</v>
      </c>
      <c r="BM1228" s="25"/>
      <c r="BN1228" s="26" t="str">
        <f t="shared" si="1534"/>
        <v>17535940171429848296</v>
      </c>
      <c r="BO1228" s="27" t="str">
        <f t="shared" si="1535"/>
        <v>MSAADIYA AMAL</v>
      </c>
      <c r="BP1228" s="26">
        <f t="shared" si="1536"/>
        <v>1230</v>
      </c>
      <c r="BQ1228" s="28"/>
    </row>
    <row r="1229" spans="1:69" x14ac:dyDescent="0.25">
      <c r="A1229" t="str">
        <f>VLOOKUP(B1229,[2]RH!$B:$BV,72,0)</f>
        <v>Non-Actif</v>
      </c>
      <c r="B1229" s="6">
        <v>1231</v>
      </c>
      <c r="C1229" s="7" t="s">
        <v>65</v>
      </c>
      <c r="D1229" s="7" t="s">
        <v>4959</v>
      </c>
      <c r="E1229" s="7" t="s">
        <v>67</v>
      </c>
      <c r="F1229" s="7" t="s">
        <v>102</v>
      </c>
      <c r="G1229" s="7" t="s">
        <v>1585</v>
      </c>
      <c r="H1229" s="7"/>
      <c r="I1229" s="7"/>
      <c r="J1229" s="7"/>
      <c r="K1229" s="7" t="s">
        <v>89</v>
      </c>
      <c r="L1229" s="7" t="s">
        <v>90</v>
      </c>
      <c r="M1229" s="7" t="str">
        <f t="shared" si="1541"/>
        <v>MANITENTIONNAIRE</v>
      </c>
      <c r="N1229" s="8">
        <v>44942</v>
      </c>
      <c r="O1229" s="8"/>
      <c r="P1229" s="7">
        <f t="shared" ca="1" si="1562"/>
        <v>-737</v>
      </c>
      <c r="Q1229" s="8">
        <v>44943</v>
      </c>
      <c r="R1229" s="7" t="s">
        <v>161</v>
      </c>
      <c r="S1229" s="7"/>
      <c r="T1229" s="9" t="s">
        <v>156</v>
      </c>
      <c r="U1229" s="7" t="str">
        <f t="shared" si="1551"/>
        <v>Contractuel</v>
      </c>
      <c r="V1229" s="8">
        <v>44942</v>
      </c>
      <c r="W1229" s="8">
        <v>44985</v>
      </c>
      <c r="X1229" s="8"/>
      <c r="Y1229" s="8"/>
      <c r="Z1229" s="8">
        <f t="shared" si="1566"/>
        <v>44942</v>
      </c>
      <c r="AA1229" s="7">
        <f t="shared" si="1552"/>
        <v>1</v>
      </c>
      <c r="AB1229" s="7">
        <f t="shared" si="1553"/>
        <v>2023</v>
      </c>
      <c r="AC1229" s="7">
        <f t="shared" si="1554"/>
        <v>2027</v>
      </c>
      <c r="AD1229" s="10" t="e">
        <f t="shared" ref="AD1229:AD1292" ca="1" si="1575">IF(#REF!="Non",(DAYS360(N1229,Q1229)/360),(DAYS360(N1229,TODAY())/360))</f>
        <v>#REF!</v>
      </c>
      <c r="AE1229" s="10" t="e">
        <f t="shared" ca="1" si="1556"/>
        <v>#REF!</v>
      </c>
      <c r="AF1229" s="8">
        <v>30476</v>
      </c>
      <c r="AG1229" s="11">
        <f t="shared" ca="1" si="1557"/>
        <v>41.769863013698632</v>
      </c>
      <c r="AH1229" s="10" t="str">
        <f t="shared" ca="1" si="1558"/>
        <v>&gt;35&lt; 45</v>
      </c>
      <c r="AI1229" s="12"/>
      <c r="AJ1229" s="13"/>
      <c r="AK1229" s="12" t="s">
        <v>4960</v>
      </c>
      <c r="AL1229" s="8">
        <v>36918</v>
      </c>
      <c r="AM1229" s="7" t="s">
        <v>75</v>
      </c>
      <c r="AN1229" s="7" t="s">
        <v>76</v>
      </c>
      <c r="AO1229">
        <v>2</v>
      </c>
      <c r="AQ1229" s="14">
        <v>3</v>
      </c>
      <c r="AR1229" s="14">
        <v>1</v>
      </c>
      <c r="AS1229" s="15">
        <f t="shared" si="1559"/>
        <v>45307.25</v>
      </c>
      <c r="AT1229" s="14" t="s">
        <v>163</v>
      </c>
      <c r="AU1229" s="12">
        <v>3.3069999999999999</v>
      </c>
      <c r="AV1229" s="17"/>
      <c r="AW1229" s="18"/>
      <c r="AX1229" s="19"/>
      <c r="AY1229" s="17"/>
      <c r="AZ1229" s="14"/>
      <c r="BA1229" s="20" t="str">
        <f t="shared" si="1560"/>
        <v/>
      </c>
      <c r="BB1229" s="31">
        <f t="shared" si="1561"/>
        <v>0</v>
      </c>
      <c r="BC1229" s="22" t="s">
        <v>549</v>
      </c>
      <c r="BD1229" s="23" t="s">
        <v>341</v>
      </c>
      <c r="BF1229" s="8"/>
      <c r="BG1229" s="32">
        <v>22841912</v>
      </c>
      <c r="BH1229" s="32"/>
      <c r="BI1229" s="32"/>
      <c r="BK1229" s="14" t="str">
        <f t="shared" ref="BK1229" si="1576">IF(K1229="CADRE","CADRE",CONCATENATE(J1229,"-",H1229))</f>
        <v>-</v>
      </c>
      <c r="BL1229" s="14"/>
      <c r="BM1229" s="25"/>
      <c r="BN1229" s="26" t="str">
        <f t="shared" si="1534"/>
        <v/>
      </c>
      <c r="BO1229" s="27" t="str">
        <f t="shared" si="1535"/>
        <v>SILITI ADEL</v>
      </c>
      <c r="BP1229" s="26">
        <f t="shared" si="1536"/>
        <v>1231</v>
      </c>
      <c r="BQ1229" s="28"/>
    </row>
    <row r="1230" spans="1:69" x14ac:dyDescent="0.25">
      <c r="A1230" t="str">
        <f>VLOOKUP(B1230,[2]RH!$B:$BV,72,0)</f>
        <v>Non-Actif</v>
      </c>
      <c r="B1230" s="6">
        <v>1232</v>
      </c>
      <c r="C1230" s="7" t="s">
        <v>168</v>
      </c>
      <c r="D1230" s="7" t="s">
        <v>4961</v>
      </c>
      <c r="E1230" s="7" t="s">
        <v>67</v>
      </c>
      <c r="F1230" s="7" t="s">
        <v>118</v>
      </c>
      <c r="G1230" s="7" t="s">
        <v>220</v>
      </c>
      <c r="H1230" s="7" t="s">
        <v>649</v>
      </c>
      <c r="I1230" s="7" t="s">
        <v>709</v>
      </c>
      <c r="J1230" s="7" t="s">
        <v>190</v>
      </c>
      <c r="K1230" s="7" t="s">
        <v>146</v>
      </c>
      <c r="L1230" s="7" t="s">
        <v>90</v>
      </c>
      <c r="M1230" s="7" t="str">
        <f t="shared" si="1541"/>
        <v>Couturière</v>
      </c>
      <c r="N1230" s="8">
        <v>44942</v>
      </c>
      <c r="O1230" s="8"/>
      <c r="P1230" s="7">
        <f t="shared" ca="1" si="1562"/>
        <v>-400</v>
      </c>
      <c r="Q1230" s="8">
        <v>45303</v>
      </c>
      <c r="R1230" s="7" t="s">
        <v>1850</v>
      </c>
      <c r="S1230" s="7"/>
      <c r="T1230" s="9" t="s">
        <v>156</v>
      </c>
      <c r="U1230" s="7" t="str">
        <f t="shared" si="1551"/>
        <v>Contractuel</v>
      </c>
      <c r="V1230" s="8">
        <v>45261</v>
      </c>
      <c r="W1230" s="8">
        <v>45322</v>
      </c>
      <c r="X1230" s="8"/>
      <c r="Y1230" s="8"/>
      <c r="Z1230" s="8">
        <f t="shared" si="1566"/>
        <v>45261</v>
      </c>
      <c r="AA1230" s="7">
        <f t="shared" si="1552"/>
        <v>1</v>
      </c>
      <c r="AB1230" s="7">
        <f t="shared" si="1553"/>
        <v>2023</v>
      </c>
      <c r="AC1230" s="7">
        <f t="shared" si="1554"/>
        <v>2027</v>
      </c>
      <c r="AD1230" s="10" t="e">
        <f t="shared" ref="AD1230:AD1293" ca="1" si="1577">IF(#REF!="Non",(DAYS360(N1230,Q1230)/360),(DAYS360(N1230,TODAY())/360))</f>
        <v>#REF!</v>
      </c>
      <c r="AE1230" s="10" t="e">
        <f t="shared" ca="1" si="1556"/>
        <v>#REF!</v>
      </c>
      <c r="AF1230" s="8">
        <v>27669</v>
      </c>
      <c r="AG1230" s="11">
        <f t="shared" ca="1" si="1557"/>
        <v>49.460273972602742</v>
      </c>
      <c r="AH1230" s="10" t="str">
        <f t="shared" ca="1" si="1558"/>
        <v>&gt;45&lt; 55</v>
      </c>
      <c r="AI1230" s="12">
        <v>11999769</v>
      </c>
      <c r="AJ1230" s="13" t="s">
        <v>73</v>
      </c>
      <c r="AK1230" s="12" t="s">
        <v>4962</v>
      </c>
      <c r="AL1230" s="8">
        <v>42922</v>
      </c>
      <c r="AM1230" s="7" t="s">
        <v>108</v>
      </c>
      <c r="AN1230" s="7" t="s">
        <v>76</v>
      </c>
      <c r="AO1230">
        <v>1</v>
      </c>
      <c r="AQ1230" s="14">
        <v>3</v>
      </c>
      <c r="AR1230" s="14">
        <v>2</v>
      </c>
      <c r="AS1230" s="15">
        <f t="shared" si="1559"/>
        <v>45672.5</v>
      </c>
      <c r="AT1230" s="14" t="s">
        <v>163</v>
      </c>
      <c r="AU1230" s="12">
        <v>3.3069999999999999</v>
      </c>
      <c r="AV1230" s="17">
        <v>17</v>
      </c>
      <c r="AW1230" s="18" t="s">
        <v>201</v>
      </c>
      <c r="AX1230" s="19" t="s">
        <v>4963</v>
      </c>
      <c r="AY1230" s="17" t="s">
        <v>2248</v>
      </c>
      <c r="AZ1230" s="14" t="s">
        <v>203</v>
      </c>
      <c r="BA1230" s="20" t="str">
        <f t="shared" si="1560"/>
        <v>17001000000322115072</v>
      </c>
      <c r="BB1230" s="31">
        <f t="shared" si="1561"/>
        <v>20</v>
      </c>
      <c r="BC1230" s="22" t="s">
        <v>4964</v>
      </c>
      <c r="BD1230" s="23" t="s">
        <v>341</v>
      </c>
      <c r="BF1230" s="8"/>
      <c r="BG1230" s="32">
        <v>27982842</v>
      </c>
      <c r="BH1230" s="32">
        <v>94803614</v>
      </c>
      <c r="BI1230" s="32"/>
      <c r="BJ1230" t="s">
        <v>4846</v>
      </c>
      <c r="BK1230" s="14" t="str">
        <f t="shared" si="1573"/>
        <v>A-Panda</v>
      </c>
      <c r="BL1230" s="14" t="s">
        <v>288</v>
      </c>
      <c r="BM1230" s="25"/>
      <c r="BN1230" s="26" t="str">
        <f t="shared" si="1534"/>
        <v>17001000000322115072</v>
      </c>
      <c r="BO1230" s="27" t="str">
        <f t="shared" si="1535"/>
        <v>TRAII DALILA</v>
      </c>
      <c r="BP1230" s="26">
        <f t="shared" si="1536"/>
        <v>1232</v>
      </c>
      <c r="BQ1230" s="28"/>
    </row>
    <row r="1231" spans="1:69" x14ac:dyDescent="0.25">
      <c r="A1231" t="str">
        <f>VLOOKUP(B1231,[2]RH!$B:$BV,72,0)</f>
        <v>Non-Actif</v>
      </c>
      <c r="B1231" s="6">
        <v>1233</v>
      </c>
      <c r="C1231" s="7" t="s">
        <v>100</v>
      </c>
      <c r="D1231" s="7" t="s">
        <v>4965</v>
      </c>
      <c r="E1231" s="7" t="s">
        <v>67</v>
      </c>
      <c r="F1231" s="7" t="s">
        <v>118</v>
      </c>
      <c r="G1231" s="7" t="s">
        <v>220</v>
      </c>
      <c r="H1231" s="7" t="s">
        <v>649</v>
      </c>
      <c r="I1231" s="7" t="s">
        <v>709</v>
      </c>
      <c r="J1231" s="7" t="s">
        <v>190</v>
      </c>
      <c r="K1231" s="7" t="s">
        <v>146</v>
      </c>
      <c r="L1231" s="7" t="s">
        <v>90</v>
      </c>
      <c r="M1231" s="7" t="str">
        <f t="shared" si="1541"/>
        <v>Couturière</v>
      </c>
      <c r="N1231" s="8">
        <v>44942</v>
      </c>
      <c r="O1231" s="8"/>
      <c r="P1231" s="7">
        <f t="shared" ca="1" si="1562"/>
        <v>-737</v>
      </c>
      <c r="Q1231" s="8">
        <v>44943</v>
      </c>
      <c r="R1231" s="7" t="s">
        <v>161</v>
      </c>
      <c r="S1231" s="7"/>
      <c r="T1231" s="9" t="s">
        <v>156</v>
      </c>
      <c r="U1231" s="7" t="str">
        <f t="shared" si="1551"/>
        <v>Contractuel</v>
      </c>
      <c r="V1231" s="8">
        <v>44942</v>
      </c>
      <c r="W1231" s="8">
        <v>44985</v>
      </c>
      <c r="X1231" s="8"/>
      <c r="Y1231" s="8"/>
      <c r="Z1231" s="8">
        <f t="shared" si="1566"/>
        <v>44942</v>
      </c>
      <c r="AA1231" s="7">
        <f t="shared" si="1552"/>
        <v>1</v>
      </c>
      <c r="AB1231" s="7">
        <f t="shared" si="1553"/>
        <v>2023</v>
      </c>
      <c r="AC1231" s="7">
        <f t="shared" si="1554"/>
        <v>2027</v>
      </c>
      <c r="AD1231" s="10" t="e">
        <f t="shared" ref="AD1231:AD1294" ca="1" si="1578">IF(#REF!="Non",(DAYS360(N1231,Q1231)/360),(DAYS360(N1231,TODAY())/360))</f>
        <v>#REF!</v>
      </c>
      <c r="AE1231" s="10" t="e">
        <f t="shared" ca="1" si="1556"/>
        <v>#REF!</v>
      </c>
      <c r="AF1231" s="8">
        <v>35545</v>
      </c>
      <c r="AG1231" s="11">
        <f t="shared" ca="1" si="1557"/>
        <v>27.882191780821916</v>
      </c>
      <c r="AH1231" s="10" t="str">
        <f t="shared" ca="1" si="1558"/>
        <v>&gt;25&lt; 35</v>
      </c>
      <c r="AI1231" s="12">
        <v>17107395</v>
      </c>
      <c r="AJ1231" s="13" t="s">
        <v>150</v>
      </c>
      <c r="AK1231" s="12">
        <v>14352965</v>
      </c>
      <c r="AL1231" s="8">
        <v>44825</v>
      </c>
      <c r="AM1231" s="7" t="s">
        <v>108</v>
      </c>
      <c r="AN1231" s="7" t="s">
        <v>109</v>
      </c>
      <c r="AQ1231" s="14">
        <v>3</v>
      </c>
      <c r="AR1231" s="14">
        <v>1</v>
      </c>
      <c r="AS1231" s="15">
        <f t="shared" si="1559"/>
        <v>45307.25</v>
      </c>
      <c r="AT1231" s="14" t="s">
        <v>163</v>
      </c>
      <c r="AU1231" s="12">
        <v>3.3069999999999999</v>
      </c>
      <c r="AV1231" s="17"/>
      <c r="AW1231" s="18"/>
      <c r="AX1231" s="19"/>
      <c r="AY1231" s="17"/>
      <c r="AZ1231" s="14"/>
      <c r="BA1231" s="20" t="str">
        <f t="shared" si="1560"/>
        <v/>
      </c>
      <c r="BB1231" s="31">
        <f t="shared" si="1561"/>
        <v>0</v>
      </c>
      <c r="BC1231" s="22" t="s">
        <v>4966</v>
      </c>
      <c r="BD1231" s="23" t="s">
        <v>341</v>
      </c>
      <c r="BF1231" s="8"/>
      <c r="BG1231" s="32">
        <v>24830571</v>
      </c>
      <c r="BH1231" s="32"/>
      <c r="BI1231" s="32"/>
      <c r="BK1231" s="14" t="str">
        <f t="shared" si="1573"/>
        <v>A-Panda</v>
      </c>
      <c r="BL1231" s="14"/>
      <c r="BM1231" s="25"/>
      <c r="BN1231" s="26" t="str">
        <f t="shared" si="1534"/>
        <v/>
      </c>
      <c r="BO1231" s="27" t="str">
        <f t="shared" si="1535"/>
        <v>JELAILI EMNA</v>
      </c>
      <c r="BP1231" s="26">
        <f t="shared" si="1536"/>
        <v>1233</v>
      </c>
      <c r="BQ1231" s="28"/>
    </row>
    <row r="1232" spans="1:69" x14ac:dyDescent="0.25">
      <c r="A1232" t="str">
        <f>VLOOKUP(B1232,[2]RH!$B:$BV,72,0)</f>
        <v>Non-Actif</v>
      </c>
      <c r="B1232" s="6">
        <v>1234</v>
      </c>
      <c r="C1232" s="7" t="s">
        <v>100</v>
      </c>
      <c r="D1232" s="7" t="s">
        <v>4967</v>
      </c>
      <c r="E1232" s="7" t="s">
        <v>67</v>
      </c>
      <c r="F1232" s="7" t="s">
        <v>118</v>
      </c>
      <c r="G1232" s="7" t="s">
        <v>220</v>
      </c>
      <c r="H1232" s="7">
        <v>965</v>
      </c>
      <c r="I1232" s="7" t="s">
        <v>280</v>
      </c>
      <c r="J1232" s="7" t="s">
        <v>281</v>
      </c>
      <c r="K1232" s="7" t="s">
        <v>146</v>
      </c>
      <c r="L1232" s="7" t="s">
        <v>90</v>
      </c>
      <c r="M1232" s="7" t="str">
        <f t="shared" si="1541"/>
        <v>Couturière</v>
      </c>
      <c r="N1232" s="8">
        <v>44942</v>
      </c>
      <c r="O1232" s="8"/>
      <c r="P1232" s="7">
        <f t="shared" ca="1" si="1562"/>
        <v>-737</v>
      </c>
      <c r="Q1232" s="8">
        <v>44958</v>
      </c>
      <c r="R1232" s="7" t="s">
        <v>147</v>
      </c>
      <c r="S1232" s="7"/>
      <c r="T1232" s="9" t="s">
        <v>156</v>
      </c>
      <c r="U1232" s="7" t="str">
        <f t="shared" si="1551"/>
        <v>Contractuel</v>
      </c>
      <c r="V1232" s="8">
        <v>44942</v>
      </c>
      <c r="W1232" s="8">
        <v>44985</v>
      </c>
      <c r="X1232" s="8"/>
      <c r="Y1232" s="8"/>
      <c r="Z1232" s="8">
        <f t="shared" si="1566"/>
        <v>44942</v>
      </c>
      <c r="AA1232" s="7">
        <f t="shared" si="1552"/>
        <v>1</v>
      </c>
      <c r="AB1232" s="7">
        <f t="shared" si="1553"/>
        <v>2023</v>
      </c>
      <c r="AC1232" s="7">
        <f t="shared" si="1554"/>
        <v>2027</v>
      </c>
      <c r="AD1232" s="10" t="e">
        <f t="shared" ref="AD1232:AD1295" ca="1" si="1579">IF(#REF!="Non",(DAYS360(N1232,Q1232)/360),(DAYS360(N1232,TODAY())/360))</f>
        <v>#REF!</v>
      </c>
      <c r="AE1232" s="10" t="e">
        <f t="shared" ca="1" si="1556"/>
        <v>#REF!</v>
      </c>
      <c r="AF1232" s="8">
        <v>31600</v>
      </c>
      <c r="AG1232" s="11">
        <f t="shared" ca="1" si="1557"/>
        <v>38.69041095890411</v>
      </c>
      <c r="AH1232" s="10" t="str">
        <f t="shared" ca="1" si="1558"/>
        <v>&gt;35&lt; 45</v>
      </c>
      <c r="AI1232" s="12"/>
      <c r="AJ1232" s="13"/>
      <c r="AK1232" s="12" t="s">
        <v>4968</v>
      </c>
      <c r="AL1232" s="8">
        <v>42128</v>
      </c>
      <c r="AM1232" s="7" t="s">
        <v>108</v>
      </c>
      <c r="AN1232" s="7" t="s">
        <v>109</v>
      </c>
      <c r="AQ1232" s="14">
        <v>3</v>
      </c>
      <c r="AR1232" s="14">
        <v>1</v>
      </c>
      <c r="AS1232" s="15">
        <f t="shared" si="1559"/>
        <v>45307.25</v>
      </c>
      <c r="AT1232" s="14" t="s">
        <v>163</v>
      </c>
      <c r="AU1232" s="12">
        <v>3.3069999999999999</v>
      </c>
      <c r="AV1232" s="17" t="s">
        <v>236</v>
      </c>
      <c r="AW1232" s="18" t="s">
        <v>201</v>
      </c>
      <c r="AX1232" s="19" t="s">
        <v>4969</v>
      </c>
      <c r="AY1232" s="17" t="s">
        <v>275</v>
      </c>
      <c r="AZ1232" s="14" t="s">
        <v>203</v>
      </c>
      <c r="BA1232" s="20" t="str">
        <f t="shared" si="1560"/>
        <v>17001000000015386134</v>
      </c>
      <c r="BB1232" s="31">
        <f t="shared" si="1561"/>
        <v>20</v>
      </c>
      <c r="BC1232" s="22" t="s">
        <v>4970</v>
      </c>
      <c r="BD1232" s="23" t="s">
        <v>341</v>
      </c>
      <c r="BF1232" s="8"/>
      <c r="BG1232" s="32">
        <v>56160811</v>
      </c>
      <c r="BH1232" s="32">
        <v>26050923</v>
      </c>
      <c r="BI1232" s="32"/>
      <c r="BK1232" s="14" t="str">
        <f t="shared" si="1573"/>
        <v>B-965</v>
      </c>
      <c r="BL1232" s="14"/>
      <c r="BM1232" s="25"/>
      <c r="BN1232" s="26" t="str">
        <f t="shared" si="1534"/>
        <v>17001000000015386134</v>
      </c>
      <c r="BO1232" s="27" t="str">
        <f t="shared" si="1535"/>
        <v>ROMDHANI HEDIA</v>
      </c>
      <c r="BP1232" s="26">
        <f t="shared" si="1536"/>
        <v>1234</v>
      </c>
      <c r="BQ1232" s="28"/>
    </row>
    <row r="1233" spans="1:69" x14ac:dyDescent="0.25">
      <c r="A1233" t="str">
        <f>VLOOKUP(B1233,[2]RH!$B:$BV,72,0)</f>
        <v>si</v>
      </c>
      <c r="B1233" s="6">
        <v>1235</v>
      </c>
      <c r="C1233" s="7" t="s">
        <v>65</v>
      </c>
      <c r="D1233" s="7" t="s">
        <v>4971</v>
      </c>
      <c r="E1233" s="7" t="s">
        <v>67</v>
      </c>
      <c r="F1233" s="7" t="s">
        <v>4972</v>
      </c>
      <c r="G1233" s="7" t="s">
        <v>4973</v>
      </c>
      <c r="H1233" s="7"/>
      <c r="I1233" s="7"/>
      <c r="J1233" s="7"/>
      <c r="K1233" s="7" t="s">
        <v>70</v>
      </c>
      <c r="L1233" s="7" t="s">
        <v>90</v>
      </c>
      <c r="M1233" s="7" t="str">
        <f t="shared" si="1541"/>
        <v>INGENIEUR IT</v>
      </c>
      <c r="N1233" s="8">
        <v>44942</v>
      </c>
      <c r="O1233" s="8"/>
      <c r="P1233" s="7" t="str">
        <f t="shared" ca="1" si="1562"/>
        <v/>
      </c>
      <c r="Q1233" s="8"/>
      <c r="R1233" s="7"/>
      <c r="S1233" s="7"/>
      <c r="T1233" s="9" t="s">
        <v>72</v>
      </c>
      <c r="U1233" s="7" t="str">
        <f t="shared" si="1551"/>
        <v>Titulaire</v>
      </c>
      <c r="V1233" s="8"/>
      <c r="W1233" s="8"/>
      <c r="X1233" s="8"/>
      <c r="Y1233" s="8"/>
      <c r="Z1233" s="8"/>
      <c r="AA1233" s="7">
        <f t="shared" si="1552"/>
        <v>1</v>
      </c>
      <c r="AB1233" s="7">
        <f t="shared" si="1553"/>
        <v>2023</v>
      </c>
      <c r="AC1233" s="7">
        <f t="shared" si="1554"/>
        <v>2027</v>
      </c>
      <c r="AD1233" s="10" t="e">
        <f t="shared" ref="AD1233:AD1296" ca="1" si="1580">IF(#REF!="Non",(DAYS360(N1233,Q1233)/360),(DAYS360(N1233,TODAY())/360))</f>
        <v>#REF!</v>
      </c>
      <c r="AE1233" s="10" t="e">
        <f t="shared" ca="1" si="1556"/>
        <v>#REF!</v>
      </c>
      <c r="AF1233" s="8">
        <v>32631</v>
      </c>
      <c r="AG1233" s="11">
        <f t="shared" ca="1" si="1557"/>
        <v>35.865753424657534</v>
      </c>
      <c r="AH1233" s="10" t="str">
        <f t="shared" ca="1" si="1558"/>
        <v>&gt;35&lt; 45</v>
      </c>
      <c r="AI1233" s="12">
        <v>17282829</v>
      </c>
      <c r="AJ1233" s="13" t="s">
        <v>92</v>
      </c>
      <c r="AK1233" s="12" t="s">
        <v>4974</v>
      </c>
      <c r="AL1233" s="8">
        <v>44162</v>
      </c>
      <c r="AM1233" s="7" t="s">
        <v>75</v>
      </c>
      <c r="AN1233" s="7" t="s">
        <v>109</v>
      </c>
      <c r="AQ1233">
        <v>15</v>
      </c>
      <c r="AR1233" s="44">
        <v>3</v>
      </c>
      <c r="AS1233" s="15">
        <f t="shared" si="1559"/>
        <v>46037.75</v>
      </c>
      <c r="AT1233" s="14" t="s">
        <v>77</v>
      </c>
      <c r="AU1233" s="12">
        <v>2500</v>
      </c>
      <c r="AV1233" s="17" t="s">
        <v>92</v>
      </c>
      <c r="AW1233" s="18" t="s">
        <v>4975</v>
      </c>
      <c r="AX1233" s="19" t="s">
        <v>4976</v>
      </c>
      <c r="AY1233" s="17" t="s">
        <v>2095</v>
      </c>
      <c r="AZ1233" s="14" t="s">
        <v>152</v>
      </c>
      <c r="BA1233" s="20" t="str">
        <f t="shared" si="1560"/>
        <v>04021107007724371554</v>
      </c>
      <c r="BB1233" s="31">
        <f t="shared" si="1561"/>
        <v>20</v>
      </c>
      <c r="BC1233" s="22" t="s">
        <v>4977</v>
      </c>
      <c r="BD1233" s="23" t="s">
        <v>482</v>
      </c>
      <c r="BF1233" s="8"/>
      <c r="BG1233" s="32">
        <v>22178939</v>
      </c>
      <c r="BH1233" s="32"/>
      <c r="BI1233" s="32">
        <v>98137092</v>
      </c>
      <c r="BK1233" s="14" t="str">
        <f t="shared" si="1573"/>
        <v>CADRE</v>
      </c>
      <c r="BL1233" s="14"/>
      <c r="BM1233" s="25"/>
      <c r="BN1233" s="26" t="str">
        <f t="shared" si="1534"/>
        <v>04021107007724371554</v>
      </c>
      <c r="BO1233" s="27" t="str">
        <f t="shared" si="1535"/>
        <v>TRABELSI GHASSEN</v>
      </c>
      <c r="BP1233" s="26">
        <f t="shared" si="1536"/>
        <v>1235</v>
      </c>
      <c r="BQ1233" s="28"/>
    </row>
    <row r="1234" spans="1:69" x14ac:dyDescent="0.25">
      <c r="A1234" t="str">
        <f>VLOOKUP(B1234,[2]RH!$B:$BV,72,0)</f>
        <v>Non-Actif</v>
      </c>
      <c r="B1234" s="6">
        <v>1236</v>
      </c>
      <c r="C1234" s="7" t="s">
        <v>65</v>
      </c>
      <c r="D1234" s="7" t="s">
        <v>4978</v>
      </c>
      <c r="E1234" s="7" t="s">
        <v>67</v>
      </c>
      <c r="F1234" s="7" t="s">
        <v>102</v>
      </c>
      <c r="G1234" s="7" t="s">
        <v>4979</v>
      </c>
      <c r="H1234" s="7"/>
      <c r="I1234" s="7"/>
      <c r="J1234" s="7"/>
      <c r="K1234" s="7" t="s">
        <v>70</v>
      </c>
      <c r="L1234" s="7" t="s">
        <v>90</v>
      </c>
      <c r="M1234" s="7" t="str">
        <f t="shared" si="1541"/>
        <v>Manager LOGISTIQUE</v>
      </c>
      <c r="N1234" s="8">
        <v>44942</v>
      </c>
      <c r="O1234" s="8">
        <f>N1234+180</f>
        <v>45122</v>
      </c>
      <c r="P1234" s="7" t="str">
        <f t="shared" ca="1" si="1562"/>
        <v/>
      </c>
      <c r="Q1234" s="8">
        <v>45194</v>
      </c>
      <c r="R1234" s="7" t="s">
        <v>3578</v>
      </c>
      <c r="S1234" s="7"/>
      <c r="T1234" s="9" t="s">
        <v>72</v>
      </c>
      <c r="U1234" s="7" t="str">
        <f t="shared" si="1551"/>
        <v>Titulaire</v>
      </c>
      <c r="V1234" s="8"/>
      <c r="W1234" s="8"/>
      <c r="X1234" s="8"/>
      <c r="Y1234" s="8"/>
      <c r="Z1234" s="8"/>
      <c r="AA1234" s="7">
        <f t="shared" si="1552"/>
        <v>1</v>
      </c>
      <c r="AB1234" s="7">
        <f t="shared" si="1553"/>
        <v>2023</v>
      </c>
      <c r="AC1234" s="7">
        <f t="shared" si="1554"/>
        <v>2027</v>
      </c>
      <c r="AD1234" s="10" t="e">
        <f t="shared" ref="AD1234:AD1297" ca="1" si="1581">IF(#REF!="Non",(DAYS360(N1234,Q1234)/360),(DAYS360(N1234,TODAY())/360))</f>
        <v>#REF!</v>
      </c>
      <c r="AE1234" s="10" t="e">
        <f t="shared" ca="1" si="1556"/>
        <v>#REF!</v>
      </c>
      <c r="AF1234" s="8">
        <v>30879</v>
      </c>
      <c r="AG1234" s="11">
        <f t="shared" ca="1" si="1557"/>
        <v>40.665753424657531</v>
      </c>
      <c r="AH1234" s="10" t="str">
        <f t="shared" ca="1" si="1558"/>
        <v>&gt;35&lt; 45</v>
      </c>
      <c r="AI1234" s="12" t="s">
        <v>4980</v>
      </c>
      <c r="AJ1234" s="13" t="s">
        <v>192</v>
      </c>
      <c r="AK1234" s="12" t="s">
        <v>4981</v>
      </c>
      <c r="AL1234" s="8">
        <v>40071</v>
      </c>
      <c r="AM1234" s="7" t="s">
        <v>75</v>
      </c>
      <c r="AN1234" s="7" t="s">
        <v>76</v>
      </c>
      <c r="AQ1234" s="14"/>
      <c r="AR1234" s="14">
        <v>1</v>
      </c>
      <c r="AS1234" s="15">
        <f t="shared" si="1559"/>
        <v>45307.25</v>
      </c>
      <c r="AT1234" s="14" t="s">
        <v>77</v>
      </c>
      <c r="AU1234" s="12">
        <v>4700</v>
      </c>
      <c r="AV1234" s="17" t="s">
        <v>1112</v>
      </c>
      <c r="AW1234" s="18" t="s">
        <v>4982</v>
      </c>
      <c r="AX1234" s="19" t="s">
        <v>4983</v>
      </c>
      <c r="AY1234" s="17" t="s">
        <v>2504</v>
      </c>
      <c r="AZ1234" s="14" t="s">
        <v>443</v>
      </c>
      <c r="BA1234" s="20" t="str">
        <f t="shared" si="1560"/>
        <v>24016027554251110152</v>
      </c>
      <c r="BB1234" s="31">
        <f t="shared" si="1561"/>
        <v>20</v>
      </c>
      <c r="BC1234" s="22" t="s">
        <v>4984</v>
      </c>
      <c r="BD1234" s="23" t="s">
        <v>491</v>
      </c>
      <c r="BF1234" s="8">
        <v>44927</v>
      </c>
      <c r="BG1234" s="32">
        <v>24819860</v>
      </c>
      <c r="BH1234" s="32"/>
      <c r="BI1234" s="32">
        <v>98137100</v>
      </c>
      <c r="BK1234" s="14" t="str">
        <f t="shared" si="1573"/>
        <v>CADRE</v>
      </c>
      <c r="BL1234" s="14"/>
      <c r="BM1234" s="25"/>
      <c r="BN1234" s="26" t="str">
        <f t="shared" si="1534"/>
        <v>24016027554251110152</v>
      </c>
      <c r="BO1234" s="27" t="str">
        <f t="shared" si="1535"/>
        <v>SAYARI KHAIRI</v>
      </c>
      <c r="BP1234" s="26">
        <f t="shared" si="1536"/>
        <v>1236</v>
      </c>
      <c r="BQ1234" s="28"/>
    </row>
    <row r="1235" spans="1:69" x14ac:dyDescent="0.25">
      <c r="A1235" t="str">
        <f>VLOOKUP(B1235,[2]RH!$B:$BV,72,0)</f>
        <v>Non-Actif</v>
      </c>
      <c r="B1235" s="6">
        <v>1237</v>
      </c>
      <c r="C1235" s="7" t="s">
        <v>168</v>
      </c>
      <c r="D1235" s="7" t="s">
        <v>2688</v>
      </c>
      <c r="E1235" s="7" t="s">
        <v>67</v>
      </c>
      <c r="F1235" s="7" t="s">
        <v>118</v>
      </c>
      <c r="G1235" s="7" t="s">
        <v>220</v>
      </c>
      <c r="H1235" s="7">
        <v>520</v>
      </c>
      <c r="I1235" s="7" t="s">
        <v>614</v>
      </c>
      <c r="J1235" s="7" t="s">
        <v>281</v>
      </c>
      <c r="K1235" s="7" t="s">
        <v>146</v>
      </c>
      <c r="L1235" s="7" t="s">
        <v>90</v>
      </c>
      <c r="M1235" s="7" t="str">
        <f t="shared" si="1541"/>
        <v>Couturière</v>
      </c>
      <c r="N1235" s="8">
        <v>44943</v>
      </c>
      <c r="O1235" s="8"/>
      <c r="P1235" s="7">
        <f t="shared" ca="1" si="1562"/>
        <v>-615</v>
      </c>
      <c r="Q1235" s="8">
        <v>45090</v>
      </c>
      <c r="R1235" s="7" t="s">
        <v>1692</v>
      </c>
      <c r="S1235" s="7"/>
      <c r="T1235" s="9" t="s">
        <v>156</v>
      </c>
      <c r="U1235" s="7" t="str">
        <f t="shared" si="1551"/>
        <v>Contractuel</v>
      </c>
      <c r="V1235" s="8">
        <v>45047</v>
      </c>
      <c r="W1235" s="8">
        <v>45107</v>
      </c>
      <c r="X1235" s="8"/>
      <c r="Y1235" s="8"/>
      <c r="Z1235" s="8">
        <f t="shared" ref="Z1235:Z1246" si="1582">V1235</f>
        <v>45047</v>
      </c>
      <c r="AA1235" s="7">
        <f t="shared" si="1552"/>
        <v>1</v>
      </c>
      <c r="AB1235" s="7">
        <f t="shared" si="1553"/>
        <v>2023</v>
      </c>
      <c r="AC1235" s="7">
        <f t="shared" si="1554"/>
        <v>2027</v>
      </c>
      <c r="AD1235" s="10" t="e">
        <f t="shared" ref="AD1235:AD1298" ca="1" si="1583">IF(#REF!="Non",(DAYS360(N1235,Q1235)/360),(DAYS360(N1235,TODAY())/360))</f>
        <v>#REF!</v>
      </c>
      <c r="AE1235" s="10" t="e">
        <f t="shared" ca="1" si="1556"/>
        <v>#REF!</v>
      </c>
      <c r="AF1235" s="8">
        <v>27758</v>
      </c>
      <c r="AG1235" s="11">
        <f t="shared" ca="1" si="1557"/>
        <v>49.216438356164382</v>
      </c>
      <c r="AH1235" s="10" t="str">
        <f t="shared" ca="1" si="1558"/>
        <v>&gt;45&lt; 55</v>
      </c>
      <c r="AI1235" s="12"/>
      <c r="AJ1235" s="13"/>
      <c r="AK1235" s="12" t="s">
        <v>2689</v>
      </c>
      <c r="AL1235" s="8">
        <v>37200</v>
      </c>
      <c r="AM1235" s="7" t="s">
        <v>108</v>
      </c>
      <c r="AN1235" s="7" t="s">
        <v>76</v>
      </c>
      <c r="AQ1235" s="14">
        <v>3</v>
      </c>
      <c r="AR1235" s="14">
        <v>1</v>
      </c>
      <c r="AS1235" s="15">
        <f t="shared" si="1559"/>
        <v>45308.25</v>
      </c>
      <c r="AT1235" s="14" t="s">
        <v>163</v>
      </c>
      <c r="AU1235" s="12">
        <v>3.3069999999999999</v>
      </c>
      <c r="AV1235" s="17" t="s">
        <v>150</v>
      </c>
      <c r="AW1235" s="18" t="s">
        <v>1659</v>
      </c>
      <c r="AX1235" s="19" t="s">
        <v>2690</v>
      </c>
      <c r="AY1235" s="17" t="s">
        <v>2224</v>
      </c>
      <c r="AZ1235" s="14" t="s">
        <v>174</v>
      </c>
      <c r="BA1235" s="20" t="str">
        <f t="shared" si="1560"/>
        <v>07503007312164610868</v>
      </c>
      <c r="BB1235" s="31">
        <f t="shared" si="1561"/>
        <v>20</v>
      </c>
      <c r="BC1235" s="22" t="s">
        <v>4985</v>
      </c>
      <c r="BD1235" s="23" t="s">
        <v>115</v>
      </c>
      <c r="BF1235" s="8"/>
      <c r="BG1235" s="32">
        <v>55999225</v>
      </c>
      <c r="BH1235" s="32"/>
      <c r="BI1235" s="32"/>
      <c r="BK1235" s="14" t="str">
        <f t="shared" si="1573"/>
        <v>B-520</v>
      </c>
      <c r="BL1235" s="14"/>
      <c r="BM1235" s="25"/>
      <c r="BN1235" s="26" t="str">
        <f t="shared" si="1534"/>
        <v>07503007312164610868</v>
      </c>
      <c r="BO1235" s="27" t="str">
        <f t="shared" si="1535"/>
        <v>KHAMESSI ISMAHEN</v>
      </c>
      <c r="BP1235" s="26">
        <f t="shared" si="1536"/>
        <v>1237</v>
      </c>
      <c r="BQ1235" s="28"/>
    </row>
    <row r="1236" spans="1:69" x14ac:dyDescent="0.25">
      <c r="A1236" t="str">
        <f>VLOOKUP(B1236,[2]RH!$B:$BV,72,0)</f>
        <v>Non-Actif</v>
      </c>
      <c r="B1236" s="6">
        <v>1238</v>
      </c>
      <c r="C1236" s="7" t="s">
        <v>65</v>
      </c>
      <c r="D1236" s="7" t="s">
        <v>1821</v>
      </c>
      <c r="E1236" s="7" t="s">
        <v>67</v>
      </c>
      <c r="F1236" s="7" t="s">
        <v>158</v>
      </c>
      <c r="G1236" s="7" t="s">
        <v>159</v>
      </c>
      <c r="H1236" s="7" t="s">
        <v>541</v>
      </c>
      <c r="I1236" s="7" t="s">
        <v>542</v>
      </c>
      <c r="J1236" s="7"/>
      <c r="K1236" s="7" t="s">
        <v>146</v>
      </c>
      <c r="L1236" s="7" t="s">
        <v>90</v>
      </c>
      <c r="M1236" s="7" t="str">
        <f t="shared" si="1541"/>
        <v>Coupeur</v>
      </c>
      <c r="N1236" s="8">
        <v>44944</v>
      </c>
      <c r="O1236" s="8"/>
      <c r="P1236" s="7">
        <f t="shared" ca="1" si="1562"/>
        <v>-462</v>
      </c>
      <c r="Q1236" s="8">
        <v>45199</v>
      </c>
      <c r="R1236" s="7" t="s">
        <v>1909</v>
      </c>
      <c r="S1236" s="7"/>
      <c r="T1236" s="9" t="s">
        <v>156</v>
      </c>
      <c r="U1236" s="7" t="str">
        <f t="shared" si="1551"/>
        <v>Contractuel</v>
      </c>
      <c r="V1236" s="8">
        <v>45170</v>
      </c>
      <c r="W1236" s="8">
        <v>45260</v>
      </c>
      <c r="X1236" s="8"/>
      <c r="Y1236" s="8"/>
      <c r="Z1236" s="8">
        <f t="shared" si="1582"/>
        <v>45170</v>
      </c>
      <c r="AA1236" s="7">
        <f t="shared" si="1552"/>
        <v>1</v>
      </c>
      <c r="AB1236" s="7">
        <f t="shared" si="1553"/>
        <v>2023</v>
      </c>
      <c r="AC1236" s="7">
        <f t="shared" si="1554"/>
        <v>2027</v>
      </c>
      <c r="AD1236" s="10" t="e">
        <f t="shared" ref="AD1236:AD1299" ca="1" si="1584">IF(#REF!="Non",(DAYS360(N1236,Q1236)/360),(DAYS360(N1236,TODAY())/360))</f>
        <v>#REF!</v>
      </c>
      <c r="AE1236" s="10" t="e">
        <f t="shared" ca="1" si="1556"/>
        <v>#REF!</v>
      </c>
      <c r="AF1236" s="8">
        <v>33952</v>
      </c>
      <c r="AG1236" s="11">
        <f t="shared" ca="1" si="1557"/>
        <v>32.246575342465754</v>
      </c>
      <c r="AH1236" s="10" t="str">
        <f t="shared" ca="1" si="1558"/>
        <v>&gt;25&lt; 35</v>
      </c>
      <c r="AI1236" s="12" t="s">
        <v>4986</v>
      </c>
      <c r="AJ1236" s="13" t="s">
        <v>150</v>
      </c>
      <c r="AK1236" s="12">
        <v>13203412</v>
      </c>
      <c r="AL1236" s="8">
        <v>44034</v>
      </c>
      <c r="AM1236" s="7" t="s">
        <v>75</v>
      </c>
      <c r="AN1236" s="7" t="s">
        <v>109</v>
      </c>
      <c r="AQ1236" s="14">
        <v>3</v>
      </c>
      <c r="AR1236" s="14">
        <v>1</v>
      </c>
      <c r="AS1236" s="15">
        <f t="shared" si="1559"/>
        <v>45309.25</v>
      </c>
      <c r="AT1236" s="14" t="s">
        <v>163</v>
      </c>
      <c r="AU1236" s="12">
        <v>3.3069999999999999</v>
      </c>
      <c r="AV1236" s="17" t="s">
        <v>106</v>
      </c>
      <c r="AW1236" s="18" t="s">
        <v>1823</v>
      </c>
      <c r="AX1236" s="19" t="s">
        <v>1824</v>
      </c>
      <c r="AY1236" s="17" t="s">
        <v>142</v>
      </c>
      <c r="AZ1236" s="14" t="s">
        <v>230</v>
      </c>
      <c r="BA1236" s="20" t="str">
        <f t="shared" si="1560"/>
        <v>05035000104500585933</v>
      </c>
      <c r="BB1236" s="31">
        <f t="shared" si="1561"/>
        <v>20</v>
      </c>
      <c r="BC1236" s="22" t="s">
        <v>4987</v>
      </c>
      <c r="BD1236" s="23" t="s">
        <v>115</v>
      </c>
      <c r="BF1236" s="8"/>
      <c r="BG1236" s="32">
        <v>27973878</v>
      </c>
      <c r="BH1236" s="32"/>
      <c r="BI1236" s="32"/>
      <c r="BJ1236" t="s">
        <v>1055</v>
      </c>
      <c r="BK1236" s="14" t="str">
        <f t="shared" si="1573"/>
        <v>-coupe</v>
      </c>
      <c r="BL1236" s="14" t="s">
        <v>300</v>
      </c>
      <c r="BM1236" s="25"/>
      <c r="BN1236" s="26" t="str">
        <f t="shared" si="1534"/>
        <v>05035000104500585933</v>
      </c>
      <c r="BO1236" s="27" t="str">
        <f t="shared" si="1535"/>
        <v>LASSOUED HOUCINE</v>
      </c>
      <c r="BP1236" s="26">
        <f t="shared" si="1536"/>
        <v>1238</v>
      </c>
      <c r="BQ1236" s="28"/>
    </row>
    <row r="1237" spans="1:69" x14ac:dyDescent="0.25">
      <c r="A1237" t="str">
        <f>VLOOKUP(B1237,[2]RH!$B:$BV,72,0)</f>
        <v>Non-Actif</v>
      </c>
      <c r="B1237" s="6">
        <v>1239</v>
      </c>
      <c r="C1237" s="7" t="s">
        <v>168</v>
      </c>
      <c r="D1237" s="7" t="s">
        <v>4988</v>
      </c>
      <c r="E1237" s="7" t="s">
        <v>67</v>
      </c>
      <c r="F1237" s="7" t="s">
        <v>118</v>
      </c>
      <c r="G1237" s="7" t="s">
        <v>2675</v>
      </c>
      <c r="H1237" s="7" t="s">
        <v>649</v>
      </c>
      <c r="I1237" s="7" t="s">
        <v>650</v>
      </c>
      <c r="J1237" s="7" t="s">
        <v>281</v>
      </c>
      <c r="K1237" s="7" t="s">
        <v>146</v>
      </c>
      <c r="L1237" s="7" t="s">
        <v>90</v>
      </c>
      <c r="M1237" s="7" t="str">
        <f t="shared" si="1541"/>
        <v>WIRE</v>
      </c>
      <c r="N1237" s="8">
        <v>44943</v>
      </c>
      <c r="O1237" s="8"/>
      <c r="P1237" s="7">
        <f t="shared" ca="1" si="1562"/>
        <v>-400</v>
      </c>
      <c r="Q1237" s="8">
        <v>45323</v>
      </c>
      <c r="R1237" s="7" t="s">
        <v>1728</v>
      </c>
      <c r="S1237" s="7"/>
      <c r="T1237" s="9" t="s">
        <v>156</v>
      </c>
      <c r="U1237" s="7" t="str">
        <f t="shared" si="1551"/>
        <v>Contractuel</v>
      </c>
      <c r="V1237" s="8">
        <v>45292</v>
      </c>
      <c r="W1237" s="8">
        <v>45322</v>
      </c>
      <c r="X1237" s="8"/>
      <c r="Y1237" s="8"/>
      <c r="Z1237" s="8">
        <f t="shared" si="1582"/>
        <v>45292</v>
      </c>
      <c r="AA1237" s="7">
        <f t="shared" si="1552"/>
        <v>1</v>
      </c>
      <c r="AB1237" s="7">
        <f t="shared" si="1553"/>
        <v>2023</v>
      </c>
      <c r="AC1237" s="7">
        <f t="shared" si="1554"/>
        <v>2027</v>
      </c>
      <c r="AD1237" s="10" t="e">
        <f t="shared" ref="AD1237:AD1300" ca="1" si="1585">IF(#REF!="Non",(DAYS360(N1237,Q1237)/360),(DAYS360(N1237,TODAY())/360))</f>
        <v>#REF!</v>
      </c>
      <c r="AE1237" s="10" t="e">
        <f t="shared" ca="1" si="1556"/>
        <v>#REF!</v>
      </c>
      <c r="AF1237" s="8">
        <v>32393</v>
      </c>
      <c r="AG1237" s="11">
        <f t="shared" ca="1" si="1557"/>
        <v>36.517808219178079</v>
      </c>
      <c r="AH1237" s="10" t="str">
        <f t="shared" ca="1" si="1558"/>
        <v>&gt;35&lt; 45</v>
      </c>
      <c r="AI1237" s="12" t="s">
        <v>4989</v>
      </c>
      <c r="AJ1237" s="13" t="s">
        <v>92</v>
      </c>
      <c r="AK1237" s="12" t="s">
        <v>4990</v>
      </c>
      <c r="AL1237" s="8">
        <v>44098</v>
      </c>
      <c r="AM1237" s="7" t="s">
        <v>108</v>
      </c>
      <c r="AN1237" s="7" t="s">
        <v>76</v>
      </c>
      <c r="AO1237">
        <v>2</v>
      </c>
      <c r="AQ1237" s="14">
        <v>3</v>
      </c>
      <c r="AR1237" s="14">
        <v>2</v>
      </c>
      <c r="AS1237" s="15">
        <f t="shared" si="1559"/>
        <v>45673.5</v>
      </c>
      <c r="AT1237" s="14" t="s">
        <v>163</v>
      </c>
      <c r="AU1237" s="12">
        <v>3.3069999999999999</v>
      </c>
      <c r="AV1237" s="17" t="s">
        <v>236</v>
      </c>
      <c r="AW1237" s="18" t="s">
        <v>201</v>
      </c>
      <c r="AX1237" s="19" t="s">
        <v>4991</v>
      </c>
      <c r="AY1237" s="17" t="s">
        <v>275</v>
      </c>
      <c r="AZ1237" s="14" t="s">
        <v>203</v>
      </c>
      <c r="BA1237" s="20" t="str">
        <f t="shared" si="1560"/>
        <v>17001000000322633634</v>
      </c>
      <c r="BB1237" s="31">
        <f t="shared" si="1561"/>
        <v>20</v>
      </c>
      <c r="BC1237" s="22" t="s">
        <v>4992</v>
      </c>
      <c r="BD1237" s="23" t="s">
        <v>341</v>
      </c>
      <c r="BF1237" s="8"/>
      <c r="BG1237" s="32"/>
      <c r="BH1237" s="32"/>
      <c r="BI1237" s="32"/>
      <c r="BJ1237" t="s">
        <v>3806</v>
      </c>
      <c r="BK1237" s="14" t="str">
        <f t="shared" si="1573"/>
        <v>B-Panda</v>
      </c>
      <c r="BL1237" s="14" t="s">
        <v>595</v>
      </c>
      <c r="BM1237" s="25"/>
      <c r="BN1237" s="26" t="str">
        <f t="shared" si="1534"/>
        <v>17001000000322633634</v>
      </c>
      <c r="BO1237" s="27" t="str">
        <f t="shared" si="1535"/>
        <v>OMRANI DHOUHA</v>
      </c>
      <c r="BP1237" s="26">
        <f t="shared" si="1536"/>
        <v>1239</v>
      </c>
      <c r="BQ1237" s="28"/>
    </row>
    <row r="1238" spans="1:69" x14ac:dyDescent="0.25">
      <c r="A1238" t="str">
        <f>VLOOKUP(B1238,[2]RH!$B:$BV,72,0)</f>
        <v>Non-Actif</v>
      </c>
      <c r="B1238" s="6">
        <v>1240</v>
      </c>
      <c r="C1238" s="7" t="s">
        <v>168</v>
      </c>
      <c r="D1238" s="7" t="s">
        <v>4993</v>
      </c>
      <c r="E1238" s="7" t="s">
        <v>67</v>
      </c>
      <c r="F1238" s="7" t="s">
        <v>118</v>
      </c>
      <c r="G1238" s="7" t="s">
        <v>2675</v>
      </c>
      <c r="H1238" s="7" t="s">
        <v>649</v>
      </c>
      <c r="I1238" s="7" t="s">
        <v>650</v>
      </c>
      <c r="J1238" s="7" t="s">
        <v>281</v>
      </c>
      <c r="K1238" s="7" t="s">
        <v>146</v>
      </c>
      <c r="L1238" s="7" t="s">
        <v>90</v>
      </c>
      <c r="M1238" s="7" t="str">
        <f t="shared" si="1541"/>
        <v>WIRE</v>
      </c>
      <c r="N1238" s="8">
        <v>44943</v>
      </c>
      <c r="O1238" s="8"/>
      <c r="P1238" s="7">
        <f t="shared" ca="1" si="1562"/>
        <v>-676</v>
      </c>
      <c r="Q1238" s="8">
        <v>45046</v>
      </c>
      <c r="R1238" s="7" t="s">
        <v>290</v>
      </c>
      <c r="S1238" s="7" t="s">
        <v>2332</v>
      </c>
      <c r="T1238" s="9" t="s">
        <v>156</v>
      </c>
      <c r="U1238" s="7" t="str">
        <f t="shared" si="1551"/>
        <v>Contractuel</v>
      </c>
      <c r="V1238" s="8">
        <v>44943</v>
      </c>
      <c r="W1238" s="8">
        <v>45046</v>
      </c>
      <c r="X1238" s="8"/>
      <c r="Y1238" s="8"/>
      <c r="Z1238" s="8">
        <f t="shared" si="1582"/>
        <v>44943</v>
      </c>
      <c r="AA1238" s="7">
        <f t="shared" si="1552"/>
        <v>1</v>
      </c>
      <c r="AB1238" s="7">
        <f t="shared" si="1553"/>
        <v>2023</v>
      </c>
      <c r="AC1238" s="7">
        <f t="shared" si="1554"/>
        <v>2027</v>
      </c>
      <c r="AD1238" s="10" t="e">
        <f t="shared" ref="AD1238:AD1301" ca="1" si="1586">IF(#REF!="Non",(DAYS360(N1238,Q1238)/360),(DAYS360(N1238,TODAY())/360))</f>
        <v>#REF!</v>
      </c>
      <c r="AE1238" s="10" t="e">
        <f t="shared" ca="1" si="1556"/>
        <v>#REF!</v>
      </c>
      <c r="AF1238" s="8">
        <v>34262</v>
      </c>
      <c r="AG1238" s="11">
        <f t="shared" ca="1" si="1557"/>
        <v>31.397260273972602</v>
      </c>
      <c r="AH1238" s="10" t="str">
        <f t="shared" ca="1" si="1558"/>
        <v>&gt;25&lt; 35</v>
      </c>
      <c r="AI1238" s="12"/>
      <c r="AJ1238" s="13"/>
      <c r="AK1238" s="12" t="s">
        <v>4994</v>
      </c>
      <c r="AL1238" s="8">
        <v>43140</v>
      </c>
      <c r="AM1238" s="7" t="s">
        <v>108</v>
      </c>
      <c r="AN1238" s="7" t="s">
        <v>76</v>
      </c>
      <c r="AO1238">
        <v>2</v>
      </c>
      <c r="AQ1238" s="14">
        <v>3</v>
      </c>
      <c r="AR1238" s="14">
        <v>1</v>
      </c>
      <c r="AS1238" s="15">
        <f t="shared" si="1559"/>
        <v>45308.25</v>
      </c>
      <c r="AT1238" s="14" t="s">
        <v>163</v>
      </c>
      <c r="AU1238" s="12">
        <v>3.3069999999999999</v>
      </c>
      <c r="AV1238" s="17" t="s">
        <v>106</v>
      </c>
      <c r="AW1238" s="18" t="s">
        <v>201</v>
      </c>
      <c r="AX1238" s="19" t="s">
        <v>4995</v>
      </c>
      <c r="AY1238" s="17">
        <v>63</v>
      </c>
      <c r="AZ1238" s="14" t="s">
        <v>230</v>
      </c>
      <c r="BA1238" s="20" t="str">
        <f t="shared" si="1560"/>
        <v>05001000027503908063</v>
      </c>
      <c r="BB1238" s="31">
        <f t="shared" si="1561"/>
        <v>20</v>
      </c>
      <c r="BC1238" s="22" t="s">
        <v>4996</v>
      </c>
      <c r="BD1238" s="23" t="s">
        <v>115</v>
      </c>
      <c r="BF1238" s="8"/>
      <c r="BG1238" s="32">
        <v>27371737</v>
      </c>
      <c r="BH1238" s="32"/>
      <c r="BI1238" s="32"/>
      <c r="BK1238" s="14" t="str">
        <f t="shared" si="1573"/>
        <v>B-Panda</v>
      </c>
      <c r="BL1238" s="14"/>
      <c r="BM1238" s="25"/>
      <c r="BN1238" s="26" t="str">
        <f t="shared" si="1534"/>
        <v>05001000027503908063</v>
      </c>
      <c r="BO1238" s="27" t="str">
        <f t="shared" si="1535"/>
        <v>BEN REMTANA OUMEIMA</v>
      </c>
      <c r="BP1238" s="26">
        <f t="shared" si="1536"/>
        <v>1240</v>
      </c>
      <c r="BQ1238" s="28"/>
    </row>
    <row r="1239" spans="1:69" x14ac:dyDescent="0.25">
      <c r="A1239" t="str">
        <f>VLOOKUP(B1239,[2]RH!$B:$BV,72,0)</f>
        <v>Non-Actif</v>
      </c>
      <c r="B1239" s="6">
        <v>1241</v>
      </c>
      <c r="C1239" s="7" t="s">
        <v>100</v>
      </c>
      <c r="D1239" s="7" t="s">
        <v>4997</v>
      </c>
      <c r="E1239" s="7" t="s">
        <v>67</v>
      </c>
      <c r="F1239" s="7" t="s">
        <v>118</v>
      </c>
      <c r="G1239" s="7" t="s">
        <v>220</v>
      </c>
      <c r="H1239" s="7" t="s">
        <v>649</v>
      </c>
      <c r="I1239" s="7" t="s">
        <v>709</v>
      </c>
      <c r="J1239" s="7" t="s">
        <v>190</v>
      </c>
      <c r="K1239" s="7" t="s">
        <v>146</v>
      </c>
      <c r="L1239" s="7" t="s">
        <v>90</v>
      </c>
      <c r="M1239" s="7" t="str">
        <f t="shared" si="1541"/>
        <v>Couturière</v>
      </c>
      <c r="N1239" s="8">
        <v>44944</v>
      </c>
      <c r="O1239" s="8"/>
      <c r="P1239" s="7">
        <f t="shared" ca="1" si="1562"/>
        <v>-371</v>
      </c>
      <c r="Q1239" s="8">
        <v>45361</v>
      </c>
      <c r="R1239" s="7" t="s">
        <v>4998</v>
      </c>
      <c r="S1239" s="7"/>
      <c r="T1239" s="9" t="s">
        <v>156</v>
      </c>
      <c r="U1239" s="7" t="str">
        <f t="shared" si="1551"/>
        <v>Contractuel</v>
      </c>
      <c r="V1239" s="8">
        <v>45323</v>
      </c>
      <c r="W1239" s="8">
        <v>45351</v>
      </c>
      <c r="X1239" s="8"/>
      <c r="Y1239" s="8"/>
      <c r="Z1239" s="8">
        <f t="shared" si="1582"/>
        <v>45323</v>
      </c>
      <c r="AA1239" s="7">
        <f t="shared" si="1552"/>
        <v>1</v>
      </c>
      <c r="AB1239" s="7">
        <f t="shared" si="1553"/>
        <v>2023</v>
      </c>
      <c r="AC1239" s="7">
        <f t="shared" si="1554"/>
        <v>2027</v>
      </c>
      <c r="AD1239" s="10" t="e">
        <f t="shared" ref="AD1239:AD1302" ca="1" si="1587">IF(#REF!="Non",(DAYS360(N1239,Q1239)/360),(DAYS360(N1239,TODAY())/360))</f>
        <v>#REF!</v>
      </c>
      <c r="AE1239" s="10" t="e">
        <f t="shared" ca="1" si="1556"/>
        <v>#REF!</v>
      </c>
      <c r="AF1239" s="8">
        <v>35251</v>
      </c>
      <c r="AG1239" s="11">
        <f t="shared" ca="1" si="1557"/>
        <v>28.687671232876713</v>
      </c>
      <c r="AH1239" s="10" t="str">
        <f t="shared" ca="1" si="1558"/>
        <v>&gt;25&lt; 35</v>
      </c>
      <c r="AI1239" s="12">
        <v>17216249</v>
      </c>
      <c r="AJ1239" s="13" t="s">
        <v>92</v>
      </c>
      <c r="AK1239" s="12">
        <v>14360291</v>
      </c>
      <c r="AL1239" s="8">
        <v>43131</v>
      </c>
      <c r="AM1239" s="7" t="s">
        <v>108</v>
      </c>
      <c r="AN1239" s="7" t="s">
        <v>109</v>
      </c>
      <c r="AQ1239" s="14">
        <v>3</v>
      </c>
      <c r="AR1239" s="14">
        <v>2</v>
      </c>
      <c r="AS1239" s="15">
        <f t="shared" si="1559"/>
        <v>45674.5</v>
      </c>
      <c r="AT1239" s="14" t="s">
        <v>163</v>
      </c>
      <c r="AU1239" s="12">
        <v>3.3069999999999999</v>
      </c>
      <c r="AV1239" s="17">
        <v>17</v>
      </c>
      <c r="AW1239" s="18" t="s">
        <v>201</v>
      </c>
      <c r="AX1239" s="19" t="s">
        <v>4999</v>
      </c>
      <c r="AY1239" s="17">
        <v>48</v>
      </c>
      <c r="AZ1239" s="14" t="s">
        <v>203</v>
      </c>
      <c r="BA1239" s="20" t="str">
        <f t="shared" si="1560"/>
        <v>17001000000322280748</v>
      </c>
      <c r="BB1239" s="31">
        <f t="shared" si="1561"/>
        <v>20</v>
      </c>
      <c r="BC1239" s="22" t="s">
        <v>5000</v>
      </c>
      <c r="BD1239" s="23" t="s">
        <v>341</v>
      </c>
      <c r="BF1239" s="8"/>
      <c r="BG1239" s="32">
        <v>54019872</v>
      </c>
      <c r="BH1239" s="32"/>
      <c r="BI1239" s="32"/>
      <c r="BJ1239" t="s">
        <v>4846</v>
      </c>
      <c r="BK1239" s="14" t="str">
        <f t="shared" si="1573"/>
        <v>A-Panda</v>
      </c>
      <c r="BL1239" s="14" t="s">
        <v>288</v>
      </c>
      <c r="BM1239" s="25"/>
      <c r="BN1239" s="26" t="str">
        <f t="shared" si="1534"/>
        <v>17001000000322280748</v>
      </c>
      <c r="BO1239" s="27" t="str">
        <f t="shared" si="1535"/>
        <v>BELGACEM DORSAF</v>
      </c>
      <c r="BP1239" s="26">
        <f t="shared" si="1536"/>
        <v>1241</v>
      </c>
      <c r="BQ1239" s="28"/>
    </row>
    <row r="1240" spans="1:69" x14ac:dyDescent="0.25">
      <c r="A1240" t="str">
        <f>VLOOKUP(B1240,[2]RH!$B:$BV,72,0)</f>
        <v>si</v>
      </c>
      <c r="B1240" s="6">
        <v>1242</v>
      </c>
      <c r="C1240" s="7" t="s">
        <v>168</v>
      </c>
      <c r="D1240" s="7" t="s">
        <v>5001</v>
      </c>
      <c r="E1240" s="7" t="s">
        <v>67</v>
      </c>
      <c r="F1240" s="7" t="s">
        <v>118</v>
      </c>
      <c r="G1240" s="7" t="s">
        <v>220</v>
      </c>
      <c r="H1240" s="7" t="s">
        <v>649</v>
      </c>
      <c r="I1240" s="7" t="s">
        <v>709</v>
      </c>
      <c r="J1240" s="7" t="s">
        <v>190</v>
      </c>
      <c r="K1240" s="7" t="s">
        <v>146</v>
      </c>
      <c r="L1240" s="7" t="s">
        <v>90</v>
      </c>
      <c r="M1240" s="7" t="str">
        <f t="shared" si="1541"/>
        <v>Couturière</v>
      </c>
      <c r="N1240" s="8">
        <v>44946</v>
      </c>
      <c r="O1240" s="8"/>
      <c r="P1240" s="7">
        <f t="shared" ca="1" si="1562"/>
        <v>25</v>
      </c>
      <c r="Q1240" s="8"/>
      <c r="R1240" s="7"/>
      <c r="S1240" s="7"/>
      <c r="T1240" s="9" t="s">
        <v>156</v>
      </c>
      <c r="U1240" s="7" t="str">
        <f t="shared" si="1551"/>
        <v>Contractuel</v>
      </c>
      <c r="V1240" s="8">
        <v>45689</v>
      </c>
      <c r="W1240" s="8">
        <f>VLOOKUP(B1240,[1]BASE!$A:$Q,17,0)</f>
        <v>45747</v>
      </c>
      <c r="X1240" s="8"/>
      <c r="Y1240" s="8"/>
      <c r="Z1240" s="8">
        <f t="shared" si="1582"/>
        <v>45689</v>
      </c>
      <c r="AA1240" s="7">
        <f t="shared" si="1552"/>
        <v>1</v>
      </c>
      <c r="AB1240" s="7">
        <f t="shared" si="1553"/>
        <v>2023</v>
      </c>
      <c r="AC1240" s="7">
        <f t="shared" si="1554"/>
        <v>2027</v>
      </c>
      <c r="AD1240" s="10" t="e">
        <f t="shared" ref="AD1240:AD1303" ca="1" si="1588">IF(#REF!="Non",(DAYS360(N1240,Q1240)/360),(DAYS360(N1240,TODAY())/360))</f>
        <v>#REF!</v>
      </c>
      <c r="AE1240" s="10" t="e">
        <f t="shared" ca="1" si="1556"/>
        <v>#REF!</v>
      </c>
      <c r="AF1240" s="8">
        <v>27096</v>
      </c>
      <c r="AG1240" s="11">
        <f t="shared" ca="1" si="1557"/>
        <v>51.030136986301372</v>
      </c>
      <c r="AH1240" s="10" t="str">
        <f t="shared" ca="1" si="1558"/>
        <v>&gt;45&lt; 55</v>
      </c>
      <c r="AI1240" s="12">
        <v>11621106</v>
      </c>
      <c r="AJ1240" s="13" t="s">
        <v>82</v>
      </c>
      <c r="AK1240" s="12" t="s">
        <v>5002</v>
      </c>
      <c r="AL1240" s="8">
        <v>34366</v>
      </c>
      <c r="AM1240" s="7" t="s">
        <v>108</v>
      </c>
      <c r="AN1240" s="7" t="s">
        <v>76</v>
      </c>
      <c r="AO1240">
        <v>4</v>
      </c>
      <c r="AQ1240">
        <v>3</v>
      </c>
      <c r="AR1240" s="44">
        <v>3</v>
      </c>
      <c r="AS1240" s="15">
        <f t="shared" si="1559"/>
        <v>46041.75</v>
      </c>
      <c r="AT1240" s="14" t="s">
        <v>163</v>
      </c>
      <c r="AU1240" s="12">
        <v>3.3069999999999999</v>
      </c>
      <c r="AV1240" s="17">
        <v>12</v>
      </c>
      <c r="AW1240" s="18">
        <v>40600</v>
      </c>
      <c r="AX1240" s="19" t="s">
        <v>5003</v>
      </c>
      <c r="AY1240" s="17">
        <v>24</v>
      </c>
      <c r="AZ1240" s="14" t="s">
        <v>195</v>
      </c>
      <c r="BA1240" s="20" t="str">
        <f t="shared" si="1560"/>
        <v>12406000000241757624</v>
      </c>
      <c r="BB1240" s="31">
        <f t="shared" si="1561"/>
        <v>20</v>
      </c>
      <c r="BC1240" s="22" t="s">
        <v>5004</v>
      </c>
      <c r="BD1240" s="23" t="s">
        <v>115</v>
      </c>
      <c r="BF1240" s="8"/>
      <c r="BG1240" s="32">
        <v>26067981</v>
      </c>
      <c r="BH1240" s="32"/>
      <c r="BI1240" s="32"/>
      <c r="BJ1240" t="s">
        <v>714</v>
      </c>
      <c r="BK1240" s="14" t="str">
        <f t="shared" si="1573"/>
        <v>A-Panda</v>
      </c>
      <c r="BL1240" s="14" t="s">
        <v>288</v>
      </c>
      <c r="BM1240" s="25"/>
      <c r="BN1240" s="26" t="str">
        <f t="shared" si="1534"/>
        <v>12406000000241757624</v>
      </c>
      <c r="BO1240" s="27" t="str">
        <f t="shared" si="1535"/>
        <v>AOUADI SONIA</v>
      </c>
      <c r="BP1240" s="26">
        <f t="shared" si="1536"/>
        <v>1242</v>
      </c>
      <c r="BQ1240" s="28"/>
    </row>
    <row r="1241" spans="1:69" x14ac:dyDescent="0.25">
      <c r="A1241" t="str">
        <f>VLOOKUP(B1241,[2]RH!$B:$BV,72,0)</f>
        <v>Non-Actif</v>
      </c>
      <c r="B1241" s="6">
        <v>1243</v>
      </c>
      <c r="C1241" s="7" t="s">
        <v>168</v>
      </c>
      <c r="D1241" s="7" t="s">
        <v>4631</v>
      </c>
      <c r="E1241" s="7" t="s">
        <v>67</v>
      </c>
      <c r="F1241" s="7" t="s">
        <v>118</v>
      </c>
      <c r="G1241" s="7" t="s">
        <v>220</v>
      </c>
      <c r="H1241" s="7" t="s">
        <v>649</v>
      </c>
      <c r="I1241" s="7" t="s">
        <v>709</v>
      </c>
      <c r="J1241" s="7" t="s">
        <v>190</v>
      </c>
      <c r="K1241" s="7" t="s">
        <v>146</v>
      </c>
      <c r="L1241" s="7" t="s">
        <v>90</v>
      </c>
      <c r="M1241" s="7" t="str">
        <f t="shared" si="1541"/>
        <v>Couturière</v>
      </c>
      <c r="N1241" s="8">
        <v>44945</v>
      </c>
      <c r="O1241" s="8"/>
      <c r="P1241" s="7">
        <f t="shared" ca="1" si="1562"/>
        <v>-737</v>
      </c>
      <c r="Q1241" s="8">
        <v>44970</v>
      </c>
      <c r="R1241" s="7" t="s">
        <v>771</v>
      </c>
      <c r="S1241" s="7" t="s">
        <v>2332</v>
      </c>
      <c r="T1241" s="9" t="s">
        <v>156</v>
      </c>
      <c r="U1241" s="7" t="str">
        <f t="shared" si="1551"/>
        <v>Contractuel</v>
      </c>
      <c r="V1241" s="8">
        <v>44945</v>
      </c>
      <c r="W1241" s="8">
        <v>44985</v>
      </c>
      <c r="X1241" s="8"/>
      <c r="Y1241" s="8"/>
      <c r="Z1241" s="8">
        <f t="shared" si="1582"/>
        <v>44945</v>
      </c>
      <c r="AA1241" s="7">
        <f t="shared" si="1552"/>
        <v>1</v>
      </c>
      <c r="AB1241" s="7">
        <f t="shared" si="1553"/>
        <v>2023</v>
      </c>
      <c r="AC1241" s="7">
        <f t="shared" si="1554"/>
        <v>2027</v>
      </c>
      <c r="AD1241" s="10" t="e">
        <f t="shared" ref="AD1241:AD1304" ca="1" si="1589">IF(#REF!="Non",(DAYS360(N1241,Q1241)/360),(DAYS360(N1241,TODAY())/360))</f>
        <v>#REF!</v>
      </c>
      <c r="AE1241" s="10" t="e">
        <f t="shared" ca="1" si="1556"/>
        <v>#REF!</v>
      </c>
      <c r="AF1241" s="8">
        <v>29579</v>
      </c>
      <c r="AG1241" s="11">
        <f t="shared" ca="1" si="1557"/>
        <v>44.227397260273975</v>
      </c>
      <c r="AH1241" s="10" t="str">
        <f t="shared" ca="1" si="1558"/>
        <v>&gt;35&lt; 45</v>
      </c>
      <c r="AI1241" s="12" t="s">
        <v>5005</v>
      </c>
      <c r="AJ1241" s="13" t="s">
        <v>73</v>
      </c>
      <c r="AK1241" s="12" t="s">
        <v>5006</v>
      </c>
      <c r="AL1241" s="8">
        <v>44483</v>
      </c>
      <c r="AM1241" s="7" t="s">
        <v>108</v>
      </c>
      <c r="AN1241" s="7" t="s">
        <v>76</v>
      </c>
      <c r="AO1241">
        <v>2</v>
      </c>
      <c r="AQ1241" s="14">
        <v>3</v>
      </c>
      <c r="AR1241" s="14">
        <v>1</v>
      </c>
      <c r="AS1241" s="15">
        <f t="shared" si="1559"/>
        <v>45310.25</v>
      </c>
      <c r="AT1241" s="14" t="s">
        <v>163</v>
      </c>
      <c r="AU1241" s="12">
        <v>3.3069999999999999</v>
      </c>
      <c r="AV1241" s="17" t="s">
        <v>92</v>
      </c>
      <c r="AW1241" s="18" t="s">
        <v>916</v>
      </c>
      <c r="AX1241" s="19" t="s">
        <v>4633</v>
      </c>
      <c r="AY1241" s="17" t="s">
        <v>284</v>
      </c>
      <c r="AZ1241" s="14" t="s">
        <v>152</v>
      </c>
      <c r="BA1241" s="20" t="str">
        <f t="shared" si="1560"/>
        <v>04043128007596099721</v>
      </c>
      <c r="BB1241" s="31">
        <f t="shared" si="1561"/>
        <v>20</v>
      </c>
      <c r="BC1241" s="22" t="s">
        <v>4634</v>
      </c>
      <c r="BD1241" s="23" t="s">
        <v>115</v>
      </c>
      <c r="BF1241" s="8"/>
      <c r="BG1241" s="32">
        <v>24707721</v>
      </c>
      <c r="BH1241" s="32"/>
      <c r="BI1241" s="32"/>
      <c r="BK1241" s="14" t="str">
        <f t="shared" si="1573"/>
        <v>A-Panda</v>
      </c>
      <c r="BL1241" s="14"/>
      <c r="BM1241" s="25"/>
      <c r="BN1241" s="26" t="str">
        <f t="shared" si="1534"/>
        <v>04043128007596099721</v>
      </c>
      <c r="BO1241" s="27" t="str">
        <f t="shared" si="1535"/>
        <v>OUERTANI HANENE</v>
      </c>
      <c r="BP1241" s="26">
        <f t="shared" si="1536"/>
        <v>1243</v>
      </c>
      <c r="BQ1241" s="28"/>
    </row>
    <row r="1242" spans="1:69" x14ac:dyDescent="0.25">
      <c r="A1242" t="str">
        <f>VLOOKUP(B1242,[2]RH!$B:$BV,72,0)</f>
        <v>Non-Actif</v>
      </c>
      <c r="B1242" s="6">
        <v>1244</v>
      </c>
      <c r="C1242" s="7" t="s">
        <v>168</v>
      </c>
      <c r="D1242" s="7" t="s">
        <v>5007</v>
      </c>
      <c r="E1242" s="7" t="s">
        <v>67</v>
      </c>
      <c r="F1242" s="7" t="s">
        <v>118</v>
      </c>
      <c r="G1242" s="7" t="s">
        <v>220</v>
      </c>
      <c r="H1242" s="7">
        <v>520</v>
      </c>
      <c r="I1242" s="7" t="s">
        <v>189</v>
      </c>
      <c r="J1242" s="7" t="s">
        <v>190</v>
      </c>
      <c r="K1242" s="7" t="s">
        <v>146</v>
      </c>
      <c r="L1242" s="7" t="s">
        <v>90</v>
      </c>
      <c r="M1242" s="7" t="str">
        <f t="shared" si="1541"/>
        <v>Couturière</v>
      </c>
      <c r="N1242" s="8">
        <v>44945</v>
      </c>
      <c r="O1242" s="8"/>
      <c r="P1242" s="7">
        <f t="shared" ca="1" si="1562"/>
        <v>-676</v>
      </c>
      <c r="Q1242" s="8">
        <v>45044</v>
      </c>
      <c r="R1242" s="7" t="s">
        <v>2255</v>
      </c>
      <c r="S1242" s="7"/>
      <c r="T1242" s="9" t="s">
        <v>156</v>
      </c>
      <c r="U1242" s="7" t="str">
        <f t="shared" si="1551"/>
        <v>Contractuel</v>
      </c>
      <c r="V1242" s="8">
        <v>44986</v>
      </c>
      <c r="W1242" s="8">
        <v>45046</v>
      </c>
      <c r="X1242" s="8"/>
      <c r="Y1242" s="8"/>
      <c r="Z1242" s="8">
        <f t="shared" si="1582"/>
        <v>44986</v>
      </c>
      <c r="AA1242" s="7">
        <f t="shared" si="1552"/>
        <v>1</v>
      </c>
      <c r="AB1242" s="7">
        <f t="shared" si="1553"/>
        <v>2023</v>
      </c>
      <c r="AC1242" s="7">
        <f t="shared" si="1554"/>
        <v>2027</v>
      </c>
      <c r="AD1242" s="10" t="e">
        <f t="shared" ref="AD1242:AD1305" ca="1" si="1590">IF(#REF!="Non",(DAYS360(N1242,Q1242)/360),(DAYS360(N1242,TODAY())/360))</f>
        <v>#REF!</v>
      </c>
      <c r="AE1242" s="10" t="e">
        <f t="shared" ca="1" si="1556"/>
        <v>#REF!</v>
      </c>
      <c r="AF1242" s="8">
        <v>34930</v>
      </c>
      <c r="AG1242" s="11">
        <f t="shared" ca="1" si="1557"/>
        <v>29.567123287671233</v>
      </c>
      <c r="AH1242" s="10" t="str">
        <f t="shared" ca="1" si="1558"/>
        <v>&gt;25&lt; 35</v>
      </c>
      <c r="AI1242" s="12" t="s">
        <v>5008</v>
      </c>
      <c r="AJ1242" s="13" t="s">
        <v>79</v>
      </c>
      <c r="AK1242" s="12">
        <v>11803332</v>
      </c>
      <c r="AL1242" s="8">
        <v>41702</v>
      </c>
      <c r="AM1242" s="7" t="s">
        <v>108</v>
      </c>
      <c r="AN1242" s="7" t="s">
        <v>76</v>
      </c>
      <c r="AQ1242" s="14">
        <v>3</v>
      </c>
      <c r="AR1242" s="14">
        <v>1</v>
      </c>
      <c r="AS1242" s="15">
        <f t="shared" si="1559"/>
        <v>45310.25</v>
      </c>
      <c r="AT1242" s="14" t="s">
        <v>163</v>
      </c>
      <c r="AU1242" s="12">
        <v>3.3069999999999999</v>
      </c>
      <c r="AV1242" s="17">
        <v>25</v>
      </c>
      <c r="AW1242" s="18">
        <v>16600</v>
      </c>
      <c r="AX1242" s="19" t="s">
        <v>5009</v>
      </c>
      <c r="AY1242" s="17">
        <v>84</v>
      </c>
      <c r="AZ1242" s="14" t="s">
        <v>276</v>
      </c>
      <c r="BA1242" s="20" t="str">
        <f t="shared" si="1560"/>
        <v>25166000000109174184</v>
      </c>
      <c r="BB1242" s="31">
        <f t="shared" si="1561"/>
        <v>20</v>
      </c>
      <c r="BC1242" s="22" t="s">
        <v>5010</v>
      </c>
      <c r="BD1242" s="23" t="s">
        <v>341</v>
      </c>
      <c r="BF1242" s="8"/>
      <c r="BG1242" s="32">
        <v>55712699</v>
      </c>
      <c r="BH1242" s="32"/>
      <c r="BI1242" s="32"/>
      <c r="BK1242" s="14" t="str">
        <f t="shared" si="1573"/>
        <v>A-520</v>
      </c>
      <c r="BL1242" s="14"/>
      <c r="BM1242" s="25"/>
      <c r="BN1242" s="26" t="str">
        <f t="shared" si="1534"/>
        <v>25166000000109174184</v>
      </c>
      <c r="BO1242" s="27" t="str">
        <f t="shared" si="1535"/>
        <v>MEJRI DONIA</v>
      </c>
      <c r="BP1242" s="26">
        <f t="shared" si="1536"/>
        <v>1244</v>
      </c>
      <c r="BQ1242" s="28"/>
    </row>
    <row r="1243" spans="1:69" x14ac:dyDescent="0.25">
      <c r="A1243" t="str">
        <f>VLOOKUP(B1243,[2]RH!$B:$BV,72,0)</f>
        <v>si</v>
      </c>
      <c r="B1243" s="6">
        <v>1245</v>
      </c>
      <c r="C1243" s="7" t="s">
        <v>168</v>
      </c>
      <c r="D1243" s="7" t="s">
        <v>5011</v>
      </c>
      <c r="E1243" s="7" t="s">
        <v>67</v>
      </c>
      <c r="F1243" s="7" t="s">
        <v>118</v>
      </c>
      <c r="G1243" s="7" t="s">
        <v>220</v>
      </c>
      <c r="H1243" s="7" t="s">
        <v>234</v>
      </c>
      <c r="I1243" s="7" t="s">
        <v>189</v>
      </c>
      <c r="J1243" s="7" t="s">
        <v>190</v>
      </c>
      <c r="K1243" s="7" t="s">
        <v>146</v>
      </c>
      <c r="L1243" s="7" t="s">
        <v>90</v>
      </c>
      <c r="M1243" s="7" t="str">
        <f t="shared" si="1541"/>
        <v>Couturière</v>
      </c>
      <c r="N1243" s="8">
        <v>44945</v>
      </c>
      <c r="O1243" s="8"/>
      <c r="P1243" s="7">
        <f t="shared" ca="1" si="1562"/>
        <v>25</v>
      </c>
      <c r="Q1243" s="8"/>
      <c r="R1243" s="7"/>
      <c r="S1243" s="7"/>
      <c r="T1243" s="9" t="s">
        <v>156</v>
      </c>
      <c r="U1243" s="7" t="str">
        <f t="shared" si="1551"/>
        <v>Contractuel</v>
      </c>
      <c r="V1243" s="8">
        <v>45689</v>
      </c>
      <c r="W1243" s="8">
        <f>VLOOKUP(B1243,[1]BASE!$A:$Q,17,0)</f>
        <v>45747</v>
      </c>
      <c r="X1243" s="8"/>
      <c r="Y1243" s="8"/>
      <c r="Z1243" s="8">
        <f t="shared" si="1582"/>
        <v>45689</v>
      </c>
      <c r="AA1243" s="7">
        <f t="shared" si="1552"/>
        <v>1</v>
      </c>
      <c r="AB1243" s="7">
        <f t="shared" si="1553"/>
        <v>2023</v>
      </c>
      <c r="AC1243" s="7">
        <f t="shared" si="1554"/>
        <v>2027</v>
      </c>
      <c r="AD1243" s="10" t="e">
        <f t="shared" ref="AD1243:AD1306" ca="1" si="1591">IF(#REF!="Non",(DAYS360(N1243,Q1243)/360),(DAYS360(N1243,TODAY())/360))</f>
        <v>#REF!</v>
      </c>
      <c r="AE1243" s="10" t="e">
        <f t="shared" ca="1" si="1556"/>
        <v>#REF!</v>
      </c>
      <c r="AF1243" s="8">
        <v>33899</v>
      </c>
      <c r="AG1243" s="11">
        <f t="shared" ca="1" si="1557"/>
        <v>32.391780821917806</v>
      </c>
      <c r="AH1243" s="10" t="str">
        <f t="shared" ca="1" si="1558"/>
        <v>&gt;25&lt; 35</v>
      </c>
      <c r="AI1243" s="12">
        <v>17284264</v>
      </c>
      <c r="AJ1243" s="13" t="s">
        <v>192</v>
      </c>
      <c r="AK1243" s="12" t="s">
        <v>5012</v>
      </c>
      <c r="AL1243" s="8">
        <v>40490</v>
      </c>
      <c r="AM1243" s="7" t="s">
        <v>108</v>
      </c>
      <c r="AN1243" s="7" t="s">
        <v>76</v>
      </c>
      <c r="AO1243">
        <v>3</v>
      </c>
      <c r="AQ1243">
        <v>3</v>
      </c>
      <c r="AR1243" s="44">
        <v>3</v>
      </c>
      <c r="AS1243" s="15">
        <f t="shared" si="1559"/>
        <v>46040.75</v>
      </c>
      <c r="AT1243" s="14" t="s">
        <v>163</v>
      </c>
      <c r="AU1243" s="12">
        <v>3.3069999999999999</v>
      </c>
      <c r="AV1243" s="17" t="s">
        <v>236</v>
      </c>
      <c r="AW1243" s="18" t="s">
        <v>201</v>
      </c>
      <c r="AX1243" s="19" t="s">
        <v>5013</v>
      </c>
      <c r="AY1243" s="17" t="s">
        <v>1185</v>
      </c>
      <c r="AZ1243" s="14" t="s">
        <v>203</v>
      </c>
      <c r="BA1243" s="20" t="str">
        <f t="shared" si="1560"/>
        <v>17001000000313197183</v>
      </c>
      <c r="BB1243" s="31">
        <f t="shared" si="1561"/>
        <v>20</v>
      </c>
      <c r="BC1243" s="22" t="s">
        <v>5014</v>
      </c>
      <c r="BD1243" s="23" t="s">
        <v>115</v>
      </c>
      <c r="BF1243" s="8"/>
      <c r="BG1243" s="32">
        <v>28538942</v>
      </c>
      <c r="BH1243" s="32"/>
      <c r="BI1243" s="32"/>
      <c r="BJ1243" t="s">
        <v>4896</v>
      </c>
      <c r="BK1243" s="14" t="str">
        <f t="shared" si="1573"/>
        <v>A-JFU</v>
      </c>
      <c r="BL1243" s="14" t="s">
        <v>288</v>
      </c>
      <c r="BM1243" s="25"/>
      <c r="BN1243" s="26" t="str">
        <f t="shared" si="1534"/>
        <v>17001000000313197183</v>
      </c>
      <c r="BO1243" s="27" t="str">
        <f t="shared" si="1535"/>
        <v>HAMMAMI SAMAR</v>
      </c>
      <c r="BP1243" s="26">
        <f t="shared" si="1536"/>
        <v>1245</v>
      </c>
      <c r="BQ1243" s="28"/>
    </row>
    <row r="1244" spans="1:69" x14ac:dyDescent="0.25">
      <c r="A1244" t="str">
        <f>VLOOKUP(B1244,[2]RH!$B:$BV,72,0)</f>
        <v>Non-Actif</v>
      </c>
      <c r="B1244" s="6">
        <v>1246</v>
      </c>
      <c r="C1244" s="7" t="s">
        <v>65</v>
      </c>
      <c r="D1244" s="7" t="s">
        <v>5015</v>
      </c>
      <c r="E1244" s="7" t="s">
        <v>67</v>
      </c>
      <c r="F1244" s="7" t="s">
        <v>102</v>
      </c>
      <c r="G1244" s="7" t="s">
        <v>1585</v>
      </c>
      <c r="H1244" s="7" t="s">
        <v>102</v>
      </c>
      <c r="I1244" s="7" t="s">
        <v>1908</v>
      </c>
      <c r="J1244" s="7"/>
      <c r="K1244" s="7" t="s">
        <v>89</v>
      </c>
      <c r="L1244" s="7" t="s">
        <v>90</v>
      </c>
      <c r="M1244" s="7" t="str">
        <f t="shared" si="1541"/>
        <v>MANITENTIONNAIRE</v>
      </c>
      <c r="N1244" s="8">
        <v>44946</v>
      </c>
      <c r="O1244" s="8"/>
      <c r="P1244" s="7">
        <f t="shared" ca="1" si="1562"/>
        <v>-310</v>
      </c>
      <c r="Q1244" s="8">
        <v>45399</v>
      </c>
      <c r="R1244" s="7" t="s">
        <v>5016</v>
      </c>
      <c r="S1244" s="7"/>
      <c r="T1244" s="9" t="s">
        <v>156</v>
      </c>
      <c r="U1244" s="7" t="str">
        <f t="shared" si="1551"/>
        <v>Contractuel</v>
      </c>
      <c r="V1244" s="8">
        <v>45323</v>
      </c>
      <c r="W1244" s="8">
        <v>45412</v>
      </c>
      <c r="X1244" s="8"/>
      <c r="Y1244" s="8"/>
      <c r="Z1244" s="8">
        <f t="shared" si="1582"/>
        <v>45323</v>
      </c>
      <c r="AA1244" s="7">
        <f t="shared" si="1552"/>
        <v>1</v>
      </c>
      <c r="AB1244" s="7">
        <f t="shared" si="1553"/>
        <v>2023</v>
      </c>
      <c r="AC1244" s="7">
        <f t="shared" si="1554"/>
        <v>2027</v>
      </c>
      <c r="AD1244" s="10" t="e">
        <f t="shared" ref="AD1244:AD1307" ca="1" si="1592">IF(#REF!="Non",(DAYS360(N1244,Q1244)/360),(DAYS360(N1244,TODAY())/360))</f>
        <v>#REF!</v>
      </c>
      <c r="AE1244" s="10" t="e">
        <f t="shared" ca="1" si="1556"/>
        <v>#REF!</v>
      </c>
      <c r="AF1244" s="8">
        <v>36927</v>
      </c>
      <c r="AG1244" s="11">
        <f t="shared" ca="1" si="1557"/>
        <v>24.095890410958905</v>
      </c>
      <c r="AH1244" s="10" t="str">
        <f t="shared" ca="1" si="1558"/>
        <v>&lt; 25</v>
      </c>
      <c r="AI1244" s="12"/>
      <c r="AJ1244" s="13"/>
      <c r="AK1244" s="12" t="s">
        <v>5017</v>
      </c>
      <c r="AL1244" s="8">
        <v>43619</v>
      </c>
      <c r="AM1244" s="7" t="s">
        <v>75</v>
      </c>
      <c r="AN1244" s="7" t="s">
        <v>109</v>
      </c>
      <c r="AQ1244" s="14">
        <v>3</v>
      </c>
      <c r="AR1244" s="14">
        <v>2</v>
      </c>
      <c r="AS1244" s="15">
        <f t="shared" si="1559"/>
        <v>45676.5</v>
      </c>
      <c r="AT1244" s="14" t="s">
        <v>163</v>
      </c>
      <c r="AU1244" s="12">
        <v>3.3069999999999999</v>
      </c>
      <c r="AV1244" s="17">
        <v>17</v>
      </c>
      <c r="AW1244" s="18" t="s">
        <v>201</v>
      </c>
      <c r="AX1244" s="19" t="s">
        <v>5018</v>
      </c>
      <c r="AY1244" s="17">
        <v>16</v>
      </c>
      <c r="AZ1244" s="14" t="s">
        <v>203</v>
      </c>
      <c r="BA1244" s="20" t="str">
        <f t="shared" si="1560"/>
        <v>17001000000315349516</v>
      </c>
      <c r="BB1244" s="31">
        <f t="shared" si="1561"/>
        <v>20</v>
      </c>
      <c r="BC1244" s="22" t="s">
        <v>5019</v>
      </c>
      <c r="BD1244" s="23" t="s">
        <v>341</v>
      </c>
      <c r="BF1244" s="8">
        <v>45163</v>
      </c>
      <c r="BG1244" s="32"/>
      <c r="BH1244" s="32"/>
      <c r="BI1244" s="32"/>
      <c r="BJ1244" t="s">
        <v>1121</v>
      </c>
      <c r="BK1244" s="14" t="str">
        <f t="shared" si="1573"/>
        <v>-LOGISTIQUE</v>
      </c>
      <c r="BL1244" s="14" t="s">
        <v>241</v>
      </c>
      <c r="BM1244" s="25"/>
      <c r="BN1244" s="26" t="str">
        <f t="shared" si="1534"/>
        <v>17001000000315349516</v>
      </c>
      <c r="BO1244" s="27" t="str">
        <f t="shared" si="1535"/>
        <v>LABIEDH OMAR</v>
      </c>
      <c r="BP1244" s="26">
        <f t="shared" si="1536"/>
        <v>1246</v>
      </c>
      <c r="BQ1244" s="28"/>
    </row>
    <row r="1245" spans="1:69" x14ac:dyDescent="0.25">
      <c r="A1245" t="str">
        <f>VLOOKUP(B1245,[2]RH!$B:$BV,72,0)</f>
        <v>Non-Actif</v>
      </c>
      <c r="B1245" s="6">
        <v>1247</v>
      </c>
      <c r="C1245" s="7" t="s">
        <v>100</v>
      </c>
      <c r="D1245" s="7" t="s">
        <v>5020</v>
      </c>
      <c r="E1245" s="7" t="s">
        <v>67</v>
      </c>
      <c r="F1245" s="7" t="s">
        <v>118</v>
      </c>
      <c r="G1245" s="7" t="s">
        <v>188</v>
      </c>
      <c r="H1245" s="7" t="s">
        <v>649</v>
      </c>
      <c r="I1245" s="7" t="s">
        <v>709</v>
      </c>
      <c r="J1245" s="7" t="s">
        <v>190</v>
      </c>
      <c r="K1245" s="7" t="s">
        <v>89</v>
      </c>
      <c r="L1245" s="7" t="s">
        <v>90</v>
      </c>
      <c r="M1245" s="7" t="str">
        <f t="shared" si="1541"/>
        <v>Team leader</v>
      </c>
      <c r="N1245" s="8">
        <v>44946</v>
      </c>
      <c r="O1245" s="8"/>
      <c r="P1245" s="7">
        <f t="shared" ca="1" si="1562"/>
        <v>-400</v>
      </c>
      <c r="Q1245" s="8">
        <v>45325</v>
      </c>
      <c r="R1245" s="7" t="s">
        <v>147</v>
      </c>
      <c r="S1245" s="7"/>
      <c r="T1245" s="9" t="s">
        <v>156</v>
      </c>
      <c r="U1245" s="7" t="str">
        <f t="shared" si="1551"/>
        <v>Contractuel</v>
      </c>
      <c r="V1245" s="8">
        <v>45261</v>
      </c>
      <c r="W1245" s="8">
        <v>45322</v>
      </c>
      <c r="X1245" s="8"/>
      <c r="Y1245" s="8"/>
      <c r="Z1245" s="8">
        <f t="shared" si="1582"/>
        <v>45261</v>
      </c>
      <c r="AA1245" s="7">
        <f t="shared" si="1552"/>
        <v>1</v>
      </c>
      <c r="AB1245" s="7">
        <f t="shared" si="1553"/>
        <v>2023</v>
      </c>
      <c r="AC1245" s="7">
        <f t="shared" si="1554"/>
        <v>2027</v>
      </c>
      <c r="AD1245" s="10" t="e">
        <f t="shared" ref="AD1245:AD1308" ca="1" si="1593">IF(#REF!="Non",(DAYS360(N1245,Q1245)/360),(DAYS360(N1245,TODAY())/360))</f>
        <v>#REF!</v>
      </c>
      <c r="AE1245" s="10" t="e">
        <f t="shared" ca="1" si="1556"/>
        <v>#REF!</v>
      </c>
      <c r="AF1245" s="8">
        <v>35454</v>
      </c>
      <c r="AG1245" s="11">
        <f t="shared" ca="1" si="1557"/>
        <v>28.13150684931507</v>
      </c>
      <c r="AH1245" s="10" t="str">
        <f t="shared" ca="1" si="1558"/>
        <v>&gt;25&lt; 35</v>
      </c>
      <c r="AI1245" s="12">
        <v>16906004</v>
      </c>
      <c r="AJ1245" s="13" t="s">
        <v>120</v>
      </c>
      <c r="AK1245" s="12">
        <v>13005202</v>
      </c>
      <c r="AL1245" s="8">
        <v>43822</v>
      </c>
      <c r="AM1245" s="7" t="s">
        <v>108</v>
      </c>
      <c r="AN1245" s="7" t="s">
        <v>109</v>
      </c>
      <c r="AQ1245" s="14">
        <v>3</v>
      </c>
      <c r="AR1245" s="14">
        <v>2</v>
      </c>
      <c r="AS1245" s="15">
        <f t="shared" si="1559"/>
        <v>45676.5</v>
      </c>
      <c r="AT1245" s="14" t="s">
        <v>163</v>
      </c>
      <c r="AU1245" s="12">
        <v>3.3069999999999999</v>
      </c>
      <c r="AV1245" s="17">
        <v>17</v>
      </c>
      <c r="AW1245" s="18" t="s">
        <v>201</v>
      </c>
      <c r="AX1245" s="19" t="s">
        <v>5021</v>
      </c>
      <c r="AY1245" s="17" t="s">
        <v>272</v>
      </c>
      <c r="AZ1245" s="14" t="s">
        <v>203</v>
      </c>
      <c r="BA1245" s="20" t="str">
        <f t="shared" si="1560"/>
        <v>17001000000289372625</v>
      </c>
      <c r="BB1245" s="31">
        <f t="shared" si="1561"/>
        <v>20</v>
      </c>
      <c r="BC1245" s="22" t="s">
        <v>5022</v>
      </c>
      <c r="BD1245" s="23" t="s">
        <v>115</v>
      </c>
      <c r="BF1245" s="8"/>
      <c r="BG1245" s="32">
        <v>27585079</v>
      </c>
      <c r="BH1245" s="32"/>
      <c r="BI1245" s="32"/>
      <c r="BJ1245" t="s">
        <v>714</v>
      </c>
      <c r="BK1245" s="14" t="str">
        <f t="shared" si="1573"/>
        <v>A-Panda</v>
      </c>
      <c r="BL1245" s="14" t="s">
        <v>595</v>
      </c>
      <c r="BM1245" s="25"/>
      <c r="BN1245" s="26" t="str">
        <f t="shared" si="1534"/>
        <v>17001000000289372625</v>
      </c>
      <c r="BO1245" s="27" t="str">
        <f t="shared" si="1535"/>
        <v>CHAOUCH HAJER</v>
      </c>
      <c r="BP1245" s="26">
        <f t="shared" si="1536"/>
        <v>1247</v>
      </c>
      <c r="BQ1245" s="28"/>
    </row>
    <row r="1246" spans="1:69" x14ac:dyDescent="0.25">
      <c r="A1246" t="str">
        <f>VLOOKUP(B1246,[2]RH!$B:$BV,72,0)</f>
        <v>Non-Actif</v>
      </c>
      <c r="B1246" s="6">
        <v>1248</v>
      </c>
      <c r="C1246" s="7" t="s">
        <v>100</v>
      </c>
      <c r="D1246" s="7" t="s">
        <v>5023</v>
      </c>
      <c r="E1246" s="7" t="s">
        <v>67</v>
      </c>
      <c r="F1246" s="7" t="s">
        <v>118</v>
      </c>
      <c r="G1246" s="7" t="s">
        <v>220</v>
      </c>
      <c r="H1246" s="7" t="s">
        <v>225</v>
      </c>
      <c r="I1246" s="7" t="s">
        <v>589</v>
      </c>
      <c r="J1246" s="7" t="s">
        <v>190</v>
      </c>
      <c r="K1246" s="7" t="s">
        <v>146</v>
      </c>
      <c r="L1246" s="7" t="s">
        <v>90</v>
      </c>
      <c r="M1246" s="7" t="str">
        <f t="shared" si="1541"/>
        <v>Couturière</v>
      </c>
      <c r="N1246" s="8">
        <v>44949</v>
      </c>
      <c r="O1246" s="8"/>
      <c r="P1246" s="7">
        <f t="shared" ca="1" si="1562"/>
        <v>-371</v>
      </c>
      <c r="Q1246" s="8">
        <v>45352</v>
      </c>
      <c r="R1246" s="7" t="s">
        <v>147</v>
      </c>
      <c r="S1246" s="7"/>
      <c r="T1246" s="9" t="s">
        <v>156</v>
      </c>
      <c r="U1246" s="7" t="str">
        <f t="shared" si="1551"/>
        <v>Contractuel</v>
      </c>
      <c r="V1246" s="8">
        <v>45323</v>
      </c>
      <c r="W1246" s="8">
        <v>45351</v>
      </c>
      <c r="X1246" s="8"/>
      <c r="Y1246" s="8"/>
      <c r="Z1246" s="8">
        <f t="shared" si="1582"/>
        <v>45323</v>
      </c>
      <c r="AA1246" s="7">
        <f t="shared" si="1552"/>
        <v>1</v>
      </c>
      <c r="AB1246" s="7">
        <f t="shared" si="1553"/>
        <v>2023</v>
      </c>
      <c r="AC1246" s="7">
        <f t="shared" si="1554"/>
        <v>2027</v>
      </c>
      <c r="AD1246" s="10" t="e">
        <f t="shared" ref="AD1246:AD1309" ca="1" si="1594">IF(#REF!="Non",(DAYS360(N1246,Q1246)/360),(DAYS360(N1246,TODAY())/360))</f>
        <v>#REF!</v>
      </c>
      <c r="AE1246" s="10" t="e">
        <f t="shared" ca="1" si="1556"/>
        <v>#REF!</v>
      </c>
      <c r="AF1246" s="8">
        <v>33242</v>
      </c>
      <c r="AG1246" s="11">
        <f t="shared" ca="1" si="1557"/>
        <v>34.19178082191781</v>
      </c>
      <c r="AH1246" s="10" t="str">
        <f t="shared" ca="1" si="1558"/>
        <v>&gt;25&lt; 35</v>
      </c>
      <c r="AI1246" s="12">
        <v>16444850</v>
      </c>
      <c r="AJ1246" s="13" t="s">
        <v>82</v>
      </c>
      <c r="AK1246" s="12" t="s">
        <v>5024</v>
      </c>
      <c r="AL1246" s="8">
        <v>40453</v>
      </c>
      <c r="AM1246" s="7" t="s">
        <v>108</v>
      </c>
      <c r="AN1246" s="7" t="s">
        <v>109</v>
      </c>
      <c r="AQ1246" s="14">
        <v>3</v>
      </c>
      <c r="AR1246" s="14">
        <v>2</v>
      </c>
      <c r="AS1246" s="15">
        <f t="shared" si="1559"/>
        <v>45679.5</v>
      </c>
      <c r="AT1246" s="14" t="s">
        <v>163</v>
      </c>
      <c r="AU1246" s="12">
        <v>3.3069999999999999</v>
      </c>
      <c r="AV1246" s="17" t="s">
        <v>150</v>
      </c>
      <c r="AW1246" s="18" t="s">
        <v>339</v>
      </c>
      <c r="AX1246" s="19" t="s">
        <v>5025</v>
      </c>
      <c r="AY1246" s="17" t="s">
        <v>2635</v>
      </c>
      <c r="AZ1246" s="14" t="s">
        <v>174</v>
      </c>
      <c r="BA1246" s="20" t="str">
        <f t="shared" si="1560"/>
        <v>07080013810551682053</v>
      </c>
      <c r="BB1246" s="31">
        <f t="shared" si="1561"/>
        <v>20</v>
      </c>
      <c r="BC1246" s="22" t="s">
        <v>5019</v>
      </c>
      <c r="BD1246" s="23" t="s">
        <v>341</v>
      </c>
      <c r="BF1246" s="8">
        <v>44971</v>
      </c>
      <c r="BG1246" s="32">
        <v>54137733</v>
      </c>
      <c r="BH1246" s="32"/>
      <c r="BI1246" s="32"/>
      <c r="BJ1246" t="s">
        <v>4109</v>
      </c>
      <c r="BK1246" s="14" t="str">
        <f t="shared" si="1573"/>
        <v>A-P6 AV</v>
      </c>
      <c r="BL1246" s="14" t="s">
        <v>595</v>
      </c>
      <c r="BM1246" s="25"/>
      <c r="BN1246" s="26" t="str">
        <f t="shared" si="1534"/>
        <v>07080013810551682053</v>
      </c>
      <c r="BO1246" s="27" t="str">
        <f t="shared" si="1535"/>
        <v>ABBES MOUNA</v>
      </c>
      <c r="BP1246" s="26">
        <f t="shared" si="1536"/>
        <v>1248</v>
      </c>
      <c r="BQ1246" s="28"/>
    </row>
    <row r="1247" spans="1:69" x14ac:dyDescent="0.25">
      <c r="A1247" t="str">
        <f>VLOOKUP(B1247,[2]RH!$B:$BV,72,0)</f>
        <v>Non-Actif</v>
      </c>
      <c r="B1247" s="6">
        <v>1249</v>
      </c>
      <c r="C1247" s="61" t="s">
        <v>100</v>
      </c>
      <c r="D1247" s="61" t="s">
        <v>5026</v>
      </c>
      <c r="E1247" s="61" t="s">
        <v>67</v>
      </c>
      <c r="F1247" s="61" t="s">
        <v>118</v>
      </c>
      <c r="G1247" s="7" t="s">
        <v>533</v>
      </c>
      <c r="H1247" s="7" t="s">
        <v>2398</v>
      </c>
      <c r="I1247" s="7" t="s">
        <v>2399</v>
      </c>
      <c r="J1247" s="65" t="s">
        <v>190</v>
      </c>
      <c r="K1247" s="61" t="s">
        <v>89</v>
      </c>
      <c r="L1247" s="61" t="s">
        <v>90</v>
      </c>
      <c r="M1247" s="7" t="str">
        <f t="shared" si="1541"/>
        <v>Contrôle Qualité</v>
      </c>
      <c r="N1247" s="83">
        <v>44946</v>
      </c>
      <c r="O1247" s="83"/>
      <c r="P1247" s="61" t="str">
        <f t="shared" ca="1" si="1562"/>
        <v/>
      </c>
      <c r="Q1247" s="8">
        <v>45292</v>
      </c>
      <c r="R1247" s="61" t="s">
        <v>5027</v>
      </c>
      <c r="S1247" s="61"/>
      <c r="T1247" s="61" t="s">
        <v>394</v>
      </c>
      <c r="U1247" s="7" t="str">
        <f t="shared" si="1551"/>
        <v>Contractuel</v>
      </c>
      <c r="V1247" s="83"/>
      <c r="W1247" s="83"/>
      <c r="X1247" s="83">
        <v>44946</v>
      </c>
      <c r="Y1247" s="83">
        <v>45310</v>
      </c>
      <c r="Z1247" s="83"/>
      <c r="AA1247" s="7">
        <f t="shared" si="1552"/>
        <v>1</v>
      </c>
      <c r="AB1247" s="7">
        <f t="shared" si="1553"/>
        <v>2023</v>
      </c>
      <c r="AC1247" s="7">
        <f t="shared" si="1554"/>
        <v>2027</v>
      </c>
      <c r="AD1247" s="10" t="e">
        <f t="shared" ref="AD1247:AD1310" ca="1" si="1595">IF(#REF!="Non",(DAYS360(N1247,Q1247)/360),(DAYS360(N1247,TODAY())/360))</f>
        <v>#REF!</v>
      </c>
      <c r="AE1247" s="10" t="e">
        <f t="shared" ca="1" si="1556"/>
        <v>#REF!</v>
      </c>
      <c r="AF1247" s="83">
        <v>35279</v>
      </c>
      <c r="AG1247" s="11">
        <f t="shared" ca="1" si="1557"/>
        <v>28.610958904109587</v>
      </c>
      <c r="AH1247" s="10" t="str">
        <f t="shared" ca="1" si="1558"/>
        <v>&gt;25&lt; 35</v>
      </c>
      <c r="AI1247" s="47"/>
      <c r="AJ1247" s="100"/>
      <c r="AK1247" s="47" t="s">
        <v>5028</v>
      </c>
      <c r="AL1247" s="83">
        <v>42181</v>
      </c>
      <c r="AM1247" s="61" t="s">
        <v>108</v>
      </c>
      <c r="AN1247" s="61" t="s">
        <v>109</v>
      </c>
      <c r="AO1247" s="84"/>
      <c r="AP1247" s="84"/>
      <c r="AQ1247" s="44">
        <v>3</v>
      </c>
      <c r="AR1247" s="44">
        <v>1</v>
      </c>
      <c r="AS1247" s="15">
        <f t="shared" si="1559"/>
        <v>45311.25</v>
      </c>
      <c r="AT1247" s="44" t="s">
        <v>163</v>
      </c>
      <c r="AU1247" s="47">
        <f>490/208</f>
        <v>2.3557692307692308</v>
      </c>
      <c r="AV1247" s="85">
        <v>17</v>
      </c>
      <c r="AW1247" s="86" t="s">
        <v>201</v>
      </c>
      <c r="AX1247" s="87" t="s">
        <v>5029</v>
      </c>
      <c r="AY1247" s="85" t="s">
        <v>474</v>
      </c>
      <c r="AZ1247" s="44" t="s">
        <v>203</v>
      </c>
      <c r="BA1247" s="88" t="str">
        <f t="shared" si="1560"/>
        <v>17001000000322292194</v>
      </c>
      <c r="BB1247" s="31">
        <f t="shared" si="1561"/>
        <v>20</v>
      </c>
      <c r="BC1247" s="89" t="s">
        <v>3007</v>
      </c>
      <c r="BD1247" s="44" t="s">
        <v>482</v>
      </c>
      <c r="BE1247" s="84"/>
      <c r="BF1247" s="83">
        <v>44927</v>
      </c>
      <c r="BG1247" s="90"/>
      <c r="BH1247" s="90"/>
      <c r="BI1247" s="90"/>
      <c r="BJ1247" s="84" t="s">
        <v>5030</v>
      </c>
      <c r="BK1247" s="44" t="str">
        <f t="shared" si="1573"/>
        <v>A-P7 AR</v>
      </c>
      <c r="BL1247" s="14" t="s">
        <v>288</v>
      </c>
      <c r="BM1247" s="91"/>
      <c r="BN1247" s="92" t="str">
        <f t="shared" si="1534"/>
        <v>17001000000322292194</v>
      </c>
      <c r="BO1247" s="92" t="str">
        <f t="shared" si="1535"/>
        <v>KAABI OUMEIMA</v>
      </c>
      <c r="BP1247" s="92">
        <f t="shared" si="1536"/>
        <v>1249</v>
      </c>
      <c r="BQ1247" s="93"/>
    </row>
    <row r="1248" spans="1:69" x14ac:dyDescent="0.25">
      <c r="A1248" t="str">
        <f>VLOOKUP(B1248,[2]RH!$B:$BV,72,0)</f>
        <v>Non-Actif</v>
      </c>
      <c r="B1248" s="6">
        <v>1250</v>
      </c>
      <c r="C1248" s="7" t="s">
        <v>168</v>
      </c>
      <c r="D1248" s="7" t="s">
        <v>4947</v>
      </c>
      <c r="E1248" s="7" t="s">
        <v>67</v>
      </c>
      <c r="F1248" s="7" t="s">
        <v>118</v>
      </c>
      <c r="G1248" s="7" t="s">
        <v>408</v>
      </c>
      <c r="H1248" s="7" t="s">
        <v>649</v>
      </c>
      <c r="I1248" s="7" t="s">
        <v>709</v>
      </c>
      <c r="J1248" s="7" t="s">
        <v>190</v>
      </c>
      <c r="K1248" s="7" t="s">
        <v>146</v>
      </c>
      <c r="L1248" s="7" t="s">
        <v>90</v>
      </c>
      <c r="M1248" s="7" t="str">
        <f t="shared" si="1541"/>
        <v>Alimentatrice</v>
      </c>
      <c r="N1248" s="8">
        <v>44949</v>
      </c>
      <c r="O1248" s="8"/>
      <c r="P1248" s="7">
        <f t="shared" ca="1" si="1562"/>
        <v>-737</v>
      </c>
      <c r="Q1248" s="8">
        <v>44958</v>
      </c>
      <c r="R1248" s="7"/>
      <c r="S1248" s="7"/>
      <c r="T1248" s="9" t="s">
        <v>156</v>
      </c>
      <c r="U1248" s="7" t="str">
        <f t="shared" si="1551"/>
        <v>Contractuel</v>
      </c>
      <c r="V1248" s="8">
        <v>44949</v>
      </c>
      <c r="W1248" s="8">
        <v>44985</v>
      </c>
      <c r="X1248" s="8"/>
      <c r="Y1248" s="8"/>
      <c r="Z1248" s="8">
        <f>V1248</f>
        <v>44949</v>
      </c>
      <c r="AA1248" s="7">
        <f t="shared" si="1552"/>
        <v>1</v>
      </c>
      <c r="AB1248" s="7">
        <f t="shared" si="1553"/>
        <v>2023</v>
      </c>
      <c r="AC1248" s="7">
        <f t="shared" si="1554"/>
        <v>2027</v>
      </c>
      <c r="AD1248" s="10" t="e">
        <f t="shared" ref="AD1248:AD1311" ca="1" si="1596">IF(#REF!="Non",(DAYS360(N1248,Q1248)/360),(DAYS360(N1248,TODAY())/360))</f>
        <v>#REF!</v>
      </c>
      <c r="AE1248" s="10" t="e">
        <f t="shared" ca="1" si="1556"/>
        <v>#REF!</v>
      </c>
      <c r="AF1248" s="8">
        <v>35138</v>
      </c>
      <c r="AG1248" s="11">
        <f t="shared" ca="1" si="1557"/>
        <v>28.997260273972604</v>
      </c>
      <c r="AH1248" s="10" t="str">
        <f t="shared" ca="1" si="1558"/>
        <v>&gt;25&lt; 35</v>
      </c>
      <c r="AI1248" s="12"/>
      <c r="AJ1248" s="13"/>
      <c r="AK1248" s="12">
        <v>10007717</v>
      </c>
      <c r="AL1248" s="8">
        <v>41759</v>
      </c>
      <c r="AM1248" s="7" t="s">
        <v>108</v>
      </c>
      <c r="AN1248" s="7" t="s">
        <v>76</v>
      </c>
      <c r="AO1248">
        <v>2</v>
      </c>
      <c r="AQ1248" s="14">
        <v>3</v>
      </c>
      <c r="AR1248" s="14">
        <v>1</v>
      </c>
      <c r="AS1248" s="15">
        <f t="shared" si="1559"/>
        <v>45314.25</v>
      </c>
      <c r="AT1248" s="14" t="s">
        <v>163</v>
      </c>
      <c r="AU1248" s="12">
        <v>3.3069999999999999</v>
      </c>
      <c r="AV1248" s="17" t="s">
        <v>236</v>
      </c>
      <c r="AW1248" s="18" t="s">
        <v>201</v>
      </c>
      <c r="AX1248" s="19" t="s">
        <v>5031</v>
      </c>
      <c r="AY1248" s="17">
        <v>87</v>
      </c>
      <c r="AZ1248" s="14" t="s">
        <v>203</v>
      </c>
      <c r="BA1248" s="20" t="str">
        <f t="shared" si="1560"/>
        <v>17001000000322434687</v>
      </c>
      <c r="BB1248" s="31">
        <f t="shared" si="1561"/>
        <v>20</v>
      </c>
      <c r="BC1248" s="22" t="s">
        <v>5032</v>
      </c>
      <c r="BD1248" s="23" t="s">
        <v>85</v>
      </c>
      <c r="BF1248" s="8"/>
      <c r="BG1248" s="32">
        <v>28742973</v>
      </c>
      <c r="BH1248" s="32"/>
      <c r="BI1248" s="32"/>
      <c r="BK1248" s="14" t="str">
        <f t="shared" si="1573"/>
        <v>A-Panda</v>
      </c>
      <c r="BL1248" s="14" t="s">
        <v>288</v>
      </c>
      <c r="BM1248" s="25"/>
      <c r="BN1248" s="26" t="str">
        <f t="shared" si="1534"/>
        <v>17001000000322434687</v>
      </c>
      <c r="BO1248" s="27" t="str">
        <f t="shared" si="1535"/>
        <v>HAMMAMI CHAIMA</v>
      </c>
      <c r="BP1248" s="26">
        <f t="shared" si="1536"/>
        <v>1250</v>
      </c>
      <c r="BQ1248" s="28"/>
    </row>
    <row r="1249" spans="1:69" x14ac:dyDescent="0.25">
      <c r="A1249" t="str">
        <f>VLOOKUP(B1249,[2]RH!$B:$BV,72,0)</f>
        <v>si</v>
      </c>
      <c r="B1249" s="6">
        <v>1251</v>
      </c>
      <c r="C1249" s="7" t="s">
        <v>168</v>
      </c>
      <c r="D1249" s="7" t="s">
        <v>5033</v>
      </c>
      <c r="E1249" s="7" t="s">
        <v>67</v>
      </c>
      <c r="F1249" s="7" t="s">
        <v>118</v>
      </c>
      <c r="G1249" s="7" t="s">
        <v>220</v>
      </c>
      <c r="H1249" s="7" t="s">
        <v>649</v>
      </c>
      <c r="I1249" s="7" t="s">
        <v>709</v>
      </c>
      <c r="J1249" s="7" t="s">
        <v>190</v>
      </c>
      <c r="K1249" s="7" t="s">
        <v>146</v>
      </c>
      <c r="L1249" s="7" t="s">
        <v>90</v>
      </c>
      <c r="M1249" s="7" t="str">
        <f t="shared" si="1541"/>
        <v>Couturière</v>
      </c>
      <c r="N1249" s="8">
        <v>44949</v>
      </c>
      <c r="O1249" s="8"/>
      <c r="P1249" s="7">
        <f t="shared" ca="1" si="1562"/>
        <v>25</v>
      </c>
      <c r="Q1249" s="8"/>
      <c r="R1249" s="7"/>
      <c r="S1249" s="7"/>
      <c r="T1249" s="9" t="s">
        <v>156</v>
      </c>
      <c r="U1249" s="7" t="str">
        <f t="shared" si="1551"/>
        <v>Contractuel</v>
      </c>
      <c r="V1249" s="8">
        <v>45689</v>
      </c>
      <c r="W1249" s="8">
        <f>VLOOKUP(B1249,[1]BASE!$A:$Q,17,0)</f>
        <v>45747</v>
      </c>
      <c r="X1249" s="8"/>
      <c r="Y1249" s="8"/>
      <c r="Z1249" s="8">
        <f>V1249</f>
        <v>45689</v>
      </c>
      <c r="AA1249" s="7">
        <f t="shared" si="1552"/>
        <v>1</v>
      </c>
      <c r="AB1249" s="7">
        <f t="shared" si="1553"/>
        <v>2023</v>
      </c>
      <c r="AC1249" s="7">
        <f t="shared" si="1554"/>
        <v>2027</v>
      </c>
      <c r="AD1249" s="10" t="e">
        <f t="shared" ref="AD1249:AD1312" ca="1" si="1597">IF(#REF!="Non",(DAYS360(N1249,Q1249)/360),(DAYS360(N1249,TODAY())/360))</f>
        <v>#REF!</v>
      </c>
      <c r="AE1249" s="10" t="e">
        <f t="shared" ca="1" si="1556"/>
        <v>#REF!</v>
      </c>
      <c r="AF1249" s="8">
        <v>26742</v>
      </c>
      <c r="AG1249" s="11">
        <f t="shared" ca="1" si="1557"/>
        <v>52</v>
      </c>
      <c r="AH1249" s="10" t="str">
        <f t="shared" ca="1" si="1558"/>
        <v>&gt;45&lt; 55</v>
      </c>
      <c r="AI1249" s="12">
        <v>12158293</v>
      </c>
      <c r="AJ1249" s="13" t="s">
        <v>79</v>
      </c>
      <c r="AK1249" s="12" t="s">
        <v>5034</v>
      </c>
      <c r="AL1249" s="8">
        <v>40526</v>
      </c>
      <c r="AM1249" s="7" t="s">
        <v>108</v>
      </c>
      <c r="AN1249" s="7" t="s">
        <v>76</v>
      </c>
      <c r="AO1249">
        <v>0</v>
      </c>
      <c r="AQ1249">
        <v>3</v>
      </c>
      <c r="AR1249" s="44">
        <v>3</v>
      </c>
      <c r="AS1249" s="15">
        <f t="shared" si="1559"/>
        <v>46044.75</v>
      </c>
      <c r="AT1249" s="14" t="s">
        <v>163</v>
      </c>
      <c r="AU1249" s="12">
        <v>3.3069999999999999</v>
      </c>
      <c r="AV1249" s="17">
        <v>17</v>
      </c>
      <c r="AW1249" s="18" t="s">
        <v>201</v>
      </c>
      <c r="AX1249" s="19" t="s">
        <v>5035</v>
      </c>
      <c r="AY1249" s="17">
        <v>13</v>
      </c>
      <c r="AZ1249" s="14" t="s">
        <v>203</v>
      </c>
      <c r="BA1249" s="20" t="str">
        <f t="shared" si="1560"/>
        <v>17001000000307676913</v>
      </c>
      <c r="BB1249" s="31">
        <f t="shared" si="1561"/>
        <v>20</v>
      </c>
      <c r="BC1249" s="22" t="s">
        <v>5036</v>
      </c>
      <c r="BD1249" s="23" t="s">
        <v>341</v>
      </c>
      <c r="BF1249" s="8"/>
      <c r="BG1249" s="32">
        <v>99716512</v>
      </c>
      <c r="BH1249" s="32"/>
      <c r="BI1249" s="32"/>
      <c r="BJ1249" t="s">
        <v>3647</v>
      </c>
      <c r="BK1249" s="14" t="str">
        <f t="shared" si="1573"/>
        <v>A-Panda</v>
      </c>
      <c r="BL1249" s="14" t="s">
        <v>595</v>
      </c>
      <c r="BM1249" s="25"/>
      <c r="BN1249" s="26" t="str">
        <f t="shared" si="1534"/>
        <v>17001000000307676913</v>
      </c>
      <c r="BO1249" s="27" t="str">
        <f t="shared" si="1535"/>
        <v>AMDOUNI  ROMDHANI NOURA</v>
      </c>
      <c r="BP1249" s="26">
        <f t="shared" si="1536"/>
        <v>1251</v>
      </c>
      <c r="BQ1249" s="28"/>
    </row>
    <row r="1250" spans="1:69" x14ac:dyDescent="0.25">
      <c r="A1250" t="str">
        <f>VLOOKUP(B1250,[2]RH!$B:$BV,72,0)</f>
        <v>Non-Actif</v>
      </c>
      <c r="B1250" s="6">
        <v>1252</v>
      </c>
      <c r="C1250" s="7" t="s">
        <v>100</v>
      </c>
      <c r="D1250" s="7" t="s">
        <v>5037</v>
      </c>
      <c r="E1250" s="7" t="s">
        <v>67</v>
      </c>
      <c r="F1250" s="7" t="s">
        <v>118</v>
      </c>
      <c r="G1250" s="7" t="s">
        <v>220</v>
      </c>
      <c r="H1250" s="7">
        <v>520</v>
      </c>
      <c r="I1250" s="7" t="s">
        <v>189</v>
      </c>
      <c r="J1250" s="7" t="s">
        <v>190</v>
      </c>
      <c r="K1250" s="7" t="s">
        <v>146</v>
      </c>
      <c r="L1250" s="7" t="s">
        <v>90</v>
      </c>
      <c r="M1250" s="7" t="str">
        <f t="shared" si="1541"/>
        <v>Couturière</v>
      </c>
      <c r="N1250" s="8">
        <v>44950</v>
      </c>
      <c r="O1250" s="8"/>
      <c r="P1250" s="7">
        <f t="shared" ca="1" si="1562"/>
        <v>-737</v>
      </c>
      <c r="Q1250" s="8">
        <v>44978</v>
      </c>
      <c r="R1250" s="7" t="s">
        <v>2087</v>
      </c>
      <c r="S1250" s="7"/>
      <c r="T1250" s="9" t="s">
        <v>156</v>
      </c>
      <c r="U1250" s="7" t="str">
        <f t="shared" si="1551"/>
        <v>Contractuel</v>
      </c>
      <c r="V1250" s="8">
        <v>44950</v>
      </c>
      <c r="W1250" s="8">
        <v>44985</v>
      </c>
      <c r="X1250" s="8"/>
      <c r="Y1250" s="8"/>
      <c r="Z1250" s="8">
        <f>V1250</f>
        <v>44950</v>
      </c>
      <c r="AA1250" s="7">
        <f t="shared" si="1552"/>
        <v>1</v>
      </c>
      <c r="AB1250" s="7">
        <f t="shared" si="1553"/>
        <v>2023</v>
      </c>
      <c r="AC1250" s="7">
        <f t="shared" si="1554"/>
        <v>2027</v>
      </c>
      <c r="AD1250" s="10" t="e">
        <f t="shared" ref="AD1250:AD1313" ca="1" si="1598">IF(#REF!="Non",(DAYS360(N1250,Q1250)/360),(DAYS360(N1250,TODAY())/360))</f>
        <v>#REF!</v>
      </c>
      <c r="AE1250" s="10" t="e">
        <f t="shared" ca="1" si="1556"/>
        <v>#REF!</v>
      </c>
      <c r="AF1250" s="8">
        <v>36326</v>
      </c>
      <c r="AG1250" s="11">
        <f t="shared" ca="1" si="1557"/>
        <v>25.742465753424657</v>
      </c>
      <c r="AH1250" s="10" t="str">
        <f t="shared" ca="1" si="1558"/>
        <v>&gt;25&lt; 35</v>
      </c>
      <c r="AI1250" s="12"/>
      <c r="AJ1250" s="13"/>
      <c r="AK1250" s="12" t="s">
        <v>5038</v>
      </c>
      <c r="AL1250" s="8">
        <v>42965</v>
      </c>
      <c r="AM1250" s="7" t="s">
        <v>108</v>
      </c>
      <c r="AN1250" s="7" t="s">
        <v>109</v>
      </c>
      <c r="AQ1250" s="14">
        <v>3</v>
      </c>
      <c r="AR1250" s="14">
        <v>1</v>
      </c>
      <c r="AS1250" s="15">
        <f t="shared" si="1559"/>
        <v>45315.25</v>
      </c>
      <c r="AT1250" s="14" t="s">
        <v>163</v>
      </c>
      <c r="AU1250" s="12">
        <v>3.3069999999999999</v>
      </c>
      <c r="AV1250" s="17" t="s">
        <v>150</v>
      </c>
      <c r="AW1250" s="18" t="s">
        <v>339</v>
      </c>
      <c r="AX1250" s="19" t="s">
        <v>5039</v>
      </c>
      <c r="AY1250" s="17" t="s">
        <v>97</v>
      </c>
      <c r="AZ1250" s="14" t="s">
        <v>174</v>
      </c>
      <c r="BA1250" s="20" t="str">
        <f t="shared" si="1560"/>
        <v>07080013810555161637</v>
      </c>
      <c r="BB1250" s="31">
        <f t="shared" si="1561"/>
        <v>20</v>
      </c>
      <c r="BC1250" s="22" t="s">
        <v>5040</v>
      </c>
      <c r="BD1250" s="23" t="s">
        <v>115</v>
      </c>
      <c r="BF1250" s="8">
        <v>44927</v>
      </c>
      <c r="BG1250" s="32">
        <v>50704947</v>
      </c>
      <c r="BH1250" s="32"/>
      <c r="BI1250" s="32"/>
      <c r="BK1250" s="14" t="str">
        <f t="shared" si="1573"/>
        <v>A-520</v>
      </c>
      <c r="BL1250" s="14"/>
      <c r="BM1250" s="25"/>
      <c r="BN1250" s="26" t="str">
        <f t="shared" si="1534"/>
        <v>07080013810555161637</v>
      </c>
      <c r="BO1250" s="27" t="str">
        <f t="shared" si="1535"/>
        <v>CHOUAIBI RIM</v>
      </c>
      <c r="BP1250" s="26">
        <f t="shared" si="1536"/>
        <v>1252</v>
      </c>
      <c r="BQ1250" s="28"/>
    </row>
    <row r="1251" spans="1:69" x14ac:dyDescent="0.25">
      <c r="A1251" t="str">
        <f>VLOOKUP(B1251,[2]RH!$B:$BV,72,0)</f>
        <v>si</v>
      </c>
      <c r="B1251" s="6">
        <v>1253</v>
      </c>
      <c r="C1251" s="7" t="s">
        <v>168</v>
      </c>
      <c r="D1251" s="7" t="s">
        <v>5041</v>
      </c>
      <c r="E1251" s="7" t="s">
        <v>67</v>
      </c>
      <c r="F1251" s="7" t="s">
        <v>258</v>
      </c>
      <c r="G1251" s="7" t="s">
        <v>5042</v>
      </c>
      <c r="H1251" s="7"/>
      <c r="I1251" s="7"/>
      <c r="J1251" s="7"/>
      <c r="K1251" s="7" t="s">
        <v>70</v>
      </c>
      <c r="L1251" s="7" t="s">
        <v>90</v>
      </c>
      <c r="M1251" s="7" t="str">
        <f t="shared" si="1541"/>
        <v>INGENIEUR QUALITE PROJET/ CLIENT</v>
      </c>
      <c r="N1251" s="8">
        <v>44949</v>
      </c>
      <c r="O1251" s="8"/>
      <c r="P1251" s="7" t="str">
        <f t="shared" ca="1" si="1562"/>
        <v/>
      </c>
      <c r="Q1251" s="8"/>
      <c r="R1251" s="7"/>
      <c r="S1251" s="7"/>
      <c r="T1251" s="9" t="s">
        <v>72</v>
      </c>
      <c r="U1251" s="7" t="str">
        <f t="shared" si="1551"/>
        <v>Titulaire</v>
      </c>
      <c r="V1251" s="8"/>
      <c r="W1251" s="8"/>
      <c r="X1251" s="8"/>
      <c r="Y1251" s="8"/>
      <c r="Z1251" s="8"/>
      <c r="AA1251" s="7">
        <f t="shared" si="1552"/>
        <v>1</v>
      </c>
      <c r="AB1251" s="7">
        <f t="shared" si="1553"/>
        <v>2023</v>
      </c>
      <c r="AC1251" s="7">
        <f t="shared" si="1554"/>
        <v>2027</v>
      </c>
      <c r="AD1251" s="10" t="e">
        <f t="shared" ref="AD1251:AD1314" ca="1" si="1599">IF(#REF!="Non",(DAYS360(N1251,Q1251)/360),(DAYS360(N1251,TODAY())/360))</f>
        <v>#REF!</v>
      </c>
      <c r="AE1251" s="10" t="e">
        <f t="shared" ca="1" si="1556"/>
        <v>#REF!</v>
      </c>
      <c r="AF1251" s="8">
        <v>34999</v>
      </c>
      <c r="AG1251" s="11">
        <f t="shared" ca="1" si="1557"/>
        <v>29.378082191780823</v>
      </c>
      <c r="AH1251" s="10" t="str">
        <f t="shared" ca="1" si="1558"/>
        <v>&gt;25&lt; 35</v>
      </c>
      <c r="AI1251" s="12">
        <v>17059378</v>
      </c>
      <c r="AJ1251" s="13" t="s">
        <v>73</v>
      </c>
      <c r="AK1251" s="12" t="s">
        <v>5043</v>
      </c>
      <c r="AL1251" s="8">
        <v>43516</v>
      </c>
      <c r="AM1251" s="7" t="s">
        <v>108</v>
      </c>
      <c r="AN1251" s="7" t="s">
        <v>76</v>
      </c>
      <c r="AO1251">
        <v>1</v>
      </c>
      <c r="AQ1251">
        <v>15</v>
      </c>
      <c r="AR1251" s="44">
        <v>3</v>
      </c>
      <c r="AS1251" s="15">
        <f t="shared" si="1559"/>
        <v>46044.75</v>
      </c>
      <c r="AT1251" s="14" t="s">
        <v>77</v>
      </c>
      <c r="AU1251" s="12">
        <v>2500</v>
      </c>
      <c r="AV1251" s="17" t="s">
        <v>92</v>
      </c>
      <c r="AW1251" s="18" t="s">
        <v>5044</v>
      </c>
      <c r="AX1251" s="19" t="s">
        <v>5045</v>
      </c>
      <c r="AY1251" s="17" t="s">
        <v>1362</v>
      </c>
      <c r="AZ1251" s="14" t="s">
        <v>152</v>
      </c>
      <c r="BA1251" s="20" t="str">
        <f t="shared" si="1560"/>
        <v>04124191005044904074</v>
      </c>
      <c r="BB1251" s="31">
        <f t="shared" si="1561"/>
        <v>20</v>
      </c>
      <c r="BC1251" s="22" t="s">
        <v>5046</v>
      </c>
      <c r="BD1251" s="23" t="s">
        <v>482</v>
      </c>
      <c r="BF1251" s="8"/>
      <c r="BG1251" s="32"/>
      <c r="BH1251" s="32"/>
      <c r="BI1251" s="32">
        <v>98137302</v>
      </c>
      <c r="BK1251" s="14" t="str">
        <f t="shared" si="1573"/>
        <v>CADRE</v>
      </c>
      <c r="BL1251" s="14"/>
      <c r="BM1251" s="25"/>
      <c r="BN1251" s="26" t="str">
        <f t="shared" si="1534"/>
        <v>04124191005044904074</v>
      </c>
      <c r="BO1251" s="27" t="str">
        <f t="shared" si="1535"/>
        <v>SALLAMI CHAIMA</v>
      </c>
      <c r="BP1251" s="26">
        <f t="shared" si="1536"/>
        <v>1253</v>
      </c>
      <c r="BQ1251" s="28"/>
    </row>
    <row r="1252" spans="1:69" x14ac:dyDescent="0.25">
      <c r="A1252" t="str">
        <f>VLOOKUP(B1252,[2]RH!$B:$BV,72,0)</f>
        <v>Non-Actif</v>
      </c>
      <c r="B1252" s="6">
        <v>1254</v>
      </c>
      <c r="C1252" s="7" t="s">
        <v>100</v>
      </c>
      <c r="D1252" s="7" t="s">
        <v>3043</v>
      </c>
      <c r="E1252" s="7" t="s">
        <v>67</v>
      </c>
      <c r="F1252" s="7" t="s">
        <v>118</v>
      </c>
      <c r="G1252" s="7" t="s">
        <v>533</v>
      </c>
      <c r="H1252" s="7" t="s">
        <v>649</v>
      </c>
      <c r="I1252" s="7" t="s">
        <v>650</v>
      </c>
      <c r="J1252" s="7" t="s">
        <v>281</v>
      </c>
      <c r="K1252" s="7" t="s">
        <v>89</v>
      </c>
      <c r="L1252" s="7" t="s">
        <v>90</v>
      </c>
      <c r="M1252" s="7" t="str">
        <f t="shared" si="1541"/>
        <v>Contrôle Qualité</v>
      </c>
      <c r="N1252" s="8">
        <v>44953</v>
      </c>
      <c r="O1252" s="8"/>
      <c r="P1252" s="7">
        <f t="shared" ca="1" si="1562"/>
        <v>-492</v>
      </c>
      <c r="Q1252" s="8">
        <v>45227</v>
      </c>
      <c r="R1252" s="7" t="s">
        <v>3578</v>
      </c>
      <c r="S1252" s="7" t="s">
        <v>2332</v>
      </c>
      <c r="T1252" s="9" t="s">
        <v>156</v>
      </c>
      <c r="U1252" s="7" t="str">
        <f t="shared" si="1551"/>
        <v>Contractuel</v>
      </c>
      <c r="V1252" s="8">
        <v>45200</v>
      </c>
      <c r="W1252" s="8">
        <v>45230</v>
      </c>
      <c r="X1252" s="8"/>
      <c r="Y1252" s="8"/>
      <c r="Z1252" s="8">
        <f t="shared" ref="Z1252:Z1271" si="1600">V1252</f>
        <v>45200</v>
      </c>
      <c r="AA1252" s="7">
        <f t="shared" si="1552"/>
        <v>1</v>
      </c>
      <c r="AB1252" s="7">
        <f t="shared" si="1553"/>
        <v>2023</v>
      </c>
      <c r="AC1252" s="7">
        <f t="shared" si="1554"/>
        <v>2027</v>
      </c>
      <c r="AD1252" s="10" t="e">
        <f t="shared" ref="AD1252:AD1315" ca="1" si="1601">IF(#REF!="Non",(DAYS360(N1252,Q1252)/360),(DAYS360(N1252,TODAY())/360))</f>
        <v>#REF!</v>
      </c>
      <c r="AE1252" s="10" t="e">
        <f t="shared" ca="1" si="1556"/>
        <v>#REF!</v>
      </c>
      <c r="AF1252" s="8">
        <v>36820</v>
      </c>
      <c r="AG1252" s="11">
        <f t="shared" ca="1" si="1557"/>
        <v>24.389041095890413</v>
      </c>
      <c r="AH1252" s="10" t="str">
        <f t="shared" ca="1" si="1558"/>
        <v>&lt; 25</v>
      </c>
      <c r="AI1252" s="12">
        <v>17331230</v>
      </c>
      <c r="AJ1252" s="13" t="s">
        <v>192</v>
      </c>
      <c r="AK1252" s="12" t="s">
        <v>5047</v>
      </c>
      <c r="AL1252" s="8">
        <v>42853</v>
      </c>
      <c r="AM1252" s="7" t="s">
        <v>108</v>
      </c>
      <c r="AN1252" s="7" t="s">
        <v>109</v>
      </c>
      <c r="AQ1252" s="14">
        <v>3</v>
      </c>
      <c r="AR1252" s="14">
        <v>1</v>
      </c>
      <c r="AS1252" s="15">
        <f t="shared" si="1559"/>
        <v>45318.25</v>
      </c>
      <c r="AT1252" s="14" t="s">
        <v>163</v>
      </c>
      <c r="AU1252" s="12">
        <v>3.3069999999999999</v>
      </c>
      <c r="AV1252" s="17">
        <v>17</v>
      </c>
      <c r="AW1252" s="18" t="s">
        <v>201</v>
      </c>
      <c r="AX1252" s="19" t="s">
        <v>3044</v>
      </c>
      <c r="AY1252" s="17">
        <v>74</v>
      </c>
      <c r="AZ1252" s="14" t="s">
        <v>203</v>
      </c>
      <c r="BA1252" s="20" t="str">
        <f t="shared" si="1560"/>
        <v>17001000000274048274</v>
      </c>
      <c r="BB1252" s="31">
        <f t="shared" si="1561"/>
        <v>20</v>
      </c>
      <c r="BC1252" s="22" t="s">
        <v>703</v>
      </c>
      <c r="BD1252" s="23" t="s">
        <v>341</v>
      </c>
      <c r="BF1252" s="8"/>
      <c r="BG1252" s="32"/>
      <c r="BH1252" s="32"/>
      <c r="BI1252" s="32"/>
      <c r="BJ1252" t="s">
        <v>486</v>
      </c>
      <c r="BK1252" s="14" t="str">
        <f t="shared" si="1573"/>
        <v>B-Panda</v>
      </c>
      <c r="BL1252" s="14" t="s">
        <v>288</v>
      </c>
      <c r="BM1252" s="25"/>
      <c r="BN1252" s="26" t="str">
        <f t="shared" si="1534"/>
        <v>17001000000274048274</v>
      </c>
      <c r="BO1252" s="27" t="str">
        <f t="shared" si="1535"/>
        <v>DRIDI SAMAR</v>
      </c>
      <c r="BP1252" s="26">
        <f t="shared" si="1536"/>
        <v>1254</v>
      </c>
      <c r="BQ1252" s="28"/>
    </row>
    <row r="1253" spans="1:69" x14ac:dyDescent="0.25">
      <c r="A1253" t="str">
        <f>VLOOKUP(B1253,[2]RH!$B:$BV,72,0)</f>
        <v>Non-Actif</v>
      </c>
      <c r="B1253" s="6">
        <v>1255</v>
      </c>
      <c r="C1253" s="7" t="s">
        <v>168</v>
      </c>
      <c r="D1253" s="7" t="s">
        <v>1161</v>
      </c>
      <c r="E1253" s="7" t="s">
        <v>67</v>
      </c>
      <c r="F1253" s="7" t="s">
        <v>118</v>
      </c>
      <c r="G1253" s="7" t="s">
        <v>220</v>
      </c>
      <c r="H1253" s="7">
        <v>520</v>
      </c>
      <c r="I1253" s="7" t="s">
        <v>614</v>
      </c>
      <c r="J1253" s="7" t="s">
        <v>281</v>
      </c>
      <c r="K1253" s="7" t="s">
        <v>146</v>
      </c>
      <c r="L1253" s="7" t="s">
        <v>90</v>
      </c>
      <c r="M1253" s="7" t="str">
        <f t="shared" si="1541"/>
        <v>Couturière</v>
      </c>
      <c r="N1253" s="8">
        <v>44951</v>
      </c>
      <c r="O1253" s="8"/>
      <c r="P1253" s="7">
        <f t="shared" ca="1" si="1562"/>
        <v>-676</v>
      </c>
      <c r="Q1253" s="8">
        <v>45049</v>
      </c>
      <c r="R1253" s="7" t="s">
        <v>4245</v>
      </c>
      <c r="S1253" s="7"/>
      <c r="T1253" s="9" t="s">
        <v>156</v>
      </c>
      <c r="U1253" s="7" t="str">
        <f t="shared" si="1551"/>
        <v>Contractuel</v>
      </c>
      <c r="V1253" s="8">
        <v>44986</v>
      </c>
      <c r="W1253" s="8">
        <v>45046</v>
      </c>
      <c r="X1253" s="8"/>
      <c r="Y1253" s="8"/>
      <c r="Z1253" s="8">
        <f t="shared" si="1600"/>
        <v>44986</v>
      </c>
      <c r="AA1253" s="7">
        <f t="shared" si="1552"/>
        <v>1</v>
      </c>
      <c r="AB1253" s="7">
        <f t="shared" si="1553"/>
        <v>2023</v>
      </c>
      <c r="AC1253" s="7">
        <f t="shared" si="1554"/>
        <v>2027</v>
      </c>
      <c r="AD1253" s="10" t="e">
        <f t="shared" ref="AD1253:AD1316" ca="1" si="1602">IF(#REF!="Non",(DAYS360(N1253,Q1253)/360),(DAYS360(N1253,TODAY())/360))</f>
        <v>#REF!</v>
      </c>
      <c r="AE1253" s="10" t="e">
        <f t="shared" ca="1" si="1556"/>
        <v>#REF!</v>
      </c>
      <c r="AF1253" s="8">
        <v>29003</v>
      </c>
      <c r="AG1253" s="11">
        <f t="shared" ca="1" si="1557"/>
        <v>45.805479452054797</v>
      </c>
      <c r="AH1253" s="10" t="str">
        <f t="shared" ca="1" si="1558"/>
        <v>&gt;45&lt; 55</v>
      </c>
      <c r="AI1253" s="12">
        <v>12143726</v>
      </c>
      <c r="AJ1253" s="13" t="s">
        <v>150</v>
      </c>
      <c r="AK1253" s="12" t="s">
        <v>1162</v>
      </c>
      <c r="AL1253" s="8">
        <v>44194</v>
      </c>
      <c r="AM1253" s="7" t="s">
        <v>108</v>
      </c>
      <c r="AN1253" s="7" t="s">
        <v>76</v>
      </c>
      <c r="AO1253">
        <v>3</v>
      </c>
      <c r="AQ1253" s="14">
        <v>3</v>
      </c>
      <c r="AR1253" s="14">
        <v>1</v>
      </c>
      <c r="AS1253" s="15">
        <f t="shared" si="1559"/>
        <v>45316.25</v>
      </c>
      <c r="AT1253" s="14" t="s">
        <v>163</v>
      </c>
      <c r="AU1253" s="12">
        <v>3.3069999999999999</v>
      </c>
      <c r="AV1253" s="17" t="s">
        <v>236</v>
      </c>
      <c r="AW1253" s="18" t="s">
        <v>201</v>
      </c>
      <c r="AX1253" s="19" t="s">
        <v>2863</v>
      </c>
      <c r="AY1253" s="17" t="s">
        <v>272</v>
      </c>
      <c r="AZ1253" s="14" t="s">
        <v>203</v>
      </c>
      <c r="BA1253" s="20" t="str">
        <f t="shared" si="1560"/>
        <v>17001000000030964625</v>
      </c>
      <c r="BB1253" s="31">
        <f t="shared" si="1561"/>
        <v>20</v>
      </c>
      <c r="BC1253" s="22" t="s">
        <v>1164</v>
      </c>
      <c r="BD1253" s="23" t="s">
        <v>115</v>
      </c>
      <c r="BF1253" s="8"/>
      <c r="BG1253" s="32">
        <v>53900501</v>
      </c>
      <c r="BH1253" s="32"/>
      <c r="BI1253" s="32"/>
      <c r="BK1253" s="14" t="str">
        <f t="shared" si="1573"/>
        <v>B-520</v>
      </c>
      <c r="BL1253" s="14"/>
      <c r="BM1253" s="25"/>
      <c r="BN1253" s="26" t="str">
        <f t="shared" si="1534"/>
        <v>17001000000030964625</v>
      </c>
      <c r="BO1253" s="27" t="str">
        <f t="shared" si="1535"/>
        <v>SASSI HAJER</v>
      </c>
      <c r="BP1253" s="26">
        <f t="shared" si="1536"/>
        <v>1255</v>
      </c>
      <c r="BQ1253" s="28"/>
    </row>
    <row r="1254" spans="1:69" x14ac:dyDescent="0.25">
      <c r="A1254" t="str">
        <f>VLOOKUP(B1254,[2]RH!$B:$BV,72,0)</f>
        <v>Non-Actif</v>
      </c>
      <c r="B1254" s="6">
        <v>1256</v>
      </c>
      <c r="C1254" s="7" t="s">
        <v>168</v>
      </c>
      <c r="D1254" s="7" t="s">
        <v>5048</v>
      </c>
      <c r="E1254" s="7" t="s">
        <v>67</v>
      </c>
      <c r="F1254" s="7" t="s">
        <v>118</v>
      </c>
      <c r="G1254" s="7" t="s">
        <v>220</v>
      </c>
      <c r="H1254" s="7" t="s">
        <v>649</v>
      </c>
      <c r="I1254" s="7" t="s">
        <v>650</v>
      </c>
      <c r="J1254" s="7" t="s">
        <v>281</v>
      </c>
      <c r="K1254" s="7" t="s">
        <v>146</v>
      </c>
      <c r="L1254" s="7" t="s">
        <v>90</v>
      </c>
      <c r="M1254" s="7" t="str">
        <f t="shared" si="1541"/>
        <v>Couturière</v>
      </c>
      <c r="N1254" s="8">
        <v>44954</v>
      </c>
      <c r="O1254" s="8"/>
      <c r="P1254" s="7">
        <f t="shared" ca="1" si="1562"/>
        <v>-187</v>
      </c>
      <c r="Q1254" s="8">
        <v>45541</v>
      </c>
      <c r="R1254" s="7" t="s">
        <v>4476</v>
      </c>
      <c r="S1254" s="7"/>
      <c r="T1254" s="9" t="s">
        <v>156</v>
      </c>
      <c r="U1254" s="7" t="str">
        <f t="shared" si="1551"/>
        <v>Contractuel</v>
      </c>
      <c r="V1254" s="8">
        <v>45444</v>
      </c>
      <c r="W1254" s="8">
        <v>45535</v>
      </c>
      <c r="X1254" s="8"/>
      <c r="Y1254" s="8"/>
      <c r="Z1254" s="8">
        <f t="shared" si="1600"/>
        <v>45444</v>
      </c>
      <c r="AA1254" s="7">
        <f t="shared" si="1552"/>
        <v>1</v>
      </c>
      <c r="AB1254" s="7">
        <f t="shared" si="1553"/>
        <v>2023</v>
      </c>
      <c r="AC1254" s="7">
        <f t="shared" si="1554"/>
        <v>2027</v>
      </c>
      <c r="AD1254" s="10" t="e">
        <f t="shared" ref="AD1254:AD1317" ca="1" si="1603">IF(#REF!="Non",(DAYS360(N1254,Q1254)/360),(DAYS360(N1254,TODAY())/360))</f>
        <v>#REF!</v>
      </c>
      <c r="AE1254" s="10" t="e">
        <f t="shared" ca="1" si="1556"/>
        <v>#REF!</v>
      </c>
      <c r="AF1254" s="8">
        <v>28813</v>
      </c>
      <c r="AG1254" s="11">
        <f t="shared" ca="1" si="1557"/>
        <v>46.326027397260276</v>
      </c>
      <c r="AH1254" s="10" t="str">
        <f t="shared" ca="1" si="1558"/>
        <v>&gt;45&lt; 55</v>
      </c>
      <c r="AI1254" s="12">
        <v>11998429</v>
      </c>
      <c r="AJ1254" s="13" t="s">
        <v>106</v>
      </c>
      <c r="AK1254" s="12" t="s">
        <v>5049</v>
      </c>
      <c r="AL1254" s="8">
        <v>34706</v>
      </c>
      <c r="AM1254" s="7" t="s">
        <v>108</v>
      </c>
      <c r="AN1254" s="7" t="s">
        <v>76</v>
      </c>
      <c r="AQ1254">
        <v>3</v>
      </c>
      <c r="AR1254" s="14">
        <v>2</v>
      </c>
      <c r="AS1254" s="15">
        <f t="shared" si="1559"/>
        <v>45684.5</v>
      </c>
      <c r="AT1254" s="14" t="s">
        <v>163</v>
      </c>
      <c r="AU1254" s="12">
        <v>3.3069999999999999</v>
      </c>
      <c r="AV1254" s="17">
        <v>17</v>
      </c>
      <c r="AW1254" s="18" t="s">
        <v>201</v>
      </c>
      <c r="AX1254" s="19" t="s">
        <v>5050</v>
      </c>
      <c r="AY1254" s="17">
        <v>11</v>
      </c>
      <c r="AZ1254" s="14" t="s">
        <v>203</v>
      </c>
      <c r="BA1254" s="20" t="str">
        <f t="shared" si="1560"/>
        <v>17001000000100895611</v>
      </c>
      <c r="BB1254" s="31">
        <f t="shared" si="1561"/>
        <v>20</v>
      </c>
      <c r="BC1254" s="22" t="s">
        <v>4950</v>
      </c>
      <c r="BD1254" s="23" t="s">
        <v>341</v>
      </c>
      <c r="BF1254" s="8">
        <v>45041</v>
      </c>
      <c r="BG1254" s="32">
        <v>94838069</v>
      </c>
      <c r="BH1254" s="32"/>
      <c r="BI1254" s="32"/>
      <c r="BJ1254" t="s">
        <v>1121</v>
      </c>
      <c r="BK1254" s="14" t="str">
        <f t="shared" si="1573"/>
        <v>B-Panda</v>
      </c>
      <c r="BL1254" s="14" t="s">
        <v>595</v>
      </c>
      <c r="BM1254" s="25"/>
      <c r="BN1254" s="26" t="str">
        <f t="shared" si="1534"/>
        <v>17001000000100895611</v>
      </c>
      <c r="BO1254" s="27" t="str">
        <f t="shared" si="1535"/>
        <v>JELASSI SIHEM</v>
      </c>
      <c r="BP1254" s="26">
        <f t="shared" si="1536"/>
        <v>1256</v>
      </c>
      <c r="BQ1254" s="28"/>
    </row>
    <row r="1255" spans="1:69" x14ac:dyDescent="0.25">
      <c r="A1255" t="str">
        <f>VLOOKUP(B1255,[2]RH!$B:$BV,72,0)</f>
        <v>si</v>
      </c>
      <c r="B1255" s="6">
        <v>1257</v>
      </c>
      <c r="C1255" s="7" t="s">
        <v>168</v>
      </c>
      <c r="D1255" s="7" t="s">
        <v>5051</v>
      </c>
      <c r="E1255" s="7" t="s">
        <v>67</v>
      </c>
      <c r="F1255" s="7" t="s">
        <v>118</v>
      </c>
      <c r="G1255" s="7" t="s">
        <v>220</v>
      </c>
      <c r="H1255" s="7" t="s">
        <v>649</v>
      </c>
      <c r="I1255" s="7" t="s">
        <v>709</v>
      </c>
      <c r="J1255" s="7" t="s">
        <v>190</v>
      </c>
      <c r="K1255" s="7" t="s">
        <v>146</v>
      </c>
      <c r="L1255" s="7" t="s">
        <v>90</v>
      </c>
      <c r="M1255" s="7" t="str">
        <f t="shared" si="1541"/>
        <v>Couturière</v>
      </c>
      <c r="N1255" s="8">
        <v>44956</v>
      </c>
      <c r="O1255" s="8"/>
      <c r="P1255" s="7">
        <f t="shared" ca="1" si="1562"/>
        <v>25</v>
      </c>
      <c r="Q1255" s="8"/>
      <c r="R1255" s="7"/>
      <c r="S1255" s="7"/>
      <c r="T1255" s="9" t="s">
        <v>156</v>
      </c>
      <c r="U1255" s="7" t="str">
        <f t="shared" si="1551"/>
        <v>Contractuel</v>
      </c>
      <c r="V1255" s="8">
        <v>45689</v>
      </c>
      <c r="W1255" s="8">
        <f>VLOOKUP(B1255,[1]BASE!$A:$Q,17,0)</f>
        <v>45747</v>
      </c>
      <c r="X1255" s="8"/>
      <c r="Y1255" s="8"/>
      <c r="Z1255" s="8">
        <f t="shared" si="1600"/>
        <v>45689</v>
      </c>
      <c r="AA1255" s="7">
        <f t="shared" si="1552"/>
        <v>1</v>
      </c>
      <c r="AB1255" s="7">
        <f t="shared" si="1553"/>
        <v>2023</v>
      </c>
      <c r="AC1255" s="7">
        <f t="shared" si="1554"/>
        <v>2027</v>
      </c>
      <c r="AD1255" s="10" t="e">
        <f t="shared" ref="AD1255:AD1318" ca="1" si="1604">IF(#REF!="Non",(DAYS360(N1255,Q1255)/360),(DAYS360(N1255,TODAY())/360))</f>
        <v>#REF!</v>
      </c>
      <c r="AE1255" s="10" t="e">
        <f t="shared" ca="1" si="1556"/>
        <v>#REF!</v>
      </c>
      <c r="AF1255" s="8">
        <v>27560</v>
      </c>
      <c r="AG1255" s="11">
        <f t="shared" ca="1" si="1557"/>
        <v>49.758904109589039</v>
      </c>
      <c r="AH1255" s="10" t="str">
        <f t="shared" ca="1" si="1558"/>
        <v>&gt;45&lt; 55</v>
      </c>
      <c r="AI1255" s="12">
        <v>11819685</v>
      </c>
      <c r="AJ1255" s="13" t="s">
        <v>192</v>
      </c>
      <c r="AK1255" s="12" t="s">
        <v>5052</v>
      </c>
      <c r="AL1255" s="8">
        <v>38269</v>
      </c>
      <c r="AM1255" s="7" t="s">
        <v>108</v>
      </c>
      <c r="AN1255" s="7" t="s">
        <v>76</v>
      </c>
      <c r="AQ1255">
        <v>3</v>
      </c>
      <c r="AR1255" s="44">
        <v>3</v>
      </c>
      <c r="AS1255" s="15">
        <f t="shared" si="1559"/>
        <v>46051.75</v>
      </c>
      <c r="AT1255" s="14" t="s">
        <v>163</v>
      </c>
      <c r="AU1255" s="12">
        <v>3.3069999999999999</v>
      </c>
      <c r="AV1255" s="17">
        <v>17</v>
      </c>
      <c r="AW1255" s="18" t="s">
        <v>201</v>
      </c>
      <c r="AX1255" s="19" t="s">
        <v>5053</v>
      </c>
      <c r="AY1255" s="17" t="s">
        <v>92</v>
      </c>
      <c r="AZ1255" s="14" t="s">
        <v>203</v>
      </c>
      <c r="BA1255" s="20" t="str">
        <f t="shared" si="1560"/>
        <v>17001000000120525404</v>
      </c>
      <c r="BB1255" s="31">
        <f t="shared" si="1561"/>
        <v>20</v>
      </c>
      <c r="BC1255" s="22" t="s">
        <v>5054</v>
      </c>
      <c r="BD1255" s="23" t="s">
        <v>341</v>
      </c>
      <c r="BF1255" s="8"/>
      <c r="BG1255" s="32">
        <v>26545185</v>
      </c>
      <c r="BH1255" s="32"/>
      <c r="BI1255" s="32"/>
      <c r="BJ1255" t="s">
        <v>486</v>
      </c>
      <c r="BK1255" s="14" t="str">
        <f t="shared" si="1573"/>
        <v>A-Panda</v>
      </c>
      <c r="BL1255" s="14" t="s">
        <v>595</v>
      </c>
      <c r="BM1255" s="25"/>
      <c r="BN1255" s="26" t="str">
        <f t="shared" si="1534"/>
        <v>17001000000120525404</v>
      </c>
      <c r="BO1255" s="27" t="str">
        <f t="shared" si="1535"/>
        <v>HAMMAMI NAIMA</v>
      </c>
      <c r="BP1255" s="26">
        <f t="shared" si="1536"/>
        <v>1257</v>
      </c>
      <c r="BQ1255" s="28"/>
    </row>
    <row r="1256" spans="1:69" x14ac:dyDescent="0.25">
      <c r="A1256" t="str">
        <f>VLOOKUP(B1256,[2]RH!$B:$BV,72,0)</f>
        <v>Non-Actif</v>
      </c>
      <c r="B1256" s="6">
        <v>1258</v>
      </c>
      <c r="C1256" s="7" t="s">
        <v>168</v>
      </c>
      <c r="D1256" s="7" t="s">
        <v>5055</v>
      </c>
      <c r="E1256" s="7" t="s">
        <v>67</v>
      </c>
      <c r="F1256" s="7" t="s">
        <v>118</v>
      </c>
      <c r="G1256" s="7" t="s">
        <v>220</v>
      </c>
      <c r="H1256" s="7" t="s">
        <v>649</v>
      </c>
      <c r="I1256" s="7" t="s">
        <v>709</v>
      </c>
      <c r="J1256" s="7" t="s">
        <v>190</v>
      </c>
      <c r="K1256" s="7" t="s">
        <v>146</v>
      </c>
      <c r="L1256" s="7" t="s">
        <v>90</v>
      </c>
      <c r="M1256" s="7" t="str">
        <f t="shared" si="1541"/>
        <v>Couturière</v>
      </c>
      <c r="N1256" s="8">
        <v>44956</v>
      </c>
      <c r="O1256" s="8"/>
      <c r="P1256" s="7">
        <f t="shared" ca="1" si="1562"/>
        <v>-371</v>
      </c>
      <c r="Q1256" s="8">
        <v>45345</v>
      </c>
      <c r="R1256" s="7" t="s">
        <v>147</v>
      </c>
      <c r="S1256" s="7"/>
      <c r="T1256" s="9" t="s">
        <v>156</v>
      </c>
      <c r="U1256" s="7" t="str">
        <f t="shared" si="1551"/>
        <v>Contractuel</v>
      </c>
      <c r="V1256" s="8">
        <v>45323</v>
      </c>
      <c r="W1256" s="8">
        <v>45351</v>
      </c>
      <c r="X1256" s="8"/>
      <c r="Y1256" s="8"/>
      <c r="Z1256" s="8">
        <f t="shared" si="1600"/>
        <v>45323</v>
      </c>
      <c r="AA1256" s="7">
        <f t="shared" si="1552"/>
        <v>1</v>
      </c>
      <c r="AB1256" s="7">
        <f t="shared" si="1553"/>
        <v>2023</v>
      </c>
      <c r="AC1256" s="7">
        <f t="shared" si="1554"/>
        <v>2027</v>
      </c>
      <c r="AD1256" s="10" t="e">
        <f t="shared" ref="AD1256:AD1319" ca="1" si="1605">IF(#REF!="Non",(DAYS360(N1256,Q1256)/360),(DAYS360(N1256,TODAY())/360))</f>
        <v>#REF!</v>
      </c>
      <c r="AE1256" s="10" t="e">
        <f t="shared" ca="1" si="1556"/>
        <v>#REF!</v>
      </c>
      <c r="AF1256" s="8">
        <v>28256</v>
      </c>
      <c r="AG1256" s="11">
        <f t="shared" ca="1" si="1557"/>
        <v>47.852054794520548</v>
      </c>
      <c r="AH1256" s="10" t="str">
        <f t="shared" ca="1" si="1558"/>
        <v>&gt;45&lt; 55</v>
      </c>
      <c r="AI1256" s="12">
        <v>12056112</v>
      </c>
      <c r="AJ1256" s="13" t="s">
        <v>82</v>
      </c>
      <c r="AK1256" s="12" t="s">
        <v>5056</v>
      </c>
      <c r="AL1256" s="8">
        <v>44937</v>
      </c>
      <c r="AM1256" s="7" t="s">
        <v>108</v>
      </c>
      <c r="AN1256" s="7" t="s">
        <v>76</v>
      </c>
      <c r="AQ1256" s="14">
        <v>3</v>
      </c>
      <c r="AR1256" s="14">
        <v>2</v>
      </c>
      <c r="AS1256" s="15">
        <f t="shared" si="1559"/>
        <v>45686.5</v>
      </c>
      <c r="AT1256" s="14" t="s">
        <v>163</v>
      </c>
      <c r="AU1256" s="12">
        <v>3.3069999999999999</v>
      </c>
      <c r="AV1256" s="17">
        <v>17</v>
      </c>
      <c r="AW1256" s="18">
        <v>47420</v>
      </c>
      <c r="AX1256" s="19">
        <v>14142993878</v>
      </c>
      <c r="AY1256" s="17">
        <v>60</v>
      </c>
      <c r="AZ1256" s="14" t="s">
        <v>203</v>
      </c>
      <c r="BA1256" s="20" t="str">
        <f t="shared" si="1560"/>
        <v>17474201414299387860</v>
      </c>
      <c r="BB1256" s="31">
        <f t="shared" si="1561"/>
        <v>20</v>
      </c>
      <c r="BC1256" s="22" t="s">
        <v>5057</v>
      </c>
      <c r="BD1256" s="23" t="s">
        <v>341</v>
      </c>
      <c r="BF1256" s="8"/>
      <c r="BG1256" s="32">
        <v>27125739</v>
      </c>
      <c r="BH1256" s="32"/>
      <c r="BI1256" s="32"/>
      <c r="BJ1256" t="s">
        <v>486</v>
      </c>
      <c r="BK1256" s="14" t="str">
        <f t="shared" si="1573"/>
        <v>A-Panda</v>
      </c>
      <c r="BL1256" s="14" t="s">
        <v>595</v>
      </c>
      <c r="BM1256" s="25"/>
      <c r="BN1256" s="26" t="str">
        <f t="shared" si="1534"/>
        <v>17474201414299387860</v>
      </c>
      <c r="BO1256" s="27" t="str">
        <f t="shared" si="1535"/>
        <v>DHOUIFI LAILA</v>
      </c>
      <c r="BP1256" s="26">
        <f t="shared" si="1536"/>
        <v>1258</v>
      </c>
      <c r="BQ1256" s="28"/>
    </row>
    <row r="1257" spans="1:69" x14ac:dyDescent="0.25">
      <c r="A1257" t="str">
        <f>VLOOKUP(B1257,[2]RH!$B:$BV,72,0)</f>
        <v>si</v>
      </c>
      <c r="B1257" s="6">
        <v>1259</v>
      </c>
      <c r="C1257" s="7" t="s">
        <v>168</v>
      </c>
      <c r="D1257" s="7" t="s">
        <v>5058</v>
      </c>
      <c r="E1257" s="7" t="s">
        <v>67</v>
      </c>
      <c r="F1257" s="7" t="s">
        <v>118</v>
      </c>
      <c r="G1257" s="7" t="s">
        <v>220</v>
      </c>
      <c r="H1257" s="7" t="s">
        <v>562</v>
      </c>
      <c r="I1257" s="7" t="s">
        <v>1477</v>
      </c>
      <c r="J1257" s="7" t="s">
        <v>190</v>
      </c>
      <c r="K1257" s="7" t="s">
        <v>146</v>
      </c>
      <c r="L1257" s="7" t="s">
        <v>90</v>
      </c>
      <c r="M1257" s="7" t="str">
        <f t="shared" si="1541"/>
        <v>Couturière</v>
      </c>
      <c r="N1257" s="8">
        <v>44957</v>
      </c>
      <c r="O1257" s="8"/>
      <c r="P1257" s="7">
        <f t="shared" ca="1" si="1562"/>
        <v>25</v>
      </c>
      <c r="Q1257" s="8"/>
      <c r="R1257" s="7"/>
      <c r="S1257" s="7"/>
      <c r="T1257" s="9" t="s">
        <v>156</v>
      </c>
      <c r="U1257" s="7" t="str">
        <f t="shared" si="1551"/>
        <v>Contractuel</v>
      </c>
      <c r="V1257" s="8">
        <v>45689</v>
      </c>
      <c r="W1257" s="8">
        <f>VLOOKUP(B1257,[1]BASE!$A:$Q,17,0)</f>
        <v>45747</v>
      </c>
      <c r="X1257" s="8"/>
      <c r="Y1257" s="8"/>
      <c r="Z1257" s="8">
        <f t="shared" si="1600"/>
        <v>45689</v>
      </c>
      <c r="AA1257" s="7">
        <f t="shared" si="1552"/>
        <v>1</v>
      </c>
      <c r="AB1257" s="7">
        <f t="shared" si="1553"/>
        <v>2023</v>
      </c>
      <c r="AC1257" s="7">
        <f t="shared" si="1554"/>
        <v>2027</v>
      </c>
      <c r="AD1257" s="10" t="e">
        <f t="shared" ref="AD1257:AD1320" ca="1" si="1606">IF(#REF!="Non",(DAYS360(N1257,Q1257)/360),(DAYS360(N1257,TODAY())/360))</f>
        <v>#REF!</v>
      </c>
      <c r="AE1257" s="10" t="e">
        <f t="shared" ca="1" si="1556"/>
        <v>#REF!</v>
      </c>
      <c r="AF1257" s="8">
        <v>28082</v>
      </c>
      <c r="AG1257" s="11">
        <f t="shared" ca="1" si="1557"/>
        <v>48.328767123287669</v>
      </c>
      <c r="AH1257" s="10" t="str">
        <f t="shared" ca="1" si="1558"/>
        <v>&gt;45&lt; 55</v>
      </c>
      <c r="AI1257" s="12">
        <v>12152930</v>
      </c>
      <c r="AJ1257" s="40" t="s">
        <v>213</v>
      </c>
      <c r="AK1257" s="12" t="s">
        <v>5059</v>
      </c>
      <c r="AL1257" s="8">
        <v>42179</v>
      </c>
      <c r="AM1257" s="7" t="s">
        <v>108</v>
      </c>
      <c r="AN1257" s="7" t="s">
        <v>76</v>
      </c>
      <c r="AQ1257">
        <v>3</v>
      </c>
      <c r="AR1257" s="44">
        <v>3</v>
      </c>
      <c r="AS1257" s="15">
        <f t="shared" si="1559"/>
        <v>46052.75</v>
      </c>
      <c r="AT1257" s="14" t="s">
        <v>163</v>
      </c>
      <c r="AU1257" s="12">
        <v>3.3069999999999999</v>
      </c>
      <c r="AV1257" s="17" t="s">
        <v>73</v>
      </c>
      <c r="AW1257" s="18" t="s">
        <v>1445</v>
      </c>
      <c r="AX1257" s="19">
        <v>61110164641</v>
      </c>
      <c r="AY1257" s="17">
        <v>37</v>
      </c>
      <c r="AZ1257" s="14" t="s">
        <v>98</v>
      </c>
      <c r="BA1257" s="20" t="str">
        <f t="shared" si="1560"/>
        <v>01038076111016464137</v>
      </c>
      <c r="BB1257" s="31">
        <f t="shared" si="1561"/>
        <v>20</v>
      </c>
      <c r="BC1257" s="22" t="s">
        <v>5060</v>
      </c>
      <c r="BD1257" s="23" t="s">
        <v>115</v>
      </c>
      <c r="BF1257" s="8">
        <v>45230</v>
      </c>
      <c r="BG1257" s="32">
        <v>28186640</v>
      </c>
      <c r="BH1257" s="32"/>
      <c r="BI1257" s="32"/>
      <c r="BJ1257" t="s">
        <v>5061</v>
      </c>
      <c r="BK1257" s="14" t="str">
        <f t="shared" si="1573"/>
        <v>A-P6 AR</v>
      </c>
      <c r="BL1257" s="14" t="s">
        <v>595</v>
      </c>
      <c r="BM1257" s="25"/>
      <c r="BN1257" s="26" t="str">
        <f t="shared" si="1534"/>
        <v>01038076111016464137</v>
      </c>
      <c r="BO1257" s="27" t="str">
        <f t="shared" si="1535"/>
        <v>BOUTHOURI FATMA</v>
      </c>
      <c r="BP1257" s="26">
        <f t="shared" si="1536"/>
        <v>1259</v>
      </c>
      <c r="BQ1257" s="28"/>
    </row>
    <row r="1258" spans="1:69" x14ac:dyDescent="0.25">
      <c r="A1258" t="str">
        <f>VLOOKUP(B1258,[2]RH!$B:$BV,72,0)</f>
        <v>si</v>
      </c>
      <c r="B1258" s="6">
        <v>1260</v>
      </c>
      <c r="C1258" s="7" t="s">
        <v>168</v>
      </c>
      <c r="D1258" s="7" t="s">
        <v>5062</v>
      </c>
      <c r="E1258" s="7" t="s">
        <v>67</v>
      </c>
      <c r="F1258" s="7" t="s">
        <v>118</v>
      </c>
      <c r="G1258" s="7" t="s">
        <v>220</v>
      </c>
      <c r="H1258" s="7" t="s">
        <v>2398</v>
      </c>
      <c r="I1258" s="7" t="s">
        <v>2399</v>
      </c>
      <c r="J1258" s="7" t="s">
        <v>190</v>
      </c>
      <c r="K1258" s="7" t="s">
        <v>146</v>
      </c>
      <c r="L1258" s="7" t="s">
        <v>90</v>
      </c>
      <c r="M1258" s="7" t="str">
        <f t="shared" si="1541"/>
        <v>Couturière</v>
      </c>
      <c r="N1258" s="8">
        <v>44957</v>
      </c>
      <c r="O1258" s="8"/>
      <c r="P1258" s="7">
        <f t="shared" ca="1" si="1562"/>
        <v>25</v>
      </c>
      <c r="Q1258" s="8"/>
      <c r="R1258" s="7"/>
      <c r="S1258" s="7"/>
      <c r="T1258" s="9" t="s">
        <v>156</v>
      </c>
      <c r="U1258" s="7" t="str">
        <f t="shared" si="1551"/>
        <v>Contractuel</v>
      </c>
      <c r="V1258" s="8">
        <v>45689</v>
      </c>
      <c r="W1258" s="8">
        <f>VLOOKUP(B1258,[1]BASE!$A:$Q,17,0)</f>
        <v>45747</v>
      </c>
      <c r="X1258" s="8"/>
      <c r="Y1258" s="8"/>
      <c r="Z1258" s="8">
        <f t="shared" si="1600"/>
        <v>45689</v>
      </c>
      <c r="AA1258" s="7">
        <f t="shared" si="1552"/>
        <v>1</v>
      </c>
      <c r="AB1258" s="7">
        <f t="shared" si="1553"/>
        <v>2023</v>
      </c>
      <c r="AC1258" s="7">
        <f t="shared" si="1554"/>
        <v>2027</v>
      </c>
      <c r="AD1258" s="10" t="e">
        <f t="shared" ref="AD1258:AD1321" ca="1" si="1607">IF(#REF!="Non",(DAYS360(N1258,Q1258)/360),(DAYS360(N1258,TODAY())/360))</f>
        <v>#REF!</v>
      </c>
      <c r="AE1258" s="10" t="e">
        <f t="shared" ca="1" si="1556"/>
        <v>#REF!</v>
      </c>
      <c r="AF1258" s="8">
        <v>26254</v>
      </c>
      <c r="AG1258" s="11">
        <f t="shared" ca="1" si="1557"/>
        <v>53.336986301369862</v>
      </c>
      <c r="AH1258" s="10" t="str">
        <f t="shared" ca="1" si="1558"/>
        <v>&gt;45&lt; 55</v>
      </c>
      <c r="AI1258" s="12">
        <v>11539901</v>
      </c>
      <c r="AJ1258" s="13" t="s">
        <v>92</v>
      </c>
      <c r="AK1258" s="12" t="s">
        <v>5063</v>
      </c>
      <c r="AL1258" s="8">
        <v>38348</v>
      </c>
      <c r="AM1258" s="7" t="s">
        <v>108</v>
      </c>
      <c r="AN1258" s="7" t="s">
        <v>76</v>
      </c>
      <c r="AQ1258">
        <v>3</v>
      </c>
      <c r="AR1258" s="44">
        <v>3</v>
      </c>
      <c r="AS1258" s="15">
        <f t="shared" si="1559"/>
        <v>46052.75</v>
      </c>
      <c r="AT1258" s="14" t="s">
        <v>163</v>
      </c>
      <c r="AU1258" s="12">
        <v>3.3069999999999999</v>
      </c>
      <c r="AV1258" s="17">
        <v>17</v>
      </c>
      <c r="AW1258" s="18" t="s">
        <v>201</v>
      </c>
      <c r="AX1258" s="19" t="s">
        <v>5064</v>
      </c>
      <c r="AY1258" s="17" t="s">
        <v>1506</v>
      </c>
      <c r="AZ1258" s="14" t="s">
        <v>203</v>
      </c>
      <c r="BA1258" s="20" t="str">
        <f t="shared" si="1560"/>
        <v>17001000000320365871</v>
      </c>
      <c r="BB1258" s="31">
        <f t="shared" si="1561"/>
        <v>20</v>
      </c>
      <c r="BC1258" s="22" t="s">
        <v>5060</v>
      </c>
      <c r="BD1258" s="23" t="s">
        <v>115</v>
      </c>
      <c r="BF1258" s="8"/>
      <c r="BG1258" s="32">
        <v>24696234</v>
      </c>
      <c r="BH1258" s="32"/>
      <c r="BI1258" s="32"/>
      <c r="BJ1258" t="s">
        <v>5061</v>
      </c>
      <c r="BK1258" s="14" t="str">
        <f t="shared" si="1573"/>
        <v>A-P7 AR</v>
      </c>
      <c r="BL1258" s="14" t="s">
        <v>595</v>
      </c>
      <c r="BM1258" s="25"/>
      <c r="BN1258" s="26" t="str">
        <f t="shared" si="1534"/>
        <v>17001000000320365871</v>
      </c>
      <c r="BO1258" s="27" t="str">
        <f t="shared" si="1535"/>
        <v>JOUINI RAFIAA</v>
      </c>
      <c r="BP1258" s="26">
        <f t="shared" si="1536"/>
        <v>1260</v>
      </c>
      <c r="BQ1258" s="28"/>
    </row>
    <row r="1259" spans="1:69" x14ac:dyDescent="0.25">
      <c r="A1259" t="str">
        <f>VLOOKUP(B1259,[2]RH!$B:$BV,72,0)</f>
        <v>Non-Actif</v>
      </c>
      <c r="B1259" s="6">
        <v>1261</v>
      </c>
      <c r="C1259" s="7" t="s">
        <v>168</v>
      </c>
      <c r="D1259" s="7" t="s">
        <v>5065</v>
      </c>
      <c r="E1259" s="7" t="s">
        <v>67</v>
      </c>
      <c r="F1259" s="7" t="s">
        <v>118</v>
      </c>
      <c r="G1259" s="7" t="s">
        <v>220</v>
      </c>
      <c r="H1259" s="7" t="s">
        <v>225</v>
      </c>
      <c r="I1259" s="7" t="s">
        <v>589</v>
      </c>
      <c r="J1259" s="7" t="s">
        <v>190</v>
      </c>
      <c r="K1259" s="7" t="s">
        <v>146</v>
      </c>
      <c r="L1259" s="7" t="s">
        <v>90</v>
      </c>
      <c r="M1259" s="7" t="str">
        <f t="shared" si="1541"/>
        <v>Couturière</v>
      </c>
      <c r="N1259" s="8">
        <v>44957</v>
      </c>
      <c r="O1259" s="8"/>
      <c r="P1259" s="7">
        <f t="shared" ca="1" si="1562"/>
        <v>-96</v>
      </c>
      <c r="Q1259" s="8">
        <v>45626</v>
      </c>
      <c r="R1259" s="7" t="s">
        <v>290</v>
      </c>
      <c r="S1259" s="7"/>
      <c r="T1259" s="9" t="s">
        <v>156</v>
      </c>
      <c r="U1259" s="7" t="str">
        <f t="shared" si="1551"/>
        <v>Contractuel</v>
      </c>
      <c r="V1259" s="8">
        <v>45597</v>
      </c>
      <c r="W1259" s="8">
        <v>45626</v>
      </c>
      <c r="X1259" s="8"/>
      <c r="Y1259" s="8"/>
      <c r="Z1259" s="8">
        <f t="shared" si="1600"/>
        <v>45597</v>
      </c>
      <c r="AA1259" s="7">
        <f t="shared" si="1552"/>
        <v>1</v>
      </c>
      <c r="AB1259" s="7">
        <f t="shared" si="1553"/>
        <v>2023</v>
      </c>
      <c r="AC1259" s="7">
        <f t="shared" si="1554"/>
        <v>2027</v>
      </c>
      <c r="AD1259" s="10" t="e">
        <f t="shared" ref="AD1259:AD1322" ca="1" si="1608">IF(#REF!="Non",(DAYS360(N1259,Q1259)/360),(DAYS360(N1259,TODAY())/360))</f>
        <v>#REF!</v>
      </c>
      <c r="AE1259" s="10" t="e">
        <f t="shared" ca="1" si="1556"/>
        <v>#REF!</v>
      </c>
      <c r="AF1259" s="8">
        <v>26945</v>
      </c>
      <c r="AG1259" s="11">
        <f t="shared" ca="1" si="1557"/>
        <v>51.443835616438356</v>
      </c>
      <c r="AH1259" s="10" t="str">
        <f t="shared" ca="1" si="1558"/>
        <v>&gt;45&lt; 55</v>
      </c>
      <c r="AI1259" s="12">
        <v>11772409</v>
      </c>
      <c r="AJ1259" s="13" t="s">
        <v>79</v>
      </c>
      <c r="AK1259" s="12" t="s">
        <v>5066</v>
      </c>
      <c r="AL1259" s="8">
        <v>43516</v>
      </c>
      <c r="AM1259" s="7" t="s">
        <v>108</v>
      </c>
      <c r="AN1259" s="7" t="s">
        <v>76</v>
      </c>
      <c r="AQ1259">
        <v>3</v>
      </c>
      <c r="AR1259" s="14">
        <v>2</v>
      </c>
      <c r="AS1259" s="15">
        <f t="shared" si="1559"/>
        <v>45687.5</v>
      </c>
      <c r="AT1259" s="14" t="s">
        <v>163</v>
      </c>
      <c r="AU1259" s="12">
        <v>3.3069999999999999</v>
      </c>
      <c r="AV1259" s="17">
        <v>17</v>
      </c>
      <c r="AW1259" s="18" t="s">
        <v>201</v>
      </c>
      <c r="AX1259" s="19" t="s">
        <v>5067</v>
      </c>
      <c r="AY1259" s="17" t="s">
        <v>120</v>
      </c>
      <c r="AZ1259" s="14" t="s">
        <v>203</v>
      </c>
      <c r="BA1259" s="20" t="str">
        <f t="shared" si="1560"/>
        <v>17001000000322999906</v>
      </c>
      <c r="BB1259" s="31">
        <f t="shared" si="1561"/>
        <v>20</v>
      </c>
      <c r="BC1259" s="22" t="s">
        <v>5068</v>
      </c>
      <c r="BD1259" s="23" t="s">
        <v>341</v>
      </c>
      <c r="BF1259" s="8"/>
      <c r="BG1259" s="32">
        <v>97997035</v>
      </c>
      <c r="BH1259" s="32"/>
      <c r="BI1259" s="32"/>
      <c r="BJ1259" t="s">
        <v>568</v>
      </c>
      <c r="BK1259" s="14" t="str">
        <f t="shared" si="1573"/>
        <v>A-P6 AV</v>
      </c>
      <c r="BL1259" s="14" t="s">
        <v>595</v>
      </c>
      <c r="BM1259" s="25"/>
      <c r="BN1259" s="26" t="str">
        <f t="shared" si="1534"/>
        <v>17001000000322999906</v>
      </c>
      <c r="BO1259" s="27" t="str">
        <f t="shared" si="1535"/>
        <v>JRIDI  SALOUA</v>
      </c>
      <c r="BP1259" s="26">
        <f t="shared" si="1536"/>
        <v>1261</v>
      </c>
      <c r="BQ1259" s="28"/>
    </row>
    <row r="1260" spans="1:69" x14ac:dyDescent="0.25">
      <c r="A1260" t="str">
        <f>VLOOKUP(B1260,[2]RH!$B:$BV,72,0)</f>
        <v>Non-Actif</v>
      </c>
      <c r="B1260" s="6">
        <v>1262</v>
      </c>
      <c r="C1260" s="7" t="s">
        <v>168</v>
      </c>
      <c r="D1260" s="7" t="s">
        <v>5069</v>
      </c>
      <c r="E1260" s="7" t="s">
        <v>67</v>
      </c>
      <c r="F1260" s="7" t="s">
        <v>118</v>
      </c>
      <c r="G1260" s="7" t="s">
        <v>220</v>
      </c>
      <c r="H1260" s="7">
        <v>965</v>
      </c>
      <c r="I1260" s="7" t="s">
        <v>280</v>
      </c>
      <c r="J1260" s="7" t="s">
        <v>281</v>
      </c>
      <c r="K1260" s="7" t="s">
        <v>146</v>
      </c>
      <c r="L1260" s="7" t="s">
        <v>90</v>
      </c>
      <c r="M1260" s="7" t="str">
        <f t="shared" si="1541"/>
        <v>Couturière</v>
      </c>
      <c r="N1260" s="8">
        <v>44957</v>
      </c>
      <c r="O1260" s="8"/>
      <c r="P1260" s="7">
        <f t="shared" ca="1" si="1562"/>
        <v>-676</v>
      </c>
      <c r="Q1260" s="8">
        <v>45047</v>
      </c>
      <c r="R1260" s="7" t="s">
        <v>2920</v>
      </c>
      <c r="S1260" s="7"/>
      <c r="T1260" s="9" t="s">
        <v>156</v>
      </c>
      <c r="U1260" s="7" t="str">
        <f t="shared" si="1551"/>
        <v>Contractuel</v>
      </c>
      <c r="V1260" s="8">
        <v>44986</v>
      </c>
      <c r="W1260" s="8">
        <v>45046</v>
      </c>
      <c r="X1260" s="8"/>
      <c r="Y1260" s="8"/>
      <c r="Z1260" s="8">
        <f t="shared" si="1600"/>
        <v>44986</v>
      </c>
      <c r="AA1260" s="7">
        <f t="shared" si="1552"/>
        <v>1</v>
      </c>
      <c r="AB1260" s="7">
        <f t="shared" si="1553"/>
        <v>2023</v>
      </c>
      <c r="AC1260" s="7">
        <f t="shared" si="1554"/>
        <v>2027</v>
      </c>
      <c r="AD1260" s="10" t="e">
        <f t="shared" ref="AD1260:AD1323" ca="1" si="1609">IF(#REF!="Non",(DAYS360(N1260,Q1260)/360),(DAYS360(N1260,TODAY())/360))</f>
        <v>#REF!</v>
      </c>
      <c r="AE1260" s="10" t="e">
        <f t="shared" ca="1" si="1556"/>
        <v>#REF!</v>
      </c>
      <c r="AF1260" s="8">
        <v>29752</v>
      </c>
      <c r="AG1260" s="11">
        <f t="shared" ca="1" si="1557"/>
        <v>43.753424657534246</v>
      </c>
      <c r="AH1260" s="10" t="str">
        <f t="shared" ca="1" si="1558"/>
        <v>&gt;35&lt; 45</v>
      </c>
      <c r="AI1260" s="12">
        <v>12759086</v>
      </c>
      <c r="AJ1260" s="13" t="s">
        <v>92</v>
      </c>
      <c r="AK1260" s="12" t="s">
        <v>5070</v>
      </c>
      <c r="AL1260" s="8">
        <v>43986</v>
      </c>
      <c r="AM1260" s="7" t="s">
        <v>108</v>
      </c>
      <c r="AN1260" s="7" t="s">
        <v>76</v>
      </c>
      <c r="AQ1260" s="14">
        <v>3</v>
      </c>
      <c r="AR1260" s="14">
        <v>1</v>
      </c>
      <c r="AS1260" s="15">
        <f t="shared" si="1559"/>
        <v>45322.25</v>
      </c>
      <c r="AT1260" s="14" t="s">
        <v>163</v>
      </c>
      <c r="AU1260" s="12">
        <v>3.3069999999999999</v>
      </c>
      <c r="AV1260" s="17" t="s">
        <v>150</v>
      </c>
      <c r="AW1260" s="18" t="s">
        <v>1976</v>
      </c>
      <c r="AX1260" s="19" t="s">
        <v>5071</v>
      </c>
      <c r="AY1260" s="17">
        <v>46</v>
      </c>
      <c r="AZ1260" s="14" t="s">
        <v>174</v>
      </c>
      <c r="BA1260" s="20" t="str">
        <f t="shared" si="1560"/>
        <v>07045010012164893146</v>
      </c>
      <c r="BB1260" s="31">
        <f t="shared" si="1561"/>
        <v>20</v>
      </c>
      <c r="BC1260" s="22" t="s">
        <v>5072</v>
      </c>
      <c r="BD1260" s="23" t="s">
        <v>115</v>
      </c>
      <c r="BF1260" s="8"/>
      <c r="BG1260" s="32">
        <v>20412123</v>
      </c>
      <c r="BH1260" s="32"/>
      <c r="BI1260" s="32"/>
      <c r="BK1260" s="14" t="str">
        <f t="shared" si="1573"/>
        <v>B-965</v>
      </c>
      <c r="BL1260" s="14"/>
      <c r="BM1260" s="25"/>
      <c r="BN1260" s="26" t="str">
        <f t="shared" si="1534"/>
        <v>07045010012164893146</v>
      </c>
      <c r="BO1260" s="27" t="str">
        <f t="shared" si="1535"/>
        <v>FARHATI HANENE</v>
      </c>
      <c r="BP1260" s="26">
        <f t="shared" si="1536"/>
        <v>1262</v>
      </c>
      <c r="BQ1260" s="28"/>
    </row>
    <row r="1261" spans="1:69" x14ac:dyDescent="0.25">
      <c r="A1261" t="str">
        <f>VLOOKUP(B1261,[2]RH!$B:$BV,72,0)</f>
        <v>Non-Actif</v>
      </c>
      <c r="B1261" s="6">
        <v>1263</v>
      </c>
      <c r="C1261" s="7" t="s">
        <v>100</v>
      </c>
      <c r="D1261" s="7" t="s">
        <v>5073</v>
      </c>
      <c r="E1261" s="7" t="s">
        <v>67</v>
      </c>
      <c r="F1261" s="7" t="s">
        <v>118</v>
      </c>
      <c r="G1261" s="7" t="s">
        <v>533</v>
      </c>
      <c r="H1261" s="7" t="s">
        <v>649</v>
      </c>
      <c r="I1261" s="7" t="s">
        <v>650</v>
      </c>
      <c r="J1261" s="7" t="s">
        <v>281</v>
      </c>
      <c r="K1261" s="7" t="s">
        <v>89</v>
      </c>
      <c r="L1261" s="7" t="s">
        <v>90</v>
      </c>
      <c r="M1261" s="7" t="str">
        <f t="shared" si="1541"/>
        <v>Contrôle Qualité</v>
      </c>
      <c r="N1261" s="8">
        <v>44957</v>
      </c>
      <c r="O1261" s="8"/>
      <c r="P1261" s="7">
        <f t="shared" ca="1" si="1562"/>
        <v>-187</v>
      </c>
      <c r="Q1261" s="8">
        <v>45536</v>
      </c>
      <c r="R1261" s="7" t="s">
        <v>3519</v>
      </c>
      <c r="S1261" s="7" t="s">
        <v>5074</v>
      </c>
      <c r="T1261" s="9" t="s">
        <v>156</v>
      </c>
      <c r="U1261" s="7" t="str">
        <f t="shared" si="1551"/>
        <v>Contractuel</v>
      </c>
      <c r="V1261" s="8">
        <v>45444</v>
      </c>
      <c r="W1261" s="8">
        <v>45535</v>
      </c>
      <c r="X1261" s="8"/>
      <c r="Y1261" s="8"/>
      <c r="Z1261" s="8">
        <f t="shared" si="1600"/>
        <v>45444</v>
      </c>
      <c r="AA1261" s="7">
        <f t="shared" si="1552"/>
        <v>1</v>
      </c>
      <c r="AB1261" s="7">
        <f t="shared" si="1553"/>
        <v>2023</v>
      </c>
      <c r="AC1261" s="7">
        <f t="shared" si="1554"/>
        <v>2027</v>
      </c>
      <c r="AD1261" s="10" t="e">
        <f t="shared" ref="AD1261:AD1324" ca="1" si="1610">IF(#REF!="Non",(DAYS360(N1261,Q1261)/360),(DAYS360(N1261,TODAY())/360))</f>
        <v>#REF!</v>
      </c>
      <c r="AE1261" s="10" t="e">
        <f t="shared" ca="1" si="1556"/>
        <v>#REF!</v>
      </c>
      <c r="AF1261" s="8">
        <v>36278</v>
      </c>
      <c r="AG1261" s="11">
        <f t="shared" ca="1" si="1557"/>
        <v>25.873972602739727</v>
      </c>
      <c r="AH1261" s="10" t="str">
        <f t="shared" ca="1" si="1558"/>
        <v>&gt;25&lt; 35</v>
      </c>
      <c r="AI1261" s="12">
        <v>17486876</v>
      </c>
      <c r="AJ1261" s="13" t="s">
        <v>82</v>
      </c>
      <c r="AK1261" s="12" t="s">
        <v>5075</v>
      </c>
      <c r="AL1261" s="8">
        <v>43242</v>
      </c>
      <c r="AM1261" s="7" t="s">
        <v>108</v>
      </c>
      <c r="AN1261" s="7" t="s">
        <v>109</v>
      </c>
      <c r="AQ1261">
        <v>3</v>
      </c>
      <c r="AR1261" s="14">
        <v>2</v>
      </c>
      <c r="AS1261" s="15">
        <f t="shared" si="1559"/>
        <v>45687.5</v>
      </c>
      <c r="AT1261" s="14" t="s">
        <v>163</v>
      </c>
      <c r="AU1261" s="12">
        <v>3.3069999999999999</v>
      </c>
      <c r="AV1261" s="17">
        <v>20</v>
      </c>
      <c r="AW1261" s="18" t="s">
        <v>2702</v>
      </c>
      <c r="AX1261" s="19">
        <v>22200854675</v>
      </c>
      <c r="AY1261" s="17">
        <v>76</v>
      </c>
      <c r="AZ1261" s="14" t="s">
        <v>818</v>
      </c>
      <c r="BA1261" s="20" t="str">
        <f t="shared" si="1560"/>
        <v>20004042220085467576</v>
      </c>
      <c r="BB1261" s="31">
        <f t="shared" si="1561"/>
        <v>20</v>
      </c>
      <c r="BC1261" s="22" t="s">
        <v>5076</v>
      </c>
      <c r="BD1261" s="23" t="s">
        <v>341</v>
      </c>
      <c r="BF1261" s="8"/>
      <c r="BG1261" s="32">
        <v>54273736</v>
      </c>
      <c r="BH1261" s="32"/>
      <c r="BI1261" s="32"/>
      <c r="BJ1261" t="s">
        <v>486</v>
      </c>
      <c r="BK1261" s="14" t="str">
        <f t="shared" si="1573"/>
        <v>B-Panda</v>
      </c>
      <c r="BL1261" s="14" t="s">
        <v>288</v>
      </c>
      <c r="BM1261" s="25"/>
      <c r="BN1261" s="26" t="str">
        <f t="shared" si="1534"/>
        <v>20004042220085467576</v>
      </c>
      <c r="BO1261" s="27" t="str">
        <f t="shared" si="1535"/>
        <v>BEN AMOR CHAIMA</v>
      </c>
      <c r="BP1261" s="26">
        <f t="shared" si="1536"/>
        <v>1263</v>
      </c>
      <c r="BQ1261" s="28"/>
    </row>
    <row r="1262" spans="1:69" x14ac:dyDescent="0.25">
      <c r="A1262" t="str">
        <f>VLOOKUP(B1262,[2]RH!$B:$BV,72,0)</f>
        <v>Non-Actif</v>
      </c>
      <c r="B1262" s="6">
        <v>1264</v>
      </c>
      <c r="C1262" s="7" t="s">
        <v>100</v>
      </c>
      <c r="D1262" s="7" t="s">
        <v>5077</v>
      </c>
      <c r="E1262" s="7" t="s">
        <v>67</v>
      </c>
      <c r="F1262" s="7" t="s">
        <v>118</v>
      </c>
      <c r="G1262" s="7" t="s">
        <v>533</v>
      </c>
      <c r="H1262" s="7" t="s">
        <v>649</v>
      </c>
      <c r="I1262" s="7" t="s">
        <v>709</v>
      </c>
      <c r="J1262" s="7" t="s">
        <v>190</v>
      </c>
      <c r="K1262" s="7" t="s">
        <v>89</v>
      </c>
      <c r="L1262" s="7" t="s">
        <v>90</v>
      </c>
      <c r="M1262" s="7" t="str">
        <f t="shared" si="1541"/>
        <v>Contrôle Qualité</v>
      </c>
      <c r="N1262" s="8">
        <v>44957</v>
      </c>
      <c r="O1262" s="8"/>
      <c r="P1262" s="7">
        <f t="shared" ca="1" si="1562"/>
        <v>-615</v>
      </c>
      <c r="Q1262" s="8">
        <v>45111</v>
      </c>
      <c r="R1262" s="7" t="s">
        <v>1728</v>
      </c>
      <c r="S1262" s="7"/>
      <c r="T1262" s="9" t="s">
        <v>156</v>
      </c>
      <c r="U1262" s="7" t="str">
        <f t="shared" si="1551"/>
        <v>Contractuel</v>
      </c>
      <c r="V1262" s="8">
        <v>45047</v>
      </c>
      <c r="W1262" s="8">
        <v>45107</v>
      </c>
      <c r="X1262" s="8"/>
      <c r="Y1262" s="8"/>
      <c r="Z1262" s="8">
        <f t="shared" si="1600"/>
        <v>45047</v>
      </c>
      <c r="AA1262" s="7">
        <f t="shared" si="1552"/>
        <v>1</v>
      </c>
      <c r="AB1262" s="7">
        <f t="shared" si="1553"/>
        <v>2023</v>
      </c>
      <c r="AC1262" s="7">
        <f t="shared" si="1554"/>
        <v>2027</v>
      </c>
      <c r="AD1262" s="10" t="e">
        <f t="shared" ref="AD1262:AD1325" ca="1" si="1611">IF(#REF!="Non",(DAYS360(N1262,Q1262)/360),(DAYS360(N1262,TODAY())/360))</f>
        <v>#REF!</v>
      </c>
      <c r="AE1262" s="10" t="e">
        <f t="shared" ca="1" si="1556"/>
        <v>#REF!</v>
      </c>
      <c r="AF1262" s="8">
        <v>35066</v>
      </c>
      <c r="AG1262" s="11">
        <f t="shared" ca="1" si="1557"/>
        <v>29.194520547945206</v>
      </c>
      <c r="AH1262" s="10" t="str">
        <f t="shared" ca="1" si="1558"/>
        <v>&gt;25&lt; 35</v>
      </c>
      <c r="AI1262" s="12">
        <v>17460140</v>
      </c>
      <c r="AJ1262" s="13" t="s">
        <v>79</v>
      </c>
      <c r="AK1262" s="12" t="s">
        <v>5078</v>
      </c>
      <c r="AL1262" s="8">
        <v>42230</v>
      </c>
      <c r="AM1262" s="7" t="s">
        <v>108</v>
      </c>
      <c r="AN1262" s="7" t="s">
        <v>109</v>
      </c>
      <c r="AQ1262" s="14">
        <v>3</v>
      </c>
      <c r="AR1262" s="14">
        <v>1</v>
      </c>
      <c r="AS1262" s="15">
        <f t="shared" si="1559"/>
        <v>45322.25</v>
      </c>
      <c r="AT1262" s="14" t="s">
        <v>163</v>
      </c>
      <c r="AU1262" s="12">
        <v>3.3069999999999999</v>
      </c>
      <c r="AV1262" s="17">
        <v>17</v>
      </c>
      <c r="AW1262" s="18" t="s">
        <v>201</v>
      </c>
      <c r="AX1262" s="19" t="s">
        <v>5079</v>
      </c>
      <c r="AY1262" s="17">
        <v>35</v>
      </c>
      <c r="AZ1262" s="14" t="s">
        <v>203</v>
      </c>
      <c r="BA1262" s="20" t="str">
        <f t="shared" si="1560"/>
        <v>17001000000308096535</v>
      </c>
      <c r="BB1262" s="31">
        <f t="shared" si="1561"/>
        <v>20</v>
      </c>
      <c r="BC1262" s="22" t="s">
        <v>4950</v>
      </c>
      <c r="BD1262" s="23" t="s">
        <v>341</v>
      </c>
      <c r="BF1262" s="8"/>
      <c r="BG1262" s="32">
        <v>24507261</v>
      </c>
      <c r="BH1262" s="32"/>
      <c r="BI1262" s="32"/>
      <c r="BK1262" s="14" t="str">
        <f t="shared" si="1573"/>
        <v>A-Panda</v>
      </c>
      <c r="BL1262" s="14" t="s">
        <v>288</v>
      </c>
      <c r="BM1262" s="25"/>
      <c r="BN1262" s="26" t="str">
        <f t="shared" si="1534"/>
        <v>17001000000308096535</v>
      </c>
      <c r="BO1262" s="27"/>
      <c r="BP1262" s="26"/>
      <c r="BQ1262" s="28"/>
    </row>
    <row r="1263" spans="1:69" x14ac:dyDescent="0.25">
      <c r="A1263" t="str">
        <f>VLOOKUP(B1263,[2]RH!$B:$BV,72,0)</f>
        <v>si</v>
      </c>
      <c r="B1263" s="6">
        <v>1265</v>
      </c>
      <c r="C1263" s="7" t="s">
        <v>168</v>
      </c>
      <c r="D1263" s="7" t="s">
        <v>5080</v>
      </c>
      <c r="E1263" s="7" t="s">
        <v>67</v>
      </c>
      <c r="F1263" s="7" t="s">
        <v>118</v>
      </c>
      <c r="G1263" s="7" t="s">
        <v>220</v>
      </c>
      <c r="H1263" s="7" t="s">
        <v>2398</v>
      </c>
      <c r="I1263" s="7" t="s">
        <v>2399</v>
      </c>
      <c r="J1263" s="7" t="s">
        <v>190</v>
      </c>
      <c r="K1263" s="7" t="s">
        <v>146</v>
      </c>
      <c r="L1263" s="7" t="s">
        <v>90</v>
      </c>
      <c r="M1263" s="7" t="str">
        <f t="shared" si="1541"/>
        <v>Couturière</v>
      </c>
      <c r="N1263" s="8">
        <v>44957</v>
      </c>
      <c r="O1263" s="8"/>
      <c r="P1263" s="7">
        <f t="shared" ca="1" si="1562"/>
        <v>25</v>
      </c>
      <c r="Q1263" s="8"/>
      <c r="R1263" s="7"/>
      <c r="S1263" s="7"/>
      <c r="T1263" s="9" t="s">
        <v>156</v>
      </c>
      <c r="U1263" s="7" t="str">
        <f t="shared" si="1551"/>
        <v>Contractuel</v>
      </c>
      <c r="V1263" s="8">
        <v>45689</v>
      </c>
      <c r="W1263" s="8">
        <f>VLOOKUP(B1263,[1]BASE!$A:$Q,17,0)</f>
        <v>45747</v>
      </c>
      <c r="X1263" s="8"/>
      <c r="Y1263" s="8"/>
      <c r="Z1263" s="8">
        <f t="shared" si="1600"/>
        <v>45689</v>
      </c>
      <c r="AA1263" s="7">
        <f t="shared" si="1552"/>
        <v>1</v>
      </c>
      <c r="AB1263" s="7">
        <f t="shared" si="1553"/>
        <v>2023</v>
      </c>
      <c r="AC1263" s="7">
        <f t="shared" si="1554"/>
        <v>2027</v>
      </c>
      <c r="AD1263" s="10" t="e">
        <f t="shared" ref="AD1263:AD1326" ca="1" si="1612">IF(#REF!="Non",(DAYS360(N1263,Q1263)/360),(DAYS360(N1263,TODAY())/360))</f>
        <v>#REF!</v>
      </c>
      <c r="AE1263" s="10" t="e">
        <f t="shared" ca="1" si="1556"/>
        <v>#REF!</v>
      </c>
      <c r="AF1263" s="8">
        <v>28623</v>
      </c>
      <c r="AG1263" s="11">
        <f t="shared" ca="1" si="1557"/>
        <v>46.846575342465755</v>
      </c>
      <c r="AH1263" s="10" t="str">
        <f t="shared" ca="1" si="1558"/>
        <v>&gt;45&lt; 55</v>
      </c>
      <c r="AI1263" s="12">
        <v>11811889</v>
      </c>
      <c r="AJ1263" s="13" t="s">
        <v>82</v>
      </c>
      <c r="AK1263" s="12" t="s">
        <v>5081</v>
      </c>
      <c r="AL1263" s="8">
        <v>36734</v>
      </c>
      <c r="AM1263" s="7" t="s">
        <v>108</v>
      </c>
      <c r="AN1263" s="7" t="s">
        <v>76</v>
      </c>
      <c r="AQ1263">
        <v>3</v>
      </c>
      <c r="AR1263" s="44">
        <v>3</v>
      </c>
      <c r="AS1263" s="15">
        <f t="shared" si="1559"/>
        <v>46052.75</v>
      </c>
      <c r="AT1263" s="14" t="s">
        <v>163</v>
      </c>
      <c r="AU1263" s="12">
        <v>3.3069999999999999</v>
      </c>
      <c r="AV1263" s="17">
        <v>17</v>
      </c>
      <c r="AW1263" s="18" t="s">
        <v>201</v>
      </c>
      <c r="AX1263" s="19" t="s">
        <v>5082</v>
      </c>
      <c r="AY1263" s="17">
        <v>38</v>
      </c>
      <c r="AZ1263" s="14" t="s">
        <v>203</v>
      </c>
      <c r="BA1263" s="20" t="str">
        <f t="shared" si="1560"/>
        <v>17001000000322694938</v>
      </c>
      <c r="BB1263" s="31">
        <f t="shared" si="1561"/>
        <v>20</v>
      </c>
      <c r="BC1263" s="22" t="s">
        <v>5083</v>
      </c>
      <c r="BD1263" s="23" t="s">
        <v>482</v>
      </c>
      <c r="BF1263" s="8"/>
      <c r="BG1263" s="32">
        <v>54502382</v>
      </c>
      <c r="BH1263" s="32"/>
      <c r="BI1263" s="32"/>
      <c r="BJ1263" t="s">
        <v>1857</v>
      </c>
      <c r="BK1263" s="14" t="str">
        <f t="shared" si="1573"/>
        <v>A-P7 AR</v>
      </c>
      <c r="BL1263" s="14" t="s">
        <v>595</v>
      </c>
      <c r="BM1263" s="25"/>
      <c r="BN1263" s="26" t="str">
        <f t="shared" si="1534"/>
        <v>17001000000322694938</v>
      </c>
      <c r="BO1263" s="27" t="str">
        <f t="shared" ref="BO1263:BO1279" si="1613">D1263</f>
        <v>HANNECHI SIHEM</v>
      </c>
      <c r="BP1263" s="26">
        <f t="shared" ref="BP1263:BP1279" si="1614">B1263</f>
        <v>1265</v>
      </c>
      <c r="BQ1263" s="28"/>
    </row>
    <row r="1264" spans="1:69" x14ac:dyDescent="0.25">
      <c r="A1264" t="str">
        <f>VLOOKUP(B1264,[2]RH!$B:$BV,72,0)</f>
        <v>si</v>
      </c>
      <c r="B1264" s="6">
        <v>1266</v>
      </c>
      <c r="C1264" s="7" t="s">
        <v>168</v>
      </c>
      <c r="D1264" s="7" t="s">
        <v>5084</v>
      </c>
      <c r="E1264" s="7" t="s">
        <v>67</v>
      </c>
      <c r="F1264" s="7" t="s">
        <v>118</v>
      </c>
      <c r="G1264" s="7" t="s">
        <v>220</v>
      </c>
      <c r="H1264" s="7" t="s">
        <v>649</v>
      </c>
      <c r="I1264" s="7" t="s">
        <v>709</v>
      </c>
      <c r="J1264" s="7" t="s">
        <v>190</v>
      </c>
      <c r="K1264" s="7" t="s">
        <v>146</v>
      </c>
      <c r="L1264" s="7" t="s">
        <v>90</v>
      </c>
      <c r="M1264" s="7" t="str">
        <f t="shared" si="1541"/>
        <v>Couturière</v>
      </c>
      <c r="N1264" s="8">
        <v>44957</v>
      </c>
      <c r="O1264" s="8"/>
      <c r="P1264" s="7">
        <f t="shared" ca="1" si="1562"/>
        <v>25</v>
      </c>
      <c r="Q1264" s="8"/>
      <c r="R1264" s="7"/>
      <c r="S1264" s="7"/>
      <c r="T1264" s="9" t="s">
        <v>156</v>
      </c>
      <c r="U1264" s="7" t="str">
        <f t="shared" si="1551"/>
        <v>Contractuel</v>
      </c>
      <c r="V1264" s="8">
        <v>45689</v>
      </c>
      <c r="W1264" s="8">
        <f>VLOOKUP(B1264,[1]BASE!$A:$Q,17,0)</f>
        <v>45747</v>
      </c>
      <c r="X1264" s="8"/>
      <c r="Y1264" s="8"/>
      <c r="Z1264" s="8">
        <f t="shared" si="1600"/>
        <v>45689</v>
      </c>
      <c r="AA1264" s="7">
        <f t="shared" si="1552"/>
        <v>1</v>
      </c>
      <c r="AB1264" s="7">
        <f t="shared" si="1553"/>
        <v>2023</v>
      </c>
      <c r="AC1264" s="7">
        <f t="shared" si="1554"/>
        <v>2027</v>
      </c>
      <c r="AD1264" s="10" t="e">
        <f t="shared" ref="AD1264:AD1327" ca="1" si="1615">IF(#REF!="Non",(DAYS360(N1264,Q1264)/360),(DAYS360(N1264,TODAY())/360))</f>
        <v>#REF!</v>
      </c>
      <c r="AE1264" s="10" t="e">
        <f t="shared" ca="1" si="1556"/>
        <v>#REF!</v>
      </c>
      <c r="AF1264" s="8">
        <v>30758</v>
      </c>
      <c r="AG1264" s="11">
        <f t="shared" ca="1" si="1557"/>
        <v>40.9972602739726</v>
      </c>
      <c r="AH1264" s="10" t="str">
        <f t="shared" ca="1" si="1558"/>
        <v>&gt;35&lt; 45</v>
      </c>
      <c r="AI1264" s="12">
        <v>12514624</v>
      </c>
      <c r="AJ1264" s="13" t="s">
        <v>192</v>
      </c>
      <c r="AK1264" s="12" t="s">
        <v>5085</v>
      </c>
      <c r="AL1264" s="8">
        <v>41569</v>
      </c>
      <c r="AM1264" s="7" t="s">
        <v>108</v>
      </c>
      <c r="AN1264" s="7" t="s">
        <v>76</v>
      </c>
      <c r="AQ1264">
        <v>3</v>
      </c>
      <c r="AR1264" s="44">
        <v>3</v>
      </c>
      <c r="AS1264" s="15">
        <f t="shared" si="1559"/>
        <v>46052.75</v>
      </c>
      <c r="AT1264" s="14" t="s">
        <v>163</v>
      </c>
      <c r="AU1264" s="12">
        <v>3.3069999999999999</v>
      </c>
      <c r="AV1264" s="17">
        <v>17</v>
      </c>
      <c r="AW1264" s="18" t="s">
        <v>201</v>
      </c>
      <c r="AX1264" s="19" t="s">
        <v>5086</v>
      </c>
      <c r="AY1264" s="17">
        <v>83</v>
      </c>
      <c r="AZ1264" s="14" t="s">
        <v>203</v>
      </c>
      <c r="BA1264" s="20" t="str">
        <f t="shared" si="1560"/>
        <v>17001000000322693483</v>
      </c>
      <c r="BB1264" s="31">
        <f t="shared" si="1561"/>
        <v>20</v>
      </c>
      <c r="BC1264" s="22" t="s">
        <v>5087</v>
      </c>
      <c r="BD1264" s="23" t="s">
        <v>341</v>
      </c>
      <c r="BF1264" s="8"/>
      <c r="BG1264" s="32">
        <v>50539986</v>
      </c>
      <c r="BH1264" s="32"/>
      <c r="BI1264" s="32"/>
      <c r="BJ1264" t="s">
        <v>568</v>
      </c>
      <c r="BK1264" s="14" t="str">
        <f t="shared" si="1573"/>
        <v>A-Panda</v>
      </c>
      <c r="BL1264" s="14" t="s">
        <v>288</v>
      </c>
      <c r="BM1264" s="25"/>
      <c r="BN1264" s="26" t="str">
        <f t="shared" si="1534"/>
        <v>17001000000322693483</v>
      </c>
      <c r="BO1264" s="27" t="str">
        <f t="shared" si="1613"/>
        <v>JEBRI KAOUTHAR</v>
      </c>
      <c r="BP1264" s="26">
        <f t="shared" si="1614"/>
        <v>1266</v>
      </c>
      <c r="BQ1264" s="28"/>
    </row>
    <row r="1265" spans="1:69" x14ac:dyDescent="0.25">
      <c r="A1265" t="str">
        <f>VLOOKUP(B1265,[2]RH!$B:$BV,72,0)</f>
        <v>si</v>
      </c>
      <c r="B1265" s="6">
        <v>1267</v>
      </c>
      <c r="C1265" s="7" t="s">
        <v>168</v>
      </c>
      <c r="D1265" s="7" t="s">
        <v>5088</v>
      </c>
      <c r="E1265" s="7" t="s">
        <v>67</v>
      </c>
      <c r="F1265" s="7" t="s">
        <v>118</v>
      </c>
      <c r="G1265" s="7" t="s">
        <v>220</v>
      </c>
      <c r="H1265" s="7">
        <v>965</v>
      </c>
      <c r="I1265" s="7" t="s">
        <v>280</v>
      </c>
      <c r="J1265" s="7" t="s">
        <v>281</v>
      </c>
      <c r="K1265" s="7" t="s">
        <v>146</v>
      </c>
      <c r="L1265" s="7" t="s">
        <v>90</v>
      </c>
      <c r="M1265" s="7" t="str">
        <f t="shared" si="1541"/>
        <v>Couturière</v>
      </c>
      <c r="N1265" s="8">
        <v>44957</v>
      </c>
      <c r="O1265" s="8"/>
      <c r="P1265" s="7">
        <f t="shared" ca="1" si="1562"/>
        <v>25</v>
      </c>
      <c r="Q1265" s="8"/>
      <c r="R1265" s="7"/>
      <c r="S1265" s="7"/>
      <c r="T1265" s="9" t="s">
        <v>156</v>
      </c>
      <c r="U1265" s="7" t="str">
        <f t="shared" si="1551"/>
        <v>Contractuel</v>
      </c>
      <c r="V1265" s="8">
        <v>45689</v>
      </c>
      <c r="W1265" s="8">
        <f>VLOOKUP(B1265,[1]BASE!$A:$Q,17,0)</f>
        <v>45747</v>
      </c>
      <c r="X1265" s="8"/>
      <c r="Y1265" s="8"/>
      <c r="Z1265" s="8">
        <f t="shared" si="1600"/>
        <v>45689</v>
      </c>
      <c r="AA1265" s="7">
        <f t="shared" si="1552"/>
        <v>1</v>
      </c>
      <c r="AB1265" s="7">
        <f t="shared" si="1553"/>
        <v>2023</v>
      </c>
      <c r="AC1265" s="7">
        <f t="shared" si="1554"/>
        <v>2027</v>
      </c>
      <c r="AD1265" s="10" t="e">
        <f t="shared" ref="AD1265:AD1328" ca="1" si="1616">IF(#REF!="Non",(DAYS360(N1265,Q1265)/360),(DAYS360(N1265,TODAY())/360))</f>
        <v>#REF!</v>
      </c>
      <c r="AE1265" s="10" t="e">
        <f t="shared" ca="1" si="1556"/>
        <v>#REF!</v>
      </c>
      <c r="AF1265" s="8">
        <v>31394</v>
      </c>
      <c r="AG1265" s="11">
        <f t="shared" ca="1" si="1557"/>
        <v>39.254794520547946</v>
      </c>
      <c r="AH1265" s="10" t="str">
        <f t="shared" ca="1" si="1558"/>
        <v>&gt;35&lt; 45</v>
      </c>
      <c r="AI1265" s="12">
        <v>12712266</v>
      </c>
      <c r="AJ1265" s="13" t="s">
        <v>106</v>
      </c>
      <c r="AK1265" s="12" t="s">
        <v>5089</v>
      </c>
      <c r="AL1265" s="8">
        <v>44910</v>
      </c>
      <c r="AM1265" s="7" t="s">
        <v>108</v>
      </c>
      <c r="AN1265" s="7" t="s">
        <v>76</v>
      </c>
      <c r="AP1265" t="s">
        <v>5090</v>
      </c>
      <c r="AQ1265">
        <v>3</v>
      </c>
      <c r="AR1265" s="44">
        <v>3</v>
      </c>
      <c r="AS1265" s="15">
        <f t="shared" si="1559"/>
        <v>46052.75</v>
      </c>
      <c r="AT1265" s="14" t="s">
        <v>163</v>
      </c>
      <c r="AU1265" s="12">
        <v>3.3069999999999999</v>
      </c>
      <c r="AV1265" s="17">
        <v>24</v>
      </c>
      <c r="AW1265" s="18" t="s">
        <v>2479</v>
      </c>
      <c r="AX1265" s="19">
        <v>47942511101</v>
      </c>
      <c r="AY1265" s="17">
        <v>17</v>
      </c>
      <c r="AZ1265" s="14" t="s">
        <v>443</v>
      </c>
      <c r="BA1265" s="20" t="str">
        <f t="shared" si="1560"/>
        <v>24020084794251110117</v>
      </c>
      <c r="BB1265" s="31">
        <f t="shared" si="1561"/>
        <v>20</v>
      </c>
      <c r="BC1265" s="22" t="s">
        <v>5091</v>
      </c>
      <c r="BD1265" s="23" t="s">
        <v>115</v>
      </c>
      <c r="BF1265" s="8"/>
      <c r="BG1265" s="32">
        <v>28001736</v>
      </c>
      <c r="BH1265" s="32"/>
      <c r="BI1265" s="32"/>
      <c r="BJ1265" t="s">
        <v>714</v>
      </c>
      <c r="BK1265" s="14" t="str">
        <f t="shared" si="1573"/>
        <v>B-965</v>
      </c>
      <c r="BL1265" s="14" t="s">
        <v>300</v>
      </c>
      <c r="BM1265" s="25"/>
      <c r="BN1265" s="26" t="str">
        <f t="shared" si="1534"/>
        <v>24020084794251110117</v>
      </c>
      <c r="BO1265" s="27" t="str">
        <f t="shared" si="1613"/>
        <v>GHAZOUANI DALEL</v>
      </c>
      <c r="BP1265" s="26">
        <f t="shared" si="1614"/>
        <v>1267</v>
      </c>
      <c r="BQ1265" s="28"/>
    </row>
    <row r="1266" spans="1:69" x14ac:dyDescent="0.25">
      <c r="A1266" t="str">
        <f>VLOOKUP(B1266,[2]RH!$B:$BV,72,0)</f>
        <v>si</v>
      </c>
      <c r="B1266" s="6">
        <v>1268</v>
      </c>
      <c r="C1266" s="7" t="s">
        <v>168</v>
      </c>
      <c r="D1266" s="7" t="s">
        <v>5092</v>
      </c>
      <c r="E1266" s="7" t="s">
        <v>67</v>
      </c>
      <c r="F1266" s="7" t="s">
        <v>118</v>
      </c>
      <c r="G1266" s="7" t="s">
        <v>220</v>
      </c>
      <c r="H1266" s="7" t="s">
        <v>225</v>
      </c>
      <c r="I1266" s="7" t="s">
        <v>614</v>
      </c>
      <c r="J1266" s="7" t="s">
        <v>281</v>
      </c>
      <c r="K1266" s="7" t="s">
        <v>146</v>
      </c>
      <c r="L1266" s="7" t="s">
        <v>90</v>
      </c>
      <c r="M1266" s="7" t="str">
        <f t="shared" si="1541"/>
        <v>Couturière</v>
      </c>
      <c r="N1266" s="8">
        <v>44958</v>
      </c>
      <c r="O1266" s="8"/>
      <c r="P1266" s="7">
        <f t="shared" ca="1" si="1562"/>
        <v>25</v>
      </c>
      <c r="Q1266" s="8"/>
      <c r="R1266" s="7"/>
      <c r="S1266" s="7"/>
      <c r="T1266" s="9" t="s">
        <v>156</v>
      </c>
      <c r="U1266" s="7" t="str">
        <f t="shared" si="1551"/>
        <v>Contractuel</v>
      </c>
      <c r="V1266" s="8">
        <v>45689</v>
      </c>
      <c r="W1266" s="8">
        <f>VLOOKUP(B1266,[1]BASE!$A:$Q,17,0)</f>
        <v>45747</v>
      </c>
      <c r="X1266" s="8"/>
      <c r="Y1266" s="8"/>
      <c r="Z1266" s="8">
        <f t="shared" si="1600"/>
        <v>45689</v>
      </c>
      <c r="AA1266" s="7">
        <f t="shared" si="1552"/>
        <v>2</v>
      </c>
      <c r="AB1266" s="7">
        <f t="shared" si="1553"/>
        <v>2023</v>
      </c>
      <c r="AC1266" s="7">
        <f t="shared" si="1554"/>
        <v>2027</v>
      </c>
      <c r="AD1266" s="10" t="e">
        <f t="shared" ref="AD1266:AD1329" ca="1" si="1617">IF(#REF!="Non",(DAYS360(N1266,Q1266)/360),(DAYS360(N1266,TODAY())/360))</f>
        <v>#REF!</v>
      </c>
      <c r="AE1266" s="10" t="e">
        <f t="shared" ca="1" si="1556"/>
        <v>#REF!</v>
      </c>
      <c r="AF1266" s="8">
        <v>33064</v>
      </c>
      <c r="AG1266" s="11">
        <f t="shared" ca="1" si="1557"/>
        <v>34.679452054794524</v>
      </c>
      <c r="AH1266" s="10" t="str">
        <f t="shared" ca="1" si="1558"/>
        <v>&gt;25&lt; 35</v>
      </c>
      <c r="AI1266" s="12">
        <v>16278224</v>
      </c>
      <c r="AJ1266" s="13" t="s">
        <v>92</v>
      </c>
      <c r="AK1266" s="12" t="s">
        <v>5093</v>
      </c>
      <c r="AL1266" s="8">
        <v>38943</v>
      </c>
      <c r="AM1266" s="7" t="s">
        <v>108</v>
      </c>
      <c r="AN1266" s="7" t="s">
        <v>76</v>
      </c>
      <c r="AO1266">
        <v>1</v>
      </c>
      <c r="AQ1266">
        <v>3</v>
      </c>
      <c r="AR1266" s="44">
        <v>3</v>
      </c>
      <c r="AS1266" s="15">
        <f t="shared" si="1559"/>
        <v>46053.75</v>
      </c>
      <c r="AT1266" s="14" t="s">
        <v>163</v>
      </c>
      <c r="AU1266" s="12">
        <v>3.3069999999999999</v>
      </c>
      <c r="AV1266" s="17" t="s">
        <v>236</v>
      </c>
      <c r="AW1266" s="18" t="s">
        <v>201</v>
      </c>
      <c r="AX1266" s="19" t="s">
        <v>5094</v>
      </c>
      <c r="AY1266" s="17">
        <v>32</v>
      </c>
      <c r="AZ1266" s="14" t="s">
        <v>203</v>
      </c>
      <c r="BA1266" s="20" t="str">
        <f t="shared" si="1560"/>
        <v>17001000000125348632</v>
      </c>
      <c r="BB1266" s="31">
        <f t="shared" si="1561"/>
        <v>20</v>
      </c>
      <c r="BC1266" s="22" t="s">
        <v>5095</v>
      </c>
      <c r="BD1266" s="23" t="s">
        <v>5096</v>
      </c>
      <c r="BF1266" s="8"/>
      <c r="BG1266" s="32">
        <v>21025141</v>
      </c>
      <c r="BH1266" s="32"/>
      <c r="BI1266" s="32"/>
      <c r="BJ1266" t="s">
        <v>5097</v>
      </c>
      <c r="BK1266" s="14" t="str">
        <f>IF(K1266="CADRE","CADRE",CONCATENATE(J1266,"-",H1266))</f>
        <v>B-P6 AV</v>
      </c>
      <c r="BL1266" s="14" t="s">
        <v>595</v>
      </c>
      <c r="BM1266" s="25"/>
      <c r="BN1266" s="26" t="str">
        <f t="shared" si="1534"/>
        <v>17001000000125348632</v>
      </c>
      <c r="BO1266" s="27" t="str">
        <f t="shared" si="1613"/>
        <v>BOUTHOURI BOUTHEINA</v>
      </c>
      <c r="BP1266" s="26">
        <f t="shared" si="1614"/>
        <v>1268</v>
      </c>
      <c r="BQ1266" s="28"/>
    </row>
    <row r="1267" spans="1:69" x14ac:dyDescent="0.25">
      <c r="A1267" t="str">
        <f>VLOOKUP(B1267,[2]RH!$B:$BV,72,0)</f>
        <v>Non-Actif</v>
      </c>
      <c r="B1267" s="6">
        <v>1269</v>
      </c>
      <c r="C1267" s="7" t="s">
        <v>168</v>
      </c>
      <c r="D1267" s="7" t="s">
        <v>2320</v>
      </c>
      <c r="E1267" s="7" t="s">
        <v>67</v>
      </c>
      <c r="F1267" s="7" t="s">
        <v>118</v>
      </c>
      <c r="G1267" s="7" t="s">
        <v>220</v>
      </c>
      <c r="H1267" s="7">
        <v>965</v>
      </c>
      <c r="I1267" s="7" t="s">
        <v>1407</v>
      </c>
      <c r="J1267" s="7" t="s">
        <v>190</v>
      </c>
      <c r="K1267" s="7" t="s">
        <v>146</v>
      </c>
      <c r="L1267" s="7" t="s">
        <v>90</v>
      </c>
      <c r="M1267" s="7" t="str">
        <f t="shared" si="1541"/>
        <v>Couturière</v>
      </c>
      <c r="N1267" s="8">
        <v>44959</v>
      </c>
      <c r="O1267" s="8"/>
      <c r="P1267" s="7">
        <f t="shared" ca="1" si="1562"/>
        <v>-553</v>
      </c>
      <c r="Q1267" s="8">
        <v>45139</v>
      </c>
      <c r="R1267" s="7" t="s">
        <v>4062</v>
      </c>
      <c r="S1267" s="7"/>
      <c r="T1267" s="9" t="s">
        <v>156</v>
      </c>
      <c r="U1267" s="7" t="str">
        <f t="shared" si="1551"/>
        <v>Contractuel</v>
      </c>
      <c r="V1267" s="8">
        <v>45139</v>
      </c>
      <c r="W1267" s="8">
        <v>45169</v>
      </c>
      <c r="X1267" s="8"/>
      <c r="Y1267" s="8"/>
      <c r="Z1267" s="8">
        <f t="shared" si="1600"/>
        <v>45139</v>
      </c>
      <c r="AA1267" s="7">
        <f t="shared" si="1552"/>
        <v>2</v>
      </c>
      <c r="AB1267" s="7">
        <f t="shared" si="1553"/>
        <v>2023</v>
      </c>
      <c r="AC1267" s="7">
        <f t="shared" si="1554"/>
        <v>2027</v>
      </c>
      <c r="AD1267" s="10" t="e">
        <f t="shared" ref="AD1267:AD1330" ca="1" si="1618">IF(#REF!="Non",(DAYS360(N1267,Q1267)/360),(DAYS360(N1267,TODAY())/360))</f>
        <v>#REF!</v>
      </c>
      <c r="AE1267" s="10" t="e">
        <f t="shared" ca="1" si="1556"/>
        <v>#REF!</v>
      </c>
      <c r="AF1267" s="8">
        <v>34750</v>
      </c>
      <c r="AG1267" s="11">
        <f t="shared" ca="1" si="1557"/>
        <v>30.06027397260274</v>
      </c>
      <c r="AH1267" s="10" t="str">
        <f t="shared" ca="1" si="1558"/>
        <v>&gt;25&lt; 35</v>
      </c>
      <c r="AI1267" s="12">
        <v>17461385</v>
      </c>
      <c r="AJ1267" s="40" t="s">
        <v>213</v>
      </c>
      <c r="AK1267" s="12">
        <v>13003518</v>
      </c>
      <c r="AL1267" s="8">
        <v>41342</v>
      </c>
      <c r="AM1267" s="7" t="s">
        <v>108</v>
      </c>
      <c r="AN1267" s="7" t="s">
        <v>76</v>
      </c>
      <c r="AQ1267" s="14">
        <v>3</v>
      </c>
      <c r="AR1267" s="14">
        <v>1</v>
      </c>
      <c r="AS1267" s="15">
        <f t="shared" si="1559"/>
        <v>45324.25</v>
      </c>
      <c r="AT1267" s="14" t="s">
        <v>163</v>
      </c>
      <c r="AU1267" s="12">
        <v>3.3069999999999999</v>
      </c>
      <c r="AV1267" s="17" t="s">
        <v>150</v>
      </c>
      <c r="AW1267" s="18" t="s">
        <v>1091</v>
      </c>
      <c r="AX1267" s="19" t="s">
        <v>2321</v>
      </c>
      <c r="AY1267" s="17" t="s">
        <v>1112</v>
      </c>
      <c r="AZ1267" s="14" t="s">
        <v>174</v>
      </c>
      <c r="BA1267" s="20" t="str">
        <f t="shared" si="1560"/>
        <v>07043010110552478624</v>
      </c>
      <c r="BB1267" s="31">
        <f t="shared" si="1561"/>
        <v>20</v>
      </c>
      <c r="BC1267" s="22" t="s">
        <v>2322</v>
      </c>
      <c r="BD1267" s="23" t="s">
        <v>286</v>
      </c>
      <c r="BF1267" s="8"/>
      <c r="BG1267" s="32">
        <v>54421274</v>
      </c>
      <c r="BH1267" s="32">
        <v>54472429</v>
      </c>
      <c r="BI1267" s="32"/>
      <c r="BJ1267" t="s">
        <v>299</v>
      </c>
      <c r="BK1267" s="14" t="str">
        <f t="shared" si="1573"/>
        <v>A-965</v>
      </c>
      <c r="BL1267" s="14" t="s">
        <v>241</v>
      </c>
      <c r="BM1267" s="25"/>
      <c r="BN1267" s="26" t="str">
        <f t="shared" si="1534"/>
        <v>07043010110552478624</v>
      </c>
      <c r="BO1267" s="27" t="str">
        <f t="shared" si="1613"/>
        <v>HAMDI AMEL</v>
      </c>
      <c r="BP1267" s="26">
        <f t="shared" si="1614"/>
        <v>1269</v>
      </c>
      <c r="BQ1267" s="28"/>
    </row>
    <row r="1268" spans="1:69" x14ac:dyDescent="0.25">
      <c r="A1268" t="str">
        <f>VLOOKUP(B1268,[2]RH!$B:$BV,72,0)</f>
        <v>Non-Actif</v>
      </c>
      <c r="B1268" s="6">
        <v>1270</v>
      </c>
      <c r="C1268" s="7" t="s">
        <v>100</v>
      </c>
      <c r="D1268" s="7" t="s">
        <v>5098</v>
      </c>
      <c r="E1268" s="7" t="s">
        <v>67</v>
      </c>
      <c r="F1268" s="7" t="s">
        <v>118</v>
      </c>
      <c r="G1268" s="7" t="s">
        <v>408</v>
      </c>
      <c r="H1268" s="7" t="s">
        <v>649</v>
      </c>
      <c r="I1268" s="7" t="s">
        <v>709</v>
      </c>
      <c r="J1268" s="7" t="s">
        <v>190</v>
      </c>
      <c r="K1268" s="7" t="s">
        <v>146</v>
      </c>
      <c r="L1268" s="7" t="s">
        <v>90</v>
      </c>
      <c r="M1268" s="7" t="str">
        <f t="shared" si="1541"/>
        <v>Alimentatrice</v>
      </c>
      <c r="N1268" s="8">
        <v>44960</v>
      </c>
      <c r="O1268" s="8"/>
      <c r="P1268" s="7">
        <f t="shared" ca="1" si="1562"/>
        <v>-371</v>
      </c>
      <c r="Q1268" s="8">
        <v>45345</v>
      </c>
      <c r="R1268" s="7" t="s">
        <v>3764</v>
      </c>
      <c r="S1268" s="7" t="s">
        <v>3764</v>
      </c>
      <c r="T1268" s="9" t="s">
        <v>156</v>
      </c>
      <c r="U1268" s="7" t="str">
        <f t="shared" si="1551"/>
        <v>Contractuel</v>
      </c>
      <c r="V1268" s="8">
        <v>45323</v>
      </c>
      <c r="W1268" s="8">
        <v>45351</v>
      </c>
      <c r="X1268" s="8"/>
      <c r="Y1268" s="8"/>
      <c r="Z1268" s="8">
        <f t="shared" si="1600"/>
        <v>45323</v>
      </c>
      <c r="AA1268" s="7">
        <f t="shared" si="1552"/>
        <v>2</v>
      </c>
      <c r="AB1268" s="7">
        <f t="shared" si="1553"/>
        <v>2023</v>
      </c>
      <c r="AC1268" s="7">
        <f t="shared" si="1554"/>
        <v>2027</v>
      </c>
      <c r="AD1268" s="10" t="e">
        <f t="shared" ref="AD1268:AD1331" ca="1" si="1619">IF(#REF!="Non",(DAYS360(N1268,Q1268)/360),(DAYS360(N1268,TODAY())/360))</f>
        <v>#REF!</v>
      </c>
      <c r="AE1268" s="10" t="e">
        <f t="shared" ca="1" si="1556"/>
        <v>#REF!</v>
      </c>
      <c r="AF1268" s="8">
        <v>36213</v>
      </c>
      <c r="AG1268" s="11">
        <f t="shared" ca="1" si="1557"/>
        <v>26.052054794520547</v>
      </c>
      <c r="AH1268" s="10" t="str">
        <f t="shared" ca="1" si="1558"/>
        <v>&gt;25&lt; 35</v>
      </c>
      <c r="AI1268" s="12">
        <v>17664726</v>
      </c>
      <c r="AJ1268" s="13" t="s">
        <v>150</v>
      </c>
      <c r="AK1268" s="12">
        <v>14353404</v>
      </c>
      <c r="AL1268" s="8">
        <v>44617</v>
      </c>
      <c r="AM1268" s="7" t="s">
        <v>108</v>
      </c>
      <c r="AN1268" s="7" t="s">
        <v>109</v>
      </c>
      <c r="AQ1268" s="14">
        <v>3</v>
      </c>
      <c r="AR1268" s="14">
        <v>2</v>
      </c>
      <c r="AS1268" s="15">
        <f t="shared" si="1559"/>
        <v>45690.5</v>
      </c>
      <c r="AT1268" s="14" t="s">
        <v>163</v>
      </c>
      <c r="AU1268" s="12">
        <v>3.3069999999999999</v>
      </c>
      <c r="AV1268" s="17">
        <v>17</v>
      </c>
      <c r="AW1268" s="18" t="s">
        <v>201</v>
      </c>
      <c r="AX1268" s="19" t="s">
        <v>5099</v>
      </c>
      <c r="AY1268" s="17" t="s">
        <v>1362</v>
      </c>
      <c r="AZ1268" s="14" t="s">
        <v>203</v>
      </c>
      <c r="BA1268" s="20" t="str">
        <f t="shared" si="1560"/>
        <v>17001000000317319974</v>
      </c>
      <c r="BB1268" s="31">
        <f t="shared" si="1561"/>
        <v>20</v>
      </c>
      <c r="BC1268" s="22" t="s">
        <v>703</v>
      </c>
      <c r="BD1268" s="23" t="s">
        <v>341</v>
      </c>
      <c r="BF1268" s="8">
        <v>45019</v>
      </c>
      <c r="BG1268" s="32">
        <v>29116308</v>
      </c>
      <c r="BH1268" s="32"/>
      <c r="BI1268" s="32"/>
      <c r="BJ1268" t="s">
        <v>1870</v>
      </c>
      <c r="BK1268" s="14" t="str">
        <f t="shared" si="1573"/>
        <v>A-Panda</v>
      </c>
      <c r="BL1268" s="14" t="s">
        <v>288</v>
      </c>
      <c r="BM1268" s="25"/>
      <c r="BN1268" s="26" t="str">
        <f t="shared" ref="BN1268:BN1279" si="1620">BA1268</f>
        <v>17001000000317319974</v>
      </c>
      <c r="BO1268" s="27" t="str">
        <f t="shared" si="1613"/>
        <v>KAMMOUN KAOUTHER</v>
      </c>
      <c r="BP1268" s="26">
        <f t="shared" si="1614"/>
        <v>1270</v>
      </c>
      <c r="BQ1268" s="28"/>
    </row>
    <row r="1269" spans="1:69" x14ac:dyDescent="0.25">
      <c r="A1269" t="str">
        <f>VLOOKUP(B1269,[2]RH!$B:$BV,72,0)</f>
        <v>Non-Actif</v>
      </c>
      <c r="B1269" s="6">
        <v>1271</v>
      </c>
      <c r="C1269" s="7" t="s">
        <v>65</v>
      </c>
      <c r="D1269" s="7" t="s">
        <v>5100</v>
      </c>
      <c r="E1269" s="7" t="s">
        <v>67</v>
      </c>
      <c r="F1269" s="7" t="s">
        <v>118</v>
      </c>
      <c r="G1269" s="7" t="s">
        <v>220</v>
      </c>
      <c r="H1269" s="7" t="s">
        <v>649</v>
      </c>
      <c r="I1269" s="7" t="s">
        <v>650</v>
      </c>
      <c r="J1269" s="7" t="s">
        <v>281</v>
      </c>
      <c r="K1269" s="7" t="s">
        <v>146</v>
      </c>
      <c r="L1269" s="7" t="s">
        <v>90</v>
      </c>
      <c r="M1269" s="7" t="str">
        <f t="shared" si="1541"/>
        <v>Couturière</v>
      </c>
      <c r="N1269" s="8">
        <v>44963</v>
      </c>
      <c r="O1269" s="8"/>
      <c r="P1269" s="7">
        <f t="shared" ca="1" si="1562"/>
        <v>-400</v>
      </c>
      <c r="Q1269" s="8">
        <v>45310</v>
      </c>
      <c r="R1269" s="7" t="s">
        <v>5101</v>
      </c>
      <c r="S1269" s="7"/>
      <c r="T1269" s="9" t="s">
        <v>156</v>
      </c>
      <c r="U1269" s="7" t="str">
        <f t="shared" si="1551"/>
        <v>Contractuel</v>
      </c>
      <c r="V1269" s="8">
        <v>45261</v>
      </c>
      <c r="W1269" s="8">
        <v>45322</v>
      </c>
      <c r="X1269" s="8"/>
      <c r="Y1269" s="8"/>
      <c r="Z1269" s="8">
        <f t="shared" si="1600"/>
        <v>45261</v>
      </c>
      <c r="AA1269" s="7">
        <f t="shared" si="1552"/>
        <v>2</v>
      </c>
      <c r="AB1269" s="7">
        <f t="shared" si="1553"/>
        <v>2023</v>
      </c>
      <c r="AC1269" s="7">
        <f t="shared" si="1554"/>
        <v>2027</v>
      </c>
      <c r="AD1269" s="10" t="e">
        <f t="shared" ref="AD1269:AD1332" ca="1" si="1621">IF(#REF!="Non",(DAYS360(N1269,Q1269)/360),(DAYS360(N1269,TODAY())/360))</f>
        <v>#REF!</v>
      </c>
      <c r="AE1269" s="10" t="e">
        <f t="shared" ca="1" si="1556"/>
        <v>#REF!</v>
      </c>
      <c r="AF1269" s="8">
        <v>37127</v>
      </c>
      <c r="AG1269" s="11">
        <f t="shared" ca="1" si="1557"/>
        <v>23.547945205479451</v>
      </c>
      <c r="AH1269" s="10" t="str">
        <f t="shared" ca="1" si="1558"/>
        <v>&lt; 25</v>
      </c>
      <c r="AI1269" s="12">
        <v>17695721</v>
      </c>
      <c r="AJ1269" s="13" t="s">
        <v>120</v>
      </c>
      <c r="AK1269" s="12">
        <v>11665185</v>
      </c>
      <c r="AL1269" s="8">
        <v>44907</v>
      </c>
      <c r="AM1269" s="7" t="s">
        <v>75</v>
      </c>
      <c r="AN1269" s="7" t="s">
        <v>109</v>
      </c>
      <c r="AQ1269" s="14">
        <v>3</v>
      </c>
      <c r="AR1269" s="14">
        <v>1</v>
      </c>
      <c r="AS1269" s="15">
        <f t="shared" si="1559"/>
        <v>45328.25</v>
      </c>
      <c r="AT1269" s="14" t="s">
        <v>163</v>
      </c>
      <c r="AU1269" s="12">
        <v>3.3069999999999999</v>
      </c>
      <c r="AV1269" s="17" t="s">
        <v>150</v>
      </c>
      <c r="AW1269" s="18" t="s">
        <v>1091</v>
      </c>
      <c r="AX1269" s="19" t="s">
        <v>5102</v>
      </c>
      <c r="AY1269" s="17">
        <v>26</v>
      </c>
      <c r="AZ1269" s="14" t="s">
        <v>174</v>
      </c>
      <c r="BA1269" s="20" t="str">
        <f t="shared" si="1560"/>
        <v>07043010110553057326</v>
      </c>
      <c r="BB1269" s="31">
        <f t="shared" si="1561"/>
        <v>20</v>
      </c>
      <c r="BC1269" s="22" t="s">
        <v>4896</v>
      </c>
      <c r="BD1269" s="23" t="s">
        <v>115</v>
      </c>
      <c r="BF1269" s="8"/>
      <c r="BG1269" s="32">
        <v>26847627</v>
      </c>
      <c r="BH1269" s="32"/>
      <c r="BI1269" s="32"/>
      <c r="BJ1269" t="s">
        <v>4896</v>
      </c>
      <c r="BK1269" s="14" t="str">
        <f t="shared" si="1573"/>
        <v>B-Panda</v>
      </c>
      <c r="BL1269" s="14" t="s">
        <v>288</v>
      </c>
      <c r="BM1269" s="25"/>
      <c r="BN1269" s="26" t="str">
        <f t="shared" si="1620"/>
        <v>07043010110553057326</v>
      </c>
      <c r="BO1269" s="27" t="str">
        <f t="shared" si="1613"/>
        <v>GUIZANI SOFIEN</v>
      </c>
      <c r="BP1269" s="26">
        <f t="shared" si="1614"/>
        <v>1271</v>
      </c>
      <c r="BQ1269" s="28"/>
    </row>
    <row r="1270" spans="1:69" x14ac:dyDescent="0.25">
      <c r="A1270" t="str">
        <f>VLOOKUP(B1270,[2]RH!$B:$BV,72,0)</f>
        <v>Non-Actif</v>
      </c>
      <c r="B1270" s="6">
        <v>1272</v>
      </c>
      <c r="C1270" s="7" t="s">
        <v>168</v>
      </c>
      <c r="D1270" s="7" t="s">
        <v>5103</v>
      </c>
      <c r="E1270" s="7" t="s">
        <v>67</v>
      </c>
      <c r="F1270" s="7" t="s">
        <v>118</v>
      </c>
      <c r="G1270" s="7" t="s">
        <v>220</v>
      </c>
      <c r="H1270" s="7" t="s">
        <v>649</v>
      </c>
      <c r="I1270" s="7" t="s">
        <v>650</v>
      </c>
      <c r="J1270" s="7" t="s">
        <v>281</v>
      </c>
      <c r="K1270" s="7" t="s">
        <v>146</v>
      </c>
      <c r="L1270" s="7" t="s">
        <v>90</v>
      </c>
      <c r="M1270" s="7" t="str">
        <f t="shared" si="1541"/>
        <v>Couturière</v>
      </c>
      <c r="N1270" s="8">
        <v>44963</v>
      </c>
      <c r="O1270" s="8"/>
      <c r="P1270" s="7">
        <f t="shared" ca="1" si="1562"/>
        <v>-737</v>
      </c>
      <c r="Q1270" s="8">
        <v>44965</v>
      </c>
      <c r="R1270" s="7" t="s">
        <v>147</v>
      </c>
      <c r="S1270" s="7"/>
      <c r="T1270" s="9" t="s">
        <v>156</v>
      </c>
      <c r="U1270" s="7" t="str">
        <f t="shared" si="1551"/>
        <v>Contractuel</v>
      </c>
      <c r="V1270" s="8">
        <v>44963</v>
      </c>
      <c r="W1270" s="8">
        <v>44985</v>
      </c>
      <c r="X1270" s="8"/>
      <c r="Y1270" s="8"/>
      <c r="Z1270" s="8">
        <f t="shared" si="1600"/>
        <v>44963</v>
      </c>
      <c r="AA1270" s="7">
        <f t="shared" si="1552"/>
        <v>2</v>
      </c>
      <c r="AB1270" s="7">
        <f t="shared" si="1553"/>
        <v>2023</v>
      </c>
      <c r="AC1270" s="7">
        <f t="shared" si="1554"/>
        <v>2027</v>
      </c>
      <c r="AD1270" s="10" t="e">
        <f t="shared" ref="AD1270:AD1333" ca="1" si="1622">IF(#REF!="Non",(DAYS360(N1270,Q1270)/360),(DAYS360(N1270,TODAY())/360))</f>
        <v>#REF!</v>
      </c>
      <c r="AE1270" s="10" t="e">
        <f t="shared" ca="1" si="1556"/>
        <v>#REF!</v>
      </c>
      <c r="AF1270" s="8">
        <v>26465</v>
      </c>
      <c r="AG1270" s="11">
        <f t="shared" ca="1" si="1557"/>
        <v>52.758904109589039</v>
      </c>
      <c r="AH1270" s="10" t="str">
        <f t="shared" ca="1" si="1558"/>
        <v>&gt;45&lt; 55</v>
      </c>
      <c r="AI1270" s="12"/>
      <c r="AJ1270" s="13"/>
      <c r="AK1270" s="12" t="s">
        <v>5104</v>
      </c>
      <c r="AL1270" s="8">
        <v>37706</v>
      </c>
      <c r="AM1270" s="7" t="s">
        <v>108</v>
      </c>
      <c r="AN1270" s="7" t="s">
        <v>76</v>
      </c>
      <c r="AO1270">
        <v>3</v>
      </c>
      <c r="AQ1270" s="14">
        <v>3</v>
      </c>
      <c r="AR1270" s="14">
        <v>1</v>
      </c>
      <c r="AS1270" s="15">
        <f t="shared" si="1559"/>
        <v>45328.25</v>
      </c>
      <c r="AT1270" s="14" t="s">
        <v>163</v>
      </c>
      <c r="AU1270" s="12">
        <v>3.3069999999999999</v>
      </c>
      <c r="AV1270" s="17"/>
      <c r="AW1270" s="18"/>
      <c r="AX1270" s="19"/>
      <c r="AY1270" s="17"/>
      <c r="AZ1270" s="14"/>
      <c r="BA1270" s="20" t="str">
        <f t="shared" si="1560"/>
        <v/>
      </c>
      <c r="BB1270" s="31">
        <f t="shared" si="1561"/>
        <v>0</v>
      </c>
      <c r="BC1270" s="22" t="s">
        <v>5105</v>
      </c>
      <c r="BD1270" s="23" t="s">
        <v>115</v>
      </c>
      <c r="BF1270" s="8"/>
      <c r="BG1270" s="32">
        <v>20379214</v>
      </c>
      <c r="BH1270" s="32"/>
      <c r="BI1270" s="32"/>
      <c r="BK1270" s="14" t="str">
        <f t="shared" si="1573"/>
        <v>B-Panda</v>
      </c>
      <c r="BL1270" s="14"/>
      <c r="BM1270" s="25"/>
      <c r="BN1270" s="26" t="str">
        <f t="shared" si="1620"/>
        <v/>
      </c>
      <c r="BO1270" s="27" t="str">
        <f t="shared" si="1613"/>
        <v>BRINSI ROUKAIA</v>
      </c>
      <c r="BP1270" s="26">
        <f t="shared" si="1614"/>
        <v>1272</v>
      </c>
      <c r="BQ1270" s="28"/>
    </row>
    <row r="1271" spans="1:69" x14ac:dyDescent="0.25">
      <c r="A1271" t="str">
        <f>VLOOKUP(B1271,[2]RH!$B:$BV,72,0)</f>
        <v>Non-Actif</v>
      </c>
      <c r="B1271" s="6">
        <v>1273</v>
      </c>
      <c r="C1271" s="7" t="s">
        <v>168</v>
      </c>
      <c r="D1271" s="7" t="s">
        <v>5106</v>
      </c>
      <c r="E1271" s="7" t="s">
        <v>67</v>
      </c>
      <c r="F1271" s="7" t="s">
        <v>118</v>
      </c>
      <c r="G1271" s="7" t="s">
        <v>220</v>
      </c>
      <c r="H1271" s="7" t="s">
        <v>649</v>
      </c>
      <c r="I1271" s="7" t="s">
        <v>650</v>
      </c>
      <c r="J1271" s="7" t="s">
        <v>281</v>
      </c>
      <c r="K1271" s="7" t="s">
        <v>146</v>
      </c>
      <c r="L1271" s="7" t="s">
        <v>90</v>
      </c>
      <c r="M1271" s="7" t="str">
        <f t="shared" si="1541"/>
        <v>Couturière</v>
      </c>
      <c r="N1271" s="8">
        <v>44963</v>
      </c>
      <c r="O1271" s="8"/>
      <c r="P1271" s="7">
        <f t="shared" ca="1" si="1562"/>
        <v>-737</v>
      </c>
      <c r="Q1271" s="8">
        <v>44964</v>
      </c>
      <c r="R1271" s="7" t="s">
        <v>5107</v>
      </c>
      <c r="S1271" s="7"/>
      <c r="T1271" s="9" t="s">
        <v>156</v>
      </c>
      <c r="U1271" s="7" t="str">
        <f t="shared" si="1551"/>
        <v>Contractuel</v>
      </c>
      <c r="V1271" s="8">
        <v>44963</v>
      </c>
      <c r="W1271" s="8">
        <v>44985</v>
      </c>
      <c r="X1271" s="8"/>
      <c r="Y1271" s="8"/>
      <c r="Z1271" s="8">
        <f t="shared" si="1600"/>
        <v>44963</v>
      </c>
      <c r="AA1271" s="7">
        <f t="shared" si="1552"/>
        <v>2</v>
      </c>
      <c r="AB1271" s="7">
        <f t="shared" si="1553"/>
        <v>2023</v>
      </c>
      <c r="AC1271" s="7">
        <f t="shared" si="1554"/>
        <v>2027</v>
      </c>
      <c r="AD1271" s="10" t="e">
        <f t="shared" ref="AD1271:AD1334" ca="1" si="1623">IF(#REF!="Non",(DAYS360(N1271,Q1271)/360),(DAYS360(N1271,TODAY())/360))</f>
        <v>#REF!</v>
      </c>
      <c r="AE1271" s="10" t="e">
        <f t="shared" ca="1" si="1556"/>
        <v>#REF!</v>
      </c>
      <c r="AF1271" s="8">
        <v>31933</v>
      </c>
      <c r="AG1271" s="11">
        <f t="shared" ca="1" si="1557"/>
        <v>37.778082191780825</v>
      </c>
      <c r="AH1271" s="10" t="str">
        <f t="shared" ca="1" si="1558"/>
        <v>&gt;35&lt; 45</v>
      </c>
      <c r="AI1271" s="12"/>
      <c r="AJ1271" s="13"/>
      <c r="AK1271" s="12" t="s">
        <v>5108</v>
      </c>
      <c r="AL1271" s="8">
        <v>38920</v>
      </c>
      <c r="AM1271" s="7" t="s">
        <v>108</v>
      </c>
      <c r="AN1271" s="7" t="s">
        <v>76</v>
      </c>
      <c r="AO1271">
        <v>2</v>
      </c>
      <c r="AQ1271" s="14">
        <v>3</v>
      </c>
      <c r="AR1271" s="14">
        <v>1</v>
      </c>
      <c r="AS1271" s="15">
        <f t="shared" si="1559"/>
        <v>45328.25</v>
      </c>
      <c r="AT1271" s="14" t="s">
        <v>163</v>
      </c>
      <c r="AU1271" s="12">
        <v>3.3069999999999999</v>
      </c>
      <c r="AV1271" s="17"/>
      <c r="AW1271" s="18"/>
      <c r="AX1271" s="19"/>
      <c r="AY1271" s="17"/>
      <c r="AZ1271" s="14"/>
      <c r="BA1271" s="20" t="str">
        <f t="shared" si="1560"/>
        <v/>
      </c>
      <c r="BB1271" s="31">
        <f t="shared" si="1561"/>
        <v>0</v>
      </c>
      <c r="BC1271" s="22" t="s">
        <v>1857</v>
      </c>
      <c r="BD1271" s="23" t="s">
        <v>341</v>
      </c>
      <c r="BF1271" s="8"/>
      <c r="BG1271" s="32">
        <v>55493510</v>
      </c>
      <c r="BH1271" s="32"/>
      <c r="BI1271" s="32"/>
      <c r="BK1271" s="14" t="str">
        <f t="shared" si="1573"/>
        <v>B-Panda</v>
      </c>
      <c r="BL1271" s="14"/>
      <c r="BM1271" s="25"/>
      <c r="BN1271" s="26" t="str">
        <f t="shared" si="1620"/>
        <v/>
      </c>
      <c r="BO1271" s="27" t="str">
        <f t="shared" si="1613"/>
        <v>DRIDI HANEM</v>
      </c>
      <c r="BP1271" s="26">
        <f t="shared" si="1614"/>
        <v>1273</v>
      </c>
      <c r="BQ1271" s="28"/>
    </row>
    <row r="1272" spans="1:69" x14ac:dyDescent="0.25">
      <c r="A1272" t="str">
        <f>VLOOKUP(B1272,[2]RH!$B:$BV,72,0)</f>
        <v>si</v>
      </c>
      <c r="B1272" s="6">
        <v>1274</v>
      </c>
      <c r="C1272" s="7" t="s">
        <v>168</v>
      </c>
      <c r="D1272" s="7" t="s">
        <v>5109</v>
      </c>
      <c r="E1272" s="7" t="s">
        <v>67</v>
      </c>
      <c r="F1272" s="7" t="s">
        <v>118</v>
      </c>
      <c r="G1272" s="7" t="s">
        <v>220</v>
      </c>
      <c r="H1272" s="7" t="s">
        <v>2398</v>
      </c>
      <c r="I1272" s="7" t="s">
        <v>2399</v>
      </c>
      <c r="J1272" s="7" t="s">
        <v>190</v>
      </c>
      <c r="K1272" s="7" t="s">
        <v>146</v>
      </c>
      <c r="L1272" s="7" t="s">
        <v>90</v>
      </c>
      <c r="M1272" s="7" t="str">
        <f t="shared" si="1541"/>
        <v>Couturière</v>
      </c>
      <c r="N1272" s="8">
        <v>44964</v>
      </c>
      <c r="O1272" s="8" t="s">
        <v>133</v>
      </c>
      <c r="P1272" s="7">
        <f t="shared" ca="1" si="1562"/>
        <v>25</v>
      </c>
      <c r="Q1272" s="8"/>
      <c r="R1272" s="7"/>
      <c r="S1272" s="7"/>
      <c r="T1272" s="9" t="s">
        <v>156</v>
      </c>
      <c r="U1272" s="7" t="str">
        <f t="shared" si="1551"/>
        <v>Contractuel</v>
      </c>
      <c r="V1272" s="8">
        <v>45689</v>
      </c>
      <c r="W1272" s="8">
        <f>VLOOKUP(B1272,[1]BASE!$A:$Q,17,0)</f>
        <v>45747</v>
      </c>
      <c r="X1272" s="8"/>
      <c r="Y1272" s="8"/>
      <c r="Z1272" s="8">
        <v>44964</v>
      </c>
      <c r="AA1272" s="7">
        <f t="shared" si="1552"/>
        <v>2</v>
      </c>
      <c r="AB1272" s="7">
        <f t="shared" si="1553"/>
        <v>2023</v>
      </c>
      <c r="AC1272" s="7">
        <f t="shared" si="1554"/>
        <v>2027</v>
      </c>
      <c r="AD1272" s="10" t="e">
        <f t="shared" ref="AD1272:AD1335" ca="1" si="1624">IF(#REF!="Non",(DAYS360(N1272,Q1272)/360),(DAYS360(N1272,TODAY())/360))</f>
        <v>#REF!</v>
      </c>
      <c r="AE1272" s="10" t="e">
        <f t="shared" ca="1" si="1556"/>
        <v>#REF!</v>
      </c>
      <c r="AF1272" s="8">
        <v>28240</v>
      </c>
      <c r="AG1272" s="11">
        <f t="shared" ca="1" si="1557"/>
        <v>47.895890410958906</v>
      </c>
      <c r="AH1272" s="10" t="str">
        <f t="shared" ca="1" si="1558"/>
        <v>&gt;45&lt; 55</v>
      </c>
      <c r="AI1272" s="12">
        <v>12190351</v>
      </c>
      <c r="AJ1272" s="40" t="s">
        <v>213</v>
      </c>
      <c r="AK1272" s="12" t="s">
        <v>5110</v>
      </c>
      <c r="AL1272" s="8">
        <v>43535</v>
      </c>
      <c r="AM1272" s="7" t="s">
        <v>108</v>
      </c>
      <c r="AN1272" s="7" t="s">
        <v>2413</v>
      </c>
      <c r="AO1272">
        <v>2</v>
      </c>
      <c r="AQ1272">
        <v>3</v>
      </c>
      <c r="AR1272" s="70">
        <v>3</v>
      </c>
      <c r="AS1272" s="15">
        <f t="shared" si="1559"/>
        <v>46059.75</v>
      </c>
      <c r="AT1272" s="14" t="s">
        <v>163</v>
      </c>
      <c r="AU1272" s="12">
        <v>3.3069999999999999</v>
      </c>
      <c r="AV1272" s="17" t="s">
        <v>73</v>
      </c>
      <c r="AW1272" s="18" t="s">
        <v>5111</v>
      </c>
      <c r="AX1272" s="19">
        <v>51137079555</v>
      </c>
      <c r="AY1272" s="17">
        <v>48</v>
      </c>
      <c r="AZ1272" s="14" t="s">
        <v>5112</v>
      </c>
      <c r="BA1272" s="20" t="str">
        <f t="shared" si="1560"/>
        <v>01200025113707955548</v>
      </c>
      <c r="BB1272" s="31">
        <f t="shared" si="1561"/>
        <v>20</v>
      </c>
      <c r="BC1272" s="22" t="s">
        <v>5113</v>
      </c>
      <c r="BD1272" s="23" t="s">
        <v>341</v>
      </c>
      <c r="BF1272" s="8"/>
      <c r="BG1272" s="32">
        <v>23395695</v>
      </c>
      <c r="BH1272" s="32">
        <v>21496979</v>
      </c>
      <c r="BI1272" s="32"/>
      <c r="BJ1272" t="s">
        <v>2770</v>
      </c>
      <c r="BK1272" s="14" t="str">
        <f t="shared" si="1573"/>
        <v>A-P7 AR</v>
      </c>
      <c r="BL1272" s="14" t="s">
        <v>595</v>
      </c>
      <c r="BM1272" s="25"/>
      <c r="BN1272" s="26" t="str">
        <f t="shared" si="1620"/>
        <v>01200025113707955548</v>
      </c>
      <c r="BO1272" s="27" t="str">
        <f t="shared" si="1613"/>
        <v>ZARROUK OLFA</v>
      </c>
      <c r="BP1272" s="26">
        <f t="shared" si="1614"/>
        <v>1274</v>
      </c>
      <c r="BQ1272" s="28"/>
    </row>
    <row r="1273" spans="1:69" x14ac:dyDescent="0.25">
      <c r="A1273" t="str">
        <f>VLOOKUP(B1273,[2]RH!$B:$BV,72,0)</f>
        <v>Non-Actif</v>
      </c>
      <c r="B1273" s="6">
        <v>1275</v>
      </c>
      <c r="C1273" s="7" t="s">
        <v>168</v>
      </c>
      <c r="D1273" s="7" t="s">
        <v>4780</v>
      </c>
      <c r="E1273" s="7" t="s">
        <v>67</v>
      </c>
      <c r="F1273" s="7" t="s">
        <v>118</v>
      </c>
      <c r="G1273" s="7" t="s">
        <v>220</v>
      </c>
      <c r="H1273" s="7" t="s">
        <v>649</v>
      </c>
      <c r="I1273" s="7" t="s">
        <v>709</v>
      </c>
      <c r="J1273" s="7" t="s">
        <v>190</v>
      </c>
      <c r="K1273" s="7" t="s">
        <v>146</v>
      </c>
      <c r="L1273" s="7" t="s">
        <v>90</v>
      </c>
      <c r="M1273" s="7" t="str">
        <f t="shared" ref="M1273:M1336" si="1625">G1273</f>
        <v>Couturière</v>
      </c>
      <c r="N1273" s="8">
        <v>44966</v>
      </c>
      <c r="O1273" s="8"/>
      <c r="P1273" s="7">
        <f t="shared" ca="1" si="1562"/>
        <v>-676</v>
      </c>
      <c r="Q1273" s="8">
        <v>45017</v>
      </c>
      <c r="R1273" s="7" t="s">
        <v>1728</v>
      </c>
      <c r="S1273" s="7"/>
      <c r="T1273" s="9" t="s">
        <v>156</v>
      </c>
      <c r="U1273" s="7" t="str">
        <f t="shared" si="1551"/>
        <v>Contractuel</v>
      </c>
      <c r="V1273" s="8">
        <v>45017</v>
      </c>
      <c r="W1273" s="8">
        <v>45046</v>
      </c>
      <c r="X1273" s="8"/>
      <c r="Y1273" s="8"/>
      <c r="Z1273" s="8">
        <f>N1273</f>
        <v>44966</v>
      </c>
      <c r="AA1273" s="7">
        <f t="shared" si="1552"/>
        <v>2</v>
      </c>
      <c r="AB1273" s="7">
        <f t="shared" si="1553"/>
        <v>2023</v>
      </c>
      <c r="AC1273" s="7">
        <f t="shared" si="1554"/>
        <v>2027</v>
      </c>
      <c r="AD1273" s="10" t="e">
        <f t="shared" ref="AD1273:AD1336" ca="1" si="1626">IF(#REF!="Non",(DAYS360(N1273,Q1273)/360),(DAYS360(N1273,TODAY())/360))</f>
        <v>#REF!</v>
      </c>
      <c r="AE1273" s="10" t="e">
        <f t="shared" ca="1" si="1556"/>
        <v>#REF!</v>
      </c>
      <c r="AF1273" s="8">
        <v>28061</v>
      </c>
      <c r="AG1273" s="11">
        <f t="shared" ca="1" si="1557"/>
        <v>48.386301369863013</v>
      </c>
      <c r="AH1273" s="10" t="str">
        <f t="shared" ca="1" si="1558"/>
        <v>&gt;45&lt; 55</v>
      </c>
      <c r="AI1273" s="12">
        <v>11754768</v>
      </c>
      <c r="AJ1273" s="13" t="s">
        <v>73</v>
      </c>
      <c r="AK1273" s="12" t="s">
        <v>4781</v>
      </c>
      <c r="AL1273" s="8">
        <v>40976</v>
      </c>
      <c r="AM1273" s="7" t="s">
        <v>108</v>
      </c>
      <c r="AN1273" s="7" t="s">
        <v>76</v>
      </c>
      <c r="AO1273">
        <v>2</v>
      </c>
      <c r="AQ1273" s="14">
        <v>3</v>
      </c>
      <c r="AR1273" s="14">
        <v>1</v>
      </c>
      <c r="AS1273" s="15">
        <f t="shared" si="1559"/>
        <v>45331.25</v>
      </c>
      <c r="AT1273" s="14" t="s">
        <v>163</v>
      </c>
      <c r="AU1273" s="12">
        <v>3.3069999999999999</v>
      </c>
      <c r="AV1273" s="17" t="s">
        <v>92</v>
      </c>
      <c r="AW1273" s="18" t="s">
        <v>1915</v>
      </c>
      <c r="AX1273" s="19" t="s">
        <v>4782</v>
      </c>
      <c r="AY1273" s="17" t="s">
        <v>474</v>
      </c>
      <c r="AZ1273" s="14" t="s">
        <v>152</v>
      </c>
      <c r="BA1273" s="20" t="str">
        <f t="shared" si="1560"/>
        <v>04055140008086096894</v>
      </c>
      <c r="BB1273" s="31">
        <f t="shared" si="1561"/>
        <v>20</v>
      </c>
      <c r="BC1273" s="22" t="s">
        <v>4783</v>
      </c>
      <c r="BD1273" s="23" t="s">
        <v>115</v>
      </c>
      <c r="BF1273" s="8"/>
      <c r="BG1273" s="32">
        <v>55160721</v>
      </c>
      <c r="BH1273" s="32"/>
      <c r="BI1273" s="32"/>
      <c r="BK1273" s="14" t="str">
        <f t="shared" si="1573"/>
        <v>A-Panda</v>
      </c>
      <c r="BL1273" s="14"/>
      <c r="BM1273" s="25"/>
      <c r="BN1273" s="26" t="str">
        <f t="shared" si="1620"/>
        <v>04055140008086096894</v>
      </c>
      <c r="BO1273" s="27" t="str">
        <f t="shared" si="1613"/>
        <v>ROMDHANI WAHIDA</v>
      </c>
      <c r="BP1273" s="26">
        <f t="shared" si="1614"/>
        <v>1275</v>
      </c>
      <c r="BQ1273" s="28"/>
    </row>
    <row r="1274" spans="1:69" x14ac:dyDescent="0.25">
      <c r="A1274" t="str">
        <f>VLOOKUP(B1274,[2]RH!$B:$BV,72,0)</f>
        <v>Non-Actif</v>
      </c>
      <c r="B1274" s="6">
        <v>1276</v>
      </c>
      <c r="C1274" s="7" t="s">
        <v>100</v>
      </c>
      <c r="D1274" s="7" t="s">
        <v>5114</v>
      </c>
      <c r="E1274" s="7" t="s">
        <v>67</v>
      </c>
      <c r="F1274" s="7" t="s">
        <v>118</v>
      </c>
      <c r="G1274" s="7" t="s">
        <v>220</v>
      </c>
      <c r="H1274" s="7">
        <v>560</v>
      </c>
      <c r="I1274" s="7" t="s">
        <v>189</v>
      </c>
      <c r="J1274" s="7" t="s">
        <v>190</v>
      </c>
      <c r="K1274" s="7" t="s">
        <v>146</v>
      </c>
      <c r="L1274" s="7" t="s">
        <v>90</v>
      </c>
      <c r="M1274" s="7" t="str">
        <f t="shared" si="1625"/>
        <v>Couturière</v>
      </c>
      <c r="N1274" s="8">
        <v>44964</v>
      </c>
      <c r="O1274" s="8"/>
      <c r="P1274" s="7">
        <f t="shared" ca="1" si="1562"/>
        <v>-706</v>
      </c>
      <c r="Q1274" s="8">
        <v>44965</v>
      </c>
      <c r="R1274" s="7" t="s">
        <v>1728</v>
      </c>
      <c r="S1274" s="7"/>
      <c r="T1274" s="9" t="s">
        <v>156</v>
      </c>
      <c r="U1274" s="7" t="str">
        <f t="shared" si="1551"/>
        <v>Contractuel</v>
      </c>
      <c r="V1274" s="8">
        <v>44964</v>
      </c>
      <c r="W1274" s="8">
        <v>45016</v>
      </c>
      <c r="X1274" s="8"/>
      <c r="Y1274" s="8"/>
      <c r="Z1274" s="8">
        <v>44964</v>
      </c>
      <c r="AA1274" s="7">
        <f t="shared" si="1552"/>
        <v>2</v>
      </c>
      <c r="AB1274" s="7">
        <f t="shared" si="1553"/>
        <v>2023</v>
      </c>
      <c r="AC1274" s="7">
        <f t="shared" si="1554"/>
        <v>2027</v>
      </c>
      <c r="AD1274" s="10" t="e">
        <f t="shared" ref="AD1274:AD1337" ca="1" si="1627">IF(#REF!="Non",(DAYS360(N1274,Q1274)/360),(DAYS360(N1274,TODAY())/360))</f>
        <v>#REF!</v>
      </c>
      <c r="AE1274" s="10" t="e">
        <f t="shared" ca="1" si="1556"/>
        <v>#REF!</v>
      </c>
      <c r="AF1274" s="8">
        <v>34897</v>
      </c>
      <c r="AG1274" s="11">
        <f t="shared" ca="1" si="1557"/>
        <v>29.657534246575342</v>
      </c>
      <c r="AH1274" s="10" t="str">
        <f t="shared" ca="1" si="1558"/>
        <v>&gt;25&lt; 35</v>
      </c>
      <c r="AI1274" s="12">
        <v>16998366</v>
      </c>
      <c r="AJ1274" s="13" t="s">
        <v>106</v>
      </c>
      <c r="AK1274" s="12">
        <v>14352597</v>
      </c>
      <c r="AL1274" s="8">
        <v>42305</v>
      </c>
      <c r="AM1274" s="7" t="s">
        <v>108</v>
      </c>
      <c r="AN1274" s="7" t="s">
        <v>109</v>
      </c>
      <c r="AQ1274" s="14">
        <v>3</v>
      </c>
      <c r="AR1274" s="14">
        <v>1</v>
      </c>
      <c r="AS1274" s="15">
        <f t="shared" si="1559"/>
        <v>45329.25</v>
      </c>
      <c r="AT1274" s="14" t="s">
        <v>163</v>
      </c>
      <c r="AU1274" s="12">
        <v>3.3069999999999999</v>
      </c>
      <c r="AV1274" s="17">
        <v>17</v>
      </c>
      <c r="AW1274" s="18" t="s">
        <v>201</v>
      </c>
      <c r="AX1274" s="19" t="s">
        <v>5115</v>
      </c>
      <c r="AY1274" s="17" t="s">
        <v>106</v>
      </c>
      <c r="AZ1274" s="14" t="s">
        <v>203</v>
      </c>
      <c r="BA1274" s="20" t="str">
        <f t="shared" si="1560"/>
        <v>17001000000257841805</v>
      </c>
      <c r="BB1274" s="31">
        <f t="shared" si="1561"/>
        <v>20</v>
      </c>
      <c r="BC1274" s="22" t="s">
        <v>5116</v>
      </c>
      <c r="BD1274" s="23" t="s">
        <v>341</v>
      </c>
      <c r="BF1274" s="8"/>
      <c r="BG1274" s="32">
        <v>27715437</v>
      </c>
      <c r="BH1274" s="32"/>
      <c r="BI1274" s="32"/>
      <c r="BJ1274" t="s">
        <v>294</v>
      </c>
      <c r="BK1274" s="14" t="str">
        <f t="shared" si="1573"/>
        <v>A-560</v>
      </c>
      <c r="BL1274" s="14"/>
      <c r="BM1274" s="25"/>
      <c r="BN1274" s="26" t="str">
        <f t="shared" si="1620"/>
        <v>17001000000257841805</v>
      </c>
      <c r="BO1274" s="27" t="str">
        <f t="shared" si="1613"/>
        <v>ABIDI RANIA</v>
      </c>
      <c r="BP1274" s="26">
        <f t="shared" si="1614"/>
        <v>1276</v>
      </c>
      <c r="BQ1274" s="28"/>
    </row>
    <row r="1275" spans="1:69" x14ac:dyDescent="0.25">
      <c r="A1275" t="str">
        <f>VLOOKUP(B1275,[2]RH!$B:$BV,72,0)</f>
        <v>Non-Actif</v>
      </c>
      <c r="B1275" s="6">
        <v>1277</v>
      </c>
      <c r="C1275" s="7" t="s">
        <v>168</v>
      </c>
      <c r="D1275" s="7" t="s">
        <v>5117</v>
      </c>
      <c r="E1275" s="7" t="s">
        <v>67</v>
      </c>
      <c r="F1275" s="7" t="s">
        <v>118</v>
      </c>
      <c r="G1275" s="7" t="s">
        <v>220</v>
      </c>
      <c r="H1275" s="7">
        <v>560</v>
      </c>
      <c r="I1275" s="7" t="s">
        <v>189</v>
      </c>
      <c r="J1275" s="7" t="s">
        <v>190</v>
      </c>
      <c r="K1275" s="7" t="s">
        <v>146</v>
      </c>
      <c r="L1275" s="7" t="s">
        <v>90</v>
      </c>
      <c r="M1275" s="7" t="str">
        <f t="shared" si="1625"/>
        <v>Couturière</v>
      </c>
      <c r="N1275" s="8">
        <v>44965</v>
      </c>
      <c r="O1275" s="8"/>
      <c r="P1275" s="7">
        <f t="shared" ca="1" si="1562"/>
        <v>-706</v>
      </c>
      <c r="Q1275" s="8">
        <v>44966</v>
      </c>
      <c r="R1275" s="7" t="s">
        <v>147</v>
      </c>
      <c r="S1275" s="7"/>
      <c r="T1275" s="9" t="s">
        <v>156</v>
      </c>
      <c r="U1275" s="7" t="str">
        <f t="shared" si="1551"/>
        <v>Contractuel</v>
      </c>
      <c r="V1275" s="8">
        <v>44965</v>
      </c>
      <c r="W1275" s="8">
        <v>45016</v>
      </c>
      <c r="X1275" s="8"/>
      <c r="Y1275" s="8"/>
      <c r="Z1275" s="8">
        <v>44965</v>
      </c>
      <c r="AA1275" s="7">
        <f t="shared" si="1552"/>
        <v>2</v>
      </c>
      <c r="AB1275" s="7">
        <f t="shared" si="1553"/>
        <v>2023</v>
      </c>
      <c r="AC1275" s="7">
        <f t="shared" si="1554"/>
        <v>2027</v>
      </c>
      <c r="AD1275" s="10" t="e">
        <f t="shared" ref="AD1275:AD1338" ca="1" si="1628">IF(#REF!="Non",(DAYS360(N1275,Q1275)/360),(DAYS360(N1275,TODAY())/360))</f>
        <v>#REF!</v>
      </c>
      <c r="AE1275" s="10" t="e">
        <f t="shared" ca="1" si="1556"/>
        <v>#REF!</v>
      </c>
      <c r="AF1275" s="8">
        <v>27093</v>
      </c>
      <c r="AG1275" s="11">
        <f t="shared" ca="1" si="1557"/>
        <v>51.038356164383565</v>
      </c>
      <c r="AH1275" s="10" t="str">
        <f t="shared" ca="1" si="1558"/>
        <v>&gt;45&lt; 55</v>
      </c>
      <c r="AI1275" s="12">
        <v>11802692</v>
      </c>
      <c r="AJ1275" s="13" t="s">
        <v>170</v>
      </c>
      <c r="AK1275" s="12" t="s">
        <v>5118</v>
      </c>
      <c r="AL1275" s="8">
        <v>43832</v>
      </c>
      <c r="AM1275" s="7" t="s">
        <v>108</v>
      </c>
      <c r="AN1275" s="7" t="s">
        <v>76</v>
      </c>
      <c r="AO1275">
        <v>3</v>
      </c>
      <c r="AQ1275" s="14">
        <v>3</v>
      </c>
      <c r="AR1275" s="14">
        <v>1</v>
      </c>
      <c r="AS1275" s="15">
        <f t="shared" si="1559"/>
        <v>45330.25</v>
      </c>
      <c r="AT1275" s="14" t="s">
        <v>163</v>
      </c>
      <c r="AU1275" s="12">
        <v>3.3069999999999999</v>
      </c>
      <c r="AV1275" s="17"/>
      <c r="AW1275" s="18"/>
      <c r="AX1275" s="19"/>
      <c r="AY1275" s="17"/>
      <c r="AZ1275" s="14"/>
      <c r="BA1275" s="20" t="str">
        <f t="shared" si="1560"/>
        <v/>
      </c>
      <c r="BB1275" s="31">
        <f t="shared" si="1561"/>
        <v>0</v>
      </c>
      <c r="BC1275" s="22" t="s">
        <v>5119</v>
      </c>
      <c r="BD1275" s="23" t="s">
        <v>482</v>
      </c>
      <c r="BF1275" s="8"/>
      <c r="BG1275" s="32">
        <v>56041315</v>
      </c>
      <c r="BH1275" s="32"/>
      <c r="BI1275" s="32"/>
      <c r="BK1275" s="14" t="str">
        <f t="shared" si="1573"/>
        <v>A-560</v>
      </c>
      <c r="BL1275" s="14"/>
      <c r="BM1275" s="25"/>
      <c r="BN1275" s="26" t="str">
        <f t="shared" si="1620"/>
        <v/>
      </c>
      <c r="BO1275" s="27" t="str">
        <f t="shared" si="1613"/>
        <v>HANNECHI SAIDA</v>
      </c>
      <c r="BP1275" s="26">
        <f t="shared" si="1614"/>
        <v>1277</v>
      </c>
      <c r="BQ1275" s="28"/>
    </row>
    <row r="1276" spans="1:69" x14ac:dyDescent="0.25">
      <c r="A1276" t="str">
        <f>VLOOKUP(B1276,[2]RH!$B:$BV,72,0)</f>
        <v>Non-Actif</v>
      </c>
      <c r="B1276" s="6">
        <v>1278</v>
      </c>
      <c r="C1276" s="7" t="s">
        <v>100</v>
      </c>
      <c r="D1276" s="7" t="s">
        <v>5120</v>
      </c>
      <c r="E1276" s="7" t="s">
        <v>67</v>
      </c>
      <c r="F1276" s="7" t="s">
        <v>118</v>
      </c>
      <c r="G1276" s="7" t="s">
        <v>220</v>
      </c>
      <c r="H1276" s="7">
        <v>965</v>
      </c>
      <c r="I1276" s="7" t="s">
        <v>5121</v>
      </c>
      <c r="J1276" s="7" t="s">
        <v>190</v>
      </c>
      <c r="K1276" s="7" t="s">
        <v>146</v>
      </c>
      <c r="L1276" s="7" t="s">
        <v>90</v>
      </c>
      <c r="M1276" s="7" t="str">
        <f t="shared" si="1625"/>
        <v>Couturière</v>
      </c>
      <c r="N1276" s="8">
        <v>44965</v>
      </c>
      <c r="O1276" s="8"/>
      <c r="P1276" s="7">
        <f t="shared" ca="1" si="1562"/>
        <v>-706</v>
      </c>
      <c r="Q1276" s="8">
        <v>44966</v>
      </c>
      <c r="R1276" s="7" t="s">
        <v>161</v>
      </c>
      <c r="S1276" s="7"/>
      <c r="T1276" s="9" t="s">
        <v>156</v>
      </c>
      <c r="U1276" s="7" t="str">
        <f t="shared" si="1551"/>
        <v>Contractuel</v>
      </c>
      <c r="V1276" s="8">
        <v>44965</v>
      </c>
      <c r="W1276" s="8">
        <v>45016</v>
      </c>
      <c r="X1276" s="8"/>
      <c r="Y1276" s="8"/>
      <c r="Z1276" s="8">
        <v>44965</v>
      </c>
      <c r="AA1276" s="7">
        <f t="shared" si="1552"/>
        <v>2</v>
      </c>
      <c r="AB1276" s="7">
        <f t="shared" si="1553"/>
        <v>2023</v>
      </c>
      <c r="AC1276" s="7">
        <f t="shared" si="1554"/>
        <v>2027</v>
      </c>
      <c r="AD1276" s="10" t="e">
        <f t="shared" ref="AD1276:AD1339" ca="1" si="1629">IF(#REF!="Non",(DAYS360(N1276,Q1276)/360),(DAYS360(N1276,TODAY())/360))</f>
        <v>#REF!</v>
      </c>
      <c r="AE1276" s="10" t="e">
        <f t="shared" ca="1" si="1556"/>
        <v>#REF!</v>
      </c>
      <c r="AF1276" s="8">
        <v>34744</v>
      </c>
      <c r="AG1276" s="11">
        <f t="shared" ca="1" si="1557"/>
        <v>30.076712328767123</v>
      </c>
      <c r="AH1276" s="10" t="str">
        <f t="shared" ca="1" si="1558"/>
        <v>&gt;25&lt; 35</v>
      </c>
      <c r="AI1276" s="12"/>
      <c r="AJ1276" s="13"/>
      <c r="AK1276" s="12" t="s">
        <v>5122</v>
      </c>
      <c r="AL1276" s="8">
        <v>40456</v>
      </c>
      <c r="AM1276" s="7" t="s">
        <v>108</v>
      </c>
      <c r="AN1276" s="7" t="s">
        <v>109</v>
      </c>
      <c r="AQ1276" s="14">
        <v>3</v>
      </c>
      <c r="AR1276" s="14">
        <v>1</v>
      </c>
      <c r="AS1276" s="15">
        <f t="shared" si="1559"/>
        <v>45330.25</v>
      </c>
      <c r="AT1276" s="14" t="s">
        <v>163</v>
      </c>
      <c r="AU1276" s="12">
        <v>3.3069999999999999</v>
      </c>
      <c r="AV1276" s="17"/>
      <c r="AW1276" s="18"/>
      <c r="AX1276" s="19"/>
      <c r="AY1276" s="17"/>
      <c r="AZ1276" s="14"/>
      <c r="BA1276" s="20" t="str">
        <f t="shared" si="1560"/>
        <v/>
      </c>
      <c r="BB1276" s="31">
        <f t="shared" si="1561"/>
        <v>0</v>
      </c>
      <c r="BC1276" s="22" t="s">
        <v>5123</v>
      </c>
      <c r="BD1276" s="23" t="s">
        <v>115</v>
      </c>
      <c r="BF1276" s="8"/>
      <c r="BG1276" s="32">
        <v>26508699</v>
      </c>
      <c r="BH1276" s="32"/>
      <c r="BI1276" s="32"/>
      <c r="BK1276" s="14" t="str">
        <f t="shared" si="1573"/>
        <v>A-965</v>
      </c>
      <c r="BL1276" s="14"/>
      <c r="BM1276" s="25"/>
      <c r="BN1276" s="26" t="str">
        <f t="shared" si="1620"/>
        <v/>
      </c>
      <c r="BO1276" s="27" t="str">
        <f t="shared" si="1613"/>
        <v>CHAABENI SABRINE</v>
      </c>
      <c r="BP1276" s="26">
        <f t="shared" si="1614"/>
        <v>1278</v>
      </c>
      <c r="BQ1276" s="28"/>
    </row>
    <row r="1277" spans="1:69" x14ac:dyDescent="0.25">
      <c r="A1277" t="str">
        <f>VLOOKUP(B1277,[2]RH!$B:$BV,72,0)</f>
        <v>Non-Actif</v>
      </c>
      <c r="B1277" s="6">
        <v>1279</v>
      </c>
      <c r="C1277" s="7" t="s">
        <v>168</v>
      </c>
      <c r="D1277" s="7" t="s">
        <v>5124</v>
      </c>
      <c r="E1277" s="7" t="s">
        <v>67</v>
      </c>
      <c r="F1277" s="7" t="s">
        <v>118</v>
      </c>
      <c r="G1277" s="7" t="s">
        <v>220</v>
      </c>
      <c r="H1277" s="7">
        <v>560</v>
      </c>
      <c r="I1277" s="7" t="s">
        <v>189</v>
      </c>
      <c r="J1277" s="7" t="s">
        <v>190</v>
      </c>
      <c r="K1277" s="7" t="s">
        <v>146</v>
      </c>
      <c r="L1277" s="7" t="s">
        <v>90</v>
      </c>
      <c r="M1277" s="7" t="str">
        <f t="shared" si="1625"/>
        <v>Couturière</v>
      </c>
      <c r="N1277" s="8">
        <v>44965</v>
      </c>
      <c r="O1277" s="8"/>
      <c r="P1277" s="7">
        <f t="shared" ca="1" si="1562"/>
        <v>-706</v>
      </c>
      <c r="Q1277" s="8">
        <v>44965</v>
      </c>
      <c r="R1277" s="7" t="s">
        <v>1570</v>
      </c>
      <c r="S1277" s="7"/>
      <c r="T1277" s="9" t="s">
        <v>156</v>
      </c>
      <c r="U1277" s="7" t="str">
        <f t="shared" si="1551"/>
        <v>Contractuel</v>
      </c>
      <c r="V1277" s="8">
        <v>44966</v>
      </c>
      <c r="W1277" s="8">
        <v>45016</v>
      </c>
      <c r="X1277" s="8"/>
      <c r="Y1277" s="8"/>
      <c r="Z1277" s="8">
        <v>44966</v>
      </c>
      <c r="AA1277" s="7">
        <f t="shared" si="1552"/>
        <v>2</v>
      </c>
      <c r="AB1277" s="7">
        <f t="shared" si="1553"/>
        <v>2023</v>
      </c>
      <c r="AC1277" s="7">
        <f t="shared" si="1554"/>
        <v>2027</v>
      </c>
      <c r="AD1277" s="10" t="e">
        <f t="shared" ref="AD1277:AD1340" ca="1" si="1630">IF(#REF!="Non",(DAYS360(N1277,Q1277)/360),(DAYS360(N1277,TODAY())/360))</f>
        <v>#REF!</v>
      </c>
      <c r="AE1277" s="10" t="e">
        <f t="shared" ca="1" si="1556"/>
        <v>#REF!</v>
      </c>
      <c r="AF1277" s="8">
        <v>34363</v>
      </c>
      <c r="AG1277" s="11">
        <f t="shared" ca="1" si="1557"/>
        <v>31.12054794520548</v>
      </c>
      <c r="AH1277" s="10" t="str">
        <f t="shared" ca="1" si="1558"/>
        <v>&gt;25&lt; 35</v>
      </c>
      <c r="AI1277" s="12">
        <v>16603344</v>
      </c>
      <c r="AJ1277" s="13" t="s">
        <v>79</v>
      </c>
      <c r="AK1277" s="12" t="s">
        <v>5125</v>
      </c>
      <c r="AL1277" s="8">
        <v>40324</v>
      </c>
      <c r="AM1277" s="7" t="s">
        <v>108</v>
      </c>
      <c r="AN1277" s="7" t="s">
        <v>76</v>
      </c>
      <c r="AQ1277" s="14">
        <v>3</v>
      </c>
      <c r="AR1277" s="14">
        <v>1</v>
      </c>
      <c r="AS1277" s="15">
        <f t="shared" si="1559"/>
        <v>45330.25</v>
      </c>
      <c r="AT1277" s="14" t="s">
        <v>163</v>
      </c>
      <c r="AU1277" s="12">
        <v>3.3069999999999999</v>
      </c>
      <c r="AV1277" s="17"/>
      <c r="AW1277" s="18"/>
      <c r="AX1277" s="19"/>
      <c r="AY1277" s="17"/>
      <c r="AZ1277" s="14"/>
      <c r="BA1277" s="20" t="str">
        <f t="shared" si="1560"/>
        <v/>
      </c>
      <c r="BB1277" s="31">
        <f t="shared" si="1561"/>
        <v>0</v>
      </c>
      <c r="BC1277" s="22" t="s">
        <v>5123</v>
      </c>
      <c r="BD1277" s="23" t="s">
        <v>115</v>
      </c>
      <c r="BF1277" s="8"/>
      <c r="BG1277" s="32">
        <v>55334772</v>
      </c>
      <c r="BH1277" s="32"/>
      <c r="BI1277" s="32"/>
      <c r="BK1277" s="14" t="str">
        <f t="shared" si="1573"/>
        <v>A-560</v>
      </c>
      <c r="BL1277" s="14"/>
      <c r="BM1277" s="25"/>
      <c r="BN1277" s="26" t="str">
        <f t="shared" si="1620"/>
        <v/>
      </c>
      <c r="BO1277" s="27" t="str">
        <f t="shared" si="1613"/>
        <v>CHAABENI CHAYMA</v>
      </c>
      <c r="BP1277" s="26">
        <f t="shared" si="1614"/>
        <v>1279</v>
      </c>
      <c r="BQ1277" s="28"/>
    </row>
    <row r="1278" spans="1:69" x14ac:dyDescent="0.25">
      <c r="A1278" t="str">
        <f>VLOOKUP(B1278,[2]RH!$B:$BV,72,0)</f>
        <v>Non-Actif</v>
      </c>
      <c r="B1278" s="6">
        <v>1280</v>
      </c>
      <c r="C1278" s="7" t="s">
        <v>168</v>
      </c>
      <c r="D1278" s="7" t="s">
        <v>1462</v>
      </c>
      <c r="E1278" s="7" t="s">
        <v>67</v>
      </c>
      <c r="F1278" s="7" t="s">
        <v>118</v>
      </c>
      <c r="G1278" s="7" t="s">
        <v>220</v>
      </c>
      <c r="H1278" s="7" t="s">
        <v>225</v>
      </c>
      <c r="I1278" s="7" t="s">
        <v>614</v>
      </c>
      <c r="J1278" s="7" t="s">
        <v>281</v>
      </c>
      <c r="K1278" s="7" t="s">
        <v>146</v>
      </c>
      <c r="L1278" s="7" t="s">
        <v>90</v>
      </c>
      <c r="M1278" s="7" t="str">
        <f t="shared" si="1625"/>
        <v>Couturière</v>
      </c>
      <c r="N1278" s="8">
        <v>44965</v>
      </c>
      <c r="O1278" s="8"/>
      <c r="P1278" s="7">
        <f t="shared" ca="1" si="1562"/>
        <v>-462</v>
      </c>
      <c r="Q1278" s="8">
        <v>45260</v>
      </c>
      <c r="R1278" s="7" t="s">
        <v>290</v>
      </c>
      <c r="S1278" s="7"/>
      <c r="T1278" s="9" t="s">
        <v>156</v>
      </c>
      <c r="U1278" s="7" t="str">
        <f t="shared" si="1551"/>
        <v>Contractuel</v>
      </c>
      <c r="V1278" s="8">
        <v>45231</v>
      </c>
      <c r="W1278" s="8">
        <v>45260</v>
      </c>
      <c r="X1278" s="8"/>
      <c r="Y1278" s="8"/>
      <c r="Z1278" s="8">
        <v>44965</v>
      </c>
      <c r="AA1278" s="7">
        <f t="shared" si="1552"/>
        <v>2</v>
      </c>
      <c r="AB1278" s="7">
        <f t="shared" si="1553"/>
        <v>2023</v>
      </c>
      <c r="AC1278" s="7">
        <f t="shared" si="1554"/>
        <v>2027</v>
      </c>
      <c r="AD1278" s="10" t="e">
        <f t="shared" ref="AD1278:AD1341" ca="1" si="1631">IF(#REF!="Non",(DAYS360(N1278,Q1278)/360),(DAYS360(N1278,TODAY())/360))</f>
        <v>#REF!</v>
      </c>
      <c r="AE1278" s="10" t="e">
        <f t="shared" ca="1" si="1556"/>
        <v>#REF!</v>
      </c>
      <c r="AF1278" s="8">
        <v>35753</v>
      </c>
      <c r="AG1278" s="11">
        <f t="shared" ca="1" si="1557"/>
        <v>27.312328767123287</v>
      </c>
      <c r="AH1278" s="10" t="str">
        <f t="shared" ca="1" si="1558"/>
        <v>&gt;25&lt; 35</v>
      </c>
      <c r="AI1278" s="12">
        <v>17284340</v>
      </c>
      <c r="AJ1278" s="40" t="s">
        <v>213</v>
      </c>
      <c r="AK1278" s="12">
        <v>11664156</v>
      </c>
      <c r="AL1278" s="8">
        <v>43013</v>
      </c>
      <c r="AM1278" s="7" t="s">
        <v>108</v>
      </c>
      <c r="AN1278" s="7" t="s">
        <v>76</v>
      </c>
      <c r="AO1278">
        <v>1</v>
      </c>
      <c r="AQ1278" s="14">
        <v>3</v>
      </c>
      <c r="AR1278" s="14">
        <v>1</v>
      </c>
      <c r="AS1278" s="15">
        <f t="shared" si="1559"/>
        <v>45330.25</v>
      </c>
      <c r="AT1278" s="14" t="s">
        <v>163</v>
      </c>
      <c r="AU1278" s="12">
        <v>3.3069999999999999</v>
      </c>
      <c r="AV1278" s="17" t="s">
        <v>433</v>
      </c>
      <c r="AW1278" s="18" t="s">
        <v>1464</v>
      </c>
      <c r="AX1278" s="19" t="s">
        <v>1465</v>
      </c>
      <c r="AY1278" s="17" t="s">
        <v>2504</v>
      </c>
      <c r="AZ1278" s="14" t="s">
        <v>195</v>
      </c>
      <c r="BA1278" s="20" t="str">
        <f t="shared" si="1560"/>
        <v>12055000000237329752</v>
      </c>
      <c r="BB1278" s="31">
        <f t="shared" si="1561"/>
        <v>20</v>
      </c>
      <c r="BC1278" s="22" t="s">
        <v>769</v>
      </c>
      <c r="BD1278" s="23" t="s">
        <v>341</v>
      </c>
      <c r="BF1278" s="8"/>
      <c r="BG1278" s="32">
        <v>50817809</v>
      </c>
      <c r="BH1278" s="32">
        <v>50704233</v>
      </c>
      <c r="BI1278" s="32"/>
      <c r="BJ1278" t="s">
        <v>769</v>
      </c>
      <c r="BK1278" s="14" t="str">
        <f t="shared" si="1573"/>
        <v>B-P6 AV</v>
      </c>
      <c r="BL1278" s="14" t="s">
        <v>300</v>
      </c>
      <c r="BM1278" s="25"/>
      <c r="BN1278" s="26" t="str">
        <f t="shared" si="1620"/>
        <v>12055000000237329752</v>
      </c>
      <c r="BO1278" s="27" t="str">
        <f t="shared" si="1613"/>
        <v>SALHI IMEN</v>
      </c>
      <c r="BP1278" s="26">
        <f t="shared" si="1614"/>
        <v>1280</v>
      </c>
      <c r="BQ1278" s="28"/>
    </row>
    <row r="1279" spans="1:69" x14ac:dyDescent="0.25">
      <c r="A1279" t="str">
        <f>VLOOKUP(B1279,[2]RH!$B:$BV,72,0)</f>
        <v>si</v>
      </c>
      <c r="B1279" s="6">
        <v>1281</v>
      </c>
      <c r="C1279" s="7" t="s">
        <v>168</v>
      </c>
      <c r="D1279" s="7" t="s">
        <v>5126</v>
      </c>
      <c r="E1279" s="7" t="s">
        <v>67</v>
      </c>
      <c r="F1279" s="7" t="s">
        <v>118</v>
      </c>
      <c r="G1279" s="7" t="s">
        <v>220</v>
      </c>
      <c r="H1279" s="7" t="s">
        <v>2398</v>
      </c>
      <c r="I1279" s="7" t="s">
        <v>2506</v>
      </c>
      <c r="J1279" s="7" t="s">
        <v>190</v>
      </c>
      <c r="K1279" s="7" t="s">
        <v>146</v>
      </c>
      <c r="L1279" s="7" t="s">
        <v>90</v>
      </c>
      <c r="M1279" s="7" t="str">
        <f t="shared" si="1625"/>
        <v>Couturière</v>
      </c>
      <c r="N1279" s="8">
        <v>44966</v>
      </c>
      <c r="O1279" s="8"/>
      <c r="P1279" s="7">
        <f t="shared" ca="1" si="1562"/>
        <v>25</v>
      </c>
      <c r="Q1279" s="8"/>
      <c r="R1279" s="7"/>
      <c r="S1279" s="7"/>
      <c r="T1279" s="9" t="s">
        <v>156</v>
      </c>
      <c r="U1279" s="7" t="str">
        <f t="shared" si="1551"/>
        <v>Contractuel</v>
      </c>
      <c r="V1279" s="8">
        <v>45689</v>
      </c>
      <c r="W1279" s="8">
        <f>VLOOKUP(B1279,[1]BASE!$A:$Q,17,0)</f>
        <v>45747</v>
      </c>
      <c r="X1279" s="8"/>
      <c r="Y1279" s="8"/>
      <c r="Z1279" s="8">
        <v>44966</v>
      </c>
      <c r="AA1279" s="7">
        <f t="shared" si="1552"/>
        <v>2</v>
      </c>
      <c r="AB1279" s="7">
        <f t="shared" si="1553"/>
        <v>2023</v>
      </c>
      <c r="AC1279" s="7">
        <f t="shared" si="1554"/>
        <v>2027</v>
      </c>
      <c r="AD1279" s="10" t="e">
        <f t="shared" ref="AD1279:AD1342" ca="1" si="1632">IF(#REF!="Non",(DAYS360(N1279,Q1279)/360),(DAYS360(N1279,TODAY())/360))</f>
        <v>#REF!</v>
      </c>
      <c r="AE1279" s="10" t="e">
        <f t="shared" ca="1" si="1556"/>
        <v>#REF!</v>
      </c>
      <c r="AF1279" s="8">
        <v>31101</v>
      </c>
      <c r="AG1279" s="11">
        <f t="shared" ca="1" si="1557"/>
        <v>40.057534246575344</v>
      </c>
      <c r="AH1279" s="10" t="str">
        <f t="shared" ca="1" si="1558"/>
        <v>&gt;35&lt; 45</v>
      </c>
      <c r="AI1279" s="12">
        <v>12668570</v>
      </c>
      <c r="AJ1279" s="40" t="s">
        <v>213</v>
      </c>
      <c r="AK1279" s="12" t="s">
        <v>5127</v>
      </c>
      <c r="AL1279" s="8">
        <v>38156</v>
      </c>
      <c r="AM1279" s="7" t="s">
        <v>108</v>
      </c>
      <c r="AN1279" s="7" t="s">
        <v>76</v>
      </c>
      <c r="AO1279">
        <v>2</v>
      </c>
      <c r="AQ1279">
        <v>3</v>
      </c>
      <c r="AR1279" s="70">
        <v>3</v>
      </c>
      <c r="AS1279" s="15">
        <f t="shared" si="1559"/>
        <v>46061.75</v>
      </c>
      <c r="AT1279" s="14" t="s">
        <v>163</v>
      </c>
      <c r="AU1279" s="12">
        <v>3.3069999999999999</v>
      </c>
      <c r="AV1279" s="17">
        <v>17</v>
      </c>
      <c r="AW1279" s="18" t="s">
        <v>201</v>
      </c>
      <c r="AX1279" s="19" t="s">
        <v>5128</v>
      </c>
      <c r="AY1279" s="17">
        <v>70</v>
      </c>
      <c r="AZ1279" s="14" t="s">
        <v>203</v>
      </c>
      <c r="BA1279" s="20" t="str">
        <f t="shared" si="1560"/>
        <v>17001000000319431470</v>
      </c>
      <c r="BB1279" s="31">
        <f t="shared" si="1561"/>
        <v>20</v>
      </c>
      <c r="BC1279" s="22" t="s">
        <v>5129</v>
      </c>
      <c r="BD1279" s="23" t="s">
        <v>115</v>
      </c>
      <c r="BF1279" s="8"/>
      <c r="BG1279" s="32">
        <v>99434516</v>
      </c>
      <c r="BH1279" s="32">
        <v>29377830</v>
      </c>
      <c r="BI1279" s="32"/>
      <c r="BJ1279" t="s">
        <v>1121</v>
      </c>
      <c r="BK1279" s="14" t="str">
        <f t="shared" si="1573"/>
        <v>A-P7 AR</v>
      </c>
      <c r="BL1279" s="14" t="s">
        <v>595</v>
      </c>
      <c r="BM1279" s="25"/>
      <c r="BN1279" s="26" t="str">
        <f t="shared" si="1620"/>
        <v>17001000000319431470</v>
      </c>
      <c r="BO1279" s="27" t="str">
        <f t="shared" si="1613"/>
        <v>JLASSI NOURA</v>
      </c>
      <c r="BP1279" s="26">
        <f t="shared" si="1614"/>
        <v>1281</v>
      </c>
      <c r="BQ1279" s="28"/>
    </row>
    <row r="1280" spans="1:69" x14ac:dyDescent="0.25">
      <c r="A1280" t="str">
        <f>VLOOKUP(B1280,[2]RH!$B:$BV,72,0)</f>
        <v>Non-Actif</v>
      </c>
      <c r="B1280" s="6">
        <v>1282</v>
      </c>
      <c r="C1280" s="7" t="s">
        <v>168</v>
      </c>
      <c r="D1280" s="7" t="s">
        <v>5130</v>
      </c>
      <c r="E1280" s="7" t="s">
        <v>67</v>
      </c>
      <c r="F1280" s="7" t="s">
        <v>118</v>
      </c>
      <c r="G1280" s="7" t="s">
        <v>220</v>
      </c>
      <c r="H1280" s="7">
        <v>965</v>
      </c>
      <c r="I1280" s="7" t="s">
        <v>5121</v>
      </c>
      <c r="J1280" s="7" t="s">
        <v>190</v>
      </c>
      <c r="K1280" s="7" t="s">
        <v>146</v>
      </c>
      <c r="L1280" s="7" t="s">
        <v>90</v>
      </c>
      <c r="M1280" s="7" t="str">
        <f t="shared" si="1625"/>
        <v>Couturière</v>
      </c>
      <c r="N1280" s="8">
        <v>44979</v>
      </c>
      <c r="O1280" s="8"/>
      <c r="P1280" s="7">
        <f t="shared" ca="1" si="1562"/>
        <v>-706</v>
      </c>
      <c r="Q1280" s="8">
        <v>44979</v>
      </c>
      <c r="R1280" s="7" t="s">
        <v>771</v>
      </c>
      <c r="S1280" s="7" t="s">
        <v>2332</v>
      </c>
      <c r="T1280" s="9" t="s">
        <v>156</v>
      </c>
      <c r="U1280" s="7" t="str">
        <f t="shared" si="1551"/>
        <v>Contractuel</v>
      </c>
      <c r="V1280" s="8">
        <v>44967</v>
      </c>
      <c r="W1280" s="8">
        <v>45016</v>
      </c>
      <c r="X1280" s="8"/>
      <c r="Y1280" s="8"/>
      <c r="Z1280" s="8">
        <v>44967</v>
      </c>
      <c r="AA1280" s="7">
        <f t="shared" si="1552"/>
        <v>2</v>
      </c>
      <c r="AB1280" s="7">
        <f t="shared" si="1553"/>
        <v>2023</v>
      </c>
      <c r="AC1280" s="7">
        <f t="shared" si="1554"/>
        <v>2027</v>
      </c>
      <c r="AD1280" s="10" t="e">
        <f t="shared" ref="AD1280:AD1343" ca="1" si="1633">IF(#REF!="Non",(DAYS360(N1280,Q1280)/360),(DAYS360(N1280,TODAY())/360))</f>
        <v>#REF!</v>
      </c>
      <c r="AE1280" s="10" t="e">
        <f t="shared" ca="1" si="1556"/>
        <v>#REF!</v>
      </c>
      <c r="AF1280" s="8">
        <v>27740</v>
      </c>
      <c r="AG1280" s="11">
        <f t="shared" ca="1" si="1557"/>
        <v>49.265753424657532</v>
      </c>
      <c r="AH1280" s="10" t="str">
        <f t="shared" ca="1" si="1558"/>
        <v>&gt;45&lt; 55</v>
      </c>
      <c r="AI1280" s="12">
        <v>12194782</v>
      </c>
      <c r="AJ1280" s="13" t="s">
        <v>73</v>
      </c>
      <c r="AK1280" s="12" t="s">
        <v>5131</v>
      </c>
      <c r="AL1280" s="8">
        <v>44222</v>
      </c>
      <c r="AM1280" s="7" t="s">
        <v>108</v>
      </c>
      <c r="AN1280" s="7" t="s">
        <v>76</v>
      </c>
      <c r="AO1280">
        <v>2</v>
      </c>
      <c r="AQ1280" s="14">
        <v>3</v>
      </c>
      <c r="AR1280" s="14">
        <v>1</v>
      </c>
      <c r="AS1280" s="15">
        <f t="shared" si="1559"/>
        <v>45344.25</v>
      </c>
      <c r="AT1280" s="14" t="s">
        <v>163</v>
      </c>
      <c r="AU1280" s="12">
        <v>3.3069999999999999</v>
      </c>
      <c r="AV1280" s="17"/>
      <c r="AW1280" s="18"/>
      <c r="AX1280" s="19"/>
      <c r="AY1280" s="17"/>
      <c r="AZ1280" s="14"/>
      <c r="BA1280" s="20" t="str">
        <f t="shared" si="1560"/>
        <v/>
      </c>
      <c r="BB1280" s="31">
        <f t="shared" si="1561"/>
        <v>0</v>
      </c>
      <c r="BC1280" s="22" t="s">
        <v>5132</v>
      </c>
      <c r="BD1280" s="23" t="s">
        <v>115</v>
      </c>
      <c r="BF1280" s="8"/>
      <c r="BG1280" s="32">
        <v>22535670</v>
      </c>
      <c r="BH1280" s="32">
        <v>23103591</v>
      </c>
      <c r="BI1280" s="32"/>
      <c r="BK1280" s="14" t="str">
        <f t="shared" si="1573"/>
        <v>A-965</v>
      </c>
      <c r="BL1280" s="14"/>
      <c r="BM1280" s="25"/>
      <c r="BN1280" s="26"/>
      <c r="BO1280" s="27"/>
      <c r="BP1280" s="26"/>
      <c r="BQ1280" s="28"/>
    </row>
    <row r="1281" spans="1:69" x14ac:dyDescent="0.25">
      <c r="A1281" t="str">
        <f>VLOOKUP(B1281,[2]RH!$B:$BV,72,0)</f>
        <v>si</v>
      </c>
      <c r="B1281" s="6">
        <v>1283</v>
      </c>
      <c r="C1281" s="7" t="s">
        <v>100</v>
      </c>
      <c r="D1281" s="7" t="s">
        <v>5133</v>
      </c>
      <c r="E1281" s="7" t="s">
        <v>67</v>
      </c>
      <c r="F1281" s="7" t="s">
        <v>258</v>
      </c>
      <c r="G1281" s="7" t="s">
        <v>890</v>
      </c>
      <c r="H1281" s="7" t="s">
        <v>891</v>
      </c>
      <c r="I1281" s="7" t="s">
        <v>892</v>
      </c>
      <c r="J1281" s="7" t="s">
        <v>190</v>
      </c>
      <c r="K1281" s="7" t="s">
        <v>89</v>
      </c>
      <c r="L1281" s="7" t="s">
        <v>90</v>
      </c>
      <c r="M1281" s="7" t="str">
        <f t="shared" si="1625"/>
        <v>Appolo</v>
      </c>
      <c r="N1281" s="8">
        <v>44966</v>
      </c>
      <c r="O1281" s="8"/>
      <c r="P1281" s="7">
        <f t="shared" ca="1" si="1562"/>
        <v>-6</v>
      </c>
      <c r="Q1281" s="8"/>
      <c r="R1281" s="7"/>
      <c r="S1281" s="7"/>
      <c r="T1281" s="9" t="s">
        <v>156</v>
      </c>
      <c r="U1281" s="7" t="str">
        <f t="shared" si="1551"/>
        <v>Contractuel</v>
      </c>
      <c r="V1281" s="8">
        <v>45627</v>
      </c>
      <c r="W1281" s="8">
        <v>45716</v>
      </c>
      <c r="X1281" s="8"/>
      <c r="Y1281" s="8"/>
      <c r="Z1281" s="8">
        <v>44966</v>
      </c>
      <c r="AA1281" s="7">
        <f t="shared" si="1552"/>
        <v>2</v>
      </c>
      <c r="AB1281" s="7">
        <f t="shared" si="1553"/>
        <v>2023</v>
      </c>
      <c r="AC1281" s="7">
        <f t="shared" si="1554"/>
        <v>2027</v>
      </c>
      <c r="AD1281" s="10" t="e">
        <f t="shared" ref="AD1281:AD1344" ca="1" si="1634">IF(#REF!="Non",(DAYS360(N1281,Q1281)/360),(DAYS360(N1281,TODAY())/360))</f>
        <v>#REF!</v>
      </c>
      <c r="AE1281" s="10" t="e">
        <f t="shared" ca="1" si="1556"/>
        <v>#REF!</v>
      </c>
      <c r="AF1281" s="8">
        <v>35153</v>
      </c>
      <c r="AG1281" s="11">
        <f t="shared" ca="1" si="1557"/>
        <v>28.956164383561642</v>
      </c>
      <c r="AH1281" s="10" t="str">
        <f t="shared" ca="1" si="1558"/>
        <v>&gt;25&lt; 35</v>
      </c>
      <c r="AI1281" s="12">
        <v>17284800</v>
      </c>
      <c r="AJ1281" s="13" t="s">
        <v>82</v>
      </c>
      <c r="AK1281" s="12">
        <v>14353249</v>
      </c>
      <c r="AL1281" s="8">
        <v>43789</v>
      </c>
      <c r="AM1281" s="7" t="s">
        <v>108</v>
      </c>
      <c r="AN1281" s="7" t="s">
        <v>109</v>
      </c>
      <c r="AQ1281">
        <v>3</v>
      </c>
      <c r="AR1281" s="70">
        <v>3</v>
      </c>
      <c r="AS1281" s="15">
        <f t="shared" si="1559"/>
        <v>46061.75</v>
      </c>
      <c r="AT1281" s="14" t="s">
        <v>163</v>
      </c>
      <c r="AU1281" s="12">
        <v>3.3069999999999999</v>
      </c>
      <c r="AV1281" s="17">
        <v>17</v>
      </c>
      <c r="AW1281" s="18">
        <v>53594</v>
      </c>
      <c r="AX1281" s="19" t="s">
        <v>5134</v>
      </c>
      <c r="AY1281" s="17">
        <v>67</v>
      </c>
      <c r="AZ1281" s="14" t="s">
        <v>203</v>
      </c>
      <c r="BA1281" s="20" t="str">
        <f t="shared" si="1560"/>
        <v>17535940171429852467</v>
      </c>
      <c r="BB1281" s="31">
        <f t="shared" si="1561"/>
        <v>20</v>
      </c>
      <c r="BC1281" s="22" t="s">
        <v>5135</v>
      </c>
      <c r="BD1281" s="23" t="s">
        <v>341</v>
      </c>
      <c r="BF1281" s="8">
        <v>45013</v>
      </c>
      <c r="BG1281" s="32">
        <v>58693604</v>
      </c>
      <c r="BH1281" s="32">
        <v>58691238</v>
      </c>
      <c r="BI1281" s="32"/>
      <c r="BJ1281" t="s">
        <v>486</v>
      </c>
      <c r="BK1281" s="14" t="str">
        <f>IF(K1281="CADRE","CADRE",CONCATENATE(J1281,"-",H1281))</f>
        <v>A-APPOLO</v>
      </c>
      <c r="BL1281" s="14" t="s">
        <v>288</v>
      </c>
      <c r="BM1281" s="25"/>
      <c r="BN1281" s="26" t="str">
        <f t="shared" ref="BN1281:BN1290" si="1635">BA1281</f>
        <v>17535940171429852467</v>
      </c>
      <c r="BO1281" s="27"/>
      <c r="BP1281" s="26"/>
      <c r="BQ1281" s="28"/>
    </row>
    <row r="1282" spans="1:69" x14ac:dyDescent="0.25">
      <c r="A1282" t="str">
        <f>VLOOKUP(B1282,[2]RH!$B:$BV,72,0)</f>
        <v>Non-Actif</v>
      </c>
      <c r="B1282" s="6">
        <v>1284</v>
      </c>
      <c r="C1282" s="7" t="s">
        <v>168</v>
      </c>
      <c r="D1282" s="7" t="s">
        <v>5136</v>
      </c>
      <c r="E1282" s="7" t="s">
        <v>67</v>
      </c>
      <c r="F1282" s="7" t="s">
        <v>118</v>
      </c>
      <c r="G1282" s="7" t="s">
        <v>220</v>
      </c>
      <c r="H1282" s="7">
        <v>965</v>
      </c>
      <c r="I1282" s="7" t="s">
        <v>280</v>
      </c>
      <c r="J1282" s="7" t="s">
        <v>281</v>
      </c>
      <c r="K1282" s="7" t="s">
        <v>146</v>
      </c>
      <c r="L1282" s="7" t="s">
        <v>90</v>
      </c>
      <c r="M1282" s="7" t="str">
        <f t="shared" si="1625"/>
        <v>Couturière</v>
      </c>
      <c r="N1282" s="8">
        <v>44966</v>
      </c>
      <c r="O1282" s="8"/>
      <c r="P1282" s="7">
        <f t="shared" ca="1" si="1562"/>
        <v>-615</v>
      </c>
      <c r="Q1282" s="8">
        <v>45091</v>
      </c>
      <c r="R1282" s="7" t="s">
        <v>5137</v>
      </c>
      <c r="S1282" s="7"/>
      <c r="T1282" s="9" t="s">
        <v>156</v>
      </c>
      <c r="U1282" s="7" t="str">
        <f t="shared" ref="U1282:U1345" si="1636">IF(T1282="CDI","Titulaire","Contractuel")</f>
        <v>Contractuel</v>
      </c>
      <c r="V1282" s="8">
        <v>45047</v>
      </c>
      <c r="W1282" s="8">
        <v>45107</v>
      </c>
      <c r="X1282" s="8"/>
      <c r="Y1282" s="8"/>
      <c r="Z1282" s="8">
        <v>44966</v>
      </c>
      <c r="AA1282" s="7">
        <f t="shared" ref="AA1282:AA1345" si="1637">MONTH(N1282)</f>
        <v>2</v>
      </c>
      <c r="AB1282" s="7">
        <f t="shared" ref="AB1282:AB1345" si="1638">IF(N1282="","",YEAR(N1282))</f>
        <v>2023</v>
      </c>
      <c r="AC1282" s="7">
        <f t="shared" ref="AC1282:AC1345" si="1639">AB1282+4</f>
        <v>2027</v>
      </c>
      <c r="AD1282" s="10" t="e">
        <f t="shared" ref="AD1282:AD1345" ca="1" si="1640">IF(#REF!="Non",(DAYS360(N1282,Q1282)/360),(DAYS360(N1282,TODAY())/360))</f>
        <v>#REF!</v>
      </c>
      <c r="AE1282" s="10" t="e">
        <f t="shared" ref="AE1282:AE1345" ca="1" si="1641">+IF(AD1282&lt;1,"&lt; 1",IF(AND(AD1282&gt;=1,AD1282&lt;2),"&lt; 2",IF(AND(AD1282&gt;=2,AD1282&lt;3),"&lt; 3",IF(AND(AD1282&gt;=3,AD1282&lt;=4),"&lt; 4",IF(AD1282&gt;4,"&gt; 4")))))</f>
        <v>#REF!</v>
      </c>
      <c r="AF1282" s="8">
        <v>37209</v>
      </c>
      <c r="AG1282" s="11">
        <f t="shared" ref="AG1282:AG1345" ca="1" si="1642">(TODAY()-AF1282)/365</f>
        <v>23.323287671232876</v>
      </c>
      <c r="AH1282" s="10" t="str">
        <f t="shared" ref="AH1282:AH1345" ca="1" si="1643">+IF(AG1282&lt;25,"&lt; 25",IF(AND(AG1282&gt;=25,AG1282&lt;35),"&gt;25&lt; 35",IF(AND(AG1282&gt;=35,AG1282&lt;45),"&gt;35&lt; 45",IF(AND(AG1282&gt;=45,AG1282&lt;=55),"&gt;45&lt; 55",IF(AG1282&gt;55,"&gt; 55")))))</f>
        <v>&lt; 25</v>
      </c>
      <c r="AI1282" s="12"/>
      <c r="AJ1282" s="13"/>
      <c r="AK1282" s="12">
        <v>14363613</v>
      </c>
      <c r="AL1282" s="8">
        <v>44805</v>
      </c>
      <c r="AM1282" s="7" t="s">
        <v>108</v>
      </c>
      <c r="AN1282" s="7" t="s">
        <v>76</v>
      </c>
      <c r="AQ1282" s="14">
        <v>3</v>
      </c>
      <c r="AR1282" s="14">
        <v>1</v>
      </c>
      <c r="AS1282" s="15">
        <f t="shared" ref="AS1282:AS1345" si="1644">N1282+(365.25*AR1282)</f>
        <v>45331.25</v>
      </c>
      <c r="AT1282" s="14" t="s">
        <v>163</v>
      </c>
      <c r="AU1282" s="12">
        <v>3.3069999999999999</v>
      </c>
      <c r="AV1282" s="17">
        <v>17</v>
      </c>
      <c r="AW1282" s="18" t="s">
        <v>201</v>
      </c>
      <c r="AX1282" s="19" t="s">
        <v>5138</v>
      </c>
      <c r="AY1282" s="17">
        <v>86</v>
      </c>
      <c r="AZ1282" s="14" t="s">
        <v>203</v>
      </c>
      <c r="BA1282" s="20" t="str">
        <f t="shared" ref="BA1282:BA1345" si="1645">CONCATENATE(AV1282,AW1282,AX1282,AY1282)</f>
        <v>17001000000323013486</v>
      </c>
      <c r="BB1282" s="31">
        <f t="shared" ref="BB1282:BB1345" si="1646">LEN(BA1282)</f>
        <v>20</v>
      </c>
      <c r="BC1282" s="22" t="s">
        <v>5139</v>
      </c>
      <c r="BD1282" s="23" t="s">
        <v>85</v>
      </c>
      <c r="BF1282" s="8"/>
      <c r="BG1282" s="32"/>
      <c r="BH1282" s="32"/>
      <c r="BI1282" s="32"/>
      <c r="BK1282" s="14" t="str">
        <f>IF(K1282="CADRE","CADRE",CONCATENATE(J1282,"-",H1282))</f>
        <v>B-965</v>
      </c>
      <c r="BL1282" s="14"/>
      <c r="BM1282" s="25"/>
      <c r="BN1282" s="26" t="str">
        <f t="shared" si="1635"/>
        <v>17001000000323013486</v>
      </c>
      <c r="BO1282" s="27"/>
      <c r="BP1282" s="26"/>
      <c r="BQ1282" s="28"/>
    </row>
    <row r="1283" spans="1:69" x14ac:dyDescent="0.25">
      <c r="A1283" t="str">
        <f>VLOOKUP(B1283,[2]RH!$B:$BV,72,0)</f>
        <v>si</v>
      </c>
      <c r="B1283" s="6">
        <v>1285</v>
      </c>
      <c r="C1283" s="7" t="s">
        <v>168</v>
      </c>
      <c r="D1283" s="7" t="s">
        <v>2341</v>
      </c>
      <c r="E1283" s="7" t="s">
        <v>67</v>
      </c>
      <c r="F1283" s="7" t="s">
        <v>118</v>
      </c>
      <c r="G1283" s="7" t="s">
        <v>188</v>
      </c>
      <c r="H1283" s="7" t="s">
        <v>562</v>
      </c>
      <c r="I1283" s="7" t="s">
        <v>1477</v>
      </c>
      <c r="J1283" s="7" t="s">
        <v>190</v>
      </c>
      <c r="K1283" s="7" t="s">
        <v>89</v>
      </c>
      <c r="L1283" s="7" t="s">
        <v>90</v>
      </c>
      <c r="M1283" s="7" t="str">
        <f t="shared" si="1625"/>
        <v>Team leader</v>
      </c>
      <c r="N1283" s="8">
        <v>44965</v>
      </c>
      <c r="O1283" s="8"/>
      <c r="P1283" s="7">
        <f t="shared" ref="P1283:P1346" ca="1" si="1647">IF(W1283="","",W1283-TODAY())</f>
        <v>55</v>
      </c>
      <c r="Q1283" s="8"/>
      <c r="R1283" s="7"/>
      <c r="S1283" s="7"/>
      <c r="T1283" s="9" t="s">
        <v>156</v>
      </c>
      <c r="U1283" s="7" t="str">
        <f t="shared" si="1636"/>
        <v>Contractuel</v>
      </c>
      <c r="V1283" s="8">
        <v>45689</v>
      </c>
      <c r="W1283" s="8">
        <f>VLOOKUP(B1283,[1]BASE!$A:$Q,17,0)</f>
        <v>45777</v>
      </c>
      <c r="X1283" s="8"/>
      <c r="Y1283" s="8"/>
      <c r="Z1283" s="8">
        <v>44966</v>
      </c>
      <c r="AA1283" s="7">
        <f t="shared" si="1637"/>
        <v>2</v>
      </c>
      <c r="AB1283" s="7">
        <f t="shared" si="1638"/>
        <v>2023</v>
      </c>
      <c r="AC1283" s="7">
        <f t="shared" si="1639"/>
        <v>2027</v>
      </c>
      <c r="AD1283" s="10" t="e">
        <f t="shared" ref="AD1283:AD1346" ca="1" si="1648">IF(#REF!="Non",(DAYS360(N1283,Q1283)/360),(DAYS360(N1283,TODAY())/360))</f>
        <v>#REF!</v>
      </c>
      <c r="AE1283" s="10" t="e">
        <f t="shared" ca="1" si="1641"/>
        <v>#REF!</v>
      </c>
      <c r="AF1283" s="8">
        <v>34578</v>
      </c>
      <c r="AG1283" s="11">
        <f t="shared" ca="1" si="1642"/>
        <v>30.531506849315068</v>
      </c>
      <c r="AH1283" s="10" t="str">
        <f t="shared" ca="1" si="1643"/>
        <v>&gt;25&lt; 35</v>
      </c>
      <c r="AI1283" s="12">
        <v>17054105</v>
      </c>
      <c r="AJ1283" s="13" t="s">
        <v>192</v>
      </c>
      <c r="AK1283" s="12">
        <v>11910505</v>
      </c>
      <c r="AL1283" s="8">
        <v>42998</v>
      </c>
      <c r="AM1283" s="7" t="s">
        <v>108</v>
      </c>
      <c r="AN1283" s="7" t="s">
        <v>76</v>
      </c>
      <c r="AO1283">
        <v>1</v>
      </c>
      <c r="AQ1283">
        <v>5</v>
      </c>
      <c r="AR1283" s="70">
        <v>3</v>
      </c>
      <c r="AS1283" s="15">
        <f t="shared" si="1644"/>
        <v>46060.75</v>
      </c>
      <c r="AT1283" s="14" t="s">
        <v>163</v>
      </c>
      <c r="AU1283" s="12">
        <v>3.3069999999999999</v>
      </c>
      <c r="AV1283" s="17" t="s">
        <v>106</v>
      </c>
      <c r="AW1283" s="18" t="s">
        <v>591</v>
      </c>
      <c r="AX1283" s="19" t="s">
        <v>2345</v>
      </c>
      <c r="AY1283" s="17" t="s">
        <v>725</v>
      </c>
      <c r="AZ1283" s="14" t="s">
        <v>230</v>
      </c>
      <c r="BA1283" s="20" t="str">
        <f t="shared" si="1645"/>
        <v>05046000114501371962</v>
      </c>
      <c r="BB1283" s="31">
        <f t="shared" si="1646"/>
        <v>20</v>
      </c>
      <c r="BC1283" s="22" t="s">
        <v>2346</v>
      </c>
      <c r="BD1283" s="23" t="s">
        <v>2105</v>
      </c>
      <c r="BF1283" s="8">
        <v>45027</v>
      </c>
      <c r="BG1283" s="32">
        <v>24891684</v>
      </c>
      <c r="BH1283" s="32">
        <v>95724487</v>
      </c>
      <c r="BI1283" s="32"/>
      <c r="BJ1283" t="s">
        <v>286</v>
      </c>
      <c r="BK1283" s="14" t="str">
        <f>IF(K1283="CADRE","CADRE",CONCATENATE(J1283,"-",H1283))</f>
        <v>A-P6 AR</v>
      </c>
      <c r="BL1283" s="14" t="s">
        <v>198</v>
      </c>
      <c r="BM1283" s="25"/>
      <c r="BN1283" s="26" t="str">
        <f t="shared" si="1635"/>
        <v>05046000114501371962</v>
      </c>
      <c r="BO1283" s="27" t="str">
        <f>D1283</f>
        <v>BARHOUMI YOSRA</v>
      </c>
      <c r="BP1283" s="26">
        <f>B1283</f>
        <v>1285</v>
      </c>
      <c r="BQ1283" s="28"/>
    </row>
    <row r="1284" spans="1:69" x14ac:dyDescent="0.25">
      <c r="A1284" t="str">
        <f>VLOOKUP(B1284,[2]RH!$B:$BV,72,0)</f>
        <v>Non-Actif</v>
      </c>
      <c r="B1284" s="6">
        <v>1286</v>
      </c>
      <c r="C1284" s="7" t="s">
        <v>168</v>
      </c>
      <c r="D1284" s="7" t="s">
        <v>2086</v>
      </c>
      <c r="E1284" s="7" t="s">
        <v>67</v>
      </c>
      <c r="F1284" s="7" t="s">
        <v>118</v>
      </c>
      <c r="G1284" s="7" t="s">
        <v>220</v>
      </c>
      <c r="H1284" s="7">
        <v>965</v>
      </c>
      <c r="I1284" s="7" t="s">
        <v>280</v>
      </c>
      <c r="J1284" s="7" t="s">
        <v>281</v>
      </c>
      <c r="K1284" s="7" t="s">
        <v>146</v>
      </c>
      <c r="L1284" s="7" t="s">
        <v>90</v>
      </c>
      <c r="M1284" s="7" t="str">
        <f t="shared" si="1625"/>
        <v>Couturière</v>
      </c>
      <c r="N1284" s="8">
        <v>44966</v>
      </c>
      <c r="O1284" s="8"/>
      <c r="P1284" s="7">
        <f t="shared" ca="1" si="1647"/>
        <v>-706</v>
      </c>
      <c r="Q1284" s="8">
        <v>44975</v>
      </c>
      <c r="R1284" s="7" t="s">
        <v>161</v>
      </c>
      <c r="S1284" s="7" t="s">
        <v>2332</v>
      </c>
      <c r="T1284" s="9" t="s">
        <v>156</v>
      </c>
      <c r="U1284" s="7" t="str">
        <f t="shared" si="1636"/>
        <v>Contractuel</v>
      </c>
      <c r="V1284" s="8">
        <v>44966</v>
      </c>
      <c r="W1284" s="8">
        <v>45016</v>
      </c>
      <c r="X1284" s="8"/>
      <c r="Y1284" s="8"/>
      <c r="Z1284" s="8">
        <v>44966</v>
      </c>
      <c r="AA1284" s="7">
        <f t="shared" si="1637"/>
        <v>2</v>
      </c>
      <c r="AB1284" s="7">
        <f t="shared" si="1638"/>
        <v>2023</v>
      </c>
      <c r="AC1284" s="7">
        <f t="shared" si="1639"/>
        <v>2027</v>
      </c>
      <c r="AD1284" s="10" t="e">
        <f t="shared" ref="AD1284:AD1347" ca="1" si="1649">IF(#REF!="Non",(DAYS360(N1284,Q1284)/360),(DAYS360(N1284,TODAY())/360))</f>
        <v>#REF!</v>
      </c>
      <c r="AE1284" s="10" t="e">
        <f t="shared" ca="1" si="1641"/>
        <v>#REF!</v>
      </c>
      <c r="AF1284" s="8">
        <v>29638</v>
      </c>
      <c r="AG1284" s="11">
        <f t="shared" ca="1" si="1642"/>
        <v>44.065753424657537</v>
      </c>
      <c r="AH1284" s="10" t="str">
        <f t="shared" ca="1" si="1643"/>
        <v>&gt;35&lt; 45</v>
      </c>
      <c r="AI1284" s="12">
        <v>12537286</v>
      </c>
      <c r="AJ1284" s="13" t="s">
        <v>192</v>
      </c>
      <c r="AK1284" s="12" t="s">
        <v>2088</v>
      </c>
      <c r="AL1284" s="8">
        <v>36678</v>
      </c>
      <c r="AM1284" s="7" t="s">
        <v>108</v>
      </c>
      <c r="AN1284" s="7" t="s">
        <v>76</v>
      </c>
      <c r="AO1284">
        <v>3</v>
      </c>
      <c r="AQ1284" s="14">
        <v>3</v>
      </c>
      <c r="AR1284" s="14">
        <v>1</v>
      </c>
      <c r="AS1284" s="15">
        <f t="shared" si="1644"/>
        <v>45331.25</v>
      </c>
      <c r="AT1284" s="14" t="s">
        <v>163</v>
      </c>
      <c r="AU1284" s="12">
        <v>3.3069999999999999</v>
      </c>
      <c r="AV1284" s="17" t="s">
        <v>236</v>
      </c>
      <c r="AW1284" s="18" t="s">
        <v>201</v>
      </c>
      <c r="AX1284" s="19" t="s">
        <v>2089</v>
      </c>
      <c r="AY1284" s="17" t="s">
        <v>852</v>
      </c>
      <c r="AZ1284" s="14" t="s">
        <v>203</v>
      </c>
      <c r="BA1284" s="20" t="str">
        <f t="shared" si="1645"/>
        <v>17001000000308417023</v>
      </c>
      <c r="BB1284" s="31">
        <f t="shared" si="1646"/>
        <v>20</v>
      </c>
      <c r="BC1284" s="22" t="s">
        <v>2090</v>
      </c>
      <c r="BD1284" s="23" t="s">
        <v>115</v>
      </c>
      <c r="BF1284" s="8"/>
      <c r="BG1284" s="32">
        <v>22686914</v>
      </c>
      <c r="BH1284" s="32">
        <v>53866914</v>
      </c>
      <c r="BI1284" s="32"/>
      <c r="BJ1284" t="s">
        <v>820</v>
      </c>
      <c r="BK1284" s="14" t="str">
        <f>IF(K1284="CADRE","CADRE",CONCATENATE(J1284,"-",H1284))</f>
        <v>B-965</v>
      </c>
      <c r="BL1284" s="14"/>
      <c r="BM1284" s="25"/>
      <c r="BN1284" s="26" t="str">
        <f t="shared" si="1635"/>
        <v>17001000000308417023</v>
      </c>
      <c r="BO1284" s="27" t="str">
        <f>D1284</f>
        <v>HELEL HAYET</v>
      </c>
      <c r="BP1284" s="26">
        <f>B1284</f>
        <v>1286</v>
      </c>
      <c r="BQ1284" s="28"/>
    </row>
    <row r="1285" spans="1:69" x14ac:dyDescent="0.25">
      <c r="A1285" t="str">
        <f>VLOOKUP(B1285,[2]RH!$B:$BV,72,0)</f>
        <v>si</v>
      </c>
      <c r="B1285" s="6">
        <v>1287</v>
      </c>
      <c r="C1285" s="7" t="s">
        <v>100</v>
      </c>
      <c r="D1285" s="7" t="s">
        <v>5140</v>
      </c>
      <c r="E1285" s="7" t="s">
        <v>67</v>
      </c>
      <c r="F1285" s="7" t="s">
        <v>258</v>
      </c>
      <c r="G1285" s="7" t="s">
        <v>570</v>
      </c>
      <c r="H1285" s="7" t="s">
        <v>649</v>
      </c>
      <c r="I1285" s="7" t="s">
        <v>3583</v>
      </c>
      <c r="J1285" s="7" t="s">
        <v>281</v>
      </c>
      <c r="K1285" s="7" t="s">
        <v>89</v>
      </c>
      <c r="L1285" s="7" t="s">
        <v>90</v>
      </c>
      <c r="M1285" s="7" t="str">
        <f t="shared" si="1625"/>
        <v>Fire W</v>
      </c>
      <c r="N1285" s="8">
        <v>44967</v>
      </c>
      <c r="O1285" s="8"/>
      <c r="P1285" s="7">
        <f t="shared" ca="1" si="1647"/>
        <v>-6</v>
      </c>
      <c r="Q1285" s="8"/>
      <c r="R1285" s="7"/>
      <c r="S1285" s="7"/>
      <c r="T1285" s="9" t="s">
        <v>156</v>
      </c>
      <c r="U1285" s="7" t="str">
        <f t="shared" si="1636"/>
        <v>Contractuel</v>
      </c>
      <c r="V1285" s="8">
        <v>45627</v>
      </c>
      <c r="W1285" s="8">
        <v>45716</v>
      </c>
      <c r="X1285" s="8"/>
      <c r="Y1285" s="8"/>
      <c r="Z1285" s="8">
        <v>44967</v>
      </c>
      <c r="AA1285" s="7">
        <f t="shared" si="1637"/>
        <v>2</v>
      </c>
      <c r="AB1285" s="7">
        <f t="shared" si="1638"/>
        <v>2023</v>
      </c>
      <c r="AC1285" s="7">
        <f t="shared" si="1639"/>
        <v>2027</v>
      </c>
      <c r="AD1285" s="10" t="e">
        <f t="shared" ref="AD1285:AD1348" ca="1" si="1650">IF(#REF!="Non",(DAYS360(N1285,Q1285)/360),(DAYS360(N1285,TODAY())/360))</f>
        <v>#REF!</v>
      </c>
      <c r="AE1285" s="10" t="e">
        <f t="shared" ca="1" si="1641"/>
        <v>#REF!</v>
      </c>
      <c r="AF1285" s="8">
        <v>36481</v>
      </c>
      <c r="AG1285" s="11">
        <f t="shared" ca="1" si="1642"/>
        <v>25.317808219178083</v>
      </c>
      <c r="AH1285" s="10" t="str">
        <f t="shared" ca="1" si="1643"/>
        <v>&gt;25&lt; 35</v>
      </c>
      <c r="AI1285" s="12">
        <v>12537286</v>
      </c>
      <c r="AJ1285" s="13" t="s">
        <v>192</v>
      </c>
      <c r="AK1285" s="12">
        <v>12353662</v>
      </c>
      <c r="AL1285" s="8">
        <v>42844</v>
      </c>
      <c r="AM1285" s="7" t="s">
        <v>108</v>
      </c>
      <c r="AN1285" s="7" t="s">
        <v>109</v>
      </c>
      <c r="AQ1285">
        <v>3</v>
      </c>
      <c r="AR1285" s="70">
        <v>3</v>
      </c>
      <c r="AS1285" s="15">
        <f t="shared" si="1644"/>
        <v>46062.75</v>
      </c>
      <c r="AT1285" s="14" t="s">
        <v>163</v>
      </c>
      <c r="AU1285" s="12">
        <v>3.3069999999999999</v>
      </c>
      <c r="AV1285" s="17" t="s">
        <v>150</v>
      </c>
      <c r="AW1285" s="18">
        <v>11001</v>
      </c>
      <c r="AX1285" s="19">
        <v>57121612940</v>
      </c>
      <c r="AY1285" s="17">
        <v>49</v>
      </c>
      <c r="AZ1285" s="14" t="s">
        <v>174</v>
      </c>
      <c r="BA1285" s="20" t="str">
        <f t="shared" si="1645"/>
        <v>07110015712161294049</v>
      </c>
      <c r="BB1285" s="31">
        <f t="shared" si="1646"/>
        <v>20</v>
      </c>
      <c r="BC1285" s="22" t="s">
        <v>5141</v>
      </c>
      <c r="BD1285" s="23" t="s">
        <v>85</v>
      </c>
      <c r="BF1285" s="8"/>
      <c r="BG1285" s="32">
        <v>23940598</v>
      </c>
      <c r="BH1285" s="32">
        <v>92012396</v>
      </c>
      <c r="BI1285" s="32"/>
      <c r="BJ1285" t="s">
        <v>5142</v>
      </c>
      <c r="BK1285" s="14" t="str">
        <f>IF(K1285="CADRE","CADRE",CONCATENATE(J1285,"-",H1285))</f>
        <v>B-Panda</v>
      </c>
      <c r="BL1285" s="14" t="s">
        <v>288</v>
      </c>
      <c r="BM1285" s="25"/>
      <c r="BN1285" s="26" t="str">
        <f t="shared" si="1635"/>
        <v>07110015712161294049</v>
      </c>
      <c r="BO1285" s="27"/>
      <c r="BP1285" s="26"/>
      <c r="BQ1285" s="28"/>
    </row>
    <row r="1286" spans="1:69" x14ac:dyDescent="0.25">
      <c r="A1286" t="str">
        <f>VLOOKUP(B1286,[2]RH!$B:$BV,72,0)</f>
        <v>Non-Actif</v>
      </c>
      <c r="B1286" s="6">
        <v>1288</v>
      </c>
      <c r="C1286" s="7" t="s">
        <v>168</v>
      </c>
      <c r="D1286" s="7" t="s">
        <v>3993</v>
      </c>
      <c r="E1286" s="7" t="s">
        <v>67</v>
      </c>
      <c r="F1286" s="7" t="s">
        <v>118</v>
      </c>
      <c r="G1286" s="7" t="s">
        <v>220</v>
      </c>
      <c r="H1286" s="7">
        <v>965</v>
      </c>
      <c r="I1286" s="7" t="s">
        <v>5121</v>
      </c>
      <c r="J1286" s="7" t="s">
        <v>190</v>
      </c>
      <c r="K1286" s="7" t="s">
        <v>146</v>
      </c>
      <c r="L1286" s="7" t="s">
        <v>90</v>
      </c>
      <c r="M1286" s="7" t="str">
        <f t="shared" si="1625"/>
        <v>Couturière</v>
      </c>
      <c r="N1286" s="8">
        <v>44979</v>
      </c>
      <c r="O1286" s="8"/>
      <c r="P1286" s="7">
        <f t="shared" ca="1" si="1647"/>
        <v>-645</v>
      </c>
      <c r="Q1286" s="8">
        <v>45078</v>
      </c>
      <c r="R1286" s="7" t="s">
        <v>5143</v>
      </c>
      <c r="S1286" s="7">
        <v>45107</v>
      </c>
      <c r="T1286" s="9" t="s">
        <v>156</v>
      </c>
      <c r="U1286" s="7" t="str">
        <f t="shared" si="1636"/>
        <v>Contractuel</v>
      </c>
      <c r="V1286" s="8">
        <v>45047</v>
      </c>
      <c r="W1286" s="8">
        <v>45077</v>
      </c>
      <c r="X1286" s="8"/>
      <c r="Y1286" s="8"/>
      <c r="Z1286" s="8">
        <v>44614</v>
      </c>
      <c r="AA1286" s="7">
        <f t="shared" si="1637"/>
        <v>2</v>
      </c>
      <c r="AB1286" s="7">
        <f t="shared" si="1638"/>
        <v>2023</v>
      </c>
      <c r="AC1286" s="7">
        <f t="shared" si="1639"/>
        <v>2027</v>
      </c>
      <c r="AD1286" s="10" t="e">
        <f t="shared" ref="AD1286:AD1349" ca="1" si="1651">IF(#REF!="Non",(DAYS360(N1286,Q1286)/360),(DAYS360(N1286,TODAY())/360))</f>
        <v>#REF!</v>
      </c>
      <c r="AE1286" s="10" t="e">
        <f t="shared" ca="1" si="1641"/>
        <v>#REF!</v>
      </c>
      <c r="AF1286" s="8">
        <v>27980</v>
      </c>
      <c r="AG1286" s="11">
        <f t="shared" ca="1" si="1642"/>
        <v>48.608219178082194</v>
      </c>
      <c r="AH1286" s="10" t="str">
        <f t="shared" ca="1" si="1643"/>
        <v>&gt;45&lt; 55</v>
      </c>
      <c r="AI1286" s="12">
        <v>11815792</v>
      </c>
      <c r="AJ1286" s="40" t="s">
        <v>213</v>
      </c>
      <c r="AK1286" s="12" t="s">
        <v>5144</v>
      </c>
      <c r="AL1286" s="8">
        <v>38284</v>
      </c>
      <c r="AM1286" s="7" t="s">
        <v>108</v>
      </c>
      <c r="AN1286" s="7" t="s">
        <v>76</v>
      </c>
      <c r="AO1286">
        <v>3</v>
      </c>
      <c r="AQ1286" s="14">
        <v>3</v>
      </c>
      <c r="AR1286" s="14">
        <v>1</v>
      </c>
      <c r="AS1286" s="15">
        <f t="shared" si="1644"/>
        <v>45344.25</v>
      </c>
      <c r="AT1286" s="14" t="s">
        <v>163</v>
      </c>
      <c r="AU1286" s="12">
        <v>3.3069999999999999</v>
      </c>
      <c r="AV1286" s="17">
        <v>17</v>
      </c>
      <c r="AW1286" s="18" t="s">
        <v>201</v>
      </c>
      <c r="AX1286" s="19" t="s">
        <v>5145</v>
      </c>
      <c r="AY1286" s="17">
        <v>36</v>
      </c>
      <c r="AZ1286" s="14" t="s">
        <v>203</v>
      </c>
      <c r="BA1286" s="20" t="str">
        <f t="shared" si="1645"/>
        <v>17001000000286653036</v>
      </c>
      <c r="BB1286" s="31">
        <f t="shared" si="1646"/>
        <v>20</v>
      </c>
      <c r="BC1286" s="22" t="s">
        <v>2655</v>
      </c>
      <c r="BD1286" s="23" t="s">
        <v>341</v>
      </c>
      <c r="BF1286" s="8"/>
      <c r="BG1286" s="32">
        <v>52731233</v>
      </c>
      <c r="BH1286" s="32">
        <v>22355680</v>
      </c>
      <c r="BI1286" s="32"/>
      <c r="BK1286" s="14" t="str">
        <f t="shared" ref="BK1286:BK1338" si="1652">IF(K1286="CADRE","CADRE",CONCATENATE(J1286,"-",H1286))</f>
        <v>A-965</v>
      </c>
      <c r="BL1286" s="14"/>
      <c r="BM1286" s="25"/>
      <c r="BN1286" s="26" t="str">
        <f t="shared" si="1635"/>
        <v>17001000000286653036</v>
      </c>
      <c r="BO1286" s="27"/>
      <c r="BP1286" s="26"/>
      <c r="BQ1286" s="28"/>
    </row>
    <row r="1287" spans="1:69" x14ac:dyDescent="0.25">
      <c r="A1287" t="str">
        <f>VLOOKUP(B1287,[2]RH!$B:$BV,72,0)</f>
        <v>Non-Actif</v>
      </c>
      <c r="B1287" s="6">
        <v>1289</v>
      </c>
      <c r="C1287" s="7" t="s">
        <v>168</v>
      </c>
      <c r="D1287" s="7" t="s">
        <v>5146</v>
      </c>
      <c r="E1287" s="7" t="s">
        <v>67</v>
      </c>
      <c r="F1287" s="7" t="s">
        <v>118</v>
      </c>
      <c r="G1287" s="7" t="s">
        <v>220</v>
      </c>
      <c r="H1287" s="7" t="s">
        <v>225</v>
      </c>
      <c r="I1287" s="7" t="s">
        <v>614</v>
      </c>
      <c r="J1287" s="7" t="s">
        <v>281</v>
      </c>
      <c r="K1287" s="7" t="s">
        <v>146</v>
      </c>
      <c r="L1287" s="7" t="s">
        <v>90</v>
      </c>
      <c r="M1287" s="7" t="str">
        <f t="shared" si="1625"/>
        <v>Couturière</v>
      </c>
      <c r="N1287" s="8">
        <v>44971</v>
      </c>
      <c r="O1287" s="8"/>
      <c r="P1287" s="7">
        <f t="shared" ca="1" si="1647"/>
        <v>-553</v>
      </c>
      <c r="Q1287" s="8">
        <v>45152</v>
      </c>
      <c r="R1287" s="7" t="s">
        <v>4476</v>
      </c>
      <c r="S1287" s="7"/>
      <c r="T1287" s="9" t="s">
        <v>156</v>
      </c>
      <c r="U1287" s="7" t="str">
        <f t="shared" si="1636"/>
        <v>Contractuel</v>
      </c>
      <c r="V1287" s="8">
        <v>45108</v>
      </c>
      <c r="W1287" s="8">
        <v>45169</v>
      </c>
      <c r="X1287" s="8"/>
      <c r="Y1287" s="8"/>
      <c r="Z1287" s="8">
        <v>44971</v>
      </c>
      <c r="AA1287" s="7">
        <f t="shared" si="1637"/>
        <v>2</v>
      </c>
      <c r="AB1287" s="7">
        <f t="shared" si="1638"/>
        <v>2023</v>
      </c>
      <c r="AC1287" s="7">
        <f t="shared" si="1639"/>
        <v>2027</v>
      </c>
      <c r="AD1287" s="10" t="e">
        <f t="shared" ref="AD1287:AD1350" ca="1" si="1653">IF(#REF!="Non",(DAYS360(N1287,Q1287)/360),(DAYS360(N1287,TODAY())/360))</f>
        <v>#REF!</v>
      </c>
      <c r="AE1287" s="10" t="e">
        <f t="shared" ca="1" si="1641"/>
        <v>#REF!</v>
      </c>
      <c r="AF1287" s="8">
        <v>32147</v>
      </c>
      <c r="AG1287" s="11">
        <f t="shared" ca="1" si="1642"/>
        <v>37.19178082191781</v>
      </c>
      <c r="AH1287" s="10" t="str">
        <f t="shared" ca="1" si="1643"/>
        <v>&gt;35&lt; 45</v>
      </c>
      <c r="AI1287" s="12">
        <v>16912073</v>
      </c>
      <c r="AJ1287" s="40" t="s">
        <v>213</v>
      </c>
      <c r="AK1287" s="12" t="s">
        <v>5147</v>
      </c>
      <c r="AL1287" s="8">
        <v>40758</v>
      </c>
      <c r="AM1287" s="7" t="s">
        <v>108</v>
      </c>
      <c r="AN1287" s="7" t="s">
        <v>76</v>
      </c>
      <c r="AO1287">
        <v>2</v>
      </c>
      <c r="AQ1287" s="14">
        <v>3</v>
      </c>
      <c r="AR1287" s="14">
        <v>1</v>
      </c>
      <c r="AS1287" s="15">
        <f t="shared" si="1644"/>
        <v>45336.25</v>
      </c>
      <c r="AT1287" s="14" t="s">
        <v>163</v>
      </c>
      <c r="AU1287" s="12">
        <v>3.3069999999999999</v>
      </c>
      <c r="AV1287" s="17">
        <v>17</v>
      </c>
      <c r="AW1287" s="18">
        <v>53594</v>
      </c>
      <c r="AX1287" s="19" t="s">
        <v>5148</v>
      </c>
      <c r="AY1287" s="17">
        <v>81</v>
      </c>
      <c r="AZ1287" s="14" t="s">
        <v>203</v>
      </c>
      <c r="BA1287" s="20" t="str">
        <f t="shared" si="1645"/>
        <v>17535940174239899981</v>
      </c>
      <c r="BB1287" s="31">
        <f t="shared" si="1646"/>
        <v>20</v>
      </c>
      <c r="BC1287" s="22" t="s">
        <v>5149</v>
      </c>
      <c r="BD1287" s="23" t="s">
        <v>482</v>
      </c>
      <c r="BF1287" s="8">
        <v>44971</v>
      </c>
      <c r="BG1287" s="32">
        <v>53969084</v>
      </c>
      <c r="BH1287" s="32">
        <v>93141391</v>
      </c>
      <c r="BI1287" s="32"/>
      <c r="BJ1287" t="s">
        <v>1217</v>
      </c>
      <c r="BK1287" s="14" t="str">
        <f t="shared" si="1652"/>
        <v>B-P6 AV</v>
      </c>
      <c r="BL1287" s="14" t="s">
        <v>595</v>
      </c>
      <c r="BM1287" s="25"/>
      <c r="BN1287" s="26" t="str">
        <f t="shared" si="1635"/>
        <v>17535940174239899981</v>
      </c>
      <c r="BO1287" s="27"/>
      <c r="BP1287" s="26"/>
      <c r="BQ1287" s="28"/>
    </row>
    <row r="1288" spans="1:69" x14ac:dyDescent="0.25">
      <c r="A1288" t="str">
        <f>VLOOKUP(B1288,[2]RH!$B:$BV,72,0)</f>
        <v>si</v>
      </c>
      <c r="B1288" s="6">
        <v>1290</v>
      </c>
      <c r="C1288" s="7" t="s">
        <v>168</v>
      </c>
      <c r="D1288" s="7" t="s">
        <v>5150</v>
      </c>
      <c r="E1288" s="7" t="s">
        <v>67</v>
      </c>
      <c r="F1288" s="7" t="s">
        <v>118</v>
      </c>
      <c r="G1288" s="7" t="s">
        <v>220</v>
      </c>
      <c r="H1288" s="7" t="s">
        <v>225</v>
      </c>
      <c r="I1288" s="7" t="s">
        <v>614</v>
      </c>
      <c r="J1288" s="7" t="s">
        <v>281</v>
      </c>
      <c r="K1288" s="7" t="s">
        <v>146</v>
      </c>
      <c r="L1288" s="7" t="s">
        <v>90</v>
      </c>
      <c r="M1288" s="7" t="str">
        <f t="shared" si="1625"/>
        <v>Couturière</v>
      </c>
      <c r="N1288" s="8">
        <v>44971</v>
      </c>
      <c r="O1288" s="8"/>
      <c r="P1288" s="7">
        <f t="shared" ca="1" si="1647"/>
        <v>25</v>
      </c>
      <c r="Q1288" s="8"/>
      <c r="R1288" s="7"/>
      <c r="S1288" s="7"/>
      <c r="T1288" s="9" t="s">
        <v>156</v>
      </c>
      <c r="U1288" s="7" t="str">
        <f t="shared" si="1636"/>
        <v>Contractuel</v>
      </c>
      <c r="V1288" s="8">
        <v>45689</v>
      </c>
      <c r="W1288" s="8">
        <f>VLOOKUP(B1288,[1]BASE!$A:$Q,17,0)</f>
        <v>45747</v>
      </c>
      <c r="X1288" s="8"/>
      <c r="Y1288" s="8"/>
      <c r="Z1288" s="8">
        <v>44971</v>
      </c>
      <c r="AA1288" s="7">
        <f t="shared" si="1637"/>
        <v>2</v>
      </c>
      <c r="AB1288" s="7">
        <f t="shared" si="1638"/>
        <v>2023</v>
      </c>
      <c r="AC1288" s="7">
        <f t="shared" si="1639"/>
        <v>2027</v>
      </c>
      <c r="AD1288" s="10" t="e">
        <f t="shared" ref="AD1288:AD1351" ca="1" si="1654">IF(#REF!="Non",(DAYS360(N1288,Q1288)/360),(DAYS360(N1288,TODAY())/360))</f>
        <v>#REF!</v>
      </c>
      <c r="AE1288" s="10" t="e">
        <f t="shared" ca="1" si="1641"/>
        <v>#REF!</v>
      </c>
      <c r="AF1288" s="8">
        <v>29289</v>
      </c>
      <c r="AG1288" s="11">
        <f t="shared" ca="1" si="1642"/>
        <v>45.021917808219179</v>
      </c>
      <c r="AH1288" s="10" t="str">
        <f t="shared" ca="1" si="1643"/>
        <v>&gt;45&lt; 55</v>
      </c>
      <c r="AI1288" s="12">
        <v>12150458</v>
      </c>
      <c r="AJ1288" s="13" t="s">
        <v>120</v>
      </c>
      <c r="AK1288" s="12" t="s">
        <v>5151</v>
      </c>
      <c r="AL1288" s="8">
        <v>35229</v>
      </c>
      <c r="AM1288" s="7" t="s">
        <v>108</v>
      </c>
      <c r="AN1288" s="7" t="s">
        <v>76</v>
      </c>
      <c r="AO1288">
        <v>2</v>
      </c>
      <c r="AQ1288">
        <v>3</v>
      </c>
      <c r="AR1288" s="70">
        <v>3</v>
      </c>
      <c r="AS1288" s="15">
        <f t="shared" si="1644"/>
        <v>46066.75</v>
      </c>
      <c r="AT1288" s="14" t="s">
        <v>163</v>
      </c>
      <c r="AU1288" s="12">
        <v>3.3069999999999999</v>
      </c>
      <c r="AV1288" s="17">
        <v>17</v>
      </c>
      <c r="AW1288" s="18" t="s">
        <v>201</v>
      </c>
      <c r="AX1288" s="19" t="s">
        <v>5152</v>
      </c>
      <c r="AY1288" s="17">
        <v>16</v>
      </c>
      <c r="AZ1288" s="14" t="s">
        <v>203</v>
      </c>
      <c r="BA1288" s="20" t="str">
        <f t="shared" si="1645"/>
        <v>17001000000323759416</v>
      </c>
      <c r="BB1288" s="31">
        <f t="shared" si="1646"/>
        <v>20</v>
      </c>
      <c r="BC1288" s="22" t="s">
        <v>769</v>
      </c>
      <c r="BD1288" s="23" t="s">
        <v>115</v>
      </c>
      <c r="BF1288" s="8">
        <v>44971</v>
      </c>
      <c r="BG1288" s="32">
        <v>23363588</v>
      </c>
      <c r="BH1288" s="32"/>
      <c r="BI1288" s="32"/>
      <c r="BJ1288" t="s">
        <v>769</v>
      </c>
      <c r="BK1288" s="14" t="str">
        <f>IF(K1288="CADRE","CADRE",CONCATENATE(J1288,"-",H1288))</f>
        <v>B-P6 AV</v>
      </c>
      <c r="BL1288" s="14" t="s">
        <v>595</v>
      </c>
      <c r="BM1288" s="25"/>
      <c r="BN1288" s="26" t="str">
        <f t="shared" si="1635"/>
        <v>17001000000323759416</v>
      </c>
      <c r="BO1288" s="27" t="str">
        <f>D1288</f>
        <v>KOUKI SAMIA</v>
      </c>
      <c r="BP1288" s="26">
        <f>B1288</f>
        <v>1290</v>
      </c>
      <c r="BQ1288" s="28"/>
    </row>
    <row r="1289" spans="1:69" x14ac:dyDescent="0.25">
      <c r="A1289" t="str">
        <f>VLOOKUP(B1289,[2]RH!$B:$BV,72,0)</f>
        <v>si</v>
      </c>
      <c r="B1289" s="6">
        <v>1291</v>
      </c>
      <c r="C1289" s="7" t="s">
        <v>168</v>
      </c>
      <c r="D1289" s="7" t="s">
        <v>5153</v>
      </c>
      <c r="E1289" s="7" t="s">
        <v>67</v>
      </c>
      <c r="F1289" s="7" t="s">
        <v>118</v>
      </c>
      <c r="G1289" s="7" t="s">
        <v>408</v>
      </c>
      <c r="H1289" s="7" t="s">
        <v>2398</v>
      </c>
      <c r="I1289" s="7" t="s">
        <v>2487</v>
      </c>
      <c r="J1289" s="7" t="s">
        <v>281</v>
      </c>
      <c r="K1289" s="7" t="s">
        <v>146</v>
      </c>
      <c r="L1289" s="7" t="s">
        <v>90</v>
      </c>
      <c r="M1289" s="7" t="str">
        <f t="shared" si="1625"/>
        <v>Alimentatrice</v>
      </c>
      <c r="N1289" s="8">
        <v>44970</v>
      </c>
      <c r="O1289" s="8"/>
      <c r="P1289" s="7">
        <f t="shared" ca="1" si="1647"/>
        <v>25</v>
      </c>
      <c r="Q1289" s="8"/>
      <c r="R1289" s="7"/>
      <c r="S1289" s="7"/>
      <c r="T1289" s="9" t="s">
        <v>156</v>
      </c>
      <c r="U1289" s="7" t="str">
        <f t="shared" si="1636"/>
        <v>Contractuel</v>
      </c>
      <c r="V1289" s="8">
        <v>45689</v>
      </c>
      <c r="W1289" s="8">
        <f>VLOOKUP(B1289,[1]BASE!$A:$Q,17,0)</f>
        <v>45747</v>
      </c>
      <c r="X1289" s="8"/>
      <c r="Y1289" s="8"/>
      <c r="Z1289" s="8">
        <v>44970</v>
      </c>
      <c r="AA1289" s="7">
        <f t="shared" si="1637"/>
        <v>2</v>
      </c>
      <c r="AB1289" s="7">
        <f t="shared" si="1638"/>
        <v>2023</v>
      </c>
      <c r="AC1289" s="7">
        <f t="shared" si="1639"/>
        <v>2027</v>
      </c>
      <c r="AD1289" s="10" t="e">
        <f t="shared" ref="AD1289:AD1352" ca="1" si="1655">IF(#REF!="Non",(DAYS360(N1289,Q1289)/360),(DAYS360(N1289,TODAY())/360))</f>
        <v>#REF!</v>
      </c>
      <c r="AE1289" s="10" t="e">
        <f t="shared" ca="1" si="1641"/>
        <v>#REF!</v>
      </c>
      <c r="AF1289" s="8">
        <v>33279</v>
      </c>
      <c r="AG1289" s="11">
        <f t="shared" ca="1" si="1642"/>
        <v>34.090410958904108</v>
      </c>
      <c r="AH1289" s="10" t="str">
        <f t="shared" ca="1" si="1643"/>
        <v>&gt;25&lt; 35</v>
      </c>
      <c r="AI1289" s="12">
        <v>17210548</v>
      </c>
      <c r="AJ1289" s="13" t="s">
        <v>106</v>
      </c>
      <c r="AK1289" s="12" t="s">
        <v>5154</v>
      </c>
      <c r="AL1289" s="8">
        <v>40343</v>
      </c>
      <c r="AM1289" s="7" t="s">
        <v>108</v>
      </c>
      <c r="AN1289" s="7" t="s">
        <v>76</v>
      </c>
      <c r="AQ1289">
        <v>3</v>
      </c>
      <c r="AR1289" s="70">
        <v>3</v>
      </c>
      <c r="AS1289" s="15">
        <f t="shared" si="1644"/>
        <v>46065.75</v>
      </c>
      <c r="AT1289" s="14" t="s">
        <v>163</v>
      </c>
      <c r="AU1289" s="12">
        <v>3.3069999999999999</v>
      </c>
      <c r="AV1289" s="17" t="s">
        <v>236</v>
      </c>
      <c r="AW1289" s="18" t="s">
        <v>201</v>
      </c>
      <c r="AX1289" s="19" t="s">
        <v>5155</v>
      </c>
      <c r="AY1289" s="17" t="s">
        <v>142</v>
      </c>
      <c r="AZ1289" s="14" t="s">
        <v>203</v>
      </c>
      <c r="BA1289" s="20" t="str">
        <f t="shared" si="1645"/>
        <v>17001000000290310033</v>
      </c>
      <c r="BB1289" s="31">
        <f t="shared" si="1646"/>
        <v>20</v>
      </c>
      <c r="BC1289" s="22" t="s">
        <v>5156</v>
      </c>
      <c r="BD1289" s="23" t="s">
        <v>115</v>
      </c>
      <c r="BF1289" s="8"/>
      <c r="BG1289" s="32">
        <v>50996744</v>
      </c>
      <c r="BH1289" s="32">
        <v>27999074</v>
      </c>
      <c r="BI1289" s="32"/>
      <c r="BJ1289" t="s">
        <v>5157</v>
      </c>
      <c r="BK1289" s="14" t="str">
        <f t="shared" si="1652"/>
        <v>B-P7 AR</v>
      </c>
      <c r="BL1289" s="14" t="s">
        <v>288</v>
      </c>
      <c r="BM1289" s="25"/>
      <c r="BN1289" s="26" t="str">
        <f t="shared" si="1635"/>
        <v>17001000000290310033</v>
      </c>
      <c r="BO1289" s="27"/>
      <c r="BP1289" s="26"/>
      <c r="BQ1289" s="28"/>
    </row>
    <row r="1290" spans="1:69" x14ac:dyDescent="0.25">
      <c r="A1290" t="str">
        <f>VLOOKUP(B1290,[2]RH!$B:$BV,72,0)</f>
        <v>Non-Actif</v>
      </c>
      <c r="B1290" s="6">
        <v>1292</v>
      </c>
      <c r="C1290" s="7" t="s">
        <v>100</v>
      </c>
      <c r="D1290" s="7" t="s">
        <v>5158</v>
      </c>
      <c r="E1290" s="7" t="s">
        <v>67</v>
      </c>
      <c r="F1290" s="7" t="s">
        <v>118</v>
      </c>
      <c r="G1290" s="7" t="s">
        <v>220</v>
      </c>
      <c r="H1290" s="7" t="s">
        <v>649</v>
      </c>
      <c r="I1290" s="7" t="s">
        <v>650</v>
      </c>
      <c r="J1290" s="7" t="s">
        <v>281</v>
      </c>
      <c r="K1290" s="7" t="s">
        <v>146</v>
      </c>
      <c r="L1290" s="7" t="s">
        <v>90</v>
      </c>
      <c r="M1290" s="7" t="str">
        <f t="shared" si="1625"/>
        <v>Couturière</v>
      </c>
      <c r="N1290" s="8">
        <v>44971</v>
      </c>
      <c r="O1290" s="8"/>
      <c r="P1290" s="7">
        <f t="shared" ca="1" si="1647"/>
        <v>-400</v>
      </c>
      <c r="Q1290" s="8">
        <v>45292</v>
      </c>
      <c r="R1290" s="7" t="s">
        <v>2087</v>
      </c>
      <c r="S1290" s="7"/>
      <c r="T1290" s="9" t="s">
        <v>156</v>
      </c>
      <c r="U1290" s="7" t="str">
        <f t="shared" si="1636"/>
        <v>Contractuel</v>
      </c>
      <c r="V1290" s="8">
        <v>45261</v>
      </c>
      <c r="W1290" s="8">
        <v>45322</v>
      </c>
      <c r="X1290" s="8"/>
      <c r="Y1290" s="8"/>
      <c r="Z1290" s="8">
        <v>44971</v>
      </c>
      <c r="AA1290" s="7">
        <f t="shared" si="1637"/>
        <v>2</v>
      </c>
      <c r="AB1290" s="7">
        <f t="shared" si="1638"/>
        <v>2023</v>
      </c>
      <c r="AC1290" s="7">
        <f t="shared" si="1639"/>
        <v>2027</v>
      </c>
      <c r="AD1290" s="10" t="e">
        <f t="shared" ref="AD1290:AD1353" ca="1" si="1656">IF(#REF!="Non",(DAYS360(N1290,Q1290)/360),(DAYS360(N1290,TODAY())/360))</f>
        <v>#REF!</v>
      </c>
      <c r="AE1290" s="10" t="e">
        <f t="shared" ca="1" si="1641"/>
        <v>#REF!</v>
      </c>
      <c r="AF1290" s="8">
        <v>38214</v>
      </c>
      <c r="AG1290" s="11">
        <f t="shared" ca="1" si="1642"/>
        <v>20.56986301369863</v>
      </c>
      <c r="AH1290" s="10" t="str">
        <f t="shared" ca="1" si="1643"/>
        <v>&lt; 25</v>
      </c>
      <c r="AI1290" s="12">
        <v>17629832</v>
      </c>
      <c r="AJ1290" s="13" t="s">
        <v>73</v>
      </c>
      <c r="AK1290" s="12">
        <v>14670549</v>
      </c>
      <c r="AL1290" s="8">
        <v>44524</v>
      </c>
      <c r="AM1290" s="7" t="s">
        <v>108</v>
      </c>
      <c r="AN1290" s="7" t="s">
        <v>109</v>
      </c>
      <c r="AQ1290" s="14">
        <v>3</v>
      </c>
      <c r="AR1290" s="14">
        <v>1</v>
      </c>
      <c r="AS1290" s="15">
        <f t="shared" si="1644"/>
        <v>45336.25</v>
      </c>
      <c r="AT1290" s="14" t="s">
        <v>163</v>
      </c>
      <c r="AU1290" s="12">
        <v>3.3069999999999999</v>
      </c>
      <c r="AV1290" s="17" t="s">
        <v>236</v>
      </c>
      <c r="AW1290" s="18" t="s">
        <v>201</v>
      </c>
      <c r="AX1290" s="19" t="s">
        <v>5159</v>
      </c>
      <c r="AY1290" s="17" t="s">
        <v>980</v>
      </c>
      <c r="AZ1290" s="14" t="s">
        <v>203</v>
      </c>
      <c r="BA1290" s="20" t="str">
        <f t="shared" si="1645"/>
        <v>17001000000314789535</v>
      </c>
      <c r="BB1290" s="31">
        <f t="shared" si="1646"/>
        <v>20</v>
      </c>
      <c r="BC1290" s="22" t="s">
        <v>5160</v>
      </c>
      <c r="BD1290" s="23" t="s">
        <v>85</v>
      </c>
      <c r="BF1290" s="8">
        <v>44971</v>
      </c>
      <c r="BG1290" s="32">
        <v>20772916</v>
      </c>
      <c r="BH1290" s="32">
        <v>21483638</v>
      </c>
      <c r="BI1290" s="32"/>
      <c r="BJ1290" t="s">
        <v>85</v>
      </c>
      <c r="BK1290" s="14" t="str">
        <f t="shared" si="1652"/>
        <v>B-Panda</v>
      </c>
      <c r="BL1290" s="14" t="s">
        <v>595</v>
      </c>
      <c r="BM1290" s="25"/>
      <c r="BN1290" s="26" t="str">
        <f t="shared" si="1635"/>
        <v>17001000000314789535</v>
      </c>
      <c r="BO1290" s="27" t="str">
        <f>D1290</f>
        <v>KHELIFI TESNIM</v>
      </c>
      <c r="BP1290" s="26">
        <f>B1290</f>
        <v>1292</v>
      </c>
      <c r="BQ1290" s="28"/>
    </row>
    <row r="1291" spans="1:69" x14ac:dyDescent="0.25">
      <c r="A1291" t="str">
        <f>VLOOKUP(B1291,[2]RH!$B:$BV,72,0)</f>
        <v>Non-Actif</v>
      </c>
      <c r="B1291" s="6">
        <v>1293</v>
      </c>
      <c r="C1291" s="7" t="s">
        <v>100</v>
      </c>
      <c r="D1291" s="7" t="s">
        <v>5161</v>
      </c>
      <c r="E1291" s="7" t="s">
        <v>67</v>
      </c>
      <c r="F1291" s="7" t="s">
        <v>118</v>
      </c>
      <c r="G1291" s="7" t="s">
        <v>220</v>
      </c>
      <c r="H1291" s="7" t="s">
        <v>649</v>
      </c>
      <c r="I1291" s="7" t="s">
        <v>650</v>
      </c>
      <c r="J1291" s="7" t="s">
        <v>281</v>
      </c>
      <c r="K1291" s="7" t="s">
        <v>146</v>
      </c>
      <c r="L1291" s="7" t="s">
        <v>90</v>
      </c>
      <c r="M1291" s="7" t="str">
        <f t="shared" si="1625"/>
        <v>Couturière</v>
      </c>
      <c r="N1291" s="8">
        <v>44971</v>
      </c>
      <c r="O1291" s="8"/>
      <c r="P1291" s="7">
        <f t="shared" ca="1" si="1647"/>
        <v>-706</v>
      </c>
      <c r="Q1291" s="8">
        <v>44973</v>
      </c>
      <c r="R1291" s="7" t="s">
        <v>1570</v>
      </c>
      <c r="S1291" s="7"/>
      <c r="T1291" s="9" t="s">
        <v>156</v>
      </c>
      <c r="U1291" s="7" t="str">
        <f t="shared" si="1636"/>
        <v>Contractuel</v>
      </c>
      <c r="V1291" s="8">
        <v>44971</v>
      </c>
      <c r="W1291" s="8">
        <v>45016</v>
      </c>
      <c r="X1291" s="8"/>
      <c r="Y1291" s="8"/>
      <c r="Z1291" s="8">
        <v>44971</v>
      </c>
      <c r="AA1291" s="7">
        <f t="shared" si="1637"/>
        <v>2</v>
      </c>
      <c r="AB1291" s="7">
        <f t="shared" si="1638"/>
        <v>2023</v>
      </c>
      <c r="AC1291" s="7">
        <f t="shared" si="1639"/>
        <v>2027</v>
      </c>
      <c r="AD1291" s="10" t="e">
        <f t="shared" ref="AD1291:AD1354" ca="1" si="1657">IF(#REF!="Non",(DAYS360(N1291,Q1291)/360),(DAYS360(N1291,TODAY())/360))</f>
        <v>#REF!</v>
      </c>
      <c r="AE1291" s="10" t="e">
        <f t="shared" ca="1" si="1641"/>
        <v>#REF!</v>
      </c>
      <c r="AF1291" s="8">
        <v>37089</v>
      </c>
      <c r="AG1291" s="11">
        <f t="shared" ca="1" si="1642"/>
        <v>23.652054794520549</v>
      </c>
      <c r="AH1291" s="10" t="str">
        <f t="shared" ca="1" si="1643"/>
        <v>&lt; 25</v>
      </c>
      <c r="AI1291" s="12"/>
      <c r="AJ1291" s="13"/>
      <c r="AK1291" s="12">
        <v>14656213</v>
      </c>
      <c r="AL1291" s="8">
        <v>43745</v>
      </c>
      <c r="AM1291" s="7" t="s">
        <v>108</v>
      </c>
      <c r="AN1291" s="7" t="s">
        <v>109</v>
      </c>
      <c r="AQ1291" s="14">
        <v>3</v>
      </c>
      <c r="AR1291" s="14">
        <v>1</v>
      </c>
      <c r="AS1291" s="15">
        <f t="shared" si="1644"/>
        <v>45336.25</v>
      </c>
      <c r="AT1291" s="14" t="s">
        <v>163</v>
      </c>
      <c r="AU1291" s="12">
        <v>3.3069999999999999</v>
      </c>
      <c r="AV1291" s="17"/>
      <c r="AW1291" s="18"/>
      <c r="AX1291" s="19"/>
      <c r="AY1291" s="17"/>
      <c r="AZ1291" s="14"/>
      <c r="BA1291" s="20" t="str">
        <f t="shared" si="1645"/>
        <v/>
      </c>
      <c r="BB1291" s="31">
        <f t="shared" si="1646"/>
        <v>0</v>
      </c>
      <c r="BC1291" s="22" t="s">
        <v>5162</v>
      </c>
      <c r="BD1291" s="23" t="s">
        <v>85</v>
      </c>
      <c r="BF1291" s="8"/>
      <c r="BG1291" s="32">
        <v>54200644</v>
      </c>
      <c r="BH1291" s="32">
        <v>46291549</v>
      </c>
      <c r="BI1291" s="32"/>
      <c r="BK1291" s="14" t="str">
        <f t="shared" si="1652"/>
        <v>B-Panda</v>
      </c>
      <c r="BL1291" s="14"/>
      <c r="BM1291" s="25"/>
      <c r="BN1291" s="26"/>
      <c r="BO1291" s="27"/>
      <c r="BP1291" s="26"/>
      <c r="BQ1291" s="28"/>
    </row>
    <row r="1292" spans="1:69" x14ac:dyDescent="0.25">
      <c r="A1292" t="str">
        <f>VLOOKUP(B1292,[2]RH!$B:$BV,72,0)</f>
        <v>si</v>
      </c>
      <c r="B1292" s="6">
        <v>1294</v>
      </c>
      <c r="C1292" s="7" t="s">
        <v>168</v>
      </c>
      <c r="D1292" s="7" t="s">
        <v>5163</v>
      </c>
      <c r="E1292" s="7" t="s">
        <v>67</v>
      </c>
      <c r="F1292" s="7" t="s">
        <v>118</v>
      </c>
      <c r="G1292" s="7" t="s">
        <v>220</v>
      </c>
      <c r="H1292" s="7" t="s">
        <v>649</v>
      </c>
      <c r="I1292" s="7" t="s">
        <v>650</v>
      </c>
      <c r="J1292" s="7" t="s">
        <v>281</v>
      </c>
      <c r="K1292" s="7" t="s">
        <v>146</v>
      </c>
      <c r="L1292" s="7" t="s">
        <v>90</v>
      </c>
      <c r="M1292" s="7" t="str">
        <f t="shared" si="1625"/>
        <v>Couturière</v>
      </c>
      <c r="N1292" s="8">
        <v>44972</v>
      </c>
      <c r="O1292" s="8"/>
      <c r="P1292" s="7">
        <f t="shared" ca="1" si="1647"/>
        <v>25</v>
      </c>
      <c r="Q1292" s="8"/>
      <c r="R1292" s="7"/>
      <c r="S1292" s="7"/>
      <c r="T1292" s="9" t="s">
        <v>156</v>
      </c>
      <c r="U1292" s="7" t="str">
        <f t="shared" si="1636"/>
        <v>Contractuel</v>
      </c>
      <c r="V1292" s="8">
        <v>45689</v>
      </c>
      <c r="W1292" s="8">
        <f>VLOOKUP(B1292,[1]BASE!$A:$Q,17,0)</f>
        <v>45747</v>
      </c>
      <c r="X1292" s="8"/>
      <c r="Y1292" s="8"/>
      <c r="Z1292" s="8">
        <v>44972</v>
      </c>
      <c r="AA1292" s="7">
        <f t="shared" si="1637"/>
        <v>2</v>
      </c>
      <c r="AB1292" s="7">
        <f t="shared" si="1638"/>
        <v>2023</v>
      </c>
      <c r="AC1292" s="7">
        <f t="shared" si="1639"/>
        <v>2027</v>
      </c>
      <c r="AD1292" s="10" t="e">
        <f t="shared" ref="AD1292:AD1355" ca="1" si="1658">IF(#REF!="Non",(DAYS360(N1292,Q1292)/360),(DAYS360(N1292,TODAY())/360))</f>
        <v>#REF!</v>
      </c>
      <c r="AE1292" s="10" t="e">
        <f t="shared" ca="1" si="1641"/>
        <v>#REF!</v>
      </c>
      <c r="AF1292" s="8">
        <v>32358</v>
      </c>
      <c r="AG1292" s="11">
        <f t="shared" ca="1" si="1642"/>
        <v>36.613698630136987</v>
      </c>
      <c r="AH1292" s="10" t="str">
        <f t="shared" ca="1" si="1643"/>
        <v>&gt;35&lt; 45</v>
      </c>
      <c r="AI1292" s="12">
        <v>16626780</v>
      </c>
      <c r="AJ1292" s="40" t="s">
        <v>213</v>
      </c>
      <c r="AK1292" s="12" t="s">
        <v>5164</v>
      </c>
      <c r="AL1292" s="8">
        <v>43505</v>
      </c>
      <c r="AM1292" s="7" t="s">
        <v>108</v>
      </c>
      <c r="AN1292" s="7" t="s">
        <v>5165</v>
      </c>
      <c r="AO1292">
        <v>1</v>
      </c>
      <c r="AQ1292">
        <v>3</v>
      </c>
      <c r="AR1292" s="70">
        <v>3</v>
      </c>
      <c r="AS1292" s="15">
        <f t="shared" si="1644"/>
        <v>46067.75</v>
      </c>
      <c r="AT1292" s="14" t="s">
        <v>163</v>
      </c>
      <c r="AU1292" s="12">
        <v>3.3069999999999999</v>
      </c>
      <c r="AV1292" s="17">
        <v>17</v>
      </c>
      <c r="AW1292" s="18" t="s">
        <v>201</v>
      </c>
      <c r="AX1292" s="19" t="s">
        <v>5166</v>
      </c>
      <c r="AY1292" s="17">
        <v>63</v>
      </c>
      <c r="AZ1292" s="14" t="s">
        <v>203</v>
      </c>
      <c r="BA1292" s="20" t="str">
        <f t="shared" si="1645"/>
        <v>17001000000257726763</v>
      </c>
      <c r="BB1292" s="31">
        <f t="shared" si="1646"/>
        <v>20</v>
      </c>
      <c r="BC1292" s="22" t="s">
        <v>5167</v>
      </c>
      <c r="BD1292" s="23" t="s">
        <v>482</v>
      </c>
      <c r="BF1292" s="8">
        <v>45056</v>
      </c>
      <c r="BG1292" s="32">
        <v>54019816</v>
      </c>
      <c r="BH1292" s="32"/>
      <c r="BI1292" s="32"/>
      <c r="BJ1292" t="s">
        <v>3929</v>
      </c>
      <c r="BK1292" s="14" t="str">
        <f t="shared" si="1652"/>
        <v>B-Panda</v>
      </c>
      <c r="BL1292" s="14" t="s">
        <v>595</v>
      </c>
      <c r="BM1292" s="25"/>
      <c r="BN1292" s="26" t="str">
        <f>BA1292</f>
        <v>17001000000257726763</v>
      </c>
      <c r="BO1292" s="27" t="str">
        <f>D1292</f>
        <v>ROMDHANI SAOUSSEN</v>
      </c>
      <c r="BP1292" s="26">
        <f>B1292</f>
        <v>1294</v>
      </c>
      <c r="BQ1292" s="28"/>
    </row>
    <row r="1293" spans="1:69" x14ac:dyDescent="0.25">
      <c r="A1293" t="str">
        <f>VLOOKUP(B1293,[2]RH!$B:$BV,72,0)</f>
        <v>si</v>
      </c>
      <c r="B1293" s="6">
        <v>1295</v>
      </c>
      <c r="C1293" s="7" t="s">
        <v>168</v>
      </c>
      <c r="D1293" s="7" t="s">
        <v>1747</v>
      </c>
      <c r="E1293" s="7" t="s">
        <v>67</v>
      </c>
      <c r="F1293" s="7" t="s">
        <v>118</v>
      </c>
      <c r="G1293" s="7" t="s">
        <v>220</v>
      </c>
      <c r="H1293" s="7">
        <v>965</v>
      </c>
      <c r="I1293" s="7" t="s">
        <v>280</v>
      </c>
      <c r="J1293" s="7" t="s">
        <v>281</v>
      </c>
      <c r="K1293" s="7" t="s">
        <v>146</v>
      </c>
      <c r="L1293" s="7" t="s">
        <v>90</v>
      </c>
      <c r="M1293" s="7" t="str">
        <f t="shared" si="1625"/>
        <v>Couturière</v>
      </c>
      <c r="N1293" s="8">
        <v>44972</v>
      </c>
      <c r="O1293" s="8"/>
      <c r="P1293" s="7">
        <f t="shared" ca="1" si="1647"/>
        <v>25</v>
      </c>
      <c r="Q1293" s="8"/>
      <c r="R1293" s="7"/>
      <c r="S1293" s="7"/>
      <c r="T1293" s="9" t="s">
        <v>156</v>
      </c>
      <c r="U1293" s="7" t="str">
        <f t="shared" si="1636"/>
        <v>Contractuel</v>
      </c>
      <c r="V1293" s="8">
        <v>45689</v>
      </c>
      <c r="W1293" s="8">
        <f>VLOOKUP(B1293,[1]BASE!$A:$Q,17,0)</f>
        <v>45747</v>
      </c>
      <c r="X1293" s="8"/>
      <c r="Y1293" s="8"/>
      <c r="Z1293" s="8">
        <v>44972</v>
      </c>
      <c r="AA1293" s="7">
        <f t="shared" si="1637"/>
        <v>2</v>
      </c>
      <c r="AB1293" s="7">
        <f t="shared" si="1638"/>
        <v>2023</v>
      </c>
      <c r="AC1293" s="7">
        <f t="shared" si="1639"/>
        <v>2027</v>
      </c>
      <c r="AD1293" s="10" t="e">
        <f t="shared" ref="AD1293:AD1356" ca="1" si="1659">IF(#REF!="Non",(DAYS360(N1293,Q1293)/360),(DAYS360(N1293,TODAY())/360))</f>
        <v>#REF!</v>
      </c>
      <c r="AE1293" s="10" t="e">
        <f t="shared" ca="1" si="1641"/>
        <v>#REF!</v>
      </c>
      <c r="AF1293" s="8">
        <v>29019</v>
      </c>
      <c r="AG1293" s="11">
        <f t="shared" ca="1" si="1642"/>
        <v>45.761643835616439</v>
      </c>
      <c r="AH1293" s="10" t="str">
        <f t="shared" ca="1" si="1643"/>
        <v>&gt;45&lt; 55</v>
      </c>
      <c r="AI1293" s="12">
        <v>12725326</v>
      </c>
      <c r="AJ1293" s="13" t="s">
        <v>106</v>
      </c>
      <c r="AK1293" s="12" t="s">
        <v>1748</v>
      </c>
      <c r="AL1293" s="8">
        <v>43393</v>
      </c>
      <c r="AM1293" s="7" t="s">
        <v>108</v>
      </c>
      <c r="AN1293" s="7" t="s">
        <v>5165</v>
      </c>
      <c r="AO1293">
        <v>2</v>
      </c>
      <c r="AQ1293">
        <v>3</v>
      </c>
      <c r="AR1293" s="70">
        <v>3</v>
      </c>
      <c r="AS1293" s="15">
        <f t="shared" si="1644"/>
        <v>46067.75</v>
      </c>
      <c r="AT1293" s="14" t="s">
        <v>163</v>
      </c>
      <c r="AU1293" s="12">
        <v>3.3069999999999999</v>
      </c>
      <c r="AV1293" s="17" t="s">
        <v>106</v>
      </c>
      <c r="AW1293" s="18">
        <v>60200</v>
      </c>
      <c r="AX1293" s="19" t="s">
        <v>1750</v>
      </c>
      <c r="AY1293" s="17" t="s">
        <v>459</v>
      </c>
      <c r="AZ1293" s="14" t="s">
        <v>230</v>
      </c>
      <c r="BA1293" s="20" t="str">
        <f t="shared" si="1645"/>
        <v>05602000073583205084</v>
      </c>
      <c r="BB1293" s="31">
        <f t="shared" si="1646"/>
        <v>20</v>
      </c>
      <c r="BC1293" s="22" t="s">
        <v>5168</v>
      </c>
      <c r="BD1293" s="23" t="s">
        <v>85</v>
      </c>
      <c r="BF1293" s="8"/>
      <c r="BG1293" s="32">
        <v>29305636</v>
      </c>
      <c r="BH1293" s="32"/>
      <c r="BI1293" s="32"/>
      <c r="BJ1293" t="s">
        <v>5169</v>
      </c>
      <c r="BK1293" s="14" t="str">
        <f t="shared" si="1652"/>
        <v>B-965</v>
      </c>
      <c r="BL1293" s="14" t="s">
        <v>300</v>
      </c>
      <c r="BM1293" s="25"/>
      <c r="BN1293" s="26" t="str">
        <f>BA1293</f>
        <v>05602000073583205084</v>
      </c>
      <c r="BO1293" s="27" t="str">
        <f>D1293</f>
        <v>MHAMDI SONIA</v>
      </c>
      <c r="BP1293" s="26">
        <f>B1293</f>
        <v>1295</v>
      </c>
      <c r="BQ1293" s="28"/>
    </row>
    <row r="1294" spans="1:69" x14ac:dyDescent="0.25">
      <c r="A1294" t="str">
        <f>VLOOKUP(B1294,[2]RH!$B:$BV,72,0)</f>
        <v>Non-Actif</v>
      </c>
      <c r="B1294" s="6">
        <v>1296</v>
      </c>
      <c r="C1294" s="7" t="s">
        <v>168</v>
      </c>
      <c r="D1294" s="7" t="s">
        <v>5170</v>
      </c>
      <c r="E1294" s="7" t="s">
        <v>67</v>
      </c>
      <c r="F1294" s="7" t="s">
        <v>118</v>
      </c>
      <c r="G1294" s="7" t="s">
        <v>220</v>
      </c>
      <c r="H1294" s="7">
        <v>560</v>
      </c>
      <c r="I1294" s="7" t="s">
        <v>189</v>
      </c>
      <c r="J1294" s="7" t="s">
        <v>190</v>
      </c>
      <c r="K1294" s="7" t="s">
        <v>146</v>
      </c>
      <c r="L1294" s="7" t="s">
        <v>90</v>
      </c>
      <c r="M1294" s="7" t="str">
        <f t="shared" si="1625"/>
        <v>Couturière</v>
      </c>
      <c r="N1294" s="8">
        <v>44972</v>
      </c>
      <c r="O1294" s="8"/>
      <c r="P1294" s="7">
        <f t="shared" ca="1" si="1647"/>
        <v>-706</v>
      </c>
      <c r="Q1294" s="8">
        <v>44995</v>
      </c>
      <c r="R1294" s="7" t="s">
        <v>5171</v>
      </c>
      <c r="S1294" s="7">
        <v>44995</v>
      </c>
      <c r="T1294" s="9" t="s">
        <v>156</v>
      </c>
      <c r="U1294" s="7" t="str">
        <f t="shared" si="1636"/>
        <v>Contractuel</v>
      </c>
      <c r="V1294" s="8">
        <v>44972</v>
      </c>
      <c r="W1294" s="8">
        <v>45016</v>
      </c>
      <c r="X1294" s="8"/>
      <c r="Y1294" s="8"/>
      <c r="Z1294" s="8">
        <v>44972</v>
      </c>
      <c r="AA1294" s="7">
        <f t="shared" si="1637"/>
        <v>2</v>
      </c>
      <c r="AB1294" s="7">
        <f t="shared" si="1638"/>
        <v>2023</v>
      </c>
      <c r="AC1294" s="7">
        <f t="shared" si="1639"/>
        <v>2027</v>
      </c>
      <c r="AD1294" s="10" t="e">
        <f t="shared" ref="AD1294:AD1357" ca="1" si="1660">IF(#REF!="Non",(DAYS360(N1294,Q1294)/360),(DAYS360(N1294,TODAY())/360))</f>
        <v>#REF!</v>
      </c>
      <c r="AE1294" s="10" t="e">
        <f t="shared" ca="1" si="1641"/>
        <v>#REF!</v>
      </c>
      <c r="AF1294" s="8">
        <v>33577</v>
      </c>
      <c r="AG1294" s="11">
        <f t="shared" ca="1" si="1642"/>
        <v>33.273972602739725</v>
      </c>
      <c r="AH1294" s="10" t="str">
        <f t="shared" ca="1" si="1643"/>
        <v>&gt;25&lt; 35</v>
      </c>
      <c r="AI1294" s="12">
        <v>16927377</v>
      </c>
      <c r="AJ1294" s="13" t="s">
        <v>73</v>
      </c>
      <c r="AK1294" s="12" t="s">
        <v>5172</v>
      </c>
      <c r="AL1294" s="8">
        <v>44859</v>
      </c>
      <c r="AM1294" s="7" t="s">
        <v>108</v>
      </c>
      <c r="AN1294" s="7" t="s">
        <v>76</v>
      </c>
      <c r="AO1294">
        <v>2</v>
      </c>
      <c r="AQ1294" s="14">
        <v>3</v>
      </c>
      <c r="AR1294" s="14">
        <v>1</v>
      </c>
      <c r="AS1294" s="15">
        <f t="shared" si="1644"/>
        <v>45337.25</v>
      </c>
      <c r="AT1294" s="14" t="s">
        <v>163</v>
      </c>
      <c r="AU1294" s="12">
        <v>3.3069999999999999</v>
      </c>
      <c r="AV1294" s="17" t="s">
        <v>236</v>
      </c>
      <c r="AW1294" s="18" t="s">
        <v>201</v>
      </c>
      <c r="AX1294" s="19" t="s">
        <v>5173</v>
      </c>
      <c r="AY1294" s="17" t="s">
        <v>997</v>
      </c>
      <c r="AZ1294" s="14" t="s">
        <v>203</v>
      </c>
      <c r="BA1294" s="20" t="str">
        <f t="shared" si="1645"/>
        <v>17001000000323175282</v>
      </c>
      <c r="BB1294" s="31">
        <f t="shared" si="1646"/>
        <v>20</v>
      </c>
      <c r="BC1294" s="22" t="s">
        <v>5174</v>
      </c>
      <c r="BD1294" s="23" t="s">
        <v>341</v>
      </c>
      <c r="BF1294" s="8"/>
      <c r="BG1294" s="32">
        <v>25560236</v>
      </c>
      <c r="BH1294" s="32">
        <v>28991795</v>
      </c>
      <c r="BI1294" s="32"/>
      <c r="BK1294" s="14" t="str">
        <f t="shared" si="1652"/>
        <v>A-560</v>
      </c>
      <c r="BL1294" s="14"/>
      <c r="BM1294" s="25"/>
      <c r="BN1294" s="26"/>
      <c r="BO1294" s="27"/>
      <c r="BP1294" s="26"/>
      <c r="BQ1294" s="28"/>
    </row>
    <row r="1295" spans="1:69" x14ac:dyDescent="0.25">
      <c r="A1295" t="str">
        <f>VLOOKUP(B1295,[2]RH!$B:$BV,72,0)</f>
        <v>Non-Actif</v>
      </c>
      <c r="B1295" s="6">
        <v>1297</v>
      </c>
      <c r="C1295" s="7" t="s">
        <v>100</v>
      </c>
      <c r="D1295" s="7" t="s">
        <v>5175</v>
      </c>
      <c r="E1295" s="7" t="s">
        <v>67</v>
      </c>
      <c r="F1295" s="7" t="s">
        <v>118</v>
      </c>
      <c r="G1295" s="7" t="s">
        <v>220</v>
      </c>
      <c r="H1295" s="7">
        <v>560</v>
      </c>
      <c r="I1295" s="7" t="s">
        <v>189</v>
      </c>
      <c r="J1295" s="7" t="s">
        <v>190</v>
      </c>
      <c r="K1295" s="7" t="s">
        <v>146</v>
      </c>
      <c r="L1295" s="7" t="s">
        <v>90</v>
      </c>
      <c r="M1295" s="7" t="str">
        <f t="shared" si="1625"/>
        <v>Couturière</v>
      </c>
      <c r="N1295" s="8">
        <v>44972</v>
      </c>
      <c r="O1295" s="8"/>
      <c r="P1295" s="7">
        <f t="shared" ca="1" si="1647"/>
        <v>-706</v>
      </c>
      <c r="Q1295" s="8">
        <v>44986</v>
      </c>
      <c r="R1295" s="7" t="s">
        <v>2087</v>
      </c>
      <c r="S1295" s="7"/>
      <c r="T1295" s="9" t="s">
        <v>156</v>
      </c>
      <c r="U1295" s="7" t="str">
        <f t="shared" si="1636"/>
        <v>Contractuel</v>
      </c>
      <c r="V1295" s="8">
        <v>44972</v>
      </c>
      <c r="W1295" s="8">
        <v>45016</v>
      </c>
      <c r="X1295" s="8"/>
      <c r="Y1295" s="8"/>
      <c r="Z1295" s="8">
        <v>44972</v>
      </c>
      <c r="AA1295" s="7">
        <f t="shared" si="1637"/>
        <v>2</v>
      </c>
      <c r="AB1295" s="7">
        <f t="shared" si="1638"/>
        <v>2023</v>
      </c>
      <c r="AC1295" s="7">
        <f t="shared" si="1639"/>
        <v>2027</v>
      </c>
      <c r="AD1295" s="10" t="e">
        <f t="shared" ref="AD1295:AD1358" ca="1" si="1661">IF(#REF!="Non",(DAYS360(N1295,Q1295)/360),(DAYS360(N1295,TODAY())/360))</f>
        <v>#REF!</v>
      </c>
      <c r="AE1295" s="10" t="e">
        <f t="shared" ca="1" si="1641"/>
        <v>#REF!</v>
      </c>
      <c r="AF1295" s="8">
        <v>34358</v>
      </c>
      <c r="AG1295" s="11">
        <f t="shared" ca="1" si="1642"/>
        <v>31.134246575342466</v>
      </c>
      <c r="AH1295" s="10" t="str">
        <f t="shared" ca="1" si="1643"/>
        <v>&gt;25&lt; 35</v>
      </c>
      <c r="AI1295" s="12">
        <v>16925266</v>
      </c>
      <c r="AJ1295" s="13" t="s">
        <v>170</v>
      </c>
      <c r="AK1295" s="12" t="s">
        <v>5176</v>
      </c>
      <c r="AL1295" s="8">
        <v>41629</v>
      </c>
      <c r="AM1295" s="7" t="s">
        <v>108</v>
      </c>
      <c r="AN1295" s="7" t="s">
        <v>109</v>
      </c>
      <c r="AQ1295" s="14">
        <v>3</v>
      </c>
      <c r="AR1295" s="14">
        <v>1</v>
      </c>
      <c r="AS1295" s="15">
        <f t="shared" si="1644"/>
        <v>45337.25</v>
      </c>
      <c r="AT1295" s="14" t="s">
        <v>163</v>
      </c>
      <c r="AU1295" s="12">
        <v>3.3069999999999999</v>
      </c>
      <c r="AV1295" s="17" t="s">
        <v>236</v>
      </c>
      <c r="AW1295" s="18" t="s">
        <v>201</v>
      </c>
      <c r="AX1295" s="19" t="s">
        <v>5177</v>
      </c>
      <c r="AY1295" s="17" t="s">
        <v>547</v>
      </c>
      <c r="AZ1295" s="14" t="s">
        <v>203</v>
      </c>
      <c r="BA1295" s="20" t="str">
        <f t="shared" si="1645"/>
        <v>17001000000323185467</v>
      </c>
      <c r="BB1295" s="31">
        <f t="shared" si="1646"/>
        <v>20</v>
      </c>
      <c r="BC1295" s="22" t="s">
        <v>5178</v>
      </c>
      <c r="BD1295" s="23" t="s">
        <v>341</v>
      </c>
      <c r="BF1295" s="8"/>
      <c r="BG1295" s="32">
        <v>54851600</v>
      </c>
      <c r="BH1295" s="32">
        <v>98690116</v>
      </c>
      <c r="BI1295" s="32"/>
      <c r="BK1295" s="14" t="str">
        <f t="shared" si="1652"/>
        <v>A-560</v>
      </c>
      <c r="BL1295" s="14"/>
      <c r="BM1295" s="25"/>
      <c r="BN1295" s="26"/>
      <c r="BO1295" s="27"/>
      <c r="BP1295" s="26"/>
      <c r="BQ1295" s="28"/>
    </row>
    <row r="1296" spans="1:69" x14ac:dyDescent="0.25">
      <c r="A1296" t="str">
        <f>VLOOKUP(B1296,[2]RH!$B:$BV,72,0)</f>
        <v>Non-Actif</v>
      </c>
      <c r="B1296" s="6">
        <v>1298</v>
      </c>
      <c r="C1296" s="7" t="s">
        <v>168</v>
      </c>
      <c r="D1296" s="7" t="s">
        <v>5179</v>
      </c>
      <c r="E1296" s="7" t="s">
        <v>67</v>
      </c>
      <c r="F1296" s="7" t="s">
        <v>118</v>
      </c>
      <c r="G1296" s="7" t="s">
        <v>220</v>
      </c>
      <c r="H1296" s="7">
        <v>560</v>
      </c>
      <c r="I1296" s="7" t="s">
        <v>189</v>
      </c>
      <c r="J1296" s="7" t="s">
        <v>190</v>
      </c>
      <c r="K1296" s="7" t="s">
        <v>146</v>
      </c>
      <c r="L1296" s="7" t="s">
        <v>90</v>
      </c>
      <c r="M1296" s="7" t="str">
        <f t="shared" si="1625"/>
        <v>Couturière</v>
      </c>
      <c r="N1296" s="8">
        <v>44972</v>
      </c>
      <c r="O1296" s="8"/>
      <c r="P1296" s="7">
        <f t="shared" ca="1" si="1647"/>
        <v>-615</v>
      </c>
      <c r="Q1296" s="8">
        <v>45080</v>
      </c>
      <c r="R1296" s="7" t="s">
        <v>1728</v>
      </c>
      <c r="S1296" s="7"/>
      <c r="T1296" s="9" t="s">
        <v>156</v>
      </c>
      <c r="U1296" s="7" t="str">
        <f t="shared" si="1636"/>
        <v>Contractuel</v>
      </c>
      <c r="V1296" s="8">
        <v>45047</v>
      </c>
      <c r="W1296" s="8">
        <v>45107</v>
      </c>
      <c r="X1296" s="8"/>
      <c r="Y1296" s="8"/>
      <c r="Z1296" s="8">
        <v>44972</v>
      </c>
      <c r="AA1296" s="7">
        <f t="shared" si="1637"/>
        <v>2</v>
      </c>
      <c r="AB1296" s="7">
        <f t="shared" si="1638"/>
        <v>2023</v>
      </c>
      <c r="AC1296" s="7">
        <f t="shared" si="1639"/>
        <v>2027</v>
      </c>
      <c r="AD1296" s="10" t="e">
        <f t="shared" ref="AD1296:AD1359" ca="1" si="1662">IF(#REF!="Non",(DAYS360(N1296,Q1296)/360),(DAYS360(N1296,TODAY())/360))</f>
        <v>#REF!</v>
      </c>
      <c r="AE1296" s="10" t="e">
        <f t="shared" ca="1" si="1641"/>
        <v>#REF!</v>
      </c>
      <c r="AF1296" s="8">
        <v>27818</v>
      </c>
      <c r="AG1296" s="11">
        <f t="shared" ca="1" si="1642"/>
        <v>49.052054794520551</v>
      </c>
      <c r="AH1296" s="10" t="str">
        <f t="shared" ca="1" si="1643"/>
        <v>&gt;45&lt; 55</v>
      </c>
      <c r="AI1296" s="12"/>
      <c r="AJ1296" s="13"/>
      <c r="AK1296" s="12" t="s">
        <v>5180</v>
      </c>
      <c r="AL1296" s="8">
        <v>41100</v>
      </c>
      <c r="AM1296" s="7" t="s">
        <v>108</v>
      </c>
      <c r="AN1296" s="7" t="s">
        <v>76</v>
      </c>
      <c r="AO1296">
        <v>3</v>
      </c>
      <c r="AQ1296" s="14">
        <v>3</v>
      </c>
      <c r="AR1296" s="14">
        <v>1</v>
      </c>
      <c r="AS1296" s="15">
        <f t="shared" si="1644"/>
        <v>45337.25</v>
      </c>
      <c r="AT1296" s="14" t="s">
        <v>163</v>
      </c>
      <c r="AU1296" s="12">
        <v>3.3069999999999999</v>
      </c>
      <c r="AV1296" s="17">
        <v>17</v>
      </c>
      <c r="AW1296" s="18" t="s">
        <v>201</v>
      </c>
      <c r="AX1296" s="19" t="s">
        <v>5181</v>
      </c>
      <c r="AY1296" s="17">
        <v>41</v>
      </c>
      <c r="AZ1296" s="14" t="s">
        <v>203</v>
      </c>
      <c r="BA1296" s="20" t="str">
        <f t="shared" si="1645"/>
        <v>17001000000323451441</v>
      </c>
      <c r="BB1296" s="31">
        <f t="shared" si="1646"/>
        <v>20</v>
      </c>
      <c r="BC1296" s="22" t="s">
        <v>5182</v>
      </c>
      <c r="BD1296" s="23" t="s">
        <v>341</v>
      </c>
      <c r="BF1296" s="8"/>
      <c r="BG1296" s="32">
        <v>56759007</v>
      </c>
      <c r="BH1296" s="32">
        <v>97447219</v>
      </c>
      <c r="BI1296" s="32"/>
      <c r="BK1296" s="14" t="str">
        <f t="shared" si="1652"/>
        <v>A-560</v>
      </c>
      <c r="BL1296" s="14"/>
      <c r="BM1296" s="25"/>
      <c r="BN1296" s="26" t="str">
        <f t="shared" ref="BN1296:BN1314" si="1663">BA1296</f>
        <v>17001000000323451441</v>
      </c>
      <c r="BO1296" s="27"/>
      <c r="BP1296" s="26"/>
      <c r="BQ1296" s="28"/>
    </row>
    <row r="1297" spans="1:69" x14ac:dyDescent="0.25">
      <c r="A1297" t="str">
        <f>VLOOKUP(B1297,[2]RH!$B:$BV,72,0)</f>
        <v>Non-Actif</v>
      </c>
      <c r="B1297" s="6">
        <v>1299</v>
      </c>
      <c r="C1297" s="7" t="s">
        <v>168</v>
      </c>
      <c r="D1297" s="7" t="s">
        <v>5183</v>
      </c>
      <c r="E1297" s="7" t="s">
        <v>67</v>
      </c>
      <c r="F1297" s="7" t="s">
        <v>118</v>
      </c>
      <c r="G1297" s="7" t="s">
        <v>220</v>
      </c>
      <c r="H1297" s="7" t="s">
        <v>225</v>
      </c>
      <c r="I1297" s="7" t="s">
        <v>589</v>
      </c>
      <c r="J1297" s="7" t="s">
        <v>190</v>
      </c>
      <c r="K1297" s="7" t="s">
        <v>146</v>
      </c>
      <c r="L1297" s="7" t="s">
        <v>90</v>
      </c>
      <c r="M1297" s="7" t="str">
        <f t="shared" si="1625"/>
        <v>Couturière</v>
      </c>
      <c r="N1297" s="8">
        <v>44972</v>
      </c>
      <c r="O1297" s="8"/>
      <c r="P1297" s="7">
        <f t="shared" ca="1" si="1647"/>
        <v>-371</v>
      </c>
      <c r="Q1297" s="8">
        <v>45335</v>
      </c>
      <c r="R1297" s="7" t="s">
        <v>147</v>
      </c>
      <c r="S1297" s="7"/>
      <c r="T1297" s="9" t="s">
        <v>156</v>
      </c>
      <c r="U1297" s="7" t="str">
        <f t="shared" si="1636"/>
        <v>Contractuel</v>
      </c>
      <c r="V1297" s="8">
        <v>45292</v>
      </c>
      <c r="W1297" s="8">
        <v>45351</v>
      </c>
      <c r="X1297" s="8"/>
      <c r="Y1297" s="8"/>
      <c r="Z1297" s="8">
        <v>44972</v>
      </c>
      <c r="AA1297" s="7">
        <f t="shared" si="1637"/>
        <v>2</v>
      </c>
      <c r="AB1297" s="7">
        <f t="shared" si="1638"/>
        <v>2023</v>
      </c>
      <c r="AC1297" s="7">
        <f t="shared" si="1639"/>
        <v>2027</v>
      </c>
      <c r="AD1297" s="10" t="e">
        <f t="shared" ref="AD1297:AD1360" ca="1" si="1664">IF(#REF!="Non",(DAYS360(N1297,Q1297)/360),(DAYS360(N1297,TODAY())/360))</f>
        <v>#REF!</v>
      </c>
      <c r="AE1297" s="10" t="e">
        <f t="shared" ca="1" si="1641"/>
        <v>#REF!</v>
      </c>
      <c r="AF1297" s="8">
        <v>27457</v>
      </c>
      <c r="AG1297" s="11">
        <f t="shared" ca="1" si="1642"/>
        <v>50.041095890410958</v>
      </c>
      <c r="AH1297" s="10" t="str">
        <f t="shared" ca="1" si="1643"/>
        <v>&gt;45&lt; 55</v>
      </c>
      <c r="AI1297" s="12">
        <v>17664885</v>
      </c>
      <c r="AJ1297" s="13" t="s">
        <v>92</v>
      </c>
      <c r="AK1297" s="12" t="s">
        <v>5184</v>
      </c>
      <c r="AL1297" s="8">
        <v>42986</v>
      </c>
      <c r="AM1297" s="7" t="s">
        <v>108</v>
      </c>
      <c r="AN1297" s="7" t="s">
        <v>76</v>
      </c>
      <c r="AO1297">
        <v>3</v>
      </c>
      <c r="AQ1297" s="14">
        <v>3</v>
      </c>
      <c r="AR1297" s="14">
        <v>1</v>
      </c>
      <c r="AS1297" s="15">
        <f t="shared" si="1644"/>
        <v>45337.25</v>
      </c>
      <c r="AT1297" s="14" t="s">
        <v>163</v>
      </c>
      <c r="AU1297" s="12">
        <v>3.3069999999999999</v>
      </c>
      <c r="AV1297" s="17">
        <v>17</v>
      </c>
      <c r="AW1297" s="18" t="s">
        <v>201</v>
      </c>
      <c r="AX1297" s="19" t="s">
        <v>5185</v>
      </c>
      <c r="AY1297" s="17">
        <v>86</v>
      </c>
      <c r="AZ1297" s="14" t="s">
        <v>203</v>
      </c>
      <c r="BA1297" s="20" t="str">
        <f t="shared" si="1645"/>
        <v>17001000000323401486</v>
      </c>
      <c r="BB1297" s="31">
        <f t="shared" si="1646"/>
        <v>20</v>
      </c>
      <c r="BC1297" s="22" t="s">
        <v>5186</v>
      </c>
      <c r="BD1297" s="23" t="s">
        <v>115</v>
      </c>
      <c r="BF1297" s="8"/>
      <c r="BG1297" s="32">
        <v>58802698</v>
      </c>
      <c r="BH1297" s="32">
        <v>55839681</v>
      </c>
      <c r="BI1297" s="32"/>
      <c r="BJ1297" t="s">
        <v>4896</v>
      </c>
      <c r="BK1297" s="14" t="str">
        <f t="shared" si="1652"/>
        <v>A-P6 AV</v>
      </c>
      <c r="BL1297" s="14" t="s">
        <v>595</v>
      </c>
      <c r="BM1297" s="25"/>
      <c r="BN1297" s="26" t="str">
        <f t="shared" si="1663"/>
        <v>17001000000323401486</v>
      </c>
      <c r="BO1297" s="27" t="str">
        <f>D1297</f>
        <v>RAHMOUNI HOURIYA</v>
      </c>
      <c r="BP1297" s="26">
        <f>B1297</f>
        <v>1299</v>
      </c>
      <c r="BQ1297" s="28"/>
    </row>
    <row r="1298" spans="1:69" x14ac:dyDescent="0.25">
      <c r="A1298" t="str">
        <f>VLOOKUP(B1298,[2]RH!$B:$BV,72,0)</f>
        <v>si</v>
      </c>
      <c r="B1298" s="6">
        <v>1300</v>
      </c>
      <c r="C1298" s="7" t="s">
        <v>65</v>
      </c>
      <c r="D1298" s="7" t="s">
        <v>5187</v>
      </c>
      <c r="E1298" s="7" t="s">
        <v>67</v>
      </c>
      <c r="F1298" s="7" t="s">
        <v>118</v>
      </c>
      <c r="G1298" s="7" t="s">
        <v>149</v>
      </c>
      <c r="H1298" s="7"/>
      <c r="I1298" s="7"/>
      <c r="J1298" s="7"/>
      <c r="K1298" s="7" t="s">
        <v>70</v>
      </c>
      <c r="L1298" s="7" t="s">
        <v>90</v>
      </c>
      <c r="M1298" s="7" t="str">
        <f t="shared" si="1625"/>
        <v>SUPERVISEUR DE PRODUCTION</v>
      </c>
      <c r="N1298" s="8">
        <v>44973</v>
      </c>
      <c r="O1298" s="8"/>
      <c r="P1298" s="7" t="str">
        <f t="shared" ca="1" si="1647"/>
        <v/>
      </c>
      <c r="Q1298" s="8"/>
      <c r="R1298" s="7"/>
      <c r="S1298" s="7"/>
      <c r="T1298" s="9" t="s">
        <v>72</v>
      </c>
      <c r="U1298" s="7" t="str">
        <f t="shared" si="1636"/>
        <v>Titulaire</v>
      </c>
      <c r="V1298" s="8"/>
      <c r="W1298" s="8"/>
      <c r="X1298" s="8"/>
      <c r="Y1298" s="8"/>
      <c r="Z1298" s="8"/>
      <c r="AA1298" s="7">
        <f t="shared" si="1637"/>
        <v>2</v>
      </c>
      <c r="AB1298" s="7">
        <f t="shared" si="1638"/>
        <v>2023</v>
      </c>
      <c r="AC1298" s="7">
        <f t="shared" si="1639"/>
        <v>2027</v>
      </c>
      <c r="AD1298" s="10" t="e">
        <f t="shared" ref="AD1298:AD1361" ca="1" si="1665">IF(#REF!="Non",(DAYS360(N1298,Q1298)/360),(DAYS360(N1298,TODAY())/360))</f>
        <v>#REF!</v>
      </c>
      <c r="AE1298" s="10" t="e">
        <f t="shared" ca="1" si="1641"/>
        <v>#REF!</v>
      </c>
      <c r="AF1298" s="8">
        <v>28835</v>
      </c>
      <c r="AG1298" s="11">
        <f t="shared" ca="1" si="1642"/>
        <v>46.265753424657532</v>
      </c>
      <c r="AH1298" s="10" t="str">
        <f t="shared" ca="1" si="1643"/>
        <v>&gt;45&lt; 55</v>
      </c>
      <c r="AI1298" s="12">
        <v>12530295</v>
      </c>
      <c r="AJ1298" s="13" t="s">
        <v>120</v>
      </c>
      <c r="AK1298" s="12" t="s">
        <v>5188</v>
      </c>
      <c r="AL1298" s="8">
        <v>36511</v>
      </c>
      <c r="AM1298" s="7" t="s">
        <v>75</v>
      </c>
      <c r="AN1298" s="7" t="s">
        <v>76</v>
      </c>
      <c r="AO1298">
        <v>2</v>
      </c>
      <c r="AQ1298">
        <v>14</v>
      </c>
      <c r="AR1298" s="70">
        <v>3</v>
      </c>
      <c r="AS1298" s="15">
        <f t="shared" si="1644"/>
        <v>46068.75</v>
      </c>
      <c r="AT1298" s="14" t="s">
        <v>77</v>
      </c>
      <c r="AU1298" s="12">
        <v>1500</v>
      </c>
      <c r="AV1298" s="17" t="s">
        <v>236</v>
      </c>
      <c r="AW1298" s="18" t="s">
        <v>201</v>
      </c>
      <c r="AX1298" s="19" t="s">
        <v>5189</v>
      </c>
      <c r="AY1298" s="17">
        <v>21</v>
      </c>
      <c r="AZ1298" s="14" t="s">
        <v>203</v>
      </c>
      <c r="BA1298" s="20" t="str">
        <f t="shared" si="1645"/>
        <v>17001000000323154621</v>
      </c>
      <c r="BB1298" s="31">
        <f t="shared" si="1646"/>
        <v>20</v>
      </c>
      <c r="BC1298" s="22" t="s">
        <v>5190</v>
      </c>
      <c r="BD1298" s="23" t="s">
        <v>115</v>
      </c>
      <c r="BF1298" s="8"/>
      <c r="BG1298" s="32">
        <v>20604207</v>
      </c>
      <c r="BH1298" s="32">
        <v>51065517</v>
      </c>
      <c r="BI1298" s="32">
        <v>98156712</v>
      </c>
      <c r="BK1298" s="14" t="str">
        <f t="shared" si="1652"/>
        <v>CADRE</v>
      </c>
      <c r="BL1298" s="14"/>
      <c r="BM1298" s="25"/>
      <c r="BN1298" s="26" t="str">
        <f t="shared" si="1663"/>
        <v>17001000000323154621</v>
      </c>
      <c r="BO1298" s="27"/>
      <c r="BP1298" s="26"/>
      <c r="BQ1298" s="28"/>
    </row>
    <row r="1299" spans="1:69" x14ac:dyDescent="0.25">
      <c r="A1299" t="str">
        <f>VLOOKUP(B1299,[2]RH!$B:$BV,72,0)</f>
        <v>si</v>
      </c>
      <c r="B1299" s="6">
        <v>1301</v>
      </c>
      <c r="C1299" s="7" t="s">
        <v>168</v>
      </c>
      <c r="D1299" s="7" t="s">
        <v>5191</v>
      </c>
      <c r="E1299" s="7" t="s">
        <v>67</v>
      </c>
      <c r="F1299" s="7" t="s">
        <v>118</v>
      </c>
      <c r="G1299" s="7" t="s">
        <v>220</v>
      </c>
      <c r="H1299" s="7" t="s">
        <v>225</v>
      </c>
      <c r="I1299" s="7" t="s">
        <v>614</v>
      </c>
      <c r="J1299" s="7" t="s">
        <v>281</v>
      </c>
      <c r="K1299" s="7" t="s">
        <v>146</v>
      </c>
      <c r="L1299" s="7" t="s">
        <v>90</v>
      </c>
      <c r="M1299" s="7" t="str">
        <f t="shared" si="1625"/>
        <v>Couturière</v>
      </c>
      <c r="N1299" s="8">
        <v>44973</v>
      </c>
      <c r="O1299" s="8"/>
      <c r="P1299" s="7">
        <f t="shared" ca="1" si="1647"/>
        <v>25</v>
      </c>
      <c r="Q1299" s="8"/>
      <c r="R1299" s="7"/>
      <c r="S1299" s="7"/>
      <c r="T1299" s="9" t="s">
        <v>156</v>
      </c>
      <c r="U1299" s="7" t="str">
        <f t="shared" si="1636"/>
        <v>Contractuel</v>
      </c>
      <c r="V1299" s="8">
        <v>45689</v>
      </c>
      <c r="W1299" s="8">
        <f>VLOOKUP(B1299,[1]BASE!$A:$Q,17,0)</f>
        <v>45747</v>
      </c>
      <c r="X1299" s="8"/>
      <c r="Y1299" s="8"/>
      <c r="Z1299" s="8">
        <v>44973</v>
      </c>
      <c r="AA1299" s="7">
        <f t="shared" si="1637"/>
        <v>2</v>
      </c>
      <c r="AB1299" s="7">
        <f t="shared" si="1638"/>
        <v>2023</v>
      </c>
      <c r="AC1299" s="7">
        <f t="shared" si="1639"/>
        <v>2027</v>
      </c>
      <c r="AD1299" s="10" t="e">
        <f t="shared" ref="AD1299:AD1362" ca="1" si="1666">IF(#REF!="Non",(DAYS360(N1299,Q1299)/360),(DAYS360(N1299,TODAY())/360))</f>
        <v>#REF!</v>
      </c>
      <c r="AE1299" s="10" t="e">
        <f t="shared" ca="1" si="1641"/>
        <v>#REF!</v>
      </c>
      <c r="AF1299" s="8">
        <v>30053</v>
      </c>
      <c r="AG1299" s="11">
        <f t="shared" ca="1" si="1642"/>
        <v>42.92876712328767</v>
      </c>
      <c r="AH1299" s="10" t="str">
        <f t="shared" ca="1" si="1643"/>
        <v>&gt;35&lt; 45</v>
      </c>
      <c r="AI1299" s="12">
        <v>12668622</v>
      </c>
      <c r="AJ1299" s="13" t="s">
        <v>79</v>
      </c>
      <c r="AK1299" s="12" t="s">
        <v>5192</v>
      </c>
      <c r="AL1299" s="8">
        <v>37979</v>
      </c>
      <c r="AM1299" s="7" t="s">
        <v>108</v>
      </c>
      <c r="AN1299" s="7" t="s">
        <v>76</v>
      </c>
      <c r="AO1299">
        <v>1</v>
      </c>
      <c r="AQ1299">
        <v>3</v>
      </c>
      <c r="AR1299" s="70">
        <v>3</v>
      </c>
      <c r="AS1299" s="15">
        <f t="shared" si="1644"/>
        <v>46068.75</v>
      </c>
      <c r="AT1299" s="14" t="s">
        <v>163</v>
      </c>
      <c r="AU1299" s="12">
        <v>3.3069999999999999</v>
      </c>
      <c r="AV1299" s="17" t="s">
        <v>236</v>
      </c>
      <c r="AW1299" s="18" t="s">
        <v>201</v>
      </c>
      <c r="AX1299" s="19" t="s">
        <v>5193</v>
      </c>
      <c r="AY1299" s="17">
        <v>79</v>
      </c>
      <c r="AZ1299" s="14" t="s">
        <v>203</v>
      </c>
      <c r="BA1299" s="20" t="str">
        <f t="shared" si="1645"/>
        <v>17001000000323369379</v>
      </c>
      <c r="BB1299" s="31">
        <f t="shared" si="1646"/>
        <v>20</v>
      </c>
      <c r="BC1299" s="22" t="s">
        <v>5194</v>
      </c>
      <c r="BD1299" s="23" t="s">
        <v>115</v>
      </c>
      <c r="BF1299" s="8"/>
      <c r="BG1299" s="32">
        <v>20604207</v>
      </c>
      <c r="BH1299" s="32"/>
      <c r="BI1299" s="32"/>
      <c r="BJ1299" t="s">
        <v>714</v>
      </c>
      <c r="BK1299" s="14" t="str">
        <f>IF(K1299="CADRE","CADRE",CONCATENATE(J1299,"-",H1299))</f>
        <v>B-P6 AV</v>
      </c>
      <c r="BL1299" s="14" t="s">
        <v>241</v>
      </c>
      <c r="BM1299" s="25"/>
      <c r="BN1299" s="26" t="str">
        <f t="shared" si="1663"/>
        <v>17001000000323369379</v>
      </c>
      <c r="BO1299" s="27" t="str">
        <f>D1299</f>
        <v>RIAHI LOBNA</v>
      </c>
      <c r="BP1299" s="26">
        <f>B1299</f>
        <v>1301</v>
      </c>
      <c r="BQ1299" s="28"/>
    </row>
    <row r="1300" spans="1:69" x14ac:dyDescent="0.25">
      <c r="A1300" t="str">
        <f>VLOOKUP(B1300,[2]RH!$B:$BV,72,0)</f>
        <v>Non-Actif</v>
      </c>
      <c r="B1300" s="6">
        <v>1302</v>
      </c>
      <c r="C1300" s="7" t="s">
        <v>65</v>
      </c>
      <c r="D1300" s="7" t="s">
        <v>5195</v>
      </c>
      <c r="E1300" s="7" t="s">
        <v>67</v>
      </c>
      <c r="F1300" s="7" t="s">
        <v>102</v>
      </c>
      <c r="G1300" s="7" t="s">
        <v>2882</v>
      </c>
      <c r="H1300" s="7"/>
      <c r="I1300" s="7"/>
      <c r="J1300" s="7"/>
      <c r="K1300" s="7" t="s">
        <v>70</v>
      </c>
      <c r="L1300" s="7" t="s">
        <v>90</v>
      </c>
      <c r="M1300" s="7" t="str">
        <f t="shared" si="1625"/>
        <v>Approvisionneur</v>
      </c>
      <c r="N1300" s="8">
        <v>44977</v>
      </c>
      <c r="O1300" s="8"/>
      <c r="P1300" s="7" t="str">
        <f t="shared" ca="1" si="1647"/>
        <v/>
      </c>
      <c r="Q1300" s="8">
        <v>45044</v>
      </c>
      <c r="R1300" s="7" t="s">
        <v>5196</v>
      </c>
      <c r="S1300" s="7"/>
      <c r="T1300" s="9" t="s">
        <v>394</v>
      </c>
      <c r="U1300" s="7" t="str">
        <f t="shared" si="1636"/>
        <v>Contractuel</v>
      </c>
      <c r="V1300" s="8"/>
      <c r="W1300" s="8"/>
      <c r="X1300" s="8">
        <v>44977</v>
      </c>
      <c r="Y1300" s="8">
        <f>X1300+365</f>
        <v>45342</v>
      </c>
      <c r="Z1300" s="8"/>
      <c r="AA1300" s="7">
        <f t="shared" si="1637"/>
        <v>2</v>
      </c>
      <c r="AB1300" s="7">
        <f t="shared" si="1638"/>
        <v>2023</v>
      </c>
      <c r="AC1300" s="7">
        <f t="shared" si="1639"/>
        <v>2027</v>
      </c>
      <c r="AD1300" s="10" t="e">
        <f t="shared" ref="AD1300:AD1363" ca="1" si="1667">IF(#REF!="Non",(DAYS360(N1300,Q1300)/360),(DAYS360(N1300,TODAY())/360))</f>
        <v>#REF!</v>
      </c>
      <c r="AE1300" s="10" t="e">
        <f t="shared" ca="1" si="1641"/>
        <v>#REF!</v>
      </c>
      <c r="AF1300" s="8">
        <v>35734</v>
      </c>
      <c r="AG1300" s="11">
        <f t="shared" ca="1" si="1642"/>
        <v>27.364383561643837</v>
      </c>
      <c r="AH1300" s="10" t="str">
        <f t="shared" ca="1" si="1643"/>
        <v>&gt;25&lt; 35</v>
      </c>
      <c r="AI1300" s="12"/>
      <c r="AJ1300" s="13"/>
      <c r="AK1300" s="12">
        <v>13248566</v>
      </c>
      <c r="AL1300" s="8">
        <v>43487</v>
      </c>
      <c r="AM1300" s="7" t="s">
        <v>5197</v>
      </c>
      <c r="AN1300" s="7" t="s">
        <v>109</v>
      </c>
      <c r="AQ1300" s="14"/>
      <c r="AR1300" s="14">
        <v>1</v>
      </c>
      <c r="AS1300" s="15">
        <f t="shared" si="1644"/>
        <v>45342.25</v>
      </c>
      <c r="AT1300" s="14" t="s">
        <v>77</v>
      </c>
      <c r="AU1300" s="12">
        <v>900</v>
      </c>
      <c r="AV1300" s="17" t="s">
        <v>150</v>
      </c>
      <c r="AW1300" s="18" t="s">
        <v>1846</v>
      </c>
      <c r="AX1300" s="19" t="s">
        <v>5198</v>
      </c>
      <c r="AY1300" s="17">
        <v>13</v>
      </c>
      <c r="AZ1300" s="14" t="s">
        <v>174</v>
      </c>
      <c r="BA1300" s="20" t="str">
        <f t="shared" si="1645"/>
        <v>07101001610559862213</v>
      </c>
      <c r="BB1300" s="31">
        <f t="shared" si="1646"/>
        <v>20</v>
      </c>
      <c r="BC1300" s="22" t="s">
        <v>5199</v>
      </c>
      <c r="BD1300" s="23" t="s">
        <v>482</v>
      </c>
      <c r="BF1300" s="8"/>
      <c r="BG1300" s="32">
        <v>29880982</v>
      </c>
      <c r="BH1300" s="32"/>
      <c r="BI1300" s="32"/>
      <c r="BK1300" s="14" t="str">
        <f t="shared" si="1652"/>
        <v>CADRE</v>
      </c>
      <c r="BL1300" s="14"/>
      <c r="BM1300" s="25"/>
      <c r="BN1300" s="26" t="str">
        <f t="shared" si="1663"/>
        <v>07101001610559862213</v>
      </c>
      <c r="BO1300" s="27"/>
      <c r="BP1300" s="26"/>
      <c r="BQ1300" s="28"/>
    </row>
    <row r="1301" spans="1:69" x14ac:dyDescent="0.25">
      <c r="A1301" t="str">
        <f>VLOOKUP(B1301,[2]RH!$B:$BV,72,0)</f>
        <v>si</v>
      </c>
      <c r="B1301" s="6">
        <v>1303</v>
      </c>
      <c r="C1301" s="7" t="s">
        <v>65</v>
      </c>
      <c r="D1301" s="7" t="s">
        <v>5200</v>
      </c>
      <c r="E1301" s="7" t="s">
        <v>67</v>
      </c>
      <c r="F1301" s="7" t="s">
        <v>102</v>
      </c>
      <c r="G1301" s="7" t="s">
        <v>1585</v>
      </c>
      <c r="H1301" s="7" t="s">
        <v>102</v>
      </c>
      <c r="I1301" s="7" t="s">
        <v>1908</v>
      </c>
      <c r="J1301" s="7"/>
      <c r="K1301" s="7" t="s">
        <v>89</v>
      </c>
      <c r="L1301" s="7" t="s">
        <v>90</v>
      </c>
      <c r="M1301" s="7" t="str">
        <f t="shared" si="1625"/>
        <v>MANITENTIONNAIRE</v>
      </c>
      <c r="N1301" s="8">
        <v>44977</v>
      </c>
      <c r="O1301" s="8"/>
      <c r="P1301" s="7">
        <f t="shared" ca="1" si="1647"/>
        <v>55</v>
      </c>
      <c r="Q1301" s="8"/>
      <c r="R1301" s="7"/>
      <c r="S1301" s="7"/>
      <c r="T1301" s="9" t="s">
        <v>156</v>
      </c>
      <c r="U1301" s="7" t="str">
        <f t="shared" si="1636"/>
        <v>Contractuel</v>
      </c>
      <c r="V1301" s="8">
        <v>45689</v>
      </c>
      <c r="W1301" s="8">
        <f>VLOOKUP(B1301,[1]BASE!$A:$Q,17,0)</f>
        <v>45777</v>
      </c>
      <c r="X1301" s="8"/>
      <c r="Y1301" s="8"/>
      <c r="Z1301" s="8">
        <v>44977</v>
      </c>
      <c r="AA1301" s="7">
        <f t="shared" si="1637"/>
        <v>2</v>
      </c>
      <c r="AB1301" s="7">
        <f t="shared" si="1638"/>
        <v>2023</v>
      </c>
      <c r="AC1301" s="7">
        <f t="shared" si="1639"/>
        <v>2027</v>
      </c>
      <c r="AD1301" s="10" t="e">
        <f t="shared" ref="AD1301:AD1364" ca="1" si="1668">IF(#REF!="Non",(DAYS360(N1301,Q1301)/360),(DAYS360(N1301,TODAY())/360))</f>
        <v>#REF!</v>
      </c>
      <c r="AE1301" s="10" t="e">
        <f t="shared" ca="1" si="1641"/>
        <v>#REF!</v>
      </c>
      <c r="AF1301" s="8">
        <v>34076</v>
      </c>
      <c r="AG1301" s="11">
        <f t="shared" ca="1" si="1642"/>
        <v>31.906849315068492</v>
      </c>
      <c r="AH1301" s="10" t="str">
        <f t="shared" ca="1" si="1643"/>
        <v>&gt;25&lt; 35</v>
      </c>
      <c r="AI1301" s="12">
        <v>17662334</v>
      </c>
      <c r="AJ1301" s="13" t="s">
        <v>106</v>
      </c>
      <c r="AK1301" s="12" t="s">
        <v>5201</v>
      </c>
      <c r="AL1301" s="8">
        <v>41615</v>
      </c>
      <c r="AM1301" s="7" t="s">
        <v>5197</v>
      </c>
      <c r="AN1301" s="7" t="s">
        <v>109</v>
      </c>
      <c r="AQ1301">
        <v>3</v>
      </c>
      <c r="AR1301" s="70">
        <v>3</v>
      </c>
      <c r="AS1301" s="15">
        <f t="shared" si="1644"/>
        <v>46072.75</v>
      </c>
      <c r="AT1301" s="14" t="s">
        <v>163</v>
      </c>
      <c r="AU1301" s="12">
        <v>3.3069999999999999</v>
      </c>
      <c r="AV1301" s="17" t="s">
        <v>236</v>
      </c>
      <c r="AW1301" s="18" t="s">
        <v>201</v>
      </c>
      <c r="AX1301" s="19" t="s">
        <v>5202</v>
      </c>
      <c r="AY1301" s="17">
        <v>68</v>
      </c>
      <c r="AZ1301" s="14" t="s">
        <v>203</v>
      </c>
      <c r="BA1301" s="20" t="str">
        <f t="shared" si="1645"/>
        <v>17001000000323324468</v>
      </c>
      <c r="BB1301" s="31">
        <f t="shared" si="1646"/>
        <v>20</v>
      </c>
      <c r="BC1301" s="22" t="s">
        <v>5203</v>
      </c>
      <c r="BD1301" s="23" t="s">
        <v>341</v>
      </c>
      <c r="BF1301" s="8"/>
      <c r="BG1301" s="32">
        <v>94313692</v>
      </c>
      <c r="BH1301" s="32">
        <v>95547577</v>
      </c>
      <c r="BI1301" s="32"/>
      <c r="BJ1301" t="s">
        <v>486</v>
      </c>
      <c r="BK1301" s="14" t="str">
        <f t="shared" si="1652"/>
        <v>-LOGISTIQUE</v>
      </c>
      <c r="BL1301" s="14" t="s">
        <v>241</v>
      </c>
      <c r="BM1301" s="25"/>
      <c r="BN1301" s="26" t="str">
        <f t="shared" si="1663"/>
        <v>17001000000323324468</v>
      </c>
      <c r="BO1301" s="27" t="str">
        <f>D1301</f>
        <v>FATNASSI RIADH</v>
      </c>
      <c r="BP1301" s="26">
        <f>B1301</f>
        <v>1303</v>
      </c>
      <c r="BQ1301" s="28"/>
    </row>
    <row r="1302" spans="1:69" x14ac:dyDescent="0.25">
      <c r="A1302" t="str">
        <f>VLOOKUP(B1302,[2]RH!$B:$BV,72,0)</f>
        <v>Non-Actif</v>
      </c>
      <c r="B1302" s="6">
        <v>1304</v>
      </c>
      <c r="C1302" s="7" t="s">
        <v>168</v>
      </c>
      <c r="D1302" s="7" t="s">
        <v>5204</v>
      </c>
      <c r="E1302" s="7" t="s">
        <v>67</v>
      </c>
      <c r="F1302" s="7" t="s">
        <v>118</v>
      </c>
      <c r="G1302" s="7" t="s">
        <v>220</v>
      </c>
      <c r="H1302" s="7">
        <v>560</v>
      </c>
      <c r="I1302" s="7" t="s">
        <v>189</v>
      </c>
      <c r="J1302" s="7" t="s">
        <v>190</v>
      </c>
      <c r="K1302" s="7" t="s">
        <v>146</v>
      </c>
      <c r="L1302" s="7" t="s">
        <v>90</v>
      </c>
      <c r="M1302" s="7" t="str">
        <f t="shared" si="1625"/>
        <v>Couturière</v>
      </c>
      <c r="N1302" s="8">
        <v>44977</v>
      </c>
      <c r="O1302" s="8"/>
      <c r="P1302" s="7">
        <f t="shared" ca="1" si="1647"/>
        <v>-706</v>
      </c>
      <c r="Q1302" s="8">
        <v>45008</v>
      </c>
      <c r="R1302" s="7" t="s">
        <v>147</v>
      </c>
      <c r="S1302" s="7"/>
      <c r="T1302" s="9" t="s">
        <v>156</v>
      </c>
      <c r="U1302" s="7" t="str">
        <f t="shared" si="1636"/>
        <v>Contractuel</v>
      </c>
      <c r="V1302" s="8">
        <v>44977</v>
      </c>
      <c r="W1302" s="8">
        <v>45016</v>
      </c>
      <c r="X1302" s="8"/>
      <c r="Y1302" s="8"/>
      <c r="Z1302" s="8">
        <v>44977</v>
      </c>
      <c r="AA1302" s="7">
        <f t="shared" si="1637"/>
        <v>2</v>
      </c>
      <c r="AB1302" s="7">
        <f t="shared" si="1638"/>
        <v>2023</v>
      </c>
      <c r="AC1302" s="7">
        <f t="shared" si="1639"/>
        <v>2027</v>
      </c>
      <c r="AD1302" s="10" t="e">
        <f t="shared" ref="AD1302:AD1365" ca="1" si="1669">IF(#REF!="Non",(DAYS360(N1302,Q1302)/360),(DAYS360(N1302,TODAY())/360))</f>
        <v>#REF!</v>
      </c>
      <c r="AE1302" s="10" t="e">
        <f t="shared" ca="1" si="1641"/>
        <v>#REF!</v>
      </c>
      <c r="AF1302" s="8">
        <v>33015</v>
      </c>
      <c r="AG1302" s="11">
        <f t="shared" ca="1" si="1642"/>
        <v>34.813698630136983</v>
      </c>
      <c r="AH1302" s="10" t="str">
        <f t="shared" ca="1" si="1643"/>
        <v>&gt;25&lt; 35</v>
      </c>
      <c r="AI1302" s="12">
        <v>16145457</v>
      </c>
      <c r="AJ1302" s="13" t="s">
        <v>82</v>
      </c>
      <c r="AK1302" s="12" t="s">
        <v>5205</v>
      </c>
      <c r="AL1302" s="8">
        <v>41061</v>
      </c>
      <c r="AM1302" s="7" t="s">
        <v>108</v>
      </c>
      <c r="AN1302" s="7" t="s">
        <v>5165</v>
      </c>
      <c r="AO1302">
        <v>2</v>
      </c>
      <c r="AQ1302" s="14">
        <v>3</v>
      </c>
      <c r="AR1302" s="14">
        <v>1</v>
      </c>
      <c r="AS1302" s="15">
        <f t="shared" si="1644"/>
        <v>45342.25</v>
      </c>
      <c r="AT1302" s="14" t="s">
        <v>163</v>
      </c>
      <c r="AU1302" s="12">
        <v>3.3069999999999999</v>
      </c>
      <c r="AV1302" s="17">
        <v>14</v>
      </c>
      <c r="AW1302" s="18" t="s">
        <v>2192</v>
      </c>
      <c r="AX1302" s="19" t="s">
        <v>5206</v>
      </c>
      <c r="AY1302" s="17">
        <v>14</v>
      </c>
      <c r="AZ1302" s="14" t="s">
        <v>185</v>
      </c>
      <c r="BA1302" s="20" t="str">
        <f t="shared" si="1645"/>
        <v>14096096100700912114</v>
      </c>
      <c r="BB1302" s="31">
        <f t="shared" si="1646"/>
        <v>20</v>
      </c>
      <c r="BC1302" s="22" t="s">
        <v>5207</v>
      </c>
      <c r="BD1302" s="23" t="s">
        <v>85</v>
      </c>
      <c r="BF1302" s="8"/>
      <c r="BG1302" s="32">
        <v>50572877</v>
      </c>
      <c r="BH1302" s="32">
        <v>24572064</v>
      </c>
      <c r="BI1302" s="32"/>
      <c r="BJ1302" t="s">
        <v>5208</v>
      </c>
      <c r="BK1302" s="14" t="str">
        <f t="shared" si="1652"/>
        <v>A-560</v>
      </c>
      <c r="BL1302" s="14"/>
      <c r="BM1302" s="25"/>
      <c r="BN1302" s="26" t="str">
        <f t="shared" si="1663"/>
        <v>14096096100700912114</v>
      </c>
      <c r="BO1302" s="27"/>
      <c r="BP1302" s="26"/>
      <c r="BQ1302" s="28"/>
    </row>
    <row r="1303" spans="1:69" x14ac:dyDescent="0.25">
      <c r="A1303" t="str">
        <f>VLOOKUP(B1303,[2]RH!$B:$BV,72,0)</f>
        <v>si</v>
      </c>
      <c r="B1303" s="6">
        <v>1305</v>
      </c>
      <c r="C1303" s="7" t="s">
        <v>168</v>
      </c>
      <c r="D1303" s="7" t="s">
        <v>5209</v>
      </c>
      <c r="E1303" s="7" t="s">
        <v>67</v>
      </c>
      <c r="F1303" s="7" t="s">
        <v>118</v>
      </c>
      <c r="G1303" s="7" t="s">
        <v>220</v>
      </c>
      <c r="H1303" s="7">
        <v>520</v>
      </c>
      <c r="I1303" s="7" t="s">
        <v>189</v>
      </c>
      <c r="J1303" s="7" t="s">
        <v>190</v>
      </c>
      <c r="K1303" s="7" t="s">
        <v>146</v>
      </c>
      <c r="L1303" s="7" t="s">
        <v>90</v>
      </c>
      <c r="M1303" s="7" t="str">
        <f t="shared" si="1625"/>
        <v>Couturière</v>
      </c>
      <c r="N1303" s="8">
        <v>44978</v>
      </c>
      <c r="O1303" s="8"/>
      <c r="P1303" s="7">
        <f t="shared" ca="1" si="1647"/>
        <v>25</v>
      </c>
      <c r="Q1303" s="8"/>
      <c r="R1303" s="7"/>
      <c r="S1303" s="7"/>
      <c r="T1303" s="9" t="s">
        <v>156</v>
      </c>
      <c r="U1303" s="7" t="str">
        <f t="shared" si="1636"/>
        <v>Contractuel</v>
      </c>
      <c r="V1303" s="8">
        <v>45689</v>
      </c>
      <c r="W1303" s="8">
        <f>VLOOKUP(B1303,[1]BASE!$A:$Q,17,0)</f>
        <v>45747</v>
      </c>
      <c r="X1303" s="8"/>
      <c r="Y1303" s="8"/>
      <c r="Z1303" s="8">
        <v>44978</v>
      </c>
      <c r="AA1303" s="7">
        <f t="shared" si="1637"/>
        <v>2</v>
      </c>
      <c r="AB1303" s="7">
        <f t="shared" si="1638"/>
        <v>2023</v>
      </c>
      <c r="AC1303" s="7">
        <f t="shared" si="1639"/>
        <v>2027</v>
      </c>
      <c r="AD1303" s="10" t="e">
        <f t="shared" ref="AD1303:AD1366" ca="1" si="1670">IF(#REF!="Non",(DAYS360(N1303,Q1303)/360),(DAYS360(N1303,TODAY())/360))</f>
        <v>#REF!</v>
      </c>
      <c r="AE1303" s="10" t="e">
        <f t="shared" ca="1" si="1641"/>
        <v>#REF!</v>
      </c>
      <c r="AF1303" s="8">
        <v>31846</v>
      </c>
      <c r="AG1303" s="11">
        <f t="shared" ca="1" si="1642"/>
        <v>38.016438356164386</v>
      </c>
      <c r="AH1303" s="10" t="str">
        <f t="shared" ca="1" si="1643"/>
        <v>&gt;35&lt; 45</v>
      </c>
      <c r="AI1303" s="12">
        <v>12834646</v>
      </c>
      <c r="AJ1303" s="13" t="s">
        <v>79</v>
      </c>
      <c r="AK1303" s="12" t="s">
        <v>5210</v>
      </c>
      <c r="AL1303" s="8">
        <v>37917</v>
      </c>
      <c r="AM1303" s="7" t="s">
        <v>108</v>
      </c>
      <c r="AN1303" s="7" t="s">
        <v>76</v>
      </c>
      <c r="AQ1303">
        <v>3</v>
      </c>
      <c r="AR1303" s="70">
        <v>3</v>
      </c>
      <c r="AS1303" s="15">
        <f t="shared" si="1644"/>
        <v>46073.75</v>
      </c>
      <c r="AT1303" s="14" t="s">
        <v>163</v>
      </c>
      <c r="AU1303" s="12">
        <v>3.3069999999999999</v>
      </c>
      <c r="AV1303" s="17">
        <v>17</v>
      </c>
      <c r="AW1303" s="18" t="s">
        <v>201</v>
      </c>
      <c r="AX1303" s="19" t="s">
        <v>5211</v>
      </c>
      <c r="AY1303" s="17" t="s">
        <v>79</v>
      </c>
      <c r="AZ1303" s="14" t="s">
        <v>203</v>
      </c>
      <c r="BA1303" s="20" t="str">
        <f t="shared" si="1645"/>
        <v>17001000000323559208</v>
      </c>
      <c r="BB1303" s="31">
        <f t="shared" si="1646"/>
        <v>20</v>
      </c>
      <c r="BC1303" s="22" t="s">
        <v>1734</v>
      </c>
      <c r="BD1303" s="23" t="s">
        <v>85</v>
      </c>
      <c r="BF1303" s="8"/>
      <c r="BG1303" s="32">
        <v>22425068</v>
      </c>
      <c r="BH1303" s="32"/>
      <c r="BI1303" s="32"/>
      <c r="BJ1303" t="s">
        <v>431</v>
      </c>
      <c r="BK1303" s="14" t="str">
        <f t="shared" si="1652"/>
        <v>A-520</v>
      </c>
      <c r="BL1303" s="14" t="s">
        <v>241</v>
      </c>
      <c r="BM1303" s="25"/>
      <c r="BN1303" s="26" t="str">
        <f t="shared" si="1663"/>
        <v>17001000000323559208</v>
      </c>
      <c r="BO1303" s="27" t="str">
        <f>D1303</f>
        <v>ARRABI SOUHAILA</v>
      </c>
      <c r="BP1303" s="26">
        <f>B1303</f>
        <v>1305</v>
      </c>
      <c r="BQ1303" s="28"/>
    </row>
    <row r="1304" spans="1:69" x14ac:dyDescent="0.25">
      <c r="A1304" t="str">
        <f>VLOOKUP(B1304,[2]RH!$B:$BV,72,0)</f>
        <v>Non-Actif</v>
      </c>
      <c r="B1304" s="6">
        <v>1306</v>
      </c>
      <c r="C1304" s="7" t="s">
        <v>168</v>
      </c>
      <c r="D1304" s="7" t="s">
        <v>5212</v>
      </c>
      <c r="E1304" s="7" t="s">
        <v>67</v>
      </c>
      <c r="F1304" s="7" t="s">
        <v>118</v>
      </c>
      <c r="G1304" s="7" t="s">
        <v>220</v>
      </c>
      <c r="H1304" s="7" t="s">
        <v>649</v>
      </c>
      <c r="I1304" s="7" t="s">
        <v>709</v>
      </c>
      <c r="J1304" s="7" t="s">
        <v>190</v>
      </c>
      <c r="K1304" s="7" t="s">
        <v>146</v>
      </c>
      <c r="L1304" s="7" t="s">
        <v>90</v>
      </c>
      <c r="M1304" s="7" t="str">
        <f t="shared" si="1625"/>
        <v>Couturière</v>
      </c>
      <c r="N1304" s="8">
        <v>44978</v>
      </c>
      <c r="O1304" s="8"/>
      <c r="P1304" s="7">
        <f t="shared" ca="1" si="1647"/>
        <v>-249</v>
      </c>
      <c r="Q1304" s="8">
        <v>45441</v>
      </c>
      <c r="R1304" s="7" t="s">
        <v>5213</v>
      </c>
      <c r="S1304" s="7"/>
      <c r="T1304" s="9" t="s">
        <v>156</v>
      </c>
      <c r="U1304" s="7" t="str">
        <f t="shared" si="1636"/>
        <v>Contractuel</v>
      </c>
      <c r="V1304" s="8">
        <v>45383</v>
      </c>
      <c r="W1304" s="8">
        <v>45473</v>
      </c>
      <c r="X1304" s="8"/>
      <c r="Y1304" s="8"/>
      <c r="Z1304" s="8">
        <v>44978</v>
      </c>
      <c r="AA1304" s="7">
        <f t="shared" si="1637"/>
        <v>2</v>
      </c>
      <c r="AB1304" s="7">
        <f t="shared" si="1638"/>
        <v>2023</v>
      </c>
      <c r="AC1304" s="7">
        <f t="shared" si="1639"/>
        <v>2027</v>
      </c>
      <c r="AD1304" s="10" t="e">
        <f t="shared" ref="AD1304:AD1367" ca="1" si="1671">IF(#REF!="Non",(DAYS360(N1304,Q1304)/360),(DAYS360(N1304,TODAY())/360))</f>
        <v>#REF!</v>
      </c>
      <c r="AE1304" s="10" t="e">
        <f t="shared" ca="1" si="1641"/>
        <v>#REF!</v>
      </c>
      <c r="AF1304" s="8">
        <v>27693</v>
      </c>
      <c r="AG1304" s="11">
        <f t="shared" ca="1" si="1642"/>
        <v>49.394520547945206</v>
      </c>
      <c r="AH1304" s="10" t="str">
        <f t="shared" ca="1" si="1643"/>
        <v>&gt;45&lt; 55</v>
      </c>
      <c r="AI1304" s="12">
        <v>11794216</v>
      </c>
      <c r="AJ1304" s="13" t="s">
        <v>106</v>
      </c>
      <c r="AK1304" s="12" t="s">
        <v>5214</v>
      </c>
      <c r="AL1304" s="8">
        <v>44865</v>
      </c>
      <c r="AM1304" s="7" t="s">
        <v>108</v>
      </c>
      <c r="AN1304" s="7" t="s">
        <v>76</v>
      </c>
      <c r="AO1304">
        <v>4</v>
      </c>
      <c r="AQ1304">
        <v>3</v>
      </c>
      <c r="AR1304" s="14">
        <v>2</v>
      </c>
      <c r="AS1304" s="15">
        <f t="shared" si="1644"/>
        <v>45708.5</v>
      </c>
      <c r="AT1304" s="14" t="s">
        <v>163</v>
      </c>
      <c r="AU1304" s="12">
        <v>3.3069999999999999</v>
      </c>
      <c r="AV1304" s="17">
        <v>17</v>
      </c>
      <c r="AW1304" s="18" t="s">
        <v>201</v>
      </c>
      <c r="AX1304" s="19" t="s">
        <v>5215</v>
      </c>
      <c r="AY1304" s="17">
        <v>23</v>
      </c>
      <c r="AZ1304" s="14" t="s">
        <v>203</v>
      </c>
      <c r="BA1304" s="20" t="str">
        <f t="shared" si="1645"/>
        <v>17001000000323413223</v>
      </c>
      <c r="BB1304" s="31">
        <f t="shared" si="1646"/>
        <v>20</v>
      </c>
      <c r="BC1304" s="22" t="s">
        <v>5216</v>
      </c>
      <c r="BD1304" s="23" t="s">
        <v>115</v>
      </c>
      <c r="BF1304" s="8"/>
      <c r="BG1304" s="32">
        <v>54645309</v>
      </c>
      <c r="BH1304" s="32">
        <v>54645350</v>
      </c>
      <c r="BI1304" s="32"/>
      <c r="BJ1304" t="s">
        <v>4896</v>
      </c>
      <c r="BK1304" s="14" t="str">
        <f t="shared" si="1652"/>
        <v>A-Panda</v>
      </c>
      <c r="BL1304" s="14" t="s">
        <v>595</v>
      </c>
      <c r="BM1304" s="25"/>
      <c r="BN1304" s="26" t="str">
        <f t="shared" si="1663"/>
        <v>17001000000323413223</v>
      </c>
      <c r="BO1304" s="27" t="str">
        <f>D1304</f>
        <v>HAMDI NABIHA</v>
      </c>
      <c r="BP1304" s="26">
        <f>B1304</f>
        <v>1306</v>
      </c>
      <c r="BQ1304" s="28"/>
    </row>
    <row r="1305" spans="1:69" x14ac:dyDescent="0.25">
      <c r="A1305" t="str">
        <f>VLOOKUP(B1305,[2]RH!$B:$BV,72,0)</f>
        <v>si</v>
      </c>
      <c r="B1305" s="6">
        <v>1307</v>
      </c>
      <c r="C1305" s="7" t="s">
        <v>168</v>
      </c>
      <c r="D1305" s="7" t="s">
        <v>5217</v>
      </c>
      <c r="E1305" s="7" t="s">
        <v>67</v>
      </c>
      <c r="F1305" s="7" t="s">
        <v>118</v>
      </c>
      <c r="G1305" s="7" t="s">
        <v>408</v>
      </c>
      <c r="H1305" s="7" t="s">
        <v>2398</v>
      </c>
      <c r="I1305" s="7" t="s">
        <v>2487</v>
      </c>
      <c r="J1305" s="7" t="s">
        <v>281</v>
      </c>
      <c r="K1305" s="7" t="s">
        <v>146</v>
      </c>
      <c r="L1305" s="7" t="s">
        <v>90</v>
      </c>
      <c r="M1305" s="7" t="str">
        <f t="shared" si="1625"/>
        <v>Alimentatrice</v>
      </c>
      <c r="N1305" s="8">
        <v>44979</v>
      </c>
      <c r="O1305" s="8"/>
      <c r="P1305" s="7">
        <f t="shared" ca="1" si="1647"/>
        <v>25</v>
      </c>
      <c r="Q1305" s="8"/>
      <c r="R1305" s="7"/>
      <c r="S1305" s="7"/>
      <c r="T1305" s="9" t="s">
        <v>156</v>
      </c>
      <c r="U1305" s="7" t="str">
        <f t="shared" si="1636"/>
        <v>Contractuel</v>
      </c>
      <c r="V1305" s="8">
        <v>45689</v>
      </c>
      <c r="W1305" s="8">
        <f>VLOOKUP(B1305,[1]BASE!$A:$Q,17,0)</f>
        <v>45747</v>
      </c>
      <c r="X1305" s="8"/>
      <c r="Y1305" s="8"/>
      <c r="Z1305" s="8">
        <v>44979</v>
      </c>
      <c r="AA1305" s="7">
        <f t="shared" si="1637"/>
        <v>2</v>
      </c>
      <c r="AB1305" s="7">
        <f t="shared" si="1638"/>
        <v>2023</v>
      </c>
      <c r="AC1305" s="7">
        <f t="shared" si="1639"/>
        <v>2027</v>
      </c>
      <c r="AD1305" s="10" t="e">
        <f t="shared" ref="AD1305:AD1368" ca="1" si="1672">IF(#REF!="Non",(DAYS360(N1305,Q1305)/360),(DAYS360(N1305,TODAY())/360))</f>
        <v>#REF!</v>
      </c>
      <c r="AE1305" s="10" t="e">
        <f t="shared" ca="1" si="1641"/>
        <v>#REF!</v>
      </c>
      <c r="AF1305" s="8">
        <v>35529</v>
      </c>
      <c r="AG1305" s="11">
        <f t="shared" ca="1" si="1642"/>
        <v>27.926027397260274</v>
      </c>
      <c r="AH1305" s="10" t="str">
        <f t="shared" ca="1" si="1643"/>
        <v>&gt;25&lt; 35</v>
      </c>
      <c r="AI1305" s="12">
        <v>17524026</v>
      </c>
      <c r="AJ1305" s="40" t="s">
        <v>213</v>
      </c>
      <c r="AK1305" s="12">
        <v>13640645</v>
      </c>
      <c r="AL1305" s="8">
        <v>42844</v>
      </c>
      <c r="AM1305" s="7" t="s">
        <v>108</v>
      </c>
      <c r="AN1305" s="7" t="s">
        <v>109</v>
      </c>
      <c r="AQ1305">
        <v>3</v>
      </c>
      <c r="AR1305" s="70">
        <v>3</v>
      </c>
      <c r="AS1305" s="15">
        <f t="shared" si="1644"/>
        <v>46074.75</v>
      </c>
      <c r="AT1305" s="14" t="s">
        <v>163</v>
      </c>
      <c r="AU1305" s="12">
        <v>3.3069999999999999</v>
      </c>
      <c r="AV1305" s="17">
        <v>17</v>
      </c>
      <c r="AW1305" s="18">
        <v>20600</v>
      </c>
      <c r="AX1305" s="19" t="s">
        <v>5218</v>
      </c>
      <c r="AY1305" s="17">
        <v>14</v>
      </c>
      <c r="AZ1305" s="14" t="s">
        <v>203</v>
      </c>
      <c r="BA1305" s="20" t="str">
        <f t="shared" si="1645"/>
        <v>17206000000284393314</v>
      </c>
      <c r="BB1305" s="31">
        <f t="shared" si="1646"/>
        <v>20</v>
      </c>
      <c r="BC1305" s="22" t="s">
        <v>5219</v>
      </c>
      <c r="BD1305" s="23" t="s">
        <v>115</v>
      </c>
      <c r="BF1305" s="8"/>
      <c r="BG1305" s="32">
        <v>28209166</v>
      </c>
      <c r="BH1305" s="32">
        <v>26564118</v>
      </c>
      <c r="BI1305" s="32"/>
      <c r="BJ1305" t="s">
        <v>1055</v>
      </c>
      <c r="BK1305" s="14" t="str">
        <f t="shared" si="1652"/>
        <v>B-P7 AR</v>
      </c>
      <c r="BL1305" s="14" t="s">
        <v>288</v>
      </c>
      <c r="BM1305" s="25"/>
      <c r="BN1305" s="26" t="str">
        <f t="shared" si="1663"/>
        <v>17206000000284393314</v>
      </c>
      <c r="BO1305" s="27"/>
      <c r="BP1305" s="26"/>
      <c r="BQ1305" s="28"/>
    </row>
    <row r="1306" spans="1:69" x14ac:dyDescent="0.25">
      <c r="A1306" t="str">
        <f>VLOOKUP(B1306,[2]RH!$B:$BV,72,0)</f>
        <v>Non-Actif</v>
      </c>
      <c r="B1306" s="6">
        <v>1308</v>
      </c>
      <c r="C1306" s="7" t="s">
        <v>168</v>
      </c>
      <c r="D1306" s="7" t="s">
        <v>5220</v>
      </c>
      <c r="E1306" s="7" t="s">
        <v>67</v>
      </c>
      <c r="F1306" s="7" t="s">
        <v>118</v>
      </c>
      <c r="G1306" s="7" t="s">
        <v>220</v>
      </c>
      <c r="H1306" s="7">
        <v>965</v>
      </c>
      <c r="I1306" s="7" t="s">
        <v>189</v>
      </c>
      <c r="J1306" s="7" t="s">
        <v>190</v>
      </c>
      <c r="K1306" s="7" t="s">
        <v>146</v>
      </c>
      <c r="L1306" s="7" t="s">
        <v>90</v>
      </c>
      <c r="M1306" s="7" t="str">
        <f t="shared" si="1625"/>
        <v>Couturière</v>
      </c>
      <c r="N1306" s="8">
        <v>44979</v>
      </c>
      <c r="O1306" s="8"/>
      <c r="P1306" s="7">
        <f t="shared" ca="1" si="1647"/>
        <v>-371</v>
      </c>
      <c r="Q1306" s="8">
        <v>45356</v>
      </c>
      <c r="R1306" s="7" t="s">
        <v>147</v>
      </c>
      <c r="S1306" s="7"/>
      <c r="T1306" s="9" t="s">
        <v>156</v>
      </c>
      <c r="U1306" s="7" t="str">
        <f t="shared" si="1636"/>
        <v>Contractuel</v>
      </c>
      <c r="V1306" s="8">
        <v>45292</v>
      </c>
      <c r="W1306" s="8">
        <v>45351</v>
      </c>
      <c r="X1306" s="8"/>
      <c r="Y1306" s="8"/>
      <c r="Z1306" s="8">
        <v>44979</v>
      </c>
      <c r="AA1306" s="7">
        <f t="shared" si="1637"/>
        <v>2</v>
      </c>
      <c r="AB1306" s="7">
        <f t="shared" si="1638"/>
        <v>2023</v>
      </c>
      <c r="AC1306" s="7">
        <f t="shared" si="1639"/>
        <v>2027</v>
      </c>
      <c r="AD1306" s="10" t="e">
        <f t="shared" ref="AD1306:AD1369" ca="1" si="1673">IF(#REF!="Non",(DAYS360(N1306,Q1306)/360),(DAYS360(N1306,TODAY())/360))</f>
        <v>#REF!</v>
      </c>
      <c r="AE1306" s="10" t="e">
        <f t="shared" ca="1" si="1641"/>
        <v>#REF!</v>
      </c>
      <c r="AF1306" s="8">
        <v>33882</v>
      </c>
      <c r="AG1306" s="11">
        <f t="shared" ca="1" si="1642"/>
        <v>32.438356164383563</v>
      </c>
      <c r="AH1306" s="10" t="str">
        <f t="shared" ca="1" si="1643"/>
        <v>&gt;25&lt; 35</v>
      </c>
      <c r="AI1306" s="12">
        <v>16443921</v>
      </c>
      <c r="AJ1306" s="40" t="s">
        <v>213</v>
      </c>
      <c r="AK1306" s="12" t="s">
        <v>5221</v>
      </c>
      <c r="AL1306" s="8">
        <v>40748</v>
      </c>
      <c r="AM1306" s="7" t="s">
        <v>108</v>
      </c>
      <c r="AN1306" s="7" t="s">
        <v>76</v>
      </c>
      <c r="AO1306">
        <v>0</v>
      </c>
      <c r="AQ1306" s="14">
        <v>3</v>
      </c>
      <c r="AR1306" s="14">
        <v>2</v>
      </c>
      <c r="AS1306" s="15">
        <f t="shared" si="1644"/>
        <v>45709.5</v>
      </c>
      <c r="AT1306" s="14" t="s">
        <v>163</v>
      </c>
      <c r="AU1306" s="12">
        <v>3.3069999999999999</v>
      </c>
      <c r="AV1306" s="17">
        <v>17</v>
      </c>
      <c r="AW1306" s="18" t="s">
        <v>201</v>
      </c>
      <c r="AX1306" s="19" t="s">
        <v>5222</v>
      </c>
      <c r="AY1306" s="17" t="s">
        <v>120</v>
      </c>
      <c r="AZ1306" s="14" t="s">
        <v>203</v>
      </c>
      <c r="BA1306" s="20" t="str">
        <f t="shared" si="1645"/>
        <v>17001000000289079006</v>
      </c>
      <c r="BB1306" s="31">
        <f t="shared" si="1646"/>
        <v>20</v>
      </c>
      <c r="BC1306" s="22" t="s">
        <v>5223</v>
      </c>
      <c r="BD1306" s="23" t="s">
        <v>341</v>
      </c>
      <c r="BF1306" s="8"/>
      <c r="BG1306" s="32">
        <v>56180395</v>
      </c>
      <c r="BH1306" s="32">
        <v>22680059</v>
      </c>
      <c r="BI1306" s="32"/>
      <c r="BJ1306" t="s">
        <v>3647</v>
      </c>
      <c r="BK1306" s="14" t="str">
        <f t="shared" si="1652"/>
        <v>A-965</v>
      </c>
      <c r="BL1306" s="14" t="s">
        <v>288</v>
      </c>
      <c r="BM1306" s="25"/>
      <c r="BN1306" s="26" t="str">
        <f t="shared" si="1663"/>
        <v>17001000000289079006</v>
      </c>
      <c r="BO1306" s="27" t="str">
        <f>D1306</f>
        <v>MEDINI REFKA</v>
      </c>
      <c r="BP1306" s="26">
        <f>B1306</f>
        <v>1308</v>
      </c>
      <c r="BQ1306" s="28"/>
    </row>
    <row r="1307" spans="1:69" x14ac:dyDescent="0.25">
      <c r="A1307" t="str">
        <f>VLOOKUP(B1307,[2]RH!$B:$BV,72,0)</f>
        <v>Non-Actif</v>
      </c>
      <c r="B1307" s="6">
        <v>1309</v>
      </c>
      <c r="C1307" s="7" t="s">
        <v>100</v>
      </c>
      <c r="D1307" s="7" t="s">
        <v>841</v>
      </c>
      <c r="E1307" s="7" t="s">
        <v>67</v>
      </c>
      <c r="F1307" s="7" t="s">
        <v>118</v>
      </c>
      <c r="G1307" s="7" t="s">
        <v>220</v>
      </c>
      <c r="H1307" s="7">
        <v>560</v>
      </c>
      <c r="I1307" s="7" t="s">
        <v>189</v>
      </c>
      <c r="J1307" s="7" t="s">
        <v>190</v>
      </c>
      <c r="K1307" s="7" t="s">
        <v>146</v>
      </c>
      <c r="L1307" s="7" t="s">
        <v>90</v>
      </c>
      <c r="M1307" s="7" t="str">
        <f t="shared" si="1625"/>
        <v>Couturière</v>
      </c>
      <c r="N1307" s="8">
        <v>44980</v>
      </c>
      <c r="O1307" s="8"/>
      <c r="P1307" s="7">
        <f t="shared" ca="1" si="1647"/>
        <v>-615</v>
      </c>
      <c r="Q1307" s="8">
        <v>45078</v>
      </c>
      <c r="R1307" s="7" t="s">
        <v>5224</v>
      </c>
      <c r="S1307" s="7"/>
      <c r="T1307" s="9" t="s">
        <v>156</v>
      </c>
      <c r="U1307" s="7" t="str">
        <f t="shared" si="1636"/>
        <v>Contractuel</v>
      </c>
      <c r="V1307" s="8">
        <v>45047</v>
      </c>
      <c r="W1307" s="8">
        <v>45107</v>
      </c>
      <c r="X1307" s="8"/>
      <c r="Y1307" s="8"/>
      <c r="Z1307" s="8">
        <v>44980</v>
      </c>
      <c r="AA1307" s="7">
        <f t="shared" si="1637"/>
        <v>2</v>
      </c>
      <c r="AB1307" s="7">
        <f t="shared" si="1638"/>
        <v>2023</v>
      </c>
      <c r="AC1307" s="7">
        <f t="shared" si="1639"/>
        <v>2027</v>
      </c>
      <c r="AD1307" s="10" t="e">
        <f t="shared" ref="AD1307:AD1370" ca="1" si="1674">IF(#REF!="Non",(DAYS360(N1307,Q1307)/360),(DAYS360(N1307,TODAY())/360))</f>
        <v>#REF!</v>
      </c>
      <c r="AE1307" s="10" t="e">
        <f t="shared" ca="1" si="1641"/>
        <v>#REF!</v>
      </c>
      <c r="AF1307" s="8">
        <v>36007</v>
      </c>
      <c r="AG1307" s="11">
        <f t="shared" ca="1" si="1642"/>
        <v>26.616438356164384</v>
      </c>
      <c r="AH1307" s="10" t="str">
        <f t="shared" ca="1" si="1643"/>
        <v>&gt;25&lt; 35</v>
      </c>
      <c r="AI1307" s="12">
        <v>17284536</v>
      </c>
      <c r="AJ1307" s="13" t="s">
        <v>92</v>
      </c>
      <c r="AK1307" s="12">
        <v>13639493</v>
      </c>
      <c r="AL1307" s="8">
        <v>44907</v>
      </c>
      <c r="AM1307" s="7" t="s">
        <v>108</v>
      </c>
      <c r="AN1307" s="7" t="s">
        <v>109</v>
      </c>
      <c r="AQ1307" s="14">
        <v>3</v>
      </c>
      <c r="AR1307" s="14">
        <v>1</v>
      </c>
      <c r="AS1307" s="15">
        <f t="shared" si="1644"/>
        <v>45345.25</v>
      </c>
      <c r="AT1307" s="14" t="s">
        <v>163</v>
      </c>
      <c r="AU1307" s="12">
        <v>3.3069999999999999</v>
      </c>
      <c r="AV1307" s="17" t="s">
        <v>150</v>
      </c>
      <c r="AW1307" s="18" t="s">
        <v>842</v>
      </c>
      <c r="AX1307" s="19" t="s">
        <v>1993</v>
      </c>
      <c r="AY1307" s="17" t="s">
        <v>630</v>
      </c>
      <c r="AZ1307" s="14" t="s">
        <v>174</v>
      </c>
      <c r="BA1307" s="20" t="str">
        <f t="shared" si="1645"/>
        <v>07077013510552315710</v>
      </c>
      <c r="BB1307" s="31">
        <f t="shared" si="1646"/>
        <v>20</v>
      </c>
      <c r="BC1307" s="22" t="s">
        <v>5225</v>
      </c>
      <c r="BD1307" s="23" t="s">
        <v>85</v>
      </c>
      <c r="BF1307" s="8"/>
      <c r="BG1307" s="32">
        <v>58853899</v>
      </c>
      <c r="BH1307" s="32">
        <v>26170904</v>
      </c>
      <c r="BI1307" s="32"/>
      <c r="BJ1307" t="s">
        <v>1994</v>
      </c>
      <c r="BK1307" s="14" t="str">
        <f t="shared" si="1652"/>
        <v>A-560</v>
      </c>
      <c r="BL1307" s="14"/>
      <c r="BM1307" s="25"/>
      <c r="BN1307" s="26" t="str">
        <f t="shared" si="1663"/>
        <v>07077013510552315710</v>
      </c>
      <c r="BO1307" s="27" t="str">
        <f>D1307</f>
        <v>ZITOUNI SIWAR</v>
      </c>
      <c r="BP1307" s="26">
        <f>B1307</f>
        <v>1309</v>
      </c>
      <c r="BQ1307" s="28"/>
    </row>
    <row r="1308" spans="1:69" x14ac:dyDescent="0.25">
      <c r="A1308" t="str">
        <f>VLOOKUP(B1308,[2]RH!$B:$BV,72,0)</f>
        <v>Non-Actif</v>
      </c>
      <c r="B1308" s="6">
        <v>1310</v>
      </c>
      <c r="C1308" s="7" t="s">
        <v>168</v>
      </c>
      <c r="D1308" s="7" t="s">
        <v>5226</v>
      </c>
      <c r="E1308" s="7" t="s">
        <v>67</v>
      </c>
      <c r="F1308" s="7" t="s">
        <v>118</v>
      </c>
      <c r="G1308" s="7" t="s">
        <v>220</v>
      </c>
      <c r="H1308" s="7">
        <v>965</v>
      </c>
      <c r="I1308" s="7" t="s">
        <v>5121</v>
      </c>
      <c r="J1308" s="7" t="s">
        <v>190</v>
      </c>
      <c r="K1308" s="7" t="s">
        <v>146</v>
      </c>
      <c r="L1308" s="7" t="s">
        <v>90</v>
      </c>
      <c r="M1308" s="7" t="str">
        <f t="shared" si="1625"/>
        <v>Couturière</v>
      </c>
      <c r="N1308" s="8">
        <v>44980</v>
      </c>
      <c r="O1308" s="8"/>
      <c r="P1308" s="7">
        <f t="shared" ca="1" si="1647"/>
        <v>-645</v>
      </c>
      <c r="Q1308" s="8">
        <v>45078</v>
      </c>
      <c r="R1308" s="7" t="s">
        <v>5143</v>
      </c>
      <c r="S1308" s="7"/>
      <c r="T1308" s="9" t="s">
        <v>156</v>
      </c>
      <c r="U1308" s="7" t="str">
        <f t="shared" si="1636"/>
        <v>Contractuel</v>
      </c>
      <c r="V1308" s="8">
        <v>45047</v>
      </c>
      <c r="W1308" s="8">
        <v>45077</v>
      </c>
      <c r="X1308" s="8"/>
      <c r="Y1308" s="8"/>
      <c r="Z1308" s="8">
        <v>44980</v>
      </c>
      <c r="AA1308" s="7">
        <f t="shared" si="1637"/>
        <v>2</v>
      </c>
      <c r="AB1308" s="7">
        <f t="shared" si="1638"/>
        <v>2023</v>
      </c>
      <c r="AC1308" s="7">
        <f t="shared" si="1639"/>
        <v>2027</v>
      </c>
      <c r="AD1308" s="10" t="e">
        <f t="shared" ref="AD1308:AD1371" ca="1" si="1675">IF(#REF!="Non",(DAYS360(N1308,Q1308)/360),(DAYS360(N1308,TODAY())/360))</f>
        <v>#REF!</v>
      </c>
      <c r="AE1308" s="10" t="e">
        <f t="shared" ca="1" si="1641"/>
        <v>#REF!</v>
      </c>
      <c r="AF1308" s="8">
        <v>30931</v>
      </c>
      <c r="AG1308" s="11">
        <f t="shared" ca="1" si="1642"/>
        <v>40.523287671232879</v>
      </c>
      <c r="AH1308" s="10" t="str">
        <f t="shared" ca="1" si="1643"/>
        <v>&gt;35&lt; 45</v>
      </c>
      <c r="AI1308" s="12">
        <v>12667645</v>
      </c>
      <c r="AJ1308" s="13" t="s">
        <v>82</v>
      </c>
      <c r="AK1308" s="12" t="s">
        <v>5227</v>
      </c>
      <c r="AL1308" s="8">
        <v>41415</v>
      </c>
      <c r="AM1308" s="7" t="s">
        <v>108</v>
      </c>
      <c r="AN1308" s="7" t="s">
        <v>76</v>
      </c>
      <c r="AO1308">
        <v>2</v>
      </c>
      <c r="AQ1308" s="14">
        <v>3</v>
      </c>
      <c r="AR1308" s="14">
        <v>1</v>
      </c>
      <c r="AS1308" s="15">
        <f t="shared" si="1644"/>
        <v>45345.25</v>
      </c>
      <c r="AT1308" s="14" t="s">
        <v>163</v>
      </c>
      <c r="AU1308" s="12">
        <v>3.3069999999999999</v>
      </c>
      <c r="AV1308" s="17">
        <v>17</v>
      </c>
      <c r="AW1308" s="18" t="s">
        <v>201</v>
      </c>
      <c r="AX1308" s="19" t="s">
        <v>5228</v>
      </c>
      <c r="AY1308" s="17">
        <v>38</v>
      </c>
      <c r="AZ1308" s="14" t="s">
        <v>203</v>
      </c>
      <c r="BA1308" s="20" t="str">
        <f t="shared" si="1645"/>
        <v>17001000000130518538</v>
      </c>
      <c r="BB1308" s="31">
        <f t="shared" si="1646"/>
        <v>20</v>
      </c>
      <c r="BC1308" s="22" t="s">
        <v>5229</v>
      </c>
      <c r="BD1308" s="23" t="s">
        <v>85</v>
      </c>
      <c r="BF1308" s="8"/>
      <c r="BG1308" s="32">
        <v>96144309</v>
      </c>
      <c r="BH1308" s="32">
        <v>96838140</v>
      </c>
      <c r="BI1308" s="32"/>
      <c r="BK1308" s="14" t="str">
        <f t="shared" si="1652"/>
        <v>A-965</v>
      </c>
      <c r="BL1308" s="14"/>
      <c r="BM1308" s="25"/>
      <c r="BN1308" s="26" t="str">
        <f t="shared" si="1663"/>
        <v>17001000000130518538</v>
      </c>
      <c r="BO1308" s="27"/>
      <c r="BP1308" s="26"/>
      <c r="BQ1308" s="28"/>
    </row>
    <row r="1309" spans="1:69" x14ac:dyDescent="0.25">
      <c r="A1309" t="str">
        <f>VLOOKUP(B1309,[2]RH!$B:$BV,72,0)</f>
        <v>si</v>
      </c>
      <c r="B1309" s="6">
        <v>1311</v>
      </c>
      <c r="C1309" s="7" t="s">
        <v>168</v>
      </c>
      <c r="D1309" s="7" t="s">
        <v>5230</v>
      </c>
      <c r="E1309" s="7" t="s">
        <v>67</v>
      </c>
      <c r="F1309" s="7" t="s">
        <v>118</v>
      </c>
      <c r="G1309" s="7" t="s">
        <v>220</v>
      </c>
      <c r="H1309" s="7" t="s">
        <v>225</v>
      </c>
      <c r="I1309" s="7" t="s">
        <v>589</v>
      </c>
      <c r="J1309" s="7" t="s">
        <v>190</v>
      </c>
      <c r="K1309" s="7" t="s">
        <v>146</v>
      </c>
      <c r="L1309" s="7" t="s">
        <v>90</v>
      </c>
      <c r="M1309" s="7" t="str">
        <f t="shared" si="1625"/>
        <v>Couturière</v>
      </c>
      <c r="N1309" s="8">
        <v>44980</v>
      </c>
      <c r="O1309" s="8"/>
      <c r="P1309" s="7">
        <f t="shared" ca="1" si="1647"/>
        <v>25</v>
      </c>
      <c r="Q1309" s="8"/>
      <c r="R1309" s="7"/>
      <c r="S1309" s="7"/>
      <c r="T1309" s="9" t="s">
        <v>156</v>
      </c>
      <c r="U1309" s="7" t="str">
        <f t="shared" si="1636"/>
        <v>Contractuel</v>
      </c>
      <c r="V1309" s="8">
        <v>45689</v>
      </c>
      <c r="W1309" s="8">
        <f>VLOOKUP(B1309,[1]BASE!$A:$Q,17,0)</f>
        <v>45747</v>
      </c>
      <c r="X1309" s="8"/>
      <c r="Y1309" s="8"/>
      <c r="Z1309" s="8">
        <v>44980</v>
      </c>
      <c r="AA1309" s="7">
        <f t="shared" si="1637"/>
        <v>2</v>
      </c>
      <c r="AB1309" s="7">
        <f t="shared" si="1638"/>
        <v>2023</v>
      </c>
      <c r="AC1309" s="7">
        <f t="shared" si="1639"/>
        <v>2027</v>
      </c>
      <c r="AD1309" s="10" t="e">
        <f t="shared" ref="AD1309:AD1372" ca="1" si="1676">IF(#REF!="Non",(DAYS360(N1309,Q1309)/360),(DAYS360(N1309,TODAY())/360))</f>
        <v>#REF!</v>
      </c>
      <c r="AE1309" s="10" t="e">
        <f t="shared" ca="1" si="1641"/>
        <v>#REF!</v>
      </c>
      <c r="AF1309" s="8">
        <v>33516</v>
      </c>
      <c r="AG1309" s="11">
        <f t="shared" ca="1" si="1642"/>
        <v>33.441095890410956</v>
      </c>
      <c r="AH1309" s="10" t="str">
        <f t="shared" ca="1" si="1643"/>
        <v>&gt;25&lt; 35</v>
      </c>
      <c r="AI1309" s="12">
        <v>17153695</v>
      </c>
      <c r="AJ1309" s="13" t="s">
        <v>79</v>
      </c>
      <c r="AK1309" s="12" t="s">
        <v>5231</v>
      </c>
      <c r="AL1309" s="8">
        <v>43026</v>
      </c>
      <c r="AM1309" s="7" t="s">
        <v>108</v>
      </c>
      <c r="AN1309" s="7" t="s">
        <v>76</v>
      </c>
      <c r="AO1309">
        <v>1</v>
      </c>
      <c r="AQ1309">
        <v>3</v>
      </c>
      <c r="AR1309" s="70">
        <v>3</v>
      </c>
      <c r="AS1309" s="15">
        <f t="shared" si="1644"/>
        <v>46075.75</v>
      </c>
      <c r="AT1309" s="14" t="s">
        <v>163</v>
      </c>
      <c r="AU1309" s="12">
        <v>3.3069999999999999</v>
      </c>
      <c r="AV1309" s="17">
        <v>17</v>
      </c>
      <c r="AW1309" s="18" t="s">
        <v>3027</v>
      </c>
      <c r="AX1309" s="19" t="s">
        <v>5232</v>
      </c>
      <c r="AY1309" s="17">
        <v>56</v>
      </c>
      <c r="AZ1309" s="14" t="s">
        <v>203</v>
      </c>
      <c r="BA1309" s="20" t="str">
        <f t="shared" si="1645"/>
        <v>17206000000257988556</v>
      </c>
      <c r="BB1309" s="31">
        <f t="shared" si="1646"/>
        <v>20</v>
      </c>
      <c r="BC1309" s="22" t="s">
        <v>5233</v>
      </c>
      <c r="BD1309" s="23" t="s">
        <v>115</v>
      </c>
      <c r="BF1309" s="8"/>
      <c r="BG1309" s="32">
        <v>25547368</v>
      </c>
      <c r="BH1309" s="32">
        <v>53926727</v>
      </c>
      <c r="BI1309" s="32"/>
      <c r="BJ1309" t="s">
        <v>600</v>
      </c>
      <c r="BK1309" s="14" t="str">
        <f t="shared" si="1652"/>
        <v>A-P6 AV</v>
      </c>
      <c r="BL1309" s="14" t="s">
        <v>300</v>
      </c>
      <c r="BM1309" s="25"/>
      <c r="BN1309" s="26" t="str">
        <f t="shared" si="1663"/>
        <v>17206000000257988556</v>
      </c>
      <c r="BO1309" s="27" t="str">
        <f>D1309</f>
        <v>MOUMNI EYA</v>
      </c>
      <c r="BP1309" s="26">
        <f>B1309</f>
        <v>1311</v>
      </c>
      <c r="BQ1309" s="28"/>
    </row>
    <row r="1310" spans="1:69" x14ac:dyDescent="0.25">
      <c r="A1310" t="str">
        <f>VLOOKUP(B1310,[2]RH!$B:$BV,72,0)</f>
        <v>si</v>
      </c>
      <c r="B1310" s="6">
        <v>1312</v>
      </c>
      <c r="C1310" s="7" t="s">
        <v>100</v>
      </c>
      <c r="D1310" s="7" t="s">
        <v>4805</v>
      </c>
      <c r="E1310" s="7" t="s">
        <v>67</v>
      </c>
      <c r="F1310" s="7" t="s">
        <v>118</v>
      </c>
      <c r="G1310" s="7" t="s">
        <v>220</v>
      </c>
      <c r="H1310" s="7">
        <v>965</v>
      </c>
      <c r="I1310" s="7" t="s">
        <v>280</v>
      </c>
      <c r="J1310" s="7" t="s">
        <v>281</v>
      </c>
      <c r="K1310" s="7" t="s">
        <v>146</v>
      </c>
      <c r="L1310" s="7" t="s">
        <v>90</v>
      </c>
      <c r="M1310" s="7" t="str">
        <f t="shared" si="1625"/>
        <v>Couturière</v>
      </c>
      <c r="N1310" s="8">
        <v>44980</v>
      </c>
      <c r="O1310" s="8"/>
      <c r="P1310" s="7">
        <f t="shared" ca="1" si="1647"/>
        <v>25</v>
      </c>
      <c r="Q1310" s="8"/>
      <c r="R1310" s="7"/>
      <c r="S1310" s="7"/>
      <c r="T1310" s="9" t="s">
        <v>156</v>
      </c>
      <c r="U1310" s="7" t="str">
        <f t="shared" si="1636"/>
        <v>Contractuel</v>
      </c>
      <c r="V1310" s="8">
        <v>45689</v>
      </c>
      <c r="W1310" s="8">
        <f>VLOOKUP(B1310,[1]BASE!$A:$Q,17,0)</f>
        <v>45747</v>
      </c>
      <c r="X1310" s="8"/>
      <c r="Y1310" s="8"/>
      <c r="Z1310" s="8">
        <v>44980</v>
      </c>
      <c r="AA1310" s="7">
        <f t="shared" si="1637"/>
        <v>2</v>
      </c>
      <c r="AB1310" s="7">
        <f t="shared" si="1638"/>
        <v>2023</v>
      </c>
      <c r="AC1310" s="7">
        <f t="shared" si="1639"/>
        <v>2027</v>
      </c>
      <c r="AD1310" s="10" t="e">
        <f t="shared" ref="AD1310:AD1373" ca="1" si="1677">IF(#REF!="Non",(DAYS360(N1310,Q1310)/360),(DAYS360(N1310,TODAY())/360))</f>
        <v>#REF!</v>
      </c>
      <c r="AE1310" s="10" t="e">
        <f t="shared" ca="1" si="1641"/>
        <v>#REF!</v>
      </c>
      <c r="AF1310" s="8">
        <v>34041</v>
      </c>
      <c r="AG1310" s="11">
        <f t="shared" ca="1" si="1642"/>
        <v>32.0027397260274</v>
      </c>
      <c r="AH1310" s="10" t="str">
        <f t="shared" ca="1" si="1643"/>
        <v>&gt;25&lt; 35</v>
      </c>
      <c r="AI1310" s="12">
        <v>16925618</v>
      </c>
      <c r="AJ1310" s="13" t="s">
        <v>92</v>
      </c>
      <c r="AK1310" s="12" t="s">
        <v>5234</v>
      </c>
      <c r="AL1310" s="8">
        <v>41171</v>
      </c>
      <c r="AM1310" s="7" t="s">
        <v>108</v>
      </c>
      <c r="AN1310" s="7" t="s">
        <v>109</v>
      </c>
      <c r="AQ1310">
        <v>3</v>
      </c>
      <c r="AR1310" s="70">
        <v>3</v>
      </c>
      <c r="AS1310" s="15">
        <f t="shared" si="1644"/>
        <v>46075.75</v>
      </c>
      <c r="AT1310" s="14" t="s">
        <v>163</v>
      </c>
      <c r="AU1310" s="12">
        <v>3.3069999999999999</v>
      </c>
      <c r="AV1310" s="17">
        <v>17</v>
      </c>
      <c r="AW1310" s="18">
        <v>53594</v>
      </c>
      <c r="AX1310" s="19" t="s">
        <v>5235</v>
      </c>
      <c r="AY1310" s="17" t="s">
        <v>170</v>
      </c>
      <c r="AZ1310" s="14" t="s">
        <v>203</v>
      </c>
      <c r="BA1310" s="20" t="str">
        <f t="shared" si="1645"/>
        <v>17535940172547135909</v>
      </c>
      <c r="BB1310" s="31">
        <f t="shared" si="1646"/>
        <v>20</v>
      </c>
      <c r="BC1310" s="22" t="s">
        <v>5236</v>
      </c>
      <c r="BD1310" s="23" t="s">
        <v>341</v>
      </c>
      <c r="BF1310" s="8"/>
      <c r="BG1310" s="32">
        <v>29437609</v>
      </c>
      <c r="BH1310" s="32">
        <v>25045699</v>
      </c>
      <c r="BI1310" s="32"/>
      <c r="BJ1310" t="s">
        <v>3806</v>
      </c>
      <c r="BK1310" s="14" t="str">
        <f t="shared" si="1652"/>
        <v>B-965</v>
      </c>
      <c r="BL1310" s="14" t="s">
        <v>288</v>
      </c>
      <c r="BM1310" s="25"/>
      <c r="BN1310" s="26" t="str">
        <f t="shared" si="1663"/>
        <v>17535940172547135909</v>
      </c>
      <c r="BO1310" s="27" t="str">
        <f>D1310</f>
        <v>NEFZI SIHEM</v>
      </c>
      <c r="BP1310" s="26">
        <f>B1310</f>
        <v>1312</v>
      </c>
      <c r="BQ1310" s="28"/>
    </row>
    <row r="1311" spans="1:69" x14ac:dyDescent="0.25">
      <c r="A1311" t="str">
        <f>VLOOKUP(B1311,[2]RH!$B:$BV,72,0)</f>
        <v>si</v>
      </c>
      <c r="B1311" s="6">
        <v>1313</v>
      </c>
      <c r="C1311" s="7" t="s">
        <v>100</v>
      </c>
      <c r="D1311" s="7" t="s">
        <v>5237</v>
      </c>
      <c r="E1311" s="7" t="s">
        <v>67</v>
      </c>
      <c r="F1311" s="7" t="s">
        <v>118</v>
      </c>
      <c r="G1311" s="7" t="s">
        <v>220</v>
      </c>
      <c r="H1311" s="7">
        <v>965</v>
      </c>
      <c r="I1311" s="7" t="s">
        <v>280</v>
      </c>
      <c r="J1311" s="7" t="s">
        <v>281</v>
      </c>
      <c r="K1311" s="7" t="s">
        <v>146</v>
      </c>
      <c r="L1311" s="7" t="s">
        <v>90</v>
      </c>
      <c r="M1311" s="7" t="str">
        <f t="shared" si="1625"/>
        <v>Couturière</v>
      </c>
      <c r="N1311" s="8">
        <v>44987</v>
      </c>
      <c r="O1311" s="8"/>
      <c r="P1311" s="7">
        <f t="shared" ca="1" si="1647"/>
        <v>25</v>
      </c>
      <c r="Q1311" s="8"/>
      <c r="R1311" s="7"/>
      <c r="S1311" s="7"/>
      <c r="T1311" s="9" t="s">
        <v>156</v>
      </c>
      <c r="U1311" s="7" t="str">
        <f t="shared" si="1636"/>
        <v>Contractuel</v>
      </c>
      <c r="V1311" s="8">
        <v>45689</v>
      </c>
      <c r="W1311" s="8">
        <f>VLOOKUP(B1311,[1]BASE!$A:$Q,17,0)</f>
        <v>45747</v>
      </c>
      <c r="X1311" s="8"/>
      <c r="Y1311" s="8"/>
      <c r="Z1311" s="8">
        <v>44987</v>
      </c>
      <c r="AA1311" s="7">
        <f t="shared" si="1637"/>
        <v>3</v>
      </c>
      <c r="AB1311" s="7">
        <f t="shared" si="1638"/>
        <v>2023</v>
      </c>
      <c r="AC1311" s="7">
        <f t="shared" si="1639"/>
        <v>2027</v>
      </c>
      <c r="AD1311" s="10" t="e">
        <f t="shared" ref="AD1311:AD1374" ca="1" si="1678">IF(#REF!="Non",(DAYS360(N1311,Q1311)/360),(DAYS360(N1311,TODAY())/360))</f>
        <v>#REF!</v>
      </c>
      <c r="AE1311" s="10" t="e">
        <f t="shared" ca="1" si="1641"/>
        <v>#REF!</v>
      </c>
      <c r="AF1311" s="8">
        <v>34677</v>
      </c>
      <c r="AG1311" s="11">
        <f t="shared" ca="1" si="1642"/>
        <v>30.260273972602739</v>
      </c>
      <c r="AH1311" s="10" t="str">
        <f t="shared" ca="1" si="1643"/>
        <v>&gt;25&lt; 35</v>
      </c>
      <c r="AI1311" s="12">
        <v>16629643</v>
      </c>
      <c r="AJ1311" s="13" t="s">
        <v>73</v>
      </c>
      <c r="AK1311" s="12" t="s">
        <v>5238</v>
      </c>
      <c r="AL1311" s="8">
        <v>41398</v>
      </c>
      <c r="AM1311" s="7" t="s">
        <v>108</v>
      </c>
      <c r="AN1311" s="7" t="s">
        <v>109</v>
      </c>
      <c r="AQ1311">
        <v>3</v>
      </c>
      <c r="AR1311" s="14">
        <v>2</v>
      </c>
      <c r="AS1311" s="15">
        <f t="shared" si="1644"/>
        <v>45717.5</v>
      </c>
      <c r="AT1311" s="14" t="s">
        <v>163</v>
      </c>
      <c r="AU1311" s="12">
        <v>3.3069999999999999</v>
      </c>
      <c r="AV1311" s="17" t="s">
        <v>236</v>
      </c>
      <c r="AW1311" s="18" t="s">
        <v>201</v>
      </c>
      <c r="AX1311" s="19" t="s">
        <v>5239</v>
      </c>
      <c r="AY1311" s="17" t="s">
        <v>320</v>
      </c>
      <c r="AZ1311" s="14" t="s">
        <v>203</v>
      </c>
      <c r="BA1311" s="20" t="str">
        <f t="shared" si="1645"/>
        <v>17001000000323704320</v>
      </c>
      <c r="BB1311" s="31">
        <f t="shared" si="1646"/>
        <v>20</v>
      </c>
      <c r="BC1311" s="22" t="s">
        <v>5240</v>
      </c>
      <c r="BD1311" s="23" t="s">
        <v>341</v>
      </c>
      <c r="BF1311" s="8"/>
      <c r="BG1311" s="32">
        <v>54020761</v>
      </c>
      <c r="BH1311" s="32"/>
      <c r="BI1311" s="32"/>
      <c r="BJ1311" t="s">
        <v>5241</v>
      </c>
      <c r="BK1311" s="14" t="str">
        <f t="shared" si="1652"/>
        <v>B-965</v>
      </c>
      <c r="BL1311" s="14" t="s">
        <v>595</v>
      </c>
      <c r="BM1311" s="25"/>
      <c r="BN1311" s="26" t="str">
        <f t="shared" si="1663"/>
        <v>17001000000323704320</v>
      </c>
      <c r="BO1311" s="27" t="str">
        <f>D1311</f>
        <v>MOUSSI OUMAYMA</v>
      </c>
      <c r="BP1311" s="26">
        <f>B1311</f>
        <v>1313</v>
      </c>
      <c r="BQ1311" s="28"/>
    </row>
    <row r="1312" spans="1:69" x14ac:dyDescent="0.25">
      <c r="A1312" t="str">
        <f>VLOOKUP(B1312,[2]RH!$B:$BV,72,0)</f>
        <v>Non-Actif</v>
      </c>
      <c r="B1312" s="6">
        <v>1314</v>
      </c>
      <c r="C1312" s="7" t="s">
        <v>168</v>
      </c>
      <c r="D1312" s="7" t="s">
        <v>5242</v>
      </c>
      <c r="E1312" s="7" t="s">
        <v>67</v>
      </c>
      <c r="F1312" s="7" t="s">
        <v>118</v>
      </c>
      <c r="G1312" s="7" t="s">
        <v>220</v>
      </c>
      <c r="H1312" s="7">
        <v>965</v>
      </c>
      <c r="I1312" s="7" t="s">
        <v>280</v>
      </c>
      <c r="J1312" s="7" t="s">
        <v>281</v>
      </c>
      <c r="K1312" s="7" t="s">
        <v>146</v>
      </c>
      <c r="L1312" s="7" t="s">
        <v>90</v>
      </c>
      <c r="M1312" s="7" t="str">
        <f t="shared" si="1625"/>
        <v>Couturière</v>
      </c>
      <c r="N1312" s="8">
        <v>44981</v>
      </c>
      <c r="O1312" s="8"/>
      <c r="P1312" s="7">
        <f t="shared" ca="1" si="1647"/>
        <v>-706</v>
      </c>
      <c r="Q1312" s="8">
        <v>45020</v>
      </c>
      <c r="R1312" s="7" t="s">
        <v>147</v>
      </c>
      <c r="S1312" s="7"/>
      <c r="T1312" s="9" t="s">
        <v>156</v>
      </c>
      <c r="U1312" s="7" t="str">
        <f t="shared" si="1636"/>
        <v>Contractuel</v>
      </c>
      <c r="V1312" s="8">
        <v>44981</v>
      </c>
      <c r="W1312" s="8">
        <v>45016</v>
      </c>
      <c r="X1312" s="8"/>
      <c r="Y1312" s="8"/>
      <c r="Z1312" s="8">
        <v>44981</v>
      </c>
      <c r="AA1312" s="7">
        <f t="shared" si="1637"/>
        <v>2</v>
      </c>
      <c r="AB1312" s="7">
        <f t="shared" si="1638"/>
        <v>2023</v>
      </c>
      <c r="AC1312" s="7">
        <f t="shared" si="1639"/>
        <v>2027</v>
      </c>
      <c r="AD1312" s="10" t="e">
        <f t="shared" ref="AD1312:AD1375" ca="1" si="1679">IF(#REF!="Non",(DAYS360(N1312,Q1312)/360),(DAYS360(N1312,TODAY())/360))</f>
        <v>#REF!</v>
      </c>
      <c r="AE1312" s="10" t="e">
        <f t="shared" ca="1" si="1641"/>
        <v>#REF!</v>
      </c>
      <c r="AF1312" s="8">
        <v>27716</v>
      </c>
      <c r="AG1312" s="11">
        <f t="shared" ca="1" si="1642"/>
        <v>49.331506849315069</v>
      </c>
      <c r="AH1312" s="10" t="str">
        <f t="shared" ca="1" si="1643"/>
        <v>&gt;45&lt; 55</v>
      </c>
      <c r="AI1312" s="12">
        <v>12057771</v>
      </c>
      <c r="AJ1312" s="13" t="s">
        <v>82</v>
      </c>
      <c r="AK1312" s="12" t="s">
        <v>5243</v>
      </c>
      <c r="AL1312" s="8">
        <v>41092</v>
      </c>
      <c r="AM1312" s="7" t="s">
        <v>108</v>
      </c>
      <c r="AN1312" s="7" t="s">
        <v>109</v>
      </c>
      <c r="AQ1312" s="14">
        <v>3</v>
      </c>
      <c r="AR1312" s="14">
        <v>1</v>
      </c>
      <c r="AS1312" s="15">
        <f t="shared" si="1644"/>
        <v>45346.25</v>
      </c>
      <c r="AT1312" s="14" t="s">
        <v>163</v>
      </c>
      <c r="AU1312" s="12">
        <v>3.3069999999999999</v>
      </c>
      <c r="AV1312" s="17" t="s">
        <v>82</v>
      </c>
      <c r="AW1312" s="18">
        <v>23013</v>
      </c>
      <c r="AX1312" s="19" t="s">
        <v>5244</v>
      </c>
      <c r="AY1312" s="17">
        <v>19</v>
      </c>
      <c r="AZ1312" s="14" t="s">
        <v>2953</v>
      </c>
      <c r="BA1312" s="20" t="str">
        <f t="shared" si="1645"/>
        <v>03230138016600008419</v>
      </c>
      <c r="BB1312" s="31">
        <f t="shared" si="1646"/>
        <v>20</v>
      </c>
      <c r="BC1312" s="22" t="s">
        <v>5245</v>
      </c>
      <c r="BD1312" s="23" t="s">
        <v>115</v>
      </c>
      <c r="BF1312" s="8"/>
      <c r="BG1312" s="32">
        <v>24588501</v>
      </c>
      <c r="BH1312" s="32">
        <v>52074482</v>
      </c>
      <c r="BI1312" s="32"/>
      <c r="BK1312" s="14" t="str">
        <f t="shared" si="1652"/>
        <v>B-965</v>
      </c>
      <c r="BL1312" s="14"/>
      <c r="BM1312" s="25"/>
      <c r="BN1312" s="26" t="str">
        <f t="shared" si="1663"/>
        <v>03230138016600008419</v>
      </c>
      <c r="BO1312" s="27"/>
      <c r="BP1312" s="26"/>
      <c r="BQ1312" s="28"/>
    </row>
    <row r="1313" spans="1:69" x14ac:dyDescent="0.25">
      <c r="A1313" t="str">
        <f>VLOOKUP(B1313,[2]RH!$B:$BV,72,0)</f>
        <v>si</v>
      </c>
      <c r="B1313" s="6">
        <v>1315</v>
      </c>
      <c r="C1313" s="7" t="s">
        <v>100</v>
      </c>
      <c r="D1313" s="7" t="s">
        <v>5246</v>
      </c>
      <c r="E1313" s="7" t="s">
        <v>67</v>
      </c>
      <c r="F1313" s="7" t="s">
        <v>118</v>
      </c>
      <c r="G1313" s="7" t="s">
        <v>220</v>
      </c>
      <c r="H1313" s="7" t="s">
        <v>225</v>
      </c>
      <c r="I1313" s="7" t="s">
        <v>614</v>
      </c>
      <c r="J1313" s="7" t="s">
        <v>281</v>
      </c>
      <c r="K1313" s="7" t="s">
        <v>146</v>
      </c>
      <c r="L1313" s="7" t="s">
        <v>90</v>
      </c>
      <c r="M1313" s="7" t="str">
        <f t="shared" si="1625"/>
        <v>Couturière</v>
      </c>
      <c r="N1313" s="8">
        <v>44981</v>
      </c>
      <c r="O1313" s="8"/>
      <c r="P1313" s="7">
        <f t="shared" ca="1" si="1647"/>
        <v>25</v>
      </c>
      <c r="Q1313" s="8"/>
      <c r="R1313" s="7"/>
      <c r="S1313" s="7"/>
      <c r="T1313" s="9" t="s">
        <v>156</v>
      </c>
      <c r="U1313" s="7" t="str">
        <f t="shared" si="1636"/>
        <v>Contractuel</v>
      </c>
      <c r="V1313" s="8">
        <v>45689</v>
      </c>
      <c r="W1313" s="8">
        <f>VLOOKUP(B1313,[1]BASE!$A:$Q,17,0)</f>
        <v>45747</v>
      </c>
      <c r="X1313" s="8"/>
      <c r="Y1313" s="8"/>
      <c r="Z1313" s="8">
        <v>44981</v>
      </c>
      <c r="AA1313" s="7">
        <f t="shared" si="1637"/>
        <v>2</v>
      </c>
      <c r="AB1313" s="7">
        <f t="shared" si="1638"/>
        <v>2023</v>
      </c>
      <c r="AC1313" s="7">
        <f t="shared" si="1639"/>
        <v>2027</v>
      </c>
      <c r="AD1313" s="10" t="e">
        <f t="shared" ref="AD1313:AD1376" ca="1" si="1680">IF(#REF!="Non",(DAYS360(N1313,Q1313)/360),(DAYS360(N1313,TODAY())/360))</f>
        <v>#REF!</v>
      </c>
      <c r="AE1313" s="10" t="e">
        <f t="shared" ca="1" si="1641"/>
        <v>#REF!</v>
      </c>
      <c r="AF1313" s="8">
        <v>31204</v>
      </c>
      <c r="AG1313" s="11">
        <f t="shared" ca="1" si="1642"/>
        <v>39.775342465753425</v>
      </c>
      <c r="AH1313" s="10" t="str">
        <f t="shared" ca="1" si="1643"/>
        <v>&gt;35&lt; 45</v>
      </c>
      <c r="AI1313" s="12">
        <v>12669537</v>
      </c>
      <c r="AJ1313" s="40" t="s">
        <v>213</v>
      </c>
      <c r="AK1313" s="12" t="s">
        <v>5247</v>
      </c>
      <c r="AL1313" s="8">
        <v>43809</v>
      </c>
      <c r="AM1313" s="7" t="s">
        <v>108</v>
      </c>
      <c r="AN1313" s="7" t="s">
        <v>109</v>
      </c>
      <c r="AQ1313">
        <v>3</v>
      </c>
      <c r="AR1313" s="70">
        <v>3</v>
      </c>
      <c r="AS1313" s="15">
        <f t="shared" si="1644"/>
        <v>46076.75</v>
      </c>
      <c r="AT1313" s="14" t="s">
        <v>163</v>
      </c>
      <c r="AU1313" s="12">
        <v>3.3069999999999999</v>
      </c>
      <c r="AV1313" s="17">
        <v>17</v>
      </c>
      <c r="AW1313" s="18" t="s">
        <v>201</v>
      </c>
      <c r="AX1313" s="19" t="s">
        <v>5248</v>
      </c>
      <c r="AY1313" s="17">
        <v>11</v>
      </c>
      <c r="AZ1313" s="14" t="s">
        <v>203</v>
      </c>
      <c r="BA1313" s="20" t="str">
        <f t="shared" si="1645"/>
        <v>17001000000209438611</v>
      </c>
      <c r="BB1313" s="31">
        <f t="shared" si="1646"/>
        <v>20</v>
      </c>
      <c r="BC1313" s="22" t="s">
        <v>5249</v>
      </c>
      <c r="BD1313" s="23" t="s">
        <v>341</v>
      </c>
      <c r="BF1313" s="8"/>
      <c r="BG1313" s="32">
        <v>58023847</v>
      </c>
      <c r="BH1313" s="32"/>
      <c r="BI1313" s="32"/>
      <c r="BJ1313" t="s">
        <v>4846</v>
      </c>
      <c r="BK1313" s="14" t="str">
        <f>IF(K1313="CADRE","CADRE",CONCATENATE(J1313,"-",H1313))</f>
        <v>B-P6 AV</v>
      </c>
      <c r="BL1313" s="14" t="s">
        <v>288</v>
      </c>
      <c r="BM1313" s="25"/>
      <c r="BN1313" s="26" t="str">
        <f t="shared" si="1663"/>
        <v>17001000000209438611</v>
      </c>
      <c r="BO1313" s="27" t="str">
        <f>D1313</f>
        <v>RAZKI AMIRA</v>
      </c>
      <c r="BP1313" s="26">
        <f>B1313</f>
        <v>1315</v>
      </c>
      <c r="BQ1313" s="28"/>
    </row>
    <row r="1314" spans="1:69" x14ac:dyDescent="0.25">
      <c r="A1314" t="str">
        <f>VLOOKUP(B1314,[2]RH!$B:$BV,72,0)</f>
        <v>si</v>
      </c>
      <c r="B1314" s="6">
        <v>1316</v>
      </c>
      <c r="C1314" s="7" t="s">
        <v>168</v>
      </c>
      <c r="D1314" s="7" t="s">
        <v>5250</v>
      </c>
      <c r="E1314" s="7" t="s">
        <v>67</v>
      </c>
      <c r="F1314" s="7" t="s">
        <v>118</v>
      </c>
      <c r="G1314" s="7" t="s">
        <v>220</v>
      </c>
      <c r="H1314" s="7" t="s">
        <v>2398</v>
      </c>
      <c r="I1314" s="7" t="s">
        <v>2399</v>
      </c>
      <c r="J1314" s="65" t="s">
        <v>190</v>
      </c>
      <c r="K1314" s="7" t="s">
        <v>146</v>
      </c>
      <c r="L1314" s="7" t="s">
        <v>90</v>
      </c>
      <c r="M1314" s="7" t="str">
        <f t="shared" si="1625"/>
        <v>Couturière</v>
      </c>
      <c r="N1314" s="8">
        <v>44982</v>
      </c>
      <c r="O1314" s="8"/>
      <c r="P1314" s="7">
        <f t="shared" ca="1" si="1647"/>
        <v>25</v>
      </c>
      <c r="Q1314" s="8"/>
      <c r="R1314" s="7"/>
      <c r="S1314" s="7"/>
      <c r="T1314" s="9" t="s">
        <v>156</v>
      </c>
      <c r="U1314" s="7" t="str">
        <f t="shared" si="1636"/>
        <v>Contractuel</v>
      </c>
      <c r="V1314" s="8">
        <v>45689</v>
      </c>
      <c r="W1314" s="8">
        <f>VLOOKUP(B1314,[1]BASE!$A:$Q,17,0)</f>
        <v>45747</v>
      </c>
      <c r="X1314" s="8"/>
      <c r="Y1314" s="8"/>
      <c r="Z1314" s="8">
        <v>44982</v>
      </c>
      <c r="AA1314" s="7">
        <f t="shared" si="1637"/>
        <v>2</v>
      </c>
      <c r="AB1314" s="7">
        <f t="shared" si="1638"/>
        <v>2023</v>
      </c>
      <c r="AC1314" s="7">
        <f t="shared" si="1639"/>
        <v>2027</v>
      </c>
      <c r="AD1314" s="10" t="e">
        <f t="shared" ref="AD1314:AD1377" ca="1" si="1681">IF(#REF!="Non",(DAYS360(N1314,Q1314)/360),(DAYS360(N1314,TODAY())/360))</f>
        <v>#REF!</v>
      </c>
      <c r="AE1314" s="10" t="e">
        <f t="shared" ca="1" si="1641"/>
        <v>#REF!</v>
      </c>
      <c r="AF1314" s="8">
        <v>33082</v>
      </c>
      <c r="AG1314" s="11">
        <f t="shared" ca="1" si="1642"/>
        <v>34.630136986301373</v>
      </c>
      <c r="AH1314" s="10" t="str">
        <f t="shared" ca="1" si="1643"/>
        <v>&gt;25&lt; 35</v>
      </c>
      <c r="AI1314" s="12">
        <v>16626382</v>
      </c>
      <c r="AJ1314" s="13" t="s">
        <v>192</v>
      </c>
      <c r="AK1314" s="12" t="s">
        <v>5251</v>
      </c>
      <c r="AL1314" s="8">
        <v>40170</v>
      </c>
      <c r="AM1314" s="7" t="s">
        <v>108</v>
      </c>
      <c r="AN1314" s="7" t="s">
        <v>76</v>
      </c>
      <c r="AO1314">
        <v>2</v>
      </c>
      <c r="AQ1314">
        <v>3</v>
      </c>
      <c r="AR1314" s="70">
        <v>3</v>
      </c>
      <c r="AS1314" s="15">
        <f t="shared" si="1644"/>
        <v>46077.75</v>
      </c>
      <c r="AT1314" s="14" t="s">
        <v>163</v>
      </c>
      <c r="AU1314" s="12">
        <v>3.3069999999999999</v>
      </c>
      <c r="AV1314" s="17">
        <v>17</v>
      </c>
      <c r="AW1314" s="18">
        <v>53594</v>
      </c>
      <c r="AX1314" s="19" t="s">
        <v>5252</v>
      </c>
      <c r="AY1314" s="17" t="s">
        <v>82</v>
      </c>
      <c r="AZ1314" s="14" t="s">
        <v>203</v>
      </c>
      <c r="BA1314" s="20" t="str">
        <f t="shared" si="1645"/>
        <v>17535940171365103803</v>
      </c>
      <c r="BB1314" s="31">
        <f t="shared" si="1646"/>
        <v>20</v>
      </c>
      <c r="BC1314" s="22" t="s">
        <v>5253</v>
      </c>
      <c r="BD1314" s="23" t="s">
        <v>341</v>
      </c>
      <c r="BF1314" s="8"/>
      <c r="BG1314" s="32">
        <v>50671108</v>
      </c>
      <c r="BH1314" s="32">
        <v>24828250</v>
      </c>
      <c r="BI1314" s="32"/>
      <c r="BJ1314" t="s">
        <v>486</v>
      </c>
      <c r="BK1314" s="14" t="str">
        <f t="shared" si="1652"/>
        <v>A-P7 AR</v>
      </c>
      <c r="BL1314" s="14" t="s">
        <v>241</v>
      </c>
      <c r="BM1314" s="25"/>
      <c r="BN1314" s="26" t="str">
        <f t="shared" si="1663"/>
        <v>17535940171365103803</v>
      </c>
      <c r="BO1314" s="27" t="str">
        <f>D1314</f>
        <v>BEN OTHMEN TAKWA</v>
      </c>
      <c r="BP1314" s="26">
        <f>B1314</f>
        <v>1316</v>
      </c>
      <c r="BQ1314" s="28"/>
    </row>
    <row r="1315" spans="1:69" x14ac:dyDescent="0.25">
      <c r="A1315" t="str">
        <f>VLOOKUP(B1315,[2]RH!$B:$BV,72,0)</f>
        <v>Non-Actif</v>
      </c>
      <c r="B1315" s="6">
        <v>1317</v>
      </c>
      <c r="C1315" s="7" t="s">
        <v>168</v>
      </c>
      <c r="D1315" s="7" t="s">
        <v>5254</v>
      </c>
      <c r="E1315" s="7" t="s">
        <v>67</v>
      </c>
      <c r="F1315" s="7" t="s">
        <v>118</v>
      </c>
      <c r="G1315" s="7" t="s">
        <v>2675</v>
      </c>
      <c r="H1315" s="7" t="s">
        <v>649</v>
      </c>
      <c r="I1315" s="7" t="s">
        <v>650</v>
      </c>
      <c r="J1315" s="7" t="s">
        <v>281</v>
      </c>
      <c r="K1315" s="7" t="s">
        <v>146</v>
      </c>
      <c r="L1315" s="7" t="s">
        <v>90</v>
      </c>
      <c r="M1315" s="7" t="str">
        <f t="shared" si="1625"/>
        <v>WIRE</v>
      </c>
      <c r="N1315" s="8">
        <v>44984</v>
      </c>
      <c r="O1315" s="8"/>
      <c r="P1315" s="7">
        <f t="shared" ca="1" si="1647"/>
        <v>-706</v>
      </c>
      <c r="Q1315" s="8">
        <v>44992</v>
      </c>
      <c r="R1315" s="7" t="s">
        <v>147</v>
      </c>
      <c r="S1315" s="7"/>
      <c r="T1315" s="9" t="s">
        <v>156</v>
      </c>
      <c r="U1315" s="7" t="str">
        <f t="shared" si="1636"/>
        <v>Contractuel</v>
      </c>
      <c r="V1315" s="8">
        <v>44984</v>
      </c>
      <c r="W1315" s="8">
        <v>45016</v>
      </c>
      <c r="X1315" s="8"/>
      <c r="Y1315" s="8"/>
      <c r="Z1315" s="8">
        <v>44984</v>
      </c>
      <c r="AA1315" s="7">
        <f t="shared" si="1637"/>
        <v>2</v>
      </c>
      <c r="AB1315" s="7">
        <f t="shared" si="1638"/>
        <v>2023</v>
      </c>
      <c r="AC1315" s="7">
        <f t="shared" si="1639"/>
        <v>2027</v>
      </c>
      <c r="AD1315" s="10" t="e">
        <f t="shared" ref="AD1315:AD1378" ca="1" si="1682">IF(#REF!="Non",(DAYS360(N1315,Q1315)/360),(DAYS360(N1315,TODAY())/360))</f>
        <v>#REF!</v>
      </c>
      <c r="AE1315" s="10" t="e">
        <f t="shared" ca="1" si="1641"/>
        <v>#REF!</v>
      </c>
      <c r="AF1315" s="8">
        <v>35271</v>
      </c>
      <c r="AG1315" s="11">
        <f t="shared" ca="1" si="1642"/>
        <v>28.632876712328766</v>
      </c>
      <c r="AH1315" s="10" t="str">
        <f t="shared" ca="1" si="1643"/>
        <v>&gt;25&lt; 35</v>
      </c>
      <c r="AI1315" s="12"/>
      <c r="AJ1315" s="13"/>
      <c r="AK1315" s="12" t="s">
        <v>5255</v>
      </c>
      <c r="AL1315" s="8">
        <v>41866</v>
      </c>
      <c r="AM1315" s="7" t="s">
        <v>108</v>
      </c>
      <c r="AN1315" s="7" t="s">
        <v>76</v>
      </c>
      <c r="AO1315">
        <v>1</v>
      </c>
      <c r="AQ1315" s="14">
        <v>3</v>
      </c>
      <c r="AR1315" s="14">
        <v>1</v>
      </c>
      <c r="AS1315" s="15">
        <f t="shared" si="1644"/>
        <v>45349.25</v>
      </c>
      <c r="AT1315" s="14" t="s">
        <v>163</v>
      </c>
      <c r="AU1315" s="12">
        <v>3.3069999999999999</v>
      </c>
      <c r="AV1315" s="17">
        <v>17</v>
      </c>
      <c r="AW1315" s="18" t="s">
        <v>201</v>
      </c>
      <c r="AX1315" s="19" t="s">
        <v>5256</v>
      </c>
      <c r="AY1315" s="17">
        <v>19</v>
      </c>
      <c r="AZ1315" s="14" t="s">
        <v>203</v>
      </c>
      <c r="BA1315" s="20" t="str">
        <f t="shared" si="1645"/>
        <v>17001000000323769019</v>
      </c>
      <c r="BB1315" s="31">
        <f t="shared" si="1646"/>
        <v>20</v>
      </c>
      <c r="BC1315" s="22" t="s">
        <v>5257</v>
      </c>
      <c r="BD1315" s="23" t="s">
        <v>341</v>
      </c>
      <c r="BF1315" s="8"/>
      <c r="BG1315" s="32">
        <v>54017259</v>
      </c>
      <c r="BH1315" s="32"/>
      <c r="BI1315" s="32"/>
      <c r="BK1315" s="14" t="str">
        <f t="shared" si="1652"/>
        <v>B-Panda</v>
      </c>
      <c r="BL1315" s="14"/>
      <c r="BM1315" s="25"/>
      <c r="BN1315" s="26"/>
      <c r="BO1315" s="27"/>
      <c r="BP1315" s="26"/>
      <c r="BQ1315" s="28"/>
    </row>
    <row r="1316" spans="1:69" x14ac:dyDescent="0.25">
      <c r="A1316" t="str">
        <f>VLOOKUP(B1316,[2]RH!$B:$BV,72,0)</f>
        <v>Non-Actif</v>
      </c>
      <c r="B1316" s="6">
        <v>1318</v>
      </c>
      <c r="C1316" s="7" t="s">
        <v>100</v>
      </c>
      <c r="D1316" s="7" t="s">
        <v>5258</v>
      </c>
      <c r="E1316" s="7" t="s">
        <v>67</v>
      </c>
      <c r="F1316" s="7" t="s">
        <v>118</v>
      </c>
      <c r="G1316" s="7" t="s">
        <v>2675</v>
      </c>
      <c r="H1316" s="7" t="s">
        <v>649</v>
      </c>
      <c r="I1316" s="7" t="s">
        <v>650</v>
      </c>
      <c r="J1316" s="7" t="s">
        <v>281</v>
      </c>
      <c r="K1316" s="7" t="s">
        <v>146</v>
      </c>
      <c r="L1316" s="7" t="s">
        <v>90</v>
      </c>
      <c r="M1316" s="7" t="str">
        <f t="shared" si="1625"/>
        <v>WIRE</v>
      </c>
      <c r="N1316" s="8">
        <v>44984</v>
      </c>
      <c r="O1316" s="8"/>
      <c r="P1316" s="7">
        <f t="shared" ca="1" si="1647"/>
        <v>-706</v>
      </c>
      <c r="Q1316" s="8">
        <v>44992</v>
      </c>
      <c r="R1316" s="7" t="s">
        <v>147</v>
      </c>
      <c r="S1316" s="7"/>
      <c r="T1316" s="9" t="s">
        <v>156</v>
      </c>
      <c r="U1316" s="7" t="str">
        <f t="shared" si="1636"/>
        <v>Contractuel</v>
      </c>
      <c r="V1316" s="8">
        <v>44984</v>
      </c>
      <c r="W1316" s="8">
        <v>45016</v>
      </c>
      <c r="X1316" s="8"/>
      <c r="Y1316" s="8"/>
      <c r="Z1316" s="8">
        <v>44984</v>
      </c>
      <c r="AA1316" s="7">
        <f t="shared" si="1637"/>
        <v>2</v>
      </c>
      <c r="AB1316" s="7">
        <f t="shared" si="1638"/>
        <v>2023</v>
      </c>
      <c r="AC1316" s="7">
        <f t="shared" si="1639"/>
        <v>2027</v>
      </c>
      <c r="AD1316" s="10" t="e">
        <f t="shared" ref="AD1316:AD1379" ca="1" si="1683">IF(#REF!="Non",(DAYS360(N1316,Q1316)/360),(DAYS360(N1316,TODAY())/360))</f>
        <v>#REF!</v>
      </c>
      <c r="AE1316" s="10" t="e">
        <f t="shared" ca="1" si="1641"/>
        <v>#REF!</v>
      </c>
      <c r="AF1316" s="8">
        <v>36754</v>
      </c>
      <c r="AG1316" s="11">
        <f t="shared" ca="1" si="1642"/>
        <v>24.56986301369863</v>
      </c>
      <c r="AH1316" s="10" t="str">
        <f t="shared" ca="1" si="1643"/>
        <v>&lt; 25</v>
      </c>
      <c r="AI1316" s="12"/>
      <c r="AJ1316" s="13"/>
      <c r="AK1316" s="12">
        <v>14276799</v>
      </c>
      <c r="AL1316" s="8">
        <v>43207</v>
      </c>
      <c r="AM1316" s="7" t="s">
        <v>108</v>
      </c>
      <c r="AN1316" s="7" t="s">
        <v>109</v>
      </c>
      <c r="AQ1316" s="14">
        <v>3</v>
      </c>
      <c r="AR1316" s="14">
        <v>1</v>
      </c>
      <c r="AS1316" s="15">
        <f t="shared" si="1644"/>
        <v>45349.25</v>
      </c>
      <c r="AT1316" s="14" t="s">
        <v>163</v>
      </c>
      <c r="AU1316" s="12">
        <v>3.3069999999999999</v>
      </c>
      <c r="AV1316" s="17" t="s">
        <v>106</v>
      </c>
      <c r="AW1316" s="18">
        <v>10900</v>
      </c>
      <c r="AX1316" s="19" t="s">
        <v>5259</v>
      </c>
      <c r="AY1316" s="17">
        <v>10</v>
      </c>
      <c r="AZ1316" s="14" t="s">
        <v>230</v>
      </c>
      <c r="BA1316" s="20" t="str">
        <f t="shared" si="1645"/>
        <v>05109000069501162010</v>
      </c>
      <c r="BB1316" s="31">
        <f t="shared" si="1646"/>
        <v>20</v>
      </c>
      <c r="BC1316" s="22" t="s">
        <v>5260</v>
      </c>
      <c r="BD1316" s="23" t="s">
        <v>341</v>
      </c>
      <c r="BF1316" s="8"/>
      <c r="BG1316" s="32">
        <v>53011791</v>
      </c>
      <c r="BH1316" s="32">
        <v>20488237</v>
      </c>
      <c r="BI1316" s="32"/>
      <c r="BK1316" s="14" t="str">
        <f t="shared" si="1652"/>
        <v>B-Panda</v>
      </c>
      <c r="BL1316" s="14"/>
      <c r="BM1316" s="25"/>
      <c r="BN1316" s="26"/>
      <c r="BO1316" s="27"/>
      <c r="BP1316" s="26"/>
      <c r="BQ1316" s="28"/>
    </row>
    <row r="1317" spans="1:69" x14ac:dyDescent="0.25">
      <c r="A1317" t="str">
        <f>VLOOKUP(B1317,[2]RH!$B:$BV,72,0)</f>
        <v>Non-Actif</v>
      </c>
      <c r="B1317" s="6">
        <v>1319</v>
      </c>
      <c r="C1317" s="7" t="s">
        <v>168</v>
      </c>
      <c r="D1317" s="7" t="s">
        <v>5261</v>
      </c>
      <c r="E1317" s="7" t="s">
        <v>67</v>
      </c>
      <c r="F1317" s="7" t="s">
        <v>118</v>
      </c>
      <c r="G1317" s="7" t="s">
        <v>220</v>
      </c>
      <c r="H1317" s="7">
        <v>965</v>
      </c>
      <c r="I1317" s="7" t="s">
        <v>280</v>
      </c>
      <c r="J1317" s="7" t="s">
        <v>281</v>
      </c>
      <c r="K1317" s="7" t="s">
        <v>146</v>
      </c>
      <c r="L1317" s="7" t="s">
        <v>90</v>
      </c>
      <c r="M1317" s="7" t="str">
        <f t="shared" si="1625"/>
        <v>Couturière</v>
      </c>
      <c r="N1317" s="8">
        <v>44987</v>
      </c>
      <c r="O1317" s="8"/>
      <c r="P1317" s="7">
        <f t="shared" ca="1" si="1647"/>
        <v>-706</v>
      </c>
      <c r="Q1317" s="8">
        <v>45012</v>
      </c>
      <c r="R1317" s="7" t="s">
        <v>147</v>
      </c>
      <c r="S1317" s="7"/>
      <c r="T1317" s="9" t="s">
        <v>156</v>
      </c>
      <c r="U1317" s="7" t="str">
        <f t="shared" si="1636"/>
        <v>Contractuel</v>
      </c>
      <c r="V1317" s="8">
        <v>44987</v>
      </c>
      <c r="W1317" s="8">
        <v>45016</v>
      </c>
      <c r="X1317" s="8"/>
      <c r="Y1317" s="8"/>
      <c r="Z1317" s="8">
        <v>44987</v>
      </c>
      <c r="AA1317" s="7">
        <f t="shared" si="1637"/>
        <v>3</v>
      </c>
      <c r="AB1317" s="7">
        <f t="shared" si="1638"/>
        <v>2023</v>
      </c>
      <c r="AC1317" s="7">
        <f t="shared" si="1639"/>
        <v>2027</v>
      </c>
      <c r="AD1317" s="10" t="e">
        <f t="shared" ref="AD1317:AD1380" ca="1" si="1684">IF(#REF!="Non",(DAYS360(N1317,Q1317)/360),(DAYS360(N1317,TODAY())/360))</f>
        <v>#REF!</v>
      </c>
      <c r="AE1317" s="10" t="e">
        <f t="shared" ca="1" si="1641"/>
        <v>#REF!</v>
      </c>
      <c r="AF1317" s="8">
        <v>32357</v>
      </c>
      <c r="AG1317" s="11">
        <f t="shared" ca="1" si="1642"/>
        <v>36.61643835616438</v>
      </c>
      <c r="AH1317" s="10" t="str">
        <f t="shared" ca="1" si="1643"/>
        <v>&gt;35&lt; 45</v>
      </c>
      <c r="AI1317" s="12">
        <v>16067608</v>
      </c>
      <c r="AJ1317" s="13" t="s">
        <v>150</v>
      </c>
      <c r="AK1317" s="12" t="s">
        <v>5262</v>
      </c>
      <c r="AL1317" s="8">
        <v>37929</v>
      </c>
      <c r="AM1317" s="7" t="s">
        <v>108</v>
      </c>
      <c r="AN1317" s="7" t="s">
        <v>76</v>
      </c>
      <c r="AQ1317" s="14">
        <v>3</v>
      </c>
      <c r="AR1317" s="14">
        <v>1</v>
      </c>
      <c r="AS1317" s="15">
        <f t="shared" si="1644"/>
        <v>45352.25</v>
      </c>
      <c r="AT1317" s="14" t="s">
        <v>163</v>
      </c>
      <c r="AU1317" s="12">
        <v>3.3069999999999999</v>
      </c>
      <c r="AV1317" s="17" t="s">
        <v>236</v>
      </c>
      <c r="AW1317" s="18" t="s">
        <v>201</v>
      </c>
      <c r="AX1317" s="19" t="s">
        <v>5263</v>
      </c>
      <c r="AY1317" s="17">
        <v>58</v>
      </c>
      <c r="AZ1317" s="14" t="s">
        <v>203</v>
      </c>
      <c r="BA1317" s="20" t="str">
        <f t="shared" si="1645"/>
        <v>17001000000268739658</v>
      </c>
      <c r="BB1317" s="31">
        <f t="shared" si="1646"/>
        <v>20</v>
      </c>
      <c r="BC1317" s="22" t="s">
        <v>5264</v>
      </c>
      <c r="BD1317" s="23" t="s">
        <v>341</v>
      </c>
      <c r="BF1317" s="8"/>
      <c r="BG1317" s="32">
        <v>92010355</v>
      </c>
      <c r="BH1317" s="32"/>
      <c r="BI1317" s="32"/>
      <c r="BK1317" s="14" t="str">
        <f t="shared" si="1652"/>
        <v>B-965</v>
      </c>
      <c r="BL1317" s="14"/>
      <c r="BM1317" s="25"/>
      <c r="BN1317" s="26" t="str">
        <f t="shared" ref="BN1317:BN1326" si="1685">BA1317</f>
        <v>17001000000268739658</v>
      </c>
      <c r="BO1317" s="27"/>
      <c r="BP1317" s="26"/>
      <c r="BQ1317" s="28"/>
    </row>
    <row r="1318" spans="1:69" x14ac:dyDescent="0.25">
      <c r="A1318" t="str">
        <f>VLOOKUP(B1318,[2]RH!$B:$BV,72,0)</f>
        <v>Non-Actif</v>
      </c>
      <c r="B1318" s="6">
        <v>1320</v>
      </c>
      <c r="C1318" s="7" t="s">
        <v>168</v>
      </c>
      <c r="D1318" s="7" t="s">
        <v>5265</v>
      </c>
      <c r="E1318" s="7" t="s">
        <v>67</v>
      </c>
      <c r="F1318" s="7" t="s">
        <v>118</v>
      </c>
      <c r="G1318" s="7" t="s">
        <v>220</v>
      </c>
      <c r="H1318" s="7" t="s">
        <v>649</v>
      </c>
      <c r="I1318" s="7" t="s">
        <v>650</v>
      </c>
      <c r="J1318" s="7" t="s">
        <v>281</v>
      </c>
      <c r="K1318" s="7" t="s">
        <v>146</v>
      </c>
      <c r="L1318" s="7" t="s">
        <v>90</v>
      </c>
      <c r="M1318" s="7" t="str">
        <f t="shared" si="1625"/>
        <v>Couturière</v>
      </c>
      <c r="N1318" s="8">
        <v>44998</v>
      </c>
      <c r="O1318" s="8"/>
      <c r="P1318" s="7">
        <f t="shared" ca="1" si="1647"/>
        <v>-676</v>
      </c>
      <c r="Q1318" s="8">
        <v>45020</v>
      </c>
      <c r="R1318" s="7" t="s">
        <v>1728</v>
      </c>
      <c r="S1318" s="7"/>
      <c r="T1318" s="9" t="s">
        <v>156</v>
      </c>
      <c r="U1318" s="7" t="str">
        <f t="shared" si="1636"/>
        <v>Contractuel</v>
      </c>
      <c r="V1318" s="8">
        <v>44998</v>
      </c>
      <c r="W1318" s="8">
        <v>45046</v>
      </c>
      <c r="X1318" s="8"/>
      <c r="Y1318" s="8"/>
      <c r="Z1318" s="8">
        <v>44998</v>
      </c>
      <c r="AA1318" s="7">
        <f t="shared" si="1637"/>
        <v>3</v>
      </c>
      <c r="AB1318" s="7">
        <f t="shared" si="1638"/>
        <v>2023</v>
      </c>
      <c r="AC1318" s="7">
        <f t="shared" si="1639"/>
        <v>2027</v>
      </c>
      <c r="AD1318" s="10" t="e">
        <f t="shared" ref="AD1318:AD1381" ca="1" si="1686">IF(#REF!="Non",(DAYS360(N1318,Q1318)/360),(DAYS360(N1318,TODAY())/360))</f>
        <v>#REF!</v>
      </c>
      <c r="AE1318" s="10" t="e">
        <f t="shared" ca="1" si="1641"/>
        <v>#REF!</v>
      </c>
      <c r="AF1318" s="8">
        <v>29438</v>
      </c>
      <c r="AG1318" s="11">
        <f t="shared" ca="1" si="1642"/>
        <v>44.613698630136987</v>
      </c>
      <c r="AH1318" s="10" t="str">
        <f t="shared" ca="1" si="1643"/>
        <v>&gt;35&lt; 45</v>
      </c>
      <c r="AI1318" s="12">
        <v>11991785</v>
      </c>
      <c r="AJ1318" s="13" t="s">
        <v>79</v>
      </c>
      <c r="AK1318" s="12" t="s">
        <v>5266</v>
      </c>
      <c r="AL1318" s="8">
        <v>41521</v>
      </c>
      <c r="AM1318" s="7" t="s">
        <v>108</v>
      </c>
      <c r="AN1318" s="7" t="s">
        <v>76</v>
      </c>
      <c r="AO1318">
        <v>3</v>
      </c>
      <c r="AQ1318" s="14">
        <v>3</v>
      </c>
      <c r="AR1318" s="14">
        <v>1</v>
      </c>
      <c r="AS1318" s="15">
        <f t="shared" si="1644"/>
        <v>45363.25</v>
      </c>
      <c r="AT1318" s="14" t="s">
        <v>163</v>
      </c>
      <c r="AU1318" s="12">
        <v>3.3069999999999999</v>
      </c>
      <c r="AV1318" s="17" t="s">
        <v>236</v>
      </c>
      <c r="AW1318" s="18" t="s">
        <v>201</v>
      </c>
      <c r="AX1318" s="19" t="s">
        <v>5267</v>
      </c>
      <c r="AY1318" s="17">
        <v>66</v>
      </c>
      <c r="AZ1318" s="14" t="s">
        <v>203</v>
      </c>
      <c r="BA1318" s="20" t="str">
        <f t="shared" si="1645"/>
        <v>17001000000324084366</v>
      </c>
      <c r="BB1318" s="31">
        <f t="shared" si="1646"/>
        <v>20</v>
      </c>
      <c r="BC1318" s="22" t="s">
        <v>5268</v>
      </c>
      <c r="BD1318" s="23" t="s">
        <v>341</v>
      </c>
      <c r="BF1318" s="8">
        <v>44999</v>
      </c>
      <c r="BG1318" s="32">
        <v>50961243</v>
      </c>
      <c r="BH1318" s="32">
        <v>58331217</v>
      </c>
      <c r="BI1318" s="32"/>
      <c r="BK1318" s="14" t="str">
        <f t="shared" si="1652"/>
        <v>B-Panda</v>
      </c>
      <c r="BL1318" s="14"/>
      <c r="BM1318" s="25"/>
      <c r="BN1318" s="26" t="str">
        <f t="shared" si="1685"/>
        <v>17001000000324084366</v>
      </c>
      <c r="BO1318" s="27"/>
      <c r="BP1318" s="26"/>
      <c r="BQ1318" s="28"/>
    </row>
    <row r="1319" spans="1:69" x14ac:dyDescent="0.25">
      <c r="A1319" t="str">
        <f>VLOOKUP(B1319,[2]RH!$B:$BV,72,0)</f>
        <v>Non-Actif</v>
      </c>
      <c r="B1319" s="6">
        <v>1321</v>
      </c>
      <c r="C1319" s="7" t="s">
        <v>100</v>
      </c>
      <c r="D1319" s="7" t="s">
        <v>5269</v>
      </c>
      <c r="E1319" s="7" t="s">
        <v>67</v>
      </c>
      <c r="F1319" s="7" t="s">
        <v>118</v>
      </c>
      <c r="G1319" s="7" t="s">
        <v>220</v>
      </c>
      <c r="H1319" s="7" t="s">
        <v>225</v>
      </c>
      <c r="I1319" s="7" t="s">
        <v>534</v>
      </c>
      <c r="J1319" s="7" t="s">
        <v>190</v>
      </c>
      <c r="K1319" s="7" t="s">
        <v>146</v>
      </c>
      <c r="L1319" s="7" t="s">
        <v>90</v>
      </c>
      <c r="M1319" s="7" t="str">
        <f t="shared" si="1625"/>
        <v>Couturière</v>
      </c>
      <c r="N1319" s="8">
        <v>44987</v>
      </c>
      <c r="O1319" s="8"/>
      <c r="P1319" s="7">
        <f t="shared" ca="1" si="1647"/>
        <v>-96</v>
      </c>
      <c r="Q1319" s="8">
        <v>45626</v>
      </c>
      <c r="R1319" s="7" t="s">
        <v>290</v>
      </c>
      <c r="S1319" s="7"/>
      <c r="T1319" s="9" t="s">
        <v>156</v>
      </c>
      <c r="U1319" s="7" t="str">
        <f t="shared" si="1636"/>
        <v>Contractuel</v>
      </c>
      <c r="V1319" s="8">
        <v>45597</v>
      </c>
      <c r="W1319" s="8">
        <v>45626</v>
      </c>
      <c r="X1319" s="8"/>
      <c r="Y1319" s="8"/>
      <c r="Z1319" s="8">
        <v>44987</v>
      </c>
      <c r="AA1319" s="7">
        <f t="shared" si="1637"/>
        <v>3</v>
      </c>
      <c r="AB1319" s="7">
        <f t="shared" si="1638"/>
        <v>2023</v>
      </c>
      <c r="AC1319" s="7">
        <f t="shared" si="1639"/>
        <v>2027</v>
      </c>
      <c r="AD1319" s="10" t="e">
        <f t="shared" ref="AD1319:AD1382" ca="1" si="1687">IF(#REF!="Non",(DAYS360(N1319,Q1319)/360),(DAYS360(N1319,TODAY())/360))</f>
        <v>#REF!</v>
      </c>
      <c r="AE1319" s="10" t="e">
        <f t="shared" ca="1" si="1641"/>
        <v>#REF!</v>
      </c>
      <c r="AF1319" s="8">
        <v>37300</v>
      </c>
      <c r="AG1319" s="11">
        <f t="shared" ca="1" si="1642"/>
        <v>23.073972602739726</v>
      </c>
      <c r="AH1319" s="10" t="str">
        <f t="shared" ca="1" si="1643"/>
        <v>&lt; 25</v>
      </c>
      <c r="AI1319" s="12"/>
      <c r="AJ1319" s="13"/>
      <c r="AK1319" s="12">
        <v>14371213</v>
      </c>
      <c r="AL1319" s="8">
        <v>44979</v>
      </c>
      <c r="AM1319" s="7" t="s">
        <v>108</v>
      </c>
      <c r="AN1319" s="7" t="s">
        <v>109</v>
      </c>
      <c r="AQ1319">
        <v>3</v>
      </c>
      <c r="AR1319" s="14">
        <v>2</v>
      </c>
      <c r="AS1319" s="15">
        <f t="shared" si="1644"/>
        <v>45717.5</v>
      </c>
      <c r="AT1319" s="14" t="s">
        <v>163</v>
      </c>
      <c r="AU1319" s="12">
        <v>3.3069999999999999</v>
      </c>
      <c r="AV1319" s="17">
        <v>17</v>
      </c>
      <c r="AW1319" s="18" t="s">
        <v>201</v>
      </c>
      <c r="AX1319" s="19" t="s">
        <v>5270</v>
      </c>
      <c r="AY1319" s="17">
        <v>10</v>
      </c>
      <c r="AZ1319" s="14" t="s">
        <v>203</v>
      </c>
      <c r="BA1319" s="20" t="str">
        <f t="shared" si="1645"/>
        <v>17001000000323817810</v>
      </c>
      <c r="BB1319" s="31">
        <f t="shared" si="1646"/>
        <v>20</v>
      </c>
      <c r="BC1319" s="22" t="s">
        <v>5271</v>
      </c>
      <c r="BD1319" s="23" t="s">
        <v>341</v>
      </c>
      <c r="BF1319" s="8"/>
      <c r="BG1319" s="32">
        <v>26334098</v>
      </c>
      <c r="BH1319" s="32">
        <v>42241412</v>
      </c>
      <c r="BI1319" s="32"/>
      <c r="BJ1319" t="s">
        <v>568</v>
      </c>
      <c r="BK1319" s="14" t="str">
        <f t="shared" si="1652"/>
        <v>A-P6 AV</v>
      </c>
      <c r="BL1319" s="14" t="s">
        <v>595</v>
      </c>
      <c r="BM1319" s="25"/>
      <c r="BN1319" s="26" t="str">
        <f t="shared" si="1685"/>
        <v>17001000000323817810</v>
      </c>
      <c r="BO1319" s="27" t="str">
        <f t="shared" ref="BO1319:BO1325" si="1688">D1319</f>
        <v xml:space="preserve">TAYARI NAWRES </v>
      </c>
      <c r="BP1319" s="26">
        <f t="shared" ref="BP1319:BP1325" si="1689">B1319</f>
        <v>1321</v>
      </c>
      <c r="BQ1319" s="28"/>
    </row>
    <row r="1320" spans="1:69" x14ac:dyDescent="0.25">
      <c r="A1320" t="str">
        <f>VLOOKUP(B1320,[2]RH!$B:$BV,72,0)</f>
        <v>si</v>
      </c>
      <c r="B1320" s="6">
        <v>1322</v>
      </c>
      <c r="C1320" s="7" t="s">
        <v>168</v>
      </c>
      <c r="D1320" s="7" t="s">
        <v>5272</v>
      </c>
      <c r="E1320" s="7" t="s">
        <v>67</v>
      </c>
      <c r="F1320" s="7" t="s">
        <v>118</v>
      </c>
      <c r="G1320" s="7" t="s">
        <v>220</v>
      </c>
      <c r="H1320" s="7">
        <v>965</v>
      </c>
      <c r="I1320" s="7" t="s">
        <v>280</v>
      </c>
      <c r="J1320" s="7" t="s">
        <v>281</v>
      </c>
      <c r="K1320" s="7" t="s">
        <v>146</v>
      </c>
      <c r="L1320" s="7" t="s">
        <v>90</v>
      </c>
      <c r="M1320" s="7" t="str">
        <f t="shared" si="1625"/>
        <v>Couturière</v>
      </c>
      <c r="N1320" s="8">
        <v>44987</v>
      </c>
      <c r="O1320" s="8"/>
      <c r="P1320" s="7">
        <f t="shared" ca="1" si="1647"/>
        <v>25</v>
      </c>
      <c r="Q1320" s="8"/>
      <c r="R1320" s="7"/>
      <c r="S1320" s="7"/>
      <c r="T1320" s="9" t="s">
        <v>156</v>
      </c>
      <c r="U1320" s="7" t="str">
        <f t="shared" si="1636"/>
        <v>Contractuel</v>
      </c>
      <c r="V1320" s="8">
        <v>45689</v>
      </c>
      <c r="W1320" s="8">
        <f>VLOOKUP(B1320,[1]BASE!$A:$Q,17,0)</f>
        <v>45747</v>
      </c>
      <c r="X1320" s="8"/>
      <c r="Y1320" s="8"/>
      <c r="Z1320" s="8">
        <v>44987</v>
      </c>
      <c r="AA1320" s="7">
        <f t="shared" si="1637"/>
        <v>3</v>
      </c>
      <c r="AB1320" s="7">
        <f t="shared" si="1638"/>
        <v>2023</v>
      </c>
      <c r="AC1320" s="7">
        <f t="shared" si="1639"/>
        <v>2027</v>
      </c>
      <c r="AD1320" s="10" t="e">
        <f t="shared" ref="AD1320:AD1383" ca="1" si="1690">IF(#REF!="Non",(DAYS360(N1320,Q1320)/360),(DAYS360(N1320,TODAY())/360))</f>
        <v>#REF!</v>
      </c>
      <c r="AE1320" s="10" t="e">
        <f t="shared" ca="1" si="1641"/>
        <v>#REF!</v>
      </c>
      <c r="AF1320" s="8">
        <v>29997</v>
      </c>
      <c r="AG1320" s="11">
        <f t="shared" ca="1" si="1642"/>
        <v>43.082191780821915</v>
      </c>
      <c r="AH1320" s="10" t="str">
        <f t="shared" ca="1" si="1643"/>
        <v>&gt;35&lt; 45</v>
      </c>
      <c r="AI1320" s="12">
        <v>12492988</v>
      </c>
      <c r="AJ1320" s="13" t="s">
        <v>73</v>
      </c>
      <c r="AK1320" s="12" t="s">
        <v>5273</v>
      </c>
      <c r="AL1320" s="8">
        <v>36062</v>
      </c>
      <c r="AM1320" s="7" t="s">
        <v>108</v>
      </c>
      <c r="AN1320" s="7" t="s">
        <v>76</v>
      </c>
      <c r="AO1320">
        <v>2</v>
      </c>
      <c r="AQ1320">
        <v>3</v>
      </c>
      <c r="AR1320" s="14">
        <v>2</v>
      </c>
      <c r="AS1320" s="15">
        <f t="shared" si="1644"/>
        <v>45717.5</v>
      </c>
      <c r="AT1320" s="14" t="s">
        <v>163</v>
      </c>
      <c r="AU1320" s="12">
        <v>3.3069999999999999</v>
      </c>
      <c r="AV1320" s="17">
        <v>17</v>
      </c>
      <c r="AW1320" s="18" t="s">
        <v>201</v>
      </c>
      <c r="AX1320" s="19" t="s">
        <v>5274</v>
      </c>
      <c r="AY1320" s="17">
        <v>85</v>
      </c>
      <c r="AZ1320" s="14" t="s">
        <v>203</v>
      </c>
      <c r="BA1320" s="20" t="str">
        <f t="shared" si="1645"/>
        <v>17001000000100385585</v>
      </c>
      <c r="BB1320" s="31">
        <f t="shared" si="1646"/>
        <v>20</v>
      </c>
      <c r="BC1320" s="22" t="s">
        <v>5275</v>
      </c>
      <c r="BD1320" s="23" t="s">
        <v>341</v>
      </c>
      <c r="BF1320" s="8"/>
      <c r="BG1320" s="32">
        <v>54603335</v>
      </c>
      <c r="BH1320" s="32">
        <v>23064813</v>
      </c>
      <c r="BI1320" s="32"/>
      <c r="BJ1320" t="s">
        <v>1121</v>
      </c>
      <c r="BK1320" s="14" t="str">
        <f t="shared" si="1652"/>
        <v>B-965</v>
      </c>
      <c r="BL1320" s="14" t="s">
        <v>241</v>
      </c>
      <c r="BM1320" s="25"/>
      <c r="BN1320" s="26" t="str">
        <f t="shared" si="1685"/>
        <v>17001000000100385585</v>
      </c>
      <c r="BO1320" s="27" t="str">
        <f t="shared" si="1688"/>
        <v>HEBIBI AHLEM</v>
      </c>
      <c r="BP1320" s="26">
        <f t="shared" si="1689"/>
        <v>1322</v>
      </c>
      <c r="BQ1320" s="28"/>
    </row>
    <row r="1321" spans="1:69" x14ac:dyDescent="0.25">
      <c r="A1321" t="str">
        <f>VLOOKUP(B1321,[2]RH!$B:$BV,72,0)</f>
        <v>si</v>
      </c>
      <c r="B1321" s="6">
        <v>1323</v>
      </c>
      <c r="C1321" s="7" t="s">
        <v>100</v>
      </c>
      <c r="D1321" s="7" t="s">
        <v>3087</v>
      </c>
      <c r="E1321" s="7" t="s">
        <v>67</v>
      </c>
      <c r="F1321" s="7" t="s">
        <v>118</v>
      </c>
      <c r="G1321" s="7" t="s">
        <v>220</v>
      </c>
      <c r="H1321" s="7" t="s">
        <v>225</v>
      </c>
      <c r="I1321" s="7" t="s">
        <v>614</v>
      </c>
      <c r="J1321" s="7" t="s">
        <v>281</v>
      </c>
      <c r="K1321" s="7" t="s">
        <v>146</v>
      </c>
      <c r="L1321" s="7" t="s">
        <v>90</v>
      </c>
      <c r="M1321" s="7" t="str">
        <f t="shared" si="1625"/>
        <v>Couturière</v>
      </c>
      <c r="N1321" s="8">
        <v>44988</v>
      </c>
      <c r="O1321" s="8"/>
      <c r="P1321" s="7">
        <f t="shared" ca="1" si="1647"/>
        <v>25</v>
      </c>
      <c r="Q1321" s="8"/>
      <c r="R1321" s="7"/>
      <c r="S1321" s="7"/>
      <c r="T1321" s="9" t="s">
        <v>156</v>
      </c>
      <c r="U1321" s="7" t="str">
        <f t="shared" si="1636"/>
        <v>Contractuel</v>
      </c>
      <c r="V1321" s="8">
        <v>45689</v>
      </c>
      <c r="W1321" s="8">
        <f>VLOOKUP(B1321,[1]BASE!$A:$Q,17,0)</f>
        <v>45747</v>
      </c>
      <c r="X1321" s="8"/>
      <c r="Y1321" s="8"/>
      <c r="Z1321" s="8">
        <v>44988</v>
      </c>
      <c r="AA1321" s="7">
        <f t="shared" si="1637"/>
        <v>3</v>
      </c>
      <c r="AB1321" s="7">
        <f t="shared" si="1638"/>
        <v>2023</v>
      </c>
      <c r="AC1321" s="7">
        <f t="shared" si="1639"/>
        <v>2027</v>
      </c>
      <c r="AD1321" s="10" t="e">
        <f t="shared" ref="AD1321:AD1384" ca="1" si="1691">IF(#REF!="Non",(DAYS360(N1321,Q1321)/360),(DAYS360(N1321,TODAY())/360))</f>
        <v>#REF!</v>
      </c>
      <c r="AE1321" s="10" t="e">
        <f t="shared" ca="1" si="1641"/>
        <v>#REF!</v>
      </c>
      <c r="AF1321" s="8">
        <v>38157</v>
      </c>
      <c r="AG1321" s="11">
        <f t="shared" ca="1" si="1642"/>
        <v>20.726027397260275</v>
      </c>
      <c r="AH1321" s="10" t="str">
        <f t="shared" ca="1" si="1643"/>
        <v>&lt; 25</v>
      </c>
      <c r="AI1321" s="12">
        <v>17462271</v>
      </c>
      <c r="AJ1321" s="13" t="s">
        <v>106</v>
      </c>
      <c r="AK1321" s="12">
        <v>11676492</v>
      </c>
      <c r="AL1321" s="8">
        <v>44410</v>
      </c>
      <c r="AM1321" s="7" t="s">
        <v>108</v>
      </c>
      <c r="AN1321" s="7" t="s">
        <v>109</v>
      </c>
      <c r="AQ1321">
        <v>3</v>
      </c>
      <c r="AR1321" s="14">
        <v>2</v>
      </c>
      <c r="AS1321" s="15">
        <f t="shared" si="1644"/>
        <v>45718.5</v>
      </c>
      <c r="AT1321" s="14" t="s">
        <v>163</v>
      </c>
      <c r="AU1321" s="12">
        <v>3.3069999999999999</v>
      </c>
      <c r="AV1321" s="17" t="s">
        <v>236</v>
      </c>
      <c r="AW1321" s="18" t="s">
        <v>201</v>
      </c>
      <c r="AX1321" s="19" t="s">
        <v>3088</v>
      </c>
      <c r="AY1321" s="17" t="s">
        <v>420</v>
      </c>
      <c r="AZ1321" s="14" t="s">
        <v>203</v>
      </c>
      <c r="BA1321" s="20" t="str">
        <f t="shared" si="1645"/>
        <v>17001000000308764477</v>
      </c>
      <c r="BB1321" s="31">
        <f t="shared" si="1646"/>
        <v>20</v>
      </c>
      <c r="BC1321" s="22" t="s">
        <v>3089</v>
      </c>
      <c r="BD1321" s="23" t="s">
        <v>286</v>
      </c>
      <c r="BF1321" s="8"/>
      <c r="BG1321" s="32">
        <v>50578655</v>
      </c>
      <c r="BH1321" s="32">
        <v>26906766</v>
      </c>
      <c r="BI1321" s="32"/>
      <c r="BJ1321" t="s">
        <v>600</v>
      </c>
      <c r="BK1321" s="14" t="str">
        <f>IF(K1321="CADRE","CADRE",CONCATENATE(J1321,"-",H1321))</f>
        <v>B-P6 AV</v>
      </c>
      <c r="BL1321" s="14" t="s">
        <v>288</v>
      </c>
      <c r="BM1321" s="25"/>
      <c r="BN1321" s="26" t="str">
        <f t="shared" si="1685"/>
        <v>17001000000308764477</v>
      </c>
      <c r="BO1321" s="27" t="str">
        <f t="shared" si="1688"/>
        <v>ZAROUK SIWAR</v>
      </c>
      <c r="BP1321" s="26">
        <f t="shared" si="1689"/>
        <v>1323</v>
      </c>
      <c r="BQ1321" s="28"/>
    </row>
    <row r="1322" spans="1:69" x14ac:dyDescent="0.25">
      <c r="A1322" t="str">
        <f>VLOOKUP(B1322,[2]RH!$B:$BV,72,0)</f>
        <v>Non-Actif</v>
      </c>
      <c r="B1322" s="6">
        <v>1324</v>
      </c>
      <c r="C1322" s="7" t="s">
        <v>168</v>
      </c>
      <c r="D1322" s="7" t="s">
        <v>934</v>
      </c>
      <c r="E1322" s="7" t="s">
        <v>67</v>
      </c>
      <c r="F1322" s="7" t="s">
        <v>118</v>
      </c>
      <c r="G1322" s="7" t="s">
        <v>220</v>
      </c>
      <c r="H1322" s="7">
        <v>520</v>
      </c>
      <c r="I1322" s="7" t="s">
        <v>614</v>
      </c>
      <c r="J1322" s="7" t="s">
        <v>281</v>
      </c>
      <c r="K1322" s="7" t="s">
        <v>146</v>
      </c>
      <c r="L1322" s="7" t="s">
        <v>90</v>
      </c>
      <c r="M1322" s="7" t="str">
        <f t="shared" si="1625"/>
        <v>Couturière</v>
      </c>
      <c r="N1322" s="8">
        <v>44988</v>
      </c>
      <c r="O1322" s="8"/>
      <c r="P1322" s="7">
        <f t="shared" ca="1" si="1647"/>
        <v>-676</v>
      </c>
      <c r="Q1322" s="8">
        <v>45031</v>
      </c>
      <c r="R1322" s="7" t="s">
        <v>2575</v>
      </c>
      <c r="S1322" s="7"/>
      <c r="T1322" s="9" t="s">
        <v>156</v>
      </c>
      <c r="U1322" s="7" t="str">
        <f t="shared" si="1636"/>
        <v>Contractuel</v>
      </c>
      <c r="V1322" s="8">
        <v>45017</v>
      </c>
      <c r="W1322" s="8">
        <v>45046</v>
      </c>
      <c r="X1322" s="8"/>
      <c r="Y1322" s="8"/>
      <c r="Z1322" s="8">
        <v>44988</v>
      </c>
      <c r="AA1322" s="7">
        <f t="shared" si="1637"/>
        <v>3</v>
      </c>
      <c r="AB1322" s="7">
        <f t="shared" si="1638"/>
        <v>2023</v>
      </c>
      <c r="AC1322" s="7">
        <f t="shared" si="1639"/>
        <v>2027</v>
      </c>
      <c r="AD1322" s="10" t="e">
        <f t="shared" ref="AD1322:AD1385" ca="1" si="1692">IF(#REF!="Non",(DAYS360(N1322,Q1322)/360),(DAYS360(N1322,TODAY())/360))</f>
        <v>#REF!</v>
      </c>
      <c r="AE1322" s="10" t="e">
        <f t="shared" ca="1" si="1641"/>
        <v>#REF!</v>
      </c>
      <c r="AF1322" s="8">
        <v>30257</v>
      </c>
      <c r="AG1322" s="11">
        <f t="shared" ca="1" si="1642"/>
        <v>42.369863013698627</v>
      </c>
      <c r="AH1322" s="10" t="str">
        <f t="shared" ca="1" si="1643"/>
        <v>&gt;35&lt; 45</v>
      </c>
      <c r="AI1322" s="12">
        <v>16906707</v>
      </c>
      <c r="AJ1322" s="13" t="s">
        <v>120</v>
      </c>
      <c r="AK1322" s="12" t="s">
        <v>2927</v>
      </c>
      <c r="AL1322" s="8">
        <v>37129</v>
      </c>
      <c r="AM1322" s="7" t="s">
        <v>108</v>
      </c>
      <c r="AN1322" s="7" t="s">
        <v>76</v>
      </c>
      <c r="AO1322">
        <v>2</v>
      </c>
      <c r="AQ1322" s="14">
        <v>3</v>
      </c>
      <c r="AR1322" s="14">
        <v>1</v>
      </c>
      <c r="AS1322" s="15">
        <f t="shared" si="1644"/>
        <v>45353.25</v>
      </c>
      <c r="AT1322" s="14" t="s">
        <v>163</v>
      </c>
      <c r="AU1322" s="12">
        <v>3.3069999999999999</v>
      </c>
      <c r="AV1322" s="17" t="s">
        <v>433</v>
      </c>
      <c r="AW1322" s="18" t="s">
        <v>434</v>
      </c>
      <c r="AX1322" s="19" t="s">
        <v>4544</v>
      </c>
      <c r="AY1322" s="17" t="s">
        <v>1236</v>
      </c>
      <c r="AZ1322" s="14" t="s">
        <v>195</v>
      </c>
      <c r="BA1322" s="20" t="str">
        <f t="shared" si="1645"/>
        <v>12406000000241186197</v>
      </c>
      <c r="BB1322" s="31">
        <f t="shared" si="1646"/>
        <v>20</v>
      </c>
      <c r="BC1322" s="22" t="s">
        <v>4545</v>
      </c>
      <c r="BD1322" s="23" t="s">
        <v>115</v>
      </c>
      <c r="BF1322" s="8"/>
      <c r="BG1322" s="32">
        <v>21510803</v>
      </c>
      <c r="BH1322" s="32">
        <v>97166187</v>
      </c>
      <c r="BI1322" s="32"/>
      <c r="BJ1322" t="s">
        <v>600</v>
      </c>
      <c r="BK1322" s="14" t="str">
        <f t="shared" si="1652"/>
        <v>B-520</v>
      </c>
      <c r="BL1322" s="14"/>
      <c r="BM1322" s="25"/>
      <c r="BN1322" s="26" t="str">
        <f t="shared" si="1685"/>
        <v>12406000000241186197</v>
      </c>
      <c r="BO1322" s="27" t="str">
        <f t="shared" si="1688"/>
        <v>GHANMI NAJET</v>
      </c>
      <c r="BP1322" s="26">
        <f t="shared" si="1689"/>
        <v>1324</v>
      </c>
      <c r="BQ1322" s="28"/>
    </row>
    <row r="1323" spans="1:69" x14ac:dyDescent="0.25">
      <c r="A1323" t="str">
        <f>VLOOKUP(B1323,[2]RH!$B:$BV,72,0)</f>
        <v>Non-Actif</v>
      </c>
      <c r="B1323" s="6">
        <v>1325</v>
      </c>
      <c r="C1323" s="7" t="s">
        <v>168</v>
      </c>
      <c r="D1323" s="7" t="s">
        <v>4442</v>
      </c>
      <c r="E1323" s="7" t="s">
        <v>67</v>
      </c>
      <c r="F1323" s="7" t="s">
        <v>118</v>
      </c>
      <c r="G1323" s="7" t="s">
        <v>220</v>
      </c>
      <c r="H1323" s="7" t="s">
        <v>649</v>
      </c>
      <c r="I1323" s="7" t="s">
        <v>650</v>
      </c>
      <c r="J1323" s="7" t="s">
        <v>281</v>
      </c>
      <c r="K1323" s="7" t="s">
        <v>146</v>
      </c>
      <c r="L1323" s="7" t="s">
        <v>90</v>
      </c>
      <c r="M1323" s="7" t="str">
        <f t="shared" si="1625"/>
        <v>Couturière</v>
      </c>
      <c r="N1323" s="8">
        <v>44988</v>
      </c>
      <c r="O1323" s="8"/>
      <c r="P1323" s="7">
        <f t="shared" ca="1" si="1647"/>
        <v>-676</v>
      </c>
      <c r="Q1323" s="8">
        <v>45031</v>
      </c>
      <c r="R1323" s="7" t="s">
        <v>147</v>
      </c>
      <c r="S1323" s="7" t="s">
        <v>2332</v>
      </c>
      <c r="T1323" s="9" t="s">
        <v>156</v>
      </c>
      <c r="U1323" s="7" t="str">
        <f t="shared" si="1636"/>
        <v>Contractuel</v>
      </c>
      <c r="V1323" s="8">
        <v>45017</v>
      </c>
      <c r="W1323" s="8">
        <v>45046</v>
      </c>
      <c r="X1323" s="8"/>
      <c r="Y1323" s="8"/>
      <c r="Z1323" s="8">
        <v>44988</v>
      </c>
      <c r="AA1323" s="7">
        <f t="shared" si="1637"/>
        <v>3</v>
      </c>
      <c r="AB1323" s="7">
        <f t="shared" si="1638"/>
        <v>2023</v>
      </c>
      <c r="AC1323" s="7">
        <f t="shared" si="1639"/>
        <v>2027</v>
      </c>
      <c r="AD1323" s="10" t="e">
        <f t="shared" ref="AD1323:AD1386" ca="1" si="1693">IF(#REF!="Non",(DAYS360(N1323,Q1323)/360),(DAYS360(N1323,TODAY())/360))</f>
        <v>#REF!</v>
      </c>
      <c r="AE1323" s="10" t="e">
        <f t="shared" ca="1" si="1641"/>
        <v>#REF!</v>
      </c>
      <c r="AF1323" s="8">
        <v>31290</v>
      </c>
      <c r="AG1323" s="11">
        <f t="shared" ca="1" si="1642"/>
        <v>39.539726027397258</v>
      </c>
      <c r="AH1323" s="10" t="str">
        <f t="shared" ca="1" si="1643"/>
        <v>&gt;35&lt; 45</v>
      </c>
      <c r="AI1323" s="12">
        <v>12665380</v>
      </c>
      <c r="AJ1323" s="13" t="s">
        <v>120</v>
      </c>
      <c r="AK1323" s="12" t="s">
        <v>4443</v>
      </c>
      <c r="AL1323" s="8">
        <v>40301</v>
      </c>
      <c r="AM1323" s="7" t="s">
        <v>108</v>
      </c>
      <c r="AN1323" s="7" t="s">
        <v>76</v>
      </c>
      <c r="AO1323">
        <v>1</v>
      </c>
      <c r="AQ1323" s="14">
        <v>3</v>
      </c>
      <c r="AR1323" s="14">
        <v>1</v>
      </c>
      <c r="AS1323" s="15">
        <f t="shared" si="1644"/>
        <v>45353.25</v>
      </c>
      <c r="AT1323" s="14" t="s">
        <v>163</v>
      </c>
      <c r="AU1323" s="12">
        <v>3.3069999999999999</v>
      </c>
      <c r="AV1323" s="17" t="s">
        <v>236</v>
      </c>
      <c r="AW1323" s="18" t="s">
        <v>1626</v>
      </c>
      <c r="AX1323" s="19" t="s">
        <v>4444</v>
      </c>
      <c r="AY1323" s="17" t="s">
        <v>2743</v>
      </c>
      <c r="AZ1323" s="14" t="s">
        <v>203</v>
      </c>
      <c r="BA1323" s="20" t="str">
        <f t="shared" si="1645"/>
        <v>17535940172383614085</v>
      </c>
      <c r="BB1323" s="31">
        <f t="shared" si="1646"/>
        <v>20</v>
      </c>
      <c r="BC1323" s="22" t="s">
        <v>4445</v>
      </c>
      <c r="BD1323" s="23" t="s">
        <v>286</v>
      </c>
      <c r="BF1323" s="8"/>
      <c r="BG1323" s="32">
        <v>97502148</v>
      </c>
      <c r="BH1323" s="32">
        <v>97036161</v>
      </c>
      <c r="BI1323" s="32"/>
      <c r="BJ1323" t="s">
        <v>600</v>
      </c>
      <c r="BK1323" s="14" t="str">
        <f t="shared" si="1652"/>
        <v>B-Panda</v>
      </c>
      <c r="BL1323" s="14"/>
      <c r="BM1323" s="25"/>
      <c r="BN1323" s="26" t="str">
        <f t="shared" si="1685"/>
        <v>17535940172383614085</v>
      </c>
      <c r="BO1323" s="27" t="str">
        <f t="shared" si="1688"/>
        <v>DHAOUADI HABIBA</v>
      </c>
      <c r="BP1323" s="26">
        <f t="shared" si="1689"/>
        <v>1325</v>
      </c>
      <c r="BQ1323" s="28"/>
    </row>
    <row r="1324" spans="1:69" x14ac:dyDescent="0.25">
      <c r="A1324" t="str">
        <f>VLOOKUP(B1324,[2]RH!$B:$BV,72,0)</f>
        <v>si</v>
      </c>
      <c r="B1324" s="6">
        <v>1326</v>
      </c>
      <c r="C1324" s="7" t="s">
        <v>168</v>
      </c>
      <c r="D1324" s="7" t="s">
        <v>5276</v>
      </c>
      <c r="E1324" s="7" t="s">
        <v>67</v>
      </c>
      <c r="F1324" s="7" t="s">
        <v>118</v>
      </c>
      <c r="G1324" s="7" t="s">
        <v>220</v>
      </c>
      <c r="H1324" s="7" t="s">
        <v>2398</v>
      </c>
      <c r="I1324" s="7" t="s">
        <v>2506</v>
      </c>
      <c r="J1324" s="7" t="s">
        <v>190</v>
      </c>
      <c r="K1324" s="7" t="s">
        <v>146</v>
      </c>
      <c r="L1324" s="7" t="s">
        <v>90</v>
      </c>
      <c r="M1324" s="7" t="str">
        <f t="shared" si="1625"/>
        <v>Couturière</v>
      </c>
      <c r="N1324" s="8">
        <v>44991</v>
      </c>
      <c r="O1324" s="8"/>
      <c r="P1324" s="7">
        <f t="shared" ca="1" si="1647"/>
        <v>-65</v>
      </c>
      <c r="Q1324" s="8"/>
      <c r="R1324" s="7"/>
      <c r="S1324" s="7"/>
      <c r="T1324" s="9" t="s">
        <v>156</v>
      </c>
      <c r="U1324" s="7" t="str">
        <f t="shared" si="1636"/>
        <v>Contractuel</v>
      </c>
      <c r="V1324" s="8">
        <v>45597</v>
      </c>
      <c r="W1324" s="8">
        <v>45657</v>
      </c>
      <c r="X1324" s="8"/>
      <c r="Y1324" s="8"/>
      <c r="Z1324" s="8">
        <v>44991</v>
      </c>
      <c r="AA1324" s="7">
        <f t="shared" si="1637"/>
        <v>3</v>
      </c>
      <c r="AB1324" s="7">
        <f t="shared" si="1638"/>
        <v>2023</v>
      </c>
      <c r="AC1324" s="7">
        <f t="shared" si="1639"/>
        <v>2027</v>
      </c>
      <c r="AD1324" s="10" t="e">
        <f t="shared" ref="AD1324:AD1387" ca="1" si="1694">IF(#REF!="Non",(DAYS360(N1324,Q1324)/360),(DAYS360(N1324,TODAY())/360))</f>
        <v>#REF!</v>
      </c>
      <c r="AE1324" s="10" t="e">
        <f t="shared" ca="1" si="1641"/>
        <v>#REF!</v>
      </c>
      <c r="AF1324" s="8">
        <v>26357</v>
      </c>
      <c r="AG1324" s="11">
        <f t="shared" ca="1" si="1642"/>
        <v>53.054794520547944</v>
      </c>
      <c r="AH1324" s="10" t="str">
        <f t="shared" ca="1" si="1643"/>
        <v>&gt;45&lt; 55</v>
      </c>
      <c r="AI1324" s="12">
        <v>11573682</v>
      </c>
      <c r="AJ1324" s="13" t="s">
        <v>79</v>
      </c>
      <c r="AK1324" s="12" t="s">
        <v>5277</v>
      </c>
      <c r="AL1324" s="8">
        <v>40731</v>
      </c>
      <c r="AM1324" s="7" t="s">
        <v>108</v>
      </c>
      <c r="AN1324" s="7" t="s">
        <v>76</v>
      </c>
      <c r="AO1324">
        <v>3</v>
      </c>
      <c r="AQ1324">
        <v>3</v>
      </c>
      <c r="AR1324" s="14">
        <v>2</v>
      </c>
      <c r="AS1324" s="15">
        <f t="shared" si="1644"/>
        <v>45721.5</v>
      </c>
      <c r="AT1324" s="14" t="s">
        <v>163</v>
      </c>
      <c r="AU1324" s="12">
        <v>3.3069999999999999</v>
      </c>
      <c r="AV1324" s="17" t="s">
        <v>236</v>
      </c>
      <c r="AW1324" s="18" t="s">
        <v>201</v>
      </c>
      <c r="AX1324" s="19" t="s">
        <v>5278</v>
      </c>
      <c r="AY1324" s="17">
        <v>76</v>
      </c>
      <c r="AZ1324" s="14" t="s">
        <v>203</v>
      </c>
      <c r="BA1324" s="20" t="str">
        <f t="shared" si="1645"/>
        <v>17001000000202779076</v>
      </c>
      <c r="BB1324" s="31">
        <f t="shared" si="1646"/>
        <v>20</v>
      </c>
      <c r="BC1324" s="22" t="s">
        <v>5279</v>
      </c>
      <c r="BD1324" s="23" t="s">
        <v>482</v>
      </c>
      <c r="BF1324" s="8">
        <v>45006</v>
      </c>
      <c r="BG1324" s="32">
        <v>29740061</v>
      </c>
      <c r="BH1324" s="32"/>
      <c r="BI1324" s="32"/>
      <c r="BJ1324" t="s">
        <v>5030</v>
      </c>
      <c r="BK1324" s="14" t="str">
        <f>IF(K1324="CADRE","CADRE",CONCATENATE(J1324,"-",H1324))</f>
        <v>A-P7 AR</v>
      </c>
      <c r="BL1324" s="14" t="s">
        <v>595</v>
      </c>
      <c r="BM1324" s="25"/>
      <c r="BN1324" s="26" t="str">
        <f t="shared" si="1685"/>
        <v>17001000000202779076</v>
      </c>
      <c r="BO1324" s="27" t="str">
        <f t="shared" si="1688"/>
        <v>KACHROUD LAMIA</v>
      </c>
      <c r="BP1324" s="26">
        <f t="shared" si="1689"/>
        <v>1326</v>
      </c>
      <c r="BQ1324" s="28"/>
    </row>
    <row r="1325" spans="1:69" x14ac:dyDescent="0.25">
      <c r="A1325" t="str">
        <f>VLOOKUP(B1325,[2]RH!$B:$BV,72,0)</f>
        <v>Non-Actif</v>
      </c>
      <c r="B1325" s="6">
        <v>1327</v>
      </c>
      <c r="C1325" s="7" t="s">
        <v>168</v>
      </c>
      <c r="D1325" s="7" t="s">
        <v>5280</v>
      </c>
      <c r="E1325" s="7" t="s">
        <v>67</v>
      </c>
      <c r="F1325" s="7" t="s">
        <v>118</v>
      </c>
      <c r="G1325" s="7" t="s">
        <v>220</v>
      </c>
      <c r="H1325" s="7" t="s">
        <v>649</v>
      </c>
      <c r="I1325" s="7" t="s">
        <v>650</v>
      </c>
      <c r="J1325" s="7" t="s">
        <v>281</v>
      </c>
      <c r="K1325" s="7" t="s">
        <v>146</v>
      </c>
      <c r="L1325" s="7" t="s">
        <v>90</v>
      </c>
      <c r="M1325" s="7" t="str">
        <f t="shared" si="1625"/>
        <v>Couturière</v>
      </c>
      <c r="N1325" s="8">
        <v>44992</v>
      </c>
      <c r="O1325" s="8"/>
      <c r="P1325" s="7">
        <f t="shared" ca="1" si="1647"/>
        <v>-400</v>
      </c>
      <c r="Q1325" s="8">
        <v>45328</v>
      </c>
      <c r="R1325" s="7" t="s">
        <v>147</v>
      </c>
      <c r="S1325" s="7"/>
      <c r="T1325" s="9" t="s">
        <v>156</v>
      </c>
      <c r="U1325" s="7" t="str">
        <f t="shared" si="1636"/>
        <v>Contractuel</v>
      </c>
      <c r="V1325" s="8">
        <v>45261</v>
      </c>
      <c r="W1325" s="8">
        <v>45322</v>
      </c>
      <c r="X1325" s="8"/>
      <c r="Y1325" s="8"/>
      <c r="Z1325" s="8">
        <v>44992</v>
      </c>
      <c r="AA1325" s="7">
        <f t="shared" si="1637"/>
        <v>3</v>
      </c>
      <c r="AB1325" s="7">
        <f t="shared" si="1638"/>
        <v>2023</v>
      </c>
      <c r="AC1325" s="7">
        <f t="shared" si="1639"/>
        <v>2027</v>
      </c>
      <c r="AD1325" s="10" t="e">
        <f t="shared" ref="AD1325:AD1388" ca="1" si="1695">IF(#REF!="Non",(DAYS360(N1325,Q1325)/360),(DAYS360(N1325,TODAY())/360))</f>
        <v>#REF!</v>
      </c>
      <c r="AE1325" s="10" t="e">
        <f t="shared" ca="1" si="1641"/>
        <v>#REF!</v>
      </c>
      <c r="AF1325" s="8">
        <v>26543</v>
      </c>
      <c r="AG1325" s="11">
        <f t="shared" ca="1" si="1642"/>
        <v>52.545205479452058</v>
      </c>
      <c r="AH1325" s="10" t="str">
        <f t="shared" ca="1" si="1643"/>
        <v>&gt;45&lt; 55</v>
      </c>
      <c r="AI1325" s="12">
        <v>11561703</v>
      </c>
      <c r="AJ1325" s="13" t="s">
        <v>79</v>
      </c>
      <c r="AK1325" s="12" t="s">
        <v>5281</v>
      </c>
      <c r="AL1325" s="8">
        <v>43461</v>
      </c>
      <c r="AM1325" s="7" t="s">
        <v>108</v>
      </c>
      <c r="AN1325" s="7" t="s">
        <v>76</v>
      </c>
      <c r="AO1325">
        <v>2</v>
      </c>
      <c r="AQ1325" s="14">
        <v>3</v>
      </c>
      <c r="AR1325" s="14">
        <v>1</v>
      </c>
      <c r="AS1325" s="15">
        <f t="shared" si="1644"/>
        <v>45357.25</v>
      </c>
      <c r="AT1325" s="14" t="s">
        <v>163</v>
      </c>
      <c r="AU1325" s="12">
        <v>3.3069999999999999</v>
      </c>
      <c r="AV1325" s="17">
        <v>10</v>
      </c>
      <c r="AW1325" s="18">
        <v>21012</v>
      </c>
      <c r="AX1325" s="19">
        <v>15069801788</v>
      </c>
      <c r="AY1325" s="17">
        <v>57</v>
      </c>
      <c r="AZ1325" s="14" t="s">
        <v>633</v>
      </c>
      <c r="BA1325" s="20" t="str">
        <f t="shared" si="1645"/>
        <v>10210121506980178857</v>
      </c>
      <c r="BB1325" s="31">
        <f t="shared" si="1646"/>
        <v>20</v>
      </c>
      <c r="BC1325" s="22" t="s">
        <v>5282</v>
      </c>
      <c r="BD1325" s="23" t="s">
        <v>341</v>
      </c>
      <c r="BF1325" s="8">
        <v>44999</v>
      </c>
      <c r="BG1325" s="32">
        <v>56320819</v>
      </c>
      <c r="BH1325" s="32">
        <v>51012500</v>
      </c>
      <c r="BI1325" s="32"/>
      <c r="BJ1325" t="s">
        <v>814</v>
      </c>
      <c r="BK1325" s="14" t="str">
        <f t="shared" si="1652"/>
        <v>B-Panda</v>
      </c>
      <c r="BL1325" s="14" t="s">
        <v>595</v>
      </c>
      <c r="BM1325" s="25"/>
      <c r="BN1325" s="26" t="str">
        <f t="shared" si="1685"/>
        <v>10210121506980178857</v>
      </c>
      <c r="BO1325" s="27" t="str">
        <f t="shared" si="1688"/>
        <v>AZZEBI SABIHA</v>
      </c>
      <c r="BP1325" s="26">
        <f t="shared" si="1689"/>
        <v>1327</v>
      </c>
      <c r="BQ1325" s="28"/>
    </row>
    <row r="1326" spans="1:69" x14ac:dyDescent="0.25">
      <c r="A1326" t="str">
        <f>VLOOKUP(B1326,[2]RH!$B:$BV,72,0)</f>
        <v>Non-Actif</v>
      </c>
      <c r="B1326" s="6">
        <v>1328</v>
      </c>
      <c r="C1326" s="7" t="s">
        <v>100</v>
      </c>
      <c r="D1326" s="7" t="s">
        <v>5283</v>
      </c>
      <c r="E1326" s="7" t="s">
        <v>67</v>
      </c>
      <c r="F1326" s="7" t="s">
        <v>118</v>
      </c>
      <c r="G1326" s="7" t="s">
        <v>5284</v>
      </c>
      <c r="H1326" s="7"/>
      <c r="I1326" s="7"/>
      <c r="J1326" s="7"/>
      <c r="K1326" s="7" t="s">
        <v>70</v>
      </c>
      <c r="L1326" s="7" t="s">
        <v>90</v>
      </c>
      <c r="M1326" s="7" t="str">
        <f t="shared" si="1625"/>
        <v>Superviseur production</v>
      </c>
      <c r="N1326" s="8">
        <v>44992</v>
      </c>
      <c r="O1326" s="8">
        <f>N1326+183</f>
        <v>45175</v>
      </c>
      <c r="P1326" s="7" t="str">
        <f t="shared" ca="1" si="1647"/>
        <v/>
      </c>
      <c r="Q1326" s="8">
        <v>45139</v>
      </c>
      <c r="R1326" s="7" t="s">
        <v>3764</v>
      </c>
      <c r="S1326" s="7"/>
      <c r="T1326" s="9" t="s">
        <v>72</v>
      </c>
      <c r="U1326" s="7" t="str">
        <f t="shared" si="1636"/>
        <v>Titulaire</v>
      </c>
      <c r="V1326" s="8"/>
      <c r="W1326" s="8"/>
      <c r="X1326" s="8"/>
      <c r="Y1326" s="8"/>
      <c r="Z1326" s="8">
        <f>N1326</f>
        <v>44992</v>
      </c>
      <c r="AA1326" s="7">
        <f t="shared" si="1637"/>
        <v>3</v>
      </c>
      <c r="AB1326" s="7">
        <f t="shared" si="1638"/>
        <v>2023</v>
      </c>
      <c r="AC1326" s="7">
        <f t="shared" si="1639"/>
        <v>2027</v>
      </c>
      <c r="AD1326" s="10" t="e">
        <f t="shared" ref="AD1326:AD1389" ca="1" si="1696">IF(#REF!="Non",(DAYS360(N1326,Q1326)/360),(DAYS360(N1326,TODAY())/360))</f>
        <v>#REF!</v>
      </c>
      <c r="AE1326" s="10" t="e">
        <f t="shared" ca="1" si="1641"/>
        <v>#REF!</v>
      </c>
      <c r="AF1326" s="8">
        <v>34481</v>
      </c>
      <c r="AG1326" s="11">
        <f t="shared" ca="1" si="1642"/>
        <v>30.797260273972604</v>
      </c>
      <c r="AH1326" s="10" t="str">
        <f t="shared" ca="1" si="1643"/>
        <v>&gt;25&lt; 35</v>
      </c>
      <c r="AI1326" s="12">
        <v>16800963</v>
      </c>
      <c r="AJ1326" s="40" t="s">
        <v>213</v>
      </c>
      <c r="AK1326" s="12" t="s">
        <v>5285</v>
      </c>
      <c r="AL1326" s="8">
        <v>41242</v>
      </c>
      <c r="AM1326" s="7" t="s">
        <v>108</v>
      </c>
      <c r="AN1326" s="7" t="s">
        <v>109</v>
      </c>
      <c r="AQ1326" s="14">
        <v>3</v>
      </c>
      <c r="AR1326" s="14">
        <v>1</v>
      </c>
      <c r="AS1326" s="15">
        <f t="shared" si="1644"/>
        <v>45357.25</v>
      </c>
      <c r="AT1326" s="14" t="s">
        <v>77</v>
      </c>
      <c r="AU1326" s="12">
        <v>1500</v>
      </c>
      <c r="AV1326" s="17" t="s">
        <v>236</v>
      </c>
      <c r="AW1326" s="18" t="s">
        <v>201</v>
      </c>
      <c r="AX1326" s="19" t="s">
        <v>5286</v>
      </c>
      <c r="AY1326" s="17">
        <v>47</v>
      </c>
      <c r="AZ1326" s="14" t="s">
        <v>203</v>
      </c>
      <c r="BA1326" s="20" t="str">
        <f t="shared" si="1645"/>
        <v>17001000000261623447</v>
      </c>
      <c r="BB1326" s="31">
        <f t="shared" si="1646"/>
        <v>20</v>
      </c>
      <c r="BC1326" s="22" t="s">
        <v>5287</v>
      </c>
      <c r="BD1326" s="23" t="s">
        <v>115</v>
      </c>
      <c r="BF1326" s="8"/>
      <c r="BG1326" s="32"/>
      <c r="BH1326" s="32"/>
      <c r="BI1326" s="32">
        <v>98156709</v>
      </c>
      <c r="BK1326" s="14" t="str">
        <f t="shared" si="1652"/>
        <v>CADRE</v>
      </c>
      <c r="BL1326" s="14"/>
      <c r="BM1326" s="25"/>
      <c r="BN1326" s="26" t="str">
        <f t="shared" si="1685"/>
        <v>17001000000261623447</v>
      </c>
      <c r="BO1326" s="27"/>
      <c r="BP1326" s="26"/>
      <c r="BQ1326" s="28"/>
    </row>
    <row r="1327" spans="1:69" x14ac:dyDescent="0.25">
      <c r="A1327" t="str">
        <f>VLOOKUP(B1327,[2]RH!$B:$BV,72,0)</f>
        <v>Non-Actif</v>
      </c>
      <c r="B1327" s="6">
        <v>1329</v>
      </c>
      <c r="C1327" s="7" t="s">
        <v>65</v>
      </c>
      <c r="D1327" s="7" t="s">
        <v>5288</v>
      </c>
      <c r="E1327" s="7" t="s">
        <v>67</v>
      </c>
      <c r="F1327" s="7" t="s">
        <v>118</v>
      </c>
      <c r="G1327" s="7" t="s">
        <v>220</v>
      </c>
      <c r="H1327" s="7">
        <v>965</v>
      </c>
      <c r="I1327" s="7" t="s">
        <v>5121</v>
      </c>
      <c r="J1327" s="7" t="s">
        <v>190</v>
      </c>
      <c r="K1327" s="7" t="s">
        <v>146</v>
      </c>
      <c r="L1327" s="7" t="s">
        <v>90</v>
      </c>
      <c r="M1327" s="7" t="str">
        <f t="shared" si="1625"/>
        <v>Couturière</v>
      </c>
      <c r="N1327" s="8">
        <v>44993</v>
      </c>
      <c r="P1327" s="7">
        <f t="shared" ca="1" si="1647"/>
        <v>-676</v>
      </c>
      <c r="Q1327" s="8">
        <v>44993</v>
      </c>
      <c r="R1327" s="7"/>
      <c r="S1327" s="7"/>
      <c r="T1327" s="9" t="s">
        <v>156</v>
      </c>
      <c r="U1327" s="7" t="str">
        <f t="shared" si="1636"/>
        <v>Contractuel</v>
      </c>
      <c r="V1327" s="8">
        <v>44993</v>
      </c>
      <c r="W1327" s="8">
        <v>45046</v>
      </c>
      <c r="X1327" s="8"/>
      <c r="Y1327" s="8"/>
      <c r="Z1327" s="8">
        <f>+V1327</f>
        <v>44993</v>
      </c>
      <c r="AA1327" s="7">
        <f t="shared" si="1637"/>
        <v>3</v>
      </c>
      <c r="AB1327" s="7">
        <f t="shared" si="1638"/>
        <v>2023</v>
      </c>
      <c r="AC1327" s="7">
        <f t="shared" si="1639"/>
        <v>2027</v>
      </c>
      <c r="AD1327" s="10" t="e">
        <f t="shared" ref="AD1327:AD1390" ca="1" si="1697">IF(#REF!="Non",(DAYS360(N1327,Q1327)/360),(DAYS360(N1327,TODAY())/360))</f>
        <v>#REF!</v>
      </c>
      <c r="AE1327" s="10" t="e">
        <f t="shared" ca="1" si="1641"/>
        <v>#REF!</v>
      </c>
      <c r="AF1327" s="8">
        <v>35561</v>
      </c>
      <c r="AG1327" s="11">
        <f t="shared" ca="1" si="1642"/>
        <v>27.838356164383562</v>
      </c>
      <c r="AH1327" s="10" t="str">
        <f t="shared" ca="1" si="1643"/>
        <v>&gt;25&lt; 35</v>
      </c>
      <c r="AI1327" s="12"/>
      <c r="AJ1327" s="13"/>
      <c r="AK1327" s="12">
        <v>13018931</v>
      </c>
      <c r="AL1327" s="8">
        <v>42661</v>
      </c>
      <c r="AM1327" s="7" t="s">
        <v>75</v>
      </c>
      <c r="AN1327" s="7" t="s">
        <v>109</v>
      </c>
      <c r="AQ1327" s="14">
        <v>3</v>
      </c>
      <c r="AR1327" s="14">
        <v>1</v>
      </c>
      <c r="AS1327" s="15">
        <f t="shared" si="1644"/>
        <v>45358.25</v>
      </c>
      <c r="AT1327" s="14" t="s">
        <v>163</v>
      </c>
      <c r="AU1327" s="12">
        <v>3.3069999999999999</v>
      </c>
      <c r="AV1327" s="17"/>
      <c r="AW1327" s="18"/>
      <c r="AX1327" s="19"/>
      <c r="AY1327" s="17"/>
      <c r="AZ1327" s="14"/>
      <c r="BA1327" s="20" t="str">
        <f t="shared" si="1645"/>
        <v/>
      </c>
      <c r="BB1327" s="31">
        <f t="shared" si="1646"/>
        <v>0</v>
      </c>
      <c r="BC1327" s="22" t="s">
        <v>1055</v>
      </c>
      <c r="BD1327" s="23" t="s">
        <v>115</v>
      </c>
      <c r="BF1327" s="8"/>
      <c r="BG1327" s="32">
        <v>23919129</v>
      </c>
      <c r="BH1327" s="32">
        <v>22601226</v>
      </c>
      <c r="BI1327" s="32"/>
      <c r="BJ1327" t="s">
        <v>1055</v>
      </c>
      <c r="BK1327" s="14" t="str">
        <f t="shared" si="1652"/>
        <v>A-965</v>
      </c>
      <c r="BL1327" s="14"/>
      <c r="BM1327" s="25"/>
      <c r="BN1327" s="26"/>
      <c r="BO1327" s="27"/>
      <c r="BP1327" s="26"/>
      <c r="BQ1327" s="28"/>
    </row>
    <row r="1328" spans="1:69" x14ac:dyDescent="0.25">
      <c r="A1328" t="str">
        <f>VLOOKUP(B1328,[2]RH!$B:$BV,72,0)</f>
        <v>si</v>
      </c>
      <c r="B1328" s="6">
        <v>1330</v>
      </c>
      <c r="C1328" s="7" t="s">
        <v>100</v>
      </c>
      <c r="D1328" s="7" t="s">
        <v>5289</v>
      </c>
      <c r="E1328" s="7" t="s">
        <v>67</v>
      </c>
      <c r="F1328" s="7" t="s">
        <v>118</v>
      </c>
      <c r="G1328" s="7" t="s">
        <v>2675</v>
      </c>
      <c r="H1328" s="7">
        <v>520</v>
      </c>
      <c r="I1328" s="7" t="s">
        <v>189</v>
      </c>
      <c r="J1328" s="7" t="s">
        <v>190</v>
      </c>
      <c r="K1328" s="7" t="s">
        <v>146</v>
      </c>
      <c r="L1328" s="7" t="s">
        <v>90</v>
      </c>
      <c r="M1328" s="7" t="str">
        <f t="shared" si="1625"/>
        <v>WIRE</v>
      </c>
      <c r="N1328" s="8">
        <v>44993</v>
      </c>
      <c r="P1328" s="7">
        <f t="shared" ca="1" si="1647"/>
        <v>-6</v>
      </c>
      <c r="Q1328" s="8"/>
      <c r="R1328" s="7"/>
      <c r="S1328" s="7"/>
      <c r="T1328" s="9" t="s">
        <v>156</v>
      </c>
      <c r="U1328" s="7" t="str">
        <f t="shared" si="1636"/>
        <v>Contractuel</v>
      </c>
      <c r="V1328" s="8">
        <v>45689</v>
      </c>
      <c r="W1328" s="8">
        <f>VLOOKUP(B1328,[1]BASE!$A:$Q,17,0)</f>
        <v>45716</v>
      </c>
      <c r="X1328" s="8"/>
      <c r="Y1328" s="8"/>
      <c r="Z1328" s="8">
        <f>+V1328</f>
        <v>45689</v>
      </c>
      <c r="AA1328" s="7">
        <f t="shared" si="1637"/>
        <v>3</v>
      </c>
      <c r="AB1328" s="7">
        <f t="shared" si="1638"/>
        <v>2023</v>
      </c>
      <c r="AC1328" s="7">
        <f t="shared" si="1639"/>
        <v>2027</v>
      </c>
      <c r="AD1328" s="10" t="e">
        <f t="shared" ref="AD1328:AD1391" ca="1" si="1698">IF(#REF!="Non",(DAYS360(N1328,Q1328)/360),(DAYS360(N1328,TODAY())/360))</f>
        <v>#REF!</v>
      </c>
      <c r="AE1328" s="10" t="e">
        <f t="shared" ca="1" si="1641"/>
        <v>#REF!</v>
      </c>
      <c r="AF1328" s="8">
        <v>38149</v>
      </c>
      <c r="AG1328" s="11">
        <f t="shared" ca="1" si="1642"/>
        <v>20.747945205479454</v>
      </c>
      <c r="AH1328" s="10" t="str">
        <f t="shared" ca="1" si="1643"/>
        <v>&lt; 25</v>
      </c>
      <c r="AI1328" s="12">
        <v>17581856</v>
      </c>
      <c r="AJ1328" s="13" t="s">
        <v>106</v>
      </c>
      <c r="AK1328" s="12">
        <v>14375214</v>
      </c>
      <c r="AL1328" s="8">
        <v>44867</v>
      </c>
      <c r="AM1328" s="7" t="s">
        <v>108</v>
      </c>
      <c r="AN1328" s="7" t="s">
        <v>109</v>
      </c>
      <c r="AQ1328">
        <v>3</v>
      </c>
      <c r="AR1328" s="14">
        <v>2</v>
      </c>
      <c r="AS1328" s="15">
        <f t="shared" si="1644"/>
        <v>45723.5</v>
      </c>
      <c r="AT1328" s="14" t="s">
        <v>163</v>
      </c>
      <c r="AU1328" s="12">
        <v>3.3069999999999999</v>
      </c>
      <c r="AV1328" s="17" t="s">
        <v>236</v>
      </c>
      <c r="AW1328" s="18" t="s">
        <v>1626</v>
      </c>
      <c r="AX1328" s="19" t="s">
        <v>5290</v>
      </c>
      <c r="AY1328" s="17">
        <v>49</v>
      </c>
      <c r="AZ1328" s="14" t="s">
        <v>203</v>
      </c>
      <c r="BA1328" s="20" t="str">
        <f t="shared" si="1645"/>
        <v>17535940171229179449</v>
      </c>
      <c r="BB1328" s="31">
        <f t="shared" si="1646"/>
        <v>20</v>
      </c>
      <c r="BC1328" s="22" t="s">
        <v>5268</v>
      </c>
      <c r="BD1328" s="23" t="s">
        <v>341</v>
      </c>
      <c r="BF1328" s="8"/>
      <c r="BG1328" s="32">
        <v>24603023</v>
      </c>
      <c r="BH1328" s="32"/>
      <c r="BI1328" s="32"/>
      <c r="BJ1328" s="14" t="s">
        <v>371</v>
      </c>
      <c r="BK1328" s="14" t="str">
        <f>IF(K1328="CADRE","CADRE",CONCATENATE(J1328,"-",H1328))</f>
        <v>A-520</v>
      </c>
      <c r="BL1328" s="14" t="s">
        <v>595</v>
      </c>
      <c r="BM1328" s="25"/>
      <c r="BN1328" s="26" t="str">
        <f t="shared" ref="BN1328:BN1367" si="1699">BA1328</f>
        <v>17535940171229179449</v>
      </c>
      <c r="BO1328" s="27"/>
      <c r="BP1328" s="26"/>
      <c r="BQ1328" s="28"/>
    </row>
    <row r="1329" spans="1:69" x14ac:dyDescent="0.25">
      <c r="A1329" t="str">
        <f>VLOOKUP(B1329,[2]RH!$B:$BV,72,0)</f>
        <v>Non-Actif</v>
      </c>
      <c r="B1329" s="6">
        <v>1331</v>
      </c>
      <c r="C1329" s="7" t="s">
        <v>100</v>
      </c>
      <c r="D1329" s="7" t="s">
        <v>5114</v>
      </c>
      <c r="E1329" s="7" t="s">
        <v>67</v>
      </c>
      <c r="F1329" s="7" t="s">
        <v>118</v>
      </c>
      <c r="G1329" s="7" t="s">
        <v>220</v>
      </c>
      <c r="H1329" s="7">
        <v>520</v>
      </c>
      <c r="I1329" s="7" t="s">
        <v>189</v>
      </c>
      <c r="J1329" s="7" t="s">
        <v>190</v>
      </c>
      <c r="K1329" s="7" t="s">
        <v>146</v>
      </c>
      <c r="L1329" s="7" t="s">
        <v>90</v>
      </c>
      <c r="M1329" s="7" t="str">
        <f t="shared" si="1625"/>
        <v>Couturière</v>
      </c>
      <c r="N1329" s="8">
        <v>44993</v>
      </c>
      <c r="P1329" s="7">
        <f t="shared" ca="1" si="1647"/>
        <v>-310</v>
      </c>
      <c r="Q1329" s="8">
        <v>45398</v>
      </c>
      <c r="R1329" s="7" t="s">
        <v>3905</v>
      </c>
      <c r="S1329" s="7"/>
      <c r="T1329" s="9" t="s">
        <v>156</v>
      </c>
      <c r="U1329" s="7" t="str">
        <f t="shared" si="1636"/>
        <v>Contractuel</v>
      </c>
      <c r="V1329" s="8">
        <v>45352</v>
      </c>
      <c r="W1329" s="8">
        <v>45412</v>
      </c>
      <c r="X1329" s="8"/>
      <c r="Y1329" s="8"/>
      <c r="Z1329" s="8">
        <f>+V1329</f>
        <v>45352</v>
      </c>
      <c r="AA1329" s="7">
        <f t="shared" si="1637"/>
        <v>3</v>
      </c>
      <c r="AB1329" s="7">
        <f t="shared" si="1638"/>
        <v>2023</v>
      </c>
      <c r="AC1329" s="7">
        <f t="shared" si="1639"/>
        <v>2027</v>
      </c>
      <c r="AD1329" s="10" t="e">
        <f t="shared" ref="AD1329:AD1392" ca="1" si="1700">IF(#REF!="Non",(DAYS360(N1329,Q1329)/360),(DAYS360(N1329,TODAY())/360))</f>
        <v>#REF!</v>
      </c>
      <c r="AE1329" s="10" t="e">
        <f t="shared" ca="1" si="1641"/>
        <v>#REF!</v>
      </c>
      <c r="AF1329" s="8">
        <v>34897</v>
      </c>
      <c r="AG1329" s="11">
        <f t="shared" ca="1" si="1642"/>
        <v>29.657534246575342</v>
      </c>
      <c r="AH1329" s="10" t="str">
        <f t="shared" ca="1" si="1643"/>
        <v>&gt;25&lt; 35</v>
      </c>
      <c r="AI1329" s="12">
        <v>16998366</v>
      </c>
      <c r="AJ1329" s="13" t="s">
        <v>106</v>
      </c>
      <c r="AK1329" s="12">
        <v>14352597</v>
      </c>
      <c r="AL1329" s="8">
        <v>42305</v>
      </c>
      <c r="AM1329" s="7" t="s">
        <v>108</v>
      </c>
      <c r="AN1329" s="7" t="s">
        <v>109</v>
      </c>
      <c r="AQ1329" s="14">
        <v>3</v>
      </c>
      <c r="AR1329" s="14">
        <v>2</v>
      </c>
      <c r="AS1329" s="15">
        <f t="shared" si="1644"/>
        <v>45723.5</v>
      </c>
      <c r="AT1329" s="14" t="s">
        <v>163</v>
      </c>
      <c r="AU1329" s="12">
        <v>3.3069999999999999</v>
      </c>
      <c r="AV1329" s="17" t="s">
        <v>236</v>
      </c>
      <c r="AW1329" s="18" t="s">
        <v>201</v>
      </c>
      <c r="AX1329" s="19" t="s">
        <v>5115</v>
      </c>
      <c r="AY1329" s="17" t="s">
        <v>106</v>
      </c>
      <c r="AZ1329" s="14" t="s">
        <v>203</v>
      </c>
      <c r="BA1329" s="20" t="str">
        <f t="shared" si="1645"/>
        <v>17001000000257841805</v>
      </c>
      <c r="BB1329" s="31">
        <f t="shared" si="1646"/>
        <v>20</v>
      </c>
      <c r="BC1329" s="22" t="s">
        <v>5116</v>
      </c>
      <c r="BD1329" s="23" t="s">
        <v>341</v>
      </c>
      <c r="BF1329" s="8"/>
      <c r="BG1329" s="32">
        <v>20087974</v>
      </c>
      <c r="BH1329" s="32"/>
      <c r="BI1329" s="32"/>
      <c r="BJ1329" t="s">
        <v>294</v>
      </c>
      <c r="BK1329" s="14" t="str">
        <f t="shared" si="1652"/>
        <v>A-520</v>
      </c>
      <c r="BL1329" s="14" t="s">
        <v>241</v>
      </c>
      <c r="BM1329" s="25"/>
      <c r="BN1329" s="26" t="str">
        <f t="shared" si="1699"/>
        <v>17001000000257841805</v>
      </c>
      <c r="BO1329" s="27" t="str">
        <f>D1329</f>
        <v>ABIDI RANIA</v>
      </c>
      <c r="BP1329" s="26">
        <f>B1329</f>
        <v>1331</v>
      </c>
      <c r="BQ1329" s="28"/>
    </row>
    <row r="1330" spans="1:69" x14ac:dyDescent="0.25">
      <c r="A1330" t="str">
        <f>VLOOKUP(B1330,[2]RH!$B:$BV,72,0)</f>
        <v>si</v>
      </c>
      <c r="B1330" s="6">
        <v>1332</v>
      </c>
      <c r="C1330" s="7" t="s">
        <v>100</v>
      </c>
      <c r="D1330" s="7" t="s">
        <v>5291</v>
      </c>
      <c r="E1330" s="7" t="s">
        <v>67</v>
      </c>
      <c r="F1330" s="7" t="s">
        <v>118</v>
      </c>
      <c r="G1330" s="7" t="s">
        <v>408</v>
      </c>
      <c r="H1330" s="7" t="s">
        <v>2398</v>
      </c>
      <c r="I1330" s="7" t="s">
        <v>2506</v>
      </c>
      <c r="J1330" s="7" t="s">
        <v>190</v>
      </c>
      <c r="K1330" s="7" t="s">
        <v>146</v>
      </c>
      <c r="L1330" s="7" t="s">
        <v>90</v>
      </c>
      <c r="M1330" s="7" t="str">
        <f t="shared" si="1625"/>
        <v>Alimentatrice</v>
      </c>
      <c r="N1330" s="8">
        <v>44994</v>
      </c>
      <c r="P1330" s="7">
        <f t="shared" ca="1" si="1647"/>
        <v>25</v>
      </c>
      <c r="Q1330" s="8"/>
      <c r="R1330" s="7"/>
      <c r="S1330" s="7"/>
      <c r="T1330" s="9" t="s">
        <v>156</v>
      </c>
      <c r="U1330" s="7" t="str">
        <f t="shared" si="1636"/>
        <v>Contractuel</v>
      </c>
      <c r="V1330" s="8">
        <v>45689</v>
      </c>
      <c r="W1330" s="8">
        <f>VLOOKUP(B1330,[1]BASE!$A:$Q,17,0)</f>
        <v>45747</v>
      </c>
      <c r="X1330" s="8"/>
      <c r="Y1330" s="8"/>
      <c r="Z1330" s="8">
        <v>44994</v>
      </c>
      <c r="AA1330" s="7">
        <f t="shared" si="1637"/>
        <v>3</v>
      </c>
      <c r="AB1330" s="7">
        <f t="shared" si="1638"/>
        <v>2023</v>
      </c>
      <c r="AC1330" s="7">
        <f t="shared" si="1639"/>
        <v>2027</v>
      </c>
      <c r="AD1330" s="10" t="e">
        <f t="shared" ref="AD1330:AD1393" ca="1" si="1701">IF(#REF!="Non",(DAYS360(N1330,Q1330)/360),(DAYS360(N1330,TODAY())/360))</f>
        <v>#REF!</v>
      </c>
      <c r="AE1330" s="10" t="e">
        <f t="shared" ca="1" si="1641"/>
        <v>#REF!</v>
      </c>
      <c r="AF1330" s="8">
        <v>34791</v>
      </c>
      <c r="AG1330" s="11">
        <f t="shared" ca="1" si="1642"/>
        <v>29.947945205479453</v>
      </c>
      <c r="AH1330" s="10" t="str">
        <f t="shared" ca="1" si="1643"/>
        <v>&gt;25&lt; 35</v>
      </c>
      <c r="AI1330" s="12">
        <v>17180256</v>
      </c>
      <c r="AJ1330" s="13" t="s">
        <v>192</v>
      </c>
      <c r="AK1330" s="12">
        <v>13010371</v>
      </c>
      <c r="AL1330" s="8">
        <v>43543</v>
      </c>
      <c r="AM1330" s="7" t="s">
        <v>108</v>
      </c>
      <c r="AN1330" s="7" t="s">
        <v>109</v>
      </c>
      <c r="AQ1330">
        <v>3</v>
      </c>
      <c r="AR1330" s="14">
        <v>2</v>
      </c>
      <c r="AS1330" s="15">
        <f t="shared" si="1644"/>
        <v>45724.5</v>
      </c>
      <c r="AT1330" s="14" t="s">
        <v>163</v>
      </c>
      <c r="AU1330" s="12">
        <v>3.3069999999999999</v>
      </c>
      <c r="AV1330" s="17">
        <v>17</v>
      </c>
      <c r="AW1330" s="18">
        <v>53594</v>
      </c>
      <c r="AX1330" s="19" t="s">
        <v>5292</v>
      </c>
      <c r="AY1330" s="17">
        <v>40</v>
      </c>
      <c r="AZ1330" s="14" t="s">
        <v>203</v>
      </c>
      <c r="BA1330" s="20" t="str">
        <f t="shared" si="1645"/>
        <v>17535940174113707540</v>
      </c>
      <c r="BB1330" s="31">
        <f t="shared" si="1646"/>
        <v>20</v>
      </c>
      <c r="BC1330" s="22" t="s">
        <v>5293</v>
      </c>
      <c r="BD1330" s="23" t="s">
        <v>115</v>
      </c>
      <c r="BF1330" s="8"/>
      <c r="BG1330" s="32">
        <v>50112059</v>
      </c>
      <c r="BH1330" s="32"/>
      <c r="BI1330" s="32"/>
      <c r="BJ1330" t="s">
        <v>4896</v>
      </c>
      <c r="BK1330" s="14" t="str">
        <f t="shared" si="1652"/>
        <v>A-P7 AR</v>
      </c>
      <c r="BL1330" s="14" t="s">
        <v>288</v>
      </c>
      <c r="BM1330" s="25"/>
      <c r="BN1330" s="26" t="str">
        <f t="shared" si="1699"/>
        <v>17535940174113707540</v>
      </c>
      <c r="BO1330" s="27"/>
      <c r="BP1330" s="26"/>
      <c r="BQ1330" s="28"/>
    </row>
    <row r="1331" spans="1:69" x14ac:dyDescent="0.25">
      <c r="A1331" t="str">
        <f>VLOOKUP(B1331,[2]RH!$B:$BV,72,0)</f>
        <v>Non-Actif</v>
      </c>
      <c r="B1331" s="6">
        <v>1333</v>
      </c>
      <c r="C1331" s="7" t="s">
        <v>130</v>
      </c>
      <c r="D1331" s="7" t="s">
        <v>5294</v>
      </c>
      <c r="E1331" s="7" t="s">
        <v>67</v>
      </c>
      <c r="F1331" s="7" t="s">
        <v>258</v>
      </c>
      <c r="G1331" s="7" t="s">
        <v>570</v>
      </c>
      <c r="H1331" s="7" t="s">
        <v>649</v>
      </c>
      <c r="I1331" s="7" t="s">
        <v>3583</v>
      </c>
      <c r="J1331" s="7" t="s">
        <v>190</v>
      </c>
      <c r="K1331" s="7" t="s">
        <v>89</v>
      </c>
      <c r="L1331" s="7" t="s">
        <v>90</v>
      </c>
      <c r="M1331" s="7" t="str">
        <f t="shared" si="1625"/>
        <v>Fire W</v>
      </c>
      <c r="N1331" s="8">
        <v>44994</v>
      </c>
      <c r="P1331" s="7">
        <f t="shared" ca="1" si="1647"/>
        <v>-249</v>
      </c>
      <c r="Q1331" s="8">
        <v>45413</v>
      </c>
      <c r="R1331" s="7" t="s">
        <v>1728</v>
      </c>
      <c r="S1331" s="7"/>
      <c r="T1331" s="9" t="s">
        <v>156</v>
      </c>
      <c r="U1331" s="7" t="str">
        <f t="shared" si="1636"/>
        <v>Contractuel</v>
      </c>
      <c r="V1331" s="8">
        <v>45383</v>
      </c>
      <c r="W1331" s="8">
        <v>45473</v>
      </c>
      <c r="X1331" s="8"/>
      <c r="Y1331" s="8"/>
      <c r="Z1331" s="8">
        <v>44994</v>
      </c>
      <c r="AA1331" s="7">
        <f t="shared" si="1637"/>
        <v>3</v>
      </c>
      <c r="AB1331" s="7">
        <f t="shared" si="1638"/>
        <v>2023</v>
      </c>
      <c r="AC1331" s="7">
        <f t="shared" si="1639"/>
        <v>2027</v>
      </c>
      <c r="AD1331" s="10" t="e">
        <f t="shared" ref="AD1331:AD1394" ca="1" si="1702">IF(#REF!="Non",(DAYS360(N1331,Q1331)/360),(DAYS360(N1331,TODAY())/360))</f>
        <v>#REF!</v>
      </c>
      <c r="AE1331" s="10" t="e">
        <f t="shared" ca="1" si="1641"/>
        <v>#REF!</v>
      </c>
      <c r="AF1331" s="8">
        <v>33820</v>
      </c>
      <c r="AG1331" s="11">
        <f t="shared" ca="1" si="1642"/>
        <v>32.608219178082194</v>
      </c>
      <c r="AH1331" s="10" t="str">
        <f t="shared" ca="1" si="1643"/>
        <v>&gt;25&lt; 35</v>
      </c>
      <c r="AI1331" s="12">
        <v>17664880</v>
      </c>
      <c r="AJ1331" s="13" t="s">
        <v>170</v>
      </c>
      <c r="AK1331" s="12" t="s">
        <v>5295</v>
      </c>
      <c r="AL1331" s="8">
        <v>41160</v>
      </c>
      <c r="AM1331" s="7" t="s">
        <v>108</v>
      </c>
      <c r="AN1331" s="7" t="s">
        <v>109</v>
      </c>
      <c r="AQ1331" s="14">
        <v>3</v>
      </c>
      <c r="AR1331" s="14">
        <v>2</v>
      </c>
      <c r="AS1331" s="15">
        <f t="shared" si="1644"/>
        <v>45724.5</v>
      </c>
      <c r="AT1331" s="14" t="s">
        <v>163</v>
      </c>
      <c r="AU1331" s="12">
        <v>3.3069999999999999</v>
      </c>
      <c r="AV1331" s="17" t="s">
        <v>236</v>
      </c>
      <c r="AW1331" s="18" t="s">
        <v>201</v>
      </c>
      <c r="AX1331" s="19" t="s">
        <v>5296</v>
      </c>
      <c r="AY1331" s="17">
        <v>49</v>
      </c>
      <c r="AZ1331" s="14" t="s">
        <v>203</v>
      </c>
      <c r="BA1331" s="20" t="str">
        <f t="shared" si="1645"/>
        <v>17001000000310488749</v>
      </c>
      <c r="BB1331" s="31">
        <f t="shared" si="1646"/>
        <v>20</v>
      </c>
      <c r="BC1331" s="22" t="s">
        <v>5297</v>
      </c>
      <c r="BD1331" s="23" t="s">
        <v>115</v>
      </c>
      <c r="BF1331" s="8"/>
      <c r="BG1331" s="32">
        <v>53773118</v>
      </c>
      <c r="BH1331" s="32"/>
      <c r="BI1331" s="32"/>
      <c r="BJ1331" t="s">
        <v>714</v>
      </c>
      <c r="BK1331" s="14" t="str">
        <f t="shared" si="1652"/>
        <v>A-Panda</v>
      </c>
      <c r="BL1331" s="14" t="s">
        <v>288</v>
      </c>
      <c r="BM1331" s="25"/>
      <c r="BN1331" s="26" t="str">
        <f t="shared" si="1699"/>
        <v>17001000000310488749</v>
      </c>
      <c r="BO1331" s="27"/>
      <c r="BP1331" s="26"/>
      <c r="BQ1331" s="28"/>
    </row>
    <row r="1332" spans="1:69" x14ac:dyDescent="0.25">
      <c r="A1332" t="str">
        <f>VLOOKUP(B1332,[2]RH!$B:$BV,72,0)</f>
        <v>si</v>
      </c>
      <c r="B1332" s="6">
        <v>1334</v>
      </c>
      <c r="C1332" s="7" t="s">
        <v>168</v>
      </c>
      <c r="D1332" s="7" t="s">
        <v>5298</v>
      </c>
      <c r="E1332" s="7" t="s">
        <v>67</v>
      </c>
      <c r="F1332" s="7" t="s">
        <v>118</v>
      </c>
      <c r="G1332" s="7" t="s">
        <v>220</v>
      </c>
      <c r="H1332" s="7" t="s">
        <v>649</v>
      </c>
      <c r="I1332" s="7" t="s">
        <v>650</v>
      </c>
      <c r="J1332" s="7" t="s">
        <v>281</v>
      </c>
      <c r="K1332" s="7" t="s">
        <v>146</v>
      </c>
      <c r="L1332" s="7" t="s">
        <v>90</v>
      </c>
      <c r="M1332" s="7" t="str">
        <f t="shared" si="1625"/>
        <v>Couturière</v>
      </c>
      <c r="N1332" s="8">
        <v>44995</v>
      </c>
      <c r="P1332" s="7">
        <f t="shared" ca="1" si="1647"/>
        <v>25</v>
      </c>
      <c r="Q1332" s="8"/>
      <c r="R1332" s="7"/>
      <c r="S1332" s="7"/>
      <c r="T1332" s="9" t="s">
        <v>156</v>
      </c>
      <c r="U1332" s="7" t="str">
        <f t="shared" si="1636"/>
        <v>Contractuel</v>
      </c>
      <c r="V1332" s="8">
        <v>45689</v>
      </c>
      <c r="W1332" s="8">
        <f>VLOOKUP(B1332,[1]BASE!$A:$Q,17,0)</f>
        <v>45747</v>
      </c>
      <c r="X1332" s="8"/>
      <c r="Y1332" s="8"/>
      <c r="Z1332" s="8">
        <v>44995</v>
      </c>
      <c r="AA1332" s="7">
        <f t="shared" si="1637"/>
        <v>3</v>
      </c>
      <c r="AB1332" s="7">
        <f t="shared" si="1638"/>
        <v>2023</v>
      </c>
      <c r="AC1332" s="7">
        <f t="shared" si="1639"/>
        <v>2027</v>
      </c>
      <c r="AD1332" s="10" t="e">
        <f t="shared" ref="AD1332:AD1395" ca="1" si="1703">IF(#REF!="Non",(DAYS360(N1332,Q1332)/360),(DAYS360(N1332,TODAY())/360))</f>
        <v>#REF!</v>
      </c>
      <c r="AE1332" s="10" t="e">
        <f t="shared" ca="1" si="1641"/>
        <v>#REF!</v>
      </c>
      <c r="AF1332" s="8">
        <v>34088</v>
      </c>
      <c r="AG1332" s="11">
        <f t="shared" ca="1" si="1642"/>
        <v>31.873972602739727</v>
      </c>
      <c r="AH1332" s="10" t="str">
        <f t="shared" ca="1" si="1643"/>
        <v>&gt;25&lt; 35</v>
      </c>
      <c r="AI1332" s="12">
        <v>17039997</v>
      </c>
      <c r="AJ1332" s="13" t="s">
        <v>92</v>
      </c>
      <c r="AK1332" s="12" t="s">
        <v>5299</v>
      </c>
      <c r="AL1332" s="8">
        <v>41086</v>
      </c>
      <c r="AM1332" s="7" t="s">
        <v>108</v>
      </c>
      <c r="AN1332" s="7" t="s">
        <v>76</v>
      </c>
      <c r="AO1332">
        <v>1</v>
      </c>
      <c r="AQ1332">
        <v>3</v>
      </c>
      <c r="AR1332" s="14">
        <v>2</v>
      </c>
      <c r="AS1332" s="15">
        <f t="shared" si="1644"/>
        <v>45725.5</v>
      </c>
      <c r="AT1332" s="14" t="s">
        <v>163</v>
      </c>
      <c r="AU1332" s="12">
        <v>3.3069999999999999</v>
      </c>
      <c r="AV1332" s="17" t="s">
        <v>73</v>
      </c>
      <c r="AW1332" s="18" t="s">
        <v>5300</v>
      </c>
      <c r="AX1332" s="19">
        <v>41130322990</v>
      </c>
      <c r="AY1332" s="17">
        <v>62</v>
      </c>
      <c r="AZ1332" s="14" t="s">
        <v>98</v>
      </c>
      <c r="BA1332" s="20" t="str">
        <f t="shared" si="1645"/>
        <v>01033074113032299062</v>
      </c>
      <c r="BB1332" s="31">
        <f t="shared" si="1646"/>
        <v>20</v>
      </c>
      <c r="BC1332" s="22" t="s">
        <v>5301</v>
      </c>
      <c r="BD1332" s="23" t="s">
        <v>115</v>
      </c>
      <c r="BF1332" s="8"/>
      <c r="BG1332" s="32">
        <v>26120370</v>
      </c>
      <c r="BH1332" s="32">
        <v>23485057</v>
      </c>
      <c r="BI1332" s="32"/>
      <c r="BJ1332" t="s">
        <v>1055</v>
      </c>
      <c r="BK1332" s="14" t="str">
        <f t="shared" si="1652"/>
        <v>B-Panda</v>
      </c>
      <c r="BL1332" s="14" t="s">
        <v>288</v>
      </c>
      <c r="BM1332" s="25"/>
      <c r="BN1332" s="26" t="str">
        <f t="shared" si="1699"/>
        <v>01033074113032299062</v>
      </c>
      <c r="BO1332" s="27" t="str">
        <f>D1332</f>
        <v>AOUINI IMEN</v>
      </c>
      <c r="BP1332" s="26">
        <f>B1332</f>
        <v>1334</v>
      </c>
      <c r="BQ1332" s="28"/>
    </row>
    <row r="1333" spans="1:69" x14ac:dyDescent="0.25">
      <c r="A1333" t="str">
        <f>VLOOKUP(B1333,[2]RH!$B:$BV,72,0)</f>
        <v>Non-Actif</v>
      </c>
      <c r="B1333" s="6">
        <v>1335</v>
      </c>
      <c r="C1333" s="7" t="s">
        <v>168</v>
      </c>
      <c r="D1333" s="7" t="s">
        <v>5302</v>
      </c>
      <c r="E1333" s="7" t="s">
        <v>67</v>
      </c>
      <c r="F1333" s="7" t="s">
        <v>158</v>
      </c>
      <c r="G1333" s="7" t="s">
        <v>159</v>
      </c>
      <c r="H1333" s="7" t="s">
        <v>541</v>
      </c>
      <c r="I1333" s="7" t="s">
        <v>3338</v>
      </c>
      <c r="J1333" s="7"/>
      <c r="K1333" s="7" t="s">
        <v>146</v>
      </c>
      <c r="L1333" s="7" t="s">
        <v>90</v>
      </c>
      <c r="M1333" s="7" t="str">
        <f t="shared" si="1625"/>
        <v>Coupeur</v>
      </c>
      <c r="N1333" s="8">
        <v>44994</v>
      </c>
      <c r="P1333" s="7">
        <f t="shared" ca="1" si="1647"/>
        <v>-584</v>
      </c>
      <c r="Q1333" s="8">
        <v>45089</v>
      </c>
      <c r="R1333" s="7" t="s">
        <v>367</v>
      </c>
      <c r="S1333" s="7"/>
      <c r="T1333" s="9" t="s">
        <v>156</v>
      </c>
      <c r="U1333" s="7" t="str">
        <f t="shared" si="1636"/>
        <v>Contractuel</v>
      </c>
      <c r="V1333" s="8">
        <v>45047</v>
      </c>
      <c r="W1333" s="8">
        <v>45138</v>
      </c>
      <c r="X1333" s="8"/>
      <c r="Y1333" s="8"/>
      <c r="Z1333" s="8">
        <v>44994</v>
      </c>
      <c r="AA1333" s="7">
        <f t="shared" si="1637"/>
        <v>3</v>
      </c>
      <c r="AB1333" s="7">
        <f t="shared" si="1638"/>
        <v>2023</v>
      </c>
      <c r="AC1333" s="7">
        <f t="shared" si="1639"/>
        <v>2027</v>
      </c>
      <c r="AD1333" s="10" t="e">
        <f t="shared" ref="AD1333:AD1396" ca="1" si="1704">IF(#REF!="Non",(DAYS360(N1333,Q1333)/360),(DAYS360(N1333,TODAY())/360))</f>
        <v>#REF!</v>
      </c>
      <c r="AE1333" s="10" t="e">
        <f t="shared" ca="1" si="1641"/>
        <v>#REF!</v>
      </c>
      <c r="AF1333" s="8">
        <v>32397</v>
      </c>
      <c r="AG1333" s="11">
        <f t="shared" ca="1" si="1642"/>
        <v>36.506849315068493</v>
      </c>
      <c r="AH1333" s="10" t="str">
        <f t="shared" ca="1" si="1643"/>
        <v>&gt;35&lt; 45</v>
      </c>
      <c r="AI1333" s="12">
        <v>17581498</v>
      </c>
      <c r="AJ1333" s="13" t="s">
        <v>170</v>
      </c>
      <c r="AK1333" s="12" t="s">
        <v>5303</v>
      </c>
      <c r="AL1333" s="8">
        <v>44713</v>
      </c>
      <c r="AM1333" s="7" t="s">
        <v>108</v>
      </c>
      <c r="AN1333" s="7" t="s">
        <v>76</v>
      </c>
      <c r="AO1333">
        <v>3</v>
      </c>
      <c r="AQ1333" s="14">
        <v>3</v>
      </c>
      <c r="AR1333" s="14">
        <v>1</v>
      </c>
      <c r="AS1333" s="15">
        <f t="shared" si="1644"/>
        <v>45359.25</v>
      </c>
      <c r="AT1333" s="14" t="s">
        <v>163</v>
      </c>
      <c r="AU1333" s="12">
        <v>3.3069999999999999</v>
      </c>
      <c r="AV1333" s="17">
        <v>17</v>
      </c>
      <c r="AW1333" s="18" t="s">
        <v>1626</v>
      </c>
      <c r="AX1333" s="19" t="s">
        <v>5304</v>
      </c>
      <c r="AY1333" s="17">
        <v>21</v>
      </c>
      <c r="AZ1333" s="14" t="s">
        <v>203</v>
      </c>
      <c r="BA1333" s="20" t="str">
        <f t="shared" si="1645"/>
        <v>17535940174327153421</v>
      </c>
      <c r="BB1333" s="31">
        <f t="shared" si="1646"/>
        <v>20</v>
      </c>
      <c r="BC1333" s="22" t="s">
        <v>5268</v>
      </c>
      <c r="BD1333" s="23" t="s">
        <v>341</v>
      </c>
      <c r="BF1333" s="8"/>
      <c r="BG1333" s="32">
        <v>28433384</v>
      </c>
      <c r="BH1333" s="32">
        <v>25042749</v>
      </c>
      <c r="BI1333" s="32"/>
      <c r="BJ1333" t="s">
        <v>371</v>
      </c>
      <c r="BK1333" s="14" t="str">
        <f t="shared" si="1652"/>
        <v>-coupe</v>
      </c>
      <c r="BL1333" s="14"/>
      <c r="BM1333" s="25"/>
      <c r="BN1333" s="26" t="str">
        <f t="shared" si="1699"/>
        <v>17535940174327153421</v>
      </c>
      <c r="BO1333" s="27"/>
      <c r="BP1333" s="26"/>
      <c r="BQ1333" s="28"/>
    </row>
    <row r="1334" spans="1:69" x14ac:dyDescent="0.25">
      <c r="A1334" t="str">
        <f>VLOOKUP(B1334,[2]RH!$B:$BV,72,0)</f>
        <v>Non-Actif</v>
      </c>
      <c r="B1334" s="6">
        <v>1336</v>
      </c>
      <c r="C1334" s="7" t="s">
        <v>65</v>
      </c>
      <c r="D1334" s="7" t="s">
        <v>5305</v>
      </c>
      <c r="E1334" s="7" t="s">
        <v>67</v>
      </c>
      <c r="F1334" s="7" t="s">
        <v>158</v>
      </c>
      <c r="G1334" s="7" t="s">
        <v>159</v>
      </c>
      <c r="H1334" s="7" t="s">
        <v>541</v>
      </c>
      <c r="I1334" s="7" t="s">
        <v>542</v>
      </c>
      <c r="J1334" s="7"/>
      <c r="K1334" s="7" t="s">
        <v>146</v>
      </c>
      <c r="L1334" s="7" t="s">
        <v>90</v>
      </c>
      <c r="M1334" s="7" t="str">
        <f t="shared" si="1625"/>
        <v>Coupeur</v>
      </c>
      <c r="N1334" s="8">
        <v>44994</v>
      </c>
      <c r="O1334" s="96"/>
      <c r="P1334" s="7">
        <f t="shared" ca="1" si="1647"/>
        <v>-371</v>
      </c>
      <c r="Q1334" s="8">
        <v>45370</v>
      </c>
      <c r="R1334" s="7" t="s">
        <v>771</v>
      </c>
      <c r="S1334" s="7"/>
      <c r="T1334" s="9" t="s">
        <v>156</v>
      </c>
      <c r="U1334" s="7" t="str">
        <f t="shared" si="1636"/>
        <v>Contractuel</v>
      </c>
      <c r="V1334" s="8">
        <v>45292</v>
      </c>
      <c r="W1334" s="8">
        <v>45351</v>
      </c>
      <c r="X1334" s="8"/>
      <c r="Y1334" s="8"/>
      <c r="Z1334" s="8">
        <v>44994</v>
      </c>
      <c r="AA1334" s="7">
        <f t="shared" si="1637"/>
        <v>3</v>
      </c>
      <c r="AB1334" s="7">
        <f t="shared" si="1638"/>
        <v>2023</v>
      </c>
      <c r="AC1334" s="7">
        <f t="shared" si="1639"/>
        <v>2027</v>
      </c>
      <c r="AD1334" s="10" t="e">
        <f t="shared" ref="AD1334:AD1397" ca="1" si="1705">IF(#REF!="Non",(DAYS360(N1334,Q1334)/360),(DAYS360(N1334,TODAY())/360))</f>
        <v>#REF!</v>
      </c>
      <c r="AE1334" s="10" t="e">
        <f t="shared" ca="1" si="1641"/>
        <v>#REF!</v>
      </c>
      <c r="AF1334" s="8">
        <v>37141</v>
      </c>
      <c r="AG1334" s="11">
        <f t="shared" ca="1" si="1642"/>
        <v>23.509589041095889</v>
      </c>
      <c r="AH1334" s="10" t="str">
        <f t="shared" ca="1" si="1643"/>
        <v>&lt; 25</v>
      </c>
      <c r="AI1334" s="12">
        <v>17491162</v>
      </c>
      <c r="AJ1334" s="13" t="s">
        <v>120</v>
      </c>
      <c r="AK1334" s="12">
        <v>14365950</v>
      </c>
      <c r="AL1334" s="8">
        <v>43759</v>
      </c>
      <c r="AM1334" s="7" t="s">
        <v>108</v>
      </c>
      <c r="AN1334" s="7" t="s">
        <v>109</v>
      </c>
      <c r="AQ1334" s="14">
        <v>3</v>
      </c>
      <c r="AR1334" s="14">
        <v>1</v>
      </c>
      <c r="AS1334" s="15">
        <f t="shared" si="1644"/>
        <v>45359.25</v>
      </c>
      <c r="AT1334" s="14" t="s">
        <v>163</v>
      </c>
      <c r="AU1334" s="12">
        <v>3.3069999999999999</v>
      </c>
      <c r="AV1334" s="17">
        <v>17</v>
      </c>
      <c r="AW1334" s="18" t="s">
        <v>201</v>
      </c>
      <c r="AX1334" s="19" t="s">
        <v>5306</v>
      </c>
      <c r="AY1334" s="17">
        <v>46</v>
      </c>
      <c r="AZ1334" s="14" t="s">
        <v>203</v>
      </c>
      <c r="BA1334" s="20" t="str">
        <f t="shared" si="1645"/>
        <v>17001000000306492446</v>
      </c>
      <c r="BB1334" s="31">
        <f t="shared" si="1646"/>
        <v>20</v>
      </c>
      <c r="BC1334" s="22" t="s">
        <v>5307</v>
      </c>
      <c r="BD1334" s="23" t="s">
        <v>341</v>
      </c>
      <c r="BF1334" s="8"/>
      <c r="BG1334" s="32">
        <v>22543985</v>
      </c>
      <c r="BH1334" s="32">
        <v>50587989</v>
      </c>
      <c r="BI1334" s="32"/>
      <c r="BJ1334" t="s">
        <v>2770</v>
      </c>
      <c r="BK1334" s="14" t="str">
        <f t="shared" si="1652"/>
        <v>-coupe</v>
      </c>
      <c r="BL1334" s="14" t="s">
        <v>241</v>
      </c>
      <c r="BM1334" s="25"/>
      <c r="BN1334" s="26" t="str">
        <f t="shared" si="1699"/>
        <v>17001000000306492446</v>
      </c>
      <c r="BO1334" s="27"/>
      <c r="BP1334" s="26"/>
      <c r="BQ1334" s="28"/>
    </row>
    <row r="1335" spans="1:69" x14ac:dyDescent="0.25">
      <c r="A1335" t="str">
        <f>VLOOKUP(B1335,[2]RH!$B:$BV,72,0)</f>
        <v>si</v>
      </c>
      <c r="B1335" s="6">
        <v>1337</v>
      </c>
      <c r="C1335" s="7" t="s">
        <v>168</v>
      </c>
      <c r="D1335" s="7" t="s">
        <v>5308</v>
      </c>
      <c r="E1335" s="7" t="s">
        <v>67</v>
      </c>
      <c r="F1335" s="7" t="s">
        <v>118</v>
      </c>
      <c r="G1335" s="7" t="s">
        <v>220</v>
      </c>
      <c r="H1335" s="7" t="s">
        <v>649</v>
      </c>
      <c r="I1335" s="7" t="s">
        <v>709</v>
      </c>
      <c r="J1335" s="7" t="s">
        <v>190</v>
      </c>
      <c r="K1335" s="7" t="s">
        <v>146</v>
      </c>
      <c r="L1335" s="7" t="s">
        <v>90</v>
      </c>
      <c r="M1335" s="7" t="str">
        <f t="shared" si="1625"/>
        <v>Couturière</v>
      </c>
      <c r="N1335" s="8">
        <v>44995</v>
      </c>
      <c r="P1335" s="7">
        <f t="shared" ca="1" si="1647"/>
        <v>25</v>
      </c>
      <c r="Q1335" s="8"/>
      <c r="R1335" s="7"/>
      <c r="S1335" s="7"/>
      <c r="T1335" s="9" t="s">
        <v>156</v>
      </c>
      <c r="U1335" s="7" t="str">
        <f t="shared" si="1636"/>
        <v>Contractuel</v>
      </c>
      <c r="V1335" s="8">
        <v>45689</v>
      </c>
      <c r="W1335" s="8">
        <f>VLOOKUP(B1335,[1]BASE!$A:$Q,17,0)</f>
        <v>45747</v>
      </c>
      <c r="X1335" s="8"/>
      <c r="Y1335" s="8"/>
      <c r="Z1335" s="8">
        <v>44995</v>
      </c>
      <c r="AA1335" s="7">
        <f t="shared" si="1637"/>
        <v>3</v>
      </c>
      <c r="AB1335" s="7">
        <f t="shared" si="1638"/>
        <v>2023</v>
      </c>
      <c r="AC1335" s="7">
        <f t="shared" si="1639"/>
        <v>2027</v>
      </c>
      <c r="AD1335" s="10" t="e">
        <f t="shared" ref="AD1335:AD1398" ca="1" si="1706">IF(#REF!="Non",(DAYS360(N1335,Q1335)/360),(DAYS360(N1335,TODAY())/360))</f>
        <v>#REF!</v>
      </c>
      <c r="AE1335" s="10" t="e">
        <f t="shared" ca="1" si="1641"/>
        <v>#REF!</v>
      </c>
      <c r="AF1335" s="8">
        <v>31169</v>
      </c>
      <c r="AG1335" s="11">
        <f t="shared" ca="1" si="1642"/>
        <v>39.871232876712327</v>
      </c>
      <c r="AH1335" s="10" t="str">
        <f t="shared" ca="1" si="1643"/>
        <v>&gt;35&lt; 45</v>
      </c>
      <c r="AI1335" s="12">
        <v>12847662</v>
      </c>
      <c r="AJ1335" s="13" t="s">
        <v>170</v>
      </c>
      <c r="AK1335" s="12" t="s">
        <v>5309</v>
      </c>
      <c r="AL1335" s="8">
        <v>37706</v>
      </c>
      <c r="AM1335" s="7" t="s">
        <v>108</v>
      </c>
      <c r="AN1335" s="7" t="s">
        <v>76</v>
      </c>
      <c r="AO1335">
        <v>2</v>
      </c>
      <c r="AQ1335">
        <v>3</v>
      </c>
      <c r="AR1335" s="14">
        <v>2</v>
      </c>
      <c r="AS1335" s="15">
        <f t="shared" si="1644"/>
        <v>45725.5</v>
      </c>
      <c r="AT1335" s="14" t="s">
        <v>163</v>
      </c>
      <c r="AU1335" s="12">
        <v>3.3069999999999999</v>
      </c>
      <c r="AV1335" s="17">
        <v>17</v>
      </c>
      <c r="AW1335" s="18">
        <v>53594</v>
      </c>
      <c r="AX1335" s="19" t="s">
        <v>5310</v>
      </c>
      <c r="AY1335" s="17">
        <v>63</v>
      </c>
      <c r="AZ1335" s="14" t="s">
        <v>203</v>
      </c>
      <c r="BA1335" s="20" t="str">
        <f t="shared" si="1645"/>
        <v>17535940171220959863</v>
      </c>
      <c r="BB1335" s="31">
        <f t="shared" si="1646"/>
        <v>20</v>
      </c>
      <c r="BC1335" s="22" t="s">
        <v>328</v>
      </c>
      <c r="BD1335" s="23" t="s">
        <v>115</v>
      </c>
      <c r="BF1335" s="8">
        <v>45006</v>
      </c>
      <c r="BG1335" s="32">
        <v>50211258</v>
      </c>
      <c r="BH1335" s="32">
        <v>21935872</v>
      </c>
      <c r="BI1335" s="32"/>
      <c r="BJ1335" t="s">
        <v>714</v>
      </c>
      <c r="BK1335" s="14" t="str">
        <f t="shared" si="1652"/>
        <v>A-Panda</v>
      </c>
      <c r="BL1335" s="14" t="s">
        <v>300</v>
      </c>
      <c r="BM1335" s="25"/>
      <c r="BN1335" s="26" t="str">
        <f t="shared" si="1699"/>
        <v>17535940171220959863</v>
      </c>
      <c r="BO1335" s="27" t="str">
        <f>D1335</f>
        <v>BOUAZIZ NAWEL</v>
      </c>
      <c r="BP1335" s="26">
        <f>B1335</f>
        <v>1337</v>
      </c>
      <c r="BQ1335" s="28"/>
    </row>
    <row r="1336" spans="1:69" x14ac:dyDescent="0.25">
      <c r="A1336" t="str">
        <f>VLOOKUP(B1336,[2]RH!$B:$BV,72,0)</f>
        <v>si</v>
      </c>
      <c r="B1336" s="6">
        <v>1338</v>
      </c>
      <c r="C1336" s="7" t="s">
        <v>168</v>
      </c>
      <c r="D1336" s="7" t="s">
        <v>5311</v>
      </c>
      <c r="E1336" s="7" t="s">
        <v>67</v>
      </c>
      <c r="F1336" s="7" t="s">
        <v>118</v>
      </c>
      <c r="G1336" s="7" t="s">
        <v>220</v>
      </c>
      <c r="H1336" s="7">
        <v>560</v>
      </c>
      <c r="I1336" s="7" t="s">
        <v>189</v>
      </c>
      <c r="J1336" s="7" t="s">
        <v>190</v>
      </c>
      <c r="K1336" s="7" t="s">
        <v>146</v>
      </c>
      <c r="L1336" s="7" t="s">
        <v>90</v>
      </c>
      <c r="M1336" s="7" t="str">
        <f t="shared" si="1625"/>
        <v>Couturière</v>
      </c>
      <c r="N1336" s="8">
        <v>44995</v>
      </c>
      <c r="P1336" s="7">
        <f t="shared" ca="1" si="1647"/>
        <v>25</v>
      </c>
      <c r="Q1336" s="8"/>
      <c r="R1336" s="7"/>
      <c r="S1336" s="7"/>
      <c r="T1336" s="9" t="s">
        <v>156</v>
      </c>
      <c r="U1336" s="7" t="str">
        <f t="shared" si="1636"/>
        <v>Contractuel</v>
      </c>
      <c r="V1336" s="8">
        <v>45689</v>
      </c>
      <c r="W1336" s="8">
        <f>VLOOKUP(B1336,[1]BASE!$A:$Q,17,0)</f>
        <v>45747</v>
      </c>
      <c r="X1336" s="8"/>
      <c r="Y1336" s="8"/>
      <c r="Z1336" s="8">
        <v>44995</v>
      </c>
      <c r="AA1336" s="7">
        <f t="shared" si="1637"/>
        <v>3</v>
      </c>
      <c r="AB1336" s="7">
        <f t="shared" si="1638"/>
        <v>2023</v>
      </c>
      <c r="AC1336" s="7">
        <f t="shared" si="1639"/>
        <v>2027</v>
      </c>
      <c r="AD1336" s="10" t="e">
        <f t="shared" ref="AD1336:AD1399" ca="1" si="1707">IF(#REF!="Non",(DAYS360(N1336,Q1336)/360),(DAYS360(N1336,TODAY())/360))</f>
        <v>#REF!</v>
      </c>
      <c r="AE1336" s="10" t="e">
        <f t="shared" ca="1" si="1641"/>
        <v>#REF!</v>
      </c>
      <c r="AF1336" s="8">
        <v>27510</v>
      </c>
      <c r="AG1336" s="11">
        <f t="shared" ca="1" si="1642"/>
        <v>49.895890410958906</v>
      </c>
      <c r="AH1336" s="10" t="str">
        <f t="shared" ca="1" si="1643"/>
        <v>&gt;45&lt; 55</v>
      </c>
      <c r="AI1336" s="12">
        <v>12050419</v>
      </c>
      <c r="AJ1336" s="13" t="s">
        <v>120</v>
      </c>
      <c r="AK1336" s="12" t="s">
        <v>5312</v>
      </c>
      <c r="AL1336" s="8">
        <v>43123</v>
      </c>
      <c r="AM1336" s="7" t="s">
        <v>108</v>
      </c>
      <c r="AN1336" s="7" t="s">
        <v>76</v>
      </c>
      <c r="AO1336">
        <v>4</v>
      </c>
      <c r="AQ1336">
        <v>3</v>
      </c>
      <c r="AR1336" s="14">
        <v>2</v>
      </c>
      <c r="AS1336" s="15">
        <f t="shared" si="1644"/>
        <v>45725.5</v>
      </c>
      <c r="AT1336" s="14" t="s">
        <v>163</v>
      </c>
      <c r="AU1336" s="12">
        <v>3.3069999999999999</v>
      </c>
      <c r="AV1336" s="17">
        <v>17</v>
      </c>
      <c r="AW1336" s="18" t="s">
        <v>201</v>
      </c>
      <c r="AX1336" s="19" t="s">
        <v>5313</v>
      </c>
      <c r="AY1336" s="17">
        <v>65</v>
      </c>
      <c r="AZ1336" s="14" t="s">
        <v>203</v>
      </c>
      <c r="BA1336" s="20" t="str">
        <f t="shared" si="1645"/>
        <v>17001000000324440065</v>
      </c>
      <c r="BB1336" s="31">
        <f t="shared" si="1646"/>
        <v>20</v>
      </c>
      <c r="BC1336" s="22" t="s">
        <v>3034</v>
      </c>
      <c r="BD1336" s="23" t="s">
        <v>482</v>
      </c>
      <c r="BF1336" s="8"/>
      <c r="BG1336" s="32">
        <v>55988102</v>
      </c>
      <c r="BH1336" s="32">
        <v>25060922</v>
      </c>
      <c r="BI1336" s="32"/>
      <c r="BJ1336" t="s">
        <v>3035</v>
      </c>
      <c r="BK1336" s="14" t="str">
        <f t="shared" si="1652"/>
        <v>A-560</v>
      </c>
      <c r="BL1336" s="14" t="s">
        <v>595</v>
      </c>
      <c r="BM1336" s="25"/>
      <c r="BN1336" s="26" t="str">
        <f t="shared" si="1699"/>
        <v>17001000000324440065</v>
      </c>
      <c r="BO1336" s="27" t="str">
        <f>D1336</f>
        <v>KHAMESSI MOUNIRA</v>
      </c>
      <c r="BP1336" s="26">
        <f>B1336</f>
        <v>1338</v>
      </c>
      <c r="BQ1336" s="28"/>
    </row>
    <row r="1337" spans="1:69" x14ac:dyDescent="0.25">
      <c r="A1337" t="str">
        <f>VLOOKUP(B1337,[2]RH!$B:$BV,72,0)</f>
        <v>si</v>
      </c>
      <c r="B1337" s="6">
        <v>1339</v>
      </c>
      <c r="C1337" s="7" t="s">
        <v>100</v>
      </c>
      <c r="D1337" s="7" t="s">
        <v>5314</v>
      </c>
      <c r="E1337" s="7" t="s">
        <v>67</v>
      </c>
      <c r="F1337" s="7" t="s">
        <v>118</v>
      </c>
      <c r="G1337" s="7" t="s">
        <v>220</v>
      </c>
      <c r="H1337" s="7" t="s">
        <v>649</v>
      </c>
      <c r="I1337" s="7" t="s">
        <v>650</v>
      </c>
      <c r="J1337" s="7" t="s">
        <v>281</v>
      </c>
      <c r="K1337" s="7" t="s">
        <v>146</v>
      </c>
      <c r="L1337" s="7" t="s">
        <v>90</v>
      </c>
      <c r="M1337" s="7" t="str">
        <f t="shared" ref="M1337:M1400" si="1708">G1337</f>
        <v>Couturière</v>
      </c>
      <c r="N1337" s="8">
        <v>44995</v>
      </c>
      <c r="P1337" s="7">
        <f t="shared" ca="1" si="1647"/>
        <v>25</v>
      </c>
      <c r="Q1337" s="8"/>
      <c r="R1337" s="7"/>
      <c r="S1337" s="7"/>
      <c r="T1337" s="9" t="s">
        <v>156</v>
      </c>
      <c r="U1337" s="7" t="str">
        <f t="shared" si="1636"/>
        <v>Contractuel</v>
      </c>
      <c r="V1337" s="8">
        <v>45689</v>
      </c>
      <c r="W1337" s="8">
        <f>VLOOKUP(B1337,[1]BASE!$A:$Q,17,0)</f>
        <v>45747</v>
      </c>
      <c r="X1337" s="8"/>
      <c r="Y1337" s="8"/>
      <c r="Z1337" s="8">
        <v>44995</v>
      </c>
      <c r="AA1337" s="7">
        <f t="shared" si="1637"/>
        <v>3</v>
      </c>
      <c r="AB1337" s="7">
        <f t="shared" si="1638"/>
        <v>2023</v>
      </c>
      <c r="AC1337" s="7">
        <f t="shared" si="1639"/>
        <v>2027</v>
      </c>
      <c r="AD1337" s="10" t="e">
        <f t="shared" ref="AD1337:AD1400" ca="1" si="1709">IF(#REF!="Non",(DAYS360(N1337,Q1337)/360),(DAYS360(N1337,TODAY())/360))</f>
        <v>#REF!</v>
      </c>
      <c r="AE1337" s="10" t="e">
        <f t="shared" ca="1" si="1641"/>
        <v>#REF!</v>
      </c>
      <c r="AF1337" s="8">
        <v>34936</v>
      </c>
      <c r="AG1337" s="11">
        <f t="shared" ca="1" si="1642"/>
        <v>29.550684931506851</v>
      </c>
      <c r="AH1337" s="10" t="str">
        <f t="shared" ca="1" si="1643"/>
        <v>&gt;25&lt; 35</v>
      </c>
      <c r="AI1337" s="12">
        <v>16628046</v>
      </c>
      <c r="AJ1337" s="13" t="s">
        <v>120</v>
      </c>
      <c r="AK1337" s="12" t="s">
        <v>5315</v>
      </c>
      <c r="AL1337" s="8">
        <v>41415</v>
      </c>
      <c r="AM1337" s="7" t="s">
        <v>108</v>
      </c>
      <c r="AN1337" s="7" t="s">
        <v>109</v>
      </c>
      <c r="AQ1337">
        <v>3</v>
      </c>
      <c r="AR1337" s="14">
        <v>2</v>
      </c>
      <c r="AS1337" s="15">
        <f t="shared" si="1644"/>
        <v>45725.5</v>
      </c>
      <c r="AT1337" s="14" t="s">
        <v>163</v>
      </c>
      <c r="AU1337" s="12">
        <v>3.3069999999999999</v>
      </c>
      <c r="AV1337" s="17">
        <v>17</v>
      </c>
      <c r="AW1337" s="18" t="s">
        <v>201</v>
      </c>
      <c r="AX1337" s="19" t="s">
        <v>5316</v>
      </c>
      <c r="AY1337" s="17">
        <v>77</v>
      </c>
      <c r="AZ1337" s="14" t="s">
        <v>203</v>
      </c>
      <c r="BA1337" s="20" t="str">
        <f t="shared" si="1645"/>
        <v>17001000000270371877</v>
      </c>
      <c r="BB1337" s="31">
        <f t="shared" si="1646"/>
        <v>20</v>
      </c>
      <c r="BC1337" s="22" t="s">
        <v>5317</v>
      </c>
      <c r="BD1337" s="23" t="s">
        <v>341</v>
      </c>
      <c r="BF1337" s="8">
        <v>45056</v>
      </c>
      <c r="BG1337" s="32">
        <v>54030888</v>
      </c>
      <c r="BH1337" s="32">
        <v>26517923</v>
      </c>
      <c r="BI1337" s="32"/>
      <c r="BJ1337" t="s">
        <v>568</v>
      </c>
      <c r="BK1337" s="14" t="str">
        <f t="shared" si="1652"/>
        <v>B-Panda</v>
      </c>
      <c r="BL1337" s="14" t="s">
        <v>595</v>
      </c>
      <c r="BM1337" s="25"/>
      <c r="BN1337" s="26" t="str">
        <f t="shared" si="1699"/>
        <v>17001000000270371877</v>
      </c>
      <c r="BO1337" s="27" t="str">
        <f>D1337</f>
        <v>NEFZI KHOULOUD</v>
      </c>
      <c r="BP1337" s="26">
        <f>B1337</f>
        <v>1339</v>
      </c>
      <c r="BQ1337" s="28"/>
    </row>
    <row r="1338" spans="1:69" x14ac:dyDescent="0.25">
      <c r="A1338" t="str">
        <f>VLOOKUP(B1338,[2]RH!$B:$BV,72,0)</f>
        <v>si</v>
      </c>
      <c r="B1338" s="6">
        <v>1340</v>
      </c>
      <c r="C1338" s="7" t="s">
        <v>168</v>
      </c>
      <c r="D1338" s="7" t="s">
        <v>5318</v>
      </c>
      <c r="E1338" s="7" t="s">
        <v>67</v>
      </c>
      <c r="F1338" s="7" t="s">
        <v>118</v>
      </c>
      <c r="G1338" s="7" t="s">
        <v>220</v>
      </c>
      <c r="H1338" s="7" t="s">
        <v>234</v>
      </c>
      <c r="I1338" s="7" t="s">
        <v>189</v>
      </c>
      <c r="J1338" s="7" t="s">
        <v>190</v>
      </c>
      <c r="K1338" s="7" t="s">
        <v>146</v>
      </c>
      <c r="L1338" s="7" t="s">
        <v>90</v>
      </c>
      <c r="M1338" s="7" t="str">
        <f t="shared" si="1708"/>
        <v>Couturière</v>
      </c>
      <c r="N1338" s="8">
        <v>45000</v>
      </c>
      <c r="P1338" s="7">
        <f t="shared" ca="1" si="1647"/>
        <v>25</v>
      </c>
      <c r="Q1338" s="8"/>
      <c r="R1338" s="7"/>
      <c r="S1338" s="7"/>
      <c r="T1338" s="9" t="s">
        <v>156</v>
      </c>
      <c r="U1338" s="7" t="str">
        <f t="shared" si="1636"/>
        <v>Contractuel</v>
      </c>
      <c r="V1338" s="8">
        <v>45689</v>
      </c>
      <c r="W1338" s="8">
        <f>VLOOKUP(B1338,[1]BASE!$A:$Q,17,0)</f>
        <v>45747</v>
      </c>
      <c r="X1338" s="8"/>
      <c r="Y1338" s="8"/>
      <c r="Z1338" s="8">
        <v>45000</v>
      </c>
      <c r="AA1338" s="7">
        <f t="shared" si="1637"/>
        <v>3</v>
      </c>
      <c r="AB1338" s="7">
        <f t="shared" si="1638"/>
        <v>2023</v>
      </c>
      <c r="AC1338" s="7">
        <f t="shared" si="1639"/>
        <v>2027</v>
      </c>
      <c r="AD1338" s="10" t="e">
        <f t="shared" ref="AD1338:AD1401" ca="1" si="1710">IF(#REF!="Non",(DAYS360(N1338,Q1338)/360),(DAYS360(N1338,TODAY())/360))</f>
        <v>#REF!</v>
      </c>
      <c r="AE1338" s="10" t="e">
        <f t="shared" ca="1" si="1641"/>
        <v>#REF!</v>
      </c>
      <c r="AF1338" s="8">
        <v>30948</v>
      </c>
      <c r="AG1338" s="11">
        <f t="shared" ca="1" si="1642"/>
        <v>40.476712328767121</v>
      </c>
      <c r="AH1338" s="10" t="str">
        <f t="shared" ca="1" si="1643"/>
        <v>&gt;35&lt; 45</v>
      </c>
      <c r="AI1338" s="12">
        <v>12665434</v>
      </c>
      <c r="AJ1338" s="13" t="s">
        <v>192</v>
      </c>
      <c r="AK1338" s="12" t="s">
        <v>5319</v>
      </c>
      <c r="AL1338" s="8">
        <v>42901</v>
      </c>
      <c r="AM1338" s="7" t="s">
        <v>108</v>
      </c>
      <c r="AN1338" s="7" t="s">
        <v>76</v>
      </c>
      <c r="AO1338">
        <v>3</v>
      </c>
      <c r="AQ1338">
        <v>3</v>
      </c>
      <c r="AR1338" s="14">
        <v>2</v>
      </c>
      <c r="AS1338" s="15">
        <f t="shared" si="1644"/>
        <v>45730.5</v>
      </c>
      <c r="AT1338" s="14" t="s">
        <v>163</v>
      </c>
      <c r="AU1338" s="12">
        <v>3.3069999999999999</v>
      </c>
      <c r="AV1338" s="17">
        <v>17</v>
      </c>
      <c r="AW1338" s="18" t="s">
        <v>201</v>
      </c>
      <c r="AX1338" s="19" t="s">
        <v>5320</v>
      </c>
      <c r="AY1338" s="17">
        <v>60</v>
      </c>
      <c r="AZ1338" s="14" t="s">
        <v>203</v>
      </c>
      <c r="BA1338" s="20" t="str">
        <f t="shared" si="1645"/>
        <v>17001000000308370560</v>
      </c>
      <c r="BB1338" s="31">
        <f t="shared" si="1646"/>
        <v>20</v>
      </c>
      <c r="BC1338" s="22" t="s">
        <v>5268</v>
      </c>
      <c r="BD1338" s="23" t="s">
        <v>341</v>
      </c>
      <c r="BF1338" s="8"/>
      <c r="BG1338" s="32">
        <v>22761830</v>
      </c>
      <c r="BH1338" s="32">
        <v>20875768</v>
      </c>
      <c r="BI1338" s="32"/>
      <c r="BJ1338" s="14" t="s">
        <v>371</v>
      </c>
      <c r="BK1338" s="14" t="str">
        <f t="shared" si="1652"/>
        <v>A-JFU</v>
      </c>
      <c r="BL1338" s="14" t="s">
        <v>595</v>
      </c>
      <c r="BM1338" s="25"/>
      <c r="BN1338" s="26" t="str">
        <f t="shared" si="1699"/>
        <v>17001000000308370560</v>
      </c>
      <c r="BO1338" s="27" t="str">
        <f>D1338</f>
        <v>DRIDI AICHA</v>
      </c>
      <c r="BP1338" s="26">
        <f>B1338</f>
        <v>1340</v>
      </c>
      <c r="BQ1338" s="28"/>
    </row>
    <row r="1339" spans="1:69" x14ac:dyDescent="0.25">
      <c r="A1339" t="str">
        <f>VLOOKUP(B1339,[2]RH!$B:$BV,72,0)</f>
        <v>si</v>
      </c>
      <c r="B1339" s="6">
        <v>1341</v>
      </c>
      <c r="C1339" s="7" t="s">
        <v>168</v>
      </c>
      <c r="D1339" s="7" t="s">
        <v>5321</v>
      </c>
      <c r="E1339" s="7" t="s">
        <v>67</v>
      </c>
      <c r="F1339" s="7" t="s">
        <v>118</v>
      </c>
      <c r="G1339" s="7" t="s">
        <v>408</v>
      </c>
      <c r="H1339" s="41" t="s">
        <v>225</v>
      </c>
      <c r="I1339" s="7" t="s">
        <v>1802</v>
      </c>
      <c r="J1339" s="7" t="s">
        <v>281</v>
      </c>
      <c r="K1339" s="7" t="s">
        <v>146</v>
      </c>
      <c r="L1339" s="7" t="s">
        <v>90</v>
      </c>
      <c r="M1339" s="7" t="str">
        <f t="shared" si="1708"/>
        <v>Alimentatrice</v>
      </c>
      <c r="N1339" s="8">
        <v>44996</v>
      </c>
      <c r="P1339" s="7">
        <f t="shared" ca="1" si="1647"/>
        <v>25</v>
      </c>
      <c r="Q1339" s="8"/>
      <c r="R1339" s="7"/>
      <c r="S1339" s="7"/>
      <c r="T1339" s="9" t="s">
        <v>156</v>
      </c>
      <c r="U1339" s="7" t="str">
        <f t="shared" si="1636"/>
        <v>Contractuel</v>
      </c>
      <c r="V1339" s="8">
        <v>45689</v>
      </c>
      <c r="W1339" s="8">
        <f>VLOOKUP(B1339,[1]BASE!$A:$Q,17,0)</f>
        <v>45747</v>
      </c>
      <c r="X1339" s="8"/>
      <c r="Y1339" s="8"/>
      <c r="Z1339" s="8">
        <v>44996</v>
      </c>
      <c r="AA1339" s="7">
        <f t="shared" si="1637"/>
        <v>3</v>
      </c>
      <c r="AB1339" s="7">
        <f t="shared" si="1638"/>
        <v>2023</v>
      </c>
      <c r="AC1339" s="7">
        <f t="shared" si="1639"/>
        <v>2027</v>
      </c>
      <c r="AD1339" s="10" t="e">
        <f t="shared" ref="AD1339:AD1402" ca="1" si="1711">IF(#REF!="Non",(DAYS360(N1339,Q1339)/360),(DAYS360(N1339,TODAY())/360))</f>
        <v>#REF!</v>
      </c>
      <c r="AE1339" s="10" t="e">
        <f t="shared" ca="1" si="1641"/>
        <v>#REF!</v>
      </c>
      <c r="AF1339" s="8">
        <v>31946</v>
      </c>
      <c r="AG1339" s="11">
        <f t="shared" ca="1" si="1642"/>
        <v>37.742465753424661</v>
      </c>
      <c r="AH1339" s="10" t="str">
        <f t="shared" ca="1" si="1643"/>
        <v>&gt;35&lt; 45</v>
      </c>
      <c r="AI1339" s="12">
        <v>17662392</v>
      </c>
      <c r="AJ1339" s="13" t="s">
        <v>92</v>
      </c>
      <c r="AK1339" s="12" t="s">
        <v>5322</v>
      </c>
      <c r="AL1339" s="8">
        <v>38602</v>
      </c>
      <c r="AM1339" s="7" t="s">
        <v>108</v>
      </c>
      <c r="AN1339" s="7" t="s">
        <v>76</v>
      </c>
      <c r="AO1339">
        <v>3</v>
      </c>
      <c r="AQ1339">
        <v>3</v>
      </c>
      <c r="AR1339" s="14">
        <v>2</v>
      </c>
      <c r="AS1339" s="15">
        <f t="shared" si="1644"/>
        <v>45726.5</v>
      </c>
      <c r="AT1339" s="14" t="s">
        <v>163</v>
      </c>
      <c r="AU1339" s="12">
        <v>3.3069999999999999</v>
      </c>
      <c r="AV1339" s="17" t="s">
        <v>150</v>
      </c>
      <c r="AW1339" s="18" t="s">
        <v>339</v>
      </c>
      <c r="AX1339" s="19">
        <v>38105552051</v>
      </c>
      <c r="AY1339" s="17">
        <v>90</v>
      </c>
      <c r="AZ1339" s="14" t="s">
        <v>174</v>
      </c>
      <c r="BA1339" s="20" t="str">
        <f t="shared" si="1645"/>
        <v>07080013810555205190</v>
      </c>
      <c r="BB1339" s="31">
        <f t="shared" si="1646"/>
        <v>20</v>
      </c>
      <c r="BC1339" s="22" t="s">
        <v>5323</v>
      </c>
      <c r="BD1339" s="23" t="s">
        <v>341</v>
      </c>
      <c r="BF1339" s="8"/>
      <c r="BG1339" s="32">
        <v>28317833</v>
      </c>
      <c r="BH1339" s="32">
        <v>20973446</v>
      </c>
      <c r="BI1339" s="32"/>
      <c r="BJ1339" t="s">
        <v>2681</v>
      </c>
      <c r="BK1339" s="14" t="s">
        <v>1806</v>
      </c>
      <c r="BL1339" s="14" t="s">
        <v>288</v>
      </c>
      <c r="BM1339" s="25"/>
      <c r="BN1339" s="26" t="str">
        <f t="shared" si="1699"/>
        <v>07080013810555205190</v>
      </c>
      <c r="BO1339" s="27"/>
      <c r="BP1339" s="26"/>
      <c r="BQ1339" s="28"/>
    </row>
    <row r="1340" spans="1:69" x14ac:dyDescent="0.25">
      <c r="A1340" t="str">
        <f>VLOOKUP(B1340,[2]RH!$B:$BV,72,0)</f>
        <v>si</v>
      </c>
      <c r="B1340" s="6">
        <v>1342</v>
      </c>
      <c r="C1340" s="7" t="s">
        <v>168</v>
      </c>
      <c r="D1340" s="7" t="s">
        <v>5324</v>
      </c>
      <c r="E1340" s="7" t="s">
        <v>67</v>
      </c>
      <c r="F1340" s="7" t="s">
        <v>118</v>
      </c>
      <c r="G1340" s="7" t="s">
        <v>5325</v>
      </c>
      <c r="H1340" s="7" t="s">
        <v>649</v>
      </c>
      <c r="I1340" s="7" t="s">
        <v>650</v>
      </c>
      <c r="J1340" s="7" t="s">
        <v>281</v>
      </c>
      <c r="K1340" s="7" t="s">
        <v>89</v>
      </c>
      <c r="L1340" s="7" t="s">
        <v>90</v>
      </c>
      <c r="M1340" s="7" t="str">
        <f t="shared" si="1708"/>
        <v>Contrôle qualité</v>
      </c>
      <c r="N1340" s="8">
        <v>44996</v>
      </c>
      <c r="P1340" s="7">
        <f t="shared" ca="1" si="1647"/>
        <v>25</v>
      </c>
      <c r="Q1340" s="8"/>
      <c r="R1340" s="7"/>
      <c r="S1340" s="7"/>
      <c r="T1340" s="9" t="s">
        <v>156</v>
      </c>
      <c r="U1340" s="7" t="str">
        <f t="shared" si="1636"/>
        <v>Contractuel</v>
      </c>
      <c r="V1340" s="8">
        <v>45689</v>
      </c>
      <c r="W1340" s="8">
        <f>VLOOKUP(B1340,[1]BASE!$A:$Q,17,0)</f>
        <v>45747</v>
      </c>
      <c r="X1340" s="8"/>
      <c r="Y1340" s="8"/>
      <c r="Z1340" s="8">
        <v>44996</v>
      </c>
      <c r="AA1340" s="7">
        <f t="shared" si="1637"/>
        <v>3</v>
      </c>
      <c r="AB1340" s="7">
        <f t="shared" si="1638"/>
        <v>2023</v>
      </c>
      <c r="AC1340" s="7">
        <f t="shared" si="1639"/>
        <v>2027</v>
      </c>
      <c r="AD1340" s="10" t="e">
        <f t="shared" ref="AD1340:AD1403" ca="1" si="1712">IF(#REF!="Non",(DAYS360(N1340,Q1340)/360),(DAYS360(N1340,TODAY())/360))</f>
        <v>#REF!</v>
      </c>
      <c r="AE1340" s="10" t="e">
        <f t="shared" ca="1" si="1641"/>
        <v>#REF!</v>
      </c>
      <c r="AF1340" s="8">
        <v>34806</v>
      </c>
      <c r="AG1340" s="11">
        <f t="shared" ca="1" si="1642"/>
        <v>29.906849315068492</v>
      </c>
      <c r="AH1340" s="10" t="str">
        <f t="shared" ca="1" si="1643"/>
        <v>&gt;25&lt; 35</v>
      </c>
      <c r="AI1340" s="12">
        <v>16927001</v>
      </c>
      <c r="AJ1340" s="13" t="s">
        <v>106</v>
      </c>
      <c r="AK1340" s="12">
        <v>11931628</v>
      </c>
      <c r="AL1340" s="8">
        <v>41901</v>
      </c>
      <c r="AM1340" s="7" t="s">
        <v>108</v>
      </c>
      <c r="AN1340" s="7" t="s">
        <v>76</v>
      </c>
      <c r="AO1340">
        <v>1</v>
      </c>
      <c r="AQ1340">
        <v>3</v>
      </c>
      <c r="AR1340" s="14">
        <v>2</v>
      </c>
      <c r="AS1340" s="15">
        <f t="shared" si="1644"/>
        <v>45726.5</v>
      </c>
      <c r="AT1340" s="14" t="s">
        <v>163</v>
      </c>
      <c r="AU1340" s="12">
        <v>3.3069999999999999</v>
      </c>
      <c r="AV1340" s="17">
        <v>17</v>
      </c>
      <c r="AW1340" s="18" t="s">
        <v>201</v>
      </c>
      <c r="AX1340" s="19" t="s">
        <v>5326</v>
      </c>
      <c r="AY1340" s="17">
        <v>78</v>
      </c>
      <c r="AZ1340" s="14" t="s">
        <v>203</v>
      </c>
      <c r="BA1340" s="20" t="str">
        <f t="shared" si="1645"/>
        <v>17001000000264545378</v>
      </c>
      <c r="BB1340" s="31">
        <f t="shared" si="1646"/>
        <v>20</v>
      </c>
      <c r="BC1340" s="22" t="s">
        <v>5268</v>
      </c>
      <c r="BD1340" s="23" t="s">
        <v>341</v>
      </c>
      <c r="BF1340" s="8"/>
      <c r="BG1340" s="32">
        <v>94895372</v>
      </c>
      <c r="BH1340" s="32">
        <v>24639715</v>
      </c>
      <c r="BI1340" s="32"/>
      <c r="BJ1340" s="14" t="s">
        <v>371</v>
      </c>
      <c r="BK1340" s="14" t="str">
        <f t="shared" ref="BK1340:BK1353" si="1713">IF(K1340="CADRE","CADRE",CONCATENATE(J1340,"-",H1340))</f>
        <v>B-Panda</v>
      </c>
      <c r="BL1340" s="14" t="s">
        <v>288</v>
      </c>
      <c r="BM1340" s="25"/>
      <c r="BN1340" s="26" t="str">
        <f t="shared" si="1699"/>
        <v>17001000000264545378</v>
      </c>
      <c r="BO1340" s="27"/>
      <c r="BP1340" s="26"/>
      <c r="BQ1340" s="28"/>
    </row>
    <row r="1341" spans="1:69" x14ac:dyDescent="0.25">
      <c r="A1341" t="str">
        <f>VLOOKUP(B1341,[2]RH!$B:$BV,72,0)</f>
        <v>si</v>
      </c>
      <c r="B1341" s="6">
        <v>1343</v>
      </c>
      <c r="C1341" s="7" t="s">
        <v>100</v>
      </c>
      <c r="D1341" s="7" t="s">
        <v>5327</v>
      </c>
      <c r="E1341" s="7" t="s">
        <v>67</v>
      </c>
      <c r="F1341" s="7" t="s">
        <v>118</v>
      </c>
      <c r="G1341" s="7" t="s">
        <v>408</v>
      </c>
      <c r="H1341" s="7">
        <v>965</v>
      </c>
      <c r="I1341" s="7" t="s">
        <v>280</v>
      </c>
      <c r="J1341" s="7" t="s">
        <v>281</v>
      </c>
      <c r="K1341" s="7" t="s">
        <v>146</v>
      </c>
      <c r="L1341" s="7" t="s">
        <v>90</v>
      </c>
      <c r="M1341" s="7" t="str">
        <f t="shared" si="1708"/>
        <v>Alimentatrice</v>
      </c>
      <c r="N1341" s="8">
        <v>44998</v>
      </c>
      <c r="P1341" s="7">
        <f t="shared" ca="1" si="1647"/>
        <v>25</v>
      </c>
      <c r="Q1341" s="8"/>
      <c r="R1341" s="7"/>
      <c r="S1341" s="7"/>
      <c r="T1341" s="9" t="s">
        <v>156</v>
      </c>
      <c r="U1341" s="7" t="str">
        <f t="shared" si="1636"/>
        <v>Contractuel</v>
      </c>
      <c r="V1341" s="8">
        <v>45689</v>
      </c>
      <c r="W1341" s="8">
        <f>VLOOKUP(B1341,[1]BASE!$A:$Q,17,0)</f>
        <v>45747</v>
      </c>
      <c r="X1341" s="8"/>
      <c r="Y1341" s="8"/>
      <c r="Z1341" s="8">
        <v>44998</v>
      </c>
      <c r="AA1341" s="7">
        <f t="shared" si="1637"/>
        <v>3</v>
      </c>
      <c r="AB1341" s="7">
        <f t="shared" si="1638"/>
        <v>2023</v>
      </c>
      <c r="AC1341" s="7">
        <f t="shared" si="1639"/>
        <v>2027</v>
      </c>
      <c r="AD1341" s="10" t="e">
        <f t="shared" ref="AD1341:AD1404" ca="1" si="1714">IF(#REF!="Non",(DAYS360(N1341,Q1341)/360),(DAYS360(N1341,TODAY())/360))</f>
        <v>#REF!</v>
      </c>
      <c r="AE1341" s="10" t="e">
        <f t="shared" ca="1" si="1641"/>
        <v>#REF!</v>
      </c>
      <c r="AF1341" s="8">
        <v>37364</v>
      </c>
      <c r="AG1341" s="11">
        <f t="shared" ca="1" si="1642"/>
        <v>22.898630136986302</v>
      </c>
      <c r="AH1341" s="10" t="str">
        <f t="shared" ca="1" si="1643"/>
        <v>&lt; 25</v>
      </c>
      <c r="AI1341" s="12">
        <v>17675279</v>
      </c>
      <c r="AJ1341" s="13" t="s">
        <v>92</v>
      </c>
      <c r="AK1341" s="12">
        <v>14369135</v>
      </c>
      <c r="AL1341" s="8">
        <v>44467</v>
      </c>
      <c r="AM1341" s="7" t="s">
        <v>108</v>
      </c>
      <c r="AN1341" s="7" t="s">
        <v>109</v>
      </c>
      <c r="AQ1341">
        <v>3</v>
      </c>
      <c r="AR1341" s="14">
        <v>2</v>
      </c>
      <c r="AS1341" s="15">
        <f t="shared" si="1644"/>
        <v>45728.5</v>
      </c>
      <c r="AT1341" s="14" t="s">
        <v>163</v>
      </c>
      <c r="AU1341" s="12">
        <v>3.3069999999999999</v>
      </c>
      <c r="AV1341" s="17">
        <v>17</v>
      </c>
      <c r="AW1341" s="18" t="s">
        <v>201</v>
      </c>
      <c r="AX1341" s="19" t="s">
        <v>5328</v>
      </c>
      <c r="AY1341" s="17">
        <v>84</v>
      </c>
      <c r="AZ1341" s="14" t="s">
        <v>203</v>
      </c>
      <c r="BA1341" s="20" t="str">
        <f t="shared" si="1645"/>
        <v>17001000000324549384</v>
      </c>
      <c r="BB1341" s="31">
        <f t="shared" si="1646"/>
        <v>20</v>
      </c>
      <c r="BC1341" s="22" t="s">
        <v>5268</v>
      </c>
      <c r="BD1341" s="23" t="s">
        <v>341</v>
      </c>
      <c r="BF1341" s="8">
        <v>45223</v>
      </c>
      <c r="BG1341" s="32">
        <v>28133327</v>
      </c>
      <c r="BH1341" s="32">
        <v>24829778</v>
      </c>
      <c r="BI1341" s="32"/>
      <c r="BJ1341" s="14" t="s">
        <v>371</v>
      </c>
      <c r="BK1341" s="14" t="str">
        <f t="shared" si="1713"/>
        <v>B-965</v>
      </c>
      <c r="BL1341" s="14" t="s">
        <v>288</v>
      </c>
      <c r="BM1341" s="25"/>
      <c r="BN1341" s="26" t="str">
        <f t="shared" si="1699"/>
        <v>17001000000324549384</v>
      </c>
      <c r="BO1341" s="27"/>
      <c r="BP1341" s="26"/>
      <c r="BQ1341" s="28"/>
    </row>
    <row r="1342" spans="1:69" x14ac:dyDescent="0.25">
      <c r="A1342" t="str">
        <f>VLOOKUP(B1342,[2]RH!$B:$BV,72,0)</f>
        <v>si</v>
      </c>
      <c r="B1342" s="6">
        <v>1344</v>
      </c>
      <c r="C1342" s="7" t="s">
        <v>168</v>
      </c>
      <c r="D1342" s="7" t="s">
        <v>5329</v>
      </c>
      <c r="E1342" s="7" t="s">
        <v>67</v>
      </c>
      <c r="F1342" s="7" t="s">
        <v>118</v>
      </c>
      <c r="G1342" s="7" t="s">
        <v>220</v>
      </c>
      <c r="H1342" s="7" t="s">
        <v>279</v>
      </c>
      <c r="I1342" s="7" t="s">
        <v>280</v>
      </c>
      <c r="J1342" s="7" t="s">
        <v>281</v>
      </c>
      <c r="K1342" s="7" t="s">
        <v>146</v>
      </c>
      <c r="L1342" s="7" t="s">
        <v>90</v>
      </c>
      <c r="M1342" s="7" t="str">
        <f t="shared" si="1708"/>
        <v>Couturière</v>
      </c>
      <c r="N1342" s="8">
        <v>44998</v>
      </c>
      <c r="P1342" s="7">
        <f t="shared" ca="1" si="1647"/>
        <v>25</v>
      </c>
      <c r="Q1342" s="8"/>
      <c r="R1342" s="7"/>
      <c r="S1342" s="7"/>
      <c r="T1342" s="9" t="s">
        <v>156</v>
      </c>
      <c r="U1342" s="7" t="str">
        <f t="shared" si="1636"/>
        <v>Contractuel</v>
      </c>
      <c r="V1342" s="8">
        <v>45689</v>
      </c>
      <c r="W1342" s="8">
        <f>VLOOKUP(B1342,[1]BASE!$A:$Q,17,0)</f>
        <v>45747</v>
      </c>
      <c r="X1342" s="8"/>
      <c r="Y1342" s="8"/>
      <c r="Z1342" s="8">
        <v>44998</v>
      </c>
      <c r="AA1342" s="7">
        <f t="shared" si="1637"/>
        <v>3</v>
      </c>
      <c r="AB1342" s="7">
        <f t="shared" si="1638"/>
        <v>2023</v>
      </c>
      <c r="AC1342" s="7">
        <f t="shared" si="1639"/>
        <v>2027</v>
      </c>
      <c r="AD1342" s="10" t="e">
        <f t="shared" ref="AD1342:AD1405" ca="1" si="1715">IF(#REF!="Non",(DAYS360(N1342,Q1342)/360),(DAYS360(N1342,TODAY())/360))</f>
        <v>#REF!</v>
      </c>
      <c r="AE1342" s="10" t="e">
        <f t="shared" ca="1" si="1641"/>
        <v>#REF!</v>
      </c>
      <c r="AF1342" s="8">
        <v>31558</v>
      </c>
      <c r="AG1342" s="11">
        <f t="shared" ca="1" si="1642"/>
        <v>38.805479452054797</v>
      </c>
      <c r="AH1342" s="10" t="str">
        <f t="shared" ca="1" si="1643"/>
        <v>&gt;35&lt; 45</v>
      </c>
      <c r="AI1342" s="12">
        <v>12834650</v>
      </c>
      <c r="AJ1342" s="13" t="s">
        <v>73</v>
      </c>
      <c r="AK1342" s="106" t="s">
        <v>5330</v>
      </c>
      <c r="AL1342" s="8">
        <v>44462</v>
      </c>
      <c r="AM1342" s="7" t="s">
        <v>108</v>
      </c>
      <c r="AN1342" s="7" t="s">
        <v>76</v>
      </c>
      <c r="AO1342">
        <v>2</v>
      </c>
      <c r="AQ1342">
        <v>3</v>
      </c>
      <c r="AR1342" s="14">
        <v>2</v>
      </c>
      <c r="AS1342" s="15">
        <f t="shared" si="1644"/>
        <v>45728.5</v>
      </c>
      <c r="AT1342" s="14" t="s">
        <v>163</v>
      </c>
      <c r="AU1342" s="12">
        <v>3.3069999999999999</v>
      </c>
      <c r="AV1342" s="17">
        <v>17</v>
      </c>
      <c r="AW1342" s="18" t="s">
        <v>201</v>
      </c>
      <c r="AX1342" s="19" t="s">
        <v>5331</v>
      </c>
      <c r="AY1342" s="17">
        <v>84</v>
      </c>
      <c r="AZ1342" s="14" t="s">
        <v>203</v>
      </c>
      <c r="BA1342" s="20" t="str">
        <f t="shared" si="1645"/>
        <v>17001000000301356684</v>
      </c>
      <c r="BB1342" s="31">
        <f t="shared" si="1646"/>
        <v>20</v>
      </c>
      <c r="BC1342" s="22" t="s">
        <v>5332</v>
      </c>
      <c r="BD1342" s="23" t="s">
        <v>85</v>
      </c>
      <c r="BF1342" s="8"/>
      <c r="BG1342" s="32">
        <v>52300141</v>
      </c>
      <c r="BH1342" s="32">
        <v>24370806</v>
      </c>
      <c r="BI1342" s="32"/>
      <c r="BJ1342" t="s">
        <v>250</v>
      </c>
      <c r="BK1342" s="14" t="str">
        <f t="shared" si="1713"/>
        <v>B-Skoda</v>
      </c>
      <c r="BL1342" s="14" t="s">
        <v>300</v>
      </c>
      <c r="BM1342" s="25"/>
      <c r="BN1342" s="26" t="str">
        <f t="shared" si="1699"/>
        <v>17001000000301356684</v>
      </c>
      <c r="BO1342" s="27" t="str">
        <f>D1342</f>
        <v>BEN AISSA HAMIDA</v>
      </c>
      <c r="BP1342" s="26">
        <f>B1342</f>
        <v>1344</v>
      </c>
      <c r="BQ1342" s="28"/>
    </row>
    <row r="1343" spans="1:69" x14ac:dyDescent="0.25">
      <c r="A1343" t="str">
        <f>VLOOKUP(B1343,[2]RH!$B:$BV,72,0)</f>
        <v>Non-Actif</v>
      </c>
      <c r="B1343" s="6">
        <v>1345</v>
      </c>
      <c r="C1343" s="7" t="s">
        <v>168</v>
      </c>
      <c r="D1343" s="7" t="s">
        <v>5333</v>
      </c>
      <c r="E1343" s="7" t="s">
        <v>67</v>
      </c>
      <c r="F1343" s="7" t="s">
        <v>118</v>
      </c>
      <c r="G1343" s="7" t="s">
        <v>220</v>
      </c>
      <c r="H1343" s="7" t="s">
        <v>225</v>
      </c>
      <c r="I1343" s="7" t="s">
        <v>589</v>
      </c>
      <c r="J1343" s="7" t="s">
        <v>190</v>
      </c>
      <c r="K1343" s="7" t="s">
        <v>146</v>
      </c>
      <c r="L1343" s="7" t="s">
        <v>90</v>
      </c>
      <c r="M1343" s="7" t="str">
        <f t="shared" si="1708"/>
        <v>Couturière</v>
      </c>
      <c r="N1343" s="8">
        <v>44998</v>
      </c>
      <c r="P1343" s="7">
        <f t="shared" ca="1" si="1647"/>
        <v>-65</v>
      </c>
      <c r="Q1343" s="8">
        <v>45635</v>
      </c>
      <c r="R1343" s="7" t="s">
        <v>3519</v>
      </c>
      <c r="S1343" s="7"/>
      <c r="T1343" s="9" t="s">
        <v>156</v>
      </c>
      <c r="U1343" s="7" t="str">
        <f t="shared" si="1636"/>
        <v>Contractuel</v>
      </c>
      <c r="V1343" s="8">
        <v>45597</v>
      </c>
      <c r="W1343" s="8">
        <v>45657</v>
      </c>
      <c r="X1343" s="8"/>
      <c r="Y1343" s="8"/>
      <c r="Z1343" s="8">
        <v>44998</v>
      </c>
      <c r="AA1343" s="7">
        <f t="shared" si="1637"/>
        <v>3</v>
      </c>
      <c r="AB1343" s="7">
        <f t="shared" si="1638"/>
        <v>2023</v>
      </c>
      <c r="AC1343" s="7">
        <f t="shared" si="1639"/>
        <v>2027</v>
      </c>
      <c r="AD1343" s="10" t="e">
        <f t="shared" ref="AD1343:AD1406" ca="1" si="1716">IF(#REF!="Non",(DAYS360(N1343,Q1343)/360),(DAYS360(N1343,TODAY())/360))</f>
        <v>#REF!</v>
      </c>
      <c r="AE1343" s="10" t="e">
        <f t="shared" ca="1" si="1641"/>
        <v>#REF!</v>
      </c>
      <c r="AF1343" s="8">
        <v>26275</v>
      </c>
      <c r="AG1343" s="11">
        <f t="shared" ca="1" si="1642"/>
        <v>53.279452054794518</v>
      </c>
      <c r="AH1343" s="10" t="str">
        <f t="shared" ca="1" si="1643"/>
        <v>&gt;45&lt; 55</v>
      </c>
      <c r="AI1343" s="12">
        <v>11546066</v>
      </c>
      <c r="AJ1343" s="40" t="s">
        <v>213</v>
      </c>
      <c r="AK1343" s="12" t="s">
        <v>5334</v>
      </c>
      <c r="AL1343" s="8">
        <v>44981</v>
      </c>
      <c r="AM1343" s="7" t="s">
        <v>108</v>
      </c>
      <c r="AN1343" s="7" t="s">
        <v>76</v>
      </c>
      <c r="AO1343">
        <v>2</v>
      </c>
      <c r="AQ1343">
        <v>3</v>
      </c>
      <c r="AR1343" s="14">
        <v>2</v>
      </c>
      <c r="AS1343" s="15">
        <f t="shared" si="1644"/>
        <v>45728.5</v>
      </c>
      <c r="AT1343" s="14" t="s">
        <v>163</v>
      </c>
      <c r="AU1343" s="12">
        <v>3.3069999999999999</v>
      </c>
      <c r="AV1343" s="17">
        <v>25</v>
      </c>
      <c r="AW1343" s="18" t="s">
        <v>1349</v>
      </c>
      <c r="AX1343" s="19" t="s">
        <v>5335</v>
      </c>
      <c r="AY1343" s="17">
        <v>23</v>
      </c>
      <c r="AZ1343" s="14" t="s">
        <v>276</v>
      </c>
      <c r="BA1343" s="20" t="str">
        <f t="shared" si="1645"/>
        <v>25033000000111593723</v>
      </c>
      <c r="BB1343" s="31">
        <f t="shared" si="1646"/>
        <v>20</v>
      </c>
      <c r="BC1343" s="22" t="s">
        <v>5336</v>
      </c>
      <c r="BD1343" s="23" t="s">
        <v>115</v>
      </c>
      <c r="BF1343" s="8"/>
      <c r="BG1343" s="32">
        <v>25190229</v>
      </c>
      <c r="BH1343" s="32">
        <v>28077584</v>
      </c>
      <c r="BI1343" s="32"/>
      <c r="BJ1343" t="s">
        <v>240</v>
      </c>
      <c r="BK1343" s="14" t="str">
        <f t="shared" si="1713"/>
        <v>A-P6 AV</v>
      </c>
      <c r="BL1343" s="14" t="s">
        <v>241</v>
      </c>
      <c r="BM1343" s="25"/>
      <c r="BN1343" s="26" t="str">
        <f t="shared" si="1699"/>
        <v>25033000000111593723</v>
      </c>
      <c r="BO1343" s="27" t="str">
        <f>D1343</f>
        <v>OUNI HEDIA</v>
      </c>
      <c r="BP1343" s="26">
        <f>B1343</f>
        <v>1345</v>
      </c>
      <c r="BQ1343" s="28"/>
    </row>
    <row r="1344" spans="1:69" x14ac:dyDescent="0.25">
      <c r="A1344" t="str">
        <f>VLOOKUP(B1344,[2]RH!$B:$BV,72,0)</f>
        <v>Non-Actif</v>
      </c>
      <c r="B1344" s="6">
        <v>1346</v>
      </c>
      <c r="C1344" s="7" t="s">
        <v>100</v>
      </c>
      <c r="D1344" s="7" t="s">
        <v>5337</v>
      </c>
      <c r="E1344" s="7" t="s">
        <v>67</v>
      </c>
      <c r="F1344" s="7" t="s">
        <v>118</v>
      </c>
      <c r="G1344" s="7" t="s">
        <v>5325</v>
      </c>
      <c r="H1344" s="7" t="s">
        <v>649</v>
      </c>
      <c r="I1344" s="7" t="s">
        <v>650</v>
      </c>
      <c r="J1344" s="7" t="s">
        <v>281</v>
      </c>
      <c r="K1344" s="7" t="s">
        <v>89</v>
      </c>
      <c r="L1344" s="7" t="s">
        <v>90</v>
      </c>
      <c r="M1344" s="7" t="str">
        <f t="shared" si="1708"/>
        <v>Contrôle qualité</v>
      </c>
      <c r="N1344" s="8">
        <v>44999</v>
      </c>
      <c r="P1344" s="7">
        <f t="shared" ca="1" si="1647"/>
        <v>-676</v>
      </c>
      <c r="Q1344" s="8">
        <v>45032</v>
      </c>
      <c r="R1344" s="7" t="s">
        <v>147</v>
      </c>
      <c r="S1344" s="7"/>
      <c r="T1344" s="9" t="s">
        <v>156</v>
      </c>
      <c r="U1344" s="7" t="str">
        <f t="shared" si="1636"/>
        <v>Contractuel</v>
      </c>
      <c r="V1344" s="8">
        <v>44999</v>
      </c>
      <c r="W1344" s="8">
        <v>45046</v>
      </c>
      <c r="X1344" s="8"/>
      <c r="Y1344" s="8"/>
      <c r="Z1344" s="8">
        <v>44999</v>
      </c>
      <c r="AA1344" s="7">
        <f t="shared" si="1637"/>
        <v>3</v>
      </c>
      <c r="AB1344" s="7">
        <f t="shared" si="1638"/>
        <v>2023</v>
      </c>
      <c r="AC1344" s="7">
        <f t="shared" si="1639"/>
        <v>2027</v>
      </c>
      <c r="AD1344" s="10" t="e">
        <f t="shared" ref="AD1344:AD1407" ca="1" si="1717">IF(#REF!="Non",(DAYS360(N1344,Q1344)/360),(DAYS360(N1344,TODAY())/360))</f>
        <v>#REF!</v>
      </c>
      <c r="AE1344" s="10" t="e">
        <f t="shared" ca="1" si="1641"/>
        <v>#REF!</v>
      </c>
      <c r="AF1344" s="8">
        <v>34563</v>
      </c>
      <c r="AG1344" s="11">
        <f t="shared" ca="1" si="1642"/>
        <v>30.572602739726026</v>
      </c>
      <c r="AH1344" s="10" t="str">
        <f t="shared" ca="1" si="1643"/>
        <v>&gt;25&lt; 35</v>
      </c>
      <c r="AI1344" s="12">
        <v>17057205</v>
      </c>
      <c r="AJ1344" s="13" t="s">
        <v>92</v>
      </c>
      <c r="AK1344" s="12" t="s">
        <v>4341</v>
      </c>
      <c r="AL1344" s="8">
        <v>43539</v>
      </c>
      <c r="AM1344" s="7" t="s">
        <v>108</v>
      </c>
      <c r="AN1344" s="7" t="s">
        <v>109</v>
      </c>
      <c r="AQ1344" s="14">
        <v>3</v>
      </c>
      <c r="AR1344" s="14">
        <v>1</v>
      </c>
      <c r="AS1344" s="15">
        <f t="shared" si="1644"/>
        <v>45364.25</v>
      </c>
      <c r="AT1344" s="14" t="s">
        <v>163</v>
      </c>
      <c r="AU1344" s="12">
        <v>3.3069999999999999</v>
      </c>
      <c r="AV1344" s="17">
        <v>17</v>
      </c>
      <c r="AW1344" s="18" t="s">
        <v>201</v>
      </c>
      <c r="AX1344" s="19" t="s">
        <v>4342</v>
      </c>
      <c r="AY1344" s="17">
        <v>13</v>
      </c>
      <c r="AZ1344" s="14" t="s">
        <v>203</v>
      </c>
      <c r="BA1344" s="20" t="str">
        <f t="shared" si="1645"/>
        <v>17001000000237090013</v>
      </c>
      <c r="BB1344" s="31">
        <f t="shared" si="1646"/>
        <v>20</v>
      </c>
      <c r="BC1344" s="22" t="s">
        <v>5338</v>
      </c>
      <c r="BD1344" s="23" t="s">
        <v>115</v>
      </c>
      <c r="BF1344" s="8"/>
      <c r="BG1344" s="32">
        <v>56565517</v>
      </c>
      <c r="BH1344" s="32">
        <v>20980814</v>
      </c>
      <c r="BI1344" s="32"/>
      <c r="BK1344" s="14" t="str">
        <f t="shared" si="1713"/>
        <v>B-Panda</v>
      </c>
      <c r="BL1344" s="14" t="s">
        <v>288</v>
      </c>
      <c r="BM1344" s="25"/>
      <c r="BN1344" s="26" t="str">
        <f t="shared" si="1699"/>
        <v>17001000000237090013</v>
      </c>
      <c r="BO1344" s="27"/>
      <c r="BP1344" s="26"/>
      <c r="BQ1344" s="28"/>
    </row>
    <row r="1345" spans="1:69" x14ac:dyDescent="0.25">
      <c r="A1345" t="str">
        <f>VLOOKUP(B1345,[2]RH!$B:$BV,72,0)</f>
        <v>Non-Actif</v>
      </c>
      <c r="B1345" s="6">
        <v>1347</v>
      </c>
      <c r="C1345" s="7" t="s">
        <v>168</v>
      </c>
      <c r="D1345" s="7" t="s">
        <v>5339</v>
      </c>
      <c r="E1345" s="7" t="s">
        <v>67</v>
      </c>
      <c r="F1345" s="7" t="s">
        <v>118</v>
      </c>
      <c r="G1345" s="7" t="s">
        <v>220</v>
      </c>
      <c r="H1345" s="7" t="s">
        <v>2342</v>
      </c>
      <c r="I1345" s="7"/>
      <c r="J1345" s="7"/>
      <c r="K1345" s="7" t="s">
        <v>146</v>
      </c>
      <c r="L1345" s="7" t="s">
        <v>90</v>
      </c>
      <c r="M1345" s="7" t="str">
        <f t="shared" si="1708"/>
        <v>Couturière</v>
      </c>
      <c r="N1345" s="8">
        <v>45006</v>
      </c>
      <c r="P1345" s="7">
        <f t="shared" ca="1" si="1647"/>
        <v>-676</v>
      </c>
      <c r="Q1345" s="8">
        <v>45008</v>
      </c>
      <c r="R1345" s="7" t="s">
        <v>5340</v>
      </c>
      <c r="S1345" s="7"/>
      <c r="T1345" s="9" t="s">
        <v>156</v>
      </c>
      <c r="U1345" s="7" t="str">
        <f t="shared" si="1636"/>
        <v>Contractuel</v>
      </c>
      <c r="V1345" s="8">
        <v>45006</v>
      </c>
      <c r="W1345" s="8">
        <v>45046</v>
      </c>
      <c r="X1345" s="8"/>
      <c r="Y1345" s="8"/>
      <c r="Z1345" s="8">
        <v>45006</v>
      </c>
      <c r="AA1345" s="7">
        <f t="shared" si="1637"/>
        <v>3</v>
      </c>
      <c r="AB1345" s="7">
        <f t="shared" si="1638"/>
        <v>2023</v>
      </c>
      <c r="AC1345" s="7">
        <f t="shared" si="1639"/>
        <v>2027</v>
      </c>
      <c r="AD1345" s="10" t="e">
        <f t="shared" ref="AD1345:AD1408" ca="1" si="1718">IF(#REF!="Non",(DAYS360(N1345,Q1345)/360),(DAYS360(N1345,TODAY())/360))</f>
        <v>#REF!</v>
      </c>
      <c r="AE1345" s="10" t="e">
        <f t="shared" ca="1" si="1641"/>
        <v>#REF!</v>
      </c>
      <c r="AF1345" s="8">
        <v>30682</v>
      </c>
      <c r="AG1345" s="11">
        <f t="shared" ca="1" si="1642"/>
        <v>41.205479452054796</v>
      </c>
      <c r="AH1345" s="10" t="str">
        <f t="shared" ca="1" si="1643"/>
        <v>&gt;35&lt; 45</v>
      </c>
      <c r="AI1345" s="12">
        <v>12663788</v>
      </c>
      <c r="AJ1345" s="13" t="s">
        <v>170</v>
      </c>
      <c r="AK1345" s="12" t="s">
        <v>5341</v>
      </c>
      <c r="AL1345" s="8">
        <v>37546</v>
      </c>
      <c r="AM1345" s="7" t="s">
        <v>108</v>
      </c>
      <c r="AN1345" s="7" t="s">
        <v>76</v>
      </c>
      <c r="AO1345">
        <v>0</v>
      </c>
      <c r="AQ1345" s="14">
        <v>3</v>
      </c>
      <c r="AR1345" s="14">
        <v>1</v>
      </c>
      <c r="AS1345" s="15">
        <f t="shared" si="1644"/>
        <v>45371.25</v>
      </c>
      <c r="AT1345" s="14" t="s">
        <v>163</v>
      </c>
      <c r="AU1345" s="12">
        <v>3.3069999999999999</v>
      </c>
      <c r="AV1345" s="17">
        <v>25</v>
      </c>
      <c r="AW1345" s="18">
        <v>16600</v>
      </c>
      <c r="AX1345" s="19" t="s">
        <v>5342</v>
      </c>
      <c r="AY1345" s="17">
        <v>12</v>
      </c>
      <c r="AZ1345" s="14" t="s">
        <v>276</v>
      </c>
      <c r="BA1345" s="20" t="str">
        <f t="shared" si="1645"/>
        <v>25166000000111398712</v>
      </c>
      <c r="BB1345" s="31">
        <f t="shared" si="1646"/>
        <v>20</v>
      </c>
      <c r="BC1345" s="22" t="s">
        <v>5343</v>
      </c>
      <c r="BD1345" s="23" t="s">
        <v>341</v>
      </c>
      <c r="BF1345" s="8">
        <v>45006</v>
      </c>
      <c r="BG1345" s="32">
        <v>22954888</v>
      </c>
      <c r="BH1345" s="32">
        <v>25233794</v>
      </c>
      <c r="BI1345" s="32"/>
      <c r="BK1345" s="14" t="str">
        <f t="shared" si="1713"/>
        <v>-P6</v>
      </c>
      <c r="BL1345" s="14"/>
      <c r="BM1345" s="25"/>
      <c r="BN1345" s="26" t="str">
        <f t="shared" si="1699"/>
        <v>25166000000111398712</v>
      </c>
      <c r="BO1345" s="27"/>
      <c r="BP1345" s="26"/>
      <c r="BQ1345" s="28"/>
    </row>
    <row r="1346" spans="1:69" x14ac:dyDescent="0.25">
      <c r="A1346" t="str">
        <f>VLOOKUP(B1346,[2]RH!$B:$BV,72,0)</f>
        <v>si</v>
      </c>
      <c r="B1346" s="6">
        <v>1348</v>
      </c>
      <c r="C1346" s="7" t="s">
        <v>168</v>
      </c>
      <c r="D1346" s="7" t="s">
        <v>5344</v>
      </c>
      <c r="E1346" s="7" t="s">
        <v>67</v>
      </c>
      <c r="F1346" s="7" t="s">
        <v>118</v>
      </c>
      <c r="G1346" s="7" t="s">
        <v>188</v>
      </c>
      <c r="H1346" s="7" t="s">
        <v>562</v>
      </c>
      <c r="I1346" s="7" t="s">
        <v>579</v>
      </c>
      <c r="J1346" s="7" t="s">
        <v>281</v>
      </c>
      <c r="K1346" s="7" t="s">
        <v>89</v>
      </c>
      <c r="L1346" s="7" t="s">
        <v>90</v>
      </c>
      <c r="M1346" s="7" t="str">
        <f t="shared" si="1708"/>
        <v>Team leader</v>
      </c>
      <c r="N1346" s="8">
        <v>45006</v>
      </c>
      <c r="P1346" s="7">
        <f t="shared" ca="1" si="1647"/>
        <v>55</v>
      </c>
      <c r="Q1346" s="8"/>
      <c r="R1346" s="7"/>
      <c r="S1346" s="7"/>
      <c r="T1346" s="9" t="s">
        <v>156</v>
      </c>
      <c r="U1346" s="7" t="str">
        <f t="shared" ref="U1346:U1409" si="1719">IF(T1346="CDI","Titulaire","Contractuel")</f>
        <v>Contractuel</v>
      </c>
      <c r="V1346" s="8">
        <v>45689</v>
      </c>
      <c r="W1346" s="8">
        <f>VLOOKUP(B1346,[1]BASE!$A:$Q,17,0)</f>
        <v>45777</v>
      </c>
      <c r="X1346" s="8"/>
      <c r="Y1346" s="8"/>
      <c r="Z1346" s="8">
        <v>45006</v>
      </c>
      <c r="AA1346" s="7">
        <f t="shared" ref="AA1346:AA1409" si="1720">MONTH(N1346)</f>
        <v>3</v>
      </c>
      <c r="AB1346" s="7">
        <f t="shared" ref="AB1346:AB1409" si="1721">IF(N1346="","",YEAR(N1346))</f>
        <v>2023</v>
      </c>
      <c r="AC1346" s="7">
        <f t="shared" ref="AC1346:AC1409" si="1722">AB1346+4</f>
        <v>2027</v>
      </c>
      <c r="AD1346" s="10" t="e">
        <f t="shared" ref="AD1346:AD1409" ca="1" si="1723">IF(#REF!="Non",(DAYS360(N1346,Q1346)/360),(DAYS360(N1346,TODAY())/360))</f>
        <v>#REF!</v>
      </c>
      <c r="AE1346" s="10" t="e">
        <f t="shared" ref="AE1346:AE1409" ca="1" si="1724">+IF(AD1346&lt;1,"&lt; 1",IF(AND(AD1346&gt;=1,AD1346&lt;2),"&lt; 2",IF(AND(AD1346&gt;=2,AD1346&lt;3),"&lt; 3",IF(AND(AD1346&gt;=3,AD1346&lt;=4),"&lt; 4",IF(AD1346&gt;4,"&gt; 4")))))</f>
        <v>#REF!</v>
      </c>
      <c r="AF1346" s="8">
        <v>29730</v>
      </c>
      <c r="AG1346" s="11">
        <f t="shared" ref="AG1346:AG1409" ca="1" si="1725">(TODAY()-AF1346)/365</f>
        <v>43.813698630136983</v>
      </c>
      <c r="AH1346" s="10" t="str">
        <f t="shared" ref="AH1346:AH1409" ca="1" si="1726">+IF(AG1346&lt;25,"&lt; 25",IF(AND(AG1346&gt;=25,AG1346&lt;35),"&gt;25&lt; 35",IF(AND(AG1346&gt;=35,AG1346&lt;45),"&gt;35&lt; 45",IF(AND(AG1346&gt;=45,AG1346&lt;=55),"&gt;45&lt; 55",IF(AG1346&gt;55,"&gt; 55")))))</f>
        <v>&gt;35&lt; 45</v>
      </c>
      <c r="AI1346" s="12">
        <v>12490533</v>
      </c>
      <c r="AJ1346" s="13" t="s">
        <v>106</v>
      </c>
      <c r="AK1346" s="12" t="s">
        <v>5345</v>
      </c>
      <c r="AL1346" s="8">
        <v>41362</v>
      </c>
      <c r="AM1346" s="7" t="s">
        <v>108</v>
      </c>
      <c r="AN1346" s="7" t="s">
        <v>76</v>
      </c>
      <c r="AO1346">
        <v>3</v>
      </c>
      <c r="AQ1346">
        <v>5</v>
      </c>
      <c r="AR1346" s="14">
        <v>2</v>
      </c>
      <c r="AS1346" s="15">
        <f t="shared" ref="AS1346:AS1409" si="1727">N1346+(365.25*AR1346)</f>
        <v>45736.5</v>
      </c>
      <c r="AT1346" s="14" t="s">
        <v>163</v>
      </c>
      <c r="AU1346" s="12">
        <v>3.3069999999999999</v>
      </c>
      <c r="AV1346" s="17">
        <v>17</v>
      </c>
      <c r="AW1346" s="18" t="s">
        <v>201</v>
      </c>
      <c r="AX1346" s="19" t="s">
        <v>5346</v>
      </c>
      <c r="AY1346" s="17">
        <v>47</v>
      </c>
      <c r="AZ1346" s="14" t="s">
        <v>203</v>
      </c>
      <c r="BA1346" s="20" t="str">
        <f t="shared" ref="BA1346:BA1409" si="1728">CONCATENATE(AV1346,AW1346,AX1346,AY1346)</f>
        <v>17001000000290791347</v>
      </c>
      <c r="BB1346" s="31">
        <f t="shared" ref="BB1346:BB1409" si="1729">LEN(BA1346)</f>
        <v>20</v>
      </c>
      <c r="BC1346" s="22" t="s">
        <v>5347</v>
      </c>
      <c r="BD1346" s="23" t="s">
        <v>341</v>
      </c>
      <c r="BF1346" s="8">
        <v>45006</v>
      </c>
      <c r="BG1346" s="32">
        <v>55645775</v>
      </c>
      <c r="BH1346" s="32">
        <v>50500366</v>
      </c>
      <c r="BI1346" s="32"/>
      <c r="BJ1346" t="s">
        <v>1857</v>
      </c>
      <c r="BK1346" s="14" t="str">
        <f t="shared" si="1713"/>
        <v>B-P6 AR</v>
      </c>
      <c r="BL1346" s="14" t="s">
        <v>198</v>
      </c>
      <c r="BM1346" s="25"/>
      <c r="BN1346" s="26" t="str">
        <f t="shared" si="1699"/>
        <v>17001000000290791347</v>
      </c>
      <c r="BO1346" s="27" t="str">
        <f>D1346</f>
        <v>SGHAIER FATEN</v>
      </c>
      <c r="BP1346" s="26">
        <f>B1346</f>
        <v>1348</v>
      </c>
      <c r="BQ1346" s="28"/>
    </row>
    <row r="1347" spans="1:69" x14ac:dyDescent="0.25">
      <c r="A1347" t="str">
        <f>VLOOKUP(B1347,[2]RH!$B:$BV,72,0)</f>
        <v>Non-Actif</v>
      </c>
      <c r="B1347" s="6">
        <v>1349</v>
      </c>
      <c r="C1347" s="7" t="s">
        <v>168</v>
      </c>
      <c r="D1347" s="7" t="s">
        <v>5348</v>
      </c>
      <c r="E1347" s="7" t="s">
        <v>67</v>
      </c>
      <c r="F1347" s="7" t="s">
        <v>118</v>
      </c>
      <c r="G1347" s="7" t="s">
        <v>220</v>
      </c>
      <c r="H1347" s="7" t="s">
        <v>2342</v>
      </c>
      <c r="I1347" s="7"/>
      <c r="J1347" s="7"/>
      <c r="K1347" s="7" t="s">
        <v>146</v>
      </c>
      <c r="L1347" s="7" t="s">
        <v>90</v>
      </c>
      <c r="M1347" s="7" t="str">
        <f t="shared" si="1708"/>
        <v>Couturière</v>
      </c>
      <c r="N1347" s="8">
        <v>45006</v>
      </c>
      <c r="P1347" s="7">
        <f t="shared" ref="P1347:P1410" ca="1" si="1730">IF(W1347="","",W1347-TODAY())</f>
        <v>-615</v>
      </c>
      <c r="Q1347" s="8">
        <v>45119</v>
      </c>
      <c r="R1347" s="7" t="s">
        <v>2317</v>
      </c>
      <c r="S1347" s="7" t="s">
        <v>2332</v>
      </c>
      <c r="T1347" s="9" t="s">
        <v>156</v>
      </c>
      <c r="U1347" s="7" t="str">
        <f t="shared" si="1719"/>
        <v>Contractuel</v>
      </c>
      <c r="V1347" s="8">
        <v>45047</v>
      </c>
      <c r="W1347" s="8">
        <v>45107</v>
      </c>
      <c r="X1347" s="8"/>
      <c r="Y1347" s="8"/>
      <c r="Z1347" s="8">
        <v>45006</v>
      </c>
      <c r="AA1347" s="7">
        <f t="shared" si="1720"/>
        <v>3</v>
      </c>
      <c r="AB1347" s="7">
        <f t="shared" si="1721"/>
        <v>2023</v>
      </c>
      <c r="AC1347" s="7">
        <f t="shared" si="1722"/>
        <v>2027</v>
      </c>
      <c r="AD1347" s="10" t="e">
        <f t="shared" ref="AD1347:AD1410" ca="1" si="1731">IF(#REF!="Non",(DAYS360(N1347,Q1347)/360),(DAYS360(N1347,TODAY())/360))</f>
        <v>#REF!</v>
      </c>
      <c r="AE1347" s="10" t="e">
        <f t="shared" ca="1" si="1724"/>
        <v>#REF!</v>
      </c>
      <c r="AF1347" s="8">
        <v>27751</v>
      </c>
      <c r="AG1347" s="11">
        <f t="shared" ca="1" si="1725"/>
        <v>49.235616438356168</v>
      </c>
      <c r="AH1347" s="10" t="str">
        <f t="shared" ca="1" si="1726"/>
        <v>&gt;45&lt; 55</v>
      </c>
      <c r="AI1347" s="12"/>
      <c r="AJ1347" s="13"/>
      <c r="AK1347" s="12" t="s">
        <v>5349</v>
      </c>
      <c r="AL1347" s="8">
        <v>43283</v>
      </c>
      <c r="AM1347" s="7" t="s">
        <v>108</v>
      </c>
      <c r="AN1347" s="7" t="s">
        <v>76</v>
      </c>
      <c r="AO1347">
        <v>0</v>
      </c>
      <c r="AQ1347" s="14">
        <v>3</v>
      </c>
      <c r="AR1347" s="14">
        <v>1</v>
      </c>
      <c r="AS1347" s="15">
        <f t="shared" si="1727"/>
        <v>45371.25</v>
      </c>
      <c r="AT1347" s="14" t="s">
        <v>163</v>
      </c>
      <c r="AU1347" s="12">
        <v>3.3069999999999999</v>
      </c>
      <c r="AV1347" s="17">
        <v>17</v>
      </c>
      <c r="AW1347" s="18" t="s">
        <v>201</v>
      </c>
      <c r="AX1347" s="19" t="s">
        <v>5350</v>
      </c>
      <c r="AY1347" s="17">
        <v>13</v>
      </c>
      <c r="AZ1347" s="14" t="s">
        <v>203</v>
      </c>
      <c r="BA1347" s="20" t="str">
        <f t="shared" si="1728"/>
        <v>17001000000324205713</v>
      </c>
      <c r="BB1347" s="31">
        <f t="shared" si="1729"/>
        <v>20</v>
      </c>
      <c r="BC1347" s="22" t="s">
        <v>5253</v>
      </c>
      <c r="BD1347" s="23" t="s">
        <v>341</v>
      </c>
      <c r="BF1347" s="8">
        <v>45006</v>
      </c>
      <c r="BG1347" s="32">
        <v>50451621</v>
      </c>
      <c r="BH1347" s="32">
        <v>99003456</v>
      </c>
      <c r="BI1347" s="32"/>
      <c r="BK1347" s="14" t="str">
        <f t="shared" si="1713"/>
        <v>-P6</v>
      </c>
      <c r="BL1347" s="14"/>
      <c r="BM1347" s="25"/>
      <c r="BN1347" s="26" t="str">
        <f t="shared" si="1699"/>
        <v>17001000000324205713</v>
      </c>
      <c r="BO1347" s="27"/>
      <c r="BP1347" s="26"/>
      <c r="BQ1347" s="28"/>
    </row>
    <row r="1348" spans="1:69" x14ac:dyDescent="0.25">
      <c r="A1348" t="str">
        <f>VLOOKUP(B1348,[2]RH!$B:$BV,72,0)</f>
        <v>Non-Actif</v>
      </c>
      <c r="B1348" s="6">
        <v>1350</v>
      </c>
      <c r="C1348" s="7" t="s">
        <v>168</v>
      </c>
      <c r="D1348" s="7" t="s">
        <v>5351</v>
      </c>
      <c r="E1348" s="7" t="s">
        <v>67</v>
      </c>
      <c r="F1348" s="7" t="s">
        <v>118</v>
      </c>
      <c r="G1348" s="7" t="s">
        <v>220</v>
      </c>
      <c r="H1348" s="7" t="s">
        <v>2342</v>
      </c>
      <c r="I1348" s="7"/>
      <c r="J1348" s="7"/>
      <c r="K1348" s="7" t="s">
        <v>146</v>
      </c>
      <c r="L1348" s="7" t="s">
        <v>90</v>
      </c>
      <c r="M1348" s="7" t="str">
        <f t="shared" si="1708"/>
        <v>Couturière</v>
      </c>
      <c r="N1348" s="8">
        <v>45006</v>
      </c>
      <c r="P1348" s="7">
        <f t="shared" ca="1" si="1730"/>
        <v>-676</v>
      </c>
      <c r="Q1348" s="8">
        <v>45043</v>
      </c>
      <c r="R1348" s="7" t="s">
        <v>5352</v>
      </c>
      <c r="S1348" s="7" t="s">
        <v>2332</v>
      </c>
      <c r="T1348" s="9" t="s">
        <v>156</v>
      </c>
      <c r="U1348" s="7" t="str">
        <f t="shared" si="1719"/>
        <v>Contractuel</v>
      </c>
      <c r="V1348" s="8">
        <v>45006</v>
      </c>
      <c r="W1348" s="8">
        <v>45046</v>
      </c>
      <c r="X1348" s="8"/>
      <c r="Y1348" s="8"/>
      <c r="Z1348" s="8">
        <v>45006</v>
      </c>
      <c r="AA1348" s="7">
        <f t="shared" si="1720"/>
        <v>3</v>
      </c>
      <c r="AB1348" s="7">
        <f t="shared" si="1721"/>
        <v>2023</v>
      </c>
      <c r="AC1348" s="7">
        <f t="shared" si="1722"/>
        <v>2027</v>
      </c>
      <c r="AD1348" s="10" t="e">
        <f t="shared" ref="AD1348:AD1411" ca="1" si="1732">IF(#REF!="Non",(DAYS360(N1348,Q1348)/360),(DAYS360(N1348,TODAY())/360))</f>
        <v>#REF!</v>
      </c>
      <c r="AE1348" s="10" t="e">
        <f t="shared" ca="1" si="1724"/>
        <v>#REF!</v>
      </c>
      <c r="AF1348" s="8">
        <v>29939</v>
      </c>
      <c r="AG1348" s="11">
        <f t="shared" ca="1" si="1725"/>
        <v>43.241095890410961</v>
      </c>
      <c r="AH1348" s="10" t="str">
        <f t="shared" ca="1" si="1726"/>
        <v>&gt;35&lt; 45</v>
      </c>
      <c r="AI1348" s="12">
        <v>12667121</v>
      </c>
      <c r="AJ1348" s="13" t="s">
        <v>120</v>
      </c>
      <c r="AK1348" s="12" t="s">
        <v>5353</v>
      </c>
      <c r="AL1348" s="8">
        <v>36852</v>
      </c>
      <c r="AM1348" s="7" t="s">
        <v>108</v>
      </c>
      <c r="AN1348" s="7" t="s">
        <v>76</v>
      </c>
      <c r="AO1348">
        <v>2</v>
      </c>
      <c r="AQ1348" s="14">
        <v>3</v>
      </c>
      <c r="AR1348" s="14">
        <v>1</v>
      </c>
      <c r="AS1348" s="15">
        <f t="shared" si="1727"/>
        <v>45371.25</v>
      </c>
      <c r="AT1348" s="14" t="s">
        <v>163</v>
      </c>
      <c r="AU1348" s="12">
        <v>3.3069999999999999</v>
      </c>
      <c r="AV1348" s="17" t="s">
        <v>92</v>
      </c>
      <c r="AW1348" s="18" t="s">
        <v>1253</v>
      </c>
      <c r="AX1348" s="19" t="s">
        <v>5354</v>
      </c>
      <c r="AY1348" s="17">
        <v>68</v>
      </c>
      <c r="AZ1348" s="14" t="s">
        <v>152</v>
      </c>
      <c r="BA1348" s="20" t="str">
        <f t="shared" si="1728"/>
        <v>04025111008187429968</v>
      </c>
      <c r="BB1348" s="31">
        <f t="shared" si="1729"/>
        <v>20</v>
      </c>
      <c r="BC1348" s="22" t="s">
        <v>5355</v>
      </c>
      <c r="BD1348" s="23" t="s">
        <v>341</v>
      </c>
      <c r="BF1348" s="8"/>
      <c r="BG1348" s="32">
        <v>53893122</v>
      </c>
      <c r="BH1348" s="32"/>
      <c r="BI1348" s="32"/>
      <c r="BK1348" s="14" t="str">
        <f t="shared" si="1713"/>
        <v>-P6</v>
      </c>
      <c r="BL1348" s="14"/>
      <c r="BM1348" s="25"/>
      <c r="BN1348" s="26" t="str">
        <f t="shared" si="1699"/>
        <v>04025111008187429968</v>
      </c>
      <c r="BO1348" s="27"/>
      <c r="BP1348" s="26"/>
      <c r="BQ1348" s="28"/>
    </row>
    <row r="1349" spans="1:69" x14ac:dyDescent="0.25">
      <c r="A1349" t="str">
        <f>VLOOKUP(B1349,[2]RH!$B:$BV,72,0)</f>
        <v>Non-Actif</v>
      </c>
      <c r="B1349" s="6">
        <v>1351</v>
      </c>
      <c r="C1349" s="7" t="s">
        <v>168</v>
      </c>
      <c r="D1349" s="7" t="s">
        <v>5356</v>
      </c>
      <c r="E1349" s="7" t="s">
        <v>67</v>
      </c>
      <c r="F1349" s="7" t="s">
        <v>118</v>
      </c>
      <c r="G1349" s="7" t="s">
        <v>220</v>
      </c>
      <c r="H1349" s="7" t="s">
        <v>2342</v>
      </c>
      <c r="I1349" s="7"/>
      <c r="J1349" s="7"/>
      <c r="K1349" s="7" t="s">
        <v>146</v>
      </c>
      <c r="L1349" s="7" t="s">
        <v>90</v>
      </c>
      <c r="M1349" s="7" t="str">
        <f t="shared" si="1708"/>
        <v>Couturière</v>
      </c>
      <c r="N1349" s="8">
        <v>45006</v>
      </c>
      <c r="P1349" s="7">
        <f t="shared" ca="1" si="1730"/>
        <v>-676</v>
      </c>
      <c r="Q1349" s="8">
        <v>45017</v>
      </c>
      <c r="R1349" s="7" t="s">
        <v>147</v>
      </c>
      <c r="S1349" s="7"/>
      <c r="T1349" s="9" t="s">
        <v>156</v>
      </c>
      <c r="U1349" s="7" t="str">
        <f t="shared" si="1719"/>
        <v>Contractuel</v>
      </c>
      <c r="V1349" s="8">
        <v>45006</v>
      </c>
      <c r="W1349" s="8">
        <v>45046</v>
      </c>
      <c r="X1349" s="8"/>
      <c r="Y1349" s="8"/>
      <c r="Z1349" s="8">
        <v>45006</v>
      </c>
      <c r="AA1349" s="7">
        <f t="shared" si="1720"/>
        <v>3</v>
      </c>
      <c r="AB1349" s="7">
        <f t="shared" si="1721"/>
        <v>2023</v>
      </c>
      <c r="AC1349" s="7">
        <f t="shared" si="1722"/>
        <v>2027</v>
      </c>
      <c r="AD1349" s="10" t="e">
        <f t="shared" ref="AD1349:AD1412" ca="1" si="1733">IF(#REF!="Non",(DAYS360(N1349,Q1349)/360),(DAYS360(N1349,TODAY())/360))</f>
        <v>#REF!</v>
      </c>
      <c r="AE1349" s="10" t="e">
        <f t="shared" ca="1" si="1724"/>
        <v>#REF!</v>
      </c>
      <c r="AF1349" s="8">
        <v>33068</v>
      </c>
      <c r="AG1349" s="11">
        <f t="shared" ca="1" si="1725"/>
        <v>34.668493150684931</v>
      </c>
      <c r="AH1349" s="10" t="str">
        <f t="shared" ca="1" si="1726"/>
        <v>&gt;25&lt; 35</v>
      </c>
      <c r="AI1349" s="12"/>
      <c r="AJ1349" s="13"/>
      <c r="AK1349" s="12" t="s">
        <v>5357</v>
      </c>
      <c r="AL1349" s="8">
        <v>39925</v>
      </c>
      <c r="AM1349" s="7" t="s">
        <v>108</v>
      </c>
      <c r="AN1349" s="7" t="s">
        <v>76</v>
      </c>
      <c r="AO1349">
        <v>2</v>
      </c>
      <c r="AQ1349" s="14">
        <v>3</v>
      </c>
      <c r="AR1349" s="14">
        <v>1</v>
      </c>
      <c r="AS1349" s="15">
        <f t="shared" si="1727"/>
        <v>45371.25</v>
      </c>
      <c r="AT1349" s="14" t="s">
        <v>163</v>
      </c>
      <c r="AU1349" s="12">
        <v>3.3069999999999999</v>
      </c>
      <c r="AV1349" s="17"/>
      <c r="AW1349" s="18"/>
      <c r="AX1349" s="19"/>
      <c r="AY1349" s="17"/>
      <c r="AZ1349" s="14" t="s">
        <v>152</v>
      </c>
      <c r="BA1349" s="20" t="str">
        <f t="shared" si="1728"/>
        <v/>
      </c>
      <c r="BB1349" s="31">
        <f t="shared" si="1729"/>
        <v>0</v>
      </c>
      <c r="BC1349" s="22" t="s">
        <v>5358</v>
      </c>
      <c r="BD1349" s="23" t="s">
        <v>115</v>
      </c>
      <c r="BF1349" s="8"/>
      <c r="BG1349" s="32">
        <v>29132245</v>
      </c>
      <c r="BH1349" s="32">
        <v>22566161</v>
      </c>
      <c r="BI1349" s="32"/>
      <c r="BK1349" s="14" t="str">
        <f t="shared" si="1713"/>
        <v>-P6</v>
      </c>
      <c r="BL1349" s="14"/>
      <c r="BM1349" s="25"/>
      <c r="BN1349" s="26" t="str">
        <f t="shared" si="1699"/>
        <v/>
      </c>
      <c r="BO1349" s="27"/>
      <c r="BP1349" s="26"/>
      <c r="BQ1349" s="28"/>
    </row>
    <row r="1350" spans="1:69" x14ac:dyDescent="0.25">
      <c r="A1350" t="str">
        <f>VLOOKUP(B1350,[2]RH!$B:$BV,72,0)</f>
        <v>si</v>
      </c>
      <c r="B1350" s="6">
        <v>1352</v>
      </c>
      <c r="C1350" s="7" t="s">
        <v>168</v>
      </c>
      <c r="D1350" s="7" t="s">
        <v>5359</v>
      </c>
      <c r="E1350" s="7" t="s">
        <v>67</v>
      </c>
      <c r="F1350" s="7" t="s">
        <v>118</v>
      </c>
      <c r="G1350" s="7" t="s">
        <v>220</v>
      </c>
      <c r="H1350" s="7" t="s">
        <v>2398</v>
      </c>
      <c r="I1350" s="7" t="s">
        <v>2399</v>
      </c>
      <c r="J1350" s="7" t="s">
        <v>190</v>
      </c>
      <c r="K1350" s="7" t="s">
        <v>146</v>
      </c>
      <c r="L1350" s="7" t="s">
        <v>90</v>
      </c>
      <c r="M1350" s="7" t="str">
        <f t="shared" si="1708"/>
        <v>Couturière</v>
      </c>
      <c r="N1350" s="8">
        <v>45006</v>
      </c>
      <c r="P1350" s="7">
        <f t="shared" ca="1" si="1730"/>
        <v>25</v>
      </c>
      <c r="Q1350" s="8"/>
      <c r="R1350" s="7"/>
      <c r="S1350" s="7"/>
      <c r="T1350" s="9" t="s">
        <v>156</v>
      </c>
      <c r="U1350" s="7" t="str">
        <f t="shared" si="1719"/>
        <v>Contractuel</v>
      </c>
      <c r="V1350" s="8">
        <v>45689</v>
      </c>
      <c r="W1350" s="8">
        <f>VLOOKUP(B1350,[1]BASE!$A:$Q,17,0)</f>
        <v>45747</v>
      </c>
      <c r="X1350" s="8"/>
      <c r="Y1350" s="8"/>
      <c r="Z1350" s="8">
        <v>45006</v>
      </c>
      <c r="AA1350" s="7">
        <f t="shared" si="1720"/>
        <v>3</v>
      </c>
      <c r="AB1350" s="7">
        <f t="shared" si="1721"/>
        <v>2023</v>
      </c>
      <c r="AC1350" s="7">
        <f t="shared" si="1722"/>
        <v>2027</v>
      </c>
      <c r="AD1350" s="10" t="e">
        <f t="shared" ref="AD1350:AD1413" ca="1" si="1734">IF(#REF!="Non",(DAYS360(N1350,Q1350)/360),(DAYS360(N1350,TODAY())/360))</f>
        <v>#REF!</v>
      </c>
      <c r="AE1350" s="10" t="e">
        <f t="shared" ca="1" si="1724"/>
        <v>#REF!</v>
      </c>
      <c r="AF1350" s="8">
        <v>33267</v>
      </c>
      <c r="AG1350" s="11">
        <f t="shared" ca="1" si="1725"/>
        <v>34.123287671232873</v>
      </c>
      <c r="AH1350" s="10" t="str">
        <f t="shared" ca="1" si="1726"/>
        <v>&gt;25&lt; 35</v>
      </c>
      <c r="AI1350" s="12">
        <v>16282686</v>
      </c>
      <c r="AJ1350" s="13" t="s">
        <v>150</v>
      </c>
      <c r="AK1350" s="12" t="s">
        <v>5360</v>
      </c>
      <c r="AL1350" s="8">
        <v>41305</v>
      </c>
      <c r="AM1350" s="7" t="s">
        <v>108</v>
      </c>
      <c r="AN1350" s="7" t="s">
        <v>76</v>
      </c>
      <c r="AO1350">
        <v>2</v>
      </c>
      <c r="AQ1350">
        <v>3</v>
      </c>
      <c r="AR1350" s="14">
        <v>2</v>
      </c>
      <c r="AS1350" s="15">
        <f t="shared" si="1727"/>
        <v>45736.5</v>
      </c>
      <c r="AT1350" s="14" t="s">
        <v>163</v>
      </c>
      <c r="AU1350" s="12">
        <v>3.3069999999999999</v>
      </c>
      <c r="AV1350" s="17">
        <v>17</v>
      </c>
      <c r="AW1350" s="18" t="s">
        <v>201</v>
      </c>
      <c r="AX1350" s="19" t="s">
        <v>5361</v>
      </c>
      <c r="AY1350" s="17">
        <v>16</v>
      </c>
      <c r="AZ1350" s="14" t="s">
        <v>203</v>
      </c>
      <c r="BA1350" s="20" t="str">
        <f t="shared" si="1728"/>
        <v>17001000000324642116</v>
      </c>
      <c r="BB1350" s="31">
        <f t="shared" si="1729"/>
        <v>20</v>
      </c>
      <c r="BC1350" s="22" t="s">
        <v>5268</v>
      </c>
      <c r="BD1350" s="23" t="s">
        <v>115</v>
      </c>
      <c r="BF1350" s="8"/>
      <c r="BG1350" s="32">
        <v>24764929</v>
      </c>
      <c r="BH1350" s="32">
        <v>20186942</v>
      </c>
      <c r="BI1350" s="32"/>
      <c r="BJ1350" s="14" t="s">
        <v>371</v>
      </c>
      <c r="BK1350" s="14" t="str">
        <f t="shared" si="1713"/>
        <v>A-P7 AR</v>
      </c>
      <c r="BL1350" s="14" t="s">
        <v>288</v>
      </c>
      <c r="BM1350" s="25"/>
      <c r="BN1350" s="26" t="str">
        <f t="shared" si="1699"/>
        <v>17001000000324642116</v>
      </c>
      <c r="BO1350" s="27" t="str">
        <f>D1350</f>
        <v>LACHEB YOSRA</v>
      </c>
      <c r="BP1350" s="26">
        <f>B1350</f>
        <v>1352</v>
      </c>
      <c r="BQ1350" s="28"/>
    </row>
    <row r="1351" spans="1:69" x14ac:dyDescent="0.25">
      <c r="A1351" t="str">
        <f>VLOOKUP(B1351,[2]RH!$B:$BV,72,0)</f>
        <v>Non-Actif</v>
      </c>
      <c r="B1351" s="6">
        <v>1353</v>
      </c>
      <c r="C1351" s="7" t="s">
        <v>168</v>
      </c>
      <c r="D1351" s="7" t="s">
        <v>5362</v>
      </c>
      <c r="E1351" s="7" t="s">
        <v>67</v>
      </c>
      <c r="F1351" s="7" t="s">
        <v>118</v>
      </c>
      <c r="G1351" s="7" t="s">
        <v>220</v>
      </c>
      <c r="H1351" s="7" t="s">
        <v>2342</v>
      </c>
      <c r="I1351" s="7"/>
      <c r="J1351" s="7"/>
      <c r="K1351" s="7" t="s">
        <v>146</v>
      </c>
      <c r="L1351" s="7" t="s">
        <v>90</v>
      </c>
      <c r="M1351" s="7" t="str">
        <f t="shared" si="1708"/>
        <v>Couturière</v>
      </c>
      <c r="N1351" s="8">
        <v>45006</v>
      </c>
      <c r="P1351" s="7">
        <f t="shared" ca="1" si="1730"/>
        <v>-676</v>
      </c>
      <c r="Q1351" s="8">
        <v>45047</v>
      </c>
      <c r="R1351" s="7" t="s">
        <v>4476</v>
      </c>
      <c r="S1351" s="7"/>
      <c r="T1351" s="9" t="s">
        <v>156</v>
      </c>
      <c r="U1351" s="7" t="str">
        <f t="shared" si="1719"/>
        <v>Contractuel</v>
      </c>
      <c r="V1351" s="8">
        <v>45006</v>
      </c>
      <c r="W1351" s="8">
        <v>45046</v>
      </c>
      <c r="X1351" s="8"/>
      <c r="Y1351" s="8"/>
      <c r="Z1351" s="8">
        <v>45006</v>
      </c>
      <c r="AA1351" s="7">
        <f t="shared" si="1720"/>
        <v>3</v>
      </c>
      <c r="AB1351" s="7">
        <f t="shared" si="1721"/>
        <v>2023</v>
      </c>
      <c r="AC1351" s="7">
        <f t="shared" si="1722"/>
        <v>2027</v>
      </c>
      <c r="AD1351" s="10" t="e">
        <f t="shared" ref="AD1351:AD1414" ca="1" si="1735">IF(#REF!="Non",(DAYS360(N1351,Q1351)/360),(DAYS360(N1351,TODAY())/360))</f>
        <v>#REF!</v>
      </c>
      <c r="AE1351" s="10" t="e">
        <f t="shared" ca="1" si="1724"/>
        <v>#REF!</v>
      </c>
      <c r="AF1351" s="8">
        <v>32423</v>
      </c>
      <c r="AG1351" s="11">
        <f t="shared" ca="1" si="1725"/>
        <v>36.435616438356163</v>
      </c>
      <c r="AH1351" s="10" t="str">
        <f t="shared" ca="1" si="1726"/>
        <v>&gt;35&lt; 45</v>
      </c>
      <c r="AI1351" s="12"/>
      <c r="AJ1351" s="13"/>
      <c r="AK1351" s="12" t="s">
        <v>1837</v>
      </c>
      <c r="AL1351" s="8">
        <v>41877</v>
      </c>
      <c r="AM1351" s="7" t="s">
        <v>108</v>
      </c>
      <c r="AN1351" s="7" t="s">
        <v>76</v>
      </c>
      <c r="AQ1351" s="14">
        <v>3</v>
      </c>
      <c r="AR1351" s="14">
        <v>1</v>
      </c>
      <c r="AS1351" s="15">
        <f t="shared" si="1727"/>
        <v>45371.25</v>
      </c>
      <c r="AT1351" s="14" t="s">
        <v>163</v>
      </c>
      <c r="AU1351" s="12">
        <v>3.3069999999999999</v>
      </c>
      <c r="AV1351" s="17">
        <v>17</v>
      </c>
      <c r="AW1351" s="18" t="s">
        <v>201</v>
      </c>
      <c r="AX1351" s="19" t="s">
        <v>1838</v>
      </c>
      <c r="AY1351" s="17">
        <v>83</v>
      </c>
      <c r="AZ1351" s="14" t="s">
        <v>203</v>
      </c>
      <c r="BA1351" s="20" t="str">
        <f t="shared" si="1728"/>
        <v>17001000000290159683</v>
      </c>
      <c r="BB1351" s="31">
        <f t="shared" si="1729"/>
        <v>20</v>
      </c>
      <c r="BC1351" s="22" t="s">
        <v>5268</v>
      </c>
      <c r="BD1351" s="23" t="s">
        <v>115</v>
      </c>
      <c r="BF1351" s="8">
        <v>45006</v>
      </c>
      <c r="BG1351" s="32">
        <v>22237293</v>
      </c>
      <c r="BH1351" s="32">
        <v>20707370</v>
      </c>
      <c r="BI1351" s="32"/>
      <c r="BK1351" s="14" t="str">
        <f t="shared" si="1713"/>
        <v>-P6</v>
      </c>
      <c r="BL1351" s="14"/>
      <c r="BM1351" s="25"/>
      <c r="BN1351" s="26" t="str">
        <f t="shared" si="1699"/>
        <v>17001000000290159683</v>
      </c>
      <c r="BO1351" s="27"/>
      <c r="BP1351" s="26"/>
      <c r="BQ1351" s="28"/>
    </row>
    <row r="1352" spans="1:69" x14ac:dyDescent="0.25">
      <c r="A1352" t="str">
        <f>VLOOKUP(B1352,[2]RH!$B:$BV,72,0)</f>
        <v>si</v>
      </c>
      <c r="B1352" s="6">
        <v>1354</v>
      </c>
      <c r="C1352" s="7" t="s">
        <v>168</v>
      </c>
      <c r="D1352" s="7" t="s">
        <v>5363</v>
      </c>
      <c r="E1352" s="7" t="s">
        <v>67</v>
      </c>
      <c r="F1352" s="7" t="s">
        <v>118</v>
      </c>
      <c r="G1352" s="7" t="s">
        <v>220</v>
      </c>
      <c r="H1352" s="45" t="s">
        <v>562</v>
      </c>
      <c r="I1352" s="7" t="s">
        <v>579</v>
      </c>
      <c r="J1352" s="7" t="s">
        <v>281</v>
      </c>
      <c r="K1352" s="7" t="s">
        <v>146</v>
      </c>
      <c r="L1352" s="7" t="s">
        <v>90</v>
      </c>
      <c r="M1352" s="7" t="str">
        <f t="shared" si="1708"/>
        <v>Couturière</v>
      </c>
      <c r="N1352" s="8">
        <v>45012</v>
      </c>
      <c r="P1352" s="7">
        <f t="shared" ca="1" si="1730"/>
        <v>25</v>
      </c>
      <c r="Q1352" s="8"/>
      <c r="R1352" s="7"/>
      <c r="S1352" s="7"/>
      <c r="T1352" s="9" t="s">
        <v>156</v>
      </c>
      <c r="U1352" s="7" t="str">
        <f t="shared" si="1719"/>
        <v>Contractuel</v>
      </c>
      <c r="V1352" s="8">
        <v>45689</v>
      </c>
      <c r="W1352" s="8">
        <f>VLOOKUP(B1352,[1]BASE!$A:$Q,17,0)</f>
        <v>45747</v>
      </c>
      <c r="X1352" s="8"/>
      <c r="Y1352" s="8"/>
      <c r="Z1352" s="8">
        <v>45012</v>
      </c>
      <c r="AA1352" s="7">
        <f t="shared" si="1720"/>
        <v>3</v>
      </c>
      <c r="AB1352" s="7">
        <f t="shared" si="1721"/>
        <v>2023</v>
      </c>
      <c r="AC1352" s="7">
        <f t="shared" si="1722"/>
        <v>2027</v>
      </c>
      <c r="AD1352" s="10" t="e">
        <f t="shared" ref="AD1352:AD1415" ca="1" si="1736">IF(#REF!="Non",(DAYS360(N1352,Q1352)/360),(DAYS360(N1352,TODAY())/360))</f>
        <v>#REF!</v>
      </c>
      <c r="AE1352" s="10" t="e">
        <f t="shared" ca="1" si="1724"/>
        <v>#REF!</v>
      </c>
      <c r="AF1352" s="8">
        <v>29578</v>
      </c>
      <c r="AG1352" s="11">
        <f t="shared" ca="1" si="1725"/>
        <v>44.230136986301368</v>
      </c>
      <c r="AH1352" s="10" t="str">
        <f t="shared" ca="1" si="1726"/>
        <v>&gt;35&lt; 45</v>
      </c>
      <c r="AI1352" s="12">
        <v>12660739</v>
      </c>
      <c r="AJ1352" s="13" t="s">
        <v>106</v>
      </c>
      <c r="AK1352" s="12" t="s">
        <v>5364</v>
      </c>
      <c r="AL1352" s="8">
        <v>36599</v>
      </c>
      <c r="AM1352" s="7" t="s">
        <v>108</v>
      </c>
      <c r="AN1352" s="7" t="s">
        <v>76</v>
      </c>
      <c r="AO1352">
        <v>3</v>
      </c>
      <c r="AQ1352">
        <v>3</v>
      </c>
      <c r="AR1352" s="14">
        <v>2</v>
      </c>
      <c r="AS1352" s="15">
        <f t="shared" si="1727"/>
        <v>45742.5</v>
      </c>
      <c r="AT1352" s="14" t="s">
        <v>163</v>
      </c>
      <c r="AU1352" s="12">
        <v>3.3069999999999999</v>
      </c>
      <c r="AV1352" s="17">
        <v>17</v>
      </c>
      <c r="AW1352" s="18">
        <v>20600</v>
      </c>
      <c r="AX1352" s="19" t="s">
        <v>5365</v>
      </c>
      <c r="AY1352" s="17">
        <v>37</v>
      </c>
      <c r="AZ1352" s="14" t="s">
        <v>203</v>
      </c>
      <c r="BA1352" s="20" t="str">
        <f t="shared" si="1728"/>
        <v>17206000000324906237</v>
      </c>
      <c r="BB1352" s="31">
        <f t="shared" si="1729"/>
        <v>20</v>
      </c>
      <c r="BC1352" s="22" t="s">
        <v>5366</v>
      </c>
      <c r="BD1352" s="23" t="s">
        <v>341</v>
      </c>
      <c r="BF1352" s="8">
        <v>44999</v>
      </c>
      <c r="BG1352" s="32">
        <v>27859631</v>
      </c>
      <c r="BH1352" s="32">
        <v>20840443</v>
      </c>
      <c r="BI1352" s="32"/>
      <c r="BJ1352" t="s">
        <v>5367</v>
      </c>
      <c r="BK1352" s="14" t="str">
        <f t="shared" si="1713"/>
        <v>B-P6 AR</v>
      </c>
      <c r="BL1352" s="14" t="s">
        <v>595</v>
      </c>
      <c r="BM1352" s="25"/>
      <c r="BN1352" s="26" t="str">
        <f t="shared" si="1699"/>
        <v>17206000000324906237</v>
      </c>
      <c r="BO1352" s="27" t="str">
        <f>D1352</f>
        <v>HABIBI SAMIA</v>
      </c>
      <c r="BP1352" s="26">
        <f>B1352</f>
        <v>1354</v>
      </c>
      <c r="BQ1352" s="28"/>
    </row>
    <row r="1353" spans="1:69" x14ac:dyDescent="0.25">
      <c r="A1353" t="str">
        <f>VLOOKUP(B1353,[2]RH!$B:$BV,72,0)</f>
        <v>si</v>
      </c>
      <c r="B1353" s="6">
        <v>1355</v>
      </c>
      <c r="C1353" s="7" t="s">
        <v>168</v>
      </c>
      <c r="D1353" s="7" t="s">
        <v>5368</v>
      </c>
      <c r="E1353" s="7" t="s">
        <v>67</v>
      </c>
      <c r="F1353" s="7" t="s">
        <v>118</v>
      </c>
      <c r="G1353" s="7" t="s">
        <v>188</v>
      </c>
      <c r="H1353" s="7" t="s">
        <v>562</v>
      </c>
      <c r="I1353" s="7" t="s">
        <v>579</v>
      </c>
      <c r="J1353" s="7" t="s">
        <v>281</v>
      </c>
      <c r="K1353" s="7" t="s">
        <v>89</v>
      </c>
      <c r="L1353" s="7" t="s">
        <v>90</v>
      </c>
      <c r="M1353" s="7" t="str">
        <f t="shared" si="1708"/>
        <v>Team leader</v>
      </c>
      <c r="N1353" s="8">
        <v>45006</v>
      </c>
      <c r="P1353" s="7">
        <f t="shared" ca="1" si="1730"/>
        <v>55</v>
      </c>
      <c r="Q1353" s="8"/>
      <c r="R1353" s="7"/>
      <c r="S1353" s="7"/>
      <c r="T1353" s="9" t="s">
        <v>156</v>
      </c>
      <c r="U1353" s="7" t="str">
        <f t="shared" si="1719"/>
        <v>Contractuel</v>
      </c>
      <c r="V1353" s="8">
        <v>45689</v>
      </c>
      <c r="W1353" s="8">
        <f>VLOOKUP(B1353,[1]BASE!$A:$Q,17,0)</f>
        <v>45777</v>
      </c>
      <c r="X1353" s="8"/>
      <c r="Y1353" s="8"/>
      <c r="Z1353" s="8">
        <v>45006</v>
      </c>
      <c r="AA1353" s="7">
        <f t="shared" si="1720"/>
        <v>3</v>
      </c>
      <c r="AB1353" s="7">
        <f t="shared" si="1721"/>
        <v>2023</v>
      </c>
      <c r="AC1353" s="7">
        <f t="shared" si="1722"/>
        <v>2027</v>
      </c>
      <c r="AD1353" s="10" t="e">
        <f t="shared" ref="AD1353:AD1416" ca="1" si="1737">IF(#REF!="Non",(DAYS360(N1353,Q1353)/360),(DAYS360(N1353,TODAY())/360))</f>
        <v>#REF!</v>
      </c>
      <c r="AE1353" s="10" t="e">
        <f t="shared" ca="1" si="1724"/>
        <v>#REF!</v>
      </c>
      <c r="AF1353" s="8">
        <v>29835</v>
      </c>
      <c r="AG1353" s="11">
        <f t="shared" ca="1" si="1725"/>
        <v>43.526027397260272</v>
      </c>
      <c r="AH1353" s="10" t="str">
        <f t="shared" ca="1" si="1726"/>
        <v>&gt;35&lt; 45</v>
      </c>
      <c r="AI1353" s="12">
        <v>12622794</v>
      </c>
      <c r="AJ1353" s="13" t="s">
        <v>150</v>
      </c>
      <c r="AK1353" s="12" t="s">
        <v>5369</v>
      </c>
      <c r="AL1353" s="8">
        <v>44803</v>
      </c>
      <c r="AM1353" s="7" t="s">
        <v>108</v>
      </c>
      <c r="AN1353" s="7" t="s">
        <v>76</v>
      </c>
      <c r="AO1353">
        <v>1</v>
      </c>
      <c r="AQ1353">
        <v>5</v>
      </c>
      <c r="AR1353" s="14">
        <v>2</v>
      </c>
      <c r="AS1353" s="15">
        <f t="shared" si="1727"/>
        <v>45736.5</v>
      </c>
      <c r="AT1353" s="14" t="s">
        <v>163</v>
      </c>
      <c r="AU1353" s="12">
        <v>3.3069999999999999</v>
      </c>
      <c r="AV1353" s="17">
        <v>17</v>
      </c>
      <c r="AW1353" s="18" t="s">
        <v>201</v>
      </c>
      <c r="AX1353" s="19" t="s">
        <v>5370</v>
      </c>
      <c r="AY1353" s="17">
        <v>39</v>
      </c>
      <c r="AZ1353" s="14" t="s">
        <v>203</v>
      </c>
      <c r="BA1353" s="20" t="str">
        <f t="shared" si="1728"/>
        <v>17001000000324269539</v>
      </c>
      <c r="BB1353" s="31">
        <f t="shared" si="1729"/>
        <v>20</v>
      </c>
      <c r="BC1353" s="22" t="s">
        <v>4367</v>
      </c>
      <c r="BD1353" s="23" t="s">
        <v>341</v>
      </c>
      <c r="BF1353" s="8">
        <v>45279</v>
      </c>
      <c r="BG1353" s="32">
        <v>22133012</v>
      </c>
      <c r="BH1353" s="32">
        <v>55301822</v>
      </c>
      <c r="BI1353" s="32"/>
      <c r="BJ1353" t="s">
        <v>3806</v>
      </c>
      <c r="BK1353" s="14" t="str">
        <f t="shared" si="1713"/>
        <v>B-P6 AR</v>
      </c>
      <c r="BL1353" s="14" t="s">
        <v>198</v>
      </c>
      <c r="BM1353" s="25"/>
      <c r="BN1353" s="26" t="str">
        <f t="shared" si="1699"/>
        <v>17001000000324269539</v>
      </c>
      <c r="BO1353" s="27" t="str">
        <f>D1353</f>
        <v>JELASSI HANEN</v>
      </c>
      <c r="BP1353" s="26">
        <f>B1353</f>
        <v>1355</v>
      </c>
      <c r="BQ1353" s="28"/>
    </row>
    <row r="1354" spans="1:69" x14ac:dyDescent="0.25">
      <c r="A1354" t="str">
        <f>VLOOKUP(B1354,[2]RH!$B:$BV,72,0)</f>
        <v>si</v>
      </c>
      <c r="B1354" s="6">
        <v>1356</v>
      </c>
      <c r="C1354" s="7" t="s">
        <v>100</v>
      </c>
      <c r="D1354" s="7" t="s">
        <v>5371</v>
      </c>
      <c r="E1354" s="7" t="s">
        <v>67</v>
      </c>
      <c r="F1354" s="7" t="s">
        <v>258</v>
      </c>
      <c r="G1354" s="7" t="s">
        <v>561</v>
      </c>
      <c r="H1354" s="7" t="s">
        <v>225</v>
      </c>
      <c r="I1354" s="7" t="s">
        <v>882</v>
      </c>
      <c r="J1354" s="7" t="s">
        <v>281</v>
      </c>
      <c r="K1354" s="7" t="s">
        <v>89</v>
      </c>
      <c r="L1354" s="7" t="s">
        <v>90</v>
      </c>
      <c r="M1354" s="7" t="str">
        <f t="shared" si="1708"/>
        <v>Auditrice</v>
      </c>
      <c r="N1354" s="8">
        <v>44999</v>
      </c>
      <c r="P1354" s="7">
        <f t="shared" ca="1" si="1730"/>
        <v>-6</v>
      </c>
      <c r="Q1354" s="8"/>
      <c r="R1354" s="7"/>
      <c r="S1354" s="7"/>
      <c r="T1354" s="9" t="s">
        <v>156</v>
      </c>
      <c r="U1354" s="7" t="str">
        <f t="shared" si="1719"/>
        <v>Contractuel</v>
      </c>
      <c r="V1354" s="8">
        <v>45627</v>
      </c>
      <c r="W1354" s="8">
        <v>45716</v>
      </c>
      <c r="X1354" s="8">
        <f>N1354</f>
        <v>44999</v>
      </c>
      <c r="Y1354" s="8">
        <v>45364</v>
      </c>
      <c r="Z1354" s="8">
        <f>N1354</f>
        <v>44999</v>
      </c>
      <c r="AA1354" s="7">
        <f t="shared" si="1720"/>
        <v>3</v>
      </c>
      <c r="AB1354" s="7">
        <f t="shared" si="1721"/>
        <v>2023</v>
      </c>
      <c r="AC1354" s="7">
        <f t="shared" si="1722"/>
        <v>2027</v>
      </c>
      <c r="AD1354" s="10" t="e">
        <f t="shared" ref="AD1354:AD1417" ca="1" si="1738">IF(#REF!="Non",(DAYS360(N1354,Q1354)/360),(DAYS360(N1354,TODAY())/360))</f>
        <v>#REF!</v>
      </c>
      <c r="AE1354" s="10" t="e">
        <f t="shared" ca="1" si="1724"/>
        <v>#REF!</v>
      </c>
      <c r="AF1354" s="8">
        <v>36194</v>
      </c>
      <c r="AG1354" s="11">
        <f t="shared" ca="1" si="1725"/>
        <v>26.104109589041094</v>
      </c>
      <c r="AH1354" s="10" t="str">
        <f t="shared" ca="1" si="1726"/>
        <v>&gt;25&lt; 35</v>
      </c>
      <c r="AI1354" s="12"/>
      <c r="AJ1354" s="13"/>
      <c r="AK1354" s="12" t="s">
        <v>5372</v>
      </c>
      <c r="AL1354" s="8">
        <v>43378</v>
      </c>
      <c r="AM1354" s="7" t="s">
        <v>108</v>
      </c>
      <c r="AN1354" s="7" t="s">
        <v>109</v>
      </c>
      <c r="AQ1354">
        <v>3</v>
      </c>
      <c r="AR1354" s="14">
        <v>2</v>
      </c>
      <c r="AS1354" s="15">
        <f t="shared" si="1727"/>
        <v>45729.5</v>
      </c>
      <c r="AT1354" s="14" t="s">
        <v>163</v>
      </c>
      <c r="AU1354" s="12">
        <v>3.3069999999999999</v>
      </c>
      <c r="AV1354" s="17">
        <v>17</v>
      </c>
      <c r="AW1354" s="18" t="s">
        <v>201</v>
      </c>
      <c r="AX1354" s="19" t="s">
        <v>5373</v>
      </c>
      <c r="AY1354" s="17">
        <v>82</v>
      </c>
      <c r="AZ1354" s="14" t="s">
        <v>203</v>
      </c>
      <c r="BA1354" s="20" t="str">
        <f t="shared" si="1728"/>
        <v>17001000000319343782</v>
      </c>
      <c r="BB1354" s="31">
        <f t="shared" si="1729"/>
        <v>20</v>
      </c>
      <c r="BC1354" s="22" t="s">
        <v>5374</v>
      </c>
      <c r="BD1354" s="23" t="s">
        <v>85</v>
      </c>
      <c r="BF1354" s="8"/>
      <c r="BG1354" s="32"/>
      <c r="BH1354" s="32"/>
      <c r="BI1354" s="32"/>
      <c r="BJ1354" t="s">
        <v>431</v>
      </c>
      <c r="BK1354" s="14" t="str">
        <f>IF(K1354="CADRE","CADRE",CONCATENATE(J1354,"-",H1354))</f>
        <v>B-P6 AV</v>
      </c>
      <c r="BL1354" s="14" t="s">
        <v>288</v>
      </c>
      <c r="BM1354" s="25"/>
      <c r="BN1354" s="26" t="str">
        <f t="shared" si="1699"/>
        <v>17001000000319343782</v>
      </c>
      <c r="BO1354" s="27"/>
      <c r="BP1354" s="26"/>
      <c r="BQ1354" s="28"/>
    </row>
    <row r="1355" spans="1:69" x14ac:dyDescent="0.25">
      <c r="A1355" t="str">
        <f>VLOOKUP(B1355,[2]RH!$B:$BV,72,0)</f>
        <v>si</v>
      </c>
      <c r="B1355" s="6">
        <v>1357</v>
      </c>
      <c r="C1355" s="7" t="s">
        <v>100</v>
      </c>
      <c r="D1355" s="7" t="s">
        <v>5375</v>
      </c>
      <c r="E1355" s="7" t="s">
        <v>67</v>
      </c>
      <c r="F1355" s="7" t="s">
        <v>118</v>
      </c>
      <c r="G1355" s="7" t="s">
        <v>408</v>
      </c>
      <c r="H1355" s="7" t="s">
        <v>649</v>
      </c>
      <c r="I1355" s="7" t="s">
        <v>650</v>
      </c>
      <c r="J1355" s="7" t="s">
        <v>281</v>
      </c>
      <c r="K1355" s="7" t="s">
        <v>146</v>
      </c>
      <c r="L1355" s="7" t="s">
        <v>90</v>
      </c>
      <c r="M1355" s="7" t="str">
        <f t="shared" si="1708"/>
        <v>Alimentatrice</v>
      </c>
      <c r="N1355" s="8">
        <v>45000</v>
      </c>
      <c r="P1355" s="7">
        <f t="shared" ca="1" si="1730"/>
        <v>25</v>
      </c>
      <c r="Q1355" s="8"/>
      <c r="R1355" s="7"/>
      <c r="S1355" s="7"/>
      <c r="T1355" s="9" t="s">
        <v>156</v>
      </c>
      <c r="U1355" s="7" t="str">
        <f t="shared" si="1719"/>
        <v>Contractuel</v>
      </c>
      <c r="V1355" s="8">
        <v>45689</v>
      </c>
      <c r="W1355" s="8">
        <f>VLOOKUP(B1355,[1]BASE!$A:$Q,17,0)</f>
        <v>45747</v>
      </c>
      <c r="X1355" s="8"/>
      <c r="Y1355" s="8"/>
      <c r="Z1355" s="8">
        <v>45000</v>
      </c>
      <c r="AA1355" s="7">
        <f t="shared" si="1720"/>
        <v>3</v>
      </c>
      <c r="AB1355" s="7">
        <f t="shared" si="1721"/>
        <v>2023</v>
      </c>
      <c r="AC1355" s="7">
        <f t="shared" si="1722"/>
        <v>2027</v>
      </c>
      <c r="AD1355" s="10" t="e">
        <f t="shared" ref="AD1355:AD1418" ca="1" si="1739">IF(#REF!="Non",(DAYS360(N1355,Q1355)/360),(DAYS360(N1355,TODAY())/360))</f>
        <v>#REF!</v>
      </c>
      <c r="AE1355" s="10" t="e">
        <f t="shared" ca="1" si="1724"/>
        <v>#REF!</v>
      </c>
      <c r="AF1355" s="8">
        <v>38100</v>
      </c>
      <c r="AG1355" s="11">
        <f t="shared" ca="1" si="1725"/>
        <v>20.882191780821916</v>
      </c>
      <c r="AH1355" s="10" t="str">
        <f t="shared" ca="1" si="1726"/>
        <v>&lt; 25</v>
      </c>
      <c r="AI1355" s="12">
        <v>17562891</v>
      </c>
      <c r="AJ1355" s="13" t="s">
        <v>192</v>
      </c>
      <c r="AK1355" s="12">
        <v>13037433</v>
      </c>
      <c r="AL1355" s="8">
        <v>44678</v>
      </c>
      <c r="AM1355" s="7" t="s">
        <v>108</v>
      </c>
      <c r="AN1355" s="7" t="s">
        <v>109</v>
      </c>
      <c r="AQ1355">
        <v>3</v>
      </c>
      <c r="AR1355" s="14">
        <v>2</v>
      </c>
      <c r="AS1355" s="15">
        <f t="shared" si="1727"/>
        <v>45730.5</v>
      </c>
      <c r="AT1355" s="14" t="s">
        <v>163</v>
      </c>
      <c r="AU1355" s="12">
        <v>3.3069999999999999</v>
      </c>
      <c r="AV1355" s="17">
        <v>20</v>
      </c>
      <c r="AW1355" s="18" t="s">
        <v>2702</v>
      </c>
      <c r="AX1355" s="19">
        <v>22200896741</v>
      </c>
      <c r="AY1355" s="17">
        <v>75</v>
      </c>
      <c r="AZ1355" s="14" t="s">
        <v>818</v>
      </c>
      <c r="BA1355" s="20" t="str">
        <f t="shared" si="1728"/>
        <v>20004042220089674175</v>
      </c>
      <c r="BB1355" s="31">
        <f t="shared" si="1729"/>
        <v>20</v>
      </c>
      <c r="BC1355" s="22" t="s">
        <v>5376</v>
      </c>
      <c r="BD1355" s="23" t="s">
        <v>115</v>
      </c>
      <c r="BF1355" s="8"/>
      <c r="BG1355" s="32">
        <v>50082816</v>
      </c>
      <c r="BH1355" s="32">
        <v>21152560</v>
      </c>
      <c r="BI1355" s="32"/>
      <c r="BJ1355" t="s">
        <v>714</v>
      </c>
      <c r="BK1355" s="14" t="str">
        <f t="shared" ref="BK1355:BK1398" si="1740">IF(K1355="CADRE","CADRE",CONCATENATE(J1355,"-",H1355))</f>
        <v>B-Panda</v>
      </c>
      <c r="BL1355" s="14" t="s">
        <v>288</v>
      </c>
      <c r="BM1355" s="25"/>
      <c r="BN1355" s="26" t="str">
        <f t="shared" si="1699"/>
        <v>20004042220089674175</v>
      </c>
      <c r="BO1355" s="27"/>
      <c r="BP1355" s="26"/>
      <c r="BQ1355" s="28"/>
    </row>
    <row r="1356" spans="1:69" x14ac:dyDescent="0.25">
      <c r="A1356" t="str">
        <f>VLOOKUP(B1356,[2]RH!$B:$BV,72,0)</f>
        <v>Non-Actif</v>
      </c>
      <c r="B1356" s="6">
        <v>1358</v>
      </c>
      <c r="C1356" s="7" t="s">
        <v>168</v>
      </c>
      <c r="D1356" s="7" t="s">
        <v>5377</v>
      </c>
      <c r="E1356" s="7" t="s">
        <v>67</v>
      </c>
      <c r="F1356" s="7" t="s">
        <v>118</v>
      </c>
      <c r="G1356" s="7" t="s">
        <v>220</v>
      </c>
      <c r="H1356" s="7" t="s">
        <v>2342</v>
      </c>
      <c r="I1356" s="7" t="s">
        <v>579</v>
      </c>
      <c r="J1356" s="7" t="s">
        <v>281</v>
      </c>
      <c r="K1356" s="7" t="s">
        <v>146</v>
      </c>
      <c r="L1356" s="7" t="s">
        <v>90</v>
      </c>
      <c r="M1356" s="7" t="str">
        <f t="shared" si="1708"/>
        <v>Couturière</v>
      </c>
      <c r="N1356" s="8">
        <v>45001</v>
      </c>
      <c r="P1356" s="7">
        <f t="shared" ca="1" si="1730"/>
        <v>-553</v>
      </c>
      <c r="Q1356" s="8">
        <v>45154</v>
      </c>
      <c r="R1356" s="7" t="s">
        <v>5378</v>
      </c>
      <c r="S1356" s="7"/>
      <c r="T1356" s="9" t="s">
        <v>156</v>
      </c>
      <c r="U1356" s="7" t="str">
        <f t="shared" si="1719"/>
        <v>Contractuel</v>
      </c>
      <c r="V1356" s="8">
        <v>45139</v>
      </c>
      <c r="W1356" s="8">
        <v>45169</v>
      </c>
      <c r="X1356" s="8"/>
      <c r="Y1356" s="8"/>
      <c r="Z1356" s="8">
        <v>45001</v>
      </c>
      <c r="AA1356" s="7">
        <f t="shared" si="1720"/>
        <v>3</v>
      </c>
      <c r="AB1356" s="7">
        <f t="shared" si="1721"/>
        <v>2023</v>
      </c>
      <c r="AC1356" s="7">
        <f t="shared" si="1722"/>
        <v>2027</v>
      </c>
      <c r="AD1356" s="10" t="e">
        <f t="shared" ref="AD1356:AD1419" ca="1" si="1741">IF(#REF!="Non",(DAYS360(N1356,Q1356)/360),(DAYS360(N1356,TODAY())/360))</f>
        <v>#REF!</v>
      </c>
      <c r="AE1356" s="10" t="e">
        <f t="shared" ca="1" si="1724"/>
        <v>#REF!</v>
      </c>
      <c r="AF1356" s="8">
        <v>28286</v>
      </c>
      <c r="AG1356" s="11">
        <f t="shared" ca="1" si="1725"/>
        <v>47.769863013698632</v>
      </c>
      <c r="AH1356" s="10" t="str">
        <f t="shared" ca="1" si="1726"/>
        <v>&gt;45&lt; 55</v>
      </c>
      <c r="AI1356" s="12">
        <v>12572659</v>
      </c>
      <c r="AJ1356" s="13" t="s">
        <v>79</v>
      </c>
      <c r="AK1356" s="12" t="s">
        <v>5379</v>
      </c>
      <c r="AL1356" s="8">
        <v>44529</v>
      </c>
      <c r="AM1356" s="7" t="s">
        <v>108</v>
      </c>
      <c r="AN1356" s="7" t="s">
        <v>76</v>
      </c>
      <c r="AO1356">
        <v>4</v>
      </c>
      <c r="AQ1356" s="14">
        <v>3</v>
      </c>
      <c r="AR1356" s="14">
        <v>1</v>
      </c>
      <c r="AS1356" s="15">
        <f t="shared" si="1727"/>
        <v>45366.25</v>
      </c>
      <c r="AT1356" s="14" t="s">
        <v>163</v>
      </c>
      <c r="AU1356" s="12">
        <v>3.3069999999999999</v>
      </c>
      <c r="AV1356" s="17">
        <v>17</v>
      </c>
      <c r="AW1356" s="18" t="s">
        <v>3027</v>
      </c>
      <c r="AX1356" s="19" t="s">
        <v>5380</v>
      </c>
      <c r="AY1356" s="17" t="s">
        <v>150</v>
      </c>
      <c r="AZ1356" s="14" t="s">
        <v>203</v>
      </c>
      <c r="BA1356" s="20" t="str">
        <f t="shared" si="1728"/>
        <v>17206000000070951507</v>
      </c>
      <c r="BB1356" s="31">
        <f t="shared" si="1729"/>
        <v>20</v>
      </c>
      <c r="BC1356" s="22" t="s">
        <v>5381</v>
      </c>
      <c r="BD1356" s="23" t="s">
        <v>5382</v>
      </c>
      <c r="BF1356" s="8"/>
      <c r="BG1356" s="32" t="s">
        <v>5383</v>
      </c>
      <c r="BH1356" s="32">
        <v>24416239</v>
      </c>
      <c r="BI1356" s="32"/>
      <c r="BJ1356" t="s">
        <v>5384</v>
      </c>
      <c r="BK1356" s="14" t="str">
        <f t="shared" si="1740"/>
        <v>B-P6</v>
      </c>
      <c r="BL1356" s="14" t="s">
        <v>595</v>
      </c>
      <c r="BM1356" s="25"/>
      <c r="BN1356" s="26" t="str">
        <f t="shared" si="1699"/>
        <v>17206000000070951507</v>
      </c>
      <c r="BO1356" s="27"/>
      <c r="BP1356" s="26"/>
      <c r="BQ1356" s="28"/>
    </row>
    <row r="1357" spans="1:69" x14ac:dyDescent="0.25">
      <c r="A1357" t="str">
        <f>VLOOKUP(B1357,[2]RH!$B:$BV,72,0)</f>
        <v>Non-Actif</v>
      </c>
      <c r="B1357" s="6">
        <v>1359</v>
      </c>
      <c r="C1357" s="7" t="s">
        <v>168</v>
      </c>
      <c r="D1357" s="7" t="s">
        <v>5385</v>
      </c>
      <c r="E1357" s="7" t="s">
        <v>67</v>
      </c>
      <c r="F1357" s="7" t="s">
        <v>118</v>
      </c>
      <c r="G1357" s="7" t="s">
        <v>220</v>
      </c>
      <c r="H1357" s="7" t="s">
        <v>2342</v>
      </c>
      <c r="I1357" s="7" t="s">
        <v>579</v>
      </c>
      <c r="J1357" s="7" t="s">
        <v>281</v>
      </c>
      <c r="K1357" s="7" t="s">
        <v>146</v>
      </c>
      <c r="L1357" s="7" t="s">
        <v>90</v>
      </c>
      <c r="M1357" s="7" t="str">
        <f t="shared" si="1708"/>
        <v>Couturière</v>
      </c>
      <c r="N1357" s="8">
        <v>45001</v>
      </c>
      <c r="P1357" s="7">
        <f t="shared" ca="1" si="1730"/>
        <v>-553</v>
      </c>
      <c r="Q1357" s="8">
        <v>45154</v>
      </c>
      <c r="R1357" s="7" t="s">
        <v>5378</v>
      </c>
      <c r="S1357" s="7"/>
      <c r="T1357" s="9" t="s">
        <v>156</v>
      </c>
      <c r="U1357" s="7" t="str">
        <f t="shared" si="1719"/>
        <v>Contractuel</v>
      </c>
      <c r="V1357" s="8">
        <v>45139</v>
      </c>
      <c r="W1357" s="8">
        <v>45169</v>
      </c>
      <c r="X1357" s="8"/>
      <c r="Y1357" s="8"/>
      <c r="Z1357" s="8">
        <v>45001</v>
      </c>
      <c r="AA1357" s="7">
        <f t="shared" si="1720"/>
        <v>3</v>
      </c>
      <c r="AB1357" s="7">
        <f t="shared" si="1721"/>
        <v>2023</v>
      </c>
      <c r="AC1357" s="7">
        <f t="shared" si="1722"/>
        <v>2027</v>
      </c>
      <c r="AD1357" s="10" t="e">
        <f t="shared" ref="AD1357:AD1420" ca="1" si="1742">IF(#REF!="Non",(DAYS360(N1357,Q1357)/360),(DAYS360(N1357,TODAY())/360))</f>
        <v>#REF!</v>
      </c>
      <c r="AE1357" s="10" t="e">
        <f t="shared" ca="1" si="1724"/>
        <v>#REF!</v>
      </c>
      <c r="AF1357" s="8">
        <v>27660</v>
      </c>
      <c r="AG1357" s="11">
        <f t="shared" ca="1" si="1725"/>
        <v>49.484931506849314</v>
      </c>
      <c r="AH1357" s="10" t="str">
        <f t="shared" ca="1" si="1726"/>
        <v>&gt;45&lt; 55</v>
      </c>
      <c r="AI1357" s="12">
        <v>12312964</v>
      </c>
      <c r="AJ1357" s="13" t="s">
        <v>170</v>
      </c>
      <c r="AK1357" s="12" t="s">
        <v>5386</v>
      </c>
      <c r="AL1357" s="8">
        <v>37021</v>
      </c>
      <c r="AM1357" s="7" t="s">
        <v>108</v>
      </c>
      <c r="AN1357" s="7" t="s">
        <v>76</v>
      </c>
      <c r="AQ1357" s="14">
        <v>3</v>
      </c>
      <c r="AR1357" s="14">
        <v>1</v>
      </c>
      <c r="AS1357" s="15">
        <f t="shared" si="1727"/>
        <v>45366.25</v>
      </c>
      <c r="AT1357" s="14" t="s">
        <v>163</v>
      </c>
      <c r="AU1357" s="12">
        <v>3.3069999999999999</v>
      </c>
      <c r="AV1357" s="17">
        <v>17</v>
      </c>
      <c r="AW1357" s="18" t="s">
        <v>3027</v>
      </c>
      <c r="AX1357" s="19" t="s">
        <v>5387</v>
      </c>
      <c r="AY1357" s="17">
        <v>69</v>
      </c>
      <c r="AZ1357" s="14" t="s">
        <v>203</v>
      </c>
      <c r="BA1357" s="20" t="str">
        <f t="shared" si="1728"/>
        <v>17206000000083750269</v>
      </c>
      <c r="BB1357" s="31">
        <f t="shared" si="1729"/>
        <v>20</v>
      </c>
      <c r="BC1357" s="22" t="s">
        <v>5388</v>
      </c>
      <c r="BD1357" s="23" t="s">
        <v>491</v>
      </c>
      <c r="BF1357" s="8"/>
      <c r="BG1357" s="32" t="s">
        <v>5389</v>
      </c>
      <c r="BH1357" s="32">
        <v>29267488</v>
      </c>
      <c r="BI1357" s="32"/>
      <c r="BJ1357" t="s">
        <v>5390</v>
      </c>
      <c r="BK1357" s="14" t="str">
        <f t="shared" si="1740"/>
        <v>B-P6</v>
      </c>
      <c r="BL1357" s="14" t="s">
        <v>288</v>
      </c>
      <c r="BM1357" s="25"/>
      <c r="BN1357" s="26" t="str">
        <f t="shared" si="1699"/>
        <v>17206000000083750269</v>
      </c>
      <c r="BO1357" s="27"/>
      <c r="BP1357" s="26"/>
      <c r="BQ1357" s="28"/>
    </row>
    <row r="1358" spans="1:69" x14ac:dyDescent="0.25">
      <c r="A1358" t="str">
        <f>VLOOKUP(B1358,[2]RH!$B:$BV,72,0)</f>
        <v>Non-Actif</v>
      </c>
      <c r="B1358" s="6">
        <v>1360</v>
      </c>
      <c r="C1358" s="7" t="s">
        <v>168</v>
      </c>
      <c r="D1358" s="7" t="s">
        <v>5391</v>
      </c>
      <c r="E1358" s="7" t="s">
        <v>67</v>
      </c>
      <c r="F1358" s="7" t="s">
        <v>118</v>
      </c>
      <c r="G1358" s="7" t="s">
        <v>220</v>
      </c>
      <c r="H1358" s="7" t="s">
        <v>2342</v>
      </c>
      <c r="I1358" s="7" t="s">
        <v>579</v>
      </c>
      <c r="J1358" s="7" t="s">
        <v>281</v>
      </c>
      <c r="K1358" s="7" t="s">
        <v>146</v>
      </c>
      <c r="L1358" s="7" t="s">
        <v>90</v>
      </c>
      <c r="M1358" s="7" t="str">
        <f t="shared" si="1708"/>
        <v>Couturière</v>
      </c>
      <c r="N1358" s="8">
        <v>45001</v>
      </c>
      <c r="P1358" s="7">
        <f t="shared" ca="1" si="1730"/>
        <v>-553</v>
      </c>
      <c r="Q1358" s="8">
        <v>45154</v>
      </c>
      <c r="R1358" s="7" t="s">
        <v>5378</v>
      </c>
      <c r="S1358" s="7"/>
      <c r="T1358" s="9" t="s">
        <v>156</v>
      </c>
      <c r="U1358" s="7" t="str">
        <f t="shared" si="1719"/>
        <v>Contractuel</v>
      </c>
      <c r="V1358" s="8">
        <v>45139</v>
      </c>
      <c r="W1358" s="8">
        <v>45169</v>
      </c>
      <c r="X1358" s="8"/>
      <c r="Y1358" s="8"/>
      <c r="Z1358" s="8">
        <v>45001</v>
      </c>
      <c r="AA1358" s="7">
        <f t="shared" si="1720"/>
        <v>3</v>
      </c>
      <c r="AB1358" s="7">
        <f t="shared" si="1721"/>
        <v>2023</v>
      </c>
      <c r="AC1358" s="7">
        <f t="shared" si="1722"/>
        <v>2027</v>
      </c>
      <c r="AD1358" s="10" t="e">
        <f t="shared" ref="AD1358:AD1421" ca="1" si="1743">IF(#REF!="Non",(DAYS360(N1358,Q1358)/360),(DAYS360(N1358,TODAY())/360))</f>
        <v>#REF!</v>
      </c>
      <c r="AE1358" s="10" t="e">
        <f t="shared" ca="1" si="1724"/>
        <v>#REF!</v>
      </c>
      <c r="AF1358" s="8">
        <v>27050</v>
      </c>
      <c r="AG1358" s="11">
        <f t="shared" ca="1" si="1725"/>
        <v>51.156164383561645</v>
      </c>
      <c r="AH1358" s="10" t="str">
        <f t="shared" ca="1" si="1726"/>
        <v>&gt;45&lt; 55</v>
      </c>
      <c r="AI1358" s="12">
        <v>11831210</v>
      </c>
      <c r="AJ1358" s="13" t="s">
        <v>73</v>
      </c>
      <c r="AK1358" s="12" t="s">
        <v>5392</v>
      </c>
      <c r="AL1358" s="8">
        <v>39232</v>
      </c>
      <c r="AM1358" s="7" t="s">
        <v>108</v>
      </c>
      <c r="AN1358" s="7" t="s">
        <v>76</v>
      </c>
      <c r="AO1358">
        <v>3</v>
      </c>
      <c r="AQ1358" s="14">
        <v>3</v>
      </c>
      <c r="AR1358" s="14">
        <v>1</v>
      </c>
      <c r="AS1358" s="15">
        <f t="shared" si="1727"/>
        <v>45366.25</v>
      </c>
      <c r="AT1358" s="14" t="s">
        <v>163</v>
      </c>
      <c r="AU1358" s="12">
        <v>3.3069999999999999</v>
      </c>
      <c r="AV1358" s="17">
        <v>17</v>
      </c>
      <c r="AW1358" s="18" t="s">
        <v>3027</v>
      </c>
      <c r="AX1358" s="19" t="s">
        <v>5393</v>
      </c>
      <c r="AY1358" s="17">
        <v>73</v>
      </c>
      <c r="AZ1358" s="14" t="s">
        <v>203</v>
      </c>
      <c r="BA1358" s="20" t="str">
        <f t="shared" si="1728"/>
        <v>17206000000094083873</v>
      </c>
      <c r="BB1358" s="31">
        <f t="shared" si="1729"/>
        <v>20</v>
      </c>
      <c r="BC1358" s="22" t="s">
        <v>5394</v>
      </c>
      <c r="BD1358" s="23" t="s">
        <v>5382</v>
      </c>
      <c r="BF1358" s="8"/>
      <c r="BG1358" s="32" t="s">
        <v>5395</v>
      </c>
      <c r="BH1358" s="32" t="s">
        <v>5396</v>
      </c>
      <c r="BI1358" s="32"/>
      <c r="BJ1358" t="s">
        <v>5384</v>
      </c>
      <c r="BK1358" s="14" t="str">
        <f t="shared" si="1740"/>
        <v>B-P6</v>
      </c>
      <c r="BL1358" s="14" t="s">
        <v>595</v>
      </c>
      <c r="BM1358" s="25"/>
      <c r="BN1358" s="26" t="str">
        <f t="shared" si="1699"/>
        <v>17206000000094083873</v>
      </c>
      <c r="BO1358" s="27"/>
      <c r="BP1358" s="26"/>
      <c r="BQ1358" s="28"/>
    </row>
    <row r="1359" spans="1:69" x14ac:dyDescent="0.25">
      <c r="A1359" t="str">
        <f>VLOOKUP(B1359,[2]RH!$B:$BV,72,0)</f>
        <v>Non-Actif</v>
      </c>
      <c r="B1359" s="6">
        <v>1361</v>
      </c>
      <c r="C1359" s="7" t="s">
        <v>100</v>
      </c>
      <c r="D1359" s="7" t="s">
        <v>5397</v>
      </c>
      <c r="E1359" s="7" t="s">
        <v>67</v>
      </c>
      <c r="F1359" s="7" t="s">
        <v>118</v>
      </c>
      <c r="G1359" s="7" t="s">
        <v>220</v>
      </c>
      <c r="H1359" s="7" t="s">
        <v>2342</v>
      </c>
      <c r="I1359" s="7" t="s">
        <v>579</v>
      </c>
      <c r="J1359" s="7" t="s">
        <v>281</v>
      </c>
      <c r="K1359" s="7" t="s">
        <v>146</v>
      </c>
      <c r="L1359" s="7" t="s">
        <v>90</v>
      </c>
      <c r="M1359" s="7" t="str">
        <f t="shared" si="1708"/>
        <v>Couturière</v>
      </c>
      <c r="N1359" s="8">
        <v>45001</v>
      </c>
      <c r="P1359" s="7">
        <f t="shared" ca="1" si="1730"/>
        <v>-553</v>
      </c>
      <c r="Q1359" s="8">
        <v>45154</v>
      </c>
      <c r="R1359" s="7" t="s">
        <v>5378</v>
      </c>
      <c r="S1359" s="7"/>
      <c r="T1359" s="9" t="s">
        <v>156</v>
      </c>
      <c r="U1359" s="7" t="str">
        <f t="shared" si="1719"/>
        <v>Contractuel</v>
      </c>
      <c r="V1359" s="8">
        <v>45139</v>
      </c>
      <c r="W1359" s="8">
        <v>45169</v>
      </c>
      <c r="X1359" s="8"/>
      <c r="Y1359" s="8"/>
      <c r="Z1359" s="8">
        <v>45001</v>
      </c>
      <c r="AA1359" s="7">
        <f t="shared" si="1720"/>
        <v>3</v>
      </c>
      <c r="AB1359" s="7">
        <f t="shared" si="1721"/>
        <v>2023</v>
      </c>
      <c r="AC1359" s="7">
        <f t="shared" si="1722"/>
        <v>2027</v>
      </c>
      <c r="AD1359" s="10" t="e">
        <f t="shared" ref="AD1359:AD1422" ca="1" si="1744">IF(#REF!="Non",(DAYS360(N1359,Q1359)/360),(DAYS360(N1359,TODAY())/360))</f>
        <v>#REF!</v>
      </c>
      <c r="AE1359" s="10" t="e">
        <f t="shared" ca="1" si="1724"/>
        <v>#REF!</v>
      </c>
      <c r="AF1359" s="8">
        <v>37093</v>
      </c>
      <c r="AG1359" s="11">
        <f t="shared" ca="1" si="1725"/>
        <v>23.641095890410959</v>
      </c>
      <c r="AH1359" s="10" t="str">
        <f t="shared" ca="1" si="1726"/>
        <v>&lt; 25</v>
      </c>
      <c r="AI1359" s="12">
        <v>17156394</v>
      </c>
      <c r="AJ1359" s="13" t="s">
        <v>106</v>
      </c>
      <c r="AK1359" s="12" t="s">
        <v>5398</v>
      </c>
      <c r="AL1359" s="8">
        <v>42998</v>
      </c>
      <c r="AM1359" s="7" t="s">
        <v>108</v>
      </c>
      <c r="AN1359" s="7" t="s">
        <v>109</v>
      </c>
      <c r="AQ1359" s="14">
        <v>3</v>
      </c>
      <c r="AR1359" s="14">
        <v>1</v>
      </c>
      <c r="AS1359" s="15">
        <f t="shared" si="1727"/>
        <v>45366.25</v>
      </c>
      <c r="AT1359" s="14" t="s">
        <v>163</v>
      </c>
      <c r="AU1359" s="12">
        <v>3.3069999999999999</v>
      </c>
      <c r="AV1359" s="17">
        <v>17</v>
      </c>
      <c r="AW1359" s="18">
        <v>20600</v>
      </c>
      <c r="AX1359" s="19" t="s">
        <v>5399</v>
      </c>
      <c r="AY1359" s="17">
        <v>72</v>
      </c>
      <c r="AZ1359" s="14" t="s">
        <v>203</v>
      </c>
      <c r="BA1359" s="20" t="str">
        <f t="shared" si="1728"/>
        <v>17206000000260309572</v>
      </c>
      <c r="BB1359" s="31">
        <f t="shared" si="1729"/>
        <v>20</v>
      </c>
      <c r="BC1359" s="22" t="s">
        <v>5400</v>
      </c>
      <c r="BD1359" s="23" t="s">
        <v>5382</v>
      </c>
      <c r="BF1359" s="8"/>
      <c r="BG1359" s="32" t="s">
        <v>5401</v>
      </c>
      <c r="BH1359" s="32" t="s">
        <v>5402</v>
      </c>
      <c r="BI1359" s="32"/>
      <c r="BJ1359" t="s">
        <v>5384</v>
      </c>
      <c r="BK1359" s="14" t="str">
        <f t="shared" si="1740"/>
        <v>B-P6</v>
      </c>
      <c r="BL1359" s="14" t="s">
        <v>595</v>
      </c>
      <c r="BM1359" s="25"/>
      <c r="BN1359" s="26" t="str">
        <f t="shared" si="1699"/>
        <v>17206000000260309572</v>
      </c>
      <c r="BO1359" s="27"/>
      <c r="BP1359" s="26"/>
      <c r="BQ1359" s="28"/>
    </row>
    <row r="1360" spans="1:69" x14ac:dyDescent="0.25">
      <c r="A1360" t="str">
        <f>VLOOKUP(B1360,[2]RH!$B:$BV,72,0)</f>
        <v>Non-Actif</v>
      </c>
      <c r="B1360" s="6">
        <v>1362</v>
      </c>
      <c r="C1360" s="7" t="s">
        <v>168</v>
      </c>
      <c r="D1360" s="7" t="s">
        <v>5403</v>
      </c>
      <c r="E1360" s="7" t="s">
        <v>67</v>
      </c>
      <c r="F1360" s="7" t="s">
        <v>118</v>
      </c>
      <c r="G1360" s="7" t="s">
        <v>220</v>
      </c>
      <c r="H1360" s="7">
        <v>965</v>
      </c>
      <c r="I1360" s="7" t="s">
        <v>280</v>
      </c>
      <c r="J1360" s="7" t="s">
        <v>281</v>
      </c>
      <c r="K1360" s="7" t="s">
        <v>146</v>
      </c>
      <c r="L1360" s="7" t="s">
        <v>90</v>
      </c>
      <c r="M1360" s="7" t="str">
        <f t="shared" si="1708"/>
        <v>Couturière</v>
      </c>
      <c r="N1360" s="8">
        <v>45001</v>
      </c>
      <c r="P1360" s="7">
        <f t="shared" ca="1" si="1730"/>
        <v>-676</v>
      </c>
      <c r="Q1360" s="8">
        <v>45009</v>
      </c>
      <c r="R1360" s="7" t="s">
        <v>147</v>
      </c>
      <c r="S1360" s="7"/>
      <c r="T1360" s="9" t="s">
        <v>156</v>
      </c>
      <c r="U1360" s="7" t="str">
        <f t="shared" si="1719"/>
        <v>Contractuel</v>
      </c>
      <c r="V1360" s="8">
        <v>45001</v>
      </c>
      <c r="W1360" s="8">
        <v>45046</v>
      </c>
      <c r="X1360" s="8"/>
      <c r="Y1360" s="8"/>
      <c r="Z1360" s="8">
        <v>45001</v>
      </c>
      <c r="AA1360" s="7">
        <f t="shared" si="1720"/>
        <v>3</v>
      </c>
      <c r="AB1360" s="7">
        <f t="shared" si="1721"/>
        <v>2023</v>
      </c>
      <c r="AC1360" s="7">
        <f t="shared" si="1722"/>
        <v>2027</v>
      </c>
      <c r="AD1360" s="10" t="e">
        <f t="shared" ref="AD1360:AD1423" ca="1" si="1745">IF(#REF!="Non",(DAYS360(N1360,Q1360)/360),(DAYS360(N1360,TODAY())/360))</f>
        <v>#REF!</v>
      </c>
      <c r="AE1360" s="10" t="e">
        <f t="shared" ca="1" si="1724"/>
        <v>#REF!</v>
      </c>
      <c r="AF1360" s="8">
        <v>28786</v>
      </c>
      <c r="AG1360" s="11">
        <f t="shared" ca="1" si="1725"/>
        <v>46.4</v>
      </c>
      <c r="AH1360" s="10" t="str">
        <f t="shared" ca="1" si="1726"/>
        <v>&gt;45&lt; 55</v>
      </c>
      <c r="AI1360" s="12"/>
      <c r="AJ1360" s="13"/>
      <c r="AK1360" s="12" t="s">
        <v>5404</v>
      </c>
      <c r="AL1360" s="8">
        <v>44873</v>
      </c>
      <c r="AM1360" s="7" t="s">
        <v>108</v>
      </c>
      <c r="AN1360" s="7" t="s">
        <v>76</v>
      </c>
      <c r="AO1360">
        <v>2</v>
      </c>
      <c r="AQ1360" s="14">
        <v>3</v>
      </c>
      <c r="AR1360" s="14">
        <v>1</v>
      </c>
      <c r="AS1360" s="15">
        <f t="shared" si="1727"/>
        <v>45366.25</v>
      </c>
      <c r="AT1360" s="14" t="s">
        <v>163</v>
      </c>
      <c r="AU1360" s="12">
        <v>3.3069999999999999</v>
      </c>
      <c r="AV1360" s="17">
        <v>26</v>
      </c>
      <c r="AW1360" s="18" t="s">
        <v>215</v>
      </c>
      <c r="AX1360" s="19" t="s">
        <v>5405</v>
      </c>
      <c r="AY1360" s="17">
        <v>41</v>
      </c>
      <c r="AZ1360" s="14" t="s">
        <v>5406</v>
      </c>
      <c r="BA1360" s="20" t="str">
        <f t="shared" si="1728"/>
        <v>26006000890123749341</v>
      </c>
      <c r="BB1360" s="31">
        <f t="shared" si="1729"/>
        <v>20</v>
      </c>
      <c r="BC1360" s="22" t="s">
        <v>5407</v>
      </c>
      <c r="BD1360" s="23" t="s">
        <v>115</v>
      </c>
      <c r="BF1360" s="8"/>
      <c r="BG1360" s="32" t="s">
        <v>5408</v>
      </c>
      <c r="BH1360" s="32" t="s">
        <v>5409</v>
      </c>
      <c r="BI1360" s="32"/>
      <c r="BK1360" s="14" t="str">
        <f t="shared" si="1740"/>
        <v>B-965</v>
      </c>
      <c r="BL1360" s="14"/>
      <c r="BM1360" s="25"/>
      <c r="BN1360" s="26" t="str">
        <f t="shared" si="1699"/>
        <v>26006000890123749341</v>
      </c>
      <c r="BO1360" s="27"/>
      <c r="BP1360" s="26"/>
      <c r="BQ1360" s="28"/>
    </row>
    <row r="1361" spans="1:69" x14ac:dyDescent="0.25">
      <c r="A1361" t="str">
        <f>VLOOKUP(B1361,[2]RH!$B:$BV,72,0)</f>
        <v>Non-Actif</v>
      </c>
      <c r="B1361" s="6">
        <v>1363</v>
      </c>
      <c r="C1361" s="7" t="s">
        <v>168</v>
      </c>
      <c r="D1361" s="7" t="s">
        <v>5410</v>
      </c>
      <c r="E1361" s="7" t="s">
        <v>67</v>
      </c>
      <c r="F1361" s="7" t="s">
        <v>118</v>
      </c>
      <c r="G1361" s="7" t="s">
        <v>220</v>
      </c>
      <c r="H1361" s="7" t="s">
        <v>2342</v>
      </c>
      <c r="I1361" s="7" t="s">
        <v>579</v>
      </c>
      <c r="J1361" s="7" t="s">
        <v>281</v>
      </c>
      <c r="K1361" s="7" t="s">
        <v>146</v>
      </c>
      <c r="L1361" s="7" t="s">
        <v>90</v>
      </c>
      <c r="M1361" s="7" t="str">
        <f t="shared" si="1708"/>
        <v>Couturière</v>
      </c>
      <c r="N1361" s="8">
        <v>45001</v>
      </c>
      <c r="P1361" s="7">
        <f t="shared" ca="1" si="1730"/>
        <v>-553</v>
      </c>
      <c r="Q1361" s="8">
        <v>45154</v>
      </c>
      <c r="R1361" s="7" t="s">
        <v>5378</v>
      </c>
      <c r="S1361" s="7"/>
      <c r="T1361" s="9" t="s">
        <v>156</v>
      </c>
      <c r="U1361" s="7" t="str">
        <f t="shared" si="1719"/>
        <v>Contractuel</v>
      </c>
      <c r="V1361" s="8">
        <v>45139</v>
      </c>
      <c r="W1361" s="8">
        <v>45169</v>
      </c>
      <c r="X1361" s="8"/>
      <c r="Y1361" s="8"/>
      <c r="Z1361" s="8">
        <v>45001</v>
      </c>
      <c r="AA1361" s="7">
        <f t="shared" si="1720"/>
        <v>3</v>
      </c>
      <c r="AB1361" s="7">
        <f t="shared" si="1721"/>
        <v>2023</v>
      </c>
      <c r="AC1361" s="7">
        <f t="shared" si="1722"/>
        <v>2027</v>
      </c>
      <c r="AD1361" s="10" t="e">
        <f t="shared" ref="AD1361:AD1424" ca="1" si="1746">IF(#REF!="Non",(DAYS360(N1361,Q1361)/360),(DAYS360(N1361,TODAY())/360))</f>
        <v>#REF!</v>
      </c>
      <c r="AE1361" s="10" t="e">
        <f t="shared" ca="1" si="1724"/>
        <v>#REF!</v>
      </c>
      <c r="AF1361" s="8">
        <v>34095</v>
      </c>
      <c r="AG1361" s="11">
        <f t="shared" ca="1" si="1725"/>
        <v>31.854794520547944</v>
      </c>
      <c r="AH1361" s="10" t="str">
        <f t="shared" ca="1" si="1726"/>
        <v>&gt;25&lt; 35</v>
      </c>
      <c r="AI1361" s="12">
        <v>16293929</v>
      </c>
      <c r="AJ1361" s="13" t="s">
        <v>73</v>
      </c>
      <c r="AK1361" s="12" t="s">
        <v>5411</v>
      </c>
      <c r="AL1361" s="8">
        <v>44846</v>
      </c>
      <c r="AM1361" s="7" t="s">
        <v>108</v>
      </c>
      <c r="AN1361" s="7" t="s">
        <v>5165</v>
      </c>
      <c r="AO1361">
        <v>1</v>
      </c>
      <c r="AQ1361" s="14">
        <v>3</v>
      </c>
      <c r="AR1361" s="14">
        <v>1</v>
      </c>
      <c r="AS1361" s="15">
        <f t="shared" si="1727"/>
        <v>45366.25</v>
      </c>
      <c r="AT1361" s="14" t="s">
        <v>163</v>
      </c>
      <c r="AU1361" s="12">
        <v>3.3069999999999999</v>
      </c>
      <c r="AV1361" s="17">
        <v>17</v>
      </c>
      <c r="AW1361" s="18">
        <v>20600</v>
      </c>
      <c r="AX1361" s="19" t="s">
        <v>5412</v>
      </c>
      <c r="AY1361" s="17" t="s">
        <v>170</v>
      </c>
      <c r="AZ1361" s="14" t="s">
        <v>203</v>
      </c>
      <c r="BA1361" s="20" t="str">
        <f t="shared" si="1728"/>
        <v>17206000000123784109</v>
      </c>
      <c r="BB1361" s="31">
        <f t="shared" si="1729"/>
        <v>20</v>
      </c>
      <c r="BC1361" s="22" t="s">
        <v>5413</v>
      </c>
      <c r="BD1361" s="23" t="s">
        <v>5382</v>
      </c>
      <c r="BF1361" s="8"/>
      <c r="BG1361" s="32" t="s">
        <v>5414</v>
      </c>
      <c r="BH1361" s="32" t="s">
        <v>5415</v>
      </c>
      <c r="BI1361" s="32"/>
      <c r="BJ1361" t="s">
        <v>5384</v>
      </c>
      <c r="BK1361" s="14" t="str">
        <f t="shared" si="1740"/>
        <v>B-P6</v>
      </c>
      <c r="BL1361" s="14" t="s">
        <v>595</v>
      </c>
      <c r="BM1361" s="25"/>
      <c r="BN1361" s="26" t="str">
        <f t="shared" si="1699"/>
        <v>17206000000123784109</v>
      </c>
      <c r="BO1361" s="27"/>
      <c r="BP1361" s="26"/>
      <c r="BQ1361" s="28"/>
    </row>
    <row r="1362" spans="1:69" x14ac:dyDescent="0.25">
      <c r="A1362" t="str">
        <f>VLOOKUP(B1362,[2]RH!$B:$BV,72,0)</f>
        <v>Non-Actif</v>
      </c>
      <c r="B1362" s="6">
        <v>1364</v>
      </c>
      <c r="C1362" s="7" t="s">
        <v>168</v>
      </c>
      <c r="D1362" s="7" t="s">
        <v>5416</v>
      </c>
      <c r="E1362" s="7" t="s">
        <v>67</v>
      </c>
      <c r="F1362" s="7" t="s">
        <v>118</v>
      </c>
      <c r="G1362" s="7" t="s">
        <v>220</v>
      </c>
      <c r="H1362" s="7" t="s">
        <v>2342</v>
      </c>
      <c r="I1362" s="7" t="s">
        <v>579</v>
      </c>
      <c r="J1362" s="7" t="s">
        <v>281</v>
      </c>
      <c r="K1362" s="7" t="s">
        <v>146</v>
      </c>
      <c r="L1362" s="7" t="s">
        <v>90</v>
      </c>
      <c r="M1362" s="7" t="str">
        <f t="shared" si="1708"/>
        <v>Couturière</v>
      </c>
      <c r="N1362" s="8">
        <v>45001</v>
      </c>
      <c r="P1362" s="7">
        <f t="shared" ca="1" si="1730"/>
        <v>-553</v>
      </c>
      <c r="Q1362" s="8">
        <v>45154</v>
      </c>
      <c r="R1362" s="7" t="s">
        <v>5378</v>
      </c>
      <c r="S1362" s="7"/>
      <c r="T1362" s="9" t="s">
        <v>156</v>
      </c>
      <c r="U1362" s="7" t="str">
        <f t="shared" si="1719"/>
        <v>Contractuel</v>
      </c>
      <c r="V1362" s="8">
        <v>45139</v>
      </c>
      <c r="W1362" s="8">
        <v>45169</v>
      </c>
      <c r="X1362" s="8"/>
      <c r="Y1362" s="8"/>
      <c r="Z1362" s="8">
        <v>45001</v>
      </c>
      <c r="AA1362" s="7">
        <f t="shared" si="1720"/>
        <v>3</v>
      </c>
      <c r="AB1362" s="7">
        <f t="shared" si="1721"/>
        <v>2023</v>
      </c>
      <c r="AC1362" s="7">
        <f t="shared" si="1722"/>
        <v>2027</v>
      </c>
      <c r="AD1362" s="10" t="e">
        <f t="shared" ref="AD1362:AD1425" ca="1" si="1747">IF(#REF!="Non",(DAYS360(N1362,Q1362)/360),(DAYS360(N1362,TODAY())/360))</f>
        <v>#REF!</v>
      </c>
      <c r="AE1362" s="10" t="e">
        <f t="shared" ca="1" si="1724"/>
        <v>#REF!</v>
      </c>
      <c r="AF1362" s="8">
        <v>32044</v>
      </c>
      <c r="AG1362" s="11">
        <f t="shared" ca="1" si="1725"/>
        <v>37.473972602739728</v>
      </c>
      <c r="AH1362" s="10" t="str">
        <f t="shared" ca="1" si="1726"/>
        <v>&gt;35&lt; 45</v>
      </c>
      <c r="AI1362" s="12">
        <v>16186469</v>
      </c>
      <c r="AJ1362" s="13" t="s">
        <v>82</v>
      </c>
      <c r="AK1362" s="12" t="s">
        <v>5417</v>
      </c>
      <c r="AL1362" s="8">
        <v>44554</v>
      </c>
      <c r="AM1362" s="7" t="s">
        <v>108</v>
      </c>
      <c r="AN1362" s="7" t="s">
        <v>5165</v>
      </c>
      <c r="AO1362">
        <v>2</v>
      </c>
      <c r="AQ1362" s="14">
        <v>3</v>
      </c>
      <c r="AR1362" s="14">
        <v>1</v>
      </c>
      <c r="AS1362" s="15">
        <f t="shared" si="1727"/>
        <v>45366.25</v>
      </c>
      <c r="AT1362" s="14" t="s">
        <v>163</v>
      </c>
      <c r="AU1362" s="12">
        <v>3.3069999999999999</v>
      </c>
      <c r="AV1362" s="17" t="s">
        <v>272</v>
      </c>
      <c r="AW1362" s="18">
        <v>10800</v>
      </c>
      <c r="AX1362" s="19" t="s">
        <v>5418</v>
      </c>
      <c r="AY1362" s="17">
        <v>94</v>
      </c>
      <c r="AZ1362" s="14" t="s">
        <v>276</v>
      </c>
      <c r="BA1362" s="20" t="str">
        <f t="shared" si="1728"/>
        <v>25108000000090610994</v>
      </c>
      <c r="BB1362" s="31">
        <f t="shared" si="1729"/>
        <v>20</v>
      </c>
      <c r="BC1362" s="22" t="s">
        <v>5419</v>
      </c>
      <c r="BD1362" s="23" t="s">
        <v>5382</v>
      </c>
      <c r="BF1362" s="8"/>
      <c r="BG1362" s="32" t="s">
        <v>5420</v>
      </c>
      <c r="BH1362" s="32" t="s">
        <v>5421</v>
      </c>
      <c r="BI1362" s="32"/>
      <c r="BJ1362" t="s">
        <v>5384</v>
      </c>
      <c r="BK1362" s="14" t="str">
        <f t="shared" si="1740"/>
        <v>B-P6</v>
      </c>
      <c r="BL1362" s="14" t="s">
        <v>288</v>
      </c>
      <c r="BM1362" s="25"/>
      <c r="BN1362" s="26" t="str">
        <f t="shared" si="1699"/>
        <v>25108000000090610994</v>
      </c>
      <c r="BO1362" s="27"/>
      <c r="BP1362" s="26"/>
      <c r="BQ1362" s="28"/>
    </row>
    <row r="1363" spans="1:69" x14ac:dyDescent="0.25">
      <c r="A1363" t="str">
        <f>VLOOKUP(B1363,[2]RH!$B:$BV,72,0)</f>
        <v>Non-Actif</v>
      </c>
      <c r="B1363" s="6">
        <v>1365</v>
      </c>
      <c r="C1363" s="7" t="s">
        <v>168</v>
      </c>
      <c r="D1363" s="7" t="s">
        <v>5422</v>
      </c>
      <c r="E1363" s="7" t="s">
        <v>67</v>
      </c>
      <c r="F1363" s="7" t="s">
        <v>118</v>
      </c>
      <c r="G1363" s="7" t="s">
        <v>220</v>
      </c>
      <c r="H1363" s="7" t="s">
        <v>2342</v>
      </c>
      <c r="I1363" s="7"/>
      <c r="J1363" s="7"/>
      <c r="K1363" s="7" t="s">
        <v>146</v>
      </c>
      <c r="L1363" s="7" t="s">
        <v>90</v>
      </c>
      <c r="M1363" s="7" t="str">
        <f t="shared" si="1708"/>
        <v>Couturière</v>
      </c>
      <c r="N1363" s="8">
        <v>45001</v>
      </c>
      <c r="P1363" s="7">
        <f t="shared" ca="1" si="1730"/>
        <v>-615</v>
      </c>
      <c r="Q1363" s="8">
        <v>45061</v>
      </c>
      <c r="R1363" s="7" t="s">
        <v>5423</v>
      </c>
      <c r="S1363" s="7"/>
      <c r="T1363" s="9" t="s">
        <v>156</v>
      </c>
      <c r="U1363" s="7" t="str">
        <f t="shared" si="1719"/>
        <v>Contractuel</v>
      </c>
      <c r="V1363" s="8">
        <v>45047</v>
      </c>
      <c r="W1363" s="8">
        <v>45107</v>
      </c>
      <c r="X1363" s="8"/>
      <c r="Y1363" s="8"/>
      <c r="Z1363" s="8">
        <v>45001</v>
      </c>
      <c r="AA1363" s="7">
        <f t="shared" si="1720"/>
        <v>3</v>
      </c>
      <c r="AB1363" s="7">
        <f t="shared" si="1721"/>
        <v>2023</v>
      </c>
      <c r="AC1363" s="7">
        <f t="shared" si="1722"/>
        <v>2027</v>
      </c>
      <c r="AD1363" s="10" t="e">
        <f t="shared" ref="AD1363:AD1426" ca="1" si="1748">IF(#REF!="Non",(DAYS360(N1363,Q1363)/360),(DAYS360(N1363,TODAY())/360))</f>
        <v>#REF!</v>
      </c>
      <c r="AE1363" s="10" t="e">
        <f t="shared" ca="1" si="1724"/>
        <v>#REF!</v>
      </c>
      <c r="AF1363" s="8">
        <v>33722</v>
      </c>
      <c r="AG1363" s="11">
        <f t="shared" ca="1" si="1725"/>
        <v>32.876712328767127</v>
      </c>
      <c r="AH1363" s="10" t="str">
        <f t="shared" ca="1" si="1726"/>
        <v>&gt;25&lt; 35</v>
      </c>
      <c r="AI1363" s="12">
        <v>16293480</v>
      </c>
      <c r="AJ1363" s="13" t="s">
        <v>192</v>
      </c>
      <c r="AK1363" s="12" t="s">
        <v>5424</v>
      </c>
      <c r="AL1363" s="8">
        <v>40260</v>
      </c>
      <c r="AM1363" s="7" t="s">
        <v>108</v>
      </c>
      <c r="AN1363" s="7" t="s">
        <v>76</v>
      </c>
      <c r="AO1363">
        <v>1</v>
      </c>
      <c r="AQ1363" s="14">
        <v>3</v>
      </c>
      <c r="AR1363" s="14">
        <v>1</v>
      </c>
      <c r="AS1363" s="15">
        <f t="shared" si="1727"/>
        <v>45366.25</v>
      </c>
      <c r="AT1363" s="14" t="s">
        <v>163</v>
      </c>
      <c r="AU1363" s="12">
        <v>3.3069999999999999</v>
      </c>
      <c r="AV1363" s="17">
        <v>17</v>
      </c>
      <c r="AW1363" s="18">
        <v>20600</v>
      </c>
      <c r="AX1363" s="19" t="s">
        <v>5425</v>
      </c>
      <c r="AY1363" s="17">
        <v>64</v>
      </c>
      <c r="AZ1363" s="14" t="s">
        <v>203</v>
      </c>
      <c r="BA1363" s="20" t="str">
        <f t="shared" si="1728"/>
        <v>17206000000165068764</v>
      </c>
      <c r="BB1363" s="31">
        <f t="shared" si="1729"/>
        <v>20</v>
      </c>
      <c r="BC1363" s="22" t="s">
        <v>5413</v>
      </c>
      <c r="BD1363" s="23" t="s">
        <v>5382</v>
      </c>
      <c r="BF1363" s="8"/>
      <c r="BG1363" s="32" t="s">
        <v>5426</v>
      </c>
      <c r="BH1363" s="32" t="s">
        <v>5427</v>
      </c>
      <c r="BI1363" s="32"/>
      <c r="BK1363" s="14" t="str">
        <f t="shared" si="1740"/>
        <v>-P6</v>
      </c>
      <c r="BL1363" s="14"/>
      <c r="BM1363" s="25"/>
      <c r="BN1363" s="26" t="str">
        <f t="shared" si="1699"/>
        <v>17206000000165068764</v>
      </c>
      <c r="BO1363" s="27"/>
      <c r="BP1363" s="26"/>
      <c r="BQ1363" s="28"/>
    </row>
    <row r="1364" spans="1:69" x14ac:dyDescent="0.25">
      <c r="A1364" t="str">
        <f>VLOOKUP(B1364,[2]RH!$B:$BV,72,0)</f>
        <v>Non-Actif</v>
      </c>
      <c r="B1364" s="6">
        <v>1366</v>
      </c>
      <c r="C1364" s="7" t="s">
        <v>168</v>
      </c>
      <c r="D1364" s="7" t="s">
        <v>5428</v>
      </c>
      <c r="E1364" s="7" t="s">
        <v>67</v>
      </c>
      <c r="F1364" s="7" t="s">
        <v>118</v>
      </c>
      <c r="G1364" s="7" t="s">
        <v>220</v>
      </c>
      <c r="H1364" s="7" t="s">
        <v>2342</v>
      </c>
      <c r="I1364" s="7"/>
      <c r="J1364" s="7"/>
      <c r="K1364" s="7" t="s">
        <v>146</v>
      </c>
      <c r="L1364" s="7" t="s">
        <v>90</v>
      </c>
      <c r="M1364" s="7" t="str">
        <f t="shared" si="1708"/>
        <v>Couturière</v>
      </c>
      <c r="N1364" s="8">
        <v>45001</v>
      </c>
      <c r="P1364" s="7">
        <f t="shared" ca="1" si="1730"/>
        <v>-615</v>
      </c>
      <c r="Q1364" s="8">
        <v>45094</v>
      </c>
      <c r="R1364" s="7" t="s">
        <v>5429</v>
      </c>
      <c r="S1364" s="7"/>
      <c r="T1364" s="9" t="s">
        <v>156</v>
      </c>
      <c r="U1364" s="7" t="str">
        <f t="shared" si="1719"/>
        <v>Contractuel</v>
      </c>
      <c r="V1364" s="8">
        <v>45047</v>
      </c>
      <c r="W1364" s="8">
        <v>45107</v>
      </c>
      <c r="X1364" s="8"/>
      <c r="Y1364" s="8"/>
      <c r="Z1364" s="8">
        <v>45001</v>
      </c>
      <c r="AA1364" s="7">
        <f t="shared" si="1720"/>
        <v>3</v>
      </c>
      <c r="AB1364" s="7">
        <f t="shared" si="1721"/>
        <v>2023</v>
      </c>
      <c r="AC1364" s="7">
        <f t="shared" si="1722"/>
        <v>2027</v>
      </c>
      <c r="AD1364" s="10" t="e">
        <f t="shared" ref="AD1364:AD1427" ca="1" si="1749">IF(#REF!="Non",(DAYS360(N1364,Q1364)/360),(DAYS360(N1364,TODAY())/360))</f>
        <v>#REF!</v>
      </c>
      <c r="AE1364" s="10" t="e">
        <f t="shared" ca="1" si="1724"/>
        <v>#REF!</v>
      </c>
      <c r="AF1364" s="8">
        <v>35498</v>
      </c>
      <c r="AG1364" s="11">
        <f t="shared" ca="1" si="1725"/>
        <v>28.010958904109589</v>
      </c>
      <c r="AH1364" s="10" t="str">
        <f t="shared" ca="1" si="1726"/>
        <v>&gt;25&lt; 35</v>
      </c>
      <c r="AI1364" s="12">
        <v>16769250</v>
      </c>
      <c r="AJ1364" s="13" t="s">
        <v>170</v>
      </c>
      <c r="AK1364" s="12" t="s">
        <v>5430</v>
      </c>
      <c r="AL1364" s="8">
        <v>40999</v>
      </c>
      <c r="AM1364" s="7" t="s">
        <v>108</v>
      </c>
      <c r="AN1364" s="7" t="s">
        <v>76</v>
      </c>
      <c r="AO1364">
        <v>1</v>
      </c>
      <c r="AQ1364" s="14">
        <v>3</v>
      </c>
      <c r="AR1364" s="14">
        <v>1</v>
      </c>
      <c r="AS1364" s="15">
        <f t="shared" si="1727"/>
        <v>45366.25</v>
      </c>
      <c r="AT1364" s="14" t="s">
        <v>163</v>
      </c>
      <c r="AU1364" s="12">
        <v>3.3069999999999999</v>
      </c>
      <c r="AV1364" s="17">
        <v>17</v>
      </c>
      <c r="AW1364" s="18">
        <v>20600</v>
      </c>
      <c r="AX1364" s="19" t="s">
        <v>5431</v>
      </c>
      <c r="AY1364" s="17">
        <v>12</v>
      </c>
      <c r="AZ1364" s="14" t="s">
        <v>203</v>
      </c>
      <c r="BA1364" s="20" t="str">
        <f t="shared" si="1728"/>
        <v>17206000000222627012</v>
      </c>
      <c r="BB1364" s="31">
        <f t="shared" si="1729"/>
        <v>20</v>
      </c>
      <c r="BC1364" s="22" t="s">
        <v>5432</v>
      </c>
      <c r="BD1364" s="23" t="s">
        <v>5382</v>
      </c>
      <c r="BF1364" s="8"/>
      <c r="BG1364" s="32" t="s">
        <v>5433</v>
      </c>
      <c r="BH1364" s="32" t="s">
        <v>5434</v>
      </c>
      <c r="BI1364" s="32"/>
      <c r="BK1364" s="14" t="str">
        <f t="shared" si="1740"/>
        <v>-P6</v>
      </c>
      <c r="BL1364" s="14"/>
      <c r="BM1364" s="25"/>
      <c r="BN1364" s="26" t="str">
        <f t="shared" si="1699"/>
        <v>17206000000222627012</v>
      </c>
      <c r="BO1364" s="27"/>
      <c r="BP1364" s="26"/>
      <c r="BQ1364" s="28"/>
    </row>
    <row r="1365" spans="1:69" x14ac:dyDescent="0.25">
      <c r="A1365" t="str">
        <f>VLOOKUP(B1365,[2]RH!$B:$BV,72,0)</f>
        <v>Non-Actif</v>
      </c>
      <c r="B1365" s="6">
        <v>1367</v>
      </c>
      <c r="C1365" s="7" t="s">
        <v>168</v>
      </c>
      <c r="D1365" s="7" t="s">
        <v>5435</v>
      </c>
      <c r="E1365" s="7" t="s">
        <v>67</v>
      </c>
      <c r="F1365" s="7" t="s">
        <v>118</v>
      </c>
      <c r="G1365" s="7" t="s">
        <v>220</v>
      </c>
      <c r="H1365" s="7" t="s">
        <v>2342</v>
      </c>
      <c r="I1365" s="7"/>
      <c r="J1365" s="7"/>
      <c r="K1365" s="7" t="s">
        <v>146</v>
      </c>
      <c r="L1365" s="7" t="s">
        <v>90</v>
      </c>
      <c r="M1365" s="7" t="str">
        <f t="shared" si="1708"/>
        <v>Couturière</v>
      </c>
      <c r="N1365" s="8">
        <v>45001</v>
      </c>
      <c r="P1365" s="7">
        <f t="shared" ca="1" si="1730"/>
        <v>-676</v>
      </c>
      <c r="Q1365" s="8">
        <v>45050</v>
      </c>
      <c r="R1365" s="7" t="s">
        <v>137</v>
      </c>
      <c r="S1365" s="7"/>
      <c r="T1365" s="9" t="s">
        <v>156</v>
      </c>
      <c r="U1365" s="7" t="str">
        <f t="shared" si="1719"/>
        <v>Contractuel</v>
      </c>
      <c r="V1365" s="8">
        <v>45001</v>
      </c>
      <c r="W1365" s="8">
        <v>45046</v>
      </c>
      <c r="X1365" s="8"/>
      <c r="Y1365" s="8"/>
      <c r="Z1365" s="8">
        <v>45001</v>
      </c>
      <c r="AA1365" s="7">
        <f t="shared" si="1720"/>
        <v>3</v>
      </c>
      <c r="AB1365" s="7">
        <f t="shared" si="1721"/>
        <v>2023</v>
      </c>
      <c r="AC1365" s="7">
        <f t="shared" si="1722"/>
        <v>2027</v>
      </c>
      <c r="AD1365" s="10" t="e">
        <f t="shared" ref="AD1365:AD1428" ca="1" si="1750">IF(#REF!="Non",(DAYS360(N1365,Q1365)/360),(DAYS360(N1365,TODAY())/360))</f>
        <v>#REF!</v>
      </c>
      <c r="AE1365" s="10" t="e">
        <f t="shared" ca="1" si="1724"/>
        <v>#REF!</v>
      </c>
      <c r="AF1365" s="8">
        <v>34913</v>
      </c>
      <c r="AG1365" s="11">
        <f t="shared" ca="1" si="1725"/>
        <v>29.613698630136987</v>
      </c>
      <c r="AH1365" s="10" t="str">
        <f t="shared" ca="1" si="1726"/>
        <v>&gt;25&lt; 35</v>
      </c>
      <c r="AI1365" s="12">
        <v>16770251</v>
      </c>
      <c r="AJ1365" s="13" t="s">
        <v>120</v>
      </c>
      <c r="AK1365" s="12" t="s">
        <v>5436</v>
      </c>
      <c r="AL1365" s="8">
        <v>41185</v>
      </c>
      <c r="AM1365" s="7" t="s">
        <v>108</v>
      </c>
      <c r="AN1365" s="7" t="s">
        <v>5165</v>
      </c>
      <c r="AO1365">
        <v>1</v>
      </c>
      <c r="AQ1365" s="14">
        <v>3</v>
      </c>
      <c r="AR1365" s="14">
        <v>1</v>
      </c>
      <c r="AS1365" s="15">
        <f t="shared" si="1727"/>
        <v>45366.25</v>
      </c>
      <c r="AT1365" s="14" t="s">
        <v>163</v>
      </c>
      <c r="AU1365" s="12">
        <v>3.3069999999999999</v>
      </c>
      <c r="AV1365" s="17">
        <v>17</v>
      </c>
      <c r="AW1365" s="18">
        <v>20600</v>
      </c>
      <c r="AX1365" s="19" t="s">
        <v>5437</v>
      </c>
      <c r="AY1365" s="17">
        <v>39</v>
      </c>
      <c r="AZ1365" s="14" t="s">
        <v>203</v>
      </c>
      <c r="BA1365" s="20" t="str">
        <f t="shared" si="1728"/>
        <v>17206000000222626139</v>
      </c>
      <c r="BB1365" s="31">
        <f t="shared" si="1729"/>
        <v>20</v>
      </c>
      <c r="BC1365" s="22" t="s">
        <v>5438</v>
      </c>
      <c r="BD1365" s="23" t="s">
        <v>5382</v>
      </c>
      <c r="BF1365" s="8"/>
      <c r="BG1365" s="32" t="s">
        <v>5439</v>
      </c>
      <c r="BH1365" s="32" t="s">
        <v>5440</v>
      </c>
      <c r="BI1365" s="32"/>
      <c r="BK1365" s="14" t="str">
        <f t="shared" si="1740"/>
        <v>-P6</v>
      </c>
      <c r="BL1365" s="14"/>
      <c r="BM1365" s="25"/>
      <c r="BN1365" s="26" t="str">
        <f t="shared" si="1699"/>
        <v>17206000000222626139</v>
      </c>
      <c r="BO1365" s="27"/>
      <c r="BP1365" s="26"/>
      <c r="BQ1365" s="28"/>
    </row>
    <row r="1366" spans="1:69" x14ac:dyDescent="0.25">
      <c r="A1366" t="str">
        <f>VLOOKUP(B1366,[2]RH!$B:$BV,72,0)</f>
        <v>Non-Actif</v>
      </c>
      <c r="B1366" s="6">
        <v>1368</v>
      </c>
      <c r="C1366" s="7" t="s">
        <v>100</v>
      </c>
      <c r="D1366" s="7" t="s">
        <v>5441</v>
      </c>
      <c r="E1366" s="7" t="s">
        <v>67</v>
      </c>
      <c r="F1366" s="7" t="s">
        <v>118</v>
      </c>
      <c r="G1366" s="7" t="s">
        <v>220</v>
      </c>
      <c r="H1366" s="7" t="s">
        <v>2342</v>
      </c>
      <c r="I1366" s="7" t="s">
        <v>579</v>
      </c>
      <c r="J1366" s="7" t="s">
        <v>281</v>
      </c>
      <c r="K1366" s="7" t="s">
        <v>146</v>
      </c>
      <c r="L1366" s="7" t="s">
        <v>90</v>
      </c>
      <c r="M1366" s="7" t="str">
        <f t="shared" si="1708"/>
        <v>Couturière</v>
      </c>
      <c r="N1366" s="8">
        <v>45001</v>
      </c>
      <c r="P1366" s="7">
        <f t="shared" ca="1" si="1730"/>
        <v>-553</v>
      </c>
      <c r="Q1366" s="8">
        <v>45154</v>
      </c>
      <c r="R1366" s="7" t="s">
        <v>5378</v>
      </c>
      <c r="S1366" s="7"/>
      <c r="T1366" s="9" t="s">
        <v>156</v>
      </c>
      <c r="U1366" s="7" t="str">
        <f t="shared" si="1719"/>
        <v>Contractuel</v>
      </c>
      <c r="V1366" s="8">
        <v>45139</v>
      </c>
      <c r="W1366" s="8">
        <v>45169</v>
      </c>
      <c r="X1366" s="8"/>
      <c r="Y1366" s="8"/>
      <c r="Z1366" s="8">
        <v>45001</v>
      </c>
      <c r="AA1366" s="7">
        <f t="shared" si="1720"/>
        <v>3</v>
      </c>
      <c r="AB1366" s="7">
        <f t="shared" si="1721"/>
        <v>2023</v>
      </c>
      <c r="AC1366" s="7">
        <f t="shared" si="1722"/>
        <v>2027</v>
      </c>
      <c r="AD1366" s="10" t="e">
        <f t="shared" ref="AD1366:AD1429" ca="1" si="1751">IF(#REF!="Non",(DAYS360(N1366,Q1366)/360),(DAYS360(N1366,TODAY())/360))</f>
        <v>#REF!</v>
      </c>
      <c r="AE1366" s="10" t="e">
        <f t="shared" ca="1" si="1724"/>
        <v>#REF!</v>
      </c>
      <c r="AF1366" s="8">
        <v>30271</v>
      </c>
      <c r="AG1366" s="11">
        <f t="shared" ca="1" si="1725"/>
        <v>42.331506849315069</v>
      </c>
      <c r="AH1366" s="10" t="str">
        <f t="shared" ca="1" si="1726"/>
        <v>&gt;35&lt; 45</v>
      </c>
      <c r="AI1366" s="12">
        <v>16051697</v>
      </c>
      <c r="AJ1366" s="13" t="s">
        <v>82</v>
      </c>
      <c r="AK1366" s="12" t="s">
        <v>5442</v>
      </c>
      <c r="AL1366" s="8">
        <v>40392</v>
      </c>
      <c r="AM1366" s="7" t="s">
        <v>108</v>
      </c>
      <c r="AN1366" s="7" t="s">
        <v>109</v>
      </c>
      <c r="AQ1366" s="14">
        <v>3</v>
      </c>
      <c r="AR1366" s="14">
        <v>1</v>
      </c>
      <c r="AS1366" s="15">
        <f t="shared" si="1727"/>
        <v>45366.25</v>
      </c>
      <c r="AT1366" s="14" t="s">
        <v>163</v>
      </c>
      <c r="AU1366" s="12">
        <v>3.3069999999999999</v>
      </c>
      <c r="AV1366" s="17">
        <v>17</v>
      </c>
      <c r="AW1366" s="18">
        <v>20600</v>
      </c>
      <c r="AX1366" s="19" t="s">
        <v>5443</v>
      </c>
      <c r="AY1366" s="17">
        <v>90</v>
      </c>
      <c r="AZ1366" s="14" t="s">
        <v>203</v>
      </c>
      <c r="BA1366" s="20" t="str">
        <f t="shared" si="1728"/>
        <v>17206000000129572390</v>
      </c>
      <c r="BB1366" s="31">
        <f t="shared" si="1729"/>
        <v>20</v>
      </c>
      <c r="BC1366" s="22" t="s">
        <v>5444</v>
      </c>
      <c r="BD1366" s="23" t="s">
        <v>5382</v>
      </c>
      <c r="BF1366" s="8"/>
      <c r="BG1366" s="32" t="s">
        <v>5445</v>
      </c>
      <c r="BH1366" s="32" t="s">
        <v>5446</v>
      </c>
      <c r="BI1366" s="32"/>
      <c r="BJ1366" t="s">
        <v>5384</v>
      </c>
      <c r="BK1366" s="14" t="str">
        <f t="shared" si="1740"/>
        <v>B-P6</v>
      </c>
      <c r="BL1366" s="14" t="s">
        <v>595</v>
      </c>
      <c r="BM1366" s="25"/>
      <c r="BN1366" s="26" t="str">
        <f t="shared" si="1699"/>
        <v>17206000000129572390</v>
      </c>
      <c r="BO1366" s="27"/>
      <c r="BP1366" s="26"/>
      <c r="BQ1366" s="28"/>
    </row>
    <row r="1367" spans="1:69" x14ac:dyDescent="0.25">
      <c r="A1367" t="str">
        <f>VLOOKUP(B1367,[2]RH!$B:$BV,72,0)</f>
        <v>Non-Actif</v>
      </c>
      <c r="B1367" s="6">
        <v>1369</v>
      </c>
      <c r="C1367" s="7" t="s">
        <v>65</v>
      </c>
      <c r="D1367" s="7" t="s">
        <v>5447</v>
      </c>
      <c r="E1367" s="7" t="s">
        <v>67</v>
      </c>
      <c r="F1367" s="7" t="s">
        <v>118</v>
      </c>
      <c r="G1367" s="7" t="s">
        <v>220</v>
      </c>
      <c r="H1367" s="7" t="s">
        <v>5448</v>
      </c>
      <c r="I1367" s="7" t="s">
        <v>2487</v>
      </c>
      <c r="J1367" s="7" t="s">
        <v>190</v>
      </c>
      <c r="K1367" s="7" t="s">
        <v>146</v>
      </c>
      <c r="L1367" s="7" t="s">
        <v>90</v>
      </c>
      <c r="M1367" s="7" t="str">
        <f t="shared" si="1708"/>
        <v>Couturière</v>
      </c>
      <c r="N1367" s="8">
        <v>45001</v>
      </c>
      <c r="P1367" s="7">
        <f t="shared" ca="1" si="1730"/>
        <v>-340</v>
      </c>
      <c r="Q1367" s="8">
        <v>45337</v>
      </c>
      <c r="R1367" s="7" t="s">
        <v>5429</v>
      </c>
      <c r="S1367" s="7"/>
      <c r="T1367" s="9" t="s">
        <v>156</v>
      </c>
      <c r="U1367" s="7" t="str">
        <f t="shared" si="1719"/>
        <v>Contractuel</v>
      </c>
      <c r="V1367" s="8">
        <v>45323</v>
      </c>
      <c r="W1367" s="8">
        <v>45382</v>
      </c>
      <c r="X1367" s="8"/>
      <c r="Y1367" s="8"/>
      <c r="Z1367" s="8">
        <v>45001</v>
      </c>
      <c r="AA1367" s="7">
        <f t="shared" si="1720"/>
        <v>3</v>
      </c>
      <c r="AB1367" s="7">
        <f t="shared" si="1721"/>
        <v>2023</v>
      </c>
      <c r="AC1367" s="7">
        <f t="shared" si="1722"/>
        <v>2027</v>
      </c>
      <c r="AD1367" s="10" t="e">
        <f t="shared" ref="AD1367:AD1430" ca="1" si="1752">IF(#REF!="Non",(DAYS360(N1367,Q1367)/360),(DAYS360(N1367,TODAY())/360))</f>
        <v>#REF!</v>
      </c>
      <c r="AE1367" s="10" t="e">
        <f t="shared" ca="1" si="1724"/>
        <v>#REF!</v>
      </c>
      <c r="AF1367" s="8">
        <v>30940</v>
      </c>
      <c r="AG1367" s="11">
        <f t="shared" ca="1" si="1725"/>
        <v>40.4986301369863</v>
      </c>
      <c r="AH1367" s="10" t="str">
        <f t="shared" ca="1" si="1726"/>
        <v>&gt;35&lt; 45</v>
      </c>
      <c r="AI1367" s="12">
        <v>16046425</v>
      </c>
      <c r="AJ1367" s="13" t="s">
        <v>192</v>
      </c>
      <c r="AK1367" s="12" t="s">
        <v>5449</v>
      </c>
      <c r="AL1367" s="8">
        <v>37986</v>
      </c>
      <c r="AM1367" s="7" t="s">
        <v>75</v>
      </c>
      <c r="AN1367" s="7" t="s">
        <v>109</v>
      </c>
      <c r="AQ1367" s="14">
        <v>3</v>
      </c>
      <c r="AR1367" s="14">
        <v>1</v>
      </c>
      <c r="AS1367" s="15">
        <f t="shared" si="1727"/>
        <v>45366.25</v>
      </c>
      <c r="AT1367" s="14" t="s">
        <v>163</v>
      </c>
      <c r="AU1367" s="12">
        <v>3.3069999999999999</v>
      </c>
      <c r="AV1367" s="17" t="s">
        <v>106</v>
      </c>
      <c r="AW1367" s="18">
        <v>40100</v>
      </c>
      <c r="AX1367" s="19" t="s">
        <v>5450</v>
      </c>
      <c r="AY1367" s="17">
        <v>67</v>
      </c>
      <c r="AZ1367" s="14" t="s">
        <v>5451</v>
      </c>
      <c r="BA1367" s="20" t="str">
        <f t="shared" si="1728"/>
        <v>05401000016502609067</v>
      </c>
      <c r="BB1367" s="31">
        <f t="shared" si="1729"/>
        <v>20</v>
      </c>
      <c r="BC1367" s="22" t="s">
        <v>5452</v>
      </c>
      <c r="BD1367" s="23" t="s">
        <v>5382</v>
      </c>
      <c r="BF1367" s="8"/>
      <c r="BG1367" s="32" t="s">
        <v>5453</v>
      </c>
      <c r="BH1367" s="32" t="s">
        <v>5454</v>
      </c>
      <c r="BI1367" s="32"/>
      <c r="BJ1367" t="s">
        <v>5384</v>
      </c>
      <c r="BK1367" s="14" t="str">
        <f t="shared" si="1740"/>
        <v>A-P7</v>
      </c>
      <c r="BL1367" s="14" t="s">
        <v>288</v>
      </c>
      <c r="BM1367" s="25"/>
      <c r="BN1367" s="26" t="str">
        <f t="shared" si="1699"/>
        <v>05401000016502609067</v>
      </c>
      <c r="BO1367" s="27" t="str">
        <f>D1367</f>
        <v>TRABELSI RIADH</v>
      </c>
      <c r="BP1367" s="26">
        <f>B1367</f>
        <v>1369</v>
      </c>
      <c r="BQ1367" s="28"/>
    </row>
    <row r="1368" spans="1:69" x14ac:dyDescent="0.25">
      <c r="A1368" t="str">
        <f>VLOOKUP(B1368,[2]RH!$B:$BV,72,0)</f>
        <v>Non-Actif</v>
      </c>
      <c r="B1368" s="6">
        <v>1370</v>
      </c>
      <c r="C1368" s="7" t="s">
        <v>100</v>
      </c>
      <c r="D1368" s="7" t="s">
        <v>5455</v>
      </c>
      <c r="E1368" s="7" t="s">
        <v>67</v>
      </c>
      <c r="F1368" s="7" t="s">
        <v>118</v>
      </c>
      <c r="G1368" s="7" t="s">
        <v>220</v>
      </c>
      <c r="H1368" s="7" t="s">
        <v>649</v>
      </c>
      <c r="I1368" s="7" t="s">
        <v>650</v>
      </c>
      <c r="J1368" s="7" t="s">
        <v>281</v>
      </c>
      <c r="K1368" s="7" t="s">
        <v>146</v>
      </c>
      <c r="L1368" s="7" t="s">
        <v>90</v>
      </c>
      <c r="M1368" s="7" t="str">
        <f t="shared" si="1708"/>
        <v>Couturière</v>
      </c>
      <c r="N1368" s="8">
        <v>45001</v>
      </c>
      <c r="P1368" s="7">
        <f t="shared" ca="1" si="1730"/>
        <v>-676</v>
      </c>
      <c r="Q1368" s="8">
        <v>45003</v>
      </c>
      <c r="R1368" s="7" t="s">
        <v>161</v>
      </c>
      <c r="S1368" s="7"/>
      <c r="T1368" s="9" t="s">
        <v>156</v>
      </c>
      <c r="U1368" s="7" t="str">
        <f t="shared" si="1719"/>
        <v>Contractuel</v>
      </c>
      <c r="V1368" s="8">
        <v>45001</v>
      </c>
      <c r="W1368" s="8">
        <v>45046</v>
      </c>
      <c r="X1368" s="8"/>
      <c r="Y1368" s="8"/>
      <c r="Z1368" s="8">
        <v>45001</v>
      </c>
      <c r="AA1368" s="7">
        <f t="shared" si="1720"/>
        <v>3</v>
      </c>
      <c r="AB1368" s="7">
        <f t="shared" si="1721"/>
        <v>2023</v>
      </c>
      <c r="AC1368" s="7">
        <f t="shared" si="1722"/>
        <v>2027</v>
      </c>
      <c r="AD1368" s="10" t="e">
        <f t="shared" ref="AD1368:AD1431" ca="1" si="1753">IF(#REF!="Non",(DAYS360(N1368,Q1368)/360),(DAYS360(N1368,TODAY())/360))</f>
        <v>#REF!</v>
      </c>
      <c r="AE1368" s="10" t="e">
        <f t="shared" ca="1" si="1724"/>
        <v>#REF!</v>
      </c>
      <c r="AF1368" s="8">
        <v>34621</v>
      </c>
      <c r="AG1368" s="11">
        <f t="shared" ca="1" si="1725"/>
        <v>30.413698630136988</v>
      </c>
      <c r="AH1368" s="10" t="str">
        <f t="shared" ca="1" si="1726"/>
        <v>&gt;25&lt; 35</v>
      </c>
      <c r="AI1368" s="12"/>
      <c r="AJ1368" s="13"/>
      <c r="AK1368" s="12" t="s">
        <v>3998</v>
      </c>
      <c r="AL1368" s="8">
        <v>44940</v>
      </c>
      <c r="AM1368" s="7" t="s">
        <v>108</v>
      </c>
      <c r="AN1368" s="7" t="s">
        <v>109</v>
      </c>
      <c r="AQ1368" s="14">
        <v>3</v>
      </c>
      <c r="AR1368" s="14">
        <v>1</v>
      </c>
      <c r="AS1368" s="15">
        <f t="shared" si="1727"/>
        <v>45366.25</v>
      </c>
      <c r="AT1368" s="14" t="s">
        <v>163</v>
      </c>
      <c r="AU1368" s="12">
        <v>3.3069999999999999</v>
      </c>
      <c r="AV1368" s="17" t="s">
        <v>73</v>
      </c>
      <c r="AW1368" s="18" t="s">
        <v>1445</v>
      </c>
      <c r="AX1368" s="19">
        <v>61130187663</v>
      </c>
      <c r="AY1368" s="17">
        <v>64</v>
      </c>
      <c r="AZ1368" s="14" t="s">
        <v>5112</v>
      </c>
      <c r="BA1368" s="20" t="str">
        <f t="shared" si="1728"/>
        <v>01038076113018766364</v>
      </c>
      <c r="BB1368" s="31">
        <f t="shared" si="1729"/>
        <v>20</v>
      </c>
      <c r="BC1368" s="22" t="s">
        <v>5456</v>
      </c>
      <c r="BD1368" s="23" t="s">
        <v>115</v>
      </c>
      <c r="BF1368" s="8"/>
      <c r="BG1368" s="32" t="s">
        <v>5457</v>
      </c>
      <c r="BH1368" s="32" t="s">
        <v>5458</v>
      </c>
      <c r="BI1368" s="32"/>
      <c r="BK1368" s="14" t="str">
        <f t="shared" si="1740"/>
        <v>B-Panda</v>
      </c>
      <c r="BL1368" s="14"/>
      <c r="BM1368" s="25"/>
      <c r="BN1368" s="26"/>
      <c r="BO1368" s="27"/>
      <c r="BP1368" s="26"/>
      <c r="BQ1368" s="28"/>
    </row>
    <row r="1369" spans="1:69" x14ac:dyDescent="0.25">
      <c r="A1369" t="str">
        <f>VLOOKUP(B1369,[2]RH!$B:$BV,72,0)</f>
        <v>Non-Actif</v>
      </c>
      <c r="B1369" s="6">
        <v>1371</v>
      </c>
      <c r="C1369" s="7" t="s">
        <v>65</v>
      </c>
      <c r="D1369" s="7" t="s">
        <v>5459</v>
      </c>
      <c r="E1369" s="7" t="s">
        <v>67</v>
      </c>
      <c r="F1369" s="7" t="s">
        <v>118</v>
      </c>
      <c r="G1369" s="7" t="s">
        <v>220</v>
      </c>
      <c r="H1369" s="7" t="s">
        <v>2342</v>
      </c>
      <c r="I1369" s="7"/>
      <c r="J1369" s="7"/>
      <c r="K1369" s="7" t="s">
        <v>146</v>
      </c>
      <c r="L1369" s="7" t="s">
        <v>90</v>
      </c>
      <c r="M1369" s="7" t="str">
        <f t="shared" si="1708"/>
        <v>Couturière</v>
      </c>
      <c r="N1369" s="8">
        <v>45001</v>
      </c>
      <c r="P1369" s="7">
        <f t="shared" ca="1" si="1730"/>
        <v>-676</v>
      </c>
      <c r="Q1369" s="8">
        <v>45004</v>
      </c>
      <c r="R1369" s="7" t="s">
        <v>147</v>
      </c>
      <c r="S1369" s="7"/>
      <c r="T1369" s="9" t="s">
        <v>156</v>
      </c>
      <c r="U1369" s="7" t="str">
        <f t="shared" si="1719"/>
        <v>Contractuel</v>
      </c>
      <c r="V1369" s="8">
        <v>45001</v>
      </c>
      <c r="W1369" s="8">
        <v>45046</v>
      </c>
      <c r="X1369" s="8"/>
      <c r="Y1369" s="8"/>
      <c r="Z1369" s="8">
        <v>45001</v>
      </c>
      <c r="AA1369" s="7">
        <f t="shared" si="1720"/>
        <v>3</v>
      </c>
      <c r="AB1369" s="7">
        <f t="shared" si="1721"/>
        <v>2023</v>
      </c>
      <c r="AC1369" s="7">
        <f t="shared" si="1722"/>
        <v>2027</v>
      </c>
      <c r="AD1369" s="10" t="e">
        <f t="shared" ref="AD1369:AD1432" ca="1" si="1754">IF(#REF!="Non",(DAYS360(N1369,Q1369)/360),(DAYS360(N1369,TODAY())/360))</f>
        <v>#REF!</v>
      </c>
      <c r="AE1369" s="10" t="e">
        <f t="shared" ca="1" si="1724"/>
        <v>#REF!</v>
      </c>
      <c r="AF1369" s="8">
        <v>27872</v>
      </c>
      <c r="AG1369" s="11">
        <f t="shared" ca="1" si="1725"/>
        <v>48.904109589041099</v>
      </c>
      <c r="AH1369" s="10" t="str">
        <f t="shared" ca="1" si="1726"/>
        <v>&gt;45&lt; 55</v>
      </c>
      <c r="AI1369" s="12">
        <v>12059839</v>
      </c>
      <c r="AJ1369" s="13" t="s">
        <v>170</v>
      </c>
      <c r="AK1369" s="12" t="s">
        <v>5460</v>
      </c>
      <c r="AL1369" s="8">
        <v>38853</v>
      </c>
      <c r="AM1369" s="7" t="s">
        <v>75</v>
      </c>
      <c r="AN1369" s="7" t="s">
        <v>76</v>
      </c>
      <c r="AO1369">
        <v>2</v>
      </c>
      <c r="AQ1369" s="14">
        <v>3</v>
      </c>
      <c r="AR1369" s="14">
        <v>1</v>
      </c>
      <c r="AS1369" s="15">
        <f t="shared" si="1727"/>
        <v>45366.25</v>
      </c>
      <c r="AT1369" s="14" t="s">
        <v>163</v>
      </c>
      <c r="AU1369" s="12">
        <v>3.3069999999999999</v>
      </c>
      <c r="AV1369" s="17"/>
      <c r="AW1369" s="18"/>
      <c r="AX1369" s="19"/>
      <c r="AY1369" s="17"/>
      <c r="AZ1369" s="14"/>
      <c r="BA1369" s="20" t="str">
        <f t="shared" si="1728"/>
        <v/>
      </c>
      <c r="BB1369" s="31">
        <f t="shared" si="1729"/>
        <v>0</v>
      </c>
      <c r="BC1369" s="22" t="s">
        <v>5461</v>
      </c>
      <c r="BD1369" s="23" t="s">
        <v>5382</v>
      </c>
      <c r="BF1369" s="8"/>
      <c r="BG1369" s="32" t="s">
        <v>5462</v>
      </c>
      <c r="BH1369" s="32" t="s">
        <v>5463</v>
      </c>
      <c r="BI1369" s="32"/>
      <c r="BK1369" s="14" t="str">
        <f t="shared" si="1740"/>
        <v>-P6</v>
      </c>
      <c r="BL1369" s="14"/>
      <c r="BM1369" s="25"/>
      <c r="BN1369" s="26"/>
      <c r="BO1369" s="27"/>
      <c r="BP1369" s="26"/>
      <c r="BQ1369" s="28"/>
    </row>
    <row r="1370" spans="1:69" x14ac:dyDescent="0.25">
      <c r="A1370" t="str">
        <f>VLOOKUP(B1370,[2]RH!$B:$BV,72,0)</f>
        <v>Non-Actif</v>
      </c>
      <c r="B1370" s="6">
        <v>1372</v>
      </c>
      <c r="C1370" s="7" t="s">
        <v>65</v>
      </c>
      <c r="D1370" s="7" t="s">
        <v>5464</v>
      </c>
      <c r="E1370" s="7" t="s">
        <v>67</v>
      </c>
      <c r="F1370" s="7" t="s">
        <v>118</v>
      </c>
      <c r="G1370" s="7" t="s">
        <v>220</v>
      </c>
      <c r="H1370" s="7" t="s">
        <v>2342</v>
      </c>
      <c r="I1370" s="7"/>
      <c r="J1370" s="7"/>
      <c r="K1370" s="7" t="s">
        <v>146</v>
      </c>
      <c r="L1370" s="7" t="s">
        <v>90</v>
      </c>
      <c r="M1370" s="7" t="str">
        <f t="shared" si="1708"/>
        <v>Couturière</v>
      </c>
      <c r="N1370" s="8">
        <v>45001</v>
      </c>
      <c r="P1370" s="7">
        <f t="shared" ca="1" si="1730"/>
        <v>-676</v>
      </c>
      <c r="Q1370" s="8">
        <v>45019</v>
      </c>
      <c r="R1370" s="7" t="s">
        <v>4575</v>
      </c>
      <c r="S1370" s="7"/>
      <c r="T1370" s="9" t="s">
        <v>156</v>
      </c>
      <c r="U1370" s="7" t="str">
        <f t="shared" si="1719"/>
        <v>Contractuel</v>
      </c>
      <c r="V1370" s="8">
        <v>45001</v>
      </c>
      <c r="W1370" s="8">
        <v>45046</v>
      </c>
      <c r="X1370" s="8"/>
      <c r="Y1370" s="8"/>
      <c r="Z1370" s="8">
        <v>45001</v>
      </c>
      <c r="AA1370" s="7">
        <f t="shared" si="1720"/>
        <v>3</v>
      </c>
      <c r="AB1370" s="7">
        <f t="shared" si="1721"/>
        <v>2023</v>
      </c>
      <c r="AC1370" s="7">
        <f t="shared" si="1722"/>
        <v>2027</v>
      </c>
      <c r="AD1370" s="10" t="e">
        <f t="shared" ref="AD1370:AD1433" ca="1" si="1755">IF(#REF!="Non",(DAYS360(N1370,Q1370)/360),(DAYS360(N1370,TODAY())/360))</f>
        <v>#REF!</v>
      </c>
      <c r="AE1370" s="10" t="e">
        <f t="shared" ca="1" si="1724"/>
        <v>#REF!</v>
      </c>
      <c r="AF1370" s="8">
        <v>32883</v>
      </c>
      <c r="AG1370" s="11">
        <f t="shared" ca="1" si="1725"/>
        <v>35.175342465753424</v>
      </c>
      <c r="AH1370" s="10" t="str">
        <f t="shared" ca="1" si="1726"/>
        <v>&gt;35&lt; 45</v>
      </c>
      <c r="AI1370" s="12">
        <v>16669062</v>
      </c>
      <c r="AJ1370" s="13" t="s">
        <v>170</v>
      </c>
      <c r="AK1370" s="12" t="s">
        <v>5465</v>
      </c>
      <c r="AL1370" s="8">
        <v>39608</v>
      </c>
      <c r="AM1370" s="7" t="s">
        <v>75</v>
      </c>
      <c r="AN1370" s="7" t="s">
        <v>109</v>
      </c>
      <c r="AQ1370" s="14">
        <v>3</v>
      </c>
      <c r="AR1370" s="14">
        <v>1</v>
      </c>
      <c r="AS1370" s="15">
        <f t="shared" si="1727"/>
        <v>45366.25</v>
      </c>
      <c r="AT1370" s="14" t="s">
        <v>163</v>
      </c>
      <c r="AU1370" s="12">
        <v>3.3069999999999999</v>
      </c>
      <c r="AV1370" s="17">
        <v>17</v>
      </c>
      <c r="AW1370" s="18">
        <v>20600</v>
      </c>
      <c r="AX1370" s="19" t="s">
        <v>5466</v>
      </c>
      <c r="AY1370" s="17">
        <v>30</v>
      </c>
      <c r="AZ1370" s="14" t="s">
        <v>203</v>
      </c>
      <c r="BA1370" s="20" t="str">
        <f t="shared" si="1728"/>
        <v>17206000000130321230</v>
      </c>
      <c r="BB1370" s="31">
        <f t="shared" si="1729"/>
        <v>20</v>
      </c>
      <c r="BC1370" s="22" t="s">
        <v>5467</v>
      </c>
      <c r="BD1370" s="23" t="s">
        <v>5382</v>
      </c>
      <c r="BF1370" s="8"/>
      <c r="BG1370" s="32" t="s">
        <v>5468</v>
      </c>
      <c r="BH1370" s="32" t="s">
        <v>5469</v>
      </c>
      <c r="BI1370" s="32"/>
      <c r="BK1370" s="14" t="str">
        <f t="shared" si="1740"/>
        <v>-P6</v>
      </c>
      <c r="BL1370" s="14"/>
      <c r="BM1370" s="25"/>
      <c r="BN1370" s="26" t="str">
        <f t="shared" ref="BN1370:BN1387" si="1756">BA1370</f>
        <v>17206000000130321230</v>
      </c>
      <c r="BO1370" s="27"/>
      <c r="BP1370" s="26"/>
      <c r="BQ1370" s="28"/>
    </row>
    <row r="1371" spans="1:69" x14ac:dyDescent="0.25">
      <c r="A1371" t="str">
        <f>VLOOKUP(B1371,[2]RH!$B:$BV,72,0)</f>
        <v>Non-Actif</v>
      </c>
      <c r="B1371" s="6">
        <v>1373</v>
      </c>
      <c r="C1371" s="7" t="s">
        <v>65</v>
      </c>
      <c r="D1371" s="7" t="s">
        <v>5470</v>
      </c>
      <c r="E1371" s="7" t="s">
        <v>67</v>
      </c>
      <c r="F1371" s="7" t="s">
        <v>118</v>
      </c>
      <c r="G1371" s="7" t="s">
        <v>220</v>
      </c>
      <c r="H1371" s="7" t="s">
        <v>2342</v>
      </c>
      <c r="I1371" s="7" t="s">
        <v>579</v>
      </c>
      <c r="J1371" s="7" t="s">
        <v>281</v>
      </c>
      <c r="K1371" s="7" t="s">
        <v>146</v>
      </c>
      <c r="L1371" s="7" t="s">
        <v>90</v>
      </c>
      <c r="M1371" s="7" t="str">
        <f t="shared" si="1708"/>
        <v>Couturière</v>
      </c>
      <c r="N1371" s="8">
        <v>45001</v>
      </c>
      <c r="P1371" s="7">
        <f t="shared" ca="1" si="1730"/>
        <v>-553</v>
      </c>
      <c r="Q1371" s="8">
        <v>45154</v>
      </c>
      <c r="R1371" s="7" t="s">
        <v>5378</v>
      </c>
      <c r="S1371" s="7"/>
      <c r="T1371" s="9" t="s">
        <v>156</v>
      </c>
      <c r="U1371" s="7" t="str">
        <f t="shared" si="1719"/>
        <v>Contractuel</v>
      </c>
      <c r="V1371" s="8">
        <v>45139</v>
      </c>
      <c r="W1371" s="8">
        <v>45169</v>
      </c>
      <c r="X1371" s="8"/>
      <c r="Y1371" s="8"/>
      <c r="Z1371" s="8">
        <v>45001</v>
      </c>
      <c r="AA1371" s="7">
        <f t="shared" si="1720"/>
        <v>3</v>
      </c>
      <c r="AB1371" s="7">
        <f t="shared" si="1721"/>
        <v>2023</v>
      </c>
      <c r="AC1371" s="7">
        <f t="shared" si="1722"/>
        <v>2027</v>
      </c>
      <c r="AD1371" s="10" t="e">
        <f t="shared" ref="AD1371:AD1434" ca="1" si="1757">IF(#REF!="Non",(DAYS360(N1371,Q1371)/360),(DAYS360(N1371,TODAY())/360))</f>
        <v>#REF!</v>
      </c>
      <c r="AE1371" s="10" t="e">
        <f t="shared" ca="1" si="1724"/>
        <v>#REF!</v>
      </c>
      <c r="AF1371" s="8">
        <v>32905</v>
      </c>
      <c r="AG1371" s="11">
        <f t="shared" ca="1" si="1725"/>
        <v>35.115068493150687</v>
      </c>
      <c r="AH1371" s="10" t="str">
        <f t="shared" ca="1" si="1726"/>
        <v>&gt;35&lt; 45</v>
      </c>
      <c r="AI1371" s="12">
        <v>16049870</v>
      </c>
      <c r="AJ1371" s="13" t="s">
        <v>120</v>
      </c>
      <c r="AK1371" s="12" t="s">
        <v>5471</v>
      </c>
      <c r="AL1371" s="8">
        <v>43888</v>
      </c>
      <c r="AM1371" s="7" t="s">
        <v>75</v>
      </c>
      <c r="AN1371" s="7" t="s">
        <v>76</v>
      </c>
      <c r="AQ1371" s="14">
        <v>3</v>
      </c>
      <c r="AR1371" s="14">
        <v>1</v>
      </c>
      <c r="AS1371" s="15">
        <f t="shared" si="1727"/>
        <v>45366.25</v>
      </c>
      <c r="AT1371" s="14" t="s">
        <v>163</v>
      </c>
      <c r="AU1371" s="12">
        <v>3.3069999999999999</v>
      </c>
      <c r="AV1371" s="17">
        <v>17</v>
      </c>
      <c r="AW1371" s="18">
        <v>20600</v>
      </c>
      <c r="AX1371" s="19" t="s">
        <v>5472</v>
      </c>
      <c r="AY1371" s="17">
        <v>34</v>
      </c>
      <c r="AZ1371" s="14" t="s">
        <v>203</v>
      </c>
      <c r="BA1371" s="20" t="str">
        <f t="shared" si="1728"/>
        <v>17206000000123233634</v>
      </c>
      <c r="BB1371" s="31">
        <f t="shared" si="1729"/>
        <v>20</v>
      </c>
      <c r="BC1371" s="22" t="s">
        <v>5452</v>
      </c>
      <c r="BD1371" s="23" t="s">
        <v>5382</v>
      </c>
      <c r="BF1371" s="8"/>
      <c r="BG1371" s="32" t="s">
        <v>5473</v>
      </c>
      <c r="BH1371" s="32" t="s">
        <v>5474</v>
      </c>
      <c r="BI1371" s="32"/>
      <c r="BJ1371" t="s">
        <v>5384</v>
      </c>
      <c r="BK1371" s="14" t="str">
        <f t="shared" si="1740"/>
        <v>B-P6</v>
      </c>
      <c r="BL1371" s="14" t="s">
        <v>595</v>
      </c>
      <c r="BM1371" s="25"/>
      <c r="BN1371" s="26" t="str">
        <f t="shared" si="1756"/>
        <v>17206000000123233634</v>
      </c>
      <c r="BO1371" s="27"/>
      <c r="BP1371" s="26"/>
      <c r="BQ1371" s="28"/>
    </row>
    <row r="1372" spans="1:69" x14ac:dyDescent="0.25">
      <c r="A1372" t="str">
        <f>VLOOKUP(B1372,[2]RH!$B:$BV,72,0)</f>
        <v>Non-Actif</v>
      </c>
      <c r="B1372" s="6">
        <v>1374</v>
      </c>
      <c r="C1372" s="7" t="s">
        <v>168</v>
      </c>
      <c r="D1372" s="7" t="s">
        <v>1178</v>
      </c>
      <c r="E1372" s="7" t="s">
        <v>67</v>
      </c>
      <c r="F1372" s="7" t="s">
        <v>118</v>
      </c>
      <c r="G1372" s="7" t="s">
        <v>220</v>
      </c>
      <c r="H1372" s="7">
        <v>965</v>
      </c>
      <c r="I1372" s="7" t="s">
        <v>280</v>
      </c>
      <c r="J1372" s="7" t="s">
        <v>281</v>
      </c>
      <c r="K1372" s="7" t="s">
        <v>146</v>
      </c>
      <c r="L1372" s="7" t="s">
        <v>90</v>
      </c>
      <c r="M1372" s="7" t="str">
        <f t="shared" si="1708"/>
        <v>Couturière</v>
      </c>
      <c r="N1372" s="8">
        <v>45002</v>
      </c>
      <c r="P1372" s="7">
        <f t="shared" ca="1" si="1730"/>
        <v>-340</v>
      </c>
      <c r="Q1372" s="8">
        <v>45343</v>
      </c>
      <c r="R1372" s="7" t="s">
        <v>3500</v>
      </c>
      <c r="S1372" s="7" t="s">
        <v>2317</v>
      </c>
      <c r="T1372" s="9" t="s">
        <v>156</v>
      </c>
      <c r="U1372" s="7" t="str">
        <f t="shared" si="1719"/>
        <v>Contractuel</v>
      </c>
      <c r="V1372" s="8">
        <v>45323</v>
      </c>
      <c r="W1372" s="8">
        <v>45382</v>
      </c>
      <c r="X1372" s="8"/>
      <c r="Y1372" s="8"/>
      <c r="Z1372" s="8">
        <v>45002</v>
      </c>
      <c r="AA1372" s="7">
        <f t="shared" si="1720"/>
        <v>3</v>
      </c>
      <c r="AB1372" s="7">
        <f t="shared" si="1721"/>
        <v>2023</v>
      </c>
      <c r="AC1372" s="7">
        <f t="shared" si="1722"/>
        <v>2027</v>
      </c>
      <c r="AD1372" s="10" t="e">
        <f t="shared" ref="AD1372:AD1435" ca="1" si="1758">IF(#REF!="Non",(DAYS360(N1372,Q1372)/360),(DAYS360(N1372,TODAY())/360))</f>
        <v>#REF!</v>
      </c>
      <c r="AE1372" s="10" t="e">
        <f t="shared" ca="1" si="1724"/>
        <v>#REF!</v>
      </c>
      <c r="AF1372" s="8">
        <v>29322</v>
      </c>
      <c r="AG1372" s="11">
        <f t="shared" ca="1" si="1725"/>
        <v>44.93150684931507</v>
      </c>
      <c r="AH1372" s="10" t="str">
        <f t="shared" ca="1" si="1726"/>
        <v>&gt;35&lt; 45</v>
      </c>
      <c r="AI1372" s="12">
        <v>12660568</v>
      </c>
      <c r="AJ1372" s="13" t="s">
        <v>73</v>
      </c>
      <c r="AK1372" s="12" t="s">
        <v>1179</v>
      </c>
      <c r="AL1372" s="8">
        <v>41424</v>
      </c>
      <c r="AM1372" s="7" t="s">
        <v>108</v>
      </c>
      <c r="AN1372" s="7" t="s">
        <v>76</v>
      </c>
      <c r="AO1372">
        <v>3</v>
      </c>
      <c r="AQ1372" s="14">
        <v>3</v>
      </c>
      <c r="AR1372" s="14">
        <v>1</v>
      </c>
      <c r="AS1372" s="15">
        <f t="shared" si="1727"/>
        <v>45367.25</v>
      </c>
      <c r="AT1372" s="14" t="s">
        <v>163</v>
      </c>
      <c r="AU1372" s="12">
        <v>3.3069999999999999</v>
      </c>
      <c r="AV1372" s="17">
        <v>17</v>
      </c>
      <c r="AW1372" s="18" t="s">
        <v>201</v>
      </c>
      <c r="AX1372" s="19" t="s">
        <v>1180</v>
      </c>
      <c r="AY1372" s="17">
        <v>89</v>
      </c>
      <c r="AZ1372" s="14" t="s">
        <v>203</v>
      </c>
      <c r="BA1372" s="20" t="str">
        <f t="shared" si="1728"/>
        <v>17001000000287705389</v>
      </c>
      <c r="BB1372" s="31">
        <f t="shared" si="1729"/>
        <v>20</v>
      </c>
      <c r="BC1372" s="22" t="s">
        <v>5475</v>
      </c>
      <c r="BD1372" s="23" t="s">
        <v>85</v>
      </c>
      <c r="BF1372" s="8">
        <v>45212</v>
      </c>
      <c r="BG1372" s="32" t="s">
        <v>5476</v>
      </c>
      <c r="BH1372" s="32" t="s">
        <v>5477</v>
      </c>
      <c r="BI1372" s="32"/>
      <c r="BJ1372" t="s">
        <v>845</v>
      </c>
      <c r="BK1372" s="14" t="str">
        <f t="shared" si="1740"/>
        <v>B-965</v>
      </c>
      <c r="BL1372" s="14" t="s">
        <v>288</v>
      </c>
      <c r="BM1372" s="25"/>
      <c r="BN1372" s="26" t="str">
        <f t="shared" si="1756"/>
        <v>17001000000287705389</v>
      </c>
      <c r="BO1372" s="27" t="str">
        <f>D1372</f>
        <v>TOUJANI AFEF</v>
      </c>
      <c r="BP1372" s="26">
        <f>B1372</f>
        <v>1374</v>
      </c>
      <c r="BQ1372" s="28"/>
    </row>
    <row r="1373" spans="1:69" x14ac:dyDescent="0.25">
      <c r="A1373" t="str">
        <f>VLOOKUP(B1373,[2]RH!$B:$BV,72,0)</f>
        <v>si</v>
      </c>
      <c r="B1373" s="6">
        <v>1375</v>
      </c>
      <c r="C1373" s="7" t="s">
        <v>168</v>
      </c>
      <c r="D1373" s="7" t="s">
        <v>5478</v>
      </c>
      <c r="E1373" s="7" t="s">
        <v>67</v>
      </c>
      <c r="F1373" s="7" t="s">
        <v>118</v>
      </c>
      <c r="G1373" s="7" t="s">
        <v>220</v>
      </c>
      <c r="H1373" s="7">
        <v>520</v>
      </c>
      <c r="I1373" s="7" t="s">
        <v>189</v>
      </c>
      <c r="J1373" s="7" t="s">
        <v>190</v>
      </c>
      <c r="K1373" s="7" t="s">
        <v>146</v>
      </c>
      <c r="L1373" s="7" t="s">
        <v>90</v>
      </c>
      <c r="M1373" s="7" t="str">
        <f t="shared" si="1708"/>
        <v>Couturière</v>
      </c>
      <c r="N1373" s="8">
        <v>45002</v>
      </c>
      <c r="P1373" s="7">
        <f t="shared" ca="1" si="1730"/>
        <v>25</v>
      </c>
      <c r="Q1373" s="8"/>
      <c r="R1373" s="7"/>
      <c r="S1373" s="7"/>
      <c r="T1373" s="9" t="s">
        <v>156</v>
      </c>
      <c r="U1373" s="7" t="str">
        <f t="shared" si="1719"/>
        <v>Contractuel</v>
      </c>
      <c r="V1373" s="8">
        <v>45689</v>
      </c>
      <c r="W1373" s="8">
        <f>VLOOKUP(B1373,[1]BASE!$A:$Q,17,0)</f>
        <v>45747</v>
      </c>
      <c r="X1373" s="8"/>
      <c r="Y1373" s="8"/>
      <c r="Z1373" s="8">
        <v>45002</v>
      </c>
      <c r="AA1373" s="7">
        <f t="shared" si="1720"/>
        <v>3</v>
      </c>
      <c r="AB1373" s="7">
        <f t="shared" si="1721"/>
        <v>2023</v>
      </c>
      <c r="AC1373" s="7">
        <f t="shared" si="1722"/>
        <v>2027</v>
      </c>
      <c r="AD1373" s="10" t="e">
        <f t="shared" ref="AD1373:AD1436" ca="1" si="1759">IF(#REF!="Non",(DAYS360(N1373,Q1373)/360),(DAYS360(N1373,TODAY())/360))</f>
        <v>#REF!</v>
      </c>
      <c r="AE1373" s="10" t="e">
        <f t="shared" ca="1" si="1724"/>
        <v>#REF!</v>
      </c>
      <c r="AF1373" s="8">
        <v>32717</v>
      </c>
      <c r="AG1373" s="11">
        <f t="shared" ca="1" si="1725"/>
        <v>35.630136986301373</v>
      </c>
      <c r="AH1373" s="10" t="str">
        <f t="shared" ca="1" si="1726"/>
        <v>&gt;35&lt; 45</v>
      </c>
      <c r="AI1373" s="12">
        <v>15428723</v>
      </c>
      <c r="AJ1373" s="13" t="s">
        <v>192</v>
      </c>
      <c r="AK1373" s="12" t="s">
        <v>5479</v>
      </c>
      <c r="AL1373" s="8">
        <v>44595</v>
      </c>
      <c r="AM1373" s="7" t="s">
        <v>108</v>
      </c>
      <c r="AN1373" s="7" t="s">
        <v>76</v>
      </c>
      <c r="AO1373">
        <v>3</v>
      </c>
      <c r="AQ1373">
        <v>3</v>
      </c>
      <c r="AR1373" s="14">
        <v>2</v>
      </c>
      <c r="AS1373" s="15">
        <f t="shared" si="1727"/>
        <v>45732.5</v>
      </c>
      <c r="AT1373" s="14" t="s">
        <v>163</v>
      </c>
      <c r="AU1373" s="12">
        <v>3.3069999999999999</v>
      </c>
      <c r="AV1373" s="17">
        <v>17</v>
      </c>
      <c r="AW1373" s="18" t="s">
        <v>201</v>
      </c>
      <c r="AX1373" s="19" t="s">
        <v>5480</v>
      </c>
      <c r="AY1373" s="17">
        <v>25</v>
      </c>
      <c r="AZ1373" s="14" t="s">
        <v>203</v>
      </c>
      <c r="BA1373" s="20" t="str">
        <f t="shared" si="1728"/>
        <v>17001000000324360525</v>
      </c>
      <c r="BB1373" s="31">
        <f t="shared" si="1729"/>
        <v>20</v>
      </c>
      <c r="BC1373" s="22" t="s">
        <v>5481</v>
      </c>
      <c r="BD1373" s="23" t="s">
        <v>341</v>
      </c>
      <c r="BF1373" s="8"/>
      <c r="BG1373" s="32">
        <v>27668160</v>
      </c>
      <c r="BH1373" s="32">
        <v>21405551</v>
      </c>
      <c r="BI1373" s="32"/>
      <c r="BJ1373" t="s">
        <v>4846</v>
      </c>
      <c r="BK1373" s="14" t="str">
        <f t="shared" si="1740"/>
        <v>A-520</v>
      </c>
      <c r="BL1373" s="14" t="s">
        <v>595</v>
      </c>
      <c r="BM1373" s="25"/>
      <c r="BN1373" s="26" t="str">
        <f t="shared" si="1756"/>
        <v>17001000000324360525</v>
      </c>
      <c r="BO1373" s="27" t="str">
        <f>D1373</f>
        <v>MELKI AMAL</v>
      </c>
      <c r="BP1373" s="26">
        <f>B1373</f>
        <v>1375</v>
      </c>
      <c r="BQ1373" s="28"/>
    </row>
    <row r="1374" spans="1:69" x14ac:dyDescent="0.25">
      <c r="A1374" t="str">
        <f>VLOOKUP(B1374,[2]RH!$B:$BV,72,0)</f>
        <v>Non-Actif</v>
      </c>
      <c r="B1374" s="6">
        <v>1376</v>
      </c>
      <c r="C1374" s="7" t="s">
        <v>100</v>
      </c>
      <c r="D1374" s="7" t="s">
        <v>5482</v>
      </c>
      <c r="E1374" s="7" t="s">
        <v>67</v>
      </c>
      <c r="F1374" s="7" t="s">
        <v>118</v>
      </c>
      <c r="G1374" s="7" t="s">
        <v>2675</v>
      </c>
      <c r="H1374" s="7" t="s">
        <v>649</v>
      </c>
      <c r="I1374" s="7" t="s">
        <v>650</v>
      </c>
      <c r="J1374" s="7" t="s">
        <v>281</v>
      </c>
      <c r="K1374" s="7" t="s">
        <v>146</v>
      </c>
      <c r="L1374" s="7" t="s">
        <v>90</v>
      </c>
      <c r="M1374" s="7" t="str">
        <f t="shared" si="1708"/>
        <v>WIRE</v>
      </c>
      <c r="N1374" s="8">
        <v>45002</v>
      </c>
      <c r="P1374" s="7">
        <f t="shared" ca="1" si="1730"/>
        <v>-676</v>
      </c>
      <c r="Q1374" s="8">
        <v>45048</v>
      </c>
      <c r="R1374" s="7" t="s">
        <v>5483</v>
      </c>
      <c r="S1374" s="7"/>
      <c r="T1374" s="9" t="s">
        <v>156</v>
      </c>
      <c r="U1374" s="7" t="str">
        <f t="shared" si="1719"/>
        <v>Contractuel</v>
      </c>
      <c r="V1374" s="8">
        <v>45002</v>
      </c>
      <c r="W1374" s="8">
        <v>45046</v>
      </c>
      <c r="X1374" s="8"/>
      <c r="Y1374" s="8"/>
      <c r="Z1374" s="8">
        <v>45002</v>
      </c>
      <c r="AA1374" s="7">
        <f t="shared" si="1720"/>
        <v>3</v>
      </c>
      <c r="AB1374" s="7">
        <f t="shared" si="1721"/>
        <v>2023</v>
      </c>
      <c r="AC1374" s="7">
        <f t="shared" si="1722"/>
        <v>2027</v>
      </c>
      <c r="AD1374" s="10" t="e">
        <f t="shared" ref="AD1374:AD1437" ca="1" si="1760">IF(#REF!="Non",(DAYS360(N1374,Q1374)/360),(DAYS360(N1374,TODAY())/360))</f>
        <v>#REF!</v>
      </c>
      <c r="AE1374" s="10" t="e">
        <f t="shared" ca="1" si="1724"/>
        <v>#REF!</v>
      </c>
      <c r="AF1374" s="8">
        <v>35525</v>
      </c>
      <c r="AG1374" s="11">
        <f t="shared" ca="1" si="1725"/>
        <v>27.936986301369863</v>
      </c>
      <c r="AH1374" s="10" t="str">
        <f t="shared" ca="1" si="1726"/>
        <v>&gt;25&lt; 35</v>
      </c>
      <c r="AI1374" s="12">
        <v>17155354</v>
      </c>
      <c r="AJ1374" s="13" t="s">
        <v>106</v>
      </c>
      <c r="AK1374" s="12">
        <v>14272090</v>
      </c>
      <c r="AL1374" s="8">
        <v>42846</v>
      </c>
      <c r="AM1374" s="7" t="s">
        <v>108</v>
      </c>
      <c r="AN1374" s="7" t="s">
        <v>109</v>
      </c>
      <c r="AQ1374" s="14">
        <v>3</v>
      </c>
      <c r="AR1374" s="14">
        <v>1</v>
      </c>
      <c r="AS1374" s="15">
        <f t="shared" si="1727"/>
        <v>45367.25</v>
      </c>
      <c r="AT1374" s="14" t="s">
        <v>163</v>
      </c>
      <c r="AU1374" s="12">
        <v>3.3069999999999999</v>
      </c>
      <c r="AV1374" s="17">
        <v>17</v>
      </c>
      <c r="AW1374" s="18">
        <v>20600</v>
      </c>
      <c r="AX1374" s="19" t="s">
        <v>5484</v>
      </c>
      <c r="AY1374" s="17">
        <v>74</v>
      </c>
      <c r="AZ1374" s="14" t="s">
        <v>203</v>
      </c>
      <c r="BA1374" s="20" t="str">
        <f t="shared" si="1728"/>
        <v>17206000000256154674</v>
      </c>
      <c r="BB1374" s="31">
        <f t="shared" si="1729"/>
        <v>20</v>
      </c>
      <c r="BC1374" s="22" t="s">
        <v>1120</v>
      </c>
      <c r="BD1374" s="23" t="s">
        <v>341</v>
      </c>
      <c r="BF1374" s="8"/>
      <c r="BG1374" s="32">
        <v>58234091</v>
      </c>
      <c r="BH1374" s="32">
        <v>93922661</v>
      </c>
      <c r="BI1374" s="32"/>
      <c r="BK1374" s="14" t="str">
        <f t="shared" si="1740"/>
        <v>B-Panda</v>
      </c>
      <c r="BL1374" s="14"/>
      <c r="BM1374" s="25"/>
      <c r="BN1374" s="26" t="str">
        <f t="shared" si="1756"/>
        <v>17206000000256154674</v>
      </c>
      <c r="BO1374" s="27"/>
      <c r="BP1374" s="26"/>
      <c r="BQ1374" s="28"/>
    </row>
    <row r="1375" spans="1:69" x14ac:dyDescent="0.25">
      <c r="A1375" t="str">
        <f>VLOOKUP(B1375,[2]RH!$B:$BV,72,0)</f>
        <v>si</v>
      </c>
      <c r="B1375" s="6">
        <v>1377</v>
      </c>
      <c r="C1375" s="7" t="s">
        <v>100</v>
      </c>
      <c r="D1375" s="7" t="s">
        <v>5485</v>
      </c>
      <c r="E1375" s="7" t="s">
        <v>67</v>
      </c>
      <c r="F1375" s="7" t="s">
        <v>118</v>
      </c>
      <c r="G1375" s="7" t="s">
        <v>5325</v>
      </c>
      <c r="H1375" s="7" t="s">
        <v>649</v>
      </c>
      <c r="I1375" s="7" t="s">
        <v>709</v>
      </c>
      <c r="J1375" s="7" t="s">
        <v>190</v>
      </c>
      <c r="K1375" s="7" t="s">
        <v>89</v>
      </c>
      <c r="L1375" s="7" t="s">
        <v>90</v>
      </c>
      <c r="M1375" s="7" t="str">
        <f t="shared" si="1708"/>
        <v>Contrôle qualité</v>
      </c>
      <c r="N1375" s="8">
        <v>45003</v>
      </c>
      <c r="P1375" s="7">
        <f t="shared" ca="1" si="1730"/>
        <v>25</v>
      </c>
      <c r="Q1375" s="8"/>
      <c r="R1375" s="7"/>
      <c r="S1375" s="7"/>
      <c r="T1375" s="9" t="s">
        <v>156</v>
      </c>
      <c r="U1375" s="7" t="str">
        <f t="shared" si="1719"/>
        <v>Contractuel</v>
      </c>
      <c r="V1375" s="8">
        <v>45689</v>
      </c>
      <c r="W1375" s="8">
        <f>VLOOKUP(B1375,[1]BASE!$A:$Q,17,0)</f>
        <v>45747</v>
      </c>
      <c r="X1375" s="8"/>
      <c r="Y1375" s="8"/>
      <c r="Z1375" s="8">
        <v>45003</v>
      </c>
      <c r="AA1375" s="7">
        <f t="shared" si="1720"/>
        <v>3</v>
      </c>
      <c r="AB1375" s="7">
        <f t="shared" si="1721"/>
        <v>2023</v>
      </c>
      <c r="AC1375" s="7">
        <f t="shared" si="1722"/>
        <v>2027</v>
      </c>
      <c r="AD1375" s="10" t="e">
        <f t="shared" ref="AD1375:AD1438" ca="1" si="1761">IF(#REF!="Non",(DAYS360(N1375,Q1375)/360),(DAYS360(N1375,TODAY())/360))</f>
        <v>#REF!</v>
      </c>
      <c r="AE1375" s="10" t="e">
        <f t="shared" ca="1" si="1724"/>
        <v>#REF!</v>
      </c>
      <c r="AF1375" s="8">
        <v>36079</v>
      </c>
      <c r="AG1375" s="11">
        <f t="shared" ca="1" si="1725"/>
        <v>26.419178082191781</v>
      </c>
      <c r="AH1375" s="10" t="str">
        <f t="shared" ca="1" si="1726"/>
        <v>&gt;25&lt; 35</v>
      </c>
      <c r="AI1375" s="12">
        <v>17416073</v>
      </c>
      <c r="AJ1375" s="13" t="s">
        <v>73</v>
      </c>
      <c r="AK1375" s="12">
        <v>14327490</v>
      </c>
      <c r="AL1375" s="8">
        <v>43020</v>
      </c>
      <c r="AM1375" s="7" t="s">
        <v>108</v>
      </c>
      <c r="AN1375" s="7" t="s">
        <v>109</v>
      </c>
      <c r="AQ1375">
        <v>3</v>
      </c>
      <c r="AR1375" s="14">
        <v>2</v>
      </c>
      <c r="AS1375" s="15">
        <f t="shared" si="1727"/>
        <v>45733.5</v>
      </c>
      <c r="AT1375" s="14" t="s">
        <v>163</v>
      </c>
      <c r="AU1375" s="12">
        <v>3.3069999999999999</v>
      </c>
      <c r="AV1375" s="17" t="s">
        <v>150</v>
      </c>
      <c r="AW1375" s="18" t="s">
        <v>4152</v>
      </c>
      <c r="AX1375" s="19" t="s">
        <v>5486</v>
      </c>
      <c r="AY1375" s="17">
        <v>48</v>
      </c>
      <c r="AZ1375" s="14" t="s">
        <v>174</v>
      </c>
      <c r="BA1375" s="20" t="str">
        <f t="shared" si="1728"/>
        <v>07040005810583154448</v>
      </c>
      <c r="BB1375" s="31">
        <f t="shared" si="1729"/>
        <v>20</v>
      </c>
      <c r="BC1375" s="22" t="s">
        <v>5487</v>
      </c>
      <c r="BD1375" s="23" t="s">
        <v>115</v>
      </c>
      <c r="BF1375" s="8">
        <v>45006</v>
      </c>
      <c r="BG1375" s="32">
        <v>25104967</v>
      </c>
      <c r="BH1375" s="32">
        <v>58067973</v>
      </c>
      <c r="BI1375" s="32"/>
      <c r="BJ1375" t="s">
        <v>3929</v>
      </c>
      <c r="BK1375" s="14" t="str">
        <f t="shared" si="1740"/>
        <v>A-Panda</v>
      </c>
      <c r="BL1375" s="14" t="s">
        <v>288</v>
      </c>
      <c r="BM1375" s="25"/>
      <c r="BN1375" s="26" t="str">
        <f t="shared" si="1756"/>
        <v>07040005810583154448</v>
      </c>
      <c r="BO1375" s="27"/>
      <c r="BP1375" s="26"/>
      <c r="BQ1375" s="28"/>
    </row>
    <row r="1376" spans="1:69" x14ac:dyDescent="0.25">
      <c r="A1376" t="str">
        <f>VLOOKUP(B1376,[2]RH!$B:$BV,72,0)</f>
        <v>Non-Actif</v>
      </c>
      <c r="B1376" s="6">
        <v>1378</v>
      </c>
      <c r="C1376" s="7" t="s">
        <v>168</v>
      </c>
      <c r="D1376" s="7" t="s">
        <v>5488</v>
      </c>
      <c r="E1376" s="7" t="s">
        <v>67</v>
      </c>
      <c r="F1376" s="7" t="s">
        <v>118</v>
      </c>
      <c r="G1376" s="7" t="s">
        <v>220</v>
      </c>
      <c r="H1376" s="7" t="s">
        <v>649</v>
      </c>
      <c r="I1376" s="7" t="s">
        <v>650</v>
      </c>
      <c r="J1376" s="7" t="s">
        <v>281</v>
      </c>
      <c r="K1376" s="7" t="s">
        <v>146</v>
      </c>
      <c r="L1376" s="7" t="s">
        <v>90</v>
      </c>
      <c r="M1376" s="7" t="str">
        <f t="shared" si="1708"/>
        <v>Couturière</v>
      </c>
      <c r="N1376" s="8">
        <v>45012</v>
      </c>
      <c r="P1376" s="7">
        <f t="shared" ca="1" si="1730"/>
        <v>-676</v>
      </c>
      <c r="Q1376" s="8">
        <v>45048</v>
      </c>
      <c r="R1376" s="7" t="s">
        <v>147</v>
      </c>
      <c r="S1376" s="7"/>
      <c r="T1376" s="9" t="s">
        <v>156</v>
      </c>
      <c r="U1376" s="7" t="str">
        <f t="shared" si="1719"/>
        <v>Contractuel</v>
      </c>
      <c r="V1376" s="8">
        <v>45012</v>
      </c>
      <c r="W1376" s="8">
        <v>45046</v>
      </c>
      <c r="X1376" s="8"/>
      <c r="Y1376" s="8"/>
      <c r="Z1376" s="8">
        <v>45012</v>
      </c>
      <c r="AA1376" s="7">
        <f t="shared" si="1720"/>
        <v>3</v>
      </c>
      <c r="AB1376" s="7">
        <f t="shared" si="1721"/>
        <v>2023</v>
      </c>
      <c r="AC1376" s="7">
        <f t="shared" si="1722"/>
        <v>2027</v>
      </c>
      <c r="AD1376" s="10" t="e">
        <f t="shared" ref="AD1376:AD1439" ca="1" si="1762">IF(#REF!="Non",(DAYS360(N1376,Q1376)/360),(DAYS360(N1376,TODAY())/360))</f>
        <v>#REF!</v>
      </c>
      <c r="AE1376" s="10" t="e">
        <f t="shared" ca="1" si="1724"/>
        <v>#REF!</v>
      </c>
      <c r="AF1376" s="8">
        <v>27380</v>
      </c>
      <c r="AG1376" s="11">
        <f t="shared" ca="1" si="1725"/>
        <v>50.252054794520546</v>
      </c>
      <c r="AH1376" s="10" t="str">
        <f t="shared" ca="1" si="1726"/>
        <v>&gt;45&lt; 55</v>
      </c>
      <c r="AI1376" s="12"/>
      <c r="AJ1376" s="13"/>
      <c r="AK1376" s="12" t="s">
        <v>5489</v>
      </c>
      <c r="AL1376" s="8">
        <v>43887</v>
      </c>
      <c r="AM1376" s="7" t="s">
        <v>108</v>
      </c>
      <c r="AN1376" s="7" t="s">
        <v>76</v>
      </c>
      <c r="AO1376">
        <v>4</v>
      </c>
      <c r="AQ1376" s="14">
        <v>3</v>
      </c>
      <c r="AR1376" s="14">
        <v>1</v>
      </c>
      <c r="AS1376" s="15">
        <f t="shared" si="1727"/>
        <v>45377.25</v>
      </c>
      <c r="AT1376" s="14" t="s">
        <v>163</v>
      </c>
      <c r="AU1376" s="12">
        <v>3.3069999999999999</v>
      </c>
      <c r="AV1376" s="17">
        <v>17</v>
      </c>
      <c r="AW1376" s="18" t="s">
        <v>201</v>
      </c>
      <c r="AX1376" s="19" t="s">
        <v>5490</v>
      </c>
      <c r="AY1376" s="17">
        <v>12</v>
      </c>
      <c r="AZ1376" s="14" t="s">
        <v>203</v>
      </c>
      <c r="BA1376" s="20" t="str">
        <f t="shared" si="1728"/>
        <v>17001000000324871812</v>
      </c>
      <c r="BB1376" s="31">
        <f t="shared" si="1729"/>
        <v>20</v>
      </c>
      <c r="BC1376" s="22" t="s">
        <v>5491</v>
      </c>
      <c r="BD1376" s="23" t="s">
        <v>341</v>
      </c>
      <c r="BF1376" s="8"/>
      <c r="BG1376" s="32">
        <v>27829681</v>
      </c>
      <c r="BH1376" s="32">
        <v>50070257</v>
      </c>
      <c r="BI1376" s="32"/>
      <c r="BK1376" s="14" t="str">
        <f t="shared" si="1740"/>
        <v>B-Panda</v>
      </c>
      <c r="BL1376" s="14"/>
      <c r="BM1376" s="25"/>
      <c r="BN1376" s="26" t="str">
        <f t="shared" si="1756"/>
        <v>17001000000324871812</v>
      </c>
      <c r="BO1376" s="27"/>
      <c r="BP1376" s="26"/>
      <c r="BQ1376" s="28"/>
    </row>
    <row r="1377" spans="1:69" x14ac:dyDescent="0.25">
      <c r="A1377" t="str">
        <f>VLOOKUP(B1377,[2]RH!$B:$BV,72,0)</f>
        <v>si</v>
      </c>
      <c r="B1377" s="6">
        <v>1379</v>
      </c>
      <c r="C1377" s="7" t="s">
        <v>168</v>
      </c>
      <c r="D1377" s="7" t="s">
        <v>5492</v>
      </c>
      <c r="E1377" s="7" t="s">
        <v>67</v>
      </c>
      <c r="F1377" s="7" t="s">
        <v>118</v>
      </c>
      <c r="G1377" s="7" t="s">
        <v>220</v>
      </c>
      <c r="H1377" s="7" t="s">
        <v>562</v>
      </c>
      <c r="I1377" s="7" t="s">
        <v>579</v>
      </c>
      <c r="J1377" s="7" t="s">
        <v>281</v>
      </c>
      <c r="K1377" s="7" t="s">
        <v>146</v>
      </c>
      <c r="L1377" s="7" t="s">
        <v>90</v>
      </c>
      <c r="M1377" s="7" t="str">
        <f t="shared" si="1708"/>
        <v>Couturière</v>
      </c>
      <c r="N1377" s="8">
        <v>45006</v>
      </c>
      <c r="P1377" s="7">
        <f t="shared" ca="1" si="1730"/>
        <v>25</v>
      </c>
      <c r="Q1377" s="8"/>
      <c r="R1377" s="7"/>
      <c r="S1377" s="7"/>
      <c r="T1377" s="9" t="s">
        <v>156</v>
      </c>
      <c r="U1377" s="7" t="str">
        <f t="shared" si="1719"/>
        <v>Contractuel</v>
      </c>
      <c r="V1377" s="8">
        <v>45689</v>
      </c>
      <c r="W1377" s="8">
        <f>VLOOKUP(B1377,[1]BASE!$A:$Q,17,0)</f>
        <v>45747</v>
      </c>
      <c r="X1377" s="8"/>
      <c r="Y1377" s="8"/>
      <c r="Z1377" s="8">
        <v>45006</v>
      </c>
      <c r="AA1377" s="7">
        <f t="shared" si="1720"/>
        <v>3</v>
      </c>
      <c r="AB1377" s="7">
        <f t="shared" si="1721"/>
        <v>2023</v>
      </c>
      <c r="AC1377" s="7">
        <f t="shared" si="1722"/>
        <v>2027</v>
      </c>
      <c r="AD1377" s="10" t="e">
        <f t="shared" ref="AD1377:AD1440" ca="1" si="1763">IF(#REF!="Non",(DAYS360(N1377,Q1377)/360),(DAYS360(N1377,TODAY())/360))</f>
        <v>#REF!</v>
      </c>
      <c r="AE1377" s="10" t="e">
        <f t="shared" ca="1" si="1724"/>
        <v>#REF!</v>
      </c>
      <c r="AF1377" s="8">
        <v>31770</v>
      </c>
      <c r="AG1377" s="11">
        <f t="shared" ca="1" si="1725"/>
        <v>38.224657534246575</v>
      </c>
      <c r="AH1377" s="10" t="str">
        <f t="shared" ca="1" si="1726"/>
        <v>&gt;35&lt; 45</v>
      </c>
      <c r="AI1377" s="12">
        <v>17273873</v>
      </c>
      <c r="AJ1377" s="13" t="s">
        <v>79</v>
      </c>
      <c r="AK1377" s="12" t="s">
        <v>5493</v>
      </c>
      <c r="AL1377" s="8">
        <v>41837</v>
      </c>
      <c r="AM1377" s="7" t="s">
        <v>108</v>
      </c>
      <c r="AN1377" s="7" t="s">
        <v>76</v>
      </c>
      <c r="AO1377">
        <v>2</v>
      </c>
      <c r="AQ1377">
        <v>3</v>
      </c>
      <c r="AR1377" s="14">
        <v>2</v>
      </c>
      <c r="AS1377" s="15">
        <f t="shared" si="1727"/>
        <v>45736.5</v>
      </c>
      <c r="AT1377" s="14" t="s">
        <v>163</v>
      </c>
      <c r="AU1377" s="12">
        <v>3.3069999999999999</v>
      </c>
      <c r="AV1377" s="17">
        <v>17</v>
      </c>
      <c r="AW1377" s="18" t="s">
        <v>201</v>
      </c>
      <c r="AX1377" s="19" t="s">
        <v>5494</v>
      </c>
      <c r="AY1377" s="17">
        <v>56</v>
      </c>
      <c r="AZ1377" s="14" t="s">
        <v>203</v>
      </c>
      <c r="BA1377" s="20" t="str">
        <f t="shared" si="1728"/>
        <v>17001000000324362756</v>
      </c>
      <c r="BB1377" s="31">
        <f t="shared" si="1729"/>
        <v>20</v>
      </c>
      <c r="BC1377" s="22" t="s">
        <v>5495</v>
      </c>
      <c r="BD1377" s="23" t="s">
        <v>341</v>
      </c>
      <c r="BF1377" s="8">
        <v>45006</v>
      </c>
      <c r="BG1377" s="32">
        <v>22950767</v>
      </c>
      <c r="BH1377" s="32">
        <v>24737999</v>
      </c>
      <c r="BI1377" s="32"/>
      <c r="BJ1377" t="s">
        <v>5496</v>
      </c>
      <c r="BK1377" s="14" t="str">
        <f t="shared" si="1740"/>
        <v>B-P6 AR</v>
      </c>
      <c r="BL1377" s="14" t="s">
        <v>595</v>
      </c>
      <c r="BM1377" s="25"/>
      <c r="BN1377" s="26" t="str">
        <f t="shared" si="1756"/>
        <v>17001000000324362756</v>
      </c>
      <c r="BO1377" s="27" t="str">
        <f>D1377</f>
        <v>YEFERNI RANIA</v>
      </c>
      <c r="BP1377" s="26">
        <f>B1377</f>
        <v>1379</v>
      </c>
      <c r="BQ1377" s="28"/>
    </row>
    <row r="1378" spans="1:69" x14ac:dyDescent="0.25">
      <c r="A1378" t="str">
        <f>VLOOKUP(B1378,[2]RH!$B:$BV,72,0)</f>
        <v>Non-Actif</v>
      </c>
      <c r="B1378" s="6">
        <v>1380</v>
      </c>
      <c r="C1378" s="7" t="s">
        <v>168</v>
      </c>
      <c r="D1378" s="7" t="s">
        <v>5497</v>
      </c>
      <c r="E1378" s="7" t="s">
        <v>67</v>
      </c>
      <c r="F1378" s="7" t="s">
        <v>118</v>
      </c>
      <c r="G1378" s="7" t="s">
        <v>220</v>
      </c>
      <c r="H1378" s="7" t="s">
        <v>2342</v>
      </c>
      <c r="I1378" s="7"/>
      <c r="J1378" s="7"/>
      <c r="K1378" s="7" t="s">
        <v>146</v>
      </c>
      <c r="L1378" s="7" t="s">
        <v>90</v>
      </c>
      <c r="M1378" s="7" t="str">
        <f t="shared" si="1708"/>
        <v>Couturière</v>
      </c>
      <c r="N1378" s="8">
        <v>45006</v>
      </c>
      <c r="P1378" s="7">
        <f t="shared" ca="1" si="1730"/>
        <v>-584</v>
      </c>
      <c r="Q1378" s="8">
        <v>45138</v>
      </c>
      <c r="R1378" s="7" t="s">
        <v>290</v>
      </c>
      <c r="S1378" s="7" t="s">
        <v>1728</v>
      </c>
      <c r="T1378" s="9" t="s">
        <v>156</v>
      </c>
      <c r="U1378" s="7" t="str">
        <f t="shared" si="1719"/>
        <v>Contractuel</v>
      </c>
      <c r="V1378" s="8">
        <v>45108</v>
      </c>
      <c r="W1378" s="8">
        <v>45138</v>
      </c>
      <c r="X1378" s="8"/>
      <c r="Y1378" s="8"/>
      <c r="Z1378" s="8">
        <v>45006</v>
      </c>
      <c r="AA1378" s="7">
        <f t="shared" si="1720"/>
        <v>3</v>
      </c>
      <c r="AB1378" s="7">
        <f t="shared" si="1721"/>
        <v>2023</v>
      </c>
      <c r="AC1378" s="7">
        <f t="shared" si="1722"/>
        <v>2027</v>
      </c>
      <c r="AD1378" s="10" t="e">
        <f t="shared" ref="AD1378:AD1441" ca="1" si="1764">IF(#REF!="Non",(DAYS360(N1378,Q1378)/360),(DAYS360(N1378,TODAY())/360))</f>
        <v>#REF!</v>
      </c>
      <c r="AE1378" s="10" t="e">
        <f t="shared" ca="1" si="1724"/>
        <v>#REF!</v>
      </c>
      <c r="AF1378" s="8">
        <v>32114</v>
      </c>
      <c r="AG1378" s="11">
        <f t="shared" ca="1" si="1725"/>
        <v>37.282191780821918</v>
      </c>
      <c r="AH1378" s="10" t="str">
        <f t="shared" ca="1" si="1726"/>
        <v>&gt;35&lt; 45</v>
      </c>
      <c r="AI1378" s="12">
        <v>12984016</v>
      </c>
      <c r="AJ1378" s="13" t="s">
        <v>82</v>
      </c>
      <c r="AK1378" s="12" t="s">
        <v>5498</v>
      </c>
      <c r="AL1378" s="8">
        <v>44806</v>
      </c>
      <c r="AM1378" s="7" t="s">
        <v>108</v>
      </c>
      <c r="AN1378" s="7" t="s">
        <v>5165</v>
      </c>
      <c r="AQ1378" s="14">
        <v>3</v>
      </c>
      <c r="AR1378" s="14">
        <v>1</v>
      </c>
      <c r="AS1378" s="15">
        <f t="shared" si="1727"/>
        <v>45371.25</v>
      </c>
      <c r="AT1378" s="14" t="s">
        <v>163</v>
      </c>
      <c r="AU1378" s="12">
        <v>3.3069999999999999</v>
      </c>
      <c r="AV1378" s="17">
        <v>17</v>
      </c>
      <c r="AW1378" s="18" t="s">
        <v>201</v>
      </c>
      <c r="AX1378" s="19" t="s">
        <v>5499</v>
      </c>
      <c r="AY1378" s="17">
        <v>83</v>
      </c>
      <c r="AZ1378" s="14" t="s">
        <v>203</v>
      </c>
      <c r="BA1378" s="20" t="str">
        <f t="shared" si="1728"/>
        <v>17001000000097110283</v>
      </c>
      <c r="BB1378" s="31">
        <f t="shared" si="1729"/>
        <v>20</v>
      </c>
      <c r="BC1378" s="22" t="s">
        <v>5500</v>
      </c>
      <c r="BD1378" s="23" t="s">
        <v>115</v>
      </c>
      <c r="BF1378" s="8" t="s">
        <v>5501</v>
      </c>
      <c r="BG1378" s="32">
        <v>90714043</v>
      </c>
      <c r="BH1378" s="32">
        <v>21761669</v>
      </c>
      <c r="BI1378" s="32"/>
      <c r="BJ1378" t="s">
        <v>714</v>
      </c>
      <c r="BK1378" s="14" t="str">
        <f t="shared" si="1740"/>
        <v>-P6</v>
      </c>
      <c r="BL1378" s="14" t="s">
        <v>595</v>
      </c>
      <c r="BM1378" s="25"/>
      <c r="BN1378" s="26" t="str">
        <f t="shared" si="1756"/>
        <v>17001000000097110283</v>
      </c>
      <c r="BO1378" s="27"/>
      <c r="BP1378" s="26"/>
      <c r="BQ1378" s="28"/>
    </row>
    <row r="1379" spans="1:69" x14ac:dyDescent="0.25">
      <c r="A1379" t="str">
        <f>VLOOKUP(B1379,[2]RH!$B:$BV,72,0)</f>
        <v>Non-Actif</v>
      </c>
      <c r="B1379" s="6">
        <v>1381</v>
      </c>
      <c r="C1379" s="7" t="s">
        <v>65</v>
      </c>
      <c r="D1379" s="7" t="s">
        <v>5502</v>
      </c>
      <c r="E1379" s="7" t="s">
        <v>67</v>
      </c>
      <c r="F1379" s="7" t="s">
        <v>258</v>
      </c>
      <c r="G1379" s="7" t="s">
        <v>264</v>
      </c>
      <c r="H1379" s="7"/>
      <c r="I1379" s="7"/>
      <c r="J1379" s="7"/>
      <c r="K1379" s="7" t="s">
        <v>70</v>
      </c>
      <c r="L1379" s="7" t="s">
        <v>90</v>
      </c>
      <c r="M1379" s="7" t="str">
        <f t="shared" si="1708"/>
        <v>INGENIEUR QUALITE</v>
      </c>
      <c r="N1379" s="8">
        <v>45006</v>
      </c>
      <c r="P1379" s="7" t="str">
        <f t="shared" ca="1" si="1730"/>
        <v/>
      </c>
      <c r="Q1379" s="8">
        <v>45013</v>
      </c>
      <c r="R1379" s="7" t="s">
        <v>137</v>
      </c>
      <c r="S1379" s="7"/>
      <c r="T1379" s="9" t="s">
        <v>394</v>
      </c>
      <c r="U1379" s="7" t="str">
        <f t="shared" si="1719"/>
        <v>Contractuel</v>
      </c>
      <c r="V1379" s="8">
        <v>45006</v>
      </c>
      <c r="W1379" s="8"/>
      <c r="X1379" s="8"/>
      <c r="Y1379" s="8"/>
      <c r="Z1379" s="8">
        <f>N1379</f>
        <v>45006</v>
      </c>
      <c r="AA1379" s="7">
        <f t="shared" si="1720"/>
        <v>3</v>
      </c>
      <c r="AB1379" s="7">
        <f t="shared" si="1721"/>
        <v>2023</v>
      </c>
      <c r="AC1379" s="7">
        <f t="shared" si="1722"/>
        <v>2027</v>
      </c>
      <c r="AD1379" s="10" t="e">
        <f t="shared" ref="AD1379:AD1442" ca="1" si="1765">IF(#REF!="Non",(DAYS360(N1379,Q1379)/360),(DAYS360(N1379,TODAY())/360))</f>
        <v>#REF!</v>
      </c>
      <c r="AE1379" s="10" t="e">
        <f t="shared" ca="1" si="1724"/>
        <v>#REF!</v>
      </c>
      <c r="AF1379" s="8">
        <v>35385</v>
      </c>
      <c r="AG1379" s="11">
        <f t="shared" ca="1" si="1725"/>
        <v>28.32054794520548</v>
      </c>
      <c r="AH1379" s="10" t="str">
        <f t="shared" ca="1" si="1726"/>
        <v>&gt;25&lt; 35</v>
      </c>
      <c r="AI1379" s="12"/>
      <c r="AJ1379" s="13"/>
      <c r="AK1379" s="12">
        <v>12822604</v>
      </c>
      <c r="AL1379" s="8">
        <v>44242</v>
      </c>
      <c r="AM1379" s="7" t="s">
        <v>75</v>
      </c>
      <c r="AN1379" s="7" t="s">
        <v>109</v>
      </c>
      <c r="AQ1379" s="14"/>
      <c r="AR1379" s="14"/>
      <c r="AS1379" s="15">
        <f t="shared" si="1727"/>
        <v>45006</v>
      </c>
      <c r="AT1379" s="14" t="s">
        <v>77</v>
      </c>
      <c r="AU1379" s="12">
        <v>900</v>
      </c>
      <c r="AV1379" s="17">
        <v>12</v>
      </c>
      <c r="AW1379" s="18">
        <v>50300</v>
      </c>
      <c r="AX1379" s="19" t="s">
        <v>5503</v>
      </c>
      <c r="AY1379" s="17">
        <v>96</v>
      </c>
      <c r="AZ1379" s="14" t="s">
        <v>195</v>
      </c>
      <c r="BA1379" s="20" t="str">
        <f t="shared" si="1728"/>
        <v>12503000000242017196</v>
      </c>
      <c r="BB1379" s="31">
        <f t="shared" si="1729"/>
        <v>20</v>
      </c>
      <c r="BC1379" s="22" t="s">
        <v>5504</v>
      </c>
      <c r="BD1379" s="23" t="s">
        <v>336</v>
      </c>
      <c r="BF1379" s="8"/>
      <c r="BG1379" s="32"/>
      <c r="BH1379" s="32"/>
      <c r="BI1379" s="32"/>
      <c r="BK1379" s="14" t="str">
        <f t="shared" si="1740"/>
        <v>CADRE</v>
      </c>
      <c r="BL1379" s="14"/>
      <c r="BM1379" s="25"/>
      <c r="BN1379" s="26" t="str">
        <f t="shared" si="1756"/>
        <v>12503000000242017196</v>
      </c>
      <c r="BO1379" s="27"/>
      <c r="BP1379" s="26"/>
      <c r="BQ1379" s="28"/>
    </row>
    <row r="1380" spans="1:69" x14ac:dyDescent="0.25">
      <c r="A1380" t="str">
        <f>VLOOKUP(B1380,[2]RH!$B:$BV,72,0)</f>
        <v>si</v>
      </c>
      <c r="B1380" s="6">
        <v>1382</v>
      </c>
      <c r="C1380" s="7" t="s">
        <v>65</v>
      </c>
      <c r="D1380" s="7" t="s">
        <v>5505</v>
      </c>
      <c r="E1380" s="7" t="s">
        <v>67</v>
      </c>
      <c r="F1380" s="7" t="s">
        <v>102</v>
      </c>
      <c r="G1380" s="7" t="s">
        <v>270</v>
      </c>
      <c r="H1380" s="7"/>
      <c r="I1380" s="7"/>
      <c r="J1380" s="7"/>
      <c r="K1380" s="7" t="s">
        <v>70</v>
      </c>
      <c r="L1380" s="7" t="s">
        <v>90</v>
      </c>
      <c r="M1380" s="7" t="str">
        <f t="shared" si="1708"/>
        <v>Planificateur</v>
      </c>
      <c r="N1380" s="8">
        <v>45008</v>
      </c>
      <c r="O1380" s="107">
        <v>45222</v>
      </c>
      <c r="P1380" s="7" t="str">
        <f t="shared" ca="1" si="1730"/>
        <v/>
      </c>
      <c r="Q1380" s="8"/>
      <c r="R1380" s="7"/>
      <c r="S1380" s="7"/>
      <c r="T1380" s="9" t="s">
        <v>72</v>
      </c>
      <c r="U1380" s="7" t="str">
        <f t="shared" si="1719"/>
        <v>Titulaire</v>
      </c>
      <c r="V1380" s="8">
        <v>45008</v>
      </c>
      <c r="W1380" s="8"/>
      <c r="X1380" s="8"/>
      <c r="Y1380" s="8"/>
      <c r="Z1380" s="8">
        <v>45008</v>
      </c>
      <c r="AA1380" s="7">
        <f t="shared" si="1720"/>
        <v>3</v>
      </c>
      <c r="AB1380" s="7">
        <f t="shared" si="1721"/>
        <v>2023</v>
      </c>
      <c r="AC1380" s="7">
        <f t="shared" si="1722"/>
        <v>2027</v>
      </c>
      <c r="AD1380" s="10" t="e">
        <f t="shared" ref="AD1380:AD1443" ca="1" si="1766">IF(#REF!="Non",(DAYS360(N1380,Q1380)/360),(DAYS360(N1380,TODAY())/360))</f>
        <v>#REF!</v>
      </c>
      <c r="AE1380" s="10" t="e">
        <f t="shared" ca="1" si="1724"/>
        <v>#REF!</v>
      </c>
      <c r="AF1380" s="8">
        <v>30502</v>
      </c>
      <c r="AG1380" s="11">
        <f t="shared" ca="1" si="1725"/>
        <v>41.698630136986303</v>
      </c>
      <c r="AH1380" s="10" t="str">
        <f t="shared" ca="1" si="1726"/>
        <v>&gt;35&lt; 45</v>
      </c>
      <c r="AI1380" s="12">
        <v>16165929</v>
      </c>
      <c r="AJ1380" s="13" t="s">
        <v>73</v>
      </c>
      <c r="AK1380" s="12" t="s">
        <v>5506</v>
      </c>
      <c r="AL1380" s="8">
        <v>44620</v>
      </c>
      <c r="AM1380" s="7" t="s">
        <v>75</v>
      </c>
      <c r="AN1380" s="7" t="s">
        <v>76</v>
      </c>
      <c r="AO1380">
        <v>2</v>
      </c>
      <c r="AQ1380">
        <v>15</v>
      </c>
      <c r="AR1380" s="14">
        <v>2</v>
      </c>
      <c r="AS1380" s="15">
        <f t="shared" si="1727"/>
        <v>45738.5</v>
      </c>
      <c r="AT1380" s="14" t="s">
        <v>77</v>
      </c>
      <c r="AU1380" s="12">
        <v>2700</v>
      </c>
      <c r="AV1380" s="17" t="s">
        <v>79</v>
      </c>
      <c r="AW1380" s="18" t="s">
        <v>571</v>
      </c>
      <c r="AX1380" s="19" t="s">
        <v>5507</v>
      </c>
      <c r="AY1380" s="17" t="s">
        <v>170</v>
      </c>
      <c r="AZ1380" s="14" t="s">
        <v>83</v>
      </c>
      <c r="BA1380" s="20" t="str">
        <f t="shared" si="1728"/>
        <v>08004000622010222809</v>
      </c>
      <c r="BB1380" s="31">
        <f t="shared" si="1729"/>
        <v>20</v>
      </c>
      <c r="BC1380" s="22" t="s">
        <v>5508</v>
      </c>
      <c r="BD1380" s="23" t="s">
        <v>482</v>
      </c>
      <c r="BF1380" s="8">
        <v>45041</v>
      </c>
      <c r="BG1380" s="32"/>
      <c r="BH1380" s="32"/>
      <c r="BI1380" s="32">
        <v>98156711</v>
      </c>
      <c r="BK1380" s="14" t="str">
        <f t="shared" si="1740"/>
        <v>CADRE</v>
      </c>
      <c r="BL1380" s="14"/>
      <c r="BM1380" s="25"/>
      <c r="BN1380" s="26" t="str">
        <f t="shared" si="1756"/>
        <v>08004000622010222809</v>
      </c>
      <c r="BO1380" s="27"/>
      <c r="BP1380" s="26"/>
      <c r="BQ1380" s="28"/>
    </row>
    <row r="1381" spans="1:69" x14ac:dyDescent="0.25">
      <c r="A1381" t="str">
        <f>VLOOKUP(B1381,[2]RH!$B:$BV,72,0)</f>
        <v>si</v>
      </c>
      <c r="B1381" s="6">
        <v>1383</v>
      </c>
      <c r="C1381" s="7" t="s">
        <v>100</v>
      </c>
      <c r="D1381" s="7" t="s">
        <v>5509</v>
      </c>
      <c r="E1381" s="7" t="s">
        <v>67</v>
      </c>
      <c r="F1381" s="7" t="s">
        <v>118</v>
      </c>
      <c r="G1381" s="7" t="s">
        <v>5325</v>
      </c>
      <c r="H1381" s="7" t="s">
        <v>1596</v>
      </c>
      <c r="I1381" s="7" t="s">
        <v>1597</v>
      </c>
      <c r="J1381" s="65" t="s">
        <v>190</v>
      </c>
      <c r="K1381" s="7" t="s">
        <v>89</v>
      </c>
      <c r="L1381" s="7" t="s">
        <v>90</v>
      </c>
      <c r="M1381" s="7" t="str">
        <f t="shared" si="1708"/>
        <v>Contrôle qualité</v>
      </c>
      <c r="N1381" s="8">
        <v>45013</v>
      </c>
      <c r="O1381" s="107"/>
      <c r="P1381" s="7">
        <f t="shared" ca="1" si="1730"/>
        <v>25</v>
      </c>
      <c r="Q1381" s="8"/>
      <c r="R1381" s="7"/>
      <c r="S1381" s="7"/>
      <c r="T1381" s="9" t="s">
        <v>156</v>
      </c>
      <c r="U1381" s="7" t="str">
        <f t="shared" si="1719"/>
        <v>Contractuel</v>
      </c>
      <c r="V1381" s="8">
        <v>45689</v>
      </c>
      <c r="W1381" s="8">
        <f>VLOOKUP(B1381,[1]BASE!$A:$Q,17,0)</f>
        <v>45747</v>
      </c>
      <c r="X1381" s="8"/>
      <c r="Y1381" s="8"/>
      <c r="Z1381" s="8">
        <v>45013</v>
      </c>
      <c r="AA1381" s="7">
        <f t="shared" si="1720"/>
        <v>3</v>
      </c>
      <c r="AB1381" s="7">
        <f t="shared" si="1721"/>
        <v>2023</v>
      </c>
      <c r="AC1381" s="7">
        <f t="shared" si="1722"/>
        <v>2027</v>
      </c>
      <c r="AD1381" s="10" t="e">
        <f t="shared" ref="AD1381:AD1444" ca="1" si="1767">IF(#REF!="Non",(DAYS360(N1381,Q1381)/360),(DAYS360(N1381,TODAY())/360))</f>
        <v>#REF!</v>
      </c>
      <c r="AE1381" s="10" t="e">
        <f t="shared" ca="1" si="1724"/>
        <v>#REF!</v>
      </c>
      <c r="AF1381" s="8">
        <v>31196</v>
      </c>
      <c r="AG1381" s="11">
        <f t="shared" ca="1" si="1725"/>
        <v>39.797260273972604</v>
      </c>
      <c r="AH1381" s="10" t="str">
        <f t="shared" ca="1" si="1726"/>
        <v>&gt;35&lt; 45</v>
      </c>
      <c r="AI1381" s="12">
        <v>16750339</v>
      </c>
      <c r="AJ1381" s="13" t="s">
        <v>92</v>
      </c>
      <c r="AK1381" s="12" t="s">
        <v>5510</v>
      </c>
      <c r="AL1381" s="8">
        <v>44824</v>
      </c>
      <c r="AM1381" s="7" t="s">
        <v>108</v>
      </c>
      <c r="AN1381" s="7" t="s">
        <v>109</v>
      </c>
      <c r="AQ1381">
        <v>3</v>
      </c>
      <c r="AR1381" s="14">
        <v>2</v>
      </c>
      <c r="AS1381" s="15">
        <f t="shared" si="1727"/>
        <v>45743.5</v>
      </c>
      <c r="AT1381" s="14" t="s">
        <v>163</v>
      </c>
      <c r="AU1381" s="12">
        <v>3.3069999999999999</v>
      </c>
      <c r="AV1381" s="17">
        <v>17</v>
      </c>
      <c r="AW1381" s="18" t="s">
        <v>201</v>
      </c>
      <c r="AX1381" s="19" t="s">
        <v>5511</v>
      </c>
      <c r="AY1381" s="17">
        <v>64</v>
      </c>
      <c r="AZ1381" s="14" t="s">
        <v>203</v>
      </c>
      <c r="BA1381" s="20" t="str">
        <f t="shared" si="1728"/>
        <v>17001000000177811664</v>
      </c>
      <c r="BB1381" s="31">
        <f t="shared" si="1729"/>
        <v>20</v>
      </c>
      <c r="BC1381" s="22" t="s">
        <v>5512</v>
      </c>
      <c r="BD1381" s="23" t="s">
        <v>341</v>
      </c>
      <c r="BF1381" s="8" t="s">
        <v>5513</v>
      </c>
      <c r="BG1381" s="32">
        <v>54603478</v>
      </c>
      <c r="BH1381" s="32">
        <v>21611248</v>
      </c>
      <c r="BI1381" s="32"/>
      <c r="BJ1381" t="s">
        <v>486</v>
      </c>
      <c r="BK1381" s="14" t="str">
        <f t="shared" si="1740"/>
        <v>A-CR3</v>
      </c>
      <c r="BL1381" s="14" t="s">
        <v>288</v>
      </c>
      <c r="BM1381" s="25"/>
      <c r="BN1381" s="26" t="str">
        <f t="shared" si="1756"/>
        <v>17001000000177811664</v>
      </c>
      <c r="BO1381" s="27"/>
      <c r="BP1381" s="26"/>
      <c r="BQ1381" s="28"/>
    </row>
    <row r="1382" spans="1:69" x14ac:dyDescent="0.25">
      <c r="A1382" t="str">
        <f>VLOOKUP(B1382,[2]RH!$B:$BV,72,0)</f>
        <v>si</v>
      </c>
      <c r="B1382" s="6">
        <v>1384</v>
      </c>
      <c r="C1382" s="7" t="s">
        <v>168</v>
      </c>
      <c r="D1382" s="7" t="s">
        <v>2264</v>
      </c>
      <c r="E1382" s="7" t="s">
        <v>67</v>
      </c>
      <c r="F1382" s="7" t="s">
        <v>118</v>
      </c>
      <c r="G1382" s="7" t="s">
        <v>220</v>
      </c>
      <c r="H1382" s="7" t="s">
        <v>2398</v>
      </c>
      <c r="I1382" s="7" t="s">
        <v>2487</v>
      </c>
      <c r="J1382" s="7" t="s">
        <v>281</v>
      </c>
      <c r="K1382" s="7" t="s">
        <v>146</v>
      </c>
      <c r="L1382" s="7" t="s">
        <v>90</v>
      </c>
      <c r="M1382" s="7" t="str">
        <f t="shared" si="1708"/>
        <v>Couturière</v>
      </c>
      <c r="N1382" s="8">
        <v>45013</v>
      </c>
      <c r="P1382" s="7">
        <f t="shared" ca="1" si="1730"/>
        <v>25</v>
      </c>
      <c r="Q1382" s="8"/>
      <c r="R1382" s="7"/>
      <c r="S1382" s="7"/>
      <c r="T1382" s="9" t="s">
        <v>156</v>
      </c>
      <c r="U1382" s="7" t="str">
        <f t="shared" si="1719"/>
        <v>Contractuel</v>
      </c>
      <c r="V1382" s="8">
        <v>45689</v>
      </c>
      <c r="W1382" s="8">
        <f>VLOOKUP(B1382,[1]BASE!$A:$Q,17,0)</f>
        <v>45747</v>
      </c>
      <c r="X1382" s="8"/>
      <c r="Y1382" s="8"/>
      <c r="Z1382" s="8">
        <v>45013</v>
      </c>
      <c r="AA1382" s="7">
        <f t="shared" si="1720"/>
        <v>3</v>
      </c>
      <c r="AB1382" s="7">
        <f t="shared" si="1721"/>
        <v>2023</v>
      </c>
      <c r="AC1382" s="7">
        <f t="shared" si="1722"/>
        <v>2027</v>
      </c>
      <c r="AD1382" s="10" t="e">
        <f t="shared" ref="AD1382:AD1445" ca="1" si="1768">IF(#REF!="Non",(DAYS360(N1382,Q1382)/360),(DAYS360(N1382,TODAY())/360))</f>
        <v>#REF!</v>
      </c>
      <c r="AE1382" s="10" t="e">
        <f t="shared" ca="1" si="1724"/>
        <v>#REF!</v>
      </c>
      <c r="AF1382" s="8">
        <v>34854</v>
      </c>
      <c r="AG1382" s="11">
        <f t="shared" ca="1" si="1725"/>
        <v>29.775342465753425</v>
      </c>
      <c r="AH1382" s="10" t="str">
        <f t="shared" ca="1" si="1726"/>
        <v>&gt;25&lt; 35</v>
      </c>
      <c r="AI1382" s="12">
        <v>16629363</v>
      </c>
      <c r="AJ1382" s="13" t="s">
        <v>170</v>
      </c>
      <c r="AK1382" s="12" t="s">
        <v>2265</v>
      </c>
      <c r="AL1382" s="8">
        <v>40976</v>
      </c>
      <c r="AM1382" s="7" t="s">
        <v>108</v>
      </c>
      <c r="AN1382" s="7" t="s">
        <v>76</v>
      </c>
      <c r="AQ1382">
        <v>3</v>
      </c>
      <c r="AR1382" s="14">
        <v>2</v>
      </c>
      <c r="AS1382" s="15">
        <f t="shared" si="1727"/>
        <v>45743.5</v>
      </c>
      <c r="AT1382" s="14" t="s">
        <v>163</v>
      </c>
      <c r="AU1382" s="12">
        <v>3.3069999999999999</v>
      </c>
      <c r="AV1382" s="17">
        <v>17</v>
      </c>
      <c r="AW1382" s="18" t="s">
        <v>201</v>
      </c>
      <c r="AX1382" s="19" t="s">
        <v>2266</v>
      </c>
      <c r="AY1382" s="17">
        <v>76</v>
      </c>
      <c r="AZ1382" s="14" t="s">
        <v>203</v>
      </c>
      <c r="BA1382" s="20" t="str">
        <f t="shared" si="1728"/>
        <v>17001000000212808876</v>
      </c>
      <c r="BB1382" s="31">
        <f t="shared" si="1729"/>
        <v>20</v>
      </c>
      <c r="BC1382" s="22" t="s">
        <v>5268</v>
      </c>
      <c r="BD1382" s="23" t="s">
        <v>341</v>
      </c>
      <c r="BF1382" s="8">
        <v>45251</v>
      </c>
      <c r="BG1382" s="32">
        <v>53122185</v>
      </c>
      <c r="BH1382" s="32">
        <v>97520753</v>
      </c>
      <c r="BI1382" s="32"/>
      <c r="BJ1382" t="s">
        <v>371</v>
      </c>
      <c r="BK1382" s="14" t="str">
        <f t="shared" si="1740"/>
        <v>B-P7 AR</v>
      </c>
      <c r="BL1382" s="14" t="s">
        <v>595</v>
      </c>
      <c r="BM1382" s="25"/>
      <c r="BN1382" s="26" t="str">
        <f t="shared" si="1756"/>
        <v>17001000000212808876</v>
      </c>
      <c r="BO1382" s="27" t="str">
        <f>D1382</f>
        <v>ARFAOUI AMENI</v>
      </c>
      <c r="BP1382" s="26">
        <f>B1382</f>
        <v>1384</v>
      </c>
      <c r="BQ1382" s="28"/>
    </row>
    <row r="1383" spans="1:69" x14ac:dyDescent="0.25">
      <c r="A1383" t="str">
        <f>VLOOKUP(B1383,[2]RH!$B:$BV,72,0)</f>
        <v>Non-Actif</v>
      </c>
      <c r="B1383" s="6">
        <v>1385</v>
      </c>
      <c r="C1383" s="7" t="s">
        <v>168</v>
      </c>
      <c r="D1383" s="7" t="s">
        <v>5514</v>
      </c>
      <c r="E1383" s="7" t="s">
        <v>67</v>
      </c>
      <c r="F1383" s="7" t="s">
        <v>118</v>
      </c>
      <c r="G1383" s="7" t="s">
        <v>408</v>
      </c>
      <c r="H1383" s="7" t="s">
        <v>649</v>
      </c>
      <c r="I1383" s="7" t="s">
        <v>709</v>
      </c>
      <c r="J1383" s="7" t="s">
        <v>190</v>
      </c>
      <c r="K1383" s="7" t="s">
        <v>146</v>
      </c>
      <c r="L1383" s="7" t="s">
        <v>90</v>
      </c>
      <c r="M1383" s="7" t="str">
        <f t="shared" si="1708"/>
        <v>Alimentatrice</v>
      </c>
      <c r="N1383" s="8">
        <v>45013</v>
      </c>
      <c r="O1383" s="107"/>
      <c r="P1383" s="7">
        <f t="shared" ca="1" si="1730"/>
        <v>-676</v>
      </c>
      <c r="Q1383" s="8">
        <v>45014</v>
      </c>
      <c r="R1383" s="7" t="s">
        <v>161</v>
      </c>
      <c r="S1383" s="7"/>
      <c r="T1383" s="9" t="s">
        <v>156</v>
      </c>
      <c r="U1383" s="7" t="str">
        <f t="shared" si="1719"/>
        <v>Contractuel</v>
      </c>
      <c r="V1383" s="8">
        <v>45013</v>
      </c>
      <c r="W1383" s="8">
        <v>45046</v>
      </c>
      <c r="X1383" s="8"/>
      <c r="Y1383" s="8"/>
      <c r="Z1383" s="8">
        <v>45013</v>
      </c>
      <c r="AA1383" s="7">
        <f t="shared" si="1720"/>
        <v>3</v>
      </c>
      <c r="AB1383" s="7">
        <f t="shared" si="1721"/>
        <v>2023</v>
      </c>
      <c r="AC1383" s="7">
        <f t="shared" si="1722"/>
        <v>2027</v>
      </c>
      <c r="AD1383" s="10" t="e">
        <f t="shared" ref="AD1383:AD1446" ca="1" si="1769">IF(#REF!="Non",(DAYS360(N1383,Q1383)/360),(DAYS360(N1383,TODAY())/360))</f>
        <v>#REF!</v>
      </c>
      <c r="AE1383" s="10" t="e">
        <f t="shared" ca="1" si="1724"/>
        <v>#REF!</v>
      </c>
      <c r="AF1383" s="8">
        <v>35277</v>
      </c>
      <c r="AG1383" s="11">
        <f t="shared" ca="1" si="1725"/>
        <v>28.616438356164384</v>
      </c>
      <c r="AH1383" s="10" t="str">
        <f t="shared" ca="1" si="1726"/>
        <v>&gt;25&lt; 35</v>
      </c>
      <c r="AI1383" s="12">
        <v>17445940</v>
      </c>
      <c r="AJ1383" s="13" t="s">
        <v>73</v>
      </c>
      <c r="AK1383" s="12" t="s">
        <v>5515</v>
      </c>
      <c r="AL1383" s="8">
        <v>44770</v>
      </c>
      <c r="AM1383" s="7" t="s">
        <v>108</v>
      </c>
      <c r="AN1383" s="7" t="s">
        <v>76</v>
      </c>
      <c r="AQ1383" s="14">
        <v>3</v>
      </c>
      <c r="AR1383" s="14">
        <v>1</v>
      </c>
      <c r="AS1383" s="15">
        <f t="shared" si="1727"/>
        <v>45378.25</v>
      </c>
      <c r="AT1383" s="14" t="s">
        <v>163</v>
      </c>
      <c r="AU1383" s="12">
        <v>3.3069999999999999</v>
      </c>
      <c r="AV1383" s="17">
        <v>17</v>
      </c>
      <c r="AW1383" s="18" t="s">
        <v>201</v>
      </c>
      <c r="AX1383" s="19" t="s">
        <v>5516</v>
      </c>
      <c r="AY1383" s="17">
        <v>86</v>
      </c>
      <c r="AZ1383" s="14" t="s">
        <v>203</v>
      </c>
      <c r="BA1383" s="20" t="str">
        <f t="shared" si="1728"/>
        <v>17001000000322334486</v>
      </c>
      <c r="BB1383" s="31">
        <f t="shared" si="1729"/>
        <v>20</v>
      </c>
      <c r="BC1383" s="22" t="s">
        <v>5517</v>
      </c>
      <c r="BD1383" s="23" t="s">
        <v>341</v>
      </c>
      <c r="BF1383" s="8"/>
      <c r="BG1383" s="32">
        <v>58682875</v>
      </c>
      <c r="BH1383" s="32">
        <v>27527427</v>
      </c>
      <c r="BI1383" s="32"/>
      <c r="BK1383" s="14" t="str">
        <f t="shared" si="1740"/>
        <v>A-Panda</v>
      </c>
      <c r="BL1383" s="14" t="s">
        <v>288</v>
      </c>
      <c r="BM1383" s="25"/>
      <c r="BN1383" s="26" t="str">
        <f t="shared" si="1756"/>
        <v>17001000000322334486</v>
      </c>
      <c r="BO1383" s="27"/>
      <c r="BP1383" s="26"/>
      <c r="BQ1383" s="28"/>
    </row>
    <row r="1384" spans="1:69" x14ac:dyDescent="0.25">
      <c r="A1384" t="str">
        <f>VLOOKUP(B1384,[2]RH!$B:$BV,72,0)</f>
        <v>Non-Actif</v>
      </c>
      <c r="B1384" s="6">
        <v>1386</v>
      </c>
      <c r="C1384" s="7" t="s">
        <v>100</v>
      </c>
      <c r="D1384" s="7" t="s">
        <v>5518</v>
      </c>
      <c r="E1384" s="7" t="s">
        <v>67</v>
      </c>
      <c r="F1384" s="7" t="s">
        <v>118</v>
      </c>
      <c r="G1384" s="7" t="s">
        <v>220</v>
      </c>
      <c r="H1384" s="7" t="s">
        <v>649</v>
      </c>
      <c r="I1384" s="7" t="s">
        <v>650</v>
      </c>
      <c r="J1384" s="7" t="s">
        <v>281</v>
      </c>
      <c r="K1384" s="7" t="s">
        <v>146</v>
      </c>
      <c r="L1384" s="7" t="s">
        <v>90</v>
      </c>
      <c r="M1384" s="7" t="str">
        <f t="shared" si="1708"/>
        <v>Couturière</v>
      </c>
      <c r="N1384" s="8">
        <v>45013</v>
      </c>
      <c r="O1384" s="107"/>
      <c r="P1384" s="7">
        <f t="shared" ca="1" si="1730"/>
        <v>-553</v>
      </c>
      <c r="Q1384" s="8">
        <v>45170</v>
      </c>
      <c r="R1384" s="7" t="s">
        <v>147</v>
      </c>
      <c r="S1384" s="7"/>
      <c r="T1384" s="9" t="s">
        <v>156</v>
      </c>
      <c r="U1384" s="7" t="str">
        <f t="shared" si="1719"/>
        <v>Contractuel</v>
      </c>
      <c r="V1384" s="8">
        <v>45108</v>
      </c>
      <c r="W1384" s="8">
        <v>45169</v>
      </c>
      <c r="X1384" s="8"/>
      <c r="Y1384" s="8"/>
      <c r="Z1384" s="8">
        <v>45013</v>
      </c>
      <c r="AA1384" s="7">
        <f t="shared" si="1720"/>
        <v>3</v>
      </c>
      <c r="AB1384" s="7">
        <f t="shared" si="1721"/>
        <v>2023</v>
      </c>
      <c r="AC1384" s="7">
        <f t="shared" si="1722"/>
        <v>2027</v>
      </c>
      <c r="AD1384" s="10" t="e">
        <f t="shared" ref="AD1384:AD1447" ca="1" si="1770">IF(#REF!="Non",(DAYS360(N1384,Q1384)/360),(DAYS360(N1384,TODAY())/360))</f>
        <v>#REF!</v>
      </c>
      <c r="AE1384" s="10" t="e">
        <f t="shared" ca="1" si="1724"/>
        <v>#REF!</v>
      </c>
      <c r="AF1384" s="8">
        <v>37143</v>
      </c>
      <c r="AG1384" s="11">
        <f t="shared" ca="1" si="1725"/>
        <v>23.504109589041096</v>
      </c>
      <c r="AH1384" s="10" t="str">
        <f t="shared" ca="1" si="1726"/>
        <v>&lt; 25</v>
      </c>
      <c r="AI1384" s="12">
        <v>17393497</v>
      </c>
      <c r="AJ1384" s="40" t="s">
        <v>213</v>
      </c>
      <c r="AK1384" s="12" t="s">
        <v>5519</v>
      </c>
      <c r="AL1384" s="8">
        <v>43774</v>
      </c>
      <c r="AM1384" s="7" t="s">
        <v>108</v>
      </c>
      <c r="AN1384" s="7" t="s">
        <v>109</v>
      </c>
      <c r="AQ1384" s="14">
        <v>3</v>
      </c>
      <c r="AR1384" s="14">
        <v>1</v>
      </c>
      <c r="AS1384" s="15">
        <f t="shared" si="1727"/>
        <v>45378.25</v>
      </c>
      <c r="AT1384" s="14" t="s">
        <v>163</v>
      </c>
      <c r="AU1384" s="12">
        <v>3.3069999999999999</v>
      </c>
      <c r="AV1384" s="17">
        <v>17</v>
      </c>
      <c r="AW1384" s="18" t="s">
        <v>201</v>
      </c>
      <c r="AX1384" s="19" t="s">
        <v>5520</v>
      </c>
      <c r="AY1384" s="17">
        <v>63</v>
      </c>
      <c r="AZ1384" s="14" t="s">
        <v>203</v>
      </c>
      <c r="BA1384" s="20" t="str">
        <f t="shared" si="1728"/>
        <v>17001000000290153863</v>
      </c>
      <c r="BB1384" s="31">
        <f t="shared" si="1729"/>
        <v>20</v>
      </c>
      <c r="BC1384" s="22" t="s">
        <v>5268</v>
      </c>
      <c r="BD1384" s="23" t="s">
        <v>341</v>
      </c>
      <c r="BF1384" s="8">
        <v>45013</v>
      </c>
      <c r="BG1384" s="32">
        <v>20701502</v>
      </c>
      <c r="BH1384" s="32">
        <v>97582303</v>
      </c>
      <c r="BI1384" s="32"/>
      <c r="BJ1384" t="s">
        <v>371</v>
      </c>
      <c r="BK1384" s="14" t="str">
        <f t="shared" si="1740"/>
        <v>B-Panda</v>
      </c>
      <c r="BL1384" s="14" t="s">
        <v>288</v>
      </c>
      <c r="BM1384" s="25"/>
      <c r="BN1384" s="26" t="str">
        <f t="shared" si="1756"/>
        <v>17001000000290153863</v>
      </c>
      <c r="BO1384" s="27"/>
      <c r="BP1384" s="26"/>
      <c r="BQ1384" s="28"/>
    </row>
    <row r="1385" spans="1:69" x14ac:dyDescent="0.25">
      <c r="A1385" t="str">
        <f>VLOOKUP(B1385,[2]RH!$B:$BV,72,0)</f>
        <v>Non-Actif</v>
      </c>
      <c r="B1385" s="6">
        <v>1387</v>
      </c>
      <c r="C1385" s="7" t="s">
        <v>65</v>
      </c>
      <c r="D1385" s="7" t="s">
        <v>5521</v>
      </c>
      <c r="E1385" s="7" t="s">
        <v>67</v>
      </c>
      <c r="F1385" s="7" t="s">
        <v>132</v>
      </c>
      <c r="G1385" s="7" t="s">
        <v>5522</v>
      </c>
      <c r="H1385" s="7"/>
      <c r="I1385" s="7"/>
      <c r="J1385" s="7"/>
      <c r="K1385" s="7" t="s">
        <v>70</v>
      </c>
      <c r="L1385" s="7" t="s">
        <v>400</v>
      </c>
      <c r="M1385" s="7" t="str">
        <f t="shared" si="1708"/>
        <v>Contrôleur de Gestion</v>
      </c>
      <c r="N1385" s="8">
        <v>45013</v>
      </c>
      <c r="O1385" s="107">
        <v>45227</v>
      </c>
      <c r="P1385" s="7" t="str">
        <f t="shared" ca="1" si="1730"/>
        <v/>
      </c>
      <c r="Q1385" s="8">
        <v>45302</v>
      </c>
      <c r="R1385" s="7" t="s">
        <v>3764</v>
      </c>
      <c r="S1385" s="7"/>
      <c r="T1385" s="9" t="s">
        <v>72</v>
      </c>
      <c r="U1385" s="7" t="str">
        <f t="shared" si="1719"/>
        <v>Titulaire</v>
      </c>
      <c r="V1385" s="8">
        <v>45013</v>
      </c>
      <c r="W1385" s="8"/>
      <c r="X1385" s="8"/>
      <c r="Y1385" s="8"/>
      <c r="Z1385" s="8">
        <f>V1385</f>
        <v>45013</v>
      </c>
      <c r="AA1385" s="7">
        <f t="shared" si="1720"/>
        <v>3</v>
      </c>
      <c r="AB1385" s="7">
        <f t="shared" si="1721"/>
        <v>2023</v>
      </c>
      <c r="AC1385" s="7">
        <f t="shared" si="1722"/>
        <v>2027</v>
      </c>
      <c r="AD1385" s="10" t="e">
        <f t="shared" ref="AD1385:AD1448" ca="1" si="1771">IF(#REF!="Non",(DAYS360(N1385,Q1385)/360),(DAYS360(N1385,TODAY())/360))</f>
        <v>#REF!</v>
      </c>
      <c r="AE1385" s="10" t="e">
        <f t="shared" ca="1" si="1724"/>
        <v>#REF!</v>
      </c>
      <c r="AF1385" s="8">
        <v>31624</v>
      </c>
      <c r="AG1385" s="11">
        <f t="shared" ca="1" si="1725"/>
        <v>38.624657534246573</v>
      </c>
      <c r="AH1385" s="10" t="str">
        <f t="shared" ca="1" si="1726"/>
        <v>&gt;35&lt; 45</v>
      </c>
      <c r="AI1385" s="12">
        <v>16440346</v>
      </c>
      <c r="AJ1385" s="13" t="s">
        <v>82</v>
      </c>
      <c r="AK1385" s="12" t="s">
        <v>5523</v>
      </c>
      <c r="AL1385" s="8">
        <v>40792</v>
      </c>
      <c r="AM1385" s="7" t="s">
        <v>75</v>
      </c>
      <c r="AN1385" s="7" t="s">
        <v>76</v>
      </c>
      <c r="AO1385">
        <v>2</v>
      </c>
      <c r="AQ1385" s="14"/>
      <c r="AR1385" s="14">
        <v>1</v>
      </c>
      <c r="AS1385" s="15">
        <f t="shared" si="1727"/>
        <v>45378.25</v>
      </c>
      <c r="AT1385" s="14" t="s">
        <v>77</v>
      </c>
      <c r="AU1385" s="12">
        <v>3650</v>
      </c>
      <c r="AV1385" s="17">
        <v>25</v>
      </c>
      <c r="AW1385" s="18">
        <v>16600</v>
      </c>
      <c r="AX1385" s="19" t="s">
        <v>5524</v>
      </c>
      <c r="AY1385" s="17">
        <v>85</v>
      </c>
      <c r="AZ1385" s="14" t="s">
        <v>276</v>
      </c>
      <c r="BA1385" s="20" t="str">
        <f t="shared" si="1728"/>
        <v>25166000000102843285</v>
      </c>
      <c r="BB1385" s="31">
        <f t="shared" si="1729"/>
        <v>20</v>
      </c>
      <c r="BC1385" s="22" t="s">
        <v>5525</v>
      </c>
      <c r="BD1385" s="23" t="s">
        <v>341</v>
      </c>
      <c r="BF1385" s="8"/>
      <c r="BG1385" s="32"/>
      <c r="BH1385" s="32"/>
      <c r="BI1385" s="32">
        <v>98156710</v>
      </c>
      <c r="BK1385" s="14" t="str">
        <f t="shared" si="1740"/>
        <v>CADRE</v>
      </c>
      <c r="BL1385" s="14"/>
      <c r="BM1385" s="25"/>
      <c r="BN1385" s="26" t="str">
        <f t="shared" si="1756"/>
        <v>25166000000102843285</v>
      </c>
      <c r="BO1385" s="27"/>
      <c r="BP1385" s="26"/>
      <c r="BQ1385" s="28"/>
    </row>
    <row r="1386" spans="1:69" x14ac:dyDescent="0.25">
      <c r="A1386" t="str">
        <f>VLOOKUP(B1386,[2]RH!$B:$BV,72,0)</f>
        <v>Non-Actif</v>
      </c>
      <c r="B1386" s="6">
        <v>1388</v>
      </c>
      <c r="C1386" s="7" t="s">
        <v>100</v>
      </c>
      <c r="D1386" s="7" t="s">
        <v>5526</v>
      </c>
      <c r="E1386" s="7" t="s">
        <v>67</v>
      </c>
      <c r="F1386" s="7" t="s">
        <v>118</v>
      </c>
      <c r="G1386" s="7" t="s">
        <v>220</v>
      </c>
      <c r="H1386" s="7" t="s">
        <v>649</v>
      </c>
      <c r="I1386" s="7" t="s">
        <v>650</v>
      </c>
      <c r="J1386" s="7" t="s">
        <v>281</v>
      </c>
      <c r="K1386" s="7" t="s">
        <v>146</v>
      </c>
      <c r="L1386" s="7" t="s">
        <v>90</v>
      </c>
      <c r="M1386" s="7" t="str">
        <f t="shared" si="1708"/>
        <v>Couturière</v>
      </c>
      <c r="N1386" s="8">
        <v>45013</v>
      </c>
      <c r="P1386" s="7">
        <f t="shared" ca="1" si="1730"/>
        <v>-676</v>
      </c>
      <c r="Q1386" s="8">
        <v>45013</v>
      </c>
      <c r="R1386" s="7"/>
      <c r="S1386" s="7"/>
      <c r="T1386" s="9" t="s">
        <v>156</v>
      </c>
      <c r="U1386" s="7" t="str">
        <f t="shared" si="1719"/>
        <v>Contractuel</v>
      </c>
      <c r="V1386" s="8">
        <v>45013</v>
      </c>
      <c r="W1386" s="8">
        <v>45046</v>
      </c>
      <c r="X1386" s="8"/>
      <c r="Y1386" s="8"/>
      <c r="Z1386" s="8">
        <v>45013</v>
      </c>
      <c r="AA1386" s="7">
        <f t="shared" si="1720"/>
        <v>3</v>
      </c>
      <c r="AB1386" s="7">
        <f t="shared" si="1721"/>
        <v>2023</v>
      </c>
      <c r="AC1386" s="7">
        <f t="shared" si="1722"/>
        <v>2027</v>
      </c>
      <c r="AD1386" s="10" t="e">
        <f t="shared" ref="AD1386:AD1449" ca="1" si="1772">IF(#REF!="Non",(DAYS360(N1386,Q1386)/360),(DAYS360(N1386,TODAY())/360))</f>
        <v>#REF!</v>
      </c>
      <c r="AE1386" s="10" t="e">
        <f t="shared" ca="1" si="1724"/>
        <v>#REF!</v>
      </c>
      <c r="AF1386" s="8">
        <v>34413</v>
      </c>
      <c r="AG1386" s="11">
        <f t="shared" ca="1" si="1725"/>
        <v>30.983561643835618</v>
      </c>
      <c r="AH1386" s="10" t="str">
        <f t="shared" ca="1" si="1726"/>
        <v>&gt;25&lt; 35</v>
      </c>
      <c r="AI1386" s="12">
        <v>17304687</v>
      </c>
      <c r="AJ1386" s="13" t="s">
        <v>150</v>
      </c>
      <c r="AK1386" s="12" t="s">
        <v>5527</v>
      </c>
      <c r="AL1386" s="8">
        <v>40871</v>
      </c>
      <c r="AM1386" s="7" t="s">
        <v>108</v>
      </c>
      <c r="AN1386" s="7" t="s">
        <v>109</v>
      </c>
      <c r="AQ1386" s="14">
        <v>3</v>
      </c>
      <c r="AR1386" s="14">
        <v>1</v>
      </c>
      <c r="AS1386" s="15">
        <f t="shared" si="1727"/>
        <v>45378.25</v>
      </c>
      <c r="AT1386" s="14" t="s">
        <v>163</v>
      </c>
      <c r="AU1386" s="12">
        <v>3.3069999999999999</v>
      </c>
      <c r="AV1386" s="17">
        <v>17</v>
      </c>
      <c r="AW1386" s="18" t="s">
        <v>201</v>
      </c>
      <c r="AX1386" s="19" t="s">
        <v>5528</v>
      </c>
      <c r="AY1386" s="17">
        <v>65</v>
      </c>
      <c r="AZ1386" s="14" t="s">
        <v>203</v>
      </c>
      <c r="BA1386" s="20" t="str">
        <f t="shared" si="1728"/>
        <v>17001000000282458465</v>
      </c>
      <c r="BB1386" s="31">
        <f t="shared" si="1729"/>
        <v>20</v>
      </c>
      <c r="BC1386" s="22" t="s">
        <v>902</v>
      </c>
      <c r="BD1386" s="23" t="s">
        <v>341</v>
      </c>
      <c r="BF1386" s="8"/>
      <c r="BG1386" s="32">
        <v>27576408</v>
      </c>
      <c r="BH1386" s="32">
        <v>92876414</v>
      </c>
      <c r="BI1386" s="32"/>
      <c r="BK1386" s="14" t="str">
        <f t="shared" si="1740"/>
        <v>B-Panda</v>
      </c>
      <c r="BL1386" s="14"/>
      <c r="BM1386" s="25"/>
      <c r="BN1386" s="26" t="str">
        <f t="shared" si="1756"/>
        <v>17001000000282458465</v>
      </c>
      <c r="BO1386" s="27"/>
      <c r="BP1386" s="26"/>
      <c r="BQ1386" s="28"/>
    </row>
    <row r="1387" spans="1:69" x14ac:dyDescent="0.25">
      <c r="A1387" t="str">
        <f>VLOOKUP(B1387,[2]RH!$B:$BV,72,0)</f>
        <v>si</v>
      </c>
      <c r="B1387" s="6">
        <v>1389</v>
      </c>
      <c r="C1387" s="7" t="s">
        <v>168</v>
      </c>
      <c r="D1387" s="7" t="s">
        <v>5529</v>
      </c>
      <c r="E1387" s="7" t="s">
        <v>67</v>
      </c>
      <c r="F1387" s="7" t="s">
        <v>118</v>
      </c>
      <c r="G1387" s="7" t="s">
        <v>220</v>
      </c>
      <c r="H1387" s="7" t="s">
        <v>2398</v>
      </c>
      <c r="I1387" s="7" t="s">
        <v>2506</v>
      </c>
      <c r="J1387" s="7" t="s">
        <v>190</v>
      </c>
      <c r="K1387" s="7" t="s">
        <v>146</v>
      </c>
      <c r="L1387" s="7" t="s">
        <v>90</v>
      </c>
      <c r="M1387" s="7" t="str">
        <f t="shared" si="1708"/>
        <v>Couturière</v>
      </c>
      <c r="N1387" s="8">
        <v>45019</v>
      </c>
      <c r="P1387" s="7">
        <f t="shared" ca="1" si="1730"/>
        <v>25</v>
      </c>
      <c r="Q1387" s="8"/>
      <c r="R1387" s="7"/>
      <c r="S1387" s="7"/>
      <c r="T1387" s="9" t="s">
        <v>156</v>
      </c>
      <c r="U1387" s="7" t="str">
        <f t="shared" si="1719"/>
        <v>Contractuel</v>
      </c>
      <c r="V1387" s="8">
        <v>45689</v>
      </c>
      <c r="W1387" s="8">
        <f>VLOOKUP(B1387,[1]BASE!$A:$Q,17,0)</f>
        <v>45747</v>
      </c>
      <c r="X1387" s="8"/>
      <c r="Y1387" s="8"/>
      <c r="Z1387" s="8">
        <v>45014</v>
      </c>
      <c r="AA1387" s="7">
        <f t="shared" si="1720"/>
        <v>4</v>
      </c>
      <c r="AB1387" s="7">
        <f t="shared" si="1721"/>
        <v>2023</v>
      </c>
      <c r="AC1387" s="7">
        <f t="shared" si="1722"/>
        <v>2027</v>
      </c>
      <c r="AD1387" s="10" t="e">
        <f t="shared" ref="AD1387:AD1450" ca="1" si="1773">IF(#REF!="Non",(DAYS360(N1387,Q1387)/360),(DAYS360(N1387,TODAY())/360))</f>
        <v>#REF!</v>
      </c>
      <c r="AE1387" s="10" t="e">
        <f t="shared" ca="1" si="1724"/>
        <v>#REF!</v>
      </c>
      <c r="AF1387" s="8">
        <v>23971</v>
      </c>
      <c r="AG1387" s="11">
        <f t="shared" ca="1" si="1725"/>
        <v>59.591780821917808</v>
      </c>
      <c r="AH1387" s="10" t="str">
        <f t="shared" ca="1" si="1726"/>
        <v>&gt; 55</v>
      </c>
      <c r="AI1387" s="12">
        <v>11347870</v>
      </c>
      <c r="AJ1387" s="13" t="s">
        <v>170</v>
      </c>
      <c r="AK1387" s="12" t="s">
        <v>5530</v>
      </c>
      <c r="AL1387" s="8">
        <v>43791</v>
      </c>
      <c r="AM1387" s="7" t="s">
        <v>108</v>
      </c>
      <c r="AN1387" s="7" t="s">
        <v>76</v>
      </c>
      <c r="AQ1387">
        <v>3</v>
      </c>
      <c r="AR1387" s="14">
        <v>2</v>
      </c>
      <c r="AS1387" s="15">
        <f t="shared" si="1727"/>
        <v>45749.5</v>
      </c>
      <c r="AT1387" s="14" t="s">
        <v>163</v>
      </c>
      <c r="AU1387" s="12">
        <v>3.3069999999999999</v>
      </c>
      <c r="AV1387" s="17">
        <v>17</v>
      </c>
      <c r="AW1387" s="18" t="s">
        <v>201</v>
      </c>
      <c r="AX1387" s="19" t="s">
        <v>5531</v>
      </c>
      <c r="AY1387" s="17">
        <v>10</v>
      </c>
      <c r="AZ1387" s="14" t="s">
        <v>203</v>
      </c>
      <c r="BA1387" s="20" t="str">
        <f t="shared" si="1728"/>
        <v>17001000000320345210</v>
      </c>
      <c r="BB1387" s="31">
        <f t="shared" si="1729"/>
        <v>20</v>
      </c>
      <c r="BC1387" s="22" t="s">
        <v>5532</v>
      </c>
      <c r="BD1387" s="23" t="s">
        <v>341</v>
      </c>
      <c r="BF1387" s="8"/>
      <c r="BG1387" s="32">
        <v>26250382</v>
      </c>
      <c r="BH1387" s="32">
        <v>95567104</v>
      </c>
      <c r="BI1387" s="32"/>
      <c r="BJ1387" t="s">
        <v>4958</v>
      </c>
      <c r="BK1387" s="14" t="str">
        <f t="shared" si="1740"/>
        <v>A-P7 AR</v>
      </c>
      <c r="BL1387" s="14" t="s">
        <v>595</v>
      </c>
      <c r="BM1387" s="25"/>
      <c r="BN1387" s="26" t="str">
        <f t="shared" si="1756"/>
        <v>17001000000320345210</v>
      </c>
      <c r="BO1387" s="27" t="str">
        <f>D1387</f>
        <v>MERSNI HAKIMA</v>
      </c>
      <c r="BP1387" s="26">
        <f>B1387</f>
        <v>1389</v>
      </c>
      <c r="BQ1387" s="28"/>
    </row>
    <row r="1388" spans="1:69" x14ac:dyDescent="0.25">
      <c r="A1388" t="str">
        <f>VLOOKUP(B1388,[2]RH!$B:$BV,72,0)</f>
        <v>Non-Actif</v>
      </c>
      <c r="B1388" s="6">
        <v>1390</v>
      </c>
      <c r="C1388" s="7" t="s">
        <v>100</v>
      </c>
      <c r="D1388" s="7" t="s">
        <v>5533</v>
      </c>
      <c r="E1388" s="7" t="s">
        <v>67</v>
      </c>
      <c r="F1388" s="7" t="s">
        <v>118</v>
      </c>
      <c r="G1388" s="7" t="s">
        <v>220</v>
      </c>
      <c r="H1388" s="7">
        <v>965</v>
      </c>
      <c r="I1388" s="7" t="s">
        <v>5121</v>
      </c>
      <c r="J1388" s="7" t="s">
        <v>190</v>
      </c>
      <c r="K1388" s="7" t="s">
        <v>146</v>
      </c>
      <c r="L1388" s="7" t="s">
        <v>90</v>
      </c>
      <c r="M1388" s="7" t="str">
        <f t="shared" si="1708"/>
        <v>Couturière</v>
      </c>
      <c r="N1388" s="8">
        <v>45043</v>
      </c>
      <c r="P1388" s="7">
        <f t="shared" ca="1" si="1730"/>
        <v>-645</v>
      </c>
      <c r="Q1388" s="8">
        <v>45048</v>
      </c>
      <c r="R1388" s="7" t="s">
        <v>1909</v>
      </c>
      <c r="S1388" s="7"/>
      <c r="T1388" s="9" t="s">
        <v>156</v>
      </c>
      <c r="U1388" s="7" t="str">
        <f t="shared" si="1719"/>
        <v>Contractuel</v>
      </c>
      <c r="V1388" s="8">
        <v>45043</v>
      </c>
      <c r="W1388" s="8">
        <v>45077</v>
      </c>
      <c r="X1388" s="8"/>
      <c r="Y1388" s="8"/>
      <c r="Z1388" s="8">
        <v>45043</v>
      </c>
      <c r="AA1388" s="7">
        <f t="shared" si="1720"/>
        <v>4</v>
      </c>
      <c r="AB1388" s="7">
        <f t="shared" si="1721"/>
        <v>2023</v>
      </c>
      <c r="AC1388" s="7">
        <f t="shared" si="1722"/>
        <v>2027</v>
      </c>
      <c r="AD1388" s="10" t="e">
        <f t="shared" ref="AD1388:AD1451" ca="1" si="1774">IF(#REF!="Non",(DAYS360(N1388,Q1388)/360),(DAYS360(N1388,TODAY())/360))</f>
        <v>#REF!</v>
      </c>
      <c r="AE1388" s="10" t="e">
        <f t="shared" ca="1" si="1724"/>
        <v>#REF!</v>
      </c>
      <c r="AF1388" s="8">
        <v>37520</v>
      </c>
      <c r="AG1388" s="11">
        <f t="shared" ca="1" si="1725"/>
        <v>22.471232876712328</v>
      </c>
      <c r="AH1388" s="10" t="str">
        <f t="shared" ca="1" si="1726"/>
        <v>&lt; 25</v>
      </c>
      <c r="AI1388" s="12"/>
      <c r="AJ1388" s="13"/>
      <c r="AK1388" s="12" t="s">
        <v>5534</v>
      </c>
      <c r="AL1388" s="8">
        <v>43367</v>
      </c>
      <c r="AM1388" s="7" t="s">
        <v>108</v>
      </c>
      <c r="AN1388" s="7" t="s">
        <v>109</v>
      </c>
      <c r="AO1388">
        <v>0</v>
      </c>
      <c r="AQ1388" s="14">
        <v>3</v>
      </c>
      <c r="AR1388" s="14">
        <v>1</v>
      </c>
      <c r="AS1388" s="15">
        <f t="shared" si="1727"/>
        <v>45408.25</v>
      </c>
      <c r="AT1388" s="14" t="s">
        <v>163</v>
      </c>
      <c r="AU1388" s="12">
        <v>3.3069999999999999</v>
      </c>
      <c r="AV1388" s="17">
        <v>17</v>
      </c>
      <c r="AW1388" s="18" t="s">
        <v>201</v>
      </c>
      <c r="AX1388" s="19" t="s">
        <v>5535</v>
      </c>
      <c r="AY1388" s="17">
        <v>61</v>
      </c>
      <c r="AZ1388" s="14" t="s">
        <v>203</v>
      </c>
      <c r="BA1388" s="20" t="str">
        <f t="shared" si="1728"/>
        <v>17001000000325242061</v>
      </c>
      <c r="BB1388" s="31">
        <f t="shared" si="1729"/>
        <v>20</v>
      </c>
      <c r="BC1388" s="22" t="s">
        <v>1734</v>
      </c>
      <c r="BD1388" s="23" t="s">
        <v>85</v>
      </c>
      <c r="BF1388" s="8"/>
      <c r="BG1388" s="32">
        <v>25030255</v>
      </c>
      <c r="BH1388" s="32">
        <v>51123132</v>
      </c>
      <c r="BI1388" s="32"/>
      <c r="BK1388" s="14" t="str">
        <f t="shared" si="1740"/>
        <v>A-965</v>
      </c>
      <c r="BL1388" s="14"/>
      <c r="BM1388" s="25"/>
      <c r="BN1388" s="26"/>
      <c r="BO1388" s="27"/>
      <c r="BP1388" s="26"/>
      <c r="BQ1388" s="28"/>
    </row>
    <row r="1389" spans="1:69" x14ac:dyDescent="0.25">
      <c r="A1389" t="str">
        <f>VLOOKUP(B1389,[2]RH!$B:$BV,72,0)</f>
        <v>si</v>
      </c>
      <c r="B1389" s="6">
        <v>1391</v>
      </c>
      <c r="C1389" s="7" t="s">
        <v>168</v>
      </c>
      <c r="D1389" s="7" t="s">
        <v>5536</v>
      </c>
      <c r="E1389" s="7" t="s">
        <v>67</v>
      </c>
      <c r="F1389" s="7" t="s">
        <v>118</v>
      </c>
      <c r="G1389" s="7" t="s">
        <v>220</v>
      </c>
      <c r="H1389" s="7" t="s">
        <v>649</v>
      </c>
      <c r="I1389" s="7" t="s">
        <v>650</v>
      </c>
      <c r="J1389" s="7" t="s">
        <v>281</v>
      </c>
      <c r="K1389" s="7" t="s">
        <v>146</v>
      </c>
      <c r="L1389" s="7" t="s">
        <v>90</v>
      </c>
      <c r="M1389" s="7" t="str">
        <f t="shared" si="1708"/>
        <v>Couturière</v>
      </c>
      <c r="N1389" s="8">
        <v>45017</v>
      </c>
      <c r="P1389" s="7">
        <f t="shared" ca="1" si="1730"/>
        <v>25</v>
      </c>
      <c r="Q1389" s="8"/>
      <c r="R1389" s="7"/>
      <c r="S1389" s="7"/>
      <c r="T1389" s="9" t="s">
        <v>156</v>
      </c>
      <c r="U1389" s="7" t="str">
        <f t="shared" si="1719"/>
        <v>Contractuel</v>
      </c>
      <c r="V1389" s="8">
        <v>45689</v>
      </c>
      <c r="W1389" s="8">
        <f>VLOOKUP(B1389,[1]BASE!$A:$Q,17,0)</f>
        <v>45747</v>
      </c>
      <c r="X1389" s="8"/>
      <c r="Y1389" s="8"/>
      <c r="Z1389" s="8">
        <v>45017</v>
      </c>
      <c r="AA1389" s="7">
        <f t="shared" si="1720"/>
        <v>4</v>
      </c>
      <c r="AB1389" s="7">
        <f t="shared" si="1721"/>
        <v>2023</v>
      </c>
      <c r="AC1389" s="7">
        <f t="shared" si="1722"/>
        <v>2027</v>
      </c>
      <c r="AD1389" s="10" t="e">
        <f t="shared" ref="AD1389:AD1452" ca="1" si="1775">IF(#REF!="Non",(DAYS360(N1389,Q1389)/360),(DAYS360(N1389,TODAY())/360))</f>
        <v>#REF!</v>
      </c>
      <c r="AE1389" s="10" t="e">
        <f t="shared" ca="1" si="1724"/>
        <v>#REF!</v>
      </c>
      <c r="AF1389" s="8">
        <v>31979</v>
      </c>
      <c r="AG1389" s="11">
        <f t="shared" ca="1" si="1725"/>
        <v>37.652054794520545</v>
      </c>
      <c r="AH1389" s="10" t="str">
        <f t="shared" ca="1" si="1726"/>
        <v>&gt;35&lt; 45</v>
      </c>
      <c r="AI1389" s="12">
        <v>16280738</v>
      </c>
      <c r="AJ1389" s="13" t="s">
        <v>170</v>
      </c>
      <c r="AK1389" s="12" t="s">
        <v>5537</v>
      </c>
      <c r="AL1389" s="8">
        <v>43721</v>
      </c>
      <c r="AM1389" s="7" t="s">
        <v>108</v>
      </c>
      <c r="AN1389" s="7" t="s">
        <v>76</v>
      </c>
      <c r="AO1389">
        <v>3</v>
      </c>
      <c r="AQ1389">
        <v>3</v>
      </c>
      <c r="AR1389" s="14">
        <v>2</v>
      </c>
      <c r="AS1389" s="15">
        <f t="shared" si="1727"/>
        <v>45747.5</v>
      </c>
      <c r="AT1389" s="14" t="s">
        <v>163</v>
      </c>
      <c r="AU1389" s="12">
        <v>3.3069999999999999</v>
      </c>
      <c r="AV1389" s="17">
        <v>17</v>
      </c>
      <c r="AW1389" s="18" t="s">
        <v>201</v>
      </c>
      <c r="AX1389" s="19" t="s">
        <v>5538</v>
      </c>
      <c r="AY1389" s="17">
        <v>90</v>
      </c>
      <c r="AZ1389" s="14" t="s">
        <v>203</v>
      </c>
      <c r="BA1389" s="20" t="str">
        <f t="shared" si="1728"/>
        <v>17001000000324607390</v>
      </c>
      <c r="BB1389" s="31">
        <f t="shared" si="1729"/>
        <v>20</v>
      </c>
      <c r="BC1389" s="22" t="s">
        <v>5539</v>
      </c>
      <c r="BD1389" s="23" t="s">
        <v>482</v>
      </c>
      <c r="BF1389" s="8"/>
      <c r="BG1389" s="32">
        <v>29834859</v>
      </c>
      <c r="BH1389" s="32">
        <v>24164881</v>
      </c>
      <c r="BI1389" s="32"/>
      <c r="BJ1389" t="s">
        <v>3427</v>
      </c>
      <c r="BK1389" s="14" t="str">
        <f t="shared" si="1740"/>
        <v>B-Panda</v>
      </c>
      <c r="BL1389" s="14" t="s">
        <v>288</v>
      </c>
      <c r="BM1389" s="25"/>
      <c r="BN1389" s="26" t="str">
        <f t="shared" ref="BN1389:BN1396" si="1776">BA1389</f>
        <v>17001000000324607390</v>
      </c>
      <c r="BO1389" s="27" t="str">
        <f>D1389</f>
        <v>CHAAOURIA SAMEH</v>
      </c>
      <c r="BP1389" s="26">
        <f>B1389</f>
        <v>1391</v>
      </c>
      <c r="BQ1389" s="28"/>
    </row>
    <row r="1390" spans="1:69" x14ac:dyDescent="0.25">
      <c r="A1390" t="str">
        <f>VLOOKUP(B1390,[2]RH!$B:$BV,72,0)</f>
        <v>Non-Actif</v>
      </c>
      <c r="B1390" s="6">
        <v>1392</v>
      </c>
      <c r="C1390" s="7" t="s">
        <v>100</v>
      </c>
      <c r="D1390" s="7" t="s">
        <v>5540</v>
      </c>
      <c r="E1390" s="7" t="s">
        <v>67</v>
      </c>
      <c r="F1390" s="7" t="s">
        <v>118</v>
      </c>
      <c r="G1390" s="7" t="s">
        <v>2675</v>
      </c>
      <c r="H1390" s="7" t="s">
        <v>649</v>
      </c>
      <c r="I1390" s="7" t="s">
        <v>650</v>
      </c>
      <c r="J1390" s="7" t="s">
        <v>281</v>
      </c>
      <c r="K1390" s="7" t="s">
        <v>146</v>
      </c>
      <c r="L1390" s="7" t="s">
        <v>90</v>
      </c>
      <c r="M1390" s="7" t="str">
        <f t="shared" si="1708"/>
        <v>WIRE</v>
      </c>
      <c r="N1390" s="8">
        <v>45017</v>
      </c>
      <c r="P1390" s="7">
        <f t="shared" ca="1" si="1730"/>
        <v>-676</v>
      </c>
      <c r="Q1390" s="8">
        <v>45044</v>
      </c>
      <c r="R1390" s="7" t="s">
        <v>2087</v>
      </c>
      <c r="S1390" s="7"/>
      <c r="T1390" s="9" t="s">
        <v>156</v>
      </c>
      <c r="U1390" s="7" t="str">
        <f t="shared" si="1719"/>
        <v>Contractuel</v>
      </c>
      <c r="V1390" s="8">
        <v>45017</v>
      </c>
      <c r="W1390" s="8">
        <v>45046</v>
      </c>
      <c r="X1390" s="8"/>
      <c r="Y1390" s="8"/>
      <c r="Z1390" s="8">
        <v>45017</v>
      </c>
      <c r="AA1390" s="7">
        <f t="shared" si="1720"/>
        <v>4</v>
      </c>
      <c r="AB1390" s="7">
        <f t="shared" si="1721"/>
        <v>2023</v>
      </c>
      <c r="AC1390" s="7">
        <f t="shared" si="1722"/>
        <v>2027</v>
      </c>
      <c r="AD1390" s="10" t="e">
        <f t="shared" ref="AD1390:AD1453" ca="1" si="1777">IF(#REF!="Non",(DAYS360(N1390,Q1390)/360),(DAYS360(N1390,TODAY())/360))</f>
        <v>#REF!</v>
      </c>
      <c r="AE1390" s="10" t="e">
        <f t="shared" ca="1" si="1724"/>
        <v>#REF!</v>
      </c>
      <c r="AF1390" s="8">
        <v>36053</v>
      </c>
      <c r="AG1390" s="11">
        <f t="shared" ca="1" si="1725"/>
        <v>26.490410958904111</v>
      </c>
      <c r="AH1390" s="10" t="str">
        <f t="shared" ca="1" si="1726"/>
        <v>&gt;25&lt; 35</v>
      </c>
      <c r="AI1390" s="12">
        <v>17181347</v>
      </c>
      <c r="AJ1390" s="13" t="s">
        <v>73</v>
      </c>
      <c r="AK1390" s="12" t="s">
        <v>5541</v>
      </c>
      <c r="AL1390" s="8">
        <v>43048</v>
      </c>
      <c r="AM1390" s="7" t="s">
        <v>108</v>
      </c>
      <c r="AN1390" s="7" t="s">
        <v>109</v>
      </c>
      <c r="AQ1390" s="14">
        <v>3</v>
      </c>
      <c r="AR1390" s="14">
        <v>1</v>
      </c>
      <c r="AS1390" s="15">
        <f t="shared" si="1727"/>
        <v>45382.25</v>
      </c>
      <c r="AT1390" s="14" t="s">
        <v>163</v>
      </c>
      <c r="AU1390" s="12">
        <v>3.3069999999999999</v>
      </c>
      <c r="AV1390" s="17">
        <v>17</v>
      </c>
      <c r="AW1390" s="18" t="s">
        <v>201</v>
      </c>
      <c r="AX1390" s="19" t="s">
        <v>5542</v>
      </c>
      <c r="AY1390" s="17">
        <v>11</v>
      </c>
      <c r="AZ1390" s="14" t="s">
        <v>203</v>
      </c>
      <c r="BA1390" s="20" t="str">
        <f t="shared" si="1728"/>
        <v>17001000000296185711</v>
      </c>
      <c r="BB1390" s="31">
        <f t="shared" si="1729"/>
        <v>20</v>
      </c>
      <c r="BC1390" s="22" t="s">
        <v>5543</v>
      </c>
      <c r="BD1390" s="23" t="s">
        <v>115</v>
      </c>
      <c r="BF1390" s="8"/>
      <c r="BG1390" s="32">
        <v>55209540</v>
      </c>
      <c r="BH1390" s="32">
        <v>22369005</v>
      </c>
      <c r="BI1390" s="32"/>
      <c r="BK1390" s="14" t="str">
        <f t="shared" si="1740"/>
        <v>B-Panda</v>
      </c>
      <c r="BL1390" s="14"/>
      <c r="BM1390" s="25"/>
      <c r="BN1390" s="26" t="str">
        <f t="shared" si="1776"/>
        <v>17001000000296185711</v>
      </c>
      <c r="BO1390" s="27"/>
      <c r="BP1390" s="26"/>
      <c r="BQ1390" s="28"/>
    </row>
    <row r="1391" spans="1:69" x14ac:dyDescent="0.25">
      <c r="A1391" t="str">
        <f>VLOOKUP(B1391,[2]RH!$B:$BV,72,0)</f>
        <v>Non-Actif</v>
      </c>
      <c r="B1391" s="6">
        <v>1393</v>
      </c>
      <c r="C1391" s="7" t="s">
        <v>100</v>
      </c>
      <c r="D1391" s="7" t="s">
        <v>5544</v>
      </c>
      <c r="E1391" s="7" t="s">
        <v>67</v>
      </c>
      <c r="F1391" s="7" t="s">
        <v>118</v>
      </c>
      <c r="G1391" s="7" t="s">
        <v>220</v>
      </c>
      <c r="H1391" s="7" t="s">
        <v>649</v>
      </c>
      <c r="I1391" s="7" t="s">
        <v>709</v>
      </c>
      <c r="J1391" s="7" t="s">
        <v>190</v>
      </c>
      <c r="K1391" s="7" t="s">
        <v>146</v>
      </c>
      <c r="L1391" s="7" t="s">
        <v>90</v>
      </c>
      <c r="M1391" s="7" t="str">
        <f t="shared" si="1708"/>
        <v>Couturière</v>
      </c>
      <c r="N1391" s="8">
        <v>45019</v>
      </c>
      <c r="P1391" s="7">
        <f t="shared" ca="1" si="1730"/>
        <v>-676</v>
      </c>
      <c r="Q1391" s="8">
        <v>45051</v>
      </c>
      <c r="R1391" s="7" t="s">
        <v>5545</v>
      </c>
      <c r="S1391" s="7"/>
      <c r="T1391" s="9" t="s">
        <v>156</v>
      </c>
      <c r="U1391" s="7" t="str">
        <f t="shared" si="1719"/>
        <v>Contractuel</v>
      </c>
      <c r="V1391" s="8">
        <v>45019</v>
      </c>
      <c r="W1391" s="8">
        <v>45046</v>
      </c>
      <c r="X1391" s="8"/>
      <c r="Y1391" s="8"/>
      <c r="Z1391" s="8">
        <v>45019</v>
      </c>
      <c r="AA1391" s="7">
        <f t="shared" si="1720"/>
        <v>4</v>
      </c>
      <c r="AB1391" s="7">
        <f t="shared" si="1721"/>
        <v>2023</v>
      </c>
      <c r="AC1391" s="7">
        <f t="shared" si="1722"/>
        <v>2027</v>
      </c>
      <c r="AD1391" s="10" t="e">
        <f t="shared" ref="AD1391:AD1454" ca="1" si="1778">IF(#REF!="Non",(DAYS360(N1391,Q1391)/360),(DAYS360(N1391,TODAY())/360))</f>
        <v>#REF!</v>
      </c>
      <c r="AE1391" s="10" t="e">
        <f t="shared" ca="1" si="1724"/>
        <v>#REF!</v>
      </c>
      <c r="AF1391" s="8">
        <v>34050</v>
      </c>
      <c r="AG1391" s="11">
        <f t="shared" ca="1" si="1725"/>
        <v>31.978082191780821</v>
      </c>
      <c r="AH1391" s="10" t="str">
        <f t="shared" ca="1" si="1726"/>
        <v>&gt;25&lt; 35</v>
      </c>
      <c r="AI1391" s="12">
        <v>16719616</v>
      </c>
      <c r="AJ1391" s="13" t="s">
        <v>82</v>
      </c>
      <c r="AK1391" s="12" t="s">
        <v>678</v>
      </c>
      <c r="AL1391" s="8">
        <v>42327</v>
      </c>
      <c r="AM1391" s="7" t="s">
        <v>108</v>
      </c>
      <c r="AN1391" s="7" t="s">
        <v>109</v>
      </c>
      <c r="AQ1391" s="14">
        <v>3</v>
      </c>
      <c r="AR1391" s="14">
        <v>1</v>
      </c>
      <c r="AS1391" s="15">
        <f t="shared" si="1727"/>
        <v>45384.25</v>
      </c>
      <c r="AT1391" s="14" t="s">
        <v>163</v>
      </c>
      <c r="AU1391" s="12">
        <v>3.3069999999999999</v>
      </c>
      <c r="AV1391" s="17">
        <v>17</v>
      </c>
      <c r="AW1391" s="18" t="s">
        <v>201</v>
      </c>
      <c r="AX1391" s="19" t="s">
        <v>5546</v>
      </c>
      <c r="AY1391" s="17">
        <v>73</v>
      </c>
      <c r="AZ1391" s="14" t="s">
        <v>203</v>
      </c>
      <c r="BA1391" s="20" t="str">
        <f t="shared" si="1728"/>
        <v>17001000000309935073</v>
      </c>
      <c r="BB1391" s="31">
        <f t="shared" si="1729"/>
        <v>20</v>
      </c>
      <c r="BC1391" s="22" t="s">
        <v>5547</v>
      </c>
      <c r="BD1391" s="23" t="s">
        <v>85</v>
      </c>
      <c r="BF1391" s="8"/>
      <c r="BG1391" s="32">
        <v>58620831</v>
      </c>
      <c r="BH1391" s="32">
        <v>20731253</v>
      </c>
      <c r="BI1391" s="32"/>
      <c r="BK1391" s="14" t="str">
        <f t="shared" si="1740"/>
        <v>A-Panda</v>
      </c>
      <c r="BL1391" s="14"/>
      <c r="BM1391" s="25"/>
      <c r="BN1391" s="26" t="str">
        <f t="shared" si="1776"/>
        <v>17001000000309935073</v>
      </c>
      <c r="BO1391" s="27"/>
      <c r="BP1391" s="26"/>
      <c r="BQ1391" s="28"/>
    </row>
    <row r="1392" spans="1:69" x14ac:dyDescent="0.25">
      <c r="A1392" t="str">
        <f>VLOOKUP(B1392,[2]RH!$B:$BV,72,0)</f>
        <v>Non-Actif</v>
      </c>
      <c r="B1392" s="6">
        <v>1394</v>
      </c>
      <c r="C1392" s="7" t="s">
        <v>65</v>
      </c>
      <c r="D1392" s="7" t="s">
        <v>5548</v>
      </c>
      <c r="E1392" s="7" t="s">
        <v>67</v>
      </c>
      <c r="F1392" s="7" t="s">
        <v>102</v>
      </c>
      <c r="G1392" s="7" t="s">
        <v>1585</v>
      </c>
      <c r="H1392" s="7" t="s">
        <v>102</v>
      </c>
      <c r="I1392" s="7" t="s">
        <v>1908</v>
      </c>
      <c r="J1392" s="7"/>
      <c r="K1392" s="7" t="s">
        <v>89</v>
      </c>
      <c r="L1392" s="7" t="s">
        <v>90</v>
      </c>
      <c r="M1392" s="7" t="str">
        <f t="shared" si="1708"/>
        <v>MANITENTIONNAIRE</v>
      </c>
      <c r="N1392" s="8">
        <v>45019</v>
      </c>
      <c r="P1392" s="7">
        <f t="shared" ca="1" si="1730"/>
        <v>-6</v>
      </c>
      <c r="Q1392" s="8">
        <v>45705</v>
      </c>
      <c r="R1392" s="7" t="s">
        <v>3500</v>
      </c>
      <c r="S1392" s="7"/>
      <c r="T1392" s="9" t="s">
        <v>156</v>
      </c>
      <c r="U1392" s="7" t="str">
        <f t="shared" si="1719"/>
        <v>Contractuel</v>
      </c>
      <c r="V1392" s="8">
        <v>45627</v>
      </c>
      <c r="W1392" s="8">
        <v>45716</v>
      </c>
      <c r="X1392" s="8"/>
      <c r="Y1392" s="8"/>
      <c r="Z1392" s="8">
        <v>45019</v>
      </c>
      <c r="AA1392" s="7">
        <f t="shared" si="1720"/>
        <v>4</v>
      </c>
      <c r="AB1392" s="7">
        <f t="shared" si="1721"/>
        <v>2023</v>
      </c>
      <c r="AC1392" s="7">
        <f t="shared" si="1722"/>
        <v>2027</v>
      </c>
      <c r="AD1392" s="10" t="e">
        <f t="shared" ref="AD1392:AD1455" ca="1" si="1779">IF(#REF!="Non",(DAYS360(N1392,Q1392)/360),(DAYS360(N1392,TODAY())/360))</f>
        <v>#REF!</v>
      </c>
      <c r="AE1392" s="10" t="e">
        <f t="shared" ca="1" si="1724"/>
        <v>#REF!</v>
      </c>
      <c r="AF1392" s="8">
        <v>30912</v>
      </c>
      <c r="AG1392" s="11">
        <f t="shared" ca="1" si="1725"/>
        <v>40.575342465753423</v>
      </c>
      <c r="AH1392" s="10" t="str">
        <f t="shared" ca="1" si="1726"/>
        <v>&gt;35&lt; 45</v>
      </c>
      <c r="AI1392" s="12">
        <v>15320080</v>
      </c>
      <c r="AJ1392" s="13" t="s">
        <v>79</v>
      </c>
      <c r="AK1392" s="12" t="s">
        <v>5549</v>
      </c>
      <c r="AL1392" s="8">
        <v>44872</v>
      </c>
      <c r="AM1392" s="7" t="s">
        <v>108</v>
      </c>
      <c r="AN1392" s="7" t="s">
        <v>76</v>
      </c>
      <c r="AO1392">
        <v>2</v>
      </c>
      <c r="AQ1392">
        <v>3</v>
      </c>
      <c r="AR1392" s="14">
        <v>2</v>
      </c>
      <c r="AS1392" s="15">
        <f t="shared" si="1727"/>
        <v>45749.5</v>
      </c>
      <c r="AT1392" s="14" t="s">
        <v>163</v>
      </c>
      <c r="AU1392" s="12">
        <v>3.3069999999999999</v>
      </c>
      <c r="AV1392" s="17">
        <v>12</v>
      </c>
      <c r="AW1392" s="18" t="s">
        <v>4538</v>
      </c>
      <c r="AX1392" s="19" t="s">
        <v>5550</v>
      </c>
      <c r="AY1392" s="17">
        <v>59</v>
      </c>
      <c r="AZ1392" s="14" t="s">
        <v>195</v>
      </c>
      <c r="BA1392" s="20" t="str">
        <f t="shared" si="1728"/>
        <v>12309000000242209159</v>
      </c>
      <c r="BB1392" s="31">
        <f t="shared" si="1729"/>
        <v>20</v>
      </c>
      <c r="BC1392" s="22" t="s">
        <v>5551</v>
      </c>
      <c r="BD1392" s="23" t="s">
        <v>115</v>
      </c>
      <c r="BF1392" s="8"/>
      <c r="BG1392" s="32">
        <v>53165694</v>
      </c>
      <c r="BH1392" s="32">
        <v>96916543</v>
      </c>
      <c r="BI1392" s="32"/>
      <c r="BJ1392" t="s">
        <v>1217</v>
      </c>
      <c r="BK1392" s="14" t="str">
        <f t="shared" si="1740"/>
        <v>-LOGISTIQUE</v>
      </c>
      <c r="BL1392" s="14" t="s">
        <v>241</v>
      </c>
      <c r="BM1392" s="25"/>
      <c r="BN1392" s="26" t="str">
        <f t="shared" si="1776"/>
        <v>12309000000242209159</v>
      </c>
      <c r="BO1392" s="27" t="str">
        <f>D1392</f>
        <v>JAZIRI MOHAMED</v>
      </c>
      <c r="BP1392" s="26">
        <f>B1392</f>
        <v>1394</v>
      </c>
      <c r="BQ1392" s="28"/>
    </row>
    <row r="1393" spans="1:69" x14ac:dyDescent="0.25">
      <c r="A1393" t="str">
        <f>VLOOKUP(B1393,[2]RH!$B:$BV,72,0)</f>
        <v>si</v>
      </c>
      <c r="B1393" s="6">
        <v>1395</v>
      </c>
      <c r="C1393" s="7" t="s">
        <v>168</v>
      </c>
      <c r="D1393" s="7" t="s">
        <v>1776</v>
      </c>
      <c r="E1393" s="7" t="s">
        <v>67</v>
      </c>
      <c r="F1393" s="7" t="s">
        <v>118</v>
      </c>
      <c r="G1393" s="7" t="s">
        <v>220</v>
      </c>
      <c r="H1393" s="7">
        <v>560</v>
      </c>
      <c r="I1393" s="7" t="s">
        <v>189</v>
      </c>
      <c r="J1393" s="7" t="s">
        <v>190</v>
      </c>
      <c r="K1393" s="7" t="s">
        <v>146</v>
      </c>
      <c r="L1393" s="7" t="s">
        <v>90</v>
      </c>
      <c r="M1393" s="7" t="str">
        <f t="shared" si="1708"/>
        <v>Couturière</v>
      </c>
      <c r="N1393" s="8">
        <v>45019</v>
      </c>
      <c r="P1393" s="7">
        <f t="shared" ca="1" si="1730"/>
        <v>25</v>
      </c>
      <c r="Q1393" s="8"/>
      <c r="R1393" s="7"/>
      <c r="S1393" s="7"/>
      <c r="T1393" s="9" t="s">
        <v>156</v>
      </c>
      <c r="U1393" s="7" t="str">
        <f t="shared" si="1719"/>
        <v>Contractuel</v>
      </c>
      <c r="V1393" s="8">
        <v>45689</v>
      </c>
      <c r="W1393" s="8">
        <f>VLOOKUP(B1393,[1]BASE!$A:$Q,17,0)</f>
        <v>45747</v>
      </c>
      <c r="X1393" s="8"/>
      <c r="Y1393" s="8"/>
      <c r="Z1393" s="8">
        <v>45019</v>
      </c>
      <c r="AA1393" s="7">
        <f t="shared" si="1720"/>
        <v>4</v>
      </c>
      <c r="AB1393" s="7">
        <f t="shared" si="1721"/>
        <v>2023</v>
      </c>
      <c r="AC1393" s="7">
        <f t="shared" si="1722"/>
        <v>2027</v>
      </c>
      <c r="AD1393" s="10" t="e">
        <f t="shared" ref="AD1393:AD1456" ca="1" si="1780">IF(#REF!="Non",(DAYS360(N1393,Q1393)/360),(DAYS360(N1393,TODAY())/360))</f>
        <v>#REF!</v>
      </c>
      <c r="AE1393" s="10" t="e">
        <f t="shared" ca="1" si="1724"/>
        <v>#REF!</v>
      </c>
      <c r="AF1393" s="8">
        <v>28986</v>
      </c>
      <c r="AG1393" s="11">
        <f t="shared" ca="1" si="1725"/>
        <v>45.852054794520548</v>
      </c>
      <c r="AH1393" s="10" t="str">
        <f t="shared" ca="1" si="1726"/>
        <v>&gt;45&lt; 55</v>
      </c>
      <c r="AI1393" s="12">
        <v>12158587</v>
      </c>
      <c r="AJ1393" s="13" t="s">
        <v>82</v>
      </c>
      <c r="AK1393" s="12" t="s">
        <v>1777</v>
      </c>
      <c r="AL1393" s="8">
        <v>42262</v>
      </c>
      <c r="AM1393" s="7" t="s">
        <v>108</v>
      </c>
      <c r="AN1393" s="7" t="s">
        <v>76</v>
      </c>
      <c r="AQ1393">
        <v>3</v>
      </c>
      <c r="AR1393" s="14">
        <v>2</v>
      </c>
      <c r="AS1393" s="15">
        <f t="shared" si="1727"/>
        <v>45749.5</v>
      </c>
      <c r="AT1393" s="14" t="s">
        <v>163</v>
      </c>
      <c r="AU1393" s="12">
        <v>3.3069999999999999</v>
      </c>
      <c r="AV1393" s="17">
        <v>17</v>
      </c>
      <c r="AW1393" s="18" t="s">
        <v>201</v>
      </c>
      <c r="AX1393" s="19" t="s">
        <v>1778</v>
      </c>
      <c r="AY1393" s="17">
        <v>41</v>
      </c>
      <c r="AZ1393" s="14" t="s">
        <v>203</v>
      </c>
      <c r="BA1393" s="20" t="str">
        <f t="shared" si="1728"/>
        <v>17001000000296805541</v>
      </c>
      <c r="BB1393" s="31">
        <f t="shared" si="1729"/>
        <v>20</v>
      </c>
      <c r="BC1393" s="22" t="s">
        <v>5552</v>
      </c>
      <c r="BD1393" s="23" t="s">
        <v>115</v>
      </c>
      <c r="BF1393" s="8">
        <v>45251</v>
      </c>
      <c r="BG1393" s="32">
        <v>58673401</v>
      </c>
      <c r="BH1393" s="32">
        <v>52664304</v>
      </c>
      <c r="BI1393" s="32"/>
      <c r="BJ1393" t="s">
        <v>4958</v>
      </c>
      <c r="BK1393" s="14" t="str">
        <f t="shared" si="1740"/>
        <v>A-560</v>
      </c>
      <c r="BL1393" s="14" t="s">
        <v>300</v>
      </c>
      <c r="BM1393" s="25"/>
      <c r="BN1393" s="26" t="str">
        <f t="shared" si="1776"/>
        <v>17001000000296805541</v>
      </c>
      <c r="BO1393" s="27" t="str">
        <f>D1393</f>
        <v>MEKNI FAKHR TEJ</v>
      </c>
      <c r="BP1393" s="26">
        <f>B1393</f>
        <v>1395</v>
      </c>
      <c r="BQ1393" s="28"/>
    </row>
    <row r="1394" spans="1:69" x14ac:dyDescent="0.25">
      <c r="A1394" t="str">
        <f>VLOOKUP(B1394,[2]RH!$B:$BV,72,0)</f>
        <v>Non-Actif</v>
      </c>
      <c r="B1394" s="6">
        <v>1396</v>
      </c>
      <c r="C1394" s="7" t="s">
        <v>168</v>
      </c>
      <c r="D1394" s="7" t="s">
        <v>5553</v>
      </c>
      <c r="E1394" s="7" t="s">
        <v>67</v>
      </c>
      <c r="F1394" s="7" t="s">
        <v>118</v>
      </c>
      <c r="G1394" s="7" t="s">
        <v>220</v>
      </c>
      <c r="H1394" s="7" t="s">
        <v>649</v>
      </c>
      <c r="I1394" s="7" t="s">
        <v>709</v>
      </c>
      <c r="J1394" s="7" t="s">
        <v>190</v>
      </c>
      <c r="K1394" s="7" t="s">
        <v>146</v>
      </c>
      <c r="L1394" s="7" t="s">
        <v>90</v>
      </c>
      <c r="M1394" s="7" t="str">
        <f t="shared" si="1708"/>
        <v>Couturière</v>
      </c>
      <c r="N1394" s="8">
        <v>45020</v>
      </c>
      <c r="P1394" s="7">
        <f t="shared" ca="1" si="1730"/>
        <v>-676</v>
      </c>
      <c r="Q1394" s="8">
        <v>45051</v>
      </c>
      <c r="R1394" s="7" t="s">
        <v>5545</v>
      </c>
      <c r="S1394" s="7"/>
      <c r="T1394" s="9" t="s">
        <v>156</v>
      </c>
      <c r="U1394" s="7" t="str">
        <f t="shared" si="1719"/>
        <v>Contractuel</v>
      </c>
      <c r="V1394" s="8">
        <v>45020</v>
      </c>
      <c r="W1394" s="8">
        <v>45046</v>
      </c>
      <c r="X1394" s="8"/>
      <c r="Y1394" s="8"/>
      <c r="Z1394" s="8">
        <v>45020</v>
      </c>
      <c r="AA1394" s="7">
        <f t="shared" si="1720"/>
        <v>4</v>
      </c>
      <c r="AB1394" s="7">
        <f t="shared" si="1721"/>
        <v>2023</v>
      </c>
      <c r="AC1394" s="7">
        <f t="shared" si="1722"/>
        <v>2027</v>
      </c>
      <c r="AD1394" s="10" t="e">
        <f t="shared" ref="AD1394:AD1457" ca="1" si="1781">IF(#REF!="Non",(DAYS360(N1394,Q1394)/360),(DAYS360(N1394,TODAY())/360))</f>
        <v>#REF!</v>
      </c>
      <c r="AE1394" s="10" t="e">
        <f t="shared" ca="1" si="1724"/>
        <v>#REF!</v>
      </c>
      <c r="AF1394" s="8">
        <v>33500</v>
      </c>
      <c r="AG1394" s="11">
        <f t="shared" ca="1" si="1725"/>
        <v>33.484931506849314</v>
      </c>
      <c r="AH1394" s="10" t="str">
        <f t="shared" ca="1" si="1726"/>
        <v>&gt;25&lt; 35</v>
      </c>
      <c r="AI1394" s="12">
        <v>16919854</v>
      </c>
      <c r="AJ1394" s="40" t="s">
        <v>213</v>
      </c>
      <c r="AK1394" s="12" t="s">
        <v>5554</v>
      </c>
      <c r="AL1394" s="8">
        <v>39242</v>
      </c>
      <c r="AM1394" s="7" t="s">
        <v>108</v>
      </c>
      <c r="AN1394" s="7" t="s">
        <v>109</v>
      </c>
      <c r="AQ1394" s="14">
        <v>3</v>
      </c>
      <c r="AR1394" s="14">
        <v>1</v>
      </c>
      <c r="AS1394" s="15">
        <f t="shared" si="1727"/>
        <v>45385.25</v>
      </c>
      <c r="AT1394" s="14" t="s">
        <v>163</v>
      </c>
      <c r="AU1394" s="12">
        <v>3.3069999999999999</v>
      </c>
      <c r="AV1394" s="17">
        <v>10</v>
      </c>
      <c r="AW1394" s="18">
        <v>40308</v>
      </c>
      <c r="AX1394" s="19">
        <v>21106903788</v>
      </c>
      <c r="AY1394" s="17">
        <v>80</v>
      </c>
      <c r="AZ1394" s="14" t="s">
        <v>633</v>
      </c>
      <c r="BA1394" s="20" t="str">
        <f t="shared" si="1728"/>
        <v>10403082110690378880</v>
      </c>
      <c r="BB1394" s="31">
        <f t="shared" si="1729"/>
        <v>20</v>
      </c>
      <c r="BC1394" s="22" t="s">
        <v>5547</v>
      </c>
      <c r="BD1394" s="23" t="s">
        <v>85</v>
      </c>
      <c r="BF1394" s="8"/>
      <c r="BG1394" s="32">
        <v>53315581</v>
      </c>
      <c r="BH1394" s="32">
        <v>95214971</v>
      </c>
      <c r="BI1394" s="32"/>
      <c r="BK1394" s="14" t="str">
        <f t="shared" si="1740"/>
        <v>A-Panda</v>
      </c>
      <c r="BL1394" s="14"/>
      <c r="BM1394" s="25"/>
      <c r="BN1394" s="26" t="str">
        <f t="shared" si="1776"/>
        <v>10403082110690378880</v>
      </c>
      <c r="BO1394" s="27"/>
      <c r="BP1394" s="26"/>
      <c r="BQ1394" s="28"/>
    </row>
    <row r="1395" spans="1:69" x14ac:dyDescent="0.25">
      <c r="A1395" t="str">
        <f>VLOOKUP(B1395,[2]RH!$B:$BV,72,0)</f>
        <v>Non-Actif</v>
      </c>
      <c r="B1395" s="6">
        <v>1397</v>
      </c>
      <c r="C1395" s="7" t="s">
        <v>100</v>
      </c>
      <c r="D1395" s="7" t="s">
        <v>5555</v>
      </c>
      <c r="E1395" s="7" t="s">
        <v>67</v>
      </c>
      <c r="F1395" s="7" t="s">
        <v>118</v>
      </c>
      <c r="G1395" s="7" t="s">
        <v>5325</v>
      </c>
      <c r="H1395" s="7" t="s">
        <v>2342</v>
      </c>
      <c r="I1395" s="7"/>
      <c r="J1395" s="7"/>
      <c r="K1395" s="7" t="s">
        <v>89</v>
      </c>
      <c r="L1395" s="7" t="s">
        <v>90</v>
      </c>
      <c r="M1395" s="7" t="str">
        <f t="shared" si="1708"/>
        <v>Contrôle qualité</v>
      </c>
      <c r="N1395" s="8">
        <v>45021</v>
      </c>
      <c r="P1395" s="7">
        <f t="shared" ca="1" si="1730"/>
        <v>-676</v>
      </c>
      <c r="Q1395" s="8">
        <v>45047</v>
      </c>
      <c r="R1395" s="7" t="s">
        <v>5556</v>
      </c>
      <c r="S1395" s="7"/>
      <c r="T1395" s="9" t="s">
        <v>156</v>
      </c>
      <c r="U1395" s="7" t="str">
        <f t="shared" si="1719"/>
        <v>Contractuel</v>
      </c>
      <c r="V1395" s="8">
        <v>45021</v>
      </c>
      <c r="W1395" s="8">
        <v>45046</v>
      </c>
      <c r="X1395" s="8"/>
      <c r="Y1395" s="8"/>
      <c r="Z1395" s="8">
        <v>45021</v>
      </c>
      <c r="AA1395" s="7">
        <f t="shared" si="1720"/>
        <v>4</v>
      </c>
      <c r="AB1395" s="7">
        <f t="shared" si="1721"/>
        <v>2023</v>
      </c>
      <c r="AC1395" s="7">
        <f t="shared" si="1722"/>
        <v>2027</v>
      </c>
      <c r="AD1395" s="10" t="e">
        <f t="shared" ref="AD1395:AD1458" ca="1" si="1782">IF(#REF!="Non",(DAYS360(N1395,Q1395)/360),(DAYS360(N1395,TODAY())/360))</f>
        <v>#REF!</v>
      </c>
      <c r="AE1395" s="10" t="e">
        <f t="shared" ca="1" si="1724"/>
        <v>#REF!</v>
      </c>
      <c r="AF1395" s="8">
        <v>33997</v>
      </c>
      <c r="AG1395" s="11">
        <f t="shared" ca="1" si="1725"/>
        <v>32.123287671232873</v>
      </c>
      <c r="AH1395" s="10" t="str">
        <f t="shared" ca="1" si="1726"/>
        <v>&gt;25&lt; 35</v>
      </c>
      <c r="AI1395" s="12">
        <v>16881692</v>
      </c>
      <c r="AJ1395" s="13" t="s">
        <v>79</v>
      </c>
      <c r="AK1395" s="12" t="s">
        <v>5557</v>
      </c>
      <c r="AL1395" s="8">
        <v>43745</v>
      </c>
      <c r="AM1395" s="7" t="s">
        <v>108</v>
      </c>
      <c r="AN1395" s="7" t="s">
        <v>109</v>
      </c>
      <c r="AQ1395" s="14">
        <v>3</v>
      </c>
      <c r="AR1395" s="14">
        <v>1</v>
      </c>
      <c r="AS1395" s="15">
        <f t="shared" si="1727"/>
        <v>45386.25</v>
      </c>
      <c r="AT1395" s="14" t="s">
        <v>163</v>
      </c>
      <c r="AU1395" s="12">
        <v>3.3069999999999999</v>
      </c>
      <c r="AV1395" s="17" t="s">
        <v>106</v>
      </c>
      <c r="AW1395" s="18" t="s">
        <v>591</v>
      </c>
      <c r="AX1395" s="19" t="s">
        <v>5558</v>
      </c>
      <c r="AY1395" s="17">
        <v>70</v>
      </c>
      <c r="AZ1395" s="14" t="s">
        <v>230</v>
      </c>
      <c r="BA1395" s="20" t="str">
        <f t="shared" si="1728"/>
        <v>05046000114702410670</v>
      </c>
      <c r="BB1395" s="31">
        <f t="shared" si="1729"/>
        <v>20</v>
      </c>
      <c r="BC1395" s="22" t="s">
        <v>5559</v>
      </c>
      <c r="BD1395" s="23" t="s">
        <v>115</v>
      </c>
      <c r="BF1395" s="8"/>
      <c r="BG1395" s="32">
        <v>52797722</v>
      </c>
      <c r="BH1395" s="32">
        <v>21761669</v>
      </c>
      <c r="BI1395" s="32"/>
      <c r="BK1395" s="14" t="str">
        <f t="shared" si="1740"/>
        <v>-P6</v>
      </c>
      <c r="BL1395" s="14" t="s">
        <v>288</v>
      </c>
      <c r="BM1395" s="25"/>
      <c r="BN1395" s="26" t="str">
        <f t="shared" si="1776"/>
        <v>05046000114702410670</v>
      </c>
      <c r="BO1395" s="27"/>
      <c r="BP1395" s="26"/>
      <c r="BQ1395" s="28"/>
    </row>
    <row r="1396" spans="1:69" x14ac:dyDescent="0.25">
      <c r="A1396" t="str">
        <f>VLOOKUP(B1396,[2]RH!$B:$BV,72,0)</f>
        <v>Non-Actif</v>
      </c>
      <c r="B1396" s="6">
        <v>1398</v>
      </c>
      <c r="C1396" s="7" t="s">
        <v>100</v>
      </c>
      <c r="D1396" s="7" t="s">
        <v>5560</v>
      </c>
      <c r="E1396" s="7" t="s">
        <v>67</v>
      </c>
      <c r="F1396" s="7" t="s">
        <v>118</v>
      </c>
      <c r="G1396" s="7" t="s">
        <v>5325</v>
      </c>
      <c r="H1396" s="7">
        <v>560</v>
      </c>
      <c r="I1396" s="7" t="s">
        <v>189</v>
      </c>
      <c r="J1396" s="7" t="s">
        <v>190</v>
      </c>
      <c r="K1396" s="7" t="s">
        <v>89</v>
      </c>
      <c r="L1396" s="7" t="s">
        <v>90</v>
      </c>
      <c r="M1396" s="7" t="str">
        <f t="shared" si="1708"/>
        <v>Contrôle qualité</v>
      </c>
      <c r="N1396" s="8">
        <v>45022</v>
      </c>
      <c r="P1396" s="7">
        <f t="shared" ca="1" si="1730"/>
        <v>-340</v>
      </c>
      <c r="Q1396" s="8">
        <v>45383</v>
      </c>
      <c r="R1396" s="7" t="s">
        <v>4476</v>
      </c>
      <c r="S1396" s="7"/>
      <c r="T1396" s="9" t="s">
        <v>156</v>
      </c>
      <c r="U1396" s="7" t="str">
        <f t="shared" si="1719"/>
        <v>Contractuel</v>
      </c>
      <c r="V1396" s="8">
        <v>45323</v>
      </c>
      <c r="W1396" s="8">
        <v>45382</v>
      </c>
      <c r="X1396" s="8"/>
      <c r="Y1396" s="8"/>
      <c r="Z1396" s="8">
        <v>45022</v>
      </c>
      <c r="AA1396" s="7">
        <f t="shared" si="1720"/>
        <v>4</v>
      </c>
      <c r="AB1396" s="7">
        <f t="shared" si="1721"/>
        <v>2023</v>
      </c>
      <c r="AC1396" s="7">
        <f t="shared" si="1722"/>
        <v>2027</v>
      </c>
      <c r="AD1396" s="10" t="e">
        <f t="shared" ref="AD1396:AD1459" ca="1" si="1783">IF(#REF!="Non",(DAYS360(N1396,Q1396)/360),(DAYS360(N1396,TODAY())/360))</f>
        <v>#REF!</v>
      </c>
      <c r="AE1396" s="10" t="e">
        <f t="shared" ca="1" si="1724"/>
        <v>#REF!</v>
      </c>
      <c r="AF1396" s="8">
        <v>34643</v>
      </c>
      <c r="AG1396" s="11">
        <f t="shared" ca="1" si="1725"/>
        <v>30.353424657534248</v>
      </c>
      <c r="AH1396" s="10" t="str">
        <f t="shared" ca="1" si="1726"/>
        <v>&gt;25&lt; 35</v>
      </c>
      <c r="AI1396" s="12">
        <v>17282980</v>
      </c>
      <c r="AJ1396" s="13" t="s">
        <v>170</v>
      </c>
      <c r="AK1396" s="12" t="s">
        <v>5561</v>
      </c>
      <c r="AL1396" s="8">
        <v>42584</v>
      </c>
      <c r="AM1396" s="7" t="s">
        <v>108</v>
      </c>
      <c r="AN1396" s="7" t="s">
        <v>109</v>
      </c>
      <c r="AQ1396" s="14">
        <v>3</v>
      </c>
      <c r="AR1396" s="14">
        <v>1</v>
      </c>
      <c r="AS1396" s="15">
        <f t="shared" si="1727"/>
        <v>45387.25</v>
      </c>
      <c r="AT1396" s="14" t="s">
        <v>163</v>
      </c>
      <c r="AU1396" s="12">
        <v>3.3069999999999999</v>
      </c>
      <c r="AV1396" s="17">
        <v>17</v>
      </c>
      <c r="AW1396" s="18" t="s">
        <v>201</v>
      </c>
      <c r="AX1396" s="19" t="s">
        <v>5562</v>
      </c>
      <c r="AY1396" s="17">
        <v>60</v>
      </c>
      <c r="AZ1396" s="14" t="s">
        <v>203</v>
      </c>
      <c r="BA1396" s="20" t="str">
        <f t="shared" si="1728"/>
        <v>17001000000294460760</v>
      </c>
      <c r="BB1396" s="31">
        <f t="shared" si="1729"/>
        <v>20</v>
      </c>
      <c r="BC1396" s="22" t="s">
        <v>5563</v>
      </c>
      <c r="BD1396" s="23" t="s">
        <v>115</v>
      </c>
      <c r="BF1396" s="8"/>
      <c r="BG1396" s="32">
        <v>50675409</v>
      </c>
      <c r="BH1396" s="32">
        <v>54316549</v>
      </c>
      <c r="BI1396" s="32"/>
      <c r="BJ1396" t="s">
        <v>4896</v>
      </c>
      <c r="BK1396" s="14" t="str">
        <f t="shared" si="1740"/>
        <v>A-560</v>
      </c>
      <c r="BL1396" s="14" t="s">
        <v>288</v>
      </c>
      <c r="BM1396" s="25"/>
      <c r="BN1396" s="26" t="str">
        <f t="shared" si="1776"/>
        <v>17001000000294460760</v>
      </c>
      <c r="BO1396" s="27"/>
      <c r="BP1396" s="26"/>
      <c r="BQ1396" s="28"/>
    </row>
    <row r="1397" spans="1:69" x14ac:dyDescent="0.25">
      <c r="A1397" t="str">
        <f>VLOOKUP(B1397,[2]RH!$B:$BV,72,0)</f>
        <v>Non-Actif</v>
      </c>
      <c r="B1397" s="6">
        <v>1399</v>
      </c>
      <c r="C1397" s="7" t="s">
        <v>100</v>
      </c>
      <c r="D1397" s="7" t="s">
        <v>5564</v>
      </c>
      <c r="E1397" s="7" t="s">
        <v>67</v>
      </c>
      <c r="F1397" s="7" t="s">
        <v>118</v>
      </c>
      <c r="G1397" s="7" t="s">
        <v>5325</v>
      </c>
      <c r="H1397" s="7" t="s">
        <v>2342</v>
      </c>
      <c r="I1397" s="7"/>
      <c r="J1397" s="7"/>
      <c r="K1397" s="7" t="s">
        <v>89</v>
      </c>
      <c r="L1397" s="7" t="s">
        <v>90</v>
      </c>
      <c r="M1397" s="7" t="str">
        <f t="shared" si="1708"/>
        <v>Contrôle qualité</v>
      </c>
      <c r="N1397" s="8">
        <v>45022</v>
      </c>
      <c r="P1397" s="7">
        <f t="shared" ca="1" si="1730"/>
        <v>-676</v>
      </c>
      <c r="Q1397" s="8">
        <v>45047</v>
      </c>
      <c r="R1397" s="7" t="s">
        <v>5556</v>
      </c>
      <c r="S1397" s="7"/>
      <c r="T1397" s="9" t="s">
        <v>156</v>
      </c>
      <c r="U1397" s="7" t="str">
        <f t="shared" si="1719"/>
        <v>Contractuel</v>
      </c>
      <c r="V1397" s="8">
        <v>45022</v>
      </c>
      <c r="W1397" s="8">
        <v>45046</v>
      </c>
      <c r="X1397" s="8"/>
      <c r="Y1397" s="8"/>
      <c r="Z1397" s="8">
        <v>45022</v>
      </c>
      <c r="AA1397" s="7">
        <f t="shared" si="1720"/>
        <v>4</v>
      </c>
      <c r="AB1397" s="7">
        <f t="shared" si="1721"/>
        <v>2023</v>
      </c>
      <c r="AC1397" s="7">
        <f t="shared" si="1722"/>
        <v>2027</v>
      </c>
      <c r="AD1397" s="10" t="e">
        <f t="shared" ref="AD1397:AD1460" ca="1" si="1784">IF(#REF!="Non",(DAYS360(N1397,Q1397)/360),(DAYS360(N1397,TODAY())/360))</f>
        <v>#REF!</v>
      </c>
      <c r="AE1397" s="10" t="e">
        <f t="shared" ca="1" si="1724"/>
        <v>#REF!</v>
      </c>
      <c r="AF1397" s="8">
        <v>34744</v>
      </c>
      <c r="AG1397" s="11">
        <f t="shared" ca="1" si="1725"/>
        <v>30.076712328767123</v>
      </c>
      <c r="AH1397" s="10" t="str">
        <f t="shared" ca="1" si="1726"/>
        <v>&gt;25&lt; 35</v>
      </c>
      <c r="AI1397" s="12">
        <v>17284874</v>
      </c>
      <c r="AJ1397" s="13" t="s">
        <v>92</v>
      </c>
      <c r="AK1397" s="12" t="s">
        <v>5565</v>
      </c>
      <c r="AL1397" s="8">
        <v>41673</v>
      </c>
      <c r="AM1397" s="7" t="s">
        <v>108</v>
      </c>
      <c r="AN1397" s="7" t="s">
        <v>109</v>
      </c>
      <c r="AQ1397" s="14">
        <v>3</v>
      </c>
      <c r="AR1397" s="14">
        <v>1</v>
      </c>
      <c r="AS1397" s="15">
        <f t="shared" si="1727"/>
        <v>45387.25</v>
      </c>
      <c r="AT1397" s="14" t="s">
        <v>163</v>
      </c>
      <c r="AU1397" s="12">
        <v>3.3069999999999999</v>
      </c>
      <c r="AV1397" s="17" t="s">
        <v>150</v>
      </c>
      <c r="AW1397" s="18" t="s">
        <v>339</v>
      </c>
      <c r="AX1397" s="19" t="s">
        <v>5566</v>
      </c>
      <c r="AY1397" s="17">
        <v>78</v>
      </c>
      <c r="AZ1397" s="14" t="s">
        <v>174</v>
      </c>
      <c r="BA1397" s="20" t="str">
        <f t="shared" si="1728"/>
        <v>07080013810552916378</v>
      </c>
      <c r="BB1397" s="31">
        <f t="shared" si="1729"/>
        <v>20</v>
      </c>
      <c r="BC1397" s="22" t="s">
        <v>5567</v>
      </c>
      <c r="BD1397" s="23" t="s">
        <v>115</v>
      </c>
      <c r="BF1397" s="8"/>
      <c r="BG1397" s="32">
        <v>21309918</v>
      </c>
      <c r="BH1397" s="32">
        <v>27443709</v>
      </c>
      <c r="BI1397" s="32"/>
      <c r="BK1397" s="14" t="str">
        <f t="shared" si="1740"/>
        <v>-P6</v>
      </c>
      <c r="BL1397" s="14" t="s">
        <v>288</v>
      </c>
      <c r="BM1397" s="25"/>
      <c r="BN1397" s="26"/>
      <c r="BO1397" s="27"/>
      <c r="BP1397" s="26"/>
      <c r="BQ1397" s="28"/>
    </row>
    <row r="1398" spans="1:69" x14ac:dyDescent="0.25">
      <c r="A1398" t="str">
        <f>VLOOKUP(B1398,[2]RH!$B:$BV,72,0)</f>
        <v>Non-Actif</v>
      </c>
      <c r="B1398" s="6">
        <v>1400</v>
      </c>
      <c r="C1398" s="7" t="s">
        <v>65</v>
      </c>
      <c r="D1398" s="7" t="s">
        <v>5568</v>
      </c>
      <c r="E1398" s="7" t="s">
        <v>67</v>
      </c>
      <c r="F1398" s="7" t="s">
        <v>118</v>
      </c>
      <c r="G1398" s="7" t="s">
        <v>220</v>
      </c>
      <c r="H1398" s="7" t="s">
        <v>649</v>
      </c>
      <c r="I1398" s="7" t="s">
        <v>709</v>
      </c>
      <c r="J1398" s="7" t="s">
        <v>190</v>
      </c>
      <c r="K1398" s="7" t="s">
        <v>146</v>
      </c>
      <c r="L1398" s="7" t="s">
        <v>90</v>
      </c>
      <c r="M1398" s="7" t="str">
        <f t="shared" si="1708"/>
        <v>Couturière</v>
      </c>
      <c r="N1398" s="8">
        <v>45024</v>
      </c>
      <c r="P1398" s="7">
        <f t="shared" ca="1" si="1730"/>
        <v>-340</v>
      </c>
      <c r="Q1398" s="8">
        <v>45387</v>
      </c>
      <c r="R1398" s="7" t="s">
        <v>1603</v>
      </c>
      <c r="S1398" s="7"/>
      <c r="T1398" s="9" t="s">
        <v>156</v>
      </c>
      <c r="U1398" s="7" t="str">
        <f t="shared" si="1719"/>
        <v>Contractuel</v>
      </c>
      <c r="V1398" s="8">
        <v>45352</v>
      </c>
      <c r="W1398" s="8">
        <v>45382</v>
      </c>
      <c r="X1398" s="8"/>
      <c r="Y1398" s="8"/>
      <c r="Z1398" s="8">
        <v>45023</v>
      </c>
      <c r="AA1398" s="7">
        <f t="shared" si="1720"/>
        <v>4</v>
      </c>
      <c r="AB1398" s="7">
        <f t="shared" si="1721"/>
        <v>2023</v>
      </c>
      <c r="AC1398" s="7">
        <f t="shared" si="1722"/>
        <v>2027</v>
      </c>
      <c r="AD1398" s="10" t="e">
        <f t="shared" ref="AD1398:AD1461" ca="1" si="1785">IF(#REF!="Non",(DAYS360(N1398,Q1398)/360),(DAYS360(N1398,TODAY())/360))</f>
        <v>#REF!</v>
      </c>
      <c r="AE1398" s="10" t="e">
        <f t="shared" ca="1" si="1724"/>
        <v>#REF!</v>
      </c>
      <c r="AF1398" s="8">
        <v>33846</v>
      </c>
      <c r="AG1398" s="11">
        <f t="shared" ca="1" si="1725"/>
        <v>32.536986301369865</v>
      </c>
      <c r="AH1398" s="10" t="str">
        <f t="shared" ca="1" si="1726"/>
        <v>&gt;25&lt; 35</v>
      </c>
      <c r="AI1398" s="12"/>
      <c r="AJ1398" s="13"/>
      <c r="AK1398" s="12" t="s">
        <v>5569</v>
      </c>
      <c r="AL1398" s="8">
        <v>40767</v>
      </c>
      <c r="AM1398" s="7" t="s">
        <v>5197</v>
      </c>
      <c r="AN1398" s="7" t="s">
        <v>109</v>
      </c>
      <c r="AQ1398" s="14">
        <v>3</v>
      </c>
      <c r="AR1398" s="14">
        <v>1</v>
      </c>
      <c r="AS1398" s="15">
        <f t="shared" si="1727"/>
        <v>45389.25</v>
      </c>
      <c r="AT1398" s="14" t="s">
        <v>163</v>
      </c>
      <c r="AU1398" s="12">
        <v>3.3069999999999999</v>
      </c>
      <c r="AV1398" s="17" t="s">
        <v>106</v>
      </c>
      <c r="AW1398" s="18" t="s">
        <v>164</v>
      </c>
      <c r="AX1398" s="19" t="s">
        <v>5570</v>
      </c>
      <c r="AY1398" s="17">
        <v>51</v>
      </c>
      <c r="AZ1398" s="14" t="s">
        <v>5451</v>
      </c>
      <c r="BA1398" s="20" t="str">
        <f t="shared" si="1728"/>
        <v>05042000110501489551</v>
      </c>
      <c r="BB1398" s="31">
        <f t="shared" si="1729"/>
        <v>20</v>
      </c>
      <c r="BC1398" s="22" t="s">
        <v>5571</v>
      </c>
      <c r="BD1398" s="23" t="s">
        <v>115</v>
      </c>
      <c r="BF1398" s="8"/>
      <c r="BG1398" s="32">
        <v>28807980</v>
      </c>
      <c r="BH1398" s="32">
        <v>23868207</v>
      </c>
      <c r="BI1398" s="32"/>
      <c r="BJ1398" t="s">
        <v>1008</v>
      </c>
      <c r="BK1398" s="14" t="str">
        <f t="shared" si="1740"/>
        <v>A-Panda</v>
      </c>
      <c r="BL1398" s="14" t="s">
        <v>595</v>
      </c>
      <c r="BM1398" s="25"/>
      <c r="BN1398" s="26" t="str">
        <f>BA1398</f>
        <v>05042000110501489551</v>
      </c>
      <c r="BO1398" s="27" t="str">
        <f>D1398</f>
        <v>HAMMAMI ABDERAHMEN</v>
      </c>
      <c r="BP1398" s="26">
        <f>B1398</f>
        <v>1400</v>
      </c>
      <c r="BQ1398" s="28"/>
    </row>
    <row r="1399" spans="1:69" x14ac:dyDescent="0.25">
      <c r="A1399" t="str">
        <f>VLOOKUP(B1399,[2]RH!$B:$BV,72,0)</f>
        <v>si</v>
      </c>
      <c r="B1399" s="6">
        <v>1401</v>
      </c>
      <c r="C1399" s="7" t="s">
        <v>100</v>
      </c>
      <c r="D1399" s="7" t="s">
        <v>5572</v>
      </c>
      <c r="E1399" s="7" t="s">
        <v>67</v>
      </c>
      <c r="F1399" s="7" t="s">
        <v>118</v>
      </c>
      <c r="G1399" s="7" t="s">
        <v>1801</v>
      </c>
      <c r="H1399" s="41" t="s">
        <v>225</v>
      </c>
      <c r="I1399" s="7" t="s">
        <v>1802</v>
      </c>
      <c r="J1399" s="7" t="s">
        <v>190</v>
      </c>
      <c r="K1399" s="7" t="s">
        <v>146</v>
      </c>
      <c r="L1399" s="7" t="s">
        <v>90</v>
      </c>
      <c r="M1399" s="7" t="str">
        <f t="shared" si="1708"/>
        <v>Prép CAMPO</v>
      </c>
      <c r="N1399" s="8">
        <v>45024</v>
      </c>
      <c r="P1399" s="7">
        <f t="shared" ca="1" si="1730"/>
        <v>25</v>
      </c>
      <c r="Q1399" s="8"/>
      <c r="R1399" s="7"/>
      <c r="S1399" s="7"/>
      <c r="T1399" s="9" t="s">
        <v>156</v>
      </c>
      <c r="U1399" s="7" t="str">
        <f t="shared" si="1719"/>
        <v>Contractuel</v>
      </c>
      <c r="V1399" s="8">
        <v>45689</v>
      </c>
      <c r="W1399" s="8">
        <f>VLOOKUP(B1399,[1]BASE!$A:$Q,17,0)</f>
        <v>45747</v>
      </c>
      <c r="X1399" s="8"/>
      <c r="Y1399" s="8"/>
      <c r="Z1399" s="8">
        <v>45023</v>
      </c>
      <c r="AA1399" s="7">
        <f t="shared" si="1720"/>
        <v>4</v>
      </c>
      <c r="AB1399" s="7">
        <f t="shared" si="1721"/>
        <v>2023</v>
      </c>
      <c r="AC1399" s="7">
        <f t="shared" si="1722"/>
        <v>2027</v>
      </c>
      <c r="AD1399" s="10" t="e">
        <f t="shared" ref="AD1399:AD1462" ca="1" si="1786">IF(#REF!="Non",(DAYS360(N1399,Q1399)/360),(DAYS360(N1399,TODAY())/360))</f>
        <v>#REF!</v>
      </c>
      <c r="AE1399" s="10" t="e">
        <f t="shared" ca="1" si="1724"/>
        <v>#REF!</v>
      </c>
      <c r="AF1399" s="8">
        <v>36326</v>
      </c>
      <c r="AG1399" s="11">
        <f t="shared" ca="1" si="1725"/>
        <v>25.742465753424657</v>
      </c>
      <c r="AH1399" s="10" t="str">
        <f t="shared" ca="1" si="1726"/>
        <v>&gt;25&lt; 35</v>
      </c>
      <c r="AI1399" s="12">
        <v>17581357</v>
      </c>
      <c r="AJ1399" s="13" t="s">
        <v>170</v>
      </c>
      <c r="AK1399" s="12" t="s">
        <v>5573</v>
      </c>
      <c r="AL1399" s="8">
        <v>43404</v>
      </c>
      <c r="AM1399" s="7" t="s">
        <v>108</v>
      </c>
      <c r="AN1399" s="7" t="s">
        <v>109</v>
      </c>
      <c r="AQ1399">
        <v>3</v>
      </c>
      <c r="AR1399" s="14">
        <v>2</v>
      </c>
      <c r="AS1399" s="15">
        <f t="shared" si="1727"/>
        <v>45754.5</v>
      </c>
      <c r="AT1399" s="14" t="s">
        <v>163</v>
      </c>
      <c r="AU1399" s="12">
        <v>3.3069999999999999</v>
      </c>
      <c r="AV1399" s="17">
        <v>17</v>
      </c>
      <c r="AW1399" s="18" t="s">
        <v>201</v>
      </c>
      <c r="AX1399" s="19" t="s">
        <v>5574</v>
      </c>
      <c r="AY1399" s="17">
        <v>31</v>
      </c>
      <c r="AZ1399" s="14" t="s">
        <v>203</v>
      </c>
      <c r="BA1399" s="20" t="str">
        <f t="shared" si="1728"/>
        <v>17001000000324903531</v>
      </c>
      <c r="BB1399" s="31">
        <f t="shared" si="1729"/>
        <v>20</v>
      </c>
      <c r="BC1399" s="22" t="s">
        <v>5575</v>
      </c>
      <c r="BD1399" s="23" t="s">
        <v>115</v>
      </c>
      <c r="BF1399" s="8"/>
      <c r="BG1399" s="32">
        <v>50709770</v>
      </c>
      <c r="BH1399" s="32">
        <v>22989103</v>
      </c>
      <c r="BI1399" s="32"/>
      <c r="BJ1399" t="s">
        <v>4958</v>
      </c>
      <c r="BK1399" s="14" t="s">
        <v>1806</v>
      </c>
      <c r="BL1399" s="14" t="s">
        <v>288</v>
      </c>
      <c r="BM1399" s="25"/>
      <c r="BN1399" s="26"/>
      <c r="BO1399" s="27"/>
      <c r="BP1399" s="26"/>
      <c r="BQ1399" s="28"/>
    </row>
    <row r="1400" spans="1:69" x14ac:dyDescent="0.25">
      <c r="A1400" t="str">
        <f>VLOOKUP(B1400,[2]RH!$B:$BV,72,0)</f>
        <v>si</v>
      </c>
      <c r="B1400" s="6">
        <v>1402</v>
      </c>
      <c r="C1400" s="7" t="s">
        <v>168</v>
      </c>
      <c r="D1400" s="7" t="s">
        <v>5576</v>
      </c>
      <c r="E1400" s="7" t="s">
        <v>67</v>
      </c>
      <c r="F1400" s="7" t="s">
        <v>118</v>
      </c>
      <c r="G1400" s="7" t="s">
        <v>220</v>
      </c>
      <c r="H1400" s="7" t="s">
        <v>649</v>
      </c>
      <c r="I1400" s="7" t="s">
        <v>709</v>
      </c>
      <c r="J1400" s="7" t="s">
        <v>190</v>
      </c>
      <c r="K1400" s="7" t="s">
        <v>146</v>
      </c>
      <c r="L1400" s="7" t="s">
        <v>90</v>
      </c>
      <c r="M1400" s="7" t="str">
        <f t="shared" si="1708"/>
        <v>Couturière</v>
      </c>
      <c r="N1400" s="8">
        <v>45024</v>
      </c>
      <c r="P1400" s="7">
        <f t="shared" ca="1" si="1730"/>
        <v>25</v>
      </c>
      <c r="Q1400" s="8"/>
      <c r="R1400" s="7"/>
      <c r="S1400" s="7"/>
      <c r="T1400" s="9" t="s">
        <v>156</v>
      </c>
      <c r="U1400" s="7" t="str">
        <f t="shared" si="1719"/>
        <v>Contractuel</v>
      </c>
      <c r="V1400" s="8">
        <v>45689</v>
      </c>
      <c r="W1400" s="8">
        <f>VLOOKUP(B1400,[1]BASE!$A:$Q,17,0)</f>
        <v>45747</v>
      </c>
      <c r="X1400" s="8"/>
      <c r="Y1400" s="8"/>
      <c r="Z1400" s="8">
        <v>45024</v>
      </c>
      <c r="AA1400" s="7">
        <f t="shared" si="1720"/>
        <v>4</v>
      </c>
      <c r="AB1400" s="7">
        <f t="shared" si="1721"/>
        <v>2023</v>
      </c>
      <c r="AC1400" s="7">
        <f t="shared" si="1722"/>
        <v>2027</v>
      </c>
      <c r="AD1400" s="10" t="e">
        <f t="shared" ref="AD1400:AD1463" ca="1" si="1787">IF(#REF!="Non",(DAYS360(N1400,Q1400)/360),(DAYS360(N1400,TODAY())/360))</f>
        <v>#REF!</v>
      </c>
      <c r="AE1400" s="10" t="e">
        <f t="shared" ca="1" si="1724"/>
        <v>#REF!</v>
      </c>
      <c r="AF1400" s="8">
        <v>31415</v>
      </c>
      <c r="AG1400" s="11">
        <f t="shared" ca="1" si="1725"/>
        <v>39.197260273972603</v>
      </c>
      <c r="AH1400" s="10" t="str">
        <f t="shared" ca="1" si="1726"/>
        <v>&gt;35&lt; 45</v>
      </c>
      <c r="AI1400" s="12">
        <v>16443784</v>
      </c>
      <c r="AJ1400" s="13" t="s">
        <v>120</v>
      </c>
      <c r="AK1400" s="12" t="s">
        <v>5577</v>
      </c>
      <c r="AL1400" s="8">
        <v>37903</v>
      </c>
      <c r="AM1400" s="7" t="s">
        <v>108</v>
      </c>
      <c r="AN1400" s="7" t="s">
        <v>76</v>
      </c>
      <c r="AO1400">
        <v>2</v>
      </c>
      <c r="AQ1400">
        <v>3</v>
      </c>
      <c r="AR1400" s="14">
        <v>2</v>
      </c>
      <c r="AS1400" s="15">
        <f t="shared" si="1727"/>
        <v>45754.5</v>
      </c>
      <c r="AT1400" s="14" t="s">
        <v>163</v>
      </c>
      <c r="AU1400" s="12">
        <v>3.3069999999999999</v>
      </c>
      <c r="AV1400" s="17" t="s">
        <v>150</v>
      </c>
      <c r="AW1400" s="18" t="s">
        <v>339</v>
      </c>
      <c r="AX1400" s="19" t="s">
        <v>5578</v>
      </c>
      <c r="AY1400" s="17">
        <v>75</v>
      </c>
      <c r="AZ1400" s="14" t="s">
        <v>174</v>
      </c>
      <c r="BA1400" s="20" t="str">
        <f t="shared" si="1728"/>
        <v>07080013810555215375</v>
      </c>
      <c r="BB1400" s="31">
        <f t="shared" si="1729"/>
        <v>20</v>
      </c>
      <c r="BC1400" s="22" t="s">
        <v>5579</v>
      </c>
      <c r="BD1400" s="23" t="s">
        <v>341</v>
      </c>
      <c r="BF1400" s="8"/>
      <c r="BG1400" s="32">
        <v>26921687</v>
      </c>
      <c r="BH1400" s="32">
        <v>23006606</v>
      </c>
      <c r="BI1400" s="32"/>
      <c r="BJ1400" t="s">
        <v>1055</v>
      </c>
      <c r="BK1400" s="14" t="str">
        <f t="shared" ref="BK1400:BK1417" si="1788">IF(K1400="CADRE","CADRE",CONCATENATE(J1400,"-",H1400))</f>
        <v>A-Panda</v>
      </c>
      <c r="BL1400" s="14" t="s">
        <v>300</v>
      </c>
      <c r="BM1400" s="25"/>
      <c r="BN1400" s="26" t="str">
        <f>BA1400</f>
        <v>07080013810555215375</v>
      </c>
      <c r="BO1400" s="27" t="str">
        <f>D1400</f>
        <v>HABIBI RAHMA</v>
      </c>
      <c r="BP1400" s="26">
        <f>B1400</f>
        <v>1402</v>
      </c>
      <c r="BQ1400" s="28"/>
    </row>
    <row r="1401" spans="1:69" x14ac:dyDescent="0.25">
      <c r="A1401" t="str">
        <f>VLOOKUP(B1401,[2]RH!$B:$BV,72,0)</f>
        <v>si</v>
      </c>
      <c r="B1401" s="6">
        <v>1403</v>
      </c>
      <c r="C1401" s="7" t="s">
        <v>168</v>
      </c>
      <c r="D1401" s="7" t="s">
        <v>5580</v>
      </c>
      <c r="E1401" s="7" t="s">
        <v>67</v>
      </c>
      <c r="F1401" s="7" t="s">
        <v>118</v>
      </c>
      <c r="G1401" s="7" t="s">
        <v>220</v>
      </c>
      <c r="H1401" s="7" t="s">
        <v>225</v>
      </c>
      <c r="I1401" s="7" t="s">
        <v>614</v>
      </c>
      <c r="J1401" s="7" t="s">
        <v>281</v>
      </c>
      <c r="K1401" s="7" t="s">
        <v>146</v>
      </c>
      <c r="L1401" s="7" t="s">
        <v>90</v>
      </c>
      <c r="M1401" s="7" t="str">
        <f t="shared" ref="M1401:M1464" si="1789">G1401</f>
        <v>Couturière</v>
      </c>
      <c r="N1401" s="8">
        <v>45027</v>
      </c>
      <c r="P1401" s="7">
        <f t="shared" ca="1" si="1730"/>
        <v>25</v>
      </c>
      <c r="Q1401" s="8"/>
      <c r="R1401" s="7"/>
      <c r="S1401" s="7"/>
      <c r="T1401" s="9" t="s">
        <v>156</v>
      </c>
      <c r="U1401" s="7" t="str">
        <f t="shared" si="1719"/>
        <v>Contractuel</v>
      </c>
      <c r="V1401" s="8">
        <v>45689</v>
      </c>
      <c r="W1401" s="8">
        <f>VLOOKUP(B1401,[1]BASE!$A:$Q,17,0)</f>
        <v>45747</v>
      </c>
      <c r="X1401" s="8"/>
      <c r="Y1401" s="8"/>
      <c r="Z1401" s="8">
        <v>45027</v>
      </c>
      <c r="AA1401" s="7">
        <f t="shared" si="1720"/>
        <v>4</v>
      </c>
      <c r="AB1401" s="7">
        <f t="shared" si="1721"/>
        <v>2023</v>
      </c>
      <c r="AC1401" s="7">
        <f t="shared" si="1722"/>
        <v>2027</v>
      </c>
      <c r="AD1401" s="10" t="e">
        <f t="shared" ref="AD1401:AD1464" ca="1" si="1790">IF(#REF!="Non",(DAYS360(N1401,Q1401)/360),(DAYS360(N1401,TODAY())/360))</f>
        <v>#REF!</v>
      </c>
      <c r="AE1401" s="10" t="e">
        <f t="shared" ca="1" si="1724"/>
        <v>#REF!</v>
      </c>
      <c r="AF1401" s="8">
        <v>26068</v>
      </c>
      <c r="AG1401" s="11">
        <f t="shared" ca="1" si="1725"/>
        <v>53.846575342465755</v>
      </c>
      <c r="AH1401" s="10" t="str">
        <f t="shared" ca="1" si="1726"/>
        <v>&gt;45&lt; 55</v>
      </c>
      <c r="AI1401" s="12">
        <v>11455063</v>
      </c>
      <c r="AJ1401" s="13" t="s">
        <v>150</v>
      </c>
      <c r="AK1401" s="12" t="s">
        <v>5581</v>
      </c>
      <c r="AL1401" s="8">
        <v>42065</v>
      </c>
      <c r="AM1401" s="7" t="s">
        <v>108</v>
      </c>
      <c r="AN1401" s="7" t="s">
        <v>5582</v>
      </c>
      <c r="AO1401">
        <v>0</v>
      </c>
      <c r="AQ1401">
        <v>3</v>
      </c>
      <c r="AR1401" s="14">
        <v>2</v>
      </c>
      <c r="AS1401" s="15">
        <f t="shared" si="1727"/>
        <v>45757.5</v>
      </c>
      <c r="AT1401" s="14" t="s">
        <v>163</v>
      </c>
      <c r="AU1401" s="12">
        <v>3.3069999999999999</v>
      </c>
      <c r="AV1401" s="17">
        <v>17</v>
      </c>
      <c r="AW1401" s="18" t="s">
        <v>201</v>
      </c>
      <c r="AX1401" s="19" t="s">
        <v>5583</v>
      </c>
      <c r="AY1401" s="17">
        <v>10</v>
      </c>
      <c r="AZ1401" s="14" t="s">
        <v>203</v>
      </c>
      <c r="BA1401" s="20" t="str">
        <f t="shared" si="1728"/>
        <v>17001000000324981810</v>
      </c>
      <c r="BB1401" s="31">
        <f t="shared" si="1729"/>
        <v>20</v>
      </c>
      <c r="BC1401" s="22" t="s">
        <v>5233</v>
      </c>
      <c r="BD1401" s="23" t="s">
        <v>115</v>
      </c>
      <c r="BF1401" s="8"/>
      <c r="BG1401" s="32">
        <v>20793204</v>
      </c>
      <c r="BH1401" s="32"/>
      <c r="BI1401" s="32"/>
      <c r="BJ1401" t="s">
        <v>600</v>
      </c>
      <c r="BK1401" s="14" t="str">
        <f>IF(K1401="CADRE","CADRE",CONCATENATE(J1401,"-",H1401))</f>
        <v>B-P6 AV</v>
      </c>
      <c r="BL1401" s="14" t="s">
        <v>595</v>
      </c>
      <c r="BM1401" s="25"/>
      <c r="BN1401" s="26" t="str">
        <f>BA1401</f>
        <v>17001000000324981810</v>
      </c>
      <c r="BO1401" s="27" t="str">
        <f>D1401</f>
        <v>MANAI NAZIHA</v>
      </c>
      <c r="BP1401" s="26">
        <f>B1401</f>
        <v>1403</v>
      </c>
      <c r="BQ1401" s="28"/>
    </row>
    <row r="1402" spans="1:69" x14ac:dyDescent="0.25">
      <c r="A1402" t="str">
        <f>VLOOKUP(B1402,[2]RH!$B:$BV,72,0)</f>
        <v>si</v>
      </c>
      <c r="B1402" s="6">
        <v>1404</v>
      </c>
      <c r="C1402" s="7" t="s">
        <v>168</v>
      </c>
      <c r="D1402" s="7" t="s">
        <v>5584</v>
      </c>
      <c r="E1402" s="7" t="s">
        <v>67</v>
      </c>
      <c r="F1402" s="7" t="s">
        <v>118</v>
      </c>
      <c r="G1402" s="7" t="s">
        <v>220</v>
      </c>
      <c r="H1402" s="7">
        <v>965</v>
      </c>
      <c r="I1402" s="7" t="s">
        <v>280</v>
      </c>
      <c r="J1402" s="7" t="s">
        <v>281</v>
      </c>
      <c r="K1402" s="7" t="s">
        <v>146</v>
      </c>
      <c r="L1402" s="7" t="s">
        <v>90</v>
      </c>
      <c r="M1402" s="7" t="str">
        <f t="shared" si="1789"/>
        <v>Couturière</v>
      </c>
      <c r="N1402" s="8">
        <v>45027</v>
      </c>
      <c r="P1402" s="7">
        <f t="shared" ca="1" si="1730"/>
        <v>25</v>
      </c>
      <c r="Q1402" s="8"/>
      <c r="R1402" s="7"/>
      <c r="S1402" s="7"/>
      <c r="T1402" s="9" t="s">
        <v>156</v>
      </c>
      <c r="U1402" s="7" t="str">
        <f t="shared" si="1719"/>
        <v>Contractuel</v>
      </c>
      <c r="V1402" s="8">
        <v>45689</v>
      </c>
      <c r="W1402" s="8">
        <f>VLOOKUP(B1402,[1]BASE!$A:$Q,17,0)</f>
        <v>45747</v>
      </c>
      <c r="X1402" s="8"/>
      <c r="Y1402" s="8"/>
      <c r="Z1402" s="8">
        <v>45027</v>
      </c>
      <c r="AA1402" s="7">
        <f t="shared" si="1720"/>
        <v>4</v>
      </c>
      <c r="AB1402" s="7">
        <f t="shared" si="1721"/>
        <v>2023</v>
      </c>
      <c r="AC1402" s="7">
        <f t="shared" si="1722"/>
        <v>2027</v>
      </c>
      <c r="AD1402" s="10" t="e">
        <f t="shared" ref="AD1402:AD1465" ca="1" si="1791">IF(#REF!="Non",(DAYS360(N1402,Q1402)/360),(DAYS360(N1402,TODAY())/360))</f>
        <v>#REF!</v>
      </c>
      <c r="AE1402" s="10" t="e">
        <f t="shared" ca="1" si="1724"/>
        <v>#REF!</v>
      </c>
      <c r="AF1402" s="8">
        <v>28122</v>
      </c>
      <c r="AG1402" s="11">
        <f t="shared" ca="1" si="1725"/>
        <v>48.219178082191782</v>
      </c>
      <c r="AH1402" s="10" t="str">
        <f t="shared" ca="1" si="1726"/>
        <v>&gt;45&lt; 55</v>
      </c>
      <c r="AI1402" s="12">
        <v>12158007</v>
      </c>
      <c r="AJ1402" s="13" t="s">
        <v>106</v>
      </c>
      <c r="AK1402" s="12" t="s">
        <v>5585</v>
      </c>
      <c r="AL1402" s="8">
        <v>43641</v>
      </c>
      <c r="AM1402" s="7" t="s">
        <v>108</v>
      </c>
      <c r="AN1402" s="7" t="s">
        <v>76</v>
      </c>
      <c r="AO1402">
        <v>3</v>
      </c>
      <c r="AQ1402">
        <v>3</v>
      </c>
      <c r="AR1402" s="14">
        <v>2</v>
      </c>
      <c r="AS1402" s="15">
        <f t="shared" si="1727"/>
        <v>45757.5</v>
      </c>
      <c r="AT1402" s="14" t="s">
        <v>163</v>
      </c>
      <c r="AU1402" s="12">
        <v>3.3069999999999999</v>
      </c>
      <c r="AV1402" s="17">
        <v>17</v>
      </c>
      <c r="AW1402" s="18" t="s">
        <v>201</v>
      </c>
      <c r="AX1402" s="19" t="s">
        <v>5586</v>
      </c>
      <c r="AY1402" s="17">
        <v>80</v>
      </c>
      <c r="AZ1402" s="14" t="s">
        <v>203</v>
      </c>
      <c r="BA1402" s="20" t="str">
        <f t="shared" si="1728"/>
        <v>17001000000101077680</v>
      </c>
      <c r="BB1402" s="31">
        <f t="shared" si="1729"/>
        <v>20</v>
      </c>
      <c r="BC1402" s="22" t="s">
        <v>5587</v>
      </c>
      <c r="BD1402" s="23" t="s">
        <v>115</v>
      </c>
      <c r="BF1402" s="8">
        <v>45041</v>
      </c>
      <c r="BG1402" s="32">
        <v>94465062</v>
      </c>
      <c r="BH1402" s="32">
        <v>97034154</v>
      </c>
      <c r="BI1402" s="32"/>
      <c r="BJ1402" t="s">
        <v>769</v>
      </c>
      <c r="BK1402" s="14" t="str">
        <f t="shared" si="1788"/>
        <v>B-965</v>
      </c>
      <c r="BL1402" s="14" t="s">
        <v>300</v>
      </c>
      <c r="BM1402" s="25"/>
      <c r="BN1402" s="26" t="str">
        <f>BA1402</f>
        <v>17001000000101077680</v>
      </c>
      <c r="BO1402" s="27" t="str">
        <f>D1402</f>
        <v>BEN ZAYID HOUDA</v>
      </c>
      <c r="BP1402" s="26">
        <f>B1402</f>
        <v>1404</v>
      </c>
      <c r="BQ1402" s="28"/>
    </row>
    <row r="1403" spans="1:69" x14ac:dyDescent="0.25">
      <c r="A1403" t="str">
        <f>VLOOKUP(B1403,[2]RH!$B:$BV,72,0)</f>
        <v>Non-Actif</v>
      </c>
      <c r="B1403" s="6">
        <v>1405</v>
      </c>
      <c r="C1403" s="7" t="s">
        <v>65</v>
      </c>
      <c r="D1403" s="7" t="s">
        <v>5588</v>
      </c>
      <c r="E1403" s="7" t="s">
        <v>67</v>
      </c>
      <c r="F1403" s="7" t="s">
        <v>118</v>
      </c>
      <c r="G1403" s="7" t="s">
        <v>220</v>
      </c>
      <c r="H1403" s="7">
        <v>965</v>
      </c>
      <c r="I1403" s="7" t="s">
        <v>280</v>
      </c>
      <c r="J1403" s="7" t="s">
        <v>281</v>
      </c>
      <c r="K1403" s="7" t="s">
        <v>146</v>
      </c>
      <c r="L1403" s="7" t="s">
        <v>90</v>
      </c>
      <c r="M1403" s="7" t="str">
        <f t="shared" si="1789"/>
        <v>Couturière</v>
      </c>
      <c r="N1403" s="8">
        <v>45027</v>
      </c>
      <c r="P1403" s="7">
        <f t="shared" ca="1" si="1730"/>
        <v>-645</v>
      </c>
      <c r="Q1403" s="8">
        <v>45028</v>
      </c>
      <c r="R1403" s="7" t="s">
        <v>5589</v>
      </c>
      <c r="S1403" s="7"/>
      <c r="T1403" s="9" t="s">
        <v>156</v>
      </c>
      <c r="U1403" s="7" t="str">
        <f t="shared" si="1719"/>
        <v>Contractuel</v>
      </c>
      <c r="V1403" s="8">
        <v>45027</v>
      </c>
      <c r="W1403" s="8">
        <v>45077</v>
      </c>
      <c r="X1403" s="8"/>
      <c r="Y1403" s="8"/>
      <c r="Z1403" s="8">
        <v>45027</v>
      </c>
      <c r="AA1403" s="7">
        <f t="shared" si="1720"/>
        <v>4</v>
      </c>
      <c r="AB1403" s="7">
        <f t="shared" si="1721"/>
        <v>2023</v>
      </c>
      <c r="AC1403" s="7">
        <f t="shared" si="1722"/>
        <v>2027</v>
      </c>
      <c r="AD1403" s="10" t="e">
        <f t="shared" ref="AD1403:AD1466" ca="1" si="1792">IF(#REF!="Non",(DAYS360(N1403,Q1403)/360),(DAYS360(N1403,TODAY())/360))</f>
        <v>#REF!</v>
      </c>
      <c r="AE1403" s="10" t="e">
        <f t="shared" ca="1" si="1724"/>
        <v>#REF!</v>
      </c>
      <c r="AF1403" s="8">
        <v>26883</v>
      </c>
      <c r="AG1403" s="11">
        <f t="shared" ca="1" si="1725"/>
        <v>51.613698630136987</v>
      </c>
      <c r="AH1403" s="10" t="str">
        <f t="shared" ca="1" si="1726"/>
        <v>&gt;45&lt; 55</v>
      </c>
      <c r="AI1403" s="12">
        <v>11631763</v>
      </c>
      <c r="AJ1403" s="13" t="s">
        <v>120</v>
      </c>
      <c r="AK1403" s="12" t="s">
        <v>5590</v>
      </c>
      <c r="AL1403" s="8">
        <v>41551</v>
      </c>
      <c r="AM1403" s="7" t="s">
        <v>5197</v>
      </c>
      <c r="AN1403" s="7" t="s">
        <v>109</v>
      </c>
      <c r="AQ1403" s="14">
        <v>3</v>
      </c>
      <c r="AR1403" s="14">
        <v>1</v>
      </c>
      <c r="AS1403" s="15">
        <f t="shared" si="1727"/>
        <v>45392.25</v>
      </c>
      <c r="AT1403" s="14" t="s">
        <v>163</v>
      </c>
      <c r="AU1403" s="12">
        <v>3.3069999999999999</v>
      </c>
      <c r="AV1403" s="17"/>
      <c r="AW1403" s="18"/>
      <c r="AX1403" s="19"/>
      <c r="AY1403" s="17"/>
      <c r="AZ1403" s="14"/>
      <c r="BA1403" s="20" t="str">
        <f t="shared" si="1728"/>
        <v/>
      </c>
      <c r="BB1403" s="31">
        <f t="shared" si="1729"/>
        <v>0</v>
      </c>
      <c r="BC1403" s="22" t="s">
        <v>5591</v>
      </c>
      <c r="BD1403" s="23" t="s">
        <v>341</v>
      </c>
      <c r="BF1403" s="8">
        <v>45027</v>
      </c>
      <c r="BG1403" s="32">
        <v>22701264</v>
      </c>
      <c r="BH1403" s="32"/>
      <c r="BI1403" s="32"/>
      <c r="BK1403" s="14" t="str">
        <f t="shared" si="1788"/>
        <v>B-965</v>
      </c>
      <c r="BL1403" s="14"/>
      <c r="BM1403" s="25"/>
      <c r="BN1403" s="26"/>
      <c r="BO1403" s="27"/>
      <c r="BP1403" s="26"/>
      <c r="BQ1403" s="28"/>
    </row>
    <row r="1404" spans="1:69" x14ac:dyDescent="0.25">
      <c r="A1404" t="str">
        <f>VLOOKUP(B1404,[2]RH!$B:$BV,72,0)</f>
        <v>si</v>
      </c>
      <c r="B1404" s="6">
        <v>1406</v>
      </c>
      <c r="C1404" s="7" t="s">
        <v>168</v>
      </c>
      <c r="D1404" s="7" t="s">
        <v>5592</v>
      </c>
      <c r="E1404" s="7" t="s">
        <v>67</v>
      </c>
      <c r="F1404" s="7" t="s">
        <v>118</v>
      </c>
      <c r="G1404" s="7" t="s">
        <v>220</v>
      </c>
      <c r="H1404" s="7">
        <v>965</v>
      </c>
      <c r="I1404" s="7" t="s">
        <v>280</v>
      </c>
      <c r="J1404" s="7" t="s">
        <v>281</v>
      </c>
      <c r="K1404" s="7" t="s">
        <v>146</v>
      </c>
      <c r="L1404" s="7" t="s">
        <v>90</v>
      </c>
      <c r="M1404" s="7" t="str">
        <f t="shared" si="1789"/>
        <v>Couturière</v>
      </c>
      <c r="N1404" s="8">
        <v>45027</v>
      </c>
      <c r="P1404" s="7">
        <f t="shared" ca="1" si="1730"/>
        <v>25</v>
      </c>
      <c r="Q1404" s="8"/>
      <c r="R1404" s="7"/>
      <c r="S1404" s="7"/>
      <c r="T1404" s="9" t="s">
        <v>156</v>
      </c>
      <c r="U1404" s="7" t="str">
        <f t="shared" si="1719"/>
        <v>Contractuel</v>
      </c>
      <c r="V1404" s="8">
        <v>45689</v>
      </c>
      <c r="W1404" s="8">
        <f>VLOOKUP(B1404,[1]BASE!$A:$Q,17,0)</f>
        <v>45747</v>
      </c>
      <c r="X1404" s="8"/>
      <c r="Y1404" s="8"/>
      <c r="Z1404" s="8">
        <v>45027</v>
      </c>
      <c r="AA1404" s="7">
        <f t="shared" si="1720"/>
        <v>4</v>
      </c>
      <c r="AB1404" s="7">
        <f t="shared" si="1721"/>
        <v>2023</v>
      </c>
      <c r="AC1404" s="7">
        <f t="shared" si="1722"/>
        <v>2027</v>
      </c>
      <c r="AD1404" s="10" t="e">
        <f t="shared" ref="AD1404:AD1467" ca="1" si="1793">IF(#REF!="Non",(DAYS360(N1404,Q1404)/360),(DAYS360(N1404,TODAY())/360))</f>
        <v>#REF!</v>
      </c>
      <c r="AE1404" s="10" t="e">
        <f t="shared" ca="1" si="1724"/>
        <v>#REF!</v>
      </c>
      <c r="AF1404" s="8">
        <v>30979</v>
      </c>
      <c r="AG1404" s="11">
        <f t="shared" ca="1" si="1725"/>
        <v>40.391780821917806</v>
      </c>
      <c r="AH1404" s="10" t="str">
        <f t="shared" ca="1" si="1726"/>
        <v>&gt;35&lt; 45</v>
      </c>
      <c r="AI1404" s="12">
        <v>12667518</v>
      </c>
      <c r="AJ1404" s="13" t="s">
        <v>150</v>
      </c>
      <c r="AK1404" s="12" t="s">
        <v>5593</v>
      </c>
      <c r="AL1404" s="8">
        <v>43426</v>
      </c>
      <c r="AM1404" s="7" t="s">
        <v>108</v>
      </c>
      <c r="AN1404" s="7" t="s">
        <v>76</v>
      </c>
      <c r="AO1404">
        <v>2</v>
      </c>
      <c r="AQ1404">
        <v>3</v>
      </c>
      <c r="AR1404" s="14">
        <v>2</v>
      </c>
      <c r="AS1404" s="15">
        <f t="shared" si="1727"/>
        <v>45757.5</v>
      </c>
      <c r="AT1404" s="14" t="s">
        <v>163</v>
      </c>
      <c r="AU1404" s="12">
        <v>3.3069999999999999</v>
      </c>
      <c r="AV1404" s="17" t="s">
        <v>79</v>
      </c>
      <c r="AW1404" s="18">
        <v>10300</v>
      </c>
      <c r="AX1404" s="19" t="s">
        <v>5594</v>
      </c>
      <c r="AY1404" s="17">
        <v>15</v>
      </c>
      <c r="AZ1404" s="14" t="s">
        <v>83</v>
      </c>
      <c r="BA1404" s="20" t="str">
        <f t="shared" si="1728"/>
        <v>08103000722012214415</v>
      </c>
      <c r="BB1404" s="31">
        <f t="shared" si="1729"/>
        <v>20</v>
      </c>
      <c r="BC1404" s="22" t="s">
        <v>5595</v>
      </c>
      <c r="BD1404" s="23" t="s">
        <v>341</v>
      </c>
      <c r="BF1404" s="8">
        <v>45041</v>
      </c>
      <c r="BG1404" s="32">
        <v>29835960</v>
      </c>
      <c r="BH1404" s="32">
        <v>29583644</v>
      </c>
      <c r="BI1404" s="32"/>
      <c r="BJ1404" t="s">
        <v>1857</v>
      </c>
      <c r="BK1404" s="14" t="str">
        <f t="shared" si="1788"/>
        <v>B-965</v>
      </c>
      <c r="BL1404" s="14" t="s">
        <v>595</v>
      </c>
      <c r="BM1404" s="25"/>
      <c r="BN1404" s="26" t="str">
        <f>BA1404</f>
        <v>08103000722012214415</v>
      </c>
      <c r="BO1404" s="27" t="str">
        <f>D1404</f>
        <v>JOUINI ASMA</v>
      </c>
      <c r="BP1404" s="26">
        <f>B1404</f>
        <v>1406</v>
      </c>
      <c r="BQ1404" s="28"/>
    </row>
    <row r="1405" spans="1:69" x14ac:dyDescent="0.25">
      <c r="A1405" t="str">
        <f>VLOOKUP(B1405,[2]RH!$B:$BV,72,0)</f>
        <v>Non-Actif</v>
      </c>
      <c r="B1405" s="6">
        <v>1407</v>
      </c>
      <c r="C1405" s="7" t="s">
        <v>168</v>
      </c>
      <c r="D1405" s="7" t="s">
        <v>5596</v>
      </c>
      <c r="E1405" s="7" t="s">
        <v>67</v>
      </c>
      <c r="F1405" s="7" t="s">
        <v>118</v>
      </c>
      <c r="G1405" s="7" t="s">
        <v>220</v>
      </c>
      <c r="H1405" s="7">
        <v>965</v>
      </c>
      <c r="I1405" s="7" t="s">
        <v>280</v>
      </c>
      <c r="J1405" s="7" t="s">
        <v>281</v>
      </c>
      <c r="K1405" s="7" t="s">
        <v>146</v>
      </c>
      <c r="L1405" s="7" t="s">
        <v>90</v>
      </c>
      <c r="M1405" s="7" t="str">
        <f t="shared" si="1789"/>
        <v>Couturière</v>
      </c>
      <c r="N1405" s="8">
        <v>45027</v>
      </c>
      <c r="P1405" s="7">
        <f t="shared" ca="1" si="1730"/>
        <v>-645</v>
      </c>
      <c r="Q1405" s="8">
        <v>45028</v>
      </c>
      <c r="R1405" s="7" t="s">
        <v>5589</v>
      </c>
      <c r="S1405" s="7"/>
      <c r="T1405" s="9" t="s">
        <v>156</v>
      </c>
      <c r="U1405" s="7" t="str">
        <f t="shared" si="1719"/>
        <v>Contractuel</v>
      </c>
      <c r="V1405" s="8">
        <v>45027</v>
      </c>
      <c r="W1405" s="8">
        <v>45077</v>
      </c>
      <c r="X1405" s="8"/>
      <c r="Y1405" s="8"/>
      <c r="Z1405" s="8">
        <v>45027</v>
      </c>
      <c r="AA1405" s="7">
        <f t="shared" si="1720"/>
        <v>4</v>
      </c>
      <c r="AB1405" s="7">
        <f t="shared" si="1721"/>
        <v>2023</v>
      </c>
      <c r="AC1405" s="7">
        <f t="shared" si="1722"/>
        <v>2027</v>
      </c>
      <c r="AD1405" s="10" t="e">
        <f t="shared" ref="AD1405:AD1468" ca="1" si="1794">IF(#REF!="Non",(DAYS360(N1405,Q1405)/360),(DAYS360(N1405,TODAY())/360))</f>
        <v>#REF!</v>
      </c>
      <c r="AE1405" s="10" t="e">
        <f t="shared" ca="1" si="1724"/>
        <v>#REF!</v>
      </c>
      <c r="AF1405" s="8">
        <v>28646</v>
      </c>
      <c r="AG1405" s="11">
        <f t="shared" ca="1" si="1725"/>
        <v>46.783561643835618</v>
      </c>
      <c r="AH1405" s="10" t="str">
        <f t="shared" ca="1" si="1726"/>
        <v>&gt;45&lt; 55</v>
      </c>
      <c r="AI1405" s="12">
        <v>12666984</v>
      </c>
      <c r="AJ1405" s="13" t="s">
        <v>92</v>
      </c>
      <c r="AK1405" s="12" t="s">
        <v>5597</v>
      </c>
      <c r="AL1405" s="8">
        <v>41015</v>
      </c>
      <c r="AM1405" s="7" t="s">
        <v>108</v>
      </c>
      <c r="AN1405" s="7" t="s">
        <v>76</v>
      </c>
      <c r="AO1405">
        <v>2</v>
      </c>
      <c r="AQ1405" s="14">
        <v>3</v>
      </c>
      <c r="AR1405" s="14">
        <v>1</v>
      </c>
      <c r="AS1405" s="15">
        <f t="shared" si="1727"/>
        <v>45392.25</v>
      </c>
      <c r="AT1405" s="14" t="s">
        <v>163</v>
      </c>
      <c r="AU1405" s="12">
        <v>3.3069999999999999</v>
      </c>
      <c r="AV1405" s="17"/>
      <c r="AW1405" s="18"/>
      <c r="AX1405" s="19"/>
      <c r="AY1405" s="17"/>
      <c r="AZ1405" s="14"/>
      <c r="BA1405" s="20" t="str">
        <f t="shared" si="1728"/>
        <v/>
      </c>
      <c r="BB1405" s="31">
        <f t="shared" si="1729"/>
        <v>0</v>
      </c>
      <c r="BC1405" s="22" t="s">
        <v>5598</v>
      </c>
      <c r="BD1405" s="23" t="s">
        <v>115</v>
      </c>
      <c r="BF1405" s="8"/>
      <c r="BG1405" s="32">
        <v>28784012</v>
      </c>
      <c r="BH1405" s="32"/>
      <c r="BI1405" s="32"/>
      <c r="BK1405" s="14" t="str">
        <f t="shared" si="1788"/>
        <v>B-965</v>
      </c>
      <c r="BL1405" s="14"/>
      <c r="BM1405" s="25"/>
      <c r="BN1405" s="26"/>
      <c r="BO1405" s="27"/>
      <c r="BP1405" s="26"/>
      <c r="BQ1405" s="28"/>
    </row>
    <row r="1406" spans="1:69" x14ac:dyDescent="0.25">
      <c r="A1406" t="str">
        <f>VLOOKUP(B1406,[2]RH!$B:$BV,72,0)</f>
        <v>si</v>
      </c>
      <c r="B1406" s="6">
        <v>1408</v>
      </c>
      <c r="C1406" s="7" t="s">
        <v>65</v>
      </c>
      <c r="D1406" s="7" t="s">
        <v>5599</v>
      </c>
      <c r="E1406" s="7" t="s">
        <v>67</v>
      </c>
      <c r="F1406" s="7" t="s">
        <v>118</v>
      </c>
      <c r="G1406" s="7" t="s">
        <v>5600</v>
      </c>
      <c r="H1406" s="7"/>
      <c r="I1406" s="7"/>
      <c r="J1406" s="7"/>
      <c r="K1406" s="7" t="s">
        <v>70</v>
      </c>
      <c r="L1406" s="7" t="s">
        <v>90</v>
      </c>
      <c r="M1406" s="7" t="str">
        <f t="shared" si="1789"/>
        <v>COORDINATEUR PRODUCTION</v>
      </c>
      <c r="N1406" s="8">
        <v>45027</v>
      </c>
      <c r="P1406" s="7" t="str">
        <f t="shared" ca="1" si="1730"/>
        <v/>
      </c>
      <c r="Q1406" s="8"/>
      <c r="R1406" s="7"/>
      <c r="S1406" s="7"/>
      <c r="T1406" s="9" t="s">
        <v>72</v>
      </c>
      <c r="U1406" s="7" t="str">
        <f t="shared" si="1719"/>
        <v>Titulaire</v>
      </c>
      <c r="V1406" s="8"/>
      <c r="W1406" s="8"/>
      <c r="X1406" s="8"/>
      <c r="Y1406" s="8"/>
      <c r="Z1406" s="8">
        <f>+N1406</f>
        <v>45027</v>
      </c>
      <c r="AA1406" s="7">
        <f t="shared" si="1720"/>
        <v>4</v>
      </c>
      <c r="AB1406" s="7">
        <f t="shared" si="1721"/>
        <v>2023</v>
      </c>
      <c r="AC1406" s="7">
        <f t="shared" si="1722"/>
        <v>2027</v>
      </c>
      <c r="AD1406" s="10" t="e">
        <f t="shared" ref="AD1406:AD1469" ca="1" si="1795">IF(#REF!="Non",(DAYS360(N1406,Q1406)/360),(DAYS360(N1406,TODAY())/360))</f>
        <v>#REF!</v>
      </c>
      <c r="AE1406" s="10" t="e">
        <f t="shared" ca="1" si="1724"/>
        <v>#REF!</v>
      </c>
      <c r="AF1406" s="8">
        <v>29346</v>
      </c>
      <c r="AG1406" s="11">
        <f t="shared" ca="1" si="1725"/>
        <v>44.865753424657534</v>
      </c>
      <c r="AH1406" s="10" t="str">
        <f t="shared" ca="1" si="1726"/>
        <v>&gt;35&lt; 45</v>
      </c>
      <c r="AI1406" s="12">
        <v>16105889</v>
      </c>
      <c r="AJ1406" s="13" t="s">
        <v>106</v>
      </c>
      <c r="AK1406" s="12" t="s">
        <v>5601</v>
      </c>
      <c r="AL1406" s="8">
        <v>42963</v>
      </c>
      <c r="AM1406" s="7" t="s">
        <v>75</v>
      </c>
      <c r="AN1406" s="7" t="s">
        <v>76</v>
      </c>
      <c r="AO1406">
        <v>2</v>
      </c>
      <c r="AQ1406">
        <v>16</v>
      </c>
      <c r="AR1406" s="14">
        <v>2</v>
      </c>
      <c r="AS1406" s="15">
        <f t="shared" si="1727"/>
        <v>45757.5</v>
      </c>
      <c r="AT1406" s="14" t="s">
        <v>77</v>
      </c>
      <c r="AU1406" s="12">
        <v>4500</v>
      </c>
      <c r="AV1406" s="17" t="s">
        <v>92</v>
      </c>
      <c r="AW1406" s="18" t="s">
        <v>5602</v>
      </c>
      <c r="AX1406" s="19">
        <v>20005723200</v>
      </c>
      <c r="AY1406" s="17">
        <v>29</v>
      </c>
      <c r="AZ1406" s="14" t="s">
        <v>152</v>
      </c>
      <c r="BA1406" s="20" t="str">
        <f t="shared" si="1728"/>
        <v>04047132000572320029</v>
      </c>
      <c r="BB1406" s="31">
        <f t="shared" si="1729"/>
        <v>20</v>
      </c>
      <c r="BC1406" s="22" t="s">
        <v>5603</v>
      </c>
      <c r="BD1406" s="23" t="s">
        <v>85</v>
      </c>
      <c r="BF1406" s="8"/>
      <c r="BG1406" s="32"/>
      <c r="BH1406" s="32"/>
      <c r="BI1406" s="32">
        <v>98156746</v>
      </c>
      <c r="BK1406" s="14" t="str">
        <f t="shared" si="1788"/>
        <v>CADRE</v>
      </c>
      <c r="BL1406" s="14"/>
      <c r="BM1406" s="25"/>
      <c r="BN1406" s="26"/>
      <c r="BO1406" s="27"/>
      <c r="BP1406" s="26"/>
      <c r="BQ1406" s="28"/>
    </row>
    <row r="1407" spans="1:69" x14ac:dyDescent="0.25">
      <c r="A1407" t="str">
        <f>VLOOKUP(B1407,[2]RH!$B:$BV,72,0)</f>
        <v>Non-Actif</v>
      </c>
      <c r="B1407" s="6">
        <v>1409</v>
      </c>
      <c r="C1407" s="7" t="s">
        <v>65</v>
      </c>
      <c r="D1407" s="7" t="s">
        <v>5604</v>
      </c>
      <c r="E1407" s="7" t="s">
        <v>67</v>
      </c>
      <c r="F1407" s="7" t="s">
        <v>102</v>
      </c>
      <c r="G1407" s="7" t="s">
        <v>1585</v>
      </c>
      <c r="H1407" s="7"/>
      <c r="I1407" s="7"/>
      <c r="J1407" s="7"/>
      <c r="K1407" s="7" t="s">
        <v>89</v>
      </c>
      <c r="L1407" s="7" t="s">
        <v>90</v>
      </c>
      <c r="M1407" s="7" t="str">
        <f t="shared" si="1789"/>
        <v>MANITENTIONNAIRE</v>
      </c>
      <c r="N1407" s="8">
        <v>45028</v>
      </c>
      <c r="P1407" s="7">
        <f t="shared" ca="1" si="1730"/>
        <v>-645</v>
      </c>
      <c r="Q1407" s="8">
        <v>45078</v>
      </c>
      <c r="R1407" s="7" t="s">
        <v>147</v>
      </c>
      <c r="S1407" s="7" t="s">
        <v>2332</v>
      </c>
      <c r="T1407" s="9" t="s">
        <v>156</v>
      </c>
      <c r="U1407" s="7" t="str">
        <f t="shared" si="1719"/>
        <v>Contractuel</v>
      </c>
      <c r="V1407" s="8">
        <v>45028</v>
      </c>
      <c r="W1407" s="8">
        <v>45077</v>
      </c>
      <c r="X1407" s="8"/>
      <c r="Y1407" s="8"/>
      <c r="Z1407" s="8">
        <v>45028</v>
      </c>
      <c r="AA1407" s="7">
        <f t="shared" si="1720"/>
        <v>4</v>
      </c>
      <c r="AB1407" s="7">
        <f t="shared" si="1721"/>
        <v>2023</v>
      </c>
      <c r="AC1407" s="7">
        <f t="shared" si="1722"/>
        <v>2027</v>
      </c>
      <c r="AD1407" s="10" t="e">
        <f t="shared" ref="AD1407:AD1470" ca="1" si="1796">IF(#REF!="Non",(DAYS360(N1407,Q1407)/360),(DAYS360(N1407,TODAY())/360))</f>
        <v>#REF!</v>
      </c>
      <c r="AE1407" s="10" t="e">
        <f t="shared" ca="1" si="1724"/>
        <v>#REF!</v>
      </c>
      <c r="AF1407" s="8">
        <v>34359</v>
      </c>
      <c r="AG1407" s="11">
        <f t="shared" ca="1" si="1725"/>
        <v>31.13150684931507</v>
      </c>
      <c r="AH1407" s="10" t="str">
        <f t="shared" ca="1" si="1726"/>
        <v>&gt;25&lt; 35</v>
      </c>
      <c r="AI1407" s="12">
        <v>17024760</v>
      </c>
      <c r="AJ1407" s="13" t="s">
        <v>73</v>
      </c>
      <c r="AK1407" s="12" t="s">
        <v>5605</v>
      </c>
      <c r="AL1407" s="8">
        <v>40929</v>
      </c>
      <c r="AM1407" s="7" t="s">
        <v>75</v>
      </c>
      <c r="AN1407" s="7" t="s">
        <v>109</v>
      </c>
      <c r="AQ1407" s="14">
        <v>3</v>
      </c>
      <c r="AR1407" s="14">
        <v>1</v>
      </c>
      <c r="AS1407" s="15">
        <f t="shared" si="1727"/>
        <v>45393.25</v>
      </c>
      <c r="AT1407" s="14" t="s">
        <v>163</v>
      </c>
      <c r="AU1407" s="12">
        <v>3.3069999999999999</v>
      </c>
      <c r="AV1407" s="17">
        <v>12</v>
      </c>
      <c r="AW1407" s="18">
        <v>11600</v>
      </c>
      <c r="AX1407" s="19" t="s">
        <v>5606</v>
      </c>
      <c r="AY1407" s="17">
        <v>18</v>
      </c>
      <c r="AZ1407" s="14" t="s">
        <v>195</v>
      </c>
      <c r="BA1407" s="20" t="str">
        <f t="shared" si="1728"/>
        <v>12116000000242231618</v>
      </c>
      <c r="BB1407" s="31">
        <f t="shared" si="1729"/>
        <v>20</v>
      </c>
      <c r="BC1407" s="22" t="s">
        <v>4950</v>
      </c>
      <c r="BD1407" s="23" t="s">
        <v>341</v>
      </c>
      <c r="BF1407" s="8"/>
      <c r="BG1407" s="32">
        <v>29467453</v>
      </c>
      <c r="BH1407" s="32">
        <v>22277982</v>
      </c>
      <c r="BI1407" s="32"/>
      <c r="BK1407" s="14" t="str">
        <f t="shared" si="1788"/>
        <v>-</v>
      </c>
      <c r="BL1407" s="14"/>
      <c r="BM1407" s="25"/>
      <c r="BN1407" s="26" t="str">
        <f>BA1407</f>
        <v>12116000000242231618</v>
      </c>
      <c r="BO1407" s="27" t="str">
        <f>D1407</f>
        <v>BEN AMARA SLIM</v>
      </c>
      <c r="BP1407" s="26">
        <f>B1407</f>
        <v>1409</v>
      </c>
      <c r="BQ1407" s="28"/>
    </row>
    <row r="1408" spans="1:69" x14ac:dyDescent="0.25">
      <c r="A1408" t="str">
        <f>VLOOKUP(B1408,[2]RH!$B:$BV,72,0)</f>
        <v>Non-Actif</v>
      </c>
      <c r="B1408" s="6">
        <v>1410</v>
      </c>
      <c r="C1408" s="7" t="s">
        <v>168</v>
      </c>
      <c r="D1408" s="7" t="s">
        <v>5607</v>
      </c>
      <c r="E1408" s="7" t="s">
        <v>67</v>
      </c>
      <c r="F1408" s="7" t="s">
        <v>118</v>
      </c>
      <c r="G1408" s="7" t="s">
        <v>220</v>
      </c>
      <c r="H1408" s="7">
        <v>965</v>
      </c>
      <c r="I1408" s="7" t="s">
        <v>280</v>
      </c>
      <c r="J1408" s="7" t="s">
        <v>281</v>
      </c>
      <c r="K1408" s="7" t="s">
        <v>146</v>
      </c>
      <c r="L1408" s="7" t="s">
        <v>90</v>
      </c>
      <c r="M1408" s="7" t="str">
        <f t="shared" si="1789"/>
        <v>Couturière</v>
      </c>
      <c r="N1408" s="8">
        <v>45029</v>
      </c>
      <c r="P1408" s="7">
        <f t="shared" ca="1" si="1730"/>
        <v>-645</v>
      </c>
      <c r="Q1408" s="8">
        <v>45031</v>
      </c>
      <c r="R1408" s="7" t="s">
        <v>5608</v>
      </c>
      <c r="S1408" s="7"/>
      <c r="T1408" s="9" t="s">
        <v>156</v>
      </c>
      <c r="U1408" s="7" t="str">
        <f t="shared" si="1719"/>
        <v>Contractuel</v>
      </c>
      <c r="V1408" s="8">
        <v>45029</v>
      </c>
      <c r="W1408" s="8">
        <v>45077</v>
      </c>
      <c r="X1408" s="8"/>
      <c r="Y1408" s="8"/>
      <c r="Z1408" s="8">
        <v>45029</v>
      </c>
      <c r="AA1408" s="7">
        <f t="shared" si="1720"/>
        <v>4</v>
      </c>
      <c r="AB1408" s="7">
        <f t="shared" si="1721"/>
        <v>2023</v>
      </c>
      <c r="AC1408" s="7">
        <f t="shared" si="1722"/>
        <v>2027</v>
      </c>
      <c r="AD1408" s="10" t="e">
        <f t="shared" ref="AD1408:AD1471" ca="1" si="1797">IF(#REF!="Non",(DAYS360(N1408,Q1408)/360),(DAYS360(N1408,TODAY())/360))</f>
        <v>#REF!</v>
      </c>
      <c r="AE1408" s="10" t="e">
        <f t="shared" ca="1" si="1724"/>
        <v>#REF!</v>
      </c>
      <c r="AF1408" s="8">
        <v>27903</v>
      </c>
      <c r="AG1408" s="11">
        <f t="shared" ca="1" si="1725"/>
        <v>48.819178082191783</v>
      </c>
      <c r="AH1408" s="10" t="str">
        <f t="shared" ca="1" si="1726"/>
        <v>&gt;45&lt; 55</v>
      </c>
      <c r="AI1408" s="12">
        <v>11658199</v>
      </c>
      <c r="AJ1408" s="13" t="s">
        <v>82</v>
      </c>
      <c r="AK1408" s="12" t="s">
        <v>5609</v>
      </c>
      <c r="AL1408" s="8">
        <v>34288</v>
      </c>
      <c r="AM1408" s="7" t="s">
        <v>108</v>
      </c>
      <c r="AN1408" s="7" t="s">
        <v>76</v>
      </c>
      <c r="AO1408">
        <v>4</v>
      </c>
      <c r="AQ1408" s="14">
        <v>3</v>
      </c>
      <c r="AR1408" s="14">
        <v>1</v>
      </c>
      <c r="AS1408" s="15">
        <f t="shared" si="1727"/>
        <v>45394.25</v>
      </c>
      <c r="AT1408" s="14" t="s">
        <v>163</v>
      </c>
      <c r="AU1408" s="12">
        <v>3.3069999999999999</v>
      </c>
      <c r="AV1408" s="17">
        <v>17</v>
      </c>
      <c r="AW1408" s="18" t="s">
        <v>201</v>
      </c>
      <c r="AX1408" s="19" t="s">
        <v>5610</v>
      </c>
      <c r="AY1408" s="17">
        <v>90</v>
      </c>
      <c r="AZ1408" s="14" t="s">
        <v>203</v>
      </c>
      <c r="BA1408" s="20" t="str">
        <f t="shared" si="1728"/>
        <v>17001000000236628390</v>
      </c>
      <c r="BB1408" s="31">
        <f t="shared" si="1729"/>
        <v>20</v>
      </c>
      <c r="BC1408" s="22" t="s">
        <v>5268</v>
      </c>
      <c r="BD1408" s="23" t="s">
        <v>341</v>
      </c>
      <c r="BF1408" s="8"/>
      <c r="BG1408" s="32">
        <v>51881920</v>
      </c>
      <c r="BH1408" s="32">
        <v>97881929</v>
      </c>
      <c r="BI1408" s="32"/>
      <c r="BK1408" s="14" t="str">
        <f t="shared" si="1788"/>
        <v>B-965</v>
      </c>
      <c r="BL1408" s="14"/>
      <c r="BM1408" s="25"/>
      <c r="BN1408" s="26"/>
      <c r="BO1408" s="27"/>
      <c r="BP1408" s="26"/>
      <c r="BQ1408" s="28"/>
    </row>
    <row r="1409" spans="1:69" x14ac:dyDescent="0.25">
      <c r="A1409" t="str">
        <f>VLOOKUP(B1409,[2]RH!$B:$BV,72,0)</f>
        <v>Non-Actif</v>
      </c>
      <c r="B1409" s="6">
        <v>1411</v>
      </c>
      <c r="C1409" s="7" t="s">
        <v>168</v>
      </c>
      <c r="D1409" s="7" t="s">
        <v>5611</v>
      </c>
      <c r="E1409" s="7" t="s">
        <v>67</v>
      </c>
      <c r="F1409" s="7" t="s">
        <v>118</v>
      </c>
      <c r="G1409" s="7" t="s">
        <v>220</v>
      </c>
      <c r="H1409" s="7">
        <v>965</v>
      </c>
      <c r="I1409" s="7" t="s">
        <v>280</v>
      </c>
      <c r="J1409" s="7" t="s">
        <v>281</v>
      </c>
      <c r="K1409" s="7" t="s">
        <v>146</v>
      </c>
      <c r="L1409" s="7" t="s">
        <v>90</v>
      </c>
      <c r="M1409" s="7" t="str">
        <f t="shared" si="1789"/>
        <v>Couturière</v>
      </c>
      <c r="N1409" s="8">
        <v>45029</v>
      </c>
      <c r="P1409" s="7">
        <f t="shared" ca="1" si="1730"/>
        <v>-645</v>
      </c>
      <c r="Q1409" s="8">
        <v>45031</v>
      </c>
      <c r="R1409" s="7" t="s">
        <v>5589</v>
      </c>
      <c r="S1409" s="7"/>
      <c r="T1409" s="9" t="s">
        <v>156</v>
      </c>
      <c r="U1409" s="7" t="str">
        <f t="shared" si="1719"/>
        <v>Contractuel</v>
      </c>
      <c r="V1409" s="8">
        <v>45029</v>
      </c>
      <c r="W1409" s="8">
        <v>45077</v>
      </c>
      <c r="X1409" s="8"/>
      <c r="Y1409" s="8"/>
      <c r="Z1409" s="8">
        <v>45029</v>
      </c>
      <c r="AA1409" s="7">
        <f t="shared" si="1720"/>
        <v>4</v>
      </c>
      <c r="AB1409" s="7">
        <f t="shared" si="1721"/>
        <v>2023</v>
      </c>
      <c r="AC1409" s="7">
        <f t="shared" si="1722"/>
        <v>2027</v>
      </c>
      <c r="AD1409" s="10" t="e">
        <f t="shared" ref="AD1409:AD1472" ca="1" si="1798">IF(#REF!="Non",(DAYS360(N1409,Q1409)/360),(DAYS360(N1409,TODAY())/360))</f>
        <v>#REF!</v>
      </c>
      <c r="AE1409" s="10" t="e">
        <f t="shared" ca="1" si="1724"/>
        <v>#REF!</v>
      </c>
      <c r="AF1409" s="8">
        <v>27148</v>
      </c>
      <c r="AG1409" s="11">
        <f t="shared" ca="1" si="1725"/>
        <v>50.887671232876713</v>
      </c>
      <c r="AH1409" s="10" t="str">
        <f t="shared" ca="1" si="1726"/>
        <v>&gt;45&lt; 55</v>
      </c>
      <c r="AI1409" s="12">
        <v>12252870</v>
      </c>
      <c r="AJ1409" s="40" t="s">
        <v>213</v>
      </c>
      <c r="AK1409" s="12" t="s">
        <v>5612</v>
      </c>
      <c r="AL1409" s="8">
        <v>43710</v>
      </c>
      <c r="AM1409" s="7" t="s">
        <v>108</v>
      </c>
      <c r="AN1409" s="7" t="s">
        <v>76</v>
      </c>
      <c r="AO1409">
        <v>3</v>
      </c>
      <c r="AQ1409" s="14">
        <v>3</v>
      </c>
      <c r="AR1409" s="14">
        <v>1</v>
      </c>
      <c r="AS1409" s="15">
        <f t="shared" si="1727"/>
        <v>45394.25</v>
      </c>
      <c r="AT1409" s="14" t="s">
        <v>163</v>
      </c>
      <c r="AU1409" s="12">
        <v>3.3069999999999999</v>
      </c>
      <c r="AV1409" s="17">
        <v>17</v>
      </c>
      <c r="AW1409" s="18" t="s">
        <v>201</v>
      </c>
      <c r="AX1409" s="19" t="s">
        <v>5613</v>
      </c>
      <c r="AY1409" s="17">
        <v>88</v>
      </c>
      <c r="AZ1409" s="14" t="s">
        <v>203</v>
      </c>
      <c r="BA1409" s="20" t="str">
        <f t="shared" si="1728"/>
        <v>17001000000321739488</v>
      </c>
      <c r="BB1409" s="31">
        <f t="shared" si="1729"/>
        <v>20</v>
      </c>
      <c r="BC1409" s="22" t="s">
        <v>5614</v>
      </c>
      <c r="BD1409" s="23" t="s">
        <v>341</v>
      </c>
      <c r="BF1409" s="8"/>
      <c r="BG1409" s="32">
        <v>50250952</v>
      </c>
      <c r="BH1409" s="32">
        <v>23071938</v>
      </c>
      <c r="BI1409" s="32"/>
      <c r="BK1409" s="14" t="str">
        <f t="shared" si="1788"/>
        <v>B-965</v>
      </c>
      <c r="BL1409" s="14"/>
      <c r="BM1409" s="25"/>
      <c r="BN1409" s="26"/>
      <c r="BO1409" s="27"/>
      <c r="BP1409" s="26"/>
      <c r="BQ1409" s="28"/>
    </row>
    <row r="1410" spans="1:69" x14ac:dyDescent="0.25">
      <c r="A1410" t="str">
        <f>VLOOKUP(B1410,[2]RH!$B:$BV,72,0)</f>
        <v>Non-Actif</v>
      </c>
      <c r="B1410" s="6">
        <v>1412</v>
      </c>
      <c r="C1410" s="7" t="s">
        <v>65</v>
      </c>
      <c r="D1410" s="7" t="s">
        <v>5615</v>
      </c>
      <c r="E1410" s="7" t="s">
        <v>67</v>
      </c>
      <c r="F1410" s="7" t="s">
        <v>118</v>
      </c>
      <c r="G1410" s="7" t="s">
        <v>220</v>
      </c>
      <c r="H1410" s="7">
        <v>965</v>
      </c>
      <c r="I1410" s="7" t="s">
        <v>280</v>
      </c>
      <c r="J1410" s="7" t="s">
        <v>281</v>
      </c>
      <c r="K1410" s="7" t="s">
        <v>146</v>
      </c>
      <c r="L1410" s="7" t="s">
        <v>90</v>
      </c>
      <c r="M1410" s="7" t="str">
        <f t="shared" si="1789"/>
        <v>Couturière</v>
      </c>
      <c r="N1410" s="8">
        <v>45029</v>
      </c>
      <c r="P1410" s="7">
        <f t="shared" ca="1" si="1730"/>
        <v>-645</v>
      </c>
      <c r="Q1410" s="8">
        <v>45056</v>
      </c>
      <c r="R1410" s="7" t="s">
        <v>5483</v>
      </c>
      <c r="S1410" s="7" t="s">
        <v>2332</v>
      </c>
      <c r="T1410" s="9" t="s">
        <v>156</v>
      </c>
      <c r="U1410" s="7" t="str">
        <f t="shared" ref="U1410:U1473" si="1799">IF(T1410="CDI","Titulaire","Contractuel")</f>
        <v>Contractuel</v>
      </c>
      <c r="V1410" s="8">
        <v>45029</v>
      </c>
      <c r="W1410" s="8">
        <v>45077</v>
      </c>
      <c r="X1410" s="8"/>
      <c r="Y1410" s="8"/>
      <c r="Z1410" s="8">
        <v>45029</v>
      </c>
      <c r="AA1410" s="7">
        <f t="shared" ref="AA1410:AA1473" si="1800">MONTH(N1410)</f>
        <v>4</v>
      </c>
      <c r="AB1410" s="7">
        <f t="shared" ref="AB1410:AB1473" si="1801">IF(N1410="","",YEAR(N1410))</f>
        <v>2023</v>
      </c>
      <c r="AC1410" s="7">
        <f t="shared" ref="AC1410:AC1473" si="1802">AB1410+4</f>
        <v>2027</v>
      </c>
      <c r="AD1410" s="10" t="e">
        <f t="shared" ref="AD1410:AD1473" ca="1" si="1803">IF(#REF!="Non",(DAYS360(N1410,Q1410)/360),(DAYS360(N1410,TODAY())/360))</f>
        <v>#REF!</v>
      </c>
      <c r="AE1410" s="10" t="e">
        <f t="shared" ref="AE1410:AE1473" ca="1" si="1804">+IF(AD1410&lt;1,"&lt; 1",IF(AND(AD1410&gt;=1,AD1410&lt;2),"&lt; 2",IF(AND(AD1410&gt;=2,AD1410&lt;3),"&lt; 3",IF(AND(AD1410&gt;=3,AD1410&lt;=4),"&lt; 4",IF(AD1410&gt;4,"&gt; 4")))))</f>
        <v>#REF!</v>
      </c>
      <c r="AF1410" s="8">
        <v>30970</v>
      </c>
      <c r="AG1410" s="11">
        <f t="shared" ref="AG1410:AG1473" ca="1" si="1805">(TODAY()-AF1410)/365</f>
        <v>40.416438356164385</v>
      </c>
      <c r="AH1410" s="10" t="str">
        <f t="shared" ref="AH1410:AH1473" ca="1" si="1806">+IF(AG1410&lt;25,"&lt; 25",IF(AND(AG1410&gt;=25,AG1410&lt;35),"&gt;25&lt; 35",IF(AND(AG1410&gt;=35,AG1410&lt;45),"&gt;35&lt; 45",IF(AND(AG1410&gt;=45,AG1410&lt;=55),"&gt;45&lt; 55",IF(AG1410&gt;55,"&gt; 55")))))</f>
        <v>&gt;35&lt; 45</v>
      </c>
      <c r="AI1410" s="12"/>
      <c r="AJ1410" s="13"/>
      <c r="AK1410" s="12" t="s">
        <v>5616</v>
      </c>
      <c r="AL1410" s="8">
        <v>40337</v>
      </c>
      <c r="AM1410" s="7" t="s">
        <v>75</v>
      </c>
      <c r="AN1410" s="7" t="s">
        <v>109</v>
      </c>
      <c r="AQ1410" s="14">
        <v>3</v>
      </c>
      <c r="AR1410" s="14">
        <v>1</v>
      </c>
      <c r="AS1410" s="15">
        <f t="shared" ref="AS1410:AS1473" si="1807">N1410+(365.25*AR1410)</f>
        <v>45394.25</v>
      </c>
      <c r="AT1410" s="14" t="s">
        <v>163</v>
      </c>
      <c r="AU1410" s="12">
        <v>3.3069999999999999</v>
      </c>
      <c r="AV1410" s="17" t="s">
        <v>79</v>
      </c>
      <c r="AW1410" s="18" t="s">
        <v>5617</v>
      </c>
      <c r="AX1410" s="19">
        <v>10720026796</v>
      </c>
      <c r="AY1410" s="17">
        <v>61</v>
      </c>
      <c r="AZ1410" s="14" t="s">
        <v>83</v>
      </c>
      <c r="BA1410" s="20" t="str">
        <f t="shared" ref="BA1410:BA1473" si="1808">CONCATENATE(AV1410,AW1410,AX1410,AY1410)</f>
        <v>08063021072002679661</v>
      </c>
      <c r="BB1410" s="31">
        <f t="shared" ref="BB1410:BB1473" si="1809">LEN(BA1410)</f>
        <v>20</v>
      </c>
      <c r="BC1410" s="22" t="s">
        <v>5618</v>
      </c>
      <c r="BD1410" s="23" t="s">
        <v>85</v>
      </c>
      <c r="BF1410" s="8"/>
      <c r="BG1410" s="32">
        <v>26000448</v>
      </c>
      <c r="BH1410" s="32">
        <v>90150425</v>
      </c>
      <c r="BI1410" s="32"/>
      <c r="BK1410" s="14" t="str">
        <f t="shared" si="1788"/>
        <v>B-965</v>
      </c>
      <c r="BL1410" s="14"/>
      <c r="BM1410" s="25"/>
      <c r="BN1410" s="26"/>
      <c r="BO1410" s="27"/>
      <c r="BP1410" s="26"/>
      <c r="BQ1410" s="28"/>
    </row>
    <row r="1411" spans="1:69" x14ac:dyDescent="0.25">
      <c r="A1411" t="str">
        <f>VLOOKUP(B1411,[2]RH!$B:$BV,72,0)</f>
        <v>Non-Actif</v>
      </c>
      <c r="B1411" s="6">
        <v>1413</v>
      </c>
      <c r="C1411" s="7" t="s">
        <v>100</v>
      </c>
      <c r="D1411" s="7" t="s">
        <v>5619</v>
      </c>
      <c r="E1411" s="7" t="s">
        <v>67</v>
      </c>
      <c r="F1411" s="7" t="s">
        <v>118</v>
      </c>
      <c r="G1411" s="7" t="s">
        <v>2675</v>
      </c>
      <c r="H1411" s="7">
        <v>520</v>
      </c>
      <c r="I1411" s="7" t="s">
        <v>5620</v>
      </c>
      <c r="J1411" s="7" t="s">
        <v>281</v>
      </c>
      <c r="K1411" s="7" t="s">
        <v>146</v>
      </c>
      <c r="L1411" s="7" t="s">
        <v>90</v>
      </c>
      <c r="M1411" s="7" t="str">
        <f t="shared" si="1789"/>
        <v>WIRE</v>
      </c>
      <c r="N1411" s="8">
        <v>45030</v>
      </c>
      <c r="P1411" s="7">
        <f t="shared" ref="P1411:P1448" ca="1" si="1810">IF(W1411="","",W1411-TODAY())</f>
        <v>-645</v>
      </c>
      <c r="Q1411" s="8">
        <v>45031</v>
      </c>
      <c r="R1411" s="7" t="s">
        <v>2087</v>
      </c>
      <c r="S1411" s="7"/>
      <c r="T1411" s="9" t="s">
        <v>156</v>
      </c>
      <c r="U1411" s="7" t="str">
        <f t="shared" si="1799"/>
        <v>Contractuel</v>
      </c>
      <c r="V1411" s="8">
        <v>45030</v>
      </c>
      <c r="W1411" s="8">
        <v>45077</v>
      </c>
      <c r="X1411" s="8"/>
      <c r="Y1411" s="8"/>
      <c r="Z1411" s="8">
        <v>45030</v>
      </c>
      <c r="AA1411" s="7">
        <f t="shared" si="1800"/>
        <v>4</v>
      </c>
      <c r="AB1411" s="7">
        <f t="shared" si="1801"/>
        <v>2023</v>
      </c>
      <c r="AC1411" s="7">
        <f t="shared" si="1802"/>
        <v>2027</v>
      </c>
      <c r="AD1411" s="10" t="e">
        <f t="shared" ref="AD1411:AD1474" ca="1" si="1811">IF(#REF!="Non",(DAYS360(N1411,Q1411)/360),(DAYS360(N1411,TODAY())/360))</f>
        <v>#REF!</v>
      </c>
      <c r="AE1411" s="10" t="e">
        <f t="shared" ca="1" si="1804"/>
        <v>#REF!</v>
      </c>
      <c r="AF1411" s="8">
        <v>36537</v>
      </c>
      <c r="AG1411" s="11">
        <f t="shared" ca="1" si="1805"/>
        <v>25.164383561643834</v>
      </c>
      <c r="AH1411" s="10" t="str">
        <f t="shared" ca="1" si="1806"/>
        <v>&gt;25&lt; 35</v>
      </c>
      <c r="AI1411" s="12"/>
      <c r="AJ1411" s="13"/>
      <c r="AK1411" s="12" t="s">
        <v>5621</v>
      </c>
      <c r="AL1411" s="8">
        <v>43783</v>
      </c>
      <c r="AM1411" s="7" t="s">
        <v>108</v>
      </c>
      <c r="AN1411" s="7" t="s">
        <v>109</v>
      </c>
      <c r="AQ1411" s="14">
        <v>3</v>
      </c>
      <c r="AR1411" s="14">
        <v>1</v>
      </c>
      <c r="AS1411" s="15">
        <f t="shared" si="1807"/>
        <v>45395.25</v>
      </c>
      <c r="AT1411" s="14" t="s">
        <v>163</v>
      </c>
      <c r="AU1411" s="12">
        <v>3.3069999999999999</v>
      </c>
      <c r="AV1411" s="17"/>
      <c r="AW1411" s="18"/>
      <c r="AX1411" s="19"/>
      <c r="AY1411" s="17"/>
      <c r="AZ1411" s="14"/>
      <c r="BA1411" s="20" t="str">
        <f t="shared" si="1808"/>
        <v/>
      </c>
      <c r="BB1411" s="31">
        <f t="shared" si="1809"/>
        <v>0</v>
      </c>
      <c r="BC1411" s="22" t="s">
        <v>5622</v>
      </c>
      <c r="BD1411" s="23" t="s">
        <v>115</v>
      </c>
      <c r="BF1411" s="8"/>
      <c r="BG1411" s="32">
        <v>55389144</v>
      </c>
      <c r="BH1411" s="32">
        <v>96053328</v>
      </c>
      <c r="BI1411" s="32"/>
      <c r="BK1411" s="14" t="str">
        <f t="shared" si="1788"/>
        <v>B-520</v>
      </c>
      <c r="BL1411" s="14"/>
      <c r="BM1411" s="25"/>
      <c r="BN1411" s="26"/>
      <c r="BO1411" s="27"/>
      <c r="BP1411" s="26"/>
      <c r="BQ1411" s="28"/>
    </row>
    <row r="1412" spans="1:69" x14ac:dyDescent="0.25">
      <c r="A1412" t="str">
        <f>VLOOKUP(B1412,[2]RH!$B:$BV,72,0)</f>
        <v>Non-Actif</v>
      </c>
      <c r="B1412" s="6">
        <v>1414</v>
      </c>
      <c r="C1412" s="7" t="s">
        <v>100</v>
      </c>
      <c r="D1412" s="7" t="s">
        <v>5623</v>
      </c>
      <c r="E1412" s="7" t="s">
        <v>67</v>
      </c>
      <c r="F1412" s="7" t="s">
        <v>118</v>
      </c>
      <c r="G1412" s="7" t="s">
        <v>220</v>
      </c>
      <c r="H1412" s="7" t="s">
        <v>225</v>
      </c>
      <c r="I1412" s="7" t="s">
        <v>614</v>
      </c>
      <c r="J1412" s="7" t="s">
        <v>281</v>
      </c>
      <c r="K1412" s="7" t="s">
        <v>146</v>
      </c>
      <c r="L1412" s="7" t="s">
        <v>90</v>
      </c>
      <c r="M1412" s="7" t="str">
        <f t="shared" si="1789"/>
        <v>Couturière</v>
      </c>
      <c r="N1412" s="8">
        <v>45041</v>
      </c>
      <c r="P1412" s="7">
        <f t="shared" ca="1" si="1810"/>
        <v>-187</v>
      </c>
      <c r="Q1412" s="8">
        <v>45523</v>
      </c>
      <c r="R1412" s="7" t="s">
        <v>5429</v>
      </c>
      <c r="S1412" s="7"/>
      <c r="T1412" s="9" t="s">
        <v>156</v>
      </c>
      <c r="U1412" s="7" t="str">
        <f t="shared" si="1799"/>
        <v>Contractuel</v>
      </c>
      <c r="V1412" s="8">
        <v>45444</v>
      </c>
      <c r="W1412" s="8">
        <v>45535</v>
      </c>
      <c r="X1412" s="8"/>
      <c r="Y1412" s="8"/>
      <c r="Z1412" s="8">
        <v>45041</v>
      </c>
      <c r="AA1412" s="7">
        <f t="shared" si="1800"/>
        <v>4</v>
      </c>
      <c r="AB1412" s="7">
        <f t="shared" si="1801"/>
        <v>2023</v>
      </c>
      <c r="AC1412" s="7">
        <f t="shared" si="1802"/>
        <v>2027</v>
      </c>
      <c r="AD1412" s="10" t="e">
        <f t="shared" ref="AD1412:AD1475" ca="1" si="1812">IF(#REF!="Non",(DAYS360(N1412,Q1412)/360),(DAYS360(N1412,TODAY())/360))</f>
        <v>#REF!</v>
      </c>
      <c r="AE1412" s="10" t="e">
        <f t="shared" ca="1" si="1804"/>
        <v>#REF!</v>
      </c>
      <c r="AF1412" s="8">
        <v>35040</v>
      </c>
      <c r="AG1412" s="11">
        <f t="shared" ca="1" si="1805"/>
        <v>29.265753424657536</v>
      </c>
      <c r="AH1412" s="10" t="str">
        <f t="shared" ca="1" si="1806"/>
        <v>&gt;25&lt; 35</v>
      </c>
      <c r="AI1412" s="12">
        <v>16592098</v>
      </c>
      <c r="AJ1412" s="13" t="s">
        <v>73</v>
      </c>
      <c r="AK1412" s="12" t="s">
        <v>5624</v>
      </c>
      <c r="AL1412" s="8">
        <v>41116</v>
      </c>
      <c r="AM1412" s="7" t="s">
        <v>108</v>
      </c>
      <c r="AN1412" s="7" t="s">
        <v>109</v>
      </c>
      <c r="AQ1412">
        <v>3</v>
      </c>
      <c r="AR1412" s="14">
        <v>2</v>
      </c>
      <c r="AS1412" s="15">
        <f t="shared" si="1807"/>
        <v>45771.5</v>
      </c>
      <c r="AT1412" s="14" t="s">
        <v>163</v>
      </c>
      <c r="AU1412" s="12">
        <v>3.3069999999999999</v>
      </c>
      <c r="AV1412" s="17">
        <v>17</v>
      </c>
      <c r="AW1412" s="18" t="s">
        <v>201</v>
      </c>
      <c r="AX1412" s="19" t="s">
        <v>5625</v>
      </c>
      <c r="AY1412" s="17">
        <v>57</v>
      </c>
      <c r="AZ1412" s="14" t="s">
        <v>203</v>
      </c>
      <c r="BA1412" s="20" t="str">
        <f t="shared" si="1808"/>
        <v>17001000000201476657</v>
      </c>
      <c r="BB1412" s="31">
        <f t="shared" si="1809"/>
        <v>20</v>
      </c>
      <c r="BC1412" s="22" t="s">
        <v>5626</v>
      </c>
      <c r="BD1412" s="23" t="s">
        <v>85</v>
      </c>
      <c r="BF1412" s="8"/>
      <c r="BG1412" s="32">
        <v>20943778</v>
      </c>
      <c r="BH1412" s="32">
        <v>25090456</v>
      </c>
      <c r="BI1412" s="32"/>
      <c r="BJ1412" t="s">
        <v>5208</v>
      </c>
      <c r="BK1412" s="14" t="str">
        <f t="shared" si="1788"/>
        <v>B-P6 AV</v>
      </c>
      <c r="BL1412" s="14" t="s">
        <v>595</v>
      </c>
      <c r="BM1412" s="25"/>
      <c r="BN1412" s="26" t="str">
        <f>BA1412</f>
        <v>17001000000201476657</v>
      </c>
      <c r="BO1412" s="27" t="str">
        <f>D1412</f>
        <v>GHRAIRI SAHAR</v>
      </c>
      <c r="BP1412" s="26">
        <f>B1412</f>
        <v>1414</v>
      </c>
      <c r="BQ1412" s="28"/>
    </row>
    <row r="1413" spans="1:69" x14ac:dyDescent="0.25">
      <c r="A1413" t="str">
        <f>VLOOKUP(B1413,[2]RH!$B:$BV,72,0)</f>
        <v>Non-Actif</v>
      </c>
      <c r="B1413" s="6">
        <v>1415</v>
      </c>
      <c r="C1413" s="7" t="s">
        <v>65</v>
      </c>
      <c r="D1413" s="7" t="s">
        <v>5627</v>
      </c>
      <c r="E1413" s="7" t="s">
        <v>67</v>
      </c>
      <c r="F1413" s="7" t="s">
        <v>118</v>
      </c>
      <c r="G1413" s="7" t="s">
        <v>220</v>
      </c>
      <c r="H1413" s="7" t="s">
        <v>649</v>
      </c>
      <c r="I1413" s="7" t="s">
        <v>650</v>
      </c>
      <c r="J1413" s="7" t="s">
        <v>281</v>
      </c>
      <c r="K1413" s="7" t="s">
        <v>146</v>
      </c>
      <c r="L1413" s="7" t="s">
        <v>90</v>
      </c>
      <c r="M1413" s="7" t="str">
        <f t="shared" si="1789"/>
        <v>Couturière</v>
      </c>
      <c r="N1413" s="8">
        <v>45030</v>
      </c>
      <c r="P1413" s="7">
        <f t="shared" ca="1" si="1810"/>
        <v>-553</v>
      </c>
      <c r="Q1413" s="8">
        <v>45162</v>
      </c>
      <c r="R1413" s="7" t="s">
        <v>147</v>
      </c>
      <c r="S1413" s="7"/>
      <c r="T1413" s="9" t="s">
        <v>156</v>
      </c>
      <c r="U1413" s="7" t="str">
        <f t="shared" si="1799"/>
        <v>Contractuel</v>
      </c>
      <c r="V1413" s="8">
        <v>45108</v>
      </c>
      <c r="W1413" s="8">
        <v>45169</v>
      </c>
      <c r="X1413" s="8"/>
      <c r="Y1413" s="8"/>
      <c r="Z1413" s="8">
        <v>45030</v>
      </c>
      <c r="AA1413" s="7">
        <f t="shared" si="1800"/>
        <v>4</v>
      </c>
      <c r="AB1413" s="7">
        <f t="shared" si="1801"/>
        <v>2023</v>
      </c>
      <c r="AC1413" s="7">
        <f t="shared" si="1802"/>
        <v>2027</v>
      </c>
      <c r="AD1413" s="10" t="e">
        <f t="shared" ref="AD1413:AD1476" ca="1" si="1813">IF(#REF!="Non",(DAYS360(N1413,Q1413)/360),(DAYS360(N1413,TODAY())/360))</f>
        <v>#REF!</v>
      </c>
      <c r="AE1413" s="10" t="e">
        <f t="shared" ca="1" si="1804"/>
        <v>#REF!</v>
      </c>
      <c r="AF1413" s="8">
        <v>33012</v>
      </c>
      <c r="AG1413" s="11">
        <f t="shared" ca="1" si="1805"/>
        <v>34.821917808219176</v>
      </c>
      <c r="AH1413" s="10" t="str">
        <f t="shared" ca="1" si="1806"/>
        <v>&gt;25&lt; 35</v>
      </c>
      <c r="AI1413" s="12"/>
      <c r="AJ1413" s="13"/>
      <c r="AK1413" s="12" t="s">
        <v>5628</v>
      </c>
      <c r="AL1413" s="8">
        <v>41591</v>
      </c>
      <c r="AM1413" s="7" t="s">
        <v>75</v>
      </c>
      <c r="AN1413" s="7" t="s">
        <v>109</v>
      </c>
      <c r="AQ1413" s="14">
        <v>3</v>
      </c>
      <c r="AR1413" s="14">
        <v>1</v>
      </c>
      <c r="AS1413" s="15">
        <f t="shared" si="1807"/>
        <v>45395.25</v>
      </c>
      <c r="AT1413" s="14" t="s">
        <v>163</v>
      </c>
      <c r="AU1413" s="12">
        <v>3.3069999999999999</v>
      </c>
      <c r="AV1413" s="17">
        <v>17</v>
      </c>
      <c r="AW1413" s="18" t="s">
        <v>201</v>
      </c>
      <c r="AX1413" s="19" t="s">
        <v>5629</v>
      </c>
      <c r="AY1413" s="17">
        <v>39</v>
      </c>
      <c r="AZ1413" s="14" t="s">
        <v>203</v>
      </c>
      <c r="BA1413" s="20" t="str">
        <f t="shared" si="1808"/>
        <v>17001000000295247139</v>
      </c>
      <c r="BB1413" s="31">
        <f t="shared" si="1809"/>
        <v>20</v>
      </c>
      <c r="BC1413" s="22" t="s">
        <v>5630</v>
      </c>
      <c r="BD1413" s="23" t="s">
        <v>85</v>
      </c>
      <c r="BF1413" s="8"/>
      <c r="BG1413" s="32">
        <v>99991340</v>
      </c>
      <c r="BH1413" s="32">
        <v>95505467</v>
      </c>
      <c r="BI1413" s="32"/>
      <c r="BJ1413" t="s">
        <v>5208</v>
      </c>
      <c r="BK1413" s="14" t="str">
        <f t="shared" si="1788"/>
        <v>B-Panda</v>
      </c>
      <c r="BL1413" s="14" t="s">
        <v>595</v>
      </c>
      <c r="BM1413" s="25"/>
      <c r="BN1413" s="26"/>
      <c r="BO1413" s="27"/>
      <c r="BP1413" s="26"/>
      <c r="BQ1413" s="28"/>
    </row>
    <row r="1414" spans="1:69" x14ac:dyDescent="0.25">
      <c r="A1414" t="str">
        <f>VLOOKUP(B1414,[2]RH!$B:$BV,72,0)</f>
        <v>si</v>
      </c>
      <c r="B1414" s="6">
        <v>1416</v>
      </c>
      <c r="C1414" s="7" t="s">
        <v>168</v>
      </c>
      <c r="D1414" s="7" t="s">
        <v>5631</v>
      </c>
      <c r="E1414" s="7" t="s">
        <v>67</v>
      </c>
      <c r="F1414" s="7" t="s">
        <v>118</v>
      </c>
      <c r="G1414" s="7" t="s">
        <v>220</v>
      </c>
      <c r="H1414" s="7">
        <v>965</v>
      </c>
      <c r="I1414" s="7" t="s">
        <v>280</v>
      </c>
      <c r="J1414" s="7" t="s">
        <v>281</v>
      </c>
      <c r="K1414" s="7" t="s">
        <v>146</v>
      </c>
      <c r="L1414" s="7" t="s">
        <v>90</v>
      </c>
      <c r="M1414" s="7" t="str">
        <f t="shared" si="1789"/>
        <v>Couturière</v>
      </c>
      <c r="N1414" s="8">
        <v>45040</v>
      </c>
      <c r="P1414" s="7">
        <f t="shared" ca="1" si="1810"/>
        <v>25</v>
      </c>
      <c r="Q1414" s="8"/>
      <c r="R1414" s="7"/>
      <c r="S1414" s="7"/>
      <c r="T1414" s="9" t="s">
        <v>156</v>
      </c>
      <c r="U1414" s="7" t="str">
        <f t="shared" si="1799"/>
        <v>Contractuel</v>
      </c>
      <c r="V1414" s="8">
        <v>45689</v>
      </c>
      <c r="W1414" s="8">
        <f>VLOOKUP(B1414,[1]BASE!$A:$Q,17,0)</f>
        <v>45747</v>
      </c>
      <c r="X1414" s="8"/>
      <c r="Y1414" s="8"/>
      <c r="Z1414" s="8">
        <v>45040</v>
      </c>
      <c r="AA1414" s="7">
        <f t="shared" si="1800"/>
        <v>4</v>
      </c>
      <c r="AB1414" s="7">
        <f t="shared" si="1801"/>
        <v>2023</v>
      </c>
      <c r="AC1414" s="7">
        <f t="shared" si="1802"/>
        <v>2027</v>
      </c>
      <c r="AD1414" s="10" t="e">
        <f t="shared" ref="AD1414:AD1477" ca="1" si="1814">IF(#REF!="Non",(DAYS360(N1414,Q1414)/360),(DAYS360(N1414,TODAY())/360))</f>
        <v>#REF!</v>
      </c>
      <c r="AE1414" s="10" t="e">
        <f t="shared" ca="1" si="1804"/>
        <v>#REF!</v>
      </c>
      <c r="AF1414" s="8">
        <v>29905</v>
      </c>
      <c r="AG1414" s="11">
        <f t="shared" ca="1" si="1805"/>
        <v>43.334246575342469</v>
      </c>
      <c r="AH1414" s="10" t="str">
        <f t="shared" ca="1" si="1806"/>
        <v>&gt;35&lt; 45</v>
      </c>
      <c r="AI1414" s="12">
        <v>16602546</v>
      </c>
      <c r="AJ1414" s="13" t="s">
        <v>120</v>
      </c>
      <c r="AK1414" s="12" t="s">
        <v>5632</v>
      </c>
      <c r="AL1414" s="8">
        <v>36439</v>
      </c>
      <c r="AM1414" s="7" t="s">
        <v>108</v>
      </c>
      <c r="AN1414" s="7" t="s">
        <v>76</v>
      </c>
      <c r="AO1414">
        <v>4</v>
      </c>
      <c r="AQ1414">
        <v>3</v>
      </c>
      <c r="AR1414" s="14">
        <v>2</v>
      </c>
      <c r="AS1414" s="15">
        <f t="shared" si="1807"/>
        <v>45770.5</v>
      </c>
      <c r="AT1414" s="14" t="s">
        <v>163</v>
      </c>
      <c r="AU1414" s="12">
        <v>3.3069999999999999</v>
      </c>
      <c r="AV1414" s="17">
        <v>17</v>
      </c>
      <c r="AW1414" s="18" t="s">
        <v>140</v>
      </c>
      <c r="AX1414" s="19" t="s">
        <v>5633</v>
      </c>
      <c r="AY1414" s="17">
        <v>78</v>
      </c>
      <c r="AZ1414" s="14" t="s">
        <v>203</v>
      </c>
      <c r="BA1414" s="20" t="str">
        <f t="shared" si="1808"/>
        <v>17606000000325029178</v>
      </c>
      <c r="BB1414" s="31">
        <f t="shared" si="1809"/>
        <v>20</v>
      </c>
      <c r="BC1414" s="22" t="s">
        <v>1734</v>
      </c>
      <c r="BD1414" s="23" t="s">
        <v>85</v>
      </c>
      <c r="BF1414" s="8"/>
      <c r="BG1414" s="32">
        <v>52323855</v>
      </c>
      <c r="BH1414" s="32">
        <v>23065785</v>
      </c>
      <c r="BI1414" s="32"/>
      <c r="BJ1414" t="s">
        <v>431</v>
      </c>
      <c r="BK1414" s="14" t="str">
        <f t="shared" si="1788"/>
        <v>B-965</v>
      </c>
      <c r="BL1414" s="14" t="s">
        <v>595</v>
      </c>
      <c r="BM1414" s="25"/>
      <c r="BN1414" s="26" t="str">
        <f>BA1414</f>
        <v>17606000000325029178</v>
      </c>
      <c r="BO1414" s="27" t="str">
        <f>D1414</f>
        <v>AIDI RAFIKA</v>
      </c>
      <c r="BP1414" s="26">
        <f>B1414</f>
        <v>1416</v>
      </c>
      <c r="BQ1414" s="28"/>
    </row>
    <row r="1415" spans="1:69" x14ac:dyDescent="0.25">
      <c r="A1415" t="str">
        <f>VLOOKUP(B1415,[2]RH!$B:$BV,72,0)</f>
        <v>Non-Actif</v>
      </c>
      <c r="B1415" s="6">
        <v>1417</v>
      </c>
      <c r="C1415" s="7" t="s">
        <v>100</v>
      </c>
      <c r="D1415" s="7" t="s">
        <v>5634</v>
      </c>
      <c r="E1415" s="7" t="s">
        <v>67</v>
      </c>
      <c r="F1415" s="7" t="s">
        <v>118</v>
      </c>
      <c r="G1415" s="7" t="s">
        <v>220</v>
      </c>
      <c r="H1415" s="7">
        <v>965</v>
      </c>
      <c r="I1415" s="7" t="s">
        <v>5121</v>
      </c>
      <c r="J1415" s="7" t="s">
        <v>190</v>
      </c>
      <c r="K1415" s="7" t="s">
        <v>146</v>
      </c>
      <c r="L1415" s="7" t="s">
        <v>90</v>
      </c>
      <c r="M1415" s="7" t="str">
        <f t="shared" si="1789"/>
        <v>Couturière</v>
      </c>
      <c r="N1415" s="8">
        <v>45034</v>
      </c>
      <c r="P1415" s="7">
        <f t="shared" ca="1" si="1810"/>
        <v>-645</v>
      </c>
      <c r="Q1415" s="8">
        <v>45051</v>
      </c>
      <c r="R1415" s="7" t="s">
        <v>147</v>
      </c>
      <c r="S1415" s="7"/>
      <c r="T1415" s="9" t="s">
        <v>156</v>
      </c>
      <c r="U1415" s="7" t="str">
        <f t="shared" si="1799"/>
        <v>Contractuel</v>
      </c>
      <c r="V1415" s="8">
        <v>45034</v>
      </c>
      <c r="W1415" s="8">
        <v>45077</v>
      </c>
      <c r="X1415" s="8"/>
      <c r="Y1415" s="8"/>
      <c r="Z1415" s="8">
        <v>45034</v>
      </c>
      <c r="AA1415" s="7">
        <f t="shared" si="1800"/>
        <v>4</v>
      </c>
      <c r="AB1415" s="7">
        <f t="shared" si="1801"/>
        <v>2023</v>
      </c>
      <c r="AC1415" s="7">
        <f t="shared" si="1802"/>
        <v>2027</v>
      </c>
      <c r="AD1415" s="10" t="e">
        <f t="shared" ref="AD1415:AD1478" ca="1" si="1815">IF(#REF!="Non",(DAYS360(N1415,Q1415)/360),(DAYS360(N1415,TODAY())/360))</f>
        <v>#REF!</v>
      </c>
      <c r="AE1415" s="10" t="e">
        <f t="shared" ca="1" si="1804"/>
        <v>#REF!</v>
      </c>
      <c r="AF1415" s="8">
        <v>38648</v>
      </c>
      <c r="AG1415" s="11">
        <f t="shared" ca="1" si="1805"/>
        <v>19.38082191780822</v>
      </c>
      <c r="AH1415" s="10" t="str">
        <f t="shared" ca="1" si="1806"/>
        <v>&lt; 25</v>
      </c>
      <c r="AI1415" s="12"/>
      <c r="AJ1415" s="13"/>
      <c r="AK1415" s="12" t="s">
        <v>5635</v>
      </c>
      <c r="AL1415" s="8">
        <v>44993</v>
      </c>
      <c r="AM1415" s="7" t="s">
        <v>108</v>
      </c>
      <c r="AN1415" s="7" t="s">
        <v>109</v>
      </c>
      <c r="AQ1415" s="14">
        <v>3</v>
      </c>
      <c r="AR1415" s="14">
        <v>1</v>
      </c>
      <c r="AS1415" s="15">
        <f t="shared" si="1807"/>
        <v>45399.25</v>
      </c>
      <c r="AT1415" s="14" t="s">
        <v>163</v>
      </c>
      <c r="AU1415" s="12">
        <v>3.3069999999999999</v>
      </c>
      <c r="AV1415" s="17"/>
      <c r="AW1415" s="18"/>
      <c r="AX1415" s="19"/>
      <c r="AY1415" s="17"/>
      <c r="AZ1415" s="14"/>
      <c r="BA1415" s="20" t="str">
        <f t="shared" si="1808"/>
        <v/>
      </c>
      <c r="BB1415" s="31">
        <f t="shared" si="1809"/>
        <v>0</v>
      </c>
      <c r="BC1415" s="22" t="s">
        <v>5636</v>
      </c>
      <c r="BD1415" s="23" t="s">
        <v>115</v>
      </c>
      <c r="BF1415" s="8"/>
      <c r="BG1415" s="32">
        <v>23506615</v>
      </c>
      <c r="BH1415" s="32">
        <v>97620351</v>
      </c>
      <c r="BI1415" s="32"/>
      <c r="BK1415" s="14" t="str">
        <f t="shared" si="1788"/>
        <v>A-965</v>
      </c>
      <c r="BL1415" s="14"/>
      <c r="BM1415" s="25"/>
      <c r="BN1415" s="26"/>
      <c r="BO1415" s="27"/>
      <c r="BP1415" s="26"/>
      <c r="BQ1415" s="28"/>
    </row>
    <row r="1416" spans="1:69" x14ac:dyDescent="0.25">
      <c r="A1416" t="str">
        <f>VLOOKUP(B1416,[2]RH!$B:$BV,72,0)</f>
        <v>Non-Actif</v>
      </c>
      <c r="B1416" s="6">
        <v>1418</v>
      </c>
      <c r="C1416" s="7" t="s">
        <v>168</v>
      </c>
      <c r="D1416" s="7" t="s">
        <v>5637</v>
      </c>
      <c r="E1416" s="7" t="s">
        <v>67</v>
      </c>
      <c r="F1416" s="7" t="s">
        <v>118</v>
      </c>
      <c r="G1416" s="7" t="s">
        <v>220</v>
      </c>
      <c r="H1416" s="7" t="s">
        <v>2342</v>
      </c>
      <c r="I1416" s="7"/>
      <c r="J1416" s="7"/>
      <c r="K1416" s="7" t="s">
        <v>146</v>
      </c>
      <c r="L1416" s="7" t="s">
        <v>90</v>
      </c>
      <c r="M1416" s="7" t="str">
        <f t="shared" si="1789"/>
        <v>Couturière</v>
      </c>
      <c r="N1416" s="8">
        <v>45033</v>
      </c>
      <c r="P1416" s="7">
        <f t="shared" ca="1" si="1810"/>
        <v>-645</v>
      </c>
      <c r="Q1416" s="8">
        <v>45048</v>
      </c>
      <c r="R1416" s="7" t="s">
        <v>147</v>
      </c>
      <c r="S1416" s="7"/>
      <c r="T1416" s="9" t="s">
        <v>156</v>
      </c>
      <c r="U1416" s="7" t="str">
        <f t="shared" si="1799"/>
        <v>Contractuel</v>
      </c>
      <c r="V1416" s="8">
        <v>45033</v>
      </c>
      <c r="W1416" s="8">
        <v>45077</v>
      </c>
      <c r="X1416" s="8"/>
      <c r="Y1416" s="8"/>
      <c r="Z1416" s="8">
        <v>45033</v>
      </c>
      <c r="AA1416" s="7">
        <f t="shared" si="1800"/>
        <v>4</v>
      </c>
      <c r="AB1416" s="7">
        <f t="shared" si="1801"/>
        <v>2023</v>
      </c>
      <c r="AC1416" s="7">
        <f t="shared" si="1802"/>
        <v>2027</v>
      </c>
      <c r="AD1416" s="10" t="e">
        <f t="shared" ref="AD1416:AD1479" ca="1" si="1816">IF(#REF!="Non",(DAYS360(N1416,Q1416)/360),(DAYS360(N1416,TODAY())/360))</f>
        <v>#REF!</v>
      </c>
      <c r="AE1416" s="10" t="e">
        <f t="shared" ca="1" si="1804"/>
        <v>#REF!</v>
      </c>
      <c r="AF1416" s="8">
        <v>33209</v>
      </c>
      <c r="AG1416" s="11">
        <f t="shared" ca="1" si="1805"/>
        <v>34.282191780821918</v>
      </c>
      <c r="AH1416" s="10" t="str">
        <f t="shared" ca="1" si="1806"/>
        <v>&gt;25&lt; 35</v>
      </c>
      <c r="AI1416" s="12">
        <v>16291332</v>
      </c>
      <c r="AJ1416" s="13" t="s">
        <v>120</v>
      </c>
      <c r="AK1416" s="12" t="s">
        <v>5638</v>
      </c>
      <c r="AL1416" s="8">
        <v>39612</v>
      </c>
      <c r="AM1416" s="7" t="s">
        <v>108</v>
      </c>
      <c r="AN1416" s="7" t="s">
        <v>76</v>
      </c>
      <c r="AO1416">
        <v>0</v>
      </c>
      <c r="AQ1416" s="14">
        <v>3</v>
      </c>
      <c r="AR1416" s="14">
        <v>1</v>
      </c>
      <c r="AS1416" s="15">
        <f t="shared" si="1807"/>
        <v>45398.25</v>
      </c>
      <c r="AT1416" s="14" t="s">
        <v>163</v>
      </c>
      <c r="AU1416" s="12">
        <v>3.3069999999999999</v>
      </c>
      <c r="AV1416" s="17">
        <v>17</v>
      </c>
      <c r="AW1416" s="18">
        <v>20600</v>
      </c>
      <c r="AX1416" s="19" t="s">
        <v>5639</v>
      </c>
      <c r="AY1416" s="17">
        <v>52</v>
      </c>
      <c r="AZ1416" s="14" t="s">
        <v>203</v>
      </c>
      <c r="BA1416" s="20" t="str">
        <f t="shared" si="1808"/>
        <v>17206000000110196252</v>
      </c>
      <c r="BB1416" s="31">
        <f t="shared" si="1809"/>
        <v>20</v>
      </c>
      <c r="BC1416" s="22" t="s">
        <v>5640</v>
      </c>
      <c r="BD1416" s="23" t="s">
        <v>491</v>
      </c>
      <c r="BF1416" s="8"/>
      <c r="BG1416" s="32">
        <v>24635869</v>
      </c>
      <c r="BH1416" s="32">
        <v>20493341</v>
      </c>
      <c r="BI1416" s="32"/>
      <c r="BK1416" s="14" t="str">
        <f t="shared" si="1788"/>
        <v>-P6</v>
      </c>
      <c r="BL1416" s="14"/>
      <c r="BM1416" s="25"/>
      <c r="BN1416" s="26"/>
      <c r="BO1416" s="27"/>
      <c r="BP1416" s="26"/>
      <c r="BQ1416" s="28"/>
    </row>
    <row r="1417" spans="1:69" x14ac:dyDescent="0.25">
      <c r="A1417" t="str">
        <f>VLOOKUP(B1417,[2]RH!$B:$BV,72,0)</f>
        <v>Non-Actif</v>
      </c>
      <c r="B1417" s="6">
        <v>1419</v>
      </c>
      <c r="C1417" s="7" t="s">
        <v>100</v>
      </c>
      <c r="D1417" s="7" t="s">
        <v>5641</v>
      </c>
      <c r="E1417" s="7" t="s">
        <v>67</v>
      </c>
      <c r="F1417" s="7" t="s">
        <v>118</v>
      </c>
      <c r="G1417" s="7" t="s">
        <v>408</v>
      </c>
      <c r="H1417" s="7" t="s">
        <v>2342</v>
      </c>
      <c r="I1417" s="7" t="s">
        <v>2919</v>
      </c>
      <c r="J1417" s="7" t="s">
        <v>281</v>
      </c>
      <c r="K1417" s="7" t="s">
        <v>146</v>
      </c>
      <c r="L1417" s="7" t="s">
        <v>90</v>
      </c>
      <c r="M1417" s="7" t="str">
        <f t="shared" si="1789"/>
        <v>Alimentatrice</v>
      </c>
      <c r="N1417" s="8">
        <v>45040</v>
      </c>
      <c r="P1417" s="7">
        <f t="shared" ca="1" si="1810"/>
        <v>-645</v>
      </c>
      <c r="Q1417" s="8">
        <v>45047</v>
      </c>
      <c r="R1417" s="7" t="s">
        <v>147</v>
      </c>
      <c r="S1417" s="7"/>
      <c r="T1417" s="9" t="s">
        <v>156</v>
      </c>
      <c r="U1417" s="7" t="str">
        <f t="shared" si="1799"/>
        <v>Contractuel</v>
      </c>
      <c r="V1417" s="8">
        <v>45040</v>
      </c>
      <c r="W1417" s="8">
        <v>45077</v>
      </c>
      <c r="X1417" s="8"/>
      <c r="Y1417" s="8"/>
      <c r="Z1417" s="8">
        <v>45040</v>
      </c>
      <c r="AA1417" s="7">
        <f t="shared" si="1800"/>
        <v>4</v>
      </c>
      <c r="AB1417" s="7">
        <f t="shared" si="1801"/>
        <v>2023</v>
      </c>
      <c r="AC1417" s="7">
        <f t="shared" si="1802"/>
        <v>2027</v>
      </c>
      <c r="AD1417" s="10" t="e">
        <f t="shared" ref="AD1417:AD1480" ca="1" si="1817">IF(#REF!="Non",(DAYS360(N1417,Q1417)/360),(DAYS360(N1417,TODAY())/360))</f>
        <v>#REF!</v>
      </c>
      <c r="AE1417" s="10" t="e">
        <f t="shared" ca="1" si="1804"/>
        <v>#REF!</v>
      </c>
      <c r="AF1417" s="8">
        <v>35717</v>
      </c>
      <c r="AG1417" s="11">
        <f t="shared" ca="1" si="1805"/>
        <v>27.410958904109588</v>
      </c>
      <c r="AH1417" s="10" t="str">
        <f t="shared" ca="1" si="1806"/>
        <v>&gt;25&lt; 35</v>
      </c>
      <c r="AI1417" s="12"/>
      <c r="AJ1417" s="13"/>
      <c r="AK1417" s="12" t="s">
        <v>5642</v>
      </c>
      <c r="AL1417" s="8">
        <v>42620</v>
      </c>
      <c r="AM1417" s="7" t="s">
        <v>108</v>
      </c>
      <c r="AN1417" s="7" t="s">
        <v>109</v>
      </c>
      <c r="AQ1417" s="14">
        <v>3</v>
      </c>
      <c r="AR1417" s="14">
        <v>1</v>
      </c>
      <c r="AS1417" s="15">
        <f t="shared" si="1807"/>
        <v>45405.25</v>
      </c>
      <c r="AT1417" s="14" t="s">
        <v>163</v>
      </c>
      <c r="AU1417" s="12">
        <v>3.3069999999999999</v>
      </c>
      <c r="AV1417" s="17">
        <v>17</v>
      </c>
      <c r="AW1417" s="18" t="s">
        <v>201</v>
      </c>
      <c r="AX1417" s="19" t="s">
        <v>5643</v>
      </c>
      <c r="AY1417" s="17">
        <v>69</v>
      </c>
      <c r="AZ1417" s="14" t="s">
        <v>203</v>
      </c>
      <c r="BA1417" s="20" t="str">
        <f t="shared" si="1808"/>
        <v>17001000000325044569</v>
      </c>
      <c r="BB1417" s="31">
        <f t="shared" si="1809"/>
        <v>20</v>
      </c>
      <c r="BC1417" s="22" t="s">
        <v>5644</v>
      </c>
      <c r="BD1417" s="23" t="s">
        <v>115</v>
      </c>
      <c r="BF1417" s="8"/>
      <c r="BG1417" s="32">
        <v>54345359</v>
      </c>
      <c r="BH1417" s="32">
        <v>50758995</v>
      </c>
      <c r="BI1417" s="32"/>
      <c r="BJ1417" t="s">
        <v>286</v>
      </c>
      <c r="BK1417" s="14" t="str">
        <f t="shared" si="1788"/>
        <v>B-P6</v>
      </c>
      <c r="BL1417" s="14" t="s">
        <v>288</v>
      </c>
      <c r="BM1417" s="25"/>
      <c r="BN1417" s="26"/>
      <c r="BO1417" s="27"/>
      <c r="BP1417" s="26"/>
      <c r="BQ1417" s="28"/>
    </row>
    <row r="1418" spans="1:69" x14ac:dyDescent="0.25">
      <c r="A1418" t="str">
        <f>VLOOKUP(B1418,[2]RH!$B:$BV,72,0)</f>
        <v>si</v>
      </c>
      <c r="B1418" s="6">
        <v>1420</v>
      </c>
      <c r="C1418" s="7" t="s">
        <v>168</v>
      </c>
      <c r="D1418" s="39" t="s">
        <v>5645</v>
      </c>
      <c r="E1418" s="7" t="s">
        <v>67</v>
      </c>
      <c r="F1418" s="7" t="s">
        <v>118</v>
      </c>
      <c r="G1418" s="7" t="s">
        <v>1801</v>
      </c>
      <c r="H1418" s="7" t="s">
        <v>2398</v>
      </c>
      <c r="I1418" s="7" t="s">
        <v>2487</v>
      </c>
      <c r="J1418" s="65" t="s">
        <v>281</v>
      </c>
      <c r="K1418" s="7" t="s">
        <v>146</v>
      </c>
      <c r="L1418" s="7" t="s">
        <v>90</v>
      </c>
      <c r="M1418" s="7" t="str">
        <f t="shared" si="1789"/>
        <v>Prép CAMPO</v>
      </c>
      <c r="N1418" s="8">
        <v>45045</v>
      </c>
      <c r="P1418" s="7">
        <f t="shared" ca="1" si="1810"/>
        <v>25</v>
      </c>
      <c r="Q1418" s="8"/>
      <c r="R1418" s="7"/>
      <c r="S1418" s="7"/>
      <c r="T1418" s="9" t="s">
        <v>156</v>
      </c>
      <c r="U1418" s="7" t="str">
        <f t="shared" si="1799"/>
        <v>Contractuel</v>
      </c>
      <c r="V1418" s="8">
        <v>45689</v>
      </c>
      <c r="W1418" s="8">
        <f>VLOOKUP(B1418,[1]BASE!$A:$Q,17,0)</f>
        <v>45747</v>
      </c>
      <c r="X1418" s="8"/>
      <c r="Y1418" s="8"/>
      <c r="Z1418" s="8">
        <v>45045</v>
      </c>
      <c r="AA1418" s="7">
        <f t="shared" si="1800"/>
        <v>4</v>
      </c>
      <c r="AB1418" s="7">
        <f t="shared" si="1801"/>
        <v>2023</v>
      </c>
      <c r="AC1418" s="7">
        <f t="shared" si="1802"/>
        <v>2027</v>
      </c>
      <c r="AD1418" s="10" t="e">
        <f t="shared" ref="AD1418:AD1481" ca="1" si="1818">IF(#REF!="Non",(DAYS360(N1418,Q1418)/360),(DAYS360(N1418,TODAY())/360))</f>
        <v>#REF!</v>
      </c>
      <c r="AE1418" s="10" t="e">
        <f t="shared" ca="1" si="1804"/>
        <v>#REF!</v>
      </c>
      <c r="AF1418" s="8">
        <v>28785</v>
      </c>
      <c r="AG1418" s="11">
        <f t="shared" ca="1" si="1805"/>
        <v>46.402739726027399</v>
      </c>
      <c r="AH1418" s="10" t="str">
        <f t="shared" ca="1" si="1806"/>
        <v>&gt;45&lt; 55</v>
      </c>
      <c r="AI1418" s="12">
        <v>17283758</v>
      </c>
      <c r="AJ1418" s="13" t="s">
        <v>150</v>
      </c>
      <c r="AK1418" s="12" t="s">
        <v>5646</v>
      </c>
      <c r="AL1418" s="8">
        <v>42423</v>
      </c>
      <c r="AM1418" s="7" t="s">
        <v>108</v>
      </c>
      <c r="AN1418" s="7" t="s">
        <v>109</v>
      </c>
      <c r="AQ1418">
        <v>3</v>
      </c>
      <c r="AR1418" s="14">
        <v>2</v>
      </c>
      <c r="AS1418" s="15">
        <f t="shared" si="1807"/>
        <v>45775.5</v>
      </c>
      <c r="AT1418" s="14" t="s">
        <v>163</v>
      </c>
      <c r="AU1418" s="12">
        <v>3.3069999999999999</v>
      </c>
      <c r="AV1418" s="17">
        <v>17</v>
      </c>
      <c r="AW1418" s="18" t="s">
        <v>201</v>
      </c>
      <c r="AX1418" s="19" t="s">
        <v>5647</v>
      </c>
      <c r="AY1418" s="17">
        <v>42</v>
      </c>
      <c r="AZ1418" s="14" t="s">
        <v>203</v>
      </c>
      <c r="BA1418" s="20" t="str">
        <f t="shared" si="1808"/>
        <v>17001000000282831042</v>
      </c>
      <c r="BB1418" s="31">
        <f t="shared" si="1809"/>
        <v>20</v>
      </c>
      <c r="BC1418" s="22" t="s">
        <v>5648</v>
      </c>
      <c r="BD1418" s="23" t="s">
        <v>115</v>
      </c>
      <c r="BF1418" s="8">
        <v>45056</v>
      </c>
      <c r="BG1418" s="32">
        <v>51059227</v>
      </c>
      <c r="BH1418" s="32">
        <v>97685823</v>
      </c>
      <c r="BI1418" s="32"/>
      <c r="BJ1418" t="s">
        <v>4896</v>
      </c>
      <c r="BK1418" s="14" t="s">
        <v>232</v>
      </c>
      <c r="BL1418" s="14" t="s">
        <v>595</v>
      </c>
      <c r="BM1418" s="25"/>
      <c r="BN1418" s="26" t="str">
        <f>BA1418</f>
        <v>17001000000282831042</v>
      </c>
      <c r="BO1418" s="27" t="str">
        <f>D1418</f>
        <v>KASDAOUI HOUDA</v>
      </c>
      <c r="BP1418" s="26">
        <f>B1418</f>
        <v>1420</v>
      </c>
      <c r="BQ1418" s="28"/>
    </row>
    <row r="1419" spans="1:69" x14ac:dyDescent="0.25">
      <c r="A1419" t="str">
        <f>VLOOKUP(B1419,[2]RH!$B:$BV,72,0)</f>
        <v>si</v>
      </c>
      <c r="B1419" s="6">
        <v>1421</v>
      </c>
      <c r="C1419" s="7" t="s">
        <v>100</v>
      </c>
      <c r="D1419" s="7" t="s">
        <v>5649</v>
      </c>
      <c r="E1419" s="7" t="s">
        <v>67</v>
      </c>
      <c r="F1419" s="7" t="s">
        <v>118</v>
      </c>
      <c r="G1419" s="7" t="s">
        <v>3299</v>
      </c>
      <c r="H1419" s="41" t="s">
        <v>562</v>
      </c>
      <c r="I1419" s="7" t="s">
        <v>1802</v>
      </c>
      <c r="J1419" s="7" t="s">
        <v>281</v>
      </c>
      <c r="K1419" s="7" t="s">
        <v>146</v>
      </c>
      <c r="L1419" s="7" t="s">
        <v>90</v>
      </c>
      <c r="M1419" s="7" t="str">
        <f t="shared" si="1789"/>
        <v>CAMPO</v>
      </c>
      <c r="N1419" s="8">
        <v>45034</v>
      </c>
      <c r="P1419" s="7">
        <f t="shared" ca="1" si="1810"/>
        <v>25</v>
      </c>
      <c r="Q1419" s="8"/>
      <c r="R1419" s="7"/>
      <c r="S1419" s="7"/>
      <c r="T1419" s="9" t="s">
        <v>156</v>
      </c>
      <c r="U1419" s="7" t="str">
        <f t="shared" si="1799"/>
        <v>Contractuel</v>
      </c>
      <c r="V1419" s="8">
        <v>45689</v>
      </c>
      <c r="W1419" s="8">
        <f>VLOOKUP(B1419,[1]BASE!$A:$Q,17,0)</f>
        <v>45747</v>
      </c>
      <c r="X1419" s="8"/>
      <c r="Y1419" s="8"/>
      <c r="Z1419" s="8">
        <v>45034</v>
      </c>
      <c r="AA1419" s="7">
        <f t="shared" si="1800"/>
        <v>4</v>
      </c>
      <c r="AB1419" s="7">
        <f t="shared" si="1801"/>
        <v>2023</v>
      </c>
      <c r="AC1419" s="7">
        <f t="shared" si="1802"/>
        <v>2027</v>
      </c>
      <c r="AD1419" s="10" t="e">
        <f t="shared" ref="AD1419:AD1482" ca="1" si="1819">IF(#REF!="Non",(DAYS360(N1419,Q1419)/360),(DAYS360(N1419,TODAY())/360))</f>
        <v>#REF!</v>
      </c>
      <c r="AE1419" s="10" t="e">
        <f t="shared" ca="1" si="1804"/>
        <v>#REF!</v>
      </c>
      <c r="AF1419" s="8">
        <v>36906</v>
      </c>
      <c r="AG1419" s="11">
        <f t="shared" ca="1" si="1805"/>
        <v>24.153424657534245</v>
      </c>
      <c r="AH1419" s="10" t="str">
        <f t="shared" ca="1" si="1806"/>
        <v>&lt; 25</v>
      </c>
      <c r="AI1419" s="12">
        <v>17448323</v>
      </c>
      <c r="AJ1419" s="13" t="s">
        <v>1995</v>
      </c>
      <c r="AK1419" s="12" t="s">
        <v>5650</v>
      </c>
      <c r="AL1419" s="8">
        <v>43760</v>
      </c>
      <c r="AM1419" s="7" t="s">
        <v>108</v>
      </c>
      <c r="AN1419" s="7" t="s">
        <v>109</v>
      </c>
      <c r="AQ1419">
        <v>3</v>
      </c>
      <c r="AR1419" s="14">
        <v>2</v>
      </c>
      <c r="AS1419" s="15">
        <f t="shared" si="1807"/>
        <v>45764.5</v>
      </c>
      <c r="AT1419" s="14" t="s">
        <v>163</v>
      </c>
      <c r="AU1419" s="12">
        <v>3.3069999999999999</v>
      </c>
      <c r="AV1419" s="17">
        <v>17</v>
      </c>
      <c r="AW1419" s="18" t="s">
        <v>201</v>
      </c>
      <c r="AX1419" s="19" t="s">
        <v>5651</v>
      </c>
      <c r="AY1419" s="17">
        <v>46</v>
      </c>
      <c r="AZ1419" s="14" t="s">
        <v>203</v>
      </c>
      <c r="BA1419" s="20" t="str">
        <f t="shared" si="1808"/>
        <v>17001000000304921046</v>
      </c>
      <c r="BB1419" s="31">
        <f t="shared" si="1809"/>
        <v>20</v>
      </c>
      <c r="BC1419" s="22" t="s">
        <v>5652</v>
      </c>
      <c r="BD1419" s="23" t="s">
        <v>115</v>
      </c>
      <c r="BF1419" s="8"/>
      <c r="BG1419" s="32">
        <v>58275699</v>
      </c>
      <c r="BH1419" s="32">
        <v>24419783</v>
      </c>
      <c r="BI1419" s="32"/>
      <c r="BJ1419" t="s">
        <v>4896</v>
      </c>
      <c r="BK1419" s="14" t="s">
        <v>3979</v>
      </c>
      <c r="BL1419" s="14" t="s">
        <v>595</v>
      </c>
      <c r="BM1419" s="25"/>
      <c r="BN1419" s="26" t="str">
        <f>BA1419</f>
        <v>17001000000304921046</v>
      </c>
      <c r="BO1419" s="27" t="str">
        <f>D1419</f>
        <v>JMAII CHAIMA</v>
      </c>
      <c r="BP1419" s="26">
        <f>B1419</f>
        <v>1421</v>
      </c>
      <c r="BQ1419" s="28"/>
    </row>
    <row r="1420" spans="1:69" x14ac:dyDescent="0.25">
      <c r="A1420" t="str">
        <f>VLOOKUP(B1420,[2]RH!$B:$BV,72,0)</f>
        <v>Non-Actif</v>
      </c>
      <c r="B1420" s="6">
        <v>1422</v>
      </c>
      <c r="C1420" s="7" t="s">
        <v>168</v>
      </c>
      <c r="D1420" s="7" t="s">
        <v>5653</v>
      </c>
      <c r="E1420" s="7" t="s">
        <v>67</v>
      </c>
      <c r="F1420" s="7" t="s">
        <v>118</v>
      </c>
      <c r="G1420" s="7" t="s">
        <v>220</v>
      </c>
      <c r="H1420" s="7">
        <v>965</v>
      </c>
      <c r="I1420" s="7" t="s">
        <v>5121</v>
      </c>
      <c r="J1420" s="7" t="s">
        <v>190</v>
      </c>
      <c r="K1420" s="7" t="s">
        <v>146</v>
      </c>
      <c r="L1420" s="7" t="s">
        <v>90</v>
      </c>
      <c r="M1420" s="7" t="str">
        <f t="shared" si="1789"/>
        <v>Couturière</v>
      </c>
      <c r="N1420" s="8">
        <v>45040</v>
      </c>
      <c r="P1420" s="7">
        <f t="shared" ca="1" si="1810"/>
        <v>-615</v>
      </c>
      <c r="Q1420" s="8">
        <v>45084</v>
      </c>
      <c r="R1420" s="7" t="s">
        <v>147</v>
      </c>
      <c r="S1420" s="7"/>
      <c r="T1420" s="9" t="s">
        <v>156</v>
      </c>
      <c r="U1420" s="7" t="str">
        <f t="shared" si="1799"/>
        <v>Contractuel</v>
      </c>
      <c r="V1420" s="8">
        <v>45040</v>
      </c>
      <c r="W1420" s="8">
        <v>45107</v>
      </c>
      <c r="X1420" s="8"/>
      <c r="Y1420" s="8"/>
      <c r="Z1420" s="8">
        <v>45040</v>
      </c>
      <c r="AA1420" s="7">
        <f t="shared" si="1800"/>
        <v>4</v>
      </c>
      <c r="AB1420" s="7">
        <f t="shared" si="1801"/>
        <v>2023</v>
      </c>
      <c r="AC1420" s="7">
        <f t="shared" si="1802"/>
        <v>2027</v>
      </c>
      <c r="AD1420" s="10" t="e">
        <f t="shared" ref="AD1420:AD1483" ca="1" si="1820">IF(#REF!="Non",(DAYS360(N1420,Q1420)/360),(DAYS360(N1420,TODAY())/360))</f>
        <v>#REF!</v>
      </c>
      <c r="AE1420" s="10" t="e">
        <f t="shared" ca="1" si="1804"/>
        <v>#REF!</v>
      </c>
      <c r="AF1420" s="8">
        <v>27833</v>
      </c>
      <c r="AG1420" s="11">
        <f t="shared" ca="1" si="1805"/>
        <v>49.010958904109586</v>
      </c>
      <c r="AH1420" s="10" t="str">
        <f t="shared" ca="1" si="1806"/>
        <v>&gt;45&lt; 55</v>
      </c>
      <c r="AI1420" s="12">
        <v>12354295</v>
      </c>
      <c r="AJ1420" s="13" t="s">
        <v>73</v>
      </c>
      <c r="AK1420" s="12" t="s">
        <v>5654</v>
      </c>
      <c r="AL1420" s="8">
        <v>43634</v>
      </c>
      <c r="AM1420" s="7" t="s">
        <v>108</v>
      </c>
      <c r="AN1420" s="7" t="s">
        <v>5165</v>
      </c>
      <c r="AO1420">
        <v>0</v>
      </c>
      <c r="AQ1420" s="14">
        <v>3</v>
      </c>
      <c r="AR1420" s="14">
        <v>1</v>
      </c>
      <c r="AS1420" s="15">
        <f t="shared" si="1807"/>
        <v>45405.25</v>
      </c>
      <c r="AT1420" s="14" t="s">
        <v>163</v>
      </c>
      <c r="AU1420" s="12">
        <v>3.3069999999999999</v>
      </c>
      <c r="AV1420" s="17">
        <v>17</v>
      </c>
      <c r="AW1420" s="18">
        <v>53594</v>
      </c>
      <c r="AX1420" s="19" t="s">
        <v>5655</v>
      </c>
      <c r="AY1420" s="17">
        <v>48</v>
      </c>
      <c r="AZ1420" s="14" t="s">
        <v>203</v>
      </c>
      <c r="BA1420" s="20" t="str">
        <f t="shared" si="1808"/>
        <v>17535940173565430948</v>
      </c>
      <c r="BB1420" s="31">
        <f t="shared" si="1809"/>
        <v>20</v>
      </c>
      <c r="BC1420" s="22" t="s">
        <v>1032</v>
      </c>
      <c r="BD1420" s="23" t="s">
        <v>115</v>
      </c>
      <c r="BF1420" s="8"/>
      <c r="BG1420" s="32">
        <v>58101531</v>
      </c>
      <c r="BH1420" s="32"/>
      <c r="BI1420" s="32"/>
      <c r="BK1420" s="14" t="str">
        <f t="shared" ref="BK1420:BK1451" si="1821">IF(K1420="CADRE","CADRE",CONCATENATE(J1420,"-",H1420))</f>
        <v>A-965</v>
      </c>
      <c r="BL1420" s="14"/>
      <c r="BM1420" s="25"/>
      <c r="BN1420" s="26"/>
      <c r="BO1420" s="27"/>
      <c r="BP1420" s="26"/>
      <c r="BQ1420" s="28"/>
    </row>
    <row r="1421" spans="1:69" x14ac:dyDescent="0.25">
      <c r="A1421" t="str">
        <f>VLOOKUP(B1421,[2]RH!$B:$BV,72,0)</f>
        <v>si</v>
      </c>
      <c r="B1421" s="6">
        <v>1423</v>
      </c>
      <c r="C1421" s="7" t="s">
        <v>168</v>
      </c>
      <c r="D1421" s="7" t="s">
        <v>5656</v>
      </c>
      <c r="E1421" s="7" t="s">
        <v>67</v>
      </c>
      <c r="F1421" s="7" t="s">
        <v>118</v>
      </c>
      <c r="G1421" s="7" t="s">
        <v>220</v>
      </c>
      <c r="H1421" s="7" t="s">
        <v>2398</v>
      </c>
      <c r="I1421" s="7" t="s">
        <v>2399</v>
      </c>
      <c r="J1421" s="7" t="s">
        <v>190</v>
      </c>
      <c r="K1421" s="7" t="s">
        <v>146</v>
      </c>
      <c r="L1421" s="7" t="s">
        <v>90</v>
      </c>
      <c r="M1421" s="7" t="str">
        <f t="shared" si="1789"/>
        <v>Couturière</v>
      </c>
      <c r="N1421" s="8">
        <v>45040</v>
      </c>
      <c r="P1421" s="7">
        <f t="shared" ca="1" si="1810"/>
        <v>25</v>
      </c>
      <c r="Q1421" s="8"/>
      <c r="R1421" s="7"/>
      <c r="S1421" s="7"/>
      <c r="T1421" s="9" t="s">
        <v>156</v>
      </c>
      <c r="U1421" s="7" t="str">
        <f t="shared" si="1799"/>
        <v>Contractuel</v>
      </c>
      <c r="V1421" s="8">
        <v>45689</v>
      </c>
      <c r="W1421" s="8">
        <f>VLOOKUP(B1421,[1]BASE!$A:$Q,17,0)</f>
        <v>45747</v>
      </c>
      <c r="X1421" s="8"/>
      <c r="Y1421" s="8"/>
      <c r="Z1421" s="8">
        <v>45040</v>
      </c>
      <c r="AA1421" s="7">
        <f t="shared" si="1800"/>
        <v>4</v>
      </c>
      <c r="AB1421" s="7">
        <f t="shared" si="1801"/>
        <v>2023</v>
      </c>
      <c r="AC1421" s="7">
        <f t="shared" si="1802"/>
        <v>2027</v>
      </c>
      <c r="AD1421" s="10" t="e">
        <f t="shared" ref="AD1421:AD1484" ca="1" si="1822">IF(#REF!="Non",(DAYS360(N1421,Q1421)/360),(DAYS360(N1421,TODAY())/360))</f>
        <v>#REF!</v>
      </c>
      <c r="AE1421" s="10" t="e">
        <f t="shared" ca="1" si="1804"/>
        <v>#REF!</v>
      </c>
      <c r="AF1421" s="8">
        <v>30439</v>
      </c>
      <c r="AG1421" s="11">
        <f t="shared" ca="1" si="1805"/>
        <v>41.871232876712327</v>
      </c>
      <c r="AH1421" s="10" t="str">
        <f t="shared" ca="1" si="1806"/>
        <v>&gt;35&lt; 45</v>
      </c>
      <c r="AI1421" s="12">
        <v>12623606</v>
      </c>
      <c r="AJ1421" s="13" t="s">
        <v>82</v>
      </c>
      <c r="AK1421" s="12" t="s">
        <v>5657</v>
      </c>
      <c r="AL1421" s="8">
        <v>36422</v>
      </c>
      <c r="AM1421" s="7" t="s">
        <v>108</v>
      </c>
      <c r="AN1421" s="7" t="s">
        <v>76</v>
      </c>
      <c r="AO1421">
        <v>3</v>
      </c>
      <c r="AQ1421">
        <v>3</v>
      </c>
      <c r="AR1421" s="14">
        <v>2</v>
      </c>
      <c r="AS1421" s="15">
        <f t="shared" si="1807"/>
        <v>45770.5</v>
      </c>
      <c r="AT1421" s="14" t="s">
        <v>163</v>
      </c>
      <c r="AU1421" s="12">
        <v>3.3069999999999999</v>
      </c>
      <c r="AV1421" s="17">
        <v>17</v>
      </c>
      <c r="AW1421" s="18" t="s">
        <v>201</v>
      </c>
      <c r="AX1421" s="19" t="s">
        <v>5658</v>
      </c>
      <c r="AY1421" s="17">
        <v>66</v>
      </c>
      <c r="AZ1421" s="14" t="s">
        <v>203</v>
      </c>
      <c r="BA1421" s="20" t="str">
        <f t="shared" si="1808"/>
        <v>17001000000325102866</v>
      </c>
      <c r="BB1421" s="31">
        <f t="shared" si="1809"/>
        <v>20</v>
      </c>
      <c r="BC1421" s="22" t="s">
        <v>902</v>
      </c>
      <c r="BD1421" s="23" t="s">
        <v>341</v>
      </c>
      <c r="BF1421" s="8"/>
      <c r="BG1421" s="32">
        <v>99246693</v>
      </c>
      <c r="BH1421" s="32">
        <v>97037815</v>
      </c>
      <c r="BI1421" s="32"/>
      <c r="BJ1421" t="s">
        <v>486</v>
      </c>
      <c r="BK1421" s="14" t="str">
        <f t="shared" si="1821"/>
        <v>A-P7 AR</v>
      </c>
      <c r="BL1421" s="14" t="s">
        <v>595</v>
      </c>
      <c r="BM1421" s="25"/>
      <c r="BN1421" s="26" t="str">
        <f>BA1421</f>
        <v>17001000000325102866</v>
      </c>
      <c r="BO1421" s="27" t="str">
        <f>D1421</f>
        <v>TRABELSI FATEN</v>
      </c>
      <c r="BP1421" s="26">
        <f>B1421</f>
        <v>1423</v>
      </c>
      <c r="BQ1421" s="28"/>
    </row>
    <row r="1422" spans="1:69" x14ac:dyDescent="0.25">
      <c r="A1422" t="str">
        <f>VLOOKUP(B1422,[2]RH!$B:$BV,72,0)</f>
        <v>Non-Actif</v>
      </c>
      <c r="B1422" s="6">
        <v>1424</v>
      </c>
      <c r="C1422" s="7" t="s">
        <v>168</v>
      </c>
      <c r="D1422" s="7" t="s">
        <v>5659</v>
      </c>
      <c r="E1422" s="7" t="s">
        <v>67</v>
      </c>
      <c r="F1422" s="7" t="s">
        <v>118</v>
      </c>
      <c r="G1422" s="7" t="s">
        <v>220</v>
      </c>
      <c r="H1422" s="7">
        <v>965</v>
      </c>
      <c r="I1422" s="7" t="s">
        <v>5121</v>
      </c>
      <c r="J1422" s="7" t="s">
        <v>190</v>
      </c>
      <c r="K1422" s="7" t="s">
        <v>146</v>
      </c>
      <c r="L1422" s="7" t="s">
        <v>90</v>
      </c>
      <c r="M1422" s="7" t="str">
        <f t="shared" si="1789"/>
        <v>Couturière</v>
      </c>
      <c r="N1422" s="8">
        <v>45040</v>
      </c>
      <c r="P1422" s="7">
        <f t="shared" ca="1" si="1810"/>
        <v>-492</v>
      </c>
      <c r="Q1422" s="8">
        <v>45220</v>
      </c>
      <c r="R1422" s="7" t="s">
        <v>367</v>
      </c>
      <c r="S1422" s="7"/>
      <c r="T1422" s="9" t="s">
        <v>156</v>
      </c>
      <c r="U1422" s="7" t="str">
        <f t="shared" si="1799"/>
        <v>Contractuel</v>
      </c>
      <c r="V1422" s="8">
        <v>45200</v>
      </c>
      <c r="W1422" s="8">
        <v>45230</v>
      </c>
      <c r="X1422" s="8"/>
      <c r="Y1422" s="8"/>
      <c r="Z1422" s="8">
        <v>45040</v>
      </c>
      <c r="AA1422" s="7">
        <f t="shared" si="1800"/>
        <v>4</v>
      </c>
      <c r="AB1422" s="7">
        <f t="shared" si="1801"/>
        <v>2023</v>
      </c>
      <c r="AC1422" s="7">
        <f t="shared" si="1802"/>
        <v>2027</v>
      </c>
      <c r="AD1422" s="10" t="e">
        <f t="shared" ref="AD1422:AD1485" ca="1" si="1823">IF(#REF!="Non",(DAYS360(N1422,Q1422)/360),(DAYS360(N1422,TODAY())/360))</f>
        <v>#REF!</v>
      </c>
      <c r="AE1422" s="10" t="e">
        <f t="shared" ca="1" si="1804"/>
        <v>#REF!</v>
      </c>
      <c r="AF1422" s="8">
        <v>33582</v>
      </c>
      <c r="AG1422" s="11">
        <f t="shared" ca="1" si="1805"/>
        <v>33.260273972602739</v>
      </c>
      <c r="AH1422" s="10" t="str">
        <f t="shared" ca="1" si="1806"/>
        <v>&gt;25&lt; 35</v>
      </c>
      <c r="AI1422" s="12">
        <v>17179737</v>
      </c>
      <c r="AJ1422" s="13" t="s">
        <v>82</v>
      </c>
      <c r="AK1422" s="12" t="s">
        <v>5660</v>
      </c>
      <c r="AL1422" s="8">
        <v>43390</v>
      </c>
      <c r="AM1422" s="7" t="s">
        <v>108</v>
      </c>
      <c r="AN1422" s="7" t="s">
        <v>76</v>
      </c>
      <c r="AO1422">
        <v>0</v>
      </c>
      <c r="AQ1422" s="14">
        <v>3</v>
      </c>
      <c r="AR1422" s="14">
        <v>1</v>
      </c>
      <c r="AS1422" s="15">
        <f t="shared" si="1807"/>
        <v>45405.25</v>
      </c>
      <c r="AT1422" s="14" t="s">
        <v>163</v>
      </c>
      <c r="AU1422" s="12">
        <v>3.3069999999999999</v>
      </c>
      <c r="AV1422" s="17">
        <v>14</v>
      </c>
      <c r="AW1422" s="18" t="s">
        <v>410</v>
      </c>
      <c r="AX1422" s="19" t="s">
        <v>5661</v>
      </c>
      <c r="AY1422" s="17">
        <v>31</v>
      </c>
      <c r="AZ1422" s="14" t="s">
        <v>185</v>
      </c>
      <c r="BA1422" s="20" t="str">
        <f t="shared" si="1808"/>
        <v>14005005131707269131</v>
      </c>
      <c r="BB1422" s="31">
        <f t="shared" si="1809"/>
        <v>20</v>
      </c>
      <c r="BC1422" s="22" t="s">
        <v>5662</v>
      </c>
      <c r="BD1422" s="23" t="s">
        <v>115</v>
      </c>
      <c r="BF1422" s="8"/>
      <c r="BG1422" s="32">
        <v>24009811</v>
      </c>
      <c r="BH1422" s="32">
        <v>53516473</v>
      </c>
      <c r="BI1422" s="32"/>
      <c r="BJ1422" t="s">
        <v>5663</v>
      </c>
      <c r="BK1422" s="14" t="str">
        <f t="shared" si="1821"/>
        <v>A-965</v>
      </c>
      <c r="BL1422" s="14" t="s">
        <v>595</v>
      </c>
      <c r="BM1422" s="25"/>
      <c r="BN1422" s="26" t="str">
        <f>BA1422</f>
        <v>14005005131707269131</v>
      </c>
      <c r="BO1422" s="27" t="str">
        <f>D1422</f>
        <v>ROMDHANI CHAIMA</v>
      </c>
      <c r="BP1422" s="26">
        <f>B1422</f>
        <v>1424</v>
      </c>
      <c r="BQ1422" s="28"/>
    </row>
    <row r="1423" spans="1:69" x14ac:dyDescent="0.25">
      <c r="A1423" t="str">
        <f>VLOOKUP(B1423,[2]RH!$B:$BV,72,0)</f>
        <v>Non-Actif</v>
      </c>
      <c r="B1423" s="6">
        <v>1425</v>
      </c>
      <c r="C1423" s="7" t="s">
        <v>168</v>
      </c>
      <c r="D1423" s="7" t="s">
        <v>5664</v>
      </c>
      <c r="E1423" s="7" t="s">
        <v>67</v>
      </c>
      <c r="F1423" s="7" t="s">
        <v>118</v>
      </c>
      <c r="G1423" s="7" t="s">
        <v>408</v>
      </c>
      <c r="H1423" s="7" t="s">
        <v>649</v>
      </c>
      <c r="I1423" s="7" t="s">
        <v>709</v>
      </c>
      <c r="J1423" s="7" t="s">
        <v>190</v>
      </c>
      <c r="K1423" s="7" t="s">
        <v>146</v>
      </c>
      <c r="L1423" s="7" t="s">
        <v>90</v>
      </c>
      <c r="M1423" s="7" t="str">
        <f t="shared" si="1789"/>
        <v>Alimentatrice</v>
      </c>
      <c r="N1423" s="8">
        <v>45040</v>
      </c>
      <c r="P1423" s="7">
        <f t="shared" ca="1" si="1810"/>
        <v>-645</v>
      </c>
      <c r="Q1423" s="8">
        <v>45049</v>
      </c>
      <c r="R1423" s="7" t="s">
        <v>2087</v>
      </c>
      <c r="S1423" s="7"/>
      <c r="T1423" s="9" t="s">
        <v>156</v>
      </c>
      <c r="U1423" s="7" t="str">
        <f t="shared" si="1799"/>
        <v>Contractuel</v>
      </c>
      <c r="V1423" s="8">
        <v>45040</v>
      </c>
      <c r="W1423" s="8">
        <v>45077</v>
      </c>
      <c r="X1423" s="8"/>
      <c r="Y1423" s="8"/>
      <c r="Z1423" s="8">
        <v>45040</v>
      </c>
      <c r="AA1423" s="7">
        <f t="shared" si="1800"/>
        <v>4</v>
      </c>
      <c r="AB1423" s="7">
        <f t="shared" si="1801"/>
        <v>2023</v>
      </c>
      <c r="AC1423" s="7">
        <f t="shared" si="1802"/>
        <v>2027</v>
      </c>
      <c r="AD1423" s="10" t="e">
        <f t="shared" ref="AD1423:AD1486" ca="1" si="1824">IF(#REF!="Non",(DAYS360(N1423,Q1423)/360),(DAYS360(N1423,TODAY())/360))</f>
        <v>#REF!</v>
      </c>
      <c r="AE1423" s="10" t="e">
        <f t="shared" ca="1" si="1804"/>
        <v>#REF!</v>
      </c>
      <c r="AF1423" s="8">
        <v>34192</v>
      </c>
      <c r="AG1423" s="11">
        <f t="shared" ca="1" si="1805"/>
        <v>31.589041095890412</v>
      </c>
      <c r="AH1423" s="10" t="str">
        <f t="shared" ca="1" si="1806"/>
        <v>&gt;25&lt; 35</v>
      </c>
      <c r="AI1423" s="12"/>
      <c r="AJ1423" s="13"/>
      <c r="AK1423" s="12" t="s">
        <v>5665</v>
      </c>
      <c r="AL1423" s="8">
        <v>42068</v>
      </c>
      <c r="AM1423" s="7" t="s">
        <v>108</v>
      </c>
      <c r="AN1423" s="7" t="s">
        <v>76</v>
      </c>
      <c r="AO1423">
        <v>1</v>
      </c>
      <c r="AQ1423" s="14">
        <v>3</v>
      </c>
      <c r="AR1423" s="14">
        <v>1</v>
      </c>
      <c r="AS1423" s="15">
        <f t="shared" si="1807"/>
        <v>45405.25</v>
      </c>
      <c r="AT1423" s="14" t="s">
        <v>163</v>
      </c>
      <c r="AU1423" s="12">
        <v>3.3069999999999999</v>
      </c>
      <c r="AV1423" s="17">
        <v>25</v>
      </c>
      <c r="AW1423" s="18" t="s">
        <v>1919</v>
      </c>
      <c r="AX1423" s="19" t="s">
        <v>5666</v>
      </c>
      <c r="AY1423" s="17">
        <v>75</v>
      </c>
      <c r="AZ1423" s="14" t="s">
        <v>276</v>
      </c>
      <c r="BA1423" s="20" t="str">
        <f t="shared" si="1808"/>
        <v>25019000000112382575</v>
      </c>
      <c r="BB1423" s="31">
        <f t="shared" si="1809"/>
        <v>20</v>
      </c>
      <c r="BC1423" s="22" t="s">
        <v>5667</v>
      </c>
      <c r="BD1423" s="23" t="s">
        <v>115</v>
      </c>
      <c r="BF1423" s="8"/>
      <c r="BG1423" s="32">
        <v>54046437</v>
      </c>
      <c r="BH1423" s="32">
        <v>52053077</v>
      </c>
      <c r="BI1423" s="32"/>
      <c r="BK1423" s="14" t="str">
        <f t="shared" si="1821"/>
        <v>A-Panda</v>
      </c>
      <c r="BL1423" s="14" t="s">
        <v>288</v>
      </c>
      <c r="BM1423" s="25"/>
      <c r="BN1423" s="26"/>
      <c r="BO1423" s="27"/>
      <c r="BP1423" s="26"/>
      <c r="BQ1423" s="28"/>
    </row>
    <row r="1424" spans="1:69" x14ac:dyDescent="0.25">
      <c r="A1424" t="str">
        <f>VLOOKUP(B1424,[2]RH!$B:$BV,72,0)</f>
        <v>Non-Actif</v>
      </c>
      <c r="B1424" s="6">
        <v>1426</v>
      </c>
      <c r="C1424" s="7" t="s">
        <v>65</v>
      </c>
      <c r="D1424" s="7" t="s">
        <v>5668</v>
      </c>
      <c r="E1424" s="7" t="s">
        <v>67</v>
      </c>
      <c r="F1424" s="7" t="s">
        <v>258</v>
      </c>
      <c r="G1424" s="7" t="s">
        <v>264</v>
      </c>
      <c r="H1424" s="7"/>
      <c r="I1424" s="7"/>
      <c r="J1424" s="7"/>
      <c r="K1424" s="7" t="s">
        <v>70</v>
      </c>
      <c r="L1424" s="7" t="s">
        <v>90</v>
      </c>
      <c r="M1424" s="7" t="str">
        <f t="shared" si="1789"/>
        <v>INGENIEUR QUALITE</v>
      </c>
      <c r="N1424" s="8">
        <v>45040</v>
      </c>
      <c r="P1424" s="7" t="str">
        <f t="shared" ca="1" si="1810"/>
        <v/>
      </c>
      <c r="Q1424" s="8">
        <v>45051</v>
      </c>
      <c r="R1424" s="7" t="s">
        <v>5483</v>
      </c>
      <c r="S1424" s="7"/>
      <c r="T1424" s="9" t="s">
        <v>394</v>
      </c>
      <c r="U1424" s="7" t="str">
        <f t="shared" si="1799"/>
        <v>Contractuel</v>
      </c>
      <c r="V1424" s="8">
        <v>45040</v>
      </c>
      <c r="W1424" s="8"/>
      <c r="X1424" s="8"/>
      <c r="Y1424" s="8"/>
      <c r="Z1424" s="8">
        <v>45040</v>
      </c>
      <c r="AA1424" s="7">
        <f t="shared" si="1800"/>
        <v>4</v>
      </c>
      <c r="AB1424" s="7">
        <f t="shared" si="1801"/>
        <v>2023</v>
      </c>
      <c r="AC1424" s="7">
        <f t="shared" si="1802"/>
        <v>2027</v>
      </c>
      <c r="AD1424" s="10" t="e">
        <f t="shared" ref="AD1424:AD1487" ca="1" si="1825">IF(#REF!="Non",(DAYS360(N1424,Q1424)/360),(DAYS360(N1424,TODAY())/360))</f>
        <v>#REF!</v>
      </c>
      <c r="AE1424" s="10" t="e">
        <f t="shared" ca="1" si="1804"/>
        <v>#REF!</v>
      </c>
      <c r="AF1424" s="8">
        <v>35548</v>
      </c>
      <c r="AG1424" s="11">
        <f t="shared" ca="1" si="1805"/>
        <v>27.873972602739727</v>
      </c>
      <c r="AH1424" s="10" t="str">
        <f t="shared" ca="1" si="1806"/>
        <v>&gt;25&lt; 35</v>
      </c>
      <c r="AI1424" s="12"/>
      <c r="AJ1424" s="13"/>
      <c r="AK1424" s="12">
        <v>13633741</v>
      </c>
      <c r="AL1424" s="8">
        <v>42734</v>
      </c>
      <c r="AM1424" s="7" t="s">
        <v>75</v>
      </c>
      <c r="AN1424" s="7" t="s">
        <v>109</v>
      </c>
      <c r="AQ1424" s="14">
        <v>3</v>
      </c>
      <c r="AR1424" s="14">
        <v>1</v>
      </c>
      <c r="AS1424" s="15">
        <f t="shared" si="1807"/>
        <v>45405.25</v>
      </c>
      <c r="AT1424" s="14" t="s">
        <v>77</v>
      </c>
      <c r="AU1424" s="12">
        <v>900</v>
      </c>
      <c r="AV1424" s="17">
        <v>14</v>
      </c>
      <c r="AW1424" s="18" t="s">
        <v>5669</v>
      </c>
      <c r="AX1424" s="19">
        <v>11007011862</v>
      </c>
      <c r="AY1424" s="17">
        <v>83</v>
      </c>
      <c r="AZ1424" s="14" t="s">
        <v>185</v>
      </c>
      <c r="BA1424" s="20" t="str">
        <f t="shared" si="1808"/>
        <v>14071071100701186283</v>
      </c>
      <c r="BB1424" s="31">
        <f t="shared" si="1809"/>
        <v>20</v>
      </c>
      <c r="BC1424" s="22" t="s">
        <v>5670</v>
      </c>
      <c r="BD1424" s="23" t="s">
        <v>5671</v>
      </c>
      <c r="BF1424" s="8"/>
      <c r="BG1424" s="32"/>
      <c r="BH1424" s="32"/>
      <c r="BI1424" s="32"/>
      <c r="BK1424" s="14" t="str">
        <f t="shared" si="1821"/>
        <v>CADRE</v>
      </c>
      <c r="BL1424" s="14"/>
      <c r="BM1424" s="25"/>
      <c r="BN1424" s="26"/>
      <c r="BO1424" s="27"/>
      <c r="BP1424" s="26"/>
      <c r="BQ1424" s="28"/>
    </row>
    <row r="1425" spans="1:69" x14ac:dyDescent="0.25">
      <c r="A1425" t="str">
        <f>VLOOKUP(B1425,[2]RH!$B:$BV,72,0)</f>
        <v>si</v>
      </c>
      <c r="B1425" s="6">
        <v>1427</v>
      </c>
      <c r="C1425" s="7" t="s">
        <v>168</v>
      </c>
      <c r="D1425" s="7" t="s">
        <v>5672</v>
      </c>
      <c r="E1425" s="7" t="s">
        <v>67</v>
      </c>
      <c r="F1425" s="7" t="s">
        <v>118</v>
      </c>
      <c r="G1425" s="7" t="s">
        <v>220</v>
      </c>
      <c r="H1425" s="7" t="s">
        <v>562</v>
      </c>
      <c r="I1425" s="7" t="s">
        <v>579</v>
      </c>
      <c r="J1425" s="7" t="s">
        <v>281</v>
      </c>
      <c r="K1425" s="7" t="s">
        <v>146</v>
      </c>
      <c r="L1425" s="7" t="s">
        <v>90</v>
      </c>
      <c r="M1425" s="7" t="str">
        <f t="shared" si="1789"/>
        <v>Couturière</v>
      </c>
      <c r="N1425" s="8">
        <v>45041</v>
      </c>
      <c r="P1425" s="7">
        <f t="shared" ca="1" si="1810"/>
        <v>25</v>
      </c>
      <c r="Q1425" s="8"/>
      <c r="R1425" s="7"/>
      <c r="S1425" s="7"/>
      <c r="T1425" s="9" t="s">
        <v>156</v>
      </c>
      <c r="U1425" s="7" t="str">
        <f t="shared" si="1799"/>
        <v>Contractuel</v>
      </c>
      <c r="V1425" s="8">
        <v>45689</v>
      </c>
      <c r="W1425" s="8">
        <f>VLOOKUP(B1425,[1]BASE!$A:$Q,17,0)</f>
        <v>45747</v>
      </c>
      <c r="X1425" s="8"/>
      <c r="Y1425" s="8"/>
      <c r="Z1425" s="8">
        <v>45041</v>
      </c>
      <c r="AA1425" s="7">
        <f t="shared" si="1800"/>
        <v>4</v>
      </c>
      <c r="AB1425" s="7">
        <f t="shared" si="1801"/>
        <v>2023</v>
      </c>
      <c r="AC1425" s="7">
        <f t="shared" si="1802"/>
        <v>2027</v>
      </c>
      <c r="AD1425" s="10" t="e">
        <f t="shared" ref="AD1425:AD1488" ca="1" si="1826">IF(#REF!="Non",(DAYS360(N1425,Q1425)/360),(DAYS360(N1425,TODAY())/360))</f>
        <v>#REF!</v>
      </c>
      <c r="AE1425" s="10" t="e">
        <f t="shared" ca="1" si="1804"/>
        <v>#REF!</v>
      </c>
      <c r="AF1425" s="8">
        <v>26322</v>
      </c>
      <c r="AG1425" s="11">
        <f t="shared" ca="1" si="1805"/>
        <v>53.150684931506852</v>
      </c>
      <c r="AH1425" s="10" t="str">
        <f t="shared" ca="1" si="1806"/>
        <v>&gt;45&lt; 55</v>
      </c>
      <c r="AI1425" s="12">
        <v>12656014</v>
      </c>
      <c r="AJ1425" s="13" t="s">
        <v>170</v>
      </c>
      <c r="AK1425" s="12" t="s">
        <v>5673</v>
      </c>
      <c r="AL1425" s="8">
        <v>44259</v>
      </c>
      <c r="AM1425" s="7" t="s">
        <v>108</v>
      </c>
      <c r="AN1425" s="7" t="s">
        <v>5165</v>
      </c>
      <c r="AO1425">
        <v>0</v>
      </c>
      <c r="AQ1425">
        <v>3</v>
      </c>
      <c r="AR1425" s="14">
        <v>2</v>
      </c>
      <c r="AS1425" s="15">
        <f t="shared" si="1807"/>
        <v>45771.5</v>
      </c>
      <c r="AT1425" s="14" t="s">
        <v>163</v>
      </c>
      <c r="AU1425" s="12">
        <v>3.3069999999999999</v>
      </c>
      <c r="AV1425" s="17" t="s">
        <v>92</v>
      </c>
      <c r="AW1425" s="18" t="s">
        <v>2036</v>
      </c>
      <c r="AX1425" s="19">
        <v>80086657442</v>
      </c>
      <c r="AY1425" s="17">
        <v>52</v>
      </c>
      <c r="AZ1425" s="14" t="s">
        <v>152</v>
      </c>
      <c r="BA1425" s="20" t="str">
        <f t="shared" si="1808"/>
        <v>04053138008665744252</v>
      </c>
      <c r="BB1425" s="31">
        <f t="shared" si="1809"/>
        <v>20</v>
      </c>
      <c r="BC1425" s="22" t="s">
        <v>5674</v>
      </c>
      <c r="BD1425" s="23" t="s">
        <v>115</v>
      </c>
      <c r="BF1425" s="8">
        <v>45041</v>
      </c>
      <c r="BG1425" s="32">
        <v>52380286</v>
      </c>
      <c r="BH1425" s="32"/>
      <c r="BI1425" s="32"/>
      <c r="BJ1425" t="s">
        <v>4896</v>
      </c>
      <c r="BK1425" s="14" t="str">
        <f t="shared" si="1821"/>
        <v>B-P6 AR</v>
      </c>
      <c r="BL1425" s="14" t="s">
        <v>595</v>
      </c>
      <c r="BM1425" s="25"/>
      <c r="BN1425" s="26" t="str">
        <f>BA1425</f>
        <v>04053138008665744252</v>
      </c>
      <c r="BO1425" s="27" t="str">
        <f>D1425</f>
        <v>ATHIMNI FADHILA</v>
      </c>
      <c r="BP1425" s="26">
        <f>B1425</f>
        <v>1427</v>
      </c>
      <c r="BQ1425" s="28"/>
    </row>
    <row r="1426" spans="1:69" x14ac:dyDescent="0.25">
      <c r="A1426" t="str">
        <f>VLOOKUP(B1426,[2]RH!$B:$BV,72,0)</f>
        <v>Non-Actif</v>
      </c>
      <c r="B1426" s="6">
        <v>1428</v>
      </c>
      <c r="C1426" s="7" t="s">
        <v>168</v>
      </c>
      <c r="D1426" s="7" t="s">
        <v>5675</v>
      </c>
      <c r="E1426" s="7" t="s">
        <v>67</v>
      </c>
      <c r="F1426" s="7" t="s">
        <v>118</v>
      </c>
      <c r="G1426" s="7" t="s">
        <v>220</v>
      </c>
      <c r="H1426" s="7" t="s">
        <v>649</v>
      </c>
      <c r="I1426" s="7" t="s">
        <v>650</v>
      </c>
      <c r="J1426" s="7" t="s">
        <v>281</v>
      </c>
      <c r="K1426" s="7" t="s">
        <v>146</v>
      </c>
      <c r="L1426" s="7" t="s">
        <v>90</v>
      </c>
      <c r="M1426" s="7" t="str">
        <f t="shared" si="1789"/>
        <v>Couturière</v>
      </c>
      <c r="N1426" s="8">
        <v>45042</v>
      </c>
      <c r="P1426" s="7">
        <f t="shared" ca="1" si="1810"/>
        <v>-187</v>
      </c>
      <c r="Q1426" s="8">
        <v>45449</v>
      </c>
      <c r="R1426" s="7" t="s">
        <v>5676</v>
      </c>
      <c r="S1426" s="7"/>
      <c r="T1426" s="9" t="s">
        <v>156</v>
      </c>
      <c r="U1426" s="7" t="str">
        <f t="shared" si="1799"/>
        <v>Contractuel</v>
      </c>
      <c r="V1426" s="8">
        <v>45444</v>
      </c>
      <c r="W1426" s="8">
        <v>45535</v>
      </c>
      <c r="X1426" s="8"/>
      <c r="Y1426" s="8"/>
      <c r="Z1426" s="8">
        <v>45042</v>
      </c>
      <c r="AA1426" s="7">
        <f t="shared" si="1800"/>
        <v>4</v>
      </c>
      <c r="AB1426" s="7">
        <f t="shared" si="1801"/>
        <v>2023</v>
      </c>
      <c r="AC1426" s="7">
        <f t="shared" si="1802"/>
        <v>2027</v>
      </c>
      <c r="AD1426" s="10" t="e">
        <f t="shared" ref="AD1426:AD1489" ca="1" si="1827">IF(#REF!="Non",(DAYS360(N1426,Q1426)/360),(DAYS360(N1426,TODAY())/360))</f>
        <v>#REF!</v>
      </c>
      <c r="AE1426" s="10" t="e">
        <f t="shared" ca="1" si="1804"/>
        <v>#REF!</v>
      </c>
      <c r="AF1426" s="8">
        <v>30888</v>
      </c>
      <c r="AG1426" s="11">
        <f t="shared" ca="1" si="1805"/>
        <v>40.641095890410959</v>
      </c>
      <c r="AH1426" s="10" t="str">
        <f t="shared" ca="1" si="1806"/>
        <v>&gt;35&lt; 45</v>
      </c>
      <c r="AI1426" s="12">
        <v>12668820</v>
      </c>
      <c r="AJ1426" s="13" t="s">
        <v>79</v>
      </c>
      <c r="AK1426" s="12" t="s">
        <v>1872</v>
      </c>
      <c r="AL1426" s="8">
        <v>40639</v>
      </c>
      <c r="AM1426" s="7" t="s">
        <v>108</v>
      </c>
      <c r="AN1426" s="7" t="s">
        <v>76</v>
      </c>
      <c r="AO1426">
        <v>2</v>
      </c>
      <c r="AQ1426">
        <v>3</v>
      </c>
      <c r="AR1426" s="14">
        <v>2</v>
      </c>
      <c r="AS1426" s="15">
        <f t="shared" si="1807"/>
        <v>45772.5</v>
      </c>
      <c r="AT1426" s="14" t="s">
        <v>163</v>
      </c>
      <c r="AU1426" s="12">
        <v>3.3069999999999999</v>
      </c>
      <c r="AV1426" s="17" t="s">
        <v>236</v>
      </c>
      <c r="AW1426" s="18">
        <v>53594</v>
      </c>
      <c r="AX1426" s="19" t="s">
        <v>5677</v>
      </c>
      <c r="AY1426" s="17">
        <v>27</v>
      </c>
      <c r="AZ1426" s="14" t="s">
        <v>203</v>
      </c>
      <c r="BA1426" s="20" t="str">
        <f t="shared" si="1808"/>
        <v>17535940171227857727</v>
      </c>
      <c r="BB1426" s="31">
        <f t="shared" si="1809"/>
        <v>20</v>
      </c>
      <c r="BC1426" s="22" t="s">
        <v>5678</v>
      </c>
      <c r="BD1426" s="23" t="s">
        <v>115</v>
      </c>
      <c r="BF1426" s="8"/>
      <c r="BG1426" s="32">
        <v>51404460</v>
      </c>
      <c r="BH1426" s="32">
        <v>58720621</v>
      </c>
      <c r="BI1426" s="32"/>
      <c r="BJ1426" t="s">
        <v>769</v>
      </c>
      <c r="BK1426" s="14" t="str">
        <f t="shared" si="1821"/>
        <v>B-Panda</v>
      </c>
      <c r="BL1426" s="14" t="s">
        <v>595</v>
      </c>
      <c r="BM1426" s="25"/>
      <c r="BN1426" s="26" t="str">
        <f>BA1426</f>
        <v>17535940171227857727</v>
      </c>
      <c r="BO1426" s="27" t="str">
        <f>D1426</f>
        <v>AOUIDETTE HADIA</v>
      </c>
      <c r="BP1426" s="26">
        <f>B1426</f>
        <v>1428</v>
      </c>
      <c r="BQ1426" s="28"/>
    </row>
    <row r="1427" spans="1:69" x14ac:dyDescent="0.25">
      <c r="A1427" t="str">
        <f>VLOOKUP(B1427,[2]RH!$B:$BV,72,0)</f>
        <v>Non-Actif</v>
      </c>
      <c r="B1427" s="6">
        <v>1429</v>
      </c>
      <c r="C1427" s="7" t="s">
        <v>100</v>
      </c>
      <c r="D1427" s="7" t="s">
        <v>5679</v>
      </c>
      <c r="E1427" s="7" t="s">
        <v>67</v>
      </c>
      <c r="F1427" s="7" t="s">
        <v>118</v>
      </c>
      <c r="G1427" s="7" t="s">
        <v>408</v>
      </c>
      <c r="H1427" s="7">
        <v>520</v>
      </c>
      <c r="I1427" s="7" t="s">
        <v>5620</v>
      </c>
      <c r="J1427" s="7" t="s">
        <v>281</v>
      </c>
      <c r="K1427" s="7" t="s">
        <v>146</v>
      </c>
      <c r="L1427" s="7" t="s">
        <v>90</v>
      </c>
      <c r="M1427" s="7" t="str">
        <f t="shared" si="1789"/>
        <v>Alimentatrice</v>
      </c>
      <c r="N1427" s="8">
        <v>45042</v>
      </c>
      <c r="P1427" s="7">
        <f t="shared" ca="1" si="1810"/>
        <v>-645</v>
      </c>
      <c r="Q1427" s="8">
        <v>45047</v>
      </c>
      <c r="R1427" s="7" t="s">
        <v>147</v>
      </c>
      <c r="S1427" s="7"/>
      <c r="T1427" s="9" t="s">
        <v>156</v>
      </c>
      <c r="U1427" s="7" t="str">
        <f t="shared" si="1799"/>
        <v>Contractuel</v>
      </c>
      <c r="V1427" s="8">
        <v>45042</v>
      </c>
      <c r="W1427" s="8">
        <v>45077</v>
      </c>
      <c r="X1427" s="8"/>
      <c r="Y1427" s="8"/>
      <c r="Z1427" s="8">
        <v>45042</v>
      </c>
      <c r="AA1427" s="7">
        <f t="shared" si="1800"/>
        <v>4</v>
      </c>
      <c r="AB1427" s="7">
        <f t="shared" si="1801"/>
        <v>2023</v>
      </c>
      <c r="AC1427" s="7">
        <f t="shared" si="1802"/>
        <v>2027</v>
      </c>
      <c r="AD1427" s="10" t="e">
        <f t="shared" ref="AD1427:AD1490" ca="1" si="1828">IF(#REF!="Non",(DAYS360(N1427,Q1427)/360),(DAYS360(N1427,TODAY())/360))</f>
        <v>#REF!</v>
      </c>
      <c r="AE1427" s="10" t="e">
        <f t="shared" ca="1" si="1804"/>
        <v>#REF!</v>
      </c>
      <c r="AF1427" s="8">
        <v>36316</v>
      </c>
      <c r="AG1427" s="11">
        <f t="shared" ca="1" si="1805"/>
        <v>25.769863013698629</v>
      </c>
      <c r="AH1427" s="10" t="str">
        <f t="shared" ca="1" si="1806"/>
        <v>&gt;25&lt; 35</v>
      </c>
      <c r="AI1427" s="12"/>
      <c r="AJ1427" s="13"/>
      <c r="AK1427" s="12" t="s">
        <v>5680</v>
      </c>
      <c r="AL1427" s="8">
        <v>44908</v>
      </c>
      <c r="AM1427" s="7" t="s">
        <v>108</v>
      </c>
      <c r="AN1427" s="7" t="s">
        <v>109</v>
      </c>
      <c r="AQ1427" s="14">
        <v>3</v>
      </c>
      <c r="AR1427" s="14">
        <v>1</v>
      </c>
      <c r="AS1427" s="15">
        <f t="shared" si="1807"/>
        <v>45407.25</v>
      </c>
      <c r="AT1427" s="14" t="s">
        <v>163</v>
      </c>
      <c r="AU1427" s="12">
        <v>3.3069999999999999</v>
      </c>
      <c r="AV1427" s="17" t="s">
        <v>150</v>
      </c>
      <c r="AW1427" s="18" t="s">
        <v>339</v>
      </c>
      <c r="AX1427" s="19">
        <v>38105542466</v>
      </c>
      <c r="AY1427" s="17">
        <v>36</v>
      </c>
      <c r="AZ1427" s="14" t="s">
        <v>174</v>
      </c>
      <c r="BA1427" s="20" t="str">
        <f t="shared" si="1808"/>
        <v>07080013810554246636</v>
      </c>
      <c r="BB1427" s="31">
        <f t="shared" si="1809"/>
        <v>20</v>
      </c>
      <c r="BC1427" s="22" t="s">
        <v>5681</v>
      </c>
      <c r="BD1427" s="23" t="s">
        <v>115</v>
      </c>
      <c r="BF1427" s="8"/>
      <c r="BG1427" s="32">
        <v>58050988</v>
      </c>
      <c r="BH1427" s="32">
        <v>93870555</v>
      </c>
      <c r="BI1427" s="32"/>
      <c r="BK1427" s="14" t="str">
        <f t="shared" si="1821"/>
        <v>B-520</v>
      </c>
      <c r="BL1427" s="14" t="s">
        <v>288</v>
      </c>
      <c r="BM1427" s="25"/>
      <c r="BN1427" s="26"/>
      <c r="BO1427" s="27"/>
      <c r="BP1427" s="26"/>
      <c r="BQ1427" s="28"/>
    </row>
    <row r="1428" spans="1:69" x14ac:dyDescent="0.25">
      <c r="A1428" t="str">
        <f>VLOOKUP(B1428,[2]RH!$B:$BV,72,0)</f>
        <v>Non-Actif</v>
      </c>
      <c r="B1428" s="6">
        <v>1430</v>
      </c>
      <c r="C1428" s="7" t="s">
        <v>168</v>
      </c>
      <c r="D1428" s="7" t="s">
        <v>5682</v>
      </c>
      <c r="E1428" s="7" t="s">
        <v>67</v>
      </c>
      <c r="F1428" s="7" t="s">
        <v>118</v>
      </c>
      <c r="G1428" s="7" t="s">
        <v>220</v>
      </c>
      <c r="H1428" s="7">
        <v>965</v>
      </c>
      <c r="I1428" s="7" t="s">
        <v>280</v>
      </c>
      <c r="J1428" s="7" t="s">
        <v>281</v>
      </c>
      <c r="K1428" s="7" t="s">
        <v>146</v>
      </c>
      <c r="L1428" s="7" t="s">
        <v>90</v>
      </c>
      <c r="M1428" s="7" t="str">
        <f t="shared" si="1789"/>
        <v>Couturière</v>
      </c>
      <c r="N1428" s="8">
        <v>45042</v>
      </c>
      <c r="P1428" s="7">
        <f t="shared" ca="1" si="1810"/>
        <v>-615</v>
      </c>
      <c r="Q1428" s="8">
        <v>45078</v>
      </c>
      <c r="R1428" s="7" t="s">
        <v>367</v>
      </c>
      <c r="S1428" s="7"/>
      <c r="T1428" s="9" t="s">
        <v>156</v>
      </c>
      <c r="U1428" s="7" t="str">
        <f t="shared" si="1799"/>
        <v>Contractuel</v>
      </c>
      <c r="V1428" s="8">
        <v>45042</v>
      </c>
      <c r="W1428" s="8">
        <v>45107</v>
      </c>
      <c r="X1428" s="8"/>
      <c r="Y1428" s="8"/>
      <c r="Z1428" s="8">
        <v>45042</v>
      </c>
      <c r="AA1428" s="7">
        <f t="shared" si="1800"/>
        <v>4</v>
      </c>
      <c r="AB1428" s="7">
        <f t="shared" si="1801"/>
        <v>2023</v>
      </c>
      <c r="AC1428" s="7">
        <f t="shared" si="1802"/>
        <v>2027</v>
      </c>
      <c r="AD1428" s="10" t="e">
        <f t="shared" ref="AD1428:AD1491" ca="1" si="1829">IF(#REF!="Non",(DAYS360(N1428,Q1428)/360),(DAYS360(N1428,TODAY())/360))</f>
        <v>#REF!</v>
      </c>
      <c r="AE1428" s="10" t="e">
        <f t="shared" ca="1" si="1804"/>
        <v>#REF!</v>
      </c>
      <c r="AF1428" s="8">
        <v>27979</v>
      </c>
      <c r="AG1428" s="11">
        <f t="shared" ca="1" si="1805"/>
        <v>48.610958904109587</v>
      </c>
      <c r="AH1428" s="10" t="str">
        <f t="shared" ca="1" si="1806"/>
        <v>&gt;45&lt; 55</v>
      </c>
      <c r="AI1428" s="12">
        <v>11995099</v>
      </c>
      <c r="AJ1428" s="40" t="s">
        <v>213</v>
      </c>
      <c r="AK1428" s="12" t="s">
        <v>5683</v>
      </c>
      <c r="AL1428" s="8">
        <v>43227</v>
      </c>
      <c r="AM1428" s="7" t="s">
        <v>108</v>
      </c>
      <c r="AN1428" s="7" t="s">
        <v>76</v>
      </c>
      <c r="AO1428">
        <v>2</v>
      </c>
      <c r="AQ1428" s="14">
        <v>3</v>
      </c>
      <c r="AR1428" s="14">
        <v>1</v>
      </c>
      <c r="AS1428" s="15">
        <f t="shared" si="1807"/>
        <v>45407.25</v>
      </c>
      <c r="AT1428" s="14" t="s">
        <v>163</v>
      </c>
      <c r="AU1428" s="12">
        <v>3.3069999999999999</v>
      </c>
      <c r="AV1428" s="17">
        <v>17</v>
      </c>
      <c r="AW1428" s="18" t="s">
        <v>201</v>
      </c>
      <c r="AX1428" s="19" t="s">
        <v>5684</v>
      </c>
      <c r="AY1428" s="17" t="s">
        <v>79</v>
      </c>
      <c r="AZ1428" s="14" t="s">
        <v>203</v>
      </c>
      <c r="BA1428" s="20" t="str">
        <f t="shared" si="1808"/>
        <v>17001000000325120908</v>
      </c>
      <c r="BB1428" s="31">
        <f t="shared" si="1809"/>
        <v>20</v>
      </c>
      <c r="BC1428" s="22" t="s">
        <v>5685</v>
      </c>
      <c r="BD1428" s="23" t="s">
        <v>341</v>
      </c>
      <c r="BF1428" s="8"/>
      <c r="BG1428" s="32">
        <v>26919151</v>
      </c>
      <c r="BH1428" s="32">
        <v>50406465</v>
      </c>
      <c r="BI1428" s="32"/>
      <c r="BK1428" s="14" t="str">
        <f t="shared" si="1821"/>
        <v>B-965</v>
      </c>
      <c r="BL1428" s="14"/>
      <c r="BM1428" s="25"/>
      <c r="BN1428" s="26"/>
      <c r="BO1428" s="27"/>
      <c r="BP1428" s="26"/>
      <c r="BQ1428" s="28"/>
    </row>
    <row r="1429" spans="1:69" x14ac:dyDescent="0.25">
      <c r="A1429" t="str">
        <f>VLOOKUP(B1429,[2]RH!$B:$BV,72,0)</f>
        <v>si</v>
      </c>
      <c r="B1429" s="6">
        <v>1431</v>
      </c>
      <c r="C1429" s="7" t="s">
        <v>168</v>
      </c>
      <c r="D1429" s="7" t="s">
        <v>5686</v>
      </c>
      <c r="E1429" s="7" t="s">
        <v>67</v>
      </c>
      <c r="F1429" s="7" t="s">
        <v>118</v>
      </c>
      <c r="G1429" s="7" t="s">
        <v>220</v>
      </c>
      <c r="H1429" s="7" t="s">
        <v>225</v>
      </c>
      <c r="I1429" s="7" t="s">
        <v>534</v>
      </c>
      <c r="J1429" s="7" t="s">
        <v>190</v>
      </c>
      <c r="K1429" s="7" t="s">
        <v>146</v>
      </c>
      <c r="L1429" s="7" t="s">
        <v>90</v>
      </c>
      <c r="M1429" s="7" t="str">
        <f t="shared" si="1789"/>
        <v>Couturière</v>
      </c>
      <c r="N1429" s="8">
        <v>45042</v>
      </c>
      <c r="P1429" s="7">
        <f t="shared" ca="1" si="1810"/>
        <v>25</v>
      </c>
      <c r="Q1429" s="8"/>
      <c r="R1429" s="7"/>
      <c r="S1429" s="7"/>
      <c r="T1429" s="9" t="s">
        <v>156</v>
      </c>
      <c r="U1429" s="7" t="str">
        <f t="shared" si="1799"/>
        <v>Contractuel</v>
      </c>
      <c r="V1429" s="8">
        <v>45689</v>
      </c>
      <c r="W1429" s="8">
        <f>VLOOKUP(B1429,[1]BASE!$A:$Q,17,0)</f>
        <v>45747</v>
      </c>
      <c r="X1429" s="8"/>
      <c r="Y1429" s="8"/>
      <c r="Z1429" s="8">
        <v>45042</v>
      </c>
      <c r="AA1429" s="7">
        <f t="shared" si="1800"/>
        <v>4</v>
      </c>
      <c r="AB1429" s="7">
        <f t="shared" si="1801"/>
        <v>2023</v>
      </c>
      <c r="AC1429" s="7">
        <f t="shared" si="1802"/>
        <v>2027</v>
      </c>
      <c r="AD1429" s="10" t="e">
        <f t="shared" ref="AD1429:AD1492" ca="1" si="1830">IF(#REF!="Non",(DAYS360(N1429,Q1429)/360),(DAYS360(N1429,TODAY())/360))</f>
        <v>#REF!</v>
      </c>
      <c r="AE1429" s="10" t="e">
        <f t="shared" ca="1" si="1804"/>
        <v>#REF!</v>
      </c>
      <c r="AF1429" s="8">
        <v>30177</v>
      </c>
      <c r="AG1429" s="11">
        <f t="shared" ca="1" si="1805"/>
        <v>42.589041095890408</v>
      </c>
      <c r="AH1429" s="10" t="str">
        <f t="shared" ca="1" si="1806"/>
        <v>&gt;35&lt; 45</v>
      </c>
      <c r="AI1429" s="12">
        <v>12628298</v>
      </c>
      <c r="AJ1429" s="13" t="s">
        <v>106</v>
      </c>
      <c r="AK1429" s="12" t="s">
        <v>5687</v>
      </c>
      <c r="AL1429" s="8">
        <v>43665</v>
      </c>
      <c r="AM1429" s="7" t="s">
        <v>108</v>
      </c>
      <c r="AN1429" s="7" t="s">
        <v>76</v>
      </c>
      <c r="AO1429">
        <v>3</v>
      </c>
      <c r="AQ1429">
        <v>3</v>
      </c>
      <c r="AR1429" s="14">
        <v>2</v>
      </c>
      <c r="AS1429" s="15">
        <f t="shared" si="1807"/>
        <v>45772.5</v>
      </c>
      <c r="AT1429" s="14" t="s">
        <v>163</v>
      </c>
      <c r="AU1429" s="12">
        <v>3.3069999999999999</v>
      </c>
      <c r="AV1429" s="17">
        <v>17</v>
      </c>
      <c r="AW1429" s="18" t="s">
        <v>201</v>
      </c>
      <c r="AX1429" s="19" t="s">
        <v>5688</v>
      </c>
      <c r="AY1429" s="17">
        <v>89</v>
      </c>
      <c r="AZ1429" s="14" t="s">
        <v>203</v>
      </c>
      <c r="BA1429" s="20" t="str">
        <f t="shared" si="1808"/>
        <v>17001000000325321989</v>
      </c>
      <c r="BB1429" s="31">
        <f t="shared" si="1809"/>
        <v>20</v>
      </c>
      <c r="BC1429" s="22" t="s">
        <v>5689</v>
      </c>
      <c r="BD1429" s="23" t="s">
        <v>115</v>
      </c>
      <c r="BF1429" s="8"/>
      <c r="BG1429" s="32">
        <v>23703328</v>
      </c>
      <c r="BH1429" s="32">
        <v>54747371</v>
      </c>
      <c r="BI1429" s="32"/>
      <c r="BJ1429" t="s">
        <v>311</v>
      </c>
      <c r="BK1429" s="14" t="str">
        <f t="shared" si="1821"/>
        <v>A-P6 AV</v>
      </c>
      <c r="BL1429" s="14" t="s">
        <v>595</v>
      </c>
      <c r="BM1429" s="25"/>
      <c r="BN1429" s="26" t="str">
        <f>BA1429</f>
        <v>17001000000325321989</v>
      </c>
      <c r="BO1429" s="27" t="str">
        <f>D1429</f>
        <v>GHANMI FEYZA</v>
      </c>
      <c r="BP1429" s="26">
        <f>B1429</f>
        <v>1431</v>
      </c>
      <c r="BQ1429" s="28"/>
    </row>
    <row r="1430" spans="1:69" x14ac:dyDescent="0.25">
      <c r="A1430" t="str">
        <f>VLOOKUP(B1430,[2]RH!$B:$BV,72,0)</f>
        <v>Non-Actif</v>
      </c>
      <c r="B1430" s="6">
        <v>1432</v>
      </c>
      <c r="C1430" s="7" t="s">
        <v>168</v>
      </c>
      <c r="D1430" s="7" t="s">
        <v>5690</v>
      </c>
      <c r="E1430" s="7" t="s">
        <v>67</v>
      </c>
      <c r="F1430" s="7" t="s">
        <v>118</v>
      </c>
      <c r="G1430" s="7" t="s">
        <v>220</v>
      </c>
      <c r="H1430" s="7">
        <v>965</v>
      </c>
      <c r="I1430" s="7" t="s">
        <v>280</v>
      </c>
      <c r="J1430" s="7" t="s">
        <v>281</v>
      </c>
      <c r="K1430" s="7" t="s">
        <v>146</v>
      </c>
      <c r="L1430" s="7" t="s">
        <v>90</v>
      </c>
      <c r="M1430" s="7" t="str">
        <f t="shared" si="1789"/>
        <v>Couturière</v>
      </c>
      <c r="N1430" s="8">
        <v>45042</v>
      </c>
      <c r="P1430" s="7">
        <f t="shared" ca="1" si="1810"/>
        <v>-645</v>
      </c>
      <c r="Q1430" s="8">
        <v>45047</v>
      </c>
      <c r="R1430" s="7" t="s">
        <v>5691</v>
      </c>
      <c r="S1430" s="7"/>
      <c r="T1430" s="9" t="s">
        <v>156</v>
      </c>
      <c r="U1430" s="7" t="str">
        <f t="shared" si="1799"/>
        <v>Contractuel</v>
      </c>
      <c r="V1430" s="8">
        <v>45042</v>
      </c>
      <c r="W1430" s="8">
        <v>45077</v>
      </c>
      <c r="X1430" s="8"/>
      <c r="Y1430" s="8"/>
      <c r="Z1430" s="8">
        <v>45042</v>
      </c>
      <c r="AA1430" s="7">
        <f t="shared" si="1800"/>
        <v>4</v>
      </c>
      <c r="AB1430" s="7">
        <f t="shared" si="1801"/>
        <v>2023</v>
      </c>
      <c r="AC1430" s="7">
        <f t="shared" si="1802"/>
        <v>2027</v>
      </c>
      <c r="AD1430" s="10" t="e">
        <f t="shared" ref="AD1430:AD1493" ca="1" si="1831">IF(#REF!="Non",(DAYS360(N1430,Q1430)/360),(DAYS360(N1430,TODAY())/360))</f>
        <v>#REF!</v>
      </c>
      <c r="AE1430" s="10" t="e">
        <f t="shared" ca="1" si="1804"/>
        <v>#REF!</v>
      </c>
      <c r="AF1430" s="8">
        <v>29075</v>
      </c>
      <c r="AG1430" s="11">
        <f t="shared" ca="1" si="1805"/>
        <v>45.608219178082194</v>
      </c>
      <c r="AH1430" s="10" t="str">
        <f t="shared" ca="1" si="1806"/>
        <v>&gt;45&lt; 55</v>
      </c>
      <c r="AI1430" s="12">
        <v>12382880</v>
      </c>
      <c r="AJ1430" s="13" t="s">
        <v>82</v>
      </c>
      <c r="AK1430" s="12" t="s">
        <v>5692</v>
      </c>
      <c r="AL1430" s="8">
        <v>35780</v>
      </c>
      <c r="AM1430" s="7" t="s">
        <v>108</v>
      </c>
      <c r="AN1430" s="7" t="s">
        <v>76</v>
      </c>
      <c r="AO1430">
        <v>2</v>
      </c>
      <c r="AQ1430" s="14">
        <v>3</v>
      </c>
      <c r="AR1430" s="14">
        <v>1</v>
      </c>
      <c r="AS1430" s="15">
        <f t="shared" si="1807"/>
        <v>45407.25</v>
      </c>
      <c r="AT1430" s="14" t="s">
        <v>163</v>
      </c>
      <c r="AU1430" s="12">
        <v>3.3069999999999999</v>
      </c>
      <c r="AV1430" s="17">
        <v>17</v>
      </c>
      <c r="AW1430" s="18" t="s">
        <v>201</v>
      </c>
      <c r="AX1430" s="19" t="s">
        <v>5693</v>
      </c>
      <c r="AY1430" s="17">
        <v>57</v>
      </c>
      <c r="AZ1430" s="14" t="s">
        <v>203</v>
      </c>
      <c r="BA1430" s="20" t="str">
        <f t="shared" si="1808"/>
        <v>17001000000325132257</v>
      </c>
      <c r="BB1430" s="31">
        <f t="shared" si="1809"/>
        <v>20</v>
      </c>
      <c r="BC1430" s="22" t="s">
        <v>902</v>
      </c>
      <c r="BD1430" s="23" t="s">
        <v>341</v>
      </c>
      <c r="BF1430" s="8"/>
      <c r="BG1430" s="32">
        <v>97833669</v>
      </c>
      <c r="BH1430" s="32">
        <v>97833351</v>
      </c>
      <c r="BI1430" s="32"/>
      <c r="BK1430" s="14" t="str">
        <f t="shared" si="1821"/>
        <v>B-965</v>
      </c>
      <c r="BL1430" s="14"/>
      <c r="BM1430" s="25"/>
      <c r="BN1430" s="26"/>
      <c r="BO1430" s="27"/>
      <c r="BP1430" s="26"/>
      <c r="BQ1430" s="28"/>
    </row>
    <row r="1431" spans="1:69" x14ac:dyDescent="0.25">
      <c r="A1431" t="str">
        <f>VLOOKUP(B1431,[2]RH!$B:$BV,72,0)</f>
        <v>Non-Actif</v>
      </c>
      <c r="B1431" s="6">
        <v>1433</v>
      </c>
      <c r="C1431" s="7" t="s">
        <v>65</v>
      </c>
      <c r="D1431" s="7" t="s">
        <v>5694</v>
      </c>
      <c r="E1431" s="7" t="s">
        <v>67</v>
      </c>
      <c r="F1431" s="7" t="s">
        <v>118</v>
      </c>
      <c r="G1431" s="7" t="s">
        <v>220</v>
      </c>
      <c r="H1431" s="7">
        <v>520</v>
      </c>
      <c r="I1431" s="7" t="s">
        <v>5620</v>
      </c>
      <c r="J1431" s="7" t="s">
        <v>281</v>
      </c>
      <c r="K1431" s="7" t="s">
        <v>146</v>
      </c>
      <c r="L1431" s="7" t="s">
        <v>90</v>
      </c>
      <c r="M1431" s="7" t="str">
        <f t="shared" si="1789"/>
        <v>Couturière</v>
      </c>
      <c r="N1431" s="8">
        <v>45042</v>
      </c>
      <c r="P1431" s="7">
        <f t="shared" ca="1" si="1810"/>
        <v>-645</v>
      </c>
      <c r="Q1431" s="8">
        <v>45047</v>
      </c>
      <c r="R1431" s="7" t="s">
        <v>137</v>
      </c>
      <c r="S1431" s="7" t="s">
        <v>5695</v>
      </c>
      <c r="T1431" s="9" t="s">
        <v>156</v>
      </c>
      <c r="U1431" s="7" t="str">
        <f t="shared" si="1799"/>
        <v>Contractuel</v>
      </c>
      <c r="V1431" s="8">
        <v>45042</v>
      </c>
      <c r="W1431" s="8">
        <v>45077</v>
      </c>
      <c r="X1431" s="8"/>
      <c r="Y1431" s="8"/>
      <c r="Z1431" s="8">
        <v>45042</v>
      </c>
      <c r="AA1431" s="7">
        <f t="shared" si="1800"/>
        <v>4</v>
      </c>
      <c r="AB1431" s="7">
        <f t="shared" si="1801"/>
        <v>2023</v>
      </c>
      <c r="AC1431" s="7">
        <f t="shared" si="1802"/>
        <v>2027</v>
      </c>
      <c r="AD1431" s="10" t="e">
        <f t="shared" ref="AD1431:AD1494" ca="1" si="1832">IF(#REF!="Non",(DAYS360(N1431,Q1431)/360),(DAYS360(N1431,TODAY())/360))</f>
        <v>#REF!</v>
      </c>
      <c r="AE1431" s="10" t="e">
        <f t="shared" ca="1" si="1804"/>
        <v>#REF!</v>
      </c>
      <c r="AF1431" s="8">
        <v>34637</v>
      </c>
      <c r="AG1431" s="11">
        <f t="shared" ca="1" si="1805"/>
        <v>30.36986301369863</v>
      </c>
      <c r="AH1431" s="10" t="str">
        <f t="shared" ca="1" si="1806"/>
        <v>&gt;25&lt; 35</v>
      </c>
      <c r="AI1431" s="12"/>
      <c r="AJ1431" s="13"/>
      <c r="AK1431" s="12" t="s">
        <v>5696</v>
      </c>
      <c r="AL1431" s="8">
        <v>41236</v>
      </c>
      <c r="AM1431" s="7" t="s">
        <v>75</v>
      </c>
      <c r="AN1431" s="7" t="s">
        <v>109</v>
      </c>
      <c r="AQ1431" s="14">
        <v>3</v>
      </c>
      <c r="AR1431" s="14">
        <v>1</v>
      </c>
      <c r="AS1431" s="15">
        <f t="shared" si="1807"/>
        <v>45407.25</v>
      </c>
      <c r="AT1431" s="14" t="s">
        <v>163</v>
      </c>
      <c r="AU1431" s="12">
        <v>3.3069999999999999</v>
      </c>
      <c r="AV1431" s="17" t="s">
        <v>92</v>
      </c>
      <c r="AW1431" s="18" t="s">
        <v>2036</v>
      </c>
      <c r="AX1431" s="19">
        <v>80082309378</v>
      </c>
      <c r="AY1431" s="17">
        <v>72</v>
      </c>
      <c r="AZ1431" s="14" t="s">
        <v>152</v>
      </c>
      <c r="BA1431" s="20" t="str">
        <f t="shared" si="1808"/>
        <v>04053138008230937872</v>
      </c>
      <c r="BB1431" s="31">
        <f t="shared" si="1809"/>
        <v>20</v>
      </c>
      <c r="BC1431" s="22" t="s">
        <v>5697</v>
      </c>
      <c r="BD1431" s="23" t="s">
        <v>115</v>
      </c>
      <c r="BF1431" s="8"/>
      <c r="BG1431" s="32">
        <v>21360824</v>
      </c>
      <c r="BH1431" s="32">
        <v>29197778</v>
      </c>
      <c r="BI1431" s="32"/>
      <c r="BK1431" s="14" t="str">
        <f t="shared" si="1821"/>
        <v>B-520</v>
      </c>
      <c r="BL1431" s="14"/>
      <c r="BM1431" s="25"/>
      <c r="BN1431" s="26"/>
      <c r="BO1431" s="27"/>
      <c r="BP1431" s="26"/>
      <c r="BQ1431" s="28"/>
    </row>
    <row r="1432" spans="1:69" x14ac:dyDescent="0.25">
      <c r="A1432" t="str">
        <f>VLOOKUP(B1432,[2]RH!$B:$BV,72,0)</f>
        <v>si</v>
      </c>
      <c r="B1432" s="6">
        <v>1434</v>
      </c>
      <c r="C1432" s="7" t="s">
        <v>100</v>
      </c>
      <c r="D1432" s="7" t="s">
        <v>5698</v>
      </c>
      <c r="E1432" s="7" t="s">
        <v>67</v>
      </c>
      <c r="F1432" s="7" t="s">
        <v>118</v>
      </c>
      <c r="G1432" s="7" t="s">
        <v>220</v>
      </c>
      <c r="H1432" s="7" t="s">
        <v>649</v>
      </c>
      <c r="I1432" s="7" t="s">
        <v>650</v>
      </c>
      <c r="J1432" s="7" t="s">
        <v>281</v>
      </c>
      <c r="K1432" s="7" t="s">
        <v>146</v>
      </c>
      <c r="L1432" s="7" t="s">
        <v>90</v>
      </c>
      <c r="M1432" s="7" t="str">
        <f t="shared" si="1789"/>
        <v>Couturière</v>
      </c>
      <c r="N1432" s="8">
        <v>45045</v>
      </c>
      <c r="P1432" s="7">
        <f t="shared" ca="1" si="1810"/>
        <v>25</v>
      </c>
      <c r="Q1432" s="8"/>
      <c r="R1432" s="7"/>
      <c r="S1432" s="7"/>
      <c r="T1432" s="9" t="s">
        <v>156</v>
      </c>
      <c r="U1432" s="7" t="str">
        <f t="shared" si="1799"/>
        <v>Contractuel</v>
      </c>
      <c r="V1432" s="8">
        <v>45689</v>
      </c>
      <c r="W1432" s="8">
        <f>VLOOKUP(B1432,[1]BASE!$A:$Q,17,0)</f>
        <v>45747</v>
      </c>
      <c r="X1432" s="8"/>
      <c r="Y1432" s="8"/>
      <c r="Z1432" s="8">
        <f>+V1432</f>
        <v>45689</v>
      </c>
      <c r="AA1432" s="7">
        <f t="shared" si="1800"/>
        <v>4</v>
      </c>
      <c r="AB1432" s="7">
        <f t="shared" si="1801"/>
        <v>2023</v>
      </c>
      <c r="AC1432" s="7">
        <f t="shared" si="1802"/>
        <v>2027</v>
      </c>
      <c r="AD1432" s="10" t="e">
        <f t="shared" ref="AD1432:AD1495" ca="1" si="1833">IF(#REF!="Non",(DAYS360(N1432,Q1432)/360),(DAYS360(N1432,TODAY())/360))</f>
        <v>#REF!</v>
      </c>
      <c r="AE1432" s="10" t="e">
        <f t="shared" ca="1" si="1804"/>
        <v>#REF!</v>
      </c>
      <c r="AF1432" s="8">
        <v>33966</v>
      </c>
      <c r="AG1432" s="11">
        <f t="shared" ca="1" si="1805"/>
        <v>32.208219178082189</v>
      </c>
      <c r="AH1432" s="10" t="str">
        <f t="shared" ca="1" si="1806"/>
        <v>&gt;25&lt; 35</v>
      </c>
      <c r="AI1432" s="12">
        <v>16905944</v>
      </c>
      <c r="AJ1432" s="13" t="s">
        <v>73</v>
      </c>
      <c r="AK1432" s="12" t="s">
        <v>5699</v>
      </c>
      <c r="AL1432" s="8">
        <v>41974</v>
      </c>
      <c r="AM1432" s="7" t="s">
        <v>108</v>
      </c>
      <c r="AN1432" s="7" t="s">
        <v>109</v>
      </c>
      <c r="AQ1432">
        <v>3</v>
      </c>
      <c r="AR1432" s="14">
        <v>2</v>
      </c>
      <c r="AS1432" s="15">
        <f t="shared" si="1807"/>
        <v>45775.5</v>
      </c>
      <c r="AT1432" s="14" t="s">
        <v>163</v>
      </c>
      <c r="AU1432" s="12">
        <v>3.3069999999999999</v>
      </c>
      <c r="AV1432" s="17">
        <v>32</v>
      </c>
      <c r="AW1432" s="18" t="s">
        <v>2196</v>
      </c>
      <c r="AX1432" s="19">
        <v>81011727151</v>
      </c>
      <c r="AY1432" s="17">
        <v>71</v>
      </c>
      <c r="AZ1432" s="14" t="s">
        <v>2198</v>
      </c>
      <c r="BA1432" s="20" t="str">
        <f t="shared" si="1808"/>
        <v>32020788101172715171</v>
      </c>
      <c r="BB1432" s="31">
        <f t="shared" si="1809"/>
        <v>20</v>
      </c>
      <c r="BC1432" s="22" t="s">
        <v>5700</v>
      </c>
      <c r="BD1432" s="23" t="s">
        <v>115</v>
      </c>
      <c r="BF1432" s="8"/>
      <c r="BG1432" s="32">
        <v>53184162</v>
      </c>
      <c r="BH1432" s="32"/>
      <c r="BI1432" s="32"/>
      <c r="BJ1432" t="s">
        <v>286</v>
      </c>
      <c r="BK1432" s="14" t="str">
        <f t="shared" si="1821"/>
        <v>B-Panda</v>
      </c>
      <c r="BL1432" s="14" t="s">
        <v>288</v>
      </c>
      <c r="BM1432" s="25"/>
      <c r="BN1432" s="26" t="str">
        <f>BA1432</f>
        <v>32020788101172715171</v>
      </c>
      <c r="BO1432" s="27" t="str">
        <f>D1432</f>
        <v>HABBECHI FEYZA</v>
      </c>
      <c r="BP1432" s="26">
        <f>B1432</f>
        <v>1434</v>
      </c>
      <c r="BQ1432" s="28"/>
    </row>
    <row r="1433" spans="1:69" x14ac:dyDescent="0.25">
      <c r="A1433" t="str">
        <f>VLOOKUP(B1433,[2]RH!$B:$BV,72,0)</f>
        <v>si</v>
      </c>
      <c r="B1433" s="6">
        <v>1435</v>
      </c>
      <c r="C1433" s="7" t="s">
        <v>168</v>
      </c>
      <c r="D1433" s="7" t="s">
        <v>5701</v>
      </c>
      <c r="E1433" s="7" t="s">
        <v>67</v>
      </c>
      <c r="F1433" s="7" t="s">
        <v>118</v>
      </c>
      <c r="G1433" s="7" t="s">
        <v>220</v>
      </c>
      <c r="H1433" s="7" t="s">
        <v>279</v>
      </c>
      <c r="I1433" s="7" t="s">
        <v>280</v>
      </c>
      <c r="J1433" s="7" t="s">
        <v>281</v>
      </c>
      <c r="K1433" s="7" t="s">
        <v>146</v>
      </c>
      <c r="L1433" s="7" t="s">
        <v>90</v>
      </c>
      <c r="M1433" s="7" t="str">
        <f t="shared" si="1789"/>
        <v>Couturière</v>
      </c>
      <c r="N1433" s="8">
        <v>45043</v>
      </c>
      <c r="P1433" s="7">
        <f t="shared" ca="1" si="1810"/>
        <v>25</v>
      </c>
      <c r="Q1433" s="8"/>
      <c r="R1433" s="7"/>
      <c r="S1433" s="7"/>
      <c r="T1433" s="9" t="s">
        <v>156</v>
      </c>
      <c r="U1433" s="7" t="str">
        <f t="shared" si="1799"/>
        <v>Contractuel</v>
      </c>
      <c r="V1433" s="8">
        <v>45689</v>
      </c>
      <c r="W1433" s="8">
        <f>VLOOKUP(B1433,[1]BASE!$A:$Q,17,0)</f>
        <v>45747</v>
      </c>
      <c r="X1433" s="8"/>
      <c r="Y1433" s="8"/>
      <c r="Z1433" s="8">
        <v>45043</v>
      </c>
      <c r="AA1433" s="7">
        <f t="shared" si="1800"/>
        <v>4</v>
      </c>
      <c r="AB1433" s="7">
        <f t="shared" si="1801"/>
        <v>2023</v>
      </c>
      <c r="AC1433" s="7">
        <f t="shared" si="1802"/>
        <v>2027</v>
      </c>
      <c r="AD1433" s="10" t="e">
        <f t="shared" ref="AD1433:AD1496" ca="1" si="1834">IF(#REF!="Non",(DAYS360(N1433,Q1433)/360),(DAYS360(N1433,TODAY())/360))</f>
        <v>#REF!</v>
      </c>
      <c r="AE1433" s="10" t="e">
        <f t="shared" ca="1" si="1804"/>
        <v>#REF!</v>
      </c>
      <c r="AF1433" s="8">
        <v>33506</v>
      </c>
      <c r="AG1433" s="11">
        <f t="shared" ca="1" si="1805"/>
        <v>33.468493150684928</v>
      </c>
      <c r="AH1433" s="10" t="str">
        <f t="shared" ca="1" si="1806"/>
        <v>&gt;25&lt; 35</v>
      </c>
      <c r="AI1433" s="12">
        <v>16797922</v>
      </c>
      <c r="AJ1433" s="13" t="s">
        <v>79</v>
      </c>
      <c r="AK1433" s="12" t="s">
        <v>5702</v>
      </c>
      <c r="AL1433" s="8">
        <v>42762</v>
      </c>
      <c r="AM1433" s="7" t="s">
        <v>108</v>
      </c>
      <c r="AN1433" s="7" t="s">
        <v>76</v>
      </c>
      <c r="AO1433">
        <v>1</v>
      </c>
      <c r="AQ1433">
        <v>3</v>
      </c>
      <c r="AR1433" s="14">
        <v>2</v>
      </c>
      <c r="AS1433" s="15">
        <f t="shared" si="1807"/>
        <v>45773.5</v>
      </c>
      <c r="AT1433" s="14" t="s">
        <v>163</v>
      </c>
      <c r="AU1433" s="12">
        <v>3.3069999999999999</v>
      </c>
      <c r="AV1433" s="17" t="s">
        <v>92</v>
      </c>
      <c r="AW1433" s="18" t="s">
        <v>2036</v>
      </c>
      <c r="AX1433" s="19" t="s">
        <v>5703</v>
      </c>
      <c r="AY1433" s="17">
        <v>63</v>
      </c>
      <c r="AZ1433" s="14" t="s">
        <v>276</v>
      </c>
      <c r="BA1433" s="20" t="str">
        <f t="shared" si="1808"/>
        <v>04053138008238911563</v>
      </c>
      <c r="BB1433" s="31">
        <f t="shared" si="1809"/>
        <v>20</v>
      </c>
      <c r="BC1433" s="22" t="s">
        <v>5704</v>
      </c>
      <c r="BD1433" s="23" t="s">
        <v>115</v>
      </c>
      <c r="BF1433" s="8"/>
      <c r="BG1433" s="32">
        <v>26238504</v>
      </c>
      <c r="BH1433" s="32">
        <v>24987976</v>
      </c>
      <c r="BI1433" s="32"/>
      <c r="BJ1433" t="s">
        <v>714</v>
      </c>
      <c r="BK1433" s="14" t="str">
        <f t="shared" si="1821"/>
        <v>B-Skoda</v>
      </c>
      <c r="BL1433" s="14" t="s">
        <v>595</v>
      </c>
      <c r="BM1433" s="25"/>
      <c r="BN1433" s="26" t="str">
        <f>BA1433</f>
        <v>04053138008238911563</v>
      </c>
      <c r="BO1433" s="27" t="str">
        <f>D1433</f>
        <v>ISMAIL ASMA</v>
      </c>
      <c r="BP1433" s="26">
        <f>B1433</f>
        <v>1435</v>
      </c>
      <c r="BQ1433" s="28"/>
    </row>
    <row r="1434" spans="1:69" x14ac:dyDescent="0.25">
      <c r="A1434" t="str">
        <f>VLOOKUP(B1434,[2]RH!$B:$BV,72,0)</f>
        <v>Non-Actif</v>
      </c>
      <c r="B1434" s="6">
        <v>1436</v>
      </c>
      <c r="C1434" s="7" t="s">
        <v>100</v>
      </c>
      <c r="D1434" s="7" t="s">
        <v>5705</v>
      </c>
      <c r="E1434" s="7" t="s">
        <v>67</v>
      </c>
      <c r="F1434" s="7" t="s">
        <v>118</v>
      </c>
      <c r="G1434" s="7" t="s">
        <v>220</v>
      </c>
      <c r="H1434" s="7" t="s">
        <v>2342</v>
      </c>
      <c r="I1434" s="7"/>
      <c r="J1434" s="7"/>
      <c r="K1434" s="7" t="s">
        <v>146</v>
      </c>
      <c r="L1434" s="7" t="s">
        <v>90</v>
      </c>
      <c r="M1434" s="7" t="str">
        <f t="shared" si="1789"/>
        <v>Couturière</v>
      </c>
      <c r="N1434" s="8">
        <v>45043</v>
      </c>
      <c r="P1434" s="7">
        <f t="shared" ca="1" si="1810"/>
        <v>-615</v>
      </c>
      <c r="Q1434" s="8">
        <v>45083</v>
      </c>
      <c r="R1434" s="7" t="s">
        <v>1728</v>
      </c>
      <c r="S1434" s="7"/>
      <c r="T1434" s="9" t="s">
        <v>156</v>
      </c>
      <c r="U1434" s="7" t="str">
        <f t="shared" si="1799"/>
        <v>Contractuel</v>
      </c>
      <c r="V1434" s="8">
        <v>45043</v>
      </c>
      <c r="W1434" s="8">
        <v>45107</v>
      </c>
      <c r="X1434" s="8"/>
      <c r="Y1434" s="8"/>
      <c r="Z1434" s="8">
        <v>45043</v>
      </c>
      <c r="AA1434" s="7">
        <f t="shared" si="1800"/>
        <v>4</v>
      </c>
      <c r="AB1434" s="7">
        <f t="shared" si="1801"/>
        <v>2023</v>
      </c>
      <c r="AC1434" s="7">
        <f t="shared" si="1802"/>
        <v>2027</v>
      </c>
      <c r="AD1434" s="10" t="e">
        <f t="shared" ref="AD1434:AD1497" ca="1" si="1835">IF(#REF!="Non",(DAYS360(N1434,Q1434)/360),(DAYS360(N1434,TODAY())/360))</f>
        <v>#REF!</v>
      </c>
      <c r="AE1434" s="10" t="e">
        <f t="shared" ca="1" si="1804"/>
        <v>#REF!</v>
      </c>
      <c r="AF1434" s="8">
        <v>34257</v>
      </c>
      <c r="AG1434" s="11">
        <f t="shared" ca="1" si="1805"/>
        <v>31.410958904109588</v>
      </c>
      <c r="AH1434" s="10" t="str">
        <f t="shared" ca="1" si="1806"/>
        <v>&gt;25&lt; 35</v>
      </c>
      <c r="AI1434" s="12">
        <v>45484119</v>
      </c>
      <c r="AJ1434" s="13" t="s">
        <v>73</v>
      </c>
      <c r="AK1434" s="12" t="s">
        <v>5706</v>
      </c>
      <c r="AL1434" s="8">
        <v>44680</v>
      </c>
      <c r="AM1434" s="7" t="s">
        <v>108</v>
      </c>
      <c r="AN1434" s="7" t="s">
        <v>109</v>
      </c>
      <c r="AQ1434" s="14">
        <v>3</v>
      </c>
      <c r="AR1434" s="14">
        <v>1</v>
      </c>
      <c r="AS1434" s="15">
        <f t="shared" si="1807"/>
        <v>45408.25</v>
      </c>
      <c r="AT1434" s="14" t="s">
        <v>163</v>
      </c>
      <c r="AU1434" s="12">
        <v>3.3069999999999999</v>
      </c>
      <c r="AV1434" s="17">
        <v>17</v>
      </c>
      <c r="AW1434" s="18" t="s">
        <v>201</v>
      </c>
      <c r="AX1434" s="19" t="s">
        <v>5707</v>
      </c>
      <c r="AY1434" s="17">
        <v>90</v>
      </c>
      <c r="AZ1434" s="14" t="s">
        <v>203</v>
      </c>
      <c r="BA1434" s="20" t="str">
        <f t="shared" si="1808"/>
        <v>17001000000239237690</v>
      </c>
      <c r="BB1434" s="31">
        <f t="shared" si="1809"/>
        <v>20</v>
      </c>
      <c r="BC1434" s="22" t="s">
        <v>5708</v>
      </c>
      <c r="BD1434" s="23" t="s">
        <v>115</v>
      </c>
      <c r="BF1434" s="8"/>
      <c r="BG1434" s="32">
        <v>58804378</v>
      </c>
      <c r="BH1434" s="32">
        <v>24512340</v>
      </c>
      <c r="BI1434" s="32"/>
      <c r="BK1434" s="14" t="str">
        <f t="shared" si="1821"/>
        <v>-P6</v>
      </c>
      <c r="BL1434" s="14"/>
      <c r="BM1434" s="25"/>
      <c r="BN1434" s="26"/>
      <c r="BO1434" s="27"/>
      <c r="BP1434" s="26"/>
      <c r="BQ1434" s="28"/>
    </row>
    <row r="1435" spans="1:69" x14ac:dyDescent="0.25">
      <c r="A1435" t="str">
        <f>VLOOKUP(B1435,[2]RH!$B:$BV,72,0)</f>
        <v>Non-Actif</v>
      </c>
      <c r="B1435" s="6">
        <v>1437</v>
      </c>
      <c r="C1435" s="7" t="s">
        <v>168</v>
      </c>
      <c r="D1435" s="7" t="s">
        <v>5709</v>
      </c>
      <c r="E1435" s="7" t="s">
        <v>67</v>
      </c>
      <c r="F1435" s="7" t="s">
        <v>118</v>
      </c>
      <c r="G1435" s="7" t="s">
        <v>220</v>
      </c>
      <c r="H1435" s="7">
        <v>520</v>
      </c>
      <c r="I1435" s="7" t="s">
        <v>189</v>
      </c>
      <c r="J1435" s="7" t="s">
        <v>190</v>
      </c>
      <c r="K1435" s="7" t="s">
        <v>146</v>
      </c>
      <c r="L1435" s="7" t="s">
        <v>90</v>
      </c>
      <c r="M1435" s="7" t="str">
        <f t="shared" si="1789"/>
        <v>Couturière</v>
      </c>
      <c r="N1435" s="8">
        <v>45043</v>
      </c>
      <c r="P1435" s="7">
        <f t="shared" ca="1" si="1810"/>
        <v>-645</v>
      </c>
      <c r="Q1435" s="8">
        <v>45056</v>
      </c>
      <c r="R1435" s="7" t="s">
        <v>5710</v>
      </c>
      <c r="S1435" s="7"/>
      <c r="T1435" s="9" t="s">
        <v>156</v>
      </c>
      <c r="U1435" s="7" t="str">
        <f t="shared" si="1799"/>
        <v>Contractuel</v>
      </c>
      <c r="V1435" s="8">
        <v>45043</v>
      </c>
      <c r="W1435" s="8">
        <v>45077</v>
      </c>
      <c r="X1435" s="8"/>
      <c r="Y1435" s="8"/>
      <c r="Z1435" s="8">
        <v>45043</v>
      </c>
      <c r="AA1435" s="7">
        <f t="shared" si="1800"/>
        <v>4</v>
      </c>
      <c r="AB1435" s="7">
        <f t="shared" si="1801"/>
        <v>2023</v>
      </c>
      <c r="AC1435" s="7">
        <f t="shared" si="1802"/>
        <v>2027</v>
      </c>
      <c r="AD1435" s="10" t="e">
        <f t="shared" ref="AD1435:AD1498" ca="1" si="1836">IF(#REF!="Non",(DAYS360(N1435,Q1435)/360),(DAYS360(N1435,TODAY())/360))</f>
        <v>#REF!</v>
      </c>
      <c r="AE1435" s="10" t="e">
        <f t="shared" ca="1" si="1804"/>
        <v>#REF!</v>
      </c>
      <c r="AF1435" s="8">
        <v>30148</v>
      </c>
      <c r="AG1435" s="11">
        <f t="shared" ca="1" si="1805"/>
        <v>42.668493150684931</v>
      </c>
      <c r="AH1435" s="10" t="str">
        <f t="shared" ca="1" si="1806"/>
        <v>&gt;35&lt; 45</v>
      </c>
      <c r="AI1435" s="12">
        <v>12693484</v>
      </c>
      <c r="AJ1435" s="13" t="s">
        <v>82</v>
      </c>
      <c r="AK1435" s="12" t="s">
        <v>5711</v>
      </c>
      <c r="AL1435" s="8">
        <v>44791</v>
      </c>
      <c r="AM1435" s="7" t="s">
        <v>108</v>
      </c>
      <c r="AN1435" s="7" t="s">
        <v>76</v>
      </c>
      <c r="AO1435">
        <v>3</v>
      </c>
      <c r="AQ1435" s="14">
        <v>3</v>
      </c>
      <c r="AR1435" s="14">
        <v>1</v>
      </c>
      <c r="AS1435" s="15">
        <f t="shared" si="1807"/>
        <v>45408.25</v>
      </c>
      <c r="AT1435" s="14" t="s">
        <v>163</v>
      </c>
      <c r="AU1435" s="12">
        <v>3.3069999999999999</v>
      </c>
      <c r="AV1435" s="17" t="s">
        <v>92</v>
      </c>
      <c r="AW1435" s="18">
        <v>13020</v>
      </c>
      <c r="AX1435" s="19" t="s">
        <v>5712</v>
      </c>
      <c r="AY1435" s="17">
        <v>12</v>
      </c>
      <c r="AZ1435" s="14" t="s">
        <v>152</v>
      </c>
      <c r="BA1435" s="20" t="str">
        <f t="shared" si="1808"/>
        <v>04130200008005102212</v>
      </c>
      <c r="BB1435" s="31">
        <f t="shared" si="1809"/>
        <v>20</v>
      </c>
      <c r="BC1435" s="22" t="s">
        <v>5648</v>
      </c>
      <c r="BD1435" s="23" t="s">
        <v>115</v>
      </c>
      <c r="BF1435" s="8"/>
      <c r="BG1435" s="32">
        <v>54212363</v>
      </c>
      <c r="BH1435" s="32"/>
      <c r="BI1435" s="32"/>
      <c r="BK1435" s="14" t="str">
        <f t="shared" si="1821"/>
        <v>A-520</v>
      </c>
      <c r="BL1435" s="14"/>
      <c r="BM1435" s="25"/>
      <c r="BN1435" s="26"/>
      <c r="BO1435" s="27"/>
      <c r="BP1435" s="26"/>
      <c r="BQ1435" s="28"/>
    </row>
    <row r="1436" spans="1:69" x14ac:dyDescent="0.25">
      <c r="A1436" t="str">
        <f>VLOOKUP(B1436,[2]RH!$B:$BV,72,0)</f>
        <v>Non-Actif</v>
      </c>
      <c r="B1436" s="6">
        <v>1438</v>
      </c>
      <c r="C1436" s="7" t="s">
        <v>168</v>
      </c>
      <c r="D1436" s="7" t="s">
        <v>5713</v>
      </c>
      <c r="E1436" s="7" t="s">
        <v>67</v>
      </c>
      <c r="F1436" s="7" t="s">
        <v>118</v>
      </c>
      <c r="G1436" s="7" t="s">
        <v>220</v>
      </c>
      <c r="H1436" s="7">
        <v>520</v>
      </c>
      <c r="I1436" s="7" t="s">
        <v>614</v>
      </c>
      <c r="J1436" s="7" t="s">
        <v>281</v>
      </c>
      <c r="K1436" s="7" t="s">
        <v>146</v>
      </c>
      <c r="L1436" s="7" t="s">
        <v>90</v>
      </c>
      <c r="M1436" s="7" t="str">
        <f t="shared" si="1789"/>
        <v>Couturière</v>
      </c>
      <c r="N1436" s="8">
        <v>45048</v>
      </c>
      <c r="P1436" s="7">
        <f t="shared" ca="1" si="1810"/>
        <v>-645</v>
      </c>
      <c r="Q1436" s="8">
        <v>45079</v>
      </c>
      <c r="R1436" s="7" t="s">
        <v>5714</v>
      </c>
      <c r="S1436" s="7"/>
      <c r="T1436" s="9" t="s">
        <v>156</v>
      </c>
      <c r="U1436" s="7" t="str">
        <f t="shared" si="1799"/>
        <v>Contractuel</v>
      </c>
      <c r="V1436" s="8">
        <v>45048</v>
      </c>
      <c r="W1436" s="8">
        <v>45077</v>
      </c>
      <c r="X1436" s="8"/>
      <c r="Y1436" s="8"/>
      <c r="Z1436" s="8">
        <f>+N1436</f>
        <v>45048</v>
      </c>
      <c r="AA1436" s="7">
        <f t="shared" si="1800"/>
        <v>5</v>
      </c>
      <c r="AB1436" s="7">
        <f t="shared" si="1801"/>
        <v>2023</v>
      </c>
      <c r="AC1436" s="7">
        <f t="shared" si="1802"/>
        <v>2027</v>
      </c>
      <c r="AD1436" s="10" t="e">
        <f t="shared" ref="AD1436:AD1499" ca="1" si="1837">IF(#REF!="Non",(DAYS360(N1436,Q1436)/360),(DAYS360(N1436,TODAY())/360))</f>
        <v>#REF!</v>
      </c>
      <c r="AE1436" s="10" t="e">
        <f t="shared" ca="1" si="1804"/>
        <v>#REF!</v>
      </c>
      <c r="AF1436" s="8">
        <v>29309</v>
      </c>
      <c r="AG1436" s="11">
        <f t="shared" ca="1" si="1805"/>
        <v>44.967123287671235</v>
      </c>
      <c r="AH1436" s="10" t="str">
        <f t="shared" ca="1" si="1806"/>
        <v>&gt;35&lt; 45</v>
      </c>
      <c r="AI1436" s="12"/>
      <c r="AJ1436" s="13"/>
      <c r="AK1436" s="12" t="s">
        <v>5715</v>
      </c>
      <c r="AL1436" s="8">
        <v>44376</v>
      </c>
      <c r="AM1436" s="7" t="s">
        <v>108</v>
      </c>
      <c r="AN1436" s="7" t="s">
        <v>76</v>
      </c>
      <c r="AO1436">
        <v>3</v>
      </c>
      <c r="AQ1436" s="14">
        <v>3</v>
      </c>
      <c r="AR1436" s="14">
        <v>1</v>
      </c>
      <c r="AS1436" s="15">
        <f t="shared" si="1807"/>
        <v>45413.25</v>
      </c>
      <c r="AT1436" s="14" t="s">
        <v>163</v>
      </c>
      <c r="AU1436" s="12">
        <v>3.3069999999999999</v>
      </c>
      <c r="AV1436" s="17">
        <v>17</v>
      </c>
      <c r="AW1436" s="18" t="s">
        <v>201</v>
      </c>
      <c r="AX1436" s="19" t="s">
        <v>5716</v>
      </c>
      <c r="AY1436" s="17" t="s">
        <v>150</v>
      </c>
      <c r="AZ1436" s="14" t="s">
        <v>203</v>
      </c>
      <c r="BA1436" s="20" t="str">
        <f t="shared" si="1808"/>
        <v>17001000000139391807</v>
      </c>
      <c r="BB1436" s="31">
        <f t="shared" si="1809"/>
        <v>20</v>
      </c>
      <c r="BC1436" s="22" t="s">
        <v>5717</v>
      </c>
      <c r="BD1436" s="23" t="s">
        <v>115</v>
      </c>
      <c r="BF1436" s="8"/>
      <c r="BG1436" s="32">
        <v>20087804</v>
      </c>
      <c r="BH1436" s="32">
        <v>22601151</v>
      </c>
      <c r="BI1436" s="32"/>
      <c r="BK1436" s="14" t="str">
        <f t="shared" si="1821"/>
        <v>B-520</v>
      </c>
      <c r="BL1436" s="14"/>
      <c r="BM1436" s="25"/>
      <c r="BN1436" s="26"/>
      <c r="BO1436" s="27"/>
      <c r="BP1436" s="26"/>
      <c r="BQ1436" s="28"/>
    </row>
    <row r="1437" spans="1:69" x14ac:dyDescent="0.25">
      <c r="A1437" t="str">
        <f>VLOOKUP(B1437,[2]RH!$B:$BV,72,0)</f>
        <v>si</v>
      </c>
      <c r="B1437" s="6">
        <v>1439</v>
      </c>
      <c r="C1437" s="7" t="s">
        <v>168</v>
      </c>
      <c r="D1437" s="7" t="s">
        <v>5718</v>
      </c>
      <c r="E1437" s="7" t="s">
        <v>67</v>
      </c>
      <c r="F1437" s="7" t="s">
        <v>118</v>
      </c>
      <c r="G1437" s="7" t="s">
        <v>220</v>
      </c>
      <c r="H1437" s="7" t="s">
        <v>225</v>
      </c>
      <c r="I1437" s="7" t="s">
        <v>614</v>
      </c>
      <c r="J1437" s="7" t="s">
        <v>281</v>
      </c>
      <c r="K1437" s="7" t="s">
        <v>146</v>
      </c>
      <c r="L1437" s="7" t="s">
        <v>90</v>
      </c>
      <c r="M1437" s="7" t="str">
        <f t="shared" si="1789"/>
        <v>Couturière</v>
      </c>
      <c r="N1437" s="8">
        <v>45048</v>
      </c>
      <c r="P1437" s="7">
        <f t="shared" ca="1" si="1810"/>
        <v>25</v>
      </c>
      <c r="Q1437" s="8"/>
      <c r="R1437" s="7"/>
      <c r="S1437" s="7"/>
      <c r="T1437" s="9" t="s">
        <v>156</v>
      </c>
      <c r="U1437" s="7" t="str">
        <f t="shared" si="1799"/>
        <v>Contractuel</v>
      </c>
      <c r="V1437" s="8">
        <v>45689</v>
      </c>
      <c r="W1437" s="8">
        <f>VLOOKUP(B1437,[1]BASE!$A:$Q,17,0)</f>
        <v>45747</v>
      </c>
      <c r="X1437" s="8"/>
      <c r="Y1437" s="8"/>
      <c r="Z1437" s="8">
        <f>+N1437</f>
        <v>45048</v>
      </c>
      <c r="AA1437" s="7">
        <f t="shared" si="1800"/>
        <v>5</v>
      </c>
      <c r="AB1437" s="7">
        <f t="shared" si="1801"/>
        <v>2023</v>
      </c>
      <c r="AC1437" s="7">
        <f t="shared" si="1802"/>
        <v>2027</v>
      </c>
      <c r="AD1437" s="10" t="e">
        <f t="shared" ref="AD1437:AD1500" ca="1" si="1838">IF(#REF!="Non",(DAYS360(N1437,Q1437)/360),(DAYS360(N1437,TODAY())/360))</f>
        <v>#REF!</v>
      </c>
      <c r="AE1437" s="10" t="e">
        <f t="shared" ca="1" si="1804"/>
        <v>#REF!</v>
      </c>
      <c r="AF1437" s="8">
        <v>29958</v>
      </c>
      <c r="AG1437" s="11">
        <f t="shared" ca="1" si="1805"/>
        <v>43.18904109589041</v>
      </c>
      <c r="AH1437" s="10" t="str">
        <f t="shared" ca="1" si="1806"/>
        <v>&gt;35&lt; 45</v>
      </c>
      <c r="AI1437" s="12">
        <v>12496723</v>
      </c>
      <c r="AJ1437" s="13" t="s">
        <v>192</v>
      </c>
      <c r="AK1437" s="12" t="s">
        <v>5719</v>
      </c>
      <c r="AL1437" s="8">
        <v>37004</v>
      </c>
      <c r="AM1437" s="7" t="s">
        <v>108</v>
      </c>
      <c r="AN1437" s="7" t="s">
        <v>76</v>
      </c>
      <c r="AO1437">
        <v>3</v>
      </c>
      <c r="AQ1437">
        <v>3</v>
      </c>
      <c r="AR1437" s="14">
        <v>2</v>
      </c>
      <c r="AS1437" s="15">
        <f t="shared" si="1807"/>
        <v>45778.5</v>
      </c>
      <c r="AT1437" s="14" t="s">
        <v>163</v>
      </c>
      <c r="AU1437" s="12">
        <v>3.3069999999999999</v>
      </c>
      <c r="AV1437" s="17">
        <v>12</v>
      </c>
      <c r="AW1437" s="18">
        <v>40600</v>
      </c>
      <c r="AX1437" s="19" t="s">
        <v>5720</v>
      </c>
      <c r="AY1437" s="17">
        <v>79</v>
      </c>
      <c r="AZ1437" s="14" t="s">
        <v>195</v>
      </c>
      <c r="BA1437" s="20" t="str">
        <f t="shared" si="1808"/>
        <v>12406000000242195579</v>
      </c>
      <c r="BB1437" s="31">
        <f t="shared" si="1809"/>
        <v>20</v>
      </c>
      <c r="BC1437" s="22" t="s">
        <v>5721</v>
      </c>
      <c r="BD1437" s="23" t="s">
        <v>115</v>
      </c>
      <c r="BF1437" s="8">
        <v>45251</v>
      </c>
      <c r="BG1437" s="32">
        <v>21479719</v>
      </c>
      <c r="BH1437" s="32">
        <v>23111381</v>
      </c>
      <c r="BI1437" s="32"/>
      <c r="BJ1437" t="s">
        <v>714</v>
      </c>
      <c r="BK1437" s="14" t="str">
        <f>IF(K1437="CADRE","CADRE",CONCATENATE(J1437,"-",H1437))</f>
        <v>B-P6 AV</v>
      </c>
      <c r="BL1437" s="14" t="s">
        <v>241</v>
      </c>
      <c r="BM1437" s="25"/>
      <c r="BN1437" s="26" t="str">
        <f>BA1437</f>
        <v>12406000000242195579</v>
      </c>
      <c r="BO1437" s="27" t="str">
        <f>D1437</f>
        <v>BEN AMARA HAFSIA</v>
      </c>
      <c r="BP1437" s="26">
        <f>B1437</f>
        <v>1439</v>
      </c>
      <c r="BQ1437" s="28"/>
    </row>
    <row r="1438" spans="1:69" x14ac:dyDescent="0.25">
      <c r="A1438" t="str">
        <f>VLOOKUP(B1438,[2]RH!$B:$BV,72,0)</f>
        <v>si</v>
      </c>
      <c r="B1438" s="6">
        <v>1440</v>
      </c>
      <c r="C1438" s="7" t="s">
        <v>168</v>
      </c>
      <c r="D1438" s="7" t="s">
        <v>5722</v>
      </c>
      <c r="E1438" s="7" t="s">
        <v>67</v>
      </c>
      <c r="F1438" s="7" t="s">
        <v>118</v>
      </c>
      <c r="G1438" s="7" t="s">
        <v>220</v>
      </c>
      <c r="H1438" s="7" t="s">
        <v>225</v>
      </c>
      <c r="I1438" s="7" t="s">
        <v>589</v>
      </c>
      <c r="J1438" s="7" t="s">
        <v>190</v>
      </c>
      <c r="K1438" s="7" t="s">
        <v>146</v>
      </c>
      <c r="L1438" s="7" t="s">
        <v>90</v>
      </c>
      <c r="M1438" s="7" t="str">
        <f t="shared" si="1789"/>
        <v>Couturière</v>
      </c>
      <c r="N1438" s="8">
        <v>45068</v>
      </c>
      <c r="P1438" s="7">
        <f t="shared" ca="1" si="1810"/>
        <v>25</v>
      </c>
      <c r="Q1438" s="8"/>
      <c r="R1438" s="7"/>
      <c r="S1438" s="7"/>
      <c r="T1438" s="9" t="s">
        <v>156</v>
      </c>
      <c r="U1438" s="7" t="str">
        <f t="shared" si="1799"/>
        <v>Contractuel</v>
      </c>
      <c r="V1438" s="8">
        <v>45689</v>
      </c>
      <c r="W1438" s="8">
        <f>VLOOKUP(B1438,[1]BASE!$A:$Q,17,0)</f>
        <v>45747</v>
      </c>
      <c r="X1438" s="8"/>
      <c r="Y1438" s="8"/>
      <c r="Z1438" s="8">
        <v>45068</v>
      </c>
      <c r="AA1438" s="7">
        <f t="shared" si="1800"/>
        <v>5</v>
      </c>
      <c r="AB1438" s="7">
        <f t="shared" si="1801"/>
        <v>2023</v>
      </c>
      <c r="AC1438" s="7">
        <f t="shared" si="1802"/>
        <v>2027</v>
      </c>
      <c r="AD1438" s="10" t="e">
        <f t="shared" ref="AD1438:AD1501" ca="1" si="1839">IF(#REF!="Non",(DAYS360(N1438,Q1438)/360),(DAYS360(N1438,TODAY())/360))</f>
        <v>#REF!</v>
      </c>
      <c r="AE1438" s="10" t="e">
        <f t="shared" ca="1" si="1804"/>
        <v>#REF!</v>
      </c>
      <c r="AF1438" s="8">
        <v>35541</v>
      </c>
      <c r="AG1438" s="11">
        <f t="shared" ca="1" si="1805"/>
        <v>27.893150684931506</v>
      </c>
      <c r="AH1438" s="10" t="str">
        <f t="shared" ca="1" si="1806"/>
        <v>&gt;25&lt; 35</v>
      </c>
      <c r="AI1438" s="12">
        <v>17134618</v>
      </c>
      <c r="AJ1438" s="13" t="s">
        <v>192</v>
      </c>
      <c r="AK1438" s="12" t="s">
        <v>2063</v>
      </c>
      <c r="AL1438" s="8">
        <v>43518</v>
      </c>
      <c r="AM1438" s="7" t="s">
        <v>108</v>
      </c>
      <c r="AN1438" s="7" t="s">
        <v>76</v>
      </c>
      <c r="AO1438">
        <v>1</v>
      </c>
      <c r="AQ1438">
        <v>3</v>
      </c>
      <c r="AR1438" s="14">
        <v>2</v>
      </c>
      <c r="AS1438" s="15">
        <f t="shared" si="1807"/>
        <v>45798.5</v>
      </c>
      <c r="AT1438" s="14" t="s">
        <v>163</v>
      </c>
      <c r="AU1438" s="12">
        <v>3.3069999999999999</v>
      </c>
      <c r="AV1438" s="17">
        <v>17</v>
      </c>
      <c r="AW1438" s="18" t="s">
        <v>201</v>
      </c>
      <c r="AX1438" s="19" t="s">
        <v>5723</v>
      </c>
      <c r="AY1438" s="17">
        <v>10</v>
      </c>
      <c r="AZ1438" s="14" t="s">
        <v>203</v>
      </c>
      <c r="BA1438" s="20" t="str">
        <f t="shared" si="1808"/>
        <v>17001000000327629910</v>
      </c>
      <c r="BB1438" s="31">
        <f t="shared" si="1809"/>
        <v>20</v>
      </c>
      <c r="BC1438" s="22" t="s">
        <v>5724</v>
      </c>
      <c r="BD1438" s="23" t="s">
        <v>5725</v>
      </c>
      <c r="BF1438" s="8"/>
      <c r="BG1438" s="32">
        <v>97156724</v>
      </c>
      <c r="BH1438" s="32">
        <v>27910413</v>
      </c>
      <c r="BI1438" s="32"/>
      <c r="BJ1438" t="s">
        <v>5030</v>
      </c>
      <c r="BK1438" s="14" t="str">
        <f t="shared" si="1821"/>
        <v>A-P6 AV</v>
      </c>
      <c r="BL1438" s="14" t="s">
        <v>595</v>
      </c>
      <c r="BM1438" s="25"/>
      <c r="BN1438" s="26" t="str">
        <f>BA1438</f>
        <v>17001000000327629910</v>
      </c>
      <c r="BO1438" s="27" t="str">
        <f>D1438</f>
        <v xml:space="preserve">TRABELSI SIWAR </v>
      </c>
      <c r="BP1438" s="26">
        <f>B1438</f>
        <v>1440</v>
      </c>
      <c r="BQ1438" s="28"/>
    </row>
    <row r="1439" spans="1:69" x14ac:dyDescent="0.25">
      <c r="A1439" t="str">
        <f>VLOOKUP(B1439,[2]RH!$B:$BV,72,0)</f>
        <v>Non-Actif</v>
      </c>
      <c r="B1439" s="6">
        <v>1441</v>
      </c>
      <c r="C1439" s="7" t="s">
        <v>168</v>
      </c>
      <c r="D1439" s="7" t="s">
        <v>5726</v>
      </c>
      <c r="E1439" s="7" t="s">
        <v>67</v>
      </c>
      <c r="F1439" s="7" t="s">
        <v>118</v>
      </c>
      <c r="G1439" s="7" t="s">
        <v>5325</v>
      </c>
      <c r="H1439" s="7" t="s">
        <v>649</v>
      </c>
      <c r="I1439" s="7" t="s">
        <v>650</v>
      </c>
      <c r="J1439" s="7" t="s">
        <v>281</v>
      </c>
      <c r="K1439" s="7" t="s">
        <v>89</v>
      </c>
      <c r="L1439" s="7" t="s">
        <v>4877</v>
      </c>
      <c r="M1439" s="7" t="str">
        <f t="shared" si="1789"/>
        <v>Contrôle qualité</v>
      </c>
      <c r="N1439" s="8">
        <v>45048</v>
      </c>
      <c r="P1439" s="7">
        <f t="shared" ca="1" si="1810"/>
        <v>-34</v>
      </c>
      <c r="Q1439" s="8">
        <v>45692</v>
      </c>
      <c r="R1439" s="7" t="s">
        <v>1728</v>
      </c>
      <c r="S1439" s="7"/>
      <c r="T1439" s="9" t="s">
        <v>156</v>
      </c>
      <c r="U1439" s="7" t="str">
        <f t="shared" si="1799"/>
        <v>Contractuel</v>
      </c>
      <c r="V1439" s="8">
        <v>45658</v>
      </c>
      <c r="W1439" s="8">
        <v>45688</v>
      </c>
      <c r="X1439" s="8"/>
      <c r="Y1439" s="8"/>
      <c r="Z1439" s="8">
        <v>45048</v>
      </c>
      <c r="AA1439" s="7">
        <f t="shared" si="1800"/>
        <v>5</v>
      </c>
      <c r="AB1439" s="7">
        <f t="shared" si="1801"/>
        <v>2023</v>
      </c>
      <c r="AC1439" s="7">
        <f t="shared" si="1802"/>
        <v>2027</v>
      </c>
      <c r="AD1439" s="10" t="e">
        <f t="shared" ref="AD1439:AD1502" ca="1" si="1840">IF(#REF!="Non",(DAYS360(N1439,Q1439)/360),(DAYS360(N1439,TODAY())/360))</f>
        <v>#REF!</v>
      </c>
      <c r="AE1439" s="10" t="e">
        <f t="shared" ca="1" si="1804"/>
        <v>#REF!</v>
      </c>
      <c r="AF1439" s="8">
        <v>31782</v>
      </c>
      <c r="AG1439" s="11">
        <f t="shared" ca="1" si="1805"/>
        <v>38.19178082191781</v>
      </c>
      <c r="AH1439" s="10" t="str">
        <f t="shared" ca="1" si="1806"/>
        <v>&gt;35&lt; 45</v>
      </c>
      <c r="AI1439" s="12">
        <v>16250573</v>
      </c>
      <c r="AJ1439" s="40" t="s">
        <v>213</v>
      </c>
      <c r="AK1439" s="12" t="s">
        <v>5727</v>
      </c>
      <c r="AL1439" s="8">
        <v>41205</v>
      </c>
      <c r="AM1439" s="7" t="s">
        <v>108</v>
      </c>
      <c r="AN1439" s="7" t="s">
        <v>76</v>
      </c>
      <c r="AO1439">
        <v>2</v>
      </c>
      <c r="AQ1439">
        <v>3</v>
      </c>
      <c r="AR1439" s="14">
        <v>2</v>
      </c>
      <c r="AS1439" s="15">
        <f t="shared" si="1807"/>
        <v>45778.5</v>
      </c>
      <c r="AT1439" s="14" t="s">
        <v>163</v>
      </c>
      <c r="AU1439" s="12">
        <v>3.3069999999999999</v>
      </c>
      <c r="AV1439" s="17" t="s">
        <v>150</v>
      </c>
      <c r="AW1439" s="18" t="s">
        <v>1091</v>
      </c>
      <c r="AX1439" s="19" t="s">
        <v>5728</v>
      </c>
      <c r="AY1439" s="17">
        <v>25</v>
      </c>
      <c r="AZ1439" s="14" t="s">
        <v>174</v>
      </c>
      <c r="BA1439" s="20" t="str">
        <f t="shared" si="1808"/>
        <v>07043010112162478125</v>
      </c>
      <c r="BB1439" s="31">
        <f t="shared" si="1809"/>
        <v>20</v>
      </c>
      <c r="BC1439" s="22" t="s">
        <v>5729</v>
      </c>
      <c r="BD1439" s="23" t="s">
        <v>115</v>
      </c>
      <c r="BF1439" s="8"/>
      <c r="BG1439" s="32">
        <v>27183966</v>
      </c>
      <c r="BH1439" s="32">
        <v>29472350</v>
      </c>
      <c r="BI1439" s="32"/>
      <c r="BJ1439" t="s">
        <v>286</v>
      </c>
      <c r="BK1439" s="14" t="str">
        <f t="shared" si="1821"/>
        <v>B-Panda</v>
      </c>
      <c r="BL1439" s="14" t="s">
        <v>288</v>
      </c>
      <c r="BM1439" s="25"/>
      <c r="BN1439" s="26"/>
      <c r="BO1439" s="27"/>
      <c r="BP1439" s="26"/>
      <c r="BQ1439" s="28"/>
    </row>
    <row r="1440" spans="1:69" x14ac:dyDescent="0.25">
      <c r="A1440" t="str">
        <f>VLOOKUP(B1440,[2]RH!$B:$BV,72,0)</f>
        <v>Non-Actif</v>
      </c>
      <c r="B1440" s="6">
        <v>1442</v>
      </c>
      <c r="C1440" s="7" t="s">
        <v>100</v>
      </c>
      <c r="D1440" s="7" t="s">
        <v>5730</v>
      </c>
      <c r="E1440" s="7" t="s">
        <v>67</v>
      </c>
      <c r="F1440" s="7" t="s">
        <v>158</v>
      </c>
      <c r="G1440" s="7" t="s">
        <v>159</v>
      </c>
      <c r="H1440" s="7" t="s">
        <v>158</v>
      </c>
      <c r="I1440" s="7" t="s">
        <v>542</v>
      </c>
      <c r="J1440" s="7"/>
      <c r="K1440" s="7" t="s">
        <v>146</v>
      </c>
      <c r="L1440" s="7" t="s">
        <v>4877</v>
      </c>
      <c r="M1440" s="7" t="str">
        <f t="shared" si="1789"/>
        <v>Coupeur</v>
      </c>
      <c r="N1440" s="8">
        <v>45048</v>
      </c>
      <c r="P1440" s="7">
        <f t="shared" ca="1" si="1810"/>
        <v>-615</v>
      </c>
      <c r="Q1440" s="8">
        <v>45108</v>
      </c>
      <c r="R1440" s="7" t="s">
        <v>1728</v>
      </c>
      <c r="S1440" s="7"/>
      <c r="T1440" s="9" t="s">
        <v>156</v>
      </c>
      <c r="U1440" s="7" t="str">
        <f t="shared" si="1799"/>
        <v>Contractuel</v>
      </c>
      <c r="V1440" s="8">
        <v>45048</v>
      </c>
      <c r="W1440" s="8">
        <v>45107</v>
      </c>
      <c r="X1440" s="8"/>
      <c r="Y1440" s="8"/>
      <c r="Z1440" s="8">
        <v>45048</v>
      </c>
      <c r="AA1440" s="7">
        <f t="shared" si="1800"/>
        <v>5</v>
      </c>
      <c r="AB1440" s="7">
        <f t="shared" si="1801"/>
        <v>2023</v>
      </c>
      <c r="AC1440" s="7">
        <f t="shared" si="1802"/>
        <v>2027</v>
      </c>
      <c r="AD1440" s="10" t="e">
        <f t="shared" ref="AD1440:AD1503" ca="1" si="1841">IF(#REF!="Non",(DAYS360(N1440,Q1440)/360),(DAYS360(N1440,TODAY())/360))</f>
        <v>#REF!</v>
      </c>
      <c r="AE1440" s="10" t="e">
        <f t="shared" ca="1" si="1804"/>
        <v>#REF!</v>
      </c>
      <c r="AF1440" s="8">
        <v>35729</v>
      </c>
      <c r="AG1440" s="11">
        <f t="shared" ca="1" si="1805"/>
        <v>27.378082191780823</v>
      </c>
      <c r="AH1440" s="10" t="str">
        <f t="shared" ca="1" si="1806"/>
        <v>&gt;25&lt; 35</v>
      </c>
      <c r="AI1440" s="12"/>
      <c r="AJ1440" s="13"/>
      <c r="AK1440" s="12" t="s">
        <v>5731</v>
      </c>
      <c r="AL1440" s="8">
        <v>41815</v>
      </c>
      <c r="AM1440" s="7" t="s">
        <v>108</v>
      </c>
      <c r="AN1440" s="7" t="s">
        <v>109</v>
      </c>
      <c r="AQ1440" s="14">
        <v>3</v>
      </c>
      <c r="AR1440" s="14">
        <v>1</v>
      </c>
      <c r="AS1440" s="15">
        <f t="shared" si="1807"/>
        <v>45413.25</v>
      </c>
      <c r="AT1440" s="14" t="s">
        <v>163</v>
      </c>
      <c r="AU1440" s="12">
        <v>3.3069999999999999</v>
      </c>
      <c r="AV1440" s="17">
        <v>17</v>
      </c>
      <c r="AW1440" s="18" t="s">
        <v>201</v>
      </c>
      <c r="AX1440" s="19" t="s">
        <v>5732</v>
      </c>
      <c r="AY1440" s="17">
        <v>68</v>
      </c>
      <c r="AZ1440" s="14" t="s">
        <v>203</v>
      </c>
      <c r="BA1440" s="20" t="str">
        <f t="shared" si="1808"/>
        <v>17001000000267694968</v>
      </c>
      <c r="BB1440" s="31">
        <f t="shared" si="1809"/>
        <v>20</v>
      </c>
      <c r="BC1440" s="22" t="s">
        <v>5233</v>
      </c>
      <c r="BD1440" s="23" t="s">
        <v>115</v>
      </c>
      <c r="BF1440" s="8">
        <v>45083</v>
      </c>
      <c r="BG1440" s="32">
        <v>50319415</v>
      </c>
      <c r="BH1440" s="32">
        <v>25596857</v>
      </c>
      <c r="BI1440" s="32"/>
      <c r="BK1440" s="14" t="str">
        <f t="shared" si="1821"/>
        <v>-COUPE</v>
      </c>
      <c r="BL1440" s="14"/>
      <c r="BM1440" s="25"/>
      <c r="BN1440" s="26"/>
      <c r="BO1440" s="27"/>
      <c r="BP1440" s="26"/>
      <c r="BQ1440" s="28"/>
    </row>
    <row r="1441" spans="1:69" x14ac:dyDescent="0.25">
      <c r="A1441" t="str">
        <f>VLOOKUP(B1441,[2]RH!$B:$BV,72,0)</f>
        <v>Non-Actif</v>
      </c>
      <c r="B1441" s="6">
        <v>1443</v>
      </c>
      <c r="C1441" s="7" t="s">
        <v>65</v>
      </c>
      <c r="D1441" s="7" t="s">
        <v>5733</v>
      </c>
      <c r="E1441" s="7" t="s">
        <v>67</v>
      </c>
      <c r="F1441" s="7" t="s">
        <v>158</v>
      </c>
      <c r="G1441" s="7" t="s">
        <v>159</v>
      </c>
      <c r="H1441" s="7" t="s">
        <v>158</v>
      </c>
      <c r="I1441" s="7" t="s">
        <v>542</v>
      </c>
      <c r="J1441" s="7"/>
      <c r="K1441" s="7" t="s">
        <v>146</v>
      </c>
      <c r="L1441" s="7" t="s">
        <v>4877</v>
      </c>
      <c r="M1441" s="7" t="str">
        <f t="shared" si="1789"/>
        <v>Coupeur</v>
      </c>
      <c r="N1441" s="8">
        <v>45048</v>
      </c>
      <c r="P1441" s="7">
        <f t="shared" ca="1" si="1810"/>
        <v>-615</v>
      </c>
      <c r="Q1441" s="8">
        <v>45107</v>
      </c>
      <c r="R1441" s="7" t="s">
        <v>2493</v>
      </c>
      <c r="S1441" s="7"/>
      <c r="T1441" s="9" t="s">
        <v>156</v>
      </c>
      <c r="U1441" s="7" t="str">
        <f t="shared" si="1799"/>
        <v>Contractuel</v>
      </c>
      <c r="V1441" s="8">
        <v>45048</v>
      </c>
      <c r="W1441" s="8">
        <v>45107</v>
      </c>
      <c r="X1441" s="8"/>
      <c r="Y1441" s="8"/>
      <c r="Z1441" s="8">
        <v>45048</v>
      </c>
      <c r="AA1441" s="7">
        <f t="shared" si="1800"/>
        <v>5</v>
      </c>
      <c r="AB1441" s="7">
        <f t="shared" si="1801"/>
        <v>2023</v>
      </c>
      <c r="AC1441" s="7">
        <f t="shared" si="1802"/>
        <v>2027</v>
      </c>
      <c r="AD1441" s="10" t="e">
        <f t="shared" ref="AD1441:AD1504" ca="1" si="1842">IF(#REF!="Non",(DAYS360(N1441,Q1441)/360),(DAYS360(N1441,TODAY())/360))</f>
        <v>#REF!</v>
      </c>
      <c r="AE1441" s="10" t="e">
        <f t="shared" ca="1" si="1804"/>
        <v>#REF!</v>
      </c>
      <c r="AF1441" s="8">
        <v>37976</v>
      </c>
      <c r="AG1441" s="11">
        <f t="shared" ca="1" si="1805"/>
        <v>21.221917808219178</v>
      </c>
      <c r="AH1441" s="10" t="str">
        <f t="shared" ca="1" si="1806"/>
        <v>&lt; 25</v>
      </c>
      <c r="AI1441" s="12"/>
      <c r="AJ1441" s="13"/>
      <c r="AK1441" s="12" t="s">
        <v>5734</v>
      </c>
      <c r="AL1441" s="8">
        <v>44897</v>
      </c>
      <c r="AM1441" s="7" t="s">
        <v>75</v>
      </c>
      <c r="AN1441" s="7" t="s">
        <v>109</v>
      </c>
      <c r="AQ1441" s="14">
        <v>3</v>
      </c>
      <c r="AR1441" s="14">
        <v>1</v>
      </c>
      <c r="AS1441" s="15">
        <f t="shared" si="1807"/>
        <v>45413.25</v>
      </c>
      <c r="AT1441" s="14" t="s">
        <v>163</v>
      </c>
      <c r="AU1441" s="12">
        <v>3.3069999999999999</v>
      </c>
      <c r="AV1441" s="17" t="s">
        <v>92</v>
      </c>
      <c r="AW1441" s="18" t="s">
        <v>2036</v>
      </c>
      <c r="AX1441" s="19">
        <v>80082440959</v>
      </c>
      <c r="AY1441" s="17">
        <v>22</v>
      </c>
      <c r="AZ1441" s="14" t="s">
        <v>152</v>
      </c>
      <c r="BA1441" s="20" t="str">
        <f t="shared" si="1808"/>
        <v>04053138008244095922</v>
      </c>
      <c r="BB1441" s="31">
        <f t="shared" si="1809"/>
        <v>20</v>
      </c>
      <c r="BC1441" s="22" t="s">
        <v>5735</v>
      </c>
      <c r="BD1441" s="23" t="s">
        <v>115</v>
      </c>
      <c r="BF1441" s="8"/>
      <c r="BG1441" s="32">
        <v>26301651</v>
      </c>
      <c r="BH1441" s="32">
        <v>26304730</v>
      </c>
      <c r="BI1441" s="32"/>
      <c r="BK1441" s="14" t="str">
        <f t="shared" si="1821"/>
        <v>-COUPE</v>
      </c>
      <c r="BL1441" s="14"/>
      <c r="BM1441" s="25"/>
      <c r="BN1441" s="26"/>
      <c r="BO1441" s="27"/>
      <c r="BP1441" s="26"/>
      <c r="BQ1441" s="28"/>
    </row>
    <row r="1442" spans="1:69" x14ac:dyDescent="0.25">
      <c r="A1442" t="str">
        <f>VLOOKUP(B1442,[2]RH!$B:$BV,72,0)</f>
        <v>si</v>
      </c>
      <c r="B1442" s="6">
        <v>1444</v>
      </c>
      <c r="C1442" s="7" t="s">
        <v>100</v>
      </c>
      <c r="D1442" s="7" t="s">
        <v>5736</v>
      </c>
      <c r="E1442" s="7" t="s">
        <v>67</v>
      </c>
      <c r="F1442" s="7" t="s">
        <v>118</v>
      </c>
      <c r="G1442" s="7" t="s">
        <v>220</v>
      </c>
      <c r="H1442" s="7" t="s">
        <v>279</v>
      </c>
      <c r="I1442" s="7" t="s">
        <v>280</v>
      </c>
      <c r="J1442" s="7" t="s">
        <v>281</v>
      </c>
      <c r="K1442" s="7" t="s">
        <v>146</v>
      </c>
      <c r="L1442" s="7" t="s">
        <v>90</v>
      </c>
      <c r="M1442" s="7" t="str">
        <f t="shared" si="1789"/>
        <v>Couturière</v>
      </c>
      <c r="N1442" s="8">
        <v>45049</v>
      </c>
      <c r="P1442" s="7">
        <f t="shared" ca="1" si="1810"/>
        <v>25</v>
      </c>
      <c r="Q1442" s="8"/>
      <c r="R1442" s="7"/>
      <c r="S1442" s="7"/>
      <c r="T1442" s="9" t="s">
        <v>156</v>
      </c>
      <c r="U1442" s="7" t="str">
        <f t="shared" si="1799"/>
        <v>Contractuel</v>
      </c>
      <c r="V1442" s="8">
        <v>45689</v>
      </c>
      <c r="W1442" s="8">
        <f>VLOOKUP(B1442,[1]BASE!$A:$Q,17,0)</f>
        <v>45747</v>
      </c>
      <c r="X1442" s="8"/>
      <c r="Y1442" s="8"/>
      <c r="Z1442" s="8">
        <v>45049</v>
      </c>
      <c r="AA1442" s="7">
        <f t="shared" si="1800"/>
        <v>5</v>
      </c>
      <c r="AB1442" s="7">
        <f t="shared" si="1801"/>
        <v>2023</v>
      </c>
      <c r="AC1442" s="7">
        <f t="shared" si="1802"/>
        <v>2027</v>
      </c>
      <c r="AD1442" s="10" t="e">
        <f t="shared" ref="AD1442:AD1505" ca="1" si="1843">IF(#REF!="Non",(DAYS360(N1442,Q1442)/360),(DAYS360(N1442,TODAY())/360))</f>
        <v>#REF!</v>
      </c>
      <c r="AE1442" s="10" t="e">
        <f t="shared" ca="1" si="1804"/>
        <v>#REF!</v>
      </c>
      <c r="AF1442" s="8">
        <v>27452</v>
      </c>
      <c r="AG1442" s="11">
        <f t="shared" ca="1" si="1805"/>
        <v>50.054794520547944</v>
      </c>
      <c r="AH1442" s="10" t="str">
        <f t="shared" ca="1" si="1806"/>
        <v>&gt;45&lt; 55</v>
      </c>
      <c r="AI1442" s="12">
        <v>12380906</v>
      </c>
      <c r="AJ1442" s="13" t="s">
        <v>150</v>
      </c>
      <c r="AK1442" s="12" t="s">
        <v>5737</v>
      </c>
      <c r="AL1442" s="8">
        <v>43144</v>
      </c>
      <c r="AM1442" s="7" t="s">
        <v>108</v>
      </c>
      <c r="AN1442" s="7" t="s">
        <v>109</v>
      </c>
      <c r="AQ1442">
        <v>3</v>
      </c>
      <c r="AR1442" s="14">
        <v>2</v>
      </c>
      <c r="AS1442" s="15">
        <f t="shared" si="1807"/>
        <v>45779.5</v>
      </c>
      <c r="AT1442" s="14" t="s">
        <v>163</v>
      </c>
      <c r="AU1442" s="12">
        <v>3.3069999999999999</v>
      </c>
      <c r="AV1442" s="17">
        <v>17</v>
      </c>
      <c r="AW1442" s="18" t="s">
        <v>201</v>
      </c>
      <c r="AX1442" s="19" t="s">
        <v>5738</v>
      </c>
      <c r="AY1442" s="17">
        <v>48</v>
      </c>
      <c r="AZ1442" s="14" t="s">
        <v>203</v>
      </c>
      <c r="BA1442" s="20" t="str">
        <f t="shared" si="1808"/>
        <v>17001000000306605548</v>
      </c>
      <c r="BB1442" s="31">
        <f t="shared" si="1809"/>
        <v>20</v>
      </c>
      <c r="BC1442" s="22" t="s">
        <v>2984</v>
      </c>
      <c r="BD1442" s="23" t="s">
        <v>341</v>
      </c>
      <c r="BF1442" s="8">
        <v>45176</v>
      </c>
      <c r="BG1442" s="32">
        <v>26231815</v>
      </c>
      <c r="BH1442" s="32">
        <v>93804910</v>
      </c>
      <c r="BI1442" s="32"/>
      <c r="BJ1442" t="s">
        <v>4109</v>
      </c>
      <c r="BK1442" s="14" t="str">
        <f t="shared" si="1821"/>
        <v>B-Skoda</v>
      </c>
      <c r="BL1442" s="14" t="s">
        <v>595</v>
      </c>
      <c r="BM1442" s="25"/>
      <c r="BN1442" s="26" t="str">
        <f>BA1442</f>
        <v>17001000000306605548</v>
      </c>
      <c r="BO1442" s="27" t="str">
        <f>D1442</f>
        <v>AOUINI LAMIA</v>
      </c>
      <c r="BP1442" s="26">
        <f>B1442</f>
        <v>1444</v>
      </c>
      <c r="BQ1442" s="28"/>
    </row>
    <row r="1443" spans="1:69" x14ac:dyDescent="0.25">
      <c r="A1443" t="str">
        <f>VLOOKUP(B1443,[2]RH!$B:$BV,72,0)</f>
        <v>Non-Actif</v>
      </c>
      <c r="B1443" s="6">
        <v>1445</v>
      </c>
      <c r="C1443" s="7" t="s">
        <v>100</v>
      </c>
      <c r="D1443" s="7" t="s">
        <v>5739</v>
      </c>
      <c r="E1443" s="7" t="s">
        <v>67</v>
      </c>
      <c r="F1443" s="7" t="s">
        <v>118</v>
      </c>
      <c r="G1443" s="7" t="s">
        <v>220</v>
      </c>
      <c r="H1443" s="7" t="s">
        <v>2342</v>
      </c>
      <c r="I1443" s="7"/>
      <c r="J1443" s="7"/>
      <c r="K1443" s="7" t="s">
        <v>146</v>
      </c>
      <c r="L1443" s="7" t="s">
        <v>90</v>
      </c>
      <c r="M1443" s="7" t="str">
        <f t="shared" si="1789"/>
        <v>Couturière</v>
      </c>
      <c r="N1443" s="8">
        <v>45049</v>
      </c>
      <c r="P1443" s="7">
        <f t="shared" ca="1" si="1810"/>
        <v>-645</v>
      </c>
      <c r="Q1443" s="8">
        <v>45052</v>
      </c>
      <c r="R1443" s="7" t="s">
        <v>5740</v>
      </c>
      <c r="S1443" s="7"/>
      <c r="T1443" s="9" t="s">
        <v>156</v>
      </c>
      <c r="U1443" s="7" t="str">
        <f t="shared" si="1799"/>
        <v>Contractuel</v>
      </c>
      <c r="V1443" s="8">
        <v>45049</v>
      </c>
      <c r="W1443" s="8">
        <v>45077</v>
      </c>
      <c r="X1443" s="8"/>
      <c r="Y1443" s="8"/>
      <c r="Z1443" s="8">
        <v>45049</v>
      </c>
      <c r="AA1443" s="7">
        <f t="shared" si="1800"/>
        <v>5</v>
      </c>
      <c r="AB1443" s="7">
        <f t="shared" si="1801"/>
        <v>2023</v>
      </c>
      <c r="AC1443" s="7">
        <f t="shared" si="1802"/>
        <v>2027</v>
      </c>
      <c r="AD1443" s="10" t="e">
        <f t="shared" ref="AD1443:AD1506" ca="1" si="1844">IF(#REF!="Non",(DAYS360(N1443,Q1443)/360),(DAYS360(N1443,TODAY())/360))</f>
        <v>#REF!</v>
      </c>
      <c r="AE1443" s="10" t="e">
        <f t="shared" ca="1" si="1804"/>
        <v>#REF!</v>
      </c>
      <c r="AF1443" s="8">
        <v>31877</v>
      </c>
      <c r="AG1443" s="11">
        <f t="shared" ca="1" si="1805"/>
        <v>37.93150684931507</v>
      </c>
      <c r="AH1443" s="10" t="str">
        <f t="shared" ca="1" si="1806"/>
        <v>&gt;35&lt; 45</v>
      </c>
      <c r="AI1443" s="12">
        <v>16442659</v>
      </c>
      <c r="AJ1443" s="40" t="s">
        <v>213</v>
      </c>
      <c r="AK1443" s="12" t="s">
        <v>5741</v>
      </c>
      <c r="AL1443" s="8">
        <v>39988</v>
      </c>
      <c r="AM1443" s="7" t="s">
        <v>108</v>
      </c>
      <c r="AN1443" s="7" t="s">
        <v>109</v>
      </c>
      <c r="AQ1443" s="14">
        <v>3</v>
      </c>
      <c r="AR1443" s="14">
        <v>1</v>
      </c>
      <c r="AS1443" s="15">
        <f t="shared" si="1807"/>
        <v>45414.25</v>
      </c>
      <c r="AT1443" s="14" t="s">
        <v>163</v>
      </c>
      <c r="AU1443" s="12">
        <v>3.3069999999999999</v>
      </c>
      <c r="AV1443" s="17"/>
      <c r="AW1443" s="18"/>
      <c r="AX1443" s="19"/>
      <c r="AY1443" s="17"/>
      <c r="AZ1443" s="14"/>
      <c r="BA1443" s="20" t="str">
        <f t="shared" si="1808"/>
        <v/>
      </c>
      <c r="BB1443" s="31">
        <f t="shared" si="1809"/>
        <v>0</v>
      </c>
      <c r="BC1443" s="22" t="s">
        <v>5729</v>
      </c>
      <c r="BD1443" s="23" t="s">
        <v>115</v>
      </c>
      <c r="BF1443" s="8"/>
      <c r="BG1443" s="32">
        <v>24729181</v>
      </c>
      <c r="BH1443" s="32">
        <v>26784436</v>
      </c>
      <c r="BI1443" s="32"/>
      <c r="BK1443" s="14" t="str">
        <f t="shared" si="1821"/>
        <v>-P6</v>
      </c>
      <c r="BL1443" s="14"/>
      <c r="BM1443" s="25"/>
      <c r="BN1443" s="26"/>
      <c r="BO1443" s="27"/>
      <c r="BP1443" s="26"/>
      <c r="BQ1443" s="28"/>
    </row>
    <row r="1444" spans="1:69" x14ac:dyDescent="0.25">
      <c r="A1444" t="str">
        <f>VLOOKUP(B1444,[2]RH!$B:$BV,72,0)</f>
        <v>si</v>
      </c>
      <c r="B1444" s="6">
        <v>1446</v>
      </c>
      <c r="C1444" s="7" t="s">
        <v>168</v>
      </c>
      <c r="D1444" s="7" t="s">
        <v>5742</v>
      </c>
      <c r="E1444" s="7" t="s">
        <v>67</v>
      </c>
      <c r="F1444" s="7" t="s">
        <v>118</v>
      </c>
      <c r="G1444" s="7" t="s">
        <v>220</v>
      </c>
      <c r="H1444" s="7" t="s">
        <v>2398</v>
      </c>
      <c r="I1444" s="7" t="s">
        <v>2506</v>
      </c>
      <c r="J1444" s="7" t="s">
        <v>190</v>
      </c>
      <c r="K1444" s="7" t="s">
        <v>146</v>
      </c>
      <c r="L1444" s="7" t="s">
        <v>90</v>
      </c>
      <c r="M1444" s="7" t="str">
        <f t="shared" si="1789"/>
        <v>Couturière</v>
      </c>
      <c r="N1444" s="8">
        <v>45049</v>
      </c>
      <c r="P1444" s="7">
        <f t="shared" ca="1" si="1810"/>
        <v>25</v>
      </c>
      <c r="Q1444" s="8"/>
      <c r="R1444" s="7"/>
      <c r="S1444" s="7"/>
      <c r="T1444" s="9" t="s">
        <v>156</v>
      </c>
      <c r="U1444" s="7" t="str">
        <f t="shared" si="1799"/>
        <v>Contractuel</v>
      </c>
      <c r="V1444" s="8">
        <v>45689</v>
      </c>
      <c r="W1444" s="8">
        <f>VLOOKUP(B1444,[1]BASE!$A:$Q,17,0)</f>
        <v>45747</v>
      </c>
      <c r="X1444" s="8"/>
      <c r="Y1444" s="8"/>
      <c r="Z1444" s="8">
        <v>45049</v>
      </c>
      <c r="AA1444" s="7">
        <f t="shared" si="1800"/>
        <v>5</v>
      </c>
      <c r="AB1444" s="7">
        <f t="shared" si="1801"/>
        <v>2023</v>
      </c>
      <c r="AC1444" s="7">
        <f t="shared" si="1802"/>
        <v>2027</v>
      </c>
      <c r="AD1444" s="10" t="e">
        <f t="shared" ref="AD1444:AD1507" ca="1" si="1845">IF(#REF!="Non",(DAYS360(N1444,Q1444)/360),(DAYS360(N1444,TODAY())/360))</f>
        <v>#REF!</v>
      </c>
      <c r="AE1444" s="10" t="e">
        <f t="shared" ca="1" si="1804"/>
        <v>#REF!</v>
      </c>
      <c r="AF1444" s="8">
        <v>28180</v>
      </c>
      <c r="AG1444" s="11">
        <f t="shared" ca="1" si="1805"/>
        <v>48.060273972602737</v>
      </c>
      <c r="AH1444" s="10" t="str">
        <f t="shared" ca="1" si="1806"/>
        <v>&gt;45&lt; 55</v>
      </c>
      <c r="AI1444" s="12">
        <v>12155314</v>
      </c>
      <c r="AJ1444" s="13" t="s">
        <v>170</v>
      </c>
      <c r="AK1444" s="12" t="s">
        <v>5743</v>
      </c>
      <c r="AL1444" s="8">
        <v>42990</v>
      </c>
      <c r="AM1444" s="7" t="s">
        <v>108</v>
      </c>
      <c r="AN1444" s="7" t="s">
        <v>76</v>
      </c>
      <c r="AO1444">
        <v>1</v>
      </c>
      <c r="AQ1444">
        <v>3</v>
      </c>
      <c r="AR1444" s="14">
        <v>2</v>
      </c>
      <c r="AS1444" s="15">
        <f t="shared" si="1807"/>
        <v>45779.5</v>
      </c>
      <c r="AT1444" s="14" t="s">
        <v>163</v>
      </c>
      <c r="AU1444" s="12">
        <v>3.3069999999999999</v>
      </c>
      <c r="AV1444" s="17">
        <v>17</v>
      </c>
      <c r="AW1444" s="18">
        <v>53594</v>
      </c>
      <c r="AX1444" s="19" t="s">
        <v>5744</v>
      </c>
      <c r="AY1444" s="17">
        <v>39</v>
      </c>
      <c r="AZ1444" s="14" t="s">
        <v>203</v>
      </c>
      <c r="BA1444" s="20" t="str">
        <f t="shared" si="1808"/>
        <v>17535940174329529339</v>
      </c>
      <c r="BB1444" s="31">
        <f t="shared" si="1809"/>
        <v>20</v>
      </c>
      <c r="BC1444" s="22" t="s">
        <v>5745</v>
      </c>
      <c r="BD1444" s="23" t="s">
        <v>341</v>
      </c>
      <c r="BF1444" s="8">
        <v>45272</v>
      </c>
      <c r="BG1444" s="32">
        <v>92670106</v>
      </c>
      <c r="BH1444" s="32">
        <v>21959019</v>
      </c>
      <c r="BI1444" s="32"/>
      <c r="BJ1444" t="s">
        <v>4109</v>
      </c>
      <c r="BK1444" s="14" t="str">
        <f t="shared" si="1821"/>
        <v>A-P7 AR</v>
      </c>
      <c r="BL1444" s="14" t="s">
        <v>595</v>
      </c>
      <c r="BM1444" s="25"/>
      <c r="BN1444" s="26" t="str">
        <f>BA1444</f>
        <v>17535940174329529339</v>
      </c>
      <c r="BO1444" s="27" t="str">
        <f>D1444</f>
        <v>GUESMI ZOHRA</v>
      </c>
      <c r="BP1444" s="26">
        <f>B1444</f>
        <v>1446</v>
      </c>
      <c r="BQ1444" s="28"/>
    </row>
    <row r="1445" spans="1:69" x14ac:dyDescent="0.25">
      <c r="A1445" t="str">
        <f>VLOOKUP(B1445,[2]RH!$B:$BV,72,0)</f>
        <v>si</v>
      </c>
      <c r="B1445" s="6">
        <v>1447</v>
      </c>
      <c r="C1445" s="7" t="s">
        <v>168</v>
      </c>
      <c r="D1445" s="7" t="s">
        <v>5746</v>
      </c>
      <c r="E1445" s="7" t="s">
        <v>67</v>
      </c>
      <c r="F1445" s="7" t="s">
        <v>118</v>
      </c>
      <c r="G1445" s="7" t="s">
        <v>220</v>
      </c>
      <c r="H1445" s="80" t="s">
        <v>649</v>
      </c>
      <c r="I1445" s="7" t="s">
        <v>709</v>
      </c>
      <c r="J1445" s="7" t="s">
        <v>190</v>
      </c>
      <c r="K1445" s="7" t="s">
        <v>146</v>
      </c>
      <c r="L1445" s="7" t="s">
        <v>90</v>
      </c>
      <c r="M1445" s="7" t="str">
        <f t="shared" si="1789"/>
        <v>Couturière</v>
      </c>
      <c r="N1445" s="8">
        <v>45049</v>
      </c>
      <c r="P1445" s="7">
        <f t="shared" ca="1" si="1810"/>
        <v>25</v>
      </c>
      <c r="Q1445" s="8"/>
      <c r="R1445" s="7"/>
      <c r="S1445" s="7"/>
      <c r="T1445" s="9" t="s">
        <v>156</v>
      </c>
      <c r="U1445" s="7" t="str">
        <f t="shared" si="1799"/>
        <v>Contractuel</v>
      </c>
      <c r="V1445" s="8">
        <v>45689</v>
      </c>
      <c r="W1445" s="8">
        <f>VLOOKUP(B1445,[1]BASE!$A:$Q,17,0)</f>
        <v>45747</v>
      </c>
      <c r="X1445" s="8"/>
      <c r="Y1445" s="8"/>
      <c r="Z1445" s="8">
        <v>45049</v>
      </c>
      <c r="AA1445" s="7">
        <f t="shared" si="1800"/>
        <v>5</v>
      </c>
      <c r="AB1445" s="7">
        <f t="shared" si="1801"/>
        <v>2023</v>
      </c>
      <c r="AC1445" s="7">
        <f t="shared" si="1802"/>
        <v>2027</v>
      </c>
      <c r="AD1445" s="10" t="e">
        <f t="shared" ref="AD1445:AD1508" ca="1" si="1846">IF(#REF!="Non",(DAYS360(N1445,Q1445)/360),(DAYS360(N1445,TODAY())/360))</f>
        <v>#REF!</v>
      </c>
      <c r="AE1445" s="10" t="e">
        <f t="shared" ca="1" si="1804"/>
        <v>#REF!</v>
      </c>
      <c r="AF1445" s="8">
        <v>28050</v>
      </c>
      <c r="AG1445" s="11">
        <f t="shared" ca="1" si="1805"/>
        <v>48.416438356164385</v>
      </c>
      <c r="AH1445" s="10" t="str">
        <f t="shared" ca="1" si="1806"/>
        <v>&gt;45&lt; 55</v>
      </c>
      <c r="AI1445" s="12">
        <v>17462442</v>
      </c>
      <c r="AJ1445" s="13" t="s">
        <v>170</v>
      </c>
      <c r="AK1445" s="12" t="s">
        <v>5747</v>
      </c>
      <c r="AL1445" s="8">
        <v>43165</v>
      </c>
      <c r="AM1445" s="7" t="s">
        <v>108</v>
      </c>
      <c r="AN1445" s="7" t="s">
        <v>76</v>
      </c>
      <c r="AO1445">
        <v>3</v>
      </c>
      <c r="AQ1445">
        <v>3</v>
      </c>
      <c r="AR1445" s="14">
        <v>2</v>
      </c>
      <c r="AS1445" s="15">
        <f t="shared" si="1807"/>
        <v>45779.5</v>
      </c>
      <c r="AT1445" s="14" t="s">
        <v>163</v>
      </c>
      <c r="AU1445" s="12">
        <v>3.3069999999999999</v>
      </c>
      <c r="AV1445" s="17">
        <v>17</v>
      </c>
      <c r="AW1445" s="18" t="s">
        <v>201</v>
      </c>
      <c r="AX1445" s="19" t="s">
        <v>5748</v>
      </c>
      <c r="AY1445" s="17">
        <v>76</v>
      </c>
      <c r="AZ1445" s="14" t="s">
        <v>203</v>
      </c>
      <c r="BA1445" s="20" t="str">
        <f t="shared" si="1808"/>
        <v>17001000000310177476</v>
      </c>
      <c r="BB1445" s="31">
        <f t="shared" si="1809"/>
        <v>20</v>
      </c>
      <c r="BC1445" s="22" t="s">
        <v>5749</v>
      </c>
      <c r="BD1445" s="23" t="s">
        <v>115</v>
      </c>
      <c r="BF1445" s="8"/>
      <c r="BG1445" s="32">
        <v>51421666</v>
      </c>
      <c r="BH1445" s="32">
        <v>22327226</v>
      </c>
      <c r="BI1445" s="32"/>
      <c r="BJ1445" t="s">
        <v>933</v>
      </c>
      <c r="BK1445" s="14" t="str">
        <f t="shared" si="1821"/>
        <v>A-Panda</v>
      </c>
      <c r="BL1445" s="14" t="s">
        <v>595</v>
      </c>
      <c r="BM1445" s="25"/>
      <c r="BN1445" s="26" t="str">
        <f>BA1445</f>
        <v>17001000000310177476</v>
      </c>
      <c r="BO1445" s="27" t="str">
        <f>D1445</f>
        <v>MAIT HLIMA</v>
      </c>
      <c r="BP1445" s="26">
        <f>B1445</f>
        <v>1447</v>
      </c>
      <c r="BQ1445" s="28"/>
    </row>
    <row r="1446" spans="1:69" x14ac:dyDescent="0.25">
      <c r="A1446" t="str">
        <f>VLOOKUP(B1446,[2]RH!$B:$BV,72,0)</f>
        <v>si</v>
      </c>
      <c r="B1446" s="6">
        <v>1448</v>
      </c>
      <c r="C1446" s="7" t="s">
        <v>168</v>
      </c>
      <c r="D1446" s="7" t="s">
        <v>5750</v>
      </c>
      <c r="E1446" s="7" t="s">
        <v>67</v>
      </c>
      <c r="F1446" s="7" t="s">
        <v>118</v>
      </c>
      <c r="G1446" s="7" t="s">
        <v>220</v>
      </c>
      <c r="H1446" s="80" t="s">
        <v>649</v>
      </c>
      <c r="I1446" s="7" t="s">
        <v>650</v>
      </c>
      <c r="J1446" s="7" t="s">
        <v>281</v>
      </c>
      <c r="K1446" s="7" t="s">
        <v>146</v>
      </c>
      <c r="L1446" s="7" t="s">
        <v>90</v>
      </c>
      <c r="M1446" s="7" t="str">
        <f t="shared" si="1789"/>
        <v>Couturière</v>
      </c>
      <c r="N1446" s="8">
        <v>45049</v>
      </c>
      <c r="P1446" s="7">
        <f t="shared" ca="1" si="1810"/>
        <v>25</v>
      </c>
      <c r="Q1446" s="8"/>
      <c r="R1446" s="7"/>
      <c r="S1446" s="7"/>
      <c r="T1446" s="9" t="s">
        <v>156</v>
      </c>
      <c r="U1446" s="7" t="str">
        <f t="shared" si="1799"/>
        <v>Contractuel</v>
      </c>
      <c r="V1446" s="8">
        <v>45689</v>
      </c>
      <c r="W1446" s="8">
        <f>VLOOKUP(B1446,[1]BASE!$A:$Q,17,0)</f>
        <v>45747</v>
      </c>
      <c r="X1446" s="8"/>
      <c r="Y1446" s="8"/>
      <c r="Z1446" s="8">
        <v>45049</v>
      </c>
      <c r="AA1446" s="7">
        <f t="shared" si="1800"/>
        <v>5</v>
      </c>
      <c r="AB1446" s="7">
        <f t="shared" si="1801"/>
        <v>2023</v>
      </c>
      <c r="AC1446" s="7">
        <f t="shared" si="1802"/>
        <v>2027</v>
      </c>
      <c r="AD1446" s="10" t="e">
        <f t="shared" ref="AD1446:AD1509" ca="1" si="1847">IF(#REF!="Non",(DAYS360(N1446,Q1446)/360),(DAYS360(N1446,TODAY())/360))</f>
        <v>#REF!</v>
      </c>
      <c r="AE1446" s="10" t="e">
        <f t="shared" ca="1" si="1804"/>
        <v>#REF!</v>
      </c>
      <c r="AF1446" s="8">
        <v>28741</v>
      </c>
      <c r="AG1446" s="11">
        <f t="shared" ca="1" si="1805"/>
        <v>46.523287671232879</v>
      </c>
      <c r="AH1446" s="10" t="str">
        <f t="shared" ca="1" si="1806"/>
        <v>&gt;45&lt; 55</v>
      </c>
      <c r="AI1446" s="12">
        <v>11998821</v>
      </c>
      <c r="AJ1446" s="13" t="s">
        <v>170</v>
      </c>
      <c r="AK1446" s="12" t="s">
        <v>5751</v>
      </c>
      <c r="AL1446" s="8">
        <v>35700</v>
      </c>
      <c r="AM1446" s="7" t="s">
        <v>108</v>
      </c>
      <c r="AN1446" s="7" t="s">
        <v>76</v>
      </c>
      <c r="AO1446">
        <v>2</v>
      </c>
      <c r="AQ1446">
        <v>3</v>
      </c>
      <c r="AR1446" s="14">
        <v>2</v>
      </c>
      <c r="AS1446" s="15">
        <f t="shared" si="1807"/>
        <v>45779.5</v>
      </c>
      <c r="AT1446" s="14" t="s">
        <v>163</v>
      </c>
      <c r="AU1446" s="12">
        <v>3.3069999999999999</v>
      </c>
      <c r="AV1446" s="17">
        <v>10</v>
      </c>
      <c r="AW1446" s="18">
        <v>21012</v>
      </c>
      <c r="AX1446" s="19">
        <v>15064982788</v>
      </c>
      <c r="AY1446" s="17">
        <v>80</v>
      </c>
      <c r="AZ1446" s="14" t="s">
        <v>633</v>
      </c>
      <c r="BA1446" s="20" t="str">
        <f t="shared" si="1808"/>
        <v>10210121506498278880</v>
      </c>
      <c r="BB1446" s="31">
        <f t="shared" si="1809"/>
        <v>20</v>
      </c>
      <c r="BC1446" s="22" t="s">
        <v>5752</v>
      </c>
      <c r="BD1446" s="23" t="s">
        <v>341</v>
      </c>
      <c r="BF1446" s="8"/>
      <c r="BG1446" s="32">
        <v>98384567</v>
      </c>
      <c r="BH1446" s="32"/>
      <c r="BI1446" s="32"/>
      <c r="BJ1446" t="s">
        <v>1857</v>
      </c>
      <c r="BK1446" s="14" t="str">
        <f t="shared" si="1821"/>
        <v>B-Panda</v>
      </c>
      <c r="BL1446" s="14" t="s">
        <v>288</v>
      </c>
      <c r="BM1446" s="25"/>
      <c r="BN1446" s="26" t="str">
        <f>BA1446</f>
        <v>10210121506498278880</v>
      </c>
      <c r="BO1446" s="27" t="str">
        <f>D1446</f>
        <v>DRIDI HOUDA</v>
      </c>
      <c r="BP1446" s="26">
        <f>B1446</f>
        <v>1448</v>
      </c>
      <c r="BQ1446" s="28"/>
    </row>
    <row r="1447" spans="1:69" x14ac:dyDescent="0.25">
      <c r="A1447" t="str">
        <f>VLOOKUP(B1447,[2]RH!$B:$BV,72,0)</f>
        <v>Non-Actif</v>
      </c>
      <c r="B1447" s="6">
        <v>1449</v>
      </c>
      <c r="C1447" s="7" t="s">
        <v>100</v>
      </c>
      <c r="D1447" s="7" t="s">
        <v>5753</v>
      </c>
      <c r="E1447" s="7" t="s">
        <v>67</v>
      </c>
      <c r="F1447" s="7" t="s">
        <v>118</v>
      </c>
      <c r="G1447" s="7" t="s">
        <v>5325</v>
      </c>
      <c r="H1447" s="80">
        <v>965</v>
      </c>
      <c r="I1447" s="7" t="s">
        <v>5121</v>
      </c>
      <c r="J1447" s="7" t="s">
        <v>190</v>
      </c>
      <c r="K1447" s="7" t="s">
        <v>89</v>
      </c>
      <c r="L1447" s="7" t="s">
        <v>90</v>
      </c>
      <c r="M1447" s="7" t="str">
        <f t="shared" si="1789"/>
        <v>Contrôle qualité</v>
      </c>
      <c r="N1447" s="8">
        <v>45057</v>
      </c>
      <c r="P1447" s="7">
        <f t="shared" ca="1" si="1810"/>
        <v>-371</v>
      </c>
      <c r="Q1447" s="8">
        <v>45292</v>
      </c>
      <c r="R1447" s="7" t="s">
        <v>5754</v>
      </c>
      <c r="S1447" s="7"/>
      <c r="T1447" s="9" t="s">
        <v>156</v>
      </c>
      <c r="U1447" s="7" t="str">
        <f t="shared" si="1799"/>
        <v>Contractuel</v>
      </c>
      <c r="V1447" s="8">
        <v>45292</v>
      </c>
      <c r="W1447" s="8">
        <v>45351</v>
      </c>
      <c r="X1447" s="8"/>
      <c r="Y1447" s="8"/>
      <c r="Z1447" s="8">
        <v>45058</v>
      </c>
      <c r="AA1447" s="7">
        <f t="shared" si="1800"/>
        <v>5</v>
      </c>
      <c r="AB1447" s="7">
        <f t="shared" si="1801"/>
        <v>2023</v>
      </c>
      <c r="AC1447" s="7">
        <f t="shared" si="1802"/>
        <v>2027</v>
      </c>
      <c r="AD1447" s="10" t="e">
        <f t="shared" ref="AD1447:AD1510" ca="1" si="1848">IF(#REF!="Non",(DAYS360(N1447,Q1447)/360),(DAYS360(N1447,TODAY())/360))</f>
        <v>#REF!</v>
      </c>
      <c r="AE1447" s="10" t="e">
        <f t="shared" ca="1" si="1804"/>
        <v>#REF!</v>
      </c>
      <c r="AF1447" s="8">
        <v>36466</v>
      </c>
      <c r="AG1447" s="11">
        <f t="shared" ca="1" si="1805"/>
        <v>25.358904109589041</v>
      </c>
      <c r="AH1447" s="10" t="str">
        <f t="shared" ca="1" si="1806"/>
        <v>&gt;25&lt; 35</v>
      </c>
      <c r="AI1447" s="12"/>
      <c r="AJ1447" s="13"/>
      <c r="AK1447" s="12" t="s">
        <v>5755</v>
      </c>
      <c r="AL1447" s="8">
        <v>43312</v>
      </c>
      <c r="AM1447" s="7" t="s">
        <v>108</v>
      </c>
      <c r="AN1447" s="7" t="s">
        <v>109</v>
      </c>
      <c r="AQ1447" s="14">
        <v>3</v>
      </c>
      <c r="AR1447" s="14">
        <v>1</v>
      </c>
      <c r="AS1447" s="15">
        <f t="shared" si="1807"/>
        <v>45422.25</v>
      </c>
      <c r="AT1447" s="14" t="s">
        <v>163</v>
      </c>
      <c r="AU1447" s="12">
        <v>3.3069999999999999</v>
      </c>
      <c r="AV1447" s="17">
        <v>17</v>
      </c>
      <c r="AW1447" s="18" t="s">
        <v>201</v>
      </c>
      <c r="AX1447" s="19" t="s">
        <v>5756</v>
      </c>
      <c r="AY1447" s="17">
        <v>20</v>
      </c>
      <c r="AZ1447" s="14" t="s">
        <v>203</v>
      </c>
      <c r="BA1447" s="20" t="str">
        <f t="shared" si="1808"/>
        <v>17001000000325634620</v>
      </c>
      <c r="BB1447" s="31">
        <f t="shared" si="1809"/>
        <v>20</v>
      </c>
      <c r="BC1447" s="22" t="s">
        <v>5724</v>
      </c>
      <c r="BD1447" s="23" t="s">
        <v>5725</v>
      </c>
      <c r="BF1447" s="8"/>
      <c r="BG1447" s="32">
        <v>20810921</v>
      </c>
      <c r="BH1447" s="32">
        <v>58977089</v>
      </c>
      <c r="BI1447" s="32"/>
      <c r="BJ1447" t="s">
        <v>5030</v>
      </c>
      <c r="BK1447" s="14" t="str">
        <f t="shared" si="1821"/>
        <v>A-965</v>
      </c>
      <c r="BL1447" s="14" t="s">
        <v>288</v>
      </c>
      <c r="BM1447" s="25"/>
      <c r="BN1447" s="26"/>
      <c r="BO1447" s="27"/>
      <c r="BP1447" s="26"/>
      <c r="BQ1447" s="28"/>
    </row>
    <row r="1448" spans="1:69" x14ac:dyDescent="0.25">
      <c r="A1448" t="str">
        <f>VLOOKUP(B1448,[2]RH!$B:$BV,72,0)</f>
        <v>si</v>
      </c>
      <c r="B1448" s="6">
        <v>1450</v>
      </c>
      <c r="C1448" s="7" t="s">
        <v>100</v>
      </c>
      <c r="D1448" s="7" t="s">
        <v>5757</v>
      </c>
      <c r="E1448" s="7" t="s">
        <v>67</v>
      </c>
      <c r="F1448" s="7" t="s">
        <v>118</v>
      </c>
      <c r="G1448" s="7" t="s">
        <v>2675</v>
      </c>
      <c r="H1448" s="80" t="s">
        <v>649</v>
      </c>
      <c r="I1448" s="7" t="s">
        <v>650</v>
      </c>
      <c r="J1448" s="7" t="s">
        <v>281</v>
      </c>
      <c r="K1448" s="7" t="s">
        <v>146</v>
      </c>
      <c r="L1448" s="7" t="s">
        <v>90</v>
      </c>
      <c r="M1448" s="7" t="str">
        <f t="shared" si="1789"/>
        <v>WIRE</v>
      </c>
      <c r="N1448" s="8">
        <v>45049</v>
      </c>
      <c r="P1448" s="7">
        <f t="shared" ca="1" si="1810"/>
        <v>-6</v>
      </c>
      <c r="Q1448" s="8"/>
      <c r="R1448" s="7"/>
      <c r="S1448" s="7"/>
      <c r="T1448" s="9" t="s">
        <v>156</v>
      </c>
      <c r="U1448" s="7" t="str">
        <f t="shared" si="1799"/>
        <v>Contractuel</v>
      </c>
      <c r="V1448" s="8">
        <v>45689</v>
      </c>
      <c r="W1448" s="8">
        <f>VLOOKUP(B1448,[1]BASE!$A:$Q,17,0)</f>
        <v>45716</v>
      </c>
      <c r="X1448" s="8"/>
      <c r="Y1448" s="8"/>
      <c r="Z1448" s="8">
        <v>45049</v>
      </c>
      <c r="AA1448" s="7">
        <f t="shared" si="1800"/>
        <v>5</v>
      </c>
      <c r="AB1448" s="7">
        <f t="shared" si="1801"/>
        <v>2023</v>
      </c>
      <c r="AC1448" s="7">
        <f t="shared" si="1802"/>
        <v>2027</v>
      </c>
      <c r="AD1448" s="10" t="e">
        <f t="shared" ref="AD1448:AD1511" ca="1" si="1849">IF(#REF!="Non",(DAYS360(N1448,Q1448)/360),(DAYS360(N1448,TODAY())/360))</f>
        <v>#REF!</v>
      </c>
      <c r="AE1448" s="10" t="e">
        <f t="shared" ca="1" si="1804"/>
        <v>#REF!</v>
      </c>
      <c r="AF1448" s="8">
        <v>34075</v>
      </c>
      <c r="AG1448" s="11">
        <f t="shared" ca="1" si="1805"/>
        <v>31.909589041095892</v>
      </c>
      <c r="AH1448" s="10" t="str">
        <f t="shared" ca="1" si="1806"/>
        <v>&gt;25&lt; 35</v>
      </c>
      <c r="AI1448" s="12">
        <v>16750130</v>
      </c>
      <c r="AJ1448" s="13" t="s">
        <v>106</v>
      </c>
      <c r="AK1448" s="12" t="s">
        <v>5758</v>
      </c>
      <c r="AL1448" s="8">
        <v>40577</v>
      </c>
      <c r="AM1448" s="7" t="s">
        <v>108</v>
      </c>
      <c r="AN1448" s="7" t="s">
        <v>109</v>
      </c>
      <c r="AQ1448">
        <v>3</v>
      </c>
      <c r="AR1448" s="14">
        <v>2</v>
      </c>
      <c r="AS1448" s="15">
        <f t="shared" si="1807"/>
        <v>45779.5</v>
      </c>
      <c r="AT1448" s="14" t="s">
        <v>163</v>
      </c>
      <c r="AU1448" s="12">
        <v>3.3069999999999999</v>
      </c>
      <c r="AV1448" s="17">
        <v>12</v>
      </c>
      <c r="AW1448" s="18">
        <v>40600</v>
      </c>
      <c r="AX1448" s="19" t="s">
        <v>5759</v>
      </c>
      <c r="AY1448" s="17">
        <v>39</v>
      </c>
      <c r="AZ1448" s="14" t="s">
        <v>195</v>
      </c>
      <c r="BA1448" s="20" t="str">
        <f t="shared" si="1808"/>
        <v>12406000000244880539</v>
      </c>
      <c r="BB1448" s="31">
        <f t="shared" si="1809"/>
        <v>20</v>
      </c>
      <c r="BC1448" s="22" t="s">
        <v>5760</v>
      </c>
      <c r="BD1448" s="23" t="s">
        <v>115</v>
      </c>
      <c r="BF1448" s="8"/>
      <c r="BG1448" s="32">
        <v>92414139</v>
      </c>
      <c r="BH1448" s="32">
        <v>96203249</v>
      </c>
      <c r="BI1448" s="32"/>
      <c r="BJ1448" t="s">
        <v>4896</v>
      </c>
      <c r="BK1448" s="14" t="str">
        <f>IF(K1448="CADRE","CADRE",CONCATENATE(J1448,"-",H1448))</f>
        <v>B-Panda</v>
      </c>
      <c r="BL1448" s="14" t="s">
        <v>595</v>
      </c>
      <c r="BM1448" s="25"/>
      <c r="BN1448" s="26"/>
      <c r="BO1448" s="27"/>
      <c r="BP1448" s="26"/>
      <c r="BQ1448" s="28"/>
    </row>
    <row r="1449" spans="1:69" x14ac:dyDescent="0.25">
      <c r="A1449" t="str">
        <f>VLOOKUP(B1449,[2]RH!$B:$BV,72,0)</f>
        <v>si</v>
      </c>
      <c r="B1449" s="6">
        <v>1451</v>
      </c>
      <c r="C1449" s="7" t="s">
        <v>100</v>
      </c>
      <c r="D1449" s="7" t="s">
        <v>5120</v>
      </c>
      <c r="E1449" s="7" t="s">
        <v>67</v>
      </c>
      <c r="F1449" s="7" t="s">
        <v>4747</v>
      </c>
      <c r="G1449" s="7" t="s">
        <v>5761</v>
      </c>
      <c r="H1449" s="80"/>
      <c r="I1449" s="7"/>
      <c r="J1449" s="7"/>
      <c r="K1449" s="7" t="s">
        <v>70</v>
      </c>
      <c r="L1449" s="7" t="s">
        <v>90</v>
      </c>
      <c r="M1449" s="7" t="str">
        <f t="shared" si="1789"/>
        <v>Training Specialist</v>
      </c>
      <c r="N1449" s="8">
        <v>45049</v>
      </c>
      <c r="P1449" s="7"/>
      <c r="Q1449" s="8"/>
      <c r="R1449" s="7"/>
      <c r="S1449" s="7"/>
      <c r="T1449" s="9" t="s">
        <v>394</v>
      </c>
      <c r="U1449" s="7" t="str">
        <f t="shared" si="1799"/>
        <v>Contractuel</v>
      </c>
      <c r="V1449" s="8"/>
      <c r="W1449" s="8" t="s">
        <v>5762</v>
      </c>
      <c r="X1449" s="8">
        <v>45779</v>
      </c>
      <c r="Y1449" s="8">
        <v>45780</v>
      </c>
      <c r="Z1449" s="8"/>
      <c r="AA1449" s="7">
        <f t="shared" si="1800"/>
        <v>5</v>
      </c>
      <c r="AB1449" s="7">
        <f t="shared" si="1801"/>
        <v>2023</v>
      </c>
      <c r="AC1449" s="7">
        <f t="shared" si="1802"/>
        <v>2027</v>
      </c>
      <c r="AD1449" s="10" t="e">
        <f t="shared" ref="AD1449:AD1512" ca="1" si="1850">IF(#REF!="Non",(DAYS360(N1449,Q1449)/360),(DAYS360(N1449,TODAY())/360))</f>
        <v>#REF!</v>
      </c>
      <c r="AE1449" s="10" t="e">
        <f t="shared" ca="1" si="1804"/>
        <v>#REF!</v>
      </c>
      <c r="AF1449" s="8">
        <v>35875</v>
      </c>
      <c r="AG1449" s="11">
        <f t="shared" ca="1" si="1805"/>
        <v>26.978082191780821</v>
      </c>
      <c r="AH1449" s="10" t="str">
        <f t="shared" ca="1" si="1806"/>
        <v>&gt;25&lt; 35</v>
      </c>
      <c r="AI1449" s="12"/>
      <c r="AJ1449" s="13"/>
      <c r="AK1449" s="12" t="s">
        <v>5763</v>
      </c>
      <c r="AL1449" s="8">
        <v>41194</v>
      </c>
      <c r="AM1449" s="7" t="s">
        <v>108</v>
      </c>
      <c r="AN1449" s="7" t="s">
        <v>109</v>
      </c>
      <c r="AQ1449">
        <v>15</v>
      </c>
      <c r="AR1449" s="14">
        <v>2</v>
      </c>
      <c r="AS1449" s="15">
        <f t="shared" si="1807"/>
        <v>45779.5</v>
      </c>
      <c r="AT1449" s="14" t="s">
        <v>77</v>
      </c>
      <c r="AU1449" s="12"/>
      <c r="AV1449" s="17">
        <v>17</v>
      </c>
      <c r="AW1449" s="18" t="s">
        <v>201</v>
      </c>
      <c r="AX1449" s="19" t="s">
        <v>5764</v>
      </c>
      <c r="AY1449" s="17">
        <v>82</v>
      </c>
      <c r="AZ1449" s="14" t="s">
        <v>203</v>
      </c>
      <c r="BA1449" s="20" t="str">
        <f t="shared" si="1808"/>
        <v>17001000000325280182</v>
      </c>
      <c r="BB1449" s="31">
        <f t="shared" si="1809"/>
        <v>20</v>
      </c>
      <c r="BC1449" s="22" t="s">
        <v>5765</v>
      </c>
      <c r="BD1449" s="23" t="s">
        <v>5766</v>
      </c>
      <c r="BF1449" s="8">
        <v>45083</v>
      </c>
      <c r="BG1449" s="32">
        <v>52933350</v>
      </c>
      <c r="BH1449" s="32">
        <v>27301619</v>
      </c>
      <c r="BI1449" s="32">
        <v>98156745</v>
      </c>
      <c r="BK1449" s="14" t="str">
        <f t="shared" si="1821"/>
        <v>CADRE</v>
      </c>
      <c r="BL1449" s="14"/>
      <c r="BM1449" s="25"/>
      <c r="BN1449" s="26" t="str">
        <f>BA1449</f>
        <v>17001000000325280182</v>
      </c>
      <c r="BO1449" s="27" t="str">
        <f>D1449</f>
        <v>CHAABENI SABRINE</v>
      </c>
      <c r="BP1449" s="26">
        <f>B1449</f>
        <v>1451</v>
      </c>
      <c r="BQ1449" s="28"/>
    </row>
    <row r="1450" spans="1:69" x14ac:dyDescent="0.25">
      <c r="A1450" t="str">
        <f>VLOOKUP(B1450,[2]RH!$B:$BV,72,0)</f>
        <v>Non-Actif</v>
      </c>
      <c r="B1450" s="6">
        <v>1452</v>
      </c>
      <c r="C1450" s="7" t="s">
        <v>100</v>
      </c>
      <c r="D1450" s="7" t="s">
        <v>5767</v>
      </c>
      <c r="E1450" s="7" t="s">
        <v>67</v>
      </c>
      <c r="F1450" s="7" t="s">
        <v>118</v>
      </c>
      <c r="G1450" s="7" t="s">
        <v>408</v>
      </c>
      <c r="H1450" s="80">
        <v>560</v>
      </c>
      <c r="I1450" s="7" t="s">
        <v>189</v>
      </c>
      <c r="J1450" s="7" t="s">
        <v>190</v>
      </c>
      <c r="K1450" s="7" t="s">
        <v>146</v>
      </c>
      <c r="L1450" s="7" t="s">
        <v>90</v>
      </c>
      <c r="M1450" s="7" t="str">
        <f t="shared" si="1789"/>
        <v>Alimentatrice</v>
      </c>
      <c r="N1450" s="8">
        <v>45050</v>
      </c>
      <c r="P1450" s="7">
        <f t="shared" ref="P1450:P1514" ca="1" si="1851">IF(W1450="","",W1450-TODAY())</f>
        <v>-523</v>
      </c>
      <c r="Q1450" s="8">
        <v>45199</v>
      </c>
      <c r="R1450" s="7" t="s">
        <v>2493</v>
      </c>
      <c r="S1450" s="7"/>
      <c r="T1450" s="9" t="s">
        <v>156</v>
      </c>
      <c r="U1450" s="7" t="str">
        <f t="shared" si="1799"/>
        <v>Contractuel</v>
      </c>
      <c r="V1450" s="8">
        <v>45170</v>
      </c>
      <c r="W1450" s="8">
        <v>45199</v>
      </c>
      <c r="X1450" s="8"/>
      <c r="Y1450" s="8"/>
      <c r="Z1450" s="8">
        <v>45050</v>
      </c>
      <c r="AA1450" s="7">
        <f t="shared" si="1800"/>
        <v>5</v>
      </c>
      <c r="AB1450" s="7">
        <f t="shared" si="1801"/>
        <v>2023</v>
      </c>
      <c r="AC1450" s="7">
        <f t="shared" si="1802"/>
        <v>2027</v>
      </c>
      <c r="AD1450" s="10" t="e">
        <f t="shared" ref="AD1450:AD1513" ca="1" si="1852">IF(#REF!="Non",(DAYS360(N1450,Q1450)/360),(DAYS360(N1450,TODAY())/360))</f>
        <v>#REF!</v>
      </c>
      <c r="AE1450" s="10" t="e">
        <f t="shared" ca="1" si="1804"/>
        <v>#REF!</v>
      </c>
      <c r="AF1450" s="8">
        <v>30788</v>
      </c>
      <c r="AG1450" s="11">
        <f t="shared" ca="1" si="1805"/>
        <v>40.915068493150685</v>
      </c>
      <c r="AH1450" s="10" t="str">
        <f t="shared" ca="1" si="1806"/>
        <v>&gt;35&lt; 45</v>
      </c>
      <c r="AI1450" s="12"/>
      <c r="AJ1450" s="13"/>
      <c r="AK1450" s="12" t="s">
        <v>5768</v>
      </c>
      <c r="AL1450" s="8">
        <v>38404</v>
      </c>
      <c r="AM1450" s="7" t="s">
        <v>108</v>
      </c>
      <c r="AN1450" s="7" t="s">
        <v>109</v>
      </c>
      <c r="AQ1450" s="14">
        <v>3</v>
      </c>
      <c r="AR1450" s="14">
        <v>1</v>
      </c>
      <c r="AS1450" s="15">
        <f t="shared" si="1807"/>
        <v>45415.25</v>
      </c>
      <c r="AT1450" s="14" t="s">
        <v>163</v>
      </c>
      <c r="AU1450" s="12">
        <v>3.3069999999999999</v>
      </c>
      <c r="AV1450" s="17">
        <v>17</v>
      </c>
      <c r="AW1450" s="18" t="s">
        <v>201</v>
      </c>
      <c r="AX1450" s="19" t="s">
        <v>5769</v>
      </c>
      <c r="AY1450" s="17">
        <v>88</v>
      </c>
      <c r="AZ1450" s="14" t="s">
        <v>203</v>
      </c>
      <c r="BA1450" s="20" t="str">
        <f t="shared" si="1808"/>
        <v>17001000000175094888</v>
      </c>
      <c r="BB1450" s="31">
        <f t="shared" si="1809"/>
        <v>20</v>
      </c>
      <c r="BC1450" s="22" t="s">
        <v>5770</v>
      </c>
      <c r="BD1450" s="23" t="s">
        <v>341</v>
      </c>
      <c r="BF1450" s="8"/>
      <c r="BG1450" s="32">
        <v>21996413</v>
      </c>
      <c r="BH1450" s="32">
        <v>25838830</v>
      </c>
      <c r="BI1450" s="32"/>
      <c r="BJ1450" t="s">
        <v>2681</v>
      </c>
      <c r="BK1450" s="14" t="str">
        <f t="shared" si="1821"/>
        <v>A-560</v>
      </c>
      <c r="BL1450" s="14" t="s">
        <v>288</v>
      </c>
      <c r="BM1450" s="25"/>
      <c r="BN1450" s="26"/>
      <c r="BO1450" s="27"/>
      <c r="BP1450" s="26"/>
      <c r="BQ1450" s="28"/>
    </row>
    <row r="1451" spans="1:69" x14ac:dyDescent="0.25">
      <c r="A1451" t="str">
        <f>VLOOKUP(B1451,[2]RH!$B:$BV,72,0)</f>
        <v>Non-Actif</v>
      </c>
      <c r="B1451" s="6">
        <v>1453</v>
      </c>
      <c r="C1451" s="7" t="s">
        <v>168</v>
      </c>
      <c r="D1451" s="7" t="s">
        <v>5771</v>
      </c>
      <c r="E1451" s="7" t="s">
        <v>67</v>
      </c>
      <c r="F1451" s="7" t="s">
        <v>118</v>
      </c>
      <c r="G1451" s="7" t="s">
        <v>220</v>
      </c>
      <c r="H1451" s="80" t="s">
        <v>225</v>
      </c>
      <c r="I1451" s="7" t="s">
        <v>5620</v>
      </c>
      <c r="J1451" s="7" t="s">
        <v>281</v>
      </c>
      <c r="K1451" s="7" t="s">
        <v>146</v>
      </c>
      <c r="L1451" s="7" t="s">
        <v>90</v>
      </c>
      <c r="M1451" s="7" t="str">
        <f t="shared" si="1789"/>
        <v>Couturière</v>
      </c>
      <c r="N1451" s="8">
        <v>45058</v>
      </c>
      <c r="P1451" s="7">
        <f t="shared" ca="1" si="1851"/>
        <v>-553</v>
      </c>
      <c r="Q1451" s="8">
        <v>45173</v>
      </c>
      <c r="R1451" s="7" t="s">
        <v>161</v>
      </c>
      <c r="S1451" s="7" t="s">
        <v>2332</v>
      </c>
      <c r="T1451" s="9" t="s">
        <v>156</v>
      </c>
      <c r="U1451" s="7" t="str">
        <f t="shared" si="1799"/>
        <v>Contractuel</v>
      </c>
      <c r="V1451" s="8">
        <v>45139</v>
      </c>
      <c r="W1451" s="8">
        <v>45169</v>
      </c>
      <c r="X1451" s="8"/>
      <c r="Y1451" s="8"/>
      <c r="Z1451" s="8">
        <v>45058</v>
      </c>
      <c r="AA1451" s="7">
        <f t="shared" si="1800"/>
        <v>5</v>
      </c>
      <c r="AB1451" s="7">
        <f t="shared" si="1801"/>
        <v>2023</v>
      </c>
      <c r="AC1451" s="7">
        <f t="shared" si="1802"/>
        <v>2027</v>
      </c>
      <c r="AD1451" s="10" t="e">
        <f t="shared" ref="AD1451:AD1514" ca="1" si="1853">IF(#REF!="Non",(DAYS360(N1451,Q1451)/360),(DAYS360(N1451,TODAY())/360))</f>
        <v>#REF!</v>
      </c>
      <c r="AE1451" s="10" t="e">
        <f t="shared" ca="1" si="1804"/>
        <v>#REF!</v>
      </c>
      <c r="AF1451" s="8">
        <v>34136</v>
      </c>
      <c r="AG1451" s="11">
        <f t="shared" ca="1" si="1805"/>
        <v>31.742465753424657</v>
      </c>
      <c r="AH1451" s="10" t="str">
        <f t="shared" ca="1" si="1806"/>
        <v>&gt;25&lt; 35</v>
      </c>
      <c r="AI1451" s="12">
        <v>16259411</v>
      </c>
      <c r="AJ1451" s="13" t="s">
        <v>150</v>
      </c>
      <c r="AK1451" s="12" t="s">
        <v>2183</v>
      </c>
      <c r="AL1451" s="8">
        <v>40732</v>
      </c>
      <c r="AM1451" s="7" t="s">
        <v>108</v>
      </c>
      <c r="AN1451" s="7" t="s">
        <v>76</v>
      </c>
      <c r="AQ1451" s="14">
        <v>3</v>
      </c>
      <c r="AR1451" s="14">
        <v>1</v>
      </c>
      <c r="AS1451" s="15">
        <f t="shared" si="1807"/>
        <v>45423.25</v>
      </c>
      <c r="AT1451" s="14" t="s">
        <v>163</v>
      </c>
      <c r="AU1451" s="12">
        <v>3.3069999999999999</v>
      </c>
      <c r="AV1451" s="17">
        <v>17</v>
      </c>
      <c r="AW1451" s="18" t="s">
        <v>201</v>
      </c>
      <c r="AX1451" s="19" t="s">
        <v>2184</v>
      </c>
      <c r="AY1451" s="17">
        <v>46</v>
      </c>
      <c r="AZ1451" s="14" t="s">
        <v>203</v>
      </c>
      <c r="BA1451" s="20" t="str">
        <f t="shared" si="1808"/>
        <v>17001000000309547946</v>
      </c>
      <c r="BB1451" s="31">
        <f t="shared" si="1809"/>
        <v>20</v>
      </c>
      <c r="BC1451" s="22" t="s">
        <v>5772</v>
      </c>
      <c r="BD1451" s="23" t="s">
        <v>115</v>
      </c>
      <c r="BF1451" s="8"/>
      <c r="BG1451" s="32">
        <v>53512231</v>
      </c>
      <c r="BH1451" s="32">
        <v>97518528</v>
      </c>
      <c r="BI1451" s="32"/>
      <c r="BJ1451" t="s">
        <v>769</v>
      </c>
      <c r="BK1451" s="14" t="str">
        <f t="shared" si="1821"/>
        <v>B-P6 AV</v>
      </c>
      <c r="BL1451" s="14" t="s">
        <v>300</v>
      </c>
      <c r="BM1451" s="25"/>
      <c r="BN1451" s="26"/>
      <c r="BO1451" s="27"/>
      <c r="BP1451" s="26"/>
      <c r="BQ1451" s="28"/>
    </row>
    <row r="1452" spans="1:69" x14ac:dyDescent="0.25">
      <c r="A1452" t="str">
        <f>VLOOKUP(B1452,[2]RH!$B:$BV,72,0)</f>
        <v>si</v>
      </c>
      <c r="B1452" s="6">
        <v>1454</v>
      </c>
      <c r="C1452" s="7" t="s">
        <v>168</v>
      </c>
      <c r="D1452" s="7" t="s">
        <v>4947</v>
      </c>
      <c r="E1452" s="7" t="s">
        <v>67</v>
      </c>
      <c r="F1452" s="7" t="s">
        <v>118</v>
      </c>
      <c r="G1452" s="7" t="s">
        <v>2675</v>
      </c>
      <c r="H1452" s="80" t="s">
        <v>225</v>
      </c>
      <c r="I1452" s="7" t="s">
        <v>589</v>
      </c>
      <c r="J1452" s="7" t="s">
        <v>190</v>
      </c>
      <c r="K1452" s="7" t="s">
        <v>146</v>
      </c>
      <c r="L1452" s="7" t="s">
        <v>90</v>
      </c>
      <c r="M1452" s="7" t="str">
        <f t="shared" si="1789"/>
        <v>WIRE</v>
      </c>
      <c r="N1452" s="8">
        <v>45050</v>
      </c>
      <c r="P1452" s="7">
        <f t="shared" ca="1" si="1851"/>
        <v>-6</v>
      </c>
      <c r="Q1452" s="8"/>
      <c r="R1452" s="7"/>
      <c r="S1452" s="7"/>
      <c r="T1452" s="9" t="s">
        <v>156</v>
      </c>
      <c r="U1452" s="7" t="str">
        <f t="shared" si="1799"/>
        <v>Contractuel</v>
      </c>
      <c r="V1452" s="8">
        <v>45689</v>
      </c>
      <c r="W1452" s="8">
        <f>VLOOKUP(B1452,[1]BASE!$A:$Q,17,0)</f>
        <v>45716</v>
      </c>
      <c r="X1452" s="8"/>
      <c r="Y1452" s="8"/>
      <c r="Z1452" s="8">
        <v>45050</v>
      </c>
      <c r="AA1452" s="7">
        <f t="shared" si="1800"/>
        <v>5</v>
      </c>
      <c r="AB1452" s="7">
        <f t="shared" si="1801"/>
        <v>2023</v>
      </c>
      <c r="AC1452" s="7">
        <f t="shared" si="1802"/>
        <v>2027</v>
      </c>
      <c r="AD1452" s="10" t="e">
        <f t="shared" ref="AD1452:AD1515" ca="1" si="1854">IF(#REF!="Non",(DAYS360(N1452,Q1452)/360),(DAYS360(N1452,TODAY())/360))</f>
        <v>#REF!</v>
      </c>
      <c r="AE1452" s="10" t="e">
        <f t="shared" ca="1" si="1804"/>
        <v>#REF!</v>
      </c>
      <c r="AF1452" s="8">
        <v>35756</v>
      </c>
      <c r="AG1452" s="11">
        <f t="shared" ca="1" si="1805"/>
        <v>27.304109589041097</v>
      </c>
      <c r="AH1452" s="10" t="str">
        <f t="shared" ca="1" si="1806"/>
        <v>&gt;25&lt; 35</v>
      </c>
      <c r="AI1452" s="12">
        <v>17664969</v>
      </c>
      <c r="AJ1452" s="13" t="s">
        <v>82</v>
      </c>
      <c r="AK1452" s="12" t="s">
        <v>5773</v>
      </c>
      <c r="AL1452" s="8">
        <v>42487</v>
      </c>
      <c r="AM1452" s="7" t="s">
        <v>108</v>
      </c>
      <c r="AN1452" s="7" t="s">
        <v>76</v>
      </c>
      <c r="AO1452">
        <v>1</v>
      </c>
      <c r="AQ1452">
        <v>3</v>
      </c>
      <c r="AR1452" s="14">
        <v>2</v>
      </c>
      <c r="AS1452" s="15">
        <f t="shared" si="1807"/>
        <v>45780.5</v>
      </c>
      <c r="AT1452" s="14" t="s">
        <v>163</v>
      </c>
      <c r="AU1452" s="12">
        <v>3.3069999999999999</v>
      </c>
      <c r="AV1452" s="17">
        <v>17</v>
      </c>
      <c r="AW1452" s="18" t="s">
        <v>201</v>
      </c>
      <c r="AX1452" s="19" t="s">
        <v>5774</v>
      </c>
      <c r="AY1452" s="17">
        <v>52</v>
      </c>
      <c r="AZ1452" s="14" t="s">
        <v>203</v>
      </c>
      <c r="BA1452" s="20" t="str">
        <f t="shared" si="1808"/>
        <v>17001000000327783752</v>
      </c>
      <c r="BB1452" s="31">
        <f t="shared" si="1809"/>
        <v>20</v>
      </c>
      <c r="BC1452" s="22" t="s">
        <v>5775</v>
      </c>
      <c r="BD1452" s="23" t="s">
        <v>341</v>
      </c>
      <c r="BF1452" s="8"/>
      <c r="BG1452" s="32">
        <v>94677147</v>
      </c>
      <c r="BH1452" s="32">
        <v>93875520</v>
      </c>
      <c r="BI1452" s="32"/>
      <c r="BJ1452" t="s">
        <v>4109</v>
      </c>
      <c r="BK1452" s="14" t="str">
        <f>IF(K1452="CADRE","CADRE",CONCATENATE(J1452,"-",H1452))</f>
        <v>A-P6 AV</v>
      </c>
      <c r="BL1452" s="14" t="s">
        <v>595</v>
      </c>
      <c r="BM1452" s="25"/>
      <c r="BN1452" s="26"/>
      <c r="BO1452" s="27"/>
      <c r="BP1452" s="26"/>
      <c r="BQ1452" s="28"/>
    </row>
    <row r="1453" spans="1:69" x14ac:dyDescent="0.25">
      <c r="A1453" t="str">
        <f>VLOOKUP(B1453,[2]RH!$B:$BV,72,0)</f>
        <v>si</v>
      </c>
      <c r="B1453" s="6">
        <v>1455</v>
      </c>
      <c r="C1453" s="7" t="s">
        <v>100</v>
      </c>
      <c r="D1453" s="7" t="s">
        <v>5776</v>
      </c>
      <c r="E1453" s="7" t="s">
        <v>67</v>
      </c>
      <c r="F1453" s="7" t="s">
        <v>118</v>
      </c>
      <c r="G1453" s="7" t="s">
        <v>408</v>
      </c>
      <c r="H1453" s="7" t="s">
        <v>562</v>
      </c>
      <c r="I1453" s="7" t="s">
        <v>579</v>
      </c>
      <c r="J1453" s="7" t="s">
        <v>281</v>
      </c>
      <c r="K1453" s="7" t="s">
        <v>146</v>
      </c>
      <c r="L1453" s="7" t="s">
        <v>90</v>
      </c>
      <c r="M1453" s="7" t="str">
        <f t="shared" si="1789"/>
        <v>Alimentatrice</v>
      </c>
      <c r="N1453" s="8">
        <v>45050</v>
      </c>
      <c r="P1453" s="7">
        <f t="shared" ca="1" si="1851"/>
        <v>25</v>
      </c>
      <c r="Q1453" s="8"/>
      <c r="R1453" s="7"/>
      <c r="S1453" s="7"/>
      <c r="T1453" s="9" t="s">
        <v>156</v>
      </c>
      <c r="U1453" s="7" t="str">
        <f t="shared" si="1799"/>
        <v>Contractuel</v>
      </c>
      <c r="V1453" s="8">
        <v>45689</v>
      </c>
      <c r="W1453" s="8">
        <f>VLOOKUP(B1453,[1]BASE!$A:$Q,17,0)</f>
        <v>45747</v>
      </c>
      <c r="X1453" s="8"/>
      <c r="Y1453" s="8"/>
      <c r="Z1453" s="8">
        <v>45050</v>
      </c>
      <c r="AA1453" s="7">
        <f t="shared" si="1800"/>
        <v>5</v>
      </c>
      <c r="AB1453" s="7">
        <f t="shared" si="1801"/>
        <v>2023</v>
      </c>
      <c r="AC1453" s="7">
        <f t="shared" si="1802"/>
        <v>2027</v>
      </c>
      <c r="AD1453" s="10" t="e">
        <f t="shared" ref="AD1453:AD1516" ca="1" si="1855">IF(#REF!="Non",(DAYS360(N1453,Q1453)/360),(DAYS360(N1453,TODAY())/360))</f>
        <v>#REF!</v>
      </c>
      <c r="AE1453" s="10" t="e">
        <f t="shared" ca="1" si="1804"/>
        <v>#REF!</v>
      </c>
      <c r="AF1453" s="8">
        <v>36213</v>
      </c>
      <c r="AG1453" s="11">
        <f t="shared" ca="1" si="1805"/>
        <v>26.052054794520547</v>
      </c>
      <c r="AH1453" s="10" t="str">
        <f t="shared" ca="1" si="1806"/>
        <v>&gt;25&lt; 35</v>
      </c>
      <c r="AI1453" s="12">
        <v>17444613</v>
      </c>
      <c r="AJ1453" s="40" t="s">
        <v>213</v>
      </c>
      <c r="AK1453" s="12" t="s">
        <v>5777</v>
      </c>
      <c r="AL1453" s="8">
        <v>42801</v>
      </c>
      <c r="AM1453" s="7" t="s">
        <v>108</v>
      </c>
      <c r="AN1453" s="7" t="s">
        <v>109</v>
      </c>
      <c r="AQ1453">
        <v>3</v>
      </c>
      <c r="AR1453" s="14">
        <v>2</v>
      </c>
      <c r="AS1453" s="15">
        <f t="shared" si="1807"/>
        <v>45780.5</v>
      </c>
      <c r="AT1453" s="14" t="s">
        <v>163</v>
      </c>
      <c r="AU1453" s="12">
        <v>3.3069999999999999</v>
      </c>
      <c r="AV1453" s="17">
        <v>17</v>
      </c>
      <c r="AW1453" s="18" t="s">
        <v>201</v>
      </c>
      <c r="AX1453" s="19" t="s">
        <v>5778</v>
      </c>
      <c r="AY1453" s="17">
        <v>13</v>
      </c>
      <c r="AZ1453" s="14" t="s">
        <v>203</v>
      </c>
      <c r="BA1453" s="20" t="str">
        <f t="shared" si="1808"/>
        <v>17001000000292932913</v>
      </c>
      <c r="BB1453" s="31">
        <f t="shared" si="1809"/>
        <v>20</v>
      </c>
      <c r="BC1453" s="22" t="s">
        <v>4950</v>
      </c>
      <c r="BD1453" s="23" t="s">
        <v>341</v>
      </c>
      <c r="BF1453" s="8">
        <v>45279</v>
      </c>
      <c r="BG1453" s="32">
        <v>96876334</v>
      </c>
      <c r="BH1453" s="32">
        <v>97929328</v>
      </c>
      <c r="BI1453" s="32"/>
      <c r="BJ1453" t="s">
        <v>2681</v>
      </c>
      <c r="BK1453" s="14" t="str">
        <f t="shared" ref="BK1453:BK1469" si="1856">IF(K1453="CADRE","CADRE",CONCATENATE(J1453,"-",H1453))</f>
        <v>B-P6 AR</v>
      </c>
      <c r="BL1453" s="14" t="s">
        <v>288</v>
      </c>
      <c r="BM1453" s="25"/>
      <c r="BN1453" s="26"/>
      <c r="BO1453" s="27"/>
      <c r="BP1453" s="26"/>
      <c r="BQ1453" s="28"/>
    </row>
    <row r="1454" spans="1:69" x14ac:dyDescent="0.25">
      <c r="A1454" t="str">
        <f>VLOOKUP(B1454,[2]RH!$B:$BV,72,0)</f>
        <v>Non-Actif</v>
      </c>
      <c r="B1454" s="6">
        <v>1456</v>
      </c>
      <c r="C1454" s="7" t="s">
        <v>100</v>
      </c>
      <c r="D1454" s="7" t="s">
        <v>5779</v>
      </c>
      <c r="E1454" s="7" t="s">
        <v>67</v>
      </c>
      <c r="F1454" s="7" t="s">
        <v>118</v>
      </c>
      <c r="G1454" s="7" t="s">
        <v>5325</v>
      </c>
      <c r="H1454" s="80" t="s">
        <v>649</v>
      </c>
      <c r="I1454" s="7" t="s">
        <v>650</v>
      </c>
      <c r="J1454" s="7" t="s">
        <v>281</v>
      </c>
      <c r="K1454" s="7" t="s">
        <v>89</v>
      </c>
      <c r="L1454" s="7" t="s">
        <v>90</v>
      </c>
      <c r="M1454" s="7" t="str">
        <f t="shared" si="1789"/>
        <v>Contrôle qualité</v>
      </c>
      <c r="N1454" s="8">
        <v>45050</v>
      </c>
      <c r="P1454" s="7">
        <f t="shared" ca="1" si="1851"/>
        <v>-400</v>
      </c>
      <c r="Q1454" s="8">
        <v>45306</v>
      </c>
      <c r="R1454" s="7" t="s">
        <v>5027</v>
      </c>
      <c r="S1454" s="7"/>
      <c r="T1454" s="9" t="s">
        <v>156</v>
      </c>
      <c r="U1454" s="7" t="str">
        <f t="shared" si="1799"/>
        <v>Contractuel</v>
      </c>
      <c r="V1454" s="8">
        <v>45261</v>
      </c>
      <c r="W1454" s="8">
        <v>45322</v>
      </c>
      <c r="X1454" s="8"/>
      <c r="Y1454" s="8"/>
      <c r="Z1454" s="8">
        <v>45050</v>
      </c>
      <c r="AA1454" s="7">
        <f t="shared" si="1800"/>
        <v>5</v>
      </c>
      <c r="AB1454" s="7">
        <f t="shared" si="1801"/>
        <v>2023</v>
      </c>
      <c r="AC1454" s="7">
        <f t="shared" si="1802"/>
        <v>2027</v>
      </c>
      <c r="AD1454" s="10" t="e">
        <f t="shared" ref="AD1454:AD1517" ca="1" si="1857">IF(#REF!="Non",(DAYS360(N1454,Q1454)/360),(DAYS360(N1454,TODAY())/360))</f>
        <v>#REF!</v>
      </c>
      <c r="AE1454" s="10" t="e">
        <f t="shared" ca="1" si="1804"/>
        <v>#REF!</v>
      </c>
      <c r="AF1454" s="8">
        <v>36604</v>
      </c>
      <c r="AG1454" s="11">
        <f t="shared" ca="1" si="1805"/>
        <v>24.980821917808218</v>
      </c>
      <c r="AH1454" s="10" t="str">
        <f t="shared" ca="1" si="1806"/>
        <v>&lt; 25</v>
      </c>
      <c r="AI1454" s="12">
        <v>17444820</v>
      </c>
      <c r="AJ1454" s="13" t="s">
        <v>170</v>
      </c>
      <c r="AK1454" s="12" t="s">
        <v>5780</v>
      </c>
      <c r="AL1454" s="8">
        <v>43421</v>
      </c>
      <c r="AM1454" s="7" t="s">
        <v>108</v>
      </c>
      <c r="AN1454" s="7" t="s">
        <v>109</v>
      </c>
      <c r="AQ1454" s="14">
        <v>3</v>
      </c>
      <c r="AR1454" s="14">
        <v>1</v>
      </c>
      <c r="AS1454" s="15">
        <f t="shared" si="1807"/>
        <v>45415.25</v>
      </c>
      <c r="AT1454" s="14" t="s">
        <v>163</v>
      </c>
      <c r="AU1454" s="12">
        <v>3.3069999999999999</v>
      </c>
      <c r="AV1454" s="17">
        <v>17</v>
      </c>
      <c r="AW1454" s="18" t="s">
        <v>201</v>
      </c>
      <c r="AX1454" s="19" t="s">
        <v>5781</v>
      </c>
      <c r="AY1454" s="17">
        <v>13</v>
      </c>
      <c r="AZ1454" s="14" t="s">
        <v>203</v>
      </c>
      <c r="BA1454" s="20" t="str">
        <f t="shared" si="1808"/>
        <v>17001000000289140213</v>
      </c>
      <c r="BB1454" s="31">
        <f t="shared" si="1809"/>
        <v>20</v>
      </c>
      <c r="BC1454" s="22" t="s">
        <v>4950</v>
      </c>
      <c r="BD1454" s="23" t="s">
        <v>341</v>
      </c>
      <c r="BF1454" s="8"/>
      <c r="BG1454" s="32">
        <v>21888876</v>
      </c>
      <c r="BH1454" s="32">
        <v>25838735</v>
      </c>
      <c r="BI1454" s="32"/>
      <c r="BJ1454" t="s">
        <v>2681</v>
      </c>
      <c r="BK1454" s="14" t="str">
        <f t="shared" si="1856"/>
        <v>B-Panda</v>
      </c>
      <c r="BL1454" s="14" t="s">
        <v>288</v>
      </c>
      <c r="BM1454" s="25"/>
      <c r="BN1454" s="26"/>
      <c r="BO1454" s="27"/>
      <c r="BP1454" s="26"/>
      <c r="BQ1454" s="28"/>
    </row>
    <row r="1455" spans="1:69" x14ac:dyDescent="0.25">
      <c r="A1455" t="str">
        <f>VLOOKUP(B1455,[2]RH!$B:$BV,72,0)</f>
        <v>Non-Actif</v>
      </c>
      <c r="B1455" s="6">
        <v>1457</v>
      </c>
      <c r="C1455" s="7" t="s">
        <v>100</v>
      </c>
      <c r="D1455" s="7" t="s">
        <v>5782</v>
      </c>
      <c r="E1455" s="7" t="s">
        <v>67</v>
      </c>
      <c r="F1455" s="7" t="s">
        <v>102</v>
      </c>
      <c r="G1455" s="7" t="s">
        <v>5783</v>
      </c>
      <c r="H1455" s="80" t="s">
        <v>102</v>
      </c>
      <c r="I1455" s="7" t="s">
        <v>5784</v>
      </c>
      <c r="J1455" s="7"/>
      <c r="K1455" s="7" t="s">
        <v>89</v>
      </c>
      <c r="L1455" s="7" t="s">
        <v>90</v>
      </c>
      <c r="M1455" s="7" t="str">
        <f t="shared" si="1789"/>
        <v>JIT Operator</v>
      </c>
      <c r="N1455" s="8">
        <v>45050</v>
      </c>
      <c r="P1455" s="7">
        <f t="shared" ca="1" si="1851"/>
        <v>-65</v>
      </c>
      <c r="Q1455" s="8">
        <v>45596</v>
      </c>
      <c r="R1455" s="7" t="s">
        <v>1909</v>
      </c>
      <c r="S1455" s="7"/>
      <c r="T1455" s="9" t="s">
        <v>156</v>
      </c>
      <c r="U1455" s="7" t="str">
        <f t="shared" si="1799"/>
        <v>Contractuel</v>
      </c>
      <c r="V1455" s="8">
        <v>45505</v>
      </c>
      <c r="W1455" s="8">
        <v>45657</v>
      </c>
      <c r="X1455" s="8"/>
      <c r="Y1455" s="8"/>
      <c r="Z1455" s="8">
        <v>45050</v>
      </c>
      <c r="AA1455" s="7">
        <f t="shared" si="1800"/>
        <v>5</v>
      </c>
      <c r="AB1455" s="7">
        <f t="shared" si="1801"/>
        <v>2023</v>
      </c>
      <c r="AC1455" s="7">
        <f t="shared" si="1802"/>
        <v>2027</v>
      </c>
      <c r="AD1455" s="10" t="e">
        <f t="shared" ref="AD1455:AD1518" ca="1" si="1858">IF(#REF!="Non",(DAYS360(N1455,Q1455)/360),(DAYS360(N1455,TODAY())/360))</f>
        <v>#REF!</v>
      </c>
      <c r="AE1455" s="10" t="e">
        <f t="shared" ca="1" si="1804"/>
        <v>#REF!</v>
      </c>
      <c r="AF1455" s="8">
        <v>36148</v>
      </c>
      <c r="AG1455" s="11">
        <f t="shared" ca="1" si="1805"/>
        <v>26.230136986301371</v>
      </c>
      <c r="AH1455" s="10" t="str">
        <f t="shared" ca="1" si="1806"/>
        <v>&gt;25&lt; 35</v>
      </c>
      <c r="AI1455" s="12">
        <v>17756217</v>
      </c>
      <c r="AJ1455" s="13" t="s">
        <v>150</v>
      </c>
      <c r="AK1455" s="12" t="s">
        <v>5785</v>
      </c>
      <c r="AL1455" s="8">
        <v>44946</v>
      </c>
      <c r="AM1455" s="7" t="s">
        <v>108</v>
      </c>
      <c r="AN1455" s="7" t="s">
        <v>109</v>
      </c>
      <c r="AQ1455">
        <v>3</v>
      </c>
      <c r="AR1455" s="14">
        <v>2</v>
      </c>
      <c r="AS1455" s="15">
        <f t="shared" si="1807"/>
        <v>45780.5</v>
      </c>
      <c r="AT1455" s="14" t="s">
        <v>163</v>
      </c>
      <c r="AU1455" s="12">
        <v>3.3069999999999999</v>
      </c>
      <c r="AV1455" s="17">
        <v>17</v>
      </c>
      <c r="AW1455" s="18" t="s">
        <v>201</v>
      </c>
      <c r="AX1455" s="19" t="s">
        <v>5786</v>
      </c>
      <c r="AY1455" s="17">
        <v>72</v>
      </c>
      <c r="AZ1455" s="14" t="s">
        <v>203</v>
      </c>
      <c r="BA1455" s="20" t="str">
        <f t="shared" si="1808"/>
        <v>17001000000325577972</v>
      </c>
      <c r="BB1455" s="31">
        <f t="shared" si="1809"/>
        <v>20</v>
      </c>
      <c r="BC1455" s="22" t="s">
        <v>1121</v>
      </c>
      <c r="BD1455" s="23" t="s">
        <v>341</v>
      </c>
      <c r="BF1455" s="8">
        <v>45163</v>
      </c>
      <c r="BG1455" s="32">
        <v>56622624</v>
      </c>
      <c r="BH1455" s="32">
        <v>52450463</v>
      </c>
      <c r="BI1455" s="32"/>
      <c r="BJ1455" t="s">
        <v>4109</v>
      </c>
      <c r="BK1455" s="14" t="str">
        <f t="shared" si="1856"/>
        <v>-LOGISTIQUE</v>
      </c>
      <c r="BL1455" s="14" t="s">
        <v>198</v>
      </c>
      <c r="BM1455" s="25"/>
      <c r="BN1455" s="26"/>
      <c r="BO1455" s="27"/>
      <c r="BP1455" s="26"/>
      <c r="BQ1455" s="28"/>
    </row>
    <row r="1456" spans="1:69" x14ac:dyDescent="0.25">
      <c r="A1456" t="str">
        <f>VLOOKUP(B1456,[2]RH!$B:$BV,72,0)</f>
        <v>Non-Actif</v>
      </c>
      <c r="B1456" s="6">
        <v>1458</v>
      </c>
      <c r="C1456" s="7" t="s">
        <v>168</v>
      </c>
      <c r="D1456" s="7" t="s">
        <v>5787</v>
      </c>
      <c r="E1456" s="7" t="s">
        <v>67</v>
      </c>
      <c r="F1456" s="7" t="s">
        <v>118</v>
      </c>
      <c r="G1456" s="7" t="s">
        <v>220</v>
      </c>
      <c r="H1456" s="80">
        <v>520</v>
      </c>
      <c r="I1456" s="7" t="s">
        <v>189</v>
      </c>
      <c r="J1456" s="7" t="s">
        <v>190</v>
      </c>
      <c r="K1456" s="7" t="s">
        <v>146</v>
      </c>
      <c r="L1456" s="7" t="s">
        <v>90</v>
      </c>
      <c r="M1456" s="7" t="str">
        <f t="shared" si="1789"/>
        <v>Couturière</v>
      </c>
      <c r="N1456" s="8">
        <v>45050</v>
      </c>
      <c r="P1456" s="7">
        <f t="shared" ca="1" si="1851"/>
        <v>-645</v>
      </c>
      <c r="Q1456" s="8">
        <v>45050</v>
      </c>
      <c r="R1456" s="7" t="s">
        <v>5788</v>
      </c>
      <c r="S1456" s="7"/>
      <c r="T1456" s="9" t="s">
        <v>156</v>
      </c>
      <c r="U1456" s="7" t="str">
        <f t="shared" si="1799"/>
        <v>Contractuel</v>
      </c>
      <c r="V1456" s="8">
        <v>45050</v>
      </c>
      <c r="W1456" s="8">
        <v>45077</v>
      </c>
      <c r="X1456" s="8"/>
      <c r="Y1456" s="8"/>
      <c r="Z1456" s="8">
        <v>45050</v>
      </c>
      <c r="AA1456" s="7">
        <f t="shared" si="1800"/>
        <v>5</v>
      </c>
      <c r="AB1456" s="7">
        <f t="shared" si="1801"/>
        <v>2023</v>
      </c>
      <c r="AC1456" s="7">
        <f t="shared" si="1802"/>
        <v>2027</v>
      </c>
      <c r="AD1456" s="10" t="e">
        <f t="shared" ref="AD1456:AD1519" ca="1" si="1859">IF(#REF!="Non",(DAYS360(N1456,Q1456)/360),(DAYS360(N1456,TODAY())/360))</f>
        <v>#REF!</v>
      </c>
      <c r="AE1456" s="10" t="e">
        <f t="shared" ca="1" si="1804"/>
        <v>#REF!</v>
      </c>
      <c r="AF1456" s="8">
        <v>29671</v>
      </c>
      <c r="AG1456" s="11">
        <f t="shared" ca="1" si="1805"/>
        <v>43.975342465753428</v>
      </c>
      <c r="AH1456" s="10" t="str">
        <f t="shared" ca="1" si="1806"/>
        <v>&gt;35&lt; 45</v>
      </c>
      <c r="AI1456" s="12">
        <v>12495041</v>
      </c>
      <c r="AJ1456" s="13" t="s">
        <v>170</v>
      </c>
      <c r="AK1456" s="12" t="s">
        <v>5789</v>
      </c>
      <c r="AL1456" s="8">
        <v>36703</v>
      </c>
      <c r="AM1456" s="7" t="s">
        <v>108</v>
      </c>
      <c r="AN1456" s="7" t="s">
        <v>76</v>
      </c>
      <c r="AO1456">
        <v>3</v>
      </c>
      <c r="AQ1456" s="14">
        <v>3</v>
      </c>
      <c r="AR1456" s="14">
        <v>1</v>
      </c>
      <c r="AS1456" s="15">
        <f t="shared" si="1807"/>
        <v>45415.25</v>
      </c>
      <c r="AT1456" s="14" t="s">
        <v>163</v>
      </c>
      <c r="AU1456" s="12">
        <v>3.3069999999999999</v>
      </c>
      <c r="AV1456" s="17"/>
      <c r="AW1456" s="18"/>
      <c r="AX1456" s="19"/>
      <c r="AY1456" s="17"/>
      <c r="AZ1456" s="14"/>
      <c r="BA1456" s="20" t="str">
        <f t="shared" si="1808"/>
        <v/>
      </c>
      <c r="BB1456" s="31">
        <f t="shared" si="1809"/>
        <v>0</v>
      </c>
      <c r="BC1456" s="22" t="s">
        <v>5790</v>
      </c>
      <c r="BD1456" s="23" t="s">
        <v>341</v>
      </c>
      <c r="BF1456" s="8"/>
      <c r="BG1456" s="32">
        <v>54730300</v>
      </c>
      <c r="BH1456" s="32">
        <v>54073221</v>
      </c>
      <c r="BI1456" s="32"/>
      <c r="BK1456" s="14" t="str">
        <f t="shared" si="1856"/>
        <v>A-520</v>
      </c>
      <c r="BL1456" s="14"/>
      <c r="BM1456" s="25"/>
      <c r="BN1456" s="26"/>
      <c r="BO1456" s="27"/>
      <c r="BP1456" s="26"/>
      <c r="BQ1456" s="28"/>
    </row>
    <row r="1457" spans="1:69" x14ac:dyDescent="0.25">
      <c r="A1457" t="str">
        <f>VLOOKUP(B1457,[2]RH!$B:$BV,72,0)</f>
        <v>Non-Actif</v>
      </c>
      <c r="B1457" s="6">
        <v>1459</v>
      </c>
      <c r="C1457" s="7" t="s">
        <v>100</v>
      </c>
      <c r="D1457" s="7" t="s">
        <v>5791</v>
      </c>
      <c r="E1457" s="7" t="s">
        <v>67</v>
      </c>
      <c r="F1457" s="7" t="s">
        <v>118</v>
      </c>
      <c r="G1457" s="7" t="s">
        <v>2675</v>
      </c>
      <c r="H1457" s="80">
        <v>520</v>
      </c>
      <c r="I1457" s="7" t="s">
        <v>5620</v>
      </c>
      <c r="J1457" s="7" t="s">
        <v>281</v>
      </c>
      <c r="K1457" s="7" t="s">
        <v>146</v>
      </c>
      <c r="L1457" s="7" t="s">
        <v>90</v>
      </c>
      <c r="M1457" s="7" t="str">
        <f t="shared" si="1789"/>
        <v>WIRE</v>
      </c>
      <c r="N1457" s="8">
        <v>45050</v>
      </c>
      <c r="P1457" s="7">
        <f t="shared" ca="1" si="1851"/>
        <v>-645</v>
      </c>
      <c r="Q1457" s="8">
        <v>45057</v>
      </c>
      <c r="R1457" s="7" t="s">
        <v>5792</v>
      </c>
      <c r="S1457" s="7"/>
      <c r="T1457" s="9" t="s">
        <v>156</v>
      </c>
      <c r="U1457" s="7" t="str">
        <f t="shared" si="1799"/>
        <v>Contractuel</v>
      </c>
      <c r="V1457" s="8">
        <v>45050</v>
      </c>
      <c r="W1457" s="8">
        <v>45077</v>
      </c>
      <c r="X1457" s="8"/>
      <c r="Y1457" s="8"/>
      <c r="Z1457" s="8">
        <v>45050</v>
      </c>
      <c r="AA1457" s="7">
        <f t="shared" si="1800"/>
        <v>5</v>
      </c>
      <c r="AB1457" s="7">
        <f t="shared" si="1801"/>
        <v>2023</v>
      </c>
      <c r="AC1457" s="7">
        <f t="shared" si="1802"/>
        <v>2027</v>
      </c>
      <c r="AD1457" s="10" t="e">
        <f t="shared" ref="AD1457:AD1520" ca="1" si="1860">IF(#REF!="Non",(DAYS360(N1457,Q1457)/360),(DAYS360(N1457,TODAY())/360))</f>
        <v>#REF!</v>
      </c>
      <c r="AE1457" s="10" t="e">
        <f t="shared" ca="1" si="1804"/>
        <v>#REF!</v>
      </c>
      <c r="AF1457" s="8">
        <v>34197</v>
      </c>
      <c r="AG1457" s="11">
        <f t="shared" ca="1" si="1805"/>
        <v>31.575342465753426</v>
      </c>
      <c r="AH1457" s="10" t="str">
        <f t="shared" ca="1" si="1806"/>
        <v>&gt;25&lt; 35</v>
      </c>
      <c r="AI1457" s="12">
        <v>17180848</v>
      </c>
      <c r="AJ1457" s="13" t="s">
        <v>150</v>
      </c>
      <c r="AK1457" s="12" t="s">
        <v>5793</v>
      </c>
      <c r="AL1457" s="8">
        <v>42731</v>
      </c>
      <c r="AM1457" s="7" t="s">
        <v>108</v>
      </c>
      <c r="AN1457" s="7" t="s">
        <v>109</v>
      </c>
      <c r="AQ1457" s="14">
        <v>3</v>
      </c>
      <c r="AR1457" s="14">
        <v>1</v>
      </c>
      <c r="AS1457" s="15">
        <f t="shared" si="1807"/>
        <v>45415.25</v>
      </c>
      <c r="AT1457" s="14" t="s">
        <v>163</v>
      </c>
      <c r="AU1457" s="12">
        <v>3.3069999999999999</v>
      </c>
      <c r="AV1457" s="17" t="s">
        <v>92</v>
      </c>
      <c r="AW1457" s="18">
        <v>11600</v>
      </c>
      <c r="AX1457" s="19" t="s">
        <v>5794</v>
      </c>
      <c r="AY1457" s="17">
        <v>48</v>
      </c>
      <c r="AZ1457" s="14" t="s">
        <v>152</v>
      </c>
      <c r="BA1457" s="20" t="str">
        <f t="shared" si="1808"/>
        <v>04116000006317603648</v>
      </c>
      <c r="BB1457" s="31">
        <f t="shared" si="1809"/>
        <v>20</v>
      </c>
      <c r="BC1457" s="22" t="s">
        <v>5795</v>
      </c>
      <c r="BD1457" s="23" t="s">
        <v>115</v>
      </c>
      <c r="BF1457" s="8"/>
      <c r="BG1457" s="32">
        <v>20632843</v>
      </c>
      <c r="BH1457" s="32">
        <v>98622831</v>
      </c>
      <c r="BI1457" s="32"/>
      <c r="BK1457" s="14" t="str">
        <f t="shared" si="1856"/>
        <v>B-520</v>
      </c>
      <c r="BL1457" s="14"/>
      <c r="BM1457" s="25"/>
      <c r="BN1457" s="26"/>
      <c r="BO1457" s="27"/>
      <c r="BP1457" s="26"/>
      <c r="BQ1457" s="28"/>
    </row>
    <row r="1458" spans="1:69" x14ac:dyDescent="0.25">
      <c r="A1458" t="str">
        <f>VLOOKUP(B1458,[2]RH!$B:$BV,72,0)</f>
        <v>Non-Actif</v>
      </c>
      <c r="B1458" s="6">
        <v>1460</v>
      </c>
      <c r="C1458" s="7" t="s">
        <v>65</v>
      </c>
      <c r="D1458" s="7" t="s">
        <v>5796</v>
      </c>
      <c r="E1458" s="7" t="s">
        <v>67</v>
      </c>
      <c r="F1458" s="7" t="s">
        <v>158</v>
      </c>
      <c r="G1458" s="7" t="s">
        <v>159</v>
      </c>
      <c r="H1458" s="80" t="s">
        <v>158</v>
      </c>
      <c r="I1458" s="7" t="s">
        <v>542</v>
      </c>
      <c r="J1458" s="7"/>
      <c r="K1458" s="7" t="s">
        <v>146</v>
      </c>
      <c r="L1458" s="7" t="s">
        <v>90</v>
      </c>
      <c r="M1458" s="7" t="str">
        <f t="shared" si="1789"/>
        <v>Coupeur</v>
      </c>
      <c r="N1458" s="8">
        <v>45050</v>
      </c>
      <c r="P1458" s="7">
        <f t="shared" ca="1" si="1851"/>
        <v>-249</v>
      </c>
      <c r="Q1458" s="8">
        <v>45473</v>
      </c>
      <c r="R1458" s="7" t="s">
        <v>290</v>
      </c>
      <c r="S1458" s="7"/>
      <c r="T1458" s="9" t="s">
        <v>156</v>
      </c>
      <c r="U1458" s="7" t="str">
        <f t="shared" si="1799"/>
        <v>Contractuel</v>
      </c>
      <c r="V1458" s="8">
        <v>45444</v>
      </c>
      <c r="W1458" s="8">
        <v>45473</v>
      </c>
      <c r="X1458" s="8"/>
      <c r="Y1458" s="8"/>
      <c r="Z1458" s="8">
        <v>45050</v>
      </c>
      <c r="AA1458" s="7">
        <f t="shared" si="1800"/>
        <v>5</v>
      </c>
      <c r="AB1458" s="7">
        <f t="shared" si="1801"/>
        <v>2023</v>
      </c>
      <c r="AC1458" s="7">
        <f t="shared" si="1802"/>
        <v>2027</v>
      </c>
      <c r="AD1458" s="10" t="e">
        <f t="shared" ref="AD1458:AD1521" ca="1" si="1861">IF(#REF!="Non",(DAYS360(N1458,Q1458)/360),(DAYS360(N1458,TODAY())/360))</f>
        <v>#REF!</v>
      </c>
      <c r="AE1458" s="10" t="e">
        <f t="shared" ca="1" si="1804"/>
        <v>#REF!</v>
      </c>
      <c r="AF1458" s="8">
        <v>36590</v>
      </c>
      <c r="AG1458" s="11">
        <f t="shared" ca="1" si="1805"/>
        <v>25.019178082191782</v>
      </c>
      <c r="AH1458" s="10" t="str">
        <f t="shared" ca="1" si="1806"/>
        <v>&gt;25&lt; 35</v>
      </c>
      <c r="AI1458" s="12">
        <v>17769830</v>
      </c>
      <c r="AJ1458" s="13" t="s">
        <v>150</v>
      </c>
      <c r="AK1458" s="12" t="s">
        <v>5797</v>
      </c>
      <c r="AL1458" s="8">
        <v>43725</v>
      </c>
      <c r="AM1458" s="7" t="s">
        <v>75</v>
      </c>
      <c r="AN1458" s="7" t="s">
        <v>109</v>
      </c>
      <c r="AQ1458">
        <v>3</v>
      </c>
      <c r="AR1458" s="14">
        <v>2</v>
      </c>
      <c r="AS1458" s="15">
        <f t="shared" si="1807"/>
        <v>45780.5</v>
      </c>
      <c r="AT1458" s="14" t="s">
        <v>163</v>
      </c>
      <c r="AU1458" s="12">
        <v>3.3069999999999999</v>
      </c>
      <c r="AV1458" s="17">
        <v>17</v>
      </c>
      <c r="AW1458" s="18" t="s">
        <v>201</v>
      </c>
      <c r="AX1458" s="19" t="s">
        <v>5798</v>
      </c>
      <c r="AY1458" s="17">
        <v>54</v>
      </c>
      <c r="AZ1458" s="14" t="s">
        <v>203</v>
      </c>
      <c r="BA1458" s="20" t="str">
        <f t="shared" si="1808"/>
        <v>17001000000327702854</v>
      </c>
      <c r="BB1458" s="31">
        <f t="shared" si="1809"/>
        <v>20</v>
      </c>
      <c r="BC1458" s="22" t="s">
        <v>5799</v>
      </c>
      <c r="BD1458" s="23" t="s">
        <v>341</v>
      </c>
      <c r="BF1458" s="8"/>
      <c r="BG1458" s="32">
        <v>92378022</v>
      </c>
      <c r="BH1458" s="32">
        <v>99582399</v>
      </c>
      <c r="BI1458" s="32"/>
      <c r="BJ1458" t="s">
        <v>486</v>
      </c>
      <c r="BK1458" s="14" t="str">
        <f t="shared" si="1856"/>
        <v>-COUPE</v>
      </c>
      <c r="BL1458" s="14" t="s">
        <v>241</v>
      </c>
      <c r="BM1458" s="25"/>
      <c r="BN1458" s="26"/>
      <c r="BO1458" s="27"/>
      <c r="BP1458" s="26"/>
      <c r="BQ1458" s="28"/>
    </row>
    <row r="1459" spans="1:69" x14ac:dyDescent="0.25">
      <c r="A1459" t="str">
        <f>VLOOKUP(B1459,[2]RH!$B:$BV,72,0)</f>
        <v>non-Actif</v>
      </c>
      <c r="B1459" s="6">
        <v>1461</v>
      </c>
      <c r="C1459" s="7" t="s">
        <v>100</v>
      </c>
      <c r="D1459" s="7" t="s">
        <v>5800</v>
      </c>
      <c r="E1459" s="7" t="s">
        <v>67</v>
      </c>
      <c r="F1459" s="7" t="s">
        <v>118</v>
      </c>
      <c r="G1459" s="7" t="s">
        <v>2675</v>
      </c>
      <c r="H1459" s="80" t="s">
        <v>649</v>
      </c>
      <c r="I1459" s="7" t="s">
        <v>650</v>
      </c>
      <c r="J1459" s="7" t="s">
        <v>281</v>
      </c>
      <c r="K1459" s="7" t="s">
        <v>146</v>
      </c>
      <c r="L1459" s="7" t="s">
        <v>90</v>
      </c>
      <c r="M1459" s="7" t="str">
        <f t="shared" si="1789"/>
        <v>WIRE</v>
      </c>
      <c r="N1459" s="8">
        <v>45051</v>
      </c>
      <c r="P1459" s="7">
        <f t="shared" ca="1" si="1851"/>
        <v>-340</v>
      </c>
      <c r="Q1459" s="8">
        <v>45383</v>
      </c>
      <c r="R1459" s="7" t="s">
        <v>5589</v>
      </c>
      <c r="S1459" s="7"/>
      <c r="T1459" s="9" t="s">
        <v>156</v>
      </c>
      <c r="U1459" s="7" t="str">
        <f t="shared" si="1799"/>
        <v>Contractuel</v>
      </c>
      <c r="V1459" s="8">
        <v>45352</v>
      </c>
      <c r="W1459" s="8">
        <v>45382</v>
      </c>
      <c r="X1459" s="8"/>
      <c r="Y1459" s="8"/>
      <c r="Z1459" s="8">
        <v>45051</v>
      </c>
      <c r="AA1459" s="7">
        <f t="shared" si="1800"/>
        <v>5</v>
      </c>
      <c r="AB1459" s="7">
        <f t="shared" si="1801"/>
        <v>2023</v>
      </c>
      <c r="AC1459" s="7">
        <f t="shared" si="1802"/>
        <v>2027</v>
      </c>
      <c r="AD1459" s="10" t="e">
        <f t="shared" ref="AD1459:AD1522" ca="1" si="1862">IF(#REF!="Non",(DAYS360(N1459,Q1459)/360),(DAYS360(N1459,TODAY())/360))</f>
        <v>#REF!</v>
      </c>
      <c r="AE1459" s="10" t="e">
        <f t="shared" ca="1" si="1804"/>
        <v>#REF!</v>
      </c>
      <c r="AF1459" s="8">
        <v>31746</v>
      </c>
      <c r="AG1459" s="11">
        <f t="shared" ca="1" si="1805"/>
        <v>38.290410958904111</v>
      </c>
      <c r="AH1459" s="10" t="str">
        <f t="shared" ca="1" si="1806"/>
        <v>&gt;35&lt; 45</v>
      </c>
      <c r="AI1459" s="12">
        <v>12896442</v>
      </c>
      <c r="AJ1459" s="13" t="s">
        <v>82</v>
      </c>
      <c r="AK1459" s="12" t="s">
        <v>5801</v>
      </c>
      <c r="AL1459" s="8">
        <v>44910</v>
      </c>
      <c r="AM1459" s="7" t="s">
        <v>108</v>
      </c>
      <c r="AN1459" s="7" t="s">
        <v>109</v>
      </c>
      <c r="AQ1459" s="14">
        <v>3</v>
      </c>
      <c r="AR1459" s="14">
        <v>1</v>
      </c>
      <c r="AS1459" s="15">
        <f t="shared" si="1807"/>
        <v>45416.25</v>
      </c>
      <c r="AT1459" s="14" t="s">
        <v>163</v>
      </c>
      <c r="AU1459" s="12">
        <v>3.3069999999999999</v>
      </c>
      <c r="AV1459" s="17">
        <v>17</v>
      </c>
      <c r="AW1459" s="18" t="s">
        <v>201</v>
      </c>
      <c r="AX1459" s="19" t="s">
        <v>5802</v>
      </c>
      <c r="AY1459" s="17">
        <v>63</v>
      </c>
      <c r="AZ1459" s="14" t="s">
        <v>203</v>
      </c>
      <c r="BA1459" s="20" t="str">
        <f t="shared" si="1808"/>
        <v>17001000000325481263</v>
      </c>
      <c r="BB1459" s="31">
        <f t="shared" si="1809"/>
        <v>20</v>
      </c>
      <c r="BC1459" s="22" t="s">
        <v>5803</v>
      </c>
      <c r="BD1459" s="23" t="s">
        <v>115</v>
      </c>
      <c r="BF1459" s="8"/>
      <c r="BG1459" s="32">
        <v>28697689</v>
      </c>
      <c r="BH1459" s="32">
        <v>29295830</v>
      </c>
      <c r="BI1459" s="32"/>
      <c r="BJ1459" t="s">
        <v>5663</v>
      </c>
      <c r="BK1459" s="14" t="str">
        <f t="shared" si="1856"/>
        <v>B-Panda</v>
      </c>
      <c r="BL1459" s="14" t="s">
        <v>595</v>
      </c>
      <c r="BM1459" s="25"/>
      <c r="BN1459" s="26"/>
      <c r="BO1459" s="27"/>
      <c r="BP1459" s="26"/>
      <c r="BQ1459" s="28"/>
    </row>
    <row r="1460" spans="1:69" x14ac:dyDescent="0.25">
      <c r="A1460" t="str">
        <f>VLOOKUP(B1460,[2]RH!$B:$BV,72,0)</f>
        <v>Non-Actif</v>
      </c>
      <c r="B1460" s="6">
        <v>1462</v>
      </c>
      <c r="C1460" s="7" t="s">
        <v>168</v>
      </c>
      <c r="D1460" s="7" t="s">
        <v>5804</v>
      </c>
      <c r="E1460" s="7" t="s">
        <v>67</v>
      </c>
      <c r="F1460" s="7" t="s">
        <v>118</v>
      </c>
      <c r="G1460" s="7" t="s">
        <v>220</v>
      </c>
      <c r="H1460" s="80" t="s">
        <v>649</v>
      </c>
      <c r="I1460" s="7" t="s">
        <v>650</v>
      </c>
      <c r="J1460" s="7" t="s">
        <v>281</v>
      </c>
      <c r="K1460" s="7" t="s">
        <v>146</v>
      </c>
      <c r="L1460" s="7" t="s">
        <v>90</v>
      </c>
      <c r="M1460" s="7" t="str">
        <f t="shared" si="1789"/>
        <v>Couturière</v>
      </c>
      <c r="N1460" s="8">
        <v>45059</v>
      </c>
      <c r="P1460" s="7">
        <f t="shared" ca="1" si="1851"/>
        <v>-615</v>
      </c>
      <c r="Q1460" s="8">
        <v>45059</v>
      </c>
      <c r="R1460" s="7" t="s">
        <v>5788</v>
      </c>
      <c r="S1460" s="7"/>
      <c r="T1460" s="9" t="s">
        <v>156</v>
      </c>
      <c r="U1460" s="7" t="str">
        <f t="shared" si="1799"/>
        <v>Contractuel</v>
      </c>
      <c r="V1460" s="8">
        <v>45059</v>
      </c>
      <c r="W1460" s="8">
        <v>45107</v>
      </c>
      <c r="X1460" s="8"/>
      <c r="Y1460" s="8"/>
      <c r="Z1460" s="8">
        <v>45059</v>
      </c>
      <c r="AA1460" s="7">
        <f t="shared" si="1800"/>
        <v>5</v>
      </c>
      <c r="AB1460" s="7">
        <f t="shared" si="1801"/>
        <v>2023</v>
      </c>
      <c r="AC1460" s="7">
        <f t="shared" si="1802"/>
        <v>2027</v>
      </c>
      <c r="AD1460" s="10" t="e">
        <f t="shared" ref="AD1460:AD1523" ca="1" si="1863">IF(#REF!="Non",(DAYS360(N1460,Q1460)/360),(DAYS360(N1460,TODAY())/360))</f>
        <v>#REF!</v>
      </c>
      <c r="AE1460" s="10" t="e">
        <f t="shared" ca="1" si="1804"/>
        <v>#REF!</v>
      </c>
      <c r="AF1460" s="8">
        <v>29808</v>
      </c>
      <c r="AG1460" s="11">
        <f t="shared" ca="1" si="1805"/>
        <v>43.6</v>
      </c>
      <c r="AH1460" s="10" t="str">
        <f t="shared" ca="1" si="1806"/>
        <v>&gt;35&lt; 45</v>
      </c>
      <c r="AI1460" s="12">
        <v>16549745</v>
      </c>
      <c r="AJ1460" s="13" t="s">
        <v>79</v>
      </c>
      <c r="AK1460" s="12" t="s">
        <v>5805</v>
      </c>
      <c r="AL1460" s="8">
        <v>44104</v>
      </c>
      <c r="AM1460" s="7" t="s">
        <v>108</v>
      </c>
      <c r="AN1460" s="7" t="s">
        <v>109</v>
      </c>
      <c r="AQ1460" s="14">
        <v>3</v>
      </c>
      <c r="AR1460" s="14">
        <v>1</v>
      </c>
      <c r="AS1460" s="15">
        <f t="shared" si="1807"/>
        <v>45424.25</v>
      </c>
      <c r="AT1460" s="14" t="s">
        <v>163</v>
      </c>
      <c r="AU1460" s="12">
        <v>3.3069999999999999</v>
      </c>
      <c r="AV1460" s="17"/>
      <c r="AW1460" s="18"/>
      <c r="AX1460" s="19"/>
      <c r="AY1460" s="17"/>
      <c r="AZ1460" s="14"/>
      <c r="BA1460" s="20" t="str">
        <f t="shared" si="1808"/>
        <v/>
      </c>
      <c r="BB1460" s="31">
        <f t="shared" si="1809"/>
        <v>0</v>
      </c>
      <c r="BC1460" s="22" t="s">
        <v>5806</v>
      </c>
      <c r="BD1460" s="23" t="s">
        <v>341</v>
      </c>
      <c r="BF1460" s="8">
        <v>45230</v>
      </c>
      <c r="BG1460" s="32">
        <v>55508443</v>
      </c>
      <c r="BH1460" s="32">
        <v>56148005</v>
      </c>
      <c r="BI1460" s="32"/>
      <c r="BK1460" s="14" t="str">
        <f t="shared" si="1856"/>
        <v>B-Panda</v>
      </c>
      <c r="BL1460" s="14"/>
      <c r="BM1460" s="25"/>
      <c r="BN1460" s="26"/>
      <c r="BO1460" s="27"/>
      <c r="BP1460" s="26"/>
      <c r="BQ1460" s="28"/>
    </row>
    <row r="1461" spans="1:69" x14ac:dyDescent="0.25">
      <c r="A1461" t="str">
        <f>VLOOKUP(B1461,[2]RH!$B:$BV,72,0)</f>
        <v>Non-Actif</v>
      </c>
      <c r="B1461" s="6">
        <v>1463</v>
      </c>
      <c r="C1461" s="7" t="s">
        <v>100</v>
      </c>
      <c r="D1461" s="7" t="s">
        <v>5807</v>
      </c>
      <c r="E1461" s="7" t="s">
        <v>67</v>
      </c>
      <c r="F1461" s="7" t="s">
        <v>118</v>
      </c>
      <c r="G1461" s="7" t="s">
        <v>220</v>
      </c>
      <c r="H1461" s="80">
        <v>520</v>
      </c>
      <c r="I1461" s="7" t="s">
        <v>189</v>
      </c>
      <c r="J1461" s="7" t="s">
        <v>190</v>
      </c>
      <c r="K1461" s="7" t="s">
        <v>146</v>
      </c>
      <c r="L1461" s="7" t="s">
        <v>90</v>
      </c>
      <c r="M1461" s="7" t="str">
        <f t="shared" si="1789"/>
        <v>Couturière</v>
      </c>
      <c r="N1461" s="8">
        <v>45056</v>
      </c>
      <c r="P1461" s="7">
        <f t="shared" ca="1" si="1851"/>
        <v>-615</v>
      </c>
      <c r="Q1461" s="8">
        <v>45056</v>
      </c>
      <c r="R1461" s="7" t="s">
        <v>5808</v>
      </c>
      <c r="S1461" s="7"/>
      <c r="T1461" s="9" t="s">
        <v>156</v>
      </c>
      <c r="U1461" s="7" t="str">
        <f t="shared" si="1799"/>
        <v>Contractuel</v>
      </c>
      <c r="V1461" s="8">
        <v>45056</v>
      </c>
      <c r="W1461" s="8">
        <v>45107</v>
      </c>
      <c r="X1461" s="8"/>
      <c r="Y1461" s="8"/>
      <c r="Z1461" s="8">
        <v>45056</v>
      </c>
      <c r="AA1461" s="7">
        <f t="shared" si="1800"/>
        <v>5</v>
      </c>
      <c r="AB1461" s="7">
        <f t="shared" si="1801"/>
        <v>2023</v>
      </c>
      <c r="AC1461" s="7">
        <f t="shared" si="1802"/>
        <v>2027</v>
      </c>
      <c r="AD1461" s="10" t="e">
        <f t="shared" ref="AD1461:AD1524" ca="1" si="1864">IF(#REF!="Non",(DAYS360(N1461,Q1461)/360),(DAYS360(N1461,TODAY())/360))</f>
        <v>#REF!</v>
      </c>
      <c r="AE1461" s="10" t="e">
        <f t="shared" ca="1" si="1804"/>
        <v>#REF!</v>
      </c>
      <c r="AF1461" s="8">
        <v>27921</v>
      </c>
      <c r="AG1461" s="11">
        <f t="shared" ca="1" si="1805"/>
        <v>48.769863013698632</v>
      </c>
      <c r="AH1461" s="10" t="str">
        <f t="shared" ca="1" si="1806"/>
        <v>&gt;45&lt; 55</v>
      </c>
      <c r="AI1461" s="12">
        <v>11811177</v>
      </c>
      <c r="AJ1461" s="13" t="s">
        <v>92</v>
      </c>
      <c r="AK1461" s="12" t="s">
        <v>5809</v>
      </c>
      <c r="AL1461" s="8">
        <v>39548</v>
      </c>
      <c r="AM1461" s="7" t="s">
        <v>108</v>
      </c>
      <c r="AN1461" s="7" t="s">
        <v>76</v>
      </c>
      <c r="AO1461">
        <v>2</v>
      </c>
      <c r="AQ1461" s="14">
        <v>3</v>
      </c>
      <c r="AR1461" s="14">
        <v>1</v>
      </c>
      <c r="AS1461" s="15">
        <f t="shared" si="1807"/>
        <v>45421.25</v>
      </c>
      <c r="AT1461" s="14" t="s">
        <v>163</v>
      </c>
      <c r="AU1461" s="12">
        <v>3.3069999999999999</v>
      </c>
      <c r="AV1461" s="17"/>
      <c r="AW1461" s="18"/>
      <c r="AX1461" s="19"/>
      <c r="AY1461" s="17"/>
      <c r="AZ1461" s="14"/>
      <c r="BA1461" s="20" t="str">
        <f t="shared" si="1808"/>
        <v/>
      </c>
      <c r="BB1461" s="31">
        <f t="shared" si="1809"/>
        <v>0</v>
      </c>
      <c r="BC1461" s="22" t="s">
        <v>5810</v>
      </c>
      <c r="BD1461" s="23" t="s">
        <v>115</v>
      </c>
      <c r="BF1461" s="8"/>
      <c r="BG1461" s="32">
        <v>96995700</v>
      </c>
      <c r="BH1461" s="32">
        <v>23403970</v>
      </c>
      <c r="BI1461" s="32"/>
      <c r="BK1461" s="14" t="str">
        <f t="shared" si="1856"/>
        <v>A-520</v>
      </c>
      <c r="BL1461" s="14"/>
      <c r="BM1461" s="25"/>
      <c r="BN1461" s="26"/>
      <c r="BO1461" s="27"/>
      <c r="BP1461" s="26"/>
      <c r="BQ1461" s="28"/>
    </row>
    <row r="1462" spans="1:69" x14ac:dyDescent="0.25">
      <c r="A1462" t="str">
        <f>VLOOKUP(B1462,[2]RH!$B:$BV,72,0)</f>
        <v>si</v>
      </c>
      <c r="B1462" s="6">
        <v>1464</v>
      </c>
      <c r="C1462" s="7" t="s">
        <v>100</v>
      </c>
      <c r="D1462" s="7" t="s">
        <v>5811</v>
      </c>
      <c r="E1462" s="7" t="s">
        <v>67</v>
      </c>
      <c r="F1462" s="7" t="s">
        <v>158</v>
      </c>
      <c r="G1462" s="7" t="s">
        <v>159</v>
      </c>
      <c r="H1462" s="80" t="s">
        <v>158</v>
      </c>
      <c r="I1462" s="7" t="s">
        <v>542</v>
      </c>
      <c r="J1462" s="7"/>
      <c r="K1462" s="7" t="s">
        <v>146</v>
      </c>
      <c r="L1462" s="7" t="s">
        <v>90</v>
      </c>
      <c r="M1462" s="7" t="str">
        <f t="shared" si="1789"/>
        <v>Coupeur</v>
      </c>
      <c r="N1462" s="8">
        <v>45052</v>
      </c>
      <c r="P1462" s="7">
        <f t="shared" ca="1" si="1851"/>
        <v>-6</v>
      </c>
      <c r="Q1462" s="8"/>
      <c r="R1462" s="7"/>
      <c r="S1462" s="7"/>
      <c r="T1462" s="9" t="s">
        <v>156</v>
      </c>
      <c r="U1462" s="7" t="str">
        <f t="shared" si="1799"/>
        <v>Contractuel</v>
      </c>
      <c r="V1462" s="8">
        <v>45689</v>
      </c>
      <c r="W1462" s="8">
        <f>VLOOKUP(B1462,[1]BASE!$A:$Q,17,0)</f>
        <v>45716</v>
      </c>
      <c r="X1462" s="8"/>
      <c r="Y1462" s="8"/>
      <c r="Z1462" s="8">
        <v>45054</v>
      </c>
      <c r="AA1462" s="7">
        <f t="shared" si="1800"/>
        <v>5</v>
      </c>
      <c r="AB1462" s="7">
        <f t="shared" si="1801"/>
        <v>2023</v>
      </c>
      <c r="AC1462" s="7">
        <f t="shared" si="1802"/>
        <v>2027</v>
      </c>
      <c r="AD1462" s="10" t="e">
        <f t="shared" ref="AD1462:AD1525" ca="1" si="1865">IF(#REF!="Non",(DAYS360(N1462,Q1462)/360),(DAYS360(N1462,TODAY())/360))</f>
        <v>#REF!</v>
      </c>
      <c r="AE1462" s="10" t="e">
        <f t="shared" ca="1" si="1804"/>
        <v>#REF!</v>
      </c>
      <c r="AF1462" s="8">
        <v>34748</v>
      </c>
      <c r="AG1462" s="11">
        <f t="shared" ca="1" si="1805"/>
        <v>30.065753424657533</v>
      </c>
      <c r="AH1462" s="10" t="str">
        <f t="shared" ca="1" si="1806"/>
        <v>&gt;25&lt; 35</v>
      </c>
      <c r="AI1462" s="12">
        <v>17108076</v>
      </c>
      <c r="AJ1462" s="13" t="s">
        <v>73</v>
      </c>
      <c r="AK1462" s="12" t="s">
        <v>5812</v>
      </c>
      <c r="AL1462" s="8">
        <v>42227</v>
      </c>
      <c r="AM1462" s="7" t="s">
        <v>108</v>
      </c>
      <c r="AN1462" s="7" t="s">
        <v>109</v>
      </c>
      <c r="AQ1462">
        <v>3</v>
      </c>
      <c r="AR1462" s="14">
        <v>2</v>
      </c>
      <c r="AS1462" s="15">
        <f t="shared" si="1807"/>
        <v>45782.5</v>
      </c>
      <c r="AT1462" s="14" t="s">
        <v>163</v>
      </c>
      <c r="AU1462" s="12">
        <v>3.3069999999999999</v>
      </c>
      <c r="AV1462" s="17">
        <v>17</v>
      </c>
      <c r="AW1462" s="18" t="s">
        <v>201</v>
      </c>
      <c r="AX1462" s="19" t="s">
        <v>5813</v>
      </c>
      <c r="AY1462" s="17" t="s">
        <v>79</v>
      </c>
      <c r="AZ1462" s="14" t="s">
        <v>203</v>
      </c>
      <c r="BA1462" s="20" t="str">
        <f t="shared" si="1808"/>
        <v>17001000000285671008</v>
      </c>
      <c r="BB1462" s="31">
        <f t="shared" si="1809"/>
        <v>20</v>
      </c>
      <c r="BC1462" s="22" t="s">
        <v>5814</v>
      </c>
      <c r="BD1462" s="23" t="s">
        <v>115</v>
      </c>
      <c r="BF1462" s="8"/>
      <c r="BG1462" s="32">
        <v>22189595</v>
      </c>
      <c r="BH1462" s="32">
        <v>50495954</v>
      </c>
      <c r="BI1462" s="32"/>
      <c r="BJ1462" t="s">
        <v>4896</v>
      </c>
      <c r="BK1462" s="14" t="str">
        <f>IF(K1462="CADRE","CADRE",CONCATENATE(J1462,"-",H1462))</f>
        <v>-COUPE</v>
      </c>
      <c r="BL1462" s="14" t="s">
        <v>595</v>
      </c>
      <c r="BM1462" s="25"/>
      <c r="BN1462" s="26"/>
      <c r="BO1462" s="27"/>
      <c r="BP1462" s="26"/>
      <c r="BQ1462" s="28"/>
    </row>
    <row r="1463" spans="1:69" x14ac:dyDescent="0.25">
      <c r="A1463" t="str">
        <f>VLOOKUP(B1463,[2]RH!$B:$BV,72,0)</f>
        <v>Non-Actif</v>
      </c>
      <c r="B1463" s="6">
        <v>1465</v>
      </c>
      <c r="C1463" s="7" t="s">
        <v>100</v>
      </c>
      <c r="D1463" s="7" t="s">
        <v>5815</v>
      </c>
      <c r="E1463" s="7" t="s">
        <v>67</v>
      </c>
      <c r="F1463" s="7" t="s">
        <v>118</v>
      </c>
      <c r="G1463" s="7" t="s">
        <v>220</v>
      </c>
      <c r="H1463" s="80">
        <v>965</v>
      </c>
      <c r="I1463" s="7" t="s">
        <v>280</v>
      </c>
      <c r="J1463" s="7" t="s">
        <v>281</v>
      </c>
      <c r="K1463" s="7" t="s">
        <v>146</v>
      </c>
      <c r="L1463" s="7" t="s">
        <v>90</v>
      </c>
      <c r="M1463" s="7" t="str">
        <f t="shared" si="1789"/>
        <v>Couturière</v>
      </c>
      <c r="N1463" s="8">
        <v>45051</v>
      </c>
      <c r="P1463" s="7">
        <f t="shared" ca="1" si="1851"/>
        <v>-584</v>
      </c>
      <c r="Q1463" s="8">
        <v>45128</v>
      </c>
      <c r="R1463" s="7" t="s">
        <v>161</v>
      </c>
      <c r="S1463" s="7"/>
      <c r="T1463" s="9" t="s">
        <v>156</v>
      </c>
      <c r="U1463" s="7" t="str">
        <f t="shared" si="1799"/>
        <v>Contractuel</v>
      </c>
      <c r="V1463" s="8">
        <v>45108</v>
      </c>
      <c r="W1463" s="8">
        <v>45138</v>
      </c>
      <c r="X1463" s="8"/>
      <c r="Y1463" s="8"/>
      <c r="Z1463" s="8">
        <v>45054</v>
      </c>
      <c r="AA1463" s="7">
        <f t="shared" si="1800"/>
        <v>5</v>
      </c>
      <c r="AB1463" s="7">
        <f t="shared" si="1801"/>
        <v>2023</v>
      </c>
      <c r="AC1463" s="7">
        <f t="shared" si="1802"/>
        <v>2027</v>
      </c>
      <c r="AD1463" s="10" t="e">
        <f t="shared" ref="AD1463:AD1526" ca="1" si="1866">IF(#REF!="Non",(DAYS360(N1463,Q1463)/360),(DAYS360(N1463,TODAY())/360))</f>
        <v>#REF!</v>
      </c>
      <c r="AE1463" s="10" t="e">
        <f t="shared" ca="1" si="1804"/>
        <v>#REF!</v>
      </c>
      <c r="AF1463" s="8">
        <v>33799</v>
      </c>
      <c r="AG1463" s="11">
        <f t="shared" ca="1" si="1805"/>
        <v>32.665753424657531</v>
      </c>
      <c r="AH1463" s="10" t="str">
        <f t="shared" ca="1" si="1806"/>
        <v>&gt;25&lt; 35</v>
      </c>
      <c r="AI1463" s="12"/>
      <c r="AJ1463" s="13"/>
      <c r="AK1463" s="12" t="s">
        <v>5816</v>
      </c>
      <c r="AL1463" s="8">
        <v>40583</v>
      </c>
      <c r="AM1463" s="7" t="s">
        <v>108</v>
      </c>
      <c r="AN1463" s="7" t="s">
        <v>76</v>
      </c>
      <c r="AO1463">
        <v>2</v>
      </c>
      <c r="AQ1463" s="14">
        <v>3</v>
      </c>
      <c r="AR1463" s="14">
        <v>1</v>
      </c>
      <c r="AS1463" s="15">
        <f t="shared" si="1807"/>
        <v>45416.25</v>
      </c>
      <c r="AT1463" s="14" t="s">
        <v>163</v>
      </c>
      <c r="AU1463" s="12">
        <v>3.3069999999999999</v>
      </c>
      <c r="AV1463" s="17" t="s">
        <v>150</v>
      </c>
      <c r="AW1463" s="18" t="s">
        <v>339</v>
      </c>
      <c r="AX1463" s="19" t="s">
        <v>5817</v>
      </c>
      <c r="AY1463" s="17">
        <v>58</v>
      </c>
      <c r="AZ1463" s="14" t="s">
        <v>174</v>
      </c>
      <c r="BA1463" s="20" t="str">
        <f t="shared" si="1808"/>
        <v>07080013810555228858</v>
      </c>
      <c r="BB1463" s="31">
        <f t="shared" si="1809"/>
        <v>20</v>
      </c>
      <c r="BC1463" s="22" t="s">
        <v>5818</v>
      </c>
      <c r="BD1463" s="23" t="s">
        <v>341</v>
      </c>
      <c r="BF1463" s="8"/>
      <c r="BG1463" s="32">
        <v>52155062</v>
      </c>
      <c r="BH1463" s="32"/>
      <c r="BI1463" s="32"/>
      <c r="BK1463" s="14" t="str">
        <f t="shared" si="1856"/>
        <v>B-965</v>
      </c>
      <c r="BL1463" s="14"/>
      <c r="BM1463" s="25"/>
      <c r="BN1463" s="26"/>
      <c r="BO1463" s="27"/>
      <c r="BP1463" s="26"/>
      <c r="BQ1463" s="28"/>
    </row>
    <row r="1464" spans="1:69" x14ac:dyDescent="0.25">
      <c r="A1464" t="str">
        <f>VLOOKUP(B1464,[2]RH!$B:$BV,72,0)</f>
        <v>Non-Actif</v>
      </c>
      <c r="B1464" s="6">
        <v>1466</v>
      </c>
      <c r="C1464" s="7" t="s">
        <v>100</v>
      </c>
      <c r="D1464" s="7" t="s">
        <v>5819</v>
      </c>
      <c r="E1464" s="7" t="s">
        <v>67</v>
      </c>
      <c r="F1464" s="7" t="s">
        <v>118</v>
      </c>
      <c r="G1464" s="7" t="s">
        <v>408</v>
      </c>
      <c r="H1464" s="45" t="s">
        <v>2398</v>
      </c>
      <c r="I1464" s="7" t="s">
        <v>3974</v>
      </c>
      <c r="J1464" s="7" t="s">
        <v>281</v>
      </c>
      <c r="K1464" s="7" t="s">
        <v>146</v>
      </c>
      <c r="L1464" s="7" t="s">
        <v>90</v>
      </c>
      <c r="M1464" s="7" t="str">
        <f t="shared" si="1789"/>
        <v>Alimentatrice</v>
      </c>
      <c r="N1464" s="8">
        <v>45055</v>
      </c>
      <c r="P1464" s="7">
        <f t="shared" ca="1" si="1851"/>
        <v>-126</v>
      </c>
      <c r="Q1464" s="8">
        <v>45597</v>
      </c>
      <c r="R1464" s="7" t="s">
        <v>5820</v>
      </c>
      <c r="S1464" s="7"/>
      <c r="T1464" s="9" t="s">
        <v>156</v>
      </c>
      <c r="U1464" s="7" t="str">
        <f t="shared" si="1799"/>
        <v>Contractuel</v>
      </c>
      <c r="V1464" s="8">
        <v>45536</v>
      </c>
      <c r="W1464" s="8">
        <v>45596</v>
      </c>
      <c r="X1464" s="8"/>
      <c r="Y1464" s="8"/>
      <c r="Z1464" s="8">
        <v>45055</v>
      </c>
      <c r="AA1464" s="7">
        <f t="shared" si="1800"/>
        <v>5</v>
      </c>
      <c r="AB1464" s="7">
        <f t="shared" si="1801"/>
        <v>2023</v>
      </c>
      <c r="AC1464" s="7">
        <f t="shared" si="1802"/>
        <v>2027</v>
      </c>
      <c r="AD1464" s="10" t="e">
        <f t="shared" ref="AD1464:AD1527" ca="1" si="1867">IF(#REF!="Non",(DAYS360(N1464,Q1464)/360),(DAYS360(N1464,TODAY())/360))</f>
        <v>#REF!</v>
      </c>
      <c r="AE1464" s="10" t="e">
        <f t="shared" ca="1" si="1804"/>
        <v>#REF!</v>
      </c>
      <c r="AF1464" s="8">
        <v>33672</v>
      </c>
      <c r="AG1464" s="11">
        <f t="shared" ca="1" si="1805"/>
        <v>33.013698630136986</v>
      </c>
      <c r="AH1464" s="10" t="str">
        <f t="shared" ca="1" si="1806"/>
        <v>&gt;25&lt; 35</v>
      </c>
      <c r="AI1464" s="12">
        <v>16443401</v>
      </c>
      <c r="AJ1464" s="13" t="s">
        <v>170</v>
      </c>
      <c r="AK1464" s="12" t="s">
        <v>5821</v>
      </c>
      <c r="AL1464" s="8">
        <v>40613</v>
      </c>
      <c r="AM1464" s="7" t="s">
        <v>108</v>
      </c>
      <c r="AN1464" s="7" t="s">
        <v>109</v>
      </c>
      <c r="AQ1464">
        <v>3</v>
      </c>
      <c r="AR1464" s="14">
        <v>2</v>
      </c>
      <c r="AS1464" s="15">
        <f t="shared" si="1807"/>
        <v>45785.5</v>
      </c>
      <c r="AT1464" s="14" t="s">
        <v>163</v>
      </c>
      <c r="AU1464" s="12">
        <v>3.3069999999999999</v>
      </c>
      <c r="AV1464" s="17">
        <v>17</v>
      </c>
      <c r="AW1464" s="18">
        <v>53594</v>
      </c>
      <c r="AX1464" s="19" t="s">
        <v>5822</v>
      </c>
      <c r="AY1464" s="17">
        <v>89</v>
      </c>
      <c r="AZ1464" s="14" t="s">
        <v>203</v>
      </c>
      <c r="BA1464" s="20" t="str">
        <f t="shared" si="1808"/>
        <v>17535940174330164689</v>
      </c>
      <c r="BB1464" s="31">
        <f t="shared" si="1809"/>
        <v>20</v>
      </c>
      <c r="BC1464" s="22" t="s">
        <v>5823</v>
      </c>
      <c r="BD1464" s="23" t="s">
        <v>341</v>
      </c>
      <c r="BF1464" s="8">
        <v>45176</v>
      </c>
      <c r="BG1464" s="32">
        <v>27330414</v>
      </c>
      <c r="BH1464" s="32">
        <v>28103247</v>
      </c>
      <c r="BI1464" s="32"/>
      <c r="BJ1464" t="s">
        <v>1857</v>
      </c>
      <c r="BK1464" s="14" t="s">
        <v>3979</v>
      </c>
      <c r="BL1464" s="14" t="s">
        <v>288</v>
      </c>
      <c r="BM1464" s="25"/>
      <c r="BN1464" s="26"/>
      <c r="BO1464" s="27"/>
      <c r="BP1464" s="26"/>
      <c r="BQ1464" s="28"/>
    </row>
    <row r="1465" spans="1:69" x14ac:dyDescent="0.25">
      <c r="A1465" t="str">
        <f>VLOOKUP(B1465,[2]RH!$B:$BV,72,0)</f>
        <v>si</v>
      </c>
      <c r="B1465" s="6">
        <v>1467</v>
      </c>
      <c r="C1465" s="7" t="s">
        <v>168</v>
      </c>
      <c r="D1465" s="7" t="s">
        <v>5824</v>
      </c>
      <c r="E1465" s="7" t="s">
        <v>67</v>
      </c>
      <c r="F1465" s="7" t="s">
        <v>118</v>
      </c>
      <c r="G1465" s="7" t="s">
        <v>220</v>
      </c>
      <c r="H1465" s="7" t="s">
        <v>562</v>
      </c>
      <c r="I1465" s="7" t="s">
        <v>1477</v>
      </c>
      <c r="J1465" s="7" t="s">
        <v>190</v>
      </c>
      <c r="K1465" s="7" t="s">
        <v>146</v>
      </c>
      <c r="L1465" s="7" t="s">
        <v>90</v>
      </c>
      <c r="M1465" s="7" t="str">
        <f t="shared" ref="M1465:M1528" si="1868">G1465</f>
        <v>Couturière</v>
      </c>
      <c r="N1465" s="8">
        <v>45055</v>
      </c>
      <c r="P1465" s="7">
        <f t="shared" ca="1" si="1851"/>
        <v>25</v>
      </c>
      <c r="Q1465" s="8"/>
      <c r="R1465" s="7"/>
      <c r="S1465" s="7"/>
      <c r="T1465" s="9" t="s">
        <v>156</v>
      </c>
      <c r="U1465" s="7" t="str">
        <f t="shared" si="1799"/>
        <v>Contractuel</v>
      </c>
      <c r="V1465" s="8">
        <v>45689</v>
      </c>
      <c r="W1465" s="8">
        <f>VLOOKUP(B1465,[1]BASE!$A:$Q,17,0)</f>
        <v>45747</v>
      </c>
      <c r="X1465" s="8"/>
      <c r="Y1465" s="8"/>
      <c r="Z1465" s="8">
        <v>45055</v>
      </c>
      <c r="AA1465" s="7">
        <f t="shared" si="1800"/>
        <v>5</v>
      </c>
      <c r="AB1465" s="7">
        <f t="shared" si="1801"/>
        <v>2023</v>
      </c>
      <c r="AC1465" s="7">
        <f t="shared" si="1802"/>
        <v>2027</v>
      </c>
      <c r="AD1465" s="10" t="e">
        <f t="shared" ref="AD1465:AD1528" ca="1" si="1869">IF(#REF!="Non",(DAYS360(N1465,Q1465)/360),(DAYS360(N1465,TODAY())/360))</f>
        <v>#REF!</v>
      </c>
      <c r="AE1465" s="10" t="e">
        <f t="shared" ca="1" si="1804"/>
        <v>#REF!</v>
      </c>
      <c r="AF1465" s="8">
        <v>27380</v>
      </c>
      <c r="AG1465" s="11">
        <f t="shared" ca="1" si="1805"/>
        <v>50.252054794520546</v>
      </c>
      <c r="AH1465" s="10" t="str">
        <f t="shared" ca="1" si="1806"/>
        <v>&gt;45&lt; 55</v>
      </c>
      <c r="AI1465" s="12">
        <v>11800210</v>
      </c>
      <c r="AJ1465" s="13" t="s">
        <v>120</v>
      </c>
      <c r="AK1465" s="12" t="s">
        <v>5825</v>
      </c>
      <c r="AL1465" s="8">
        <v>40610</v>
      </c>
      <c r="AM1465" s="7" t="s">
        <v>108</v>
      </c>
      <c r="AN1465" s="7" t="s">
        <v>76</v>
      </c>
      <c r="AO1465">
        <v>2</v>
      </c>
      <c r="AQ1465">
        <v>3</v>
      </c>
      <c r="AR1465" s="14">
        <v>2</v>
      </c>
      <c r="AS1465" s="15">
        <f t="shared" si="1807"/>
        <v>45785.5</v>
      </c>
      <c r="AT1465" s="14" t="s">
        <v>163</v>
      </c>
      <c r="AU1465" s="12">
        <v>3.3069999999999999</v>
      </c>
      <c r="AV1465" s="17">
        <v>17</v>
      </c>
      <c r="AW1465" s="18" t="s">
        <v>201</v>
      </c>
      <c r="AX1465" s="19" t="s">
        <v>5826</v>
      </c>
      <c r="AY1465" s="17">
        <v>77</v>
      </c>
      <c r="AZ1465" s="14" t="s">
        <v>203</v>
      </c>
      <c r="BA1465" s="20" t="str">
        <f t="shared" si="1808"/>
        <v>17001000000325487277</v>
      </c>
      <c r="BB1465" s="31">
        <f t="shared" si="1809"/>
        <v>20</v>
      </c>
      <c r="BC1465" s="22" t="s">
        <v>5827</v>
      </c>
      <c r="BD1465" s="23" t="s">
        <v>341</v>
      </c>
      <c r="BF1465" s="8"/>
      <c r="BG1465" s="32">
        <v>22844557</v>
      </c>
      <c r="BH1465" s="32"/>
      <c r="BI1465" s="32"/>
      <c r="BJ1465" t="s">
        <v>5241</v>
      </c>
      <c r="BK1465" s="14" t="str">
        <f t="shared" si="1856"/>
        <v>A-P6 AR</v>
      </c>
      <c r="BL1465" s="14" t="s">
        <v>595</v>
      </c>
      <c r="BM1465" s="25"/>
      <c r="BN1465" s="26" t="str">
        <f>BA1465</f>
        <v>17001000000325487277</v>
      </c>
      <c r="BO1465" s="27" t="str">
        <f>D1465</f>
        <v>FERJANI SAIDA</v>
      </c>
      <c r="BP1465" s="26">
        <f>B1465</f>
        <v>1467</v>
      </c>
      <c r="BQ1465" s="28"/>
    </row>
    <row r="1466" spans="1:69" x14ac:dyDescent="0.25">
      <c r="A1466" t="str">
        <f>VLOOKUP(B1466,[2]RH!$B:$BV,72,0)</f>
        <v>Non-Actif</v>
      </c>
      <c r="B1466" s="6">
        <v>1468</v>
      </c>
      <c r="C1466" s="7" t="s">
        <v>168</v>
      </c>
      <c r="D1466" s="7" t="s">
        <v>5828</v>
      </c>
      <c r="E1466" s="7" t="s">
        <v>67</v>
      </c>
      <c r="F1466" s="7" t="s">
        <v>118</v>
      </c>
      <c r="G1466" s="7" t="s">
        <v>220</v>
      </c>
      <c r="H1466" s="80" t="s">
        <v>2342</v>
      </c>
      <c r="I1466" s="7" t="s">
        <v>2487</v>
      </c>
      <c r="J1466" s="7" t="s">
        <v>190</v>
      </c>
      <c r="K1466" s="7" t="s">
        <v>146</v>
      </c>
      <c r="L1466" s="7" t="s">
        <v>90</v>
      </c>
      <c r="M1466" s="7" t="str">
        <f t="shared" si="1868"/>
        <v>Couturière</v>
      </c>
      <c r="N1466" s="8">
        <v>45055</v>
      </c>
      <c r="P1466" s="7">
        <f t="shared" ca="1" si="1851"/>
        <v>-523</v>
      </c>
      <c r="Q1466" s="8">
        <v>45219</v>
      </c>
      <c r="R1466" s="7" t="s">
        <v>5829</v>
      </c>
      <c r="S1466" s="7"/>
      <c r="T1466" s="9" t="s">
        <v>156</v>
      </c>
      <c r="U1466" s="7" t="str">
        <f t="shared" si="1799"/>
        <v>Contractuel</v>
      </c>
      <c r="V1466" s="8">
        <v>45170</v>
      </c>
      <c r="W1466" s="8">
        <v>45199</v>
      </c>
      <c r="X1466" s="8"/>
      <c r="Y1466" s="8"/>
      <c r="Z1466" s="8">
        <v>45055</v>
      </c>
      <c r="AA1466" s="7">
        <f t="shared" si="1800"/>
        <v>5</v>
      </c>
      <c r="AB1466" s="7">
        <f t="shared" si="1801"/>
        <v>2023</v>
      </c>
      <c r="AC1466" s="7">
        <f t="shared" si="1802"/>
        <v>2027</v>
      </c>
      <c r="AD1466" s="10" t="e">
        <f t="shared" ref="AD1466:AD1529" ca="1" si="1870">IF(#REF!="Non",(DAYS360(N1466,Q1466)/360),(DAYS360(N1466,TODAY())/360))</f>
        <v>#REF!</v>
      </c>
      <c r="AE1466" s="10" t="e">
        <f t="shared" ca="1" si="1804"/>
        <v>#REF!</v>
      </c>
      <c r="AF1466" s="8">
        <v>30683</v>
      </c>
      <c r="AG1466" s="11">
        <f t="shared" ca="1" si="1805"/>
        <v>41.202739726027396</v>
      </c>
      <c r="AH1466" s="10" t="str">
        <f t="shared" ca="1" si="1806"/>
        <v>&gt;35&lt; 45</v>
      </c>
      <c r="AI1466" s="12">
        <v>12664593</v>
      </c>
      <c r="AJ1466" s="13" t="s">
        <v>192</v>
      </c>
      <c r="AK1466" s="12" t="s">
        <v>5830</v>
      </c>
      <c r="AL1466" s="8">
        <v>43085</v>
      </c>
      <c r="AM1466" s="7" t="s">
        <v>108</v>
      </c>
      <c r="AN1466" s="7" t="s">
        <v>76</v>
      </c>
      <c r="AO1466">
        <v>3</v>
      </c>
      <c r="AQ1466" s="14">
        <v>3</v>
      </c>
      <c r="AR1466" s="14">
        <v>1</v>
      </c>
      <c r="AS1466" s="15">
        <f t="shared" si="1807"/>
        <v>45420.25</v>
      </c>
      <c r="AT1466" s="14" t="s">
        <v>163</v>
      </c>
      <c r="AU1466" s="12">
        <v>3.3069999999999999</v>
      </c>
      <c r="AV1466" s="17">
        <v>17</v>
      </c>
      <c r="AW1466" s="18">
        <v>20600</v>
      </c>
      <c r="AX1466" s="19" t="s">
        <v>5831</v>
      </c>
      <c r="AY1466" s="17" t="s">
        <v>73</v>
      </c>
      <c r="AZ1466" s="14" t="s">
        <v>203</v>
      </c>
      <c r="BA1466" s="20" t="str">
        <f t="shared" si="1808"/>
        <v>17206000000074647401</v>
      </c>
      <c r="BB1466" s="31">
        <f t="shared" si="1809"/>
        <v>20</v>
      </c>
      <c r="BC1466" s="22" t="s">
        <v>5832</v>
      </c>
      <c r="BD1466" s="23" t="s">
        <v>341</v>
      </c>
      <c r="BF1466" s="8"/>
      <c r="BG1466" s="32">
        <v>22187996</v>
      </c>
      <c r="BH1466" s="32">
        <v>97557183</v>
      </c>
      <c r="BI1466" s="32"/>
      <c r="BJ1466" t="s">
        <v>486</v>
      </c>
      <c r="BK1466" s="14" t="str">
        <f t="shared" si="1856"/>
        <v>A-P6</v>
      </c>
      <c r="BL1466" s="14" t="s">
        <v>595</v>
      </c>
      <c r="BM1466" s="25"/>
      <c r="BN1466" s="26" t="str">
        <f>BA1466</f>
        <v>17206000000074647401</v>
      </c>
      <c r="BO1466" s="27" t="str">
        <f>D1466</f>
        <v>AMARA OM EZZINE</v>
      </c>
      <c r="BP1466" s="26">
        <f>B1466</f>
        <v>1468</v>
      </c>
      <c r="BQ1466" s="28"/>
    </row>
    <row r="1467" spans="1:69" x14ac:dyDescent="0.25">
      <c r="A1467" t="str">
        <f>VLOOKUP(B1467,[2]RH!$B:$BV,72,0)</f>
        <v>si</v>
      </c>
      <c r="B1467" s="6">
        <v>1469</v>
      </c>
      <c r="C1467" s="7" t="s">
        <v>100</v>
      </c>
      <c r="D1467" s="7" t="s">
        <v>5833</v>
      </c>
      <c r="E1467" s="7" t="s">
        <v>67</v>
      </c>
      <c r="F1467" s="7" t="s">
        <v>118</v>
      </c>
      <c r="G1467" s="7" t="s">
        <v>408</v>
      </c>
      <c r="H1467" s="80">
        <v>965</v>
      </c>
      <c r="I1467" s="7" t="s">
        <v>280</v>
      </c>
      <c r="J1467" s="7" t="s">
        <v>281</v>
      </c>
      <c r="K1467" s="7" t="s">
        <v>146</v>
      </c>
      <c r="L1467" s="7" t="s">
        <v>90</v>
      </c>
      <c r="M1467" s="7" t="str">
        <f t="shared" si="1868"/>
        <v>Alimentatrice</v>
      </c>
      <c r="N1467" s="8">
        <v>45055</v>
      </c>
      <c r="P1467" s="7">
        <f t="shared" ca="1" si="1851"/>
        <v>25</v>
      </c>
      <c r="Q1467" s="8"/>
      <c r="R1467" s="7"/>
      <c r="S1467" s="7"/>
      <c r="T1467" s="9" t="s">
        <v>156</v>
      </c>
      <c r="U1467" s="7" t="str">
        <f t="shared" si="1799"/>
        <v>Contractuel</v>
      </c>
      <c r="V1467" s="8">
        <v>45689</v>
      </c>
      <c r="W1467" s="8">
        <f>VLOOKUP(B1467,[1]BASE!$A:$Q,17,0)</f>
        <v>45747</v>
      </c>
      <c r="X1467" s="8"/>
      <c r="Y1467" s="8"/>
      <c r="Z1467" s="8">
        <v>45055</v>
      </c>
      <c r="AA1467" s="7">
        <f t="shared" si="1800"/>
        <v>5</v>
      </c>
      <c r="AB1467" s="7">
        <f t="shared" si="1801"/>
        <v>2023</v>
      </c>
      <c r="AC1467" s="7">
        <f t="shared" si="1802"/>
        <v>2027</v>
      </c>
      <c r="AD1467" s="10" t="e">
        <f t="shared" ref="AD1467:AD1530" ca="1" si="1871">IF(#REF!="Non",(DAYS360(N1467,Q1467)/360),(DAYS360(N1467,TODAY())/360))</f>
        <v>#REF!</v>
      </c>
      <c r="AE1467" s="10" t="e">
        <f t="shared" ca="1" si="1804"/>
        <v>#REF!</v>
      </c>
      <c r="AF1467" s="8">
        <v>36962</v>
      </c>
      <c r="AG1467" s="11">
        <f t="shared" ca="1" si="1805"/>
        <v>24</v>
      </c>
      <c r="AH1467" s="10" t="str">
        <f t="shared" ca="1" si="1806"/>
        <v>&lt; 25</v>
      </c>
      <c r="AI1467" s="12">
        <v>17605678</v>
      </c>
      <c r="AJ1467" s="13" t="s">
        <v>79</v>
      </c>
      <c r="AK1467" s="12" t="s">
        <v>5834</v>
      </c>
      <c r="AL1467" s="8">
        <v>44765</v>
      </c>
      <c r="AM1467" s="7" t="s">
        <v>108</v>
      </c>
      <c r="AN1467" s="7" t="s">
        <v>109</v>
      </c>
      <c r="AQ1467">
        <v>3</v>
      </c>
      <c r="AR1467" s="14">
        <v>2</v>
      </c>
      <c r="AS1467" s="15">
        <f t="shared" si="1807"/>
        <v>45785.5</v>
      </c>
      <c r="AT1467" s="14" t="s">
        <v>163</v>
      </c>
      <c r="AU1467" s="12">
        <v>3.3069999999999999</v>
      </c>
      <c r="AV1467" s="17">
        <v>25</v>
      </c>
      <c r="AW1467" s="18" t="s">
        <v>164</v>
      </c>
      <c r="AX1467" s="19" t="s">
        <v>5835</v>
      </c>
      <c r="AY1467" s="17">
        <v>54</v>
      </c>
      <c r="AZ1467" s="14" t="s">
        <v>276</v>
      </c>
      <c r="BA1467" s="20" t="str">
        <f t="shared" si="1808"/>
        <v>25042000000106383254</v>
      </c>
      <c r="BB1467" s="31">
        <f t="shared" si="1809"/>
        <v>20</v>
      </c>
      <c r="BC1467" s="22" t="s">
        <v>311</v>
      </c>
      <c r="BD1467" s="23" t="s">
        <v>115</v>
      </c>
      <c r="BF1467" s="8"/>
      <c r="BG1467" s="32">
        <v>99349753</v>
      </c>
      <c r="BH1467" s="32">
        <v>52852174</v>
      </c>
      <c r="BI1467" s="32"/>
      <c r="BJ1467" t="s">
        <v>311</v>
      </c>
      <c r="BK1467" s="14" t="str">
        <f t="shared" si="1856"/>
        <v>B-965</v>
      </c>
      <c r="BL1467" s="14" t="s">
        <v>288</v>
      </c>
      <c r="BM1467" s="25"/>
      <c r="BN1467" s="26"/>
      <c r="BO1467" s="27"/>
      <c r="BP1467" s="26"/>
      <c r="BQ1467" s="28"/>
    </row>
    <row r="1468" spans="1:69" x14ac:dyDescent="0.25">
      <c r="A1468" t="str">
        <f>VLOOKUP(B1468,[2]RH!$B:$BV,72,0)</f>
        <v>si</v>
      </c>
      <c r="B1468" s="6">
        <v>1470</v>
      </c>
      <c r="C1468" s="7" t="s">
        <v>168</v>
      </c>
      <c r="D1468" s="7" t="s">
        <v>5836</v>
      </c>
      <c r="E1468" s="7" t="s">
        <v>67</v>
      </c>
      <c r="F1468" s="7" t="s">
        <v>118</v>
      </c>
      <c r="G1468" s="7" t="s">
        <v>220</v>
      </c>
      <c r="H1468" s="80">
        <v>965</v>
      </c>
      <c r="I1468" s="7" t="s">
        <v>280</v>
      </c>
      <c r="J1468" s="7" t="s">
        <v>281</v>
      </c>
      <c r="K1468" s="7" t="s">
        <v>146</v>
      </c>
      <c r="L1468" s="7" t="s">
        <v>90</v>
      </c>
      <c r="M1468" s="7" t="str">
        <f t="shared" si="1868"/>
        <v>Couturière</v>
      </c>
      <c r="N1468" s="8">
        <v>45055</v>
      </c>
      <c r="P1468" s="7">
        <f t="shared" ca="1" si="1851"/>
        <v>25</v>
      </c>
      <c r="Q1468" s="8"/>
      <c r="R1468" s="7"/>
      <c r="S1468" s="7"/>
      <c r="T1468" s="9" t="s">
        <v>156</v>
      </c>
      <c r="U1468" s="7" t="str">
        <f t="shared" si="1799"/>
        <v>Contractuel</v>
      </c>
      <c r="V1468" s="8">
        <v>45689</v>
      </c>
      <c r="W1468" s="8">
        <f>VLOOKUP(B1468,[1]BASE!$A:$Q,17,0)</f>
        <v>45747</v>
      </c>
      <c r="X1468" s="8"/>
      <c r="Y1468" s="8"/>
      <c r="Z1468" s="8">
        <v>45055</v>
      </c>
      <c r="AA1468" s="7">
        <f t="shared" si="1800"/>
        <v>5</v>
      </c>
      <c r="AB1468" s="7">
        <f t="shared" si="1801"/>
        <v>2023</v>
      </c>
      <c r="AC1468" s="7">
        <f t="shared" si="1802"/>
        <v>2027</v>
      </c>
      <c r="AD1468" s="10" t="e">
        <f t="shared" ref="AD1468:AD1531" ca="1" si="1872">IF(#REF!="Non",(DAYS360(N1468,Q1468)/360),(DAYS360(N1468,TODAY())/360))</f>
        <v>#REF!</v>
      </c>
      <c r="AE1468" s="10" t="e">
        <f t="shared" ca="1" si="1804"/>
        <v>#REF!</v>
      </c>
      <c r="AF1468" s="8">
        <v>33355</v>
      </c>
      <c r="AG1468" s="11">
        <f t="shared" ca="1" si="1805"/>
        <v>33.88219178082192</v>
      </c>
      <c r="AH1468" s="10" t="str">
        <f t="shared" ca="1" si="1806"/>
        <v>&gt;25&lt; 35</v>
      </c>
      <c r="AI1468" s="12">
        <v>16539824</v>
      </c>
      <c r="AJ1468" s="13" t="s">
        <v>82</v>
      </c>
      <c r="AK1468" s="12" t="s">
        <v>5837</v>
      </c>
      <c r="AL1468" s="8">
        <v>40226</v>
      </c>
      <c r="AM1468" s="7" t="s">
        <v>108</v>
      </c>
      <c r="AN1468" s="7" t="s">
        <v>76</v>
      </c>
      <c r="AO1468">
        <v>1</v>
      </c>
      <c r="AQ1468">
        <v>3</v>
      </c>
      <c r="AR1468" s="14">
        <v>2</v>
      </c>
      <c r="AS1468" s="15">
        <f t="shared" si="1807"/>
        <v>45785.5</v>
      </c>
      <c r="AT1468" s="14" t="s">
        <v>163</v>
      </c>
      <c r="AU1468" s="12">
        <v>3.3069999999999999</v>
      </c>
      <c r="AV1468" s="17">
        <v>17</v>
      </c>
      <c r="AW1468" s="18" t="s">
        <v>201</v>
      </c>
      <c r="AX1468" s="19" t="s">
        <v>5838</v>
      </c>
      <c r="AY1468" s="17">
        <v>49</v>
      </c>
      <c r="AZ1468" s="14" t="s">
        <v>203</v>
      </c>
      <c r="BA1468" s="20" t="str">
        <f t="shared" si="1808"/>
        <v>17001000000327609249</v>
      </c>
      <c r="BB1468" s="31">
        <f t="shared" si="1809"/>
        <v>20</v>
      </c>
      <c r="BC1468" s="22" t="s">
        <v>5839</v>
      </c>
      <c r="BD1468" s="23" t="s">
        <v>115</v>
      </c>
      <c r="BF1468" s="8">
        <v>45097</v>
      </c>
      <c r="BG1468" s="32">
        <v>42568887</v>
      </c>
      <c r="BH1468" s="32">
        <v>26199664</v>
      </c>
      <c r="BI1468" s="32"/>
      <c r="BJ1468" t="s">
        <v>4958</v>
      </c>
      <c r="BK1468" s="14" t="str">
        <f t="shared" si="1856"/>
        <v>B-965</v>
      </c>
      <c r="BL1468" s="14" t="s">
        <v>241</v>
      </c>
      <c r="BM1468" s="25"/>
      <c r="BN1468" s="26" t="str">
        <f>BA1468</f>
        <v>17001000000327609249</v>
      </c>
      <c r="BO1468" s="27" t="str">
        <f>D1468</f>
        <v>HOUIJI RIM</v>
      </c>
      <c r="BP1468" s="26">
        <f>B1468</f>
        <v>1470</v>
      </c>
      <c r="BQ1468" s="28"/>
    </row>
    <row r="1469" spans="1:69" x14ac:dyDescent="0.25">
      <c r="A1469" t="str">
        <f>VLOOKUP(B1469,[2]RH!$B:$BV,72,0)</f>
        <v>Non-Actif</v>
      </c>
      <c r="B1469" s="6">
        <v>1471</v>
      </c>
      <c r="C1469" s="7" t="s">
        <v>65</v>
      </c>
      <c r="D1469" s="7" t="s">
        <v>5840</v>
      </c>
      <c r="E1469" s="7" t="s">
        <v>67</v>
      </c>
      <c r="F1469" s="7" t="s">
        <v>118</v>
      </c>
      <c r="G1469" s="7" t="s">
        <v>5841</v>
      </c>
      <c r="H1469" s="80" t="s">
        <v>2342</v>
      </c>
      <c r="I1469" s="7"/>
      <c r="J1469" s="7"/>
      <c r="K1469" s="7" t="s">
        <v>146</v>
      </c>
      <c r="L1469" s="7" t="s">
        <v>90</v>
      </c>
      <c r="M1469" s="7" t="str">
        <f t="shared" si="1868"/>
        <v>OPERATRICE SUR MACHINE AUTOMATIQUE</v>
      </c>
      <c r="N1469" s="8">
        <v>45055</v>
      </c>
      <c r="P1469" s="7">
        <f t="shared" ca="1" si="1851"/>
        <v>-615</v>
      </c>
      <c r="Q1469" s="8">
        <v>45056</v>
      </c>
      <c r="R1469" s="7" t="s">
        <v>5788</v>
      </c>
      <c r="S1469" s="7"/>
      <c r="T1469" s="9" t="s">
        <v>156</v>
      </c>
      <c r="U1469" s="7" t="str">
        <f t="shared" si="1799"/>
        <v>Contractuel</v>
      </c>
      <c r="V1469" s="8">
        <v>45055</v>
      </c>
      <c r="W1469" s="8">
        <v>45107</v>
      </c>
      <c r="X1469" s="8"/>
      <c r="Y1469" s="8"/>
      <c r="Z1469" s="8">
        <v>45055</v>
      </c>
      <c r="AA1469" s="7">
        <f t="shared" si="1800"/>
        <v>5</v>
      </c>
      <c r="AB1469" s="7">
        <f t="shared" si="1801"/>
        <v>2023</v>
      </c>
      <c r="AC1469" s="7">
        <f t="shared" si="1802"/>
        <v>2027</v>
      </c>
      <c r="AD1469" s="10" t="e">
        <f t="shared" ref="AD1469:AD1532" ca="1" si="1873">IF(#REF!="Non",(DAYS360(N1469,Q1469)/360),(DAYS360(N1469,TODAY())/360))</f>
        <v>#REF!</v>
      </c>
      <c r="AE1469" s="10" t="e">
        <f t="shared" ca="1" si="1804"/>
        <v>#REF!</v>
      </c>
      <c r="AF1469" s="8">
        <v>35945</v>
      </c>
      <c r="AG1469" s="11">
        <f t="shared" ca="1" si="1805"/>
        <v>26.786301369863015</v>
      </c>
      <c r="AH1469" s="10" t="str">
        <f t="shared" ca="1" si="1806"/>
        <v>&gt;25&lt; 35</v>
      </c>
      <c r="AI1469" s="12">
        <v>17074478</v>
      </c>
      <c r="AJ1469" s="13" t="s">
        <v>170</v>
      </c>
      <c r="AK1469" s="12" t="s">
        <v>5842</v>
      </c>
      <c r="AL1469" s="8">
        <v>44372</v>
      </c>
      <c r="AM1469" s="7" t="s">
        <v>75</v>
      </c>
      <c r="AN1469" s="7" t="s">
        <v>109</v>
      </c>
      <c r="AQ1469" s="14">
        <v>3</v>
      </c>
      <c r="AR1469" s="14">
        <v>1</v>
      </c>
      <c r="AS1469" s="15">
        <f t="shared" si="1807"/>
        <v>45420.25</v>
      </c>
      <c r="AT1469" s="14" t="s">
        <v>163</v>
      </c>
      <c r="AU1469" s="12">
        <v>3.3069999999999999</v>
      </c>
      <c r="AV1469" s="17">
        <v>17</v>
      </c>
      <c r="AW1469" s="18">
        <v>20600</v>
      </c>
      <c r="AX1469" s="19" t="s">
        <v>5843</v>
      </c>
      <c r="AY1469" s="17">
        <v>65</v>
      </c>
      <c r="AZ1469" s="14" t="s">
        <v>203</v>
      </c>
      <c r="BA1469" s="20" t="str">
        <f t="shared" si="1808"/>
        <v>17206000000257309265</v>
      </c>
      <c r="BB1469" s="31">
        <f t="shared" si="1809"/>
        <v>20</v>
      </c>
      <c r="BC1469" s="22" t="s">
        <v>5844</v>
      </c>
      <c r="BD1469" s="23" t="s">
        <v>341</v>
      </c>
      <c r="BF1469" s="8"/>
      <c r="BG1469" s="32">
        <v>94873095</v>
      </c>
      <c r="BH1469" s="32">
        <v>23499212</v>
      </c>
      <c r="BI1469" s="32"/>
      <c r="BK1469" s="14" t="str">
        <f t="shared" si="1856"/>
        <v>-P6</v>
      </c>
      <c r="BL1469" s="14"/>
      <c r="BM1469" s="25"/>
      <c r="BN1469" s="26"/>
      <c r="BO1469" s="27"/>
      <c r="BP1469" s="26"/>
      <c r="BQ1469" s="28"/>
    </row>
    <row r="1470" spans="1:69" x14ac:dyDescent="0.25">
      <c r="A1470" t="str">
        <f>VLOOKUP(B1470,[2]RH!$B:$BV,72,0)</f>
        <v>si</v>
      </c>
      <c r="B1470" s="6">
        <v>1472</v>
      </c>
      <c r="C1470" s="7" t="s">
        <v>65</v>
      </c>
      <c r="D1470" s="7" t="s">
        <v>5845</v>
      </c>
      <c r="E1470" s="7" t="s">
        <v>67</v>
      </c>
      <c r="F1470" s="7" t="s">
        <v>118</v>
      </c>
      <c r="G1470" s="7" t="s">
        <v>1801</v>
      </c>
      <c r="H1470" s="41" t="s">
        <v>225</v>
      </c>
      <c r="I1470" s="7" t="s">
        <v>3974</v>
      </c>
      <c r="J1470" s="7" t="s">
        <v>281</v>
      </c>
      <c r="K1470" s="7" t="s">
        <v>146</v>
      </c>
      <c r="L1470" s="7" t="s">
        <v>90</v>
      </c>
      <c r="M1470" s="7" t="str">
        <f t="shared" si="1868"/>
        <v>Prép CAMPO</v>
      </c>
      <c r="N1470" s="8">
        <v>45055</v>
      </c>
      <c r="P1470" s="7">
        <f t="shared" ca="1" si="1851"/>
        <v>25</v>
      </c>
      <c r="Q1470" s="8"/>
      <c r="R1470" s="7"/>
      <c r="S1470" s="7"/>
      <c r="T1470" s="9" t="s">
        <v>156</v>
      </c>
      <c r="U1470" s="7" t="str">
        <f t="shared" si="1799"/>
        <v>Contractuel</v>
      </c>
      <c r="V1470" s="8">
        <v>45689</v>
      </c>
      <c r="W1470" s="8">
        <f>VLOOKUP(B1470,[1]BASE!$A:$Q,17,0)</f>
        <v>45747</v>
      </c>
      <c r="X1470" s="8"/>
      <c r="Y1470" s="8"/>
      <c r="Z1470" s="8">
        <v>45055</v>
      </c>
      <c r="AA1470" s="7">
        <f t="shared" si="1800"/>
        <v>5</v>
      </c>
      <c r="AB1470" s="7">
        <f t="shared" si="1801"/>
        <v>2023</v>
      </c>
      <c r="AC1470" s="7">
        <f t="shared" si="1802"/>
        <v>2027</v>
      </c>
      <c r="AD1470" s="10" t="e">
        <f t="shared" ref="AD1470:AD1533" ca="1" si="1874">IF(#REF!="Non",(DAYS360(N1470,Q1470)/360),(DAYS360(N1470,TODAY())/360))</f>
        <v>#REF!</v>
      </c>
      <c r="AE1470" s="10" t="e">
        <f t="shared" ca="1" si="1804"/>
        <v>#REF!</v>
      </c>
      <c r="AF1470" s="8">
        <v>33057</v>
      </c>
      <c r="AG1470" s="11">
        <f t="shared" ca="1" si="1805"/>
        <v>34.698630136986303</v>
      </c>
      <c r="AH1470" s="10" t="str">
        <f t="shared" ca="1" si="1806"/>
        <v>&gt;25&lt; 35</v>
      </c>
      <c r="AI1470" s="12">
        <v>17323934</v>
      </c>
      <c r="AJ1470" s="13" t="s">
        <v>79</v>
      </c>
      <c r="AK1470" s="12" t="s">
        <v>5846</v>
      </c>
      <c r="AL1470" s="8">
        <v>42129</v>
      </c>
      <c r="AM1470" s="7" t="s">
        <v>75</v>
      </c>
      <c r="AN1470" s="7" t="s">
        <v>109</v>
      </c>
      <c r="AQ1470">
        <v>3</v>
      </c>
      <c r="AR1470" s="14">
        <v>2</v>
      </c>
      <c r="AS1470" s="15">
        <f t="shared" si="1807"/>
        <v>45785.5</v>
      </c>
      <c r="AT1470" s="14" t="s">
        <v>163</v>
      </c>
      <c r="AU1470" s="12">
        <v>3.3069999999999999</v>
      </c>
      <c r="AV1470" s="17" t="s">
        <v>92</v>
      </c>
      <c r="AW1470" s="18" t="s">
        <v>1209</v>
      </c>
      <c r="AX1470" s="19" t="s">
        <v>5847</v>
      </c>
      <c r="AY1470" s="17">
        <v>78</v>
      </c>
      <c r="AZ1470" s="14" t="s">
        <v>152</v>
      </c>
      <c r="BA1470" s="20" t="str">
        <f t="shared" si="1808"/>
        <v>04032118005587341878</v>
      </c>
      <c r="BB1470" s="31">
        <f t="shared" si="1809"/>
        <v>20</v>
      </c>
      <c r="BC1470" s="22" t="s">
        <v>5848</v>
      </c>
      <c r="BD1470" s="23" t="s">
        <v>115</v>
      </c>
      <c r="BF1470" s="8"/>
      <c r="BG1470" s="32">
        <v>46838012</v>
      </c>
      <c r="BH1470" s="32">
        <v>25477851</v>
      </c>
      <c r="BI1470" s="32"/>
      <c r="BJ1470" t="s">
        <v>5663</v>
      </c>
      <c r="BK1470" s="14" t="s">
        <v>3979</v>
      </c>
      <c r="BL1470" s="14" t="s">
        <v>288</v>
      </c>
      <c r="BM1470" s="25"/>
      <c r="BN1470" s="26" t="str">
        <f>BA1470</f>
        <v>04032118005587341878</v>
      </c>
      <c r="BO1470" s="27" t="str">
        <f>D1470</f>
        <v>AYARI CHOKRI</v>
      </c>
      <c r="BP1470" s="26">
        <f>B1470</f>
        <v>1472</v>
      </c>
      <c r="BQ1470" s="28"/>
    </row>
    <row r="1471" spans="1:69" x14ac:dyDescent="0.25">
      <c r="A1471" t="str">
        <f>VLOOKUP(B1471,[2]RH!$B:$BV,72,0)</f>
        <v>Non-Actif</v>
      </c>
      <c r="B1471" s="6">
        <v>1473</v>
      </c>
      <c r="C1471" s="7" t="s">
        <v>65</v>
      </c>
      <c r="D1471" s="7" t="s">
        <v>5849</v>
      </c>
      <c r="E1471" s="7" t="s">
        <v>67</v>
      </c>
      <c r="F1471" s="7" t="s">
        <v>118</v>
      </c>
      <c r="G1471" s="7" t="s">
        <v>220</v>
      </c>
      <c r="H1471" s="80">
        <v>520</v>
      </c>
      <c r="I1471" s="7" t="s">
        <v>5620</v>
      </c>
      <c r="J1471" s="7" t="s">
        <v>281</v>
      </c>
      <c r="K1471" s="7" t="s">
        <v>146</v>
      </c>
      <c r="L1471" s="7" t="s">
        <v>90</v>
      </c>
      <c r="M1471" s="7" t="str">
        <f t="shared" si="1868"/>
        <v>Couturière</v>
      </c>
      <c r="N1471" s="8">
        <v>45055</v>
      </c>
      <c r="P1471" s="7">
        <f t="shared" ca="1" si="1851"/>
        <v>-615</v>
      </c>
      <c r="Q1471" s="8">
        <v>45056</v>
      </c>
      <c r="R1471" s="7" t="s">
        <v>147</v>
      </c>
      <c r="S1471" s="7"/>
      <c r="T1471" s="9" t="s">
        <v>156</v>
      </c>
      <c r="U1471" s="7" t="str">
        <f t="shared" si="1799"/>
        <v>Contractuel</v>
      </c>
      <c r="V1471" s="8">
        <v>45055</v>
      </c>
      <c r="W1471" s="8">
        <v>45107</v>
      </c>
      <c r="X1471" s="8"/>
      <c r="Y1471" s="8"/>
      <c r="Z1471" s="8">
        <v>45055</v>
      </c>
      <c r="AA1471" s="7">
        <f t="shared" si="1800"/>
        <v>5</v>
      </c>
      <c r="AB1471" s="7">
        <f t="shared" si="1801"/>
        <v>2023</v>
      </c>
      <c r="AC1471" s="7">
        <f t="shared" si="1802"/>
        <v>2027</v>
      </c>
      <c r="AD1471" s="10" t="e">
        <f t="shared" ref="AD1471:AD1534" ca="1" si="1875">IF(#REF!="Non",(DAYS360(N1471,Q1471)/360),(DAYS360(N1471,TODAY())/360))</f>
        <v>#REF!</v>
      </c>
      <c r="AE1471" s="10" t="e">
        <f t="shared" ca="1" si="1804"/>
        <v>#REF!</v>
      </c>
      <c r="AF1471" s="8">
        <v>36796</v>
      </c>
      <c r="AG1471" s="11">
        <f t="shared" ca="1" si="1805"/>
        <v>24.454794520547946</v>
      </c>
      <c r="AH1471" s="10" t="str">
        <f t="shared" ca="1" si="1806"/>
        <v>&lt; 25</v>
      </c>
      <c r="AI1471" s="12"/>
      <c r="AJ1471" s="13"/>
      <c r="AK1471" s="12" t="s">
        <v>5850</v>
      </c>
      <c r="AL1471" s="8">
        <v>42600</v>
      </c>
      <c r="AM1471" s="7" t="s">
        <v>75</v>
      </c>
      <c r="AN1471" s="7" t="s">
        <v>109</v>
      </c>
      <c r="AQ1471" s="14">
        <v>3</v>
      </c>
      <c r="AR1471" s="14">
        <v>1</v>
      </c>
      <c r="AS1471" s="15">
        <f t="shared" si="1807"/>
        <v>45420.25</v>
      </c>
      <c r="AT1471" s="14" t="s">
        <v>163</v>
      </c>
      <c r="AU1471" s="12">
        <v>3.3069999999999999</v>
      </c>
      <c r="AV1471" s="17"/>
      <c r="AW1471" s="18"/>
      <c r="AX1471" s="19"/>
      <c r="AY1471" s="17"/>
      <c r="AZ1471" s="14"/>
      <c r="BA1471" s="20" t="str">
        <f t="shared" si="1808"/>
        <v/>
      </c>
      <c r="BB1471" s="31">
        <f t="shared" si="1809"/>
        <v>0</v>
      </c>
      <c r="BC1471" s="22" t="s">
        <v>5851</v>
      </c>
      <c r="BD1471" s="23" t="s">
        <v>341</v>
      </c>
      <c r="BF1471" s="8"/>
      <c r="BG1471" s="32">
        <v>23682645</v>
      </c>
      <c r="BH1471" s="32">
        <v>22710831</v>
      </c>
      <c r="BI1471" s="32"/>
      <c r="BK1471" s="14" t="str">
        <f t="shared" ref="BK1471:BK1492" si="1876">IF(K1471="CADRE","CADRE",CONCATENATE(J1471,"-",H1471))</f>
        <v>B-520</v>
      </c>
      <c r="BL1471" s="14"/>
      <c r="BM1471" s="25"/>
      <c r="BN1471" s="26"/>
      <c r="BO1471" s="27"/>
      <c r="BP1471" s="26"/>
      <c r="BQ1471" s="28"/>
    </row>
    <row r="1472" spans="1:69" x14ac:dyDescent="0.25">
      <c r="A1472" t="str">
        <f>VLOOKUP(B1472,[2]RH!$B:$BV,72,0)</f>
        <v>si</v>
      </c>
      <c r="B1472" s="6">
        <v>1474</v>
      </c>
      <c r="C1472" s="7" t="s">
        <v>100</v>
      </c>
      <c r="D1472" s="7" t="s">
        <v>5852</v>
      </c>
      <c r="E1472" s="7" t="s">
        <v>67</v>
      </c>
      <c r="F1472" s="7" t="s">
        <v>118</v>
      </c>
      <c r="G1472" s="7" t="s">
        <v>2675</v>
      </c>
      <c r="H1472" s="80" t="s">
        <v>649</v>
      </c>
      <c r="I1472" s="7" t="s">
        <v>650</v>
      </c>
      <c r="J1472" s="7" t="s">
        <v>281</v>
      </c>
      <c r="K1472" s="7" t="s">
        <v>146</v>
      </c>
      <c r="L1472" s="7" t="s">
        <v>90</v>
      </c>
      <c r="M1472" s="7" t="str">
        <f t="shared" si="1868"/>
        <v>WIRE</v>
      </c>
      <c r="N1472" s="8">
        <v>45056</v>
      </c>
      <c r="P1472" s="7">
        <f t="shared" ca="1" si="1851"/>
        <v>-6</v>
      </c>
      <c r="Q1472" s="8"/>
      <c r="R1472" s="7"/>
      <c r="S1472" s="7"/>
      <c r="T1472" s="9" t="s">
        <v>156</v>
      </c>
      <c r="U1472" s="7" t="str">
        <f t="shared" si="1799"/>
        <v>Contractuel</v>
      </c>
      <c r="V1472" s="8">
        <v>45689</v>
      </c>
      <c r="W1472" s="8">
        <f>VLOOKUP(B1472,[1]BASE!$A:$Q,17,0)</f>
        <v>45716</v>
      </c>
      <c r="X1472" s="8"/>
      <c r="Y1472" s="8"/>
      <c r="Z1472" s="8">
        <v>45056</v>
      </c>
      <c r="AA1472" s="7">
        <f t="shared" si="1800"/>
        <v>5</v>
      </c>
      <c r="AB1472" s="7">
        <f t="shared" si="1801"/>
        <v>2023</v>
      </c>
      <c r="AC1472" s="7">
        <f t="shared" si="1802"/>
        <v>2027</v>
      </c>
      <c r="AD1472" s="10" t="e">
        <f t="shared" ref="AD1472:AD1535" ca="1" si="1877">IF(#REF!="Non",(DAYS360(N1472,Q1472)/360),(DAYS360(N1472,TODAY())/360))</f>
        <v>#REF!</v>
      </c>
      <c r="AE1472" s="10" t="e">
        <f t="shared" ca="1" si="1804"/>
        <v>#REF!</v>
      </c>
      <c r="AF1472" s="8">
        <v>36210</v>
      </c>
      <c r="AG1472" s="11">
        <f t="shared" ca="1" si="1805"/>
        <v>26.06027397260274</v>
      </c>
      <c r="AH1472" s="10" t="str">
        <f t="shared" ca="1" si="1806"/>
        <v>&gt;25&lt; 35</v>
      </c>
      <c r="AI1472" s="12">
        <v>17462873</v>
      </c>
      <c r="AJ1472" s="13" t="s">
        <v>150</v>
      </c>
      <c r="AK1472" s="12" t="s">
        <v>5853</v>
      </c>
      <c r="AL1472" s="8">
        <v>43229</v>
      </c>
      <c r="AM1472" s="7" t="s">
        <v>108</v>
      </c>
      <c r="AN1472" s="7" t="s">
        <v>109</v>
      </c>
      <c r="AQ1472">
        <v>3</v>
      </c>
      <c r="AR1472" s="14">
        <v>2</v>
      </c>
      <c r="AS1472" s="15">
        <f t="shared" si="1807"/>
        <v>45786.5</v>
      </c>
      <c r="AT1472" s="14" t="s">
        <v>163</v>
      </c>
      <c r="AU1472" s="12">
        <v>3.3069999999999999</v>
      </c>
      <c r="AV1472" s="17">
        <v>10</v>
      </c>
      <c r="AW1472" s="18" t="s">
        <v>1544</v>
      </c>
      <c r="AX1472" s="19">
        <v>85006310788</v>
      </c>
      <c r="AY1472" s="17">
        <v>23</v>
      </c>
      <c r="AZ1472" s="14" t="s">
        <v>818</v>
      </c>
      <c r="BA1472" s="20" t="str">
        <f t="shared" si="1808"/>
        <v>10045158500631078823</v>
      </c>
      <c r="BB1472" s="31">
        <f t="shared" si="1809"/>
        <v>20</v>
      </c>
      <c r="BC1472" s="22" t="s">
        <v>5854</v>
      </c>
      <c r="BD1472" s="23" t="s">
        <v>115</v>
      </c>
      <c r="BF1472" s="8"/>
      <c r="BG1472" s="32">
        <v>58831632</v>
      </c>
      <c r="BH1472" s="32">
        <v>53724449</v>
      </c>
      <c r="BI1472" s="32"/>
      <c r="BJ1472" t="s">
        <v>769</v>
      </c>
      <c r="BK1472" s="14" t="str">
        <f>IF(K1472="CADRE","CADRE",CONCATENATE(J1472,"-",H1472))</f>
        <v>B-Panda</v>
      </c>
      <c r="BL1472" s="14" t="s">
        <v>595</v>
      </c>
      <c r="BM1472" s="25"/>
      <c r="BN1472" s="26"/>
      <c r="BO1472" s="27"/>
      <c r="BP1472" s="26"/>
      <c r="BQ1472" s="28"/>
    </row>
    <row r="1473" spans="1:69" x14ac:dyDescent="0.25">
      <c r="A1473" t="str">
        <f>VLOOKUP(B1473,[2]RH!$B:$BV,72,0)</f>
        <v>Non-Actif</v>
      </c>
      <c r="B1473" s="6">
        <v>1475</v>
      </c>
      <c r="C1473" s="61" t="s">
        <v>168</v>
      </c>
      <c r="D1473" s="61" t="s">
        <v>5855</v>
      </c>
      <c r="E1473" s="61" t="s">
        <v>67</v>
      </c>
      <c r="F1473" s="61" t="s">
        <v>118</v>
      </c>
      <c r="G1473" s="7" t="s">
        <v>220</v>
      </c>
      <c r="H1473" s="80">
        <v>965</v>
      </c>
      <c r="I1473" s="7" t="s">
        <v>280</v>
      </c>
      <c r="J1473" s="61" t="s">
        <v>281</v>
      </c>
      <c r="K1473" s="61" t="s">
        <v>146</v>
      </c>
      <c r="L1473" s="61" t="s">
        <v>90</v>
      </c>
      <c r="M1473" s="7" t="str">
        <f t="shared" si="1868"/>
        <v>Couturière</v>
      </c>
      <c r="N1473" s="83">
        <v>45056</v>
      </c>
      <c r="O1473" s="84"/>
      <c r="P1473" s="7">
        <f t="shared" ca="1" si="1851"/>
        <v>-187</v>
      </c>
      <c r="Q1473" s="83">
        <v>45454</v>
      </c>
      <c r="R1473" s="7" t="s">
        <v>771</v>
      </c>
      <c r="S1473" s="61"/>
      <c r="T1473" s="61" t="s">
        <v>156</v>
      </c>
      <c r="U1473" s="7" t="str">
        <f t="shared" si="1799"/>
        <v>Contractuel</v>
      </c>
      <c r="V1473" s="8">
        <v>45444</v>
      </c>
      <c r="W1473" s="8">
        <v>45535</v>
      </c>
      <c r="X1473" s="83"/>
      <c r="Y1473" s="83"/>
      <c r="Z1473" s="83">
        <v>45056</v>
      </c>
      <c r="AA1473" s="7">
        <f t="shared" si="1800"/>
        <v>5</v>
      </c>
      <c r="AB1473" s="7">
        <f t="shared" si="1801"/>
        <v>2023</v>
      </c>
      <c r="AC1473" s="7">
        <f t="shared" si="1802"/>
        <v>2027</v>
      </c>
      <c r="AD1473" s="10" t="e">
        <f t="shared" ref="AD1473:AD1536" ca="1" si="1878">IF(#REF!="Non",(DAYS360(N1473,Q1473)/360),(DAYS360(N1473,TODAY())/360))</f>
        <v>#REF!</v>
      </c>
      <c r="AE1473" s="10" t="e">
        <f t="shared" ca="1" si="1804"/>
        <v>#REF!</v>
      </c>
      <c r="AF1473" s="83">
        <v>31406</v>
      </c>
      <c r="AG1473" s="11">
        <f t="shared" ca="1" si="1805"/>
        <v>39.221917808219175</v>
      </c>
      <c r="AH1473" s="10" t="str">
        <f t="shared" ca="1" si="1806"/>
        <v>&gt;35&lt; 45</v>
      </c>
      <c r="AI1473" s="47">
        <v>12799611</v>
      </c>
      <c r="AJ1473" s="13" t="s">
        <v>92</v>
      </c>
      <c r="AK1473" s="47" t="s">
        <v>5856</v>
      </c>
      <c r="AL1473" s="83">
        <v>37205</v>
      </c>
      <c r="AM1473" s="61" t="s">
        <v>108</v>
      </c>
      <c r="AN1473" s="61" t="s">
        <v>76</v>
      </c>
      <c r="AO1473" s="84">
        <v>2</v>
      </c>
      <c r="AP1473" s="84"/>
      <c r="AQ1473">
        <v>3</v>
      </c>
      <c r="AR1473" s="14">
        <v>2</v>
      </c>
      <c r="AS1473" s="108">
        <f t="shared" si="1807"/>
        <v>45786.5</v>
      </c>
      <c r="AT1473" s="44" t="s">
        <v>163</v>
      </c>
      <c r="AU1473" s="47">
        <v>3.3069999999999999</v>
      </c>
      <c r="AV1473" s="85" t="s">
        <v>150</v>
      </c>
      <c r="AW1473" s="86" t="s">
        <v>1220</v>
      </c>
      <c r="AX1473" s="87">
        <v>55105530756</v>
      </c>
      <c r="AY1473" s="85">
        <v>75</v>
      </c>
      <c r="AZ1473" s="44" t="s">
        <v>174</v>
      </c>
      <c r="BA1473" s="88" t="str">
        <f t="shared" si="1808"/>
        <v>07097015510553075675</v>
      </c>
      <c r="BB1473" s="31">
        <f t="shared" si="1809"/>
        <v>20</v>
      </c>
      <c r="BC1473" s="89" t="s">
        <v>5857</v>
      </c>
      <c r="BD1473" s="44" t="s">
        <v>341</v>
      </c>
      <c r="BE1473" s="84"/>
      <c r="BF1473" s="83"/>
      <c r="BG1473" s="90">
        <v>22218533</v>
      </c>
      <c r="BH1473" s="90">
        <v>53631457</v>
      </c>
      <c r="BI1473" s="90"/>
      <c r="BJ1473" s="84" t="s">
        <v>4846</v>
      </c>
      <c r="BK1473" s="44" t="str">
        <f t="shared" si="1876"/>
        <v>B-965</v>
      </c>
      <c r="BL1473" s="44" t="s">
        <v>595</v>
      </c>
      <c r="BM1473" s="91"/>
      <c r="BN1473" s="92" t="str">
        <f>BA1473</f>
        <v>07097015510553075675</v>
      </c>
      <c r="BO1473" s="92" t="str">
        <f>D1473</f>
        <v>OUISSI AMIRA</v>
      </c>
      <c r="BP1473" s="92">
        <f>B1473</f>
        <v>1475</v>
      </c>
      <c r="BQ1473" s="93"/>
    </row>
    <row r="1474" spans="1:69" x14ac:dyDescent="0.25">
      <c r="A1474" t="str">
        <f>VLOOKUP(B1474,[2]RH!$B:$BV,72,0)</f>
        <v>Non-Actif</v>
      </c>
      <c r="B1474" s="6">
        <v>1476</v>
      </c>
      <c r="C1474" s="7" t="s">
        <v>65</v>
      </c>
      <c r="D1474" s="7" t="s">
        <v>5858</v>
      </c>
      <c r="E1474" s="7" t="s">
        <v>67</v>
      </c>
      <c r="F1474" s="7" t="s">
        <v>118</v>
      </c>
      <c r="G1474" s="7" t="s">
        <v>220</v>
      </c>
      <c r="H1474" s="80" t="s">
        <v>649</v>
      </c>
      <c r="I1474" s="7" t="s">
        <v>709</v>
      </c>
      <c r="J1474" s="7" t="s">
        <v>190</v>
      </c>
      <c r="K1474" s="7" t="s">
        <v>146</v>
      </c>
      <c r="L1474" s="7" t="s">
        <v>90</v>
      </c>
      <c r="M1474" s="7" t="str">
        <f t="shared" si="1868"/>
        <v>Couturière</v>
      </c>
      <c r="N1474" s="8">
        <v>45056</v>
      </c>
      <c r="P1474" s="7">
        <f t="shared" ca="1" si="1851"/>
        <v>-553</v>
      </c>
      <c r="Q1474" s="8">
        <v>45170</v>
      </c>
      <c r="R1474" s="7" t="s">
        <v>771</v>
      </c>
      <c r="S1474" s="7" t="s">
        <v>2332</v>
      </c>
      <c r="T1474" s="9" t="s">
        <v>156</v>
      </c>
      <c r="U1474" s="7" t="str">
        <f t="shared" ref="U1474:U1537" si="1879">IF(T1474="CDI","Titulaire","Contractuel")</f>
        <v>Contractuel</v>
      </c>
      <c r="V1474" s="8">
        <v>45139</v>
      </c>
      <c r="W1474" s="8">
        <v>45169</v>
      </c>
      <c r="X1474" s="8"/>
      <c r="Y1474" s="8"/>
      <c r="Z1474" s="8">
        <v>45056</v>
      </c>
      <c r="AA1474" s="7">
        <f t="shared" ref="AA1474:AA1537" si="1880">MONTH(N1474)</f>
        <v>5</v>
      </c>
      <c r="AB1474" s="7">
        <f t="shared" ref="AB1474:AB1537" si="1881">IF(N1474="","",YEAR(N1474))</f>
        <v>2023</v>
      </c>
      <c r="AC1474" s="7">
        <f t="shared" ref="AC1474:AC1537" si="1882">AB1474+4</f>
        <v>2027</v>
      </c>
      <c r="AD1474" s="10" t="e">
        <f t="shared" ref="AD1474:AD1537" ca="1" si="1883">IF(#REF!="Non",(DAYS360(N1474,Q1474)/360),(DAYS360(N1474,TODAY())/360))</f>
        <v>#REF!</v>
      </c>
      <c r="AE1474" s="10" t="e">
        <f t="shared" ref="AE1474:AE1537" ca="1" si="1884">+IF(AD1474&lt;1,"&lt; 1",IF(AND(AD1474&gt;=1,AD1474&lt;2),"&lt; 2",IF(AND(AD1474&gt;=2,AD1474&lt;3),"&lt; 3",IF(AND(AD1474&gt;=3,AD1474&lt;=4),"&lt; 4",IF(AD1474&gt;4,"&gt; 4")))))</f>
        <v>#REF!</v>
      </c>
      <c r="AF1474" s="8">
        <v>35431</v>
      </c>
      <c r="AG1474" s="11">
        <f t="shared" ref="AG1474:AG1537" ca="1" si="1885">(TODAY()-AF1474)/365</f>
        <v>28.194520547945206</v>
      </c>
      <c r="AH1474" s="10" t="str">
        <f t="shared" ref="AH1474:AH1537" ca="1" si="1886">+IF(AG1474&lt;25,"&lt; 25",IF(AND(AG1474&gt;=25,AG1474&lt;35),"&gt;25&lt; 35",IF(AND(AG1474&gt;=35,AG1474&lt;45),"&gt;35&lt; 45",IF(AND(AG1474&gt;=45,AG1474&lt;=55),"&gt;45&lt; 55",IF(AG1474&gt;55,"&gt; 55")))))</f>
        <v>&gt;25&lt; 35</v>
      </c>
      <c r="AI1474" s="12">
        <v>16835587</v>
      </c>
      <c r="AJ1474" s="13" t="s">
        <v>192</v>
      </c>
      <c r="AK1474" s="12" t="s">
        <v>5859</v>
      </c>
      <c r="AL1474" s="8">
        <v>41834</v>
      </c>
      <c r="AM1474" s="7" t="s">
        <v>75</v>
      </c>
      <c r="AN1474" s="7" t="s">
        <v>109</v>
      </c>
      <c r="AQ1474" s="14">
        <v>3</v>
      </c>
      <c r="AR1474" s="14">
        <v>1</v>
      </c>
      <c r="AS1474" s="15">
        <f t="shared" ref="AS1474:AS1537" si="1887">N1474+(365.25*AR1474)</f>
        <v>45421.25</v>
      </c>
      <c r="AT1474" s="14" t="s">
        <v>163</v>
      </c>
      <c r="AU1474" s="12">
        <v>3.3069999999999999</v>
      </c>
      <c r="AV1474" s="17">
        <v>17</v>
      </c>
      <c r="AW1474" s="18" t="s">
        <v>201</v>
      </c>
      <c r="AX1474" s="19" t="s">
        <v>5860</v>
      </c>
      <c r="AY1474" s="17">
        <v>10</v>
      </c>
      <c r="AZ1474" s="14" t="s">
        <v>203</v>
      </c>
      <c r="BA1474" s="20" t="str">
        <f t="shared" ref="BA1474:BA1537" si="1888">CONCATENATE(AV1474,AW1474,AX1474,AY1474)</f>
        <v>17001000000273756110</v>
      </c>
      <c r="BB1474" s="31">
        <f t="shared" ref="BB1474:BB1537" si="1889">LEN(BA1474)</f>
        <v>20</v>
      </c>
      <c r="BC1474" s="22" t="s">
        <v>5861</v>
      </c>
      <c r="BD1474" s="23" t="s">
        <v>85</v>
      </c>
      <c r="BF1474" s="8"/>
      <c r="BG1474" s="32">
        <v>95138661</v>
      </c>
      <c r="BH1474" s="32"/>
      <c r="BI1474" s="32"/>
      <c r="BJ1474" t="s">
        <v>85</v>
      </c>
      <c r="BK1474" s="14" t="str">
        <f t="shared" si="1876"/>
        <v>A-Panda</v>
      </c>
      <c r="BL1474" s="14" t="s">
        <v>288</v>
      </c>
      <c r="BM1474" s="25"/>
      <c r="BN1474" s="26"/>
      <c r="BO1474" s="27"/>
      <c r="BP1474" s="26"/>
      <c r="BQ1474" s="28"/>
    </row>
    <row r="1475" spans="1:69" x14ac:dyDescent="0.25">
      <c r="A1475" t="str">
        <f>VLOOKUP(B1475,[2]RH!$B:$BV,72,0)</f>
        <v>Non-Actif</v>
      </c>
      <c r="B1475" s="6">
        <v>1477</v>
      </c>
      <c r="C1475" s="7" t="s">
        <v>168</v>
      </c>
      <c r="D1475" s="7" t="s">
        <v>5862</v>
      </c>
      <c r="E1475" s="7" t="s">
        <v>67</v>
      </c>
      <c r="F1475" s="7" t="s">
        <v>118</v>
      </c>
      <c r="G1475" s="7" t="s">
        <v>2675</v>
      </c>
      <c r="H1475" s="80" t="s">
        <v>649</v>
      </c>
      <c r="I1475" s="7" t="s">
        <v>650</v>
      </c>
      <c r="J1475" s="7" t="s">
        <v>281</v>
      </c>
      <c r="K1475" s="7" t="s">
        <v>146</v>
      </c>
      <c r="L1475" s="7" t="s">
        <v>90</v>
      </c>
      <c r="M1475" s="7" t="str">
        <f t="shared" si="1868"/>
        <v>WIRE</v>
      </c>
      <c r="N1475" s="8">
        <v>45056</v>
      </c>
      <c r="P1475" s="7">
        <f t="shared" ca="1" si="1851"/>
        <v>-187</v>
      </c>
      <c r="Q1475" s="8">
        <v>45505</v>
      </c>
      <c r="R1475" s="7" t="s">
        <v>5676</v>
      </c>
      <c r="S1475" s="7"/>
      <c r="T1475" s="9" t="s">
        <v>156</v>
      </c>
      <c r="U1475" s="7" t="str">
        <f t="shared" si="1879"/>
        <v>Contractuel</v>
      </c>
      <c r="V1475" s="8">
        <v>45505</v>
      </c>
      <c r="W1475" s="8">
        <v>45535</v>
      </c>
      <c r="X1475" s="8"/>
      <c r="Y1475" s="8"/>
      <c r="Z1475" s="8">
        <v>45056</v>
      </c>
      <c r="AA1475" s="7">
        <f t="shared" si="1880"/>
        <v>5</v>
      </c>
      <c r="AB1475" s="7">
        <f t="shared" si="1881"/>
        <v>2023</v>
      </c>
      <c r="AC1475" s="7">
        <f t="shared" si="1882"/>
        <v>2027</v>
      </c>
      <c r="AD1475" s="10" t="e">
        <f t="shared" ref="AD1475:AD1538" ca="1" si="1890">IF(#REF!="Non",(DAYS360(N1475,Q1475)/360),(DAYS360(N1475,TODAY())/360))</f>
        <v>#REF!</v>
      </c>
      <c r="AE1475" s="10" t="e">
        <f t="shared" ca="1" si="1884"/>
        <v>#REF!</v>
      </c>
      <c r="AF1475" s="8">
        <v>33397</v>
      </c>
      <c r="AG1475" s="11">
        <f t="shared" ca="1" si="1885"/>
        <v>33.767123287671232</v>
      </c>
      <c r="AH1475" s="10" t="str">
        <f t="shared" ca="1" si="1886"/>
        <v>&gt;25&lt; 35</v>
      </c>
      <c r="AI1475" s="12">
        <v>16368112</v>
      </c>
      <c r="AJ1475" s="13" t="s">
        <v>79</v>
      </c>
      <c r="AK1475" s="12" t="s">
        <v>5863</v>
      </c>
      <c r="AL1475" s="8">
        <v>40932</v>
      </c>
      <c r="AM1475" s="7" t="s">
        <v>108</v>
      </c>
      <c r="AN1475" s="7" t="s">
        <v>76</v>
      </c>
      <c r="AQ1475">
        <v>3</v>
      </c>
      <c r="AR1475" s="14">
        <v>2</v>
      </c>
      <c r="AS1475" s="15">
        <f t="shared" si="1887"/>
        <v>45786.5</v>
      </c>
      <c r="AT1475" s="14" t="s">
        <v>163</v>
      </c>
      <c r="AU1475" s="12">
        <v>3.3069999999999999</v>
      </c>
      <c r="AV1475" s="17">
        <v>17</v>
      </c>
      <c r="AW1475" s="18">
        <v>60600</v>
      </c>
      <c r="AX1475" s="19" t="s">
        <v>5864</v>
      </c>
      <c r="AY1475" s="17">
        <v>68</v>
      </c>
      <c r="AZ1475" s="14" t="s">
        <v>203</v>
      </c>
      <c r="BA1475" s="20" t="str">
        <f t="shared" si="1888"/>
        <v>17606000000140949368</v>
      </c>
      <c r="BB1475" s="31">
        <f t="shared" si="1889"/>
        <v>20</v>
      </c>
      <c r="BC1475" s="22" t="s">
        <v>5823</v>
      </c>
      <c r="BD1475" s="23" t="s">
        <v>341</v>
      </c>
      <c r="BF1475" s="8"/>
      <c r="BG1475" s="32">
        <v>22692934</v>
      </c>
      <c r="BH1475" s="32">
        <v>22982593</v>
      </c>
      <c r="BI1475" s="32"/>
      <c r="BJ1475" t="s">
        <v>1857</v>
      </c>
      <c r="BK1475" s="14" t="str">
        <f t="shared" si="1876"/>
        <v>B-Panda</v>
      </c>
      <c r="BL1475" s="14" t="s">
        <v>595</v>
      </c>
      <c r="BM1475" s="25"/>
      <c r="BN1475" s="26"/>
      <c r="BO1475" s="27"/>
      <c r="BP1475" s="26"/>
      <c r="BQ1475" s="28"/>
    </row>
    <row r="1476" spans="1:69" x14ac:dyDescent="0.25">
      <c r="A1476" t="str">
        <f>VLOOKUP(B1476,[2]RH!$B:$BV,72,0)</f>
        <v>Non-Actif</v>
      </c>
      <c r="B1476" s="6">
        <v>1478</v>
      </c>
      <c r="C1476" s="7" t="s">
        <v>168</v>
      </c>
      <c r="D1476" s="7" t="s">
        <v>5865</v>
      </c>
      <c r="E1476" s="7" t="s">
        <v>67</v>
      </c>
      <c r="F1476" s="7" t="s">
        <v>118</v>
      </c>
      <c r="G1476" s="7" t="s">
        <v>220</v>
      </c>
      <c r="H1476" s="80">
        <v>560</v>
      </c>
      <c r="I1476" s="7" t="s">
        <v>189</v>
      </c>
      <c r="J1476" s="7" t="s">
        <v>190</v>
      </c>
      <c r="K1476" s="7" t="s">
        <v>146</v>
      </c>
      <c r="L1476" s="7" t="s">
        <v>90</v>
      </c>
      <c r="M1476" s="7" t="str">
        <f t="shared" si="1868"/>
        <v>Couturière</v>
      </c>
      <c r="N1476" s="8">
        <v>45056</v>
      </c>
      <c r="P1476" s="7">
        <f t="shared" ca="1" si="1851"/>
        <v>-615</v>
      </c>
      <c r="Q1476" s="8">
        <v>45079</v>
      </c>
      <c r="R1476" s="7" t="s">
        <v>147</v>
      </c>
      <c r="S1476" s="7"/>
      <c r="T1476" s="9" t="s">
        <v>156</v>
      </c>
      <c r="U1476" s="7" t="str">
        <f t="shared" si="1879"/>
        <v>Contractuel</v>
      </c>
      <c r="V1476" s="8">
        <v>45056</v>
      </c>
      <c r="W1476" s="8">
        <v>45107</v>
      </c>
      <c r="X1476" s="8"/>
      <c r="Y1476" s="8"/>
      <c r="Z1476" s="8">
        <v>45056</v>
      </c>
      <c r="AA1476" s="7">
        <f t="shared" si="1880"/>
        <v>5</v>
      </c>
      <c r="AB1476" s="7">
        <f t="shared" si="1881"/>
        <v>2023</v>
      </c>
      <c r="AC1476" s="7">
        <f t="shared" si="1882"/>
        <v>2027</v>
      </c>
      <c r="AD1476" s="10" t="e">
        <f t="shared" ref="AD1476:AD1539" ca="1" si="1891">IF(#REF!="Non",(DAYS360(N1476,Q1476)/360),(DAYS360(N1476,TODAY())/360))</f>
        <v>#REF!</v>
      </c>
      <c r="AE1476" s="10" t="e">
        <f t="shared" ca="1" si="1884"/>
        <v>#REF!</v>
      </c>
      <c r="AF1476" s="8">
        <v>33752</v>
      </c>
      <c r="AG1476" s="11">
        <f t="shared" ca="1" si="1885"/>
        <v>32.794520547945204</v>
      </c>
      <c r="AH1476" s="10" t="str">
        <f t="shared" ca="1" si="1886"/>
        <v>&gt;25&lt; 35</v>
      </c>
      <c r="AI1476" s="12">
        <v>17182335</v>
      </c>
      <c r="AJ1476" s="13" t="s">
        <v>82</v>
      </c>
      <c r="AK1476" s="12" t="s">
        <v>5866</v>
      </c>
      <c r="AL1476" s="8">
        <v>39951</v>
      </c>
      <c r="AM1476" s="7" t="s">
        <v>108</v>
      </c>
      <c r="AN1476" s="7" t="s">
        <v>5867</v>
      </c>
      <c r="AQ1476" s="14">
        <v>3</v>
      </c>
      <c r="AR1476" s="14">
        <v>1</v>
      </c>
      <c r="AS1476" s="15">
        <f t="shared" si="1887"/>
        <v>45421.25</v>
      </c>
      <c r="AT1476" s="14" t="s">
        <v>163</v>
      </c>
      <c r="AU1476" s="12">
        <v>3.3069999999999999</v>
      </c>
      <c r="AV1476" s="17">
        <v>17</v>
      </c>
      <c r="AW1476" s="18" t="s">
        <v>201</v>
      </c>
      <c r="AX1476" s="19" t="s">
        <v>5868</v>
      </c>
      <c r="AY1476" s="17" t="s">
        <v>192</v>
      </c>
      <c r="AZ1476" s="14" t="s">
        <v>203</v>
      </c>
      <c r="BA1476" s="20" t="str">
        <f t="shared" si="1888"/>
        <v>17001000000270015402</v>
      </c>
      <c r="BB1476" s="31">
        <f t="shared" si="1889"/>
        <v>20</v>
      </c>
      <c r="BC1476" s="22" t="s">
        <v>3130</v>
      </c>
      <c r="BD1476" s="23" t="s">
        <v>341</v>
      </c>
      <c r="BF1476" s="8"/>
      <c r="BG1476" s="32">
        <v>97428864</v>
      </c>
      <c r="BH1476" s="32">
        <v>94506758</v>
      </c>
      <c r="BI1476" s="32"/>
      <c r="BK1476" s="14" t="str">
        <f t="shared" si="1876"/>
        <v>A-560</v>
      </c>
      <c r="BL1476" s="14"/>
      <c r="BM1476" s="25"/>
      <c r="BN1476" s="26"/>
      <c r="BO1476" s="27"/>
      <c r="BP1476" s="26"/>
      <c r="BQ1476" s="28"/>
    </row>
    <row r="1477" spans="1:69" x14ac:dyDescent="0.25">
      <c r="A1477" t="str">
        <f>VLOOKUP(B1477,[2]RH!$B:$BV,72,0)</f>
        <v>Non-Actif</v>
      </c>
      <c r="B1477" s="6">
        <v>1479</v>
      </c>
      <c r="C1477" s="7" t="s">
        <v>168</v>
      </c>
      <c r="D1477" s="7" t="s">
        <v>5869</v>
      </c>
      <c r="E1477" s="7" t="s">
        <v>67</v>
      </c>
      <c r="F1477" s="7" t="s">
        <v>118</v>
      </c>
      <c r="G1477" s="7" t="s">
        <v>220</v>
      </c>
      <c r="H1477" s="80">
        <v>520</v>
      </c>
      <c r="I1477" s="7" t="s">
        <v>189</v>
      </c>
      <c r="J1477" s="7" t="s">
        <v>190</v>
      </c>
      <c r="K1477" s="7" t="s">
        <v>146</v>
      </c>
      <c r="L1477" s="7" t="s">
        <v>90</v>
      </c>
      <c r="M1477" s="7" t="str">
        <f t="shared" si="1868"/>
        <v>Couturière</v>
      </c>
      <c r="N1477" s="8">
        <v>45056</v>
      </c>
      <c r="P1477" s="7">
        <f t="shared" ca="1" si="1851"/>
        <v>-523</v>
      </c>
      <c r="Q1477" s="8">
        <v>45200</v>
      </c>
      <c r="R1477" s="7" t="s">
        <v>147</v>
      </c>
      <c r="S1477" s="7"/>
      <c r="T1477" s="9" t="s">
        <v>156</v>
      </c>
      <c r="U1477" s="7" t="str">
        <f t="shared" si="1879"/>
        <v>Contractuel</v>
      </c>
      <c r="V1477" s="8">
        <v>45170</v>
      </c>
      <c r="W1477" s="8">
        <v>45199</v>
      </c>
      <c r="X1477" s="8"/>
      <c r="Y1477" s="8"/>
      <c r="Z1477" s="8">
        <v>45056</v>
      </c>
      <c r="AA1477" s="7">
        <f t="shared" si="1880"/>
        <v>5</v>
      </c>
      <c r="AB1477" s="7">
        <f t="shared" si="1881"/>
        <v>2023</v>
      </c>
      <c r="AC1477" s="7">
        <f t="shared" si="1882"/>
        <v>2027</v>
      </c>
      <c r="AD1477" s="10" t="e">
        <f t="shared" ref="AD1477:AD1540" ca="1" si="1892">IF(#REF!="Non",(DAYS360(N1477,Q1477)/360),(DAYS360(N1477,TODAY())/360))</f>
        <v>#REF!</v>
      </c>
      <c r="AE1477" s="10" t="e">
        <f t="shared" ca="1" si="1884"/>
        <v>#REF!</v>
      </c>
      <c r="AF1477" s="8">
        <v>32350</v>
      </c>
      <c r="AG1477" s="11">
        <f t="shared" ca="1" si="1885"/>
        <v>36.635616438356166</v>
      </c>
      <c r="AH1477" s="10" t="str">
        <f t="shared" ca="1" si="1886"/>
        <v>&gt;35&lt; 45</v>
      </c>
      <c r="AI1477" s="12">
        <v>16443208</v>
      </c>
      <c r="AJ1477" s="13" t="s">
        <v>92</v>
      </c>
      <c r="AK1477" s="12" t="s">
        <v>5870</v>
      </c>
      <c r="AL1477" s="8">
        <v>43572</v>
      </c>
      <c r="AM1477" s="7" t="s">
        <v>108</v>
      </c>
      <c r="AN1477" s="7" t="s">
        <v>76</v>
      </c>
      <c r="AO1477">
        <v>2</v>
      </c>
      <c r="AQ1477" s="14">
        <v>3</v>
      </c>
      <c r="AR1477" s="14">
        <v>1</v>
      </c>
      <c r="AS1477" s="15">
        <f t="shared" si="1887"/>
        <v>45421.25</v>
      </c>
      <c r="AT1477" s="14" t="s">
        <v>163</v>
      </c>
      <c r="AU1477" s="12">
        <v>3.3069999999999999</v>
      </c>
      <c r="AV1477" s="17" t="s">
        <v>92</v>
      </c>
      <c r="AW1477" s="18" t="s">
        <v>1253</v>
      </c>
      <c r="AX1477" s="19" t="s">
        <v>5871</v>
      </c>
      <c r="AY1477" s="17">
        <v>63</v>
      </c>
      <c r="AZ1477" s="14" t="s">
        <v>152</v>
      </c>
      <c r="BA1477" s="20" t="str">
        <f t="shared" si="1888"/>
        <v>04025111008300923363</v>
      </c>
      <c r="BB1477" s="31">
        <f t="shared" si="1889"/>
        <v>20</v>
      </c>
      <c r="BC1477" s="22" t="s">
        <v>5872</v>
      </c>
      <c r="BD1477" s="23" t="s">
        <v>341</v>
      </c>
      <c r="BF1477" s="8"/>
      <c r="BG1477" s="32">
        <v>22346341</v>
      </c>
      <c r="BH1477" s="32">
        <v>50117409</v>
      </c>
      <c r="BI1477" s="32"/>
      <c r="BJ1477" t="s">
        <v>371</v>
      </c>
      <c r="BK1477" s="14" t="str">
        <f t="shared" si="1876"/>
        <v>A-520</v>
      </c>
      <c r="BL1477" s="14" t="s">
        <v>595</v>
      </c>
      <c r="BM1477" s="25"/>
      <c r="BN1477" s="26" t="str">
        <f>BA1477</f>
        <v>04025111008300923363</v>
      </c>
      <c r="BO1477" s="27" t="str">
        <f>D1477</f>
        <v>NAFFATI HABIBA</v>
      </c>
      <c r="BP1477" s="26">
        <f>B1477</f>
        <v>1479</v>
      </c>
      <c r="BQ1477" s="28"/>
    </row>
    <row r="1478" spans="1:69" x14ac:dyDescent="0.25">
      <c r="A1478" t="str">
        <f>VLOOKUP(B1478,[2]RH!$B:$BV,72,0)</f>
        <v>si</v>
      </c>
      <c r="B1478" s="6">
        <v>1480</v>
      </c>
      <c r="C1478" s="7" t="s">
        <v>168</v>
      </c>
      <c r="D1478" s="7" t="s">
        <v>5873</v>
      </c>
      <c r="E1478" s="7" t="s">
        <v>67</v>
      </c>
      <c r="F1478" s="7" t="s">
        <v>118</v>
      </c>
      <c r="G1478" s="7" t="s">
        <v>220</v>
      </c>
      <c r="H1478" s="7" t="s">
        <v>562</v>
      </c>
      <c r="I1478" s="7" t="s">
        <v>1477</v>
      </c>
      <c r="J1478" s="7" t="s">
        <v>190</v>
      </c>
      <c r="K1478" s="7" t="s">
        <v>146</v>
      </c>
      <c r="L1478" s="7" t="s">
        <v>90</v>
      </c>
      <c r="M1478" s="7" t="str">
        <f t="shared" si="1868"/>
        <v>Couturière</v>
      </c>
      <c r="N1478" s="8">
        <v>45056</v>
      </c>
      <c r="P1478" s="7">
        <f t="shared" ca="1" si="1851"/>
        <v>25</v>
      </c>
      <c r="Q1478" s="8"/>
      <c r="R1478" s="7"/>
      <c r="S1478" s="7"/>
      <c r="T1478" s="9" t="s">
        <v>156</v>
      </c>
      <c r="U1478" s="7" t="str">
        <f t="shared" si="1879"/>
        <v>Contractuel</v>
      </c>
      <c r="V1478" s="8">
        <v>45689</v>
      </c>
      <c r="W1478" s="8">
        <f>VLOOKUP(B1478,[1]BASE!$A:$Q,17,0)</f>
        <v>45747</v>
      </c>
      <c r="X1478" s="8"/>
      <c r="Y1478" s="8"/>
      <c r="Z1478" s="8">
        <v>45056</v>
      </c>
      <c r="AA1478" s="7">
        <f t="shared" si="1880"/>
        <v>5</v>
      </c>
      <c r="AB1478" s="7">
        <f t="shared" si="1881"/>
        <v>2023</v>
      </c>
      <c r="AC1478" s="7">
        <f t="shared" si="1882"/>
        <v>2027</v>
      </c>
      <c r="AD1478" s="10" t="e">
        <f t="shared" ref="AD1478:AD1541" ca="1" si="1893">IF(#REF!="Non",(DAYS360(N1478,Q1478)/360),(DAYS360(N1478,TODAY())/360))</f>
        <v>#REF!</v>
      </c>
      <c r="AE1478" s="10" t="e">
        <f t="shared" ca="1" si="1884"/>
        <v>#REF!</v>
      </c>
      <c r="AF1478" s="8">
        <v>26474</v>
      </c>
      <c r="AG1478" s="11">
        <f t="shared" ca="1" si="1885"/>
        <v>52.734246575342468</v>
      </c>
      <c r="AH1478" s="10" t="str">
        <f t="shared" ca="1" si="1886"/>
        <v>&gt;45&lt; 55</v>
      </c>
      <c r="AI1478" s="12">
        <v>11995722</v>
      </c>
      <c r="AJ1478" s="13" t="s">
        <v>106</v>
      </c>
      <c r="AK1478" s="12" t="s">
        <v>5874</v>
      </c>
      <c r="AL1478" s="8">
        <v>36845</v>
      </c>
      <c r="AM1478" s="7" t="s">
        <v>108</v>
      </c>
      <c r="AN1478" s="7" t="s">
        <v>76</v>
      </c>
      <c r="AO1478">
        <v>0</v>
      </c>
      <c r="AQ1478">
        <v>3</v>
      </c>
      <c r="AR1478" s="14">
        <v>2</v>
      </c>
      <c r="AS1478" s="15">
        <f t="shared" si="1887"/>
        <v>45786.5</v>
      </c>
      <c r="AT1478" s="14" t="s">
        <v>163</v>
      </c>
      <c r="AU1478" s="12">
        <v>3.3069999999999999</v>
      </c>
      <c r="AV1478" s="17">
        <v>17</v>
      </c>
      <c r="AW1478" s="18" t="s">
        <v>201</v>
      </c>
      <c r="AX1478" s="19" t="s">
        <v>5875</v>
      </c>
      <c r="AY1478" s="17">
        <v>78</v>
      </c>
      <c r="AZ1478" s="14" t="s">
        <v>203</v>
      </c>
      <c r="BA1478" s="20" t="str">
        <f t="shared" si="1888"/>
        <v>17001000000327847578</v>
      </c>
      <c r="BB1478" s="31">
        <f t="shared" si="1889"/>
        <v>20</v>
      </c>
      <c r="BC1478" s="22" t="s">
        <v>5876</v>
      </c>
      <c r="BD1478" s="23" t="s">
        <v>115</v>
      </c>
      <c r="BF1478" s="8"/>
      <c r="BG1478" s="32">
        <v>55875686</v>
      </c>
      <c r="BH1478" s="32">
        <v>20600070</v>
      </c>
      <c r="BI1478" s="32"/>
      <c r="BJ1478" t="s">
        <v>4958</v>
      </c>
      <c r="BK1478" s="14" t="str">
        <f t="shared" si="1876"/>
        <v>A-P6 AR</v>
      </c>
      <c r="BL1478" s="14" t="s">
        <v>288</v>
      </c>
      <c r="BM1478" s="25"/>
      <c r="BN1478" s="26" t="str">
        <f>BA1478</f>
        <v>17001000000327847578</v>
      </c>
      <c r="BO1478" s="27" t="str">
        <f>D1478</f>
        <v>ARAARI MONIA</v>
      </c>
      <c r="BP1478" s="26">
        <f>B1478</f>
        <v>1480</v>
      </c>
      <c r="BQ1478" s="28"/>
    </row>
    <row r="1479" spans="1:69" x14ac:dyDescent="0.25">
      <c r="A1479" t="str">
        <f>VLOOKUP(B1479,[2]RH!$B:$BV,72,0)</f>
        <v>Non-Actif</v>
      </c>
      <c r="B1479" s="6">
        <v>1481</v>
      </c>
      <c r="C1479" s="7" t="s">
        <v>100</v>
      </c>
      <c r="D1479" s="7" t="s">
        <v>5877</v>
      </c>
      <c r="E1479" s="7" t="s">
        <v>67</v>
      </c>
      <c r="F1479" s="7" t="s">
        <v>118</v>
      </c>
      <c r="G1479" s="7" t="s">
        <v>220</v>
      </c>
      <c r="H1479" s="80">
        <v>965</v>
      </c>
      <c r="I1479" s="7" t="s">
        <v>280</v>
      </c>
      <c r="J1479" s="7" t="s">
        <v>281</v>
      </c>
      <c r="K1479" s="7" t="s">
        <v>146</v>
      </c>
      <c r="L1479" s="7" t="s">
        <v>90</v>
      </c>
      <c r="M1479" s="7" t="str">
        <f t="shared" si="1868"/>
        <v>Couturière</v>
      </c>
      <c r="N1479" s="8">
        <v>45056</v>
      </c>
      <c r="P1479" s="7">
        <f t="shared" ca="1" si="1851"/>
        <v>-615</v>
      </c>
      <c r="Q1479" s="8">
        <v>45056</v>
      </c>
      <c r="R1479" s="7" t="s">
        <v>5788</v>
      </c>
      <c r="S1479" s="7"/>
      <c r="T1479" s="9" t="s">
        <v>156</v>
      </c>
      <c r="U1479" s="7" t="str">
        <f t="shared" si="1879"/>
        <v>Contractuel</v>
      </c>
      <c r="V1479" s="8">
        <v>45056</v>
      </c>
      <c r="W1479" s="8">
        <v>45107</v>
      </c>
      <c r="X1479" s="8"/>
      <c r="Y1479" s="8"/>
      <c r="Z1479" s="8">
        <v>45056</v>
      </c>
      <c r="AA1479" s="7">
        <f t="shared" si="1880"/>
        <v>5</v>
      </c>
      <c r="AB1479" s="7">
        <f t="shared" si="1881"/>
        <v>2023</v>
      </c>
      <c r="AC1479" s="7">
        <f t="shared" si="1882"/>
        <v>2027</v>
      </c>
      <c r="AD1479" s="10" t="e">
        <f t="shared" ref="AD1479:AD1542" ca="1" si="1894">IF(#REF!="Non",(DAYS360(N1479,Q1479)/360),(DAYS360(N1479,TODAY())/360))</f>
        <v>#REF!</v>
      </c>
      <c r="AE1479" s="10" t="e">
        <f t="shared" ca="1" si="1884"/>
        <v>#REF!</v>
      </c>
      <c r="AF1479" s="8">
        <v>29230</v>
      </c>
      <c r="AG1479" s="11">
        <f t="shared" ca="1" si="1885"/>
        <v>45.183561643835617</v>
      </c>
      <c r="AH1479" s="10" t="str">
        <f t="shared" ca="1" si="1886"/>
        <v>&gt;45&lt; 55</v>
      </c>
      <c r="AI1479" s="12"/>
      <c r="AJ1479" s="13"/>
      <c r="AK1479" s="12" t="s">
        <v>5878</v>
      </c>
      <c r="AL1479" s="8">
        <v>39995</v>
      </c>
      <c r="AM1479" s="7" t="s">
        <v>108</v>
      </c>
      <c r="AN1479" s="7" t="s">
        <v>109</v>
      </c>
      <c r="AO1479">
        <v>0</v>
      </c>
      <c r="AQ1479" s="14">
        <v>3</v>
      </c>
      <c r="AR1479" s="14">
        <v>1</v>
      </c>
      <c r="AS1479" s="15">
        <f t="shared" si="1887"/>
        <v>45421.25</v>
      </c>
      <c r="AT1479" s="14" t="s">
        <v>163</v>
      </c>
      <c r="AU1479" s="12">
        <v>3.3069999999999999</v>
      </c>
      <c r="AV1479" s="17"/>
      <c r="AW1479" s="18"/>
      <c r="AX1479" s="19"/>
      <c r="AY1479" s="17"/>
      <c r="AZ1479" s="14"/>
      <c r="BA1479" s="20" t="str">
        <f t="shared" si="1888"/>
        <v/>
      </c>
      <c r="BB1479" s="31">
        <f t="shared" si="1889"/>
        <v>0</v>
      </c>
      <c r="BC1479" s="22" t="s">
        <v>5879</v>
      </c>
      <c r="BD1479" s="23" t="s">
        <v>115</v>
      </c>
      <c r="BF1479" s="8"/>
      <c r="BG1479" s="32">
        <v>22073134</v>
      </c>
      <c r="BH1479" s="32">
        <v>98748171</v>
      </c>
      <c r="BI1479" s="32"/>
      <c r="BK1479" s="14" t="str">
        <f t="shared" si="1876"/>
        <v>B-965</v>
      </c>
      <c r="BL1479" s="14"/>
      <c r="BM1479" s="25"/>
      <c r="BN1479" s="26"/>
      <c r="BO1479" s="27"/>
      <c r="BP1479" s="26"/>
      <c r="BQ1479" s="28"/>
    </row>
    <row r="1480" spans="1:69" x14ac:dyDescent="0.25">
      <c r="A1480" t="str">
        <f>VLOOKUP(B1480,[2]RH!$B:$BV,72,0)</f>
        <v>Non-Actif</v>
      </c>
      <c r="B1480" s="6">
        <v>1482</v>
      </c>
      <c r="C1480" s="7" t="s">
        <v>168</v>
      </c>
      <c r="D1480" s="7" t="s">
        <v>5880</v>
      </c>
      <c r="E1480" s="7" t="s">
        <v>67</v>
      </c>
      <c r="F1480" s="7" t="s">
        <v>118</v>
      </c>
      <c r="G1480" s="7" t="s">
        <v>220</v>
      </c>
      <c r="H1480" s="80" t="s">
        <v>649</v>
      </c>
      <c r="I1480" s="7" t="s">
        <v>650</v>
      </c>
      <c r="J1480" s="7" t="s">
        <v>281</v>
      </c>
      <c r="K1480" s="7" t="s">
        <v>146</v>
      </c>
      <c r="L1480" s="7" t="s">
        <v>90</v>
      </c>
      <c r="M1480" s="7" t="str">
        <f t="shared" si="1868"/>
        <v>Couturière</v>
      </c>
      <c r="N1480" s="8">
        <v>45057</v>
      </c>
      <c r="P1480" s="7">
        <f t="shared" ca="1" si="1851"/>
        <v>-340</v>
      </c>
      <c r="Q1480" s="8">
        <v>45383</v>
      </c>
      <c r="R1480" s="7" t="s">
        <v>4476</v>
      </c>
      <c r="S1480" s="7"/>
      <c r="T1480" s="9" t="s">
        <v>156</v>
      </c>
      <c r="U1480" s="7" t="str">
        <f t="shared" si="1879"/>
        <v>Contractuel</v>
      </c>
      <c r="V1480" s="8">
        <v>45323</v>
      </c>
      <c r="W1480" s="8">
        <v>45382</v>
      </c>
      <c r="X1480" s="8"/>
      <c r="Y1480" s="8"/>
      <c r="Z1480" s="8">
        <v>45057</v>
      </c>
      <c r="AA1480" s="7">
        <f t="shared" si="1880"/>
        <v>5</v>
      </c>
      <c r="AB1480" s="7">
        <f t="shared" si="1881"/>
        <v>2023</v>
      </c>
      <c r="AC1480" s="7">
        <f t="shared" si="1882"/>
        <v>2027</v>
      </c>
      <c r="AD1480" s="10" t="e">
        <f t="shared" ref="AD1480:AD1543" ca="1" si="1895">IF(#REF!="Non",(DAYS360(N1480,Q1480)/360),(DAYS360(N1480,TODAY())/360))</f>
        <v>#REF!</v>
      </c>
      <c r="AE1480" s="10" t="e">
        <f t="shared" ca="1" si="1884"/>
        <v>#REF!</v>
      </c>
      <c r="AF1480" s="8">
        <v>33868</v>
      </c>
      <c r="AG1480" s="11">
        <f t="shared" ca="1" si="1885"/>
        <v>32.476712328767121</v>
      </c>
      <c r="AH1480" s="10" t="str">
        <f t="shared" ca="1" si="1886"/>
        <v>&gt;25&lt; 35</v>
      </c>
      <c r="AI1480" s="12">
        <v>17479469</v>
      </c>
      <c r="AJ1480" s="13" t="s">
        <v>73</v>
      </c>
      <c r="AK1480" s="12" t="s">
        <v>5881</v>
      </c>
      <c r="AL1480" s="8">
        <v>44252</v>
      </c>
      <c r="AM1480" s="7" t="s">
        <v>108</v>
      </c>
      <c r="AN1480" s="7" t="s">
        <v>76</v>
      </c>
      <c r="AO1480">
        <v>3</v>
      </c>
      <c r="AQ1480" s="14">
        <v>3</v>
      </c>
      <c r="AR1480" s="14">
        <v>1</v>
      </c>
      <c r="AS1480" s="15">
        <f t="shared" si="1887"/>
        <v>45422.25</v>
      </c>
      <c r="AT1480" s="14" t="s">
        <v>163</v>
      </c>
      <c r="AU1480" s="12">
        <v>3.3069999999999999</v>
      </c>
      <c r="AV1480" s="17">
        <v>17</v>
      </c>
      <c r="AW1480" s="18" t="s">
        <v>201</v>
      </c>
      <c r="AX1480" s="19" t="s">
        <v>5882</v>
      </c>
      <c r="AY1480" s="17">
        <v>10</v>
      </c>
      <c r="AZ1480" s="14" t="s">
        <v>203</v>
      </c>
      <c r="BA1480" s="20" t="str">
        <f t="shared" si="1888"/>
        <v>17001000000313603710</v>
      </c>
      <c r="BB1480" s="31">
        <f t="shared" si="1889"/>
        <v>20</v>
      </c>
      <c r="BC1480" s="22" t="s">
        <v>5253</v>
      </c>
      <c r="BD1480" s="23" t="s">
        <v>341</v>
      </c>
      <c r="BF1480" s="8"/>
      <c r="BG1480" s="32">
        <v>29394943</v>
      </c>
      <c r="BH1480" s="32">
        <v>29199398</v>
      </c>
      <c r="BI1480" s="32"/>
      <c r="BJ1480" t="s">
        <v>486</v>
      </c>
      <c r="BK1480" s="14" t="str">
        <f t="shared" si="1876"/>
        <v>B-Panda</v>
      </c>
      <c r="BL1480" s="14" t="s">
        <v>595</v>
      </c>
      <c r="BM1480" s="25"/>
      <c r="BN1480" s="26" t="str">
        <f>BA1480</f>
        <v>17001000000313603710</v>
      </c>
      <c r="BO1480" s="27" t="str">
        <f>D1480</f>
        <v>HBIBI AMEL</v>
      </c>
      <c r="BP1480" s="26">
        <f>B1480</f>
        <v>1482</v>
      </c>
      <c r="BQ1480" s="28"/>
    </row>
    <row r="1481" spans="1:69" x14ac:dyDescent="0.25">
      <c r="A1481" t="str">
        <f>VLOOKUP(B1481,[2]RH!$B:$BV,72,0)</f>
        <v>Non-Actif</v>
      </c>
      <c r="B1481" s="6">
        <v>1483</v>
      </c>
      <c r="C1481" s="7" t="s">
        <v>168</v>
      </c>
      <c r="D1481" s="7" t="s">
        <v>5883</v>
      </c>
      <c r="E1481" s="7" t="s">
        <v>67</v>
      </c>
      <c r="F1481" s="7" t="s">
        <v>118</v>
      </c>
      <c r="G1481" s="7" t="s">
        <v>408</v>
      </c>
      <c r="H1481" s="80" t="s">
        <v>649</v>
      </c>
      <c r="I1481" s="7" t="s">
        <v>650</v>
      </c>
      <c r="J1481" s="7" t="s">
        <v>281</v>
      </c>
      <c r="K1481" s="7" t="s">
        <v>146</v>
      </c>
      <c r="L1481" s="7" t="s">
        <v>90</v>
      </c>
      <c r="M1481" s="7" t="str">
        <f t="shared" si="1868"/>
        <v>Alimentatrice</v>
      </c>
      <c r="N1481" s="8">
        <v>45069</v>
      </c>
      <c r="P1481" s="7">
        <f t="shared" ca="1" si="1851"/>
        <v>-431</v>
      </c>
      <c r="Q1481" s="8">
        <v>45261</v>
      </c>
      <c r="R1481" s="7" t="s">
        <v>147</v>
      </c>
      <c r="S1481" s="7"/>
      <c r="T1481" s="9" t="s">
        <v>156</v>
      </c>
      <c r="U1481" s="7" t="str">
        <f t="shared" si="1879"/>
        <v>Contractuel</v>
      </c>
      <c r="V1481" s="8">
        <v>45261</v>
      </c>
      <c r="W1481" s="8">
        <v>45291</v>
      </c>
      <c r="X1481" s="8"/>
      <c r="Y1481" s="8"/>
      <c r="Z1481" s="8">
        <v>45069</v>
      </c>
      <c r="AA1481" s="7">
        <f t="shared" si="1880"/>
        <v>5</v>
      </c>
      <c r="AB1481" s="7">
        <f t="shared" si="1881"/>
        <v>2023</v>
      </c>
      <c r="AC1481" s="7">
        <f t="shared" si="1882"/>
        <v>2027</v>
      </c>
      <c r="AD1481" s="10" t="e">
        <f t="shared" ref="AD1481:AD1544" ca="1" si="1896">IF(#REF!="Non",(DAYS360(N1481,Q1481)/360),(DAYS360(N1481,TODAY())/360))</f>
        <v>#REF!</v>
      </c>
      <c r="AE1481" s="10" t="e">
        <f t="shared" ca="1" si="1884"/>
        <v>#REF!</v>
      </c>
      <c r="AF1481" s="8">
        <v>34893</v>
      </c>
      <c r="AG1481" s="11">
        <f t="shared" ca="1" si="1885"/>
        <v>29.668493150684931</v>
      </c>
      <c r="AH1481" s="10" t="str">
        <f t="shared" ca="1" si="1886"/>
        <v>&gt;25&lt; 35</v>
      </c>
      <c r="AI1481" s="12">
        <v>17180866</v>
      </c>
      <c r="AJ1481" s="13" t="s">
        <v>92</v>
      </c>
      <c r="AK1481" s="12" t="s">
        <v>5884</v>
      </c>
      <c r="AL1481" s="8">
        <v>42367</v>
      </c>
      <c r="AM1481" s="7" t="s">
        <v>108</v>
      </c>
      <c r="AN1481" s="7" t="s">
        <v>76</v>
      </c>
      <c r="AO1481">
        <v>1</v>
      </c>
      <c r="AQ1481" s="14">
        <v>3</v>
      </c>
      <c r="AR1481" s="14">
        <v>1</v>
      </c>
      <c r="AS1481" s="15">
        <f t="shared" si="1887"/>
        <v>45434.25</v>
      </c>
      <c r="AT1481" s="14" t="s">
        <v>163</v>
      </c>
      <c r="AU1481" s="12">
        <v>3.3069999999999999</v>
      </c>
      <c r="AV1481" s="17">
        <v>17</v>
      </c>
      <c r="AW1481" s="18" t="s">
        <v>201</v>
      </c>
      <c r="AX1481" s="19" t="s">
        <v>5885</v>
      </c>
      <c r="AY1481" s="17">
        <v>59</v>
      </c>
      <c r="AZ1481" s="14" t="s">
        <v>203</v>
      </c>
      <c r="BA1481" s="20" t="str">
        <f t="shared" si="1888"/>
        <v>17001000000327825559</v>
      </c>
      <c r="BB1481" s="31">
        <f t="shared" si="1889"/>
        <v>20</v>
      </c>
      <c r="BC1481" s="22" t="s">
        <v>5886</v>
      </c>
      <c r="BD1481" s="23" t="s">
        <v>341</v>
      </c>
      <c r="BF1481" s="8"/>
      <c r="BG1481" s="32">
        <v>26858814</v>
      </c>
      <c r="BH1481" s="32">
        <v>22343039</v>
      </c>
      <c r="BI1481" s="32"/>
      <c r="BJ1481" t="s">
        <v>371</v>
      </c>
      <c r="BK1481" s="14" t="str">
        <f t="shared" si="1876"/>
        <v>B-Panda</v>
      </c>
      <c r="BL1481" s="14" t="s">
        <v>288</v>
      </c>
      <c r="BM1481" s="25"/>
      <c r="BN1481" s="26"/>
      <c r="BO1481" s="27"/>
      <c r="BP1481" s="26"/>
      <c r="BQ1481" s="28"/>
    </row>
    <row r="1482" spans="1:69" x14ac:dyDescent="0.25">
      <c r="A1482" t="str">
        <f>VLOOKUP(B1482,[2]RH!$B:$BV,72,0)</f>
        <v>Non-Actif</v>
      </c>
      <c r="B1482" s="6">
        <v>1484</v>
      </c>
      <c r="C1482" s="7" t="s">
        <v>168</v>
      </c>
      <c r="D1482" s="7" t="s">
        <v>5887</v>
      </c>
      <c r="E1482" s="7" t="s">
        <v>67</v>
      </c>
      <c r="F1482" s="7" t="s">
        <v>118</v>
      </c>
      <c r="G1482" s="7" t="s">
        <v>220</v>
      </c>
      <c r="H1482" s="80" t="s">
        <v>649</v>
      </c>
      <c r="I1482" s="7" t="s">
        <v>650</v>
      </c>
      <c r="J1482" s="7" t="s">
        <v>281</v>
      </c>
      <c r="K1482" s="7" t="s">
        <v>146</v>
      </c>
      <c r="L1482" s="7" t="s">
        <v>90</v>
      </c>
      <c r="M1482" s="7" t="str">
        <f t="shared" si="1868"/>
        <v>Couturière</v>
      </c>
      <c r="N1482" s="8">
        <v>45059</v>
      </c>
      <c r="P1482" s="7">
        <f t="shared" ca="1" si="1851"/>
        <v>-187</v>
      </c>
      <c r="Q1482" s="8">
        <v>45451</v>
      </c>
      <c r="R1482" s="7" t="s">
        <v>5888</v>
      </c>
      <c r="S1482" s="7"/>
      <c r="T1482" s="9" t="s">
        <v>156</v>
      </c>
      <c r="U1482" s="7" t="str">
        <f t="shared" si="1879"/>
        <v>Contractuel</v>
      </c>
      <c r="V1482" s="8">
        <v>45444</v>
      </c>
      <c r="W1482" s="8">
        <v>45535</v>
      </c>
      <c r="X1482" s="8"/>
      <c r="Y1482" s="8"/>
      <c r="Z1482" s="8">
        <v>45059</v>
      </c>
      <c r="AA1482" s="7">
        <f t="shared" si="1880"/>
        <v>5</v>
      </c>
      <c r="AB1482" s="7">
        <f t="shared" si="1881"/>
        <v>2023</v>
      </c>
      <c r="AC1482" s="7">
        <f t="shared" si="1882"/>
        <v>2027</v>
      </c>
      <c r="AD1482" s="10" t="e">
        <f t="shared" ref="AD1482:AD1545" ca="1" si="1897">IF(#REF!="Non",(DAYS360(N1482,Q1482)/360),(DAYS360(N1482,TODAY())/360))</f>
        <v>#REF!</v>
      </c>
      <c r="AE1482" s="10" t="e">
        <f t="shared" ca="1" si="1884"/>
        <v>#REF!</v>
      </c>
      <c r="AF1482" s="8">
        <v>29181</v>
      </c>
      <c r="AG1482" s="11">
        <f t="shared" ca="1" si="1885"/>
        <v>45.317808219178083</v>
      </c>
      <c r="AH1482" s="10" t="str">
        <f t="shared" ca="1" si="1886"/>
        <v>&gt;45&lt; 55</v>
      </c>
      <c r="AI1482" s="12">
        <v>12526695</v>
      </c>
      <c r="AJ1482" s="40" t="s">
        <v>213</v>
      </c>
      <c r="AK1482" s="12" t="s">
        <v>5889</v>
      </c>
      <c r="AL1482" s="8">
        <v>35178</v>
      </c>
      <c r="AM1482" s="7" t="s">
        <v>108</v>
      </c>
      <c r="AN1482" s="7" t="s">
        <v>76</v>
      </c>
      <c r="AO1482">
        <v>2</v>
      </c>
      <c r="AQ1482">
        <v>3</v>
      </c>
      <c r="AR1482" s="14">
        <v>2</v>
      </c>
      <c r="AS1482" s="15">
        <f t="shared" si="1887"/>
        <v>45789.5</v>
      </c>
      <c r="AT1482" s="14" t="s">
        <v>163</v>
      </c>
      <c r="AU1482" s="12">
        <v>3.3069999999999999</v>
      </c>
      <c r="AV1482" s="17">
        <v>17</v>
      </c>
      <c r="AW1482" s="18" t="s">
        <v>1888</v>
      </c>
      <c r="AX1482" s="19" t="s">
        <v>5890</v>
      </c>
      <c r="AY1482" s="17">
        <v>11</v>
      </c>
      <c r="AZ1482" s="14" t="s">
        <v>203</v>
      </c>
      <c r="BA1482" s="20" t="str">
        <f t="shared" si="1888"/>
        <v>17002000000111593211</v>
      </c>
      <c r="BB1482" s="31">
        <f t="shared" si="1889"/>
        <v>20</v>
      </c>
      <c r="BC1482" s="22" t="s">
        <v>5891</v>
      </c>
      <c r="BD1482" s="23" t="s">
        <v>115</v>
      </c>
      <c r="BF1482" s="8"/>
      <c r="BG1482" s="32">
        <v>55183635</v>
      </c>
      <c r="BH1482" s="32">
        <v>27839127</v>
      </c>
      <c r="BI1482" s="32"/>
      <c r="BJ1482" t="s">
        <v>4896</v>
      </c>
      <c r="BK1482" s="14" t="str">
        <f t="shared" si="1876"/>
        <v>B-Panda</v>
      </c>
      <c r="BL1482" s="14" t="s">
        <v>595</v>
      </c>
      <c r="BM1482" s="25"/>
      <c r="BN1482" s="26" t="str">
        <f>BA1482</f>
        <v>17002000000111593211</v>
      </c>
      <c r="BO1482" s="27" t="str">
        <f>D1482</f>
        <v>HANACHI RAWDHA</v>
      </c>
      <c r="BP1482" s="26">
        <f>B1482</f>
        <v>1484</v>
      </c>
      <c r="BQ1482" s="28"/>
    </row>
    <row r="1483" spans="1:69" x14ac:dyDescent="0.25">
      <c r="A1483" t="str">
        <f>VLOOKUP(B1483,[2]RH!$B:$BV,72,0)</f>
        <v>si</v>
      </c>
      <c r="B1483" s="6">
        <v>1485</v>
      </c>
      <c r="C1483" s="7" t="s">
        <v>168</v>
      </c>
      <c r="D1483" s="7" t="s">
        <v>5892</v>
      </c>
      <c r="E1483" s="7" t="s">
        <v>67</v>
      </c>
      <c r="F1483" s="7" t="s">
        <v>118</v>
      </c>
      <c r="G1483" s="7" t="s">
        <v>220</v>
      </c>
      <c r="H1483" s="80" t="s">
        <v>649</v>
      </c>
      <c r="I1483" s="7" t="s">
        <v>650</v>
      </c>
      <c r="J1483" s="7" t="s">
        <v>281</v>
      </c>
      <c r="K1483" s="7" t="s">
        <v>146</v>
      </c>
      <c r="L1483" s="7" t="s">
        <v>90</v>
      </c>
      <c r="M1483" s="7" t="str">
        <f t="shared" si="1868"/>
        <v>Couturière</v>
      </c>
      <c r="N1483" s="8">
        <v>45059</v>
      </c>
      <c r="P1483" s="7">
        <f t="shared" ca="1" si="1851"/>
        <v>25</v>
      </c>
      <c r="Q1483" s="8"/>
      <c r="R1483" s="7"/>
      <c r="S1483" s="7"/>
      <c r="T1483" s="9" t="s">
        <v>156</v>
      </c>
      <c r="U1483" s="7" t="str">
        <f t="shared" si="1879"/>
        <v>Contractuel</v>
      </c>
      <c r="V1483" s="8">
        <v>45689</v>
      </c>
      <c r="W1483" s="8">
        <f>VLOOKUP(B1483,[1]BASE!$A:$Q,17,0)</f>
        <v>45747</v>
      </c>
      <c r="X1483" s="8"/>
      <c r="Y1483" s="8"/>
      <c r="Z1483" s="8">
        <v>45059</v>
      </c>
      <c r="AA1483" s="7">
        <f t="shared" si="1880"/>
        <v>5</v>
      </c>
      <c r="AB1483" s="7">
        <f t="shared" si="1881"/>
        <v>2023</v>
      </c>
      <c r="AC1483" s="7">
        <f t="shared" si="1882"/>
        <v>2027</v>
      </c>
      <c r="AD1483" s="10" t="e">
        <f t="shared" ref="AD1483:AD1546" ca="1" si="1898">IF(#REF!="Non",(DAYS360(N1483,Q1483)/360),(DAYS360(N1483,TODAY())/360))</f>
        <v>#REF!</v>
      </c>
      <c r="AE1483" s="10" t="e">
        <f t="shared" ca="1" si="1884"/>
        <v>#REF!</v>
      </c>
      <c r="AF1483" s="8">
        <v>34438</v>
      </c>
      <c r="AG1483" s="11">
        <f t="shared" ca="1" si="1885"/>
        <v>30.915068493150685</v>
      </c>
      <c r="AH1483" s="10" t="str">
        <f t="shared" ca="1" si="1886"/>
        <v>&gt;25&lt; 35</v>
      </c>
      <c r="AI1483" s="12">
        <v>17171826</v>
      </c>
      <c r="AJ1483" s="13" t="s">
        <v>192</v>
      </c>
      <c r="AK1483" s="12" t="s">
        <v>5893</v>
      </c>
      <c r="AL1483" s="8">
        <v>40705</v>
      </c>
      <c r="AM1483" s="7" t="s">
        <v>108</v>
      </c>
      <c r="AN1483" s="7" t="s">
        <v>109</v>
      </c>
      <c r="AQ1483">
        <v>3</v>
      </c>
      <c r="AR1483" s="14">
        <v>2</v>
      </c>
      <c r="AS1483" s="15">
        <f t="shared" si="1887"/>
        <v>45789.5</v>
      </c>
      <c r="AT1483" s="14" t="s">
        <v>163</v>
      </c>
      <c r="AU1483" s="12">
        <v>3.3069999999999999</v>
      </c>
      <c r="AV1483" s="17">
        <v>17</v>
      </c>
      <c r="AW1483" s="18" t="s">
        <v>201</v>
      </c>
      <c r="AX1483" s="19" t="s">
        <v>5894</v>
      </c>
      <c r="AY1483" s="17" t="s">
        <v>82</v>
      </c>
      <c r="AZ1483" s="14" t="s">
        <v>203</v>
      </c>
      <c r="BA1483" s="20" t="str">
        <f t="shared" si="1888"/>
        <v>17001000000178537903</v>
      </c>
      <c r="BB1483" s="31">
        <f t="shared" si="1889"/>
        <v>20</v>
      </c>
      <c r="BC1483" s="22" t="s">
        <v>5844</v>
      </c>
      <c r="BD1483" s="23" t="s">
        <v>341</v>
      </c>
      <c r="BF1483" s="8">
        <v>45230</v>
      </c>
      <c r="BG1483" s="32">
        <v>24400765</v>
      </c>
      <c r="BH1483" s="32">
        <v>92098054</v>
      </c>
      <c r="BI1483" s="32"/>
      <c r="BJ1483" t="s">
        <v>5367</v>
      </c>
      <c r="BK1483" s="14" t="str">
        <f t="shared" si="1876"/>
        <v>B-Panda</v>
      </c>
      <c r="BL1483" s="14" t="s">
        <v>595</v>
      </c>
      <c r="BM1483" s="25"/>
      <c r="BN1483" s="26" t="str">
        <f>BA1483</f>
        <v>17001000000178537903</v>
      </c>
      <c r="BO1483" s="27" t="str">
        <f>D1483</f>
        <v>AZZABI ABIR</v>
      </c>
      <c r="BP1483" s="26">
        <f>B1483</f>
        <v>1485</v>
      </c>
      <c r="BQ1483" s="28"/>
    </row>
    <row r="1484" spans="1:69" x14ac:dyDescent="0.25">
      <c r="A1484" t="str">
        <f>VLOOKUP(B1484,[2]RH!$B:$BV,72,0)</f>
        <v>si</v>
      </c>
      <c r="B1484" s="6">
        <v>1486</v>
      </c>
      <c r="C1484" s="7" t="s">
        <v>100</v>
      </c>
      <c r="D1484" s="7" t="s">
        <v>5895</v>
      </c>
      <c r="E1484" s="7" t="s">
        <v>67</v>
      </c>
      <c r="F1484" s="7" t="s">
        <v>118</v>
      </c>
      <c r="G1484" s="7" t="s">
        <v>220</v>
      </c>
      <c r="H1484" s="80">
        <v>965</v>
      </c>
      <c r="I1484" s="7" t="s">
        <v>280</v>
      </c>
      <c r="J1484" s="7" t="s">
        <v>281</v>
      </c>
      <c r="K1484" s="7" t="s">
        <v>146</v>
      </c>
      <c r="L1484" s="7" t="s">
        <v>90</v>
      </c>
      <c r="M1484" s="7" t="str">
        <f t="shared" si="1868"/>
        <v>Couturière</v>
      </c>
      <c r="N1484" s="8">
        <v>45059</v>
      </c>
      <c r="P1484" s="7">
        <f t="shared" ca="1" si="1851"/>
        <v>25</v>
      </c>
      <c r="Q1484" s="8"/>
      <c r="R1484" s="7"/>
      <c r="S1484" s="7"/>
      <c r="T1484" s="9" t="s">
        <v>156</v>
      </c>
      <c r="U1484" s="7" t="str">
        <f t="shared" si="1879"/>
        <v>Contractuel</v>
      </c>
      <c r="V1484" s="8">
        <v>45689</v>
      </c>
      <c r="W1484" s="8">
        <f>VLOOKUP(B1484,[1]BASE!$A:$Q,17,0)</f>
        <v>45747</v>
      </c>
      <c r="X1484" s="8"/>
      <c r="Y1484" s="8"/>
      <c r="Z1484" s="8">
        <v>45059</v>
      </c>
      <c r="AA1484" s="7">
        <f t="shared" si="1880"/>
        <v>5</v>
      </c>
      <c r="AB1484" s="7">
        <f t="shared" si="1881"/>
        <v>2023</v>
      </c>
      <c r="AC1484" s="7">
        <f t="shared" si="1882"/>
        <v>2027</v>
      </c>
      <c r="AD1484" s="10" t="e">
        <f t="shared" ref="AD1484:AD1547" ca="1" si="1899">IF(#REF!="Non",(DAYS360(N1484,Q1484)/360),(DAYS360(N1484,TODAY())/360))</f>
        <v>#REF!</v>
      </c>
      <c r="AE1484" s="10" t="e">
        <f t="shared" ca="1" si="1884"/>
        <v>#REF!</v>
      </c>
      <c r="AF1484" s="8">
        <v>34702</v>
      </c>
      <c r="AG1484" s="11">
        <f t="shared" ca="1" si="1885"/>
        <v>30.19178082191781</v>
      </c>
      <c r="AH1484" s="10" t="str">
        <f t="shared" ca="1" si="1886"/>
        <v>&gt;25&lt; 35</v>
      </c>
      <c r="AI1484" s="12">
        <v>17034729</v>
      </c>
      <c r="AJ1484" s="40" t="s">
        <v>213</v>
      </c>
      <c r="AK1484" s="12" t="s">
        <v>5896</v>
      </c>
      <c r="AL1484" s="8">
        <v>43326</v>
      </c>
      <c r="AM1484" s="7" t="s">
        <v>108</v>
      </c>
      <c r="AN1484" s="7" t="s">
        <v>109</v>
      </c>
      <c r="AQ1484">
        <v>3</v>
      </c>
      <c r="AR1484" s="14">
        <v>2</v>
      </c>
      <c r="AS1484" s="15">
        <f t="shared" si="1887"/>
        <v>45789.5</v>
      </c>
      <c r="AT1484" s="14" t="s">
        <v>163</v>
      </c>
      <c r="AU1484" s="12">
        <v>3.3069999999999999</v>
      </c>
      <c r="AV1484" s="17">
        <v>17</v>
      </c>
      <c r="AW1484" s="18" t="s">
        <v>201</v>
      </c>
      <c r="AX1484" s="19" t="s">
        <v>5897</v>
      </c>
      <c r="AY1484" s="17">
        <v>42</v>
      </c>
      <c r="AZ1484" s="14" t="s">
        <v>203</v>
      </c>
      <c r="BA1484" s="20" t="str">
        <f t="shared" si="1888"/>
        <v>17001000000327780842</v>
      </c>
      <c r="BB1484" s="31">
        <f t="shared" si="1889"/>
        <v>20</v>
      </c>
      <c r="BC1484" s="22" t="s">
        <v>5898</v>
      </c>
      <c r="BD1484" s="23" t="s">
        <v>341</v>
      </c>
      <c r="BF1484" s="8"/>
      <c r="BG1484" s="32">
        <v>54034619</v>
      </c>
      <c r="BH1484" s="32">
        <v>22366775</v>
      </c>
      <c r="BI1484" s="32"/>
      <c r="BJ1484" t="s">
        <v>1121</v>
      </c>
      <c r="BK1484" s="14" t="str">
        <f t="shared" si="1876"/>
        <v>B-965</v>
      </c>
      <c r="BL1484" s="14" t="s">
        <v>595</v>
      </c>
      <c r="BM1484" s="25"/>
      <c r="BN1484" s="26" t="str">
        <f>BA1484</f>
        <v>17001000000327780842</v>
      </c>
      <c r="BO1484" s="27" t="str">
        <f>D1484</f>
        <v>HAMMAMI MARWA</v>
      </c>
      <c r="BP1484" s="26">
        <f>B1484</f>
        <v>1486</v>
      </c>
      <c r="BQ1484" s="28"/>
    </row>
    <row r="1485" spans="1:69" x14ac:dyDescent="0.25">
      <c r="A1485" t="str">
        <f>VLOOKUP(B1485,[2]RH!$B:$BV,72,0)</f>
        <v>Non-Actif</v>
      </c>
      <c r="B1485" s="6">
        <v>1487</v>
      </c>
      <c r="C1485" s="7" t="s">
        <v>168</v>
      </c>
      <c r="D1485" s="7" t="s">
        <v>5899</v>
      </c>
      <c r="E1485" s="7" t="s">
        <v>67</v>
      </c>
      <c r="F1485" s="7" t="s">
        <v>118</v>
      </c>
      <c r="G1485" s="7" t="s">
        <v>220</v>
      </c>
      <c r="H1485" s="80" t="s">
        <v>5900</v>
      </c>
      <c r="I1485" s="7" t="s">
        <v>709</v>
      </c>
      <c r="J1485" s="7" t="s">
        <v>190</v>
      </c>
      <c r="K1485" s="7" t="s">
        <v>146</v>
      </c>
      <c r="L1485" s="7" t="s">
        <v>90</v>
      </c>
      <c r="M1485" s="7" t="str">
        <f t="shared" si="1868"/>
        <v>Couturière</v>
      </c>
      <c r="N1485" s="8">
        <v>45063</v>
      </c>
      <c r="P1485" s="7">
        <f t="shared" ca="1" si="1851"/>
        <v>-615</v>
      </c>
      <c r="Q1485" s="8">
        <v>45071</v>
      </c>
      <c r="R1485" s="7" t="s">
        <v>5788</v>
      </c>
      <c r="S1485" s="7"/>
      <c r="T1485" s="9" t="s">
        <v>156</v>
      </c>
      <c r="U1485" s="7" t="str">
        <f t="shared" si="1879"/>
        <v>Contractuel</v>
      </c>
      <c r="V1485" s="8">
        <v>45063</v>
      </c>
      <c r="W1485" s="8">
        <v>45107</v>
      </c>
      <c r="X1485" s="8"/>
      <c r="Y1485" s="8"/>
      <c r="Z1485" s="8">
        <v>45063</v>
      </c>
      <c r="AA1485" s="7">
        <f t="shared" si="1880"/>
        <v>5</v>
      </c>
      <c r="AB1485" s="7">
        <f t="shared" si="1881"/>
        <v>2023</v>
      </c>
      <c r="AC1485" s="7">
        <f t="shared" si="1882"/>
        <v>2027</v>
      </c>
      <c r="AD1485" s="10" t="e">
        <f t="shared" ref="AD1485:AD1548" ca="1" si="1900">IF(#REF!="Non",(DAYS360(N1485,Q1485)/360),(DAYS360(N1485,TODAY())/360))</f>
        <v>#REF!</v>
      </c>
      <c r="AE1485" s="10" t="e">
        <f t="shared" ca="1" si="1884"/>
        <v>#REF!</v>
      </c>
      <c r="AF1485" s="8">
        <v>30603</v>
      </c>
      <c r="AG1485" s="11">
        <f t="shared" ca="1" si="1885"/>
        <v>41.421917808219177</v>
      </c>
      <c r="AH1485" s="10" t="str">
        <f t="shared" ca="1" si="1886"/>
        <v>&gt;35&lt; 45</v>
      </c>
      <c r="AI1485" s="12">
        <v>12499350</v>
      </c>
      <c r="AJ1485" s="13" t="s">
        <v>120</v>
      </c>
      <c r="AK1485" s="12" t="s">
        <v>5901</v>
      </c>
      <c r="AL1485" s="8">
        <v>41223</v>
      </c>
      <c r="AM1485" s="7" t="s">
        <v>108</v>
      </c>
      <c r="AN1485" s="7" t="s">
        <v>76</v>
      </c>
      <c r="AO1485">
        <v>1</v>
      </c>
      <c r="AQ1485" s="14">
        <v>3</v>
      </c>
      <c r="AR1485" s="14">
        <v>1</v>
      </c>
      <c r="AS1485" s="15">
        <f t="shared" si="1887"/>
        <v>45428.25</v>
      </c>
      <c r="AT1485" s="14" t="s">
        <v>163</v>
      </c>
      <c r="AU1485" s="12">
        <v>3.3069999999999999</v>
      </c>
      <c r="AV1485" s="17">
        <v>17</v>
      </c>
      <c r="AW1485" s="18" t="s">
        <v>201</v>
      </c>
      <c r="AX1485" s="19" t="s">
        <v>5902</v>
      </c>
      <c r="AY1485" s="17">
        <v>56</v>
      </c>
      <c r="AZ1485" s="14" t="s">
        <v>203</v>
      </c>
      <c r="BA1485" s="20" t="str">
        <f t="shared" si="1888"/>
        <v>17001000000286998356</v>
      </c>
      <c r="BB1485" s="31">
        <f t="shared" si="1889"/>
        <v>20</v>
      </c>
      <c r="BC1485" s="22" t="s">
        <v>5903</v>
      </c>
      <c r="BD1485" s="23" t="s">
        <v>341</v>
      </c>
      <c r="BF1485" s="8"/>
      <c r="BG1485" s="32">
        <v>58459623</v>
      </c>
      <c r="BH1485" s="32">
        <v>58355719</v>
      </c>
      <c r="BI1485" s="32"/>
      <c r="BK1485" s="14" t="str">
        <f t="shared" si="1876"/>
        <v>A-PANDA</v>
      </c>
      <c r="BL1485" s="14"/>
      <c r="BM1485" s="25"/>
      <c r="BN1485" s="26"/>
      <c r="BO1485" s="27"/>
      <c r="BP1485" s="26"/>
      <c r="BQ1485" s="28"/>
    </row>
    <row r="1486" spans="1:69" x14ac:dyDescent="0.25">
      <c r="A1486" t="str">
        <f>VLOOKUP(B1486,[2]RH!$B:$BV,72,0)</f>
        <v>si</v>
      </c>
      <c r="B1486" s="6">
        <v>1488</v>
      </c>
      <c r="C1486" s="7" t="s">
        <v>168</v>
      </c>
      <c r="D1486" s="7" t="s">
        <v>5904</v>
      </c>
      <c r="E1486" s="7" t="s">
        <v>67</v>
      </c>
      <c r="F1486" s="7" t="s">
        <v>118</v>
      </c>
      <c r="G1486" s="7" t="s">
        <v>220</v>
      </c>
      <c r="H1486" s="80" t="s">
        <v>2398</v>
      </c>
      <c r="I1486" s="7" t="s">
        <v>2506</v>
      </c>
      <c r="J1486" s="7" t="s">
        <v>190</v>
      </c>
      <c r="K1486" s="7" t="s">
        <v>146</v>
      </c>
      <c r="L1486" s="7" t="s">
        <v>90</v>
      </c>
      <c r="M1486" s="7" t="str">
        <f t="shared" si="1868"/>
        <v>Couturière</v>
      </c>
      <c r="N1486" s="8">
        <v>45061</v>
      </c>
      <c r="P1486" s="7">
        <f t="shared" ca="1" si="1851"/>
        <v>25</v>
      </c>
      <c r="Q1486" s="8"/>
      <c r="R1486" s="7"/>
      <c r="S1486" s="7"/>
      <c r="T1486" s="9" t="s">
        <v>156</v>
      </c>
      <c r="U1486" s="7" t="str">
        <f t="shared" si="1879"/>
        <v>Contractuel</v>
      </c>
      <c r="V1486" s="8">
        <v>45689</v>
      </c>
      <c r="W1486" s="8">
        <f>VLOOKUP(B1486,[1]BASE!$A:$Q,17,0)</f>
        <v>45747</v>
      </c>
      <c r="X1486" s="8"/>
      <c r="Y1486" s="8"/>
      <c r="Z1486" s="8">
        <v>45061</v>
      </c>
      <c r="AA1486" s="7">
        <f t="shared" si="1880"/>
        <v>5</v>
      </c>
      <c r="AB1486" s="7">
        <f t="shared" si="1881"/>
        <v>2023</v>
      </c>
      <c r="AC1486" s="7">
        <f t="shared" si="1882"/>
        <v>2027</v>
      </c>
      <c r="AD1486" s="10" t="e">
        <f t="shared" ref="AD1486:AD1549" ca="1" si="1901">IF(#REF!="Non",(DAYS360(N1486,Q1486)/360),(DAYS360(N1486,TODAY())/360))</f>
        <v>#REF!</v>
      </c>
      <c r="AE1486" s="10" t="e">
        <f t="shared" ca="1" si="1884"/>
        <v>#REF!</v>
      </c>
      <c r="AF1486" s="8">
        <v>30412</v>
      </c>
      <c r="AG1486" s="11">
        <f t="shared" ca="1" si="1885"/>
        <v>41.945205479452056</v>
      </c>
      <c r="AH1486" s="10" t="str">
        <f t="shared" ca="1" si="1886"/>
        <v>&gt;35&lt; 45</v>
      </c>
      <c r="AI1486" s="12">
        <v>12499986</v>
      </c>
      <c r="AJ1486" s="13" t="s">
        <v>79</v>
      </c>
      <c r="AK1486" s="12" t="s">
        <v>5905</v>
      </c>
      <c r="AL1486" s="8">
        <v>40107</v>
      </c>
      <c r="AM1486" s="7" t="s">
        <v>108</v>
      </c>
      <c r="AN1486" s="7" t="s">
        <v>76</v>
      </c>
      <c r="AO1486">
        <v>3</v>
      </c>
      <c r="AQ1486">
        <v>3</v>
      </c>
      <c r="AR1486" s="14">
        <v>2</v>
      </c>
      <c r="AS1486" s="15">
        <f t="shared" si="1887"/>
        <v>45791.5</v>
      </c>
      <c r="AT1486" s="14" t="s">
        <v>163</v>
      </c>
      <c r="AU1486" s="12">
        <v>3.3069999999999999</v>
      </c>
      <c r="AV1486" s="17">
        <v>17</v>
      </c>
      <c r="AW1486" s="18" t="s">
        <v>201</v>
      </c>
      <c r="AX1486" s="19" t="s">
        <v>5906</v>
      </c>
      <c r="AY1486" s="17" t="s">
        <v>192</v>
      </c>
      <c r="AZ1486" s="14" t="s">
        <v>203</v>
      </c>
      <c r="BA1486" s="20" t="str">
        <f t="shared" si="1888"/>
        <v>17001000000325712802</v>
      </c>
      <c r="BB1486" s="31">
        <f t="shared" si="1889"/>
        <v>20</v>
      </c>
      <c r="BC1486" s="22" t="s">
        <v>5907</v>
      </c>
      <c r="BD1486" s="23" t="s">
        <v>85</v>
      </c>
      <c r="BF1486" s="8"/>
      <c r="BG1486" s="32">
        <v>58094952</v>
      </c>
      <c r="BH1486" s="32">
        <v>24749909</v>
      </c>
      <c r="BI1486" s="32"/>
      <c r="BJ1486" t="s">
        <v>85</v>
      </c>
      <c r="BK1486" s="14" t="str">
        <f t="shared" si="1876"/>
        <v>A-P7 AR</v>
      </c>
      <c r="BL1486" s="14" t="s">
        <v>595</v>
      </c>
      <c r="BM1486" s="25"/>
      <c r="BN1486" s="26" t="str">
        <f>BA1486</f>
        <v>17001000000325712802</v>
      </c>
      <c r="BO1486" s="27" t="str">
        <f>D1486</f>
        <v>MELKI AFEF</v>
      </c>
      <c r="BP1486" s="26">
        <f>B1486</f>
        <v>1488</v>
      </c>
      <c r="BQ1486" s="28"/>
    </row>
    <row r="1487" spans="1:69" x14ac:dyDescent="0.25">
      <c r="A1487" t="str">
        <f>VLOOKUP(B1487,[2]RH!$B:$BV,72,0)</f>
        <v>Non-Actif</v>
      </c>
      <c r="B1487" s="6">
        <v>1489</v>
      </c>
      <c r="C1487" s="7" t="s">
        <v>168</v>
      </c>
      <c r="D1487" s="7" t="s">
        <v>5908</v>
      </c>
      <c r="E1487" s="7" t="s">
        <v>67</v>
      </c>
      <c r="F1487" s="7" t="s">
        <v>118</v>
      </c>
      <c r="G1487" s="7" t="s">
        <v>5325</v>
      </c>
      <c r="H1487" s="80" t="s">
        <v>2342</v>
      </c>
      <c r="I1487" s="7"/>
      <c r="J1487" s="7"/>
      <c r="K1487" s="7" t="s">
        <v>89</v>
      </c>
      <c r="L1487" s="7" t="s">
        <v>90</v>
      </c>
      <c r="M1487" s="7" t="str">
        <f t="shared" si="1868"/>
        <v>Contrôle qualité</v>
      </c>
      <c r="N1487" s="8">
        <v>45061</v>
      </c>
      <c r="P1487" s="7">
        <f t="shared" ca="1" si="1851"/>
        <v>-615</v>
      </c>
      <c r="Q1487" s="8">
        <v>45109</v>
      </c>
      <c r="R1487" s="7" t="s">
        <v>1728</v>
      </c>
      <c r="S1487" s="7"/>
      <c r="T1487" s="9" t="s">
        <v>156</v>
      </c>
      <c r="U1487" s="7" t="str">
        <f t="shared" si="1879"/>
        <v>Contractuel</v>
      </c>
      <c r="V1487" s="8">
        <v>45061</v>
      </c>
      <c r="W1487" s="8">
        <v>45107</v>
      </c>
      <c r="X1487" s="8"/>
      <c r="Y1487" s="8"/>
      <c r="Z1487" s="8">
        <v>45061</v>
      </c>
      <c r="AA1487" s="7">
        <f t="shared" si="1880"/>
        <v>5</v>
      </c>
      <c r="AB1487" s="7">
        <f t="shared" si="1881"/>
        <v>2023</v>
      </c>
      <c r="AC1487" s="7">
        <f t="shared" si="1882"/>
        <v>2027</v>
      </c>
      <c r="AD1487" s="10" t="e">
        <f t="shared" ref="AD1487:AD1550" ca="1" si="1902">IF(#REF!="Non",(DAYS360(N1487,Q1487)/360),(DAYS360(N1487,TODAY())/360))</f>
        <v>#REF!</v>
      </c>
      <c r="AE1487" s="10" t="e">
        <f t="shared" ca="1" si="1884"/>
        <v>#REF!</v>
      </c>
      <c r="AF1487" s="8">
        <v>35409</v>
      </c>
      <c r="AG1487" s="11">
        <f t="shared" ca="1" si="1885"/>
        <v>28.254794520547946</v>
      </c>
      <c r="AH1487" s="10" t="str">
        <f t="shared" ca="1" si="1886"/>
        <v>&gt;25&lt; 35</v>
      </c>
      <c r="AI1487" s="12">
        <v>17283235</v>
      </c>
      <c r="AJ1487" s="40" t="s">
        <v>213</v>
      </c>
      <c r="AK1487" s="12" t="s">
        <v>5909</v>
      </c>
      <c r="AL1487" s="8">
        <v>42273</v>
      </c>
      <c r="AM1487" s="7" t="s">
        <v>108</v>
      </c>
      <c r="AN1487" s="7" t="s">
        <v>76</v>
      </c>
      <c r="AO1487">
        <v>1</v>
      </c>
      <c r="AQ1487" s="14">
        <v>3</v>
      </c>
      <c r="AR1487" s="14">
        <v>1</v>
      </c>
      <c r="AS1487" s="15">
        <f t="shared" si="1887"/>
        <v>45426.25</v>
      </c>
      <c r="AT1487" s="14" t="s">
        <v>163</v>
      </c>
      <c r="AU1487" s="12">
        <v>3.3069999999999999</v>
      </c>
      <c r="AV1487" s="17">
        <v>17</v>
      </c>
      <c r="AW1487" s="18" t="s">
        <v>201</v>
      </c>
      <c r="AX1487" s="19" t="s">
        <v>5910</v>
      </c>
      <c r="AY1487" s="17">
        <v>61</v>
      </c>
      <c r="AZ1487" s="14" t="s">
        <v>203</v>
      </c>
      <c r="BA1487" s="20" t="str">
        <f t="shared" si="1888"/>
        <v>17001000000290583961</v>
      </c>
      <c r="BB1487" s="31">
        <f t="shared" si="1889"/>
        <v>20</v>
      </c>
      <c r="BC1487" s="22" t="s">
        <v>5886</v>
      </c>
      <c r="BD1487" s="23" t="s">
        <v>341</v>
      </c>
      <c r="BF1487" s="8"/>
      <c r="BG1487" s="32">
        <v>55611269</v>
      </c>
      <c r="BH1487" s="32">
        <v>50843507</v>
      </c>
      <c r="BI1487" s="32"/>
      <c r="BK1487" s="14" t="str">
        <f t="shared" si="1876"/>
        <v>-P6</v>
      </c>
      <c r="BL1487" s="14" t="s">
        <v>288</v>
      </c>
      <c r="BM1487" s="25"/>
      <c r="BN1487" s="26"/>
      <c r="BO1487" s="27"/>
      <c r="BP1487" s="26"/>
      <c r="BQ1487" s="28"/>
    </row>
    <row r="1488" spans="1:69" x14ac:dyDescent="0.25">
      <c r="A1488" t="str">
        <f>VLOOKUP(B1488,[2]RH!$B:$BV,72,0)</f>
        <v>si</v>
      </c>
      <c r="B1488" s="6">
        <v>1490</v>
      </c>
      <c r="C1488" s="7" t="s">
        <v>65</v>
      </c>
      <c r="D1488" s="7" t="s">
        <v>5911</v>
      </c>
      <c r="E1488" s="7" t="s">
        <v>67</v>
      </c>
      <c r="F1488" s="7" t="s">
        <v>87</v>
      </c>
      <c r="G1488" s="7" t="s">
        <v>5912</v>
      </c>
      <c r="H1488" s="80" t="s">
        <v>87</v>
      </c>
      <c r="I1488" s="7"/>
      <c r="J1488" s="7"/>
      <c r="K1488" s="7" t="s">
        <v>70</v>
      </c>
      <c r="L1488" s="7" t="s">
        <v>90</v>
      </c>
      <c r="M1488" s="7" t="str">
        <f t="shared" si="1868"/>
        <v>RESPONSABLE MAINTENANCE</v>
      </c>
      <c r="N1488" s="8">
        <v>45057</v>
      </c>
      <c r="O1488" s="107">
        <v>45241</v>
      </c>
      <c r="P1488" s="7" t="str">
        <f t="shared" ca="1" si="1851"/>
        <v/>
      </c>
      <c r="Q1488" s="8"/>
      <c r="R1488" s="7"/>
      <c r="S1488" s="7"/>
      <c r="T1488" s="9" t="s">
        <v>72</v>
      </c>
      <c r="U1488" s="7" t="str">
        <f t="shared" si="1879"/>
        <v>Titulaire</v>
      </c>
      <c r="V1488" s="8">
        <v>45057</v>
      </c>
      <c r="W1488" s="8"/>
      <c r="X1488" s="8"/>
      <c r="Y1488" s="8"/>
      <c r="Z1488" s="8">
        <v>45057</v>
      </c>
      <c r="AA1488" s="7">
        <f t="shared" si="1880"/>
        <v>5</v>
      </c>
      <c r="AB1488" s="7">
        <f t="shared" si="1881"/>
        <v>2023</v>
      </c>
      <c r="AC1488" s="7">
        <f t="shared" si="1882"/>
        <v>2027</v>
      </c>
      <c r="AD1488" s="10" t="e">
        <f t="shared" ref="AD1488:AD1551" ca="1" si="1903">IF(#REF!="Non",(DAYS360(N1488,Q1488)/360),(DAYS360(N1488,TODAY())/360))</f>
        <v>#REF!</v>
      </c>
      <c r="AE1488" s="10" t="e">
        <f t="shared" ca="1" si="1884"/>
        <v>#REF!</v>
      </c>
      <c r="AF1488" s="8">
        <v>30239</v>
      </c>
      <c r="AG1488" s="11">
        <f t="shared" ca="1" si="1885"/>
        <v>42.419178082191777</v>
      </c>
      <c r="AH1488" s="10" t="str">
        <f t="shared" ca="1" si="1886"/>
        <v>&gt;35&lt; 45</v>
      </c>
      <c r="AI1488" s="12">
        <v>16540510</v>
      </c>
      <c r="AJ1488" s="40" t="s">
        <v>213</v>
      </c>
      <c r="AK1488" s="12" t="s">
        <v>5913</v>
      </c>
      <c r="AL1488" s="8">
        <v>42947</v>
      </c>
      <c r="AM1488" s="7" t="s">
        <v>75</v>
      </c>
      <c r="AN1488" s="7" t="s">
        <v>76</v>
      </c>
      <c r="AO1488">
        <v>1</v>
      </c>
      <c r="AQ1488">
        <v>17</v>
      </c>
      <c r="AR1488" s="14">
        <v>2</v>
      </c>
      <c r="AS1488" s="15">
        <f t="shared" si="1887"/>
        <v>45787.5</v>
      </c>
      <c r="AT1488" s="14" t="s">
        <v>77</v>
      </c>
      <c r="AU1488" s="12"/>
      <c r="AV1488" s="17">
        <v>32</v>
      </c>
      <c r="AW1488" s="18" t="s">
        <v>5914</v>
      </c>
      <c r="AX1488" s="19" t="s">
        <v>5915</v>
      </c>
      <c r="AY1488" s="17">
        <v>80</v>
      </c>
      <c r="AZ1488" s="14" t="s">
        <v>2198</v>
      </c>
      <c r="BA1488" s="20" t="str">
        <f t="shared" si="1888"/>
        <v>32019788101177217180</v>
      </c>
      <c r="BB1488" s="31">
        <f t="shared" si="1889"/>
        <v>20</v>
      </c>
      <c r="BC1488" s="22"/>
      <c r="BD1488" s="23"/>
      <c r="BF1488" s="8">
        <v>45083</v>
      </c>
      <c r="BG1488" s="32"/>
      <c r="BH1488" s="32"/>
      <c r="BI1488" s="32">
        <v>98156727</v>
      </c>
      <c r="BK1488" s="14" t="str">
        <f t="shared" si="1876"/>
        <v>CADRE</v>
      </c>
      <c r="BL1488" s="14"/>
      <c r="BM1488" s="25"/>
      <c r="BN1488" s="26" t="str">
        <f>BA1488</f>
        <v>32019788101177217180</v>
      </c>
      <c r="BO1488" s="27" t="str">
        <f>D1488</f>
        <v>MEDDEB AYMEN</v>
      </c>
      <c r="BP1488" s="26">
        <f>B1488</f>
        <v>1490</v>
      </c>
      <c r="BQ1488" s="28"/>
    </row>
    <row r="1489" spans="1:69" x14ac:dyDescent="0.25">
      <c r="A1489" t="str">
        <f>VLOOKUP(B1489,[2]RH!$B:$BV,72,0)</f>
        <v>Non-Actif</v>
      </c>
      <c r="B1489" s="6">
        <v>1491</v>
      </c>
      <c r="C1489" s="7" t="s">
        <v>168</v>
      </c>
      <c r="D1489" s="7" t="s">
        <v>5916</v>
      </c>
      <c r="E1489" s="7" t="s">
        <v>67</v>
      </c>
      <c r="F1489" s="7" t="s">
        <v>102</v>
      </c>
      <c r="G1489" s="7" t="s">
        <v>2882</v>
      </c>
      <c r="H1489" s="80"/>
      <c r="I1489" s="7"/>
      <c r="J1489" s="7"/>
      <c r="K1489" s="7" t="s">
        <v>70</v>
      </c>
      <c r="L1489" s="7" t="s">
        <v>90</v>
      </c>
      <c r="M1489" s="7" t="str">
        <f t="shared" si="1868"/>
        <v>Approvisionneur</v>
      </c>
      <c r="N1489" s="8">
        <v>45061</v>
      </c>
      <c r="O1489" s="8"/>
      <c r="P1489" s="7" t="str">
        <f t="shared" ca="1" si="1851"/>
        <v/>
      </c>
      <c r="Q1489" s="8">
        <v>45413</v>
      </c>
      <c r="R1489" s="7" t="s">
        <v>3844</v>
      </c>
      <c r="S1489" s="7"/>
      <c r="T1489" s="9" t="s">
        <v>72</v>
      </c>
      <c r="U1489" s="7" t="str">
        <f t="shared" si="1879"/>
        <v>Titulaire</v>
      </c>
      <c r="V1489" s="8">
        <v>45061</v>
      </c>
      <c r="W1489" s="8"/>
      <c r="X1489" s="8"/>
      <c r="Y1489" s="8"/>
      <c r="Z1489" s="8">
        <v>45061</v>
      </c>
      <c r="AA1489" s="7">
        <f t="shared" si="1880"/>
        <v>5</v>
      </c>
      <c r="AB1489" s="7">
        <f t="shared" si="1881"/>
        <v>2023</v>
      </c>
      <c r="AC1489" s="7">
        <f t="shared" si="1882"/>
        <v>2027</v>
      </c>
      <c r="AD1489" s="10" t="e">
        <f t="shared" ref="AD1489:AD1552" ca="1" si="1904">IF(#REF!="Non",(DAYS360(N1489,Q1489)/360),(DAYS360(N1489,TODAY())/360))</f>
        <v>#REF!</v>
      </c>
      <c r="AE1489" s="10" t="e">
        <f t="shared" ca="1" si="1884"/>
        <v>#REF!</v>
      </c>
      <c r="AF1489" s="8">
        <v>30169</v>
      </c>
      <c r="AG1489" s="11">
        <f t="shared" ca="1" si="1885"/>
        <v>42.610958904109587</v>
      </c>
      <c r="AH1489" s="10" t="str">
        <f t="shared" ca="1" si="1886"/>
        <v>&gt;35&lt; 45</v>
      </c>
      <c r="AI1489" s="12">
        <v>16161990</v>
      </c>
      <c r="AJ1489" s="13" t="s">
        <v>92</v>
      </c>
      <c r="AK1489" s="12" t="s">
        <v>5917</v>
      </c>
      <c r="AL1489" s="8">
        <v>43150</v>
      </c>
      <c r="AM1489" s="7" t="s">
        <v>108</v>
      </c>
      <c r="AN1489" s="7" t="s">
        <v>76</v>
      </c>
      <c r="AO1489">
        <v>1</v>
      </c>
      <c r="AQ1489" s="14"/>
      <c r="AR1489" s="14">
        <v>1</v>
      </c>
      <c r="AS1489" s="15">
        <f t="shared" si="1887"/>
        <v>45426.25</v>
      </c>
      <c r="AT1489" s="14" t="s">
        <v>77</v>
      </c>
      <c r="AU1489" s="12">
        <v>2200</v>
      </c>
      <c r="AV1489" s="17" t="s">
        <v>82</v>
      </c>
      <c r="AW1489" s="18" t="s">
        <v>5918</v>
      </c>
      <c r="AX1489" s="19" t="s">
        <v>5919</v>
      </c>
      <c r="AY1489" s="17">
        <v>23</v>
      </c>
      <c r="AZ1489" s="14" t="s">
        <v>2953</v>
      </c>
      <c r="BA1489" s="20" t="str">
        <f t="shared" si="1888"/>
        <v>03008050010110932523</v>
      </c>
      <c r="BB1489" s="31">
        <f t="shared" si="1889"/>
        <v>20</v>
      </c>
      <c r="BC1489" s="22" t="s">
        <v>5920</v>
      </c>
      <c r="BD1489" s="23" t="s">
        <v>341</v>
      </c>
      <c r="BF1489" s="8"/>
      <c r="BG1489" s="32">
        <v>24247146</v>
      </c>
      <c r="BH1489" s="32"/>
      <c r="BI1489" s="32">
        <v>98156713</v>
      </c>
      <c r="BK1489" s="14" t="str">
        <f t="shared" si="1876"/>
        <v>CADRE</v>
      </c>
      <c r="BL1489" s="14"/>
      <c r="BM1489" s="25"/>
      <c r="BN1489" s="26" t="str">
        <f>BA1489</f>
        <v>03008050010110932523</v>
      </c>
      <c r="BO1489" s="27" t="str">
        <f>D1489</f>
        <v>HADDED AMEL</v>
      </c>
      <c r="BP1489" s="26">
        <f>B1489</f>
        <v>1491</v>
      </c>
      <c r="BQ1489" s="28"/>
    </row>
    <row r="1490" spans="1:69" x14ac:dyDescent="0.25">
      <c r="A1490" t="str">
        <f>VLOOKUP(B1490,[2]RH!$B:$BV,72,0)</f>
        <v>si</v>
      </c>
      <c r="B1490" s="6">
        <v>1492</v>
      </c>
      <c r="C1490" s="7" t="s">
        <v>168</v>
      </c>
      <c r="D1490" s="7" t="s">
        <v>5921</v>
      </c>
      <c r="E1490" s="7" t="s">
        <v>67</v>
      </c>
      <c r="F1490" s="7" t="s">
        <v>118</v>
      </c>
      <c r="G1490" s="7" t="s">
        <v>220</v>
      </c>
      <c r="H1490" s="80" t="s">
        <v>225</v>
      </c>
      <c r="I1490" s="7" t="s">
        <v>589</v>
      </c>
      <c r="J1490" s="7" t="s">
        <v>190</v>
      </c>
      <c r="K1490" s="7" t="s">
        <v>146</v>
      </c>
      <c r="L1490" s="7" t="s">
        <v>90</v>
      </c>
      <c r="M1490" s="7" t="str">
        <f t="shared" si="1868"/>
        <v>Couturière</v>
      </c>
      <c r="N1490" s="8">
        <v>45062</v>
      </c>
      <c r="P1490" s="7">
        <f t="shared" ca="1" si="1851"/>
        <v>25</v>
      </c>
      <c r="Q1490" s="8"/>
      <c r="R1490" s="7"/>
      <c r="S1490" s="7"/>
      <c r="T1490" s="9" t="s">
        <v>156</v>
      </c>
      <c r="U1490" s="7" t="str">
        <f t="shared" si="1879"/>
        <v>Contractuel</v>
      </c>
      <c r="V1490" s="8">
        <v>45689</v>
      </c>
      <c r="W1490" s="8">
        <f>VLOOKUP(B1490,[1]BASE!$A:$Q,17,0)</f>
        <v>45747</v>
      </c>
      <c r="X1490" s="8"/>
      <c r="Y1490" s="8"/>
      <c r="Z1490" s="8">
        <v>45062</v>
      </c>
      <c r="AA1490" s="7">
        <f t="shared" si="1880"/>
        <v>5</v>
      </c>
      <c r="AB1490" s="7">
        <f t="shared" si="1881"/>
        <v>2023</v>
      </c>
      <c r="AC1490" s="7">
        <f t="shared" si="1882"/>
        <v>2027</v>
      </c>
      <c r="AD1490" s="10" t="e">
        <f t="shared" ref="AD1490:AD1553" ca="1" si="1905">IF(#REF!="Non",(DAYS360(N1490,Q1490)/360),(DAYS360(N1490,TODAY())/360))</f>
        <v>#REF!</v>
      </c>
      <c r="AE1490" s="10" t="e">
        <f t="shared" ca="1" si="1884"/>
        <v>#REF!</v>
      </c>
      <c r="AF1490" s="8">
        <v>28134</v>
      </c>
      <c r="AG1490" s="11">
        <f t="shared" ca="1" si="1885"/>
        <v>48.186301369863017</v>
      </c>
      <c r="AH1490" s="10" t="str">
        <f t="shared" ca="1" si="1886"/>
        <v>&gt;45&lt; 55</v>
      </c>
      <c r="AI1490" s="12">
        <v>12280969</v>
      </c>
      <c r="AJ1490" s="13" t="s">
        <v>82</v>
      </c>
      <c r="AK1490" s="12" t="s">
        <v>5922</v>
      </c>
      <c r="AL1490" s="8">
        <v>44538</v>
      </c>
      <c r="AM1490" s="7" t="s">
        <v>108</v>
      </c>
      <c r="AN1490" s="7" t="s">
        <v>76</v>
      </c>
      <c r="AO1490">
        <v>2</v>
      </c>
      <c r="AQ1490">
        <v>3</v>
      </c>
      <c r="AR1490" s="14">
        <v>2</v>
      </c>
      <c r="AS1490" s="15">
        <f t="shared" si="1887"/>
        <v>45792.5</v>
      </c>
      <c r="AT1490" s="14" t="s">
        <v>163</v>
      </c>
      <c r="AU1490" s="12">
        <v>3.3069999999999999</v>
      </c>
      <c r="AV1490" s="17">
        <v>17</v>
      </c>
      <c r="AW1490" s="18" t="s">
        <v>201</v>
      </c>
      <c r="AX1490" s="19" t="s">
        <v>5923</v>
      </c>
      <c r="AY1490" s="17">
        <v>87</v>
      </c>
      <c r="AZ1490" s="14" t="s">
        <v>203</v>
      </c>
      <c r="BA1490" s="20" t="str">
        <f t="shared" si="1888"/>
        <v>17001000000109636087</v>
      </c>
      <c r="BB1490" s="31">
        <f t="shared" si="1889"/>
        <v>20</v>
      </c>
      <c r="BC1490" s="22" t="s">
        <v>5924</v>
      </c>
      <c r="BD1490" s="23" t="s">
        <v>115</v>
      </c>
      <c r="BF1490" s="8"/>
      <c r="BG1490" s="32">
        <v>56335684</v>
      </c>
      <c r="BH1490" s="32">
        <v>25110725</v>
      </c>
      <c r="BI1490" s="32"/>
      <c r="BJ1490" t="s">
        <v>933</v>
      </c>
      <c r="BK1490" s="14" t="str">
        <f t="shared" si="1876"/>
        <v>A-P6 AV</v>
      </c>
      <c r="BL1490" s="14" t="s">
        <v>595</v>
      </c>
      <c r="BM1490" s="25"/>
      <c r="BN1490" s="26" t="str">
        <f>BA1490</f>
        <v>17001000000109636087</v>
      </c>
      <c r="BO1490" s="27" t="str">
        <f>D1490</f>
        <v>KASDAOUI MONIA</v>
      </c>
      <c r="BP1490" s="26">
        <f>B1490</f>
        <v>1492</v>
      </c>
      <c r="BQ1490" s="28"/>
    </row>
    <row r="1491" spans="1:69" x14ac:dyDescent="0.25">
      <c r="A1491" t="str">
        <f>VLOOKUP(B1491,[2]RH!$B:$BV,72,0)</f>
        <v>Non-Actif</v>
      </c>
      <c r="B1491" s="6">
        <v>1493</v>
      </c>
      <c r="C1491" s="7" t="s">
        <v>168</v>
      </c>
      <c r="D1491" s="7" t="s">
        <v>5925</v>
      </c>
      <c r="E1491" s="7" t="s">
        <v>67</v>
      </c>
      <c r="F1491" s="7" t="s">
        <v>118</v>
      </c>
      <c r="G1491" s="7" t="s">
        <v>220</v>
      </c>
      <c r="H1491" s="80" t="s">
        <v>649</v>
      </c>
      <c r="I1491" s="7" t="s">
        <v>709</v>
      </c>
      <c r="J1491" s="7" t="s">
        <v>190</v>
      </c>
      <c r="K1491" s="7" t="s">
        <v>146</v>
      </c>
      <c r="L1491" s="7" t="s">
        <v>90</v>
      </c>
      <c r="M1491" s="7" t="str">
        <f t="shared" si="1868"/>
        <v>Couturière</v>
      </c>
      <c r="N1491" s="8">
        <v>45062</v>
      </c>
      <c r="P1491" s="7">
        <f t="shared" ca="1" si="1851"/>
        <v>-615</v>
      </c>
      <c r="Q1491" s="8">
        <v>45063</v>
      </c>
      <c r="R1491" s="7" t="s">
        <v>5788</v>
      </c>
      <c r="S1491" s="7"/>
      <c r="T1491" s="9" t="s">
        <v>156</v>
      </c>
      <c r="U1491" s="7" t="str">
        <f t="shared" si="1879"/>
        <v>Contractuel</v>
      </c>
      <c r="V1491" s="8">
        <v>45062</v>
      </c>
      <c r="W1491" s="8">
        <v>45107</v>
      </c>
      <c r="X1491" s="8"/>
      <c r="Y1491" s="8"/>
      <c r="Z1491" s="8">
        <v>45062</v>
      </c>
      <c r="AA1491" s="7">
        <f t="shared" si="1880"/>
        <v>5</v>
      </c>
      <c r="AB1491" s="7">
        <f t="shared" si="1881"/>
        <v>2023</v>
      </c>
      <c r="AC1491" s="7">
        <f t="shared" si="1882"/>
        <v>2027</v>
      </c>
      <c r="AD1491" s="10" t="e">
        <f t="shared" ref="AD1491:AD1554" ca="1" si="1906">IF(#REF!="Non",(DAYS360(N1491,Q1491)/360),(DAYS360(N1491,TODAY())/360))</f>
        <v>#REF!</v>
      </c>
      <c r="AE1491" s="10" t="e">
        <f t="shared" ca="1" si="1884"/>
        <v>#REF!</v>
      </c>
      <c r="AF1491" s="8">
        <v>27745</v>
      </c>
      <c r="AG1491" s="11">
        <f t="shared" ca="1" si="1885"/>
        <v>49.252054794520546</v>
      </c>
      <c r="AH1491" s="10" t="str">
        <f t="shared" ca="1" si="1886"/>
        <v>&gt;45&lt; 55</v>
      </c>
      <c r="AI1491" s="12">
        <v>12230032</v>
      </c>
      <c r="AJ1491" s="13" t="s">
        <v>73</v>
      </c>
      <c r="AK1491" s="12" t="s">
        <v>5926</v>
      </c>
      <c r="AL1491" s="8">
        <v>43748</v>
      </c>
      <c r="AM1491" s="7" t="s">
        <v>108</v>
      </c>
      <c r="AN1491" s="7" t="s">
        <v>76</v>
      </c>
      <c r="AO1491">
        <v>2</v>
      </c>
      <c r="AQ1491" s="14">
        <v>3</v>
      </c>
      <c r="AR1491" s="14">
        <v>1</v>
      </c>
      <c r="AS1491" s="15">
        <f t="shared" si="1887"/>
        <v>45427.25</v>
      </c>
      <c r="AT1491" s="14" t="s">
        <v>163</v>
      </c>
      <c r="AU1491" s="12">
        <v>3.3069999999999999</v>
      </c>
      <c r="AV1491" s="17">
        <v>17</v>
      </c>
      <c r="AW1491" s="18">
        <v>20600</v>
      </c>
      <c r="AX1491" s="19" t="s">
        <v>5927</v>
      </c>
      <c r="AY1491" s="17">
        <v>29</v>
      </c>
      <c r="AZ1491" s="14" t="s">
        <v>203</v>
      </c>
      <c r="BA1491" s="20" t="str">
        <f t="shared" si="1888"/>
        <v>17206000000032474129</v>
      </c>
      <c r="BB1491" s="31">
        <f t="shared" si="1889"/>
        <v>20</v>
      </c>
      <c r="BC1491" s="22" t="s">
        <v>5928</v>
      </c>
      <c r="BD1491" s="23" t="s">
        <v>115</v>
      </c>
      <c r="BF1491" s="8"/>
      <c r="BG1491" s="32">
        <v>92122508</v>
      </c>
      <c r="BH1491" s="32">
        <v>22656899</v>
      </c>
      <c r="BI1491" s="32"/>
      <c r="BK1491" s="14" t="str">
        <f t="shared" si="1876"/>
        <v>A-Panda</v>
      </c>
      <c r="BL1491" s="14"/>
      <c r="BM1491" s="25"/>
      <c r="BN1491" s="26"/>
      <c r="BO1491" s="27"/>
      <c r="BP1491" s="26"/>
      <c r="BQ1491" s="28"/>
    </row>
    <row r="1492" spans="1:69" x14ac:dyDescent="0.25">
      <c r="A1492" t="str">
        <f>VLOOKUP(B1492,[2]RH!$B:$BV,72,0)</f>
        <v>Non-Actif</v>
      </c>
      <c r="B1492" s="6">
        <v>1494</v>
      </c>
      <c r="C1492" s="7" t="s">
        <v>100</v>
      </c>
      <c r="D1492" s="7" t="s">
        <v>5929</v>
      </c>
      <c r="E1492" s="7" t="s">
        <v>67</v>
      </c>
      <c r="F1492" s="7" t="s">
        <v>118</v>
      </c>
      <c r="G1492" s="7" t="s">
        <v>5325</v>
      </c>
      <c r="H1492" s="7" t="s">
        <v>562</v>
      </c>
      <c r="I1492" s="7" t="s">
        <v>579</v>
      </c>
      <c r="J1492" s="7" t="s">
        <v>281</v>
      </c>
      <c r="K1492" s="7" t="s">
        <v>89</v>
      </c>
      <c r="L1492" s="7" t="s">
        <v>90</v>
      </c>
      <c r="M1492" s="7" t="str">
        <f t="shared" si="1868"/>
        <v>Contrôle qualité</v>
      </c>
      <c r="N1492" s="8">
        <v>45063</v>
      </c>
      <c r="P1492" s="7" t="str">
        <f t="shared" ca="1" si="1851"/>
        <v/>
      </c>
      <c r="Q1492" s="8">
        <v>45337</v>
      </c>
      <c r="R1492" s="7" t="s">
        <v>3519</v>
      </c>
      <c r="S1492" s="7"/>
      <c r="T1492" s="9" t="s">
        <v>394</v>
      </c>
      <c r="U1492" s="7" t="str">
        <f t="shared" si="1879"/>
        <v>Contractuel</v>
      </c>
      <c r="V1492" s="8">
        <v>45063</v>
      </c>
      <c r="W1492" s="8"/>
      <c r="X1492" s="8">
        <v>45063</v>
      </c>
      <c r="Y1492" s="8">
        <v>45428</v>
      </c>
      <c r="Z1492" s="8">
        <v>45063</v>
      </c>
      <c r="AA1492" s="7">
        <f t="shared" si="1880"/>
        <v>5</v>
      </c>
      <c r="AB1492" s="7">
        <f t="shared" si="1881"/>
        <v>2023</v>
      </c>
      <c r="AC1492" s="7">
        <f t="shared" si="1882"/>
        <v>2027</v>
      </c>
      <c r="AD1492" s="10" t="e">
        <f t="shared" ref="AD1492:AD1555" ca="1" si="1907">IF(#REF!="Non",(DAYS360(N1492,Q1492)/360),(DAYS360(N1492,TODAY())/360))</f>
        <v>#REF!</v>
      </c>
      <c r="AE1492" s="10" t="e">
        <f t="shared" ca="1" si="1884"/>
        <v>#REF!</v>
      </c>
      <c r="AF1492" s="8">
        <v>36364</v>
      </c>
      <c r="AG1492" s="11">
        <f t="shared" ca="1" si="1885"/>
        <v>25.638356164383563</v>
      </c>
      <c r="AH1492" s="10" t="str">
        <f t="shared" ca="1" si="1886"/>
        <v>&gt;25&lt; 35</v>
      </c>
      <c r="AI1492" s="12"/>
      <c r="AJ1492" s="13"/>
      <c r="AK1492" s="12" t="s">
        <v>5930</v>
      </c>
      <c r="AL1492" s="8">
        <v>42972</v>
      </c>
      <c r="AM1492" s="7" t="s">
        <v>108</v>
      </c>
      <c r="AN1492" s="7" t="s">
        <v>109</v>
      </c>
      <c r="AQ1492" s="14">
        <v>3</v>
      </c>
      <c r="AR1492" s="14">
        <v>1</v>
      </c>
      <c r="AS1492" s="15">
        <f t="shared" si="1887"/>
        <v>45428.25</v>
      </c>
      <c r="AT1492" s="14" t="s">
        <v>163</v>
      </c>
      <c r="AU1492" s="12">
        <f>(690-200)/208</f>
        <v>2.3557692307692308</v>
      </c>
      <c r="AV1492" s="17">
        <v>17</v>
      </c>
      <c r="AW1492" s="18" t="s">
        <v>201</v>
      </c>
      <c r="AX1492" s="19" t="s">
        <v>5931</v>
      </c>
      <c r="AY1492" s="17">
        <v>42</v>
      </c>
      <c r="AZ1492" s="14" t="s">
        <v>203</v>
      </c>
      <c r="BA1492" s="20" t="str">
        <f t="shared" si="1888"/>
        <v>17001000000327247342</v>
      </c>
      <c r="BB1492" s="31">
        <f t="shared" si="1889"/>
        <v>20</v>
      </c>
      <c r="BC1492" s="22" t="s">
        <v>5932</v>
      </c>
      <c r="BD1492" s="23" t="s">
        <v>115</v>
      </c>
      <c r="BF1492" s="8"/>
      <c r="BG1492" s="32">
        <v>55054007</v>
      </c>
      <c r="BH1492" s="32">
        <v>22476178</v>
      </c>
      <c r="BI1492" s="32"/>
      <c r="BJ1492" t="s">
        <v>769</v>
      </c>
      <c r="BK1492" s="14" t="str">
        <f t="shared" si="1876"/>
        <v>B-P6 AR</v>
      </c>
      <c r="BL1492" s="14" t="s">
        <v>288</v>
      </c>
      <c r="BM1492" s="25"/>
      <c r="BN1492" s="26"/>
      <c r="BO1492" s="27"/>
      <c r="BP1492" s="26"/>
      <c r="BQ1492" s="28"/>
    </row>
    <row r="1493" spans="1:69" x14ac:dyDescent="0.25">
      <c r="A1493" t="str">
        <f>VLOOKUP(B1493,[2]RH!$B:$BV,72,0)</f>
        <v>si</v>
      </c>
      <c r="B1493" s="6">
        <v>1495</v>
      </c>
      <c r="C1493" s="7" t="s">
        <v>100</v>
      </c>
      <c r="D1493" s="7" t="s">
        <v>5933</v>
      </c>
      <c r="E1493" s="7" t="s">
        <v>67</v>
      </c>
      <c r="F1493" s="7" t="s">
        <v>118</v>
      </c>
      <c r="G1493" s="7" t="s">
        <v>1801</v>
      </c>
      <c r="H1493" s="41" t="s">
        <v>562</v>
      </c>
      <c r="I1493" s="7" t="s">
        <v>226</v>
      </c>
      <c r="J1493" s="7" t="s">
        <v>190</v>
      </c>
      <c r="K1493" s="7" t="s">
        <v>146</v>
      </c>
      <c r="L1493" s="7" t="s">
        <v>90</v>
      </c>
      <c r="M1493" s="7" t="str">
        <f t="shared" si="1868"/>
        <v>Prép CAMPO</v>
      </c>
      <c r="N1493" s="8">
        <v>45062</v>
      </c>
      <c r="P1493" s="7">
        <f t="shared" ca="1" si="1851"/>
        <v>25</v>
      </c>
      <c r="Q1493" s="8"/>
      <c r="R1493" s="7"/>
      <c r="S1493" s="7"/>
      <c r="T1493" s="9" t="s">
        <v>156</v>
      </c>
      <c r="U1493" s="7" t="str">
        <f t="shared" si="1879"/>
        <v>Contractuel</v>
      </c>
      <c r="V1493" s="8">
        <v>45689</v>
      </c>
      <c r="W1493" s="8">
        <f>VLOOKUP(B1493,[1]BASE!$A:$Q,17,0)</f>
        <v>45747</v>
      </c>
      <c r="X1493" s="8"/>
      <c r="Y1493" s="8"/>
      <c r="Z1493" s="8">
        <v>45062</v>
      </c>
      <c r="AA1493" s="7">
        <f t="shared" si="1880"/>
        <v>5</v>
      </c>
      <c r="AB1493" s="7">
        <f t="shared" si="1881"/>
        <v>2023</v>
      </c>
      <c r="AC1493" s="7">
        <f t="shared" si="1882"/>
        <v>2027</v>
      </c>
      <c r="AD1493" s="10" t="e">
        <f t="shared" ref="AD1493:AD1556" ca="1" si="1908">IF(#REF!="Non",(DAYS360(N1493,Q1493)/360),(DAYS360(N1493,TODAY())/360))</f>
        <v>#REF!</v>
      </c>
      <c r="AE1493" s="10" t="e">
        <f t="shared" ca="1" si="1884"/>
        <v>#REF!</v>
      </c>
      <c r="AF1493" s="8">
        <v>34864</v>
      </c>
      <c r="AG1493" s="11">
        <f t="shared" ca="1" si="1885"/>
        <v>29.747945205479454</v>
      </c>
      <c r="AH1493" s="10" t="str">
        <f t="shared" ca="1" si="1886"/>
        <v>&gt;25&lt; 35</v>
      </c>
      <c r="AI1493" s="12">
        <v>17680420</v>
      </c>
      <c r="AJ1493" s="13" t="s">
        <v>192</v>
      </c>
      <c r="AK1493" s="12" t="s">
        <v>5934</v>
      </c>
      <c r="AL1493" s="8">
        <v>41528</v>
      </c>
      <c r="AM1493" s="7" t="s">
        <v>108</v>
      </c>
      <c r="AN1493" s="7" t="s">
        <v>109</v>
      </c>
      <c r="AQ1493">
        <v>3</v>
      </c>
      <c r="AR1493" s="14">
        <v>2</v>
      </c>
      <c r="AS1493" s="15">
        <f t="shared" si="1887"/>
        <v>45792.5</v>
      </c>
      <c r="AT1493" s="14" t="s">
        <v>163</v>
      </c>
      <c r="AU1493" s="12">
        <v>3.3069999999999999</v>
      </c>
      <c r="AV1493" s="17">
        <v>17</v>
      </c>
      <c r="AW1493" s="18" t="s">
        <v>201</v>
      </c>
      <c r="AX1493" s="19" t="s">
        <v>5935</v>
      </c>
      <c r="AY1493" s="17">
        <v>62</v>
      </c>
      <c r="AZ1493" s="14" t="s">
        <v>203</v>
      </c>
      <c r="BA1493" s="20" t="str">
        <f t="shared" si="1888"/>
        <v>17001000000325720562</v>
      </c>
      <c r="BB1493" s="31">
        <f t="shared" si="1889"/>
        <v>20</v>
      </c>
      <c r="BC1493" s="22" t="s">
        <v>5936</v>
      </c>
      <c r="BD1493" s="23" t="s">
        <v>115</v>
      </c>
      <c r="BF1493" s="8"/>
      <c r="BG1493" s="32">
        <v>27874919</v>
      </c>
      <c r="BH1493" s="32">
        <v>23215717</v>
      </c>
      <c r="BI1493" s="32"/>
      <c r="BJ1493" t="s">
        <v>1008</v>
      </c>
      <c r="BK1493" s="14" t="s">
        <v>232</v>
      </c>
      <c r="BL1493" s="14" t="s">
        <v>595</v>
      </c>
      <c r="BM1493" s="25"/>
      <c r="BN1493" s="26" t="str">
        <f>BA1493</f>
        <v>17001000000325720562</v>
      </c>
      <c r="BO1493" s="27" t="str">
        <f>D1493</f>
        <v>CHEBBI ICHRAK</v>
      </c>
      <c r="BP1493" s="26">
        <f>B1493</f>
        <v>1495</v>
      </c>
      <c r="BQ1493" s="28"/>
    </row>
    <row r="1494" spans="1:69" x14ac:dyDescent="0.25">
      <c r="A1494" t="str">
        <f>VLOOKUP(B1494,[2]RH!$B:$BV,72,0)</f>
        <v>Non-Actif</v>
      </c>
      <c r="B1494" s="6">
        <v>1496</v>
      </c>
      <c r="C1494" s="7" t="s">
        <v>168</v>
      </c>
      <c r="D1494" s="7" t="s">
        <v>5318</v>
      </c>
      <c r="E1494" s="7" t="s">
        <v>67</v>
      </c>
      <c r="F1494" s="7" t="s">
        <v>118</v>
      </c>
      <c r="G1494" s="7" t="s">
        <v>220</v>
      </c>
      <c r="H1494" s="80" t="s">
        <v>2342</v>
      </c>
      <c r="I1494" s="7" t="s">
        <v>5937</v>
      </c>
      <c r="J1494" s="7" t="s">
        <v>281</v>
      </c>
      <c r="K1494" s="7" t="s">
        <v>146</v>
      </c>
      <c r="L1494" s="7" t="s">
        <v>90</v>
      </c>
      <c r="M1494" s="7" t="str">
        <f t="shared" si="1868"/>
        <v>Couturière</v>
      </c>
      <c r="N1494" s="8">
        <v>45063</v>
      </c>
      <c r="P1494" s="7">
        <f t="shared" ca="1" si="1851"/>
        <v>-615</v>
      </c>
      <c r="Q1494" s="8">
        <v>45065</v>
      </c>
      <c r="R1494" s="7" t="s">
        <v>5788</v>
      </c>
      <c r="S1494" s="7"/>
      <c r="T1494" s="9" t="s">
        <v>156</v>
      </c>
      <c r="U1494" s="7" t="str">
        <f t="shared" si="1879"/>
        <v>Contractuel</v>
      </c>
      <c r="V1494" s="8">
        <v>45063</v>
      </c>
      <c r="W1494" s="8">
        <v>45107</v>
      </c>
      <c r="X1494" s="8"/>
      <c r="Y1494" s="8"/>
      <c r="Z1494" s="8">
        <v>45063</v>
      </c>
      <c r="AA1494" s="7">
        <f t="shared" si="1880"/>
        <v>5</v>
      </c>
      <c r="AB1494" s="7">
        <f t="shared" si="1881"/>
        <v>2023</v>
      </c>
      <c r="AC1494" s="7">
        <f t="shared" si="1882"/>
        <v>2027</v>
      </c>
      <c r="AD1494" s="10" t="e">
        <f t="shared" ref="AD1494:AD1557" ca="1" si="1909">IF(#REF!="Non",(DAYS360(N1494,Q1494)/360),(DAYS360(N1494,TODAY())/360))</f>
        <v>#REF!</v>
      </c>
      <c r="AE1494" s="10" t="e">
        <f t="shared" ca="1" si="1884"/>
        <v>#REF!</v>
      </c>
      <c r="AF1494" s="8">
        <v>31323</v>
      </c>
      <c r="AG1494" s="11">
        <f t="shared" ca="1" si="1885"/>
        <v>39.449315068493149</v>
      </c>
      <c r="AH1494" s="10" t="str">
        <f t="shared" ca="1" si="1886"/>
        <v>&gt;35&lt; 45</v>
      </c>
      <c r="AI1494" s="12">
        <v>12795197</v>
      </c>
      <c r="AJ1494" s="13" t="s">
        <v>92</v>
      </c>
      <c r="AK1494" s="12" t="s">
        <v>5938</v>
      </c>
      <c r="AL1494" s="8">
        <v>37400</v>
      </c>
      <c r="AM1494" s="7" t="s">
        <v>108</v>
      </c>
      <c r="AN1494" s="7" t="s">
        <v>76</v>
      </c>
      <c r="AO1494">
        <v>2</v>
      </c>
      <c r="AQ1494" s="14">
        <v>3</v>
      </c>
      <c r="AR1494" s="14">
        <v>1</v>
      </c>
      <c r="AS1494" s="15">
        <f t="shared" si="1887"/>
        <v>45428.25</v>
      </c>
      <c r="AT1494" s="14" t="s">
        <v>163</v>
      </c>
      <c r="AU1494" s="12">
        <v>3.3069999999999999</v>
      </c>
      <c r="AV1494" s="17">
        <v>17</v>
      </c>
      <c r="AW1494" s="18" t="s">
        <v>201</v>
      </c>
      <c r="AX1494" s="19" t="s">
        <v>5939</v>
      </c>
      <c r="AY1494" s="17">
        <v>59</v>
      </c>
      <c r="AZ1494" s="14" t="s">
        <v>203</v>
      </c>
      <c r="BA1494" s="20" t="str">
        <f t="shared" si="1888"/>
        <v>17001000000073075959</v>
      </c>
      <c r="BB1494" s="31">
        <f t="shared" si="1889"/>
        <v>20</v>
      </c>
      <c r="BC1494" s="22" t="s">
        <v>5940</v>
      </c>
      <c r="BD1494" s="23" t="s">
        <v>341</v>
      </c>
      <c r="BF1494" s="8"/>
      <c r="BG1494" s="32">
        <v>58601527</v>
      </c>
      <c r="BH1494" s="32">
        <v>52001187</v>
      </c>
      <c r="BI1494" s="32"/>
      <c r="BK1494" s="14" t="str">
        <f t="shared" ref="BK1494:BK1524" si="1910">IF(K1494="CADRE","CADRE",CONCATENATE(J1494,"-",H1494))</f>
        <v>B-P6</v>
      </c>
      <c r="BL1494" s="14"/>
      <c r="BM1494" s="25"/>
      <c r="BN1494" s="26"/>
      <c r="BO1494" s="27"/>
      <c r="BP1494" s="26"/>
      <c r="BQ1494" s="28"/>
    </row>
    <row r="1495" spans="1:69" x14ac:dyDescent="0.25">
      <c r="A1495" t="str">
        <f>VLOOKUP(B1495,[2]RH!$B:$BV,72,0)</f>
        <v>Non-Actif</v>
      </c>
      <c r="B1495" s="6">
        <v>1497</v>
      </c>
      <c r="C1495" s="7" t="s">
        <v>2259</v>
      </c>
      <c r="D1495" s="7" t="s">
        <v>432</v>
      </c>
      <c r="E1495" s="7" t="s">
        <v>67</v>
      </c>
      <c r="F1495" s="7" t="s">
        <v>118</v>
      </c>
      <c r="G1495" s="7" t="s">
        <v>220</v>
      </c>
      <c r="H1495" s="80" t="s">
        <v>649</v>
      </c>
      <c r="I1495" s="7" t="s">
        <v>650</v>
      </c>
      <c r="J1495" s="7" t="s">
        <v>281</v>
      </c>
      <c r="K1495" s="7" t="s">
        <v>146</v>
      </c>
      <c r="L1495" s="7" t="s">
        <v>90</v>
      </c>
      <c r="M1495" s="7" t="str">
        <f t="shared" si="1868"/>
        <v>Couturière</v>
      </c>
      <c r="N1495" s="8">
        <v>45063</v>
      </c>
      <c r="P1495" s="7">
        <f t="shared" ca="1" si="1851"/>
        <v>-126</v>
      </c>
      <c r="Q1495" s="8">
        <v>45581</v>
      </c>
      <c r="R1495" s="7" t="s">
        <v>1850</v>
      </c>
      <c r="S1495" s="7" t="s">
        <v>5941</v>
      </c>
      <c r="T1495" s="9" t="s">
        <v>156</v>
      </c>
      <c r="U1495" s="7" t="str">
        <f t="shared" si="1879"/>
        <v>Contractuel</v>
      </c>
      <c r="V1495" s="8">
        <v>45536</v>
      </c>
      <c r="W1495" s="8">
        <v>45596</v>
      </c>
      <c r="X1495" s="8"/>
      <c r="Y1495" s="8"/>
      <c r="Z1495" s="8">
        <v>45063</v>
      </c>
      <c r="AA1495" s="7">
        <f t="shared" si="1880"/>
        <v>5</v>
      </c>
      <c r="AB1495" s="7">
        <f t="shared" si="1881"/>
        <v>2023</v>
      </c>
      <c r="AC1495" s="7">
        <f t="shared" si="1882"/>
        <v>2027</v>
      </c>
      <c r="AD1495" s="10" t="e">
        <f t="shared" ref="AD1495:AD1558" ca="1" si="1911">IF(#REF!="Non",(DAYS360(N1495,Q1495)/360),(DAYS360(N1495,TODAY())/360))</f>
        <v>#REF!</v>
      </c>
      <c r="AE1495" s="10" t="e">
        <f t="shared" ca="1" si="1884"/>
        <v>#REF!</v>
      </c>
      <c r="AF1495" s="8">
        <v>35560</v>
      </c>
      <c r="AG1495" s="11">
        <f t="shared" ca="1" si="1885"/>
        <v>27.841095890410958</v>
      </c>
      <c r="AH1495" s="10" t="str">
        <f t="shared" ca="1" si="1886"/>
        <v>&gt;25&lt; 35</v>
      </c>
      <c r="AI1495" s="12">
        <v>16796877</v>
      </c>
      <c r="AJ1495" s="13" t="s">
        <v>106</v>
      </c>
      <c r="AK1495" s="12" t="s">
        <v>5942</v>
      </c>
      <c r="AL1495" s="8">
        <v>43210</v>
      </c>
      <c r="AM1495" s="7" t="s">
        <v>108</v>
      </c>
      <c r="AN1495" s="7" t="s">
        <v>109</v>
      </c>
      <c r="AQ1495">
        <v>3</v>
      </c>
      <c r="AR1495" s="14">
        <v>2</v>
      </c>
      <c r="AS1495" s="15">
        <f t="shared" si="1887"/>
        <v>45793.5</v>
      </c>
      <c r="AT1495" s="14" t="s">
        <v>163</v>
      </c>
      <c r="AU1495" s="12">
        <v>3.3069999999999999</v>
      </c>
      <c r="AV1495" s="17" t="s">
        <v>433</v>
      </c>
      <c r="AW1495" s="18" t="s">
        <v>434</v>
      </c>
      <c r="AX1495" s="19" t="s">
        <v>435</v>
      </c>
      <c r="AY1495" s="17" t="s">
        <v>436</v>
      </c>
      <c r="AZ1495" s="14" t="s">
        <v>195</v>
      </c>
      <c r="BA1495" s="20" t="str">
        <f t="shared" si="1888"/>
        <v>12406000000233435218</v>
      </c>
      <c r="BB1495" s="31">
        <f t="shared" si="1889"/>
        <v>20</v>
      </c>
      <c r="BC1495" s="22" t="s">
        <v>5943</v>
      </c>
      <c r="BD1495" s="23" t="s">
        <v>115</v>
      </c>
      <c r="BF1495" s="8"/>
      <c r="BG1495" s="32">
        <v>56126378</v>
      </c>
      <c r="BH1495" s="32"/>
      <c r="BI1495" s="32"/>
      <c r="BJ1495" t="s">
        <v>714</v>
      </c>
      <c r="BK1495" s="14" t="str">
        <f t="shared" si="1910"/>
        <v>B-Panda</v>
      </c>
      <c r="BL1495" s="14" t="s">
        <v>595</v>
      </c>
      <c r="BM1495" s="25"/>
      <c r="BN1495" s="26" t="str">
        <f>BA1495</f>
        <v>12406000000233435218</v>
      </c>
      <c r="BO1495" s="27" t="str">
        <f>D1495</f>
        <v>OURI RIHAB</v>
      </c>
      <c r="BP1495" s="26">
        <f>B1495</f>
        <v>1497</v>
      </c>
      <c r="BQ1495" s="28"/>
    </row>
    <row r="1496" spans="1:69" x14ac:dyDescent="0.25">
      <c r="A1496" t="str">
        <f>VLOOKUP(B1496,[2]RH!$B:$BV,72,0)</f>
        <v>Non-Actif</v>
      </c>
      <c r="B1496" s="6">
        <v>1498</v>
      </c>
      <c r="C1496" s="7" t="s">
        <v>168</v>
      </c>
      <c r="D1496" s="7" t="s">
        <v>5944</v>
      </c>
      <c r="E1496" s="7" t="s">
        <v>67</v>
      </c>
      <c r="F1496" s="7" t="s">
        <v>118</v>
      </c>
      <c r="G1496" s="7" t="s">
        <v>408</v>
      </c>
      <c r="H1496" s="80">
        <v>965</v>
      </c>
      <c r="I1496" s="7" t="s">
        <v>5121</v>
      </c>
      <c r="J1496" s="7" t="s">
        <v>190</v>
      </c>
      <c r="K1496" s="7" t="s">
        <v>146</v>
      </c>
      <c r="L1496" s="7" t="s">
        <v>90</v>
      </c>
      <c r="M1496" s="7" t="str">
        <f t="shared" si="1868"/>
        <v>Alimentatrice</v>
      </c>
      <c r="N1496" s="8">
        <v>45064</v>
      </c>
      <c r="P1496" s="7">
        <f t="shared" ca="1" si="1851"/>
        <v>-371</v>
      </c>
      <c r="Q1496" s="8">
        <v>45308</v>
      </c>
      <c r="R1496" s="7" t="s">
        <v>4476</v>
      </c>
      <c r="S1496" s="7"/>
      <c r="T1496" s="9" t="s">
        <v>156</v>
      </c>
      <c r="U1496" s="7" t="str">
        <f t="shared" si="1879"/>
        <v>Contractuel</v>
      </c>
      <c r="V1496" s="8">
        <v>45292</v>
      </c>
      <c r="W1496" s="8">
        <v>45351</v>
      </c>
      <c r="X1496" s="8"/>
      <c r="Y1496" s="8"/>
      <c r="Z1496" s="8">
        <v>45064</v>
      </c>
      <c r="AA1496" s="7">
        <f t="shared" si="1880"/>
        <v>5</v>
      </c>
      <c r="AB1496" s="7">
        <f t="shared" si="1881"/>
        <v>2023</v>
      </c>
      <c r="AC1496" s="7">
        <f t="shared" si="1882"/>
        <v>2027</v>
      </c>
      <c r="AD1496" s="10" t="e">
        <f t="shared" ref="AD1496:AD1559" ca="1" si="1912">IF(#REF!="Non",(DAYS360(N1496,Q1496)/360),(DAYS360(N1496,TODAY())/360))</f>
        <v>#REF!</v>
      </c>
      <c r="AE1496" s="10" t="e">
        <f t="shared" ca="1" si="1884"/>
        <v>#REF!</v>
      </c>
      <c r="AF1496" s="8">
        <v>34486</v>
      </c>
      <c r="AG1496" s="11">
        <f t="shared" ca="1" si="1885"/>
        <v>30.783561643835615</v>
      </c>
      <c r="AH1496" s="10" t="str">
        <f t="shared" ca="1" si="1886"/>
        <v>&gt;25&lt; 35</v>
      </c>
      <c r="AI1496" s="12">
        <v>17127648</v>
      </c>
      <c r="AJ1496" s="40" t="s">
        <v>213</v>
      </c>
      <c r="AK1496" s="12" t="s">
        <v>5945</v>
      </c>
      <c r="AL1496" s="8">
        <v>41131</v>
      </c>
      <c r="AM1496" s="7" t="s">
        <v>108</v>
      </c>
      <c r="AN1496" s="7" t="s">
        <v>76</v>
      </c>
      <c r="AO1496">
        <v>1</v>
      </c>
      <c r="AQ1496" s="14">
        <v>3</v>
      </c>
      <c r="AR1496" s="14">
        <v>1</v>
      </c>
      <c r="AS1496" s="15">
        <f t="shared" si="1887"/>
        <v>45429.25</v>
      </c>
      <c r="AT1496" s="14" t="s">
        <v>163</v>
      </c>
      <c r="AU1496" s="12">
        <v>3.3069999999999999</v>
      </c>
      <c r="AV1496" s="17">
        <v>12</v>
      </c>
      <c r="AW1496" s="18" t="s">
        <v>1464</v>
      </c>
      <c r="AX1496" s="19" t="s">
        <v>5946</v>
      </c>
      <c r="AY1496" s="17" t="s">
        <v>170</v>
      </c>
      <c r="AZ1496" s="14" t="s">
        <v>195</v>
      </c>
      <c r="BA1496" s="20" t="str">
        <f t="shared" si="1888"/>
        <v>12055000000240742309</v>
      </c>
      <c r="BB1496" s="31">
        <f t="shared" si="1889"/>
        <v>20</v>
      </c>
      <c r="BC1496" s="22" t="s">
        <v>5932</v>
      </c>
      <c r="BD1496" s="23" t="s">
        <v>115</v>
      </c>
      <c r="BF1496" s="8"/>
      <c r="BG1496" s="32">
        <v>27261882</v>
      </c>
      <c r="BH1496" s="32">
        <v>26611845</v>
      </c>
      <c r="BI1496" s="32"/>
      <c r="BJ1496" t="s">
        <v>769</v>
      </c>
      <c r="BK1496" s="14" t="str">
        <f t="shared" si="1910"/>
        <v>A-965</v>
      </c>
      <c r="BL1496" s="14" t="s">
        <v>288</v>
      </c>
      <c r="BM1496" s="25"/>
      <c r="BN1496" s="26"/>
      <c r="BO1496" s="27"/>
      <c r="BP1496" s="26"/>
      <c r="BQ1496" s="28"/>
    </row>
    <row r="1497" spans="1:69" x14ac:dyDescent="0.25">
      <c r="A1497" t="str">
        <f>VLOOKUP(B1497,[2]RH!$B:$BV,72,0)</f>
        <v>si</v>
      </c>
      <c r="B1497" s="6">
        <v>1499</v>
      </c>
      <c r="C1497" s="7" t="s">
        <v>168</v>
      </c>
      <c r="D1497" s="7" t="s">
        <v>5947</v>
      </c>
      <c r="E1497" s="7" t="s">
        <v>67</v>
      </c>
      <c r="F1497" s="7" t="s">
        <v>118</v>
      </c>
      <c r="G1497" s="7" t="s">
        <v>220</v>
      </c>
      <c r="H1497" s="7" t="s">
        <v>562</v>
      </c>
      <c r="I1497" s="7" t="s">
        <v>1477</v>
      </c>
      <c r="J1497" s="7" t="s">
        <v>190</v>
      </c>
      <c r="K1497" s="7" t="s">
        <v>146</v>
      </c>
      <c r="L1497" s="7" t="s">
        <v>90</v>
      </c>
      <c r="M1497" s="7" t="str">
        <f t="shared" si="1868"/>
        <v>Couturière</v>
      </c>
      <c r="N1497" s="8">
        <v>45064</v>
      </c>
      <c r="P1497" s="7">
        <f t="shared" ca="1" si="1851"/>
        <v>25</v>
      </c>
      <c r="Q1497" s="8"/>
      <c r="R1497" s="7"/>
      <c r="S1497" s="7"/>
      <c r="T1497" s="9" t="s">
        <v>156</v>
      </c>
      <c r="U1497" s="7" t="str">
        <f t="shared" si="1879"/>
        <v>Contractuel</v>
      </c>
      <c r="V1497" s="8">
        <v>45689</v>
      </c>
      <c r="W1497" s="8">
        <f>VLOOKUP(B1497,[1]BASE!$A:$Q,17,0)</f>
        <v>45747</v>
      </c>
      <c r="X1497" s="8"/>
      <c r="Y1497" s="8"/>
      <c r="Z1497" s="8">
        <v>45064</v>
      </c>
      <c r="AA1497" s="7">
        <f t="shared" si="1880"/>
        <v>5</v>
      </c>
      <c r="AB1497" s="7">
        <f t="shared" si="1881"/>
        <v>2023</v>
      </c>
      <c r="AC1497" s="7">
        <f t="shared" si="1882"/>
        <v>2027</v>
      </c>
      <c r="AD1497" s="10" t="e">
        <f t="shared" ref="AD1497:AD1560" ca="1" si="1913">IF(#REF!="Non",(DAYS360(N1497,Q1497)/360),(DAYS360(N1497,TODAY())/360))</f>
        <v>#REF!</v>
      </c>
      <c r="AE1497" s="10" t="e">
        <f t="shared" ca="1" si="1884"/>
        <v>#REF!</v>
      </c>
      <c r="AF1497" s="8">
        <v>32174</v>
      </c>
      <c r="AG1497" s="11">
        <f t="shared" ca="1" si="1885"/>
        <v>37.11780821917808</v>
      </c>
      <c r="AH1497" s="10" t="str">
        <f t="shared" ca="1" si="1886"/>
        <v>&gt;35&lt; 45</v>
      </c>
      <c r="AI1497" s="12">
        <v>12669812</v>
      </c>
      <c r="AJ1497" s="13" t="s">
        <v>120</v>
      </c>
      <c r="AK1497" s="12" t="s">
        <v>5948</v>
      </c>
      <c r="AL1497" s="8">
        <v>38840</v>
      </c>
      <c r="AM1497" s="7" t="s">
        <v>108</v>
      </c>
      <c r="AN1497" s="7" t="s">
        <v>76</v>
      </c>
      <c r="AO1497">
        <v>2</v>
      </c>
      <c r="AQ1497">
        <v>3</v>
      </c>
      <c r="AR1497" s="14">
        <v>2</v>
      </c>
      <c r="AS1497" s="15">
        <f t="shared" si="1887"/>
        <v>45794.5</v>
      </c>
      <c r="AT1497" s="14" t="s">
        <v>163</v>
      </c>
      <c r="AU1497" s="12">
        <v>3.3069999999999999</v>
      </c>
      <c r="AV1497" s="17">
        <v>17</v>
      </c>
      <c r="AW1497" s="18" t="s">
        <v>201</v>
      </c>
      <c r="AX1497" s="19" t="s">
        <v>5949</v>
      </c>
      <c r="AY1497" s="17">
        <v>84</v>
      </c>
      <c r="AZ1497" s="14" t="s">
        <v>203</v>
      </c>
      <c r="BA1497" s="20" t="str">
        <f t="shared" si="1888"/>
        <v>17001000000327527284</v>
      </c>
      <c r="BB1497" s="31">
        <f t="shared" si="1889"/>
        <v>20</v>
      </c>
      <c r="BC1497" s="22" t="s">
        <v>5950</v>
      </c>
      <c r="BD1497" s="23" t="s">
        <v>341</v>
      </c>
      <c r="BF1497" s="8"/>
      <c r="BG1497" s="32">
        <v>24756045</v>
      </c>
      <c r="BH1497" s="32">
        <v>24550971</v>
      </c>
      <c r="BI1497" s="32"/>
      <c r="BJ1497" t="s">
        <v>5241</v>
      </c>
      <c r="BK1497" s="14" t="str">
        <f t="shared" si="1910"/>
        <v>A-P6 AR</v>
      </c>
      <c r="BL1497" s="14" t="s">
        <v>595</v>
      </c>
      <c r="BM1497" s="25"/>
      <c r="BN1497" s="26" t="str">
        <f>BA1497</f>
        <v>17001000000327527284</v>
      </c>
      <c r="BO1497" s="27" t="str">
        <f>D1497</f>
        <v>NEFZI DORSAF</v>
      </c>
      <c r="BP1497" s="26">
        <f>B1497</f>
        <v>1499</v>
      </c>
      <c r="BQ1497" s="28"/>
    </row>
    <row r="1498" spans="1:69" x14ac:dyDescent="0.25">
      <c r="A1498" t="str">
        <f>VLOOKUP(B1498,[2]RH!$B:$BV,72,0)</f>
        <v>Non-Actif</v>
      </c>
      <c r="B1498" s="6">
        <v>1500</v>
      </c>
      <c r="C1498" s="7" t="s">
        <v>100</v>
      </c>
      <c r="D1498" s="7" t="s">
        <v>5951</v>
      </c>
      <c r="E1498" s="7" t="s">
        <v>67</v>
      </c>
      <c r="F1498" s="7" t="s">
        <v>118</v>
      </c>
      <c r="G1498" s="7" t="s">
        <v>220</v>
      </c>
      <c r="H1498" s="80" t="s">
        <v>5900</v>
      </c>
      <c r="I1498" s="7" t="s">
        <v>709</v>
      </c>
      <c r="J1498" s="7" t="s">
        <v>190</v>
      </c>
      <c r="K1498" s="7" t="s">
        <v>146</v>
      </c>
      <c r="L1498" s="7" t="s">
        <v>90</v>
      </c>
      <c r="M1498" s="7" t="str">
        <f t="shared" si="1868"/>
        <v>Couturière</v>
      </c>
      <c r="N1498" s="8">
        <v>45065</v>
      </c>
      <c r="P1498" s="7">
        <f t="shared" ca="1" si="1851"/>
        <v>-523</v>
      </c>
      <c r="Q1498" s="8">
        <v>45201</v>
      </c>
      <c r="R1498" s="7" t="s">
        <v>2087</v>
      </c>
      <c r="S1498" s="7" t="s">
        <v>2087</v>
      </c>
      <c r="T1498" s="9" t="s">
        <v>156</v>
      </c>
      <c r="U1498" s="7" t="str">
        <f t="shared" si="1879"/>
        <v>Contractuel</v>
      </c>
      <c r="V1498" s="8">
        <v>45170</v>
      </c>
      <c r="W1498" s="8">
        <v>45199</v>
      </c>
      <c r="X1498" s="8"/>
      <c r="Y1498" s="8"/>
      <c r="Z1498" s="8">
        <v>45065</v>
      </c>
      <c r="AA1498" s="7">
        <f t="shared" si="1880"/>
        <v>5</v>
      </c>
      <c r="AB1498" s="7">
        <f t="shared" si="1881"/>
        <v>2023</v>
      </c>
      <c r="AC1498" s="7">
        <f t="shared" si="1882"/>
        <v>2027</v>
      </c>
      <c r="AD1498" s="10" t="e">
        <f t="shared" ref="AD1498:AD1561" ca="1" si="1914">IF(#REF!="Non",(DAYS360(N1498,Q1498)/360),(DAYS360(N1498,TODAY())/360))</f>
        <v>#REF!</v>
      </c>
      <c r="AE1498" s="10" t="e">
        <f t="shared" ca="1" si="1884"/>
        <v>#REF!</v>
      </c>
      <c r="AF1498" s="8">
        <v>30904</v>
      </c>
      <c r="AG1498" s="11">
        <f t="shared" ca="1" si="1885"/>
        <v>40.597260273972601</v>
      </c>
      <c r="AH1498" s="10" t="str">
        <f t="shared" ca="1" si="1886"/>
        <v>&gt;35&lt; 45</v>
      </c>
      <c r="AI1498" s="12">
        <v>12665118</v>
      </c>
      <c r="AJ1498" s="13" t="s">
        <v>106</v>
      </c>
      <c r="AK1498" s="12" t="s">
        <v>5952</v>
      </c>
      <c r="AL1498" s="8">
        <v>36994</v>
      </c>
      <c r="AM1498" s="7" t="s">
        <v>108</v>
      </c>
      <c r="AN1498" s="7" t="s">
        <v>109</v>
      </c>
      <c r="AQ1498" s="14">
        <v>3</v>
      </c>
      <c r="AR1498" s="14">
        <v>1</v>
      </c>
      <c r="AS1498" s="15">
        <f t="shared" si="1887"/>
        <v>45430.25</v>
      </c>
      <c r="AT1498" s="14" t="s">
        <v>163</v>
      </c>
      <c r="AU1498" s="12">
        <v>3.3069999999999999</v>
      </c>
      <c r="AV1498" s="17">
        <v>17</v>
      </c>
      <c r="AW1498" s="18" t="s">
        <v>201</v>
      </c>
      <c r="AX1498" s="19" t="s">
        <v>5953</v>
      </c>
      <c r="AY1498" s="17">
        <v>49</v>
      </c>
      <c r="AZ1498" s="14" t="s">
        <v>203</v>
      </c>
      <c r="BA1498" s="20" t="str">
        <f t="shared" si="1888"/>
        <v>17001000000327580149</v>
      </c>
      <c r="BB1498" s="31">
        <f t="shared" si="1889"/>
        <v>20</v>
      </c>
      <c r="BC1498" s="22" t="s">
        <v>5954</v>
      </c>
      <c r="BD1498" s="23" t="s">
        <v>341</v>
      </c>
      <c r="BF1498" s="8"/>
      <c r="BG1498" s="32">
        <v>27644779</v>
      </c>
      <c r="BH1498" s="32"/>
      <c r="BI1498" s="32"/>
      <c r="BJ1498" t="s">
        <v>371</v>
      </c>
      <c r="BK1498" s="14" t="str">
        <f t="shared" si="1910"/>
        <v>A-PANDA</v>
      </c>
      <c r="BL1498" s="14" t="s">
        <v>595</v>
      </c>
      <c r="BM1498" s="25"/>
      <c r="BN1498" s="26" t="str">
        <f>BA1498</f>
        <v>17001000000327580149</v>
      </c>
      <c r="BO1498" s="27" t="str">
        <f>D1498</f>
        <v>ALI SIHEM</v>
      </c>
      <c r="BP1498" s="26">
        <f>B1498</f>
        <v>1500</v>
      </c>
      <c r="BQ1498" s="28"/>
    </row>
    <row r="1499" spans="1:69" x14ac:dyDescent="0.25">
      <c r="A1499" t="str">
        <f>VLOOKUP(B1499,[2]RH!$B:$BV,72,0)</f>
        <v>Non-Actif</v>
      </c>
      <c r="B1499" s="6">
        <v>1501</v>
      </c>
      <c r="C1499" s="7" t="s">
        <v>100</v>
      </c>
      <c r="D1499" s="7" t="s">
        <v>5955</v>
      </c>
      <c r="E1499" s="7" t="s">
        <v>67</v>
      </c>
      <c r="F1499" s="7" t="s">
        <v>118</v>
      </c>
      <c r="G1499" s="7" t="s">
        <v>220</v>
      </c>
      <c r="H1499" s="80" t="s">
        <v>2342</v>
      </c>
      <c r="I1499" s="7"/>
      <c r="J1499" s="7"/>
      <c r="K1499" s="7" t="s">
        <v>146</v>
      </c>
      <c r="L1499" s="7" t="s">
        <v>90</v>
      </c>
      <c r="M1499" s="7" t="str">
        <f t="shared" si="1868"/>
        <v>Couturière</v>
      </c>
      <c r="N1499" s="8">
        <v>45065</v>
      </c>
      <c r="P1499" s="7">
        <f t="shared" ca="1" si="1851"/>
        <v>-615</v>
      </c>
      <c r="Q1499" s="8">
        <v>45115</v>
      </c>
      <c r="R1499" s="7" t="s">
        <v>147</v>
      </c>
      <c r="S1499" s="7"/>
      <c r="T1499" s="9" t="s">
        <v>156</v>
      </c>
      <c r="U1499" s="7" t="str">
        <f t="shared" si="1879"/>
        <v>Contractuel</v>
      </c>
      <c r="V1499" s="8">
        <v>45065</v>
      </c>
      <c r="W1499" s="8">
        <v>45107</v>
      </c>
      <c r="X1499" s="8"/>
      <c r="Y1499" s="8"/>
      <c r="Z1499" s="8">
        <v>45065</v>
      </c>
      <c r="AA1499" s="7">
        <f t="shared" si="1880"/>
        <v>5</v>
      </c>
      <c r="AB1499" s="7">
        <f t="shared" si="1881"/>
        <v>2023</v>
      </c>
      <c r="AC1499" s="7">
        <f t="shared" si="1882"/>
        <v>2027</v>
      </c>
      <c r="AD1499" s="10" t="e">
        <f t="shared" ref="AD1499:AD1562" ca="1" si="1915">IF(#REF!="Non",(DAYS360(N1499,Q1499)/360),(DAYS360(N1499,TODAY())/360))</f>
        <v>#REF!</v>
      </c>
      <c r="AE1499" s="10" t="e">
        <f t="shared" ca="1" si="1884"/>
        <v>#REF!</v>
      </c>
      <c r="AF1499" s="8">
        <v>37850</v>
      </c>
      <c r="AG1499" s="11">
        <f t="shared" ca="1" si="1885"/>
        <v>21.567123287671233</v>
      </c>
      <c r="AH1499" s="10" t="str">
        <f t="shared" ca="1" si="1886"/>
        <v>&lt; 25</v>
      </c>
      <c r="AI1499" s="12"/>
      <c r="AJ1499" s="13"/>
      <c r="AK1499" s="12" t="s">
        <v>5956</v>
      </c>
      <c r="AL1499" s="8">
        <v>44152</v>
      </c>
      <c r="AM1499" s="7" t="s">
        <v>108</v>
      </c>
      <c r="AN1499" s="7" t="s">
        <v>109</v>
      </c>
      <c r="AQ1499" s="14">
        <v>3</v>
      </c>
      <c r="AR1499" s="14">
        <v>1</v>
      </c>
      <c r="AS1499" s="15">
        <f t="shared" si="1887"/>
        <v>45430.25</v>
      </c>
      <c r="AT1499" s="14" t="s">
        <v>163</v>
      </c>
      <c r="AU1499" s="12">
        <v>3.3069999999999999</v>
      </c>
      <c r="AV1499" s="17">
        <v>14</v>
      </c>
      <c r="AW1499" s="18" t="s">
        <v>869</v>
      </c>
      <c r="AX1499" s="19">
        <v>31007050057</v>
      </c>
      <c r="AY1499" s="17">
        <v>96</v>
      </c>
      <c r="AZ1499" s="14" t="s">
        <v>185</v>
      </c>
      <c r="BA1499" s="20" t="str">
        <f t="shared" si="1888"/>
        <v>14043043100705005796</v>
      </c>
      <c r="BB1499" s="31">
        <f t="shared" si="1889"/>
        <v>20</v>
      </c>
      <c r="BC1499" s="22" t="s">
        <v>431</v>
      </c>
      <c r="BD1499" s="23" t="s">
        <v>85</v>
      </c>
      <c r="BF1499" s="8"/>
      <c r="BG1499" s="32">
        <v>20237673</v>
      </c>
      <c r="BH1499" s="32">
        <v>28269328</v>
      </c>
      <c r="BI1499" s="32"/>
      <c r="BK1499" s="14" t="str">
        <f t="shared" si="1910"/>
        <v>-P6</v>
      </c>
      <c r="BL1499" s="14"/>
      <c r="BM1499" s="25"/>
      <c r="BN1499" s="26"/>
      <c r="BO1499" s="27"/>
      <c r="BP1499" s="26"/>
      <c r="BQ1499" s="28"/>
    </row>
    <row r="1500" spans="1:69" x14ac:dyDescent="0.25">
      <c r="A1500" t="str">
        <f>VLOOKUP(B1500,[2]RH!$B:$BV,72,0)</f>
        <v>si</v>
      </c>
      <c r="B1500" s="6">
        <v>1502</v>
      </c>
      <c r="C1500" s="7" t="s">
        <v>100</v>
      </c>
      <c r="D1500" s="7" t="s">
        <v>5957</v>
      </c>
      <c r="E1500" s="7" t="s">
        <v>67</v>
      </c>
      <c r="F1500" s="7" t="s">
        <v>118</v>
      </c>
      <c r="G1500" s="7" t="s">
        <v>220</v>
      </c>
      <c r="H1500" s="80" t="s">
        <v>279</v>
      </c>
      <c r="I1500" s="7" t="s">
        <v>280</v>
      </c>
      <c r="J1500" s="7" t="s">
        <v>281</v>
      </c>
      <c r="K1500" s="7" t="s">
        <v>146</v>
      </c>
      <c r="L1500" s="7" t="s">
        <v>90</v>
      </c>
      <c r="M1500" s="7" t="str">
        <f t="shared" si="1868"/>
        <v>Couturière</v>
      </c>
      <c r="N1500" s="8">
        <v>45065</v>
      </c>
      <c r="P1500" s="7">
        <f t="shared" ca="1" si="1851"/>
        <v>25</v>
      </c>
      <c r="Q1500" s="8"/>
      <c r="R1500" s="7"/>
      <c r="S1500" s="7"/>
      <c r="T1500" s="9" t="s">
        <v>156</v>
      </c>
      <c r="U1500" s="7" t="str">
        <f t="shared" si="1879"/>
        <v>Contractuel</v>
      </c>
      <c r="V1500" s="8">
        <v>45689</v>
      </c>
      <c r="W1500" s="8">
        <f>VLOOKUP(B1500,[1]BASE!$A:$Q,17,0)</f>
        <v>45747</v>
      </c>
      <c r="X1500" s="8"/>
      <c r="Y1500" s="8"/>
      <c r="Z1500" s="8">
        <v>45065</v>
      </c>
      <c r="AA1500" s="7">
        <f t="shared" si="1880"/>
        <v>5</v>
      </c>
      <c r="AB1500" s="7">
        <f t="shared" si="1881"/>
        <v>2023</v>
      </c>
      <c r="AC1500" s="7">
        <f t="shared" si="1882"/>
        <v>2027</v>
      </c>
      <c r="AD1500" s="10" t="e">
        <f t="shared" ref="AD1500:AD1563" ca="1" si="1916">IF(#REF!="Non",(DAYS360(N1500,Q1500)/360),(DAYS360(N1500,TODAY())/360))</f>
        <v>#REF!</v>
      </c>
      <c r="AE1500" s="10" t="e">
        <f t="shared" ca="1" si="1884"/>
        <v>#REF!</v>
      </c>
      <c r="AF1500" s="8">
        <v>33786</v>
      </c>
      <c r="AG1500" s="11">
        <f t="shared" ca="1" si="1885"/>
        <v>32.701369863013696</v>
      </c>
      <c r="AH1500" s="10" t="str">
        <f t="shared" ca="1" si="1886"/>
        <v>&gt;25&lt; 35</v>
      </c>
      <c r="AI1500" s="12">
        <v>16836682</v>
      </c>
      <c r="AJ1500" s="13" t="s">
        <v>92</v>
      </c>
      <c r="AK1500" s="12" t="s">
        <v>5958</v>
      </c>
      <c r="AL1500" s="8">
        <v>40767</v>
      </c>
      <c r="AM1500" s="7" t="s">
        <v>108</v>
      </c>
      <c r="AN1500" s="7" t="s">
        <v>109</v>
      </c>
      <c r="AQ1500">
        <v>3</v>
      </c>
      <c r="AR1500" s="14">
        <v>2</v>
      </c>
      <c r="AS1500" s="15">
        <f t="shared" si="1887"/>
        <v>45795.5</v>
      </c>
      <c r="AT1500" s="14" t="s">
        <v>163</v>
      </c>
      <c r="AU1500" s="12">
        <v>3.3069999999999999</v>
      </c>
      <c r="AV1500" s="17">
        <v>17</v>
      </c>
      <c r="AW1500" s="18" t="s">
        <v>201</v>
      </c>
      <c r="AX1500" s="19" t="s">
        <v>5959</v>
      </c>
      <c r="AY1500" s="17">
        <v>43</v>
      </c>
      <c r="AZ1500" s="14" t="s">
        <v>203</v>
      </c>
      <c r="BA1500" s="20" t="str">
        <f t="shared" si="1888"/>
        <v>17001000000344167343</v>
      </c>
      <c r="BB1500" s="31">
        <f t="shared" si="1889"/>
        <v>20</v>
      </c>
      <c r="BC1500" s="22" t="s">
        <v>250</v>
      </c>
      <c r="BD1500" s="23" t="s">
        <v>85</v>
      </c>
      <c r="BF1500" s="8">
        <v>45176</v>
      </c>
      <c r="BG1500" s="32">
        <v>27037800</v>
      </c>
      <c r="BH1500" s="32">
        <v>20994704</v>
      </c>
      <c r="BI1500" s="32"/>
      <c r="BJ1500" t="s">
        <v>250</v>
      </c>
      <c r="BK1500" s="14" t="str">
        <f t="shared" si="1910"/>
        <v>B-Skoda</v>
      </c>
      <c r="BL1500" s="14" t="s">
        <v>595</v>
      </c>
      <c r="BM1500" s="25"/>
      <c r="BN1500" s="26" t="str">
        <f>BA1500</f>
        <v>17001000000344167343</v>
      </c>
      <c r="BO1500" s="27" t="str">
        <f>D1500</f>
        <v>LOUATI ABIR</v>
      </c>
      <c r="BP1500" s="26">
        <f>B1500</f>
        <v>1502</v>
      </c>
      <c r="BQ1500" s="28"/>
    </row>
    <row r="1501" spans="1:69" x14ac:dyDescent="0.25">
      <c r="A1501" t="str">
        <f>VLOOKUP(B1501,[2]RH!$B:$BV,72,0)</f>
        <v>si</v>
      </c>
      <c r="B1501" s="6">
        <v>1503</v>
      </c>
      <c r="C1501" s="7" t="s">
        <v>100</v>
      </c>
      <c r="D1501" s="7" t="s">
        <v>5960</v>
      </c>
      <c r="E1501" s="7" t="s">
        <v>67</v>
      </c>
      <c r="F1501" s="7" t="s">
        <v>118</v>
      </c>
      <c r="G1501" s="7" t="s">
        <v>220</v>
      </c>
      <c r="H1501" s="80">
        <v>965</v>
      </c>
      <c r="I1501" s="7" t="s">
        <v>280</v>
      </c>
      <c r="J1501" s="7" t="s">
        <v>281</v>
      </c>
      <c r="K1501" s="7" t="s">
        <v>146</v>
      </c>
      <c r="L1501" s="7" t="s">
        <v>90</v>
      </c>
      <c r="M1501" s="7" t="str">
        <f t="shared" si="1868"/>
        <v>Couturière</v>
      </c>
      <c r="N1501" s="8">
        <v>45065</v>
      </c>
      <c r="P1501" s="7">
        <f t="shared" ca="1" si="1851"/>
        <v>25</v>
      </c>
      <c r="Q1501" s="8"/>
      <c r="R1501" s="7"/>
      <c r="S1501" s="7"/>
      <c r="T1501" s="9" t="s">
        <v>156</v>
      </c>
      <c r="U1501" s="7" t="str">
        <f t="shared" si="1879"/>
        <v>Contractuel</v>
      </c>
      <c r="V1501" s="8">
        <v>45689</v>
      </c>
      <c r="W1501" s="8">
        <f>VLOOKUP(B1501,[1]BASE!$A:$Q,17,0)</f>
        <v>45747</v>
      </c>
      <c r="X1501" s="8"/>
      <c r="Y1501" s="8"/>
      <c r="Z1501" s="8">
        <v>45065</v>
      </c>
      <c r="AA1501" s="7">
        <f t="shared" si="1880"/>
        <v>5</v>
      </c>
      <c r="AB1501" s="7">
        <f t="shared" si="1881"/>
        <v>2023</v>
      </c>
      <c r="AC1501" s="7">
        <f t="shared" si="1882"/>
        <v>2027</v>
      </c>
      <c r="AD1501" s="10" t="e">
        <f t="shared" ref="AD1501:AD1564" ca="1" si="1917">IF(#REF!="Non",(DAYS360(N1501,Q1501)/360),(DAYS360(N1501,TODAY())/360))</f>
        <v>#REF!</v>
      </c>
      <c r="AE1501" s="10" t="e">
        <f t="shared" ca="1" si="1884"/>
        <v>#REF!</v>
      </c>
      <c r="AF1501" s="8">
        <v>32102</v>
      </c>
      <c r="AG1501" s="11">
        <f t="shared" ca="1" si="1885"/>
        <v>37.315068493150683</v>
      </c>
      <c r="AH1501" s="10" t="str">
        <f t="shared" ca="1" si="1886"/>
        <v>&gt;35&lt; 45</v>
      </c>
      <c r="AI1501" s="12">
        <v>16282002</v>
      </c>
      <c r="AJ1501" s="13" t="s">
        <v>92</v>
      </c>
      <c r="AK1501" s="12" t="s">
        <v>5961</v>
      </c>
      <c r="AL1501" s="8">
        <v>43580</v>
      </c>
      <c r="AM1501" s="7" t="s">
        <v>108</v>
      </c>
      <c r="AN1501" s="7" t="s">
        <v>109</v>
      </c>
      <c r="AQ1501">
        <v>3</v>
      </c>
      <c r="AR1501" s="14">
        <v>2</v>
      </c>
      <c r="AS1501" s="15">
        <f t="shared" si="1887"/>
        <v>45795.5</v>
      </c>
      <c r="AT1501" s="14" t="s">
        <v>163</v>
      </c>
      <c r="AU1501" s="12">
        <v>3.3069999999999999</v>
      </c>
      <c r="AV1501" s="17">
        <v>10</v>
      </c>
      <c r="AW1501" s="18">
        <v>20306</v>
      </c>
      <c r="AX1501" s="19" t="s">
        <v>5962</v>
      </c>
      <c r="AY1501" s="17">
        <v>30</v>
      </c>
      <c r="AZ1501" s="14" t="s">
        <v>633</v>
      </c>
      <c r="BA1501" s="20" t="str">
        <f t="shared" si="1888"/>
        <v>10203066516124678830</v>
      </c>
      <c r="BB1501" s="31">
        <f t="shared" si="1889"/>
        <v>20</v>
      </c>
      <c r="BC1501" s="22" t="s">
        <v>5963</v>
      </c>
      <c r="BD1501" s="23" t="s">
        <v>115</v>
      </c>
      <c r="BF1501" s="8"/>
      <c r="BG1501" s="32">
        <v>25571122</v>
      </c>
      <c r="BH1501" s="32">
        <v>22710450</v>
      </c>
      <c r="BI1501" s="32"/>
      <c r="BJ1501" t="s">
        <v>5963</v>
      </c>
      <c r="BK1501" s="14" t="str">
        <f t="shared" si="1910"/>
        <v>B-965</v>
      </c>
      <c r="BL1501" s="14" t="s">
        <v>288</v>
      </c>
      <c r="BM1501" s="25"/>
      <c r="BN1501" s="26" t="str">
        <f>BA1501</f>
        <v>10203066516124678830</v>
      </c>
      <c r="BO1501" s="27" t="str">
        <f>D1501</f>
        <v>ZARRIM FATEN</v>
      </c>
      <c r="BP1501" s="26">
        <f>B1501</f>
        <v>1503</v>
      </c>
      <c r="BQ1501" s="28"/>
    </row>
    <row r="1502" spans="1:69" x14ac:dyDescent="0.25">
      <c r="A1502" t="str">
        <f>VLOOKUP(B1502,[2]RH!$B:$BV,72,0)</f>
        <v>Non-Actif</v>
      </c>
      <c r="B1502" s="6">
        <v>1504</v>
      </c>
      <c r="C1502" s="7" t="s">
        <v>100</v>
      </c>
      <c r="D1502" s="7" t="s">
        <v>5964</v>
      </c>
      <c r="E1502" s="7" t="s">
        <v>67</v>
      </c>
      <c r="F1502" s="7" t="s">
        <v>118</v>
      </c>
      <c r="G1502" s="7" t="s">
        <v>220</v>
      </c>
      <c r="H1502" s="80" t="s">
        <v>2342</v>
      </c>
      <c r="I1502" s="7" t="s">
        <v>579</v>
      </c>
      <c r="J1502" s="7"/>
      <c r="K1502" s="7" t="s">
        <v>146</v>
      </c>
      <c r="L1502" s="7" t="s">
        <v>90</v>
      </c>
      <c r="M1502" s="7" t="str">
        <f t="shared" si="1868"/>
        <v>Couturière</v>
      </c>
      <c r="N1502" s="8">
        <v>45069</v>
      </c>
      <c r="P1502" s="7">
        <f t="shared" ca="1" si="1851"/>
        <v>-584</v>
      </c>
      <c r="Q1502" s="8">
        <v>45145</v>
      </c>
      <c r="R1502" s="7" t="s">
        <v>5965</v>
      </c>
      <c r="S1502" s="7"/>
      <c r="T1502" s="9" t="s">
        <v>156</v>
      </c>
      <c r="U1502" s="7" t="str">
        <f t="shared" si="1879"/>
        <v>Contractuel</v>
      </c>
      <c r="V1502" s="8">
        <v>45108</v>
      </c>
      <c r="W1502" s="8">
        <v>45138</v>
      </c>
      <c r="X1502" s="8"/>
      <c r="Y1502" s="8"/>
      <c r="Z1502" s="8">
        <v>45069</v>
      </c>
      <c r="AA1502" s="7">
        <f t="shared" si="1880"/>
        <v>5</v>
      </c>
      <c r="AB1502" s="7">
        <f t="shared" si="1881"/>
        <v>2023</v>
      </c>
      <c r="AC1502" s="7">
        <f t="shared" si="1882"/>
        <v>2027</v>
      </c>
      <c r="AD1502" s="10" t="e">
        <f t="shared" ref="AD1502:AD1565" ca="1" si="1918">IF(#REF!="Non",(DAYS360(N1502,Q1502)/360),(DAYS360(N1502,TODAY())/360))</f>
        <v>#REF!</v>
      </c>
      <c r="AE1502" s="10" t="e">
        <f t="shared" ca="1" si="1884"/>
        <v>#REF!</v>
      </c>
      <c r="AF1502" s="8">
        <v>28756</v>
      </c>
      <c r="AG1502" s="11">
        <f t="shared" ca="1" si="1885"/>
        <v>46.482191780821921</v>
      </c>
      <c r="AH1502" s="10" t="str">
        <f t="shared" ca="1" si="1886"/>
        <v>&gt;45&lt; 55</v>
      </c>
      <c r="AI1502" s="12">
        <v>12250070</v>
      </c>
      <c r="AJ1502" s="13" t="s">
        <v>192</v>
      </c>
      <c r="AK1502" s="12" t="s">
        <v>5966</v>
      </c>
      <c r="AL1502" s="8">
        <v>40820</v>
      </c>
      <c r="AM1502" s="7" t="s">
        <v>108</v>
      </c>
      <c r="AN1502" s="7" t="s">
        <v>109</v>
      </c>
      <c r="AQ1502" s="14">
        <v>3</v>
      </c>
      <c r="AR1502" s="14">
        <v>1</v>
      </c>
      <c r="AS1502" s="15">
        <f t="shared" si="1887"/>
        <v>45434.25</v>
      </c>
      <c r="AT1502" s="14" t="s">
        <v>163</v>
      </c>
      <c r="AU1502" s="12">
        <v>3.3069999999999999</v>
      </c>
      <c r="AV1502" s="17">
        <v>17</v>
      </c>
      <c r="AW1502" s="18" t="s">
        <v>201</v>
      </c>
      <c r="AX1502" s="19" t="s">
        <v>5967</v>
      </c>
      <c r="AY1502" s="17">
        <v>71</v>
      </c>
      <c r="AZ1502" s="14" t="s">
        <v>203</v>
      </c>
      <c r="BA1502" s="20" t="str">
        <f t="shared" si="1888"/>
        <v>17001000000327718471</v>
      </c>
      <c r="BB1502" s="31">
        <f t="shared" si="1889"/>
        <v>20</v>
      </c>
      <c r="BC1502" s="22" t="s">
        <v>5968</v>
      </c>
      <c r="BD1502" s="23" t="s">
        <v>115</v>
      </c>
      <c r="BF1502" s="8"/>
      <c r="BG1502" s="32">
        <v>56599817</v>
      </c>
      <c r="BH1502" s="32">
        <v>22512511</v>
      </c>
      <c r="BI1502" s="32"/>
      <c r="BJ1502" t="s">
        <v>5969</v>
      </c>
      <c r="BK1502" s="14" t="str">
        <f t="shared" si="1910"/>
        <v>-P6</v>
      </c>
      <c r="BL1502" s="14" t="s">
        <v>595</v>
      </c>
      <c r="BM1502" s="25"/>
      <c r="BN1502" s="26"/>
      <c r="BO1502" s="27"/>
      <c r="BP1502" s="26"/>
      <c r="BQ1502" s="28"/>
    </row>
    <row r="1503" spans="1:69" x14ac:dyDescent="0.25">
      <c r="A1503" t="str">
        <f>VLOOKUP(B1503,[2]RH!$B:$BV,72,0)</f>
        <v>Non-Actif</v>
      </c>
      <c r="B1503" s="6">
        <v>1505</v>
      </c>
      <c r="C1503" s="7" t="s">
        <v>100</v>
      </c>
      <c r="D1503" s="7" t="s">
        <v>5970</v>
      </c>
      <c r="E1503" s="7" t="s">
        <v>67</v>
      </c>
      <c r="F1503" s="7" t="s">
        <v>118</v>
      </c>
      <c r="G1503" s="7" t="s">
        <v>220</v>
      </c>
      <c r="H1503" s="80">
        <v>520</v>
      </c>
      <c r="I1503" s="7" t="s">
        <v>5620</v>
      </c>
      <c r="J1503" s="7" t="s">
        <v>281</v>
      </c>
      <c r="K1503" s="7" t="s">
        <v>146</v>
      </c>
      <c r="L1503" s="7" t="s">
        <v>90</v>
      </c>
      <c r="M1503" s="7" t="str">
        <f t="shared" si="1868"/>
        <v>Couturière</v>
      </c>
      <c r="N1503" s="8">
        <v>45069</v>
      </c>
      <c r="P1503" s="7">
        <f t="shared" ca="1" si="1851"/>
        <v>-615</v>
      </c>
      <c r="Q1503" s="8">
        <v>45107</v>
      </c>
      <c r="R1503" s="7" t="s">
        <v>290</v>
      </c>
      <c r="S1503" s="7"/>
      <c r="T1503" s="9" t="s">
        <v>156</v>
      </c>
      <c r="U1503" s="7" t="str">
        <f t="shared" si="1879"/>
        <v>Contractuel</v>
      </c>
      <c r="V1503" s="8">
        <v>45069</v>
      </c>
      <c r="W1503" s="8">
        <v>45107</v>
      </c>
      <c r="X1503" s="8"/>
      <c r="Y1503" s="8"/>
      <c r="Z1503" s="8">
        <v>45069</v>
      </c>
      <c r="AA1503" s="7">
        <f t="shared" si="1880"/>
        <v>5</v>
      </c>
      <c r="AB1503" s="7">
        <f t="shared" si="1881"/>
        <v>2023</v>
      </c>
      <c r="AC1503" s="7">
        <f t="shared" si="1882"/>
        <v>2027</v>
      </c>
      <c r="AD1503" s="10" t="e">
        <f t="shared" ref="AD1503:AD1566" ca="1" si="1919">IF(#REF!="Non",(DAYS360(N1503,Q1503)/360),(DAYS360(N1503,TODAY())/360))</f>
        <v>#REF!</v>
      </c>
      <c r="AE1503" s="10" t="e">
        <f t="shared" ca="1" si="1884"/>
        <v>#REF!</v>
      </c>
      <c r="AF1503" s="8">
        <v>31582</v>
      </c>
      <c r="AG1503" s="11">
        <f t="shared" ca="1" si="1885"/>
        <v>38.739726027397261</v>
      </c>
      <c r="AH1503" s="10" t="str">
        <f t="shared" ca="1" si="1886"/>
        <v>&gt;35&lt; 45</v>
      </c>
      <c r="AI1503" s="12">
        <v>45348901</v>
      </c>
      <c r="AJ1503" s="40" t="s">
        <v>213</v>
      </c>
      <c r="AK1503" s="12" t="s">
        <v>5971</v>
      </c>
      <c r="AL1503" s="8">
        <v>43285</v>
      </c>
      <c r="AM1503" s="7" t="s">
        <v>108</v>
      </c>
      <c r="AN1503" s="7" t="s">
        <v>109</v>
      </c>
      <c r="AQ1503" s="14">
        <v>3</v>
      </c>
      <c r="AR1503" s="14">
        <v>1</v>
      </c>
      <c r="AS1503" s="15">
        <f t="shared" si="1887"/>
        <v>45434.25</v>
      </c>
      <c r="AT1503" s="14" t="s">
        <v>163</v>
      </c>
      <c r="AU1503" s="12">
        <v>3.3069999999999999</v>
      </c>
      <c r="AV1503" s="17">
        <v>17</v>
      </c>
      <c r="AW1503" s="18" t="s">
        <v>201</v>
      </c>
      <c r="AX1503" s="19" t="s">
        <v>5972</v>
      </c>
      <c r="AY1503" s="17">
        <v>86</v>
      </c>
      <c r="AZ1503" s="14" t="s">
        <v>203</v>
      </c>
      <c r="BA1503" s="20" t="str">
        <f t="shared" si="1888"/>
        <v>17001000000273524086</v>
      </c>
      <c r="BB1503" s="31">
        <f t="shared" si="1889"/>
        <v>20</v>
      </c>
      <c r="BC1503" s="22" t="s">
        <v>5973</v>
      </c>
      <c r="BD1503" s="23" t="s">
        <v>115</v>
      </c>
      <c r="BF1503" s="8"/>
      <c r="BG1503" s="32">
        <v>50776746</v>
      </c>
      <c r="BH1503" s="32">
        <v>24136085</v>
      </c>
      <c r="BI1503" s="32"/>
      <c r="BK1503" s="14" t="str">
        <f t="shared" si="1910"/>
        <v>B-520</v>
      </c>
      <c r="BL1503" s="14"/>
      <c r="BM1503" s="25"/>
      <c r="BN1503" s="26"/>
      <c r="BO1503" s="27"/>
      <c r="BP1503" s="26"/>
      <c r="BQ1503" s="28"/>
    </row>
    <row r="1504" spans="1:69" x14ac:dyDescent="0.25">
      <c r="A1504" t="str">
        <f>VLOOKUP(B1504,[2]RH!$B:$BV,72,0)</f>
        <v>Non-Actif</v>
      </c>
      <c r="B1504" s="6">
        <v>1506</v>
      </c>
      <c r="C1504" s="7" t="s">
        <v>168</v>
      </c>
      <c r="D1504" s="7" t="s">
        <v>5974</v>
      </c>
      <c r="E1504" s="7" t="s">
        <v>67</v>
      </c>
      <c r="F1504" s="7" t="s">
        <v>118</v>
      </c>
      <c r="G1504" s="7" t="s">
        <v>220</v>
      </c>
      <c r="H1504" s="80">
        <v>965</v>
      </c>
      <c r="I1504" s="7" t="s">
        <v>5121</v>
      </c>
      <c r="J1504" s="7" t="s">
        <v>190</v>
      </c>
      <c r="K1504" s="7" t="s">
        <v>146</v>
      </c>
      <c r="L1504" s="7" t="s">
        <v>90</v>
      </c>
      <c r="M1504" s="7" t="str">
        <f t="shared" si="1868"/>
        <v>Couturière</v>
      </c>
      <c r="N1504" s="8">
        <v>45069</v>
      </c>
      <c r="P1504" s="7">
        <f t="shared" ca="1" si="1851"/>
        <v>-492</v>
      </c>
      <c r="Q1504" s="8">
        <v>45218</v>
      </c>
      <c r="R1504" s="8" t="s">
        <v>1880</v>
      </c>
      <c r="S1504" s="7"/>
      <c r="T1504" s="9" t="s">
        <v>156</v>
      </c>
      <c r="U1504" s="7" t="str">
        <f t="shared" si="1879"/>
        <v>Contractuel</v>
      </c>
      <c r="V1504" s="8">
        <v>45200</v>
      </c>
      <c r="W1504" s="8">
        <v>45230</v>
      </c>
      <c r="X1504" s="8"/>
      <c r="Y1504" s="8"/>
      <c r="Z1504" s="8">
        <v>45069</v>
      </c>
      <c r="AA1504" s="7">
        <f t="shared" si="1880"/>
        <v>5</v>
      </c>
      <c r="AB1504" s="7">
        <f t="shared" si="1881"/>
        <v>2023</v>
      </c>
      <c r="AC1504" s="7">
        <f t="shared" si="1882"/>
        <v>2027</v>
      </c>
      <c r="AD1504" s="10" t="e">
        <f t="shared" ref="AD1504:AD1567" ca="1" si="1920">IF(#REF!="Non",(DAYS360(N1504,Q1504)/360),(DAYS360(N1504,TODAY())/360))</f>
        <v>#REF!</v>
      </c>
      <c r="AE1504" s="10" t="e">
        <f t="shared" ca="1" si="1884"/>
        <v>#REF!</v>
      </c>
      <c r="AF1504" s="8">
        <v>31908</v>
      </c>
      <c r="AG1504" s="11">
        <f t="shared" ca="1" si="1885"/>
        <v>37.846575342465755</v>
      </c>
      <c r="AH1504" s="10" t="str">
        <f t="shared" ca="1" si="1886"/>
        <v>&gt;35&lt; 45</v>
      </c>
      <c r="AI1504" s="12">
        <v>17591290</v>
      </c>
      <c r="AJ1504" s="13" t="s">
        <v>79</v>
      </c>
      <c r="AK1504" s="12" t="s">
        <v>5975</v>
      </c>
      <c r="AL1504" s="8">
        <v>40221</v>
      </c>
      <c r="AM1504" s="7" t="s">
        <v>108</v>
      </c>
      <c r="AN1504" s="7" t="s">
        <v>76</v>
      </c>
      <c r="AQ1504" s="14">
        <v>3</v>
      </c>
      <c r="AR1504" s="14">
        <v>1</v>
      </c>
      <c r="AS1504" s="15">
        <f t="shared" si="1887"/>
        <v>45434.25</v>
      </c>
      <c r="AT1504" s="14" t="s">
        <v>163</v>
      </c>
      <c r="AU1504" s="12">
        <v>3.3069999999999999</v>
      </c>
      <c r="AV1504" s="17">
        <v>17</v>
      </c>
      <c r="AW1504" s="18" t="s">
        <v>201</v>
      </c>
      <c r="AX1504" s="19" t="s">
        <v>5976</v>
      </c>
      <c r="AY1504" s="17">
        <v>28</v>
      </c>
      <c r="AZ1504" s="14" t="s">
        <v>203</v>
      </c>
      <c r="BA1504" s="20" t="str">
        <f t="shared" si="1888"/>
        <v>17001000000153058428</v>
      </c>
      <c r="BB1504" s="31">
        <f t="shared" si="1889"/>
        <v>20</v>
      </c>
      <c r="BC1504" s="22" t="s">
        <v>5977</v>
      </c>
      <c r="BD1504" s="23" t="s">
        <v>115</v>
      </c>
      <c r="BF1504" s="8"/>
      <c r="BG1504" s="32">
        <v>22378083</v>
      </c>
      <c r="BH1504" s="32">
        <v>97440431</v>
      </c>
      <c r="BI1504" s="32"/>
      <c r="BJ1504" t="s">
        <v>714</v>
      </c>
      <c r="BK1504" s="14" t="str">
        <f t="shared" si="1910"/>
        <v>A-965</v>
      </c>
      <c r="BL1504" s="14" t="s">
        <v>595</v>
      </c>
      <c r="BM1504" s="25"/>
      <c r="BN1504" s="26" t="str">
        <f>BA1504</f>
        <v>17001000000153058428</v>
      </c>
      <c r="BO1504" s="27" t="str">
        <f>D1504</f>
        <v>SAOUASSI KHAWLA</v>
      </c>
      <c r="BP1504" s="26">
        <f>B1504</f>
        <v>1506</v>
      </c>
      <c r="BQ1504" s="28"/>
    </row>
    <row r="1505" spans="1:69" x14ac:dyDescent="0.25">
      <c r="A1505" t="str">
        <f>VLOOKUP(B1505,[2]RH!$B:$BV,72,0)</f>
        <v>si</v>
      </c>
      <c r="B1505" s="6">
        <v>1507</v>
      </c>
      <c r="C1505" s="7" t="s">
        <v>168</v>
      </c>
      <c r="D1505" s="7" t="s">
        <v>5978</v>
      </c>
      <c r="E1505" s="7" t="s">
        <v>67</v>
      </c>
      <c r="F1505" s="7" t="s">
        <v>118</v>
      </c>
      <c r="G1505" s="7" t="s">
        <v>220</v>
      </c>
      <c r="H1505" s="80" t="s">
        <v>225</v>
      </c>
      <c r="I1505" s="7" t="s">
        <v>5620</v>
      </c>
      <c r="J1505" s="7" t="s">
        <v>281</v>
      </c>
      <c r="K1505" s="7" t="s">
        <v>146</v>
      </c>
      <c r="L1505" s="7" t="s">
        <v>90</v>
      </c>
      <c r="M1505" s="7" t="str">
        <f t="shared" si="1868"/>
        <v>Couturière</v>
      </c>
      <c r="N1505" s="8">
        <v>45070</v>
      </c>
      <c r="P1505" s="7">
        <f t="shared" ca="1" si="1851"/>
        <v>25</v>
      </c>
      <c r="Q1505" s="8"/>
      <c r="R1505" s="7"/>
      <c r="S1505" s="7"/>
      <c r="T1505" s="9" t="s">
        <v>156</v>
      </c>
      <c r="U1505" s="7" t="str">
        <f t="shared" si="1879"/>
        <v>Contractuel</v>
      </c>
      <c r="V1505" s="8">
        <v>45689</v>
      </c>
      <c r="W1505" s="8">
        <f>VLOOKUP(B1505,[1]BASE!$A:$Q,17,0)</f>
        <v>45747</v>
      </c>
      <c r="X1505" s="8"/>
      <c r="Y1505" s="8"/>
      <c r="Z1505" s="8">
        <v>45070</v>
      </c>
      <c r="AA1505" s="7">
        <f t="shared" si="1880"/>
        <v>5</v>
      </c>
      <c r="AB1505" s="7">
        <f t="shared" si="1881"/>
        <v>2023</v>
      </c>
      <c r="AC1505" s="7">
        <f t="shared" si="1882"/>
        <v>2027</v>
      </c>
      <c r="AD1505" s="10" t="e">
        <f t="shared" ref="AD1505:AD1568" ca="1" si="1921">IF(#REF!="Non",(DAYS360(N1505,Q1505)/360),(DAYS360(N1505,TODAY())/360))</f>
        <v>#REF!</v>
      </c>
      <c r="AE1505" s="10" t="e">
        <f t="shared" ca="1" si="1884"/>
        <v>#REF!</v>
      </c>
      <c r="AF1505" s="8">
        <v>30072</v>
      </c>
      <c r="AG1505" s="11">
        <f t="shared" ca="1" si="1885"/>
        <v>42.876712328767127</v>
      </c>
      <c r="AH1505" s="10" t="str">
        <f t="shared" ca="1" si="1886"/>
        <v>&gt;35&lt; 45</v>
      </c>
      <c r="AI1505" s="12">
        <v>12516555</v>
      </c>
      <c r="AJ1505" s="40" t="s">
        <v>213</v>
      </c>
      <c r="AK1505" s="12" t="s">
        <v>5979</v>
      </c>
      <c r="AL1505" s="8">
        <v>37194</v>
      </c>
      <c r="AM1505" s="7" t="s">
        <v>108</v>
      </c>
      <c r="AN1505" s="7" t="s">
        <v>76</v>
      </c>
      <c r="AO1505">
        <v>0</v>
      </c>
      <c r="AQ1505">
        <v>3</v>
      </c>
      <c r="AR1505" s="14">
        <v>2</v>
      </c>
      <c r="AS1505" s="15">
        <f t="shared" si="1887"/>
        <v>45800.5</v>
      </c>
      <c r="AT1505" s="14" t="s">
        <v>163</v>
      </c>
      <c r="AU1505" s="12">
        <v>3.3069999999999999</v>
      </c>
      <c r="AV1505" s="17">
        <v>17</v>
      </c>
      <c r="AW1505" s="18" t="s">
        <v>201</v>
      </c>
      <c r="AX1505" s="19" t="s">
        <v>5980</v>
      </c>
      <c r="AY1505" s="17">
        <v>96</v>
      </c>
      <c r="AZ1505" s="14" t="s">
        <v>203</v>
      </c>
      <c r="BA1505" s="20" t="str">
        <f t="shared" si="1888"/>
        <v>17001000000327672396</v>
      </c>
      <c r="BB1505" s="31">
        <f t="shared" si="1889"/>
        <v>20</v>
      </c>
      <c r="BC1505" s="22" t="s">
        <v>5950</v>
      </c>
      <c r="BD1505" s="23" t="s">
        <v>341</v>
      </c>
      <c r="BF1505" s="8"/>
      <c r="BG1505" s="32">
        <v>92844458</v>
      </c>
      <c r="BH1505" s="32">
        <v>20570112</v>
      </c>
      <c r="BI1505" s="32"/>
      <c r="BJ1505" t="s">
        <v>5241</v>
      </c>
      <c r="BK1505" s="14" t="str">
        <f>IF(K1505="CADRE","CADRE",CONCATENATE(J1505,"-",H1505))</f>
        <v>B-P6 AV</v>
      </c>
      <c r="BL1505" s="14" t="s">
        <v>595</v>
      </c>
      <c r="BM1505" s="25"/>
      <c r="BN1505" s="26" t="str">
        <f>BA1505</f>
        <v>17001000000327672396</v>
      </c>
      <c r="BO1505" s="27" t="str">
        <f>D1505</f>
        <v>ZAGHDOUDI AHLEM</v>
      </c>
      <c r="BP1505" s="26">
        <f>B1505</f>
        <v>1507</v>
      </c>
      <c r="BQ1505" s="28"/>
    </row>
    <row r="1506" spans="1:69" x14ac:dyDescent="0.25">
      <c r="A1506" t="str">
        <f>VLOOKUP(B1506,[2]RH!$B:$BV,72,0)</f>
        <v>Non-Actif</v>
      </c>
      <c r="B1506" s="6">
        <v>1508</v>
      </c>
      <c r="C1506" s="7" t="s">
        <v>100</v>
      </c>
      <c r="D1506" s="7" t="s">
        <v>3839</v>
      </c>
      <c r="E1506" s="7" t="s">
        <v>67</v>
      </c>
      <c r="F1506" s="7" t="s">
        <v>118</v>
      </c>
      <c r="G1506" s="7" t="s">
        <v>408</v>
      </c>
      <c r="H1506" s="80">
        <v>965</v>
      </c>
      <c r="I1506" s="7" t="s">
        <v>280</v>
      </c>
      <c r="J1506" s="7" t="s">
        <v>281</v>
      </c>
      <c r="K1506" s="7" t="s">
        <v>146</v>
      </c>
      <c r="L1506" s="7" t="s">
        <v>90</v>
      </c>
      <c r="M1506" s="7" t="str">
        <f t="shared" si="1868"/>
        <v>Alimentatrice</v>
      </c>
      <c r="N1506" s="8">
        <v>45071</v>
      </c>
      <c r="P1506" s="7">
        <f t="shared" ca="1" si="1851"/>
        <v>-615</v>
      </c>
      <c r="Q1506" s="8">
        <v>45079</v>
      </c>
      <c r="R1506" s="7" t="s">
        <v>2087</v>
      </c>
      <c r="S1506" s="7"/>
      <c r="T1506" s="9" t="s">
        <v>156</v>
      </c>
      <c r="U1506" s="7" t="str">
        <f t="shared" si="1879"/>
        <v>Contractuel</v>
      </c>
      <c r="V1506" s="8">
        <v>45071</v>
      </c>
      <c r="W1506" s="8">
        <v>45107</v>
      </c>
      <c r="X1506" s="8"/>
      <c r="Y1506" s="8"/>
      <c r="Z1506" s="8">
        <v>45071</v>
      </c>
      <c r="AA1506" s="7">
        <f t="shared" si="1880"/>
        <v>5</v>
      </c>
      <c r="AB1506" s="7">
        <f t="shared" si="1881"/>
        <v>2023</v>
      </c>
      <c r="AC1506" s="7">
        <f t="shared" si="1882"/>
        <v>2027</v>
      </c>
      <c r="AD1506" s="10" t="e">
        <f t="shared" ref="AD1506:AD1569" ca="1" si="1922">IF(#REF!="Non",(DAYS360(N1506,Q1506)/360),(DAYS360(N1506,TODAY())/360))</f>
        <v>#REF!</v>
      </c>
      <c r="AE1506" s="10" t="e">
        <f t="shared" ca="1" si="1884"/>
        <v>#REF!</v>
      </c>
      <c r="AF1506" s="8">
        <v>36159</v>
      </c>
      <c r="AG1506" s="11">
        <f t="shared" ca="1" si="1885"/>
        <v>26.2</v>
      </c>
      <c r="AH1506" s="10" t="str">
        <f t="shared" ca="1" si="1886"/>
        <v>&gt;25&lt; 35</v>
      </c>
      <c r="AI1506" s="12"/>
      <c r="AJ1506" s="13"/>
      <c r="AK1506" s="12">
        <v>11661456</v>
      </c>
      <c r="AL1506" s="8">
        <v>43837</v>
      </c>
      <c r="AM1506" s="7" t="s">
        <v>108</v>
      </c>
      <c r="AN1506" s="7" t="s">
        <v>109</v>
      </c>
      <c r="AQ1506" s="14">
        <v>3</v>
      </c>
      <c r="AR1506" s="14">
        <v>1</v>
      </c>
      <c r="AS1506" s="15">
        <f t="shared" si="1887"/>
        <v>45436.25</v>
      </c>
      <c r="AT1506" s="14" t="s">
        <v>163</v>
      </c>
      <c r="AU1506" s="12">
        <v>3.3069999999999999</v>
      </c>
      <c r="AV1506" s="17" t="s">
        <v>73</v>
      </c>
      <c r="AW1506" s="18" t="s">
        <v>3840</v>
      </c>
      <c r="AX1506" s="19">
        <v>51110176579</v>
      </c>
      <c r="AY1506" s="17" t="s">
        <v>150</v>
      </c>
      <c r="AZ1506" s="14" t="s">
        <v>98</v>
      </c>
      <c r="BA1506" s="20" t="str">
        <f t="shared" si="1888"/>
        <v>01035075111017657907</v>
      </c>
      <c r="BB1506" s="31">
        <f t="shared" si="1889"/>
        <v>20</v>
      </c>
      <c r="BC1506" s="22" t="s">
        <v>3842</v>
      </c>
      <c r="BD1506" s="23" t="s">
        <v>286</v>
      </c>
      <c r="BF1506" s="8"/>
      <c r="BG1506" s="32">
        <v>26200867</v>
      </c>
      <c r="BH1506" s="32">
        <v>25395312</v>
      </c>
      <c r="BI1506" s="32"/>
      <c r="BK1506" s="14" t="str">
        <f t="shared" si="1910"/>
        <v>B-965</v>
      </c>
      <c r="BL1506" s="14" t="s">
        <v>288</v>
      </c>
      <c r="BM1506" s="25"/>
      <c r="BN1506" s="26"/>
      <c r="BO1506" s="27"/>
      <c r="BP1506" s="26"/>
      <c r="BQ1506" s="28"/>
    </row>
    <row r="1507" spans="1:69" x14ac:dyDescent="0.25">
      <c r="A1507" t="str">
        <f>VLOOKUP(B1507,[2]RH!$B:$BV,72,0)</f>
        <v>Non-Actif</v>
      </c>
      <c r="B1507" s="6">
        <v>1509</v>
      </c>
      <c r="C1507" s="7" t="s">
        <v>100</v>
      </c>
      <c r="D1507" s="7" t="s">
        <v>5981</v>
      </c>
      <c r="E1507" s="7" t="s">
        <v>67</v>
      </c>
      <c r="F1507" s="7" t="s">
        <v>118</v>
      </c>
      <c r="G1507" s="7" t="s">
        <v>220</v>
      </c>
      <c r="H1507" s="80" t="s">
        <v>225</v>
      </c>
      <c r="I1507" s="7" t="s">
        <v>589</v>
      </c>
      <c r="J1507" s="7" t="s">
        <v>190</v>
      </c>
      <c r="K1507" s="7" t="s">
        <v>146</v>
      </c>
      <c r="L1507" s="7" t="s">
        <v>90</v>
      </c>
      <c r="M1507" s="7" t="str">
        <f t="shared" si="1868"/>
        <v>Couturière</v>
      </c>
      <c r="N1507" s="8">
        <v>45071</v>
      </c>
      <c r="P1507" s="7">
        <f t="shared" ca="1" si="1851"/>
        <v>-340</v>
      </c>
      <c r="Q1507" s="8">
        <v>45337</v>
      </c>
      <c r="R1507" s="7" t="s">
        <v>147</v>
      </c>
      <c r="S1507" s="7"/>
      <c r="T1507" s="9" t="s">
        <v>156</v>
      </c>
      <c r="U1507" s="7" t="str">
        <f t="shared" si="1879"/>
        <v>Contractuel</v>
      </c>
      <c r="V1507" s="8">
        <v>45323</v>
      </c>
      <c r="W1507" s="8">
        <v>45382</v>
      </c>
      <c r="X1507" s="8"/>
      <c r="Y1507" s="8"/>
      <c r="Z1507" s="8">
        <v>45071</v>
      </c>
      <c r="AA1507" s="7">
        <f t="shared" si="1880"/>
        <v>5</v>
      </c>
      <c r="AB1507" s="7">
        <f t="shared" si="1881"/>
        <v>2023</v>
      </c>
      <c r="AC1507" s="7">
        <f t="shared" si="1882"/>
        <v>2027</v>
      </c>
      <c r="AD1507" s="10" t="e">
        <f t="shared" ref="AD1507:AD1570" ca="1" si="1923">IF(#REF!="Non",(DAYS360(N1507,Q1507)/360),(DAYS360(N1507,TODAY())/360))</f>
        <v>#REF!</v>
      </c>
      <c r="AE1507" s="10" t="e">
        <f t="shared" ca="1" si="1884"/>
        <v>#REF!</v>
      </c>
      <c r="AF1507" s="8">
        <v>36844</v>
      </c>
      <c r="AG1507" s="11">
        <f t="shared" ca="1" si="1885"/>
        <v>24.323287671232876</v>
      </c>
      <c r="AH1507" s="10" t="str">
        <f t="shared" ca="1" si="1886"/>
        <v>&lt; 25</v>
      </c>
      <c r="AI1507" s="12">
        <v>17331291</v>
      </c>
      <c r="AJ1507" s="13" t="s">
        <v>79</v>
      </c>
      <c r="AK1507" s="12" t="s">
        <v>5982</v>
      </c>
      <c r="AL1507" s="8">
        <v>43399</v>
      </c>
      <c r="AM1507" s="7" t="s">
        <v>108</v>
      </c>
      <c r="AN1507" s="7" t="s">
        <v>109</v>
      </c>
      <c r="AQ1507" s="14">
        <v>3</v>
      </c>
      <c r="AR1507" s="14">
        <v>1</v>
      </c>
      <c r="AS1507" s="15">
        <f t="shared" si="1887"/>
        <v>45436.25</v>
      </c>
      <c r="AT1507" s="14" t="s">
        <v>163</v>
      </c>
      <c r="AU1507" s="12">
        <v>3.3069999999999999</v>
      </c>
      <c r="AV1507" s="17">
        <v>17</v>
      </c>
      <c r="AW1507" s="18" t="s">
        <v>201</v>
      </c>
      <c r="AX1507" s="19" t="s">
        <v>5983</v>
      </c>
      <c r="AY1507" s="17">
        <v>31</v>
      </c>
      <c r="AZ1507" s="14" t="s">
        <v>203</v>
      </c>
      <c r="BA1507" s="20" t="str">
        <f t="shared" si="1888"/>
        <v>17001000000327726231</v>
      </c>
      <c r="BB1507" s="31">
        <f t="shared" si="1889"/>
        <v>20</v>
      </c>
      <c r="BC1507" s="22" t="s">
        <v>5950</v>
      </c>
      <c r="BD1507" s="23" t="s">
        <v>341</v>
      </c>
      <c r="BF1507" s="8"/>
      <c r="BG1507" s="32">
        <v>29406587</v>
      </c>
      <c r="BH1507" s="32">
        <v>50953811</v>
      </c>
      <c r="BI1507" s="32"/>
      <c r="BJ1507" t="s">
        <v>5241</v>
      </c>
      <c r="BK1507" s="14" t="str">
        <f t="shared" si="1910"/>
        <v>A-P6 AV</v>
      </c>
      <c r="BL1507" s="14" t="s">
        <v>595</v>
      </c>
      <c r="BM1507" s="25"/>
      <c r="BN1507" s="26" t="str">
        <f t="shared" ref="BN1507:BN1512" si="1924">BA1507</f>
        <v>17001000000327726231</v>
      </c>
      <c r="BO1507" s="27" t="str">
        <f t="shared" ref="BO1507:BO1512" si="1925">D1507</f>
        <v>MOUSSI IKRAM</v>
      </c>
      <c r="BP1507" s="26">
        <f t="shared" ref="BP1507:BP1512" si="1926">B1507</f>
        <v>1509</v>
      </c>
      <c r="BQ1507" s="28"/>
    </row>
    <row r="1508" spans="1:69" x14ac:dyDescent="0.25">
      <c r="A1508" t="str">
        <f>VLOOKUP(B1508,[2]RH!$B:$BV,72,0)</f>
        <v>si</v>
      </c>
      <c r="B1508" s="6">
        <v>1510</v>
      </c>
      <c r="C1508" s="7" t="s">
        <v>168</v>
      </c>
      <c r="D1508" s="7" t="s">
        <v>5984</v>
      </c>
      <c r="E1508" s="7" t="s">
        <v>67</v>
      </c>
      <c r="F1508" s="7" t="s">
        <v>118</v>
      </c>
      <c r="G1508" s="7" t="s">
        <v>220</v>
      </c>
      <c r="H1508" s="80" t="s">
        <v>225</v>
      </c>
      <c r="I1508" s="7" t="s">
        <v>589</v>
      </c>
      <c r="J1508" s="7" t="s">
        <v>190</v>
      </c>
      <c r="K1508" s="7" t="s">
        <v>146</v>
      </c>
      <c r="L1508" s="7" t="s">
        <v>90</v>
      </c>
      <c r="M1508" s="7" t="str">
        <f t="shared" si="1868"/>
        <v>Couturière</v>
      </c>
      <c r="N1508" s="8">
        <v>45071</v>
      </c>
      <c r="P1508" s="7">
        <f t="shared" ca="1" si="1851"/>
        <v>25</v>
      </c>
      <c r="Q1508" s="8"/>
      <c r="R1508" s="7"/>
      <c r="S1508" s="7"/>
      <c r="T1508" s="9" t="s">
        <v>156</v>
      </c>
      <c r="U1508" s="7" t="str">
        <f t="shared" si="1879"/>
        <v>Contractuel</v>
      </c>
      <c r="V1508" s="8">
        <v>45689</v>
      </c>
      <c r="W1508" s="8">
        <f>VLOOKUP(B1508,[1]BASE!$A:$Q,17,0)</f>
        <v>45747</v>
      </c>
      <c r="X1508" s="8"/>
      <c r="Y1508" s="8"/>
      <c r="Z1508" s="8">
        <v>45071</v>
      </c>
      <c r="AA1508" s="7">
        <f t="shared" si="1880"/>
        <v>5</v>
      </c>
      <c r="AB1508" s="7">
        <f t="shared" si="1881"/>
        <v>2023</v>
      </c>
      <c r="AC1508" s="7">
        <f t="shared" si="1882"/>
        <v>2027</v>
      </c>
      <c r="AD1508" s="10" t="e">
        <f t="shared" ref="AD1508:AD1571" ca="1" si="1927">IF(#REF!="Non",(DAYS360(N1508,Q1508)/360),(DAYS360(N1508,TODAY())/360))</f>
        <v>#REF!</v>
      </c>
      <c r="AE1508" s="10" t="e">
        <f t="shared" ca="1" si="1884"/>
        <v>#REF!</v>
      </c>
      <c r="AF1508" s="8">
        <v>30052</v>
      </c>
      <c r="AG1508" s="11">
        <f t="shared" ca="1" si="1885"/>
        <v>42.93150684931507</v>
      </c>
      <c r="AH1508" s="10" t="str">
        <f t="shared" ca="1" si="1886"/>
        <v>&gt;35&lt; 45</v>
      </c>
      <c r="AI1508" s="12">
        <v>12662560</v>
      </c>
      <c r="AJ1508" s="13" t="s">
        <v>106</v>
      </c>
      <c r="AK1508" s="12" t="s">
        <v>5985</v>
      </c>
      <c r="AL1508" s="8">
        <v>44525</v>
      </c>
      <c r="AM1508" s="7" t="s">
        <v>108</v>
      </c>
      <c r="AN1508" s="7" t="s">
        <v>76</v>
      </c>
      <c r="AQ1508">
        <v>3</v>
      </c>
      <c r="AR1508" s="14">
        <v>2</v>
      </c>
      <c r="AS1508" s="15">
        <f t="shared" si="1887"/>
        <v>45801.5</v>
      </c>
      <c r="AT1508" s="14" t="s">
        <v>163</v>
      </c>
      <c r="AU1508" s="12">
        <v>3.3069999999999999</v>
      </c>
      <c r="AV1508" s="17" t="s">
        <v>92</v>
      </c>
      <c r="AW1508" s="18" t="s">
        <v>2036</v>
      </c>
      <c r="AX1508" s="19" t="s">
        <v>5986</v>
      </c>
      <c r="AY1508" s="17">
        <v>88</v>
      </c>
      <c r="AZ1508" s="14" t="s">
        <v>152</v>
      </c>
      <c r="BA1508" s="20" t="str">
        <f t="shared" si="1888"/>
        <v>04053138007602390288</v>
      </c>
      <c r="BB1508" s="31">
        <f t="shared" si="1889"/>
        <v>20</v>
      </c>
      <c r="BC1508" s="22" t="s">
        <v>5987</v>
      </c>
      <c r="BD1508" s="23" t="s">
        <v>115</v>
      </c>
      <c r="BF1508" s="8">
        <v>45097</v>
      </c>
      <c r="BG1508" s="32">
        <v>25436539</v>
      </c>
      <c r="BH1508" s="32">
        <v>90373940</v>
      </c>
      <c r="BI1508" s="32"/>
      <c r="BJ1508" t="s">
        <v>714</v>
      </c>
      <c r="BK1508" s="14" t="str">
        <f t="shared" si="1910"/>
        <v>A-P6 AV</v>
      </c>
      <c r="BL1508" s="14" t="s">
        <v>595</v>
      </c>
      <c r="BM1508" s="25"/>
      <c r="BN1508" s="26" t="str">
        <f t="shared" si="1924"/>
        <v>04053138007602390288</v>
      </c>
      <c r="BO1508" s="27" t="str">
        <f t="shared" si="1925"/>
        <v>NASRI DORSAF</v>
      </c>
      <c r="BP1508" s="26">
        <f t="shared" si="1926"/>
        <v>1510</v>
      </c>
      <c r="BQ1508" s="28"/>
    </row>
    <row r="1509" spans="1:69" x14ac:dyDescent="0.25">
      <c r="A1509" t="str">
        <f>VLOOKUP(B1509,[2]RH!$B:$BV,72,0)</f>
        <v>si</v>
      </c>
      <c r="B1509" s="6">
        <v>1511</v>
      </c>
      <c r="C1509" s="7" t="s">
        <v>168</v>
      </c>
      <c r="D1509" s="7" t="s">
        <v>5988</v>
      </c>
      <c r="E1509" s="7" t="s">
        <v>67</v>
      </c>
      <c r="F1509" s="7" t="s">
        <v>118</v>
      </c>
      <c r="G1509" s="7" t="s">
        <v>220</v>
      </c>
      <c r="H1509" s="80" t="s">
        <v>2398</v>
      </c>
      <c r="I1509" s="7" t="s">
        <v>2506</v>
      </c>
      <c r="J1509" s="7" t="s">
        <v>190</v>
      </c>
      <c r="K1509" s="7" t="s">
        <v>146</v>
      </c>
      <c r="L1509" s="7" t="s">
        <v>90</v>
      </c>
      <c r="M1509" s="7" t="str">
        <f t="shared" si="1868"/>
        <v>Couturière</v>
      </c>
      <c r="N1509" s="8">
        <v>45070</v>
      </c>
      <c r="P1509" s="7">
        <f t="shared" ca="1" si="1851"/>
        <v>25</v>
      </c>
      <c r="Q1509" s="8"/>
      <c r="R1509" s="7"/>
      <c r="S1509" s="7"/>
      <c r="T1509" s="9" t="s">
        <v>156</v>
      </c>
      <c r="U1509" s="7" t="str">
        <f t="shared" si="1879"/>
        <v>Contractuel</v>
      </c>
      <c r="V1509" s="8">
        <v>45689</v>
      </c>
      <c r="W1509" s="8">
        <f>VLOOKUP(B1509,[1]BASE!$A:$Q,17,0)</f>
        <v>45747</v>
      </c>
      <c r="X1509" s="8"/>
      <c r="Y1509" s="8"/>
      <c r="Z1509" s="8">
        <v>45070</v>
      </c>
      <c r="AA1509" s="7">
        <f t="shared" si="1880"/>
        <v>5</v>
      </c>
      <c r="AB1509" s="7">
        <f t="shared" si="1881"/>
        <v>2023</v>
      </c>
      <c r="AC1509" s="7">
        <f t="shared" si="1882"/>
        <v>2027</v>
      </c>
      <c r="AD1509" s="10" t="e">
        <f t="shared" ref="AD1509:AD1572" ca="1" si="1928">IF(#REF!="Non",(DAYS360(N1509,Q1509)/360),(DAYS360(N1509,TODAY())/360))</f>
        <v>#REF!</v>
      </c>
      <c r="AE1509" s="10" t="e">
        <f t="shared" ca="1" si="1884"/>
        <v>#REF!</v>
      </c>
      <c r="AF1509" s="8">
        <v>29504</v>
      </c>
      <c r="AG1509" s="11">
        <f t="shared" ca="1" si="1885"/>
        <v>44.43287671232877</v>
      </c>
      <c r="AH1509" s="10" t="str">
        <f t="shared" ca="1" si="1886"/>
        <v>&gt;35&lt; 45</v>
      </c>
      <c r="AI1509" s="12">
        <v>12383529</v>
      </c>
      <c r="AJ1509" s="13" t="s">
        <v>79</v>
      </c>
      <c r="AK1509" s="12" t="s">
        <v>5989</v>
      </c>
      <c r="AL1509" s="8">
        <v>38783</v>
      </c>
      <c r="AM1509" s="7" t="s">
        <v>108</v>
      </c>
      <c r="AN1509" s="7" t="s">
        <v>76</v>
      </c>
      <c r="AO1509">
        <v>2</v>
      </c>
      <c r="AQ1509">
        <v>3</v>
      </c>
      <c r="AR1509" s="14">
        <v>2</v>
      </c>
      <c r="AS1509" s="15">
        <f t="shared" si="1887"/>
        <v>45800.5</v>
      </c>
      <c r="AT1509" s="14" t="s">
        <v>163</v>
      </c>
      <c r="AU1509" s="12">
        <v>3.3069999999999999</v>
      </c>
      <c r="AV1509" s="17">
        <v>17</v>
      </c>
      <c r="AW1509" s="18" t="s">
        <v>201</v>
      </c>
      <c r="AX1509" s="19" t="s">
        <v>5990</v>
      </c>
      <c r="AY1509" s="17">
        <v>13</v>
      </c>
      <c r="AZ1509" s="14" t="s">
        <v>203</v>
      </c>
      <c r="BA1509" s="20" t="str">
        <f t="shared" si="1888"/>
        <v>17001000000272669613</v>
      </c>
      <c r="BB1509" s="31">
        <f t="shared" si="1889"/>
        <v>20</v>
      </c>
      <c r="BC1509" s="22" t="s">
        <v>2984</v>
      </c>
      <c r="BD1509" s="23" t="s">
        <v>341</v>
      </c>
      <c r="BF1509" s="8"/>
      <c r="BG1509" s="32">
        <v>50426158</v>
      </c>
      <c r="BH1509" s="32">
        <v>58302724</v>
      </c>
      <c r="BI1509" s="32"/>
      <c r="BJ1509" t="s">
        <v>4109</v>
      </c>
      <c r="BK1509" s="14" t="str">
        <f t="shared" si="1910"/>
        <v>A-P7 AR</v>
      </c>
      <c r="BL1509" s="14" t="s">
        <v>595</v>
      </c>
      <c r="BM1509" s="25"/>
      <c r="BN1509" s="26" t="str">
        <f t="shared" si="1924"/>
        <v>17001000000272669613</v>
      </c>
      <c r="BO1509" s="27" t="str">
        <f t="shared" si="1925"/>
        <v>KHEMIRI SOUAD</v>
      </c>
      <c r="BP1509" s="26">
        <f t="shared" si="1926"/>
        <v>1511</v>
      </c>
      <c r="BQ1509" s="28"/>
    </row>
    <row r="1510" spans="1:69" x14ac:dyDescent="0.25">
      <c r="A1510" t="str">
        <f>VLOOKUP(B1510,[2]RH!$B:$BV,72,0)</f>
        <v>Non-Actif</v>
      </c>
      <c r="B1510" s="6">
        <v>1512</v>
      </c>
      <c r="C1510" s="7" t="s">
        <v>65</v>
      </c>
      <c r="D1510" s="7" t="s">
        <v>5991</v>
      </c>
      <c r="E1510" s="7" t="s">
        <v>67</v>
      </c>
      <c r="F1510" s="7" t="s">
        <v>118</v>
      </c>
      <c r="G1510" s="7" t="s">
        <v>220</v>
      </c>
      <c r="H1510" s="80">
        <v>965</v>
      </c>
      <c r="I1510" s="7" t="s">
        <v>280</v>
      </c>
      <c r="J1510" s="7" t="s">
        <v>281</v>
      </c>
      <c r="K1510" s="7" t="s">
        <v>146</v>
      </c>
      <c r="L1510" s="7" t="s">
        <v>90</v>
      </c>
      <c r="M1510" s="7" t="str">
        <f t="shared" si="1868"/>
        <v>Couturière</v>
      </c>
      <c r="N1510" s="8">
        <v>45071</v>
      </c>
      <c r="P1510" s="7">
        <f t="shared" ca="1" si="1851"/>
        <v>-462</v>
      </c>
      <c r="Q1510" s="8">
        <v>45257</v>
      </c>
      <c r="R1510" s="7" t="s">
        <v>1909</v>
      </c>
      <c r="S1510" s="7"/>
      <c r="T1510" s="9" t="s">
        <v>156</v>
      </c>
      <c r="U1510" s="7" t="str">
        <f t="shared" si="1879"/>
        <v>Contractuel</v>
      </c>
      <c r="V1510" s="8">
        <v>45231</v>
      </c>
      <c r="W1510" s="8">
        <v>45260</v>
      </c>
      <c r="X1510" s="8"/>
      <c r="Y1510" s="8"/>
      <c r="Z1510" s="8">
        <v>45071</v>
      </c>
      <c r="AA1510" s="7">
        <f t="shared" si="1880"/>
        <v>5</v>
      </c>
      <c r="AB1510" s="7">
        <f t="shared" si="1881"/>
        <v>2023</v>
      </c>
      <c r="AC1510" s="7">
        <f t="shared" si="1882"/>
        <v>2027</v>
      </c>
      <c r="AD1510" s="10" t="e">
        <f t="shared" ref="AD1510:AD1573" ca="1" si="1929">IF(#REF!="Non",(DAYS360(N1510,Q1510)/360),(DAYS360(N1510,TODAY())/360))</f>
        <v>#REF!</v>
      </c>
      <c r="AE1510" s="10" t="e">
        <f t="shared" ca="1" si="1884"/>
        <v>#REF!</v>
      </c>
      <c r="AF1510" s="8">
        <v>35816</v>
      </c>
      <c r="AG1510" s="11">
        <f t="shared" ca="1" si="1885"/>
        <v>27.139726027397259</v>
      </c>
      <c r="AH1510" s="10" t="str">
        <f t="shared" ca="1" si="1886"/>
        <v>&gt;25&lt; 35</v>
      </c>
      <c r="AI1510" s="12"/>
      <c r="AJ1510" s="13"/>
      <c r="AK1510" s="12" t="s">
        <v>5992</v>
      </c>
      <c r="AL1510" s="8">
        <v>44557</v>
      </c>
      <c r="AM1510" s="7" t="s">
        <v>75</v>
      </c>
      <c r="AN1510" s="7" t="s">
        <v>109</v>
      </c>
      <c r="AQ1510" s="14">
        <v>3</v>
      </c>
      <c r="AR1510" s="14">
        <v>1</v>
      </c>
      <c r="AS1510" s="15">
        <f t="shared" si="1887"/>
        <v>45436.25</v>
      </c>
      <c r="AT1510" s="14" t="s">
        <v>163</v>
      </c>
      <c r="AU1510" s="12">
        <v>3.3069999999999999</v>
      </c>
      <c r="AV1510" s="17">
        <v>17</v>
      </c>
      <c r="AW1510" s="18" t="s">
        <v>201</v>
      </c>
      <c r="AX1510" s="19" t="s">
        <v>5993</v>
      </c>
      <c r="AY1510" s="17">
        <v>31</v>
      </c>
      <c r="AZ1510" s="14" t="s">
        <v>203</v>
      </c>
      <c r="BA1510" s="20" t="str">
        <f t="shared" si="1888"/>
        <v>17001000000325116931</v>
      </c>
      <c r="BB1510" s="31">
        <f t="shared" si="1889"/>
        <v>20</v>
      </c>
      <c r="BC1510" s="22" t="s">
        <v>5994</v>
      </c>
      <c r="BD1510" s="23" t="s">
        <v>341</v>
      </c>
      <c r="BF1510" s="8"/>
      <c r="BG1510" s="32">
        <v>50242606</v>
      </c>
      <c r="BH1510" s="32">
        <v>21260054</v>
      </c>
      <c r="BI1510" s="32"/>
      <c r="BJ1510" t="s">
        <v>5995</v>
      </c>
      <c r="BK1510" s="14" t="str">
        <f t="shared" si="1910"/>
        <v>B-965</v>
      </c>
      <c r="BL1510" s="14" t="s">
        <v>595</v>
      </c>
      <c r="BM1510" s="25"/>
      <c r="BN1510" s="26" t="str">
        <f t="shared" si="1924"/>
        <v>17001000000325116931</v>
      </c>
      <c r="BO1510" s="27" t="str">
        <f t="shared" si="1925"/>
        <v>MENDILI AKIL</v>
      </c>
      <c r="BP1510" s="26">
        <f t="shared" si="1926"/>
        <v>1512</v>
      </c>
      <c r="BQ1510" s="28"/>
    </row>
    <row r="1511" spans="1:69" x14ac:dyDescent="0.25">
      <c r="A1511" t="str">
        <f>VLOOKUP(B1511,[2]RH!$B:$BV,72,0)</f>
        <v>Non-Actif</v>
      </c>
      <c r="B1511" s="6">
        <v>1513</v>
      </c>
      <c r="C1511" s="7" t="s">
        <v>65</v>
      </c>
      <c r="D1511" s="7" t="s">
        <v>3036</v>
      </c>
      <c r="E1511" s="7" t="s">
        <v>67</v>
      </c>
      <c r="F1511" s="7" t="s">
        <v>118</v>
      </c>
      <c r="G1511" s="7" t="s">
        <v>220</v>
      </c>
      <c r="H1511" s="80" t="s">
        <v>2398</v>
      </c>
      <c r="I1511" s="7" t="s">
        <v>2399</v>
      </c>
      <c r="J1511" s="65" t="s">
        <v>190</v>
      </c>
      <c r="K1511" s="7" t="s">
        <v>146</v>
      </c>
      <c r="L1511" s="7" t="s">
        <v>90</v>
      </c>
      <c r="M1511" s="7" t="str">
        <f t="shared" si="1868"/>
        <v>Couturière</v>
      </c>
      <c r="N1511" s="8">
        <v>45072</v>
      </c>
      <c r="P1511" s="7">
        <f t="shared" ca="1" si="1851"/>
        <v>-279</v>
      </c>
      <c r="Q1511" s="8">
        <v>45443</v>
      </c>
      <c r="R1511" s="7" t="s">
        <v>290</v>
      </c>
      <c r="S1511" s="7" t="s">
        <v>771</v>
      </c>
      <c r="T1511" s="9" t="s">
        <v>156</v>
      </c>
      <c r="U1511" s="7" t="str">
        <f t="shared" si="1879"/>
        <v>Contractuel</v>
      </c>
      <c r="V1511" s="8">
        <v>45383</v>
      </c>
      <c r="W1511" s="8">
        <v>45443</v>
      </c>
      <c r="X1511" s="8"/>
      <c r="Y1511" s="8"/>
      <c r="Z1511" s="8">
        <v>45072</v>
      </c>
      <c r="AA1511" s="7">
        <f t="shared" si="1880"/>
        <v>5</v>
      </c>
      <c r="AB1511" s="7">
        <f t="shared" si="1881"/>
        <v>2023</v>
      </c>
      <c r="AC1511" s="7">
        <f t="shared" si="1882"/>
        <v>2027</v>
      </c>
      <c r="AD1511" s="10" t="e">
        <f t="shared" ref="AD1511:AD1574" ca="1" si="1930">IF(#REF!="Non",(DAYS360(N1511,Q1511)/360),(DAYS360(N1511,TODAY())/360))</f>
        <v>#REF!</v>
      </c>
      <c r="AE1511" s="10" t="e">
        <f t="shared" ca="1" si="1884"/>
        <v>#REF!</v>
      </c>
      <c r="AF1511" s="8">
        <v>34008</v>
      </c>
      <c r="AG1511" s="11">
        <f t="shared" ca="1" si="1885"/>
        <v>32.093150684931508</v>
      </c>
      <c r="AH1511" s="10" t="str">
        <f t="shared" ca="1" si="1886"/>
        <v>&gt;25&lt; 35</v>
      </c>
      <c r="AI1511" s="12">
        <v>17134224</v>
      </c>
      <c r="AJ1511" s="13" t="s">
        <v>79</v>
      </c>
      <c r="AK1511" s="12" t="s">
        <v>3037</v>
      </c>
      <c r="AL1511" s="8">
        <v>40875</v>
      </c>
      <c r="AM1511" s="7" t="s">
        <v>75</v>
      </c>
      <c r="AN1511" s="7" t="s">
        <v>109</v>
      </c>
      <c r="AQ1511">
        <v>3</v>
      </c>
      <c r="AR1511" s="14">
        <v>2</v>
      </c>
      <c r="AS1511" s="15">
        <f t="shared" si="1887"/>
        <v>45802.5</v>
      </c>
      <c r="AT1511" s="14" t="s">
        <v>163</v>
      </c>
      <c r="AU1511" s="12">
        <v>3.3069999999999999</v>
      </c>
      <c r="AV1511" s="17" t="s">
        <v>92</v>
      </c>
      <c r="AW1511" s="18">
        <v>11109</v>
      </c>
      <c r="AX1511" s="19">
        <v>30053602918</v>
      </c>
      <c r="AY1511" s="17">
        <v>67</v>
      </c>
      <c r="AZ1511" s="14" t="s">
        <v>152</v>
      </c>
      <c r="BA1511" s="20" t="str">
        <f t="shared" si="1888"/>
        <v>04111093005360291867</v>
      </c>
      <c r="BB1511" s="31">
        <f t="shared" si="1889"/>
        <v>20</v>
      </c>
      <c r="BC1511" s="22" t="s">
        <v>5996</v>
      </c>
      <c r="BD1511" s="23" t="s">
        <v>482</v>
      </c>
      <c r="BF1511" s="8"/>
      <c r="BG1511" s="32">
        <v>25712195</v>
      </c>
      <c r="BH1511" s="32">
        <v>50461940</v>
      </c>
      <c r="BI1511" s="32"/>
      <c r="BJ1511" t="s">
        <v>3035</v>
      </c>
      <c r="BK1511" s="14" t="str">
        <f t="shared" si="1910"/>
        <v>A-P7 AR</v>
      </c>
      <c r="BL1511" s="14" t="s">
        <v>595</v>
      </c>
      <c r="BM1511" s="25"/>
      <c r="BN1511" s="26" t="str">
        <f t="shared" si="1924"/>
        <v>04111093005360291867</v>
      </c>
      <c r="BO1511" s="27" t="str">
        <f t="shared" si="1925"/>
        <v>HAMROUNI GHAILEN</v>
      </c>
      <c r="BP1511" s="26">
        <f t="shared" si="1926"/>
        <v>1513</v>
      </c>
      <c r="BQ1511" s="28"/>
    </row>
    <row r="1512" spans="1:69" x14ac:dyDescent="0.25">
      <c r="A1512" t="str">
        <f>VLOOKUP(B1512,[2]RH!$B:$BV,72,0)</f>
        <v>Non-Actif</v>
      </c>
      <c r="B1512" s="6">
        <v>1514</v>
      </c>
      <c r="C1512" s="7" t="s">
        <v>168</v>
      </c>
      <c r="D1512" s="7" t="s">
        <v>5997</v>
      </c>
      <c r="E1512" s="7" t="s">
        <v>67</v>
      </c>
      <c r="F1512" s="7" t="s">
        <v>118</v>
      </c>
      <c r="G1512" s="7" t="s">
        <v>220</v>
      </c>
      <c r="H1512" s="80" t="s">
        <v>649</v>
      </c>
      <c r="I1512" s="7" t="s">
        <v>650</v>
      </c>
      <c r="J1512" s="7" t="s">
        <v>281</v>
      </c>
      <c r="K1512" s="7" t="s">
        <v>146</v>
      </c>
      <c r="L1512" s="7" t="s">
        <v>90</v>
      </c>
      <c r="M1512" s="7" t="str">
        <f t="shared" si="1868"/>
        <v>Couturière</v>
      </c>
      <c r="N1512" s="8">
        <v>45075</v>
      </c>
      <c r="P1512" s="7">
        <f t="shared" ca="1" si="1851"/>
        <v>-65</v>
      </c>
      <c r="Q1512" s="8">
        <v>45658</v>
      </c>
      <c r="R1512" s="7" t="s">
        <v>147</v>
      </c>
      <c r="S1512" s="7"/>
      <c r="T1512" s="9" t="s">
        <v>156</v>
      </c>
      <c r="U1512" s="7" t="str">
        <f t="shared" si="1879"/>
        <v>Contractuel</v>
      </c>
      <c r="V1512" s="8">
        <v>45597</v>
      </c>
      <c r="W1512" s="8">
        <v>45657</v>
      </c>
      <c r="X1512" s="8"/>
      <c r="Y1512" s="8"/>
      <c r="Z1512" s="8">
        <v>45075</v>
      </c>
      <c r="AA1512" s="7">
        <f t="shared" si="1880"/>
        <v>5</v>
      </c>
      <c r="AB1512" s="7">
        <f t="shared" si="1881"/>
        <v>2023</v>
      </c>
      <c r="AC1512" s="7">
        <f t="shared" si="1882"/>
        <v>2027</v>
      </c>
      <c r="AD1512" s="10" t="e">
        <f t="shared" ref="AD1512:AD1575" ca="1" si="1931">IF(#REF!="Non",(DAYS360(N1512,Q1512)/360),(DAYS360(N1512,TODAY())/360))</f>
        <v>#REF!</v>
      </c>
      <c r="AE1512" s="10" t="e">
        <f t="shared" ca="1" si="1884"/>
        <v>#REF!</v>
      </c>
      <c r="AF1512" s="8">
        <v>34050</v>
      </c>
      <c r="AG1512" s="11">
        <f t="shared" ca="1" si="1885"/>
        <v>31.978082191780821</v>
      </c>
      <c r="AH1512" s="10" t="str">
        <f t="shared" ca="1" si="1886"/>
        <v>&gt;25&lt; 35</v>
      </c>
      <c r="AI1512" s="12">
        <v>16626452</v>
      </c>
      <c r="AJ1512" s="13" t="s">
        <v>150</v>
      </c>
      <c r="AK1512" s="12" t="s">
        <v>5998</v>
      </c>
      <c r="AL1512" s="8">
        <v>40936</v>
      </c>
      <c r="AM1512" s="7" t="s">
        <v>108</v>
      </c>
      <c r="AN1512" s="7" t="s">
        <v>76</v>
      </c>
      <c r="AQ1512">
        <v>3</v>
      </c>
      <c r="AR1512" s="14">
        <v>2</v>
      </c>
      <c r="AS1512" s="15">
        <f t="shared" si="1887"/>
        <v>45805.5</v>
      </c>
      <c r="AT1512" s="14" t="s">
        <v>163</v>
      </c>
      <c r="AU1512" s="12">
        <v>3.3069999999999999</v>
      </c>
      <c r="AV1512" s="17" t="s">
        <v>150</v>
      </c>
      <c r="AW1512" s="18" t="s">
        <v>1220</v>
      </c>
      <c r="AX1512" s="19">
        <v>55105520310</v>
      </c>
      <c r="AY1512" s="17">
        <v>82</v>
      </c>
      <c r="AZ1512" s="14" t="s">
        <v>174</v>
      </c>
      <c r="BA1512" s="20" t="str">
        <f t="shared" si="1888"/>
        <v>07097015510552031082</v>
      </c>
      <c r="BB1512" s="31">
        <f t="shared" si="1889"/>
        <v>20</v>
      </c>
      <c r="BC1512" s="22" t="s">
        <v>5999</v>
      </c>
      <c r="BD1512" s="23" t="s">
        <v>341</v>
      </c>
      <c r="BF1512" s="8"/>
      <c r="BG1512" s="32">
        <v>54190145</v>
      </c>
      <c r="BH1512" s="32">
        <v>26478970</v>
      </c>
      <c r="BI1512" s="32"/>
      <c r="BJ1512" t="s">
        <v>5241</v>
      </c>
      <c r="BK1512" s="14" t="str">
        <f t="shared" si="1910"/>
        <v>B-Panda</v>
      </c>
      <c r="BL1512" s="14" t="s">
        <v>595</v>
      </c>
      <c r="BM1512" s="25"/>
      <c r="BN1512" s="26" t="str">
        <f t="shared" si="1924"/>
        <v>07097015510552031082</v>
      </c>
      <c r="BO1512" s="27" t="str">
        <f t="shared" si="1925"/>
        <v>YOSSRA BOUAALEG</v>
      </c>
      <c r="BP1512" s="26">
        <f t="shared" si="1926"/>
        <v>1514</v>
      </c>
      <c r="BQ1512" s="28"/>
    </row>
    <row r="1513" spans="1:69" x14ac:dyDescent="0.25">
      <c r="A1513" t="str">
        <f>VLOOKUP(B1513,[2]RH!$B:$BV,72,0)</f>
        <v>Non-Actif</v>
      </c>
      <c r="B1513" s="6">
        <v>1515</v>
      </c>
      <c r="C1513" s="7" t="s">
        <v>168</v>
      </c>
      <c r="D1513" s="7" t="s">
        <v>1440</v>
      </c>
      <c r="E1513" s="7" t="s">
        <v>67</v>
      </c>
      <c r="F1513" s="7" t="s">
        <v>118</v>
      </c>
      <c r="G1513" s="7" t="s">
        <v>220</v>
      </c>
      <c r="H1513" s="80"/>
      <c r="I1513" s="7"/>
      <c r="J1513" s="7"/>
      <c r="K1513" s="7" t="s">
        <v>146</v>
      </c>
      <c r="L1513" s="7" t="s">
        <v>90</v>
      </c>
      <c r="M1513" s="7" t="str">
        <f t="shared" si="1868"/>
        <v>Couturière</v>
      </c>
      <c r="N1513" s="8">
        <v>45078</v>
      </c>
      <c r="P1513" s="7">
        <f t="shared" ca="1" si="1851"/>
        <v>-615</v>
      </c>
      <c r="Q1513" s="8">
        <v>45078</v>
      </c>
      <c r="R1513" s="7" t="s">
        <v>6000</v>
      </c>
      <c r="S1513" s="7"/>
      <c r="T1513" s="9" t="s">
        <v>156</v>
      </c>
      <c r="U1513" s="7" t="str">
        <f t="shared" si="1879"/>
        <v>Contractuel</v>
      </c>
      <c r="V1513" s="8">
        <v>45078</v>
      </c>
      <c r="W1513" s="8">
        <v>45107</v>
      </c>
      <c r="X1513" s="8"/>
      <c r="Y1513" s="8"/>
      <c r="Z1513" s="8">
        <v>45078</v>
      </c>
      <c r="AA1513" s="7">
        <f t="shared" si="1880"/>
        <v>6</v>
      </c>
      <c r="AB1513" s="7">
        <f t="shared" si="1881"/>
        <v>2023</v>
      </c>
      <c r="AC1513" s="7">
        <f t="shared" si="1882"/>
        <v>2027</v>
      </c>
      <c r="AD1513" s="10" t="e">
        <f t="shared" ref="AD1513:AD1576" ca="1" si="1932">IF(#REF!="Non",(DAYS360(N1513,Q1513)/360),(DAYS360(N1513,TODAY())/360))</f>
        <v>#REF!</v>
      </c>
      <c r="AE1513" s="10" t="e">
        <f t="shared" ca="1" si="1884"/>
        <v>#REF!</v>
      </c>
      <c r="AF1513" s="8">
        <v>31195</v>
      </c>
      <c r="AG1513" s="11">
        <f t="shared" ca="1" si="1885"/>
        <v>39.799999999999997</v>
      </c>
      <c r="AH1513" s="10" t="str">
        <f t="shared" ca="1" si="1886"/>
        <v>&gt;35&lt; 45</v>
      </c>
      <c r="AI1513" s="12"/>
      <c r="AJ1513" s="13"/>
      <c r="AK1513" s="12" t="s">
        <v>1441</v>
      </c>
      <c r="AL1513" s="8">
        <v>44802</v>
      </c>
      <c r="AM1513" s="7" t="s">
        <v>108</v>
      </c>
      <c r="AN1513" s="7" t="s">
        <v>76</v>
      </c>
      <c r="AO1513">
        <v>3</v>
      </c>
      <c r="AQ1513" s="14">
        <v>3</v>
      </c>
      <c r="AR1513" s="14">
        <v>1</v>
      </c>
      <c r="AS1513" s="15">
        <f t="shared" si="1887"/>
        <v>45443.25</v>
      </c>
      <c r="AT1513" s="14" t="s">
        <v>163</v>
      </c>
      <c r="AU1513" s="12">
        <v>3.3069999999999999</v>
      </c>
      <c r="AV1513" s="17"/>
      <c r="AW1513" s="18"/>
      <c r="AX1513" s="19"/>
      <c r="AY1513" s="17"/>
      <c r="AZ1513" s="14"/>
      <c r="BA1513" s="20" t="str">
        <f t="shared" si="1888"/>
        <v/>
      </c>
      <c r="BB1513" s="31">
        <f t="shared" si="1889"/>
        <v>0</v>
      </c>
      <c r="BC1513" s="22" t="s">
        <v>6001</v>
      </c>
      <c r="BD1513" s="23" t="s">
        <v>341</v>
      </c>
      <c r="BF1513" s="8"/>
      <c r="BG1513" s="32">
        <v>93698096</v>
      </c>
      <c r="BH1513" s="32">
        <v>23608555</v>
      </c>
      <c r="BI1513" s="32"/>
      <c r="BK1513" s="14" t="str">
        <f t="shared" si="1910"/>
        <v>-</v>
      </c>
      <c r="BL1513" s="14"/>
      <c r="BM1513" s="25"/>
      <c r="BN1513" s="26"/>
      <c r="BO1513" s="27"/>
      <c r="BP1513" s="26"/>
      <c r="BQ1513" s="28"/>
    </row>
    <row r="1514" spans="1:69" x14ac:dyDescent="0.25">
      <c r="A1514" t="str">
        <f>VLOOKUP(B1514,[2]RH!$B:$BV,72,0)</f>
        <v>si</v>
      </c>
      <c r="B1514" s="6">
        <v>1516</v>
      </c>
      <c r="C1514" s="7" t="s">
        <v>168</v>
      </c>
      <c r="D1514" s="7" t="s">
        <v>6002</v>
      </c>
      <c r="E1514" s="7" t="s">
        <v>67</v>
      </c>
      <c r="F1514" s="7" t="s">
        <v>118</v>
      </c>
      <c r="G1514" s="7" t="s">
        <v>220</v>
      </c>
      <c r="H1514" s="80" t="s">
        <v>649</v>
      </c>
      <c r="I1514" s="7" t="s">
        <v>709</v>
      </c>
      <c r="J1514" s="7" t="s">
        <v>190</v>
      </c>
      <c r="K1514" s="7" t="s">
        <v>146</v>
      </c>
      <c r="L1514" s="7" t="s">
        <v>90</v>
      </c>
      <c r="M1514" s="7" t="str">
        <f t="shared" si="1868"/>
        <v>Couturière</v>
      </c>
      <c r="N1514" s="8">
        <v>45078</v>
      </c>
      <c r="P1514" s="7">
        <f t="shared" ca="1" si="1851"/>
        <v>25</v>
      </c>
      <c r="Q1514" s="8"/>
      <c r="R1514" s="7"/>
      <c r="S1514" s="7"/>
      <c r="T1514" s="9" t="s">
        <v>156</v>
      </c>
      <c r="U1514" s="7" t="str">
        <f t="shared" si="1879"/>
        <v>Contractuel</v>
      </c>
      <c r="V1514" s="8">
        <v>45689</v>
      </c>
      <c r="W1514" s="8">
        <f>VLOOKUP(B1514,[1]BASE!$A:$Q,17,0)</f>
        <v>45747</v>
      </c>
      <c r="X1514" s="8"/>
      <c r="Y1514" s="8"/>
      <c r="Z1514" s="8">
        <v>45078</v>
      </c>
      <c r="AA1514" s="7">
        <f t="shared" si="1880"/>
        <v>6</v>
      </c>
      <c r="AB1514" s="7">
        <f t="shared" si="1881"/>
        <v>2023</v>
      </c>
      <c r="AC1514" s="7">
        <f t="shared" si="1882"/>
        <v>2027</v>
      </c>
      <c r="AD1514" s="10" t="e">
        <f t="shared" ref="AD1514:AD1577" ca="1" si="1933">IF(#REF!="Non",(DAYS360(N1514,Q1514)/360),(DAYS360(N1514,TODAY())/360))</f>
        <v>#REF!</v>
      </c>
      <c r="AE1514" s="10" t="e">
        <f t="shared" ca="1" si="1884"/>
        <v>#REF!</v>
      </c>
      <c r="AF1514" s="8">
        <v>28061</v>
      </c>
      <c r="AG1514" s="11">
        <f t="shared" ca="1" si="1885"/>
        <v>48.386301369863013</v>
      </c>
      <c r="AH1514" s="10" t="str">
        <f t="shared" ca="1" si="1886"/>
        <v>&gt;45&lt; 55</v>
      </c>
      <c r="AI1514" s="12">
        <v>11814298</v>
      </c>
      <c r="AJ1514" s="13" t="s">
        <v>192</v>
      </c>
      <c r="AK1514" s="12" t="s">
        <v>6003</v>
      </c>
      <c r="AL1514" s="8">
        <v>37627</v>
      </c>
      <c r="AM1514" s="7" t="s">
        <v>108</v>
      </c>
      <c r="AN1514" s="7" t="s">
        <v>76</v>
      </c>
      <c r="AO1514">
        <v>3</v>
      </c>
      <c r="AQ1514">
        <v>3</v>
      </c>
      <c r="AR1514" s="14">
        <v>2</v>
      </c>
      <c r="AS1514" s="15">
        <f t="shared" si="1887"/>
        <v>45808.5</v>
      </c>
      <c r="AT1514" s="14" t="s">
        <v>163</v>
      </c>
      <c r="AU1514" s="12">
        <v>3.3069999999999999</v>
      </c>
      <c r="AV1514" s="17">
        <v>17</v>
      </c>
      <c r="AW1514" s="18" t="s">
        <v>201</v>
      </c>
      <c r="AX1514" s="19" t="s">
        <v>6004</v>
      </c>
      <c r="AY1514" s="17">
        <v>88</v>
      </c>
      <c r="AZ1514" s="14" t="s">
        <v>203</v>
      </c>
      <c r="BA1514" s="20" t="str">
        <f t="shared" si="1888"/>
        <v>17001000000328219088</v>
      </c>
      <c r="BB1514" s="31">
        <f t="shared" si="1889"/>
        <v>20</v>
      </c>
      <c r="BC1514" s="22" t="s">
        <v>322</v>
      </c>
      <c r="BD1514" s="23" t="s">
        <v>341</v>
      </c>
      <c r="BF1514" s="8"/>
      <c r="BG1514" s="32">
        <v>97038192</v>
      </c>
      <c r="BH1514" s="32">
        <v>98597319</v>
      </c>
      <c r="BI1514" s="32"/>
      <c r="BJ1514" t="s">
        <v>5969</v>
      </c>
      <c r="BK1514" s="14" t="str">
        <f t="shared" si="1910"/>
        <v>A-Panda</v>
      </c>
      <c r="BL1514" s="14" t="s">
        <v>595</v>
      </c>
      <c r="BM1514" s="25"/>
      <c r="BN1514" s="26" t="str">
        <f>BA1514</f>
        <v>17001000000328219088</v>
      </c>
      <c r="BO1514" s="27" t="str">
        <f>D1514</f>
        <v>JEBALI RIM</v>
      </c>
      <c r="BP1514" s="26">
        <f>B1514</f>
        <v>1516</v>
      </c>
      <c r="BQ1514" s="28"/>
    </row>
    <row r="1515" spans="1:69" x14ac:dyDescent="0.25">
      <c r="A1515" t="str">
        <f>VLOOKUP(B1515,[2]RH!$B:$BV,72,0)</f>
        <v>si</v>
      </c>
      <c r="B1515" s="6">
        <v>1517</v>
      </c>
      <c r="C1515" s="7" t="s">
        <v>65</v>
      </c>
      <c r="D1515" s="7" t="s">
        <v>6005</v>
      </c>
      <c r="E1515" s="7" t="s">
        <v>67</v>
      </c>
      <c r="F1515" s="7" t="s">
        <v>118</v>
      </c>
      <c r="G1515" s="7" t="s">
        <v>220</v>
      </c>
      <c r="H1515" s="7" t="s">
        <v>234</v>
      </c>
      <c r="I1515" s="7" t="s">
        <v>189</v>
      </c>
      <c r="J1515" s="7" t="s">
        <v>190</v>
      </c>
      <c r="K1515" s="7" t="s">
        <v>146</v>
      </c>
      <c r="L1515" s="7" t="s">
        <v>90</v>
      </c>
      <c r="M1515" s="7" t="str">
        <f t="shared" si="1868"/>
        <v>Couturière</v>
      </c>
      <c r="N1515" s="8">
        <v>45078</v>
      </c>
      <c r="P1515" s="7">
        <f t="shared" ref="P1515:P1578" ca="1" si="1934">IF(W1515="","",W1515-TODAY())</f>
        <v>25</v>
      </c>
      <c r="Q1515" s="8"/>
      <c r="R1515" s="7"/>
      <c r="S1515" s="7"/>
      <c r="T1515" s="9" t="s">
        <v>156</v>
      </c>
      <c r="U1515" s="7" t="str">
        <f t="shared" si="1879"/>
        <v>Contractuel</v>
      </c>
      <c r="V1515" s="8">
        <v>45689</v>
      </c>
      <c r="W1515" s="8">
        <f>VLOOKUP(B1515,[1]BASE!$A:$Q,17,0)</f>
        <v>45747</v>
      </c>
      <c r="X1515" s="8"/>
      <c r="Y1515" s="8"/>
      <c r="Z1515" s="8">
        <v>45078</v>
      </c>
      <c r="AA1515" s="7">
        <f t="shared" si="1880"/>
        <v>6</v>
      </c>
      <c r="AB1515" s="7">
        <f t="shared" si="1881"/>
        <v>2023</v>
      </c>
      <c r="AC1515" s="7">
        <f t="shared" si="1882"/>
        <v>2027</v>
      </c>
      <c r="AD1515" s="10" t="e">
        <f t="shared" ref="AD1515:AD1578" ca="1" si="1935">IF(#REF!="Non",(DAYS360(N1515,Q1515)/360),(DAYS360(N1515,TODAY())/360))</f>
        <v>#REF!</v>
      </c>
      <c r="AE1515" s="10" t="e">
        <f t="shared" ca="1" si="1884"/>
        <v>#REF!</v>
      </c>
      <c r="AF1515" s="8">
        <v>34085</v>
      </c>
      <c r="AG1515" s="11">
        <f t="shared" ca="1" si="1885"/>
        <v>31.882191780821916</v>
      </c>
      <c r="AH1515" s="10" t="str">
        <f t="shared" ca="1" si="1886"/>
        <v>&gt;25&lt; 35</v>
      </c>
      <c r="AI1515" s="12">
        <v>17672892</v>
      </c>
      <c r="AJ1515" s="13" t="s">
        <v>79</v>
      </c>
      <c r="AK1515" s="12" t="s">
        <v>6006</v>
      </c>
      <c r="AL1515" s="8">
        <v>41585</v>
      </c>
      <c r="AM1515" s="7" t="s">
        <v>75</v>
      </c>
      <c r="AN1515" s="7" t="s">
        <v>109</v>
      </c>
      <c r="AQ1515">
        <v>3</v>
      </c>
      <c r="AR1515" s="14">
        <v>2</v>
      </c>
      <c r="AS1515" s="15">
        <f t="shared" si="1887"/>
        <v>45808.5</v>
      </c>
      <c r="AT1515" s="14" t="s">
        <v>163</v>
      </c>
      <c r="AU1515" s="12">
        <v>3.3069999999999999</v>
      </c>
      <c r="AV1515" s="17" t="s">
        <v>92</v>
      </c>
      <c r="AW1515" s="18">
        <v>11109</v>
      </c>
      <c r="AX1515" s="19">
        <v>30082708108</v>
      </c>
      <c r="AY1515" s="17">
        <v>17</v>
      </c>
      <c r="AZ1515" s="14" t="s">
        <v>152</v>
      </c>
      <c r="BA1515" s="20" t="str">
        <f t="shared" si="1888"/>
        <v>04111093008270810817</v>
      </c>
      <c r="BB1515" s="31">
        <f t="shared" si="1889"/>
        <v>20</v>
      </c>
      <c r="BC1515" s="22" t="s">
        <v>5996</v>
      </c>
      <c r="BD1515" s="23" t="s">
        <v>482</v>
      </c>
      <c r="BF1515" s="8"/>
      <c r="BG1515" s="32">
        <v>22499418</v>
      </c>
      <c r="BH1515" s="32">
        <v>24571831</v>
      </c>
      <c r="BI1515" s="32"/>
      <c r="BJ1515" t="s">
        <v>3035</v>
      </c>
      <c r="BK1515" s="14" t="str">
        <f t="shared" si="1910"/>
        <v>A-JFU</v>
      </c>
      <c r="BL1515" s="14" t="s">
        <v>595</v>
      </c>
      <c r="BM1515" s="25"/>
      <c r="BN1515" s="26" t="str">
        <f>BA1515</f>
        <v>04111093008270810817</v>
      </c>
      <c r="BO1515" s="27" t="str">
        <f>D1515</f>
        <v>FERCHICHI RABII</v>
      </c>
      <c r="BP1515" s="26">
        <f>B1515</f>
        <v>1517</v>
      </c>
      <c r="BQ1515" s="28"/>
    </row>
    <row r="1516" spans="1:69" x14ac:dyDescent="0.25">
      <c r="A1516" t="str">
        <f>VLOOKUP(B1516,[2]RH!$B:$BV,72,0)</f>
        <v>si</v>
      </c>
      <c r="B1516" s="6">
        <v>1518</v>
      </c>
      <c r="C1516" s="7" t="s">
        <v>168</v>
      </c>
      <c r="D1516" s="7" t="s">
        <v>6007</v>
      </c>
      <c r="E1516" s="7" t="s">
        <v>67</v>
      </c>
      <c r="F1516" s="7" t="s">
        <v>118</v>
      </c>
      <c r="G1516" s="7" t="s">
        <v>220</v>
      </c>
      <c r="H1516" s="80">
        <v>965</v>
      </c>
      <c r="I1516" s="7" t="s">
        <v>280</v>
      </c>
      <c r="J1516" s="7" t="s">
        <v>281</v>
      </c>
      <c r="K1516" s="7" t="s">
        <v>146</v>
      </c>
      <c r="L1516" s="7" t="s">
        <v>90</v>
      </c>
      <c r="M1516" s="7" t="str">
        <f t="shared" si="1868"/>
        <v>Couturière</v>
      </c>
      <c r="N1516" s="8">
        <v>45079</v>
      </c>
      <c r="P1516" s="7">
        <f t="shared" ca="1" si="1934"/>
        <v>25</v>
      </c>
      <c r="Q1516" s="8"/>
      <c r="R1516" s="7"/>
      <c r="S1516" s="7"/>
      <c r="T1516" s="9" t="s">
        <v>156</v>
      </c>
      <c r="U1516" s="7" t="str">
        <f t="shared" si="1879"/>
        <v>Contractuel</v>
      </c>
      <c r="V1516" s="8">
        <v>45689</v>
      </c>
      <c r="W1516" s="8">
        <f>VLOOKUP(B1516,[1]BASE!$A:$Q,17,0)</f>
        <v>45747</v>
      </c>
      <c r="X1516" s="8"/>
      <c r="Y1516" s="8"/>
      <c r="Z1516" s="8">
        <v>45079</v>
      </c>
      <c r="AA1516" s="7">
        <f t="shared" si="1880"/>
        <v>6</v>
      </c>
      <c r="AB1516" s="7">
        <f t="shared" si="1881"/>
        <v>2023</v>
      </c>
      <c r="AC1516" s="7">
        <f t="shared" si="1882"/>
        <v>2027</v>
      </c>
      <c r="AD1516" s="10" t="e">
        <f t="shared" ref="AD1516:AD1579" ca="1" si="1936">IF(#REF!="Non",(DAYS360(N1516,Q1516)/360),(DAYS360(N1516,TODAY())/360))</f>
        <v>#REF!</v>
      </c>
      <c r="AE1516" s="10" t="e">
        <f t="shared" ca="1" si="1884"/>
        <v>#REF!</v>
      </c>
      <c r="AF1516" s="8">
        <v>26171</v>
      </c>
      <c r="AG1516" s="11">
        <f t="shared" ca="1" si="1885"/>
        <v>53.564383561643837</v>
      </c>
      <c r="AH1516" s="10" t="str">
        <f t="shared" ca="1" si="1886"/>
        <v>&gt;45&lt; 55</v>
      </c>
      <c r="AI1516" s="12">
        <v>11651239</v>
      </c>
      <c r="AJ1516" s="40" t="s">
        <v>213</v>
      </c>
      <c r="AK1516" s="12" t="s">
        <v>6008</v>
      </c>
      <c r="AL1516" s="8">
        <v>38377</v>
      </c>
      <c r="AM1516" s="7" t="s">
        <v>108</v>
      </c>
      <c r="AN1516" s="7" t="s">
        <v>76</v>
      </c>
      <c r="AO1516">
        <v>0</v>
      </c>
      <c r="AQ1516">
        <v>3</v>
      </c>
      <c r="AR1516" s="14">
        <v>2</v>
      </c>
      <c r="AS1516" s="15">
        <f t="shared" si="1887"/>
        <v>45809.5</v>
      </c>
      <c r="AT1516" s="14" t="s">
        <v>163</v>
      </c>
      <c r="AU1516" s="12">
        <v>3.5</v>
      </c>
      <c r="AV1516" s="17">
        <v>17</v>
      </c>
      <c r="AW1516" s="18" t="s">
        <v>201</v>
      </c>
      <c r="AX1516" s="19" t="s">
        <v>6009</v>
      </c>
      <c r="AY1516" s="17">
        <v>23</v>
      </c>
      <c r="AZ1516" s="14" t="s">
        <v>203</v>
      </c>
      <c r="BA1516" s="20" t="str">
        <f t="shared" si="1888"/>
        <v>17001000000328447523</v>
      </c>
      <c r="BB1516" s="31">
        <f t="shared" si="1889"/>
        <v>20</v>
      </c>
      <c r="BC1516" s="22" t="s">
        <v>5233</v>
      </c>
      <c r="BD1516" s="23" t="s">
        <v>115</v>
      </c>
      <c r="BF1516" s="8">
        <v>45097</v>
      </c>
      <c r="BG1516" s="32">
        <v>90422056</v>
      </c>
      <c r="BH1516" s="32">
        <v>51607804</v>
      </c>
      <c r="BI1516" s="32"/>
      <c r="BJ1516" t="s">
        <v>4896</v>
      </c>
      <c r="BK1516" s="14" t="str">
        <f t="shared" si="1910"/>
        <v>B-965</v>
      </c>
      <c r="BL1516" s="14" t="s">
        <v>595</v>
      </c>
      <c r="BM1516" s="25"/>
      <c r="BN1516" s="26" t="str">
        <f>BA1516</f>
        <v>17001000000328447523</v>
      </c>
      <c r="BO1516" s="27" t="str">
        <f>D1516</f>
        <v>HOSNI SAMIA</v>
      </c>
      <c r="BP1516" s="26">
        <f>B1516</f>
        <v>1518</v>
      </c>
      <c r="BQ1516" s="28"/>
    </row>
    <row r="1517" spans="1:69" x14ac:dyDescent="0.25">
      <c r="A1517" t="str">
        <f>VLOOKUP(B1517,[2]RH!$B:$BV,72,0)</f>
        <v>si</v>
      </c>
      <c r="B1517" s="6">
        <v>1519</v>
      </c>
      <c r="C1517" s="7" t="s">
        <v>168</v>
      </c>
      <c r="D1517" s="7" t="s">
        <v>6010</v>
      </c>
      <c r="E1517" s="7" t="s">
        <v>67</v>
      </c>
      <c r="F1517" s="7" t="s">
        <v>118</v>
      </c>
      <c r="G1517" s="7" t="s">
        <v>220</v>
      </c>
      <c r="H1517" s="45" t="s">
        <v>562</v>
      </c>
      <c r="I1517" s="7" t="s">
        <v>579</v>
      </c>
      <c r="J1517" s="7" t="s">
        <v>281</v>
      </c>
      <c r="K1517" s="7" t="s">
        <v>146</v>
      </c>
      <c r="L1517" s="7" t="s">
        <v>90</v>
      </c>
      <c r="M1517" s="7" t="str">
        <f t="shared" si="1868"/>
        <v>Couturière</v>
      </c>
      <c r="N1517" s="8">
        <v>45078</v>
      </c>
      <c r="P1517" s="7">
        <f t="shared" ca="1" si="1934"/>
        <v>25</v>
      </c>
      <c r="Q1517" s="8"/>
      <c r="R1517" s="7"/>
      <c r="S1517" s="7"/>
      <c r="T1517" s="9" t="s">
        <v>156</v>
      </c>
      <c r="U1517" s="7" t="str">
        <f t="shared" si="1879"/>
        <v>Contractuel</v>
      </c>
      <c r="V1517" s="8">
        <v>45689</v>
      </c>
      <c r="W1517" s="8">
        <f>VLOOKUP(B1517,[1]BASE!$A:$Q,17,0)</f>
        <v>45747</v>
      </c>
      <c r="X1517" s="8"/>
      <c r="Y1517" s="8"/>
      <c r="Z1517" s="8">
        <v>45078</v>
      </c>
      <c r="AA1517" s="7">
        <f t="shared" si="1880"/>
        <v>6</v>
      </c>
      <c r="AB1517" s="7">
        <f t="shared" si="1881"/>
        <v>2023</v>
      </c>
      <c r="AC1517" s="7">
        <f t="shared" si="1882"/>
        <v>2027</v>
      </c>
      <c r="AD1517" s="10" t="e">
        <f t="shared" ref="AD1517:AD1580" ca="1" si="1937">IF(#REF!="Non",(DAYS360(N1517,Q1517)/360),(DAYS360(N1517,TODAY())/360))</f>
        <v>#REF!</v>
      </c>
      <c r="AE1517" s="10" t="e">
        <f t="shared" ca="1" si="1884"/>
        <v>#REF!</v>
      </c>
      <c r="AF1517" s="8">
        <v>26826</v>
      </c>
      <c r="AG1517" s="11">
        <f t="shared" ca="1" si="1885"/>
        <v>51.769863013698632</v>
      </c>
      <c r="AH1517" s="10" t="str">
        <f t="shared" ca="1" si="1886"/>
        <v>&gt;45&lt; 55</v>
      </c>
      <c r="AI1517" s="12">
        <v>11588979</v>
      </c>
      <c r="AJ1517" s="13" t="s">
        <v>79</v>
      </c>
      <c r="AK1517" s="12" t="s">
        <v>6011</v>
      </c>
      <c r="AL1517" s="8">
        <v>44890</v>
      </c>
      <c r="AM1517" s="7" t="s">
        <v>108</v>
      </c>
      <c r="AN1517" s="7" t="s">
        <v>76</v>
      </c>
      <c r="AO1517">
        <v>3</v>
      </c>
      <c r="AQ1517">
        <v>3</v>
      </c>
      <c r="AR1517" s="14">
        <v>2</v>
      </c>
      <c r="AS1517" s="15">
        <f t="shared" si="1887"/>
        <v>45808.5</v>
      </c>
      <c r="AT1517" s="14" t="s">
        <v>163</v>
      </c>
      <c r="AU1517" s="12">
        <v>3.5</v>
      </c>
      <c r="AV1517" s="17">
        <v>17</v>
      </c>
      <c r="AW1517" s="18" t="s">
        <v>201</v>
      </c>
      <c r="AX1517" s="19" t="s">
        <v>6012</v>
      </c>
      <c r="AY1517" s="17">
        <v>58</v>
      </c>
      <c r="AZ1517" s="14" t="s">
        <v>203</v>
      </c>
      <c r="BA1517" s="20" t="str">
        <f t="shared" si="1888"/>
        <v>17001000000289837158</v>
      </c>
      <c r="BB1517" s="31">
        <f t="shared" si="1889"/>
        <v>20</v>
      </c>
      <c r="BC1517" s="22" t="s">
        <v>6013</v>
      </c>
      <c r="BD1517" s="23" t="s">
        <v>341</v>
      </c>
      <c r="BF1517" s="8"/>
      <c r="BG1517" s="32">
        <v>50722730</v>
      </c>
      <c r="BH1517" s="32">
        <v>98613220</v>
      </c>
      <c r="BI1517" s="32"/>
      <c r="BJ1517" t="s">
        <v>5995</v>
      </c>
      <c r="BK1517" s="14" t="str">
        <f t="shared" si="1910"/>
        <v>B-P6 AR</v>
      </c>
      <c r="BL1517" s="14" t="s">
        <v>595</v>
      </c>
      <c r="BM1517" s="25"/>
      <c r="BN1517" s="26" t="str">
        <f>BA1517</f>
        <v>17001000000289837158</v>
      </c>
      <c r="BO1517" s="27" t="str">
        <f>D1517</f>
        <v>GHARBI LAMIA</v>
      </c>
      <c r="BP1517" s="26">
        <f>B1517</f>
        <v>1519</v>
      </c>
      <c r="BQ1517" s="28"/>
    </row>
    <row r="1518" spans="1:69" x14ac:dyDescent="0.25">
      <c r="A1518" t="str">
        <f>VLOOKUP(B1518,[2]RH!$B:$BV,72,0)</f>
        <v>Non-Actif</v>
      </c>
      <c r="B1518" s="6">
        <v>1520</v>
      </c>
      <c r="C1518" s="7" t="s">
        <v>168</v>
      </c>
      <c r="D1518" s="39" t="s">
        <v>6014</v>
      </c>
      <c r="E1518" s="7" t="s">
        <v>67</v>
      </c>
      <c r="F1518" s="7" t="s">
        <v>118</v>
      </c>
      <c r="G1518" s="7" t="s">
        <v>3299</v>
      </c>
      <c r="H1518" s="7" t="s">
        <v>562</v>
      </c>
      <c r="I1518" s="7" t="s">
        <v>2919</v>
      </c>
      <c r="J1518" s="7" t="s">
        <v>190</v>
      </c>
      <c r="K1518" s="7" t="s">
        <v>146</v>
      </c>
      <c r="L1518" s="7" t="s">
        <v>90</v>
      </c>
      <c r="M1518" s="7" t="str">
        <f t="shared" si="1868"/>
        <v>CAMPO</v>
      </c>
      <c r="N1518" s="8">
        <v>45078</v>
      </c>
      <c r="P1518" s="7">
        <f t="shared" ca="1" si="1934"/>
        <v>-340</v>
      </c>
      <c r="Q1518" s="8">
        <v>45353</v>
      </c>
      <c r="R1518" s="7" t="s">
        <v>2087</v>
      </c>
      <c r="S1518" s="7"/>
      <c r="T1518" s="9" t="s">
        <v>156</v>
      </c>
      <c r="U1518" s="7" t="str">
        <f t="shared" si="1879"/>
        <v>Contractuel</v>
      </c>
      <c r="V1518" s="8">
        <v>45323</v>
      </c>
      <c r="W1518" s="8">
        <v>45382</v>
      </c>
      <c r="X1518" s="8"/>
      <c r="Y1518" s="8"/>
      <c r="Z1518" s="8">
        <v>45078</v>
      </c>
      <c r="AA1518" s="7">
        <f t="shared" si="1880"/>
        <v>6</v>
      </c>
      <c r="AB1518" s="7">
        <f t="shared" si="1881"/>
        <v>2023</v>
      </c>
      <c r="AC1518" s="7">
        <f t="shared" si="1882"/>
        <v>2027</v>
      </c>
      <c r="AD1518" s="10" t="e">
        <f t="shared" ref="AD1518:AD1581" ca="1" si="1938">IF(#REF!="Non",(DAYS360(N1518,Q1518)/360),(DAYS360(N1518,TODAY())/360))</f>
        <v>#REF!</v>
      </c>
      <c r="AE1518" s="10" t="e">
        <f t="shared" ca="1" si="1884"/>
        <v>#REF!</v>
      </c>
      <c r="AF1518" s="8">
        <v>32181</v>
      </c>
      <c r="AG1518" s="11">
        <f t="shared" ca="1" si="1885"/>
        <v>37.098630136986301</v>
      </c>
      <c r="AH1518" s="10" t="str">
        <f t="shared" ca="1" si="1886"/>
        <v>&gt;35&lt; 45</v>
      </c>
      <c r="AI1518" s="12">
        <v>17659505</v>
      </c>
      <c r="AJ1518" s="13" t="s">
        <v>92</v>
      </c>
      <c r="AK1518" s="12" t="s">
        <v>6015</v>
      </c>
      <c r="AL1518" s="8">
        <v>42245</v>
      </c>
      <c r="AM1518" s="7" t="s">
        <v>108</v>
      </c>
      <c r="AN1518" s="7" t="s">
        <v>76</v>
      </c>
      <c r="AO1518">
        <v>2</v>
      </c>
      <c r="AQ1518" s="14">
        <v>3</v>
      </c>
      <c r="AR1518" s="14">
        <v>1</v>
      </c>
      <c r="AS1518" s="15">
        <f t="shared" si="1887"/>
        <v>45443.25</v>
      </c>
      <c r="AT1518" s="14" t="s">
        <v>163</v>
      </c>
      <c r="AU1518" s="12">
        <v>3.5</v>
      </c>
      <c r="AV1518" s="17">
        <v>17</v>
      </c>
      <c r="AW1518" s="18" t="s">
        <v>201</v>
      </c>
      <c r="AX1518" s="19" t="s">
        <v>6016</v>
      </c>
      <c r="AY1518" s="17">
        <v>59</v>
      </c>
      <c r="AZ1518" s="14" t="s">
        <v>203</v>
      </c>
      <c r="BA1518" s="20" t="str">
        <f t="shared" si="1888"/>
        <v>17001000000327951659</v>
      </c>
      <c r="BB1518" s="31">
        <f t="shared" si="1889"/>
        <v>20</v>
      </c>
      <c r="BC1518" s="22" t="s">
        <v>6017</v>
      </c>
      <c r="BD1518" s="23" t="s">
        <v>341</v>
      </c>
      <c r="BF1518" s="8">
        <v>45176</v>
      </c>
      <c r="BG1518" s="32">
        <v>58078659</v>
      </c>
      <c r="BH1518" s="32">
        <v>58048629</v>
      </c>
      <c r="BI1518" s="32"/>
      <c r="BJ1518" t="s">
        <v>6018</v>
      </c>
      <c r="BK1518" s="14" t="str">
        <f t="shared" si="1910"/>
        <v>A-P6 AR</v>
      </c>
      <c r="BL1518" s="14" t="s">
        <v>595</v>
      </c>
      <c r="BM1518" s="25"/>
      <c r="BN1518" s="26"/>
      <c r="BO1518" s="27"/>
      <c r="BP1518" s="26"/>
      <c r="BQ1518" s="28"/>
    </row>
    <row r="1519" spans="1:69" x14ac:dyDescent="0.25">
      <c r="A1519" t="str">
        <f>VLOOKUP(B1519,[2]RH!$B:$BV,72,0)</f>
        <v>Non-Actif</v>
      </c>
      <c r="B1519" s="6">
        <v>1521</v>
      </c>
      <c r="C1519" s="7" t="s">
        <v>168</v>
      </c>
      <c r="D1519" s="7" t="s">
        <v>6019</v>
      </c>
      <c r="E1519" s="7" t="s">
        <v>67</v>
      </c>
      <c r="F1519" s="7" t="s">
        <v>118</v>
      </c>
      <c r="G1519" s="7" t="s">
        <v>220</v>
      </c>
      <c r="H1519" s="80" t="s">
        <v>2342</v>
      </c>
      <c r="I1519" s="7" t="s">
        <v>579</v>
      </c>
      <c r="J1519" s="7" t="s">
        <v>281</v>
      </c>
      <c r="K1519" s="7" t="s">
        <v>146</v>
      </c>
      <c r="L1519" s="7" t="s">
        <v>90</v>
      </c>
      <c r="M1519" s="7" t="str">
        <f t="shared" si="1868"/>
        <v>Couturière</v>
      </c>
      <c r="N1519" s="8">
        <v>45078</v>
      </c>
      <c r="P1519" s="7">
        <f t="shared" ca="1" si="1934"/>
        <v>-553</v>
      </c>
      <c r="Q1519" s="8">
        <v>45154</v>
      </c>
      <c r="R1519" s="7" t="s">
        <v>5378</v>
      </c>
      <c r="S1519" s="7"/>
      <c r="T1519" s="9" t="s">
        <v>156</v>
      </c>
      <c r="U1519" s="7" t="str">
        <f t="shared" si="1879"/>
        <v>Contractuel</v>
      </c>
      <c r="V1519" s="8">
        <v>45139</v>
      </c>
      <c r="W1519" s="8">
        <v>45169</v>
      </c>
      <c r="X1519" s="8"/>
      <c r="Y1519" s="8"/>
      <c r="Z1519" s="8">
        <v>45078</v>
      </c>
      <c r="AA1519" s="7">
        <f t="shared" si="1880"/>
        <v>6</v>
      </c>
      <c r="AB1519" s="7">
        <f t="shared" si="1881"/>
        <v>2023</v>
      </c>
      <c r="AC1519" s="7">
        <f t="shared" si="1882"/>
        <v>2027</v>
      </c>
      <c r="AD1519" s="10" t="e">
        <f t="shared" ref="AD1519:AD1582" ca="1" si="1939">IF(#REF!="Non",(DAYS360(N1519,Q1519)/360),(DAYS360(N1519,TODAY())/360))</f>
        <v>#REF!</v>
      </c>
      <c r="AE1519" s="10" t="e">
        <f t="shared" ca="1" si="1884"/>
        <v>#REF!</v>
      </c>
      <c r="AF1519" s="8">
        <v>31454</v>
      </c>
      <c r="AG1519" s="11">
        <f t="shared" ca="1" si="1885"/>
        <v>39.090410958904108</v>
      </c>
      <c r="AH1519" s="10" t="str">
        <f t="shared" ca="1" si="1886"/>
        <v>&gt;35&lt; 45</v>
      </c>
      <c r="AI1519" s="12">
        <v>12163690</v>
      </c>
      <c r="AJ1519" s="13" t="s">
        <v>150</v>
      </c>
      <c r="AK1519" s="12" t="s">
        <v>6020</v>
      </c>
      <c r="AL1519" s="8">
        <v>43864</v>
      </c>
      <c r="AM1519" s="7" t="s">
        <v>108</v>
      </c>
      <c r="AN1519" s="7" t="s">
        <v>76</v>
      </c>
      <c r="AO1519">
        <v>3</v>
      </c>
      <c r="AQ1519" s="14">
        <v>3</v>
      </c>
      <c r="AR1519" s="14">
        <v>1</v>
      </c>
      <c r="AS1519" s="15">
        <f t="shared" si="1887"/>
        <v>45443.25</v>
      </c>
      <c r="AT1519" s="14" t="s">
        <v>163</v>
      </c>
      <c r="AU1519" s="12">
        <v>3.5</v>
      </c>
      <c r="AV1519" s="17">
        <v>17</v>
      </c>
      <c r="AW1519" s="18">
        <v>20600</v>
      </c>
      <c r="AX1519" s="19" t="s">
        <v>6021</v>
      </c>
      <c r="AY1519" s="17">
        <v>58</v>
      </c>
      <c r="AZ1519" s="14" t="s">
        <v>203</v>
      </c>
      <c r="BA1519" s="20" t="str">
        <f t="shared" si="1888"/>
        <v>17206000000059591158</v>
      </c>
      <c r="BB1519" s="31">
        <f t="shared" si="1889"/>
        <v>20</v>
      </c>
      <c r="BC1519" s="22" t="s">
        <v>6022</v>
      </c>
      <c r="BD1519" s="23" t="s">
        <v>491</v>
      </c>
      <c r="BF1519" s="8"/>
      <c r="BG1519" s="32">
        <v>23595189</v>
      </c>
      <c r="BH1519" s="32">
        <v>20772956</v>
      </c>
      <c r="BI1519" s="32"/>
      <c r="BJ1519" t="s">
        <v>6023</v>
      </c>
      <c r="BK1519" s="14" t="str">
        <f t="shared" si="1910"/>
        <v>B-P6</v>
      </c>
      <c r="BL1519" s="14" t="s">
        <v>595</v>
      </c>
      <c r="BM1519" s="25"/>
      <c r="BN1519" s="26"/>
      <c r="BO1519" s="27"/>
      <c r="BP1519" s="26"/>
      <c r="BQ1519" s="28"/>
    </row>
    <row r="1520" spans="1:69" x14ac:dyDescent="0.25">
      <c r="A1520" t="str">
        <f>VLOOKUP(B1520,[2]RH!$B:$BV,72,0)</f>
        <v>si</v>
      </c>
      <c r="B1520" s="6">
        <v>1522</v>
      </c>
      <c r="C1520" s="7" t="s">
        <v>168</v>
      </c>
      <c r="D1520" s="7" t="s">
        <v>6024</v>
      </c>
      <c r="E1520" s="7" t="s">
        <v>67</v>
      </c>
      <c r="F1520" s="7" t="s">
        <v>118</v>
      </c>
      <c r="G1520" s="7" t="s">
        <v>220</v>
      </c>
      <c r="H1520" s="80" t="s">
        <v>649</v>
      </c>
      <c r="I1520" s="7" t="s">
        <v>709</v>
      </c>
      <c r="J1520" s="7" t="s">
        <v>190</v>
      </c>
      <c r="K1520" s="7" t="s">
        <v>146</v>
      </c>
      <c r="L1520" s="7" t="s">
        <v>90</v>
      </c>
      <c r="M1520" s="7" t="str">
        <f t="shared" si="1868"/>
        <v>Couturière</v>
      </c>
      <c r="N1520" s="8">
        <v>45078</v>
      </c>
      <c r="P1520" s="7">
        <f t="shared" ca="1" si="1934"/>
        <v>25</v>
      </c>
      <c r="Q1520" s="8"/>
      <c r="R1520" s="7"/>
      <c r="S1520" s="7"/>
      <c r="T1520" s="9" t="s">
        <v>156</v>
      </c>
      <c r="U1520" s="7" t="str">
        <f t="shared" si="1879"/>
        <v>Contractuel</v>
      </c>
      <c r="V1520" s="8">
        <v>45689</v>
      </c>
      <c r="W1520" s="8">
        <f>VLOOKUP(B1520,[1]BASE!$A:$Q,17,0)</f>
        <v>45747</v>
      </c>
      <c r="X1520" s="8"/>
      <c r="Y1520" s="8"/>
      <c r="Z1520" s="8">
        <v>45078</v>
      </c>
      <c r="AA1520" s="7">
        <f t="shared" si="1880"/>
        <v>6</v>
      </c>
      <c r="AB1520" s="7">
        <f t="shared" si="1881"/>
        <v>2023</v>
      </c>
      <c r="AC1520" s="7">
        <f t="shared" si="1882"/>
        <v>2027</v>
      </c>
      <c r="AD1520" s="10" t="e">
        <f t="shared" ref="AD1520:AD1583" ca="1" si="1940">IF(#REF!="Non",(DAYS360(N1520,Q1520)/360),(DAYS360(N1520,TODAY())/360))</f>
        <v>#REF!</v>
      </c>
      <c r="AE1520" s="10" t="e">
        <f t="shared" ca="1" si="1884"/>
        <v>#REF!</v>
      </c>
      <c r="AF1520" s="8">
        <v>29029</v>
      </c>
      <c r="AG1520" s="11">
        <f t="shared" ca="1" si="1885"/>
        <v>45.734246575342468</v>
      </c>
      <c r="AH1520" s="10" t="str">
        <f t="shared" ca="1" si="1886"/>
        <v>&gt;45&lt; 55</v>
      </c>
      <c r="AI1520" s="12">
        <v>12259428</v>
      </c>
      <c r="AJ1520" s="13" t="s">
        <v>192</v>
      </c>
      <c r="AK1520" s="12" t="s">
        <v>6025</v>
      </c>
      <c r="AL1520" s="8">
        <v>36411</v>
      </c>
      <c r="AM1520" s="7" t="s">
        <v>108</v>
      </c>
      <c r="AN1520" s="7" t="s">
        <v>76</v>
      </c>
      <c r="AO1520">
        <v>1</v>
      </c>
      <c r="AQ1520">
        <v>3</v>
      </c>
      <c r="AR1520" s="14">
        <v>2</v>
      </c>
      <c r="AS1520" s="15">
        <f t="shared" si="1887"/>
        <v>45808.5</v>
      </c>
      <c r="AT1520" s="14" t="s">
        <v>163</v>
      </c>
      <c r="AU1520" s="12">
        <v>3.5</v>
      </c>
      <c r="AV1520" s="17" t="s">
        <v>92</v>
      </c>
      <c r="AW1520" s="18" t="s">
        <v>6026</v>
      </c>
      <c r="AX1520" s="19" t="s">
        <v>6027</v>
      </c>
      <c r="AY1520" s="17">
        <v>45</v>
      </c>
      <c r="AZ1520" s="14" t="s">
        <v>152</v>
      </c>
      <c r="BA1520" s="20" t="str">
        <f t="shared" si="1888"/>
        <v>04071156008274056445</v>
      </c>
      <c r="BB1520" s="31">
        <f t="shared" si="1889"/>
        <v>20</v>
      </c>
      <c r="BC1520" s="22" t="s">
        <v>6028</v>
      </c>
      <c r="BD1520" s="23" t="s">
        <v>115</v>
      </c>
      <c r="BF1520" s="8"/>
      <c r="BG1520" s="32">
        <v>26147727</v>
      </c>
      <c r="BH1520" s="32">
        <v>25791471</v>
      </c>
      <c r="BI1520" s="32"/>
      <c r="BJ1520" t="s">
        <v>3460</v>
      </c>
      <c r="BK1520" s="14" t="str">
        <f t="shared" si="1910"/>
        <v>A-Panda</v>
      </c>
      <c r="BL1520" s="14" t="s">
        <v>595</v>
      </c>
      <c r="BM1520" s="25"/>
      <c r="BN1520" s="26" t="str">
        <f>BA1520</f>
        <v>04071156008274056445</v>
      </c>
      <c r="BO1520" s="27" t="str">
        <f>D1520</f>
        <v>ELAARFAWI HOUWAYDA</v>
      </c>
      <c r="BP1520" s="26">
        <f>B1520</f>
        <v>1522</v>
      </c>
      <c r="BQ1520" s="28"/>
    </row>
    <row r="1521" spans="1:69" x14ac:dyDescent="0.25">
      <c r="A1521" t="str">
        <f>VLOOKUP(B1521,[2]RH!$B:$BV,72,0)</f>
        <v>Non-Actif</v>
      </c>
      <c r="B1521" s="6">
        <v>1523</v>
      </c>
      <c r="C1521" s="7" t="s">
        <v>65</v>
      </c>
      <c r="D1521" s="7" t="s">
        <v>6029</v>
      </c>
      <c r="E1521" s="7" t="s">
        <v>67</v>
      </c>
      <c r="F1521" s="7" t="s">
        <v>135</v>
      </c>
      <c r="G1521" s="7" t="s">
        <v>2994</v>
      </c>
      <c r="H1521" s="80"/>
      <c r="I1521" s="7"/>
      <c r="J1521" s="7"/>
      <c r="K1521" s="7" t="s">
        <v>70</v>
      </c>
      <c r="L1521" s="7" t="s">
        <v>4877</v>
      </c>
      <c r="M1521" s="7" t="str">
        <f t="shared" si="1868"/>
        <v>CHEF DE PROJET</v>
      </c>
      <c r="N1521" s="8">
        <v>45078</v>
      </c>
      <c r="O1521" s="8"/>
      <c r="P1521" s="7" t="str">
        <f t="shared" ca="1" si="1934"/>
        <v/>
      </c>
      <c r="Q1521" s="8">
        <v>45609</v>
      </c>
      <c r="R1521" s="7" t="s">
        <v>1909</v>
      </c>
      <c r="S1521" s="7"/>
      <c r="T1521" s="9" t="s">
        <v>72</v>
      </c>
      <c r="U1521" s="7" t="str">
        <f t="shared" si="1879"/>
        <v>Titulaire</v>
      </c>
      <c r="V1521" s="8">
        <v>45078</v>
      </c>
      <c r="W1521" s="8"/>
      <c r="X1521" s="8"/>
      <c r="Y1521" s="8"/>
      <c r="Z1521" s="8">
        <v>45078</v>
      </c>
      <c r="AA1521" s="7">
        <f t="shared" si="1880"/>
        <v>6</v>
      </c>
      <c r="AB1521" s="7">
        <f t="shared" si="1881"/>
        <v>2023</v>
      </c>
      <c r="AC1521" s="7">
        <f t="shared" si="1882"/>
        <v>2027</v>
      </c>
      <c r="AD1521" s="10" t="e">
        <f t="shared" ref="AD1521:AD1584" ca="1" si="1941">IF(#REF!="Non",(DAYS360(N1521,Q1521)/360),(DAYS360(N1521,TODAY())/360))</f>
        <v>#REF!</v>
      </c>
      <c r="AE1521" s="10" t="e">
        <f t="shared" ca="1" si="1884"/>
        <v>#REF!</v>
      </c>
      <c r="AF1521" s="8">
        <v>29053</v>
      </c>
      <c r="AG1521" s="11">
        <f t="shared" ca="1" si="1885"/>
        <v>45.668493150684931</v>
      </c>
      <c r="AH1521" s="10" t="str">
        <f t="shared" ca="1" si="1886"/>
        <v>&gt;45&lt; 55</v>
      </c>
      <c r="AI1521" s="12">
        <v>12782587</v>
      </c>
      <c r="AJ1521" s="40" t="s">
        <v>213</v>
      </c>
      <c r="AK1521" s="12" t="s">
        <v>6030</v>
      </c>
      <c r="AL1521" s="8">
        <v>43664</v>
      </c>
      <c r="AM1521" s="7" t="s">
        <v>75</v>
      </c>
      <c r="AN1521" s="7" t="s">
        <v>109</v>
      </c>
      <c r="AQ1521">
        <v>15</v>
      </c>
      <c r="AR1521" s="14">
        <v>2</v>
      </c>
      <c r="AS1521" s="15">
        <f t="shared" si="1887"/>
        <v>45808.5</v>
      </c>
      <c r="AT1521" s="14" t="s">
        <v>77</v>
      </c>
      <c r="AU1521" s="12">
        <v>3000</v>
      </c>
      <c r="AV1521" s="17" t="s">
        <v>150</v>
      </c>
      <c r="AW1521" s="18">
        <v>30900</v>
      </c>
      <c r="AX1521" s="19">
        <v>75105580438</v>
      </c>
      <c r="AY1521" s="17">
        <v>96</v>
      </c>
      <c r="AZ1521" s="14" t="s">
        <v>174</v>
      </c>
      <c r="BA1521" s="20" t="str">
        <f t="shared" si="1888"/>
        <v>07309007510558043896</v>
      </c>
      <c r="BB1521" s="31">
        <f t="shared" si="1889"/>
        <v>20</v>
      </c>
      <c r="BC1521" s="22" t="s">
        <v>6031</v>
      </c>
      <c r="BD1521" s="23" t="s">
        <v>1767</v>
      </c>
      <c r="BF1521" s="8">
        <v>45083</v>
      </c>
      <c r="BG1521" s="32"/>
      <c r="BH1521" s="32"/>
      <c r="BI1521" s="32">
        <v>98156743</v>
      </c>
      <c r="BK1521" s="14" t="str">
        <f t="shared" si="1910"/>
        <v>CADRE</v>
      </c>
      <c r="BL1521" s="14"/>
      <c r="BM1521" s="25"/>
      <c r="BN1521" s="26"/>
      <c r="BO1521" s="27"/>
      <c r="BP1521" s="26"/>
      <c r="BQ1521" s="28"/>
    </row>
    <row r="1522" spans="1:69" x14ac:dyDescent="0.25">
      <c r="A1522" t="str">
        <f>VLOOKUP(B1522,[2]RH!$B:$BV,72,0)</f>
        <v>Non-Actif</v>
      </c>
      <c r="B1522" s="6">
        <v>1524</v>
      </c>
      <c r="C1522" s="7" t="s">
        <v>65</v>
      </c>
      <c r="D1522" s="7" t="s">
        <v>6032</v>
      </c>
      <c r="E1522" s="7" t="s">
        <v>67</v>
      </c>
      <c r="F1522" s="7" t="s">
        <v>87</v>
      </c>
      <c r="G1522" s="7" t="s">
        <v>88</v>
      </c>
      <c r="H1522" s="80"/>
      <c r="I1522" s="7"/>
      <c r="J1522" s="7"/>
      <c r="K1522" s="7" t="s">
        <v>89</v>
      </c>
      <c r="L1522" s="7" t="s">
        <v>90</v>
      </c>
      <c r="M1522" s="7" t="str">
        <f t="shared" si="1868"/>
        <v>TECHNICIEN MAINTENANCE</v>
      </c>
      <c r="N1522" s="8">
        <v>45078</v>
      </c>
      <c r="P1522" s="7" t="str">
        <f t="shared" ca="1" si="1934"/>
        <v/>
      </c>
      <c r="Q1522" s="8">
        <v>45080</v>
      </c>
      <c r="R1522" s="7" t="s">
        <v>6033</v>
      </c>
      <c r="S1522" s="7"/>
      <c r="T1522" s="9" t="s">
        <v>72</v>
      </c>
      <c r="U1522" s="7" t="str">
        <f t="shared" si="1879"/>
        <v>Titulaire</v>
      </c>
      <c r="V1522" s="8">
        <v>45078</v>
      </c>
      <c r="W1522" s="8"/>
      <c r="X1522" s="8"/>
      <c r="Y1522" s="8"/>
      <c r="Z1522" s="8">
        <v>45078</v>
      </c>
      <c r="AA1522" s="7">
        <f t="shared" si="1880"/>
        <v>6</v>
      </c>
      <c r="AB1522" s="7">
        <f t="shared" si="1881"/>
        <v>2023</v>
      </c>
      <c r="AC1522" s="7">
        <f t="shared" si="1882"/>
        <v>2027</v>
      </c>
      <c r="AD1522" s="10" t="e">
        <f t="shared" ref="AD1522:AD1585" ca="1" si="1942">IF(#REF!="Non",(DAYS360(N1522,Q1522)/360),(DAYS360(N1522,TODAY())/360))</f>
        <v>#REF!</v>
      </c>
      <c r="AE1522" s="10" t="e">
        <f t="shared" ca="1" si="1884"/>
        <v>#REF!</v>
      </c>
      <c r="AF1522" s="8">
        <v>28950</v>
      </c>
      <c r="AG1522" s="11">
        <f t="shared" ca="1" si="1885"/>
        <v>45.950684931506849</v>
      </c>
      <c r="AH1522" s="10" t="str">
        <f t="shared" ca="1" si="1886"/>
        <v>&gt;45&lt; 55</v>
      </c>
      <c r="AI1522" s="106"/>
      <c r="AJ1522" s="13"/>
      <c r="AK1522" s="106" t="s">
        <v>6034</v>
      </c>
      <c r="AL1522" s="8">
        <v>42906</v>
      </c>
      <c r="AM1522" s="7" t="s">
        <v>75</v>
      </c>
      <c r="AN1522" s="7"/>
      <c r="AQ1522" s="14">
        <v>3</v>
      </c>
      <c r="AR1522" s="14">
        <v>1</v>
      </c>
      <c r="AS1522" s="15">
        <f t="shared" si="1887"/>
        <v>45443.25</v>
      </c>
      <c r="AT1522" s="14" t="s">
        <v>77</v>
      </c>
      <c r="AU1522" s="12">
        <v>1800</v>
      </c>
      <c r="AV1522" s="17"/>
      <c r="AW1522" s="18"/>
      <c r="AX1522" s="19"/>
      <c r="AY1522" s="17"/>
      <c r="AZ1522" s="14"/>
      <c r="BA1522" s="20" t="str">
        <f t="shared" si="1888"/>
        <v/>
      </c>
      <c r="BB1522" s="31">
        <f t="shared" si="1889"/>
        <v>0</v>
      </c>
      <c r="BC1522" s="22" t="s">
        <v>6035</v>
      </c>
      <c r="BD1522" s="23" t="s">
        <v>4809</v>
      </c>
      <c r="BF1522" s="8"/>
      <c r="BG1522" s="32"/>
      <c r="BH1522" s="32"/>
      <c r="BI1522" s="32"/>
      <c r="BK1522" s="14" t="str">
        <f t="shared" si="1910"/>
        <v>-</v>
      </c>
      <c r="BL1522" s="14"/>
      <c r="BM1522" s="25"/>
      <c r="BN1522" s="26"/>
      <c r="BO1522" s="27"/>
      <c r="BP1522" s="26"/>
      <c r="BQ1522" s="28"/>
    </row>
    <row r="1523" spans="1:69" x14ac:dyDescent="0.25">
      <c r="A1523" t="str">
        <f>VLOOKUP(B1523,[2]RH!$B:$BV,72,0)</f>
        <v>si</v>
      </c>
      <c r="B1523" s="6">
        <v>1525</v>
      </c>
      <c r="C1523" s="7" t="s">
        <v>65</v>
      </c>
      <c r="D1523" s="7" t="s">
        <v>6036</v>
      </c>
      <c r="E1523" s="7" t="s">
        <v>67</v>
      </c>
      <c r="F1523" s="7" t="s">
        <v>87</v>
      </c>
      <c r="G1523" s="7" t="s">
        <v>3908</v>
      </c>
      <c r="H1523" s="80" t="s">
        <v>87</v>
      </c>
      <c r="I1523" s="7"/>
      <c r="J1523" s="7"/>
      <c r="K1523" s="7" t="s">
        <v>89</v>
      </c>
      <c r="L1523" s="7" t="s">
        <v>90</v>
      </c>
      <c r="M1523" s="7" t="str">
        <f t="shared" si="1868"/>
        <v>TECHNICIEN MACHINE A COUDRE</v>
      </c>
      <c r="N1523" s="8">
        <v>45078</v>
      </c>
      <c r="P1523" s="7" t="str">
        <f t="shared" ca="1" si="1934"/>
        <v/>
      </c>
      <c r="Q1523" s="8"/>
      <c r="R1523" s="7"/>
      <c r="S1523" s="7"/>
      <c r="T1523" s="9" t="s">
        <v>72</v>
      </c>
      <c r="U1523" s="7" t="str">
        <f t="shared" si="1879"/>
        <v>Titulaire</v>
      </c>
      <c r="V1523" s="8">
        <v>45298</v>
      </c>
      <c r="W1523" s="8"/>
      <c r="X1523" s="8">
        <v>45078</v>
      </c>
      <c r="Y1523" s="8">
        <v>45297</v>
      </c>
      <c r="Z1523" s="8">
        <v>45078</v>
      </c>
      <c r="AA1523" s="7">
        <f t="shared" si="1880"/>
        <v>6</v>
      </c>
      <c r="AB1523" s="7">
        <f t="shared" si="1881"/>
        <v>2023</v>
      </c>
      <c r="AC1523" s="7">
        <f t="shared" si="1882"/>
        <v>2027</v>
      </c>
      <c r="AD1523" s="10" t="e">
        <f t="shared" ref="AD1523:AD1586" ca="1" si="1943">IF(#REF!="Non",(DAYS360(N1523,Q1523)/360),(DAYS360(N1523,TODAY())/360))</f>
        <v>#REF!</v>
      </c>
      <c r="AE1523" s="10" t="e">
        <f t="shared" ca="1" si="1884"/>
        <v>#REF!</v>
      </c>
      <c r="AF1523" s="8">
        <v>36476</v>
      </c>
      <c r="AG1523" s="11">
        <f t="shared" ca="1" si="1885"/>
        <v>25.331506849315069</v>
      </c>
      <c r="AH1523" s="10" t="str">
        <f t="shared" ca="1" si="1886"/>
        <v>&gt;25&lt; 35</v>
      </c>
      <c r="AI1523" s="12">
        <v>17756592</v>
      </c>
      <c r="AJ1523" s="13" t="s">
        <v>192</v>
      </c>
      <c r="AK1523" s="12" t="s">
        <v>6037</v>
      </c>
      <c r="AL1523" s="8">
        <v>43124</v>
      </c>
      <c r="AM1523" s="7" t="s">
        <v>75</v>
      </c>
      <c r="AN1523" s="7" t="s">
        <v>109</v>
      </c>
      <c r="AQ1523">
        <v>6</v>
      </c>
      <c r="AR1523" s="14">
        <v>2</v>
      </c>
      <c r="AS1523" s="15">
        <f t="shared" si="1887"/>
        <v>45808.5</v>
      </c>
      <c r="AT1523" s="14" t="s">
        <v>77</v>
      </c>
      <c r="AU1523" s="12">
        <v>600</v>
      </c>
      <c r="AV1523" s="17">
        <v>17</v>
      </c>
      <c r="AW1523" s="18" t="s">
        <v>201</v>
      </c>
      <c r="AX1523" s="19" t="s">
        <v>6038</v>
      </c>
      <c r="AY1523" s="17">
        <v>77</v>
      </c>
      <c r="AZ1523" s="14" t="s">
        <v>203</v>
      </c>
      <c r="BA1523" s="20" t="str">
        <f t="shared" si="1888"/>
        <v>17001000000308143677</v>
      </c>
      <c r="BB1523" s="31">
        <f t="shared" si="1889"/>
        <v>20</v>
      </c>
      <c r="BC1523" s="22" t="s">
        <v>6039</v>
      </c>
      <c r="BD1523" s="23" t="s">
        <v>341</v>
      </c>
      <c r="BF1523" s="8">
        <v>45083</v>
      </c>
      <c r="BG1523" s="32"/>
      <c r="BH1523" s="32"/>
      <c r="BI1523" s="32"/>
      <c r="BJ1523" t="s">
        <v>6040</v>
      </c>
      <c r="BK1523" s="14" t="str">
        <f t="shared" si="1910"/>
        <v>-MAINTENANCE</v>
      </c>
      <c r="BL1523" s="14" t="s">
        <v>198</v>
      </c>
      <c r="BM1523" s="25"/>
      <c r="BN1523" s="26"/>
      <c r="BO1523" s="27"/>
      <c r="BP1523" s="26"/>
      <c r="BQ1523" s="28"/>
    </row>
    <row r="1524" spans="1:69" x14ac:dyDescent="0.25">
      <c r="A1524" t="str">
        <f>VLOOKUP(B1524,[2]RH!$B:$BV,72,0)</f>
        <v>Non-Actif</v>
      </c>
      <c r="B1524" s="6">
        <v>1526</v>
      </c>
      <c r="C1524" s="7" t="s">
        <v>100</v>
      </c>
      <c r="D1524" s="7" t="s">
        <v>6041</v>
      </c>
      <c r="E1524" s="7" t="s">
        <v>67</v>
      </c>
      <c r="F1524" s="7" t="s">
        <v>118</v>
      </c>
      <c r="G1524" s="7" t="s">
        <v>5841</v>
      </c>
      <c r="H1524" s="80" t="s">
        <v>2342</v>
      </c>
      <c r="I1524" s="7" t="s">
        <v>2919</v>
      </c>
      <c r="J1524" s="7" t="s">
        <v>190</v>
      </c>
      <c r="K1524" s="7" t="s">
        <v>146</v>
      </c>
      <c r="L1524" s="7" t="s">
        <v>90</v>
      </c>
      <c r="M1524" s="7" t="str">
        <f t="shared" si="1868"/>
        <v>OPERATRICE SUR MACHINE AUTOMATIQUE</v>
      </c>
      <c r="N1524" s="8">
        <v>45082</v>
      </c>
      <c r="P1524" s="7">
        <f t="shared" ca="1" si="1934"/>
        <v>-553</v>
      </c>
      <c r="Q1524" s="8">
        <v>45175</v>
      </c>
      <c r="R1524" s="7" t="s">
        <v>1992</v>
      </c>
      <c r="S1524" s="7"/>
      <c r="T1524" s="9" t="s">
        <v>156</v>
      </c>
      <c r="U1524" s="7" t="str">
        <f t="shared" si="1879"/>
        <v>Contractuel</v>
      </c>
      <c r="V1524" s="8">
        <v>45139</v>
      </c>
      <c r="W1524" s="8">
        <v>45169</v>
      </c>
      <c r="X1524" s="8"/>
      <c r="Y1524" s="8"/>
      <c r="Z1524" s="8">
        <v>45082</v>
      </c>
      <c r="AA1524" s="7">
        <f t="shared" si="1880"/>
        <v>6</v>
      </c>
      <c r="AB1524" s="7">
        <f t="shared" si="1881"/>
        <v>2023</v>
      </c>
      <c r="AC1524" s="7">
        <f t="shared" si="1882"/>
        <v>2027</v>
      </c>
      <c r="AD1524" s="10" t="e">
        <f t="shared" ref="AD1524:AD1587" ca="1" si="1944">IF(#REF!="Non",(DAYS360(N1524,Q1524)/360),(DAYS360(N1524,TODAY())/360))</f>
        <v>#REF!</v>
      </c>
      <c r="AE1524" s="10" t="e">
        <f t="shared" ca="1" si="1884"/>
        <v>#REF!</v>
      </c>
      <c r="AF1524" s="8">
        <v>36739</v>
      </c>
      <c r="AG1524" s="11">
        <f t="shared" ca="1" si="1885"/>
        <v>24.610958904109587</v>
      </c>
      <c r="AH1524" s="10" t="str">
        <f t="shared" ca="1" si="1886"/>
        <v>&lt; 25</v>
      </c>
      <c r="AI1524" s="12"/>
      <c r="AJ1524" s="13"/>
      <c r="AK1524" s="12" t="s">
        <v>6042</v>
      </c>
      <c r="AL1524" s="8">
        <v>43378</v>
      </c>
      <c r="AM1524" s="7" t="s">
        <v>108</v>
      </c>
      <c r="AN1524" s="7" t="s">
        <v>109</v>
      </c>
      <c r="AQ1524" s="14">
        <v>3</v>
      </c>
      <c r="AR1524" s="14">
        <v>1</v>
      </c>
      <c r="AS1524" s="15">
        <f t="shared" si="1887"/>
        <v>45447.25</v>
      </c>
      <c r="AT1524" s="14" t="s">
        <v>163</v>
      </c>
      <c r="AU1524" s="12">
        <v>3.5</v>
      </c>
      <c r="AV1524" s="17" t="s">
        <v>106</v>
      </c>
      <c r="AW1524" s="18" t="s">
        <v>164</v>
      </c>
      <c r="AX1524" s="19" t="s">
        <v>6043</v>
      </c>
      <c r="AY1524" s="17">
        <v>78</v>
      </c>
      <c r="AZ1524" s="14" t="s">
        <v>5451</v>
      </c>
      <c r="BA1524" s="20" t="str">
        <f t="shared" si="1888"/>
        <v>05042000110501508078</v>
      </c>
      <c r="BB1524" s="31">
        <f t="shared" si="1889"/>
        <v>20</v>
      </c>
      <c r="BC1524" s="22" t="s">
        <v>6044</v>
      </c>
      <c r="BD1524" s="23" t="s">
        <v>115</v>
      </c>
      <c r="BF1524" s="8"/>
      <c r="BG1524" s="32">
        <v>20928620</v>
      </c>
      <c r="BH1524" s="32">
        <v>96154538</v>
      </c>
      <c r="BI1524" s="32"/>
      <c r="BJ1524" t="s">
        <v>2186</v>
      </c>
      <c r="BK1524" s="14" t="str">
        <f t="shared" si="1910"/>
        <v>A-P6</v>
      </c>
      <c r="BL1524" s="14" t="s">
        <v>595</v>
      </c>
      <c r="BM1524" s="25"/>
      <c r="BN1524" s="26"/>
      <c r="BO1524" s="27"/>
      <c r="BP1524" s="26"/>
      <c r="BQ1524" s="28"/>
    </row>
    <row r="1525" spans="1:69" x14ac:dyDescent="0.25">
      <c r="A1525" t="str">
        <f>VLOOKUP(B1525,[2]RH!$B:$BV,72,0)</f>
        <v>si</v>
      </c>
      <c r="B1525" s="6">
        <v>1527</v>
      </c>
      <c r="C1525" s="7" t="s">
        <v>65</v>
      </c>
      <c r="D1525" s="39" t="s">
        <v>6045</v>
      </c>
      <c r="E1525" s="7" t="s">
        <v>67</v>
      </c>
      <c r="F1525" s="7" t="s">
        <v>118</v>
      </c>
      <c r="G1525" s="7" t="s">
        <v>3299</v>
      </c>
      <c r="H1525" s="41" t="s">
        <v>562</v>
      </c>
      <c r="I1525" s="7" t="s">
        <v>1802</v>
      </c>
      <c r="J1525" s="7" t="s">
        <v>190</v>
      </c>
      <c r="K1525" s="7" t="s">
        <v>146</v>
      </c>
      <c r="L1525" s="7" t="s">
        <v>90</v>
      </c>
      <c r="M1525" s="7" t="str">
        <f t="shared" si="1868"/>
        <v>CAMPO</v>
      </c>
      <c r="N1525" s="8">
        <v>45082</v>
      </c>
      <c r="P1525" s="7">
        <f t="shared" ca="1" si="1934"/>
        <v>25</v>
      </c>
      <c r="Q1525" s="8"/>
      <c r="R1525" s="7"/>
      <c r="S1525" s="7"/>
      <c r="T1525" s="9" t="s">
        <v>156</v>
      </c>
      <c r="U1525" s="7" t="str">
        <f t="shared" si="1879"/>
        <v>Contractuel</v>
      </c>
      <c r="V1525" s="8">
        <v>45689</v>
      </c>
      <c r="W1525" s="8">
        <f>VLOOKUP(B1525,[1]BASE!$A:$Q,17,0)</f>
        <v>45747</v>
      </c>
      <c r="X1525" s="8"/>
      <c r="Y1525" s="8"/>
      <c r="Z1525" s="8">
        <v>45082</v>
      </c>
      <c r="AA1525" s="7">
        <f t="shared" si="1880"/>
        <v>6</v>
      </c>
      <c r="AB1525" s="7">
        <f t="shared" si="1881"/>
        <v>2023</v>
      </c>
      <c r="AC1525" s="7">
        <f t="shared" si="1882"/>
        <v>2027</v>
      </c>
      <c r="AD1525" s="10" t="e">
        <f t="shared" ref="AD1525:AD1588" ca="1" si="1945">IF(#REF!="Non",(DAYS360(N1525,Q1525)/360),(DAYS360(N1525,TODAY())/360))</f>
        <v>#REF!</v>
      </c>
      <c r="AE1525" s="10" t="e">
        <f t="shared" ca="1" si="1884"/>
        <v>#REF!</v>
      </c>
      <c r="AF1525" s="8">
        <v>34295</v>
      </c>
      <c r="AG1525" s="11">
        <f t="shared" ca="1" si="1885"/>
        <v>31.306849315068494</v>
      </c>
      <c r="AH1525" s="10" t="str">
        <f t="shared" ca="1" si="1886"/>
        <v>&gt;25&lt; 35</v>
      </c>
      <c r="AI1525" s="12">
        <v>17779232</v>
      </c>
      <c r="AJ1525" s="13" t="s">
        <v>213</v>
      </c>
      <c r="AK1525" s="12" t="s">
        <v>6046</v>
      </c>
      <c r="AL1525" s="8">
        <v>42114</v>
      </c>
      <c r="AM1525" s="7" t="s">
        <v>75</v>
      </c>
      <c r="AN1525" s="7" t="s">
        <v>109</v>
      </c>
      <c r="AQ1525">
        <v>3</v>
      </c>
      <c r="AR1525" s="14">
        <v>2</v>
      </c>
      <c r="AS1525" s="15">
        <f t="shared" si="1887"/>
        <v>45812.5</v>
      </c>
      <c r="AT1525" s="14" t="s">
        <v>163</v>
      </c>
      <c r="AU1525" s="12">
        <v>3.5</v>
      </c>
      <c r="AV1525" s="17">
        <v>17</v>
      </c>
      <c r="AW1525" s="18" t="s">
        <v>201</v>
      </c>
      <c r="AX1525" s="19" t="s">
        <v>6047</v>
      </c>
      <c r="AY1525" s="17">
        <v>93</v>
      </c>
      <c r="AZ1525" s="14" t="s">
        <v>203</v>
      </c>
      <c r="BA1525" s="20" t="str">
        <f t="shared" si="1888"/>
        <v>17001000000328855893</v>
      </c>
      <c r="BB1525" s="31">
        <f t="shared" si="1889"/>
        <v>20</v>
      </c>
      <c r="BC1525" s="22" t="s">
        <v>6048</v>
      </c>
      <c r="BD1525" s="23" t="s">
        <v>85</v>
      </c>
      <c r="BF1525" s="8">
        <v>45176</v>
      </c>
      <c r="BG1525" s="32">
        <v>56990275</v>
      </c>
      <c r="BH1525" s="32">
        <v>97330286</v>
      </c>
      <c r="BI1525" s="32"/>
      <c r="BJ1525" t="s">
        <v>6049</v>
      </c>
      <c r="BK1525" s="14" t="s">
        <v>1806</v>
      </c>
      <c r="BL1525" s="14" t="s">
        <v>595</v>
      </c>
      <c r="BM1525" s="25"/>
      <c r="BN1525" s="26"/>
      <c r="BO1525" s="27"/>
      <c r="BP1525" s="26"/>
      <c r="BQ1525" s="28"/>
    </row>
    <row r="1526" spans="1:69" x14ac:dyDescent="0.25">
      <c r="A1526" t="str">
        <f>VLOOKUP(B1526,[2]RH!$B:$BV,72,0)</f>
        <v>si</v>
      </c>
      <c r="B1526" s="6">
        <v>1528</v>
      </c>
      <c r="C1526" s="7" t="s">
        <v>168</v>
      </c>
      <c r="D1526" s="7" t="s">
        <v>6050</v>
      </c>
      <c r="E1526" s="7" t="s">
        <v>67</v>
      </c>
      <c r="F1526" s="7" t="s">
        <v>118</v>
      </c>
      <c r="G1526" s="7" t="s">
        <v>220</v>
      </c>
      <c r="H1526" s="80" t="s">
        <v>225</v>
      </c>
      <c r="I1526" s="7" t="s">
        <v>5620</v>
      </c>
      <c r="J1526" s="7" t="s">
        <v>281</v>
      </c>
      <c r="K1526" s="7" t="s">
        <v>146</v>
      </c>
      <c r="L1526" s="7" t="s">
        <v>90</v>
      </c>
      <c r="M1526" s="7" t="str">
        <f t="shared" si="1868"/>
        <v>Couturière</v>
      </c>
      <c r="N1526" s="8">
        <v>45083</v>
      </c>
      <c r="P1526" s="7">
        <f t="shared" ca="1" si="1934"/>
        <v>25</v>
      </c>
      <c r="Q1526" s="8"/>
      <c r="R1526" s="7"/>
      <c r="S1526" s="7"/>
      <c r="T1526" s="9" t="s">
        <v>156</v>
      </c>
      <c r="U1526" s="7" t="str">
        <f t="shared" si="1879"/>
        <v>Contractuel</v>
      </c>
      <c r="V1526" s="8">
        <v>45689</v>
      </c>
      <c r="W1526" s="8">
        <f>VLOOKUP(B1526,[1]BASE!$A:$Q,17,0)</f>
        <v>45747</v>
      </c>
      <c r="X1526" s="8"/>
      <c r="Y1526" s="8"/>
      <c r="Z1526" s="8">
        <v>45083</v>
      </c>
      <c r="AA1526" s="7">
        <f t="shared" si="1880"/>
        <v>6</v>
      </c>
      <c r="AB1526" s="7">
        <f t="shared" si="1881"/>
        <v>2023</v>
      </c>
      <c r="AC1526" s="7">
        <f t="shared" si="1882"/>
        <v>2027</v>
      </c>
      <c r="AD1526" s="10" t="e">
        <f t="shared" ref="AD1526:AD1589" ca="1" si="1946">IF(#REF!="Non",(DAYS360(N1526,Q1526)/360),(DAYS360(N1526,TODAY())/360))</f>
        <v>#REF!</v>
      </c>
      <c r="AE1526" s="10" t="e">
        <f t="shared" ca="1" si="1884"/>
        <v>#REF!</v>
      </c>
      <c r="AF1526" s="8">
        <v>32145</v>
      </c>
      <c r="AG1526" s="11">
        <f t="shared" ca="1" si="1885"/>
        <v>37.197260273972603</v>
      </c>
      <c r="AH1526" s="10" t="str">
        <f t="shared" ca="1" si="1886"/>
        <v>&gt;35&lt; 45</v>
      </c>
      <c r="AI1526" s="12">
        <v>16481227</v>
      </c>
      <c r="AJ1526" s="13" t="s">
        <v>73</v>
      </c>
      <c r="AK1526" s="12" t="s">
        <v>6051</v>
      </c>
      <c r="AL1526" s="8">
        <v>39354</v>
      </c>
      <c r="AM1526" s="7" t="s">
        <v>108</v>
      </c>
      <c r="AN1526" s="7" t="s">
        <v>76</v>
      </c>
      <c r="AO1526">
        <v>2</v>
      </c>
      <c r="AQ1526">
        <v>3</v>
      </c>
      <c r="AR1526" s="14">
        <v>2</v>
      </c>
      <c r="AS1526" s="15">
        <f t="shared" si="1887"/>
        <v>45813.5</v>
      </c>
      <c r="AT1526" s="14" t="s">
        <v>163</v>
      </c>
      <c r="AU1526" s="12">
        <v>3.5</v>
      </c>
      <c r="AV1526" s="17">
        <v>17</v>
      </c>
      <c r="AW1526" s="18" t="s">
        <v>201</v>
      </c>
      <c r="AX1526" s="19" t="s">
        <v>6052</v>
      </c>
      <c r="AY1526" s="17">
        <v>65</v>
      </c>
      <c r="AZ1526" s="14" t="s">
        <v>203</v>
      </c>
      <c r="BA1526" s="20" t="str">
        <f t="shared" si="1888"/>
        <v>17001000000118315065</v>
      </c>
      <c r="BB1526" s="31">
        <f t="shared" si="1889"/>
        <v>20</v>
      </c>
      <c r="BC1526" s="22" t="s">
        <v>6053</v>
      </c>
      <c r="BD1526" s="23" t="s">
        <v>491</v>
      </c>
      <c r="BE1526">
        <v>0</v>
      </c>
      <c r="BF1526" s="8"/>
      <c r="BG1526" s="32">
        <v>20730627</v>
      </c>
      <c r="BH1526" s="32">
        <v>21260539</v>
      </c>
      <c r="BI1526" s="32"/>
      <c r="BJ1526" t="s">
        <v>5367</v>
      </c>
      <c r="BK1526" s="14" t="str">
        <f>IF(K1526="CADRE","CADRE",CONCATENATE(J1526,"-",H1526))</f>
        <v>B-P6 AV</v>
      </c>
      <c r="BL1526" s="14" t="s">
        <v>595</v>
      </c>
      <c r="BM1526" s="25"/>
      <c r="BN1526" s="26" t="str">
        <f>BA1526</f>
        <v>17001000000118315065</v>
      </c>
      <c r="BO1526" s="27" t="str">
        <f>D1526</f>
        <v>TRABELSI HOUDA</v>
      </c>
      <c r="BP1526" s="26">
        <f>B1526</f>
        <v>1528</v>
      </c>
      <c r="BQ1526" s="28"/>
    </row>
    <row r="1527" spans="1:69" x14ac:dyDescent="0.25">
      <c r="A1527" t="str">
        <f>VLOOKUP(B1527,[2]RH!$B:$BV,72,0)</f>
        <v>si</v>
      </c>
      <c r="B1527" s="6">
        <v>1529</v>
      </c>
      <c r="C1527" s="7" t="s">
        <v>168</v>
      </c>
      <c r="D1527" s="7" t="s">
        <v>6054</v>
      </c>
      <c r="E1527" s="7" t="s">
        <v>67</v>
      </c>
      <c r="F1527" s="7" t="s">
        <v>118</v>
      </c>
      <c r="G1527" s="7" t="s">
        <v>5325</v>
      </c>
      <c r="H1527" s="80" t="s">
        <v>225</v>
      </c>
      <c r="I1527" s="7" t="s">
        <v>589</v>
      </c>
      <c r="J1527" s="65" t="s">
        <v>190</v>
      </c>
      <c r="K1527" s="7" t="s">
        <v>89</v>
      </c>
      <c r="L1527" s="7" t="s">
        <v>90</v>
      </c>
      <c r="M1527" s="7" t="str">
        <f t="shared" si="1868"/>
        <v>Contrôle qualité</v>
      </c>
      <c r="N1527" s="8">
        <v>45083</v>
      </c>
      <c r="P1527" s="7">
        <f t="shared" ca="1" si="1934"/>
        <v>25</v>
      </c>
      <c r="Q1527" s="8"/>
      <c r="R1527" s="7"/>
      <c r="S1527" s="7"/>
      <c r="T1527" s="9" t="s">
        <v>156</v>
      </c>
      <c r="U1527" s="7" t="str">
        <f t="shared" si="1879"/>
        <v>Contractuel</v>
      </c>
      <c r="V1527" s="8">
        <v>45689</v>
      </c>
      <c r="W1527" s="8">
        <f>VLOOKUP(B1527,[1]BASE!$A:$Q,17,0)</f>
        <v>45747</v>
      </c>
      <c r="X1527" s="8"/>
      <c r="Y1527" s="8"/>
      <c r="Z1527" s="8">
        <v>45083</v>
      </c>
      <c r="AA1527" s="7">
        <f t="shared" si="1880"/>
        <v>6</v>
      </c>
      <c r="AB1527" s="7">
        <f t="shared" si="1881"/>
        <v>2023</v>
      </c>
      <c r="AC1527" s="7">
        <f t="shared" si="1882"/>
        <v>2027</v>
      </c>
      <c r="AD1527" s="10" t="e">
        <f t="shared" ref="AD1527:AD1590" ca="1" si="1947">IF(#REF!="Non",(DAYS360(N1527,Q1527)/360),(DAYS360(N1527,TODAY())/360))</f>
        <v>#REF!</v>
      </c>
      <c r="AE1527" s="10" t="e">
        <f t="shared" ca="1" si="1884"/>
        <v>#REF!</v>
      </c>
      <c r="AF1527" s="8">
        <v>35488</v>
      </c>
      <c r="AG1527" s="11">
        <f t="shared" ca="1" si="1885"/>
        <v>28.038356164383561</v>
      </c>
      <c r="AH1527" s="10" t="str">
        <f t="shared" ca="1" si="1886"/>
        <v>&gt;25&lt; 35</v>
      </c>
      <c r="AI1527" s="12">
        <v>17378430</v>
      </c>
      <c r="AJ1527" s="13" t="s">
        <v>73</v>
      </c>
      <c r="AK1527" s="12" t="s">
        <v>6055</v>
      </c>
      <c r="AL1527" s="8">
        <v>42672</v>
      </c>
      <c r="AM1527" s="7" t="s">
        <v>108</v>
      </c>
      <c r="AN1527" s="7" t="s">
        <v>76</v>
      </c>
      <c r="AO1527">
        <v>1</v>
      </c>
      <c r="AQ1527">
        <v>3</v>
      </c>
      <c r="AR1527" s="14">
        <v>2</v>
      </c>
      <c r="AS1527" s="15">
        <f t="shared" si="1887"/>
        <v>45813.5</v>
      </c>
      <c r="AT1527" s="14" t="s">
        <v>163</v>
      </c>
      <c r="AU1527" s="12">
        <v>3.5</v>
      </c>
      <c r="AV1527" s="17">
        <v>17</v>
      </c>
      <c r="AW1527" s="18" t="s">
        <v>201</v>
      </c>
      <c r="AX1527" s="19" t="s">
        <v>6056</v>
      </c>
      <c r="AY1527" s="17">
        <v>16</v>
      </c>
      <c r="AZ1527" s="14" t="s">
        <v>203</v>
      </c>
      <c r="BA1527" s="20" t="str">
        <f t="shared" si="1888"/>
        <v>17001000000290575716</v>
      </c>
      <c r="BB1527" s="31">
        <f t="shared" si="1889"/>
        <v>20</v>
      </c>
      <c r="BC1527" s="22" t="s">
        <v>6057</v>
      </c>
      <c r="BD1527" s="23" t="s">
        <v>115</v>
      </c>
      <c r="BF1527" s="8"/>
      <c r="BG1527" s="32">
        <v>29330848</v>
      </c>
      <c r="BH1527" s="32">
        <v>29510680</v>
      </c>
      <c r="BI1527" s="32"/>
      <c r="BJ1527" t="s">
        <v>5663</v>
      </c>
      <c r="BK1527" s="14" t="str">
        <f t="shared" ref="BK1527:BK1555" si="1948">IF(K1527="CADRE","CADRE",CONCATENATE(J1527,"-",H1527))</f>
        <v>A-P6 AV</v>
      </c>
      <c r="BL1527" s="14" t="s">
        <v>288</v>
      </c>
      <c r="BM1527" s="25"/>
      <c r="BN1527" s="26"/>
      <c r="BO1527" s="27"/>
      <c r="BP1527" s="26"/>
      <c r="BQ1527" s="28"/>
    </row>
    <row r="1528" spans="1:69" x14ac:dyDescent="0.25">
      <c r="A1528" t="str">
        <f>VLOOKUP(B1528,[2]RH!$B:$BV,72,0)</f>
        <v>si</v>
      </c>
      <c r="B1528" s="6">
        <v>1530</v>
      </c>
      <c r="C1528" s="7" t="s">
        <v>168</v>
      </c>
      <c r="D1528" s="7" t="s">
        <v>6058</v>
      </c>
      <c r="E1528" s="7" t="s">
        <v>67</v>
      </c>
      <c r="F1528" s="7" t="s">
        <v>118</v>
      </c>
      <c r="G1528" s="7" t="s">
        <v>220</v>
      </c>
      <c r="H1528" s="80" t="s">
        <v>649</v>
      </c>
      <c r="I1528" s="7" t="s">
        <v>650</v>
      </c>
      <c r="J1528" s="7" t="s">
        <v>281</v>
      </c>
      <c r="K1528" s="7" t="s">
        <v>146</v>
      </c>
      <c r="L1528" s="7" t="s">
        <v>90</v>
      </c>
      <c r="M1528" s="7" t="str">
        <f t="shared" si="1868"/>
        <v>Couturière</v>
      </c>
      <c r="N1528" s="8">
        <v>45083</v>
      </c>
      <c r="P1528" s="7">
        <f t="shared" ca="1" si="1934"/>
        <v>25</v>
      </c>
      <c r="Q1528" s="8"/>
      <c r="R1528" s="7"/>
      <c r="S1528" s="7"/>
      <c r="T1528" s="9" t="s">
        <v>156</v>
      </c>
      <c r="U1528" s="7" t="str">
        <f t="shared" si="1879"/>
        <v>Contractuel</v>
      </c>
      <c r="V1528" s="8">
        <v>45689</v>
      </c>
      <c r="W1528" s="8">
        <f>VLOOKUP(B1528,[1]BASE!$A:$Q,17,0)</f>
        <v>45747</v>
      </c>
      <c r="X1528" s="8"/>
      <c r="Y1528" s="8"/>
      <c r="Z1528" s="8">
        <v>45083</v>
      </c>
      <c r="AA1528" s="7">
        <f t="shared" si="1880"/>
        <v>6</v>
      </c>
      <c r="AB1528" s="7">
        <f t="shared" si="1881"/>
        <v>2023</v>
      </c>
      <c r="AC1528" s="7">
        <f t="shared" si="1882"/>
        <v>2027</v>
      </c>
      <c r="AD1528" s="10" t="e">
        <f t="shared" ref="AD1528:AD1591" ca="1" si="1949">IF(#REF!="Non",(DAYS360(N1528,Q1528)/360),(DAYS360(N1528,TODAY())/360))</f>
        <v>#REF!</v>
      </c>
      <c r="AE1528" s="10" t="e">
        <f t="shared" ca="1" si="1884"/>
        <v>#REF!</v>
      </c>
      <c r="AF1528" s="8">
        <v>30446</v>
      </c>
      <c r="AG1528" s="11">
        <f t="shared" ca="1" si="1885"/>
        <v>41.852054794520548</v>
      </c>
      <c r="AH1528" s="10" t="str">
        <f t="shared" ca="1" si="1886"/>
        <v>&gt;35&lt; 45</v>
      </c>
      <c r="AI1528" s="12">
        <v>12620190</v>
      </c>
      <c r="AJ1528" s="13" t="s">
        <v>73</v>
      </c>
      <c r="AK1528" s="12" t="s">
        <v>6059</v>
      </c>
      <c r="AL1528" s="8">
        <v>39685</v>
      </c>
      <c r="AM1528" s="7" t="s">
        <v>108</v>
      </c>
      <c r="AN1528" s="7" t="s">
        <v>76</v>
      </c>
      <c r="AO1528">
        <v>3</v>
      </c>
      <c r="AQ1528">
        <v>3</v>
      </c>
      <c r="AR1528" s="14">
        <v>2</v>
      </c>
      <c r="AS1528" s="15">
        <f t="shared" si="1887"/>
        <v>45813.5</v>
      </c>
      <c r="AT1528" s="14" t="s">
        <v>163</v>
      </c>
      <c r="AU1528" s="12">
        <v>3.5</v>
      </c>
      <c r="AV1528" s="17">
        <v>17</v>
      </c>
      <c r="AW1528" s="18" t="s">
        <v>201</v>
      </c>
      <c r="AX1528" s="19" t="s">
        <v>6060</v>
      </c>
      <c r="AY1528" s="17">
        <v>16</v>
      </c>
      <c r="AZ1528" s="14" t="s">
        <v>203</v>
      </c>
      <c r="BA1528" s="20" t="str">
        <f t="shared" si="1888"/>
        <v>17001000000328250516</v>
      </c>
      <c r="BB1528" s="31">
        <f t="shared" si="1889"/>
        <v>20</v>
      </c>
      <c r="BC1528" s="22" t="s">
        <v>6061</v>
      </c>
      <c r="BD1528" s="23" t="s">
        <v>341</v>
      </c>
      <c r="BF1528" s="8"/>
      <c r="BG1528" s="32">
        <v>55801381</v>
      </c>
      <c r="BH1528" s="32"/>
      <c r="BI1528" s="32"/>
      <c r="BJ1528" t="s">
        <v>5241</v>
      </c>
      <c r="BK1528" s="14" t="str">
        <f t="shared" si="1948"/>
        <v>B-Panda</v>
      </c>
      <c r="BL1528" s="14" t="s">
        <v>595</v>
      </c>
      <c r="BM1528" s="25"/>
      <c r="BN1528" s="26" t="str">
        <f>BA1528</f>
        <v>17001000000328250516</v>
      </c>
      <c r="BO1528" s="27" t="str">
        <f>D1528</f>
        <v>JLASSI FAIZA</v>
      </c>
      <c r="BP1528" s="26">
        <f>B1528</f>
        <v>1530</v>
      </c>
      <c r="BQ1528" s="28"/>
    </row>
    <row r="1529" spans="1:69" x14ac:dyDescent="0.25">
      <c r="A1529" t="str">
        <f>VLOOKUP(B1529,[2]RH!$B:$BV,72,0)</f>
        <v>Non-Actif</v>
      </c>
      <c r="B1529" s="6">
        <v>1531</v>
      </c>
      <c r="C1529" s="7" t="s">
        <v>100</v>
      </c>
      <c r="D1529" s="7" t="s">
        <v>6062</v>
      </c>
      <c r="E1529" s="7" t="s">
        <v>67</v>
      </c>
      <c r="F1529" s="7" t="s">
        <v>118</v>
      </c>
      <c r="G1529" s="7" t="s">
        <v>220</v>
      </c>
      <c r="H1529" s="80">
        <v>965</v>
      </c>
      <c r="I1529" s="7" t="s">
        <v>280</v>
      </c>
      <c r="J1529" s="7" t="s">
        <v>281</v>
      </c>
      <c r="K1529" s="7" t="s">
        <v>146</v>
      </c>
      <c r="L1529" s="7" t="s">
        <v>90</v>
      </c>
      <c r="M1529" s="7" t="str">
        <f t="shared" ref="M1529:M1592" si="1950">G1529</f>
        <v>Couturière</v>
      </c>
      <c r="N1529" s="8">
        <v>45084</v>
      </c>
      <c r="P1529" s="7">
        <f t="shared" ca="1" si="1934"/>
        <v>-584</v>
      </c>
      <c r="Q1529" s="8">
        <v>45087</v>
      </c>
      <c r="R1529" s="7" t="s">
        <v>6063</v>
      </c>
      <c r="S1529" s="7"/>
      <c r="T1529" s="9" t="s">
        <v>156</v>
      </c>
      <c r="U1529" s="7" t="str">
        <f t="shared" si="1879"/>
        <v>Contractuel</v>
      </c>
      <c r="V1529" s="8">
        <v>45084</v>
      </c>
      <c r="W1529" s="8">
        <v>45138</v>
      </c>
      <c r="X1529" s="8"/>
      <c r="Y1529" s="8"/>
      <c r="Z1529" s="8">
        <v>45084</v>
      </c>
      <c r="AA1529" s="7">
        <f t="shared" si="1880"/>
        <v>6</v>
      </c>
      <c r="AB1529" s="7">
        <f t="shared" si="1881"/>
        <v>2023</v>
      </c>
      <c r="AC1529" s="7">
        <f t="shared" si="1882"/>
        <v>2027</v>
      </c>
      <c r="AD1529" s="10" t="e">
        <f t="shared" ref="AD1529:AD1592" ca="1" si="1951">IF(#REF!="Non",(DAYS360(N1529,Q1529)/360),(DAYS360(N1529,TODAY())/360))</f>
        <v>#REF!</v>
      </c>
      <c r="AE1529" s="10" t="e">
        <f t="shared" ca="1" si="1884"/>
        <v>#REF!</v>
      </c>
      <c r="AF1529" s="8">
        <v>35383</v>
      </c>
      <c r="AG1529" s="11">
        <f t="shared" ca="1" si="1885"/>
        <v>28.326027397260273</v>
      </c>
      <c r="AH1529" s="10" t="str">
        <f t="shared" ca="1" si="1886"/>
        <v>&gt;25&lt; 35</v>
      </c>
      <c r="AI1529" s="12">
        <v>16925497</v>
      </c>
      <c r="AJ1529" s="40" t="s">
        <v>213</v>
      </c>
      <c r="AK1529" s="12" t="s">
        <v>6064</v>
      </c>
      <c r="AL1529" s="8">
        <v>42094</v>
      </c>
      <c r="AM1529" s="7" t="s">
        <v>108</v>
      </c>
      <c r="AN1529" s="7" t="s">
        <v>109</v>
      </c>
      <c r="AQ1529" s="14">
        <v>3</v>
      </c>
      <c r="AR1529" s="14">
        <v>1</v>
      </c>
      <c r="AS1529" s="15">
        <f t="shared" si="1887"/>
        <v>45449.25</v>
      </c>
      <c r="AT1529" s="14" t="s">
        <v>163</v>
      </c>
      <c r="AU1529" s="12">
        <v>3.5</v>
      </c>
      <c r="AV1529" s="17"/>
      <c r="AW1529" s="18"/>
      <c r="AX1529" s="19"/>
      <c r="AY1529" s="17"/>
      <c r="AZ1529" s="14"/>
      <c r="BA1529" s="20" t="str">
        <f t="shared" si="1888"/>
        <v/>
      </c>
      <c r="BB1529" s="31">
        <f t="shared" si="1889"/>
        <v>0</v>
      </c>
      <c r="BC1529" s="22" t="s">
        <v>6065</v>
      </c>
      <c r="BD1529" s="23" t="s">
        <v>341</v>
      </c>
      <c r="BF1529" s="8"/>
      <c r="BG1529" s="32">
        <v>55243858</v>
      </c>
      <c r="BH1529" s="32">
        <v>52592243</v>
      </c>
      <c r="BI1529" s="32"/>
      <c r="BK1529" s="14" t="str">
        <f t="shared" si="1948"/>
        <v>B-965</v>
      </c>
      <c r="BL1529" s="14"/>
      <c r="BM1529" s="25"/>
      <c r="BN1529" s="26"/>
      <c r="BO1529" s="27"/>
      <c r="BP1529" s="26"/>
      <c r="BQ1529" s="28"/>
    </row>
    <row r="1530" spans="1:69" x14ac:dyDescent="0.25">
      <c r="A1530" t="str">
        <f>VLOOKUP(B1530,[2]RH!$B:$BV,72,0)</f>
        <v>Non-Actif</v>
      </c>
      <c r="B1530" s="6">
        <v>1532</v>
      </c>
      <c r="C1530" s="7" t="s">
        <v>168</v>
      </c>
      <c r="D1530" s="7" t="s">
        <v>6066</v>
      </c>
      <c r="E1530" s="7" t="s">
        <v>67</v>
      </c>
      <c r="F1530" s="7" t="s">
        <v>118</v>
      </c>
      <c r="G1530" s="7" t="s">
        <v>220</v>
      </c>
      <c r="H1530" s="80" t="s">
        <v>649</v>
      </c>
      <c r="I1530" s="7" t="s">
        <v>650</v>
      </c>
      <c r="J1530" s="7" t="s">
        <v>281</v>
      </c>
      <c r="K1530" s="7" t="s">
        <v>146</v>
      </c>
      <c r="L1530" s="7" t="s">
        <v>90</v>
      </c>
      <c r="M1530" s="7" t="str">
        <f t="shared" si="1950"/>
        <v>Couturière</v>
      </c>
      <c r="N1530" s="8">
        <v>45084</v>
      </c>
      <c r="P1530" s="7">
        <f t="shared" ca="1" si="1934"/>
        <v>-279</v>
      </c>
      <c r="Q1530" s="8">
        <v>45451</v>
      </c>
      <c r="R1530" s="7" t="s">
        <v>771</v>
      </c>
      <c r="S1530" s="7"/>
      <c r="T1530" s="9" t="s">
        <v>156</v>
      </c>
      <c r="U1530" s="7" t="str">
        <f t="shared" si="1879"/>
        <v>Contractuel</v>
      </c>
      <c r="V1530" s="8">
        <v>45383</v>
      </c>
      <c r="W1530" s="8">
        <v>45443</v>
      </c>
      <c r="X1530" s="8"/>
      <c r="Y1530" s="8"/>
      <c r="Z1530" s="8">
        <v>45084</v>
      </c>
      <c r="AA1530" s="7">
        <f t="shared" si="1880"/>
        <v>6</v>
      </c>
      <c r="AB1530" s="7">
        <f t="shared" si="1881"/>
        <v>2023</v>
      </c>
      <c r="AC1530" s="7">
        <f t="shared" si="1882"/>
        <v>2027</v>
      </c>
      <c r="AD1530" s="10" t="e">
        <f t="shared" ref="AD1530:AD1593" ca="1" si="1952">IF(#REF!="Non",(DAYS360(N1530,Q1530)/360),(DAYS360(N1530,TODAY())/360))</f>
        <v>#REF!</v>
      </c>
      <c r="AE1530" s="10" t="e">
        <f t="shared" ca="1" si="1884"/>
        <v>#REF!</v>
      </c>
      <c r="AF1530" s="8">
        <v>31125</v>
      </c>
      <c r="AG1530" s="11">
        <f t="shared" ca="1" si="1885"/>
        <v>39.991780821917807</v>
      </c>
      <c r="AH1530" s="10" t="str">
        <f t="shared" ca="1" si="1886"/>
        <v>&gt;35&lt; 45</v>
      </c>
      <c r="AI1530" s="12">
        <v>17691838</v>
      </c>
      <c r="AJ1530" s="13" t="s">
        <v>106</v>
      </c>
      <c r="AK1530" s="12" t="s">
        <v>6067</v>
      </c>
      <c r="AL1530" s="8">
        <v>42697</v>
      </c>
      <c r="AM1530" s="7" t="s">
        <v>108</v>
      </c>
      <c r="AN1530" s="7" t="s">
        <v>76</v>
      </c>
      <c r="AQ1530">
        <v>3</v>
      </c>
      <c r="AR1530" s="14">
        <v>1</v>
      </c>
      <c r="AS1530" s="15">
        <f t="shared" si="1887"/>
        <v>45449.25</v>
      </c>
      <c r="AT1530" s="14" t="s">
        <v>163</v>
      </c>
      <c r="AU1530" s="12">
        <v>3.5</v>
      </c>
      <c r="AV1530" s="17" t="s">
        <v>150</v>
      </c>
      <c r="AW1530" s="18" t="s">
        <v>339</v>
      </c>
      <c r="AX1530" s="19">
        <v>38105552517</v>
      </c>
      <c r="AY1530" s="17">
        <v>50</v>
      </c>
      <c r="AZ1530" s="14" t="s">
        <v>174</v>
      </c>
      <c r="BA1530" s="20" t="str">
        <f t="shared" si="1888"/>
        <v>07080013810555251750</v>
      </c>
      <c r="BB1530" s="31">
        <f t="shared" si="1889"/>
        <v>20</v>
      </c>
      <c r="BC1530" s="22" t="s">
        <v>6068</v>
      </c>
      <c r="BD1530" s="23" t="s">
        <v>341</v>
      </c>
      <c r="BF1530" s="8"/>
      <c r="BG1530" s="32">
        <v>22899194</v>
      </c>
      <c r="BH1530" s="32"/>
      <c r="BI1530" s="32"/>
      <c r="BJ1530" t="s">
        <v>769</v>
      </c>
      <c r="BK1530" s="14" t="str">
        <f t="shared" si="1948"/>
        <v>B-Panda</v>
      </c>
      <c r="BL1530" s="14" t="s">
        <v>595</v>
      </c>
      <c r="BM1530" s="25"/>
      <c r="BN1530" s="26" t="str">
        <f>BA1530</f>
        <v>07080013810555251750</v>
      </c>
      <c r="BO1530" s="27" t="str">
        <f>D1530</f>
        <v>ETTAJINI SAMIA</v>
      </c>
      <c r="BP1530" s="26">
        <f>B1530</f>
        <v>1532</v>
      </c>
      <c r="BQ1530" s="28"/>
    </row>
    <row r="1531" spans="1:69" x14ac:dyDescent="0.25">
      <c r="A1531" t="str">
        <f>VLOOKUP(B1531,[2]RH!$B:$BV,72,0)</f>
        <v>Non-Actif</v>
      </c>
      <c r="B1531" s="6">
        <v>1533</v>
      </c>
      <c r="C1531" s="7" t="s">
        <v>100</v>
      </c>
      <c r="D1531" s="7" t="s">
        <v>6069</v>
      </c>
      <c r="E1531" s="7" t="s">
        <v>67</v>
      </c>
      <c r="F1531" s="7" t="s">
        <v>118</v>
      </c>
      <c r="G1531" s="7" t="s">
        <v>220</v>
      </c>
      <c r="H1531" s="80" t="s">
        <v>225</v>
      </c>
      <c r="I1531" s="7" t="s">
        <v>589</v>
      </c>
      <c r="J1531" s="7" t="s">
        <v>190</v>
      </c>
      <c r="K1531" s="7" t="s">
        <v>146</v>
      </c>
      <c r="L1531" s="7" t="s">
        <v>90</v>
      </c>
      <c r="M1531" s="7" t="str">
        <f t="shared" si="1950"/>
        <v>Couturière</v>
      </c>
      <c r="N1531" s="8">
        <v>45084</v>
      </c>
      <c r="P1531" s="7">
        <f t="shared" ca="1" si="1934"/>
        <v>-400</v>
      </c>
      <c r="Q1531" s="8">
        <v>45334</v>
      </c>
      <c r="R1531" s="7" t="s">
        <v>5676</v>
      </c>
      <c r="S1531" s="7"/>
      <c r="T1531" s="9" t="s">
        <v>156</v>
      </c>
      <c r="U1531" s="7" t="str">
        <f t="shared" si="1879"/>
        <v>Contractuel</v>
      </c>
      <c r="V1531" s="8">
        <v>45261</v>
      </c>
      <c r="W1531" s="8">
        <v>45322</v>
      </c>
      <c r="X1531" s="8"/>
      <c r="Y1531" s="8"/>
      <c r="Z1531" s="8">
        <v>45084</v>
      </c>
      <c r="AA1531" s="7">
        <f t="shared" si="1880"/>
        <v>6</v>
      </c>
      <c r="AB1531" s="7">
        <f t="shared" si="1881"/>
        <v>2023</v>
      </c>
      <c r="AC1531" s="7">
        <f t="shared" si="1882"/>
        <v>2027</v>
      </c>
      <c r="AD1531" s="10" t="e">
        <f t="shared" ref="AD1531:AD1594" ca="1" si="1953">IF(#REF!="Non",(DAYS360(N1531,Q1531)/360),(DAYS360(N1531,TODAY())/360))</f>
        <v>#REF!</v>
      </c>
      <c r="AE1531" s="10" t="e">
        <f t="shared" ca="1" si="1884"/>
        <v>#REF!</v>
      </c>
      <c r="AF1531" s="8">
        <v>36368</v>
      </c>
      <c r="AG1531" s="11">
        <f t="shared" ca="1" si="1885"/>
        <v>25.627397260273973</v>
      </c>
      <c r="AH1531" s="10" t="str">
        <f t="shared" ca="1" si="1886"/>
        <v>&gt;25&lt; 35</v>
      </c>
      <c r="AI1531" s="12">
        <v>17442616</v>
      </c>
      <c r="AJ1531" s="13" t="s">
        <v>73</v>
      </c>
      <c r="AK1531" s="12" t="s">
        <v>6070</v>
      </c>
      <c r="AL1531" s="8">
        <v>43343</v>
      </c>
      <c r="AM1531" s="7" t="s">
        <v>108</v>
      </c>
      <c r="AN1531" s="7" t="s">
        <v>109</v>
      </c>
      <c r="AQ1531" s="14">
        <v>3</v>
      </c>
      <c r="AR1531" s="14">
        <v>1</v>
      </c>
      <c r="AS1531" s="15">
        <f t="shared" si="1887"/>
        <v>45449.25</v>
      </c>
      <c r="AT1531" s="14" t="s">
        <v>163</v>
      </c>
      <c r="AU1531" s="12">
        <v>3.5</v>
      </c>
      <c r="AV1531" s="17" t="s">
        <v>92</v>
      </c>
      <c r="AW1531" s="18" t="s">
        <v>2496</v>
      </c>
      <c r="AX1531" s="19" t="s">
        <v>6071</v>
      </c>
      <c r="AY1531" s="17">
        <v>18</v>
      </c>
      <c r="AZ1531" s="14" t="s">
        <v>152</v>
      </c>
      <c r="BA1531" s="20" t="str">
        <f t="shared" si="1888"/>
        <v>04401075008298480818</v>
      </c>
      <c r="BB1531" s="31">
        <f t="shared" si="1889"/>
        <v>20</v>
      </c>
      <c r="BC1531" s="22" t="s">
        <v>6072</v>
      </c>
      <c r="BD1531" s="23" t="s">
        <v>341</v>
      </c>
      <c r="BF1531" s="8"/>
      <c r="BG1531" s="32">
        <v>55158024</v>
      </c>
      <c r="BH1531" s="32">
        <v>54020802</v>
      </c>
      <c r="BI1531" s="32"/>
      <c r="BJ1531" t="s">
        <v>6073</v>
      </c>
      <c r="BK1531" s="14" t="str">
        <f t="shared" si="1948"/>
        <v>A-P6 AV</v>
      </c>
      <c r="BL1531" s="14" t="s">
        <v>595</v>
      </c>
      <c r="BM1531" s="25"/>
      <c r="BN1531" s="26" t="str">
        <f>BA1531</f>
        <v>04401075008298480818</v>
      </c>
      <c r="BO1531" s="27" t="str">
        <f>D1531</f>
        <v>OUERHENI IKRAM</v>
      </c>
      <c r="BP1531" s="26">
        <f>B1531</f>
        <v>1533</v>
      </c>
      <c r="BQ1531" s="28"/>
    </row>
    <row r="1532" spans="1:69" x14ac:dyDescent="0.25">
      <c r="A1532" t="str">
        <f>VLOOKUP(B1532,[2]RH!$B:$BV,72,0)</f>
        <v>Non-Actif</v>
      </c>
      <c r="B1532" s="6">
        <v>1534</v>
      </c>
      <c r="C1532" s="7" t="s">
        <v>65</v>
      </c>
      <c r="D1532" s="7" t="s">
        <v>6074</v>
      </c>
      <c r="E1532" s="7" t="s">
        <v>67</v>
      </c>
      <c r="F1532" s="7" t="s">
        <v>102</v>
      </c>
      <c r="G1532" s="7" t="s">
        <v>1585</v>
      </c>
      <c r="H1532" s="80" t="s">
        <v>102</v>
      </c>
      <c r="I1532" s="7" t="s">
        <v>1908</v>
      </c>
      <c r="J1532" s="7"/>
      <c r="K1532" s="7" t="s">
        <v>89</v>
      </c>
      <c r="L1532" s="7" t="s">
        <v>90</v>
      </c>
      <c r="M1532" s="7" t="str">
        <f t="shared" si="1950"/>
        <v>MANITENTIONNAIRE</v>
      </c>
      <c r="N1532" s="8">
        <v>45085</v>
      </c>
      <c r="P1532" s="7">
        <f t="shared" ca="1" si="1934"/>
        <v>-400</v>
      </c>
      <c r="Q1532" s="8">
        <v>45316</v>
      </c>
      <c r="R1532" s="7" t="s">
        <v>6075</v>
      </c>
      <c r="S1532" s="7"/>
      <c r="T1532" s="9" t="s">
        <v>156</v>
      </c>
      <c r="U1532" s="7" t="str">
        <f t="shared" si="1879"/>
        <v>Contractuel</v>
      </c>
      <c r="V1532" s="8">
        <v>45231</v>
      </c>
      <c r="W1532" s="8">
        <v>45322</v>
      </c>
      <c r="X1532" s="8"/>
      <c r="Y1532" s="8"/>
      <c r="Z1532" s="8">
        <v>45085</v>
      </c>
      <c r="AA1532" s="7">
        <f t="shared" si="1880"/>
        <v>6</v>
      </c>
      <c r="AB1532" s="7">
        <f t="shared" si="1881"/>
        <v>2023</v>
      </c>
      <c r="AC1532" s="7">
        <f t="shared" si="1882"/>
        <v>2027</v>
      </c>
      <c r="AD1532" s="10" t="e">
        <f t="shared" ref="AD1532:AD1595" ca="1" si="1954">IF(#REF!="Non",(DAYS360(N1532,Q1532)/360),(DAYS360(N1532,TODAY())/360))</f>
        <v>#REF!</v>
      </c>
      <c r="AE1532" s="10" t="e">
        <f t="shared" ca="1" si="1884"/>
        <v>#REF!</v>
      </c>
      <c r="AF1532" s="8">
        <v>30939</v>
      </c>
      <c r="AG1532" s="11">
        <f t="shared" ca="1" si="1885"/>
        <v>40.5013698630137</v>
      </c>
      <c r="AH1532" s="10" t="str">
        <f t="shared" ca="1" si="1886"/>
        <v>&gt;35&lt; 45</v>
      </c>
      <c r="AI1532" s="12">
        <v>16097663</v>
      </c>
      <c r="AJ1532" s="13" t="s">
        <v>120</v>
      </c>
      <c r="AK1532" s="12" t="s">
        <v>6076</v>
      </c>
      <c r="AL1532" s="8">
        <v>41118</v>
      </c>
      <c r="AM1532" s="7" t="s">
        <v>75</v>
      </c>
      <c r="AN1532" s="7" t="s">
        <v>76</v>
      </c>
      <c r="AO1532">
        <v>1</v>
      </c>
      <c r="AQ1532" s="14">
        <v>3</v>
      </c>
      <c r="AR1532" s="14">
        <v>1</v>
      </c>
      <c r="AS1532" s="15">
        <f t="shared" si="1887"/>
        <v>45450.25</v>
      </c>
      <c r="AT1532" s="14" t="s">
        <v>163</v>
      </c>
      <c r="AU1532" s="12">
        <v>3.5630000000000002</v>
      </c>
      <c r="AV1532" s="17" t="s">
        <v>92</v>
      </c>
      <c r="AW1532" s="18" t="s">
        <v>916</v>
      </c>
      <c r="AX1532" s="19">
        <v>80040879579</v>
      </c>
      <c r="AY1532" s="17">
        <v>51</v>
      </c>
      <c r="AZ1532" s="14" t="s">
        <v>152</v>
      </c>
      <c r="BA1532" s="20" t="str">
        <f t="shared" si="1888"/>
        <v>04043128004087957951</v>
      </c>
      <c r="BB1532" s="31">
        <f t="shared" si="1889"/>
        <v>20</v>
      </c>
      <c r="BC1532" s="22" t="s">
        <v>5233</v>
      </c>
      <c r="BD1532" s="23" t="s">
        <v>115</v>
      </c>
      <c r="BF1532" s="8"/>
      <c r="BG1532" s="32">
        <v>97636913</v>
      </c>
      <c r="BH1532" s="32">
        <v>20135855</v>
      </c>
      <c r="BI1532" s="32"/>
      <c r="BJ1532" t="s">
        <v>600</v>
      </c>
      <c r="BK1532" s="14" t="str">
        <f t="shared" si="1948"/>
        <v>-LOGISTIQUE</v>
      </c>
      <c r="BL1532" s="14" t="s">
        <v>595</v>
      </c>
      <c r="BM1532" s="25"/>
      <c r="BN1532" s="26"/>
      <c r="BO1532" s="27"/>
      <c r="BP1532" s="26"/>
      <c r="BQ1532" s="28"/>
    </row>
    <row r="1533" spans="1:69" x14ac:dyDescent="0.25">
      <c r="A1533" t="str">
        <f>VLOOKUP(B1533,[2]RH!$B:$BV,72,0)</f>
        <v>si</v>
      </c>
      <c r="B1533" s="6">
        <v>1535</v>
      </c>
      <c r="C1533" s="7" t="s">
        <v>100</v>
      </c>
      <c r="D1533" s="7" t="s">
        <v>6077</v>
      </c>
      <c r="E1533" s="7" t="s">
        <v>67</v>
      </c>
      <c r="F1533" s="7" t="s">
        <v>118</v>
      </c>
      <c r="G1533" s="7" t="s">
        <v>220</v>
      </c>
      <c r="H1533" s="7" t="s">
        <v>562</v>
      </c>
      <c r="I1533" s="7" t="s">
        <v>579</v>
      </c>
      <c r="J1533" s="7" t="s">
        <v>281</v>
      </c>
      <c r="K1533" s="7" t="s">
        <v>146</v>
      </c>
      <c r="L1533" s="7" t="s">
        <v>90</v>
      </c>
      <c r="M1533" s="7" t="str">
        <f t="shared" si="1950"/>
        <v>Couturière</v>
      </c>
      <c r="N1533" s="8">
        <v>45086</v>
      </c>
      <c r="P1533" s="7">
        <f t="shared" ca="1" si="1934"/>
        <v>25</v>
      </c>
      <c r="Q1533" s="8"/>
      <c r="R1533" s="7"/>
      <c r="S1533" s="7"/>
      <c r="T1533" s="9" t="s">
        <v>156</v>
      </c>
      <c r="U1533" s="7" t="str">
        <f t="shared" si="1879"/>
        <v>Contractuel</v>
      </c>
      <c r="V1533" s="8">
        <v>45689</v>
      </c>
      <c r="W1533" s="8">
        <f>VLOOKUP(B1533,[1]BASE!$A:$Q,17,0)</f>
        <v>45747</v>
      </c>
      <c r="X1533" s="8"/>
      <c r="Y1533" s="8"/>
      <c r="Z1533" s="8">
        <v>45086</v>
      </c>
      <c r="AA1533" s="7">
        <f t="shared" si="1880"/>
        <v>6</v>
      </c>
      <c r="AB1533" s="7">
        <f t="shared" si="1881"/>
        <v>2023</v>
      </c>
      <c r="AC1533" s="7">
        <f t="shared" si="1882"/>
        <v>2027</v>
      </c>
      <c r="AD1533" s="10" t="e">
        <f t="shared" ref="AD1533:AD1596" ca="1" si="1955">IF(#REF!="Non",(DAYS360(N1533,Q1533)/360),(DAYS360(N1533,TODAY())/360))</f>
        <v>#REF!</v>
      </c>
      <c r="AE1533" s="10" t="e">
        <f t="shared" ca="1" si="1884"/>
        <v>#REF!</v>
      </c>
      <c r="AF1533" s="8">
        <v>36814</v>
      </c>
      <c r="AG1533" s="11">
        <f t="shared" ca="1" si="1885"/>
        <v>24.405479452054795</v>
      </c>
      <c r="AH1533" s="10" t="str">
        <f t="shared" ca="1" si="1886"/>
        <v>&lt; 25</v>
      </c>
      <c r="AI1533" s="12">
        <v>17545625</v>
      </c>
      <c r="AJ1533" s="40" t="s">
        <v>213</v>
      </c>
      <c r="AK1533" s="12" t="s">
        <v>6078</v>
      </c>
      <c r="AL1533" s="8">
        <v>43049</v>
      </c>
      <c r="AM1533" s="7" t="s">
        <v>108</v>
      </c>
      <c r="AN1533" s="7" t="s">
        <v>109</v>
      </c>
      <c r="AQ1533">
        <v>3</v>
      </c>
      <c r="AR1533" s="14">
        <v>2</v>
      </c>
      <c r="AS1533" s="15">
        <f t="shared" si="1887"/>
        <v>45816.5</v>
      </c>
      <c r="AT1533" s="14" t="s">
        <v>163</v>
      </c>
      <c r="AU1533" s="12">
        <v>3.5</v>
      </c>
      <c r="AV1533" s="17">
        <v>17</v>
      </c>
      <c r="AW1533" s="18" t="s">
        <v>201</v>
      </c>
      <c r="AX1533" s="19" t="s">
        <v>6079</v>
      </c>
      <c r="AY1533" s="17">
        <v>68</v>
      </c>
      <c r="AZ1533" s="14" t="s">
        <v>203</v>
      </c>
      <c r="BA1533" s="20" t="str">
        <f t="shared" si="1888"/>
        <v>17001000000308493168</v>
      </c>
      <c r="BB1533" s="31">
        <f t="shared" si="1889"/>
        <v>20</v>
      </c>
      <c r="BC1533" s="22" t="s">
        <v>5765</v>
      </c>
      <c r="BD1533" s="23" t="s">
        <v>85</v>
      </c>
      <c r="BF1533" s="8"/>
      <c r="BG1533" s="32">
        <v>22382513</v>
      </c>
      <c r="BH1533" s="32">
        <v>21281889</v>
      </c>
      <c r="BI1533" s="32"/>
      <c r="BJ1533" t="s">
        <v>6080</v>
      </c>
      <c r="BK1533" s="14" t="str">
        <f t="shared" si="1948"/>
        <v>B-P6 AR</v>
      </c>
      <c r="BL1533" s="14" t="s">
        <v>595</v>
      </c>
      <c r="BM1533" s="25"/>
      <c r="BN1533" s="26" t="str">
        <f>BA1533</f>
        <v>17001000000308493168</v>
      </c>
      <c r="BO1533" s="27" t="str">
        <f>D1533</f>
        <v>ATTAFI AZA</v>
      </c>
      <c r="BP1533" s="26">
        <f>B1533</f>
        <v>1535</v>
      </c>
      <c r="BQ1533" s="28"/>
    </row>
    <row r="1534" spans="1:69" x14ac:dyDescent="0.25">
      <c r="A1534" t="str">
        <f>VLOOKUP(B1534,[2]RH!$B:$BV,72,0)</f>
        <v>Non-Actif</v>
      </c>
      <c r="B1534" s="6">
        <v>1536</v>
      </c>
      <c r="C1534" s="7" t="s">
        <v>100</v>
      </c>
      <c r="D1534" s="7" t="s">
        <v>6081</v>
      </c>
      <c r="E1534" s="7" t="s">
        <v>67</v>
      </c>
      <c r="F1534" s="7" t="s">
        <v>118</v>
      </c>
      <c r="G1534" s="7" t="s">
        <v>408</v>
      </c>
      <c r="H1534" s="80" t="s">
        <v>225</v>
      </c>
      <c r="I1534" s="7" t="s">
        <v>614</v>
      </c>
      <c r="J1534" s="7" t="s">
        <v>281</v>
      </c>
      <c r="K1534" s="7" t="s">
        <v>146</v>
      </c>
      <c r="L1534" s="7" t="s">
        <v>90</v>
      </c>
      <c r="M1534" s="7" t="str">
        <f t="shared" si="1950"/>
        <v>Alimentatrice</v>
      </c>
      <c r="N1534" s="8">
        <v>45085</v>
      </c>
      <c r="P1534" s="7">
        <f t="shared" ca="1" si="1934"/>
        <v>-492</v>
      </c>
      <c r="Q1534" s="8">
        <v>45238</v>
      </c>
      <c r="R1534" s="7" t="s">
        <v>147</v>
      </c>
      <c r="S1534" s="7"/>
      <c r="T1534" s="9" t="s">
        <v>156</v>
      </c>
      <c r="U1534" s="7" t="str">
        <f t="shared" si="1879"/>
        <v>Contractuel</v>
      </c>
      <c r="V1534" s="8">
        <v>45200</v>
      </c>
      <c r="W1534" s="8">
        <v>45230</v>
      </c>
      <c r="X1534" s="8"/>
      <c r="Y1534" s="8"/>
      <c r="Z1534" s="8">
        <v>45085</v>
      </c>
      <c r="AA1534" s="7">
        <f t="shared" si="1880"/>
        <v>6</v>
      </c>
      <c r="AB1534" s="7">
        <f t="shared" si="1881"/>
        <v>2023</v>
      </c>
      <c r="AC1534" s="7">
        <f t="shared" si="1882"/>
        <v>2027</v>
      </c>
      <c r="AD1534" s="10" t="e">
        <f t="shared" ref="AD1534:AD1597" ca="1" si="1956">IF(#REF!="Non",(DAYS360(N1534,Q1534)/360),(DAYS360(N1534,TODAY())/360))</f>
        <v>#REF!</v>
      </c>
      <c r="AE1534" s="10" t="e">
        <f t="shared" ca="1" si="1884"/>
        <v>#REF!</v>
      </c>
      <c r="AF1534" s="8">
        <v>35796</v>
      </c>
      <c r="AG1534" s="11">
        <f t="shared" ca="1" si="1885"/>
        <v>27.194520547945206</v>
      </c>
      <c r="AH1534" s="10" t="str">
        <f t="shared" ca="1" si="1886"/>
        <v>&gt;25&lt; 35</v>
      </c>
      <c r="AI1534" s="12">
        <v>17331061</v>
      </c>
      <c r="AJ1534" s="13" t="s">
        <v>120</v>
      </c>
      <c r="AK1534" s="12" t="s">
        <v>6082</v>
      </c>
      <c r="AL1534" s="8">
        <v>42238</v>
      </c>
      <c r="AM1534" s="7" t="s">
        <v>108</v>
      </c>
      <c r="AN1534" s="7" t="s">
        <v>109</v>
      </c>
      <c r="AQ1534" s="14">
        <v>3</v>
      </c>
      <c r="AR1534" s="14">
        <v>1</v>
      </c>
      <c r="AS1534" s="15">
        <f t="shared" si="1887"/>
        <v>45450.25</v>
      </c>
      <c r="AT1534" s="14" t="s">
        <v>163</v>
      </c>
      <c r="AU1534" s="12">
        <v>3.5</v>
      </c>
      <c r="AV1534" s="17">
        <v>17</v>
      </c>
      <c r="AW1534" s="18" t="s">
        <v>201</v>
      </c>
      <c r="AX1534" s="19" t="s">
        <v>6083</v>
      </c>
      <c r="AY1534" s="17" t="s">
        <v>170</v>
      </c>
      <c r="AZ1534" s="14" t="s">
        <v>203</v>
      </c>
      <c r="BA1534" s="20" t="str">
        <f t="shared" si="1888"/>
        <v>17001000000328305709</v>
      </c>
      <c r="BB1534" s="31">
        <f t="shared" si="1889"/>
        <v>20</v>
      </c>
      <c r="BC1534" s="22" t="s">
        <v>2769</v>
      </c>
      <c r="BD1534" s="23" t="s">
        <v>341</v>
      </c>
      <c r="BF1534" s="8"/>
      <c r="BG1534" s="32">
        <v>28716167</v>
      </c>
      <c r="BH1534" s="32"/>
      <c r="BI1534" s="32"/>
      <c r="BJ1534" t="s">
        <v>5241</v>
      </c>
      <c r="BK1534" s="14" t="str">
        <f t="shared" si="1948"/>
        <v>B-P6 AV</v>
      </c>
      <c r="BL1534" s="14" t="s">
        <v>288</v>
      </c>
      <c r="BM1534" s="25"/>
      <c r="BN1534" s="26"/>
      <c r="BO1534" s="27"/>
      <c r="BP1534" s="26"/>
      <c r="BQ1534" s="28"/>
    </row>
    <row r="1535" spans="1:69" x14ac:dyDescent="0.25">
      <c r="A1535" t="str">
        <f>VLOOKUP(B1535,[2]RH!$B:$BV,72,0)</f>
        <v>Non-Actif</v>
      </c>
      <c r="B1535" s="6">
        <v>1537</v>
      </c>
      <c r="C1535" s="7" t="s">
        <v>168</v>
      </c>
      <c r="D1535" s="7" t="s">
        <v>6084</v>
      </c>
      <c r="E1535" s="7" t="s">
        <v>67</v>
      </c>
      <c r="F1535" s="7" t="s">
        <v>118</v>
      </c>
      <c r="G1535" s="7" t="s">
        <v>220</v>
      </c>
      <c r="H1535" s="7" t="s">
        <v>562</v>
      </c>
      <c r="I1535" s="7" t="s">
        <v>579</v>
      </c>
      <c r="J1535" s="7" t="s">
        <v>281</v>
      </c>
      <c r="K1535" s="7" t="s">
        <v>146</v>
      </c>
      <c r="L1535" s="7" t="s">
        <v>90</v>
      </c>
      <c r="M1535" s="7" t="str">
        <f t="shared" si="1950"/>
        <v>Couturière</v>
      </c>
      <c r="N1535" s="8">
        <v>45086</v>
      </c>
      <c r="P1535" s="7">
        <f t="shared" ca="1" si="1934"/>
        <v>-157</v>
      </c>
      <c r="Q1535" s="8">
        <v>45568</v>
      </c>
      <c r="R1535" s="7" t="s">
        <v>1728</v>
      </c>
      <c r="S1535" s="7"/>
      <c r="T1535" s="9" t="s">
        <v>156</v>
      </c>
      <c r="U1535" s="7" t="str">
        <f t="shared" si="1879"/>
        <v>Contractuel</v>
      </c>
      <c r="V1535" s="8">
        <v>45505</v>
      </c>
      <c r="W1535" s="8">
        <v>45565</v>
      </c>
      <c r="X1535" s="8"/>
      <c r="Y1535" s="8"/>
      <c r="Z1535" s="8">
        <v>45087</v>
      </c>
      <c r="AA1535" s="7">
        <f t="shared" si="1880"/>
        <v>6</v>
      </c>
      <c r="AB1535" s="7">
        <f t="shared" si="1881"/>
        <v>2023</v>
      </c>
      <c r="AC1535" s="7">
        <f t="shared" si="1882"/>
        <v>2027</v>
      </c>
      <c r="AD1535" s="10" t="e">
        <f t="shared" ref="AD1535:AD1598" ca="1" si="1957">IF(#REF!="Non",(DAYS360(N1535,Q1535)/360),(DAYS360(N1535,TODAY())/360))</f>
        <v>#REF!</v>
      </c>
      <c r="AE1535" s="10" t="e">
        <f t="shared" ca="1" si="1884"/>
        <v>#REF!</v>
      </c>
      <c r="AF1535" s="8">
        <v>28054</v>
      </c>
      <c r="AG1535" s="11">
        <f t="shared" ca="1" si="1885"/>
        <v>48.405479452054792</v>
      </c>
      <c r="AH1535" s="10" t="str">
        <f t="shared" ca="1" si="1886"/>
        <v>&gt;45&lt; 55</v>
      </c>
      <c r="AI1535" s="12">
        <v>14016615</v>
      </c>
      <c r="AJ1535" s="13" t="s">
        <v>150</v>
      </c>
      <c r="AK1535" s="12" t="s">
        <v>6085</v>
      </c>
      <c r="AL1535" s="8">
        <v>35684</v>
      </c>
      <c r="AM1535" s="7" t="s">
        <v>108</v>
      </c>
      <c r="AN1535" s="7" t="s">
        <v>76</v>
      </c>
      <c r="AO1535">
        <v>3</v>
      </c>
      <c r="AQ1535">
        <v>3</v>
      </c>
      <c r="AR1535" s="14">
        <v>2</v>
      </c>
      <c r="AS1535" s="15">
        <f t="shared" si="1887"/>
        <v>45816.5</v>
      </c>
      <c r="AT1535" s="14" t="s">
        <v>163</v>
      </c>
      <c r="AU1535" s="12">
        <v>3.5</v>
      </c>
      <c r="AV1535" s="17">
        <v>12</v>
      </c>
      <c r="AW1535" s="18" t="s">
        <v>1464</v>
      </c>
      <c r="AX1535" s="19" t="s">
        <v>6086</v>
      </c>
      <c r="AY1535" s="17">
        <v>10</v>
      </c>
      <c r="AZ1535" s="14" t="s">
        <v>195</v>
      </c>
      <c r="BA1535" s="20" t="str">
        <f t="shared" si="1888"/>
        <v>12055000000242462410</v>
      </c>
      <c r="BB1535" s="31">
        <f t="shared" si="1889"/>
        <v>20</v>
      </c>
      <c r="BC1535" s="22" t="s">
        <v>6087</v>
      </c>
      <c r="BD1535" s="23" t="s">
        <v>341</v>
      </c>
      <c r="BF1535" s="8"/>
      <c r="BG1535" s="32">
        <v>93864982</v>
      </c>
      <c r="BH1535" s="32">
        <v>97387890</v>
      </c>
      <c r="BI1535" s="32"/>
      <c r="BJ1535" t="s">
        <v>486</v>
      </c>
      <c r="BK1535" s="14" t="str">
        <f t="shared" si="1948"/>
        <v>B-P6 AR</v>
      </c>
      <c r="BL1535" s="14" t="s">
        <v>595</v>
      </c>
      <c r="BM1535" s="25"/>
      <c r="BN1535" s="26" t="str">
        <f>BA1535</f>
        <v>12055000000242462410</v>
      </c>
      <c r="BO1535" s="27" t="str">
        <f>D1535</f>
        <v>MAHMOUDI JAMILA</v>
      </c>
      <c r="BP1535" s="26">
        <f>B1535</f>
        <v>1537</v>
      </c>
      <c r="BQ1535" s="28"/>
    </row>
    <row r="1536" spans="1:69" x14ac:dyDescent="0.25">
      <c r="A1536" t="str">
        <f>VLOOKUP(B1536,[2]RH!$B:$BV,72,0)</f>
        <v>Non-Actif</v>
      </c>
      <c r="B1536" s="6">
        <v>1538</v>
      </c>
      <c r="C1536" s="7" t="s">
        <v>168</v>
      </c>
      <c r="D1536" s="7" t="s">
        <v>6088</v>
      </c>
      <c r="E1536" s="7" t="s">
        <v>67</v>
      </c>
      <c r="F1536" s="7" t="s">
        <v>118</v>
      </c>
      <c r="G1536" s="7" t="s">
        <v>220</v>
      </c>
      <c r="H1536" s="80" t="s">
        <v>2342</v>
      </c>
      <c r="I1536" s="7" t="s">
        <v>579</v>
      </c>
      <c r="J1536" s="7" t="s">
        <v>281</v>
      </c>
      <c r="K1536" s="7" t="s">
        <v>146</v>
      </c>
      <c r="L1536" s="7" t="s">
        <v>90</v>
      </c>
      <c r="M1536" s="7" t="str">
        <f t="shared" si="1950"/>
        <v>Couturière</v>
      </c>
      <c r="N1536" s="8">
        <v>45091</v>
      </c>
      <c r="P1536" s="7">
        <f t="shared" ca="1" si="1934"/>
        <v>-553</v>
      </c>
      <c r="Q1536" s="8">
        <v>45154</v>
      </c>
      <c r="R1536" s="7" t="s">
        <v>5378</v>
      </c>
      <c r="S1536" s="7"/>
      <c r="T1536" s="9" t="s">
        <v>156</v>
      </c>
      <c r="U1536" s="7" t="str">
        <f t="shared" si="1879"/>
        <v>Contractuel</v>
      </c>
      <c r="V1536" s="8">
        <v>45139</v>
      </c>
      <c r="W1536" s="8">
        <v>45169</v>
      </c>
      <c r="X1536" s="8"/>
      <c r="Y1536" s="8"/>
      <c r="Z1536" s="8">
        <v>45091</v>
      </c>
      <c r="AA1536" s="7">
        <f t="shared" si="1880"/>
        <v>6</v>
      </c>
      <c r="AB1536" s="7">
        <f t="shared" si="1881"/>
        <v>2023</v>
      </c>
      <c r="AC1536" s="7">
        <f t="shared" si="1882"/>
        <v>2027</v>
      </c>
      <c r="AD1536" s="10" t="e">
        <f t="shared" ref="AD1536:AD1599" ca="1" si="1958">IF(#REF!="Non",(DAYS360(N1536,Q1536)/360),(DAYS360(N1536,TODAY())/360))</f>
        <v>#REF!</v>
      </c>
      <c r="AE1536" s="10" t="e">
        <f t="shared" ca="1" si="1884"/>
        <v>#REF!</v>
      </c>
      <c r="AF1536" s="8">
        <v>30194</v>
      </c>
      <c r="AG1536" s="11">
        <f t="shared" ca="1" si="1885"/>
        <v>42.542465753424658</v>
      </c>
      <c r="AH1536" s="10" t="str">
        <f t="shared" ca="1" si="1886"/>
        <v>&gt;35&lt; 45</v>
      </c>
      <c r="AI1536" s="12">
        <v>12591209</v>
      </c>
      <c r="AJ1536" s="13" t="s">
        <v>82</v>
      </c>
      <c r="AK1536" s="12" t="s">
        <v>6089</v>
      </c>
      <c r="AL1536" s="8">
        <v>36615</v>
      </c>
      <c r="AM1536" s="7" t="s">
        <v>108</v>
      </c>
      <c r="AN1536" s="7" t="s">
        <v>109</v>
      </c>
      <c r="AQ1536" s="14"/>
      <c r="AR1536" s="14">
        <v>1</v>
      </c>
      <c r="AS1536" s="15">
        <f t="shared" si="1887"/>
        <v>45456.25</v>
      </c>
      <c r="AT1536" s="14" t="s">
        <v>163</v>
      </c>
      <c r="AU1536" s="12">
        <v>3.5</v>
      </c>
      <c r="AV1536" s="17">
        <v>11</v>
      </c>
      <c r="AW1536" s="18" t="s">
        <v>6090</v>
      </c>
      <c r="AX1536" s="19" t="s">
        <v>6091</v>
      </c>
      <c r="AY1536" s="17">
        <v>81</v>
      </c>
      <c r="AZ1536" s="14" t="s">
        <v>127</v>
      </c>
      <c r="BA1536" s="20" t="str">
        <f t="shared" si="1888"/>
        <v>11074002344400878881</v>
      </c>
      <c r="BB1536" s="31">
        <f t="shared" si="1889"/>
        <v>20</v>
      </c>
      <c r="BC1536" s="22" t="s">
        <v>6092</v>
      </c>
      <c r="BD1536" s="23" t="s">
        <v>491</v>
      </c>
      <c r="BF1536" s="8">
        <v>45117</v>
      </c>
      <c r="BG1536" s="32">
        <v>99880163</v>
      </c>
      <c r="BH1536" s="32"/>
      <c r="BI1536" s="32"/>
      <c r="BJ1536" t="s">
        <v>6093</v>
      </c>
      <c r="BK1536" s="14" t="str">
        <f t="shared" si="1948"/>
        <v>B-P6</v>
      </c>
      <c r="BL1536" s="14" t="s">
        <v>595</v>
      </c>
      <c r="BM1536" s="25"/>
      <c r="BN1536" s="26"/>
      <c r="BO1536" s="27"/>
      <c r="BP1536" s="26"/>
      <c r="BQ1536" s="28"/>
    </row>
    <row r="1537" spans="1:69" x14ac:dyDescent="0.25">
      <c r="A1537" t="str">
        <f>VLOOKUP(B1537,[2]RH!$B:$BV,72,0)</f>
        <v>si</v>
      </c>
      <c r="B1537" s="6">
        <v>1539</v>
      </c>
      <c r="C1537" s="7" t="s">
        <v>168</v>
      </c>
      <c r="D1537" s="7" t="s">
        <v>6094</v>
      </c>
      <c r="E1537" s="7" t="s">
        <v>67</v>
      </c>
      <c r="F1537" s="7" t="s">
        <v>118</v>
      </c>
      <c r="G1537" s="7" t="s">
        <v>220</v>
      </c>
      <c r="H1537" s="7" t="s">
        <v>562</v>
      </c>
      <c r="I1537" s="7" t="s">
        <v>579</v>
      </c>
      <c r="J1537" s="7" t="s">
        <v>281</v>
      </c>
      <c r="K1537" s="7" t="s">
        <v>146</v>
      </c>
      <c r="L1537" s="7" t="s">
        <v>90</v>
      </c>
      <c r="M1537" s="7" t="str">
        <f t="shared" si="1950"/>
        <v>Couturière</v>
      </c>
      <c r="N1537" s="8">
        <v>45086</v>
      </c>
      <c r="P1537" s="7">
        <f t="shared" ca="1" si="1934"/>
        <v>25</v>
      </c>
      <c r="Q1537" s="8"/>
      <c r="R1537" s="7"/>
      <c r="S1537" s="7"/>
      <c r="T1537" s="9" t="s">
        <v>156</v>
      </c>
      <c r="U1537" s="7" t="str">
        <f t="shared" si="1879"/>
        <v>Contractuel</v>
      </c>
      <c r="V1537" s="8">
        <v>45689</v>
      </c>
      <c r="W1537" s="8">
        <f>VLOOKUP(B1537,[1]BASE!$A:$Q,17,0)</f>
        <v>45747</v>
      </c>
      <c r="X1537" s="8"/>
      <c r="Y1537" s="8"/>
      <c r="Z1537" s="8">
        <v>45087</v>
      </c>
      <c r="AA1537" s="7">
        <f t="shared" si="1880"/>
        <v>6</v>
      </c>
      <c r="AB1537" s="7">
        <f t="shared" si="1881"/>
        <v>2023</v>
      </c>
      <c r="AC1537" s="7">
        <f t="shared" si="1882"/>
        <v>2027</v>
      </c>
      <c r="AD1537" s="10" t="e">
        <f t="shared" ref="AD1537:AD1600" ca="1" si="1959">IF(#REF!="Non",(DAYS360(N1537,Q1537)/360),(DAYS360(N1537,TODAY())/360))</f>
        <v>#REF!</v>
      </c>
      <c r="AE1537" s="10" t="e">
        <f t="shared" ca="1" si="1884"/>
        <v>#REF!</v>
      </c>
      <c r="AF1537" s="8">
        <v>29348</v>
      </c>
      <c r="AG1537" s="11">
        <f t="shared" ca="1" si="1885"/>
        <v>44.860273972602741</v>
      </c>
      <c r="AH1537" s="10" t="str">
        <f t="shared" ca="1" si="1886"/>
        <v>&gt;35&lt; 45</v>
      </c>
      <c r="AI1537" s="12">
        <v>12158199</v>
      </c>
      <c r="AJ1537" s="13" t="s">
        <v>82</v>
      </c>
      <c r="AK1537" s="12" t="s">
        <v>6095</v>
      </c>
      <c r="AL1537" s="8">
        <v>43699</v>
      </c>
      <c r="AM1537" s="7" t="s">
        <v>108</v>
      </c>
      <c r="AN1537" s="7" t="s">
        <v>76</v>
      </c>
      <c r="AO1537">
        <v>2</v>
      </c>
      <c r="AQ1537">
        <v>3</v>
      </c>
      <c r="AR1537" s="14">
        <v>2</v>
      </c>
      <c r="AS1537" s="15">
        <f t="shared" si="1887"/>
        <v>45816.5</v>
      </c>
      <c r="AT1537" s="14" t="s">
        <v>163</v>
      </c>
      <c r="AU1537" s="12">
        <v>3.5</v>
      </c>
      <c r="AV1537" s="17">
        <v>17</v>
      </c>
      <c r="AW1537" s="18" t="s">
        <v>201</v>
      </c>
      <c r="AX1537" s="19" t="s">
        <v>6096</v>
      </c>
      <c r="AY1537" s="17">
        <v>83</v>
      </c>
      <c r="AZ1537" s="14" t="s">
        <v>203</v>
      </c>
      <c r="BA1537" s="20" t="str">
        <f t="shared" si="1888"/>
        <v>17001000000328251583</v>
      </c>
      <c r="BB1537" s="31">
        <f t="shared" si="1889"/>
        <v>20</v>
      </c>
      <c r="BC1537" s="22" t="s">
        <v>5268</v>
      </c>
      <c r="BD1537" s="23" t="s">
        <v>341</v>
      </c>
      <c r="BF1537" s="8">
        <v>45117</v>
      </c>
      <c r="BG1537" s="32">
        <v>20003992</v>
      </c>
      <c r="BH1537" s="32">
        <v>98343051</v>
      </c>
      <c r="BI1537" s="32"/>
      <c r="BJ1537" s="14" t="s">
        <v>371</v>
      </c>
      <c r="BK1537" s="14" t="str">
        <f t="shared" si="1948"/>
        <v>B-P6 AR</v>
      </c>
      <c r="BL1537" s="14" t="s">
        <v>595</v>
      </c>
      <c r="BM1537" s="25"/>
      <c r="BN1537" s="26" t="str">
        <f>BA1537</f>
        <v>17001000000328251583</v>
      </c>
      <c r="BO1537" s="27" t="str">
        <f>D1537</f>
        <v>JOUINI OLFA</v>
      </c>
      <c r="BP1537" s="26">
        <f>B1537</f>
        <v>1539</v>
      </c>
      <c r="BQ1537" s="28"/>
    </row>
    <row r="1538" spans="1:69" x14ac:dyDescent="0.25">
      <c r="A1538" t="str">
        <f>VLOOKUP(B1538,[2]RH!$B:$BV,72,0)</f>
        <v>si</v>
      </c>
      <c r="B1538" s="6">
        <v>1540</v>
      </c>
      <c r="C1538" s="7" t="s">
        <v>168</v>
      </c>
      <c r="D1538" s="7" t="s">
        <v>6097</v>
      </c>
      <c r="E1538" s="7" t="s">
        <v>67</v>
      </c>
      <c r="F1538" s="7" t="s">
        <v>118</v>
      </c>
      <c r="G1538" s="7" t="s">
        <v>220</v>
      </c>
      <c r="H1538" s="7" t="s">
        <v>562</v>
      </c>
      <c r="I1538" s="7" t="s">
        <v>579</v>
      </c>
      <c r="J1538" s="7" t="s">
        <v>281</v>
      </c>
      <c r="K1538" s="7" t="s">
        <v>146</v>
      </c>
      <c r="L1538" s="7" t="s">
        <v>90</v>
      </c>
      <c r="M1538" s="7" t="str">
        <f t="shared" si="1950"/>
        <v>Couturière</v>
      </c>
      <c r="N1538" s="8">
        <v>45086</v>
      </c>
      <c r="P1538" s="7">
        <f t="shared" ca="1" si="1934"/>
        <v>25</v>
      </c>
      <c r="Q1538" s="8"/>
      <c r="R1538" s="7"/>
      <c r="S1538" s="7"/>
      <c r="T1538" s="9" t="s">
        <v>156</v>
      </c>
      <c r="U1538" s="7" t="str">
        <f t="shared" ref="U1538:U1601" si="1960">IF(T1538="CDI","Titulaire","Contractuel")</f>
        <v>Contractuel</v>
      </c>
      <c r="V1538" s="8">
        <v>45689</v>
      </c>
      <c r="W1538" s="8">
        <f>VLOOKUP(B1538,[1]BASE!$A:$Q,17,0)</f>
        <v>45747</v>
      </c>
      <c r="X1538" s="8"/>
      <c r="Y1538" s="8"/>
      <c r="Z1538" s="8">
        <v>45087</v>
      </c>
      <c r="AA1538" s="7">
        <f t="shared" ref="AA1538:AA1601" si="1961">MONTH(N1538)</f>
        <v>6</v>
      </c>
      <c r="AB1538" s="7">
        <f t="shared" ref="AB1538:AB1601" si="1962">IF(N1538="","",YEAR(N1538))</f>
        <v>2023</v>
      </c>
      <c r="AC1538" s="7">
        <f t="shared" ref="AC1538:AC1601" si="1963">AB1538+4</f>
        <v>2027</v>
      </c>
      <c r="AD1538" s="10" t="e">
        <f t="shared" ref="AD1538:AD1601" ca="1" si="1964">IF(#REF!="Non",(DAYS360(N1538,Q1538)/360),(DAYS360(N1538,TODAY())/360))</f>
        <v>#REF!</v>
      </c>
      <c r="AE1538" s="10" t="e">
        <f t="shared" ref="AE1538:AE1601" ca="1" si="1965">+IF(AD1538&lt;1,"&lt; 1",IF(AND(AD1538&gt;=1,AD1538&lt;2),"&lt; 2",IF(AND(AD1538&gt;=2,AD1538&lt;3),"&lt; 3",IF(AND(AD1538&gt;=3,AD1538&lt;=4),"&lt; 4",IF(AD1538&gt;4,"&gt; 4")))))</f>
        <v>#REF!</v>
      </c>
      <c r="AF1538" s="8">
        <v>29983</v>
      </c>
      <c r="AG1538" s="11">
        <f t="shared" ref="AG1538:AG1601" ca="1" si="1966">(TODAY()-AF1538)/365</f>
        <v>43.12054794520548</v>
      </c>
      <c r="AH1538" s="10" t="str">
        <f t="shared" ref="AH1538:AH1601" ca="1" si="1967">+IF(AG1538&lt;25,"&lt; 25",IF(AND(AG1538&gt;=25,AG1538&lt;35),"&gt;25&lt; 35",IF(AND(AG1538&gt;=35,AG1538&lt;45),"&gt;35&lt; 45",IF(AND(AG1538&gt;=45,AG1538&lt;=55),"&gt;45&lt; 55",IF(AG1538&gt;55,"&gt; 55")))))</f>
        <v>&gt;35&lt; 45</v>
      </c>
      <c r="AI1538" s="12">
        <v>12224627</v>
      </c>
      <c r="AJ1538" s="13" t="s">
        <v>106</v>
      </c>
      <c r="AK1538" s="12" t="s">
        <v>6098</v>
      </c>
      <c r="AL1538" s="8">
        <v>44476</v>
      </c>
      <c r="AM1538" s="7" t="s">
        <v>108</v>
      </c>
      <c r="AN1538" s="7" t="s">
        <v>76</v>
      </c>
      <c r="AO1538">
        <v>3</v>
      </c>
      <c r="AQ1538">
        <v>3</v>
      </c>
      <c r="AR1538" s="14">
        <v>2</v>
      </c>
      <c r="AS1538" s="15">
        <f t="shared" ref="AS1538:AS1601" si="1968">N1538+(365.25*AR1538)</f>
        <v>45816.5</v>
      </c>
      <c r="AT1538" s="14" t="s">
        <v>163</v>
      </c>
      <c r="AU1538" s="12">
        <v>3.5</v>
      </c>
      <c r="AV1538" s="17">
        <v>17</v>
      </c>
      <c r="AW1538" s="18" t="s">
        <v>201</v>
      </c>
      <c r="AX1538" s="19" t="s">
        <v>6099</v>
      </c>
      <c r="AY1538" s="17" t="s">
        <v>73</v>
      </c>
      <c r="AZ1538" s="14" t="s">
        <v>203</v>
      </c>
      <c r="BA1538" s="20" t="str">
        <f t="shared" ref="BA1538:BA1601" si="1969">CONCATENATE(AV1538,AW1538,AX1538,AY1538)</f>
        <v>17001000000328251001</v>
      </c>
      <c r="BB1538" s="31">
        <f t="shared" ref="BB1538:BB1601" si="1970">LEN(BA1538)</f>
        <v>20</v>
      </c>
      <c r="BC1538" s="22" t="s">
        <v>5268</v>
      </c>
      <c r="BD1538" s="23" t="s">
        <v>341</v>
      </c>
      <c r="BF1538" s="8">
        <v>45089</v>
      </c>
      <c r="BG1538" s="32">
        <v>20580486</v>
      </c>
      <c r="BH1538" s="32">
        <v>22258351</v>
      </c>
      <c r="BI1538" s="32"/>
      <c r="BJ1538" s="14" t="s">
        <v>371</v>
      </c>
      <c r="BK1538" s="14" t="str">
        <f t="shared" si="1948"/>
        <v>B-P6 AR</v>
      </c>
      <c r="BL1538" s="14" t="s">
        <v>595</v>
      </c>
      <c r="BM1538" s="25"/>
      <c r="BN1538" s="26" t="str">
        <f>BA1538</f>
        <v>17001000000328251001</v>
      </c>
      <c r="BO1538" s="27" t="str">
        <f>D1538</f>
        <v>AMDOUNI NOURA</v>
      </c>
      <c r="BP1538" s="26">
        <f>B1538</f>
        <v>1540</v>
      </c>
      <c r="BQ1538" s="28"/>
    </row>
    <row r="1539" spans="1:69" x14ac:dyDescent="0.25">
      <c r="A1539" t="str">
        <f>VLOOKUP(B1539,[2]RH!$B:$BV,72,0)</f>
        <v>Non-Actif</v>
      </c>
      <c r="B1539" s="6">
        <v>1541</v>
      </c>
      <c r="C1539" s="7" t="s">
        <v>100</v>
      </c>
      <c r="D1539" s="7" t="s">
        <v>6100</v>
      </c>
      <c r="E1539" s="7" t="s">
        <v>67</v>
      </c>
      <c r="F1539" s="7" t="s">
        <v>118</v>
      </c>
      <c r="G1539" s="7" t="s">
        <v>5325</v>
      </c>
      <c r="H1539" s="80" t="s">
        <v>649</v>
      </c>
      <c r="I1539" s="7" t="s">
        <v>650</v>
      </c>
      <c r="J1539" s="7" t="s">
        <v>281</v>
      </c>
      <c r="K1539" s="7" t="s">
        <v>89</v>
      </c>
      <c r="L1539" s="7" t="s">
        <v>90</v>
      </c>
      <c r="M1539" s="7" t="str">
        <f t="shared" si="1950"/>
        <v>Contrôle qualité</v>
      </c>
      <c r="N1539" s="8">
        <v>45087</v>
      </c>
      <c r="P1539" s="7">
        <f t="shared" ca="1" si="1934"/>
        <v>-523</v>
      </c>
      <c r="Q1539" s="8">
        <v>45199</v>
      </c>
      <c r="R1539" s="7" t="s">
        <v>6101</v>
      </c>
      <c r="S1539" s="7"/>
      <c r="T1539" s="9" t="s">
        <v>156</v>
      </c>
      <c r="U1539" s="7" t="str">
        <f t="shared" si="1960"/>
        <v>Contractuel</v>
      </c>
      <c r="V1539" s="8">
        <v>45170</v>
      </c>
      <c r="W1539" s="8">
        <v>45199</v>
      </c>
      <c r="X1539" s="8"/>
      <c r="Y1539" s="8"/>
      <c r="Z1539" s="8">
        <v>45087</v>
      </c>
      <c r="AA1539" s="7">
        <f t="shared" si="1961"/>
        <v>6</v>
      </c>
      <c r="AB1539" s="7">
        <f t="shared" si="1962"/>
        <v>2023</v>
      </c>
      <c r="AC1539" s="7">
        <f t="shared" si="1963"/>
        <v>2027</v>
      </c>
      <c r="AD1539" s="10" t="e">
        <f t="shared" ref="AD1539:AD1602" ca="1" si="1971">IF(#REF!="Non",(DAYS360(N1539,Q1539)/360),(DAYS360(N1539,TODAY())/360))</f>
        <v>#REF!</v>
      </c>
      <c r="AE1539" s="10" t="e">
        <f t="shared" ca="1" si="1965"/>
        <v>#REF!</v>
      </c>
      <c r="AF1539" s="8">
        <v>35736</v>
      </c>
      <c r="AG1539" s="11">
        <f t="shared" ca="1" si="1966"/>
        <v>27.358904109589041</v>
      </c>
      <c r="AH1539" s="10" t="str">
        <f t="shared" ca="1" si="1967"/>
        <v>&gt;25&lt; 35</v>
      </c>
      <c r="AI1539" s="12"/>
      <c r="AJ1539" s="13"/>
      <c r="AK1539" s="12" t="s">
        <v>6102</v>
      </c>
      <c r="AL1539" s="8">
        <v>42978</v>
      </c>
      <c r="AM1539" s="7" t="s">
        <v>108</v>
      </c>
      <c r="AN1539" s="7" t="s">
        <v>109</v>
      </c>
      <c r="AQ1539" s="14">
        <v>3</v>
      </c>
      <c r="AR1539" s="14">
        <v>1</v>
      </c>
      <c r="AS1539" s="15">
        <f t="shared" si="1968"/>
        <v>45452.25</v>
      </c>
      <c r="AT1539" s="14" t="s">
        <v>163</v>
      </c>
      <c r="AU1539" s="12">
        <v>3.6629999999999998</v>
      </c>
      <c r="AV1539" s="17">
        <v>17</v>
      </c>
      <c r="AW1539" s="18" t="s">
        <v>201</v>
      </c>
      <c r="AX1539" s="19" t="s">
        <v>6103</v>
      </c>
      <c r="AY1539" s="17">
        <v>21</v>
      </c>
      <c r="AZ1539" s="14" t="s">
        <v>203</v>
      </c>
      <c r="BA1539" s="20" t="str">
        <f t="shared" si="1969"/>
        <v>17001000000298148021</v>
      </c>
      <c r="BB1539" s="31">
        <f t="shared" si="1970"/>
        <v>20</v>
      </c>
      <c r="BC1539" s="22" t="s">
        <v>5512</v>
      </c>
      <c r="BD1539" s="23" t="s">
        <v>341</v>
      </c>
      <c r="BF1539" s="8"/>
      <c r="BG1539" s="32">
        <v>25881272</v>
      </c>
      <c r="BH1539" s="32">
        <v>24724375</v>
      </c>
      <c r="BI1539" s="32"/>
      <c r="BJ1539" t="s">
        <v>486</v>
      </c>
      <c r="BK1539" s="14" t="str">
        <f t="shared" si="1948"/>
        <v>B-Panda</v>
      </c>
      <c r="BL1539" s="14" t="s">
        <v>288</v>
      </c>
      <c r="BM1539" s="25"/>
      <c r="BN1539" s="26"/>
      <c r="BO1539" s="27"/>
      <c r="BP1539" s="26"/>
      <c r="BQ1539" s="28"/>
    </row>
    <row r="1540" spans="1:69" x14ac:dyDescent="0.25">
      <c r="A1540" t="str">
        <f>VLOOKUP(B1540,[2]RH!$B:$BV,72,0)</f>
        <v>si</v>
      </c>
      <c r="B1540" s="6">
        <v>1542</v>
      </c>
      <c r="C1540" s="7" t="s">
        <v>168</v>
      </c>
      <c r="D1540" s="7" t="s">
        <v>6104</v>
      </c>
      <c r="E1540" s="7" t="s">
        <v>67</v>
      </c>
      <c r="F1540" s="7" t="s">
        <v>118</v>
      </c>
      <c r="G1540" s="7" t="s">
        <v>220</v>
      </c>
      <c r="H1540" s="7" t="s">
        <v>562</v>
      </c>
      <c r="I1540" s="7" t="s">
        <v>579</v>
      </c>
      <c r="J1540" s="7" t="s">
        <v>281</v>
      </c>
      <c r="K1540" s="7" t="s">
        <v>146</v>
      </c>
      <c r="L1540" s="7" t="s">
        <v>90</v>
      </c>
      <c r="M1540" s="7" t="str">
        <f t="shared" si="1950"/>
        <v>Couturière</v>
      </c>
      <c r="N1540" s="8">
        <v>45087</v>
      </c>
      <c r="P1540" s="7">
        <f t="shared" ca="1" si="1934"/>
        <v>25</v>
      </c>
      <c r="Q1540" s="8"/>
      <c r="R1540" s="7"/>
      <c r="S1540" s="7"/>
      <c r="T1540" s="9" t="s">
        <v>156</v>
      </c>
      <c r="U1540" s="7" t="str">
        <f t="shared" si="1960"/>
        <v>Contractuel</v>
      </c>
      <c r="V1540" s="8">
        <v>45689</v>
      </c>
      <c r="W1540" s="8">
        <f>VLOOKUP(B1540,[1]BASE!$A:$Q,17,0)</f>
        <v>45747</v>
      </c>
      <c r="X1540" s="8"/>
      <c r="Y1540" s="8"/>
      <c r="Z1540" s="8">
        <v>45087</v>
      </c>
      <c r="AA1540" s="7">
        <f t="shared" si="1961"/>
        <v>6</v>
      </c>
      <c r="AB1540" s="7">
        <f t="shared" si="1962"/>
        <v>2023</v>
      </c>
      <c r="AC1540" s="7">
        <f t="shared" si="1963"/>
        <v>2027</v>
      </c>
      <c r="AD1540" s="10" t="e">
        <f t="shared" ref="AD1540:AD1603" ca="1" si="1972">IF(#REF!="Non",(DAYS360(N1540,Q1540)/360),(DAYS360(N1540,TODAY())/360))</f>
        <v>#REF!</v>
      </c>
      <c r="AE1540" s="10" t="e">
        <f t="shared" ca="1" si="1965"/>
        <v>#REF!</v>
      </c>
      <c r="AF1540" s="8">
        <v>30128</v>
      </c>
      <c r="AG1540" s="11">
        <f t="shared" ca="1" si="1966"/>
        <v>42.723287671232875</v>
      </c>
      <c r="AH1540" s="10" t="str">
        <f t="shared" ca="1" si="1967"/>
        <v>&gt;35&lt; 45</v>
      </c>
      <c r="AI1540" s="12">
        <v>12935135</v>
      </c>
      <c r="AJ1540" s="13" t="s">
        <v>73</v>
      </c>
      <c r="AK1540" s="12" t="s">
        <v>6105</v>
      </c>
      <c r="AL1540" s="8">
        <v>36570</v>
      </c>
      <c r="AM1540" s="7" t="s">
        <v>108</v>
      </c>
      <c r="AN1540" s="7" t="s">
        <v>76</v>
      </c>
      <c r="AO1540">
        <v>1</v>
      </c>
      <c r="AQ1540">
        <v>3</v>
      </c>
      <c r="AR1540" s="14">
        <v>2</v>
      </c>
      <c r="AS1540" s="15">
        <f t="shared" si="1968"/>
        <v>45817.5</v>
      </c>
      <c r="AT1540" s="14" t="s">
        <v>163</v>
      </c>
      <c r="AU1540" s="12">
        <v>3.5</v>
      </c>
      <c r="AV1540" s="17" t="s">
        <v>92</v>
      </c>
      <c r="AW1540" s="18" t="s">
        <v>2036</v>
      </c>
      <c r="AX1540" s="19">
        <v>80062044458</v>
      </c>
      <c r="AY1540" s="17">
        <v>82</v>
      </c>
      <c r="AZ1540" s="14" t="s">
        <v>152</v>
      </c>
      <c r="BA1540" s="20" t="str">
        <f t="shared" si="1969"/>
        <v>04053138006204445882</v>
      </c>
      <c r="BB1540" s="31">
        <f t="shared" si="1970"/>
        <v>20</v>
      </c>
      <c r="BC1540" s="22" t="s">
        <v>5233</v>
      </c>
      <c r="BD1540" s="23" t="s">
        <v>115</v>
      </c>
      <c r="BF1540" s="8"/>
      <c r="BG1540" s="32">
        <v>97994206</v>
      </c>
      <c r="BH1540" s="32">
        <v>92163253</v>
      </c>
      <c r="BI1540" s="32"/>
      <c r="BJ1540" t="s">
        <v>600</v>
      </c>
      <c r="BK1540" s="14" t="str">
        <f t="shared" si="1948"/>
        <v>B-P6 AR</v>
      </c>
      <c r="BL1540" s="14" t="s">
        <v>595</v>
      </c>
      <c r="BM1540" s="25"/>
      <c r="BN1540" s="26" t="str">
        <f>BA1540</f>
        <v>04053138006204445882</v>
      </c>
      <c r="BO1540" s="27" t="str">
        <f>D1540</f>
        <v>BESDOURI ZEINEB</v>
      </c>
      <c r="BP1540" s="26">
        <f>B1540</f>
        <v>1542</v>
      </c>
      <c r="BQ1540" s="28"/>
    </row>
    <row r="1541" spans="1:69" x14ac:dyDescent="0.25">
      <c r="A1541" t="str">
        <f>VLOOKUP(B1541,[2]RH!$B:$BV,72,0)</f>
        <v>si</v>
      </c>
      <c r="B1541" s="6">
        <v>1543</v>
      </c>
      <c r="C1541" s="7" t="s">
        <v>168</v>
      </c>
      <c r="D1541" s="7" t="s">
        <v>6106</v>
      </c>
      <c r="E1541" s="7" t="s">
        <v>67</v>
      </c>
      <c r="F1541" s="7" t="s">
        <v>118</v>
      </c>
      <c r="G1541" s="7" t="s">
        <v>220</v>
      </c>
      <c r="H1541" s="7" t="s">
        <v>562</v>
      </c>
      <c r="I1541" s="7" t="s">
        <v>579</v>
      </c>
      <c r="J1541" s="7" t="s">
        <v>281</v>
      </c>
      <c r="K1541" s="7" t="s">
        <v>146</v>
      </c>
      <c r="L1541" s="7" t="s">
        <v>90</v>
      </c>
      <c r="M1541" s="7" t="str">
        <f t="shared" si="1950"/>
        <v>Couturière</v>
      </c>
      <c r="N1541" s="8">
        <v>45087</v>
      </c>
      <c r="P1541" s="7">
        <f t="shared" ca="1" si="1934"/>
        <v>25</v>
      </c>
      <c r="Q1541" s="8"/>
      <c r="R1541" s="7"/>
      <c r="S1541" s="7"/>
      <c r="T1541" s="9" t="s">
        <v>156</v>
      </c>
      <c r="U1541" s="7" t="str">
        <f t="shared" si="1960"/>
        <v>Contractuel</v>
      </c>
      <c r="V1541" s="8">
        <v>45689</v>
      </c>
      <c r="W1541" s="8">
        <f>VLOOKUP(B1541,[1]BASE!$A:$Q,17,0)</f>
        <v>45747</v>
      </c>
      <c r="X1541" s="8"/>
      <c r="Y1541" s="8"/>
      <c r="Z1541" s="8">
        <v>45087</v>
      </c>
      <c r="AA1541" s="7">
        <f t="shared" si="1961"/>
        <v>6</v>
      </c>
      <c r="AB1541" s="7">
        <f t="shared" si="1962"/>
        <v>2023</v>
      </c>
      <c r="AC1541" s="7">
        <f t="shared" si="1963"/>
        <v>2027</v>
      </c>
      <c r="AD1541" s="10" t="e">
        <f t="shared" ref="AD1541:AD1604" ca="1" si="1973">IF(#REF!="Non",(DAYS360(N1541,Q1541)/360),(DAYS360(N1541,TODAY())/360))</f>
        <v>#REF!</v>
      </c>
      <c r="AE1541" s="10" t="e">
        <f t="shared" ca="1" si="1965"/>
        <v>#REF!</v>
      </c>
      <c r="AF1541" s="8">
        <v>34583</v>
      </c>
      <c r="AG1541" s="11">
        <f t="shared" ca="1" si="1966"/>
        <v>30.517808219178082</v>
      </c>
      <c r="AH1541" s="10" t="str">
        <f t="shared" ca="1" si="1967"/>
        <v>&gt;25&lt; 35</v>
      </c>
      <c r="AI1541" s="12">
        <v>16627330</v>
      </c>
      <c r="AJ1541" s="13" t="s">
        <v>82</v>
      </c>
      <c r="AK1541" s="12" t="s">
        <v>6107</v>
      </c>
      <c r="AL1541" s="8">
        <v>40472</v>
      </c>
      <c r="AM1541" s="7" t="s">
        <v>108</v>
      </c>
      <c r="AN1541" s="7" t="s">
        <v>76</v>
      </c>
      <c r="AO1541">
        <v>1</v>
      </c>
      <c r="AQ1541">
        <v>3</v>
      </c>
      <c r="AR1541" s="14">
        <v>2</v>
      </c>
      <c r="AS1541" s="15">
        <f t="shared" si="1968"/>
        <v>45817.5</v>
      </c>
      <c r="AT1541" s="14" t="s">
        <v>163</v>
      </c>
      <c r="AU1541" s="12">
        <v>3.5</v>
      </c>
      <c r="AV1541" s="17" t="s">
        <v>92</v>
      </c>
      <c r="AW1541" s="18" t="s">
        <v>2036</v>
      </c>
      <c r="AX1541" s="19">
        <v>80086393162</v>
      </c>
      <c r="AY1541" s="17">
        <v>14</v>
      </c>
      <c r="AZ1541" s="14" t="s">
        <v>152</v>
      </c>
      <c r="BA1541" s="20" t="str">
        <f t="shared" si="1969"/>
        <v>04053138008639316214</v>
      </c>
      <c r="BB1541" s="31">
        <f t="shared" si="1970"/>
        <v>20</v>
      </c>
      <c r="BC1541" s="22" t="s">
        <v>5233</v>
      </c>
      <c r="BD1541" s="23" t="s">
        <v>115</v>
      </c>
      <c r="BF1541" s="8"/>
      <c r="BG1541" s="32">
        <v>29061253</v>
      </c>
      <c r="BH1541" s="32">
        <v>24222441</v>
      </c>
      <c r="BI1541" s="32"/>
      <c r="BJ1541" t="s">
        <v>600</v>
      </c>
      <c r="BK1541" s="14" t="str">
        <f t="shared" si="1948"/>
        <v>B-P6 AR</v>
      </c>
      <c r="BL1541" s="14" t="s">
        <v>595</v>
      </c>
      <c r="BM1541" s="25"/>
      <c r="BN1541" s="26" t="str">
        <f>BA1541</f>
        <v>04053138008639316214</v>
      </c>
      <c r="BO1541" s="27" t="str">
        <f>D1541</f>
        <v>WEDERNI MANEL</v>
      </c>
      <c r="BP1541" s="26">
        <f>B1541</f>
        <v>1543</v>
      </c>
      <c r="BQ1541" s="28"/>
    </row>
    <row r="1542" spans="1:69" x14ac:dyDescent="0.25">
      <c r="A1542" t="str">
        <f>VLOOKUP(B1542,[2]RH!$B:$BV,72,0)</f>
        <v>si</v>
      </c>
      <c r="B1542" s="6">
        <v>1544</v>
      </c>
      <c r="C1542" s="7" t="s">
        <v>100</v>
      </c>
      <c r="D1542" s="7" t="s">
        <v>6108</v>
      </c>
      <c r="E1542" s="7" t="s">
        <v>67</v>
      </c>
      <c r="F1542" s="7" t="s">
        <v>118</v>
      </c>
      <c r="G1542" s="7" t="s">
        <v>220</v>
      </c>
      <c r="H1542" s="7" t="s">
        <v>562</v>
      </c>
      <c r="I1542" s="7" t="s">
        <v>579</v>
      </c>
      <c r="J1542" s="7" t="s">
        <v>281</v>
      </c>
      <c r="K1542" s="7" t="s">
        <v>146</v>
      </c>
      <c r="L1542" s="7" t="s">
        <v>90</v>
      </c>
      <c r="M1542" s="7" t="str">
        <f t="shared" si="1950"/>
        <v>Couturière</v>
      </c>
      <c r="N1542" s="8">
        <v>45087</v>
      </c>
      <c r="P1542" s="7">
        <f t="shared" ca="1" si="1934"/>
        <v>25</v>
      </c>
      <c r="Q1542" s="8"/>
      <c r="R1542" s="7"/>
      <c r="S1542" s="7"/>
      <c r="T1542" s="9" t="s">
        <v>156</v>
      </c>
      <c r="U1542" s="7" t="str">
        <f t="shared" si="1960"/>
        <v>Contractuel</v>
      </c>
      <c r="V1542" s="8">
        <v>45689</v>
      </c>
      <c r="W1542" s="8">
        <f>VLOOKUP(B1542,[1]BASE!$A:$Q,17,0)</f>
        <v>45747</v>
      </c>
      <c r="X1542" s="8"/>
      <c r="Y1542" s="8"/>
      <c r="Z1542" s="8">
        <v>45087</v>
      </c>
      <c r="AA1542" s="7">
        <f t="shared" si="1961"/>
        <v>6</v>
      </c>
      <c r="AB1542" s="7">
        <f t="shared" si="1962"/>
        <v>2023</v>
      </c>
      <c r="AC1542" s="7">
        <f t="shared" si="1963"/>
        <v>2027</v>
      </c>
      <c r="AD1542" s="10" t="e">
        <f t="shared" ref="AD1542:AD1605" ca="1" si="1974">IF(#REF!="Non",(DAYS360(N1542,Q1542)/360),(DAYS360(N1542,TODAY())/360))</f>
        <v>#REF!</v>
      </c>
      <c r="AE1542" s="10" t="e">
        <f t="shared" ca="1" si="1965"/>
        <v>#REF!</v>
      </c>
      <c r="AF1542" s="8">
        <v>35686</v>
      </c>
      <c r="AG1542" s="11">
        <f t="shared" ca="1" si="1966"/>
        <v>27.495890410958904</v>
      </c>
      <c r="AH1542" s="10" t="str">
        <f t="shared" ca="1" si="1967"/>
        <v>&gt;25&lt; 35</v>
      </c>
      <c r="AI1542" s="12">
        <v>17460464</v>
      </c>
      <c r="AJ1542" s="13" t="s">
        <v>120</v>
      </c>
      <c r="AK1542" s="12" t="s">
        <v>6109</v>
      </c>
      <c r="AL1542" s="8">
        <v>43734</v>
      </c>
      <c r="AM1542" s="7" t="s">
        <v>108</v>
      </c>
      <c r="AN1542" s="7" t="s">
        <v>109</v>
      </c>
      <c r="AQ1542">
        <v>3</v>
      </c>
      <c r="AR1542" s="14">
        <v>2</v>
      </c>
      <c r="AS1542" s="15">
        <f t="shared" si="1968"/>
        <v>45817.5</v>
      </c>
      <c r="AT1542" s="14" t="s">
        <v>163</v>
      </c>
      <c r="AU1542" s="12">
        <v>3.5</v>
      </c>
      <c r="AV1542" s="17" t="s">
        <v>150</v>
      </c>
      <c r="AW1542" s="18" t="s">
        <v>1091</v>
      </c>
      <c r="AX1542" s="19" t="s">
        <v>6110</v>
      </c>
      <c r="AY1542" s="17">
        <v>52</v>
      </c>
      <c r="AZ1542" s="14" t="s">
        <v>174</v>
      </c>
      <c r="BA1542" s="20" t="str">
        <f t="shared" si="1969"/>
        <v>07043010110553334552</v>
      </c>
      <c r="BB1542" s="31">
        <f t="shared" si="1970"/>
        <v>20</v>
      </c>
      <c r="BC1542" s="22" t="s">
        <v>5233</v>
      </c>
      <c r="BD1542" s="23" t="s">
        <v>115</v>
      </c>
      <c r="BF1542" s="8"/>
      <c r="BG1542" s="32">
        <v>50223625</v>
      </c>
      <c r="BH1542" s="32">
        <v>23091146</v>
      </c>
      <c r="BI1542" s="32"/>
      <c r="BJ1542" t="s">
        <v>600</v>
      </c>
      <c r="BK1542" s="14" t="str">
        <f t="shared" si="1948"/>
        <v>B-P6 AR</v>
      </c>
      <c r="BL1542" s="14" t="s">
        <v>595</v>
      </c>
      <c r="BM1542" s="25"/>
      <c r="BN1542" s="26" t="str">
        <f>BA1542</f>
        <v>07043010110553334552</v>
      </c>
      <c r="BO1542" s="27" t="str">
        <f>D1542</f>
        <v>LAKTI MARWA</v>
      </c>
      <c r="BP1542" s="26">
        <f>B1542</f>
        <v>1544</v>
      </c>
      <c r="BQ1542" s="28"/>
    </row>
    <row r="1543" spans="1:69" x14ac:dyDescent="0.25">
      <c r="A1543" t="str">
        <f>VLOOKUP(B1543,[2]RH!$B:$BV,72,0)</f>
        <v>Non-Actif</v>
      </c>
      <c r="B1543" s="6">
        <v>1545</v>
      </c>
      <c r="C1543" s="7" t="s">
        <v>168</v>
      </c>
      <c r="D1543" s="7" t="s">
        <v>6111</v>
      </c>
      <c r="E1543" s="7" t="s">
        <v>67</v>
      </c>
      <c r="F1543" s="7" t="s">
        <v>118</v>
      </c>
      <c r="G1543" s="7" t="s">
        <v>220</v>
      </c>
      <c r="H1543" s="80" t="s">
        <v>2342</v>
      </c>
      <c r="I1543" s="7" t="s">
        <v>6112</v>
      </c>
      <c r="J1543" s="7" t="s">
        <v>281</v>
      </c>
      <c r="K1543" s="7" t="s">
        <v>146</v>
      </c>
      <c r="L1543" s="7" t="s">
        <v>90</v>
      </c>
      <c r="M1543" s="7" t="str">
        <f t="shared" si="1950"/>
        <v>Couturière</v>
      </c>
      <c r="N1543" s="8">
        <v>45087</v>
      </c>
      <c r="P1543" s="7">
        <f t="shared" ca="1" si="1934"/>
        <v>-584</v>
      </c>
      <c r="Q1543" s="8">
        <v>45108</v>
      </c>
      <c r="R1543" s="7" t="s">
        <v>6113</v>
      </c>
      <c r="S1543" s="7"/>
      <c r="T1543" s="9" t="s">
        <v>156</v>
      </c>
      <c r="U1543" s="7" t="str">
        <f t="shared" si="1960"/>
        <v>Contractuel</v>
      </c>
      <c r="V1543" s="8">
        <v>45087</v>
      </c>
      <c r="W1543" s="8">
        <v>45138</v>
      </c>
      <c r="X1543" s="8"/>
      <c r="Y1543" s="8"/>
      <c r="Z1543" s="8">
        <v>45087</v>
      </c>
      <c r="AA1543" s="7">
        <f t="shared" si="1961"/>
        <v>6</v>
      </c>
      <c r="AB1543" s="7">
        <f t="shared" si="1962"/>
        <v>2023</v>
      </c>
      <c r="AC1543" s="7">
        <f t="shared" si="1963"/>
        <v>2027</v>
      </c>
      <c r="AD1543" s="10" t="e">
        <f t="shared" ref="AD1543:AD1606" ca="1" si="1975">IF(#REF!="Non",(DAYS360(N1543,Q1543)/360),(DAYS360(N1543,TODAY())/360))</f>
        <v>#REF!</v>
      </c>
      <c r="AE1543" s="10" t="e">
        <f t="shared" ca="1" si="1965"/>
        <v>#REF!</v>
      </c>
      <c r="AF1543" s="8">
        <v>27881</v>
      </c>
      <c r="AG1543" s="11">
        <f t="shared" ca="1" si="1966"/>
        <v>48.87945205479452</v>
      </c>
      <c r="AH1543" s="10" t="str">
        <f t="shared" ca="1" si="1967"/>
        <v>&gt;45&lt; 55</v>
      </c>
      <c r="AI1543" s="12"/>
      <c r="AJ1543" s="13"/>
      <c r="AK1543" s="12" t="s">
        <v>6114</v>
      </c>
      <c r="AL1543" s="8">
        <v>44025</v>
      </c>
      <c r="AM1543" s="7" t="s">
        <v>108</v>
      </c>
      <c r="AN1543" s="7" t="s">
        <v>76</v>
      </c>
      <c r="AO1543">
        <v>4</v>
      </c>
      <c r="AQ1543" s="14">
        <v>3</v>
      </c>
      <c r="AR1543" s="14">
        <v>1</v>
      </c>
      <c r="AS1543" s="15">
        <f t="shared" si="1968"/>
        <v>45452.25</v>
      </c>
      <c r="AT1543" s="14" t="s">
        <v>163</v>
      </c>
      <c r="AU1543" s="12">
        <v>3.5</v>
      </c>
      <c r="AV1543" s="17">
        <v>17</v>
      </c>
      <c r="AW1543" s="18" t="s">
        <v>201</v>
      </c>
      <c r="AX1543" s="19" t="s">
        <v>6115</v>
      </c>
      <c r="AY1543" s="17">
        <v>47</v>
      </c>
      <c r="AZ1543" s="14" t="s">
        <v>203</v>
      </c>
      <c r="BA1543" s="20" t="str">
        <f t="shared" si="1969"/>
        <v>17001000000328485547</v>
      </c>
      <c r="BB1543" s="31">
        <f t="shared" si="1970"/>
        <v>20</v>
      </c>
      <c r="BC1543" s="22" t="s">
        <v>6116</v>
      </c>
      <c r="BD1543" s="23" t="s">
        <v>341</v>
      </c>
      <c r="BF1543" s="8">
        <v>45089</v>
      </c>
      <c r="BG1543" s="32">
        <v>97372081</v>
      </c>
      <c r="BH1543" s="32">
        <v>50066311</v>
      </c>
      <c r="BI1543" s="32"/>
      <c r="BJ1543" t="s">
        <v>486</v>
      </c>
      <c r="BK1543" s="14" t="str">
        <f t="shared" si="1948"/>
        <v>B-P6</v>
      </c>
      <c r="BL1543" s="14"/>
      <c r="BM1543" s="25"/>
      <c r="BN1543" s="26"/>
      <c r="BO1543" s="27"/>
      <c r="BP1543" s="26"/>
      <c r="BQ1543" s="28"/>
    </row>
    <row r="1544" spans="1:69" x14ac:dyDescent="0.25">
      <c r="A1544" t="str">
        <f>VLOOKUP(B1544,[2]RH!$B:$BV,72,0)</f>
        <v>Non-Actif</v>
      </c>
      <c r="B1544" s="6">
        <v>1546</v>
      </c>
      <c r="C1544" s="7" t="s">
        <v>65</v>
      </c>
      <c r="D1544" s="7" t="s">
        <v>6117</v>
      </c>
      <c r="E1544" s="7" t="s">
        <v>67</v>
      </c>
      <c r="F1544" s="7" t="s">
        <v>102</v>
      </c>
      <c r="G1544" s="7" t="s">
        <v>1585</v>
      </c>
      <c r="H1544" s="80" t="s">
        <v>102</v>
      </c>
      <c r="I1544" s="7" t="s">
        <v>1908</v>
      </c>
      <c r="J1544" s="7"/>
      <c r="K1544" s="7" t="s">
        <v>89</v>
      </c>
      <c r="L1544" s="7" t="s">
        <v>90</v>
      </c>
      <c r="M1544" s="7" t="str">
        <f t="shared" si="1950"/>
        <v>MANITENTIONNAIRE</v>
      </c>
      <c r="N1544" s="8">
        <v>45089</v>
      </c>
      <c r="P1544" s="7">
        <f t="shared" ca="1" si="1934"/>
        <v>-126</v>
      </c>
      <c r="Q1544" s="8">
        <v>45596</v>
      </c>
      <c r="R1544" s="7" t="s">
        <v>290</v>
      </c>
      <c r="S1544" s="7" t="s">
        <v>3967</v>
      </c>
      <c r="T1544" s="9" t="s">
        <v>156</v>
      </c>
      <c r="U1544" s="7" t="str">
        <f t="shared" si="1960"/>
        <v>Contractuel</v>
      </c>
      <c r="V1544" s="8">
        <v>45536</v>
      </c>
      <c r="W1544" s="8">
        <v>45596</v>
      </c>
      <c r="X1544" s="8"/>
      <c r="Y1544" s="8"/>
      <c r="Z1544" s="8">
        <v>45089</v>
      </c>
      <c r="AA1544" s="7">
        <f t="shared" si="1961"/>
        <v>6</v>
      </c>
      <c r="AB1544" s="7">
        <f t="shared" si="1962"/>
        <v>2023</v>
      </c>
      <c r="AC1544" s="7">
        <f t="shared" si="1963"/>
        <v>2027</v>
      </c>
      <c r="AD1544" s="10" t="e">
        <f t="shared" ref="AD1544:AD1607" ca="1" si="1976">IF(#REF!="Non",(DAYS360(N1544,Q1544)/360),(DAYS360(N1544,TODAY())/360))</f>
        <v>#REF!</v>
      </c>
      <c r="AE1544" s="10" t="e">
        <f t="shared" ca="1" si="1965"/>
        <v>#REF!</v>
      </c>
      <c r="AF1544" s="8">
        <v>36211</v>
      </c>
      <c r="AG1544" s="11">
        <f t="shared" ca="1" si="1966"/>
        <v>26.057534246575344</v>
      </c>
      <c r="AH1544" s="10" t="str">
        <f t="shared" ca="1" si="1967"/>
        <v>&gt;25&lt; 35</v>
      </c>
      <c r="AI1544" s="12">
        <v>17657085</v>
      </c>
      <c r="AJ1544" s="13" t="s">
        <v>120</v>
      </c>
      <c r="AK1544" s="12" t="s">
        <v>6118</v>
      </c>
      <c r="AL1544" s="8">
        <v>43168</v>
      </c>
      <c r="AM1544" s="7" t="s">
        <v>75</v>
      </c>
      <c r="AN1544" s="7" t="s">
        <v>109</v>
      </c>
      <c r="AQ1544">
        <v>3</v>
      </c>
      <c r="AR1544" s="14">
        <v>2</v>
      </c>
      <c r="AS1544" s="15">
        <f t="shared" si="1968"/>
        <v>45819.5</v>
      </c>
      <c r="AT1544" s="14" t="s">
        <v>163</v>
      </c>
      <c r="AU1544" s="12">
        <v>3.5630000000000002</v>
      </c>
      <c r="AV1544" s="17">
        <v>12</v>
      </c>
      <c r="AW1544" s="18">
        <v>40600</v>
      </c>
      <c r="AX1544" s="19" t="s">
        <v>6119</v>
      </c>
      <c r="AY1544" s="17">
        <v>21</v>
      </c>
      <c r="AZ1544" s="14" t="s">
        <v>195</v>
      </c>
      <c r="BA1544" s="20" t="str">
        <f t="shared" si="1969"/>
        <v>12406000000238653721</v>
      </c>
      <c r="BB1544" s="31">
        <f t="shared" si="1970"/>
        <v>20</v>
      </c>
      <c r="BC1544" s="22" t="s">
        <v>6120</v>
      </c>
      <c r="BD1544" s="23" t="s">
        <v>115</v>
      </c>
      <c r="BF1544" s="8"/>
      <c r="BG1544" s="32">
        <v>25277560</v>
      </c>
      <c r="BH1544" s="32">
        <v>96193251</v>
      </c>
      <c r="BI1544" s="32"/>
      <c r="BJ1544" t="s">
        <v>714</v>
      </c>
      <c r="BK1544" s="14" t="str">
        <f t="shared" si="1948"/>
        <v>-LOGISTIQUE</v>
      </c>
      <c r="BL1544" s="14" t="s">
        <v>241</v>
      </c>
      <c r="BM1544" s="25"/>
      <c r="BN1544" s="26"/>
      <c r="BO1544" s="27"/>
      <c r="BP1544" s="26"/>
      <c r="BQ1544" s="28"/>
    </row>
    <row r="1545" spans="1:69" x14ac:dyDescent="0.25">
      <c r="A1545" t="str">
        <f>VLOOKUP(B1545,[2]RH!$B:$BV,72,0)</f>
        <v>Non-Actif</v>
      </c>
      <c r="B1545" s="6">
        <v>1547</v>
      </c>
      <c r="C1545" s="7" t="s">
        <v>65</v>
      </c>
      <c r="D1545" s="7" t="s">
        <v>6121</v>
      </c>
      <c r="E1545" s="7" t="s">
        <v>67</v>
      </c>
      <c r="F1545" s="7" t="s">
        <v>102</v>
      </c>
      <c r="G1545" s="7" t="s">
        <v>270</v>
      </c>
      <c r="H1545" s="80"/>
      <c r="I1545" s="7"/>
      <c r="J1545" s="7"/>
      <c r="K1545" s="7" t="s">
        <v>70</v>
      </c>
      <c r="L1545" s="7" t="s">
        <v>90</v>
      </c>
      <c r="M1545" s="7" t="str">
        <f t="shared" si="1950"/>
        <v>Planificateur</v>
      </c>
      <c r="N1545" s="8">
        <v>45089</v>
      </c>
      <c r="O1545" s="8"/>
      <c r="P1545" s="7" t="str">
        <f t="shared" ca="1" si="1934"/>
        <v/>
      </c>
      <c r="Q1545" s="8">
        <v>45268</v>
      </c>
      <c r="R1545" s="7" t="s">
        <v>6122</v>
      </c>
      <c r="S1545" s="7"/>
      <c r="T1545" s="9" t="s">
        <v>72</v>
      </c>
      <c r="U1545" s="7" t="str">
        <f t="shared" si="1960"/>
        <v>Titulaire</v>
      </c>
      <c r="V1545" s="8">
        <v>45089</v>
      </c>
      <c r="W1545" s="8"/>
      <c r="X1545" s="8"/>
      <c r="Y1545" s="8"/>
      <c r="Z1545" s="8">
        <v>45089</v>
      </c>
      <c r="AA1545" s="7">
        <f t="shared" si="1961"/>
        <v>6</v>
      </c>
      <c r="AB1545" s="7">
        <f t="shared" si="1962"/>
        <v>2023</v>
      </c>
      <c r="AC1545" s="7">
        <f t="shared" si="1963"/>
        <v>2027</v>
      </c>
      <c r="AD1545" s="10" t="e">
        <f t="shared" ref="AD1545:AD1608" ca="1" si="1977">IF(#REF!="Non",(DAYS360(N1545,Q1545)/360),(DAYS360(N1545,TODAY())/360))</f>
        <v>#REF!</v>
      </c>
      <c r="AE1545" s="10" t="e">
        <f t="shared" ca="1" si="1965"/>
        <v>#REF!</v>
      </c>
      <c r="AF1545" s="8">
        <v>33683</v>
      </c>
      <c r="AG1545" s="11">
        <f t="shared" ca="1" si="1966"/>
        <v>32.983561643835614</v>
      </c>
      <c r="AH1545" s="10" t="str">
        <f t="shared" ca="1" si="1967"/>
        <v>&gt;25&lt; 35</v>
      </c>
      <c r="AI1545" s="12">
        <v>17041816</v>
      </c>
      <c r="AJ1545" s="13" t="s">
        <v>170</v>
      </c>
      <c r="AK1545" s="12" t="s">
        <v>6123</v>
      </c>
      <c r="AL1545" s="8">
        <v>44446</v>
      </c>
      <c r="AM1545" s="7" t="s">
        <v>75</v>
      </c>
      <c r="AN1545" s="7" t="s">
        <v>109</v>
      </c>
      <c r="AQ1545" s="14"/>
      <c r="AR1545" s="14">
        <v>1</v>
      </c>
      <c r="AS1545" s="15">
        <f t="shared" si="1968"/>
        <v>45454.25</v>
      </c>
      <c r="AT1545" s="14" t="s">
        <v>77</v>
      </c>
      <c r="AU1545" s="12">
        <v>1850</v>
      </c>
      <c r="AV1545" s="17" t="s">
        <v>106</v>
      </c>
      <c r="AW1545" s="18">
        <v>40100</v>
      </c>
      <c r="AX1545" s="19" t="s">
        <v>6124</v>
      </c>
      <c r="AY1545" s="17">
        <v>23</v>
      </c>
      <c r="AZ1545" s="14" t="s">
        <v>5451</v>
      </c>
      <c r="BA1545" s="20" t="str">
        <f t="shared" si="1969"/>
        <v>05401000016502604023</v>
      </c>
      <c r="BB1545" s="31">
        <f t="shared" si="1970"/>
        <v>20</v>
      </c>
      <c r="BC1545" s="22" t="s">
        <v>6125</v>
      </c>
      <c r="BD1545" s="23" t="s">
        <v>491</v>
      </c>
      <c r="BF1545" s="8"/>
      <c r="BG1545" s="32">
        <v>20606454</v>
      </c>
      <c r="BH1545" s="32"/>
      <c r="BI1545" s="32">
        <v>98156744</v>
      </c>
      <c r="BK1545" s="14" t="str">
        <f t="shared" si="1948"/>
        <v>CADRE</v>
      </c>
      <c r="BL1545" s="14"/>
      <c r="BM1545" s="25"/>
      <c r="BN1545" s="26"/>
      <c r="BO1545" s="27"/>
      <c r="BP1545" s="26"/>
      <c r="BQ1545" s="28"/>
    </row>
    <row r="1546" spans="1:69" x14ac:dyDescent="0.25">
      <c r="A1546" t="str">
        <f>VLOOKUP(B1546,[2]RH!$B:$BV,72,0)</f>
        <v>Non-Actif</v>
      </c>
      <c r="B1546" s="6">
        <v>1548</v>
      </c>
      <c r="C1546" s="7" t="s">
        <v>168</v>
      </c>
      <c r="D1546" s="7" t="s">
        <v>6126</v>
      </c>
      <c r="E1546" s="7" t="s">
        <v>67</v>
      </c>
      <c r="F1546" s="7" t="s">
        <v>118</v>
      </c>
      <c r="G1546" s="7" t="s">
        <v>220</v>
      </c>
      <c r="H1546" s="80">
        <v>560</v>
      </c>
      <c r="I1546" s="7" t="s">
        <v>189</v>
      </c>
      <c r="J1546" s="7" t="s">
        <v>190</v>
      </c>
      <c r="K1546" s="7" t="s">
        <v>146</v>
      </c>
      <c r="L1546" s="7" t="s">
        <v>90</v>
      </c>
      <c r="M1546" s="7" t="str">
        <f t="shared" si="1950"/>
        <v>Couturière</v>
      </c>
      <c r="N1546" s="8">
        <v>45091</v>
      </c>
      <c r="P1546" s="7">
        <f t="shared" ca="1" si="1934"/>
        <v>-218</v>
      </c>
      <c r="Q1546" s="8">
        <v>45464</v>
      </c>
      <c r="R1546" s="7" t="s">
        <v>4245</v>
      </c>
      <c r="S1546" s="7"/>
      <c r="T1546" s="9" t="s">
        <v>156</v>
      </c>
      <c r="U1546" s="7" t="str">
        <f t="shared" si="1960"/>
        <v>Contractuel</v>
      </c>
      <c r="V1546" s="8">
        <v>45444</v>
      </c>
      <c r="W1546" s="8">
        <v>45504</v>
      </c>
      <c r="X1546" s="8"/>
      <c r="Y1546" s="8"/>
      <c r="Z1546" s="8">
        <v>45091</v>
      </c>
      <c r="AA1546" s="7">
        <f t="shared" si="1961"/>
        <v>6</v>
      </c>
      <c r="AB1546" s="7">
        <f t="shared" si="1962"/>
        <v>2023</v>
      </c>
      <c r="AC1546" s="7">
        <f t="shared" si="1963"/>
        <v>2027</v>
      </c>
      <c r="AD1546" s="10" t="e">
        <f t="shared" ref="AD1546:AD1609" ca="1" si="1978">IF(#REF!="Non",(DAYS360(N1546,Q1546)/360),(DAYS360(N1546,TODAY())/360))</f>
        <v>#REF!</v>
      </c>
      <c r="AE1546" s="10" t="e">
        <f t="shared" ca="1" si="1965"/>
        <v>#REF!</v>
      </c>
      <c r="AF1546" s="8">
        <v>27188</v>
      </c>
      <c r="AG1546" s="11">
        <f t="shared" ca="1" si="1966"/>
        <v>50.778082191780825</v>
      </c>
      <c r="AH1546" s="10" t="str">
        <f t="shared" ca="1" si="1967"/>
        <v>&gt;45&lt; 55</v>
      </c>
      <c r="AI1546" s="12">
        <v>11756334</v>
      </c>
      <c r="AJ1546" s="13" t="s">
        <v>73</v>
      </c>
      <c r="AK1546" s="12" t="s">
        <v>6127</v>
      </c>
      <c r="AL1546" s="8">
        <v>42985</v>
      </c>
      <c r="AM1546" s="7" t="s">
        <v>108</v>
      </c>
      <c r="AN1546" s="7" t="s">
        <v>76</v>
      </c>
      <c r="AO1546">
        <v>3</v>
      </c>
      <c r="AQ1546">
        <v>3</v>
      </c>
      <c r="AR1546" s="14">
        <v>1</v>
      </c>
      <c r="AS1546" s="15">
        <f t="shared" si="1968"/>
        <v>45456.25</v>
      </c>
      <c r="AT1546" s="14" t="s">
        <v>163</v>
      </c>
      <c r="AU1546" s="12">
        <v>3.5</v>
      </c>
      <c r="AV1546" s="17">
        <v>17</v>
      </c>
      <c r="AW1546" s="18" t="s">
        <v>201</v>
      </c>
      <c r="AX1546" s="19" t="s">
        <v>6128</v>
      </c>
      <c r="AY1546" s="17">
        <v>18</v>
      </c>
      <c r="AZ1546" s="14" t="s">
        <v>203</v>
      </c>
      <c r="BA1546" s="20" t="str">
        <f t="shared" si="1969"/>
        <v>17001000000328431518</v>
      </c>
      <c r="BB1546" s="31">
        <f t="shared" si="1970"/>
        <v>20</v>
      </c>
      <c r="BC1546" s="22" t="s">
        <v>6129</v>
      </c>
      <c r="BD1546" s="23"/>
      <c r="BF1546" s="8"/>
      <c r="BG1546" s="32">
        <v>93068481</v>
      </c>
      <c r="BH1546" s="32">
        <v>98928378</v>
      </c>
      <c r="BI1546" s="32"/>
      <c r="BJ1546" t="s">
        <v>486</v>
      </c>
      <c r="BK1546" s="14" t="str">
        <f t="shared" si="1948"/>
        <v>A-560</v>
      </c>
      <c r="BL1546" s="14" t="s">
        <v>595</v>
      </c>
      <c r="BM1546" s="25"/>
      <c r="BN1546" s="26" t="str">
        <f>BA1546</f>
        <v>17001000000328431518</v>
      </c>
      <c r="BO1546" s="27" t="str">
        <f>D1546</f>
        <v>SABAI LATIFA</v>
      </c>
      <c r="BP1546" s="26">
        <f>B1546</f>
        <v>1548</v>
      </c>
      <c r="BQ1546" s="28"/>
    </row>
    <row r="1547" spans="1:69" x14ac:dyDescent="0.25">
      <c r="A1547" t="str">
        <f>VLOOKUP(B1547,[2]RH!$B:$BV,72,0)</f>
        <v>Non-Actif</v>
      </c>
      <c r="B1547" s="6">
        <v>1549</v>
      </c>
      <c r="C1547" s="7" t="s">
        <v>168</v>
      </c>
      <c r="D1547" s="7" t="s">
        <v>6130</v>
      </c>
      <c r="E1547" s="7" t="s">
        <v>67</v>
      </c>
      <c r="F1547" s="7" t="s">
        <v>118</v>
      </c>
      <c r="G1547" s="7" t="s">
        <v>220</v>
      </c>
      <c r="H1547" s="80">
        <v>560</v>
      </c>
      <c r="I1547" s="7" t="s">
        <v>189</v>
      </c>
      <c r="J1547" s="7" t="s">
        <v>190</v>
      </c>
      <c r="K1547" s="7" t="s">
        <v>146</v>
      </c>
      <c r="L1547" s="7" t="s">
        <v>90</v>
      </c>
      <c r="M1547" s="7" t="str">
        <f t="shared" si="1950"/>
        <v>Couturière</v>
      </c>
      <c r="N1547" s="8">
        <v>45091</v>
      </c>
      <c r="P1547" s="7">
        <f t="shared" ca="1" si="1934"/>
        <v>-462</v>
      </c>
      <c r="Q1547" s="8">
        <v>45232</v>
      </c>
      <c r="R1547" s="7" t="s">
        <v>147</v>
      </c>
      <c r="S1547" s="7"/>
      <c r="T1547" s="9" t="s">
        <v>156</v>
      </c>
      <c r="U1547" s="7" t="str">
        <f t="shared" si="1960"/>
        <v>Contractuel</v>
      </c>
      <c r="V1547" s="8">
        <v>45231</v>
      </c>
      <c r="W1547" s="8">
        <v>45260</v>
      </c>
      <c r="X1547" s="8"/>
      <c r="Y1547" s="8"/>
      <c r="Z1547" s="8">
        <v>45091</v>
      </c>
      <c r="AA1547" s="7">
        <f t="shared" si="1961"/>
        <v>6</v>
      </c>
      <c r="AB1547" s="7">
        <f t="shared" si="1962"/>
        <v>2023</v>
      </c>
      <c r="AC1547" s="7">
        <f t="shared" si="1963"/>
        <v>2027</v>
      </c>
      <c r="AD1547" s="10" t="e">
        <f t="shared" ref="AD1547:AD1610" ca="1" si="1979">IF(#REF!="Non",(DAYS360(N1547,Q1547)/360),(DAYS360(N1547,TODAY())/360))</f>
        <v>#REF!</v>
      </c>
      <c r="AE1547" s="10" t="e">
        <f t="shared" ca="1" si="1965"/>
        <v>#REF!</v>
      </c>
      <c r="AF1547" s="8">
        <v>35459</v>
      </c>
      <c r="AG1547" s="11">
        <f t="shared" ca="1" si="1966"/>
        <v>28.117808219178084</v>
      </c>
      <c r="AH1547" s="10" t="str">
        <f t="shared" ca="1" si="1967"/>
        <v>&gt;25&lt; 35</v>
      </c>
      <c r="AI1547" s="12">
        <v>16796453</v>
      </c>
      <c r="AJ1547" s="13" t="s">
        <v>150</v>
      </c>
      <c r="AK1547" s="12" t="s">
        <v>6131</v>
      </c>
      <c r="AL1547" s="8">
        <v>44551</v>
      </c>
      <c r="AM1547" s="7" t="s">
        <v>108</v>
      </c>
      <c r="AN1547" s="7" t="s">
        <v>76</v>
      </c>
      <c r="AO1547">
        <v>2</v>
      </c>
      <c r="AQ1547" s="14">
        <v>3</v>
      </c>
      <c r="AR1547" s="14">
        <v>1</v>
      </c>
      <c r="AS1547" s="15">
        <f t="shared" si="1968"/>
        <v>45456.25</v>
      </c>
      <c r="AT1547" s="14" t="s">
        <v>163</v>
      </c>
      <c r="AU1547" s="12">
        <v>3.5</v>
      </c>
      <c r="AV1547" s="17">
        <v>17</v>
      </c>
      <c r="AW1547" s="18" t="s">
        <v>201</v>
      </c>
      <c r="AX1547" s="19" t="s">
        <v>6132</v>
      </c>
      <c r="AY1547" s="17">
        <v>66</v>
      </c>
      <c r="AZ1547" s="14" t="s">
        <v>203</v>
      </c>
      <c r="BA1547" s="20" t="str">
        <f t="shared" si="1969"/>
        <v>17001000000328866466</v>
      </c>
      <c r="BB1547" s="31">
        <f t="shared" si="1970"/>
        <v>20</v>
      </c>
      <c r="BC1547" s="22" t="s">
        <v>5689</v>
      </c>
      <c r="BD1547" s="23" t="s">
        <v>115</v>
      </c>
      <c r="BF1547" s="8"/>
      <c r="BG1547" s="32">
        <v>47014642</v>
      </c>
      <c r="BH1547" s="32"/>
      <c r="BI1547" s="32"/>
      <c r="BJ1547" t="s">
        <v>311</v>
      </c>
      <c r="BK1547" s="14" t="str">
        <f t="shared" si="1948"/>
        <v>A-560</v>
      </c>
      <c r="BL1547" s="14" t="s">
        <v>595</v>
      </c>
      <c r="BM1547" s="25"/>
      <c r="BN1547" s="26" t="str">
        <f>BA1547</f>
        <v>17001000000328866466</v>
      </c>
      <c r="BO1547" s="27" t="str">
        <f>D1547</f>
        <v>HABIBI RANIA</v>
      </c>
      <c r="BP1547" s="26">
        <f>B1547</f>
        <v>1549</v>
      </c>
      <c r="BQ1547" s="28"/>
    </row>
    <row r="1548" spans="1:69" x14ac:dyDescent="0.25">
      <c r="A1548" t="str">
        <f>VLOOKUP(B1548,[2]RH!$B:$BV,72,0)</f>
        <v>Non-Actif</v>
      </c>
      <c r="B1548" s="6">
        <v>1550</v>
      </c>
      <c r="C1548" s="7" t="s">
        <v>168</v>
      </c>
      <c r="D1548" s="7" t="s">
        <v>6133</v>
      </c>
      <c r="E1548" s="7" t="s">
        <v>67</v>
      </c>
      <c r="F1548" s="7" t="s">
        <v>118</v>
      </c>
      <c r="G1548" s="7" t="s">
        <v>220</v>
      </c>
      <c r="H1548" s="80" t="s">
        <v>5900</v>
      </c>
      <c r="I1548" s="7" t="s">
        <v>709</v>
      </c>
      <c r="J1548" s="7" t="s">
        <v>190</v>
      </c>
      <c r="K1548" s="7" t="s">
        <v>146</v>
      </c>
      <c r="L1548" s="7" t="s">
        <v>90</v>
      </c>
      <c r="M1548" s="7" t="str">
        <f t="shared" si="1950"/>
        <v>Couturière</v>
      </c>
      <c r="N1548" s="8">
        <v>45091</v>
      </c>
      <c r="P1548" s="7">
        <f t="shared" ca="1" si="1934"/>
        <v>-371</v>
      </c>
      <c r="Q1548" s="8">
        <v>45323</v>
      </c>
      <c r="R1548" s="7" t="s">
        <v>147</v>
      </c>
      <c r="S1548" s="7"/>
      <c r="T1548" s="9" t="s">
        <v>156</v>
      </c>
      <c r="U1548" s="7" t="str">
        <f t="shared" si="1960"/>
        <v>Contractuel</v>
      </c>
      <c r="V1548" s="8">
        <v>45292</v>
      </c>
      <c r="W1548" s="8">
        <v>45351</v>
      </c>
      <c r="X1548" s="8"/>
      <c r="Y1548" s="8"/>
      <c r="Z1548" s="8">
        <v>45091</v>
      </c>
      <c r="AA1548" s="7">
        <f t="shared" si="1961"/>
        <v>6</v>
      </c>
      <c r="AB1548" s="7">
        <f t="shared" si="1962"/>
        <v>2023</v>
      </c>
      <c r="AC1548" s="7">
        <f t="shared" si="1963"/>
        <v>2027</v>
      </c>
      <c r="AD1548" s="10" t="e">
        <f t="shared" ref="AD1548:AD1611" ca="1" si="1980">IF(#REF!="Non",(DAYS360(N1548,Q1548)/360),(DAYS360(N1548,TODAY())/360))</f>
        <v>#REF!</v>
      </c>
      <c r="AE1548" s="10" t="e">
        <f t="shared" ca="1" si="1965"/>
        <v>#REF!</v>
      </c>
      <c r="AF1548" s="8">
        <v>27764</v>
      </c>
      <c r="AG1548" s="11">
        <f t="shared" ca="1" si="1966"/>
        <v>49.2</v>
      </c>
      <c r="AH1548" s="10" t="str">
        <f t="shared" ca="1" si="1967"/>
        <v>&gt;45&lt; 55</v>
      </c>
      <c r="AI1548" s="12">
        <v>11620666</v>
      </c>
      <c r="AJ1548" s="13" t="s">
        <v>150</v>
      </c>
      <c r="AK1548" s="12" t="s">
        <v>6134</v>
      </c>
      <c r="AL1548" s="8">
        <v>44827</v>
      </c>
      <c r="AM1548" s="7" t="s">
        <v>108</v>
      </c>
      <c r="AN1548" s="7" t="s">
        <v>76</v>
      </c>
      <c r="AQ1548" s="14">
        <v>3</v>
      </c>
      <c r="AR1548" s="14">
        <v>1</v>
      </c>
      <c r="AS1548" s="15">
        <f t="shared" si="1968"/>
        <v>45456.25</v>
      </c>
      <c r="AT1548" s="14" t="s">
        <v>163</v>
      </c>
      <c r="AU1548" s="12">
        <v>3.5</v>
      </c>
      <c r="AV1548" s="17" t="s">
        <v>92</v>
      </c>
      <c r="AW1548" s="18" t="s">
        <v>1253</v>
      </c>
      <c r="AX1548" s="19">
        <v>10083024380</v>
      </c>
      <c r="AY1548" s="17">
        <v>18</v>
      </c>
      <c r="AZ1548" s="14" t="s">
        <v>152</v>
      </c>
      <c r="BA1548" s="20" t="str">
        <f t="shared" si="1969"/>
        <v>04025111008302438018</v>
      </c>
      <c r="BB1548" s="31">
        <f t="shared" si="1970"/>
        <v>20</v>
      </c>
      <c r="BC1548" s="22" t="s">
        <v>5268</v>
      </c>
      <c r="BD1548" s="23" t="s">
        <v>341</v>
      </c>
      <c r="BF1548" s="8"/>
      <c r="BG1548" s="32">
        <v>26664643</v>
      </c>
      <c r="BH1548" s="32"/>
      <c r="BI1548" s="32"/>
      <c r="BJ1548" t="s">
        <v>371</v>
      </c>
      <c r="BK1548" s="14" t="str">
        <f t="shared" si="1948"/>
        <v>A-PANDA</v>
      </c>
      <c r="BL1548" s="14" t="s">
        <v>595</v>
      </c>
      <c r="BM1548" s="25"/>
      <c r="BN1548" s="26" t="str">
        <f>BA1548</f>
        <v>04025111008302438018</v>
      </c>
      <c r="BO1548" s="27" t="str">
        <f>D1548</f>
        <v>KAABI THOURAYA</v>
      </c>
      <c r="BP1548" s="26">
        <f>B1548</f>
        <v>1550</v>
      </c>
      <c r="BQ1548" s="28"/>
    </row>
    <row r="1549" spans="1:69" x14ac:dyDescent="0.25">
      <c r="A1549" t="str">
        <f>VLOOKUP(B1549,[2]RH!$B:$BV,72,0)</f>
        <v>Non-Actif</v>
      </c>
      <c r="B1549" s="6">
        <v>1551</v>
      </c>
      <c r="C1549" s="7" t="s">
        <v>168</v>
      </c>
      <c r="D1549" s="7" t="s">
        <v>6135</v>
      </c>
      <c r="E1549" s="7" t="s">
        <v>67</v>
      </c>
      <c r="F1549" s="7" t="s">
        <v>118</v>
      </c>
      <c r="G1549" s="7" t="s">
        <v>220</v>
      </c>
      <c r="H1549" s="80">
        <v>965</v>
      </c>
      <c r="I1549" s="7" t="s">
        <v>5121</v>
      </c>
      <c r="J1549" s="7" t="s">
        <v>190</v>
      </c>
      <c r="K1549" s="7" t="s">
        <v>146</v>
      </c>
      <c r="L1549" s="7" t="s">
        <v>90</v>
      </c>
      <c r="M1549" s="7" t="str">
        <f t="shared" si="1950"/>
        <v>Couturière</v>
      </c>
      <c r="N1549" s="8">
        <v>45091</v>
      </c>
      <c r="P1549" s="7">
        <f t="shared" ca="1" si="1934"/>
        <v>-584</v>
      </c>
      <c r="Q1549" s="8">
        <v>45111</v>
      </c>
      <c r="R1549" s="7" t="s">
        <v>1728</v>
      </c>
      <c r="S1549" s="7"/>
      <c r="T1549" s="9" t="s">
        <v>156</v>
      </c>
      <c r="U1549" s="7" t="str">
        <f t="shared" si="1960"/>
        <v>Contractuel</v>
      </c>
      <c r="V1549" s="8">
        <v>45091</v>
      </c>
      <c r="W1549" s="8">
        <v>45138</v>
      </c>
      <c r="X1549" s="8"/>
      <c r="Y1549" s="8"/>
      <c r="Z1549" s="8">
        <v>45091</v>
      </c>
      <c r="AA1549" s="7">
        <f t="shared" si="1961"/>
        <v>6</v>
      </c>
      <c r="AB1549" s="7">
        <f t="shared" si="1962"/>
        <v>2023</v>
      </c>
      <c r="AC1549" s="7">
        <f t="shared" si="1963"/>
        <v>2027</v>
      </c>
      <c r="AD1549" s="10" t="e">
        <f t="shared" ref="AD1549:AD1612" ca="1" si="1981">IF(#REF!="Non",(DAYS360(N1549,Q1549)/360),(DAYS360(N1549,TODAY())/360))</f>
        <v>#REF!</v>
      </c>
      <c r="AE1549" s="10" t="e">
        <f t="shared" ca="1" si="1965"/>
        <v>#REF!</v>
      </c>
      <c r="AF1549" s="8">
        <v>30088</v>
      </c>
      <c r="AG1549" s="11">
        <f t="shared" ca="1" si="1966"/>
        <v>42.832876712328769</v>
      </c>
      <c r="AH1549" s="10" t="str">
        <f t="shared" ca="1" si="1967"/>
        <v>&gt;35&lt; 45</v>
      </c>
      <c r="AI1549" s="12">
        <v>12666088</v>
      </c>
      <c r="AJ1549" s="13" t="s">
        <v>170</v>
      </c>
      <c r="AK1549" s="12" t="s">
        <v>6136</v>
      </c>
      <c r="AL1549" s="8">
        <v>37391</v>
      </c>
      <c r="AM1549" s="7" t="s">
        <v>108</v>
      </c>
      <c r="AN1549" s="7" t="s">
        <v>76</v>
      </c>
      <c r="AO1549">
        <v>2</v>
      </c>
      <c r="AQ1549" s="14">
        <v>3</v>
      </c>
      <c r="AR1549" s="14">
        <v>1</v>
      </c>
      <c r="AS1549" s="15">
        <f t="shared" si="1968"/>
        <v>45456.25</v>
      </c>
      <c r="AT1549" s="14" t="s">
        <v>163</v>
      </c>
      <c r="AU1549" s="12">
        <v>3.5</v>
      </c>
      <c r="AV1549" s="17">
        <v>17</v>
      </c>
      <c r="AW1549" s="18" t="s">
        <v>201</v>
      </c>
      <c r="AX1549" s="19" t="s">
        <v>6137</v>
      </c>
      <c r="AY1549" s="17">
        <v>97</v>
      </c>
      <c r="AZ1549" s="14" t="s">
        <v>203</v>
      </c>
      <c r="BA1549" s="20" t="str">
        <f t="shared" si="1969"/>
        <v>17001000000328529197</v>
      </c>
      <c r="BB1549" s="31">
        <f t="shared" si="1970"/>
        <v>20</v>
      </c>
      <c r="BC1549" s="22" t="s">
        <v>5268</v>
      </c>
      <c r="BD1549" s="23" t="s">
        <v>341</v>
      </c>
      <c r="BF1549" s="8"/>
      <c r="BG1549" s="32">
        <v>21706718</v>
      </c>
      <c r="BH1549" s="32">
        <v>25370163</v>
      </c>
      <c r="BI1549" s="32"/>
      <c r="BK1549" s="14" t="str">
        <f t="shared" si="1948"/>
        <v>A-965</v>
      </c>
      <c r="BL1549" s="14"/>
      <c r="BM1549" s="25"/>
      <c r="BN1549" s="26"/>
      <c r="BO1549" s="27"/>
      <c r="BP1549" s="26"/>
      <c r="BQ1549" s="28"/>
    </row>
    <row r="1550" spans="1:69" x14ac:dyDescent="0.25">
      <c r="A1550" t="str">
        <f>VLOOKUP(B1550,[2]RH!$B:$BV,72,0)</f>
        <v>Non-Actif</v>
      </c>
      <c r="B1550" s="6">
        <v>1552</v>
      </c>
      <c r="C1550" s="7" t="s">
        <v>168</v>
      </c>
      <c r="D1550" s="7" t="s">
        <v>6138</v>
      </c>
      <c r="E1550" s="7" t="s">
        <v>67</v>
      </c>
      <c r="F1550" s="7" t="s">
        <v>118</v>
      </c>
      <c r="G1550" s="7" t="s">
        <v>220</v>
      </c>
      <c r="H1550" s="80" t="s">
        <v>649</v>
      </c>
      <c r="I1550" s="7" t="s">
        <v>709</v>
      </c>
      <c r="J1550" s="7" t="s">
        <v>190</v>
      </c>
      <c r="K1550" s="7" t="s">
        <v>146</v>
      </c>
      <c r="L1550" s="7" t="s">
        <v>90</v>
      </c>
      <c r="M1550" s="7" t="str">
        <f t="shared" si="1950"/>
        <v>Couturière</v>
      </c>
      <c r="N1550" s="8">
        <v>45091</v>
      </c>
      <c r="P1550" s="7">
        <f t="shared" ca="1" si="1934"/>
        <v>-157</v>
      </c>
      <c r="Q1550" s="8">
        <v>45581</v>
      </c>
      <c r="R1550" s="7" t="s">
        <v>771</v>
      </c>
      <c r="S1550" s="7" t="s">
        <v>2332</v>
      </c>
      <c r="T1550" s="9" t="s">
        <v>156</v>
      </c>
      <c r="U1550" s="7" t="str">
        <f t="shared" si="1960"/>
        <v>Contractuel</v>
      </c>
      <c r="V1550" s="8">
        <v>45505</v>
      </c>
      <c r="W1550" s="8">
        <v>45565</v>
      </c>
      <c r="X1550" s="8"/>
      <c r="Y1550" s="8"/>
      <c r="Z1550" s="8">
        <v>45091</v>
      </c>
      <c r="AA1550" s="7">
        <f t="shared" si="1961"/>
        <v>6</v>
      </c>
      <c r="AB1550" s="7">
        <f t="shared" si="1962"/>
        <v>2023</v>
      </c>
      <c r="AC1550" s="7">
        <f t="shared" si="1963"/>
        <v>2027</v>
      </c>
      <c r="AD1550" s="10" t="e">
        <f t="shared" ref="AD1550:AD1613" ca="1" si="1982">IF(#REF!="Non",(DAYS360(N1550,Q1550)/360),(DAYS360(N1550,TODAY())/360))</f>
        <v>#REF!</v>
      </c>
      <c r="AE1550" s="10" t="e">
        <f t="shared" ca="1" si="1965"/>
        <v>#REF!</v>
      </c>
      <c r="AF1550" s="8">
        <v>30895</v>
      </c>
      <c r="AG1550" s="11">
        <f t="shared" ca="1" si="1966"/>
        <v>40.62191780821918</v>
      </c>
      <c r="AH1550" s="10" t="str">
        <f t="shared" ca="1" si="1967"/>
        <v>&gt;35&lt; 45</v>
      </c>
      <c r="AI1550" s="12">
        <v>12958086</v>
      </c>
      <c r="AJ1550" s="13" t="s">
        <v>192</v>
      </c>
      <c r="AK1550" s="12" t="s">
        <v>6139</v>
      </c>
      <c r="AL1550" s="8">
        <v>37958</v>
      </c>
      <c r="AM1550" s="7" t="s">
        <v>108</v>
      </c>
      <c r="AN1550" s="7" t="s">
        <v>76</v>
      </c>
      <c r="AO1550">
        <v>4</v>
      </c>
      <c r="AQ1550">
        <v>3</v>
      </c>
      <c r="AR1550" s="14">
        <v>2</v>
      </c>
      <c r="AS1550" s="15">
        <f t="shared" si="1968"/>
        <v>45821.5</v>
      </c>
      <c r="AT1550" s="14" t="s">
        <v>163</v>
      </c>
      <c r="AU1550" s="12">
        <v>3.5</v>
      </c>
      <c r="AV1550" s="17">
        <v>17</v>
      </c>
      <c r="AW1550" s="18">
        <v>20600</v>
      </c>
      <c r="AX1550" s="19" t="s">
        <v>6140</v>
      </c>
      <c r="AY1550" s="17">
        <v>97</v>
      </c>
      <c r="AZ1550" s="14" t="s">
        <v>203</v>
      </c>
      <c r="BA1550" s="20" t="str">
        <f t="shared" si="1969"/>
        <v>17206000000105771597</v>
      </c>
      <c r="BB1550" s="31">
        <f t="shared" si="1970"/>
        <v>20</v>
      </c>
      <c r="BC1550" s="22" t="s">
        <v>5268</v>
      </c>
      <c r="BD1550" s="23" t="s">
        <v>341</v>
      </c>
      <c r="BF1550" s="8"/>
      <c r="BG1550" s="32">
        <v>20131366</v>
      </c>
      <c r="BH1550" s="32"/>
      <c r="BI1550" s="32"/>
      <c r="BJ1550" s="14" t="s">
        <v>371</v>
      </c>
      <c r="BK1550" s="14" t="str">
        <f t="shared" si="1948"/>
        <v>A-Panda</v>
      </c>
      <c r="BL1550" s="14" t="s">
        <v>595</v>
      </c>
      <c r="BM1550" s="25"/>
      <c r="BN1550" s="26" t="str">
        <f>BA1550</f>
        <v>17206000000105771597</v>
      </c>
      <c r="BO1550" s="27" t="str">
        <f>D1550</f>
        <v>HAMMAMI ABIR</v>
      </c>
      <c r="BP1550" s="26">
        <f>B1550</f>
        <v>1552</v>
      </c>
      <c r="BQ1550" s="28"/>
    </row>
    <row r="1551" spans="1:69" x14ac:dyDescent="0.25">
      <c r="A1551" t="str">
        <f>VLOOKUP(B1551,[2]RH!$B:$BV,72,0)</f>
        <v>si</v>
      </c>
      <c r="B1551" s="6">
        <v>1553</v>
      </c>
      <c r="C1551" s="7" t="s">
        <v>100</v>
      </c>
      <c r="D1551" s="7" t="s">
        <v>6141</v>
      </c>
      <c r="E1551" s="7" t="s">
        <v>67</v>
      </c>
      <c r="F1551" s="7" t="s">
        <v>118</v>
      </c>
      <c r="G1551" s="7" t="s">
        <v>220</v>
      </c>
      <c r="H1551" s="80" t="s">
        <v>225</v>
      </c>
      <c r="I1551" s="7" t="s">
        <v>589</v>
      </c>
      <c r="J1551" s="7" t="s">
        <v>190</v>
      </c>
      <c r="K1551" s="7" t="s">
        <v>146</v>
      </c>
      <c r="L1551" s="7" t="s">
        <v>90</v>
      </c>
      <c r="M1551" s="7" t="str">
        <f t="shared" si="1950"/>
        <v>Couturière</v>
      </c>
      <c r="N1551" s="8">
        <v>45091</v>
      </c>
      <c r="P1551" s="7">
        <f t="shared" ca="1" si="1934"/>
        <v>25</v>
      </c>
      <c r="Q1551" s="8"/>
      <c r="R1551" s="7"/>
      <c r="S1551" s="7"/>
      <c r="T1551" s="9" t="s">
        <v>156</v>
      </c>
      <c r="U1551" s="7" t="str">
        <f t="shared" si="1960"/>
        <v>Contractuel</v>
      </c>
      <c r="V1551" s="8">
        <v>45689</v>
      </c>
      <c r="W1551" s="8">
        <f>VLOOKUP(B1551,[1]BASE!$A:$Q,17,0)</f>
        <v>45747</v>
      </c>
      <c r="X1551" s="8"/>
      <c r="Y1551" s="8"/>
      <c r="Z1551" s="8">
        <v>45091</v>
      </c>
      <c r="AA1551" s="7">
        <f t="shared" si="1961"/>
        <v>6</v>
      </c>
      <c r="AB1551" s="7">
        <f t="shared" si="1962"/>
        <v>2023</v>
      </c>
      <c r="AC1551" s="7">
        <f t="shared" si="1963"/>
        <v>2027</v>
      </c>
      <c r="AD1551" s="10" t="e">
        <f t="shared" ref="AD1551:AD1614" ca="1" si="1983">IF(#REF!="Non",(DAYS360(N1551,Q1551)/360),(DAYS360(N1551,TODAY())/360))</f>
        <v>#REF!</v>
      </c>
      <c r="AE1551" s="10" t="e">
        <f t="shared" ca="1" si="1965"/>
        <v>#REF!</v>
      </c>
      <c r="AF1551" s="8">
        <v>36399</v>
      </c>
      <c r="AG1551" s="11">
        <f t="shared" ca="1" si="1966"/>
        <v>25.542465753424658</v>
      </c>
      <c r="AH1551" s="10" t="str">
        <f t="shared" ca="1" si="1967"/>
        <v>&gt;25&lt; 35</v>
      </c>
      <c r="AI1551" s="12">
        <v>17591126</v>
      </c>
      <c r="AJ1551" s="13" t="s">
        <v>79</v>
      </c>
      <c r="AK1551" s="12" t="s">
        <v>6142</v>
      </c>
      <c r="AL1551" s="8">
        <v>43178</v>
      </c>
      <c r="AM1551" s="7" t="s">
        <v>108</v>
      </c>
      <c r="AN1551" s="7" t="s">
        <v>109</v>
      </c>
      <c r="AQ1551">
        <v>3</v>
      </c>
      <c r="AR1551" s="14">
        <v>2</v>
      </c>
      <c r="AS1551" s="15">
        <f t="shared" si="1968"/>
        <v>45821.5</v>
      </c>
      <c r="AT1551" s="14" t="s">
        <v>163</v>
      </c>
      <c r="AU1551" s="12">
        <v>3.5</v>
      </c>
      <c r="AV1551" s="17">
        <v>25</v>
      </c>
      <c r="AW1551" s="18" t="s">
        <v>956</v>
      </c>
      <c r="AX1551" s="19" t="s">
        <v>6143</v>
      </c>
      <c r="AY1551" s="17">
        <v>92</v>
      </c>
      <c r="AZ1551" s="14" t="s">
        <v>276</v>
      </c>
      <c r="BA1551" s="20" t="str">
        <f t="shared" si="1969"/>
        <v>25032000000105743892</v>
      </c>
      <c r="BB1551" s="31">
        <f t="shared" si="1970"/>
        <v>20</v>
      </c>
      <c r="BC1551" s="22" t="s">
        <v>6144</v>
      </c>
      <c r="BD1551" s="23" t="s">
        <v>115</v>
      </c>
      <c r="BF1551" s="8"/>
      <c r="BG1551" s="32">
        <v>28512919</v>
      </c>
      <c r="BH1551" s="32"/>
      <c r="BI1551" s="32"/>
      <c r="BJ1551" t="s">
        <v>4896</v>
      </c>
      <c r="BK1551" s="14" t="str">
        <f t="shared" si="1948"/>
        <v>A-P6 AV</v>
      </c>
      <c r="BL1551" s="14" t="s">
        <v>595</v>
      </c>
      <c r="BM1551" s="25"/>
      <c r="BN1551" s="26" t="str">
        <f>BA1551</f>
        <v>25032000000105743892</v>
      </c>
      <c r="BO1551" s="27" t="str">
        <f>D1551</f>
        <v>SALLEMI GHOFRANE</v>
      </c>
      <c r="BP1551" s="26">
        <f>B1551</f>
        <v>1553</v>
      </c>
      <c r="BQ1551" s="28"/>
    </row>
    <row r="1552" spans="1:69" x14ac:dyDescent="0.25">
      <c r="A1552" t="str">
        <f>VLOOKUP(B1552,[2]RH!$B:$BV,72,0)</f>
        <v>Non-Actif</v>
      </c>
      <c r="B1552" s="6">
        <v>1554</v>
      </c>
      <c r="C1552" s="7" t="s">
        <v>168</v>
      </c>
      <c r="D1552" s="7" t="s">
        <v>6145</v>
      </c>
      <c r="E1552" s="7" t="s">
        <v>67</v>
      </c>
      <c r="F1552" s="7" t="s">
        <v>118</v>
      </c>
      <c r="G1552" s="7" t="s">
        <v>220</v>
      </c>
      <c r="H1552" s="80" t="s">
        <v>6146</v>
      </c>
      <c r="I1552" s="7" t="s">
        <v>2919</v>
      </c>
      <c r="J1552" s="7" t="s">
        <v>190</v>
      </c>
      <c r="K1552" s="7" t="s">
        <v>146</v>
      </c>
      <c r="L1552" s="7" t="s">
        <v>90</v>
      </c>
      <c r="M1552" s="7" t="str">
        <f t="shared" si="1950"/>
        <v>Couturière</v>
      </c>
      <c r="N1552" s="8">
        <v>45092</v>
      </c>
      <c r="P1552" s="7">
        <f t="shared" ca="1" si="1934"/>
        <v>-553</v>
      </c>
      <c r="Q1552" s="8">
        <v>45170</v>
      </c>
      <c r="R1552" s="7" t="s">
        <v>147</v>
      </c>
      <c r="S1552" s="7" t="s">
        <v>2332</v>
      </c>
      <c r="T1552" s="9" t="s">
        <v>156</v>
      </c>
      <c r="U1552" s="7" t="str">
        <f t="shared" si="1960"/>
        <v>Contractuel</v>
      </c>
      <c r="V1552" s="8">
        <v>45139</v>
      </c>
      <c r="W1552" s="8">
        <v>45169</v>
      </c>
      <c r="X1552" s="8"/>
      <c r="Y1552" s="8"/>
      <c r="Z1552" s="8">
        <v>45092</v>
      </c>
      <c r="AA1552" s="7">
        <f t="shared" si="1961"/>
        <v>6</v>
      </c>
      <c r="AB1552" s="7">
        <f t="shared" si="1962"/>
        <v>2023</v>
      </c>
      <c r="AC1552" s="7">
        <f t="shared" si="1963"/>
        <v>2027</v>
      </c>
      <c r="AD1552" s="10" t="e">
        <f t="shared" ref="AD1552:AD1615" ca="1" si="1984">IF(#REF!="Non",(DAYS360(N1552,Q1552)/360),(DAYS360(N1552,TODAY())/360))</f>
        <v>#REF!</v>
      </c>
      <c r="AE1552" s="10" t="e">
        <f t="shared" ca="1" si="1965"/>
        <v>#REF!</v>
      </c>
      <c r="AF1552" s="8">
        <v>32660</v>
      </c>
      <c r="AG1552" s="11">
        <f t="shared" ca="1" si="1966"/>
        <v>35.786301369863011</v>
      </c>
      <c r="AH1552" s="10" t="str">
        <f t="shared" ca="1" si="1967"/>
        <v>&gt;35&lt; 45</v>
      </c>
      <c r="AI1552" s="12">
        <v>16603816</v>
      </c>
      <c r="AJ1552" s="13" t="s">
        <v>150</v>
      </c>
      <c r="AK1552" s="12" t="s">
        <v>2165</v>
      </c>
      <c r="AL1552" s="8">
        <v>39942</v>
      </c>
      <c r="AM1552" s="7" t="s">
        <v>108</v>
      </c>
      <c r="AN1552" s="7" t="s">
        <v>76</v>
      </c>
      <c r="AO1552">
        <v>2</v>
      </c>
      <c r="AQ1552" s="14">
        <v>3</v>
      </c>
      <c r="AR1552" s="14">
        <v>1</v>
      </c>
      <c r="AS1552" s="15">
        <f t="shared" si="1968"/>
        <v>45457.25</v>
      </c>
      <c r="AT1552" s="14" t="s">
        <v>163</v>
      </c>
      <c r="AU1552" s="12">
        <v>3.5</v>
      </c>
      <c r="AV1552" s="17">
        <v>17</v>
      </c>
      <c r="AW1552" s="18" t="s">
        <v>201</v>
      </c>
      <c r="AX1552" s="19" t="s">
        <v>2166</v>
      </c>
      <c r="AY1552" s="17">
        <v>38</v>
      </c>
      <c r="AZ1552" s="14" t="s">
        <v>203</v>
      </c>
      <c r="BA1552" s="20" t="str">
        <f t="shared" si="1969"/>
        <v>17001000000259150238</v>
      </c>
      <c r="BB1552" s="31">
        <f t="shared" si="1970"/>
        <v>20</v>
      </c>
      <c r="BC1552" s="22" t="s">
        <v>6147</v>
      </c>
      <c r="BD1552" s="23" t="s">
        <v>115</v>
      </c>
      <c r="BF1552" s="8"/>
      <c r="BG1552" s="32">
        <v>28087067</v>
      </c>
      <c r="BH1552" s="32"/>
      <c r="BI1552" s="32"/>
      <c r="BJ1552" t="s">
        <v>1008</v>
      </c>
      <c r="BK1552" s="14" t="str">
        <f t="shared" si="1948"/>
        <v>A-P74</v>
      </c>
      <c r="BL1552" s="14" t="s">
        <v>595</v>
      </c>
      <c r="BM1552" s="25"/>
      <c r="BN1552" s="26"/>
      <c r="BO1552" s="27"/>
      <c r="BP1552" s="26"/>
      <c r="BQ1552" s="28"/>
    </row>
    <row r="1553" spans="1:69" x14ac:dyDescent="0.25">
      <c r="A1553" t="str">
        <f>VLOOKUP(B1553,[2]RH!$B:$BV,72,0)</f>
        <v>si</v>
      </c>
      <c r="B1553" s="6">
        <v>1555</v>
      </c>
      <c r="C1553" s="7" t="s">
        <v>168</v>
      </c>
      <c r="D1553" s="7" t="s">
        <v>6148</v>
      </c>
      <c r="E1553" s="7" t="s">
        <v>67</v>
      </c>
      <c r="F1553" s="7" t="s">
        <v>118</v>
      </c>
      <c r="G1553" s="7" t="s">
        <v>220</v>
      </c>
      <c r="H1553" s="80" t="s">
        <v>649</v>
      </c>
      <c r="I1553" s="7" t="s">
        <v>709</v>
      </c>
      <c r="J1553" s="7" t="s">
        <v>190</v>
      </c>
      <c r="K1553" s="7" t="s">
        <v>146</v>
      </c>
      <c r="L1553" s="7" t="s">
        <v>90</v>
      </c>
      <c r="M1553" s="7" t="str">
        <f t="shared" si="1950"/>
        <v>Couturière</v>
      </c>
      <c r="N1553" s="8">
        <v>45092</v>
      </c>
      <c r="P1553" s="7">
        <f t="shared" ca="1" si="1934"/>
        <v>25</v>
      </c>
      <c r="Q1553" s="8"/>
      <c r="R1553" s="7"/>
      <c r="S1553" s="7"/>
      <c r="T1553" s="9" t="s">
        <v>156</v>
      </c>
      <c r="U1553" s="7" t="str">
        <f t="shared" si="1960"/>
        <v>Contractuel</v>
      </c>
      <c r="V1553" s="8">
        <v>45689</v>
      </c>
      <c r="W1553" s="8">
        <f>VLOOKUP(B1553,[1]BASE!$A:$Q,17,0)</f>
        <v>45747</v>
      </c>
      <c r="X1553" s="8"/>
      <c r="Y1553" s="8"/>
      <c r="Z1553" s="8">
        <v>45092</v>
      </c>
      <c r="AA1553" s="7">
        <f t="shared" si="1961"/>
        <v>6</v>
      </c>
      <c r="AB1553" s="7">
        <f t="shared" si="1962"/>
        <v>2023</v>
      </c>
      <c r="AC1553" s="7">
        <f t="shared" si="1963"/>
        <v>2027</v>
      </c>
      <c r="AD1553" s="10" t="e">
        <f t="shared" ref="AD1553:AD1616" ca="1" si="1985">IF(#REF!="Non",(DAYS360(N1553,Q1553)/360),(DAYS360(N1553,TODAY())/360))</f>
        <v>#REF!</v>
      </c>
      <c r="AE1553" s="10" t="e">
        <f t="shared" ca="1" si="1965"/>
        <v>#REF!</v>
      </c>
      <c r="AF1553" s="8">
        <v>31626</v>
      </c>
      <c r="AG1553" s="11">
        <f t="shared" ca="1" si="1966"/>
        <v>38.61917808219178</v>
      </c>
      <c r="AH1553" s="10" t="str">
        <f t="shared" ca="1" si="1967"/>
        <v>&gt;35&lt; 45</v>
      </c>
      <c r="AI1553" s="12">
        <v>17667715</v>
      </c>
      <c r="AJ1553" s="13" t="s">
        <v>82</v>
      </c>
      <c r="AK1553" s="12" t="s">
        <v>6149</v>
      </c>
      <c r="AL1553" s="8">
        <v>38120</v>
      </c>
      <c r="AM1553" s="7" t="s">
        <v>108</v>
      </c>
      <c r="AN1553" s="7" t="s">
        <v>76</v>
      </c>
      <c r="AO1553">
        <v>3</v>
      </c>
      <c r="AQ1553">
        <v>3</v>
      </c>
      <c r="AR1553" s="14">
        <v>2</v>
      </c>
      <c r="AS1553" s="15">
        <f t="shared" si="1968"/>
        <v>45822.5</v>
      </c>
      <c r="AT1553" s="14" t="s">
        <v>163</v>
      </c>
      <c r="AU1553" s="12">
        <v>3.5</v>
      </c>
      <c r="AV1553" s="17">
        <v>17</v>
      </c>
      <c r="AW1553" s="18">
        <v>53594</v>
      </c>
      <c r="AX1553" s="19" t="s">
        <v>6150</v>
      </c>
      <c r="AY1553" s="17">
        <v>90</v>
      </c>
      <c r="AZ1553" s="14" t="s">
        <v>203</v>
      </c>
      <c r="BA1553" s="20" t="str">
        <f t="shared" si="1969"/>
        <v>17535940174330730490</v>
      </c>
      <c r="BB1553" s="31">
        <f t="shared" si="1970"/>
        <v>20</v>
      </c>
      <c r="BC1553" s="22" t="s">
        <v>6068</v>
      </c>
      <c r="BD1553" s="23" t="s">
        <v>341</v>
      </c>
      <c r="BF1553" s="8">
        <v>45117</v>
      </c>
      <c r="BG1553" s="32">
        <v>58268940</v>
      </c>
      <c r="BH1553" s="32">
        <v>54825198</v>
      </c>
      <c r="BI1553" s="32"/>
      <c r="BJ1553" t="s">
        <v>769</v>
      </c>
      <c r="BK1553" s="14" t="str">
        <f t="shared" si="1948"/>
        <v>A-Panda</v>
      </c>
      <c r="BL1553" s="14" t="s">
        <v>595</v>
      </c>
      <c r="BM1553" s="25"/>
      <c r="BN1553" s="26" t="str">
        <f>BA1553</f>
        <v>17535940174330730490</v>
      </c>
      <c r="BO1553" s="27" t="str">
        <f>D1553</f>
        <v>CHEWELI INES</v>
      </c>
      <c r="BP1553" s="26">
        <f>B1553</f>
        <v>1555</v>
      </c>
      <c r="BQ1553" s="28"/>
    </row>
    <row r="1554" spans="1:69" x14ac:dyDescent="0.25">
      <c r="A1554" t="str">
        <f>VLOOKUP(B1554,[2]RH!$B:$BV,72,0)</f>
        <v>si</v>
      </c>
      <c r="B1554" s="6">
        <v>1556</v>
      </c>
      <c r="C1554" s="7" t="s">
        <v>65</v>
      </c>
      <c r="D1554" s="7" t="s">
        <v>6151</v>
      </c>
      <c r="E1554" s="7" t="s">
        <v>67</v>
      </c>
      <c r="F1554" s="7" t="s">
        <v>118</v>
      </c>
      <c r="G1554" s="7" t="s">
        <v>149</v>
      </c>
      <c r="H1554" s="80"/>
      <c r="I1554" s="7"/>
      <c r="J1554" s="7"/>
      <c r="K1554" s="7" t="s">
        <v>70</v>
      </c>
      <c r="L1554" s="7" t="s">
        <v>90</v>
      </c>
      <c r="M1554" s="7" t="str">
        <f t="shared" si="1950"/>
        <v>SUPERVISEUR DE PRODUCTION</v>
      </c>
      <c r="N1554" s="8">
        <v>45093</v>
      </c>
      <c r="O1554" s="8"/>
      <c r="P1554" s="7" t="str">
        <f t="shared" ca="1" si="1934"/>
        <v/>
      </c>
      <c r="Q1554" s="8"/>
      <c r="R1554" s="7"/>
      <c r="S1554" s="7"/>
      <c r="T1554" s="9" t="s">
        <v>72</v>
      </c>
      <c r="U1554" s="7" t="str">
        <f t="shared" si="1960"/>
        <v>Titulaire</v>
      </c>
      <c r="V1554" s="8">
        <v>45093</v>
      </c>
      <c r="W1554" s="8"/>
      <c r="X1554" s="8"/>
      <c r="Y1554" s="8"/>
      <c r="Z1554" s="8">
        <v>45093</v>
      </c>
      <c r="AA1554" s="7">
        <f t="shared" si="1961"/>
        <v>6</v>
      </c>
      <c r="AB1554" s="7">
        <f t="shared" si="1962"/>
        <v>2023</v>
      </c>
      <c r="AC1554" s="7">
        <f t="shared" si="1963"/>
        <v>2027</v>
      </c>
      <c r="AD1554" s="10" t="e">
        <f t="shared" ref="AD1554:AD1617" ca="1" si="1986">IF(#REF!="Non",(DAYS360(N1554,Q1554)/360),(DAYS360(N1554,TODAY())/360))</f>
        <v>#REF!</v>
      </c>
      <c r="AE1554" s="10" t="e">
        <f t="shared" ca="1" si="1965"/>
        <v>#REF!</v>
      </c>
      <c r="AF1554" s="8">
        <v>33518</v>
      </c>
      <c r="AG1554" s="11">
        <f t="shared" ca="1" si="1966"/>
        <v>33.435616438356163</v>
      </c>
      <c r="AH1554" s="10" t="str">
        <f t="shared" ca="1" si="1967"/>
        <v>&gt;25&lt; 35</v>
      </c>
      <c r="AI1554" s="12">
        <v>17524384</v>
      </c>
      <c r="AJ1554" s="13" t="s">
        <v>120</v>
      </c>
      <c r="AK1554" s="12" t="s">
        <v>6152</v>
      </c>
      <c r="AL1554" s="8">
        <v>44489</v>
      </c>
      <c r="AM1554" s="7" t="s">
        <v>6153</v>
      </c>
      <c r="AN1554" s="7" t="s">
        <v>109</v>
      </c>
      <c r="AQ1554">
        <v>15</v>
      </c>
      <c r="AR1554" s="14">
        <v>2</v>
      </c>
      <c r="AS1554" s="15">
        <f t="shared" si="1968"/>
        <v>45823.5</v>
      </c>
      <c r="AT1554" s="14" t="s">
        <v>77</v>
      </c>
      <c r="AU1554" s="12">
        <v>1600</v>
      </c>
      <c r="AV1554" s="17" t="s">
        <v>92</v>
      </c>
      <c r="AW1554" s="18">
        <v>10403</v>
      </c>
      <c r="AX1554" s="19">
        <v>80040472045</v>
      </c>
      <c r="AY1554" s="17">
        <v>74</v>
      </c>
      <c r="AZ1554" s="14" t="s">
        <v>152</v>
      </c>
      <c r="BA1554" s="20" t="str">
        <f t="shared" si="1969"/>
        <v>04104038004047204574</v>
      </c>
      <c r="BB1554" s="31">
        <f t="shared" si="1970"/>
        <v>20</v>
      </c>
      <c r="BC1554" s="22" t="s">
        <v>6154</v>
      </c>
      <c r="BD1554" s="23" t="s">
        <v>115</v>
      </c>
      <c r="BF1554" s="8"/>
      <c r="BG1554" s="32"/>
      <c r="BH1554" s="32"/>
      <c r="BI1554" s="32"/>
      <c r="BK1554" s="14" t="str">
        <f t="shared" si="1948"/>
        <v>CADRE</v>
      </c>
      <c r="BL1554" s="14"/>
      <c r="BM1554" s="25"/>
      <c r="BN1554" s="26"/>
      <c r="BO1554" s="27"/>
      <c r="BP1554" s="26"/>
      <c r="BQ1554" s="28"/>
    </row>
    <row r="1555" spans="1:69" x14ac:dyDescent="0.25">
      <c r="A1555" t="str">
        <f>VLOOKUP(B1555,[2]RH!$B:$BV,72,0)</f>
        <v>Non-Actif</v>
      </c>
      <c r="B1555" s="6">
        <v>1557</v>
      </c>
      <c r="C1555" s="7" t="s">
        <v>168</v>
      </c>
      <c r="D1555" s="7" t="s">
        <v>1234</v>
      </c>
      <c r="E1555" s="7" t="s">
        <v>67</v>
      </c>
      <c r="F1555" s="7" t="s">
        <v>118</v>
      </c>
      <c r="G1555" s="7" t="s">
        <v>220</v>
      </c>
      <c r="H1555" s="80" t="s">
        <v>225</v>
      </c>
      <c r="I1555" s="7" t="s">
        <v>614</v>
      </c>
      <c r="J1555" s="7" t="s">
        <v>281</v>
      </c>
      <c r="K1555" s="7" t="s">
        <v>146</v>
      </c>
      <c r="L1555" s="7" t="s">
        <v>90</v>
      </c>
      <c r="M1555" s="7" t="str">
        <f t="shared" si="1950"/>
        <v>Couturière</v>
      </c>
      <c r="N1555" s="8">
        <v>45096</v>
      </c>
      <c r="P1555" s="7">
        <f t="shared" ca="1" si="1934"/>
        <v>-218</v>
      </c>
      <c r="Q1555" s="8">
        <v>45475</v>
      </c>
      <c r="R1555" s="7" t="s">
        <v>147</v>
      </c>
      <c r="S1555" s="109"/>
      <c r="T1555" s="109" t="s">
        <v>156</v>
      </c>
      <c r="U1555" s="7" t="str">
        <f t="shared" si="1960"/>
        <v>Contractuel</v>
      </c>
      <c r="V1555" s="8">
        <v>45444</v>
      </c>
      <c r="W1555" s="8">
        <v>45504</v>
      </c>
      <c r="X1555" s="8"/>
      <c r="Y1555" s="8"/>
      <c r="Z1555" s="8">
        <v>45096</v>
      </c>
      <c r="AA1555" s="7">
        <f t="shared" si="1961"/>
        <v>6</v>
      </c>
      <c r="AB1555" s="7">
        <f t="shared" si="1962"/>
        <v>2023</v>
      </c>
      <c r="AC1555" s="7">
        <f t="shared" si="1963"/>
        <v>2027</v>
      </c>
      <c r="AD1555" s="10" t="e">
        <f t="shared" ref="AD1555:AD1618" ca="1" si="1987">IF(#REF!="Non",(DAYS360(N1555,Q1555)/360),(DAYS360(N1555,TODAY())/360))</f>
        <v>#REF!</v>
      </c>
      <c r="AE1555" s="10" t="e">
        <f t="shared" ca="1" si="1965"/>
        <v>#REF!</v>
      </c>
      <c r="AF1555" s="8">
        <v>35132</v>
      </c>
      <c r="AG1555" s="11">
        <f t="shared" ca="1" si="1966"/>
        <v>29.013698630136986</v>
      </c>
      <c r="AH1555" s="10" t="str">
        <f t="shared" ca="1" si="1967"/>
        <v>&gt;25&lt; 35</v>
      </c>
      <c r="AI1555" s="12">
        <v>17053009</v>
      </c>
      <c r="AJ1555" s="13" t="s">
        <v>73</v>
      </c>
      <c r="AK1555" s="12" t="s">
        <v>6155</v>
      </c>
      <c r="AL1555" s="8">
        <v>41692</v>
      </c>
      <c r="AM1555" s="7" t="s">
        <v>108</v>
      </c>
      <c r="AN1555" s="7" t="s">
        <v>76</v>
      </c>
      <c r="AO1555">
        <v>1</v>
      </c>
      <c r="AQ1555">
        <v>3</v>
      </c>
      <c r="AR1555" s="14">
        <v>2</v>
      </c>
      <c r="AS1555" s="15">
        <f t="shared" si="1968"/>
        <v>45826.5</v>
      </c>
      <c r="AT1555" s="14" t="s">
        <v>163</v>
      </c>
      <c r="AU1555" s="12">
        <v>3.5</v>
      </c>
      <c r="AV1555" s="17">
        <v>25</v>
      </c>
      <c r="AW1555" s="18" t="s">
        <v>907</v>
      </c>
      <c r="AX1555" s="19" t="s">
        <v>6156</v>
      </c>
      <c r="AY1555" s="17">
        <v>33</v>
      </c>
      <c r="AZ1555" s="14" t="s">
        <v>276</v>
      </c>
      <c r="BA1555" s="20" t="str">
        <f t="shared" si="1969"/>
        <v>25024000000017801433</v>
      </c>
      <c r="BB1555" s="31">
        <f t="shared" si="1970"/>
        <v>20</v>
      </c>
      <c r="BC1555" s="22" t="s">
        <v>6157</v>
      </c>
      <c r="BD1555" s="23" t="s">
        <v>341</v>
      </c>
      <c r="BF1555" s="8"/>
      <c r="BG1555" s="32">
        <v>27626806</v>
      </c>
      <c r="BH1555" s="32">
        <v>21121855</v>
      </c>
      <c r="BI1555" s="32"/>
      <c r="BJ1555" t="s">
        <v>486</v>
      </c>
      <c r="BK1555" s="14" t="str">
        <f t="shared" si="1948"/>
        <v>B-P6 AV</v>
      </c>
      <c r="BL1555" s="14" t="s">
        <v>595</v>
      </c>
      <c r="BM1555" s="25"/>
      <c r="BN1555" s="26" t="str">
        <f>BA1555</f>
        <v>25024000000017801433</v>
      </c>
      <c r="BO1555" s="27" t="str">
        <f>D1555</f>
        <v>HAMMAMI GHOFRANE</v>
      </c>
      <c r="BP1555" s="26">
        <f>B1555</f>
        <v>1557</v>
      </c>
      <c r="BQ1555" s="28"/>
    </row>
    <row r="1556" spans="1:69" x14ac:dyDescent="0.25">
      <c r="A1556" t="str">
        <f>VLOOKUP(B1556,[2]RH!$B:$BV,72,0)</f>
        <v>si</v>
      </c>
      <c r="B1556" s="6">
        <v>1558</v>
      </c>
      <c r="C1556" s="7" t="s">
        <v>65</v>
      </c>
      <c r="D1556" s="7" t="s">
        <v>6158</v>
      </c>
      <c r="E1556" s="7" t="s">
        <v>67</v>
      </c>
      <c r="F1556" s="7" t="s">
        <v>118</v>
      </c>
      <c r="G1556" s="7" t="s">
        <v>3299</v>
      </c>
      <c r="H1556" s="41" t="s">
        <v>2398</v>
      </c>
      <c r="I1556" s="7" t="s">
        <v>3974</v>
      </c>
      <c r="J1556" s="7" t="s">
        <v>281</v>
      </c>
      <c r="K1556" s="7" t="s">
        <v>146</v>
      </c>
      <c r="L1556" s="7" t="s">
        <v>90</v>
      </c>
      <c r="M1556" s="7" t="str">
        <f t="shared" si="1950"/>
        <v>CAMPO</v>
      </c>
      <c r="N1556" s="8">
        <v>45111</v>
      </c>
      <c r="P1556" s="7">
        <f t="shared" ca="1" si="1934"/>
        <v>25</v>
      </c>
      <c r="Q1556" s="8"/>
      <c r="R1556" s="7"/>
      <c r="S1556" s="7"/>
      <c r="T1556" s="9" t="s">
        <v>156</v>
      </c>
      <c r="U1556" s="7" t="str">
        <f t="shared" si="1960"/>
        <v>Contractuel</v>
      </c>
      <c r="V1556" s="8">
        <v>45689</v>
      </c>
      <c r="W1556" s="8">
        <f>VLOOKUP(B1556,[1]BASE!$A:$Q,17,0)</f>
        <v>45747</v>
      </c>
      <c r="X1556" s="8"/>
      <c r="Y1556" s="8"/>
      <c r="Z1556" s="8">
        <v>45111</v>
      </c>
      <c r="AA1556" s="7">
        <f t="shared" si="1961"/>
        <v>7</v>
      </c>
      <c r="AB1556" s="7">
        <f t="shared" si="1962"/>
        <v>2023</v>
      </c>
      <c r="AC1556" s="7">
        <f t="shared" si="1963"/>
        <v>2027</v>
      </c>
      <c r="AD1556" s="10" t="e">
        <f t="shared" ref="AD1556:AD1619" ca="1" si="1988">IF(#REF!="Non",(DAYS360(N1556,Q1556)/360),(DAYS360(N1556,TODAY())/360))</f>
        <v>#REF!</v>
      </c>
      <c r="AE1556" s="10" t="e">
        <f t="shared" ca="1" si="1965"/>
        <v>#REF!</v>
      </c>
      <c r="AF1556" s="8">
        <v>37731</v>
      </c>
      <c r="AG1556" s="11">
        <f t="shared" ca="1" si="1966"/>
        <v>21.893150684931506</v>
      </c>
      <c r="AH1556" s="10" t="str">
        <f t="shared" ca="1" si="1967"/>
        <v>&lt; 25</v>
      </c>
      <c r="AI1556" s="12">
        <v>17655788</v>
      </c>
      <c r="AJ1556" s="40" t="s">
        <v>213</v>
      </c>
      <c r="AK1556" s="12" t="s">
        <v>6159</v>
      </c>
      <c r="AL1556" s="8">
        <v>43717</v>
      </c>
      <c r="AM1556" s="7" t="s">
        <v>6153</v>
      </c>
      <c r="AN1556" s="7" t="s">
        <v>109</v>
      </c>
      <c r="AQ1556">
        <v>3</v>
      </c>
      <c r="AR1556" s="14">
        <v>2</v>
      </c>
      <c r="AS1556" s="15">
        <f t="shared" si="1968"/>
        <v>45841.5</v>
      </c>
      <c r="AT1556" s="14" t="s">
        <v>163</v>
      </c>
      <c r="AU1556" s="12">
        <v>3.5</v>
      </c>
      <c r="AV1556" s="17">
        <v>17</v>
      </c>
      <c r="AW1556" s="18" t="s">
        <v>201</v>
      </c>
      <c r="AX1556" s="19" t="s">
        <v>6160</v>
      </c>
      <c r="AY1556" s="17">
        <v>88</v>
      </c>
      <c r="AZ1556" s="14" t="s">
        <v>203</v>
      </c>
      <c r="BA1556" s="20" t="str">
        <f t="shared" si="1969"/>
        <v>17001000000328801088</v>
      </c>
      <c r="BB1556" s="31">
        <f t="shared" si="1970"/>
        <v>20</v>
      </c>
      <c r="BC1556" s="22" t="s">
        <v>6072</v>
      </c>
      <c r="BD1556" s="23" t="s">
        <v>341</v>
      </c>
      <c r="BF1556" s="8"/>
      <c r="BG1556" s="32">
        <v>23517878</v>
      </c>
      <c r="BH1556" s="32">
        <v>50347229</v>
      </c>
      <c r="BI1556" s="32"/>
      <c r="BJ1556" t="s">
        <v>6073</v>
      </c>
      <c r="BK1556" s="14" t="s">
        <v>3979</v>
      </c>
      <c r="BL1556" s="14" t="s">
        <v>595</v>
      </c>
      <c r="BM1556" s="25"/>
      <c r="BN1556" s="26"/>
      <c r="BO1556" s="27"/>
      <c r="BP1556" s="26"/>
      <c r="BQ1556" s="28"/>
    </row>
    <row r="1557" spans="1:69" x14ac:dyDescent="0.25">
      <c r="A1557" t="str">
        <f>VLOOKUP(B1557,[2]RH!$B:$BV,72,0)</f>
        <v>Non-Actif</v>
      </c>
      <c r="B1557" s="6">
        <v>1559</v>
      </c>
      <c r="C1557" s="7" t="s">
        <v>65</v>
      </c>
      <c r="D1557" s="7" t="s">
        <v>6161</v>
      </c>
      <c r="E1557" s="7" t="s">
        <v>67</v>
      </c>
      <c r="F1557" s="7" t="s">
        <v>118</v>
      </c>
      <c r="G1557" s="7" t="s">
        <v>5841</v>
      </c>
      <c r="H1557" s="80" t="s">
        <v>2342</v>
      </c>
      <c r="I1557" s="7" t="s">
        <v>2919</v>
      </c>
      <c r="J1557" s="7" t="s">
        <v>190</v>
      </c>
      <c r="K1557" s="7" t="s">
        <v>146</v>
      </c>
      <c r="L1557" s="7" t="s">
        <v>90</v>
      </c>
      <c r="M1557" s="7" t="str">
        <f t="shared" si="1950"/>
        <v>OPERATRICE SUR MACHINE AUTOMATIQUE</v>
      </c>
      <c r="N1557" s="8">
        <v>45111</v>
      </c>
      <c r="P1557" s="7">
        <f t="shared" ca="1" si="1934"/>
        <v>-553</v>
      </c>
      <c r="Q1557" s="8">
        <v>45170</v>
      </c>
      <c r="R1557" s="7" t="s">
        <v>147</v>
      </c>
      <c r="S1557" s="7"/>
      <c r="T1557" s="9" t="s">
        <v>156</v>
      </c>
      <c r="U1557" s="7" t="str">
        <f t="shared" si="1960"/>
        <v>Contractuel</v>
      </c>
      <c r="V1557" s="8">
        <v>45139</v>
      </c>
      <c r="W1557" s="8">
        <v>45169</v>
      </c>
      <c r="X1557" s="8"/>
      <c r="Y1557" s="8"/>
      <c r="Z1557" s="8">
        <v>45111</v>
      </c>
      <c r="AA1557" s="7">
        <f t="shared" si="1961"/>
        <v>7</v>
      </c>
      <c r="AB1557" s="7">
        <f t="shared" si="1962"/>
        <v>2023</v>
      </c>
      <c r="AC1557" s="7">
        <f t="shared" si="1963"/>
        <v>2027</v>
      </c>
      <c r="AD1557" s="10" t="e">
        <f t="shared" ref="AD1557:AD1620" ca="1" si="1989">IF(#REF!="Non",(DAYS360(N1557,Q1557)/360),(DAYS360(N1557,TODAY())/360))</f>
        <v>#REF!</v>
      </c>
      <c r="AE1557" s="10" t="e">
        <f t="shared" ca="1" si="1965"/>
        <v>#REF!</v>
      </c>
      <c r="AF1557" s="8">
        <v>38098</v>
      </c>
      <c r="AG1557" s="11">
        <f t="shared" ca="1" si="1966"/>
        <v>20.887671232876713</v>
      </c>
      <c r="AH1557" s="10" t="str">
        <f t="shared" ca="1" si="1967"/>
        <v>&lt; 25</v>
      </c>
      <c r="AI1557" s="12"/>
      <c r="AJ1557" s="13"/>
      <c r="AK1557" s="12" t="s">
        <v>6162</v>
      </c>
      <c r="AL1557" s="8">
        <v>43804</v>
      </c>
      <c r="AM1557" s="7" t="s">
        <v>6153</v>
      </c>
      <c r="AN1557" s="7" t="s">
        <v>109</v>
      </c>
      <c r="AQ1557" s="14">
        <v>3</v>
      </c>
      <c r="AR1557" s="14">
        <v>1</v>
      </c>
      <c r="AS1557" s="15">
        <f t="shared" si="1968"/>
        <v>45476.25</v>
      </c>
      <c r="AT1557" s="14" t="s">
        <v>163</v>
      </c>
      <c r="AU1557" s="12">
        <v>3.5</v>
      </c>
      <c r="AV1557" s="17">
        <v>17</v>
      </c>
      <c r="AW1557" s="18">
        <v>53594</v>
      </c>
      <c r="AX1557" s="19" t="s">
        <v>6163</v>
      </c>
      <c r="AY1557" s="17">
        <v>57</v>
      </c>
      <c r="AZ1557" s="14" t="s">
        <v>203</v>
      </c>
      <c r="BA1557" s="20" t="str">
        <f t="shared" si="1969"/>
        <v>17535940171382338957</v>
      </c>
      <c r="BB1557" s="31">
        <f t="shared" si="1970"/>
        <v>20</v>
      </c>
      <c r="BC1557" s="22" t="s">
        <v>6164</v>
      </c>
      <c r="BD1557" s="23" t="s">
        <v>115</v>
      </c>
      <c r="BF1557" s="8"/>
      <c r="BG1557" s="32">
        <v>54820271</v>
      </c>
      <c r="BH1557" s="32">
        <v>50413840</v>
      </c>
      <c r="BI1557" s="32"/>
      <c r="BJ1557" t="s">
        <v>933</v>
      </c>
      <c r="BK1557" s="14" t="str">
        <f t="shared" ref="BK1557:BK1579" si="1990">IF(K1557="CADRE","CADRE",CONCATENATE(J1557,"-",H1557))</f>
        <v>A-P6</v>
      </c>
      <c r="BL1557" s="14" t="s">
        <v>595</v>
      </c>
      <c r="BM1557" s="25"/>
      <c r="BN1557" s="26"/>
      <c r="BO1557" s="27"/>
      <c r="BP1557" s="26"/>
      <c r="BQ1557" s="28"/>
    </row>
    <row r="1558" spans="1:69" x14ac:dyDescent="0.25">
      <c r="A1558" t="str">
        <f>VLOOKUP(B1558,[2]RH!$B:$BV,72,0)</f>
        <v>si</v>
      </c>
      <c r="B1558" s="6">
        <v>1560</v>
      </c>
      <c r="C1558" s="7" t="s">
        <v>65</v>
      </c>
      <c r="D1558" s="7" t="s">
        <v>6165</v>
      </c>
      <c r="E1558" s="7" t="s">
        <v>67</v>
      </c>
      <c r="F1558" s="7" t="s">
        <v>135</v>
      </c>
      <c r="G1558" s="7" t="s">
        <v>6166</v>
      </c>
      <c r="H1558" s="80"/>
      <c r="I1558" s="7"/>
      <c r="J1558" s="7"/>
      <c r="K1558" s="7" t="s">
        <v>70</v>
      </c>
      <c r="L1558" s="7" t="s">
        <v>90</v>
      </c>
      <c r="M1558" s="7" t="str">
        <f t="shared" si="1950"/>
        <v>RESPONSABLE  INGENIERIE</v>
      </c>
      <c r="N1558" s="8">
        <v>45110</v>
      </c>
      <c r="O1558" s="8"/>
      <c r="P1558" s="7" t="str">
        <f t="shared" ca="1" si="1934"/>
        <v/>
      </c>
      <c r="Q1558" s="8"/>
      <c r="R1558" s="7"/>
      <c r="S1558" s="7"/>
      <c r="T1558" s="9" t="s">
        <v>72</v>
      </c>
      <c r="U1558" s="7" t="str">
        <f t="shared" si="1960"/>
        <v>Titulaire</v>
      </c>
      <c r="V1558" s="8">
        <v>45110</v>
      </c>
      <c r="W1558" s="8"/>
      <c r="X1558" s="8"/>
      <c r="Y1558" s="8"/>
      <c r="Z1558" s="8">
        <v>45110</v>
      </c>
      <c r="AA1558" s="7">
        <f t="shared" si="1961"/>
        <v>7</v>
      </c>
      <c r="AB1558" s="7">
        <f t="shared" si="1962"/>
        <v>2023</v>
      </c>
      <c r="AC1558" s="7">
        <f t="shared" si="1963"/>
        <v>2027</v>
      </c>
      <c r="AD1558" s="10" t="e">
        <f t="shared" ref="AD1558:AD1621" ca="1" si="1991">IF(#REF!="Non",(DAYS360(N1558,Q1558)/360),(DAYS360(N1558,TODAY())/360))</f>
        <v>#REF!</v>
      </c>
      <c r="AE1558" s="10" t="e">
        <f t="shared" ca="1" si="1965"/>
        <v>#REF!</v>
      </c>
      <c r="AF1558" s="8">
        <v>29292</v>
      </c>
      <c r="AG1558" s="11">
        <f t="shared" ca="1" si="1966"/>
        <v>45.013698630136986</v>
      </c>
      <c r="AH1558" s="10" t="str">
        <f t="shared" ca="1" si="1967"/>
        <v>&gt;45&lt; 55</v>
      </c>
      <c r="AI1558" s="12">
        <v>12419662</v>
      </c>
      <c r="AJ1558" s="13" t="s">
        <v>150</v>
      </c>
      <c r="AK1558" s="12" t="s">
        <v>3343</v>
      </c>
      <c r="AL1558" s="8">
        <v>45069</v>
      </c>
      <c r="AM1558" s="7" t="s">
        <v>6153</v>
      </c>
      <c r="AN1558" s="7" t="s">
        <v>76</v>
      </c>
      <c r="AO1558">
        <v>3</v>
      </c>
      <c r="AQ1558">
        <v>17</v>
      </c>
      <c r="AR1558" s="14">
        <v>2</v>
      </c>
      <c r="AS1558" s="15">
        <f t="shared" si="1968"/>
        <v>45840.5</v>
      </c>
      <c r="AT1558" s="14" t="s">
        <v>77</v>
      </c>
      <c r="AU1558" s="12">
        <v>4200</v>
      </c>
      <c r="AV1558" s="17" t="s">
        <v>92</v>
      </c>
      <c r="AW1558" s="18">
        <v>11818</v>
      </c>
      <c r="AX1558" s="19">
        <v>60022951487</v>
      </c>
      <c r="AY1558" s="17">
        <v>88</v>
      </c>
      <c r="AZ1558" s="14" t="s">
        <v>152</v>
      </c>
      <c r="BA1558" s="20" t="str">
        <f t="shared" si="1969"/>
        <v>04118186002295148788</v>
      </c>
      <c r="BB1558" s="31">
        <f t="shared" si="1970"/>
        <v>20</v>
      </c>
      <c r="BC1558" s="22" t="s">
        <v>6167</v>
      </c>
      <c r="BD1558" s="23" t="s">
        <v>85</v>
      </c>
      <c r="BF1558" s="8">
        <v>45117</v>
      </c>
      <c r="BG1558" s="32"/>
      <c r="BH1558" s="32"/>
      <c r="BI1558" s="32">
        <v>98139382</v>
      </c>
      <c r="BK1558" s="14" t="str">
        <f t="shared" si="1990"/>
        <v>CADRE</v>
      </c>
      <c r="BL1558" s="14"/>
      <c r="BM1558" s="25"/>
      <c r="BN1558" s="26"/>
      <c r="BO1558" s="27"/>
      <c r="BP1558" s="26"/>
      <c r="BQ1558" s="28"/>
    </row>
    <row r="1559" spans="1:69" x14ac:dyDescent="0.25">
      <c r="A1559" t="str">
        <f>VLOOKUP(B1559,[2]RH!$B:$BV,72,0)</f>
        <v>si</v>
      </c>
      <c r="B1559" s="6">
        <v>1561</v>
      </c>
      <c r="C1559" s="7" t="s">
        <v>168</v>
      </c>
      <c r="D1559" s="7" t="s">
        <v>6168</v>
      </c>
      <c r="E1559" s="7" t="s">
        <v>67</v>
      </c>
      <c r="F1559" s="7" t="s">
        <v>135</v>
      </c>
      <c r="G1559" s="7" t="s">
        <v>2994</v>
      </c>
      <c r="H1559" s="80"/>
      <c r="I1559" s="7"/>
      <c r="J1559" s="7"/>
      <c r="K1559" s="7" t="s">
        <v>70</v>
      </c>
      <c r="L1559" s="7" t="s">
        <v>90</v>
      </c>
      <c r="M1559" s="7" t="str">
        <f t="shared" si="1950"/>
        <v>CHEF DE PROJET</v>
      </c>
      <c r="N1559" s="8">
        <v>45110</v>
      </c>
      <c r="P1559" s="7" t="str">
        <f t="shared" ca="1" si="1934"/>
        <v/>
      </c>
      <c r="Q1559" s="8"/>
      <c r="R1559" s="7"/>
      <c r="S1559" s="7"/>
      <c r="T1559" s="9" t="s">
        <v>72</v>
      </c>
      <c r="U1559" s="7" t="str">
        <f t="shared" si="1960"/>
        <v>Titulaire</v>
      </c>
      <c r="V1559" s="8">
        <v>45110</v>
      </c>
      <c r="W1559" s="8"/>
      <c r="X1559" s="8"/>
      <c r="Y1559" s="8"/>
      <c r="Z1559" s="8">
        <v>45110</v>
      </c>
      <c r="AA1559" s="7">
        <f t="shared" si="1961"/>
        <v>7</v>
      </c>
      <c r="AB1559" s="7">
        <f t="shared" si="1962"/>
        <v>2023</v>
      </c>
      <c r="AC1559" s="7">
        <f t="shared" si="1963"/>
        <v>2027</v>
      </c>
      <c r="AD1559" s="10" t="e">
        <f t="shared" ref="AD1559:AD1622" ca="1" si="1992">IF(#REF!="Non",(DAYS360(N1559,Q1559)/360),(DAYS360(N1559,TODAY())/360))</f>
        <v>#REF!</v>
      </c>
      <c r="AE1559" s="10" t="e">
        <f t="shared" ca="1" si="1965"/>
        <v>#REF!</v>
      </c>
      <c r="AF1559" s="8">
        <v>32651</v>
      </c>
      <c r="AG1559" s="11">
        <f t="shared" ca="1" si="1966"/>
        <v>35.81095890410959</v>
      </c>
      <c r="AH1559" s="10" t="str">
        <f t="shared" ca="1" si="1967"/>
        <v>&gt;35&lt; 45</v>
      </c>
      <c r="AI1559" s="12">
        <v>16868317</v>
      </c>
      <c r="AJ1559" s="40" t="s">
        <v>213</v>
      </c>
      <c r="AK1559" s="12" t="s">
        <v>6169</v>
      </c>
      <c r="AL1559" s="8">
        <v>45069</v>
      </c>
      <c r="AM1559" s="7" t="s">
        <v>108</v>
      </c>
      <c r="AN1559" s="7" t="s">
        <v>76</v>
      </c>
      <c r="AQ1559">
        <v>15</v>
      </c>
      <c r="AR1559" s="14">
        <v>2</v>
      </c>
      <c r="AS1559" s="15">
        <f t="shared" si="1968"/>
        <v>45840.5</v>
      </c>
      <c r="AT1559" s="14" t="s">
        <v>77</v>
      </c>
      <c r="AU1559" s="12">
        <v>2800</v>
      </c>
      <c r="AV1559" s="17">
        <v>14</v>
      </c>
      <c r="AW1559" s="18" t="s">
        <v>6170</v>
      </c>
      <c r="AX1559" s="19">
        <v>51007010208</v>
      </c>
      <c r="AY1559" s="17">
        <v>26</v>
      </c>
      <c r="AZ1559" s="14" t="s">
        <v>185</v>
      </c>
      <c r="BA1559" s="20" t="str">
        <f t="shared" si="1969"/>
        <v>14035035100701020826</v>
      </c>
      <c r="BB1559" s="31">
        <f t="shared" si="1970"/>
        <v>20</v>
      </c>
      <c r="BC1559" s="22" t="s">
        <v>6171</v>
      </c>
      <c r="BD1559" s="23" t="s">
        <v>6172</v>
      </c>
      <c r="BF1559" s="8">
        <v>45117</v>
      </c>
      <c r="BG1559" s="32"/>
      <c r="BH1559" s="32"/>
      <c r="BI1559" s="32">
        <v>98156742</v>
      </c>
      <c r="BK1559" s="14" t="str">
        <f t="shared" si="1990"/>
        <v>CADRE</v>
      </c>
      <c r="BL1559" s="14"/>
      <c r="BM1559" s="25"/>
      <c r="BN1559" s="26"/>
      <c r="BO1559" s="27"/>
      <c r="BP1559" s="26"/>
      <c r="BQ1559" s="28"/>
    </row>
    <row r="1560" spans="1:69" x14ac:dyDescent="0.25">
      <c r="A1560" t="str">
        <f>VLOOKUP(B1560,[2]RH!$B:$BV,72,0)</f>
        <v>Non-Actif</v>
      </c>
      <c r="B1560" s="6">
        <v>1562</v>
      </c>
      <c r="C1560" s="7" t="s">
        <v>2259</v>
      </c>
      <c r="D1560" s="7" t="s">
        <v>6173</v>
      </c>
      <c r="E1560" s="7" t="s">
        <v>67</v>
      </c>
      <c r="F1560" s="7" t="s">
        <v>118</v>
      </c>
      <c r="G1560" s="7" t="s">
        <v>408</v>
      </c>
      <c r="H1560" s="80" t="s">
        <v>225</v>
      </c>
      <c r="I1560" s="7" t="s">
        <v>5620</v>
      </c>
      <c r="J1560" s="7" t="s">
        <v>281</v>
      </c>
      <c r="K1560" s="7" t="s">
        <v>146</v>
      </c>
      <c r="L1560" s="7" t="s">
        <v>90</v>
      </c>
      <c r="M1560" s="7" t="str">
        <f t="shared" si="1950"/>
        <v>Alimentatrice</v>
      </c>
      <c r="N1560" s="8">
        <v>45111</v>
      </c>
      <c r="P1560" s="7">
        <f t="shared" ca="1" si="1934"/>
        <v>-553</v>
      </c>
      <c r="Q1560" s="8">
        <v>45159</v>
      </c>
      <c r="R1560" s="7" t="s">
        <v>6122</v>
      </c>
      <c r="S1560" s="7" t="s">
        <v>2332</v>
      </c>
      <c r="T1560" s="9" t="s">
        <v>156</v>
      </c>
      <c r="U1560" s="7" t="str">
        <f t="shared" si="1960"/>
        <v>Contractuel</v>
      </c>
      <c r="V1560" s="8">
        <v>45139</v>
      </c>
      <c r="W1560" s="8">
        <v>45169</v>
      </c>
      <c r="X1560" s="8"/>
      <c r="Y1560" s="8"/>
      <c r="Z1560" s="8">
        <v>45111</v>
      </c>
      <c r="AA1560" s="7">
        <f t="shared" si="1961"/>
        <v>7</v>
      </c>
      <c r="AB1560" s="7">
        <f t="shared" si="1962"/>
        <v>2023</v>
      </c>
      <c r="AC1560" s="7">
        <f t="shared" si="1963"/>
        <v>2027</v>
      </c>
      <c r="AD1560" s="10" t="e">
        <f t="shared" ref="AD1560:AD1623" ca="1" si="1993">IF(#REF!="Non",(DAYS360(N1560,Q1560)/360),(DAYS360(N1560,TODAY())/360))</f>
        <v>#REF!</v>
      </c>
      <c r="AE1560" s="10" t="e">
        <f t="shared" ca="1" si="1965"/>
        <v>#REF!</v>
      </c>
      <c r="AF1560" s="8">
        <v>36566</v>
      </c>
      <c r="AG1560" s="11">
        <f t="shared" ca="1" si="1966"/>
        <v>25.084931506849315</v>
      </c>
      <c r="AH1560" s="10" t="str">
        <f t="shared" ca="1" si="1967"/>
        <v>&gt;25&lt; 35</v>
      </c>
      <c r="AI1560" s="12">
        <v>17580668</v>
      </c>
      <c r="AJ1560" s="13" t="s">
        <v>106</v>
      </c>
      <c r="AK1560" s="12" t="s">
        <v>6174</v>
      </c>
      <c r="AL1560" s="8">
        <v>45058</v>
      </c>
      <c r="AM1560" s="7" t="s">
        <v>108</v>
      </c>
      <c r="AN1560" s="7" t="s">
        <v>109</v>
      </c>
      <c r="AQ1560" s="14">
        <v>3</v>
      </c>
      <c r="AR1560" s="14">
        <v>1</v>
      </c>
      <c r="AS1560" s="15">
        <f t="shared" si="1968"/>
        <v>45476.25</v>
      </c>
      <c r="AT1560" s="14" t="s">
        <v>163</v>
      </c>
      <c r="AU1560" s="12">
        <v>3.5</v>
      </c>
      <c r="AV1560" s="17" t="s">
        <v>236</v>
      </c>
      <c r="AW1560" s="18" t="s">
        <v>3027</v>
      </c>
      <c r="AX1560" s="19" t="s">
        <v>3741</v>
      </c>
      <c r="AY1560" s="17" t="s">
        <v>566</v>
      </c>
      <c r="AZ1560" s="14" t="s">
        <v>203</v>
      </c>
      <c r="BA1560" s="20" t="str">
        <f t="shared" si="1969"/>
        <v>17206000000311781943</v>
      </c>
      <c r="BB1560" s="31">
        <f t="shared" si="1970"/>
        <v>20</v>
      </c>
      <c r="BC1560" s="22" t="s">
        <v>6175</v>
      </c>
      <c r="BD1560" s="23" t="s">
        <v>341</v>
      </c>
      <c r="BF1560" s="8"/>
      <c r="BG1560" s="32">
        <v>95232716</v>
      </c>
      <c r="BH1560" s="32">
        <v>26661814</v>
      </c>
      <c r="BI1560" s="32"/>
      <c r="BJ1560" t="s">
        <v>6176</v>
      </c>
      <c r="BK1560" s="14" t="str">
        <f t="shared" si="1990"/>
        <v>B-P6 AV</v>
      </c>
      <c r="BL1560" s="14" t="s">
        <v>288</v>
      </c>
      <c r="BM1560" s="25"/>
      <c r="BN1560" s="26"/>
      <c r="BO1560" s="27"/>
      <c r="BP1560" s="26"/>
      <c r="BQ1560" s="28"/>
    </row>
    <row r="1561" spans="1:69" x14ac:dyDescent="0.25">
      <c r="A1561" t="str">
        <f>VLOOKUP(B1561,[2]RH!$B:$BV,72,0)</f>
        <v>Non-Actif</v>
      </c>
      <c r="B1561" s="6">
        <v>1563</v>
      </c>
      <c r="C1561" s="7" t="s">
        <v>2259</v>
      </c>
      <c r="D1561" s="7" t="s">
        <v>6177</v>
      </c>
      <c r="E1561" s="7" t="s">
        <v>67</v>
      </c>
      <c r="F1561" s="7" t="s">
        <v>158</v>
      </c>
      <c r="G1561" s="7" t="s">
        <v>159</v>
      </c>
      <c r="H1561" s="80" t="s">
        <v>158</v>
      </c>
      <c r="I1561" s="7" t="s">
        <v>542</v>
      </c>
      <c r="J1561" s="7"/>
      <c r="K1561" s="7" t="s">
        <v>146</v>
      </c>
      <c r="L1561" s="7" t="s">
        <v>90</v>
      </c>
      <c r="M1561" s="7" t="str">
        <f t="shared" si="1950"/>
        <v>Coupeur</v>
      </c>
      <c r="N1561" s="8">
        <v>45112</v>
      </c>
      <c r="P1561" s="7">
        <f t="shared" ca="1" si="1934"/>
        <v>-523</v>
      </c>
      <c r="Q1561" s="8">
        <v>45199</v>
      </c>
      <c r="R1561" s="7" t="s">
        <v>771</v>
      </c>
      <c r="S1561" s="7"/>
      <c r="T1561" s="9" t="s">
        <v>156</v>
      </c>
      <c r="U1561" s="7" t="str">
        <f t="shared" si="1960"/>
        <v>Contractuel</v>
      </c>
      <c r="V1561" s="8">
        <v>45170</v>
      </c>
      <c r="W1561" s="8">
        <v>45199</v>
      </c>
      <c r="X1561" s="8"/>
      <c r="Y1561" s="8"/>
      <c r="Z1561" s="8">
        <v>45112</v>
      </c>
      <c r="AA1561" s="7">
        <f t="shared" si="1961"/>
        <v>7</v>
      </c>
      <c r="AB1561" s="7">
        <f t="shared" si="1962"/>
        <v>2023</v>
      </c>
      <c r="AC1561" s="7">
        <f t="shared" si="1963"/>
        <v>2027</v>
      </c>
      <c r="AD1561" s="10" t="e">
        <f t="shared" ref="AD1561:AD1624" ca="1" si="1994">IF(#REF!="Non",(DAYS360(N1561,Q1561)/360),(DAYS360(N1561,TODAY())/360))</f>
        <v>#REF!</v>
      </c>
      <c r="AE1561" s="10" t="e">
        <f t="shared" ca="1" si="1965"/>
        <v>#REF!</v>
      </c>
      <c r="AF1561" s="8">
        <v>37388</v>
      </c>
      <c r="AG1561" s="11">
        <f t="shared" ca="1" si="1966"/>
        <v>22.832876712328765</v>
      </c>
      <c r="AH1561" s="10" t="str">
        <f t="shared" ca="1" si="1967"/>
        <v>&lt; 25</v>
      </c>
      <c r="AI1561" s="12"/>
      <c r="AJ1561" s="13"/>
      <c r="AK1561" s="12" t="s">
        <v>6178</v>
      </c>
      <c r="AL1561" s="8">
        <v>43999</v>
      </c>
      <c r="AM1561" s="7" t="s">
        <v>108</v>
      </c>
      <c r="AN1561" s="7" t="s">
        <v>109</v>
      </c>
      <c r="AQ1561" s="14">
        <v>3</v>
      </c>
      <c r="AR1561" s="14">
        <v>1</v>
      </c>
      <c r="AS1561" s="15">
        <f t="shared" si="1968"/>
        <v>45477.25</v>
      </c>
      <c r="AT1561" s="14" t="s">
        <v>163</v>
      </c>
      <c r="AU1561" s="12">
        <v>3.5</v>
      </c>
      <c r="AV1561" s="17" t="s">
        <v>150</v>
      </c>
      <c r="AW1561" s="18" t="s">
        <v>2582</v>
      </c>
      <c r="AX1561" s="19">
        <v>49105513638</v>
      </c>
      <c r="AY1561" s="17">
        <v>28</v>
      </c>
      <c r="AZ1561" s="14" t="s">
        <v>174</v>
      </c>
      <c r="BA1561" s="20" t="str">
        <f t="shared" si="1969"/>
        <v>07091014910551363828</v>
      </c>
      <c r="BB1561" s="31">
        <f t="shared" si="1970"/>
        <v>20</v>
      </c>
      <c r="BC1561" s="22" t="s">
        <v>6179</v>
      </c>
      <c r="BD1561" s="23" t="s">
        <v>341</v>
      </c>
      <c r="BF1561" s="8"/>
      <c r="BG1561" s="32">
        <v>26190680</v>
      </c>
      <c r="BH1561" s="32">
        <v>54847411</v>
      </c>
      <c r="BI1561" s="32"/>
      <c r="BJ1561" t="s">
        <v>486</v>
      </c>
      <c r="BK1561" s="14" t="str">
        <f t="shared" si="1990"/>
        <v>-COUPE</v>
      </c>
      <c r="BL1561" s="14" t="s">
        <v>595</v>
      </c>
      <c r="BM1561" s="25"/>
      <c r="BN1561" s="26"/>
      <c r="BO1561" s="27"/>
      <c r="BP1561" s="26"/>
      <c r="BQ1561" s="28"/>
    </row>
    <row r="1562" spans="1:69" x14ac:dyDescent="0.25">
      <c r="A1562" t="str">
        <f>VLOOKUP(B1562,[2]RH!$B:$BV,72,0)</f>
        <v>Non-Actif</v>
      </c>
      <c r="B1562" s="6">
        <v>1564</v>
      </c>
      <c r="C1562" s="7" t="s">
        <v>65</v>
      </c>
      <c r="D1562" s="7" t="s">
        <v>3709</v>
      </c>
      <c r="E1562" s="7" t="s">
        <v>67</v>
      </c>
      <c r="F1562" s="7" t="s">
        <v>158</v>
      </c>
      <c r="G1562" s="7" t="s">
        <v>159</v>
      </c>
      <c r="H1562" s="80" t="s">
        <v>158</v>
      </c>
      <c r="I1562" s="7" t="s">
        <v>542</v>
      </c>
      <c r="J1562" s="7"/>
      <c r="K1562" s="7" t="s">
        <v>146</v>
      </c>
      <c r="L1562" s="7" t="s">
        <v>90</v>
      </c>
      <c r="M1562" s="7" t="str">
        <f t="shared" si="1950"/>
        <v>Coupeur</v>
      </c>
      <c r="N1562" s="8">
        <v>45112</v>
      </c>
      <c r="P1562" s="7">
        <f t="shared" ca="1" si="1934"/>
        <v>-371</v>
      </c>
      <c r="Q1562" s="8">
        <v>45351</v>
      </c>
      <c r="R1562" s="7" t="s">
        <v>290</v>
      </c>
      <c r="S1562" s="7" t="s">
        <v>3967</v>
      </c>
      <c r="T1562" s="9" t="s">
        <v>156</v>
      </c>
      <c r="U1562" s="7" t="str">
        <f t="shared" si="1960"/>
        <v>Contractuel</v>
      </c>
      <c r="V1562" s="8">
        <v>45292</v>
      </c>
      <c r="W1562" s="8">
        <v>45351</v>
      </c>
      <c r="X1562" s="8"/>
      <c r="Y1562" s="8"/>
      <c r="Z1562" s="8">
        <v>45112</v>
      </c>
      <c r="AA1562" s="7">
        <f t="shared" si="1961"/>
        <v>7</v>
      </c>
      <c r="AB1562" s="7">
        <f t="shared" si="1962"/>
        <v>2023</v>
      </c>
      <c r="AC1562" s="7">
        <f t="shared" si="1963"/>
        <v>2027</v>
      </c>
      <c r="AD1562" s="10" t="e">
        <f t="shared" ref="AD1562:AD1625" ca="1" si="1995">IF(#REF!="Non",(DAYS360(N1562,Q1562)/360),(DAYS360(N1562,TODAY())/360))</f>
        <v>#REF!</v>
      </c>
      <c r="AE1562" s="10" t="e">
        <f t="shared" ca="1" si="1965"/>
        <v>#REF!</v>
      </c>
      <c r="AF1562" s="8">
        <v>32141</v>
      </c>
      <c r="AG1562" s="11">
        <f t="shared" ca="1" si="1966"/>
        <v>37.208219178082189</v>
      </c>
      <c r="AH1562" s="10" t="str">
        <f t="shared" ca="1" si="1967"/>
        <v>&gt;35&lt; 45</v>
      </c>
      <c r="AI1562" s="12">
        <v>16531971</v>
      </c>
      <c r="AJ1562" s="13" t="s">
        <v>73</v>
      </c>
      <c r="AK1562" s="12" t="s">
        <v>3710</v>
      </c>
      <c r="AL1562" s="8">
        <v>42128</v>
      </c>
      <c r="AM1562" s="7" t="s">
        <v>6153</v>
      </c>
      <c r="AN1562" s="7" t="s">
        <v>109</v>
      </c>
      <c r="AQ1562" s="14">
        <v>3</v>
      </c>
      <c r="AR1562" s="14">
        <v>1</v>
      </c>
      <c r="AS1562" s="15">
        <f t="shared" si="1968"/>
        <v>45477.25</v>
      </c>
      <c r="AT1562" s="14" t="s">
        <v>163</v>
      </c>
      <c r="AU1562" s="12">
        <v>3.5</v>
      </c>
      <c r="AV1562" s="17">
        <v>17</v>
      </c>
      <c r="AW1562" s="18" t="s">
        <v>201</v>
      </c>
      <c r="AX1562" s="19" t="s">
        <v>3711</v>
      </c>
      <c r="AY1562" s="17">
        <v>59</v>
      </c>
      <c r="AZ1562" s="14" t="s">
        <v>203</v>
      </c>
      <c r="BA1562" s="20" t="str">
        <f t="shared" si="1969"/>
        <v>17001000000129586659</v>
      </c>
      <c r="BB1562" s="31">
        <f t="shared" si="1970"/>
        <v>20</v>
      </c>
      <c r="BC1562" s="22" t="s">
        <v>6180</v>
      </c>
      <c r="BD1562" s="23" t="s">
        <v>341</v>
      </c>
      <c r="BF1562" s="8">
        <v>45163</v>
      </c>
      <c r="BG1562" s="32">
        <v>20195353</v>
      </c>
      <c r="BH1562" s="32">
        <v>22604208</v>
      </c>
      <c r="BI1562" s="32"/>
      <c r="BJ1562" t="s">
        <v>6040</v>
      </c>
      <c r="BK1562" s="14" t="str">
        <f t="shared" si="1990"/>
        <v>-COUPE</v>
      </c>
      <c r="BL1562" s="14" t="s">
        <v>595</v>
      </c>
      <c r="BM1562" s="25"/>
      <c r="BN1562" s="26"/>
      <c r="BO1562" s="27"/>
      <c r="BP1562" s="26"/>
      <c r="BQ1562" s="28"/>
    </row>
    <row r="1563" spans="1:69" x14ac:dyDescent="0.25">
      <c r="A1563" t="str">
        <f>VLOOKUP(B1563,[2]RH!$B:$BV,72,0)</f>
        <v>Non-Actif</v>
      </c>
      <c r="B1563" s="6">
        <v>1565</v>
      </c>
      <c r="C1563" s="7" t="s">
        <v>2259</v>
      </c>
      <c r="D1563" s="7" t="s">
        <v>6181</v>
      </c>
      <c r="E1563" s="7" t="s">
        <v>67</v>
      </c>
      <c r="F1563" s="7" t="s">
        <v>158</v>
      </c>
      <c r="G1563" s="7" t="s">
        <v>159</v>
      </c>
      <c r="H1563" s="80" t="s">
        <v>158</v>
      </c>
      <c r="I1563" s="7" t="s">
        <v>542</v>
      </c>
      <c r="J1563" s="7"/>
      <c r="K1563" s="7" t="s">
        <v>146</v>
      </c>
      <c r="L1563" s="7" t="s">
        <v>90</v>
      </c>
      <c r="M1563" s="7" t="str">
        <f t="shared" si="1950"/>
        <v>Coupeur</v>
      </c>
      <c r="N1563" s="8">
        <v>45113</v>
      </c>
      <c r="P1563" s="7">
        <f t="shared" ca="1" si="1934"/>
        <v>-553</v>
      </c>
      <c r="Q1563" s="8">
        <v>45170</v>
      </c>
      <c r="R1563" s="7" t="s">
        <v>290</v>
      </c>
      <c r="S1563" s="7"/>
      <c r="T1563" s="9" t="s">
        <v>156</v>
      </c>
      <c r="U1563" s="7" t="str">
        <f t="shared" si="1960"/>
        <v>Contractuel</v>
      </c>
      <c r="V1563" s="8">
        <v>45139</v>
      </c>
      <c r="W1563" s="8">
        <v>45169</v>
      </c>
      <c r="X1563" s="8"/>
      <c r="Y1563" s="8"/>
      <c r="Z1563" s="8">
        <v>45113</v>
      </c>
      <c r="AA1563" s="7">
        <f t="shared" si="1961"/>
        <v>7</v>
      </c>
      <c r="AB1563" s="7">
        <f t="shared" si="1962"/>
        <v>2023</v>
      </c>
      <c r="AC1563" s="7">
        <f t="shared" si="1963"/>
        <v>2027</v>
      </c>
      <c r="AD1563" s="10" t="e">
        <f t="shared" ref="AD1563:AD1626" ca="1" si="1996">IF(#REF!="Non",(DAYS360(N1563,Q1563)/360),(DAYS360(N1563,TODAY())/360))</f>
        <v>#REF!</v>
      </c>
      <c r="AE1563" s="10" t="e">
        <f t="shared" ca="1" si="1965"/>
        <v>#REF!</v>
      </c>
      <c r="AF1563" s="8">
        <v>37117</v>
      </c>
      <c r="AG1563" s="11">
        <f t="shared" ca="1" si="1966"/>
        <v>23.575342465753426</v>
      </c>
      <c r="AH1563" s="10" t="str">
        <f t="shared" ca="1" si="1967"/>
        <v>&lt; 25</v>
      </c>
      <c r="AI1563" s="12">
        <v>17439330</v>
      </c>
      <c r="AJ1563" s="13" t="s">
        <v>192</v>
      </c>
      <c r="AK1563" s="12" t="s">
        <v>6182</v>
      </c>
      <c r="AL1563" s="8">
        <v>43530</v>
      </c>
      <c r="AM1563" s="7" t="s">
        <v>108</v>
      </c>
      <c r="AN1563" s="7" t="s">
        <v>109</v>
      </c>
      <c r="AQ1563" s="14">
        <v>3</v>
      </c>
      <c r="AR1563" s="14">
        <v>1</v>
      </c>
      <c r="AS1563" s="15">
        <f t="shared" si="1968"/>
        <v>45478.25</v>
      </c>
      <c r="AT1563" s="14" t="s">
        <v>163</v>
      </c>
      <c r="AU1563" s="12">
        <v>3.5</v>
      </c>
      <c r="AV1563" s="17">
        <v>17</v>
      </c>
      <c r="AW1563" s="18" t="s">
        <v>201</v>
      </c>
      <c r="AX1563" s="19" t="s">
        <v>6183</v>
      </c>
      <c r="AY1563" s="17">
        <v>17</v>
      </c>
      <c r="AZ1563" s="14" t="s">
        <v>203</v>
      </c>
      <c r="BA1563" s="20" t="str">
        <f t="shared" si="1969"/>
        <v>17001000000308669417</v>
      </c>
      <c r="BB1563" s="31">
        <f t="shared" si="1970"/>
        <v>20</v>
      </c>
      <c r="BC1563" s="22" t="s">
        <v>6184</v>
      </c>
      <c r="BD1563" s="23" t="s">
        <v>115</v>
      </c>
      <c r="BF1563" s="8"/>
      <c r="BG1563" s="32">
        <v>21219818</v>
      </c>
      <c r="BH1563" s="32">
        <v>22465857</v>
      </c>
      <c r="BI1563" s="32"/>
      <c r="BJ1563" t="s">
        <v>2186</v>
      </c>
      <c r="BK1563" s="14" t="str">
        <f t="shared" si="1990"/>
        <v>-COUPE</v>
      </c>
      <c r="BL1563" s="14" t="s">
        <v>595</v>
      </c>
      <c r="BM1563" s="25"/>
      <c r="BN1563" s="26"/>
      <c r="BO1563" s="27"/>
      <c r="BP1563" s="26"/>
      <c r="BQ1563" s="28"/>
    </row>
    <row r="1564" spans="1:69" x14ac:dyDescent="0.25">
      <c r="A1564" t="str">
        <f>VLOOKUP(B1564,[2]RH!$B:$BV,72,0)</f>
        <v>Non-Actif</v>
      </c>
      <c r="B1564" s="6">
        <v>1566</v>
      </c>
      <c r="C1564" s="7" t="s">
        <v>65</v>
      </c>
      <c r="D1564" s="7" t="s">
        <v>6185</v>
      </c>
      <c r="E1564" s="7" t="s">
        <v>67</v>
      </c>
      <c r="F1564" s="7" t="s">
        <v>158</v>
      </c>
      <c r="G1564" s="7" t="s">
        <v>159</v>
      </c>
      <c r="H1564" s="80" t="s">
        <v>158</v>
      </c>
      <c r="I1564" s="7" t="s">
        <v>542</v>
      </c>
      <c r="J1564" s="7"/>
      <c r="K1564" s="7" t="s">
        <v>146</v>
      </c>
      <c r="L1564" s="7" t="s">
        <v>90</v>
      </c>
      <c r="M1564" s="7" t="str">
        <f t="shared" si="1950"/>
        <v>Coupeur</v>
      </c>
      <c r="N1564" s="8">
        <v>45113</v>
      </c>
      <c r="O1564" s="110"/>
      <c r="P1564" s="7">
        <f t="shared" ca="1" si="1934"/>
        <v>-400</v>
      </c>
      <c r="Q1564" s="8">
        <v>45322</v>
      </c>
      <c r="R1564" s="7" t="s">
        <v>771</v>
      </c>
      <c r="S1564" s="7"/>
      <c r="T1564" s="9" t="s">
        <v>156</v>
      </c>
      <c r="U1564" s="7" t="str">
        <f t="shared" si="1960"/>
        <v>Contractuel</v>
      </c>
      <c r="V1564" s="8">
        <v>45261</v>
      </c>
      <c r="W1564" s="8">
        <v>45322</v>
      </c>
      <c r="X1564" s="8"/>
      <c r="Y1564" s="8"/>
      <c r="Z1564" s="8">
        <v>45113</v>
      </c>
      <c r="AA1564" s="7">
        <f t="shared" si="1961"/>
        <v>7</v>
      </c>
      <c r="AB1564" s="7">
        <f t="shared" si="1962"/>
        <v>2023</v>
      </c>
      <c r="AC1564" s="7">
        <f t="shared" si="1963"/>
        <v>2027</v>
      </c>
      <c r="AD1564" s="10" t="e">
        <f t="shared" ref="AD1564:AD1627" ca="1" si="1997">IF(#REF!="Non",(DAYS360(N1564,Q1564)/360),(DAYS360(N1564,TODAY())/360))</f>
        <v>#REF!</v>
      </c>
      <c r="AE1564" s="10" t="e">
        <f t="shared" ca="1" si="1965"/>
        <v>#REF!</v>
      </c>
      <c r="AF1564" s="8">
        <v>35527</v>
      </c>
      <c r="AG1564" s="11">
        <f t="shared" ca="1" si="1966"/>
        <v>27.931506849315067</v>
      </c>
      <c r="AH1564" s="10" t="str">
        <f t="shared" ca="1" si="1967"/>
        <v>&gt;25&lt; 35</v>
      </c>
      <c r="AI1564" s="12">
        <v>17655083</v>
      </c>
      <c r="AJ1564" s="13" t="s">
        <v>192</v>
      </c>
      <c r="AK1564" s="12" t="s">
        <v>6186</v>
      </c>
      <c r="AL1564" s="8">
        <v>41821</v>
      </c>
      <c r="AM1564" s="7" t="s">
        <v>6153</v>
      </c>
      <c r="AN1564" s="7" t="s">
        <v>109</v>
      </c>
      <c r="AQ1564" s="14">
        <v>3</v>
      </c>
      <c r="AR1564" s="14">
        <v>1</v>
      </c>
      <c r="AS1564" s="15">
        <f t="shared" si="1968"/>
        <v>45478.25</v>
      </c>
      <c r="AT1564" s="14" t="s">
        <v>163</v>
      </c>
      <c r="AU1564" s="12">
        <v>3.5</v>
      </c>
      <c r="AV1564" s="17">
        <v>17</v>
      </c>
      <c r="AW1564" s="18" t="s">
        <v>201</v>
      </c>
      <c r="AX1564" s="19" t="s">
        <v>6187</v>
      </c>
      <c r="AY1564" s="17">
        <v>31</v>
      </c>
      <c r="AZ1564" s="14" t="s">
        <v>203</v>
      </c>
      <c r="BA1564" s="20" t="str">
        <f t="shared" si="1969"/>
        <v>17001000000328929031</v>
      </c>
      <c r="BB1564" s="31">
        <f t="shared" si="1970"/>
        <v>20</v>
      </c>
      <c r="BC1564" s="22" t="s">
        <v>6188</v>
      </c>
      <c r="BD1564" s="23" t="s">
        <v>341</v>
      </c>
      <c r="BF1564" s="8">
        <v>45163</v>
      </c>
      <c r="BG1564" s="32">
        <v>92827398</v>
      </c>
      <c r="BH1564" s="32"/>
      <c r="BI1564" s="32"/>
      <c r="BJ1564" t="s">
        <v>486</v>
      </c>
      <c r="BK1564" s="14" t="str">
        <f t="shared" si="1990"/>
        <v>-COUPE</v>
      </c>
      <c r="BL1564" s="14" t="s">
        <v>595</v>
      </c>
      <c r="BM1564" s="25"/>
      <c r="BN1564" s="26"/>
      <c r="BO1564" s="27"/>
      <c r="BP1564" s="26"/>
      <c r="BQ1564" s="28"/>
    </row>
    <row r="1565" spans="1:69" x14ac:dyDescent="0.25">
      <c r="A1565" t="str">
        <f>VLOOKUP(B1565,[2]RH!$B:$BV,72,0)</f>
        <v>Non-Actif</v>
      </c>
      <c r="B1565" s="6">
        <v>1567</v>
      </c>
      <c r="C1565" s="7" t="s">
        <v>2259</v>
      </c>
      <c r="D1565" s="7" t="s">
        <v>6189</v>
      </c>
      <c r="E1565" s="7" t="s">
        <v>67</v>
      </c>
      <c r="F1565" s="7" t="s">
        <v>158</v>
      </c>
      <c r="G1565" s="7" t="s">
        <v>159</v>
      </c>
      <c r="H1565" s="80" t="s">
        <v>158</v>
      </c>
      <c r="I1565" s="7" t="s">
        <v>542</v>
      </c>
      <c r="J1565" s="7"/>
      <c r="K1565" s="7" t="s">
        <v>146</v>
      </c>
      <c r="L1565" s="7" t="s">
        <v>90</v>
      </c>
      <c r="M1565" s="7" t="str">
        <f t="shared" si="1950"/>
        <v>Coupeur</v>
      </c>
      <c r="N1565" s="8">
        <v>45114</v>
      </c>
      <c r="P1565" s="7">
        <f t="shared" ca="1" si="1934"/>
        <v>-279</v>
      </c>
      <c r="Q1565" s="8">
        <v>45444</v>
      </c>
      <c r="R1565" s="7" t="s">
        <v>147</v>
      </c>
      <c r="S1565" s="7"/>
      <c r="T1565" s="9" t="s">
        <v>156</v>
      </c>
      <c r="U1565" s="7" t="str">
        <f t="shared" si="1960"/>
        <v>Contractuel</v>
      </c>
      <c r="V1565" s="8">
        <v>45413</v>
      </c>
      <c r="W1565" s="8">
        <v>45443</v>
      </c>
      <c r="X1565" s="8"/>
      <c r="Y1565" s="8"/>
      <c r="Z1565" s="8">
        <v>45114</v>
      </c>
      <c r="AA1565" s="7">
        <f t="shared" si="1961"/>
        <v>7</v>
      </c>
      <c r="AB1565" s="7">
        <f t="shared" si="1962"/>
        <v>2023</v>
      </c>
      <c r="AC1565" s="7">
        <f t="shared" si="1963"/>
        <v>2027</v>
      </c>
      <c r="AD1565" s="10" t="e">
        <f t="shared" ref="AD1565:AD1628" ca="1" si="1998">IF(#REF!="Non",(DAYS360(N1565,Q1565)/360),(DAYS360(N1565,TODAY())/360))</f>
        <v>#REF!</v>
      </c>
      <c r="AE1565" s="10" t="e">
        <f t="shared" ca="1" si="1965"/>
        <v>#REF!</v>
      </c>
      <c r="AF1565" s="8">
        <v>37158</v>
      </c>
      <c r="AG1565" s="11">
        <f t="shared" ca="1" si="1966"/>
        <v>23.463013698630139</v>
      </c>
      <c r="AH1565" s="10" t="str">
        <f t="shared" ca="1" si="1967"/>
        <v>&lt; 25</v>
      </c>
      <c r="AI1565" s="12">
        <v>17443671</v>
      </c>
      <c r="AJ1565" s="13" t="s">
        <v>73</v>
      </c>
      <c r="AK1565" s="12" t="s">
        <v>6190</v>
      </c>
      <c r="AL1565" s="8">
        <v>43704</v>
      </c>
      <c r="AM1565" s="7" t="s">
        <v>108</v>
      </c>
      <c r="AN1565" s="7" t="s">
        <v>109</v>
      </c>
      <c r="AQ1565">
        <v>3</v>
      </c>
      <c r="AR1565" s="14">
        <v>1</v>
      </c>
      <c r="AS1565" s="15">
        <f t="shared" si="1968"/>
        <v>45479.25</v>
      </c>
      <c r="AT1565" s="14" t="s">
        <v>163</v>
      </c>
      <c r="AU1565" s="12">
        <v>3.5</v>
      </c>
      <c r="AV1565" s="17">
        <v>17</v>
      </c>
      <c r="AW1565" s="18">
        <v>53594</v>
      </c>
      <c r="AX1565" s="19" t="s">
        <v>6191</v>
      </c>
      <c r="AY1565" s="17">
        <v>43</v>
      </c>
      <c r="AZ1565" s="14" t="s">
        <v>203</v>
      </c>
      <c r="BA1565" s="20" t="str">
        <f t="shared" si="1969"/>
        <v>17535940171229189343</v>
      </c>
      <c r="BB1565" s="31">
        <f t="shared" si="1970"/>
        <v>20</v>
      </c>
      <c r="BC1565" s="22" t="s">
        <v>6192</v>
      </c>
      <c r="BD1565" s="23" t="s">
        <v>341</v>
      </c>
      <c r="BF1565" s="8">
        <v>45163</v>
      </c>
      <c r="BG1565" s="32">
        <v>52991023</v>
      </c>
      <c r="BH1565" s="32">
        <v>54701011</v>
      </c>
      <c r="BI1565" s="32"/>
      <c r="BJ1565" t="s">
        <v>6018</v>
      </c>
      <c r="BK1565" s="14" t="str">
        <f t="shared" si="1990"/>
        <v>-COUPE</v>
      </c>
      <c r="BL1565" s="14" t="s">
        <v>595</v>
      </c>
      <c r="BM1565" s="25"/>
      <c r="BN1565" s="26"/>
      <c r="BO1565" s="27"/>
      <c r="BP1565" s="26"/>
      <c r="BQ1565" s="28"/>
    </row>
    <row r="1566" spans="1:69" x14ac:dyDescent="0.25">
      <c r="A1566" t="str">
        <f>VLOOKUP(B1566,[2]RH!$B:$BV,72,0)</f>
        <v>si</v>
      </c>
      <c r="B1566" s="6">
        <v>1568</v>
      </c>
      <c r="C1566" s="7" t="s">
        <v>168</v>
      </c>
      <c r="D1566" s="7" t="s">
        <v>1174</v>
      </c>
      <c r="E1566" s="7" t="s">
        <v>67</v>
      </c>
      <c r="F1566" s="7" t="s">
        <v>118</v>
      </c>
      <c r="G1566" s="7" t="s">
        <v>220</v>
      </c>
      <c r="H1566" s="80" t="s">
        <v>649</v>
      </c>
      <c r="I1566" s="7" t="s">
        <v>650</v>
      </c>
      <c r="J1566" s="7" t="s">
        <v>281</v>
      </c>
      <c r="K1566" s="7" t="s">
        <v>146</v>
      </c>
      <c r="L1566" s="7" t="s">
        <v>90</v>
      </c>
      <c r="M1566" s="7" t="str">
        <f t="shared" si="1950"/>
        <v>Couturière</v>
      </c>
      <c r="N1566" s="8">
        <v>45110</v>
      </c>
      <c r="P1566" s="7">
        <f t="shared" ca="1" si="1934"/>
        <v>25</v>
      </c>
      <c r="Q1566" s="8"/>
      <c r="R1566" s="7"/>
      <c r="S1566" s="7"/>
      <c r="T1566" s="9" t="s">
        <v>156</v>
      </c>
      <c r="U1566" s="7" t="str">
        <f t="shared" si="1960"/>
        <v>Contractuel</v>
      </c>
      <c r="V1566" s="8">
        <v>45689</v>
      </c>
      <c r="W1566" s="8">
        <f>VLOOKUP(B1566,[1]BASE!$A:$Q,17,0)</f>
        <v>45747</v>
      </c>
      <c r="X1566" s="8"/>
      <c r="Y1566" s="8"/>
      <c r="Z1566" s="8">
        <v>45110</v>
      </c>
      <c r="AA1566" s="7">
        <f t="shared" si="1961"/>
        <v>7</v>
      </c>
      <c r="AB1566" s="7">
        <f t="shared" si="1962"/>
        <v>2023</v>
      </c>
      <c r="AC1566" s="7">
        <f t="shared" si="1963"/>
        <v>2027</v>
      </c>
      <c r="AD1566" s="10" t="e">
        <f t="shared" ref="AD1566:AD1629" ca="1" si="1999">IF(#REF!="Non",(DAYS360(N1566,Q1566)/360),(DAYS360(N1566,TODAY())/360))</f>
        <v>#REF!</v>
      </c>
      <c r="AE1566" s="10" t="e">
        <f t="shared" ca="1" si="1965"/>
        <v>#REF!</v>
      </c>
      <c r="AF1566" s="8">
        <v>32187</v>
      </c>
      <c r="AG1566" s="11">
        <f t="shared" ca="1" si="1966"/>
        <v>37.082191780821915</v>
      </c>
      <c r="AH1566" s="10" t="str">
        <f t="shared" ca="1" si="1967"/>
        <v>&gt;35&lt; 45</v>
      </c>
      <c r="AI1566" s="12">
        <v>16281990</v>
      </c>
      <c r="AJ1566" s="40" t="s">
        <v>213</v>
      </c>
      <c r="AK1566" s="12" t="s">
        <v>1175</v>
      </c>
      <c r="AL1566" s="8">
        <v>38411</v>
      </c>
      <c r="AM1566" s="7" t="s">
        <v>108</v>
      </c>
      <c r="AN1566" s="7" t="s">
        <v>76</v>
      </c>
      <c r="AO1566">
        <v>1</v>
      </c>
      <c r="AQ1566">
        <v>3</v>
      </c>
      <c r="AR1566" s="14">
        <v>2</v>
      </c>
      <c r="AS1566" s="15">
        <f t="shared" si="1968"/>
        <v>45840.5</v>
      </c>
      <c r="AT1566" s="14" t="s">
        <v>163</v>
      </c>
      <c r="AU1566" s="12">
        <v>3.5089999999999999</v>
      </c>
      <c r="AV1566" s="17" t="s">
        <v>236</v>
      </c>
      <c r="AW1566" s="18" t="s">
        <v>201</v>
      </c>
      <c r="AX1566" s="19" t="s">
        <v>1176</v>
      </c>
      <c r="AY1566" s="17" t="s">
        <v>625</v>
      </c>
      <c r="AZ1566" s="14" t="s">
        <v>203</v>
      </c>
      <c r="BA1566" s="20" t="str">
        <f t="shared" si="1969"/>
        <v>17001000000290927244</v>
      </c>
      <c r="BB1566" s="31">
        <f t="shared" si="1970"/>
        <v>20</v>
      </c>
      <c r="BC1566" s="22" t="s">
        <v>1177</v>
      </c>
      <c r="BD1566" s="23" t="s">
        <v>568</v>
      </c>
      <c r="BE1566">
        <v>2021</v>
      </c>
      <c r="BF1566" s="8">
        <v>45230</v>
      </c>
      <c r="BG1566" s="32">
        <v>20886121</v>
      </c>
      <c r="BH1566" s="32"/>
      <c r="BI1566" s="32"/>
      <c r="BJ1566" t="s">
        <v>371</v>
      </c>
      <c r="BK1566" s="14" t="str">
        <f t="shared" si="1990"/>
        <v>B-Panda</v>
      </c>
      <c r="BL1566" s="14" t="s">
        <v>595</v>
      </c>
      <c r="BM1566" s="25"/>
      <c r="BN1566" s="26" t="str">
        <f>BA1566</f>
        <v>17001000000290927244</v>
      </c>
      <c r="BO1566" s="27" t="str">
        <f>D1566</f>
        <v>BOUZIDI LOBNA</v>
      </c>
      <c r="BP1566" s="26">
        <f>B1566</f>
        <v>1568</v>
      </c>
      <c r="BQ1566" s="28"/>
    </row>
    <row r="1567" spans="1:69" x14ac:dyDescent="0.25">
      <c r="A1567" t="str">
        <f>VLOOKUP(B1567,[2]RH!$B:$BV,72,0)</f>
        <v>si</v>
      </c>
      <c r="B1567" s="6">
        <v>1569</v>
      </c>
      <c r="C1567" s="7" t="s">
        <v>65</v>
      </c>
      <c r="D1567" s="7" t="s">
        <v>6193</v>
      </c>
      <c r="E1567" s="7" t="s">
        <v>67</v>
      </c>
      <c r="F1567" s="7" t="s">
        <v>258</v>
      </c>
      <c r="G1567" s="7" t="s">
        <v>6194</v>
      </c>
      <c r="H1567" s="80"/>
      <c r="I1567" s="7"/>
      <c r="J1567" s="7"/>
      <c r="K1567" s="7" t="s">
        <v>70</v>
      </c>
      <c r="L1567" s="7" t="s">
        <v>4877</v>
      </c>
      <c r="M1567" s="7" t="str">
        <f t="shared" si="1950"/>
        <v>COORDINATEUR QUALITE</v>
      </c>
      <c r="N1567" s="8">
        <v>45117</v>
      </c>
      <c r="O1567" s="107">
        <v>45232</v>
      </c>
      <c r="P1567" s="7" t="str">
        <f t="shared" ca="1" si="1934"/>
        <v/>
      </c>
      <c r="Q1567" s="8"/>
      <c r="R1567" s="7"/>
      <c r="S1567" s="7"/>
      <c r="T1567" s="9" t="s">
        <v>72</v>
      </c>
      <c r="U1567" s="7" t="str">
        <f t="shared" si="1960"/>
        <v>Titulaire</v>
      </c>
      <c r="V1567" s="8">
        <v>45117</v>
      </c>
      <c r="W1567" s="8"/>
      <c r="X1567" s="8"/>
      <c r="Y1567" s="8"/>
      <c r="Z1567" s="8">
        <v>45117</v>
      </c>
      <c r="AA1567" s="7">
        <f t="shared" si="1961"/>
        <v>7</v>
      </c>
      <c r="AB1567" s="7">
        <f t="shared" si="1962"/>
        <v>2023</v>
      </c>
      <c r="AC1567" s="7">
        <f t="shared" si="1963"/>
        <v>2027</v>
      </c>
      <c r="AD1567" s="10" t="e">
        <f t="shared" ref="AD1567:AD1630" ca="1" si="2000">IF(#REF!="Non",(DAYS360(N1567,Q1567)/360),(DAYS360(N1567,TODAY())/360))</f>
        <v>#REF!</v>
      </c>
      <c r="AE1567" s="10" t="e">
        <f t="shared" ca="1" si="1965"/>
        <v>#REF!</v>
      </c>
      <c r="AF1567" s="8">
        <v>26471</v>
      </c>
      <c r="AG1567" s="11">
        <f t="shared" ca="1" si="1966"/>
        <v>52.742465753424661</v>
      </c>
      <c r="AH1567" s="10" t="str">
        <f t="shared" ca="1" si="1967"/>
        <v>&gt;45&lt; 55</v>
      </c>
      <c r="AI1567" s="12">
        <v>16230114</v>
      </c>
      <c r="AJ1567" s="13" t="s">
        <v>79</v>
      </c>
      <c r="AK1567" s="12">
        <v>14527160</v>
      </c>
      <c r="AL1567" s="8">
        <v>44741</v>
      </c>
      <c r="AM1567" s="7" t="s">
        <v>6153</v>
      </c>
      <c r="AN1567" s="7" t="s">
        <v>76</v>
      </c>
      <c r="AO1567">
        <v>2</v>
      </c>
      <c r="AQ1567">
        <v>16</v>
      </c>
      <c r="AR1567" s="14">
        <v>2</v>
      </c>
      <c r="AS1567" s="15">
        <f t="shared" si="1968"/>
        <v>45847.5</v>
      </c>
      <c r="AT1567" s="14" t="s">
        <v>77</v>
      </c>
      <c r="AU1567" s="12">
        <v>4700</v>
      </c>
      <c r="AV1567" s="17">
        <v>12</v>
      </c>
      <c r="AW1567" s="18" t="s">
        <v>457</v>
      </c>
      <c r="AX1567" s="19" t="s">
        <v>6195</v>
      </c>
      <c r="AY1567" s="17">
        <v>64</v>
      </c>
      <c r="AZ1567" s="14" t="s">
        <v>195</v>
      </c>
      <c r="BA1567" s="20" t="str">
        <f t="shared" si="1969"/>
        <v>12000000000202482164</v>
      </c>
      <c r="BB1567" s="31">
        <f t="shared" si="1970"/>
        <v>20</v>
      </c>
      <c r="BC1567" s="22"/>
      <c r="BD1567" s="23"/>
      <c r="BF1567" s="8">
        <v>45117</v>
      </c>
      <c r="BG1567" s="32"/>
      <c r="BH1567" s="32"/>
      <c r="BI1567" s="32">
        <v>98156728</v>
      </c>
      <c r="BK1567" s="14" t="str">
        <f t="shared" si="1990"/>
        <v>CADRE</v>
      </c>
      <c r="BL1567" s="14"/>
      <c r="BM1567" s="25"/>
      <c r="BN1567" s="26"/>
      <c r="BO1567" s="27"/>
      <c r="BP1567" s="26"/>
      <c r="BQ1567" s="28"/>
    </row>
    <row r="1568" spans="1:69" x14ac:dyDescent="0.25">
      <c r="A1568" t="str">
        <f>VLOOKUP(B1568,[2]RH!$B:$BV,72,0)</f>
        <v>si</v>
      </c>
      <c r="B1568" s="6">
        <v>1570</v>
      </c>
      <c r="C1568" s="7" t="s">
        <v>65</v>
      </c>
      <c r="D1568" s="7" t="s">
        <v>6196</v>
      </c>
      <c r="E1568" s="7" t="s">
        <v>67</v>
      </c>
      <c r="F1568" s="7" t="s">
        <v>87</v>
      </c>
      <c r="G1568" s="7" t="s">
        <v>3908</v>
      </c>
      <c r="H1568" s="80" t="s">
        <v>87</v>
      </c>
      <c r="I1568" s="7"/>
      <c r="J1568" s="7"/>
      <c r="K1568" s="7" t="s">
        <v>89</v>
      </c>
      <c r="L1568" s="7" t="s">
        <v>4877</v>
      </c>
      <c r="M1568" s="7" t="str">
        <f t="shared" si="1950"/>
        <v>TECHNICIEN MACHINE A COUDRE</v>
      </c>
      <c r="N1568" s="8">
        <v>45124</v>
      </c>
      <c r="P1568" s="7" t="str">
        <f t="shared" ca="1" si="1934"/>
        <v/>
      </c>
      <c r="Q1568" s="8"/>
      <c r="R1568" s="7"/>
      <c r="S1568" s="7"/>
      <c r="T1568" s="9" t="s">
        <v>72</v>
      </c>
      <c r="U1568" s="7" t="str">
        <f t="shared" si="1960"/>
        <v>Titulaire</v>
      </c>
      <c r="V1568" s="8">
        <v>45124</v>
      </c>
      <c r="W1568" s="8"/>
      <c r="X1568" s="8"/>
      <c r="Y1568" s="8"/>
      <c r="Z1568" s="8">
        <v>45124</v>
      </c>
      <c r="AA1568" s="7">
        <f t="shared" si="1961"/>
        <v>7</v>
      </c>
      <c r="AB1568" s="7">
        <f t="shared" si="1962"/>
        <v>2023</v>
      </c>
      <c r="AC1568" s="7">
        <f t="shared" si="1963"/>
        <v>2027</v>
      </c>
      <c r="AD1568" s="10" t="e">
        <f t="shared" ref="AD1568:AD1631" ca="1" si="2001">IF(#REF!="Non",(DAYS360(N1568,Q1568)/360),(DAYS360(N1568,TODAY())/360))</f>
        <v>#REF!</v>
      </c>
      <c r="AE1568" s="10" t="e">
        <f t="shared" ca="1" si="1965"/>
        <v>#REF!</v>
      </c>
      <c r="AF1568" s="8">
        <v>32409</v>
      </c>
      <c r="AG1568" s="11">
        <f t="shared" ca="1" si="1966"/>
        <v>36.473972602739728</v>
      </c>
      <c r="AH1568" s="10" t="str">
        <f t="shared" ca="1" si="1967"/>
        <v>&gt;35&lt; 45</v>
      </c>
      <c r="AI1568" s="12">
        <v>16122871</v>
      </c>
      <c r="AJ1568" s="40" t="s">
        <v>213</v>
      </c>
      <c r="AK1568" s="12" t="s">
        <v>6197</v>
      </c>
      <c r="AL1568" s="8">
        <v>44869</v>
      </c>
      <c r="AM1568" s="7" t="s">
        <v>6153</v>
      </c>
      <c r="AN1568" s="7" t="s">
        <v>109</v>
      </c>
      <c r="AQ1568">
        <v>7</v>
      </c>
      <c r="AR1568" s="14">
        <v>2</v>
      </c>
      <c r="AS1568" s="15">
        <f t="shared" si="1968"/>
        <v>45854.5</v>
      </c>
      <c r="AT1568" s="14" t="s">
        <v>77</v>
      </c>
      <c r="AU1568" s="12">
        <v>1800</v>
      </c>
      <c r="AV1568" s="17">
        <v>12</v>
      </c>
      <c r="AW1568" s="18" t="s">
        <v>6198</v>
      </c>
      <c r="AX1568" s="19" t="s">
        <v>6199</v>
      </c>
      <c r="AY1568" s="17">
        <v>31</v>
      </c>
      <c r="AZ1568" s="14" t="s">
        <v>195</v>
      </c>
      <c r="BA1568" s="20" t="str">
        <f t="shared" si="1969"/>
        <v>12207000000226122031</v>
      </c>
      <c r="BB1568" s="31">
        <f t="shared" si="1970"/>
        <v>20</v>
      </c>
      <c r="BC1568" s="22" t="s">
        <v>6200</v>
      </c>
      <c r="BD1568" s="23" t="s">
        <v>115</v>
      </c>
      <c r="BF1568" s="8"/>
      <c r="BG1568" s="32">
        <v>26609940</v>
      </c>
      <c r="BH1568" s="32"/>
      <c r="BI1568" s="32"/>
      <c r="BJ1568" t="s">
        <v>6201</v>
      </c>
      <c r="BK1568" s="14" t="str">
        <f t="shared" si="1990"/>
        <v>-MAINTENANCE</v>
      </c>
      <c r="BL1568" s="14" t="s">
        <v>4524</v>
      </c>
      <c r="BM1568" s="25"/>
      <c r="BN1568" s="26"/>
      <c r="BO1568" s="27"/>
      <c r="BP1568" s="26"/>
      <c r="BQ1568" s="28"/>
    </row>
    <row r="1569" spans="1:69" x14ac:dyDescent="0.25">
      <c r="A1569" t="str">
        <f>VLOOKUP(B1569,[2]RH!$B:$BV,72,0)</f>
        <v>Non-Actif</v>
      </c>
      <c r="B1569" s="6">
        <v>1571</v>
      </c>
      <c r="C1569" s="7" t="s">
        <v>65</v>
      </c>
      <c r="D1569" s="7" t="s">
        <v>6202</v>
      </c>
      <c r="E1569" s="7" t="s">
        <v>67</v>
      </c>
      <c r="F1569" s="7" t="s">
        <v>102</v>
      </c>
      <c r="G1569" s="7" t="s">
        <v>1585</v>
      </c>
      <c r="H1569" s="80" t="s">
        <v>102</v>
      </c>
      <c r="I1569" s="7" t="s">
        <v>1908</v>
      </c>
      <c r="J1569" s="7"/>
      <c r="K1569" s="7" t="s">
        <v>89</v>
      </c>
      <c r="L1569" s="7" t="s">
        <v>90</v>
      </c>
      <c r="M1569" s="7" t="str">
        <f t="shared" si="1950"/>
        <v>MANITENTIONNAIRE</v>
      </c>
      <c r="N1569" s="8">
        <v>45128</v>
      </c>
      <c r="P1569" s="7">
        <f t="shared" ca="1" si="1934"/>
        <v>-279</v>
      </c>
      <c r="Q1569" s="8">
        <v>45383</v>
      </c>
      <c r="R1569" s="7" t="s">
        <v>2255</v>
      </c>
      <c r="S1569" s="7"/>
      <c r="T1569" s="9" t="s">
        <v>156</v>
      </c>
      <c r="U1569" s="7" t="str">
        <f t="shared" si="1960"/>
        <v>Contractuel</v>
      </c>
      <c r="V1569" s="8">
        <v>45352</v>
      </c>
      <c r="W1569" s="8">
        <v>45443</v>
      </c>
      <c r="X1569" s="8"/>
      <c r="Y1569" s="8"/>
      <c r="Z1569" s="8">
        <v>45128</v>
      </c>
      <c r="AA1569" s="7">
        <f t="shared" si="1961"/>
        <v>7</v>
      </c>
      <c r="AB1569" s="7">
        <f t="shared" si="1962"/>
        <v>2023</v>
      </c>
      <c r="AC1569" s="7">
        <f t="shared" si="1963"/>
        <v>2027</v>
      </c>
      <c r="AD1569" s="10" t="e">
        <f t="shared" ref="AD1569:AD1632" ca="1" si="2002">IF(#REF!="Non",(DAYS360(N1569,Q1569)/360),(DAYS360(N1569,TODAY())/360))</f>
        <v>#REF!</v>
      </c>
      <c r="AE1569" s="10" t="e">
        <f t="shared" ca="1" si="1965"/>
        <v>#REF!</v>
      </c>
      <c r="AF1569" s="8">
        <v>33210</v>
      </c>
      <c r="AG1569" s="11">
        <f t="shared" ca="1" si="1966"/>
        <v>34.279452054794518</v>
      </c>
      <c r="AH1569" s="10" t="str">
        <f t="shared" ca="1" si="1967"/>
        <v>&gt;25&lt; 35</v>
      </c>
      <c r="AI1569" s="12"/>
      <c r="AJ1569" s="13"/>
      <c r="AK1569" s="12" t="s">
        <v>6203</v>
      </c>
      <c r="AL1569" s="8">
        <v>43762</v>
      </c>
      <c r="AM1569" s="7" t="s">
        <v>6153</v>
      </c>
      <c r="AN1569" s="7" t="s">
        <v>109</v>
      </c>
      <c r="AQ1569" s="14">
        <v>3</v>
      </c>
      <c r="AR1569" s="14">
        <v>1</v>
      </c>
      <c r="AS1569" s="15">
        <f t="shared" si="1968"/>
        <v>45493.25</v>
      </c>
      <c r="AT1569" s="14" t="s">
        <v>163</v>
      </c>
      <c r="AU1569" s="12">
        <v>3.5</v>
      </c>
      <c r="AV1569" s="17">
        <v>17</v>
      </c>
      <c r="AW1569" s="18">
        <v>20600</v>
      </c>
      <c r="AX1569" s="19" t="s">
        <v>6204</v>
      </c>
      <c r="AY1569" s="17">
        <v>44</v>
      </c>
      <c r="AZ1569" s="14" t="s">
        <v>203</v>
      </c>
      <c r="BA1569" s="20" t="str">
        <f t="shared" si="1969"/>
        <v>17206000000298825944</v>
      </c>
      <c r="BB1569" s="31">
        <f t="shared" si="1970"/>
        <v>20</v>
      </c>
      <c r="BC1569" s="22" t="s">
        <v>6205</v>
      </c>
      <c r="BD1569" s="23" t="s">
        <v>491</v>
      </c>
      <c r="BF1569" s="8"/>
      <c r="BG1569" s="32">
        <v>42756026</v>
      </c>
      <c r="BH1569" s="32"/>
      <c r="BI1569" s="32"/>
      <c r="BJ1569" t="s">
        <v>6206</v>
      </c>
      <c r="BK1569" s="14" t="str">
        <f t="shared" si="1990"/>
        <v>-LOGISTIQUE</v>
      </c>
      <c r="BL1569" s="14" t="s">
        <v>241</v>
      </c>
      <c r="BM1569" s="25"/>
      <c r="BN1569" s="26"/>
      <c r="BO1569" s="27"/>
      <c r="BP1569" s="26"/>
      <c r="BQ1569" s="28"/>
    </row>
    <row r="1570" spans="1:69" x14ac:dyDescent="0.25">
      <c r="A1570" t="str">
        <f>VLOOKUP(B1570,[2]RH!$B:$BV,72,0)</f>
        <v>Non-Actif</v>
      </c>
      <c r="B1570" s="6">
        <v>1572</v>
      </c>
      <c r="C1570" s="7" t="s">
        <v>2259</v>
      </c>
      <c r="D1570" s="7" t="s">
        <v>6207</v>
      </c>
      <c r="E1570" s="7" t="s">
        <v>67</v>
      </c>
      <c r="F1570" s="7" t="s">
        <v>118</v>
      </c>
      <c r="G1570" s="7" t="s">
        <v>5325</v>
      </c>
      <c r="H1570" s="7" t="s">
        <v>562</v>
      </c>
      <c r="I1570" s="7" t="s">
        <v>579</v>
      </c>
      <c r="J1570" s="7" t="s">
        <v>281</v>
      </c>
      <c r="K1570" s="7" t="s">
        <v>89</v>
      </c>
      <c r="L1570" s="7" t="s">
        <v>90</v>
      </c>
      <c r="M1570" s="7" t="str">
        <f t="shared" si="1950"/>
        <v>Contrôle qualité</v>
      </c>
      <c r="N1570" s="8">
        <v>45156</v>
      </c>
      <c r="P1570" s="7">
        <f t="shared" ca="1" si="1934"/>
        <v>-400</v>
      </c>
      <c r="Q1570" s="8">
        <v>45327</v>
      </c>
      <c r="R1570" s="7" t="s">
        <v>137</v>
      </c>
      <c r="S1570" s="7"/>
      <c r="T1570" s="9" t="s">
        <v>156</v>
      </c>
      <c r="U1570" s="7" t="str">
        <f t="shared" si="1960"/>
        <v>Contractuel</v>
      </c>
      <c r="V1570" s="8">
        <v>45261</v>
      </c>
      <c r="W1570" s="8">
        <v>45322</v>
      </c>
      <c r="X1570" s="8"/>
      <c r="Y1570" s="8"/>
      <c r="Z1570" s="8">
        <v>45156</v>
      </c>
      <c r="AA1570" s="7">
        <f t="shared" si="1961"/>
        <v>8</v>
      </c>
      <c r="AB1570" s="7">
        <f t="shared" si="1962"/>
        <v>2023</v>
      </c>
      <c r="AC1570" s="7">
        <f t="shared" si="1963"/>
        <v>2027</v>
      </c>
      <c r="AD1570" s="10" t="e">
        <f t="shared" ref="AD1570:AD1633" ca="1" si="2003">IF(#REF!="Non",(DAYS360(N1570,Q1570)/360),(DAYS360(N1570,TODAY())/360))</f>
        <v>#REF!</v>
      </c>
      <c r="AE1570" s="10" t="e">
        <f t="shared" ca="1" si="1965"/>
        <v>#REF!</v>
      </c>
      <c r="AF1570" s="8">
        <v>34325</v>
      </c>
      <c r="AG1570" s="11">
        <f t="shared" ca="1" si="1966"/>
        <v>31.224657534246575</v>
      </c>
      <c r="AH1570" s="10" t="str">
        <f t="shared" ca="1" si="1967"/>
        <v>&gt;25&lt; 35</v>
      </c>
      <c r="AI1570" s="12">
        <v>17117981</v>
      </c>
      <c r="AJ1570" s="13" t="s">
        <v>120</v>
      </c>
      <c r="AK1570" s="12" t="s">
        <v>6208</v>
      </c>
      <c r="AL1570" s="8">
        <v>40973</v>
      </c>
      <c r="AM1570" s="7" t="s">
        <v>108</v>
      </c>
      <c r="AN1570" s="7" t="s">
        <v>109</v>
      </c>
      <c r="AQ1570" s="14">
        <v>3</v>
      </c>
      <c r="AR1570" s="14">
        <v>1</v>
      </c>
      <c r="AS1570" s="15">
        <f t="shared" si="1968"/>
        <v>45521.25</v>
      </c>
      <c r="AT1570" s="14" t="s">
        <v>163</v>
      </c>
      <c r="AU1570" s="12">
        <v>3.6629999999999998</v>
      </c>
      <c r="AV1570" s="17">
        <v>17</v>
      </c>
      <c r="AW1570" s="18" t="s">
        <v>201</v>
      </c>
      <c r="AX1570" s="19" t="s">
        <v>6209</v>
      </c>
      <c r="AY1570" s="17">
        <v>80</v>
      </c>
      <c r="AZ1570" s="14" t="s">
        <v>203</v>
      </c>
      <c r="BA1570" s="20" t="str">
        <f t="shared" si="1969"/>
        <v>17001000000309918680</v>
      </c>
      <c r="BB1570" s="31">
        <f t="shared" si="1970"/>
        <v>20</v>
      </c>
      <c r="BC1570" s="22" t="s">
        <v>5219</v>
      </c>
      <c r="BD1570" s="23" t="s">
        <v>341</v>
      </c>
      <c r="BF1570" s="8">
        <v>45279</v>
      </c>
      <c r="BG1570" s="32">
        <v>25213323</v>
      </c>
      <c r="BH1570" s="32">
        <v>93714107</v>
      </c>
      <c r="BI1570" s="32"/>
      <c r="BK1570" s="14" t="str">
        <f t="shared" si="1990"/>
        <v>B-P6 AR</v>
      </c>
      <c r="BL1570" s="14" t="s">
        <v>288</v>
      </c>
      <c r="BM1570" s="25"/>
      <c r="BN1570" s="26"/>
      <c r="BO1570" s="27"/>
      <c r="BP1570" s="26"/>
      <c r="BQ1570" s="28"/>
    </row>
    <row r="1571" spans="1:69" x14ac:dyDescent="0.25">
      <c r="A1571" t="str">
        <f>VLOOKUP(B1571,[2]RH!$B:$BV,72,0)</f>
        <v>si</v>
      </c>
      <c r="B1571" s="6">
        <v>1573</v>
      </c>
      <c r="C1571" s="7" t="s">
        <v>2259</v>
      </c>
      <c r="D1571" s="7" t="s">
        <v>1234</v>
      </c>
      <c r="E1571" s="7" t="s">
        <v>67</v>
      </c>
      <c r="F1571" s="7" t="s">
        <v>118</v>
      </c>
      <c r="G1571" s="7" t="s">
        <v>5325</v>
      </c>
      <c r="H1571" s="80" t="s">
        <v>225</v>
      </c>
      <c r="I1571" s="7" t="s">
        <v>5620</v>
      </c>
      <c r="J1571" s="7" t="s">
        <v>281</v>
      </c>
      <c r="K1571" s="7" t="s">
        <v>89</v>
      </c>
      <c r="L1571" s="7" t="s">
        <v>90</v>
      </c>
      <c r="M1571" s="7" t="str">
        <f t="shared" si="1950"/>
        <v>Contrôle qualité</v>
      </c>
      <c r="N1571" s="8">
        <v>45153</v>
      </c>
      <c r="P1571" s="7">
        <f t="shared" ca="1" si="1934"/>
        <v>25</v>
      </c>
      <c r="Q1571" s="8"/>
      <c r="R1571" s="7"/>
      <c r="S1571" s="7"/>
      <c r="T1571" s="9" t="s">
        <v>156</v>
      </c>
      <c r="U1571" s="7" t="str">
        <f t="shared" si="1960"/>
        <v>Contractuel</v>
      </c>
      <c r="V1571" s="8">
        <v>45689</v>
      </c>
      <c r="W1571" s="8">
        <f>VLOOKUP(B1571,[1]BASE!$A:$Q,17,0)</f>
        <v>45747</v>
      </c>
      <c r="X1571" s="8"/>
      <c r="Y1571" s="8"/>
      <c r="Z1571" s="8">
        <v>45153</v>
      </c>
      <c r="AA1571" s="7">
        <f t="shared" si="1961"/>
        <v>8</v>
      </c>
      <c r="AB1571" s="7">
        <f t="shared" si="1962"/>
        <v>2023</v>
      </c>
      <c r="AC1571" s="7">
        <f t="shared" si="1963"/>
        <v>2027</v>
      </c>
      <c r="AD1571" s="10" t="e">
        <f t="shared" ref="AD1571:AD1634" ca="1" si="2004">IF(#REF!="Non",(DAYS360(N1571,Q1571)/360),(DAYS360(N1571,TODAY())/360))</f>
        <v>#REF!</v>
      </c>
      <c r="AE1571" s="10" t="e">
        <f t="shared" ca="1" si="1965"/>
        <v>#REF!</v>
      </c>
      <c r="AF1571" s="8">
        <v>36365</v>
      </c>
      <c r="AG1571" s="11">
        <f t="shared" ca="1" si="1966"/>
        <v>25.635616438356163</v>
      </c>
      <c r="AH1571" s="10" t="str">
        <f t="shared" ca="1" si="1967"/>
        <v>&gt;25&lt; 35</v>
      </c>
      <c r="AI1571" s="12">
        <v>17580066</v>
      </c>
      <c r="AJ1571" s="13" t="s">
        <v>82</v>
      </c>
      <c r="AK1571" s="12" t="s">
        <v>6210</v>
      </c>
      <c r="AL1571" s="8">
        <v>42973</v>
      </c>
      <c r="AM1571" s="7" t="s">
        <v>108</v>
      </c>
      <c r="AN1571" s="7" t="s">
        <v>109</v>
      </c>
      <c r="AQ1571">
        <v>3</v>
      </c>
      <c r="AR1571" s="14">
        <v>2</v>
      </c>
      <c r="AS1571" s="15">
        <f t="shared" si="1968"/>
        <v>45883.5</v>
      </c>
      <c r="AT1571" s="14" t="s">
        <v>163</v>
      </c>
      <c r="AU1571" s="12">
        <v>3.6629999999999998</v>
      </c>
      <c r="AV1571" s="17">
        <v>17</v>
      </c>
      <c r="AW1571" s="18" t="s">
        <v>201</v>
      </c>
      <c r="AX1571" s="19" t="s">
        <v>6211</v>
      </c>
      <c r="AY1571" s="17">
        <v>12</v>
      </c>
      <c r="AZ1571" s="14" t="s">
        <v>203</v>
      </c>
      <c r="BA1571" s="20" t="str">
        <f t="shared" si="1969"/>
        <v>17001000000311388812</v>
      </c>
      <c r="BB1571" s="31">
        <f t="shared" si="1970"/>
        <v>20</v>
      </c>
      <c r="BC1571" s="22" t="s">
        <v>5512</v>
      </c>
      <c r="BD1571" s="23" t="s">
        <v>341</v>
      </c>
      <c r="BF1571" s="8"/>
      <c r="BG1571" s="32">
        <v>97015659</v>
      </c>
      <c r="BH1571" s="32">
        <v>54743391</v>
      </c>
      <c r="BI1571" s="32"/>
      <c r="BJ1571" t="s">
        <v>486</v>
      </c>
      <c r="BK1571" s="14" t="str">
        <f>IF(K1571="CADRE","CADRE",CONCATENATE(J1571,"-",H1571))</f>
        <v>B-P6 AV</v>
      </c>
      <c r="BL1571" s="14" t="s">
        <v>288</v>
      </c>
      <c r="BM1571" s="25"/>
      <c r="BN1571" s="26"/>
      <c r="BO1571" s="27"/>
      <c r="BP1571" s="26"/>
      <c r="BQ1571" s="28"/>
    </row>
    <row r="1572" spans="1:69" x14ac:dyDescent="0.25">
      <c r="A1572" t="str">
        <f>VLOOKUP(B1572,[2]RH!$B:$BV,72,0)</f>
        <v>Non-Actif</v>
      </c>
      <c r="B1572" s="6">
        <v>1574</v>
      </c>
      <c r="C1572" s="7" t="s">
        <v>2259</v>
      </c>
      <c r="D1572" s="7" t="s">
        <v>6212</v>
      </c>
      <c r="E1572" s="7" t="s">
        <v>67</v>
      </c>
      <c r="F1572" s="7" t="s">
        <v>118</v>
      </c>
      <c r="G1572" s="7" t="s">
        <v>5325</v>
      </c>
      <c r="H1572" s="80" t="s">
        <v>2342</v>
      </c>
      <c r="I1572" s="7" t="s">
        <v>2487</v>
      </c>
      <c r="J1572" s="7" t="s">
        <v>190</v>
      </c>
      <c r="K1572" s="7" t="s">
        <v>89</v>
      </c>
      <c r="L1572" s="7" t="s">
        <v>90</v>
      </c>
      <c r="M1572" s="7" t="str">
        <f t="shared" si="1950"/>
        <v>Contrôle qualité</v>
      </c>
      <c r="N1572" s="8">
        <v>45154</v>
      </c>
      <c r="P1572" s="7">
        <f t="shared" ca="1" si="1934"/>
        <v>-492</v>
      </c>
      <c r="Q1572" s="8">
        <v>45241</v>
      </c>
      <c r="R1572" s="7" t="s">
        <v>137</v>
      </c>
      <c r="S1572" s="7"/>
      <c r="T1572" s="9" t="s">
        <v>156</v>
      </c>
      <c r="U1572" s="7" t="str">
        <f t="shared" si="1960"/>
        <v>Contractuel</v>
      </c>
      <c r="V1572" s="8">
        <v>45200</v>
      </c>
      <c r="W1572" s="8">
        <v>45230</v>
      </c>
      <c r="X1572" s="8"/>
      <c r="Y1572" s="8"/>
      <c r="Z1572" s="8">
        <v>45154</v>
      </c>
      <c r="AA1572" s="7">
        <f t="shared" si="1961"/>
        <v>8</v>
      </c>
      <c r="AB1572" s="7">
        <f t="shared" si="1962"/>
        <v>2023</v>
      </c>
      <c r="AC1572" s="7">
        <f t="shared" si="1963"/>
        <v>2027</v>
      </c>
      <c r="AD1572" s="10" t="e">
        <f t="shared" ref="AD1572:AD1635" ca="1" si="2005">IF(#REF!="Non",(DAYS360(N1572,Q1572)/360),(DAYS360(N1572,TODAY())/360))</f>
        <v>#REF!</v>
      </c>
      <c r="AE1572" s="10" t="e">
        <f t="shared" ca="1" si="1965"/>
        <v>#REF!</v>
      </c>
      <c r="AF1572" s="8">
        <v>35738</v>
      </c>
      <c r="AG1572" s="11">
        <f t="shared" ca="1" si="1966"/>
        <v>27.353424657534248</v>
      </c>
      <c r="AH1572" s="10" t="str">
        <f t="shared" ca="1" si="1967"/>
        <v>&gt;25&lt; 35</v>
      </c>
      <c r="AI1572" s="12"/>
      <c r="AJ1572" s="13"/>
      <c r="AK1572" s="12" t="s">
        <v>6213</v>
      </c>
      <c r="AL1572" s="8">
        <v>45055</v>
      </c>
      <c r="AM1572" s="7" t="s">
        <v>108</v>
      </c>
      <c r="AN1572" s="7" t="s">
        <v>109</v>
      </c>
      <c r="AQ1572" s="14">
        <v>3</v>
      </c>
      <c r="AR1572" s="14">
        <v>1</v>
      </c>
      <c r="AS1572" s="15">
        <f t="shared" si="1968"/>
        <v>45519.25</v>
      </c>
      <c r="AT1572" s="14" t="s">
        <v>163</v>
      </c>
      <c r="AU1572" s="12">
        <v>3.6629999999999998</v>
      </c>
      <c r="AV1572" s="17" t="s">
        <v>92</v>
      </c>
      <c r="AW1572" s="18" t="s">
        <v>571</v>
      </c>
      <c r="AX1572" s="19">
        <v>50053271441</v>
      </c>
      <c r="AY1572" s="17">
        <v>54</v>
      </c>
      <c r="AZ1572" s="14" t="s">
        <v>152</v>
      </c>
      <c r="BA1572" s="20" t="str">
        <f t="shared" si="1969"/>
        <v>04004005005327144154</v>
      </c>
      <c r="BB1572" s="31">
        <f t="shared" si="1970"/>
        <v>20</v>
      </c>
      <c r="BC1572" s="22" t="s">
        <v>6214</v>
      </c>
      <c r="BD1572" s="23" t="s">
        <v>341</v>
      </c>
      <c r="BF1572" s="8">
        <v>45176</v>
      </c>
      <c r="BG1572" s="32">
        <v>51119260</v>
      </c>
      <c r="BH1572" s="32">
        <v>93638963</v>
      </c>
      <c r="BI1572" s="32"/>
      <c r="BK1572" s="14" t="str">
        <f t="shared" si="1990"/>
        <v>A-P6</v>
      </c>
      <c r="BL1572" s="14" t="s">
        <v>288</v>
      </c>
      <c r="BM1572" s="25"/>
      <c r="BN1572" s="26"/>
      <c r="BO1572" s="27"/>
      <c r="BP1572" s="26"/>
      <c r="BQ1572" s="28"/>
    </row>
    <row r="1573" spans="1:69" x14ac:dyDescent="0.25">
      <c r="A1573" t="str">
        <f>VLOOKUP(B1573,[2]RH!$B:$BV,72,0)</f>
        <v>Non-Actif</v>
      </c>
      <c r="B1573" s="6">
        <v>1575</v>
      </c>
      <c r="C1573" s="7" t="s">
        <v>168</v>
      </c>
      <c r="D1573" s="7" t="s">
        <v>6215</v>
      </c>
      <c r="E1573" s="7" t="s">
        <v>67</v>
      </c>
      <c r="F1573" s="7" t="s">
        <v>118</v>
      </c>
      <c r="G1573" s="7" t="s">
        <v>220</v>
      </c>
      <c r="H1573" s="7" t="s">
        <v>562</v>
      </c>
      <c r="I1573" s="7" t="s">
        <v>579</v>
      </c>
      <c r="J1573" s="7" t="s">
        <v>281</v>
      </c>
      <c r="K1573" s="7" t="s">
        <v>146</v>
      </c>
      <c r="L1573" s="7" t="s">
        <v>90</v>
      </c>
      <c r="M1573" s="7" t="str">
        <f t="shared" si="1950"/>
        <v>Couturière</v>
      </c>
      <c r="N1573" s="8">
        <v>45155</v>
      </c>
      <c r="P1573" s="7">
        <f t="shared" ca="1" si="1934"/>
        <v>-218</v>
      </c>
      <c r="Q1573" s="8">
        <v>45505</v>
      </c>
      <c r="R1573" s="7" t="s">
        <v>4476</v>
      </c>
      <c r="S1573" s="7"/>
      <c r="T1573" s="9" t="s">
        <v>156</v>
      </c>
      <c r="U1573" s="7" t="str">
        <f t="shared" si="1960"/>
        <v>Contractuel</v>
      </c>
      <c r="V1573" s="8">
        <v>45444</v>
      </c>
      <c r="W1573" s="8">
        <v>45504</v>
      </c>
      <c r="X1573" s="8"/>
      <c r="Y1573" s="8"/>
      <c r="Z1573" s="8">
        <v>45155</v>
      </c>
      <c r="AA1573" s="7">
        <f t="shared" si="1961"/>
        <v>8</v>
      </c>
      <c r="AB1573" s="7">
        <f t="shared" si="1962"/>
        <v>2023</v>
      </c>
      <c r="AC1573" s="7">
        <f t="shared" si="1963"/>
        <v>2027</v>
      </c>
      <c r="AD1573" s="10" t="e">
        <f t="shared" ref="AD1573:AD1636" ca="1" si="2006">IF(#REF!="Non",(DAYS360(N1573,Q1573)/360),(DAYS360(N1573,TODAY())/360))</f>
        <v>#REF!</v>
      </c>
      <c r="AE1573" s="10" t="e">
        <f t="shared" ca="1" si="1965"/>
        <v>#REF!</v>
      </c>
      <c r="AF1573" s="8">
        <v>27652</v>
      </c>
      <c r="AG1573" s="11">
        <f t="shared" ca="1" si="1966"/>
        <v>49.506849315068493</v>
      </c>
      <c r="AH1573" s="10" t="str">
        <f t="shared" ca="1" si="1967"/>
        <v>&gt;45&lt; 55</v>
      </c>
      <c r="AI1573" s="12">
        <v>11622594</v>
      </c>
      <c r="AJ1573" s="40" t="s">
        <v>213</v>
      </c>
      <c r="AK1573" s="12" t="s">
        <v>6216</v>
      </c>
      <c r="AL1573" s="8">
        <v>38255</v>
      </c>
      <c r="AM1573" s="7" t="s">
        <v>108</v>
      </c>
      <c r="AN1573" s="7" t="s">
        <v>76</v>
      </c>
      <c r="AO1573">
        <v>3</v>
      </c>
      <c r="AQ1573">
        <v>3</v>
      </c>
      <c r="AR1573" s="14">
        <v>1</v>
      </c>
      <c r="AS1573" s="15">
        <f t="shared" si="1968"/>
        <v>45520.25</v>
      </c>
      <c r="AT1573" s="14" t="s">
        <v>163</v>
      </c>
      <c r="AU1573" s="12">
        <v>3.5</v>
      </c>
      <c r="AV1573" s="17">
        <v>25</v>
      </c>
      <c r="AW1573" s="18" t="s">
        <v>273</v>
      </c>
      <c r="AX1573" s="19" t="s">
        <v>6217</v>
      </c>
      <c r="AY1573" s="17">
        <v>24</v>
      </c>
      <c r="AZ1573" s="14" t="s">
        <v>276</v>
      </c>
      <c r="BA1573" s="20" t="str">
        <f t="shared" si="1969"/>
        <v>25166000000116907024</v>
      </c>
      <c r="BB1573" s="31">
        <f t="shared" si="1970"/>
        <v>20</v>
      </c>
      <c r="BC1573" s="22" t="s">
        <v>6218</v>
      </c>
      <c r="BD1573" s="23" t="s">
        <v>115</v>
      </c>
      <c r="BF1573" s="8"/>
      <c r="BG1573" s="32">
        <v>54266719</v>
      </c>
      <c r="BH1573" s="32">
        <v>29798506</v>
      </c>
      <c r="BI1573" s="32"/>
      <c r="BJ1573" t="s">
        <v>769</v>
      </c>
      <c r="BK1573" s="14" t="str">
        <f t="shared" si="1990"/>
        <v>B-P6 AR</v>
      </c>
      <c r="BL1573" s="14" t="s">
        <v>595</v>
      </c>
      <c r="BM1573" s="25"/>
      <c r="BN1573" s="26" t="str">
        <f>BA1573</f>
        <v>25166000000116907024</v>
      </c>
      <c r="BO1573" s="27" t="str">
        <f>D1573</f>
        <v>NAMMOUCHI BASMA</v>
      </c>
      <c r="BP1573" s="26">
        <f>B1573</f>
        <v>1575</v>
      </c>
      <c r="BQ1573" s="28"/>
    </row>
    <row r="1574" spans="1:69" x14ac:dyDescent="0.25">
      <c r="A1574" t="str">
        <f>VLOOKUP(B1574,[2]RH!$B:$BV,72,0)</f>
        <v>Non-Actif</v>
      </c>
      <c r="B1574" s="6">
        <v>1576</v>
      </c>
      <c r="C1574" s="7" t="s">
        <v>168</v>
      </c>
      <c r="D1574" s="7" t="s">
        <v>6219</v>
      </c>
      <c r="E1574" s="7" t="s">
        <v>67</v>
      </c>
      <c r="F1574" s="7" t="s">
        <v>118</v>
      </c>
      <c r="G1574" s="7" t="s">
        <v>220</v>
      </c>
      <c r="H1574" s="7" t="s">
        <v>562</v>
      </c>
      <c r="I1574" s="7" t="s">
        <v>579</v>
      </c>
      <c r="J1574" s="7" t="s">
        <v>281</v>
      </c>
      <c r="K1574" s="7" t="s">
        <v>146</v>
      </c>
      <c r="L1574" s="7" t="s">
        <v>90</v>
      </c>
      <c r="M1574" s="7" t="str">
        <f t="shared" si="1950"/>
        <v>Couturière</v>
      </c>
      <c r="N1574" s="8">
        <v>45156</v>
      </c>
      <c r="P1574" s="7">
        <f t="shared" ca="1" si="1934"/>
        <v>-523</v>
      </c>
      <c r="Q1574" s="8">
        <v>45177</v>
      </c>
      <c r="R1574" s="7" t="s">
        <v>147</v>
      </c>
      <c r="S1574" s="7" t="s">
        <v>6220</v>
      </c>
      <c r="T1574" s="9" t="s">
        <v>156</v>
      </c>
      <c r="U1574" s="7" t="str">
        <f t="shared" si="1960"/>
        <v>Contractuel</v>
      </c>
      <c r="V1574" s="8">
        <v>45156</v>
      </c>
      <c r="W1574" s="8">
        <v>45199</v>
      </c>
      <c r="X1574" s="8"/>
      <c r="Y1574" s="8"/>
      <c r="Z1574" s="8">
        <v>45156</v>
      </c>
      <c r="AA1574" s="7">
        <f t="shared" si="1961"/>
        <v>8</v>
      </c>
      <c r="AB1574" s="7">
        <f t="shared" si="1962"/>
        <v>2023</v>
      </c>
      <c r="AC1574" s="7">
        <f t="shared" si="1963"/>
        <v>2027</v>
      </c>
      <c r="AD1574" s="10" t="e">
        <f t="shared" ref="AD1574:AD1637" ca="1" si="2007">IF(#REF!="Non",(DAYS360(N1574,Q1574)/360),(DAYS360(N1574,TODAY())/360))</f>
        <v>#REF!</v>
      </c>
      <c r="AE1574" s="10" t="e">
        <f t="shared" ca="1" si="1965"/>
        <v>#REF!</v>
      </c>
      <c r="AF1574" s="8">
        <v>30712</v>
      </c>
      <c r="AG1574" s="11">
        <f t="shared" ca="1" si="1966"/>
        <v>41.123287671232873</v>
      </c>
      <c r="AH1574" s="10" t="str">
        <f t="shared" ca="1" si="1967"/>
        <v>&gt;35&lt; 45</v>
      </c>
      <c r="AI1574" s="12"/>
      <c r="AJ1574" s="13"/>
      <c r="AK1574" s="12" t="s">
        <v>484</v>
      </c>
      <c r="AL1574" s="8">
        <v>43117</v>
      </c>
      <c r="AM1574" s="7" t="s">
        <v>108</v>
      </c>
      <c r="AN1574" s="7" t="s">
        <v>76</v>
      </c>
      <c r="AO1574">
        <v>2</v>
      </c>
      <c r="AQ1574" s="14">
        <v>3</v>
      </c>
      <c r="AR1574" s="14">
        <v>1</v>
      </c>
      <c r="AS1574" s="15">
        <f t="shared" si="1968"/>
        <v>45521.25</v>
      </c>
      <c r="AT1574" s="14" t="s">
        <v>163</v>
      </c>
      <c r="AU1574" s="12">
        <v>3.5</v>
      </c>
      <c r="AV1574" s="17" t="s">
        <v>150</v>
      </c>
      <c r="AW1574" s="18" t="s">
        <v>2582</v>
      </c>
      <c r="AX1574" s="19">
        <v>49105513821</v>
      </c>
      <c r="AY1574" s="17">
        <v>61</v>
      </c>
      <c r="AZ1574" s="14" t="s">
        <v>174</v>
      </c>
      <c r="BA1574" s="20" t="str">
        <f t="shared" si="1969"/>
        <v>07091014910551382161</v>
      </c>
      <c r="BB1574" s="31">
        <f t="shared" si="1970"/>
        <v>20</v>
      </c>
      <c r="BC1574" s="22" t="s">
        <v>769</v>
      </c>
      <c r="BD1574" s="23" t="s">
        <v>341</v>
      </c>
      <c r="BF1574" s="8"/>
      <c r="BG1574" s="32">
        <v>99297574</v>
      </c>
      <c r="BH1574" s="32">
        <v>58078964</v>
      </c>
      <c r="BI1574" s="32"/>
      <c r="BK1574" s="14" t="str">
        <f t="shared" si="1990"/>
        <v>B-P6 AR</v>
      </c>
      <c r="BL1574" s="14" t="s">
        <v>595</v>
      </c>
      <c r="BM1574" s="25"/>
      <c r="BN1574" s="26"/>
      <c r="BO1574" s="27"/>
      <c r="BP1574" s="26"/>
      <c r="BQ1574" s="28"/>
    </row>
    <row r="1575" spans="1:69" x14ac:dyDescent="0.25">
      <c r="A1575" t="str">
        <f>VLOOKUP(B1575,[2]RH!$B:$BV,72,0)</f>
        <v>Non-Actif</v>
      </c>
      <c r="B1575" s="6">
        <v>1577</v>
      </c>
      <c r="C1575" s="7" t="s">
        <v>65</v>
      </c>
      <c r="D1575" s="7" t="s">
        <v>6221</v>
      </c>
      <c r="E1575" s="7" t="s">
        <v>67</v>
      </c>
      <c r="F1575" s="7" t="s">
        <v>118</v>
      </c>
      <c r="G1575" s="7" t="s">
        <v>220</v>
      </c>
      <c r="H1575" s="7" t="s">
        <v>562</v>
      </c>
      <c r="I1575" s="7" t="s">
        <v>579</v>
      </c>
      <c r="J1575" s="7" t="s">
        <v>281</v>
      </c>
      <c r="K1575" s="7" t="s">
        <v>146</v>
      </c>
      <c r="L1575" s="7" t="s">
        <v>90</v>
      </c>
      <c r="M1575" s="7" t="str">
        <f t="shared" si="1950"/>
        <v>Couturière</v>
      </c>
      <c r="N1575" s="8">
        <v>45156</v>
      </c>
      <c r="P1575" s="7">
        <f t="shared" ca="1" si="1934"/>
        <v>-400</v>
      </c>
      <c r="Q1575" s="8">
        <v>45292</v>
      </c>
      <c r="R1575" s="7" t="s">
        <v>5016</v>
      </c>
      <c r="S1575" s="7"/>
      <c r="T1575" s="9" t="s">
        <v>156</v>
      </c>
      <c r="U1575" s="7" t="str">
        <f t="shared" si="1960"/>
        <v>Contractuel</v>
      </c>
      <c r="V1575" s="8">
        <v>45261</v>
      </c>
      <c r="W1575" s="8">
        <v>45322</v>
      </c>
      <c r="X1575" s="8"/>
      <c r="Y1575" s="8"/>
      <c r="Z1575" s="8">
        <v>45156</v>
      </c>
      <c r="AA1575" s="7">
        <f t="shared" si="1961"/>
        <v>8</v>
      </c>
      <c r="AB1575" s="7">
        <f t="shared" si="1962"/>
        <v>2023</v>
      </c>
      <c r="AC1575" s="7">
        <f t="shared" si="1963"/>
        <v>2027</v>
      </c>
      <c r="AD1575" s="10" t="e">
        <f t="shared" ref="AD1575:AD1638" ca="1" si="2008">IF(#REF!="Non",(DAYS360(N1575,Q1575)/360),(DAYS360(N1575,TODAY())/360))</f>
        <v>#REF!</v>
      </c>
      <c r="AE1575" s="10" t="e">
        <f t="shared" ca="1" si="1965"/>
        <v>#REF!</v>
      </c>
      <c r="AF1575" s="8">
        <v>35962</v>
      </c>
      <c r="AG1575" s="11">
        <f t="shared" ca="1" si="1966"/>
        <v>26.739726027397261</v>
      </c>
      <c r="AH1575" s="10" t="str">
        <f t="shared" ca="1" si="1967"/>
        <v>&gt;25&lt; 35</v>
      </c>
      <c r="AI1575" s="12"/>
      <c r="AJ1575" s="13"/>
      <c r="AK1575" s="12" t="s">
        <v>6222</v>
      </c>
      <c r="AL1575" s="8">
        <v>41822</v>
      </c>
      <c r="AM1575" s="7" t="s">
        <v>6153</v>
      </c>
      <c r="AN1575" s="7" t="s">
        <v>109</v>
      </c>
      <c r="AQ1575" s="14">
        <v>3</v>
      </c>
      <c r="AR1575" s="14">
        <v>1</v>
      </c>
      <c r="AS1575" s="15">
        <f t="shared" si="1968"/>
        <v>45521.25</v>
      </c>
      <c r="AT1575" s="14" t="s">
        <v>163</v>
      </c>
      <c r="AU1575" s="12">
        <v>3.5</v>
      </c>
      <c r="AV1575" s="17">
        <v>24</v>
      </c>
      <c r="AW1575" s="18" t="s">
        <v>2177</v>
      </c>
      <c r="AX1575" s="19">
        <v>98342531101</v>
      </c>
      <c r="AY1575" s="17">
        <v>12</v>
      </c>
      <c r="AZ1575" s="14" t="s">
        <v>443</v>
      </c>
      <c r="BA1575" s="20" t="str">
        <f t="shared" si="1969"/>
        <v>24011029834253110112</v>
      </c>
      <c r="BB1575" s="31">
        <f t="shared" si="1970"/>
        <v>20</v>
      </c>
      <c r="BC1575" s="22" t="s">
        <v>6223</v>
      </c>
      <c r="BD1575" s="23" t="s">
        <v>85</v>
      </c>
      <c r="BF1575" s="8"/>
      <c r="BG1575" s="32">
        <v>51047518</v>
      </c>
      <c r="BH1575" s="32"/>
      <c r="BI1575" s="32"/>
      <c r="BK1575" s="14" t="str">
        <f t="shared" si="1990"/>
        <v>B-P6 AR</v>
      </c>
      <c r="BL1575" s="14" t="s">
        <v>595</v>
      </c>
      <c r="BM1575" s="25"/>
      <c r="BN1575" s="26" t="str">
        <f>BA1575</f>
        <v>24011029834253110112</v>
      </c>
      <c r="BO1575" s="27" t="str">
        <f>D1575</f>
        <v>MECHERGI NIDHAL</v>
      </c>
      <c r="BP1575" s="26">
        <f>B1575</f>
        <v>1577</v>
      </c>
      <c r="BQ1575" s="28"/>
    </row>
    <row r="1576" spans="1:69" x14ac:dyDescent="0.25">
      <c r="A1576" t="str">
        <f>VLOOKUP(B1576,[2]RH!$B:$BV,72,0)</f>
        <v>si</v>
      </c>
      <c r="B1576" s="6">
        <v>1578</v>
      </c>
      <c r="C1576" s="7" t="s">
        <v>168</v>
      </c>
      <c r="D1576" s="7" t="s">
        <v>6224</v>
      </c>
      <c r="E1576" s="7" t="s">
        <v>67</v>
      </c>
      <c r="F1576" s="7" t="s">
        <v>118</v>
      </c>
      <c r="G1576" s="7" t="s">
        <v>408</v>
      </c>
      <c r="H1576" s="80" t="s">
        <v>279</v>
      </c>
      <c r="I1576" s="7" t="s">
        <v>280</v>
      </c>
      <c r="J1576" s="7" t="s">
        <v>281</v>
      </c>
      <c r="K1576" s="7" t="s">
        <v>146</v>
      </c>
      <c r="L1576" s="7" t="s">
        <v>90</v>
      </c>
      <c r="M1576" s="7" t="str">
        <f t="shared" si="1950"/>
        <v>Alimentatrice</v>
      </c>
      <c r="N1576" s="8">
        <v>45156</v>
      </c>
      <c r="P1576" s="7">
        <f t="shared" ca="1" si="1934"/>
        <v>25</v>
      </c>
      <c r="Q1576" s="8"/>
      <c r="R1576" s="7"/>
      <c r="S1576" s="7"/>
      <c r="T1576" s="9" t="s">
        <v>156</v>
      </c>
      <c r="U1576" s="7" t="str">
        <f t="shared" si="1960"/>
        <v>Contractuel</v>
      </c>
      <c r="V1576" s="8">
        <v>45689</v>
      </c>
      <c r="W1576" s="8">
        <f>VLOOKUP(B1576,[1]BASE!$A:$Q,17,0)</f>
        <v>45747</v>
      </c>
      <c r="X1576" s="8"/>
      <c r="Y1576" s="8"/>
      <c r="Z1576" s="8">
        <v>45156</v>
      </c>
      <c r="AA1576" s="7">
        <f t="shared" si="1961"/>
        <v>8</v>
      </c>
      <c r="AB1576" s="7">
        <f t="shared" si="1962"/>
        <v>2023</v>
      </c>
      <c r="AC1576" s="7">
        <f t="shared" si="1963"/>
        <v>2027</v>
      </c>
      <c r="AD1576" s="10" t="e">
        <f t="shared" ref="AD1576:AD1639" ca="1" si="2009">IF(#REF!="Non",(DAYS360(N1576,Q1576)/360),(DAYS360(N1576,TODAY())/360))</f>
        <v>#REF!</v>
      </c>
      <c r="AE1576" s="10" t="e">
        <f t="shared" ca="1" si="1965"/>
        <v>#REF!</v>
      </c>
      <c r="AF1576" s="8">
        <v>33758</v>
      </c>
      <c r="AG1576" s="11">
        <f t="shared" ca="1" si="1966"/>
        <v>32.778082191780825</v>
      </c>
      <c r="AH1576" s="10" t="str">
        <f t="shared" ca="1" si="1967"/>
        <v>&gt;25&lt; 35</v>
      </c>
      <c r="AI1576" s="12">
        <v>16441845</v>
      </c>
      <c r="AJ1576" s="13" t="s">
        <v>150</v>
      </c>
      <c r="AK1576" s="12" t="s">
        <v>6225</v>
      </c>
      <c r="AL1576" s="8">
        <v>40703</v>
      </c>
      <c r="AM1576" s="7" t="s">
        <v>108</v>
      </c>
      <c r="AN1576" s="7" t="s">
        <v>76</v>
      </c>
      <c r="AO1576">
        <v>3</v>
      </c>
      <c r="AQ1576">
        <v>3</v>
      </c>
      <c r="AR1576" s="14">
        <v>2</v>
      </c>
      <c r="AS1576" s="15">
        <f t="shared" si="1968"/>
        <v>45886.5</v>
      </c>
      <c r="AT1576" s="14" t="s">
        <v>163</v>
      </c>
      <c r="AU1576" s="12">
        <v>3.6629999999999998</v>
      </c>
      <c r="AV1576" s="17">
        <v>17</v>
      </c>
      <c r="AW1576" s="18">
        <v>20600</v>
      </c>
      <c r="AX1576" s="19" t="s">
        <v>6226</v>
      </c>
      <c r="AY1576" s="17" t="s">
        <v>82</v>
      </c>
      <c r="AZ1576" s="14" t="s">
        <v>203</v>
      </c>
      <c r="BA1576" s="20" t="str">
        <f t="shared" si="1969"/>
        <v>17206000000170683803</v>
      </c>
      <c r="BB1576" s="31">
        <f t="shared" si="1970"/>
        <v>20</v>
      </c>
      <c r="BC1576" s="22" t="s">
        <v>769</v>
      </c>
      <c r="BD1576" s="23" t="s">
        <v>341</v>
      </c>
      <c r="BF1576" s="8"/>
      <c r="BG1576" s="32">
        <v>90576245</v>
      </c>
      <c r="BH1576" s="32"/>
      <c r="BI1576" s="32"/>
      <c r="BJ1576" t="s">
        <v>769</v>
      </c>
      <c r="BK1576" s="14" t="str">
        <f t="shared" si="1990"/>
        <v>B-Skoda</v>
      </c>
      <c r="BL1576" s="14" t="s">
        <v>288</v>
      </c>
      <c r="BM1576" s="25"/>
      <c r="BN1576" s="26"/>
      <c r="BO1576" s="27"/>
      <c r="BP1576" s="26"/>
      <c r="BQ1576" s="28"/>
    </row>
    <row r="1577" spans="1:69" x14ac:dyDescent="0.25">
      <c r="A1577" t="str">
        <f>VLOOKUP(B1577,[2]RH!$B:$BV,72,0)</f>
        <v>si</v>
      </c>
      <c r="B1577" s="6">
        <v>1579</v>
      </c>
      <c r="C1577" s="7" t="s">
        <v>168</v>
      </c>
      <c r="D1577" s="7" t="s">
        <v>6227</v>
      </c>
      <c r="E1577" s="7" t="s">
        <v>67</v>
      </c>
      <c r="F1577" s="7" t="s">
        <v>118</v>
      </c>
      <c r="G1577" s="7" t="s">
        <v>220</v>
      </c>
      <c r="H1577" s="7" t="s">
        <v>562</v>
      </c>
      <c r="I1577" s="7" t="s">
        <v>579</v>
      </c>
      <c r="J1577" s="7" t="s">
        <v>281</v>
      </c>
      <c r="K1577" s="7" t="s">
        <v>146</v>
      </c>
      <c r="L1577" s="7" t="s">
        <v>90</v>
      </c>
      <c r="M1577" s="7" t="str">
        <f t="shared" si="1950"/>
        <v>Couturière</v>
      </c>
      <c r="N1577" s="8">
        <v>45159</v>
      </c>
      <c r="P1577" s="7">
        <f t="shared" ca="1" si="1934"/>
        <v>25</v>
      </c>
      <c r="Q1577" s="8"/>
      <c r="R1577" s="7"/>
      <c r="S1577" s="7"/>
      <c r="T1577" s="9" t="s">
        <v>156</v>
      </c>
      <c r="U1577" s="7" t="str">
        <f t="shared" si="1960"/>
        <v>Contractuel</v>
      </c>
      <c r="V1577" s="8">
        <v>45689</v>
      </c>
      <c r="W1577" s="8">
        <f>VLOOKUP(B1577,[1]BASE!$A:$Q,17,0)</f>
        <v>45747</v>
      </c>
      <c r="X1577" s="8"/>
      <c r="Y1577" s="8"/>
      <c r="Z1577" s="8">
        <v>45159</v>
      </c>
      <c r="AA1577" s="7">
        <f t="shared" si="1961"/>
        <v>8</v>
      </c>
      <c r="AB1577" s="7">
        <f t="shared" si="1962"/>
        <v>2023</v>
      </c>
      <c r="AC1577" s="7">
        <f t="shared" si="1963"/>
        <v>2027</v>
      </c>
      <c r="AD1577" s="10" t="e">
        <f t="shared" ref="AD1577:AD1640" ca="1" si="2010">IF(#REF!="Non",(DAYS360(N1577,Q1577)/360),(DAYS360(N1577,TODAY())/360))</f>
        <v>#REF!</v>
      </c>
      <c r="AE1577" s="10" t="e">
        <f t="shared" ca="1" si="1965"/>
        <v>#REF!</v>
      </c>
      <c r="AF1577" s="8">
        <v>30935</v>
      </c>
      <c r="AG1577" s="11">
        <f t="shared" ca="1" si="1966"/>
        <v>40.512328767123286</v>
      </c>
      <c r="AH1577" s="10" t="str">
        <f t="shared" ca="1" si="1967"/>
        <v>&gt;35&lt; 45</v>
      </c>
      <c r="AI1577" s="12">
        <v>12490087</v>
      </c>
      <c r="AJ1577" s="13" t="s">
        <v>106</v>
      </c>
      <c r="AK1577" s="12" t="s">
        <v>6228</v>
      </c>
      <c r="AL1577" s="8">
        <v>43248</v>
      </c>
      <c r="AM1577" s="7" t="s">
        <v>108</v>
      </c>
      <c r="AN1577" s="7" t="s">
        <v>76</v>
      </c>
      <c r="AO1577">
        <v>2</v>
      </c>
      <c r="AQ1577">
        <v>3</v>
      </c>
      <c r="AR1577" s="14">
        <v>2</v>
      </c>
      <c r="AS1577" s="15">
        <f t="shared" si="1968"/>
        <v>45889.5</v>
      </c>
      <c r="AT1577" s="14" t="s">
        <v>163</v>
      </c>
      <c r="AU1577" s="12">
        <v>3.5</v>
      </c>
      <c r="AV1577" s="17">
        <v>17</v>
      </c>
      <c r="AW1577" s="18" t="s">
        <v>201</v>
      </c>
      <c r="AX1577" s="19" t="s">
        <v>6229</v>
      </c>
      <c r="AY1577" s="17">
        <v>42</v>
      </c>
      <c r="AZ1577" s="14" t="s">
        <v>203</v>
      </c>
      <c r="BA1577" s="20" t="str">
        <f t="shared" si="1969"/>
        <v>17001000000330079742</v>
      </c>
      <c r="BB1577" s="31">
        <f t="shared" si="1970"/>
        <v>20</v>
      </c>
      <c r="BC1577" s="22" t="s">
        <v>4896</v>
      </c>
      <c r="BD1577" s="23" t="s">
        <v>115</v>
      </c>
      <c r="BF1577" s="8"/>
      <c r="BG1577" s="32">
        <v>50065747</v>
      </c>
      <c r="BH1577" s="32">
        <v>50647995</v>
      </c>
      <c r="BI1577" s="32"/>
      <c r="BJ1577" t="s">
        <v>286</v>
      </c>
      <c r="BK1577" s="14" t="str">
        <f t="shared" si="1990"/>
        <v>B-P6 AR</v>
      </c>
      <c r="BL1577" s="14" t="s">
        <v>595</v>
      </c>
      <c r="BM1577" s="25"/>
      <c r="BN1577" s="26" t="str">
        <f>BA1577</f>
        <v>17001000000330079742</v>
      </c>
      <c r="BO1577" s="27" t="str">
        <f>D1577</f>
        <v>JLASSI HAJER</v>
      </c>
      <c r="BP1577" s="26">
        <f>B1577</f>
        <v>1579</v>
      </c>
      <c r="BQ1577" s="28"/>
    </row>
    <row r="1578" spans="1:69" x14ac:dyDescent="0.25">
      <c r="A1578" t="str">
        <f>VLOOKUP(B1578,[2]RH!$B:$BV,72,0)</f>
        <v>si</v>
      </c>
      <c r="B1578" s="6">
        <v>1580</v>
      </c>
      <c r="C1578" s="7" t="s">
        <v>168</v>
      </c>
      <c r="D1578" s="7" t="s">
        <v>6230</v>
      </c>
      <c r="E1578" s="7" t="s">
        <v>67</v>
      </c>
      <c r="F1578" s="7" t="s">
        <v>118</v>
      </c>
      <c r="G1578" s="7" t="s">
        <v>220</v>
      </c>
      <c r="H1578" s="7" t="s">
        <v>562</v>
      </c>
      <c r="I1578" s="7" t="s">
        <v>579</v>
      </c>
      <c r="J1578" s="7" t="s">
        <v>281</v>
      </c>
      <c r="K1578" s="7" t="s">
        <v>146</v>
      </c>
      <c r="L1578" s="7" t="s">
        <v>90</v>
      </c>
      <c r="M1578" s="7" t="str">
        <f t="shared" si="1950"/>
        <v>Couturière</v>
      </c>
      <c r="N1578" s="8">
        <v>45157</v>
      </c>
      <c r="P1578" s="7">
        <f t="shared" ca="1" si="1934"/>
        <v>25</v>
      </c>
      <c r="Q1578" s="8"/>
      <c r="R1578" s="7"/>
      <c r="S1578" s="7"/>
      <c r="T1578" s="9" t="s">
        <v>156</v>
      </c>
      <c r="U1578" s="7" t="str">
        <f t="shared" si="1960"/>
        <v>Contractuel</v>
      </c>
      <c r="V1578" s="8">
        <v>45689</v>
      </c>
      <c r="W1578" s="8">
        <f>VLOOKUP(B1578,[1]BASE!$A:$Q,17,0)</f>
        <v>45747</v>
      </c>
      <c r="X1578" s="8"/>
      <c r="Y1578" s="8"/>
      <c r="Z1578" s="8">
        <v>45157</v>
      </c>
      <c r="AA1578" s="7">
        <f t="shared" si="1961"/>
        <v>8</v>
      </c>
      <c r="AB1578" s="7">
        <f t="shared" si="1962"/>
        <v>2023</v>
      </c>
      <c r="AC1578" s="7">
        <f t="shared" si="1963"/>
        <v>2027</v>
      </c>
      <c r="AD1578" s="10" t="e">
        <f t="shared" ref="AD1578:AD1641" ca="1" si="2011">IF(#REF!="Non",(DAYS360(N1578,Q1578)/360),(DAYS360(N1578,TODAY())/360))</f>
        <v>#REF!</v>
      </c>
      <c r="AE1578" s="10" t="e">
        <f t="shared" ca="1" si="1965"/>
        <v>#REF!</v>
      </c>
      <c r="AF1578" s="8">
        <v>30067</v>
      </c>
      <c r="AG1578" s="11">
        <f t="shared" ca="1" si="1966"/>
        <v>42.890410958904113</v>
      </c>
      <c r="AH1578" s="10" t="str">
        <f t="shared" ca="1" si="1967"/>
        <v>&gt;35&lt; 45</v>
      </c>
      <c r="AI1578" s="12">
        <v>12497859</v>
      </c>
      <c r="AJ1578" s="13" t="s">
        <v>120</v>
      </c>
      <c r="AK1578" s="12" t="s">
        <v>6231</v>
      </c>
      <c r="AL1578" s="8">
        <v>36045</v>
      </c>
      <c r="AM1578" s="7" t="s">
        <v>108</v>
      </c>
      <c r="AN1578" s="7" t="s">
        <v>76</v>
      </c>
      <c r="AO1578">
        <v>2</v>
      </c>
      <c r="AQ1578">
        <v>3</v>
      </c>
      <c r="AR1578" s="14">
        <v>2</v>
      </c>
      <c r="AS1578" s="15">
        <f t="shared" si="1968"/>
        <v>45887.5</v>
      </c>
      <c r="AT1578" s="14" t="s">
        <v>163</v>
      </c>
      <c r="AU1578" s="12">
        <v>3.5</v>
      </c>
      <c r="AV1578" s="17">
        <v>17</v>
      </c>
      <c r="AW1578" s="18" t="s">
        <v>201</v>
      </c>
      <c r="AX1578" s="19" t="s">
        <v>6232</v>
      </c>
      <c r="AY1578" s="17">
        <v>81</v>
      </c>
      <c r="AZ1578" s="14" t="s">
        <v>203</v>
      </c>
      <c r="BA1578" s="20" t="str">
        <f t="shared" si="1969"/>
        <v>17001000000330291881</v>
      </c>
      <c r="BB1578" s="31">
        <f t="shared" si="1970"/>
        <v>20</v>
      </c>
      <c r="BC1578" s="22" t="s">
        <v>4109</v>
      </c>
      <c r="BD1578" s="23" t="s">
        <v>341</v>
      </c>
      <c r="BF1578" s="8"/>
      <c r="BG1578" s="32">
        <v>29590818</v>
      </c>
      <c r="BH1578" s="32">
        <v>92390395</v>
      </c>
      <c r="BI1578" s="32"/>
      <c r="BJ1578" t="s">
        <v>4109</v>
      </c>
      <c r="BK1578" s="14" t="str">
        <f t="shared" si="1990"/>
        <v>B-P6 AR</v>
      </c>
      <c r="BL1578" s="14" t="s">
        <v>595</v>
      </c>
      <c r="BM1578" s="25"/>
      <c r="BN1578" s="26" t="str">
        <f>BA1578</f>
        <v>17001000000330291881</v>
      </c>
      <c r="BO1578" s="27" t="str">
        <f>D1578</f>
        <v>BOUDHRAA NAWEL</v>
      </c>
      <c r="BP1578" s="26">
        <f>B1578</f>
        <v>1580</v>
      </c>
      <c r="BQ1578" s="28"/>
    </row>
    <row r="1579" spans="1:69" x14ac:dyDescent="0.25">
      <c r="A1579" t="str">
        <f>VLOOKUP(B1579,[2]RH!$B:$BV,72,0)</f>
        <v>si</v>
      </c>
      <c r="B1579" s="6">
        <v>1581</v>
      </c>
      <c r="C1579" s="7" t="s">
        <v>168</v>
      </c>
      <c r="D1579" s="7" t="s">
        <v>6233</v>
      </c>
      <c r="E1579" s="7" t="s">
        <v>67</v>
      </c>
      <c r="F1579" s="7" t="s">
        <v>118</v>
      </c>
      <c r="G1579" s="7" t="s">
        <v>220</v>
      </c>
      <c r="H1579" s="7" t="s">
        <v>562</v>
      </c>
      <c r="I1579" s="7" t="s">
        <v>579</v>
      </c>
      <c r="J1579" s="7" t="s">
        <v>281</v>
      </c>
      <c r="K1579" s="7" t="s">
        <v>146</v>
      </c>
      <c r="L1579" s="7" t="s">
        <v>90</v>
      </c>
      <c r="M1579" s="7" t="str">
        <f t="shared" si="1950"/>
        <v>Couturière</v>
      </c>
      <c r="N1579" s="8">
        <v>45157</v>
      </c>
      <c r="P1579" s="7">
        <f t="shared" ref="P1579:P1642" ca="1" si="2012">IF(W1579="","",W1579-TODAY())</f>
        <v>25</v>
      </c>
      <c r="Q1579" s="8"/>
      <c r="R1579" s="7"/>
      <c r="S1579" s="7"/>
      <c r="T1579" s="9" t="s">
        <v>156</v>
      </c>
      <c r="U1579" s="7" t="str">
        <f t="shared" si="1960"/>
        <v>Contractuel</v>
      </c>
      <c r="V1579" s="8">
        <v>45689</v>
      </c>
      <c r="W1579" s="8">
        <f>VLOOKUP(B1579,[1]BASE!$A:$Q,17,0)</f>
        <v>45747</v>
      </c>
      <c r="X1579" s="8"/>
      <c r="Y1579" s="8"/>
      <c r="Z1579" s="8">
        <v>45157</v>
      </c>
      <c r="AA1579" s="7">
        <f t="shared" si="1961"/>
        <v>8</v>
      </c>
      <c r="AB1579" s="7">
        <f t="shared" si="1962"/>
        <v>2023</v>
      </c>
      <c r="AC1579" s="7">
        <f t="shared" si="1963"/>
        <v>2027</v>
      </c>
      <c r="AD1579" s="10" t="e">
        <f t="shared" ref="AD1579:AD1642" ca="1" si="2013">IF(#REF!="Non",(DAYS360(N1579,Q1579)/360),(DAYS360(N1579,TODAY())/360))</f>
        <v>#REF!</v>
      </c>
      <c r="AE1579" s="10" t="e">
        <f t="shared" ca="1" si="1965"/>
        <v>#REF!</v>
      </c>
      <c r="AF1579" s="8">
        <v>28205</v>
      </c>
      <c r="AG1579" s="11">
        <f t="shared" ca="1" si="1966"/>
        <v>47.991780821917807</v>
      </c>
      <c r="AH1579" s="10" t="str">
        <f t="shared" ca="1" si="1967"/>
        <v>&gt;45&lt; 55</v>
      </c>
      <c r="AI1579" s="12">
        <v>12148016</v>
      </c>
      <c r="AJ1579" s="13" t="s">
        <v>106</v>
      </c>
      <c r="AK1579" s="12" t="s">
        <v>6234</v>
      </c>
      <c r="AL1579" s="8">
        <v>40889</v>
      </c>
      <c r="AM1579" s="7" t="s">
        <v>108</v>
      </c>
      <c r="AN1579" s="7" t="s">
        <v>76</v>
      </c>
      <c r="AO1579">
        <v>2</v>
      </c>
      <c r="AQ1579">
        <v>3</v>
      </c>
      <c r="AR1579" s="14">
        <v>2</v>
      </c>
      <c r="AS1579" s="15">
        <f t="shared" si="1968"/>
        <v>45887.5</v>
      </c>
      <c r="AT1579" s="14" t="s">
        <v>163</v>
      </c>
      <c r="AU1579" s="12">
        <v>3.5</v>
      </c>
      <c r="AV1579" s="17">
        <v>17</v>
      </c>
      <c r="AW1579" s="18" t="s">
        <v>201</v>
      </c>
      <c r="AX1579" s="19" t="s">
        <v>6235</v>
      </c>
      <c r="AY1579" s="17" t="s">
        <v>150</v>
      </c>
      <c r="AZ1579" s="14" t="s">
        <v>203</v>
      </c>
      <c r="BA1579" s="20" t="str">
        <f t="shared" si="1969"/>
        <v>17001000000330229607</v>
      </c>
      <c r="BB1579" s="31">
        <f t="shared" si="1970"/>
        <v>20</v>
      </c>
      <c r="BC1579" s="22" t="s">
        <v>769</v>
      </c>
      <c r="BD1579" s="23" t="s">
        <v>341</v>
      </c>
      <c r="BF1579" s="8"/>
      <c r="BG1579" s="32">
        <v>28252694</v>
      </c>
      <c r="BH1579" s="32">
        <v>29290581</v>
      </c>
      <c r="BI1579" s="32"/>
      <c r="BJ1579" t="s">
        <v>769</v>
      </c>
      <c r="BK1579" s="14" t="str">
        <f t="shared" si="1990"/>
        <v>B-P6 AR</v>
      </c>
      <c r="BL1579" s="14" t="s">
        <v>595</v>
      </c>
      <c r="BM1579" s="25"/>
      <c r="BN1579" s="26" t="str">
        <f>BA1579</f>
        <v>17001000000330229607</v>
      </c>
      <c r="BO1579" s="27" t="str">
        <f>D1579</f>
        <v>AOUINI AMEL</v>
      </c>
      <c r="BP1579" s="26">
        <f>B1579</f>
        <v>1581</v>
      </c>
      <c r="BQ1579" s="28"/>
    </row>
    <row r="1580" spans="1:69" x14ac:dyDescent="0.25">
      <c r="A1580" t="str">
        <f>VLOOKUP(B1580,[2]RH!$B:$BV,72,0)</f>
        <v>si</v>
      </c>
      <c r="B1580" s="6">
        <v>1582</v>
      </c>
      <c r="C1580" s="7" t="s">
        <v>168</v>
      </c>
      <c r="D1580" s="7" t="s">
        <v>6236</v>
      </c>
      <c r="E1580" s="7" t="s">
        <v>67</v>
      </c>
      <c r="F1580" s="7" t="s">
        <v>118</v>
      </c>
      <c r="G1580" s="7" t="s">
        <v>1801</v>
      </c>
      <c r="H1580" s="41" t="s">
        <v>562</v>
      </c>
      <c r="I1580" s="7" t="s">
        <v>3974</v>
      </c>
      <c r="J1580" s="7" t="s">
        <v>281</v>
      </c>
      <c r="K1580" s="7" t="s">
        <v>146</v>
      </c>
      <c r="L1580" s="7" t="s">
        <v>90</v>
      </c>
      <c r="M1580" s="7" t="str">
        <f t="shared" si="1950"/>
        <v>Prép CAMPO</v>
      </c>
      <c r="N1580" s="8">
        <v>45156</v>
      </c>
      <c r="P1580" s="7">
        <f t="shared" ca="1" si="2012"/>
        <v>25</v>
      </c>
      <c r="Q1580" s="8"/>
      <c r="R1580" s="7"/>
      <c r="S1580" s="7"/>
      <c r="T1580" s="9" t="s">
        <v>156</v>
      </c>
      <c r="U1580" s="7" t="str">
        <f t="shared" si="1960"/>
        <v>Contractuel</v>
      </c>
      <c r="V1580" s="8">
        <v>45689</v>
      </c>
      <c r="W1580" s="8">
        <f>VLOOKUP(B1580,[1]BASE!$A:$Q,17,0)</f>
        <v>45747</v>
      </c>
      <c r="X1580" s="8"/>
      <c r="Y1580" s="8"/>
      <c r="Z1580" s="8">
        <v>45156</v>
      </c>
      <c r="AA1580" s="7">
        <f t="shared" si="1961"/>
        <v>8</v>
      </c>
      <c r="AB1580" s="7">
        <f t="shared" si="1962"/>
        <v>2023</v>
      </c>
      <c r="AC1580" s="7">
        <f t="shared" si="1963"/>
        <v>2027</v>
      </c>
      <c r="AD1580" s="10" t="e">
        <f t="shared" ref="AD1580:AD1643" ca="1" si="2014">IF(#REF!="Non",(DAYS360(N1580,Q1580)/360),(DAYS360(N1580,TODAY())/360))</f>
        <v>#REF!</v>
      </c>
      <c r="AE1580" s="10" t="e">
        <f t="shared" ca="1" si="1965"/>
        <v>#REF!</v>
      </c>
      <c r="AF1580" s="8">
        <v>30498</v>
      </c>
      <c r="AG1580" s="11">
        <f t="shared" ca="1" si="1966"/>
        <v>41.709589041095889</v>
      </c>
      <c r="AH1580" s="10" t="str">
        <f t="shared" ca="1" si="1967"/>
        <v>&gt;35&lt; 45</v>
      </c>
      <c r="AI1580" s="12">
        <v>12836886</v>
      </c>
      <c r="AJ1580" s="13" t="s">
        <v>192</v>
      </c>
      <c r="AK1580" s="12" t="s">
        <v>6237</v>
      </c>
      <c r="AL1580" s="8">
        <v>36958</v>
      </c>
      <c r="AM1580" s="7" t="s">
        <v>108</v>
      </c>
      <c r="AN1580" s="7" t="s">
        <v>109</v>
      </c>
      <c r="AQ1580">
        <v>3</v>
      </c>
      <c r="AR1580" s="14">
        <v>2</v>
      </c>
      <c r="AS1580" s="15">
        <f t="shared" si="1968"/>
        <v>45886.5</v>
      </c>
      <c r="AT1580" s="14" t="s">
        <v>163</v>
      </c>
      <c r="AU1580" s="12">
        <v>3.5</v>
      </c>
      <c r="AV1580" s="17">
        <v>17</v>
      </c>
      <c r="AW1580" s="18" t="s">
        <v>201</v>
      </c>
      <c r="AX1580" s="19" t="s">
        <v>6238</v>
      </c>
      <c r="AY1580" s="17">
        <v>60</v>
      </c>
      <c r="AZ1580" s="14" t="s">
        <v>203</v>
      </c>
      <c r="BA1580" s="20" t="str">
        <f t="shared" si="1969"/>
        <v>17001000000330273160</v>
      </c>
      <c r="BB1580" s="31">
        <f t="shared" si="1970"/>
        <v>20</v>
      </c>
      <c r="BC1580" s="22" t="s">
        <v>5729</v>
      </c>
      <c r="BD1580" s="23" t="s">
        <v>115</v>
      </c>
      <c r="BF1580" s="8"/>
      <c r="BG1580" s="32">
        <v>98788573</v>
      </c>
      <c r="BH1580" s="32">
        <v>96181441</v>
      </c>
      <c r="BI1580" s="32"/>
      <c r="BJ1580" t="s">
        <v>286</v>
      </c>
      <c r="BK1580" s="14" t="s">
        <v>3979</v>
      </c>
      <c r="BL1580" s="14" t="s">
        <v>595</v>
      </c>
      <c r="BM1580" s="25"/>
      <c r="BN1580" s="26" t="str">
        <f>BA1580</f>
        <v>17001000000330273160</v>
      </c>
      <c r="BO1580" s="27" t="str">
        <f>D1580</f>
        <v>SALLOUHI NAJWA</v>
      </c>
      <c r="BP1580" s="26">
        <f>B1580</f>
        <v>1582</v>
      </c>
      <c r="BQ1580" s="28"/>
    </row>
    <row r="1581" spans="1:69" x14ac:dyDescent="0.25">
      <c r="A1581" t="str">
        <f>VLOOKUP(B1581,[2]RH!$B:$BV,72,0)</f>
        <v>Non-Actif</v>
      </c>
      <c r="B1581" s="6">
        <v>1583</v>
      </c>
      <c r="C1581" s="7" t="s">
        <v>168</v>
      </c>
      <c r="D1581" s="7" t="s">
        <v>6239</v>
      </c>
      <c r="E1581" s="7" t="s">
        <v>67</v>
      </c>
      <c r="F1581" s="7" t="s">
        <v>118</v>
      </c>
      <c r="G1581" s="7" t="s">
        <v>220</v>
      </c>
      <c r="H1581" s="80" t="s">
        <v>225</v>
      </c>
      <c r="I1581" s="7" t="s">
        <v>589</v>
      </c>
      <c r="J1581" s="7" t="s">
        <v>190</v>
      </c>
      <c r="K1581" s="7" t="s">
        <v>146</v>
      </c>
      <c r="L1581" s="7" t="s">
        <v>90</v>
      </c>
      <c r="M1581" s="7" t="str">
        <f t="shared" si="1950"/>
        <v>Couturière</v>
      </c>
      <c r="N1581" s="8">
        <v>45156</v>
      </c>
      <c r="P1581" s="7">
        <f t="shared" ca="1" si="2012"/>
        <v>-249</v>
      </c>
      <c r="Q1581" s="8">
        <v>45444</v>
      </c>
      <c r="R1581" s="7" t="s">
        <v>147</v>
      </c>
      <c r="S1581" s="7"/>
      <c r="T1581" s="9" t="s">
        <v>156</v>
      </c>
      <c r="U1581" s="7" t="str">
        <f t="shared" si="1960"/>
        <v>Contractuel</v>
      </c>
      <c r="V1581" s="8">
        <v>45413</v>
      </c>
      <c r="W1581" s="8">
        <v>45473</v>
      </c>
      <c r="X1581" s="8"/>
      <c r="Y1581" s="8"/>
      <c r="Z1581" s="8">
        <v>45156</v>
      </c>
      <c r="AA1581" s="7">
        <f t="shared" si="1961"/>
        <v>8</v>
      </c>
      <c r="AB1581" s="7">
        <f t="shared" si="1962"/>
        <v>2023</v>
      </c>
      <c r="AC1581" s="7">
        <f t="shared" si="1963"/>
        <v>2027</v>
      </c>
      <c r="AD1581" s="10" t="e">
        <f t="shared" ref="AD1581:AD1644" ca="1" si="2015">IF(#REF!="Non",(DAYS360(N1581,Q1581)/360),(DAYS360(N1581,TODAY())/360))</f>
        <v>#REF!</v>
      </c>
      <c r="AE1581" s="10" t="e">
        <f t="shared" ca="1" si="1965"/>
        <v>#REF!</v>
      </c>
      <c r="AF1581" s="8">
        <v>28869</v>
      </c>
      <c r="AG1581" s="11">
        <f t="shared" ca="1" si="1966"/>
        <v>46.172602739726024</v>
      </c>
      <c r="AH1581" s="10" t="str">
        <f t="shared" ca="1" si="1967"/>
        <v>&gt;45&lt; 55</v>
      </c>
      <c r="AI1581" s="12"/>
      <c r="AJ1581" s="13"/>
      <c r="AK1581" s="12" t="s">
        <v>6240</v>
      </c>
      <c r="AL1581" s="8">
        <v>41359</v>
      </c>
      <c r="AM1581" s="7" t="s">
        <v>108</v>
      </c>
      <c r="AN1581" s="7" t="s">
        <v>76</v>
      </c>
      <c r="AO1581">
        <v>2</v>
      </c>
      <c r="AQ1581">
        <v>3</v>
      </c>
      <c r="AR1581" s="14">
        <v>1</v>
      </c>
      <c r="AS1581" s="15">
        <f t="shared" si="1968"/>
        <v>45521.25</v>
      </c>
      <c r="AT1581" s="14" t="s">
        <v>163</v>
      </c>
      <c r="AU1581" s="12">
        <v>3.5</v>
      </c>
      <c r="AV1581" s="17">
        <v>12</v>
      </c>
      <c r="AW1581" s="18" t="s">
        <v>1464</v>
      </c>
      <c r="AX1581" s="19" t="s">
        <v>6241</v>
      </c>
      <c r="AY1581" s="17">
        <v>57</v>
      </c>
      <c r="AZ1581" s="14" t="s">
        <v>195</v>
      </c>
      <c r="BA1581" s="20" t="str">
        <f t="shared" si="1969"/>
        <v>12055000000242748657</v>
      </c>
      <c r="BB1581" s="31">
        <f t="shared" si="1970"/>
        <v>20</v>
      </c>
      <c r="BC1581" s="22" t="s">
        <v>6242</v>
      </c>
      <c r="BD1581" s="23" t="s">
        <v>341</v>
      </c>
      <c r="BF1581" s="8"/>
      <c r="BG1581" s="32">
        <v>95445306</v>
      </c>
      <c r="BH1581" s="32">
        <v>97276730</v>
      </c>
      <c r="BI1581" s="32"/>
      <c r="BJ1581" t="s">
        <v>1198</v>
      </c>
      <c r="BK1581" s="14" t="str">
        <f t="shared" ref="BK1581:BK1612" si="2016">IF(K1581="CADRE","CADRE",CONCATENATE(J1581,"-",H1581))</f>
        <v>A-P6 AV</v>
      </c>
      <c r="BL1581" s="14" t="s">
        <v>595</v>
      </c>
      <c r="BM1581" s="25"/>
      <c r="BN1581" s="26" t="str">
        <f>BA1581</f>
        <v>12055000000242748657</v>
      </c>
      <c r="BO1581" s="27" t="str">
        <f>D1581</f>
        <v>JLASSI AHLEM</v>
      </c>
      <c r="BP1581" s="26">
        <f>B1581</f>
        <v>1583</v>
      </c>
      <c r="BQ1581" s="28"/>
    </row>
    <row r="1582" spans="1:69" x14ac:dyDescent="0.25">
      <c r="A1582" t="str">
        <f>VLOOKUP(B1582,[2]RH!$B:$BV,72,0)</f>
        <v>Non-Actif</v>
      </c>
      <c r="B1582" s="6">
        <v>1584</v>
      </c>
      <c r="C1582" s="7" t="s">
        <v>168</v>
      </c>
      <c r="D1582" s="7" t="s">
        <v>6243</v>
      </c>
      <c r="E1582" s="7" t="s">
        <v>67</v>
      </c>
      <c r="F1582" s="7" t="s">
        <v>118</v>
      </c>
      <c r="G1582" s="7" t="s">
        <v>220</v>
      </c>
      <c r="H1582" s="7" t="s">
        <v>562</v>
      </c>
      <c r="I1582" s="7" t="s">
        <v>579</v>
      </c>
      <c r="J1582" s="7" t="s">
        <v>281</v>
      </c>
      <c r="K1582" s="7" t="s">
        <v>146</v>
      </c>
      <c r="L1582" s="7" t="s">
        <v>90</v>
      </c>
      <c r="M1582" s="7" t="str">
        <f t="shared" si="1950"/>
        <v>Couturière</v>
      </c>
      <c r="N1582" s="8">
        <v>45156</v>
      </c>
      <c r="P1582" s="7">
        <f t="shared" ca="1" si="2012"/>
        <v>-523</v>
      </c>
      <c r="Q1582" s="8">
        <v>45170</v>
      </c>
      <c r="R1582" s="7" t="s">
        <v>147</v>
      </c>
      <c r="S1582" s="7" t="s">
        <v>4865</v>
      </c>
      <c r="T1582" s="9" t="s">
        <v>156</v>
      </c>
      <c r="U1582" s="7" t="str">
        <f t="shared" si="1960"/>
        <v>Contractuel</v>
      </c>
      <c r="V1582" s="8">
        <v>45156</v>
      </c>
      <c r="W1582" s="8">
        <v>45199</v>
      </c>
      <c r="X1582" s="8"/>
      <c r="Y1582" s="8"/>
      <c r="Z1582" s="8">
        <v>45156</v>
      </c>
      <c r="AA1582" s="7">
        <f t="shared" si="1961"/>
        <v>8</v>
      </c>
      <c r="AB1582" s="7">
        <f t="shared" si="1962"/>
        <v>2023</v>
      </c>
      <c r="AC1582" s="7">
        <f t="shared" si="1963"/>
        <v>2027</v>
      </c>
      <c r="AD1582" s="10" t="e">
        <f t="shared" ref="AD1582:AD1645" ca="1" si="2017">IF(#REF!="Non",(DAYS360(N1582,Q1582)/360),(DAYS360(N1582,TODAY())/360))</f>
        <v>#REF!</v>
      </c>
      <c r="AE1582" s="10" t="e">
        <f t="shared" ca="1" si="1965"/>
        <v>#REF!</v>
      </c>
      <c r="AF1582" s="8">
        <v>33843</v>
      </c>
      <c r="AG1582" s="11">
        <f t="shared" ca="1" si="1966"/>
        <v>32.545205479452058</v>
      </c>
      <c r="AH1582" s="10" t="str">
        <f t="shared" ca="1" si="1967"/>
        <v>&gt;25&lt; 35</v>
      </c>
      <c r="AI1582" s="12"/>
      <c r="AJ1582" s="13"/>
      <c r="AK1582" s="12" t="s">
        <v>6244</v>
      </c>
      <c r="AL1582" s="8">
        <v>43722</v>
      </c>
      <c r="AM1582" s="7" t="s">
        <v>108</v>
      </c>
      <c r="AN1582" s="7" t="s">
        <v>76</v>
      </c>
      <c r="AO1582">
        <v>2</v>
      </c>
      <c r="AQ1582" s="14">
        <v>3</v>
      </c>
      <c r="AR1582" s="14">
        <v>1</v>
      </c>
      <c r="AS1582" s="15">
        <f t="shared" si="1968"/>
        <v>45521.25</v>
      </c>
      <c r="AT1582" s="14" t="s">
        <v>163</v>
      </c>
      <c r="AU1582" s="12">
        <v>3.5</v>
      </c>
      <c r="AV1582" s="17">
        <v>25</v>
      </c>
      <c r="AW1582" s="18" t="s">
        <v>1349</v>
      </c>
      <c r="AX1582" s="19" t="s">
        <v>6245</v>
      </c>
      <c r="AY1582" s="17">
        <v>72</v>
      </c>
      <c r="AZ1582" s="14" t="s">
        <v>276</v>
      </c>
      <c r="BA1582" s="20" t="str">
        <f t="shared" si="1969"/>
        <v>25033000000116978872</v>
      </c>
      <c r="BB1582" s="31">
        <f t="shared" si="1970"/>
        <v>20</v>
      </c>
      <c r="BC1582" s="22" t="s">
        <v>6246</v>
      </c>
      <c r="BD1582" s="23" t="s">
        <v>115</v>
      </c>
      <c r="BF1582" s="8"/>
      <c r="BG1582" s="32">
        <v>29780134</v>
      </c>
      <c r="BH1582" s="32">
        <v>24968823</v>
      </c>
      <c r="BI1582" s="32"/>
      <c r="BK1582" s="14" t="str">
        <f t="shared" si="2016"/>
        <v>B-P6 AR</v>
      </c>
      <c r="BL1582" s="14" t="s">
        <v>595</v>
      </c>
      <c r="BM1582" s="25"/>
      <c r="BN1582" s="26"/>
      <c r="BO1582" s="27"/>
      <c r="BP1582" s="26"/>
      <c r="BQ1582" s="28"/>
    </row>
    <row r="1583" spans="1:69" x14ac:dyDescent="0.25">
      <c r="A1583" t="str">
        <f>VLOOKUP(B1583,[2]RH!$B:$BV,72,0)</f>
        <v>Non-Actif</v>
      </c>
      <c r="B1583" s="6">
        <v>1585</v>
      </c>
      <c r="C1583" s="7" t="s">
        <v>168</v>
      </c>
      <c r="D1583" s="7" t="s">
        <v>6247</v>
      </c>
      <c r="E1583" s="7" t="s">
        <v>67</v>
      </c>
      <c r="F1583" s="7" t="s">
        <v>118</v>
      </c>
      <c r="G1583" s="7" t="s">
        <v>220</v>
      </c>
      <c r="H1583" s="7" t="s">
        <v>562</v>
      </c>
      <c r="I1583" s="7" t="s">
        <v>579</v>
      </c>
      <c r="J1583" s="7" t="s">
        <v>281</v>
      </c>
      <c r="K1583" s="7" t="s">
        <v>146</v>
      </c>
      <c r="L1583" s="7" t="s">
        <v>90</v>
      </c>
      <c r="M1583" s="7" t="str">
        <f t="shared" si="1950"/>
        <v>Couturière</v>
      </c>
      <c r="N1583" s="8">
        <v>45157</v>
      </c>
      <c r="P1583" s="7">
        <f t="shared" ca="1" si="2012"/>
        <v>-492</v>
      </c>
      <c r="Q1583" s="8">
        <v>45245</v>
      </c>
      <c r="R1583" s="7" t="s">
        <v>147</v>
      </c>
      <c r="S1583" s="7"/>
      <c r="T1583" s="9" t="s">
        <v>156</v>
      </c>
      <c r="U1583" s="7" t="str">
        <f t="shared" si="1960"/>
        <v>Contractuel</v>
      </c>
      <c r="V1583" s="8">
        <v>45200</v>
      </c>
      <c r="W1583" s="8">
        <v>45230</v>
      </c>
      <c r="X1583" s="8"/>
      <c r="Y1583" s="8"/>
      <c r="Z1583" s="8">
        <v>45157</v>
      </c>
      <c r="AA1583" s="7">
        <f t="shared" si="1961"/>
        <v>8</v>
      </c>
      <c r="AB1583" s="7">
        <f t="shared" si="1962"/>
        <v>2023</v>
      </c>
      <c r="AC1583" s="7">
        <f t="shared" si="1963"/>
        <v>2027</v>
      </c>
      <c r="AD1583" s="10" t="e">
        <f t="shared" ref="AD1583:AD1646" ca="1" si="2018">IF(#REF!="Non",(DAYS360(N1583,Q1583)/360),(DAYS360(N1583,TODAY())/360))</f>
        <v>#REF!</v>
      </c>
      <c r="AE1583" s="10" t="e">
        <f t="shared" ca="1" si="1965"/>
        <v>#REF!</v>
      </c>
      <c r="AF1583" s="8">
        <v>28577</v>
      </c>
      <c r="AG1583" s="11">
        <f t="shared" ca="1" si="1966"/>
        <v>46.972602739726028</v>
      </c>
      <c r="AH1583" s="10" t="str">
        <f t="shared" ca="1" si="1967"/>
        <v>&gt;45&lt; 55</v>
      </c>
      <c r="AI1583" s="12"/>
      <c r="AJ1583" s="13"/>
      <c r="AK1583" s="12" t="s">
        <v>6248</v>
      </c>
      <c r="AL1583" s="8">
        <v>40415</v>
      </c>
      <c r="AM1583" s="7" t="s">
        <v>108</v>
      </c>
      <c r="AN1583" s="7" t="s">
        <v>76</v>
      </c>
      <c r="AO1583">
        <v>3</v>
      </c>
      <c r="AQ1583" s="14">
        <v>3</v>
      </c>
      <c r="AR1583" s="14">
        <v>1</v>
      </c>
      <c r="AS1583" s="15">
        <f t="shared" si="1968"/>
        <v>45522.25</v>
      </c>
      <c r="AT1583" s="14" t="s">
        <v>163</v>
      </c>
      <c r="AU1583" s="12">
        <v>3.5</v>
      </c>
      <c r="AV1583" s="17">
        <v>17</v>
      </c>
      <c r="AW1583" s="18" t="s">
        <v>201</v>
      </c>
      <c r="AX1583" s="19" t="s">
        <v>6249</v>
      </c>
      <c r="AY1583" s="17">
        <v>58</v>
      </c>
      <c r="AZ1583" s="14"/>
      <c r="BA1583" s="20" t="str">
        <f t="shared" si="1969"/>
        <v>17001000000330227958</v>
      </c>
      <c r="BB1583" s="31">
        <f t="shared" si="1970"/>
        <v>20</v>
      </c>
      <c r="BC1583" s="22" t="s">
        <v>6250</v>
      </c>
      <c r="BD1583" s="23" t="s">
        <v>115</v>
      </c>
      <c r="BF1583" s="8"/>
      <c r="BG1583" s="32">
        <v>29622979</v>
      </c>
      <c r="BH1583" s="32">
        <v>21836697</v>
      </c>
      <c r="BI1583" s="32"/>
      <c r="BK1583" s="14" t="str">
        <f t="shared" si="2016"/>
        <v>B-P6 AR</v>
      </c>
      <c r="BL1583" s="14" t="s">
        <v>595</v>
      </c>
      <c r="BM1583" s="25"/>
      <c r="BN1583" s="26" t="str">
        <f>BA1583</f>
        <v>17001000000330227958</v>
      </c>
      <c r="BO1583" s="27" t="str">
        <f>D1583</f>
        <v>KHEDHER MOUNA</v>
      </c>
      <c r="BP1583" s="26">
        <f>B1583</f>
        <v>1585</v>
      </c>
      <c r="BQ1583" s="28"/>
    </row>
    <row r="1584" spans="1:69" x14ac:dyDescent="0.25">
      <c r="A1584" t="str">
        <f>VLOOKUP(B1584,[2]RH!$B:$BV,72,0)</f>
        <v>Non-Actif</v>
      </c>
      <c r="B1584" s="6">
        <v>1586</v>
      </c>
      <c r="C1584" s="39" t="s">
        <v>168</v>
      </c>
      <c r="D1584" s="39" t="s">
        <v>6251</v>
      </c>
      <c r="E1584" s="7" t="s">
        <v>67</v>
      </c>
      <c r="F1584" s="7" t="s">
        <v>118</v>
      </c>
      <c r="G1584" s="7" t="s">
        <v>220</v>
      </c>
      <c r="H1584" s="7" t="s">
        <v>562</v>
      </c>
      <c r="I1584" s="7" t="s">
        <v>579</v>
      </c>
      <c r="J1584" s="7" t="s">
        <v>281</v>
      </c>
      <c r="K1584" s="7" t="s">
        <v>146</v>
      </c>
      <c r="L1584" s="7" t="s">
        <v>90</v>
      </c>
      <c r="M1584" s="7" t="str">
        <f t="shared" si="1950"/>
        <v>Couturière</v>
      </c>
      <c r="N1584" s="8">
        <v>45157</v>
      </c>
      <c r="P1584" s="7">
        <f t="shared" ca="1" si="2012"/>
        <v>-400</v>
      </c>
      <c r="Q1584" s="8">
        <v>45313</v>
      </c>
      <c r="R1584" s="7" t="s">
        <v>6252</v>
      </c>
      <c r="S1584" s="7"/>
      <c r="T1584" s="9" t="s">
        <v>156</v>
      </c>
      <c r="U1584" s="7" t="str">
        <f t="shared" si="1960"/>
        <v>Contractuel</v>
      </c>
      <c r="V1584" s="8">
        <v>45261</v>
      </c>
      <c r="W1584" s="8">
        <v>45322</v>
      </c>
      <c r="X1584" s="8"/>
      <c r="Y1584" s="8"/>
      <c r="Z1584" s="8">
        <v>45157</v>
      </c>
      <c r="AA1584" s="7">
        <f t="shared" si="1961"/>
        <v>8</v>
      </c>
      <c r="AB1584" s="7">
        <f t="shared" si="1962"/>
        <v>2023</v>
      </c>
      <c r="AC1584" s="7">
        <f t="shared" si="1963"/>
        <v>2027</v>
      </c>
      <c r="AD1584" s="10" t="e">
        <f t="shared" ref="AD1584:AD1647" ca="1" si="2019">IF(#REF!="Non",(DAYS360(N1584,Q1584)/360),(DAYS360(N1584,TODAY())/360))</f>
        <v>#REF!</v>
      </c>
      <c r="AE1584" s="10" t="e">
        <f t="shared" ca="1" si="1965"/>
        <v>#REF!</v>
      </c>
      <c r="AF1584" s="8">
        <v>30868</v>
      </c>
      <c r="AG1584" s="11">
        <f t="shared" ca="1" si="1966"/>
        <v>40.695890410958903</v>
      </c>
      <c r="AH1584" s="10" t="str">
        <f t="shared" ca="1" si="1967"/>
        <v>&gt;35&lt; 45</v>
      </c>
      <c r="AI1584" s="12">
        <v>16066955</v>
      </c>
      <c r="AJ1584" s="13" t="s">
        <v>79</v>
      </c>
      <c r="AK1584" s="12" t="s">
        <v>6253</v>
      </c>
      <c r="AL1584" s="8">
        <v>42826</v>
      </c>
      <c r="AM1584" s="7" t="s">
        <v>108</v>
      </c>
      <c r="AN1584" s="7" t="s">
        <v>76</v>
      </c>
      <c r="AO1584">
        <v>3</v>
      </c>
      <c r="AQ1584" s="14">
        <v>3</v>
      </c>
      <c r="AR1584" s="14">
        <v>1</v>
      </c>
      <c r="AS1584" s="15">
        <f t="shared" si="1968"/>
        <v>45522.25</v>
      </c>
      <c r="AT1584" s="14" t="s">
        <v>163</v>
      </c>
      <c r="AU1584" s="12">
        <v>3.5</v>
      </c>
      <c r="AV1584" s="17" t="s">
        <v>106</v>
      </c>
      <c r="AW1584" s="18" t="s">
        <v>164</v>
      </c>
      <c r="AX1584" s="19" t="s">
        <v>6254</v>
      </c>
      <c r="AY1584" s="17" t="s">
        <v>120</v>
      </c>
      <c r="AZ1584" s="14" t="s">
        <v>5451</v>
      </c>
      <c r="BA1584" s="20" t="str">
        <f t="shared" si="1969"/>
        <v>05042000110501549206</v>
      </c>
      <c r="BB1584" s="31">
        <f t="shared" si="1970"/>
        <v>20</v>
      </c>
      <c r="BC1584" s="22" t="s">
        <v>6255</v>
      </c>
      <c r="BD1584" s="23" t="s">
        <v>341</v>
      </c>
      <c r="BF1584" s="8"/>
      <c r="BG1584" s="32">
        <v>28477212</v>
      </c>
      <c r="BH1584" s="32">
        <v>24237480</v>
      </c>
      <c r="BI1584" s="32"/>
      <c r="BK1584" s="14" t="str">
        <f t="shared" si="2016"/>
        <v>B-P6 AR</v>
      </c>
      <c r="BL1584" s="14" t="s">
        <v>595</v>
      </c>
      <c r="BM1584" s="25"/>
      <c r="BN1584" s="26" t="str">
        <f>BA1584</f>
        <v>05042000110501549206</v>
      </c>
      <c r="BO1584" s="27" t="str">
        <f>D1584</f>
        <v>AYARI HAJER</v>
      </c>
      <c r="BP1584" s="26">
        <f>B1584</f>
        <v>1586</v>
      </c>
      <c r="BQ1584" s="28"/>
    </row>
    <row r="1585" spans="1:69" x14ac:dyDescent="0.25">
      <c r="A1585" t="str">
        <f>VLOOKUP(B1585,[2]RH!$B:$BV,72,0)</f>
        <v>Non-Actif</v>
      </c>
      <c r="B1585" s="6">
        <v>1587</v>
      </c>
      <c r="C1585" s="7" t="s">
        <v>168</v>
      </c>
      <c r="D1585" s="7" t="s">
        <v>6256</v>
      </c>
      <c r="E1585" s="7" t="s">
        <v>67</v>
      </c>
      <c r="F1585" s="7" t="s">
        <v>118</v>
      </c>
      <c r="G1585" s="7" t="s">
        <v>220</v>
      </c>
      <c r="H1585" s="7" t="s">
        <v>562</v>
      </c>
      <c r="I1585" s="7" t="s">
        <v>589</v>
      </c>
      <c r="J1585" s="7" t="s">
        <v>190</v>
      </c>
      <c r="K1585" s="7" t="s">
        <v>146</v>
      </c>
      <c r="L1585" s="7" t="s">
        <v>90</v>
      </c>
      <c r="M1585" s="7" t="str">
        <f t="shared" si="1950"/>
        <v>Couturière</v>
      </c>
      <c r="N1585" s="8">
        <v>45161</v>
      </c>
      <c r="P1585" s="7">
        <f t="shared" ca="1" si="2012"/>
        <v>-492</v>
      </c>
      <c r="Q1585" s="8">
        <v>45223</v>
      </c>
      <c r="R1585" s="7" t="s">
        <v>147</v>
      </c>
      <c r="S1585" s="7"/>
      <c r="T1585" s="9" t="s">
        <v>156</v>
      </c>
      <c r="U1585" s="7" t="str">
        <f t="shared" si="1960"/>
        <v>Contractuel</v>
      </c>
      <c r="V1585" s="8">
        <v>45200</v>
      </c>
      <c r="W1585" s="8">
        <v>45230</v>
      </c>
      <c r="X1585" s="8"/>
      <c r="Y1585" s="8"/>
      <c r="Z1585" s="8">
        <v>45161</v>
      </c>
      <c r="AA1585" s="7">
        <f t="shared" si="1961"/>
        <v>8</v>
      </c>
      <c r="AB1585" s="7">
        <f t="shared" si="1962"/>
        <v>2023</v>
      </c>
      <c r="AC1585" s="7">
        <f t="shared" si="1963"/>
        <v>2027</v>
      </c>
      <c r="AD1585" s="10" t="e">
        <f t="shared" ref="AD1585:AD1648" ca="1" si="2020">IF(#REF!="Non",(DAYS360(N1585,Q1585)/360),(DAYS360(N1585,TODAY())/360))</f>
        <v>#REF!</v>
      </c>
      <c r="AE1585" s="10" t="e">
        <f t="shared" ca="1" si="1965"/>
        <v>#REF!</v>
      </c>
      <c r="AF1585" s="8">
        <v>27489</v>
      </c>
      <c r="AG1585" s="11">
        <f t="shared" ca="1" si="1966"/>
        <v>49.953424657534249</v>
      </c>
      <c r="AH1585" s="10" t="str">
        <f t="shared" ca="1" si="1967"/>
        <v>&gt;45&lt; 55</v>
      </c>
      <c r="AI1585" s="12">
        <v>12349834</v>
      </c>
      <c r="AJ1585" s="13" t="s">
        <v>170</v>
      </c>
      <c r="AK1585" s="12" t="s">
        <v>6257</v>
      </c>
      <c r="AL1585" s="8">
        <v>35157</v>
      </c>
      <c r="AM1585" s="7" t="s">
        <v>108</v>
      </c>
      <c r="AN1585" s="7" t="s">
        <v>76</v>
      </c>
      <c r="AO1585">
        <v>2</v>
      </c>
      <c r="AQ1585" s="14">
        <v>3</v>
      </c>
      <c r="AR1585" s="14">
        <v>1</v>
      </c>
      <c r="AS1585" s="15">
        <f t="shared" si="1968"/>
        <v>45526.25</v>
      </c>
      <c r="AT1585" s="14" t="s">
        <v>163</v>
      </c>
      <c r="AU1585" s="12">
        <v>3.5</v>
      </c>
      <c r="AV1585" s="17">
        <v>17</v>
      </c>
      <c r="AW1585" s="18" t="s">
        <v>201</v>
      </c>
      <c r="AX1585" s="19" t="s">
        <v>6258</v>
      </c>
      <c r="AY1585" s="17">
        <v>18</v>
      </c>
      <c r="AZ1585" s="14" t="s">
        <v>203</v>
      </c>
      <c r="BA1585" s="20" t="str">
        <f t="shared" si="1969"/>
        <v>17001000000136468518</v>
      </c>
      <c r="BB1585" s="31">
        <f t="shared" si="1970"/>
        <v>20</v>
      </c>
      <c r="BC1585" s="22" t="s">
        <v>6259</v>
      </c>
      <c r="BD1585" s="23" t="s">
        <v>341</v>
      </c>
      <c r="BF1585" s="8"/>
      <c r="BG1585" s="32">
        <v>52348198</v>
      </c>
      <c r="BH1585" s="32">
        <v>22998375</v>
      </c>
      <c r="BI1585" s="32"/>
      <c r="BK1585" s="14" t="str">
        <f t="shared" si="2016"/>
        <v>A-P6 AR</v>
      </c>
      <c r="BL1585" s="14" t="s">
        <v>595</v>
      </c>
      <c r="BM1585" s="25"/>
      <c r="BN1585" s="26"/>
      <c r="BO1585" s="27"/>
      <c r="BP1585" s="26"/>
      <c r="BQ1585" s="28"/>
    </row>
    <row r="1586" spans="1:69" x14ac:dyDescent="0.25">
      <c r="A1586" t="str">
        <f>VLOOKUP(B1586,[2]RH!$B:$BV,72,0)</f>
        <v>si</v>
      </c>
      <c r="B1586" s="6">
        <v>1588</v>
      </c>
      <c r="C1586" s="7" t="s">
        <v>168</v>
      </c>
      <c r="D1586" s="7" t="s">
        <v>6260</v>
      </c>
      <c r="E1586" s="7" t="s">
        <v>67</v>
      </c>
      <c r="F1586" s="7" t="s">
        <v>118</v>
      </c>
      <c r="G1586" s="7" t="s">
        <v>220</v>
      </c>
      <c r="H1586" s="7" t="s">
        <v>562</v>
      </c>
      <c r="I1586" s="7" t="s">
        <v>579</v>
      </c>
      <c r="J1586" s="7" t="s">
        <v>281</v>
      </c>
      <c r="K1586" s="7" t="s">
        <v>146</v>
      </c>
      <c r="L1586" s="7" t="s">
        <v>90</v>
      </c>
      <c r="M1586" s="7" t="str">
        <f t="shared" si="1950"/>
        <v>Couturière</v>
      </c>
      <c r="N1586" s="8">
        <v>45162</v>
      </c>
      <c r="P1586" s="7">
        <f t="shared" ca="1" si="2012"/>
        <v>25</v>
      </c>
      <c r="Q1586" s="8"/>
      <c r="R1586" s="7"/>
      <c r="S1586" s="7"/>
      <c r="T1586" s="9" t="s">
        <v>156</v>
      </c>
      <c r="U1586" s="7" t="str">
        <f t="shared" si="1960"/>
        <v>Contractuel</v>
      </c>
      <c r="V1586" s="8">
        <v>45689</v>
      </c>
      <c r="W1586" s="8">
        <f>VLOOKUP(B1586,[1]BASE!$A:$Q,17,0)</f>
        <v>45747</v>
      </c>
      <c r="X1586" s="8"/>
      <c r="Y1586" s="8"/>
      <c r="Z1586" s="8">
        <v>45162</v>
      </c>
      <c r="AA1586" s="7">
        <f t="shared" si="1961"/>
        <v>8</v>
      </c>
      <c r="AB1586" s="7">
        <f t="shared" si="1962"/>
        <v>2023</v>
      </c>
      <c r="AC1586" s="7">
        <f t="shared" si="1963"/>
        <v>2027</v>
      </c>
      <c r="AD1586" s="10" t="e">
        <f t="shared" ref="AD1586:AD1649" ca="1" si="2021">IF(#REF!="Non",(DAYS360(N1586,Q1586)/360),(DAYS360(N1586,TODAY())/360))</f>
        <v>#REF!</v>
      </c>
      <c r="AE1586" s="10" t="e">
        <f t="shared" ca="1" si="1965"/>
        <v>#REF!</v>
      </c>
      <c r="AF1586" s="8">
        <v>28010</v>
      </c>
      <c r="AG1586" s="11">
        <f t="shared" ca="1" si="1966"/>
        <v>48.526027397260272</v>
      </c>
      <c r="AH1586" s="10" t="str">
        <f t="shared" ca="1" si="1967"/>
        <v>&gt;45&lt; 55</v>
      </c>
      <c r="AI1586" s="12">
        <v>12152648</v>
      </c>
      <c r="AJ1586" s="13" t="s">
        <v>82</v>
      </c>
      <c r="AK1586" s="12" t="s">
        <v>6261</v>
      </c>
      <c r="AL1586" s="8">
        <v>39645</v>
      </c>
      <c r="AM1586" s="7" t="s">
        <v>108</v>
      </c>
      <c r="AN1586" s="7" t="s">
        <v>76</v>
      </c>
      <c r="AO1586">
        <v>3</v>
      </c>
      <c r="AQ1586">
        <v>3</v>
      </c>
      <c r="AR1586" s="14">
        <v>2</v>
      </c>
      <c r="AS1586" s="15">
        <f t="shared" si="1968"/>
        <v>45892.5</v>
      </c>
      <c r="AT1586" s="14" t="s">
        <v>163</v>
      </c>
      <c r="AU1586" s="12">
        <v>3.5</v>
      </c>
      <c r="AV1586" s="17" t="s">
        <v>150</v>
      </c>
      <c r="AW1586" s="18" t="s">
        <v>842</v>
      </c>
      <c r="AX1586" s="19">
        <v>35105509293</v>
      </c>
      <c r="AY1586" s="17">
        <v>86</v>
      </c>
      <c r="AZ1586" s="14" t="s">
        <v>174</v>
      </c>
      <c r="BA1586" s="20" t="str">
        <f t="shared" si="1969"/>
        <v>07077013510550929386</v>
      </c>
      <c r="BB1586" s="31">
        <f t="shared" si="1970"/>
        <v>20</v>
      </c>
      <c r="BC1586" s="22" t="s">
        <v>6262</v>
      </c>
      <c r="BD1586" s="23" t="s">
        <v>115</v>
      </c>
      <c r="BF1586" s="8">
        <v>45279</v>
      </c>
      <c r="BG1586" s="32">
        <v>22488245</v>
      </c>
      <c r="BH1586" s="32">
        <v>58074117</v>
      </c>
      <c r="BI1586" s="32"/>
      <c r="BJ1586" t="s">
        <v>933</v>
      </c>
      <c r="BK1586" s="14" t="str">
        <f t="shared" si="2016"/>
        <v>B-P6 AR</v>
      </c>
      <c r="BL1586" s="14" t="s">
        <v>595</v>
      </c>
      <c r="BM1586" s="25"/>
      <c r="BN1586" s="26" t="str">
        <f t="shared" ref="BN1586:BN1602" si="2022">BA1586</f>
        <v>07077013510550929386</v>
      </c>
      <c r="BO1586" s="27" t="str">
        <f t="shared" ref="BO1586:BO1602" si="2023">D1586</f>
        <v>MEJRI RADHIA</v>
      </c>
      <c r="BP1586" s="26">
        <f t="shared" ref="BP1586:BP1602" si="2024">B1586</f>
        <v>1588</v>
      </c>
      <c r="BQ1586" s="28"/>
    </row>
    <row r="1587" spans="1:69" x14ac:dyDescent="0.25">
      <c r="A1587" t="str">
        <f>VLOOKUP(B1587,[2]RH!$B:$BV,72,0)</f>
        <v>Non-Actif</v>
      </c>
      <c r="B1587" s="6">
        <v>1589</v>
      </c>
      <c r="C1587" s="7" t="s">
        <v>168</v>
      </c>
      <c r="D1587" s="7" t="s">
        <v>2241</v>
      </c>
      <c r="E1587" s="7" t="s">
        <v>67</v>
      </c>
      <c r="F1587" s="7" t="s">
        <v>118</v>
      </c>
      <c r="G1587" s="7" t="s">
        <v>220</v>
      </c>
      <c r="H1587" s="7" t="s">
        <v>562</v>
      </c>
      <c r="I1587" s="7" t="s">
        <v>579</v>
      </c>
      <c r="J1587" s="7" t="s">
        <v>281</v>
      </c>
      <c r="K1587" s="7" t="s">
        <v>146</v>
      </c>
      <c r="L1587" s="7" t="s">
        <v>90</v>
      </c>
      <c r="M1587" s="7" t="str">
        <f t="shared" si="1950"/>
        <v>Couturière</v>
      </c>
      <c r="N1587" s="8">
        <v>45173</v>
      </c>
      <c r="P1587" s="7">
        <f t="shared" ca="1" si="2012"/>
        <v>-431</v>
      </c>
      <c r="Q1587" s="8">
        <v>45291</v>
      </c>
      <c r="R1587" s="7" t="s">
        <v>290</v>
      </c>
      <c r="S1587" s="7"/>
      <c r="T1587" s="9" t="s">
        <v>156</v>
      </c>
      <c r="U1587" s="7" t="str">
        <f t="shared" si="1960"/>
        <v>Contractuel</v>
      </c>
      <c r="V1587" s="8">
        <v>45261</v>
      </c>
      <c r="W1587" s="8">
        <v>45291</v>
      </c>
      <c r="X1587" s="8"/>
      <c r="Y1587" s="8"/>
      <c r="Z1587" s="8">
        <v>45173</v>
      </c>
      <c r="AA1587" s="7">
        <f t="shared" si="1961"/>
        <v>9</v>
      </c>
      <c r="AB1587" s="7">
        <f t="shared" si="1962"/>
        <v>2023</v>
      </c>
      <c r="AC1587" s="7">
        <f t="shared" si="1963"/>
        <v>2027</v>
      </c>
      <c r="AD1587" s="10" t="e">
        <f t="shared" ref="AD1587:AD1650" ca="1" si="2025">IF(#REF!="Non",(DAYS360(N1587,Q1587)/360),(DAYS360(N1587,TODAY())/360))</f>
        <v>#REF!</v>
      </c>
      <c r="AE1587" s="10" t="e">
        <f t="shared" ca="1" si="1965"/>
        <v>#REF!</v>
      </c>
      <c r="AF1587" s="8">
        <v>30225</v>
      </c>
      <c r="AG1587" s="11">
        <f t="shared" ca="1" si="1966"/>
        <v>42.457534246575342</v>
      </c>
      <c r="AH1587" s="10" t="str">
        <f t="shared" ca="1" si="1967"/>
        <v>&gt;35&lt; 45</v>
      </c>
      <c r="AI1587" s="12">
        <v>12633205</v>
      </c>
      <c r="AJ1587" s="13" t="s">
        <v>150</v>
      </c>
      <c r="AK1587" s="12" t="s">
        <v>6263</v>
      </c>
      <c r="AL1587" s="8">
        <v>37844</v>
      </c>
      <c r="AM1587" s="7" t="s">
        <v>108</v>
      </c>
      <c r="AN1587" s="7" t="s">
        <v>76</v>
      </c>
      <c r="AO1587">
        <v>2</v>
      </c>
      <c r="AQ1587" s="14">
        <v>3</v>
      </c>
      <c r="AR1587" s="14">
        <v>1</v>
      </c>
      <c r="AS1587" s="15">
        <f t="shared" si="1968"/>
        <v>45538.25</v>
      </c>
      <c r="AT1587" s="14" t="s">
        <v>163</v>
      </c>
      <c r="AU1587" s="12">
        <v>3.5</v>
      </c>
      <c r="AV1587" s="17">
        <v>17</v>
      </c>
      <c r="AW1587" s="18">
        <v>20600</v>
      </c>
      <c r="AX1587" s="19" t="s">
        <v>6264</v>
      </c>
      <c r="AY1587" s="17">
        <v>87</v>
      </c>
      <c r="AZ1587" s="14" t="s">
        <v>203</v>
      </c>
      <c r="BA1587" s="20" t="str">
        <f t="shared" si="1969"/>
        <v>17206000000254139887</v>
      </c>
      <c r="BB1587" s="31">
        <f t="shared" si="1970"/>
        <v>20</v>
      </c>
      <c r="BC1587" s="22" t="s">
        <v>6265</v>
      </c>
      <c r="BD1587" s="23" t="s">
        <v>341</v>
      </c>
      <c r="BF1587" s="8"/>
      <c r="BG1587" s="32">
        <v>20385783</v>
      </c>
      <c r="BH1587" s="32">
        <v>97597780</v>
      </c>
      <c r="BI1587" s="32"/>
      <c r="BK1587" s="14" t="str">
        <f t="shared" si="2016"/>
        <v>B-P6 AR</v>
      </c>
      <c r="BL1587" s="14" t="s">
        <v>595</v>
      </c>
      <c r="BM1587" s="25"/>
      <c r="BN1587" s="26" t="str">
        <f t="shared" si="2022"/>
        <v>17206000000254139887</v>
      </c>
      <c r="BO1587" s="27" t="str">
        <f t="shared" si="2023"/>
        <v>SASSI AIDA</v>
      </c>
      <c r="BP1587" s="26">
        <f t="shared" si="2024"/>
        <v>1589</v>
      </c>
      <c r="BQ1587" s="28"/>
    </row>
    <row r="1588" spans="1:69" x14ac:dyDescent="0.25">
      <c r="A1588" t="str">
        <f>VLOOKUP(B1588,[2]RH!$B:$BV,72,0)</f>
        <v>si</v>
      </c>
      <c r="B1588" s="6">
        <v>1590</v>
      </c>
      <c r="C1588" s="7" t="s">
        <v>168</v>
      </c>
      <c r="D1588" s="7" t="s">
        <v>6266</v>
      </c>
      <c r="E1588" s="7" t="s">
        <v>67</v>
      </c>
      <c r="F1588" s="7" t="s">
        <v>118</v>
      </c>
      <c r="G1588" s="7" t="s">
        <v>220</v>
      </c>
      <c r="H1588" s="7" t="s">
        <v>562</v>
      </c>
      <c r="I1588" s="7" t="s">
        <v>579</v>
      </c>
      <c r="J1588" s="7" t="s">
        <v>281</v>
      </c>
      <c r="K1588" s="7" t="s">
        <v>146</v>
      </c>
      <c r="L1588" s="7" t="s">
        <v>90</v>
      </c>
      <c r="M1588" s="7" t="str">
        <f t="shared" si="1950"/>
        <v>Couturière</v>
      </c>
      <c r="N1588" s="8">
        <v>45173</v>
      </c>
      <c r="P1588" s="7">
        <f t="shared" ca="1" si="2012"/>
        <v>25</v>
      </c>
      <c r="Q1588" s="8"/>
      <c r="R1588" s="7"/>
      <c r="S1588" s="7"/>
      <c r="T1588" s="9" t="s">
        <v>156</v>
      </c>
      <c r="U1588" s="7" t="str">
        <f t="shared" si="1960"/>
        <v>Contractuel</v>
      </c>
      <c r="V1588" s="8">
        <v>45689</v>
      </c>
      <c r="W1588" s="8">
        <f>VLOOKUP(B1588,[1]BASE!$A:$Q,17,0)</f>
        <v>45747</v>
      </c>
      <c r="X1588" s="8"/>
      <c r="Y1588" s="8"/>
      <c r="Z1588" s="8">
        <v>45173</v>
      </c>
      <c r="AA1588" s="7">
        <f t="shared" si="1961"/>
        <v>9</v>
      </c>
      <c r="AB1588" s="7">
        <f t="shared" si="1962"/>
        <v>2023</v>
      </c>
      <c r="AC1588" s="7">
        <f t="shared" si="1963"/>
        <v>2027</v>
      </c>
      <c r="AD1588" s="10" t="e">
        <f t="shared" ref="AD1588:AD1651" ca="1" si="2026">IF(#REF!="Non",(DAYS360(N1588,Q1588)/360),(DAYS360(N1588,TODAY())/360))</f>
        <v>#REF!</v>
      </c>
      <c r="AE1588" s="10" t="e">
        <f t="shared" ca="1" si="1965"/>
        <v>#REF!</v>
      </c>
      <c r="AF1588" s="8">
        <v>34385</v>
      </c>
      <c r="AG1588" s="11">
        <f t="shared" ca="1" si="1966"/>
        <v>31.06027397260274</v>
      </c>
      <c r="AH1588" s="10" t="str">
        <f t="shared" ca="1" si="1967"/>
        <v>&gt;25&lt; 35</v>
      </c>
      <c r="AI1588" s="12">
        <v>16925428</v>
      </c>
      <c r="AJ1588" s="13" t="s">
        <v>92</v>
      </c>
      <c r="AK1588" s="12" t="s">
        <v>6267</v>
      </c>
      <c r="AL1588" s="8">
        <v>41557</v>
      </c>
      <c r="AM1588" s="7" t="s">
        <v>108</v>
      </c>
      <c r="AN1588" s="7" t="s">
        <v>76</v>
      </c>
      <c r="AO1588">
        <v>3</v>
      </c>
      <c r="AQ1588">
        <v>3</v>
      </c>
      <c r="AR1588" s="14">
        <v>2</v>
      </c>
      <c r="AS1588" s="15">
        <f t="shared" si="1968"/>
        <v>45903.5</v>
      </c>
      <c r="AT1588" s="14" t="s">
        <v>163</v>
      </c>
      <c r="AU1588" s="12">
        <v>3.5</v>
      </c>
      <c r="AV1588" s="17">
        <v>17</v>
      </c>
      <c r="AW1588" s="18" t="s">
        <v>201</v>
      </c>
      <c r="AX1588" s="19" t="s">
        <v>6268</v>
      </c>
      <c r="AY1588" s="17">
        <v>18</v>
      </c>
      <c r="AZ1588" s="14" t="s">
        <v>203</v>
      </c>
      <c r="BA1588" s="20" t="str">
        <f t="shared" si="1969"/>
        <v>17001000000330458818</v>
      </c>
      <c r="BB1588" s="31">
        <f t="shared" si="1970"/>
        <v>20</v>
      </c>
      <c r="BC1588" s="22" t="s">
        <v>6269</v>
      </c>
      <c r="BD1588" s="23" t="s">
        <v>341</v>
      </c>
      <c r="BF1588" s="8">
        <v>45279</v>
      </c>
      <c r="BG1588" s="32">
        <v>27573215</v>
      </c>
      <c r="BH1588" s="32">
        <v>25636428</v>
      </c>
      <c r="BI1588" s="32"/>
      <c r="BJ1588" t="s">
        <v>1835</v>
      </c>
      <c r="BK1588" s="14" t="str">
        <f t="shared" si="2016"/>
        <v>B-P6 AR</v>
      </c>
      <c r="BL1588" s="14" t="s">
        <v>595</v>
      </c>
      <c r="BM1588" s="25"/>
      <c r="BN1588" s="26" t="str">
        <f t="shared" si="2022"/>
        <v>17001000000330458818</v>
      </c>
      <c r="BO1588" s="27" t="str">
        <f t="shared" si="2023"/>
        <v>CHARGUI WAAD</v>
      </c>
      <c r="BP1588" s="26">
        <f t="shared" si="2024"/>
        <v>1590</v>
      </c>
      <c r="BQ1588" s="28"/>
    </row>
    <row r="1589" spans="1:69" x14ac:dyDescent="0.25">
      <c r="A1589" t="str">
        <f>VLOOKUP(B1589,[2]RH!$B:$BV,72,0)</f>
        <v>Non-Actif</v>
      </c>
      <c r="B1589" s="6">
        <v>1591</v>
      </c>
      <c r="C1589" s="7" t="s">
        <v>168</v>
      </c>
      <c r="D1589" s="7" t="s">
        <v>6270</v>
      </c>
      <c r="E1589" s="7" t="s">
        <v>67</v>
      </c>
      <c r="F1589" s="7" t="s">
        <v>118</v>
      </c>
      <c r="G1589" s="7" t="s">
        <v>220</v>
      </c>
      <c r="H1589" s="7" t="s">
        <v>562</v>
      </c>
      <c r="I1589" s="7" t="s">
        <v>579</v>
      </c>
      <c r="J1589" s="7" t="s">
        <v>281</v>
      </c>
      <c r="K1589" s="7" t="s">
        <v>146</v>
      </c>
      <c r="L1589" s="7" t="s">
        <v>90</v>
      </c>
      <c r="M1589" s="7" t="str">
        <f t="shared" si="1950"/>
        <v>Couturière</v>
      </c>
      <c r="N1589" s="8">
        <v>45173</v>
      </c>
      <c r="P1589" s="7">
        <f t="shared" ca="1" si="2012"/>
        <v>-218</v>
      </c>
      <c r="Q1589" s="8">
        <v>45504</v>
      </c>
      <c r="R1589" s="7" t="s">
        <v>915</v>
      </c>
      <c r="S1589" s="7" t="s">
        <v>6271</v>
      </c>
      <c r="T1589" s="9" t="s">
        <v>156</v>
      </c>
      <c r="U1589" s="7" t="str">
        <f t="shared" si="1960"/>
        <v>Contractuel</v>
      </c>
      <c r="V1589" s="8">
        <v>45474</v>
      </c>
      <c r="W1589" s="8">
        <v>45504</v>
      </c>
      <c r="X1589" s="8"/>
      <c r="Y1589" s="8"/>
      <c r="Z1589" s="8">
        <v>45173</v>
      </c>
      <c r="AA1589" s="7">
        <f t="shared" si="1961"/>
        <v>9</v>
      </c>
      <c r="AB1589" s="7">
        <f t="shared" si="1962"/>
        <v>2023</v>
      </c>
      <c r="AC1589" s="7">
        <f t="shared" si="1963"/>
        <v>2027</v>
      </c>
      <c r="AD1589" s="10" t="e">
        <f t="shared" ref="AD1589:AD1652" ca="1" si="2027">IF(#REF!="Non",(DAYS360(N1589,Q1589)/360),(DAYS360(N1589,TODAY())/360))</f>
        <v>#REF!</v>
      </c>
      <c r="AE1589" s="10" t="e">
        <f t="shared" ca="1" si="1965"/>
        <v>#REF!</v>
      </c>
      <c r="AF1589" s="8">
        <v>27506</v>
      </c>
      <c r="AG1589" s="11">
        <f t="shared" ca="1" si="1966"/>
        <v>49.906849315068492</v>
      </c>
      <c r="AH1589" s="10" t="str">
        <f t="shared" ca="1" si="1967"/>
        <v>&gt;45&lt; 55</v>
      </c>
      <c r="AI1589" s="12">
        <v>12665163</v>
      </c>
      <c r="AJ1589" s="13" t="s">
        <v>170</v>
      </c>
      <c r="AK1589" s="12" t="s">
        <v>6272</v>
      </c>
      <c r="AL1589" s="8">
        <v>43124</v>
      </c>
      <c r="AM1589" s="7" t="s">
        <v>108</v>
      </c>
      <c r="AN1589" s="7" t="s">
        <v>76</v>
      </c>
      <c r="AO1589">
        <v>1</v>
      </c>
      <c r="AQ1589">
        <v>3</v>
      </c>
      <c r="AR1589" s="14">
        <v>1</v>
      </c>
      <c r="AS1589" s="15">
        <f t="shared" si="1968"/>
        <v>45538.25</v>
      </c>
      <c r="AT1589" s="14" t="s">
        <v>163</v>
      </c>
      <c r="AU1589" s="12">
        <v>3.5</v>
      </c>
      <c r="AV1589" s="17">
        <v>17</v>
      </c>
      <c r="AW1589" s="18" t="s">
        <v>201</v>
      </c>
      <c r="AX1589" s="19" t="s">
        <v>6273</v>
      </c>
      <c r="AY1589" s="17">
        <v>62</v>
      </c>
      <c r="AZ1589" s="14" t="s">
        <v>203</v>
      </c>
      <c r="BA1589" s="20" t="str">
        <f t="shared" si="1969"/>
        <v>17001000000330492962</v>
      </c>
      <c r="BB1589" s="31">
        <f t="shared" si="1970"/>
        <v>20</v>
      </c>
      <c r="BC1589" s="22" t="s">
        <v>6274</v>
      </c>
      <c r="BD1589" s="23" t="s">
        <v>482</v>
      </c>
      <c r="BF1589" s="8"/>
      <c r="BG1589" s="32">
        <v>54875157</v>
      </c>
      <c r="BH1589" s="32">
        <v>27875636</v>
      </c>
      <c r="BI1589" s="32"/>
      <c r="BJ1589" t="s">
        <v>3929</v>
      </c>
      <c r="BK1589" s="14" t="str">
        <f t="shared" si="2016"/>
        <v>B-P6 AR</v>
      </c>
      <c r="BL1589" s="14" t="s">
        <v>595</v>
      </c>
      <c r="BM1589" s="25"/>
      <c r="BN1589" s="26" t="str">
        <f t="shared" si="2022"/>
        <v>17001000000330492962</v>
      </c>
      <c r="BO1589" s="27" t="str">
        <f t="shared" si="2023"/>
        <v>AOUADI HLIMA</v>
      </c>
      <c r="BP1589" s="26">
        <f t="shared" si="2024"/>
        <v>1591</v>
      </c>
      <c r="BQ1589" s="28"/>
    </row>
    <row r="1590" spans="1:69" x14ac:dyDescent="0.25">
      <c r="A1590" t="str">
        <f>VLOOKUP(B1590,[2]RH!$B:$BV,72,0)</f>
        <v>si</v>
      </c>
      <c r="B1590" s="6">
        <v>1592</v>
      </c>
      <c r="C1590" s="7" t="s">
        <v>168</v>
      </c>
      <c r="D1590" s="7" t="s">
        <v>6275</v>
      </c>
      <c r="E1590" s="7" t="s">
        <v>67</v>
      </c>
      <c r="F1590" s="7" t="s">
        <v>118</v>
      </c>
      <c r="G1590" s="7" t="s">
        <v>220</v>
      </c>
      <c r="H1590" s="7" t="s">
        <v>562</v>
      </c>
      <c r="I1590" s="7" t="s">
        <v>579</v>
      </c>
      <c r="J1590" s="7" t="s">
        <v>281</v>
      </c>
      <c r="K1590" s="7" t="s">
        <v>146</v>
      </c>
      <c r="L1590" s="7" t="s">
        <v>90</v>
      </c>
      <c r="M1590" s="7" t="str">
        <f t="shared" si="1950"/>
        <v>Couturière</v>
      </c>
      <c r="N1590" s="8">
        <v>45173</v>
      </c>
      <c r="P1590" s="7">
        <f t="shared" ca="1" si="2012"/>
        <v>25</v>
      </c>
      <c r="Q1590" s="8"/>
      <c r="R1590" s="7"/>
      <c r="S1590" s="7"/>
      <c r="T1590" s="9" t="s">
        <v>156</v>
      </c>
      <c r="U1590" s="7" t="str">
        <f t="shared" si="1960"/>
        <v>Contractuel</v>
      </c>
      <c r="V1590" s="8">
        <v>45689</v>
      </c>
      <c r="W1590" s="8">
        <f>VLOOKUP(B1590,[1]BASE!$A:$Q,17,0)</f>
        <v>45747</v>
      </c>
      <c r="X1590" s="8"/>
      <c r="Y1590" s="8"/>
      <c r="Z1590" s="8">
        <v>45173</v>
      </c>
      <c r="AA1590" s="7">
        <f t="shared" si="1961"/>
        <v>9</v>
      </c>
      <c r="AB1590" s="7">
        <f t="shared" si="1962"/>
        <v>2023</v>
      </c>
      <c r="AC1590" s="7">
        <f t="shared" si="1963"/>
        <v>2027</v>
      </c>
      <c r="AD1590" s="10" t="e">
        <f t="shared" ref="AD1590:AD1653" ca="1" si="2028">IF(#REF!="Non",(DAYS360(N1590,Q1590)/360),(DAYS360(N1590,TODAY())/360))</f>
        <v>#REF!</v>
      </c>
      <c r="AE1590" s="10" t="e">
        <f t="shared" ca="1" si="1965"/>
        <v>#REF!</v>
      </c>
      <c r="AF1590" s="8">
        <v>29182</v>
      </c>
      <c r="AG1590" s="11">
        <f t="shared" ca="1" si="1966"/>
        <v>45.315068493150683</v>
      </c>
      <c r="AH1590" s="10" t="str">
        <f t="shared" ca="1" si="1967"/>
        <v>&gt;45&lt; 55</v>
      </c>
      <c r="AI1590" s="12">
        <v>16616976</v>
      </c>
      <c r="AJ1590" s="13" t="s">
        <v>106</v>
      </c>
      <c r="AK1590" s="12" t="s">
        <v>6276</v>
      </c>
      <c r="AL1590" s="8">
        <v>37517</v>
      </c>
      <c r="AM1590" s="7" t="s">
        <v>108</v>
      </c>
      <c r="AN1590" s="7" t="s">
        <v>76</v>
      </c>
      <c r="AO1590">
        <v>2</v>
      </c>
      <c r="AQ1590">
        <v>3</v>
      </c>
      <c r="AR1590" s="14">
        <v>2</v>
      </c>
      <c r="AS1590" s="15">
        <f t="shared" si="1968"/>
        <v>45903.5</v>
      </c>
      <c r="AT1590" s="14" t="s">
        <v>163</v>
      </c>
      <c r="AU1590" s="12">
        <v>3.5</v>
      </c>
      <c r="AV1590" s="17">
        <v>17</v>
      </c>
      <c r="AW1590" s="18">
        <v>53594</v>
      </c>
      <c r="AX1590" s="19" t="s">
        <v>6277</v>
      </c>
      <c r="AY1590" s="17">
        <v>72</v>
      </c>
      <c r="AZ1590" s="14" t="s">
        <v>203</v>
      </c>
      <c r="BA1590" s="20" t="str">
        <f t="shared" si="1969"/>
        <v>17535940711569149872</v>
      </c>
      <c r="BB1590" s="31">
        <f t="shared" si="1970"/>
        <v>20</v>
      </c>
      <c r="BC1590" s="22" t="s">
        <v>6278</v>
      </c>
      <c r="BD1590" s="23" t="s">
        <v>341</v>
      </c>
      <c r="BF1590" s="8"/>
      <c r="BG1590" s="32">
        <v>58040517</v>
      </c>
      <c r="BH1590" s="32">
        <v>58433998</v>
      </c>
      <c r="BI1590" s="32"/>
      <c r="BJ1590" t="s">
        <v>769</v>
      </c>
      <c r="BK1590" s="14" t="str">
        <f t="shared" si="2016"/>
        <v>B-P6 AR</v>
      </c>
      <c r="BL1590" s="14" t="s">
        <v>595</v>
      </c>
      <c r="BM1590" s="25"/>
      <c r="BN1590" s="26" t="str">
        <f t="shared" si="2022"/>
        <v>17535940711569149872</v>
      </c>
      <c r="BO1590" s="27" t="str">
        <f t="shared" si="2023"/>
        <v>HAMMAMI BASMA</v>
      </c>
      <c r="BP1590" s="26">
        <f t="shared" si="2024"/>
        <v>1592</v>
      </c>
      <c r="BQ1590" s="28"/>
    </row>
    <row r="1591" spans="1:69" x14ac:dyDescent="0.25">
      <c r="A1591" t="str">
        <f>VLOOKUP(B1591,[2]RH!$B:$BV,72,0)</f>
        <v>Non-Actif</v>
      </c>
      <c r="B1591" s="6">
        <v>1593</v>
      </c>
      <c r="C1591" s="7" t="s">
        <v>168</v>
      </c>
      <c r="D1591" s="7" t="s">
        <v>6279</v>
      </c>
      <c r="E1591" s="7" t="s">
        <v>67</v>
      </c>
      <c r="F1591" s="7" t="s">
        <v>118</v>
      </c>
      <c r="G1591" s="7" t="s">
        <v>220</v>
      </c>
      <c r="H1591" s="7" t="s">
        <v>562</v>
      </c>
      <c r="I1591" s="7" t="s">
        <v>579</v>
      </c>
      <c r="J1591" s="7" t="s">
        <v>281</v>
      </c>
      <c r="K1591" s="7" t="s">
        <v>146</v>
      </c>
      <c r="L1591" s="7" t="s">
        <v>90</v>
      </c>
      <c r="M1591" s="7" t="str">
        <f t="shared" si="1950"/>
        <v>Couturière</v>
      </c>
      <c r="N1591" s="8">
        <v>45173</v>
      </c>
      <c r="P1591" s="7">
        <f t="shared" ca="1" si="2012"/>
        <v>-65</v>
      </c>
      <c r="Q1591" s="8">
        <v>45657</v>
      </c>
      <c r="R1591" s="8" t="s">
        <v>290</v>
      </c>
      <c r="S1591" s="7" t="s">
        <v>3967</v>
      </c>
      <c r="T1591" s="9" t="s">
        <v>156</v>
      </c>
      <c r="U1591" s="7" t="str">
        <f t="shared" si="1960"/>
        <v>Contractuel</v>
      </c>
      <c r="V1591" s="8">
        <v>45597</v>
      </c>
      <c r="W1591" s="8">
        <v>45657</v>
      </c>
      <c r="X1591" s="8"/>
      <c r="Y1591" s="8"/>
      <c r="Z1591" s="8">
        <v>45173</v>
      </c>
      <c r="AA1591" s="7">
        <f t="shared" si="1961"/>
        <v>9</v>
      </c>
      <c r="AB1591" s="7">
        <f t="shared" si="1962"/>
        <v>2023</v>
      </c>
      <c r="AC1591" s="7">
        <f t="shared" si="1963"/>
        <v>2027</v>
      </c>
      <c r="AD1591" s="10" t="e">
        <f t="shared" ref="AD1591:AD1654" ca="1" si="2029">IF(#REF!="Non",(DAYS360(N1591,Q1591)/360),(DAYS360(N1591,TODAY())/360))</f>
        <v>#REF!</v>
      </c>
      <c r="AE1591" s="10" t="e">
        <f t="shared" ca="1" si="1965"/>
        <v>#REF!</v>
      </c>
      <c r="AF1591" s="8">
        <v>30474</v>
      </c>
      <c r="AG1591" s="11">
        <f t="shared" ca="1" si="1966"/>
        <v>41.775342465753425</v>
      </c>
      <c r="AH1591" s="10" t="str">
        <f t="shared" ca="1" si="1967"/>
        <v>&gt;35&lt; 45</v>
      </c>
      <c r="AI1591" s="12">
        <v>16262810</v>
      </c>
      <c r="AJ1591" s="13" t="s">
        <v>79</v>
      </c>
      <c r="AK1591" s="12" t="s">
        <v>6280</v>
      </c>
      <c r="AL1591" s="8">
        <v>42313</v>
      </c>
      <c r="AM1591" s="7" t="s">
        <v>108</v>
      </c>
      <c r="AN1591" s="7" t="s">
        <v>76</v>
      </c>
      <c r="AO1591">
        <v>0</v>
      </c>
      <c r="AQ1591">
        <v>3</v>
      </c>
      <c r="AR1591" s="14">
        <v>2</v>
      </c>
      <c r="AS1591" s="15">
        <f t="shared" si="1968"/>
        <v>45903.5</v>
      </c>
      <c r="AT1591" s="14" t="s">
        <v>163</v>
      </c>
      <c r="AU1591" s="12">
        <v>3.5</v>
      </c>
      <c r="AV1591" s="17">
        <v>25</v>
      </c>
      <c r="AW1591" s="18">
        <v>13500</v>
      </c>
      <c r="AX1591" s="19" t="s">
        <v>6281</v>
      </c>
      <c r="AY1591" s="17">
        <v>20</v>
      </c>
      <c r="AZ1591" s="14" t="s">
        <v>276</v>
      </c>
      <c r="BA1591" s="20" t="str">
        <f t="shared" si="1969"/>
        <v>25135000000087530320</v>
      </c>
      <c r="BB1591" s="31">
        <f t="shared" si="1970"/>
        <v>20</v>
      </c>
      <c r="BC1591" s="22" t="s">
        <v>6282</v>
      </c>
      <c r="BD1591" s="23" t="s">
        <v>341</v>
      </c>
      <c r="BF1591" s="8"/>
      <c r="BG1591" s="32">
        <v>21180935</v>
      </c>
      <c r="BH1591" s="32">
        <v>94258309</v>
      </c>
      <c r="BI1591" s="32"/>
      <c r="BJ1591" t="s">
        <v>4109</v>
      </c>
      <c r="BK1591" s="14" t="str">
        <f t="shared" si="2016"/>
        <v>B-P6 AR</v>
      </c>
      <c r="BL1591" s="14" t="s">
        <v>595</v>
      </c>
      <c r="BM1591" s="25"/>
      <c r="BN1591" s="26" t="str">
        <f t="shared" si="2022"/>
        <v>25135000000087530320</v>
      </c>
      <c r="BO1591" s="27" t="str">
        <f t="shared" si="2023"/>
        <v>BAKOUCHI ARBIA</v>
      </c>
      <c r="BP1591" s="26">
        <f t="shared" si="2024"/>
        <v>1593</v>
      </c>
      <c r="BQ1591" s="28"/>
    </row>
    <row r="1592" spans="1:69" x14ac:dyDescent="0.25">
      <c r="A1592" t="str">
        <f>VLOOKUP(B1592,[2]RH!$B:$BV,72,0)</f>
        <v>si</v>
      </c>
      <c r="B1592" s="6">
        <v>1594</v>
      </c>
      <c r="C1592" s="7" t="s">
        <v>2259</v>
      </c>
      <c r="D1592" s="7" t="s">
        <v>6283</v>
      </c>
      <c r="E1592" s="7" t="s">
        <v>67</v>
      </c>
      <c r="F1592" s="7" t="s">
        <v>118</v>
      </c>
      <c r="G1592" s="7" t="s">
        <v>220</v>
      </c>
      <c r="H1592" s="7" t="s">
        <v>562</v>
      </c>
      <c r="I1592" s="7" t="s">
        <v>579</v>
      </c>
      <c r="J1592" s="7" t="s">
        <v>281</v>
      </c>
      <c r="K1592" s="7" t="s">
        <v>146</v>
      </c>
      <c r="L1592" s="7" t="s">
        <v>90</v>
      </c>
      <c r="M1592" s="7" t="str">
        <f t="shared" si="1950"/>
        <v>Couturière</v>
      </c>
      <c r="N1592" s="8">
        <v>45173</v>
      </c>
      <c r="P1592" s="7">
        <f t="shared" ca="1" si="2012"/>
        <v>25</v>
      </c>
      <c r="Q1592" s="8"/>
      <c r="R1592" s="7"/>
      <c r="S1592" s="7"/>
      <c r="T1592" s="9" t="s">
        <v>156</v>
      </c>
      <c r="U1592" s="7" t="str">
        <f t="shared" si="1960"/>
        <v>Contractuel</v>
      </c>
      <c r="V1592" s="8">
        <v>45689</v>
      </c>
      <c r="W1592" s="8">
        <f>VLOOKUP(B1592,[1]BASE!$A:$Q,17,0)</f>
        <v>45747</v>
      </c>
      <c r="X1592" s="8"/>
      <c r="Y1592" s="8"/>
      <c r="Z1592" s="8">
        <v>45173</v>
      </c>
      <c r="AA1592" s="7">
        <f t="shared" si="1961"/>
        <v>9</v>
      </c>
      <c r="AB1592" s="7">
        <f t="shared" si="1962"/>
        <v>2023</v>
      </c>
      <c r="AC1592" s="7">
        <f t="shared" si="1963"/>
        <v>2027</v>
      </c>
      <c r="AD1592" s="10" t="e">
        <f t="shared" ref="AD1592:AD1655" ca="1" si="2030">IF(#REF!="Non",(DAYS360(N1592,Q1592)/360),(DAYS360(N1592,TODAY())/360))</f>
        <v>#REF!</v>
      </c>
      <c r="AE1592" s="10" t="e">
        <f t="shared" ca="1" si="1965"/>
        <v>#REF!</v>
      </c>
      <c r="AF1592" s="8">
        <v>38459</v>
      </c>
      <c r="AG1592" s="11">
        <f t="shared" ca="1" si="1966"/>
        <v>19.898630136986302</v>
      </c>
      <c r="AH1592" s="10" t="str">
        <f t="shared" ca="1" si="1967"/>
        <v>&lt; 25</v>
      </c>
      <c r="AI1592" s="12">
        <v>17695201</v>
      </c>
      <c r="AJ1592" s="13" t="s">
        <v>106</v>
      </c>
      <c r="AK1592" s="12" t="s">
        <v>6284</v>
      </c>
      <c r="AL1592" s="8">
        <v>45125</v>
      </c>
      <c r="AM1592" s="7" t="s">
        <v>108</v>
      </c>
      <c r="AN1592" s="7" t="s">
        <v>109</v>
      </c>
      <c r="AQ1592">
        <v>3</v>
      </c>
      <c r="AR1592" s="14">
        <v>2</v>
      </c>
      <c r="AS1592" s="15">
        <f t="shared" si="1968"/>
        <v>45903.5</v>
      </c>
      <c r="AT1592" s="14" t="s">
        <v>163</v>
      </c>
      <c r="AU1592" s="12">
        <v>3.5</v>
      </c>
      <c r="AV1592" s="17">
        <v>17</v>
      </c>
      <c r="AW1592" s="18" t="s">
        <v>201</v>
      </c>
      <c r="AX1592" s="19" t="s">
        <v>6285</v>
      </c>
      <c r="AY1592" s="17">
        <v>71</v>
      </c>
      <c r="AZ1592" s="14" t="s">
        <v>203</v>
      </c>
      <c r="BA1592" s="20" t="str">
        <f t="shared" si="1969"/>
        <v>17001000000330482971</v>
      </c>
      <c r="BB1592" s="31">
        <f t="shared" si="1970"/>
        <v>20</v>
      </c>
      <c r="BC1592" s="22" t="s">
        <v>6278</v>
      </c>
      <c r="BD1592" s="23" t="s">
        <v>341</v>
      </c>
      <c r="BF1592" s="8"/>
      <c r="BG1592" s="32">
        <v>51033997</v>
      </c>
      <c r="BH1592" s="32"/>
      <c r="BI1592" s="32"/>
      <c r="BJ1592" t="s">
        <v>769</v>
      </c>
      <c r="BK1592" s="14" t="str">
        <f t="shared" si="2016"/>
        <v>B-P6 AR</v>
      </c>
      <c r="BL1592" s="14" t="s">
        <v>595</v>
      </c>
      <c r="BM1592" s="25"/>
      <c r="BN1592" s="26" t="str">
        <f t="shared" si="2022"/>
        <v>17001000000330482971</v>
      </c>
      <c r="BO1592" s="27" t="str">
        <f t="shared" si="2023"/>
        <v>KHEZAMI NOURHENE</v>
      </c>
      <c r="BP1592" s="26">
        <f t="shared" si="2024"/>
        <v>1594</v>
      </c>
      <c r="BQ1592" s="28"/>
    </row>
    <row r="1593" spans="1:69" x14ac:dyDescent="0.25">
      <c r="A1593" t="str">
        <f>VLOOKUP(B1593,[2]RH!$B:$BV,72,0)</f>
        <v>si</v>
      </c>
      <c r="B1593" s="6">
        <v>1595</v>
      </c>
      <c r="C1593" s="7" t="s">
        <v>2259</v>
      </c>
      <c r="D1593" s="7" t="s">
        <v>6286</v>
      </c>
      <c r="E1593" s="7" t="s">
        <v>67</v>
      </c>
      <c r="F1593" s="7" t="s">
        <v>118</v>
      </c>
      <c r="G1593" s="7" t="s">
        <v>220</v>
      </c>
      <c r="H1593" s="7" t="s">
        <v>562</v>
      </c>
      <c r="I1593" s="7" t="s">
        <v>579</v>
      </c>
      <c r="J1593" s="7" t="s">
        <v>281</v>
      </c>
      <c r="K1593" s="7" t="s">
        <v>146</v>
      </c>
      <c r="L1593" s="7" t="s">
        <v>90</v>
      </c>
      <c r="M1593" s="7" t="str">
        <f t="shared" ref="M1593:M1656" si="2031">G1593</f>
        <v>Couturière</v>
      </c>
      <c r="N1593" s="8">
        <v>45173</v>
      </c>
      <c r="P1593" s="7">
        <f t="shared" ca="1" si="2012"/>
        <v>25</v>
      </c>
      <c r="Q1593" s="8"/>
      <c r="R1593" s="7"/>
      <c r="S1593" s="7"/>
      <c r="T1593" s="9" t="s">
        <v>156</v>
      </c>
      <c r="U1593" s="7" t="str">
        <f t="shared" si="1960"/>
        <v>Contractuel</v>
      </c>
      <c r="V1593" s="8">
        <v>45689</v>
      </c>
      <c r="W1593" s="8">
        <f>VLOOKUP(B1593,[1]BASE!$A:$Q,17,0)</f>
        <v>45747</v>
      </c>
      <c r="X1593" s="8"/>
      <c r="Y1593" s="8"/>
      <c r="Z1593" s="8">
        <v>45173</v>
      </c>
      <c r="AA1593" s="7">
        <f t="shared" si="1961"/>
        <v>9</v>
      </c>
      <c r="AB1593" s="7">
        <f t="shared" si="1962"/>
        <v>2023</v>
      </c>
      <c r="AC1593" s="7">
        <f t="shared" si="1963"/>
        <v>2027</v>
      </c>
      <c r="AD1593" s="10" t="e">
        <f t="shared" ref="AD1593:AD1656" ca="1" si="2032">IF(#REF!="Non",(DAYS360(N1593,Q1593)/360),(DAYS360(N1593,TODAY())/360))</f>
        <v>#REF!</v>
      </c>
      <c r="AE1593" s="10" t="e">
        <f t="shared" ca="1" si="1965"/>
        <v>#REF!</v>
      </c>
      <c r="AF1593" s="8">
        <v>37317</v>
      </c>
      <c r="AG1593" s="11">
        <f t="shared" ca="1" si="1966"/>
        <v>23.027397260273972</v>
      </c>
      <c r="AH1593" s="10" t="str">
        <f t="shared" ca="1" si="1967"/>
        <v>&lt; 25</v>
      </c>
      <c r="AI1593" s="12">
        <v>17655714</v>
      </c>
      <c r="AJ1593" s="13" t="s">
        <v>92</v>
      </c>
      <c r="AK1593" s="12" t="s">
        <v>6287</v>
      </c>
      <c r="AL1593" s="8">
        <v>44281</v>
      </c>
      <c r="AM1593" s="7" t="s">
        <v>108</v>
      </c>
      <c r="AN1593" s="7" t="s">
        <v>109</v>
      </c>
      <c r="AQ1593">
        <v>3</v>
      </c>
      <c r="AR1593" s="14">
        <v>2</v>
      </c>
      <c r="AS1593" s="15">
        <f t="shared" si="1968"/>
        <v>45903.5</v>
      </c>
      <c r="AT1593" s="14" t="s">
        <v>163</v>
      </c>
      <c r="AU1593" s="12">
        <v>3.5</v>
      </c>
      <c r="AV1593" s="17">
        <v>10</v>
      </c>
      <c r="AW1593" s="18">
        <v>31612</v>
      </c>
      <c r="AX1593" s="19">
        <v>61057940788</v>
      </c>
      <c r="AY1593" s="17" t="s">
        <v>170</v>
      </c>
      <c r="AZ1593" s="14" t="s">
        <v>633</v>
      </c>
      <c r="BA1593" s="20" t="str">
        <f t="shared" si="1969"/>
        <v>10316126105794078809</v>
      </c>
      <c r="BB1593" s="31">
        <f t="shared" si="1970"/>
        <v>20</v>
      </c>
      <c r="BC1593" s="22" t="s">
        <v>6288</v>
      </c>
      <c r="BD1593" s="23" t="s">
        <v>341</v>
      </c>
      <c r="BF1593" s="8"/>
      <c r="BG1593" s="32">
        <v>22138284</v>
      </c>
      <c r="BH1593" s="32"/>
      <c r="BI1593" s="32"/>
      <c r="BJ1593" t="s">
        <v>4109</v>
      </c>
      <c r="BK1593" s="14" t="str">
        <f t="shared" si="2016"/>
        <v>B-P6 AR</v>
      </c>
      <c r="BL1593" s="14" t="s">
        <v>595</v>
      </c>
      <c r="BM1593" s="25"/>
      <c r="BN1593" s="26" t="str">
        <f t="shared" si="2022"/>
        <v>10316126105794078809</v>
      </c>
      <c r="BO1593" s="27" t="str">
        <f t="shared" si="2023"/>
        <v>MECHERGUI CHAIMA</v>
      </c>
      <c r="BP1593" s="26">
        <f t="shared" si="2024"/>
        <v>1595</v>
      </c>
      <c r="BQ1593" s="28"/>
    </row>
    <row r="1594" spans="1:69" x14ac:dyDescent="0.25">
      <c r="A1594" t="str">
        <f>VLOOKUP(B1594,[2]RH!$B:$BV,72,0)</f>
        <v>Non-Actif</v>
      </c>
      <c r="B1594" s="6">
        <v>1596</v>
      </c>
      <c r="C1594" s="7" t="s">
        <v>2259</v>
      </c>
      <c r="D1594" s="7" t="s">
        <v>6289</v>
      </c>
      <c r="E1594" s="7" t="s">
        <v>67</v>
      </c>
      <c r="F1594" s="7" t="s">
        <v>118</v>
      </c>
      <c r="G1594" s="7" t="s">
        <v>220</v>
      </c>
      <c r="H1594" s="7" t="s">
        <v>562</v>
      </c>
      <c r="I1594" s="7" t="s">
        <v>579</v>
      </c>
      <c r="J1594" s="7" t="s">
        <v>281</v>
      </c>
      <c r="K1594" s="7" t="s">
        <v>146</v>
      </c>
      <c r="L1594" s="7" t="s">
        <v>90</v>
      </c>
      <c r="M1594" s="7" t="str">
        <f t="shared" si="2031"/>
        <v>Couturière</v>
      </c>
      <c r="N1594" s="8">
        <v>45173</v>
      </c>
      <c r="P1594" s="7">
        <f t="shared" ca="1" si="2012"/>
        <v>-157</v>
      </c>
      <c r="Q1594" s="8">
        <v>45568</v>
      </c>
      <c r="R1594" s="7" t="s">
        <v>147</v>
      </c>
      <c r="S1594" s="7"/>
      <c r="T1594" s="9" t="s">
        <v>156</v>
      </c>
      <c r="U1594" s="7" t="str">
        <f t="shared" si="1960"/>
        <v>Contractuel</v>
      </c>
      <c r="V1594" s="8">
        <v>45536</v>
      </c>
      <c r="W1594" s="8">
        <v>45565</v>
      </c>
      <c r="X1594" s="8"/>
      <c r="Y1594" s="8"/>
      <c r="Z1594" s="8">
        <v>45173</v>
      </c>
      <c r="AA1594" s="7">
        <f t="shared" si="1961"/>
        <v>9</v>
      </c>
      <c r="AB1594" s="7">
        <f t="shared" si="1962"/>
        <v>2023</v>
      </c>
      <c r="AC1594" s="7">
        <f t="shared" si="1963"/>
        <v>2027</v>
      </c>
      <c r="AD1594" s="10" t="e">
        <f t="shared" ref="AD1594:AD1657" ca="1" si="2033">IF(#REF!="Non",(DAYS360(N1594,Q1594)/360),(DAYS360(N1594,TODAY())/360))</f>
        <v>#REF!</v>
      </c>
      <c r="AE1594" s="10" t="e">
        <f t="shared" ca="1" si="1965"/>
        <v>#REF!</v>
      </c>
      <c r="AF1594" s="8">
        <v>35893</v>
      </c>
      <c r="AG1594" s="11">
        <f t="shared" ca="1" si="1966"/>
        <v>26.92876712328767</v>
      </c>
      <c r="AH1594" s="10" t="str">
        <f t="shared" ca="1" si="1967"/>
        <v>&gt;25&lt; 35</v>
      </c>
      <c r="AI1594" s="12">
        <v>17134593</v>
      </c>
      <c r="AJ1594" s="13" t="s">
        <v>73</v>
      </c>
      <c r="AK1594" s="12" t="s">
        <v>6290</v>
      </c>
      <c r="AL1594" s="8">
        <v>42718</v>
      </c>
      <c r="AM1594" s="7" t="s">
        <v>108</v>
      </c>
      <c r="AN1594" s="7" t="s">
        <v>109</v>
      </c>
      <c r="AQ1594">
        <v>3</v>
      </c>
      <c r="AR1594" s="14">
        <v>2</v>
      </c>
      <c r="AS1594" s="15">
        <f t="shared" si="1968"/>
        <v>45903.5</v>
      </c>
      <c r="AT1594" s="14" t="s">
        <v>163</v>
      </c>
      <c r="AU1594" s="12">
        <v>3.5</v>
      </c>
      <c r="AV1594" s="17">
        <v>17</v>
      </c>
      <c r="AW1594" s="18">
        <v>53594</v>
      </c>
      <c r="AX1594" s="19" t="s">
        <v>6291</v>
      </c>
      <c r="AY1594" s="17" t="s">
        <v>106</v>
      </c>
      <c r="AZ1594" s="14" t="s">
        <v>203</v>
      </c>
      <c r="BA1594" s="20" t="str">
        <f t="shared" si="1969"/>
        <v>17535940171558673705</v>
      </c>
      <c r="BB1594" s="31">
        <f t="shared" si="1970"/>
        <v>20</v>
      </c>
      <c r="BC1594" s="22" t="s">
        <v>6292</v>
      </c>
      <c r="BD1594" s="23" t="s">
        <v>115</v>
      </c>
      <c r="BF1594" s="8"/>
      <c r="BG1594" s="32">
        <v>28080888</v>
      </c>
      <c r="BH1594" s="32">
        <v>94325738</v>
      </c>
      <c r="BI1594" s="32"/>
      <c r="BJ1594" t="s">
        <v>5963</v>
      </c>
      <c r="BK1594" s="14" t="str">
        <f t="shared" si="2016"/>
        <v>B-P6 AR</v>
      </c>
      <c r="BL1594" s="14" t="s">
        <v>595</v>
      </c>
      <c r="BM1594" s="25"/>
      <c r="BN1594" s="26" t="str">
        <f t="shared" si="2022"/>
        <v>17535940171558673705</v>
      </c>
      <c r="BO1594" s="27" t="str">
        <f t="shared" si="2023"/>
        <v>RIAHI YOSRA</v>
      </c>
      <c r="BP1594" s="26">
        <f t="shared" si="2024"/>
        <v>1596</v>
      </c>
      <c r="BQ1594" s="28"/>
    </row>
    <row r="1595" spans="1:69" x14ac:dyDescent="0.25">
      <c r="A1595" t="str">
        <f>VLOOKUP(B1595,[2]RH!$B:$BV,72,0)</f>
        <v>Non-Actif</v>
      </c>
      <c r="B1595" s="6">
        <v>1597</v>
      </c>
      <c r="C1595" s="61" t="s">
        <v>2259</v>
      </c>
      <c r="D1595" s="61" t="s">
        <v>6293</v>
      </c>
      <c r="E1595" s="7" t="s">
        <v>67</v>
      </c>
      <c r="F1595" s="7" t="s">
        <v>118</v>
      </c>
      <c r="G1595" s="7" t="s">
        <v>220</v>
      </c>
      <c r="H1595" s="7" t="s">
        <v>562</v>
      </c>
      <c r="I1595" s="7" t="s">
        <v>579</v>
      </c>
      <c r="J1595" s="7" t="s">
        <v>281</v>
      </c>
      <c r="K1595" s="7" t="s">
        <v>146</v>
      </c>
      <c r="L1595" s="7" t="s">
        <v>90</v>
      </c>
      <c r="M1595" s="7" t="str">
        <f t="shared" si="2031"/>
        <v>Couturière</v>
      </c>
      <c r="N1595" s="8">
        <v>45173</v>
      </c>
      <c r="P1595" s="7">
        <f t="shared" ca="1" si="2012"/>
        <v>-371</v>
      </c>
      <c r="Q1595" s="8">
        <v>45350</v>
      </c>
      <c r="R1595" s="7" t="s">
        <v>6294</v>
      </c>
      <c r="S1595" s="7"/>
      <c r="T1595" s="9" t="s">
        <v>156</v>
      </c>
      <c r="U1595" s="7" t="str">
        <f t="shared" si="1960"/>
        <v>Contractuel</v>
      </c>
      <c r="V1595" s="8">
        <v>45292</v>
      </c>
      <c r="W1595" s="8">
        <v>45351</v>
      </c>
      <c r="X1595" s="8"/>
      <c r="Y1595" s="8"/>
      <c r="Z1595" s="8">
        <v>45173</v>
      </c>
      <c r="AA1595" s="7">
        <f t="shared" si="1961"/>
        <v>9</v>
      </c>
      <c r="AB1595" s="7">
        <f t="shared" si="1962"/>
        <v>2023</v>
      </c>
      <c r="AC1595" s="7">
        <f t="shared" si="1963"/>
        <v>2027</v>
      </c>
      <c r="AD1595" s="10" t="e">
        <f t="shared" ref="AD1595:AD1658" ca="1" si="2034">IF(#REF!="Non",(DAYS360(N1595,Q1595)/360),(DAYS360(N1595,TODAY())/360))</f>
        <v>#REF!</v>
      </c>
      <c r="AE1595" s="10" t="e">
        <f t="shared" ca="1" si="1965"/>
        <v>#REF!</v>
      </c>
      <c r="AF1595" s="8">
        <v>36049</v>
      </c>
      <c r="AG1595" s="11">
        <f t="shared" ca="1" si="1966"/>
        <v>26.5013698630137</v>
      </c>
      <c r="AH1595" s="10" t="str">
        <f t="shared" ca="1" si="1967"/>
        <v>&gt;25&lt; 35</v>
      </c>
      <c r="AI1595" s="12">
        <v>17694118</v>
      </c>
      <c r="AJ1595" s="40" t="s">
        <v>213</v>
      </c>
      <c r="AK1595" s="12" t="s">
        <v>6295</v>
      </c>
      <c r="AL1595" s="8">
        <v>45041</v>
      </c>
      <c r="AM1595" s="7" t="s">
        <v>108</v>
      </c>
      <c r="AN1595" s="7" t="s">
        <v>109</v>
      </c>
      <c r="AQ1595" s="14">
        <v>3</v>
      </c>
      <c r="AR1595" s="14">
        <v>1</v>
      </c>
      <c r="AS1595" s="15">
        <f t="shared" si="1968"/>
        <v>45538.25</v>
      </c>
      <c r="AT1595" s="14" t="s">
        <v>163</v>
      </c>
      <c r="AU1595" s="12">
        <v>3.5</v>
      </c>
      <c r="AV1595" s="17">
        <v>25</v>
      </c>
      <c r="AW1595" s="18" t="s">
        <v>1349</v>
      </c>
      <c r="AX1595" s="19" t="s">
        <v>6296</v>
      </c>
      <c r="AY1595" s="17">
        <v>83</v>
      </c>
      <c r="AZ1595" s="14" t="s">
        <v>276</v>
      </c>
      <c r="BA1595" s="20" t="str">
        <f t="shared" si="1969"/>
        <v>25033000000117935583</v>
      </c>
      <c r="BB1595" s="31">
        <f t="shared" si="1970"/>
        <v>20</v>
      </c>
      <c r="BC1595" s="22" t="s">
        <v>6297</v>
      </c>
      <c r="BD1595" s="23" t="s">
        <v>115</v>
      </c>
      <c r="BF1595" s="8"/>
      <c r="BG1595" s="32">
        <v>51064551</v>
      </c>
      <c r="BH1595" s="32">
        <v>51064623</v>
      </c>
      <c r="BI1595" s="32"/>
      <c r="BJ1595" t="s">
        <v>714</v>
      </c>
      <c r="BK1595" s="14" t="str">
        <f t="shared" si="2016"/>
        <v>B-P6 AR</v>
      </c>
      <c r="BL1595" s="14" t="s">
        <v>595</v>
      </c>
      <c r="BM1595" s="25"/>
      <c r="BN1595" s="26" t="str">
        <f t="shared" si="2022"/>
        <v>25033000000117935583</v>
      </c>
      <c r="BO1595" s="27" t="str">
        <f t="shared" si="2023"/>
        <v>KHEDHRI KARIMA</v>
      </c>
      <c r="BP1595" s="26">
        <f t="shared" si="2024"/>
        <v>1597</v>
      </c>
      <c r="BQ1595" s="28"/>
    </row>
    <row r="1596" spans="1:69" x14ac:dyDescent="0.25">
      <c r="A1596" t="str">
        <f>VLOOKUP(B1596,[2]RH!$B:$BV,72,0)</f>
        <v>Non-Actif</v>
      </c>
      <c r="B1596" s="6">
        <v>1598</v>
      </c>
      <c r="C1596" s="7" t="s">
        <v>168</v>
      </c>
      <c r="D1596" s="7" t="s">
        <v>6298</v>
      </c>
      <c r="E1596" s="7" t="s">
        <v>67</v>
      </c>
      <c r="F1596" s="7" t="s">
        <v>118</v>
      </c>
      <c r="G1596" s="7" t="s">
        <v>220</v>
      </c>
      <c r="H1596" s="80">
        <v>965</v>
      </c>
      <c r="I1596" s="7" t="s">
        <v>280</v>
      </c>
      <c r="J1596" s="7" t="s">
        <v>281</v>
      </c>
      <c r="K1596" s="7" t="s">
        <v>146</v>
      </c>
      <c r="L1596" s="7" t="s">
        <v>90</v>
      </c>
      <c r="M1596" s="7" t="str">
        <f t="shared" si="2031"/>
        <v>Couturière</v>
      </c>
      <c r="N1596" s="8">
        <v>45181</v>
      </c>
      <c r="P1596" s="7">
        <f t="shared" ca="1" si="2012"/>
        <v>-371</v>
      </c>
      <c r="Q1596" s="8">
        <v>45321</v>
      </c>
      <c r="R1596" s="7" t="s">
        <v>161</v>
      </c>
      <c r="S1596" s="7"/>
      <c r="T1596" s="9" t="s">
        <v>156</v>
      </c>
      <c r="U1596" s="7" t="str">
        <f t="shared" si="1960"/>
        <v>Contractuel</v>
      </c>
      <c r="V1596" s="8">
        <v>45292</v>
      </c>
      <c r="W1596" s="8">
        <v>45351</v>
      </c>
      <c r="X1596" s="8"/>
      <c r="Y1596" s="8"/>
      <c r="Z1596" s="8">
        <v>45181</v>
      </c>
      <c r="AA1596" s="7">
        <f t="shared" si="1961"/>
        <v>9</v>
      </c>
      <c r="AB1596" s="7">
        <f t="shared" si="1962"/>
        <v>2023</v>
      </c>
      <c r="AC1596" s="7">
        <f t="shared" si="1963"/>
        <v>2027</v>
      </c>
      <c r="AD1596" s="10" t="e">
        <f t="shared" ref="AD1596:AD1659" ca="1" si="2035">IF(#REF!="Non",(DAYS360(N1596,Q1596)/360),(DAYS360(N1596,TODAY())/360))</f>
        <v>#REF!</v>
      </c>
      <c r="AE1596" s="10" t="e">
        <f t="shared" ca="1" si="1965"/>
        <v>#REF!</v>
      </c>
      <c r="AF1596" s="8">
        <v>31744</v>
      </c>
      <c r="AG1596" s="11">
        <f t="shared" ca="1" si="1966"/>
        <v>38.295890410958904</v>
      </c>
      <c r="AH1596" s="10" t="str">
        <f t="shared" ca="1" si="1967"/>
        <v>&gt;35&lt; 45</v>
      </c>
      <c r="AI1596" s="12">
        <v>16241387</v>
      </c>
      <c r="AJ1596" s="13" t="s">
        <v>106</v>
      </c>
      <c r="AK1596" s="12" t="s">
        <v>6299</v>
      </c>
      <c r="AL1596" s="8">
        <v>42468</v>
      </c>
      <c r="AM1596" s="7" t="s">
        <v>108</v>
      </c>
      <c r="AN1596" s="7" t="s">
        <v>76</v>
      </c>
      <c r="AO1596">
        <v>1</v>
      </c>
      <c r="AQ1596" s="14">
        <v>3</v>
      </c>
      <c r="AR1596" s="14">
        <v>1</v>
      </c>
      <c r="AS1596" s="15">
        <f t="shared" si="1968"/>
        <v>45546.25</v>
      </c>
      <c r="AT1596" s="14" t="s">
        <v>163</v>
      </c>
      <c r="AU1596" s="12">
        <v>3.5</v>
      </c>
      <c r="AV1596" s="17">
        <v>17</v>
      </c>
      <c r="AW1596" s="18" t="s">
        <v>201</v>
      </c>
      <c r="AX1596" s="19" t="s">
        <v>6300</v>
      </c>
      <c r="AY1596" s="17">
        <v>35</v>
      </c>
      <c r="AZ1596" s="14" t="s">
        <v>203</v>
      </c>
      <c r="BA1596" s="20" t="str">
        <f t="shared" si="1969"/>
        <v>17001000000331192235</v>
      </c>
      <c r="BB1596" s="31">
        <f t="shared" si="1970"/>
        <v>20</v>
      </c>
      <c r="BC1596" s="22" t="s">
        <v>6301</v>
      </c>
      <c r="BD1596" s="23" t="s">
        <v>341</v>
      </c>
      <c r="BF1596" s="8"/>
      <c r="BG1596" s="32">
        <v>25021704</v>
      </c>
      <c r="BH1596" s="32">
        <v>53631847</v>
      </c>
      <c r="BI1596" s="32"/>
      <c r="BK1596" s="14" t="str">
        <f t="shared" si="2016"/>
        <v>B-965</v>
      </c>
      <c r="BL1596" s="14" t="s">
        <v>595</v>
      </c>
      <c r="BM1596" s="25"/>
      <c r="BN1596" s="26" t="str">
        <f t="shared" si="2022"/>
        <v>17001000000331192235</v>
      </c>
      <c r="BO1596" s="27" t="str">
        <f t="shared" si="2023"/>
        <v>HOMRANI MARIEM</v>
      </c>
      <c r="BP1596" s="26">
        <f t="shared" si="2024"/>
        <v>1598</v>
      </c>
      <c r="BQ1596" s="28"/>
    </row>
    <row r="1597" spans="1:69" x14ac:dyDescent="0.25">
      <c r="A1597" t="str">
        <f>VLOOKUP(B1597,[2]RH!$B:$BV,72,0)</f>
        <v>Non-Actif</v>
      </c>
      <c r="B1597" s="6">
        <v>1599</v>
      </c>
      <c r="C1597" s="7" t="s">
        <v>168</v>
      </c>
      <c r="D1597" s="7" t="s">
        <v>2688</v>
      </c>
      <c r="E1597" s="7" t="s">
        <v>67</v>
      </c>
      <c r="F1597" s="7" t="s">
        <v>118</v>
      </c>
      <c r="G1597" s="7" t="s">
        <v>220</v>
      </c>
      <c r="H1597" s="80" t="s">
        <v>225</v>
      </c>
      <c r="I1597" s="7" t="s">
        <v>614</v>
      </c>
      <c r="J1597" s="7" t="s">
        <v>281</v>
      </c>
      <c r="K1597" s="7" t="s">
        <v>146</v>
      </c>
      <c r="L1597" s="7" t="s">
        <v>90</v>
      </c>
      <c r="M1597" s="7" t="str">
        <f t="shared" si="2031"/>
        <v>Couturière</v>
      </c>
      <c r="N1597" s="8">
        <v>45170</v>
      </c>
      <c r="P1597" s="7">
        <f t="shared" ca="1" si="2012"/>
        <v>-492</v>
      </c>
      <c r="Q1597" s="8">
        <v>45200</v>
      </c>
      <c r="R1597" s="7"/>
      <c r="S1597" s="7"/>
      <c r="T1597" s="9" t="s">
        <v>156</v>
      </c>
      <c r="U1597" s="7" t="str">
        <f t="shared" si="1960"/>
        <v>Contractuel</v>
      </c>
      <c r="V1597" s="8">
        <v>45200</v>
      </c>
      <c r="W1597" s="8">
        <v>45230</v>
      </c>
      <c r="X1597" s="8"/>
      <c r="Y1597" s="8"/>
      <c r="Z1597" s="8">
        <v>45170</v>
      </c>
      <c r="AA1597" s="7">
        <f t="shared" si="1961"/>
        <v>9</v>
      </c>
      <c r="AB1597" s="7">
        <f t="shared" si="1962"/>
        <v>2023</v>
      </c>
      <c r="AC1597" s="7">
        <f t="shared" si="1963"/>
        <v>2027</v>
      </c>
      <c r="AD1597" s="10" t="e">
        <f t="shared" ref="AD1597:AD1660" ca="1" si="2036">IF(#REF!="Non",(DAYS360(N1597,Q1597)/360),(DAYS360(N1597,TODAY())/360))</f>
        <v>#REF!</v>
      </c>
      <c r="AE1597" s="10" t="e">
        <f t="shared" ca="1" si="1965"/>
        <v>#REF!</v>
      </c>
      <c r="AF1597" s="8">
        <v>27758</v>
      </c>
      <c r="AG1597" s="11">
        <f t="shared" ca="1" si="1966"/>
        <v>49.216438356164382</v>
      </c>
      <c r="AH1597" s="10" t="str">
        <f t="shared" ca="1" si="1967"/>
        <v>&gt;45&lt; 55</v>
      </c>
      <c r="AI1597" s="12">
        <v>12289676</v>
      </c>
      <c r="AJ1597" s="13" t="s">
        <v>79</v>
      </c>
      <c r="AK1597" s="12" t="s">
        <v>2689</v>
      </c>
      <c r="AL1597" s="8">
        <v>37200</v>
      </c>
      <c r="AM1597" s="7" t="s">
        <v>108</v>
      </c>
      <c r="AN1597" s="7" t="s">
        <v>76</v>
      </c>
      <c r="AQ1597" s="14">
        <v>3</v>
      </c>
      <c r="AR1597" s="14">
        <v>1</v>
      </c>
      <c r="AS1597" s="15">
        <f t="shared" si="1968"/>
        <v>45535.25</v>
      </c>
      <c r="AT1597" s="14" t="s">
        <v>163</v>
      </c>
      <c r="AU1597" s="12">
        <v>3.5</v>
      </c>
      <c r="AV1597" s="17" t="s">
        <v>150</v>
      </c>
      <c r="AW1597" s="18">
        <v>50300</v>
      </c>
      <c r="AX1597" s="19">
        <v>73121646108</v>
      </c>
      <c r="AY1597" s="17">
        <v>68</v>
      </c>
      <c r="AZ1597" s="14" t="s">
        <v>174</v>
      </c>
      <c r="BA1597" s="20" t="str">
        <f t="shared" si="1969"/>
        <v>07503007312164610868</v>
      </c>
      <c r="BB1597" s="31">
        <f t="shared" si="1970"/>
        <v>20</v>
      </c>
      <c r="BC1597" s="22" t="s">
        <v>5233</v>
      </c>
      <c r="BD1597" s="23" t="s">
        <v>115</v>
      </c>
      <c r="BF1597" s="8"/>
      <c r="BG1597" s="32">
        <v>55999225</v>
      </c>
      <c r="BH1597" s="32"/>
      <c r="BI1597" s="32"/>
      <c r="BK1597" s="14" t="str">
        <f t="shared" si="2016"/>
        <v>B-P6 AV</v>
      </c>
      <c r="BL1597" s="14" t="s">
        <v>595</v>
      </c>
      <c r="BM1597" s="25"/>
      <c r="BN1597" s="26" t="str">
        <f t="shared" si="2022"/>
        <v>07503007312164610868</v>
      </c>
      <c r="BO1597" s="27" t="str">
        <f t="shared" si="2023"/>
        <v>KHAMESSI ISMAHEN</v>
      </c>
      <c r="BP1597" s="26">
        <f t="shared" si="2024"/>
        <v>1599</v>
      </c>
      <c r="BQ1597" s="28"/>
    </row>
    <row r="1598" spans="1:69" x14ac:dyDescent="0.25">
      <c r="A1598" t="str">
        <f>VLOOKUP(B1598,[2]RH!$B:$BV,72,0)</f>
        <v>Non-Actif</v>
      </c>
      <c r="B1598" s="6">
        <v>1600</v>
      </c>
      <c r="C1598" s="7" t="s">
        <v>2259</v>
      </c>
      <c r="D1598" s="7" t="s">
        <v>1495</v>
      </c>
      <c r="E1598" s="7" t="s">
        <v>67</v>
      </c>
      <c r="F1598" s="7" t="s">
        <v>118</v>
      </c>
      <c r="G1598" s="7" t="s">
        <v>220</v>
      </c>
      <c r="H1598" s="7" t="s">
        <v>562</v>
      </c>
      <c r="I1598" s="7" t="s">
        <v>579</v>
      </c>
      <c r="J1598" s="7" t="s">
        <v>281</v>
      </c>
      <c r="K1598" s="7" t="s">
        <v>146</v>
      </c>
      <c r="L1598" s="7" t="s">
        <v>90</v>
      </c>
      <c r="M1598" s="7" t="str">
        <f t="shared" si="2031"/>
        <v>Couturière</v>
      </c>
      <c r="N1598" s="8">
        <v>45173</v>
      </c>
      <c r="P1598" s="7">
        <f t="shared" ca="1" si="2012"/>
        <v>-523</v>
      </c>
      <c r="Q1598" s="8">
        <v>45204</v>
      </c>
      <c r="R1598" s="7" t="s">
        <v>6302</v>
      </c>
      <c r="S1598" s="7"/>
      <c r="T1598" s="9" t="s">
        <v>156</v>
      </c>
      <c r="U1598" s="7" t="str">
        <f t="shared" si="1960"/>
        <v>Contractuel</v>
      </c>
      <c r="V1598" s="8">
        <v>45173</v>
      </c>
      <c r="W1598" s="8">
        <v>45199</v>
      </c>
      <c r="X1598" s="8"/>
      <c r="Y1598" s="8"/>
      <c r="Z1598" s="8">
        <v>45173</v>
      </c>
      <c r="AA1598" s="7">
        <f t="shared" si="1961"/>
        <v>9</v>
      </c>
      <c r="AB1598" s="7">
        <f t="shared" si="1962"/>
        <v>2023</v>
      </c>
      <c r="AC1598" s="7">
        <f t="shared" si="1963"/>
        <v>2027</v>
      </c>
      <c r="AD1598" s="10" t="e">
        <f t="shared" ref="AD1598:AD1661" ca="1" si="2037">IF(#REF!="Non",(DAYS360(N1598,Q1598)/360),(DAYS360(N1598,TODAY())/360))</f>
        <v>#REF!</v>
      </c>
      <c r="AE1598" s="10" t="e">
        <f t="shared" ca="1" si="1965"/>
        <v>#REF!</v>
      </c>
      <c r="AF1598" s="8">
        <v>32714</v>
      </c>
      <c r="AG1598" s="11">
        <f t="shared" ca="1" si="1966"/>
        <v>35.638356164383559</v>
      </c>
      <c r="AH1598" s="10" t="str">
        <f t="shared" ca="1" si="1967"/>
        <v>&gt;35&lt; 45</v>
      </c>
      <c r="AI1598" s="12"/>
      <c r="AJ1598" s="13"/>
      <c r="AK1598" s="12" t="s">
        <v>6303</v>
      </c>
      <c r="AL1598" s="8">
        <v>42248</v>
      </c>
      <c r="AM1598" s="7" t="s">
        <v>108</v>
      </c>
      <c r="AN1598" s="7" t="s">
        <v>109</v>
      </c>
      <c r="AQ1598" s="14">
        <v>3</v>
      </c>
      <c r="AR1598" s="14">
        <v>1</v>
      </c>
      <c r="AS1598" s="15">
        <f t="shared" si="1968"/>
        <v>45538.25</v>
      </c>
      <c r="AT1598" s="14" t="s">
        <v>163</v>
      </c>
      <c r="AU1598" s="12">
        <v>3.5</v>
      </c>
      <c r="AV1598" s="17">
        <v>17</v>
      </c>
      <c r="AW1598" s="18">
        <v>53594</v>
      </c>
      <c r="AX1598" s="19" t="s">
        <v>6304</v>
      </c>
      <c r="AY1598" s="17">
        <v>54</v>
      </c>
      <c r="AZ1598" s="14" t="s">
        <v>203</v>
      </c>
      <c r="BA1598" s="20" t="str">
        <f t="shared" si="1969"/>
        <v>17535940174327491854</v>
      </c>
      <c r="BB1598" s="31">
        <f t="shared" si="1970"/>
        <v>20</v>
      </c>
      <c r="BC1598" s="22" t="s">
        <v>6301</v>
      </c>
      <c r="BD1598" s="23" t="s">
        <v>341</v>
      </c>
      <c r="BF1598" s="8"/>
      <c r="BG1598" s="32">
        <v>27450608</v>
      </c>
      <c r="BH1598" s="32"/>
      <c r="BI1598" s="32"/>
      <c r="BK1598" s="14" t="str">
        <f t="shared" si="2016"/>
        <v>B-P6 AR</v>
      </c>
      <c r="BL1598" s="14" t="s">
        <v>595</v>
      </c>
      <c r="BM1598" s="25"/>
      <c r="BN1598" s="26" t="str">
        <f t="shared" si="2022"/>
        <v>17535940174327491854</v>
      </c>
      <c r="BO1598" s="27" t="str">
        <f t="shared" si="2023"/>
        <v>ABIDI RIM</v>
      </c>
      <c r="BP1598" s="26">
        <f t="shared" si="2024"/>
        <v>1600</v>
      </c>
      <c r="BQ1598" s="28"/>
    </row>
    <row r="1599" spans="1:69" x14ac:dyDescent="0.25">
      <c r="A1599" t="str">
        <f>VLOOKUP(B1599,[2]RH!$B:$BV,72,0)</f>
        <v>si</v>
      </c>
      <c r="B1599" s="6">
        <v>1601</v>
      </c>
      <c r="C1599" s="7" t="s">
        <v>2259</v>
      </c>
      <c r="D1599" s="7" t="s">
        <v>6305</v>
      </c>
      <c r="E1599" s="7" t="s">
        <v>67</v>
      </c>
      <c r="F1599" s="7" t="s">
        <v>118</v>
      </c>
      <c r="G1599" s="7" t="s">
        <v>220</v>
      </c>
      <c r="H1599" s="7" t="s">
        <v>562</v>
      </c>
      <c r="I1599" s="7" t="s">
        <v>579</v>
      </c>
      <c r="J1599" s="7" t="s">
        <v>281</v>
      </c>
      <c r="K1599" s="7" t="s">
        <v>146</v>
      </c>
      <c r="L1599" s="7" t="s">
        <v>90</v>
      </c>
      <c r="M1599" s="7" t="str">
        <f t="shared" si="2031"/>
        <v>Couturière</v>
      </c>
      <c r="N1599" s="8">
        <v>45173</v>
      </c>
      <c r="P1599" s="7">
        <f t="shared" ca="1" si="2012"/>
        <v>25</v>
      </c>
      <c r="Q1599" s="8"/>
      <c r="R1599" s="7"/>
      <c r="S1599" s="7"/>
      <c r="T1599" s="9" t="s">
        <v>156</v>
      </c>
      <c r="U1599" s="7" t="str">
        <f t="shared" si="1960"/>
        <v>Contractuel</v>
      </c>
      <c r="V1599" s="8">
        <v>45689</v>
      </c>
      <c r="W1599" s="8">
        <f>VLOOKUP(B1599,[1]BASE!$A:$Q,17,0)</f>
        <v>45747</v>
      </c>
      <c r="X1599" s="8"/>
      <c r="Y1599" s="8"/>
      <c r="Z1599" s="8">
        <v>45173</v>
      </c>
      <c r="AA1599" s="7">
        <f t="shared" si="1961"/>
        <v>9</v>
      </c>
      <c r="AB1599" s="7">
        <f t="shared" si="1962"/>
        <v>2023</v>
      </c>
      <c r="AC1599" s="7">
        <f t="shared" si="1963"/>
        <v>2027</v>
      </c>
      <c r="AD1599" s="10" t="e">
        <f t="shared" ref="AD1599:AD1662" ca="1" si="2038">IF(#REF!="Non",(DAYS360(N1599,Q1599)/360),(DAYS360(N1599,TODAY())/360))</f>
        <v>#REF!</v>
      </c>
      <c r="AE1599" s="10" t="e">
        <f t="shared" ca="1" si="1965"/>
        <v>#REF!</v>
      </c>
      <c r="AF1599" s="8">
        <v>35705</v>
      </c>
      <c r="AG1599" s="11">
        <f t="shared" ca="1" si="1966"/>
        <v>27.443835616438356</v>
      </c>
      <c r="AH1599" s="10" t="str">
        <f t="shared" ca="1" si="1967"/>
        <v>&gt;25&lt; 35</v>
      </c>
      <c r="AI1599" s="12">
        <v>16927816</v>
      </c>
      <c r="AJ1599" s="40" t="s">
        <v>213</v>
      </c>
      <c r="AK1599" s="12" t="s">
        <v>6306</v>
      </c>
      <c r="AL1599" s="8">
        <v>42871</v>
      </c>
      <c r="AM1599" s="7" t="s">
        <v>108</v>
      </c>
      <c r="AN1599" s="7" t="s">
        <v>109</v>
      </c>
      <c r="AQ1599">
        <v>3</v>
      </c>
      <c r="AR1599" s="14">
        <v>2</v>
      </c>
      <c r="AS1599" s="15">
        <f t="shared" si="1968"/>
        <v>45903.5</v>
      </c>
      <c r="AT1599" s="14" t="s">
        <v>163</v>
      </c>
      <c r="AU1599" s="12">
        <v>3.5</v>
      </c>
      <c r="AV1599" s="17">
        <v>17</v>
      </c>
      <c r="AW1599" s="18" t="s">
        <v>201</v>
      </c>
      <c r="AX1599" s="19" t="s">
        <v>6307</v>
      </c>
      <c r="AY1599" s="17">
        <v>40</v>
      </c>
      <c r="AZ1599" s="14" t="s">
        <v>203</v>
      </c>
      <c r="BA1599" s="20" t="str">
        <f t="shared" si="1969"/>
        <v>17001000000292330640</v>
      </c>
      <c r="BB1599" s="31">
        <f t="shared" si="1970"/>
        <v>20</v>
      </c>
      <c r="BC1599" s="22" t="s">
        <v>5268</v>
      </c>
      <c r="BD1599" s="23" t="s">
        <v>341</v>
      </c>
      <c r="BF1599" s="8"/>
      <c r="BG1599" s="32">
        <v>24157191</v>
      </c>
      <c r="BH1599" s="32">
        <v>26976612</v>
      </c>
      <c r="BI1599" s="32"/>
      <c r="BJ1599" s="14" t="s">
        <v>371</v>
      </c>
      <c r="BK1599" s="14" t="str">
        <f t="shared" si="2016"/>
        <v>B-P6 AR</v>
      </c>
      <c r="BL1599" s="14" t="s">
        <v>595</v>
      </c>
      <c r="BM1599" s="25"/>
      <c r="BN1599" s="26" t="str">
        <f t="shared" si="2022"/>
        <v>17001000000292330640</v>
      </c>
      <c r="BO1599" s="27" t="str">
        <f t="shared" si="2023"/>
        <v>AMDOUNI KHAOULA</v>
      </c>
      <c r="BP1599" s="26">
        <f t="shared" si="2024"/>
        <v>1601</v>
      </c>
      <c r="BQ1599" s="28"/>
    </row>
    <row r="1600" spans="1:69" x14ac:dyDescent="0.25">
      <c r="A1600" t="str">
        <f>VLOOKUP(B1600,[2]RH!$B:$BV,72,0)</f>
        <v>si</v>
      </c>
      <c r="B1600" s="6">
        <v>1602</v>
      </c>
      <c r="C1600" s="7" t="s">
        <v>2259</v>
      </c>
      <c r="D1600" s="7" t="s">
        <v>6308</v>
      </c>
      <c r="E1600" s="7" t="s">
        <v>67</v>
      </c>
      <c r="F1600" s="7" t="s">
        <v>118</v>
      </c>
      <c r="G1600" s="7" t="s">
        <v>220</v>
      </c>
      <c r="H1600" s="7" t="s">
        <v>562</v>
      </c>
      <c r="I1600" s="7" t="s">
        <v>579</v>
      </c>
      <c r="J1600" s="7" t="s">
        <v>281</v>
      </c>
      <c r="K1600" s="7" t="s">
        <v>146</v>
      </c>
      <c r="L1600" s="7" t="s">
        <v>90</v>
      </c>
      <c r="M1600" s="7" t="str">
        <f t="shared" si="2031"/>
        <v>Couturière</v>
      </c>
      <c r="N1600" s="8">
        <v>45173</v>
      </c>
      <c r="P1600" s="7">
        <f t="shared" ca="1" si="2012"/>
        <v>25</v>
      </c>
      <c r="Q1600" s="8"/>
      <c r="R1600" s="7"/>
      <c r="S1600" s="7"/>
      <c r="T1600" s="9" t="s">
        <v>156</v>
      </c>
      <c r="U1600" s="7" t="str">
        <f t="shared" si="1960"/>
        <v>Contractuel</v>
      </c>
      <c r="V1600" s="8">
        <v>45689</v>
      </c>
      <c r="W1600" s="8">
        <f>VLOOKUP(B1600,[1]BASE!$A:$Q,17,0)</f>
        <v>45747</v>
      </c>
      <c r="X1600" s="8"/>
      <c r="Y1600" s="8"/>
      <c r="Z1600" s="8">
        <v>45173</v>
      </c>
      <c r="AA1600" s="7">
        <f t="shared" si="1961"/>
        <v>9</v>
      </c>
      <c r="AB1600" s="7">
        <f t="shared" si="1962"/>
        <v>2023</v>
      </c>
      <c r="AC1600" s="7">
        <f t="shared" si="1963"/>
        <v>2027</v>
      </c>
      <c r="AD1600" s="10" t="e">
        <f t="shared" ref="AD1600:AD1663" ca="1" si="2039">IF(#REF!="Non",(DAYS360(N1600,Q1600)/360),(DAYS360(N1600,TODAY())/360))</f>
        <v>#REF!</v>
      </c>
      <c r="AE1600" s="10" t="e">
        <f t="shared" ca="1" si="1965"/>
        <v>#REF!</v>
      </c>
      <c r="AF1600" s="8">
        <v>35280</v>
      </c>
      <c r="AG1600" s="11">
        <f t="shared" ca="1" si="1966"/>
        <v>28.608219178082191</v>
      </c>
      <c r="AH1600" s="10" t="str">
        <f t="shared" ca="1" si="1967"/>
        <v>&gt;25&lt; 35</v>
      </c>
      <c r="AI1600" s="12">
        <v>17219284</v>
      </c>
      <c r="AJ1600" s="13" t="s">
        <v>92</v>
      </c>
      <c r="AK1600" s="12" t="s">
        <v>6309</v>
      </c>
      <c r="AL1600" s="8">
        <v>43238</v>
      </c>
      <c r="AM1600" s="7" t="s">
        <v>108</v>
      </c>
      <c r="AN1600" s="7" t="s">
        <v>109</v>
      </c>
      <c r="AQ1600">
        <v>3</v>
      </c>
      <c r="AR1600" s="14">
        <v>2</v>
      </c>
      <c r="AS1600" s="15">
        <f t="shared" si="1968"/>
        <v>45903.5</v>
      </c>
      <c r="AT1600" s="14" t="s">
        <v>163</v>
      </c>
      <c r="AU1600" s="12">
        <v>3.5</v>
      </c>
      <c r="AV1600" s="17">
        <v>17</v>
      </c>
      <c r="AW1600" s="18" t="s">
        <v>201</v>
      </c>
      <c r="AX1600" s="19" t="s">
        <v>6310</v>
      </c>
      <c r="AY1600" s="17">
        <v>69</v>
      </c>
      <c r="AZ1600" s="14" t="s">
        <v>203</v>
      </c>
      <c r="BA1600" s="20" t="str">
        <f t="shared" si="1969"/>
        <v>17001000000330544469</v>
      </c>
      <c r="BB1600" s="31">
        <f t="shared" si="1970"/>
        <v>20</v>
      </c>
      <c r="BC1600" s="95" t="s">
        <v>1286</v>
      </c>
      <c r="BD1600" s="23" t="s">
        <v>115</v>
      </c>
      <c r="BF1600" s="8"/>
      <c r="BG1600" s="32">
        <v>50499301</v>
      </c>
      <c r="BH1600" s="32">
        <v>25682496</v>
      </c>
      <c r="BI1600" s="32"/>
      <c r="BJ1600" s="95" t="s">
        <v>1286</v>
      </c>
      <c r="BK1600" s="14" t="str">
        <f t="shared" si="2016"/>
        <v>B-P6 AR</v>
      </c>
      <c r="BL1600" s="14" t="s">
        <v>595</v>
      </c>
      <c r="BM1600" s="25"/>
      <c r="BN1600" s="26" t="str">
        <f t="shared" si="2022"/>
        <v>17001000000330544469</v>
      </c>
      <c r="BO1600" s="27" t="str">
        <f t="shared" si="2023"/>
        <v>GHARBI AMENI</v>
      </c>
      <c r="BP1600" s="26">
        <f t="shared" si="2024"/>
        <v>1602</v>
      </c>
      <c r="BQ1600" s="28"/>
    </row>
    <row r="1601" spans="1:69" x14ac:dyDescent="0.25">
      <c r="A1601" t="str">
        <f>VLOOKUP(B1601,[2]RH!$B:$BV,72,0)</f>
        <v>si</v>
      </c>
      <c r="B1601" s="6">
        <v>1603</v>
      </c>
      <c r="C1601" s="7" t="s">
        <v>2259</v>
      </c>
      <c r="D1601" s="7" t="s">
        <v>6311</v>
      </c>
      <c r="E1601" s="7" t="s">
        <v>67</v>
      </c>
      <c r="F1601" s="7" t="s">
        <v>118</v>
      </c>
      <c r="G1601" s="7" t="s">
        <v>220</v>
      </c>
      <c r="H1601" s="7" t="s">
        <v>562</v>
      </c>
      <c r="I1601" s="7" t="s">
        <v>579</v>
      </c>
      <c r="J1601" s="7" t="s">
        <v>281</v>
      </c>
      <c r="K1601" s="7" t="s">
        <v>146</v>
      </c>
      <c r="L1601" s="7" t="s">
        <v>90</v>
      </c>
      <c r="M1601" s="7" t="str">
        <f t="shared" si="2031"/>
        <v>Couturière</v>
      </c>
      <c r="N1601" s="8">
        <v>45173</v>
      </c>
      <c r="P1601" s="7">
        <f t="shared" ca="1" si="2012"/>
        <v>25</v>
      </c>
      <c r="Q1601" s="8"/>
      <c r="R1601" s="7"/>
      <c r="S1601" s="7"/>
      <c r="T1601" s="9" t="s">
        <v>156</v>
      </c>
      <c r="U1601" s="7" t="str">
        <f t="shared" si="1960"/>
        <v>Contractuel</v>
      </c>
      <c r="V1601" s="8">
        <v>45689</v>
      </c>
      <c r="W1601" s="8">
        <f>VLOOKUP(B1601,[1]BASE!$A:$Q,17,0)</f>
        <v>45747</v>
      </c>
      <c r="X1601" s="8"/>
      <c r="Y1601" s="8"/>
      <c r="Z1601" s="8">
        <v>45173</v>
      </c>
      <c r="AA1601" s="7">
        <f t="shared" si="1961"/>
        <v>9</v>
      </c>
      <c r="AB1601" s="7">
        <f t="shared" si="1962"/>
        <v>2023</v>
      </c>
      <c r="AC1601" s="7">
        <f t="shared" si="1963"/>
        <v>2027</v>
      </c>
      <c r="AD1601" s="10" t="e">
        <f t="shared" ref="AD1601:AD1664" ca="1" si="2040">IF(#REF!="Non",(DAYS360(N1601,Q1601)/360),(DAYS360(N1601,TODAY())/360))</f>
        <v>#REF!</v>
      </c>
      <c r="AE1601" s="10" t="e">
        <f t="shared" ca="1" si="1965"/>
        <v>#REF!</v>
      </c>
      <c r="AF1601" s="8">
        <v>36799</v>
      </c>
      <c r="AG1601" s="11">
        <f t="shared" ca="1" si="1966"/>
        <v>24.446575342465753</v>
      </c>
      <c r="AH1601" s="10" t="str">
        <f t="shared" ca="1" si="1967"/>
        <v>&lt; 25</v>
      </c>
      <c r="AI1601" s="12">
        <v>17764155</v>
      </c>
      <c r="AJ1601" s="13" t="s">
        <v>106</v>
      </c>
      <c r="AK1601" s="12" t="s">
        <v>6312</v>
      </c>
      <c r="AL1601" s="8">
        <v>44125</v>
      </c>
      <c r="AM1601" s="7" t="s">
        <v>108</v>
      </c>
      <c r="AN1601" s="7" t="s">
        <v>109</v>
      </c>
      <c r="AQ1601">
        <v>3</v>
      </c>
      <c r="AR1601" s="14">
        <v>2</v>
      </c>
      <c r="AS1601" s="15">
        <f t="shared" si="1968"/>
        <v>45903.5</v>
      </c>
      <c r="AT1601" s="14" t="s">
        <v>163</v>
      </c>
      <c r="AU1601" s="12">
        <v>3.5</v>
      </c>
      <c r="AV1601" s="17">
        <v>17</v>
      </c>
      <c r="AW1601" s="18" t="s">
        <v>201</v>
      </c>
      <c r="AX1601" s="19" t="s">
        <v>6313</v>
      </c>
      <c r="AY1601" s="17" t="s">
        <v>192</v>
      </c>
      <c r="AZ1601" s="14" t="s">
        <v>203</v>
      </c>
      <c r="BA1601" s="20" t="str">
        <f t="shared" si="1969"/>
        <v>17001000000330543402</v>
      </c>
      <c r="BB1601" s="31">
        <f t="shared" si="1970"/>
        <v>20</v>
      </c>
      <c r="BC1601" s="95" t="s">
        <v>1286</v>
      </c>
      <c r="BD1601" s="23" t="s">
        <v>115</v>
      </c>
      <c r="BF1601" s="8"/>
      <c r="BG1601" s="32">
        <v>54666371</v>
      </c>
      <c r="BH1601" s="32">
        <v>25682496</v>
      </c>
      <c r="BI1601" s="32"/>
      <c r="BJ1601" s="95" t="s">
        <v>1286</v>
      </c>
      <c r="BK1601" s="14" t="str">
        <f t="shared" si="2016"/>
        <v>B-P6 AR</v>
      </c>
      <c r="BL1601" s="14" t="s">
        <v>595</v>
      </c>
      <c r="BM1601" s="25"/>
      <c r="BN1601" s="26" t="str">
        <f t="shared" si="2022"/>
        <v>17001000000330543402</v>
      </c>
      <c r="BO1601" s="27" t="str">
        <f t="shared" si="2023"/>
        <v>GHARBI MOLKA</v>
      </c>
      <c r="BP1601" s="26">
        <f t="shared" si="2024"/>
        <v>1603</v>
      </c>
      <c r="BQ1601" s="28"/>
    </row>
    <row r="1602" spans="1:69" x14ac:dyDescent="0.25">
      <c r="A1602" t="str">
        <f>VLOOKUP(B1602,[2]RH!$B:$BV,72,0)</f>
        <v>Non-Actif</v>
      </c>
      <c r="B1602" s="6">
        <v>1604</v>
      </c>
      <c r="C1602" s="7" t="s">
        <v>100</v>
      </c>
      <c r="D1602" s="7" t="s">
        <v>6314</v>
      </c>
      <c r="E1602" s="7" t="s">
        <v>67</v>
      </c>
      <c r="F1602" s="7" t="s">
        <v>118</v>
      </c>
      <c r="G1602" s="7" t="s">
        <v>220</v>
      </c>
      <c r="H1602" s="7" t="s">
        <v>562</v>
      </c>
      <c r="I1602" s="7" t="s">
        <v>579</v>
      </c>
      <c r="J1602" s="7" t="s">
        <v>281</v>
      </c>
      <c r="K1602" s="7" t="s">
        <v>146</v>
      </c>
      <c r="L1602" s="7" t="s">
        <v>90</v>
      </c>
      <c r="M1602" s="7" t="str">
        <f t="shared" si="2031"/>
        <v>Couturière</v>
      </c>
      <c r="N1602" s="8">
        <v>45173</v>
      </c>
      <c r="P1602" s="7">
        <f t="shared" ca="1" si="2012"/>
        <v>-310</v>
      </c>
      <c r="Q1602" s="8">
        <v>45388</v>
      </c>
      <c r="R1602" s="7" t="s">
        <v>147</v>
      </c>
      <c r="S1602" s="7"/>
      <c r="T1602" s="9" t="s">
        <v>156</v>
      </c>
      <c r="U1602" s="7" t="str">
        <f t="shared" ref="U1602:U1665" si="2041">IF(T1602="CDI","Titulaire","Contractuel")</f>
        <v>Contractuel</v>
      </c>
      <c r="V1602" s="8">
        <v>45352</v>
      </c>
      <c r="W1602" s="8">
        <v>45412</v>
      </c>
      <c r="X1602" s="8"/>
      <c r="Y1602" s="8"/>
      <c r="Z1602" s="8">
        <v>45173</v>
      </c>
      <c r="AA1602" s="7">
        <f t="shared" ref="AA1602:AA1665" si="2042">MONTH(N1602)</f>
        <v>9</v>
      </c>
      <c r="AB1602" s="7">
        <f t="shared" ref="AB1602:AB1665" si="2043">IF(N1602="","",YEAR(N1602))</f>
        <v>2023</v>
      </c>
      <c r="AC1602" s="7">
        <f t="shared" ref="AC1602:AC1665" si="2044">AB1602+4</f>
        <v>2027</v>
      </c>
      <c r="AD1602" s="10" t="e">
        <f t="shared" ref="AD1602:AD1665" ca="1" si="2045">IF(#REF!="Non",(DAYS360(N1602,Q1602)/360),(DAYS360(N1602,TODAY())/360))</f>
        <v>#REF!</v>
      </c>
      <c r="AE1602" s="10" t="e">
        <f t="shared" ref="AE1602:AE1665" ca="1" si="2046">+IF(AD1602&lt;1,"&lt; 1",IF(AND(AD1602&gt;=1,AD1602&lt;2),"&lt; 2",IF(AND(AD1602&gt;=2,AD1602&lt;3),"&lt; 3",IF(AND(AD1602&gt;=3,AD1602&lt;=4),"&lt; 4",IF(AD1602&gt;4,"&gt; 4")))))</f>
        <v>#REF!</v>
      </c>
      <c r="AF1602" s="8">
        <v>36005</v>
      </c>
      <c r="AG1602" s="11">
        <f t="shared" ref="AG1602:AG1665" ca="1" si="2047">(TODAY()-AF1602)/365</f>
        <v>26.621917808219177</v>
      </c>
      <c r="AH1602" s="10" t="str">
        <f t="shared" ref="AH1602:AH1665" ca="1" si="2048">+IF(AG1602&lt;25,"&lt; 25",IF(AND(AG1602&gt;=25,AG1602&lt;35),"&gt;25&lt; 35",IF(AND(AG1602&gt;=35,AG1602&lt;45),"&gt;35&lt; 45",IF(AND(AG1602&gt;=45,AG1602&lt;=55),"&gt;45&lt; 55",IF(AG1602&gt;55,"&gt; 55")))))</f>
        <v>&gt;25&lt; 35</v>
      </c>
      <c r="AI1602" s="12"/>
      <c r="AJ1602" s="13"/>
      <c r="AK1602" s="12" t="s">
        <v>6315</v>
      </c>
      <c r="AL1602" s="8">
        <v>44854</v>
      </c>
      <c r="AM1602" s="7" t="s">
        <v>108</v>
      </c>
      <c r="AN1602" s="7" t="s">
        <v>109</v>
      </c>
      <c r="AQ1602" s="14">
        <v>3</v>
      </c>
      <c r="AR1602" s="14">
        <v>1</v>
      </c>
      <c r="AS1602" s="15">
        <f t="shared" ref="AS1602:AS1665" si="2049">N1602+(365.25*AR1602)</f>
        <v>45538.25</v>
      </c>
      <c r="AT1602" s="14" t="s">
        <v>163</v>
      </c>
      <c r="AU1602" s="12">
        <v>3.5</v>
      </c>
      <c r="AV1602" s="17" t="s">
        <v>82</v>
      </c>
      <c r="AW1602" s="18">
        <v>23013</v>
      </c>
      <c r="AX1602" s="19">
        <v>80101107177</v>
      </c>
      <c r="AY1602" s="17">
        <v>31</v>
      </c>
      <c r="AZ1602" s="14" t="s">
        <v>2953</v>
      </c>
      <c r="BA1602" s="20" t="str">
        <f t="shared" ref="BA1602:BA1665" si="2050">CONCATENATE(AV1602,AW1602,AX1602,AY1602)</f>
        <v>03230138010110717731</v>
      </c>
      <c r="BB1602" s="31">
        <f t="shared" ref="BB1602:BB1665" si="2051">LEN(BA1602)</f>
        <v>20</v>
      </c>
      <c r="BC1602" s="22" t="s">
        <v>4109</v>
      </c>
      <c r="BD1602" s="23" t="s">
        <v>341</v>
      </c>
      <c r="BF1602" s="8"/>
      <c r="BG1602" s="32">
        <v>50640961</v>
      </c>
      <c r="BH1602" s="32">
        <v>25355411</v>
      </c>
      <c r="BI1602" s="32"/>
      <c r="BJ1602" t="s">
        <v>4109</v>
      </c>
      <c r="BK1602" s="14" t="str">
        <f t="shared" si="2016"/>
        <v>B-P6 AR</v>
      </c>
      <c r="BL1602" s="14" t="s">
        <v>595</v>
      </c>
      <c r="BM1602" s="25"/>
      <c r="BN1602" s="26" t="str">
        <f t="shared" si="2022"/>
        <v>03230138010110717731</v>
      </c>
      <c r="BO1602" s="27" t="str">
        <f t="shared" si="2023"/>
        <v>AZIZI ICHRAK</v>
      </c>
      <c r="BP1602" s="26">
        <f t="shared" si="2024"/>
        <v>1604</v>
      </c>
      <c r="BQ1602" s="28"/>
    </row>
    <row r="1603" spans="1:69" x14ac:dyDescent="0.25">
      <c r="A1603" t="str">
        <f>VLOOKUP(B1603,[2]RH!$B:$BV,72,0)</f>
        <v>si</v>
      </c>
      <c r="B1603" s="6">
        <v>1605</v>
      </c>
      <c r="C1603" s="7" t="s">
        <v>100</v>
      </c>
      <c r="D1603" s="7" t="s">
        <v>6316</v>
      </c>
      <c r="E1603" s="7" t="s">
        <v>67</v>
      </c>
      <c r="F1603" s="7" t="s">
        <v>118</v>
      </c>
      <c r="G1603" s="7" t="s">
        <v>5325</v>
      </c>
      <c r="H1603" s="80" t="s">
        <v>2398</v>
      </c>
      <c r="I1603" s="7" t="s">
        <v>2487</v>
      </c>
      <c r="J1603" s="7" t="s">
        <v>281</v>
      </c>
      <c r="K1603" s="7" t="s">
        <v>89</v>
      </c>
      <c r="L1603" s="7" t="s">
        <v>90</v>
      </c>
      <c r="M1603" s="7" t="str">
        <f t="shared" si="2031"/>
        <v>Contrôle qualité</v>
      </c>
      <c r="N1603" s="8">
        <v>45173</v>
      </c>
      <c r="P1603" s="7">
        <f t="shared" ca="1" si="2012"/>
        <v>25</v>
      </c>
      <c r="Q1603" s="8"/>
      <c r="R1603" s="7"/>
      <c r="S1603" s="7"/>
      <c r="T1603" s="9" t="s">
        <v>156</v>
      </c>
      <c r="U1603" s="7" t="str">
        <f t="shared" si="2041"/>
        <v>Contractuel</v>
      </c>
      <c r="V1603" s="8">
        <v>45689</v>
      </c>
      <c r="W1603" s="8">
        <f>VLOOKUP(B1603,[1]BASE!$A:$Q,17,0)</f>
        <v>45747</v>
      </c>
      <c r="X1603" s="8"/>
      <c r="Y1603" s="8"/>
      <c r="Z1603" s="8">
        <v>45173</v>
      </c>
      <c r="AA1603" s="7">
        <f t="shared" si="2042"/>
        <v>9</v>
      </c>
      <c r="AB1603" s="7">
        <f t="shared" si="2043"/>
        <v>2023</v>
      </c>
      <c r="AC1603" s="7">
        <f t="shared" si="2044"/>
        <v>2027</v>
      </c>
      <c r="AD1603" s="10" t="e">
        <f t="shared" ref="AD1603:AD1666" ca="1" si="2052">IF(#REF!="Non",(DAYS360(N1603,Q1603)/360),(DAYS360(N1603,TODAY())/360))</f>
        <v>#REF!</v>
      </c>
      <c r="AE1603" s="10" t="e">
        <f t="shared" ca="1" si="2046"/>
        <v>#REF!</v>
      </c>
      <c r="AF1603" s="8">
        <v>36666</v>
      </c>
      <c r="AG1603" s="11">
        <f t="shared" ca="1" si="2047"/>
        <v>24.81095890410959</v>
      </c>
      <c r="AH1603" s="10" t="str">
        <f t="shared" ca="1" si="2048"/>
        <v>&lt; 25</v>
      </c>
      <c r="AI1603" s="12">
        <v>17776075</v>
      </c>
      <c r="AJ1603" s="13" t="s">
        <v>120</v>
      </c>
      <c r="AK1603" s="12" t="s">
        <v>6317</v>
      </c>
      <c r="AL1603" s="8">
        <v>43540</v>
      </c>
      <c r="AM1603" s="7" t="s">
        <v>108</v>
      </c>
      <c r="AN1603" s="7" t="s">
        <v>109</v>
      </c>
      <c r="AQ1603">
        <v>3</v>
      </c>
      <c r="AR1603" s="14">
        <v>2</v>
      </c>
      <c r="AS1603" s="15">
        <f t="shared" si="2049"/>
        <v>45903.5</v>
      </c>
      <c r="AT1603" s="14" t="s">
        <v>163</v>
      </c>
      <c r="AU1603" s="12">
        <v>3.6629999999999998</v>
      </c>
      <c r="AV1603" s="17">
        <v>17</v>
      </c>
      <c r="AW1603" s="18">
        <v>53594</v>
      </c>
      <c r="AX1603" s="19" t="s">
        <v>6318</v>
      </c>
      <c r="AY1603" s="17">
        <v>39</v>
      </c>
      <c r="AZ1603" s="14" t="s">
        <v>203</v>
      </c>
      <c r="BA1603" s="20" t="str">
        <f t="shared" si="2050"/>
        <v>17535940171563147539</v>
      </c>
      <c r="BB1603" s="31">
        <f t="shared" si="2051"/>
        <v>20</v>
      </c>
      <c r="BC1603" s="22" t="s">
        <v>5233</v>
      </c>
      <c r="BD1603" s="23" t="s">
        <v>115</v>
      </c>
      <c r="BF1603" s="8">
        <v>45176</v>
      </c>
      <c r="BG1603" s="32">
        <v>28592937</v>
      </c>
      <c r="BH1603" s="32">
        <v>52651523</v>
      </c>
      <c r="BI1603" s="32"/>
      <c r="BJ1603" t="s">
        <v>600</v>
      </c>
      <c r="BK1603" s="14" t="str">
        <f t="shared" si="2016"/>
        <v>B-P7 AR</v>
      </c>
      <c r="BL1603" s="14" t="s">
        <v>288</v>
      </c>
      <c r="BM1603" s="25"/>
      <c r="BN1603" s="26"/>
      <c r="BO1603" s="27"/>
      <c r="BP1603" s="26"/>
      <c r="BQ1603" s="28"/>
    </row>
    <row r="1604" spans="1:69" x14ac:dyDescent="0.25">
      <c r="A1604" t="str">
        <f>VLOOKUP(B1604,[2]RH!$B:$BV,72,0)</f>
        <v>si</v>
      </c>
      <c r="B1604" s="6">
        <v>1606</v>
      </c>
      <c r="C1604" s="7" t="s">
        <v>168</v>
      </c>
      <c r="D1604" s="7" t="s">
        <v>337</v>
      </c>
      <c r="E1604" s="7" t="s">
        <v>67</v>
      </c>
      <c r="F1604" s="7" t="s">
        <v>118</v>
      </c>
      <c r="G1604" s="7" t="s">
        <v>220</v>
      </c>
      <c r="H1604" s="7" t="s">
        <v>562</v>
      </c>
      <c r="I1604" s="7" t="s">
        <v>579</v>
      </c>
      <c r="J1604" s="7" t="s">
        <v>281</v>
      </c>
      <c r="K1604" s="7" t="s">
        <v>146</v>
      </c>
      <c r="L1604" s="7" t="s">
        <v>90</v>
      </c>
      <c r="M1604" s="7" t="str">
        <f t="shared" si="2031"/>
        <v>Couturière</v>
      </c>
      <c r="N1604" s="8">
        <v>45173</v>
      </c>
      <c r="P1604" s="7">
        <f t="shared" ca="1" si="2012"/>
        <v>25</v>
      </c>
      <c r="Q1604" s="8"/>
      <c r="R1604" s="7"/>
      <c r="S1604" s="7"/>
      <c r="T1604" s="9" t="s">
        <v>156</v>
      </c>
      <c r="U1604" s="7" t="str">
        <f t="shared" si="2041"/>
        <v>Contractuel</v>
      </c>
      <c r="V1604" s="8">
        <v>45689</v>
      </c>
      <c r="W1604" s="8">
        <f>VLOOKUP(B1604,[1]BASE!$A:$Q,17,0)</f>
        <v>45747</v>
      </c>
      <c r="X1604" s="8"/>
      <c r="Y1604" s="8"/>
      <c r="Z1604" s="8">
        <v>45173</v>
      </c>
      <c r="AA1604" s="7">
        <f t="shared" si="2042"/>
        <v>9</v>
      </c>
      <c r="AB1604" s="7">
        <f t="shared" si="2043"/>
        <v>2023</v>
      </c>
      <c r="AC1604" s="7">
        <f t="shared" si="2044"/>
        <v>2027</v>
      </c>
      <c r="AD1604" s="10" t="e">
        <f t="shared" ref="AD1604:AD1667" ca="1" si="2053">IF(#REF!="Non",(DAYS360(N1604,Q1604)/360),(DAYS360(N1604,TODAY())/360))</f>
        <v>#REF!</v>
      </c>
      <c r="AE1604" s="10" t="e">
        <f t="shared" ca="1" si="2046"/>
        <v>#REF!</v>
      </c>
      <c r="AF1604" s="8">
        <v>33680</v>
      </c>
      <c r="AG1604" s="11">
        <f t="shared" ca="1" si="2047"/>
        <v>32.991780821917807</v>
      </c>
      <c r="AH1604" s="10" t="str">
        <f t="shared" ca="1" si="2048"/>
        <v>&gt;25&lt; 35</v>
      </c>
      <c r="AI1604" s="12">
        <v>16627524</v>
      </c>
      <c r="AJ1604" s="13" t="s">
        <v>170</v>
      </c>
      <c r="AK1604" s="12" t="s">
        <v>6319</v>
      </c>
      <c r="AL1604" s="8">
        <v>40368</v>
      </c>
      <c r="AM1604" s="7" t="s">
        <v>108</v>
      </c>
      <c r="AN1604" s="7" t="s">
        <v>76</v>
      </c>
      <c r="AQ1604">
        <v>3</v>
      </c>
      <c r="AR1604" s="14">
        <v>2</v>
      </c>
      <c r="AS1604" s="15">
        <f t="shared" si="2049"/>
        <v>45903.5</v>
      </c>
      <c r="AT1604" s="14" t="s">
        <v>163</v>
      </c>
      <c r="AU1604" s="12">
        <v>3.5</v>
      </c>
      <c r="AV1604" s="17">
        <v>17</v>
      </c>
      <c r="AW1604" s="18" t="s">
        <v>201</v>
      </c>
      <c r="AX1604" s="19" t="s">
        <v>6320</v>
      </c>
      <c r="AY1604" s="17" t="s">
        <v>73</v>
      </c>
      <c r="AZ1604" s="14" t="s">
        <v>203</v>
      </c>
      <c r="BA1604" s="20" t="str">
        <f t="shared" si="2050"/>
        <v>17001000000301915501</v>
      </c>
      <c r="BB1604" s="31">
        <f t="shared" si="2051"/>
        <v>20</v>
      </c>
      <c r="BC1604" s="22" t="s">
        <v>6321</v>
      </c>
      <c r="BD1604" s="23" t="s">
        <v>341</v>
      </c>
      <c r="BF1604" s="8"/>
      <c r="BG1604" s="32">
        <v>26168042</v>
      </c>
      <c r="BH1604" s="32">
        <v>26931861</v>
      </c>
      <c r="BI1604" s="32"/>
      <c r="BJ1604" t="s">
        <v>6322</v>
      </c>
      <c r="BK1604" s="14" t="str">
        <f t="shared" si="2016"/>
        <v>B-P6 AR</v>
      </c>
      <c r="BL1604" s="14" t="s">
        <v>595</v>
      </c>
      <c r="BM1604" s="25"/>
      <c r="BN1604" s="26" t="str">
        <f t="shared" ref="BN1604:BN1612" si="2054">BA1604</f>
        <v>17001000000301915501</v>
      </c>
      <c r="BO1604" s="27" t="str">
        <f t="shared" ref="BO1604:BO1612" si="2055">D1604</f>
        <v>NEFZI REFKA</v>
      </c>
      <c r="BP1604" s="26">
        <f t="shared" ref="BP1604:BP1612" si="2056">B1604</f>
        <v>1606</v>
      </c>
      <c r="BQ1604" s="28"/>
    </row>
    <row r="1605" spans="1:69" x14ac:dyDescent="0.25">
      <c r="A1605" t="str">
        <f>VLOOKUP(B1605,[2]RH!$B:$BV,72,0)</f>
        <v>Non-Actif</v>
      </c>
      <c r="B1605" s="6">
        <v>1607</v>
      </c>
      <c r="C1605" s="7" t="s">
        <v>168</v>
      </c>
      <c r="D1605" s="7" t="s">
        <v>6323</v>
      </c>
      <c r="E1605" s="7" t="s">
        <v>67</v>
      </c>
      <c r="F1605" s="7" t="s">
        <v>118</v>
      </c>
      <c r="G1605" s="7" t="s">
        <v>220</v>
      </c>
      <c r="H1605" s="7" t="s">
        <v>562</v>
      </c>
      <c r="I1605" s="7" t="s">
        <v>579</v>
      </c>
      <c r="J1605" s="7" t="s">
        <v>281</v>
      </c>
      <c r="K1605" s="7" t="s">
        <v>146</v>
      </c>
      <c r="L1605" s="7" t="s">
        <v>90</v>
      </c>
      <c r="M1605" s="7" t="str">
        <f t="shared" si="2031"/>
        <v>Couturière</v>
      </c>
      <c r="N1605" s="8">
        <v>45173</v>
      </c>
      <c r="P1605" s="7">
        <f t="shared" ca="1" si="2012"/>
        <v>-371</v>
      </c>
      <c r="Q1605" s="8">
        <v>45355</v>
      </c>
      <c r="R1605" s="7" t="s">
        <v>147</v>
      </c>
      <c r="S1605" s="7"/>
      <c r="T1605" s="9" t="s">
        <v>156</v>
      </c>
      <c r="U1605" s="7" t="str">
        <f t="shared" si="2041"/>
        <v>Contractuel</v>
      </c>
      <c r="V1605" s="8">
        <v>45292</v>
      </c>
      <c r="W1605" s="8">
        <v>45351</v>
      </c>
      <c r="X1605" s="8"/>
      <c r="Y1605" s="8"/>
      <c r="Z1605" s="8">
        <v>45173</v>
      </c>
      <c r="AA1605" s="7">
        <f t="shared" si="2042"/>
        <v>9</v>
      </c>
      <c r="AB1605" s="7">
        <f t="shared" si="2043"/>
        <v>2023</v>
      </c>
      <c r="AC1605" s="7">
        <f t="shared" si="2044"/>
        <v>2027</v>
      </c>
      <c r="AD1605" s="10" t="e">
        <f t="shared" ref="AD1605:AD1668" ca="1" si="2057">IF(#REF!="Non",(DAYS360(N1605,Q1605)/360),(DAYS360(N1605,TODAY())/360))</f>
        <v>#REF!</v>
      </c>
      <c r="AE1605" s="10" t="e">
        <f t="shared" ca="1" si="2046"/>
        <v>#REF!</v>
      </c>
      <c r="AF1605" s="8">
        <v>27887</v>
      </c>
      <c r="AG1605" s="11">
        <f t="shared" ca="1" si="2047"/>
        <v>48.863013698630134</v>
      </c>
      <c r="AH1605" s="10" t="str">
        <f t="shared" ca="1" si="2048"/>
        <v>&gt;45&lt; 55</v>
      </c>
      <c r="AI1605" s="12">
        <v>11812031</v>
      </c>
      <c r="AJ1605" s="13" t="s">
        <v>79</v>
      </c>
      <c r="AK1605" s="12" t="s">
        <v>6324</v>
      </c>
      <c r="AL1605" s="8">
        <v>45086</v>
      </c>
      <c r="AM1605" s="7" t="s">
        <v>108</v>
      </c>
      <c r="AN1605" s="7" t="s">
        <v>76</v>
      </c>
      <c r="AO1605">
        <v>3</v>
      </c>
      <c r="AQ1605" s="14">
        <v>3</v>
      </c>
      <c r="AR1605" s="14">
        <v>1</v>
      </c>
      <c r="AS1605" s="15">
        <f t="shared" si="2049"/>
        <v>45538.25</v>
      </c>
      <c r="AT1605" s="14" t="s">
        <v>163</v>
      </c>
      <c r="AU1605" s="12">
        <v>3.5</v>
      </c>
      <c r="AV1605" s="17">
        <v>17</v>
      </c>
      <c r="AW1605" s="18" t="s">
        <v>201</v>
      </c>
      <c r="AX1605" s="19" t="s">
        <v>6325</v>
      </c>
      <c r="AY1605" s="17">
        <v>39</v>
      </c>
      <c r="AZ1605" s="14" t="s">
        <v>203</v>
      </c>
      <c r="BA1605" s="20" t="str">
        <f t="shared" si="2050"/>
        <v>17001000000330496939</v>
      </c>
      <c r="BB1605" s="31">
        <f t="shared" si="2051"/>
        <v>20</v>
      </c>
      <c r="BC1605" s="22" t="s">
        <v>6326</v>
      </c>
      <c r="BD1605" s="23" t="s">
        <v>115</v>
      </c>
      <c r="BF1605" s="8">
        <v>45212</v>
      </c>
      <c r="BG1605" s="32">
        <v>20092450</v>
      </c>
      <c r="BH1605" s="32"/>
      <c r="BI1605" s="32"/>
      <c r="BJ1605" t="s">
        <v>4896</v>
      </c>
      <c r="BK1605" s="14" t="str">
        <f t="shared" si="2016"/>
        <v>B-P6 AR</v>
      </c>
      <c r="BL1605" s="14" t="s">
        <v>595</v>
      </c>
      <c r="BM1605" s="25"/>
      <c r="BN1605" s="26" t="str">
        <f t="shared" si="2054"/>
        <v>17001000000330496939</v>
      </c>
      <c r="BO1605" s="27" t="str">
        <f t="shared" si="2055"/>
        <v>MERDASSI FADHILA</v>
      </c>
      <c r="BP1605" s="26">
        <f t="shared" si="2056"/>
        <v>1607</v>
      </c>
      <c r="BQ1605" s="28"/>
    </row>
    <row r="1606" spans="1:69" x14ac:dyDescent="0.25">
      <c r="A1606" t="str">
        <f>VLOOKUP(B1606,[2]RH!$B:$BV,72,0)</f>
        <v>si</v>
      </c>
      <c r="B1606" s="6">
        <v>1608</v>
      </c>
      <c r="C1606" s="7" t="s">
        <v>168</v>
      </c>
      <c r="D1606" s="7" t="s">
        <v>6327</v>
      </c>
      <c r="E1606" s="7" t="s">
        <v>67</v>
      </c>
      <c r="F1606" s="7" t="s">
        <v>118</v>
      </c>
      <c r="G1606" s="7" t="s">
        <v>220</v>
      </c>
      <c r="H1606" s="7" t="s">
        <v>562</v>
      </c>
      <c r="I1606" s="7" t="s">
        <v>579</v>
      </c>
      <c r="J1606" s="7" t="s">
        <v>281</v>
      </c>
      <c r="K1606" s="7" t="s">
        <v>146</v>
      </c>
      <c r="L1606" s="7" t="s">
        <v>90</v>
      </c>
      <c r="M1606" s="7" t="str">
        <f t="shared" si="2031"/>
        <v>Couturière</v>
      </c>
      <c r="N1606" s="8">
        <v>45173</v>
      </c>
      <c r="P1606" s="7">
        <f t="shared" ca="1" si="2012"/>
        <v>25</v>
      </c>
      <c r="Q1606" s="8"/>
      <c r="R1606" s="7"/>
      <c r="S1606" s="7"/>
      <c r="T1606" s="9" t="s">
        <v>156</v>
      </c>
      <c r="U1606" s="7" t="str">
        <f t="shared" si="2041"/>
        <v>Contractuel</v>
      </c>
      <c r="V1606" s="8">
        <v>45689</v>
      </c>
      <c r="W1606" s="8">
        <f>VLOOKUP(B1606,[1]BASE!$A:$Q,17,0)</f>
        <v>45747</v>
      </c>
      <c r="X1606" s="8"/>
      <c r="Y1606" s="8"/>
      <c r="Z1606" s="8">
        <v>45173</v>
      </c>
      <c r="AA1606" s="7">
        <f t="shared" si="2042"/>
        <v>9</v>
      </c>
      <c r="AB1606" s="7">
        <f t="shared" si="2043"/>
        <v>2023</v>
      </c>
      <c r="AC1606" s="7">
        <f t="shared" si="2044"/>
        <v>2027</v>
      </c>
      <c r="AD1606" s="10" t="e">
        <f t="shared" ref="AD1606:AD1669" ca="1" si="2058">IF(#REF!="Non",(DAYS360(N1606,Q1606)/360),(DAYS360(N1606,TODAY())/360))</f>
        <v>#REF!</v>
      </c>
      <c r="AE1606" s="10" t="e">
        <f t="shared" ca="1" si="2046"/>
        <v>#REF!</v>
      </c>
      <c r="AF1606" s="8">
        <v>35549</v>
      </c>
      <c r="AG1606" s="11">
        <f t="shared" ca="1" si="2047"/>
        <v>27.87123287671233</v>
      </c>
      <c r="AH1606" s="10" t="str">
        <f t="shared" ca="1" si="2048"/>
        <v>&gt;25&lt; 35</v>
      </c>
      <c r="AI1606" s="12">
        <v>17323736</v>
      </c>
      <c r="AJ1606" s="13" t="s">
        <v>79</v>
      </c>
      <c r="AK1606" s="12" t="s">
        <v>6328</v>
      </c>
      <c r="AL1606" s="8">
        <v>42192</v>
      </c>
      <c r="AM1606" s="7" t="s">
        <v>108</v>
      </c>
      <c r="AN1606" s="7" t="s">
        <v>76</v>
      </c>
      <c r="AQ1606">
        <v>3</v>
      </c>
      <c r="AR1606" s="14">
        <v>2</v>
      </c>
      <c r="AS1606" s="15">
        <f t="shared" si="2049"/>
        <v>45903.5</v>
      </c>
      <c r="AT1606" s="14" t="s">
        <v>163</v>
      </c>
      <c r="AU1606" s="12">
        <v>3.5</v>
      </c>
      <c r="AV1606" s="17" t="s">
        <v>79</v>
      </c>
      <c r="AW1606" s="18" t="s">
        <v>1911</v>
      </c>
      <c r="AX1606" s="19">
        <v>10140097187</v>
      </c>
      <c r="AY1606" s="17" t="s">
        <v>192</v>
      </c>
      <c r="AZ1606" s="14" t="s">
        <v>83</v>
      </c>
      <c r="BA1606" s="20" t="str">
        <f t="shared" si="2050"/>
        <v>08020011014009718702</v>
      </c>
      <c r="BB1606" s="31">
        <f t="shared" si="2051"/>
        <v>20</v>
      </c>
      <c r="BC1606" s="22" t="s">
        <v>5810</v>
      </c>
      <c r="BD1606" s="23" t="s">
        <v>115</v>
      </c>
      <c r="BF1606" s="8"/>
      <c r="BG1606" s="32">
        <v>52609997</v>
      </c>
      <c r="BH1606" s="32">
        <v>25190053</v>
      </c>
      <c r="BI1606" s="32"/>
      <c r="BJ1606" t="s">
        <v>714</v>
      </c>
      <c r="BK1606" s="14" t="str">
        <f t="shared" si="2016"/>
        <v>B-P6 AR</v>
      </c>
      <c r="BL1606" s="14" t="s">
        <v>595</v>
      </c>
      <c r="BM1606" s="25"/>
      <c r="BN1606" s="26" t="str">
        <f t="shared" si="2054"/>
        <v>08020011014009718702</v>
      </c>
      <c r="BO1606" s="27" t="str">
        <f t="shared" si="2055"/>
        <v>BEN TALEB MEJDA</v>
      </c>
      <c r="BP1606" s="26">
        <f t="shared" si="2056"/>
        <v>1608</v>
      </c>
      <c r="BQ1606" s="28"/>
    </row>
    <row r="1607" spans="1:69" x14ac:dyDescent="0.25">
      <c r="A1607" t="str">
        <f>VLOOKUP(B1607,[2]RH!$B:$BV,72,0)</f>
        <v>si</v>
      </c>
      <c r="B1607" s="6">
        <v>1609</v>
      </c>
      <c r="C1607" s="7" t="s">
        <v>168</v>
      </c>
      <c r="D1607" s="7" t="s">
        <v>6329</v>
      </c>
      <c r="E1607" s="7" t="s">
        <v>67</v>
      </c>
      <c r="F1607" s="7" t="s">
        <v>118</v>
      </c>
      <c r="G1607" s="7" t="s">
        <v>220</v>
      </c>
      <c r="H1607" s="7" t="s">
        <v>562</v>
      </c>
      <c r="I1607" s="7" t="s">
        <v>579</v>
      </c>
      <c r="J1607" s="7" t="s">
        <v>281</v>
      </c>
      <c r="K1607" s="7" t="s">
        <v>146</v>
      </c>
      <c r="L1607" s="7" t="s">
        <v>90</v>
      </c>
      <c r="M1607" s="7" t="str">
        <f t="shared" si="2031"/>
        <v>Couturière</v>
      </c>
      <c r="N1607" s="8">
        <v>45173</v>
      </c>
      <c r="P1607" s="7">
        <f t="shared" ca="1" si="2012"/>
        <v>25</v>
      </c>
      <c r="Q1607" s="8"/>
      <c r="R1607" s="7"/>
      <c r="S1607" s="7"/>
      <c r="T1607" s="9" t="s">
        <v>156</v>
      </c>
      <c r="U1607" s="7" t="str">
        <f t="shared" si="2041"/>
        <v>Contractuel</v>
      </c>
      <c r="V1607" s="8">
        <v>45689</v>
      </c>
      <c r="W1607" s="8">
        <f>VLOOKUP(B1607,[1]BASE!$A:$Q,17,0)</f>
        <v>45747</v>
      </c>
      <c r="X1607" s="8"/>
      <c r="Y1607" s="8"/>
      <c r="Z1607" s="8">
        <v>45173</v>
      </c>
      <c r="AA1607" s="7">
        <f t="shared" si="2042"/>
        <v>9</v>
      </c>
      <c r="AB1607" s="7">
        <f t="shared" si="2043"/>
        <v>2023</v>
      </c>
      <c r="AC1607" s="7">
        <f t="shared" si="2044"/>
        <v>2027</v>
      </c>
      <c r="AD1607" s="10" t="e">
        <f t="shared" ref="AD1607:AD1670" ca="1" si="2059">IF(#REF!="Non",(DAYS360(N1607,Q1607)/360),(DAYS360(N1607,TODAY())/360))</f>
        <v>#REF!</v>
      </c>
      <c r="AE1607" s="10" t="e">
        <f t="shared" ca="1" si="2046"/>
        <v>#REF!</v>
      </c>
      <c r="AF1607" s="8">
        <v>32401</v>
      </c>
      <c r="AG1607" s="11">
        <f t="shared" ca="1" si="2047"/>
        <v>36.495890410958907</v>
      </c>
      <c r="AH1607" s="10" t="str">
        <f t="shared" ca="1" si="2048"/>
        <v>&gt;35&lt; 45</v>
      </c>
      <c r="AI1607" s="12">
        <v>16538743</v>
      </c>
      <c r="AJ1607" s="13" t="s">
        <v>82</v>
      </c>
      <c r="AK1607" s="12" t="s">
        <v>6330</v>
      </c>
      <c r="AL1607" s="8">
        <v>42044</v>
      </c>
      <c r="AM1607" s="7" t="s">
        <v>108</v>
      </c>
      <c r="AN1607" s="7" t="s">
        <v>109</v>
      </c>
      <c r="AQ1607">
        <v>3</v>
      </c>
      <c r="AR1607" s="14">
        <v>2</v>
      </c>
      <c r="AS1607" s="15">
        <f t="shared" si="2049"/>
        <v>45903.5</v>
      </c>
      <c r="AT1607" s="14" t="s">
        <v>163</v>
      </c>
      <c r="AU1607" s="12">
        <v>3.5</v>
      </c>
      <c r="AV1607" s="17" t="s">
        <v>92</v>
      </c>
      <c r="AW1607" s="18" t="s">
        <v>2036</v>
      </c>
      <c r="AX1607" s="19">
        <v>80083875591</v>
      </c>
      <c r="AY1607" s="17">
        <v>16</v>
      </c>
      <c r="AZ1607" s="14" t="s">
        <v>152</v>
      </c>
      <c r="BA1607" s="20" t="str">
        <f t="shared" si="2050"/>
        <v>04053138008387559116</v>
      </c>
      <c r="BB1607" s="31">
        <f t="shared" si="2051"/>
        <v>20</v>
      </c>
      <c r="BC1607" s="22" t="s">
        <v>6246</v>
      </c>
      <c r="BD1607" s="23" t="s">
        <v>115</v>
      </c>
      <c r="BF1607" s="8"/>
      <c r="BG1607" s="32">
        <v>20150094</v>
      </c>
      <c r="BH1607" s="32">
        <v>29007715</v>
      </c>
      <c r="BI1607" s="32"/>
      <c r="BJ1607" t="s">
        <v>714</v>
      </c>
      <c r="BK1607" s="14" t="str">
        <f t="shared" si="2016"/>
        <v>B-P6 AR</v>
      </c>
      <c r="BL1607" s="14" t="s">
        <v>595</v>
      </c>
      <c r="BM1607" s="25"/>
      <c r="BN1607" s="26" t="str">
        <f t="shared" si="2054"/>
        <v>04053138008387559116</v>
      </c>
      <c r="BO1607" s="27" t="str">
        <f t="shared" si="2055"/>
        <v>ESHILI SONIA</v>
      </c>
      <c r="BP1607" s="26">
        <f t="shared" si="2056"/>
        <v>1609</v>
      </c>
      <c r="BQ1607" s="28"/>
    </row>
    <row r="1608" spans="1:69" x14ac:dyDescent="0.25">
      <c r="A1608" t="str">
        <f>VLOOKUP(B1608,[2]RH!$B:$BV,72,0)</f>
        <v>Non-Actif</v>
      </c>
      <c r="B1608" s="6">
        <v>1610</v>
      </c>
      <c r="C1608" s="7" t="s">
        <v>65</v>
      </c>
      <c r="D1608" s="7" t="s">
        <v>6331</v>
      </c>
      <c r="E1608" s="7" t="s">
        <v>67</v>
      </c>
      <c r="F1608" s="7" t="s">
        <v>118</v>
      </c>
      <c r="G1608" s="7" t="s">
        <v>220</v>
      </c>
      <c r="H1608" s="80" t="s">
        <v>225</v>
      </c>
      <c r="I1608" s="7" t="s">
        <v>614</v>
      </c>
      <c r="J1608" s="7" t="s">
        <v>281</v>
      </c>
      <c r="K1608" s="7" t="s">
        <v>146</v>
      </c>
      <c r="L1608" s="7" t="s">
        <v>90</v>
      </c>
      <c r="M1608" s="7" t="str">
        <f t="shared" si="2031"/>
        <v>Couturière</v>
      </c>
      <c r="N1608" s="8">
        <v>45173</v>
      </c>
      <c r="P1608" s="7">
        <f t="shared" ca="1" si="2012"/>
        <v>-523</v>
      </c>
      <c r="Q1608" s="8">
        <v>45208</v>
      </c>
      <c r="R1608" s="7" t="s">
        <v>2087</v>
      </c>
      <c r="S1608" s="7"/>
      <c r="T1608" s="9" t="s">
        <v>156</v>
      </c>
      <c r="U1608" s="7" t="str">
        <f t="shared" si="2041"/>
        <v>Contractuel</v>
      </c>
      <c r="V1608" s="8">
        <v>45173</v>
      </c>
      <c r="W1608" s="8">
        <v>45199</v>
      </c>
      <c r="X1608" s="8"/>
      <c r="Y1608" s="8"/>
      <c r="Z1608" s="8">
        <v>45173</v>
      </c>
      <c r="AA1608" s="7">
        <f t="shared" si="2042"/>
        <v>9</v>
      </c>
      <c r="AB1608" s="7">
        <f t="shared" si="2043"/>
        <v>2023</v>
      </c>
      <c r="AC1608" s="7">
        <f t="shared" si="2044"/>
        <v>2027</v>
      </c>
      <c r="AD1608" s="10" t="e">
        <f t="shared" ref="AD1608:AD1671" ca="1" si="2060">IF(#REF!="Non",(DAYS360(N1608,Q1608)/360),(DAYS360(N1608,TODAY())/360))</f>
        <v>#REF!</v>
      </c>
      <c r="AE1608" s="10" t="e">
        <f t="shared" ca="1" si="2046"/>
        <v>#REF!</v>
      </c>
      <c r="AF1608" s="8">
        <v>33859</v>
      </c>
      <c r="AG1608" s="11">
        <f t="shared" ca="1" si="2047"/>
        <v>32.5013698630137</v>
      </c>
      <c r="AH1608" s="10" t="str">
        <f t="shared" ca="1" si="2048"/>
        <v>&gt;25&lt; 35</v>
      </c>
      <c r="AI1608" s="12">
        <v>17038551</v>
      </c>
      <c r="AJ1608" s="13" t="s">
        <v>92</v>
      </c>
      <c r="AK1608" s="12" t="s">
        <v>6332</v>
      </c>
      <c r="AL1608" s="8">
        <v>44908</v>
      </c>
      <c r="AM1608" s="7" t="s">
        <v>6153</v>
      </c>
      <c r="AN1608" s="7" t="s">
        <v>109</v>
      </c>
      <c r="AQ1608" s="14">
        <v>3</v>
      </c>
      <c r="AR1608" s="14">
        <v>1</v>
      </c>
      <c r="AS1608" s="15">
        <f t="shared" si="2049"/>
        <v>45538.25</v>
      </c>
      <c r="AT1608" s="14" t="s">
        <v>163</v>
      </c>
      <c r="AU1608" s="12">
        <v>3.5</v>
      </c>
      <c r="AV1608" s="17" t="s">
        <v>79</v>
      </c>
      <c r="AW1608" s="18">
        <v>10200</v>
      </c>
      <c r="AX1608" s="19" t="s">
        <v>6333</v>
      </c>
      <c r="AY1608" s="17">
        <v>97</v>
      </c>
      <c r="AZ1608" s="14" t="s">
        <v>83</v>
      </c>
      <c r="BA1608" s="20" t="str">
        <f t="shared" si="2050"/>
        <v>08102000732011509997</v>
      </c>
      <c r="BB1608" s="31">
        <f t="shared" si="2051"/>
        <v>20</v>
      </c>
      <c r="BC1608" s="22" t="s">
        <v>6334</v>
      </c>
      <c r="BD1608" s="23" t="s">
        <v>115</v>
      </c>
      <c r="BF1608" s="8"/>
      <c r="BG1608" s="32">
        <v>55158645</v>
      </c>
      <c r="BH1608" s="32"/>
      <c r="BI1608" s="32"/>
      <c r="BK1608" s="14" t="str">
        <f t="shared" si="2016"/>
        <v>B-P6 AV</v>
      </c>
      <c r="BL1608" s="14" t="s">
        <v>595</v>
      </c>
      <c r="BM1608" s="25"/>
      <c r="BN1608" s="26" t="str">
        <f t="shared" si="2054"/>
        <v>08102000732011509997</v>
      </c>
      <c r="BO1608" s="27" t="str">
        <f t="shared" si="2055"/>
        <v>MADFII SLIM</v>
      </c>
      <c r="BP1608" s="26">
        <f t="shared" si="2056"/>
        <v>1610</v>
      </c>
      <c r="BQ1608" s="28"/>
    </row>
    <row r="1609" spans="1:69" x14ac:dyDescent="0.25">
      <c r="A1609" t="str">
        <f>VLOOKUP(B1609,[2]RH!$B:$BV,72,0)</f>
        <v>Non-Actif</v>
      </c>
      <c r="B1609" s="6">
        <v>1611</v>
      </c>
      <c r="C1609" s="7" t="s">
        <v>168</v>
      </c>
      <c r="D1609" s="7" t="s">
        <v>6335</v>
      </c>
      <c r="E1609" s="7" t="s">
        <v>67</v>
      </c>
      <c r="F1609" s="7" t="s">
        <v>118</v>
      </c>
      <c r="G1609" s="7" t="s">
        <v>220</v>
      </c>
      <c r="H1609" s="80">
        <v>965</v>
      </c>
      <c r="I1609" s="7" t="s">
        <v>280</v>
      </c>
      <c r="J1609" s="7" t="s">
        <v>281</v>
      </c>
      <c r="K1609" s="7" t="s">
        <v>146</v>
      </c>
      <c r="L1609" s="7" t="s">
        <v>90</v>
      </c>
      <c r="M1609" s="7" t="str">
        <f t="shared" si="2031"/>
        <v>Couturière</v>
      </c>
      <c r="N1609" s="8">
        <v>45173</v>
      </c>
      <c r="P1609" s="7">
        <f t="shared" ca="1" si="2012"/>
        <v>-371</v>
      </c>
      <c r="Q1609" s="8">
        <v>45328</v>
      </c>
      <c r="R1609" s="7" t="s">
        <v>6336</v>
      </c>
      <c r="S1609" s="7"/>
      <c r="T1609" s="9" t="s">
        <v>156</v>
      </c>
      <c r="U1609" s="7" t="str">
        <f t="shared" si="2041"/>
        <v>Contractuel</v>
      </c>
      <c r="V1609" s="8">
        <v>45292</v>
      </c>
      <c r="W1609" s="8">
        <v>45351</v>
      </c>
      <c r="X1609" s="8"/>
      <c r="Y1609" s="8"/>
      <c r="Z1609" s="8">
        <v>45173</v>
      </c>
      <c r="AA1609" s="7">
        <f t="shared" si="2042"/>
        <v>9</v>
      </c>
      <c r="AB1609" s="7">
        <f t="shared" si="2043"/>
        <v>2023</v>
      </c>
      <c r="AC1609" s="7">
        <f t="shared" si="2044"/>
        <v>2027</v>
      </c>
      <c r="AD1609" s="10" t="e">
        <f t="shared" ref="AD1609:AD1672" ca="1" si="2061">IF(#REF!="Non",(DAYS360(N1609,Q1609)/360),(DAYS360(N1609,TODAY())/360))</f>
        <v>#REF!</v>
      </c>
      <c r="AE1609" s="10" t="e">
        <f t="shared" ca="1" si="2046"/>
        <v>#REF!</v>
      </c>
      <c r="AF1609" s="8">
        <v>28171</v>
      </c>
      <c r="AG1609" s="11">
        <f t="shared" ca="1" si="2047"/>
        <v>48.084931506849315</v>
      </c>
      <c r="AH1609" s="10" t="str">
        <f t="shared" ca="1" si="2048"/>
        <v>&gt;45&lt; 55</v>
      </c>
      <c r="AI1609" s="12">
        <v>11701738</v>
      </c>
      <c r="AJ1609" s="13" t="s">
        <v>170</v>
      </c>
      <c r="AK1609" s="12" t="s">
        <v>6337</v>
      </c>
      <c r="AL1609" s="8">
        <v>42236</v>
      </c>
      <c r="AM1609" s="7" t="s">
        <v>108</v>
      </c>
      <c r="AN1609" s="7" t="s">
        <v>76</v>
      </c>
      <c r="AO1609">
        <v>2</v>
      </c>
      <c r="AQ1609" s="14">
        <v>3</v>
      </c>
      <c r="AR1609" s="14">
        <v>1</v>
      </c>
      <c r="AS1609" s="15">
        <f t="shared" si="2049"/>
        <v>45538.25</v>
      </c>
      <c r="AT1609" s="14" t="s">
        <v>163</v>
      </c>
      <c r="AU1609" s="12">
        <v>3.5</v>
      </c>
      <c r="AV1609" s="17">
        <v>12</v>
      </c>
      <c r="AW1609" s="18">
        <v>12100</v>
      </c>
      <c r="AX1609" s="19" t="s">
        <v>6338</v>
      </c>
      <c r="AY1609" s="17">
        <v>31</v>
      </c>
      <c r="AZ1609" s="14" t="s">
        <v>195</v>
      </c>
      <c r="BA1609" s="20" t="str">
        <f t="shared" si="2050"/>
        <v>12121000000242828331</v>
      </c>
      <c r="BB1609" s="31">
        <f t="shared" si="2051"/>
        <v>20</v>
      </c>
      <c r="BC1609" s="22" t="s">
        <v>6301</v>
      </c>
      <c r="BD1609" s="23" t="s">
        <v>341</v>
      </c>
      <c r="BF1609" s="8"/>
      <c r="BG1609" s="32">
        <v>55027151</v>
      </c>
      <c r="BH1609" s="32"/>
      <c r="BI1609" s="32"/>
      <c r="BK1609" s="14" t="str">
        <f t="shared" si="2016"/>
        <v>B-965</v>
      </c>
      <c r="BL1609" s="14" t="s">
        <v>595</v>
      </c>
      <c r="BM1609" s="25"/>
      <c r="BN1609" s="26" t="str">
        <f t="shared" si="2054"/>
        <v>12121000000242828331</v>
      </c>
      <c r="BO1609" s="27" t="str">
        <f t="shared" si="2055"/>
        <v>GHANDOURI SAMIA</v>
      </c>
      <c r="BP1609" s="26">
        <f t="shared" si="2056"/>
        <v>1611</v>
      </c>
      <c r="BQ1609" s="28"/>
    </row>
    <row r="1610" spans="1:69" x14ac:dyDescent="0.25">
      <c r="A1610" t="str">
        <f>VLOOKUP(B1610,[2]RH!$B:$BV,72,0)</f>
        <v>si</v>
      </c>
      <c r="B1610" s="6">
        <v>1612</v>
      </c>
      <c r="C1610" s="7" t="s">
        <v>168</v>
      </c>
      <c r="D1610" s="7" t="s">
        <v>6339</v>
      </c>
      <c r="E1610" s="7" t="s">
        <v>67</v>
      </c>
      <c r="F1610" s="7" t="s">
        <v>118</v>
      </c>
      <c r="G1610" s="7" t="s">
        <v>220</v>
      </c>
      <c r="H1610" s="80" t="s">
        <v>225</v>
      </c>
      <c r="I1610" s="7" t="s">
        <v>614</v>
      </c>
      <c r="J1610" s="7" t="s">
        <v>281</v>
      </c>
      <c r="K1610" s="7" t="s">
        <v>146</v>
      </c>
      <c r="L1610" s="7" t="s">
        <v>90</v>
      </c>
      <c r="M1610" s="7" t="str">
        <f t="shared" si="2031"/>
        <v>Couturière</v>
      </c>
      <c r="N1610" s="8">
        <v>45173</v>
      </c>
      <c r="P1610" s="7">
        <f t="shared" ca="1" si="2012"/>
        <v>25</v>
      </c>
      <c r="Q1610" s="8"/>
      <c r="R1610" s="7"/>
      <c r="S1610" s="7"/>
      <c r="T1610" s="9" t="s">
        <v>156</v>
      </c>
      <c r="U1610" s="7" t="str">
        <f t="shared" si="2041"/>
        <v>Contractuel</v>
      </c>
      <c r="V1610" s="8">
        <v>45689</v>
      </c>
      <c r="W1610" s="8">
        <f>VLOOKUP(B1610,[1]BASE!$A:$Q,17,0)</f>
        <v>45747</v>
      </c>
      <c r="X1610" s="8"/>
      <c r="Y1610" s="8"/>
      <c r="Z1610" s="8">
        <v>45173</v>
      </c>
      <c r="AA1610" s="7">
        <f t="shared" si="2042"/>
        <v>9</v>
      </c>
      <c r="AB1610" s="7">
        <f t="shared" si="2043"/>
        <v>2023</v>
      </c>
      <c r="AC1610" s="7">
        <f t="shared" si="2044"/>
        <v>2027</v>
      </c>
      <c r="AD1610" s="10" t="e">
        <f t="shared" ref="AD1610:AD1673" ca="1" si="2062">IF(#REF!="Non",(DAYS360(N1610,Q1610)/360),(DAYS360(N1610,TODAY())/360))</f>
        <v>#REF!</v>
      </c>
      <c r="AE1610" s="10" t="e">
        <f t="shared" ca="1" si="2046"/>
        <v>#REF!</v>
      </c>
      <c r="AF1610" s="8">
        <v>31594</v>
      </c>
      <c r="AG1610" s="11">
        <f t="shared" ca="1" si="2047"/>
        <v>38.706849315068496</v>
      </c>
      <c r="AH1610" s="10" t="str">
        <f t="shared" ca="1" si="2048"/>
        <v>&gt;35&lt; 45</v>
      </c>
      <c r="AI1610" s="12">
        <v>16914398</v>
      </c>
      <c r="AJ1610" s="13" t="s">
        <v>92</v>
      </c>
      <c r="AK1610" s="12" t="s">
        <v>6340</v>
      </c>
      <c r="AL1610" s="8">
        <v>39773</v>
      </c>
      <c r="AM1610" s="7" t="s">
        <v>108</v>
      </c>
      <c r="AN1610" s="7" t="s">
        <v>76</v>
      </c>
      <c r="AO1610">
        <v>3</v>
      </c>
      <c r="AQ1610">
        <v>3</v>
      </c>
      <c r="AR1610" s="14">
        <v>2</v>
      </c>
      <c r="AS1610" s="15">
        <f t="shared" si="2049"/>
        <v>45903.5</v>
      </c>
      <c r="AT1610" s="14" t="s">
        <v>163</v>
      </c>
      <c r="AU1610" s="12">
        <v>3.5</v>
      </c>
      <c r="AV1610" s="17">
        <v>17</v>
      </c>
      <c r="AW1610" s="18" t="s">
        <v>201</v>
      </c>
      <c r="AX1610" s="19" t="s">
        <v>6341</v>
      </c>
      <c r="AY1610" s="17" t="s">
        <v>150</v>
      </c>
      <c r="AZ1610" s="14" t="s">
        <v>203</v>
      </c>
      <c r="BA1610" s="20" t="str">
        <f t="shared" si="2050"/>
        <v>17001000000330501207</v>
      </c>
      <c r="BB1610" s="31">
        <f t="shared" si="2051"/>
        <v>20</v>
      </c>
      <c r="BC1610" s="22" t="s">
        <v>6274</v>
      </c>
      <c r="BD1610" s="23" t="s">
        <v>115</v>
      </c>
      <c r="BF1610" s="8"/>
      <c r="BG1610" s="32">
        <v>96960709</v>
      </c>
      <c r="BH1610" s="32"/>
      <c r="BI1610" s="32"/>
      <c r="BJ1610" t="s">
        <v>3929</v>
      </c>
      <c r="BK1610" s="14" t="str">
        <f>IF(K1610="CADRE","CADRE",CONCATENATE(J1610,"-",H1610))</f>
        <v>B-P6 AV</v>
      </c>
      <c r="BL1610" s="14" t="s">
        <v>595</v>
      </c>
      <c r="BM1610" s="25"/>
      <c r="BN1610" s="26" t="str">
        <f t="shared" si="2054"/>
        <v>17001000000330501207</v>
      </c>
      <c r="BO1610" s="27" t="str">
        <f t="shared" si="2055"/>
        <v>CHAIBI AMEL</v>
      </c>
      <c r="BP1610" s="26">
        <f t="shared" si="2056"/>
        <v>1612</v>
      </c>
      <c r="BQ1610" s="28"/>
    </row>
    <row r="1611" spans="1:69" x14ac:dyDescent="0.25">
      <c r="A1611" t="str">
        <f>VLOOKUP(B1611,[2]RH!$B:$BV,72,0)</f>
        <v>si</v>
      </c>
      <c r="B1611" s="6">
        <v>1613</v>
      </c>
      <c r="C1611" s="7" t="s">
        <v>168</v>
      </c>
      <c r="D1611" s="7" t="s">
        <v>6342</v>
      </c>
      <c r="E1611" s="7" t="s">
        <v>67</v>
      </c>
      <c r="F1611" s="7" t="s">
        <v>118</v>
      </c>
      <c r="G1611" s="7" t="s">
        <v>220</v>
      </c>
      <c r="H1611" s="7" t="s">
        <v>562</v>
      </c>
      <c r="I1611" s="7" t="s">
        <v>579</v>
      </c>
      <c r="J1611" s="7" t="s">
        <v>281</v>
      </c>
      <c r="K1611" s="7" t="s">
        <v>146</v>
      </c>
      <c r="L1611" s="7" t="s">
        <v>90</v>
      </c>
      <c r="M1611" s="7" t="str">
        <f t="shared" si="2031"/>
        <v>Couturière</v>
      </c>
      <c r="N1611" s="8">
        <v>45170</v>
      </c>
      <c r="P1611" s="7">
        <f t="shared" ca="1" si="2012"/>
        <v>25</v>
      </c>
      <c r="Q1611" s="8"/>
      <c r="R1611" s="7"/>
      <c r="S1611" s="7"/>
      <c r="T1611" s="9" t="s">
        <v>156</v>
      </c>
      <c r="U1611" s="7" t="str">
        <f t="shared" si="2041"/>
        <v>Contractuel</v>
      </c>
      <c r="V1611" s="8">
        <v>45689</v>
      </c>
      <c r="W1611" s="8">
        <f>VLOOKUP(B1611,[1]BASE!$A:$Q,17,0)</f>
        <v>45747</v>
      </c>
      <c r="X1611" s="8"/>
      <c r="Y1611" s="8"/>
      <c r="Z1611" s="8">
        <v>45170</v>
      </c>
      <c r="AA1611" s="7">
        <f t="shared" si="2042"/>
        <v>9</v>
      </c>
      <c r="AB1611" s="7">
        <f t="shared" si="2043"/>
        <v>2023</v>
      </c>
      <c r="AC1611" s="7">
        <f t="shared" si="2044"/>
        <v>2027</v>
      </c>
      <c r="AD1611" s="10" t="e">
        <f t="shared" ref="AD1611:AD1674" ca="1" si="2063">IF(#REF!="Non",(DAYS360(N1611,Q1611)/360),(DAYS360(N1611,TODAY())/360))</f>
        <v>#REF!</v>
      </c>
      <c r="AE1611" s="10" t="e">
        <f t="shared" ca="1" si="2046"/>
        <v>#REF!</v>
      </c>
      <c r="AF1611" s="8">
        <v>29116</v>
      </c>
      <c r="AG1611" s="11">
        <f t="shared" ca="1" si="2047"/>
        <v>45.495890410958907</v>
      </c>
      <c r="AH1611" s="10" t="str">
        <f t="shared" ca="1" si="2048"/>
        <v>&gt;45&lt; 55</v>
      </c>
      <c r="AI1611" s="12">
        <v>12985268</v>
      </c>
      <c r="AJ1611" s="13" t="s">
        <v>106</v>
      </c>
      <c r="AK1611" s="12" t="s">
        <v>6343</v>
      </c>
      <c r="AL1611" s="8">
        <v>43136</v>
      </c>
      <c r="AM1611" s="7" t="s">
        <v>108</v>
      </c>
      <c r="AN1611" s="7" t="s">
        <v>76</v>
      </c>
      <c r="AO1611">
        <v>2</v>
      </c>
      <c r="AQ1611">
        <v>3</v>
      </c>
      <c r="AR1611" s="14">
        <v>2</v>
      </c>
      <c r="AS1611" s="15">
        <f t="shared" si="2049"/>
        <v>45900.5</v>
      </c>
      <c r="AT1611" s="14" t="s">
        <v>163</v>
      </c>
      <c r="AU1611" s="12">
        <v>3.5</v>
      </c>
      <c r="AV1611" s="17">
        <v>17</v>
      </c>
      <c r="AW1611" s="18">
        <v>53594</v>
      </c>
      <c r="AX1611" s="19" t="s">
        <v>6344</v>
      </c>
      <c r="AY1611" s="17">
        <v>73</v>
      </c>
      <c r="AZ1611" s="14" t="s">
        <v>203</v>
      </c>
      <c r="BA1611" s="20" t="str">
        <f t="shared" si="2050"/>
        <v>17535940171422043773</v>
      </c>
      <c r="BB1611" s="31">
        <f t="shared" si="2051"/>
        <v>20</v>
      </c>
      <c r="BC1611" s="22" t="s">
        <v>6345</v>
      </c>
      <c r="BD1611" s="23" t="s">
        <v>115</v>
      </c>
      <c r="BF1611" s="8">
        <v>45279</v>
      </c>
      <c r="BG1611" s="32">
        <v>56111569</v>
      </c>
      <c r="BH1611" s="32">
        <v>97551796</v>
      </c>
      <c r="BI1611" s="32"/>
      <c r="BJ1611" t="s">
        <v>5963</v>
      </c>
      <c r="BK1611" s="14" t="str">
        <f t="shared" si="2016"/>
        <v>B-P6 AR</v>
      </c>
      <c r="BL1611" s="14" t="s">
        <v>595</v>
      </c>
      <c r="BM1611" s="25"/>
      <c r="BN1611" s="26" t="str">
        <f t="shared" si="2054"/>
        <v>17535940171422043773</v>
      </c>
      <c r="BO1611" s="27" t="str">
        <f t="shared" si="2055"/>
        <v>DORAII RIM</v>
      </c>
      <c r="BP1611" s="26">
        <f t="shared" si="2056"/>
        <v>1613</v>
      </c>
      <c r="BQ1611" s="28"/>
    </row>
    <row r="1612" spans="1:69" x14ac:dyDescent="0.25">
      <c r="A1612" t="str">
        <f>VLOOKUP(B1612,[2]RH!$B:$BV,72,0)</f>
        <v>si</v>
      </c>
      <c r="B1612" s="6">
        <v>1614</v>
      </c>
      <c r="C1612" s="7" t="s">
        <v>168</v>
      </c>
      <c r="D1612" s="7" t="s">
        <v>3449</v>
      </c>
      <c r="E1612" s="7" t="s">
        <v>67</v>
      </c>
      <c r="F1612" s="7" t="s">
        <v>118</v>
      </c>
      <c r="G1612" s="7" t="s">
        <v>188</v>
      </c>
      <c r="H1612" s="80" t="s">
        <v>649</v>
      </c>
      <c r="I1612" s="7" t="s">
        <v>709</v>
      </c>
      <c r="J1612" s="7" t="s">
        <v>190</v>
      </c>
      <c r="K1612" s="7" t="s">
        <v>89</v>
      </c>
      <c r="L1612" s="7" t="s">
        <v>90</v>
      </c>
      <c r="M1612" s="7" t="str">
        <f t="shared" si="2031"/>
        <v>Team leader</v>
      </c>
      <c r="N1612" s="8">
        <v>45173</v>
      </c>
      <c r="P1612" s="7">
        <f t="shared" ca="1" si="2012"/>
        <v>55</v>
      </c>
      <c r="Q1612" s="8"/>
      <c r="R1612" s="7"/>
      <c r="S1612" s="7"/>
      <c r="T1612" s="9" t="s">
        <v>156</v>
      </c>
      <c r="U1612" s="7" t="str">
        <f t="shared" si="2041"/>
        <v>Contractuel</v>
      </c>
      <c r="V1612" s="8">
        <v>45689</v>
      </c>
      <c r="W1612" s="8">
        <f>VLOOKUP(B1612,[1]BASE!$A:$Q,17,0)</f>
        <v>45777</v>
      </c>
      <c r="X1612" s="8"/>
      <c r="Y1612" s="8"/>
      <c r="Z1612" s="8">
        <v>45173</v>
      </c>
      <c r="AA1612" s="7">
        <f t="shared" si="2042"/>
        <v>9</v>
      </c>
      <c r="AB1612" s="7">
        <f t="shared" si="2043"/>
        <v>2023</v>
      </c>
      <c r="AC1612" s="7">
        <f t="shared" si="2044"/>
        <v>2027</v>
      </c>
      <c r="AD1612" s="10" t="e">
        <f t="shared" ref="AD1612:AD1675" ca="1" si="2064">IF(#REF!="Non",(DAYS360(N1612,Q1612)/360),(DAYS360(N1612,TODAY())/360))</f>
        <v>#REF!</v>
      </c>
      <c r="AE1612" s="10" t="e">
        <f t="shared" ca="1" si="2046"/>
        <v>#REF!</v>
      </c>
      <c r="AF1612" s="8">
        <v>29454</v>
      </c>
      <c r="AG1612" s="11">
        <f t="shared" ca="1" si="2047"/>
        <v>44.56986301369863</v>
      </c>
      <c r="AH1612" s="10" t="str">
        <f t="shared" ca="1" si="2048"/>
        <v>&gt;35&lt; 45</v>
      </c>
      <c r="AI1612" s="12">
        <v>12381217</v>
      </c>
      <c r="AJ1612" s="13" t="s">
        <v>170</v>
      </c>
      <c r="AK1612" s="12" t="s">
        <v>3450</v>
      </c>
      <c r="AL1612" s="8">
        <v>41787</v>
      </c>
      <c r="AM1612" s="7" t="s">
        <v>108</v>
      </c>
      <c r="AN1612" s="7" t="s">
        <v>76</v>
      </c>
      <c r="AO1612">
        <v>3</v>
      </c>
      <c r="AQ1612">
        <v>5</v>
      </c>
      <c r="AR1612" s="14">
        <v>2</v>
      </c>
      <c r="AS1612" s="15">
        <f t="shared" si="2049"/>
        <v>45903.5</v>
      </c>
      <c r="AT1612" s="14" t="s">
        <v>163</v>
      </c>
      <c r="AU1612" s="12">
        <v>3.5</v>
      </c>
      <c r="AV1612" s="17">
        <v>17</v>
      </c>
      <c r="AW1612" s="18" t="s">
        <v>201</v>
      </c>
      <c r="AX1612" s="19" t="s">
        <v>6346</v>
      </c>
      <c r="AY1612" s="17">
        <v>32</v>
      </c>
      <c r="AZ1612" s="14" t="s">
        <v>203</v>
      </c>
      <c r="BA1612" s="20" t="str">
        <f t="shared" si="2050"/>
        <v>17001000000331648232</v>
      </c>
      <c r="BB1612" s="31">
        <f t="shared" si="2051"/>
        <v>20</v>
      </c>
      <c r="BC1612" s="22" t="s">
        <v>6347</v>
      </c>
      <c r="BD1612" s="23" t="s">
        <v>115</v>
      </c>
      <c r="BF1612" s="8"/>
      <c r="BG1612" s="32">
        <v>53562572</v>
      </c>
      <c r="BH1612" s="32">
        <v>22632487</v>
      </c>
      <c r="BI1612" s="32"/>
      <c r="BJ1612" t="s">
        <v>6348</v>
      </c>
      <c r="BK1612" s="14" t="str">
        <f t="shared" si="2016"/>
        <v>A-Panda</v>
      </c>
      <c r="BL1612" s="14" t="s">
        <v>198</v>
      </c>
      <c r="BM1612" s="25"/>
      <c r="BN1612" s="26" t="str">
        <f t="shared" si="2054"/>
        <v>17001000000331648232</v>
      </c>
      <c r="BO1612" s="27" t="str">
        <f t="shared" si="2055"/>
        <v>JEBALI AREM</v>
      </c>
      <c r="BP1612" s="26">
        <f t="shared" si="2056"/>
        <v>1614</v>
      </c>
      <c r="BQ1612" s="28"/>
    </row>
    <row r="1613" spans="1:69" x14ac:dyDescent="0.25">
      <c r="A1613" t="str">
        <f>VLOOKUP(B1613,[2]RH!$B:$BV,72,0)</f>
        <v>si</v>
      </c>
      <c r="B1613" s="6">
        <v>1615</v>
      </c>
      <c r="C1613" s="7" t="s">
        <v>168</v>
      </c>
      <c r="D1613" s="7" t="s">
        <v>6349</v>
      </c>
      <c r="E1613" s="7" t="s">
        <v>67</v>
      </c>
      <c r="F1613" s="7" t="s">
        <v>118</v>
      </c>
      <c r="G1613" s="7" t="s">
        <v>5325</v>
      </c>
      <c r="H1613" s="80" t="s">
        <v>225</v>
      </c>
      <c r="I1613" s="7" t="s">
        <v>5620</v>
      </c>
      <c r="J1613" s="7" t="s">
        <v>281</v>
      </c>
      <c r="K1613" s="7" t="s">
        <v>89</v>
      </c>
      <c r="L1613" s="7" t="s">
        <v>90</v>
      </c>
      <c r="M1613" s="7" t="str">
        <f t="shared" si="2031"/>
        <v>Contrôle qualité</v>
      </c>
      <c r="N1613" s="8">
        <v>45174</v>
      </c>
      <c r="P1613" s="7">
        <f t="shared" ca="1" si="2012"/>
        <v>25</v>
      </c>
      <c r="Q1613" s="8"/>
      <c r="R1613" s="7"/>
      <c r="S1613" s="7"/>
      <c r="T1613" s="9" t="s">
        <v>156</v>
      </c>
      <c r="U1613" s="7" t="str">
        <f t="shared" si="2041"/>
        <v>Contractuel</v>
      </c>
      <c r="V1613" s="8">
        <v>45689</v>
      </c>
      <c r="W1613" s="8">
        <f>VLOOKUP(B1613,[1]BASE!$A:$Q,17,0)</f>
        <v>45747</v>
      </c>
      <c r="X1613" s="8"/>
      <c r="Y1613" s="8"/>
      <c r="Z1613" s="8">
        <v>45174</v>
      </c>
      <c r="AA1613" s="7">
        <f t="shared" si="2042"/>
        <v>9</v>
      </c>
      <c r="AB1613" s="7">
        <f t="shared" si="2043"/>
        <v>2023</v>
      </c>
      <c r="AC1613" s="7">
        <f t="shared" si="2044"/>
        <v>2027</v>
      </c>
      <c r="AD1613" s="10" t="e">
        <f t="shared" ref="AD1613:AD1676" ca="1" si="2065">IF(#REF!="Non",(DAYS360(N1613,Q1613)/360),(DAYS360(N1613,TODAY())/360))</f>
        <v>#REF!</v>
      </c>
      <c r="AE1613" s="10" t="e">
        <f t="shared" ca="1" si="2046"/>
        <v>#REF!</v>
      </c>
      <c r="AF1613" s="8">
        <v>33746</v>
      </c>
      <c r="AG1613" s="11">
        <f t="shared" ca="1" si="2047"/>
        <v>32.81095890410959</v>
      </c>
      <c r="AH1613" s="10" t="str">
        <f t="shared" ca="1" si="2048"/>
        <v>&gt;25&lt; 35</v>
      </c>
      <c r="AI1613" s="12">
        <v>17180871</v>
      </c>
      <c r="AJ1613" s="13" t="s">
        <v>150</v>
      </c>
      <c r="AK1613" s="12" t="s">
        <v>6350</v>
      </c>
      <c r="AL1613" s="8">
        <v>44918</v>
      </c>
      <c r="AM1613" s="7" t="s">
        <v>108</v>
      </c>
      <c r="AN1613" s="7" t="s">
        <v>76</v>
      </c>
      <c r="AO1613">
        <v>1</v>
      </c>
      <c r="AQ1613">
        <v>3</v>
      </c>
      <c r="AR1613" s="14">
        <v>2</v>
      </c>
      <c r="AS1613" s="15">
        <f t="shared" si="2049"/>
        <v>45904.5</v>
      </c>
      <c r="AT1613" s="14" t="s">
        <v>163</v>
      </c>
      <c r="AU1613" s="12">
        <v>3.6629999999999998</v>
      </c>
      <c r="AV1613" s="17">
        <v>17</v>
      </c>
      <c r="AW1613" s="18" t="s">
        <v>201</v>
      </c>
      <c r="AX1613" s="19" t="s">
        <v>6351</v>
      </c>
      <c r="AY1613" s="17">
        <v>26</v>
      </c>
      <c r="AZ1613" s="14" t="s">
        <v>203</v>
      </c>
      <c r="BA1613" s="20" t="str">
        <f t="shared" si="2050"/>
        <v>17001000000257773226</v>
      </c>
      <c r="BB1613" s="31">
        <f t="shared" si="2051"/>
        <v>20</v>
      </c>
      <c r="BC1613" s="22" t="s">
        <v>6352</v>
      </c>
      <c r="BD1613" s="23" t="s">
        <v>115</v>
      </c>
      <c r="BF1613" s="8"/>
      <c r="BG1613" s="32">
        <v>50476569</v>
      </c>
      <c r="BH1613" s="32">
        <v>50904422</v>
      </c>
      <c r="BI1613" s="32"/>
      <c r="BJ1613" t="s">
        <v>714</v>
      </c>
      <c r="BK1613" s="14" t="str">
        <f>IF(K1613="CADRE","CADRE",CONCATENATE(J1613,"-",H1613))</f>
        <v>B-P6 AV</v>
      </c>
      <c r="BL1613" s="14" t="s">
        <v>288</v>
      </c>
      <c r="BM1613" s="25"/>
      <c r="BN1613" s="26"/>
      <c r="BO1613" s="27"/>
      <c r="BP1613" s="26"/>
      <c r="BQ1613" s="28"/>
    </row>
    <row r="1614" spans="1:69" x14ac:dyDescent="0.25">
      <c r="A1614" t="str">
        <f>VLOOKUP(B1614,[2]RH!$B:$BV,72,0)</f>
        <v>Non-Actif</v>
      </c>
      <c r="B1614" s="6">
        <v>1616</v>
      </c>
      <c r="C1614" s="7" t="s">
        <v>100</v>
      </c>
      <c r="D1614" s="7" t="s">
        <v>6353</v>
      </c>
      <c r="E1614" s="7" t="s">
        <v>67</v>
      </c>
      <c r="F1614" s="7" t="s">
        <v>118</v>
      </c>
      <c r="G1614" s="7" t="s">
        <v>5325</v>
      </c>
      <c r="H1614" s="7" t="s">
        <v>562</v>
      </c>
      <c r="I1614" s="7" t="s">
        <v>579</v>
      </c>
      <c r="J1614" s="7" t="s">
        <v>281</v>
      </c>
      <c r="K1614" s="7" t="s">
        <v>89</v>
      </c>
      <c r="L1614" s="7" t="s">
        <v>90</v>
      </c>
      <c r="M1614" s="7" t="str">
        <f t="shared" si="2031"/>
        <v>Contrôle qualité</v>
      </c>
      <c r="N1614" s="8">
        <v>45174</v>
      </c>
      <c r="P1614" s="7">
        <f t="shared" ca="1" si="2012"/>
        <v>-371</v>
      </c>
      <c r="Q1614" s="8">
        <v>45325</v>
      </c>
      <c r="R1614" s="7" t="s">
        <v>1728</v>
      </c>
      <c r="S1614" s="7"/>
      <c r="T1614" s="9" t="s">
        <v>156</v>
      </c>
      <c r="U1614" s="7" t="str">
        <f t="shared" si="2041"/>
        <v>Contractuel</v>
      </c>
      <c r="V1614" s="8">
        <v>45292</v>
      </c>
      <c r="W1614" s="8">
        <v>45351</v>
      </c>
      <c r="X1614" s="8"/>
      <c r="Y1614" s="8"/>
      <c r="Z1614" s="8">
        <v>45174</v>
      </c>
      <c r="AA1614" s="7">
        <f t="shared" si="2042"/>
        <v>9</v>
      </c>
      <c r="AB1614" s="7">
        <f t="shared" si="2043"/>
        <v>2023</v>
      </c>
      <c r="AC1614" s="7">
        <f t="shared" si="2044"/>
        <v>2027</v>
      </c>
      <c r="AD1614" s="10" t="e">
        <f t="shared" ref="AD1614:AD1677" ca="1" si="2066">IF(#REF!="Non",(DAYS360(N1614,Q1614)/360),(DAYS360(N1614,TODAY())/360))</f>
        <v>#REF!</v>
      </c>
      <c r="AE1614" s="10" t="e">
        <f t="shared" ca="1" si="2046"/>
        <v>#REF!</v>
      </c>
      <c r="AF1614" s="8">
        <v>36450</v>
      </c>
      <c r="AG1614" s="11">
        <f t="shared" ca="1" si="2047"/>
        <v>25.402739726027399</v>
      </c>
      <c r="AH1614" s="10" t="str">
        <f t="shared" ca="1" si="2048"/>
        <v>&gt;25&lt; 35</v>
      </c>
      <c r="AI1614" s="12"/>
      <c r="AJ1614" s="13"/>
      <c r="AK1614" s="12" t="s">
        <v>6354</v>
      </c>
      <c r="AL1614" s="8">
        <v>43272</v>
      </c>
      <c r="AM1614" s="7" t="s">
        <v>108</v>
      </c>
      <c r="AN1614" s="7" t="s">
        <v>109</v>
      </c>
      <c r="AQ1614" s="14">
        <v>3</v>
      </c>
      <c r="AR1614" s="14">
        <v>1</v>
      </c>
      <c r="AS1614" s="15">
        <f t="shared" si="2049"/>
        <v>45539.25</v>
      </c>
      <c r="AT1614" s="14" t="s">
        <v>163</v>
      </c>
      <c r="AU1614" s="12">
        <v>3.6629999999999998</v>
      </c>
      <c r="AV1614" s="17" t="s">
        <v>150</v>
      </c>
      <c r="AW1614" s="18" t="s">
        <v>339</v>
      </c>
      <c r="AX1614" s="19">
        <v>38105535245</v>
      </c>
      <c r="AY1614" s="17">
        <v>68</v>
      </c>
      <c r="AZ1614" s="14" t="s">
        <v>174</v>
      </c>
      <c r="BA1614" s="20" t="str">
        <f t="shared" si="2050"/>
        <v>07080013810553524568</v>
      </c>
      <c r="BB1614" s="31">
        <f t="shared" si="2051"/>
        <v>20</v>
      </c>
      <c r="BC1614" s="22" t="s">
        <v>5689</v>
      </c>
      <c r="BD1614" s="23" t="s">
        <v>115</v>
      </c>
      <c r="BF1614" s="8"/>
      <c r="BG1614" s="32">
        <v>58032571</v>
      </c>
      <c r="BH1614" s="32">
        <v>24887924</v>
      </c>
      <c r="BI1614" s="32"/>
      <c r="BK1614" s="14" t="str">
        <f t="shared" ref="BK1614:BK1633" si="2067">IF(K1614="CADRE","CADRE",CONCATENATE(J1614,"-",H1614))</f>
        <v>B-P6 AR</v>
      </c>
      <c r="BL1614" s="14" t="s">
        <v>288</v>
      </c>
      <c r="BM1614" s="25"/>
      <c r="BN1614" s="26"/>
      <c r="BO1614" s="27"/>
      <c r="BP1614" s="26"/>
      <c r="BQ1614" s="28"/>
    </row>
    <row r="1615" spans="1:69" x14ac:dyDescent="0.25">
      <c r="A1615" t="str">
        <f>VLOOKUP(B1615,[2]RH!$B:$BV,72,0)</f>
        <v>Non-Actif</v>
      </c>
      <c r="B1615" s="6">
        <v>1617</v>
      </c>
      <c r="C1615" s="7" t="s">
        <v>100</v>
      </c>
      <c r="D1615" s="7" t="s">
        <v>6355</v>
      </c>
      <c r="E1615" s="7" t="s">
        <v>67</v>
      </c>
      <c r="F1615" s="7" t="s">
        <v>258</v>
      </c>
      <c r="G1615" s="7" t="s">
        <v>570</v>
      </c>
      <c r="H1615" s="80" t="s">
        <v>649</v>
      </c>
      <c r="I1615" s="7" t="s">
        <v>4918</v>
      </c>
      <c r="J1615" s="7" t="s">
        <v>281</v>
      </c>
      <c r="K1615" s="7" t="s">
        <v>89</v>
      </c>
      <c r="L1615" s="7" t="s">
        <v>90</v>
      </c>
      <c r="M1615" s="7" t="str">
        <f t="shared" si="2031"/>
        <v>Fire W</v>
      </c>
      <c r="N1615" s="8">
        <v>45174</v>
      </c>
      <c r="P1615" s="7">
        <f t="shared" ca="1" si="2012"/>
        <v>-371</v>
      </c>
      <c r="Q1615" s="8">
        <v>45355</v>
      </c>
      <c r="R1615" s="7" t="s">
        <v>6356</v>
      </c>
      <c r="S1615" s="7"/>
      <c r="T1615" s="9" t="s">
        <v>156</v>
      </c>
      <c r="U1615" s="7" t="str">
        <f t="shared" si="2041"/>
        <v>Contractuel</v>
      </c>
      <c r="V1615" s="8">
        <v>45292</v>
      </c>
      <c r="W1615" s="8">
        <v>45351</v>
      </c>
      <c r="X1615" s="8"/>
      <c r="Y1615" s="8"/>
      <c r="Z1615" s="8">
        <v>45174</v>
      </c>
      <c r="AA1615" s="7">
        <f t="shared" si="2042"/>
        <v>9</v>
      </c>
      <c r="AB1615" s="7">
        <f t="shared" si="2043"/>
        <v>2023</v>
      </c>
      <c r="AC1615" s="7">
        <f t="shared" si="2044"/>
        <v>2027</v>
      </c>
      <c r="AD1615" s="10" t="e">
        <f t="shared" ref="AD1615:AD1678" ca="1" si="2068">IF(#REF!="Non",(DAYS360(N1615,Q1615)/360),(DAYS360(N1615,TODAY())/360))</f>
        <v>#REF!</v>
      </c>
      <c r="AE1615" s="10" t="e">
        <f t="shared" ca="1" si="2046"/>
        <v>#REF!</v>
      </c>
      <c r="AF1615" s="8">
        <v>37728</v>
      </c>
      <c r="AG1615" s="11">
        <f t="shared" ca="1" si="2047"/>
        <v>21.901369863013699</v>
      </c>
      <c r="AH1615" s="10" t="str">
        <f t="shared" ca="1" si="2048"/>
        <v>&lt; 25</v>
      </c>
      <c r="AI1615" s="12"/>
      <c r="AJ1615" s="13"/>
      <c r="AK1615" s="12" t="s">
        <v>6357</v>
      </c>
      <c r="AL1615" s="8">
        <v>44431</v>
      </c>
      <c r="AM1615" s="7" t="s">
        <v>108</v>
      </c>
      <c r="AN1615" s="7" t="s">
        <v>109</v>
      </c>
      <c r="AQ1615" s="14">
        <v>3</v>
      </c>
      <c r="AR1615" s="14">
        <v>1</v>
      </c>
      <c r="AS1615" s="15">
        <f t="shared" si="2049"/>
        <v>45539.25</v>
      </c>
      <c r="AT1615" s="14" t="s">
        <v>163</v>
      </c>
      <c r="AU1615" s="12">
        <v>3.6629999999999998</v>
      </c>
      <c r="AV1615" s="17">
        <v>17</v>
      </c>
      <c r="AW1615" s="18" t="s">
        <v>201</v>
      </c>
      <c r="AX1615" s="19" t="s">
        <v>6358</v>
      </c>
      <c r="AY1615" s="17">
        <v>17</v>
      </c>
      <c r="AZ1615" s="14" t="s">
        <v>203</v>
      </c>
      <c r="BA1615" s="20" t="str">
        <f t="shared" si="2050"/>
        <v>17001000000322938117</v>
      </c>
      <c r="BB1615" s="31">
        <f t="shared" si="2051"/>
        <v>20</v>
      </c>
      <c r="BC1615" s="22" t="s">
        <v>6359</v>
      </c>
      <c r="BD1615" s="23" t="s">
        <v>341</v>
      </c>
      <c r="BF1615" s="8"/>
      <c r="BG1615" s="32">
        <v>26099513</v>
      </c>
      <c r="BH1615" s="32">
        <v>26365448</v>
      </c>
      <c r="BI1615" s="32"/>
      <c r="BJ1615" t="s">
        <v>6073</v>
      </c>
      <c r="BK1615" s="14" t="str">
        <f t="shared" si="2067"/>
        <v>B-Panda</v>
      </c>
      <c r="BL1615" s="14" t="s">
        <v>288</v>
      </c>
      <c r="BM1615" s="25"/>
      <c r="BN1615" s="26"/>
      <c r="BO1615" s="27"/>
      <c r="BP1615" s="26"/>
      <c r="BQ1615" s="28"/>
    </row>
    <row r="1616" spans="1:69" x14ac:dyDescent="0.25">
      <c r="A1616" t="str">
        <f>VLOOKUP(B1616,[2]RH!$B:$BV,72,0)</f>
        <v>Non-Actif</v>
      </c>
      <c r="B1616" s="6">
        <v>1618</v>
      </c>
      <c r="C1616" s="7" t="s">
        <v>100</v>
      </c>
      <c r="D1616" s="7" t="s">
        <v>6360</v>
      </c>
      <c r="E1616" s="7" t="s">
        <v>67</v>
      </c>
      <c r="F1616" s="7" t="s">
        <v>118</v>
      </c>
      <c r="G1616" s="7" t="s">
        <v>5325</v>
      </c>
      <c r="H1616" s="80" t="s">
        <v>225</v>
      </c>
      <c r="I1616" s="7" t="s">
        <v>2919</v>
      </c>
      <c r="J1616" s="7" t="s">
        <v>190</v>
      </c>
      <c r="K1616" s="7" t="s">
        <v>89</v>
      </c>
      <c r="L1616" s="7" t="s">
        <v>90</v>
      </c>
      <c r="M1616" s="7" t="str">
        <f t="shared" si="2031"/>
        <v>Contrôle qualité</v>
      </c>
      <c r="N1616" s="8">
        <v>45174</v>
      </c>
      <c r="P1616" s="7">
        <f t="shared" ca="1" si="2012"/>
        <v>-310</v>
      </c>
      <c r="Q1616" s="8">
        <v>45388</v>
      </c>
      <c r="R1616" s="7" t="s">
        <v>5820</v>
      </c>
      <c r="S1616" s="7"/>
      <c r="T1616" s="9" t="s">
        <v>156</v>
      </c>
      <c r="U1616" s="7" t="str">
        <f t="shared" si="2041"/>
        <v>Contractuel</v>
      </c>
      <c r="V1616" s="8">
        <v>45352</v>
      </c>
      <c r="W1616" s="8">
        <v>45412</v>
      </c>
      <c r="X1616" s="8"/>
      <c r="Y1616" s="8"/>
      <c r="Z1616" s="8">
        <v>45174</v>
      </c>
      <c r="AA1616" s="7">
        <f t="shared" si="2042"/>
        <v>9</v>
      </c>
      <c r="AB1616" s="7">
        <f t="shared" si="2043"/>
        <v>2023</v>
      </c>
      <c r="AC1616" s="7">
        <f t="shared" si="2044"/>
        <v>2027</v>
      </c>
      <c r="AD1616" s="10" t="e">
        <f t="shared" ref="AD1616:AD1679" ca="1" si="2069">IF(#REF!="Non",(DAYS360(N1616,Q1616)/360),(DAYS360(N1616,TODAY())/360))</f>
        <v>#REF!</v>
      </c>
      <c r="AE1616" s="10" t="e">
        <f t="shared" ca="1" si="2046"/>
        <v>#REF!</v>
      </c>
      <c r="AF1616" s="8">
        <v>35244</v>
      </c>
      <c r="AG1616" s="11">
        <f t="shared" ca="1" si="2047"/>
        <v>28.706849315068492</v>
      </c>
      <c r="AH1616" s="10" t="str">
        <f t="shared" ca="1" si="2048"/>
        <v>&gt;25&lt; 35</v>
      </c>
      <c r="AI1616" s="12"/>
      <c r="AJ1616" s="13"/>
      <c r="AK1616" s="12" t="s">
        <v>6361</v>
      </c>
      <c r="AL1616" s="8">
        <v>43563</v>
      </c>
      <c r="AM1616" s="7" t="s">
        <v>108</v>
      </c>
      <c r="AN1616" s="7" t="s">
        <v>109</v>
      </c>
      <c r="AQ1616" s="14">
        <v>3</v>
      </c>
      <c r="AR1616" s="14">
        <v>1</v>
      </c>
      <c r="AS1616" s="15">
        <f t="shared" si="2049"/>
        <v>45539.25</v>
      </c>
      <c r="AT1616" s="14" t="s">
        <v>163</v>
      </c>
      <c r="AU1616" s="12">
        <v>3.6629999999999998</v>
      </c>
      <c r="AV1616" s="17">
        <v>17</v>
      </c>
      <c r="AW1616" s="18">
        <v>20600</v>
      </c>
      <c r="AX1616" s="19" t="s">
        <v>6362</v>
      </c>
      <c r="AY1616" s="17">
        <v>13</v>
      </c>
      <c r="AZ1616" s="14" t="s">
        <v>203</v>
      </c>
      <c r="BA1616" s="20" t="str">
        <f t="shared" si="2050"/>
        <v>17206000000311909013</v>
      </c>
      <c r="BB1616" s="31">
        <f t="shared" si="2051"/>
        <v>20</v>
      </c>
      <c r="BC1616" s="22" t="s">
        <v>6363</v>
      </c>
      <c r="BD1616" s="23" t="s">
        <v>115</v>
      </c>
      <c r="BF1616" s="8">
        <v>45176</v>
      </c>
      <c r="BG1616" s="32">
        <v>21070841</v>
      </c>
      <c r="BH1616" s="32">
        <v>26839461</v>
      </c>
      <c r="BI1616" s="32"/>
      <c r="BJ1616" t="s">
        <v>1217</v>
      </c>
      <c r="BK1616" s="14" t="str">
        <f t="shared" si="2067"/>
        <v>A-P6 AV</v>
      </c>
      <c r="BL1616" s="14" t="s">
        <v>288</v>
      </c>
      <c r="BM1616" s="25"/>
      <c r="BN1616" s="26"/>
      <c r="BO1616" s="27"/>
      <c r="BP1616" s="26"/>
      <c r="BQ1616" s="28"/>
    </row>
    <row r="1617" spans="1:69" x14ac:dyDescent="0.25">
      <c r="A1617" t="str">
        <f>VLOOKUP(B1617,[2]RH!$B:$BV,72,0)</f>
        <v>Non-Actif</v>
      </c>
      <c r="B1617" s="6">
        <v>1619</v>
      </c>
      <c r="C1617" s="7" t="s">
        <v>100</v>
      </c>
      <c r="D1617" s="7" t="s">
        <v>6364</v>
      </c>
      <c r="E1617" s="7" t="s">
        <v>67</v>
      </c>
      <c r="F1617" s="7" t="s">
        <v>118</v>
      </c>
      <c r="G1617" s="7" t="s">
        <v>5325</v>
      </c>
      <c r="H1617" s="7" t="s">
        <v>562</v>
      </c>
      <c r="I1617" s="7" t="s">
        <v>579</v>
      </c>
      <c r="J1617" s="7" t="s">
        <v>281</v>
      </c>
      <c r="K1617" s="7" t="s">
        <v>89</v>
      </c>
      <c r="L1617" s="7" t="s">
        <v>90</v>
      </c>
      <c r="M1617" s="7" t="str">
        <f t="shared" si="2031"/>
        <v>Contrôle qualité</v>
      </c>
      <c r="N1617" s="8">
        <v>45174</v>
      </c>
      <c r="P1617" s="7">
        <f t="shared" ca="1" si="2012"/>
        <v>-249</v>
      </c>
      <c r="Q1617" s="8">
        <v>45444</v>
      </c>
      <c r="R1617" s="7" t="s">
        <v>3519</v>
      </c>
      <c r="S1617" s="7"/>
      <c r="T1617" s="9" t="s">
        <v>156</v>
      </c>
      <c r="U1617" s="7" t="str">
        <f t="shared" si="2041"/>
        <v>Contractuel</v>
      </c>
      <c r="V1617" s="8">
        <v>45413</v>
      </c>
      <c r="W1617" s="8">
        <v>45473</v>
      </c>
      <c r="X1617" s="8"/>
      <c r="Y1617" s="8"/>
      <c r="Z1617" s="8">
        <v>45174</v>
      </c>
      <c r="AA1617" s="7">
        <f t="shared" si="2042"/>
        <v>9</v>
      </c>
      <c r="AB1617" s="7">
        <f t="shared" si="2043"/>
        <v>2023</v>
      </c>
      <c r="AC1617" s="7">
        <f t="shared" si="2044"/>
        <v>2027</v>
      </c>
      <c r="AD1617" s="10" t="e">
        <f t="shared" ref="AD1617:AD1680" ca="1" si="2070">IF(#REF!="Non",(DAYS360(N1617,Q1617)/360),(DAYS360(N1617,TODAY())/360))</f>
        <v>#REF!</v>
      </c>
      <c r="AE1617" s="10" t="e">
        <f t="shared" ca="1" si="2046"/>
        <v>#REF!</v>
      </c>
      <c r="AF1617" s="8">
        <v>35819</v>
      </c>
      <c r="AG1617" s="11">
        <f t="shared" ca="1" si="2047"/>
        <v>27.13150684931507</v>
      </c>
      <c r="AH1617" s="10" t="str">
        <f t="shared" ca="1" si="2048"/>
        <v>&gt;25&lt; 35</v>
      </c>
      <c r="AI1617" s="12">
        <v>17731873</v>
      </c>
      <c r="AJ1617" s="13" t="s">
        <v>106</v>
      </c>
      <c r="AK1617" s="12" t="s">
        <v>6365</v>
      </c>
      <c r="AL1617" s="8">
        <v>43627</v>
      </c>
      <c r="AM1617" s="7" t="s">
        <v>108</v>
      </c>
      <c r="AN1617" s="7" t="s">
        <v>109</v>
      </c>
      <c r="AQ1617">
        <v>3</v>
      </c>
      <c r="AR1617" s="14">
        <v>1</v>
      </c>
      <c r="AS1617" s="15">
        <f t="shared" si="2049"/>
        <v>45539.25</v>
      </c>
      <c r="AT1617" s="14" t="s">
        <v>163</v>
      </c>
      <c r="AU1617" s="12">
        <v>3.6629999999999998</v>
      </c>
      <c r="AV1617" s="17" t="s">
        <v>150</v>
      </c>
      <c r="AW1617" s="18" t="s">
        <v>339</v>
      </c>
      <c r="AX1617" s="19">
        <v>38105544564</v>
      </c>
      <c r="AY1617" s="17">
        <v>47</v>
      </c>
      <c r="AZ1617" s="14" t="s">
        <v>174</v>
      </c>
      <c r="BA1617" s="20" t="str">
        <f t="shared" si="2050"/>
        <v>07080013810554456447</v>
      </c>
      <c r="BB1617" s="31">
        <f t="shared" si="2051"/>
        <v>20</v>
      </c>
      <c r="BC1617" s="22" t="s">
        <v>6366</v>
      </c>
      <c r="BD1617" s="23" t="s">
        <v>341</v>
      </c>
      <c r="BF1617" s="8"/>
      <c r="BG1617" s="32">
        <v>92451112</v>
      </c>
      <c r="BH1617" s="32">
        <v>96226505</v>
      </c>
      <c r="BI1617" s="32"/>
      <c r="BJ1617" s="95" t="s">
        <v>1055</v>
      </c>
      <c r="BK1617" s="14" t="str">
        <f t="shared" si="2067"/>
        <v>B-P6 AR</v>
      </c>
      <c r="BL1617" s="14" t="s">
        <v>288</v>
      </c>
      <c r="BM1617" s="25"/>
      <c r="BN1617" s="26"/>
      <c r="BO1617" s="27"/>
      <c r="BP1617" s="26"/>
      <c r="BQ1617" s="28"/>
    </row>
    <row r="1618" spans="1:69" x14ac:dyDescent="0.25">
      <c r="A1618" t="str">
        <f>VLOOKUP(B1618,[2]RH!$B:$BV,72,0)</f>
        <v>si</v>
      </c>
      <c r="B1618" s="6">
        <v>1620</v>
      </c>
      <c r="C1618" s="7" t="s">
        <v>100</v>
      </c>
      <c r="D1618" s="7" t="s">
        <v>6367</v>
      </c>
      <c r="E1618" s="7" t="s">
        <v>67</v>
      </c>
      <c r="F1618" s="7" t="s">
        <v>118</v>
      </c>
      <c r="G1618" s="7" t="s">
        <v>408</v>
      </c>
      <c r="H1618" s="7" t="s">
        <v>562</v>
      </c>
      <c r="I1618" s="7" t="s">
        <v>579</v>
      </c>
      <c r="J1618" s="7" t="s">
        <v>281</v>
      </c>
      <c r="K1618" s="7" t="s">
        <v>146</v>
      </c>
      <c r="L1618" s="7" t="s">
        <v>90</v>
      </c>
      <c r="M1618" s="7" t="str">
        <f t="shared" si="2031"/>
        <v>Alimentatrice</v>
      </c>
      <c r="N1618" s="8">
        <v>45175</v>
      </c>
      <c r="P1618" s="7">
        <f t="shared" ca="1" si="2012"/>
        <v>25</v>
      </c>
      <c r="Q1618" s="8"/>
      <c r="R1618" s="7"/>
      <c r="S1618" s="7"/>
      <c r="T1618" s="9" t="s">
        <v>156</v>
      </c>
      <c r="U1618" s="7" t="str">
        <f t="shared" si="2041"/>
        <v>Contractuel</v>
      </c>
      <c r="V1618" s="8">
        <v>45689</v>
      </c>
      <c r="W1618" s="8">
        <f>VLOOKUP(B1618,[1]BASE!$A:$Q,17,0)</f>
        <v>45747</v>
      </c>
      <c r="X1618" s="8"/>
      <c r="Y1618" s="8"/>
      <c r="Z1618" s="8">
        <v>45175</v>
      </c>
      <c r="AA1618" s="7">
        <f t="shared" si="2042"/>
        <v>9</v>
      </c>
      <c r="AB1618" s="7">
        <f t="shared" si="2043"/>
        <v>2023</v>
      </c>
      <c r="AC1618" s="7">
        <f t="shared" si="2044"/>
        <v>2027</v>
      </c>
      <c r="AD1618" s="10" t="e">
        <f t="shared" ref="AD1618:AD1681" ca="1" si="2071">IF(#REF!="Non",(DAYS360(N1618,Q1618)/360),(DAYS360(N1618,TODAY())/360))</f>
        <v>#REF!</v>
      </c>
      <c r="AE1618" s="10" t="e">
        <f t="shared" ca="1" si="2046"/>
        <v>#REF!</v>
      </c>
      <c r="AF1618" s="8">
        <v>37293</v>
      </c>
      <c r="AG1618" s="11">
        <f t="shared" ca="1" si="2047"/>
        <v>23.093150684931508</v>
      </c>
      <c r="AH1618" s="10" t="str">
        <f t="shared" ca="1" si="2048"/>
        <v>&lt; 25</v>
      </c>
      <c r="AI1618" s="12">
        <v>17460970</v>
      </c>
      <c r="AJ1618" s="13" t="s">
        <v>82</v>
      </c>
      <c r="AK1618" s="12" t="s">
        <v>6368</v>
      </c>
      <c r="AL1618" s="8">
        <v>44287</v>
      </c>
      <c r="AM1618" s="7" t="s">
        <v>108</v>
      </c>
      <c r="AN1618" s="7" t="s">
        <v>109</v>
      </c>
      <c r="AQ1618">
        <v>3</v>
      </c>
      <c r="AR1618" s="14">
        <v>2</v>
      </c>
      <c r="AS1618" s="15">
        <f t="shared" si="2049"/>
        <v>45905.5</v>
      </c>
      <c r="AT1618" s="14" t="s">
        <v>163</v>
      </c>
      <c r="AU1618" s="12">
        <v>3.5</v>
      </c>
      <c r="AV1618" s="17">
        <v>17</v>
      </c>
      <c r="AW1618" s="18" t="s">
        <v>201</v>
      </c>
      <c r="AX1618" s="19" t="s">
        <v>6369</v>
      </c>
      <c r="AY1618" s="17">
        <v>48</v>
      </c>
      <c r="AZ1618" s="14" t="s">
        <v>203</v>
      </c>
      <c r="BA1618" s="20" t="str">
        <f t="shared" si="2050"/>
        <v>17001000000302541248</v>
      </c>
      <c r="BB1618" s="31">
        <f t="shared" si="2051"/>
        <v>20</v>
      </c>
      <c r="BC1618" s="22" t="s">
        <v>5233</v>
      </c>
      <c r="BD1618" s="23" t="s">
        <v>115</v>
      </c>
      <c r="BF1618" s="8"/>
      <c r="BG1618" s="32">
        <v>27537144</v>
      </c>
      <c r="BH1618" s="32">
        <v>24970547</v>
      </c>
      <c r="BI1618" s="32"/>
      <c r="BJ1618" t="s">
        <v>600</v>
      </c>
      <c r="BK1618" s="14" t="str">
        <f t="shared" si="2067"/>
        <v>B-P6 AR</v>
      </c>
      <c r="BL1618" s="14" t="s">
        <v>288</v>
      </c>
      <c r="BM1618" s="25"/>
      <c r="BN1618" s="26"/>
      <c r="BO1618" s="27"/>
      <c r="BP1618" s="26"/>
      <c r="BQ1618" s="28"/>
    </row>
    <row r="1619" spans="1:69" x14ac:dyDescent="0.25">
      <c r="A1619" t="str">
        <f>VLOOKUP(B1619,[2]RH!$B:$BV,72,0)</f>
        <v>si</v>
      </c>
      <c r="B1619" s="6">
        <v>1621</v>
      </c>
      <c r="C1619" s="7" t="s">
        <v>100</v>
      </c>
      <c r="D1619" s="7" t="s">
        <v>6370</v>
      </c>
      <c r="E1619" s="7" t="s">
        <v>67</v>
      </c>
      <c r="F1619" s="7" t="s">
        <v>118</v>
      </c>
      <c r="G1619" s="7" t="s">
        <v>408</v>
      </c>
      <c r="H1619" s="80" t="s">
        <v>649</v>
      </c>
      <c r="I1619" s="7" t="s">
        <v>709</v>
      </c>
      <c r="J1619" s="7" t="s">
        <v>190</v>
      </c>
      <c r="K1619" s="7" t="s">
        <v>146</v>
      </c>
      <c r="L1619" s="7" t="s">
        <v>90</v>
      </c>
      <c r="M1619" s="7" t="str">
        <f t="shared" si="2031"/>
        <v>Alimentatrice</v>
      </c>
      <c r="N1619" s="8">
        <v>45177</v>
      </c>
      <c r="P1619" s="7">
        <f t="shared" ca="1" si="2012"/>
        <v>25</v>
      </c>
      <c r="Q1619" s="8"/>
      <c r="R1619" s="7"/>
      <c r="S1619" s="7"/>
      <c r="T1619" s="9" t="s">
        <v>156</v>
      </c>
      <c r="U1619" s="7" t="str">
        <f t="shared" si="2041"/>
        <v>Contractuel</v>
      </c>
      <c r="V1619" s="8">
        <v>45689</v>
      </c>
      <c r="W1619" s="8">
        <f>VLOOKUP(B1619,[1]BASE!$A:$Q,17,0)</f>
        <v>45747</v>
      </c>
      <c r="X1619" s="8"/>
      <c r="Y1619" s="8"/>
      <c r="Z1619" s="8">
        <v>45177</v>
      </c>
      <c r="AA1619" s="7">
        <f t="shared" si="2042"/>
        <v>9</v>
      </c>
      <c r="AB1619" s="7">
        <f t="shared" si="2043"/>
        <v>2023</v>
      </c>
      <c r="AC1619" s="7">
        <f t="shared" si="2044"/>
        <v>2027</v>
      </c>
      <c r="AD1619" s="10" t="e">
        <f t="shared" ref="AD1619:AD1682" ca="1" si="2072">IF(#REF!="Non",(DAYS360(N1619,Q1619)/360),(DAYS360(N1619,TODAY())/360))</f>
        <v>#REF!</v>
      </c>
      <c r="AE1619" s="10" t="e">
        <f t="shared" ca="1" si="2046"/>
        <v>#REF!</v>
      </c>
      <c r="AF1619" s="8">
        <v>36993</v>
      </c>
      <c r="AG1619" s="11">
        <f t="shared" ca="1" si="2047"/>
        <v>23.915068493150685</v>
      </c>
      <c r="AH1619" s="10" t="str">
        <f t="shared" ca="1" si="2048"/>
        <v>&lt; 25</v>
      </c>
      <c r="AI1619" s="12">
        <v>17443761</v>
      </c>
      <c r="AJ1619" s="13" t="s">
        <v>192</v>
      </c>
      <c r="AK1619" s="12" t="s">
        <v>6371</v>
      </c>
      <c r="AL1619" s="8">
        <v>44267</v>
      </c>
      <c r="AM1619" s="7" t="s">
        <v>108</v>
      </c>
      <c r="AN1619" s="7" t="s">
        <v>109</v>
      </c>
      <c r="AQ1619">
        <v>3</v>
      </c>
      <c r="AR1619" s="14">
        <v>2</v>
      </c>
      <c r="AS1619" s="15">
        <f t="shared" si="2049"/>
        <v>45907.5</v>
      </c>
      <c r="AT1619" s="14" t="s">
        <v>163</v>
      </c>
      <c r="AU1619" s="12">
        <v>3.5</v>
      </c>
      <c r="AV1619" s="17">
        <v>12</v>
      </c>
      <c r="AW1619" s="18">
        <v>11600</v>
      </c>
      <c r="AX1619" s="19" t="s">
        <v>6372</v>
      </c>
      <c r="AY1619" s="17">
        <v>63</v>
      </c>
      <c r="AZ1619" s="14" t="s">
        <v>195</v>
      </c>
      <c r="BA1619" s="20" t="str">
        <f t="shared" si="2050"/>
        <v>12116000013130600763</v>
      </c>
      <c r="BB1619" s="31">
        <f t="shared" si="2051"/>
        <v>20</v>
      </c>
      <c r="BC1619" s="22" t="s">
        <v>6373</v>
      </c>
      <c r="BD1619" s="23" t="s">
        <v>341</v>
      </c>
      <c r="BF1619" s="8"/>
      <c r="BG1619" s="32">
        <v>21451875</v>
      </c>
      <c r="BH1619" s="32">
        <v>52257421</v>
      </c>
      <c r="BI1619" s="32"/>
      <c r="BJ1619" t="s">
        <v>2681</v>
      </c>
      <c r="BK1619" s="14" t="str">
        <f t="shared" si="2067"/>
        <v>A-Panda</v>
      </c>
      <c r="BL1619" s="14" t="s">
        <v>288</v>
      </c>
      <c r="BM1619" s="25"/>
      <c r="BN1619" s="26"/>
      <c r="BO1619" s="27"/>
      <c r="BP1619" s="26"/>
      <c r="BQ1619" s="28"/>
    </row>
    <row r="1620" spans="1:69" x14ac:dyDescent="0.25">
      <c r="A1620" t="str">
        <f>VLOOKUP(B1620,[2]RH!$B:$BV,72,0)</f>
        <v>si</v>
      </c>
      <c r="B1620" s="6">
        <v>1622</v>
      </c>
      <c r="C1620" s="7" t="s">
        <v>168</v>
      </c>
      <c r="D1620" s="7" t="s">
        <v>6374</v>
      </c>
      <c r="E1620" s="7" t="s">
        <v>67</v>
      </c>
      <c r="F1620" s="7" t="s">
        <v>118</v>
      </c>
      <c r="G1620" s="7" t="s">
        <v>220</v>
      </c>
      <c r="H1620" s="80" t="s">
        <v>649</v>
      </c>
      <c r="I1620" s="7" t="s">
        <v>709</v>
      </c>
      <c r="J1620" s="7" t="s">
        <v>190</v>
      </c>
      <c r="K1620" s="7" t="s">
        <v>146</v>
      </c>
      <c r="L1620" s="7" t="s">
        <v>90</v>
      </c>
      <c r="M1620" s="7" t="str">
        <f t="shared" si="2031"/>
        <v>Couturière</v>
      </c>
      <c r="N1620" s="8">
        <v>45180</v>
      </c>
      <c r="P1620" s="7">
        <f t="shared" ca="1" si="2012"/>
        <v>25</v>
      </c>
      <c r="Q1620" s="8"/>
      <c r="R1620" s="7"/>
      <c r="S1620" s="7"/>
      <c r="T1620" s="9" t="s">
        <v>156</v>
      </c>
      <c r="U1620" s="7" t="str">
        <f t="shared" si="2041"/>
        <v>Contractuel</v>
      </c>
      <c r="V1620" s="8">
        <v>45689</v>
      </c>
      <c r="W1620" s="8">
        <f>VLOOKUP(B1620,[1]BASE!$A:$Q,17,0)</f>
        <v>45747</v>
      </c>
      <c r="X1620" s="8"/>
      <c r="Y1620" s="8"/>
      <c r="Z1620" s="8">
        <v>45180</v>
      </c>
      <c r="AA1620" s="7">
        <f t="shared" si="2042"/>
        <v>9</v>
      </c>
      <c r="AB1620" s="7">
        <f t="shared" si="2043"/>
        <v>2023</v>
      </c>
      <c r="AC1620" s="7">
        <f t="shared" si="2044"/>
        <v>2027</v>
      </c>
      <c r="AD1620" s="10" t="e">
        <f t="shared" ref="AD1620:AD1683" ca="1" si="2073">IF(#REF!="Non",(DAYS360(N1620,Q1620)/360),(DAYS360(N1620,TODAY())/360))</f>
        <v>#REF!</v>
      </c>
      <c r="AE1620" s="10" t="e">
        <f t="shared" ca="1" si="2046"/>
        <v>#REF!</v>
      </c>
      <c r="AF1620" s="8">
        <v>27366</v>
      </c>
      <c r="AG1620" s="11">
        <f t="shared" ca="1" si="2047"/>
        <v>50.290410958904111</v>
      </c>
      <c r="AH1620" s="10" t="str">
        <f t="shared" ca="1" si="2048"/>
        <v>&gt;45&lt; 55</v>
      </c>
      <c r="AI1620" s="12">
        <v>12214577</v>
      </c>
      <c r="AJ1620" s="13" t="s">
        <v>120</v>
      </c>
      <c r="AK1620" s="12" t="s">
        <v>6375</v>
      </c>
      <c r="AL1620" s="8">
        <v>35319</v>
      </c>
      <c r="AM1620" s="7" t="s">
        <v>108</v>
      </c>
      <c r="AN1620" s="7" t="s">
        <v>5165</v>
      </c>
      <c r="AQ1620">
        <v>3</v>
      </c>
      <c r="AR1620" s="14">
        <v>2</v>
      </c>
      <c r="AS1620" s="15">
        <f t="shared" si="2049"/>
        <v>45910.5</v>
      </c>
      <c r="AT1620" s="14" t="s">
        <v>163</v>
      </c>
      <c r="AU1620" s="12">
        <v>3.5</v>
      </c>
      <c r="AV1620" s="17">
        <v>26</v>
      </c>
      <c r="AW1620" s="18" t="s">
        <v>215</v>
      </c>
      <c r="AX1620" s="19" t="s">
        <v>6376</v>
      </c>
      <c r="AY1620" s="17">
        <v>74</v>
      </c>
      <c r="AZ1620" s="14" t="s">
        <v>217</v>
      </c>
      <c r="BA1620" s="20" t="str">
        <f t="shared" si="2050"/>
        <v>26006000890128908674</v>
      </c>
      <c r="BB1620" s="31">
        <f t="shared" si="2051"/>
        <v>20</v>
      </c>
      <c r="BC1620" s="22" t="s">
        <v>6377</v>
      </c>
      <c r="BD1620" s="23" t="s">
        <v>85</v>
      </c>
      <c r="BF1620" s="8"/>
      <c r="BG1620" s="32">
        <v>25212826</v>
      </c>
      <c r="BH1620" s="32"/>
      <c r="BI1620" s="32"/>
      <c r="BJ1620" t="s">
        <v>445</v>
      </c>
      <c r="BK1620" s="14" t="str">
        <f t="shared" si="2067"/>
        <v>A-Panda</v>
      </c>
      <c r="BL1620" s="14" t="s">
        <v>595</v>
      </c>
      <c r="BM1620" s="25"/>
      <c r="BN1620" s="26" t="str">
        <f>BA1620</f>
        <v>26006000890128908674</v>
      </c>
      <c r="BO1620" s="27" t="str">
        <f>D1620</f>
        <v>CHOUCHENE WAHIDA</v>
      </c>
      <c r="BP1620" s="26">
        <f>B1620</f>
        <v>1622</v>
      </c>
      <c r="BQ1620" s="28"/>
    </row>
    <row r="1621" spans="1:69" x14ac:dyDescent="0.25">
      <c r="A1621" t="str">
        <f>VLOOKUP(B1621,[2]RH!$B:$BV,72,0)</f>
        <v>Non-Actif</v>
      </c>
      <c r="B1621" s="6">
        <v>1623</v>
      </c>
      <c r="C1621" s="7" t="s">
        <v>168</v>
      </c>
      <c r="D1621" s="7" t="s">
        <v>6378</v>
      </c>
      <c r="E1621" s="7" t="s">
        <v>67</v>
      </c>
      <c r="F1621" s="7" t="s">
        <v>118</v>
      </c>
      <c r="G1621" s="7" t="s">
        <v>220</v>
      </c>
      <c r="H1621" s="7" t="s">
        <v>562</v>
      </c>
      <c r="I1621" s="7" t="s">
        <v>579</v>
      </c>
      <c r="J1621" s="7" t="s">
        <v>281</v>
      </c>
      <c r="K1621" s="7" t="s">
        <v>146</v>
      </c>
      <c r="L1621" s="7" t="s">
        <v>90</v>
      </c>
      <c r="M1621" s="7" t="str">
        <f t="shared" si="2031"/>
        <v>Couturière</v>
      </c>
      <c r="N1621" s="8">
        <v>45180</v>
      </c>
      <c r="P1621" s="7">
        <f t="shared" ca="1" si="2012"/>
        <v>-492</v>
      </c>
      <c r="Q1621" s="8">
        <v>45180</v>
      </c>
      <c r="R1621" s="7" t="s">
        <v>6379</v>
      </c>
      <c r="S1621" s="7"/>
      <c r="T1621" s="9" t="s">
        <v>156</v>
      </c>
      <c r="U1621" s="7" t="str">
        <f t="shared" si="2041"/>
        <v>Contractuel</v>
      </c>
      <c r="V1621" s="8">
        <v>45180</v>
      </c>
      <c r="W1621" s="8">
        <v>45230</v>
      </c>
      <c r="X1621" s="8"/>
      <c r="Y1621" s="8"/>
      <c r="Z1621" s="8">
        <v>45180</v>
      </c>
      <c r="AA1621" s="7">
        <f t="shared" si="2042"/>
        <v>9</v>
      </c>
      <c r="AB1621" s="7">
        <f t="shared" si="2043"/>
        <v>2023</v>
      </c>
      <c r="AC1621" s="7">
        <f t="shared" si="2044"/>
        <v>2027</v>
      </c>
      <c r="AD1621" s="10" t="e">
        <f t="shared" ref="AD1621:AD1684" ca="1" si="2074">IF(#REF!="Non",(DAYS360(N1621,Q1621)/360),(DAYS360(N1621,TODAY())/360))</f>
        <v>#REF!</v>
      </c>
      <c r="AE1621" s="10" t="e">
        <f t="shared" ca="1" si="2046"/>
        <v>#REF!</v>
      </c>
      <c r="AF1621" s="8">
        <v>32173</v>
      </c>
      <c r="AG1621" s="11">
        <f t="shared" ca="1" si="2047"/>
        <v>37.12054794520548</v>
      </c>
      <c r="AH1621" s="10" t="str">
        <f t="shared" ca="1" si="2048"/>
        <v>&gt;35&lt; 45</v>
      </c>
      <c r="AI1621" s="12">
        <v>12668476</v>
      </c>
      <c r="AJ1621" s="13" t="s">
        <v>106</v>
      </c>
      <c r="AK1621" s="12" t="s">
        <v>6380</v>
      </c>
      <c r="AL1621" s="8">
        <v>43754</v>
      </c>
      <c r="AM1621" s="7" t="s">
        <v>108</v>
      </c>
      <c r="AN1621" s="7" t="s">
        <v>76</v>
      </c>
      <c r="AO1621">
        <v>2</v>
      </c>
      <c r="AQ1621" s="14">
        <v>3</v>
      </c>
      <c r="AR1621" s="14">
        <v>1</v>
      </c>
      <c r="AS1621" s="15">
        <f t="shared" si="2049"/>
        <v>45545.25</v>
      </c>
      <c r="AT1621" s="14" t="s">
        <v>163</v>
      </c>
      <c r="AU1621" s="12">
        <v>3.5</v>
      </c>
      <c r="AV1621" s="17"/>
      <c r="AW1621" s="18"/>
      <c r="AX1621" s="19"/>
      <c r="AY1621" s="17"/>
      <c r="AZ1621" s="14"/>
      <c r="BA1621" s="20" t="str">
        <f t="shared" si="2050"/>
        <v/>
      </c>
      <c r="BB1621" s="31">
        <f t="shared" si="2051"/>
        <v>0</v>
      </c>
      <c r="BC1621" s="22" t="s">
        <v>6381</v>
      </c>
      <c r="BD1621" s="23" t="s">
        <v>115</v>
      </c>
      <c r="BF1621" s="8"/>
      <c r="BG1621" s="32">
        <v>53332188</v>
      </c>
      <c r="BH1621" s="32">
        <v>22283441</v>
      </c>
      <c r="BI1621" s="32"/>
      <c r="BK1621" s="14" t="str">
        <f t="shared" si="2067"/>
        <v>B-P6 AR</v>
      </c>
      <c r="BL1621" s="14"/>
      <c r="BM1621" s="25"/>
      <c r="BN1621" s="26"/>
      <c r="BO1621" s="27"/>
      <c r="BP1621" s="26"/>
      <c r="BQ1621" s="28"/>
    </row>
    <row r="1622" spans="1:69" x14ac:dyDescent="0.25">
      <c r="A1622" t="str">
        <f>VLOOKUP(B1622,[2]RH!$B:$BV,72,0)</f>
        <v>si</v>
      </c>
      <c r="B1622" s="6">
        <v>1624</v>
      </c>
      <c r="C1622" s="7" t="s">
        <v>65</v>
      </c>
      <c r="D1622" s="7" t="s">
        <v>6382</v>
      </c>
      <c r="E1622" s="7" t="s">
        <v>67</v>
      </c>
      <c r="F1622" s="7" t="s">
        <v>158</v>
      </c>
      <c r="G1622" s="7" t="s">
        <v>6383</v>
      </c>
      <c r="H1622" s="80" t="s">
        <v>158</v>
      </c>
      <c r="I1622" s="7" t="s">
        <v>542</v>
      </c>
      <c r="J1622" s="7"/>
      <c r="K1622" s="7" t="s">
        <v>146</v>
      </c>
      <c r="L1622" s="7" t="s">
        <v>90</v>
      </c>
      <c r="M1622" s="7" t="str">
        <f t="shared" si="2031"/>
        <v>COUPEUR</v>
      </c>
      <c r="N1622" s="8">
        <v>45180</v>
      </c>
      <c r="P1622" s="7">
        <f t="shared" ca="1" si="2012"/>
        <v>-6</v>
      </c>
      <c r="Q1622" s="8"/>
      <c r="R1622" s="7"/>
      <c r="S1622" s="7"/>
      <c r="T1622" s="9" t="s">
        <v>156</v>
      </c>
      <c r="U1622" s="7" t="str">
        <f t="shared" si="2041"/>
        <v>Contractuel</v>
      </c>
      <c r="V1622" s="8">
        <v>45689</v>
      </c>
      <c r="W1622" s="8">
        <f>VLOOKUP(B1622,[1]BASE!$A:$Q,17,0)</f>
        <v>45716</v>
      </c>
      <c r="X1622" s="8"/>
      <c r="Y1622" s="8"/>
      <c r="Z1622" s="8">
        <v>45180</v>
      </c>
      <c r="AA1622" s="7">
        <f t="shared" si="2042"/>
        <v>9</v>
      </c>
      <c r="AB1622" s="7">
        <f t="shared" si="2043"/>
        <v>2023</v>
      </c>
      <c r="AC1622" s="7">
        <f t="shared" si="2044"/>
        <v>2027</v>
      </c>
      <c r="AD1622" s="10" t="e">
        <f t="shared" ref="AD1622:AD1685" ca="1" si="2075">IF(#REF!="Non",(DAYS360(N1622,Q1622)/360),(DAYS360(N1622,TODAY())/360))</f>
        <v>#REF!</v>
      </c>
      <c r="AE1622" s="10" t="e">
        <f t="shared" ca="1" si="2046"/>
        <v>#REF!</v>
      </c>
      <c r="AF1622" s="8">
        <v>35783</v>
      </c>
      <c r="AG1622" s="11">
        <f t="shared" ca="1" si="2047"/>
        <v>27.230136986301371</v>
      </c>
      <c r="AH1622" s="10" t="str">
        <f t="shared" ca="1" si="2048"/>
        <v>&gt;25&lt; 35</v>
      </c>
      <c r="AI1622" s="12">
        <v>17694162</v>
      </c>
      <c r="AJ1622" s="13" t="s">
        <v>106</v>
      </c>
      <c r="AK1622" s="12" t="s">
        <v>6384</v>
      </c>
      <c r="AL1622" s="8">
        <v>43553</v>
      </c>
      <c r="AM1622" s="7" t="s">
        <v>6153</v>
      </c>
      <c r="AN1622" s="7" t="s">
        <v>109</v>
      </c>
      <c r="AQ1622">
        <v>3</v>
      </c>
      <c r="AR1622" s="14">
        <v>2</v>
      </c>
      <c r="AS1622" s="15">
        <f t="shared" si="2049"/>
        <v>45910.5</v>
      </c>
      <c r="AT1622" s="14" t="s">
        <v>163</v>
      </c>
      <c r="AU1622" s="12">
        <v>3.5</v>
      </c>
      <c r="AV1622" s="17">
        <v>17</v>
      </c>
      <c r="AW1622" s="18" t="s">
        <v>201</v>
      </c>
      <c r="AX1622" s="19" t="s">
        <v>6385</v>
      </c>
      <c r="AY1622" s="17">
        <v>27</v>
      </c>
      <c r="AZ1622" s="14" t="s">
        <v>203</v>
      </c>
      <c r="BA1622" s="20" t="str">
        <f t="shared" si="2050"/>
        <v>17001000000301630127</v>
      </c>
      <c r="BB1622" s="31">
        <f t="shared" si="2051"/>
        <v>20</v>
      </c>
      <c r="BC1622" s="22" t="s">
        <v>5233</v>
      </c>
      <c r="BD1622" s="23" t="s">
        <v>115</v>
      </c>
      <c r="BF1622" s="8"/>
      <c r="BG1622" s="32">
        <v>51975478</v>
      </c>
      <c r="BH1622" s="32">
        <v>29330543</v>
      </c>
      <c r="BI1622" s="32"/>
      <c r="BJ1622" t="s">
        <v>600</v>
      </c>
      <c r="BK1622" s="14" t="str">
        <f>IF(K1622="CADRE","CADRE",CONCATENATE(J1622,"-",H1622))</f>
        <v>-COUPE</v>
      </c>
      <c r="BL1622" s="14" t="s">
        <v>595</v>
      </c>
      <c r="BM1622" s="25"/>
      <c r="BN1622" s="26"/>
      <c r="BO1622" s="27"/>
      <c r="BP1622" s="26"/>
      <c r="BQ1622" s="28"/>
    </row>
    <row r="1623" spans="1:69" x14ac:dyDescent="0.25">
      <c r="A1623" t="str">
        <f>VLOOKUP(B1623,[2]RH!$B:$BV,72,0)</f>
        <v>Non-Actif</v>
      </c>
      <c r="B1623" s="6">
        <v>1625</v>
      </c>
      <c r="C1623" s="7" t="s">
        <v>168</v>
      </c>
      <c r="D1623" s="7" t="s">
        <v>6386</v>
      </c>
      <c r="E1623" s="7" t="s">
        <v>67</v>
      </c>
      <c r="F1623" s="7" t="s">
        <v>158</v>
      </c>
      <c r="G1623" s="7" t="s">
        <v>6383</v>
      </c>
      <c r="H1623" s="80" t="s">
        <v>158</v>
      </c>
      <c r="I1623" s="7" t="s">
        <v>542</v>
      </c>
      <c r="J1623" s="7"/>
      <c r="K1623" s="7" t="s">
        <v>146</v>
      </c>
      <c r="L1623" s="7" t="s">
        <v>90</v>
      </c>
      <c r="M1623" s="7" t="str">
        <f t="shared" si="2031"/>
        <v>COUPEUR</v>
      </c>
      <c r="N1623" s="8">
        <v>45181</v>
      </c>
      <c r="P1623" s="7">
        <f t="shared" ca="1" si="2012"/>
        <v>-492</v>
      </c>
      <c r="Q1623" s="8">
        <v>45185</v>
      </c>
      <c r="R1623" s="7" t="s">
        <v>6379</v>
      </c>
      <c r="S1623" s="7"/>
      <c r="T1623" s="9" t="s">
        <v>156</v>
      </c>
      <c r="U1623" s="7" t="str">
        <f t="shared" si="2041"/>
        <v>Contractuel</v>
      </c>
      <c r="V1623" s="8">
        <v>45181</v>
      </c>
      <c r="W1623" s="8">
        <v>45230</v>
      </c>
      <c r="X1623" s="8"/>
      <c r="Y1623" s="8"/>
      <c r="Z1623" s="8">
        <v>45181</v>
      </c>
      <c r="AA1623" s="7">
        <f t="shared" si="2042"/>
        <v>9</v>
      </c>
      <c r="AB1623" s="7">
        <f t="shared" si="2043"/>
        <v>2023</v>
      </c>
      <c r="AC1623" s="7">
        <f t="shared" si="2044"/>
        <v>2027</v>
      </c>
      <c r="AD1623" s="10" t="e">
        <f t="shared" ref="AD1623:AD1686" ca="1" si="2076">IF(#REF!="Non",(DAYS360(N1623,Q1623)/360),(DAYS360(N1623,TODAY())/360))</f>
        <v>#REF!</v>
      </c>
      <c r="AE1623" s="10" t="e">
        <f t="shared" ca="1" si="2046"/>
        <v>#REF!</v>
      </c>
      <c r="AF1623" s="8">
        <v>32258</v>
      </c>
      <c r="AG1623" s="11">
        <f t="shared" ca="1" si="2047"/>
        <v>36.887671232876713</v>
      </c>
      <c r="AH1623" s="10" t="str">
        <f t="shared" ca="1" si="2048"/>
        <v>&gt;35&lt; 45</v>
      </c>
      <c r="AI1623" s="12"/>
      <c r="AJ1623" s="13"/>
      <c r="AK1623" s="12" t="s">
        <v>6387</v>
      </c>
      <c r="AL1623" s="8">
        <v>44546</v>
      </c>
      <c r="AM1623" s="7" t="s">
        <v>108</v>
      </c>
      <c r="AN1623" s="7" t="s">
        <v>5165</v>
      </c>
      <c r="AO1623">
        <v>2</v>
      </c>
      <c r="AQ1623" s="14">
        <v>3</v>
      </c>
      <c r="AR1623" s="14">
        <v>1</v>
      </c>
      <c r="AS1623" s="15">
        <f t="shared" si="2049"/>
        <v>45546.25</v>
      </c>
      <c r="AT1623" s="14" t="s">
        <v>163</v>
      </c>
      <c r="AU1623" s="12">
        <v>3.5</v>
      </c>
      <c r="AV1623" s="17">
        <v>20</v>
      </c>
      <c r="AW1623" s="18" t="s">
        <v>4774</v>
      </c>
      <c r="AX1623" s="19">
        <v>22200932196</v>
      </c>
      <c r="AY1623" s="17">
        <v>50</v>
      </c>
      <c r="AZ1623" s="14" t="s">
        <v>818</v>
      </c>
      <c r="BA1623" s="20" t="str">
        <f t="shared" si="2050"/>
        <v>20010102220093219650</v>
      </c>
      <c r="BB1623" s="31">
        <f t="shared" si="2051"/>
        <v>20</v>
      </c>
      <c r="BC1623" s="22" t="s">
        <v>5579</v>
      </c>
      <c r="BD1623" s="23" t="s">
        <v>341</v>
      </c>
      <c r="BF1623" s="8"/>
      <c r="BG1623" s="32">
        <v>29529348</v>
      </c>
      <c r="BH1623" s="32">
        <v>20312712</v>
      </c>
      <c r="BI1623" s="32"/>
      <c r="BK1623" s="14" t="str">
        <f t="shared" si="2067"/>
        <v>-COUPE</v>
      </c>
      <c r="BL1623" s="14"/>
      <c r="BM1623" s="25"/>
      <c r="BN1623" s="26"/>
      <c r="BO1623" s="27"/>
      <c r="BP1623" s="26"/>
      <c r="BQ1623" s="28"/>
    </row>
    <row r="1624" spans="1:69" x14ac:dyDescent="0.25">
      <c r="A1624" t="str">
        <f>VLOOKUP(B1624,[2]RH!$B:$BV,72,0)</f>
        <v>si</v>
      </c>
      <c r="B1624" s="6">
        <v>1626</v>
      </c>
      <c r="C1624" s="7" t="s">
        <v>65</v>
      </c>
      <c r="D1624" s="7" t="s">
        <v>6388</v>
      </c>
      <c r="E1624" s="7" t="s">
        <v>67</v>
      </c>
      <c r="F1624" s="7" t="s">
        <v>158</v>
      </c>
      <c r="G1624" s="7" t="s">
        <v>6383</v>
      </c>
      <c r="H1624" s="80" t="s">
        <v>158</v>
      </c>
      <c r="I1624" s="7" t="s">
        <v>542</v>
      </c>
      <c r="J1624" s="7"/>
      <c r="K1624" s="7" t="s">
        <v>146</v>
      </c>
      <c r="L1624" s="7" t="s">
        <v>90</v>
      </c>
      <c r="M1624" s="7" t="str">
        <f t="shared" si="2031"/>
        <v>COUPEUR</v>
      </c>
      <c r="N1624" s="8">
        <v>45181</v>
      </c>
      <c r="P1624" s="7">
        <f t="shared" ca="1" si="2012"/>
        <v>-6</v>
      </c>
      <c r="Q1624" s="8"/>
      <c r="R1624" s="7"/>
      <c r="S1624" s="7"/>
      <c r="T1624" s="9" t="s">
        <v>156</v>
      </c>
      <c r="U1624" s="7" t="str">
        <f t="shared" si="2041"/>
        <v>Contractuel</v>
      </c>
      <c r="V1624" s="8">
        <v>45689</v>
      </c>
      <c r="W1624" s="8">
        <f>VLOOKUP(B1624,[1]BASE!$A:$Q,17,0)</f>
        <v>45716</v>
      </c>
      <c r="X1624" s="8"/>
      <c r="Y1624" s="8"/>
      <c r="Z1624" s="8">
        <v>45181</v>
      </c>
      <c r="AA1624" s="7">
        <f t="shared" si="2042"/>
        <v>9</v>
      </c>
      <c r="AB1624" s="7">
        <f t="shared" si="2043"/>
        <v>2023</v>
      </c>
      <c r="AC1624" s="7">
        <f t="shared" si="2044"/>
        <v>2027</v>
      </c>
      <c r="AD1624" s="10" t="e">
        <f t="shared" ref="AD1624:AD1687" ca="1" si="2077">IF(#REF!="Non",(DAYS360(N1624,Q1624)/360),(DAYS360(N1624,TODAY())/360))</f>
        <v>#REF!</v>
      </c>
      <c r="AE1624" s="10" t="e">
        <f t="shared" ca="1" si="2046"/>
        <v>#REF!</v>
      </c>
      <c r="AF1624" s="8">
        <v>38291</v>
      </c>
      <c r="AG1624" s="11">
        <f t="shared" ca="1" si="2047"/>
        <v>20.358904109589041</v>
      </c>
      <c r="AH1624" s="10" t="str">
        <f t="shared" ca="1" si="2048"/>
        <v>&lt; 25</v>
      </c>
      <c r="AI1624" s="12">
        <v>17764958</v>
      </c>
      <c r="AJ1624" s="13" t="s">
        <v>92</v>
      </c>
      <c r="AK1624" s="12" t="s">
        <v>6389</v>
      </c>
      <c r="AL1624" s="8">
        <v>44672</v>
      </c>
      <c r="AM1624" s="7" t="s">
        <v>6153</v>
      </c>
      <c r="AN1624" s="7" t="s">
        <v>109</v>
      </c>
      <c r="AQ1624">
        <v>3</v>
      </c>
      <c r="AR1624" s="14">
        <v>2</v>
      </c>
      <c r="AS1624" s="15">
        <f t="shared" si="2049"/>
        <v>45911.5</v>
      </c>
      <c r="AT1624" s="14" t="s">
        <v>163</v>
      </c>
      <c r="AU1624" s="12">
        <v>3.5</v>
      </c>
      <c r="AV1624" s="17">
        <v>25</v>
      </c>
      <c r="AW1624" s="18" t="s">
        <v>1349</v>
      </c>
      <c r="AX1624" s="19" t="s">
        <v>6390</v>
      </c>
      <c r="AY1624" s="17">
        <v>38</v>
      </c>
      <c r="AZ1624" s="14" t="s">
        <v>276</v>
      </c>
      <c r="BA1624" s="20" t="str">
        <f t="shared" si="2050"/>
        <v>25033000000118295938</v>
      </c>
      <c r="BB1624" s="31">
        <f t="shared" si="2051"/>
        <v>20</v>
      </c>
      <c r="BC1624" s="22" t="s">
        <v>5810</v>
      </c>
      <c r="BD1624" s="23" t="s">
        <v>115</v>
      </c>
      <c r="BF1624" s="8"/>
      <c r="BG1624" s="32">
        <v>56134973</v>
      </c>
      <c r="BH1624" s="32"/>
      <c r="BI1624" s="32"/>
      <c r="BJ1624" t="s">
        <v>714</v>
      </c>
      <c r="BK1624" s="14" t="str">
        <f>IF(K1624="CADRE","CADRE",CONCATENATE(J1624,"-",H1624))</f>
        <v>-COUPE</v>
      </c>
      <c r="BL1624" s="14" t="s">
        <v>595</v>
      </c>
      <c r="BM1624" s="25"/>
      <c r="BN1624" s="26"/>
      <c r="BO1624" s="27"/>
      <c r="BP1624" s="26"/>
      <c r="BQ1624" s="28"/>
    </row>
    <row r="1625" spans="1:69" x14ac:dyDescent="0.25">
      <c r="A1625" t="str">
        <f>VLOOKUP(B1625,[2]RH!$B:$BV,72,0)</f>
        <v>Non-Actif</v>
      </c>
      <c r="B1625" s="6">
        <v>1627</v>
      </c>
      <c r="C1625" s="7" t="s">
        <v>65</v>
      </c>
      <c r="D1625" s="7" t="s">
        <v>6391</v>
      </c>
      <c r="E1625" s="7" t="s">
        <v>67</v>
      </c>
      <c r="F1625" s="7" t="s">
        <v>158</v>
      </c>
      <c r="G1625" s="7" t="s">
        <v>6383</v>
      </c>
      <c r="H1625" s="80" t="s">
        <v>158</v>
      </c>
      <c r="I1625" s="7" t="s">
        <v>542</v>
      </c>
      <c r="J1625" s="7"/>
      <c r="K1625" s="7" t="s">
        <v>146</v>
      </c>
      <c r="L1625" s="7" t="s">
        <v>90</v>
      </c>
      <c r="M1625" s="7" t="str">
        <f t="shared" si="2031"/>
        <v>COUPEUR</v>
      </c>
      <c r="N1625" s="8">
        <v>45181</v>
      </c>
      <c r="P1625" s="7">
        <f t="shared" ca="1" si="2012"/>
        <v>-431</v>
      </c>
      <c r="Q1625" s="8">
        <v>45260</v>
      </c>
      <c r="R1625" s="7" t="s">
        <v>290</v>
      </c>
      <c r="S1625" s="7" t="s">
        <v>6392</v>
      </c>
      <c r="T1625" s="9" t="s">
        <v>156</v>
      </c>
      <c r="U1625" s="7" t="str">
        <f t="shared" si="2041"/>
        <v>Contractuel</v>
      </c>
      <c r="V1625" s="8">
        <v>45231</v>
      </c>
      <c r="W1625" s="8">
        <v>45291</v>
      </c>
      <c r="X1625" s="8"/>
      <c r="Y1625" s="8"/>
      <c r="Z1625" s="8">
        <v>45181</v>
      </c>
      <c r="AA1625" s="7">
        <f t="shared" si="2042"/>
        <v>9</v>
      </c>
      <c r="AB1625" s="7">
        <f t="shared" si="2043"/>
        <v>2023</v>
      </c>
      <c r="AC1625" s="7">
        <f t="shared" si="2044"/>
        <v>2027</v>
      </c>
      <c r="AD1625" s="10" t="e">
        <f t="shared" ref="AD1625:AD1688" ca="1" si="2078">IF(#REF!="Non",(DAYS360(N1625,Q1625)/360),(DAYS360(N1625,TODAY())/360))</f>
        <v>#REF!</v>
      </c>
      <c r="AE1625" s="10" t="e">
        <f t="shared" ca="1" si="2046"/>
        <v>#REF!</v>
      </c>
      <c r="AF1625" s="8">
        <v>36445</v>
      </c>
      <c r="AG1625" s="11">
        <f t="shared" ca="1" si="2047"/>
        <v>25.416438356164385</v>
      </c>
      <c r="AH1625" s="10" t="str">
        <f t="shared" ca="1" si="2048"/>
        <v>&gt;25&lt; 35</v>
      </c>
      <c r="AI1625" s="12">
        <v>17646271</v>
      </c>
      <c r="AJ1625" s="13" t="s">
        <v>82</v>
      </c>
      <c r="AK1625" s="12" t="s">
        <v>6393</v>
      </c>
      <c r="AL1625" s="8">
        <v>43809</v>
      </c>
      <c r="AM1625" s="7" t="s">
        <v>6153</v>
      </c>
      <c r="AN1625" s="7" t="s">
        <v>109</v>
      </c>
      <c r="AQ1625" s="14">
        <v>3</v>
      </c>
      <c r="AR1625" s="14">
        <v>1</v>
      </c>
      <c r="AS1625" s="15">
        <f t="shared" si="2049"/>
        <v>45546.25</v>
      </c>
      <c r="AT1625" s="14" t="s">
        <v>163</v>
      </c>
      <c r="AU1625" s="12">
        <v>3.5</v>
      </c>
      <c r="AV1625" s="17">
        <v>17</v>
      </c>
      <c r="AW1625" s="18" t="s">
        <v>201</v>
      </c>
      <c r="AX1625" s="19" t="s">
        <v>6394</v>
      </c>
      <c r="AY1625" s="17">
        <v>58</v>
      </c>
      <c r="AZ1625" s="14" t="s">
        <v>203</v>
      </c>
      <c r="BA1625" s="20" t="str">
        <f t="shared" si="2050"/>
        <v>17001000000313388758</v>
      </c>
      <c r="BB1625" s="31">
        <f t="shared" si="2051"/>
        <v>20</v>
      </c>
      <c r="BC1625" s="22" t="s">
        <v>6395</v>
      </c>
      <c r="BD1625" s="23" t="s">
        <v>115</v>
      </c>
      <c r="BF1625" s="8"/>
      <c r="BG1625" s="32">
        <v>55739105</v>
      </c>
      <c r="BH1625" s="32"/>
      <c r="BI1625" s="32"/>
      <c r="BK1625" s="14" t="str">
        <f t="shared" si="2067"/>
        <v>-COUPE</v>
      </c>
      <c r="BL1625" s="14" t="s">
        <v>595</v>
      </c>
      <c r="BM1625" s="25"/>
      <c r="BN1625" s="26"/>
      <c r="BO1625" s="27"/>
      <c r="BP1625" s="26"/>
      <c r="BQ1625" s="28"/>
    </row>
    <row r="1626" spans="1:69" x14ac:dyDescent="0.25">
      <c r="A1626" t="str">
        <f>VLOOKUP(B1626,[2]RH!$B:$BV,72,0)</f>
        <v>Non-Actif</v>
      </c>
      <c r="B1626" s="6">
        <v>1628</v>
      </c>
      <c r="C1626" s="7" t="s">
        <v>65</v>
      </c>
      <c r="D1626" s="7" t="s">
        <v>6396</v>
      </c>
      <c r="E1626" s="7" t="s">
        <v>67</v>
      </c>
      <c r="F1626" s="7" t="s">
        <v>158</v>
      </c>
      <c r="G1626" s="7" t="s">
        <v>6383</v>
      </c>
      <c r="H1626" s="80" t="s">
        <v>158</v>
      </c>
      <c r="I1626" s="7" t="s">
        <v>542</v>
      </c>
      <c r="J1626" s="7"/>
      <c r="K1626" s="7" t="s">
        <v>146</v>
      </c>
      <c r="L1626" s="7" t="s">
        <v>90</v>
      </c>
      <c r="M1626" s="7" t="str">
        <f t="shared" si="2031"/>
        <v>COUPEUR</v>
      </c>
      <c r="N1626" s="8">
        <v>45181</v>
      </c>
      <c r="O1626" s="110"/>
      <c r="P1626" s="7">
        <f t="shared" ca="1" si="2012"/>
        <v>-279</v>
      </c>
      <c r="Q1626" s="8">
        <v>45437</v>
      </c>
      <c r="R1626" s="7" t="s">
        <v>6397</v>
      </c>
      <c r="S1626" s="7"/>
      <c r="T1626" s="9" t="s">
        <v>156</v>
      </c>
      <c r="U1626" s="7" t="str">
        <f t="shared" si="2041"/>
        <v>Contractuel</v>
      </c>
      <c r="V1626" s="8">
        <v>45413</v>
      </c>
      <c r="W1626" s="8">
        <v>45443</v>
      </c>
      <c r="X1626" s="8"/>
      <c r="Y1626" s="8"/>
      <c r="Z1626" s="8">
        <v>45181</v>
      </c>
      <c r="AA1626" s="7">
        <f t="shared" si="2042"/>
        <v>9</v>
      </c>
      <c r="AB1626" s="7">
        <f t="shared" si="2043"/>
        <v>2023</v>
      </c>
      <c r="AC1626" s="7">
        <f t="shared" si="2044"/>
        <v>2027</v>
      </c>
      <c r="AD1626" s="10" t="e">
        <f t="shared" ref="AD1626:AD1689" ca="1" si="2079">IF(#REF!="Non",(DAYS360(N1626,Q1626)/360),(DAYS360(N1626,TODAY())/360))</f>
        <v>#REF!</v>
      </c>
      <c r="AE1626" s="10" t="e">
        <f t="shared" ca="1" si="2046"/>
        <v>#REF!</v>
      </c>
      <c r="AF1626" s="8">
        <v>35862</v>
      </c>
      <c r="AG1626" s="11">
        <f t="shared" ca="1" si="2047"/>
        <v>27.013698630136986</v>
      </c>
      <c r="AH1626" s="10" t="str">
        <f t="shared" ca="1" si="2048"/>
        <v>&gt;25&lt; 35</v>
      </c>
      <c r="AI1626" s="12">
        <v>16867941</v>
      </c>
      <c r="AJ1626" s="13" t="s">
        <v>120</v>
      </c>
      <c r="AK1626" s="12" t="s">
        <v>6398</v>
      </c>
      <c r="AL1626" s="8">
        <v>44630</v>
      </c>
      <c r="AM1626" s="7" t="s">
        <v>6153</v>
      </c>
      <c r="AN1626" s="7" t="s">
        <v>109</v>
      </c>
      <c r="AQ1626" s="14">
        <v>3</v>
      </c>
      <c r="AR1626" s="14">
        <v>1</v>
      </c>
      <c r="AS1626" s="15">
        <f t="shared" si="2049"/>
        <v>45546.25</v>
      </c>
      <c r="AT1626" s="14" t="s">
        <v>163</v>
      </c>
      <c r="AU1626" s="12">
        <v>3.5</v>
      </c>
      <c r="AV1626" s="17">
        <v>17</v>
      </c>
      <c r="AW1626" s="18" t="s">
        <v>201</v>
      </c>
      <c r="AX1626" s="19" t="s">
        <v>6399</v>
      </c>
      <c r="AY1626" s="17">
        <v>93</v>
      </c>
      <c r="AZ1626" s="14" t="s">
        <v>203</v>
      </c>
      <c r="BA1626" s="20" t="str">
        <f t="shared" si="2050"/>
        <v>17001000000330824993</v>
      </c>
      <c r="BB1626" s="31">
        <f t="shared" si="2051"/>
        <v>20</v>
      </c>
      <c r="BC1626" s="22" t="s">
        <v>6144</v>
      </c>
      <c r="BD1626" s="23" t="s">
        <v>115</v>
      </c>
      <c r="BF1626" s="8">
        <v>45230</v>
      </c>
      <c r="BG1626" s="32">
        <v>53617875</v>
      </c>
      <c r="BH1626" s="32"/>
      <c r="BI1626" s="32"/>
      <c r="BJ1626" t="s">
        <v>4896</v>
      </c>
      <c r="BK1626" s="14" t="str">
        <f t="shared" si="2067"/>
        <v>-COUPE</v>
      </c>
      <c r="BL1626" s="14" t="s">
        <v>595</v>
      </c>
      <c r="BM1626" s="25"/>
      <c r="BN1626" s="26"/>
      <c r="BO1626" s="27"/>
      <c r="BP1626" s="26"/>
      <c r="BQ1626" s="28"/>
    </row>
    <row r="1627" spans="1:69" x14ac:dyDescent="0.25">
      <c r="A1627" t="str">
        <f>VLOOKUP(B1627,[2]RH!$B:$BV,72,0)</f>
        <v>si</v>
      </c>
      <c r="B1627" s="6">
        <v>1629</v>
      </c>
      <c r="C1627" s="7" t="s">
        <v>100</v>
      </c>
      <c r="D1627" s="7" t="s">
        <v>6400</v>
      </c>
      <c r="E1627" s="7" t="s">
        <v>67</v>
      </c>
      <c r="F1627" s="7" t="s">
        <v>158</v>
      </c>
      <c r="G1627" s="7" t="s">
        <v>6383</v>
      </c>
      <c r="H1627" s="80" t="s">
        <v>158</v>
      </c>
      <c r="I1627" s="7" t="s">
        <v>542</v>
      </c>
      <c r="J1627" s="7"/>
      <c r="K1627" s="7" t="s">
        <v>146</v>
      </c>
      <c r="L1627" s="7" t="s">
        <v>90</v>
      </c>
      <c r="M1627" s="7" t="str">
        <f t="shared" si="2031"/>
        <v>COUPEUR</v>
      </c>
      <c r="N1627" s="8">
        <v>45181</v>
      </c>
      <c r="P1627" s="7">
        <f t="shared" ca="1" si="2012"/>
        <v>-6</v>
      </c>
      <c r="Q1627" s="8"/>
      <c r="R1627" s="7"/>
      <c r="S1627" s="7"/>
      <c r="T1627" s="9" t="s">
        <v>156</v>
      </c>
      <c r="U1627" s="7" t="str">
        <f t="shared" si="2041"/>
        <v>Contractuel</v>
      </c>
      <c r="V1627" s="8">
        <v>45689</v>
      </c>
      <c r="W1627" s="8">
        <f>VLOOKUP(B1627,[1]BASE!$A:$Q,17,0)</f>
        <v>45716</v>
      </c>
      <c r="X1627" s="8"/>
      <c r="Y1627" s="8"/>
      <c r="Z1627" s="8">
        <v>45181</v>
      </c>
      <c r="AA1627" s="7">
        <f t="shared" si="2042"/>
        <v>9</v>
      </c>
      <c r="AB1627" s="7">
        <f t="shared" si="2043"/>
        <v>2023</v>
      </c>
      <c r="AC1627" s="7">
        <f t="shared" si="2044"/>
        <v>2027</v>
      </c>
      <c r="AD1627" s="10" t="e">
        <f t="shared" ref="AD1627:AD1690" ca="1" si="2080">IF(#REF!="Non",(DAYS360(N1627,Q1627)/360),(DAYS360(N1627,TODAY())/360))</f>
        <v>#REF!</v>
      </c>
      <c r="AE1627" s="10" t="e">
        <f t="shared" ca="1" si="2046"/>
        <v>#REF!</v>
      </c>
      <c r="AF1627" s="8">
        <v>36047</v>
      </c>
      <c r="AG1627" s="11">
        <f t="shared" ca="1" si="2047"/>
        <v>26.506849315068493</v>
      </c>
      <c r="AH1627" s="10" t="str">
        <f t="shared" ca="1" si="2048"/>
        <v>&gt;25&lt; 35</v>
      </c>
      <c r="AI1627" s="12">
        <v>17462195</v>
      </c>
      <c r="AJ1627" s="13" t="s">
        <v>79</v>
      </c>
      <c r="AK1627" s="12" t="s">
        <v>6401</v>
      </c>
      <c r="AL1627" s="8">
        <v>43157</v>
      </c>
      <c r="AM1627" s="7" t="s">
        <v>108</v>
      </c>
      <c r="AN1627" s="7" t="s">
        <v>109</v>
      </c>
      <c r="AQ1627">
        <v>3</v>
      </c>
      <c r="AR1627" s="14">
        <v>2</v>
      </c>
      <c r="AS1627" s="15">
        <f t="shared" si="2049"/>
        <v>45911.5</v>
      </c>
      <c r="AT1627" s="14" t="s">
        <v>163</v>
      </c>
      <c r="AU1627" s="12">
        <v>3.5</v>
      </c>
      <c r="AV1627" s="17" t="s">
        <v>150</v>
      </c>
      <c r="AW1627" s="18" t="s">
        <v>339</v>
      </c>
      <c r="AX1627" s="19">
        <v>38105536668</v>
      </c>
      <c r="AY1627" s="17">
        <v>67</v>
      </c>
      <c r="AZ1627" s="14" t="s">
        <v>174</v>
      </c>
      <c r="BA1627" s="20" t="str">
        <f t="shared" si="2050"/>
        <v>07080013810553666867</v>
      </c>
      <c r="BB1627" s="31">
        <f t="shared" si="2051"/>
        <v>20</v>
      </c>
      <c r="BC1627" s="22" t="s">
        <v>6402</v>
      </c>
      <c r="BD1627" s="23" t="s">
        <v>341</v>
      </c>
      <c r="BF1627" s="8"/>
      <c r="BG1627" s="32">
        <v>55847411</v>
      </c>
      <c r="BH1627" s="32"/>
      <c r="BI1627" s="32"/>
      <c r="BJ1627" t="s">
        <v>486</v>
      </c>
      <c r="BK1627" s="14" t="str">
        <f>IF(K1627="CADRE","CADRE",CONCATENATE(J1627,"-",H1627))</f>
        <v>-COUPE</v>
      </c>
      <c r="BL1627" s="14" t="s">
        <v>595</v>
      </c>
      <c r="BM1627" s="25"/>
      <c r="BN1627" s="26"/>
      <c r="BO1627" s="27"/>
      <c r="BP1627" s="26"/>
      <c r="BQ1627" s="28"/>
    </row>
    <row r="1628" spans="1:69" x14ac:dyDescent="0.25">
      <c r="A1628" t="str">
        <f>VLOOKUP(B1628,[2]RH!$B:$BV,72,0)</f>
        <v>Non-Actif</v>
      </c>
      <c r="B1628" s="6">
        <v>1630</v>
      </c>
      <c r="C1628" s="7" t="s">
        <v>65</v>
      </c>
      <c r="D1628" s="7" t="s">
        <v>6403</v>
      </c>
      <c r="E1628" s="7" t="s">
        <v>67</v>
      </c>
      <c r="F1628" s="7" t="s">
        <v>158</v>
      </c>
      <c r="G1628" s="7" t="s">
        <v>6383</v>
      </c>
      <c r="H1628" s="80" t="s">
        <v>158</v>
      </c>
      <c r="I1628" s="7" t="s">
        <v>542</v>
      </c>
      <c r="J1628" s="7"/>
      <c r="K1628" s="7" t="s">
        <v>146</v>
      </c>
      <c r="L1628" s="7" t="s">
        <v>90</v>
      </c>
      <c r="M1628" s="7" t="str">
        <f t="shared" si="2031"/>
        <v>COUPEUR</v>
      </c>
      <c r="N1628" s="8">
        <v>45181</v>
      </c>
      <c r="P1628" s="7">
        <f t="shared" ca="1" si="2012"/>
        <v>-492</v>
      </c>
      <c r="Q1628" s="8">
        <v>45212</v>
      </c>
      <c r="R1628" s="7" t="s">
        <v>290</v>
      </c>
      <c r="S1628" s="7" t="s">
        <v>290</v>
      </c>
      <c r="T1628" s="9" t="s">
        <v>156</v>
      </c>
      <c r="U1628" s="7" t="str">
        <f t="shared" si="2041"/>
        <v>Contractuel</v>
      </c>
      <c r="V1628" s="8">
        <v>45181</v>
      </c>
      <c r="W1628" s="8">
        <v>45230</v>
      </c>
      <c r="X1628" s="8"/>
      <c r="Y1628" s="8"/>
      <c r="Z1628" s="8">
        <v>45181</v>
      </c>
      <c r="AA1628" s="7">
        <f t="shared" si="2042"/>
        <v>9</v>
      </c>
      <c r="AB1628" s="7">
        <f t="shared" si="2043"/>
        <v>2023</v>
      </c>
      <c r="AC1628" s="7">
        <f t="shared" si="2044"/>
        <v>2027</v>
      </c>
      <c r="AD1628" s="10" t="e">
        <f t="shared" ref="AD1628:AD1691" ca="1" si="2081">IF(#REF!="Non",(DAYS360(N1628,Q1628)/360),(DAYS360(N1628,TODAY())/360))</f>
        <v>#REF!</v>
      </c>
      <c r="AE1628" s="10" t="e">
        <f t="shared" ca="1" si="2046"/>
        <v>#REF!</v>
      </c>
      <c r="AF1628" s="8">
        <v>35258</v>
      </c>
      <c r="AG1628" s="11">
        <f t="shared" ca="1" si="2047"/>
        <v>28.668493150684931</v>
      </c>
      <c r="AH1628" s="10" t="str">
        <f t="shared" ca="1" si="2048"/>
        <v>&gt;25&lt; 35</v>
      </c>
      <c r="AI1628" s="12"/>
      <c r="AJ1628" s="13"/>
      <c r="AK1628" s="12" t="s">
        <v>6404</v>
      </c>
      <c r="AL1628" s="8">
        <v>41286</v>
      </c>
      <c r="AM1628" s="7" t="s">
        <v>6153</v>
      </c>
      <c r="AN1628" s="7" t="s">
        <v>109</v>
      </c>
      <c r="AQ1628" s="14">
        <v>3</v>
      </c>
      <c r="AR1628" s="14">
        <v>1</v>
      </c>
      <c r="AS1628" s="15">
        <f t="shared" si="2049"/>
        <v>45546.25</v>
      </c>
      <c r="AT1628" s="14" t="s">
        <v>163</v>
      </c>
      <c r="AU1628" s="12">
        <v>3.5</v>
      </c>
      <c r="AV1628" s="17">
        <v>17</v>
      </c>
      <c r="AW1628" s="18">
        <v>70600</v>
      </c>
      <c r="AX1628" s="19" t="s">
        <v>6405</v>
      </c>
      <c r="AY1628" s="17">
        <v>12</v>
      </c>
      <c r="AZ1628" s="14" t="s">
        <v>203</v>
      </c>
      <c r="BA1628" s="20" t="str">
        <f t="shared" si="2050"/>
        <v>17706000000290242612</v>
      </c>
      <c r="BB1628" s="31">
        <f t="shared" si="2051"/>
        <v>20</v>
      </c>
      <c r="BC1628" s="22" t="s">
        <v>5579</v>
      </c>
      <c r="BD1628" s="23" t="s">
        <v>341</v>
      </c>
      <c r="BF1628" s="8"/>
      <c r="BG1628" s="32">
        <v>25875553</v>
      </c>
      <c r="BH1628" s="32"/>
      <c r="BI1628" s="32"/>
      <c r="BK1628" s="14" t="str">
        <f t="shared" si="2067"/>
        <v>-COUPE</v>
      </c>
      <c r="BL1628" s="14" t="s">
        <v>595</v>
      </c>
      <c r="BM1628" s="25"/>
      <c r="BN1628" s="26"/>
      <c r="BO1628" s="27"/>
      <c r="BP1628" s="26"/>
      <c r="BQ1628" s="28"/>
    </row>
    <row r="1629" spans="1:69" x14ac:dyDescent="0.25">
      <c r="A1629" t="str">
        <f>VLOOKUP(B1629,[2]RH!$B:$BV,72,0)</f>
        <v>si</v>
      </c>
      <c r="B1629" s="6">
        <v>1631</v>
      </c>
      <c r="C1629" s="7" t="s">
        <v>100</v>
      </c>
      <c r="D1629" s="7" t="s">
        <v>6406</v>
      </c>
      <c r="E1629" s="7" t="s">
        <v>67</v>
      </c>
      <c r="F1629" s="7" t="s">
        <v>158</v>
      </c>
      <c r="G1629" s="7" t="s">
        <v>6383</v>
      </c>
      <c r="H1629" s="80" t="s">
        <v>158</v>
      </c>
      <c r="I1629" s="7" t="s">
        <v>542</v>
      </c>
      <c r="J1629" s="7"/>
      <c r="K1629" s="7" t="s">
        <v>146</v>
      </c>
      <c r="L1629" s="7" t="s">
        <v>90</v>
      </c>
      <c r="M1629" s="7" t="str">
        <f t="shared" si="2031"/>
        <v>COUPEUR</v>
      </c>
      <c r="N1629" s="8">
        <v>45181</v>
      </c>
      <c r="P1629" s="7">
        <f t="shared" ca="1" si="2012"/>
        <v>-6</v>
      </c>
      <c r="Q1629" s="8"/>
      <c r="R1629" s="7"/>
      <c r="S1629" s="7"/>
      <c r="T1629" s="9" t="s">
        <v>156</v>
      </c>
      <c r="U1629" s="7" t="str">
        <f t="shared" si="2041"/>
        <v>Contractuel</v>
      </c>
      <c r="V1629" s="8">
        <v>45689</v>
      </c>
      <c r="W1629" s="8">
        <f>VLOOKUP(B1629,[1]BASE!$A:$Q,17,0)</f>
        <v>45716</v>
      </c>
      <c r="X1629" s="8"/>
      <c r="Y1629" s="8"/>
      <c r="Z1629" s="8">
        <v>45181</v>
      </c>
      <c r="AA1629" s="7">
        <f t="shared" si="2042"/>
        <v>9</v>
      </c>
      <c r="AB1629" s="7">
        <f t="shared" si="2043"/>
        <v>2023</v>
      </c>
      <c r="AC1629" s="7">
        <f t="shared" si="2044"/>
        <v>2027</v>
      </c>
      <c r="AD1629" s="10" t="e">
        <f t="shared" ref="AD1629:AD1692" ca="1" si="2082">IF(#REF!="Non",(DAYS360(N1629,Q1629)/360),(DAYS360(N1629,TODAY())/360))</f>
        <v>#REF!</v>
      </c>
      <c r="AE1629" s="10" t="e">
        <f t="shared" ca="1" si="2046"/>
        <v>#REF!</v>
      </c>
      <c r="AF1629" s="8">
        <v>36533</v>
      </c>
      <c r="AG1629" s="11">
        <f t="shared" ca="1" si="2047"/>
        <v>25.175342465753424</v>
      </c>
      <c r="AH1629" s="10" t="str">
        <f t="shared" ca="1" si="2048"/>
        <v>&gt;25&lt; 35</v>
      </c>
      <c r="AI1629" s="12"/>
      <c r="AJ1629" s="13"/>
      <c r="AK1629" s="12" t="s">
        <v>6407</v>
      </c>
      <c r="AL1629" s="8">
        <v>43159</v>
      </c>
      <c r="AM1629" s="7" t="s">
        <v>108</v>
      </c>
      <c r="AN1629" s="7" t="s">
        <v>109</v>
      </c>
      <c r="AQ1629">
        <v>3</v>
      </c>
      <c r="AR1629" s="14">
        <v>2</v>
      </c>
      <c r="AS1629" s="15">
        <f t="shared" si="2049"/>
        <v>45911.5</v>
      </c>
      <c r="AT1629" s="14" t="s">
        <v>163</v>
      </c>
      <c r="AU1629" s="12">
        <v>3.5</v>
      </c>
      <c r="AV1629" s="17">
        <v>17</v>
      </c>
      <c r="AW1629" s="18" t="s">
        <v>201</v>
      </c>
      <c r="AX1629" s="19" t="s">
        <v>6408</v>
      </c>
      <c r="AY1629" s="17">
        <v>62</v>
      </c>
      <c r="AZ1629" s="14" t="s">
        <v>203</v>
      </c>
      <c r="BA1629" s="20" t="str">
        <f t="shared" si="2050"/>
        <v>17001000000331104062</v>
      </c>
      <c r="BB1629" s="31">
        <f t="shared" si="2051"/>
        <v>20</v>
      </c>
      <c r="BC1629" s="22" t="s">
        <v>6409</v>
      </c>
      <c r="BD1629" s="23" t="s">
        <v>115</v>
      </c>
      <c r="BF1629" s="8"/>
      <c r="BG1629" s="32">
        <v>52155477</v>
      </c>
      <c r="BH1629" s="32">
        <v>51508099</v>
      </c>
      <c r="BI1629" s="32"/>
      <c r="BJ1629" s="95" t="s">
        <v>1286</v>
      </c>
      <c r="BK1629" s="14" t="str">
        <f>IF(K1629="CADRE","CADRE",CONCATENATE(J1629,"-",H1629))</f>
        <v>-COUPE</v>
      </c>
      <c r="BL1629" s="14" t="s">
        <v>595</v>
      </c>
      <c r="BM1629" s="25"/>
      <c r="BN1629" s="26"/>
      <c r="BO1629" s="27"/>
      <c r="BP1629" s="26"/>
      <c r="BQ1629" s="28"/>
    </row>
    <row r="1630" spans="1:69" x14ac:dyDescent="0.25">
      <c r="A1630" t="str">
        <f>VLOOKUP(B1630,[2]RH!$B:$BV,72,0)</f>
        <v>Non-Actif</v>
      </c>
      <c r="B1630" s="6">
        <v>1632</v>
      </c>
      <c r="C1630" s="7" t="s">
        <v>100</v>
      </c>
      <c r="D1630" s="7" t="s">
        <v>6410</v>
      </c>
      <c r="E1630" s="7" t="s">
        <v>67</v>
      </c>
      <c r="F1630" s="7" t="s">
        <v>118</v>
      </c>
      <c r="G1630" s="7" t="s">
        <v>5325</v>
      </c>
      <c r="H1630" s="80" t="s">
        <v>225</v>
      </c>
      <c r="I1630" s="7" t="s">
        <v>614</v>
      </c>
      <c r="J1630" s="7" t="s">
        <v>281</v>
      </c>
      <c r="K1630" s="7" t="s">
        <v>89</v>
      </c>
      <c r="L1630" s="7" t="s">
        <v>90</v>
      </c>
      <c r="M1630" s="7" t="str">
        <f t="shared" si="2031"/>
        <v>Contrôle qualité</v>
      </c>
      <c r="N1630" s="8">
        <v>45183</v>
      </c>
      <c r="P1630" s="7">
        <f t="shared" ca="1" si="2012"/>
        <v>-492</v>
      </c>
      <c r="Q1630" s="8">
        <v>45183</v>
      </c>
      <c r="R1630" s="7" t="s">
        <v>6411</v>
      </c>
      <c r="S1630" s="7"/>
      <c r="T1630" s="9" t="s">
        <v>156</v>
      </c>
      <c r="U1630" s="7" t="str">
        <f t="shared" si="2041"/>
        <v>Contractuel</v>
      </c>
      <c r="V1630" s="8">
        <v>45183</v>
      </c>
      <c r="W1630" s="8">
        <v>45230</v>
      </c>
      <c r="X1630" s="8"/>
      <c r="Y1630" s="8"/>
      <c r="Z1630" s="8">
        <v>45183</v>
      </c>
      <c r="AA1630" s="7">
        <f t="shared" si="2042"/>
        <v>9</v>
      </c>
      <c r="AB1630" s="7">
        <f t="shared" si="2043"/>
        <v>2023</v>
      </c>
      <c r="AC1630" s="7">
        <f t="shared" si="2044"/>
        <v>2027</v>
      </c>
      <c r="AD1630" s="10" t="e">
        <f t="shared" ref="AD1630:AD1693" ca="1" si="2083">IF(#REF!="Non",(DAYS360(N1630,Q1630)/360),(DAYS360(N1630,TODAY())/360))</f>
        <v>#REF!</v>
      </c>
      <c r="AE1630" s="10" t="e">
        <f t="shared" ca="1" si="2046"/>
        <v>#REF!</v>
      </c>
      <c r="AF1630" s="8">
        <v>35217</v>
      </c>
      <c r="AG1630" s="11">
        <f t="shared" ca="1" si="2047"/>
        <v>28.780821917808218</v>
      </c>
      <c r="AH1630" s="10" t="str">
        <f t="shared" ca="1" si="2048"/>
        <v>&gt;25&lt; 35</v>
      </c>
      <c r="AI1630" s="12"/>
      <c r="AJ1630" s="13"/>
      <c r="AK1630" s="12" t="s">
        <v>6412</v>
      </c>
      <c r="AL1630" s="8">
        <v>41953</v>
      </c>
      <c r="AM1630" s="7" t="s">
        <v>108</v>
      </c>
      <c r="AN1630" s="7" t="s">
        <v>109</v>
      </c>
      <c r="AQ1630" s="14">
        <v>3</v>
      </c>
      <c r="AR1630" s="14">
        <v>1</v>
      </c>
      <c r="AS1630" s="15">
        <f t="shared" si="2049"/>
        <v>45548.25</v>
      </c>
      <c r="AT1630" s="14" t="s">
        <v>163</v>
      </c>
      <c r="AU1630" s="12">
        <v>3.5</v>
      </c>
      <c r="AV1630" s="17" t="s">
        <v>150</v>
      </c>
      <c r="AW1630" s="18" t="s">
        <v>2235</v>
      </c>
      <c r="AX1630" s="19">
        <v>93105581559</v>
      </c>
      <c r="AY1630" s="17">
        <v>66</v>
      </c>
      <c r="AZ1630" s="14" t="s">
        <v>174</v>
      </c>
      <c r="BA1630" s="20" t="str">
        <f t="shared" si="2050"/>
        <v>07026009310558155966</v>
      </c>
      <c r="BB1630" s="31">
        <f t="shared" si="2051"/>
        <v>20</v>
      </c>
      <c r="BC1630" s="22" t="s">
        <v>5823</v>
      </c>
      <c r="BD1630" s="23" t="s">
        <v>341</v>
      </c>
      <c r="BF1630" s="8"/>
      <c r="BG1630" s="32">
        <v>27875857</v>
      </c>
      <c r="BH1630" s="32"/>
      <c r="BI1630" s="32"/>
      <c r="BK1630" s="14" t="str">
        <f t="shared" si="2067"/>
        <v>B-P6 AV</v>
      </c>
      <c r="BL1630" s="14" t="s">
        <v>288</v>
      </c>
      <c r="BM1630" s="25"/>
      <c r="BN1630" s="26"/>
      <c r="BO1630" s="27"/>
      <c r="BP1630" s="26"/>
      <c r="BQ1630" s="28"/>
    </row>
    <row r="1631" spans="1:69" x14ac:dyDescent="0.25">
      <c r="A1631" t="str">
        <f>VLOOKUP(B1631,[2]RH!$B:$BV,72,0)</f>
        <v>Non-Actif</v>
      </c>
      <c r="B1631" s="6">
        <v>1633</v>
      </c>
      <c r="C1631" s="7" t="s">
        <v>168</v>
      </c>
      <c r="D1631" s="7" t="s">
        <v>6413</v>
      </c>
      <c r="E1631" s="7" t="s">
        <v>67</v>
      </c>
      <c r="F1631" s="7" t="s">
        <v>118</v>
      </c>
      <c r="G1631" s="7" t="s">
        <v>220</v>
      </c>
      <c r="H1631" s="7" t="s">
        <v>562</v>
      </c>
      <c r="I1631" s="7" t="s">
        <v>579</v>
      </c>
      <c r="J1631" s="7" t="s">
        <v>281</v>
      </c>
      <c r="K1631" s="7" t="s">
        <v>146</v>
      </c>
      <c r="L1631" s="7" t="s">
        <v>90</v>
      </c>
      <c r="M1631" s="7" t="str">
        <f t="shared" si="2031"/>
        <v>Couturière</v>
      </c>
      <c r="N1631" s="8">
        <v>45181</v>
      </c>
      <c r="P1631" s="7">
        <f t="shared" ca="1" si="2012"/>
        <v>-492</v>
      </c>
      <c r="Q1631" s="8">
        <v>45200</v>
      </c>
      <c r="R1631" s="7" t="s">
        <v>6379</v>
      </c>
      <c r="S1631" s="7"/>
      <c r="T1631" s="9" t="s">
        <v>156</v>
      </c>
      <c r="U1631" s="7" t="str">
        <f t="shared" si="2041"/>
        <v>Contractuel</v>
      </c>
      <c r="V1631" s="8">
        <v>45181</v>
      </c>
      <c r="W1631" s="8">
        <v>45230</v>
      </c>
      <c r="X1631" s="8"/>
      <c r="Y1631" s="8"/>
      <c r="Z1631" s="8">
        <v>45181</v>
      </c>
      <c r="AA1631" s="7">
        <f t="shared" si="2042"/>
        <v>9</v>
      </c>
      <c r="AB1631" s="7">
        <f t="shared" si="2043"/>
        <v>2023</v>
      </c>
      <c r="AC1631" s="7">
        <f t="shared" si="2044"/>
        <v>2027</v>
      </c>
      <c r="AD1631" s="10" t="e">
        <f t="shared" ref="AD1631:AD1694" ca="1" si="2084">IF(#REF!="Non",(DAYS360(N1631,Q1631)/360),(DAYS360(N1631,TODAY())/360))</f>
        <v>#REF!</v>
      </c>
      <c r="AE1631" s="10" t="e">
        <f t="shared" ca="1" si="2046"/>
        <v>#REF!</v>
      </c>
      <c r="AF1631" s="8">
        <v>30326</v>
      </c>
      <c r="AG1631" s="11">
        <f t="shared" ca="1" si="2047"/>
        <v>42.180821917808217</v>
      </c>
      <c r="AH1631" s="10" t="str">
        <f t="shared" ca="1" si="2048"/>
        <v>&gt;35&lt; 45</v>
      </c>
      <c r="AI1631" s="12">
        <v>12518538</v>
      </c>
      <c r="AJ1631" s="13" t="s">
        <v>79</v>
      </c>
      <c r="AK1631" s="12" t="s">
        <v>6414</v>
      </c>
      <c r="AL1631" s="8">
        <v>36960</v>
      </c>
      <c r="AM1631" s="7" t="s">
        <v>108</v>
      </c>
      <c r="AN1631" s="7" t="s">
        <v>5165</v>
      </c>
      <c r="AO1631">
        <v>1</v>
      </c>
      <c r="AQ1631" s="14">
        <v>3</v>
      </c>
      <c r="AR1631" s="14">
        <v>1</v>
      </c>
      <c r="AS1631" s="15">
        <f t="shared" si="2049"/>
        <v>45546.25</v>
      </c>
      <c r="AT1631" s="14" t="s">
        <v>163</v>
      </c>
      <c r="AU1631" s="12">
        <v>3.5</v>
      </c>
      <c r="AV1631" s="17">
        <v>12</v>
      </c>
      <c r="AW1631" s="18" t="s">
        <v>1464</v>
      </c>
      <c r="AX1631" s="19" t="s">
        <v>6415</v>
      </c>
      <c r="AY1631" s="17">
        <v>66</v>
      </c>
      <c r="AZ1631" s="14" t="s">
        <v>195</v>
      </c>
      <c r="BA1631" s="20" t="str">
        <f t="shared" si="2050"/>
        <v>12055000013313013366</v>
      </c>
      <c r="BB1631" s="31">
        <f t="shared" si="2051"/>
        <v>20</v>
      </c>
      <c r="BC1631" s="22" t="s">
        <v>6416</v>
      </c>
      <c r="BD1631" s="23" t="s">
        <v>341</v>
      </c>
      <c r="BF1631" s="8"/>
      <c r="BG1631" s="32">
        <v>95377626</v>
      </c>
      <c r="BH1631" s="32">
        <v>93853416</v>
      </c>
      <c r="BI1631" s="32"/>
      <c r="BK1631" s="14" t="str">
        <f t="shared" si="2067"/>
        <v>B-P6 AR</v>
      </c>
      <c r="BL1631" s="14" t="s">
        <v>595</v>
      </c>
      <c r="BM1631" s="25"/>
      <c r="BN1631" s="26" t="str">
        <f>BA1631</f>
        <v>12055000013313013366</v>
      </c>
      <c r="BO1631" s="27" t="str">
        <f>D1631</f>
        <v>AYARI FATMA</v>
      </c>
      <c r="BP1631" s="26">
        <f>B1631</f>
        <v>1633</v>
      </c>
      <c r="BQ1631" s="28"/>
    </row>
    <row r="1632" spans="1:69" x14ac:dyDescent="0.25">
      <c r="A1632" t="str">
        <f>VLOOKUP(B1632,[2]RH!$B:$BV,72,0)</f>
        <v>Non-Actif</v>
      </c>
      <c r="B1632" s="6">
        <v>1634</v>
      </c>
      <c r="C1632" s="39" t="s">
        <v>168</v>
      </c>
      <c r="D1632" s="39" t="s">
        <v>6417</v>
      </c>
      <c r="E1632" s="7" t="s">
        <v>67</v>
      </c>
      <c r="F1632" s="7" t="s">
        <v>118</v>
      </c>
      <c r="G1632" s="7" t="s">
        <v>220</v>
      </c>
      <c r="H1632" s="7" t="s">
        <v>562</v>
      </c>
      <c r="I1632" s="7" t="s">
        <v>579</v>
      </c>
      <c r="J1632" s="7" t="s">
        <v>281</v>
      </c>
      <c r="K1632" s="7" t="s">
        <v>146</v>
      </c>
      <c r="L1632" s="7" t="s">
        <v>90</v>
      </c>
      <c r="M1632" s="7" t="str">
        <f t="shared" si="2031"/>
        <v>Couturière</v>
      </c>
      <c r="N1632" s="8">
        <v>45182</v>
      </c>
      <c r="P1632" s="7">
        <f t="shared" ca="1" si="2012"/>
        <v>-371</v>
      </c>
      <c r="Q1632" s="8">
        <v>45315</v>
      </c>
      <c r="R1632" s="7" t="s">
        <v>3519</v>
      </c>
      <c r="S1632" s="7"/>
      <c r="T1632" s="9" t="s">
        <v>156</v>
      </c>
      <c r="U1632" s="7" t="str">
        <f t="shared" si="2041"/>
        <v>Contractuel</v>
      </c>
      <c r="V1632" s="8">
        <v>45292</v>
      </c>
      <c r="W1632" s="8">
        <v>45351</v>
      </c>
      <c r="X1632" s="8"/>
      <c r="Y1632" s="8"/>
      <c r="Z1632" s="8">
        <v>45182</v>
      </c>
      <c r="AA1632" s="7">
        <f t="shared" si="2042"/>
        <v>9</v>
      </c>
      <c r="AB1632" s="7">
        <f t="shared" si="2043"/>
        <v>2023</v>
      </c>
      <c r="AC1632" s="7">
        <f t="shared" si="2044"/>
        <v>2027</v>
      </c>
      <c r="AD1632" s="10" t="e">
        <f t="shared" ref="AD1632:AD1695" ca="1" si="2085">IF(#REF!="Non",(DAYS360(N1632,Q1632)/360),(DAYS360(N1632,TODAY())/360))</f>
        <v>#REF!</v>
      </c>
      <c r="AE1632" s="10" t="e">
        <f t="shared" ca="1" si="2046"/>
        <v>#REF!</v>
      </c>
      <c r="AF1632" s="8">
        <v>31467</v>
      </c>
      <c r="AG1632" s="11">
        <f t="shared" ca="1" si="2047"/>
        <v>39.054794520547944</v>
      </c>
      <c r="AH1632" s="10" t="str">
        <f t="shared" ca="1" si="2048"/>
        <v>&gt;35&lt; 45</v>
      </c>
      <c r="AI1632" s="12">
        <v>12659641</v>
      </c>
      <c r="AJ1632" s="13" t="s">
        <v>92</v>
      </c>
      <c r="AK1632" s="12" t="s">
        <v>6418</v>
      </c>
      <c r="AL1632" s="8">
        <v>39119</v>
      </c>
      <c r="AM1632" s="7" t="s">
        <v>108</v>
      </c>
      <c r="AN1632" s="7" t="s">
        <v>76</v>
      </c>
      <c r="AO1632">
        <v>2</v>
      </c>
      <c r="AQ1632" s="14">
        <v>3</v>
      </c>
      <c r="AR1632" s="14">
        <v>1</v>
      </c>
      <c r="AS1632" s="15">
        <f t="shared" si="2049"/>
        <v>45547.25</v>
      </c>
      <c r="AT1632" s="14" t="s">
        <v>163</v>
      </c>
      <c r="AU1632" s="12">
        <v>3.5</v>
      </c>
      <c r="AV1632" s="17">
        <v>17</v>
      </c>
      <c r="AW1632" s="18" t="s">
        <v>1659</v>
      </c>
      <c r="AX1632" s="19" t="s">
        <v>6419</v>
      </c>
      <c r="AY1632" s="17">
        <v>17</v>
      </c>
      <c r="AZ1632" s="14" t="s">
        <v>203</v>
      </c>
      <c r="BA1632" s="20" t="str">
        <f t="shared" si="2050"/>
        <v>17503000000017770017</v>
      </c>
      <c r="BB1632" s="31">
        <f t="shared" si="2051"/>
        <v>20</v>
      </c>
      <c r="BC1632" s="22" t="s">
        <v>519</v>
      </c>
      <c r="BD1632" s="23" t="s">
        <v>85</v>
      </c>
      <c r="BF1632" s="8"/>
      <c r="BG1632" s="32">
        <v>22769037</v>
      </c>
      <c r="BH1632" s="32">
        <v>58722755</v>
      </c>
      <c r="BI1632" s="32"/>
      <c r="BK1632" s="14" t="str">
        <f t="shared" si="2067"/>
        <v>B-P6 AR</v>
      </c>
      <c r="BL1632" s="14" t="s">
        <v>595</v>
      </c>
      <c r="BM1632" s="25"/>
      <c r="BN1632" s="26" t="str">
        <f>BA1632</f>
        <v>17503000000017770017</v>
      </c>
      <c r="BO1632" s="27" t="str">
        <f>D1632</f>
        <v>ABAYDI THALJA</v>
      </c>
      <c r="BP1632" s="26">
        <f>B1632</f>
        <v>1634</v>
      </c>
      <c r="BQ1632" s="28"/>
    </row>
    <row r="1633" spans="1:69" x14ac:dyDescent="0.25">
      <c r="A1633" t="str">
        <f>VLOOKUP(B1633,[2]RH!$B:$BV,72,0)</f>
        <v>si</v>
      </c>
      <c r="B1633" s="6">
        <v>1635</v>
      </c>
      <c r="C1633" s="7" t="s">
        <v>100</v>
      </c>
      <c r="D1633" s="7" t="s">
        <v>6420</v>
      </c>
      <c r="E1633" s="7" t="s">
        <v>67</v>
      </c>
      <c r="F1633" s="7" t="s">
        <v>118</v>
      </c>
      <c r="G1633" s="7" t="s">
        <v>408</v>
      </c>
      <c r="H1633" s="7" t="s">
        <v>562</v>
      </c>
      <c r="I1633" s="7" t="s">
        <v>579</v>
      </c>
      <c r="J1633" s="7" t="s">
        <v>281</v>
      </c>
      <c r="K1633" s="7" t="s">
        <v>146</v>
      </c>
      <c r="L1633" s="7" t="s">
        <v>90</v>
      </c>
      <c r="M1633" s="7" t="str">
        <f t="shared" si="2031"/>
        <v>Alimentatrice</v>
      </c>
      <c r="N1633" s="8">
        <v>45182</v>
      </c>
      <c r="P1633" s="7">
        <f t="shared" ca="1" si="2012"/>
        <v>25</v>
      </c>
      <c r="Q1633" s="8"/>
      <c r="R1633" s="7"/>
      <c r="S1633" s="7"/>
      <c r="T1633" s="9" t="s">
        <v>156</v>
      </c>
      <c r="U1633" s="7" t="str">
        <f t="shared" si="2041"/>
        <v>Contractuel</v>
      </c>
      <c r="V1633" s="8">
        <v>45689</v>
      </c>
      <c r="W1633" s="8">
        <f>VLOOKUP(B1633,[1]BASE!$A:$Q,17,0)</f>
        <v>45747</v>
      </c>
      <c r="X1633" s="8"/>
      <c r="Y1633" s="8"/>
      <c r="Z1633" s="8">
        <v>45182</v>
      </c>
      <c r="AA1633" s="7">
        <f t="shared" si="2042"/>
        <v>9</v>
      </c>
      <c r="AB1633" s="7">
        <f t="shared" si="2043"/>
        <v>2023</v>
      </c>
      <c r="AC1633" s="7">
        <f t="shared" si="2044"/>
        <v>2027</v>
      </c>
      <c r="AD1633" s="10" t="e">
        <f t="shared" ref="AD1633:AD1696" ca="1" si="2086">IF(#REF!="Non",(DAYS360(N1633,Q1633)/360),(DAYS360(N1633,TODAY())/360))</f>
        <v>#REF!</v>
      </c>
      <c r="AE1633" s="10" t="e">
        <f t="shared" ca="1" si="2046"/>
        <v>#REF!</v>
      </c>
      <c r="AF1633" s="8">
        <v>38090</v>
      </c>
      <c r="AG1633" s="11">
        <f t="shared" ca="1" si="2047"/>
        <v>20.909589041095892</v>
      </c>
      <c r="AH1633" s="10" t="str">
        <f t="shared" ca="1" si="2048"/>
        <v>&lt; 25</v>
      </c>
      <c r="AI1633" s="12">
        <v>17592147</v>
      </c>
      <c r="AJ1633" s="13" t="s">
        <v>73</v>
      </c>
      <c r="AK1633" s="12" t="s">
        <v>6421</v>
      </c>
      <c r="AL1633" s="8">
        <v>44862</v>
      </c>
      <c r="AM1633" s="7" t="s">
        <v>108</v>
      </c>
      <c r="AN1633" s="7" t="s">
        <v>109</v>
      </c>
      <c r="AQ1633">
        <v>3</v>
      </c>
      <c r="AR1633" s="14">
        <v>2</v>
      </c>
      <c r="AS1633" s="15">
        <f t="shared" si="2049"/>
        <v>45912.5</v>
      </c>
      <c r="AT1633" s="14" t="s">
        <v>163</v>
      </c>
      <c r="AU1633" s="12">
        <v>3.5</v>
      </c>
      <c r="AV1633" s="17">
        <v>17</v>
      </c>
      <c r="AW1633" s="18" t="s">
        <v>201</v>
      </c>
      <c r="AX1633" s="19" t="s">
        <v>6422</v>
      </c>
      <c r="AY1633" s="17">
        <v>13</v>
      </c>
      <c r="AZ1633" s="14" t="s">
        <v>203</v>
      </c>
      <c r="BA1633" s="20" t="str">
        <f t="shared" si="2050"/>
        <v>17001000000331150913</v>
      </c>
      <c r="BB1633" s="31">
        <f t="shared" si="2051"/>
        <v>20</v>
      </c>
      <c r="BC1633" s="22" t="s">
        <v>5233</v>
      </c>
      <c r="BD1633" s="23" t="s">
        <v>115</v>
      </c>
      <c r="BF1633" s="8">
        <v>45279</v>
      </c>
      <c r="BG1633" s="32">
        <v>58438757</v>
      </c>
      <c r="BH1633" s="32">
        <v>54311282</v>
      </c>
      <c r="BI1633" s="32"/>
      <c r="BJ1633" t="s">
        <v>600</v>
      </c>
      <c r="BK1633" s="14" t="str">
        <f t="shared" si="2067"/>
        <v>B-P6 AR</v>
      </c>
      <c r="BL1633" s="14" t="s">
        <v>288</v>
      </c>
      <c r="BM1633" s="25"/>
      <c r="BN1633" s="26" t="str">
        <f>BA1633</f>
        <v>17001000000331150913</v>
      </c>
      <c r="BO1633" s="27" t="str">
        <f>D1633</f>
        <v>HAMDI ZEINEB</v>
      </c>
      <c r="BP1633" s="26">
        <f>B1633</f>
        <v>1635</v>
      </c>
      <c r="BQ1633" s="28"/>
    </row>
    <row r="1634" spans="1:69" x14ac:dyDescent="0.25">
      <c r="A1634" t="str">
        <f>VLOOKUP(B1634,[2]RH!$B:$BV,72,0)</f>
        <v>si</v>
      </c>
      <c r="B1634" s="6">
        <v>1636</v>
      </c>
      <c r="C1634" s="7" t="s">
        <v>65</v>
      </c>
      <c r="D1634" s="39" t="s">
        <v>6423</v>
      </c>
      <c r="E1634" s="7" t="s">
        <v>67</v>
      </c>
      <c r="F1634" s="7" t="s">
        <v>118</v>
      </c>
      <c r="G1634" s="7" t="s">
        <v>188</v>
      </c>
      <c r="H1634" s="41" t="s">
        <v>562</v>
      </c>
      <c r="I1634" s="7" t="s">
        <v>226</v>
      </c>
      <c r="J1634" s="7" t="s">
        <v>190</v>
      </c>
      <c r="K1634" s="7" t="s">
        <v>89</v>
      </c>
      <c r="L1634" s="7" t="s">
        <v>90</v>
      </c>
      <c r="M1634" s="7" t="str">
        <f t="shared" si="2031"/>
        <v>Team leader</v>
      </c>
      <c r="N1634" s="8">
        <v>45183</v>
      </c>
      <c r="P1634" s="7">
        <f t="shared" ca="1" si="2012"/>
        <v>55</v>
      </c>
      <c r="Q1634" s="8"/>
      <c r="R1634" s="7"/>
      <c r="S1634" s="7"/>
      <c r="T1634" s="9" t="s">
        <v>156</v>
      </c>
      <c r="U1634" s="7" t="str">
        <f t="shared" si="2041"/>
        <v>Contractuel</v>
      </c>
      <c r="V1634" s="8">
        <v>45689</v>
      </c>
      <c r="W1634" s="8">
        <f>VLOOKUP(B1634,[1]BASE!$A:$Q,17,0)</f>
        <v>45777</v>
      </c>
      <c r="X1634" s="8"/>
      <c r="Y1634" s="8"/>
      <c r="Z1634" s="8">
        <v>45183</v>
      </c>
      <c r="AA1634" s="7">
        <f t="shared" si="2042"/>
        <v>9</v>
      </c>
      <c r="AB1634" s="7">
        <f t="shared" si="2043"/>
        <v>2023</v>
      </c>
      <c r="AC1634" s="7">
        <f t="shared" si="2044"/>
        <v>2027</v>
      </c>
      <c r="AD1634" s="10" t="e">
        <f t="shared" ref="AD1634:AD1697" ca="1" si="2087">IF(#REF!="Non",(DAYS360(N1634,Q1634)/360),(DAYS360(N1634,TODAY())/360))</f>
        <v>#REF!</v>
      </c>
      <c r="AE1634" s="10" t="e">
        <f t="shared" ca="1" si="2046"/>
        <v>#REF!</v>
      </c>
      <c r="AF1634" s="8">
        <v>33337</v>
      </c>
      <c r="AG1634" s="11">
        <f t="shared" ca="1" si="2047"/>
        <v>33.93150684931507</v>
      </c>
      <c r="AH1634" s="10" t="str">
        <f t="shared" ca="1" si="2048"/>
        <v>&gt;25&lt; 35</v>
      </c>
      <c r="AI1634" s="12">
        <v>17700990</v>
      </c>
      <c r="AJ1634" s="13" t="s">
        <v>79</v>
      </c>
      <c r="AK1634" s="12" t="s">
        <v>6424</v>
      </c>
      <c r="AL1634" s="8">
        <v>41268</v>
      </c>
      <c r="AM1634" s="7" t="s">
        <v>6153</v>
      </c>
      <c r="AN1634" s="7" t="s">
        <v>109</v>
      </c>
      <c r="AQ1634">
        <v>3</v>
      </c>
      <c r="AR1634" s="14">
        <v>2</v>
      </c>
      <c r="AS1634" s="15">
        <f t="shared" si="2049"/>
        <v>45913.5</v>
      </c>
      <c r="AT1634" s="14" t="s">
        <v>163</v>
      </c>
      <c r="AU1634" s="12">
        <v>3.5</v>
      </c>
      <c r="AV1634" s="17">
        <v>17</v>
      </c>
      <c r="AW1634" s="18">
        <v>20600</v>
      </c>
      <c r="AX1634" s="19" t="s">
        <v>6425</v>
      </c>
      <c r="AY1634" s="17">
        <v>33</v>
      </c>
      <c r="AZ1634" s="14" t="s">
        <v>203</v>
      </c>
      <c r="BA1634" s="20" t="str">
        <f t="shared" si="2050"/>
        <v>17206000000215972133</v>
      </c>
      <c r="BB1634" s="31">
        <f t="shared" si="2051"/>
        <v>20</v>
      </c>
      <c r="BC1634" s="22" t="s">
        <v>6426</v>
      </c>
      <c r="BD1634" s="23" t="s">
        <v>115</v>
      </c>
      <c r="BF1634" s="8">
        <v>45230</v>
      </c>
      <c r="BG1634" s="32">
        <v>20391730</v>
      </c>
      <c r="BH1634" s="32">
        <v>52391780</v>
      </c>
      <c r="BI1634" s="32"/>
      <c r="BJ1634" t="s">
        <v>1217</v>
      </c>
      <c r="BK1634" s="14" t="s">
        <v>232</v>
      </c>
      <c r="BL1634" s="14" t="s">
        <v>198</v>
      </c>
      <c r="BM1634" s="25"/>
      <c r="BN1634" s="26"/>
      <c r="BO1634" s="27"/>
      <c r="BP1634" s="26"/>
      <c r="BQ1634" s="28"/>
    </row>
    <row r="1635" spans="1:69" x14ac:dyDescent="0.25">
      <c r="A1635" t="str">
        <f>VLOOKUP(B1635,[2]RH!$B:$BV,72,0)</f>
        <v>si</v>
      </c>
      <c r="B1635" s="6">
        <v>1637</v>
      </c>
      <c r="C1635" s="7" t="s">
        <v>100</v>
      </c>
      <c r="D1635" s="7" t="s">
        <v>6427</v>
      </c>
      <c r="E1635" s="7" t="s">
        <v>67</v>
      </c>
      <c r="F1635" s="7" t="s">
        <v>118</v>
      </c>
      <c r="G1635" s="7" t="s">
        <v>220</v>
      </c>
      <c r="H1635" s="80" t="s">
        <v>225</v>
      </c>
      <c r="I1635" s="7" t="s">
        <v>534</v>
      </c>
      <c r="J1635" s="7" t="s">
        <v>190</v>
      </c>
      <c r="K1635" s="7" t="s">
        <v>146</v>
      </c>
      <c r="L1635" s="7" t="s">
        <v>90</v>
      </c>
      <c r="M1635" s="7" t="str">
        <f t="shared" si="2031"/>
        <v>Couturière</v>
      </c>
      <c r="N1635" s="8">
        <v>45183</v>
      </c>
      <c r="P1635" s="7">
        <f t="shared" ca="1" si="2012"/>
        <v>25</v>
      </c>
      <c r="Q1635" s="8"/>
      <c r="R1635" s="7"/>
      <c r="S1635" s="7"/>
      <c r="T1635" s="9" t="s">
        <v>156</v>
      </c>
      <c r="U1635" s="7" t="str">
        <f t="shared" si="2041"/>
        <v>Contractuel</v>
      </c>
      <c r="V1635" s="8">
        <v>45689</v>
      </c>
      <c r="W1635" s="8">
        <f>VLOOKUP(B1635,[1]BASE!$A:$Q,17,0)</f>
        <v>45747</v>
      </c>
      <c r="X1635" s="8"/>
      <c r="Y1635" s="8"/>
      <c r="Z1635" s="8">
        <v>45182</v>
      </c>
      <c r="AA1635" s="7">
        <f t="shared" si="2042"/>
        <v>9</v>
      </c>
      <c r="AB1635" s="7">
        <f t="shared" si="2043"/>
        <v>2023</v>
      </c>
      <c r="AC1635" s="7">
        <f t="shared" si="2044"/>
        <v>2027</v>
      </c>
      <c r="AD1635" s="10" t="e">
        <f t="shared" ref="AD1635:AD1698" ca="1" si="2088">IF(#REF!="Non",(DAYS360(N1635,Q1635)/360),(DAYS360(N1635,TODAY())/360))</f>
        <v>#REF!</v>
      </c>
      <c r="AE1635" s="10" t="e">
        <f t="shared" ca="1" si="2046"/>
        <v>#REF!</v>
      </c>
      <c r="AF1635" s="8">
        <v>34135</v>
      </c>
      <c r="AG1635" s="11">
        <f t="shared" ca="1" si="2047"/>
        <v>31.745205479452054</v>
      </c>
      <c r="AH1635" s="10" t="str">
        <f t="shared" ca="1" si="2048"/>
        <v>&gt;25&lt; 35</v>
      </c>
      <c r="AI1635" s="12">
        <v>17093472</v>
      </c>
      <c r="AJ1635" s="13" t="s">
        <v>106</v>
      </c>
      <c r="AK1635" s="12" t="s">
        <v>6428</v>
      </c>
      <c r="AL1635" s="8">
        <v>43491</v>
      </c>
      <c r="AM1635" s="7" t="s">
        <v>108</v>
      </c>
      <c r="AN1635" s="7" t="s">
        <v>109</v>
      </c>
      <c r="AQ1635">
        <v>3</v>
      </c>
      <c r="AR1635" s="14">
        <v>2</v>
      </c>
      <c r="AS1635" s="15">
        <f t="shared" si="2049"/>
        <v>45913.5</v>
      </c>
      <c r="AT1635" s="14" t="s">
        <v>163</v>
      </c>
      <c r="AU1635" s="12">
        <v>3.5</v>
      </c>
      <c r="AV1635" s="17" t="s">
        <v>150</v>
      </c>
      <c r="AW1635" s="18">
        <v>50500</v>
      </c>
      <c r="AX1635" s="19">
        <v>66121664560</v>
      </c>
      <c r="AY1635" s="17">
        <v>44</v>
      </c>
      <c r="AZ1635" s="14" t="s">
        <v>174</v>
      </c>
      <c r="BA1635" s="20" t="str">
        <f t="shared" si="2050"/>
        <v>07505006612166456044</v>
      </c>
      <c r="BB1635" s="31">
        <f t="shared" si="2051"/>
        <v>20</v>
      </c>
      <c r="BC1635" s="22" t="s">
        <v>5030</v>
      </c>
      <c r="BD1635" s="23" t="s">
        <v>6429</v>
      </c>
      <c r="BF1635" s="8"/>
      <c r="BG1635" s="32">
        <v>24151895</v>
      </c>
      <c r="BH1635" s="32">
        <v>20073702</v>
      </c>
      <c r="BI1635" s="32"/>
      <c r="BJ1635" s="22" t="s">
        <v>5030</v>
      </c>
      <c r="BK1635" s="14" t="str">
        <f t="shared" ref="BK1635:BK1650" si="2089">IF(K1635="CADRE","CADRE",CONCATENATE(J1635,"-",H1635))</f>
        <v>A-P6 AV</v>
      </c>
      <c r="BL1635" s="14" t="s">
        <v>595</v>
      </c>
      <c r="BM1635" s="25"/>
      <c r="BN1635" s="26" t="str">
        <f>BA1635</f>
        <v>07505006612166456044</v>
      </c>
      <c r="BO1635" s="27" t="str">
        <f>D1635</f>
        <v>JABRI NABILA</v>
      </c>
      <c r="BP1635" s="26">
        <f>B1635</f>
        <v>1637</v>
      </c>
      <c r="BQ1635" s="28"/>
    </row>
    <row r="1636" spans="1:69" x14ac:dyDescent="0.25">
      <c r="A1636" t="str">
        <f>VLOOKUP(B1636,[2]RH!$B:$BV,72,0)</f>
        <v>si</v>
      </c>
      <c r="B1636" s="6">
        <v>1638</v>
      </c>
      <c r="C1636" s="7" t="s">
        <v>100</v>
      </c>
      <c r="D1636" s="7" t="s">
        <v>3743</v>
      </c>
      <c r="E1636" s="7" t="s">
        <v>67</v>
      </c>
      <c r="F1636" s="7" t="s">
        <v>118</v>
      </c>
      <c r="G1636" s="7" t="s">
        <v>220</v>
      </c>
      <c r="H1636" s="80" t="s">
        <v>649</v>
      </c>
      <c r="I1636" s="7" t="s">
        <v>709</v>
      </c>
      <c r="J1636" s="7" t="s">
        <v>190</v>
      </c>
      <c r="K1636" s="7" t="s">
        <v>146</v>
      </c>
      <c r="L1636" s="7" t="s">
        <v>90</v>
      </c>
      <c r="M1636" s="7" t="str">
        <f t="shared" si="2031"/>
        <v>Couturière</v>
      </c>
      <c r="N1636" s="8">
        <v>45183</v>
      </c>
      <c r="P1636" s="7">
        <f t="shared" ca="1" si="2012"/>
        <v>25</v>
      </c>
      <c r="Q1636" s="8"/>
      <c r="R1636" s="7"/>
      <c r="S1636" s="7"/>
      <c r="T1636" s="9" t="s">
        <v>156</v>
      </c>
      <c r="U1636" s="7" t="str">
        <f t="shared" si="2041"/>
        <v>Contractuel</v>
      </c>
      <c r="V1636" s="8">
        <v>45689</v>
      </c>
      <c r="W1636" s="8">
        <f>VLOOKUP(B1636,[1]BASE!$A:$Q,17,0)</f>
        <v>45747</v>
      </c>
      <c r="X1636" s="8"/>
      <c r="Y1636" s="8"/>
      <c r="Z1636" s="8">
        <v>45183</v>
      </c>
      <c r="AA1636" s="7">
        <f t="shared" si="2042"/>
        <v>9</v>
      </c>
      <c r="AB1636" s="7">
        <f t="shared" si="2043"/>
        <v>2023</v>
      </c>
      <c r="AC1636" s="7">
        <f t="shared" si="2044"/>
        <v>2027</v>
      </c>
      <c r="AD1636" s="10" t="e">
        <f t="shared" ref="AD1636:AD1699" ca="1" si="2090">IF(#REF!="Non",(DAYS360(N1636,Q1636)/360),(DAYS360(N1636,TODAY())/360))</f>
        <v>#REF!</v>
      </c>
      <c r="AE1636" s="10" t="e">
        <f t="shared" ca="1" si="2046"/>
        <v>#REF!</v>
      </c>
      <c r="AF1636" s="8">
        <v>35258</v>
      </c>
      <c r="AG1636" s="11">
        <f t="shared" ca="1" si="2047"/>
        <v>28.668493150684931</v>
      </c>
      <c r="AH1636" s="10" t="str">
        <f t="shared" ca="1" si="2048"/>
        <v>&gt;25&lt; 35</v>
      </c>
      <c r="AI1636" s="12">
        <v>16579190</v>
      </c>
      <c r="AJ1636" s="13" t="s">
        <v>106</v>
      </c>
      <c r="AK1636" s="12" t="s">
        <v>3744</v>
      </c>
      <c r="AL1636" s="8">
        <v>41397</v>
      </c>
      <c r="AM1636" s="7" t="s">
        <v>108</v>
      </c>
      <c r="AN1636" s="7" t="s">
        <v>109</v>
      </c>
      <c r="AQ1636">
        <v>3</v>
      </c>
      <c r="AR1636" s="14">
        <v>2</v>
      </c>
      <c r="AS1636" s="15">
        <f t="shared" si="2049"/>
        <v>45913.5</v>
      </c>
      <c r="AT1636" s="14" t="s">
        <v>163</v>
      </c>
      <c r="AU1636" s="12">
        <v>3.5</v>
      </c>
      <c r="AV1636" s="17">
        <v>17</v>
      </c>
      <c r="AW1636" s="18">
        <v>20600</v>
      </c>
      <c r="AX1636" s="19" t="s">
        <v>3745</v>
      </c>
      <c r="AY1636" s="17">
        <v>19</v>
      </c>
      <c r="AZ1636" s="14" t="s">
        <v>203</v>
      </c>
      <c r="BA1636" s="20" t="str">
        <f t="shared" si="2050"/>
        <v>17206000000256444219</v>
      </c>
      <c r="BB1636" s="31">
        <f t="shared" si="2051"/>
        <v>20</v>
      </c>
      <c r="BC1636" s="22" t="s">
        <v>5030</v>
      </c>
      <c r="BD1636" s="23" t="s">
        <v>6429</v>
      </c>
      <c r="BF1636" s="8">
        <v>45202</v>
      </c>
      <c r="BG1636" s="32">
        <v>27464409</v>
      </c>
      <c r="BH1636" s="32">
        <v>20073702</v>
      </c>
      <c r="BI1636" s="32"/>
      <c r="BJ1636" s="22" t="s">
        <v>5030</v>
      </c>
      <c r="BK1636" s="14" t="str">
        <f t="shared" si="2089"/>
        <v>A-Panda</v>
      </c>
      <c r="BL1636" s="14" t="s">
        <v>595</v>
      </c>
      <c r="BM1636" s="25"/>
      <c r="BN1636" s="26" t="str">
        <f>BA1636</f>
        <v>17206000000256444219</v>
      </c>
      <c r="BO1636" s="27" t="str">
        <f>D1636</f>
        <v>JABRI SAFA</v>
      </c>
      <c r="BP1636" s="26">
        <f>B1636</f>
        <v>1638</v>
      </c>
      <c r="BQ1636" s="28"/>
    </row>
    <row r="1637" spans="1:69" x14ac:dyDescent="0.25">
      <c r="A1637" t="str">
        <f>VLOOKUP(B1637,[2]RH!$B:$BV,72,0)</f>
        <v>Non-Actif</v>
      </c>
      <c r="B1637" s="6">
        <v>1639</v>
      </c>
      <c r="C1637" s="7" t="s">
        <v>168</v>
      </c>
      <c r="D1637" s="7" t="s">
        <v>6430</v>
      </c>
      <c r="E1637" s="7" t="s">
        <v>67</v>
      </c>
      <c r="F1637" s="7" t="s">
        <v>118</v>
      </c>
      <c r="G1637" s="7" t="s">
        <v>220</v>
      </c>
      <c r="H1637" s="80" t="s">
        <v>649</v>
      </c>
      <c r="I1637" s="7" t="s">
        <v>650</v>
      </c>
      <c r="J1637" s="7" t="s">
        <v>281</v>
      </c>
      <c r="K1637" s="7" t="s">
        <v>146</v>
      </c>
      <c r="L1637" s="7" t="s">
        <v>90</v>
      </c>
      <c r="M1637" s="7" t="str">
        <f t="shared" si="2031"/>
        <v>Couturière</v>
      </c>
      <c r="N1637" s="8">
        <v>45183</v>
      </c>
      <c r="P1637" s="7">
        <f t="shared" ca="1" si="2012"/>
        <v>-492</v>
      </c>
      <c r="Q1637" s="8">
        <v>45189</v>
      </c>
      <c r="R1637" s="7" t="s">
        <v>6379</v>
      </c>
      <c r="S1637" s="7"/>
      <c r="T1637" s="9" t="s">
        <v>156</v>
      </c>
      <c r="U1637" s="7" t="str">
        <f t="shared" si="2041"/>
        <v>Contractuel</v>
      </c>
      <c r="V1637" s="8">
        <v>45183</v>
      </c>
      <c r="W1637" s="8">
        <v>45230</v>
      </c>
      <c r="X1637" s="8"/>
      <c r="Y1637" s="8"/>
      <c r="Z1637" s="8">
        <v>45183</v>
      </c>
      <c r="AA1637" s="7">
        <f t="shared" si="2042"/>
        <v>9</v>
      </c>
      <c r="AB1637" s="7">
        <f t="shared" si="2043"/>
        <v>2023</v>
      </c>
      <c r="AC1637" s="7">
        <f t="shared" si="2044"/>
        <v>2027</v>
      </c>
      <c r="AD1637" s="10" t="e">
        <f t="shared" ref="AD1637:AD1700" ca="1" si="2091">IF(#REF!="Non",(DAYS360(N1637,Q1637)/360),(DAYS360(N1637,TODAY())/360))</f>
        <v>#REF!</v>
      </c>
      <c r="AE1637" s="10" t="e">
        <f t="shared" ca="1" si="2046"/>
        <v>#REF!</v>
      </c>
      <c r="AF1637" s="8">
        <v>31472</v>
      </c>
      <c r="AG1637" s="11">
        <f t="shared" ca="1" si="2047"/>
        <v>39.041095890410958</v>
      </c>
      <c r="AH1637" s="10" t="str">
        <f t="shared" ca="1" si="2048"/>
        <v>&gt;35&lt; 45</v>
      </c>
      <c r="AI1637" s="12"/>
      <c r="AJ1637" s="13"/>
      <c r="AK1637" s="12" t="s">
        <v>1171</v>
      </c>
      <c r="AL1637" s="8">
        <v>43739</v>
      </c>
      <c r="AM1637" s="7" t="s">
        <v>108</v>
      </c>
      <c r="AN1637" s="7" t="s">
        <v>109</v>
      </c>
      <c r="AQ1637" s="14">
        <v>3</v>
      </c>
      <c r="AR1637" s="14">
        <v>1</v>
      </c>
      <c r="AS1637" s="15">
        <f t="shared" si="2049"/>
        <v>45548.25</v>
      </c>
      <c r="AT1637" s="14" t="s">
        <v>163</v>
      </c>
      <c r="AU1637" s="12">
        <v>3.5</v>
      </c>
      <c r="AV1637" s="17">
        <v>12</v>
      </c>
      <c r="AW1637" s="18">
        <v>40600</v>
      </c>
      <c r="AX1637" s="19" t="s">
        <v>1172</v>
      </c>
      <c r="AY1637" s="17">
        <v>50</v>
      </c>
      <c r="AZ1637" s="14" t="s">
        <v>195</v>
      </c>
      <c r="BA1637" s="20" t="str">
        <f t="shared" si="2050"/>
        <v>12406000013129697350</v>
      </c>
      <c r="BB1637" s="31">
        <f t="shared" si="2051"/>
        <v>20</v>
      </c>
      <c r="BC1637" s="22" t="s">
        <v>5233</v>
      </c>
      <c r="BD1637" s="23" t="s">
        <v>115</v>
      </c>
      <c r="BF1637" s="8"/>
      <c r="BG1637" s="32">
        <v>96318347</v>
      </c>
      <c r="BH1637" s="32">
        <v>21885898</v>
      </c>
      <c r="BI1637" s="32"/>
      <c r="BK1637" s="14" t="str">
        <f t="shared" si="2089"/>
        <v>B-Panda</v>
      </c>
      <c r="BL1637" s="14" t="s">
        <v>595</v>
      </c>
      <c r="BM1637" s="25"/>
      <c r="BN1637" s="26" t="str">
        <f>BA1637</f>
        <v>12406000013129697350</v>
      </c>
      <c r="BO1637" s="27" t="str">
        <f>D1637</f>
        <v>TAGHOUTI KAWTHER</v>
      </c>
      <c r="BP1637" s="26">
        <f>B1637</f>
        <v>1639</v>
      </c>
      <c r="BQ1637" s="28"/>
    </row>
    <row r="1638" spans="1:69" x14ac:dyDescent="0.25">
      <c r="A1638" t="str">
        <f>VLOOKUP(B1638,[2]RH!$B:$BV,72,0)</f>
        <v>si</v>
      </c>
      <c r="B1638" s="6">
        <v>1640</v>
      </c>
      <c r="C1638" s="7" t="s">
        <v>65</v>
      </c>
      <c r="D1638" s="7" t="s">
        <v>6431</v>
      </c>
      <c r="E1638" s="7" t="s">
        <v>67</v>
      </c>
      <c r="F1638" s="7" t="s">
        <v>102</v>
      </c>
      <c r="G1638" s="7" t="s">
        <v>5783</v>
      </c>
      <c r="H1638" s="80" t="s">
        <v>102</v>
      </c>
      <c r="I1638" s="7" t="s">
        <v>5784</v>
      </c>
      <c r="J1638" s="7"/>
      <c r="K1638" s="7" t="s">
        <v>89</v>
      </c>
      <c r="L1638" s="7" t="s">
        <v>90</v>
      </c>
      <c r="M1638" s="7" t="str">
        <f t="shared" si="2031"/>
        <v>JIT Operator</v>
      </c>
      <c r="N1638" s="8">
        <v>45183</v>
      </c>
      <c r="P1638" s="7">
        <f t="shared" ca="1" si="2012"/>
        <v>86</v>
      </c>
      <c r="Q1638" s="8"/>
      <c r="R1638" s="7"/>
      <c r="S1638" s="7"/>
      <c r="T1638" s="9" t="s">
        <v>156</v>
      </c>
      <c r="U1638" s="7" t="str">
        <f t="shared" si="2041"/>
        <v>Contractuel</v>
      </c>
      <c r="V1638" s="8">
        <v>45627</v>
      </c>
      <c r="W1638" s="8">
        <v>45808</v>
      </c>
      <c r="X1638" s="8"/>
      <c r="Y1638" s="8"/>
      <c r="Z1638" s="8">
        <v>45183</v>
      </c>
      <c r="AA1638" s="7">
        <f t="shared" si="2042"/>
        <v>9</v>
      </c>
      <c r="AB1638" s="7">
        <f t="shared" si="2043"/>
        <v>2023</v>
      </c>
      <c r="AC1638" s="7">
        <f t="shared" si="2044"/>
        <v>2027</v>
      </c>
      <c r="AD1638" s="10" t="e">
        <f t="shared" ref="AD1638:AD1701" ca="1" si="2092">IF(#REF!="Non",(DAYS360(N1638,Q1638)/360),(DAYS360(N1638,TODAY())/360))</f>
        <v>#REF!</v>
      </c>
      <c r="AE1638" s="10" t="e">
        <f t="shared" ca="1" si="2046"/>
        <v>#REF!</v>
      </c>
      <c r="AF1638" s="8">
        <v>34354</v>
      </c>
      <c r="AG1638" s="11">
        <f t="shared" ca="1" si="2047"/>
        <v>31.145205479452056</v>
      </c>
      <c r="AH1638" s="10" t="str">
        <f t="shared" ca="1" si="2048"/>
        <v>&gt;25&lt; 35</v>
      </c>
      <c r="AI1638" s="12">
        <v>17755604</v>
      </c>
      <c r="AJ1638" s="40" t="s">
        <v>213</v>
      </c>
      <c r="AK1638" s="12" t="s">
        <v>6432</v>
      </c>
      <c r="AL1638" s="8">
        <v>43825</v>
      </c>
      <c r="AM1638" s="7" t="s">
        <v>108</v>
      </c>
      <c r="AN1638" s="7" t="s">
        <v>109</v>
      </c>
      <c r="AQ1638">
        <v>3</v>
      </c>
      <c r="AR1638" s="14">
        <v>2</v>
      </c>
      <c r="AS1638" s="15">
        <f t="shared" si="2049"/>
        <v>45913.5</v>
      </c>
      <c r="AT1638" s="14" t="s">
        <v>163</v>
      </c>
      <c r="AU1638" s="12">
        <v>3.5</v>
      </c>
      <c r="AV1638" s="17">
        <v>17</v>
      </c>
      <c r="AW1638" s="18" t="s">
        <v>201</v>
      </c>
      <c r="AX1638" s="19" t="s">
        <v>6433</v>
      </c>
      <c r="AY1638" s="17">
        <v>95</v>
      </c>
      <c r="AZ1638" s="14" t="s">
        <v>203</v>
      </c>
      <c r="BA1638" s="20" t="str">
        <f t="shared" si="2050"/>
        <v>17001000000331287295</v>
      </c>
      <c r="BB1638" s="31">
        <f t="shared" si="2051"/>
        <v>20</v>
      </c>
      <c r="BC1638" s="22" t="s">
        <v>6434</v>
      </c>
      <c r="BD1638" s="23" t="s">
        <v>85</v>
      </c>
      <c r="BF1638" s="8">
        <v>45230</v>
      </c>
      <c r="BG1638" s="32">
        <v>20418305</v>
      </c>
      <c r="BH1638" s="32"/>
      <c r="BI1638" s="32"/>
      <c r="BJ1638" t="s">
        <v>85</v>
      </c>
      <c r="BK1638" s="14" t="str">
        <f t="shared" si="2089"/>
        <v>-LOGISTIQUE</v>
      </c>
      <c r="BL1638" s="14" t="s">
        <v>198</v>
      </c>
      <c r="BM1638" s="25"/>
      <c r="BN1638" s="26"/>
      <c r="BO1638" s="27"/>
      <c r="BP1638" s="26"/>
      <c r="BQ1638" s="28"/>
    </row>
    <row r="1639" spans="1:69" x14ac:dyDescent="0.25">
      <c r="A1639" t="str">
        <f>VLOOKUP(B1639,[2]RH!$B:$BV,72,0)</f>
        <v>Non-Actif</v>
      </c>
      <c r="B1639" s="6">
        <v>1641</v>
      </c>
      <c r="C1639" s="7" t="s">
        <v>100</v>
      </c>
      <c r="D1639" s="7" t="s">
        <v>6435</v>
      </c>
      <c r="E1639" s="7" t="s">
        <v>67</v>
      </c>
      <c r="F1639" s="7" t="s">
        <v>118</v>
      </c>
      <c r="G1639" s="7" t="s">
        <v>4077</v>
      </c>
      <c r="H1639" s="80" t="s">
        <v>225</v>
      </c>
      <c r="I1639" s="7" t="s">
        <v>3974</v>
      </c>
      <c r="J1639" s="7" t="s">
        <v>281</v>
      </c>
      <c r="K1639" s="7" t="s">
        <v>146</v>
      </c>
      <c r="L1639" s="7" t="s">
        <v>90</v>
      </c>
      <c r="M1639" s="7" t="str">
        <f t="shared" si="2031"/>
        <v>prép CAMPO</v>
      </c>
      <c r="N1639" s="8">
        <v>45183</v>
      </c>
      <c r="P1639" s="7">
        <f t="shared" ca="1" si="2012"/>
        <v>-218</v>
      </c>
      <c r="Q1639" s="8">
        <v>45504</v>
      </c>
      <c r="R1639" s="7" t="s">
        <v>915</v>
      </c>
      <c r="S1639" s="7"/>
      <c r="T1639" s="9" t="s">
        <v>156</v>
      </c>
      <c r="U1639" s="7" t="str">
        <f t="shared" si="2041"/>
        <v>Contractuel</v>
      </c>
      <c r="V1639" s="8">
        <v>45474</v>
      </c>
      <c r="W1639" s="8">
        <v>45504</v>
      </c>
      <c r="X1639" s="8"/>
      <c r="Y1639" s="8"/>
      <c r="Z1639" s="8">
        <v>45183</v>
      </c>
      <c r="AA1639" s="7">
        <f t="shared" si="2042"/>
        <v>9</v>
      </c>
      <c r="AB1639" s="7">
        <f t="shared" si="2043"/>
        <v>2023</v>
      </c>
      <c r="AC1639" s="7">
        <f t="shared" si="2044"/>
        <v>2027</v>
      </c>
      <c r="AD1639" s="10" t="e">
        <f t="shared" ref="AD1639:AD1702" ca="1" si="2093">IF(#REF!="Non",(DAYS360(N1639,Q1639)/360),(DAYS360(N1639,TODAY())/360))</f>
        <v>#REF!</v>
      </c>
      <c r="AE1639" s="10" t="e">
        <f t="shared" ca="1" si="2046"/>
        <v>#REF!</v>
      </c>
      <c r="AF1639" s="8">
        <v>32319</v>
      </c>
      <c r="AG1639" s="11">
        <f t="shared" ca="1" si="2047"/>
        <v>36.720547945205482</v>
      </c>
      <c r="AH1639" s="10" t="str">
        <f t="shared" ca="1" si="2048"/>
        <v>&gt;35&lt; 45</v>
      </c>
      <c r="AI1639" s="12">
        <v>16596638</v>
      </c>
      <c r="AJ1639" s="13" t="s">
        <v>170</v>
      </c>
      <c r="AK1639" s="12" t="s">
        <v>6436</v>
      </c>
      <c r="AL1639" s="8">
        <v>44225</v>
      </c>
      <c r="AM1639" s="7" t="s">
        <v>108</v>
      </c>
      <c r="AN1639" s="7" t="s">
        <v>109</v>
      </c>
      <c r="AQ1639">
        <v>3</v>
      </c>
      <c r="AR1639" s="14">
        <v>1</v>
      </c>
      <c r="AS1639" s="15">
        <f t="shared" si="2049"/>
        <v>45548.25</v>
      </c>
      <c r="AT1639" s="14" t="s">
        <v>163</v>
      </c>
      <c r="AU1639" s="12">
        <v>3.5</v>
      </c>
      <c r="AV1639" s="17" t="s">
        <v>79</v>
      </c>
      <c r="AW1639" s="18" t="s">
        <v>1911</v>
      </c>
      <c r="AX1639" s="19">
        <v>10140094382</v>
      </c>
      <c r="AY1639" s="17">
        <v>75</v>
      </c>
      <c r="AZ1639" s="14" t="s">
        <v>6437</v>
      </c>
      <c r="BA1639" s="20" t="str">
        <f t="shared" si="2050"/>
        <v>08020011014009438275</v>
      </c>
      <c r="BB1639" s="31">
        <f t="shared" si="2051"/>
        <v>20</v>
      </c>
      <c r="BC1639" s="22" t="s">
        <v>5810</v>
      </c>
      <c r="BD1639" s="23" t="s">
        <v>115</v>
      </c>
      <c r="BF1639" s="8">
        <v>45272</v>
      </c>
      <c r="BG1639" s="32">
        <v>53858814</v>
      </c>
      <c r="BH1639" s="32">
        <v>98586058</v>
      </c>
      <c r="BI1639" s="32"/>
      <c r="BJ1639" t="s">
        <v>714</v>
      </c>
      <c r="BK1639" s="14" t="s">
        <v>3979</v>
      </c>
      <c r="BL1639" s="14" t="s">
        <v>595</v>
      </c>
      <c r="BM1639" s="25"/>
      <c r="BN1639" s="26" t="str">
        <f t="shared" ref="BN1639:BN1644" si="2094">BA1639</f>
        <v>08020011014009438275</v>
      </c>
      <c r="BO1639" s="27" t="str">
        <f t="shared" ref="BO1639:BO1644" si="2095">D1639</f>
        <v>AOUIDI REFKA</v>
      </c>
      <c r="BP1639" s="26">
        <f t="shared" ref="BP1639:BP1644" si="2096">B1639</f>
        <v>1641</v>
      </c>
      <c r="BQ1639" s="28"/>
    </row>
    <row r="1640" spans="1:69" x14ac:dyDescent="0.25">
      <c r="A1640" t="str">
        <f>VLOOKUP(B1640,[2]RH!$B:$BV,72,0)</f>
        <v>Non-Actif</v>
      </c>
      <c r="B1640" s="6">
        <v>1642</v>
      </c>
      <c r="C1640" s="7" t="s">
        <v>168</v>
      </c>
      <c r="D1640" s="7" t="s">
        <v>6438</v>
      </c>
      <c r="E1640" s="7" t="s">
        <v>67</v>
      </c>
      <c r="F1640" s="7" t="s">
        <v>118</v>
      </c>
      <c r="G1640" s="7" t="s">
        <v>220</v>
      </c>
      <c r="H1640" s="80" t="s">
        <v>225</v>
      </c>
      <c r="I1640" s="7" t="s">
        <v>614</v>
      </c>
      <c r="J1640" s="7" t="s">
        <v>281</v>
      </c>
      <c r="K1640" s="7" t="s">
        <v>146</v>
      </c>
      <c r="L1640" s="7" t="s">
        <v>90</v>
      </c>
      <c r="M1640" s="7" t="str">
        <f t="shared" si="2031"/>
        <v>Couturière</v>
      </c>
      <c r="N1640" s="8">
        <v>45184</v>
      </c>
      <c r="P1640" s="7">
        <f t="shared" ca="1" si="2012"/>
        <v>-187</v>
      </c>
      <c r="Q1640" s="8">
        <v>45535</v>
      </c>
      <c r="R1640" s="7" t="s">
        <v>290</v>
      </c>
      <c r="S1640" s="7" t="s">
        <v>6439</v>
      </c>
      <c r="T1640" s="9" t="s">
        <v>156</v>
      </c>
      <c r="U1640" s="7" t="str">
        <f t="shared" si="2041"/>
        <v>Contractuel</v>
      </c>
      <c r="V1640" s="8">
        <v>45505</v>
      </c>
      <c r="W1640" s="8">
        <v>45535</v>
      </c>
      <c r="X1640" s="8"/>
      <c r="Y1640" s="8"/>
      <c r="Z1640" s="8">
        <v>45184</v>
      </c>
      <c r="AA1640" s="7">
        <f t="shared" si="2042"/>
        <v>9</v>
      </c>
      <c r="AB1640" s="7">
        <f t="shared" si="2043"/>
        <v>2023</v>
      </c>
      <c r="AC1640" s="7">
        <f t="shared" si="2044"/>
        <v>2027</v>
      </c>
      <c r="AD1640" s="10" t="e">
        <f t="shared" ref="AD1640:AD1703" ca="1" si="2097">IF(#REF!="Non",(DAYS360(N1640,Q1640)/360),(DAYS360(N1640,TODAY())/360))</f>
        <v>#REF!</v>
      </c>
      <c r="AE1640" s="10" t="e">
        <f t="shared" ca="1" si="2046"/>
        <v>#REF!</v>
      </c>
      <c r="AF1640" s="8">
        <v>26138</v>
      </c>
      <c r="AG1640" s="11">
        <f t="shared" ca="1" si="2047"/>
        <v>53.654794520547945</v>
      </c>
      <c r="AH1640" s="10" t="str">
        <f t="shared" ca="1" si="2048"/>
        <v>&gt;45&lt; 55</v>
      </c>
      <c r="AI1640" s="12">
        <v>11540244</v>
      </c>
      <c r="AJ1640" s="13" t="s">
        <v>79</v>
      </c>
      <c r="AK1640" s="12" t="s">
        <v>6440</v>
      </c>
      <c r="AL1640" s="8">
        <v>44756</v>
      </c>
      <c r="AM1640" s="7" t="s">
        <v>108</v>
      </c>
      <c r="AN1640" s="7" t="s">
        <v>76</v>
      </c>
      <c r="AO1640">
        <v>3</v>
      </c>
      <c r="AQ1640">
        <v>3</v>
      </c>
      <c r="AR1640" s="14">
        <v>1</v>
      </c>
      <c r="AS1640" s="15">
        <f t="shared" si="2049"/>
        <v>45549.25</v>
      </c>
      <c r="AT1640" s="14" t="s">
        <v>163</v>
      </c>
      <c r="AU1640" s="12">
        <v>3.5</v>
      </c>
      <c r="AV1640" s="17">
        <v>17</v>
      </c>
      <c r="AW1640" s="18" t="s">
        <v>201</v>
      </c>
      <c r="AX1640" s="19" t="s">
        <v>6441</v>
      </c>
      <c r="AY1640" s="17">
        <v>97</v>
      </c>
      <c r="AZ1640" s="14" t="s">
        <v>203</v>
      </c>
      <c r="BA1640" s="20" t="str">
        <f t="shared" si="2050"/>
        <v>17001000000298119697</v>
      </c>
      <c r="BB1640" s="31">
        <f t="shared" si="2051"/>
        <v>20</v>
      </c>
      <c r="BC1640" s="22" t="s">
        <v>5614</v>
      </c>
      <c r="BD1640" s="23" t="s">
        <v>341</v>
      </c>
      <c r="BF1640" s="8"/>
      <c r="BG1640" s="32">
        <v>22593884</v>
      </c>
      <c r="BH1640" s="32"/>
      <c r="BI1640" s="32"/>
      <c r="BJ1640" t="s">
        <v>568</v>
      </c>
      <c r="BK1640" s="14" t="str">
        <f t="shared" si="2089"/>
        <v>B-P6 AV</v>
      </c>
      <c r="BL1640" s="14" t="s">
        <v>595</v>
      </c>
      <c r="BM1640" s="25"/>
      <c r="BN1640" s="26" t="str">
        <f t="shared" si="2094"/>
        <v>17001000000298119697</v>
      </c>
      <c r="BO1640" s="27" t="str">
        <f t="shared" si="2095"/>
        <v>MOUELHI LEILA</v>
      </c>
      <c r="BP1640" s="26">
        <f t="shared" si="2096"/>
        <v>1642</v>
      </c>
      <c r="BQ1640" s="28"/>
    </row>
    <row r="1641" spans="1:69" x14ac:dyDescent="0.25">
      <c r="A1641" t="str">
        <f>VLOOKUP(B1641,[2]RH!$B:$BV,72,0)</f>
        <v>si</v>
      </c>
      <c r="B1641" s="6">
        <v>1643</v>
      </c>
      <c r="C1641" s="7" t="s">
        <v>168</v>
      </c>
      <c r="D1641" s="7" t="s">
        <v>6442</v>
      </c>
      <c r="E1641" s="7" t="s">
        <v>67</v>
      </c>
      <c r="F1641" s="7" t="s">
        <v>118</v>
      </c>
      <c r="G1641" s="7" t="s">
        <v>220</v>
      </c>
      <c r="H1641" s="7" t="s">
        <v>562</v>
      </c>
      <c r="I1641" s="7" t="s">
        <v>579</v>
      </c>
      <c r="J1641" s="7" t="s">
        <v>281</v>
      </c>
      <c r="K1641" s="7" t="s">
        <v>146</v>
      </c>
      <c r="L1641" s="7" t="s">
        <v>90</v>
      </c>
      <c r="M1641" s="7" t="str">
        <f t="shared" si="2031"/>
        <v>Couturière</v>
      </c>
      <c r="N1641" s="8">
        <v>45184</v>
      </c>
      <c r="P1641" s="7">
        <f t="shared" ca="1" si="2012"/>
        <v>25</v>
      </c>
      <c r="Q1641" s="8"/>
      <c r="R1641" s="7"/>
      <c r="S1641" s="7"/>
      <c r="T1641" s="9" t="s">
        <v>156</v>
      </c>
      <c r="U1641" s="7" t="str">
        <f t="shared" si="2041"/>
        <v>Contractuel</v>
      </c>
      <c r="V1641" s="8">
        <v>45689</v>
      </c>
      <c r="W1641" s="8">
        <f>VLOOKUP(B1641,[1]BASE!$A:$Q,17,0)</f>
        <v>45747</v>
      </c>
      <c r="X1641" s="8"/>
      <c r="Y1641" s="8"/>
      <c r="Z1641" s="8">
        <v>45184</v>
      </c>
      <c r="AA1641" s="7">
        <f t="shared" si="2042"/>
        <v>9</v>
      </c>
      <c r="AB1641" s="7">
        <f t="shared" si="2043"/>
        <v>2023</v>
      </c>
      <c r="AC1641" s="7">
        <f t="shared" si="2044"/>
        <v>2027</v>
      </c>
      <c r="AD1641" s="10" t="e">
        <f t="shared" ref="AD1641:AD1704" ca="1" si="2098">IF(#REF!="Non",(DAYS360(N1641,Q1641)/360),(DAYS360(N1641,TODAY())/360))</f>
        <v>#REF!</v>
      </c>
      <c r="AE1641" s="10" t="e">
        <f t="shared" ca="1" si="2046"/>
        <v>#REF!</v>
      </c>
      <c r="AF1641" s="8">
        <v>29133</v>
      </c>
      <c r="AG1641" s="11">
        <f t="shared" ca="1" si="2047"/>
        <v>45.449315068493149</v>
      </c>
      <c r="AH1641" s="10" t="str">
        <f t="shared" ca="1" si="2048"/>
        <v>&gt;45&lt; 55</v>
      </c>
      <c r="AI1641" s="12">
        <v>12193728</v>
      </c>
      <c r="AJ1641" s="40" t="s">
        <v>213</v>
      </c>
      <c r="AK1641" s="12" t="s">
        <v>6443</v>
      </c>
      <c r="AL1641" s="8">
        <v>43498</v>
      </c>
      <c r="AM1641" s="7" t="s">
        <v>108</v>
      </c>
      <c r="AN1641" s="7" t="s">
        <v>76</v>
      </c>
      <c r="AO1641">
        <v>2</v>
      </c>
      <c r="AQ1641">
        <v>3</v>
      </c>
      <c r="AR1641" s="14">
        <v>2</v>
      </c>
      <c r="AS1641" s="15">
        <f t="shared" si="2049"/>
        <v>45914.5</v>
      </c>
      <c r="AT1641" s="14" t="s">
        <v>163</v>
      </c>
      <c r="AU1641" s="12">
        <v>3.5</v>
      </c>
      <c r="AV1641" s="17">
        <v>17</v>
      </c>
      <c r="AW1641" s="18" t="s">
        <v>201</v>
      </c>
      <c r="AX1641" s="19" t="s">
        <v>6444</v>
      </c>
      <c r="AY1641" s="17">
        <v>23</v>
      </c>
      <c r="AZ1641" s="14" t="s">
        <v>203</v>
      </c>
      <c r="BA1641" s="20" t="str">
        <f t="shared" si="2050"/>
        <v>17001000000331212023</v>
      </c>
      <c r="BB1641" s="31">
        <f t="shared" si="2051"/>
        <v>20</v>
      </c>
      <c r="BC1641" s="22" t="s">
        <v>5810</v>
      </c>
      <c r="BD1641" s="23" t="s">
        <v>115</v>
      </c>
      <c r="BF1641" s="8"/>
      <c r="BG1641" s="32">
        <v>29044056</v>
      </c>
      <c r="BH1641" s="32"/>
      <c r="BI1641" s="32"/>
      <c r="BJ1641" t="s">
        <v>714</v>
      </c>
      <c r="BK1641" s="14" t="str">
        <f t="shared" si="2089"/>
        <v>B-P6 AR</v>
      </c>
      <c r="BL1641" s="14" t="s">
        <v>595</v>
      </c>
      <c r="BM1641" s="25"/>
      <c r="BN1641" s="26" t="str">
        <f t="shared" si="2094"/>
        <v>17001000000331212023</v>
      </c>
      <c r="BO1641" s="27" t="str">
        <f t="shared" si="2095"/>
        <v>KHEDHRI MOUNA</v>
      </c>
      <c r="BP1641" s="26">
        <f t="shared" si="2096"/>
        <v>1643</v>
      </c>
      <c r="BQ1641" s="28"/>
    </row>
    <row r="1642" spans="1:69" x14ac:dyDescent="0.25">
      <c r="A1642" t="str">
        <f>VLOOKUP(B1642,[2]RH!$B:$BV,72,0)</f>
        <v>si</v>
      </c>
      <c r="B1642" s="6">
        <v>1644</v>
      </c>
      <c r="C1642" s="7" t="s">
        <v>168</v>
      </c>
      <c r="D1642" s="7" t="s">
        <v>6445</v>
      </c>
      <c r="E1642" s="7" t="s">
        <v>67</v>
      </c>
      <c r="F1642" s="7" t="s">
        <v>118</v>
      </c>
      <c r="G1642" s="7" t="s">
        <v>220</v>
      </c>
      <c r="H1642" s="80" t="s">
        <v>225</v>
      </c>
      <c r="I1642" s="7" t="s">
        <v>614</v>
      </c>
      <c r="J1642" s="7" t="s">
        <v>281</v>
      </c>
      <c r="K1642" s="7" t="s">
        <v>146</v>
      </c>
      <c r="L1642" s="7" t="s">
        <v>90</v>
      </c>
      <c r="M1642" s="7" t="str">
        <f t="shared" si="2031"/>
        <v>Couturière</v>
      </c>
      <c r="N1642" s="8">
        <v>45187</v>
      </c>
      <c r="P1642" s="7">
        <f t="shared" ca="1" si="2012"/>
        <v>25</v>
      </c>
      <c r="Q1642" s="8"/>
      <c r="R1642" s="7"/>
      <c r="S1642" s="7"/>
      <c r="T1642" s="9" t="s">
        <v>156</v>
      </c>
      <c r="U1642" s="7" t="str">
        <f t="shared" si="2041"/>
        <v>Contractuel</v>
      </c>
      <c r="V1642" s="8">
        <v>45689</v>
      </c>
      <c r="W1642" s="8">
        <f>VLOOKUP(B1642,[1]BASE!$A:$Q,17,0)</f>
        <v>45747</v>
      </c>
      <c r="X1642" s="8"/>
      <c r="Y1642" s="8"/>
      <c r="Z1642" s="8">
        <v>45187</v>
      </c>
      <c r="AA1642" s="7">
        <f t="shared" si="2042"/>
        <v>9</v>
      </c>
      <c r="AB1642" s="7">
        <f t="shared" si="2043"/>
        <v>2023</v>
      </c>
      <c r="AC1642" s="7">
        <f t="shared" si="2044"/>
        <v>2027</v>
      </c>
      <c r="AD1642" s="10" t="e">
        <f t="shared" ref="AD1642:AD1705" ca="1" si="2099">IF(#REF!="Non",(DAYS360(N1642,Q1642)/360),(DAYS360(N1642,TODAY())/360))</f>
        <v>#REF!</v>
      </c>
      <c r="AE1642" s="10" t="e">
        <f t="shared" ca="1" si="2046"/>
        <v>#REF!</v>
      </c>
      <c r="AF1642" s="8">
        <v>29218</v>
      </c>
      <c r="AG1642" s="11">
        <f t="shared" ca="1" si="2047"/>
        <v>45.216438356164382</v>
      </c>
      <c r="AH1642" s="10" t="str">
        <f t="shared" ca="1" si="2048"/>
        <v>&gt;45&lt; 55</v>
      </c>
      <c r="AI1642" s="12">
        <v>12660390</v>
      </c>
      <c r="AJ1642" s="13" t="s">
        <v>106</v>
      </c>
      <c r="AK1642" s="12" t="s">
        <v>6446</v>
      </c>
      <c r="AL1642" s="8">
        <v>45089</v>
      </c>
      <c r="AM1642" s="7" t="s">
        <v>108</v>
      </c>
      <c r="AN1642" s="7" t="s">
        <v>76</v>
      </c>
      <c r="AQ1642">
        <v>3</v>
      </c>
      <c r="AR1642" s="14">
        <v>2</v>
      </c>
      <c r="AS1642" s="15">
        <f t="shared" si="2049"/>
        <v>45917.5</v>
      </c>
      <c r="AT1642" s="14" t="s">
        <v>163</v>
      </c>
      <c r="AU1642" s="12">
        <v>3.5</v>
      </c>
      <c r="AV1642" s="17">
        <v>17</v>
      </c>
      <c r="AW1642" s="18">
        <v>20600</v>
      </c>
      <c r="AX1642" s="19" t="s">
        <v>6447</v>
      </c>
      <c r="AY1642" s="17">
        <v>54</v>
      </c>
      <c r="AZ1642" s="14" t="s">
        <v>203</v>
      </c>
      <c r="BA1642" s="20" t="str">
        <f t="shared" si="2050"/>
        <v>17206000000312049954</v>
      </c>
      <c r="BB1642" s="31">
        <f t="shared" si="2051"/>
        <v>20</v>
      </c>
      <c r="BC1642" s="22" t="s">
        <v>6265</v>
      </c>
      <c r="BD1642" s="23" t="s">
        <v>341</v>
      </c>
      <c r="BF1642" s="8"/>
      <c r="BG1642" s="32"/>
      <c r="BH1642" s="32"/>
      <c r="BI1642" s="32"/>
      <c r="BJ1642" t="s">
        <v>5367</v>
      </c>
      <c r="BK1642" s="14" t="str">
        <f>IF(K1642="CADRE","CADRE",CONCATENATE(J1642,"-",H1642))</f>
        <v>B-P6 AV</v>
      </c>
      <c r="BL1642" s="14" t="s">
        <v>595</v>
      </c>
      <c r="BM1642" s="25"/>
      <c r="BN1642" s="26" t="str">
        <f t="shared" si="2094"/>
        <v>17206000000312049954</v>
      </c>
      <c r="BO1642" s="27" t="str">
        <f t="shared" si="2095"/>
        <v>MANAI HANEN</v>
      </c>
      <c r="BP1642" s="26">
        <f t="shared" si="2096"/>
        <v>1644</v>
      </c>
      <c r="BQ1642" s="28"/>
    </row>
    <row r="1643" spans="1:69" x14ac:dyDescent="0.25">
      <c r="A1643" t="str">
        <f>VLOOKUP(B1643,[2]RH!$B:$BV,72,0)</f>
        <v>si</v>
      </c>
      <c r="B1643" s="6">
        <v>1645</v>
      </c>
      <c r="C1643" s="7" t="s">
        <v>100</v>
      </c>
      <c r="D1643" s="7" t="s">
        <v>6448</v>
      </c>
      <c r="E1643" s="7" t="s">
        <v>67</v>
      </c>
      <c r="F1643" s="7" t="s">
        <v>118</v>
      </c>
      <c r="G1643" s="7" t="s">
        <v>220</v>
      </c>
      <c r="H1643" s="80">
        <v>965</v>
      </c>
      <c r="I1643" s="7" t="s">
        <v>280</v>
      </c>
      <c r="J1643" s="7" t="s">
        <v>281</v>
      </c>
      <c r="K1643" s="7" t="s">
        <v>146</v>
      </c>
      <c r="L1643" s="7" t="s">
        <v>90</v>
      </c>
      <c r="M1643" s="7" t="str">
        <f t="shared" si="2031"/>
        <v>Couturière</v>
      </c>
      <c r="N1643" s="8">
        <v>45184</v>
      </c>
      <c r="P1643" s="7">
        <f t="shared" ref="P1643:P1699" ca="1" si="2100">IF(W1643="","",W1643-TODAY())</f>
        <v>25</v>
      </c>
      <c r="Q1643" s="8"/>
      <c r="R1643" s="7"/>
      <c r="S1643" s="7"/>
      <c r="T1643" s="9" t="s">
        <v>156</v>
      </c>
      <c r="U1643" s="7" t="str">
        <f t="shared" si="2041"/>
        <v>Contractuel</v>
      </c>
      <c r="V1643" s="8">
        <v>45689</v>
      </c>
      <c r="W1643" s="8">
        <f>VLOOKUP(B1643,[1]BASE!$A:$Q,17,0)</f>
        <v>45747</v>
      </c>
      <c r="X1643" s="8"/>
      <c r="Y1643" s="8"/>
      <c r="Z1643" s="8">
        <v>45184</v>
      </c>
      <c r="AA1643" s="7">
        <f t="shared" si="2042"/>
        <v>9</v>
      </c>
      <c r="AB1643" s="7">
        <f t="shared" si="2043"/>
        <v>2023</v>
      </c>
      <c r="AC1643" s="7">
        <f t="shared" si="2044"/>
        <v>2027</v>
      </c>
      <c r="AD1643" s="10" t="e">
        <f t="shared" ref="AD1643:AD1706" ca="1" si="2101">IF(#REF!="Non",(DAYS360(N1643,Q1643)/360),(DAYS360(N1643,TODAY())/360))</f>
        <v>#REF!</v>
      </c>
      <c r="AE1643" s="10" t="e">
        <f t="shared" ca="1" si="2046"/>
        <v>#REF!</v>
      </c>
      <c r="AF1643" s="8">
        <v>35459</v>
      </c>
      <c r="AG1643" s="11">
        <f t="shared" ca="1" si="2047"/>
        <v>28.117808219178084</v>
      </c>
      <c r="AH1643" s="10" t="str">
        <f t="shared" ca="1" si="2048"/>
        <v>&gt;25&lt; 35</v>
      </c>
      <c r="AI1643" s="12">
        <v>17284062</v>
      </c>
      <c r="AJ1643" s="13" t="s">
        <v>120</v>
      </c>
      <c r="AK1643" s="12" t="s">
        <v>605</v>
      </c>
      <c r="AL1643" s="8">
        <v>44692</v>
      </c>
      <c r="AM1643" s="7" t="s">
        <v>108</v>
      </c>
      <c r="AN1643" s="7" t="s">
        <v>109</v>
      </c>
      <c r="AQ1643">
        <v>3</v>
      </c>
      <c r="AR1643" s="14">
        <v>2</v>
      </c>
      <c r="AS1643" s="15">
        <f t="shared" si="2049"/>
        <v>45914.5</v>
      </c>
      <c r="AT1643" s="14" t="s">
        <v>163</v>
      </c>
      <c r="AU1643" s="12">
        <v>3.5</v>
      </c>
      <c r="AV1643" s="17">
        <v>17</v>
      </c>
      <c r="AW1643" s="18" t="s">
        <v>201</v>
      </c>
      <c r="AX1643" s="19" t="s">
        <v>6449</v>
      </c>
      <c r="AY1643" s="17">
        <v>47</v>
      </c>
      <c r="AZ1643" s="14" t="s">
        <v>203</v>
      </c>
      <c r="BA1643" s="20" t="str">
        <f t="shared" si="2050"/>
        <v>17001000000330037547</v>
      </c>
      <c r="BB1643" s="31">
        <f t="shared" si="2051"/>
        <v>20</v>
      </c>
      <c r="BC1643" s="22" t="s">
        <v>6450</v>
      </c>
      <c r="BD1643" s="23" t="s">
        <v>85</v>
      </c>
      <c r="BF1643" s="8"/>
      <c r="BG1643" s="32"/>
      <c r="BH1643" s="32"/>
      <c r="BI1643" s="32"/>
      <c r="BJ1643" t="s">
        <v>6451</v>
      </c>
      <c r="BK1643" s="14" t="str">
        <f t="shared" si="2089"/>
        <v>B-965</v>
      </c>
      <c r="BL1643" s="14" t="s">
        <v>595</v>
      </c>
      <c r="BM1643" s="25"/>
      <c r="BN1643" s="26" t="str">
        <f t="shared" si="2094"/>
        <v>17001000000330037547</v>
      </c>
      <c r="BO1643" s="27" t="str">
        <f t="shared" si="2095"/>
        <v>MEJRI LATIFA</v>
      </c>
      <c r="BP1643" s="26">
        <f t="shared" si="2096"/>
        <v>1645</v>
      </c>
      <c r="BQ1643" s="28"/>
    </row>
    <row r="1644" spans="1:69" x14ac:dyDescent="0.25">
      <c r="A1644" t="str">
        <f>VLOOKUP(B1644,[2]RH!$B:$BV,72,0)</f>
        <v>si</v>
      </c>
      <c r="B1644" s="6">
        <v>1646</v>
      </c>
      <c r="C1644" s="7" t="s">
        <v>65</v>
      </c>
      <c r="D1644" s="7" t="s">
        <v>6452</v>
      </c>
      <c r="E1644" s="7" t="s">
        <v>67</v>
      </c>
      <c r="F1644" s="7" t="s">
        <v>118</v>
      </c>
      <c r="G1644" s="7" t="s">
        <v>220</v>
      </c>
      <c r="H1644" s="7" t="s">
        <v>562</v>
      </c>
      <c r="I1644" s="7" t="s">
        <v>579</v>
      </c>
      <c r="J1644" s="7" t="s">
        <v>281</v>
      </c>
      <c r="K1644" s="7" t="s">
        <v>146</v>
      </c>
      <c r="L1644" s="7" t="s">
        <v>90</v>
      </c>
      <c r="M1644" s="7" t="str">
        <f t="shared" si="2031"/>
        <v>Couturière</v>
      </c>
      <c r="N1644" s="8">
        <v>45188</v>
      </c>
      <c r="P1644" s="7">
        <f t="shared" ca="1" si="2100"/>
        <v>25</v>
      </c>
      <c r="Q1644" s="8"/>
      <c r="R1644" s="7"/>
      <c r="S1644" s="7"/>
      <c r="T1644" s="9" t="s">
        <v>156</v>
      </c>
      <c r="U1644" s="7" t="str">
        <f t="shared" si="2041"/>
        <v>Contractuel</v>
      </c>
      <c r="V1644" s="8">
        <v>45689</v>
      </c>
      <c r="W1644" s="8">
        <f>VLOOKUP(B1644,[1]BASE!$A:$Q,17,0)</f>
        <v>45747</v>
      </c>
      <c r="X1644" s="8"/>
      <c r="Y1644" s="8"/>
      <c r="Z1644" s="8">
        <v>45188</v>
      </c>
      <c r="AA1644" s="7">
        <f t="shared" si="2042"/>
        <v>9</v>
      </c>
      <c r="AB1644" s="7">
        <f t="shared" si="2043"/>
        <v>2023</v>
      </c>
      <c r="AC1644" s="7">
        <f t="shared" si="2044"/>
        <v>2027</v>
      </c>
      <c r="AD1644" s="10" t="e">
        <f t="shared" ref="AD1644:AD1707" ca="1" si="2102">IF(#REF!="Non",(DAYS360(N1644,Q1644)/360),(DAYS360(N1644,TODAY())/360))</f>
        <v>#REF!</v>
      </c>
      <c r="AE1644" s="10" t="e">
        <f t="shared" ca="1" si="2046"/>
        <v>#REF!</v>
      </c>
      <c r="AF1644" s="8">
        <v>28039</v>
      </c>
      <c r="AG1644" s="11">
        <f t="shared" ca="1" si="2047"/>
        <v>48.446575342465756</v>
      </c>
      <c r="AH1644" s="10" t="str">
        <f t="shared" ca="1" si="2048"/>
        <v>&gt;45&lt; 55</v>
      </c>
      <c r="AI1644" s="12">
        <v>15377482</v>
      </c>
      <c r="AJ1644" s="13" t="s">
        <v>192</v>
      </c>
      <c r="AK1644" s="12" t="s">
        <v>6453</v>
      </c>
      <c r="AL1644" s="8">
        <v>40003</v>
      </c>
      <c r="AM1644" s="7" t="s">
        <v>6153</v>
      </c>
      <c r="AN1644" s="7" t="s">
        <v>76</v>
      </c>
      <c r="AO1644">
        <v>2</v>
      </c>
      <c r="AQ1644">
        <v>3</v>
      </c>
      <c r="AR1644" s="14">
        <v>2</v>
      </c>
      <c r="AS1644" s="15">
        <f t="shared" si="2049"/>
        <v>45918.5</v>
      </c>
      <c r="AT1644" s="14" t="s">
        <v>163</v>
      </c>
      <c r="AU1644" s="12">
        <v>3.5</v>
      </c>
      <c r="AV1644" s="17">
        <v>17</v>
      </c>
      <c r="AW1644" s="18" t="s">
        <v>201</v>
      </c>
      <c r="AX1644" s="19" t="s">
        <v>6454</v>
      </c>
      <c r="AY1644" s="17">
        <v>29</v>
      </c>
      <c r="AZ1644" s="14" t="s">
        <v>203</v>
      </c>
      <c r="BA1644" s="20" t="str">
        <f t="shared" si="2050"/>
        <v>17001000000331531929</v>
      </c>
      <c r="BB1644" s="31">
        <f t="shared" si="2051"/>
        <v>20</v>
      </c>
      <c r="BC1644" s="22" t="s">
        <v>845</v>
      </c>
      <c r="BD1644" s="23" t="s">
        <v>85</v>
      </c>
      <c r="BF1644" s="8"/>
      <c r="BG1644" s="32">
        <v>22706283</v>
      </c>
      <c r="BH1644" s="32"/>
      <c r="BI1644" s="32"/>
      <c r="BJ1644" t="s">
        <v>845</v>
      </c>
      <c r="BK1644" s="14" t="str">
        <f t="shared" si="2089"/>
        <v>B-P6 AR</v>
      </c>
      <c r="BL1644" s="14" t="s">
        <v>595</v>
      </c>
      <c r="BM1644" s="25"/>
      <c r="BN1644" s="26" t="str">
        <f t="shared" si="2094"/>
        <v>17001000000331531929</v>
      </c>
      <c r="BO1644" s="27" t="str">
        <f t="shared" si="2095"/>
        <v>BEN RHOUMA BELHSSEN</v>
      </c>
      <c r="BP1644" s="26">
        <f t="shared" si="2096"/>
        <v>1646</v>
      </c>
      <c r="BQ1644" s="28"/>
    </row>
    <row r="1645" spans="1:69" x14ac:dyDescent="0.25">
      <c r="A1645" t="str">
        <f>VLOOKUP(B1645,[2]RH!$B:$BV,72,0)</f>
        <v>Non-Actif</v>
      </c>
      <c r="B1645" s="6">
        <v>1647</v>
      </c>
      <c r="C1645" s="7" t="s">
        <v>168</v>
      </c>
      <c r="D1645" s="7" t="s">
        <v>6455</v>
      </c>
      <c r="E1645" s="7" t="s">
        <v>67</v>
      </c>
      <c r="F1645" s="7" t="s">
        <v>158</v>
      </c>
      <c r="G1645" s="7" t="s">
        <v>6383</v>
      </c>
      <c r="H1645" s="80" t="s">
        <v>158</v>
      </c>
      <c r="I1645" s="7" t="s">
        <v>542</v>
      </c>
      <c r="J1645" s="7"/>
      <c r="K1645" s="7" t="s">
        <v>146</v>
      </c>
      <c r="L1645" s="7" t="s">
        <v>90</v>
      </c>
      <c r="M1645" s="7" t="str">
        <f t="shared" si="2031"/>
        <v>COUPEUR</v>
      </c>
      <c r="N1645" s="8">
        <v>45189</v>
      </c>
      <c r="O1645" s="110"/>
      <c r="P1645" s="7">
        <f t="shared" ca="1" si="2100"/>
        <v>-431</v>
      </c>
      <c r="Q1645" s="8">
        <v>45292</v>
      </c>
      <c r="R1645" s="7" t="s">
        <v>147</v>
      </c>
      <c r="S1645" s="7"/>
      <c r="T1645" s="9" t="s">
        <v>156</v>
      </c>
      <c r="U1645" s="7" t="str">
        <f t="shared" si="2041"/>
        <v>Contractuel</v>
      </c>
      <c r="V1645" s="8">
        <v>45231</v>
      </c>
      <c r="W1645" s="8">
        <v>45291</v>
      </c>
      <c r="X1645" s="8"/>
      <c r="Y1645" s="8"/>
      <c r="Z1645" s="8">
        <v>45189</v>
      </c>
      <c r="AA1645" s="7">
        <f t="shared" si="2042"/>
        <v>9</v>
      </c>
      <c r="AB1645" s="7">
        <f t="shared" si="2043"/>
        <v>2023</v>
      </c>
      <c r="AC1645" s="7">
        <f t="shared" si="2044"/>
        <v>2027</v>
      </c>
      <c r="AD1645" s="10" t="e">
        <f t="shared" ref="AD1645:AD1708" ca="1" si="2103">IF(#REF!="Non",(DAYS360(N1645,Q1645)/360),(DAYS360(N1645,TODAY())/360))</f>
        <v>#REF!</v>
      </c>
      <c r="AE1645" s="10" t="e">
        <f t="shared" ca="1" si="2046"/>
        <v>#REF!</v>
      </c>
      <c r="AF1645" s="8">
        <v>33373</v>
      </c>
      <c r="AG1645" s="11">
        <f t="shared" ca="1" si="2047"/>
        <v>33.832876712328769</v>
      </c>
      <c r="AH1645" s="10" t="str">
        <f t="shared" ca="1" si="2048"/>
        <v>&gt;25&lt; 35</v>
      </c>
      <c r="AI1645" s="12"/>
      <c r="AJ1645" s="13"/>
      <c r="AK1645" s="12" t="s">
        <v>6456</v>
      </c>
      <c r="AL1645" s="8">
        <v>39224</v>
      </c>
      <c r="AM1645" s="7" t="s">
        <v>108</v>
      </c>
      <c r="AN1645" s="7" t="s">
        <v>76</v>
      </c>
      <c r="AO1645">
        <v>2</v>
      </c>
      <c r="AQ1645" s="14">
        <v>3</v>
      </c>
      <c r="AR1645" s="14">
        <v>1</v>
      </c>
      <c r="AS1645" s="15">
        <f t="shared" si="2049"/>
        <v>45554.25</v>
      </c>
      <c r="AT1645" s="14" t="s">
        <v>163</v>
      </c>
      <c r="AU1645" s="12">
        <v>3.5</v>
      </c>
      <c r="AV1645" s="17" t="s">
        <v>150</v>
      </c>
      <c r="AW1645" s="18" t="s">
        <v>879</v>
      </c>
      <c r="AX1645" s="19">
        <v>23105527183</v>
      </c>
      <c r="AY1645" s="17">
        <v>75</v>
      </c>
      <c r="AZ1645" s="14" t="s">
        <v>174</v>
      </c>
      <c r="BA1645" s="20" t="str">
        <f t="shared" si="2050"/>
        <v>07065012310552718375</v>
      </c>
      <c r="BB1645" s="31">
        <f t="shared" si="2051"/>
        <v>20</v>
      </c>
      <c r="BC1645" s="22" t="s">
        <v>5579</v>
      </c>
      <c r="BD1645" s="23" t="s">
        <v>341</v>
      </c>
      <c r="BF1645" s="8">
        <v>45230</v>
      </c>
      <c r="BG1645" s="32">
        <v>52890085</v>
      </c>
      <c r="BH1645" s="32">
        <v>96838080</v>
      </c>
      <c r="BI1645" s="32"/>
      <c r="BK1645" s="14" t="str">
        <f t="shared" si="2089"/>
        <v>-COUPE</v>
      </c>
      <c r="BL1645" s="14" t="s">
        <v>595</v>
      </c>
      <c r="BM1645" s="25"/>
      <c r="BN1645" s="26"/>
      <c r="BO1645" s="27"/>
      <c r="BP1645" s="26"/>
      <c r="BQ1645" s="28"/>
    </row>
    <row r="1646" spans="1:69" x14ac:dyDescent="0.25">
      <c r="A1646" t="str">
        <f>VLOOKUP(B1646,[2]RH!$B:$BV,72,0)</f>
        <v>si</v>
      </c>
      <c r="B1646" s="6">
        <v>1648</v>
      </c>
      <c r="C1646" s="7" t="s">
        <v>100</v>
      </c>
      <c r="D1646" s="7" t="s">
        <v>6457</v>
      </c>
      <c r="E1646" s="7" t="s">
        <v>67</v>
      </c>
      <c r="F1646" s="7" t="s">
        <v>118</v>
      </c>
      <c r="G1646" s="7" t="s">
        <v>220</v>
      </c>
      <c r="H1646" s="7" t="s">
        <v>562</v>
      </c>
      <c r="I1646" s="7" t="s">
        <v>579</v>
      </c>
      <c r="J1646" s="7" t="s">
        <v>281</v>
      </c>
      <c r="K1646" s="7" t="s">
        <v>146</v>
      </c>
      <c r="L1646" s="7" t="s">
        <v>90</v>
      </c>
      <c r="M1646" s="7" t="str">
        <f t="shared" si="2031"/>
        <v>Couturière</v>
      </c>
      <c r="N1646" s="8">
        <v>45189</v>
      </c>
      <c r="P1646" s="7">
        <f t="shared" ca="1" si="2100"/>
        <v>25</v>
      </c>
      <c r="Q1646" s="8"/>
      <c r="R1646" s="7"/>
      <c r="S1646" s="7"/>
      <c r="T1646" s="9" t="s">
        <v>156</v>
      </c>
      <c r="U1646" s="7" t="str">
        <f t="shared" si="2041"/>
        <v>Contractuel</v>
      </c>
      <c r="V1646" s="8">
        <v>45689</v>
      </c>
      <c r="W1646" s="8">
        <f>VLOOKUP(B1646,[1]BASE!$A:$Q,17,0)</f>
        <v>45747</v>
      </c>
      <c r="X1646" s="8"/>
      <c r="Y1646" s="8"/>
      <c r="Z1646" s="8">
        <v>45189</v>
      </c>
      <c r="AA1646" s="7">
        <f t="shared" si="2042"/>
        <v>9</v>
      </c>
      <c r="AB1646" s="7">
        <f t="shared" si="2043"/>
        <v>2023</v>
      </c>
      <c r="AC1646" s="7">
        <f t="shared" si="2044"/>
        <v>2027</v>
      </c>
      <c r="AD1646" s="10" t="e">
        <f t="shared" ref="AD1646:AD1709" ca="1" si="2104">IF(#REF!="Non",(DAYS360(N1646,Q1646)/360),(DAYS360(N1646,TODAY())/360))</f>
        <v>#REF!</v>
      </c>
      <c r="AE1646" s="10" t="e">
        <f t="shared" ca="1" si="2046"/>
        <v>#REF!</v>
      </c>
      <c r="AF1646" s="8">
        <v>29145</v>
      </c>
      <c r="AG1646" s="11">
        <f t="shared" ca="1" si="2047"/>
        <v>45.416438356164385</v>
      </c>
      <c r="AH1646" s="10" t="str">
        <f t="shared" ca="1" si="2048"/>
        <v>&gt;45&lt; 55</v>
      </c>
      <c r="AI1646" s="12">
        <v>12284291</v>
      </c>
      <c r="AJ1646" s="13" t="s">
        <v>92</v>
      </c>
      <c r="AK1646" s="12" t="s">
        <v>6458</v>
      </c>
      <c r="AL1646" s="8">
        <v>41486</v>
      </c>
      <c r="AM1646" s="7" t="s">
        <v>108</v>
      </c>
      <c r="AN1646" s="7" t="s">
        <v>109</v>
      </c>
      <c r="AQ1646">
        <v>3</v>
      </c>
      <c r="AR1646" s="14">
        <v>2</v>
      </c>
      <c r="AS1646" s="15">
        <f t="shared" si="2049"/>
        <v>45919.5</v>
      </c>
      <c r="AT1646" s="14" t="s">
        <v>163</v>
      </c>
      <c r="AU1646" s="12">
        <v>3.5</v>
      </c>
      <c r="AV1646" s="17">
        <v>17</v>
      </c>
      <c r="AW1646" s="18" t="s">
        <v>201</v>
      </c>
      <c r="AX1646" s="19" t="s">
        <v>6459</v>
      </c>
      <c r="AY1646" s="17">
        <v>97</v>
      </c>
      <c r="AZ1646" s="14" t="s">
        <v>203</v>
      </c>
      <c r="BA1646" s="20" t="str">
        <f t="shared" si="2050"/>
        <v>17001000000093595197</v>
      </c>
      <c r="BB1646" s="31">
        <f t="shared" si="2051"/>
        <v>20</v>
      </c>
      <c r="BC1646" s="22" t="s">
        <v>5233</v>
      </c>
      <c r="BD1646" s="23" t="s">
        <v>115</v>
      </c>
      <c r="BF1646" s="8"/>
      <c r="BG1646" s="32">
        <v>50177097</v>
      </c>
      <c r="BH1646" s="32"/>
      <c r="BI1646" s="32"/>
      <c r="BJ1646" t="s">
        <v>600</v>
      </c>
      <c r="BK1646" s="14" t="str">
        <f t="shared" si="2089"/>
        <v>B-P6 AR</v>
      </c>
      <c r="BL1646" s="14" t="s">
        <v>595</v>
      </c>
      <c r="BM1646" s="25"/>
      <c r="BN1646" s="26" t="str">
        <f>BA1646</f>
        <v>17001000000093595197</v>
      </c>
      <c r="BO1646" s="27" t="str">
        <f>D1646</f>
        <v>DHAOUADI INSAF</v>
      </c>
      <c r="BP1646" s="26">
        <f>B1646</f>
        <v>1648</v>
      </c>
      <c r="BQ1646" s="28"/>
    </row>
    <row r="1647" spans="1:69" x14ac:dyDescent="0.25">
      <c r="A1647" t="str">
        <f>VLOOKUP(B1647,[2]RH!$B:$BV,72,0)</f>
        <v>si</v>
      </c>
      <c r="B1647" s="6">
        <v>1649</v>
      </c>
      <c r="C1647" s="7" t="s">
        <v>168</v>
      </c>
      <c r="D1647" s="7" t="s">
        <v>6460</v>
      </c>
      <c r="E1647" s="7" t="s">
        <v>67</v>
      </c>
      <c r="F1647" s="7" t="s">
        <v>118</v>
      </c>
      <c r="G1647" s="7" t="s">
        <v>220</v>
      </c>
      <c r="H1647" s="7" t="s">
        <v>562</v>
      </c>
      <c r="I1647" s="7" t="s">
        <v>579</v>
      </c>
      <c r="J1647" s="7" t="s">
        <v>281</v>
      </c>
      <c r="K1647" s="7" t="s">
        <v>146</v>
      </c>
      <c r="L1647" s="7" t="s">
        <v>90</v>
      </c>
      <c r="M1647" s="7" t="str">
        <f t="shared" si="2031"/>
        <v>Couturière</v>
      </c>
      <c r="N1647" s="8">
        <v>45189</v>
      </c>
      <c r="P1647" s="7">
        <f t="shared" ca="1" si="2100"/>
        <v>25</v>
      </c>
      <c r="Q1647" s="8"/>
      <c r="R1647" s="7"/>
      <c r="S1647" s="7"/>
      <c r="T1647" s="9" t="s">
        <v>156</v>
      </c>
      <c r="U1647" s="7" t="str">
        <f t="shared" si="2041"/>
        <v>Contractuel</v>
      </c>
      <c r="V1647" s="8">
        <v>45689</v>
      </c>
      <c r="W1647" s="8">
        <f>VLOOKUP(B1647,[1]BASE!$A:$Q,17,0)</f>
        <v>45747</v>
      </c>
      <c r="X1647" s="8"/>
      <c r="Y1647" s="8"/>
      <c r="Z1647" s="8">
        <v>45189</v>
      </c>
      <c r="AA1647" s="7">
        <f t="shared" si="2042"/>
        <v>9</v>
      </c>
      <c r="AB1647" s="7">
        <f t="shared" si="2043"/>
        <v>2023</v>
      </c>
      <c r="AC1647" s="7">
        <f t="shared" si="2044"/>
        <v>2027</v>
      </c>
      <c r="AD1647" s="10" t="e">
        <f t="shared" ref="AD1647:AD1710" ca="1" si="2105">IF(#REF!="Non",(DAYS360(N1647,Q1647)/360),(DAYS360(N1647,TODAY())/360))</f>
        <v>#REF!</v>
      </c>
      <c r="AE1647" s="10" t="e">
        <f t="shared" ca="1" si="2046"/>
        <v>#REF!</v>
      </c>
      <c r="AF1647" s="8">
        <v>28418</v>
      </c>
      <c r="AG1647" s="11">
        <f t="shared" ca="1" si="2047"/>
        <v>47.408219178082192</v>
      </c>
      <c r="AH1647" s="10" t="str">
        <f t="shared" ca="1" si="2048"/>
        <v>&gt;45&lt; 55</v>
      </c>
      <c r="AI1647" s="12">
        <v>17692313</v>
      </c>
      <c r="AJ1647" s="13" t="s">
        <v>82</v>
      </c>
      <c r="AK1647" s="12" t="s">
        <v>6461</v>
      </c>
      <c r="AL1647" s="8">
        <v>42107</v>
      </c>
      <c r="AM1647" s="7" t="s">
        <v>108</v>
      </c>
      <c r="AN1647" s="7" t="s">
        <v>76</v>
      </c>
      <c r="AO1647">
        <v>2</v>
      </c>
      <c r="AQ1647">
        <v>3</v>
      </c>
      <c r="AR1647" s="14">
        <v>2</v>
      </c>
      <c r="AS1647" s="15">
        <f t="shared" si="2049"/>
        <v>45919.5</v>
      </c>
      <c r="AT1647" s="14" t="s">
        <v>163</v>
      </c>
      <c r="AU1647" s="12">
        <v>3.5</v>
      </c>
      <c r="AV1647" s="17">
        <v>17</v>
      </c>
      <c r="AW1647" s="18" t="s">
        <v>201</v>
      </c>
      <c r="AX1647" s="19" t="s">
        <v>6462</v>
      </c>
      <c r="AY1647" s="17">
        <v>19</v>
      </c>
      <c r="AZ1647" s="14" t="s">
        <v>203</v>
      </c>
      <c r="BA1647" s="20" t="str">
        <f t="shared" si="2050"/>
        <v>17001000000331150719</v>
      </c>
      <c r="BB1647" s="31">
        <f t="shared" si="2051"/>
        <v>20</v>
      </c>
      <c r="BC1647" s="22" t="s">
        <v>6463</v>
      </c>
      <c r="BD1647" s="23" t="s">
        <v>341</v>
      </c>
      <c r="BF1647" s="8"/>
      <c r="BG1647" s="32">
        <v>93002741</v>
      </c>
      <c r="BH1647" s="32"/>
      <c r="BI1647" s="32"/>
      <c r="BJ1647" t="s">
        <v>568</v>
      </c>
      <c r="BK1647" s="14" t="str">
        <f t="shared" si="2089"/>
        <v>B-P6 AR</v>
      </c>
      <c r="BL1647" s="14" t="s">
        <v>595</v>
      </c>
      <c r="BM1647" s="25"/>
      <c r="BN1647" s="26" t="str">
        <f>BA1647</f>
        <v>17001000000331150719</v>
      </c>
      <c r="BO1647" s="27" t="str">
        <f>D1647</f>
        <v>KRIMI AROUSSIA</v>
      </c>
      <c r="BP1647" s="26">
        <f>B1647</f>
        <v>1649</v>
      </c>
      <c r="BQ1647" s="28"/>
    </row>
    <row r="1648" spans="1:69" x14ac:dyDescent="0.25">
      <c r="A1648" t="str">
        <f>VLOOKUP(B1648,[2]RH!$B:$BV,72,0)</f>
        <v>si</v>
      </c>
      <c r="B1648" s="6">
        <v>1650</v>
      </c>
      <c r="C1648" s="7" t="s">
        <v>168</v>
      </c>
      <c r="D1648" s="7" t="s">
        <v>6464</v>
      </c>
      <c r="E1648" s="7" t="s">
        <v>67</v>
      </c>
      <c r="F1648" s="7" t="s">
        <v>118</v>
      </c>
      <c r="G1648" s="7" t="s">
        <v>220</v>
      </c>
      <c r="H1648" s="7" t="s">
        <v>562</v>
      </c>
      <c r="I1648" s="7" t="s">
        <v>579</v>
      </c>
      <c r="J1648" s="7" t="s">
        <v>281</v>
      </c>
      <c r="K1648" s="7" t="s">
        <v>146</v>
      </c>
      <c r="L1648" s="7" t="s">
        <v>90</v>
      </c>
      <c r="M1648" s="7" t="str">
        <f t="shared" si="2031"/>
        <v>Couturière</v>
      </c>
      <c r="N1648" s="8">
        <v>45189</v>
      </c>
      <c r="P1648" s="7">
        <f t="shared" ca="1" si="2100"/>
        <v>25</v>
      </c>
      <c r="Q1648" s="8"/>
      <c r="R1648" s="7"/>
      <c r="S1648" s="7"/>
      <c r="T1648" s="9" t="s">
        <v>156</v>
      </c>
      <c r="U1648" s="7" t="str">
        <f t="shared" si="2041"/>
        <v>Contractuel</v>
      </c>
      <c r="V1648" s="8">
        <v>45689</v>
      </c>
      <c r="W1648" s="8">
        <f>VLOOKUP(B1648,[1]BASE!$A:$Q,17,0)</f>
        <v>45747</v>
      </c>
      <c r="X1648" s="8"/>
      <c r="Y1648" s="8"/>
      <c r="Z1648" s="8">
        <v>45189</v>
      </c>
      <c r="AA1648" s="7">
        <f t="shared" si="2042"/>
        <v>9</v>
      </c>
      <c r="AB1648" s="7">
        <f t="shared" si="2043"/>
        <v>2023</v>
      </c>
      <c r="AC1648" s="7">
        <f t="shared" si="2044"/>
        <v>2027</v>
      </c>
      <c r="AD1648" s="10" t="e">
        <f t="shared" ref="AD1648:AD1711" ca="1" si="2106">IF(#REF!="Non",(DAYS360(N1648,Q1648)/360),(DAYS360(N1648,TODAY())/360))</f>
        <v>#REF!</v>
      </c>
      <c r="AE1648" s="10" t="e">
        <f t="shared" ca="1" si="2046"/>
        <v>#REF!</v>
      </c>
      <c r="AF1648" s="8">
        <v>30274</v>
      </c>
      <c r="AG1648" s="11">
        <f t="shared" ca="1" si="2047"/>
        <v>42.323287671232876</v>
      </c>
      <c r="AH1648" s="10" t="str">
        <f t="shared" ca="1" si="2048"/>
        <v>&gt;35&lt; 45</v>
      </c>
      <c r="AI1648" s="12">
        <v>12517113</v>
      </c>
      <c r="AJ1648" s="13" t="s">
        <v>82</v>
      </c>
      <c r="AK1648" s="12" t="s">
        <v>6465</v>
      </c>
      <c r="AL1648" s="8">
        <v>39552</v>
      </c>
      <c r="AM1648" s="7" t="s">
        <v>108</v>
      </c>
      <c r="AN1648" s="7" t="s">
        <v>76</v>
      </c>
      <c r="AO1648">
        <v>4</v>
      </c>
      <c r="AQ1648">
        <v>3</v>
      </c>
      <c r="AR1648" s="14">
        <v>2</v>
      </c>
      <c r="AS1648" s="15">
        <f t="shared" si="2049"/>
        <v>45919.5</v>
      </c>
      <c r="AT1648" s="14" t="s">
        <v>163</v>
      </c>
      <c r="AU1648" s="12">
        <v>3.5</v>
      </c>
      <c r="AV1648" s="17">
        <v>17</v>
      </c>
      <c r="AW1648" s="18" t="s">
        <v>201</v>
      </c>
      <c r="AX1648" s="19" t="s">
        <v>6466</v>
      </c>
      <c r="AY1648" s="17">
        <v>38</v>
      </c>
      <c r="AZ1648" s="14" t="s">
        <v>203</v>
      </c>
      <c r="BA1648" s="20" t="str">
        <f t="shared" si="2050"/>
        <v>17001000000331133938</v>
      </c>
      <c r="BB1648" s="31">
        <f t="shared" si="2051"/>
        <v>20</v>
      </c>
      <c r="BC1648" s="22" t="s">
        <v>5268</v>
      </c>
      <c r="BD1648" s="23" t="s">
        <v>341</v>
      </c>
      <c r="BF1648" s="8"/>
      <c r="BG1648" s="32">
        <v>21137571</v>
      </c>
      <c r="BH1648" s="32">
        <v>22155234</v>
      </c>
      <c r="BI1648" s="32"/>
      <c r="BJ1648" s="14" t="s">
        <v>371</v>
      </c>
      <c r="BK1648" s="14" t="str">
        <f t="shared" si="2089"/>
        <v>B-P6 AR</v>
      </c>
      <c r="BL1648" s="14" t="s">
        <v>595</v>
      </c>
      <c r="BM1648" s="25"/>
      <c r="BN1648" s="26" t="str">
        <f>BA1648</f>
        <v>17001000000331133938</v>
      </c>
      <c r="BO1648" s="27" t="str">
        <f>D1648</f>
        <v>MLIKI BCHIRA</v>
      </c>
      <c r="BP1648" s="26">
        <f>B1648</f>
        <v>1650</v>
      </c>
      <c r="BQ1648" s="28"/>
    </row>
    <row r="1649" spans="1:69" x14ac:dyDescent="0.25">
      <c r="A1649" t="str">
        <f>VLOOKUP(B1649,[2]RH!$B:$BV,72,0)</f>
        <v>si</v>
      </c>
      <c r="B1649" s="6">
        <v>1651</v>
      </c>
      <c r="C1649" s="7" t="s">
        <v>65</v>
      </c>
      <c r="D1649" s="7" t="s">
        <v>6467</v>
      </c>
      <c r="E1649" s="7" t="s">
        <v>67</v>
      </c>
      <c r="F1649" s="7" t="s">
        <v>118</v>
      </c>
      <c r="G1649" s="7" t="s">
        <v>149</v>
      </c>
      <c r="H1649" s="80"/>
      <c r="I1649" s="7"/>
      <c r="J1649" s="7"/>
      <c r="K1649" s="7" t="s">
        <v>70</v>
      </c>
      <c r="L1649" s="7" t="s">
        <v>90</v>
      </c>
      <c r="M1649" s="7" t="str">
        <f t="shared" si="2031"/>
        <v>SUPERVISEUR DE PRODUCTION</v>
      </c>
      <c r="N1649" s="8">
        <v>45188</v>
      </c>
      <c r="P1649" s="7" t="str">
        <f t="shared" ca="1" si="2100"/>
        <v/>
      </c>
      <c r="Q1649" s="8"/>
      <c r="R1649" s="7"/>
      <c r="S1649" s="7"/>
      <c r="T1649" s="9" t="s">
        <v>72</v>
      </c>
      <c r="U1649" s="7" t="str">
        <f t="shared" si="2041"/>
        <v>Titulaire</v>
      </c>
      <c r="V1649" s="8">
        <v>45188</v>
      </c>
      <c r="W1649" s="8"/>
      <c r="X1649" s="8"/>
      <c r="Y1649" s="8"/>
      <c r="Z1649" s="8">
        <v>45188</v>
      </c>
      <c r="AA1649" s="7">
        <f t="shared" si="2042"/>
        <v>9</v>
      </c>
      <c r="AB1649" s="7">
        <f t="shared" si="2043"/>
        <v>2023</v>
      </c>
      <c r="AC1649" s="7">
        <f t="shared" si="2044"/>
        <v>2027</v>
      </c>
      <c r="AD1649" s="10" t="e">
        <f t="shared" ref="AD1649:AD1712" ca="1" si="2107">IF(#REF!="Non",(DAYS360(N1649,Q1649)/360),(DAYS360(N1649,TODAY())/360))</f>
        <v>#REF!</v>
      </c>
      <c r="AE1649" s="10" t="e">
        <f t="shared" ca="1" si="2046"/>
        <v>#REF!</v>
      </c>
      <c r="AF1649" s="8">
        <v>34209</v>
      </c>
      <c r="AG1649" s="11">
        <f t="shared" ca="1" si="2047"/>
        <v>31.542465753424658</v>
      </c>
      <c r="AH1649" s="10" t="str">
        <f t="shared" ca="1" si="2048"/>
        <v>&gt;25&lt; 35</v>
      </c>
      <c r="AI1649" s="12">
        <v>17605804</v>
      </c>
      <c r="AJ1649" s="13" t="s">
        <v>106</v>
      </c>
      <c r="AK1649" s="12" t="s">
        <v>6468</v>
      </c>
      <c r="AL1649" s="8">
        <v>44678</v>
      </c>
      <c r="AM1649" s="7" t="s">
        <v>6153</v>
      </c>
      <c r="AN1649" s="7" t="s">
        <v>109</v>
      </c>
      <c r="AQ1649">
        <v>15</v>
      </c>
      <c r="AR1649" s="14">
        <v>2</v>
      </c>
      <c r="AS1649" s="15">
        <f t="shared" si="2049"/>
        <v>45918.5</v>
      </c>
      <c r="AT1649" s="14" t="s">
        <v>77</v>
      </c>
      <c r="AU1649" s="12">
        <v>1700</v>
      </c>
      <c r="AV1649" s="17" t="s">
        <v>82</v>
      </c>
      <c r="AW1649" s="18">
        <v>10909</v>
      </c>
      <c r="AX1649" s="19">
        <v>80101003773</v>
      </c>
      <c r="AY1649" s="17">
        <v>13</v>
      </c>
      <c r="AZ1649" s="14" t="s">
        <v>2953</v>
      </c>
      <c r="BA1649" s="20" t="str">
        <f t="shared" si="2050"/>
        <v>03109098010100377313</v>
      </c>
      <c r="BB1649" s="31">
        <f t="shared" si="2051"/>
        <v>20</v>
      </c>
      <c r="BC1649" s="22" t="s">
        <v>6469</v>
      </c>
      <c r="BD1649" s="23" t="s">
        <v>6429</v>
      </c>
      <c r="BF1649" s="8"/>
      <c r="BG1649" s="32">
        <v>22593884</v>
      </c>
      <c r="BH1649" s="32"/>
      <c r="BI1649" s="32"/>
      <c r="BK1649" s="14" t="str">
        <f t="shared" si="2089"/>
        <v>CADRE</v>
      </c>
      <c r="BL1649" s="14"/>
      <c r="BM1649" s="25"/>
      <c r="BN1649" s="26"/>
      <c r="BO1649" s="27"/>
      <c r="BP1649" s="26"/>
      <c r="BQ1649" s="28"/>
    </row>
    <row r="1650" spans="1:69" x14ac:dyDescent="0.25">
      <c r="A1650" t="str">
        <f>VLOOKUP(B1650,[2]RH!$B:$BV,72,0)</f>
        <v>Non-Actif</v>
      </c>
      <c r="B1650" s="6">
        <v>1652</v>
      </c>
      <c r="C1650" s="7" t="s">
        <v>168</v>
      </c>
      <c r="D1650" s="7" t="s">
        <v>899</v>
      </c>
      <c r="E1650" s="7" t="s">
        <v>67</v>
      </c>
      <c r="F1650" s="7" t="s">
        <v>118</v>
      </c>
      <c r="G1650" s="7" t="s">
        <v>220</v>
      </c>
      <c r="H1650" s="7" t="s">
        <v>562</v>
      </c>
      <c r="I1650" s="7" t="s">
        <v>579</v>
      </c>
      <c r="J1650" s="7" t="s">
        <v>281</v>
      </c>
      <c r="K1650" s="7" t="s">
        <v>146</v>
      </c>
      <c r="L1650" s="7" t="s">
        <v>90</v>
      </c>
      <c r="M1650" s="7" t="str">
        <f t="shared" si="2031"/>
        <v>Couturière</v>
      </c>
      <c r="N1650" s="8">
        <v>45189</v>
      </c>
      <c r="P1650" s="7">
        <f t="shared" ca="1" si="2100"/>
        <v>-492</v>
      </c>
      <c r="Q1650" s="8">
        <v>45200</v>
      </c>
      <c r="R1650" s="7" t="s">
        <v>6470</v>
      </c>
      <c r="S1650" s="7"/>
      <c r="T1650" s="9" t="s">
        <v>156</v>
      </c>
      <c r="U1650" s="7" t="str">
        <f t="shared" si="2041"/>
        <v>Contractuel</v>
      </c>
      <c r="V1650" s="8">
        <v>45189</v>
      </c>
      <c r="W1650" s="8">
        <v>45230</v>
      </c>
      <c r="X1650" s="8"/>
      <c r="Y1650" s="8"/>
      <c r="Z1650" s="8">
        <v>45189</v>
      </c>
      <c r="AA1650" s="7">
        <f t="shared" si="2042"/>
        <v>9</v>
      </c>
      <c r="AB1650" s="7">
        <f t="shared" si="2043"/>
        <v>2023</v>
      </c>
      <c r="AC1650" s="7">
        <f t="shared" si="2044"/>
        <v>2027</v>
      </c>
      <c r="AD1650" s="10" t="e">
        <f t="shared" ref="AD1650:AD1713" ca="1" si="2108">IF(#REF!="Non",(DAYS360(N1650,Q1650)/360),(DAYS360(N1650,TODAY())/360))</f>
        <v>#REF!</v>
      </c>
      <c r="AE1650" s="10" t="e">
        <f t="shared" ca="1" si="2046"/>
        <v>#REF!</v>
      </c>
      <c r="AF1650" s="8">
        <v>31620</v>
      </c>
      <c r="AG1650" s="11">
        <f t="shared" ca="1" si="2047"/>
        <v>38.635616438356166</v>
      </c>
      <c r="AH1650" s="10" t="str">
        <f t="shared" ca="1" si="2048"/>
        <v>&gt;35&lt; 45</v>
      </c>
      <c r="AI1650" s="12"/>
      <c r="AJ1650" s="13"/>
      <c r="AK1650" s="12" t="s">
        <v>6471</v>
      </c>
      <c r="AL1650" s="8">
        <v>38581</v>
      </c>
      <c r="AM1650" s="7" t="s">
        <v>108</v>
      </c>
      <c r="AN1650" s="7" t="s">
        <v>76</v>
      </c>
      <c r="AO1650">
        <v>2</v>
      </c>
      <c r="AQ1650" s="14">
        <v>3</v>
      </c>
      <c r="AR1650" s="14">
        <v>1</v>
      </c>
      <c r="AS1650" s="15">
        <f t="shared" si="2049"/>
        <v>45554.25</v>
      </c>
      <c r="AT1650" s="14" t="s">
        <v>163</v>
      </c>
      <c r="AU1650" s="12">
        <v>3.5</v>
      </c>
      <c r="AV1650" s="17" t="s">
        <v>236</v>
      </c>
      <c r="AW1650" s="18" t="s">
        <v>457</v>
      </c>
      <c r="AX1650" s="19" t="s">
        <v>6472</v>
      </c>
      <c r="AY1650" s="17">
        <v>81</v>
      </c>
      <c r="AZ1650" s="14" t="s">
        <v>203</v>
      </c>
      <c r="BA1650" s="20" t="str">
        <f t="shared" si="2050"/>
        <v>17000000000088006781</v>
      </c>
      <c r="BB1650" s="31">
        <f t="shared" si="2051"/>
        <v>20</v>
      </c>
      <c r="BC1650" s="22" t="s">
        <v>703</v>
      </c>
      <c r="BD1650" s="23" t="s">
        <v>341</v>
      </c>
      <c r="BF1650" s="8"/>
      <c r="BG1650" s="32">
        <v>92900094</v>
      </c>
      <c r="BH1650" s="32">
        <v>25175113</v>
      </c>
      <c r="BI1650" s="32"/>
      <c r="BK1650" s="14" t="str">
        <f t="shared" si="2089"/>
        <v>B-P6 AR</v>
      </c>
      <c r="BL1650" s="14" t="s">
        <v>595</v>
      </c>
      <c r="BM1650" s="25"/>
      <c r="BN1650" s="26" t="str">
        <f>BA1650</f>
        <v>17000000000088006781</v>
      </c>
      <c r="BO1650" s="27" t="str">
        <f>D1650</f>
        <v>TRABELSI SONIA</v>
      </c>
      <c r="BP1650" s="26">
        <f>B1650</f>
        <v>1652</v>
      </c>
      <c r="BQ1650" s="28"/>
    </row>
    <row r="1651" spans="1:69" x14ac:dyDescent="0.25">
      <c r="A1651" t="str">
        <f>VLOOKUP(B1651,[2]RH!$B:$BV,72,0)</f>
        <v>si</v>
      </c>
      <c r="B1651" s="6">
        <v>1653</v>
      </c>
      <c r="C1651" s="61" t="s">
        <v>100</v>
      </c>
      <c r="D1651" s="7" t="s">
        <v>6473</v>
      </c>
      <c r="E1651" s="61" t="s">
        <v>67</v>
      </c>
      <c r="F1651" s="7" t="s">
        <v>118</v>
      </c>
      <c r="G1651" s="7" t="s">
        <v>3299</v>
      </c>
      <c r="H1651" s="41" t="s">
        <v>2398</v>
      </c>
      <c r="I1651" s="7" t="s">
        <v>3974</v>
      </c>
      <c r="J1651" s="7" t="s">
        <v>281</v>
      </c>
      <c r="K1651" s="61" t="s">
        <v>146</v>
      </c>
      <c r="L1651" s="61" t="s">
        <v>90</v>
      </c>
      <c r="M1651" s="7" t="str">
        <f t="shared" si="2031"/>
        <v>CAMPO</v>
      </c>
      <c r="N1651" s="83">
        <v>45189</v>
      </c>
      <c r="O1651" s="84"/>
      <c r="P1651" s="7">
        <f t="shared" ca="1" si="2100"/>
        <v>25</v>
      </c>
      <c r="Q1651" s="8"/>
      <c r="R1651" s="7"/>
      <c r="S1651" s="61"/>
      <c r="T1651" s="61" t="s">
        <v>156</v>
      </c>
      <c r="U1651" s="7" t="str">
        <f t="shared" si="2041"/>
        <v>Contractuel</v>
      </c>
      <c r="V1651" s="8">
        <v>45689</v>
      </c>
      <c r="W1651" s="8">
        <f>VLOOKUP(B1651,[1]BASE!$A:$Q,17,0)</f>
        <v>45747</v>
      </c>
      <c r="X1651" s="83"/>
      <c r="Y1651" s="83"/>
      <c r="Z1651" s="83">
        <v>45189</v>
      </c>
      <c r="AA1651" s="7">
        <f t="shared" si="2042"/>
        <v>9</v>
      </c>
      <c r="AB1651" s="7">
        <f t="shared" si="2043"/>
        <v>2023</v>
      </c>
      <c r="AC1651" s="7">
        <f t="shared" si="2044"/>
        <v>2027</v>
      </c>
      <c r="AD1651" s="10" t="e">
        <f t="shared" ref="AD1651:AD1714" ca="1" si="2109">IF(#REF!="Non",(DAYS360(N1651,Q1651)/360),(DAYS360(N1651,TODAY())/360))</f>
        <v>#REF!</v>
      </c>
      <c r="AE1651" s="10" t="e">
        <f t="shared" ca="1" si="2046"/>
        <v>#REF!</v>
      </c>
      <c r="AF1651" s="83">
        <v>36760</v>
      </c>
      <c r="AG1651" s="11">
        <f t="shared" ca="1" si="2047"/>
        <v>24.553424657534247</v>
      </c>
      <c r="AH1651" s="10" t="str">
        <f t="shared" ca="1" si="2048"/>
        <v>&lt; 25</v>
      </c>
      <c r="AI1651" s="47">
        <v>17524486</v>
      </c>
      <c r="AJ1651" s="13" t="s">
        <v>82</v>
      </c>
      <c r="AK1651" s="47" t="s">
        <v>6474</v>
      </c>
      <c r="AL1651" s="83">
        <v>43504</v>
      </c>
      <c r="AM1651" s="61" t="s">
        <v>108</v>
      </c>
      <c r="AN1651" s="61" t="s">
        <v>109</v>
      </c>
      <c r="AO1651" s="84"/>
      <c r="AP1651" s="84"/>
      <c r="AQ1651">
        <v>3</v>
      </c>
      <c r="AR1651" s="14">
        <v>2</v>
      </c>
      <c r="AS1651" s="15">
        <f t="shared" si="2049"/>
        <v>45919.5</v>
      </c>
      <c r="AT1651" s="44" t="s">
        <v>163</v>
      </c>
      <c r="AU1651" s="47">
        <v>3.5</v>
      </c>
      <c r="AV1651" s="85">
        <v>17</v>
      </c>
      <c r="AW1651" s="86" t="s">
        <v>201</v>
      </c>
      <c r="AX1651" s="87" t="s">
        <v>4278</v>
      </c>
      <c r="AY1651" s="85">
        <v>86</v>
      </c>
      <c r="AZ1651" s="44" t="s">
        <v>203</v>
      </c>
      <c r="BA1651" s="88" t="str">
        <f t="shared" si="2050"/>
        <v>17001000000311460786</v>
      </c>
      <c r="BB1651" s="31">
        <f t="shared" si="2051"/>
        <v>20</v>
      </c>
      <c r="BC1651" s="89" t="s">
        <v>5233</v>
      </c>
      <c r="BD1651" s="44" t="s">
        <v>115</v>
      </c>
      <c r="BE1651" s="84"/>
      <c r="BF1651" s="83"/>
      <c r="BG1651" s="90">
        <v>26495469</v>
      </c>
      <c r="BH1651" s="90">
        <v>28525683</v>
      </c>
      <c r="BI1651" s="90"/>
      <c r="BJ1651" t="s">
        <v>600</v>
      </c>
      <c r="BK1651" s="14" t="s">
        <v>3979</v>
      </c>
      <c r="BL1651" s="44" t="s">
        <v>595</v>
      </c>
      <c r="BM1651" s="91"/>
      <c r="BN1651" s="92" t="str">
        <f>BA1651</f>
        <v>17001000000311460786</v>
      </c>
      <c r="BO1651" s="92" t="str">
        <f>D1651</f>
        <v>NASRI MALEKE</v>
      </c>
      <c r="BP1651" s="92">
        <f>B1651</f>
        <v>1653</v>
      </c>
      <c r="BQ1651" s="93"/>
    </row>
    <row r="1652" spans="1:69" x14ac:dyDescent="0.25">
      <c r="A1652" t="str">
        <f>VLOOKUP(B1652,[2]RH!$B:$BV,72,0)</f>
        <v>si</v>
      </c>
      <c r="B1652" s="6">
        <v>1654</v>
      </c>
      <c r="C1652" s="7" t="s">
        <v>168</v>
      </c>
      <c r="D1652" s="7" t="s">
        <v>589</v>
      </c>
      <c r="E1652" s="7" t="s">
        <v>67</v>
      </c>
      <c r="F1652" s="7" t="s">
        <v>118</v>
      </c>
      <c r="G1652" s="7" t="s">
        <v>149</v>
      </c>
      <c r="H1652" s="80"/>
      <c r="I1652" s="7"/>
      <c r="J1652" s="7"/>
      <c r="K1652" s="7" t="s">
        <v>70</v>
      </c>
      <c r="L1652" s="7" t="s">
        <v>90</v>
      </c>
      <c r="M1652" s="7" t="str">
        <f t="shared" si="2031"/>
        <v>SUPERVISEUR DE PRODUCTION</v>
      </c>
      <c r="N1652" s="8">
        <v>45188</v>
      </c>
      <c r="P1652" s="7" t="str">
        <f t="shared" ca="1" si="2100"/>
        <v/>
      </c>
      <c r="Q1652" s="8"/>
      <c r="R1652" s="7"/>
      <c r="S1652" s="7"/>
      <c r="T1652" s="9" t="s">
        <v>72</v>
      </c>
      <c r="U1652" s="7" t="str">
        <f t="shared" si="2041"/>
        <v>Titulaire</v>
      </c>
      <c r="V1652" s="8">
        <v>45188</v>
      </c>
      <c r="W1652" s="8"/>
      <c r="X1652" s="8"/>
      <c r="Y1652" s="8"/>
      <c r="Z1652" s="8">
        <v>45188</v>
      </c>
      <c r="AA1652" s="7">
        <f t="shared" si="2042"/>
        <v>9</v>
      </c>
      <c r="AB1652" s="7">
        <f t="shared" si="2043"/>
        <v>2023</v>
      </c>
      <c r="AC1652" s="7">
        <f t="shared" si="2044"/>
        <v>2027</v>
      </c>
      <c r="AD1652" s="10" t="e">
        <f t="shared" ref="AD1652:AD1715" ca="1" si="2110">IF(#REF!="Non",(DAYS360(N1652,Q1652)/360),(DAYS360(N1652,TODAY())/360))</f>
        <v>#REF!</v>
      </c>
      <c r="AE1652" s="10" t="e">
        <f t="shared" ca="1" si="2046"/>
        <v>#REF!</v>
      </c>
      <c r="AF1652" s="8">
        <v>31898</v>
      </c>
      <c r="AG1652" s="11">
        <f t="shared" ca="1" si="2047"/>
        <v>37.873972602739727</v>
      </c>
      <c r="AH1652" s="10" t="str">
        <f t="shared" ca="1" si="2048"/>
        <v>&gt;35&lt; 45</v>
      </c>
      <c r="AI1652" s="12">
        <v>16534658</v>
      </c>
      <c r="AJ1652" s="13" t="s">
        <v>106</v>
      </c>
      <c r="AK1652" s="12" t="s">
        <v>6475</v>
      </c>
      <c r="AL1652" s="8">
        <v>44810</v>
      </c>
      <c r="AM1652" s="7" t="s">
        <v>108</v>
      </c>
      <c r="AN1652" s="7" t="s">
        <v>109</v>
      </c>
      <c r="AQ1652">
        <v>14</v>
      </c>
      <c r="AR1652" s="14">
        <v>2</v>
      </c>
      <c r="AS1652" s="15">
        <f t="shared" si="2049"/>
        <v>45918.5</v>
      </c>
      <c r="AT1652" s="14" t="s">
        <v>77</v>
      </c>
      <c r="AU1652" s="12">
        <v>1200</v>
      </c>
      <c r="AV1652" s="17" t="s">
        <v>79</v>
      </c>
      <c r="AW1652" s="18">
        <v>12502</v>
      </c>
      <c r="AX1652" s="19">
        <v>80920009720</v>
      </c>
      <c r="AY1652" s="17">
        <v>36</v>
      </c>
      <c r="AZ1652" s="14" t="s">
        <v>83</v>
      </c>
      <c r="BA1652" s="20" t="str">
        <f t="shared" si="2050"/>
        <v>08125028092000972036</v>
      </c>
      <c r="BB1652" s="31">
        <f t="shared" si="2051"/>
        <v>20</v>
      </c>
      <c r="BC1652" s="22" t="s">
        <v>6040</v>
      </c>
      <c r="BD1652" s="23" t="s">
        <v>341</v>
      </c>
      <c r="BF1652" s="8"/>
      <c r="BG1652" s="32"/>
      <c r="BH1652" s="32"/>
      <c r="BI1652" s="32"/>
      <c r="BJ1652" t="s">
        <v>1055</v>
      </c>
      <c r="BK1652" s="14" t="str">
        <f>IF(K1652="CADRE","CADRE",CONCATENATE(J1652,"-",H1652))</f>
        <v>CADRE</v>
      </c>
      <c r="BL1652" s="14"/>
      <c r="BM1652" s="25"/>
      <c r="BN1652" s="26"/>
      <c r="BO1652" s="27"/>
      <c r="BP1652" s="26"/>
      <c r="BQ1652" s="28"/>
    </row>
    <row r="1653" spans="1:69" x14ac:dyDescent="0.25">
      <c r="A1653" t="str">
        <f>VLOOKUP(B1653,[2]RH!$B:$BV,72,0)</f>
        <v>si</v>
      </c>
      <c r="B1653" s="6">
        <v>1655</v>
      </c>
      <c r="C1653" s="7" t="s">
        <v>168</v>
      </c>
      <c r="D1653" s="7" t="s">
        <v>6476</v>
      </c>
      <c r="E1653" s="7" t="s">
        <v>67</v>
      </c>
      <c r="F1653" s="7" t="s">
        <v>118</v>
      </c>
      <c r="G1653" s="7" t="s">
        <v>220</v>
      </c>
      <c r="H1653" s="80" t="s">
        <v>225</v>
      </c>
      <c r="I1653" s="7" t="s">
        <v>589</v>
      </c>
      <c r="J1653" s="7" t="s">
        <v>190</v>
      </c>
      <c r="K1653" s="7" t="s">
        <v>146</v>
      </c>
      <c r="L1653" s="7" t="s">
        <v>90</v>
      </c>
      <c r="M1653" s="7" t="str">
        <f t="shared" si="2031"/>
        <v>Couturière</v>
      </c>
      <c r="N1653" s="8">
        <v>45189</v>
      </c>
      <c r="P1653" s="7">
        <f t="shared" ca="1" si="2100"/>
        <v>25</v>
      </c>
      <c r="Q1653" s="8"/>
      <c r="R1653" s="7"/>
      <c r="S1653" s="7"/>
      <c r="T1653" s="9" t="s">
        <v>156</v>
      </c>
      <c r="U1653" s="7" t="str">
        <f t="shared" si="2041"/>
        <v>Contractuel</v>
      </c>
      <c r="V1653" s="8">
        <v>45689</v>
      </c>
      <c r="W1653" s="8">
        <f>VLOOKUP(B1653,[1]BASE!$A:$Q,17,0)</f>
        <v>45747</v>
      </c>
      <c r="X1653" s="8"/>
      <c r="Y1653" s="8"/>
      <c r="Z1653" s="8">
        <v>45189</v>
      </c>
      <c r="AA1653" s="7">
        <f t="shared" si="2042"/>
        <v>9</v>
      </c>
      <c r="AB1653" s="7">
        <f t="shared" si="2043"/>
        <v>2023</v>
      </c>
      <c r="AC1653" s="7">
        <f t="shared" si="2044"/>
        <v>2027</v>
      </c>
      <c r="AD1653" s="10" t="e">
        <f t="shared" ref="AD1653:AD1716" ca="1" si="2111">IF(#REF!="Non",(DAYS360(N1653,Q1653)/360),(DAYS360(N1653,TODAY())/360))</f>
        <v>#REF!</v>
      </c>
      <c r="AE1653" s="10" t="e">
        <f t="shared" ca="1" si="2046"/>
        <v>#REF!</v>
      </c>
      <c r="AF1653" s="8">
        <v>30107</v>
      </c>
      <c r="AG1653" s="11">
        <f t="shared" ca="1" si="2047"/>
        <v>42.780821917808218</v>
      </c>
      <c r="AH1653" s="10" t="str">
        <f t="shared" ca="1" si="2048"/>
        <v>&gt;35&lt; 45</v>
      </c>
      <c r="AI1653" s="12">
        <v>12498521</v>
      </c>
      <c r="AJ1653" s="13" t="s">
        <v>192</v>
      </c>
      <c r="AK1653" s="12" t="s">
        <v>6477</v>
      </c>
      <c r="AL1653" s="8">
        <v>40788</v>
      </c>
      <c r="AM1653" s="7" t="s">
        <v>108</v>
      </c>
      <c r="AN1653" s="7" t="s">
        <v>76</v>
      </c>
      <c r="AO1653">
        <v>3</v>
      </c>
      <c r="AQ1653">
        <v>3</v>
      </c>
      <c r="AR1653" s="14">
        <v>2</v>
      </c>
      <c r="AS1653" s="15">
        <f t="shared" si="2049"/>
        <v>45919.5</v>
      </c>
      <c r="AT1653" s="14" t="s">
        <v>163</v>
      </c>
      <c r="AU1653" s="12">
        <v>3.5</v>
      </c>
      <c r="AV1653" s="17">
        <v>17</v>
      </c>
      <c r="AW1653" s="18" t="s">
        <v>201</v>
      </c>
      <c r="AX1653" s="19" t="s">
        <v>6478</v>
      </c>
      <c r="AY1653" s="17">
        <v>30</v>
      </c>
      <c r="AZ1653" s="14" t="s">
        <v>203</v>
      </c>
      <c r="BA1653" s="20" t="str">
        <f t="shared" si="2050"/>
        <v>17001000000331195630</v>
      </c>
      <c r="BB1653" s="31">
        <f t="shared" si="2051"/>
        <v>20</v>
      </c>
      <c r="BC1653" s="22" t="s">
        <v>6326</v>
      </c>
      <c r="BD1653" s="23" t="s">
        <v>115</v>
      </c>
      <c r="BF1653" s="8"/>
      <c r="BG1653" s="32">
        <v>27214576</v>
      </c>
      <c r="BH1653" s="32"/>
      <c r="BI1653" s="32"/>
      <c r="BJ1653" t="s">
        <v>4896</v>
      </c>
      <c r="BK1653" s="14" t="str">
        <f>IF(K1653="CADRE","CADRE",CONCATENATE(J1653,"-",H1653))</f>
        <v>A-P6 AV</v>
      </c>
      <c r="BL1653" s="14" t="s">
        <v>595</v>
      </c>
      <c r="BM1653" s="25"/>
      <c r="BN1653" s="26" t="str">
        <f>BA1653</f>
        <v>17001000000331195630</v>
      </c>
      <c r="BO1653" s="27" t="str">
        <f>D1653</f>
        <v>OTHMANI OLFA</v>
      </c>
      <c r="BP1653" s="26">
        <f>B1653</f>
        <v>1655</v>
      </c>
      <c r="BQ1653" s="28"/>
    </row>
    <row r="1654" spans="1:69" x14ac:dyDescent="0.25">
      <c r="A1654" t="str">
        <f>VLOOKUP(B1654,[2]RH!$B:$BV,72,0)</f>
        <v>si</v>
      </c>
      <c r="B1654" s="6">
        <v>1656</v>
      </c>
      <c r="C1654" s="7" t="s">
        <v>168</v>
      </c>
      <c r="D1654" s="7" t="s">
        <v>6479</v>
      </c>
      <c r="E1654" s="7" t="s">
        <v>67</v>
      </c>
      <c r="F1654" s="7" t="s">
        <v>118</v>
      </c>
      <c r="G1654" s="7" t="s">
        <v>220</v>
      </c>
      <c r="H1654" s="80" t="s">
        <v>649</v>
      </c>
      <c r="I1654" s="7" t="s">
        <v>709</v>
      </c>
      <c r="J1654" s="7" t="s">
        <v>190</v>
      </c>
      <c r="K1654" s="7" t="s">
        <v>146</v>
      </c>
      <c r="L1654" s="7" t="s">
        <v>90</v>
      </c>
      <c r="M1654" s="7" t="str">
        <f t="shared" si="2031"/>
        <v>Couturière</v>
      </c>
      <c r="N1654" s="8">
        <v>45190</v>
      </c>
      <c r="P1654" s="7">
        <f t="shared" ca="1" si="2100"/>
        <v>25</v>
      </c>
      <c r="Q1654" s="8"/>
      <c r="R1654" s="7"/>
      <c r="S1654" s="7"/>
      <c r="T1654" s="9" t="s">
        <v>156</v>
      </c>
      <c r="U1654" s="7" t="str">
        <f t="shared" si="2041"/>
        <v>Contractuel</v>
      </c>
      <c r="V1654" s="8">
        <v>45689</v>
      </c>
      <c r="W1654" s="8">
        <f>VLOOKUP(B1654,[1]BASE!$A:$Q,17,0)</f>
        <v>45747</v>
      </c>
      <c r="X1654" s="8"/>
      <c r="Y1654" s="8"/>
      <c r="Z1654" s="8">
        <v>45190</v>
      </c>
      <c r="AA1654" s="7">
        <f t="shared" si="2042"/>
        <v>9</v>
      </c>
      <c r="AB1654" s="7">
        <f t="shared" si="2043"/>
        <v>2023</v>
      </c>
      <c r="AC1654" s="7">
        <f t="shared" si="2044"/>
        <v>2027</v>
      </c>
      <c r="AD1654" s="10" t="e">
        <f t="shared" ref="AD1654:AD1717" ca="1" si="2112">IF(#REF!="Non",(DAYS360(N1654,Q1654)/360),(DAYS360(N1654,TODAY())/360))</f>
        <v>#REF!</v>
      </c>
      <c r="AE1654" s="10" t="e">
        <f t="shared" ca="1" si="2046"/>
        <v>#REF!</v>
      </c>
      <c r="AF1654" s="8">
        <v>34335</v>
      </c>
      <c r="AG1654" s="11">
        <f t="shared" ca="1" si="2047"/>
        <v>31.197260273972603</v>
      </c>
      <c r="AH1654" s="10" t="str">
        <f t="shared" ca="1" si="2048"/>
        <v>&gt;25&lt; 35</v>
      </c>
      <c r="AI1654" s="12">
        <v>16628851</v>
      </c>
      <c r="AJ1654" s="40" t="s">
        <v>213</v>
      </c>
      <c r="AK1654" s="12" t="s">
        <v>6480</v>
      </c>
      <c r="AL1654" s="8">
        <v>40802</v>
      </c>
      <c r="AM1654" s="7" t="s">
        <v>108</v>
      </c>
      <c r="AN1654" s="7" t="s">
        <v>5165</v>
      </c>
      <c r="AO1654">
        <v>1</v>
      </c>
      <c r="AQ1654">
        <v>3</v>
      </c>
      <c r="AR1654" s="14">
        <v>2</v>
      </c>
      <c r="AS1654" s="15">
        <f t="shared" si="2049"/>
        <v>45920.5</v>
      </c>
      <c r="AT1654" s="14" t="s">
        <v>163</v>
      </c>
      <c r="AU1654" s="12">
        <v>3.5</v>
      </c>
      <c r="AV1654" s="17">
        <v>12</v>
      </c>
      <c r="AW1654" s="18" t="s">
        <v>434</v>
      </c>
      <c r="AX1654" s="19" t="s">
        <v>6481</v>
      </c>
      <c r="AY1654" s="17">
        <v>18</v>
      </c>
      <c r="AZ1654" s="14" t="s">
        <v>195</v>
      </c>
      <c r="BA1654" s="20" t="str">
        <f t="shared" si="2050"/>
        <v>12406000000245715418</v>
      </c>
      <c r="BB1654" s="31">
        <f t="shared" si="2051"/>
        <v>20</v>
      </c>
      <c r="BC1654" s="22" t="s">
        <v>5689</v>
      </c>
      <c r="BD1654" s="23" t="s">
        <v>115</v>
      </c>
      <c r="BF1654" s="8"/>
      <c r="BG1654" s="32">
        <v>54996965</v>
      </c>
      <c r="BH1654" s="32"/>
      <c r="BI1654" s="32"/>
      <c r="BJ1654" t="s">
        <v>4896</v>
      </c>
      <c r="BK1654" s="14" t="str">
        <f>IF(K1654="CADRE","CADRE",CONCATENATE(J1654,"-",H1654))</f>
        <v>A-Panda</v>
      </c>
      <c r="BL1654" s="14" t="s">
        <v>595</v>
      </c>
      <c r="BM1654" s="25"/>
      <c r="BN1654" s="26" t="str">
        <f>BA1654</f>
        <v>12406000000245715418</v>
      </c>
      <c r="BO1654" s="27" t="str">
        <f>D1654</f>
        <v>KLAI AMEL</v>
      </c>
      <c r="BP1654" s="26">
        <f>B1654</f>
        <v>1656</v>
      </c>
      <c r="BQ1654" s="28"/>
    </row>
    <row r="1655" spans="1:69" x14ac:dyDescent="0.25">
      <c r="A1655" t="str">
        <f>VLOOKUP(B1655,[2]RH!$B:$BV,72,0)</f>
        <v>Non-Actif</v>
      </c>
      <c r="B1655" s="6">
        <v>1657</v>
      </c>
      <c r="C1655" s="7" t="s">
        <v>168</v>
      </c>
      <c r="D1655" s="7" t="s">
        <v>6482</v>
      </c>
      <c r="E1655" s="7" t="s">
        <v>67</v>
      </c>
      <c r="F1655" s="7" t="s">
        <v>118</v>
      </c>
      <c r="G1655" s="7" t="s">
        <v>220</v>
      </c>
      <c r="H1655" s="80" t="s">
        <v>225</v>
      </c>
      <c r="I1655" s="7" t="s">
        <v>614</v>
      </c>
      <c r="J1655" s="7" t="s">
        <v>281</v>
      </c>
      <c r="K1655" s="7" t="s">
        <v>146</v>
      </c>
      <c r="L1655" s="7" t="s">
        <v>90</v>
      </c>
      <c r="M1655" s="7" t="str">
        <f t="shared" si="2031"/>
        <v>Couturière</v>
      </c>
      <c r="N1655" s="8">
        <v>45190</v>
      </c>
      <c r="P1655" s="7">
        <f t="shared" ca="1" si="2100"/>
        <v>-492</v>
      </c>
      <c r="Q1655" s="8">
        <v>45200</v>
      </c>
      <c r="R1655" s="7" t="s">
        <v>6470</v>
      </c>
      <c r="S1655" s="7"/>
      <c r="T1655" s="9" t="s">
        <v>156</v>
      </c>
      <c r="U1655" s="7" t="str">
        <f t="shared" si="2041"/>
        <v>Contractuel</v>
      </c>
      <c r="V1655" s="8">
        <v>45190</v>
      </c>
      <c r="W1655" s="8">
        <v>45230</v>
      </c>
      <c r="X1655" s="8"/>
      <c r="Y1655" s="8"/>
      <c r="Z1655" s="8">
        <v>45190</v>
      </c>
      <c r="AA1655" s="7">
        <f t="shared" si="2042"/>
        <v>9</v>
      </c>
      <c r="AB1655" s="7">
        <f t="shared" si="2043"/>
        <v>2023</v>
      </c>
      <c r="AC1655" s="7">
        <f t="shared" si="2044"/>
        <v>2027</v>
      </c>
      <c r="AD1655" s="10" t="e">
        <f t="shared" ref="AD1655:AD1718" ca="1" si="2113">IF(#REF!="Non",(DAYS360(N1655,Q1655)/360),(DAYS360(N1655,TODAY())/360))</f>
        <v>#REF!</v>
      </c>
      <c r="AE1655" s="10" t="e">
        <f t="shared" ca="1" si="2046"/>
        <v>#REF!</v>
      </c>
      <c r="AF1655" s="8">
        <v>27829</v>
      </c>
      <c r="AG1655" s="11">
        <f t="shared" ca="1" si="2047"/>
        <v>49.021917808219179</v>
      </c>
      <c r="AH1655" s="10" t="str">
        <f t="shared" ca="1" si="2048"/>
        <v>&gt;45&lt; 55</v>
      </c>
      <c r="AI1655" s="12">
        <v>11770846</v>
      </c>
      <c r="AJ1655" s="13" t="s">
        <v>82</v>
      </c>
      <c r="AK1655" s="12" t="s">
        <v>6483</v>
      </c>
      <c r="AL1655" s="8">
        <v>44873</v>
      </c>
      <c r="AM1655" s="7" t="s">
        <v>108</v>
      </c>
      <c r="AN1655" s="7" t="s">
        <v>76</v>
      </c>
      <c r="AO1655">
        <v>3</v>
      </c>
      <c r="AQ1655" s="14">
        <v>3</v>
      </c>
      <c r="AR1655" s="14">
        <v>1</v>
      </c>
      <c r="AS1655" s="15">
        <f t="shared" si="2049"/>
        <v>45555.25</v>
      </c>
      <c r="AT1655" s="14" t="s">
        <v>163</v>
      </c>
      <c r="AU1655" s="12">
        <v>3.5</v>
      </c>
      <c r="AV1655" s="17" t="s">
        <v>92</v>
      </c>
      <c r="AW1655" s="18" t="s">
        <v>2036</v>
      </c>
      <c r="AX1655" s="19">
        <v>84048003349</v>
      </c>
      <c r="AY1655" s="17">
        <v>72</v>
      </c>
      <c r="AZ1655" s="14" t="s">
        <v>152</v>
      </c>
      <c r="BA1655" s="20" t="str">
        <f t="shared" si="2050"/>
        <v>04053138404800334972</v>
      </c>
      <c r="BB1655" s="31">
        <f t="shared" si="2051"/>
        <v>20</v>
      </c>
      <c r="BC1655" s="22" t="s">
        <v>5233</v>
      </c>
      <c r="BD1655" s="23" t="s">
        <v>115</v>
      </c>
      <c r="BF1655" s="8"/>
      <c r="BG1655" s="32">
        <v>27235624</v>
      </c>
      <c r="BH1655" s="32">
        <v>55914674</v>
      </c>
      <c r="BI1655" s="32"/>
      <c r="BK1655" s="14" t="str">
        <f>IF(K1655="CADRE","CADRE",CONCATENATE(J1655,"-",H1655))</f>
        <v>B-P6 AV</v>
      </c>
      <c r="BL1655" s="14" t="s">
        <v>595</v>
      </c>
      <c r="BM1655" s="25"/>
      <c r="BN1655" s="26" t="str">
        <f>BA1655</f>
        <v>04053138404800334972</v>
      </c>
      <c r="BO1655" s="27" t="str">
        <f>D1655</f>
        <v>KHEMILI HANEN</v>
      </c>
      <c r="BP1655" s="26">
        <f>B1655</f>
        <v>1657</v>
      </c>
      <c r="BQ1655" s="28"/>
    </row>
    <row r="1656" spans="1:69" x14ac:dyDescent="0.25">
      <c r="A1656" t="str">
        <f>VLOOKUP(B1656,[2]RH!$B:$BV,72,0)</f>
        <v>Non-Actif</v>
      </c>
      <c r="B1656" s="6">
        <v>1658</v>
      </c>
      <c r="C1656" s="7" t="s">
        <v>100</v>
      </c>
      <c r="D1656" s="7" t="s">
        <v>6484</v>
      </c>
      <c r="E1656" s="7" t="s">
        <v>67</v>
      </c>
      <c r="F1656" s="7" t="s">
        <v>118</v>
      </c>
      <c r="G1656" s="7" t="s">
        <v>220</v>
      </c>
      <c r="H1656" s="80" t="s">
        <v>225</v>
      </c>
      <c r="I1656" s="7" t="s">
        <v>614</v>
      </c>
      <c r="J1656" s="7" t="s">
        <v>281</v>
      </c>
      <c r="K1656" s="7" t="s">
        <v>146</v>
      </c>
      <c r="L1656" s="7" t="s">
        <v>90</v>
      </c>
      <c r="M1656" s="7" t="str">
        <f t="shared" si="2031"/>
        <v>Couturière</v>
      </c>
      <c r="N1656" s="8">
        <v>45190</v>
      </c>
      <c r="P1656" s="7">
        <f t="shared" ca="1" si="2100"/>
        <v>-187</v>
      </c>
      <c r="Q1656" s="8">
        <v>45536</v>
      </c>
      <c r="R1656" s="7" t="s">
        <v>147</v>
      </c>
      <c r="S1656" s="7"/>
      <c r="T1656" s="9" t="s">
        <v>156</v>
      </c>
      <c r="U1656" s="7" t="str">
        <f t="shared" si="2041"/>
        <v>Contractuel</v>
      </c>
      <c r="V1656" s="8">
        <v>45505</v>
      </c>
      <c r="W1656" s="8">
        <v>45535</v>
      </c>
      <c r="X1656" s="8"/>
      <c r="Y1656" s="8"/>
      <c r="Z1656" s="8">
        <v>45190</v>
      </c>
      <c r="AA1656" s="7">
        <f t="shared" si="2042"/>
        <v>9</v>
      </c>
      <c r="AB1656" s="7">
        <f t="shared" si="2043"/>
        <v>2023</v>
      </c>
      <c r="AC1656" s="7">
        <f t="shared" si="2044"/>
        <v>2027</v>
      </c>
      <c r="AD1656" s="10" t="e">
        <f t="shared" ref="AD1656:AD1719" ca="1" si="2114">IF(#REF!="Non",(DAYS360(N1656,Q1656)/360),(DAYS360(N1656,TODAY())/360))</f>
        <v>#REF!</v>
      </c>
      <c r="AE1656" s="10" t="e">
        <f t="shared" ca="1" si="2046"/>
        <v>#REF!</v>
      </c>
      <c r="AF1656" s="8">
        <v>37779</v>
      </c>
      <c r="AG1656" s="11">
        <f t="shared" ca="1" si="2047"/>
        <v>21.761643835616439</v>
      </c>
      <c r="AH1656" s="10" t="str">
        <f t="shared" ca="1" si="2048"/>
        <v>&lt; 25</v>
      </c>
      <c r="AI1656" s="12"/>
      <c r="AJ1656" s="13"/>
      <c r="AK1656" s="12" t="s">
        <v>6485</v>
      </c>
      <c r="AL1656" s="8">
        <v>44697</v>
      </c>
      <c r="AM1656" s="7" t="s">
        <v>108</v>
      </c>
      <c r="AN1656" s="7" t="s">
        <v>109</v>
      </c>
      <c r="AQ1656">
        <v>3</v>
      </c>
      <c r="AR1656" s="14">
        <v>1</v>
      </c>
      <c r="AS1656" s="15">
        <f t="shared" si="2049"/>
        <v>45555.25</v>
      </c>
      <c r="AT1656" s="14" t="s">
        <v>163</v>
      </c>
      <c r="AU1656" s="12">
        <v>3.5</v>
      </c>
      <c r="AV1656" s="17">
        <v>17</v>
      </c>
      <c r="AW1656" s="18" t="s">
        <v>201</v>
      </c>
      <c r="AX1656" s="19" t="s">
        <v>6486</v>
      </c>
      <c r="AY1656" s="17">
        <v>54</v>
      </c>
      <c r="AZ1656" s="14" t="s">
        <v>203</v>
      </c>
      <c r="BA1656" s="20" t="str">
        <f t="shared" si="2050"/>
        <v>17001000000331223954</v>
      </c>
      <c r="BB1656" s="31">
        <f t="shared" si="2051"/>
        <v>20</v>
      </c>
      <c r="BC1656" s="22" t="s">
        <v>6487</v>
      </c>
      <c r="BD1656" s="23" t="s">
        <v>341</v>
      </c>
      <c r="BF1656" s="8"/>
      <c r="BG1656" s="32">
        <v>94645493</v>
      </c>
      <c r="BH1656" s="32"/>
      <c r="BI1656" s="32"/>
      <c r="BJ1656" t="s">
        <v>486</v>
      </c>
      <c r="BK1656" s="14" t="str">
        <f>IF(K1656="CADRE","CADRE",CONCATENATE(J1656,"-",H1656))</f>
        <v>B-P6 AV</v>
      </c>
      <c r="BL1656" s="14" t="s">
        <v>595</v>
      </c>
      <c r="BM1656" s="25"/>
      <c r="BN1656" s="26" t="str">
        <f>BA1656</f>
        <v>17001000000331223954</v>
      </c>
      <c r="BO1656" s="27" t="str">
        <f>D1656</f>
        <v>AOUINI SAFA</v>
      </c>
      <c r="BP1656" s="26">
        <f>B1656</f>
        <v>1658</v>
      </c>
      <c r="BQ1656" s="28"/>
    </row>
    <row r="1657" spans="1:69" x14ac:dyDescent="0.25">
      <c r="A1657" t="str">
        <f>VLOOKUP(B1657,[2]RH!$B:$BV,72,0)</f>
        <v>si</v>
      </c>
      <c r="B1657" s="6">
        <v>1659</v>
      </c>
      <c r="C1657" s="7" t="s">
        <v>168</v>
      </c>
      <c r="D1657" s="7" t="s">
        <v>6488</v>
      </c>
      <c r="E1657" s="7" t="s">
        <v>67</v>
      </c>
      <c r="F1657" s="7" t="s">
        <v>118</v>
      </c>
      <c r="G1657" s="7" t="s">
        <v>1801</v>
      </c>
      <c r="H1657" s="7" t="s">
        <v>562</v>
      </c>
      <c r="I1657" s="7" t="s">
        <v>2506</v>
      </c>
      <c r="J1657" s="7" t="s">
        <v>281</v>
      </c>
      <c r="K1657" s="7" t="s">
        <v>146</v>
      </c>
      <c r="L1657" s="7" t="s">
        <v>90</v>
      </c>
      <c r="M1657" s="7" t="str">
        <f t="shared" ref="M1657:M1720" si="2115">G1657</f>
        <v>Prép CAMPO</v>
      </c>
      <c r="N1657" s="8">
        <v>45190</v>
      </c>
      <c r="P1657" s="7">
        <f t="shared" ca="1" si="2100"/>
        <v>25</v>
      </c>
      <c r="Q1657" s="8"/>
      <c r="R1657" s="7"/>
      <c r="S1657" s="7"/>
      <c r="T1657" s="9" t="s">
        <v>156</v>
      </c>
      <c r="U1657" s="7" t="str">
        <f t="shared" si="2041"/>
        <v>Contractuel</v>
      </c>
      <c r="V1657" s="8">
        <v>45689</v>
      </c>
      <c r="W1657" s="8">
        <f>VLOOKUP(B1657,[1]BASE!$A:$Q,17,0)</f>
        <v>45747</v>
      </c>
      <c r="X1657" s="8"/>
      <c r="Y1657" s="8"/>
      <c r="Z1657" s="8">
        <v>45190</v>
      </c>
      <c r="AA1657" s="7">
        <f t="shared" si="2042"/>
        <v>9</v>
      </c>
      <c r="AB1657" s="7">
        <f t="shared" si="2043"/>
        <v>2023</v>
      </c>
      <c r="AC1657" s="7">
        <f t="shared" si="2044"/>
        <v>2027</v>
      </c>
      <c r="AD1657" s="10" t="e">
        <f t="shared" ref="AD1657:AD1720" ca="1" si="2116">IF(#REF!="Non",(DAYS360(N1657,Q1657)/360),(DAYS360(N1657,TODAY())/360))</f>
        <v>#REF!</v>
      </c>
      <c r="AE1657" s="10" t="e">
        <f t="shared" ca="1" si="2046"/>
        <v>#REF!</v>
      </c>
      <c r="AF1657" s="8">
        <v>27307</v>
      </c>
      <c r="AG1657" s="11">
        <f t="shared" ca="1" si="2047"/>
        <v>50.452054794520549</v>
      </c>
      <c r="AH1657" s="10" t="str">
        <f t="shared" ca="1" si="2048"/>
        <v>&gt;45&lt; 55</v>
      </c>
      <c r="AI1657" s="12">
        <v>12230054</v>
      </c>
      <c r="AJ1657" s="13" t="s">
        <v>92</v>
      </c>
      <c r="AK1657" s="12" t="s">
        <v>6489</v>
      </c>
      <c r="AL1657" s="8">
        <v>34606</v>
      </c>
      <c r="AM1657" s="7" t="s">
        <v>108</v>
      </c>
      <c r="AN1657" s="7" t="s">
        <v>76</v>
      </c>
      <c r="AQ1657">
        <v>3</v>
      </c>
      <c r="AR1657" s="14">
        <v>2</v>
      </c>
      <c r="AS1657" s="15">
        <f t="shared" si="2049"/>
        <v>45920.5</v>
      </c>
      <c r="AT1657" s="14" t="s">
        <v>163</v>
      </c>
      <c r="AU1657" s="12">
        <v>3.5</v>
      </c>
      <c r="AV1657" s="17">
        <v>25</v>
      </c>
      <c r="AW1657" s="18" t="s">
        <v>4756</v>
      </c>
      <c r="AX1657" s="19" t="s">
        <v>6490</v>
      </c>
      <c r="AY1657" s="17">
        <v>85</v>
      </c>
      <c r="AZ1657" s="14" t="s">
        <v>276</v>
      </c>
      <c r="BA1657" s="20" t="str">
        <f t="shared" si="2050"/>
        <v>25037000000118042685</v>
      </c>
      <c r="BB1657" s="31">
        <f t="shared" si="2051"/>
        <v>20</v>
      </c>
      <c r="BC1657" s="22" t="s">
        <v>5689</v>
      </c>
      <c r="BD1657" s="23" t="s">
        <v>115</v>
      </c>
      <c r="BF1657" s="8"/>
      <c r="BG1657" s="32">
        <v>97099859</v>
      </c>
      <c r="BH1657" s="32"/>
      <c r="BI1657" s="32"/>
      <c r="BJ1657" t="s">
        <v>4896</v>
      </c>
      <c r="BK1657" s="14" t="s">
        <v>3979</v>
      </c>
      <c r="BL1657" s="14" t="s">
        <v>595</v>
      </c>
      <c r="BM1657" s="25"/>
      <c r="BN1657" s="26" t="str">
        <f>BA1657</f>
        <v>25037000000118042685</v>
      </c>
      <c r="BO1657" s="27" t="str">
        <f>D1657</f>
        <v>KOUKI KAWTHER</v>
      </c>
      <c r="BP1657" s="26">
        <f>B1657</f>
        <v>1659</v>
      </c>
      <c r="BQ1657" s="28"/>
    </row>
    <row r="1658" spans="1:69" x14ac:dyDescent="0.25">
      <c r="A1658" t="str">
        <f>VLOOKUP(B1658,[2]RH!$B:$BV,72,0)</f>
        <v>si</v>
      </c>
      <c r="B1658" s="6">
        <v>1660</v>
      </c>
      <c r="C1658" s="7" t="s">
        <v>100</v>
      </c>
      <c r="D1658" s="7" t="s">
        <v>6491</v>
      </c>
      <c r="E1658" s="7" t="s">
        <v>67</v>
      </c>
      <c r="F1658" s="7" t="s">
        <v>158</v>
      </c>
      <c r="G1658" s="7" t="s">
        <v>6383</v>
      </c>
      <c r="H1658" s="80" t="s">
        <v>158</v>
      </c>
      <c r="I1658" s="7" t="s">
        <v>542</v>
      </c>
      <c r="J1658" s="7"/>
      <c r="K1658" s="7" t="s">
        <v>146</v>
      </c>
      <c r="L1658" s="7" t="s">
        <v>90</v>
      </c>
      <c r="M1658" s="7" t="str">
        <f t="shared" si="2115"/>
        <v>COUPEUR</v>
      </c>
      <c r="N1658" s="8">
        <v>45190</v>
      </c>
      <c r="P1658" s="7">
        <f t="shared" ca="1" si="2100"/>
        <v>-6</v>
      </c>
      <c r="Q1658" s="8"/>
      <c r="R1658" s="7"/>
      <c r="S1658" s="7"/>
      <c r="T1658" s="9" t="s">
        <v>156</v>
      </c>
      <c r="U1658" s="7" t="str">
        <f t="shared" si="2041"/>
        <v>Contractuel</v>
      </c>
      <c r="V1658" s="8">
        <v>45689</v>
      </c>
      <c r="W1658" s="8">
        <f>VLOOKUP(B1658,[1]BASE!$A:$Q,17,0)</f>
        <v>45716</v>
      </c>
      <c r="X1658" s="8"/>
      <c r="Y1658" s="8"/>
      <c r="Z1658" s="8">
        <v>45191</v>
      </c>
      <c r="AA1658" s="7">
        <f t="shared" si="2042"/>
        <v>9</v>
      </c>
      <c r="AB1658" s="7">
        <f t="shared" si="2043"/>
        <v>2023</v>
      </c>
      <c r="AC1658" s="7">
        <f t="shared" si="2044"/>
        <v>2027</v>
      </c>
      <c r="AD1658" s="10" t="e">
        <f t="shared" ref="AD1658:AD1721" ca="1" si="2117">IF(#REF!="Non",(DAYS360(N1658,Q1658)/360),(DAYS360(N1658,TODAY())/360))</f>
        <v>#REF!</v>
      </c>
      <c r="AE1658" s="10" t="e">
        <f t="shared" ca="1" si="2046"/>
        <v>#REF!</v>
      </c>
      <c r="AF1658" s="8">
        <v>37084</v>
      </c>
      <c r="AG1658" s="11">
        <f t="shared" ca="1" si="2047"/>
        <v>23.665753424657535</v>
      </c>
      <c r="AH1658" s="10" t="str">
        <f t="shared" ca="1" si="2048"/>
        <v>&lt; 25</v>
      </c>
      <c r="AI1658" s="94">
        <v>17278242</v>
      </c>
      <c r="AJ1658" s="13" t="s">
        <v>73</v>
      </c>
      <c r="AK1658" s="12" t="s">
        <v>6492</v>
      </c>
      <c r="AL1658" s="8">
        <v>43451</v>
      </c>
      <c r="AM1658" s="7" t="s">
        <v>108</v>
      </c>
      <c r="AN1658" s="7" t="s">
        <v>109</v>
      </c>
      <c r="AQ1658">
        <v>3</v>
      </c>
      <c r="AR1658" s="14">
        <v>2</v>
      </c>
      <c r="AS1658" s="15">
        <f t="shared" si="2049"/>
        <v>45920.5</v>
      </c>
      <c r="AT1658" s="14" t="s">
        <v>163</v>
      </c>
      <c r="AU1658" s="12">
        <v>3.5</v>
      </c>
      <c r="AV1658" s="17">
        <v>17</v>
      </c>
      <c r="AW1658" s="18">
        <v>53594</v>
      </c>
      <c r="AX1658" s="19" t="s">
        <v>6493</v>
      </c>
      <c r="AY1658" s="17">
        <v>92</v>
      </c>
      <c r="AZ1658" s="14" t="s">
        <v>203</v>
      </c>
      <c r="BA1658" s="20" t="str">
        <f t="shared" si="2050"/>
        <v>17535940174109538092</v>
      </c>
      <c r="BB1658" s="31">
        <f t="shared" si="2051"/>
        <v>20</v>
      </c>
      <c r="BC1658" s="22" t="s">
        <v>5810</v>
      </c>
      <c r="BD1658" s="23" t="s">
        <v>115</v>
      </c>
      <c r="BF1658" s="8"/>
      <c r="BG1658" s="32">
        <v>97147367</v>
      </c>
      <c r="BH1658" s="32"/>
      <c r="BI1658" s="32"/>
      <c r="BJ1658" t="s">
        <v>714</v>
      </c>
      <c r="BK1658" s="14" t="str">
        <f>IF(K1658="CADRE","CADRE",CONCATENATE(J1658,"-",H1658))</f>
        <v>-COUPE</v>
      </c>
      <c r="BL1658" s="14" t="s">
        <v>595</v>
      </c>
      <c r="BM1658" s="25"/>
      <c r="BN1658" s="26"/>
      <c r="BO1658" s="27"/>
      <c r="BP1658" s="26"/>
      <c r="BQ1658" s="28"/>
    </row>
    <row r="1659" spans="1:69" x14ac:dyDescent="0.25">
      <c r="A1659" t="str">
        <f>VLOOKUP(B1659,[2]RH!$B:$BV,72,0)</f>
        <v>si</v>
      </c>
      <c r="B1659" s="6">
        <v>1661</v>
      </c>
      <c r="C1659" s="7" t="s">
        <v>168</v>
      </c>
      <c r="D1659" s="7" t="s">
        <v>6494</v>
      </c>
      <c r="E1659" s="7" t="s">
        <v>67</v>
      </c>
      <c r="F1659" s="7" t="s">
        <v>118</v>
      </c>
      <c r="G1659" s="7" t="s">
        <v>220</v>
      </c>
      <c r="H1659" s="80" t="s">
        <v>225</v>
      </c>
      <c r="I1659" s="7" t="s">
        <v>614</v>
      </c>
      <c r="J1659" s="7" t="s">
        <v>281</v>
      </c>
      <c r="K1659" s="7" t="s">
        <v>146</v>
      </c>
      <c r="L1659" s="7" t="s">
        <v>90</v>
      </c>
      <c r="M1659" s="7" t="str">
        <f t="shared" si="2115"/>
        <v>Couturière</v>
      </c>
      <c r="N1659" s="8">
        <v>45190</v>
      </c>
      <c r="P1659" s="7">
        <f t="shared" ca="1" si="2100"/>
        <v>25</v>
      </c>
      <c r="Q1659" s="8"/>
      <c r="R1659" s="7"/>
      <c r="S1659" s="7"/>
      <c r="T1659" s="9" t="s">
        <v>156</v>
      </c>
      <c r="U1659" s="7" t="str">
        <f t="shared" si="2041"/>
        <v>Contractuel</v>
      </c>
      <c r="V1659" s="8">
        <v>45689</v>
      </c>
      <c r="W1659" s="8">
        <f>VLOOKUP(B1659,[1]BASE!$A:$Q,17,0)</f>
        <v>45747</v>
      </c>
      <c r="X1659" s="8"/>
      <c r="Y1659" s="8"/>
      <c r="Z1659" s="8">
        <v>45190</v>
      </c>
      <c r="AA1659" s="7">
        <f t="shared" si="2042"/>
        <v>9</v>
      </c>
      <c r="AB1659" s="7">
        <f t="shared" si="2043"/>
        <v>2023</v>
      </c>
      <c r="AC1659" s="7">
        <f t="shared" si="2044"/>
        <v>2027</v>
      </c>
      <c r="AD1659" s="10" t="e">
        <f t="shared" ref="AD1659:AD1722" ca="1" si="2118">IF(#REF!="Non",(DAYS360(N1659,Q1659)/360),(DAYS360(N1659,TODAY())/360))</f>
        <v>#REF!</v>
      </c>
      <c r="AE1659" s="10" t="e">
        <f t="shared" ca="1" si="2046"/>
        <v>#REF!</v>
      </c>
      <c r="AF1659" s="8">
        <v>25241</v>
      </c>
      <c r="AG1659" s="11">
        <f t="shared" ca="1" si="2047"/>
        <v>56.112328767123287</v>
      </c>
      <c r="AH1659" s="10" t="str">
        <f t="shared" ca="1" si="2048"/>
        <v>&gt; 55</v>
      </c>
      <c r="AI1659" s="12">
        <v>11432364</v>
      </c>
      <c r="AJ1659" s="13" t="s">
        <v>192</v>
      </c>
      <c r="AK1659" s="12" t="s">
        <v>6495</v>
      </c>
      <c r="AL1659" s="8">
        <v>34641</v>
      </c>
      <c r="AM1659" s="7" t="s">
        <v>108</v>
      </c>
      <c r="AN1659" s="7" t="s">
        <v>76</v>
      </c>
      <c r="AO1659">
        <v>1</v>
      </c>
      <c r="AQ1659">
        <v>3</v>
      </c>
      <c r="AR1659" s="14">
        <v>2</v>
      </c>
      <c r="AS1659" s="15">
        <f t="shared" si="2049"/>
        <v>45920.5</v>
      </c>
      <c r="AT1659" s="14" t="s">
        <v>163</v>
      </c>
      <c r="AU1659" s="12">
        <v>3.5</v>
      </c>
      <c r="AV1659" s="17">
        <v>12</v>
      </c>
      <c r="AW1659" s="18">
        <v>40600</v>
      </c>
      <c r="AX1659" s="19" t="s">
        <v>6496</v>
      </c>
      <c r="AY1659" s="17">
        <v>44</v>
      </c>
      <c r="AZ1659" s="14" t="s">
        <v>195</v>
      </c>
      <c r="BA1659" s="20" t="str">
        <f t="shared" si="2050"/>
        <v>12406000013313240944</v>
      </c>
      <c r="BB1659" s="31">
        <f t="shared" si="2051"/>
        <v>20</v>
      </c>
      <c r="BC1659" s="22" t="s">
        <v>5689</v>
      </c>
      <c r="BD1659" s="23" t="s">
        <v>115</v>
      </c>
      <c r="BF1659" s="8"/>
      <c r="BG1659" s="32">
        <v>20043261</v>
      </c>
      <c r="BH1659" s="32"/>
      <c r="BI1659" s="32"/>
      <c r="BJ1659" t="s">
        <v>4896</v>
      </c>
      <c r="BK1659" s="14" t="str">
        <f>IF(K1659="CADRE","CADRE",CONCATENATE(J1659,"-",H1659))</f>
        <v>B-P6 AV</v>
      </c>
      <c r="BL1659" s="14" t="s">
        <v>595</v>
      </c>
      <c r="BM1659" s="25"/>
      <c r="BN1659" s="26" t="str">
        <f t="shared" ref="BN1659:BN1664" si="2119">BA1659</f>
        <v>12406000013313240944</v>
      </c>
      <c r="BO1659" s="27" t="str">
        <f t="shared" ref="BO1659:BO1664" si="2120">D1659</f>
        <v>ABIDI MONIA</v>
      </c>
      <c r="BP1659" s="26">
        <f t="shared" ref="BP1659:BP1664" si="2121">B1659</f>
        <v>1661</v>
      </c>
      <c r="BQ1659" s="28"/>
    </row>
    <row r="1660" spans="1:69" x14ac:dyDescent="0.25">
      <c r="A1660" t="str">
        <f>VLOOKUP(B1660,[2]RH!$B:$BV,72,0)</f>
        <v>Non-Actif</v>
      </c>
      <c r="B1660" s="6">
        <v>1662</v>
      </c>
      <c r="C1660" s="7" t="s">
        <v>100</v>
      </c>
      <c r="D1660" s="7" t="s">
        <v>1302</v>
      </c>
      <c r="E1660" s="7" t="s">
        <v>67</v>
      </c>
      <c r="F1660" s="7" t="s">
        <v>118</v>
      </c>
      <c r="G1660" s="7" t="s">
        <v>220</v>
      </c>
      <c r="H1660" s="80" t="s">
        <v>225</v>
      </c>
      <c r="I1660" s="7" t="s">
        <v>6497</v>
      </c>
      <c r="J1660" s="7" t="s">
        <v>190</v>
      </c>
      <c r="K1660" s="7" t="s">
        <v>146</v>
      </c>
      <c r="L1660" s="7" t="s">
        <v>90</v>
      </c>
      <c r="M1660" s="7" t="str">
        <f t="shared" si="2115"/>
        <v>Couturière</v>
      </c>
      <c r="N1660" s="8">
        <v>45190</v>
      </c>
      <c r="P1660" s="7">
        <f t="shared" ca="1" si="2100"/>
        <v>-492</v>
      </c>
      <c r="Q1660" s="8">
        <v>45231</v>
      </c>
      <c r="R1660" s="7" t="s">
        <v>3500</v>
      </c>
      <c r="S1660" s="7"/>
      <c r="T1660" s="9" t="s">
        <v>156</v>
      </c>
      <c r="U1660" s="7" t="str">
        <f t="shared" si="2041"/>
        <v>Contractuel</v>
      </c>
      <c r="V1660" s="8">
        <v>45190</v>
      </c>
      <c r="W1660" s="8">
        <v>45230</v>
      </c>
      <c r="X1660" s="8"/>
      <c r="Y1660" s="8"/>
      <c r="Z1660" s="8">
        <v>45190</v>
      </c>
      <c r="AA1660" s="7">
        <f t="shared" si="2042"/>
        <v>9</v>
      </c>
      <c r="AB1660" s="7">
        <f t="shared" si="2043"/>
        <v>2023</v>
      </c>
      <c r="AC1660" s="7">
        <f t="shared" si="2044"/>
        <v>2027</v>
      </c>
      <c r="AD1660" s="10" t="e">
        <f t="shared" ref="AD1660:AD1723" ca="1" si="2122">IF(#REF!="Non",(DAYS360(N1660,Q1660)/360),(DAYS360(N1660,TODAY())/360))</f>
        <v>#REF!</v>
      </c>
      <c r="AE1660" s="10" t="e">
        <f t="shared" ca="1" si="2046"/>
        <v>#REF!</v>
      </c>
      <c r="AF1660" s="8">
        <v>29580</v>
      </c>
      <c r="AG1660" s="11">
        <f t="shared" ca="1" si="2047"/>
        <v>44.224657534246575</v>
      </c>
      <c r="AH1660" s="10" t="str">
        <f t="shared" ca="1" si="2048"/>
        <v>&gt;35&lt; 45</v>
      </c>
      <c r="AI1660" s="12">
        <v>12481444</v>
      </c>
      <c r="AJ1660" s="13" t="s">
        <v>192</v>
      </c>
      <c r="AK1660" s="12" t="s">
        <v>1303</v>
      </c>
      <c r="AL1660" s="8">
        <v>45147</v>
      </c>
      <c r="AM1660" s="7" t="s">
        <v>108</v>
      </c>
      <c r="AN1660" s="7" t="s">
        <v>109</v>
      </c>
      <c r="AQ1660" s="14">
        <v>3</v>
      </c>
      <c r="AR1660" s="14">
        <v>1</v>
      </c>
      <c r="AS1660" s="15">
        <f t="shared" si="2049"/>
        <v>45555.25</v>
      </c>
      <c r="AT1660" s="14" t="s">
        <v>163</v>
      </c>
      <c r="AU1660" s="12">
        <v>3.5</v>
      </c>
      <c r="AV1660" s="17">
        <v>17</v>
      </c>
      <c r="AW1660" s="18" t="s">
        <v>201</v>
      </c>
      <c r="AX1660" s="19" t="s">
        <v>1304</v>
      </c>
      <c r="AY1660" s="17">
        <v>37</v>
      </c>
      <c r="AZ1660" s="14" t="s">
        <v>203</v>
      </c>
      <c r="BA1660" s="20" t="str">
        <f t="shared" si="2050"/>
        <v>17001000000267004037</v>
      </c>
      <c r="BB1660" s="31">
        <f t="shared" si="2051"/>
        <v>20</v>
      </c>
      <c r="BC1660" s="22" t="s">
        <v>6498</v>
      </c>
      <c r="BD1660" s="23" t="s">
        <v>85</v>
      </c>
      <c r="BF1660" s="8">
        <v>45212</v>
      </c>
      <c r="BG1660" s="32">
        <v>29875747</v>
      </c>
      <c r="BH1660" s="32"/>
      <c r="BI1660" s="32"/>
      <c r="BK1660" s="14" t="str">
        <f>IF(K1660="CADRE","CADRE",CONCATENATE(J1660,"-",H1660))</f>
        <v>A-P6 AV</v>
      </c>
      <c r="BL1660" s="14" t="s">
        <v>595</v>
      </c>
      <c r="BM1660" s="25"/>
      <c r="BN1660" s="26" t="str">
        <f t="shared" si="2119"/>
        <v>17001000000267004037</v>
      </c>
      <c r="BO1660" s="27" t="str">
        <f t="shared" si="2120"/>
        <v>DRIDI AMINA</v>
      </c>
      <c r="BP1660" s="26">
        <f t="shared" si="2121"/>
        <v>1662</v>
      </c>
      <c r="BQ1660" s="28"/>
    </row>
    <row r="1661" spans="1:69" x14ac:dyDescent="0.25">
      <c r="A1661" t="str">
        <f>VLOOKUP(B1661,[2]RH!$B:$BV,72,0)</f>
        <v>si</v>
      </c>
      <c r="B1661" s="6">
        <v>1663</v>
      </c>
      <c r="C1661" s="7" t="s">
        <v>100</v>
      </c>
      <c r="D1661" s="7" t="s">
        <v>6499</v>
      </c>
      <c r="E1661" s="7" t="s">
        <v>67</v>
      </c>
      <c r="F1661" s="7" t="s">
        <v>118</v>
      </c>
      <c r="G1661" s="7" t="s">
        <v>3299</v>
      </c>
      <c r="H1661" s="41" t="s">
        <v>562</v>
      </c>
      <c r="I1661" s="7" t="s">
        <v>3974</v>
      </c>
      <c r="J1661" s="7" t="s">
        <v>281</v>
      </c>
      <c r="K1661" s="7" t="s">
        <v>146</v>
      </c>
      <c r="L1661" s="7" t="s">
        <v>90</v>
      </c>
      <c r="M1661" s="7" t="str">
        <f t="shared" si="2115"/>
        <v>CAMPO</v>
      </c>
      <c r="N1661" s="8">
        <v>45190</v>
      </c>
      <c r="P1661" s="7">
        <f t="shared" ca="1" si="2100"/>
        <v>25</v>
      </c>
      <c r="Q1661" s="8"/>
      <c r="R1661" s="7"/>
      <c r="S1661" s="7"/>
      <c r="T1661" s="9" t="s">
        <v>156</v>
      </c>
      <c r="U1661" s="7" t="str">
        <f t="shared" si="2041"/>
        <v>Contractuel</v>
      </c>
      <c r="V1661" s="8">
        <v>45689</v>
      </c>
      <c r="W1661" s="8">
        <f>VLOOKUP(B1661,[1]BASE!$A:$Q,17,0)</f>
        <v>45747</v>
      </c>
      <c r="X1661" s="8"/>
      <c r="Y1661" s="8"/>
      <c r="Z1661" s="8">
        <v>45190</v>
      </c>
      <c r="AA1661" s="7">
        <f t="shared" si="2042"/>
        <v>9</v>
      </c>
      <c r="AB1661" s="7">
        <f t="shared" si="2043"/>
        <v>2023</v>
      </c>
      <c r="AC1661" s="7">
        <f t="shared" si="2044"/>
        <v>2027</v>
      </c>
      <c r="AD1661" s="10" t="e">
        <f t="shared" ref="AD1661:AD1724" ca="1" si="2123">IF(#REF!="Non",(DAYS360(N1661,Q1661)/360),(DAYS360(N1661,TODAY())/360))</f>
        <v>#REF!</v>
      </c>
      <c r="AE1661" s="10" t="e">
        <f t="shared" ca="1" si="2046"/>
        <v>#REF!</v>
      </c>
      <c r="AF1661" s="8">
        <v>36732</v>
      </c>
      <c r="AG1661" s="11">
        <f t="shared" ca="1" si="2047"/>
        <v>24.63013698630137</v>
      </c>
      <c r="AH1661" s="10" t="str">
        <f t="shared" ca="1" si="2048"/>
        <v>&lt; 25</v>
      </c>
      <c r="AI1661" s="12">
        <v>17385214</v>
      </c>
      <c r="AJ1661" s="13" t="s">
        <v>79</v>
      </c>
      <c r="AK1661" s="12" t="s">
        <v>6500</v>
      </c>
      <c r="AL1661" s="8">
        <v>43419</v>
      </c>
      <c r="AM1661" s="7" t="s">
        <v>108</v>
      </c>
      <c r="AN1661" s="7" t="s">
        <v>109</v>
      </c>
      <c r="AQ1661">
        <v>3</v>
      </c>
      <c r="AR1661" s="14">
        <v>2</v>
      </c>
      <c r="AS1661" s="15">
        <f t="shared" si="2049"/>
        <v>45920.5</v>
      </c>
      <c r="AT1661" s="14" t="s">
        <v>163</v>
      </c>
      <c r="AU1661" s="12">
        <v>3.5</v>
      </c>
      <c r="AV1661" s="17">
        <v>17</v>
      </c>
      <c r="AW1661" s="18" t="s">
        <v>201</v>
      </c>
      <c r="AX1661" s="19" t="s">
        <v>6501</v>
      </c>
      <c r="AY1661" s="17">
        <v>11</v>
      </c>
      <c r="AZ1661" s="14" t="s">
        <v>203</v>
      </c>
      <c r="BA1661" s="20" t="str">
        <f t="shared" si="2050"/>
        <v>17001000000297262411</v>
      </c>
      <c r="BB1661" s="31">
        <f t="shared" si="2051"/>
        <v>20</v>
      </c>
      <c r="BC1661" s="22" t="s">
        <v>6502</v>
      </c>
      <c r="BD1661" s="23" t="s">
        <v>341</v>
      </c>
      <c r="BF1661" s="8"/>
      <c r="BG1661" s="32">
        <v>24109251</v>
      </c>
      <c r="BH1661" s="32"/>
      <c r="BI1661" s="32"/>
      <c r="BJ1661" t="s">
        <v>486</v>
      </c>
      <c r="BK1661" s="14" t="s">
        <v>3979</v>
      </c>
      <c r="BL1661" s="14" t="s">
        <v>595</v>
      </c>
      <c r="BM1661" s="25"/>
      <c r="BN1661" s="26" t="str">
        <f t="shared" si="2119"/>
        <v>17001000000297262411</v>
      </c>
      <c r="BO1661" s="27" t="str">
        <f t="shared" si="2120"/>
        <v>BOULAARASS RANIA</v>
      </c>
      <c r="BP1661" s="26">
        <f t="shared" si="2121"/>
        <v>1663</v>
      </c>
      <c r="BQ1661" s="28"/>
    </row>
    <row r="1662" spans="1:69" x14ac:dyDescent="0.25">
      <c r="A1662" t="str">
        <f>VLOOKUP(B1662,[2]RH!$B:$BV,72,0)</f>
        <v>Non-Actif</v>
      </c>
      <c r="B1662" s="6">
        <v>1664</v>
      </c>
      <c r="C1662" s="7" t="s">
        <v>168</v>
      </c>
      <c r="D1662" s="7" t="s">
        <v>6503</v>
      </c>
      <c r="E1662" s="7" t="s">
        <v>67</v>
      </c>
      <c r="F1662" s="7" t="s">
        <v>118</v>
      </c>
      <c r="G1662" s="7" t="s">
        <v>220</v>
      </c>
      <c r="H1662" s="80" t="s">
        <v>225</v>
      </c>
      <c r="I1662" s="7" t="s">
        <v>614</v>
      </c>
      <c r="J1662" s="7" t="s">
        <v>281</v>
      </c>
      <c r="K1662" s="7" t="s">
        <v>146</v>
      </c>
      <c r="L1662" s="7" t="s">
        <v>90</v>
      </c>
      <c r="M1662" s="7" t="str">
        <f t="shared" si="2115"/>
        <v>Couturière</v>
      </c>
      <c r="N1662" s="8">
        <v>45190</v>
      </c>
      <c r="P1662" s="7">
        <f t="shared" ca="1" si="2100"/>
        <v>-340</v>
      </c>
      <c r="Q1662" s="8">
        <v>45350</v>
      </c>
      <c r="R1662" s="7" t="s">
        <v>3519</v>
      </c>
      <c r="S1662" s="7"/>
      <c r="T1662" s="9" t="s">
        <v>156</v>
      </c>
      <c r="U1662" s="7" t="str">
        <f t="shared" si="2041"/>
        <v>Contractuel</v>
      </c>
      <c r="V1662" s="8">
        <v>45323</v>
      </c>
      <c r="W1662" s="8">
        <v>45382</v>
      </c>
      <c r="X1662" s="8"/>
      <c r="Y1662" s="8"/>
      <c r="Z1662" s="8">
        <v>45190</v>
      </c>
      <c r="AA1662" s="7">
        <f t="shared" si="2042"/>
        <v>9</v>
      </c>
      <c r="AB1662" s="7">
        <f t="shared" si="2043"/>
        <v>2023</v>
      </c>
      <c r="AC1662" s="7">
        <f t="shared" si="2044"/>
        <v>2027</v>
      </c>
      <c r="AD1662" s="10" t="e">
        <f t="shared" ref="AD1662:AD1725" ca="1" si="2124">IF(#REF!="Non",(DAYS360(N1662,Q1662)/360),(DAYS360(N1662,TODAY())/360))</f>
        <v>#REF!</v>
      </c>
      <c r="AE1662" s="10" t="e">
        <f t="shared" ca="1" si="2046"/>
        <v>#REF!</v>
      </c>
      <c r="AF1662" s="8">
        <v>34495</v>
      </c>
      <c r="AG1662" s="11">
        <f t="shared" ca="1" si="2047"/>
        <v>30.758904109589039</v>
      </c>
      <c r="AH1662" s="10" t="str">
        <f t="shared" ca="1" si="2048"/>
        <v>&gt;25&lt; 35</v>
      </c>
      <c r="AI1662" s="12">
        <v>16259861</v>
      </c>
      <c r="AJ1662" s="13" t="s">
        <v>192</v>
      </c>
      <c r="AK1662" s="12" t="s">
        <v>6504</v>
      </c>
      <c r="AL1662" s="8">
        <v>40823</v>
      </c>
      <c r="AM1662" s="7" t="s">
        <v>108</v>
      </c>
      <c r="AN1662" s="7" t="s">
        <v>76</v>
      </c>
      <c r="AO1662">
        <v>1</v>
      </c>
      <c r="AQ1662" s="14">
        <v>3</v>
      </c>
      <c r="AR1662" s="14">
        <v>1</v>
      </c>
      <c r="AS1662" s="15">
        <f t="shared" si="2049"/>
        <v>45555.25</v>
      </c>
      <c r="AT1662" s="14" t="s">
        <v>163</v>
      </c>
      <c r="AU1662" s="12">
        <v>3.5</v>
      </c>
      <c r="AV1662" s="17">
        <v>17</v>
      </c>
      <c r="AW1662" s="18" t="s">
        <v>201</v>
      </c>
      <c r="AX1662" s="19" t="s">
        <v>6505</v>
      </c>
      <c r="AY1662" s="17">
        <v>61</v>
      </c>
      <c r="AZ1662" s="14" t="s">
        <v>203</v>
      </c>
      <c r="BA1662" s="20" t="str">
        <f t="shared" si="2050"/>
        <v>17001000000331207561</v>
      </c>
      <c r="BB1662" s="31">
        <f t="shared" si="2051"/>
        <v>20</v>
      </c>
      <c r="BC1662" s="22" t="s">
        <v>6506</v>
      </c>
      <c r="BD1662" s="23" t="s">
        <v>115</v>
      </c>
      <c r="BF1662" s="8"/>
      <c r="BG1662" s="32">
        <v>21664373</v>
      </c>
      <c r="BH1662" s="32"/>
      <c r="BI1662" s="32"/>
      <c r="BJ1662" t="s">
        <v>3200</v>
      </c>
      <c r="BK1662" s="14" t="str">
        <f t="shared" ref="BK1662:BK1684" si="2125">IF(K1662="CADRE","CADRE",CONCATENATE(J1662,"-",H1662))</f>
        <v>B-P6 AV</v>
      </c>
      <c r="BL1662" s="14" t="s">
        <v>595</v>
      </c>
      <c r="BM1662" s="25"/>
      <c r="BN1662" s="26" t="str">
        <f t="shared" si="2119"/>
        <v>17001000000331207561</v>
      </c>
      <c r="BO1662" s="27" t="str">
        <f t="shared" si="2120"/>
        <v>SELLITI ABIR</v>
      </c>
      <c r="BP1662" s="26">
        <f t="shared" si="2121"/>
        <v>1664</v>
      </c>
      <c r="BQ1662" s="28"/>
    </row>
    <row r="1663" spans="1:69" x14ac:dyDescent="0.25">
      <c r="A1663" t="str">
        <f>VLOOKUP(B1663,[2]RH!$B:$BV,72,0)</f>
        <v>si</v>
      </c>
      <c r="B1663" s="6">
        <v>1665</v>
      </c>
      <c r="C1663" s="7" t="s">
        <v>100</v>
      </c>
      <c r="D1663" s="7" t="s">
        <v>6507</v>
      </c>
      <c r="E1663" s="7" t="s">
        <v>67</v>
      </c>
      <c r="F1663" s="7" t="s">
        <v>118</v>
      </c>
      <c r="G1663" s="7" t="s">
        <v>220</v>
      </c>
      <c r="H1663" s="80" t="s">
        <v>225</v>
      </c>
      <c r="I1663" s="7" t="s">
        <v>614</v>
      </c>
      <c r="J1663" s="7" t="s">
        <v>281</v>
      </c>
      <c r="K1663" s="7" t="s">
        <v>146</v>
      </c>
      <c r="L1663" s="7" t="s">
        <v>90</v>
      </c>
      <c r="M1663" s="7" t="str">
        <f t="shared" si="2115"/>
        <v>Couturière</v>
      </c>
      <c r="N1663" s="8">
        <v>45190</v>
      </c>
      <c r="P1663" s="7">
        <f t="shared" ca="1" si="2100"/>
        <v>-34</v>
      </c>
      <c r="Q1663" s="8"/>
      <c r="R1663" s="7"/>
      <c r="S1663" s="7"/>
      <c r="T1663" s="9" t="s">
        <v>156</v>
      </c>
      <c r="U1663" s="7" t="str">
        <f t="shared" si="2041"/>
        <v>Contractuel</v>
      </c>
      <c r="V1663" s="8">
        <v>45658</v>
      </c>
      <c r="W1663" s="8">
        <v>45688</v>
      </c>
      <c r="X1663" s="8"/>
      <c r="Y1663" s="8"/>
      <c r="Z1663" s="8">
        <v>45190</v>
      </c>
      <c r="AA1663" s="7">
        <f t="shared" si="2042"/>
        <v>9</v>
      </c>
      <c r="AB1663" s="7">
        <f t="shared" si="2043"/>
        <v>2023</v>
      </c>
      <c r="AC1663" s="7">
        <f t="shared" si="2044"/>
        <v>2027</v>
      </c>
      <c r="AD1663" s="10" t="e">
        <f t="shared" ref="AD1663:AD1726" ca="1" si="2126">IF(#REF!="Non",(DAYS360(N1663,Q1663)/360),(DAYS360(N1663,TODAY())/360))</f>
        <v>#REF!</v>
      </c>
      <c r="AE1663" s="10" t="e">
        <f t="shared" ca="1" si="2046"/>
        <v>#REF!</v>
      </c>
      <c r="AF1663" s="8">
        <v>37103</v>
      </c>
      <c r="AG1663" s="11">
        <f t="shared" ca="1" si="2047"/>
        <v>23.613698630136987</v>
      </c>
      <c r="AH1663" s="10" t="str">
        <f t="shared" ca="1" si="2048"/>
        <v>&lt; 25</v>
      </c>
      <c r="AI1663" s="12">
        <v>17695590</v>
      </c>
      <c r="AJ1663" s="13" t="s">
        <v>92</v>
      </c>
      <c r="AK1663" s="12" t="s">
        <v>6508</v>
      </c>
      <c r="AL1663" s="8">
        <v>44559</v>
      </c>
      <c r="AM1663" s="7" t="s">
        <v>108</v>
      </c>
      <c r="AN1663" s="7" t="s">
        <v>109</v>
      </c>
      <c r="AQ1663">
        <v>3</v>
      </c>
      <c r="AR1663" s="14">
        <v>2</v>
      </c>
      <c r="AS1663" s="15">
        <f t="shared" si="2049"/>
        <v>45920.5</v>
      </c>
      <c r="AT1663" s="14" t="s">
        <v>163</v>
      </c>
      <c r="AU1663" s="12">
        <v>3.5</v>
      </c>
      <c r="AV1663" s="17">
        <v>17</v>
      </c>
      <c r="AW1663" s="18" t="s">
        <v>201</v>
      </c>
      <c r="AX1663" s="19" t="s">
        <v>6509</v>
      </c>
      <c r="AY1663" s="17">
        <v>31</v>
      </c>
      <c r="AZ1663" s="14" t="s">
        <v>203</v>
      </c>
      <c r="BA1663" s="20" t="str">
        <f t="shared" si="2050"/>
        <v>17001000000331218231</v>
      </c>
      <c r="BB1663" s="31">
        <f t="shared" si="2051"/>
        <v>20</v>
      </c>
      <c r="BC1663" s="22" t="s">
        <v>6487</v>
      </c>
      <c r="BD1663" s="23" t="s">
        <v>341</v>
      </c>
      <c r="BF1663" s="8"/>
      <c r="BG1663" s="32">
        <v>92259066</v>
      </c>
      <c r="BH1663" s="32"/>
      <c r="BI1663" s="32"/>
      <c r="BJ1663" t="s">
        <v>486</v>
      </c>
      <c r="BK1663" s="14" t="str">
        <f>IF(K1663="CADRE","CADRE",CONCATENATE(J1663,"-",H1663))</f>
        <v>B-P6 AV</v>
      </c>
      <c r="BL1663" s="14" t="s">
        <v>595</v>
      </c>
      <c r="BM1663" s="25"/>
      <c r="BN1663" s="26" t="str">
        <f t="shared" si="2119"/>
        <v>17001000000331218231</v>
      </c>
      <c r="BO1663" s="27" t="str">
        <f t="shared" si="2120"/>
        <v>ROUBI ABLA</v>
      </c>
      <c r="BP1663" s="26">
        <f t="shared" si="2121"/>
        <v>1665</v>
      </c>
      <c r="BQ1663" s="28"/>
    </row>
    <row r="1664" spans="1:69" x14ac:dyDescent="0.25">
      <c r="A1664" t="str">
        <f>VLOOKUP(B1664,[2]RH!$B:$BV,72,0)</f>
        <v>Non-Actif</v>
      </c>
      <c r="B1664" s="6">
        <v>1666</v>
      </c>
      <c r="C1664" s="7" t="s">
        <v>168</v>
      </c>
      <c r="D1664" s="7" t="s">
        <v>6510</v>
      </c>
      <c r="E1664" s="7" t="s">
        <v>67</v>
      </c>
      <c r="F1664" s="7" t="s">
        <v>118</v>
      </c>
      <c r="G1664" s="7" t="s">
        <v>220</v>
      </c>
      <c r="H1664" s="80">
        <v>560</v>
      </c>
      <c r="I1664" s="7" t="s">
        <v>614</v>
      </c>
      <c r="J1664" s="7" t="s">
        <v>281</v>
      </c>
      <c r="K1664" s="7" t="s">
        <v>146</v>
      </c>
      <c r="L1664" s="7" t="s">
        <v>90</v>
      </c>
      <c r="M1664" s="7" t="str">
        <f t="shared" si="2115"/>
        <v>Couturière</v>
      </c>
      <c r="N1664" s="8">
        <v>45190</v>
      </c>
      <c r="P1664" s="7">
        <f t="shared" ca="1" si="2100"/>
        <v>-492</v>
      </c>
      <c r="Q1664" s="8">
        <v>45197</v>
      </c>
      <c r="R1664" s="7" t="s">
        <v>1728</v>
      </c>
      <c r="S1664" s="7"/>
      <c r="T1664" s="9" t="s">
        <v>156</v>
      </c>
      <c r="U1664" s="7" t="str">
        <f t="shared" si="2041"/>
        <v>Contractuel</v>
      </c>
      <c r="V1664" s="8">
        <v>45190</v>
      </c>
      <c r="W1664" s="8">
        <v>45230</v>
      </c>
      <c r="X1664" s="8"/>
      <c r="Y1664" s="8"/>
      <c r="Z1664" s="8">
        <v>45190</v>
      </c>
      <c r="AA1664" s="7">
        <f t="shared" si="2042"/>
        <v>9</v>
      </c>
      <c r="AB1664" s="7">
        <f t="shared" si="2043"/>
        <v>2023</v>
      </c>
      <c r="AC1664" s="7">
        <f t="shared" si="2044"/>
        <v>2027</v>
      </c>
      <c r="AD1664" s="10" t="e">
        <f t="shared" ref="AD1664:AD1727" ca="1" si="2127">IF(#REF!="Non",(DAYS360(N1664,Q1664)/360),(DAYS360(N1664,TODAY())/360))</f>
        <v>#REF!</v>
      </c>
      <c r="AE1664" s="10" t="e">
        <f t="shared" ca="1" si="2046"/>
        <v>#REF!</v>
      </c>
      <c r="AF1664" s="8">
        <v>34475</v>
      </c>
      <c r="AG1664" s="11">
        <f t="shared" ca="1" si="2047"/>
        <v>30.813698630136987</v>
      </c>
      <c r="AH1664" s="10" t="str">
        <f t="shared" ca="1" si="2048"/>
        <v>&gt;25&lt; 35</v>
      </c>
      <c r="AI1664" s="12">
        <v>16958649</v>
      </c>
      <c r="AJ1664" s="13" t="s">
        <v>79</v>
      </c>
      <c r="AK1664" s="12" t="s">
        <v>6511</v>
      </c>
      <c r="AL1664" s="8">
        <v>41417</v>
      </c>
      <c r="AM1664" s="7" t="s">
        <v>108</v>
      </c>
      <c r="AN1664" s="7" t="s">
        <v>109</v>
      </c>
      <c r="AQ1664" s="14">
        <v>3</v>
      </c>
      <c r="AR1664" s="14">
        <v>1</v>
      </c>
      <c r="AS1664" s="15">
        <f t="shared" si="2049"/>
        <v>45555.25</v>
      </c>
      <c r="AT1664" s="14" t="s">
        <v>163</v>
      </c>
      <c r="AU1664" s="12">
        <v>3.5</v>
      </c>
      <c r="AV1664" s="17">
        <v>17</v>
      </c>
      <c r="AW1664" s="18">
        <v>53594</v>
      </c>
      <c r="AX1664" s="19" t="s">
        <v>6512</v>
      </c>
      <c r="AY1664" s="17">
        <v>31</v>
      </c>
      <c r="AZ1664" s="14" t="s">
        <v>203</v>
      </c>
      <c r="BA1664" s="20" t="str">
        <f t="shared" si="2050"/>
        <v>17535940174327505531</v>
      </c>
      <c r="BB1664" s="31">
        <f t="shared" si="2051"/>
        <v>20</v>
      </c>
      <c r="BC1664" s="22" t="s">
        <v>6513</v>
      </c>
      <c r="BD1664" s="23" t="s">
        <v>115</v>
      </c>
      <c r="BF1664" s="8"/>
      <c r="BG1664" s="32">
        <v>29417988</v>
      </c>
      <c r="BH1664" s="32"/>
      <c r="BI1664" s="32"/>
      <c r="BK1664" s="14" t="str">
        <f t="shared" si="2125"/>
        <v>B-560</v>
      </c>
      <c r="BL1664" s="14" t="s">
        <v>595</v>
      </c>
      <c r="BM1664" s="25"/>
      <c r="BN1664" s="26" t="str">
        <f t="shared" si="2119"/>
        <v>17535940174327505531</v>
      </c>
      <c r="BO1664" s="27" t="str">
        <f t="shared" si="2120"/>
        <v>SOLTANI ISLEM</v>
      </c>
      <c r="BP1664" s="26">
        <f t="shared" si="2121"/>
        <v>1666</v>
      </c>
      <c r="BQ1664" s="28"/>
    </row>
    <row r="1665" spans="1:69" x14ac:dyDescent="0.25">
      <c r="A1665" t="str">
        <f>VLOOKUP(B1665,[2]RH!$B:$BV,72,0)</f>
        <v>Non-Actif</v>
      </c>
      <c r="B1665" s="6">
        <v>1667</v>
      </c>
      <c r="C1665" s="7" t="s">
        <v>100</v>
      </c>
      <c r="D1665" s="7" t="s">
        <v>6514</v>
      </c>
      <c r="E1665" s="7" t="s">
        <v>67</v>
      </c>
      <c r="F1665" s="7" t="s">
        <v>118</v>
      </c>
      <c r="G1665" s="7" t="s">
        <v>5325</v>
      </c>
      <c r="H1665" s="80" t="s">
        <v>649</v>
      </c>
      <c r="I1665" s="7" t="s">
        <v>709</v>
      </c>
      <c r="J1665" s="7" t="s">
        <v>190</v>
      </c>
      <c r="K1665" s="7" t="s">
        <v>89</v>
      </c>
      <c r="L1665" s="7" t="s">
        <v>90</v>
      </c>
      <c r="M1665" s="7" t="str">
        <f t="shared" si="2115"/>
        <v>Contrôle qualité</v>
      </c>
      <c r="N1665" s="8">
        <v>45190</v>
      </c>
      <c r="P1665" s="7">
        <f t="shared" ca="1" si="2100"/>
        <v>-187</v>
      </c>
      <c r="Q1665" s="8">
        <v>45531</v>
      </c>
      <c r="R1665" s="7" t="s">
        <v>2087</v>
      </c>
      <c r="S1665" s="7"/>
      <c r="T1665" s="9" t="s">
        <v>156</v>
      </c>
      <c r="U1665" s="7" t="str">
        <f t="shared" si="2041"/>
        <v>Contractuel</v>
      </c>
      <c r="V1665" s="8">
        <v>45505</v>
      </c>
      <c r="W1665" s="8">
        <v>45535</v>
      </c>
      <c r="X1665" s="8"/>
      <c r="Y1665" s="8"/>
      <c r="Z1665" s="8">
        <v>45190</v>
      </c>
      <c r="AA1665" s="7">
        <f t="shared" si="2042"/>
        <v>9</v>
      </c>
      <c r="AB1665" s="7">
        <f t="shared" si="2043"/>
        <v>2023</v>
      </c>
      <c r="AC1665" s="7">
        <f t="shared" si="2044"/>
        <v>2027</v>
      </c>
      <c r="AD1665" s="10" t="e">
        <f t="shared" ref="AD1665:AD1728" ca="1" si="2128">IF(#REF!="Non",(DAYS360(N1665,Q1665)/360),(DAYS360(N1665,TODAY())/360))</f>
        <v>#REF!</v>
      </c>
      <c r="AE1665" s="10" t="e">
        <f t="shared" ca="1" si="2046"/>
        <v>#REF!</v>
      </c>
      <c r="AF1665" s="8">
        <v>34624</v>
      </c>
      <c r="AG1665" s="11">
        <f t="shared" ca="1" si="2047"/>
        <v>30.405479452054795</v>
      </c>
      <c r="AH1665" s="10" t="str">
        <f t="shared" ca="1" si="2048"/>
        <v>&gt;25&lt; 35</v>
      </c>
      <c r="AI1665" s="12">
        <v>16925127</v>
      </c>
      <c r="AJ1665" s="13" t="s">
        <v>79</v>
      </c>
      <c r="AK1665" s="12" t="s">
        <v>6515</v>
      </c>
      <c r="AL1665" s="8">
        <v>41814</v>
      </c>
      <c r="AM1665" s="7" t="s">
        <v>108</v>
      </c>
      <c r="AN1665" s="7" t="s">
        <v>109</v>
      </c>
      <c r="AQ1665">
        <v>3</v>
      </c>
      <c r="AR1665" s="14">
        <v>1</v>
      </c>
      <c r="AS1665" s="15">
        <f t="shared" si="2049"/>
        <v>45555.25</v>
      </c>
      <c r="AT1665" s="14" t="s">
        <v>163</v>
      </c>
      <c r="AU1665" s="12">
        <v>3.5</v>
      </c>
      <c r="AV1665" s="17">
        <v>17</v>
      </c>
      <c r="AW1665" s="18" t="s">
        <v>201</v>
      </c>
      <c r="AX1665" s="19" t="s">
        <v>6516</v>
      </c>
      <c r="AY1665" s="17">
        <v>39</v>
      </c>
      <c r="AZ1665" s="14" t="s">
        <v>203</v>
      </c>
      <c r="BA1665" s="20" t="str">
        <f t="shared" si="2050"/>
        <v>17001000000286740239</v>
      </c>
      <c r="BB1665" s="31">
        <f t="shared" si="2051"/>
        <v>20</v>
      </c>
      <c r="BC1665" s="22" t="s">
        <v>6517</v>
      </c>
      <c r="BD1665" s="23" t="s">
        <v>341</v>
      </c>
      <c r="BF1665" s="8"/>
      <c r="BG1665" s="32">
        <v>26425890</v>
      </c>
      <c r="BH1665" s="32"/>
      <c r="BI1665" s="32"/>
      <c r="BJ1665" t="s">
        <v>1835</v>
      </c>
      <c r="BK1665" s="14" t="str">
        <f t="shared" si="2125"/>
        <v>A-Panda</v>
      </c>
      <c r="BL1665" s="14" t="s">
        <v>288</v>
      </c>
      <c r="BM1665" s="25"/>
      <c r="BN1665" s="26"/>
      <c r="BO1665" s="27"/>
      <c r="BP1665" s="26"/>
      <c r="BQ1665" s="28"/>
    </row>
    <row r="1666" spans="1:69" x14ac:dyDescent="0.25">
      <c r="A1666" t="str">
        <f>VLOOKUP(B1666,[2]RH!$B:$BV,72,0)</f>
        <v>si</v>
      </c>
      <c r="B1666" s="6">
        <v>1668</v>
      </c>
      <c r="C1666" s="7" t="s">
        <v>100</v>
      </c>
      <c r="D1666" s="7" t="s">
        <v>6518</v>
      </c>
      <c r="E1666" s="7" t="s">
        <v>67</v>
      </c>
      <c r="F1666" s="7" t="s">
        <v>118</v>
      </c>
      <c r="G1666" s="7" t="s">
        <v>5325</v>
      </c>
      <c r="H1666" s="80" t="s">
        <v>649</v>
      </c>
      <c r="I1666" s="7" t="s">
        <v>709</v>
      </c>
      <c r="J1666" s="7" t="s">
        <v>190</v>
      </c>
      <c r="K1666" s="7" t="s">
        <v>89</v>
      </c>
      <c r="L1666" s="7" t="s">
        <v>90</v>
      </c>
      <c r="M1666" s="7" t="str">
        <f t="shared" si="2115"/>
        <v>Contrôle qualité</v>
      </c>
      <c r="N1666" s="8">
        <v>45190</v>
      </c>
      <c r="P1666" s="7">
        <f t="shared" ca="1" si="2100"/>
        <v>25</v>
      </c>
      <c r="Q1666" s="8"/>
      <c r="R1666" s="7"/>
      <c r="S1666" s="7"/>
      <c r="T1666" s="9" t="s">
        <v>156</v>
      </c>
      <c r="U1666" s="7" t="str">
        <f t="shared" ref="U1666:U1729" si="2129">IF(T1666="CDI","Titulaire","Contractuel")</f>
        <v>Contractuel</v>
      </c>
      <c r="V1666" s="8">
        <v>45689</v>
      </c>
      <c r="W1666" s="8">
        <f>VLOOKUP(B1666,[1]BASE!$A:$Q,17,0)</f>
        <v>45747</v>
      </c>
      <c r="X1666" s="8"/>
      <c r="Y1666" s="8"/>
      <c r="Z1666" s="8">
        <v>45190</v>
      </c>
      <c r="AA1666" s="7">
        <f t="shared" ref="AA1666:AA1729" si="2130">MONTH(N1666)</f>
        <v>9</v>
      </c>
      <c r="AB1666" s="7">
        <f t="shared" ref="AB1666:AB1729" si="2131">IF(N1666="","",YEAR(N1666))</f>
        <v>2023</v>
      </c>
      <c r="AC1666" s="7">
        <f t="shared" ref="AC1666:AC1729" si="2132">AB1666+4</f>
        <v>2027</v>
      </c>
      <c r="AD1666" s="10" t="e">
        <f t="shared" ref="AD1666:AD1729" ca="1" si="2133">IF(#REF!="Non",(DAYS360(N1666,Q1666)/360),(DAYS360(N1666,TODAY())/360))</f>
        <v>#REF!</v>
      </c>
      <c r="AE1666" s="10" t="e">
        <f t="shared" ref="AE1666:AE1729" ca="1" si="2134">+IF(AD1666&lt;1,"&lt; 1",IF(AND(AD1666&gt;=1,AD1666&lt;2),"&lt; 2",IF(AND(AD1666&gt;=2,AD1666&lt;3),"&lt; 3",IF(AND(AD1666&gt;=3,AD1666&lt;=4),"&lt; 4",IF(AD1666&gt;4,"&gt; 4")))))</f>
        <v>#REF!</v>
      </c>
      <c r="AF1666" s="8">
        <v>34273</v>
      </c>
      <c r="AG1666" s="11">
        <f t="shared" ref="AG1666:AG1729" ca="1" si="2135">(TODAY()-AF1666)/365</f>
        <v>31.367123287671234</v>
      </c>
      <c r="AH1666" s="10" t="str">
        <f t="shared" ref="AH1666:AH1729" ca="1" si="2136">+IF(AG1666&lt;25,"&lt; 25",IF(AND(AG1666&gt;=25,AG1666&lt;35),"&gt;25&lt; 35",IF(AND(AG1666&gt;=35,AG1666&lt;45),"&gt;35&lt; 45",IF(AND(AG1666&gt;=45,AG1666&lt;=55),"&gt;45&lt; 55",IF(AG1666&gt;55,"&gt; 55")))))</f>
        <v>&gt;25&lt; 35</v>
      </c>
      <c r="AI1666" s="12">
        <v>17180868</v>
      </c>
      <c r="AJ1666" s="13" t="s">
        <v>192</v>
      </c>
      <c r="AK1666" s="12" t="s">
        <v>6519</v>
      </c>
      <c r="AL1666" s="8">
        <v>43091</v>
      </c>
      <c r="AM1666" s="7" t="s">
        <v>108</v>
      </c>
      <c r="AN1666" s="7" t="s">
        <v>109</v>
      </c>
      <c r="AQ1666">
        <v>3</v>
      </c>
      <c r="AR1666" s="14">
        <v>2</v>
      </c>
      <c r="AS1666" s="15">
        <f t="shared" ref="AS1666:AS1729" si="2137">N1666+(365.25*AR1666)</f>
        <v>45920.5</v>
      </c>
      <c r="AT1666" s="14" t="s">
        <v>163</v>
      </c>
      <c r="AU1666" s="12">
        <v>3.5</v>
      </c>
      <c r="AV1666" s="17">
        <v>17</v>
      </c>
      <c r="AW1666" s="18">
        <v>53594</v>
      </c>
      <c r="AX1666" s="19" t="s">
        <v>6520</v>
      </c>
      <c r="AY1666" s="17">
        <v>37</v>
      </c>
      <c r="AZ1666" s="14" t="s">
        <v>174</v>
      </c>
      <c r="BA1666" s="20" t="str">
        <f t="shared" ref="BA1666:BA1729" si="2138">CONCATENATE(AV1666,AW1666,AX1666,AY1666)</f>
        <v>17535940172092402237</v>
      </c>
      <c r="BB1666" s="31">
        <f t="shared" ref="BB1666:BB1729" si="2139">LEN(BA1666)</f>
        <v>20</v>
      </c>
      <c r="BC1666" s="22" t="s">
        <v>5579</v>
      </c>
      <c r="BD1666" s="23" t="s">
        <v>341</v>
      </c>
      <c r="BF1666" s="8"/>
      <c r="BG1666" s="32">
        <v>29204480</v>
      </c>
      <c r="BH1666" s="32"/>
      <c r="BI1666" s="32"/>
      <c r="BJ1666" s="95" t="s">
        <v>1055</v>
      </c>
      <c r="BK1666" s="14" t="str">
        <f t="shared" si="2125"/>
        <v>A-Panda</v>
      </c>
      <c r="BL1666" s="14" t="s">
        <v>288</v>
      </c>
      <c r="BM1666" s="25"/>
      <c r="BN1666" s="26"/>
      <c r="BO1666" s="27"/>
      <c r="BP1666" s="26"/>
      <c r="BQ1666" s="28"/>
    </row>
    <row r="1667" spans="1:69" x14ac:dyDescent="0.25">
      <c r="A1667" t="str">
        <f>VLOOKUP(B1667,[2]RH!$B:$BV,72,0)</f>
        <v>Non-Actif</v>
      </c>
      <c r="B1667" s="6">
        <v>1669</v>
      </c>
      <c r="C1667" s="7" t="s">
        <v>65</v>
      </c>
      <c r="D1667" s="7" t="s">
        <v>6521</v>
      </c>
      <c r="E1667" s="7" t="s">
        <v>67</v>
      </c>
      <c r="F1667" s="7" t="s">
        <v>158</v>
      </c>
      <c r="G1667" s="7" t="s">
        <v>6383</v>
      </c>
      <c r="H1667" s="80" t="s">
        <v>158</v>
      </c>
      <c r="I1667" s="7" t="s">
        <v>542</v>
      </c>
      <c r="J1667" s="7"/>
      <c r="K1667" s="7" t="s">
        <v>146</v>
      </c>
      <c r="L1667" s="7" t="s">
        <v>90</v>
      </c>
      <c r="M1667" s="7" t="str">
        <f t="shared" si="2115"/>
        <v>COUPEUR</v>
      </c>
      <c r="N1667" s="8">
        <v>45191</v>
      </c>
      <c r="P1667" s="7">
        <f t="shared" ca="1" si="2100"/>
        <v>-340</v>
      </c>
      <c r="Q1667" s="8">
        <v>45382</v>
      </c>
      <c r="R1667" s="7" t="s">
        <v>290</v>
      </c>
      <c r="S1667" s="7"/>
      <c r="T1667" s="9" t="s">
        <v>156</v>
      </c>
      <c r="U1667" s="7" t="str">
        <f t="shared" si="2129"/>
        <v>Contractuel</v>
      </c>
      <c r="V1667" s="8">
        <v>45352</v>
      </c>
      <c r="W1667" s="8">
        <v>45382</v>
      </c>
      <c r="X1667" s="8"/>
      <c r="Y1667" s="8"/>
      <c r="Z1667" s="8">
        <v>45191</v>
      </c>
      <c r="AA1667" s="7">
        <f t="shared" si="2130"/>
        <v>9</v>
      </c>
      <c r="AB1667" s="7">
        <f t="shared" si="2131"/>
        <v>2023</v>
      </c>
      <c r="AC1667" s="7">
        <f t="shared" si="2132"/>
        <v>2027</v>
      </c>
      <c r="AD1667" s="10" t="e">
        <f t="shared" ref="AD1667:AD1730" ca="1" si="2140">IF(#REF!="Non",(DAYS360(N1667,Q1667)/360),(DAYS360(N1667,TODAY())/360))</f>
        <v>#REF!</v>
      </c>
      <c r="AE1667" s="10" t="e">
        <f t="shared" ca="1" si="2134"/>
        <v>#REF!</v>
      </c>
      <c r="AF1667" s="8">
        <v>37562</v>
      </c>
      <c r="AG1667" s="11">
        <f t="shared" ca="1" si="2135"/>
        <v>22.356164383561644</v>
      </c>
      <c r="AH1667" s="10" t="str">
        <f t="shared" ca="1" si="2136"/>
        <v>&lt; 25</v>
      </c>
      <c r="AI1667" s="12"/>
      <c r="AJ1667" s="13"/>
      <c r="AK1667" s="12" t="s">
        <v>6522</v>
      </c>
      <c r="AL1667" s="8">
        <v>44981</v>
      </c>
      <c r="AM1667" s="7" t="s">
        <v>6153</v>
      </c>
      <c r="AN1667" s="7" t="s">
        <v>109</v>
      </c>
      <c r="AQ1667" s="14">
        <v>3</v>
      </c>
      <c r="AR1667" s="14">
        <v>1</v>
      </c>
      <c r="AS1667" s="15">
        <f t="shared" si="2137"/>
        <v>45556.25</v>
      </c>
      <c r="AT1667" s="14" t="s">
        <v>163</v>
      </c>
      <c r="AU1667" s="12">
        <v>3.5</v>
      </c>
      <c r="AV1667" s="17">
        <v>17</v>
      </c>
      <c r="AW1667" s="18" t="s">
        <v>201</v>
      </c>
      <c r="AX1667" s="19" t="s">
        <v>6523</v>
      </c>
      <c r="AY1667" s="17">
        <v>65</v>
      </c>
      <c r="AZ1667" s="14" t="s">
        <v>203</v>
      </c>
      <c r="BA1667" s="20" t="str">
        <f t="shared" si="2138"/>
        <v>17001000000302925465</v>
      </c>
      <c r="BB1667" s="31">
        <f t="shared" si="2139"/>
        <v>20</v>
      </c>
      <c r="BC1667" s="22" t="s">
        <v>6301</v>
      </c>
      <c r="BD1667" s="23" t="s">
        <v>341</v>
      </c>
      <c r="BF1667" s="8"/>
      <c r="BG1667" s="32">
        <v>24524017</v>
      </c>
      <c r="BH1667" s="32"/>
      <c r="BI1667" s="32"/>
      <c r="BJ1667" s="95" t="s">
        <v>6301</v>
      </c>
      <c r="BK1667" s="14" t="str">
        <f t="shared" si="2125"/>
        <v>-COUPE</v>
      </c>
      <c r="BL1667" s="14" t="s">
        <v>595</v>
      </c>
      <c r="BM1667" s="25"/>
      <c r="BN1667" s="26"/>
      <c r="BO1667" s="27"/>
      <c r="BP1667" s="26"/>
      <c r="BQ1667" s="28"/>
    </row>
    <row r="1668" spans="1:69" x14ac:dyDescent="0.25">
      <c r="A1668" t="str">
        <f>VLOOKUP(B1668,[2]RH!$B:$BV,72,0)</f>
        <v>Non-Actif</v>
      </c>
      <c r="B1668" s="6">
        <v>1670</v>
      </c>
      <c r="C1668" s="7" t="s">
        <v>168</v>
      </c>
      <c r="D1668" s="7" t="s">
        <v>6524</v>
      </c>
      <c r="E1668" s="7" t="s">
        <v>67</v>
      </c>
      <c r="F1668" s="7" t="s">
        <v>118</v>
      </c>
      <c r="G1668" s="7" t="s">
        <v>220</v>
      </c>
      <c r="H1668" s="80" t="s">
        <v>225</v>
      </c>
      <c r="I1668" s="7" t="s">
        <v>614</v>
      </c>
      <c r="J1668" s="7" t="s">
        <v>281</v>
      </c>
      <c r="K1668" s="7" t="s">
        <v>146</v>
      </c>
      <c r="L1668" s="7" t="s">
        <v>90</v>
      </c>
      <c r="M1668" s="7" t="str">
        <f t="shared" si="2115"/>
        <v>Couturière</v>
      </c>
      <c r="N1668" s="8">
        <v>45190</v>
      </c>
      <c r="P1668" s="7">
        <f t="shared" ca="1" si="2100"/>
        <v>-187</v>
      </c>
      <c r="Q1668" s="8">
        <v>45536</v>
      </c>
      <c r="R1668" s="7" t="s">
        <v>147</v>
      </c>
      <c r="S1668" s="7"/>
      <c r="T1668" s="9" t="s">
        <v>156</v>
      </c>
      <c r="U1668" s="7" t="str">
        <f t="shared" si="2129"/>
        <v>Contractuel</v>
      </c>
      <c r="V1668" s="8">
        <v>45505</v>
      </c>
      <c r="W1668" s="8">
        <v>45535</v>
      </c>
      <c r="X1668" s="8"/>
      <c r="Y1668" s="8"/>
      <c r="Z1668" s="8">
        <v>45190</v>
      </c>
      <c r="AA1668" s="7">
        <f t="shared" si="2130"/>
        <v>9</v>
      </c>
      <c r="AB1668" s="7">
        <f t="shared" si="2131"/>
        <v>2023</v>
      </c>
      <c r="AC1668" s="7">
        <f t="shared" si="2132"/>
        <v>2027</v>
      </c>
      <c r="AD1668" s="10" t="e">
        <f t="shared" ref="AD1668:AD1731" ca="1" si="2141">IF(#REF!="Non",(DAYS360(N1668,Q1668)/360),(DAYS360(N1668,TODAY())/360))</f>
        <v>#REF!</v>
      </c>
      <c r="AE1668" s="10" t="e">
        <f t="shared" ca="1" si="2134"/>
        <v>#REF!</v>
      </c>
      <c r="AF1668" s="8">
        <v>25738</v>
      </c>
      <c r="AG1668" s="11">
        <f t="shared" ca="1" si="2135"/>
        <v>54.750684931506846</v>
      </c>
      <c r="AH1668" s="10" t="str">
        <f t="shared" ca="1" si="2136"/>
        <v>&gt;45&lt; 55</v>
      </c>
      <c r="AI1668" s="94">
        <v>11346866</v>
      </c>
      <c r="AJ1668" s="13" t="s">
        <v>150</v>
      </c>
      <c r="AK1668" s="12" t="s">
        <v>6525</v>
      </c>
      <c r="AL1668" s="8">
        <v>37133</v>
      </c>
      <c r="AM1668" s="7" t="s">
        <v>108</v>
      </c>
      <c r="AN1668" s="7" t="s">
        <v>76</v>
      </c>
      <c r="AO1668">
        <v>3</v>
      </c>
      <c r="AQ1668">
        <v>3</v>
      </c>
      <c r="AR1668" s="14">
        <v>1</v>
      </c>
      <c r="AS1668" s="15">
        <f t="shared" si="2137"/>
        <v>45555.25</v>
      </c>
      <c r="AT1668" s="14" t="s">
        <v>163</v>
      </c>
      <c r="AU1668" s="12">
        <v>3.5</v>
      </c>
      <c r="AV1668" s="17">
        <v>17</v>
      </c>
      <c r="AW1668" s="18" t="s">
        <v>201</v>
      </c>
      <c r="AX1668" s="19" t="s">
        <v>6526</v>
      </c>
      <c r="AY1668" s="17">
        <v>24</v>
      </c>
      <c r="AZ1668" s="14" t="s">
        <v>203</v>
      </c>
      <c r="BA1668" s="20" t="str">
        <f t="shared" si="2138"/>
        <v>17001000000331438324</v>
      </c>
      <c r="BB1668" s="31">
        <f t="shared" si="2139"/>
        <v>20</v>
      </c>
      <c r="BC1668" s="22" t="s">
        <v>6373</v>
      </c>
      <c r="BD1668" s="23" t="s">
        <v>341</v>
      </c>
      <c r="BF1668" s="8"/>
      <c r="BG1668" s="32">
        <v>98795479</v>
      </c>
      <c r="BH1668" s="32"/>
      <c r="BI1668" s="32"/>
      <c r="BJ1668" t="s">
        <v>2681</v>
      </c>
      <c r="BK1668" s="14" t="str">
        <f t="shared" si="2125"/>
        <v>B-P6 AV</v>
      </c>
      <c r="BL1668" s="14" t="s">
        <v>595</v>
      </c>
      <c r="BM1668" s="25"/>
      <c r="BN1668" s="26" t="str">
        <f>BA1668</f>
        <v>17001000000331438324</v>
      </c>
      <c r="BO1668" s="27" t="str">
        <f>D1668</f>
        <v>KHALFALLAH HAYET</v>
      </c>
      <c r="BP1668" s="26">
        <f>B1668</f>
        <v>1670</v>
      </c>
      <c r="BQ1668" s="28"/>
    </row>
    <row r="1669" spans="1:69" x14ac:dyDescent="0.25">
      <c r="A1669" t="str">
        <f>VLOOKUP(B1669,[2]RH!$B:$BV,72,0)</f>
        <v>si</v>
      </c>
      <c r="B1669" s="6">
        <v>1671</v>
      </c>
      <c r="C1669" s="7" t="s">
        <v>100</v>
      </c>
      <c r="D1669" s="7" t="s">
        <v>6527</v>
      </c>
      <c r="E1669" s="7" t="s">
        <v>67</v>
      </c>
      <c r="F1669" s="7" t="s">
        <v>158</v>
      </c>
      <c r="G1669" s="7" t="s">
        <v>6383</v>
      </c>
      <c r="H1669" s="80" t="s">
        <v>158</v>
      </c>
      <c r="I1669" s="7" t="s">
        <v>542</v>
      </c>
      <c r="J1669" s="7"/>
      <c r="K1669" s="7" t="s">
        <v>146</v>
      </c>
      <c r="L1669" s="7" t="s">
        <v>90</v>
      </c>
      <c r="M1669" s="7" t="str">
        <f t="shared" si="2115"/>
        <v>COUPEUR</v>
      </c>
      <c r="N1669" s="8">
        <v>45191</v>
      </c>
      <c r="P1669" s="7">
        <f t="shared" ca="1" si="2100"/>
        <v>-6</v>
      </c>
      <c r="Q1669" s="8"/>
      <c r="R1669" s="7"/>
      <c r="S1669" s="7"/>
      <c r="T1669" s="9" t="s">
        <v>156</v>
      </c>
      <c r="U1669" s="7" t="str">
        <f t="shared" si="2129"/>
        <v>Contractuel</v>
      </c>
      <c r="V1669" s="8">
        <v>45689</v>
      </c>
      <c r="W1669" s="8">
        <f>VLOOKUP(B1669,[1]BASE!$A:$Q,17,0)</f>
        <v>45716</v>
      </c>
      <c r="X1669" s="8"/>
      <c r="Y1669" s="8"/>
      <c r="Z1669" s="8">
        <v>45191</v>
      </c>
      <c r="AA1669" s="7">
        <f t="shared" si="2130"/>
        <v>9</v>
      </c>
      <c r="AB1669" s="7">
        <f t="shared" si="2131"/>
        <v>2023</v>
      </c>
      <c r="AC1669" s="7">
        <f t="shared" si="2132"/>
        <v>2027</v>
      </c>
      <c r="AD1669" s="10" t="e">
        <f t="shared" ref="AD1669:AD1732" ca="1" si="2142">IF(#REF!="Non",(DAYS360(N1669,Q1669)/360),(DAYS360(N1669,TODAY())/360))</f>
        <v>#REF!</v>
      </c>
      <c r="AE1669" s="10" t="e">
        <f t="shared" ca="1" si="2134"/>
        <v>#REF!</v>
      </c>
      <c r="AF1669" s="8">
        <v>36494</v>
      </c>
      <c r="AG1669" s="11">
        <f t="shared" ca="1" si="2135"/>
        <v>25.282191780821918</v>
      </c>
      <c r="AH1669" s="10" t="str">
        <f t="shared" ca="1" si="2136"/>
        <v>&gt;25&lt; 35</v>
      </c>
      <c r="AI1669" s="12">
        <v>17268417</v>
      </c>
      <c r="AJ1669" s="13" t="s">
        <v>73</v>
      </c>
      <c r="AK1669" s="12" t="s">
        <v>6528</v>
      </c>
      <c r="AL1669" s="8">
        <v>42276</v>
      </c>
      <c r="AM1669" s="7" t="s">
        <v>108</v>
      </c>
      <c r="AN1669" s="7" t="s">
        <v>109</v>
      </c>
      <c r="AQ1669">
        <v>3</v>
      </c>
      <c r="AR1669" s="14">
        <v>2</v>
      </c>
      <c r="AS1669" s="15">
        <f t="shared" si="2137"/>
        <v>45921.5</v>
      </c>
      <c r="AT1669" s="14" t="s">
        <v>163</v>
      </c>
      <c r="AU1669" s="12">
        <v>3.5</v>
      </c>
      <c r="AV1669" s="17">
        <v>17</v>
      </c>
      <c r="AW1669" s="18" t="s">
        <v>201</v>
      </c>
      <c r="AX1669" s="19" t="s">
        <v>6529</v>
      </c>
      <c r="AY1669" s="17">
        <v>89</v>
      </c>
      <c r="AZ1669" s="14" t="s">
        <v>203</v>
      </c>
      <c r="BA1669" s="20" t="str">
        <f t="shared" si="2138"/>
        <v>17001000000331238989</v>
      </c>
      <c r="BB1669" s="31">
        <f t="shared" si="2139"/>
        <v>20</v>
      </c>
      <c r="BC1669" s="22" t="s">
        <v>6530</v>
      </c>
      <c r="BD1669" s="23" t="s">
        <v>341</v>
      </c>
      <c r="BF1669" s="8"/>
      <c r="BG1669" s="32">
        <v>21920573</v>
      </c>
      <c r="BH1669" s="32"/>
      <c r="BI1669" s="32"/>
      <c r="BJ1669" t="s">
        <v>6530</v>
      </c>
      <c r="BK1669" s="14" t="str">
        <f t="shared" si="2125"/>
        <v>-COUPE</v>
      </c>
      <c r="BL1669" s="14" t="s">
        <v>595</v>
      </c>
      <c r="BM1669" s="25"/>
      <c r="BN1669" s="26"/>
      <c r="BO1669" s="27"/>
      <c r="BP1669" s="26"/>
      <c r="BQ1669" s="28"/>
    </row>
    <row r="1670" spans="1:69" x14ac:dyDescent="0.25">
      <c r="A1670" t="str">
        <f>VLOOKUP(B1670,[2]RH!$B:$BV,72,0)</f>
        <v>si</v>
      </c>
      <c r="B1670" s="6">
        <v>1672</v>
      </c>
      <c r="C1670" s="7" t="s">
        <v>100</v>
      </c>
      <c r="D1670" s="7" t="s">
        <v>6531</v>
      </c>
      <c r="E1670" s="7" t="s">
        <v>67</v>
      </c>
      <c r="F1670" s="7" t="s">
        <v>158</v>
      </c>
      <c r="G1670" s="7" t="s">
        <v>6383</v>
      </c>
      <c r="H1670" s="80" t="s">
        <v>158</v>
      </c>
      <c r="I1670" s="7" t="s">
        <v>542</v>
      </c>
      <c r="J1670" s="7"/>
      <c r="K1670" s="7" t="s">
        <v>146</v>
      </c>
      <c r="L1670" s="7" t="s">
        <v>90</v>
      </c>
      <c r="M1670" s="7" t="str">
        <f t="shared" si="2115"/>
        <v>COUPEUR</v>
      </c>
      <c r="N1670" s="8">
        <v>45191</v>
      </c>
      <c r="P1670" s="7">
        <f t="shared" ca="1" si="2100"/>
        <v>-6</v>
      </c>
      <c r="Q1670" s="8"/>
      <c r="R1670" s="7"/>
      <c r="S1670" s="7"/>
      <c r="T1670" s="9" t="s">
        <v>156</v>
      </c>
      <c r="U1670" s="7" t="str">
        <f t="shared" si="2129"/>
        <v>Contractuel</v>
      </c>
      <c r="V1670" s="8">
        <v>45689</v>
      </c>
      <c r="W1670" s="8">
        <f>VLOOKUP(B1670,[1]BASE!$A:$Q,17,0)</f>
        <v>45716</v>
      </c>
      <c r="X1670" s="8"/>
      <c r="Y1670" s="8"/>
      <c r="Z1670" s="8">
        <v>45191</v>
      </c>
      <c r="AA1670" s="7">
        <f t="shared" si="2130"/>
        <v>9</v>
      </c>
      <c r="AB1670" s="7">
        <f t="shared" si="2131"/>
        <v>2023</v>
      </c>
      <c r="AC1670" s="7">
        <f t="shared" si="2132"/>
        <v>2027</v>
      </c>
      <c r="AD1670" s="10" t="e">
        <f t="shared" ref="AD1670:AD1733" ca="1" si="2143">IF(#REF!="Non",(DAYS360(N1670,Q1670)/360),(DAYS360(N1670,TODAY())/360))</f>
        <v>#REF!</v>
      </c>
      <c r="AE1670" s="10" t="e">
        <f t="shared" ca="1" si="2134"/>
        <v>#REF!</v>
      </c>
      <c r="AF1670" s="8">
        <v>35265</v>
      </c>
      <c r="AG1670" s="11">
        <f t="shared" ca="1" si="2135"/>
        <v>28.649315068493152</v>
      </c>
      <c r="AH1670" s="10" t="str">
        <f t="shared" ca="1" si="2136"/>
        <v>&gt;25&lt; 35</v>
      </c>
      <c r="AI1670" s="12">
        <v>17268416</v>
      </c>
      <c r="AJ1670" s="13" t="s">
        <v>192</v>
      </c>
      <c r="AK1670" s="12" t="s">
        <v>6532</v>
      </c>
      <c r="AL1670" s="8">
        <v>42310</v>
      </c>
      <c r="AM1670" s="7" t="s">
        <v>108</v>
      </c>
      <c r="AN1670" s="7" t="s">
        <v>109</v>
      </c>
      <c r="AQ1670">
        <v>3</v>
      </c>
      <c r="AR1670" s="14">
        <v>2</v>
      </c>
      <c r="AS1670" s="15">
        <f t="shared" si="2137"/>
        <v>45921.5</v>
      </c>
      <c r="AT1670" s="14" t="s">
        <v>163</v>
      </c>
      <c r="AU1670" s="12">
        <v>3.5</v>
      </c>
      <c r="AV1670" s="17">
        <v>17</v>
      </c>
      <c r="AW1670" s="18">
        <v>47420</v>
      </c>
      <c r="AX1670" s="19">
        <v>14242437131</v>
      </c>
      <c r="AY1670" s="17" t="s">
        <v>170</v>
      </c>
      <c r="AZ1670" s="14" t="s">
        <v>203</v>
      </c>
      <c r="BA1670" s="20" t="str">
        <f t="shared" si="2138"/>
        <v>17474201424243713109</v>
      </c>
      <c r="BB1670" s="31">
        <f t="shared" si="2139"/>
        <v>20</v>
      </c>
      <c r="BC1670" s="22" t="s">
        <v>6530</v>
      </c>
      <c r="BD1670" s="23" t="s">
        <v>341</v>
      </c>
      <c r="BF1670" s="8"/>
      <c r="BG1670" s="32">
        <v>20819394</v>
      </c>
      <c r="BH1670" s="32"/>
      <c r="BI1670" s="32"/>
      <c r="BJ1670" t="s">
        <v>6530</v>
      </c>
      <c r="BK1670" s="14" t="str">
        <f t="shared" si="2125"/>
        <v>-COUPE</v>
      </c>
      <c r="BL1670" s="14" t="s">
        <v>595</v>
      </c>
      <c r="BM1670" s="25"/>
      <c r="BN1670" s="26"/>
      <c r="BO1670" s="27"/>
      <c r="BP1670" s="26"/>
      <c r="BQ1670" s="28"/>
    </row>
    <row r="1671" spans="1:69" x14ac:dyDescent="0.25">
      <c r="A1671" t="str">
        <f>VLOOKUP(B1671,[2]RH!$B:$BV,72,0)</f>
        <v>Non-Actif</v>
      </c>
      <c r="B1671" s="6">
        <v>1673</v>
      </c>
      <c r="C1671" s="7" t="s">
        <v>100</v>
      </c>
      <c r="D1671" s="7" t="s">
        <v>6533</v>
      </c>
      <c r="E1671" s="7" t="s">
        <v>67</v>
      </c>
      <c r="F1671" s="7" t="s">
        <v>118</v>
      </c>
      <c r="G1671" s="7" t="s">
        <v>5325</v>
      </c>
      <c r="H1671" s="80" t="s">
        <v>225</v>
      </c>
      <c r="I1671" s="7" t="s">
        <v>589</v>
      </c>
      <c r="J1671" s="7" t="s">
        <v>190</v>
      </c>
      <c r="K1671" s="7" t="s">
        <v>89</v>
      </c>
      <c r="L1671" s="7" t="s">
        <v>90</v>
      </c>
      <c r="M1671" s="7" t="str">
        <f t="shared" si="2115"/>
        <v>Contrôle qualité</v>
      </c>
      <c r="N1671" s="8">
        <v>45191</v>
      </c>
      <c r="P1671" s="7">
        <f t="shared" ca="1" si="2100"/>
        <v>-279</v>
      </c>
      <c r="Q1671" s="8">
        <v>45423</v>
      </c>
      <c r="R1671" s="7" t="s">
        <v>1504</v>
      </c>
      <c r="S1671" s="7"/>
      <c r="T1671" s="9" t="s">
        <v>156</v>
      </c>
      <c r="U1671" s="7" t="str">
        <f t="shared" si="2129"/>
        <v>Contractuel</v>
      </c>
      <c r="V1671" s="8">
        <v>45383</v>
      </c>
      <c r="W1671" s="8">
        <v>45443</v>
      </c>
      <c r="X1671" s="8"/>
      <c r="Y1671" s="8"/>
      <c r="Z1671" s="8">
        <v>45191</v>
      </c>
      <c r="AA1671" s="7">
        <f t="shared" si="2130"/>
        <v>9</v>
      </c>
      <c r="AB1671" s="7">
        <f t="shared" si="2131"/>
        <v>2023</v>
      </c>
      <c r="AC1671" s="7">
        <f t="shared" si="2132"/>
        <v>2027</v>
      </c>
      <c r="AD1671" s="10" t="e">
        <f t="shared" ref="AD1671:AD1734" ca="1" si="2144">IF(#REF!="Non",(DAYS360(N1671,Q1671)/360),(DAYS360(N1671,TODAY())/360))</f>
        <v>#REF!</v>
      </c>
      <c r="AE1671" s="10" t="e">
        <f t="shared" ca="1" si="2134"/>
        <v>#REF!</v>
      </c>
      <c r="AF1671" s="8">
        <v>34252</v>
      </c>
      <c r="AG1671" s="11">
        <f t="shared" ca="1" si="2135"/>
        <v>31.424657534246574</v>
      </c>
      <c r="AH1671" s="10" t="str">
        <f t="shared" ca="1" si="2136"/>
        <v>&gt;25&lt; 35</v>
      </c>
      <c r="AI1671" s="12"/>
      <c r="AJ1671" s="13"/>
      <c r="AK1671" s="12" t="s">
        <v>6534</v>
      </c>
      <c r="AL1671" s="8">
        <v>43665</v>
      </c>
      <c r="AM1671" s="7" t="s">
        <v>108</v>
      </c>
      <c r="AN1671" s="7" t="s">
        <v>109</v>
      </c>
      <c r="AQ1671" s="14">
        <v>3</v>
      </c>
      <c r="AR1671" s="14">
        <v>1</v>
      </c>
      <c r="AS1671" s="15">
        <f t="shared" si="2137"/>
        <v>45556.25</v>
      </c>
      <c r="AT1671" s="14" t="s">
        <v>163</v>
      </c>
      <c r="AU1671" s="12">
        <v>3.5</v>
      </c>
      <c r="AV1671" s="17" t="s">
        <v>79</v>
      </c>
      <c r="AW1671" s="18">
        <v>12502</v>
      </c>
      <c r="AX1671" s="19">
        <v>80940007405</v>
      </c>
      <c r="AY1671" s="17">
        <v>26</v>
      </c>
      <c r="AZ1671" s="14" t="s">
        <v>83</v>
      </c>
      <c r="BA1671" s="20" t="str">
        <f t="shared" si="2138"/>
        <v>08125028094000740526</v>
      </c>
      <c r="BB1671" s="31">
        <f t="shared" si="2139"/>
        <v>20</v>
      </c>
      <c r="BC1671" s="22" t="s">
        <v>6040</v>
      </c>
      <c r="BD1671" s="23" t="s">
        <v>341</v>
      </c>
      <c r="BF1671" s="8"/>
      <c r="BG1671" s="32">
        <v>50807932</v>
      </c>
      <c r="BH1671" s="32"/>
      <c r="BI1671" s="32"/>
      <c r="BJ1671" t="s">
        <v>1055</v>
      </c>
      <c r="BK1671" s="14" t="str">
        <f t="shared" si="2125"/>
        <v>A-P6 AV</v>
      </c>
      <c r="BL1671" s="14" t="s">
        <v>288</v>
      </c>
      <c r="BM1671" s="25"/>
      <c r="BN1671" s="26"/>
      <c r="BO1671" s="27"/>
      <c r="BP1671" s="26"/>
      <c r="BQ1671" s="28"/>
    </row>
    <row r="1672" spans="1:69" x14ac:dyDescent="0.25">
      <c r="A1672" t="str">
        <f>VLOOKUP(B1672,[2]RH!$B:$BV,72,0)</f>
        <v>si</v>
      </c>
      <c r="B1672" s="6">
        <v>1674</v>
      </c>
      <c r="C1672" s="7" t="s">
        <v>100</v>
      </c>
      <c r="D1672" s="7" t="s">
        <v>6535</v>
      </c>
      <c r="E1672" s="7" t="s">
        <v>67</v>
      </c>
      <c r="F1672" s="7" t="s">
        <v>118</v>
      </c>
      <c r="G1672" s="7" t="s">
        <v>5325</v>
      </c>
      <c r="H1672" s="7" t="s">
        <v>562</v>
      </c>
      <c r="I1672" s="7" t="s">
        <v>1477</v>
      </c>
      <c r="J1672" s="7" t="s">
        <v>190</v>
      </c>
      <c r="K1672" s="7" t="s">
        <v>89</v>
      </c>
      <c r="L1672" s="7" t="s">
        <v>90</v>
      </c>
      <c r="M1672" s="7" t="str">
        <f t="shared" si="2115"/>
        <v>Contrôle qualité</v>
      </c>
      <c r="N1672" s="8">
        <v>45191</v>
      </c>
      <c r="P1672" s="7">
        <f t="shared" ca="1" si="2100"/>
        <v>25</v>
      </c>
      <c r="Q1672" s="8"/>
      <c r="R1672" s="7"/>
      <c r="S1672" s="7"/>
      <c r="T1672" s="9" t="s">
        <v>156</v>
      </c>
      <c r="U1672" s="7" t="str">
        <f t="shared" si="2129"/>
        <v>Contractuel</v>
      </c>
      <c r="V1672" s="8">
        <v>45689</v>
      </c>
      <c r="W1672" s="8">
        <f>VLOOKUP(B1672,[1]BASE!$A:$Q,17,0)</f>
        <v>45747</v>
      </c>
      <c r="X1672" s="8"/>
      <c r="Y1672" s="8"/>
      <c r="Z1672" s="8">
        <v>45191</v>
      </c>
      <c r="AA1672" s="7">
        <f t="shared" si="2130"/>
        <v>9</v>
      </c>
      <c r="AB1672" s="7">
        <f t="shared" si="2131"/>
        <v>2023</v>
      </c>
      <c r="AC1672" s="7">
        <f t="shared" si="2132"/>
        <v>2027</v>
      </c>
      <c r="AD1672" s="10" t="e">
        <f t="shared" ref="AD1672:AD1735" ca="1" si="2145">IF(#REF!="Non",(DAYS360(N1672,Q1672)/360),(DAYS360(N1672,TODAY())/360))</f>
        <v>#REF!</v>
      </c>
      <c r="AE1672" s="10" t="e">
        <f t="shared" ca="1" si="2134"/>
        <v>#REF!</v>
      </c>
      <c r="AF1672" s="8">
        <v>36879</v>
      </c>
      <c r="AG1672" s="11">
        <f t="shared" ca="1" si="2135"/>
        <v>24.227397260273971</v>
      </c>
      <c r="AH1672" s="10" t="str">
        <f t="shared" ca="1" si="2136"/>
        <v>&lt; 25</v>
      </c>
      <c r="AI1672" s="12">
        <v>17691959</v>
      </c>
      <c r="AJ1672" s="13" t="s">
        <v>79</v>
      </c>
      <c r="AK1672" s="12" t="s">
        <v>6536</v>
      </c>
      <c r="AL1672" s="8">
        <v>45021</v>
      </c>
      <c r="AM1672" s="7" t="s">
        <v>108</v>
      </c>
      <c r="AN1672" s="7" t="s">
        <v>109</v>
      </c>
      <c r="AQ1672">
        <v>3</v>
      </c>
      <c r="AR1672" s="14">
        <v>2</v>
      </c>
      <c r="AS1672" s="15">
        <f t="shared" si="2137"/>
        <v>45921.5</v>
      </c>
      <c r="AT1672" s="14" t="s">
        <v>163</v>
      </c>
      <c r="AU1672" s="12">
        <v>3.5</v>
      </c>
      <c r="AV1672" s="17">
        <v>17</v>
      </c>
      <c r="AW1672" s="18" t="s">
        <v>201</v>
      </c>
      <c r="AX1672" s="19" t="s">
        <v>6537</v>
      </c>
      <c r="AY1672" s="17" t="s">
        <v>192</v>
      </c>
      <c r="AZ1672" s="14" t="s">
        <v>203</v>
      </c>
      <c r="BA1672" s="20" t="str">
        <f t="shared" si="2138"/>
        <v>17001000000315421102</v>
      </c>
      <c r="BB1672" s="31">
        <f t="shared" si="2139"/>
        <v>20</v>
      </c>
      <c r="BC1672" s="22" t="s">
        <v>4896</v>
      </c>
      <c r="BD1672" s="23" t="s">
        <v>115</v>
      </c>
      <c r="BF1672" s="8"/>
      <c r="BG1672" s="32">
        <v>21855563</v>
      </c>
      <c r="BH1672" s="32"/>
      <c r="BI1672" s="32"/>
      <c r="BJ1672" t="s">
        <v>286</v>
      </c>
      <c r="BK1672" s="14" t="str">
        <f t="shared" si="2125"/>
        <v>A-P6 AR</v>
      </c>
      <c r="BL1672" s="14" t="s">
        <v>288</v>
      </c>
      <c r="BM1672" s="25"/>
      <c r="BN1672" s="26"/>
      <c r="BO1672" s="27"/>
      <c r="BP1672" s="26"/>
      <c r="BQ1672" s="28"/>
    </row>
    <row r="1673" spans="1:69" x14ac:dyDescent="0.25">
      <c r="A1673" t="str">
        <f>VLOOKUP(B1673,[2]RH!$B:$BV,72,0)</f>
        <v>Non-Actif</v>
      </c>
      <c r="B1673" s="6">
        <v>1675</v>
      </c>
      <c r="C1673" s="7" t="s">
        <v>100</v>
      </c>
      <c r="D1673" s="7" t="s">
        <v>6538</v>
      </c>
      <c r="E1673" s="7" t="s">
        <v>67</v>
      </c>
      <c r="F1673" s="7" t="s">
        <v>258</v>
      </c>
      <c r="G1673" s="7" t="s">
        <v>264</v>
      </c>
      <c r="H1673" s="80"/>
      <c r="I1673" s="7"/>
      <c r="J1673" s="7"/>
      <c r="K1673" s="7" t="s">
        <v>70</v>
      </c>
      <c r="L1673" s="7" t="s">
        <v>90</v>
      </c>
      <c r="M1673" s="7" t="str">
        <f t="shared" si="2115"/>
        <v>INGENIEUR QUALITE</v>
      </c>
      <c r="N1673" s="8">
        <v>45194</v>
      </c>
      <c r="P1673" s="7" t="str">
        <f t="shared" ca="1" si="2100"/>
        <v/>
      </c>
      <c r="Q1673" s="8">
        <v>45562</v>
      </c>
      <c r="R1673" s="7" t="s">
        <v>1603</v>
      </c>
      <c r="S1673" s="7"/>
      <c r="T1673" s="9" t="s">
        <v>394</v>
      </c>
      <c r="U1673" s="7" t="str">
        <f t="shared" si="2129"/>
        <v>Contractuel</v>
      </c>
      <c r="V1673" s="8">
        <v>45194</v>
      </c>
      <c r="W1673" s="8"/>
      <c r="X1673" s="8">
        <v>45194</v>
      </c>
      <c r="Y1673" s="8">
        <v>45559</v>
      </c>
      <c r="Z1673" s="8">
        <v>45194</v>
      </c>
      <c r="AA1673" s="7">
        <f t="shared" si="2130"/>
        <v>9</v>
      </c>
      <c r="AB1673" s="7">
        <f t="shared" si="2131"/>
        <v>2023</v>
      </c>
      <c r="AC1673" s="7">
        <f t="shared" si="2132"/>
        <v>2027</v>
      </c>
      <c r="AD1673" s="10" t="e">
        <f t="shared" ref="AD1673:AD1736" ca="1" si="2146">IF(#REF!="Non",(DAYS360(N1673,Q1673)/360),(DAYS360(N1673,TODAY())/360))</f>
        <v>#REF!</v>
      </c>
      <c r="AE1673" s="10" t="e">
        <f t="shared" ca="1" si="2134"/>
        <v>#REF!</v>
      </c>
      <c r="AF1673" s="8">
        <v>35916</v>
      </c>
      <c r="AG1673" s="11">
        <f t="shared" ca="1" si="2135"/>
        <v>26.865753424657534</v>
      </c>
      <c r="AH1673" s="10" t="str">
        <f t="shared" ca="1" si="2136"/>
        <v>&gt;25&lt; 35</v>
      </c>
      <c r="AI1673" s="12"/>
      <c r="AJ1673" s="13"/>
      <c r="AK1673" s="12" t="s">
        <v>6539</v>
      </c>
      <c r="AL1673" s="8">
        <v>42646</v>
      </c>
      <c r="AM1673" s="7" t="s">
        <v>108</v>
      </c>
      <c r="AN1673" s="7" t="s">
        <v>109</v>
      </c>
      <c r="AQ1673">
        <v>14</v>
      </c>
      <c r="AR1673" s="14">
        <v>2</v>
      </c>
      <c r="AS1673" s="15">
        <f t="shared" si="2137"/>
        <v>45924.5</v>
      </c>
      <c r="AT1673" s="14" t="s">
        <v>77</v>
      </c>
      <c r="AU1673" s="12">
        <v>900</v>
      </c>
      <c r="AV1673" s="17">
        <v>17</v>
      </c>
      <c r="AW1673" s="18" t="s">
        <v>201</v>
      </c>
      <c r="AX1673" s="19" t="s">
        <v>6540</v>
      </c>
      <c r="AY1673" s="17">
        <v>90</v>
      </c>
      <c r="AZ1673" s="14" t="s">
        <v>203</v>
      </c>
      <c r="BA1673" s="20" t="str">
        <f t="shared" si="2138"/>
        <v>17001000000331116090</v>
      </c>
      <c r="BB1673" s="31">
        <f t="shared" si="2139"/>
        <v>20</v>
      </c>
      <c r="BC1673" s="22" t="s">
        <v>5575</v>
      </c>
      <c r="BD1673" s="23" t="s">
        <v>115</v>
      </c>
      <c r="BF1673" s="8"/>
      <c r="BG1673" s="32">
        <v>94266559</v>
      </c>
      <c r="BH1673" s="32"/>
      <c r="BI1673" s="32"/>
      <c r="BK1673" s="14" t="str">
        <f t="shared" si="2125"/>
        <v>CADRE</v>
      </c>
      <c r="BL1673" s="14"/>
      <c r="BM1673" s="25"/>
      <c r="BN1673" s="26"/>
      <c r="BO1673" s="27"/>
      <c r="BP1673" s="26"/>
      <c r="BQ1673" s="28"/>
    </row>
    <row r="1674" spans="1:69" x14ac:dyDescent="0.25">
      <c r="A1674" t="str">
        <f>VLOOKUP(B1674,[2]RH!$B:$BV,72,0)</f>
        <v>si</v>
      </c>
      <c r="B1674" s="6">
        <v>1676</v>
      </c>
      <c r="C1674" s="7" t="s">
        <v>168</v>
      </c>
      <c r="D1674" s="7" t="s">
        <v>6541</v>
      </c>
      <c r="E1674" s="7" t="s">
        <v>67</v>
      </c>
      <c r="F1674" s="7" t="s">
        <v>118</v>
      </c>
      <c r="G1674" s="7" t="s">
        <v>220</v>
      </c>
      <c r="H1674" s="80" t="s">
        <v>225</v>
      </c>
      <c r="I1674" s="7" t="s">
        <v>614</v>
      </c>
      <c r="J1674" s="7" t="s">
        <v>281</v>
      </c>
      <c r="K1674" s="7" t="s">
        <v>146</v>
      </c>
      <c r="L1674" s="7" t="s">
        <v>90</v>
      </c>
      <c r="M1674" s="7" t="str">
        <f t="shared" si="2115"/>
        <v>Couturière</v>
      </c>
      <c r="N1674" s="8">
        <v>45197</v>
      </c>
      <c r="P1674" s="7">
        <f t="shared" ca="1" si="2100"/>
        <v>25</v>
      </c>
      <c r="Q1674" s="8"/>
      <c r="R1674" s="7"/>
      <c r="S1674" s="7"/>
      <c r="T1674" s="9" t="s">
        <v>156</v>
      </c>
      <c r="U1674" s="7" t="str">
        <f t="shared" si="2129"/>
        <v>Contractuel</v>
      </c>
      <c r="V1674" s="8">
        <v>45689</v>
      </c>
      <c r="W1674" s="8">
        <f>VLOOKUP(B1674,[1]BASE!$A:$Q,17,0)</f>
        <v>45747</v>
      </c>
      <c r="X1674" s="8"/>
      <c r="Y1674" s="8"/>
      <c r="Z1674" s="8">
        <v>45197</v>
      </c>
      <c r="AA1674" s="7">
        <f t="shared" si="2130"/>
        <v>9</v>
      </c>
      <c r="AB1674" s="7">
        <f t="shared" si="2131"/>
        <v>2023</v>
      </c>
      <c r="AC1674" s="7">
        <f t="shared" si="2132"/>
        <v>2027</v>
      </c>
      <c r="AD1674" s="10" t="e">
        <f t="shared" ref="AD1674:AD1737" ca="1" si="2147">IF(#REF!="Non",(DAYS360(N1674,Q1674)/360),(DAYS360(N1674,TODAY())/360))</f>
        <v>#REF!</v>
      </c>
      <c r="AE1674" s="10" t="e">
        <f t="shared" ca="1" si="2134"/>
        <v>#REF!</v>
      </c>
      <c r="AF1674" s="8">
        <v>29204</v>
      </c>
      <c r="AG1674" s="11">
        <f t="shared" ca="1" si="2135"/>
        <v>45.254794520547946</v>
      </c>
      <c r="AH1674" s="10" t="str">
        <f t="shared" ca="1" si="2136"/>
        <v>&gt;45&lt; 55</v>
      </c>
      <c r="AI1674" s="12">
        <v>17693360</v>
      </c>
      <c r="AJ1674" s="13" t="s">
        <v>150</v>
      </c>
      <c r="AK1674" s="12" t="s">
        <v>6542</v>
      </c>
      <c r="AL1674" s="8">
        <v>40534</v>
      </c>
      <c r="AM1674" s="7" t="s">
        <v>108</v>
      </c>
      <c r="AN1674" s="7" t="s">
        <v>76</v>
      </c>
      <c r="AO1674">
        <v>3</v>
      </c>
      <c r="AQ1674">
        <v>3</v>
      </c>
      <c r="AR1674" s="14">
        <v>2</v>
      </c>
      <c r="AS1674" s="15">
        <f t="shared" si="2137"/>
        <v>45927.5</v>
      </c>
      <c r="AT1674" s="14" t="s">
        <v>163</v>
      </c>
      <c r="AU1674" s="12">
        <v>3.5</v>
      </c>
      <c r="AV1674" s="17">
        <v>25</v>
      </c>
      <c r="AW1674" s="18" t="s">
        <v>1349</v>
      </c>
      <c r="AX1674" s="19" t="s">
        <v>6543</v>
      </c>
      <c r="AY1674" s="17" t="s">
        <v>106</v>
      </c>
      <c r="AZ1674" s="14" t="s">
        <v>276</v>
      </c>
      <c r="BA1674" s="20" t="str">
        <f t="shared" si="2138"/>
        <v>25033000000118403705</v>
      </c>
      <c r="BB1674" s="31">
        <f t="shared" si="2139"/>
        <v>20</v>
      </c>
      <c r="BC1674" s="22" t="s">
        <v>5810</v>
      </c>
      <c r="BD1674" s="23" t="s">
        <v>115</v>
      </c>
      <c r="BF1674" s="8">
        <v>45251</v>
      </c>
      <c r="BG1674" s="32">
        <v>52187881</v>
      </c>
      <c r="BH1674" s="32">
        <v>52187503</v>
      </c>
      <c r="BI1674" s="32"/>
      <c r="BJ1674" t="s">
        <v>714</v>
      </c>
      <c r="BK1674" s="14" t="str">
        <f>IF(K1674="CADRE","CADRE",CONCATENATE(J1674,"-",H1674))</f>
        <v>B-P6 AV</v>
      </c>
      <c r="BL1674" s="14" t="s">
        <v>595</v>
      </c>
      <c r="BM1674" s="25"/>
      <c r="BN1674" s="26" t="str">
        <f>BA1674</f>
        <v>25033000000118403705</v>
      </c>
      <c r="BO1674" s="27" t="str">
        <f>D1674</f>
        <v>HARRAGHI LATIFA</v>
      </c>
      <c r="BP1674" s="26">
        <f>B1674</f>
        <v>1676</v>
      </c>
      <c r="BQ1674" s="28"/>
    </row>
    <row r="1675" spans="1:69" x14ac:dyDescent="0.25">
      <c r="A1675" t="str">
        <f>VLOOKUP(B1675,[2]RH!$B:$BV,72,0)</f>
        <v>Non-Actif</v>
      </c>
      <c r="B1675" s="6">
        <v>1677</v>
      </c>
      <c r="C1675" s="7" t="s">
        <v>168</v>
      </c>
      <c r="D1675" s="7" t="s">
        <v>6544</v>
      </c>
      <c r="E1675" s="7" t="s">
        <v>67</v>
      </c>
      <c r="F1675" s="7" t="s">
        <v>118</v>
      </c>
      <c r="G1675" s="7" t="s">
        <v>220</v>
      </c>
      <c r="H1675" s="80" t="s">
        <v>225</v>
      </c>
      <c r="I1675" s="7" t="s">
        <v>614</v>
      </c>
      <c r="J1675" s="7" t="s">
        <v>281</v>
      </c>
      <c r="K1675" s="7" t="s">
        <v>146</v>
      </c>
      <c r="L1675" s="7" t="s">
        <v>90</v>
      </c>
      <c r="M1675" s="7" t="str">
        <f t="shared" si="2115"/>
        <v>Couturière</v>
      </c>
      <c r="N1675" s="8">
        <v>45197</v>
      </c>
      <c r="P1675" s="7">
        <f t="shared" ca="1" si="2100"/>
        <v>-340</v>
      </c>
      <c r="Q1675" s="8">
        <v>45383</v>
      </c>
      <c r="R1675" s="7" t="s">
        <v>290</v>
      </c>
      <c r="S1675" s="7"/>
      <c r="T1675" s="9" t="s">
        <v>156</v>
      </c>
      <c r="U1675" s="7" t="str">
        <f t="shared" si="2129"/>
        <v>Contractuel</v>
      </c>
      <c r="V1675" s="8">
        <v>45323</v>
      </c>
      <c r="W1675" s="8">
        <v>45382</v>
      </c>
      <c r="X1675" s="8"/>
      <c r="Y1675" s="8"/>
      <c r="Z1675" s="8">
        <v>45197</v>
      </c>
      <c r="AA1675" s="7">
        <f t="shared" si="2130"/>
        <v>9</v>
      </c>
      <c r="AB1675" s="7">
        <f t="shared" si="2131"/>
        <v>2023</v>
      </c>
      <c r="AC1675" s="7">
        <f t="shared" si="2132"/>
        <v>2027</v>
      </c>
      <c r="AD1675" s="10" t="e">
        <f t="shared" ref="AD1675:AD1738" ca="1" si="2148">IF(#REF!="Non",(DAYS360(N1675,Q1675)/360),(DAYS360(N1675,TODAY())/360))</f>
        <v>#REF!</v>
      </c>
      <c r="AE1675" s="10" t="e">
        <f t="shared" ca="1" si="2134"/>
        <v>#REF!</v>
      </c>
      <c r="AF1675" s="8">
        <v>35047</v>
      </c>
      <c r="AG1675" s="11">
        <f t="shared" ca="1" si="2135"/>
        <v>29.246575342465754</v>
      </c>
      <c r="AH1675" s="10" t="str">
        <f t="shared" ca="1" si="2136"/>
        <v>&gt;25&lt; 35</v>
      </c>
      <c r="AI1675" s="12">
        <v>17349946</v>
      </c>
      <c r="AJ1675" s="13" t="s">
        <v>170</v>
      </c>
      <c r="AK1675" s="12" t="s">
        <v>6545</v>
      </c>
      <c r="AL1675" s="8">
        <v>41066</v>
      </c>
      <c r="AM1675" s="7" t="s">
        <v>108</v>
      </c>
      <c r="AN1675" s="7" t="s">
        <v>76</v>
      </c>
      <c r="AQ1675" s="14">
        <v>3</v>
      </c>
      <c r="AR1675" s="14">
        <v>1</v>
      </c>
      <c r="AS1675" s="15">
        <f t="shared" si="2137"/>
        <v>45562.25</v>
      </c>
      <c r="AT1675" s="14" t="s">
        <v>163</v>
      </c>
      <c r="AU1675" s="12">
        <v>3.5</v>
      </c>
      <c r="AV1675" s="17">
        <v>17</v>
      </c>
      <c r="AW1675" s="18" t="s">
        <v>201</v>
      </c>
      <c r="AX1675" s="19" t="s">
        <v>6546</v>
      </c>
      <c r="AY1675" s="17">
        <v>76</v>
      </c>
      <c r="AZ1675" s="14" t="s">
        <v>203</v>
      </c>
      <c r="BA1675" s="20" t="str">
        <f t="shared" si="2138"/>
        <v>17001000000286111776</v>
      </c>
      <c r="BB1675" s="31">
        <f t="shared" si="2139"/>
        <v>20</v>
      </c>
      <c r="BC1675" s="22" t="s">
        <v>5810</v>
      </c>
      <c r="BD1675" s="23" t="s">
        <v>115</v>
      </c>
      <c r="BF1675" s="8"/>
      <c r="BG1675" s="32">
        <v>53538637</v>
      </c>
      <c r="BH1675" s="32"/>
      <c r="BI1675" s="32"/>
      <c r="BJ1675" t="s">
        <v>714</v>
      </c>
      <c r="BK1675" s="14" t="str">
        <f t="shared" si="2125"/>
        <v>B-P6 AV</v>
      </c>
      <c r="BL1675" s="14" t="s">
        <v>595</v>
      </c>
      <c r="BM1675" s="25"/>
      <c r="BN1675" s="26" t="str">
        <f>BA1675</f>
        <v>17001000000286111776</v>
      </c>
      <c r="BO1675" s="27" t="str">
        <f>D1675</f>
        <v>HABIBI MAROUA</v>
      </c>
      <c r="BP1675" s="26">
        <f>B1675</f>
        <v>1677</v>
      </c>
      <c r="BQ1675" s="28"/>
    </row>
    <row r="1676" spans="1:69" x14ac:dyDescent="0.25">
      <c r="A1676" t="str">
        <f>VLOOKUP(B1676,[2]RH!$B:$BV,72,0)</f>
        <v>si</v>
      </c>
      <c r="B1676" s="6">
        <v>1678</v>
      </c>
      <c r="C1676" s="7" t="s">
        <v>168</v>
      </c>
      <c r="D1676" s="7" t="s">
        <v>6547</v>
      </c>
      <c r="E1676" s="7" t="s">
        <v>67</v>
      </c>
      <c r="F1676" s="7" t="s">
        <v>118</v>
      </c>
      <c r="G1676" s="7" t="s">
        <v>220</v>
      </c>
      <c r="H1676" s="80" t="s">
        <v>225</v>
      </c>
      <c r="I1676" s="7" t="s">
        <v>614</v>
      </c>
      <c r="J1676" s="7" t="s">
        <v>281</v>
      </c>
      <c r="K1676" s="7" t="s">
        <v>146</v>
      </c>
      <c r="L1676" s="7" t="s">
        <v>90</v>
      </c>
      <c r="M1676" s="7" t="str">
        <f t="shared" si="2115"/>
        <v>Couturière</v>
      </c>
      <c r="N1676" s="8">
        <v>45201</v>
      </c>
      <c r="P1676" s="7">
        <f t="shared" ca="1" si="2100"/>
        <v>25</v>
      </c>
      <c r="Q1676" s="8"/>
      <c r="R1676" s="7"/>
      <c r="S1676" s="7"/>
      <c r="T1676" s="9" t="s">
        <v>156</v>
      </c>
      <c r="U1676" s="7" t="str">
        <f t="shared" si="2129"/>
        <v>Contractuel</v>
      </c>
      <c r="V1676" s="8">
        <v>45689</v>
      </c>
      <c r="W1676" s="8">
        <f>VLOOKUP(B1676,[1]BASE!$A:$Q,17,0)</f>
        <v>45747</v>
      </c>
      <c r="X1676" s="8"/>
      <c r="Y1676" s="8"/>
      <c r="Z1676" s="8">
        <v>45201</v>
      </c>
      <c r="AA1676" s="7">
        <f t="shared" si="2130"/>
        <v>10</v>
      </c>
      <c r="AB1676" s="7">
        <f t="shared" si="2131"/>
        <v>2023</v>
      </c>
      <c r="AC1676" s="7">
        <f t="shared" si="2132"/>
        <v>2027</v>
      </c>
      <c r="AD1676" s="10" t="e">
        <f t="shared" ref="AD1676:AD1739" ca="1" si="2149">IF(#REF!="Non",(DAYS360(N1676,Q1676)/360),(DAYS360(N1676,TODAY())/360))</f>
        <v>#REF!</v>
      </c>
      <c r="AE1676" s="10" t="e">
        <f t="shared" ca="1" si="2134"/>
        <v>#REF!</v>
      </c>
      <c r="AF1676" s="8">
        <v>33603</v>
      </c>
      <c r="AG1676" s="11">
        <f t="shared" ca="1" si="2135"/>
        <v>33.202739726027396</v>
      </c>
      <c r="AH1676" s="10" t="str">
        <f t="shared" ca="1" si="2136"/>
        <v>&gt;25&lt; 35</v>
      </c>
      <c r="AI1676" s="12">
        <v>17695677</v>
      </c>
      <c r="AJ1676" s="40" t="s">
        <v>213</v>
      </c>
      <c r="AK1676" s="12" t="s">
        <v>6548</v>
      </c>
      <c r="AL1676" s="8">
        <v>42250</v>
      </c>
      <c r="AM1676" s="7" t="s">
        <v>108</v>
      </c>
      <c r="AN1676" s="7" t="s">
        <v>76</v>
      </c>
      <c r="AO1676">
        <v>1</v>
      </c>
      <c r="AQ1676">
        <v>3</v>
      </c>
      <c r="AR1676" s="14">
        <v>2</v>
      </c>
      <c r="AS1676" s="15">
        <f t="shared" si="2137"/>
        <v>45931.5</v>
      </c>
      <c r="AT1676" s="14" t="s">
        <v>163</v>
      </c>
      <c r="AU1676" s="12">
        <v>3.5</v>
      </c>
      <c r="AV1676" s="17">
        <v>17</v>
      </c>
      <c r="AW1676" s="18" t="s">
        <v>201</v>
      </c>
      <c r="AX1676" s="19" t="s">
        <v>6549</v>
      </c>
      <c r="AY1676" s="17">
        <v>96</v>
      </c>
      <c r="AZ1676" s="14" t="s">
        <v>203</v>
      </c>
      <c r="BA1676" s="20" t="str">
        <f t="shared" si="2138"/>
        <v>17001000000331494196</v>
      </c>
      <c r="BB1676" s="31">
        <f t="shared" si="2139"/>
        <v>20</v>
      </c>
      <c r="BC1676" s="22" t="s">
        <v>6550</v>
      </c>
      <c r="BD1676" s="23" t="s">
        <v>341</v>
      </c>
      <c r="BF1676" s="8">
        <v>45251</v>
      </c>
      <c r="BG1676" s="32">
        <v>93928441</v>
      </c>
      <c r="BH1676" s="32"/>
      <c r="BI1676" s="32"/>
      <c r="BJ1676" t="s">
        <v>486</v>
      </c>
      <c r="BK1676" s="14" t="str">
        <f>IF(K1676="CADRE","CADRE",CONCATENATE(J1676,"-",H1676))</f>
        <v>B-P6 AV</v>
      </c>
      <c r="BL1676" s="14" t="s">
        <v>595</v>
      </c>
      <c r="BM1676" s="25"/>
      <c r="BN1676" s="26"/>
      <c r="BO1676" s="27"/>
      <c r="BP1676" s="26"/>
      <c r="BQ1676" s="28"/>
    </row>
    <row r="1677" spans="1:69" x14ac:dyDescent="0.25">
      <c r="A1677" t="str">
        <f>VLOOKUP(B1677,[2]RH!$B:$BV,72,0)</f>
        <v>si</v>
      </c>
      <c r="B1677" s="6">
        <v>1679</v>
      </c>
      <c r="C1677" s="7" t="s">
        <v>168</v>
      </c>
      <c r="D1677" s="7" t="s">
        <v>6551</v>
      </c>
      <c r="E1677" s="7" t="s">
        <v>67</v>
      </c>
      <c r="F1677" s="7" t="s">
        <v>118</v>
      </c>
      <c r="G1677" s="7" t="s">
        <v>220</v>
      </c>
      <c r="H1677" s="7" t="s">
        <v>562</v>
      </c>
      <c r="I1677" s="7" t="s">
        <v>1477</v>
      </c>
      <c r="J1677" s="7" t="s">
        <v>190</v>
      </c>
      <c r="K1677" s="7" t="s">
        <v>146</v>
      </c>
      <c r="L1677" s="7" t="s">
        <v>90</v>
      </c>
      <c r="M1677" s="7" t="str">
        <f t="shared" si="2115"/>
        <v>Couturière</v>
      </c>
      <c r="N1677" s="8">
        <v>45204</v>
      </c>
      <c r="P1677" s="7">
        <f t="shared" ca="1" si="2100"/>
        <v>25</v>
      </c>
      <c r="Q1677" s="8"/>
      <c r="R1677" s="7"/>
      <c r="S1677" s="7"/>
      <c r="T1677" s="9" t="s">
        <v>156</v>
      </c>
      <c r="U1677" s="7" t="str">
        <f t="shared" si="2129"/>
        <v>Contractuel</v>
      </c>
      <c r="V1677" s="8">
        <v>45689</v>
      </c>
      <c r="W1677" s="8">
        <f>VLOOKUP(B1677,[1]BASE!$A:$Q,17,0)</f>
        <v>45747</v>
      </c>
      <c r="X1677" s="8"/>
      <c r="Y1677" s="8"/>
      <c r="Z1677" s="8">
        <v>45204</v>
      </c>
      <c r="AA1677" s="7">
        <f t="shared" si="2130"/>
        <v>10</v>
      </c>
      <c r="AB1677" s="7">
        <f t="shared" si="2131"/>
        <v>2023</v>
      </c>
      <c r="AC1677" s="7">
        <f t="shared" si="2132"/>
        <v>2027</v>
      </c>
      <c r="AD1677" s="10" t="e">
        <f t="shared" ref="AD1677:AD1740" ca="1" si="2150">IF(#REF!="Non",(DAYS360(N1677,Q1677)/360),(DAYS360(N1677,TODAY())/360))</f>
        <v>#REF!</v>
      </c>
      <c r="AE1677" s="10" t="e">
        <f t="shared" ca="1" si="2134"/>
        <v>#REF!</v>
      </c>
      <c r="AF1677" s="8">
        <v>32755</v>
      </c>
      <c r="AG1677" s="11">
        <f t="shared" ca="1" si="2135"/>
        <v>35.526027397260272</v>
      </c>
      <c r="AH1677" s="10" t="str">
        <f t="shared" ca="1" si="2136"/>
        <v>&gt;35&lt; 45</v>
      </c>
      <c r="AI1677" s="12">
        <v>16625156</v>
      </c>
      <c r="AJ1677" s="13" t="s">
        <v>79</v>
      </c>
      <c r="AK1677" s="12" t="s">
        <v>6552</v>
      </c>
      <c r="AL1677" s="8">
        <v>44252</v>
      </c>
      <c r="AM1677" s="7" t="s">
        <v>108</v>
      </c>
      <c r="AN1677" s="7" t="s">
        <v>76</v>
      </c>
      <c r="AO1677">
        <v>2</v>
      </c>
      <c r="AQ1677">
        <v>3</v>
      </c>
      <c r="AR1677" s="14">
        <v>2</v>
      </c>
      <c r="AS1677" s="15">
        <f t="shared" si="2137"/>
        <v>45934.5</v>
      </c>
      <c r="AT1677" s="14" t="s">
        <v>163</v>
      </c>
      <c r="AU1677" s="12">
        <v>3.5</v>
      </c>
      <c r="AV1677" s="17">
        <v>17</v>
      </c>
      <c r="AW1677" s="18" t="s">
        <v>201</v>
      </c>
      <c r="AX1677" s="19" t="s">
        <v>6553</v>
      </c>
      <c r="AY1677" s="17">
        <v>17</v>
      </c>
      <c r="AZ1677" s="14" t="s">
        <v>203</v>
      </c>
      <c r="BA1677" s="20" t="str">
        <f t="shared" si="2138"/>
        <v>17001000000321871117</v>
      </c>
      <c r="BB1677" s="31">
        <f t="shared" si="2139"/>
        <v>20</v>
      </c>
      <c r="BC1677" s="22" t="s">
        <v>1120</v>
      </c>
      <c r="BD1677" s="23" t="s">
        <v>341</v>
      </c>
      <c r="BF1677" s="8">
        <v>45218</v>
      </c>
      <c r="BG1677" s="32">
        <v>94386355</v>
      </c>
      <c r="BH1677" s="32">
        <v>92257702</v>
      </c>
      <c r="BI1677" s="32"/>
      <c r="BJ1677" t="s">
        <v>4109</v>
      </c>
      <c r="BK1677" s="14" t="str">
        <f t="shared" si="2125"/>
        <v>A-P6 AR</v>
      </c>
      <c r="BL1677" s="14" t="s">
        <v>595</v>
      </c>
      <c r="BM1677" s="25"/>
      <c r="BN1677" s="26"/>
      <c r="BO1677" s="27"/>
      <c r="BP1677" s="26"/>
      <c r="BQ1677" s="28"/>
    </row>
    <row r="1678" spans="1:69" x14ac:dyDescent="0.25">
      <c r="A1678" t="str">
        <f>VLOOKUP(B1678,[2]RH!$B:$BV,72,0)</f>
        <v>si</v>
      </c>
      <c r="B1678" s="6">
        <v>1680</v>
      </c>
      <c r="C1678" s="7" t="s">
        <v>168</v>
      </c>
      <c r="D1678" s="7" t="s">
        <v>6554</v>
      </c>
      <c r="E1678" s="7" t="s">
        <v>67</v>
      </c>
      <c r="F1678" s="7" t="s">
        <v>118</v>
      </c>
      <c r="G1678" s="7" t="s">
        <v>220</v>
      </c>
      <c r="H1678" s="7" t="s">
        <v>562</v>
      </c>
      <c r="I1678" s="7" t="s">
        <v>1477</v>
      </c>
      <c r="J1678" s="7" t="s">
        <v>190</v>
      </c>
      <c r="K1678" s="7" t="s">
        <v>146</v>
      </c>
      <c r="L1678" s="7" t="s">
        <v>90</v>
      </c>
      <c r="M1678" s="7" t="str">
        <f t="shared" si="2115"/>
        <v>Couturière</v>
      </c>
      <c r="N1678" s="8">
        <v>45204</v>
      </c>
      <c r="P1678" s="7">
        <f t="shared" ca="1" si="2100"/>
        <v>25</v>
      </c>
      <c r="Q1678" s="8"/>
      <c r="R1678" s="7"/>
      <c r="S1678" s="7"/>
      <c r="T1678" s="9" t="s">
        <v>156</v>
      </c>
      <c r="U1678" s="7" t="str">
        <f t="shared" si="2129"/>
        <v>Contractuel</v>
      </c>
      <c r="V1678" s="8">
        <v>45689</v>
      </c>
      <c r="W1678" s="8">
        <f>VLOOKUP(B1678,[1]BASE!$A:$Q,17,0)</f>
        <v>45747</v>
      </c>
      <c r="X1678" s="8"/>
      <c r="Y1678" s="8"/>
      <c r="Z1678" s="8">
        <v>45204</v>
      </c>
      <c r="AA1678" s="7">
        <f t="shared" si="2130"/>
        <v>10</v>
      </c>
      <c r="AB1678" s="7">
        <f t="shared" si="2131"/>
        <v>2023</v>
      </c>
      <c r="AC1678" s="7">
        <f t="shared" si="2132"/>
        <v>2027</v>
      </c>
      <c r="AD1678" s="10" t="e">
        <f t="shared" ref="AD1678:AD1741" ca="1" si="2151">IF(#REF!="Non",(DAYS360(N1678,Q1678)/360),(DAYS360(N1678,TODAY())/360))</f>
        <v>#REF!</v>
      </c>
      <c r="AE1678" s="10" t="e">
        <f t="shared" ca="1" si="2134"/>
        <v>#REF!</v>
      </c>
      <c r="AF1678" s="8">
        <v>36033</v>
      </c>
      <c r="AG1678" s="11">
        <f t="shared" ca="1" si="2135"/>
        <v>26.545205479452054</v>
      </c>
      <c r="AH1678" s="10" t="str">
        <f t="shared" ca="1" si="2136"/>
        <v>&gt;25&lt; 35</v>
      </c>
      <c r="AI1678" s="12">
        <v>17460238</v>
      </c>
      <c r="AJ1678" s="13" t="s">
        <v>73</v>
      </c>
      <c r="AK1678" s="12" t="s">
        <v>6555</v>
      </c>
      <c r="AL1678" s="8">
        <v>42268</v>
      </c>
      <c r="AM1678" s="7" t="s">
        <v>108</v>
      </c>
      <c r="AN1678" s="7" t="s">
        <v>109</v>
      </c>
      <c r="AQ1678">
        <v>3</v>
      </c>
      <c r="AR1678" s="14">
        <v>2</v>
      </c>
      <c r="AS1678" s="15">
        <f t="shared" si="2137"/>
        <v>45934.5</v>
      </c>
      <c r="AT1678" s="14" t="s">
        <v>163</v>
      </c>
      <c r="AU1678" s="12">
        <v>3.5</v>
      </c>
      <c r="AV1678" s="17">
        <v>12</v>
      </c>
      <c r="AW1678" s="18">
        <v>40600</v>
      </c>
      <c r="AX1678" s="19" t="s">
        <v>1725</v>
      </c>
      <c r="AY1678" s="17">
        <v>66</v>
      </c>
      <c r="AZ1678" s="14" t="s">
        <v>195</v>
      </c>
      <c r="BA1678" s="20" t="str">
        <f t="shared" si="2138"/>
        <v>12406000013310488666</v>
      </c>
      <c r="BB1678" s="31">
        <f t="shared" si="2139"/>
        <v>20</v>
      </c>
      <c r="BC1678" s="22" t="s">
        <v>5810</v>
      </c>
      <c r="BD1678" s="23" t="s">
        <v>115</v>
      </c>
      <c r="BF1678" s="8"/>
      <c r="BG1678" s="32">
        <v>51320870</v>
      </c>
      <c r="BH1678" s="32"/>
      <c r="BI1678" s="32"/>
      <c r="BJ1678" t="s">
        <v>714</v>
      </c>
      <c r="BK1678" s="14" t="str">
        <f t="shared" si="2125"/>
        <v>A-P6 AR</v>
      </c>
      <c r="BL1678" s="14" t="s">
        <v>288</v>
      </c>
      <c r="BM1678" s="25"/>
      <c r="BN1678" s="26"/>
      <c r="BO1678" s="27"/>
      <c r="BP1678" s="26"/>
      <c r="BQ1678" s="28"/>
    </row>
    <row r="1679" spans="1:69" x14ac:dyDescent="0.25">
      <c r="A1679" t="str">
        <f>VLOOKUP(B1679,[2]RH!$B:$BV,72,0)</f>
        <v>si</v>
      </c>
      <c r="B1679" s="6">
        <v>1681</v>
      </c>
      <c r="C1679" s="7" t="s">
        <v>100</v>
      </c>
      <c r="D1679" s="7" t="s">
        <v>446</v>
      </c>
      <c r="E1679" s="7" t="s">
        <v>67</v>
      </c>
      <c r="F1679" s="7" t="s">
        <v>118</v>
      </c>
      <c r="G1679" s="7" t="s">
        <v>220</v>
      </c>
      <c r="H1679" s="80" t="s">
        <v>225</v>
      </c>
      <c r="I1679" s="7" t="s">
        <v>589</v>
      </c>
      <c r="J1679" s="7" t="s">
        <v>190</v>
      </c>
      <c r="K1679" s="7" t="s">
        <v>146</v>
      </c>
      <c r="L1679" s="7" t="s">
        <v>90</v>
      </c>
      <c r="M1679" s="7" t="str">
        <f t="shared" si="2115"/>
        <v>Couturière</v>
      </c>
      <c r="N1679" s="8">
        <v>45204</v>
      </c>
      <c r="P1679" s="7">
        <f t="shared" ca="1" si="2100"/>
        <v>25</v>
      </c>
      <c r="Q1679" s="8"/>
      <c r="R1679" s="7"/>
      <c r="S1679" s="7"/>
      <c r="T1679" s="9" t="s">
        <v>156</v>
      </c>
      <c r="U1679" s="7" t="str">
        <f t="shared" si="2129"/>
        <v>Contractuel</v>
      </c>
      <c r="V1679" s="8">
        <v>45689</v>
      </c>
      <c r="W1679" s="8">
        <f>VLOOKUP(B1679,[1]BASE!$A:$Q,17,0)</f>
        <v>45747</v>
      </c>
      <c r="X1679" s="8"/>
      <c r="Y1679" s="8"/>
      <c r="Z1679" s="8">
        <v>45204</v>
      </c>
      <c r="AA1679" s="7">
        <f t="shared" si="2130"/>
        <v>10</v>
      </c>
      <c r="AB1679" s="7">
        <f t="shared" si="2131"/>
        <v>2023</v>
      </c>
      <c r="AC1679" s="7">
        <f t="shared" si="2132"/>
        <v>2027</v>
      </c>
      <c r="AD1679" s="10" t="e">
        <f t="shared" ref="AD1679:AD1742" ca="1" si="2152">IF(#REF!="Non",(DAYS360(N1679,Q1679)/360),(DAYS360(N1679,TODAY())/360))</f>
        <v>#REF!</v>
      </c>
      <c r="AE1679" s="10" t="e">
        <f t="shared" ca="1" si="2134"/>
        <v>#REF!</v>
      </c>
      <c r="AF1679" s="8">
        <v>32936</v>
      </c>
      <c r="AG1679" s="11">
        <f t="shared" ca="1" si="2135"/>
        <v>35.030136986301372</v>
      </c>
      <c r="AH1679" s="10" t="str">
        <f t="shared" ca="1" si="2136"/>
        <v>&gt;35&lt; 45</v>
      </c>
      <c r="AI1679" s="12">
        <v>16626591</v>
      </c>
      <c r="AJ1679" s="13" t="s">
        <v>170</v>
      </c>
      <c r="AK1679" s="12" t="s">
        <v>6556</v>
      </c>
      <c r="AL1679" s="8">
        <v>44971</v>
      </c>
      <c r="AM1679" s="7" t="s">
        <v>108</v>
      </c>
      <c r="AN1679" s="7" t="s">
        <v>109</v>
      </c>
      <c r="AQ1679">
        <v>3</v>
      </c>
      <c r="AR1679" s="14">
        <v>2</v>
      </c>
      <c r="AS1679" s="15">
        <f t="shared" si="2137"/>
        <v>45934.5</v>
      </c>
      <c r="AT1679" s="14" t="s">
        <v>163</v>
      </c>
      <c r="AU1679" s="12">
        <v>3.5</v>
      </c>
      <c r="AV1679" s="17">
        <v>12</v>
      </c>
      <c r="AW1679" s="18">
        <v>40600</v>
      </c>
      <c r="AX1679" s="19" t="s">
        <v>6557</v>
      </c>
      <c r="AY1679" s="17" t="s">
        <v>120</v>
      </c>
      <c r="AZ1679" s="14" t="s">
        <v>195</v>
      </c>
      <c r="BA1679" s="20" t="str">
        <f t="shared" si="2138"/>
        <v>12406000000245744906</v>
      </c>
      <c r="BB1679" s="31">
        <f t="shared" si="2139"/>
        <v>20</v>
      </c>
      <c r="BC1679" s="22" t="s">
        <v>5810</v>
      </c>
      <c r="BD1679" s="23" t="s">
        <v>115</v>
      </c>
      <c r="BF1679" s="8"/>
      <c r="BG1679" s="32">
        <v>42131220</v>
      </c>
      <c r="BH1679" s="32"/>
      <c r="BI1679" s="32"/>
      <c r="BJ1679" t="s">
        <v>714</v>
      </c>
      <c r="BK1679" s="14" t="str">
        <f t="shared" si="2125"/>
        <v>A-P6 AV</v>
      </c>
      <c r="BL1679" s="14" t="s">
        <v>595</v>
      </c>
      <c r="BM1679" s="25"/>
      <c r="BN1679" s="26"/>
      <c r="BO1679" s="27"/>
      <c r="BP1679" s="26"/>
      <c r="BQ1679" s="28"/>
    </row>
    <row r="1680" spans="1:69" x14ac:dyDescent="0.25">
      <c r="A1680" t="str">
        <f>VLOOKUP(B1680,[2]RH!$B:$BV,72,0)</f>
        <v>Non-Actif</v>
      </c>
      <c r="B1680" s="6">
        <v>1682</v>
      </c>
      <c r="C1680" s="7" t="s">
        <v>168</v>
      </c>
      <c r="D1680" s="7" t="s">
        <v>4285</v>
      </c>
      <c r="E1680" s="7" t="s">
        <v>67</v>
      </c>
      <c r="F1680" s="7" t="s">
        <v>118</v>
      </c>
      <c r="G1680" s="7" t="s">
        <v>220</v>
      </c>
      <c r="H1680" s="7" t="s">
        <v>562</v>
      </c>
      <c r="I1680" s="7" t="s">
        <v>1477</v>
      </c>
      <c r="J1680" s="7" t="s">
        <v>190</v>
      </c>
      <c r="K1680" s="7" t="s">
        <v>146</v>
      </c>
      <c r="L1680" s="7" t="s">
        <v>90</v>
      </c>
      <c r="M1680" s="7" t="str">
        <f t="shared" si="2115"/>
        <v>Couturière</v>
      </c>
      <c r="N1680" s="8">
        <v>45204</v>
      </c>
      <c r="P1680" s="7">
        <f t="shared" ca="1" si="2100"/>
        <v>-218</v>
      </c>
      <c r="Q1680" s="8">
        <v>45505</v>
      </c>
      <c r="R1680" s="7" t="s">
        <v>6558</v>
      </c>
      <c r="S1680" s="7"/>
      <c r="T1680" s="9" t="s">
        <v>156</v>
      </c>
      <c r="U1680" s="7" t="str">
        <f t="shared" si="2129"/>
        <v>Contractuel</v>
      </c>
      <c r="V1680" s="8">
        <v>45444</v>
      </c>
      <c r="W1680" s="8">
        <v>45504</v>
      </c>
      <c r="X1680" s="8"/>
      <c r="Y1680" s="8"/>
      <c r="Z1680" s="8">
        <v>45204</v>
      </c>
      <c r="AA1680" s="7">
        <f t="shared" si="2130"/>
        <v>10</v>
      </c>
      <c r="AB1680" s="7">
        <f t="shared" si="2131"/>
        <v>2023</v>
      </c>
      <c r="AC1680" s="7">
        <f t="shared" si="2132"/>
        <v>2027</v>
      </c>
      <c r="AD1680" s="10" t="e">
        <f t="shared" ref="AD1680:AD1743" ca="1" si="2153">IF(#REF!="Non",(DAYS360(N1680,Q1680)/360),(DAYS360(N1680,TODAY())/360))</f>
        <v>#REF!</v>
      </c>
      <c r="AE1680" s="10" t="e">
        <f t="shared" ca="1" si="2134"/>
        <v>#REF!</v>
      </c>
      <c r="AF1680" s="8">
        <v>32861</v>
      </c>
      <c r="AG1680" s="11">
        <f t="shared" ca="1" si="2135"/>
        <v>35.235616438356168</v>
      </c>
      <c r="AH1680" s="10" t="str">
        <f t="shared" ca="1" si="2136"/>
        <v>&gt;35&lt; 45</v>
      </c>
      <c r="AI1680" s="12">
        <v>12863462</v>
      </c>
      <c r="AJ1680" s="13" t="s">
        <v>79</v>
      </c>
      <c r="AK1680" s="12" t="s">
        <v>4287</v>
      </c>
      <c r="AL1680" s="8">
        <v>43211</v>
      </c>
      <c r="AM1680" s="7" t="s">
        <v>108</v>
      </c>
      <c r="AN1680" s="7" t="s">
        <v>76</v>
      </c>
      <c r="AO1680">
        <v>2</v>
      </c>
      <c r="AQ1680">
        <v>3</v>
      </c>
      <c r="AR1680" s="14">
        <v>1</v>
      </c>
      <c r="AS1680" s="15">
        <f t="shared" si="2137"/>
        <v>45569.25</v>
      </c>
      <c r="AT1680" s="14" t="s">
        <v>163</v>
      </c>
      <c r="AU1680" s="12">
        <v>3.5</v>
      </c>
      <c r="AV1680" s="17">
        <v>17</v>
      </c>
      <c r="AW1680" s="18">
        <v>20600</v>
      </c>
      <c r="AX1680" s="19" t="s">
        <v>4288</v>
      </c>
      <c r="AY1680" s="17">
        <v>14</v>
      </c>
      <c r="AZ1680" s="14" t="s">
        <v>203</v>
      </c>
      <c r="BA1680" s="20" t="str">
        <f t="shared" si="2138"/>
        <v>17206000000131569814</v>
      </c>
      <c r="BB1680" s="31">
        <f t="shared" si="2139"/>
        <v>20</v>
      </c>
      <c r="BC1680" s="22" t="s">
        <v>6559</v>
      </c>
      <c r="BD1680" s="23" t="s">
        <v>85</v>
      </c>
      <c r="BF1680" s="8">
        <v>45218</v>
      </c>
      <c r="BG1680" s="32">
        <v>92554103</v>
      </c>
      <c r="BH1680" s="32"/>
      <c r="BI1680" s="32"/>
      <c r="BJ1680" t="s">
        <v>250</v>
      </c>
      <c r="BK1680" s="14" t="str">
        <f t="shared" si="2125"/>
        <v>A-P6 AR</v>
      </c>
      <c r="BL1680" s="14" t="s">
        <v>595</v>
      </c>
      <c r="BM1680" s="25"/>
      <c r="BN1680" s="26"/>
      <c r="BO1680" s="27"/>
      <c r="BP1680" s="26"/>
      <c r="BQ1680" s="28"/>
    </row>
    <row r="1681" spans="1:69" x14ac:dyDescent="0.25">
      <c r="A1681" t="str">
        <f>VLOOKUP(B1681,[2]RH!$B:$BV,72,0)</f>
        <v>si</v>
      </c>
      <c r="B1681" s="6">
        <v>1683</v>
      </c>
      <c r="C1681" s="7" t="s">
        <v>168</v>
      </c>
      <c r="D1681" s="7" t="s">
        <v>6560</v>
      </c>
      <c r="E1681" s="7" t="s">
        <v>67</v>
      </c>
      <c r="F1681" s="7" t="s">
        <v>118</v>
      </c>
      <c r="G1681" s="7" t="s">
        <v>220</v>
      </c>
      <c r="H1681" s="7" t="s">
        <v>562</v>
      </c>
      <c r="I1681" s="7" t="s">
        <v>1477</v>
      </c>
      <c r="J1681" s="7" t="s">
        <v>190</v>
      </c>
      <c r="K1681" s="7" t="s">
        <v>146</v>
      </c>
      <c r="L1681" s="7" t="s">
        <v>90</v>
      </c>
      <c r="M1681" s="7" t="str">
        <f t="shared" si="2115"/>
        <v>Couturière</v>
      </c>
      <c r="N1681" s="8">
        <v>45204</v>
      </c>
      <c r="P1681" s="7">
        <f t="shared" ca="1" si="2100"/>
        <v>25</v>
      </c>
      <c r="Q1681" s="8"/>
      <c r="R1681" s="7"/>
      <c r="S1681" s="7"/>
      <c r="T1681" s="9" t="s">
        <v>156</v>
      </c>
      <c r="U1681" s="7" t="str">
        <f t="shared" si="2129"/>
        <v>Contractuel</v>
      </c>
      <c r="V1681" s="8">
        <v>45689</v>
      </c>
      <c r="W1681" s="8">
        <f>VLOOKUP(B1681,[1]BASE!$A:$Q,17,0)</f>
        <v>45747</v>
      </c>
      <c r="X1681" s="8"/>
      <c r="Y1681" s="8"/>
      <c r="Z1681" s="8">
        <v>45204</v>
      </c>
      <c r="AA1681" s="7">
        <f t="shared" si="2130"/>
        <v>10</v>
      </c>
      <c r="AB1681" s="7">
        <f t="shared" si="2131"/>
        <v>2023</v>
      </c>
      <c r="AC1681" s="7">
        <f t="shared" si="2132"/>
        <v>2027</v>
      </c>
      <c r="AD1681" s="10" t="e">
        <f t="shared" ref="AD1681:AD1744" ca="1" si="2154">IF(#REF!="Non",(DAYS360(N1681,Q1681)/360),(DAYS360(N1681,TODAY())/360))</f>
        <v>#REF!</v>
      </c>
      <c r="AE1681" s="10" t="e">
        <f t="shared" ca="1" si="2134"/>
        <v>#REF!</v>
      </c>
      <c r="AF1681" s="8">
        <v>27995</v>
      </c>
      <c r="AG1681" s="11">
        <f t="shared" ca="1" si="2135"/>
        <v>48.56712328767123</v>
      </c>
      <c r="AH1681" s="10" t="str">
        <f t="shared" ca="1" si="2136"/>
        <v>&gt;45&lt; 55</v>
      </c>
      <c r="AI1681" s="12">
        <v>12408058</v>
      </c>
      <c r="AJ1681" s="13" t="s">
        <v>192</v>
      </c>
      <c r="AK1681" s="12" t="s">
        <v>6561</v>
      </c>
      <c r="AL1681" s="8">
        <v>35004</v>
      </c>
      <c r="AM1681" s="7" t="s">
        <v>108</v>
      </c>
      <c r="AN1681" s="7" t="s">
        <v>76</v>
      </c>
      <c r="AO1681">
        <v>1</v>
      </c>
      <c r="AQ1681">
        <v>3</v>
      </c>
      <c r="AR1681" s="14">
        <v>2</v>
      </c>
      <c r="AS1681" s="15">
        <f t="shared" si="2137"/>
        <v>45934.5</v>
      </c>
      <c r="AT1681" s="14" t="s">
        <v>163</v>
      </c>
      <c r="AU1681" s="12">
        <v>3.5</v>
      </c>
      <c r="AV1681" s="17" t="s">
        <v>92</v>
      </c>
      <c r="AW1681" s="18" t="s">
        <v>2036</v>
      </c>
      <c r="AX1681" s="19">
        <v>80040381956</v>
      </c>
      <c r="AY1681" s="17">
        <v>13</v>
      </c>
      <c r="AZ1681" s="14" t="s">
        <v>152</v>
      </c>
      <c r="BA1681" s="20" t="str">
        <f t="shared" si="2138"/>
        <v>04053138004038195613</v>
      </c>
      <c r="BB1681" s="31">
        <f t="shared" si="2139"/>
        <v>20</v>
      </c>
      <c r="BC1681" s="22" t="s">
        <v>6562</v>
      </c>
      <c r="BD1681" s="23" t="s">
        <v>115</v>
      </c>
      <c r="BF1681" s="8"/>
      <c r="BG1681" s="32">
        <v>56660628</v>
      </c>
      <c r="BH1681" s="32">
        <v>58887992</v>
      </c>
      <c r="BI1681" s="32"/>
      <c r="BJ1681" s="95" t="s">
        <v>1286</v>
      </c>
      <c r="BK1681" s="14" t="str">
        <f t="shared" si="2125"/>
        <v>A-P6 AR</v>
      </c>
      <c r="BL1681" s="14" t="s">
        <v>595</v>
      </c>
      <c r="BM1681" s="25"/>
      <c r="BN1681" s="26"/>
      <c r="BO1681" s="27"/>
      <c r="BP1681" s="26"/>
      <c r="BQ1681" s="28"/>
    </row>
    <row r="1682" spans="1:69" x14ac:dyDescent="0.25">
      <c r="A1682" t="str">
        <f>VLOOKUP(B1682,[2]RH!$B:$BV,72,0)</f>
        <v>Non-Actif</v>
      </c>
      <c r="B1682" s="6">
        <v>1684</v>
      </c>
      <c r="C1682" s="7" t="s">
        <v>100</v>
      </c>
      <c r="D1682" s="7" t="s">
        <v>6563</v>
      </c>
      <c r="E1682" s="7" t="s">
        <v>67</v>
      </c>
      <c r="F1682" s="7" t="s">
        <v>118</v>
      </c>
      <c r="G1682" s="7" t="s">
        <v>220</v>
      </c>
      <c r="H1682" s="7" t="s">
        <v>562</v>
      </c>
      <c r="I1682" s="7" t="s">
        <v>589</v>
      </c>
      <c r="J1682" s="7" t="s">
        <v>190</v>
      </c>
      <c r="K1682" s="7" t="s">
        <v>146</v>
      </c>
      <c r="L1682" s="7" t="s">
        <v>90</v>
      </c>
      <c r="M1682" s="7" t="str">
        <f t="shared" si="2115"/>
        <v>Couturière</v>
      </c>
      <c r="N1682" s="8">
        <v>45204</v>
      </c>
      <c r="P1682" s="7">
        <f t="shared" ca="1" si="2100"/>
        <v>-492</v>
      </c>
      <c r="Q1682" s="8">
        <v>45213</v>
      </c>
      <c r="R1682" s="7" t="s">
        <v>5788</v>
      </c>
      <c r="S1682" s="7"/>
      <c r="T1682" s="9" t="s">
        <v>156</v>
      </c>
      <c r="U1682" s="7" t="str">
        <f t="shared" si="2129"/>
        <v>Contractuel</v>
      </c>
      <c r="V1682" s="8">
        <v>45204</v>
      </c>
      <c r="W1682" s="8">
        <v>45230</v>
      </c>
      <c r="X1682" s="8"/>
      <c r="Y1682" s="8"/>
      <c r="Z1682" s="8">
        <v>45204</v>
      </c>
      <c r="AA1682" s="7">
        <f t="shared" si="2130"/>
        <v>10</v>
      </c>
      <c r="AB1682" s="7">
        <f t="shared" si="2131"/>
        <v>2023</v>
      </c>
      <c r="AC1682" s="7">
        <f t="shared" si="2132"/>
        <v>2027</v>
      </c>
      <c r="AD1682" s="10" t="e">
        <f t="shared" ref="AD1682:AD1745" ca="1" si="2155">IF(#REF!="Non",(DAYS360(N1682,Q1682)/360),(DAYS360(N1682,TODAY())/360))</f>
        <v>#REF!</v>
      </c>
      <c r="AE1682" s="10" t="e">
        <f t="shared" ca="1" si="2134"/>
        <v>#REF!</v>
      </c>
      <c r="AF1682" s="8">
        <v>33628</v>
      </c>
      <c r="AG1682" s="11">
        <f t="shared" ca="1" si="2135"/>
        <v>33.134246575342466</v>
      </c>
      <c r="AH1682" s="10" t="str">
        <f t="shared" ca="1" si="2136"/>
        <v>&gt;25&lt; 35</v>
      </c>
      <c r="AI1682" s="12">
        <v>16488702</v>
      </c>
      <c r="AJ1682" s="40" t="s">
        <v>213</v>
      </c>
      <c r="AK1682" s="12" t="s">
        <v>6564</v>
      </c>
      <c r="AL1682" s="8">
        <v>40151</v>
      </c>
      <c r="AM1682" s="7" t="s">
        <v>108</v>
      </c>
      <c r="AN1682" s="7" t="s">
        <v>109</v>
      </c>
      <c r="AQ1682" s="14">
        <v>3</v>
      </c>
      <c r="AR1682" s="14">
        <v>1</v>
      </c>
      <c r="AS1682" s="15">
        <f t="shared" si="2137"/>
        <v>45569.25</v>
      </c>
      <c r="AT1682" s="14" t="s">
        <v>163</v>
      </c>
      <c r="AU1682" s="12">
        <v>3.5</v>
      </c>
      <c r="AV1682" s="17">
        <v>17</v>
      </c>
      <c r="AW1682" s="18" t="s">
        <v>201</v>
      </c>
      <c r="AX1682" s="19" t="s">
        <v>6565</v>
      </c>
      <c r="AY1682" s="17">
        <v>92</v>
      </c>
      <c r="AZ1682" s="14" t="s">
        <v>203</v>
      </c>
      <c r="BA1682" s="20" t="str">
        <f t="shared" si="2138"/>
        <v>17001000000213102592</v>
      </c>
      <c r="BB1682" s="31">
        <f t="shared" si="2139"/>
        <v>20</v>
      </c>
      <c r="BC1682" s="22" t="s">
        <v>5765</v>
      </c>
      <c r="BD1682" s="23" t="s">
        <v>85</v>
      </c>
      <c r="BF1682" s="8"/>
      <c r="BG1682" s="32">
        <v>27447442</v>
      </c>
      <c r="BH1682" s="32"/>
      <c r="BI1682" s="32"/>
      <c r="BK1682" s="14" t="str">
        <f t="shared" si="2125"/>
        <v>A-P6 AR</v>
      </c>
      <c r="BL1682" s="14" t="s">
        <v>595</v>
      </c>
      <c r="BM1682" s="25"/>
      <c r="BN1682" s="26"/>
      <c r="BO1682" s="27"/>
      <c r="BP1682" s="26"/>
      <c r="BQ1682" s="28"/>
    </row>
    <row r="1683" spans="1:69" x14ac:dyDescent="0.25">
      <c r="A1683" t="str">
        <f>VLOOKUP(B1683,[2]RH!$B:$BV,72,0)</f>
        <v>si</v>
      </c>
      <c r="B1683" s="6">
        <v>1685</v>
      </c>
      <c r="C1683" s="7" t="s">
        <v>168</v>
      </c>
      <c r="D1683" s="7" t="s">
        <v>6566</v>
      </c>
      <c r="E1683" s="7" t="s">
        <v>67</v>
      </c>
      <c r="F1683" s="7" t="s">
        <v>118</v>
      </c>
      <c r="G1683" s="7" t="s">
        <v>220</v>
      </c>
      <c r="H1683" s="7" t="s">
        <v>562</v>
      </c>
      <c r="I1683" s="7" t="s">
        <v>1477</v>
      </c>
      <c r="J1683" s="7" t="s">
        <v>190</v>
      </c>
      <c r="K1683" s="7" t="s">
        <v>146</v>
      </c>
      <c r="L1683" s="7" t="s">
        <v>90</v>
      </c>
      <c r="M1683" s="7" t="str">
        <f t="shared" si="2115"/>
        <v>Couturière</v>
      </c>
      <c r="N1683" s="8">
        <v>45204</v>
      </c>
      <c r="P1683" s="7">
        <f t="shared" ca="1" si="2100"/>
        <v>25</v>
      </c>
      <c r="Q1683" s="8"/>
      <c r="R1683" s="7"/>
      <c r="S1683" s="7"/>
      <c r="T1683" s="9" t="s">
        <v>156</v>
      </c>
      <c r="U1683" s="7" t="str">
        <f t="shared" si="2129"/>
        <v>Contractuel</v>
      </c>
      <c r="V1683" s="8">
        <v>45689</v>
      </c>
      <c r="W1683" s="8">
        <f>VLOOKUP(B1683,[1]BASE!$A:$Q,17,0)</f>
        <v>45747</v>
      </c>
      <c r="X1683" s="8"/>
      <c r="Y1683" s="8"/>
      <c r="Z1683" s="8">
        <v>45204</v>
      </c>
      <c r="AA1683" s="7">
        <f t="shared" si="2130"/>
        <v>10</v>
      </c>
      <c r="AB1683" s="7">
        <f t="shared" si="2131"/>
        <v>2023</v>
      </c>
      <c r="AC1683" s="7">
        <f t="shared" si="2132"/>
        <v>2027</v>
      </c>
      <c r="AD1683" s="10" t="e">
        <f t="shared" ref="AD1683:AD1746" ca="1" si="2156">IF(#REF!="Non",(DAYS360(N1683,Q1683)/360),(DAYS360(N1683,TODAY())/360))</f>
        <v>#REF!</v>
      </c>
      <c r="AE1683" s="10" t="e">
        <f t="shared" ca="1" si="2134"/>
        <v>#REF!</v>
      </c>
      <c r="AF1683" s="8">
        <v>29016</v>
      </c>
      <c r="AG1683" s="11">
        <f t="shared" ca="1" si="2135"/>
        <v>45.769863013698632</v>
      </c>
      <c r="AH1683" s="10" t="str">
        <f t="shared" ca="1" si="2136"/>
        <v>&gt;45&lt; 55</v>
      </c>
      <c r="AI1683" s="12">
        <v>12250329</v>
      </c>
      <c r="AJ1683" s="13" t="s">
        <v>73</v>
      </c>
      <c r="AK1683" s="12" t="s">
        <v>6567</v>
      </c>
      <c r="AL1683" s="8">
        <v>42002</v>
      </c>
      <c r="AM1683" s="7" t="s">
        <v>108</v>
      </c>
      <c r="AN1683" s="7" t="s">
        <v>76</v>
      </c>
      <c r="AQ1683">
        <v>3</v>
      </c>
      <c r="AR1683" s="14">
        <v>2</v>
      </c>
      <c r="AS1683" s="15">
        <f t="shared" si="2137"/>
        <v>45934.5</v>
      </c>
      <c r="AT1683" s="14" t="s">
        <v>163</v>
      </c>
      <c r="AU1683" s="12">
        <v>3.5</v>
      </c>
      <c r="AV1683" s="17" t="s">
        <v>79</v>
      </c>
      <c r="AW1683" s="18" t="s">
        <v>6568</v>
      </c>
      <c r="AX1683" s="19">
        <v>10540008021</v>
      </c>
      <c r="AY1683" s="17">
        <v>97</v>
      </c>
      <c r="AZ1683" s="14" t="s">
        <v>83</v>
      </c>
      <c r="BA1683" s="20" t="str">
        <f t="shared" si="2138"/>
        <v>08060021054000802197</v>
      </c>
      <c r="BB1683" s="31">
        <f t="shared" si="2139"/>
        <v>20</v>
      </c>
      <c r="BC1683" s="22" t="s">
        <v>5268</v>
      </c>
      <c r="BD1683" s="23" t="s">
        <v>341</v>
      </c>
      <c r="BF1683" s="8">
        <v>45218</v>
      </c>
      <c r="BG1683" s="32">
        <v>22323552</v>
      </c>
      <c r="BH1683" s="32"/>
      <c r="BI1683" s="32"/>
      <c r="BJ1683" s="14" t="s">
        <v>371</v>
      </c>
      <c r="BK1683" s="14" t="str">
        <f t="shared" si="2125"/>
        <v>A-P6 AR</v>
      </c>
      <c r="BL1683" s="14" t="s">
        <v>595</v>
      </c>
      <c r="BM1683" s="25"/>
      <c r="BN1683" s="26"/>
      <c r="BO1683" s="27"/>
      <c r="BP1683" s="26"/>
      <c r="BQ1683" s="28"/>
    </row>
    <row r="1684" spans="1:69" x14ac:dyDescent="0.25">
      <c r="A1684" t="str">
        <f>VLOOKUP(B1684,[2]RH!$B:$BV,72,0)</f>
        <v>si</v>
      </c>
      <c r="B1684" s="6">
        <v>1686</v>
      </c>
      <c r="C1684" s="7" t="s">
        <v>168</v>
      </c>
      <c r="D1684" s="7" t="s">
        <v>6569</v>
      </c>
      <c r="E1684" s="7" t="s">
        <v>67</v>
      </c>
      <c r="F1684" s="7" t="s">
        <v>118</v>
      </c>
      <c r="G1684" s="7" t="s">
        <v>220</v>
      </c>
      <c r="H1684" s="7" t="s">
        <v>562</v>
      </c>
      <c r="I1684" s="7" t="s">
        <v>1477</v>
      </c>
      <c r="J1684" s="7" t="s">
        <v>190</v>
      </c>
      <c r="K1684" s="7" t="s">
        <v>146</v>
      </c>
      <c r="L1684" s="7" t="s">
        <v>90</v>
      </c>
      <c r="M1684" s="7" t="str">
        <f t="shared" si="2115"/>
        <v>Couturière</v>
      </c>
      <c r="N1684" s="8">
        <v>45204</v>
      </c>
      <c r="P1684" s="7">
        <f t="shared" ca="1" si="2100"/>
        <v>25</v>
      </c>
      <c r="Q1684" s="8"/>
      <c r="R1684" s="7"/>
      <c r="S1684" s="7"/>
      <c r="T1684" s="9" t="s">
        <v>156</v>
      </c>
      <c r="U1684" s="7" t="str">
        <f t="shared" si="2129"/>
        <v>Contractuel</v>
      </c>
      <c r="V1684" s="8">
        <v>45689</v>
      </c>
      <c r="W1684" s="8">
        <f>VLOOKUP(B1684,[1]BASE!$A:$Q,17,0)</f>
        <v>45747</v>
      </c>
      <c r="X1684" s="8"/>
      <c r="Y1684" s="8"/>
      <c r="Z1684" s="8">
        <v>45204</v>
      </c>
      <c r="AA1684" s="7">
        <f t="shared" si="2130"/>
        <v>10</v>
      </c>
      <c r="AB1684" s="7">
        <f t="shared" si="2131"/>
        <v>2023</v>
      </c>
      <c r="AC1684" s="7">
        <f t="shared" si="2132"/>
        <v>2027</v>
      </c>
      <c r="AD1684" s="10" t="e">
        <f t="shared" ref="AD1684:AD1747" ca="1" si="2157">IF(#REF!="Non",(DAYS360(N1684,Q1684)/360),(DAYS360(N1684,TODAY())/360))</f>
        <v>#REF!</v>
      </c>
      <c r="AE1684" s="10" t="e">
        <f t="shared" ca="1" si="2134"/>
        <v>#REF!</v>
      </c>
      <c r="AF1684" s="8">
        <v>32236</v>
      </c>
      <c r="AG1684" s="11">
        <f t="shared" ca="1" si="2135"/>
        <v>36.947945205479449</v>
      </c>
      <c r="AH1684" s="10" t="str">
        <f t="shared" ca="1" si="2136"/>
        <v>&gt;35&lt; 45</v>
      </c>
      <c r="AI1684" s="12">
        <v>16067520</v>
      </c>
      <c r="AJ1684" s="13" t="s">
        <v>192</v>
      </c>
      <c r="AK1684" s="12" t="s">
        <v>6570</v>
      </c>
      <c r="AL1684" s="8">
        <v>38314</v>
      </c>
      <c r="AM1684" s="7" t="s">
        <v>108</v>
      </c>
      <c r="AN1684" s="7" t="s">
        <v>76</v>
      </c>
      <c r="AO1684">
        <v>3</v>
      </c>
      <c r="AQ1684">
        <v>3</v>
      </c>
      <c r="AR1684" s="14">
        <v>2</v>
      </c>
      <c r="AS1684" s="15">
        <f t="shared" si="2137"/>
        <v>45934.5</v>
      </c>
      <c r="AT1684" s="14" t="s">
        <v>163</v>
      </c>
      <c r="AU1684" s="12">
        <v>3.5</v>
      </c>
      <c r="AV1684" s="17">
        <v>17</v>
      </c>
      <c r="AW1684" s="18" t="s">
        <v>201</v>
      </c>
      <c r="AX1684" s="19" t="s">
        <v>6571</v>
      </c>
      <c r="AY1684" s="17">
        <v>92</v>
      </c>
      <c r="AZ1684" s="14" t="s">
        <v>203</v>
      </c>
      <c r="BA1684" s="20" t="str">
        <f t="shared" si="2138"/>
        <v>17001000000306988892</v>
      </c>
      <c r="BB1684" s="31">
        <f t="shared" si="2139"/>
        <v>20</v>
      </c>
      <c r="BC1684" s="22" t="s">
        <v>6572</v>
      </c>
      <c r="BD1684" s="23" t="s">
        <v>341</v>
      </c>
      <c r="BF1684" s="8"/>
      <c r="BG1684" s="32">
        <v>26858300</v>
      </c>
      <c r="BH1684" s="32">
        <v>26858297</v>
      </c>
      <c r="BI1684" s="32"/>
      <c r="BJ1684" t="s">
        <v>486</v>
      </c>
      <c r="BK1684" s="14" t="str">
        <f t="shared" si="2125"/>
        <v>A-P6 AR</v>
      </c>
      <c r="BL1684" s="14" t="s">
        <v>595</v>
      </c>
      <c r="BM1684" s="25"/>
      <c r="BN1684" s="26"/>
      <c r="BO1684" s="27"/>
      <c r="BP1684" s="26"/>
      <c r="BQ1684" s="28"/>
    </row>
    <row r="1685" spans="1:69" x14ac:dyDescent="0.25">
      <c r="A1685" t="str">
        <f>VLOOKUP(B1685,[2]RH!$B:$BV,72,0)</f>
        <v>si</v>
      </c>
      <c r="B1685" s="6">
        <v>1687</v>
      </c>
      <c r="C1685" s="7" t="s">
        <v>65</v>
      </c>
      <c r="D1685" s="7" t="s">
        <v>6573</v>
      </c>
      <c r="E1685" s="7" t="s">
        <v>67</v>
      </c>
      <c r="F1685" s="7" t="s">
        <v>118</v>
      </c>
      <c r="G1685" s="7" t="s">
        <v>4077</v>
      </c>
      <c r="H1685" s="41" t="s">
        <v>562</v>
      </c>
      <c r="I1685" s="7" t="s">
        <v>1802</v>
      </c>
      <c r="J1685" s="7" t="s">
        <v>190</v>
      </c>
      <c r="K1685" s="7" t="s">
        <v>146</v>
      </c>
      <c r="L1685" s="7" t="s">
        <v>90</v>
      </c>
      <c r="M1685" s="7" t="str">
        <f t="shared" si="2115"/>
        <v>prép CAMPO</v>
      </c>
      <c r="N1685" s="8">
        <v>45209</v>
      </c>
      <c r="P1685" s="7">
        <f t="shared" ca="1" si="2100"/>
        <v>25</v>
      </c>
      <c r="Q1685" s="8"/>
      <c r="R1685" s="7"/>
      <c r="S1685" s="7"/>
      <c r="T1685" s="9" t="s">
        <v>156</v>
      </c>
      <c r="U1685" s="7" t="str">
        <f t="shared" si="2129"/>
        <v>Contractuel</v>
      </c>
      <c r="V1685" s="8">
        <v>45689</v>
      </c>
      <c r="W1685" s="8">
        <f>VLOOKUP(B1685,[1]BASE!$A:$Q,17,0)</f>
        <v>45747</v>
      </c>
      <c r="X1685" s="8"/>
      <c r="Y1685" s="8"/>
      <c r="Z1685" s="8">
        <v>45209</v>
      </c>
      <c r="AA1685" s="7">
        <f t="shared" si="2130"/>
        <v>10</v>
      </c>
      <c r="AB1685" s="7">
        <f t="shared" si="2131"/>
        <v>2023</v>
      </c>
      <c r="AC1685" s="7">
        <f t="shared" si="2132"/>
        <v>2027</v>
      </c>
      <c r="AD1685" s="10" t="e">
        <f t="shared" ref="AD1685:AD1748" ca="1" si="2158">IF(#REF!="Non",(DAYS360(N1685,Q1685)/360),(DAYS360(N1685,TODAY())/360))</f>
        <v>#REF!</v>
      </c>
      <c r="AE1685" s="10" t="e">
        <f t="shared" ca="1" si="2134"/>
        <v>#REF!</v>
      </c>
      <c r="AF1685" s="8">
        <v>28429</v>
      </c>
      <c r="AG1685" s="11">
        <f t="shared" ca="1" si="2135"/>
        <v>47.37808219178082</v>
      </c>
      <c r="AH1685" s="10" t="str">
        <f t="shared" ca="1" si="2136"/>
        <v>&gt;45&lt; 55</v>
      </c>
      <c r="AI1685" s="12">
        <v>12380565</v>
      </c>
      <c r="AJ1685" s="13" t="s">
        <v>170</v>
      </c>
      <c r="AK1685" s="12" t="s">
        <v>6574</v>
      </c>
      <c r="AL1685" s="8">
        <v>44796</v>
      </c>
      <c r="AM1685" s="7" t="s">
        <v>6153</v>
      </c>
      <c r="AN1685" s="7" t="s">
        <v>76</v>
      </c>
      <c r="AO1685">
        <v>2</v>
      </c>
      <c r="AP1685" s="95" t="s">
        <v>3692</v>
      </c>
      <c r="AQ1685">
        <v>3</v>
      </c>
      <c r="AR1685" s="14">
        <v>2</v>
      </c>
      <c r="AS1685" s="15">
        <f t="shared" si="2137"/>
        <v>45939.5</v>
      </c>
      <c r="AT1685" s="14" t="s">
        <v>163</v>
      </c>
      <c r="AU1685" s="12">
        <v>3.5</v>
      </c>
      <c r="AV1685" s="17">
        <v>12</v>
      </c>
      <c r="AW1685" s="18" t="s">
        <v>6575</v>
      </c>
      <c r="AX1685" s="19" t="s">
        <v>6576</v>
      </c>
      <c r="AY1685" s="17">
        <v>13</v>
      </c>
      <c r="AZ1685" s="14" t="s">
        <v>195</v>
      </c>
      <c r="BA1685" s="20" t="str">
        <f t="shared" si="2138"/>
        <v>12028000003303328113</v>
      </c>
      <c r="BB1685" s="31">
        <f t="shared" si="2139"/>
        <v>20</v>
      </c>
      <c r="BC1685" s="22" t="s">
        <v>6301</v>
      </c>
      <c r="BD1685" s="23" t="s">
        <v>341</v>
      </c>
      <c r="BF1685" s="8"/>
      <c r="BG1685" s="32">
        <v>24464993</v>
      </c>
      <c r="BH1685" s="32"/>
      <c r="BI1685" s="32"/>
      <c r="BJ1685" s="95" t="s">
        <v>6301</v>
      </c>
      <c r="BK1685" s="14" t="s">
        <v>1806</v>
      </c>
      <c r="BL1685" s="14" t="s">
        <v>595</v>
      </c>
      <c r="BM1685" s="25"/>
      <c r="BN1685" s="26"/>
      <c r="BO1685" s="27"/>
      <c r="BP1685" s="26"/>
      <c r="BQ1685" s="28"/>
    </row>
    <row r="1686" spans="1:69" x14ac:dyDescent="0.25">
      <c r="A1686" t="str">
        <f>VLOOKUP(B1686,[2]RH!$B:$BV,72,0)</f>
        <v>Non-Actif</v>
      </c>
      <c r="B1686" s="6">
        <v>1688</v>
      </c>
      <c r="C1686" s="7" t="s">
        <v>168</v>
      </c>
      <c r="D1686" s="7" t="s">
        <v>2386</v>
      </c>
      <c r="E1686" s="7" t="s">
        <v>67</v>
      </c>
      <c r="F1686" s="7" t="s">
        <v>118</v>
      </c>
      <c r="G1686" s="7" t="s">
        <v>220</v>
      </c>
      <c r="H1686" s="7" t="s">
        <v>562</v>
      </c>
      <c r="I1686" s="7" t="s">
        <v>1477</v>
      </c>
      <c r="J1686" s="7" t="s">
        <v>190</v>
      </c>
      <c r="K1686" s="7" t="s">
        <v>146</v>
      </c>
      <c r="L1686" s="7" t="s">
        <v>90</v>
      </c>
      <c r="M1686" s="7" t="str">
        <f t="shared" si="2115"/>
        <v>Couturière</v>
      </c>
      <c r="N1686" s="8">
        <v>45204</v>
      </c>
      <c r="P1686" s="7">
        <f t="shared" ca="1" si="2100"/>
        <v>-157</v>
      </c>
      <c r="Q1686" s="8">
        <v>45554</v>
      </c>
      <c r="R1686" s="7" t="s">
        <v>4476</v>
      </c>
      <c r="S1686" s="7"/>
      <c r="T1686" s="9" t="s">
        <v>156</v>
      </c>
      <c r="U1686" s="7" t="str">
        <f t="shared" si="2129"/>
        <v>Contractuel</v>
      </c>
      <c r="V1686" s="8">
        <v>45536</v>
      </c>
      <c r="W1686" s="8">
        <v>45565</v>
      </c>
      <c r="X1686" s="8"/>
      <c r="Y1686" s="8"/>
      <c r="Z1686" s="8">
        <v>45204</v>
      </c>
      <c r="AA1686" s="7">
        <f t="shared" si="2130"/>
        <v>10</v>
      </c>
      <c r="AB1686" s="7">
        <f t="shared" si="2131"/>
        <v>2023</v>
      </c>
      <c r="AC1686" s="7">
        <f t="shared" si="2132"/>
        <v>2027</v>
      </c>
      <c r="AD1686" s="10" t="e">
        <f t="shared" ref="AD1686:AD1749" ca="1" si="2159">IF(#REF!="Non",(DAYS360(N1686,Q1686)/360),(DAYS360(N1686,TODAY())/360))</f>
        <v>#REF!</v>
      </c>
      <c r="AE1686" s="10" t="e">
        <f t="shared" ca="1" si="2134"/>
        <v>#REF!</v>
      </c>
      <c r="AF1686" s="8">
        <v>30651</v>
      </c>
      <c r="AG1686" s="11">
        <f t="shared" ca="1" si="2135"/>
        <v>41.290410958904111</v>
      </c>
      <c r="AH1686" s="10" t="str">
        <f t="shared" ca="1" si="2136"/>
        <v>&gt;35&lt; 45</v>
      </c>
      <c r="AI1686" s="12">
        <v>12649610</v>
      </c>
      <c r="AJ1686" s="13" t="s">
        <v>192</v>
      </c>
      <c r="AK1686" s="12" t="s">
        <v>2387</v>
      </c>
      <c r="AL1686" s="8">
        <v>37186</v>
      </c>
      <c r="AM1686" s="7" t="s">
        <v>108</v>
      </c>
      <c r="AN1686" s="7" t="s">
        <v>76</v>
      </c>
      <c r="AO1686">
        <v>2</v>
      </c>
      <c r="AQ1686">
        <v>3</v>
      </c>
      <c r="AR1686" s="14">
        <v>1</v>
      </c>
      <c r="AS1686" s="15">
        <f t="shared" si="2137"/>
        <v>45569.25</v>
      </c>
      <c r="AT1686" s="14" t="s">
        <v>163</v>
      </c>
      <c r="AU1686" s="12">
        <v>3.5</v>
      </c>
      <c r="AV1686" s="17" t="s">
        <v>433</v>
      </c>
      <c r="AW1686" s="18" t="s">
        <v>434</v>
      </c>
      <c r="AX1686" s="19" t="s">
        <v>2388</v>
      </c>
      <c r="AY1686" s="17" t="s">
        <v>1965</v>
      </c>
      <c r="AZ1686" s="14" t="s">
        <v>195</v>
      </c>
      <c r="BA1686" s="20" t="str">
        <f t="shared" si="2138"/>
        <v>12406000013312106432</v>
      </c>
      <c r="BB1686" s="31">
        <f t="shared" si="2139"/>
        <v>20</v>
      </c>
      <c r="BC1686" s="22" t="s">
        <v>5233</v>
      </c>
      <c r="BD1686" s="23" t="s">
        <v>115</v>
      </c>
      <c r="BF1686" s="8">
        <v>45218</v>
      </c>
      <c r="BG1686" s="32">
        <v>23490381</v>
      </c>
      <c r="BH1686" s="32">
        <v>47011009</v>
      </c>
      <c r="BI1686" s="32"/>
      <c r="BJ1686" t="s">
        <v>600</v>
      </c>
      <c r="BK1686" s="14" t="str">
        <f t="shared" ref="BK1686:BK1711" si="2160">IF(K1686="CADRE","CADRE",CONCATENATE(J1686,"-",H1686))</f>
        <v>A-P6 AR</v>
      </c>
      <c r="BL1686" s="14" t="s">
        <v>595</v>
      </c>
      <c r="BM1686" s="25"/>
      <c r="BN1686" s="26"/>
      <c r="BO1686" s="27"/>
      <c r="BP1686" s="26"/>
      <c r="BQ1686" s="28"/>
    </row>
    <row r="1687" spans="1:69" x14ac:dyDescent="0.25">
      <c r="A1687" t="str">
        <f>VLOOKUP(B1687,[2]RH!$B:$BV,72,0)</f>
        <v>Non-Actif</v>
      </c>
      <c r="B1687" s="6">
        <v>1689</v>
      </c>
      <c r="C1687" s="7" t="s">
        <v>168</v>
      </c>
      <c r="D1687" s="7" t="s">
        <v>6577</v>
      </c>
      <c r="E1687" s="7" t="s">
        <v>67</v>
      </c>
      <c r="F1687" s="7" t="s">
        <v>118</v>
      </c>
      <c r="G1687" s="7" t="s">
        <v>220</v>
      </c>
      <c r="H1687" s="7" t="s">
        <v>562</v>
      </c>
      <c r="I1687" s="7" t="s">
        <v>1477</v>
      </c>
      <c r="J1687" s="7" t="s">
        <v>190</v>
      </c>
      <c r="K1687" s="7" t="s">
        <v>146</v>
      </c>
      <c r="L1687" s="7" t="s">
        <v>90</v>
      </c>
      <c r="M1687" s="7" t="str">
        <f t="shared" si="2115"/>
        <v>Couturière</v>
      </c>
      <c r="N1687" s="8">
        <v>45204</v>
      </c>
      <c r="P1687" s="7">
        <f t="shared" ca="1" si="2100"/>
        <v>-218</v>
      </c>
      <c r="Q1687" s="8">
        <v>45474</v>
      </c>
      <c r="R1687" s="7" t="s">
        <v>147</v>
      </c>
      <c r="S1687" s="7"/>
      <c r="T1687" s="9" t="s">
        <v>156</v>
      </c>
      <c r="U1687" s="7" t="str">
        <f t="shared" si="2129"/>
        <v>Contractuel</v>
      </c>
      <c r="V1687" s="8">
        <v>45444</v>
      </c>
      <c r="W1687" s="8">
        <v>45504</v>
      </c>
      <c r="X1687" s="8"/>
      <c r="Y1687" s="8"/>
      <c r="Z1687" s="8">
        <v>45204</v>
      </c>
      <c r="AA1687" s="7">
        <f t="shared" si="2130"/>
        <v>10</v>
      </c>
      <c r="AB1687" s="7">
        <f t="shared" si="2131"/>
        <v>2023</v>
      </c>
      <c r="AC1687" s="7">
        <f t="shared" si="2132"/>
        <v>2027</v>
      </c>
      <c r="AD1687" s="10" t="e">
        <f t="shared" ref="AD1687:AD1750" ca="1" si="2161">IF(#REF!="Non",(DAYS360(N1687,Q1687)/360),(DAYS360(N1687,TODAY())/360))</f>
        <v>#REF!</v>
      </c>
      <c r="AE1687" s="10" t="e">
        <f t="shared" ca="1" si="2134"/>
        <v>#REF!</v>
      </c>
      <c r="AF1687" s="8">
        <v>28865</v>
      </c>
      <c r="AG1687" s="11">
        <f t="shared" ca="1" si="2135"/>
        <v>46.183561643835617</v>
      </c>
      <c r="AH1687" s="10" t="str">
        <f t="shared" ca="1" si="2136"/>
        <v>&gt;45&lt; 55</v>
      </c>
      <c r="AI1687" s="12">
        <v>12253605</v>
      </c>
      <c r="AJ1687" s="40" t="s">
        <v>213</v>
      </c>
      <c r="AK1687" s="12" t="s">
        <v>6578</v>
      </c>
      <c r="AL1687" s="8">
        <v>41251</v>
      </c>
      <c r="AM1687" s="7" t="s">
        <v>108</v>
      </c>
      <c r="AN1687" s="7" t="s">
        <v>76</v>
      </c>
      <c r="AO1687">
        <v>4</v>
      </c>
      <c r="AQ1687">
        <v>3</v>
      </c>
      <c r="AR1687" s="14">
        <v>1</v>
      </c>
      <c r="AS1687" s="15">
        <f t="shared" si="2137"/>
        <v>45569.25</v>
      </c>
      <c r="AT1687" s="14" t="s">
        <v>163</v>
      </c>
      <c r="AU1687" s="12">
        <v>3.5</v>
      </c>
      <c r="AV1687" s="17">
        <v>17</v>
      </c>
      <c r="AW1687" s="18" t="s">
        <v>201</v>
      </c>
      <c r="AX1687" s="19" t="s">
        <v>6579</v>
      </c>
      <c r="AY1687" s="17">
        <v>69</v>
      </c>
      <c r="AZ1687" s="14" t="s">
        <v>203</v>
      </c>
      <c r="BA1687" s="20" t="str">
        <f t="shared" si="2138"/>
        <v>17001000000128512869</v>
      </c>
      <c r="BB1687" s="31">
        <f t="shared" si="2139"/>
        <v>20</v>
      </c>
      <c r="BC1687" s="22" t="s">
        <v>6580</v>
      </c>
      <c r="BD1687" s="23" t="s">
        <v>341</v>
      </c>
      <c r="BF1687" s="8"/>
      <c r="BG1687" s="32">
        <v>55402617</v>
      </c>
      <c r="BH1687" s="32"/>
      <c r="BI1687" s="32"/>
      <c r="BJ1687" t="s">
        <v>6322</v>
      </c>
      <c r="BK1687" s="14" t="str">
        <f t="shared" si="2160"/>
        <v>A-P6 AR</v>
      </c>
      <c r="BL1687" s="14" t="s">
        <v>595</v>
      </c>
      <c r="BM1687" s="25"/>
      <c r="BN1687" s="26"/>
      <c r="BO1687" s="27"/>
      <c r="BP1687" s="26"/>
      <c r="BQ1687" s="28"/>
    </row>
    <row r="1688" spans="1:69" x14ac:dyDescent="0.25">
      <c r="A1688" t="str">
        <f>VLOOKUP(B1688,[2]RH!$B:$BV,72,0)</f>
        <v>Non-Actif</v>
      </c>
      <c r="B1688" s="6">
        <v>1690</v>
      </c>
      <c r="C1688" s="7" t="s">
        <v>168</v>
      </c>
      <c r="D1688" s="7" t="s">
        <v>6581</v>
      </c>
      <c r="E1688" s="7" t="s">
        <v>67</v>
      </c>
      <c r="F1688" s="7" t="s">
        <v>118</v>
      </c>
      <c r="G1688" s="7" t="s">
        <v>220</v>
      </c>
      <c r="H1688" s="7" t="s">
        <v>562</v>
      </c>
      <c r="I1688" s="7" t="s">
        <v>1477</v>
      </c>
      <c r="J1688" s="7" t="s">
        <v>190</v>
      </c>
      <c r="K1688" s="7" t="s">
        <v>146</v>
      </c>
      <c r="L1688" s="7" t="s">
        <v>90</v>
      </c>
      <c r="M1688" s="7" t="str">
        <f t="shared" si="2115"/>
        <v>Couturière</v>
      </c>
      <c r="N1688" s="8">
        <v>45204</v>
      </c>
      <c r="P1688" s="7">
        <f t="shared" ca="1" si="2100"/>
        <v>-218</v>
      </c>
      <c r="Q1688" s="8">
        <v>45474</v>
      </c>
      <c r="R1688" s="7" t="s">
        <v>147</v>
      </c>
      <c r="S1688" s="7"/>
      <c r="T1688" s="9" t="s">
        <v>156</v>
      </c>
      <c r="U1688" s="7" t="str">
        <f t="shared" si="2129"/>
        <v>Contractuel</v>
      </c>
      <c r="V1688" s="8">
        <v>45444</v>
      </c>
      <c r="W1688" s="8">
        <v>45504</v>
      </c>
      <c r="X1688" s="8"/>
      <c r="Y1688" s="8"/>
      <c r="Z1688" s="8">
        <v>45204</v>
      </c>
      <c r="AA1688" s="7">
        <f t="shared" si="2130"/>
        <v>10</v>
      </c>
      <c r="AB1688" s="7">
        <f t="shared" si="2131"/>
        <v>2023</v>
      </c>
      <c r="AC1688" s="7">
        <f t="shared" si="2132"/>
        <v>2027</v>
      </c>
      <c r="AD1688" s="10" t="e">
        <f t="shared" ref="AD1688:AD1751" ca="1" si="2162">IF(#REF!="Non",(DAYS360(N1688,Q1688)/360),(DAYS360(N1688,TODAY())/360))</f>
        <v>#REF!</v>
      </c>
      <c r="AE1688" s="10" t="e">
        <f t="shared" ca="1" si="2134"/>
        <v>#REF!</v>
      </c>
      <c r="AF1688" s="8">
        <v>29805</v>
      </c>
      <c r="AG1688" s="11">
        <f t="shared" ca="1" si="2135"/>
        <v>43.608219178082194</v>
      </c>
      <c r="AH1688" s="10" t="str">
        <f t="shared" ca="1" si="2136"/>
        <v>&gt;35&lt; 45</v>
      </c>
      <c r="AI1688" s="12">
        <v>12663675</v>
      </c>
      <c r="AJ1688" s="13" t="s">
        <v>106</v>
      </c>
      <c r="AK1688" s="12" t="s">
        <v>6582</v>
      </c>
      <c r="AL1688" s="8">
        <v>40484</v>
      </c>
      <c r="AM1688" s="7" t="s">
        <v>108</v>
      </c>
      <c r="AN1688" s="7" t="s">
        <v>76</v>
      </c>
      <c r="AO1688">
        <v>4</v>
      </c>
      <c r="AQ1688">
        <v>3</v>
      </c>
      <c r="AR1688" s="14">
        <v>1</v>
      </c>
      <c r="AS1688" s="15">
        <f t="shared" si="2137"/>
        <v>45569.25</v>
      </c>
      <c r="AT1688" s="14" t="s">
        <v>163</v>
      </c>
      <c r="AU1688" s="12">
        <v>3.5</v>
      </c>
      <c r="AV1688" s="17">
        <v>17</v>
      </c>
      <c r="AW1688" s="18" t="s">
        <v>201</v>
      </c>
      <c r="AX1688" s="19" t="s">
        <v>6583</v>
      </c>
      <c r="AY1688" s="17" t="s">
        <v>106</v>
      </c>
      <c r="AZ1688" s="14" t="s">
        <v>203</v>
      </c>
      <c r="BA1688" s="20" t="str">
        <f t="shared" si="2138"/>
        <v>17001000000255533205</v>
      </c>
      <c r="BB1688" s="31">
        <f t="shared" si="2139"/>
        <v>20</v>
      </c>
      <c r="BC1688" s="22" t="s">
        <v>6580</v>
      </c>
      <c r="BD1688" s="23" t="s">
        <v>341</v>
      </c>
      <c r="BF1688" s="8">
        <v>45218</v>
      </c>
      <c r="BG1688" s="32">
        <v>58209224</v>
      </c>
      <c r="BH1688" s="32"/>
      <c r="BI1688" s="32"/>
      <c r="BJ1688" t="s">
        <v>6322</v>
      </c>
      <c r="BK1688" s="14" t="str">
        <f t="shared" si="2160"/>
        <v>A-P6 AR</v>
      </c>
      <c r="BL1688" s="14" t="s">
        <v>595</v>
      </c>
      <c r="BM1688" s="25"/>
      <c r="BN1688" s="26"/>
      <c r="BO1688" s="27"/>
      <c r="BP1688" s="26"/>
      <c r="BQ1688" s="28"/>
    </row>
    <row r="1689" spans="1:69" x14ac:dyDescent="0.25">
      <c r="A1689" t="str">
        <f>VLOOKUP(B1689,[2]RH!$B:$BV,72,0)</f>
        <v>si</v>
      </c>
      <c r="B1689" s="6">
        <v>1691</v>
      </c>
      <c r="C1689" s="7" t="s">
        <v>168</v>
      </c>
      <c r="D1689" s="7" t="s">
        <v>6584</v>
      </c>
      <c r="E1689" s="7" t="s">
        <v>67</v>
      </c>
      <c r="F1689" s="7" t="s">
        <v>118</v>
      </c>
      <c r="G1689" s="7" t="s">
        <v>220</v>
      </c>
      <c r="H1689" s="7" t="s">
        <v>562</v>
      </c>
      <c r="I1689" s="7" t="s">
        <v>1477</v>
      </c>
      <c r="J1689" s="7" t="s">
        <v>190</v>
      </c>
      <c r="K1689" s="7" t="s">
        <v>146</v>
      </c>
      <c r="L1689" s="7" t="s">
        <v>90</v>
      </c>
      <c r="M1689" s="7" t="str">
        <f t="shared" si="2115"/>
        <v>Couturière</v>
      </c>
      <c r="N1689" s="8">
        <v>45204</v>
      </c>
      <c r="P1689" s="7">
        <f t="shared" ca="1" si="2100"/>
        <v>25</v>
      </c>
      <c r="Q1689" s="8"/>
      <c r="R1689" s="7"/>
      <c r="S1689" s="7"/>
      <c r="T1689" s="9" t="s">
        <v>156</v>
      </c>
      <c r="U1689" s="7" t="str">
        <f t="shared" si="2129"/>
        <v>Contractuel</v>
      </c>
      <c r="V1689" s="8">
        <v>45689</v>
      </c>
      <c r="W1689" s="8">
        <f>VLOOKUP(B1689,[1]BASE!$A:$Q,17,0)</f>
        <v>45747</v>
      </c>
      <c r="X1689" s="8"/>
      <c r="Y1689" s="8"/>
      <c r="Z1689" s="8">
        <v>45204</v>
      </c>
      <c r="AA1689" s="7">
        <f t="shared" si="2130"/>
        <v>10</v>
      </c>
      <c r="AB1689" s="7">
        <f t="shared" si="2131"/>
        <v>2023</v>
      </c>
      <c r="AC1689" s="7">
        <f t="shared" si="2132"/>
        <v>2027</v>
      </c>
      <c r="AD1689" s="10" t="e">
        <f t="shared" ref="AD1689:AD1752" ca="1" si="2163">IF(#REF!="Non",(DAYS360(N1689,Q1689)/360),(DAYS360(N1689,TODAY())/360))</f>
        <v>#REF!</v>
      </c>
      <c r="AE1689" s="10" t="e">
        <f t="shared" ca="1" si="2134"/>
        <v>#REF!</v>
      </c>
      <c r="AF1689" s="8">
        <v>29501</v>
      </c>
      <c r="AG1689" s="11">
        <f t="shared" ca="1" si="2135"/>
        <v>44.441095890410956</v>
      </c>
      <c r="AH1689" s="10" t="str">
        <f t="shared" ca="1" si="2136"/>
        <v>&gt;35&lt; 45</v>
      </c>
      <c r="AI1689" s="12">
        <v>12512898</v>
      </c>
      <c r="AJ1689" s="13" t="s">
        <v>106</v>
      </c>
      <c r="AK1689" s="12" t="s">
        <v>6585</v>
      </c>
      <c r="AL1689" s="8">
        <v>36623</v>
      </c>
      <c r="AM1689" s="7" t="s">
        <v>108</v>
      </c>
      <c r="AN1689" s="7" t="s">
        <v>76</v>
      </c>
      <c r="AQ1689">
        <v>3</v>
      </c>
      <c r="AR1689" s="14">
        <v>2</v>
      </c>
      <c r="AS1689" s="15">
        <f t="shared" si="2137"/>
        <v>45934.5</v>
      </c>
      <c r="AT1689" s="14" t="s">
        <v>163</v>
      </c>
      <c r="AU1689" s="12">
        <v>3.5</v>
      </c>
      <c r="AV1689" s="17">
        <v>17</v>
      </c>
      <c r="AW1689" s="18" t="s">
        <v>201</v>
      </c>
      <c r="AX1689" s="19" t="s">
        <v>6586</v>
      </c>
      <c r="AY1689" s="17" t="s">
        <v>73</v>
      </c>
      <c r="AZ1689" s="14" t="s">
        <v>203</v>
      </c>
      <c r="BA1689" s="20" t="str">
        <f t="shared" si="2138"/>
        <v>17001000000291352201</v>
      </c>
      <c r="BB1689" s="31">
        <f t="shared" si="2139"/>
        <v>20</v>
      </c>
      <c r="BC1689" s="22" t="s">
        <v>6587</v>
      </c>
      <c r="BD1689" s="23" t="s">
        <v>341</v>
      </c>
      <c r="BF1689" s="8"/>
      <c r="BG1689" s="32">
        <v>29014250</v>
      </c>
      <c r="BH1689" s="32"/>
      <c r="BI1689" s="32"/>
      <c r="BJ1689" t="s">
        <v>6322</v>
      </c>
      <c r="BK1689" s="14" t="str">
        <f t="shared" si="2160"/>
        <v>A-P6 AR</v>
      </c>
      <c r="BL1689" s="14" t="s">
        <v>595</v>
      </c>
      <c r="BM1689" s="25"/>
      <c r="BN1689" s="26"/>
      <c r="BO1689" s="27"/>
      <c r="BP1689" s="26"/>
      <c r="BQ1689" s="28"/>
    </row>
    <row r="1690" spans="1:69" x14ac:dyDescent="0.25">
      <c r="A1690" t="str">
        <f>VLOOKUP(B1690,[2]RH!$B:$BV,72,0)</f>
        <v>si</v>
      </c>
      <c r="B1690" s="6">
        <v>1692</v>
      </c>
      <c r="C1690" s="7" t="s">
        <v>168</v>
      </c>
      <c r="D1690" s="7" t="s">
        <v>6588</v>
      </c>
      <c r="E1690" s="7" t="s">
        <v>67</v>
      </c>
      <c r="F1690" s="7" t="s">
        <v>118</v>
      </c>
      <c r="G1690" s="7" t="s">
        <v>220</v>
      </c>
      <c r="H1690" s="7" t="s">
        <v>562</v>
      </c>
      <c r="I1690" s="7" t="s">
        <v>1477</v>
      </c>
      <c r="J1690" s="7" t="s">
        <v>190</v>
      </c>
      <c r="K1690" s="7" t="s">
        <v>146</v>
      </c>
      <c r="L1690" s="7" t="s">
        <v>90</v>
      </c>
      <c r="M1690" s="7" t="str">
        <f t="shared" si="2115"/>
        <v>Couturière</v>
      </c>
      <c r="N1690" s="8">
        <v>45204</v>
      </c>
      <c r="P1690" s="7">
        <f t="shared" ca="1" si="2100"/>
        <v>25</v>
      </c>
      <c r="Q1690" s="8"/>
      <c r="R1690" s="7"/>
      <c r="S1690" s="7"/>
      <c r="T1690" s="9" t="s">
        <v>156</v>
      </c>
      <c r="U1690" s="7" t="str">
        <f t="shared" si="2129"/>
        <v>Contractuel</v>
      </c>
      <c r="V1690" s="8">
        <v>45689</v>
      </c>
      <c r="W1690" s="8">
        <f>VLOOKUP(B1690,[1]BASE!$A:$Q,17,0)</f>
        <v>45747</v>
      </c>
      <c r="X1690" s="8"/>
      <c r="Y1690" s="8"/>
      <c r="Z1690" s="8">
        <v>45204</v>
      </c>
      <c r="AA1690" s="7">
        <f t="shared" si="2130"/>
        <v>10</v>
      </c>
      <c r="AB1690" s="7">
        <f t="shared" si="2131"/>
        <v>2023</v>
      </c>
      <c r="AC1690" s="7">
        <f t="shared" si="2132"/>
        <v>2027</v>
      </c>
      <c r="AD1690" s="10" t="e">
        <f t="shared" ref="AD1690:AD1753" ca="1" si="2164">IF(#REF!="Non",(DAYS360(N1690,Q1690)/360),(DAYS360(N1690,TODAY())/360))</f>
        <v>#REF!</v>
      </c>
      <c r="AE1690" s="10" t="e">
        <f t="shared" ca="1" si="2134"/>
        <v>#REF!</v>
      </c>
      <c r="AF1690" s="8">
        <v>30853</v>
      </c>
      <c r="AG1690" s="11">
        <f t="shared" ca="1" si="2135"/>
        <v>40.736986301369861</v>
      </c>
      <c r="AH1690" s="10" t="str">
        <f t="shared" ca="1" si="2136"/>
        <v>&gt;35&lt; 45</v>
      </c>
      <c r="AI1690" s="12">
        <v>12666687</v>
      </c>
      <c r="AJ1690" s="13" t="s">
        <v>92</v>
      </c>
      <c r="AK1690" s="12" t="s">
        <v>6589</v>
      </c>
      <c r="AL1690" s="8">
        <v>41928</v>
      </c>
      <c r="AM1690" s="7" t="s">
        <v>108</v>
      </c>
      <c r="AN1690" s="7" t="s">
        <v>76</v>
      </c>
      <c r="AO1690">
        <v>1</v>
      </c>
      <c r="AQ1690">
        <v>3</v>
      </c>
      <c r="AR1690" s="14">
        <v>2</v>
      </c>
      <c r="AS1690" s="15">
        <f t="shared" si="2137"/>
        <v>45934.5</v>
      </c>
      <c r="AT1690" s="14" t="s">
        <v>163</v>
      </c>
      <c r="AU1690" s="12">
        <v>3.5</v>
      </c>
      <c r="AV1690" s="17">
        <v>17</v>
      </c>
      <c r="AW1690" s="18" t="s">
        <v>201</v>
      </c>
      <c r="AX1690" s="19" t="s">
        <v>6590</v>
      </c>
      <c r="AY1690" s="17" t="s">
        <v>79</v>
      </c>
      <c r="AZ1690" s="14" t="s">
        <v>203</v>
      </c>
      <c r="BA1690" s="20" t="str">
        <f t="shared" si="2138"/>
        <v>17001000000297543808</v>
      </c>
      <c r="BB1690" s="31">
        <f t="shared" si="2139"/>
        <v>20</v>
      </c>
      <c r="BC1690" s="22" t="s">
        <v>6591</v>
      </c>
      <c r="BD1690" s="23" t="s">
        <v>341</v>
      </c>
      <c r="BF1690" s="8"/>
      <c r="BG1690" s="32">
        <v>55395785</v>
      </c>
      <c r="BH1690" s="32">
        <v>92813619</v>
      </c>
      <c r="BI1690" s="32"/>
      <c r="BJ1690" t="s">
        <v>6322</v>
      </c>
      <c r="BK1690" s="14" t="str">
        <f t="shared" si="2160"/>
        <v>A-P6 AR</v>
      </c>
      <c r="BL1690" s="14" t="s">
        <v>595</v>
      </c>
      <c r="BM1690" s="25"/>
      <c r="BN1690" s="26"/>
      <c r="BO1690" s="27"/>
      <c r="BP1690" s="26"/>
      <c r="BQ1690" s="28"/>
    </row>
    <row r="1691" spans="1:69" x14ac:dyDescent="0.25">
      <c r="A1691" t="str">
        <f>VLOOKUP(B1691,[2]RH!$B:$BV,72,0)</f>
        <v>Non-Actif</v>
      </c>
      <c r="B1691" s="6">
        <v>1693</v>
      </c>
      <c r="C1691" s="7" t="s">
        <v>168</v>
      </c>
      <c r="D1691" s="7" t="s">
        <v>6592</v>
      </c>
      <c r="E1691" s="7" t="s">
        <v>67</v>
      </c>
      <c r="F1691" s="7" t="s">
        <v>118</v>
      </c>
      <c r="G1691" s="7" t="s">
        <v>220</v>
      </c>
      <c r="H1691" s="7" t="s">
        <v>562</v>
      </c>
      <c r="I1691" s="7" t="s">
        <v>1477</v>
      </c>
      <c r="J1691" s="7" t="s">
        <v>190</v>
      </c>
      <c r="K1691" s="7" t="s">
        <v>146</v>
      </c>
      <c r="L1691" s="7" t="s">
        <v>90</v>
      </c>
      <c r="M1691" s="7" t="str">
        <f t="shared" si="2115"/>
        <v>Couturière</v>
      </c>
      <c r="N1691" s="8">
        <v>45204</v>
      </c>
      <c r="P1691" s="7">
        <f t="shared" ca="1" si="2100"/>
        <v>-218</v>
      </c>
      <c r="Q1691" s="8">
        <v>45505</v>
      </c>
      <c r="R1691" s="7" t="s">
        <v>147</v>
      </c>
      <c r="S1691" s="7"/>
      <c r="T1691" s="9" t="s">
        <v>156</v>
      </c>
      <c r="U1691" s="7" t="str">
        <f t="shared" si="2129"/>
        <v>Contractuel</v>
      </c>
      <c r="V1691" s="8">
        <v>45444</v>
      </c>
      <c r="W1691" s="8">
        <v>45504</v>
      </c>
      <c r="X1691" s="8"/>
      <c r="Y1691" s="8"/>
      <c r="Z1691" s="8">
        <v>45204</v>
      </c>
      <c r="AA1691" s="7">
        <f t="shared" si="2130"/>
        <v>10</v>
      </c>
      <c r="AB1691" s="7">
        <f t="shared" si="2131"/>
        <v>2023</v>
      </c>
      <c r="AC1691" s="7">
        <f t="shared" si="2132"/>
        <v>2027</v>
      </c>
      <c r="AD1691" s="10" t="e">
        <f t="shared" ref="AD1691:AD1754" ca="1" si="2165">IF(#REF!="Non",(DAYS360(N1691,Q1691)/360),(DAYS360(N1691,TODAY())/360))</f>
        <v>#REF!</v>
      </c>
      <c r="AE1691" s="10" t="e">
        <f t="shared" ca="1" si="2134"/>
        <v>#REF!</v>
      </c>
      <c r="AF1691" s="8">
        <v>33317</v>
      </c>
      <c r="AG1691" s="11">
        <f t="shared" ca="1" si="2135"/>
        <v>33.986301369863014</v>
      </c>
      <c r="AH1691" s="10" t="str">
        <f t="shared" ca="1" si="2136"/>
        <v>&gt;25&lt; 35</v>
      </c>
      <c r="AI1691" s="12">
        <v>16625001</v>
      </c>
      <c r="AJ1691" s="13" t="s">
        <v>106</v>
      </c>
      <c r="AK1691" s="12" t="s">
        <v>6593</v>
      </c>
      <c r="AL1691" s="8">
        <v>39251</v>
      </c>
      <c r="AM1691" s="7" t="s">
        <v>108</v>
      </c>
      <c r="AN1691" s="7" t="s">
        <v>76</v>
      </c>
      <c r="AO1691">
        <v>2</v>
      </c>
      <c r="AQ1691">
        <v>3</v>
      </c>
      <c r="AR1691" s="14">
        <v>1</v>
      </c>
      <c r="AS1691" s="15">
        <f t="shared" si="2137"/>
        <v>45569.25</v>
      </c>
      <c r="AT1691" s="14" t="s">
        <v>163</v>
      </c>
      <c r="AU1691" s="12">
        <v>3.5</v>
      </c>
      <c r="AV1691" s="17">
        <v>17</v>
      </c>
      <c r="AW1691" s="18" t="s">
        <v>201</v>
      </c>
      <c r="AX1691" s="19" t="s">
        <v>6594</v>
      </c>
      <c r="AY1691" s="17">
        <v>12</v>
      </c>
      <c r="AZ1691" s="14" t="s">
        <v>203</v>
      </c>
      <c r="BA1691" s="20" t="str">
        <f t="shared" si="2138"/>
        <v>17001000000332660912</v>
      </c>
      <c r="BB1691" s="31">
        <f t="shared" si="2139"/>
        <v>20</v>
      </c>
      <c r="BC1691" s="22" t="s">
        <v>6587</v>
      </c>
      <c r="BD1691" s="23" t="s">
        <v>341</v>
      </c>
      <c r="BF1691" s="8">
        <v>45218</v>
      </c>
      <c r="BG1691" s="32">
        <v>20139757</v>
      </c>
      <c r="BH1691" s="32"/>
      <c r="BI1691" s="32"/>
      <c r="BJ1691" t="s">
        <v>6322</v>
      </c>
      <c r="BK1691" s="14" t="str">
        <f t="shared" si="2160"/>
        <v>A-P6 AR</v>
      </c>
      <c r="BL1691" s="14" t="s">
        <v>595</v>
      </c>
      <c r="BM1691" s="25"/>
      <c r="BN1691" s="26"/>
      <c r="BO1691" s="27"/>
      <c r="BP1691" s="26"/>
      <c r="BQ1691" s="28"/>
    </row>
    <row r="1692" spans="1:69" x14ac:dyDescent="0.25">
      <c r="A1692" t="str">
        <f>VLOOKUP(B1692,[2]RH!$B:$BV,72,0)</f>
        <v>si</v>
      </c>
      <c r="B1692" s="6">
        <v>1694</v>
      </c>
      <c r="C1692" s="7" t="s">
        <v>168</v>
      </c>
      <c r="D1692" s="7" t="s">
        <v>6595</v>
      </c>
      <c r="E1692" s="7" t="s">
        <v>67</v>
      </c>
      <c r="F1692" s="7" t="s">
        <v>118</v>
      </c>
      <c r="G1692" s="7" t="s">
        <v>220</v>
      </c>
      <c r="H1692" s="7" t="s">
        <v>562</v>
      </c>
      <c r="I1692" s="7" t="s">
        <v>1477</v>
      </c>
      <c r="J1692" s="7" t="s">
        <v>190</v>
      </c>
      <c r="K1692" s="7" t="s">
        <v>146</v>
      </c>
      <c r="L1692" s="7" t="s">
        <v>90</v>
      </c>
      <c r="M1692" s="7" t="str">
        <f t="shared" si="2115"/>
        <v>Couturière</v>
      </c>
      <c r="N1692" s="8">
        <v>45204</v>
      </c>
      <c r="P1692" s="7">
        <f t="shared" ca="1" si="2100"/>
        <v>25</v>
      </c>
      <c r="Q1692" s="8"/>
      <c r="R1692" s="7"/>
      <c r="S1692" s="7"/>
      <c r="T1692" s="9" t="s">
        <v>156</v>
      </c>
      <c r="U1692" s="7" t="str">
        <f t="shared" si="2129"/>
        <v>Contractuel</v>
      </c>
      <c r="V1692" s="8">
        <v>45689</v>
      </c>
      <c r="W1692" s="8">
        <f>VLOOKUP(B1692,[1]BASE!$A:$Q,17,0)</f>
        <v>45747</v>
      </c>
      <c r="X1692" s="8"/>
      <c r="Y1692" s="8"/>
      <c r="Z1692" s="8">
        <v>45204</v>
      </c>
      <c r="AA1692" s="7">
        <f t="shared" si="2130"/>
        <v>10</v>
      </c>
      <c r="AB1692" s="7">
        <f t="shared" si="2131"/>
        <v>2023</v>
      </c>
      <c r="AC1692" s="7">
        <f t="shared" si="2132"/>
        <v>2027</v>
      </c>
      <c r="AD1692" s="10" t="e">
        <f t="shared" ref="AD1692:AD1755" ca="1" si="2166">IF(#REF!="Non",(DAYS360(N1692,Q1692)/360),(DAYS360(N1692,TODAY())/360))</f>
        <v>#REF!</v>
      </c>
      <c r="AE1692" s="10" t="e">
        <f t="shared" ca="1" si="2134"/>
        <v>#REF!</v>
      </c>
      <c r="AF1692" s="8">
        <v>32170</v>
      </c>
      <c r="AG1692" s="11">
        <f t="shared" ca="1" si="2135"/>
        <v>37.128767123287673</v>
      </c>
      <c r="AH1692" s="10" t="str">
        <f t="shared" ca="1" si="2136"/>
        <v>&gt;35&lt; 45</v>
      </c>
      <c r="AI1692" s="12">
        <v>16069339</v>
      </c>
      <c r="AJ1692" s="13" t="s">
        <v>170</v>
      </c>
      <c r="AK1692" s="12" t="s">
        <v>6596</v>
      </c>
      <c r="AL1692" s="8">
        <v>44658</v>
      </c>
      <c r="AM1692" s="7" t="s">
        <v>108</v>
      </c>
      <c r="AN1692" s="7" t="s">
        <v>76</v>
      </c>
      <c r="AO1692">
        <v>1</v>
      </c>
      <c r="AQ1692">
        <v>3</v>
      </c>
      <c r="AR1692" s="14">
        <v>2</v>
      </c>
      <c r="AS1692" s="15">
        <f t="shared" si="2137"/>
        <v>45934.5</v>
      </c>
      <c r="AT1692" s="14" t="s">
        <v>163</v>
      </c>
      <c r="AU1692" s="12">
        <v>3.5</v>
      </c>
      <c r="AV1692" s="17">
        <v>17</v>
      </c>
      <c r="AW1692" s="18" t="s">
        <v>201</v>
      </c>
      <c r="AX1692" s="19" t="s">
        <v>6597</v>
      </c>
      <c r="AY1692" s="17">
        <v>45</v>
      </c>
      <c r="AZ1692" s="14" t="s">
        <v>203</v>
      </c>
      <c r="BA1692" s="20" t="str">
        <f t="shared" si="2138"/>
        <v>17001000000291764645</v>
      </c>
      <c r="BB1692" s="31">
        <f t="shared" si="2139"/>
        <v>20</v>
      </c>
      <c r="BC1692" s="22" t="s">
        <v>6598</v>
      </c>
      <c r="BD1692" s="23" t="s">
        <v>341</v>
      </c>
      <c r="BF1692" s="8"/>
      <c r="BG1692" s="32">
        <v>28567612</v>
      </c>
      <c r="BH1692" s="32">
        <v>27875815</v>
      </c>
      <c r="BI1692" s="32"/>
      <c r="BJ1692" t="s">
        <v>6322</v>
      </c>
      <c r="BK1692" s="14" t="str">
        <f t="shared" si="2160"/>
        <v>A-P6 AR</v>
      </c>
      <c r="BL1692" s="14" t="s">
        <v>595</v>
      </c>
      <c r="BM1692" s="25"/>
      <c r="BN1692" s="26"/>
      <c r="BO1692" s="27"/>
      <c r="BP1692" s="26"/>
      <c r="BQ1692" s="28"/>
    </row>
    <row r="1693" spans="1:69" x14ac:dyDescent="0.25">
      <c r="A1693" t="str">
        <f>VLOOKUP(B1693,[2]RH!$B:$BV,72,0)</f>
        <v>si</v>
      </c>
      <c r="B1693" s="6">
        <v>1695</v>
      </c>
      <c r="C1693" s="7" t="s">
        <v>168</v>
      </c>
      <c r="D1693" s="7" t="s">
        <v>6599</v>
      </c>
      <c r="E1693" s="7" t="s">
        <v>67</v>
      </c>
      <c r="F1693" s="7" t="s">
        <v>118</v>
      </c>
      <c r="G1693" s="7" t="s">
        <v>220</v>
      </c>
      <c r="H1693" s="7" t="s">
        <v>562</v>
      </c>
      <c r="I1693" s="7" t="s">
        <v>1477</v>
      </c>
      <c r="J1693" s="7" t="s">
        <v>190</v>
      </c>
      <c r="K1693" s="7" t="s">
        <v>146</v>
      </c>
      <c r="L1693" s="7" t="s">
        <v>90</v>
      </c>
      <c r="M1693" s="7" t="str">
        <f t="shared" si="2115"/>
        <v>Couturière</v>
      </c>
      <c r="N1693" s="8">
        <v>45204</v>
      </c>
      <c r="P1693" s="7">
        <f t="shared" ca="1" si="2100"/>
        <v>25</v>
      </c>
      <c r="Q1693" s="8"/>
      <c r="R1693" s="7"/>
      <c r="S1693" s="7"/>
      <c r="T1693" s="9" t="s">
        <v>156</v>
      </c>
      <c r="U1693" s="7" t="str">
        <f t="shared" si="2129"/>
        <v>Contractuel</v>
      </c>
      <c r="V1693" s="8">
        <v>45689</v>
      </c>
      <c r="W1693" s="8">
        <f>VLOOKUP(B1693,[1]BASE!$A:$Q,17,0)</f>
        <v>45747</v>
      </c>
      <c r="X1693" s="8"/>
      <c r="Y1693" s="8"/>
      <c r="Z1693" s="8">
        <v>45204</v>
      </c>
      <c r="AA1693" s="7">
        <f t="shared" si="2130"/>
        <v>10</v>
      </c>
      <c r="AB1693" s="7">
        <f t="shared" si="2131"/>
        <v>2023</v>
      </c>
      <c r="AC1693" s="7">
        <f t="shared" si="2132"/>
        <v>2027</v>
      </c>
      <c r="AD1693" s="10" t="e">
        <f t="shared" ref="AD1693:AD1756" ca="1" si="2167">IF(#REF!="Non",(DAYS360(N1693,Q1693)/360),(DAYS360(N1693,TODAY())/360))</f>
        <v>#REF!</v>
      </c>
      <c r="AE1693" s="10" t="e">
        <f t="shared" ca="1" si="2134"/>
        <v>#REF!</v>
      </c>
      <c r="AF1693" s="8">
        <v>27155</v>
      </c>
      <c r="AG1693" s="11">
        <f t="shared" ca="1" si="2135"/>
        <v>50.868493150684934</v>
      </c>
      <c r="AH1693" s="10" t="str">
        <f t="shared" ca="1" si="2136"/>
        <v>&gt;45&lt; 55</v>
      </c>
      <c r="AI1693" s="12">
        <v>12194840</v>
      </c>
      <c r="AJ1693" s="13" t="s">
        <v>73</v>
      </c>
      <c r="AK1693" s="12" t="s">
        <v>6600</v>
      </c>
      <c r="AL1693" s="8">
        <v>44642</v>
      </c>
      <c r="AM1693" s="7" t="s">
        <v>108</v>
      </c>
      <c r="AN1693" s="7" t="s">
        <v>76</v>
      </c>
      <c r="AO1693">
        <v>3</v>
      </c>
      <c r="AQ1693">
        <v>3</v>
      </c>
      <c r="AR1693" s="14">
        <v>2</v>
      </c>
      <c r="AS1693" s="15">
        <f t="shared" si="2137"/>
        <v>45934.5</v>
      </c>
      <c r="AT1693" s="14" t="s">
        <v>163</v>
      </c>
      <c r="AU1693" s="12">
        <v>3.5</v>
      </c>
      <c r="AV1693" s="17">
        <v>12</v>
      </c>
      <c r="AW1693" s="18" t="s">
        <v>1464</v>
      </c>
      <c r="AX1693" s="19" t="s">
        <v>6601</v>
      </c>
      <c r="AY1693" s="17" t="s">
        <v>739</v>
      </c>
      <c r="AZ1693" s="14" t="s">
        <v>195</v>
      </c>
      <c r="BA1693" s="20" t="str">
        <f t="shared" si="2138"/>
        <v>12055000000243139761</v>
      </c>
      <c r="BB1693" s="31">
        <f t="shared" si="2139"/>
        <v>20</v>
      </c>
      <c r="BC1693" s="22" t="s">
        <v>6402</v>
      </c>
      <c r="BD1693" s="23" t="s">
        <v>341</v>
      </c>
      <c r="BF1693" s="8"/>
      <c r="BG1693" s="32">
        <v>28515529</v>
      </c>
      <c r="BH1693" s="32"/>
      <c r="BI1693" s="32"/>
      <c r="BJ1693" t="s">
        <v>486</v>
      </c>
      <c r="BK1693" s="14" t="str">
        <f t="shared" si="2160"/>
        <v>A-P6 AR</v>
      </c>
      <c r="BL1693" s="14" t="s">
        <v>595</v>
      </c>
      <c r="BM1693" s="25"/>
      <c r="BN1693" s="26"/>
      <c r="BO1693" s="27"/>
      <c r="BP1693" s="26"/>
      <c r="BQ1693" s="28"/>
    </row>
    <row r="1694" spans="1:69" x14ac:dyDescent="0.25">
      <c r="A1694" t="str">
        <f>VLOOKUP(B1694,[2]RH!$B:$BV,72,0)</f>
        <v>si</v>
      </c>
      <c r="B1694" s="6">
        <v>1696</v>
      </c>
      <c r="C1694" s="7" t="s">
        <v>100</v>
      </c>
      <c r="D1694" s="7" t="s">
        <v>6602</v>
      </c>
      <c r="E1694" s="7" t="s">
        <v>67</v>
      </c>
      <c r="F1694" s="7" t="s">
        <v>118</v>
      </c>
      <c r="G1694" s="7" t="s">
        <v>408</v>
      </c>
      <c r="H1694" s="80">
        <v>560</v>
      </c>
      <c r="I1694" s="7" t="s">
        <v>189</v>
      </c>
      <c r="J1694" s="7" t="s">
        <v>190</v>
      </c>
      <c r="K1694" s="7" t="s">
        <v>146</v>
      </c>
      <c r="L1694" s="7" t="s">
        <v>90</v>
      </c>
      <c r="M1694" s="7" t="str">
        <f t="shared" si="2115"/>
        <v>Alimentatrice</v>
      </c>
      <c r="N1694" s="8">
        <v>45204</v>
      </c>
      <c r="P1694" s="7">
        <f t="shared" ca="1" si="2100"/>
        <v>25</v>
      </c>
      <c r="Q1694" s="8"/>
      <c r="R1694" s="7"/>
      <c r="S1694" s="7"/>
      <c r="T1694" s="9" t="s">
        <v>156</v>
      </c>
      <c r="U1694" s="7" t="str">
        <f t="shared" si="2129"/>
        <v>Contractuel</v>
      </c>
      <c r="V1694" s="8">
        <v>45689</v>
      </c>
      <c r="W1694" s="8">
        <f>VLOOKUP(B1694,[1]BASE!$A:$Q,17,0)</f>
        <v>45747</v>
      </c>
      <c r="X1694" s="8"/>
      <c r="Y1694" s="8"/>
      <c r="Z1694" s="8">
        <v>45204</v>
      </c>
      <c r="AA1694" s="7">
        <f t="shared" si="2130"/>
        <v>10</v>
      </c>
      <c r="AB1694" s="7">
        <f t="shared" si="2131"/>
        <v>2023</v>
      </c>
      <c r="AC1694" s="7">
        <f t="shared" si="2132"/>
        <v>2027</v>
      </c>
      <c r="AD1694" s="10" t="e">
        <f t="shared" ref="AD1694:AD1757" ca="1" si="2168">IF(#REF!="Non",(DAYS360(N1694,Q1694)/360),(DAYS360(N1694,TODAY())/360))</f>
        <v>#REF!</v>
      </c>
      <c r="AE1694" s="10" t="e">
        <f t="shared" ca="1" si="2134"/>
        <v>#REF!</v>
      </c>
      <c r="AF1694" s="8">
        <v>36712</v>
      </c>
      <c r="AG1694" s="11">
        <f t="shared" ca="1" si="2135"/>
        <v>24.684931506849313</v>
      </c>
      <c r="AH1694" s="10" t="str">
        <f t="shared" ca="1" si="2136"/>
        <v>&lt; 25</v>
      </c>
      <c r="AI1694" s="12"/>
      <c r="AJ1694" s="13"/>
      <c r="AK1694" s="12" t="s">
        <v>6603</v>
      </c>
      <c r="AL1694" s="8">
        <v>44544</v>
      </c>
      <c r="AM1694" s="7" t="s">
        <v>108</v>
      </c>
      <c r="AN1694" s="7" t="s">
        <v>109</v>
      </c>
      <c r="AQ1694">
        <v>3</v>
      </c>
      <c r="AR1694" s="14">
        <v>2</v>
      </c>
      <c r="AS1694" s="15">
        <f t="shared" si="2137"/>
        <v>45934.5</v>
      </c>
      <c r="AT1694" s="14" t="s">
        <v>163</v>
      </c>
      <c r="AU1694" s="12">
        <v>3.5</v>
      </c>
      <c r="AV1694" s="17">
        <v>17</v>
      </c>
      <c r="AW1694" s="18">
        <v>60600</v>
      </c>
      <c r="AX1694" s="19" t="s">
        <v>6604</v>
      </c>
      <c r="AY1694" s="17">
        <v>97</v>
      </c>
      <c r="AZ1694" s="14" t="s">
        <v>203</v>
      </c>
      <c r="BA1694" s="20" t="str">
        <f t="shared" si="2138"/>
        <v>17606000000320375797</v>
      </c>
      <c r="BB1694" s="31">
        <f t="shared" si="2139"/>
        <v>20</v>
      </c>
      <c r="BC1694" s="22" t="s">
        <v>5575</v>
      </c>
      <c r="BD1694" s="23" t="s">
        <v>115</v>
      </c>
      <c r="BF1694" s="8"/>
      <c r="BG1694" s="32">
        <v>95991901</v>
      </c>
      <c r="BH1694" s="32"/>
      <c r="BI1694" s="32"/>
      <c r="BJ1694" s="95" t="s">
        <v>1286</v>
      </c>
      <c r="BK1694" s="14" t="str">
        <f t="shared" si="2160"/>
        <v>A-560</v>
      </c>
      <c r="BL1694" s="14" t="s">
        <v>288</v>
      </c>
      <c r="BM1694" s="25"/>
      <c r="BN1694" s="26"/>
      <c r="BO1694" s="27"/>
      <c r="BP1694" s="26"/>
      <c r="BQ1694" s="28"/>
    </row>
    <row r="1695" spans="1:69" x14ac:dyDescent="0.25">
      <c r="A1695" t="str">
        <f>VLOOKUP(B1695,[2]RH!$B:$BV,72,0)</f>
        <v>si</v>
      </c>
      <c r="B1695" s="6">
        <v>1697</v>
      </c>
      <c r="C1695" s="7" t="s">
        <v>168</v>
      </c>
      <c r="D1695" s="7" t="s">
        <v>6605</v>
      </c>
      <c r="E1695" s="7" t="s">
        <v>67</v>
      </c>
      <c r="F1695" s="7" t="s">
        <v>118</v>
      </c>
      <c r="G1695" s="7" t="s">
        <v>220</v>
      </c>
      <c r="H1695" s="7" t="s">
        <v>562</v>
      </c>
      <c r="I1695" s="7" t="s">
        <v>1477</v>
      </c>
      <c r="J1695" s="7" t="s">
        <v>190</v>
      </c>
      <c r="K1695" s="7" t="s">
        <v>146</v>
      </c>
      <c r="L1695" s="7" t="s">
        <v>90</v>
      </c>
      <c r="M1695" s="7" t="str">
        <f t="shared" si="2115"/>
        <v>Couturière</v>
      </c>
      <c r="N1695" s="8">
        <v>45204</v>
      </c>
      <c r="P1695" s="7">
        <f t="shared" ca="1" si="2100"/>
        <v>25</v>
      </c>
      <c r="Q1695" s="8"/>
      <c r="R1695" s="7"/>
      <c r="S1695" s="7"/>
      <c r="T1695" s="9" t="s">
        <v>156</v>
      </c>
      <c r="U1695" s="7" t="str">
        <f t="shared" si="2129"/>
        <v>Contractuel</v>
      </c>
      <c r="V1695" s="8">
        <v>45689</v>
      </c>
      <c r="W1695" s="8">
        <f>VLOOKUP(B1695,[1]BASE!$A:$Q,17,0)</f>
        <v>45747</v>
      </c>
      <c r="X1695" s="8"/>
      <c r="Y1695" s="8"/>
      <c r="Z1695" s="8">
        <v>45204</v>
      </c>
      <c r="AA1695" s="7">
        <f t="shared" si="2130"/>
        <v>10</v>
      </c>
      <c r="AB1695" s="7">
        <f t="shared" si="2131"/>
        <v>2023</v>
      </c>
      <c r="AC1695" s="7">
        <f t="shared" si="2132"/>
        <v>2027</v>
      </c>
      <c r="AD1695" s="10" t="e">
        <f t="shared" ref="AD1695:AD1758" ca="1" si="2169">IF(#REF!="Non",(DAYS360(N1695,Q1695)/360),(DAYS360(N1695,TODAY())/360))</f>
        <v>#REF!</v>
      </c>
      <c r="AE1695" s="10" t="e">
        <f t="shared" ca="1" si="2134"/>
        <v>#REF!</v>
      </c>
      <c r="AF1695" s="8">
        <v>32917</v>
      </c>
      <c r="AG1695" s="11">
        <f t="shared" ca="1" si="2135"/>
        <v>35.082191780821915</v>
      </c>
      <c r="AH1695" s="10" t="str">
        <f t="shared" ca="1" si="2136"/>
        <v>&gt;35&lt; 45</v>
      </c>
      <c r="AI1695" s="12">
        <v>17695898</v>
      </c>
      <c r="AJ1695" s="13" t="s">
        <v>82</v>
      </c>
      <c r="AK1695" s="12" t="s">
        <v>6606</v>
      </c>
      <c r="AL1695" s="8">
        <v>43236</v>
      </c>
      <c r="AM1695" s="7" t="s">
        <v>108</v>
      </c>
      <c r="AN1695" s="7" t="s">
        <v>76</v>
      </c>
      <c r="AO1695">
        <v>1</v>
      </c>
      <c r="AQ1695">
        <v>3</v>
      </c>
      <c r="AR1695" s="14">
        <v>2</v>
      </c>
      <c r="AS1695" s="15">
        <f t="shared" si="2137"/>
        <v>45934.5</v>
      </c>
      <c r="AT1695" s="14" t="s">
        <v>163</v>
      </c>
      <c r="AU1695" s="12">
        <v>3.5</v>
      </c>
      <c r="AV1695" s="17">
        <v>25</v>
      </c>
      <c r="AW1695" s="18">
        <v>16600</v>
      </c>
      <c r="AX1695" s="19" t="s">
        <v>6607</v>
      </c>
      <c r="AY1695" s="17">
        <v>51</v>
      </c>
      <c r="AZ1695" s="14" t="s">
        <v>276</v>
      </c>
      <c r="BA1695" s="20" t="str">
        <f t="shared" si="2138"/>
        <v>25166000000118923751</v>
      </c>
      <c r="BB1695" s="31">
        <f t="shared" si="2139"/>
        <v>20</v>
      </c>
      <c r="BC1695" s="22" t="s">
        <v>6608</v>
      </c>
      <c r="BD1695" s="23" t="s">
        <v>115</v>
      </c>
      <c r="BF1695" s="8"/>
      <c r="BG1695" s="32">
        <v>96966837</v>
      </c>
      <c r="BH1695" s="32"/>
      <c r="BI1695" s="32"/>
      <c r="BJ1695" t="s">
        <v>933</v>
      </c>
      <c r="BK1695" s="14" t="str">
        <f t="shared" si="2160"/>
        <v>A-P6 AR</v>
      </c>
      <c r="BL1695" s="14" t="s">
        <v>595</v>
      </c>
      <c r="BM1695" s="25"/>
      <c r="BN1695" s="26"/>
      <c r="BO1695" s="27"/>
      <c r="BP1695" s="26"/>
      <c r="BQ1695" s="28"/>
    </row>
    <row r="1696" spans="1:69" x14ac:dyDescent="0.25">
      <c r="A1696" t="str">
        <f>VLOOKUP(B1696,[2]RH!$B:$BV,72,0)</f>
        <v>Non-Actif</v>
      </c>
      <c r="B1696" s="6">
        <v>1698</v>
      </c>
      <c r="C1696" s="7" t="s">
        <v>168</v>
      </c>
      <c r="D1696" s="39" t="s">
        <v>6609</v>
      </c>
      <c r="E1696" s="39" t="s">
        <v>67</v>
      </c>
      <c r="F1696" s="39" t="s">
        <v>118</v>
      </c>
      <c r="G1696" s="7" t="s">
        <v>220</v>
      </c>
      <c r="H1696" s="7" t="s">
        <v>562</v>
      </c>
      <c r="I1696" s="7" t="s">
        <v>6497</v>
      </c>
      <c r="J1696" s="39" t="s">
        <v>190</v>
      </c>
      <c r="K1696" s="39" t="s">
        <v>146</v>
      </c>
      <c r="L1696" s="39" t="s">
        <v>90</v>
      </c>
      <c r="M1696" s="7" t="str">
        <f t="shared" si="2115"/>
        <v>Couturière</v>
      </c>
      <c r="N1696" s="107">
        <v>45204</v>
      </c>
      <c r="O1696" s="31"/>
      <c r="P1696" s="39">
        <f t="shared" ca="1" si="2100"/>
        <v>-400</v>
      </c>
      <c r="Q1696" s="8">
        <v>45322</v>
      </c>
      <c r="R1696" s="7" t="s">
        <v>290</v>
      </c>
      <c r="S1696" s="39" t="s">
        <v>3500</v>
      </c>
      <c r="T1696" s="39" t="s">
        <v>156</v>
      </c>
      <c r="U1696" s="7" t="str">
        <f t="shared" si="2129"/>
        <v>Contractuel</v>
      </c>
      <c r="V1696" s="8">
        <v>45292</v>
      </c>
      <c r="W1696" s="8">
        <v>45322</v>
      </c>
      <c r="X1696" s="107"/>
      <c r="Y1696" s="107"/>
      <c r="Z1696" s="107">
        <v>45204</v>
      </c>
      <c r="AA1696" s="7">
        <f t="shared" si="2130"/>
        <v>10</v>
      </c>
      <c r="AB1696" s="7">
        <f t="shared" si="2131"/>
        <v>2023</v>
      </c>
      <c r="AC1696" s="7">
        <f t="shared" si="2132"/>
        <v>2027</v>
      </c>
      <c r="AD1696" s="10" t="e">
        <f t="shared" ref="AD1696:AD1759" ca="1" si="2170">IF(#REF!="Non",(DAYS360(N1696,Q1696)/360),(DAYS360(N1696,TODAY())/360))</f>
        <v>#REF!</v>
      </c>
      <c r="AE1696" s="10" t="e">
        <f t="shared" ca="1" si="2134"/>
        <v>#REF!</v>
      </c>
      <c r="AF1696" s="107">
        <v>40990</v>
      </c>
      <c r="AG1696" s="11">
        <f t="shared" ca="1" si="2135"/>
        <v>12.964383561643835</v>
      </c>
      <c r="AH1696" s="10" t="str">
        <f t="shared" ca="1" si="2136"/>
        <v>&lt; 25</v>
      </c>
      <c r="AI1696" s="94"/>
      <c r="AJ1696" s="111"/>
      <c r="AK1696" s="94" t="s">
        <v>6610</v>
      </c>
      <c r="AL1696" s="107">
        <v>40990</v>
      </c>
      <c r="AM1696" s="39" t="s">
        <v>108</v>
      </c>
      <c r="AN1696" s="39" t="s">
        <v>76</v>
      </c>
      <c r="AO1696" s="31">
        <v>4</v>
      </c>
      <c r="AP1696" s="31"/>
      <c r="AQ1696" s="21">
        <v>3</v>
      </c>
      <c r="AR1696" s="21">
        <v>1</v>
      </c>
      <c r="AS1696" s="15">
        <f t="shared" si="2137"/>
        <v>45569.25</v>
      </c>
      <c r="AT1696" s="21" t="s">
        <v>163</v>
      </c>
      <c r="AU1696" s="94">
        <v>3.5</v>
      </c>
      <c r="AV1696" s="112">
        <v>17</v>
      </c>
      <c r="AW1696" s="113" t="s">
        <v>201</v>
      </c>
      <c r="AX1696" s="114" t="s">
        <v>6611</v>
      </c>
      <c r="AY1696" s="112">
        <v>54</v>
      </c>
      <c r="AZ1696" s="21" t="s">
        <v>203</v>
      </c>
      <c r="BA1696" s="115" t="str">
        <f t="shared" si="2138"/>
        <v>17001000000300756254</v>
      </c>
      <c r="BB1696" s="31">
        <f t="shared" si="2139"/>
        <v>20</v>
      </c>
      <c r="BC1696" s="116" t="s">
        <v>6612</v>
      </c>
      <c r="BD1696" s="21" t="s">
        <v>341</v>
      </c>
      <c r="BE1696" s="31"/>
      <c r="BF1696" s="107">
        <v>45218</v>
      </c>
      <c r="BG1696" s="117">
        <v>58152059</v>
      </c>
      <c r="BH1696" s="117"/>
      <c r="BI1696" s="117"/>
      <c r="BJ1696" s="31"/>
      <c r="BK1696" s="21" t="str">
        <f t="shared" si="2160"/>
        <v>A-P6 AR</v>
      </c>
      <c r="BL1696" s="21" t="s">
        <v>595</v>
      </c>
      <c r="BM1696" s="118"/>
      <c r="BN1696" s="119"/>
      <c r="BO1696" s="119"/>
      <c r="BP1696" s="119"/>
      <c r="BQ1696" s="120"/>
    </row>
    <row r="1697" spans="1:69" x14ac:dyDescent="0.25">
      <c r="A1697" t="str">
        <f>VLOOKUP(B1697,[2]RH!$B:$BV,72,0)</f>
        <v>Non-Actif</v>
      </c>
      <c r="B1697" s="6">
        <v>1699</v>
      </c>
      <c r="C1697" s="7" t="s">
        <v>168</v>
      </c>
      <c r="D1697" s="7" t="s">
        <v>6613</v>
      </c>
      <c r="E1697" s="7" t="s">
        <v>67</v>
      </c>
      <c r="F1697" s="7" t="s">
        <v>118</v>
      </c>
      <c r="G1697" s="7" t="s">
        <v>220</v>
      </c>
      <c r="H1697" s="7" t="s">
        <v>562</v>
      </c>
      <c r="I1697" s="7" t="s">
        <v>1477</v>
      </c>
      <c r="J1697" s="7" t="s">
        <v>190</v>
      </c>
      <c r="K1697" s="7" t="s">
        <v>146</v>
      </c>
      <c r="L1697" s="7" t="s">
        <v>90</v>
      </c>
      <c r="M1697" s="7" t="str">
        <f t="shared" si="2115"/>
        <v>Couturière</v>
      </c>
      <c r="N1697" s="8">
        <v>45208</v>
      </c>
      <c r="P1697" s="7">
        <f t="shared" ca="1" si="2100"/>
        <v>-218</v>
      </c>
      <c r="Q1697" s="8">
        <v>45463</v>
      </c>
      <c r="R1697" s="7" t="s">
        <v>5676</v>
      </c>
      <c r="S1697" s="7"/>
      <c r="T1697" s="9" t="s">
        <v>156</v>
      </c>
      <c r="U1697" s="7" t="str">
        <f t="shared" si="2129"/>
        <v>Contractuel</v>
      </c>
      <c r="V1697" s="8">
        <v>45444</v>
      </c>
      <c r="W1697" s="8">
        <v>45504</v>
      </c>
      <c r="X1697" s="8"/>
      <c r="Y1697" s="8"/>
      <c r="Z1697" s="8">
        <v>45208</v>
      </c>
      <c r="AA1697" s="7">
        <f t="shared" si="2130"/>
        <v>10</v>
      </c>
      <c r="AB1697" s="7">
        <f t="shared" si="2131"/>
        <v>2023</v>
      </c>
      <c r="AC1697" s="7">
        <f t="shared" si="2132"/>
        <v>2027</v>
      </c>
      <c r="AD1697" s="10" t="e">
        <f t="shared" ref="AD1697:AD1760" ca="1" si="2171">IF(#REF!="Non",(DAYS360(N1697,Q1697)/360),(DAYS360(N1697,TODAY())/360))</f>
        <v>#REF!</v>
      </c>
      <c r="AE1697" s="10" t="e">
        <f t="shared" ca="1" si="2134"/>
        <v>#REF!</v>
      </c>
      <c r="AF1697" s="8">
        <v>28065</v>
      </c>
      <c r="AG1697" s="11">
        <f t="shared" ca="1" si="2135"/>
        <v>48.375342465753427</v>
      </c>
      <c r="AH1697" s="10" t="str">
        <f t="shared" ca="1" si="2136"/>
        <v>&gt;45&lt; 55</v>
      </c>
      <c r="AI1697" s="12">
        <v>12050221</v>
      </c>
      <c r="AJ1697" s="13" t="s">
        <v>92</v>
      </c>
      <c r="AK1697" s="12" t="s">
        <v>6614</v>
      </c>
      <c r="AL1697" s="8">
        <v>34599</v>
      </c>
      <c r="AM1697" s="7" t="s">
        <v>108</v>
      </c>
      <c r="AN1697" s="7" t="s">
        <v>76</v>
      </c>
      <c r="AQ1697">
        <v>3</v>
      </c>
      <c r="AR1697" s="14">
        <v>1</v>
      </c>
      <c r="AS1697" s="15">
        <f t="shared" si="2137"/>
        <v>45573.25</v>
      </c>
      <c r="AT1697" s="14" t="s">
        <v>163</v>
      </c>
      <c r="AU1697" s="12">
        <v>3.5</v>
      </c>
      <c r="AV1697" s="17">
        <v>17</v>
      </c>
      <c r="AW1697" s="18" t="s">
        <v>201</v>
      </c>
      <c r="AX1697" s="19" t="s">
        <v>6615</v>
      </c>
      <c r="AY1697" s="17">
        <v>25</v>
      </c>
      <c r="AZ1697" s="14" t="s">
        <v>203</v>
      </c>
      <c r="BA1697" s="20" t="str">
        <f t="shared" si="2138"/>
        <v>17001000000290255325</v>
      </c>
      <c r="BB1697" s="31">
        <f t="shared" si="2139"/>
        <v>20</v>
      </c>
      <c r="BC1697" s="22" t="s">
        <v>6616</v>
      </c>
      <c r="BD1697" s="23" t="s">
        <v>341</v>
      </c>
      <c r="BF1697" s="8">
        <v>45218</v>
      </c>
      <c r="BG1697" s="32">
        <v>51217065</v>
      </c>
      <c r="BH1697" s="32">
        <v>99015775</v>
      </c>
      <c r="BI1697" s="32"/>
      <c r="BJ1697" t="s">
        <v>6322</v>
      </c>
      <c r="BK1697" s="14" t="str">
        <f t="shared" si="2160"/>
        <v>A-P6 AR</v>
      </c>
      <c r="BL1697" s="14" t="s">
        <v>595</v>
      </c>
      <c r="BM1697" s="25"/>
      <c r="BN1697" s="26"/>
      <c r="BO1697" s="27"/>
      <c r="BP1697" s="26"/>
      <c r="BQ1697" s="28"/>
    </row>
    <row r="1698" spans="1:69" x14ac:dyDescent="0.25">
      <c r="A1698" t="str">
        <f>VLOOKUP(B1698,[2]RH!$B:$BV,72,0)</f>
        <v>Non-Actif</v>
      </c>
      <c r="B1698" s="6">
        <v>1700</v>
      </c>
      <c r="C1698" s="7" t="s">
        <v>100</v>
      </c>
      <c r="D1698" s="7" t="s">
        <v>6617</v>
      </c>
      <c r="E1698" s="7" t="s">
        <v>67</v>
      </c>
      <c r="F1698" s="7" t="s">
        <v>118</v>
      </c>
      <c r="G1698" s="7" t="s">
        <v>220</v>
      </c>
      <c r="H1698" s="7" t="s">
        <v>562</v>
      </c>
      <c r="I1698" s="7" t="s">
        <v>6497</v>
      </c>
      <c r="J1698" s="7" t="s">
        <v>190</v>
      </c>
      <c r="K1698" s="7" t="s">
        <v>146</v>
      </c>
      <c r="L1698" s="7" t="s">
        <v>90</v>
      </c>
      <c r="M1698" s="7" t="str">
        <f t="shared" si="2115"/>
        <v>Couturière</v>
      </c>
      <c r="N1698" s="8">
        <v>45204</v>
      </c>
      <c r="P1698" s="7">
        <f t="shared" ca="1" si="2100"/>
        <v>-431</v>
      </c>
      <c r="Q1698" s="8">
        <v>45292</v>
      </c>
      <c r="R1698" s="7" t="s">
        <v>147</v>
      </c>
      <c r="S1698" s="7"/>
      <c r="T1698" s="9" t="s">
        <v>156</v>
      </c>
      <c r="U1698" s="7" t="str">
        <f t="shared" si="2129"/>
        <v>Contractuel</v>
      </c>
      <c r="V1698" s="8">
        <v>45261</v>
      </c>
      <c r="W1698" s="8">
        <v>45291</v>
      </c>
      <c r="X1698" s="8"/>
      <c r="Y1698" s="8"/>
      <c r="Z1698" s="8">
        <v>45204</v>
      </c>
      <c r="AA1698" s="7">
        <f t="shared" si="2130"/>
        <v>10</v>
      </c>
      <c r="AB1698" s="7">
        <f t="shared" si="2131"/>
        <v>2023</v>
      </c>
      <c r="AC1698" s="7">
        <f t="shared" si="2132"/>
        <v>2027</v>
      </c>
      <c r="AD1698" s="10" t="e">
        <f t="shared" ref="AD1698:AD1761" ca="1" si="2172">IF(#REF!="Non",(DAYS360(N1698,Q1698)/360),(DAYS360(N1698,TODAY())/360))</f>
        <v>#REF!</v>
      </c>
      <c r="AE1698" s="10" t="e">
        <f t="shared" ca="1" si="2134"/>
        <v>#REF!</v>
      </c>
      <c r="AF1698" s="8">
        <v>35981</v>
      </c>
      <c r="AG1698" s="11">
        <f t="shared" ca="1" si="2135"/>
        <v>26.687671232876713</v>
      </c>
      <c r="AH1698" s="10" t="str">
        <f t="shared" ca="1" si="2136"/>
        <v>&gt;25&lt; 35</v>
      </c>
      <c r="AI1698" s="12">
        <v>17192072</v>
      </c>
      <c r="AJ1698" s="13" t="s">
        <v>170</v>
      </c>
      <c r="AK1698" s="12" t="s">
        <v>6618</v>
      </c>
      <c r="AL1698" s="8">
        <v>43468</v>
      </c>
      <c r="AM1698" s="7" t="s">
        <v>108</v>
      </c>
      <c r="AN1698" s="7" t="s">
        <v>109</v>
      </c>
      <c r="AQ1698" s="14">
        <v>3</v>
      </c>
      <c r="AR1698" s="14">
        <v>1</v>
      </c>
      <c r="AS1698" s="15">
        <f t="shared" si="2137"/>
        <v>45569.25</v>
      </c>
      <c r="AT1698" s="14" t="s">
        <v>163</v>
      </c>
      <c r="AU1698" s="12">
        <v>3.5</v>
      </c>
      <c r="AV1698" s="17">
        <v>17</v>
      </c>
      <c r="AW1698" s="18" t="s">
        <v>1888</v>
      </c>
      <c r="AX1698" s="19" t="s">
        <v>6619</v>
      </c>
      <c r="AY1698" s="17">
        <v>40</v>
      </c>
      <c r="AZ1698" s="14" t="s">
        <v>203</v>
      </c>
      <c r="BA1698" s="20" t="str">
        <f t="shared" si="2138"/>
        <v>17002000000290903240</v>
      </c>
      <c r="BB1698" s="31">
        <f t="shared" si="2139"/>
        <v>20</v>
      </c>
      <c r="BC1698" s="22" t="s">
        <v>5717</v>
      </c>
      <c r="BD1698" s="23" t="s">
        <v>115</v>
      </c>
      <c r="BF1698" s="8">
        <v>45218</v>
      </c>
      <c r="BG1698" s="32">
        <v>94889541</v>
      </c>
      <c r="BH1698" s="32"/>
      <c r="BI1698" s="32"/>
      <c r="BK1698" s="14" t="str">
        <f t="shared" si="2160"/>
        <v>A-P6 AR</v>
      </c>
      <c r="BL1698" s="14" t="s">
        <v>595</v>
      </c>
      <c r="BM1698" s="25"/>
      <c r="BN1698" s="26"/>
      <c r="BO1698" s="27"/>
      <c r="BP1698" s="26"/>
      <c r="BQ1698" s="28"/>
    </row>
    <row r="1699" spans="1:69" x14ac:dyDescent="0.25">
      <c r="A1699" t="str">
        <f>VLOOKUP(B1699,[2]RH!$B:$BV,72,0)</f>
        <v>si</v>
      </c>
      <c r="B1699" s="6">
        <v>1701</v>
      </c>
      <c r="C1699" s="7" t="s">
        <v>168</v>
      </c>
      <c r="D1699" s="7" t="s">
        <v>6620</v>
      </c>
      <c r="E1699" s="7" t="s">
        <v>67</v>
      </c>
      <c r="F1699" s="7" t="s">
        <v>118</v>
      </c>
      <c r="G1699" s="7" t="s">
        <v>220</v>
      </c>
      <c r="H1699" s="7" t="s">
        <v>562</v>
      </c>
      <c r="I1699" s="7" t="s">
        <v>1477</v>
      </c>
      <c r="J1699" s="7" t="s">
        <v>190</v>
      </c>
      <c r="K1699" s="7" t="s">
        <v>146</v>
      </c>
      <c r="L1699" s="7" t="s">
        <v>90</v>
      </c>
      <c r="M1699" s="7" t="str">
        <f t="shared" si="2115"/>
        <v>Couturière</v>
      </c>
      <c r="N1699" s="8">
        <v>45204</v>
      </c>
      <c r="P1699" s="7">
        <f t="shared" ca="1" si="2100"/>
        <v>25</v>
      </c>
      <c r="Q1699" s="8"/>
      <c r="R1699" s="7"/>
      <c r="S1699" s="7"/>
      <c r="T1699" s="9" t="s">
        <v>156</v>
      </c>
      <c r="U1699" s="7" t="str">
        <f t="shared" si="2129"/>
        <v>Contractuel</v>
      </c>
      <c r="V1699" s="8">
        <v>45689</v>
      </c>
      <c r="W1699" s="8">
        <f>VLOOKUP(B1699,[1]BASE!$A:$Q,17,0)</f>
        <v>45747</v>
      </c>
      <c r="X1699" s="8"/>
      <c r="Y1699" s="8"/>
      <c r="Z1699" s="8">
        <v>45204</v>
      </c>
      <c r="AA1699" s="7">
        <f t="shared" si="2130"/>
        <v>10</v>
      </c>
      <c r="AB1699" s="7">
        <f t="shared" si="2131"/>
        <v>2023</v>
      </c>
      <c r="AC1699" s="7">
        <f t="shared" si="2132"/>
        <v>2027</v>
      </c>
      <c r="AD1699" s="10" t="e">
        <f t="shared" ref="AD1699:AD1762" ca="1" si="2173">IF(#REF!="Non",(DAYS360(N1699,Q1699)/360),(DAYS360(N1699,TODAY())/360))</f>
        <v>#REF!</v>
      </c>
      <c r="AE1699" s="10" t="e">
        <f t="shared" ca="1" si="2134"/>
        <v>#REF!</v>
      </c>
      <c r="AF1699" s="8">
        <v>32019</v>
      </c>
      <c r="AG1699" s="11">
        <f t="shared" ca="1" si="2135"/>
        <v>37.542465753424658</v>
      </c>
      <c r="AH1699" s="10" t="str">
        <f t="shared" ca="1" si="2136"/>
        <v>&gt;35&lt; 45</v>
      </c>
      <c r="AI1699" s="12">
        <v>14920724</v>
      </c>
      <c r="AJ1699" s="13" t="s">
        <v>79</v>
      </c>
      <c r="AK1699" s="12" t="s">
        <v>6621</v>
      </c>
      <c r="AL1699" s="8">
        <v>43711</v>
      </c>
      <c r="AM1699" s="7" t="s">
        <v>108</v>
      </c>
      <c r="AN1699" s="7" t="s">
        <v>76</v>
      </c>
      <c r="AO1699">
        <v>2</v>
      </c>
      <c r="AQ1699">
        <v>3</v>
      </c>
      <c r="AR1699" s="14">
        <v>2</v>
      </c>
      <c r="AS1699" s="15">
        <f t="shared" si="2137"/>
        <v>45934.5</v>
      </c>
      <c r="AT1699" s="14" t="s">
        <v>163</v>
      </c>
      <c r="AU1699" s="12">
        <v>3.5</v>
      </c>
      <c r="AV1699" s="17">
        <v>17</v>
      </c>
      <c r="AW1699" s="18" t="s">
        <v>201</v>
      </c>
      <c r="AX1699" s="19" t="s">
        <v>6622</v>
      </c>
      <c r="AY1699" s="17">
        <v>62</v>
      </c>
      <c r="AZ1699" s="14" t="s">
        <v>203</v>
      </c>
      <c r="BA1699" s="20" t="str">
        <f t="shared" si="2138"/>
        <v>17001000000331850962</v>
      </c>
      <c r="BB1699" s="31">
        <f t="shared" si="2139"/>
        <v>20</v>
      </c>
      <c r="BC1699" s="22" t="s">
        <v>6487</v>
      </c>
      <c r="BD1699" s="23" t="s">
        <v>341</v>
      </c>
      <c r="BF1699" s="8"/>
      <c r="BG1699" s="32">
        <v>28411795</v>
      </c>
      <c r="BH1699" s="32">
        <v>24116713</v>
      </c>
      <c r="BI1699" s="32"/>
      <c r="BJ1699" t="s">
        <v>486</v>
      </c>
      <c r="BK1699" s="14" t="str">
        <f t="shared" si="2160"/>
        <v>A-P6 AR</v>
      </c>
      <c r="BL1699" s="14" t="s">
        <v>595</v>
      </c>
      <c r="BM1699" s="25"/>
      <c r="BN1699" s="26"/>
      <c r="BO1699" s="27"/>
      <c r="BP1699" s="26"/>
      <c r="BQ1699" s="28"/>
    </row>
    <row r="1700" spans="1:69" x14ac:dyDescent="0.25">
      <c r="A1700" t="str">
        <f>VLOOKUP(B1700,[2]RH!$B:$BV,72,0)</f>
        <v>si</v>
      </c>
      <c r="B1700" s="6">
        <v>1702</v>
      </c>
      <c r="C1700" s="7" t="s">
        <v>65</v>
      </c>
      <c r="D1700" s="7" t="s">
        <v>6623</v>
      </c>
      <c r="E1700" s="7" t="s">
        <v>67</v>
      </c>
      <c r="F1700" s="7" t="s">
        <v>258</v>
      </c>
      <c r="G1700" s="7" t="s">
        <v>264</v>
      </c>
      <c r="H1700" s="80"/>
      <c r="I1700" s="7"/>
      <c r="J1700" s="7"/>
      <c r="K1700" s="7" t="s">
        <v>70</v>
      </c>
      <c r="L1700" s="7" t="s">
        <v>90</v>
      </c>
      <c r="M1700" s="7" t="str">
        <f t="shared" si="2115"/>
        <v>INGENIEUR QUALITE</v>
      </c>
      <c r="N1700" s="8">
        <v>45203</v>
      </c>
      <c r="P1700" s="7"/>
      <c r="Q1700" s="8"/>
      <c r="R1700" s="7"/>
      <c r="S1700" s="7"/>
      <c r="T1700" s="9" t="s">
        <v>394</v>
      </c>
      <c r="U1700" s="7" t="str">
        <f t="shared" si="2129"/>
        <v>Contractuel</v>
      </c>
      <c r="V1700" s="8"/>
      <c r="W1700" s="8" t="s">
        <v>5762</v>
      </c>
      <c r="X1700" s="8">
        <v>45323</v>
      </c>
      <c r="Y1700" s="8">
        <v>45688</v>
      </c>
      <c r="Z1700" s="8"/>
      <c r="AA1700" s="7">
        <f t="shared" si="2130"/>
        <v>10</v>
      </c>
      <c r="AB1700" s="7">
        <f t="shared" si="2131"/>
        <v>2023</v>
      </c>
      <c r="AC1700" s="7">
        <f t="shared" si="2132"/>
        <v>2027</v>
      </c>
      <c r="AD1700" s="10" t="e">
        <f t="shared" ref="AD1700:AD1763" ca="1" si="2174">IF(#REF!="Non",(DAYS360(N1700,Q1700)/360),(DAYS360(N1700,TODAY())/360))</f>
        <v>#REF!</v>
      </c>
      <c r="AE1700" s="10" t="e">
        <f t="shared" ca="1" si="2134"/>
        <v>#REF!</v>
      </c>
      <c r="AF1700" s="8">
        <v>35718</v>
      </c>
      <c r="AG1700" s="11">
        <f t="shared" ca="1" si="2135"/>
        <v>27.408219178082192</v>
      </c>
      <c r="AH1700" s="10" t="str">
        <f t="shared" ca="1" si="2136"/>
        <v>&gt;25&lt; 35</v>
      </c>
      <c r="AI1700" s="12"/>
      <c r="AJ1700" s="13"/>
      <c r="AK1700" s="12" t="s">
        <v>6624</v>
      </c>
      <c r="AL1700" s="8">
        <v>44606</v>
      </c>
      <c r="AM1700" s="7" t="s">
        <v>6153</v>
      </c>
      <c r="AN1700" s="7" t="s">
        <v>109</v>
      </c>
      <c r="AQ1700">
        <v>14</v>
      </c>
      <c r="AR1700" s="14">
        <v>2</v>
      </c>
      <c r="AS1700" s="15">
        <f t="shared" si="2137"/>
        <v>45933.5</v>
      </c>
      <c r="AT1700" s="14" t="s">
        <v>77</v>
      </c>
      <c r="AU1700" s="12">
        <v>900</v>
      </c>
      <c r="AV1700" s="17">
        <v>14</v>
      </c>
      <c r="AW1700" s="18" t="s">
        <v>6625</v>
      </c>
      <c r="AX1700" s="19">
        <v>21007029932</v>
      </c>
      <c r="AY1700" s="17" t="s">
        <v>73</v>
      </c>
      <c r="AZ1700" s="14" t="s">
        <v>185</v>
      </c>
      <c r="BA1700" s="20" t="str">
        <f t="shared" si="2138"/>
        <v>14072072100702993201</v>
      </c>
      <c r="BB1700" s="31">
        <f t="shared" si="2139"/>
        <v>20</v>
      </c>
      <c r="BC1700" s="22" t="s">
        <v>6626</v>
      </c>
      <c r="BD1700" s="23" t="s">
        <v>6429</v>
      </c>
      <c r="BF1700" s="8">
        <v>45202</v>
      </c>
      <c r="BG1700" s="32"/>
      <c r="BH1700" s="32"/>
      <c r="BI1700" s="32"/>
      <c r="BK1700" s="14" t="str">
        <f t="shared" si="2160"/>
        <v>CADRE</v>
      </c>
      <c r="BL1700" s="14"/>
      <c r="BM1700" s="25"/>
      <c r="BN1700" s="26"/>
      <c r="BO1700" s="27"/>
      <c r="BP1700" s="26"/>
      <c r="BQ1700" s="28"/>
    </row>
    <row r="1701" spans="1:69" x14ac:dyDescent="0.25">
      <c r="A1701" t="str">
        <f>VLOOKUP(B1701,[2]RH!$B:$BV,72,0)</f>
        <v>Non-Actif</v>
      </c>
      <c r="B1701" s="6">
        <v>1703</v>
      </c>
      <c r="C1701" s="7" t="s">
        <v>168</v>
      </c>
      <c r="D1701" s="7" t="s">
        <v>6627</v>
      </c>
      <c r="E1701" s="7" t="s">
        <v>67</v>
      </c>
      <c r="F1701" s="7" t="s">
        <v>118</v>
      </c>
      <c r="G1701" s="7" t="s">
        <v>220</v>
      </c>
      <c r="H1701" s="7" t="s">
        <v>562</v>
      </c>
      <c r="I1701" s="7" t="s">
        <v>589</v>
      </c>
      <c r="J1701" s="7" t="s">
        <v>190</v>
      </c>
      <c r="K1701" s="7" t="s">
        <v>146</v>
      </c>
      <c r="L1701" s="7" t="s">
        <v>90</v>
      </c>
      <c r="M1701" s="7" t="str">
        <f t="shared" si="2115"/>
        <v>Couturière</v>
      </c>
      <c r="N1701" s="8">
        <v>45204</v>
      </c>
      <c r="P1701" s="7">
        <f t="shared" ref="P1701:P1752" ca="1" si="2175">IF(W1701="","",W1701-TODAY())</f>
        <v>-492</v>
      </c>
      <c r="Q1701" s="8">
        <v>45206</v>
      </c>
      <c r="R1701" s="7" t="s">
        <v>6628</v>
      </c>
      <c r="S1701" s="7"/>
      <c r="T1701" s="9" t="s">
        <v>156</v>
      </c>
      <c r="U1701" s="7" t="str">
        <f t="shared" si="2129"/>
        <v>Contractuel</v>
      </c>
      <c r="V1701" s="8">
        <v>45204</v>
      </c>
      <c r="W1701" s="8">
        <v>45230</v>
      </c>
      <c r="X1701" s="8"/>
      <c r="Y1701" s="8"/>
      <c r="Z1701" s="8">
        <v>45204</v>
      </c>
      <c r="AA1701" s="7">
        <f t="shared" si="2130"/>
        <v>10</v>
      </c>
      <c r="AB1701" s="7">
        <f t="shared" si="2131"/>
        <v>2023</v>
      </c>
      <c r="AC1701" s="7">
        <f t="shared" si="2132"/>
        <v>2027</v>
      </c>
      <c r="AD1701" s="10" t="e">
        <f t="shared" ref="AD1701:AD1764" ca="1" si="2176">IF(#REF!="Non",(DAYS360(N1701,Q1701)/360),(DAYS360(N1701,TODAY())/360))</f>
        <v>#REF!</v>
      </c>
      <c r="AE1701" s="10" t="e">
        <f t="shared" ca="1" si="2134"/>
        <v>#REF!</v>
      </c>
      <c r="AF1701" s="8">
        <v>26060</v>
      </c>
      <c r="AG1701" s="11">
        <f t="shared" ca="1" si="2135"/>
        <v>53.868493150684934</v>
      </c>
      <c r="AH1701" s="10" t="str">
        <f t="shared" ca="1" si="2136"/>
        <v>&gt;45&lt; 55</v>
      </c>
      <c r="AI1701" s="12"/>
      <c r="AJ1701" s="13"/>
      <c r="AK1701" s="12" t="s">
        <v>6629</v>
      </c>
      <c r="AL1701" s="8">
        <v>42824</v>
      </c>
      <c r="AM1701" s="7" t="s">
        <v>108</v>
      </c>
      <c r="AN1701" s="7" t="s">
        <v>76</v>
      </c>
      <c r="AO1701">
        <v>2</v>
      </c>
      <c r="AQ1701" s="14">
        <v>3</v>
      </c>
      <c r="AR1701" s="14">
        <v>1</v>
      </c>
      <c r="AS1701" s="15">
        <f t="shared" si="2137"/>
        <v>45569.25</v>
      </c>
      <c r="AT1701" s="14" t="s">
        <v>163</v>
      </c>
      <c r="AU1701" s="12">
        <v>3.5</v>
      </c>
      <c r="AV1701" s="17">
        <v>17</v>
      </c>
      <c r="AW1701" s="18" t="s">
        <v>201</v>
      </c>
      <c r="AX1701" s="19" t="s">
        <v>6630</v>
      </c>
      <c r="AY1701" s="17">
        <v>28</v>
      </c>
      <c r="AZ1701" s="14" t="s">
        <v>203</v>
      </c>
      <c r="BA1701" s="20" t="str">
        <f t="shared" si="2138"/>
        <v>17001000000273881628</v>
      </c>
      <c r="BB1701" s="31">
        <f t="shared" si="2139"/>
        <v>20</v>
      </c>
      <c r="BC1701" s="22" t="s">
        <v>6631</v>
      </c>
      <c r="BD1701" s="23" t="s">
        <v>4362</v>
      </c>
      <c r="BF1701" s="8"/>
      <c r="BG1701" s="32">
        <v>52849800</v>
      </c>
      <c r="BH1701" s="32"/>
      <c r="BI1701" s="32"/>
      <c r="BK1701" s="14" t="str">
        <f t="shared" si="2160"/>
        <v>A-P6 AR</v>
      </c>
      <c r="BL1701" s="14" t="s">
        <v>595</v>
      </c>
      <c r="BM1701" s="25"/>
      <c r="BN1701" s="26"/>
      <c r="BO1701" s="27"/>
      <c r="BP1701" s="26"/>
      <c r="BQ1701" s="28"/>
    </row>
    <row r="1702" spans="1:69" x14ac:dyDescent="0.25">
      <c r="A1702" t="str">
        <f>VLOOKUP(B1702,[2]RH!$B:$BV,72,0)</f>
        <v>si</v>
      </c>
      <c r="B1702" s="6">
        <v>1704</v>
      </c>
      <c r="C1702" s="7" t="s">
        <v>168</v>
      </c>
      <c r="D1702" s="7" t="s">
        <v>6632</v>
      </c>
      <c r="E1702" s="7" t="s">
        <v>67</v>
      </c>
      <c r="F1702" s="7" t="s">
        <v>118</v>
      </c>
      <c r="G1702" s="7" t="s">
        <v>220</v>
      </c>
      <c r="H1702" s="7" t="s">
        <v>562</v>
      </c>
      <c r="I1702" s="7" t="s">
        <v>1477</v>
      </c>
      <c r="J1702" s="7" t="s">
        <v>190</v>
      </c>
      <c r="K1702" s="7" t="s">
        <v>146</v>
      </c>
      <c r="L1702" s="7" t="s">
        <v>90</v>
      </c>
      <c r="M1702" s="7" t="str">
        <f t="shared" si="2115"/>
        <v>Couturière</v>
      </c>
      <c r="N1702" s="8">
        <v>45204</v>
      </c>
      <c r="P1702" s="7">
        <f t="shared" ca="1" si="2175"/>
        <v>25</v>
      </c>
      <c r="Q1702" s="8"/>
      <c r="R1702" s="7"/>
      <c r="S1702" s="7"/>
      <c r="T1702" s="9" t="s">
        <v>156</v>
      </c>
      <c r="U1702" s="7" t="str">
        <f t="shared" si="2129"/>
        <v>Contractuel</v>
      </c>
      <c r="V1702" s="8">
        <v>45689</v>
      </c>
      <c r="W1702" s="8">
        <f>VLOOKUP(B1702,[1]BASE!$A:$Q,17,0)</f>
        <v>45747</v>
      </c>
      <c r="X1702" s="8"/>
      <c r="Y1702" s="8"/>
      <c r="Z1702" s="8">
        <v>45204</v>
      </c>
      <c r="AA1702" s="7">
        <f t="shared" si="2130"/>
        <v>10</v>
      </c>
      <c r="AB1702" s="7">
        <f t="shared" si="2131"/>
        <v>2023</v>
      </c>
      <c r="AC1702" s="7">
        <f t="shared" si="2132"/>
        <v>2027</v>
      </c>
      <c r="AD1702" s="10" t="e">
        <f t="shared" ref="AD1702:AD1765" ca="1" si="2177">IF(#REF!="Non",(DAYS360(N1702,Q1702)/360),(DAYS360(N1702,TODAY())/360))</f>
        <v>#REF!</v>
      </c>
      <c r="AE1702" s="10" t="e">
        <f t="shared" ca="1" si="2134"/>
        <v>#REF!</v>
      </c>
      <c r="AF1702" s="8">
        <v>27587</v>
      </c>
      <c r="AG1702" s="11">
        <f t="shared" ca="1" si="2135"/>
        <v>49.684931506849317</v>
      </c>
      <c r="AH1702" s="10" t="str">
        <f t="shared" ca="1" si="2136"/>
        <v>&gt;45&lt; 55</v>
      </c>
      <c r="AI1702" s="12">
        <v>11817434</v>
      </c>
      <c r="AJ1702" s="13" t="s">
        <v>213</v>
      </c>
      <c r="AK1702" s="12" t="s">
        <v>6633</v>
      </c>
      <c r="AL1702" s="8">
        <v>40385</v>
      </c>
      <c r="AM1702" s="7" t="s">
        <v>108</v>
      </c>
      <c r="AN1702" s="7" t="s">
        <v>76</v>
      </c>
      <c r="AO1702">
        <v>3</v>
      </c>
      <c r="AQ1702">
        <v>3</v>
      </c>
      <c r="AR1702" s="14">
        <v>2</v>
      </c>
      <c r="AS1702" s="15">
        <f t="shared" si="2137"/>
        <v>45934.5</v>
      </c>
      <c r="AT1702" s="14" t="s">
        <v>163</v>
      </c>
      <c r="AU1702" s="12">
        <v>3.5</v>
      </c>
      <c r="AV1702" s="17">
        <v>17</v>
      </c>
      <c r="AW1702" s="18">
        <v>53594</v>
      </c>
      <c r="AX1702" s="19" t="s">
        <v>6634</v>
      </c>
      <c r="AY1702" s="17">
        <v>59</v>
      </c>
      <c r="AZ1702" s="14" t="s">
        <v>203</v>
      </c>
      <c r="BA1702" s="20" t="str">
        <f t="shared" si="2138"/>
        <v>17535940171429661959</v>
      </c>
      <c r="BB1702" s="31">
        <f t="shared" si="2139"/>
        <v>20</v>
      </c>
      <c r="BC1702" s="22" t="s">
        <v>6635</v>
      </c>
      <c r="BD1702" s="23" t="s">
        <v>341</v>
      </c>
      <c r="BF1702" s="8">
        <v>45218</v>
      </c>
      <c r="BG1702" s="32">
        <v>24174161</v>
      </c>
      <c r="BH1702" s="32">
        <v>52991182</v>
      </c>
      <c r="BI1702" s="32"/>
      <c r="BJ1702" t="s">
        <v>568</v>
      </c>
      <c r="BK1702" s="14" t="str">
        <f t="shared" si="2160"/>
        <v>A-P6 AR</v>
      </c>
      <c r="BL1702" s="14" t="s">
        <v>595</v>
      </c>
      <c r="BM1702" s="25"/>
      <c r="BN1702" s="26"/>
      <c r="BO1702" s="27"/>
      <c r="BP1702" s="26"/>
      <c r="BQ1702" s="28"/>
    </row>
    <row r="1703" spans="1:69" x14ac:dyDescent="0.25">
      <c r="A1703" t="str">
        <f>VLOOKUP(B1703,[2]RH!$B:$BV,72,0)</f>
        <v>si</v>
      </c>
      <c r="B1703" s="6">
        <v>1705</v>
      </c>
      <c r="C1703" s="7" t="s">
        <v>100</v>
      </c>
      <c r="D1703" s="7" t="s">
        <v>6636</v>
      </c>
      <c r="E1703" s="7" t="s">
        <v>67</v>
      </c>
      <c r="F1703" s="7" t="s">
        <v>258</v>
      </c>
      <c r="G1703" s="7" t="s">
        <v>4734</v>
      </c>
      <c r="H1703" s="7" t="s">
        <v>2398</v>
      </c>
      <c r="I1703" s="7" t="s">
        <v>6637</v>
      </c>
      <c r="J1703" s="7" t="s">
        <v>190</v>
      </c>
      <c r="K1703" s="7" t="s">
        <v>89</v>
      </c>
      <c r="L1703" s="7" t="s">
        <v>90</v>
      </c>
      <c r="M1703" s="7" t="str">
        <f t="shared" si="2115"/>
        <v>CSL</v>
      </c>
      <c r="N1703" s="8">
        <v>45205</v>
      </c>
      <c r="P1703" s="7">
        <f t="shared" ca="1" si="2175"/>
        <v>25</v>
      </c>
      <c r="Q1703" s="8"/>
      <c r="R1703" s="7"/>
      <c r="S1703" s="7"/>
      <c r="T1703" s="9" t="s">
        <v>156</v>
      </c>
      <c r="U1703" s="7" t="str">
        <f t="shared" si="2129"/>
        <v>Contractuel</v>
      </c>
      <c r="V1703" s="8">
        <v>45689</v>
      </c>
      <c r="W1703" s="8">
        <f>VLOOKUP(B1703,[1]BASE!$A:$Q,17,0)</f>
        <v>45747</v>
      </c>
      <c r="X1703" s="8"/>
      <c r="Y1703" s="8"/>
      <c r="Z1703" s="8">
        <v>45205</v>
      </c>
      <c r="AA1703" s="7">
        <f t="shared" si="2130"/>
        <v>10</v>
      </c>
      <c r="AB1703" s="7">
        <f t="shared" si="2131"/>
        <v>2023</v>
      </c>
      <c r="AC1703" s="7">
        <f t="shared" si="2132"/>
        <v>2027</v>
      </c>
      <c r="AD1703" s="10" t="e">
        <f t="shared" ref="AD1703:AD1766" ca="1" si="2178">IF(#REF!="Non",(DAYS360(N1703,Q1703)/360),(DAYS360(N1703,TODAY())/360))</f>
        <v>#REF!</v>
      </c>
      <c r="AE1703" s="10" t="e">
        <f t="shared" ca="1" si="2134"/>
        <v>#REF!</v>
      </c>
      <c r="AF1703" s="8">
        <v>33344</v>
      </c>
      <c r="AG1703" s="11">
        <f t="shared" ca="1" si="2135"/>
        <v>33.912328767123284</v>
      </c>
      <c r="AH1703" s="10" t="str">
        <f t="shared" ca="1" si="2136"/>
        <v>&gt;25&lt; 35</v>
      </c>
      <c r="AI1703" s="12">
        <v>17461042</v>
      </c>
      <c r="AJ1703" s="13" t="s">
        <v>106</v>
      </c>
      <c r="AK1703" s="12" t="s">
        <v>6638</v>
      </c>
      <c r="AL1703" s="8">
        <v>43246</v>
      </c>
      <c r="AM1703" s="7" t="s">
        <v>108</v>
      </c>
      <c r="AN1703" s="7" t="s">
        <v>109</v>
      </c>
      <c r="AQ1703">
        <v>3</v>
      </c>
      <c r="AR1703" s="14">
        <v>2</v>
      </c>
      <c r="AS1703" s="15">
        <f t="shared" si="2137"/>
        <v>45935.5</v>
      </c>
      <c r="AT1703" s="14" t="s">
        <v>163</v>
      </c>
      <c r="AU1703" s="12">
        <v>3.5</v>
      </c>
      <c r="AV1703" s="17">
        <v>17</v>
      </c>
      <c r="AW1703" s="18" t="s">
        <v>201</v>
      </c>
      <c r="AX1703" s="19" t="s">
        <v>6639</v>
      </c>
      <c r="AY1703" s="17">
        <v>47</v>
      </c>
      <c r="AZ1703" s="14" t="s">
        <v>203</v>
      </c>
      <c r="BA1703" s="20" t="str">
        <f t="shared" si="2138"/>
        <v>17001000000320929247</v>
      </c>
      <c r="BB1703" s="31">
        <f t="shared" si="2139"/>
        <v>20</v>
      </c>
      <c r="BC1703" s="22" t="s">
        <v>6640</v>
      </c>
      <c r="BD1703" s="23" t="s">
        <v>341</v>
      </c>
      <c r="BF1703" s="8"/>
      <c r="BG1703" s="32"/>
      <c r="BH1703" s="32"/>
      <c r="BI1703" s="32"/>
      <c r="BJ1703" t="s">
        <v>1870</v>
      </c>
      <c r="BK1703" s="14" t="str">
        <f t="shared" si="2160"/>
        <v>A-P7 AR</v>
      </c>
      <c r="BL1703" s="14" t="s">
        <v>288</v>
      </c>
      <c r="BM1703" s="25"/>
      <c r="BN1703" s="26"/>
      <c r="BO1703" s="27"/>
      <c r="BP1703" s="26"/>
      <c r="BQ1703" s="28"/>
    </row>
    <row r="1704" spans="1:69" x14ac:dyDescent="0.25">
      <c r="A1704" t="str">
        <f>VLOOKUP(B1704,[2]RH!$B:$BV,72,0)</f>
        <v>si</v>
      </c>
      <c r="B1704" s="6">
        <v>1706</v>
      </c>
      <c r="C1704" s="7" t="s">
        <v>65</v>
      </c>
      <c r="D1704" s="7" t="s">
        <v>6497</v>
      </c>
      <c r="E1704" s="7" t="s">
        <v>67</v>
      </c>
      <c r="F1704" s="7" t="s">
        <v>118</v>
      </c>
      <c r="G1704" s="7" t="s">
        <v>149</v>
      </c>
      <c r="H1704" s="80"/>
      <c r="I1704" s="7"/>
      <c r="J1704" s="7"/>
      <c r="K1704" s="7" t="s">
        <v>70</v>
      </c>
      <c r="L1704" s="7" t="s">
        <v>90</v>
      </c>
      <c r="M1704" s="7" t="str">
        <f t="shared" si="2115"/>
        <v>SUPERVISEUR DE PRODUCTION</v>
      </c>
      <c r="N1704" s="8">
        <v>45204</v>
      </c>
      <c r="P1704" s="7" t="str">
        <f t="shared" ca="1" si="2175"/>
        <v/>
      </c>
      <c r="Q1704" s="8"/>
      <c r="R1704" s="7"/>
      <c r="S1704" s="7"/>
      <c r="T1704" s="9" t="s">
        <v>72</v>
      </c>
      <c r="U1704" s="7" t="str">
        <f t="shared" si="2129"/>
        <v>Titulaire</v>
      </c>
      <c r="V1704" s="8">
        <v>45204</v>
      </c>
      <c r="W1704" s="8"/>
      <c r="X1704" s="8"/>
      <c r="Y1704" s="8"/>
      <c r="Z1704" s="8">
        <v>45204</v>
      </c>
      <c r="AA1704" s="7">
        <f t="shared" si="2130"/>
        <v>10</v>
      </c>
      <c r="AB1704" s="7">
        <f t="shared" si="2131"/>
        <v>2023</v>
      </c>
      <c r="AC1704" s="7">
        <f t="shared" si="2132"/>
        <v>2027</v>
      </c>
      <c r="AD1704" s="10" t="e">
        <f t="shared" ref="AD1704:AD1767" ca="1" si="2179">IF(#REF!="Non",(DAYS360(N1704,Q1704)/360),(DAYS360(N1704,TODAY())/360))</f>
        <v>#REF!</v>
      </c>
      <c r="AE1704" s="10" t="e">
        <f t="shared" ca="1" si="2134"/>
        <v>#REF!</v>
      </c>
      <c r="AF1704" s="8">
        <v>30355</v>
      </c>
      <c r="AG1704" s="11">
        <f t="shared" ca="1" si="2135"/>
        <v>42.101369863013701</v>
      </c>
      <c r="AH1704" s="10" t="str">
        <f t="shared" ca="1" si="2136"/>
        <v>&gt;35&lt; 45</v>
      </c>
      <c r="AI1704" s="12">
        <v>12837878</v>
      </c>
      <c r="AJ1704" s="40" t="s">
        <v>213</v>
      </c>
      <c r="AK1704" s="12" t="s">
        <v>6641</v>
      </c>
      <c r="AL1704" s="8">
        <v>41465</v>
      </c>
      <c r="AM1704" s="7" t="s">
        <v>6153</v>
      </c>
      <c r="AN1704" s="7" t="s">
        <v>6642</v>
      </c>
      <c r="AO1704">
        <v>3</v>
      </c>
      <c r="AQ1704">
        <v>14</v>
      </c>
      <c r="AR1704" s="14">
        <v>2</v>
      </c>
      <c r="AS1704" s="15">
        <f t="shared" si="2137"/>
        <v>45934.5</v>
      </c>
      <c r="AT1704" s="14" t="s">
        <v>77</v>
      </c>
      <c r="AU1704" s="12">
        <v>2200</v>
      </c>
      <c r="AV1704" s="17" t="s">
        <v>150</v>
      </c>
      <c r="AW1704" s="18">
        <v>50000</v>
      </c>
      <c r="AX1704" s="19" t="s">
        <v>6643</v>
      </c>
      <c r="AY1704" s="17">
        <v>27</v>
      </c>
      <c r="AZ1704" s="14" t="s">
        <v>174</v>
      </c>
      <c r="BA1704" s="20" t="str">
        <f t="shared" si="2138"/>
        <v>07500000410587110727</v>
      </c>
      <c r="BB1704" s="31">
        <f t="shared" si="2139"/>
        <v>20</v>
      </c>
      <c r="BC1704" s="22"/>
      <c r="BD1704" s="23"/>
      <c r="BF1704" s="8"/>
      <c r="BG1704" s="32"/>
      <c r="BH1704" s="32"/>
      <c r="BI1704" s="32"/>
      <c r="BK1704" s="14" t="str">
        <f t="shared" si="2160"/>
        <v>CADRE</v>
      </c>
      <c r="BL1704" s="14"/>
      <c r="BM1704" s="25"/>
      <c r="BN1704" s="26"/>
      <c r="BO1704" s="27"/>
      <c r="BP1704" s="26"/>
      <c r="BQ1704" s="28"/>
    </row>
    <row r="1705" spans="1:69" x14ac:dyDescent="0.25">
      <c r="A1705" t="str">
        <f>VLOOKUP(B1705,[2]RH!$B:$BV,72,0)</f>
        <v>si</v>
      </c>
      <c r="B1705" s="6">
        <v>1707</v>
      </c>
      <c r="C1705" s="7" t="s">
        <v>168</v>
      </c>
      <c r="D1705" s="7" t="s">
        <v>6644</v>
      </c>
      <c r="E1705" s="7" t="s">
        <v>67</v>
      </c>
      <c r="F1705" s="7" t="s">
        <v>118</v>
      </c>
      <c r="G1705" s="7" t="s">
        <v>220</v>
      </c>
      <c r="H1705" s="7" t="s">
        <v>562</v>
      </c>
      <c r="I1705" s="7" t="s">
        <v>1477</v>
      </c>
      <c r="J1705" s="7" t="s">
        <v>190</v>
      </c>
      <c r="K1705" s="7" t="s">
        <v>146</v>
      </c>
      <c r="L1705" s="7" t="s">
        <v>90</v>
      </c>
      <c r="M1705" s="7" t="str">
        <f t="shared" si="2115"/>
        <v>Couturière</v>
      </c>
      <c r="N1705" s="8">
        <v>45205</v>
      </c>
      <c r="P1705" s="7">
        <f t="shared" ca="1" si="2175"/>
        <v>25</v>
      </c>
      <c r="Q1705" s="8"/>
      <c r="R1705" s="7"/>
      <c r="S1705" s="7"/>
      <c r="T1705" s="9" t="s">
        <v>156</v>
      </c>
      <c r="U1705" s="7" t="str">
        <f t="shared" si="2129"/>
        <v>Contractuel</v>
      </c>
      <c r="V1705" s="8">
        <v>45689</v>
      </c>
      <c r="W1705" s="8">
        <f>VLOOKUP(B1705,[1]BASE!$A:$Q,17,0)</f>
        <v>45747</v>
      </c>
      <c r="X1705" s="8"/>
      <c r="Y1705" s="8"/>
      <c r="Z1705" s="8">
        <v>45205</v>
      </c>
      <c r="AA1705" s="7">
        <f t="shared" si="2130"/>
        <v>10</v>
      </c>
      <c r="AB1705" s="7">
        <f t="shared" si="2131"/>
        <v>2023</v>
      </c>
      <c r="AC1705" s="7">
        <f t="shared" si="2132"/>
        <v>2027</v>
      </c>
      <c r="AD1705" s="10" t="e">
        <f t="shared" ref="AD1705:AD1768" ca="1" si="2180">IF(#REF!="Non",(DAYS360(N1705,Q1705)/360),(DAYS360(N1705,TODAY())/360))</f>
        <v>#REF!</v>
      </c>
      <c r="AE1705" s="10" t="e">
        <f t="shared" ca="1" si="2134"/>
        <v>#REF!</v>
      </c>
      <c r="AF1705" s="8">
        <v>28402</v>
      </c>
      <c r="AG1705" s="11">
        <f t="shared" ca="1" si="2135"/>
        <v>47.452054794520549</v>
      </c>
      <c r="AH1705" s="10" t="str">
        <f t="shared" ca="1" si="2136"/>
        <v>&gt;45&lt; 55</v>
      </c>
      <c r="AI1705" s="12">
        <v>12540223</v>
      </c>
      <c r="AJ1705" s="13" t="s">
        <v>192</v>
      </c>
      <c r="AK1705" s="12" t="s">
        <v>6645</v>
      </c>
      <c r="AL1705" s="8">
        <v>36573</v>
      </c>
      <c r="AM1705" s="7" t="s">
        <v>108</v>
      </c>
      <c r="AN1705" s="7" t="s">
        <v>76</v>
      </c>
      <c r="AO1705">
        <v>1</v>
      </c>
      <c r="AQ1705">
        <v>3</v>
      </c>
      <c r="AR1705" s="14">
        <v>2</v>
      </c>
      <c r="AS1705" s="15">
        <f t="shared" si="2137"/>
        <v>45935.5</v>
      </c>
      <c r="AT1705" s="14" t="s">
        <v>163</v>
      </c>
      <c r="AU1705" s="12">
        <v>3.5</v>
      </c>
      <c r="AV1705" s="17">
        <v>17</v>
      </c>
      <c r="AW1705" s="18" t="s">
        <v>201</v>
      </c>
      <c r="AX1705" s="19" t="s">
        <v>6646</v>
      </c>
      <c r="AY1705" s="17">
        <v>22</v>
      </c>
      <c r="AZ1705" s="14" t="s">
        <v>203</v>
      </c>
      <c r="BA1705" s="20" t="str">
        <f t="shared" si="2138"/>
        <v>17001000000331839322</v>
      </c>
      <c r="BB1705" s="31">
        <f t="shared" si="2139"/>
        <v>20</v>
      </c>
      <c r="BC1705" s="22" t="s">
        <v>6647</v>
      </c>
      <c r="BD1705" s="23" t="s">
        <v>341</v>
      </c>
      <c r="BF1705" s="8"/>
      <c r="BG1705" s="32">
        <v>54364942</v>
      </c>
      <c r="BH1705" s="32">
        <v>22168923</v>
      </c>
      <c r="BI1705" s="32"/>
      <c r="BJ1705" t="s">
        <v>2770</v>
      </c>
      <c r="BK1705" s="14" t="str">
        <f t="shared" si="2160"/>
        <v>A-P6 AR</v>
      </c>
      <c r="BL1705" s="14" t="s">
        <v>595</v>
      </c>
      <c r="BM1705" s="25"/>
      <c r="BN1705" s="26"/>
      <c r="BO1705" s="27"/>
      <c r="BP1705" s="26"/>
      <c r="BQ1705" s="28"/>
    </row>
    <row r="1706" spans="1:69" x14ac:dyDescent="0.25">
      <c r="A1706" t="str">
        <f>VLOOKUP(B1706,[2]RH!$B:$BV,72,0)</f>
        <v>Non-Actif</v>
      </c>
      <c r="B1706" s="6">
        <v>1708</v>
      </c>
      <c r="C1706" s="7" t="s">
        <v>168</v>
      </c>
      <c r="D1706" s="7" t="s">
        <v>2274</v>
      </c>
      <c r="E1706" s="7" t="s">
        <v>67</v>
      </c>
      <c r="F1706" s="7" t="s">
        <v>118</v>
      </c>
      <c r="G1706" s="7" t="s">
        <v>220</v>
      </c>
      <c r="H1706" s="80">
        <v>965</v>
      </c>
      <c r="I1706" s="7" t="s">
        <v>280</v>
      </c>
      <c r="J1706" s="7" t="s">
        <v>281</v>
      </c>
      <c r="K1706" s="7" t="s">
        <v>146</v>
      </c>
      <c r="L1706" s="7" t="s">
        <v>90</v>
      </c>
      <c r="M1706" s="7" t="str">
        <f t="shared" si="2115"/>
        <v>Couturière</v>
      </c>
      <c r="N1706" s="8">
        <v>45205</v>
      </c>
      <c r="P1706" s="7">
        <f t="shared" ca="1" si="2175"/>
        <v>-462</v>
      </c>
      <c r="Q1706" s="8">
        <v>45231</v>
      </c>
      <c r="R1706" s="7" t="s">
        <v>147</v>
      </c>
      <c r="S1706" s="7"/>
      <c r="T1706" s="9" t="s">
        <v>156</v>
      </c>
      <c r="U1706" s="7" t="str">
        <f t="shared" si="2129"/>
        <v>Contractuel</v>
      </c>
      <c r="V1706" s="8">
        <v>45231</v>
      </c>
      <c r="W1706" s="8">
        <v>45260</v>
      </c>
      <c r="X1706" s="8"/>
      <c r="Y1706" s="8"/>
      <c r="Z1706" s="8">
        <v>45205</v>
      </c>
      <c r="AA1706" s="7">
        <f t="shared" si="2130"/>
        <v>10</v>
      </c>
      <c r="AB1706" s="7">
        <f t="shared" si="2131"/>
        <v>2023</v>
      </c>
      <c r="AC1706" s="7">
        <f t="shared" si="2132"/>
        <v>2027</v>
      </c>
      <c r="AD1706" s="10" t="e">
        <f t="shared" ref="AD1706:AD1769" ca="1" si="2181">IF(#REF!="Non",(DAYS360(N1706,Q1706)/360),(DAYS360(N1706,TODAY())/360))</f>
        <v>#REF!</v>
      </c>
      <c r="AE1706" s="10" t="e">
        <f t="shared" ca="1" si="2134"/>
        <v>#REF!</v>
      </c>
      <c r="AF1706" s="8">
        <v>30066</v>
      </c>
      <c r="AG1706" s="11">
        <f t="shared" ca="1" si="2135"/>
        <v>42.893150684931506</v>
      </c>
      <c r="AH1706" s="10" t="str">
        <f t="shared" ca="1" si="2136"/>
        <v>&gt;35&lt; 45</v>
      </c>
      <c r="AI1706" s="12"/>
      <c r="AJ1706" s="13"/>
      <c r="AK1706" s="12" t="s">
        <v>2275</v>
      </c>
      <c r="AL1706" s="8">
        <v>41668</v>
      </c>
      <c r="AM1706" s="7" t="s">
        <v>108</v>
      </c>
      <c r="AN1706" s="7" t="s">
        <v>76</v>
      </c>
      <c r="AQ1706" s="14">
        <v>3</v>
      </c>
      <c r="AR1706" s="14">
        <v>1</v>
      </c>
      <c r="AS1706" s="15">
        <f t="shared" si="2137"/>
        <v>45570.25</v>
      </c>
      <c r="AT1706" s="14" t="s">
        <v>163</v>
      </c>
      <c r="AU1706" s="12">
        <v>3.5</v>
      </c>
      <c r="AV1706" s="17">
        <v>17</v>
      </c>
      <c r="AW1706" s="18" t="s">
        <v>201</v>
      </c>
      <c r="AX1706" s="19" t="s">
        <v>2276</v>
      </c>
      <c r="AY1706" s="17">
        <v>71</v>
      </c>
      <c r="AZ1706" s="14" t="s">
        <v>203</v>
      </c>
      <c r="BA1706" s="20" t="str">
        <f t="shared" si="2138"/>
        <v>17001000000265939171</v>
      </c>
      <c r="BB1706" s="31">
        <f t="shared" si="2139"/>
        <v>20</v>
      </c>
      <c r="BC1706" s="22" t="s">
        <v>5765</v>
      </c>
      <c r="BD1706" s="23" t="s">
        <v>85</v>
      </c>
      <c r="BF1706" s="8"/>
      <c r="BG1706" s="32">
        <v>20971906</v>
      </c>
      <c r="BH1706" s="32">
        <v>20643521</v>
      </c>
      <c r="BI1706" s="32"/>
      <c r="BK1706" s="14" t="str">
        <f t="shared" si="2160"/>
        <v>B-965</v>
      </c>
      <c r="BL1706" s="14" t="s">
        <v>595</v>
      </c>
      <c r="BM1706" s="25"/>
      <c r="BN1706" s="26"/>
      <c r="BO1706" s="27"/>
      <c r="BP1706" s="26"/>
      <c r="BQ1706" s="28"/>
    </row>
    <row r="1707" spans="1:69" x14ac:dyDescent="0.25">
      <c r="A1707" t="str">
        <f>VLOOKUP(B1707,[2]RH!$B:$BV,72,0)</f>
        <v>Non-Actif</v>
      </c>
      <c r="B1707" s="6">
        <v>1709</v>
      </c>
      <c r="C1707" s="7" t="s">
        <v>100</v>
      </c>
      <c r="D1707" s="7" t="s">
        <v>6648</v>
      </c>
      <c r="E1707" s="7" t="s">
        <v>67</v>
      </c>
      <c r="F1707" s="7" t="s">
        <v>258</v>
      </c>
      <c r="G1707" s="7" t="s">
        <v>570</v>
      </c>
      <c r="H1707" s="7" t="s">
        <v>562</v>
      </c>
      <c r="I1707" s="7" t="s">
        <v>6497</v>
      </c>
      <c r="J1707" s="7" t="s">
        <v>190</v>
      </c>
      <c r="K1707" s="7" t="s">
        <v>89</v>
      </c>
      <c r="L1707" s="7" t="s">
        <v>90</v>
      </c>
      <c r="M1707" s="7" t="str">
        <f t="shared" si="2115"/>
        <v>Fire W</v>
      </c>
      <c r="N1707" s="8">
        <v>45208</v>
      </c>
      <c r="P1707" s="7">
        <f t="shared" ca="1" si="2175"/>
        <v>-400</v>
      </c>
      <c r="Q1707" s="8">
        <v>45323</v>
      </c>
      <c r="R1707" s="7" t="s">
        <v>290</v>
      </c>
      <c r="S1707" s="7"/>
      <c r="T1707" s="9" t="s">
        <v>156</v>
      </c>
      <c r="U1707" s="7" t="str">
        <f t="shared" si="2129"/>
        <v>Contractuel</v>
      </c>
      <c r="V1707" s="8">
        <v>45292</v>
      </c>
      <c r="W1707" s="8">
        <v>45322</v>
      </c>
      <c r="X1707" s="8"/>
      <c r="Y1707" s="8"/>
      <c r="Z1707" s="8">
        <v>45208</v>
      </c>
      <c r="AA1707" s="7">
        <f t="shared" si="2130"/>
        <v>10</v>
      </c>
      <c r="AB1707" s="7">
        <f t="shared" si="2131"/>
        <v>2023</v>
      </c>
      <c r="AC1707" s="7">
        <f t="shared" si="2132"/>
        <v>2027</v>
      </c>
      <c r="AD1707" s="10" t="e">
        <f t="shared" ref="AD1707:AD1770" ca="1" si="2182">IF(#REF!="Non",(DAYS360(N1707,Q1707)/360),(DAYS360(N1707,TODAY())/360))</f>
        <v>#REF!</v>
      </c>
      <c r="AE1707" s="10" t="e">
        <f t="shared" ca="1" si="2134"/>
        <v>#REF!</v>
      </c>
      <c r="AF1707" s="8">
        <v>33694</v>
      </c>
      <c r="AG1707" s="11">
        <f t="shared" ca="1" si="2135"/>
        <v>32.953424657534249</v>
      </c>
      <c r="AH1707" s="10" t="str">
        <f t="shared" ca="1" si="2136"/>
        <v>&gt;25&lt; 35</v>
      </c>
      <c r="AI1707" s="12">
        <v>17177378</v>
      </c>
      <c r="AJ1707" s="13" t="s">
        <v>73</v>
      </c>
      <c r="AK1707" s="12" t="s">
        <v>6649</v>
      </c>
      <c r="AL1707" s="8">
        <v>40921</v>
      </c>
      <c r="AM1707" s="7" t="s">
        <v>108</v>
      </c>
      <c r="AN1707" s="7" t="s">
        <v>109</v>
      </c>
      <c r="AQ1707" s="14">
        <v>3</v>
      </c>
      <c r="AR1707" s="14">
        <v>1</v>
      </c>
      <c r="AS1707" s="15">
        <f t="shared" si="2137"/>
        <v>45573.25</v>
      </c>
      <c r="AT1707" s="14" t="s">
        <v>163</v>
      </c>
      <c r="AU1707" s="12">
        <v>3.5</v>
      </c>
      <c r="AV1707" s="17">
        <v>17</v>
      </c>
      <c r="AW1707" s="18" t="s">
        <v>201</v>
      </c>
      <c r="AX1707" s="19" t="s">
        <v>6650</v>
      </c>
      <c r="AY1707" s="17">
        <v>78</v>
      </c>
      <c r="AZ1707" s="14" t="s">
        <v>203</v>
      </c>
      <c r="BA1707" s="20" t="str">
        <f t="shared" si="2138"/>
        <v>17001000000296739678</v>
      </c>
      <c r="BB1707" s="31">
        <f t="shared" si="2139"/>
        <v>20</v>
      </c>
      <c r="BC1707" s="22" t="s">
        <v>6580</v>
      </c>
      <c r="BD1707" s="23" t="s">
        <v>341</v>
      </c>
      <c r="BF1707" s="8"/>
      <c r="BG1707" s="32">
        <v>50815387</v>
      </c>
      <c r="BH1707" s="32"/>
      <c r="BI1707" s="32"/>
      <c r="BK1707" s="14" t="str">
        <f t="shared" si="2160"/>
        <v>A-P6 AR</v>
      </c>
      <c r="BL1707" s="14" t="s">
        <v>288</v>
      </c>
      <c r="BM1707" s="25"/>
      <c r="BN1707" s="26"/>
      <c r="BO1707" s="27"/>
      <c r="BP1707" s="26"/>
      <c r="BQ1707" s="28"/>
    </row>
    <row r="1708" spans="1:69" x14ac:dyDescent="0.25">
      <c r="A1708" t="str">
        <f>VLOOKUP(B1708,[2]RH!$B:$BV,72,0)</f>
        <v>Non-Actif</v>
      </c>
      <c r="B1708" s="6">
        <v>1710</v>
      </c>
      <c r="C1708" s="7" t="s">
        <v>168</v>
      </c>
      <c r="D1708" s="7" t="s">
        <v>6651</v>
      </c>
      <c r="E1708" s="7" t="s">
        <v>67</v>
      </c>
      <c r="F1708" s="7" t="s">
        <v>118</v>
      </c>
      <c r="G1708" s="7" t="s">
        <v>220</v>
      </c>
      <c r="H1708" s="80" t="s">
        <v>649</v>
      </c>
      <c r="I1708" s="7" t="s">
        <v>650</v>
      </c>
      <c r="J1708" s="7" t="s">
        <v>281</v>
      </c>
      <c r="K1708" s="7" t="s">
        <v>146</v>
      </c>
      <c r="L1708" s="7" t="s">
        <v>90</v>
      </c>
      <c r="M1708" s="7" t="str">
        <f t="shared" si="2115"/>
        <v>Couturière</v>
      </c>
      <c r="N1708" s="8">
        <v>45208</v>
      </c>
      <c r="P1708" s="7">
        <f t="shared" ca="1" si="2175"/>
        <v>-462</v>
      </c>
      <c r="Q1708" s="8">
        <v>45232</v>
      </c>
      <c r="R1708" s="7" t="s">
        <v>1728</v>
      </c>
      <c r="S1708" s="7"/>
      <c r="T1708" s="9" t="s">
        <v>156</v>
      </c>
      <c r="U1708" s="7" t="str">
        <f t="shared" si="2129"/>
        <v>Contractuel</v>
      </c>
      <c r="V1708" s="8">
        <v>45208</v>
      </c>
      <c r="W1708" s="8">
        <v>45260</v>
      </c>
      <c r="X1708" s="8"/>
      <c r="Y1708" s="8"/>
      <c r="Z1708" s="8">
        <v>45208</v>
      </c>
      <c r="AA1708" s="7">
        <f t="shared" si="2130"/>
        <v>10</v>
      </c>
      <c r="AB1708" s="7">
        <f t="shared" si="2131"/>
        <v>2023</v>
      </c>
      <c r="AC1708" s="7">
        <f t="shared" si="2132"/>
        <v>2027</v>
      </c>
      <c r="AD1708" s="10" t="e">
        <f t="shared" ref="AD1708:AD1771" ca="1" si="2183">IF(#REF!="Non",(DAYS360(N1708,Q1708)/360),(DAYS360(N1708,TODAY())/360))</f>
        <v>#REF!</v>
      </c>
      <c r="AE1708" s="10" t="e">
        <f t="shared" ca="1" si="2134"/>
        <v>#REF!</v>
      </c>
      <c r="AF1708" s="8">
        <v>29190</v>
      </c>
      <c r="AG1708" s="11">
        <f t="shared" ca="1" si="2135"/>
        <v>45.293150684931504</v>
      </c>
      <c r="AH1708" s="10" t="str">
        <f t="shared" ca="1" si="2136"/>
        <v>&gt;45&lt; 55</v>
      </c>
      <c r="AI1708" s="12"/>
      <c r="AJ1708" s="13"/>
      <c r="AK1708" s="12" t="s">
        <v>6652</v>
      </c>
      <c r="AL1708" s="8">
        <v>36083</v>
      </c>
      <c r="AM1708" s="7" t="s">
        <v>108</v>
      </c>
      <c r="AN1708" s="7" t="s">
        <v>76</v>
      </c>
      <c r="AO1708">
        <v>2</v>
      </c>
      <c r="AQ1708" s="14">
        <v>3</v>
      </c>
      <c r="AR1708" s="14">
        <v>1</v>
      </c>
      <c r="AS1708" s="15">
        <f t="shared" si="2137"/>
        <v>45573.25</v>
      </c>
      <c r="AT1708" s="14" t="s">
        <v>163</v>
      </c>
      <c r="AU1708" s="12">
        <v>3.5</v>
      </c>
      <c r="AV1708" s="17">
        <v>17</v>
      </c>
      <c r="AW1708" s="18" t="s">
        <v>201</v>
      </c>
      <c r="AX1708" s="19" t="s">
        <v>6653</v>
      </c>
      <c r="AY1708" s="17">
        <v>86</v>
      </c>
      <c r="AZ1708" s="14" t="s">
        <v>203</v>
      </c>
      <c r="BA1708" s="20" t="str">
        <f t="shared" si="2138"/>
        <v>17001000000332082986</v>
      </c>
      <c r="BB1708" s="31">
        <f t="shared" si="2139"/>
        <v>20</v>
      </c>
      <c r="BC1708" s="22" t="s">
        <v>5268</v>
      </c>
      <c r="BD1708" s="23" t="s">
        <v>341</v>
      </c>
      <c r="BF1708" s="8"/>
      <c r="BG1708" s="32">
        <v>52626773</v>
      </c>
      <c r="BH1708" s="32"/>
      <c r="BI1708" s="32"/>
      <c r="BK1708" s="14" t="str">
        <f t="shared" si="2160"/>
        <v>B-Panda</v>
      </c>
      <c r="BL1708" s="14" t="s">
        <v>595</v>
      </c>
      <c r="BM1708" s="25"/>
      <c r="BN1708" s="26"/>
      <c r="BO1708" s="27"/>
      <c r="BP1708" s="26"/>
      <c r="BQ1708" s="28"/>
    </row>
    <row r="1709" spans="1:69" x14ac:dyDescent="0.25">
      <c r="A1709" t="str">
        <f>VLOOKUP(B1709,[2]RH!$B:$BV,72,0)</f>
        <v>si</v>
      </c>
      <c r="B1709" s="6">
        <v>1711</v>
      </c>
      <c r="C1709" s="7" t="s">
        <v>100</v>
      </c>
      <c r="D1709" s="7" t="s">
        <v>6654</v>
      </c>
      <c r="E1709" s="7" t="s">
        <v>67</v>
      </c>
      <c r="F1709" s="7" t="s">
        <v>118</v>
      </c>
      <c r="G1709" s="7" t="s">
        <v>5325</v>
      </c>
      <c r="H1709" s="80" t="s">
        <v>649</v>
      </c>
      <c r="I1709" s="7" t="s">
        <v>650</v>
      </c>
      <c r="J1709" s="7" t="s">
        <v>281</v>
      </c>
      <c r="K1709" s="7" t="s">
        <v>89</v>
      </c>
      <c r="L1709" s="7" t="s">
        <v>90</v>
      </c>
      <c r="M1709" s="7" t="str">
        <f t="shared" si="2115"/>
        <v>Contrôle qualité</v>
      </c>
      <c r="N1709" s="8">
        <v>45208</v>
      </c>
      <c r="P1709" s="7">
        <f t="shared" ca="1" si="2175"/>
        <v>25</v>
      </c>
      <c r="Q1709" s="8"/>
      <c r="R1709" s="7"/>
      <c r="S1709" s="7"/>
      <c r="T1709" s="9" t="s">
        <v>156</v>
      </c>
      <c r="U1709" s="7" t="str">
        <f t="shared" si="2129"/>
        <v>Contractuel</v>
      </c>
      <c r="V1709" s="8">
        <v>45689</v>
      </c>
      <c r="W1709" s="8">
        <f>VLOOKUP(B1709,[1]BASE!$A:$Q,17,0)</f>
        <v>45747</v>
      </c>
      <c r="X1709" s="8"/>
      <c r="Y1709" s="8"/>
      <c r="Z1709" s="8">
        <v>45208</v>
      </c>
      <c r="AA1709" s="7">
        <f t="shared" si="2130"/>
        <v>10</v>
      </c>
      <c r="AB1709" s="7">
        <f t="shared" si="2131"/>
        <v>2023</v>
      </c>
      <c r="AC1709" s="7">
        <f t="shared" si="2132"/>
        <v>2027</v>
      </c>
      <c r="AD1709" s="10" t="e">
        <f t="shared" ref="AD1709:AD1772" ca="1" si="2184">IF(#REF!="Non",(DAYS360(N1709,Q1709)/360),(DAYS360(N1709,TODAY())/360))</f>
        <v>#REF!</v>
      </c>
      <c r="AE1709" s="10" t="e">
        <f t="shared" ca="1" si="2134"/>
        <v>#REF!</v>
      </c>
      <c r="AF1709" s="8">
        <v>35903</v>
      </c>
      <c r="AG1709" s="11">
        <f t="shared" ca="1" si="2135"/>
        <v>26.901369863013699</v>
      </c>
      <c r="AH1709" s="10" t="str">
        <f t="shared" ca="1" si="2136"/>
        <v>&gt;25&lt; 35</v>
      </c>
      <c r="AI1709" s="12">
        <v>17523772</v>
      </c>
      <c r="AJ1709" s="13" t="s">
        <v>79</v>
      </c>
      <c r="AK1709" s="12" t="s">
        <v>6655</v>
      </c>
      <c r="AL1709" s="8">
        <v>43234</v>
      </c>
      <c r="AM1709" s="7" t="s">
        <v>108</v>
      </c>
      <c r="AN1709" s="7" t="s">
        <v>109</v>
      </c>
      <c r="AQ1709">
        <v>3</v>
      </c>
      <c r="AR1709" s="14">
        <v>2</v>
      </c>
      <c r="AS1709" s="15">
        <f t="shared" si="2137"/>
        <v>45938.5</v>
      </c>
      <c r="AT1709" s="14" t="s">
        <v>163</v>
      </c>
      <c r="AU1709" s="12">
        <v>3.5</v>
      </c>
      <c r="AV1709" s="17">
        <v>17</v>
      </c>
      <c r="AW1709" s="18" t="s">
        <v>201</v>
      </c>
      <c r="AX1709" s="19" t="s">
        <v>6656</v>
      </c>
      <c r="AY1709" s="17">
        <v>86</v>
      </c>
      <c r="AZ1709" s="14" t="s">
        <v>203</v>
      </c>
      <c r="BA1709" s="20" t="str">
        <f t="shared" si="2138"/>
        <v>17001000000300334886</v>
      </c>
      <c r="BB1709" s="31">
        <f t="shared" si="2139"/>
        <v>20</v>
      </c>
      <c r="BC1709" s="22" t="s">
        <v>6278</v>
      </c>
      <c r="BD1709" s="23" t="s">
        <v>115</v>
      </c>
      <c r="BF1709" s="8"/>
      <c r="BG1709" s="32">
        <v>90116157</v>
      </c>
      <c r="BH1709" s="32"/>
      <c r="BI1709" s="32"/>
      <c r="BJ1709" t="s">
        <v>769</v>
      </c>
      <c r="BK1709" s="14" t="str">
        <f t="shared" si="2160"/>
        <v>B-Panda</v>
      </c>
      <c r="BL1709" s="14" t="s">
        <v>288</v>
      </c>
      <c r="BM1709" s="25"/>
      <c r="BN1709" s="26"/>
      <c r="BO1709" s="27"/>
      <c r="BP1709" s="26"/>
      <c r="BQ1709" s="28"/>
    </row>
    <row r="1710" spans="1:69" x14ac:dyDescent="0.25">
      <c r="A1710" t="str">
        <f>VLOOKUP(B1710,[2]RH!$B:$BV,72,0)</f>
        <v>Non-Actif</v>
      </c>
      <c r="B1710" s="6">
        <v>1712</v>
      </c>
      <c r="C1710" s="7" t="s">
        <v>168</v>
      </c>
      <c r="D1710" s="7" t="s">
        <v>6657</v>
      </c>
      <c r="E1710" s="7" t="s">
        <v>67</v>
      </c>
      <c r="F1710" s="7" t="s">
        <v>118</v>
      </c>
      <c r="G1710" s="7" t="s">
        <v>220</v>
      </c>
      <c r="H1710" s="80" t="s">
        <v>225</v>
      </c>
      <c r="I1710" s="7" t="s">
        <v>589</v>
      </c>
      <c r="J1710" s="7" t="s">
        <v>190</v>
      </c>
      <c r="K1710" s="7" t="s">
        <v>146</v>
      </c>
      <c r="L1710" s="7" t="s">
        <v>90</v>
      </c>
      <c r="M1710" s="7" t="str">
        <f t="shared" si="2115"/>
        <v>Couturière</v>
      </c>
      <c r="N1710" s="8">
        <v>45219</v>
      </c>
      <c r="P1710" s="7">
        <f t="shared" ca="1" si="2175"/>
        <v>-218</v>
      </c>
      <c r="Q1710" s="8">
        <v>45464</v>
      </c>
      <c r="R1710" s="7" t="s">
        <v>147</v>
      </c>
      <c r="S1710" s="7"/>
      <c r="T1710" s="9" t="s">
        <v>156</v>
      </c>
      <c r="U1710" s="7" t="str">
        <f t="shared" si="2129"/>
        <v>Contractuel</v>
      </c>
      <c r="V1710" s="8">
        <v>45444</v>
      </c>
      <c r="W1710" s="8">
        <v>45504</v>
      </c>
      <c r="X1710" s="8"/>
      <c r="Y1710" s="8"/>
      <c r="Z1710" s="8">
        <v>45219</v>
      </c>
      <c r="AA1710" s="7">
        <f t="shared" si="2130"/>
        <v>10</v>
      </c>
      <c r="AB1710" s="7">
        <f t="shared" si="2131"/>
        <v>2023</v>
      </c>
      <c r="AC1710" s="7">
        <f t="shared" si="2132"/>
        <v>2027</v>
      </c>
      <c r="AD1710" s="10" t="e">
        <f t="shared" ref="AD1710:AD1773" ca="1" si="2185">IF(#REF!="Non",(DAYS360(N1710,Q1710)/360),(DAYS360(N1710,TODAY())/360))</f>
        <v>#REF!</v>
      </c>
      <c r="AE1710" s="10" t="e">
        <f t="shared" ca="1" si="2134"/>
        <v>#REF!</v>
      </c>
      <c r="AF1710" s="8">
        <v>29318</v>
      </c>
      <c r="AG1710" s="11">
        <f t="shared" ca="1" si="2135"/>
        <v>44.942465753424656</v>
      </c>
      <c r="AH1710" s="10" t="str">
        <f t="shared" ca="1" si="2136"/>
        <v>&gt;35&lt; 45</v>
      </c>
      <c r="AI1710" s="12">
        <v>12154749</v>
      </c>
      <c r="AJ1710" s="13" t="s">
        <v>150</v>
      </c>
      <c r="AK1710" s="12" t="s">
        <v>6658</v>
      </c>
      <c r="AL1710" s="8">
        <v>36610</v>
      </c>
      <c r="AM1710" s="7" t="s">
        <v>108</v>
      </c>
      <c r="AN1710" s="7" t="s">
        <v>76</v>
      </c>
      <c r="AO1710">
        <v>3</v>
      </c>
      <c r="AQ1710">
        <v>3</v>
      </c>
      <c r="AR1710" s="14">
        <v>1</v>
      </c>
      <c r="AS1710" s="15">
        <f t="shared" si="2137"/>
        <v>45584.25</v>
      </c>
      <c r="AT1710" s="14" t="s">
        <v>163</v>
      </c>
      <c r="AU1710" s="12">
        <v>3.5</v>
      </c>
      <c r="AV1710" s="17">
        <v>17</v>
      </c>
      <c r="AW1710" s="18">
        <v>53594</v>
      </c>
      <c r="AX1710" s="19" t="s">
        <v>6659</v>
      </c>
      <c r="AY1710" s="17">
        <v>82</v>
      </c>
      <c r="AZ1710" s="14" t="s">
        <v>203</v>
      </c>
      <c r="BA1710" s="20" t="str">
        <f t="shared" si="2138"/>
        <v>17535940171429628882</v>
      </c>
      <c r="BB1710" s="31">
        <f t="shared" si="2139"/>
        <v>20</v>
      </c>
      <c r="BC1710" s="22" t="s">
        <v>6660</v>
      </c>
      <c r="BD1710" s="23" t="s">
        <v>341</v>
      </c>
      <c r="BF1710" s="8">
        <v>45272</v>
      </c>
      <c r="BG1710" s="32">
        <v>95167689</v>
      </c>
      <c r="BH1710" s="32"/>
      <c r="BI1710" s="32"/>
      <c r="BJ1710" t="s">
        <v>568</v>
      </c>
      <c r="BK1710" s="14" t="str">
        <f t="shared" si="2160"/>
        <v>A-P6 AV</v>
      </c>
      <c r="BL1710" s="14" t="s">
        <v>595</v>
      </c>
      <c r="BM1710" s="25"/>
      <c r="BN1710" s="26"/>
      <c r="BO1710" s="27"/>
      <c r="BP1710" s="26"/>
      <c r="BQ1710" s="28"/>
    </row>
    <row r="1711" spans="1:69" x14ac:dyDescent="0.25">
      <c r="A1711" t="str">
        <f>VLOOKUP(B1711,[2]RH!$B:$BV,72,0)</f>
        <v>si</v>
      </c>
      <c r="B1711" s="6">
        <v>1713</v>
      </c>
      <c r="C1711" s="7" t="s">
        <v>100</v>
      </c>
      <c r="D1711" s="7" t="s">
        <v>6661</v>
      </c>
      <c r="E1711" s="7" t="s">
        <v>67</v>
      </c>
      <c r="F1711" s="7" t="s">
        <v>118</v>
      </c>
      <c r="G1711" s="7" t="s">
        <v>220</v>
      </c>
      <c r="H1711" s="7" t="s">
        <v>562</v>
      </c>
      <c r="I1711" s="7" t="s">
        <v>1477</v>
      </c>
      <c r="J1711" s="7" t="s">
        <v>190</v>
      </c>
      <c r="K1711" s="7" t="s">
        <v>146</v>
      </c>
      <c r="L1711" s="7" t="s">
        <v>90</v>
      </c>
      <c r="M1711" s="7" t="str">
        <f t="shared" si="2115"/>
        <v>Couturière</v>
      </c>
      <c r="N1711" s="8">
        <v>45209</v>
      </c>
      <c r="P1711" s="7">
        <f t="shared" ca="1" si="2175"/>
        <v>25</v>
      </c>
      <c r="Q1711" s="8"/>
      <c r="R1711" s="7"/>
      <c r="S1711" s="7"/>
      <c r="T1711" s="9" t="s">
        <v>156</v>
      </c>
      <c r="U1711" s="7" t="str">
        <f t="shared" si="2129"/>
        <v>Contractuel</v>
      </c>
      <c r="V1711" s="8">
        <v>45689</v>
      </c>
      <c r="W1711" s="8">
        <f>VLOOKUP(B1711,[1]BASE!$A:$Q,17,0)</f>
        <v>45747</v>
      </c>
      <c r="X1711" s="8"/>
      <c r="Y1711" s="8"/>
      <c r="Z1711" s="8">
        <v>45209</v>
      </c>
      <c r="AA1711" s="7">
        <f t="shared" si="2130"/>
        <v>10</v>
      </c>
      <c r="AB1711" s="7">
        <f t="shared" si="2131"/>
        <v>2023</v>
      </c>
      <c r="AC1711" s="7">
        <f t="shared" si="2132"/>
        <v>2027</v>
      </c>
      <c r="AD1711" s="10" t="e">
        <f t="shared" ref="AD1711:AD1774" ca="1" si="2186">IF(#REF!="Non",(DAYS360(N1711,Q1711)/360),(DAYS360(N1711,TODAY())/360))</f>
        <v>#REF!</v>
      </c>
      <c r="AE1711" s="10" t="e">
        <f t="shared" ca="1" si="2134"/>
        <v>#REF!</v>
      </c>
      <c r="AF1711" s="8">
        <v>35151</v>
      </c>
      <c r="AG1711" s="11">
        <f t="shared" ca="1" si="2135"/>
        <v>28.961643835616439</v>
      </c>
      <c r="AH1711" s="10" t="str">
        <f t="shared" ca="1" si="2136"/>
        <v>&gt;25&lt; 35</v>
      </c>
      <c r="AI1711" s="12">
        <v>16812413</v>
      </c>
      <c r="AJ1711" s="13" t="s">
        <v>73</v>
      </c>
      <c r="AK1711" s="12" t="s">
        <v>6662</v>
      </c>
      <c r="AL1711" s="8">
        <v>42465</v>
      </c>
      <c r="AM1711" s="7" t="s">
        <v>108</v>
      </c>
      <c r="AN1711" s="7" t="s">
        <v>109</v>
      </c>
      <c r="AQ1711">
        <v>3</v>
      </c>
      <c r="AR1711" s="14">
        <v>2</v>
      </c>
      <c r="AS1711" s="15">
        <f t="shared" si="2137"/>
        <v>45939.5</v>
      </c>
      <c r="AT1711" s="14" t="s">
        <v>163</v>
      </c>
      <c r="AU1711" s="12">
        <v>3.5</v>
      </c>
      <c r="AV1711" s="17">
        <v>17</v>
      </c>
      <c r="AW1711" s="18" t="s">
        <v>201</v>
      </c>
      <c r="AX1711" s="19" t="s">
        <v>6663</v>
      </c>
      <c r="AY1711" s="17">
        <v>89</v>
      </c>
      <c r="AZ1711" s="14" t="s">
        <v>203</v>
      </c>
      <c r="BA1711" s="20" t="str">
        <f t="shared" si="2138"/>
        <v>17001000000265599089</v>
      </c>
      <c r="BB1711" s="31">
        <f t="shared" si="2139"/>
        <v>20</v>
      </c>
      <c r="BC1711" s="22" t="s">
        <v>6664</v>
      </c>
      <c r="BD1711" s="23" t="s">
        <v>85</v>
      </c>
      <c r="BF1711" s="8"/>
      <c r="BG1711" s="32">
        <v>58639290</v>
      </c>
      <c r="BH1711" s="32"/>
      <c r="BI1711" s="32"/>
      <c r="BJ1711" t="s">
        <v>197</v>
      </c>
      <c r="BK1711" s="14" t="str">
        <f t="shared" si="2160"/>
        <v>A-P6 AR</v>
      </c>
      <c r="BL1711" s="14" t="s">
        <v>595</v>
      </c>
      <c r="BM1711" s="25"/>
      <c r="BN1711" s="26"/>
      <c r="BO1711" s="27"/>
      <c r="BP1711" s="26"/>
      <c r="BQ1711" s="28"/>
    </row>
    <row r="1712" spans="1:69" x14ac:dyDescent="0.25">
      <c r="A1712" t="str">
        <f>VLOOKUP(B1712,[2]RH!$B:$BV,72,0)</f>
        <v>si</v>
      </c>
      <c r="B1712" s="6">
        <v>1714</v>
      </c>
      <c r="C1712" s="7" t="s">
        <v>65</v>
      </c>
      <c r="D1712" s="7" t="s">
        <v>2022</v>
      </c>
      <c r="E1712" s="7" t="s">
        <v>67</v>
      </c>
      <c r="F1712" s="7" t="s">
        <v>118</v>
      </c>
      <c r="G1712" s="7" t="s">
        <v>3299</v>
      </c>
      <c r="H1712" s="41" t="s">
        <v>562</v>
      </c>
      <c r="I1712" s="7" t="s">
        <v>1802</v>
      </c>
      <c r="J1712" s="7" t="s">
        <v>281</v>
      </c>
      <c r="K1712" s="7" t="s">
        <v>146</v>
      </c>
      <c r="L1712" s="7" t="s">
        <v>90</v>
      </c>
      <c r="M1712" s="7" t="str">
        <f t="shared" si="2115"/>
        <v>CAMPO</v>
      </c>
      <c r="N1712" s="8">
        <v>45211</v>
      </c>
      <c r="P1712" s="7">
        <f t="shared" ca="1" si="2175"/>
        <v>25</v>
      </c>
      <c r="Q1712" s="8"/>
      <c r="R1712" s="7"/>
      <c r="S1712" s="7"/>
      <c r="T1712" s="9" t="s">
        <v>156</v>
      </c>
      <c r="U1712" s="7" t="str">
        <f t="shared" si="2129"/>
        <v>Contractuel</v>
      </c>
      <c r="V1712" s="8">
        <v>45689</v>
      </c>
      <c r="W1712" s="8">
        <f>VLOOKUP(B1712,[1]BASE!$A:$Q,17,0)</f>
        <v>45747</v>
      </c>
      <c r="X1712" s="8"/>
      <c r="Y1712" s="8"/>
      <c r="Z1712" s="8">
        <v>45211</v>
      </c>
      <c r="AA1712" s="7">
        <f t="shared" si="2130"/>
        <v>10</v>
      </c>
      <c r="AB1712" s="7">
        <f t="shared" si="2131"/>
        <v>2023</v>
      </c>
      <c r="AC1712" s="7">
        <f t="shared" si="2132"/>
        <v>2027</v>
      </c>
      <c r="AD1712" s="10" t="e">
        <f t="shared" ref="AD1712:AD1775" ca="1" si="2187">IF(#REF!="Non",(DAYS360(N1712,Q1712)/360),(DAYS360(N1712,TODAY())/360))</f>
        <v>#REF!</v>
      </c>
      <c r="AE1712" s="10" t="e">
        <f t="shared" ca="1" si="2134"/>
        <v>#REF!</v>
      </c>
      <c r="AF1712" s="8">
        <v>35583</v>
      </c>
      <c r="AG1712" s="11">
        <f t="shared" ca="1" si="2135"/>
        <v>27.778082191780822</v>
      </c>
      <c r="AH1712" s="10" t="str">
        <f t="shared" ca="1" si="2136"/>
        <v>&gt;25&lt; 35</v>
      </c>
      <c r="AI1712" s="12">
        <v>17323773</v>
      </c>
      <c r="AJ1712" s="13" t="s">
        <v>192</v>
      </c>
      <c r="AK1712" s="12" t="s">
        <v>2023</v>
      </c>
      <c r="AL1712" s="8">
        <v>43012</v>
      </c>
      <c r="AM1712" s="7" t="s">
        <v>108</v>
      </c>
      <c r="AN1712" s="7" t="s">
        <v>76</v>
      </c>
      <c r="AO1712">
        <v>1</v>
      </c>
      <c r="AP1712" s="95" t="s">
        <v>3692</v>
      </c>
      <c r="AQ1712">
        <v>3</v>
      </c>
      <c r="AR1712" s="14">
        <v>2</v>
      </c>
      <c r="AS1712" s="15">
        <f t="shared" si="2137"/>
        <v>45941.5</v>
      </c>
      <c r="AT1712" s="14" t="s">
        <v>163</v>
      </c>
      <c r="AU1712" s="12">
        <v>3.5</v>
      </c>
      <c r="AV1712" s="17">
        <v>17</v>
      </c>
      <c r="AW1712" s="18" t="s">
        <v>201</v>
      </c>
      <c r="AX1712" s="19" t="s">
        <v>2024</v>
      </c>
      <c r="AY1712" s="17">
        <v>83</v>
      </c>
      <c r="AZ1712" s="14" t="s">
        <v>203</v>
      </c>
      <c r="BA1712" s="20" t="str">
        <f t="shared" si="2138"/>
        <v>17001000000223423683</v>
      </c>
      <c r="BB1712" s="31">
        <f t="shared" si="2139"/>
        <v>20</v>
      </c>
      <c r="BC1712" s="22" t="s">
        <v>6377</v>
      </c>
      <c r="BD1712" s="23" t="s">
        <v>85</v>
      </c>
      <c r="BF1712" s="8"/>
      <c r="BG1712" s="32">
        <v>99801468</v>
      </c>
      <c r="BH1712" s="32"/>
      <c r="BI1712" s="32"/>
      <c r="BJ1712" t="s">
        <v>445</v>
      </c>
      <c r="BK1712" s="14" t="s">
        <v>1806</v>
      </c>
      <c r="BL1712" s="14" t="s">
        <v>595</v>
      </c>
      <c r="BM1712" s="25"/>
      <c r="BN1712" s="26"/>
      <c r="BO1712" s="27"/>
      <c r="BP1712" s="26"/>
      <c r="BQ1712" s="28"/>
    </row>
    <row r="1713" spans="1:69" x14ac:dyDescent="0.25">
      <c r="A1713" t="str">
        <f>VLOOKUP(B1713,[2]RH!$B:$BV,72,0)</f>
        <v>si</v>
      </c>
      <c r="B1713" s="6">
        <v>1715</v>
      </c>
      <c r="C1713" s="7" t="s">
        <v>65</v>
      </c>
      <c r="D1713" s="7" t="s">
        <v>6665</v>
      </c>
      <c r="E1713" s="7" t="s">
        <v>67</v>
      </c>
      <c r="F1713" s="7" t="s">
        <v>102</v>
      </c>
      <c r="G1713" s="7" t="s">
        <v>1585</v>
      </c>
      <c r="H1713" s="80" t="s">
        <v>102</v>
      </c>
      <c r="I1713" s="7" t="s">
        <v>1908</v>
      </c>
      <c r="J1713" s="7"/>
      <c r="K1713" s="7" t="s">
        <v>89</v>
      </c>
      <c r="L1713" s="7" t="s">
        <v>90</v>
      </c>
      <c r="M1713" s="7" t="str">
        <f t="shared" si="2115"/>
        <v>MANITENTIONNAIRE</v>
      </c>
      <c r="N1713" s="8">
        <v>45212</v>
      </c>
      <c r="P1713" s="7">
        <f t="shared" ca="1" si="2175"/>
        <v>-6</v>
      </c>
      <c r="Q1713" s="8"/>
      <c r="R1713" s="7"/>
      <c r="S1713" s="7"/>
      <c r="T1713" s="9" t="s">
        <v>156</v>
      </c>
      <c r="U1713" s="7" t="str">
        <f t="shared" si="2129"/>
        <v>Contractuel</v>
      </c>
      <c r="V1713" s="8">
        <v>45627</v>
      </c>
      <c r="W1713" s="8">
        <v>45716</v>
      </c>
      <c r="X1713" s="8"/>
      <c r="Y1713" s="8"/>
      <c r="Z1713" s="8">
        <v>45212</v>
      </c>
      <c r="AA1713" s="7">
        <f t="shared" si="2130"/>
        <v>10</v>
      </c>
      <c r="AB1713" s="7">
        <f t="shared" si="2131"/>
        <v>2023</v>
      </c>
      <c r="AC1713" s="7">
        <f t="shared" si="2132"/>
        <v>2027</v>
      </c>
      <c r="AD1713" s="10" t="e">
        <f t="shared" ref="AD1713:AD1776" ca="1" si="2188">IF(#REF!="Non",(DAYS360(N1713,Q1713)/360),(DAYS360(N1713,TODAY())/360))</f>
        <v>#REF!</v>
      </c>
      <c r="AE1713" s="10" t="e">
        <f t="shared" ca="1" si="2134"/>
        <v>#REF!</v>
      </c>
      <c r="AF1713" s="8">
        <v>36312</v>
      </c>
      <c r="AG1713" s="11">
        <f t="shared" ca="1" si="2135"/>
        <v>25.780821917808218</v>
      </c>
      <c r="AH1713" s="10" t="str">
        <f t="shared" ca="1" si="2136"/>
        <v>&gt;25&lt; 35</v>
      </c>
      <c r="AI1713" s="12">
        <v>14171451</v>
      </c>
      <c r="AJ1713" s="13" t="s">
        <v>150</v>
      </c>
      <c r="AK1713" s="12" t="s">
        <v>6666</v>
      </c>
      <c r="AL1713" s="8">
        <v>42772</v>
      </c>
      <c r="AM1713" s="7" t="s">
        <v>6153</v>
      </c>
      <c r="AN1713" s="7" t="s">
        <v>109</v>
      </c>
      <c r="AQ1713">
        <v>3</v>
      </c>
      <c r="AR1713" s="14">
        <v>2</v>
      </c>
      <c r="AS1713" s="15">
        <f t="shared" si="2137"/>
        <v>45942.5</v>
      </c>
      <c r="AT1713" s="14" t="s">
        <v>163</v>
      </c>
      <c r="AU1713" s="12">
        <v>3.5</v>
      </c>
      <c r="AV1713" s="17">
        <v>17</v>
      </c>
      <c r="AW1713" s="18">
        <v>53594</v>
      </c>
      <c r="AX1713" s="19" t="s">
        <v>6667</v>
      </c>
      <c r="AY1713" s="17">
        <v>71</v>
      </c>
      <c r="AZ1713" s="14" t="s">
        <v>203</v>
      </c>
      <c r="BA1713" s="20" t="str">
        <f t="shared" si="2138"/>
        <v>17535940171429845871</v>
      </c>
      <c r="BB1713" s="31">
        <f t="shared" si="2139"/>
        <v>20</v>
      </c>
      <c r="BC1713" s="22" t="s">
        <v>6668</v>
      </c>
      <c r="BD1713" s="23" t="s">
        <v>341</v>
      </c>
      <c r="BF1713" s="8"/>
      <c r="BG1713" s="32">
        <v>20739633</v>
      </c>
      <c r="BH1713" s="32"/>
      <c r="BI1713" s="32"/>
      <c r="BJ1713" t="s">
        <v>6322</v>
      </c>
      <c r="BK1713" s="14" t="str">
        <f>IF(K1713="CADRE","CADRE",CONCATENATE(J1713,"-",H1713))</f>
        <v>-LOGISTIQUE</v>
      </c>
      <c r="BL1713" s="14" t="s">
        <v>241</v>
      </c>
      <c r="BM1713" s="25"/>
      <c r="BN1713" s="26"/>
      <c r="BO1713" s="27"/>
      <c r="BP1713" s="26"/>
      <c r="BQ1713" s="28"/>
    </row>
    <row r="1714" spans="1:69" x14ac:dyDescent="0.25">
      <c r="A1714" t="str">
        <f>VLOOKUP(B1714,[2]RH!$B:$BV,72,0)</f>
        <v>Non-Actif</v>
      </c>
      <c r="B1714" s="6">
        <v>1716</v>
      </c>
      <c r="C1714" s="7" t="s">
        <v>100</v>
      </c>
      <c r="D1714" s="7" t="s">
        <v>6669</v>
      </c>
      <c r="E1714" s="7" t="s">
        <v>67</v>
      </c>
      <c r="F1714" s="7" t="s">
        <v>4747</v>
      </c>
      <c r="G1714" s="7" t="s">
        <v>6670</v>
      </c>
      <c r="H1714" s="80" t="s">
        <v>4747</v>
      </c>
      <c r="I1714" s="7"/>
      <c r="J1714" s="7"/>
      <c r="K1714" s="7" t="s">
        <v>89</v>
      </c>
      <c r="L1714" s="7" t="s">
        <v>90</v>
      </c>
      <c r="M1714" s="7" t="str">
        <f t="shared" si="2115"/>
        <v>INFERMIERE</v>
      </c>
      <c r="N1714" s="8">
        <v>45213</v>
      </c>
      <c r="P1714" s="7">
        <f t="shared" ca="1" si="2175"/>
        <v>-462</v>
      </c>
      <c r="Q1714" s="8">
        <v>45247</v>
      </c>
      <c r="R1714" s="7" t="s">
        <v>147</v>
      </c>
      <c r="S1714" s="7"/>
      <c r="T1714" s="9" t="s">
        <v>156</v>
      </c>
      <c r="U1714" s="7" t="str">
        <f t="shared" si="2129"/>
        <v>Contractuel</v>
      </c>
      <c r="V1714" s="8">
        <v>45213</v>
      </c>
      <c r="W1714" s="8">
        <v>45260</v>
      </c>
      <c r="X1714" s="8"/>
      <c r="Y1714" s="8"/>
      <c r="Z1714" s="8">
        <v>45213</v>
      </c>
      <c r="AA1714" s="7">
        <f t="shared" si="2130"/>
        <v>10</v>
      </c>
      <c r="AB1714" s="7">
        <f t="shared" si="2131"/>
        <v>2023</v>
      </c>
      <c r="AC1714" s="7">
        <f t="shared" si="2132"/>
        <v>2027</v>
      </c>
      <c r="AD1714" s="10" t="e">
        <f t="shared" ref="AD1714:AD1777" ca="1" si="2189">IF(#REF!="Non",(DAYS360(N1714,Q1714)/360),(DAYS360(N1714,TODAY())/360))</f>
        <v>#REF!</v>
      </c>
      <c r="AE1714" s="10" t="e">
        <f t="shared" ca="1" si="2134"/>
        <v>#REF!</v>
      </c>
      <c r="AF1714" s="8">
        <v>37215</v>
      </c>
      <c r="AG1714" s="11">
        <f t="shared" ca="1" si="2135"/>
        <v>23.306849315068494</v>
      </c>
      <c r="AH1714" s="10" t="str">
        <f t="shared" ca="1" si="2136"/>
        <v>&lt; 25</v>
      </c>
      <c r="AI1714" s="12"/>
      <c r="AJ1714" s="13"/>
      <c r="AK1714" s="12" t="s">
        <v>6671</v>
      </c>
      <c r="AL1714" s="8">
        <v>44081</v>
      </c>
      <c r="AM1714" s="7" t="s">
        <v>108</v>
      </c>
      <c r="AN1714" s="7" t="s">
        <v>109</v>
      </c>
      <c r="AQ1714" s="14"/>
      <c r="AR1714" s="14">
        <v>1</v>
      </c>
      <c r="AS1714" s="15">
        <f t="shared" si="2137"/>
        <v>45578.25</v>
      </c>
      <c r="AT1714" s="14" t="s">
        <v>77</v>
      </c>
      <c r="AU1714" s="12">
        <v>700</v>
      </c>
      <c r="AV1714" s="17">
        <v>17</v>
      </c>
      <c r="AW1714" s="18">
        <v>53594</v>
      </c>
      <c r="AX1714" s="19" t="s">
        <v>6672</v>
      </c>
      <c r="AY1714" s="17">
        <v>29</v>
      </c>
      <c r="AZ1714" s="14" t="s">
        <v>203</v>
      </c>
      <c r="BA1714" s="20" t="str">
        <f t="shared" si="2138"/>
        <v>17535940171378864029</v>
      </c>
      <c r="BB1714" s="31">
        <f t="shared" si="2139"/>
        <v>20</v>
      </c>
      <c r="BC1714" s="22" t="s">
        <v>6301</v>
      </c>
      <c r="BD1714" s="23" t="s">
        <v>341</v>
      </c>
      <c r="BF1714" s="8"/>
      <c r="BG1714" s="32">
        <v>28529292</v>
      </c>
      <c r="BH1714" s="32">
        <v>21283251</v>
      </c>
      <c r="BI1714" s="32"/>
      <c r="BK1714" s="14" t="str">
        <f t="shared" ref="BK1714:BK1730" si="2190">IF(K1714="CADRE","CADRE",CONCATENATE(J1714,"-",H1714))</f>
        <v>-RESSOURCES HUMAINES</v>
      </c>
      <c r="BL1714" s="14"/>
      <c r="BM1714" s="25"/>
      <c r="BN1714" s="26"/>
      <c r="BO1714" s="27"/>
      <c r="BP1714" s="26"/>
      <c r="BQ1714" s="28"/>
    </row>
    <row r="1715" spans="1:69" x14ac:dyDescent="0.25">
      <c r="A1715" t="str">
        <f>VLOOKUP(B1715,[2]RH!$B:$BV,72,0)</f>
        <v>si</v>
      </c>
      <c r="B1715" s="6">
        <v>1717</v>
      </c>
      <c r="C1715" s="7" t="s">
        <v>168</v>
      </c>
      <c r="D1715" s="7" t="s">
        <v>6673</v>
      </c>
      <c r="E1715" s="7" t="s">
        <v>67</v>
      </c>
      <c r="F1715" s="7" t="s">
        <v>158</v>
      </c>
      <c r="G1715" s="7" t="s">
        <v>6383</v>
      </c>
      <c r="H1715" s="80" t="s">
        <v>158</v>
      </c>
      <c r="I1715" s="7" t="s">
        <v>542</v>
      </c>
      <c r="J1715" s="7"/>
      <c r="K1715" s="7" t="s">
        <v>146</v>
      </c>
      <c r="L1715" s="7" t="s">
        <v>90</v>
      </c>
      <c r="M1715" s="7" t="str">
        <f t="shared" si="2115"/>
        <v>COUPEUR</v>
      </c>
      <c r="N1715" s="8">
        <v>45215</v>
      </c>
      <c r="P1715" s="7">
        <f t="shared" ca="1" si="2175"/>
        <v>-6</v>
      </c>
      <c r="Q1715" s="8"/>
      <c r="R1715" s="7"/>
      <c r="S1715" s="7"/>
      <c r="T1715" s="9" t="s">
        <v>156</v>
      </c>
      <c r="U1715" s="7" t="str">
        <f t="shared" si="2129"/>
        <v>Contractuel</v>
      </c>
      <c r="V1715" s="8">
        <v>45689</v>
      </c>
      <c r="W1715" s="8">
        <f>VLOOKUP(B1715,[1]BASE!$A:$Q,17,0)</f>
        <v>45716</v>
      </c>
      <c r="X1715" s="8"/>
      <c r="Y1715" s="8"/>
      <c r="Z1715" s="8">
        <v>45215</v>
      </c>
      <c r="AA1715" s="7">
        <f t="shared" si="2130"/>
        <v>10</v>
      </c>
      <c r="AB1715" s="7">
        <f t="shared" si="2131"/>
        <v>2023</v>
      </c>
      <c r="AC1715" s="7">
        <f t="shared" si="2132"/>
        <v>2027</v>
      </c>
      <c r="AD1715" s="10" t="e">
        <f t="shared" ref="AD1715:AD1778" ca="1" si="2191">IF(#REF!="Non",(DAYS360(N1715,Q1715)/360),(DAYS360(N1715,TODAY())/360))</f>
        <v>#REF!</v>
      </c>
      <c r="AE1715" s="10" t="e">
        <f t="shared" ca="1" si="2134"/>
        <v>#REF!</v>
      </c>
      <c r="AF1715" s="8">
        <v>36874</v>
      </c>
      <c r="AG1715" s="11">
        <f t="shared" ca="1" si="2135"/>
        <v>24.241095890410961</v>
      </c>
      <c r="AH1715" s="10" t="str">
        <f t="shared" ca="1" si="2136"/>
        <v>&lt; 25</v>
      </c>
      <c r="AI1715" s="12">
        <v>17462030</v>
      </c>
      <c r="AJ1715" s="13" t="s">
        <v>150</v>
      </c>
      <c r="AK1715" s="12" t="s">
        <v>6674</v>
      </c>
      <c r="AL1715" s="8">
        <v>43504</v>
      </c>
      <c r="AM1715" s="7" t="s">
        <v>108</v>
      </c>
      <c r="AN1715" s="7" t="s">
        <v>109</v>
      </c>
      <c r="AQ1715">
        <v>3</v>
      </c>
      <c r="AR1715" s="14">
        <v>2</v>
      </c>
      <c r="AS1715" s="15">
        <f t="shared" si="2137"/>
        <v>45945.5</v>
      </c>
      <c r="AT1715" s="14" t="s">
        <v>163</v>
      </c>
      <c r="AU1715" s="12">
        <v>3.5</v>
      </c>
      <c r="AV1715" s="17" t="s">
        <v>150</v>
      </c>
      <c r="AW1715" s="18" t="s">
        <v>339</v>
      </c>
      <c r="AX1715" s="19">
        <v>38105534399</v>
      </c>
      <c r="AY1715" s="17">
        <v>84</v>
      </c>
      <c r="AZ1715" s="14" t="s">
        <v>174</v>
      </c>
      <c r="BA1715" s="20" t="str">
        <f t="shared" si="2138"/>
        <v>07080013810553439984</v>
      </c>
      <c r="BB1715" s="31">
        <f t="shared" si="2139"/>
        <v>20</v>
      </c>
      <c r="BC1715" s="22" t="s">
        <v>5268</v>
      </c>
      <c r="BD1715" s="23" t="s">
        <v>341</v>
      </c>
      <c r="BF1715" s="8"/>
      <c r="BG1715" s="32">
        <v>24012292</v>
      </c>
      <c r="BH1715" s="32"/>
      <c r="BI1715" s="32"/>
      <c r="BJ1715" t="s">
        <v>371</v>
      </c>
      <c r="BK1715" s="14" t="str">
        <f t="shared" si="2190"/>
        <v>-COUPE</v>
      </c>
      <c r="BL1715" s="14" t="s">
        <v>595</v>
      </c>
      <c r="BM1715" s="25"/>
      <c r="BN1715" s="26"/>
      <c r="BO1715" s="27"/>
      <c r="BP1715" s="26"/>
      <c r="BQ1715" s="28"/>
    </row>
    <row r="1716" spans="1:69" x14ac:dyDescent="0.25">
      <c r="A1716" t="str">
        <f>VLOOKUP(B1716,[2]RH!$B:$BV,72,0)</f>
        <v>si</v>
      </c>
      <c r="B1716" s="6">
        <v>1718</v>
      </c>
      <c r="C1716" s="7" t="s">
        <v>65</v>
      </c>
      <c r="D1716" s="7" t="s">
        <v>6675</v>
      </c>
      <c r="E1716" s="7" t="s">
        <v>67</v>
      </c>
      <c r="F1716" s="7" t="s">
        <v>158</v>
      </c>
      <c r="G1716" s="7" t="s">
        <v>6383</v>
      </c>
      <c r="H1716" s="80" t="s">
        <v>158</v>
      </c>
      <c r="I1716" s="7" t="s">
        <v>542</v>
      </c>
      <c r="J1716" s="7"/>
      <c r="K1716" s="7" t="s">
        <v>146</v>
      </c>
      <c r="L1716" s="7" t="s">
        <v>90</v>
      </c>
      <c r="M1716" s="7" t="str">
        <f t="shared" si="2115"/>
        <v>COUPEUR</v>
      </c>
      <c r="N1716" s="8">
        <v>45216</v>
      </c>
      <c r="P1716" s="7">
        <f t="shared" ca="1" si="2175"/>
        <v>-6</v>
      </c>
      <c r="Q1716" s="8"/>
      <c r="R1716" s="7"/>
      <c r="S1716" s="7"/>
      <c r="T1716" s="9" t="s">
        <v>156</v>
      </c>
      <c r="U1716" s="7" t="str">
        <f t="shared" si="2129"/>
        <v>Contractuel</v>
      </c>
      <c r="V1716" s="8">
        <v>45689</v>
      </c>
      <c r="W1716" s="8">
        <f>VLOOKUP(B1716,[1]BASE!$A:$Q,17,0)</f>
        <v>45716</v>
      </c>
      <c r="X1716" s="8"/>
      <c r="Y1716" s="8"/>
      <c r="Z1716" s="8">
        <v>45216</v>
      </c>
      <c r="AA1716" s="7">
        <f t="shared" si="2130"/>
        <v>10</v>
      </c>
      <c r="AB1716" s="7">
        <f t="shared" si="2131"/>
        <v>2023</v>
      </c>
      <c r="AC1716" s="7">
        <f t="shared" si="2132"/>
        <v>2027</v>
      </c>
      <c r="AD1716" s="10" t="e">
        <f t="shared" ref="AD1716:AD1779" ca="1" si="2192">IF(#REF!="Non",(DAYS360(N1716,Q1716)/360),(DAYS360(N1716,TODAY())/360))</f>
        <v>#REF!</v>
      </c>
      <c r="AE1716" s="10" t="e">
        <f t="shared" ca="1" si="2134"/>
        <v>#REF!</v>
      </c>
      <c r="AF1716" s="8">
        <v>28320</v>
      </c>
      <c r="AG1716" s="11">
        <f t="shared" ca="1" si="2135"/>
        <v>47.676712328767124</v>
      </c>
      <c r="AH1716" s="10" t="str">
        <f t="shared" ca="1" si="2136"/>
        <v>&gt;45&lt; 55</v>
      </c>
      <c r="AI1716" s="12">
        <v>12271516</v>
      </c>
      <c r="AJ1716" s="40" t="s">
        <v>213</v>
      </c>
      <c r="AK1716" s="12" t="s">
        <v>6676</v>
      </c>
      <c r="AL1716" s="8">
        <v>43762</v>
      </c>
      <c r="AM1716" s="7" t="s">
        <v>6153</v>
      </c>
      <c r="AN1716" s="7" t="s">
        <v>76</v>
      </c>
      <c r="AO1716">
        <v>2</v>
      </c>
      <c r="AQ1716">
        <v>3</v>
      </c>
      <c r="AR1716" s="14">
        <v>2</v>
      </c>
      <c r="AS1716" s="15">
        <f t="shared" si="2137"/>
        <v>45946.5</v>
      </c>
      <c r="AT1716" s="14" t="s">
        <v>163</v>
      </c>
      <c r="AU1716" s="12">
        <v>3.5</v>
      </c>
      <c r="AV1716" s="17">
        <v>17</v>
      </c>
      <c r="AW1716" s="18" t="s">
        <v>201</v>
      </c>
      <c r="AX1716" s="19" t="s">
        <v>6677</v>
      </c>
      <c r="AY1716" s="17">
        <v>70</v>
      </c>
      <c r="AZ1716" s="14" t="s">
        <v>203</v>
      </c>
      <c r="BA1716" s="20" t="str">
        <f t="shared" si="2138"/>
        <v>17001000000140204570</v>
      </c>
      <c r="BB1716" s="31">
        <f t="shared" si="2139"/>
        <v>20</v>
      </c>
      <c r="BC1716" s="22" t="s">
        <v>6678</v>
      </c>
      <c r="BD1716" s="23" t="s">
        <v>115</v>
      </c>
      <c r="BF1716" s="8"/>
      <c r="BG1716" s="32">
        <v>22108050</v>
      </c>
      <c r="BH1716" s="32"/>
      <c r="BI1716" s="32"/>
      <c r="BJ1716" t="s">
        <v>501</v>
      </c>
      <c r="BK1716" s="14" t="str">
        <f t="shared" si="2190"/>
        <v>-COUPE</v>
      </c>
      <c r="BL1716" s="14" t="s">
        <v>595</v>
      </c>
      <c r="BM1716" s="25"/>
      <c r="BN1716" s="26"/>
      <c r="BO1716" s="27"/>
      <c r="BP1716" s="26"/>
      <c r="BQ1716" s="28"/>
    </row>
    <row r="1717" spans="1:69" x14ac:dyDescent="0.25">
      <c r="A1717" t="str">
        <f>VLOOKUP(B1717,[2]RH!$B:$BV,72,0)</f>
        <v>si</v>
      </c>
      <c r="B1717" s="6">
        <v>1719</v>
      </c>
      <c r="C1717" s="7" t="s">
        <v>100</v>
      </c>
      <c r="D1717" s="7" t="s">
        <v>6679</v>
      </c>
      <c r="E1717" s="7" t="s">
        <v>67</v>
      </c>
      <c r="F1717" s="7" t="s">
        <v>158</v>
      </c>
      <c r="G1717" s="7" t="s">
        <v>6383</v>
      </c>
      <c r="H1717" s="80" t="s">
        <v>158</v>
      </c>
      <c r="I1717" s="7" t="s">
        <v>542</v>
      </c>
      <c r="J1717" s="7"/>
      <c r="K1717" s="7" t="s">
        <v>146</v>
      </c>
      <c r="L1717" s="7" t="s">
        <v>90</v>
      </c>
      <c r="M1717" s="7" t="str">
        <f t="shared" si="2115"/>
        <v>COUPEUR</v>
      </c>
      <c r="N1717" s="8">
        <v>45216</v>
      </c>
      <c r="P1717" s="7">
        <f t="shared" ca="1" si="2175"/>
        <v>-6</v>
      </c>
      <c r="Q1717" s="8"/>
      <c r="R1717" s="7"/>
      <c r="S1717" s="7"/>
      <c r="T1717" s="9" t="s">
        <v>156</v>
      </c>
      <c r="U1717" s="7" t="str">
        <f t="shared" si="2129"/>
        <v>Contractuel</v>
      </c>
      <c r="V1717" s="8">
        <v>45689</v>
      </c>
      <c r="W1717" s="8">
        <f>VLOOKUP(B1717,[1]BASE!$A:$Q,17,0)</f>
        <v>45716</v>
      </c>
      <c r="X1717" s="8"/>
      <c r="Y1717" s="8"/>
      <c r="Z1717" s="8">
        <v>45216</v>
      </c>
      <c r="AA1717" s="7">
        <f t="shared" si="2130"/>
        <v>10</v>
      </c>
      <c r="AB1717" s="7">
        <f t="shared" si="2131"/>
        <v>2023</v>
      </c>
      <c r="AC1717" s="7">
        <f t="shared" si="2132"/>
        <v>2027</v>
      </c>
      <c r="AD1717" s="10" t="e">
        <f t="shared" ref="AD1717:AD1780" ca="1" si="2193">IF(#REF!="Non",(DAYS360(N1717,Q1717)/360),(DAYS360(N1717,TODAY())/360))</f>
        <v>#REF!</v>
      </c>
      <c r="AE1717" s="10" t="e">
        <f t="shared" ca="1" si="2134"/>
        <v>#REF!</v>
      </c>
      <c r="AF1717" s="8">
        <v>37903</v>
      </c>
      <c r="AG1717" s="11">
        <f t="shared" ca="1" si="2135"/>
        <v>21.421917808219177</v>
      </c>
      <c r="AH1717" s="10" t="str">
        <f t="shared" ca="1" si="2136"/>
        <v>&lt; 25</v>
      </c>
      <c r="AI1717" s="12">
        <v>17592076</v>
      </c>
      <c r="AJ1717" s="13" t="s">
        <v>120</v>
      </c>
      <c r="AK1717" s="12" t="s">
        <v>6680</v>
      </c>
      <c r="AL1717" s="8">
        <v>44526</v>
      </c>
      <c r="AM1717" s="7" t="s">
        <v>108</v>
      </c>
      <c r="AN1717" s="7" t="s">
        <v>109</v>
      </c>
      <c r="AQ1717">
        <v>3</v>
      </c>
      <c r="AR1717" s="14">
        <v>2</v>
      </c>
      <c r="AS1717" s="15">
        <f t="shared" si="2137"/>
        <v>45946.5</v>
      </c>
      <c r="AT1717" s="14" t="s">
        <v>163</v>
      </c>
      <c r="AU1717" s="12">
        <v>3.5</v>
      </c>
      <c r="AV1717" s="17">
        <v>17</v>
      </c>
      <c r="AW1717" s="18" t="s">
        <v>201</v>
      </c>
      <c r="AX1717" s="19" t="s">
        <v>6681</v>
      </c>
      <c r="AY1717" s="17">
        <v>70</v>
      </c>
      <c r="AZ1717" s="14" t="s">
        <v>203</v>
      </c>
      <c r="BA1717" s="20" t="str">
        <f t="shared" si="2138"/>
        <v>17001000000332827170</v>
      </c>
      <c r="BB1717" s="31">
        <f t="shared" si="2139"/>
        <v>20</v>
      </c>
      <c r="BC1717" s="22" t="s">
        <v>6668</v>
      </c>
      <c r="BD1717" s="23" t="s">
        <v>341</v>
      </c>
      <c r="BF1717" s="8">
        <v>45258</v>
      </c>
      <c r="BG1717" s="32">
        <v>92443453</v>
      </c>
      <c r="BH1717" s="32"/>
      <c r="BI1717" s="32"/>
      <c r="BJ1717" t="s">
        <v>6682</v>
      </c>
      <c r="BK1717" s="14" t="str">
        <f t="shared" si="2190"/>
        <v>-COUPE</v>
      </c>
      <c r="BL1717" s="14" t="s">
        <v>595</v>
      </c>
      <c r="BM1717" s="25"/>
      <c r="BN1717" s="26"/>
      <c r="BO1717" s="27"/>
      <c r="BP1717" s="26"/>
      <c r="BQ1717" s="28"/>
    </row>
    <row r="1718" spans="1:69" x14ac:dyDescent="0.25">
      <c r="A1718" t="str">
        <f>VLOOKUP(B1718,[2]RH!$B:$BV,72,0)</f>
        <v>Non-Actif</v>
      </c>
      <c r="B1718" s="6">
        <v>1720</v>
      </c>
      <c r="C1718" s="7" t="s">
        <v>65</v>
      </c>
      <c r="D1718" s="7" t="s">
        <v>6683</v>
      </c>
      <c r="E1718" s="7" t="s">
        <v>67</v>
      </c>
      <c r="F1718" s="7" t="s">
        <v>158</v>
      </c>
      <c r="G1718" s="7" t="s">
        <v>6383</v>
      </c>
      <c r="H1718" s="80" t="s">
        <v>158</v>
      </c>
      <c r="I1718" s="7" t="s">
        <v>542</v>
      </c>
      <c r="J1718" s="7"/>
      <c r="K1718" s="7" t="s">
        <v>146</v>
      </c>
      <c r="L1718" s="7" t="s">
        <v>90</v>
      </c>
      <c r="M1718" s="7" t="str">
        <f t="shared" si="2115"/>
        <v>COUPEUR</v>
      </c>
      <c r="N1718" s="8">
        <v>45216</v>
      </c>
      <c r="P1718" s="7">
        <f t="shared" ca="1" si="2175"/>
        <v>-462</v>
      </c>
      <c r="Q1718" s="8">
        <v>45248</v>
      </c>
      <c r="R1718" s="7" t="s">
        <v>3500</v>
      </c>
      <c r="S1718" s="7"/>
      <c r="T1718" s="9" t="s">
        <v>156</v>
      </c>
      <c r="U1718" s="7" t="str">
        <f t="shared" si="2129"/>
        <v>Contractuel</v>
      </c>
      <c r="V1718" s="8">
        <v>45216</v>
      </c>
      <c r="W1718" s="8">
        <v>45260</v>
      </c>
      <c r="X1718" s="8"/>
      <c r="Y1718" s="8"/>
      <c r="Z1718" s="8">
        <v>45216</v>
      </c>
      <c r="AA1718" s="7">
        <f t="shared" si="2130"/>
        <v>10</v>
      </c>
      <c r="AB1718" s="7">
        <f t="shared" si="2131"/>
        <v>2023</v>
      </c>
      <c r="AC1718" s="7">
        <f t="shared" si="2132"/>
        <v>2027</v>
      </c>
      <c r="AD1718" s="10" t="e">
        <f t="shared" ref="AD1718:AD1781" ca="1" si="2194">IF(#REF!="Non",(DAYS360(N1718,Q1718)/360),(DAYS360(N1718,TODAY())/360))</f>
        <v>#REF!</v>
      </c>
      <c r="AE1718" s="10" t="e">
        <f t="shared" ca="1" si="2134"/>
        <v>#REF!</v>
      </c>
      <c r="AF1718" s="8">
        <v>36409</v>
      </c>
      <c r="AG1718" s="11">
        <f t="shared" ca="1" si="2135"/>
        <v>25.515068493150686</v>
      </c>
      <c r="AH1718" s="10" t="str">
        <f t="shared" ca="1" si="2136"/>
        <v>&gt;25&lt; 35</v>
      </c>
      <c r="AI1718" s="12"/>
      <c r="AJ1718" s="13"/>
      <c r="AK1718" s="12" t="s">
        <v>6684</v>
      </c>
      <c r="AL1718" s="8">
        <v>44788</v>
      </c>
      <c r="AM1718" s="7" t="s">
        <v>108</v>
      </c>
      <c r="AN1718" s="7" t="s">
        <v>109</v>
      </c>
      <c r="AQ1718" s="14">
        <v>3</v>
      </c>
      <c r="AR1718" s="14">
        <v>1</v>
      </c>
      <c r="AS1718" s="15">
        <f t="shared" si="2137"/>
        <v>45581.25</v>
      </c>
      <c r="AT1718" s="14" t="s">
        <v>163</v>
      </c>
      <c r="AU1718" s="12">
        <v>3.5</v>
      </c>
      <c r="AV1718" s="17">
        <v>25</v>
      </c>
      <c r="AW1718" s="18" t="s">
        <v>907</v>
      </c>
      <c r="AX1718" s="19" t="s">
        <v>6685</v>
      </c>
      <c r="AY1718" s="17">
        <v>40</v>
      </c>
      <c r="AZ1718" s="14" t="s">
        <v>276</v>
      </c>
      <c r="BA1718" s="20" t="str">
        <f t="shared" si="2138"/>
        <v>25024000000103988940</v>
      </c>
      <c r="BB1718" s="31">
        <f t="shared" si="2139"/>
        <v>20</v>
      </c>
      <c r="BC1718" s="22" t="s">
        <v>6326</v>
      </c>
      <c r="BD1718" s="23" t="s">
        <v>4896</v>
      </c>
      <c r="BF1718" s="8"/>
      <c r="BG1718" s="32">
        <v>96795593</v>
      </c>
      <c r="BH1718" s="32"/>
      <c r="BI1718" s="32"/>
      <c r="BK1718" s="14" t="str">
        <f t="shared" si="2190"/>
        <v>-COUPE</v>
      </c>
      <c r="BL1718" s="14" t="s">
        <v>595</v>
      </c>
      <c r="BM1718" s="25"/>
      <c r="BN1718" s="26"/>
      <c r="BO1718" s="27"/>
      <c r="BP1718" s="26"/>
      <c r="BQ1718" s="28"/>
    </row>
    <row r="1719" spans="1:69" x14ac:dyDescent="0.25">
      <c r="A1719" t="str">
        <f>VLOOKUP(B1719,[2]RH!$B:$BV,72,0)</f>
        <v>Non-Actif</v>
      </c>
      <c r="B1719" s="6">
        <v>1721</v>
      </c>
      <c r="C1719" s="7" t="s">
        <v>100</v>
      </c>
      <c r="D1719" s="7" t="s">
        <v>6686</v>
      </c>
      <c r="E1719" s="7" t="s">
        <v>67</v>
      </c>
      <c r="F1719" s="7" t="s">
        <v>158</v>
      </c>
      <c r="G1719" s="7" t="s">
        <v>6383</v>
      </c>
      <c r="H1719" s="80" t="s">
        <v>158</v>
      </c>
      <c r="I1719" s="7" t="s">
        <v>542</v>
      </c>
      <c r="J1719" s="7"/>
      <c r="K1719" s="7" t="s">
        <v>146</v>
      </c>
      <c r="L1719" s="7" t="s">
        <v>90</v>
      </c>
      <c r="M1719" s="7" t="str">
        <f t="shared" si="2115"/>
        <v>COUPEUR</v>
      </c>
      <c r="N1719" s="8">
        <v>45216</v>
      </c>
      <c r="P1719" s="7">
        <f t="shared" ca="1" si="2175"/>
        <v>-462</v>
      </c>
      <c r="Q1719" s="8">
        <v>45232</v>
      </c>
      <c r="R1719" s="7" t="s">
        <v>147</v>
      </c>
      <c r="S1719" s="7"/>
      <c r="T1719" s="9" t="s">
        <v>156</v>
      </c>
      <c r="U1719" s="7" t="str">
        <f t="shared" si="2129"/>
        <v>Contractuel</v>
      </c>
      <c r="V1719" s="8">
        <v>45216</v>
      </c>
      <c r="W1719" s="8">
        <v>45260</v>
      </c>
      <c r="X1719" s="8"/>
      <c r="Y1719" s="8"/>
      <c r="Z1719" s="8">
        <v>45216</v>
      </c>
      <c r="AA1719" s="7">
        <f t="shared" si="2130"/>
        <v>10</v>
      </c>
      <c r="AB1719" s="7">
        <f t="shared" si="2131"/>
        <v>2023</v>
      </c>
      <c r="AC1719" s="7">
        <f t="shared" si="2132"/>
        <v>2027</v>
      </c>
      <c r="AD1719" s="10" t="e">
        <f t="shared" ref="AD1719:AD1782" ca="1" si="2195">IF(#REF!="Non",(DAYS360(N1719,Q1719)/360),(DAYS360(N1719,TODAY())/360))</f>
        <v>#REF!</v>
      </c>
      <c r="AE1719" s="10" t="e">
        <f t="shared" ca="1" si="2134"/>
        <v>#REF!</v>
      </c>
      <c r="AF1719" s="8">
        <v>35614</v>
      </c>
      <c r="AG1719" s="11">
        <f t="shared" ca="1" si="2135"/>
        <v>27.693150684931506</v>
      </c>
      <c r="AH1719" s="10" t="str">
        <f t="shared" ca="1" si="2136"/>
        <v>&gt;25&lt; 35</v>
      </c>
      <c r="AI1719" s="12"/>
      <c r="AJ1719" s="13"/>
      <c r="AK1719" s="12" t="s">
        <v>6687</v>
      </c>
      <c r="AL1719" s="8">
        <v>43371</v>
      </c>
      <c r="AM1719" s="7" t="s">
        <v>108</v>
      </c>
      <c r="AN1719" s="7" t="s">
        <v>109</v>
      </c>
      <c r="AQ1719" s="14">
        <v>3</v>
      </c>
      <c r="AR1719" s="14">
        <v>1</v>
      </c>
      <c r="AS1719" s="15">
        <f t="shared" si="2137"/>
        <v>45581.25</v>
      </c>
      <c r="AT1719" s="14" t="s">
        <v>163</v>
      </c>
      <c r="AU1719" s="12">
        <v>3.5</v>
      </c>
      <c r="AV1719" s="17">
        <v>17</v>
      </c>
      <c r="AW1719" s="18">
        <v>53594</v>
      </c>
      <c r="AX1719" s="19" t="s">
        <v>6688</v>
      </c>
      <c r="AY1719" s="17" t="s">
        <v>106</v>
      </c>
      <c r="AZ1719" s="14" t="s">
        <v>203</v>
      </c>
      <c r="BA1719" s="20" t="str">
        <f t="shared" si="2138"/>
        <v>17535940171429673405</v>
      </c>
      <c r="BB1719" s="31">
        <f t="shared" si="2139"/>
        <v>20</v>
      </c>
      <c r="BC1719" s="22" t="s">
        <v>5268</v>
      </c>
      <c r="BD1719" s="23" t="s">
        <v>341</v>
      </c>
      <c r="BF1719" s="8"/>
      <c r="BG1719" s="32">
        <v>20341294</v>
      </c>
      <c r="BH1719" s="32"/>
      <c r="BI1719" s="32"/>
      <c r="BK1719" s="14" t="str">
        <f t="shared" si="2190"/>
        <v>-COUPE</v>
      </c>
      <c r="BL1719" s="14" t="s">
        <v>595</v>
      </c>
      <c r="BM1719" s="25"/>
      <c r="BN1719" s="26"/>
      <c r="BO1719" s="27"/>
      <c r="BP1719" s="26"/>
      <c r="BQ1719" s="28"/>
    </row>
    <row r="1720" spans="1:69" x14ac:dyDescent="0.25">
      <c r="A1720" t="str">
        <f>VLOOKUP(B1720,[2]RH!$B:$BV,72,0)</f>
        <v>Non-Actif</v>
      </c>
      <c r="B1720" s="6">
        <v>1722</v>
      </c>
      <c r="C1720" s="7" t="s">
        <v>168</v>
      </c>
      <c r="D1720" s="7" t="s">
        <v>6689</v>
      </c>
      <c r="E1720" s="7" t="s">
        <v>67</v>
      </c>
      <c r="F1720" s="7" t="s">
        <v>118</v>
      </c>
      <c r="G1720" s="7" t="s">
        <v>220</v>
      </c>
      <c r="H1720" s="80" t="s">
        <v>649</v>
      </c>
      <c r="I1720" s="7" t="s">
        <v>650</v>
      </c>
      <c r="J1720" s="7" t="s">
        <v>281</v>
      </c>
      <c r="K1720" s="7" t="s">
        <v>146</v>
      </c>
      <c r="L1720" s="7" t="s">
        <v>90</v>
      </c>
      <c r="M1720" s="7" t="str">
        <f t="shared" si="2115"/>
        <v>Couturière</v>
      </c>
      <c r="N1720" s="8">
        <v>45215</v>
      </c>
      <c r="P1720" s="7">
        <f t="shared" ca="1" si="2175"/>
        <v>-279</v>
      </c>
      <c r="Q1720" s="8">
        <v>45415</v>
      </c>
      <c r="R1720" s="7" t="s">
        <v>147</v>
      </c>
      <c r="S1720" s="7"/>
      <c r="T1720" s="9" t="s">
        <v>156</v>
      </c>
      <c r="U1720" s="7" t="str">
        <f t="shared" si="2129"/>
        <v>Contractuel</v>
      </c>
      <c r="V1720" s="8">
        <v>45383</v>
      </c>
      <c r="W1720" s="8">
        <v>45443</v>
      </c>
      <c r="X1720" s="8"/>
      <c r="Y1720" s="8"/>
      <c r="Z1720" s="8">
        <v>45215</v>
      </c>
      <c r="AA1720" s="7">
        <f t="shared" si="2130"/>
        <v>10</v>
      </c>
      <c r="AB1720" s="7">
        <f t="shared" si="2131"/>
        <v>2023</v>
      </c>
      <c r="AC1720" s="7">
        <f t="shared" si="2132"/>
        <v>2027</v>
      </c>
      <c r="AD1720" s="10" t="e">
        <f t="shared" ref="AD1720:AD1783" ca="1" si="2196">IF(#REF!="Non",(DAYS360(N1720,Q1720)/360),(DAYS360(N1720,TODAY())/360))</f>
        <v>#REF!</v>
      </c>
      <c r="AE1720" s="10" t="e">
        <f t="shared" ca="1" si="2134"/>
        <v>#REF!</v>
      </c>
      <c r="AF1720" s="8">
        <v>31610</v>
      </c>
      <c r="AG1720" s="11">
        <f t="shared" ca="1" si="2135"/>
        <v>38.663013698630138</v>
      </c>
      <c r="AH1720" s="10" t="str">
        <f t="shared" ca="1" si="2136"/>
        <v>&gt;35&lt; 45</v>
      </c>
      <c r="AI1720" s="12">
        <v>16600201</v>
      </c>
      <c r="AJ1720" s="13" t="s">
        <v>120</v>
      </c>
      <c r="AK1720" s="12" t="s">
        <v>6690</v>
      </c>
      <c r="AL1720" s="8">
        <v>38149</v>
      </c>
      <c r="AM1720" s="7" t="s">
        <v>6153</v>
      </c>
      <c r="AN1720" s="7" t="s">
        <v>76</v>
      </c>
      <c r="AO1720">
        <v>2</v>
      </c>
      <c r="AQ1720" s="14">
        <v>3</v>
      </c>
      <c r="AR1720" s="14">
        <v>1</v>
      </c>
      <c r="AS1720" s="15">
        <f t="shared" si="2137"/>
        <v>45580.25</v>
      </c>
      <c r="AT1720" s="14" t="s">
        <v>163</v>
      </c>
      <c r="AU1720" s="12">
        <v>3.5</v>
      </c>
      <c r="AV1720" s="17">
        <v>17</v>
      </c>
      <c r="AW1720" s="18" t="s">
        <v>201</v>
      </c>
      <c r="AX1720" s="19" t="s">
        <v>6691</v>
      </c>
      <c r="AY1720" s="17">
        <v>12</v>
      </c>
      <c r="AZ1720" s="14" t="s">
        <v>203</v>
      </c>
      <c r="BA1720" s="20" t="str">
        <f t="shared" si="2138"/>
        <v>17001000000300524812</v>
      </c>
      <c r="BB1720" s="31">
        <f t="shared" si="2139"/>
        <v>20</v>
      </c>
      <c r="BC1720" s="22" t="s">
        <v>6692</v>
      </c>
      <c r="BD1720" s="23" t="s">
        <v>85</v>
      </c>
      <c r="BF1720" s="8"/>
      <c r="BG1720" s="32">
        <v>99288064</v>
      </c>
      <c r="BH1720" s="32"/>
      <c r="BI1720" s="32"/>
      <c r="BJ1720" t="s">
        <v>277</v>
      </c>
      <c r="BK1720" s="14" t="str">
        <f t="shared" si="2190"/>
        <v>B-Panda</v>
      </c>
      <c r="BL1720" s="14" t="s">
        <v>595</v>
      </c>
      <c r="BM1720" s="25"/>
      <c r="BN1720" s="26"/>
      <c r="BO1720" s="27"/>
      <c r="BP1720" s="26"/>
      <c r="BQ1720" s="28"/>
    </row>
    <row r="1721" spans="1:69" x14ac:dyDescent="0.25">
      <c r="A1721" t="str">
        <f>VLOOKUP(B1721,[2]RH!$B:$BV,72,0)</f>
        <v>si</v>
      </c>
      <c r="B1721" s="6">
        <v>1723</v>
      </c>
      <c r="C1721" s="7" t="s">
        <v>168</v>
      </c>
      <c r="D1721" s="7" t="s">
        <v>6693</v>
      </c>
      <c r="E1721" s="7" t="s">
        <v>67</v>
      </c>
      <c r="F1721" s="7" t="s">
        <v>118</v>
      </c>
      <c r="G1721" s="7" t="s">
        <v>220</v>
      </c>
      <c r="H1721" s="80" t="s">
        <v>649</v>
      </c>
      <c r="I1721" s="7" t="s">
        <v>709</v>
      </c>
      <c r="J1721" s="7" t="s">
        <v>190</v>
      </c>
      <c r="K1721" s="7" t="s">
        <v>146</v>
      </c>
      <c r="L1721" s="7" t="s">
        <v>90</v>
      </c>
      <c r="M1721" s="7" t="str">
        <f t="shared" ref="M1721:M1784" si="2197">G1721</f>
        <v>Couturière</v>
      </c>
      <c r="N1721" s="8">
        <v>45217</v>
      </c>
      <c r="P1721" s="7">
        <f t="shared" ca="1" si="2175"/>
        <v>25</v>
      </c>
      <c r="Q1721" s="8"/>
      <c r="R1721" s="7"/>
      <c r="S1721" s="7"/>
      <c r="T1721" s="9" t="s">
        <v>156</v>
      </c>
      <c r="U1721" s="7" t="str">
        <f t="shared" si="2129"/>
        <v>Contractuel</v>
      </c>
      <c r="V1721" s="8">
        <v>45689</v>
      </c>
      <c r="W1721" s="8">
        <f>VLOOKUP(B1721,[1]BASE!$A:$Q,17,0)</f>
        <v>45747</v>
      </c>
      <c r="X1721" s="8"/>
      <c r="Y1721" s="8"/>
      <c r="Z1721" s="8">
        <v>45217</v>
      </c>
      <c r="AA1721" s="7">
        <f t="shared" si="2130"/>
        <v>10</v>
      </c>
      <c r="AB1721" s="7">
        <f t="shared" si="2131"/>
        <v>2023</v>
      </c>
      <c r="AC1721" s="7">
        <f t="shared" si="2132"/>
        <v>2027</v>
      </c>
      <c r="AD1721" s="10" t="e">
        <f t="shared" ref="AD1721:AD1784" ca="1" si="2198">IF(#REF!="Non",(DAYS360(N1721,Q1721)/360),(DAYS360(N1721,TODAY())/360))</f>
        <v>#REF!</v>
      </c>
      <c r="AE1721" s="10" t="e">
        <f t="shared" ca="1" si="2134"/>
        <v>#REF!</v>
      </c>
      <c r="AF1721" s="8">
        <v>27976</v>
      </c>
      <c r="AG1721" s="11">
        <f t="shared" ca="1" si="2135"/>
        <v>48.61917808219178</v>
      </c>
      <c r="AH1721" s="10" t="str">
        <f t="shared" ca="1" si="2136"/>
        <v>&gt;45&lt; 55</v>
      </c>
      <c r="AI1721" s="12">
        <v>11819911</v>
      </c>
      <c r="AJ1721" s="13" t="s">
        <v>79</v>
      </c>
      <c r="AK1721" s="12" t="s">
        <v>6694</v>
      </c>
      <c r="AL1721" s="8">
        <v>41793</v>
      </c>
      <c r="AM1721" s="7" t="s">
        <v>108</v>
      </c>
      <c r="AN1721" s="7" t="s">
        <v>76</v>
      </c>
      <c r="AO1721">
        <v>1</v>
      </c>
      <c r="AQ1721">
        <v>3</v>
      </c>
      <c r="AR1721" s="14">
        <v>2</v>
      </c>
      <c r="AS1721" s="15">
        <f t="shared" si="2137"/>
        <v>45947.5</v>
      </c>
      <c r="AT1721" s="14" t="s">
        <v>163</v>
      </c>
      <c r="AU1721" s="12">
        <v>3.5</v>
      </c>
      <c r="AV1721" s="17">
        <v>17</v>
      </c>
      <c r="AW1721" s="18" t="s">
        <v>201</v>
      </c>
      <c r="AX1721" s="19" t="s">
        <v>6695</v>
      </c>
      <c r="AY1721" s="17">
        <v>93</v>
      </c>
      <c r="AZ1721" s="14" t="s">
        <v>203</v>
      </c>
      <c r="BA1721" s="20" t="str">
        <f t="shared" si="2138"/>
        <v>17001000000236473093</v>
      </c>
      <c r="BB1721" s="31">
        <f t="shared" si="2139"/>
        <v>20</v>
      </c>
      <c r="BC1721" s="22" t="s">
        <v>6696</v>
      </c>
      <c r="BD1721" s="23" t="s">
        <v>341</v>
      </c>
      <c r="BF1721" s="8"/>
      <c r="BG1721" s="32">
        <v>58182586</v>
      </c>
      <c r="BH1721" s="32"/>
      <c r="BI1721" s="32"/>
      <c r="BJ1721" t="s">
        <v>6322</v>
      </c>
      <c r="BK1721" s="14" t="str">
        <f t="shared" si="2190"/>
        <v>A-Panda</v>
      </c>
      <c r="BL1721" s="14" t="s">
        <v>595</v>
      </c>
      <c r="BM1721" s="25"/>
      <c r="BN1721" s="26"/>
      <c r="BO1721" s="27"/>
      <c r="BP1721" s="26"/>
      <c r="BQ1721" s="28"/>
    </row>
    <row r="1722" spans="1:69" x14ac:dyDescent="0.25">
      <c r="A1722" t="str">
        <f>VLOOKUP(B1722,[2]RH!$B:$BV,72,0)</f>
        <v>si</v>
      </c>
      <c r="B1722" s="6">
        <v>1724</v>
      </c>
      <c r="C1722" s="7" t="s">
        <v>168</v>
      </c>
      <c r="D1722" s="7" t="s">
        <v>6697</v>
      </c>
      <c r="E1722" s="7" t="s">
        <v>67</v>
      </c>
      <c r="F1722" s="7" t="s">
        <v>118</v>
      </c>
      <c r="G1722" s="7" t="s">
        <v>220</v>
      </c>
      <c r="H1722" s="80" t="s">
        <v>649</v>
      </c>
      <c r="I1722" s="7" t="s">
        <v>709</v>
      </c>
      <c r="J1722" s="7" t="s">
        <v>190</v>
      </c>
      <c r="K1722" s="7" t="s">
        <v>146</v>
      </c>
      <c r="L1722" s="7" t="s">
        <v>90</v>
      </c>
      <c r="M1722" s="7" t="str">
        <f t="shared" si="2197"/>
        <v>Couturière</v>
      </c>
      <c r="N1722" s="8">
        <v>45217</v>
      </c>
      <c r="P1722" s="7">
        <f t="shared" ca="1" si="2175"/>
        <v>25</v>
      </c>
      <c r="Q1722" s="8"/>
      <c r="R1722" s="7"/>
      <c r="S1722" s="7"/>
      <c r="T1722" s="9" t="s">
        <v>156</v>
      </c>
      <c r="U1722" s="7" t="str">
        <f t="shared" si="2129"/>
        <v>Contractuel</v>
      </c>
      <c r="V1722" s="8">
        <v>45689</v>
      </c>
      <c r="W1722" s="8">
        <f>VLOOKUP(B1722,[1]BASE!$A:$Q,17,0)</f>
        <v>45747</v>
      </c>
      <c r="X1722" s="8"/>
      <c r="Y1722" s="8"/>
      <c r="Z1722" s="8">
        <v>45217</v>
      </c>
      <c r="AA1722" s="7">
        <f t="shared" si="2130"/>
        <v>10</v>
      </c>
      <c r="AB1722" s="7">
        <f t="shared" si="2131"/>
        <v>2023</v>
      </c>
      <c r="AC1722" s="7">
        <f t="shared" si="2132"/>
        <v>2027</v>
      </c>
      <c r="AD1722" s="10" t="e">
        <f t="shared" ref="AD1722:AD1785" ca="1" si="2199">IF(#REF!="Non",(DAYS360(N1722,Q1722)/360),(DAYS360(N1722,TODAY())/360))</f>
        <v>#REF!</v>
      </c>
      <c r="AE1722" s="10" t="e">
        <f t="shared" ca="1" si="2134"/>
        <v>#REF!</v>
      </c>
      <c r="AF1722" s="8">
        <v>28251</v>
      </c>
      <c r="AG1722" s="11">
        <f t="shared" ca="1" si="2135"/>
        <v>47.865753424657534</v>
      </c>
      <c r="AH1722" s="10" t="str">
        <f t="shared" ca="1" si="2136"/>
        <v>&gt;45&lt; 55</v>
      </c>
      <c r="AI1722" s="12">
        <v>11660643</v>
      </c>
      <c r="AJ1722" s="13" t="s">
        <v>73</v>
      </c>
      <c r="AK1722" s="12" t="s">
        <v>6698</v>
      </c>
      <c r="AL1722" s="8">
        <v>41130</v>
      </c>
      <c r="AM1722" s="7" t="s">
        <v>108</v>
      </c>
      <c r="AN1722" s="7" t="s">
        <v>76</v>
      </c>
      <c r="AO1722">
        <v>2</v>
      </c>
      <c r="AQ1722">
        <v>3</v>
      </c>
      <c r="AR1722" s="14">
        <v>2</v>
      </c>
      <c r="AS1722" s="15">
        <f t="shared" si="2137"/>
        <v>45947.5</v>
      </c>
      <c r="AT1722" s="14" t="s">
        <v>163</v>
      </c>
      <c r="AU1722" s="12">
        <v>3.5</v>
      </c>
      <c r="AV1722" s="17">
        <v>17</v>
      </c>
      <c r="AW1722" s="18" t="s">
        <v>201</v>
      </c>
      <c r="AX1722" s="19" t="s">
        <v>6699</v>
      </c>
      <c r="AY1722" s="17">
        <v>46</v>
      </c>
      <c r="AZ1722" s="14" t="s">
        <v>203</v>
      </c>
      <c r="BA1722" s="20" t="str">
        <f t="shared" si="2138"/>
        <v>17001000000308015346</v>
      </c>
      <c r="BB1722" s="31">
        <f t="shared" si="2139"/>
        <v>20</v>
      </c>
      <c r="BC1722" s="22" t="s">
        <v>6700</v>
      </c>
      <c r="BD1722" s="23" t="s">
        <v>341</v>
      </c>
      <c r="BF1722" s="8"/>
      <c r="BG1722" s="32">
        <v>25091576</v>
      </c>
      <c r="BH1722" s="32">
        <v>23715224</v>
      </c>
      <c r="BI1722" s="32"/>
      <c r="BJ1722" t="s">
        <v>6322</v>
      </c>
      <c r="BK1722" s="14" t="str">
        <f t="shared" si="2190"/>
        <v>A-Panda</v>
      </c>
      <c r="BL1722" s="14" t="s">
        <v>595</v>
      </c>
      <c r="BM1722" s="25"/>
      <c r="BN1722" s="26"/>
      <c r="BO1722" s="27"/>
      <c r="BP1722" s="26"/>
      <c r="BQ1722" s="28"/>
    </row>
    <row r="1723" spans="1:69" x14ac:dyDescent="0.25">
      <c r="A1723" t="str">
        <f>VLOOKUP(B1723,[2]RH!$B:$BV,72,0)</f>
        <v>Non-Actif</v>
      </c>
      <c r="B1723" s="6">
        <v>1725</v>
      </c>
      <c r="C1723" s="7" t="s">
        <v>168</v>
      </c>
      <c r="D1723" s="7" t="s">
        <v>2121</v>
      </c>
      <c r="E1723" s="7" t="s">
        <v>67</v>
      </c>
      <c r="F1723" s="7" t="s">
        <v>118</v>
      </c>
      <c r="G1723" s="7" t="s">
        <v>220</v>
      </c>
      <c r="H1723" s="80" t="s">
        <v>225</v>
      </c>
      <c r="I1723" s="7" t="s">
        <v>589</v>
      </c>
      <c r="J1723" s="7" t="s">
        <v>190</v>
      </c>
      <c r="K1723" s="7" t="s">
        <v>146</v>
      </c>
      <c r="L1723" s="7" t="s">
        <v>90</v>
      </c>
      <c r="M1723" s="7" t="str">
        <f t="shared" si="2197"/>
        <v>Couturière</v>
      </c>
      <c r="N1723" s="8">
        <v>45219</v>
      </c>
      <c r="P1723" s="7">
        <f t="shared" ca="1" si="2175"/>
        <v>-279</v>
      </c>
      <c r="Q1723" s="8">
        <v>45411</v>
      </c>
      <c r="R1723" s="7" t="s">
        <v>771</v>
      </c>
      <c r="S1723" s="7"/>
      <c r="T1723" s="9" t="s">
        <v>156</v>
      </c>
      <c r="U1723" s="7" t="str">
        <f t="shared" si="2129"/>
        <v>Contractuel</v>
      </c>
      <c r="V1723" s="8">
        <v>45383</v>
      </c>
      <c r="W1723" s="8">
        <v>45443</v>
      </c>
      <c r="X1723" s="8"/>
      <c r="Y1723" s="8"/>
      <c r="Z1723" s="8">
        <v>45219</v>
      </c>
      <c r="AA1723" s="7">
        <f t="shared" si="2130"/>
        <v>10</v>
      </c>
      <c r="AB1723" s="7">
        <f t="shared" si="2131"/>
        <v>2023</v>
      </c>
      <c r="AC1723" s="7">
        <f t="shared" si="2132"/>
        <v>2027</v>
      </c>
      <c r="AD1723" s="10" t="e">
        <f t="shared" ref="AD1723:AD1786" ca="1" si="2200">IF(#REF!="Non",(DAYS360(N1723,Q1723)/360),(DAYS360(N1723,TODAY())/360))</f>
        <v>#REF!</v>
      </c>
      <c r="AE1723" s="10" t="e">
        <f t="shared" ca="1" si="2134"/>
        <v>#REF!</v>
      </c>
      <c r="AF1723" s="8">
        <v>28709</v>
      </c>
      <c r="AG1723" s="11">
        <f t="shared" ca="1" si="2135"/>
        <v>46.610958904109587</v>
      </c>
      <c r="AH1723" s="10" t="str">
        <f t="shared" ca="1" si="2136"/>
        <v>&gt;45&lt; 55</v>
      </c>
      <c r="AI1723" s="12">
        <v>12302528</v>
      </c>
      <c r="AJ1723" s="13" t="s">
        <v>170</v>
      </c>
      <c r="AK1723" s="12" t="s">
        <v>2122</v>
      </c>
      <c r="AL1723" s="8">
        <v>43050</v>
      </c>
      <c r="AM1723" s="7" t="s">
        <v>108</v>
      </c>
      <c r="AN1723" s="7" t="s">
        <v>5165</v>
      </c>
      <c r="AQ1723" s="14">
        <v>3</v>
      </c>
      <c r="AR1723" s="14">
        <v>1</v>
      </c>
      <c r="AS1723" s="15">
        <f t="shared" si="2137"/>
        <v>45584.25</v>
      </c>
      <c r="AT1723" s="14" t="s">
        <v>163</v>
      </c>
      <c r="AU1723" s="12">
        <v>3.5</v>
      </c>
      <c r="AV1723" s="17">
        <v>25</v>
      </c>
      <c r="AW1723" s="18" t="s">
        <v>463</v>
      </c>
      <c r="AX1723" s="19" t="s">
        <v>6701</v>
      </c>
      <c r="AY1723" s="17">
        <v>70</v>
      </c>
      <c r="AZ1723" s="14" t="s">
        <v>276</v>
      </c>
      <c r="BA1723" s="20" t="str">
        <f t="shared" si="2138"/>
        <v>25047000000092953670</v>
      </c>
      <c r="BB1723" s="31">
        <f t="shared" si="2139"/>
        <v>20</v>
      </c>
      <c r="BC1723" s="22" t="s">
        <v>5765</v>
      </c>
      <c r="BD1723" s="23" t="s">
        <v>85</v>
      </c>
      <c r="BF1723" s="8">
        <v>45272</v>
      </c>
      <c r="BG1723" s="32"/>
      <c r="BH1723" s="32"/>
      <c r="BI1723" s="32"/>
      <c r="BJ1723" t="s">
        <v>519</v>
      </c>
      <c r="BK1723" s="14" t="str">
        <f t="shared" si="2190"/>
        <v>A-P6 AV</v>
      </c>
      <c r="BL1723" s="14" t="s">
        <v>595</v>
      </c>
      <c r="BM1723" s="25"/>
      <c r="BN1723" s="26"/>
      <c r="BO1723" s="27"/>
      <c r="BP1723" s="26"/>
      <c r="BQ1723" s="28"/>
    </row>
    <row r="1724" spans="1:69" x14ac:dyDescent="0.25">
      <c r="A1724" t="str">
        <f>VLOOKUP(B1724,[2]RH!$B:$BV,72,0)</f>
        <v>Non-Actif</v>
      </c>
      <c r="B1724" s="6">
        <v>1726</v>
      </c>
      <c r="C1724" s="7" t="s">
        <v>100</v>
      </c>
      <c r="D1724" s="7" t="s">
        <v>6702</v>
      </c>
      <c r="E1724" s="7" t="s">
        <v>67</v>
      </c>
      <c r="F1724" s="7" t="s">
        <v>118</v>
      </c>
      <c r="G1724" s="7" t="s">
        <v>220</v>
      </c>
      <c r="H1724" s="7" t="s">
        <v>562</v>
      </c>
      <c r="I1724" s="7" t="s">
        <v>579</v>
      </c>
      <c r="J1724" s="7" t="s">
        <v>281</v>
      </c>
      <c r="K1724" s="7" t="s">
        <v>146</v>
      </c>
      <c r="L1724" s="7" t="s">
        <v>90</v>
      </c>
      <c r="M1724" s="7" t="str">
        <f t="shared" si="2197"/>
        <v>Couturière</v>
      </c>
      <c r="N1724" s="8">
        <v>45219</v>
      </c>
      <c r="P1724" s="7">
        <f t="shared" ca="1" si="2175"/>
        <v>-65</v>
      </c>
      <c r="Q1724" s="8">
        <v>45658</v>
      </c>
      <c r="R1724" s="7" t="s">
        <v>1728</v>
      </c>
      <c r="S1724" s="7"/>
      <c r="T1724" s="9" t="s">
        <v>156</v>
      </c>
      <c r="U1724" s="7" t="str">
        <f t="shared" si="2129"/>
        <v>Contractuel</v>
      </c>
      <c r="V1724" s="8">
        <v>45597</v>
      </c>
      <c r="W1724" s="8">
        <v>45657</v>
      </c>
      <c r="X1724" s="8"/>
      <c r="Y1724" s="8"/>
      <c r="Z1724" s="8">
        <v>45219</v>
      </c>
      <c r="AA1724" s="7">
        <f t="shared" si="2130"/>
        <v>10</v>
      </c>
      <c r="AB1724" s="7">
        <f t="shared" si="2131"/>
        <v>2023</v>
      </c>
      <c r="AC1724" s="7">
        <f t="shared" si="2132"/>
        <v>2027</v>
      </c>
      <c r="AD1724" s="10" t="e">
        <f t="shared" ref="AD1724:AD1787" ca="1" si="2201">IF(#REF!="Non",(DAYS360(N1724,Q1724)/360),(DAYS360(N1724,TODAY())/360))</f>
        <v>#REF!</v>
      </c>
      <c r="AE1724" s="10" t="e">
        <f t="shared" ca="1" si="2134"/>
        <v>#REF!</v>
      </c>
      <c r="AF1724" s="8">
        <v>35973</v>
      </c>
      <c r="AG1724" s="11">
        <f t="shared" ca="1" si="2135"/>
        <v>26.709589041095889</v>
      </c>
      <c r="AH1724" s="10" t="str">
        <f t="shared" ca="1" si="2136"/>
        <v>&gt;25&lt; 35</v>
      </c>
      <c r="AI1724" s="12">
        <v>14193326</v>
      </c>
      <c r="AJ1724" s="13" t="s">
        <v>92</v>
      </c>
      <c r="AK1724" s="12" t="s">
        <v>6703</v>
      </c>
      <c r="AL1724" s="8">
        <v>41853</v>
      </c>
      <c r="AM1724" s="7" t="s">
        <v>108</v>
      </c>
      <c r="AN1724" s="7" t="s">
        <v>109</v>
      </c>
      <c r="AQ1724">
        <v>3</v>
      </c>
      <c r="AR1724" s="14">
        <v>2</v>
      </c>
      <c r="AS1724" s="15">
        <f t="shared" si="2137"/>
        <v>45949.5</v>
      </c>
      <c r="AT1724" s="14" t="s">
        <v>163</v>
      </c>
      <c r="AU1724" s="12">
        <v>3.5</v>
      </c>
      <c r="AV1724" s="17">
        <v>17</v>
      </c>
      <c r="AW1724" s="18">
        <v>53594</v>
      </c>
      <c r="AX1724" s="19" t="s">
        <v>6704</v>
      </c>
      <c r="AY1724" s="17">
        <v>79</v>
      </c>
      <c r="AZ1724" s="14" t="s">
        <v>203</v>
      </c>
      <c r="BA1724" s="20" t="str">
        <f t="shared" si="2138"/>
        <v>17535940173553182079</v>
      </c>
      <c r="BB1724" s="31">
        <f t="shared" si="2139"/>
        <v>20</v>
      </c>
      <c r="BC1724" s="22" t="s">
        <v>4905</v>
      </c>
      <c r="BD1724" s="23" t="s">
        <v>85</v>
      </c>
      <c r="BF1724" s="8"/>
      <c r="BG1724" s="32">
        <v>54498486</v>
      </c>
      <c r="BH1724" s="32">
        <v>52458751</v>
      </c>
      <c r="BI1724" s="32"/>
      <c r="BJ1724" t="s">
        <v>940</v>
      </c>
      <c r="BK1724" s="14" t="str">
        <f t="shared" si="2190"/>
        <v>B-P6 AR</v>
      </c>
      <c r="BL1724" s="14" t="s">
        <v>595</v>
      </c>
      <c r="BM1724" s="25"/>
      <c r="BN1724" s="26"/>
      <c r="BO1724" s="27"/>
      <c r="BP1724" s="26"/>
      <c r="BQ1724" s="28"/>
    </row>
    <row r="1725" spans="1:69" x14ac:dyDescent="0.25">
      <c r="A1725" t="str">
        <f>VLOOKUP(B1725,[2]RH!$B:$BV,72,0)</f>
        <v>Non-Actif</v>
      </c>
      <c r="B1725" s="6">
        <v>1727</v>
      </c>
      <c r="C1725" s="7" t="s">
        <v>100</v>
      </c>
      <c r="D1725" s="7" t="s">
        <v>6705</v>
      </c>
      <c r="E1725" s="7" t="s">
        <v>67</v>
      </c>
      <c r="F1725" s="7" t="s">
        <v>118</v>
      </c>
      <c r="G1725" s="7" t="s">
        <v>220</v>
      </c>
      <c r="H1725" s="7" t="s">
        <v>562</v>
      </c>
      <c r="I1725" s="7" t="s">
        <v>579</v>
      </c>
      <c r="J1725" s="7" t="s">
        <v>281</v>
      </c>
      <c r="K1725" s="7" t="s">
        <v>146</v>
      </c>
      <c r="L1725" s="7" t="s">
        <v>90</v>
      </c>
      <c r="M1725" s="7" t="str">
        <f t="shared" si="2197"/>
        <v>Couturière</v>
      </c>
      <c r="N1725" s="8">
        <v>45220</v>
      </c>
      <c r="P1725" s="7">
        <f t="shared" ca="1" si="2175"/>
        <v>-340</v>
      </c>
      <c r="Q1725" s="8">
        <v>45383</v>
      </c>
      <c r="R1725" s="7" t="s">
        <v>1692</v>
      </c>
      <c r="S1725" s="7"/>
      <c r="T1725" s="9" t="s">
        <v>156</v>
      </c>
      <c r="U1725" s="7" t="str">
        <f t="shared" si="2129"/>
        <v>Contractuel</v>
      </c>
      <c r="V1725" s="8">
        <v>45323</v>
      </c>
      <c r="W1725" s="8">
        <v>45382</v>
      </c>
      <c r="X1725" s="8"/>
      <c r="Y1725" s="8"/>
      <c r="Z1725" s="8">
        <v>45220</v>
      </c>
      <c r="AA1725" s="7">
        <f t="shared" si="2130"/>
        <v>10</v>
      </c>
      <c r="AB1725" s="7">
        <f t="shared" si="2131"/>
        <v>2023</v>
      </c>
      <c r="AC1725" s="7">
        <f t="shared" si="2132"/>
        <v>2027</v>
      </c>
      <c r="AD1725" s="10" t="e">
        <f t="shared" ref="AD1725:AD1788" ca="1" si="2202">IF(#REF!="Non",(DAYS360(N1725,Q1725)/360),(DAYS360(N1725,TODAY())/360))</f>
        <v>#REF!</v>
      </c>
      <c r="AE1725" s="10" t="e">
        <f t="shared" ca="1" si="2134"/>
        <v>#REF!</v>
      </c>
      <c r="AF1725" s="8">
        <v>36569</v>
      </c>
      <c r="AG1725" s="11">
        <f t="shared" ca="1" si="2135"/>
        <v>25.076712328767123</v>
      </c>
      <c r="AH1725" s="10" t="str">
        <f t="shared" ca="1" si="2136"/>
        <v>&gt;25&lt; 35</v>
      </c>
      <c r="AI1725" s="12">
        <v>17321917</v>
      </c>
      <c r="AJ1725" s="13" t="s">
        <v>82</v>
      </c>
      <c r="AK1725" s="12" t="s">
        <v>6706</v>
      </c>
      <c r="AL1725" s="8">
        <v>44917</v>
      </c>
      <c r="AM1725" s="7" t="s">
        <v>108</v>
      </c>
      <c r="AN1725" s="7" t="s">
        <v>109</v>
      </c>
      <c r="AQ1725" s="14">
        <v>3</v>
      </c>
      <c r="AR1725" s="14">
        <v>1</v>
      </c>
      <c r="AS1725" s="15">
        <f t="shared" si="2137"/>
        <v>45585.25</v>
      </c>
      <c r="AT1725" s="14" t="s">
        <v>163</v>
      </c>
      <c r="AU1725" s="12">
        <v>3.5</v>
      </c>
      <c r="AV1725" s="17">
        <v>17</v>
      </c>
      <c r="AW1725" s="18" t="s">
        <v>201</v>
      </c>
      <c r="AX1725" s="19" t="s">
        <v>6707</v>
      </c>
      <c r="AY1725" s="17">
        <v>22</v>
      </c>
      <c r="AZ1725" s="14" t="s">
        <v>203</v>
      </c>
      <c r="BA1725" s="20" t="str">
        <f t="shared" si="2138"/>
        <v>17001000000287073822</v>
      </c>
      <c r="BB1725" s="31">
        <f t="shared" si="2139"/>
        <v>20</v>
      </c>
      <c r="BC1725" s="22" t="s">
        <v>6708</v>
      </c>
      <c r="BD1725" s="23" t="s">
        <v>85</v>
      </c>
      <c r="BF1725" s="8"/>
      <c r="BG1725" s="32">
        <v>54703438</v>
      </c>
      <c r="BH1725" s="32"/>
      <c r="BI1725" s="32"/>
      <c r="BJ1725" t="s">
        <v>431</v>
      </c>
      <c r="BK1725" s="14" t="str">
        <f t="shared" si="2190"/>
        <v>B-P6 AR</v>
      </c>
      <c r="BL1725" s="14" t="s">
        <v>595</v>
      </c>
      <c r="BM1725" s="25"/>
      <c r="BN1725" s="26"/>
      <c r="BO1725" s="27"/>
      <c r="BP1725" s="26"/>
      <c r="BQ1725" s="28"/>
    </row>
    <row r="1726" spans="1:69" x14ac:dyDescent="0.25">
      <c r="A1726" t="str">
        <f>VLOOKUP(B1726,[2]RH!$B:$BV,72,0)</f>
        <v>si</v>
      </c>
      <c r="B1726" s="6">
        <v>1728</v>
      </c>
      <c r="C1726" s="7" t="s">
        <v>100</v>
      </c>
      <c r="D1726" s="7" t="s">
        <v>6709</v>
      </c>
      <c r="E1726" s="7" t="s">
        <v>67</v>
      </c>
      <c r="F1726" s="7" t="s">
        <v>118</v>
      </c>
      <c r="G1726" s="7" t="s">
        <v>220</v>
      </c>
      <c r="H1726" s="7" t="s">
        <v>562</v>
      </c>
      <c r="I1726" s="7" t="s">
        <v>579</v>
      </c>
      <c r="J1726" s="7" t="s">
        <v>281</v>
      </c>
      <c r="K1726" s="7" t="s">
        <v>146</v>
      </c>
      <c r="L1726" s="7" t="s">
        <v>90</v>
      </c>
      <c r="M1726" s="7" t="str">
        <f t="shared" si="2197"/>
        <v>Couturière</v>
      </c>
      <c r="N1726" s="8">
        <v>45223</v>
      </c>
      <c r="P1726" s="7">
        <f t="shared" ca="1" si="2175"/>
        <v>25</v>
      </c>
      <c r="Q1726" s="8"/>
      <c r="R1726" s="7"/>
      <c r="S1726" s="7"/>
      <c r="T1726" s="9" t="s">
        <v>156</v>
      </c>
      <c r="U1726" s="7" t="str">
        <f t="shared" si="2129"/>
        <v>Contractuel</v>
      </c>
      <c r="V1726" s="8">
        <v>45689</v>
      </c>
      <c r="W1726" s="8">
        <f>VLOOKUP(B1726,[1]BASE!$A:$Q,17,0)</f>
        <v>45747</v>
      </c>
      <c r="X1726" s="8"/>
      <c r="Y1726" s="8"/>
      <c r="Z1726" s="8">
        <v>45223</v>
      </c>
      <c r="AA1726" s="7">
        <f t="shared" si="2130"/>
        <v>10</v>
      </c>
      <c r="AB1726" s="7">
        <f t="shared" si="2131"/>
        <v>2023</v>
      </c>
      <c r="AC1726" s="7">
        <f t="shared" si="2132"/>
        <v>2027</v>
      </c>
      <c r="AD1726" s="10" t="e">
        <f t="shared" ref="AD1726:AD1789" ca="1" si="2203">IF(#REF!="Non",(DAYS360(N1726,Q1726)/360),(DAYS360(N1726,TODAY())/360))</f>
        <v>#REF!</v>
      </c>
      <c r="AE1726" s="10" t="e">
        <f t="shared" ca="1" si="2134"/>
        <v>#REF!</v>
      </c>
      <c r="AF1726" s="8">
        <v>34839</v>
      </c>
      <c r="AG1726" s="11">
        <f t="shared" ca="1" si="2135"/>
        <v>29.816438356164383</v>
      </c>
      <c r="AH1726" s="10" t="str">
        <f t="shared" ca="1" si="2136"/>
        <v>&gt;25&lt; 35</v>
      </c>
      <c r="AI1726" s="12">
        <v>16770260</v>
      </c>
      <c r="AJ1726" s="13" t="s">
        <v>106</v>
      </c>
      <c r="AK1726" s="12" t="s">
        <v>6710</v>
      </c>
      <c r="AL1726" s="8">
        <v>45197</v>
      </c>
      <c r="AM1726" s="7" t="s">
        <v>108</v>
      </c>
      <c r="AN1726" s="7" t="s">
        <v>109</v>
      </c>
      <c r="AQ1726">
        <v>3</v>
      </c>
      <c r="AR1726" s="14">
        <v>2</v>
      </c>
      <c r="AS1726" s="15">
        <f t="shared" si="2137"/>
        <v>45953.5</v>
      </c>
      <c r="AT1726" s="14" t="s">
        <v>163</v>
      </c>
      <c r="AU1726" s="12">
        <v>3.5</v>
      </c>
      <c r="AV1726" s="17">
        <v>14</v>
      </c>
      <c r="AW1726" s="18" t="s">
        <v>2192</v>
      </c>
      <c r="AX1726" s="19">
        <v>61007011084</v>
      </c>
      <c r="AY1726" s="17">
        <v>42</v>
      </c>
      <c r="AZ1726" s="14" t="s">
        <v>185</v>
      </c>
      <c r="BA1726" s="20" t="str">
        <f t="shared" si="2138"/>
        <v>14096096100701108442</v>
      </c>
      <c r="BB1726" s="31">
        <f t="shared" si="2139"/>
        <v>20</v>
      </c>
      <c r="BC1726" s="22" t="s">
        <v>6711</v>
      </c>
      <c r="BD1726" s="23" t="s">
        <v>85</v>
      </c>
      <c r="BF1726" s="8">
        <v>45279</v>
      </c>
      <c r="BG1726" s="32">
        <v>25013281</v>
      </c>
      <c r="BH1726" s="32">
        <v>53022138</v>
      </c>
      <c r="BI1726" s="32"/>
      <c r="BJ1726" t="s">
        <v>445</v>
      </c>
      <c r="BK1726" s="14" t="str">
        <f t="shared" si="2190"/>
        <v>B-P6 AR</v>
      </c>
      <c r="BL1726" s="14" t="s">
        <v>595</v>
      </c>
      <c r="BM1726" s="25"/>
      <c r="BN1726" s="26"/>
      <c r="BO1726" s="27"/>
      <c r="BP1726" s="26"/>
      <c r="BQ1726" s="28"/>
    </row>
    <row r="1727" spans="1:69" x14ac:dyDescent="0.25">
      <c r="A1727" t="str">
        <f>VLOOKUP(B1727,[2]RH!$B:$BV,72,0)</f>
        <v>si</v>
      </c>
      <c r="B1727" s="6">
        <v>1729</v>
      </c>
      <c r="C1727" s="7" t="s">
        <v>168</v>
      </c>
      <c r="D1727" s="7" t="s">
        <v>6712</v>
      </c>
      <c r="E1727" s="7" t="s">
        <v>67</v>
      </c>
      <c r="F1727" s="7" t="s">
        <v>118</v>
      </c>
      <c r="G1727" s="7" t="s">
        <v>5325</v>
      </c>
      <c r="H1727" s="7" t="s">
        <v>562</v>
      </c>
      <c r="I1727" s="7" t="s">
        <v>579</v>
      </c>
      <c r="J1727" s="7" t="s">
        <v>281</v>
      </c>
      <c r="K1727" s="7" t="s">
        <v>89</v>
      </c>
      <c r="L1727" s="7" t="s">
        <v>90</v>
      </c>
      <c r="M1727" s="7" t="str">
        <f t="shared" si="2197"/>
        <v>Contrôle qualité</v>
      </c>
      <c r="N1727" s="8">
        <v>45223</v>
      </c>
      <c r="P1727" s="7">
        <f t="shared" ca="1" si="2175"/>
        <v>25</v>
      </c>
      <c r="Q1727" s="8"/>
      <c r="R1727" s="7"/>
      <c r="S1727" s="7"/>
      <c r="T1727" s="9" t="s">
        <v>156</v>
      </c>
      <c r="U1727" s="7" t="str">
        <f t="shared" si="2129"/>
        <v>Contractuel</v>
      </c>
      <c r="V1727" s="8">
        <v>45689</v>
      </c>
      <c r="W1727" s="8">
        <f>VLOOKUP(B1727,[1]BASE!$A:$Q,17,0)</f>
        <v>45747</v>
      </c>
      <c r="X1727" s="8"/>
      <c r="Y1727" s="8"/>
      <c r="Z1727" s="8">
        <v>45223</v>
      </c>
      <c r="AA1727" s="7">
        <f t="shared" si="2130"/>
        <v>10</v>
      </c>
      <c r="AB1727" s="7">
        <f t="shared" si="2131"/>
        <v>2023</v>
      </c>
      <c r="AC1727" s="7">
        <f t="shared" si="2132"/>
        <v>2027</v>
      </c>
      <c r="AD1727" s="10" t="e">
        <f t="shared" ref="AD1727:AD1790" ca="1" si="2204">IF(#REF!="Non",(DAYS360(N1727,Q1727)/360),(DAYS360(N1727,TODAY())/360))</f>
        <v>#REF!</v>
      </c>
      <c r="AE1727" s="10" t="e">
        <f t="shared" ca="1" si="2134"/>
        <v>#REF!</v>
      </c>
      <c r="AF1727" s="8">
        <v>33678</v>
      </c>
      <c r="AG1727" s="11">
        <f t="shared" ca="1" si="2135"/>
        <v>32.9972602739726</v>
      </c>
      <c r="AH1727" s="10" t="str">
        <f t="shared" ca="1" si="2136"/>
        <v>&gt;25&lt; 35</v>
      </c>
      <c r="AI1727" s="12">
        <v>16595945</v>
      </c>
      <c r="AJ1727" s="13" t="s">
        <v>170</v>
      </c>
      <c r="AK1727" s="12" t="s">
        <v>6713</v>
      </c>
      <c r="AL1727" s="8">
        <v>40338</v>
      </c>
      <c r="AM1727" s="7" t="s">
        <v>108</v>
      </c>
      <c r="AN1727" s="7" t="s">
        <v>76</v>
      </c>
      <c r="AQ1727">
        <v>3</v>
      </c>
      <c r="AR1727" s="14">
        <v>2</v>
      </c>
      <c r="AS1727" s="15">
        <f t="shared" si="2137"/>
        <v>45953.5</v>
      </c>
      <c r="AT1727" s="14" t="s">
        <v>163</v>
      </c>
      <c r="AU1727" s="12">
        <v>3.6629999999999998</v>
      </c>
      <c r="AV1727" s="17" t="s">
        <v>106</v>
      </c>
      <c r="AW1727" s="18">
        <v>50300</v>
      </c>
      <c r="AX1727" s="19" t="s">
        <v>6714</v>
      </c>
      <c r="AY1727" s="17">
        <v>71</v>
      </c>
      <c r="AZ1727" s="14" t="s">
        <v>230</v>
      </c>
      <c r="BA1727" s="20" t="str">
        <f t="shared" si="2138"/>
        <v>05503000034501953771</v>
      </c>
      <c r="BB1727" s="31">
        <f t="shared" si="2139"/>
        <v>20</v>
      </c>
      <c r="BC1727" s="22" t="s">
        <v>6715</v>
      </c>
      <c r="BD1727" s="23" t="s">
        <v>115</v>
      </c>
      <c r="BF1727" s="8">
        <v>45230</v>
      </c>
      <c r="BG1727" s="32">
        <v>93143979</v>
      </c>
      <c r="BH1727" s="32">
        <v>54372407</v>
      </c>
      <c r="BI1727" s="32"/>
      <c r="BJ1727" t="s">
        <v>501</v>
      </c>
      <c r="BK1727" s="14" t="str">
        <f t="shared" si="2190"/>
        <v>B-P6 AR</v>
      </c>
      <c r="BL1727" s="14" t="s">
        <v>288</v>
      </c>
      <c r="BM1727" s="25"/>
      <c r="BN1727" s="26"/>
      <c r="BO1727" s="27"/>
      <c r="BP1727" s="26"/>
      <c r="BQ1727" s="28"/>
    </row>
    <row r="1728" spans="1:69" x14ac:dyDescent="0.25">
      <c r="A1728" t="str">
        <f>VLOOKUP(B1728,[2]RH!$B:$BV,72,0)</f>
        <v>Non-Actif</v>
      </c>
      <c r="B1728" s="6">
        <v>1730</v>
      </c>
      <c r="C1728" s="7" t="s">
        <v>100</v>
      </c>
      <c r="D1728" s="7" t="s">
        <v>6716</v>
      </c>
      <c r="E1728" s="7" t="s">
        <v>67</v>
      </c>
      <c r="F1728" s="7" t="s">
        <v>258</v>
      </c>
      <c r="G1728" s="7" t="s">
        <v>570</v>
      </c>
      <c r="H1728" s="7" t="s">
        <v>562</v>
      </c>
      <c r="I1728" s="7" t="s">
        <v>882</v>
      </c>
      <c r="J1728" s="7" t="s">
        <v>190</v>
      </c>
      <c r="K1728" s="7" t="s">
        <v>89</v>
      </c>
      <c r="L1728" s="7" t="s">
        <v>90</v>
      </c>
      <c r="M1728" s="7" t="str">
        <f t="shared" si="2197"/>
        <v>Fire W</v>
      </c>
      <c r="N1728" s="8">
        <v>45223</v>
      </c>
      <c r="P1728" s="7">
        <f t="shared" ca="1" si="2175"/>
        <v>-126</v>
      </c>
      <c r="Q1728" s="8">
        <v>45536</v>
      </c>
      <c r="R1728" s="7" t="s">
        <v>5429</v>
      </c>
      <c r="S1728" s="7"/>
      <c r="T1728" s="9" t="s">
        <v>156</v>
      </c>
      <c r="U1728" s="7" t="str">
        <f t="shared" si="2129"/>
        <v>Contractuel</v>
      </c>
      <c r="V1728" s="8">
        <v>45505</v>
      </c>
      <c r="W1728" s="8">
        <v>45596</v>
      </c>
      <c r="X1728" s="8"/>
      <c r="Y1728" s="8"/>
      <c r="Z1728" s="8">
        <v>45223</v>
      </c>
      <c r="AA1728" s="7">
        <f t="shared" si="2130"/>
        <v>10</v>
      </c>
      <c r="AB1728" s="7">
        <f t="shared" si="2131"/>
        <v>2023</v>
      </c>
      <c r="AC1728" s="7">
        <f t="shared" si="2132"/>
        <v>2027</v>
      </c>
      <c r="AD1728" s="10" t="e">
        <f t="shared" ref="AD1728:AD1791" ca="1" si="2205">IF(#REF!="Non",(DAYS360(N1728,Q1728)/360),(DAYS360(N1728,TODAY())/360))</f>
        <v>#REF!</v>
      </c>
      <c r="AE1728" s="10" t="e">
        <f t="shared" ca="1" si="2134"/>
        <v>#REF!</v>
      </c>
      <c r="AF1728" s="8">
        <v>34159</v>
      </c>
      <c r="AG1728" s="11">
        <f t="shared" ca="1" si="2135"/>
        <v>31.67945205479452</v>
      </c>
      <c r="AH1728" s="10" t="str">
        <f t="shared" ca="1" si="2136"/>
        <v>&gt;25&lt; 35</v>
      </c>
      <c r="AI1728" s="12">
        <v>17445403</v>
      </c>
      <c r="AJ1728" s="13" t="s">
        <v>73</v>
      </c>
      <c r="AK1728" s="12" t="s">
        <v>6717</v>
      </c>
      <c r="AL1728" s="8">
        <v>44435</v>
      </c>
      <c r="AM1728" s="7" t="s">
        <v>108</v>
      </c>
      <c r="AN1728" s="7" t="s">
        <v>109</v>
      </c>
      <c r="AQ1728">
        <v>3</v>
      </c>
      <c r="AR1728" s="14">
        <v>1</v>
      </c>
      <c r="AS1728" s="15">
        <f t="shared" si="2137"/>
        <v>45588.25</v>
      </c>
      <c r="AT1728" s="14" t="s">
        <v>163</v>
      </c>
      <c r="AU1728" s="12">
        <v>3.6629999999999998</v>
      </c>
      <c r="AV1728" s="17">
        <v>17</v>
      </c>
      <c r="AW1728" s="18">
        <v>20600</v>
      </c>
      <c r="AX1728" s="19" t="s">
        <v>6718</v>
      </c>
      <c r="AY1728" s="17">
        <v>96</v>
      </c>
      <c r="AZ1728" s="14" t="s">
        <v>203</v>
      </c>
      <c r="BA1728" s="20" t="str">
        <f t="shared" si="2138"/>
        <v>17206000000285392996</v>
      </c>
      <c r="BB1728" s="31">
        <f t="shared" si="2139"/>
        <v>20</v>
      </c>
      <c r="BC1728" s="22" t="s">
        <v>6719</v>
      </c>
      <c r="BD1728" s="23" t="s">
        <v>115</v>
      </c>
      <c r="BF1728" s="8"/>
      <c r="BG1728" s="32">
        <v>26476367</v>
      </c>
      <c r="BH1728" s="32"/>
      <c r="BI1728" s="32"/>
      <c r="BJ1728" t="s">
        <v>897</v>
      </c>
      <c r="BK1728" s="14" t="str">
        <f t="shared" si="2190"/>
        <v>A-P6 AR</v>
      </c>
      <c r="BL1728" s="14" t="s">
        <v>288</v>
      </c>
      <c r="BM1728" s="25"/>
      <c r="BN1728" s="26"/>
      <c r="BO1728" s="27"/>
      <c r="BP1728" s="26"/>
      <c r="BQ1728" s="28"/>
    </row>
    <row r="1729" spans="1:69" x14ac:dyDescent="0.25">
      <c r="A1729" t="str">
        <f>VLOOKUP(B1729,[2]RH!$B:$BV,72,0)</f>
        <v>Non-Actif</v>
      </c>
      <c r="B1729" s="6">
        <v>1731</v>
      </c>
      <c r="C1729" s="7" t="s">
        <v>168</v>
      </c>
      <c r="D1729" s="7" t="s">
        <v>6720</v>
      </c>
      <c r="E1729" s="7" t="s">
        <v>67</v>
      </c>
      <c r="F1729" s="7" t="s">
        <v>118</v>
      </c>
      <c r="G1729" s="7" t="s">
        <v>5325</v>
      </c>
      <c r="H1729" s="80" t="s">
        <v>2342</v>
      </c>
      <c r="I1729" s="7"/>
      <c r="J1729" s="7" t="s">
        <v>190</v>
      </c>
      <c r="K1729" s="7" t="s">
        <v>89</v>
      </c>
      <c r="L1729" s="7" t="s">
        <v>90</v>
      </c>
      <c r="M1729" s="7" t="str">
        <f t="shared" si="2197"/>
        <v>Contrôle qualité</v>
      </c>
      <c r="N1729" s="8">
        <v>45223</v>
      </c>
      <c r="P1729" s="7">
        <f t="shared" ca="1" si="2175"/>
        <v>-462</v>
      </c>
      <c r="Q1729" s="8">
        <v>45253</v>
      </c>
      <c r="R1729" s="7" t="s">
        <v>1728</v>
      </c>
      <c r="S1729" s="7"/>
      <c r="T1729" s="9" t="s">
        <v>156</v>
      </c>
      <c r="U1729" s="7" t="str">
        <f t="shared" si="2129"/>
        <v>Contractuel</v>
      </c>
      <c r="V1729" s="8">
        <v>45223</v>
      </c>
      <c r="W1729" s="8">
        <v>45260</v>
      </c>
      <c r="X1729" s="8"/>
      <c r="Y1729" s="8"/>
      <c r="Z1729" s="8">
        <v>45223</v>
      </c>
      <c r="AA1729" s="7">
        <f t="shared" si="2130"/>
        <v>10</v>
      </c>
      <c r="AB1729" s="7">
        <f t="shared" si="2131"/>
        <v>2023</v>
      </c>
      <c r="AC1729" s="7">
        <f t="shared" si="2132"/>
        <v>2027</v>
      </c>
      <c r="AD1729" s="10" t="e">
        <f t="shared" ref="AD1729:AD1792" ca="1" si="2206">IF(#REF!="Non",(DAYS360(N1729,Q1729)/360),(DAYS360(N1729,TODAY())/360))</f>
        <v>#REF!</v>
      </c>
      <c r="AE1729" s="10" t="e">
        <f t="shared" ca="1" si="2134"/>
        <v>#REF!</v>
      </c>
      <c r="AF1729" s="8">
        <v>35141</v>
      </c>
      <c r="AG1729" s="11">
        <f t="shared" ca="1" si="2135"/>
        <v>28.989041095890411</v>
      </c>
      <c r="AH1729" s="10" t="str">
        <f t="shared" ca="1" si="2136"/>
        <v>&gt;25&lt; 35</v>
      </c>
      <c r="AI1729" s="12"/>
      <c r="AJ1729" s="13"/>
      <c r="AK1729" s="12" t="s">
        <v>6721</v>
      </c>
      <c r="AL1729" s="8">
        <v>42287</v>
      </c>
      <c r="AM1729" s="7" t="s">
        <v>108</v>
      </c>
      <c r="AN1729" s="7" t="s">
        <v>76</v>
      </c>
      <c r="AO1729">
        <v>1</v>
      </c>
      <c r="AQ1729" s="14">
        <v>3</v>
      </c>
      <c r="AR1729" s="14">
        <v>1</v>
      </c>
      <c r="AS1729" s="15">
        <f t="shared" si="2137"/>
        <v>45588.25</v>
      </c>
      <c r="AT1729" s="14" t="s">
        <v>163</v>
      </c>
      <c r="AU1729" s="12">
        <v>3.6629999999999998</v>
      </c>
      <c r="AV1729" s="17" t="s">
        <v>150</v>
      </c>
      <c r="AW1729" s="18" t="s">
        <v>339</v>
      </c>
      <c r="AX1729" s="19">
        <v>38105518826</v>
      </c>
      <c r="AY1729" s="17">
        <v>49</v>
      </c>
      <c r="AZ1729" s="14" t="s">
        <v>174</v>
      </c>
      <c r="BA1729" s="20" t="str">
        <f t="shared" si="2138"/>
        <v>07080013810551882649</v>
      </c>
      <c r="BB1729" s="31">
        <f t="shared" si="2139"/>
        <v>20</v>
      </c>
      <c r="BC1729" s="22" t="s">
        <v>5598</v>
      </c>
      <c r="BD1729" s="23" t="s">
        <v>115</v>
      </c>
      <c r="BF1729" s="8">
        <v>45223</v>
      </c>
      <c r="BG1729" s="32">
        <v>21824889</v>
      </c>
      <c r="BH1729" s="32"/>
      <c r="BI1729" s="32"/>
      <c r="BK1729" s="14" t="str">
        <f t="shared" si="2190"/>
        <v>A-P6</v>
      </c>
      <c r="BL1729" s="14" t="s">
        <v>288</v>
      </c>
      <c r="BM1729" s="25"/>
      <c r="BN1729" s="26"/>
      <c r="BO1729" s="27"/>
      <c r="BP1729" s="26"/>
      <c r="BQ1729" s="28"/>
    </row>
    <row r="1730" spans="1:69" x14ac:dyDescent="0.25">
      <c r="A1730" t="str">
        <f>VLOOKUP(B1730,[2]RH!$B:$BV,72,0)</f>
        <v>Non-Actif</v>
      </c>
      <c r="B1730" s="6">
        <v>1732</v>
      </c>
      <c r="C1730" s="7" t="s">
        <v>168</v>
      </c>
      <c r="D1730" s="7" t="s">
        <v>6722</v>
      </c>
      <c r="E1730" s="7" t="s">
        <v>67</v>
      </c>
      <c r="F1730" s="7" t="s">
        <v>118</v>
      </c>
      <c r="G1730" s="7" t="s">
        <v>220</v>
      </c>
      <c r="H1730" s="80" t="s">
        <v>225</v>
      </c>
      <c r="I1730" s="7" t="s">
        <v>589</v>
      </c>
      <c r="J1730" s="7" t="s">
        <v>190</v>
      </c>
      <c r="K1730" s="7" t="s">
        <v>146</v>
      </c>
      <c r="L1730" s="7" t="s">
        <v>90</v>
      </c>
      <c r="M1730" s="7" t="str">
        <f t="shared" si="2197"/>
        <v>Couturière</v>
      </c>
      <c r="N1730" s="8">
        <v>45223</v>
      </c>
      <c r="P1730" s="7">
        <f t="shared" ca="1" si="2175"/>
        <v>-218</v>
      </c>
      <c r="Q1730" s="8">
        <v>45505</v>
      </c>
      <c r="R1730" s="7" t="s">
        <v>6723</v>
      </c>
      <c r="S1730" s="7"/>
      <c r="T1730" s="9" t="s">
        <v>156</v>
      </c>
      <c r="U1730" s="7" t="str">
        <f t="shared" ref="U1730:U1793" si="2207">IF(T1730="CDI","Titulaire","Contractuel")</f>
        <v>Contractuel</v>
      </c>
      <c r="V1730" s="8">
        <v>45444</v>
      </c>
      <c r="W1730" s="8">
        <v>45504</v>
      </c>
      <c r="X1730" s="8"/>
      <c r="Y1730" s="8"/>
      <c r="Z1730" s="8">
        <v>45223</v>
      </c>
      <c r="AA1730" s="7">
        <f t="shared" ref="AA1730:AA1793" si="2208">MONTH(N1730)</f>
        <v>10</v>
      </c>
      <c r="AB1730" s="7">
        <f t="shared" ref="AB1730:AB1793" si="2209">IF(N1730="","",YEAR(N1730))</f>
        <v>2023</v>
      </c>
      <c r="AC1730" s="7">
        <f t="shared" ref="AC1730:AC1793" si="2210">AB1730+4</f>
        <v>2027</v>
      </c>
      <c r="AD1730" s="10" t="e">
        <f t="shared" ref="AD1730:AD1793" ca="1" si="2211">IF(#REF!="Non",(DAYS360(N1730,Q1730)/360),(DAYS360(N1730,TODAY())/360))</f>
        <v>#REF!</v>
      </c>
      <c r="AE1730" s="10" t="e">
        <f t="shared" ref="AE1730:AE1793" ca="1" si="2212">+IF(AD1730&lt;1,"&lt; 1",IF(AND(AD1730&gt;=1,AD1730&lt;2),"&lt; 2",IF(AND(AD1730&gt;=2,AD1730&lt;3),"&lt; 3",IF(AND(AD1730&gt;=3,AD1730&lt;=4),"&lt; 4",IF(AD1730&gt;4,"&gt; 4")))))</f>
        <v>#REF!</v>
      </c>
      <c r="AF1730" s="8">
        <v>28345</v>
      </c>
      <c r="AG1730" s="11">
        <f t="shared" ref="AG1730:AG1793" ca="1" si="2213">(TODAY()-AF1730)/365</f>
        <v>47.608219178082194</v>
      </c>
      <c r="AH1730" s="10" t="str">
        <f t="shared" ref="AH1730:AH1793" ca="1" si="2214">+IF(AG1730&lt;25,"&lt; 25",IF(AND(AG1730&gt;=25,AG1730&lt;35),"&gt;25&lt; 35",IF(AND(AG1730&gt;=35,AG1730&lt;45),"&gt;35&lt; 45",IF(AND(AG1730&gt;=45,AG1730&lt;=55),"&gt;45&lt; 55",IF(AG1730&gt;55,"&gt; 55")))))</f>
        <v>&gt;45&lt; 55</v>
      </c>
      <c r="AI1730" s="12">
        <v>11817176</v>
      </c>
      <c r="AJ1730" s="13" t="s">
        <v>192</v>
      </c>
      <c r="AK1730" s="12" t="s">
        <v>6724</v>
      </c>
      <c r="AL1730" s="8">
        <v>44844</v>
      </c>
      <c r="AM1730" s="7" t="s">
        <v>108</v>
      </c>
      <c r="AN1730" s="7" t="s">
        <v>76</v>
      </c>
      <c r="AQ1730">
        <v>3</v>
      </c>
      <c r="AR1730" s="14">
        <v>1</v>
      </c>
      <c r="AS1730" s="15">
        <f t="shared" ref="AS1730:AS1793" si="2215">N1730+(365.25*AR1730)</f>
        <v>45588.25</v>
      </c>
      <c r="AT1730" s="14" t="s">
        <v>163</v>
      </c>
      <c r="AU1730" s="12">
        <v>3.5</v>
      </c>
      <c r="AV1730" s="17">
        <v>17</v>
      </c>
      <c r="AW1730" s="18" t="s">
        <v>201</v>
      </c>
      <c r="AX1730" s="19" t="s">
        <v>6725</v>
      </c>
      <c r="AY1730" s="17">
        <v>96</v>
      </c>
      <c r="AZ1730" s="14" t="s">
        <v>203</v>
      </c>
      <c r="BA1730" s="20" t="str">
        <f t="shared" ref="BA1730:BA1793" si="2216">CONCATENATE(AV1730,AW1730,AX1730,AY1730)</f>
        <v>17001000000332580596</v>
      </c>
      <c r="BB1730" s="31">
        <f t="shared" ref="BB1730:BB1793" si="2217">LEN(BA1730)</f>
        <v>20</v>
      </c>
      <c r="BC1730" s="22" t="s">
        <v>6301</v>
      </c>
      <c r="BD1730" s="23" t="s">
        <v>341</v>
      </c>
      <c r="BF1730" s="8"/>
      <c r="BG1730" s="32">
        <v>96948973</v>
      </c>
      <c r="BH1730" s="32"/>
      <c r="BI1730" s="32"/>
      <c r="BJ1730" t="s">
        <v>6301</v>
      </c>
      <c r="BK1730" s="14" t="str">
        <f t="shared" si="2190"/>
        <v>A-P6 AV</v>
      </c>
      <c r="BL1730" s="14" t="s">
        <v>595</v>
      </c>
      <c r="BM1730" s="25"/>
      <c r="BN1730" s="26"/>
      <c r="BO1730" s="27"/>
      <c r="BP1730" s="26"/>
      <c r="BQ1730" s="28"/>
    </row>
    <row r="1731" spans="1:69" x14ac:dyDescent="0.25">
      <c r="A1731" t="str">
        <f>VLOOKUP(B1731,[2]RH!$B:$BV,72,0)</f>
        <v>si</v>
      </c>
      <c r="B1731" s="6">
        <v>1733</v>
      </c>
      <c r="C1731" s="7" t="s">
        <v>168</v>
      </c>
      <c r="D1731" s="7" t="s">
        <v>6726</v>
      </c>
      <c r="E1731" s="7" t="s">
        <v>67</v>
      </c>
      <c r="F1731" s="7" t="s">
        <v>118</v>
      </c>
      <c r="G1731" s="7" t="s">
        <v>5325</v>
      </c>
      <c r="H1731" s="41" t="s">
        <v>562</v>
      </c>
      <c r="I1731" s="7" t="s">
        <v>3974</v>
      </c>
      <c r="J1731" s="7" t="s">
        <v>281</v>
      </c>
      <c r="K1731" s="7" t="s">
        <v>89</v>
      </c>
      <c r="L1731" s="7" t="s">
        <v>90</v>
      </c>
      <c r="M1731" s="7" t="str">
        <f t="shared" si="2197"/>
        <v>Contrôle qualité</v>
      </c>
      <c r="N1731" s="8">
        <v>45223</v>
      </c>
      <c r="P1731" s="7">
        <f t="shared" ca="1" si="2175"/>
        <v>25</v>
      </c>
      <c r="Q1731" s="8"/>
      <c r="R1731" s="7"/>
      <c r="S1731" s="7"/>
      <c r="T1731" s="9" t="s">
        <v>156</v>
      </c>
      <c r="U1731" s="7" t="str">
        <f t="shared" si="2207"/>
        <v>Contractuel</v>
      </c>
      <c r="V1731" s="8">
        <v>45689</v>
      </c>
      <c r="W1731" s="8">
        <f>VLOOKUP(B1731,[1]BASE!$A:$Q,17,0)</f>
        <v>45747</v>
      </c>
      <c r="X1731" s="8"/>
      <c r="Y1731" s="8"/>
      <c r="Z1731" s="8">
        <v>45223</v>
      </c>
      <c r="AA1731" s="7">
        <f t="shared" si="2208"/>
        <v>10</v>
      </c>
      <c r="AB1731" s="7">
        <f t="shared" si="2209"/>
        <v>2023</v>
      </c>
      <c r="AC1731" s="7">
        <f t="shared" si="2210"/>
        <v>2027</v>
      </c>
      <c r="AD1731" s="10" t="e">
        <f t="shared" ref="AD1731:AD1794" ca="1" si="2218">IF(#REF!="Non",(DAYS360(N1731,Q1731)/360),(DAYS360(N1731,TODAY())/360))</f>
        <v>#REF!</v>
      </c>
      <c r="AE1731" s="10" t="e">
        <f t="shared" ca="1" si="2212"/>
        <v>#REF!</v>
      </c>
      <c r="AF1731" s="8">
        <v>29112</v>
      </c>
      <c r="AG1731" s="11">
        <f t="shared" ca="1" si="2213"/>
        <v>45.506849315068493</v>
      </c>
      <c r="AH1731" s="10" t="str">
        <f t="shared" ca="1" si="2214"/>
        <v>&gt;45&lt; 55</v>
      </c>
      <c r="AI1731" s="12">
        <v>11798400</v>
      </c>
      <c r="AJ1731" s="13" t="s">
        <v>192</v>
      </c>
      <c r="AK1731" s="12" t="s">
        <v>6727</v>
      </c>
      <c r="AL1731" s="8">
        <v>44266</v>
      </c>
      <c r="AM1731" s="7" t="s">
        <v>108</v>
      </c>
      <c r="AN1731" s="7" t="s">
        <v>76</v>
      </c>
      <c r="AQ1731">
        <v>3</v>
      </c>
      <c r="AR1731" s="14">
        <v>2</v>
      </c>
      <c r="AS1731" s="15">
        <f t="shared" si="2215"/>
        <v>45953.5</v>
      </c>
      <c r="AT1731" s="14" t="s">
        <v>163</v>
      </c>
      <c r="AU1731" s="12">
        <v>3.6629999999999998</v>
      </c>
      <c r="AV1731" s="17">
        <v>17</v>
      </c>
      <c r="AW1731" s="18" t="s">
        <v>201</v>
      </c>
      <c r="AX1731" s="19" t="s">
        <v>6728</v>
      </c>
      <c r="AY1731" s="17">
        <v>79</v>
      </c>
      <c r="AZ1731" s="14" t="s">
        <v>203</v>
      </c>
      <c r="BA1731" s="20" t="str">
        <f t="shared" si="2216"/>
        <v>17001000000068744379</v>
      </c>
      <c r="BB1731" s="31">
        <f t="shared" si="2217"/>
        <v>20</v>
      </c>
      <c r="BC1731" s="22" t="s">
        <v>6729</v>
      </c>
      <c r="BD1731" s="23" t="s">
        <v>115</v>
      </c>
      <c r="BF1731" s="8"/>
      <c r="BG1731" s="32">
        <v>24680202</v>
      </c>
      <c r="BH1731" s="32"/>
      <c r="BI1731" s="32"/>
      <c r="BJ1731" t="s">
        <v>5663</v>
      </c>
      <c r="BK1731" s="14" t="s">
        <v>3979</v>
      </c>
      <c r="BL1731" s="14" t="s">
        <v>288</v>
      </c>
      <c r="BM1731" s="25"/>
      <c r="BN1731" s="26"/>
      <c r="BO1731" s="27"/>
      <c r="BP1731" s="26"/>
      <c r="BQ1731" s="28"/>
    </row>
    <row r="1732" spans="1:69" x14ac:dyDescent="0.25">
      <c r="A1732" t="str">
        <f>VLOOKUP(B1732,[2]RH!$B:$BV,72,0)</f>
        <v>Non-Actif</v>
      </c>
      <c r="B1732" s="6">
        <v>1734</v>
      </c>
      <c r="C1732" s="7" t="s">
        <v>100</v>
      </c>
      <c r="D1732" s="7" t="s">
        <v>6730</v>
      </c>
      <c r="E1732" s="7" t="s">
        <v>67</v>
      </c>
      <c r="F1732" s="7" t="s">
        <v>118</v>
      </c>
      <c r="G1732" s="7" t="s">
        <v>220</v>
      </c>
      <c r="H1732" s="80" t="s">
        <v>225</v>
      </c>
      <c r="I1732" s="7" t="s">
        <v>6497</v>
      </c>
      <c r="J1732" s="7" t="s">
        <v>190</v>
      </c>
      <c r="K1732" s="7" t="s">
        <v>146</v>
      </c>
      <c r="L1732" s="7" t="s">
        <v>90</v>
      </c>
      <c r="M1732" s="7" t="str">
        <f t="shared" si="2197"/>
        <v>Couturière</v>
      </c>
      <c r="N1732" s="8">
        <v>45223</v>
      </c>
      <c r="P1732" s="7">
        <f t="shared" ca="1" si="2175"/>
        <v>-462</v>
      </c>
      <c r="Q1732" s="8">
        <v>45226</v>
      </c>
      <c r="R1732" s="7" t="s">
        <v>6470</v>
      </c>
      <c r="S1732" s="7"/>
      <c r="T1732" s="9" t="s">
        <v>156</v>
      </c>
      <c r="U1732" s="7" t="str">
        <f t="shared" si="2207"/>
        <v>Contractuel</v>
      </c>
      <c r="V1732" s="8">
        <v>45223</v>
      </c>
      <c r="W1732" s="8">
        <v>45260</v>
      </c>
      <c r="X1732" s="8"/>
      <c r="Y1732" s="8"/>
      <c r="Z1732" s="8">
        <v>45223</v>
      </c>
      <c r="AA1732" s="7">
        <f t="shared" si="2208"/>
        <v>10</v>
      </c>
      <c r="AB1732" s="7">
        <f t="shared" si="2209"/>
        <v>2023</v>
      </c>
      <c r="AC1732" s="7">
        <f t="shared" si="2210"/>
        <v>2027</v>
      </c>
      <c r="AD1732" s="10" t="e">
        <f t="shared" ref="AD1732:AD1795" ca="1" si="2219">IF(#REF!="Non",(DAYS360(N1732,Q1732)/360),(DAYS360(N1732,TODAY())/360))</f>
        <v>#REF!</v>
      </c>
      <c r="AE1732" s="10" t="e">
        <f t="shared" ca="1" si="2212"/>
        <v>#REF!</v>
      </c>
      <c r="AF1732" s="8">
        <v>32430</v>
      </c>
      <c r="AG1732" s="11">
        <f t="shared" ca="1" si="2213"/>
        <v>36.416438356164385</v>
      </c>
      <c r="AH1732" s="10" t="str">
        <f t="shared" ca="1" si="2214"/>
        <v>&gt;35&lt; 45</v>
      </c>
      <c r="AI1732" s="12">
        <v>16232070</v>
      </c>
      <c r="AJ1732" s="13" t="s">
        <v>120</v>
      </c>
      <c r="AK1732" s="12" t="s">
        <v>1381</v>
      </c>
      <c r="AL1732" s="8">
        <v>39346</v>
      </c>
      <c r="AM1732" s="7" t="s">
        <v>108</v>
      </c>
      <c r="AN1732" s="7" t="s">
        <v>109</v>
      </c>
      <c r="AQ1732" s="14">
        <v>3</v>
      </c>
      <c r="AR1732" s="14">
        <v>1</v>
      </c>
      <c r="AS1732" s="15">
        <f t="shared" si="2215"/>
        <v>45588.25</v>
      </c>
      <c r="AT1732" s="14" t="s">
        <v>163</v>
      </c>
      <c r="AU1732" s="12">
        <v>3.5</v>
      </c>
      <c r="AV1732" s="17">
        <v>17</v>
      </c>
      <c r="AW1732" s="18" t="s">
        <v>201</v>
      </c>
      <c r="AX1732" s="19" t="s">
        <v>1382</v>
      </c>
      <c r="AY1732" s="17">
        <v>58</v>
      </c>
      <c r="AZ1732" s="14" t="s">
        <v>203</v>
      </c>
      <c r="BA1732" s="20" t="str">
        <f t="shared" si="2216"/>
        <v>17001000000124869258</v>
      </c>
      <c r="BB1732" s="31">
        <f t="shared" si="2217"/>
        <v>20</v>
      </c>
      <c r="BC1732" s="22" t="s">
        <v>6731</v>
      </c>
      <c r="BD1732" s="23" t="s">
        <v>85</v>
      </c>
      <c r="BF1732" s="8"/>
      <c r="BG1732" s="32">
        <v>24811250</v>
      </c>
      <c r="BH1732" s="32">
        <v>24888968</v>
      </c>
      <c r="BI1732" s="32"/>
      <c r="BK1732" s="14" t="str">
        <f t="shared" ref="BK1732:BK1745" si="2220">IF(K1732="CADRE","CADRE",CONCATENATE(J1732,"-",H1732))</f>
        <v>A-P6 AV</v>
      </c>
      <c r="BL1732" s="14" t="s">
        <v>595</v>
      </c>
      <c r="BM1732" s="25"/>
      <c r="BN1732" s="26"/>
      <c r="BO1732" s="27"/>
      <c r="BP1732" s="26"/>
      <c r="BQ1732" s="28"/>
    </row>
    <row r="1733" spans="1:69" x14ac:dyDescent="0.25">
      <c r="A1733" t="str">
        <f>VLOOKUP(B1733,[2]RH!$B:$BV,72,0)</f>
        <v>si</v>
      </c>
      <c r="B1733" s="6">
        <v>1735</v>
      </c>
      <c r="C1733" s="7" t="s">
        <v>100</v>
      </c>
      <c r="D1733" s="7" t="s">
        <v>6732</v>
      </c>
      <c r="E1733" s="7" t="s">
        <v>67</v>
      </c>
      <c r="F1733" s="7" t="s">
        <v>118</v>
      </c>
      <c r="G1733" s="7" t="s">
        <v>220</v>
      </c>
      <c r="H1733" s="80" t="s">
        <v>225</v>
      </c>
      <c r="I1733" s="7" t="s">
        <v>589</v>
      </c>
      <c r="J1733" s="7" t="s">
        <v>190</v>
      </c>
      <c r="K1733" s="7" t="s">
        <v>146</v>
      </c>
      <c r="L1733" s="7" t="s">
        <v>90</v>
      </c>
      <c r="M1733" s="7" t="str">
        <f t="shared" si="2197"/>
        <v>Couturière</v>
      </c>
      <c r="N1733" s="8">
        <v>45223</v>
      </c>
      <c r="P1733" s="7">
        <f t="shared" ca="1" si="2175"/>
        <v>25</v>
      </c>
      <c r="Q1733" s="8"/>
      <c r="R1733" s="7"/>
      <c r="S1733" s="7"/>
      <c r="T1733" s="9" t="s">
        <v>156</v>
      </c>
      <c r="U1733" s="7" t="str">
        <f t="shared" si="2207"/>
        <v>Contractuel</v>
      </c>
      <c r="V1733" s="8">
        <v>45689</v>
      </c>
      <c r="W1733" s="8">
        <f>VLOOKUP(B1733,[1]BASE!$A:$Q,17,0)</f>
        <v>45747</v>
      </c>
      <c r="X1733" s="8"/>
      <c r="Y1733" s="8"/>
      <c r="Z1733" s="8">
        <v>45223</v>
      </c>
      <c r="AA1733" s="7">
        <f t="shared" si="2208"/>
        <v>10</v>
      </c>
      <c r="AB1733" s="7">
        <f t="shared" si="2209"/>
        <v>2023</v>
      </c>
      <c r="AC1733" s="7">
        <f t="shared" si="2210"/>
        <v>2027</v>
      </c>
      <c r="AD1733" s="10" t="e">
        <f t="shared" ref="AD1733:AD1796" ca="1" si="2221">IF(#REF!="Non",(DAYS360(N1733,Q1733)/360),(DAYS360(N1733,TODAY())/360))</f>
        <v>#REF!</v>
      </c>
      <c r="AE1733" s="10" t="e">
        <f t="shared" ca="1" si="2212"/>
        <v>#REF!</v>
      </c>
      <c r="AF1733" s="8">
        <v>34929</v>
      </c>
      <c r="AG1733" s="11">
        <f t="shared" ca="1" si="2213"/>
        <v>29.56986301369863</v>
      </c>
      <c r="AH1733" s="10" t="str">
        <f t="shared" ca="1" si="2214"/>
        <v>&gt;25&lt; 35</v>
      </c>
      <c r="AI1733" s="12">
        <v>17460745</v>
      </c>
      <c r="AJ1733" s="13" t="s">
        <v>150</v>
      </c>
      <c r="AK1733" s="12" t="s">
        <v>6733</v>
      </c>
      <c r="AL1733" s="8">
        <v>41620</v>
      </c>
      <c r="AM1733" s="7" t="s">
        <v>108</v>
      </c>
      <c r="AN1733" s="7" t="s">
        <v>109</v>
      </c>
      <c r="AQ1733">
        <v>3</v>
      </c>
      <c r="AR1733" s="14">
        <v>2</v>
      </c>
      <c r="AS1733" s="15">
        <f t="shared" si="2215"/>
        <v>45953.5</v>
      </c>
      <c r="AT1733" s="14" t="s">
        <v>163</v>
      </c>
      <c r="AU1733" s="12">
        <v>3.5</v>
      </c>
      <c r="AV1733" s="17">
        <v>17</v>
      </c>
      <c r="AW1733" s="18">
        <v>20600</v>
      </c>
      <c r="AX1733" s="19" t="s">
        <v>6734</v>
      </c>
      <c r="AY1733" s="17">
        <v>62</v>
      </c>
      <c r="AZ1733" s="14" t="s">
        <v>203</v>
      </c>
      <c r="BA1733" s="20" t="str">
        <f t="shared" si="2216"/>
        <v>17206000000273702362</v>
      </c>
      <c r="BB1733" s="31">
        <f t="shared" si="2217"/>
        <v>20</v>
      </c>
      <c r="BC1733" s="22" t="s">
        <v>5598</v>
      </c>
      <c r="BD1733" s="23" t="s">
        <v>115</v>
      </c>
      <c r="BF1733" s="8"/>
      <c r="BG1733" s="32">
        <v>51867032</v>
      </c>
      <c r="BH1733" s="32"/>
      <c r="BI1733" s="32"/>
      <c r="BJ1733" t="s">
        <v>1286</v>
      </c>
      <c r="BK1733" s="14" t="str">
        <f t="shared" si="2220"/>
        <v>A-P6 AV</v>
      </c>
      <c r="BL1733" s="14" t="s">
        <v>595</v>
      </c>
      <c r="BM1733" s="25"/>
      <c r="BN1733" s="26"/>
      <c r="BO1733" s="27"/>
      <c r="BP1733" s="26"/>
      <c r="BQ1733" s="28"/>
    </row>
    <row r="1734" spans="1:69" x14ac:dyDescent="0.25">
      <c r="A1734" t="str">
        <f>VLOOKUP(B1734,[2]RH!$B:$BV,72,0)</f>
        <v>si</v>
      </c>
      <c r="B1734" s="6">
        <v>1736</v>
      </c>
      <c r="C1734" s="7" t="s">
        <v>100</v>
      </c>
      <c r="D1734" s="7" t="s">
        <v>6735</v>
      </c>
      <c r="E1734" s="7" t="s">
        <v>67</v>
      </c>
      <c r="F1734" s="7" t="s">
        <v>118</v>
      </c>
      <c r="G1734" s="7" t="s">
        <v>220</v>
      </c>
      <c r="H1734" s="80" t="s">
        <v>225</v>
      </c>
      <c r="I1734" s="7" t="s">
        <v>589</v>
      </c>
      <c r="J1734" s="7" t="s">
        <v>190</v>
      </c>
      <c r="K1734" s="7" t="s">
        <v>146</v>
      </c>
      <c r="L1734" s="7" t="s">
        <v>90</v>
      </c>
      <c r="M1734" s="7" t="str">
        <f t="shared" si="2197"/>
        <v>Couturière</v>
      </c>
      <c r="N1734" s="8">
        <v>45223</v>
      </c>
      <c r="P1734" s="7">
        <f t="shared" ca="1" si="2175"/>
        <v>25</v>
      </c>
      <c r="Q1734" s="8"/>
      <c r="R1734" s="7"/>
      <c r="S1734" s="7"/>
      <c r="T1734" s="9" t="s">
        <v>156</v>
      </c>
      <c r="U1734" s="7" t="str">
        <f t="shared" si="2207"/>
        <v>Contractuel</v>
      </c>
      <c r="V1734" s="8">
        <v>45689</v>
      </c>
      <c r="W1734" s="8">
        <f>VLOOKUP(B1734,[1]BASE!$A:$Q,17,0)</f>
        <v>45747</v>
      </c>
      <c r="X1734" s="8"/>
      <c r="Y1734" s="8"/>
      <c r="Z1734" s="8">
        <v>45223</v>
      </c>
      <c r="AA1734" s="7">
        <f t="shared" si="2208"/>
        <v>10</v>
      </c>
      <c r="AB1734" s="7">
        <f t="shared" si="2209"/>
        <v>2023</v>
      </c>
      <c r="AC1734" s="7">
        <f t="shared" si="2210"/>
        <v>2027</v>
      </c>
      <c r="AD1734" s="10" t="e">
        <f t="shared" ref="AD1734:AD1797" ca="1" si="2222">IF(#REF!="Non",(DAYS360(N1734,Q1734)/360),(DAYS360(N1734,TODAY())/360))</f>
        <v>#REF!</v>
      </c>
      <c r="AE1734" s="10" t="e">
        <f t="shared" ca="1" si="2212"/>
        <v>#REF!</v>
      </c>
      <c r="AF1734" s="8">
        <v>37570</v>
      </c>
      <c r="AG1734" s="11">
        <f t="shared" ca="1" si="2213"/>
        <v>22.334246575342465</v>
      </c>
      <c r="AH1734" s="10" t="str">
        <f t="shared" ca="1" si="2214"/>
        <v>&lt; 25</v>
      </c>
      <c r="AI1734" s="12">
        <v>17324054</v>
      </c>
      <c r="AJ1734" s="40" t="s">
        <v>213</v>
      </c>
      <c r="AK1734" s="12" t="s">
        <v>6736</v>
      </c>
      <c r="AL1734" s="8">
        <v>43411</v>
      </c>
      <c r="AM1734" s="7" t="s">
        <v>108</v>
      </c>
      <c r="AN1734" s="7" t="s">
        <v>109</v>
      </c>
      <c r="AQ1734">
        <v>3</v>
      </c>
      <c r="AR1734" s="14">
        <v>2</v>
      </c>
      <c r="AS1734" s="15">
        <f t="shared" si="2215"/>
        <v>45953.5</v>
      </c>
      <c r="AT1734" s="14" t="s">
        <v>163</v>
      </c>
      <c r="AU1734" s="12">
        <v>3.5</v>
      </c>
      <c r="AV1734" s="17">
        <v>17</v>
      </c>
      <c r="AW1734" s="18" t="s">
        <v>201</v>
      </c>
      <c r="AX1734" s="19" t="s">
        <v>6737</v>
      </c>
      <c r="AY1734" s="17">
        <v>31</v>
      </c>
      <c r="AZ1734" s="14" t="s">
        <v>203</v>
      </c>
      <c r="BA1734" s="20" t="str">
        <f t="shared" si="2216"/>
        <v>17001000000269720231</v>
      </c>
      <c r="BB1734" s="31">
        <f t="shared" si="2217"/>
        <v>20</v>
      </c>
      <c r="BC1734" s="22" t="s">
        <v>6738</v>
      </c>
      <c r="BD1734" s="23" t="s">
        <v>85</v>
      </c>
      <c r="BF1734" s="8"/>
      <c r="BG1734" s="32">
        <v>52607640</v>
      </c>
      <c r="BH1734" s="32"/>
      <c r="BI1734" s="32"/>
      <c r="BJ1734" t="s">
        <v>519</v>
      </c>
      <c r="BK1734" s="14" t="str">
        <f t="shared" si="2220"/>
        <v>A-P6 AV</v>
      </c>
      <c r="BL1734" s="14" t="s">
        <v>595</v>
      </c>
      <c r="BM1734" s="25"/>
      <c r="BN1734" s="26"/>
      <c r="BO1734" s="27"/>
      <c r="BP1734" s="26"/>
      <c r="BQ1734" s="28"/>
    </row>
    <row r="1735" spans="1:69" x14ac:dyDescent="0.25">
      <c r="A1735" t="str">
        <f>VLOOKUP(B1735,[2]RH!$B:$BV,72,0)</f>
        <v>Non-Actif</v>
      </c>
      <c r="B1735" s="6">
        <v>1737</v>
      </c>
      <c r="C1735" s="7" t="s">
        <v>65</v>
      </c>
      <c r="D1735" s="7" t="s">
        <v>6739</v>
      </c>
      <c r="E1735" s="7" t="s">
        <v>67</v>
      </c>
      <c r="F1735" s="7" t="s">
        <v>118</v>
      </c>
      <c r="G1735" s="7" t="s">
        <v>220</v>
      </c>
      <c r="H1735" s="80" t="s">
        <v>225</v>
      </c>
      <c r="I1735" s="7" t="s">
        <v>589</v>
      </c>
      <c r="J1735" s="7" t="s">
        <v>190</v>
      </c>
      <c r="K1735" s="7" t="s">
        <v>146</v>
      </c>
      <c r="L1735" s="7" t="s">
        <v>90</v>
      </c>
      <c r="M1735" s="7" t="str">
        <f t="shared" si="2197"/>
        <v>Couturière</v>
      </c>
      <c r="N1735" s="8">
        <v>45223</v>
      </c>
      <c r="P1735" s="7">
        <f t="shared" ca="1" si="2175"/>
        <v>-400</v>
      </c>
      <c r="Q1735" s="8">
        <v>45303</v>
      </c>
      <c r="R1735" s="7" t="s">
        <v>771</v>
      </c>
      <c r="S1735" s="7"/>
      <c r="T1735" s="9" t="s">
        <v>156</v>
      </c>
      <c r="U1735" s="7" t="str">
        <f t="shared" si="2207"/>
        <v>Contractuel</v>
      </c>
      <c r="V1735" s="8">
        <v>45292</v>
      </c>
      <c r="W1735" s="8">
        <v>45322</v>
      </c>
      <c r="X1735" s="8"/>
      <c r="Y1735" s="8"/>
      <c r="Z1735" s="8">
        <v>45223</v>
      </c>
      <c r="AA1735" s="7">
        <f t="shared" si="2208"/>
        <v>10</v>
      </c>
      <c r="AB1735" s="7">
        <f t="shared" si="2209"/>
        <v>2023</v>
      </c>
      <c r="AC1735" s="7">
        <f t="shared" si="2210"/>
        <v>2027</v>
      </c>
      <c r="AD1735" s="10" t="e">
        <f t="shared" ref="AD1735:AD1798" ca="1" si="2223">IF(#REF!="Non",(DAYS360(N1735,Q1735)/360),(DAYS360(N1735,TODAY())/360))</f>
        <v>#REF!</v>
      </c>
      <c r="AE1735" s="10" t="e">
        <f t="shared" ca="1" si="2212"/>
        <v>#REF!</v>
      </c>
      <c r="AF1735" s="8">
        <v>37439</v>
      </c>
      <c r="AG1735" s="11">
        <f t="shared" ca="1" si="2213"/>
        <v>22.693150684931506</v>
      </c>
      <c r="AH1735" s="10" t="str">
        <f t="shared" ca="1" si="2214"/>
        <v>&lt; 25</v>
      </c>
      <c r="AI1735" s="12"/>
      <c r="AJ1735" s="13"/>
      <c r="AK1735" s="12" t="s">
        <v>6740</v>
      </c>
      <c r="AL1735" s="8">
        <v>43836</v>
      </c>
      <c r="AM1735" s="7" t="s">
        <v>6153</v>
      </c>
      <c r="AN1735" s="7" t="s">
        <v>109</v>
      </c>
      <c r="AQ1735" s="14">
        <v>3</v>
      </c>
      <c r="AR1735" s="14">
        <v>1</v>
      </c>
      <c r="AS1735" s="15">
        <f t="shared" si="2215"/>
        <v>45588.25</v>
      </c>
      <c r="AT1735" s="14" t="s">
        <v>163</v>
      </c>
      <c r="AU1735" s="12">
        <v>3.5</v>
      </c>
      <c r="AV1735" s="17" t="s">
        <v>106</v>
      </c>
      <c r="AW1735" s="18" t="s">
        <v>962</v>
      </c>
      <c r="AX1735" s="19" t="s">
        <v>6741</v>
      </c>
      <c r="AY1735" s="17">
        <v>32</v>
      </c>
      <c r="AZ1735" s="14" t="s">
        <v>230</v>
      </c>
      <c r="BA1735" s="20" t="str">
        <f t="shared" si="2216"/>
        <v>05030000082502765332</v>
      </c>
      <c r="BB1735" s="31">
        <f t="shared" si="2217"/>
        <v>20</v>
      </c>
      <c r="BC1735" s="22" t="s">
        <v>6711</v>
      </c>
      <c r="BD1735" s="23" t="s">
        <v>85</v>
      </c>
      <c r="BF1735" s="8"/>
      <c r="BG1735" s="32">
        <v>99801468</v>
      </c>
      <c r="BH1735" s="32"/>
      <c r="BI1735" s="32"/>
      <c r="BK1735" s="14" t="str">
        <f t="shared" si="2220"/>
        <v>A-P6 AV</v>
      </c>
      <c r="BL1735" s="14" t="s">
        <v>595</v>
      </c>
      <c r="BM1735" s="25"/>
      <c r="BN1735" s="26"/>
      <c r="BO1735" s="27"/>
      <c r="BP1735" s="26"/>
      <c r="BQ1735" s="28"/>
    </row>
    <row r="1736" spans="1:69" x14ac:dyDescent="0.25">
      <c r="A1736" t="str">
        <f>VLOOKUP(B1736,[2]RH!$B:$BV,72,0)</f>
        <v>si</v>
      </c>
      <c r="B1736" s="6">
        <v>1738</v>
      </c>
      <c r="C1736" s="7" t="s">
        <v>100</v>
      </c>
      <c r="D1736" s="7" t="s">
        <v>6742</v>
      </c>
      <c r="E1736" s="7" t="s">
        <v>67</v>
      </c>
      <c r="F1736" s="7" t="s">
        <v>118</v>
      </c>
      <c r="G1736" s="7" t="s">
        <v>220</v>
      </c>
      <c r="H1736" s="80" t="s">
        <v>225</v>
      </c>
      <c r="I1736" s="7" t="s">
        <v>589</v>
      </c>
      <c r="J1736" s="7" t="s">
        <v>190</v>
      </c>
      <c r="K1736" s="7" t="s">
        <v>146</v>
      </c>
      <c r="L1736" s="7" t="s">
        <v>90</v>
      </c>
      <c r="M1736" s="7" t="str">
        <f t="shared" si="2197"/>
        <v>Couturière</v>
      </c>
      <c r="N1736" s="8">
        <v>45223</v>
      </c>
      <c r="P1736" s="7">
        <f t="shared" ca="1" si="2175"/>
        <v>25</v>
      </c>
      <c r="Q1736" s="8"/>
      <c r="R1736" s="7"/>
      <c r="S1736" s="7"/>
      <c r="T1736" s="9" t="s">
        <v>156</v>
      </c>
      <c r="U1736" s="7" t="str">
        <f t="shared" si="2207"/>
        <v>Contractuel</v>
      </c>
      <c r="V1736" s="8">
        <v>45689</v>
      </c>
      <c r="W1736" s="8">
        <f>VLOOKUP(B1736,[1]BASE!$A:$Q,17,0)</f>
        <v>45747</v>
      </c>
      <c r="X1736" s="8"/>
      <c r="Y1736" s="8"/>
      <c r="Z1736" s="8">
        <v>45223</v>
      </c>
      <c r="AA1736" s="7">
        <f t="shared" si="2208"/>
        <v>10</v>
      </c>
      <c r="AB1736" s="7">
        <f t="shared" si="2209"/>
        <v>2023</v>
      </c>
      <c r="AC1736" s="7">
        <f t="shared" si="2210"/>
        <v>2027</v>
      </c>
      <c r="AD1736" s="10" t="e">
        <f t="shared" ref="AD1736:AD1799" ca="1" si="2224">IF(#REF!="Non",(DAYS360(N1736,Q1736)/360),(DAYS360(N1736,TODAY())/360))</f>
        <v>#REF!</v>
      </c>
      <c r="AE1736" s="10" t="e">
        <f t="shared" ca="1" si="2212"/>
        <v>#REF!</v>
      </c>
      <c r="AF1736" s="8">
        <v>37570</v>
      </c>
      <c r="AG1736" s="11">
        <f t="shared" ca="1" si="2213"/>
        <v>22.334246575342465</v>
      </c>
      <c r="AH1736" s="10" t="str">
        <f t="shared" ca="1" si="2214"/>
        <v>&lt; 25</v>
      </c>
      <c r="AI1736" s="12">
        <v>17445661</v>
      </c>
      <c r="AJ1736" s="13" t="s">
        <v>79</v>
      </c>
      <c r="AK1736" s="12" t="s">
        <v>6743</v>
      </c>
      <c r="AL1736" s="8">
        <v>43795</v>
      </c>
      <c r="AM1736" s="7" t="s">
        <v>108</v>
      </c>
      <c r="AN1736" s="7" t="s">
        <v>109</v>
      </c>
      <c r="AQ1736">
        <v>3</v>
      </c>
      <c r="AR1736" s="14">
        <v>2</v>
      </c>
      <c r="AS1736" s="15">
        <f t="shared" si="2215"/>
        <v>45953.5</v>
      </c>
      <c r="AT1736" s="14" t="s">
        <v>163</v>
      </c>
      <c r="AU1736" s="12">
        <v>3.5</v>
      </c>
      <c r="AV1736" s="17">
        <v>17</v>
      </c>
      <c r="AW1736" s="18" t="s">
        <v>201</v>
      </c>
      <c r="AX1736" s="19" t="s">
        <v>6744</v>
      </c>
      <c r="AY1736" s="17">
        <v>53</v>
      </c>
      <c r="AZ1736" s="14" t="s">
        <v>203</v>
      </c>
      <c r="BA1736" s="20" t="str">
        <f t="shared" si="2216"/>
        <v>17001000000296067953</v>
      </c>
      <c r="BB1736" s="31">
        <f t="shared" si="2217"/>
        <v>20</v>
      </c>
      <c r="BC1736" s="22" t="s">
        <v>6738</v>
      </c>
      <c r="BD1736" s="23" t="s">
        <v>85</v>
      </c>
      <c r="BF1736" s="8"/>
      <c r="BG1736" s="32">
        <v>56469512</v>
      </c>
      <c r="BH1736" s="32"/>
      <c r="BI1736" s="32"/>
      <c r="BJ1736" t="s">
        <v>519</v>
      </c>
      <c r="BK1736" s="14" t="str">
        <f t="shared" si="2220"/>
        <v>A-P6 AV</v>
      </c>
      <c r="BL1736" s="14" t="s">
        <v>595</v>
      </c>
      <c r="BM1736" s="25"/>
      <c r="BN1736" s="26"/>
      <c r="BO1736" s="27"/>
      <c r="BP1736" s="26"/>
      <c r="BQ1736" s="28"/>
    </row>
    <row r="1737" spans="1:69" x14ac:dyDescent="0.25">
      <c r="A1737" t="str">
        <f>VLOOKUP(B1737,[2]RH!$B:$BV,72,0)</f>
        <v>si</v>
      </c>
      <c r="B1737" s="6">
        <v>1739</v>
      </c>
      <c r="C1737" s="7" t="s">
        <v>168</v>
      </c>
      <c r="D1737" s="7" t="s">
        <v>1757</v>
      </c>
      <c r="E1737" s="7" t="s">
        <v>67</v>
      </c>
      <c r="F1737" s="7" t="s">
        <v>118</v>
      </c>
      <c r="G1737" s="7" t="s">
        <v>220</v>
      </c>
      <c r="H1737" s="80" t="s">
        <v>225</v>
      </c>
      <c r="I1737" s="7" t="s">
        <v>589</v>
      </c>
      <c r="J1737" s="7" t="s">
        <v>190</v>
      </c>
      <c r="K1737" s="7" t="s">
        <v>146</v>
      </c>
      <c r="L1737" s="7" t="s">
        <v>90</v>
      </c>
      <c r="M1737" s="7" t="str">
        <f t="shared" si="2197"/>
        <v>Couturière</v>
      </c>
      <c r="N1737" s="8">
        <v>45223</v>
      </c>
      <c r="P1737" s="7">
        <f t="shared" ca="1" si="2175"/>
        <v>25</v>
      </c>
      <c r="Q1737" s="8"/>
      <c r="R1737" s="7"/>
      <c r="S1737" s="7"/>
      <c r="T1737" s="9" t="s">
        <v>156</v>
      </c>
      <c r="U1737" s="7" t="str">
        <f t="shared" si="2207"/>
        <v>Contractuel</v>
      </c>
      <c r="V1737" s="8">
        <v>45689</v>
      </c>
      <c r="W1737" s="8">
        <f>VLOOKUP(B1737,[1]BASE!$A:$Q,17,0)</f>
        <v>45747</v>
      </c>
      <c r="X1737" s="8"/>
      <c r="Y1737" s="8"/>
      <c r="Z1737" s="8">
        <v>45223</v>
      </c>
      <c r="AA1737" s="7">
        <f t="shared" si="2208"/>
        <v>10</v>
      </c>
      <c r="AB1737" s="7">
        <f t="shared" si="2209"/>
        <v>2023</v>
      </c>
      <c r="AC1737" s="7">
        <f t="shared" si="2210"/>
        <v>2027</v>
      </c>
      <c r="AD1737" s="10" t="e">
        <f t="shared" ref="AD1737:AD1800" ca="1" si="2225">IF(#REF!="Non",(DAYS360(N1737,Q1737)/360),(DAYS360(N1737,TODAY())/360))</f>
        <v>#REF!</v>
      </c>
      <c r="AE1737" s="10" t="e">
        <f t="shared" ca="1" si="2212"/>
        <v>#REF!</v>
      </c>
      <c r="AF1737" s="8">
        <v>31127</v>
      </c>
      <c r="AG1737" s="11">
        <f t="shared" ca="1" si="2213"/>
        <v>39.986301369863014</v>
      </c>
      <c r="AH1737" s="10" t="str">
        <f t="shared" ca="1" si="2214"/>
        <v>&gt;35&lt; 45</v>
      </c>
      <c r="AI1737" s="12">
        <v>12499954</v>
      </c>
      <c r="AJ1737" s="13" t="s">
        <v>120</v>
      </c>
      <c r="AK1737" s="12" t="s">
        <v>6745</v>
      </c>
      <c r="AL1737" s="8">
        <v>37320</v>
      </c>
      <c r="AM1737" s="7" t="s">
        <v>108</v>
      </c>
      <c r="AN1737" s="7" t="s">
        <v>76</v>
      </c>
      <c r="AQ1737">
        <v>3</v>
      </c>
      <c r="AR1737" s="14">
        <v>2</v>
      </c>
      <c r="AS1737" s="15">
        <f t="shared" si="2215"/>
        <v>45953.5</v>
      </c>
      <c r="AT1737" s="14" t="s">
        <v>163</v>
      </c>
      <c r="AU1737" s="12">
        <v>3.5</v>
      </c>
      <c r="AV1737" s="17">
        <v>17</v>
      </c>
      <c r="AW1737" s="18" t="s">
        <v>201</v>
      </c>
      <c r="AX1737" s="19" t="s">
        <v>6746</v>
      </c>
      <c r="AY1737" s="17" t="s">
        <v>79</v>
      </c>
      <c r="AZ1737" s="14" t="s">
        <v>203</v>
      </c>
      <c r="BA1737" s="20" t="str">
        <f t="shared" si="2216"/>
        <v>17001000000118326608</v>
      </c>
      <c r="BB1737" s="31">
        <f t="shared" si="2217"/>
        <v>20</v>
      </c>
      <c r="BC1737" s="22" t="s">
        <v>6747</v>
      </c>
      <c r="BD1737" s="23" t="s">
        <v>341</v>
      </c>
      <c r="BF1737" s="8">
        <v>45272</v>
      </c>
      <c r="BG1737" s="32">
        <v>20302199</v>
      </c>
      <c r="BH1737" s="32"/>
      <c r="BI1737" s="32"/>
      <c r="BJ1737" t="s">
        <v>2770</v>
      </c>
      <c r="BK1737" s="14" t="str">
        <f t="shared" si="2220"/>
        <v>A-P6 AV</v>
      </c>
      <c r="BL1737" s="14" t="s">
        <v>595</v>
      </c>
      <c r="BM1737" s="25"/>
      <c r="BN1737" s="26"/>
      <c r="BO1737" s="27"/>
      <c r="BP1737" s="26"/>
      <c r="BQ1737" s="28"/>
    </row>
    <row r="1738" spans="1:69" x14ac:dyDescent="0.25">
      <c r="A1738" t="str">
        <f>VLOOKUP(B1738,[2]RH!$B:$BV,72,0)</f>
        <v>si</v>
      </c>
      <c r="B1738" s="6">
        <v>1740</v>
      </c>
      <c r="C1738" s="7" t="s">
        <v>168</v>
      </c>
      <c r="D1738" s="7" t="s">
        <v>6748</v>
      </c>
      <c r="E1738" s="7" t="s">
        <v>67</v>
      </c>
      <c r="F1738" s="7" t="s">
        <v>118</v>
      </c>
      <c r="G1738" s="7" t="s">
        <v>220</v>
      </c>
      <c r="H1738" s="80" t="s">
        <v>225</v>
      </c>
      <c r="I1738" s="7" t="s">
        <v>589</v>
      </c>
      <c r="J1738" s="7" t="s">
        <v>190</v>
      </c>
      <c r="K1738" s="7" t="s">
        <v>146</v>
      </c>
      <c r="L1738" s="7" t="s">
        <v>90</v>
      </c>
      <c r="M1738" s="7" t="str">
        <f t="shared" si="2197"/>
        <v>Couturière</v>
      </c>
      <c r="N1738" s="8">
        <v>45223</v>
      </c>
      <c r="P1738" s="7">
        <f t="shared" ca="1" si="2175"/>
        <v>25</v>
      </c>
      <c r="Q1738" s="8"/>
      <c r="R1738" s="7"/>
      <c r="S1738" s="7"/>
      <c r="T1738" s="9" t="s">
        <v>156</v>
      </c>
      <c r="U1738" s="7" t="str">
        <f t="shared" si="2207"/>
        <v>Contractuel</v>
      </c>
      <c r="V1738" s="8">
        <v>45689</v>
      </c>
      <c r="W1738" s="8">
        <f>VLOOKUP(B1738,[1]BASE!$A:$Q,17,0)</f>
        <v>45747</v>
      </c>
      <c r="X1738" s="8"/>
      <c r="Y1738" s="8"/>
      <c r="Z1738" s="8">
        <v>45223</v>
      </c>
      <c r="AA1738" s="7">
        <f t="shared" si="2208"/>
        <v>10</v>
      </c>
      <c r="AB1738" s="7">
        <f t="shared" si="2209"/>
        <v>2023</v>
      </c>
      <c r="AC1738" s="7">
        <f t="shared" si="2210"/>
        <v>2027</v>
      </c>
      <c r="AD1738" s="10" t="e">
        <f t="shared" ref="AD1738:AD1801" ca="1" si="2226">IF(#REF!="Non",(DAYS360(N1738,Q1738)/360),(DAYS360(N1738,TODAY())/360))</f>
        <v>#REF!</v>
      </c>
      <c r="AE1738" s="10" t="e">
        <f t="shared" ca="1" si="2212"/>
        <v>#REF!</v>
      </c>
      <c r="AF1738" s="8">
        <v>30498</v>
      </c>
      <c r="AG1738" s="11">
        <f t="shared" ca="1" si="2213"/>
        <v>41.709589041095889</v>
      </c>
      <c r="AH1738" s="10" t="str">
        <f t="shared" ca="1" si="2214"/>
        <v>&gt;35&lt; 45</v>
      </c>
      <c r="AI1738" s="12">
        <v>16189137</v>
      </c>
      <c r="AJ1738" s="13" t="s">
        <v>170</v>
      </c>
      <c r="AK1738" s="12" t="s">
        <v>6749</v>
      </c>
      <c r="AL1738" s="8">
        <v>39826</v>
      </c>
      <c r="AM1738" s="7" t="s">
        <v>108</v>
      </c>
      <c r="AN1738" s="7" t="s">
        <v>76</v>
      </c>
      <c r="AO1738">
        <v>4</v>
      </c>
      <c r="AQ1738">
        <v>3</v>
      </c>
      <c r="AR1738" s="14">
        <v>2</v>
      </c>
      <c r="AS1738" s="15">
        <f t="shared" si="2215"/>
        <v>45953.5</v>
      </c>
      <c r="AT1738" s="14" t="s">
        <v>163</v>
      </c>
      <c r="AU1738" s="12">
        <v>3.5</v>
      </c>
      <c r="AV1738" s="17">
        <v>17</v>
      </c>
      <c r="AW1738" s="18" t="s">
        <v>201</v>
      </c>
      <c r="AX1738" s="19" t="s">
        <v>6750</v>
      </c>
      <c r="AY1738" s="17">
        <v>18</v>
      </c>
      <c r="AZ1738" s="14" t="s">
        <v>203</v>
      </c>
      <c r="BA1738" s="20" t="str">
        <f t="shared" si="2216"/>
        <v>17001000000308342818</v>
      </c>
      <c r="BB1738" s="31">
        <f t="shared" si="2217"/>
        <v>20</v>
      </c>
      <c r="BC1738" s="22" t="s">
        <v>6708</v>
      </c>
      <c r="BD1738" s="23" t="s">
        <v>341</v>
      </c>
      <c r="BF1738" s="8">
        <v>45272</v>
      </c>
      <c r="BG1738" s="32">
        <v>99454305</v>
      </c>
      <c r="BH1738" s="32"/>
      <c r="BI1738" s="32"/>
      <c r="BJ1738" t="s">
        <v>431</v>
      </c>
      <c r="BK1738" s="14" t="str">
        <f t="shared" si="2220"/>
        <v>A-P6 AV</v>
      </c>
      <c r="BL1738" s="14" t="s">
        <v>595</v>
      </c>
      <c r="BM1738" s="25"/>
      <c r="BN1738" s="26"/>
      <c r="BO1738" s="27"/>
      <c r="BP1738" s="26"/>
      <c r="BQ1738" s="28"/>
    </row>
    <row r="1739" spans="1:69" x14ac:dyDescent="0.25">
      <c r="A1739" t="str">
        <f>VLOOKUP(B1739,[2]RH!$B:$BV,72,0)</f>
        <v>si</v>
      </c>
      <c r="B1739" s="6">
        <v>1741</v>
      </c>
      <c r="C1739" s="7" t="s">
        <v>65</v>
      </c>
      <c r="D1739" s="7" t="s">
        <v>6751</v>
      </c>
      <c r="E1739" s="7" t="s">
        <v>67</v>
      </c>
      <c r="F1739" s="7" t="s">
        <v>158</v>
      </c>
      <c r="G1739" s="7" t="s">
        <v>6383</v>
      </c>
      <c r="H1739" s="80" t="s">
        <v>158</v>
      </c>
      <c r="I1739" s="7" t="s">
        <v>542</v>
      </c>
      <c r="J1739" s="7"/>
      <c r="K1739" s="7" t="s">
        <v>146</v>
      </c>
      <c r="L1739" s="7" t="s">
        <v>90</v>
      </c>
      <c r="M1739" s="7" t="str">
        <f t="shared" si="2197"/>
        <v>COUPEUR</v>
      </c>
      <c r="N1739" s="8">
        <v>45223</v>
      </c>
      <c r="P1739" s="7">
        <f t="shared" ca="1" si="2175"/>
        <v>-6</v>
      </c>
      <c r="Q1739" s="8"/>
      <c r="R1739" s="7"/>
      <c r="S1739" s="7"/>
      <c r="T1739" s="9" t="s">
        <v>156</v>
      </c>
      <c r="U1739" s="7" t="str">
        <f t="shared" si="2207"/>
        <v>Contractuel</v>
      </c>
      <c r="V1739" s="8">
        <v>45689</v>
      </c>
      <c r="W1739" s="8">
        <f>VLOOKUP(B1739,[1]BASE!$A:$Q,17,0)</f>
        <v>45716</v>
      </c>
      <c r="X1739" s="8"/>
      <c r="Y1739" s="8"/>
      <c r="Z1739" s="8">
        <v>45223</v>
      </c>
      <c r="AA1739" s="7">
        <f t="shared" si="2208"/>
        <v>10</v>
      </c>
      <c r="AB1739" s="7">
        <f t="shared" si="2209"/>
        <v>2023</v>
      </c>
      <c r="AC1739" s="7">
        <f t="shared" si="2210"/>
        <v>2027</v>
      </c>
      <c r="AD1739" s="10" t="e">
        <f t="shared" ref="AD1739:AD1802" ca="1" si="2227">IF(#REF!="Non",(DAYS360(N1739,Q1739)/360),(DAYS360(N1739,TODAY())/360))</f>
        <v>#REF!</v>
      </c>
      <c r="AE1739" s="10" t="e">
        <f t="shared" ca="1" si="2212"/>
        <v>#REF!</v>
      </c>
      <c r="AF1739" s="8">
        <v>27039</v>
      </c>
      <c r="AG1739" s="11">
        <f t="shared" ca="1" si="2213"/>
        <v>51.186301369863017</v>
      </c>
      <c r="AH1739" s="10" t="str">
        <f t="shared" ca="1" si="2214"/>
        <v>&gt;45&lt; 55</v>
      </c>
      <c r="AI1739" s="12">
        <v>12285237</v>
      </c>
      <c r="AJ1739" s="13" t="s">
        <v>79</v>
      </c>
      <c r="AK1739" s="12" t="s">
        <v>6752</v>
      </c>
      <c r="AL1739" s="8">
        <v>41782</v>
      </c>
      <c r="AM1739" s="7" t="s">
        <v>6153</v>
      </c>
      <c r="AN1739" s="7" t="s">
        <v>76</v>
      </c>
      <c r="AO1739">
        <v>2</v>
      </c>
      <c r="AQ1739">
        <v>3</v>
      </c>
      <c r="AR1739" s="14">
        <v>2</v>
      </c>
      <c r="AS1739" s="15">
        <f t="shared" si="2215"/>
        <v>45953.5</v>
      </c>
      <c r="AT1739" s="14" t="s">
        <v>163</v>
      </c>
      <c r="AU1739" s="12">
        <v>3.5</v>
      </c>
      <c r="AV1739" s="17">
        <v>17</v>
      </c>
      <c r="AW1739" s="18" t="s">
        <v>201</v>
      </c>
      <c r="AX1739" s="19" t="s">
        <v>6753</v>
      </c>
      <c r="AY1739" s="17">
        <v>97</v>
      </c>
      <c r="AZ1739" s="14" t="s">
        <v>203</v>
      </c>
      <c r="BA1739" s="20" t="str">
        <f t="shared" si="2216"/>
        <v>17001000000332564397</v>
      </c>
      <c r="BB1739" s="31">
        <f t="shared" si="2217"/>
        <v>20</v>
      </c>
      <c r="BC1739" s="22" t="s">
        <v>6301</v>
      </c>
      <c r="BD1739" s="23" t="s">
        <v>341</v>
      </c>
      <c r="BF1739" s="8">
        <v>45230</v>
      </c>
      <c r="BG1739" s="32">
        <v>54538163</v>
      </c>
      <c r="BH1739" s="32"/>
      <c r="BI1739" s="32"/>
      <c r="BJ1739" t="s">
        <v>6301</v>
      </c>
      <c r="BK1739" s="14" t="str">
        <f>IF(K1739="CADRE","CADRE",CONCATENATE(J1739,"-",H1739))</f>
        <v>-COUPE</v>
      </c>
      <c r="BL1739" s="14" t="s">
        <v>595</v>
      </c>
      <c r="BM1739" s="25"/>
      <c r="BN1739" s="26"/>
      <c r="BO1739" s="27"/>
      <c r="BP1739" s="26"/>
      <c r="BQ1739" s="28"/>
    </row>
    <row r="1740" spans="1:69" x14ac:dyDescent="0.25">
      <c r="A1740" t="str">
        <f>VLOOKUP(B1740,[2]RH!$B:$BV,72,0)</f>
        <v>si</v>
      </c>
      <c r="B1740" s="6">
        <v>1742</v>
      </c>
      <c r="C1740" s="7" t="s">
        <v>65</v>
      </c>
      <c r="D1740" s="7" t="s">
        <v>6754</v>
      </c>
      <c r="E1740" s="7" t="s">
        <v>67</v>
      </c>
      <c r="F1740" s="7" t="s">
        <v>102</v>
      </c>
      <c r="G1740" s="7" t="s">
        <v>2776</v>
      </c>
      <c r="H1740" s="80"/>
      <c r="I1740" s="7"/>
      <c r="J1740" s="7"/>
      <c r="K1740" s="7" t="s">
        <v>70</v>
      </c>
      <c r="L1740" s="7" t="s">
        <v>90</v>
      </c>
      <c r="M1740" s="7" t="str">
        <f t="shared" si="2197"/>
        <v>RESPONSABLE LOGISTIQUE</v>
      </c>
      <c r="N1740" s="8">
        <v>45229</v>
      </c>
      <c r="P1740" s="7" t="str">
        <f t="shared" ca="1" si="2175"/>
        <v/>
      </c>
      <c r="Q1740" s="8"/>
      <c r="R1740" s="7"/>
      <c r="S1740" s="7"/>
      <c r="T1740" s="9" t="s">
        <v>72</v>
      </c>
      <c r="U1740" s="7" t="str">
        <f t="shared" si="2207"/>
        <v>Titulaire</v>
      </c>
      <c r="V1740" s="8">
        <v>45229</v>
      </c>
      <c r="W1740" s="8"/>
      <c r="X1740" s="8"/>
      <c r="Y1740" s="8"/>
      <c r="Z1740" s="8">
        <v>45229</v>
      </c>
      <c r="AA1740" s="7">
        <f t="shared" si="2208"/>
        <v>10</v>
      </c>
      <c r="AB1740" s="7">
        <f t="shared" si="2209"/>
        <v>2023</v>
      </c>
      <c r="AC1740" s="7">
        <f t="shared" si="2210"/>
        <v>2027</v>
      </c>
      <c r="AD1740" s="10" t="e">
        <f t="shared" ref="AD1740:AD1803" ca="1" si="2228">IF(#REF!="Non",(DAYS360(N1740,Q1740)/360),(DAYS360(N1740,TODAY())/360))</f>
        <v>#REF!</v>
      </c>
      <c r="AE1740" s="10" t="e">
        <f t="shared" ca="1" si="2212"/>
        <v>#REF!</v>
      </c>
      <c r="AF1740" s="8">
        <v>30594</v>
      </c>
      <c r="AG1740" s="11">
        <f t="shared" ca="1" si="2213"/>
        <v>41.446575342465756</v>
      </c>
      <c r="AH1740" s="10" t="str">
        <f t="shared" ca="1" si="2214"/>
        <v>&gt;35&lt; 45</v>
      </c>
      <c r="AI1740" s="12">
        <v>16485922</v>
      </c>
      <c r="AJ1740" s="40" t="s">
        <v>213</v>
      </c>
      <c r="AK1740" s="12" t="s">
        <v>6755</v>
      </c>
      <c r="AL1740" s="8">
        <v>43398</v>
      </c>
      <c r="AM1740" s="7" t="s">
        <v>6153</v>
      </c>
      <c r="AN1740" s="7" t="s">
        <v>76</v>
      </c>
      <c r="AO1740">
        <v>2</v>
      </c>
      <c r="AQ1740">
        <v>17</v>
      </c>
      <c r="AR1740" s="14">
        <v>2</v>
      </c>
      <c r="AS1740" s="15">
        <f t="shared" si="2215"/>
        <v>45959.5</v>
      </c>
      <c r="AT1740" s="14" t="s">
        <v>77</v>
      </c>
      <c r="AU1740" s="12">
        <v>6000</v>
      </c>
      <c r="AV1740" s="17" t="s">
        <v>92</v>
      </c>
      <c r="AW1740" s="18" t="s">
        <v>1209</v>
      </c>
      <c r="AX1740" s="19">
        <v>80012785960</v>
      </c>
      <c r="AY1740" s="17">
        <v>58</v>
      </c>
      <c r="AZ1740" s="14" t="s">
        <v>152</v>
      </c>
      <c r="BA1740" s="20" t="str">
        <f t="shared" si="2216"/>
        <v>04032118001278596058</v>
      </c>
      <c r="BB1740" s="31">
        <f t="shared" si="2217"/>
        <v>20</v>
      </c>
      <c r="BC1740" s="22" t="s">
        <v>6756</v>
      </c>
      <c r="BD1740" s="23" t="s">
        <v>482</v>
      </c>
      <c r="BF1740" s="8"/>
      <c r="BG1740" s="32">
        <v>58048914</v>
      </c>
      <c r="BH1740" s="32"/>
      <c r="BI1740" s="32"/>
      <c r="BK1740" s="14" t="str">
        <f t="shared" si="2220"/>
        <v>CADRE</v>
      </c>
      <c r="BL1740" s="14"/>
      <c r="BM1740" s="25"/>
      <c r="BN1740" s="26"/>
      <c r="BO1740" s="27"/>
      <c r="BP1740" s="26"/>
      <c r="BQ1740" s="28"/>
    </row>
    <row r="1741" spans="1:69" x14ac:dyDescent="0.25">
      <c r="A1741" t="str">
        <f>VLOOKUP(B1741,[2]RH!$B:$BV,72,0)</f>
        <v>si</v>
      </c>
      <c r="B1741" s="6">
        <v>1743</v>
      </c>
      <c r="C1741" s="7" t="s">
        <v>168</v>
      </c>
      <c r="D1741" s="7" t="s">
        <v>6757</v>
      </c>
      <c r="E1741" s="7" t="s">
        <v>67</v>
      </c>
      <c r="F1741" s="7" t="s">
        <v>118</v>
      </c>
      <c r="G1741" s="7" t="s">
        <v>220</v>
      </c>
      <c r="H1741" s="80" t="s">
        <v>225</v>
      </c>
      <c r="I1741" s="7" t="s">
        <v>589</v>
      </c>
      <c r="J1741" s="7" t="s">
        <v>190</v>
      </c>
      <c r="K1741" s="7" t="s">
        <v>146</v>
      </c>
      <c r="L1741" s="7" t="s">
        <v>90</v>
      </c>
      <c r="M1741" s="7" t="str">
        <f t="shared" si="2197"/>
        <v>Couturière</v>
      </c>
      <c r="N1741" s="8">
        <v>45223</v>
      </c>
      <c r="P1741" s="7">
        <f t="shared" ca="1" si="2175"/>
        <v>25</v>
      </c>
      <c r="Q1741" s="8"/>
      <c r="R1741" s="7"/>
      <c r="S1741" s="7"/>
      <c r="T1741" s="9" t="s">
        <v>156</v>
      </c>
      <c r="U1741" s="7" t="str">
        <f t="shared" si="2207"/>
        <v>Contractuel</v>
      </c>
      <c r="V1741" s="8">
        <v>45689</v>
      </c>
      <c r="W1741" s="8">
        <f>VLOOKUP(B1741,[1]BASE!$A:$Q,17,0)</f>
        <v>45747</v>
      </c>
      <c r="X1741" s="8"/>
      <c r="Y1741" s="8"/>
      <c r="Z1741" s="8">
        <v>45223</v>
      </c>
      <c r="AA1741" s="7">
        <f t="shared" si="2208"/>
        <v>10</v>
      </c>
      <c r="AB1741" s="7">
        <f t="shared" si="2209"/>
        <v>2023</v>
      </c>
      <c r="AC1741" s="7">
        <f t="shared" si="2210"/>
        <v>2027</v>
      </c>
      <c r="AD1741" s="10" t="e">
        <f t="shared" ref="AD1741:AD1804" ca="1" si="2229">IF(#REF!="Non",(DAYS360(N1741,Q1741)/360),(DAYS360(N1741,TODAY())/360))</f>
        <v>#REF!</v>
      </c>
      <c r="AE1741" s="10" t="e">
        <f t="shared" ca="1" si="2212"/>
        <v>#REF!</v>
      </c>
      <c r="AF1741" s="8">
        <v>26460</v>
      </c>
      <c r="AG1741" s="11">
        <f t="shared" ca="1" si="2213"/>
        <v>52.772602739726025</v>
      </c>
      <c r="AH1741" s="10" t="str">
        <f t="shared" ca="1" si="2214"/>
        <v>&gt;45&lt; 55</v>
      </c>
      <c r="AI1741" s="12">
        <v>12190693</v>
      </c>
      <c r="AJ1741" s="13" t="s">
        <v>150</v>
      </c>
      <c r="AK1741" s="12" t="s">
        <v>6758</v>
      </c>
      <c r="AL1741" s="8">
        <v>37280</v>
      </c>
      <c r="AM1741" s="7" t="s">
        <v>108</v>
      </c>
      <c r="AN1741" s="7" t="s">
        <v>76</v>
      </c>
      <c r="AO1741">
        <v>2</v>
      </c>
      <c r="AQ1741">
        <v>3</v>
      </c>
      <c r="AR1741" s="14">
        <v>2</v>
      </c>
      <c r="AS1741" s="15">
        <f t="shared" si="2215"/>
        <v>45953.5</v>
      </c>
      <c r="AT1741" s="14" t="s">
        <v>163</v>
      </c>
      <c r="AU1741" s="12">
        <v>3.5</v>
      </c>
      <c r="AV1741" s="17" t="s">
        <v>73</v>
      </c>
      <c r="AW1741" s="18" t="s">
        <v>1445</v>
      </c>
      <c r="AX1741" s="19">
        <v>61130203932</v>
      </c>
      <c r="AY1741" s="17">
        <v>48</v>
      </c>
      <c r="AZ1741" s="14" t="s">
        <v>5112</v>
      </c>
      <c r="BA1741" s="20" t="str">
        <f t="shared" si="2216"/>
        <v>01038076113020393248</v>
      </c>
      <c r="BB1741" s="31">
        <f t="shared" si="2217"/>
        <v>20</v>
      </c>
      <c r="BC1741" s="22" t="s">
        <v>6759</v>
      </c>
      <c r="BD1741" s="23" t="s">
        <v>115</v>
      </c>
      <c r="BF1741" s="8"/>
      <c r="BG1741" s="32">
        <v>51070920</v>
      </c>
      <c r="BH1741" s="32">
        <v>22055645</v>
      </c>
      <c r="BI1741" s="32"/>
      <c r="BJ1741" t="s">
        <v>5061</v>
      </c>
      <c r="BK1741" s="14" t="str">
        <f t="shared" si="2220"/>
        <v>A-P6 AV</v>
      </c>
      <c r="BL1741" s="14" t="s">
        <v>595</v>
      </c>
      <c r="BM1741" s="25"/>
      <c r="BN1741" s="26"/>
      <c r="BO1741" s="27"/>
      <c r="BP1741" s="26"/>
      <c r="BQ1741" s="28"/>
    </row>
    <row r="1742" spans="1:69" x14ac:dyDescent="0.25">
      <c r="A1742" t="str">
        <f>VLOOKUP(B1742,[2]RH!$B:$BV,72,0)</f>
        <v>si</v>
      </c>
      <c r="B1742" s="6">
        <v>1744</v>
      </c>
      <c r="C1742" s="7" t="s">
        <v>100</v>
      </c>
      <c r="D1742" s="7" t="s">
        <v>6760</v>
      </c>
      <c r="E1742" s="7" t="s">
        <v>67</v>
      </c>
      <c r="F1742" s="7" t="s">
        <v>118</v>
      </c>
      <c r="G1742" s="7" t="s">
        <v>220</v>
      </c>
      <c r="H1742" s="80" t="s">
        <v>225</v>
      </c>
      <c r="I1742" s="7" t="s">
        <v>589</v>
      </c>
      <c r="J1742" s="7" t="s">
        <v>190</v>
      </c>
      <c r="K1742" s="7" t="s">
        <v>146</v>
      </c>
      <c r="L1742" s="7" t="s">
        <v>90</v>
      </c>
      <c r="M1742" s="7" t="str">
        <f t="shared" si="2197"/>
        <v>Couturière</v>
      </c>
      <c r="N1742" s="8">
        <v>45224</v>
      </c>
      <c r="P1742" s="7">
        <f t="shared" ca="1" si="2175"/>
        <v>25</v>
      </c>
      <c r="Q1742" s="8"/>
      <c r="R1742" s="7"/>
      <c r="S1742" s="7"/>
      <c r="T1742" s="9" t="s">
        <v>156</v>
      </c>
      <c r="U1742" s="7" t="str">
        <f t="shared" si="2207"/>
        <v>Contractuel</v>
      </c>
      <c r="V1742" s="8">
        <v>45689</v>
      </c>
      <c r="W1742" s="8">
        <f>VLOOKUP(B1742,[1]BASE!$A:$Q,17,0)</f>
        <v>45747</v>
      </c>
      <c r="X1742" s="8"/>
      <c r="Y1742" s="8"/>
      <c r="Z1742" s="8">
        <v>45224</v>
      </c>
      <c r="AA1742" s="7">
        <f t="shared" si="2208"/>
        <v>10</v>
      </c>
      <c r="AB1742" s="7">
        <f t="shared" si="2209"/>
        <v>2023</v>
      </c>
      <c r="AC1742" s="7">
        <f t="shared" si="2210"/>
        <v>2027</v>
      </c>
      <c r="AD1742" s="10" t="e">
        <f t="shared" ref="AD1742:AD1805" ca="1" si="2230">IF(#REF!="Non",(DAYS360(N1742,Q1742)/360),(DAYS360(N1742,TODAY())/360))</f>
        <v>#REF!</v>
      </c>
      <c r="AE1742" s="10" t="e">
        <f t="shared" ca="1" si="2212"/>
        <v>#REF!</v>
      </c>
      <c r="AF1742" s="8">
        <v>31688</v>
      </c>
      <c r="AG1742" s="11">
        <f t="shared" ca="1" si="2213"/>
        <v>38.449315068493149</v>
      </c>
      <c r="AH1742" s="10" t="str">
        <f t="shared" ca="1" si="2214"/>
        <v>&gt;35&lt; 45</v>
      </c>
      <c r="AI1742" s="12">
        <v>12668707</v>
      </c>
      <c r="AJ1742" s="13" t="s">
        <v>120</v>
      </c>
      <c r="AK1742" s="12" t="s">
        <v>6761</v>
      </c>
      <c r="AL1742" s="8">
        <v>44911</v>
      </c>
      <c r="AM1742" s="7" t="s">
        <v>108</v>
      </c>
      <c r="AN1742" s="7" t="s">
        <v>109</v>
      </c>
      <c r="AQ1742">
        <v>3</v>
      </c>
      <c r="AR1742" s="14">
        <v>2</v>
      </c>
      <c r="AS1742" s="15">
        <f t="shared" si="2215"/>
        <v>45954.5</v>
      </c>
      <c r="AT1742" s="14" t="s">
        <v>163</v>
      </c>
      <c r="AU1742" s="12">
        <v>3.5</v>
      </c>
      <c r="AV1742" s="17">
        <v>14</v>
      </c>
      <c r="AW1742" s="18" t="s">
        <v>457</v>
      </c>
      <c r="AX1742" s="19" t="s">
        <v>6762</v>
      </c>
      <c r="AY1742" s="17">
        <v>25</v>
      </c>
      <c r="AZ1742" s="14" t="s">
        <v>185</v>
      </c>
      <c r="BA1742" s="20" t="str">
        <f t="shared" si="2216"/>
        <v>14000000100746278725</v>
      </c>
      <c r="BB1742" s="31">
        <f t="shared" si="2217"/>
        <v>20</v>
      </c>
      <c r="BC1742" s="22" t="s">
        <v>5614</v>
      </c>
      <c r="BD1742" s="23" t="s">
        <v>341</v>
      </c>
      <c r="BF1742" s="8">
        <v>45272</v>
      </c>
      <c r="BG1742" s="32">
        <v>29512696</v>
      </c>
      <c r="BH1742" s="32"/>
      <c r="BI1742" s="32"/>
      <c r="BJ1742" t="s">
        <v>568</v>
      </c>
      <c r="BK1742" s="14" t="str">
        <f t="shared" si="2220"/>
        <v>A-P6 AV</v>
      </c>
      <c r="BL1742" s="14" t="s">
        <v>595</v>
      </c>
      <c r="BM1742" s="25"/>
      <c r="BN1742" s="26"/>
      <c r="BO1742" s="27"/>
      <c r="BP1742" s="26"/>
      <c r="BQ1742" s="28"/>
    </row>
    <row r="1743" spans="1:69" x14ac:dyDescent="0.25">
      <c r="A1743" t="str">
        <f>VLOOKUP(B1743,[2]RH!$B:$BV,72,0)</f>
        <v>Non-Actif</v>
      </c>
      <c r="B1743" s="6">
        <v>1745</v>
      </c>
      <c r="C1743" s="7" t="s">
        <v>168</v>
      </c>
      <c r="D1743" s="7" t="s">
        <v>6763</v>
      </c>
      <c r="E1743" s="7" t="s">
        <v>67</v>
      </c>
      <c r="F1743" s="7" t="s">
        <v>118</v>
      </c>
      <c r="G1743" s="7" t="s">
        <v>220</v>
      </c>
      <c r="H1743" s="7" t="s">
        <v>562</v>
      </c>
      <c r="I1743" s="7" t="s">
        <v>6497</v>
      </c>
      <c r="J1743" s="7" t="s">
        <v>190</v>
      </c>
      <c r="K1743" s="7" t="s">
        <v>146</v>
      </c>
      <c r="L1743" s="7" t="s">
        <v>90</v>
      </c>
      <c r="M1743" s="7" t="str">
        <f t="shared" si="2197"/>
        <v>Couturière</v>
      </c>
      <c r="N1743" s="8">
        <v>45224</v>
      </c>
      <c r="P1743" s="7">
        <f t="shared" ca="1" si="2175"/>
        <v>-400</v>
      </c>
      <c r="Q1743" s="8">
        <v>45302</v>
      </c>
      <c r="R1743" s="7" t="s">
        <v>5589</v>
      </c>
      <c r="S1743" s="7"/>
      <c r="T1743" s="9" t="s">
        <v>156</v>
      </c>
      <c r="U1743" s="7" t="str">
        <f t="shared" si="2207"/>
        <v>Contractuel</v>
      </c>
      <c r="V1743" s="8">
        <v>45292</v>
      </c>
      <c r="W1743" s="8">
        <v>45322</v>
      </c>
      <c r="X1743" s="8"/>
      <c r="Y1743" s="8"/>
      <c r="Z1743" s="8">
        <v>45224</v>
      </c>
      <c r="AA1743" s="7">
        <f t="shared" si="2208"/>
        <v>10</v>
      </c>
      <c r="AB1743" s="7">
        <f t="shared" si="2209"/>
        <v>2023</v>
      </c>
      <c r="AC1743" s="7">
        <f t="shared" si="2210"/>
        <v>2027</v>
      </c>
      <c r="AD1743" s="10" t="e">
        <f t="shared" ref="AD1743:AD1806" ca="1" si="2231">IF(#REF!="Non",(DAYS360(N1743,Q1743)/360),(DAYS360(N1743,TODAY())/360))</f>
        <v>#REF!</v>
      </c>
      <c r="AE1743" s="10" t="e">
        <f t="shared" ca="1" si="2212"/>
        <v>#REF!</v>
      </c>
      <c r="AF1743" s="8">
        <v>31348</v>
      </c>
      <c r="AG1743" s="11">
        <f t="shared" ca="1" si="2213"/>
        <v>39.38082191780822</v>
      </c>
      <c r="AH1743" s="10" t="str">
        <f t="shared" ca="1" si="2214"/>
        <v>&gt;35&lt; 45</v>
      </c>
      <c r="AI1743" s="12">
        <v>17283593</v>
      </c>
      <c r="AJ1743" s="13" t="s">
        <v>120</v>
      </c>
      <c r="AK1743" s="12" t="s">
        <v>6764</v>
      </c>
      <c r="AL1743" s="8">
        <v>37558</v>
      </c>
      <c r="AM1743" s="7" t="s">
        <v>108</v>
      </c>
      <c r="AN1743" s="7" t="s">
        <v>76</v>
      </c>
      <c r="AO1743">
        <v>2</v>
      </c>
      <c r="AQ1743" s="14">
        <v>3</v>
      </c>
      <c r="AR1743" s="14">
        <v>1</v>
      </c>
      <c r="AS1743" s="15">
        <f t="shared" si="2215"/>
        <v>45589.25</v>
      </c>
      <c r="AT1743" s="14" t="s">
        <v>163</v>
      </c>
      <c r="AU1743" s="12">
        <v>3.5</v>
      </c>
      <c r="AV1743" s="17">
        <v>12</v>
      </c>
      <c r="AW1743" s="18">
        <v>11500</v>
      </c>
      <c r="AX1743" s="19" t="s">
        <v>6765</v>
      </c>
      <c r="AY1743" s="17">
        <v>87</v>
      </c>
      <c r="AZ1743" s="14" t="s">
        <v>195</v>
      </c>
      <c r="BA1743" s="20" t="str">
        <f t="shared" si="2216"/>
        <v>12115000013313223387</v>
      </c>
      <c r="BB1743" s="31">
        <f t="shared" si="2217"/>
        <v>20</v>
      </c>
      <c r="BC1743" s="22" t="s">
        <v>6766</v>
      </c>
      <c r="BD1743" s="23" t="s">
        <v>115</v>
      </c>
      <c r="BF1743" s="8"/>
      <c r="BG1743" s="32">
        <v>53393125</v>
      </c>
      <c r="BH1743" s="32"/>
      <c r="BI1743" s="32"/>
      <c r="BK1743" s="14" t="str">
        <f t="shared" si="2220"/>
        <v>A-P6 AR</v>
      </c>
      <c r="BL1743" s="14" t="s">
        <v>595</v>
      </c>
      <c r="BM1743" s="25"/>
      <c r="BN1743" s="26"/>
      <c r="BO1743" s="27"/>
      <c r="BP1743" s="26"/>
      <c r="BQ1743" s="28"/>
    </row>
    <row r="1744" spans="1:69" x14ac:dyDescent="0.25">
      <c r="A1744" t="str">
        <f>VLOOKUP(B1744,[2]RH!$B:$BV,72,0)</f>
        <v>Non-Actif</v>
      </c>
      <c r="B1744" s="6">
        <v>1746</v>
      </c>
      <c r="C1744" s="7" t="s">
        <v>65</v>
      </c>
      <c r="D1744" s="7" t="s">
        <v>2899</v>
      </c>
      <c r="E1744" s="7" t="s">
        <v>67</v>
      </c>
      <c r="F1744" s="7" t="s">
        <v>158</v>
      </c>
      <c r="G1744" s="7" t="s">
        <v>6383</v>
      </c>
      <c r="H1744" s="80" t="s">
        <v>158</v>
      </c>
      <c r="I1744" s="7" t="s">
        <v>542</v>
      </c>
      <c r="J1744" s="7"/>
      <c r="K1744" s="7" t="s">
        <v>146</v>
      </c>
      <c r="L1744" s="7" t="s">
        <v>90</v>
      </c>
      <c r="M1744" s="7" t="str">
        <f t="shared" si="2197"/>
        <v>COUPEUR</v>
      </c>
      <c r="N1744" s="8">
        <v>45231</v>
      </c>
      <c r="O1744" s="110"/>
      <c r="P1744" s="7">
        <f t="shared" ca="1" si="2175"/>
        <v>-400</v>
      </c>
      <c r="Q1744" s="8">
        <v>45292</v>
      </c>
      <c r="R1744" s="7" t="s">
        <v>5589</v>
      </c>
      <c r="S1744" s="7"/>
      <c r="T1744" s="9" t="s">
        <v>156</v>
      </c>
      <c r="U1744" s="7" t="str">
        <f t="shared" si="2207"/>
        <v>Contractuel</v>
      </c>
      <c r="V1744" s="8">
        <v>45261</v>
      </c>
      <c r="W1744" s="8">
        <v>45322</v>
      </c>
      <c r="X1744" s="8"/>
      <c r="Y1744" s="8"/>
      <c r="Z1744" s="8">
        <v>45231</v>
      </c>
      <c r="AA1744" s="7">
        <f t="shared" si="2208"/>
        <v>11</v>
      </c>
      <c r="AB1744" s="7">
        <f t="shared" si="2209"/>
        <v>2023</v>
      </c>
      <c r="AC1744" s="7">
        <f t="shared" si="2210"/>
        <v>2027</v>
      </c>
      <c r="AD1744" s="10" t="e">
        <f t="shared" ref="AD1744:AD1807" ca="1" si="2232">IF(#REF!="Non",(DAYS360(N1744,Q1744)/360),(DAYS360(N1744,TODAY())/360))</f>
        <v>#REF!</v>
      </c>
      <c r="AE1744" s="10" t="e">
        <f t="shared" ca="1" si="2212"/>
        <v>#REF!</v>
      </c>
      <c r="AF1744" s="8">
        <v>29666</v>
      </c>
      <c r="AG1744" s="11">
        <f t="shared" ca="1" si="2213"/>
        <v>43.989041095890414</v>
      </c>
      <c r="AH1744" s="10" t="str">
        <f t="shared" ca="1" si="2214"/>
        <v>&gt;35&lt; 45</v>
      </c>
      <c r="AI1744" s="12">
        <v>12911868</v>
      </c>
      <c r="AJ1744" s="13" t="s">
        <v>106</v>
      </c>
      <c r="AK1744" s="12" t="s">
        <v>2900</v>
      </c>
      <c r="AL1744" s="8">
        <v>38693</v>
      </c>
      <c r="AM1744" s="7" t="s">
        <v>6153</v>
      </c>
      <c r="AN1744" s="7" t="s">
        <v>76</v>
      </c>
      <c r="AO1744">
        <v>2</v>
      </c>
      <c r="AQ1744" s="14">
        <v>3</v>
      </c>
      <c r="AR1744" s="14">
        <v>1</v>
      </c>
      <c r="AS1744" s="15">
        <f t="shared" si="2215"/>
        <v>45596.25</v>
      </c>
      <c r="AT1744" s="14" t="s">
        <v>163</v>
      </c>
      <c r="AU1744" s="12">
        <v>3.5</v>
      </c>
      <c r="AV1744" s="17" t="s">
        <v>272</v>
      </c>
      <c r="AW1744" s="18" t="s">
        <v>907</v>
      </c>
      <c r="AX1744" s="19" t="s">
        <v>2901</v>
      </c>
      <c r="AY1744" s="17">
        <v>34</v>
      </c>
      <c r="AZ1744" s="14" t="s">
        <v>276</v>
      </c>
      <c r="BA1744" s="20" t="str">
        <f t="shared" si="2216"/>
        <v>25024000000064733234</v>
      </c>
      <c r="BB1744" s="31">
        <f t="shared" si="2217"/>
        <v>20</v>
      </c>
      <c r="BC1744" s="22" t="s">
        <v>6767</v>
      </c>
      <c r="BD1744" s="23" t="s">
        <v>115</v>
      </c>
      <c r="BF1744" s="8"/>
      <c r="BG1744" s="32">
        <v>50100383</v>
      </c>
      <c r="BH1744" s="32"/>
      <c r="BI1744" s="32"/>
      <c r="BK1744" s="14" t="str">
        <f t="shared" si="2220"/>
        <v>-COUPE</v>
      </c>
      <c r="BL1744" s="14" t="s">
        <v>595</v>
      </c>
      <c r="BM1744" s="25"/>
      <c r="BN1744" s="26"/>
      <c r="BO1744" s="27"/>
      <c r="BP1744" s="26"/>
      <c r="BQ1744" s="28"/>
    </row>
    <row r="1745" spans="1:69" x14ac:dyDescent="0.25">
      <c r="A1745" t="str">
        <f>VLOOKUP(B1745,[2]RH!$B:$BV,72,0)</f>
        <v>Non-Actif</v>
      </c>
      <c r="B1745" s="6">
        <v>1747</v>
      </c>
      <c r="C1745" s="7" t="s">
        <v>100</v>
      </c>
      <c r="D1745" s="7" t="s">
        <v>6768</v>
      </c>
      <c r="E1745" s="7" t="s">
        <v>67</v>
      </c>
      <c r="F1745" s="7" t="s">
        <v>118</v>
      </c>
      <c r="G1745" s="7" t="s">
        <v>220</v>
      </c>
      <c r="H1745" s="80" t="s">
        <v>225</v>
      </c>
      <c r="I1745" s="7" t="s">
        <v>589</v>
      </c>
      <c r="J1745" s="7" t="s">
        <v>190</v>
      </c>
      <c r="K1745" s="7" t="s">
        <v>146</v>
      </c>
      <c r="L1745" s="7" t="s">
        <v>90</v>
      </c>
      <c r="M1745" s="7" t="str">
        <f t="shared" si="2197"/>
        <v>Couturière</v>
      </c>
      <c r="N1745" s="8">
        <v>45240</v>
      </c>
      <c r="P1745" s="7">
        <f t="shared" ca="1" si="2175"/>
        <v>-34</v>
      </c>
      <c r="Q1745" s="8">
        <v>45667</v>
      </c>
      <c r="R1745" s="7" t="s">
        <v>147</v>
      </c>
      <c r="S1745" s="7"/>
      <c r="T1745" s="9" t="s">
        <v>156</v>
      </c>
      <c r="U1745" s="7" t="str">
        <f t="shared" si="2207"/>
        <v>Contractuel</v>
      </c>
      <c r="V1745" s="8">
        <v>45627</v>
      </c>
      <c r="W1745" s="8">
        <v>45688</v>
      </c>
      <c r="X1745" s="8"/>
      <c r="Y1745" s="8"/>
      <c r="Z1745" s="8">
        <v>45240</v>
      </c>
      <c r="AA1745" s="7">
        <f t="shared" si="2208"/>
        <v>11</v>
      </c>
      <c r="AB1745" s="7">
        <f t="shared" si="2209"/>
        <v>2023</v>
      </c>
      <c r="AC1745" s="7">
        <f t="shared" si="2210"/>
        <v>2027</v>
      </c>
      <c r="AD1745" s="10" t="e">
        <f t="shared" ref="AD1745:AD1808" ca="1" si="2233">IF(#REF!="Non",(DAYS360(N1745,Q1745)/360),(DAYS360(N1745,TODAY())/360))</f>
        <v>#REF!</v>
      </c>
      <c r="AE1745" s="10" t="e">
        <f t="shared" ca="1" si="2212"/>
        <v>#REF!</v>
      </c>
      <c r="AF1745" s="8">
        <v>36951</v>
      </c>
      <c r="AG1745" s="11">
        <f t="shared" ca="1" si="2213"/>
        <v>24.030136986301368</v>
      </c>
      <c r="AH1745" s="10" t="str">
        <f t="shared" ca="1" si="2214"/>
        <v>&lt; 25</v>
      </c>
      <c r="AI1745" s="12">
        <v>17252923</v>
      </c>
      <c r="AJ1745" s="13" t="s">
        <v>192</v>
      </c>
      <c r="AK1745" s="12" t="s">
        <v>6769</v>
      </c>
      <c r="AL1745" s="8">
        <v>44827</v>
      </c>
      <c r="AM1745" s="7" t="s">
        <v>108</v>
      </c>
      <c r="AN1745" s="7" t="s">
        <v>109</v>
      </c>
      <c r="AQ1745">
        <v>3</v>
      </c>
      <c r="AR1745" s="44">
        <v>2</v>
      </c>
      <c r="AS1745" s="15">
        <f t="shared" si="2215"/>
        <v>45970.5</v>
      </c>
      <c r="AT1745" s="14" t="s">
        <v>163</v>
      </c>
      <c r="AU1745" s="12">
        <v>3.5</v>
      </c>
      <c r="AV1745" s="17">
        <v>17</v>
      </c>
      <c r="AW1745" s="18" t="s">
        <v>201</v>
      </c>
      <c r="AX1745" s="19" t="s">
        <v>6770</v>
      </c>
      <c r="AY1745" s="17">
        <v>89</v>
      </c>
      <c r="AZ1745" s="14" t="s">
        <v>203</v>
      </c>
      <c r="BA1745" s="20" t="str">
        <f t="shared" si="2216"/>
        <v>17001000000283689589</v>
      </c>
      <c r="BB1745" s="31">
        <f t="shared" si="2217"/>
        <v>20</v>
      </c>
      <c r="BC1745" s="22" t="s">
        <v>6771</v>
      </c>
      <c r="BD1745" s="23" t="s">
        <v>85</v>
      </c>
      <c r="BF1745" s="8"/>
      <c r="BG1745" s="32">
        <v>51887472</v>
      </c>
      <c r="BH1745" s="32">
        <v>97550771</v>
      </c>
      <c r="BI1745" s="32"/>
      <c r="BJ1745" t="s">
        <v>250</v>
      </c>
      <c r="BK1745" s="14" t="str">
        <f t="shared" si="2220"/>
        <v>A-P6 AV</v>
      </c>
      <c r="BL1745" s="14" t="s">
        <v>241</v>
      </c>
      <c r="BM1745" s="25"/>
      <c r="BN1745" s="26"/>
      <c r="BO1745" s="27"/>
      <c r="BP1745" s="26"/>
      <c r="BQ1745" s="28"/>
    </row>
    <row r="1746" spans="1:69" x14ac:dyDescent="0.25">
      <c r="A1746" t="str">
        <f>VLOOKUP(B1746,[2]RH!$B:$BV,72,0)</f>
        <v>Non-Actif</v>
      </c>
      <c r="B1746" s="6">
        <v>1748</v>
      </c>
      <c r="C1746" s="7" t="s">
        <v>168</v>
      </c>
      <c r="D1746" s="7" t="s">
        <v>6772</v>
      </c>
      <c r="E1746" s="7" t="s">
        <v>67</v>
      </c>
      <c r="F1746" s="7" t="s">
        <v>118</v>
      </c>
      <c r="G1746" s="7" t="s">
        <v>220</v>
      </c>
      <c r="H1746" s="80" t="s">
        <v>225</v>
      </c>
      <c r="I1746" s="7" t="s">
        <v>589</v>
      </c>
      <c r="J1746" s="7" t="s">
        <v>190</v>
      </c>
      <c r="K1746" s="7" t="s">
        <v>146</v>
      </c>
      <c r="L1746" s="7" t="s">
        <v>90</v>
      </c>
      <c r="M1746" s="7" t="str">
        <f t="shared" si="2197"/>
        <v>Couturière</v>
      </c>
      <c r="N1746" s="8">
        <v>45240</v>
      </c>
      <c r="P1746" s="7">
        <f t="shared" ca="1" si="2175"/>
        <v>-310</v>
      </c>
      <c r="Q1746" s="8">
        <v>45404</v>
      </c>
      <c r="R1746" s="7" t="s">
        <v>6773</v>
      </c>
      <c r="S1746" s="7"/>
      <c r="T1746" s="9" t="s">
        <v>156</v>
      </c>
      <c r="U1746" s="7" t="str">
        <f t="shared" si="2207"/>
        <v>Contractuel</v>
      </c>
      <c r="V1746" s="8">
        <v>45352</v>
      </c>
      <c r="W1746" s="8">
        <v>45412</v>
      </c>
      <c r="X1746" s="8"/>
      <c r="Y1746" s="8"/>
      <c r="Z1746" s="8">
        <v>45240</v>
      </c>
      <c r="AA1746" s="7">
        <f t="shared" si="2208"/>
        <v>11</v>
      </c>
      <c r="AB1746" s="7">
        <f t="shared" si="2209"/>
        <v>2023</v>
      </c>
      <c r="AC1746" s="7">
        <f t="shared" si="2210"/>
        <v>2027</v>
      </c>
      <c r="AD1746" s="10" t="e">
        <f t="shared" ref="AD1746:AD1809" ca="1" si="2234">IF(#REF!="Non",(DAYS360(N1746,Q1746)/360),(DAYS360(N1746,TODAY())/360))</f>
        <v>#REF!</v>
      </c>
      <c r="AE1746" s="10" t="e">
        <f t="shared" ca="1" si="2212"/>
        <v>#REF!</v>
      </c>
      <c r="AF1746" s="8">
        <v>31435</v>
      </c>
      <c r="AG1746" s="11">
        <f t="shared" ca="1" si="2213"/>
        <v>39.142465753424659</v>
      </c>
      <c r="AH1746" s="10" t="str">
        <f t="shared" ca="1" si="2214"/>
        <v>&gt;35&lt; 45</v>
      </c>
      <c r="AI1746" s="12">
        <v>16075030</v>
      </c>
      <c r="AJ1746" s="13" t="s">
        <v>79</v>
      </c>
      <c r="AK1746" s="12" t="s">
        <v>6774</v>
      </c>
      <c r="AL1746" s="8">
        <v>43364</v>
      </c>
      <c r="AM1746" s="7" t="s">
        <v>108</v>
      </c>
      <c r="AN1746" s="7" t="s">
        <v>76</v>
      </c>
      <c r="AO1746">
        <v>3</v>
      </c>
      <c r="AQ1746" s="14">
        <v>3</v>
      </c>
      <c r="AR1746" s="14">
        <v>1</v>
      </c>
      <c r="AS1746" s="15">
        <f t="shared" si="2215"/>
        <v>45605.25</v>
      </c>
      <c r="AT1746" s="14" t="s">
        <v>163</v>
      </c>
      <c r="AU1746" s="12">
        <v>3.5</v>
      </c>
      <c r="AV1746" s="17">
        <v>17</v>
      </c>
      <c r="AW1746" s="18">
        <v>53594</v>
      </c>
      <c r="AX1746" s="19" t="s">
        <v>6775</v>
      </c>
      <c r="AY1746" s="17" t="s">
        <v>92</v>
      </c>
      <c r="AZ1746" s="14" t="s">
        <v>203</v>
      </c>
      <c r="BA1746" s="20" t="str">
        <f t="shared" si="2216"/>
        <v>17535940173398168804</v>
      </c>
      <c r="BB1746" s="31">
        <f t="shared" si="2217"/>
        <v>20</v>
      </c>
      <c r="BC1746" s="22" t="s">
        <v>5614</v>
      </c>
      <c r="BD1746" s="23" t="s">
        <v>341</v>
      </c>
      <c r="BF1746" s="8"/>
      <c r="BG1746" s="32">
        <v>29250311</v>
      </c>
      <c r="BH1746" s="32"/>
      <c r="BI1746" s="32"/>
      <c r="BJ1746" t="s">
        <v>568</v>
      </c>
      <c r="BK1746" s="14" t="s">
        <v>6776</v>
      </c>
      <c r="BL1746" s="14" t="s">
        <v>595</v>
      </c>
      <c r="BM1746" s="25"/>
      <c r="BN1746" s="26"/>
      <c r="BO1746" s="27"/>
      <c r="BP1746" s="26"/>
      <c r="BQ1746" s="28"/>
    </row>
    <row r="1747" spans="1:69" x14ac:dyDescent="0.25">
      <c r="A1747" t="str">
        <f>VLOOKUP(B1747,[2]RH!$B:$BV,72,0)</f>
        <v>Non-Actif</v>
      </c>
      <c r="B1747" s="6">
        <v>1749</v>
      </c>
      <c r="C1747" s="7" t="s">
        <v>100</v>
      </c>
      <c r="D1747" s="7" t="s">
        <v>6777</v>
      </c>
      <c r="E1747" s="7" t="s">
        <v>67</v>
      </c>
      <c r="F1747" s="7" t="s">
        <v>118</v>
      </c>
      <c r="G1747" s="7" t="s">
        <v>220</v>
      </c>
      <c r="H1747" s="80" t="s">
        <v>225</v>
      </c>
      <c r="I1747" s="7" t="s">
        <v>589</v>
      </c>
      <c r="J1747" s="7" t="s">
        <v>190</v>
      </c>
      <c r="K1747" s="7" t="s">
        <v>146</v>
      </c>
      <c r="L1747" s="7" t="s">
        <v>90</v>
      </c>
      <c r="M1747" s="7" t="str">
        <f t="shared" si="2197"/>
        <v>Couturière</v>
      </c>
      <c r="N1747" s="8">
        <v>45240</v>
      </c>
      <c r="P1747" s="7">
        <f t="shared" ca="1" si="2175"/>
        <v>-249</v>
      </c>
      <c r="Q1747" s="8">
        <v>45446</v>
      </c>
      <c r="R1747" s="7" t="s">
        <v>6336</v>
      </c>
      <c r="S1747" s="7"/>
      <c r="T1747" s="9" t="s">
        <v>156</v>
      </c>
      <c r="U1747" s="7" t="str">
        <f t="shared" si="2207"/>
        <v>Contractuel</v>
      </c>
      <c r="V1747" s="8">
        <v>45413</v>
      </c>
      <c r="W1747" s="8">
        <v>45473</v>
      </c>
      <c r="X1747" s="8"/>
      <c r="Y1747" s="8"/>
      <c r="Z1747" s="8">
        <v>45240</v>
      </c>
      <c r="AA1747" s="7">
        <f t="shared" si="2208"/>
        <v>11</v>
      </c>
      <c r="AB1747" s="7">
        <f t="shared" si="2209"/>
        <v>2023</v>
      </c>
      <c r="AC1747" s="7">
        <f t="shared" si="2210"/>
        <v>2027</v>
      </c>
      <c r="AD1747" s="10" t="e">
        <f t="shared" ref="AD1747:AD1810" ca="1" si="2235">IF(#REF!="Non",(DAYS360(N1747,Q1747)/360),(DAYS360(N1747,TODAY())/360))</f>
        <v>#REF!</v>
      </c>
      <c r="AE1747" s="10" t="e">
        <f t="shared" ca="1" si="2212"/>
        <v>#REF!</v>
      </c>
      <c r="AF1747" s="8">
        <v>35184</v>
      </c>
      <c r="AG1747" s="11">
        <f t="shared" ca="1" si="2213"/>
        <v>28.87123287671233</v>
      </c>
      <c r="AH1747" s="10" t="str">
        <f t="shared" ca="1" si="2214"/>
        <v>&gt;25&lt; 35</v>
      </c>
      <c r="AI1747" s="12">
        <v>17581272</v>
      </c>
      <c r="AJ1747" s="13" t="s">
        <v>73</v>
      </c>
      <c r="AK1747" s="12" t="s">
        <v>6778</v>
      </c>
      <c r="AL1747" s="8">
        <v>44469</v>
      </c>
      <c r="AM1747" s="7" t="s">
        <v>108</v>
      </c>
      <c r="AN1747" s="7" t="s">
        <v>109</v>
      </c>
      <c r="AQ1747">
        <v>3</v>
      </c>
      <c r="AR1747" s="14">
        <v>1</v>
      </c>
      <c r="AS1747" s="15">
        <f t="shared" si="2215"/>
        <v>45605.25</v>
      </c>
      <c r="AT1747" s="14" t="s">
        <v>163</v>
      </c>
      <c r="AU1747" s="12">
        <v>3.5</v>
      </c>
      <c r="AV1747" s="17">
        <v>17</v>
      </c>
      <c r="AW1747" s="18" t="s">
        <v>201</v>
      </c>
      <c r="AX1747" s="19" t="s">
        <v>6779</v>
      </c>
      <c r="AY1747" s="17">
        <v>51</v>
      </c>
      <c r="AZ1747" s="14" t="s">
        <v>203</v>
      </c>
      <c r="BA1747" s="20" t="str">
        <f t="shared" si="2216"/>
        <v>17001000000333872151</v>
      </c>
      <c r="BB1747" s="31">
        <f t="shared" si="2217"/>
        <v>20</v>
      </c>
      <c r="BC1747" s="22" t="s">
        <v>6780</v>
      </c>
      <c r="BD1747" s="23" t="s">
        <v>341</v>
      </c>
      <c r="BF1747" s="8"/>
      <c r="BG1747" s="32">
        <v>50168030</v>
      </c>
      <c r="BH1747" s="32"/>
      <c r="BI1747" s="32"/>
      <c r="BJ1747" t="s">
        <v>3173</v>
      </c>
      <c r="BK1747" s="14" t="s">
        <v>6776</v>
      </c>
      <c r="BL1747" s="14" t="s">
        <v>595</v>
      </c>
      <c r="BM1747" s="25"/>
      <c r="BN1747" s="26"/>
      <c r="BO1747" s="27"/>
      <c r="BP1747" s="26"/>
      <c r="BQ1747" s="28"/>
    </row>
    <row r="1748" spans="1:69" x14ac:dyDescent="0.25">
      <c r="A1748" t="str">
        <f>VLOOKUP(B1748,[2]RH!$B:$BV,72,0)</f>
        <v>si</v>
      </c>
      <c r="B1748" s="6">
        <v>1750</v>
      </c>
      <c r="C1748" s="7" t="s">
        <v>100</v>
      </c>
      <c r="D1748" s="7" t="s">
        <v>6781</v>
      </c>
      <c r="E1748" s="7" t="s">
        <v>67</v>
      </c>
      <c r="F1748" s="7" t="s">
        <v>118</v>
      </c>
      <c r="G1748" s="7" t="s">
        <v>3299</v>
      </c>
      <c r="H1748" s="41" t="s">
        <v>562</v>
      </c>
      <c r="I1748" s="7" t="s">
        <v>3974</v>
      </c>
      <c r="J1748" s="7" t="s">
        <v>281</v>
      </c>
      <c r="K1748" s="7" t="s">
        <v>146</v>
      </c>
      <c r="L1748" s="7" t="s">
        <v>90</v>
      </c>
      <c r="M1748" s="7" t="str">
        <f t="shared" si="2197"/>
        <v>CAMPO</v>
      </c>
      <c r="N1748" s="8">
        <v>45240</v>
      </c>
      <c r="P1748" s="7">
        <f t="shared" ca="1" si="2175"/>
        <v>25</v>
      </c>
      <c r="Q1748" s="8"/>
      <c r="R1748" s="7"/>
      <c r="S1748" s="7"/>
      <c r="T1748" s="9" t="s">
        <v>156</v>
      </c>
      <c r="U1748" s="7" t="str">
        <f t="shared" si="2207"/>
        <v>Contractuel</v>
      </c>
      <c r="V1748" s="8">
        <v>45689</v>
      </c>
      <c r="W1748" s="8">
        <f>VLOOKUP(B1748,[1]BASE!$A:$Q,17,0)</f>
        <v>45747</v>
      </c>
      <c r="X1748" s="8"/>
      <c r="Y1748" s="8"/>
      <c r="Z1748" s="8">
        <v>45240</v>
      </c>
      <c r="AA1748" s="7">
        <f t="shared" si="2208"/>
        <v>11</v>
      </c>
      <c r="AB1748" s="7">
        <f t="shared" si="2209"/>
        <v>2023</v>
      </c>
      <c r="AC1748" s="7">
        <f t="shared" si="2210"/>
        <v>2027</v>
      </c>
      <c r="AD1748" s="10" t="e">
        <f t="shared" ref="AD1748:AD1811" ca="1" si="2236">IF(#REF!="Non",(DAYS360(N1748,Q1748)/360),(DAYS360(N1748,TODAY())/360))</f>
        <v>#REF!</v>
      </c>
      <c r="AE1748" s="10" t="e">
        <f t="shared" ca="1" si="2212"/>
        <v>#REF!</v>
      </c>
      <c r="AF1748" s="8">
        <v>35625</v>
      </c>
      <c r="AG1748" s="11">
        <f t="shared" ca="1" si="2213"/>
        <v>27.663013698630138</v>
      </c>
      <c r="AH1748" s="10" t="str">
        <f t="shared" ca="1" si="2214"/>
        <v>&gt;25&lt; 35</v>
      </c>
      <c r="AI1748" s="12">
        <v>17777430</v>
      </c>
      <c r="AJ1748" s="13" t="s">
        <v>92</v>
      </c>
      <c r="AK1748" s="12" t="s">
        <v>6782</v>
      </c>
      <c r="AL1748" s="8">
        <v>42230</v>
      </c>
      <c r="AM1748" s="7" t="s">
        <v>108</v>
      </c>
      <c r="AN1748" s="7" t="s">
        <v>109</v>
      </c>
      <c r="AQ1748">
        <v>3</v>
      </c>
      <c r="AR1748" s="14">
        <v>2</v>
      </c>
      <c r="AS1748" s="15">
        <f t="shared" si="2215"/>
        <v>45970.5</v>
      </c>
      <c r="AT1748" s="14" t="s">
        <v>163</v>
      </c>
      <c r="AU1748" s="12">
        <v>3.5</v>
      </c>
      <c r="AV1748" s="17" t="s">
        <v>150</v>
      </c>
      <c r="AW1748" s="18" t="s">
        <v>2582</v>
      </c>
      <c r="AX1748" s="19">
        <v>49105514288</v>
      </c>
      <c r="AY1748" s="17">
        <v>18</v>
      </c>
      <c r="AZ1748" s="14" t="s">
        <v>174</v>
      </c>
      <c r="BA1748" s="20" t="str">
        <f t="shared" si="2216"/>
        <v>07091014910551428818</v>
      </c>
      <c r="BB1748" s="31">
        <f t="shared" si="2217"/>
        <v>20</v>
      </c>
      <c r="BC1748" s="22" t="s">
        <v>6783</v>
      </c>
      <c r="BD1748" s="23" t="s">
        <v>341</v>
      </c>
      <c r="BF1748" s="8"/>
      <c r="BG1748" s="32">
        <v>50270992</v>
      </c>
      <c r="BH1748" s="32"/>
      <c r="BI1748" s="32"/>
      <c r="BJ1748" t="s">
        <v>486</v>
      </c>
      <c r="BK1748" s="14" t="s">
        <v>3979</v>
      </c>
      <c r="BL1748" s="14" t="s">
        <v>595</v>
      </c>
      <c r="BM1748" s="25"/>
      <c r="BN1748" s="26"/>
      <c r="BO1748" s="27"/>
      <c r="BP1748" s="26"/>
      <c r="BQ1748" s="28"/>
    </row>
    <row r="1749" spans="1:69" x14ac:dyDescent="0.25">
      <c r="A1749" t="str">
        <f>VLOOKUP(B1749,[2]RH!$B:$BV,72,0)</f>
        <v>si</v>
      </c>
      <c r="B1749" s="6">
        <v>1751</v>
      </c>
      <c r="C1749" s="7" t="s">
        <v>65</v>
      </c>
      <c r="D1749" s="7" t="s">
        <v>6784</v>
      </c>
      <c r="E1749" s="7" t="s">
        <v>67</v>
      </c>
      <c r="F1749" s="7" t="s">
        <v>118</v>
      </c>
      <c r="G1749" s="7" t="s">
        <v>3299</v>
      </c>
      <c r="H1749" s="41" t="s">
        <v>225</v>
      </c>
      <c r="I1749" s="7" t="s">
        <v>226</v>
      </c>
      <c r="J1749" s="7" t="s">
        <v>190</v>
      </c>
      <c r="K1749" s="7" t="s">
        <v>146</v>
      </c>
      <c r="L1749" s="7" t="s">
        <v>90</v>
      </c>
      <c r="M1749" s="7" t="str">
        <f t="shared" si="2197"/>
        <v>CAMPO</v>
      </c>
      <c r="N1749" s="8">
        <v>45240</v>
      </c>
      <c r="P1749" s="7">
        <f t="shared" ca="1" si="2175"/>
        <v>25</v>
      </c>
      <c r="Q1749" s="8"/>
      <c r="R1749" s="7"/>
      <c r="S1749" s="7"/>
      <c r="T1749" s="9" t="s">
        <v>156</v>
      </c>
      <c r="U1749" s="7" t="str">
        <f t="shared" si="2207"/>
        <v>Contractuel</v>
      </c>
      <c r="V1749" s="8">
        <v>45689</v>
      </c>
      <c r="W1749" s="8">
        <f>VLOOKUP(B1749,[1]BASE!$A:$Q,17,0)</f>
        <v>45747</v>
      </c>
      <c r="X1749" s="8"/>
      <c r="Y1749" s="8"/>
      <c r="Z1749" s="8">
        <v>45240</v>
      </c>
      <c r="AA1749" s="7">
        <f t="shared" si="2208"/>
        <v>11</v>
      </c>
      <c r="AB1749" s="7">
        <f t="shared" si="2209"/>
        <v>2023</v>
      </c>
      <c r="AC1749" s="7">
        <f t="shared" si="2210"/>
        <v>2027</v>
      </c>
      <c r="AD1749" s="10" t="e">
        <f t="shared" ref="AD1749:AD1812" ca="1" si="2237">IF(#REF!="Non",(DAYS360(N1749,Q1749)/360),(DAYS360(N1749,TODAY())/360))</f>
        <v>#REF!</v>
      </c>
      <c r="AE1749" s="10" t="e">
        <f t="shared" ca="1" si="2212"/>
        <v>#REF!</v>
      </c>
      <c r="AF1749" s="8">
        <v>36701</v>
      </c>
      <c r="AG1749" s="11">
        <f t="shared" ca="1" si="2213"/>
        <v>24.715068493150685</v>
      </c>
      <c r="AH1749" s="10" t="str">
        <f t="shared" ca="1" si="2214"/>
        <v>&lt; 25</v>
      </c>
      <c r="AI1749" s="12">
        <v>17753832</v>
      </c>
      <c r="AJ1749" s="13" t="s">
        <v>170</v>
      </c>
      <c r="AK1749" s="12" t="s">
        <v>6785</v>
      </c>
      <c r="AL1749" s="8">
        <v>43599</v>
      </c>
      <c r="AM1749" s="7" t="s">
        <v>6153</v>
      </c>
      <c r="AN1749" s="7" t="s">
        <v>109</v>
      </c>
      <c r="AQ1749">
        <v>3</v>
      </c>
      <c r="AR1749" s="14">
        <v>2</v>
      </c>
      <c r="AS1749" s="15">
        <f t="shared" si="2215"/>
        <v>45970.5</v>
      </c>
      <c r="AT1749" s="14" t="s">
        <v>163</v>
      </c>
      <c r="AU1749" s="12">
        <v>3.5</v>
      </c>
      <c r="AV1749" s="17">
        <v>12</v>
      </c>
      <c r="AW1749" s="18" t="s">
        <v>1464</v>
      </c>
      <c r="AX1749" s="19" t="s">
        <v>6786</v>
      </c>
      <c r="AY1749" s="17">
        <v>52</v>
      </c>
      <c r="AZ1749" s="14" t="s">
        <v>195</v>
      </c>
      <c r="BA1749" s="20" t="str">
        <f t="shared" si="2216"/>
        <v>12055000000243285552</v>
      </c>
      <c r="BB1749" s="31">
        <f t="shared" si="2217"/>
        <v>20</v>
      </c>
      <c r="BC1749" s="22" t="s">
        <v>1713</v>
      </c>
      <c r="BD1749" s="23" t="s">
        <v>341</v>
      </c>
      <c r="BF1749" s="8"/>
      <c r="BG1749" s="32">
        <v>28643724</v>
      </c>
      <c r="BH1749" s="32"/>
      <c r="BI1749" s="32"/>
      <c r="BJ1749" t="s">
        <v>486</v>
      </c>
      <c r="BK1749" s="14" t="s">
        <v>232</v>
      </c>
      <c r="BL1749" s="14" t="s">
        <v>595</v>
      </c>
      <c r="BM1749" s="25"/>
      <c r="BN1749" s="26"/>
      <c r="BO1749" s="27"/>
      <c r="BP1749" s="26"/>
      <c r="BQ1749" s="28"/>
    </row>
    <row r="1750" spans="1:69" x14ac:dyDescent="0.25">
      <c r="A1750" t="str">
        <f>VLOOKUP(B1750,[2]RH!$B:$BV,72,0)</f>
        <v>si</v>
      </c>
      <c r="B1750" s="6">
        <v>1752</v>
      </c>
      <c r="C1750" s="7" t="s">
        <v>65</v>
      </c>
      <c r="D1750" s="7" t="s">
        <v>6787</v>
      </c>
      <c r="E1750" s="7" t="s">
        <v>67</v>
      </c>
      <c r="F1750" s="7" t="s">
        <v>118</v>
      </c>
      <c r="G1750" s="7" t="s">
        <v>3299</v>
      </c>
      <c r="H1750" s="41" t="s">
        <v>562</v>
      </c>
      <c r="I1750" s="7" t="s">
        <v>1802</v>
      </c>
      <c r="J1750" s="7" t="s">
        <v>281</v>
      </c>
      <c r="K1750" s="7" t="s">
        <v>146</v>
      </c>
      <c r="L1750" s="7" t="s">
        <v>90</v>
      </c>
      <c r="M1750" s="7" t="str">
        <f t="shared" si="2197"/>
        <v>CAMPO</v>
      </c>
      <c r="N1750" s="8">
        <v>45240</v>
      </c>
      <c r="P1750" s="7">
        <f t="shared" ca="1" si="2175"/>
        <v>25</v>
      </c>
      <c r="Q1750" s="8"/>
      <c r="R1750" s="7"/>
      <c r="S1750" s="7"/>
      <c r="T1750" s="9" t="s">
        <v>156</v>
      </c>
      <c r="U1750" s="7" t="str">
        <f t="shared" si="2207"/>
        <v>Contractuel</v>
      </c>
      <c r="V1750" s="8">
        <v>45689</v>
      </c>
      <c r="W1750" s="8">
        <f>VLOOKUP(B1750,[1]BASE!$A:$Q,17,0)</f>
        <v>45747</v>
      </c>
      <c r="X1750" s="8"/>
      <c r="Y1750" s="8"/>
      <c r="Z1750" s="8">
        <v>45240</v>
      </c>
      <c r="AA1750" s="7">
        <f t="shared" si="2208"/>
        <v>11</v>
      </c>
      <c r="AB1750" s="7">
        <f t="shared" si="2209"/>
        <v>2023</v>
      </c>
      <c r="AC1750" s="7">
        <f t="shared" si="2210"/>
        <v>2027</v>
      </c>
      <c r="AD1750" s="10" t="e">
        <f t="shared" ref="AD1750:AD1813" ca="1" si="2238">IF(#REF!="Non",(DAYS360(N1750,Q1750)/360),(DAYS360(N1750,TODAY())/360))</f>
        <v>#REF!</v>
      </c>
      <c r="AE1750" s="10" t="e">
        <f t="shared" ca="1" si="2212"/>
        <v>#REF!</v>
      </c>
      <c r="AF1750" s="8">
        <v>33145</v>
      </c>
      <c r="AG1750" s="11">
        <f t="shared" ca="1" si="2213"/>
        <v>34.457534246575342</v>
      </c>
      <c r="AH1750" s="10" t="str">
        <f t="shared" ca="1" si="2214"/>
        <v>&gt;25&lt; 35</v>
      </c>
      <c r="AI1750" s="12">
        <v>16824235</v>
      </c>
      <c r="AJ1750" s="13" t="s">
        <v>192</v>
      </c>
      <c r="AK1750" s="12" t="s">
        <v>6788</v>
      </c>
      <c r="AL1750" s="8">
        <v>42352</v>
      </c>
      <c r="AM1750" s="7" t="s">
        <v>6153</v>
      </c>
      <c r="AN1750" s="7" t="s">
        <v>109</v>
      </c>
      <c r="AQ1750">
        <v>3</v>
      </c>
      <c r="AR1750" s="14">
        <v>2</v>
      </c>
      <c r="AS1750" s="15">
        <f t="shared" si="2215"/>
        <v>45970.5</v>
      </c>
      <c r="AT1750" s="14" t="s">
        <v>163</v>
      </c>
      <c r="AU1750" s="12">
        <v>3.5</v>
      </c>
      <c r="AV1750" s="17">
        <v>20</v>
      </c>
      <c r="AW1750" s="18" t="s">
        <v>2702</v>
      </c>
      <c r="AX1750" s="19">
        <v>22200968067</v>
      </c>
      <c r="AY1750" s="17">
        <v>79</v>
      </c>
      <c r="AZ1750" s="14" t="s">
        <v>818</v>
      </c>
      <c r="BA1750" s="20" t="str">
        <f t="shared" si="2216"/>
        <v>20004042220096806779</v>
      </c>
      <c r="BB1750" s="31">
        <f t="shared" si="2217"/>
        <v>20</v>
      </c>
      <c r="BC1750" s="22" t="s">
        <v>5233</v>
      </c>
      <c r="BD1750" s="23" t="s">
        <v>115</v>
      </c>
      <c r="BF1750" s="8"/>
      <c r="BG1750" s="32">
        <v>58936119</v>
      </c>
      <c r="BH1750" s="32"/>
      <c r="BI1750" s="32"/>
      <c r="BJ1750" t="s">
        <v>600</v>
      </c>
      <c r="BK1750" s="14" t="s">
        <v>1806</v>
      </c>
      <c r="BL1750" s="14" t="s">
        <v>595</v>
      </c>
      <c r="BM1750" s="25"/>
      <c r="BN1750" s="26"/>
      <c r="BO1750" s="27"/>
      <c r="BP1750" s="26"/>
      <c r="BQ1750" s="28"/>
    </row>
    <row r="1751" spans="1:69" x14ac:dyDescent="0.25">
      <c r="A1751" t="str">
        <f>VLOOKUP(B1751,[2]RH!$B:$BV,72,0)</f>
        <v>Non-Actif</v>
      </c>
      <c r="B1751" s="6">
        <v>1753</v>
      </c>
      <c r="C1751" s="7" t="s">
        <v>100</v>
      </c>
      <c r="D1751" s="7" t="s">
        <v>6789</v>
      </c>
      <c r="E1751" s="7" t="s">
        <v>67</v>
      </c>
      <c r="F1751" s="7" t="s">
        <v>118</v>
      </c>
      <c r="G1751" s="7" t="s">
        <v>1801</v>
      </c>
      <c r="H1751" s="7" t="s">
        <v>562</v>
      </c>
      <c r="I1751" s="7" t="s">
        <v>3974</v>
      </c>
      <c r="J1751" s="7" t="s">
        <v>281</v>
      </c>
      <c r="K1751" s="7" t="s">
        <v>146</v>
      </c>
      <c r="L1751" s="7" t="s">
        <v>90</v>
      </c>
      <c r="M1751" s="7" t="str">
        <f t="shared" si="2197"/>
        <v>Prép CAMPO</v>
      </c>
      <c r="N1751" s="8">
        <v>45240</v>
      </c>
      <c r="P1751" s="7">
        <f t="shared" ca="1" si="2175"/>
        <v>-249</v>
      </c>
      <c r="Q1751" s="8">
        <v>45444</v>
      </c>
      <c r="R1751" s="7" t="s">
        <v>1909</v>
      </c>
      <c r="S1751" s="7"/>
      <c r="T1751" s="9" t="s">
        <v>156</v>
      </c>
      <c r="U1751" s="7" t="str">
        <f t="shared" si="2207"/>
        <v>Contractuel</v>
      </c>
      <c r="V1751" s="8">
        <v>45413</v>
      </c>
      <c r="W1751" s="8">
        <v>45473</v>
      </c>
      <c r="X1751" s="8"/>
      <c r="Y1751" s="8"/>
      <c r="Z1751" s="8">
        <v>45240</v>
      </c>
      <c r="AA1751" s="7">
        <f t="shared" si="2208"/>
        <v>11</v>
      </c>
      <c r="AB1751" s="7">
        <f t="shared" si="2209"/>
        <v>2023</v>
      </c>
      <c r="AC1751" s="7">
        <f t="shared" si="2210"/>
        <v>2027</v>
      </c>
      <c r="AD1751" s="10" t="e">
        <f t="shared" ref="AD1751:AD1814" ca="1" si="2239">IF(#REF!="Non",(DAYS360(N1751,Q1751)/360),(DAYS360(N1751,TODAY())/360))</f>
        <v>#REF!</v>
      </c>
      <c r="AE1751" s="10" t="e">
        <f t="shared" ca="1" si="2212"/>
        <v>#REF!</v>
      </c>
      <c r="AF1751" s="8">
        <v>35518</v>
      </c>
      <c r="AG1751" s="11">
        <f t="shared" ca="1" si="2213"/>
        <v>27.956164383561642</v>
      </c>
      <c r="AH1751" s="10" t="str">
        <f t="shared" ca="1" si="2214"/>
        <v>&gt;25&lt; 35</v>
      </c>
      <c r="AI1751" s="12">
        <v>17284534</v>
      </c>
      <c r="AJ1751" s="13" t="s">
        <v>120</v>
      </c>
      <c r="AK1751" s="12" t="s">
        <v>6790</v>
      </c>
      <c r="AL1751" s="8">
        <v>43776</v>
      </c>
      <c r="AM1751" s="7" t="s">
        <v>108</v>
      </c>
      <c r="AN1751" s="7" t="s">
        <v>109</v>
      </c>
      <c r="AQ1751">
        <v>3</v>
      </c>
      <c r="AR1751" s="14">
        <v>1</v>
      </c>
      <c r="AS1751" s="15">
        <f t="shared" si="2215"/>
        <v>45605.25</v>
      </c>
      <c r="AT1751" s="14" t="s">
        <v>163</v>
      </c>
      <c r="AU1751" s="12">
        <v>3.5</v>
      </c>
      <c r="AV1751" s="17" t="s">
        <v>92</v>
      </c>
      <c r="AW1751" s="18" t="s">
        <v>916</v>
      </c>
      <c r="AX1751" s="19">
        <v>80085007938</v>
      </c>
      <c r="AY1751" s="17">
        <v>89</v>
      </c>
      <c r="AZ1751" s="14" t="s">
        <v>152</v>
      </c>
      <c r="BA1751" s="20" t="str">
        <f t="shared" si="2216"/>
        <v>04043128008500793889</v>
      </c>
      <c r="BB1751" s="31">
        <f t="shared" si="2217"/>
        <v>20</v>
      </c>
      <c r="BC1751" s="22" t="s">
        <v>5233</v>
      </c>
      <c r="BD1751" s="23" t="s">
        <v>115</v>
      </c>
      <c r="BF1751" s="8"/>
      <c r="BG1751" s="32">
        <v>24221771</v>
      </c>
      <c r="BH1751" s="32"/>
      <c r="BI1751" s="32"/>
      <c r="BJ1751" t="s">
        <v>600</v>
      </c>
      <c r="BK1751" s="14" t="s">
        <v>3979</v>
      </c>
      <c r="BL1751" s="14" t="s">
        <v>595</v>
      </c>
      <c r="BM1751" s="25"/>
      <c r="BN1751" s="26"/>
      <c r="BO1751" s="27"/>
      <c r="BP1751" s="26"/>
      <c r="BQ1751" s="28"/>
    </row>
    <row r="1752" spans="1:69" x14ac:dyDescent="0.25">
      <c r="A1752" t="str">
        <f>VLOOKUP(B1752,[2]RH!$B:$BV,72,0)</f>
        <v>si</v>
      </c>
      <c r="B1752" s="6">
        <v>1754</v>
      </c>
      <c r="C1752" s="7" t="s">
        <v>100</v>
      </c>
      <c r="D1752" s="7" t="s">
        <v>6791</v>
      </c>
      <c r="E1752" s="7" t="s">
        <v>67</v>
      </c>
      <c r="F1752" s="7" t="s">
        <v>118</v>
      </c>
      <c r="G1752" s="7" t="s">
        <v>5325</v>
      </c>
      <c r="H1752" s="80" t="s">
        <v>225</v>
      </c>
      <c r="I1752" s="7" t="s">
        <v>589</v>
      </c>
      <c r="J1752" s="7" t="s">
        <v>190</v>
      </c>
      <c r="K1752" s="7" t="s">
        <v>89</v>
      </c>
      <c r="L1752" s="7" t="s">
        <v>90</v>
      </c>
      <c r="M1752" s="7" t="str">
        <f t="shared" si="2197"/>
        <v>Contrôle qualité</v>
      </c>
      <c r="N1752" s="8">
        <v>45243</v>
      </c>
      <c r="P1752" s="7">
        <f t="shared" ca="1" si="2175"/>
        <v>25</v>
      </c>
      <c r="Q1752" s="8"/>
      <c r="R1752" s="7"/>
      <c r="S1752" s="7"/>
      <c r="T1752" s="9" t="s">
        <v>156</v>
      </c>
      <c r="U1752" s="7" t="str">
        <f t="shared" si="2207"/>
        <v>Contractuel</v>
      </c>
      <c r="V1752" s="8">
        <v>45689</v>
      </c>
      <c r="W1752" s="8">
        <f>VLOOKUP(B1752,[1]BASE!$A:$Q,17,0)</f>
        <v>45747</v>
      </c>
      <c r="X1752" s="8"/>
      <c r="Y1752" s="8"/>
      <c r="Z1752" s="8">
        <v>45243</v>
      </c>
      <c r="AA1752" s="7">
        <f t="shared" si="2208"/>
        <v>11</v>
      </c>
      <c r="AB1752" s="7">
        <f t="shared" si="2209"/>
        <v>2023</v>
      </c>
      <c r="AC1752" s="7">
        <f t="shared" si="2210"/>
        <v>2027</v>
      </c>
      <c r="AD1752" s="10" t="e">
        <f t="shared" ref="AD1752:AD1815" ca="1" si="2240">IF(#REF!="Non",(DAYS360(N1752,Q1752)/360),(DAYS360(N1752,TODAY())/360))</f>
        <v>#REF!</v>
      </c>
      <c r="AE1752" s="10" t="e">
        <f t="shared" ca="1" si="2212"/>
        <v>#REF!</v>
      </c>
      <c r="AF1752" s="8">
        <v>35437</v>
      </c>
      <c r="AG1752" s="11">
        <f t="shared" ca="1" si="2213"/>
        <v>28.17808219178082</v>
      </c>
      <c r="AH1752" s="10" t="str">
        <f t="shared" ca="1" si="2214"/>
        <v>&gt;25&lt; 35</v>
      </c>
      <c r="AI1752" s="12">
        <v>17284902</v>
      </c>
      <c r="AJ1752" s="40" t="s">
        <v>213</v>
      </c>
      <c r="AK1752" s="12" t="s">
        <v>6792</v>
      </c>
      <c r="AL1752" s="8">
        <v>43202</v>
      </c>
      <c r="AM1752" s="7" t="s">
        <v>108</v>
      </c>
      <c r="AN1752" s="7" t="s">
        <v>109</v>
      </c>
      <c r="AQ1752">
        <v>3</v>
      </c>
      <c r="AR1752" s="14">
        <v>2</v>
      </c>
      <c r="AS1752" s="15">
        <f t="shared" si="2215"/>
        <v>45973.5</v>
      </c>
      <c r="AT1752" s="14" t="s">
        <v>163</v>
      </c>
      <c r="AU1752" s="12">
        <v>3.6629999999999998</v>
      </c>
      <c r="AV1752" s="17" t="s">
        <v>150</v>
      </c>
      <c r="AW1752" s="18" t="s">
        <v>339</v>
      </c>
      <c r="AX1752" s="19">
        <v>38105534800</v>
      </c>
      <c r="AY1752" s="17">
        <v>45</v>
      </c>
      <c r="AZ1752" s="14" t="s">
        <v>174</v>
      </c>
      <c r="BA1752" s="20" t="str">
        <f t="shared" si="2216"/>
        <v>07080013810553480045</v>
      </c>
      <c r="BB1752" s="31">
        <f t="shared" si="2217"/>
        <v>20</v>
      </c>
      <c r="BC1752" s="22" t="s">
        <v>6144</v>
      </c>
      <c r="BD1752" s="23" t="s">
        <v>115</v>
      </c>
      <c r="BF1752" s="8"/>
      <c r="BG1752" s="32">
        <v>24618064</v>
      </c>
      <c r="BH1752" s="32"/>
      <c r="BI1752" s="32"/>
      <c r="BJ1752" t="s">
        <v>4896</v>
      </c>
      <c r="BK1752" s="14" t="str">
        <f>IF(K1752="CADRE","CADRE",CONCATENATE(J1752,"-",H1752))</f>
        <v>A-P6 AV</v>
      </c>
      <c r="BL1752" s="14" t="s">
        <v>288</v>
      </c>
      <c r="BM1752" s="25"/>
      <c r="BN1752" s="26"/>
      <c r="BO1752" s="27"/>
      <c r="BP1752" s="26"/>
      <c r="BQ1752" s="28"/>
    </row>
    <row r="1753" spans="1:69" x14ac:dyDescent="0.25">
      <c r="A1753" t="str">
        <f>VLOOKUP(B1753,[2]RH!$B:$BV,72,0)</f>
        <v>Non-Actif</v>
      </c>
      <c r="B1753" s="6">
        <v>1755</v>
      </c>
      <c r="C1753" s="7" t="s">
        <v>65</v>
      </c>
      <c r="D1753" s="7" t="s">
        <v>6793</v>
      </c>
      <c r="E1753" s="7" t="s">
        <v>67</v>
      </c>
      <c r="F1753" s="7" t="s">
        <v>102</v>
      </c>
      <c r="G1753" s="7" t="s">
        <v>1585</v>
      </c>
      <c r="H1753" s="80" t="s">
        <v>102</v>
      </c>
      <c r="I1753" s="7"/>
      <c r="J1753" s="7"/>
      <c r="K1753" s="7" t="s">
        <v>89</v>
      </c>
      <c r="L1753" s="7" t="s">
        <v>90</v>
      </c>
      <c r="M1753" s="7" t="str">
        <f t="shared" si="2197"/>
        <v>MANITENTIONNAIRE</v>
      </c>
      <c r="N1753" s="8">
        <v>45240</v>
      </c>
      <c r="P1753" s="7"/>
      <c r="Q1753" s="8">
        <v>45253</v>
      </c>
      <c r="R1753" s="7" t="s">
        <v>3500</v>
      </c>
      <c r="S1753" s="7"/>
      <c r="T1753" s="9" t="s">
        <v>156</v>
      </c>
      <c r="U1753" s="7" t="str">
        <f t="shared" si="2207"/>
        <v>Contractuel</v>
      </c>
      <c r="V1753" s="8">
        <v>45240</v>
      </c>
      <c r="W1753" s="8">
        <v>45291</v>
      </c>
      <c r="X1753" s="8"/>
      <c r="Y1753" s="8"/>
      <c r="Z1753" s="8">
        <v>45240</v>
      </c>
      <c r="AA1753" s="7">
        <f t="shared" si="2208"/>
        <v>11</v>
      </c>
      <c r="AB1753" s="7">
        <f t="shared" si="2209"/>
        <v>2023</v>
      </c>
      <c r="AC1753" s="7">
        <f t="shared" si="2210"/>
        <v>2027</v>
      </c>
      <c r="AD1753" s="10" t="e">
        <f t="shared" ref="AD1753:AD1816" ca="1" si="2241">IF(#REF!="Non",(DAYS360(N1753,Q1753)/360),(DAYS360(N1753,TODAY())/360))</f>
        <v>#REF!</v>
      </c>
      <c r="AE1753" s="10" t="e">
        <f t="shared" ca="1" si="2212"/>
        <v>#REF!</v>
      </c>
      <c r="AF1753" s="8">
        <v>31872</v>
      </c>
      <c r="AG1753" s="11">
        <f t="shared" ca="1" si="2213"/>
        <v>37.945205479452056</v>
      </c>
      <c r="AH1753" s="10" t="str">
        <f t="shared" ca="1" si="2214"/>
        <v>&gt;35&lt; 45</v>
      </c>
      <c r="AI1753" s="12"/>
      <c r="AJ1753" s="13"/>
      <c r="AK1753" s="12" t="s">
        <v>6794</v>
      </c>
      <c r="AL1753" s="8">
        <v>39072</v>
      </c>
      <c r="AM1753" s="7" t="s">
        <v>6153</v>
      </c>
      <c r="AN1753" s="7" t="s">
        <v>109</v>
      </c>
      <c r="AQ1753" s="14">
        <v>3</v>
      </c>
      <c r="AR1753" s="14">
        <v>1</v>
      </c>
      <c r="AS1753" s="15">
        <f t="shared" si="2215"/>
        <v>45605.25</v>
      </c>
      <c r="AT1753" s="14" t="s">
        <v>163</v>
      </c>
      <c r="AU1753" s="12">
        <v>3.5</v>
      </c>
      <c r="AV1753" s="17">
        <v>17</v>
      </c>
      <c r="AW1753" s="18" t="s">
        <v>201</v>
      </c>
      <c r="AX1753" s="19" t="s">
        <v>6795</v>
      </c>
      <c r="AY1753" s="17">
        <v>75</v>
      </c>
      <c r="AZ1753" s="14" t="s">
        <v>203</v>
      </c>
      <c r="BA1753" s="20" t="str">
        <f t="shared" si="2216"/>
        <v>17001000000333260275</v>
      </c>
      <c r="BB1753" s="31">
        <f t="shared" si="2217"/>
        <v>20</v>
      </c>
      <c r="BC1753" s="22" t="s">
        <v>6796</v>
      </c>
      <c r="BD1753" s="23" t="s">
        <v>341</v>
      </c>
      <c r="BF1753" s="8"/>
      <c r="BG1753" s="32">
        <v>29038739</v>
      </c>
      <c r="BH1753" s="32"/>
      <c r="BI1753" s="32"/>
      <c r="BK1753" s="14" t="str">
        <f>IF(K1753="CADRE","CADRE",CONCATENATE(J1753,"-",H1753))</f>
        <v>-LOGISTIQUE</v>
      </c>
      <c r="BL1753" s="14" t="s">
        <v>595</v>
      </c>
      <c r="BM1753" s="25"/>
      <c r="BN1753" s="26"/>
      <c r="BO1753" s="27"/>
      <c r="BP1753" s="26"/>
      <c r="BQ1753" s="28"/>
    </row>
    <row r="1754" spans="1:69" x14ac:dyDescent="0.25">
      <c r="A1754" t="str">
        <f>VLOOKUP(B1754,[2]RH!$B:$BV,72,0)</f>
        <v>si</v>
      </c>
      <c r="B1754" s="6">
        <v>1756</v>
      </c>
      <c r="C1754" s="7" t="s">
        <v>168</v>
      </c>
      <c r="D1754" s="7" t="s">
        <v>6797</v>
      </c>
      <c r="E1754" s="7" t="s">
        <v>67</v>
      </c>
      <c r="F1754" s="7" t="s">
        <v>118</v>
      </c>
      <c r="G1754" s="7" t="s">
        <v>3299</v>
      </c>
      <c r="H1754" s="41" t="s">
        <v>562</v>
      </c>
      <c r="I1754" s="7" t="s">
        <v>3974</v>
      </c>
      <c r="J1754" s="7" t="s">
        <v>281</v>
      </c>
      <c r="K1754" s="7" t="s">
        <v>146</v>
      </c>
      <c r="L1754" s="7" t="s">
        <v>90</v>
      </c>
      <c r="M1754" s="7" t="str">
        <f t="shared" si="2197"/>
        <v>CAMPO</v>
      </c>
      <c r="N1754" s="8">
        <v>45241</v>
      </c>
      <c r="P1754" s="7">
        <f t="shared" ref="P1754:P1764" ca="1" si="2242">IF(W1754="","",W1754-TODAY())</f>
        <v>25</v>
      </c>
      <c r="Q1754" s="8"/>
      <c r="R1754" s="7"/>
      <c r="S1754" s="7"/>
      <c r="T1754" s="9" t="s">
        <v>156</v>
      </c>
      <c r="U1754" s="7" t="str">
        <f t="shared" si="2207"/>
        <v>Contractuel</v>
      </c>
      <c r="V1754" s="8">
        <v>45689</v>
      </c>
      <c r="W1754" s="8">
        <f>VLOOKUP(B1754,[1]BASE!$A:$Q,17,0)</f>
        <v>45747</v>
      </c>
      <c r="X1754" s="8"/>
      <c r="Y1754" s="8"/>
      <c r="Z1754" s="8">
        <v>45241</v>
      </c>
      <c r="AA1754" s="7">
        <f t="shared" si="2208"/>
        <v>11</v>
      </c>
      <c r="AB1754" s="7">
        <f t="shared" si="2209"/>
        <v>2023</v>
      </c>
      <c r="AC1754" s="7">
        <f t="shared" si="2210"/>
        <v>2027</v>
      </c>
      <c r="AD1754" s="10" t="e">
        <f t="shared" ref="AD1754:AD1817" ca="1" si="2243">IF(#REF!="Non",(DAYS360(N1754,Q1754)/360),(DAYS360(N1754,TODAY())/360))</f>
        <v>#REF!</v>
      </c>
      <c r="AE1754" s="10" t="e">
        <f t="shared" ca="1" si="2212"/>
        <v>#REF!</v>
      </c>
      <c r="AF1754" s="8">
        <v>37165</v>
      </c>
      <c r="AG1754" s="11">
        <f t="shared" ca="1" si="2213"/>
        <v>23.443835616438356</v>
      </c>
      <c r="AH1754" s="10" t="str">
        <f t="shared" ca="1" si="2214"/>
        <v>&lt; 25</v>
      </c>
      <c r="AI1754" s="12">
        <v>17485856</v>
      </c>
      <c r="AJ1754" s="13" t="s">
        <v>170</v>
      </c>
      <c r="AK1754" s="12" t="s">
        <v>6798</v>
      </c>
      <c r="AL1754" s="8">
        <v>43409</v>
      </c>
      <c r="AM1754" s="7" t="s">
        <v>108</v>
      </c>
      <c r="AN1754" s="7" t="s">
        <v>109</v>
      </c>
      <c r="AQ1754">
        <v>3</v>
      </c>
      <c r="AR1754" s="14">
        <v>2</v>
      </c>
      <c r="AS1754" s="15">
        <f t="shared" si="2215"/>
        <v>45971.5</v>
      </c>
      <c r="AT1754" s="14" t="s">
        <v>163</v>
      </c>
      <c r="AU1754" s="12">
        <v>3.5</v>
      </c>
      <c r="AV1754" s="17">
        <v>17</v>
      </c>
      <c r="AW1754" s="18" t="s">
        <v>201</v>
      </c>
      <c r="AX1754" s="19" t="s">
        <v>6799</v>
      </c>
      <c r="AY1754" s="17">
        <v>40</v>
      </c>
      <c r="AZ1754" s="14" t="s">
        <v>203</v>
      </c>
      <c r="BA1754" s="20" t="str">
        <f t="shared" si="2216"/>
        <v>17001000000310595740</v>
      </c>
      <c r="BB1754" s="31">
        <f t="shared" si="2217"/>
        <v>20</v>
      </c>
      <c r="BC1754" s="22" t="s">
        <v>6301</v>
      </c>
      <c r="BD1754" s="23" t="s">
        <v>341</v>
      </c>
      <c r="BF1754" s="8"/>
      <c r="BG1754" s="32">
        <v>21767014</v>
      </c>
      <c r="BH1754" s="32">
        <v>24839035</v>
      </c>
      <c r="BI1754" s="32"/>
      <c r="BJ1754" t="s">
        <v>6301</v>
      </c>
      <c r="BK1754" s="14" t="s">
        <v>3979</v>
      </c>
      <c r="BL1754" s="14" t="s">
        <v>595</v>
      </c>
      <c r="BM1754" s="25"/>
      <c r="BN1754" s="26"/>
      <c r="BO1754" s="27"/>
      <c r="BP1754" s="26"/>
      <c r="BQ1754" s="28"/>
    </row>
    <row r="1755" spans="1:69" x14ac:dyDescent="0.25">
      <c r="A1755" t="str">
        <f>VLOOKUP(B1755,[2]RH!$B:$BV,72,0)</f>
        <v>si</v>
      </c>
      <c r="B1755" s="6">
        <v>1757</v>
      </c>
      <c r="C1755" s="7" t="s">
        <v>100</v>
      </c>
      <c r="D1755" s="7" t="s">
        <v>6800</v>
      </c>
      <c r="E1755" s="7" t="s">
        <v>67</v>
      </c>
      <c r="F1755" s="7" t="s">
        <v>118</v>
      </c>
      <c r="G1755" s="7" t="s">
        <v>3299</v>
      </c>
      <c r="H1755" s="41" t="s">
        <v>225</v>
      </c>
      <c r="I1755" s="7" t="s">
        <v>614</v>
      </c>
      <c r="J1755" s="7" t="s">
        <v>281</v>
      </c>
      <c r="K1755" s="7" t="s">
        <v>146</v>
      </c>
      <c r="L1755" s="7" t="s">
        <v>90</v>
      </c>
      <c r="M1755" s="7" t="str">
        <f t="shared" si="2197"/>
        <v>CAMPO</v>
      </c>
      <c r="N1755" s="8">
        <v>45240</v>
      </c>
      <c r="P1755" s="7">
        <f t="shared" ca="1" si="2242"/>
        <v>25</v>
      </c>
      <c r="Q1755" s="8"/>
      <c r="R1755" s="7"/>
      <c r="S1755" s="7"/>
      <c r="T1755" s="9" t="s">
        <v>156</v>
      </c>
      <c r="U1755" s="7" t="str">
        <f t="shared" si="2207"/>
        <v>Contractuel</v>
      </c>
      <c r="V1755" s="8">
        <v>45689</v>
      </c>
      <c r="W1755" s="8">
        <f>VLOOKUP(B1755,[1]BASE!$A:$Q,17,0)</f>
        <v>45747</v>
      </c>
      <c r="X1755" s="8"/>
      <c r="Y1755" s="8"/>
      <c r="Z1755" s="8">
        <v>45240</v>
      </c>
      <c r="AA1755" s="7">
        <f t="shared" si="2208"/>
        <v>11</v>
      </c>
      <c r="AB1755" s="7">
        <f t="shared" si="2209"/>
        <v>2023</v>
      </c>
      <c r="AC1755" s="7">
        <f t="shared" si="2210"/>
        <v>2027</v>
      </c>
      <c r="AD1755" s="10" t="e">
        <f t="shared" ref="AD1755:AD1818" ca="1" si="2244">IF(#REF!="Non",(DAYS360(N1755,Q1755)/360),(DAYS360(N1755,TODAY())/360))</f>
        <v>#REF!</v>
      </c>
      <c r="AE1755" s="10" t="e">
        <f t="shared" ca="1" si="2212"/>
        <v>#REF!</v>
      </c>
      <c r="AF1755" s="8">
        <v>32527</v>
      </c>
      <c r="AG1755" s="11">
        <f t="shared" ca="1" si="2213"/>
        <v>36.150684931506852</v>
      </c>
      <c r="AH1755" s="10" t="str">
        <f t="shared" ca="1" si="2214"/>
        <v>&gt;35&lt; 45</v>
      </c>
      <c r="AI1755" s="12">
        <v>16628356</v>
      </c>
      <c r="AJ1755" s="40" t="s">
        <v>213</v>
      </c>
      <c r="AK1755" s="12" t="s">
        <v>6801</v>
      </c>
      <c r="AL1755" s="8">
        <v>39708</v>
      </c>
      <c r="AM1755" s="7" t="s">
        <v>108</v>
      </c>
      <c r="AN1755" s="7" t="s">
        <v>109</v>
      </c>
      <c r="AQ1755">
        <v>3</v>
      </c>
      <c r="AR1755" s="14">
        <v>2</v>
      </c>
      <c r="AS1755" s="15">
        <f t="shared" si="2215"/>
        <v>45970.5</v>
      </c>
      <c r="AT1755" s="14" t="s">
        <v>163</v>
      </c>
      <c r="AU1755" s="12">
        <v>3.5</v>
      </c>
      <c r="AV1755" s="17" t="s">
        <v>79</v>
      </c>
      <c r="AW1755" s="18">
        <v>20000</v>
      </c>
      <c r="AX1755" s="19" t="s">
        <v>6802</v>
      </c>
      <c r="AY1755" s="17">
        <v>29</v>
      </c>
      <c r="AZ1755" s="14" t="s">
        <v>83</v>
      </c>
      <c r="BA1755" s="20" t="str">
        <f t="shared" si="2216"/>
        <v>08200000504013848129</v>
      </c>
      <c r="BB1755" s="31">
        <f t="shared" si="2217"/>
        <v>20</v>
      </c>
      <c r="BC1755" s="22" t="s">
        <v>6301</v>
      </c>
      <c r="BD1755" s="23" t="s">
        <v>341</v>
      </c>
      <c r="BF1755" s="8"/>
      <c r="BG1755" s="32">
        <v>55569364</v>
      </c>
      <c r="BH1755" s="32"/>
      <c r="BI1755" s="32"/>
      <c r="BJ1755" t="s">
        <v>6301</v>
      </c>
      <c r="BK1755" s="14" t="s">
        <v>3979</v>
      </c>
      <c r="BL1755" s="14" t="s">
        <v>595</v>
      </c>
      <c r="BM1755" s="25"/>
      <c r="BN1755" s="26"/>
      <c r="BO1755" s="27"/>
      <c r="BP1755" s="26"/>
      <c r="BQ1755" s="28"/>
    </row>
    <row r="1756" spans="1:69" x14ac:dyDescent="0.25">
      <c r="A1756" t="str">
        <f>VLOOKUP(B1756,[2]RH!$B:$BV,72,0)</f>
        <v>si</v>
      </c>
      <c r="B1756" s="6">
        <v>1758</v>
      </c>
      <c r="C1756" s="7" t="s">
        <v>100</v>
      </c>
      <c r="D1756" s="7" t="s">
        <v>6803</v>
      </c>
      <c r="E1756" s="7" t="s">
        <v>67</v>
      </c>
      <c r="F1756" s="7" t="s">
        <v>118</v>
      </c>
      <c r="G1756" s="7" t="s">
        <v>220</v>
      </c>
      <c r="H1756" s="80" t="s">
        <v>225</v>
      </c>
      <c r="I1756" s="7" t="s">
        <v>534</v>
      </c>
      <c r="J1756" s="7" t="s">
        <v>190</v>
      </c>
      <c r="K1756" s="7" t="s">
        <v>146</v>
      </c>
      <c r="L1756" s="7" t="s">
        <v>90</v>
      </c>
      <c r="M1756" s="7" t="str">
        <f t="shared" si="2197"/>
        <v>Couturière</v>
      </c>
      <c r="N1756" s="8">
        <v>45246</v>
      </c>
      <c r="P1756" s="7">
        <f t="shared" ca="1" si="2242"/>
        <v>25</v>
      </c>
      <c r="Q1756" s="8"/>
      <c r="R1756" s="7"/>
      <c r="S1756" s="7"/>
      <c r="T1756" s="9" t="s">
        <v>156</v>
      </c>
      <c r="U1756" s="7" t="str">
        <f t="shared" si="2207"/>
        <v>Contractuel</v>
      </c>
      <c r="V1756" s="8">
        <v>45689</v>
      </c>
      <c r="W1756" s="8">
        <f>VLOOKUP(B1756,[1]BASE!$A:$Q,17,0)</f>
        <v>45747</v>
      </c>
      <c r="X1756" s="8"/>
      <c r="Y1756" s="8"/>
      <c r="Z1756" s="8">
        <v>45246</v>
      </c>
      <c r="AA1756" s="7">
        <f t="shared" si="2208"/>
        <v>11</v>
      </c>
      <c r="AB1756" s="7">
        <f t="shared" si="2209"/>
        <v>2023</v>
      </c>
      <c r="AC1756" s="7">
        <f t="shared" si="2210"/>
        <v>2027</v>
      </c>
      <c r="AD1756" s="10" t="e">
        <f t="shared" ref="AD1756:AD1819" ca="1" si="2245">IF(#REF!="Non",(DAYS360(N1756,Q1756)/360),(DAYS360(N1756,TODAY())/360))</f>
        <v>#REF!</v>
      </c>
      <c r="AE1756" s="10" t="e">
        <f t="shared" ca="1" si="2212"/>
        <v>#REF!</v>
      </c>
      <c r="AF1756" s="8">
        <v>32957</v>
      </c>
      <c r="AG1756" s="11">
        <f t="shared" ca="1" si="2213"/>
        <v>34.972602739726028</v>
      </c>
      <c r="AH1756" s="10" t="str">
        <f t="shared" ca="1" si="2214"/>
        <v>&gt;25&lt; 35</v>
      </c>
      <c r="AI1756" s="12">
        <v>16176817</v>
      </c>
      <c r="AJ1756" s="13" t="s">
        <v>82</v>
      </c>
      <c r="AK1756" s="12" t="s">
        <v>6804</v>
      </c>
      <c r="AL1756" s="8">
        <v>43433</v>
      </c>
      <c r="AM1756" s="7" t="s">
        <v>108</v>
      </c>
      <c r="AN1756" s="7" t="s">
        <v>109</v>
      </c>
      <c r="AQ1756">
        <v>3</v>
      </c>
      <c r="AR1756" s="14">
        <v>2</v>
      </c>
      <c r="AS1756" s="15">
        <f t="shared" si="2215"/>
        <v>45976.5</v>
      </c>
      <c r="AT1756" s="14" t="s">
        <v>163</v>
      </c>
      <c r="AU1756" s="12">
        <v>3.5</v>
      </c>
      <c r="AV1756" s="17">
        <v>10</v>
      </c>
      <c r="AW1756" s="18">
        <v>31612</v>
      </c>
      <c r="AX1756" s="19">
        <v>61058836788</v>
      </c>
      <c r="AY1756" s="17">
        <v>73</v>
      </c>
      <c r="AZ1756" s="14" t="s">
        <v>633</v>
      </c>
      <c r="BA1756" s="20" t="str">
        <f t="shared" si="2216"/>
        <v>10316126105883678873</v>
      </c>
      <c r="BB1756" s="31">
        <f t="shared" si="2217"/>
        <v>20</v>
      </c>
      <c r="BC1756" s="22" t="s">
        <v>6805</v>
      </c>
      <c r="BD1756" s="23" t="s">
        <v>115</v>
      </c>
      <c r="BF1756" s="8"/>
      <c r="BG1756" s="32">
        <v>25301259</v>
      </c>
      <c r="BH1756" s="32"/>
      <c r="BI1756" s="32"/>
      <c r="BJ1756" t="s">
        <v>4896</v>
      </c>
      <c r="BK1756" s="14" t="str">
        <f t="shared" ref="BK1756:BK1772" si="2246">IF(K1756="CADRE","CADRE",CONCATENATE(J1756,"-",H1756))</f>
        <v>A-P6 AV</v>
      </c>
      <c r="BL1756" s="14" t="s">
        <v>595</v>
      </c>
      <c r="BM1756" s="25"/>
      <c r="BN1756" s="26"/>
      <c r="BO1756" s="27"/>
      <c r="BP1756" s="26"/>
      <c r="BQ1756" s="28"/>
    </row>
    <row r="1757" spans="1:69" x14ac:dyDescent="0.25">
      <c r="A1757" t="str">
        <f>VLOOKUP(B1757,[2]RH!$B:$BV,72,0)</f>
        <v>si</v>
      </c>
      <c r="B1757" s="6">
        <v>1759</v>
      </c>
      <c r="C1757" s="7" t="s">
        <v>168</v>
      </c>
      <c r="D1757" s="7" t="s">
        <v>6806</v>
      </c>
      <c r="E1757" s="7" t="s">
        <v>67</v>
      </c>
      <c r="F1757" s="7" t="s">
        <v>118</v>
      </c>
      <c r="G1757" s="7" t="s">
        <v>220</v>
      </c>
      <c r="H1757" s="80" t="s">
        <v>225</v>
      </c>
      <c r="I1757" s="7" t="s">
        <v>534</v>
      </c>
      <c r="J1757" s="7" t="s">
        <v>190</v>
      </c>
      <c r="K1757" s="7" t="s">
        <v>146</v>
      </c>
      <c r="L1757" s="7" t="s">
        <v>90</v>
      </c>
      <c r="M1757" s="7" t="str">
        <f t="shared" si="2197"/>
        <v>Couturière</v>
      </c>
      <c r="N1757" s="8">
        <v>45246</v>
      </c>
      <c r="P1757" s="7">
        <f t="shared" ca="1" si="2242"/>
        <v>25</v>
      </c>
      <c r="Q1757" s="8"/>
      <c r="R1757" s="7"/>
      <c r="S1757" s="7"/>
      <c r="T1757" s="9" t="s">
        <v>156</v>
      </c>
      <c r="U1757" s="7" t="str">
        <f t="shared" si="2207"/>
        <v>Contractuel</v>
      </c>
      <c r="V1757" s="8">
        <v>45689</v>
      </c>
      <c r="W1757" s="8">
        <f>VLOOKUP(B1757,[1]BASE!$A:$Q,17,0)</f>
        <v>45747</v>
      </c>
      <c r="X1757" s="8"/>
      <c r="Y1757" s="8"/>
      <c r="Z1757" s="8">
        <v>45246</v>
      </c>
      <c r="AA1757" s="7">
        <f t="shared" si="2208"/>
        <v>11</v>
      </c>
      <c r="AB1757" s="7">
        <f t="shared" si="2209"/>
        <v>2023</v>
      </c>
      <c r="AC1757" s="7">
        <f t="shared" si="2210"/>
        <v>2027</v>
      </c>
      <c r="AD1757" s="10" t="e">
        <f t="shared" ref="AD1757:AD1820" ca="1" si="2247">IF(#REF!="Non",(DAYS360(N1757,Q1757)/360),(DAYS360(N1757,TODAY())/360))</f>
        <v>#REF!</v>
      </c>
      <c r="AE1757" s="10" t="e">
        <f t="shared" ca="1" si="2212"/>
        <v>#REF!</v>
      </c>
      <c r="AF1757" s="8">
        <v>28791</v>
      </c>
      <c r="AG1757" s="11">
        <f t="shared" ca="1" si="2213"/>
        <v>46.386301369863013</v>
      </c>
      <c r="AH1757" s="10" t="str">
        <f t="shared" ca="1" si="2214"/>
        <v>&gt;45&lt; 55</v>
      </c>
      <c r="AI1757" s="12">
        <v>17460276</v>
      </c>
      <c r="AJ1757" s="13" t="s">
        <v>92</v>
      </c>
      <c r="AK1757" s="12" t="s">
        <v>6807</v>
      </c>
      <c r="AL1757" s="8">
        <v>37546</v>
      </c>
      <c r="AM1757" s="7" t="s">
        <v>108</v>
      </c>
      <c r="AN1757" s="7" t="s">
        <v>76</v>
      </c>
      <c r="AO1757">
        <v>4</v>
      </c>
      <c r="AQ1757">
        <v>3</v>
      </c>
      <c r="AR1757" s="14">
        <v>2</v>
      </c>
      <c r="AS1757" s="15">
        <f t="shared" si="2215"/>
        <v>45976.5</v>
      </c>
      <c r="AT1757" s="14" t="s">
        <v>163</v>
      </c>
      <c r="AU1757" s="12">
        <v>3.5</v>
      </c>
      <c r="AV1757" s="17" t="s">
        <v>92</v>
      </c>
      <c r="AW1757" s="18" t="s">
        <v>916</v>
      </c>
      <c r="AX1757" s="19">
        <v>80065015174</v>
      </c>
      <c r="AY1757" s="17">
        <v>80</v>
      </c>
      <c r="AZ1757" s="14" t="s">
        <v>152</v>
      </c>
      <c r="BA1757" s="20" t="str">
        <f t="shared" si="2216"/>
        <v>04043128006501517480</v>
      </c>
      <c r="BB1757" s="31">
        <f t="shared" si="2217"/>
        <v>20</v>
      </c>
      <c r="BC1757" s="22" t="s">
        <v>6808</v>
      </c>
      <c r="BD1757" s="23" t="s">
        <v>115</v>
      </c>
      <c r="BF1757" s="8"/>
      <c r="BG1757" s="32">
        <v>28810823</v>
      </c>
      <c r="BH1757" s="32"/>
      <c r="BI1757" s="32"/>
      <c r="BJ1757" t="s">
        <v>600</v>
      </c>
      <c r="BK1757" s="14" t="str">
        <f t="shared" si="2246"/>
        <v>A-P6 AV</v>
      </c>
      <c r="BL1757" s="14" t="s">
        <v>595</v>
      </c>
      <c r="BM1757" s="25"/>
      <c r="BN1757" s="26"/>
      <c r="BO1757" s="27"/>
      <c r="BP1757" s="26"/>
      <c r="BQ1757" s="28"/>
    </row>
    <row r="1758" spans="1:69" x14ac:dyDescent="0.25">
      <c r="A1758" t="str">
        <f>VLOOKUP(B1758,[2]RH!$B:$BV,72,0)</f>
        <v>si</v>
      </c>
      <c r="B1758" s="6">
        <v>1760</v>
      </c>
      <c r="C1758" s="7" t="s">
        <v>65</v>
      </c>
      <c r="D1758" s="7" t="s">
        <v>6809</v>
      </c>
      <c r="E1758" s="7" t="s">
        <v>67</v>
      </c>
      <c r="F1758" s="7" t="s">
        <v>118</v>
      </c>
      <c r="G1758" s="7" t="s">
        <v>220</v>
      </c>
      <c r="H1758" s="80" t="s">
        <v>225</v>
      </c>
      <c r="I1758" s="7" t="s">
        <v>534</v>
      </c>
      <c r="J1758" s="7" t="s">
        <v>190</v>
      </c>
      <c r="K1758" s="7" t="s">
        <v>146</v>
      </c>
      <c r="L1758" s="7" t="s">
        <v>90</v>
      </c>
      <c r="M1758" s="7" t="str">
        <f t="shared" si="2197"/>
        <v>Couturière</v>
      </c>
      <c r="N1758" s="8">
        <v>45246</v>
      </c>
      <c r="P1758" s="7">
        <f t="shared" ca="1" si="2242"/>
        <v>25</v>
      </c>
      <c r="Q1758" s="8"/>
      <c r="R1758" s="7"/>
      <c r="S1758" s="7"/>
      <c r="T1758" s="9" t="s">
        <v>156</v>
      </c>
      <c r="U1758" s="7" t="str">
        <f t="shared" si="2207"/>
        <v>Contractuel</v>
      </c>
      <c r="V1758" s="8">
        <v>45689</v>
      </c>
      <c r="W1758" s="8">
        <f>VLOOKUP(B1758,[1]BASE!$A:$Q,17,0)</f>
        <v>45747</v>
      </c>
      <c r="X1758" s="8"/>
      <c r="Y1758" s="8"/>
      <c r="Z1758" s="8">
        <v>45246</v>
      </c>
      <c r="AA1758" s="7">
        <f t="shared" si="2208"/>
        <v>11</v>
      </c>
      <c r="AB1758" s="7">
        <f t="shared" si="2209"/>
        <v>2023</v>
      </c>
      <c r="AC1758" s="7">
        <f t="shared" si="2210"/>
        <v>2027</v>
      </c>
      <c r="AD1758" s="10" t="e">
        <f t="shared" ref="AD1758:AD1821" ca="1" si="2248">IF(#REF!="Non",(DAYS360(N1758,Q1758)/360),(DAYS360(N1758,TODAY())/360))</f>
        <v>#REF!</v>
      </c>
      <c r="AE1758" s="10" t="e">
        <f t="shared" ca="1" si="2212"/>
        <v>#REF!</v>
      </c>
      <c r="AF1758" s="8">
        <v>34637</v>
      </c>
      <c r="AG1758" s="11">
        <f t="shared" ca="1" si="2213"/>
        <v>30.36986301369863</v>
      </c>
      <c r="AH1758" s="10" t="str">
        <f t="shared" ca="1" si="2214"/>
        <v>&gt;25&lt; 35</v>
      </c>
      <c r="AI1758" s="12">
        <v>16550155</v>
      </c>
      <c r="AJ1758" s="13" t="s">
        <v>170</v>
      </c>
      <c r="AK1758" s="12" t="s">
        <v>5696</v>
      </c>
      <c r="AL1758" s="8">
        <v>41236</v>
      </c>
      <c r="AM1758" s="7" t="s">
        <v>6153</v>
      </c>
      <c r="AN1758" s="7" t="s">
        <v>109</v>
      </c>
      <c r="AQ1758">
        <v>3</v>
      </c>
      <c r="AR1758" s="14">
        <v>2</v>
      </c>
      <c r="AS1758" s="15">
        <f t="shared" si="2215"/>
        <v>45976.5</v>
      </c>
      <c r="AT1758" s="14" t="s">
        <v>163</v>
      </c>
      <c r="AU1758" s="12">
        <v>3.5</v>
      </c>
      <c r="AV1758" s="17" t="s">
        <v>92</v>
      </c>
      <c r="AW1758" s="18" t="s">
        <v>2036</v>
      </c>
      <c r="AX1758" s="19">
        <v>80082309378</v>
      </c>
      <c r="AY1758" s="17">
        <v>72</v>
      </c>
      <c r="AZ1758" s="14" t="s">
        <v>152</v>
      </c>
      <c r="BA1758" s="20" t="str">
        <f t="shared" si="2216"/>
        <v>04053138008230937872</v>
      </c>
      <c r="BB1758" s="31">
        <f t="shared" si="2217"/>
        <v>20</v>
      </c>
      <c r="BC1758" s="22" t="s">
        <v>5810</v>
      </c>
      <c r="BD1758" s="23" t="s">
        <v>115</v>
      </c>
      <c r="BF1758" s="8">
        <v>45251</v>
      </c>
      <c r="BG1758" s="32">
        <v>21360824</v>
      </c>
      <c r="BH1758" s="32"/>
      <c r="BI1758" s="32"/>
      <c r="BJ1758" t="s">
        <v>714</v>
      </c>
      <c r="BK1758" s="14" t="str">
        <f t="shared" si="2246"/>
        <v>A-P6 AV</v>
      </c>
      <c r="BL1758" s="14" t="s">
        <v>595</v>
      </c>
      <c r="BM1758" s="25"/>
      <c r="BN1758" s="26"/>
      <c r="BO1758" s="27"/>
      <c r="BP1758" s="26"/>
      <c r="BQ1758" s="28"/>
    </row>
    <row r="1759" spans="1:69" x14ac:dyDescent="0.25">
      <c r="A1759" t="str">
        <f>VLOOKUP(B1759,[2]RH!$B:$BV,72,0)</f>
        <v>si</v>
      </c>
      <c r="B1759" s="6">
        <v>1761</v>
      </c>
      <c r="C1759" s="7" t="s">
        <v>168</v>
      </c>
      <c r="D1759" s="7" t="s">
        <v>6810</v>
      </c>
      <c r="E1759" s="7" t="s">
        <v>67</v>
      </c>
      <c r="F1759" s="7" t="s">
        <v>118</v>
      </c>
      <c r="G1759" s="7" t="s">
        <v>220</v>
      </c>
      <c r="H1759" s="80" t="s">
        <v>225</v>
      </c>
      <c r="I1759" s="7" t="s">
        <v>534</v>
      </c>
      <c r="J1759" s="7" t="s">
        <v>190</v>
      </c>
      <c r="K1759" s="7" t="s">
        <v>146</v>
      </c>
      <c r="L1759" s="7" t="s">
        <v>90</v>
      </c>
      <c r="M1759" s="7" t="str">
        <f t="shared" si="2197"/>
        <v>Couturière</v>
      </c>
      <c r="N1759" s="8">
        <v>45246</v>
      </c>
      <c r="P1759" s="7">
        <f t="shared" ca="1" si="2242"/>
        <v>25</v>
      </c>
      <c r="Q1759" s="8"/>
      <c r="R1759" s="7"/>
      <c r="S1759" s="7"/>
      <c r="T1759" s="9" t="s">
        <v>156</v>
      </c>
      <c r="U1759" s="7" t="str">
        <f t="shared" si="2207"/>
        <v>Contractuel</v>
      </c>
      <c r="V1759" s="8">
        <v>45689</v>
      </c>
      <c r="W1759" s="8">
        <f>VLOOKUP(B1759,[1]BASE!$A:$Q,17,0)</f>
        <v>45747</v>
      </c>
      <c r="X1759" s="8"/>
      <c r="Y1759" s="8"/>
      <c r="Z1759" s="8">
        <v>45246</v>
      </c>
      <c r="AA1759" s="7">
        <f t="shared" si="2208"/>
        <v>11</v>
      </c>
      <c r="AB1759" s="7">
        <f t="shared" si="2209"/>
        <v>2023</v>
      </c>
      <c r="AC1759" s="7">
        <f t="shared" si="2210"/>
        <v>2027</v>
      </c>
      <c r="AD1759" s="10" t="e">
        <f t="shared" ref="AD1759:AD1822" ca="1" si="2249">IF(#REF!="Non",(DAYS360(N1759,Q1759)/360),(DAYS360(N1759,TODAY())/360))</f>
        <v>#REF!</v>
      </c>
      <c r="AE1759" s="10" t="e">
        <f t="shared" ca="1" si="2212"/>
        <v>#REF!</v>
      </c>
      <c r="AF1759" s="8">
        <v>29847</v>
      </c>
      <c r="AG1759" s="11">
        <f t="shared" ca="1" si="2213"/>
        <v>43.493150684931507</v>
      </c>
      <c r="AH1759" s="10" t="str">
        <f t="shared" ca="1" si="2214"/>
        <v>&gt;35&lt; 45</v>
      </c>
      <c r="AI1759" s="12">
        <v>12512055</v>
      </c>
      <c r="AJ1759" s="13" t="s">
        <v>92</v>
      </c>
      <c r="AK1759" s="12" t="s">
        <v>6811</v>
      </c>
      <c r="AL1759" s="8">
        <v>37043</v>
      </c>
      <c r="AM1759" s="7" t="s">
        <v>108</v>
      </c>
      <c r="AN1759" s="7" t="s">
        <v>76</v>
      </c>
      <c r="AO1759">
        <v>4</v>
      </c>
      <c r="AQ1759">
        <v>3</v>
      </c>
      <c r="AR1759" s="14">
        <v>2</v>
      </c>
      <c r="AS1759" s="15">
        <f t="shared" si="2215"/>
        <v>45976.5</v>
      </c>
      <c r="AT1759" s="14" t="s">
        <v>163</v>
      </c>
      <c r="AU1759" s="12">
        <v>3.5</v>
      </c>
      <c r="AV1759" s="17">
        <v>17</v>
      </c>
      <c r="AW1759" s="18" t="s">
        <v>201</v>
      </c>
      <c r="AX1759" s="19" t="s">
        <v>6812</v>
      </c>
      <c r="AY1759" s="17">
        <v>14</v>
      </c>
      <c r="AZ1759" s="14" t="s">
        <v>203</v>
      </c>
      <c r="BA1759" s="20" t="str">
        <f t="shared" si="2216"/>
        <v>17001000000333482114</v>
      </c>
      <c r="BB1759" s="31">
        <f t="shared" si="2217"/>
        <v>20</v>
      </c>
      <c r="BC1759" s="22" t="s">
        <v>6668</v>
      </c>
      <c r="BD1759" s="23" t="s">
        <v>341</v>
      </c>
      <c r="BF1759" s="8"/>
      <c r="BG1759" s="32">
        <v>52037238</v>
      </c>
      <c r="BH1759" s="32">
        <v>47008256</v>
      </c>
      <c r="BI1759" s="32"/>
      <c r="BJ1759" t="s">
        <v>6322</v>
      </c>
      <c r="BK1759" s="14" t="str">
        <f t="shared" si="2246"/>
        <v>A-P6 AV</v>
      </c>
      <c r="BL1759" s="14" t="s">
        <v>595</v>
      </c>
      <c r="BM1759" s="25"/>
      <c r="BN1759" s="26"/>
      <c r="BO1759" s="27"/>
      <c r="BP1759" s="26"/>
      <c r="BQ1759" s="28"/>
    </row>
    <row r="1760" spans="1:69" x14ac:dyDescent="0.25">
      <c r="A1760" t="str">
        <f>VLOOKUP(B1760,[2]RH!$B:$BV,72,0)</f>
        <v>Non-Actif</v>
      </c>
      <c r="B1760" s="6">
        <v>1762</v>
      </c>
      <c r="C1760" s="7" t="s">
        <v>168</v>
      </c>
      <c r="D1760" s="7" t="s">
        <v>6813</v>
      </c>
      <c r="E1760" s="7" t="s">
        <v>67</v>
      </c>
      <c r="F1760" s="7" t="s">
        <v>118</v>
      </c>
      <c r="G1760" s="7" t="s">
        <v>220</v>
      </c>
      <c r="H1760" s="80" t="s">
        <v>225</v>
      </c>
      <c r="I1760" s="7" t="s">
        <v>534</v>
      </c>
      <c r="J1760" s="7" t="s">
        <v>190</v>
      </c>
      <c r="K1760" s="7" t="s">
        <v>146</v>
      </c>
      <c r="L1760" s="7" t="s">
        <v>90</v>
      </c>
      <c r="M1760" s="7" t="str">
        <f t="shared" si="2197"/>
        <v>Couturière</v>
      </c>
      <c r="N1760" s="8">
        <v>45246</v>
      </c>
      <c r="P1760" s="7">
        <f t="shared" ca="1" si="2242"/>
        <v>-126</v>
      </c>
      <c r="Q1760" s="8">
        <v>45602</v>
      </c>
      <c r="R1760" s="7" t="s">
        <v>5074</v>
      </c>
      <c r="S1760" s="7"/>
      <c r="T1760" s="9" t="s">
        <v>156</v>
      </c>
      <c r="U1760" s="7" t="str">
        <f t="shared" si="2207"/>
        <v>Contractuel</v>
      </c>
      <c r="V1760" s="8">
        <v>45536</v>
      </c>
      <c r="W1760" s="8">
        <v>45596</v>
      </c>
      <c r="X1760" s="8"/>
      <c r="Y1760" s="8"/>
      <c r="Z1760" s="8">
        <v>45246</v>
      </c>
      <c r="AA1760" s="7">
        <f t="shared" si="2208"/>
        <v>11</v>
      </c>
      <c r="AB1760" s="7">
        <f t="shared" si="2209"/>
        <v>2023</v>
      </c>
      <c r="AC1760" s="7">
        <f t="shared" si="2210"/>
        <v>2027</v>
      </c>
      <c r="AD1760" s="10" t="e">
        <f t="shared" ref="AD1760:AD1823" ca="1" si="2250">IF(#REF!="Non",(DAYS360(N1760,Q1760)/360),(DAYS360(N1760,TODAY())/360))</f>
        <v>#REF!</v>
      </c>
      <c r="AE1760" s="10" t="e">
        <f t="shared" ca="1" si="2212"/>
        <v>#REF!</v>
      </c>
      <c r="AF1760" s="8">
        <v>25957</v>
      </c>
      <c r="AG1760" s="11">
        <f t="shared" ca="1" si="2213"/>
        <v>54.150684931506852</v>
      </c>
      <c r="AH1760" s="10" t="str">
        <f t="shared" ca="1" si="2214"/>
        <v>&gt;45&lt; 55</v>
      </c>
      <c r="AI1760" s="12">
        <v>11657068</v>
      </c>
      <c r="AJ1760" s="13" t="s">
        <v>82</v>
      </c>
      <c r="AK1760" s="12" t="s">
        <v>6814</v>
      </c>
      <c r="AL1760" s="8">
        <v>45035</v>
      </c>
      <c r="AM1760" s="7" t="s">
        <v>108</v>
      </c>
      <c r="AN1760" s="7" t="s">
        <v>76</v>
      </c>
      <c r="AO1760">
        <v>3</v>
      </c>
      <c r="AQ1760">
        <v>3</v>
      </c>
      <c r="AR1760" s="14">
        <v>1</v>
      </c>
      <c r="AS1760" s="15">
        <f t="shared" si="2215"/>
        <v>45611.25</v>
      </c>
      <c r="AT1760" s="14" t="s">
        <v>163</v>
      </c>
      <c r="AU1760" s="12">
        <v>3.5</v>
      </c>
      <c r="AV1760" s="17">
        <v>17</v>
      </c>
      <c r="AW1760" s="18" t="s">
        <v>201</v>
      </c>
      <c r="AX1760" s="19" t="s">
        <v>6815</v>
      </c>
      <c r="AY1760" s="17">
        <v>19</v>
      </c>
      <c r="AZ1760" s="14" t="s">
        <v>203</v>
      </c>
      <c r="BA1760" s="20" t="str">
        <f t="shared" si="2216"/>
        <v>17001000000324409219</v>
      </c>
      <c r="BB1760" s="31">
        <f t="shared" si="2217"/>
        <v>20</v>
      </c>
      <c r="BC1760" s="22" t="s">
        <v>6816</v>
      </c>
      <c r="BD1760" s="23" t="s">
        <v>341</v>
      </c>
      <c r="BF1760" s="8">
        <v>45251</v>
      </c>
      <c r="BG1760" s="32">
        <v>97968886</v>
      </c>
      <c r="BH1760" s="32">
        <v>96156664</v>
      </c>
      <c r="BI1760" s="32"/>
      <c r="BJ1760" t="s">
        <v>486</v>
      </c>
      <c r="BK1760" s="14" t="str">
        <f t="shared" si="2246"/>
        <v>A-P6 AV</v>
      </c>
      <c r="BL1760" s="14" t="s">
        <v>595</v>
      </c>
      <c r="BM1760" s="25"/>
      <c r="BN1760" s="26"/>
      <c r="BO1760" s="27"/>
      <c r="BP1760" s="26"/>
      <c r="BQ1760" s="28"/>
    </row>
    <row r="1761" spans="1:69" x14ac:dyDescent="0.25">
      <c r="A1761" t="str">
        <f>VLOOKUP(B1761,[2]RH!$B:$BV,72,0)</f>
        <v>si</v>
      </c>
      <c r="B1761" s="6">
        <v>1763</v>
      </c>
      <c r="C1761" s="7" t="s">
        <v>100</v>
      </c>
      <c r="D1761" s="7" t="s">
        <v>6817</v>
      </c>
      <c r="E1761" s="7" t="s">
        <v>67</v>
      </c>
      <c r="F1761" s="7" t="s">
        <v>118</v>
      </c>
      <c r="G1761" s="7" t="s">
        <v>220</v>
      </c>
      <c r="H1761" s="80" t="s">
        <v>225</v>
      </c>
      <c r="I1761" s="7" t="s">
        <v>534</v>
      </c>
      <c r="J1761" s="7" t="s">
        <v>190</v>
      </c>
      <c r="K1761" s="7" t="s">
        <v>146</v>
      </c>
      <c r="L1761" s="7" t="s">
        <v>90</v>
      </c>
      <c r="M1761" s="7" t="str">
        <f t="shared" si="2197"/>
        <v>Couturière</v>
      </c>
      <c r="N1761" s="8">
        <v>45246</v>
      </c>
      <c r="P1761" s="7">
        <f t="shared" ca="1" si="2242"/>
        <v>25</v>
      </c>
      <c r="Q1761" s="8"/>
      <c r="R1761" s="7"/>
      <c r="S1761" s="7"/>
      <c r="T1761" s="9" t="s">
        <v>156</v>
      </c>
      <c r="U1761" s="7" t="str">
        <f t="shared" si="2207"/>
        <v>Contractuel</v>
      </c>
      <c r="V1761" s="8">
        <v>45689</v>
      </c>
      <c r="W1761" s="8">
        <f>VLOOKUP(B1761,[1]BASE!$A:$Q,17,0)</f>
        <v>45747</v>
      </c>
      <c r="X1761" s="8"/>
      <c r="Y1761" s="8"/>
      <c r="Z1761" s="8">
        <v>45246</v>
      </c>
      <c r="AA1761" s="7">
        <f t="shared" si="2208"/>
        <v>11</v>
      </c>
      <c r="AB1761" s="7">
        <f t="shared" si="2209"/>
        <v>2023</v>
      </c>
      <c r="AC1761" s="7">
        <f t="shared" si="2210"/>
        <v>2027</v>
      </c>
      <c r="AD1761" s="10" t="e">
        <f t="shared" ref="AD1761:AD1824" ca="1" si="2251">IF(#REF!="Non",(DAYS360(N1761,Q1761)/360),(DAYS360(N1761,TODAY())/360))</f>
        <v>#REF!</v>
      </c>
      <c r="AE1761" s="10" t="e">
        <f t="shared" ca="1" si="2212"/>
        <v>#REF!</v>
      </c>
      <c r="AF1761" s="8">
        <v>37825</v>
      </c>
      <c r="AG1761" s="11">
        <f t="shared" ca="1" si="2213"/>
        <v>21.635616438356163</v>
      </c>
      <c r="AH1761" s="10" t="str">
        <f t="shared" ca="1" si="2214"/>
        <v>&lt; 25</v>
      </c>
      <c r="AI1761" s="12"/>
      <c r="AJ1761" s="13"/>
      <c r="AK1761" s="12" t="s">
        <v>6818</v>
      </c>
      <c r="AL1761" s="8">
        <v>44456</v>
      </c>
      <c r="AM1761" s="7" t="s">
        <v>108</v>
      </c>
      <c r="AN1761" s="7" t="s">
        <v>109</v>
      </c>
      <c r="AQ1761">
        <v>3</v>
      </c>
      <c r="AR1761" s="14">
        <v>2</v>
      </c>
      <c r="AS1761" s="15">
        <f t="shared" si="2215"/>
        <v>45976.5</v>
      </c>
      <c r="AT1761" s="14" t="s">
        <v>163</v>
      </c>
      <c r="AU1761" s="12">
        <v>3.5</v>
      </c>
      <c r="AV1761" s="17">
        <v>17</v>
      </c>
      <c r="AW1761" s="18" t="s">
        <v>201</v>
      </c>
      <c r="AX1761" s="19" t="s">
        <v>6819</v>
      </c>
      <c r="AY1761" s="17">
        <v>77</v>
      </c>
      <c r="AZ1761" s="14" t="s">
        <v>203</v>
      </c>
      <c r="BA1761" s="20" t="str">
        <f t="shared" si="2216"/>
        <v>17001000000306727477</v>
      </c>
      <c r="BB1761" s="31">
        <f t="shared" si="2217"/>
        <v>20</v>
      </c>
      <c r="BC1761" s="22" t="s">
        <v>5233</v>
      </c>
      <c r="BD1761" s="23" t="s">
        <v>115</v>
      </c>
      <c r="BF1761" s="8">
        <v>45251</v>
      </c>
      <c r="BG1761" s="32">
        <v>96695115</v>
      </c>
      <c r="BH1761" s="32"/>
      <c r="BI1761" s="32"/>
      <c r="BJ1761" t="s">
        <v>600</v>
      </c>
      <c r="BK1761" s="14" t="str">
        <f t="shared" si="2246"/>
        <v>A-P6 AV</v>
      </c>
      <c r="BL1761" s="14" t="s">
        <v>595</v>
      </c>
      <c r="BM1761" s="25"/>
      <c r="BN1761" s="26"/>
      <c r="BO1761" s="27"/>
      <c r="BP1761" s="26"/>
      <c r="BQ1761" s="28"/>
    </row>
    <row r="1762" spans="1:69" x14ac:dyDescent="0.25">
      <c r="A1762" t="str">
        <f>VLOOKUP(B1762,[2]RH!$B:$BV,72,0)</f>
        <v>si</v>
      </c>
      <c r="B1762" s="6">
        <v>1764</v>
      </c>
      <c r="C1762" s="7" t="s">
        <v>168</v>
      </c>
      <c r="D1762" s="7" t="s">
        <v>6820</v>
      </c>
      <c r="E1762" s="7" t="s">
        <v>67</v>
      </c>
      <c r="F1762" s="7" t="s">
        <v>118</v>
      </c>
      <c r="G1762" s="7" t="s">
        <v>220</v>
      </c>
      <c r="H1762" s="80" t="s">
        <v>225</v>
      </c>
      <c r="I1762" s="7" t="s">
        <v>534</v>
      </c>
      <c r="J1762" s="7" t="s">
        <v>190</v>
      </c>
      <c r="K1762" s="7" t="s">
        <v>146</v>
      </c>
      <c r="L1762" s="7" t="s">
        <v>90</v>
      </c>
      <c r="M1762" s="7" t="str">
        <f t="shared" si="2197"/>
        <v>Couturière</v>
      </c>
      <c r="N1762" s="8">
        <v>45246</v>
      </c>
      <c r="P1762" s="7">
        <f t="shared" ca="1" si="2242"/>
        <v>25</v>
      </c>
      <c r="Q1762" s="8"/>
      <c r="R1762" s="7"/>
      <c r="S1762" s="7"/>
      <c r="T1762" s="9" t="s">
        <v>156</v>
      </c>
      <c r="U1762" s="7" t="str">
        <f t="shared" si="2207"/>
        <v>Contractuel</v>
      </c>
      <c r="V1762" s="8">
        <v>45689</v>
      </c>
      <c r="W1762" s="8">
        <f>VLOOKUP(B1762,[1]BASE!$A:$Q,17,0)</f>
        <v>45747</v>
      </c>
      <c r="X1762" s="8"/>
      <c r="Y1762" s="8"/>
      <c r="Z1762" s="8">
        <v>45246</v>
      </c>
      <c r="AA1762" s="7">
        <f t="shared" si="2208"/>
        <v>11</v>
      </c>
      <c r="AB1762" s="7">
        <f t="shared" si="2209"/>
        <v>2023</v>
      </c>
      <c r="AC1762" s="7">
        <f t="shared" si="2210"/>
        <v>2027</v>
      </c>
      <c r="AD1762" s="10" t="e">
        <f t="shared" ref="AD1762:AD1825" ca="1" si="2252">IF(#REF!="Non",(DAYS360(N1762,Q1762)/360),(DAYS360(N1762,TODAY())/360))</f>
        <v>#REF!</v>
      </c>
      <c r="AE1762" s="10" t="e">
        <f t="shared" ca="1" si="2212"/>
        <v>#REF!</v>
      </c>
      <c r="AF1762" s="8">
        <v>26141</v>
      </c>
      <c r="AG1762" s="11">
        <f t="shared" ca="1" si="2213"/>
        <v>53.646575342465752</v>
      </c>
      <c r="AH1762" s="10" t="str">
        <f t="shared" ca="1" si="2214"/>
        <v>&gt;45&lt; 55</v>
      </c>
      <c r="AI1762" s="12">
        <v>11704369</v>
      </c>
      <c r="AJ1762" s="13" t="s">
        <v>170</v>
      </c>
      <c r="AK1762" s="12" t="s">
        <v>6821</v>
      </c>
      <c r="AL1762" s="8">
        <v>38126</v>
      </c>
      <c r="AM1762" s="7" t="s">
        <v>108</v>
      </c>
      <c r="AN1762" s="7" t="s">
        <v>76</v>
      </c>
      <c r="AO1762">
        <v>2</v>
      </c>
      <c r="AQ1762">
        <v>3</v>
      </c>
      <c r="AR1762" s="14">
        <v>2</v>
      </c>
      <c r="AS1762" s="15">
        <f t="shared" si="2215"/>
        <v>45976.5</v>
      </c>
      <c r="AT1762" s="14" t="s">
        <v>163</v>
      </c>
      <c r="AU1762" s="12">
        <v>3.5</v>
      </c>
      <c r="AV1762" s="17">
        <v>14</v>
      </c>
      <c r="AW1762" s="18">
        <v>90490</v>
      </c>
      <c r="AX1762" s="19">
        <v>41007066128</v>
      </c>
      <c r="AY1762" s="17">
        <v>68</v>
      </c>
      <c r="AZ1762" s="14" t="s">
        <v>185</v>
      </c>
      <c r="BA1762" s="20" t="str">
        <f t="shared" si="2216"/>
        <v>14904904100706612868</v>
      </c>
      <c r="BB1762" s="31">
        <f t="shared" si="2217"/>
        <v>20</v>
      </c>
      <c r="BC1762" s="22" t="s">
        <v>6822</v>
      </c>
      <c r="BD1762" s="23" t="s">
        <v>341</v>
      </c>
      <c r="BF1762" s="8">
        <v>45251</v>
      </c>
      <c r="BG1762" s="32">
        <v>98271893</v>
      </c>
      <c r="BH1762" s="32"/>
      <c r="BI1762" s="32"/>
      <c r="BJ1762" t="s">
        <v>341</v>
      </c>
      <c r="BK1762" s="14" t="str">
        <f t="shared" si="2246"/>
        <v>A-P6 AV</v>
      </c>
      <c r="BL1762" s="14" t="s">
        <v>595</v>
      </c>
      <c r="BM1762" s="25"/>
      <c r="BN1762" s="26"/>
      <c r="BO1762" s="27"/>
      <c r="BP1762" s="26"/>
      <c r="BQ1762" s="28"/>
    </row>
    <row r="1763" spans="1:69" x14ac:dyDescent="0.25">
      <c r="A1763" t="str">
        <f>VLOOKUP(B1763,[2]RH!$B:$BV,72,0)</f>
        <v>si</v>
      </c>
      <c r="B1763" s="6">
        <v>1765</v>
      </c>
      <c r="C1763" s="7" t="s">
        <v>168</v>
      </c>
      <c r="D1763" s="7" t="s">
        <v>6823</v>
      </c>
      <c r="E1763" s="7" t="s">
        <v>67</v>
      </c>
      <c r="F1763" s="7" t="s">
        <v>118</v>
      </c>
      <c r="G1763" s="7" t="s">
        <v>220</v>
      </c>
      <c r="H1763" s="80" t="s">
        <v>225</v>
      </c>
      <c r="I1763" s="7" t="s">
        <v>534</v>
      </c>
      <c r="J1763" s="7" t="s">
        <v>190</v>
      </c>
      <c r="K1763" s="7" t="s">
        <v>146</v>
      </c>
      <c r="L1763" s="7" t="s">
        <v>90</v>
      </c>
      <c r="M1763" s="7" t="str">
        <f t="shared" si="2197"/>
        <v>Couturière</v>
      </c>
      <c r="N1763" s="8">
        <v>45246</v>
      </c>
      <c r="P1763" s="7">
        <f t="shared" ca="1" si="2242"/>
        <v>25</v>
      </c>
      <c r="Q1763" s="8"/>
      <c r="R1763" s="7"/>
      <c r="S1763" s="7"/>
      <c r="T1763" s="9" t="s">
        <v>156</v>
      </c>
      <c r="U1763" s="7" t="str">
        <f t="shared" si="2207"/>
        <v>Contractuel</v>
      </c>
      <c r="V1763" s="8">
        <v>45689</v>
      </c>
      <c r="W1763" s="8">
        <f>VLOOKUP(B1763,[1]BASE!$A:$Q,17,0)</f>
        <v>45747</v>
      </c>
      <c r="X1763" s="8"/>
      <c r="Y1763" s="8"/>
      <c r="Z1763" s="8">
        <v>45246</v>
      </c>
      <c r="AA1763" s="7">
        <f t="shared" si="2208"/>
        <v>11</v>
      </c>
      <c r="AB1763" s="7">
        <f t="shared" si="2209"/>
        <v>2023</v>
      </c>
      <c r="AC1763" s="7">
        <f t="shared" si="2210"/>
        <v>2027</v>
      </c>
      <c r="AD1763" s="10" t="e">
        <f t="shared" ref="AD1763:AD1826" ca="1" si="2253">IF(#REF!="Non",(DAYS360(N1763,Q1763)/360),(DAYS360(N1763,TODAY())/360))</f>
        <v>#REF!</v>
      </c>
      <c r="AE1763" s="10" t="e">
        <f t="shared" ca="1" si="2212"/>
        <v>#REF!</v>
      </c>
      <c r="AF1763" s="8">
        <v>30883</v>
      </c>
      <c r="AG1763" s="11">
        <f t="shared" ca="1" si="2213"/>
        <v>40.654794520547945</v>
      </c>
      <c r="AH1763" s="10" t="str">
        <f t="shared" ca="1" si="2214"/>
        <v>&gt;35&lt; 45</v>
      </c>
      <c r="AI1763" s="12">
        <v>12669560</v>
      </c>
      <c r="AJ1763" s="40" t="s">
        <v>213</v>
      </c>
      <c r="AK1763" s="12" t="s">
        <v>6824</v>
      </c>
      <c r="AL1763" s="8">
        <v>37767</v>
      </c>
      <c r="AM1763" s="7" t="s">
        <v>108</v>
      </c>
      <c r="AN1763" s="7" t="s">
        <v>76</v>
      </c>
      <c r="AO1763">
        <v>3</v>
      </c>
      <c r="AQ1763">
        <v>3</v>
      </c>
      <c r="AR1763" s="14">
        <v>2</v>
      </c>
      <c r="AS1763" s="15">
        <f t="shared" si="2215"/>
        <v>45976.5</v>
      </c>
      <c r="AT1763" s="14" t="s">
        <v>163</v>
      </c>
      <c r="AU1763" s="12">
        <v>3.5</v>
      </c>
      <c r="AV1763" s="17">
        <v>17</v>
      </c>
      <c r="AW1763" s="18" t="s">
        <v>201</v>
      </c>
      <c r="AX1763" s="19" t="s">
        <v>6825</v>
      </c>
      <c r="AY1763" s="17">
        <v>55</v>
      </c>
      <c r="AZ1763" s="14" t="s">
        <v>203</v>
      </c>
      <c r="BA1763" s="20" t="str">
        <f t="shared" si="2216"/>
        <v>17001000000025424955</v>
      </c>
      <c r="BB1763" s="31">
        <f t="shared" si="2217"/>
        <v>20</v>
      </c>
      <c r="BC1763" s="22" t="s">
        <v>6700</v>
      </c>
      <c r="BD1763" s="23" t="s">
        <v>341</v>
      </c>
      <c r="BF1763" s="8">
        <v>45251</v>
      </c>
      <c r="BG1763" s="32">
        <v>29927459</v>
      </c>
      <c r="BH1763" s="32"/>
      <c r="BI1763" s="32"/>
      <c r="BJ1763" t="s">
        <v>6322</v>
      </c>
      <c r="BK1763" s="14" t="str">
        <f t="shared" si="2246"/>
        <v>A-P6 AV</v>
      </c>
      <c r="BL1763" s="14" t="s">
        <v>595</v>
      </c>
      <c r="BM1763" s="25"/>
      <c r="BN1763" s="26"/>
      <c r="BO1763" s="27"/>
      <c r="BP1763" s="26"/>
      <c r="BQ1763" s="28"/>
    </row>
    <row r="1764" spans="1:69" x14ac:dyDescent="0.25">
      <c r="A1764" t="str">
        <f>VLOOKUP(B1764,[2]RH!$B:$BV,72,0)</f>
        <v>si</v>
      </c>
      <c r="B1764" s="6">
        <v>1766</v>
      </c>
      <c r="C1764" s="7" t="s">
        <v>168</v>
      </c>
      <c r="D1764" s="7" t="s">
        <v>6826</v>
      </c>
      <c r="E1764" s="7" t="s">
        <v>67</v>
      </c>
      <c r="F1764" s="7" t="s">
        <v>118</v>
      </c>
      <c r="G1764" s="7" t="s">
        <v>220</v>
      </c>
      <c r="H1764" s="80" t="s">
        <v>225</v>
      </c>
      <c r="I1764" s="7" t="s">
        <v>534</v>
      </c>
      <c r="J1764" s="7" t="s">
        <v>190</v>
      </c>
      <c r="K1764" s="7" t="s">
        <v>146</v>
      </c>
      <c r="L1764" s="7" t="s">
        <v>90</v>
      </c>
      <c r="M1764" s="7" t="str">
        <f t="shared" si="2197"/>
        <v>Couturière</v>
      </c>
      <c r="N1764" s="8">
        <v>45246</v>
      </c>
      <c r="P1764" s="7">
        <f t="shared" ca="1" si="2242"/>
        <v>25</v>
      </c>
      <c r="Q1764" s="8"/>
      <c r="R1764" s="7"/>
      <c r="S1764" s="7"/>
      <c r="T1764" s="9" t="s">
        <v>156</v>
      </c>
      <c r="U1764" s="7" t="str">
        <f t="shared" si="2207"/>
        <v>Contractuel</v>
      </c>
      <c r="V1764" s="8">
        <v>45689</v>
      </c>
      <c r="W1764" s="8">
        <f>VLOOKUP(B1764,[1]BASE!$A:$Q,17,0)</f>
        <v>45747</v>
      </c>
      <c r="X1764" s="8"/>
      <c r="Y1764" s="8"/>
      <c r="Z1764" s="8">
        <v>45246</v>
      </c>
      <c r="AA1764" s="7">
        <f t="shared" si="2208"/>
        <v>11</v>
      </c>
      <c r="AB1764" s="7">
        <f t="shared" si="2209"/>
        <v>2023</v>
      </c>
      <c r="AC1764" s="7">
        <f t="shared" si="2210"/>
        <v>2027</v>
      </c>
      <c r="AD1764" s="10" t="e">
        <f t="shared" ref="AD1764:AD1827" ca="1" si="2254">IF(#REF!="Non",(DAYS360(N1764,Q1764)/360),(DAYS360(N1764,TODAY())/360))</f>
        <v>#REF!</v>
      </c>
      <c r="AE1764" s="10" t="e">
        <f t="shared" ca="1" si="2212"/>
        <v>#REF!</v>
      </c>
      <c r="AF1764" s="8">
        <v>28326</v>
      </c>
      <c r="AG1764" s="11">
        <f t="shared" ca="1" si="2213"/>
        <v>47.660273972602738</v>
      </c>
      <c r="AH1764" s="10" t="str">
        <f t="shared" ca="1" si="2214"/>
        <v>&gt;45&lt; 55</v>
      </c>
      <c r="AI1764" s="12">
        <v>12154950</v>
      </c>
      <c r="AJ1764" s="13" t="s">
        <v>73</v>
      </c>
      <c r="AK1764" s="12" t="s">
        <v>6827</v>
      </c>
      <c r="AL1764" s="8">
        <v>40217</v>
      </c>
      <c r="AM1764" s="7" t="s">
        <v>108</v>
      </c>
      <c r="AN1764" s="7" t="s">
        <v>5165</v>
      </c>
      <c r="AO1764">
        <v>2</v>
      </c>
      <c r="AQ1764">
        <v>3</v>
      </c>
      <c r="AR1764" s="14">
        <v>2</v>
      </c>
      <c r="AS1764" s="15">
        <f t="shared" si="2215"/>
        <v>45976.5</v>
      </c>
      <c r="AT1764" s="14" t="s">
        <v>163</v>
      </c>
      <c r="AU1764" s="12">
        <v>3.5</v>
      </c>
      <c r="AV1764" s="17">
        <v>17</v>
      </c>
      <c r="AW1764" s="18" t="s">
        <v>201</v>
      </c>
      <c r="AX1764" s="19" t="s">
        <v>6828</v>
      </c>
      <c r="AY1764" s="17">
        <v>12</v>
      </c>
      <c r="AZ1764" s="14" t="s">
        <v>203</v>
      </c>
      <c r="BA1764" s="20" t="str">
        <f t="shared" si="2216"/>
        <v>17001000000333369012</v>
      </c>
      <c r="BB1764" s="31">
        <f t="shared" si="2217"/>
        <v>20</v>
      </c>
      <c r="BC1764" s="22" t="s">
        <v>6829</v>
      </c>
      <c r="BD1764" s="23" t="s">
        <v>341</v>
      </c>
      <c r="BF1764" s="8">
        <v>45251</v>
      </c>
      <c r="BG1764" s="32">
        <v>53093124</v>
      </c>
      <c r="BH1764" s="32"/>
      <c r="BI1764" s="32"/>
      <c r="BJ1764" t="s">
        <v>6322</v>
      </c>
      <c r="BK1764" s="14" t="str">
        <f t="shared" si="2246"/>
        <v>A-P6 AV</v>
      </c>
      <c r="BL1764" s="14" t="s">
        <v>595</v>
      </c>
      <c r="BM1764" s="25"/>
      <c r="BN1764" s="26"/>
      <c r="BO1764" s="27"/>
      <c r="BP1764" s="26"/>
      <c r="BQ1764" s="28"/>
    </row>
    <row r="1765" spans="1:69" x14ac:dyDescent="0.25">
      <c r="A1765" t="str">
        <f>VLOOKUP(B1765,[2]RH!$B:$BV,72,0)</f>
        <v>Non-Actif</v>
      </c>
      <c r="B1765" s="6">
        <v>1767</v>
      </c>
      <c r="C1765" s="7" t="s">
        <v>100</v>
      </c>
      <c r="D1765" s="7" t="s">
        <v>6830</v>
      </c>
      <c r="E1765" s="7" t="s">
        <v>67</v>
      </c>
      <c r="F1765" s="7" t="s">
        <v>118</v>
      </c>
      <c r="G1765" s="7" t="s">
        <v>220</v>
      </c>
      <c r="H1765" s="80" t="s">
        <v>225</v>
      </c>
      <c r="I1765" s="7" t="s">
        <v>589</v>
      </c>
      <c r="J1765" s="7" t="s">
        <v>190</v>
      </c>
      <c r="K1765" s="7" t="s">
        <v>146</v>
      </c>
      <c r="L1765" s="7" t="s">
        <v>90</v>
      </c>
      <c r="M1765" s="7" t="str">
        <f t="shared" si="2197"/>
        <v>Couturière</v>
      </c>
      <c r="N1765" s="8">
        <v>45246</v>
      </c>
      <c r="P1765" s="7"/>
      <c r="Q1765" s="8">
        <v>45246</v>
      </c>
      <c r="R1765" s="7" t="s">
        <v>6470</v>
      </c>
      <c r="S1765" s="7"/>
      <c r="T1765" s="9" t="s">
        <v>156</v>
      </c>
      <c r="U1765" s="7" t="str">
        <f t="shared" si="2207"/>
        <v>Contractuel</v>
      </c>
      <c r="V1765" s="8">
        <v>45246</v>
      </c>
      <c r="W1765" s="8">
        <v>45291</v>
      </c>
      <c r="X1765" s="8"/>
      <c r="Y1765" s="8"/>
      <c r="Z1765" s="8">
        <v>45246</v>
      </c>
      <c r="AA1765" s="7">
        <f t="shared" si="2208"/>
        <v>11</v>
      </c>
      <c r="AB1765" s="7">
        <f t="shared" si="2209"/>
        <v>2023</v>
      </c>
      <c r="AC1765" s="7">
        <f t="shared" si="2210"/>
        <v>2027</v>
      </c>
      <c r="AD1765" s="10" t="e">
        <f t="shared" ref="AD1765:AD1828" ca="1" si="2255">IF(#REF!="Non",(DAYS360(N1765,Q1765)/360),(DAYS360(N1765,TODAY())/360))</f>
        <v>#REF!</v>
      </c>
      <c r="AE1765" s="10" t="e">
        <f t="shared" ca="1" si="2212"/>
        <v>#REF!</v>
      </c>
      <c r="AF1765" s="8">
        <v>30125</v>
      </c>
      <c r="AG1765" s="11">
        <f t="shared" ca="1" si="2213"/>
        <v>42.731506849315068</v>
      </c>
      <c r="AH1765" s="10" t="str">
        <f t="shared" ca="1" si="2214"/>
        <v>&gt;35&lt; 45</v>
      </c>
      <c r="AI1765" s="12">
        <v>17181412</v>
      </c>
      <c r="AJ1765" s="13" t="s">
        <v>73</v>
      </c>
      <c r="AK1765" s="12" t="s">
        <v>6831</v>
      </c>
      <c r="AL1765" s="8">
        <v>36894</v>
      </c>
      <c r="AM1765" s="7" t="s">
        <v>108</v>
      </c>
      <c r="AN1765" s="7" t="s">
        <v>109</v>
      </c>
      <c r="AQ1765" s="14">
        <v>3</v>
      </c>
      <c r="AR1765" s="14">
        <v>1</v>
      </c>
      <c r="AS1765" s="15">
        <f t="shared" si="2215"/>
        <v>45611.25</v>
      </c>
      <c r="AT1765" s="14" t="s">
        <v>163</v>
      </c>
      <c r="AU1765" s="12">
        <v>3.5</v>
      </c>
      <c r="AV1765" s="17">
        <v>17</v>
      </c>
      <c r="AW1765" s="18" t="s">
        <v>201</v>
      </c>
      <c r="AX1765" s="19" t="s">
        <v>6832</v>
      </c>
      <c r="AY1765" s="17">
        <v>84</v>
      </c>
      <c r="AZ1765" s="14" t="s">
        <v>203</v>
      </c>
      <c r="BA1765" s="20" t="str">
        <f t="shared" si="2216"/>
        <v>17001000000313083984</v>
      </c>
      <c r="BB1765" s="31">
        <f t="shared" si="2217"/>
        <v>20</v>
      </c>
      <c r="BC1765" s="22" t="s">
        <v>6833</v>
      </c>
      <c r="BD1765" s="23" t="s">
        <v>115</v>
      </c>
      <c r="BF1765" s="8"/>
      <c r="BG1765" s="32">
        <v>56513588</v>
      </c>
      <c r="BH1765" s="32"/>
      <c r="BI1765" s="32"/>
      <c r="BK1765" s="14" t="str">
        <f t="shared" si="2246"/>
        <v>A-P6 AV</v>
      </c>
      <c r="BL1765" s="14" t="s">
        <v>595</v>
      </c>
      <c r="BM1765" s="25"/>
      <c r="BN1765" s="26"/>
      <c r="BO1765" s="27"/>
      <c r="BP1765" s="26"/>
      <c r="BQ1765" s="28"/>
    </row>
    <row r="1766" spans="1:69" x14ac:dyDescent="0.25">
      <c r="A1766" t="str">
        <f>VLOOKUP(B1766,[2]RH!$B:$BV,72,0)</f>
        <v>Non-Actif</v>
      </c>
      <c r="B1766" s="6">
        <v>1768</v>
      </c>
      <c r="C1766" s="7" t="s">
        <v>168</v>
      </c>
      <c r="D1766" s="7" t="s">
        <v>6834</v>
      </c>
      <c r="E1766" s="7" t="s">
        <v>67</v>
      </c>
      <c r="F1766" s="7" t="s">
        <v>118</v>
      </c>
      <c r="G1766" s="7" t="s">
        <v>220</v>
      </c>
      <c r="H1766" s="80" t="s">
        <v>225</v>
      </c>
      <c r="I1766" s="7" t="s">
        <v>589</v>
      </c>
      <c r="J1766" s="7" t="s">
        <v>190</v>
      </c>
      <c r="K1766" s="7" t="s">
        <v>146</v>
      </c>
      <c r="L1766" s="7" t="s">
        <v>90</v>
      </c>
      <c r="M1766" s="7" t="str">
        <f t="shared" si="2197"/>
        <v>Couturière</v>
      </c>
      <c r="N1766" s="8">
        <v>45246</v>
      </c>
      <c r="P1766" s="7">
        <f t="shared" ref="P1766:P1782" ca="1" si="2256">IF(W1766="","",W1766-TODAY())</f>
        <v>-279</v>
      </c>
      <c r="Q1766" s="8">
        <v>45402</v>
      </c>
      <c r="R1766" s="7" t="s">
        <v>1728</v>
      </c>
      <c r="S1766" s="7"/>
      <c r="T1766" s="9" t="s">
        <v>156</v>
      </c>
      <c r="U1766" s="7" t="str">
        <f t="shared" si="2207"/>
        <v>Contractuel</v>
      </c>
      <c r="V1766" s="8">
        <v>45383</v>
      </c>
      <c r="W1766" s="8">
        <v>45443</v>
      </c>
      <c r="X1766" s="8"/>
      <c r="Y1766" s="8"/>
      <c r="Z1766" s="8">
        <v>45246</v>
      </c>
      <c r="AA1766" s="7">
        <f t="shared" si="2208"/>
        <v>11</v>
      </c>
      <c r="AB1766" s="7">
        <f t="shared" si="2209"/>
        <v>2023</v>
      </c>
      <c r="AC1766" s="7">
        <f t="shared" si="2210"/>
        <v>2027</v>
      </c>
      <c r="AD1766" s="10" t="e">
        <f t="shared" ref="AD1766:AD1829" ca="1" si="2257">IF(#REF!="Non",(DAYS360(N1766,Q1766)/360),(DAYS360(N1766,TODAY())/360))</f>
        <v>#REF!</v>
      </c>
      <c r="AE1766" s="10" t="e">
        <f t="shared" ca="1" si="2212"/>
        <v>#REF!</v>
      </c>
      <c r="AF1766" s="8">
        <v>29188</v>
      </c>
      <c r="AG1766" s="11">
        <f t="shared" ca="1" si="2213"/>
        <v>45.298630136986304</v>
      </c>
      <c r="AH1766" s="10" t="str">
        <f t="shared" ca="1" si="2214"/>
        <v>&gt;45&lt; 55</v>
      </c>
      <c r="AI1766" s="12">
        <v>12510664</v>
      </c>
      <c r="AJ1766" s="13" t="s">
        <v>73</v>
      </c>
      <c r="AK1766" s="12" t="s">
        <v>6835</v>
      </c>
      <c r="AL1766" s="8">
        <v>40973</v>
      </c>
      <c r="AM1766" s="7" t="s">
        <v>108</v>
      </c>
      <c r="AN1766" s="7" t="s">
        <v>76</v>
      </c>
      <c r="AQ1766" s="14">
        <v>3</v>
      </c>
      <c r="AR1766" s="14">
        <v>1</v>
      </c>
      <c r="AS1766" s="15">
        <f t="shared" si="2215"/>
        <v>45611.25</v>
      </c>
      <c r="AT1766" s="14" t="s">
        <v>163</v>
      </c>
      <c r="AU1766" s="12">
        <v>3.5</v>
      </c>
      <c r="AV1766" s="17">
        <v>25</v>
      </c>
      <c r="AW1766" s="18">
        <v>10300</v>
      </c>
      <c r="AX1766" s="19" t="s">
        <v>6836</v>
      </c>
      <c r="AY1766" s="17">
        <v>69</v>
      </c>
      <c r="AZ1766" s="14" t="s">
        <v>276</v>
      </c>
      <c r="BA1766" s="20" t="str">
        <f t="shared" si="2216"/>
        <v>25103000000119570569</v>
      </c>
      <c r="BB1766" s="31">
        <f t="shared" si="2217"/>
        <v>20</v>
      </c>
      <c r="BC1766" s="22" t="s">
        <v>6837</v>
      </c>
      <c r="BD1766" s="23" t="s">
        <v>341</v>
      </c>
      <c r="BF1766" s="8">
        <v>45251</v>
      </c>
      <c r="BG1766" s="32">
        <v>26804398</v>
      </c>
      <c r="BH1766" s="32"/>
      <c r="BI1766" s="32"/>
      <c r="BJ1766" t="s">
        <v>341</v>
      </c>
      <c r="BK1766" s="14" t="str">
        <f t="shared" si="2246"/>
        <v>A-P6 AV</v>
      </c>
      <c r="BL1766" s="14" t="s">
        <v>595</v>
      </c>
      <c r="BM1766" s="25"/>
      <c r="BN1766" s="26"/>
      <c r="BO1766" s="27"/>
      <c r="BP1766" s="26"/>
      <c r="BQ1766" s="28"/>
    </row>
    <row r="1767" spans="1:69" x14ac:dyDescent="0.25">
      <c r="A1767" t="str">
        <f>VLOOKUP(B1767,[2]RH!$B:$BV,72,0)</f>
        <v>Non-Actif</v>
      </c>
      <c r="B1767" s="6">
        <v>1769</v>
      </c>
      <c r="C1767" s="7" t="s">
        <v>100</v>
      </c>
      <c r="D1767" s="7" t="s">
        <v>6838</v>
      </c>
      <c r="E1767" s="7" t="s">
        <v>67</v>
      </c>
      <c r="F1767" s="7" t="s">
        <v>118</v>
      </c>
      <c r="G1767" s="7" t="s">
        <v>220</v>
      </c>
      <c r="H1767" s="80" t="s">
        <v>225</v>
      </c>
      <c r="I1767" s="7" t="s">
        <v>589</v>
      </c>
      <c r="J1767" s="7" t="s">
        <v>190</v>
      </c>
      <c r="K1767" s="7" t="s">
        <v>146</v>
      </c>
      <c r="L1767" s="7" t="s">
        <v>90</v>
      </c>
      <c r="M1767" s="7" t="str">
        <f t="shared" si="2197"/>
        <v>Couturière</v>
      </c>
      <c r="N1767" s="8">
        <v>45246</v>
      </c>
      <c r="P1767" s="7">
        <f t="shared" ca="1" si="2256"/>
        <v>-371</v>
      </c>
      <c r="Q1767" s="8">
        <v>45331</v>
      </c>
      <c r="R1767" s="7" t="s">
        <v>5676</v>
      </c>
      <c r="S1767" s="7"/>
      <c r="T1767" s="9" t="s">
        <v>156</v>
      </c>
      <c r="U1767" s="7" t="str">
        <f t="shared" si="2207"/>
        <v>Contractuel</v>
      </c>
      <c r="V1767" s="8">
        <v>45323</v>
      </c>
      <c r="W1767" s="8">
        <v>45351</v>
      </c>
      <c r="X1767" s="8"/>
      <c r="Y1767" s="8"/>
      <c r="Z1767" s="8">
        <v>45246</v>
      </c>
      <c r="AA1767" s="7">
        <f t="shared" si="2208"/>
        <v>11</v>
      </c>
      <c r="AB1767" s="7">
        <f t="shared" si="2209"/>
        <v>2023</v>
      </c>
      <c r="AC1767" s="7">
        <f t="shared" si="2210"/>
        <v>2027</v>
      </c>
      <c r="AD1767" s="10" t="e">
        <f t="shared" ref="AD1767:AD1830" ca="1" si="2258">IF(#REF!="Non",(DAYS360(N1767,Q1767)/360),(DAYS360(N1767,TODAY())/360))</f>
        <v>#REF!</v>
      </c>
      <c r="AE1767" s="10" t="e">
        <f t="shared" ca="1" si="2212"/>
        <v>#REF!</v>
      </c>
      <c r="AF1767" s="8">
        <v>37910</v>
      </c>
      <c r="AG1767" s="11">
        <f t="shared" ca="1" si="2213"/>
        <v>21.402739726027399</v>
      </c>
      <c r="AH1767" s="10" t="str">
        <f t="shared" ca="1" si="2214"/>
        <v>&lt; 25</v>
      </c>
      <c r="AI1767" s="12"/>
      <c r="AJ1767" s="13"/>
      <c r="AK1767" s="12" t="s">
        <v>6839</v>
      </c>
      <c r="AL1767" s="8">
        <v>44509</v>
      </c>
      <c r="AM1767" s="7" t="s">
        <v>108</v>
      </c>
      <c r="AN1767" s="7" t="s">
        <v>109</v>
      </c>
      <c r="AQ1767" s="14">
        <v>3</v>
      </c>
      <c r="AR1767" s="14">
        <v>1</v>
      </c>
      <c r="AS1767" s="15">
        <f t="shared" si="2215"/>
        <v>45611.25</v>
      </c>
      <c r="AT1767" s="14" t="s">
        <v>163</v>
      </c>
      <c r="AU1767" s="12">
        <v>3.5</v>
      </c>
      <c r="AV1767" s="17">
        <v>17</v>
      </c>
      <c r="AW1767" s="18" t="s">
        <v>1888</v>
      </c>
      <c r="AX1767" s="19" t="s">
        <v>6840</v>
      </c>
      <c r="AY1767" s="17">
        <v>15</v>
      </c>
      <c r="AZ1767" s="14" t="s">
        <v>203</v>
      </c>
      <c r="BA1767" s="20" t="str">
        <f t="shared" si="2216"/>
        <v>17002000000310203815</v>
      </c>
      <c r="BB1767" s="31">
        <f t="shared" si="2217"/>
        <v>20</v>
      </c>
      <c r="BC1767" s="22" t="s">
        <v>6301</v>
      </c>
      <c r="BD1767" s="23" t="s">
        <v>341</v>
      </c>
      <c r="BF1767" s="8"/>
      <c r="BG1767" s="32">
        <v>46352801</v>
      </c>
      <c r="BH1767" s="32"/>
      <c r="BI1767" s="32"/>
      <c r="BJ1767" t="s">
        <v>6301</v>
      </c>
      <c r="BK1767" s="14" t="str">
        <f t="shared" si="2246"/>
        <v>A-P6 AV</v>
      </c>
      <c r="BL1767" s="14" t="s">
        <v>595</v>
      </c>
      <c r="BM1767" s="25"/>
      <c r="BN1767" s="26"/>
      <c r="BO1767" s="27"/>
      <c r="BP1767" s="26"/>
      <c r="BQ1767" s="28"/>
    </row>
    <row r="1768" spans="1:69" x14ac:dyDescent="0.25">
      <c r="A1768" t="str">
        <f>VLOOKUP(B1768,[2]RH!$B:$BV,72,0)</f>
        <v>si</v>
      </c>
      <c r="B1768" s="6">
        <v>1770</v>
      </c>
      <c r="C1768" s="7" t="s">
        <v>168</v>
      </c>
      <c r="D1768" s="7" t="s">
        <v>6841</v>
      </c>
      <c r="E1768" s="7" t="s">
        <v>67</v>
      </c>
      <c r="F1768" s="7" t="s">
        <v>118</v>
      </c>
      <c r="G1768" s="7" t="s">
        <v>220</v>
      </c>
      <c r="H1768" s="80" t="s">
        <v>225</v>
      </c>
      <c r="I1768" s="7" t="s">
        <v>534</v>
      </c>
      <c r="J1768" s="7" t="s">
        <v>190</v>
      </c>
      <c r="K1768" s="7" t="s">
        <v>146</v>
      </c>
      <c r="L1768" s="7" t="s">
        <v>90</v>
      </c>
      <c r="M1768" s="7" t="str">
        <f t="shared" si="2197"/>
        <v>Couturière</v>
      </c>
      <c r="N1768" s="8">
        <v>45246</v>
      </c>
      <c r="P1768" s="7">
        <f t="shared" ca="1" si="2256"/>
        <v>25</v>
      </c>
      <c r="Q1768" s="8"/>
      <c r="R1768" s="7"/>
      <c r="S1768" s="7"/>
      <c r="T1768" s="9" t="s">
        <v>156</v>
      </c>
      <c r="U1768" s="7" t="str">
        <f t="shared" si="2207"/>
        <v>Contractuel</v>
      </c>
      <c r="V1768" s="8">
        <v>45689</v>
      </c>
      <c r="W1768" s="8">
        <f>VLOOKUP(B1768,[1]BASE!$A:$Q,17,0)</f>
        <v>45747</v>
      </c>
      <c r="X1768" s="8"/>
      <c r="Y1768" s="8"/>
      <c r="Z1768" s="8">
        <v>45246</v>
      </c>
      <c r="AA1768" s="7">
        <f t="shared" si="2208"/>
        <v>11</v>
      </c>
      <c r="AB1768" s="7">
        <f t="shared" si="2209"/>
        <v>2023</v>
      </c>
      <c r="AC1768" s="7">
        <f t="shared" si="2210"/>
        <v>2027</v>
      </c>
      <c r="AD1768" s="10" t="e">
        <f t="shared" ref="AD1768:AD1831" ca="1" si="2259">IF(#REF!="Non",(DAYS360(N1768,Q1768)/360),(DAYS360(N1768,TODAY())/360))</f>
        <v>#REF!</v>
      </c>
      <c r="AE1768" s="10" t="e">
        <f t="shared" ca="1" si="2212"/>
        <v>#REF!</v>
      </c>
      <c r="AF1768" s="8">
        <v>28408</v>
      </c>
      <c r="AG1768" s="11">
        <f t="shared" ca="1" si="2213"/>
        <v>47.435616438356163</v>
      </c>
      <c r="AH1768" s="10" t="str">
        <f t="shared" ca="1" si="2214"/>
        <v>&gt;45&lt; 55</v>
      </c>
      <c r="AI1768" s="47">
        <v>16069954</v>
      </c>
      <c r="AJ1768" s="121" t="s">
        <v>82</v>
      </c>
      <c r="AK1768" s="12" t="s">
        <v>6842</v>
      </c>
      <c r="AL1768" s="8">
        <v>35742</v>
      </c>
      <c r="AM1768" s="7" t="s">
        <v>108</v>
      </c>
      <c r="AN1768" s="7" t="s">
        <v>76</v>
      </c>
      <c r="AO1768">
        <v>1</v>
      </c>
      <c r="AQ1768">
        <v>3</v>
      </c>
      <c r="AR1768" s="14">
        <v>2</v>
      </c>
      <c r="AS1768" s="15">
        <f t="shared" si="2215"/>
        <v>45976.5</v>
      </c>
      <c r="AT1768" s="14" t="s">
        <v>163</v>
      </c>
      <c r="AU1768" s="12">
        <v>3.5</v>
      </c>
      <c r="AV1768" s="17">
        <v>25</v>
      </c>
      <c r="AW1768" s="18">
        <v>15000</v>
      </c>
      <c r="AX1768" s="19" t="s">
        <v>6843</v>
      </c>
      <c r="AY1768" s="17">
        <v>80</v>
      </c>
      <c r="AZ1768" s="14" t="s">
        <v>83</v>
      </c>
      <c r="BA1768" s="20" t="str">
        <f t="shared" si="2216"/>
        <v>25150000000122134880</v>
      </c>
      <c r="BB1768" s="31">
        <f t="shared" si="2217"/>
        <v>20</v>
      </c>
      <c r="BC1768" s="22" t="s">
        <v>6844</v>
      </c>
      <c r="BD1768" s="23" t="s">
        <v>341</v>
      </c>
      <c r="BF1768" s="8">
        <v>45251</v>
      </c>
      <c r="BG1768" s="32">
        <v>97923158</v>
      </c>
      <c r="BH1768" s="32"/>
      <c r="BI1768" s="32"/>
      <c r="BJ1768" t="s">
        <v>6322</v>
      </c>
      <c r="BK1768" s="14" t="str">
        <f t="shared" si="2246"/>
        <v>A-P6 AV</v>
      </c>
      <c r="BL1768" s="14" t="s">
        <v>595</v>
      </c>
      <c r="BM1768" s="25"/>
      <c r="BN1768" s="26"/>
      <c r="BO1768" s="27"/>
      <c r="BP1768" s="26"/>
      <c r="BQ1768" s="28"/>
    </row>
    <row r="1769" spans="1:69" x14ac:dyDescent="0.25">
      <c r="A1769" t="str">
        <f>VLOOKUP(B1769,[2]RH!$B:$BV,72,0)</f>
        <v>si</v>
      </c>
      <c r="B1769" s="6">
        <v>1771</v>
      </c>
      <c r="C1769" s="7" t="s">
        <v>168</v>
      </c>
      <c r="D1769" s="7" t="s">
        <v>6845</v>
      </c>
      <c r="E1769" s="7" t="s">
        <v>67</v>
      </c>
      <c r="F1769" s="7" t="s">
        <v>118</v>
      </c>
      <c r="G1769" s="7" t="s">
        <v>220</v>
      </c>
      <c r="H1769" s="80" t="s">
        <v>649</v>
      </c>
      <c r="I1769" s="7" t="s">
        <v>650</v>
      </c>
      <c r="J1769" s="7" t="s">
        <v>281</v>
      </c>
      <c r="K1769" s="7" t="s">
        <v>146</v>
      </c>
      <c r="L1769" s="7" t="s">
        <v>90</v>
      </c>
      <c r="M1769" s="7" t="str">
        <f t="shared" si="2197"/>
        <v>Couturière</v>
      </c>
      <c r="N1769" s="8">
        <v>45246</v>
      </c>
      <c r="P1769" s="7">
        <f t="shared" ca="1" si="2256"/>
        <v>25</v>
      </c>
      <c r="Q1769" s="8"/>
      <c r="R1769" s="7"/>
      <c r="S1769" s="7"/>
      <c r="T1769" s="9" t="s">
        <v>156</v>
      </c>
      <c r="U1769" s="7" t="str">
        <f t="shared" si="2207"/>
        <v>Contractuel</v>
      </c>
      <c r="V1769" s="8">
        <v>45689</v>
      </c>
      <c r="W1769" s="8">
        <f>VLOOKUP(B1769,[1]BASE!$A:$Q,17,0)</f>
        <v>45747</v>
      </c>
      <c r="X1769" s="8"/>
      <c r="Y1769" s="8"/>
      <c r="Z1769" s="8">
        <v>45246</v>
      </c>
      <c r="AA1769" s="7">
        <f t="shared" si="2208"/>
        <v>11</v>
      </c>
      <c r="AB1769" s="7">
        <f t="shared" si="2209"/>
        <v>2023</v>
      </c>
      <c r="AC1769" s="7">
        <f t="shared" si="2210"/>
        <v>2027</v>
      </c>
      <c r="AD1769" s="10" t="e">
        <f t="shared" ref="AD1769:AD1832" ca="1" si="2260">IF(#REF!="Non",(DAYS360(N1769,Q1769)/360),(DAYS360(N1769,TODAY())/360))</f>
        <v>#REF!</v>
      </c>
      <c r="AE1769" s="10" t="e">
        <f t="shared" ca="1" si="2212"/>
        <v>#REF!</v>
      </c>
      <c r="AF1769" s="8">
        <v>28187</v>
      </c>
      <c r="AG1769" s="11">
        <f t="shared" ca="1" si="2213"/>
        <v>48.041095890410958</v>
      </c>
      <c r="AH1769" s="10" t="str">
        <f t="shared" ca="1" si="2214"/>
        <v>&gt;45&lt; 55</v>
      </c>
      <c r="AI1769" s="12">
        <v>12151903</v>
      </c>
      <c r="AJ1769" s="13" t="s">
        <v>106</v>
      </c>
      <c r="AK1769" s="12" t="s">
        <v>6846</v>
      </c>
      <c r="AL1769" s="8">
        <v>34582</v>
      </c>
      <c r="AM1769" s="7" t="s">
        <v>108</v>
      </c>
      <c r="AN1769" s="7" t="s">
        <v>76</v>
      </c>
      <c r="AO1769">
        <v>3</v>
      </c>
      <c r="AQ1769">
        <v>3</v>
      </c>
      <c r="AR1769" s="14">
        <v>2</v>
      </c>
      <c r="AS1769" s="15">
        <f t="shared" si="2215"/>
        <v>45976.5</v>
      </c>
      <c r="AT1769" s="14" t="s">
        <v>163</v>
      </c>
      <c r="AU1769" s="12">
        <v>3.5</v>
      </c>
      <c r="AV1769" s="17">
        <v>17</v>
      </c>
      <c r="AW1769" s="18">
        <v>20600</v>
      </c>
      <c r="AX1769" s="19" t="s">
        <v>6847</v>
      </c>
      <c r="AY1769" s="17">
        <v>38</v>
      </c>
      <c r="AZ1769" s="14" t="s">
        <v>203</v>
      </c>
      <c r="BA1769" s="20" t="str">
        <f t="shared" si="2216"/>
        <v>17206000000306595838</v>
      </c>
      <c r="BB1769" s="31">
        <f t="shared" si="2217"/>
        <v>20</v>
      </c>
      <c r="BC1769" s="22" t="s">
        <v>6848</v>
      </c>
      <c r="BD1769" s="23" t="s">
        <v>491</v>
      </c>
      <c r="BF1769" s="8">
        <v>45251</v>
      </c>
      <c r="BG1769" s="32">
        <v>29246870</v>
      </c>
      <c r="BH1769" s="32"/>
      <c r="BI1769" s="32"/>
      <c r="BJ1769" t="s">
        <v>4909</v>
      </c>
      <c r="BK1769" s="14" t="str">
        <f t="shared" si="2246"/>
        <v>B-Panda</v>
      </c>
      <c r="BL1769" s="14" t="s">
        <v>595</v>
      </c>
      <c r="BM1769" s="25"/>
      <c r="BN1769" s="26" t="str">
        <f>BA1769</f>
        <v>17206000000306595838</v>
      </c>
      <c r="BO1769" s="27" t="str">
        <f>D1769</f>
        <v>RIAHI MOUNIRA</v>
      </c>
      <c r="BP1769" s="26">
        <f>B1769</f>
        <v>1771</v>
      </c>
      <c r="BQ1769" s="28"/>
    </row>
    <row r="1770" spans="1:69" x14ac:dyDescent="0.25">
      <c r="A1770" t="str">
        <f>VLOOKUP(B1770,[2]RH!$B:$BV,72,0)</f>
        <v>Non-Actif</v>
      </c>
      <c r="B1770" s="6">
        <v>1772</v>
      </c>
      <c r="C1770" s="7" t="s">
        <v>100</v>
      </c>
      <c r="D1770" s="7" t="s">
        <v>6849</v>
      </c>
      <c r="E1770" s="7" t="s">
        <v>67</v>
      </c>
      <c r="F1770" s="7" t="s">
        <v>118</v>
      </c>
      <c r="G1770" s="7" t="s">
        <v>220</v>
      </c>
      <c r="H1770" s="80" t="s">
        <v>225</v>
      </c>
      <c r="I1770" s="7" t="s">
        <v>589</v>
      </c>
      <c r="J1770" s="7" t="s">
        <v>190</v>
      </c>
      <c r="K1770" s="7" t="s">
        <v>146</v>
      </c>
      <c r="L1770" s="7" t="s">
        <v>90</v>
      </c>
      <c r="M1770" s="7" t="str">
        <f t="shared" si="2197"/>
        <v>Couturière</v>
      </c>
      <c r="N1770" s="8">
        <v>45246</v>
      </c>
      <c r="P1770" s="7">
        <f t="shared" ca="1" si="2256"/>
        <v>-400</v>
      </c>
      <c r="Q1770" s="8">
        <v>45314</v>
      </c>
      <c r="R1770" s="7" t="s">
        <v>3519</v>
      </c>
      <c r="S1770" s="7"/>
      <c r="T1770" s="9" t="s">
        <v>156</v>
      </c>
      <c r="U1770" s="7" t="str">
        <f t="shared" si="2207"/>
        <v>Contractuel</v>
      </c>
      <c r="V1770" s="8">
        <v>45292</v>
      </c>
      <c r="W1770" s="8">
        <v>45322</v>
      </c>
      <c r="X1770" s="8"/>
      <c r="Y1770" s="8"/>
      <c r="Z1770" s="8">
        <v>45246</v>
      </c>
      <c r="AA1770" s="7">
        <f t="shared" si="2208"/>
        <v>11</v>
      </c>
      <c r="AB1770" s="7">
        <f t="shared" si="2209"/>
        <v>2023</v>
      </c>
      <c r="AC1770" s="7">
        <f t="shared" si="2210"/>
        <v>2027</v>
      </c>
      <c r="AD1770" s="10" t="e">
        <f t="shared" ref="AD1770:AD1833" ca="1" si="2261">IF(#REF!="Non",(DAYS360(N1770,Q1770)/360),(DAYS360(N1770,TODAY())/360))</f>
        <v>#REF!</v>
      </c>
      <c r="AE1770" s="10" t="e">
        <f t="shared" ca="1" si="2212"/>
        <v>#REF!</v>
      </c>
      <c r="AF1770" s="8">
        <v>35130</v>
      </c>
      <c r="AG1770" s="11">
        <f t="shared" ca="1" si="2213"/>
        <v>29.019178082191782</v>
      </c>
      <c r="AH1770" s="10" t="str">
        <f t="shared" ca="1" si="2214"/>
        <v>&gt;25&lt; 35</v>
      </c>
      <c r="AI1770" s="12">
        <v>17202431</v>
      </c>
      <c r="AJ1770" s="13" t="s">
        <v>192</v>
      </c>
      <c r="AK1770" s="12" t="s">
        <v>6850</v>
      </c>
      <c r="AL1770" s="8">
        <v>42773</v>
      </c>
      <c r="AM1770" s="7" t="s">
        <v>108</v>
      </c>
      <c r="AN1770" s="7" t="s">
        <v>109</v>
      </c>
      <c r="AQ1770" s="14">
        <v>3</v>
      </c>
      <c r="AR1770" s="14">
        <v>1</v>
      </c>
      <c r="AS1770" s="15">
        <f t="shared" si="2215"/>
        <v>45611.25</v>
      </c>
      <c r="AT1770" s="14" t="s">
        <v>163</v>
      </c>
      <c r="AU1770" s="12">
        <v>3.5</v>
      </c>
      <c r="AV1770" s="17" t="s">
        <v>79</v>
      </c>
      <c r="AW1770" s="18" t="s">
        <v>247</v>
      </c>
      <c r="AX1770" s="19" t="s">
        <v>6851</v>
      </c>
      <c r="AY1770" s="17">
        <v>58</v>
      </c>
      <c r="AZ1770" s="14" t="s">
        <v>83</v>
      </c>
      <c r="BA1770" s="20" t="str">
        <f t="shared" si="2216"/>
        <v>08003000614027659458</v>
      </c>
      <c r="BB1770" s="31">
        <f t="shared" si="2217"/>
        <v>20</v>
      </c>
      <c r="BC1770" s="22" t="s">
        <v>5765</v>
      </c>
      <c r="BD1770" s="23" t="s">
        <v>85</v>
      </c>
      <c r="BF1770" s="8">
        <v>45251</v>
      </c>
      <c r="BG1770" s="32">
        <v>50885185</v>
      </c>
      <c r="BH1770" s="32"/>
      <c r="BI1770" s="32"/>
      <c r="BK1770" s="14" t="str">
        <f t="shared" si="2246"/>
        <v>A-P6 AV</v>
      </c>
      <c r="BL1770" s="14" t="s">
        <v>595</v>
      </c>
      <c r="BM1770" s="25"/>
      <c r="BN1770" s="26"/>
      <c r="BO1770" s="27"/>
      <c r="BP1770" s="26"/>
      <c r="BQ1770" s="28"/>
    </row>
    <row r="1771" spans="1:69" x14ac:dyDescent="0.25">
      <c r="A1771" t="str">
        <f>VLOOKUP(B1771,[2]RH!$B:$BV,72,0)</f>
        <v>Non-Actif</v>
      </c>
      <c r="B1771" s="6">
        <v>1773</v>
      </c>
      <c r="C1771" s="7" t="s">
        <v>168</v>
      </c>
      <c r="D1771" s="7" t="s">
        <v>6852</v>
      </c>
      <c r="E1771" s="7" t="s">
        <v>67</v>
      </c>
      <c r="F1771" s="7" t="s">
        <v>118</v>
      </c>
      <c r="G1771" s="7" t="s">
        <v>220</v>
      </c>
      <c r="H1771" s="80" t="s">
        <v>225</v>
      </c>
      <c r="I1771" s="7" t="s">
        <v>589</v>
      </c>
      <c r="J1771" s="7" t="s">
        <v>190</v>
      </c>
      <c r="K1771" s="7" t="s">
        <v>146</v>
      </c>
      <c r="L1771" s="7" t="s">
        <v>90</v>
      </c>
      <c r="M1771" s="7" t="str">
        <f t="shared" si="2197"/>
        <v>Couturière</v>
      </c>
      <c r="N1771" s="8">
        <v>45246</v>
      </c>
      <c r="P1771" s="7">
        <f t="shared" ca="1" si="2256"/>
        <v>-279</v>
      </c>
      <c r="Q1771" s="8">
        <v>45413</v>
      </c>
      <c r="R1771" s="7" t="s">
        <v>5589</v>
      </c>
      <c r="S1771" s="7"/>
      <c r="T1771" s="9" t="s">
        <v>156</v>
      </c>
      <c r="U1771" s="7" t="str">
        <f t="shared" si="2207"/>
        <v>Contractuel</v>
      </c>
      <c r="V1771" s="8">
        <v>45383</v>
      </c>
      <c r="W1771" s="8">
        <v>45443</v>
      </c>
      <c r="X1771" s="8"/>
      <c r="Y1771" s="8"/>
      <c r="Z1771" s="8">
        <v>45246</v>
      </c>
      <c r="AA1771" s="7">
        <f t="shared" si="2208"/>
        <v>11</v>
      </c>
      <c r="AB1771" s="7">
        <f t="shared" si="2209"/>
        <v>2023</v>
      </c>
      <c r="AC1771" s="7">
        <f t="shared" si="2210"/>
        <v>2027</v>
      </c>
      <c r="AD1771" s="10" t="e">
        <f t="shared" ref="AD1771:AD1834" ca="1" si="2262">IF(#REF!="Non",(DAYS360(N1771,Q1771)/360),(DAYS360(N1771,TODAY())/360))</f>
        <v>#REF!</v>
      </c>
      <c r="AE1771" s="10" t="e">
        <f t="shared" ca="1" si="2212"/>
        <v>#REF!</v>
      </c>
      <c r="AF1771" s="8">
        <v>34313</v>
      </c>
      <c r="AG1771" s="11">
        <f t="shared" ca="1" si="2213"/>
        <v>31.257534246575343</v>
      </c>
      <c r="AH1771" s="10" t="str">
        <f t="shared" ca="1" si="2214"/>
        <v>&gt;25&lt; 35</v>
      </c>
      <c r="AI1771" s="12">
        <v>16911344</v>
      </c>
      <c r="AJ1771" s="13" t="s">
        <v>106</v>
      </c>
      <c r="AK1771" s="12" t="s">
        <v>6853</v>
      </c>
      <c r="AL1771" s="8">
        <v>41545</v>
      </c>
      <c r="AM1771" s="7" t="s">
        <v>108</v>
      </c>
      <c r="AN1771" s="7" t="s">
        <v>76</v>
      </c>
      <c r="AQ1771" s="14">
        <v>3</v>
      </c>
      <c r="AR1771" s="14">
        <v>1</v>
      </c>
      <c r="AS1771" s="15">
        <f t="shared" si="2215"/>
        <v>45611.25</v>
      </c>
      <c r="AT1771" s="14" t="s">
        <v>163</v>
      </c>
      <c r="AU1771" s="12">
        <v>3.5</v>
      </c>
      <c r="AV1771" s="17">
        <v>17</v>
      </c>
      <c r="AW1771" s="18" t="s">
        <v>201</v>
      </c>
      <c r="AX1771" s="19" t="s">
        <v>6854</v>
      </c>
      <c r="AY1771" s="17">
        <v>88</v>
      </c>
      <c r="AZ1771" s="14" t="s">
        <v>203</v>
      </c>
      <c r="BA1771" s="20" t="str">
        <f t="shared" si="2216"/>
        <v>17001000000307567788</v>
      </c>
      <c r="BB1771" s="31">
        <f t="shared" si="2217"/>
        <v>20</v>
      </c>
      <c r="BC1771" s="22" t="s">
        <v>5233</v>
      </c>
      <c r="BD1771" s="23" t="s">
        <v>115</v>
      </c>
      <c r="BF1771" s="8">
        <v>45251</v>
      </c>
      <c r="BG1771" s="32">
        <v>28813658</v>
      </c>
      <c r="BH1771" s="32"/>
      <c r="BI1771" s="32"/>
      <c r="BJ1771" t="s">
        <v>600</v>
      </c>
      <c r="BK1771" s="14" t="str">
        <f t="shared" si="2246"/>
        <v>A-P6 AV</v>
      </c>
      <c r="BL1771" s="14" t="s">
        <v>595</v>
      </c>
      <c r="BM1771" s="25"/>
      <c r="BN1771" s="26"/>
      <c r="BO1771" s="27"/>
      <c r="BP1771" s="26"/>
      <c r="BQ1771" s="28"/>
    </row>
    <row r="1772" spans="1:69" x14ac:dyDescent="0.25">
      <c r="A1772" t="str">
        <f>VLOOKUP(B1772,[2]RH!$B:$BV,72,0)</f>
        <v>Non-Actif</v>
      </c>
      <c r="B1772" s="6">
        <v>1774</v>
      </c>
      <c r="C1772" s="7" t="s">
        <v>168</v>
      </c>
      <c r="D1772" s="7" t="s">
        <v>3582</v>
      </c>
      <c r="E1772" s="7" t="s">
        <v>67</v>
      </c>
      <c r="F1772" s="7" t="s">
        <v>118</v>
      </c>
      <c r="G1772" s="7" t="s">
        <v>220</v>
      </c>
      <c r="H1772" s="80" t="s">
        <v>225</v>
      </c>
      <c r="I1772" s="7" t="s">
        <v>534</v>
      </c>
      <c r="J1772" s="7" t="s">
        <v>190</v>
      </c>
      <c r="K1772" s="7" t="s">
        <v>146</v>
      </c>
      <c r="L1772" s="7" t="s">
        <v>90</v>
      </c>
      <c r="M1772" s="7" t="str">
        <f t="shared" si="2197"/>
        <v>Couturière</v>
      </c>
      <c r="N1772" s="8">
        <v>45246</v>
      </c>
      <c r="P1772" s="7">
        <f t="shared" ca="1" si="2256"/>
        <v>-34</v>
      </c>
      <c r="Q1772" s="8">
        <v>45658</v>
      </c>
      <c r="R1772" s="7" t="s">
        <v>6302</v>
      </c>
      <c r="S1772" s="7"/>
      <c r="T1772" s="9" t="s">
        <v>156</v>
      </c>
      <c r="U1772" s="7" t="str">
        <f t="shared" si="2207"/>
        <v>Contractuel</v>
      </c>
      <c r="V1772" s="8">
        <v>45627</v>
      </c>
      <c r="W1772" s="8">
        <v>45688</v>
      </c>
      <c r="X1772" s="8"/>
      <c r="Y1772" s="8"/>
      <c r="Z1772" s="8">
        <v>45246</v>
      </c>
      <c r="AA1772" s="7">
        <f t="shared" si="2208"/>
        <v>11</v>
      </c>
      <c r="AB1772" s="7">
        <f t="shared" si="2209"/>
        <v>2023</v>
      </c>
      <c r="AC1772" s="7">
        <f t="shared" si="2210"/>
        <v>2027</v>
      </c>
      <c r="AD1772" s="10" t="e">
        <f t="shared" ref="AD1772:AD1835" ca="1" si="2263">IF(#REF!="Non",(DAYS360(N1772,Q1772)/360),(DAYS360(N1772,TODAY())/360))</f>
        <v>#REF!</v>
      </c>
      <c r="AE1772" s="10" t="e">
        <f t="shared" ca="1" si="2212"/>
        <v>#REF!</v>
      </c>
      <c r="AF1772" s="8">
        <v>31071</v>
      </c>
      <c r="AG1772" s="11">
        <f t="shared" ca="1" si="2213"/>
        <v>40.139726027397259</v>
      </c>
      <c r="AH1772" s="10" t="str">
        <f t="shared" ca="1" si="2214"/>
        <v>&gt;35&lt; 45</v>
      </c>
      <c r="AI1772" s="12">
        <v>12626695</v>
      </c>
      <c r="AJ1772" s="13" t="s">
        <v>79</v>
      </c>
      <c r="AK1772" s="12" t="s">
        <v>6855</v>
      </c>
      <c r="AL1772" s="8">
        <v>40415</v>
      </c>
      <c r="AM1772" s="7" t="s">
        <v>108</v>
      </c>
      <c r="AN1772" s="7" t="s">
        <v>76</v>
      </c>
      <c r="AQ1772">
        <v>3</v>
      </c>
      <c r="AR1772" s="14">
        <v>2</v>
      </c>
      <c r="AS1772" s="15">
        <f t="shared" si="2215"/>
        <v>45976.5</v>
      </c>
      <c r="AT1772" s="14" t="s">
        <v>163</v>
      </c>
      <c r="AU1772" s="12">
        <v>3.5</v>
      </c>
      <c r="AV1772" s="17">
        <v>17</v>
      </c>
      <c r="AW1772" s="18" t="s">
        <v>201</v>
      </c>
      <c r="AX1772" s="19" t="s">
        <v>6856</v>
      </c>
      <c r="AY1772" s="17">
        <v>56</v>
      </c>
      <c r="AZ1772" s="14" t="s">
        <v>203</v>
      </c>
      <c r="BA1772" s="20" t="str">
        <f t="shared" si="2216"/>
        <v>17001000000333374056</v>
      </c>
      <c r="BB1772" s="31">
        <f t="shared" si="2217"/>
        <v>20</v>
      </c>
      <c r="BC1772" s="22" t="s">
        <v>6668</v>
      </c>
      <c r="BD1772" s="23" t="s">
        <v>341</v>
      </c>
      <c r="BF1772" s="8">
        <v>45272</v>
      </c>
      <c r="BG1772" s="32">
        <v>52686392</v>
      </c>
      <c r="BH1772" s="32"/>
      <c r="BI1772" s="32"/>
      <c r="BJ1772" t="s">
        <v>6322</v>
      </c>
      <c r="BK1772" s="14" t="str">
        <f t="shared" si="2246"/>
        <v>A-P6 AV</v>
      </c>
      <c r="BL1772" s="14" t="s">
        <v>595</v>
      </c>
      <c r="BM1772" s="25"/>
      <c r="BN1772" s="26"/>
      <c r="BO1772" s="27"/>
      <c r="BP1772" s="26"/>
      <c r="BQ1772" s="28"/>
    </row>
    <row r="1773" spans="1:69" x14ac:dyDescent="0.25">
      <c r="A1773" t="str">
        <f>VLOOKUP(B1773,[2]RH!$B:$BV,72,0)</f>
        <v>Non-Actif</v>
      </c>
      <c r="B1773" s="6">
        <v>1775</v>
      </c>
      <c r="C1773" s="7" t="s">
        <v>65</v>
      </c>
      <c r="D1773" s="7" t="s">
        <v>6857</v>
      </c>
      <c r="E1773" s="7" t="s">
        <v>67</v>
      </c>
      <c r="F1773" s="7" t="s">
        <v>158</v>
      </c>
      <c r="G1773" s="7" t="s">
        <v>6383</v>
      </c>
      <c r="H1773" s="80" t="s">
        <v>158</v>
      </c>
      <c r="I1773" s="7" t="s">
        <v>542</v>
      </c>
      <c r="J1773" s="7"/>
      <c r="K1773" s="7" t="s">
        <v>146</v>
      </c>
      <c r="L1773" s="7" t="s">
        <v>90</v>
      </c>
      <c r="M1773" s="7" t="str">
        <f t="shared" si="2197"/>
        <v>COUPEUR</v>
      </c>
      <c r="N1773" s="8">
        <v>45254</v>
      </c>
      <c r="O1773" s="110"/>
      <c r="P1773" s="7">
        <f t="shared" ca="1" si="2256"/>
        <v>-310</v>
      </c>
      <c r="Q1773" s="8">
        <v>45388</v>
      </c>
      <c r="R1773" s="7" t="s">
        <v>5589</v>
      </c>
      <c r="S1773" s="7" t="s">
        <v>2332</v>
      </c>
      <c r="T1773" s="9" t="s">
        <v>156</v>
      </c>
      <c r="U1773" s="7" t="str">
        <f t="shared" si="2207"/>
        <v>Contractuel</v>
      </c>
      <c r="V1773" s="8">
        <v>45352</v>
      </c>
      <c r="W1773" s="8">
        <v>45412</v>
      </c>
      <c r="X1773" s="8"/>
      <c r="Y1773" s="8"/>
      <c r="Z1773" s="8">
        <v>45254</v>
      </c>
      <c r="AA1773" s="7">
        <f t="shared" si="2208"/>
        <v>11</v>
      </c>
      <c r="AB1773" s="7">
        <f t="shared" si="2209"/>
        <v>2023</v>
      </c>
      <c r="AC1773" s="7">
        <f t="shared" si="2210"/>
        <v>2027</v>
      </c>
      <c r="AD1773" s="10" t="e">
        <f t="shared" ref="AD1773:AD1836" ca="1" si="2264">IF(#REF!="Non",(DAYS360(N1773,Q1773)/360),(DAYS360(N1773,TODAY())/360))</f>
        <v>#REF!</v>
      </c>
      <c r="AE1773" s="10" t="e">
        <f t="shared" ca="1" si="2212"/>
        <v>#REF!</v>
      </c>
      <c r="AF1773" s="8">
        <v>31763</v>
      </c>
      <c r="AG1773" s="11">
        <f t="shared" ca="1" si="2213"/>
        <v>38.243835616438353</v>
      </c>
      <c r="AH1773" s="10" t="str">
        <f t="shared" ca="1" si="2214"/>
        <v>&gt;35&lt; 45</v>
      </c>
      <c r="AI1773" s="12">
        <v>16589029</v>
      </c>
      <c r="AJ1773" s="13" t="s">
        <v>73</v>
      </c>
      <c r="AK1773" s="12" t="s">
        <v>6858</v>
      </c>
      <c r="AL1773" s="8">
        <v>43869</v>
      </c>
      <c r="AM1773" s="7" t="s">
        <v>6153</v>
      </c>
      <c r="AN1773" s="7" t="s">
        <v>76</v>
      </c>
      <c r="AO1773">
        <v>3</v>
      </c>
      <c r="AQ1773" s="14">
        <v>3</v>
      </c>
      <c r="AR1773" s="14">
        <v>1</v>
      </c>
      <c r="AS1773" s="15">
        <f t="shared" si="2215"/>
        <v>45619.25</v>
      </c>
      <c r="AT1773" s="14" t="s">
        <v>163</v>
      </c>
      <c r="AU1773" s="12">
        <v>3.5</v>
      </c>
      <c r="AV1773" s="17">
        <v>17</v>
      </c>
      <c r="AW1773" s="18" t="s">
        <v>201</v>
      </c>
      <c r="AX1773" s="19" t="s">
        <v>6859</v>
      </c>
      <c r="AY1773" s="17">
        <v>61</v>
      </c>
      <c r="AZ1773" s="14" t="s">
        <v>203</v>
      </c>
      <c r="BA1773" s="20" t="str">
        <f t="shared" si="2216"/>
        <v>17001000000333826561</v>
      </c>
      <c r="BB1773" s="31">
        <f t="shared" si="2217"/>
        <v>20</v>
      </c>
      <c r="BC1773" s="22" t="s">
        <v>6301</v>
      </c>
      <c r="BD1773" s="23" t="s">
        <v>341</v>
      </c>
      <c r="BF1773" s="8"/>
      <c r="BG1773" s="32">
        <v>25780942</v>
      </c>
      <c r="BH1773" s="32"/>
      <c r="BI1773" s="32"/>
      <c r="BJ1773" t="s">
        <v>6301</v>
      </c>
      <c r="BK1773" s="14" t="s">
        <v>6860</v>
      </c>
      <c r="BL1773" s="14" t="s">
        <v>595</v>
      </c>
      <c r="BM1773" s="25"/>
      <c r="BN1773" s="26"/>
      <c r="BO1773" s="27"/>
      <c r="BP1773" s="26"/>
      <c r="BQ1773" s="28"/>
    </row>
    <row r="1774" spans="1:69" x14ac:dyDescent="0.25">
      <c r="A1774" t="str">
        <f>VLOOKUP(B1774,[2]RH!$B:$BV,72,0)</f>
        <v>Non-Actif</v>
      </c>
      <c r="B1774" s="6">
        <v>1776</v>
      </c>
      <c r="C1774" s="7" t="s">
        <v>168</v>
      </c>
      <c r="D1774" s="7" t="s">
        <v>6861</v>
      </c>
      <c r="E1774" s="7" t="s">
        <v>67</v>
      </c>
      <c r="F1774" s="7" t="s">
        <v>118</v>
      </c>
      <c r="G1774" s="7" t="s">
        <v>220</v>
      </c>
      <c r="H1774" s="80" t="s">
        <v>225</v>
      </c>
      <c r="I1774" s="7" t="s">
        <v>589</v>
      </c>
      <c r="J1774" s="7" t="s">
        <v>190</v>
      </c>
      <c r="K1774" s="7" t="s">
        <v>146</v>
      </c>
      <c r="L1774" s="7" t="s">
        <v>90</v>
      </c>
      <c r="M1774" s="7" t="str">
        <f t="shared" si="2197"/>
        <v>Couturière</v>
      </c>
      <c r="N1774" s="8">
        <v>45246</v>
      </c>
      <c r="P1774" s="7">
        <f t="shared" ca="1" si="2256"/>
        <v>-431</v>
      </c>
      <c r="Q1774" s="8">
        <v>45262</v>
      </c>
      <c r="R1774" s="7" t="s">
        <v>1728</v>
      </c>
      <c r="S1774" s="7"/>
      <c r="T1774" s="9" t="s">
        <v>156</v>
      </c>
      <c r="U1774" s="7" t="str">
        <f t="shared" si="2207"/>
        <v>Contractuel</v>
      </c>
      <c r="V1774" s="8">
        <v>45246</v>
      </c>
      <c r="W1774" s="8">
        <v>45291</v>
      </c>
      <c r="X1774" s="8"/>
      <c r="Y1774" s="8"/>
      <c r="Z1774" s="8">
        <v>45246</v>
      </c>
      <c r="AA1774" s="7">
        <f t="shared" si="2208"/>
        <v>11</v>
      </c>
      <c r="AB1774" s="7">
        <f t="shared" si="2209"/>
        <v>2023</v>
      </c>
      <c r="AC1774" s="7">
        <f t="shared" si="2210"/>
        <v>2027</v>
      </c>
      <c r="AD1774" s="10" t="e">
        <f t="shared" ref="AD1774:AD1837" ca="1" si="2265">IF(#REF!="Non",(DAYS360(N1774,Q1774)/360),(DAYS360(N1774,TODAY())/360))</f>
        <v>#REF!</v>
      </c>
      <c r="AE1774" s="10" t="e">
        <f t="shared" ca="1" si="2212"/>
        <v>#REF!</v>
      </c>
      <c r="AF1774" s="8">
        <v>36242</v>
      </c>
      <c r="AG1774" s="11">
        <f t="shared" ca="1" si="2213"/>
        <v>25.972602739726028</v>
      </c>
      <c r="AH1774" s="10" t="str">
        <f t="shared" ca="1" si="2214"/>
        <v>&gt;25&lt; 35</v>
      </c>
      <c r="AI1774" s="12">
        <v>17330861</v>
      </c>
      <c r="AJ1774" s="40" t="s">
        <v>213</v>
      </c>
      <c r="AK1774" s="12" t="s">
        <v>6862</v>
      </c>
      <c r="AL1774" s="8">
        <v>42767</v>
      </c>
      <c r="AM1774" s="7" t="s">
        <v>108</v>
      </c>
      <c r="AN1774" s="7" t="s">
        <v>76</v>
      </c>
      <c r="AQ1774" s="14">
        <v>3</v>
      </c>
      <c r="AR1774" s="14">
        <v>1</v>
      </c>
      <c r="AS1774" s="15">
        <f t="shared" si="2215"/>
        <v>45611.25</v>
      </c>
      <c r="AT1774" s="14" t="s">
        <v>163</v>
      </c>
      <c r="AU1774" s="12">
        <v>3.5</v>
      </c>
      <c r="AV1774" s="17">
        <v>17</v>
      </c>
      <c r="AW1774" s="18" t="s">
        <v>201</v>
      </c>
      <c r="AX1774" s="19" t="s">
        <v>6863</v>
      </c>
      <c r="AY1774" s="17">
        <v>62</v>
      </c>
      <c r="AZ1774" s="14" t="s">
        <v>203</v>
      </c>
      <c r="BA1774" s="20" t="str">
        <f t="shared" si="2216"/>
        <v>17001000000333461162</v>
      </c>
      <c r="BB1774" s="31">
        <f t="shared" si="2217"/>
        <v>20</v>
      </c>
      <c r="BC1774" s="22" t="s">
        <v>6301</v>
      </c>
      <c r="BD1774" s="23" t="s">
        <v>341</v>
      </c>
      <c r="BF1774" s="8">
        <v>45251</v>
      </c>
      <c r="BG1774" s="32">
        <v>27949338</v>
      </c>
      <c r="BH1774" s="32"/>
      <c r="BI1774" s="32"/>
      <c r="BK1774" s="14" t="str">
        <f t="shared" ref="BK1774:BK1779" si="2266">IF(K1774="CADRE","CADRE",CONCATENATE(J1774,"-",H1774))</f>
        <v>A-P6 AV</v>
      </c>
      <c r="BL1774" s="14" t="s">
        <v>595</v>
      </c>
      <c r="BM1774" s="25"/>
      <c r="BN1774" s="26"/>
      <c r="BO1774" s="27"/>
      <c r="BP1774" s="26"/>
      <c r="BQ1774" s="28"/>
    </row>
    <row r="1775" spans="1:69" x14ac:dyDescent="0.25">
      <c r="A1775" t="str">
        <f>VLOOKUP(B1775,[2]RH!$B:$BV,72,0)</f>
        <v>si</v>
      </c>
      <c r="B1775" s="6">
        <v>1777</v>
      </c>
      <c r="C1775" s="7" t="s">
        <v>168</v>
      </c>
      <c r="D1775" s="7" t="s">
        <v>6864</v>
      </c>
      <c r="E1775" s="7" t="s">
        <v>67</v>
      </c>
      <c r="F1775" s="7" t="s">
        <v>118</v>
      </c>
      <c r="G1775" s="7" t="s">
        <v>220</v>
      </c>
      <c r="H1775" s="80" t="s">
        <v>225</v>
      </c>
      <c r="I1775" s="7" t="s">
        <v>534</v>
      </c>
      <c r="J1775" s="7" t="s">
        <v>190</v>
      </c>
      <c r="K1775" s="7" t="s">
        <v>146</v>
      </c>
      <c r="L1775" s="7" t="s">
        <v>90</v>
      </c>
      <c r="M1775" s="7" t="str">
        <f t="shared" si="2197"/>
        <v>Couturière</v>
      </c>
      <c r="N1775" s="8">
        <v>45246</v>
      </c>
      <c r="P1775" s="7">
        <f t="shared" ca="1" si="2256"/>
        <v>25</v>
      </c>
      <c r="Q1775" s="8"/>
      <c r="R1775" s="7"/>
      <c r="S1775" s="7"/>
      <c r="T1775" s="9" t="s">
        <v>156</v>
      </c>
      <c r="U1775" s="7" t="str">
        <f t="shared" si="2207"/>
        <v>Contractuel</v>
      </c>
      <c r="V1775" s="8">
        <v>45689</v>
      </c>
      <c r="W1775" s="8">
        <f>VLOOKUP(B1775,[1]BASE!$A:$Q,17,0)</f>
        <v>45747</v>
      </c>
      <c r="X1775" s="8"/>
      <c r="Y1775" s="8"/>
      <c r="Z1775" s="8">
        <v>45246</v>
      </c>
      <c r="AA1775" s="7">
        <f t="shared" si="2208"/>
        <v>11</v>
      </c>
      <c r="AB1775" s="7">
        <f t="shared" si="2209"/>
        <v>2023</v>
      </c>
      <c r="AC1775" s="7">
        <f t="shared" si="2210"/>
        <v>2027</v>
      </c>
      <c r="AD1775" s="10" t="e">
        <f t="shared" ref="AD1775:AD1838" ca="1" si="2267">IF(#REF!="Non",(DAYS360(N1775,Q1775)/360),(DAYS360(N1775,TODAY())/360))</f>
        <v>#REF!</v>
      </c>
      <c r="AE1775" s="10" t="e">
        <f t="shared" ca="1" si="2212"/>
        <v>#REF!</v>
      </c>
      <c r="AF1775" s="8">
        <v>35082</v>
      </c>
      <c r="AG1775" s="11">
        <f t="shared" ca="1" si="2213"/>
        <v>29.150684931506849</v>
      </c>
      <c r="AH1775" s="10" t="str">
        <f t="shared" ca="1" si="2214"/>
        <v>&gt;25&lt; 35</v>
      </c>
      <c r="AI1775" s="12"/>
      <c r="AJ1775" s="13"/>
      <c r="AK1775" s="12" t="s">
        <v>6865</v>
      </c>
      <c r="AL1775" s="8">
        <v>44167</v>
      </c>
      <c r="AM1775" s="7" t="s">
        <v>108</v>
      </c>
      <c r="AN1775" s="7" t="s">
        <v>76</v>
      </c>
      <c r="AO1775">
        <v>2</v>
      </c>
      <c r="AQ1775">
        <v>3</v>
      </c>
      <c r="AR1775" s="14">
        <v>2</v>
      </c>
      <c r="AS1775" s="15">
        <f t="shared" si="2215"/>
        <v>45976.5</v>
      </c>
      <c r="AT1775" s="14" t="s">
        <v>163</v>
      </c>
      <c r="AU1775" s="12">
        <v>3.5</v>
      </c>
      <c r="AV1775" s="17">
        <v>17</v>
      </c>
      <c r="AW1775" s="18" t="s">
        <v>201</v>
      </c>
      <c r="AX1775" s="19" t="s">
        <v>6866</v>
      </c>
      <c r="AY1775" s="17">
        <v>35</v>
      </c>
      <c r="AZ1775" s="14" t="s">
        <v>203</v>
      </c>
      <c r="BA1775" s="20" t="str">
        <f t="shared" si="2216"/>
        <v>17001000000289433735</v>
      </c>
      <c r="BB1775" s="31">
        <f t="shared" si="2217"/>
        <v>20</v>
      </c>
      <c r="BC1775" s="22" t="s">
        <v>5279</v>
      </c>
      <c r="BD1775" s="23" t="s">
        <v>482</v>
      </c>
      <c r="BF1775" s="8"/>
      <c r="BG1775" s="32">
        <v>96331460</v>
      </c>
      <c r="BH1775" s="32"/>
      <c r="BI1775" s="32"/>
      <c r="BJ1775" t="s">
        <v>5030</v>
      </c>
      <c r="BK1775" s="14" t="str">
        <f t="shared" si="2266"/>
        <v>A-P6 AV</v>
      </c>
      <c r="BL1775" s="14" t="s">
        <v>595</v>
      </c>
      <c r="BM1775" s="25"/>
      <c r="BN1775" s="26"/>
      <c r="BO1775" s="27"/>
      <c r="BP1775" s="26"/>
      <c r="BQ1775" s="28"/>
    </row>
    <row r="1776" spans="1:69" x14ac:dyDescent="0.25">
      <c r="A1776" t="str">
        <f>VLOOKUP(B1776,[2]RH!$B:$BV,72,0)</f>
        <v>si</v>
      </c>
      <c r="B1776" s="6">
        <v>1778</v>
      </c>
      <c r="C1776" s="7" t="s">
        <v>168</v>
      </c>
      <c r="D1776" s="7" t="s">
        <v>6867</v>
      </c>
      <c r="E1776" s="7" t="s">
        <v>67</v>
      </c>
      <c r="F1776" s="7" t="s">
        <v>118</v>
      </c>
      <c r="G1776" s="7" t="s">
        <v>220</v>
      </c>
      <c r="H1776" s="80" t="s">
        <v>225</v>
      </c>
      <c r="I1776" s="7" t="s">
        <v>589</v>
      </c>
      <c r="J1776" s="7" t="s">
        <v>190</v>
      </c>
      <c r="K1776" s="7" t="s">
        <v>146</v>
      </c>
      <c r="L1776" s="7" t="s">
        <v>90</v>
      </c>
      <c r="M1776" s="7" t="str">
        <f t="shared" si="2197"/>
        <v>Couturière</v>
      </c>
      <c r="N1776" s="8">
        <v>45244</v>
      </c>
      <c r="P1776" s="7">
        <f t="shared" ca="1" si="2256"/>
        <v>25</v>
      </c>
      <c r="Q1776" s="8"/>
      <c r="R1776" s="7"/>
      <c r="S1776" s="7"/>
      <c r="T1776" s="9" t="s">
        <v>156</v>
      </c>
      <c r="U1776" s="7" t="str">
        <f t="shared" si="2207"/>
        <v>Contractuel</v>
      </c>
      <c r="V1776" s="8">
        <v>45689</v>
      </c>
      <c r="W1776" s="8">
        <f>VLOOKUP(B1776,[1]BASE!$A:$Q,17,0)</f>
        <v>45747</v>
      </c>
      <c r="X1776" s="8"/>
      <c r="Y1776" s="8"/>
      <c r="Z1776" s="8">
        <v>45244</v>
      </c>
      <c r="AA1776" s="7">
        <f t="shared" si="2208"/>
        <v>11</v>
      </c>
      <c r="AB1776" s="7">
        <f t="shared" si="2209"/>
        <v>2023</v>
      </c>
      <c r="AC1776" s="7">
        <f t="shared" si="2210"/>
        <v>2027</v>
      </c>
      <c r="AD1776" s="10" t="e">
        <f t="shared" ref="AD1776:AD1839" ca="1" si="2268">IF(#REF!="Non",(DAYS360(N1776,Q1776)/360),(DAYS360(N1776,TODAY())/360))</f>
        <v>#REF!</v>
      </c>
      <c r="AE1776" s="10" t="e">
        <f t="shared" ca="1" si="2212"/>
        <v>#REF!</v>
      </c>
      <c r="AF1776" s="8">
        <v>29151</v>
      </c>
      <c r="AG1776" s="11">
        <f t="shared" ca="1" si="2213"/>
        <v>45.4</v>
      </c>
      <c r="AH1776" s="10" t="str">
        <f t="shared" ca="1" si="2214"/>
        <v>&gt;45&lt; 55</v>
      </c>
      <c r="AI1776" s="12">
        <v>12274391</v>
      </c>
      <c r="AJ1776" s="13" t="s">
        <v>92</v>
      </c>
      <c r="AK1776" s="12" t="s">
        <v>6868</v>
      </c>
      <c r="AL1776" s="8">
        <v>44946</v>
      </c>
      <c r="AM1776" s="7" t="s">
        <v>108</v>
      </c>
      <c r="AN1776" s="7" t="s">
        <v>76</v>
      </c>
      <c r="AO1776">
        <v>3</v>
      </c>
      <c r="AQ1776">
        <v>3</v>
      </c>
      <c r="AR1776" s="14">
        <v>2</v>
      </c>
      <c r="AS1776" s="15">
        <f t="shared" si="2215"/>
        <v>45974.5</v>
      </c>
      <c r="AT1776" s="14" t="s">
        <v>163</v>
      </c>
      <c r="AU1776" s="12">
        <v>3.5</v>
      </c>
      <c r="AV1776" s="17">
        <v>17</v>
      </c>
      <c r="AW1776" s="18" t="s">
        <v>201</v>
      </c>
      <c r="AX1776" s="19" t="s">
        <v>6869</v>
      </c>
      <c r="AY1776" s="17">
        <v>82</v>
      </c>
      <c r="AZ1776" s="14" t="s">
        <v>203</v>
      </c>
      <c r="BA1776" s="20" t="str">
        <f t="shared" si="2216"/>
        <v>17001000000333428182</v>
      </c>
      <c r="BB1776" s="31">
        <f t="shared" si="2217"/>
        <v>20</v>
      </c>
      <c r="BC1776" s="22" t="s">
        <v>5575</v>
      </c>
      <c r="BD1776" s="23" t="s">
        <v>115</v>
      </c>
      <c r="BF1776" s="8">
        <v>45272</v>
      </c>
      <c r="BG1776" s="32"/>
      <c r="BH1776" s="32"/>
      <c r="BI1776" s="32"/>
      <c r="BJ1776" t="s">
        <v>1286</v>
      </c>
      <c r="BK1776" s="14" t="str">
        <f t="shared" si="2266"/>
        <v>A-P6 AV</v>
      </c>
      <c r="BL1776" s="14" t="s">
        <v>595</v>
      </c>
      <c r="BM1776" s="25"/>
      <c r="BN1776" s="26"/>
      <c r="BO1776" s="27"/>
      <c r="BP1776" s="26"/>
      <c r="BQ1776" s="28"/>
    </row>
    <row r="1777" spans="1:69" x14ac:dyDescent="0.25">
      <c r="A1777" t="str">
        <f>VLOOKUP(B1777,[2]RH!$B:$BV,72,0)</f>
        <v>Non-Actif</v>
      </c>
      <c r="B1777" s="6">
        <v>1779</v>
      </c>
      <c r="C1777" s="7" t="s">
        <v>168</v>
      </c>
      <c r="D1777" s="7" t="s">
        <v>6870</v>
      </c>
      <c r="E1777" s="7" t="s">
        <v>67</v>
      </c>
      <c r="F1777" s="7" t="s">
        <v>118</v>
      </c>
      <c r="G1777" s="7" t="s">
        <v>220</v>
      </c>
      <c r="H1777" s="80" t="s">
        <v>225</v>
      </c>
      <c r="I1777" s="7" t="s">
        <v>589</v>
      </c>
      <c r="J1777" s="7" t="s">
        <v>190</v>
      </c>
      <c r="K1777" s="7" t="s">
        <v>146</v>
      </c>
      <c r="L1777" s="7" t="s">
        <v>90</v>
      </c>
      <c r="M1777" s="7" t="str">
        <f t="shared" si="2197"/>
        <v>Couturière</v>
      </c>
      <c r="N1777" s="8">
        <v>45246</v>
      </c>
      <c r="P1777" s="7">
        <f t="shared" ca="1" si="2256"/>
        <v>-340</v>
      </c>
      <c r="Q1777" s="8">
        <v>45394</v>
      </c>
      <c r="R1777" s="7" t="s">
        <v>6871</v>
      </c>
      <c r="S1777" s="7"/>
      <c r="T1777" s="9" t="s">
        <v>156</v>
      </c>
      <c r="U1777" s="7" t="str">
        <f t="shared" si="2207"/>
        <v>Contractuel</v>
      </c>
      <c r="V1777" s="8">
        <v>45352</v>
      </c>
      <c r="W1777" s="8">
        <v>45382</v>
      </c>
      <c r="X1777" s="8"/>
      <c r="Y1777" s="8"/>
      <c r="Z1777" s="8">
        <v>45246</v>
      </c>
      <c r="AA1777" s="7">
        <f t="shared" si="2208"/>
        <v>11</v>
      </c>
      <c r="AB1777" s="7">
        <f t="shared" si="2209"/>
        <v>2023</v>
      </c>
      <c r="AC1777" s="7">
        <f t="shared" si="2210"/>
        <v>2027</v>
      </c>
      <c r="AD1777" s="10" t="e">
        <f t="shared" ref="AD1777:AD1840" ca="1" si="2269">IF(#REF!="Non",(DAYS360(N1777,Q1777)/360),(DAYS360(N1777,TODAY())/360))</f>
        <v>#REF!</v>
      </c>
      <c r="AE1777" s="10" t="e">
        <f t="shared" ca="1" si="2212"/>
        <v>#REF!</v>
      </c>
      <c r="AF1777" s="8">
        <v>33251</v>
      </c>
      <c r="AG1777" s="11">
        <f t="shared" ca="1" si="2213"/>
        <v>34.167123287671231</v>
      </c>
      <c r="AH1777" s="10" t="str">
        <f t="shared" ca="1" si="2214"/>
        <v>&gt;25&lt; 35</v>
      </c>
      <c r="AI1777" s="12">
        <v>16588205</v>
      </c>
      <c r="AJ1777" s="13" t="s">
        <v>170</v>
      </c>
      <c r="AK1777" s="12" t="s">
        <v>6872</v>
      </c>
      <c r="AL1777" s="8">
        <v>40127</v>
      </c>
      <c r="AM1777" s="7" t="s">
        <v>108</v>
      </c>
      <c r="AN1777" s="7" t="s">
        <v>76</v>
      </c>
      <c r="AO1777">
        <v>2</v>
      </c>
      <c r="AQ1777" s="14">
        <v>3</v>
      </c>
      <c r="AR1777" s="14">
        <v>1</v>
      </c>
      <c r="AS1777" s="15">
        <f t="shared" si="2215"/>
        <v>45611.25</v>
      </c>
      <c r="AT1777" s="14" t="s">
        <v>163</v>
      </c>
      <c r="AU1777" s="12">
        <v>3.5</v>
      </c>
      <c r="AV1777" s="17">
        <v>17</v>
      </c>
      <c r="AW1777" s="18" t="s">
        <v>201</v>
      </c>
      <c r="AX1777" s="19" t="s">
        <v>6873</v>
      </c>
      <c r="AY1777" s="17">
        <v>84</v>
      </c>
      <c r="AZ1777" s="14" t="s">
        <v>203</v>
      </c>
      <c r="BA1777" s="20" t="str">
        <f t="shared" si="2216"/>
        <v>17001000000333444284</v>
      </c>
      <c r="BB1777" s="31">
        <f t="shared" si="2217"/>
        <v>20</v>
      </c>
      <c r="BC1777" s="22" t="s">
        <v>5268</v>
      </c>
      <c r="BD1777" s="23" t="s">
        <v>341</v>
      </c>
      <c r="BF1777" s="8">
        <v>45272</v>
      </c>
      <c r="BG1777" s="32">
        <v>28424319</v>
      </c>
      <c r="BH1777" s="32"/>
      <c r="BI1777" s="32"/>
      <c r="BJ1777" t="s">
        <v>371</v>
      </c>
      <c r="BK1777" s="14" t="str">
        <f t="shared" si="2266"/>
        <v>A-P6 AV</v>
      </c>
      <c r="BL1777" s="14" t="s">
        <v>595</v>
      </c>
      <c r="BM1777" s="25"/>
      <c r="BN1777" s="26"/>
      <c r="BO1777" s="27"/>
      <c r="BP1777" s="26"/>
      <c r="BQ1777" s="28"/>
    </row>
    <row r="1778" spans="1:69" x14ac:dyDescent="0.25">
      <c r="A1778" t="str">
        <f>VLOOKUP(B1778,[2]RH!$B:$BV,72,0)</f>
        <v>Non-Actif</v>
      </c>
      <c r="B1778" s="6">
        <v>1780</v>
      </c>
      <c r="C1778" s="7" t="s">
        <v>65</v>
      </c>
      <c r="D1778" s="7" t="s">
        <v>6874</v>
      </c>
      <c r="E1778" s="7" t="s">
        <v>67</v>
      </c>
      <c r="F1778" s="7" t="s">
        <v>118</v>
      </c>
      <c r="G1778" s="7" t="s">
        <v>1801</v>
      </c>
      <c r="H1778" s="80" t="s">
        <v>225</v>
      </c>
      <c r="I1778" s="7" t="s">
        <v>1802</v>
      </c>
      <c r="J1778" s="7" t="s">
        <v>190</v>
      </c>
      <c r="K1778" s="7" t="s">
        <v>146</v>
      </c>
      <c r="L1778" s="7" t="s">
        <v>90</v>
      </c>
      <c r="M1778" s="7" t="str">
        <f t="shared" si="2197"/>
        <v>Prép CAMPO</v>
      </c>
      <c r="N1778" s="8">
        <v>45246</v>
      </c>
      <c r="P1778" s="7">
        <f t="shared" ca="1" si="2256"/>
        <v>-400</v>
      </c>
      <c r="Q1778" s="8">
        <v>45323</v>
      </c>
      <c r="R1778" s="7" t="s">
        <v>5820</v>
      </c>
      <c r="S1778" s="7"/>
      <c r="T1778" s="9" t="s">
        <v>156</v>
      </c>
      <c r="U1778" s="7" t="str">
        <f t="shared" si="2207"/>
        <v>Contractuel</v>
      </c>
      <c r="V1778" s="8">
        <v>45292</v>
      </c>
      <c r="W1778" s="8">
        <v>45322</v>
      </c>
      <c r="X1778" s="8"/>
      <c r="Y1778" s="8"/>
      <c r="Z1778" s="8">
        <v>45246</v>
      </c>
      <c r="AA1778" s="7">
        <f t="shared" si="2208"/>
        <v>11</v>
      </c>
      <c r="AB1778" s="7">
        <f t="shared" si="2209"/>
        <v>2023</v>
      </c>
      <c r="AC1778" s="7">
        <f t="shared" si="2210"/>
        <v>2027</v>
      </c>
      <c r="AD1778" s="10" t="e">
        <f t="shared" ref="AD1778:AD1841" ca="1" si="2270">IF(#REF!="Non",(DAYS360(N1778,Q1778)/360),(DAYS360(N1778,TODAY())/360))</f>
        <v>#REF!</v>
      </c>
      <c r="AE1778" s="10" t="e">
        <f t="shared" ca="1" si="2212"/>
        <v>#REF!</v>
      </c>
      <c r="AF1778" s="8">
        <v>34329</v>
      </c>
      <c r="AG1778" s="11">
        <f t="shared" ca="1" si="2213"/>
        <v>31.213698630136985</v>
      </c>
      <c r="AH1778" s="10" t="str">
        <f t="shared" ca="1" si="2214"/>
        <v>&gt;25&lt; 35</v>
      </c>
      <c r="AI1778" s="12">
        <v>17409448</v>
      </c>
      <c r="AJ1778" s="13" t="s">
        <v>92</v>
      </c>
      <c r="AK1778" s="12" t="s">
        <v>6875</v>
      </c>
      <c r="AL1778" s="8">
        <v>44182</v>
      </c>
      <c r="AM1778" s="7" t="s">
        <v>6153</v>
      </c>
      <c r="AN1778" s="7" t="s">
        <v>109</v>
      </c>
      <c r="AQ1778" s="14">
        <v>3</v>
      </c>
      <c r="AR1778" s="14">
        <v>1</v>
      </c>
      <c r="AS1778" s="15">
        <f t="shared" si="2215"/>
        <v>45611.25</v>
      </c>
      <c r="AT1778" s="14" t="s">
        <v>163</v>
      </c>
      <c r="AU1778" s="12">
        <v>3.5</v>
      </c>
      <c r="AV1778" s="17">
        <v>17</v>
      </c>
      <c r="AW1778" s="18" t="s">
        <v>201</v>
      </c>
      <c r="AX1778" s="19" t="s">
        <v>6876</v>
      </c>
      <c r="AY1778" s="17">
        <v>94</v>
      </c>
      <c r="AZ1778" s="14" t="s">
        <v>203</v>
      </c>
      <c r="BA1778" s="20" t="str">
        <f t="shared" si="2216"/>
        <v>17001000000297469894</v>
      </c>
      <c r="BB1778" s="31">
        <f t="shared" si="2217"/>
        <v>20</v>
      </c>
      <c r="BC1778" s="22" t="s">
        <v>6877</v>
      </c>
      <c r="BD1778" s="23" t="s">
        <v>115</v>
      </c>
      <c r="BF1778" s="8"/>
      <c r="BG1778" s="32">
        <v>58982170</v>
      </c>
      <c r="BH1778" s="32">
        <v>58832523</v>
      </c>
      <c r="BI1778" s="32"/>
      <c r="BK1778" s="14" t="s">
        <v>1806</v>
      </c>
      <c r="BL1778" s="14" t="s">
        <v>595</v>
      </c>
      <c r="BM1778" s="25"/>
      <c r="BN1778" s="26"/>
      <c r="BO1778" s="27"/>
      <c r="BP1778" s="26"/>
      <c r="BQ1778" s="28"/>
    </row>
    <row r="1779" spans="1:69" x14ac:dyDescent="0.25">
      <c r="A1779" t="str">
        <f>VLOOKUP(B1779,[2]RH!$B:$BV,72,0)</f>
        <v>si</v>
      </c>
      <c r="B1779" s="6">
        <v>1781</v>
      </c>
      <c r="C1779" s="7" t="s">
        <v>168</v>
      </c>
      <c r="D1779" s="7" t="s">
        <v>6878</v>
      </c>
      <c r="E1779" s="7" t="s">
        <v>67</v>
      </c>
      <c r="F1779" s="7" t="s">
        <v>118</v>
      </c>
      <c r="G1779" s="7" t="s">
        <v>220</v>
      </c>
      <c r="H1779" s="80" t="s">
        <v>225</v>
      </c>
      <c r="I1779" s="7" t="s">
        <v>534</v>
      </c>
      <c r="J1779" s="7" t="s">
        <v>190</v>
      </c>
      <c r="K1779" s="7" t="s">
        <v>146</v>
      </c>
      <c r="L1779" s="7" t="s">
        <v>90</v>
      </c>
      <c r="M1779" s="7" t="str">
        <f t="shared" si="2197"/>
        <v>Couturière</v>
      </c>
      <c r="N1779" s="8">
        <v>45246</v>
      </c>
      <c r="P1779" s="7">
        <f t="shared" ca="1" si="2256"/>
        <v>25</v>
      </c>
      <c r="Q1779" s="8"/>
      <c r="R1779" s="7"/>
      <c r="S1779" s="7"/>
      <c r="T1779" s="9" t="s">
        <v>156</v>
      </c>
      <c r="U1779" s="7" t="str">
        <f t="shared" si="2207"/>
        <v>Contractuel</v>
      </c>
      <c r="V1779" s="8">
        <v>45689</v>
      </c>
      <c r="W1779" s="8">
        <f>VLOOKUP(B1779,[1]BASE!$A:$Q,17,0)</f>
        <v>45747</v>
      </c>
      <c r="X1779" s="8"/>
      <c r="Y1779" s="8"/>
      <c r="Z1779" s="8">
        <v>45246</v>
      </c>
      <c r="AA1779" s="7">
        <f t="shared" si="2208"/>
        <v>11</v>
      </c>
      <c r="AB1779" s="7">
        <f t="shared" si="2209"/>
        <v>2023</v>
      </c>
      <c r="AC1779" s="7">
        <f t="shared" si="2210"/>
        <v>2027</v>
      </c>
      <c r="AD1779" s="10" t="e">
        <f t="shared" ref="AD1779:AD1842" ca="1" si="2271">IF(#REF!="Non",(DAYS360(N1779,Q1779)/360),(DAYS360(N1779,TODAY())/360))</f>
        <v>#REF!</v>
      </c>
      <c r="AE1779" s="10" t="e">
        <f t="shared" ca="1" si="2212"/>
        <v>#REF!</v>
      </c>
      <c r="AF1779" s="8">
        <v>29076</v>
      </c>
      <c r="AG1779" s="11">
        <f t="shared" ca="1" si="2213"/>
        <v>45.605479452054794</v>
      </c>
      <c r="AH1779" s="10" t="str">
        <f t="shared" ca="1" si="2214"/>
        <v>&gt;45&lt; 55</v>
      </c>
      <c r="AI1779" s="12">
        <v>12304066</v>
      </c>
      <c r="AJ1779" s="13" t="s">
        <v>82</v>
      </c>
      <c r="AK1779" s="12" t="s">
        <v>6879</v>
      </c>
      <c r="AL1779" s="8">
        <v>44565</v>
      </c>
      <c r="AM1779" s="7" t="s">
        <v>108</v>
      </c>
      <c r="AN1779" s="7" t="s">
        <v>76</v>
      </c>
      <c r="AO1779">
        <v>1</v>
      </c>
      <c r="AQ1779">
        <v>3</v>
      </c>
      <c r="AR1779" s="14">
        <v>2</v>
      </c>
      <c r="AS1779" s="15">
        <f t="shared" si="2215"/>
        <v>45976.5</v>
      </c>
      <c r="AT1779" s="14" t="s">
        <v>163</v>
      </c>
      <c r="AU1779" s="12">
        <v>3.5</v>
      </c>
      <c r="AV1779" s="17">
        <v>25</v>
      </c>
      <c r="AW1779" s="18">
        <v>12700</v>
      </c>
      <c r="AX1779" s="19" t="s">
        <v>6880</v>
      </c>
      <c r="AY1779" s="17">
        <v>67</v>
      </c>
      <c r="AZ1779" s="14" t="s">
        <v>276</v>
      </c>
      <c r="BA1779" s="20" t="str">
        <f t="shared" si="2216"/>
        <v>25127000000061580367</v>
      </c>
      <c r="BB1779" s="31">
        <f t="shared" si="2217"/>
        <v>20</v>
      </c>
      <c r="BC1779" s="22" t="s">
        <v>6881</v>
      </c>
      <c r="BD1779" s="23" t="s">
        <v>85</v>
      </c>
      <c r="BF1779" s="8">
        <v>45251</v>
      </c>
      <c r="BG1779" s="32">
        <v>92195982</v>
      </c>
      <c r="BH1779" s="32"/>
      <c r="BI1779" s="32"/>
      <c r="BJ1779" t="s">
        <v>431</v>
      </c>
      <c r="BK1779" s="14" t="str">
        <f t="shared" si="2266"/>
        <v>A-P6 AV</v>
      </c>
      <c r="BL1779" s="14" t="s">
        <v>595</v>
      </c>
      <c r="BM1779" s="25"/>
      <c r="BN1779" s="26"/>
      <c r="BO1779" s="27"/>
      <c r="BP1779" s="26"/>
      <c r="BQ1779" s="28"/>
    </row>
    <row r="1780" spans="1:69" x14ac:dyDescent="0.25">
      <c r="A1780" t="str">
        <f>VLOOKUP(B1780,[2]RH!$B:$BV,72,0)</f>
        <v>Non-Actif</v>
      </c>
      <c r="B1780" s="6">
        <v>1782</v>
      </c>
      <c r="C1780" s="7" t="s">
        <v>100</v>
      </c>
      <c r="D1780" s="7" t="s">
        <v>2106</v>
      </c>
      <c r="E1780" s="7" t="s">
        <v>67</v>
      </c>
      <c r="F1780" s="7" t="s">
        <v>118</v>
      </c>
      <c r="G1780" s="7" t="s">
        <v>220</v>
      </c>
      <c r="H1780" s="80">
        <v>965</v>
      </c>
      <c r="I1780" s="7" t="s">
        <v>5121</v>
      </c>
      <c r="J1780" s="7" t="s">
        <v>190</v>
      </c>
      <c r="K1780" s="7" t="s">
        <v>146</v>
      </c>
      <c r="L1780" s="7" t="s">
        <v>90</v>
      </c>
      <c r="M1780" s="7" t="str">
        <f t="shared" si="2197"/>
        <v>Couturière</v>
      </c>
      <c r="N1780" s="8">
        <v>45246</v>
      </c>
      <c r="P1780" s="7">
        <f t="shared" ca="1" si="2256"/>
        <v>-431</v>
      </c>
      <c r="Q1780" s="8">
        <v>45292</v>
      </c>
      <c r="R1780" s="7" t="s">
        <v>1728</v>
      </c>
      <c r="S1780" s="7"/>
      <c r="T1780" s="9" t="s">
        <v>156</v>
      </c>
      <c r="U1780" s="7" t="str">
        <f t="shared" si="2207"/>
        <v>Contractuel</v>
      </c>
      <c r="V1780" s="8">
        <v>45246</v>
      </c>
      <c r="W1780" s="8">
        <v>45291</v>
      </c>
      <c r="X1780" s="8"/>
      <c r="Y1780" s="8"/>
      <c r="Z1780" s="8">
        <v>45246</v>
      </c>
      <c r="AA1780" s="7">
        <f t="shared" si="2208"/>
        <v>11</v>
      </c>
      <c r="AB1780" s="7">
        <f t="shared" si="2209"/>
        <v>2023</v>
      </c>
      <c r="AC1780" s="7">
        <f t="shared" si="2210"/>
        <v>2027</v>
      </c>
      <c r="AD1780" s="10" t="e">
        <f t="shared" ref="AD1780:AD1843" ca="1" si="2272">IF(#REF!="Non",(DAYS360(N1780,Q1780)/360),(DAYS360(N1780,TODAY())/360))</f>
        <v>#REF!</v>
      </c>
      <c r="AE1780" s="10" t="e">
        <f t="shared" ca="1" si="2212"/>
        <v>#REF!</v>
      </c>
      <c r="AF1780" s="8">
        <v>36244</v>
      </c>
      <c r="AG1780" s="11">
        <f t="shared" ca="1" si="2213"/>
        <v>25.967123287671232</v>
      </c>
      <c r="AH1780" s="10" t="str">
        <f t="shared" ca="1" si="2214"/>
        <v>&gt;25&lt; 35</v>
      </c>
      <c r="AI1780" s="12">
        <v>17211546</v>
      </c>
      <c r="AJ1780" s="13" t="s">
        <v>106</v>
      </c>
      <c r="AK1780" s="12" t="s">
        <v>6882</v>
      </c>
      <c r="AL1780" s="8">
        <v>42693</v>
      </c>
      <c r="AM1780" s="7" t="s">
        <v>108</v>
      </c>
      <c r="AN1780" s="7" t="s">
        <v>109</v>
      </c>
      <c r="AQ1780" s="14">
        <v>3</v>
      </c>
      <c r="AR1780" s="14">
        <v>1</v>
      </c>
      <c r="AS1780" s="15">
        <f t="shared" si="2215"/>
        <v>45611.25</v>
      </c>
      <c r="AT1780" s="14" t="s">
        <v>163</v>
      </c>
      <c r="AU1780" s="12">
        <v>3.5</v>
      </c>
      <c r="AV1780" s="17"/>
      <c r="AW1780" s="18"/>
      <c r="AX1780" s="19"/>
      <c r="AY1780" s="17"/>
      <c r="AZ1780" s="14"/>
      <c r="BA1780" s="20" t="str">
        <f t="shared" si="2216"/>
        <v/>
      </c>
      <c r="BB1780" s="31">
        <f t="shared" si="2217"/>
        <v>0</v>
      </c>
      <c r="BC1780" s="22" t="s">
        <v>2193</v>
      </c>
      <c r="BD1780" s="23" t="s">
        <v>85</v>
      </c>
      <c r="BF1780" s="8">
        <v>45251</v>
      </c>
      <c r="BG1780" s="32">
        <v>51076668</v>
      </c>
      <c r="BH1780" s="32"/>
      <c r="BI1780" s="32"/>
      <c r="BK1780" s="14" t="s">
        <v>6883</v>
      </c>
      <c r="BL1780" s="14" t="s">
        <v>595</v>
      </c>
      <c r="BM1780" s="25"/>
      <c r="BN1780" s="26"/>
      <c r="BO1780" s="27"/>
      <c r="BP1780" s="26"/>
      <c r="BQ1780" s="28"/>
    </row>
    <row r="1781" spans="1:69" x14ac:dyDescent="0.25">
      <c r="A1781" t="str">
        <f>VLOOKUP(B1781,[2]RH!$B:$BV,72,0)</f>
        <v>si</v>
      </c>
      <c r="B1781" s="6">
        <v>1783</v>
      </c>
      <c r="C1781" s="7" t="s">
        <v>168</v>
      </c>
      <c r="D1781" s="7" t="s">
        <v>6884</v>
      </c>
      <c r="E1781" s="7" t="s">
        <v>67</v>
      </c>
      <c r="F1781" s="7" t="s">
        <v>118</v>
      </c>
      <c r="G1781" s="7" t="s">
        <v>220</v>
      </c>
      <c r="H1781" s="80" t="s">
        <v>225</v>
      </c>
      <c r="I1781" s="7" t="s">
        <v>534</v>
      </c>
      <c r="J1781" s="7" t="s">
        <v>190</v>
      </c>
      <c r="K1781" s="7" t="s">
        <v>146</v>
      </c>
      <c r="L1781" s="7" t="s">
        <v>90</v>
      </c>
      <c r="M1781" s="7" t="str">
        <f t="shared" si="2197"/>
        <v>Couturière</v>
      </c>
      <c r="N1781" s="8">
        <v>45246</v>
      </c>
      <c r="P1781" s="7">
        <f t="shared" ca="1" si="2256"/>
        <v>25</v>
      </c>
      <c r="Q1781" s="8"/>
      <c r="R1781" s="7"/>
      <c r="S1781" s="7"/>
      <c r="T1781" s="9" t="s">
        <v>156</v>
      </c>
      <c r="U1781" s="7" t="str">
        <f t="shared" si="2207"/>
        <v>Contractuel</v>
      </c>
      <c r="V1781" s="8">
        <v>45689</v>
      </c>
      <c r="W1781" s="8">
        <f>VLOOKUP(B1781,[1]BASE!$A:$Q,17,0)</f>
        <v>45747</v>
      </c>
      <c r="X1781" s="8"/>
      <c r="Y1781" s="8"/>
      <c r="Z1781" s="8">
        <v>45246</v>
      </c>
      <c r="AA1781" s="7">
        <f t="shared" si="2208"/>
        <v>11</v>
      </c>
      <c r="AB1781" s="7">
        <f t="shared" si="2209"/>
        <v>2023</v>
      </c>
      <c r="AC1781" s="7">
        <f t="shared" si="2210"/>
        <v>2027</v>
      </c>
      <c r="AD1781" s="10" t="e">
        <f t="shared" ref="AD1781:AD1844" ca="1" si="2273">IF(#REF!="Non",(DAYS360(N1781,Q1781)/360),(DAYS360(N1781,TODAY())/360))</f>
        <v>#REF!</v>
      </c>
      <c r="AE1781" s="10" t="e">
        <f t="shared" ca="1" si="2212"/>
        <v>#REF!</v>
      </c>
      <c r="AF1781" s="8">
        <v>27596</v>
      </c>
      <c r="AG1781" s="11">
        <f t="shared" ca="1" si="2213"/>
        <v>49.660273972602738</v>
      </c>
      <c r="AH1781" s="10" t="str">
        <f t="shared" ca="1" si="2214"/>
        <v>&gt;45&lt; 55</v>
      </c>
      <c r="AI1781" s="12">
        <v>11631134</v>
      </c>
      <c r="AJ1781" s="13" t="s">
        <v>79</v>
      </c>
      <c r="AK1781" s="12" t="s">
        <v>6885</v>
      </c>
      <c r="AL1781" s="8">
        <v>45217</v>
      </c>
      <c r="AM1781" s="7" t="s">
        <v>108</v>
      </c>
      <c r="AN1781" s="7" t="s">
        <v>76</v>
      </c>
      <c r="AO1781">
        <v>4</v>
      </c>
      <c r="AQ1781">
        <v>3</v>
      </c>
      <c r="AR1781" s="14">
        <v>2</v>
      </c>
      <c r="AS1781" s="15">
        <f t="shared" si="2215"/>
        <v>45976.5</v>
      </c>
      <c r="AT1781" s="14" t="s">
        <v>163</v>
      </c>
      <c r="AU1781" s="12">
        <v>3.5</v>
      </c>
      <c r="AV1781" s="17">
        <v>17</v>
      </c>
      <c r="AW1781" s="18" t="s">
        <v>201</v>
      </c>
      <c r="AX1781" s="19" t="s">
        <v>6886</v>
      </c>
      <c r="AY1781" s="17">
        <v>21</v>
      </c>
      <c r="AZ1781" s="14" t="s">
        <v>203</v>
      </c>
      <c r="BA1781" s="20" t="str">
        <f t="shared" si="2216"/>
        <v>17001000000333475421</v>
      </c>
      <c r="BB1781" s="31">
        <f t="shared" si="2217"/>
        <v>20</v>
      </c>
      <c r="BC1781" s="22" t="s">
        <v>5233</v>
      </c>
      <c r="BD1781" s="23" t="s">
        <v>115</v>
      </c>
      <c r="BF1781" s="8">
        <v>45251</v>
      </c>
      <c r="BG1781" s="32">
        <v>24318402</v>
      </c>
      <c r="BH1781" s="32"/>
      <c r="BI1781" s="32"/>
      <c r="BJ1781" t="s">
        <v>600</v>
      </c>
      <c r="BK1781" s="14" t="str">
        <f>IF(K1781="CADRE","CADRE",CONCATENATE(J1781,"-",H1781))</f>
        <v>A-P6 AV</v>
      </c>
      <c r="BL1781" s="14" t="s">
        <v>595</v>
      </c>
      <c r="BM1781" s="25"/>
      <c r="BN1781" s="26"/>
      <c r="BO1781" s="27"/>
      <c r="BP1781" s="26"/>
      <c r="BQ1781" s="28"/>
    </row>
    <row r="1782" spans="1:69" x14ac:dyDescent="0.25">
      <c r="A1782" t="str">
        <f>VLOOKUP(B1782,[2]RH!$B:$BV,72,0)</f>
        <v>Non-Actif</v>
      </c>
      <c r="B1782" s="6">
        <v>1784</v>
      </c>
      <c r="C1782" s="7" t="s">
        <v>100</v>
      </c>
      <c r="D1782" s="7" t="s">
        <v>6887</v>
      </c>
      <c r="E1782" s="7" t="s">
        <v>67</v>
      </c>
      <c r="F1782" s="7" t="s">
        <v>118</v>
      </c>
      <c r="G1782" s="7" t="s">
        <v>408</v>
      </c>
      <c r="H1782" s="80" t="s">
        <v>225</v>
      </c>
      <c r="I1782" s="7" t="s">
        <v>589</v>
      </c>
      <c r="J1782" s="7" t="s">
        <v>190</v>
      </c>
      <c r="K1782" s="7" t="s">
        <v>146</v>
      </c>
      <c r="L1782" s="7" t="s">
        <v>90</v>
      </c>
      <c r="M1782" s="7" t="str">
        <f t="shared" si="2197"/>
        <v>Alimentatrice</v>
      </c>
      <c r="N1782" s="8">
        <v>45246</v>
      </c>
      <c r="P1782" s="7">
        <f t="shared" ca="1" si="2256"/>
        <v>-400</v>
      </c>
      <c r="Q1782" s="8">
        <v>45322</v>
      </c>
      <c r="R1782" s="7" t="s">
        <v>6888</v>
      </c>
      <c r="S1782" s="7"/>
      <c r="T1782" s="9" t="s">
        <v>156</v>
      </c>
      <c r="U1782" s="7" t="str">
        <f t="shared" si="2207"/>
        <v>Contractuel</v>
      </c>
      <c r="V1782" s="8">
        <v>45292</v>
      </c>
      <c r="W1782" s="8">
        <v>45322</v>
      </c>
      <c r="X1782" s="8"/>
      <c r="Y1782" s="8"/>
      <c r="Z1782" s="8">
        <v>45246</v>
      </c>
      <c r="AA1782" s="7">
        <f t="shared" si="2208"/>
        <v>11</v>
      </c>
      <c r="AB1782" s="7">
        <f t="shared" si="2209"/>
        <v>2023</v>
      </c>
      <c r="AC1782" s="7">
        <f t="shared" si="2210"/>
        <v>2027</v>
      </c>
      <c r="AD1782" s="10" t="e">
        <f t="shared" ref="AD1782:AD1845" ca="1" si="2274">IF(#REF!="Non",(DAYS360(N1782,Q1782)/360),(DAYS360(N1782,TODAY())/360))</f>
        <v>#REF!</v>
      </c>
      <c r="AE1782" s="10" t="e">
        <f t="shared" ca="1" si="2212"/>
        <v>#REF!</v>
      </c>
      <c r="AF1782" s="8">
        <v>38179</v>
      </c>
      <c r="AG1782" s="11">
        <f t="shared" ca="1" si="2213"/>
        <v>20.665753424657535</v>
      </c>
      <c r="AH1782" s="10" t="str">
        <f t="shared" ca="1" si="2214"/>
        <v>&lt; 25</v>
      </c>
      <c r="AI1782" s="12"/>
      <c r="AJ1782" s="13"/>
      <c r="AK1782" s="12" t="s">
        <v>6889</v>
      </c>
      <c r="AL1782" s="8">
        <v>45233</v>
      </c>
      <c r="AM1782" s="7" t="s">
        <v>108</v>
      </c>
      <c r="AN1782" s="7" t="s">
        <v>109</v>
      </c>
      <c r="AQ1782" s="14">
        <v>3</v>
      </c>
      <c r="AR1782" s="14">
        <v>1</v>
      </c>
      <c r="AS1782" s="15">
        <f t="shared" si="2215"/>
        <v>45611.25</v>
      </c>
      <c r="AT1782" s="14" t="s">
        <v>163</v>
      </c>
      <c r="AU1782" s="12">
        <v>3.5</v>
      </c>
      <c r="AV1782" s="17">
        <v>17</v>
      </c>
      <c r="AW1782" s="18">
        <v>53594</v>
      </c>
      <c r="AX1782" s="19" t="s">
        <v>6890</v>
      </c>
      <c r="AY1782" s="17">
        <v>43</v>
      </c>
      <c r="AZ1782" s="14" t="s">
        <v>203</v>
      </c>
      <c r="BA1782" s="20" t="str">
        <f t="shared" si="2216"/>
        <v>17535940172091344743</v>
      </c>
      <c r="BB1782" s="31">
        <f t="shared" si="2217"/>
        <v>20</v>
      </c>
      <c r="BC1782" s="22" t="s">
        <v>1032</v>
      </c>
      <c r="BD1782" s="23" t="s">
        <v>115</v>
      </c>
      <c r="BF1782" s="8">
        <v>45251</v>
      </c>
      <c r="BG1782" s="32">
        <v>22921944</v>
      </c>
      <c r="BH1782" s="32"/>
      <c r="BI1782" s="32"/>
      <c r="BK1782" s="14" t="s">
        <v>6776</v>
      </c>
      <c r="BL1782" s="14" t="s">
        <v>288</v>
      </c>
      <c r="BM1782" s="25"/>
      <c r="BN1782" s="26"/>
      <c r="BO1782" s="27"/>
      <c r="BP1782" s="26"/>
      <c r="BQ1782" s="28"/>
    </row>
    <row r="1783" spans="1:69" x14ac:dyDescent="0.25">
      <c r="A1783" t="str">
        <f>VLOOKUP(B1783,[2]RH!$B:$BV,72,0)</f>
        <v>Non-Actif</v>
      </c>
      <c r="B1783" s="6">
        <v>1785</v>
      </c>
      <c r="C1783" s="7" t="s">
        <v>65</v>
      </c>
      <c r="D1783" s="7" t="s">
        <v>6891</v>
      </c>
      <c r="E1783" s="7" t="s">
        <v>67</v>
      </c>
      <c r="F1783" s="7" t="s">
        <v>118</v>
      </c>
      <c r="G1783" s="7" t="s">
        <v>5841</v>
      </c>
      <c r="H1783" s="80" t="s">
        <v>6892</v>
      </c>
      <c r="I1783" s="7" t="s">
        <v>1802</v>
      </c>
      <c r="J1783" s="7" t="s">
        <v>281</v>
      </c>
      <c r="K1783" s="7" t="s">
        <v>146</v>
      </c>
      <c r="L1783" s="7" t="s">
        <v>90</v>
      </c>
      <c r="M1783" s="7" t="str">
        <f t="shared" si="2197"/>
        <v>OPERATRICE SUR MACHINE AUTOMATIQUE</v>
      </c>
      <c r="N1783" s="8">
        <v>45245</v>
      </c>
      <c r="P1783" s="7"/>
      <c r="Q1783" s="8">
        <v>45248</v>
      </c>
      <c r="R1783" s="7" t="s">
        <v>6470</v>
      </c>
      <c r="S1783" s="7"/>
      <c r="T1783" s="9" t="s">
        <v>394</v>
      </c>
      <c r="U1783" s="7" t="str">
        <f t="shared" si="2207"/>
        <v>Contractuel</v>
      </c>
      <c r="V1783" s="8">
        <v>45246</v>
      </c>
      <c r="W1783" s="8">
        <v>45291</v>
      </c>
      <c r="X1783" s="8"/>
      <c r="Y1783" s="8"/>
      <c r="Z1783" s="8"/>
      <c r="AA1783" s="7">
        <f t="shared" si="2208"/>
        <v>11</v>
      </c>
      <c r="AB1783" s="7">
        <f t="shared" si="2209"/>
        <v>2023</v>
      </c>
      <c r="AC1783" s="7">
        <f t="shared" si="2210"/>
        <v>2027</v>
      </c>
      <c r="AD1783" s="10" t="e">
        <f t="shared" ref="AD1783:AD1846" ca="1" si="2275">IF(#REF!="Non",(DAYS360(N1783,Q1783)/360),(DAYS360(N1783,TODAY())/360))</f>
        <v>#REF!</v>
      </c>
      <c r="AE1783" s="10" t="e">
        <f t="shared" ca="1" si="2212"/>
        <v>#REF!</v>
      </c>
      <c r="AF1783" s="8">
        <v>37148</v>
      </c>
      <c r="AG1783" s="11">
        <f t="shared" ca="1" si="2213"/>
        <v>23.490410958904111</v>
      </c>
      <c r="AH1783" s="10" t="str">
        <f t="shared" ca="1" si="2214"/>
        <v>&lt; 25</v>
      </c>
      <c r="AI1783" s="12"/>
      <c r="AJ1783" s="13"/>
      <c r="AK1783" s="12" t="s">
        <v>6893</v>
      </c>
      <c r="AL1783" s="8">
        <v>44916</v>
      </c>
      <c r="AM1783" s="7" t="s">
        <v>6153</v>
      </c>
      <c r="AN1783" s="7" t="s">
        <v>109</v>
      </c>
      <c r="AQ1783" s="14">
        <v>3</v>
      </c>
      <c r="AR1783" s="14">
        <v>1</v>
      </c>
      <c r="AS1783" s="15">
        <f t="shared" si="2215"/>
        <v>45610.25</v>
      </c>
      <c r="AT1783" s="14" t="s">
        <v>163</v>
      </c>
      <c r="AU1783" s="12">
        <v>3.5</v>
      </c>
      <c r="AV1783" s="17">
        <v>25</v>
      </c>
      <c r="AW1783" s="18" t="s">
        <v>6894</v>
      </c>
      <c r="AX1783" s="19" t="s">
        <v>6895</v>
      </c>
      <c r="AY1783" s="17">
        <v>33</v>
      </c>
      <c r="AZ1783" s="14" t="s">
        <v>276</v>
      </c>
      <c r="BA1783" s="20" t="str">
        <f t="shared" si="2216"/>
        <v>25031000000119534233</v>
      </c>
      <c r="BB1783" s="31">
        <f t="shared" si="2217"/>
        <v>20</v>
      </c>
      <c r="BC1783" s="22"/>
      <c r="BD1783" s="23"/>
      <c r="BF1783" s="8"/>
      <c r="BG1783" s="32"/>
      <c r="BH1783" s="32"/>
      <c r="BI1783" s="32"/>
      <c r="BK1783" s="14" t="s">
        <v>1806</v>
      </c>
      <c r="BL1783" s="14" t="s">
        <v>595</v>
      </c>
      <c r="BM1783" s="25"/>
      <c r="BN1783" s="26"/>
      <c r="BO1783" s="27"/>
      <c r="BP1783" s="26"/>
      <c r="BQ1783" s="28"/>
    </row>
    <row r="1784" spans="1:69" x14ac:dyDescent="0.25">
      <c r="A1784" t="str">
        <f>VLOOKUP(B1784,[2]RH!$B:$BV,72,0)</f>
        <v>si</v>
      </c>
      <c r="B1784" s="6">
        <v>1786</v>
      </c>
      <c r="C1784" s="7" t="s">
        <v>100</v>
      </c>
      <c r="D1784" s="7" t="s">
        <v>6896</v>
      </c>
      <c r="E1784" s="7" t="s">
        <v>67</v>
      </c>
      <c r="F1784" s="7" t="s">
        <v>118</v>
      </c>
      <c r="G1784" s="7" t="s">
        <v>220</v>
      </c>
      <c r="H1784" s="80" t="s">
        <v>225</v>
      </c>
      <c r="I1784" s="7" t="s">
        <v>534</v>
      </c>
      <c r="J1784" s="7" t="s">
        <v>190</v>
      </c>
      <c r="K1784" s="7" t="s">
        <v>146</v>
      </c>
      <c r="L1784" s="7" t="s">
        <v>90</v>
      </c>
      <c r="M1784" s="7" t="str">
        <f t="shared" si="2197"/>
        <v>Couturière</v>
      </c>
      <c r="N1784" s="8">
        <v>45248</v>
      </c>
      <c r="P1784" s="7">
        <f t="shared" ref="P1784" ca="1" si="2276">IF(W1784="","",W1784-TODAY())</f>
        <v>25</v>
      </c>
      <c r="Q1784" s="8"/>
      <c r="R1784" s="7"/>
      <c r="S1784" s="7"/>
      <c r="T1784" s="9" t="s">
        <v>156</v>
      </c>
      <c r="U1784" s="7" t="str">
        <f t="shared" si="2207"/>
        <v>Contractuel</v>
      </c>
      <c r="V1784" s="8">
        <v>45689</v>
      </c>
      <c r="W1784" s="8">
        <f>VLOOKUP(B1784,[1]BASE!$A:$Q,17,0)</f>
        <v>45747</v>
      </c>
      <c r="X1784" s="8"/>
      <c r="Y1784" s="8"/>
      <c r="Z1784" s="8">
        <v>45248</v>
      </c>
      <c r="AA1784" s="7">
        <f t="shared" si="2208"/>
        <v>11</v>
      </c>
      <c r="AB1784" s="7">
        <f t="shared" si="2209"/>
        <v>2023</v>
      </c>
      <c r="AC1784" s="7">
        <f t="shared" si="2210"/>
        <v>2027</v>
      </c>
      <c r="AD1784" s="10" t="e">
        <f t="shared" ref="AD1784:AD1847" ca="1" si="2277">IF(#REF!="Non",(DAYS360(N1784,Q1784)/360),(DAYS360(N1784,TODAY())/360))</f>
        <v>#REF!</v>
      </c>
      <c r="AE1784" s="10" t="e">
        <f t="shared" ca="1" si="2212"/>
        <v>#REF!</v>
      </c>
      <c r="AF1784" s="8">
        <v>36001</v>
      </c>
      <c r="AG1784" s="11">
        <f t="shared" ca="1" si="2213"/>
        <v>26.632876712328766</v>
      </c>
      <c r="AH1784" s="10" t="str">
        <f t="shared" ca="1" si="2214"/>
        <v>&gt;25&lt; 35</v>
      </c>
      <c r="AI1784" s="12">
        <v>17331347</v>
      </c>
      <c r="AJ1784" s="13" t="s">
        <v>192</v>
      </c>
      <c r="AK1784" s="12" t="s">
        <v>6897</v>
      </c>
      <c r="AL1784" s="8">
        <v>42868</v>
      </c>
      <c r="AM1784" s="7" t="s">
        <v>108</v>
      </c>
      <c r="AN1784" s="7" t="s">
        <v>109</v>
      </c>
      <c r="AQ1784">
        <v>3</v>
      </c>
      <c r="AR1784" s="14">
        <v>2</v>
      </c>
      <c r="AS1784" s="15">
        <f t="shared" si="2215"/>
        <v>45978.5</v>
      </c>
      <c r="AT1784" s="14" t="s">
        <v>163</v>
      </c>
      <c r="AU1784" s="12">
        <v>3.5</v>
      </c>
      <c r="AV1784" s="17">
        <v>17</v>
      </c>
      <c r="AW1784" s="18">
        <v>53594</v>
      </c>
      <c r="AX1784" s="19" t="s">
        <v>6898</v>
      </c>
      <c r="AY1784" s="17">
        <v>76</v>
      </c>
      <c r="AZ1784" s="14" t="s">
        <v>203</v>
      </c>
      <c r="BA1784" s="20" t="str">
        <f t="shared" si="2216"/>
        <v>17535940171225977576</v>
      </c>
      <c r="BB1784" s="31">
        <f t="shared" si="2217"/>
        <v>20</v>
      </c>
      <c r="BC1784" s="22" t="s">
        <v>6899</v>
      </c>
      <c r="BD1784" s="23" t="s">
        <v>341</v>
      </c>
      <c r="BF1784" s="8"/>
      <c r="BG1784" s="32">
        <v>26137943</v>
      </c>
      <c r="BH1784" s="32"/>
      <c r="BI1784" s="32"/>
      <c r="BJ1784" t="s">
        <v>341</v>
      </c>
      <c r="BK1784" s="14" t="str">
        <f t="shared" ref="BK1784:BK1788" si="2278">IF(K1784="CADRE","CADRE",CONCATENATE(J1784,"-",H1784))</f>
        <v>A-P6 AV</v>
      </c>
      <c r="BL1784" s="14" t="s">
        <v>595</v>
      </c>
      <c r="BM1784" s="25"/>
      <c r="BN1784" s="26"/>
      <c r="BO1784" s="27"/>
      <c r="BP1784" s="26"/>
      <c r="BQ1784" s="28"/>
    </row>
    <row r="1785" spans="1:69" x14ac:dyDescent="0.25">
      <c r="A1785" t="str">
        <f>VLOOKUP(B1785,[2]RH!$B:$BV,72,0)</f>
        <v>Non-Actif</v>
      </c>
      <c r="B1785" s="6">
        <v>1787</v>
      </c>
      <c r="C1785" s="7" t="s">
        <v>100</v>
      </c>
      <c r="D1785" s="7" t="s">
        <v>6900</v>
      </c>
      <c r="E1785" s="7" t="s">
        <v>67</v>
      </c>
      <c r="F1785" s="7" t="s">
        <v>118</v>
      </c>
      <c r="G1785" s="7" t="s">
        <v>5325</v>
      </c>
      <c r="H1785" s="80" t="s">
        <v>225</v>
      </c>
      <c r="I1785" s="7" t="s">
        <v>534</v>
      </c>
      <c r="J1785" s="7" t="s">
        <v>190</v>
      </c>
      <c r="K1785" s="7" t="s">
        <v>89</v>
      </c>
      <c r="L1785" s="7" t="s">
        <v>90</v>
      </c>
      <c r="M1785" s="7" t="str">
        <f t="shared" ref="M1785:M1848" si="2279">G1785</f>
        <v>Contrôle qualité</v>
      </c>
      <c r="N1785" s="8">
        <v>45248</v>
      </c>
      <c r="P1785" s="7">
        <f ca="1">IF(W1785="","",W1785-TODAY())</f>
        <v>-218</v>
      </c>
      <c r="Q1785" s="8">
        <v>45504</v>
      </c>
      <c r="R1785" s="7" t="s">
        <v>915</v>
      </c>
      <c r="S1785" s="7" t="s">
        <v>3967</v>
      </c>
      <c r="T1785" s="9" t="s">
        <v>156</v>
      </c>
      <c r="U1785" s="7" t="str">
        <f t="shared" si="2207"/>
        <v>Contractuel</v>
      </c>
      <c r="V1785" s="8">
        <v>45444</v>
      </c>
      <c r="W1785" s="8">
        <v>45504</v>
      </c>
      <c r="X1785" s="8"/>
      <c r="Y1785" s="8"/>
      <c r="Z1785" s="8">
        <v>45248</v>
      </c>
      <c r="AA1785" s="7">
        <f t="shared" si="2208"/>
        <v>11</v>
      </c>
      <c r="AB1785" s="7">
        <f t="shared" si="2209"/>
        <v>2023</v>
      </c>
      <c r="AC1785" s="7">
        <f t="shared" si="2210"/>
        <v>2027</v>
      </c>
      <c r="AD1785" s="10" t="e">
        <f t="shared" ref="AD1785:AD1848" ca="1" si="2280">IF(#REF!="Non",(DAYS360(N1785,Q1785)/360),(DAYS360(N1785,TODAY())/360))</f>
        <v>#REF!</v>
      </c>
      <c r="AE1785" s="10" t="e">
        <f t="shared" ca="1" si="2212"/>
        <v>#REF!</v>
      </c>
      <c r="AF1785" s="8">
        <v>32314</v>
      </c>
      <c r="AG1785" s="11">
        <f t="shared" ca="1" si="2213"/>
        <v>36.734246575342468</v>
      </c>
      <c r="AH1785" s="10" t="str">
        <f t="shared" ca="1" si="2214"/>
        <v>&gt;35&lt; 45</v>
      </c>
      <c r="AI1785" s="12">
        <v>16819179</v>
      </c>
      <c r="AJ1785" s="40" t="s">
        <v>213</v>
      </c>
      <c r="AK1785" s="12" t="s">
        <v>6901</v>
      </c>
      <c r="AL1785" s="8">
        <v>40931</v>
      </c>
      <c r="AM1785" s="7" t="s">
        <v>108</v>
      </c>
      <c r="AN1785" s="7" t="s">
        <v>109</v>
      </c>
      <c r="AQ1785">
        <v>3</v>
      </c>
      <c r="AR1785" s="14">
        <v>1</v>
      </c>
      <c r="AS1785" s="15">
        <f t="shared" si="2215"/>
        <v>45613.25</v>
      </c>
      <c r="AT1785" s="14" t="s">
        <v>163</v>
      </c>
      <c r="AU1785" s="12">
        <v>3.6629999999999998</v>
      </c>
      <c r="AV1785" s="17">
        <v>12</v>
      </c>
      <c r="AW1785" s="18">
        <v>11500</v>
      </c>
      <c r="AX1785" s="19" t="s">
        <v>6902</v>
      </c>
      <c r="AY1785" s="17">
        <v>86</v>
      </c>
      <c r="AZ1785" s="14" t="s">
        <v>195</v>
      </c>
      <c r="BA1785" s="20" t="str">
        <f t="shared" si="2216"/>
        <v>12115000000231121186</v>
      </c>
      <c r="BB1785" s="31">
        <f t="shared" si="2217"/>
        <v>20</v>
      </c>
      <c r="BC1785" s="22" t="s">
        <v>6899</v>
      </c>
      <c r="BD1785" s="23" t="s">
        <v>341</v>
      </c>
      <c r="BF1785" s="8"/>
      <c r="BG1785" s="32">
        <v>24977839</v>
      </c>
      <c r="BH1785" s="32"/>
      <c r="BI1785" s="32"/>
      <c r="BJ1785" t="s">
        <v>341</v>
      </c>
      <c r="BK1785" s="14" t="str">
        <f t="shared" si="2278"/>
        <v>A-P6 AV</v>
      </c>
      <c r="BL1785" s="14" t="s">
        <v>288</v>
      </c>
      <c r="BM1785" s="25"/>
      <c r="BN1785" s="26"/>
      <c r="BO1785" s="27"/>
      <c r="BP1785" s="26"/>
      <c r="BQ1785" s="28"/>
    </row>
    <row r="1786" spans="1:69" x14ac:dyDescent="0.25">
      <c r="A1786" t="str">
        <f>VLOOKUP(B1786,[2]RH!$B:$BV,72,0)</f>
        <v>Non-Actif</v>
      </c>
      <c r="B1786" s="6">
        <v>1788</v>
      </c>
      <c r="C1786" s="7" t="s">
        <v>65</v>
      </c>
      <c r="D1786" s="7" t="s">
        <v>6903</v>
      </c>
      <c r="E1786" s="7" t="s">
        <v>67</v>
      </c>
      <c r="F1786" s="7" t="s">
        <v>118</v>
      </c>
      <c r="G1786" s="7" t="s">
        <v>220</v>
      </c>
      <c r="H1786" s="80" t="s">
        <v>225</v>
      </c>
      <c r="I1786" s="7" t="s">
        <v>589</v>
      </c>
      <c r="J1786" s="7" t="s">
        <v>190</v>
      </c>
      <c r="K1786" s="7" t="s">
        <v>146</v>
      </c>
      <c r="L1786" s="7" t="s">
        <v>90</v>
      </c>
      <c r="M1786" s="7" t="str">
        <f t="shared" si="2279"/>
        <v>Couturière</v>
      </c>
      <c r="N1786" s="8">
        <v>45250</v>
      </c>
      <c r="P1786" s="7">
        <f ca="1">IF(W1786="","",W1786-TODAY())</f>
        <v>-431</v>
      </c>
      <c r="Q1786" s="8">
        <v>45294</v>
      </c>
      <c r="R1786" s="7" t="s">
        <v>6904</v>
      </c>
      <c r="S1786" s="7"/>
      <c r="T1786" s="9" t="s">
        <v>156</v>
      </c>
      <c r="U1786" s="7" t="str">
        <f t="shared" si="2207"/>
        <v>Contractuel</v>
      </c>
      <c r="V1786" s="8">
        <v>45250</v>
      </c>
      <c r="W1786" s="8">
        <v>45291</v>
      </c>
      <c r="X1786" s="8"/>
      <c r="Y1786" s="8"/>
      <c r="Z1786" s="8">
        <v>45250</v>
      </c>
      <c r="AA1786" s="7">
        <f t="shared" si="2208"/>
        <v>11</v>
      </c>
      <c r="AB1786" s="7">
        <f t="shared" si="2209"/>
        <v>2023</v>
      </c>
      <c r="AC1786" s="7">
        <f t="shared" si="2210"/>
        <v>2027</v>
      </c>
      <c r="AD1786" s="10" t="e">
        <f t="shared" ref="AD1786:AD1849" ca="1" si="2281">IF(#REF!="Non",(DAYS360(N1786,Q1786)/360),(DAYS360(N1786,TODAY())/360))</f>
        <v>#REF!</v>
      </c>
      <c r="AE1786" s="10" t="e">
        <f t="shared" ca="1" si="2212"/>
        <v>#REF!</v>
      </c>
      <c r="AF1786" s="8">
        <v>30788</v>
      </c>
      <c r="AG1786" s="11">
        <f t="shared" ca="1" si="2213"/>
        <v>40.915068493150685</v>
      </c>
      <c r="AH1786" s="10" t="str">
        <f t="shared" ca="1" si="2214"/>
        <v>&gt;35&lt; 45</v>
      </c>
      <c r="AI1786" s="12">
        <v>16486783</v>
      </c>
      <c r="AJ1786" s="13" t="s">
        <v>120</v>
      </c>
      <c r="AK1786" s="12" t="s">
        <v>6905</v>
      </c>
      <c r="AL1786" s="8">
        <v>39808</v>
      </c>
      <c r="AM1786" s="7" t="s">
        <v>6153</v>
      </c>
      <c r="AN1786" s="7" t="s">
        <v>76</v>
      </c>
      <c r="AO1786">
        <v>3</v>
      </c>
      <c r="AQ1786" s="14">
        <v>3</v>
      </c>
      <c r="AR1786" s="14">
        <v>1</v>
      </c>
      <c r="AS1786" s="15">
        <f t="shared" si="2215"/>
        <v>45615.25</v>
      </c>
      <c r="AT1786" s="14" t="s">
        <v>163</v>
      </c>
      <c r="AU1786" s="12">
        <v>3.5</v>
      </c>
      <c r="AV1786" s="17" t="s">
        <v>106</v>
      </c>
      <c r="AW1786" s="18" t="s">
        <v>228</v>
      </c>
      <c r="AX1786" s="19" t="s">
        <v>6906</v>
      </c>
      <c r="AY1786" s="17">
        <v>74</v>
      </c>
      <c r="AZ1786" s="14" t="s">
        <v>230</v>
      </c>
      <c r="BA1786" s="20" t="str">
        <f t="shared" si="2216"/>
        <v>05062000130500382074</v>
      </c>
      <c r="BB1786" s="31">
        <f t="shared" si="2217"/>
        <v>20</v>
      </c>
      <c r="BC1786" s="22" t="s">
        <v>6907</v>
      </c>
      <c r="BD1786" s="23" t="s">
        <v>85</v>
      </c>
      <c r="BF1786" s="8"/>
      <c r="BG1786" s="32">
        <v>21719175</v>
      </c>
      <c r="BH1786" s="32"/>
      <c r="BI1786" s="32"/>
      <c r="BK1786" s="14" t="str">
        <f t="shared" si="2278"/>
        <v>A-P6 AV</v>
      </c>
      <c r="BL1786" s="14" t="s">
        <v>595</v>
      </c>
      <c r="BM1786" s="25"/>
      <c r="BN1786" s="26"/>
      <c r="BO1786" s="27"/>
      <c r="BP1786" s="26"/>
      <c r="BQ1786" s="28"/>
    </row>
    <row r="1787" spans="1:69" x14ac:dyDescent="0.25">
      <c r="A1787" t="str">
        <f>VLOOKUP(B1787,[2]RH!$B:$BV,72,0)</f>
        <v>si</v>
      </c>
      <c r="B1787" s="6">
        <v>1789</v>
      </c>
      <c r="C1787" s="7" t="s">
        <v>100</v>
      </c>
      <c r="D1787" s="7" t="s">
        <v>6908</v>
      </c>
      <c r="E1787" s="7" t="s">
        <v>67</v>
      </c>
      <c r="F1787" s="7" t="s">
        <v>158</v>
      </c>
      <c r="G1787" s="7" t="s">
        <v>6383</v>
      </c>
      <c r="H1787" s="80" t="s">
        <v>158</v>
      </c>
      <c r="I1787" s="7" t="s">
        <v>542</v>
      </c>
      <c r="J1787" s="7"/>
      <c r="K1787" s="7" t="s">
        <v>146</v>
      </c>
      <c r="L1787" s="7" t="s">
        <v>90</v>
      </c>
      <c r="M1787" s="7" t="str">
        <f t="shared" si="2279"/>
        <v>COUPEUR</v>
      </c>
      <c r="N1787" s="8">
        <v>45251</v>
      </c>
      <c r="P1787" s="7">
        <f t="shared" ref="P1787" ca="1" si="2282">IF(W1787="","",W1787-TODAY())</f>
        <v>-6</v>
      </c>
      <c r="Q1787" s="8"/>
      <c r="R1787" s="7"/>
      <c r="S1787" s="7"/>
      <c r="T1787" s="9" t="s">
        <v>156</v>
      </c>
      <c r="U1787" s="7" t="str">
        <f t="shared" si="2207"/>
        <v>Contractuel</v>
      </c>
      <c r="V1787" s="8">
        <v>45689</v>
      </c>
      <c r="W1787" s="8">
        <f>VLOOKUP(B1787,[1]BASE!$A:$Q,17,0)</f>
        <v>45716</v>
      </c>
      <c r="X1787" s="8"/>
      <c r="Y1787" s="8"/>
      <c r="Z1787" s="8">
        <v>45251</v>
      </c>
      <c r="AA1787" s="7">
        <f t="shared" si="2208"/>
        <v>11</v>
      </c>
      <c r="AB1787" s="7">
        <f t="shared" si="2209"/>
        <v>2023</v>
      </c>
      <c r="AC1787" s="7">
        <f t="shared" si="2210"/>
        <v>2027</v>
      </c>
      <c r="AD1787" s="10" t="e">
        <f t="shared" ref="AD1787:AD1850" ca="1" si="2283">IF(#REF!="Non",(DAYS360(N1787,Q1787)/360),(DAYS360(N1787,TODAY())/360))</f>
        <v>#REF!</v>
      </c>
      <c r="AE1787" s="10" t="e">
        <f t="shared" ca="1" si="2212"/>
        <v>#REF!</v>
      </c>
      <c r="AF1787" s="8">
        <v>29529</v>
      </c>
      <c r="AG1787" s="11">
        <f t="shared" ca="1" si="2213"/>
        <v>44.364383561643834</v>
      </c>
      <c r="AH1787" s="10" t="str">
        <f t="shared" ca="1" si="2214"/>
        <v>&gt;35&lt; 45</v>
      </c>
      <c r="AI1787" s="12">
        <v>17762371</v>
      </c>
      <c r="AJ1787" s="13" t="s">
        <v>150</v>
      </c>
      <c r="AK1787" s="12" t="s">
        <v>6909</v>
      </c>
      <c r="AL1787" s="8">
        <v>45001</v>
      </c>
      <c r="AM1787" s="7" t="s">
        <v>108</v>
      </c>
      <c r="AN1787" s="7" t="s">
        <v>109</v>
      </c>
      <c r="AQ1787">
        <v>3</v>
      </c>
      <c r="AR1787" s="14">
        <v>2</v>
      </c>
      <c r="AS1787" s="15">
        <f t="shared" si="2215"/>
        <v>45981.5</v>
      </c>
      <c r="AT1787" s="14" t="s">
        <v>163</v>
      </c>
      <c r="AU1787" s="12">
        <v>3.5</v>
      </c>
      <c r="AV1787" s="17">
        <v>17</v>
      </c>
      <c r="AW1787" s="18" t="s">
        <v>201</v>
      </c>
      <c r="AX1787" s="19" t="s">
        <v>6910</v>
      </c>
      <c r="AY1787" s="17">
        <v>28</v>
      </c>
      <c r="AZ1787" s="14" t="s">
        <v>203</v>
      </c>
      <c r="BA1787" s="20" t="str">
        <f t="shared" si="2216"/>
        <v>17001000000333856728</v>
      </c>
      <c r="BB1787" s="31">
        <f t="shared" si="2217"/>
        <v>20</v>
      </c>
      <c r="BC1787" s="22" t="s">
        <v>6911</v>
      </c>
      <c r="BD1787" s="23" t="s">
        <v>341</v>
      </c>
      <c r="BF1787" s="8"/>
      <c r="BG1787" s="32">
        <v>58093399</v>
      </c>
      <c r="BH1787" s="32"/>
      <c r="BI1787" s="32"/>
      <c r="BJ1787" t="s">
        <v>4109</v>
      </c>
      <c r="BK1787" s="14" t="str">
        <f>IF(K1787="CADRE","CADRE",CONCATENATE(J1787,"-",H1787))</f>
        <v>-COUPE</v>
      </c>
      <c r="BL1787" s="14" t="s">
        <v>595</v>
      </c>
      <c r="BM1787" s="25"/>
      <c r="BN1787" s="26"/>
      <c r="BO1787" s="27"/>
      <c r="BP1787" s="26"/>
      <c r="BQ1787" s="28"/>
    </row>
    <row r="1788" spans="1:69" x14ac:dyDescent="0.25">
      <c r="A1788" t="str">
        <f>VLOOKUP(B1788,[2]RH!$B:$BV,72,0)</f>
        <v>Non-Actif</v>
      </c>
      <c r="B1788" s="6">
        <v>1790</v>
      </c>
      <c r="C1788" s="7" t="s">
        <v>65</v>
      </c>
      <c r="D1788" s="7" t="s">
        <v>6912</v>
      </c>
      <c r="E1788" s="7" t="s">
        <v>67</v>
      </c>
      <c r="F1788" s="7" t="s">
        <v>118</v>
      </c>
      <c r="G1788" s="7" t="s">
        <v>220</v>
      </c>
      <c r="H1788" s="80" t="s">
        <v>649</v>
      </c>
      <c r="I1788" s="7" t="s">
        <v>650</v>
      </c>
      <c r="J1788" s="7" t="s">
        <v>281</v>
      </c>
      <c r="K1788" s="7" t="s">
        <v>146</v>
      </c>
      <c r="L1788" s="7" t="s">
        <v>90</v>
      </c>
      <c r="M1788" s="7" t="str">
        <f t="shared" si="2279"/>
        <v>Couturière</v>
      </c>
      <c r="N1788" s="8">
        <v>45252</v>
      </c>
      <c r="P1788" s="7"/>
      <c r="Q1788" s="8">
        <v>45253</v>
      </c>
      <c r="R1788" s="7" t="s">
        <v>3500</v>
      </c>
      <c r="S1788" s="7"/>
      <c r="T1788" s="9" t="s">
        <v>156</v>
      </c>
      <c r="U1788" s="7" t="str">
        <f t="shared" si="2207"/>
        <v>Contractuel</v>
      </c>
      <c r="V1788" s="8">
        <v>45252</v>
      </c>
      <c r="W1788" s="8">
        <v>45291</v>
      </c>
      <c r="X1788" s="8"/>
      <c r="Y1788" s="8"/>
      <c r="Z1788" s="8">
        <v>45252</v>
      </c>
      <c r="AA1788" s="7">
        <f t="shared" si="2208"/>
        <v>11</v>
      </c>
      <c r="AB1788" s="7">
        <f t="shared" si="2209"/>
        <v>2023</v>
      </c>
      <c r="AC1788" s="7">
        <f t="shared" si="2210"/>
        <v>2027</v>
      </c>
      <c r="AD1788" s="10" t="e">
        <f t="shared" ref="AD1788:AD1851" ca="1" si="2284">IF(#REF!="Non",(DAYS360(N1788,Q1788)/360),(DAYS360(N1788,TODAY())/360))</f>
        <v>#REF!</v>
      </c>
      <c r="AE1788" s="10" t="e">
        <f t="shared" ca="1" si="2212"/>
        <v>#REF!</v>
      </c>
      <c r="AF1788" s="8">
        <v>30097</v>
      </c>
      <c r="AG1788" s="11">
        <f t="shared" ca="1" si="2213"/>
        <v>42.80821917808219</v>
      </c>
      <c r="AH1788" s="10" t="str">
        <f t="shared" ca="1" si="2214"/>
        <v>&gt;35&lt; 45</v>
      </c>
      <c r="AI1788" s="12">
        <v>12620433</v>
      </c>
      <c r="AJ1788" s="13" t="s">
        <v>79</v>
      </c>
      <c r="AK1788" s="12" t="s">
        <v>6913</v>
      </c>
      <c r="AL1788" s="8">
        <v>44945</v>
      </c>
      <c r="AM1788" s="7" t="s">
        <v>6153</v>
      </c>
      <c r="AN1788" s="7" t="s">
        <v>109</v>
      </c>
      <c r="AQ1788" s="14">
        <v>3</v>
      </c>
      <c r="AR1788" s="14">
        <v>1</v>
      </c>
      <c r="AS1788" s="15">
        <f t="shared" si="2215"/>
        <v>45617.25</v>
      </c>
      <c r="AT1788" s="14" t="s">
        <v>163</v>
      </c>
      <c r="AU1788" s="12">
        <v>3.5</v>
      </c>
      <c r="AV1788" s="17"/>
      <c r="AW1788" s="18"/>
      <c r="AX1788" s="19"/>
      <c r="AY1788" s="17"/>
      <c r="AZ1788" s="14"/>
      <c r="BA1788" s="20" t="str">
        <f t="shared" si="2216"/>
        <v/>
      </c>
      <c r="BB1788" s="31">
        <f t="shared" si="2217"/>
        <v>0</v>
      </c>
      <c r="BC1788" s="22" t="s">
        <v>4590</v>
      </c>
      <c r="BD1788" s="23" t="s">
        <v>85</v>
      </c>
      <c r="BF1788" s="8"/>
      <c r="BG1788" s="32">
        <v>27723275</v>
      </c>
      <c r="BH1788" s="32"/>
      <c r="BI1788" s="32"/>
      <c r="BK1788" s="14" t="str">
        <f t="shared" si="2278"/>
        <v>B-Panda</v>
      </c>
      <c r="BL1788" s="14" t="s">
        <v>595</v>
      </c>
      <c r="BM1788" s="25"/>
      <c r="BN1788" s="26"/>
      <c r="BO1788" s="27"/>
      <c r="BP1788" s="26"/>
      <c r="BQ1788" s="28"/>
    </row>
    <row r="1789" spans="1:69" x14ac:dyDescent="0.25">
      <c r="A1789" t="str">
        <f>VLOOKUP(B1789,[2]RH!$B:$BV,72,0)</f>
        <v>si</v>
      </c>
      <c r="B1789" s="6">
        <v>1791</v>
      </c>
      <c r="C1789" s="7" t="s">
        <v>100</v>
      </c>
      <c r="D1789" s="7" t="s">
        <v>6914</v>
      </c>
      <c r="E1789" s="7" t="s">
        <v>67</v>
      </c>
      <c r="F1789" s="7" t="s">
        <v>158</v>
      </c>
      <c r="G1789" s="7" t="s">
        <v>6383</v>
      </c>
      <c r="H1789" s="80" t="s">
        <v>158</v>
      </c>
      <c r="I1789" s="7" t="s">
        <v>542</v>
      </c>
      <c r="J1789" s="7"/>
      <c r="K1789" s="7" t="s">
        <v>146</v>
      </c>
      <c r="L1789" s="7" t="s">
        <v>90</v>
      </c>
      <c r="M1789" s="7" t="str">
        <f t="shared" si="2279"/>
        <v>COUPEUR</v>
      </c>
      <c r="N1789" s="8">
        <v>45253</v>
      </c>
      <c r="P1789" s="7">
        <f t="shared" ref="P1789:P1839" ca="1" si="2285">IF(W1789="","",W1789-TODAY())</f>
        <v>-6</v>
      </c>
      <c r="Q1789" s="8"/>
      <c r="R1789" s="7"/>
      <c r="S1789" s="7"/>
      <c r="T1789" s="9" t="s">
        <v>156</v>
      </c>
      <c r="U1789" s="7" t="str">
        <f t="shared" si="2207"/>
        <v>Contractuel</v>
      </c>
      <c r="V1789" s="8">
        <v>45689</v>
      </c>
      <c r="W1789" s="8">
        <f>VLOOKUP(B1789,[1]BASE!$A:$Q,17,0)</f>
        <v>45716</v>
      </c>
      <c r="X1789" s="8"/>
      <c r="Y1789" s="8"/>
      <c r="Z1789" s="8">
        <v>45253</v>
      </c>
      <c r="AA1789" s="7">
        <f t="shared" si="2208"/>
        <v>11</v>
      </c>
      <c r="AB1789" s="7">
        <f t="shared" si="2209"/>
        <v>2023</v>
      </c>
      <c r="AC1789" s="7">
        <f t="shared" si="2210"/>
        <v>2027</v>
      </c>
      <c r="AD1789" s="10" t="e">
        <f t="shared" ref="AD1789:AD1852" ca="1" si="2286">IF(#REF!="Non",(DAYS360(N1789,Q1789)/360),(DAYS360(N1789,TODAY())/360))</f>
        <v>#REF!</v>
      </c>
      <c r="AE1789" s="10" t="e">
        <f t="shared" ca="1" si="2212"/>
        <v>#REF!</v>
      </c>
      <c r="AF1789" s="8">
        <v>37504</v>
      </c>
      <c r="AG1789" s="11">
        <f t="shared" ca="1" si="2213"/>
        <v>22.515068493150686</v>
      </c>
      <c r="AH1789" s="10" t="str">
        <f t="shared" ca="1" si="2214"/>
        <v>&lt; 25</v>
      </c>
      <c r="AI1789" s="12">
        <v>17693641</v>
      </c>
      <c r="AJ1789" s="13" t="s">
        <v>79</v>
      </c>
      <c r="AK1789" s="12" t="s">
        <v>6915</v>
      </c>
      <c r="AL1789" s="8">
        <v>44294</v>
      </c>
      <c r="AM1789" s="7" t="s">
        <v>108</v>
      </c>
      <c r="AN1789" s="7" t="s">
        <v>109</v>
      </c>
      <c r="AQ1789">
        <v>3</v>
      </c>
      <c r="AR1789" s="14">
        <v>2</v>
      </c>
      <c r="AS1789" s="15">
        <f t="shared" si="2215"/>
        <v>45983.5</v>
      </c>
      <c r="AT1789" s="14" t="s">
        <v>163</v>
      </c>
      <c r="AU1789" s="12">
        <v>3.5</v>
      </c>
      <c r="AV1789" s="17">
        <v>17</v>
      </c>
      <c r="AW1789" s="18">
        <v>53594</v>
      </c>
      <c r="AX1789" s="19" t="s">
        <v>6916</v>
      </c>
      <c r="AY1789" s="17">
        <v>45</v>
      </c>
      <c r="AZ1789" s="14" t="s">
        <v>203</v>
      </c>
      <c r="BA1789" s="20" t="str">
        <f t="shared" si="2216"/>
        <v>17535940172551131145</v>
      </c>
      <c r="BB1789" s="31">
        <f t="shared" si="2217"/>
        <v>20</v>
      </c>
      <c r="BC1789" s="22" t="s">
        <v>6917</v>
      </c>
      <c r="BD1789" s="23" t="s">
        <v>341</v>
      </c>
      <c r="BF1789" s="8"/>
      <c r="BG1789" s="32">
        <v>28449013</v>
      </c>
      <c r="BH1789" s="32"/>
      <c r="BI1789" s="32"/>
      <c r="BJ1789" t="s">
        <v>568</v>
      </c>
      <c r="BK1789" s="14" t="str">
        <f>IF(K1789="CADRE","CADRE",CONCATENATE(J1789,"-",H1789))</f>
        <v>-COUPE</v>
      </c>
      <c r="BL1789" s="14" t="s">
        <v>595</v>
      </c>
      <c r="BM1789" s="25"/>
      <c r="BN1789" s="26"/>
      <c r="BO1789" s="27"/>
      <c r="BP1789" s="26"/>
      <c r="BQ1789" s="28"/>
    </row>
    <row r="1790" spans="1:69" x14ac:dyDescent="0.25">
      <c r="A1790" t="str">
        <f>VLOOKUP(B1790,[2]RH!$B:$BV,72,0)</f>
        <v>si</v>
      </c>
      <c r="B1790" s="6">
        <v>1792</v>
      </c>
      <c r="C1790" s="7" t="s">
        <v>100</v>
      </c>
      <c r="D1790" s="7" t="s">
        <v>6918</v>
      </c>
      <c r="E1790" s="7" t="s">
        <v>67</v>
      </c>
      <c r="F1790" s="7" t="s">
        <v>118</v>
      </c>
      <c r="G1790" s="7" t="s">
        <v>1801</v>
      </c>
      <c r="H1790" s="41" t="s">
        <v>2398</v>
      </c>
      <c r="I1790" s="7" t="s">
        <v>226</v>
      </c>
      <c r="J1790" s="7" t="s">
        <v>190</v>
      </c>
      <c r="K1790" s="7" t="s">
        <v>146</v>
      </c>
      <c r="L1790" s="7" t="s">
        <v>90</v>
      </c>
      <c r="M1790" s="7" t="str">
        <f t="shared" si="2279"/>
        <v>Prép CAMPO</v>
      </c>
      <c r="N1790" s="8">
        <v>45254</v>
      </c>
      <c r="P1790" s="7">
        <f t="shared" ca="1" si="2285"/>
        <v>25</v>
      </c>
      <c r="Q1790" s="8"/>
      <c r="R1790" s="7"/>
      <c r="S1790" s="7"/>
      <c r="T1790" s="9" t="s">
        <v>156</v>
      </c>
      <c r="U1790" s="7" t="str">
        <f t="shared" si="2207"/>
        <v>Contractuel</v>
      </c>
      <c r="V1790" s="8">
        <v>45689</v>
      </c>
      <c r="W1790" s="8">
        <f>VLOOKUP(B1790,[1]BASE!$A:$Q,17,0)</f>
        <v>45747</v>
      </c>
      <c r="X1790" s="8"/>
      <c r="Y1790" s="8"/>
      <c r="Z1790" s="8">
        <v>45254</v>
      </c>
      <c r="AA1790" s="7">
        <f t="shared" si="2208"/>
        <v>11</v>
      </c>
      <c r="AB1790" s="7">
        <f t="shared" si="2209"/>
        <v>2023</v>
      </c>
      <c r="AC1790" s="7">
        <f t="shared" si="2210"/>
        <v>2027</v>
      </c>
      <c r="AD1790" s="10" t="e">
        <f t="shared" ref="AD1790:AD1853" ca="1" si="2287">IF(#REF!="Non",(DAYS360(N1790,Q1790)/360),(DAYS360(N1790,TODAY())/360))</f>
        <v>#REF!</v>
      </c>
      <c r="AE1790" s="10" t="e">
        <f t="shared" ca="1" si="2212"/>
        <v>#REF!</v>
      </c>
      <c r="AF1790" s="8">
        <v>32881</v>
      </c>
      <c r="AG1790" s="11">
        <f t="shared" ca="1" si="2213"/>
        <v>35.180821917808217</v>
      </c>
      <c r="AH1790" s="10" t="str">
        <f t="shared" ca="1" si="2214"/>
        <v>&gt;35&lt; 45</v>
      </c>
      <c r="AI1790" s="12">
        <v>16629945</v>
      </c>
      <c r="AJ1790" s="13" t="s">
        <v>120</v>
      </c>
      <c r="AK1790" s="12" t="s">
        <v>6919</v>
      </c>
      <c r="AL1790" s="8">
        <v>44435</v>
      </c>
      <c r="AM1790" s="7" t="s">
        <v>108</v>
      </c>
      <c r="AN1790" s="7" t="s">
        <v>109</v>
      </c>
      <c r="AQ1790">
        <v>3</v>
      </c>
      <c r="AR1790" s="14">
        <v>2</v>
      </c>
      <c r="AS1790" s="15">
        <f t="shared" si="2215"/>
        <v>45984.5</v>
      </c>
      <c r="AT1790" s="14" t="s">
        <v>163</v>
      </c>
      <c r="AU1790" s="12">
        <v>3.5</v>
      </c>
      <c r="AV1790" s="17">
        <v>17</v>
      </c>
      <c r="AW1790" s="18" t="s">
        <v>201</v>
      </c>
      <c r="AX1790" s="19" t="s">
        <v>6920</v>
      </c>
      <c r="AY1790" s="17">
        <v>11</v>
      </c>
      <c r="AZ1790" s="14" t="s">
        <v>203</v>
      </c>
      <c r="BA1790" s="20" t="str">
        <f t="shared" si="2216"/>
        <v>17001000000333773211</v>
      </c>
      <c r="BB1790" s="31">
        <f t="shared" si="2217"/>
        <v>20</v>
      </c>
      <c r="BC1790" s="22" t="s">
        <v>6301</v>
      </c>
      <c r="BD1790" s="23" t="s">
        <v>341</v>
      </c>
      <c r="BF1790" s="8"/>
      <c r="BG1790" s="32">
        <v>50398584</v>
      </c>
      <c r="BH1790" s="32"/>
      <c r="BI1790" s="32"/>
      <c r="BJ1790" t="s">
        <v>6301</v>
      </c>
      <c r="BK1790" s="14" t="s">
        <v>232</v>
      </c>
      <c r="BL1790" s="14" t="s">
        <v>595</v>
      </c>
      <c r="BM1790" s="25"/>
      <c r="BN1790" s="26"/>
      <c r="BO1790" s="27"/>
      <c r="BP1790" s="26"/>
      <c r="BQ1790" s="28"/>
    </row>
    <row r="1791" spans="1:69" x14ac:dyDescent="0.25">
      <c r="A1791" t="str">
        <f>VLOOKUP(B1791,[2]RH!$B:$BV,72,0)</f>
        <v>si</v>
      </c>
      <c r="B1791" s="6">
        <v>1793</v>
      </c>
      <c r="C1791" s="7" t="s">
        <v>168</v>
      </c>
      <c r="D1791" s="7" t="s">
        <v>6921</v>
      </c>
      <c r="E1791" s="7" t="s">
        <v>67</v>
      </c>
      <c r="F1791" s="7" t="s">
        <v>118</v>
      </c>
      <c r="G1791" s="7" t="s">
        <v>220</v>
      </c>
      <c r="H1791" s="7" t="s">
        <v>562</v>
      </c>
      <c r="I1791" s="7" t="s">
        <v>1477</v>
      </c>
      <c r="J1791" s="7" t="s">
        <v>190</v>
      </c>
      <c r="K1791" s="7" t="s">
        <v>146</v>
      </c>
      <c r="L1791" s="7" t="s">
        <v>90</v>
      </c>
      <c r="M1791" s="7" t="str">
        <f t="shared" si="2279"/>
        <v>Couturière</v>
      </c>
      <c r="N1791" s="8">
        <v>45259</v>
      </c>
      <c r="P1791" s="7">
        <f t="shared" ca="1" si="2285"/>
        <v>25</v>
      </c>
      <c r="Q1791" s="8"/>
      <c r="R1791" s="7"/>
      <c r="S1791" s="7"/>
      <c r="T1791" s="9" t="s">
        <v>156</v>
      </c>
      <c r="U1791" s="7" t="str">
        <f t="shared" si="2207"/>
        <v>Contractuel</v>
      </c>
      <c r="V1791" s="8">
        <v>45689</v>
      </c>
      <c r="W1791" s="8">
        <f>VLOOKUP(B1791,[1]BASE!$A:$Q,17,0)</f>
        <v>45747</v>
      </c>
      <c r="X1791" s="8"/>
      <c r="Y1791" s="8"/>
      <c r="Z1791" s="8">
        <v>45259</v>
      </c>
      <c r="AA1791" s="7">
        <f t="shared" si="2208"/>
        <v>11</v>
      </c>
      <c r="AB1791" s="7">
        <f t="shared" si="2209"/>
        <v>2023</v>
      </c>
      <c r="AC1791" s="7">
        <f t="shared" si="2210"/>
        <v>2027</v>
      </c>
      <c r="AD1791" s="10" t="e">
        <f t="shared" ref="AD1791:AD1854" ca="1" si="2288">IF(#REF!="Non",(DAYS360(N1791,Q1791)/360),(DAYS360(N1791,TODAY())/360))</f>
        <v>#REF!</v>
      </c>
      <c r="AE1791" s="10" t="e">
        <f t="shared" ca="1" si="2212"/>
        <v>#REF!</v>
      </c>
      <c r="AF1791" s="8">
        <v>28819</v>
      </c>
      <c r="AG1791" s="11">
        <f t="shared" ca="1" si="2213"/>
        <v>46.30958904109589</v>
      </c>
      <c r="AH1791" s="10" t="str">
        <f t="shared" ca="1" si="2214"/>
        <v>&gt;45&lt; 55</v>
      </c>
      <c r="AI1791" s="12"/>
      <c r="AJ1791" s="13"/>
      <c r="AK1791" s="12" t="s">
        <v>6922</v>
      </c>
      <c r="AL1791" s="8">
        <v>44116</v>
      </c>
      <c r="AM1791" s="7" t="s">
        <v>108</v>
      </c>
      <c r="AN1791" s="7" t="s">
        <v>76</v>
      </c>
      <c r="AO1791">
        <v>2</v>
      </c>
      <c r="AQ1791">
        <v>3</v>
      </c>
      <c r="AR1791" s="14">
        <v>2</v>
      </c>
      <c r="AS1791" s="15">
        <f t="shared" si="2215"/>
        <v>45989.5</v>
      </c>
      <c r="AT1791" s="14" t="s">
        <v>163</v>
      </c>
      <c r="AU1791" s="12">
        <v>3.5</v>
      </c>
      <c r="AV1791" s="17">
        <v>12</v>
      </c>
      <c r="AW1791" s="18">
        <v>40600</v>
      </c>
      <c r="AX1791" s="19" t="s">
        <v>6923</v>
      </c>
      <c r="AY1791" s="17">
        <v>93</v>
      </c>
      <c r="AZ1791" s="14" t="s">
        <v>195</v>
      </c>
      <c r="BA1791" s="20" t="str">
        <f t="shared" si="2216"/>
        <v>12406000000243384993</v>
      </c>
      <c r="BB1791" s="31">
        <f t="shared" si="2217"/>
        <v>20</v>
      </c>
      <c r="BC1791" s="22" t="s">
        <v>6924</v>
      </c>
      <c r="BD1791" s="23" t="s">
        <v>115</v>
      </c>
      <c r="BF1791" s="8"/>
      <c r="BG1791" s="32">
        <v>56188387</v>
      </c>
      <c r="BH1791" s="32"/>
      <c r="BI1791" s="32"/>
      <c r="BJ1791" t="s">
        <v>714</v>
      </c>
      <c r="BK1791" s="14" t="str">
        <f>IF(K1791="CADRE","CADRE",CONCATENATE(J1791,"-",H1791))</f>
        <v>A-P6 AR</v>
      </c>
      <c r="BL1791" s="14" t="s">
        <v>595</v>
      </c>
      <c r="BM1791" s="25"/>
      <c r="BN1791" s="26"/>
      <c r="BO1791" s="27"/>
      <c r="BP1791" s="26"/>
      <c r="BQ1791" s="28"/>
    </row>
    <row r="1792" spans="1:69" x14ac:dyDescent="0.25">
      <c r="A1792" t="str">
        <f>VLOOKUP(B1792,[2]RH!$B:$BV,72,0)</f>
        <v>si</v>
      </c>
      <c r="B1792" s="6">
        <v>1794</v>
      </c>
      <c r="C1792" s="7" t="s">
        <v>100</v>
      </c>
      <c r="D1792" s="7" t="s">
        <v>6925</v>
      </c>
      <c r="E1792" s="7" t="s">
        <v>67</v>
      </c>
      <c r="F1792" s="7" t="s">
        <v>118</v>
      </c>
      <c r="G1792" s="7" t="s">
        <v>3299</v>
      </c>
      <c r="H1792" s="41" t="s">
        <v>2398</v>
      </c>
      <c r="I1792" s="7" t="s">
        <v>226</v>
      </c>
      <c r="J1792" s="7" t="s">
        <v>190</v>
      </c>
      <c r="K1792" s="7" t="s">
        <v>146</v>
      </c>
      <c r="L1792" s="7" t="s">
        <v>90</v>
      </c>
      <c r="M1792" s="7" t="str">
        <f t="shared" si="2279"/>
        <v>CAMPO</v>
      </c>
      <c r="N1792" s="8">
        <v>45254</v>
      </c>
      <c r="P1792" s="7">
        <f t="shared" ca="1" si="2285"/>
        <v>25</v>
      </c>
      <c r="Q1792" s="8"/>
      <c r="R1792" s="7"/>
      <c r="S1792" s="7"/>
      <c r="T1792" s="9" t="s">
        <v>156</v>
      </c>
      <c r="U1792" s="7" t="str">
        <f t="shared" si="2207"/>
        <v>Contractuel</v>
      </c>
      <c r="V1792" s="8">
        <v>45689</v>
      </c>
      <c r="W1792" s="8">
        <f>VLOOKUP(B1792,[1]BASE!$A:$Q,17,0)</f>
        <v>45747</v>
      </c>
      <c r="X1792" s="8"/>
      <c r="Y1792" s="8"/>
      <c r="Z1792" s="8">
        <v>45254</v>
      </c>
      <c r="AA1792" s="7">
        <f t="shared" si="2208"/>
        <v>11</v>
      </c>
      <c r="AB1792" s="7">
        <f t="shared" si="2209"/>
        <v>2023</v>
      </c>
      <c r="AC1792" s="7">
        <f t="shared" si="2210"/>
        <v>2027</v>
      </c>
      <c r="AD1792" s="10" t="e">
        <f t="shared" ref="AD1792:AD1855" ca="1" si="2289">IF(#REF!="Non",(DAYS360(N1792,Q1792)/360),(DAYS360(N1792,TODAY())/360))</f>
        <v>#REF!</v>
      </c>
      <c r="AE1792" s="10" t="e">
        <f t="shared" ca="1" si="2212"/>
        <v>#REF!</v>
      </c>
      <c r="AF1792" s="8">
        <v>37451</v>
      </c>
      <c r="AG1792" s="11">
        <f t="shared" ca="1" si="2213"/>
        <v>22.660273972602738</v>
      </c>
      <c r="AH1792" s="10" t="str">
        <f t="shared" ca="1" si="2214"/>
        <v>&lt; 25</v>
      </c>
      <c r="AI1792" s="12">
        <v>11989742</v>
      </c>
      <c r="AJ1792" s="13" t="s">
        <v>92</v>
      </c>
      <c r="AK1792" s="12" t="s">
        <v>6926</v>
      </c>
      <c r="AL1792" s="8">
        <v>44433</v>
      </c>
      <c r="AM1792" s="7" t="s">
        <v>108</v>
      </c>
      <c r="AN1792" s="7" t="s">
        <v>109</v>
      </c>
      <c r="AQ1792">
        <v>3</v>
      </c>
      <c r="AR1792" s="14">
        <v>2</v>
      </c>
      <c r="AS1792" s="15">
        <f t="shared" si="2215"/>
        <v>45984.5</v>
      </c>
      <c r="AT1792" s="14" t="s">
        <v>163</v>
      </c>
      <c r="AU1792" s="12">
        <v>3.5</v>
      </c>
      <c r="AV1792" s="17">
        <v>17</v>
      </c>
      <c r="AW1792" s="18">
        <v>20600</v>
      </c>
      <c r="AX1792" s="19" t="s">
        <v>6927</v>
      </c>
      <c r="AY1792" s="17">
        <v>82</v>
      </c>
      <c r="AZ1792" s="14" t="s">
        <v>203</v>
      </c>
      <c r="BA1792" s="20" t="str">
        <f t="shared" si="2216"/>
        <v>17206000000322838682</v>
      </c>
      <c r="BB1792" s="31">
        <f t="shared" si="2217"/>
        <v>20</v>
      </c>
      <c r="BC1792" s="22" t="s">
        <v>6928</v>
      </c>
      <c r="BD1792" s="23" t="s">
        <v>341</v>
      </c>
      <c r="BF1792" s="8"/>
      <c r="BG1792" s="32">
        <v>58944256</v>
      </c>
      <c r="BH1792" s="32"/>
      <c r="BI1792" s="32"/>
      <c r="BJ1792" t="s">
        <v>1286</v>
      </c>
      <c r="BK1792" s="14" t="s">
        <v>232</v>
      </c>
      <c r="BL1792" s="14" t="s">
        <v>595</v>
      </c>
      <c r="BM1792" s="25"/>
      <c r="BN1792" s="26"/>
      <c r="BO1792" s="27"/>
      <c r="BP1792" s="26"/>
      <c r="BQ1792" s="28"/>
    </row>
    <row r="1793" spans="1:69" x14ac:dyDescent="0.25">
      <c r="A1793" t="str">
        <f>VLOOKUP(B1793,[2]RH!$B:$BV,72,0)</f>
        <v>Non-Actif</v>
      </c>
      <c r="B1793" s="6">
        <v>1795</v>
      </c>
      <c r="C1793" s="7" t="s">
        <v>100</v>
      </c>
      <c r="D1793" s="7" t="s">
        <v>6929</v>
      </c>
      <c r="E1793" s="7" t="s">
        <v>67</v>
      </c>
      <c r="F1793" s="7" t="s">
        <v>118</v>
      </c>
      <c r="G1793" s="7" t="s">
        <v>3299</v>
      </c>
      <c r="H1793" s="7" t="s">
        <v>562</v>
      </c>
      <c r="I1793" s="7" t="s">
        <v>3974</v>
      </c>
      <c r="J1793" s="7" t="s">
        <v>281</v>
      </c>
      <c r="K1793" s="7" t="s">
        <v>146</v>
      </c>
      <c r="L1793" s="7" t="s">
        <v>90</v>
      </c>
      <c r="M1793" s="7" t="str">
        <f t="shared" si="2279"/>
        <v>CAMPO</v>
      </c>
      <c r="N1793" s="8">
        <v>45254</v>
      </c>
      <c r="P1793" s="7">
        <f t="shared" ca="1" si="2285"/>
        <v>-218</v>
      </c>
      <c r="Q1793" s="8">
        <v>45507</v>
      </c>
      <c r="R1793" s="7" t="s">
        <v>5589</v>
      </c>
      <c r="S1793" s="7"/>
      <c r="T1793" s="9" t="s">
        <v>156</v>
      </c>
      <c r="U1793" s="7" t="str">
        <f t="shared" si="2207"/>
        <v>Contractuel</v>
      </c>
      <c r="V1793" s="8">
        <v>45444</v>
      </c>
      <c r="W1793" s="8">
        <v>45504</v>
      </c>
      <c r="X1793" s="8"/>
      <c r="Y1793" s="8"/>
      <c r="Z1793" s="8">
        <v>45254</v>
      </c>
      <c r="AA1793" s="7">
        <f t="shared" si="2208"/>
        <v>11</v>
      </c>
      <c r="AB1793" s="7">
        <f t="shared" si="2209"/>
        <v>2023</v>
      </c>
      <c r="AC1793" s="7">
        <f t="shared" si="2210"/>
        <v>2027</v>
      </c>
      <c r="AD1793" s="10" t="e">
        <f t="shared" ref="AD1793:AD1856" ca="1" si="2290">IF(#REF!="Non",(DAYS360(N1793,Q1793)/360),(DAYS360(N1793,TODAY())/360))</f>
        <v>#REF!</v>
      </c>
      <c r="AE1793" s="10" t="e">
        <f t="shared" ca="1" si="2212"/>
        <v>#REF!</v>
      </c>
      <c r="AF1793" s="8">
        <v>35990</v>
      </c>
      <c r="AG1793" s="11">
        <f t="shared" ca="1" si="2213"/>
        <v>26.663013698630138</v>
      </c>
      <c r="AH1793" s="10" t="str">
        <f t="shared" ca="1" si="2214"/>
        <v>&gt;25&lt; 35</v>
      </c>
      <c r="AI1793" s="12">
        <v>17395404</v>
      </c>
      <c r="AJ1793" s="13" t="s">
        <v>150</v>
      </c>
      <c r="AK1793" s="12" t="s">
        <v>6930</v>
      </c>
      <c r="AL1793" s="8">
        <v>42640</v>
      </c>
      <c r="AM1793" s="7" t="s">
        <v>108</v>
      </c>
      <c r="AN1793" s="7" t="s">
        <v>109</v>
      </c>
      <c r="AQ1793">
        <v>3</v>
      </c>
      <c r="AR1793" s="14">
        <v>1</v>
      </c>
      <c r="AS1793" s="15">
        <f t="shared" si="2215"/>
        <v>45619.25</v>
      </c>
      <c r="AT1793" s="14" t="s">
        <v>163</v>
      </c>
      <c r="AU1793" s="12">
        <v>3.5</v>
      </c>
      <c r="AV1793" s="17" t="s">
        <v>150</v>
      </c>
      <c r="AW1793" s="18" t="s">
        <v>339</v>
      </c>
      <c r="AX1793" s="19">
        <v>38105535121</v>
      </c>
      <c r="AY1793" s="17">
        <v>52</v>
      </c>
      <c r="AZ1793" s="14" t="s">
        <v>174</v>
      </c>
      <c r="BA1793" s="20" t="str">
        <f t="shared" si="2216"/>
        <v>07080013810553512152</v>
      </c>
      <c r="BB1793" s="31">
        <f t="shared" si="2217"/>
        <v>20</v>
      </c>
      <c r="BC1793" s="22" t="s">
        <v>6928</v>
      </c>
      <c r="BD1793" s="23" t="s">
        <v>341</v>
      </c>
      <c r="BF1793" s="8"/>
      <c r="BG1793" s="32">
        <v>29784441</v>
      </c>
      <c r="BH1793" s="32"/>
      <c r="BI1793" s="32"/>
      <c r="BJ1793" t="s">
        <v>1286</v>
      </c>
      <c r="BK1793" s="14" t="s">
        <v>3979</v>
      </c>
      <c r="BL1793" s="14" t="s">
        <v>595</v>
      </c>
      <c r="BM1793" s="25"/>
      <c r="BN1793" s="26"/>
      <c r="BO1793" s="27"/>
      <c r="BP1793" s="26"/>
      <c r="BQ1793" s="28"/>
    </row>
    <row r="1794" spans="1:69" x14ac:dyDescent="0.25">
      <c r="A1794" t="str">
        <f>VLOOKUP(B1794,[2]RH!$B:$BV,72,0)</f>
        <v>Non-Actif</v>
      </c>
      <c r="B1794" s="6">
        <v>1796</v>
      </c>
      <c r="C1794" s="7" t="s">
        <v>168</v>
      </c>
      <c r="D1794" s="7" t="s">
        <v>6931</v>
      </c>
      <c r="E1794" s="7" t="s">
        <v>67</v>
      </c>
      <c r="F1794" s="7" t="s">
        <v>118</v>
      </c>
      <c r="G1794" s="7" t="s">
        <v>1801</v>
      </c>
      <c r="H1794" s="80" t="s">
        <v>225</v>
      </c>
      <c r="I1794" s="7" t="s">
        <v>589</v>
      </c>
      <c r="J1794" s="7" t="s">
        <v>190</v>
      </c>
      <c r="K1794" s="7" t="s">
        <v>146</v>
      </c>
      <c r="L1794" s="7" t="s">
        <v>90</v>
      </c>
      <c r="M1794" s="7" t="str">
        <f t="shared" si="2279"/>
        <v>Prép CAMPO</v>
      </c>
      <c r="N1794" s="8">
        <v>45254</v>
      </c>
      <c r="P1794" s="7">
        <f t="shared" ca="1" si="2285"/>
        <v>-431</v>
      </c>
      <c r="Q1794" s="8">
        <v>45295</v>
      </c>
      <c r="R1794" s="7" t="s">
        <v>147</v>
      </c>
      <c r="S1794" s="7"/>
      <c r="T1794" s="9" t="s">
        <v>156</v>
      </c>
      <c r="U1794" s="7" t="str">
        <f t="shared" ref="U1794:U1857" si="2291">IF(T1794="CDI","Titulaire","Contractuel")</f>
        <v>Contractuel</v>
      </c>
      <c r="V1794" s="8">
        <v>45254</v>
      </c>
      <c r="W1794" s="8">
        <v>45291</v>
      </c>
      <c r="X1794" s="8"/>
      <c r="Y1794" s="8"/>
      <c r="Z1794" s="8">
        <v>45254</v>
      </c>
      <c r="AA1794" s="7">
        <f t="shared" ref="AA1794:AA1857" si="2292">MONTH(N1794)</f>
        <v>11</v>
      </c>
      <c r="AB1794" s="7">
        <f t="shared" ref="AB1794:AB1857" si="2293">IF(N1794="","",YEAR(N1794))</f>
        <v>2023</v>
      </c>
      <c r="AC1794" s="7">
        <f t="shared" ref="AC1794:AC1857" si="2294">AB1794+4</f>
        <v>2027</v>
      </c>
      <c r="AD1794" s="10" t="e">
        <f t="shared" ref="AD1794:AD1857" ca="1" si="2295">IF(#REF!="Non",(DAYS360(N1794,Q1794)/360),(DAYS360(N1794,TODAY())/360))</f>
        <v>#REF!</v>
      </c>
      <c r="AE1794" s="10" t="e">
        <f t="shared" ref="AE1794:AE1857" ca="1" si="2296">+IF(AD1794&lt;1,"&lt; 1",IF(AND(AD1794&gt;=1,AD1794&lt;2),"&lt; 2",IF(AND(AD1794&gt;=2,AD1794&lt;3),"&lt; 3",IF(AND(AD1794&gt;=3,AD1794&lt;=4),"&lt; 4",IF(AD1794&gt;4,"&gt; 4")))))</f>
        <v>#REF!</v>
      </c>
      <c r="AF1794" s="8">
        <v>33688</v>
      </c>
      <c r="AG1794" s="11">
        <f t="shared" ref="AG1794:AG1857" ca="1" si="2297">(TODAY()-AF1794)/365</f>
        <v>32.969863013698628</v>
      </c>
      <c r="AH1794" s="10" t="str">
        <f t="shared" ref="AH1794:AH1857" ca="1" si="2298">+IF(AG1794&lt;25,"&lt; 25",IF(AND(AG1794&gt;=25,AG1794&lt;35),"&gt;25&lt; 35",IF(AND(AG1794&gt;=35,AG1794&lt;45),"&gt;35&lt; 45",IF(AND(AG1794&gt;=45,AG1794&lt;=55),"&gt;45&lt; 55",IF(AG1794&gt;55,"&gt; 55")))))</f>
        <v>&gt;25&lt; 35</v>
      </c>
      <c r="AI1794" s="12"/>
      <c r="AJ1794" s="13"/>
      <c r="AK1794" s="12" t="s">
        <v>6932</v>
      </c>
      <c r="AL1794" s="8">
        <v>41422</v>
      </c>
      <c r="AM1794" s="7" t="s">
        <v>108</v>
      </c>
      <c r="AN1794" s="7" t="s">
        <v>76</v>
      </c>
      <c r="AQ1794" s="14">
        <v>3</v>
      </c>
      <c r="AR1794" s="14">
        <v>1</v>
      </c>
      <c r="AS1794" s="15">
        <f t="shared" ref="AS1794:AS1857" si="2299">N1794+(365.25*AR1794)</f>
        <v>45619.25</v>
      </c>
      <c r="AT1794" s="14" t="s">
        <v>163</v>
      </c>
      <c r="AU1794" s="12">
        <v>3.5</v>
      </c>
      <c r="AV1794" s="17">
        <v>17</v>
      </c>
      <c r="AW1794" s="18" t="s">
        <v>201</v>
      </c>
      <c r="AX1794" s="19" t="s">
        <v>6933</v>
      </c>
      <c r="AY1794" s="17">
        <v>13</v>
      </c>
      <c r="AZ1794" s="14" t="s">
        <v>203</v>
      </c>
      <c r="BA1794" s="20" t="str">
        <f t="shared" ref="BA1794:BA1857" si="2300">CONCATENATE(AV1794,AW1794,AX1794,AY1794)</f>
        <v>17001000000265714713</v>
      </c>
      <c r="BB1794" s="31">
        <f t="shared" ref="BB1794:BB1857" si="2301">LEN(BA1794)</f>
        <v>20</v>
      </c>
      <c r="BC1794" s="22" t="s">
        <v>6917</v>
      </c>
      <c r="BD1794" s="23" t="s">
        <v>341</v>
      </c>
      <c r="BF1794" s="8"/>
      <c r="BG1794" s="32">
        <v>23945278</v>
      </c>
      <c r="BH1794" s="32"/>
      <c r="BI1794" s="32"/>
      <c r="BK1794" s="14" t="s">
        <v>6934</v>
      </c>
      <c r="BL1794" s="14" t="s">
        <v>595</v>
      </c>
      <c r="BM1794" s="25"/>
      <c r="BN1794" s="26"/>
      <c r="BO1794" s="27"/>
      <c r="BP1794" s="26"/>
      <c r="BQ1794" s="28"/>
    </row>
    <row r="1795" spans="1:69" x14ac:dyDescent="0.25">
      <c r="A1795" t="str">
        <f>VLOOKUP(B1795,[2]RH!$B:$BV,72,0)</f>
        <v>Non-Actif</v>
      </c>
      <c r="B1795" s="6">
        <v>1797</v>
      </c>
      <c r="C1795" s="7" t="s">
        <v>100</v>
      </c>
      <c r="D1795" s="7" t="s">
        <v>6935</v>
      </c>
      <c r="E1795" s="7" t="s">
        <v>67</v>
      </c>
      <c r="F1795" s="7" t="s">
        <v>118</v>
      </c>
      <c r="G1795" s="7" t="s">
        <v>3299</v>
      </c>
      <c r="H1795" s="41" t="s">
        <v>2398</v>
      </c>
      <c r="I1795" s="7" t="s">
        <v>2487</v>
      </c>
      <c r="J1795" s="7" t="s">
        <v>281</v>
      </c>
      <c r="K1795" s="7" t="s">
        <v>146</v>
      </c>
      <c r="L1795" s="7" t="s">
        <v>90</v>
      </c>
      <c r="M1795" s="7" t="str">
        <f t="shared" si="2279"/>
        <v>CAMPO</v>
      </c>
      <c r="N1795" s="8">
        <v>45254</v>
      </c>
      <c r="P1795" s="7">
        <f t="shared" ca="1" si="2285"/>
        <v>-34</v>
      </c>
      <c r="Q1795" s="8">
        <v>45689</v>
      </c>
      <c r="R1795" s="7" t="s">
        <v>1728</v>
      </c>
      <c r="S1795" s="7"/>
      <c r="T1795" s="9" t="s">
        <v>156</v>
      </c>
      <c r="U1795" s="7" t="str">
        <f t="shared" si="2291"/>
        <v>Contractuel</v>
      </c>
      <c r="V1795" s="8">
        <v>45658</v>
      </c>
      <c r="W1795" s="8">
        <v>45688</v>
      </c>
      <c r="X1795" s="8"/>
      <c r="Y1795" s="8"/>
      <c r="Z1795" s="8">
        <v>45254</v>
      </c>
      <c r="AA1795" s="7">
        <f t="shared" si="2292"/>
        <v>11</v>
      </c>
      <c r="AB1795" s="7">
        <f t="shared" si="2293"/>
        <v>2023</v>
      </c>
      <c r="AC1795" s="7">
        <f t="shared" si="2294"/>
        <v>2027</v>
      </c>
      <c r="AD1795" s="10" t="e">
        <f t="shared" ref="AD1795:AD1858" ca="1" si="2302">IF(#REF!="Non",(DAYS360(N1795,Q1795)/360),(DAYS360(N1795,TODAY())/360))</f>
        <v>#REF!</v>
      </c>
      <c r="AE1795" s="10" t="e">
        <f t="shared" ca="1" si="2296"/>
        <v>#REF!</v>
      </c>
      <c r="AF1795" s="8">
        <v>37361</v>
      </c>
      <c r="AG1795" s="11">
        <f t="shared" ca="1" si="2297"/>
        <v>22.906849315068492</v>
      </c>
      <c r="AH1795" s="10" t="str">
        <f t="shared" ca="1" si="2298"/>
        <v>&lt; 25</v>
      </c>
      <c r="AI1795" s="12"/>
      <c r="AJ1795" s="13"/>
      <c r="AK1795" s="12" t="s">
        <v>6936</v>
      </c>
      <c r="AL1795" s="8">
        <v>44370</v>
      </c>
      <c r="AM1795" s="7" t="s">
        <v>108</v>
      </c>
      <c r="AN1795" s="7" t="s">
        <v>109</v>
      </c>
      <c r="AQ1795">
        <v>3</v>
      </c>
      <c r="AR1795" s="14">
        <v>2</v>
      </c>
      <c r="AS1795" s="15">
        <f t="shared" si="2299"/>
        <v>45984.5</v>
      </c>
      <c r="AT1795" s="14" t="s">
        <v>163</v>
      </c>
      <c r="AU1795" s="12">
        <v>3.5</v>
      </c>
      <c r="AV1795" s="17">
        <v>17</v>
      </c>
      <c r="AW1795" s="18" t="s">
        <v>201</v>
      </c>
      <c r="AX1795" s="19" t="s">
        <v>6937</v>
      </c>
      <c r="AY1795" s="17">
        <v>92</v>
      </c>
      <c r="AZ1795" s="14" t="s">
        <v>203</v>
      </c>
      <c r="BA1795" s="20" t="str">
        <f t="shared" si="2300"/>
        <v>17001000000333857892</v>
      </c>
      <c r="BB1795" s="31">
        <f t="shared" si="2301"/>
        <v>20</v>
      </c>
      <c r="BC1795" s="22" t="s">
        <v>6928</v>
      </c>
      <c r="BD1795" s="23" t="s">
        <v>341</v>
      </c>
      <c r="BF1795" s="8"/>
      <c r="BG1795" s="32">
        <v>22665009</v>
      </c>
      <c r="BH1795" s="32"/>
      <c r="BI1795" s="32"/>
      <c r="BJ1795" t="s">
        <v>1286</v>
      </c>
      <c r="BK1795" s="14" t="s">
        <v>3979</v>
      </c>
      <c r="BL1795" s="14" t="s">
        <v>595</v>
      </c>
      <c r="BM1795" s="25"/>
      <c r="BN1795" s="26"/>
      <c r="BO1795" s="27"/>
      <c r="BP1795" s="26"/>
      <c r="BQ1795" s="28"/>
    </row>
    <row r="1796" spans="1:69" x14ac:dyDescent="0.25">
      <c r="A1796" t="str">
        <f>VLOOKUP(B1796,[2]RH!$B:$BV,72,0)</f>
        <v>Non-Actif</v>
      </c>
      <c r="B1796" s="6">
        <v>1798</v>
      </c>
      <c r="C1796" s="7" t="s">
        <v>100</v>
      </c>
      <c r="D1796" s="7" t="s">
        <v>1325</v>
      </c>
      <c r="E1796" s="7" t="s">
        <v>67</v>
      </c>
      <c r="F1796" s="7" t="s">
        <v>118</v>
      </c>
      <c r="G1796" s="7" t="s">
        <v>3299</v>
      </c>
      <c r="H1796" s="7" t="s">
        <v>562</v>
      </c>
      <c r="I1796" s="7" t="s">
        <v>3974</v>
      </c>
      <c r="J1796" s="7" t="s">
        <v>281</v>
      </c>
      <c r="K1796" s="7" t="s">
        <v>146</v>
      </c>
      <c r="L1796" s="7" t="s">
        <v>90</v>
      </c>
      <c r="M1796" s="7" t="str">
        <f t="shared" si="2279"/>
        <v>CAMPO</v>
      </c>
      <c r="N1796" s="8">
        <v>45254</v>
      </c>
      <c r="P1796" s="7">
        <f t="shared" ca="1" si="2285"/>
        <v>-157</v>
      </c>
      <c r="Q1796" s="8">
        <v>45544</v>
      </c>
      <c r="R1796" s="7" t="s">
        <v>6938</v>
      </c>
      <c r="S1796" s="7"/>
      <c r="T1796" s="9" t="s">
        <v>156</v>
      </c>
      <c r="U1796" s="7" t="str">
        <f t="shared" si="2291"/>
        <v>Contractuel</v>
      </c>
      <c r="V1796" s="8">
        <v>45536</v>
      </c>
      <c r="W1796" s="8">
        <v>45565</v>
      </c>
      <c r="X1796" s="8"/>
      <c r="Y1796" s="8"/>
      <c r="Z1796" s="8">
        <v>45254</v>
      </c>
      <c r="AA1796" s="7">
        <f t="shared" si="2292"/>
        <v>11</v>
      </c>
      <c r="AB1796" s="7">
        <f t="shared" si="2293"/>
        <v>2023</v>
      </c>
      <c r="AC1796" s="7">
        <f t="shared" si="2294"/>
        <v>2027</v>
      </c>
      <c r="AD1796" s="10" t="e">
        <f t="shared" ref="AD1796:AD1859" ca="1" si="2303">IF(#REF!="Non",(DAYS360(N1796,Q1796)/360),(DAYS360(N1796,TODAY())/360))</f>
        <v>#REF!</v>
      </c>
      <c r="AE1796" s="10" t="e">
        <f t="shared" ca="1" si="2296"/>
        <v>#REF!</v>
      </c>
      <c r="AF1796" s="8">
        <v>34909</v>
      </c>
      <c r="AG1796" s="11">
        <f t="shared" ca="1" si="2297"/>
        <v>29.624657534246577</v>
      </c>
      <c r="AH1796" s="10" t="str">
        <f t="shared" ca="1" si="2298"/>
        <v>&gt;25&lt; 35</v>
      </c>
      <c r="AI1796" s="12">
        <v>17775745</v>
      </c>
      <c r="AJ1796" s="13" t="s">
        <v>79</v>
      </c>
      <c r="AK1796" s="12" t="s">
        <v>6939</v>
      </c>
      <c r="AL1796" s="8">
        <v>43699</v>
      </c>
      <c r="AM1796" s="7" t="s">
        <v>108</v>
      </c>
      <c r="AN1796" s="7" t="s">
        <v>109</v>
      </c>
      <c r="AQ1796">
        <v>3</v>
      </c>
      <c r="AR1796" s="14">
        <v>1</v>
      </c>
      <c r="AS1796" s="15">
        <f t="shared" si="2299"/>
        <v>45619.25</v>
      </c>
      <c r="AT1796" s="14" t="s">
        <v>163</v>
      </c>
      <c r="AU1796" s="12">
        <v>3.5</v>
      </c>
      <c r="AV1796" s="17">
        <v>17</v>
      </c>
      <c r="AW1796" s="18" t="s">
        <v>201</v>
      </c>
      <c r="AX1796" s="19" t="s">
        <v>6940</v>
      </c>
      <c r="AY1796" s="17">
        <v>44</v>
      </c>
      <c r="AZ1796" s="14" t="s">
        <v>203</v>
      </c>
      <c r="BA1796" s="20" t="str">
        <f t="shared" si="2300"/>
        <v>17001000000237877944</v>
      </c>
      <c r="BB1796" s="31">
        <f t="shared" si="2301"/>
        <v>20</v>
      </c>
      <c r="BC1796" s="22" t="s">
        <v>6917</v>
      </c>
      <c r="BD1796" s="23" t="s">
        <v>341</v>
      </c>
      <c r="BF1796" s="8"/>
      <c r="BG1796" s="32">
        <v>22132650</v>
      </c>
      <c r="BH1796" s="32"/>
      <c r="BI1796" s="32"/>
      <c r="BJ1796" t="s">
        <v>568</v>
      </c>
      <c r="BK1796" s="14" t="s">
        <v>3979</v>
      </c>
      <c r="BL1796" s="14" t="s">
        <v>595</v>
      </c>
      <c r="BM1796" s="25"/>
      <c r="BN1796" s="26"/>
      <c r="BO1796" s="27"/>
      <c r="BP1796" s="26"/>
      <c r="BQ1796" s="28"/>
    </row>
    <row r="1797" spans="1:69" x14ac:dyDescent="0.25">
      <c r="A1797" t="str">
        <f>VLOOKUP(B1797,[2]RH!$B:$BV,72,0)</f>
        <v>si</v>
      </c>
      <c r="B1797" s="6">
        <v>1799</v>
      </c>
      <c r="C1797" s="7" t="s">
        <v>100</v>
      </c>
      <c r="D1797" s="7" t="s">
        <v>6941</v>
      </c>
      <c r="E1797" s="7" t="s">
        <v>67</v>
      </c>
      <c r="F1797" s="7" t="s">
        <v>118</v>
      </c>
      <c r="G1797" s="7" t="s">
        <v>1801</v>
      </c>
      <c r="H1797" s="41" t="s">
        <v>562</v>
      </c>
      <c r="I1797" s="7" t="s">
        <v>226</v>
      </c>
      <c r="J1797" s="7" t="s">
        <v>190</v>
      </c>
      <c r="K1797" s="7" t="s">
        <v>146</v>
      </c>
      <c r="L1797" s="7" t="s">
        <v>90</v>
      </c>
      <c r="M1797" s="7" t="str">
        <f t="shared" si="2279"/>
        <v>Prép CAMPO</v>
      </c>
      <c r="N1797" s="8">
        <v>45254</v>
      </c>
      <c r="P1797" s="7">
        <f t="shared" ca="1" si="2285"/>
        <v>25</v>
      </c>
      <c r="Q1797" s="8"/>
      <c r="R1797" s="7"/>
      <c r="S1797" s="7"/>
      <c r="T1797" s="9" t="s">
        <v>156</v>
      </c>
      <c r="U1797" s="7" t="str">
        <f t="shared" si="2291"/>
        <v>Contractuel</v>
      </c>
      <c r="V1797" s="8">
        <v>45689</v>
      </c>
      <c r="W1797" s="8">
        <f>VLOOKUP(B1797,[1]BASE!$A:$Q,17,0)</f>
        <v>45747</v>
      </c>
      <c r="X1797" s="8"/>
      <c r="Y1797" s="8"/>
      <c r="Z1797" s="8">
        <v>45254</v>
      </c>
      <c r="AA1797" s="7">
        <f t="shared" si="2292"/>
        <v>11</v>
      </c>
      <c r="AB1797" s="7">
        <f t="shared" si="2293"/>
        <v>2023</v>
      </c>
      <c r="AC1797" s="7">
        <f t="shared" si="2294"/>
        <v>2027</v>
      </c>
      <c r="AD1797" s="10" t="e">
        <f t="shared" ref="AD1797:AD1860" ca="1" si="2304">IF(#REF!="Non",(DAYS360(N1797,Q1797)/360),(DAYS360(N1797,TODAY())/360))</f>
        <v>#REF!</v>
      </c>
      <c r="AE1797" s="10" t="e">
        <f t="shared" ca="1" si="2296"/>
        <v>#REF!</v>
      </c>
      <c r="AF1797" s="8">
        <v>37954</v>
      </c>
      <c r="AG1797" s="11">
        <f t="shared" ca="1" si="2297"/>
        <v>21.282191780821918</v>
      </c>
      <c r="AH1797" s="10" t="str">
        <f t="shared" ca="1" si="2298"/>
        <v>&lt; 25</v>
      </c>
      <c r="AI1797" s="12">
        <v>17693210</v>
      </c>
      <c r="AJ1797" s="13" t="s">
        <v>170</v>
      </c>
      <c r="AK1797" s="12" t="s">
        <v>6942</v>
      </c>
      <c r="AL1797" s="8">
        <v>44510</v>
      </c>
      <c r="AM1797" s="7" t="s">
        <v>108</v>
      </c>
      <c r="AN1797" s="7" t="s">
        <v>109</v>
      </c>
      <c r="AQ1797">
        <v>3</v>
      </c>
      <c r="AR1797" s="14">
        <v>2</v>
      </c>
      <c r="AS1797" s="15">
        <f t="shared" si="2299"/>
        <v>45984.5</v>
      </c>
      <c r="AT1797" s="14" t="s">
        <v>163</v>
      </c>
      <c r="AU1797" s="12">
        <v>3.5</v>
      </c>
      <c r="AV1797" s="17">
        <v>17</v>
      </c>
      <c r="AW1797" s="18">
        <v>53594</v>
      </c>
      <c r="AX1797" s="19" t="s">
        <v>6943</v>
      </c>
      <c r="AY1797" s="17">
        <v>76</v>
      </c>
      <c r="AZ1797" s="14" t="s">
        <v>203</v>
      </c>
      <c r="BA1797" s="20" t="str">
        <f t="shared" si="2300"/>
        <v>17535940172090053576</v>
      </c>
      <c r="BB1797" s="31">
        <f t="shared" si="2301"/>
        <v>20</v>
      </c>
      <c r="BC1797" s="22" t="s">
        <v>6917</v>
      </c>
      <c r="BD1797" s="23" t="s">
        <v>341</v>
      </c>
      <c r="BF1797" s="8"/>
      <c r="BG1797" s="32">
        <v>27626016</v>
      </c>
      <c r="BH1797" s="32"/>
      <c r="BI1797" s="32"/>
      <c r="BJ1797" t="s">
        <v>568</v>
      </c>
      <c r="BK1797" s="14" t="s">
        <v>232</v>
      </c>
      <c r="BL1797" s="14" t="s">
        <v>595</v>
      </c>
      <c r="BM1797" s="25"/>
      <c r="BN1797" s="26"/>
      <c r="BO1797" s="27"/>
      <c r="BP1797" s="26"/>
      <c r="BQ1797" s="28"/>
    </row>
    <row r="1798" spans="1:69" x14ac:dyDescent="0.25">
      <c r="A1798" t="str">
        <f>VLOOKUP(B1798,[2]RH!$B:$BV,72,0)</f>
        <v>Non-Actif</v>
      </c>
      <c r="B1798" s="6">
        <v>1800</v>
      </c>
      <c r="C1798" s="7" t="s">
        <v>100</v>
      </c>
      <c r="D1798" s="7" t="s">
        <v>6944</v>
      </c>
      <c r="E1798" s="7" t="s">
        <v>67</v>
      </c>
      <c r="F1798" s="7" t="s">
        <v>118</v>
      </c>
      <c r="G1798" s="7" t="s">
        <v>3299</v>
      </c>
      <c r="H1798" s="7" t="s">
        <v>562</v>
      </c>
      <c r="I1798" s="7" t="s">
        <v>3974</v>
      </c>
      <c r="J1798" s="7" t="s">
        <v>281</v>
      </c>
      <c r="K1798" s="7" t="s">
        <v>146</v>
      </c>
      <c r="L1798" s="7" t="s">
        <v>90</v>
      </c>
      <c r="M1798" s="7" t="str">
        <f t="shared" si="2279"/>
        <v>CAMPO</v>
      </c>
      <c r="N1798" s="8">
        <v>45254</v>
      </c>
      <c r="P1798" s="7">
        <f t="shared" ca="1" si="2285"/>
        <v>-157</v>
      </c>
      <c r="Q1798" s="8">
        <v>45553</v>
      </c>
      <c r="R1798" s="7" t="s">
        <v>1909</v>
      </c>
      <c r="S1798" s="7"/>
      <c r="T1798" s="9" t="s">
        <v>156</v>
      </c>
      <c r="U1798" s="7" t="str">
        <f t="shared" si="2291"/>
        <v>Contractuel</v>
      </c>
      <c r="V1798" s="8">
        <v>45536</v>
      </c>
      <c r="W1798" s="8">
        <v>45565</v>
      </c>
      <c r="X1798" s="8"/>
      <c r="Y1798" s="8"/>
      <c r="Z1798" s="8">
        <v>45254</v>
      </c>
      <c r="AA1798" s="7">
        <f t="shared" si="2292"/>
        <v>11</v>
      </c>
      <c r="AB1798" s="7">
        <f t="shared" si="2293"/>
        <v>2023</v>
      </c>
      <c r="AC1798" s="7">
        <f t="shared" si="2294"/>
        <v>2027</v>
      </c>
      <c r="AD1798" s="10" t="e">
        <f t="shared" ref="AD1798:AD1861" ca="1" si="2305">IF(#REF!="Non",(DAYS360(N1798,Q1798)/360),(DAYS360(N1798,TODAY())/360))</f>
        <v>#REF!</v>
      </c>
      <c r="AE1798" s="10" t="e">
        <f t="shared" ca="1" si="2296"/>
        <v>#REF!</v>
      </c>
      <c r="AF1798" s="8">
        <v>37455</v>
      </c>
      <c r="AG1798" s="11">
        <f t="shared" ca="1" si="2297"/>
        <v>22.649315068493152</v>
      </c>
      <c r="AH1798" s="10" t="str">
        <f t="shared" ca="1" si="2298"/>
        <v>&lt; 25</v>
      </c>
      <c r="AI1798" s="12"/>
      <c r="AJ1798" s="13"/>
      <c r="AK1798" s="12" t="s">
        <v>6945</v>
      </c>
      <c r="AL1798" s="8">
        <v>44643</v>
      </c>
      <c r="AM1798" s="7" t="s">
        <v>108</v>
      </c>
      <c r="AN1798" s="7" t="s">
        <v>109</v>
      </c>
      <c r="AQ1798">
        <v>3</v>
      </c>
      <c r="AR1798" s="14">
        <v>1</v>
      </c>
      <c r="AS1798" s="15">
        <f t="shared" si="2299"/>
        <v>45619.25</v>
      </c>
      <c r="AT1798" s="14" t="s">
        <v>163</v>
      </c>
      <c r="AU1798" s="12">
        <v>3.5</v>
      </c>
      <c r="AV1798" s="17">
        <v>17</v>
      </c>
      <c r="AW1798" s="18" t="s">
        <v>201</v>
      </c>
      <c r="AX1798" s="19" t="s">
        <v>6946</v>
      </c>
      <c r="AY1798" s="17">
        <v>71</v>
      </c>
      <c r="AZ1798" s="14" t="s">
        <v>203</v>
      </c>
      <c r="BA1798" s="20" t="str">
        <f t="shared" si="2300"/>
        <v>17001000000333858571</v>
      </c>
      <c r="BB1798" s="31">
        <f t="shared" si="2301"/>
        <v>20</v>
      </c>
      <c r="BC1798" s="22" t="s">
        <v>6947</v>
      </c>
      <c r="BD1798" s="23" t="s">
        <v>115</v>
      </c>
      <c r="BF1798" s="8">
        <v>45279</v>
      </c>
      <c r="BG1798" s="32">
        <v>23602362</v>
      </c>
      <c r="BH1798" s="32"/>
      <c r="BI1798" s="32"/>
      <c r="BJ1798" t="s">
        <v>1286</v>
      </c>
      <c r="BK1798" s="14" t="s">
        <v>3979</v>
      </c>
      <c r="BL1798" s="14" t="s">
        <v>595</v>
      </c>
      <c r="BM1798" s="25"/>
      <c r="BN1798" s="26"/>
      <c r="BO1798" s="27"/>
      <c r="BP1798" s="26"/>
      <c r="BQ1798" s="28"/>
    </row>
    <row r="1799" spans="1:69" x14ac:dyDescent="0.25">
      <c r="A1799" t="str">
        <f>VLOOKUP(B1799,[2]RH!$B:$BV,72,0)</f>
        <v>si</v>
      </c>
      <c r="B1799" s="6">
        <v>1801</v>
      </c>
      <c r="C1799" s="7" t="s">
        <v>100</v>
      </c>
      <c r="D1799" s="7" t="s">
        <v>6948</v>
      </c>
      <c r="E1799" s="7" t="s">
        <v>67</v>
      </c>
      <c r="F1799" s="7" t="s">
        <v>118</v>
      </c>
      <c r="G1799" s="7" t="s">
        <v>1801</v>
      </c>
      <c r="H1799" s="41" t="s">
        <v>562</v>
      </c>
      <c r="I1799" s="7" t="s">
        <v>226</v>
      </c>
      <c r="J1799" s="7" t="s">
        <v>190</v>
      </c>
      <c r="K1799" s="7" t="s">
        <v>146</v>
      </c>
      <c r="L1799" s="7" t="s">
        <v>90</v>
      </c>
      <c r="M1799" s="7" t="str">
        <f t="shared" si="2279"/>
        <v>Prép CAMPO</v>
      </c>
      <c r="N1799" s="8">
        <v>45254</v>
      </c>
      <c r="P1799" s="7">
        <f t="shared" ca="1" si="2285"/>
        <v>25</v>
      </c>
      <c r="Q1799" s="8"/>
      <c r="R1799" s="7"/>
      <c r="S1799" s="7"/>
      <c r="T1799" s="9" t="s">
        <v>156</v>
      </c>
      <c r="U1799" s="7" t="str">
        <f t="shared" si="2291"/>
        <v>Contractuel</v>
      </c>
      <c r="V1799" s="8">
        <v>45689</v>
      </c>
      <c r="W1799" s="8">
        <f>VLOOKUP(B1799,[1]BASE!$A:$Q,17,0)</f>
        <v>45747</v>
      </c>
      <c r="X1799" s="8"/>
      <c r="Y1799" s="8"/>
      <c r="Z1799" s="8">
        <v>45254</v>
      </c>
      <c r="AA1799" s="7">
        <f t="shared" si="2292"/>
        <v>11</v>
      </c>
      <c r="AB1799" s="7">
        <f t="shared" si="2293"/>
        <v>2023</v>
      </c>
      <c r="AC1799" s="7">
        <f t="shared" si="2294"/>
        <v>2027</v>
      </c>
      <c r="AD1799" s="10" t="e">
        <f t="shared" ref="AD1799:AD1862" ca="1" si="2306">IF(#REF!="Non",(DAYS360(N1799,Q1799)/360),(DAYS360(N1799,TODAY())/360))</f>
        <v>#REF!</v>
      </c>
      <c r="AE1799" s="10" t="e">
        <f t="shared" ca="1" si="2296"/>
        <v>#REF!</v>
      </c>
      <c r="AF1799" s="8">
        <v>37677</v>
      </c>
      <c r="AG1799" s="11">
        <f t="shared" ca="1" si="2297"/>
        <v>22.041095890410958</v>
      </c>
      <c r="AH1799" s="10" t="str">
        <f t="shared" ca="1" si="2298"/>
        <v>&lt; 25</v>
      </c>
      <c r="AI1799" s="12"/>
      <c r="AJ1799" s="13"/>
      <c r="AK1799" s="12" t="s">
        <v>6949</v>
      </c>
      <c r="AL1799" s="8">
        <v>44533</v>
      </c>
      <c r="AM1799" s="7" t="s">
        <v>108</v>
      </c>
      <c r="AN1799" s="7" t="s">
        <v>109</v>
      </c>
      <c r="AQ1799">
        <v>3</v>
      </c>
      <c r="AR1799" s="14">
        <v>2</v>
      </c>
      <c r="AS1799" s="15">
        <f t="shared" si="2299"/>
        <v>45984.5</v>
      </c>
      <c r="AT1799" s="14" t="s">
        <v>163</v>
      </c>
      <c r="AU1799" s="12">
        <v>3.5</v>
      </c>
      <c r="AV1799" s="17">
        <v>17</v>
      </c>
      <c r="AW1799" s="18">
        <v>53594</v>
      </c>
      <c r="AX1799" s="19" t="s">
        <v>6950</v>
      </c>
      <c r="AY1799" s="17">
        <v>39</v>
      </c>
      <c r="AZ1799" s="14" t="s">
        <v>203</v>
      </c>
      <c r="BA1799" s="20" t="str">
        <f t="shared" si="2300"/>
        <v>17535940171225762139</v>
      </c>
      <c r="BB1799" s="31">
        <f t="shared" si="2301"/>
        <v>20</v>
      </c>
      <c r="BC1799" s="22" t="s">
        <v>6917</v>
      </c>
      <c r="BD1799" s="23" t="s">
        <v>341</v>
      </c>
      <c r="BF1799" s="8"/>
      <c r="BG1799" s="32">
        <v>26552864</v>
      </c>
      <c r="BH1799" s="32"/>
      <c r="BI1799" s="32"/>
      <c r="BJ1799" t="s">
        <v>568</v>
      </c>
      <c r="BK1799" s="14" t="s">
        <v>232</v>
      </c>
      <c r="BL1799" s="14" t="s">
        <v>595</v>
      </c>
      <c r="BM1799" s="25"/>
      <c r="BN1799" s="26"/>
      <c r="BO1799" s="27"/>
      <c r="BP1799" s="26"/>
      <c r="BQ1799" s="28"/>
    </row>
    <row r="1800" spans="1:69" x14ac:dyDescent="0.25">
      <c r="A1800" t="str">
        <f>VLOOKUP(B1800,[2]RH!$B:$BV,72,0)</f>
        <v>si</v>
      </c>
      <c r="B1800" s="6">
        <v>1802</v>
      </c>
      <c r="C1800" s="7" t="s">
        <v>100</v>
      </c>
      <c r="D1800" s="7" t="s">
        <v>6951</v>
      </c>
      <c r="E1800" s="7" t="s">
        <v>67</v>
      </c>
      <c r="F1800" s="7" t="s">
        <v>118</v>
      </c>
      <c r="G1800" s="7" t="s">
        <v>1801</v>
      </c>
      <c r="H1800" s="41" t="s">
        <v>562</v>
      </c>
      <c r="I1800" s="7" t="s">
        <v>226</v>
      </c>
      <c r="J1800" s="7" t="s">
        <v>190</v>
      </c>
      <c r="K1800" s="7" t="s">
        <v>146</v>
      </c>
      <c r="L1800" s="7" t="s">
        <v>90</v>
      </c>
      <c r="M1800" s="7" t="str">
        <f t="shared" si="2279"/>
        <v>Prép CAMPO</v>
      </c>
      <c r="N1800" s="8">
        <v>45254</v>
      </c>
      <c r="P1800" s="7">
        <f t="shared" ca="1" si="2285"/>
        <v>25</v>
      </c>
      <c r="Q1800" s="8"/>
      <c r="R1800" s="7"/>
      <c r="S1800" s="7"/>
      <c r="T1800" s="9" t="s">
        <v>156</v>
      </c>
      <c r="U1800" s="7" t="str">
        <f t="shared" si="2291"/>
        <v>Contractuel</v>
      </c>
      <c r="V1800" s="8">
        <v>45689</v>
      </c>
      <c r="W1800" s="8">
        <f>VLOOKUP(B1800,[1]BASE!$A:$Q,17,0)</f>
        <v>45747</v>
      </c>
      <c r="X1800" s="8"/>
      <c r="Y1800" s="8"/>
      <c r="Z1800" s="8">
        <v>45254</v>
      </c>
      <c r="AA1800" s="7">
        <f t="shared" si="2292"/>
        <v>11</v>
      </c>
      <c r="AB1800" s="7">
        <f t="shared" si="2293"/>
        <v>2023</v>
      </c>
      <c r="AC1800" s="7">
        <f t="shared" si="2294"/>
        <v>2027</v>
      </c>
      <c r="AD1800" s="10" t="e">
        <f t="shared" ref="AD1800:AD1863" ca="1" si="2307">IF(#REF!="Non",(DAYS360(N1800,Q1800)/360),(DAYS360(N1800,TODAY())/360))</f>
        <v>#REF!</v>
      </c>
      <c r="AE1800" s="10" t="e">
        <f t="shared" ca="1" si="2296"/>
        <v>#REF!</v>
      </c>
      <c r="AF1800" s="8">
        <v>37597</v>
      </c>
      <c r="AG1800" s="11">
        <f t="shared" ca="1" si="2297"/>
        <v>22.260273972602739</v>
      </c>
      <c r="AH1800" s="10" t="str">
        <f t="shared" ca="1" si="2298"/>
        <v>&lt; 25</v>
      </c>
      <c r="AI1800" s="12">
        <v>17777450</v>
      </c>
      <c r="AJ1800" s="13" t="s">
        <v>170</v>
      </c>
      <c r="AK1800" s="12" t="s">
        <v>6952</v>
      </c>
      <c r="AL1800" s="8">
        <v>44452</v>
      </c>
      <c r="AM1800" s="7" t="s">
        <v>108</v>
      </c>
      <c r="AN1800" s="7" t="s">
        <v>109</v>
      </c>
      <c r="AQ1800">
        <v>3</v>
      </c>
      <c r="AR1800" s="14">
        <v>2</v>
      </c>
      <c r="AS1800" s="15">
        <f t="shared" si="2299"/>
        <v>45984.5</v>
      </c>
      <c r="AT1800" s="14" t="s">
        <v>163</v>
      </c>
      <c r="AU1800" s="12">
        <v>3.5</v>
      </c>
      <c r="AV1800" s="17">
        <v>17</v>
      </c>
      <c r="AW1800" s="18">
        <v>53594</v>
      </c>
      <c r="AX1800" s="19" t="s">
        <v>6953</v>
      </c>
      <c r="AY1800" s="17" t="s">
        <v>170</v>
      </c>
      <c r="AZ1800" s="14" t="s">
        <v>203</v>
      </c>
      <c r="BA1800" s="20" t="str">
        <f t="shared" si="2300"/>
        <v>17535940172089994309</v>
      </c>
      <c r="BB1800" s="31">
        <f t="shared" si="2301"/>
        <v>20</v>
      </c>
      <c r="BC1800" s="22" t="s">
        <v>6917</v>
      </c>
      <c r="BD1800" s="23" t="s">
        <v>341</v>
      </c>
      <c r="BF1800" s="8"/>
      <c r="BG1800" s="32">
        <v>23292351</v>
      </c>
      <c r="BH1800" s="32"/>
      <c r="BI1800" s="32"/>
      <c r="BJ1800" t="s">
        <v>568</v>
      </c>
      <c r="BK1800" s="14" t="s">
        <v>232</v>
      </c>
      <c r="BL1800" s="14" t="s">
        <v>595</v>
      </c>
      <c r="BM1800" s="25"/>
      <c r="BN1800" s="26"/>
      <c r="BO1800" s="27"/>
      <c r="BP1800" s="26"/>
      <c r="BQ1800" s="28"/>
    </row>
    <row r="1801" spans="1:69" x14ac:dyDescent="0.25">
      <c r="A1801" t="str">
        <f>VLOOKUP(B1801,[2]RH!$B:$BV,72,0)</f>
        <v>Non-Actif</v>
      </c>
      <c r="B1801" s="6">
        <v>1803</v>
      </c>
      <c r="C1801" s="7" t="s">
        <v>168</v>
      </c>
      <c r="D1801" s="7" t="s">
        <v>6954</v>
      </c>
      <c r="E1801" s="7" t="s">
        <v>67</v>
      </c>
      <c r="F1801" s="7" t="s">
        <v>258</v>
      </c>
      <c r="G1801" s="7" t="s">
        <v>570</v>
      </c>
      <c r="H1801" s="80">
        <v>965</v>
      </c>
      <c r="I1801" s="7"/>
      <c r="J1801" s="7" t="s">
        <v>190</v>
      </c>
      <c r="K1801" s="7" t="s">
        <v>89</v>
      </c>
      <c r="L1801" s="7" t="s">
        <v>90</v>
      </c>
      <c r="M1801" s="7" t="str">
        <f t="shared" si="2279"/>
        <v>Fire W</v>
      </c>
      <c r="N1801" s="8">
        <v>45257</v>
      </c>
      <c r="P1801" s="7">
        <f t="shared" ca="1" si="2285"/>
        <v>-431</v>
      </c>
      <c r="Q1801" s="8">
        <v>45307</v>
      </c>
      <c r="R1801" s="7" t="s">
        <v>4303</v>
      </c>
      <c r="S1801" s="7"/>
      <c r="T1801" s="9" t="s">
        <v>156</v>
      </c>
      <c r="U1801" s="7" t="str">
        <f t="shared" si="2291"/>
        <v>Contractuel</v>
      </c>
      <c r="V1801" s="8">
        <v>45257</v>
      </c>
      <c r="W1801" s="8">
        <v>45291</v>
      </c>
      <c r="X1801" s="8"/>
      <c r="Y1801" s="8"/>
      <c r="Z1801" s="8">
        <v>45257</v>
      </c>
      <c r="AA1801" s="7">
        <f t="shared" si="2292"/>
        <v>11</v>
      </c>
      <c r="AB1801" s="7">
        <f t="shared" si="2293"/>
        <v>2023</v>
      </c>
      <c r="AC1801" s="7">
        <f t="shared" si="2294"/>
        <v>2027</v>
      </c>
      <c r="AD1801" s="10" t="e">
        <f t="shared" ref="AD1801:AD1864" ca="1" si="2308">IF(#REF!="Non",(DAYS360(N1801,Q1801)/360),(DAYS360(N1801,TODAY())/360))</f>
        <v>#REF!</v>
      </c>
      <c r="AE1801" s="10" t="e">
        <f t="shared" ca="1" si="2296"/>
        <v>#REF!</v>
      </c>
      <c r="AF1801" s="8">
        <v>35704</v>
      </c>
      <c r="AG1801" s="11">
        <f t="shared" ca="1" si="2297"/>
        <v>27.446575342465753</v>
      </c>
      <c r="AH1801" s="10" t="str">
        <f t="shared" ca="1" si="2298"/>
        <v>&gt;25&lt; 35</v>
      </c>
      <c r="AI1801" s="12"/>
      <c r="AJ1801" s="13"/>
      <c r="AK1801" s="12" t="s">
        <v>6955</v>
      </c>
      <c r="AL1801" s="8">
        <v>42387</v>
      </c>
      <c r="AM1801" s="7" t="s">
        <v>108</v>
      </c>
      <c r="AN1801" s="7" t="s">
        <v>76</v>
      </c>
      <c r="AQ1801" s="14">
        <v>3</v>
      </c>
      <c r="AR1801" s="14">
        <v>1</v>
      </c>
      <c r="AS1801" s="15">
        <f t="shared" si="2299"/>
        <v>45622.25</v>
      </c>
      <c r="AT1801" s="14" t="s">
        <v>163</v>
      </c>
      <c r="AU1801" s="12">
        <v>3.6629999999999998</v>
      </c>
      <c r="AV1801" s="17">
        <v>17</v>
      </c>
      <c r="AW1801" s="18" t="s">
        <v>201</v>
      </c>
      <c r="AX1801" s="19" t="s">
        <v>6956</v>
      </c>
      <c r="AY1801" s="17">
        <v>34</v>
      </c>
      <c r="AZ1801" s="14" t="s">
        <v>203</v>
      </c>
      <c r="BA1801" s="20" t="str">
        <f t="shared" si="2300"/>
        <v>17001000000333837134</v>
      </c>
      <c r="BB1801" s="31">
        <f t="shared" si="2301"/>
        <v>20</v>
      </c>
      <c r="BC1801" s="22" t="s">
        <v>6668</v>
      </c>
      <c r="BD1801" s="23" t="s">
        <v>341</v>
      </c>
      <c r="BF1801" s="8"/>
      <c r="BG1801" s="32">
        <v>24814089</v>
      </c>
      <c r="BH1801" s="32"/>
      <c r="BI1801" s="32"/>
      <c r="BK1801" s="14" t="str">
        <f>IF(K1801="CADRE","CADRE",CONCATENATE(J1801,"-",H1801))</f>
        <v>A-965</v>
      </c>
      <c r="BL1801" s="14" t="s">
        <v>288</v>
      </c>
      <c r="BM1801" s="25"/>
      <c r="BN1801" s="26"/>
      <c r="BO1801" s="27"/>
      <c r="BP1801" s="26"/>
      <c r="BQ1801" s="28"/>
    </row>
    <row r="1802" spans="1:69" x14ac:dyDescent="0.25">
      <c r="A1802" t="str">
        <f>VLOOKUP(B1802,[2]RH!$B:$BV,72,0)</f>
        <v>Non-Actif</v>
      </c>
      <c r="B1802" s="6">
        <v>1804</v>
      </c>
      <c r="C1802" s="7" t="s">
        <v>100</v>
      </c>
      <c r="D1802" s="7" t="s">
        <v>6957</v>
      </c>
      <c r="E1802" s="7" t="s">
        <v>67</v>
      </c>
      <c r="F1802" s="7" t="s">
        <v>118</v>
      </c>
      <c r="G1802" s="7" t="s">
        <v>5325</v>
      </c>
      <c r="H1802" s="7" t="s">
        <v>562</v>
      </c>
      <c r="I1802" s="7" t="s">
        <v>1477</v>
      </c>
      <c r="J1802" s="7" t="s">
        <v>190</v>
      </c>
      <c r="K1802" s="7" t="s">
        <v>89</v>
      </c>
      <c r="L1802" s="7" t="s">
        <v>90</v>
      </c>
      <c r="M1802" s="7" t="str">
        <f t="shared" si="2279"/>
        <v>Contrôle qualité</v>
      </c>
      <c r="N1802" s="8">
        <v>45257</v>
      </c>
      <c r="P1802" s="7">
        <f t="shared" ca="1" si="2285"/>
        <v>-218</v>
      </c>
      <c r="Q1802" s="8">
        <v>45492</v>
      </c>
      <c r="R1802" s="7" t="s">
        <v>5074</v>
      </c>
      <c r="S1802" s="7"/>
      <c r="T1802" s="9" t="s">
        <v>156</v>
      </c>
      <c r="U1802" s="7" t="str">
        <f t="shared" si="2291"/>
        <v>Contractuel</v>
      </c>
      <c r="V1802" s="8">
        <v>45444</v>
      </c>
      <c r="W1802" s="8">
        <v>45504</v>
      </c>
      <c r="X1802" s="8"/>
      <c r="Y1802" s="8"/>
      <c r="Z1802" s="8">
        <v>45257</v>
      </c>
      <c r="AA1802" s="7">
        <f t="shared" si="2292"/>
        <v>11</v>
      </c>
      <c r="AB1802" s="7">
        <f t="shared" si="2293"/>
        <v>2023</v>
      </c>
      <c r="AC1802" s="7">
        <f t="shared" si="2294"/>
        <v>2027</v>
      </c>
      <c r="AD1802" s="10" t="e">
        <f t="shared" ref="AD1802:AD1865" ca="1" si="2309">IF(#REF!="Non",(DAYS360(N1802,Q1802)/360),(DAYS360(N1802,TODAY())/360))</f>
        <v>#REF!</v>
      </c>
      <c r="AE1802" s="10" t="e">
        <f t="shared" ca="1" si="2296"/>
        <v>#REF!</v>
      </c>
      <c r="AF1802" s="8">
        <v>31655</v>
      </c>
      <c r="AG1802" s="11">
        <f t="shared" ca="1" si="2297"/>
        <v>38.539726027397258</v>
      </c>
      <c r="AH1802" s="10" t="str">
        <f t="shared" ca="1" si="2298"/>
        <v>&gt;35&lt; 45</v>
      </c>
      <c r="AI1802" s="12">
        <v>16925931</v>
      </c>
      <c r="AJ1802" s="13" t="s">
        <v>92</v>
      </c>
      <c r="AK1802" s="12" t="s">
        <v>6958</v>
      </c>
      <c r="AL1802" s="8">
        <v>37974</v>
      </c>
      <c r="AM1802" s="7" t="s">
        <v>108</v>
      </c>
      <c r="AN1802" s="7" t="s">
        <v>109</v>
      </c>
      <c r="AQ1802">
        <v>3</v>
      </c>
      <c r="AR1802" s="14">
        <v>1</v>
      </c>
      <c r="AS1802" s="15">
        <f t="shared" si="2299"/>
        <v>45622.25</v>
      </c>
      <c r="AT1802" s="14" t="s">
        <v>163</v>
      </c>
      <c r="AU1802" s="12">
        <v>3.6629999999999998</v>
      </c>
      <c r="AV1802" s="17">
        <v>12</v>
      </c>
      <c r="AW1802" s="18">
        <v>11500</v>
      </c>
      <c r="AX1802" s="19" t="s">
        <v>6959</v>
      </c>
      <c r="AY1802" s="17">
        <v>79</v>
      </c>
      <c r="AZ1802" s="14" t="s">
        <v>195</v>
      </c>
      <c r="BA1802" s="20" t="str">
        <f t="shared" si="2300"/>
        <v>12115000000243340179</v>
      </c>
      <c r="BB1802" s="31">
        <f t="shared" si="2301"/>
        <v>20</v>
      </c>
      <c r="BC1802" s="22" t="s">
        <v>6899</v>
      </c>
      <c r="BD1802" s="23" t="s">
        <v>341</v>
      </c>
      <c r="BF1802" s="8"/>
      <c r="BG1802" s="32">
        <v>21832104</v>
      </c>
      <c r="BH1802" s="32"/>
      <c r="BI1802" s="32"/>
      <c r="BJ1802" t="s">
        <v>341</v>
      </c>
      <c r="BK1802" s="14" t="str">
        <f>IF(K1802="CADRE","CADRE",CONCATENATE(J1802,"-",H1802))</f>
        <v>A-P6 AR</v>
      </c>
      <c r="BL1802" s="14" t="s">
        <v>288</v>
      </c>
      <c r="BM1802" s="25"/>
      <c r="BN1802" s="26"/>
      <c r="BO1802" s="27"/>
      <c r="BP1802" s="26"/>
      <c r="BQ1802" s="28"/>
    </row>
    <row r="1803" spans="1:69" x14ac:dyDescent="0.25">
      <c r="A1803" t="str">
        <f>VLOOKUP(B1803,[2]RH!$B:$BV,72,0)</f>
        <v>si</v>
      </c>
      <c r="B1803" s="6">
        <v>1805</v>
      </c>
      <c r="C1803" s="7" t="s">
        <v>168</v>
      </c>
      <c r="D1803" s="7" t="s">
        <v>6960</v>
      </c>
      <c r="E1803" s="7" t="s">
        <v>67</v>
      </c>
      <c r="F1803" s="7" t="s">
        <v>118</v>
      </c>
      <c r="G1803" s="7" t="s">
        <v>5325</v>
      </c>
      <c r="H1803" s="7" t="s">
        <v>562</v>
      </c>
      <c r="I1803" s="7" t="s">
        <v>1477</v>
      </c>
      <c r="J1803" s="7" t="s">
        <v>190</v>
      </c>
      <c r="K1803" s="7" t="s">
        <v>89</v>
      </c>
      <c r="L1803" s="7" t="s">
        <v>90</v>
      </c>
      <c r="M1803" s="7" t="str">
        <f t="shared" si="2279"/>
        <v>Contrôle qualité</v>
      </c>
      <c r="N1803" s="8">
        <v>45257</v>
      </c>
      <c r="P1803" s="7">
        <f t="shared" ca="1" si="2285"/>
        <v>25</v>
      </c>
      <c r="Q1803" s="8"/>
      <c r="R1803" s="7"/>
      <c r="S1803" s="7"/>
      <c r="T1803" s="9" t="s">
        <v>156</v>
      </c>
      <c r="U1803" s="7" t="str">
        <f t="shared" si="2291"/>
        <v>Contractuel</v>
      </c>
      <c r="V1803" s="8">
        <v>45689</v>
      </c>
      <c r="W1803" s="8">
        <f>VLOOKUP(B1803,[1]BASE!$A:$Q,17,0)</f>
        <v>45747</v>
      </c>
      <c r="X1803" s="8"/>
      <c r="Y1803" s="8"/>
      <c r="Z1803" s="8">
        <v>45257</v>
      </c>
      <c r="AA1803" s="7">
        <f t="shared" si="2292"/>
        <v>11</v>
      </c>
      <c r="AB1803" s="7">
        <f t="shared" si="2293"/>
        <v>2023</v>
      </c>
      <c r="AC1803" s="7">
        <f t="shared" si="2294"/>
        <v>2027</v>
      </c>
      <c r="AD1803" s="10" t="e">
        <f t="shared" ref="AD1803:AD1866" ca="1" si="2310">IF(#REF!="Non",(DAYS360(N1803,Q1803)/360),(DAYS360(N1803,TODAY())/360))</f>
        <v>#REF!</v>
      </c>
      <c r="AE1803" s="10" t="e">
        <f t="shared" ca="1" si="2296"/>
        <v>#REF!</v>
      </c>
      <c r="AF1803" s="8">
        <v>29491</v>
      </c>
      <c r="AG1803" s="11">
        <f t="shared" ca="1" si="2297"/>
        <v>44.468493150684928</v>
      </c>
      <c r="AH1803" s="10" t="str">
        <f t="shared" ca="1" si="2298"/>
        <v>&gt;35&lt; 45</v>
      </c>
      <c r="AI1803" s="12">
        <v>12514601</v>
      </c>
      <c r="AJ1803" s="13" t="s">
        <v>170</v>
      </c>
      <c r="AK1803" s="12" t="s">
        <v>6961</v>
      </c>
      <c r="AL1803" s="8">
        <v>40306</v>
      </c>
      <c r="AM1803" s="7" t="s">
        <v>108</v>
      </c>
      <c r="AN1803" s="7" t="s">
        <v>76</v>
      </c>
      <c r="AO1803">
        <v>3</v>
      </c>
      <c r="AQ1803">
        <v>3</v>
      </c>
      <c r="AR1803" s="14">
        <v>2</v>
      </c>
      <c r="AS1803" s="15">
        <f t="shared" si="2299"/>
        <v>45987.5</v>
      </c>
      <c r="AT1803" s="14" t="s">
        <v>163</v>
      </c>
      <c r="AU1803" s="12">
        <v>3.6629999999999998</v>
      </c>
      <c r="AV1803" s="17">
        <v>12</v>
      </c>
      <c r="AW1803" s="18" t="s">
        <v>1464</v>
      </c>
      <c r="AX1803" s="19" t="s">
        <v>6962</v>
      </c>
      <c r="AY1803" s="17">
        <v>47</v>
      </c>
      <c r="AZ1803" s="14" t="s">
        <v>195</v>
      </c>
      <c r="BA1803" s="20" t="str">
        <f t="shared" si="2300"/>
        <v>12055000013312981647</v>
      </c>
      <c r="BB1803" s="31">
        <f t="shared" si="2301"/>
        <v>20</v>
      </c>
      <c r="BC1803" s="22" t="s">
        <v>6963</v>
      </c>
      <c r="BD1803" s="23" t="s">
        <v>341</v>
      </c>
      <c r="BF1803" s="8"/>
      <c r="BG1803" s="32">
        <v>92385696</v>
      </c>
      <c r="BH1803" s="32"/>
      <c r="BI1803" s="32"/>
      <c r="BJ1803" t="s">
        <v>486</v>
      </c>
      <c r="BK1803" s="14" t="str">
        <f>IF(K1803="CADRE","CADRE",CONCATENATE(J1803,"-",H1803))</f>
        <v>A-P6 AR</v>
      </c>
      <c r="BL1803" s="14" t="s">
        <v>288</v>
      </c>
      <c r="BM1803" s="25"/>
      <c r="BN1803" s="26"/>
      <c r="BO1803" s="27"/>
      <c r="BP1803" s="26"/>
      <c r="BQ1803" s="28"/>
    </row>
    <row r="1804" spans="1:69" x14ac:dyDescent="0.25">
      <c r="A1804" t="str">
        <f>VLOOKUP(B1804,[2]RH!$B:$BV,72,0)</f>
        <v>si</v>
      </c>
      <c r="B1804" s="6">
        <v>1806</v>
      </c>
      <c r="C1804" s="7" t="s">
        <v>100</v>
      </c>
      <c r="D1804" s="7" t="s">
        <v>6964</v>
      </c>
      <c r="E1804" s="7" t="s">
        <v>67</v>
      </c>
      <c r="F1804" s="7" t="s">
        <v>258</v>
      </c>
      <c r="G1804" s="7" t="s">
        <v>570</v>
      </c>
      <c r="H1804" s="80" t="s">
        <v>225</v>
      </c>
      <c r="I1804" s="7" t="s">
        <v>882</v>
      </c>
      <c r="J1804" s="7" t="s">
        <v>190</v>
      </c>
      <c r="K1804" s="7" t="s">
        <v>89</v>
      </c>
      <c r="L1804" s="7" t="s">
        <v>90</v>
      </c>
      <c r="M1804" s="7" t="str">
        <f t="shared" si="2279"/>
        <v>Fire W</v>
      </c>
      <c r="N1804" s="8">
        <v>45257</v>
      </c>
      <c r="P1804" s="7">
        <f t="shared" ca="1" si="2285"/>
        <v>55</v>
      </c>
      <c r="Q1804" s="8"/>
      <c r="R1804" s="7"/>
      <c r="S1804" s="7"/>
      <c r="T1804" s="9" t="s">
        <v>156</v>
      </c>
      <c r="U1804" s="7" t="str">
        <f t="shared" si="2291"/>
        <v>Contractuel</v>
      </c>
      <c r="V1804" s="8">
        <v>45689</v>
      </c>
      <c r="W1804" s="8">
        <f>VLOOKUP(B1804,[1]BASE!$A:$Q,17,0)</f>
        <v>45777</v>
      </c>
      <c r="X1804" s="8"/>
      <c r="Y1804" s="8"/>
      <c r="Z1804" s="8">
        <v>45257</v>
      </c>
      <c r="AA1804" s="7">
        <f t="shared" si="2292"/>
        <v>11</v>
      </c>
      <c r="AB1804" s="7">
        <f t="shared" si="2293"/>
        <v>2023</v>
      </c>
      <c r="AC1804" s="7">
        <f t="shared" si="2294"/>
        <v>2027</v>
      </c>
      <c r="AD1804" s="10" t="e">
        <f t="shared" ref="AD1804:AD1867" ca="1" si="2311">IF(#REF!="Non",(DAYS360(N1804,Q1804)/360),(DAYS360(N1804,TODAY())/360))</f>
        <v>#REF!</v>
      </c>
      <c r="AE1804" s="10" t="e">
        <f t="shared" ca="1" si="2296"/>
        <v>#REF!</v>
      </c>
      <c r="AF1804" s="8">
        <v>36514</v>
      </c>
      <c r="AG1804" s="11">
        <f t="shared" ca="1" si="2297"/>
        <v>25.227397260273971</v>
      </c>
      <c r="AH1804" s="10" t="str">
        <f t="shared" ca="1" si="2298"/>
        <v>&gt;25&lt; 35</v>
      </c>
      <c r="AI1804" s="12">
        <v>17284736</v>
      </c>
      <c r="AJ1804" s="13" t="s">
        <v>192</v>
      </c>
      <c r="AK1804" s="12" t="s">
        <v>6965</v>
      </c>
      <c r="AL1804" s="8">
        <v>42860</v>
      </c>
      <c r="AM1804" s="7" t="s">
        <v>108</v>
      </c>
      <c r="AN1804" s="7" t="s">
        <v>109</v>
      </c>
      <c r="AQ1804">
        <v>3</v>
      </c>
      <c r="AR1804" s="14">
        <v>2</v>
      </c>
      <c r="AS1804" s="15">
        <f t="shared" si="2299"/>
        <v>45987.5</v>
      </c>
      <c r="AT1804" s="14" t="s">
        <v>163</v>
      </c>
      <c r="AU1804" s="12">
        <v>3.6629999999999998</v>
      </c>
      <c r="AV1804" s="17">
        <v>17</v>
      </c>
      <c r="AW1804" s="18" t="s">
        <v>201</v>
      </c>
      <c r="AX1804" s="19" t="s">
        <v>6966</v>
      </c>
      <c r="AY1804" s="17">
        <v>52</v>
      </c>
      <c r="AZ1804" s="14" t="s">
        <v>203</v>
      </c>
      <c r="BA1804" s="20" t="str">
        <f t="shared" si="2300"/>
        <v>17001000000297393652</v>
      </c>
      <c r="BB1804" s="31">
        <f t="shared" si="2301"/>
        <v>20</v>
      </c>
      <c r="BC1804" s="22" t="s">
        <v>6928</v>
      </c>
      <c r="BD1804" s="23" t="s">
        <v>115</v>
      </c>
      <c r="BF1804" s="8"/>
      <c r="BG1804" s="32">
        <v>24071552</v>
      </c>
      <c r="BH1804" s="32"/>
      <c r="BI1804" s="32"/>
      <c r="BJ1804" t="s">
        <v>1286</v>
      </c>
      <c r="BK1804" s="14" t="str">
        <f t="shared" ref="BK1804:BK1810" si="2312">IF(K1804="CADRE","CADRE",CONCATENATE(J1804,"-",H1804))</f>
        <v>A-P6 AV</v>
      </c>
      <c r="BL1804" s="14" t="s">
        <v>288</v>
      </c>
      <c r="BM1804" s="25"/>
      <c r="BN1804" s="26"/>
      <c r="BO1804" s="27"/>
      <c r="BP1804" s="26"/>
      <c r="BQ1804" s="28"/>
    </row>
    <row r="1805" spans="1:69" x14ac:dyDescent="0.25">
      <c r="A1805" t="str">
        <f>VLOOKUP(B1805,[2]RH!$B:$BV,72,0)</f>
        <v>Non-Actif</v>
      </c>
      <c r="B1805" s="6">
        <v>1807</v>
      </c>
      <c r="C1805" s="7" t="s">
        <v>100</v>
      </c>
      <c r="D1805" s="7" t="s">
        <v>6967</v>
      </c>
      <c r="E1805" s="7" t="s">
        <v>67</v>
      </c>
      <c r="F1805" s="7" t="s">
        <v>118</v>
      </c>
      <c r="G1805" s="7" t="s">
        <v>5325</v>
      </c>
      <c r="H1805" s="80" t="s">
        <v>225</v>
      </c>
      <c r="I1805" s="7" t="s">
        <v>589</v>
      </c>
      <c r="J1805" s="7" t="s">
        <v>190</v>
      </c>
      <c r="K1805" s="7" t="s">
        <v>89</v>
      </c>
      <c r="L1805" s="7" t="s">
        <v>90</v>
      </c>
      <c r="M1805" s="7" t="str">
        <f t="shared" si="2279"/>
        <v>Contrôle qualité</v>
      </c>
      <c r="N1805" s="8">
        <v>45257</v>
      </c>
      <c r="P1805" s="7">
        <f t="shared" ca="1" si="2285"/>
        <v>-279</v>
      </c>
      <c r="Q1805" s="8">
        <v>45413</v>
      </c>
      <c r="R1805" s="7" t="s">
        <v>5589</v>
      </c>
      <c r="S1805" s="7"/>
      <c r="T1805" s="9" t="s">
        <v>156</v>
      </c>
      <c r="U1805" s="7" t="str">
        <f t="shared" si="2291"/>
        <v>Contractuel</v>
      </c>
      <c r="V1805" s="8">
        <v>45383</v>
      </c>
      <c r="W1805" s="8">
        <v>45443</v>
      </c>
      <c r="X1805" s="8"/>
      <c r="Y1805" s="8"/>
      <c r="Z1805" s="8">
        <v>45257</v>
      </c>
      <c r="AA1805" s="7">
        <f t="shared" si="2292"/>
        <v>11</v>
      </c>
      <c r="AB1805" s="7">
        <f t="shared" si="2293"/>
        <v>2023</v>
      </c>
      <c r="AC1805" s="7">
        <f t="shared" si="2294"/>
        <v>2027</v>
      </c>
      <c r="AD1805" s="10" t="e">
        <f t="shared" ref="AD1805:AD1868" ca="1" si="2313">IF(#REF!="Non",(DAYS360(N1805,Q1805)/360),(DAYS360(N1805,TODAY())/360))</f>
        <v>#REF!</v>
      </c>
      <c r="AE1805" s="10" t="e">
        <f t="shared" ca="1" si="2296"/>
        <v>#REF!</v>
      </c>
      <c r="AF1805" s="8">
        <v>36560</v>
      </c>
      <c r="AG1805" s="11">
        <f t="shared" ca="1" si="2297"/>
        <v>25.101369863013698</v>
      </c>
      <c r="AH1805" s="10" t="str">
        <f t="shared" ca="1" si="2298"/>
        <v>&gt;25&lt; 35</v>
      </c>
      <c r="AI1805" s="12">
        <v>17284816</v>
      </c>
      <c r="AJ1805" s="13" t="s">
        <v>106</v>
      </c>
      <c r="AK1805" s="12" t="s">
        <v>6968</v>
      </c>
      <c r="AL1805" s="8">
        <v>42994</v>
      </c>
      <c r="AM1805" s="7" t="s">
        <v>108</v>
      </c>
      <c r="AN1805" s="7" t="s">
        <v>109</v>
      </c>
      <c r="AQ1805" s="14">
        <v>3</v>
      </c>
      <c r="AR1805" s="14">
        <v>1</v>
      </c>
      <c r="AS1805" s="15">
        <f t="shared" si="2299"/>
        <v>45622.25</v>
      </c>
      <c r="AT1805" s="14" t="s">
        <v>163</v>
      </c>
      <c r="AU1805" s="12">
        <v>3.6629999999999998</v>
      </c>
      <c r="AV1805" s="17" t="s">
        <v>150</v>
      </c>
      <c r="AW1805" s="18" t="s">
        <v>339</v>
      </c>
      <c r="AX1805" s="19">
        <v>38105528206</v>
      </c>
      <c r="AY1805" s="17">
        <v>39</v>
      </c>
      <c r="AZ1805" s="14" t="s">
        <v>174</v>
      </c>
      <c r="BA1805" s="20" t="str">
        <f t="shared" si="2300"/>
        <v>07080013810552820639</v>
      </c>
      <c r="BB1805" s="31">
        <f t="shared" si="2301"/>
        <v>20</v>
      </c>
      <c r="BC1805" s="22" t="s">
        <v>6969</v>
      </c>
      <c r="BD1805" s="23" t="s">
        <v>115</v>
      </c>
      <c r="BF1805" s="8"/>
      <c r="BG1805" s="32">
        <v>26268880</v>
      </c>
      <c r="BH1805" s="32"/>
      <c r="BI1805" s="32"/>
      <c r="BJ1805" t="s">
        <v>600</v>
      </c>
      <c r="BK1805" s="14" t="str">
        <f t="shared" si="2312"/>
        <v>A-P6 AV</v>
      </c>
      <c r="BL1805" s="14" t="s">
        <v>288</v>
      </c>
      <c r="BM1805" s="25"/>
      <c r="BN1805" s="26"/>
      <c r="BO1805" s="27"/>
      <c r="BP1805" s="26"/>
      <c r="BQ1805" s="28"/>
    </row>
    <row r="1806" spans="1:69" x14ac:dyDescent="0.25">
      <c r="A1806" t="str">
        <f>VLOOKUP(B1806,[2]RH!$B:$BV,72,0)</f>
        <v>si</v>
      </c>
      <c r="B1806" s="6">
        <v>1808</v>
      </c>
      <c r="C1806" s="7" t="s">
        <v>168</v>
      </c>
      <c r="D1806" s="7" t="s">
        <v>6970</v>
      </c>
      <c r="E1806" s="7" t="s">
        <v>67</v>
      </c>
      <c r="F1806" s="7" t="s">
        <v>118</v>
      </c>
      <c r="G1806" s="7" t="s">
        <v>220</v>
      </c>
      <c r="H1806" s="80" t="s">
        <v>225</v>
      </c>
      <c r="I1806" s="7" t="s">
        <v>614</v>
      </c>
      <c r="J1806" s="7" t="s">
        <v>281</v>
      </c>
      <c r="K1806" s="7" t="s">
        <v>146</v>
      </c>
      <c r="L1806" s="7" t="s">
        <v>90</v>
      </c>
      <c r="M1806" s="7" t="str">
        <f t="shared" si="2279"/>
        <v>Couturière</v>
      </c>
      <c r="N1806" s="8">
        <v>45257</v>
      </c>
      <c r="P1806" s="7">
        <f t="shared" ca="1" si="2285"/>
        <v>25</v>
      </c>
      <c r="Q1806" s="8"/>
      <c r="R1806" s="7"/>
      <c r="S1806" s="7"/>
      <c r="T1806" s="9" t="s">
        <v>156</v>
      </c>
      <c r="U1806" s="7" t="str">
        <f t="shared" si="2291"/>
        <v>Contractuel</v>
      </c>
      <c r="V1806" s="8">
        <v>45689</v>
      </c>
      <c r="W1806" s="8">
        <f>VLOOKUP(B1806,[1]BASE!$A:$Q,17,0)</f>
        <v>45747</v>
      </c>
      <c r="X1806" s="8"/>
      <c r="Y1806" s="8"/>
      <c r="Z1806" s="8">
        <v>45257</v>
      </c>
      <c r="AA1806" s="7">
        <f t="shared" si="2292"/>
        <v>11</v>
      </c>
      <c r="AB1806" s="7">
        <f t="shared" si="2293"/>
        <v>2023</v>
      </c>
      <c r="AC1806" s="7">
        <f t="shared" si="2294"/>
        <v>2027</v>
      </c>
      <c r="AD1806" s="10" t="e">
        <f t="shared" ref="AD1806:AD1869" ca="1" si="2314">IF(#REF!="Non",(DAYS360(N1806,Q1806)/360),(DAYS360(N1806,TODAY())/360))</f>
        <v>#REF!</v>
      </c>
      <c r="AE1806" s="10" t="e">
        <f t="shared" ca="1" si="2296"/>
        <v>#REF!</v>
      </c>
      <c r="AF1806" s="8">
        <v>31596</v>
      </c>
      <c r="AG1806" s="11">
        <f t="shared" ca="1" si="2297"/>
        <v>38.701369863013696</v>
      </c>
      <c r="AH1806" s="10" t="str">
        <f t="shared" ca="1" si="2298"/>
        <v>&gt;35&lt; 45</v>
      </c>
      <c r="AI1806" s="12">
        <v>16373701</v>
      </c>
      <c r="AJ1806" s="13" t="s">
        <v>106</v>
      </c>
      <c r="AK1806" s="12" t="s">
        <v>6971</v>
      </c>
      <c r="AL1806" s="8">
        <v>38561</v>
      </c>
      <c r="AM1806" s="7" t="s">
        <v>108</v>
      </c>
      <c r="AN1806" s="7" t="s">
        <v>76</v>
      </c>
      <c r="AO1806">
        <v>1</v>
      </c>
      <c r="AQ1806">
        <v>3</v>
      </c>
      <c r="AR1806" s="14">
        <v>2</v>
      </c>
      <c r="AS1806" s="15">
        <f t="shared" si="2299"/>
        <v>45987.5</v>
      </c>
      <c r="AT1806" s="14" t="s">
        <v>163</v>
      </c>
      <c r="AU1806" s="12">
        <v>3.5</v>
      </c>
      <c r="AV1806" s="17">
        <v>17</v>
      </c>
      <c r="AW1806" s="18">
        <v>53594</v>
      </c>
      <c r="AX1806" s="19" t="s">
        <v>6972</v>
      </c>
      <c r="AY1806" s="17">
        <v>29</v>
      </c>
      <c r="AZ1806" s="14" t="s">
        <v>203</v>
      </c>
      <c r="BA1806" s="20" t="str">
        <f t="shared" si="2300"/>
        <v>17535940172079010029</v>
      </c>
      <c r="BB1806" s="31">
        <f t="shared" si="2301"/>
        <v>20</v>
      </c>
      <c r="BC1806" s="22" t="s">
        <v>6973</v>
      </c>
      <c r="BD1806" s="23" t="s">
        <v>115</v>
      </c>
      <c r="BF1806" s="8"/>
      <c r="BG1806" s="32">
        <v>25423256</v>
      </c>
      <c r="BH1806" s="32"/>
      <c r="BI1806" s="32"/>
      <c r="BJ1806" t="s">
        <v>1286</v>
      </c>
      <c r="BK1806" s="14" t="str">
        <f>IF(K1806="CADRE","CADRE",CONCATENATE(J1806,"-",H1806))</f>
        <v>B-P6 AV</v>
      </c>
      <c r="BL1806" s="14" t="s">
        <v>595</v>
      </c>
      <c r="BM1806" s="25"/>
      <c r="BN1806" s="26"/>
      <c r="BO1806" s="27"/>
      <c r="BP1806" s="26"/>
      <c r="BQ1806" s="28"/>
    </row>
    <row r="1807" spans="1:69" x14ac:dyDescent="0.25">
      <c r="A1807" t="str">
        <f>VLOOKUP(B1807,[2]RH!$B:$BV,72,0)</f>
        <v>Non-Actif</v>
      </c>
      <c r="B1807" s="6">
        <v>1809</v>
      </c>
      <c r="C1807" s="7" t="s">
        <v>65</v>
      </c>
      <c r="D1807" s="7" t="s">
        <v>6974</v>
      </c>
      <c r="E1807" s="7" t="s">
        <v>67</v>
      </c>
      <c r="F1807" s="7" t="s">
        <v>118</v>
      </c>
      <c r="G1807" s="7" t="s">
        <v>220</v>
      </c>
      <c r="H1807" s="80" t="s">
        <v>225</v>
      </c>
      <c r="I1807" s="7" t="s">
        <v>614</v>
      </c>
      <c r="J1807" s="7" t="s">
        <v>281</v>
      </c>
      <c r="K1807" s="7" t="s">
        <v>146</v>
      </c>
      <c r="L1807" s="7" t="s">
        <v>90</v>
      </c>
      <c r="M1807" s="7" t="str">
        <f t="shared" si="2279"/>
        <v>Couturière</v>
      </c>
      <c r="N1807" s="8">
        <v>45257</v>
      </c>
      <c r="P1807" s="7">
        <f t="shared" ca="1" si="2285"/>
        <v>-279</v>
      </c>
      <c r="Q1807" s="8">
        <v>45443</v>
      </c>
      <c r="R1807" s="7" t="s">
        <v>290</v>
      </c>
      <c r="S1807" s="7" t="s">
        <v>771</v>
      </c>
      <c r="T1807" s="9" t="s">
        <v>156</v>
      </c>
      <c r="U1807" s="7" t="str">
        <f t="shared" si="2291"/>
        <v>Contractuel</v>
      </c>
      <c r="V1807" s="8">
        <v>45383</v>
      </c>
      <c r="W1807" s="8">
        <v>45443</v>
      </c>
      <c r="X1807" s="8"/>
      <c r="Y1807" s="8"/>
      <c r="Z1807" s="8">
        <v>45257</v>
      </c>
      <c r="AA1807" s="7">
        <f t="shared" si="2292"/>
        <v>11</v>
      </c>
      <c r="AB1807" s="7">
        <f t="shared" si="2293"/>
        <v>2023</v>
      </c>
      <c r="AC1807" s="7">
        <f t="shared" si="2294"/>
        <v>2027</v>
      </c>
      <c r="AD1807" s="10" t="e">
        <f t="shared" ref="AD1807:AD1870" ca="1" si="2315">IF(#REF!="Non",(DAYS360(N1807,Q1807)/360),(DAYS360(N1807,TODAY())/360))</f>
        <v>#REF!</v>
      </c>
      <c r="AE1807" s="10" t="e">
        <f t="shared" ca="1" si="2296"/>
        <v>#REF!</v>
      </c>
      <c r="AF1807" s="8">
        <v>36391</v>
      </c>
      <c r="AG1807" s="11">
        <f t="shared" ca="1" si="2297"/>
        <v>25.564383561643837</v>
      </c>
      <c r="AH1807" s="10" t="str">
        <f t="shared" ca="1" si="2298"/>
        <v>&gt;25&lt; 35</v>
      </c>
      <c r="AI1807" s="12">
        <v>17175935</v>
      </c>
      <c r="AJ1807" s="13" t="s">
        <v>73</v>
      </c>
      <c r="AK1807" s="12" t="s">
        <v>6975</v>
      </c>
      <c r="AL1807" s="8">
        <v>44909</v>
      </c>
      <c r="AM1807" s="7" t="s">
        <v>108</v>
      </c>
      <c r="AN1807" s="7" t="s">
        <v>109</v>
      </c>
      <c r="AQ1807">
        <v>3</v>
      </c>
      <c r="AR1807" s="14">
        <v>1</v>
      </c>
      <c r="AS1807" s="15">
        <f t="shared" si="2299"/>
        <v>45622.25</v>
      </c>
      <c r="AT1807" s="14" t="s">
        <v>163</v>
      </c>
      <c r="AU1807" s="12">
        <v>3.5</v>
      </c>
      <c r="AV1807" s="17" t="s">
        <v>92</v>
      </c>
      <c r="AW1807" s="18" t="s">
        <v>1209</v>
      </c>
      <c r="AX1807" s="19">
        <v>80075178012</v>
      </c>
      <c r="AY1807" s="17">
        <v>49</v>
      </c>
      <c r="AZ1807" s="14" t="s">
        <v>152</v>
      </c>
      <c r="BA1807" s="20" t="str">
        <f t="shared" si="2300"/>
        <v>04032118007517801249</v>
      </c>
      <c r="BB1807" s="31">
        <f t="shared" si="2301"/>
        <v>20</v>
      </c>
      <c r="BC1807" s="22" t="s">
        <v>6976</v>
      </c>
      <c r="BD1807" s="23" t="s">
        <v>85</v>
      </c>
      <c r="BF1807" s="8"/>
      <c r="BG1807" s="32">
        <v>96382601</v>
      </c>
      <c r="BH1807" s="32"/>
      <c r="BI1807" s="32"/>
      <c r="BJ1807" t="s">
        <v>85</v>
      </c>
      <c r="BK1807" s="14" t="str">
        <f t="shared" si="2312"/>
        <v>B-P6 AV</v>
      </c>
      <c r="BL1807" s="14" t="s">
        <v>595</v>
      </c>
      <c r="BM1807" s="25"/>
      <c r="BN1807" s="26"/>
      <c r="BO1807" s="27"/>
      <c r="BP1807" s="26"/>
      <c r="BQ1807" s="28"/>
    </row>
    <row r="1808" spans="1:69" x14ac:dyDescent="0.25">
      <c r="A1808" t="str">
        <f>VLOOKUP(B1808,[2]RH!$B:$BV,72,0)</f>
        <v>Non-Actif</v>
      </c>
      <c r="B1808" s="6">
        <v>1810</v>
      </c>
      <c r="C1808" s="7" t="s">
        <v>168</v>
      </c>
      <c r="D1808" s="7" t="s">
        <v>6977</v>
      </c>
      <c r="E1808" s="7" t="s">
        <v>67</v>
      </c>
      <c r="F1808" s="7" t="s">
        <v>118</v>
      </c>
      <c r="G1808" s="7" t="s">
        <v>220</v>
      </c>
      <c r="H1808" s="80" t="s">
        <v>225</v>
      </c>
      <c r="I1808" s="7" t="s">
        <v>589</v>
      </c>
      <c r="J1808" s="7" t="s">
        <v>190</v>
      </c>
      <c r="K1808" s="7" t="s">
        <v>146</v>
      </c>
      <c r="L1808" s="7" t="s">
        <v>90</v>
      </c>
      <c r="M1808" s="7" t="str">
        <f t="shared" si="2279"/>
        <v>Couturière</v>
      </c>
      <c r="N1808" s="8">
        <v>45257</v>
      </c>
      <c r="P1808" s="7">
        <f t="shared" ca="1" si="2285"/>
        <v>-431</v>
      </c>
      <c r="Q1808" s="8">
        <v>45297</v>
      </c>
      <c r="R1808" s="7" t="s">
        <v>3467</v>
      </c>
      <c r="S1808" s="7"/>
      <c r="T1808" s="9" t="s">
        <v>156</v>
      </c>
      <c r="U1808" s="7" t="str">
        <f t="shared" si="2291"/>
        <v>Contractuel</v>
      </c>
      <c r="V1808" s="8">
        <v>45257</v>
      </c>
      <c r="W1808" s="8">
        <v>45291</v>
      </c>
      <c r="X1808" s="8"/>
      <c r="Y1808" s="8"/>
      <c r="Z1808" s="8">
        <v>45257</v>
      </c>
      <c r="AA1808" s="7">
        <f t="shared" si="2292"/>
        <v>11</v>
      </c>
      <c r="AB1808" s="7">
        <f t="shared" si="2293"/>
        <v>2023</v>
      </c>
      <c r="AC1808" s="7">
        <f t="shared" si="2294"/>
        <v>2027</v>
      </c>
      <c r="AD1808" s="10" t="e">
        <f t="shared" ref="AD1808:AD1871" ca="1" si="2316">IF(#REF!="Non",(DAYS360(N1808,Q1808)/360),(DAYS360(N1808,TODAY())/360))</f>
        <v>#REF!</v>
      </c>
      <c r="AE1808" s="10" t="e">
        <f t="shared" ca="1" si="2296"/>
        <v>#REF!</v>
      </c>
      <c r="AF1808" s="8">
        <v>35426</v>
      </c>
      <c r="AG1808" s="11">
        <f t="shared" ca="1" si="2297"/>
        <v>28.208219178082192</v>
      </c>
      <c r="AH1808" s="10" t="str">
        <f t="shared" ca="1" si="2298"/>
        <v>&gt;25&lt; 35</v>
      </c>
      <c r="AI1808" s="12"/>
      <c r="AJ1808" s="13"/>
      <c r="AK1808" s="12" t="s">
        <v>6978</v>
      </c>
      <c r="AL1808" s="8">
        <v>42284</v>
      </c>
      <c r="AM1808" s="7" t="s">
        <v>108</v>
      </c>
      <c r="AN1808" s="7" t="s">
        <v>76</v>
      </c>
      <c r="AO1808">
        <v>2</v>
      </c>
      <c r="AQ1808" s="14">
        <v>3</v>
      </c>
      <c r="AR1808" s="14">
        <v>1</v>
      </c>
      <c r="AS1808" s="15">
        <f t="shared" si="2299"/>
        <v>45622.25</v>
      </c>
      <c r="AT1808" s="14" t="s">
        <v>163</v>
      </c>
      <c r="AU1808" s="12">
        <v>3.5</v>
      </c>
      <c r="AV1808" s="17">
        <v>17</v>
      </c>
      <c r="AW1808" s="18" t="s">
        <v>201</v>
      </c>
      <c r="AX1808" s="19" t="s">
        <v>6979</v>
      </c>
      <c r="AY1808" s="17">
        <v>82</v>
      </c>
      <c r="AZ1808" s="14" t="s">
        <v>203</v>
      </c>
      <c r="BA1808" s="20" t="str">
        <f t="shared" si="2300"/>
        <v>17001000000333884082</v>
      </c>
      <c r="BB1808" s="31">
        <f t="shared" si="2301"/>
        <v>20</v>
      </c>
      <c r="BC1808" s="22" t="s">
        <v>5575</v>
      </c>
      <c r="BD1808" s="23" t="s">
        <v>115</v>
      </c>
      <c r="BF1808" s="8"/>
      <c r="BG1808" s="32">
        <v>53521989</v>
      </c>
      <c r="BH1808" s="32"/>
      <c r="BI1808" s="32"/>
      <c r="BK1808" s="14" t="str">
        <f t="shared" si="2312"/>
        <v>A-P6 AV</v>
      </c>
      <c r="BL1808" s="14" t="s">
        <v>595</v>
      </c>
      <c r="BM1808" s="25"/>
      <c r="BN1808" s="26"/>
      <c r="BO1808" s="27"/>
      <c r="BP1808" s="26"/>
      <c r="BQ1808" s="28"/>
    </row>
    <row r="1809" spans="1:69" x14ac:dyDescent="0.25">
      <c r="A1809" t="str">
        <f>VLOOKUP(B1809,[2]RH!$B:$BV,72,0)</f>
        <v>si</v>
      </c>
      <c r="B1809" s="6">
        <v>1811</v>
      </c>
      <c r="C1809" s="7" t="s">
        <v>100</v>
      </c>
      <c r="D1809" s="7" t="s">
        <v>6980</v>
      </c>
      <c r="E1809" s="7" t="s">
        <v>67</v>
      </c>
      <c r="F1809" s="7" t="s">
        <v>118</v>
      </c>
      <c r="G1809" s="7" t="s">
        <v>220</v>
      </c>
      <c r="H1809" s="7" t="s">
        <v>562</v>
      </c>
      <c r="I1809" s="7" t="s">
        <v>1477</v>
      </c>
      <c r="J1809" s="7" t="s">
        <v>190</v>
      </c>
      <c r="K1809" s="7" t="s">
        <v>146</v>
      </c>
      <c r="L1809" s="7" t="s">
        <v>90</v>
      </c>
      <c r="M1809" s="7" t="str">
        <f t="shared" si="2279"/>
        <v>Couturière</v>
      </c>
      <c r="N1809" s="8">
        <v>45257</v>
      </c>
      <c r="P1809" s="7">
        <f t="shared" ca="1" si="2285"/>
        <v>25</v>
      </c>
      <c r="Q1809" s="8"/>
      <c r="R1809" s="7"/>
      <c r="S1809" s="7"/>
      <c r="T1809" s="9" t="s">
        <v>156</v>
      </c>
      <c r="U1809" s="7" t="str">
        <f t="shared" si="2291"/>
        <v>Contractuel</v>
      </c>
      <c r="V1809" s="8">
        <v>45689</v>
      </c>
      <c r="W1809" s="8">
        <f>VLOOKUP(B1809,[1]BASE!$A:$Q,17,0)</f>
        <v>45747</v>
      </c>
      <c r="X1809" s="8"/>
      <c r="Y1809" s="8"/>
      <c r="Z1809" s="8">
        <v>45257</v>
      </c>
      <c r="AA1809" s="7">
        <f t="shared" si="2292"/>
        <v>11</v>
      </c>
      <c r="AB1809" s="7">
        <f t="shared" si="2293"/>
        <v>2023</v>
      </c>
      <c r="AC1809" s="7">
        <f t="shared" si="2294"/>
        <v>2027</v>
      </c>
      <c r="AD1809" s="10" t="e">
        <f t="shared" ref="AD1809:AD1872" ca="1" si="2317">IF(#REF!="Non",(DAYS360(N1809,Q1809)/360),(DAYS360(N1809,TODAY())/360))</f>
        <v>#REF!</v>
      </c>
      <c r="AE1809" s="10" t="e">
        <f t="shared" ca="1" si="2296"/>
        <v>#REF!</v>
      </c>
      <c r="AF1809" s="8">
        <v>30905</v>
      </c>
      <c r="AG1809" s="11">
        <f t="shared" ca="1" si="2297"/>
        <v>40.594520547945208</v>
      </c>
      <c r="AH1809" s="10" t="str">
        <f t="shared" ca="1" si="2298"/>
        <v>&gt;35&lt; 45</v>
      </c>
      <c r="AI1809" s="12">
        <v>12666214</v>
      </c>
      <c r="AJ1809" s="13" t="s">
        <v>120</v>
      </c>
      <c r="AK1809" s="12" t="s">
        <v>6981</v>
      </c>
      <c r="AL1809" s="8">
        <v>38362</v>
      </c>
      <c r="AM1809" s="7" t="s">
        <v>108</v>
      </c>
      <c r="AN1809" s="7" t="s">
        <v>109</v>
      </c>
      <c r="AQ1809">
        <v>3</v>
      </c>
      <c r="AR1809" s="14">
        <v>2</v>
      </c>
      <c r="AS1809" s="15">
        <f t="shared" si="2299"/>
        <v>45987.5</v>
      </c>
      <c r="AT1809" s="14" t="s">
        <v>163</v>
      </c>
      <c r="AU1809" s="12">
        <v>3.5</v>
      </c>
      <c r="AV1809" s="17" t="s">
        <v>150</v>
      </c>
      <c r="AW1809" s="18" t="s">
        <v>2235</v>
      </c>
      <c r="AX1809" s="19">
        <v>93105584161</v>
      </c>
      <c r="AY1809" s="17">
        <v>20</v>
      </c>
      <c r="AZ1809" s="14" t="s">
        <v>174</v>
      </c>
      <c r="BA1809" s="20" t="str">
        <f t="shared" si="2300"/>
        <v>07026009310558416120</v>
      </c>
      <c r="BB1809" s="31">
        <f t="shared" si="2301"/>
        <v>20</v>
      </c>
      <c r="BC1809" s="22" t="s">
        <v>6982</v>
      </c>
      <c r="BD1809" s="23" t="s">
        <v>341</v>
      </c>
      <c r="BF1809" s="8"/>
      <c r="BG1809" s="32">
        <v>58119880</v>
      </c>
      <c r="BH1809" s="32"/>
      <c r="BI1809" s="32"/>
      <c r="BJ1809" t="s">
        <v>486</v>
      </c>
      <c r="BK1809" s="14" t="str">
        <f t="shared" si="2312"/>
        <v>A-P6 AR</v>
      </c>
      <c r="BL1809" s="14" t="s">
        <v>595</v>
      </c>
      <c r="BM1809" s="25"/>
      <c r="BN1809" s="26"/>
      <c r="BO1809" s="27"/>
      <c r="BP1809" s="26"/>
      <c r="BQ1809" s="28"/>
    </row>
    <row r="1810" spans="1:69" x14ac:dyDescent="0.25">
      <c r="A1810" t="str">
        <f>VLOOKUP(B1810,[2]RH!$B:$BV,72,0)</f>
        <v>Non-Actif</v>
      </c>
      <c r="B1810" s="6">
        <v>1812</v>
      </c>
      <c r="C1810" s="7" t="s">
        <v>65</v>
      </c>
      <c r="D1810" s="7" t="s">
        <v>6983</v>
      </c>
      <c r="E1810" s="7" t="s">
        <v>67</v>
      </c>
      <c r="F1810" s="7" t="s">
        <v>118</v>
      </c>
      <c r="G1810" s="7" t="s">
        <v>220</v>
      </c>
      <c r="H1810" s="80" t="s">
        <v>225</v>
      </c>
      <c r="I1810" s="7" t="s">
        <v>589</v>
      </c>
      <c r="J1810" s="7" t="s">
        <v>190</v>
      </c>
      <c r="K1810" s="7" t="s">
        <v>146</v>
      </c>
      <c r="L1810" s="7" t="s">
        <v>90</v>
      </c>
      <c r="M1810" s="7" t="str">
        <f t="shared" si="2279"/>
        <v>Couturière</v>
      </c>
      <c r="N1810" s="8">
        <v>45257</v>
      </c>
      <c r="P1810" s="7">
        <f t="shared" ca="1" si="2285"/>
        <v>-431</v>
      </c>
      <c r="Q1810" s="8">
        <v>45268</v>
      </c>
      <c r="R1810" s="7" t="s">
        <v>6470</v>
      </c>
      <c r="S1810" s="7"/>
      <c r="T1810" s="9" t="s">
        <v>156</v>
      </c>
      <c r="U1810" s="7" t="str">
        <f t="shared" si="2291"/>
        <v>Contractuel</v>
      </c>
      <c r="V1810" s="8">
        <v>45257</v>
      </c>
      <c r="W1810" s="8">
        <v>45291</v>
      </c>
      <c r="X1810" s="8"/>
      <c r="Y1810" s="8"/>
      <c r="Z1810" s="8">
        <v>45257</v>
      </c>
      <c r="AA1810" s="7">
        <f t="shared" si="2292"/>
        <v>11</v>
      </c>
      <c r="AB1810" s="7">
        <f t="shared" si="2293"/>
        <v>2023</v>
      </c>
      <c r="AC1810" s="7">
        <f t="shared" si="2294"/>
        <v>2027</v>
      </c>
      <c r="AD1810" s="10" t="e">
        <f t="shared" ref="AD1810:AD1873" ca="1" si="2318">IF(#REF!="Non",(DAYS360(N1810,Q1810)/360),(DAYS360(N1810,TODAY())/360))</f>
        <v>#REF!</v>
      </c>
      <c r="AE1810" s="10" t="e">
        <f t="shared" ca="1" si="2296"/>
        <v>#REF!</v>
      </c>
      <c r="AF1810" s="8">
        <v>30452</v>
      </c>
      <c r="AG1810" s="11">
        <f t="shared" ca="1" si="2297"/>
        <v>41.835616438356162</v>
      </c>
      <c r="AH1810" s="10" t="str">
        <f t="shared" ca="1" si="2298"/>
        <v>&gt;35&lt; 45</v>
      </c>
      <c r="AI1810" s="12">
        <v>16336879</v>
      </c>
      <c r="AJ1810" s="13" t="s">
        <v>79</v>
      </c>
      <c r="AK1810" s="12" t="s">
        <v>6984</v>
      </c>
      <c r="AL1810" s="8">
        <v>44460</v>
      </c>
      <c r="AM1810" s="7" t="s">
        <v>108</v>
      </c>
      <c r="AN1810" s="7" t="s">
        <v>76</v>
      </c>
      <c r="AO1810">
        <v>2</v>
      </c>
      <c r="AQ1810" s="14">
        <v>3</v>
      </c>
      <c r="AR1810" s="14">
        <v>1</v>
      </c>
      <c r="AS1810" s="15">
        <f t="shared" si="2299"/>
        <v>45622.25</v>
      </c>
      <c r="AT1810" s="14" t="s">
        <v>163</v>
      </c>
      <c r="AU1810" s="12">
        <v>3.5</v>
      </c>
      <c r="AV1810" s="17" t="s">
        <v>106</v>
      </c>
      <c r="AW1810" s="18" t="s">
        <v>201</v>
      </c>
      <c r="AX1810" s="19" t="s">
        <v>6985</v>
      </c>
      <c r="AY1810" s="17">
        <v>31</v>
      </c>
      <c r="AZ1810" s="14" t="s">
        <v>230</v>
      </c>
      <c r="BA1810" s="20" t="str">
        <f t="shared" si="2300"/>
        <v>05001000027701278231</v>
      </c>
      <c r="BB1810" s="31">
        <f t="shared" si="2301"/>
        <v>20</v>
      </c>
      <c r="BC1810" s="22" t="s">
        <v>6969</v>
      </c>
      <c r="BD1810" s="23" t="s">
        <v>115</v>
      </c>
      <c r="BF1810" s="8"/>
      <c r="BG1810" s="32">
        <v>95406888</v>
      </c>
      <c r="BH1810" s="32"/>
      <c r="BI1810" s="32"/>
      <c r="BK1810" s="14" t="str">
        <f t="shared" si="2312"/>
        <v>A-P6 AV</v>
      </c>
      <c r="BL1810" s="14" t="s">
        <v>595</v>
      </c>
      <c r="BM1810" s="25"/>
      <c r="BN1810" s="26"/>
      <c r="BO1810" s="27"/>
      <c r="BP1810" s="26"/>
      <c r="BQ1810" s="28"/>
    </row>
    <row r="1811" spans="1:69" x14ac:dyDescent="0.25">
      <c r="A1811" t="str">
        <f>VLOOKUP(B1811,[2]RH!$B:$BV,72,0)</f>
        <v>si</v>
      </c>
      <c r="B1811" s="6">
        <v>1813</v>
      </c>
      <c r="C1811" s="7" t="s">
        <v>168</v>
      </c>
      <c r="D1811" s="7" t="s">
        <v>6986</v>
      </c>
      <c r="E1811" s="7" t="s">
        <v>67</v>
      </c>
      <c r="F1811" s="7" t="s">
        <v>118</v>
      </c>
      <c r="G1811" s="7" t="s">
        <v>4077</v>
      </c>
      <c r="H1811" s="41" t="s">
        <v>225</v>
      </c>
      <c r="I1811" s="7" t="s">
        <v>226</v>
      </c>
      <c r="J1811" s="7" t="s">
        <v>190</v>
      </c>
      <c r="K1811" s="7" t="s">
        <v>146</v>
      </c>
      <c r="L1811" s="7" t="s">
        <v>90</v>
      </c>
      <c r="M1811" s="7" t="str">
        <f t="shared" si="2279"/>
        <v>prép CAMPO</v>
      </c>
      <c r="N1811" s="8">
        <v>45257</v>
      </c>
      <c r="P1811" s="7">
        <f t="shared" ca="1" si="2285"/>
        <v>25</v>
      </c>
      <c r="Q1811" s="8"/>
      <c r="R1811" s="7"/>
      <c r="S1811" s="7"/>
      <c r="T1811" s="9" t="s">
        <v>156</v>
      </c>
      <c r="U1811" s="7" t="str">
        <f t="shared" si="2291"/>
        <v>Contractuel</v>
      </c>
      <c r="V1811" s="8">
        <v>45689</v>
      </c>
      <c r="W1811" s="8">
        <f>VLOOKUP(B1811,[1]BASE!$A:$Q,17,0)</f>
        <v>45747</v>
      </c>
      <c r="X1811" s="8"/>
      <c r="Y1811" s="8"/>
      <c r="Z1811" s="8">
        <v>45257</v>
      </c>
      <c r="AA1811" s="7">
        <f t="shared" si="2292"/>
        <v>11</v>
      </c>
      <c r="AB1811" s="7">
        <f t="shared" si="2293"/>
        <v>2023</v>
      </c>
      <c r="AC1811" s="7">
        <f t="shared" si="2294"/>
        <v>2027</v>
      </c>
      <c r="AD1811" s="10" t="e">
        <f t="shared" ref="AD1811:AD1874" ca="1" si="2319">IF(#REF!="Non",(DAYS360(N1811,Q1811)/360),(DAYS360(N1811,TODAY())/360))</f>
        <v>#REF!</v>
      </c>
      <c r="AE1811" s="10" t="e">
        <f t="shared" ca="1" si="2296"/>
        <v>#REF!</v>
      </c>
      <c r="AF1811" s="8">
        <v>25764</v>
      </c>
      <c r="AG1811" s="11">
        <f t="shared" ca="1" si="2297"/>
        <v>54.679452054794524</v>
      </c>
      <c r="AH1811" s="10" t="str">
        <f t="shared" ca="1" si="2298"/>
        <v>&gt;45&lt; 55</v>
      </c>
      <c r="AI1811" s="12">
        <v>16281671</v>
      </c>
      <c r="AJ1811" s="13" t="s">
        <v>120</v>
      </c>
      <c r="AK1811" s="12" t="s">
        <v>6987</v>
      </c>
      <c r="AL1811" s="8">
        <v>42634</v>
      </c>
      <c r="AM1811" s="7" t="s">
        <v>108</v>
      </c>
      <c r="AN1811" s="7" t="s">
        <v>76</v>
      </c>
      <c r="AO1811">
        <v>4</v>
      </c>
      <c r="AQ1811">
        <v>3</v>
      </c>
      <c r="AR1811" s="14">
        <v>2</v>
      </c>
      <c r="AS1811" s="15">
        <f t="shared" si="2299"/>
        <v>45987.5</v>
      </c>
      <c r="AT1811" s="14" t="s">
        <v>163</v>
      </c>
      <c r="AU1811" s="12">
        <v>3.5</v>
      </c>
      <c r="AV1811" s="17">
        <v>25</v>
      </c>
      <c r="AW1811" s="18">
        <v>19600</v>
      </c>
      <c r="AX1811" s="19" t="s">
        <v>6988</v>
      </c>
      <c r="AY1811" s="17">
        <v>66</v>
      </c>
      <c r="AZ1811" s="14" t="s">
        <v>276</v>
      </c>
      <c r="BA1811" s="20" t="str">
        <f t="shared" si="2300"/>
        <v>25196000000120595166</v>
      </c>
      <c r="BB1811" s="31">
        <f t="shared" si="2301"/>
        <v>20</v>
      </c>
      <c r="BC1811" s="22" t="s">
        <v>5994</v>
      </c>
      <c r="BD1811" s="23" t="s">
        <v>341</v>
      </c>
      <c r="BF1811" s="8">
        <v>45272</v>
      </c>
      <c r="BG1811" s="32">
        <v>26756093</v>
      </c>
      <c r="BH1811" s="32"/>
      <c r="BI1811" s="32"/>
      <c r="BJ1811" t="s">
        <v>3173</v>
      </c>
      <c r="BK1811" s="14" t="s">
        <v>232</v>
      </c>
      <c r="BL1811" s="14" t="s">
        <v>595</v>
      </c>
      <c r="BM1811" s="25"/>
      <c r="BN1811" s="26"/>
      <c r="BO1811" s="27"/>
      <c r="BP1811" s="26"/>
      <c r="BQ1811" s="28"/>
    </row>
    <row r="1812" spans="1:69" x14ac:dyDescent="0.25">
      <c r="A1812" t="str">
        <f>VLOOKUP(B1812,[2]RH!$B:$BV,72,0)</f>
        <v>si</v>
      </c>
      <c r="B1812" s="6">
        <v>1814</v>
      </c>
      <c r="C1812" s="7" t="s">
        <v>168</v>
      </c>
      <c r="D1812" s="7" t="s">
        <v>6989</v>
      </c>
      <c r="E1812" s="7" t="s">
        <v>67</v>
      </c>
      <c r="F1812" s="7" t="s">
        <v>118</v>
      </c>
      <c r="G1812" s="7" t="s">
        <v>220</v>
      </c>
      <c r="H1812" s="80" t="s">
        <v>225</v>
      </c>
      <c r="I1812" s="7" t="s">
        <v>614</v>
      </c>
      <c r="J1812" s="7" t="s">
        <v>281</v>
      </c>
      <c r="K1812" s="7" t="s">
        <v>146</v>
      </c>
      <c r="L1812" s="7" t="s">
        <v>90</v>
      </c>
      <c r="M1812" s="7" t="str">
        <f t="shared" si="2279"/>
        <v>Couturière</v>
      </c>
      <c r="N1812" s="8">
        <v>45257</v>
      </c>
      <c r="P1812" s="7">
        <f t="shared" ca="1" si="2285"/>
        <v>25</v>
      </c>
      <c r="Q1812" s="8"/>
      <c r="R1812" s="7"/>
      <c r="S1812" s="7"/>
      <c r="T1812" s="9" t="s">
        <v>156</v>
      </c>
      <c r="U1812" s="7" t="str">
        <f t="shared" si="2291"/>
        <v>Contractuel</v>
      </c>
      <c r="V1812" s="8">
        <v>45689</v>
      </c>
      <c r="W1812" s="8">
        <f>VLOOKUP(B1812,[1]BASE!$A:$Q,17,0)</f>
        <v>45747</v>
      </c>
      <c r="X1812" s="8"/>
      <c r="Y1812" s="8"/>
      <c r="Z1812" s="8">
        <v>45257</v>
      </c>
      <c r="AA1812" s="7">
        <f t="shared" si="2292"/>
        <v>11</v>
      </c>
      <c r="AB1812" s="7">
        <f t="shared" si="2293"/>
        <v>2023</v>
      </c>
      <c r="AC1812" s="7">
        <f t="shared" si="2294"/>
        <v>2027</v>
      </c>
      <c r="AD1812" s="10" t="e">
        <f t="shared" ref="AD1812:AD1875" ca="1" si="2320">IF(#REF!="Non",(DAYS360(N1812,Q1812)/360),(DAYS360(N1812,TODAY())/360))</f>
        <v>#REF!</v>
      </c>
      <c r="AE1812" s="10" t="e">
        <f t="shared" ca="1" si="2296"/>
        <v>#REF!</v>
      </c>
      <c r="AF1812" s="8">
        <v>27129</v>
      </c>
      <c r="AG1812" s="11">
        <f t="shared" ca="1" si="2297"/>
        <v>50.939726027397263</v>
      </c>
      <c r="AH1812" s="10" t="str">
        <f t="shared" ca="1" si="2298"/>
        <v>&gt;45&lt; 55</v>
      </c>
      <c r="AI1812" s="12">
        <v>11559138</v>
      </c>
      <c r="AJ1812" s="13" t="s">
        <v>150</v>
      </c>
      <c r="AK1812" s="12" t="s">
        <v>6990</v>
      </c>
      <c r="AL1812" s="8">
        <v>42930</v>
      </c>
      <c r="AM1812" s="7" t="s">
        <v>108</v>
      </c>
      <c r="AN1812" s="7" t="s">
        <v>76</v>
      </c>
      <c r="AO1812">
        <v>3</v>
      </c>
      <c r="AQ1812">
        <v>3</v>
      </c>
      <c r="AR1812" s="14">
        <v>2</v>
      </c>
      <c r="AS1812" s="15">
        <f t="shared" si="2299"/>
        <v>45987.5</v>
      </c>
      <c r="AT1812" s="14" t="s">
        <v>163</v>
      </c>
      <c r="AU1812" s="12">
        <v>3.5</v>
      </c>
      <c r="AV1812" s="17">
        <v>17</v>
      </c>
      <c r="AW1812" s="18" t="s">
        <v>201</v>
      </c>
      <c r="AX1812" s="19" t="s">
        <v>6991</v>
      </c>
      <c r="AY1812" s="17">
        <v>38</v>
      </c>
      <c r="AZ1812" s="14" t="s">
        <v>203</v>
      </c>
      <c r="BA1812" s="20" t="str">
        <f t="shared" si="2300"/>
        <v>17001000000334024538</v>
      </c>
      <c r="BB1812" s="31">
        <f t="shared" si="2301"/>
        <v>20</v>
      </c>
      <c r="BC1812" s="22" t="s">
        <v>6992</v>
      </c>
      <c r="BD1812" s="23" t="s">
        <v>115</v>
      </c>
      <c r="BF1812" s="8"/>
      <c r="BG1812" s="32">
        <v>21954813</v>
      </c>
      <c r="BH1812" s="32"/>
      <c r="BI1812" s="32"/>
      <c r="BJ1812" t="s">
        <v>3427</v>
      </c>
      <c r="BK1812" s="14" t="str">
        <f>IF(K1812="CADRE","CADRE",CONCATENATE(J1812,"-",H1812))</f>
        <v>B-P6 AV</v>
      </c>
      <c r="BL1812" s="14" t="s">
        <v>595</v>
      </c>
      <c r="BM1812" s="25"/>
      <c r="BN1812" s="26"/>
      <c r="BO1812" s="27"/>
      <c r="BP1812" s="26"/>
      <c r="BQ1812" s="28"/>
    </row>
    <row r="1813" spans="1:69" x14ac:dyDescent="0.25">
      <c r="A1813" t="str">
        <f>VLOOKUP(B1813,[2]RH!$B:$BV,72,0)</f>
        <v>si</v>
      </c>
      <c r="B1813" s="6">
        <v>1815</v>
      </c>
      <c r="C1813" s="7" t="s">
        <v>168</v>
      </c>
      <c r="D1813" s="7" t="s">
        <v>6993</v>
      </c>
      <c r="E1813" s="7" t="s">
        <v>67</v>
      </c>
      <c r="F1813" s="7" t="s">
        <v>118</v>
      </c>
      <c r="G1813" s="7" t="s">
        <v>220</v>
      </c>
      <c r="H1813" s="7" t="s">
        <v>562</v>
      </c>
      <c r="I1813" s="7" t="s">
        <v>1477</v>
      </c>
      <c r="J1813" s="7" t="s">
        <v>190</v>
      </c>
      <c r="K1813" s="7" t="s">
        <v>146</v>
      </c>
      <c r="L1813" s="7" t="s">
        <v>90</v>
      </c>
      <c r="M1813" s="7" t="str">
        <f t="shared" si="2279"/>
        <v>Couturière</v>
      </c>
      <c r="N1813" s="8">
        <v>45257</v>
      </c>
      <c r="P1813" s="7">
        <f t="shared" ca="1" si="2285"/>
        <v>25</v>
      </c>
      <c r="Q1813" s="8"/>
      <c r="R1813" s="7"/>
      <c r="S1813" s="7"/>
      <c r="T1813" s="9" t="s">
        <v>156</v>
      </c>
      <c r="U1813" s="7" t="str">
        <f t="shared" si="2291"/>
        <v>Contractuel</v>
      </c>
      <c r="V1813" s="8">
        <v>45689</v>
      </c>
      <c r="W1813" s="8">
        <f>VLOOKUP(B1813,[1]BASE!$A:$Q,17,0)</f>
        <v>45747</v>
      </c>
      <c r="X1813" s="8"/>
      <c r="Y1813" s="8"/>
      <c r="Z1813" s="8">
        <v>45257</v>
      </c>
      <c r="AA1813" s="7">
        <f t="shared" si="2292"/>
        <v>11</v>
      </c>
      <c r="AB1813" s="7">
        <f t="shared" si="2293"/>
        <v>2023</v>
      </c>
      <c r="AC1813" s="7">
        <f t="shared" si="2294"/>
        <v>2027</v>
      </c>
      <c r="AD1813" s="10" t="e">
        <f t="shared" ref="AD1813:AD1876" ca="1" si="2321">IF(#REF!="Non",(DAYS360(N1813,Q1813)/360),(DAYS360(N1813,TODAY())/360))</f>
        <v>#REF!</v>
      </c>
      <c r="AE1813" s="10" t="e">
        <f t="shared" ca="1" si="2296"/>
        <v>#REF!</v>
      </c>
      <c r="AF1813" s="8">
        <v>28144</v>
      </c>
      <c r="AG1813" s="11">
        <f t="shared" ca="1" si="2297"/>
        <v>48.158904109589038</v>
      </c>
      <c r="AH1813" s="10" t="str">
        <f t="shared" ca="1" si="2298"/>
        <v>&gt;45&lt; 55</v>
      </c>
      <c r="AI1813" s="12">
        <v>12361465</v>
      </c>
      <c r="AJ1813" s="40" t="s">
        <v>213</v>
      </c>
      <c r="AK1813" s="12" t="s">
        <v>6994</v>
      </c>
      <c r="AL1813" s="8">
        <v>37117</v>
      </c>
      <c r="AM1813" s="7" t="s">
        <v>108</v>
      </c>
      <c r="AN1813" s="7" t="s">
        <v>76</v>
      </c>
      <c r="AO1813">
        <v>2</v>
      </c>
      <c r="AQ1813">
        <v>3</v>
      </c>
      <c r="AR1813" s="14">
        <v>2</v>
      </c>
      <c r="AS1813" s="15">
        <f t="shared" si="2299"/>
        <v>45987.5</v>
      </c>
      <c r="AT1813" s="14" t="s">
        <v>163</v>
      </c>
      <c r="AU1813" s="12">
        <v>3.5</v>
      </c>
      <c r="AV1813" s="17">
        <v>17</v>
      </c>
      <c r="AW1813" s="18" t="s">
        <v>201</v>
      </c>
      <c r="AX1813" s="19" t="s">
        <v>6995</v>
      </c>
      <c r="AY1813" s="17">
        <v>74</v>
      </c>
      <c r="AZ1813" s="14" t="s">
        <v>203</v>
      </c>
      <c r="BA1813" s="20" t="str">
        <f t="shared" si="2300"/>
        <v>17001000000112843974</v>
      </c>
      <c r="BB1813" s="31">
        <f t="shared" si="2301"/>
        <v>20</v>
      </c>
      <c r="BC1813" s="22" t="s">
        <v>6513</v>
      </c>
      <c r="BD1813" s="23" t="s">
        <v>115</v>
      </c>
      <c r="BF1813" s="8"/>
      <c r="BG1813" s="32">
        <v>22912217</v>
      </c>
      <c r="BH1813" s="32"/>
      <c r="BI1813" s="32"/>
      <c r="BJ1813" t="s">
        <v>1286</v>
      </c>
      <c r="BK1813" s="14" t="str">
        <f>IF(K1813="CADRE","CADRE",CONCATENATE(J1813,"-",H1813))</f>
        <v>A-P6 AR</v>
      </c>
      <c r="BL1813" s="14" t="s">
        <v>595</v>
      </c>
      <c r="BM1813" s="25"/>
      <c r="BN1813" s="26"/>
      <c r="BO1813" s="27"/>
      <c r="BP1813" s="26"/>
      <c r="BQ1813" s="28"/>
    </row>
    <row r="1814" spans="1:69" x14ac:dyDescent="0.25">
      <c r="A1814" t="str">
        <f>VLOOKUP(B1814,[2]RH!$B:$BV,72,0)</f>
        <v>si</v>
      </c>
      <c r="B1814" s="6">
        <v>1816</v>
      </c>
      <c r="C1814" s="7" t="s">
        <v>168</v>
      </c>
      <c r="D1814" s="7" t="s">
        <v>6996</v>
      </c>
      <c r="E1814" s="7" t="s">
        <v>67</v>
      </c>
      <c r="F1814" s="7" t="s">
        <v>118</v>
      </c>
      <c r="G1814" s="7" t="s">
        <v>1801</v>
      </c>
      <c r="H1814" s="41" t="s">
        <v>562</v>
      </c>
      <c r="I1814" s="7" t="s">
        <v>3974</v>
      </c>
      <c r="J1814" s="7" t="s">
        <v>281</v>
      </c>
      <c r="K1814" s="7" t="s">
        <v>146</v>
      </c>
      <c r="L1814" s="7" t="s">
        <v>90</v>
      </c>
      <c r="M1814" s="7" t="str">
        <f t="shared" si="2279"/>
        <v>Prép CAMPO</v>
      </c>
      <c r="N1814" s="8">
        <v>45257</v>
      </c>
      <c r="P1814" s="7">
        <f t="shared" ca="1" si="2285"/>
        <v>25</v>
      </c>
      <c r="Q1814" s="8"/>
      <c r="R1814" s="7"/>
      <c r="S1814" s="7"/>
      <c r="T1814" s="9" t="s">
        <v>156</v>
      </c>
      <c r="U1814" s="7" t="str">
        <f t="shared" si="2291"/>
        <v>Contractuel</v>
      </c>
      <c r="V1814" s="8">
        <v>45689</v>
      </c>
      <c r="W1814" s="8">
        <f>VLOOKUP(B1814,[1]BASE!$A:$Q,17,0)</f>
        <v>45747</v>
      </c>
      <c r="X1814" s="8"/>
      <c r="Y1814" s="8"/>
      <c r="Z1814" s="8">
        <v>45257</v>
      </c>
      <c r="AA1814" s="7">
        <f t="shared" si="2292"/>
        <v>11</v>
      </c>
      <c r="AB1814" s="7">
        <f t="shared" si="2293"/>
        <v>2023</v>
      </c>
      <c r="AC1814" s="7">
        <f t="shared" si="2294"/>
        <v>2027</v>
      </c>
      <c r="AD1814" s="10" t="e">
        <f t="shared" ref="AD1814:AD1877" ca="1" si="2322">IF(#REF!="Non",(DAYS360(N1814,Q1814)/360),(DAYS360(N1814,TODAY())/360))</f>
        <v>#REF!</v>
      </c>
      <c r="AE1814" s="10" t="e">
        <f t="shared" ca="1" si="2296"/>
        <v>#REF!</v>
      </c>
      <c r="AF1814" s="8">
        <v>33025</v>
      </c>
      <c r="AG1814" s="11">
        <f t="shared" ca="1" si="2297"/>
        <v>34.786301369863011</v>
      </c>
      <c r="AH1814" s="10" t="str">
        <f t="shared" ca="1" si="2298"/>
        <v>&gt;25&lt; 35</v>
      </c>
      <c r="AI1814" s="12">
        <v>17762061</v>
      </c>
      <c r="AJ1814" s="13" t="s">
        <v>192</v>
      </c>
      <c r="AK1814" s="12" t="s">
        <v>6997</v>
      </c>
      <c r="AL1814" s="8">
        <v>39561</v>
      </c>
      <c r="AM1814" s="7" t="s">
        <v>108</v>
      </c>
      <c r="AN1814" s="7" t="s">
        <v>76</v>
      </c>
      <c r="AO1814">
        <v>2</v>
      </c>
      <c r="AQ1814">
        <v>3</v>
      </c>
      <c r="AR1814" s="14">
        <v>2</v>
      </c>
      <c r="AS1814" s="15">
        <f t="shared" si="2299"/>
        <v>45987.5</v>
      </c>
      <c r="AT1814" s="14" t="s">
        <v>163</v>
      </c>
      <c r="AU1814" s="12">
        <v>3.5</v>
      </c>
      <c r="AV1814" s="17">
        <v>17</v>
      </c>
      <c r="AW1814" s="18">
        <v>53594</v>
      </c>
      <c r="AX1814" s="19" t="s">
        <v>6998</v>
      </c>
      <c r="AY1814" s="17">
        <v>48</v>
      </c>
      <c r="AZ1814" s="14" t="s">
        <v>203</v>
      </c>
      <c r="BA1814" s="20" t="str">
        <f t="shared" si="2300"/>
        <v>17535940172079012648</v>
      </c>
      <c r="BB1814" s="31">
        <f t="shared" si="2301"/>
        <v>20</v>
      </c>
      <c r="BC1814" s="22" t="s">
        <v>6999</v>
      </c>
      <c r="BD1814" s="23" t="s">
        <v>115</v>
      </c>
      <c r="BF1814" s="8"/>
      <c r="BG1814" s="32">
        <v>93440029</v>
      </c>
      <c r="BH1814" s="32"/>
      <c r="BI1814" s="32"/>
      <c r="BJ1814" t="s">
        <v>1286</v>
      </c>
      <c r="BK1814" s="14" t="s">
        <v>3979</v>
      </c>
      <c r="BL1814" s="14" t="s">
        <v>595</v>
      </c>
      <c r="BM1814" s="25"/>
      <c r="BN1814" s="26"/>
      <c r="BO1814" s="27"/>
      <c r="BP1814" s="26"/>
      <c r="BQ1814" s="28"/>
    </row>
    <row r="1815" spans="1:69" x14ac:dyDescent="0.25">
      <c r="A1815" t="str">
        <f>VLOOKUP(B1815,[2]RH!$B:$BV,72,0)</f>
        <v>si</v>
      </c>
      <c r="B1815" s="6">
        <v>1817</v>
      </c>
      <c r="C1815" s="7" t="s">
        <v>168</v>
      </c>
      <c r="D1815" s="7" t="s">
        <v>7000</v>
      </c>
      <c r="E1815" s="7" t="s">
        <v>67</v>
      </c>
      <c r="F1815" s="7" t="s">
        <v>118</v>
      </c>
      <c r="G1815" s="7" t="s">
        <v>220</v>
      </c>
      <c r="H1815" s="80" t="s">
        <v>225</v>
      </c>
      <c r="I1815" s="7" t="s">
        <v>589</v>
      </c>
      <c r="J1815" s="7" t="s">
        <v>190</v>
      </c>
      <c r="K1815" s="7" t="s">
        <v>146</v>
      </c>
      <c r="L1815" s="7" t="s">
        <v>90</v>
      </c>
      <c r="M1815" s="7" t="str">
        <f t="shared" si="2279"/>
        <v>Couturière</v>
      </c>
      <c r="N1815" s="8">
        <v>45257</v>
      </c>
      <c r="P1815" s="7">
        <f t="shared" ca="1" si="2285"/>
        <v>25</v>
      </c>
      <c r="Q1815" s="8"/>
      <c r="R1815" s="7"/>
      <c r="S1815" s="7"/>
      <c r="T1815" s="9" t="s">
        <v>156</v>
      </c>
      <c r="U1815" s="7" t="str">
        <f t="shared" si="2291"/>
        <v>Contractuel</v>
      </c>
      <c r="V1815" s="8">
        <v>45689</v>
      </c>
      <c r="W1815" s="8">
        <f>VLOOKUP(B1815,[1]BASE!$A:$Q,17,0)</f>
        <v>45747</v>
      </c>
      <c r="X1815" s="8"/>
      <c r="Y1815" s="8"/>
      <c r="Z1815" s="8">
        <v>45257</v>
      </c>
      <c r="AA1815" s="7">
        <f t="shared" si="2292"/>
        <v>11</v>
      </c>
      <c r="AB1815" s="7">
        <f t="shared" si="2293"/>
        <v>2023</v>
      </c>
      <c r="AC1815" s="7">
        <f t="shared" si="2294"/>
        <v>2027</v>
      </c>
      <c r="AD1815" s="10" t="e">
        <f t="shared" ref="AD1815:AD1878" ca="1" si="2323">IF(#REF!="Non",(DAYS360(N1815,Q1815)/360),(DAYS360(N1815,TODAY())/360))</f>
        <v>#REF!</v>
      </c>
      <c r="AE1815" s="10" t="e">
        <f t="shared" ca="1" si="2296"/>
        <v>#REF!</v>
      </c>
      <c r="AF1815" s="8">
        <v>31514</v>
      </c>
      <c r="AG1815" s="11">
        <f t="shared" ca="1" si="2297"/>
        <v>38.926027397260277</v>
      </c>
      <c r="AH1815" s="10" t="str">
        <f t="shared" ca="1" si="2298"/>
        <v>&gt;35&lt; 45</v>
      </c>
      <c r="AI1815" s="12">
        <v>16209169</v>
      </c>
      <c r="AJ1815" s="13" t="s">
        <v>120</v>
      </c>
      <c r="AK1815" s="12" t="s">
        <v>7001</v>
      </c>
      <c r="AL1815" s="8">
        <v>38906</v>
      </c>
      <c r="AM1815" s="7" t="s">
        <v>108</v>
      </c>
      <c r="AN1815" s="7" t="s">
        <v>76</v>
      </c>
      <c r="AO1815">
        <v>2</v>
      </c>
      <c r="AQ1815">
        <v>3</v>
      </c>
      <c r="AR1815" s="14">
        <v>2</v>
      </c>
      <c r="AS1815" s="15">
        <f t="shared" si="2299"/>
        <v>45987.5</v>
      </c>
      <c r="AT1815" s="14" t="s">
        <v>163</v>
      </c>
      <c r="AU1815" s="12">
        <v>3.5</v>
      </c>
      <c r="AV1815" s="17" t="s">
        <v>150</v>
      </c>
      <c r="AW1815" s="18" t="s">
        <v>247</v>
      </c>
      <c r="AX1815" s="19" t="s">
        <v>7002</v>
      </c>
      <c r="AY1815" s="17">
        <v>49</v>
      </c>
      <c r="AZ1815" s="14" t="s">
        <v>174</v>
      </c>
      <c r="BA1815" s="20" t="str">
        <f t="shared" si="2300"/>
        <v>07003000912167040549</v>
      </c>
      <c r="BB1815" s="31">
        <f t="shared" si="2301"/>
        <v>20</v>
      </c>
      <c r="BC1815" s="22" t="s">
        <v>6969</v>
      </c>
      <c r="BD1815" s="23" t="s">
        <v>115</v>
      </c>
      <c r="BF1815" s="8"/>
      <c r="BG1815" s="32">
        <v>50836697</v>
      </c>
      <c r="BH1815" s="32"/>
      <c r="BI1815" s="32"/>
      <c r="BJ1815" t="s">
        <v>600</v>
      </c>
      <c r="BK1815" s="14" t="str">
        <f t="shared" ref="BK1815:BK1833" si="2324">IF(K1815="CADRE","CADRE",CONCATENATE(J1815,"-",H1815))</f>
        <v>A-P6 AV</v>
      </c>
      <c r="BL1815" s="14" t="s">
        <v>595</v>
      </c>
      <c r="BM1815" s="25"/>
      <c r="BN1815" s="26"/>
      <c r="BO1815" s="27"/>
      <c r="BP1815" s="26"/>
      <c r="BQ1815" s="28"/>
    </row>
    <row r="1816" spans="1:69" x14ac:dyDescent="0.25">
      <c r="A1816" t="str">
        <f>VLOOKUP(B1816,[2]RH!$B:$BV,72,0)</f>
        <v>si</v>
      </c>
      <c r="B1816" s="6">
        <v>1818</v>
      </c>
      <c r="C1816" s="7" t="s">
        <v>100</v>
      </c>
      <c r="D1816" s="7" t="s">
        <v>7003</v>
      </c>
      <c r="E1816" s="7" t="s">
        <v>67</v>
      </c>
      <c r="F1816" s="7" t="s">
        <v>118</v>
      </c>
      <c r="G1816" s="7" t="s">
        <v>220</v>
      </c>
      <c r="H1816" s="7" t="s">
        <v>562</v>
      </c>
      <c r="I1816" s="7" t="s">
        <v>1477</v>
      </c>
      <c r="J1816" s="7" t="s">
        <v>190</v>
      </c>
      <c r="K1816" s="7" t="s">
        <v>146</v>
      </c>
      <c r="L1816" s="7" t="s">
        <v>90</v>
      </c>
      <c r="M1816" s="7" t="str">
        <f t="shared" si="2279"/>
        <v>Couturière</v>
      </c>
      <c r="N1816" s="8">
        <v>45257</v>
      </c>
      <c r="P1816" s="7">
        <f t="shared" ca="1" si="2285"/>
        <v>25</v>
      </c>
      <c r="Q1816" s="8"/>
      <c r="R1816" s="7"/>
      <c r="S1816" s="7"/>
      <c r="T1816" s="9" t="s">
        <v>156</v>
      </c>
      <c r="U1816" s="7" t="str">
        <f t="shared" si="2291"/>
        <v>Contractuel</v>
      </c>
      <c r="V1816" s="8">
        <v>45689</v>
      </c>
      <c r="W1816" s="8">
        <f>VLOOKUP(B1816,[1]BASE!$A:$Q,17,0)</f>
        <v>45747</v>
      </c>
      <c r="X1816" s="8"/>
      <c r="Y1816" s="8"/>
      <c r="Z1816" s="8">
        <v>45257</v>
      </c>
      <c r="AA1816" s="7">
        <f t="shared" si="2292"/>
        <v>11</v>
      </c>
      <c r="AB1816" s="7">
        <f t="shared" si="2293"/>
        <v>2023</v>
      </c>
      <c r="AC1816" s="7">
        <f t="shared" si="2294"/>
        <v>2027</v>
      </c>
      <c r="AD1816" s="10" t="e">
        <f t="shared" ref="AD1816:AD1879" ca="1" si="2325">IF(#REF!="Non",(DAYS360(N1816,Q1816)/360),(DAYS360(N1816,TODAY())/360))</f>
        <v>#REF!</v>
      </c>
      <c r="AE1816" s="10" t="e">
        <f t="shared" ca="1" si="2296"/>
        <v>#REF!</v>
      </c>
      <c r="AF1816" s="8">
        <v>34153</v>
      </c>
      <c r="AG1816" s="11">
        <f t="shared" ca="1" si="2297"/>
        <v>31.695890410958903</v>
      </c>
      <c r="AH1816" s="10" t="str">
        <f t="shared" ca="1" si="2298"/>
        <v>&gt;25&lt; 35</v>
      </c>
      <c r="AI1816" s="12">
        <v>17014624</v>
      </c>
      <c r="AJ1816" s="13" t="s">
        <v>79</v>
      </c>
      <c r="AK1816" s="12" t="s">
        <v>7004</v>
      </c>
      <c r="AL1816" s="8">
        <v>39975</v>
      </c>
      <c r="AM1816" s="7" t="s">
        <v>108</v>
      </c>
      <c r="AN1816" s="7" t="s">
        <v>109</v>
      </c>
      <c r="AQ1816">
        <v>3</v>
      </c>
      <c r="AR1816" s="14">
        <v>2</v>
      </c>
      <c r="AS1816" s="15">
        <f t="shared" si="2299"/>
        <v>45987.5</v>
      </c>
      <c r="AT1816" s="14" t="s">
        <v>163</v>
      </c>
      <c r="AU1816" s="12">
        <v>3.5</v>
      </c>
      <c r="AV1816" s="17" t="s">
        <v>150</v>
      </c>
      <c r="AW1816" s="18" t="s">
        <v>247</v>
      </c>
      <c r="AX1816" s="19" t="s">
        <v>7005</v>
      </c>
      <c r="AY1816" s="17">
        <v>13</v>
      </c>
      <c r="AZ1816" s="14" t="s">
        <v>174</v>
      </c>
      <c r="BA1816" s="20" t="str">
        <f t="shared" si="2300"/>
        <v>07003000910581314813</v>
      </c>
      <c r="BB1816" s="31">
        <f t="shared" si="2301"/>
        <v>20</v>
      </c>
      <c r="BC1816" s="22" t="s">
        <v>7006</v>
      </c>
      <c r="BD1816" s="23" t="s">
        <v>115</v>
      </c>
      <c r="BF1816" s="8"/>
      <c r="BG1816" s="32">
        <v>51183549</v>
      </c>
      <c r="BH1816" s="32"/>
      <c r="BI1816" s="32"/>
      <c r="BJ1816" t="s">
        <v>714</v>
      </c>
      <c r="BK1816" s="14" t="str">
        <f t="shared" si="2324"/>
        <v>A-P6 AR</v>
      </c>
      <c r="BL1816" s="14" t="s">
        <v>595</v>
      </c>
      <c r="BM1816" s="25"/>
      <c r="BN1816" s="26"/>
      <c r="BO1816" s="27"/>
      <c r="BP1816" s="26"/>
      <c r="BQ1816" s="28"/>
    </row>
    <row r="1817" spans="1:69" x14ac:dyDescent="0.25">
      <c r="A1817" t="str">
        <f>VLOOKUP(B1817,[2]RH!$B:$BV,72,0)</f>
        <v>si</v>
      </c>
      <c r="B1817" s="6">
        <v>1819</v>
      </c>
      <c r="C1817" s="7" t="s">
        <v>100</v>
      </c>
      <c r="D1817" s="7" t="s">
        <v>7007</v>
      </c>
      <c r="E1817" s="7" t="s">
        <v>67</v>
      </c>
      <c r="F1817" s="7" t="s">
        <v>118</v>
      </c>
      <c r="G1817" s="7" t="s">
        <v>220</v>
      </c>
      <c r="H1817" s="80" t="s">
        <v>225</v>
      </c>
      <c r="I1817" s="7" t="s">
        <v>614</v>
      </c>
      <c r="J1817" s="7" t="s">
        <v>281</v>
      </c>
      <c r="K1817" s="7" t="s">
        <v>146</v>
      </c>
      <c r="L1817" s="7" t="s">
        <v>90</v>
      </c>
      <c r="M1817" s="7" t="str">
        <f t="shared" si="2279"/>
        <v>Couturière</v>
      </c>
      <c r="N1817" s="8">
        <v>45257</v>
      </c>
      <c r="P1817" s="7">
        <f t="shared" ca="1" si="2285"/>
        <v>25</v>
      </c>
      <c r="Q1817" s="8"/>
      <c r="R1817" s="7"/>
      <c r="S1817" s="7"/>
      <c r="T1817" s="9" t="s">
        <v>156</v>
      </c>
      <c r="U1817" s="7" t="str">
        <f t="shared" si="2291"/>
        <v>Contractuel</v>
      </c>
      <c r="V1817" s="8">
        <v>45689</v>
      </c>
      <c r="W1817" s="8">
        <f>VLOOKUP(B1817,[1]BASE!$A:$Q,17,0)</f>
        <v>45747</v>
      </c>
      <c r="X1817" s="8"/>
      <c r="Y1817" s="8"/>
      <c r="Z1817" s="8">
        <v>45257</v>
      </c>
      <c r="AA1817" s="7">
        <f t="shared" si="2292"/>
        <v>11</v>
      </c>
      <c r="AB1817" s="7">
        <f t="shared" si="2293"/>
        <v>2023</v>
      </c>
      <c r="AC1817" s="7">
        <f t="shared" si="2294"/>
        <v>2027</v>
      </c>
      <c r="AD1817" s="10" t="e">
        <f t="shared" ref="AD1817:AD1880" ca="1" si="2326">IF(#REF!="Non",(DAYS360(N1817,Q1817)/360),(DAYS360(N1817,TODAY())/360))</f>
        <v>#REF!</v>
      </c>
      <c r="AE1817" s="10" t="e">
        <f t="shared" ca="1" si="2296"/>
        <v>#REF!</v>
      </c>
      <c r="AF1817" s="8">
        <v>35641</v>
      </c>
      <c r="AG1817" s="11">
        <f t="shared" ca="1" si="2297"/>
        <v>27.61917808219178</v>
      </c>
      <c r="AH1817" s="10" t="str">
        <f t="shared" ca="1" si="2298"/>
        <v>&gt;25&lt; 35</v>
      </c>
      <c r="AI1817" s="12">
        <v>17442925</v>
      </c>
      <c r="AJ1817" s="13" t="s">
        <v>150</v>
      </c>
      <c r="AK1817" s="12" t="s">
        <v>7008</v>
      </c>
      <c r="AL1817" s="8">
        <v>42581</v>
      </c>
      <c r="AM1817" s="7" t="s">
        <v>108</v>
      </c>
      <c r="AN1817" s="7" t="s">
        <v>109</v>
      </c>
      <c r="AQ1817">
        <v>3</v>
      </c>
      <c r="AR1817" s="14">
        <v>2</v>
      </c>
      <c r="AS1817" s="15">
        <f t="shared" si="2299"/>
        <v>45987.5</v>
      </c>
      <c r="AT1817" s="14" t="s">
        <v>163</v>
      </c>
      <c r="AU1817" s="12">
        <v>3.5</v>
      </c>
      <c r="AV1817" s="17">
        <v>17</v>
      </c>
      <c r="AW1817" s="18" t="s">
        <v>201</v>
      </c>
      <c r="AX1817" s="19" t="s">
        <v>7009</v>
      </c>
      <c r="AY1817" s="17">
        <v>88</v>
      </c>
      <c r="AZ1817" s="14" t="s">
        <v>203</v>
      </c>
      <c r="BA1817" s="20" t="str">
        <f t="shared" si="2300"/>
        <v>17001000000333854788</v>
      </c>
      <c r="BB1817" s="31">
        <f t="shared" si="2301"/>
        <v>20</v>
      </c>
      <c r="BC1817" s="22" t="s">
        <v>7006</v>
      </c>
      <c r="BD1817" s="23" t="s">
        <v>115</v>
      </c>
      <c r="BF1817" s="8"/>
      <c r="BG1817" s="32">
        <v>50513453</v>
      </c>
      <c r="BH1817" s="32"/>
      <c r="BI1817" s="32"/>
      <c r="BJ1817" t="s">
        <v>714</v>
      </c>
      <c r="BK1817" s="14" t="str">
        <f>IF(K1817="CADRE","CADRE",CONCATENATE(J1817,"-",H1817))</f>
        <v>B-P6 AV</v>
      </c>
      <c r="BL1817" s="14" t="s">
        <v>595</v>
      </c>
      <c r="BM1817" s="25"/>
      <c r="BN1817" s="26"/>
      <c r="BO1817" s="27"/>
      <c r="BP1817" s="26"/>
      <c r="BQ1817" s="28"/>
    </row>
    <row r="1818" spans="1:69" x14ac:dyDescent="0.25">
      <c r="A1818" t="str">
        <f>VLOOKUP(B1818,[2]RH!$B:$BV,72,0)</f>
        <v>Non-Actif</v>
      </c>
      <c r="B1818" s="6">
        <v>1820</v>
      </c>
      <c r="C1818" s="7" t="s">
        <v>168</v>
      </c>
      <c r="D1818" s="7" t="s">
        <v>7010</v>
      </c>
      <c r="E1818" s="7" t="s">
        <v>67</v>
      </c>
      <c r="F1818" s="7" t="s">
        <v>118</v>
      </c>
      <c r="G1818" s="7" t="s">
        <v>220</v>
      </c>
      <c r="H1818" s="80" t="s">
        <v>225</v>
      </c>
      <c r="I1818" s="7" t="s">
        <v>614</v>
      </c>
      <c r="J1818" s="7" t="s">
        <v>281</v>
      </c>
      <c r="K1818" s="7" t="s">
        <v>146</v>
      </c>
      <c r="L1818" s="7" t="s">
        <v>90</v>
      </c>
      <c r="M1818" s="7" t="str">
        <f t="shared" si="2279"/>
        <v>Couturière</v>
      </c>
      <c r="N1818" s="8">
        <v>45257</v>
      </c>
      <c r="P1818" s="7">
        <f t="shared" ca="1" si="2285"/>
        <v>-279</v>
      </c>
      <c r="Q1818" s="8">
        <v>45383</v>
      </c>
      <c r="R1818" s="7" t="s">
        <v>4476</v>
      </c>
      <c r="S1818" s="7"/>
      <c r="T1818" s="9" t="s">
        <v>156</v>
      </c>
      <c r="U1818" s="7" t="str">
        <f t="shared" si="2291"/>
        <v>Contractuel</v>
      </c>
      <c r="V1818" s="8">
        <v>45383</v>
      </c>
      <c r="W1818" s="8">
        <v>45443</v>
      </c>
      <c r="X1818" s="8"/>
      <c r="Y1818" s="8"/>
      <c r="Z1818" s="8">
        <v>45257</v>
      </c>
      <c r="AA1818" s="7">
        <f t="shared" si="2292"/>
        <v>11</v>
      </c>
      <c r="AB1818" s="7">
        <f t="shared" si="2293"/>
        <v>2023</v>
      </c>
      <c r="AC1818" s="7">
        <f t="shared" si="2294"/>
        <v>2027</v>
      </c>
      <c r="AD1818" s="10" t="e">
        <f t="shared" ref="AD1818:AD1881" ca="1" si="2327">IF(#REF!="Non",(DAYS360(N1818,Q1818)/360),(DAYS360(N1818,TODAY())/360))</f>
        <v>#REF!</v>
      </c>
      <c r="AE1818" s="10" t="e">
        <f t="shared" ca="1" si="2296"/>
        <v>#REF!</v>
      </c>
      <c r="AF1818" s="8">
        <v>33789</v>
      </c>
      <c r="AG1818" s="11">
        <f t="shared" ca="1" si="2297"/>
        <v>32.69315068493151</v>
      </c>
      <c r="AH1818" s="10" t="str">
        <f t="shared" ca="1" si="2298"/>
        <v>&gt;25&lt; 35</v>
      </c>
      <c r="AI1818" s="12">
        <v>16281976</v>
      </c>
      <c r="AJ1818" s="13" t="s">
        <v>79</v>
      </c>
      <c r="AK1818" s="12" t="s">
        <v>7011</v>
      </c>
      <c r="AL1818" s="8">
        <v>39648</v>
      </c>
      <c r="AM1818" s="7" t="s">
        <v>108</v>
      </c>
      <c r="AN1818" s="7" t="s">
        <v>76</v>
      </c>
      <c r="AO1818">
        <v>2</v>
      </c>
      <c r="AQ1818" s="14">
        <v>3</v>
      </c>
      <c r="AR1818" s="14">
        <v>1</v>
      </c>
      <c r="AS1818" s="15">
        <f t="shared" si="2299"/>
        <v>45622.25</v>
      </c>
      <c r="AT1818" s="14" t="s">
        <v>163</v>
      </c>
      <c r="AU1818" s="12">
        <v>3.5</v>
      </c>
      <c r="AV1818" s="17">
        <v>17</v>
      </c>
      <c r="AW1818" s="18">
        <v>53594</v>
      </c>
      <c r="AX1818" s="19" t="s">
        <v>7012</v>
      </c>
      <c r="AY1818" s="17">
        <v>31</v>
      </c>
      <c r="AZ1818" s="14" t="s">
        <v>203</v>
      </c>
      <c r="BA1818" s="20" t="str">
        <f t="shared" si="2300"/>
        <v>17535940172082207731</v>
      </c>
      <c r="BB1818" s="31">
        <f t="shared" si="2301"/>
        <v>20</v>
      </c>
      <c r="BC1818" s="22" t="s">
        <v>7006</v>
      </c>
      <c r="BD1818" s="23" t="s">
        <v>115</v>
      </c>
      <c r="BF1818" s="8"/>
      <c r="BG1818" s="32">
        <v>54131819</v>
      </c>
      <c r="BH1818" s="32"/>
      <c r="BI1818" s="32"/>
      <c r="BJ1818" t="s">
        <v>714</v>
      </c>
      <c r="BK1818" s="14" t="str">
        <f t="shared" si="2324"/>
        <v>B-P6 AV</v>
      </c>
      <c r="BL1818" s="14" t="s">
        <v>595</v>
      </c>
      <c r="BM1818" s="25"/>
      <c r="BN1818" s="26"/>
      <c r="BO1818" s="27"/>
      <c r="BP1818" s="26"/>
      <c r="BQ1818" s="28"/>
    </row>
    <row r="1819" spans="1:69" x14ac:dyDescent="0.25">
      <c r="A1819" t="str">
        <f>VLOOKUP(B1819,[2]RH!$B:$BV,72,0)</f>
        <v>si</v>
      </c>
      <c r="B1819" s="6">
        <v>1821</v>
      </c>
      <c r="C1819" s="7" t="s">
        <v>168</v>
      </c>
      <c r="D1819" s="7" t="s">
        <v>7013</v>
      </c>
      <c r="E1819" s="7" t="s">
        <v>67</v>
      </c>
      <c r="F1819" s="7" t="s">
        <v>118</v>
      </c>
      <c r="G1819" s="7" t="s">
        <v>220</v>
      </c>
      <c r="H1819" s="80" t="s">
        <v>225</v>
      </c>
      <c r="I1819" s="7" t="s">
        <v>614</v>
      </c>
      <c r="J1819" s="7" t="s">
        <v>281</v>
      </c>
      <c r="K1819" s="7" t="s">
        <v>146</v>
      </c>
      <c r="L1819" s="7" t="s">
        <v>90</v>
      </c>
      <c r="M1819" s="7" t="str">
        <f t="shared" si="2279"/>
        <v>Couturière</v>
      </c>
      <c r="N1819" s="8">
        <v>45257</v>
      </c>
      <c r="P1819" s="7">
        <f t="shared" ca="1" si="2285"/>
        <v>25</v>
      </c>
      <c r="Q1819" s="8"/>
      <c r="R1819" s="7"/>
      <c r="S1819" s="7"/>
      <c r="T1819" s="9" t="s">
        <v>156</v>
      </c>
      <c r="U1819" s="7" t="str">
        <f t="shared" si="2291"/>
        <v>Contractuel</v>
      </c>
      <c r="V1819" s="8">
        <v>45689</v>
      </c>
      <c r="W1819" s="8">
        <f>VLOOKUP(B1819,[1]BASE!$A:$Q,17,0)</f>
        <v>45747</v>
      </c>
      <c r="X1819" s="8"/>
      <c r="Y1819" s="8"/>
      <c r="Z1819" s="8">
        <v>45257</v>
      </c>
      <c r="AA1819" s="7">
        <f t="shared" si="2292"/>
        <v>11</v>
      </c>
      <c r="AB1819" s="7">
        <f t="shared" si="2293"/>
        <v>2023</v>
      </c>
      <c r="AC1819" s="7">
        <f t="shared" si="2294"/>
        <v>2027</v>
      </c>
      <c r="AD1819" s="10" t="e">
        <f t="shared" ref="AD1819:AD1882" ca="1" si="2328">IF(#REF!="Non",(DAYS360(N1819,Q1819)/360),(DAYS360(N1819,TODAY())/360))</f>
        <v>#REF!</v>
      </c>
      <c r="AE1819" s="10" t="e">
        <f t="shared" ca="1" si="2296"/>
        <v>#REF!</v>
      </c>
      <c r="AF1819" s="8">
        <v>34513</v>
      </c>
      <c r="AG1819" s="11">
        <f t="shared" ca="1" si="2297"/>
        <v>30.709589041095889</v>
      </c>
      <c r="AH1819" s="10" t="str">
        <f t="shared" ca="1" si="2298"/>
        <v>&gt;25&lt; 35</v>
      </c>
      <c r="AI1819" s="12">
        <v>16926006</v>
      </c>
      <c r="AJ1819" s="13" t="s">
        <v>192</v>
      </c>
      <c r="AK1819" s="12" t="s">
        <v>7014</v>
      </c>
      <c r="AL1819" s="8">
        <v>44053</v>
      </c>
      <c r="AM1819" s="7" t="s">
        <v>108</v>
      </c>
      <c r="AN1819" s="7" t="s">
        <v>76</v>
      </c>
      <c r="AO1819">
        <v>2</v>
      </c>
      <c r="AQ1819">
        <v>3</v>
      </c>
      <c r="AR1819" s="14">
        <v>2</v>
      </c>
      <c r="AS1819" s="15">
        <f t="shared" si="2299"/>
        <v>45987.5</v>
      </c>
      <c r="AT1819" s="14" t="s">
        <v>163</v>
      </c>
      <c r="AU1819" s="12">
        <v>3.5</v>
      </c>
      <c r="AV1819" s="17">
        <v>25</v>
      </c>
      <c r="AW1819" s="18" t="s">
        <v>1349</v>
      </c>
      <c r="AX1819" s="19" t="s">
        <v>7015</v>
      </c>
      <c r="AY1819" s="17" t="s">
        <v>150</v>
      </c>
      <c r="AZ1819" s="14" t="s">
        <v>276</v>
      </c>
      <c r="BA1819" s="20" t="str">
        <f t="shared" si="2300"/>
        <v>25033000000119903907</v>
      </c>
      <c r="BB1819" s="31">
        <f t="shared" si="2301"/>
        <v>20</v>
      </c>
      <c r="BC1819" s="22" t="s">
        <v>7016</v>
      </c>
      <c r="BD1819" s="23" t="s">
        <v>115</v>
      </c>
      <c r="BF1819" s="8"/>
      <c r="BG1819" s="32">
        <v>26677942</v>
      </c>
      <c r="BH1819" s="32">
        <v>21935400</v>
      </c>
      <c r="BI1819" s="32"/>
      <c r="BJ1819" t="s">
        <v>714</v>
      </c>
      <c r="BK1819" s="14" t="str">
        <f>IF(K1819="CADRE","CADRE",CONCATENATE(J1819,"-",H1819))</f>
        <v>B-P6 AV</v>
      </c>
      <c r="BL1819" s="14" t="s">
        <v>595</v>
      </c>
      <c r="BM1819" s="25"/>
      <c r="BN1819" s="26"/>
      <c r="BO1819" s="27"/>
      <c r="BP1819" s="26"/>
      <c r="BQ1819" s="28"/>
    </row>
    <row r="1820" spans="1:69" x14ac:dyDescent="0.25">
      <c r="A1820" t="str">
        <f>VLOOKUP(B1820,[2]RH!$B:$BV,72,0)</f>
        <v>si</v>
      </c>
      <c r="B1820" s="6">
        <v>1822</v>
      </c>
      <c r="C1820" s="7" t="s">
        <v>168</v>
      </c>
      <c r="D1820" s="7" t="s">
        <v>7017</v>
      </c>
      <c r="E1820" s="7" t="s">
        <v>67</v>
      </c>
      <c r="F1820" s="7" t="s">
        <v>118</v>
      </c>
      <c r="G1820" s="7" t="s">
        <v>220</v>
      </c>
      <c r="H1820" s="80" t="s">
        <v>225</v>
      </c>
      <c r="I1820" s="7" t="s">
        <v>589</v>
      </c>
      <c r="J1820" s="7" t="s">
        <v>190</v>
      </c>
      <c r="K1820" s="7" t="s">
        <v>146</v>
      </c>
      <c r="L1820" s="7" t="s">
        <v>90</v>
      </c>
      <c r="M1820" s="7" t="str">
        <f t="shared" si="2279"/>
        <v>Couturière</v>
      </c>
      <c r="N1820" s="8">
        <v>45257</v>
      </c>
      <c r="P1820" s="7">
        <f t="shared" ca="1" si="2285"/>
        <v>25</v>
      </c>
      <c r="Q1820" s="8"/>
      <c r="R1820" s="7"/>
      <c r="S1820" s="7"/>
      <c r="T1820" s="9" t="s">
        <v>156</v>
      </c>
      <c r="U1820" s="7" t="str">
        <f t="shared" si="2291"/>
        <v>Contractuel</v>
      </c>
      <c r="V1820" s="8">
        <v>45689</v>
      </c>
      <c r="W1820" s="8">
        <f>VLOOKUP(B1820,[1]BASE!$A:$Q,17,0)</f>
        <v>45747</v>
      </c>
      <c r="X1820" s="8"/>
      <c r="Y1820" s="8"/>
      <c r="Z1820" s="8">
        <v>45257</v>
      </c>
      <c r="AA1820" s="7">
        <f t="shared" si="2292"/>
        <v>11</v>
      </c>
      <c r="AB1820" s="7">
        <f t="shared" si="2293"/>
        <v>2023</v>
      </c>
      <c r="AC1820" s="7">
        <f t="shared" si="2294"/>
        <v>2027</v>
      </c>
      <c r="AD1820" s="10" t="e">
        <f t="shared" ref="AD1820:AD1883" ca="1" si="2329">IF(#REF!="Non",(DAYS360(N1820,Q1820)/360),(DAYS360(N1820,TODAY())/360))</f>
        <v>#REF!</v>
      </c>
      <c r="AE1820" s="10" t="e">
        <f t="shared" ca="1" si="2296"/>
        <v>#REF!</v>
      </c>
      <c r="AF1820" s="8">
        <v>29361</v>
      </c>
      <c r="AG1820" s="11">
        <f t="shared" ca="1" si="2297"/>
        <v>44.824657534246576</v>
      </c>
      <c r="AH1820" s="10" t="str">
        <f t="shared" ca="1" si="2298"/>
        <v>&gt;35&lt; 45</v>
      </c>
      <c r="AI1820" s="12">
        <v>17769880</v>
      </c>
      <c r="AJ1820" s="13" t="s">
        <v>120</v>
      </c>
      <c r="AK1820" s="12" t="s">
        <v>7018</v>
      </c>
      <c r="AL1820" s="8">
        <v>45214</v>
      </c>
      <c r="AM1820" s="7" t="s">
        <v>108</v>
      </c>
      <c r="AN1820" s="7" t="s">
        <v>76</v>
      </c>
      <c r="AO1820">
        <v>3</v>
      </c>
      <c r="AQ1820">
        <v>3</v>
      </c>
      <c r="AR1820" s="14">
        <v>2</v>
      </c>
      <c r="AS1820" s="15">
        <f t="shared" si="2299"/>
        <v>45987.5</v>
      </c>
      <c r="AT1820" s="14" t="s">
        <v>163</v>
      </c>
      <c r="AU1820" s="12">
        <v>3.5</v>
      </c>
      <c r="AV1820" s="17" t="s">
        <v>82</v>
      </c>
      <c r="AW1820" s="18">
        <v>102062</v>
      </c>
      <c r="AX1820" s="19" t="s">
        <v>7019</v>
      </c>
      <c r="AY1820" s="17">
        <v>53</v>
      </c>
      <c r="AZ1820" s="14" t="s">
        <v>2953</v>
      </c>
      <c r="BA1820" s="20" t="str">
        <f t="shared" si="2300"/>
        <v>03102062010110508653</v>
      </c>
      <c r="BB1820" s="31">
        <f t="shared" si="2301"/>
        <v>20</v>
      </c>
      <c r="BC1820" s="22" t="s">
        <v>6322</v>
      </c>
      <c r="BD1820" s="23" t="s">
        <v>341</v>
      </c>
      <c r="BF1820" s="8">
        <v>45272</v>
      </c>
      <c r="BG1820" s="32">
        <v>50420777</v>
      </c>
      <c r="BH1820" s="32"/>
      <c r="BI1820" s="32"/>
      <c r="BJ1820" t="s">
        <v>6322</v>
      </c>
      <c r="BK1820" s="14" t="str">
        <f t="shared" si="2324"/>
        <v>A-P6 AV</v>
      </c>
      <c r="BL1820" s="14" t="s">
        <v>595</v>
      </c>
      <c r="BM1820" s="25"/>
      <c r="BN1820" s="26"/>
      <c r="BO1820" s="27"/>
      <c r="BP1820" s="26"/>
      <c r="BQ1820" s="28"/>
    </row>
    <row r="1821" spans="1:69" x14ac:dyDescent="0.25">
      <c r="A1821" t="str">
        <f>VLOOKUP(B1821,[2]RH!$B:$BV,72,0)</f>
        <v>si</v>
      </c>
      <c r="B1821" s="6">
        <v>1823</v>
      </c>
      <c r="C1821" s="7" t="s">
        <v>168</v>
      </c>
      <c r="D1821" s="7" t="s">
        <v>7020</v>
      </c>
      <c r="E1821" s="7" t="s">
        <v>67</v>
      </c>
      <c r="F1821" s="7" t="s">
        <v>118</v>
      </c>
      <c r="G1821" s="7" t="s">
        <v>220</v>
      </c>
      <c r="H1821" s="80" t="s">
        <v>225</v>
      </c>
      <c r="I1821" s="7" t="s">
        <v>589</v>
      </c>
      <c r="J1821" s="7" t="s">
        <v>190</v>
      </c>
      <c r="K1821" s="7" t="s">
        <v>146</v>
      </c>
      <c r="L1821" s="7" t="s">
        <v>90</v>
      </c>
      <c r="M1821" s="7" t="str">
        <f t="shared" si="2279"/>
        <v>Couturière</v>
      </c>
      <c r="N1821" s="8">
        <v>45257</v>
      </c>
      <c r="P1821" s="7">
        <f t="shared" ca="1" si="2285"/>
        <v>25</v>
      </c>
      <c r="Q1821" s="8"/>
      <c r="R1821" s="7"/>
      <c r="S1821" s="7"/>
      <c r="T1821" s="9" t="s">
        <v>156</v>
      </c>
      <c r="U1821" s="7" t="str">
        <f t="shared" si="2291"/>
        <v>Contractuel</v>
      </c>
      <c r="V1821" s="8">
        <v>45689</v>
      </c>
      <c r="W1821" s="8">
        <f>VLOOKUP(B1821,[1]BASE!$A:$Q,17,0)</f>
        <v>45747</v>
      </c>
      <c r="X1821" s="8"/>
      <c r="Y1821" s="8"/>
      <c r="Z1821" s="8">
        <v>45257</v>
      </c>
      <c r="AA1821" s="7">
        <f t="shared" si="2292"/>
        <v>11</v>
      </c>
      <c r="AB1821" s="7">
        <f t="shared" si="2293"/>
        <v>2023</v>
      </c>
      <c r="AC1821" s="7">
        <f t="shared" si="2294"/>
        <v>2027</v>
      </c>
      <c r="AD1821" s="10" t="e">
        <f t="shared" ref="AD1821:AD1884" ca="1" si="2330">IF(#REF!="Non",(DAYS360(N1821,Q1821)/360),(DAYS360(N1821,TODAY())/360))</f>
        <v>#REF!</v>
      </c>
      <c r="AE1821" s="10" t="e">
        <f t="shared" ca="1" si="2296"/>
        <v>#REF!</v>
      </c>
      <c r="AF1821" s="8">
        <v>28128</v>
      </c>
      <c r="AG1821" s="11">
        <f t="shared" ca="1" si="2297"/>
        <v>48.202739726027396</v>
      </c>
      <c r="AH1821" s="10" t="str">
        <f t="shared" ca="1" si="2298"/>
        <v>&gt;45&lt; 55</v>
      </c>
      <c r="AI1821" s="12">
        <v>11775748</v>
      </c>
      <c r="AJ1821" s="13" t="s">
        <v>73</v>
      </c>
      <c r="AK1821" s="12" t="s">
        <v>7021</v>
      </c>
      <c r="AL1821" s="8">
        <v>39230</v>
      </c>
      <c r="AM1821" s="7" t="s">
        <v>108</v>
      </c>
      <c r="AN1821" s="7" t="s">
        <v>76</v>
      </c>
      <c r="AO1821">
        <v>4</v>
      </c>
      <c r="AQ1821">
        <v>3</v>
      </c>
      <c r="AR1821" s="14">
        <v>2</v>
      </c>
      <c r="AS1821" s="15">
        <f t="shared" si="2299"/>
        <v>45987.5</v>
      </c>
      <c r="AT1821" s="14" t="s">
        <v>163</v>
      </c>
      <c r="AU1821" s="12">
        <v>3.5</v>
      </c>
      <c r="AV1821" s="17">
        <v>17</v>
      </c>
      <c r="AW1821" s="18" t="s">
        <v>201</v>
      </c>
      <c r="AX1821" s="19" t="s">
        <v>7022</v>
      </c>
      <c r="AY1821" s="17" t="s">
        <v>192</v>
      </c>
      <c r="AZ1821" s="14" t="s">
        <v>203</v>
      </c>
      <c r="BA1821" s="20" t="str">
        <f t="shared" si="2300"/>
        <v>17001000000333822002</v>
      </c>
      <c r="BB1821" s="31">
        <f t="shared" si="2301"/>
        <v>20</v>
      </c>
      <c r="BC1821" s="22" t="s">
        <v>7023</v>
      </c>
      <c r="BD1821" s="23" t="s">
        <v>341</v>
      </c>
      <c r="BF1821" s="8"/>
      <c r="BG1821" s="32">
        <v>93721882</v>
      </c>
      <c r="BH1821" s="32"/>
      <c r="BI1821" s="32"/>
      <c r="BJ1821" t="s">
        <v>3173</v>
      </c>
      <c r="BK1821" s="14" t="str">
        <f t="shared" si="2324"/>
        <v>A-P6 AV</v>
      </c>
      <c r="BL1821" s="14" t="s">
        <v>595</v>
      </c>
      <c r="BM1821" s="25"/>
      <c r="BN1821" s="26"/>
      <c r="BO1821" s="27"/>
      <c r="BP1821" s="26"/>
      <c r="BQ1821" s="28"/>
    </row>
    <row r="1822" spans="1:69" x14ac:dyDescent="0.25">
      <c r="A1822" t="str">
        <f>VLOOKUP(B1822,[2]RH!$B:$BV,72,0)</f>
        <v>Non-Actif</v>
      </c>
      <c r="B1822" s="6">
        <v>1824</v>
      </c>
      <c r="C1822" s="7" t="s">
        <v>168</v>
      </c>
      <c r="D1822" s="7" t="s">
        <v>7024</v>
      </c>
      <c r="E1822" s="7" t="s">
        <v>67</v>
      </c>
      <c r="F1822" s="7" t="s">
        <v>118</v>
      </c>
      <c r="G1822" s="7" t="s">
        <v>220</v>
      </c>
      <c r="H1822" s="80" t="s">
        <v>225</v>
      </c>
      <c r="I1822" s="7" t="s">
        <v>534</v>
      </c>
      <c r="J1822" s="7" t="s">
        <v>190</v>
      </c>
      <c r="K1822" s="7" t="s">
        <v>146</v>
      </c>
      <c r="L1822" s="7" t="s">
        <v>90</v>
      </c>
      <c r="M1822" s="7" t="str">
        <f t="shared" si="2279"/>
        <v>Couturière</v>
      </c>
      <c r="N1822" s="8">
        <v>45257</v>
      </c>
      <c r="P1822" s="7">
        <f t="shared" ca="1" si="2285"/>
        <v>-157</v>
      </c>
      <c r="Q1822" s="8">
        <v>45567</v>
      </c>
      <c r="R1822" s="7" t="s">
        <v>1909</v>
      </c>
      <c r="S1822" s="7" t="s">
        <v>7025</v>
      </c>
      <c r="T1822" s="9" t="s">
        <v>156</v>
      </c>
      <c r="U1822" s="7" t="str">
        <f t="shared" si="2291"/>
        <v>Contractuel</v>
      </c>
      <c r="V1822" s="8">
        <v>45536</v>
      </c>
      <c r="W1822" s="8">
        <v>45565</v>
      </c>
      <c r="X1822" s="8"/>
      <c r="Y1822" s="8"/>
      <c r="Z1822" s="8">
        <v>45257</v>
      </c>
      <c r="AA1822" s="7">
        <f t="shared" si="2292"/>
        <v>11</v>
      </c>
      <c r="AB1822" s="7">
        <f t="shared" si="2293"/>
        <v>2023</v>
      </c>
      <c r="AC1822" s="7">
        <f t="shared" si="2294"/>
        <v>2027</v>
      </c>
      <c r="AD1822" s="10" t="e">
        <f t="shared" ref="AD1822:AD1885" ca="1" si="2331">IF(#REF!="Non",(DAYS360(N1822,Q1822)/360),(DAYS360(N1822,TODAY())/360))</f>
        <v>#REF!</v>
      </c>
      <c r="AE1822" s="10" t="e">
        <f t="shared" ca="1" si="2296"/>
        <v>#REF!</v>
      </c>
      <c r="AF1822" s="8">
        <v>30391</v>
      </c>
      <c r="AG1822" s="11">
        <f t="shared" ca="1" si="2297"/>
        <v>42.0027397260274</v>
      </c>
      <c r="AH1822" s="10" t="str">
        <f t="shared" ca="1" si="2298"/>
        <v>&gt;35&lt; 45</v>
      </c>
      <c r="AI1822" s="12">
        <v>16028188</v>
      </c>
      <c r="AJ1822" s="13" t="s">
        <v>150</v>
      </c>
      <c r="AK1822" s="12" t="s">
        <v>7026</v>
      </c>
      <c r="AL1822" s="8">
        <v>39696</v>
      </c>
      <c r="AM1822" s="7" t="s">
        <v>108</v>
      </c>
      <c r="AN1822" s="7" t="s">
        <v>76</v>
      </c>
      <c r="AO1822">
        <v>2</v>
      </c>
      <c r="AQ1822">
        <v>3</v>
      </c>
      <c r="AR1822" s="14">
        <v>1</v>
      </c>
      <c r="AS1822" s="15">
        <f t="shared" si="2299"/>
        <v>45622.25</v>
      </c>
      <c r="AT1822" s="14" t="s">
        <v>163</v>
      </c>
      <c r="AU1822" s="12">
        <v>3.5</v>
      </c>
      <c r="AV1822" s="17">
        <v>17</v>
      </c>
      <c r="AW1822" s="18" t="s">
        <v>201</v>
      </c>
      <c r="AX1822" s="19" t="s">
        <v>7027</v>
      </c>
      <c r="AY1822" s="17">
        <v>54</v>
      </c>
      <c r="AZ1822" s="14" t="s">
        <v>203</v>
      </c>
      <c r="BA1822" s="20" t="str">
        <f t="shared" si="2300"/>
        <v>17001000000209566554</v>
      </c>
      <c r="BB1822" s="31">
        <f t="shared" si="2301"/>
        <v>20</v>
      </c>
      <c r="BC1822" s="22" t="s">
        <v>7028</v>
      </c>
      <c r="BD1822" s="23" t="s">
        <v>115</v>
      </c>
      <c r="BF1822" s="8">
        <v>45272</v>
      </c>
      <c r="BG1822" s="32">
        <v>22488120</v>
      </c>
      <c r="BH1822" s="32">
        <v>20412123</v>
      </c>
      <c r="BI1822" s="32"/>
      <c r="BJ1822" t="s">
        <v>5663</v>
      </c>
      <c r="BK1822" s="14" t="str">
        <f t="shared" si="2324"/>
        <v>A-P6 AV</v>
      </c>
      <c r="BL1822" s="14" t="s">
        <v>595</v>
      </c>
      <c r="BM1822" s="25"/>
      <c r="BN1822" s="26"/>
      <c r="BO1822" s="27"/>
      <c r="BP1822" s="26"/>
      <c r="BQ1822" s="28"/>
    </row>
    <row r="1823" spans="1:69" x14ac:dyDescent="0.25">
      <c r="A1823" t="str">
        <f>VLOOKUP(B1823,[2]RH!$B:$BV,72,0)</f>
        <v>Non-Actif</v>
      </c>
      <c r="B1823" s="6">
        <v>1825</v>
      </c>
      <c r="C1823" s="7" t="s">
        <v>100</v>
      </c>
      <c r="D1823" s="7" t="s">
        <v>7029</v>
      </c>
      <c r="E1823" s="7" t="s">
        <v>67</v>
      </c>
      <c r="F1823" s="7" t="s">
        <v>118</v>
      </c>
      <c r="G1823" s="7" t="s">
        <v>220</v>
      </c>
      <c r="H1823" s="80" t="s">
        <v>5448</v>
      </c>
      <c r="I1823" s="7" t="s">
        <v>2487</v>
      </c>
      <c r="J1823" s="7" t="s">
        <v>190</v>
      </c>
      <c r="K1823" s="7" t="s">
        <v>146</v>
      </c>
      <c r="L1823" s="7" t="s">
        <v>90</v>
      </c>
      <c r="M1823" s="7" t="str">
        <f t="shared" si="2279"/>
        <v>Couturière</v>
      </c>
      <c r="N1823" s="8">
        <v>45257</v>
      </c>
      <c r="P1823" s="7">
        <f t="shared" ca="1" si="2285"/>
        <v>-400</v>
      </c>
      <c r="Q1823" s="8">
        <v>45300</v>
      </c>
      <c r="R1823" s="7" t="s">
        <v>147</v>
      </c>
      <c r="S1823" s="7"/>
      <c r="T1823" s="9" t="s">
        <v>156</v>
      </c>
      <c r="U1823" s="7" t="str">
        <f t="shared" si="2291"/>
        <v>Contractuel</v>
      </c>
      <c r="V1823" s="8">
        <v>45292</v>
      </c>
      <c r="W1823" s="8">
        <v>45322</v>
      </c>
      <c r="X1823" s="8"/>
      <c r="Y1823" s="8"/>
      <c r="Z1823" s="8">
        <v>45257</v>
      </c>
      <c r="AA1823" s="7">
        <f t="shared" si="2292"/>
        <v>11</v>
      </c>
      <c r="AB1823" s="7">
        <f t="shared" si="2293"/>
        <v>2023</v>
      </c>
      <c r="AC1823" s="7">
        <f t="shared" si="2294"/>
        <v>2027</v>
      </c>
      <c r="AD1823" s="10" t="e">
        <f t="shared" ref="AD1823:AD1886" ca="1" si="2332">IF(#REF!="Non",(DAYS360(N1823,Q1823)/360),(DAYS360(N1823,TODAY())/360))</f>
        <v>#REF!</v>
      </c>
      <c r="AE1823" s="10" t="e">
        <f t="shared" ca="1" si="2296"/>
        <v>#REF!</v>
      </c>
      <c r="AF1823" s="8">
        <v>30633</v>
      </c>
      <c r="AG1823" s="11">
        <f t="shared" ca="1" si="2297"/>
        <v>41.339726027397262</v>
      </c>
      <c r="AH1823" s="10" t="str">
        <f t="shared" ca="1" si="2298"/>
        <v>&gt;35&lt; 45</v>
      </c>
      <c r="AI1823" s="12"/>
      <c r="AJ1823" s="13"/>
      <c r="AK1823" s="12" t="s">
        <v>7030</v>
      </c>
      <c r="AL1823" s="8">
        <v>40799</v>
      </c>
      <c r="AM1823" s="7" t="s">
        <v>108</v>
      </c>
      <c r="AN1823" s="7" t="s">
        <v>109</v>
      </c>
      <c r="AQ1823" s="14">
        <v>3</v>
      </c>
      <c r="AR1823" s="14">
        <v>1</v>
      </c>
      <c r="AS1823" s="15">
        <f t="shared" si="2299"/>
        <v>45622.25</v>
      </c>
      <c r="AT1823" s="14" t="s">
        <v>163</v>
      </c>
      <c r="AU1823" s="12">
        <v>3.5</v>
      </c>
      <c r="AV1823" s="17">
        <v>17</v>
      </c>
      <c r="AW1823" s="18" t="s">
        <v>201</v>
      </c>
      <c r="AX1823" s="19" t="s">
        <v>7031</v>
      </c>
      <c r="AY1823" s="17">
        <v>51</v>
      </c>
      <c r="AZ1823" s="14" t="s">
        <v>203</v>
      </c>
      <c r="BA1823" s="20" t="str">
        <f t="shared" si="2300"/>
        <v>17001000000267902451</v>
      </c>
      <c r="BB1823" s="31">
        <f t="shared" si="2301"/>
        <v>20</v>
      </c>
      <c r="BC1823" s="22" t="s">
        <v>7032</v>
      </c>
      <c r="BD1823" s="23" t="s">
        <v>85</v>
      </c>
      <c r="BF1823" s="8"/>
      <c r="BG1823" s="32">
        <v>21586049</v>
      </c>
      <c r="BH1823" s="32"/>
      <c r="BI1823" s="32"/>
      <c r="BK1823" s="14" t="str">
        <f t="shared" si="2324"/>
        <v>A-P7</v>
      </c>
      <c r="BL1823" s="14" t="s">
        <v>595</v>
      </c>
      <c r="BM1823" s="25"/>
      <c r="BN1823" s="26"/>
      <c r="BO1823" s="27"/>
      <c r="BP1823" s="26"/>
      <c r="BQ1823" s="28"/>
    </row>
    <row r="1824" spans="1:69" x14ac:dyDescent="0.25">
      <c r="A1824" t="str">
        <f>VLOOKUP(B1824,[2]RH!$B:$BV,72,0)</f>
        <v>Non-Actif</v>
      </c>
      <c r="B1824" s="6">
        <v>1826</v>
      </c>
      <c r="C1824" s="7" t="s">
        <v>168</v>
      </c>
      <c r="D1824" s="7" t="s">
        <v>7033</v>
      </c>
      <c r="E1824" s="7" t="s">
        <v>67</v>
      </c>
      <c r="F1824" s="7" t="s">
        <v>118</v>
      </c>
      <c r="G1824" s="7" t="s">
        <v>220</v>
      </c>
      <c r="H1824" s="80" t="s">
        <v>225</v>
      </c>
      <c r="I1824" s="7" t="s">
        <v>614</v>
      </c>
      <c r="J1824" s="7" t="s">
        <v>281</v>
      </c>
      <c r="K1824" s="7" t="s">
        <v>146</v>
      </c>
      <c r="L1824" s="7" t="s">
        <v>90</v>
      </c>
      <c r="M1824" s="7" t="str">
        <f t="shared" si="2279"/>
        <v>Couturière</v>
      </c>
      <c r="N1824" s="8">
        <v>45257</v>
      </c>
      <c r="P1824" s="7">
        <f t="shared" ca="1" si="2285"/>
        <v>-371</v>
      </c>
      <c r="Q1824" s="8">
        <v>45353</v>
      </c>
      <c r="R1824" s="7" t="s">
        <v>147</v>
      </c>
      <c r="S1824" s="7"/>
      <c r="T1824" s="9" t="s">
        <v>156</v>
      </c>
      <c r="U1824" s="7" t="str">
        <f t="shared" si="2291"/>
        <v>Contractuel</v>
      </c>
      <c r="V1824" s="8">
        <v>45323</v>
      </c>
      <c r="W1824" s="8">
        <v>45351</v>
      </c>
      <c r="X1824" s="8"/>
      <c r="Y1824" s="8"/>
      <c r="Z1824" s="8">
        <v>45257</v>
      </c>
      <c r="AA1824" s="7">
        <f t="shared" si="2292"/>
        <v>11</v>
      </c>
      <c r="AB1824" s="7">
        <f t="shared" si="2293"/>
        <v>2023</v>
      </c>
      <c r="AC1824" s="7">
        <f t="shared" si="2294"/>
        <v>2027</v>
      </c>
      <c r="AD1824" s="10" t="e">
        <f t="shared" ref="AD1824:AD1887" ca="1" si="2333">IF(#REF!="Non",(DAYS360(N1824,Q1824)/360),(DAYS360(N1824,TODAY())/360))</f>
        <v>#REF!</v>
      </c>
      <c r="AE1824" s="10" t="e">
        <f t="shared" ca="1" si="2296"/>
        <v>#REF!</v>
      </c>
      <c r="AF1824" s="8">
        <v>28359</v>
      </c>
      <c r="AG1824" s="11">
        <f t="shared" ca="1" si="2297"/>
        <v>47.56986301369863</v>
      </c>
      <c r="AH1824" s="10" t="str">
        <f t="shared" ca="1" si="2298"/>
        <v>&gt;45&lt; 55</v>
      </c>
      <c r="AI1824" s="12">
        <v>11821119</v>
      </c>
      <c r="AJ1824" s="13" t="s">
        <v>92</v>
      </c>
      <c r="AK1824" s="12" t="s">
        <v>7034</v>
      </c>
      <c r="AL1824" s="8">
        <v>42453</v>
      </c>
      <c r="AM1824" s="7" t="s">
        <v>108</v>
      </c>
      <c r="AN1824" s="7" t="s">
        <v>76</v>
      </c>
      <c r="AO1824">
        <v>2</v>
      </c>
      <c r="AQ1824" s="14">
        <v>3</v>
      </c>
      <c r="AR1824" s="14">
        <v>1</v>
      </c>
      <c r="AS1824" s="15">
        <f t="shared" si="2299"/>
        <v>45622.25</v>
      </c>
      <c r="AT1824" s="14" t="s">
        <v>163</v>
      </c>
      <c r="AU1824" s="12">
        <v>3.5</v>
      </c>
      <c r="AV1824" s="17">
        <v>17</v>
      </c>
      <c r="AW1824" s="18" t="s">
        <v>201</v>
      </c>
      <c r="AX1824" s="19" t="s">
        <v>7035</v>
      </c>
      <c r="AY1824" s="17">
        <v>26</v>
      </c>
      <c r="AZ1824" s="14" t="s">
        <v>203</v>
      </c>
      <c r="BA1824" s="20" t="str">
        <f t="shared" si="2300"/>
        <v>17001000000333830926</v>
      </c>
      <c r="BB1824" s="31">
        <f t="shared" si="2301"/>
        <v>20</v>
      </c>
      <c r="BC1824" s="22" t="s">
        <v>7036</v>
      </c>
      <c r="BD1824" s="23" t="s">
        <v>341</v>
      </c>
      <c r="BF1824" s="8"/>
      <c r="BG1824" s="32">
        <v>22202592</v>
      </c>
      <c r="BH1824" s="32"/>
      <c r="BI1824" s="32"/>
      <c r="BJ1824" t="s">
        <v>6073</v>
      </c>
      <c r="BK1824" s="14" t="str">
        <f t="shared" si="2324"/>
        <v>B-P6 AV</v>
      </c>
      <c r="BL1824" s="14" t="s">
        <v>595</v>
      </c>
      <c r="BM1824" s="25"/>
      <c r="BN1824" s="26"/>
      <c r="BO1824" s="27"/>
      <c r="BP1824" s="26"/>
      <c r="BQ1824" s="28"/>
    </row>
    <row r="1825" spans="1:69" x14ac:dyDescent="0.25">
      <c r="A1825" t="str">
        <f>VLOOKUP(B1825,[2]RH!$B:$BV,72,0)</f>
        <v>si</v>
      </c>
      <c r="B1825" s="6">
        <v>1827</v>
      </c>
      <c r="C1825" s="7" t="s">
        <v>168</v>
      </c>
      <c r="D1825" s="7" t="s">
        <v>7037</v>
      </c>
      <c r="E1825" s="7" t="s">
        <v>67</v>
      </c>
      <c r="F1825" s="7" t="s">
        <v>118</v>
      </c>
      <c r="G1825" s="7" t="s">
        <v>220</v>
      </c>
      <c r="H1825" s="80" t="s">
        <v>225</v>
      </c>
      <c r="I1825" s="7" t="s">
        <v>614</v>
      </c>
      <c r="J1825" s="7" t="s">
        <v>281</v>
      </c>
      <c r="K1825" s="7" t="s">
        <v>146</v>
      </c>
      <c r="L1825" s="7" t="s">
        <v>90</v>
      </c>
      <c r="M1825" s="7" t="str">
        <f t="shared" si="2279"/>
        <v>Couturière</v>
      </c>
      <c r="N1825" s="8">
        <v>45257</v>
      </c>
      <c r="P1825" s="7">
        <f t="shared" ca="1" si="2285"/>
        <v>25</v>
      </c>
      <c r="Q1825" s="8"/>
      <c r="R1825" s="7"/>
      <c r="S1825" s="7"/>
      <c r="T1825" s="9" t="s">
        <v>156</v>
      </c>
      <c r="U1825" s="7" t="str">
        <f t="shared" si="2291"/>
        <v>Contractuel</v>
      </c>
      <c r="V1825" s="8">
        <v>45689</v>
      </c>
      <c r="W1825" s="8">
        <f>VLOOKUP(B1825,[1]BASE!$A:$Q,17,0)</f>
        <v>45747</v>
      </c>
      <c r="X1825" s="8"/>
      <c r="Y1825" s="8"/>
      <c r="Z1825" s="8">
        <v>45257</v>
      </c>
      <c r="AA1825" s="7">
        <f t="shared" si="2292"/>
        <v>11</v>
      </c>
      <c r="AB1825" s="7">
        <f t="shared" si="2293"/>
        <v>2023</v>
      </c>
      <c r="AC1825" s="7">
        <f t="shared" si="2294"/>
        <v>2027</v>
      </c>
      <c r="AD1825" s="10" t="e">
        <f t="shared" ref="AD1825:AD1888" ca="1" si="2334">IF(#REF!="Non",(DAYS360(N1825,Q1825)/360),(DAYS360(N1825,TODAY())/360))</f>
        <v>#REF!</v>
      </c>
      <c r="AE1825" s="10" t="e">
        <f t="shared" ca="1" si="2296"/>
        <v>#REF!</v>
      </c>
      <c r="AF1825" s="8">
        <v>27255</v>
      </c>
      <c r="AG1825" s="11">
        <f t="shared" ca="1" si="2297"/>
        <v>50.594520547945208</v>
      </c>
      <c r="AH1825" s="10" t="str">
        <f t="shared" ca="1" si="2298"/>
        <v>&gt;45&lt; 55</v>
      </c>
      <c r="AI1825" s="12">
        <v>11548114</v>
      </c>
      <c r="AJ1825" s="13" t="s">
        <v>79</v>
      </c>
      <c r="AK1825" s="12" t="s">
        <v>7038</v>
      </c>
      <c r="AL1825" s="8">
        <v>43108</v>
      </c>
      <c r="AM1825" s="7" t="s">
        <v>108</v>
      </c>
      <c r="AN1825" s="7" t="s">
        <v>76</v>
      </c>
      <c r="AO1825">
        <v>2</v>
      </c>
      <c r="AQ1825">
        <v>3</v>
      </c>
      <c r="AR1825" s="14">
        <v>2</v>
      </c>
      <c r="AS1825" s="15">
        <f t="shared" si="2299"/>
        <v>45987.5</v>
      </c>
      <c r="AT1825" s="14" t="s">
        <v>163</v>
      </c>
      <c r="AU1825" s="12">
        <v>3.5</v>
      </c>
      <c r="AV1825" s="17">
        <v>17</v>
      </c>
      <c r="AW1825" s="18" t="s">
        <v>201</v>
      </c>
      <c r="AX1825" s="19" t="s">
        <v>7039</v>
      </c>
      <c r="AY1825" s="17">
        <v>69</v>
      </c>
      <c r="AZ1825" s="14" t="s">
        <v>203</v>
      </c>
      <c r="BA1825" s="20" t="str">
        <f t="shared" si="2300"/>
        <v>17001000000333832769</v>
      </c>
      <c r="BB1825" s="31">
        <f t="shared" si="2301"/>
        <v>20</v>
      </c>
      <c r="BC1825" s="22" t="s">
        <v>7040</v>
      </c>
      <c r="BD1825" s="23" t="s">
        <v>341</v>
      </c>
      <c r="BF1825" s="8"/>
      <c r="BG1825" s="32">
        <v>22202592</v>
      </c>
      <c r="BH1825" s="32">
        <v>55074228</v>
      </c>
      <c r="BI1825" s="32"/>
      <c r="BJ1825" t="s">
        <v>6073</v>
      </c>
      <c r="BK1825" s="14" t="str">
        <f>IF(K1825="CADRE","CADRE",CONCATENATE(J1825,"-",H1825))</f>
        <v>B-P6 AV</v>
      </c>
      <c r="BL1825" s="14" t="s">
        <v>595</v>
      </c>
      <c r="BM1825" s="25"/>
      <c r="BN1825" s="26"/>
      <c r="BO1825" s="27"/>
      <c r="BP1825" s="26"/>
      <c r="BQ1825" s="28"/>
    </row>
    <row r="1826" spans="1:69" x14ac:dyDescent="0.25">
      <c r="A1826" t="str">
        <f>VLOOKUP(B1826,[2]RH!$B:$BV,72,0)</f>
        <v>si</v>
      </c>
      <c r="B1826" s="6">
        <v>1828</v>
      </c>
      <c r="C1826" s="7" t="s">
        <v>168</v>
      </c>
      <c r="D1826" s="7" t="s">
        <v>7041</v>
      </c>
      <c r="E1826" s="7" t="s">
        <v>67</v>
      </c>
      <c r="F1826" s="7" t="s">
        <v>118</v>
      </c>
      <c r="G1826" s="7" t="s">
        <v>220</v>
      </c>
      <c r="H1826" s="80" t="s">
        <v>225</v>
      </c>
      <c r="I1826" s="7" t="s">
        <v>589</v>
      </c>
      <c r="J1826" s="7" t="s">
        <v>190</v>
      </c>
      <c r="K1826" s="7" t="s">
        <v>146</v>
      </c>
      <c r="L1826" s="7" t="s">
        <v>90</v>
      </c>
      <c r="M1826" s="7" t="str">
        <f t="shared" si="2279"/>
        <v>Couturière</v>
      </c>
      <c r="N1826" s="8">
        <v>45257</v>
      </c>
      <c r="P1826" s="7">
        <f t="shared" ca="1" si="2285"/>
        <v>25</v>
      </c>
      <c r="Q1826" s="8"/>
      <c r="R1826" s="7"/>
      <c r="S1826" s="7"/>
      <c r="T1826" s="9" t="s">
        <v>156</v>
      </c>
      <c r="U1826" s="7" t="str">
        <f t="shared" si="2291"/>
        <v>Contractuel</v>
      </c>
      <c r="V1826" s="8">
        <v>45689</v>
      </c>
      <c r="W1826" s="8">
        <f>VLOOKUP(B1826,[1]BASE!$A:$Q,17,0)</f>
        <v>45747</v>
      </c>
      <c r="X1826" s="8"/>
      <c r="Y1826" s="8"/>
      <c r="Z1826" s="8">
        <v>45257</v>
      </c>
      <c r="AA1826" s="7">
        <f t="shared" si="2292"/>
        <v>11</v>
      </c>
      <c r="AB1826" s="7">
        <f t="shared" si="2293"/>
        <v>2023</v>
      </c>
      <c r="AC1826" s="7">
        <f t="shared" si="2294"/>
        <v>2027</v>
      </c>
      <c r="AD1826" s="10" t="e">
        <f t="shared" ref="AD1826:AD1889" ca="1" si="2335">IF(#REF!="Non",(DAYS360(N1826,Q1826)/360),(DAYS360(N1826,TODAY())/360))</f>
        <v>#REF!</v>
      </c>
      <c r="AE1826" s="10" t="e">
        <f t="shared" ca="1" si="2296"/>
        <v>#REF!</v>
      </c>
      <c r="AF1826" s="8">
        <v>31764</v>
      </c>
      <c r="AG1826" s="11">
        <f t="shared" ca="1" si="2297"/>
        <v>38.241095890410961</v>
      </c>
      <c r="AH1826" s="10" t="str">
        <f t="shared" ca="1" si="2298"/>
        <v>&gt;35&lt; 45</v>
      </c>
      <c r="AI1826" s="12">
        <v>17781590</v>
      </c>
      <c r="AJ1826" s="13" t="s">
        <v>192</v>
      </c>
      <c r="AK1826" s="12" t="s">
        <v>7042</v>
      </c>
      <c r="AL1826" s="8">
        <v>38932</v>
      </c>
      <c r="AM1826" s="7" t="s">
        <v>108</v>
      </c>
      <c r="AN1826" s="7" t="s">
        <v>76</v>
      </c>
      <c r="AO1826">
        <v>2</v>
      </c>
      <c r="AQ1826">
        <v>3</v>
      </c>
      <c r="AR1826" s="14">
        <v>2</v>
      </c>
      <c r="AS1826" s="15">
        <f t="shared" si="2299"/>
        <v>45987.5</v>
      </c>
      <c r="AT1826" s="14" t="s">
        <v>163</v>
      </c>
      <c r="AU1826" s="12">
        <v>3.5</v>
      </c>
      <c r="AV1826" s="17">
        <v>17</v>
      </c>
      <c r="AW1826" s="18" t="s">
        <v>201</v>
      </c>
      <c r="AX1826" s="19" t="s">
        <v>7043</v>
      </c>
      <c r="AY1826" s="17">
        <v>10</v>
      </c>
      <c r="AZ1826" s="14" t="s">
        <v>203</v>
      </c>
      <c r="BA1826" s="20" t="str">
        <f t="shared" si="2300"/>
        <v>17001000000161633810</v>
      </c>
      <c r="BB1826" s="31">
        <f t="shared" si="2301"/>
        <v>20</v>
      </c>
      <c r="BC1826" s="22" t="s">
        <v>4594</v>
      </c>
      <c r="BD1826" s="23" t="s">
        <v>341</v>
      </c>
      <c r="BF1826" s="8"/>
      <c r="BG1826" s="32">
        <v>50720334</v>
      </c>
      <c r="BH1826" s="32"/>
      <c r="BI1826" s="32"/>
      <c r="BJ1826" t="s">
        <v>3173</v>
      </c>
      <c r="BK1826" s="14" t="str">
        <f t="shared" si="2324"/>
        <v>A-P6 AV</v>
      </c>
      <c r="BL1826" s="14" t="s">
        <v>595</v>
      </c>
      <c r="BM1826" s="25"/>
      <c r="BN1826" s="26"/>
      <c r="BO1826" s="27"/>
      <c r="BP1826" s="26"/>
      <c r="BQ1826" s="28"/>
    </row>
    <row r="1827" spans="1:69" x14ac:dyDescent="0.25">
      <c r="A1827" t="str">
        <f>VLOOKUP(B1827,[2]RH!$B:$BV,72,0)</f>
        <v>si</v>
      </c>
      <c r="B1827" s="6">
        <v>1829</v>
      </c>
      <c r="C1827" s="7" t="s">
        <v>168</v>
      </c>
      <c r="D1827" s="7" t="s">
        <v>7044</v>
      </c>
      <c r="E1827" s="7" t="s">
        <v>67</v>
      </c>
      <c r="F1827" s="7" t="s">
        <v>118</v>
      </c>
      <c r="G1827" s="7" t="s">
        <v>220</v>
      </c>
      <c r="H1827" s="80" t="s">
        <v>225</v>
      </c>
      <c r="I1827" s="7" t="s">
        <v>614</v>
      </c>
      <c r="J1827" s="7" t="s">
        <v>281</v>
      </c>
      <c r="K1827" s="7" t="s">
        <v>146</v>
      </c>
      <c r="L1827" s="7" t="s">
        <v>90</v>
      </c>
      <c r="M1827" s="7" t="str">
        <f t="shared" si="2279"/>
        <v>Couturière</v>
      </c>
      <c r="N1827" s="8">
        <v>45257</v>
      </c>
      <c r="P1827" s="7">
        <f t="shared" ca="1" si="2285"/>
        <v>25</v>
      </c>
      <c r="Q1827" s="8"/>
      <c r="R1827" s="7"/>
      <c r="S1827" s="7"/>
      <c r="T1827" s="9" t="s">
        <v>156</v>
      </c>
      <c r="U1827" s="7" t="str">
        <f t="shared" si="2291"/>
        <v>Contractuel</v>
      </c>
      <c r="V1827" s="8">
        <v>45689</v>
      </c>
      <c r="W1827" s="8">
        <f>VLOOKUP(B1827,[1]BASE!$A:$Q,17,0)</f>
        <v>45747</v>
      </c>
      <c r="X1827" s="8"/>
      <c r="Y1827" s="8"/>
      <c r="Z1827" s="8">
        <v>45257</v>
      </c>
      <c r="AA1827" s="7">
        <f t="shared" si="2292"/>
        <v>11</v>
      </c>
      <c r="AB1827" s="7">
        <f t="shared" si="2293"/>
        <v>2023</v>
      </c>
      <c r="AC1827" s="7">
        <f t="shared" si="2294"/>
        <v>2027</v>
      </c>
      <c r="AD1827" s="10" t="e">
        <f t="shared" ref="AD1827:AD1890" ca="1" si="2336">IF(#REF!="Non",(DAYS360(N1827,Q1827)/360),(DAYS360(N1827,TODAY())/360))</f>
        <v>#REF!</v>
      </c>
      <c r="AE1827" s="10" t="e">
        <f t="shared" ca="1" si="2296"/>
        <v>#REF!</v>
      </c>
      <c r="AF1827" s="8">
        <v>34834</v>
      </c>
      <c r="AG1827" s="11">
        <f t="shared" ca="1" si="2297"/>
        <v>29.830136986301369</v>
      </c>
      <c r="AH1827" s="10" t="str">
        <f t="shared" ca="1" si="2298"/>
        <v>&gt;25&lt; 35</v>
      </c>
      <c r="AI1827" s="12">
        <v>16629564</v>
      </c>
      <c r="AJ1827" s="13" t="s">
        <v>120</v>
      </c>
      <c r="AK1827" s="12" t="s">
        <v>7045</v>
      </c>
      <c r="AL1827" s="8">
        <v>41619</v>
      </c>
      <c r="AM1827" s="7" t="s">
        <v>108</v>
      </c>
      <c r="AN1827" s="7" t="s">
        <v>76</v>
      </c>
      <c r="AO1827">
        <v>1</v>
      </c>
      <c r="AQ1827">
        <v>3</v>
      </c>
      <c r="AR1827" s="14">
        <v>2</v>
      </c>
      <c r="AS1827" s="15">
        <f t="shared" si="2299"/>
        <v>45987.5</v>
      </c>
      <c r="AT1827" s="14" t="s">
        <v>163</v>
      </c>
      <c r="AU1827" s="12">
        <v>3.5</v>
      </c>
      <c r="AV1827" s="17">
        <v>17</v>
      </c>
      <c r="AW1827" s="18" t="s">
        <v>201</v>
      </c>
      <c r="AX1827" s="19" t="s">
        <v>7046</v>
      </c>
      <c r="AY1827" s="17">
        <v>36</v>
      </c>
      <c r="AZ1827" s="14" t="s">
        <v>203</v>
      </c>
      <c r="BA1827" s="20" t="str">
        <f t="shared" si="2300"/>
        <v>17001000000333824136</v>
      </c>
      <c r="BB1827" s="31">
        <f t="shared" si="2301"/>
        <v>20</v>
      </c>
      <c r="BC1827" s="22" t="s">
        <v>714</v>
      </c>
      <c r="BD1827" s="23" t="s">
        <v>115</v>
      </c>
      <c r="BF1827" s="8"/>
      <c r="BG1827" s="32">
        <v>53553436</v>
      </c>
      <c r="BH1827" s="32"/>
      <c r="BI1827" s="32"/>
      <c r="BJ1827" t="s">
        <v>714</v>
      </c>
      <c r="BK1827" s="14" t="str">
        <f>IF(K1827="CADRE","CADRE",CONCATENATE(J1827,"-",H1827))</f>
        <v>B-P6 AV</v>
      </c>
      <c r="BL1827" s="14" t="s">
        <v>595</v>
      </c>
      <c r="BM1827" s="25"/>
      <c r="BN1827" s="26"/>
      <c r="BO1827" s="27"/>
      <c r="BP1827" s="26"/>
      <c r="BQ1827" s="28"/>
    </row>
    <row r="1828" spans="1:69" x14ac:dyDescent="0.25">
      <c r="A1828" t="str">
        <f>VLOOKUP(B1828,[2]RH!$B:$BV,72,0)</f>
        <v>Non-Actif</v>
      </c>
      <c r="B1828" s="6">
        <v>1830</v>
      </c>
      <c r="C1828" s="7" t="s">
        <v>168</v>
      </c>
      <c r="D1828" s="7" t="s">
        <v>613</v>
      </c>
      <c r="E1828" s="7" t="s">
        <v>67</v>
      </c>
      <c r="F1828" s="7" t="s">
        <v>118</v>
      </c>
      <c r="G1828" s="7" t="s">
        <v>220</v>
      </c>
      <c r="H1828" s="80" t="s">
        <v>225</v>
      </c>
      <c r="I1828" s="7" t="s">
        <v>614</v>
      </c>
      <c r="J1828" s="7" t="s">
        <v>281</v>
      </c>
      <c r="K1828" s="7" t="s">
        <v>146</v>
      </c>
      <c r="L1828" s="7" t="s">
        <v>90</v>
      </c>
      <c r="M1828" s="7" t="str">
        <f t="shared" si="2279"/>
        <v>Couturière</v>
      </c>
      <c r="N1828" s="8">
        <v>45257</v>
      </c>
      <c r="P1828" s="7">
        <f t="shared" ca="1" si="2285"/>
        <v>-400</v>
      </c>
      <c r="Q1828" s="8">
        <v>45323</v>
      </c>
      <c r="R1828" s="7" t="s">
        <v>5676</v>
      </c>
      <c r="S1828" s="7"/>
      <c r="T1828" s="9" t="s">
        <v>156</v>
      </c>
      <c r="U1828" s="7" t="str">
        <f t="shared" si="2291"/>
        <v>Contractuel</v>
      </c>
      <c r="V1828" s="8">
        <v>45292</v>
      </c>
      <c r="W1828" s="8">
        <v>45322</v>
      </c>
      <c r="X1828" s="8"/>
      <c r="Y1828" s="8"/>
      <c r="Z1828" s="8">
        <v>45257</v>
      </c>
      <c r="AA1828" s="7">
        <f t="shared" si="2292"/>
        <v>11</v>
      </c>
      <c r="AB1828" s="7">
        <f t="shared" si="2293"/>
        <v>2023</v>
      </c>
      <c r="AC1828" s="7">
        <f t="shared" si="2294"/>
        <v>2027</v>
      </c>
      <c r="AD1828" s="10" t="e">
        <f t="shared" ref="AD1828:AD1891" ca="1" si="2337">IF(#REF!="Non",(DAYS360(N1828,Q1828)/360),(DAYS360(N1828,TODAY())/360))</f>
        <v>#REF!</v>
      </c>
      <c r="AE1828" s="10" t="e">
        <f t="shared" ca="1" si="2296"/>
        <v>#REF!</v>
      </c>
      <c r="AF1828" s="8">
        <v>33843</v>
      </c>
      <c r="AG1828" s="11">
        <f t="shared" ca="1" si="2297"/>
        <v>32.545205479452058</v>
      </c>
      <c r="AH1828" s="10" t="str">
        <f t="shared" ca="1" si="2298"/>
        <v>&gt;25&lt; 35</v>
      </c>
      <c r="AI1828" s="12">
        <v>15659212</v>
      </c>
      <c r="AJ1828" s="40" t="s">
        <v>213</v>
      </c>
      <c r="AK1828" s="12" t="s">
        <v>6244</v>
      </c>
      <c r="AL1828" s="8">
        <v>43722</v>
      </c>
      <c r="AM1828" s="7" t="s">
        <v>108</v>
      </c>
      <c r="AN1828" s="7" t="s">
        <v>76</v>
      </c>
      <c r="AO1828">
        <v>2</v>
      </c>
      <c r="AQ1828" s="14">
        <v>3</v>
      </c>
      <c r="AR1828" s="14">
        <v>1</v>
      </c>
      <c r="AS1828" s="15">
        <f t="shared" si="2299"/>
        <v>45622.25</v>
      </c>
      <c r="AT1828" s="14" t="s">
        <v>163</v>
      </c>
      <c r="AU1828" s="12">
        <v>3.5</v>
      </c>
      <c r="AV1828" s="17">
        <v>25</v>
      </c>
      <c r="AW1828" s="18" t="s">
        <v>1349</v>
      </c>
      <c r="AX1828" s="19" t="s">
        <v>6245</v>
      </c>
      <c r="AY1828" s="17">
        <v>72</v>
      </c>
      <c r="AZ1828" s="14" t="s">
        <v>276</v>
      </c>
      <c r="BA1828" s="20" t="str">
        <f t="shared" si="2300"/>
        <v>25033000000116978872</v>
      </c>
      <c r="BB1828" s="31">
        <f t="shared" si="2301"/>
        <v>20</v>
      </c>
      <c r="BC1828" s="22" t="s">
        <v>7047</v>
      </c>
      <c r="BD1828" s="23" t="s">
        <v>115</v>
      </c>
      <c r="BF1828" s="8"/>
      <c r="BG1828" s="32">
        <v>29780134</v>
      </c>
      <c r="BH1828" s="32"/>
      <c r="BI1828" s="32"/>
      <c r="BK1828" s="14" t="str">
        <f t="shared" si="2324"/>
        <v>B-P6 AV</v>
      </c>
      <c r="BL1828" s="14" t="s">
        <v>595</v>
      </c>
      <c r="BM1828" s="25"/>
      <c r="BN1828" s="26"/>
      <c r="BO1828" s="27"/>
      <c r="BP1828" s="26"/>
      <c r="BQ1828" s="28"/>
    </row>
    <row r="1829" spans="1:69" x14ac:dyDescent="0.25">
      <c r="A1829" t="str">
        <f>VLOOKUP(B1829,[2]RH!$B:$BV,72,0)</f>
        <v>si</v>
      </c>
      <c r="B1829" s="6">
        <v>1831</v>
      </c>
      <c r="C1829" s="7" t="s">
        <v>168</v>
      </c>
      <c r="D1829" s="7" t="s">
        <v>7048</v>
      </c>
      <c r="E1829" s="7" t="s">
        <v>67</v>
      </c>
      <c r="F1829" s="7" t="s">
        <v>118</v>
      </c>
      <c r="G1829" s="7" t="s">
        <v>220</v>
      </c>
      <c r="H1829" s="80" t="s">
        <v>225</v>
      </c>
      <c r="I1829" s="7" t="s">
        <v>614</v>
      </c>
      <c r="J1829" s="7" t="s">
        <v>281</v>
      </c>
      <c r="K1829" s="7" t="s">
        <v>146</v>
      </c>
      <c r="L1829" s="7" t="s">
        <v>90</v>
      </c>
      <c r="M1829" s="7" t="str">
        <f t="shared" si="2279"/>
        <v>Couturière</v>
      </c>
      <c r="N1829" s="8">
        <v>45257</v>
      </c>
      <c r="P1829" s="7">
        <f t="shared" ca="1" si="2285"/>
        <v>25</v>
      </c>
      <c r="Q1829" s="8"/>
      <c r="R1829" s="7"/>
      <c r="S1829" s="7"/>
      <c r="T1829" s="9" t="s">
        <v>156</v>
      </c>
      <c r="U1829" s="7" t="str">
        <f t="shared" si="2291"/>
        <v>Contractuel</v>
      </c>
      <c r="V1829" s="8">
        <v>45689</v>
      </c>
      <c r="W1829" s="8">
        <f>VLOOKUP(B1829,[1]BASE!$A:$Q,17,0)</f>
        <v>45747</v>
      </c>
      <c r="X1829" s="8"/>
      <c r="Y1829" s="8"/>
      <c r="Z1829" s="8">
        <v>45257</v>
      </c>
      <c r="AA1829" s="7">
        <f t="shared" si="2292"/>
        <v>11</v>
      </c>
      <c r="AB1829" s="7">
        <f t="shared" si="2293"/>
        <v>2023</v>
      </c>
      <c r="AC1829" s="7">
        <f t="shared" si="2294"/>
        <v>2027</v>
      </c>
      <c r="AD1829" s="10" t="e">
        <f t="shared" ref="AD1829:AD1892" ca="1" si="2338">IF(#REF!="Non",(DAYS360(N1829,Q1829)/360),(DAYS360(N1829,TODAY())/360))</f>
        <v>#REF!</v>
      </c>
      <c r="AE1829" s="10" t="e">
        <f t="shared" ca="1" si="2296"/>
        <v>#REF!</v>
      </c>
      <c r="AF1829" s="8">
        <v>27473</v>
      </c>
      <c r="AG1829" s="11">
        <f t="shared" ca="1" si="2297"/>
        <v>49.9972602739726</v>
      </c>
      <c r="AH1829" s="10" t="str">
        <f t="shared" ca="1" si="2298"/>
        <v>&gt;45&lt; 55</v>
      </c>
      <c r="AI1829" s="12">
        <v>11804203</v>
      </c>
      <c r="AJ1829" s="13" t="s">
        <v>150</v>
      </c>
      <c r="AK1829" s="12" t="s">
        <v>7049</v>
      </c>
      <c r="AL1829" s="8">
        <v>38849</v>
      </c>
      <c r="AM1829" s="7" t="s">
        <v>108</v>
      </c>
      <c r="AN1829" s="7" t="s">
        <v>76</v>
      </c>
      <c r="AO1829">
        <v>3</v>
      </c>
      <c r="AQ1829">
        <v>3</v>
      </c>
      <c r="AR1829" s="14">
        <v>2</v>
      </c>
      <c r="AS1829" s="15">
        <f t="shared" si="2299"/>
        <v>45987.5</v>
      </c>
      <c r="AT1829" s="14" t="s">
        <v>163</v>
      </c>
      <c r="AU1829" s="12">
        <v>3.5</v>
      </c>
      <c r="AV1829" s="17" t="s">
        <v>92</v>
      </c>
      <c r="AW1829" s="18" t="s">
        <v>2036</v>
      </c>
      <c r="AX1829" s="19">
        <v>80084925833</v>
      </c>
      <c r="AY1829" s="17">
        <v>44</v>
      </c>
      <c r="AZ1829" s="14" t="s">
        <v>152</v>
      </c>
      <c r="BA1829" s="20" t="str">
        <f t="shared" si="2300"/>
        <v>04053138008492583344</v>
      </c>
      <c r="BB1829" s="31">
        <f t="shared" si="2301"/>
        <v>20</v>
      </c>
      <c r="BC1829" s="22" t="s">
        <v>7050</v>
      </c>
      <c r="BD1829" s="23" t="s">
        <v>115</v>
      </c>
      <c r="BF1829" s="8"/>
      <c r="BG1829" s="32">
        <v>21280672</v>
      </c>
      <c r="BH1829" s="32"/>
      <c r="BI1829" s="32"/>
      <c r="BJ1829" t="s">
        <v>714</v>
      </c>
      <c r="BK1829" s="14" t="str">
        <f>IF(K1829="CADRE","CADRE",CONCATENATE(J1829,"-",H1829))</f>
        <v>B-P6 AV</v>
      </c>
      <c r="BL1829" s="14" t="s">
        <v>595</v>
      </c>
      <c r="BM1829" s="25"/>
      <c r="BN1829" s="26"/>
      <c r="BO1829" s="27"/>
      <c r="BP1829" s="26"/>
      <c r="BQ1829" s="28"/>
    </row>
    <row r="1830" spans="1:69" x14ac:dyDescent="0.25">
      <c r="A1830" t="str">
        <f>VLOOKUP(B1830,[2]RH!$B:$BV,72,0)</f>
        <v>si</v>
      </c>
      <c r="B1830" s="6">
        <v>1832</v>
      </c>
      <c r="C1830" s="7" t="s">
        <v>168</v>
      </c>
      <c r="D1830" s="7" t="s">
        <v>7051</v>
      </c>
      <c r="E1830" s="7" t="s">
        <v>67</v>
      </c>
      <c r="F1830" s="7" t="s">
        <v>118</v>
      </c>
      <c r="G1830" s="7" t="s">
        <v>220</v>
      </c>
      <c r="H1830" s="7" t="s">
        <v>562</v>
      </c>
      <c r="I1830" s="7" t="s">
        <v>1477</v>
      </c>
      <c r="J1830" s="7" t="s">
        <v>190</v>
      </c>
      <c r="K1830" s="7" t="s">
        <v>146</v>
      </c>
      <c r="L1830" s="7" t="s">
        <v>90</v>
      </c>
      <c r="M1830" s="7" t="str">
        <f t="shared" si="2279"/>
        <v>Couturière</v>
      </c>
      <c r="N1830" s="8">
        <v>45257</v>
      </c>
      <c r="P1830" s="7">
        <f t="shared" ca="1" si="2285"/>
        <v>25</v>
      </c>
      <c r="Q1830" s="8"/>
      <c r="R1830" s="7"/>
      <c r="S1830" s="7"/>
      <c r="T1830" s="9" t="s">
        <v>156</v>
      </c>
      <c r="U1830" s="7" t="str">
        <f t="shared" si="2291"/>
        <v>Contractuel</v>
      </c>
      <c r="V1830" s="8">
        <v>45689</v>
      </c>
      <c r="W1830" s="8">
        <f>VLOOKUP(B1830,[1]BASE!$A:$Q,17,0)</f>
        <v>45747</v>
      </c>
      <c r="X1830" s="8"/>
      <c r="Y1830" s="8"/>
      <c r="Z1830" s="8">
        <v>45257</v>
      </c>
      <c r="AA1830" s="7">
        <f t="shared" si="2292"/>
        <v>11</v>
      </c>
      <c r="AB1830" s="7">
        <f t="shared" si="2293"/>
        <v>2023</v>
      </c>
      <c r="AC1830" s="7">
        <f t="shared" si="2294"/>
        <v>2027</v>
      </c>
      <c r="AD1830" s="10" t="e">
        <f t="shared" ref="AD1830:AD1893" ca="1" si="2339">IF(#REF!="Non",(DAYS360(N1830,Q1830)/360),(DAYS360(N1830,TODAY())/360))</f>
        <v>#REF!</v>
      </c>
      <c r="AE1830" s="10" t="e">
        <f t="shared" ca="1" si="2296"/>
        <v>#REF!</v>
      </c>
      <c r="AF1830" s="8">
        <v>31918</v>
      </c>
      <c r="AG1830" s="11">
        <f t="shared" ca="1" si="2297"/>
        <v>37.819178082191783</v>
      </c>
      <c r="AH1830" s="10" t="str">
        <f t="shared" ca="1" si="2298"/>
        <v>&gt;35&lt; 45</v>
      </c>
      <c r="AI1830" s="12">
        <v>12669879</v>
      </c>
      <c r="AJ1830" s="13" t="s">
        <v>120</v>
      </c>
      <c r="AK1830" s="12" t="s">
        <v>7052</v>
      </c>
      <c r="AL1830" s="8">
        <v>37810</v>
      </c>
      <c r="AM1830" s="7" t="s">
        <v>108</v>
      </c>
      <c r="AN1830" s="7" t="s">
        <v>76</v>
      </c>
      <c r="AO1830">
        <v>2</v>
      </c>
      <c r="AQ1830">
        <v>3</v>
      </c>
      <c r="AR1830" s="14">
        <v>2</v>
      </c>
      <c r="AS1830" s="15">
        <f t="shared" si="2299"/>
        <v>45987.5</v>
      </c>
      <c r="AT1830" s="14" t="s">
        <v>163</v>
      </c>
      <c r="AU1830" s="12">
        <v>3.5</v>
      </c>
      <c r="AV1830" s="17">
        <v>17</v>
      </c>
      <c r="AW1830" s="18" t="s">
        <v>201</v>
      </c>
      <c r="AX1830" s="19" t="s">
        <v>7053</v>
      </c>
      <c r="AY1830" s="17">
        <v>43</v>
      </c>
      <c r="AZ1830" s="14" t="s">
        <v>203</v>
      </c>
      <c r="BA1830" s="20" t="str">
        <f t="shared" si="2300"/>
        <v>17001000000312613243</v>
      </c>
      <c r="BB1830" s="31">
        <f t="shared" si="2301"/>
        <v>20</v>
      </c>
      <c r="BC1830" s="22" t="s">
        <v>7054</v>
      </c>
      <c r="BD1830" s="23" t="s">
        <v>341</v>
      </c>
      <c r="BF1830" s="8"/>
      <c r="BG1830" s="32">
        <v>26896624</v>
      </c>
      <c r="BH1830" s="32">
        <v>21809798</v>
      </c>
      <c r="BI1830" s="32"/>
      <c r="BJ1830" t="s">
        <v>3173</v>
      </c>
      <c r="BK1830" s="14" t="str">
        <f t="shared" si="2324"/>
        <v>A-P6 AR</v>
      </c>
      <c r="BL1830" s="14" t="s">
        <v>595</v>
      </c>
      <c r="BM1830" s="25"/>
      <c r="BN1830" s="26"/>
      <c r="BO1830" s="27"/>
      <c r="BP1830" s="26"/>
      <c r="BQ1830" s="28"/>
    </row>
    <row r="1831" spans="1:69" x14ac:dyDescent="0.25">
      <c r="A1831" t="str">
        <f>VLOOKUP(B1831,[2]RH!$B:$BV,72,0)</f>
        <v>si</v>
      </c>
      <c r="B1831" s="6">
        <v>1833</v>
      </c>
      <c r="C1831" s="7" t="s">
        <v>168</v>
      </c>
      <c r="D1831" s="7" t="s">
        <v>7055</v>
      </c>
      <c r="E1831" s="7" t="s">
        <v>67</v>
      </c>
      <c r="F1831" s="7" t="s">
        <v>118</v>
      </c>
      <c r="G1831" s="7" t="s">
        <v>408</v>
      </c>
      <c r="H1831" s="7" t="s">
        <v>562</v>
      </c>
      <c r="I1831" s="7" t="s">
        <v>1477</v>
      </c>
      <c r="J1831" s="7" t="s">
        <v>190</v>
      </c>
      <c r="K1831" s="7" t="s">
        <v>146</v>
      </c>
      <c r="L1831" s="7" t="s">
        <v>90</v>
      </c>
      <c r="M1831" s="7" t="str">
        <f t="shared" si="2279"/>
        <v>Alimentatrice</v>
      </c>
      <c r="N1831" s="8">
        <v>45257</v>
      </c>
      <c r="P1831" s="7">
        <f t="shared" ca="1" si="2285"/>
        <v>25</v>
      </c>
      <c r="Q1831" s="8"/>
      <c r="R1831" s="7"/>
      <c r="S1831" s="7"/>
      <c r="T1831" s="9" t="s">
        <v>156</v>
      </c>
      <c r="U1831" s="7" t="str">
        <f t="shared" si="2291"/>
        <v>Contractuel</v>
      </c>
      <c r="V1831" s="8">
        <v>45689</v>
      </c>
      <c r="W1831" s="8">
        <f>VLOOKUP(B1831,[1]BASE!$A:$Q,17,0)</f>
        <v>45747</v>
      </c>
      <c r="X1831" s="8"/>
      <c r="Y1831" s="8"/>
      <c r="Z1831" s="8">
        <v>45257</v>
      </c>
      <c r="AA1831" s="7">
        <f t="shared" si="2292"/>
        <v>11</v>
      </c>
      <c r="AB1831" s="7">
        <f t="shared" si="2293"/>
        <v>2023</v>
      </c>
      <c r="AC1831" s="7">
        <f t="shared" si="2294"/>
        <v>2027</v>
      </c>
      <c r="AD1831" s="10" t="e">
        <f t="shared" ref="AD1831:AD1894" ca="1" si="2340">IF(#REF!="Non",(DAYS360(N1831,Q1831)/360),(DAYS360(N1831,TODAY())/360))</f>
        <v>#REF!</v>
      </c>
      <c r="AE1831" s="10" t="e">
        <f t="shared" ca="1" si="2296"/>
        <v>#REF!</v>
      </c>
      <c r="AF1831" s="8">
        <v>31666</v>
      </c>
      <c r="AG1831" s="11">
        <f t="shared" ca="1" si="2297"/>
        <v>38.509589041095893</v>
      </c>
      <c r="AH1831" s="10" t="str">
        <f t="shared" ca="1" si="2298"/>
        <v>&gt;35&lt; 45</v>
      </c>
      <c r="AI1831" s="12">
        <v>12668140</v>
      </c>
      <c r="AJ1831" s="13" t="s">
        <v>73</v>
      </c>
      <c r="AK1831" s="12" t="s">
        <v>7056</v>
      </c>
      <c r="AL1831" s="8">
        <v>37215</v>
      </c>
      <c r="AM1831" s="7" t="s">
        <v>108</v>
      </c>
      <c r="AN1831" s="7" t="s">
        <v>76</v>
      </c>
      <c r="AO1831">
        <v>2</v>
      </c>
      <c r="AQ1831">
        <v>3</v>
      </c>
      <c r="AR1831" s="14">
        <v>2</v>
      </c>
      <c r="AS1831" s="15">
        <f t="shared" si="2299"/>
        <v>45987.5</v>
      </c>
      <c r="AT1831" s="14" t="s">
        <v>163</v>
      </c>
      <c r="AU1831" s="12">
        <v>3.5</v>
      </c>
      <c r="AV1831" s="17">
        <v>17</v>
      </c>
      <c r="AW1831" s="18" t="s">
        <v>201</v>
      </c>
      <c r="AX1831" s="19" t="s">
        <v>7057</v>
      </c>
      <c r="AY1831" s="17">
        <v>79</v>
      </c>
      <c r="AZ1831" s="14" t="s">
        <v>203</v>
      </c>
      <c r="BA1831" s="20" t="str">
        <f t="shared" si="2300"/>
        <v>17001000000306918179</v>
      </c>
      <c r="BB1831" s="31">
        <f t="shared" si="2301"/>
        <v>20</v>
      </c>
      <c r="BC1831" s="22" t="s">
        <v>7058</v>
      </c>
      <c r="BD1831" s="23" t="s">
        <v>115</v>
      </c>
      <c r="BF1831" s="8"/>
      <c r="BG1831" s="32">
        <v>29559622</v>
      </c>
      <c r="BH1831" s="32"/>
      <c r="BI1831" s="32"/>
      <c r="BJ1831" t="s">
        <v>714</v>
      </c>
      <c r="BK1831" s="14" t="str">
        <f t="shared" si="2324"/>
        <v>A-P6 AR</v>
      </c>
      <c r="BL1831" s="14" t="s">
        <v>288</v>
      </c>
      <c r="BM1831" s="25"/>
      <c r="BN1831" s="26"/>
      <c r="BO1831" s="27"/>
      <c r="BP1831" s="26"/>
      <c r="BQ1831" s="28"/>
    </row>
    <row r="1832" spans="1:69" x14ac:dyDescent="0.25">
      <c r="A1832" t="str">
        <f>VLOOKUP(B1832,[2]RH!$B:$BV,72,0)</f>
        <v>si</v>
      </c>
      <c r="B1832" s="6">
        <v>1834</v>
      </c>
      <c r="C1832" s="7" t="s">
        <v>168</v>
      </c>
      <c r="D1832" s="7" t="s">
        <v>7059</v>
      </c>
      <c r="E1832" s="7" t="s">
        <v>67</v>
      </c>
      <c r="F1832" s="7" t="s">
        <v>118</v>
      </c>
      <c r="G1832" s="7" t="s">
        <v>220</v>
      </c>
      <c r="H1832" s="80" t="s">
        <v>225</v>
      </c>
      <c r="I1832" s="7" t="s">
        <v>614</v>
      </c>
      <c r="J1832" s="7" t="s">
        <v>281</v>
      </c>
      <c r="K1832" s="7" t="s">
        <v>146</v>
      </c>
      <c r="L1832" s="7" t="s">
        <v>90</v>
      </c>
      <c r="M1832" s="7" t="str">
        <f t="shared" si="2279"/>
        <v>Couturière</v>
      </c>
      <c r="N1832" s="8">
        <v>45257</v>
      </c>
      <c r="P1832" s="7">
        <f t="shared" ca="1" si="2285"/>
        <v>25</v>
      </c>
      <c r="Q1832" s="8"/>
      <c r="R1832" s="7"/>
      <c r="S1832" s="7"/>
      <c r="T1832" s="9" t="s">
        <v>156</v>
      </c>
      <c r="U1832" s="7" t="str">
        <f t="shared" si="2291"/>
        <v>Contractuel</v>
      </c>
      <c r="V1832" s="8">
        <v>45689</v>
      </c>
      <c r="W1832" s="8">
        <f>VLOOKUP(B1832,[1]BASE!$A:$Q,17,0)</f>
        <v>45747</v>
      </c>
      <c r="X1832" s="8"/>
      <c r="Y1832" s="8"/>
      <c r="Z1832" s="8">
        <v>45257</v>
      </c>
      <c r="AA1832" s="7">
        <f t="shared" si="2292"/>
        <v>11</v>
      </c>
      <c r="AB1832" s="7">
        <f t="shared" si="2293"/>
        <v>2023</v>
      </c>
      <c r="AC1832" s="7">
        <f t="shared" si="2294"/>
        <v>2027</v>
      </c>
      <c r="AD1832" s="10" t="e">
        <f t="shared" ref="AD1832:AD1895" ca="1" si="2341">IF(#REF!="Non",(DAYS360(N1832,Q1832)/360),(DAYS360(N1832,TODAY())/360))</f>
        <v>#REF!</v>
      </c>
      <c r="AE1832" s="10" t="e">
        <f t="shared" ca="1" si="2296"/>
        <v>#REF!</v>
      </c>
      <c r="AF1832" s="8">
        <v>29755</v>
      </c>
      <c r="AG1832" s="11">
        <f t="shared" ca="1" si="2297"/>
        <v>43.745205479452054</v>
      </c>
      <c r="AH1832" s="10" t="str">
        <f t="shared" ca="1" si="2298"/>
        <v>&gt;35&lt; 45</v>
      </c>
      <c r="AI1832" s="12">
        <v>12490735</v>
      </c>
      <c r="AJ1832" s="13" t="s">
        <v>73</v>
      </c>
      <c r="AK1832" s="12" t="s">
        <v>7060</v>
      </c>
      <c r="AL1832" s="8">
        <v>37070</v>
      </c>
      <c r="AM1832" s="7" t="s">
        <v>108</v>
      </c>
      <c r="AN1832" s="7" t="s">
        <v>76</v>
      </c>
      <c r="AO1832">
        <v>2</v>
      </c>
      <c r="AQ1832">
        <v>3</v>
      </c>
      <c r="AR1832" s="14">
        <v>2</v>
      </c>
      <c r="AS1832" s="15">
        <f t="shared" si="2299"/>
        <v>45987.5</v>
      </c>
      <c r="AT1832" s="14" t="s">
        <v>163</v>
      </c>
      <c r="AU1832" s="12">
        <v>3.5</v>
      </c>
      <c r="AV1832" s="17">
        <v>25</v>
      </c>
      <c r="AW1832" s="18" t="s">
        <v>1349</v>
      </c>
      <c r="AX1832" s="19" t="s">
        <v>7061</v>
      </c>
      <c r="AY1832" s="17">
        <v>71</v>
      </c>
      <c r="AZ1832" s="14" t="s">
        <v>276</v>
      </c>
      <c r="BA1832" s="20" t="str">
        <f t="shared" si="2300"/>
        <v>25033000000119895371</v>
      </c>
      <c r="BB1832" s="31">
        <f t="shared" si="2301"/>
        <v>20</v>
      </c>
      <c r="BC1832" s="22" t="s">
        <v>7006</v>
      </c>
      <c r="BD1832" s="23" t="s">
        <v>115</v>
      </c>
      <c r="BF1832" s="8">
        <v>45279</v>
      </c>
      <c r="BG1832" s="32">
        <v>22469994</v>
      </c>
      <c r="BH1832" s="32"/>
      <c r="BI1832" s="32"/>
      <c r="BJ1832" t="s">
        <v>714</v>
      </c>
      <c r="BK1832" s="14" t="str">
        <f>IF(K1832="CADRE","CADRE",CONCATENATE(J1832,"-",H1832))</f>
        <v>B-P6 AV</v>
      </c>
      <c r="BL1832" s="14" t="s">
        <v>595</v>
      </c>
      <c r="BM1832" s="25"/>
      <c r="BN1832" s="26"/>
      <c r="BO1832" s="27"/>
      <c r="BP1832" s="26"/>
      <c r="BQ1832" s="28"/>
    </row>
    <row r="1833" spans="1:69" x14ac:dyDescent="0.25">
      <c r="A1833" t="str">
        <f>VLOOKUP(B1833,[2]RH!$B:$BV,72,0)</f>
        <v>si</v>
      </c>
      <c r="B1833" s="6">
        <v>1835</v>
      </c>
      <c r="C1833" s="7" t="s">
        <v>100</v>
      </c>
      <c r="D1833" s="7" t="s">
        <v>7062</v>
      </c>
      <c r="E1833" s="7" t="s">
        <v>67</v>
      </c>
      <c r="F1833" s="7" t="s">
        <v>118</v>
      </c>
      <c r="G1833" s="7" t="s">
        <v>220</v>
      </c>
      <c r="H1833" s="7" t="s">
        <v>562</v>
      </c>
      <c r="I1833" s="7" t="s">
        <v>1477</v>
      </c>
      <c r="J1833" s="7" t="s">
        <v>190</v>
      </c>
      <c r="K1833" s="7" t="s">
        <v>146</v>
      </c>
      <c r="L1833" s="7" t="s">
        <v>90</v>
      </c>
      <c r="M1833" s="7" t="str">
        <f t="shared" si="2279"/>
        <v>Couturière</v>
      </c>
      <c r="N1833" s="8">
        <v>45258</v>
      </c>
      <c r="P1833" s="7">
        <f t="shared" ca="1" si="2285"/>
        <v>25</v>
      </c>
      <c r="Q1833" s="8"/>
      <c r="R1833" s="7"/>
      <c r="S1833" s="7"/>
      <c r="T1833" s="9" t="s">
        <v>156</v>
      </c>
      <c r="U1833" s="7" t="str">
        <f t="shared" si="2291"/>
        <v>Contractuel</v>
      </c>
      <c r="V1833" s="8">
        <v>45689</v>
      </c>
      <c r="W1833" s="8">
        <f>VLOOKUP(B1833,[1]BASE!$A:$Q,17,0)</f>
        <v>45747</v>
      </c>
      <c r="X1833" s="8"/>
      <c r="Y1833" s="8"/>
      <c r="Z1833" s="8">
        <v>45258</v>
      </c>
      <c r="AA1833" s="7">
        <f t="shared" si="2292"/>
        <v>11</v>
      </c>
      <c r="AB1833" s="7">
        <f t="shared" si="2293"/>
        <v>2023</v>
      </c>
      <c r="AC1833" s="7">
        <f t="shared" si="2294"/>
        <v>2027</v>
      </c>
      <c r="AD1833" s="10" t="e">
        <f t="shared" ref="AD1833:AD1896" ca="1" si="2342">IF(#REF!="Non",(DAYS360(N1833,Q1833)/360),(DAYS360(N1833,TODAY())/360))</f>
        <v>#REF!</v>
      </c>
      <c r="AE1833" s="10" t="e">
        <f t="shared" ca="1" si="2296"/>
        <v>#REF!</v>
      </c>
      <c r="AF1833" s="8">
        <v>29636</v>
      </c>
      <c r="AG1833" s="11">
        <f t="shared" ca="1" si="2297"/>
        <v>44.07123287671233</v>
      </c>
      <c r="AH1833" s="10" t="str">
        <f t="shared" ca="1" si="2298"/>
        <v>&gt;35&lt; 45</v>
      </c>
      <c r="AI1833" s="12">
        <v>12620649</v>
      </c>
      <c r="AJ1833" s="13" t="s">
        <v>79</v>
      </c>
      <c r="AK1833" s="12" t="s">
        <v>7063</v>
      </c>
      <c r="AL1833" s="8">
        <v>36327</v>
      </c>
      <c r="AM1833" s="7" t="s">
        <v>108</v>
      </c>
      <c r="AN1833" s="7" t="s">
        <v>109</v>
      </c>
      <c r="AQ1833">
        <v>3</v>
      </c>
      <c r="AR1833" s="14">
        <v>2</v>
      </c>
      <c r="AS1833" s="15">
        <f t="shared" si="2299"/>
        <v>45988.5</v>
      </c>
      <c r="AT1833" s="14" t="s">
        <v>163</v>
      </c>
      <c r="AU1833" s="12">
        <v>3.5</v>
      </c>
      <c r="AV1833" s="17">
        <v>17</v>
      </c>
      <c r="AW1833" s="18" t="s">
        <v>201</v>
      </c>
      <c r="AX1833" s="19" t="s">
        <v>7064</v>
      </c>
      <c r="AY1833" s="17">
        <v>75</v>
      </c>
      <c r="AZ1833" s="14" t="s">
        <v>203</v>
      </c>
      <c r="BA1833" s="20" t="str">
        <f t="shared" si="2300"/>
        <v>17001000000333871375</v>
      </c>
      <c r="BB1833" s="31">
        <f t="shared" si="2301"/>
        <v>20</v>
      </c>
      <c r="BC1833" s="22" t="s">
        <v>7065</v>
      </c>
      <c r="BD1833" s="23" t="s">
        <v>341</v>
      </c>
      <c r="BF1833" s="8">
        <v>45258</v>
      </c>
      <c r="BG1833" s="32">
        <v>26899054</v>
      </c>
      <c r="BH1833" s="32"/>
      <c r="BI1833" s="32"/>
      <c r="BJ1833" t="s">
        <v>6322</v>
      </c>
      <c r="BK1833" s="14" t="str">
        <f t="shared" si="2324"/>
        <v>A-P6 AR</v>
      </c>
      <c r="BL1833" s="14" t="s">
        <v>595</v>
      </c>
      <c r="BM1833" s="25"/>
      <c r="BN1833" s="26"/>
      <c r="BO1833" s="27"/>
      <c r="BP1833" s="26"/>
      <c r="BQ1833" s="28"/>
    </row>
    <row r="1834" spans="1:69" x14ac:dyDescent="0.25">
      <c r="A1834" t="str">
        <f>VLOOKUP(B1834,[2]RH!$B:$BV,72,0)</f>
        <v>si</v>
      </c>
      <c r="B1834" s="6">
        <v>1836</v>
      </c>
      <c r="C1834" s="7" t="s">
        <v>65</v>
      </c>
      <c r="D1834" s="7" t="s">
        <v>7066</v>
      </c>
      <c r="E1834" s="7" t="s">
        <v>67</v>
      </c>
      <c r="F1834" s="7" t="s">
        <v>118</v>
      </c>
      <c r="G1834" s="7" t="s">
        <v>1801</v>
      </c>
      <c r="H1834" s="41" t="s">
        <v>562</v>
      </c>
      <c r="I1834" s="7" t="s">
        <v>1477</v>
      </c>
      <c r="J1834" s="7" t="s">
        <v>190</v>
      </c>
      <c r="K1834" s="7" t="s">
        <v>146</v>
      </c>
      <c r="L1834" s="7" t="s">
        <v>90</v>
      </c>
      <c r="M1834" s="7" t="str">
        <f t="shared" si="2279"/>
        <v>Prép CAMPO</v>
      </c>
      <c r="N1834" s="8">
        <v>45258</v>
      </c>
      <c r="P1834" s="7">
        <f t="shared" ca="1" si="2285"/>
        <v>25</v>
      </c>
      <c r="Q1834" s="8"/>
      <c r="R1834" s="7"/>
      <c r="S1834" s="7"/>
      <c r="T1834" s="9" t="s">
        <v>156</v>
      </c>
      <c r="U1834" s="7" t="str">
        <f t="shared" si="2291"/>
        <v>Contractuel</v>
      </c>
      <c r="V1834" s="8">
        <v>45689</v>
      </c>
      <c r="W1834" s="8">
        <f>VLOOKUP(B1834,[1]BASE!$A:$Q,17,0)</f>
        <v>45747</v>
      </c>
      <c r="X1834" s="8"/>
      <c r="Y1834" s="8"/>
      <c r="Z1834" s="8">
        <v>45258</v>
      </c>
      <c r="AA1834" s="7">
        <f t="shared" si="2292"/>
        <v>11</v>
      </c>
      <c r="AB1834" s="7">
        <f t="shared" si="2293"/>
        <v>2023</v>
      </c>
      <c r="AC1834" s="7">
        <f t="shared" si="2294"/>
        <v>2027</v>
      </c>
      <c r="AD1834" s="10" t="e">
        <f t="shared" ref="AD1834:AD1897" ca="1" si="2343">IF(#REF!="Non",(DAYS360(N1834,Q1834)/360),(DAYS360(N1834,TODAY())/360))</f>
        <v>#REF!</v>
      </c>
      <c r="AE1834" s="10" t="e">
        <f t="shared" ca="1" si="2296"/>
        <v>#REF!</v>
      </c>
      <c r="AF1834" s="8">
        <v>32862</v>
      </c>
      <c r="AG1834" s="11">
        <f t="shared" ca="1" si="2297"/>
        <v>35.232876712328768</v>
      </c>
      <c r="AH1834" s="10" t="str">
        <f t="shared" ca="1" si="2298"/>
        <v>&gt;35&lt; 45</v>
      </c>
      <c r="AI1834" s="12">
        <v>17774110</v>
      </c>
      <c r="AJ1834" s="13" t="s">
        <v>79</v>
      </c>
      <c r="AK1834" s="12" t="s">
        <v>7067</v>
      </c>
      <c r="AL1834" s="8">
        <v>43843</v>
      </c>
      <c r="AM1834" s="7" t="s">
        <v>6153</v>
      </c>
      <c r="AN1834" s="7" t="s">
        <v>76</v>
      </c>
      <c r="AO1834">
        <v>1</v>
      </c>
      <c r="AP1834" t="s">
        <v>3692</v>
      </c>
      <c r="AQ1834">
        <v>3</v>
      </c>
      <c r="AR1834" s="14">
        <v>2</v>
      </c>
      <c r="AS1834" s="15">
        <f t="shared" si="2299"/>
        <v>45988.5</v>
      </c>
      <c r="AT1834" s="14" t="s">
        <v>163</v>
      </c>
      <c r="AU1834" s="12">
        <v>3.5</v>
      </c>
      <c r="AV1834" s="17">
        <v>17</v>
      </c>
      <c r="AW1834" s="18">
        <v>53594</v>
      </c>
      <c r="AX1834" s="19" t="s">
        <v>7068</v>
      </c>
      <c r="AY1834" s="17">
        <v>85</v>
      </c>
      <c r="AZ1834" s="14" t="s">
        <v>203</v>
      </c>
      <c r="BA1834" s="20" t="str">
        <f t="shared" si="2300"/>
        <v>17535940172078636385</v>
      </c>
      <c r="BB1834" s="31">
        <f t="shared" si="2301"/>
        <v>20</v>
      </c>
      <c r="BC1834" s="22" t="s">
        <v>7069</v>
      </c>
      <c r="BD1834" s="23" t="s">
        <v>115</v>
      </c>
      <c r="BF1834" s="8"/>
      <c r="BG1834" s="32">
        <v>22727336</v>
      </c>
      <c r="BH1834" s="32"/>
      <c r="BI1834" s="32"/>
      <c r="BJ1834" t="s">
        <v>933</v>
      </c>
      <c r="BK1834" s="14" t="s">
        <v>1806</v>
      </c>
      <c r="BL1834" s="14" t="s">
        <v>595</v>
      </c>
      <c r="BM1834" s="25"/>
      <c r="BN1834" s="26"/>
      <c r="BO1834" s="27"/>
      <c r="BP1834" s="26"/>
      <c r="BQ1834" s="28"/>
    </row>
    <row r="1835" spans="1:69" x14ac:dyDescent="0.25">
      <c r="A1835" t="str">
        <f>VLOOKUP(B1835,[2]RH!$B:$BV,72,0)</f>
        <v>si</v>
      </c>
      <c r="B1835" s="6">
        <v>1837</v>
      </c>
      <c r="C1835" s="7" t="s">
        <v>100</v>
      </c>
      <c r="D1835" s="7" t="s">
        <v>7070</v>
      </c>
      <c r="E1835" s="7" t="s">
        <v>67</v>
      </c>
      <c r="F1835" s="7" t="s">
        <v>118</v>
      </c>
      <c r="G1835" s="7" t="s">
        <v>220</v>
      </c>
      <c r="H1835" s="7" t="s">
        <v>562</v>
      </c>
      <c r="I1835" s="7" t="s">
        <v>579</v>
      </c>
      <c r="J1835" s="7" t="s">
        <v>281</v>
      </c>
      <c r="K1835" s="7" t="s">
        <v>146</v>
      </c>
      <c r="L1835" s="7" t="s">
        <v>90</v>
      </c>
      <c r="M1835" s="7" t="str">
        <f t="shared" si="2279"/>
        <v>Couturière</v>
      </c>
      <c r="N1835" s="8">
        <v>45258</v>
      </c>
      <c r="P1835" s="7">
        <f t="shared" ca="1" si="2285"/>
        <v>25</v>
      </c>
      <c r="Q1835" s="8"/>
      <c r="R1835" s="7"/>
      <c r="S1835" s="7"/>
      <c r="T1835" s="9" t="s">
        <v>156</v>
      </c>
      <c r="U1835" s="7" t="str">
        <f t="shared" si="2291"/>
        <v>Contractuel</v>
      </c>
      <c r="V1835" s="8">
        <v>45689</v>
      </c>
      <c r="W1835" s="8">
        <f>VLOOKUP(B1835,[1]BASE!$A:$Q,17,0)</f>
        <v>45747</v>
      </c>
      <c r="X1835" s="8"/>
      <c r="Y1835" s="8"/>
      <c r="Z1835" s="8">
        <v>45258</v>
      </c>
      <c r="AA1835" s="7">
        <f t="shared" si="2292"/>
        <v>11</v>
      </c>
      <c r="AB1835" s="7">
        <f t="shared" si="2293"/>
        <v>2023</v>
      </c>
      <c r="AC1835" s="7">
        <f t="shared" si="2294"/>
        <v>2027</v>
      </c>
      <c r="AD1835" s="10" t="e">
        <f t="shared" ref="AD1835:AD1898" ca="1" si="2344">IF(#REF!="Non",(DAYS360(N1835,Q1835)/360),(DAYS360(N1835,TODAY())/360))</f>
        <v>#REF!</v>
      </c>
      <c r="AE1835" s="10" t="e">
        <f t="shared" ca="1" si="2296"/>
        <v>#REF!</v>
      </c>
      <c r="AF1835" s="8">
        <v>36306</v>
      </c>
      <c r="AG1835" s="11">
        <f t="shared" ca="1" si="2297"/>
        <v>25.797260273972604</v>
      </c>
      <c r="AH1835" s="10" t="str">
        <f t="shared" ca="1" si="2298"/>
        <v>&gt;25&lt; 35</v>
      </c>
      <c r="AI1835" s="12">
        <v>17323000</v>
      </c>
      <c r="AJ1835" s="13" t="s">
        <v>150</v>
      </c>
      <c r="AK1835" s="12" t="s">
        <v>7071</v>
      </c>
      <c r="AL1835" s="8">
        <v>43274</v>
      </c>
      <c r="AM1835" s="7" t="s">
        <v>108</v>
      </c>
      <c r="AN1835" s="7" t="s">
        <v>109</v>
      </c>
      <c r="AQ1835">
        <v>3</v>
      </c>
      <c r="AR1835" s="14">
        <v>2</v>
      </c>
      <c r="AS1835" s="15">
        <f t="shared" si="2299"/>
        <v>45988.5</v>
      </c>
      <c r="AT1835" s="14" t="s">
        <v>163</v>
      </c>
      <c r="AU1835" s="12">
        <v>3.5</v>
      </c>
      <c r="AV1835" s="17">
        <v>47</v>
      </c>
      <c r="AW1835" s="18" t="s">
        <v>303</v>
      </c>
      <c r="AX1835" s="19" t="s">
        <v>7072</v>
      </c>
      <c r="AY1835" s="17">
        <v>65</v>
      </c>
      <c r="AZ1835" s="14" t="s">
        <v>7073</v>
      </c>
      <c r="BA1835" s="20" t="str">
        <f t="shared" si="2300"/>
        <v>47010000000008282465</v>
      </c>
      <c r="BB1835" s="31">
        <f t="shared" si="2301"/>
        <v>20</v>
      </c>
      <c r="BC1835" s="22" t="s">
        <v>7074</v>
      </c>
      <c r="BD1835" s="23" t="s">
        <v>115</v>
      </c>
      <c r="BF1835" s="8"/>
      <c r="BG1835" s="32">
        <v>23875788</v>
      </c>
      <c r="BH1835" s="32"/>
      <c r="BI1835" s="32"/>
      <c r="BJ1835" t="s">
        <v>5663</v>
      </c>
      <c r="BK1835" s="14" t="str">
        <f t="shared" ref="BK1835:BK1856" si="2345">IF(K1835="CADRE","CADRE",CONCATENATE(J1835,"-",H1835))</f>
        <v>B-P6 AR</v>
      </c>
      <c r="BL1835" s="14" t="s">
        <v>595</v>
      </c>
      <c r="BM1835" s="25"/>
      <c r="BN1835" s="26"/>
      <c r="BO1835" s="27"/>
      <c r="BP1835" s="26"/>
      <c r="BQ1835" s="28"/>
    </row>
    <row r="1836" spans="1:69" x14ac:dyDescent="0.25">
      <c r="A1836" t="str">
        <f>VLOOKUP(B1836,[2]RH!$B:$BV,72,0)</f>
        <v>Non-Actif</v>
      </c>
      <c r="B1836" s="6">
        <v>1838</v>
      </c>
      <c r="C1836" s="7" t="s">
        <v>168</v>
      </c>
      <c r="D1836" s="7" t="s">
        <v>7075</v>
      </c>
      <c r="E1836" s="7" t="s">
        <v>67</v>
      </c>
      <c r="F1836" s="7" t="s">
        <v>118</v>
      </c>
      <c r="G1836" s="7" t="s">
        <v>220</v>
      </c>
      <c r="H1836" s="7" t="s">
        <v>562</v>
      </c>
      <c r="I1836" s="7" t="s">
        <v>6497</v>
      </c>
      <c r="J1836" s="7" t="s">
        <v>190</v>
      </c>
      <c r="K1836" s="7" t="s">
        <v>146</v>
      </c>
      <c r="L1836" s="7" t="s">
        <v>90</v>
      </c>
      <c r="M1836" s="7" t="str">
        <f t="shared" si="2279"/>
        <v>Couturière</v>
      </c>
      <c r="N1836" s="8">
        <v>45258</v>
      </c>
      <c r="P1836" s="7">
        <f t="shared" ca="1" si="2285"/>
        <v>-340</v>
      </c>
      <c r="Q1836" s="8">
        <v>45383</v>
      </c>
      <c r="R1836" s="7" t="s">
        <v>4476</v>
      </c>
      <c r="S1836" s="7"/>
      <c r="T1836" s="9" t="s">
        <v>156</v>
      </c>
      <c r="U1836" s="7" t="str">
        <f t="shared" si="2291"/>
        <v>Contractuel</v>
      </c>
      <c r="V1836" s="8">
        <v>45352</v>
      </c>
      <c r="W1836" s="8">
        <v>45382</v>
      </c>
      <c r="X1836" s="8"/>
      <c r="Y1836" s="8"/>
      <c r="Z1836" s="8">
        <v>45258</v>
      </c>
      <c r="AA1836" s="7">
        <f t="shared" si="2292"/>
        <v>11</v>
      </c>
      <c r="AB1836" s="7">
        <f t="shared" si="2293"/>
        <v>2023</v>
      </c>
      <c r="AC1836" s="7">
        <f t="shared" si="2294"/>
        <v>2027</v>
      </c>
      <c r="AD1836" s="10" t="e">
        <f t="shared" ref="AD1836:AD1899" ca="1" si="2346">IF(#REF!="Non",(DAYS360(N1836,Q1836)/360),(DAYS360(N1836,TODAY())/360))</f>
        <v>#REF!</v>
      </c>
      <c r="AE1836" s="10" t="e">
        <f t="shared" ca="1" si="2296"/>
        <v>#REF!</v>
      </c>
      <c r="AF1836" s="8">
        <v>31833</v>
      </c>
      <c r="AG1836" s="11">
        <f t="shared" ca="1" si="2297"/>
        <v>38.052054794520551</v>
      </c>
      <c r="AH1836" s="10" t="str">
        <f t="shared" ca="1" si="2298"/>
        <v>&gt;35&lt; 45</v>
      </c>
      <c r="AI1836" s="12">
        <v>16169370</v>
      </c>
      <c r="AJ1836" s="13" t="s">
        <v>150</v>
      </c>
      <c r="AK1836" s="12" t="s">
        <v>7076</v>
      </c>
      <c r="AL1836" s="8">
        <v>44146</v>
      </c>
      <c r="AM1836" s="7" t="s">
        <v>108</v>
      </c>
      <c r="AN1836" s="7" t="s">
        <v>76</v>
      </c>
      <c r="AO1836">
        <v>4</v>
      </c>
      <c r="AQ1836" s="14">
        <v>3</v>
      </c>
      <c r="AR1836" s="14">
        <v>1</v>
      </c>
      <c r="AS1836" s="15">
        <f t="shared" si="2299"/>
        <v>45623.25</v>
      </c>
      <c r="AT1836" s="14" t="s">
        <v>163</v>
      </c>
      <c r="AU1836" s="12">
        <v>3.5</v>
      </c>
      <c r="AV1836" s="17">
        <v>17</v>
      </c>
      <c r="AW1836" s="18" t="s">
        <v>201</v>
      </c>
      <c r="AX1836" s="19" t="s">
        <v>7077</v>
      </c>
      <c r="AY1836" s="17" t="s">
        <v>73</v>
      </c>
      <c r="AZ1836" s="14" t="s">
        <v>203</v>
      </c>
      <c r="BA1836" s="20" t="str">
        <f t="shared" si="2300"/>
        <v>17001000000109603301</v>
      </c>
      <c r="BB1836" s="31">
        <f t="shared" si="2301"/>
        <v>20</v>
      </c>
      <c r="BC1836" s="22" t="s">
        <v>7078</v>
      </c>
      <c r="BD1836" s="23" t="s">
        <v>482</v>
      </c>
      <c r="BF1836" s="8">
        <v>45258</v>
      </c>
      <c r="BG1836" s="32">
        <v>97513540</v>
      </c>
      <c r="BH1836" s="32"/>
      <c r="BI1836" s="32"/>
      <c r="BJ1836" t="s">
        <v>3035</v>
      </c>
      <c r="BK1836" s="14" t="str">
        <f t="shared" si="2345"/>
        <v>A-P6 AR</v>
      </c>
      <c r="BL1836" s="14" t="s">
        <v>595</v>
      </c>
      <c r="BM1836" s="25"/>
      <c r="BN1836" s="26"/>
      <c r="BO1836" s="27"/>
      <c r="BP1836" s="26"/>
      <c r="BQ1836" s="28"/>
    </row>
    <row r="1837" spans="1:69" x14ac:dyDescent="0.25">
      <c r="A1837" t="str">
        <f>VLOOKUP(B1837,[2]RH!$B:$BV,72,0)</f>
        <v>Non-Actif</v>
      </c>
      <c r="B1837" s="6">
        <v>1839</v>
      </c>
      <c r="C1837" s="7" t="s">
        <v>168</v>
      </c>
      <c r="D1837" s="7" t="s">
        <v>7079</v>
      </c>
      <c r="E1837" s="7" t="s">
        <v>67</v>
      </c>
      <c r="F1837" s="7" t="s">
        <v>118</v>
      </c>
      <c r="G1837" s="7" t="s">
        <v>220</v>
      </c>
      <c r="H1837" s="7" t="s">
        <v>562</v>
      </c>
      <c r="I1837" s="7" t="s">
        <v>579</v>
      </c>
      <c r="J1837" s="7" t="s">
        <v>281</v>
      </c>
      <c r="K1837" s="7" t="s">
        <v>146</v>
      </c>
      <c r="L1837" s="7" t="s">
        <v>90</v>
      </c>
      <c r="M1837" s="7" t="str">
        <f t="shared" si="2279"/>
        <v>Couturière</v>
      </c>
      <c r="N1837" s="8">
        <v>45258</v>
      </c>
      <c r="P1837" s="7">
        <f t="shared" ca="1" si="2285"/>
        <v>-371</v>
      </c>
      <c r="Q1837" s="8">
        <v>45348</v>
      </c>
      <c r="R1837" s="7" t="s">
        <v>147</v>
      </c>
      <c r="S1837" s="7"/>
      <c r="T1837" s="9" t="s">
        <v>156</v>
      </c>
      <c r="U1837" s="7" t="str">
        <f t="shared" si="2291"/>
        <v>Contractuel</v>
      </c>
      <c r="V1837" s="8">
        <v>45323</v>
      </c>
      <c r="W1837" s="8">
        <v>45351</v>
      </c>
      <c r="X1837" s="8"/>
      <c r="Y1837" s="8"/>
      <c r="Z1837" s="8">
        <v>45258</v>
      </c>
      <c r="AA1837" s="7">
        <f t="shared" si="2292"/>
        <v>11</v>
      </c>
      <c r="AB1837" s="7">
        <f t="shared" si="2293"/>
        <v>2023</v>
      </c>
      <c r="AC1837" s="7">
        <f t="shared" si="2294"/>
        <v>2027</v>
      </c>
      <c r="AD1837" s="10" t="e">
        <f t="shared" ref="AD1837:AD1900" ca="1" si="2347">IF(#REF!="Non",(DAYS360(N1837,Q1837)/360),(DAYS360(N1837,TODAY())/360))</f>
        <v>#REF!</v>
      </c>
      <c r="AE1837" s="10" t="e">
        <f t="shared" ca="1" si="2296"/>
        <v>#REF!</v>
      </c>
      <c r="AF1837" s="8">
        <v>30741</v>
      </c>
      <c r="AG1837" s="11">
        <f t="shared" ca="1" si="2297"/>
        <v>41.043835616438358</v>
      </c>
      <c r="AH1837" s="10" t="str">
        <f t="shared" ca="1" si="2298"/>
        <v>&gt;35&lt; 45</v>
      </c>
      <c r="AI1837" s="12">
        <v>16141942</v>
      </c>
      <c r="AJ1837" s="13" t="s">
        <v>106</v>
      </c>
      <c r="AK1837" s="12" t="s">
        <v>7080</v>
      </c>
      <c r="AL1837" s="8">
        <v>41394</v>
      </c>
      <c r="AM1837" s="7" t="s">
        <v>108</v>
      </c>
      <c r="AN1837" s="7" t="s">
        <v>76</v>
      </c>
      <c r="AO1837">
        <v>3</v>
      </c>
      <c r="AQ1837" s="14">
        <v>3</v>
      </c>
      <c r="AR1837" s="14">
        <v>1</v>
      </c>
      <c r="AS1837" s="15">
        <f t="shared" si="2299"/>
        <v>45623.25</v>
      </c>
      <c r="AT1837" s="14" t="s">
        <v>163</v>
      </c>
      <c r="AU1837" s="12">
        <v>3.5</v>
      </c>
      <c r="AV1837" s="17">
        <v>17</v>
      </c>
      <c r="AW1837" s="18" t="s">
        <v>201</v>
      </c>
      <c r="AX1837" s="19" t="s">
        <v>7081</v>
      </c>
      <c r="AY1837" s="17">
        <v>79</v>
      </c>
      <c r="AZ1837" s="14" t="s">
        <v>203</v>
      </c>
      <c r="BA1837" s="20" t="str">
        <f t="shared" si="2300"/>
        <v>17001000000295811679</v>
      </c>
      <c r="BB1837" s="31">
        <f t="shared" si="2301"/>
        <v>20</v>
      </c>
      <c r="BC1837" s="22" t="s">
        <v>5765</v>
      </c>
      <c r="BD1837" s="23" t="s">
        <v>85</v>
      </c>
      <c r="BF1837" s="8"/>
      <c r="BG1837" s="32">
        <v>29989507</v>
      </c>
      <c r="BH1837" s="32">
        <v>58705996</v>
      </c>
      <c r="BI1837" s="32"/>
      <c r="BJ1837" t="s">
        <v>519</v>
      </c>
      <c r="BK1837" s="14" t="str">
        <f t="shared" si="2345"/>
        <v>B-P6 AR</v>
      </c>
      <c r="BL1837" s="14" t="s">
        <v>595</v>
      </c>
      <c r="BM1837" s="25"/>
      <c r="BN1837" s="26"/>
      <c r="BO1837" s="27"/>
      <c r="BP1837" s="26"/>
      <c r="BQ1837" s="28"/>
    </row>
    <row r="1838" spans="1:69" x14ac:dyDescent="0.25">
      <c r="A1838" t="str">
        <f>VLOOKUP(B1838,[2]RH!$B:$BV,72,0)</f>
        <v>Non-Actif</v>
      </c>
      <c r="B1838" s="6">
        <v>1840</v>
      </c>
      <c r="C1838" s="7" t="s">
        <v>168</v>
      </c>
      <c r="D1838" s="7" t="s">
        <v>7082</v>
      </c>
      <c r="E1838" s="7" t="s">
        <v>67</v>
      </c>
      <c r="F1838" s="7" t="s">
        <v>118</v>
      </c>
      <c r="G1838" s="7" t="s">
        <v>220</v>
      </c>
      <c r="H1838" s="7" t="s">
        <v>562</v>
      </c>
      <c r="I1838" s="7" t="s">
        <v>579</v>
      </c>
      <c r="J1838" s="7" t="s">
        <v>281</v>
      </c>
      <c r="K1838" s="7" t="s">
        <v>146</v>
      </c>
      <c r="L1838" s="7" t="s">
        <v>90</v>
      </c>
      <c r="M1838" s="7" t="str">
        <f t="shared" si="2279"/>
        <v>Couturière</v>
      </c>
      <c r="N1838" s="8">
        <v>45258</v>
      </c>
      <c r="P1838" s="7">
        <f t="shared" ca="1" si="2285"/>
        <v>-371</v>
      </c>
      <c r="Q1838" s="8">
        <v>45352</v>
      </c>
      <c r="R1838" s="7" t="s">
        <v>1728</v>
      </c>
      <c r="S1838" s="7"/>
      <c r="T1838" s="9" t="s">
        <v>156</v>
      </c>
      <c r="U1838" s="7" t="str">
        <f t="shared" si="2291"/>
        <v>Contractuel</v>
      </c>
      <c r="V1838" s="8">
        <v>45323</v>
      </c>
      <c r="W1838" s="8">
        <v>45351</v>
      </c>
      <c r="X1838" s="8"/>
      <c r="Y1838" s="8"/>
      <c r="Z1838" s="8">
        <v>45258</v>
      </c>
      <c r="AA1838" s="7">
        <f t="shared" si="2292"/>
        <v>11</v>
      </c>
      <c r="AB1838" s="7">
        <f t="shared" si="2293"/>
        <v>2023</v>
      </c>
      <c r="AC1838" s="7">
        <f t="shared" si="2294"/>
        <v>2027</v>
      </c>
      <c r="AD1838" s="10" t="e">
        <f t="shared" ref="AD1838:AD1901" ca="1" si="2348">IF(#REF!="Non",(DAYS360(N1838,Q1838)/360),(DAYS360(N1838,TODAY())/360))</f>
        <v>#REF!</v>
      </c>
      <c r="AE1838" s="10" t="e">
        <f t="shared" ca="1" si="2296"/>
        <v>#REF!</v>
      </c>
      <c r="AF1838" s="8">
        <v>35082</v>
      </c>
      <c r="AG1838" s="11">
        <f t="shared" ca="1" si="2297"/>
        <v>29.150684931506849</v>
      </c>
      <c r="AH1838" s="10" t="str">
        <f t="shared" ca="1" si="2298"/>
        <v>&gt;25&lt; 35</v>
      </c>
      <c r="AI1838" s="12">
        <v>16724441</v>
      </c>
      <c r="AJ1838" s="13" t="s">
        <v>92</v>
      </c>
      <c r="AK1838" s="12" t="s">
        <v>7083</v>
      </c>
      <c r="AL1838" s="8">
        <v>45086</v>
      </c>
      <c r="AM1838" s="7" t="s">
        <v>108</v>
      </c>
      <c r="AN1838" s="7" t="s">
        <v>76</v>
      </c>
      <c r="AQ1838" s="14">
        <v>3</v>
      </c>
      <c r="AR1838" s="14">
        <v>1</v>
      </c>
      <c r="AS1838" s="15">
        <f t="shared" si="2299"/>
        <v>45623.25</v>
      </c>
      <c r="AT1838" s="14" t="s">
        <v>163</v>
      </c>
      <c r="AU1838" s="12">
        <v>3.5</v>
      </c>
      <c r="AV1838" s="17">
        <v>12</v>
      </c>
      <c r="AW1838" s="18" t="s">
        <v>7084</v>
      </c>
      <c r="AX1838" s="19" t="s">
        <v>7085</v>
      </c>
      <c r="AY1838" s="17" t="s">
        <v>82</v>
      </c>
      <c r="AZ1838" s="14" t="s">
        <v>127</v>
      </c>
      <c r="BA1838" s="20" t="str">
        <f t="shared" si="2300"/>
        <v>12072000000235401403</v>
      </c>
      <c r="BB1838" s="31">
        <f t="shared" si="2301"/>
        <v>20</v>
      </c>
      <c r="BC1838" s="22" t="s">
        <v>7086</v>
      </c>
      <c r="BD1838" s="23" t="s">
        <v>341</v>
      </c>
      <c r="BF1838" s="8"/>
      <c r="BG1838" s="32">
        <v>29449618</v>
      </c>
      <c r="BH1838" s="32"/>
      <c r="BI1838" s="32"/>
      <c r="BJ1838" t="s">
        <v>568</v>
      </c>
      <c r="BK1838" s="14" t="str">
        <f t="shared" si="2345"/>
        <v>B-P6 AR</v>
      </c>
      <c r="BL1838" s="14" t="s">
        <v>595</v>
      </c>
      <c r="BM1838" s="25"/>
      <c r="BN1838" s="26"/>
      <c r="BO1838" s="27"/>
      <c r="BP1838" s="26"/>
      <c r="BQ1838" s="28"/>
    </row>
    <row r="1839" spans="1:69" x14ac:dyDescent="0.25">
      <c r="A1839" t="str">
        <f>VLOOKUP(B1839,[2]RH!$B:$BV,72,0)</f>
        <v>si</v>
      </c>
      <c r="B1839" s="6">
        <v>1841</v>
      </c>
      <c r="C1839" s="7" t="s">
        <v>65</v>
      </c>
      <c r="D1839" s="7" t="s">
        <v>7087</v>
      </c>
      <c r="E1839" s="7" t="s">
        <v>67</v>
      </c>
      <c r="F1839" s="7" t="s">
        <v>118</v>
      </c>
      <c r="G1839" s="7" t="s">
        <v>220</v>
      </c>
      <c r="H1839" s="7" t="s">
        <v>562</v>
      </c>
      <c r="I1839" s="7" t="s">
        <v>1477</v>
      </c>
      <c r="J1839" s="7" t="s">
        <v>190</v>
      </c>
      <c r="K1839" s="7" t="s">
        <v>146</v>
      </c>
      <c r="L1839" s="7" t="s">
        <v>90</v>
      </c>
      <c r="M1839" s="7" t="str">
        <f t="shared" si="2279"/>
        <v>Couturière</v>
      </c>
      <c r="N1839" s="8">
        <v>45258</v>
      </c>
      <c r="P1839" s="7">
        <f t="shared" ca="1" si="2285"/>
        <v>25</v>
      </c>
      <c r="Q1839" s="8"/>
      <c r="R1839" s="7"/>
      <c r="S1839" s="7"/>
      <c r="T1839" s="9" t="s">
        <v>156</v>
      </c>
      <c r="U1839" s="7" t="str">
        <f t="shared" si="2291"/>
        <v>Contractuel</v>
      </c>
      <c r="V1839" s="8">
        <v>45689</v>
      </c>
      <c r="W1839" s="8">
        <f>VLOOKUP(B1839,[1]BASE!$A:$Q,17,0)</f>
        <v>45747</v>
      </c>
      <c r="X1839" s="8"/>
      <c r="Y1839" s="8"/>
      <c r="Z1839" s="8">
        <v>45258</v>
      </c>
      <c r="AA1839" s="7">
        <f t="shared" si="2292"/>
        <v>11</v>
      </c>
      <c r="AB1839" s="7">
        <f t="shared" si="2293"/>
        <v>2023</v>
      </c>
      <c r="AC1839" s="7">
        <f t="shared" si="2294"/>
        <v>2027</v>
      </c>
      <c r="AD1839" s="10" t="e">
        <f t="shared" ref="AD1839:AD1902" ca="1" si="2349">IF(#REF!="Non",(DAYS360(N1839,Q1839)/360),(DAYS360(N1839,TODAY())/360))</f>
        <v>#REF!</v>
      </c>
      <c r="AE1839" s="10" t="e">
        <f t="shared" ca="1" si="2296"/>
        <v>#REF!</v>
      </c>
      <c r="AF1839" s="8">
        <v>32229</v>
      </c>
      <c r="AG1839" s="11">
        <f t="shared" ca="1" si="2297"/>
        <v>36.967123287671235</v>
      </c>
      <c r="AH1839" s="10" t="str">
        <f t="shared" ca="1" si="2298"/>
        <v>&gt;35&lt; 45</v>
      </c>
      <c r="AI1839" s="12">
        <v>16435274</v>
      </c>
      <c r="AJ1839" s="13" t="s">
        <v>170</v>
      </c>
      <c r="AK1839" s="12" t="s">
        <v>7088</v>
      </c>
      <c r="AL1839" s="8">
        <v>43398</v>
      </c>
      <c r="AM1839" s="7" t="s">
        <v>6153</v>
      </c>
      <c r="AN1839" s="7" t="s">
        <v>109</v>
      </c>
      <c r="AQ1839">
        <v>3</v>
      </c>
      <c r="AR1839" s="14">
        <v>2</v>
      </c>
      <c r="AS1839" s="15">
        <f t="shared" si="2299"/>
        <v>45988.5</v>
      </c>
      <c r="AT1839" s="14" t="s">
        <v>163</v>
      </c>
      <c r="AU1839" s="12">
        <v>3.5</v>
      </c>
      <c r="AV1839" s="17">
        <v>17</v>
      </c>
      <c r="AW1839" s="18">
        <v>53594</v>
      </c>
      <c r="AX1839" s="19" t="s">
        <v>7089</v>
      </c>
      <c r="AY1839" s="17">
        <v>93</v>
      </c>
      <c r="AZ1839" s="14" t="s">
        <v>203</v>
      </c>
      <c r="BA1839" s="20" t="str">
        <f t="shared" si="2300"/>
        <v>17535940172077779293</v>
      </c>
      <c r="BB1839" s="31">
        <f t="shared" si="2301"/>
        <v>20</v>
      </c>
      <c r="BC1839" s="22" t="s">
        <v>7090</v>
      </c>
      <c r="BD1839" s="23" t="s">
        <v>115</v>
      </c>
      <c r="BF1839" s="8">
        <v>45258</v>
      </c>
      <c r="BG1839" s="32">
        <v>54512897</v>
      </c>
      <c r="BH1839" s="32"/>
      <c r="BI1839" s="32"/>
      <c r="BJ1839" t="s">
        <v>714</v>
      </c>
      <c r="BK1839" s="14" t="str">
        <f t="shared" si="2345"/>
        <v>A-P6 AR</v>
      </c>
      <c r="BL1839" s="14" t="s">
        <v>595</v>
      </c>
      <c r="BM1839" s="25"/>
      <c r="BN1839" s="26"/>
      <c r="BO1839" s="27"/>
      <c r="BP1839" s="26"/>
      <c r="BQ1839" s="28"/>
    </row>
    <row r="1840" spans="1:69" x14ac:dyDescent="0.25">
      <c r="A1840" t="str">
        <f>VLOOKUP(B1840,[2]RH!$B:$BV,72,0)</f>
        <v>Non-Actif</v>
      </c>
      <c r="B1840" s="6">
        <v>1842</v>
      </c>
      <c r="C1840" s="7" t="s">
        <v>168</v>
      </c>
      <c r="D1840" s="7" t="s">
        <v>7091</v>
      </c>
      <c r="E1840" s="7" t="s">
        <v>67</v>
      </c>
      <c r="F1840" s="7" t="s">
        <v>118</v>
      </c>
      <c r="G1840" s="7" t="s">
        <v>220</v>
      </c>
      <c r="H1840" s="7" t="s">
        <v>562</v>
      </c>
      <c r="I1840" s="7" t="s">
        <v>579</v>
      </c>
      <c r="J1840" s="7" t="s">
        <v>281</v>
      </c>
      <c r="K1840" s="7" t="s">
        <v>146</v>
      </c>
      <c r="L1840" s="7" t="s">
        <v>90</v>
      </c>
      <c r="M1840" s="7" t="str">
        <f t="shared" si="2279"/>
        <v>Couturière</v>
      </c>
      <c r="N1840" s="8">
        <v>45258</v>
      </c>
      <c r="P1840" s="7"/>
      <c r="Q1840" s="8">
        <v>45258</v>
      </c>
      <c r="R1840" s="7" t="s">
        <v>6470</v>
      </c>
      <c r="S1840" s="7"/>
      <c r="T1840" s="9" t="s">
        <v>156</v>
      </c>
      <c r="U1840" s="7" t="str">
        <f t="shared" si="2291"/>
        <v>Contractuel</v>
      </c>
      <c r="V1840" s="8">
        <v>45258</v>
      </c>
      <c r="W1840" s="8">
        <v>45291</v>
      </c>
      <c r="X1840" s="8"/>
      <c r="Y1840" s="8"/>
      <c r="Z1840" s="8">
        <v>45258</v>
      </c>
      <c r="AA1840" s="7">
        <f t="shared" si="2292"/>
        <v>11</v>
      </c>
      <c r="AB1840" s="7">
        <f t="shared" si="2293"/>
        <v>2023</v>
      </c>
      <c r="AC1840" s="7">
        <f t="shared" si="2294"/>
        <v>2027</v>
      </c>
      <c r="AD1840" s="10" t="e">
        <f t="shared" ref="AD1840:AD1903" ca="1" si="2350">IF(#REF!="Non",(DAYS360(N1840,Q1840)/360),(DAYS360(N1840,TODAY())/360))</f>
        <v>#REF!</v>
      </c>
      <c r="AE1840" s="10" t="e">
        <f t="shared" ca="1" si="2296"/>
        <v>#REF!</v>
      </c>
      <c r="AF1840" s="8">
        <v>32489</v>
      </c>
      <c r="AG1840" s="11">
        <f t="shared" ca="1" si="2297"/>
        <v>36.254794520547946</v>
      </c>
      <c r="AH1840" s="10" t="str">
        <f t="shared" ca="1" si="2298"/>
        <v>&gt;35&lt; 45</v>
      </c>
      <c r="AI1840" s="12"/>
      <c r="AJ1840" s="13"/>
      <c r="AK1840" s="12" t="s">
        <v>7092</v>
      </c>
      <c r="AL1840" s="8">
        <v>44810</v>
      </c>
      <c r="AM1840" s="7" t="s">
        <v>108</v>
      </c>
      <c r="AN1840" s="7" t="s">
        <v>5165</v>
      </c>
      <c r="AQ1840" s="14">
        <v>3</v>
      </c>
      <c r="AR1840" s="14">
        <v>1</v>
      </c>
      <c r="AS1840" s="15">
        <f t="shared" si="2299"/>
        <v>45623.25</v>
      </c>
      <c r="AT1840" s="14" t="s">
        <v>163</v>
      </c>
      <c r="AU1840" s="12">
        <v>3.5</v>
      </c>
      <c r="AV1840" s="17">
        <v>17</v>
      </c>
      <c r="AW1840" s="18" t="s">
        <v>201</v>
      </c>
      <c r="AX1840" s="19" t="s">
        <v>7093</v>
      </c>
      <c r="AY1840" s="17">
        <v>23</v>
      </c>
      <c r="AZ1840" s="14" t="s">
        <v>203</v>
      </c>
      <c r="BA1840" s="20" t="str">
        <f t="shared" si="2300"/>
        <v>17001000000287988823</v>
      </c>
      <c r="BB1840" s="31">
        <f t="shared" si="2301"/>
        <v>20</v>
      </c>
      <c r="BC1840" s="22" t="s">
        <v>7094</v>
      </c>
      <c r="BD1840" s="23" t="s">
        <v>115</v>
      </c>
      <c r="BF1840" s="8"/>
      <c r="BG1840" s="32">
        <v>56714904</v>
      </c>
      <c r="BH1840" s="32">
        <v>50655867</v>
      </c>
      <c r="BI1840" s="32"/>
      <c r="BK1840" s="14" t="str">
        <f t="shared" si="2345"/>
        <v>B-P6 AR</v>
      </c>
      <c r="BL1840" s="14" t="s">
        <v>595</v>
      </c>
      <c r="BM1840" s="25"/>
      <c r="BN1840" s="26"/>
      <c r="BO1840" s="27"/>
      <c r="BP1840" s="26"/>
      <c r="BQ1840" s="28"/>
    </row>
    <row r="1841" spans="1:69" x14ac:dyDescent="0.25">
      <c r="A1841" t="str">
        <f>VLOOKUP(B1841,[2]RH!$B:$BV,72,0)</f>
        <v>Non-Actif</v>
      </c>
      <c r="B1841" s="6">
        <v>1843</v>
      </c>
      <c r="C1841" s="7" t="s">
        <v>168</v>
      </c>
      <c r="D1841" s="7" t="s">
        <v>7095</v>
      </c>
      <c r="E1841" s="7" t="s">
        <v>67</v>
      </c>
      <c r="F1841" s="7" t="s">
        <v>118</v>
      </c>
      <c r="G1841" s="7" t="s">
        <v>220</v>
      </c>
      <c r="H1841" s="7" t="s">
        <v>562</v>
      </c>
      <c r="I1841" s="7" t="s">
        <v>6497</v>
      </c>
      <c r="J1841" s="7" t="s">
        <v>190</v>
      </c>
      <c r="K1841" s="7" t="s">
        <v>146</v>
      </c>
      <c r="L1841" s="7" t="s">
        <v>90</v>
      </c>
      <c r="M1841" s="7" t="str">
        <f t="shared" si="2279"/>
        <v>Couturière</v>
      </c>
      <c r="N1841" s="8">
        <v>45258</v>
      </c>
      <c r="P1841" s="7"/>
      <c r="Q1841" s="8">
        <v>45264</v>
      </c>
      <c r="R1841" s="7" t="s">
        <v>5589</v>
      </c>
      <c r="S1841" s="7"/>
      <c r="T1841" s="9" t="s">
        <v>156</v>
      </c>
      <c r="U1841" s="7" t="str">
        <f t="shared" si="2291"/>
        <v>Contractuel</v>
      </c>
      <c r="V1841" s="8">
        <v>45258</v>
      </c>
      <c r="W1841" s="8">
        <v>45291</v>
      </c>
      <c r="X1841" s="8"/>
      <c r="Y1841" s="8"/>
      <c r="Z1841" s="8">
        <v>45258</v>
      </c>
      <c r="AA1841" s="7">
        <f t="shared" si="2292"/>
        <v>11</v>
      </c>
      <c r="AB1841" s="7">
        <f t="shared" si="2293"/>
        <v>2023</v>
      </c>
      <c r="AC1841" s="7">
        <f t="shared" si="2294"/>
        <v>2027</v>
      </c>
      <c r="AD1841" s="10" t="e">
        <f t="shared" ref="AD1841:AD1904" ca="1" si="2351">IF(#REF!="Non",(DAYS360(N1841,Q1841)/360),(DAYS360(N1841,TODAY())/360))</f>
        <v>#REF!</v>
      </c>
      <c r="AE1841" s="10" t="e">
        <f t="shared" ca="1" si="2296"/>
        <v>#REF!</v>
      </c>
      <c r="AF1841" s="8">
        <v>30648</v>
      </c>
      <c r="AG1841" s="11">
        <f t="shared" ca="1" si="2297"/>
        <v>41.298630136986304</v>
      </c>
      <c r="AH1841" s="10" t="str">
        <f t="shared" ca="1" si="2298"/>
        <v>&gt;35&lt; 45</v>
      </c>
      <c r="AI1841" s="12"/>
      <c r="AJ1841" s="13"/>
      <c r="AK1841" s="12" t="s">
        <v>7096</v>
      </c>
      <c r="AL1841" s="8">
        <v>40196</v>
      </c>
      <c r="AM1841" s="7" t="s">
        <v>108</v>
      </c>
      <c r="AN1841" s="7" t="s">
        <v>76</v>
      </c>
      <c r="AO1841">
        <v>3</v>
      </c>
      <c r="AQ1841" s="14">
        <v>3</v>
      </c>
      <c r="AR1841" s="14">
        <v>1</v>
      </c>
      <c r="AS1841" s="15">
        <f t="shared" si="2299"/>
        <v>45623.25</v>
      </c>
      <c r="AT1841" s="14" t="s">
        <v>163</v>
      </c>
      <c r="AU1841" s="12">
        <v>3.5</v>
      </c>
      <c r="AV1841" s="17">
        <v>17</v>
      </c>
      <c r="AW1841" s="18" t="s">
        <v>201</v>
      </c>
      <c r="AX1841" s="19" t="s">
        <v>7097</v>
      </c>
      <c r="AY1841" s="17">
        <v>96</v>
      </c>
      <c r="AZ1841" s="14" t="s">
        <v>203</v>
      </c>
      <c r="BA1841" s="20" t="str">
        <f t="shared" si="2300"/>
        <v>17001000000015177196</v>
      </c>
      <c r="BB1841" s="31">
        <f t="shared" si="2301"/>
        <v>20</v>
      </c>
      <c r="BC1841" s="22" t="s">
        <v>7098</v>
      </c>
      <c r="BD1841" s="23" t="s">
        <v>341</v>
      </c>
      <c r="BF1841" s="8">
        <v>45258</v>
      </c>
      <c r="BG1841" s="32">
        <v>55421803</v>
      </c>
      <c r="BH1841" s="32"/>
      <c r="BI1841" s="32"/>
      <c r="BK1841" s="14" t="str">
        <f t="shared" si="2345"/>
        <v>A-P6 AR</v>
      </c>
      <c r="BL1841" s="14" t="s">
        <v>595</v>
      </c>
      <c r="BM1841" s="25"/>
      <c r="BN1841" s="26"/>
      <c r="BO1841" s="27"/>
      <c r="BP1841" s="26"/>
      <c r="BQ1841" s="28"/>
    </row>
    <row r="1842" spans="1:69" x14ac:dyDescent="0.25">
      <c r="A1842" t="str">
        <f>VLOOKUP(B1842,[2]RH!$B:$BV,72,0)</f>
        <v>si</v>
      </c>
      <c r="B1842" s="6">
        <v>1844</v>
      </c>
      <c r="C1842" s="7" t="s">
        <v>168</v>
      </c>
      <c r="D1842" s="7" t="s">
        <v>7099</v>
      </c>
      <c r="E1842" s="7" t="s">
        <v>67</v>
      </c>
      <c r="F1842" s="7" t="s">
        <v>118</v>
      </c>
      <c r="G1842" s="7" t="s">
        <v>220</v>
      </c>
      <c r="H1842" s="7" t="s">
        <v>562</v>
      </c>
      <c r="I1842" s="7" t="s">
        <v>1477</v>
      </c>
      <c r="J1842" s="7" t="s">
        <v>190</v>
      </c>
      <c r="K1842" s="7" t="s">
        <v>146</v>
      </c>
      <c r="L1842" s="7" t="s">
        <v>90</v>
      </c>
      <c r="M1842" s="7" t="str">
        <f t="shared" si="2279"/>
        <v>Couturière</v>
      </c>
      <c r="N1842" s="8">
        <v>45258</v>
      </c>
      <c r="P1842" s="7">
        <f t="shared" ref="P1842:P1859" ca="1" si="2352">IF(W1842="","",W1842-TODAY())</f>
        <v>25</v>
      </c>
      <c r="Q1842" s="8"/>
      <c r="R1842" s="7"/>
      <c r="S1842" s="7"/>
      <c r="T1842" s="9" t="s">
        <v>156</v>
      </c>
      <c r="U1842" s="7" t="str">
        <f t="shared" si="2291"/>
        <v>Contractuel</v>
      </c>
      <c r="V1842" s="8">
        <v>45689</v>
      </c>
      <c r="W1842" s="8">
        <f>VLOOKUP(B1842,[1]BASE!$A:$Q,17,0)</f>
        <v>45747</v>
      </c>
      <c r="X1842" s="8"/>
      <c r="Y1842" s="8"/>
      <c r="Z1842" s="8">
        <v>45258</v>
      </c>
      <c r="AA1842" s="7">
        <f t="shared" si="2292"/>
        <v>11</v>
      </c>
      <c r="AB1842" s="7">
        <f t="shared" si="2293"/>
        <v>2023</v>
      </c>
      <c r="AC1842" s="7">
        <f t="shared" si="2294"/>
        <v>2027</v>
      </c>
      <c r="AD1842" s="10" t="e">
        <f t="shared" ref="AD1842:AD1905" ca="1" si="2353">IF(#REF!="Non",(DAYS360(N1842,Q1842)/360),(DAYS360(N1842,TODAY())/360))</f>
        <v>#REF!</v>
      </c>
      <c r="AE1842" s="10" t="e">
        <f t="shared" ca="1" si="2296"/>
        <v>#REF!</v>
      </c>
      <c r="AF1842" s="8">
        <v>27943</v>
      </c>
      <c r="AG1842" s="11">
        <f t="shared" ca="1" si="2297"/>
        <v>48.709589041095889</v>
      </c>
      <c r="AH1842" s="10" t="str">
        <f t="shared" ca="1" si="2298"/>
        <v>&gt;45&lt; 55</v>
      </c>
      <c r="AI1842" s="12">
        <v>11940010</v>
      </c>
      <c r="AJ1842" s="13" t="s">
        <v>192</v>
      </c>
      <c r="AK1842" s="12" t="s">
        <v>7100</v>
      </c>
      <c r="AL1842" s="8">
        <v>35026</v>
      </c>
      <c r="AM1842" s="7" t="s">
        <v>108</v>
      </c>
      <c r="AN1842" s="7" t="s">
        <v>76</v>
      </c>
      <c r="AO1842">
        <v>2</v>
      </c>
      <c r="AQ1842">
        <v>3</v>
      </c>
      <c r="AR1842" s="14">
        <v>2</v>
      </c>
      <c r="AS1842" s="15">
        <f t="shared" si="2299"/>
        <v>45988.5</v>
      </c>
      <c r="AT1842" s="14" t="s">
        <v>163</v>
      </c>
      <c r="AU1842" s="12">
        <v>3.5</v>
      </c>
      <c r="AV1842" s="17">
        <v>12</v>
      </c>
      <c r="AW1842" s="18">
        <v>40600</v>
      </c>
      <c r="AX1842" s="19" t="s">
        <v>7101</v>
      </c>
      <c r="AY1842" s="17">
        <v>33</v>
      </c>
      <c r="AZ1842" s="14" t="s">
        <v>195</v>
      </c>
      <c r="BA1842" s="20" t="str">
        <f t="shared" si="2300"/>
        <v>12406000000243357833</v>
      </c>
      <c r="BB1842" s="31">
        <f t="shared" si="2301"/>
        <v>20</v>
      </c>
      <c r="BC1842" s="22" t="s">
        <v>7102</v>
      </c>
      <c r="BD1842" s="23" t="s">
        <v>115</v>
      </c>
      <c r="BF1842" s="8"/>
      <c r="BG1842" s="32">
        <v>92011276</v>
      </c>
      <c r="BH1842" s="32"/>
      <c r="BI1842" s="32"/>
      <c r="BJ1842" t="s">
        <v>1286</v>
      </c>
      <c r="BK1842" s="14" t="str">
        <f t="shared" si="2345"/>
        <v>A-P6 AR</v>
      </c>
      <c r="BL1842" s="14" t="s">
        <v>595</v>
      </c>
      <c r="BM1842" s="25"/>
      <c r="BN1842" s="26"/>
      <c r="BO1842" s="27"/>
      <c r="BP1842" s="26"/>
      <c r="BQ1842" s="28"/>
    </row>
    <row r="1843" spans="1:69" x14ac:dyDescent="0.25">
      <c r="A1843" t="str">
        <f>VLOOKUP(B1843,[2]RH!$B:$BV,72,0)</f>
        <v>si</v>
      </c>
      <c r="B1843" s="6">
        <v>1845</v>
      </c>
      <c r="C1843" s="7" t="s">
        <v>168</v>
      </c>
      <c r="D1843" s="7" t="s">
        <v>7103</v>
      </c>
      <c r="E1843" s="7" t="s">
        <v>67</v>
      </c>
      <c r="F1843" s="7" t="s">
        <v>118</v>
      </c>
      <c r="G1843" s="7" t="s">
        <v>220</v>
      </c>
      <c r="H1843" s="7" t="s">
        <v>562</v>
      </c>
      <c r="I1843" s="7" t="s">
        <v>1477</v>
      </c>
      <c r="J1843" s="7" t="s">
        <v>190</v>
      </c>
      <c r="K1843" s="7" t="s">
        <v>146</v>
      </c>
      <c r="L1843" s="7" t="s">
        <v>90</v>
      </c>
      <c r="M1843" s="7" t="str">
        <f t="shared" si="2279"/>
        <v>Couturière</v>
      </c>
      <c r="N1843" s="8">
        <v>45258</v>
      </c>
      <c r="P1843" s="7">
        <f t="shared" ca="1" si="2352"/>
        <v>25</v>
      </c>
      <c r="Q1843" s="8"/>
      <c r="R1843" s="7"/>
      <c r="S1843" s="7"/>
      <c r="T1843" s="9" t="s">
        <v>156</v>
      </c>
      <c r="U1843" s="7" t="str">
        <f t="shared" si="2291"/>
        <v>Contractuel</v>
      </c>
      <c r="V1843" s="8">
        <v>45689</v>
      </c>
      <c r="W1843" s="8">
        <f>VLOOKUP(B1843,[1]BASE!$A:$Q,17,0)</f>
        <v>45747</v>
      </c>
      <c r="X1843" s="8"/>
      <c r="Y1843" s="8"/>
      <c r="Z1843" s="8">
        <v>45258</v>
      </c>
      <c r="AA1843" s="7">
        <f t="shared" si="2292"/>
        <v>11</v>
      </c>
      <c r="AB1843" s="7">
        <f t="shared" si="2293"/>
        <v>2023</v>
      </c>
      <c r="AC1843" s="7">
        <f t="shared" si="2294"/>
        <v>2027</v>
      </c>
      <c r="AD1843" s="10" t="e">
        <f t="shared" ref="AD1843:AD1906" ca="1" si="2354">IF(#REF!="Non",(DAYS360(N1843,Q1843)/360),(DAYS360(N1843,TODAY())/360))</f>
        <v>#REF!</v>
      </c>
      <c r="AE1843" s="10" t="e">
        <f t="shared" ca="1" si="2296"/>
        <v>#REF!</v>
      </c>
      <c r="AF1843" s="8">
        <v>36008</v>
      </c>
      <c r="AG1843" s="11">
        <f t="shared" ca="1" si="2297"/>
        <v>26.613698630136987</v>
      </c>
      <c r="AH1843" s="10" t="str">
        <f t="shared" ca="1" si="2298"/>
        <v>&gt;25&lt; 35</v>
      </c>
      <c r="AI1843" s="12">
        <v>17108756</v>
      </c>
      <c r="AJ1843" s="13" t="s">
        <v>79</v>
      </c>
      <c r="AK1843" s="106" t="s">
        <v>7104</v>
      </c>
      <c r="AL1843" s="8">
        <v>42594</v>
      </c>
      <c r="AM1843" s="7" t="s">
        <v>108</v>
      </c>
      <c r="AN1843" s="7" t="s">
        <v>109</v>
      </c>
      <c r="AQ1843">
        <v>3</v>
      </c>
      <c r="AR1843" s="14">
        <v>2</v>
      </c>
      <c r="AS1843" s="15">
        <f t="shared" si="2299"/>
        <v>45988.5</v>
      </c>
      <c r="AT1843" s="14" t="s">
        <v>163</v>
      </c>
      <c r="AU1843" s="12">
        <v>3.5</v>
      </c>
      <c r="AV1843" s="17">
        <v>17</v>
      </c>
      <c r="AW1843" s="18" t="s">
        <v>201</v>
      </c>
      <c r="AX1843" s="19" t="s">
        <v>7105</v>
      </c>
      <c r="AY1843" s="17">
        <v>27</v>
      </c>
      <c r="AZ1843" s="14" t="s">
        <v>203</v>
      </c>
      <c r="BA1843" s="20" t="str">
        <f t="shared" si="2300"/>
        <v>17001000000292036827</v>
      </c>
      <c r="BB1843" s="31">
        <f t="shared" si="2301"/>
        <v>20</v>
      </c>
      <c r="BC1843" s="22" t="s">
        <v>7106</v>
      </c>
      <c r="BD1843" s="23" t="s">
        <v>341</v>
      </c>
      <c r="BF1843" s="8">
        <v>45258</v>
      </c>
      <c r="BG1843" s="32">
        <v>58782213</v>
      </c>
      <c r="BH1843" s="32"/>
      <c r="BI1843" s="32"/>
      <c r="BJ1843" t="s">
        <v>3173</v>
      </c>
      <c r="BK1843" s="14" t="str">
        <f t="shared" si="2345"/>
        <v>A-P6 AR</v>
      </c>
      <c r="BL1843" s="14" t="s">
        <v>595</v>
      </c>
      <c r="BM1843" s="25"/>
      <c r="BN1843" s="26"/>
      <c r="BO1843" s="27"/>
      <c r="BP1843" s="26"/>
      <c r="BQ1843" s="28"/>
    </row>
    <row r="1844" spans="1:69" x14ac:dyDescent="0.25">
      <c r="A1844" t="str">
        <f>VLOOKUP(B1844,[2]RH!$B:$BV,72,0)</f>
        <v>Non-Actif</v>
      </c>
      <c r="B1844" s="6">
        <v>1846</v>
      </c>
      <c r="C1844" s="7" t="s">
        <v>168</v>
      </c>
      <c r="D1844" s="7" t="s">
        <v>7107</v>
      </c>
      <c r="E1844" s="7" t="s">
        <v>67</v>
      </c>
      <c r="F1844" s="7" t="s">
        <v>118</v>
      </c>
      <c r="G1844" s="7" t="s">
        <v>220</v>
      </c>
      <c r="H1844" s="7" t="s">
        <v>562</v>
      </c>
      <c r="I1844" s="7" t="s">
        <v>6497</v>
      </c>
      <c r="J1844" s="7" t="s">
        <v>190</v>
      </c>
      <c r="K1844" s="7" t="s">
        <v>146</v>
      </c>
      <c r="L1844" s="7" t="s">
        <v>90</v>
      </c>
      <c r="M1844" s="7" t="str">
        <f t="shared" si="2279"/>
        <v>Couturière</v>
      </c>
      <c r="N1844" s="8">
        <v>45258</v>
      </c>
      <c r="P1844" s="7">
        <f t="shared" ca="1" si="2352"/>
        <v>-400</v>
      </c>
      <c r="Q1844" s="8">
        <v>45332</v>
      </c>
      <c r="R1844" s="7" t="s">
        <v>4245</v>
      </c>
      <c r="S1844" s="7"/>
      <c r="T1844" s="9" t="s">
        <v>156</v>
      </c>
      <c r="U1844" s="7" t="str">
        <f t="shared" si="2291"/>
        <v>Contractuel</v>
      </c>
      <c r="V1844" s="8">
        <v>45292</v>
      </c>
      <c r="W1844" s="8">
        <v>45322</v>
      </c>
      <c r="X1844" s="8"/>
      <c r="Y1844" s="8"/>
      <c r="Z1844" s="8">
        <v>45258</v>
      </c>
      <c r="AA1844" s="7">
        <f t="shared" si="2292"/>
        <v>11</v>
      </c>
      <c r="AB1844" s="7">
        <f t="shared" si="2293"/>
        <v>2023</v>
      </c>
      <c r="AC1844" s="7">
        <f t="shared" si="2294"/>
        <v>2027</v>
      </c>
      <c r="AD1844" s="10" t="e">
        <f t="shared" ref="AD1844:AD1907" ca="1" si="2355">IF(#REF!="Non",(DAYS360(N1844,Q1844)/360),(DAYS360(N1844,TODAY())/360))</f>
        <v>#REF!</v>
      </c>
      <c r="AE1844" s="10" t="e">
        <f t="shared" ca="1" si="2296"/>
        <v>#REF!</v>
      </c>
      <c r="AF1844" s="8">
        <v>29518</v>
      </c>
      <c r="AG1844" s="11">
        <f t="shared" ca="1" si="2297"/>
        <v>44.394520547945206</v>
      </c>
      <c r="AH1844" s="10" t="str">
        <f t="shared" ca="1" si="2298"/>
        <v>&gt;35&lt; 45</v>
      </c>
      <c r="AI1844" s="12">
        <v>12259608</v>
      </c>
      <c r="AJ1844" s="13" t="s">
        <v>92</v>
      </c>
      <c r="AK1844" s="12" t="s">
        <v>7108</v>
      </c>
      <c r="AL1844" s="8">
        <v>40918</v>
      </c>
      <c r="AM1844" s="7" t="s">
        <v>108</v>
      </c>
      <c r="AN1844" s="7" t="s">
        <v>76</v>
      </c>
      <c r="AO1844">
        <v>2</v>
      </c>
      <c r="AQ1844" s="14">
        <v>3</v>
      </c>
      <c r="AR1844" s="14">
        <v>1</v>
      </c>
      <c r="AS1844" s="15">
        <f t="shared" si="2299"/>
        <v>45623.25</v>
      </c>
      <c r="AT1844" s="14" t="s">
        <v>163</v>
      </c>
      <c r="AU1844" s="12">
        <v>3.5</v>
      </c>
      <c r="AV1844" s="17">
        <v>17</v>
      </c>
      <c r="AW1844" s="18" t="s">
        <v>201</v>
      </c>
      <c r="AX1844" s="19" t="s">
        <v>7109</v>
      </c>
      <c r="AY1844" s="17">
        <v>63</v>
      </c>
      <c r="AZ1844" s="14" t="s">
        <v>203</v>
      </c>
      <c r="BA1844" s="20" t="str">
        <f t="shared" si="2300"/>
        <v>17001000000331572863</v>
      </c>
      <c r="BB1844" s="31">
        <f t="shared" si="2301"/>
        <v>20</v>
      </c>
      <c r="BC1844" s="22" t="s">
        <v>7106</v>
      </c>
      <c r="BD1844" s="23" t="s">
        <v>341</v>
      </c>
      <c r="BF1844" s="8">
        <v>45258</v>
      </c>
      <c r="BG1844" s="32">
        <v>27866422</v>
      </c>
      <c r="BH1844" s="32"/>
      <c r="BI1844" s="32"/>
      <c r="BK1844" s="14" t="str">
        <f t="shared" si="2345"/>
        <v>A-P6 AR</v>
      </c>
      <c r="BL1844" s="14" t="s">
        <v>595</v>
      </c>
      <c r="BM1844" s="25"/>
      <c r="BN1844" s="26"/>
      <c r="BO1844" s="27"/>
      <c r="BP1844" s="26"/>
      <c r="BQ1844" s="28"/>
    </row>
    <row r="1845" spans="1:69" x14ac:dyDescent="0.25">
      <c r="A1845" t="str">
        <f>VLOOKUP(B1845,[2]RH!$B:$BV,72,0)</f>
        <v>si</v>
      </c>
      <c r="B1845" s="6">
        <v>1847</v>
      </c>
      <c r="C1845" s="7" t="s">
        <v>168</v>
      </c>
      <c r="D1845" s="7" t="s">
        <v>7110</v>
      </c>
      <c r="E1845" s="7" t="s">
        <v>67</v>
      </c>
      <c r="F1845" s="7" t="s">
        <v>118</v>
      </c>
      <c r="G1845" s="7" t="s">
        <v>220</v>
      </c>
      <c r="H1845" s="80" t="s">
        <v>225</v>
      </c>
      <c r="I1845" s="7" t="s">
        <v>614</v>
      </c>
      <c r="J1845" s="7" t="s">
        <v>281</v>
      </c>
      <c r="K1845" s="7" t="s">
        <v>146</v>
      </c>
      <c r="L1845" s="7" t="s">
        <v>90</v>
      </c>
      <c r="M1845" s="7" t="str">
        <f t="shared" si="2279"/>
        <v>Couturière</v>
      </c>
      <c r="N1845" s="8">
        <v>45258</v>
      </c>
      <c r="P1845" s="7">
        <f t="shared" ca="1" si="2352"/>
        <v>25</v>
      </c>
      <c r="Q1845" s="8"/>
      <c r="R1845" s="7"/>
      <c r="S1845" s="7"/>
      <c r="T1845" s="9" t="s">
        <v>156</v>
      </c>
      <c r="U1845" s="7" t="str">
        <f t="shared" si="2291"/>
        <v>Contractuel</v>
      </c>
      <c r="V1845" s="8">
        <v>45689</v>
      </c>
      <c r="W1845" s="8">
        <f>VLOOKUP(B1845,[1]BASE!$A:$Q,17,0)</f>
        <v>45747</v>
      </c>
      <c r="X1845" s="8"/>
      <c r="Y1845" s="8"/>
      <c r="Z1845" s="8">
        <v>45258</v>
      </c>
      <c r="AA1845" s="7">
        <f t="shared" si="2292"/>
        <v>11</v>
      </c>
      <c r="AB1845" s="7">
        <f t="shared" si="2293"/>
        <v>2023</v>
      </c>
      <c r="AC1845" s="7">
        <f t="shared" si="2294"/>
        <v>2027</v>
      </c>
      <c r="AD1845" s="10" t="e">
        <f t="shared" ref="AD1845:AD1908" ca="1" si="2356">IF(#REF!="Non",(DAYS360(N1845,Q1845)/360),(DAYS360(N1845,TODAY())/360))</f>
        <v>#REF!</v>
      </c>
      <c r="AE1845" s="10" t="e">
        <f t="shared" ca="1" si="2296"/>
        <v>#REF!</v>
      </c>
      <c r="AF1845" s="8">
        <v>27022</v>
      </c>
      <c r="AG1845" s="11">
        <f t="shared" ca="1" si="2297"/>
        <v>51.232876712328768</v>
      </c>
      <c r="AH1845" s="10" t="str">
        <f t="shared" ca="1" si="2298"/>
        <v>&gt;45&lt; 55</v>
      </c>
      <c r="AI1845" s="12">
        <v>11811022</v>
      </c>
      <c r="AJ1845" s="13" t="s">
        <v>73</v>
      </c>
      <c r="AK1845" s="12" t="s">
        <v>7111</v>
      </c>
      <c r="AL1845" s="8">
        <v>43223</v>
      </c>
      <c r="AM1845" s="7" t="s">
        <v>108</v>
      </c>
      <c r="AN1845" s="7" t="s">
        <v>76</v>
      </c>
      <c r="AO1845">
        <v>4</v>
      </c>
      <c r="AQ1845">
        <v>3</v>
      </c>
      <c r="AR1845" s="14">
        <v>2</v>
      </c>
      <c r="AS1845" s="15">
        <f t="shared" si="2299"/>
        <v>45988.5</v>
      </c>
      <c r="AT1845" s="14" t="s">
        <v>163</v>
      </c>
      <c r="AU1845" s="12">
        <v>3.5</v>
      </c>
      <c r="AV1845" s="17">
        <v>17</v>
      </c>
      <c r="AW1845" s="18">
        <v>53594</v>
      </c>
      <c r="AX1845" s="19" t="s">
        <v>7112</v>
      </c>
      <c r="AY1845" s="17">
        <v>72</v>
      </c>
      <c r="AZ1845" s="14" t="s">
        <v>203</v>
      </c>
      <c r="BA1845" s="20" t="str">
        <f t="shared" si="2300"/>
        <v>17535940174273142172</v>
      </c>
      <c r="BB1845" s="31">
        <f t="shared" si="2301"/>
        <v>20</v>
      </c>
      <c r="BC1845" s="22" t="s">
        <v>5823</v>
      </c>
      <c r="BD1845" s="23" t="s">
        <v>341</v>
      </c>
      <c r="BF1845" s="8"/>
      <c r="BG1845" s="32">
        <v>20586622</v>
      </c>
      <c r="BH1845" s="32"/>
      <c r="BI1845" s="32"/>
      <c r="BJ1845" t="s">
        <v>1857</v>
      </c>
      <c r="BK1845" s="14" t="str">
        <f>IF(K1845="CADRE","CADRE",CONCATENATE(J1845,"-",H1845))</f>
        <v>B-P6 AV</v>
      </c>
      <c r="BL1845" s="14" t="s">
        <v>595</v>
      </c>
      <c r="BM1845" s="25"/>
      <c r="BN1845" s="26"/>
      <c r="BO1845" s="27"/>
      <c r="BP1845" s="26"/>
      <c r="BQ1845" s="28"/>
    </row>
    <row r="1846" spans="1:69" x14ac:dyDescent="0.25">
      <c r="A1846" t="str">
        <f>VLOOKUP(B1846,[2]RH!$B:$BV,72,0)</f>
        <v>Non-Actif</v>
      </c>
      <c r="B1846" s="6">
        <v>1848</v>
      </c>
      <c r="C1846" s="7" t="s">
        <v>100</v>
      </c>
      <c r="D1846" s="7" t="s">
        <v>7113</v>
      </c>
      <c r="E1846" s="7" t="s">
        <v>67</v>
      </c>
      <c r="F1846" s="7" t="s">
        <v>118</v>
      </c>
      <c r="G1846" s="7" t="s">
        <v>408</v>
      </c>
      <c r="H1846" s="7" t="s">
        <v>562</v>
      </c>
      <c r="I1846" s="7" t="s">
        <v>1477</v>
      </c>
      <c r="J1846" s="7" t="s">
        <v>190</v>
      </c>
      <c r="K1846" s="7" t="s">
        <v>146</v>
      </c>
      <c r="L1846" s="7" t="s">
        <v>90</v>
      </c>
      <c r="M1846" s="7" t="str">
        <f t="shared" si="2279"/>
        <v>Alimentatrice</v>
      </c>
      <c r="N1846" s="8">
        <v>45258</v>
      </c>
      <c r="P1846" s="7">
        <f t="shared" ca="1" si="2352"/>
        <v>-187</v>
      </c>
      <c r="Q1846" s="8">
        <v>45536</v>
      </c>
      <c r="R1846" s="7" t="s">
        <v>5589</v>
      </c>
      <c r="S1846" s="7"/>
      <c r="T1846" s="9" t="s">
        <v>156</v>
      </c>
      <c r="U1846" s="7" t="str">
        <f t="shared" si="2291"/>
        <v>Contractuel</v>
      </c>
      <c r="V1846" s="8">
        <v>45505</v>
      </c>
      <c r="W1846" s="8">
        <v>45535</v>
      </c>
      <c r="X1846" s="8"/>
      <c r="Y1846" s="8"/>
      <c r="Z1846" s="8">
        <v>45258</v>
      </c>
      <c r="AA1846" s="7">
        <f t="shared" si="2292"/>
        <v>11</v>
      </c>
      <c r="AB1846" s="7">
        <f t="shared" si="2293"/>
        <v>2023</v>
      </c>
      <c r="AC1846" s="7">
        <f t="shared" si="2294"/>
        <v>2027</v>
      </c>
      <c r="AD1846" s="10" t="e">
        <f t="shared" ref="AD1846:AD1909" ca="1" si="2357">IF(#REF!="Non",(DAYS360(N1846,Q1846)/360),(DAYS360(N1846,TODAY())/360))</f>
        <v>#REF!</v>
      </c>
      <c r="AE1846" s="10" t="e">
        <f t="shared" ca="1" si="2296"/>
        <v>#REF!</v>
      </c>
      <c r="AF1846" s="8">
        <v>33923</v>
      </c>
      <c r="AG1846" s="11">
        <f t="shared" ca="1" si="2297"/>
        <v>32.326027397260276</v>
      </c>
      <c r="AH1846" s="10" t="str">
        <f t="shared" ca="1" si="2298"/>
        <v>&gt;25&lt; 35</v>
      </c>
      <c r="AI1846" s="12">
        <v>16471456</v>
      </c>
      <c r="AJ1846" s="13" t="s">
        <v>92</v>
      </c>
      <c r="AK1846" s="12" t="s">
        <v>7114</v>
      </c>
      <c r="AL1846" s="8">
        <v>42404</v>
      </c>
      <c r="AM1846" s="7" t="s">
        <v>108</v>
      </c>
      <c r="AN1846" s="7" t="s">
        <v>109</v>
      </c>
      <c r="AQ1846">
        <v>3</v>
      </c>
      <c r="AR1846" s="14">
        <v>1</v>
      </c>
      <c r="AS1846" s="15">
        <f t="shared" si="2299"/>
        <v>45623.25</v>
      </c>
      <c r="AT1846" s="14" t="s">
        <v>163</v>
      </c>
      <c r="AU1846" s="12">
        <v>3.5</v>
      </c>
      <c r="AV1846" s="17">
        <v>21</v>
      </c>
      <c r="AW1846" s="18" t="s">
        <v>7115</v>
      </c>
      <c r="AX1846" s="19">
        <v>14040002877</v>
      </c>
      <c r="AY1846" s="17">
        <v>56</v>
      </c>
      <c r="AZ1846" s="14" t="s">
        <v>7116</v>
      </c>
      <c r="BA1846" s="20" t="str">
        <f t="shared" si="2300"/>
        <v>21021021404000287756</v>
      </c>
      <c r="BB1846" s="31">
        <f t="shared" si="2301"/>
        <v>20</v>
      </c>
      <c r="BC1846" s="22" t="s">
        <v>5575</v>
      </c>
      <c r="BD1846" s="23" t="s">
        <v>115</v>
      </c>
      <c r="BF1846" s="8">
        <v>45258</v>
      </c>
      <c r="BG1846" s="32">
        <v>95550516</v>
      </c>
      <c r="BH1846" s="32"/>
      <c r="BI1846" s="32"/>
      <c r="BJ1846" t="s">
        <v>1286</v>
      </c>
      <c r="BK1846" s="14" t="str">
        <f t="shared" si="2345"/>
        <v>A-P6 AR</v>
      </c>
      <c r="BL1846" s="14" t="s">
        <v>288</v>
      </c>
      <c r="BM1846" s="25"/>
      <c r="BN1846" s="26"/>
      <c r="BO1846" s="27"/>
      <c r="BP1846" s="26"/>
      <c r="BQ1846" s="28"/>
    </row>
    <row r="1847" spans="1:69" x14ac:dyDescent="0.25">
      <c r="A1847" t="str">
        <f>VLOOKUP(B1847,[2]RH!$B:$BV,72,0)</f>
        <v>Non-Actif</v>
      </c>
      <c r="B1847" s="6">
        <v>1849</v>
      </c>
      <c r="C1847" s="7" t="s">
        <v>168</v>
      </c>
      <c r="D1847" s="7" t="s">
        <v>5377</v>
      </c>
      <c r="E1847" s="7" t="s">
        <v>67</v>
      </c>
      <c r="F1847" s="7" t="s">
        <v>118</v>
      </c>
      <c r="G1847" s="7" t="s">
        <v>220</v>
      </c>
      <c r="H1847" s="80" t="s">
        <v>649</v>
      </c>
      <c r="I1847" s="7" t="s">
        <v>650</v>
      </c>
      <c r="J1847" s="7" t="s">
        <v>281</v>
      </c>
      <c r="K1847" s="7" t="s">
        <v>146</v>
      </c>
      <c r="L1847" s="7" t="s">
        <v>90</v>
      </c>
      <c r="M1847" s="7" t="str">
        <f t="shared" si="2279"/>
        <v>Couturière</v>
      </c>
      <c r="N1847" s="8">
        <v>45258</v>
      </c>
      <c r="P1847" s="7">
        <f t="shared" ca="1" si="2352"/>
        <v>-431</v>
      </c>
      <c r="Q1847" s="8">
        <v>45292</v>
      </c>
      <c r="R1847" s="7" t="s">
        <v>5589</v>
      </c>
      <c r="S1847" s="7"/>
      <c r="T1847" s="9" t="s">
        <v>156</v>
      </c>
      <c r="U1847" s="7" t="str">
        <f t="shared" si="2291"/>
        <v>Contractuel</v>
      </c>
      <c r="V1847" s="8">
        <v>45258</v>
      </c>
      <c r="W1847" s="8">
        <v>45291</v>
      </c>
      <c r="X1847" s="8"/>
      <c r="Y1847" s="8"/>
      <c r="Z1847" s="8">
        <v>45258</v>
      </c>
      <c r="AA1847" s="7">
        <f t="shared" si="2292"/>
        <v>11</v>
      </c>
      <c r="AB1847" s="7">
        <f t="shared" si="2293"/>
        <v>2023</v>
      </c>
      <c r="AC1847" s="7">
        <f t="shared" si="2294"/>
        <v>2027</v>
      </c>
      <c r="AD1847" s="10" t="e">
        <f t="shared" ref="AD1847:AD1910" ca="1" si="2358">IF(#REF!="Non",(DAYS360(N1847,Q1847)/360),(DAYS360(N1847,TODAY())/360))</f>
        <v>#REF!</v>
      </c>
      <c r="AE1847" s="10" t="e">
        <f t="shared" ca="1" si="2296"/>
        <v>#REF!</v>
      </c>
      <c r="AF1847" s="8">
        <v>29037</v>
      </c>
      <c r="AG1847" s="11">
        <f t="shared" ca="1" si="2297"/>
        <v>45.712328767123289</v>
      </c>
      <c r="AH1847" s="10" t="str">
        <f t="shared" ca="1" si="2298"/>
        <v>&gt;45&lt; 55</v>
      </c>
      <c r="AI1847" s="12">
        <v>12661892</v>
      </c>
      <c r="AJ1847" s="13" t="s">
        <v>120</v>
      </c>
      <c r="AK1847" s="12" t="s">
        <v>7117</v>
      </c>
      <c r="AL1847" s="8">
        <v>40060</v>
      </c>
      <c r="AM1847" s="7" t="s">
        <v>108</v>
      </c>
      <c r="AN1847" s="7" t="s">
        <v>5165</v>
      </c>
      <c r="AO1847">
        <v>2</v>
      </c>
      <c r="AQ1847" s="14">
        <v>3</v>
      </c>
      <c r="AR1847" s="14">
        <v>1</v>
      </c>
      <c r="AS1847" s="15">
        <f t="shared" si="2299"/>
        <v>45623.25</v>
      </c>
      <c r="AT1847" s="14" t="s">
        <v>163</v>
      </c>
      <c r="AU1847" s="12">
        <v>3.5</v>
      </c>
      <c r="AV1847" s="17">
        <v>17</v>
      </c>
      <c r="AW1847" s="18" t="s">
        <v>201</v>
      </c>
      <c r="AX1847" s="19" t="s">
        <v>7118</v>
      </c>
      <c r="AY1847" s="17">
        <v>68</v>
      </c>
      <c r="AZ1847" s="14" t="s">
        <v>203</v>
      </c>
      <c r="BA1847" s="20" t="str">
        <f t="shared" si="2300"/>
        <v>17001000000333907168</v>
      </c>
      <c r="BB1847" s="31">
        <f t="shared" si="2301"/>
        <v>20</v>
      </c>
      <c r="BC1847" s="22" t="s">
        <v>7119</v>
      </c>
      <c r="BD1847" s="23" t="s">
        <v>341</v>
      </c>
      <c r="BF1847" s="8"/>
      <c r="BG1847" s="32">
        <v>51933389</v>
      </c>
      <c r="BH1847" s="32"/>
      <c r="BI1847" s="32"/>
      <c r="BK1847" s="14" t="str">
        <f t="shared" si="2345"/>
        <v>B-Panda</v>
      </c>
      <c r="BL1847" s="14" t="s">
        <v>595</v>
      </c>
      <c r="BM1847" s="25"/>
      <c r="BN1847" s="26"/>
      <c r="BO1847" s="27"/>
      <c r="BP1847" s="26"/>
      <c r="BQ1847" s="28"/>
    </row>
    <row r="1848" spans="1:69" x14ac:dyDescent="0.25">
      <c r="A1848" t="str">
        <f>VLOOKUP(B1848,[2]RH!$B:$BV,72,0)</f>
        <v>Non-Actif</v>
      </c>
      <c r="B1848" s="6">
        <v>1850</v>
      </c>
      <c r="C1848" s="7" t="s">
        <v>100</v>
      </c>
      <c r="D1848" s="7" t="s">
        <v>7120</v>
      </c>
      <c r="E1848" s="7" t="s">
        <v>67</v>
      </c>
      <c r="F1848" s="7" t="s">
        <v>118</v>
      </c>
      <c r="G1848" s="7" t="s">
        <v>220</v>
      </c>
      <c r="H1848" s="7" t="s">
        <v>562</v>
      </c>
      <c r="I1848" s="7" t="s">
        <v>579</v>
      </c>
      <c r="J1848" s="7" t="s">
        <v>281</v>
      </c>
      <c r="K1848" s="7" t="s">
        <v>146</v>
      </c>
      <c r="L1848" s="7" t="s">
        <v>90</v>
      </c>
      <c r="M1848" s="7" t="str">
        <f t="shared" si="2279"/>
        <v>Couturière</v>
      </c>
      <c r="N1848" s="8">
        <v>45258</v>
      </c>
      <c r="P1848" s="7">
        <f t="shared" ca="1" si="2352"/>
        <v>-218</v>
      </c>
      <c r="Q1848" s="8">
        <v>45505</v>
      </c>
      <c r="R1848" s="7" t="s">
        <v>1909</v>
      </c>
      <c r="S1848" s="7"/>
      <c r="T1848" s="9" t="s">
        <v>156</v>
      </c>
      <c r="U1848" s="7" t="str">
        <f t="shared" si="2291"/>
        <v>Contractuel</v>
      </c>
      <c r="V1848" s="8">
        <v>45444</v>
      </c>
      <c r="W1848" s="8">
        <v>45504</v>
      </c>
      <c r="X1848" s="8"/>
      <c r="Y1848" s="8"/>
      <c r="Z1848" s="8">
        <v>45258</v>
      </c>
      <c r="AA1848" s="7">
        <f t="shared" si="2292"/>
        <v>11</v>
      </c>
      <c r="AB1848" s="7">
        <f t="shared" si="2293"/>
        <v>2023</v>
      </c>
      <c r="AC1848" s="7">
        <f t="shared" si="2294"/>
        <v>2027</v>
      </c>
      <c r="AD1848" s="10" t="e">
        <f t="shared" ref="AD1848:AD1911" ca="1" si="2359">IF(#REF!="Non",(DAYS360(N1848,Q1848)/360),(DAYS360(N1848,TODAY())/360))</f>
        <v>#REF!</v>
      </c>
      <c r="AE1848" s="10" t="e">
        <f t="shared" ca="1" si="2296"/>
        <v>#REF!</v>
      </c>
      <c r="AF1848" s="8">
        <v>37407</v>
      </c>
      <c r="AG1848" s="11">
        <f t="shared" ca="1" si="2297"/>
        <v>22.780821917808218</v>
      </c>
      <c r="AH1848" s="10" t="str">
        <f t="shared" ca="1" si="2298"/>
        <v>&lt; 25</v>
      </c>
      <c r="AI1848" s="12">
        <v>17445636</v>
      </c>
      <c r="AJ1848" s="40" t="s">
        <v>213</v>
      </c>
      <c r="AK1848" s="12" t="s">
        <v>7121</v>
      </c>
      <c r="AL1848" s="8">
        <v>43480</v>
      </c>
      <c r="AM1848" s="7" t="s">
        <v>108</v>
      </c>
      <c r="AN1848" s="7" t="s">
        <v>109</v>
      </c>
      <c r="AQ1848">
        <v>3</v>
      </c>
      <c r="AR1848" s="14">
        <v>1</v>
      </c>
      <c r="AS1848" s="15">
        <f t="shared" si="2299"/>
        <v>45623.25</v>
      </c>
      <c r="AT1848" s="14" t="s">
        <v>163</v>
      </c>
      <c r="AU1848" s="12">
        <v>3.5</v>
      </c>
      <c r="AV1848" s="17">
        <v>25</v>
      </c>
      <c r="AW1848" s="18">
        <v>12700</v>
      </c>
      <c r="AX1848" s="19" t="s">
        <v>7122</v>
      </c>
      <c r="AY1848" s="17">
        <v>25</v>
      </c>
      <c r="AZ1848" s="14" t="s">
        <v>276</v>
      </c>
      <c r="BA1848" s="20" t="str">
        <f t="shared" si="2300"/>
        <v>25127000000086365225</v>
      </c>
      <c r="BB1848" s="31">
        <f t="shared" si="2301"/>
        <v>20</v>
      </c>
      <c r="BC1848" s="22" t="s">
        <v>7123</v>
      </c>
      <c r="BD1848" s="23" t="s">
        <v>85</v>
      </c>
      <c r="BF1848" s="8"/>
      <c r="BG1848" s="32">
        <v>24803182</v>
      </c>
      <c r="BH1848" s="32">
        <v>25728528</v>
      </c>
      <c r="BI1848" s="32"/>
      <c r="BJ1848" t="s">
        <v>431</v>
      </c>
      <c r="BK1848" s="14" t="str">
        <f t="shared" si="2345"/>
        <v>B-P6 AR</v>
      </c>
      <c r="BL1848" s="14" t="s">
        <v>595</v>
      </c>
      <c r="BM1848" s="25"/>
      <c r="BN1848" s="26"/>
      <c r="BO1848" s="27"/>
      <c r="BP1848" s="26"/>
      <c r="BQ1848" s="28"/>
    </row>
    <row r="1849" spans="1:69" x14ac:dyDescent="0.25">
      <c r="A1849" t="str">
        <f>VLOOKUP(B1849,[2]RH!$B:$BV,72,0)</f>
        <v>Non-Actif</v>
      </c>
      <c r="B1849" s="6">
        <v>1851</v>
      </c>
      <c r="C1849" s="7" t="s">
        <v>100</v>
      </c>
      <c r="D1849" s="7" t="s">
        <v>7124</v>
      </c>
      <c r="E1849" s="7" t="s">
        <v>67</v>
      </c>
      <c r="F1849" s="7" t="s">
        <v>118</v>
      </c>
      <c r="G1849" s="7" t="s">
        <v>220</v>
      </c>
      <c r="H1849" s="7" t="s">
        <v>562</v>
      </c>
      <c r="I1849" s="7" t="s">
        <v>6497</v>
      </c>
      <c r="J1849" s="7" t="s">
        <v>190</v>
      </c>
      <c r="K1849" s="7" t="s">
        <v>146</v>
      </c>
      <c r="L1849" s="7" t="s">
        <v>90</v>
      </c>
      <c r="M1849" s="7" t="str">
        <f t="shared" ref="M1849:M1912" si="2360">G1849</f>
        <v>Couturière</v>
      </c>
      <c r="N1849" s="8">
        <v>45258</v>
      </c>
      <c r="P1849" s="7">
        <f t="shared" ca="1" si="2352"/>
        <v>-431</v>
      </c>
      <c r="Q1849" s="8">
        <v>45294</v>
      </c>
      <c r="R1849" s="7" t="s">
        <v>7125</v>
      </c>
      <c r="S1849" s="7"/>
      <c r="T1849" s="9" t="s">
        <v>156</v>
      </c>
      <c r="U1849" s="7" t="str">
        <f t="shared" si="2291"/>
        <v>Contractuel</v>
      </c>
      <c r="V1849" s="8">
        <v>45258</v>
      </c>
      <c r="W1849" s="8">
        <v>45291</v>
      </c>
      <c r="X1849" s="8"/>
      <c r="Y1849" s="8"/>
      <c r="Z1849" s="8">
        <v>45258</v>
      </c>
      <c r="AA1849" s="7">
        <f t="shared" si="2292"/>
        <v>11</v>
      </c>
      <c r="AB1849" s="7">
        <f t="shared" si="2293"/>
        <v>2023</v>
      </c>
      <c r="AC1849" s="7">
        <f t="shared" si="2294"/>
        <v>2027</v>
      </c>
      <c r="AD1849" s="10" t="e">
        <f t="shared" ref="AD1849:AD1912" ca="1" si="2361">IF(#REF!="Non",(DAYS360(N1849,Q1849)/360),(DAYS360(N1849,TODAY())/360))</f>
        <v>#REF!</v>
      </c>
      <c r="AE1849" s="10" t="e">
        <f t="shared" ca="1" si="2296"/>
        <v>#REF!</v>
      </c>
      <c r="AF1849" s="8">
        <v>33373</v>
      </c>
      <c r="AG1849" s="11">
        <f t="shared" ca="1" si="2297"/>
        <v>33.832876712328769</v>
      </c>
      <c r="AH1849" s="10" t="str">
        <f t="shared" ca="1" si="2298"/>
        <v>&gt;25&lt; 35</v>
      </c>
      <c r="AI1849" s="12">
        <v>16442803</v>
      </c>
      <c r="AJ1849" s="13" t="s">
        <v>106</v>
      </c>
      <c r="AK1849" s="12" t="s">
        <v>7126</v>
      </c>
      <c r="AL1849" s="8">
        <v>42657</v>
      </c>
      <c r="AM1849" s="7" t="s">
        <v>108</v>
      </c>
      <c r="AN1849" s="7" t="s">
        <v>109</v>
      </c>
      <c r="AQ1849" s="14">
        <v>3</v>
      </c>
      <c r="AR1849" s="14">
        <v>1</v>
      </c>
      <c r="AS1849" s="15">
        <f t="shared" si="2299"/>
        <v>45623.25</v>
      </c>
      <c r="AT1849" s="14" t="s">
        <v>163</v>
      </c>
      <c r="AU1849" s="12">
        <v>3.5</v>
      </c>
      <c r="AV1849" s="17">
        <v>17</v>
      </c>
      <c r="AW1849" s="18" t="s">
        <v>201</v>
      </c>
      <c r="AX1849" s="19" t="s">
        <v>7127</v>
      </c>
      <c r="AY1849" s="17">
        <v>59</v>
      </c>
      <c r="AZ1849" s="14" t="s">
        <v>203</v>
      </c>
      <c r="BA1849" s="20" t="str">
        <f t="shared" si="2300"/>
        <v>17001000000152352559</v>
      </c>
      <c r="BB1849" s="31">
        <f t="shared" si="2301"/>
        <v>20</v>
      </c>
      <c r="BC1849" s="22" t="s">
        <v>7128</v>
      </c>
      <c r="BD1849" s="23" t="s">
        <v>341</v>
      </c>
      <c r="BF1849" s="8">
        <v>45258</v>
      </c>
      <c r="BG1849" s="32">
        <v>95390377</v>
      </c>
      <c r="BH1849" s="32"/>
      <c r="BI1849" s="32"/>
      <c r="BK1849" s="14" t="str">
        <f t="shared" si="2345"/>
        <v>A-P6 AR</v>
      </c>
      <c r="BL1849" s="14" t="s">
        <v>595</v>
      </c>
      <c r="BM1849" s="25"/>
      <c r="BN1849" s="26"/>
      <c r="BO1849" s="27"/>
      <c r="BP1849" s="26"/>
      <c r="BQ1849" s="28"/>
    </row>
    <row r="1850" spans="1:69" x14ac:dyDescent="0.25">
      <c r="A1850" t="str">
        <f>VLOOKUP(B1850,[2]RH!$B:$BV,72,0)</f>
        <v>si</v>
      </c>
      <c r="B1850" s="6">
        <v>1852</v>
      </c>
      <c r="C1850" s="7" t="s">
        <v>168</v>
      </c>
      <c r="D1850" s="7" t="s">
        <v>7129</v>
      </c>
      <c r="E1850" s="7" t="s">
        <v>67</v>
      </c>
      <c r="F1850" s="7" t="s">
        <v>118</v>
      </c>
      <c r="G1850" s="7" t="s">
        <v>220</v>
      </c>
      <c r="H1850" s="7" t="s">
        <v>562</v>
      </c>
      <c r="I1850" s="7" t="s">
        <v>1477</v>
      </c>
      <c r="J1850" s="7" t="s">
        <v>190</v>
      </c>
      <c r="K1850" s="7" t="s">
        <v>146</v>
      </c>
      <c r="L1850" s="7" t="s">
        <v>90</v>
      </c>
      <c r="M1850" s="7" t="str">
        <f t="shared" si="2360"/>
        <v>Couturière</v>
      </c>
      <c r="N1850" s="8">
        <v>45258</v>
      </c>
      <c r="P1850" s="7">
        <f t="shared" ca="1" si="2352"/>
        <v>25</v>
      </c>
      <c r="Q1850" s="8"/>
      <c r="R1850" s="7"/>
      <c r="S1850" s="7"/>
      <c r="T1850" s="9" t="s">
        <v>156</v>
      </c>
      <c r="U1850" s="7" t="str">
        <f t="shared" si="2291"/>
        <v>Contractuel</v>
      </c>
      <c r="V1850" s="8">
        <v>45689</v>
      </c>
      <c r="W1850" s="8">
        <f>VLOOKUP(B1850,[1]BASE!$A:$Q,17,0)</f>
        <v>45747</v>
      </c>
      <c r="X1850" s="8"/>
      <c r="Y1850" s="8"/>
      <c r="Z1850" s="8">
        <v>45258</v>
      </c>
      <c r="AA1850" s="7">
        <f t="shared" si="2292"/>
        <v>11</v>
      </c>
      <c r="AB1850" s="7">
        <f t="shared" si="2293"/>
        <v>2023</v>
      </c>
      <c r="AC1850" s="7">
        <f t="shared" si="2294"/>
        <v>2027</v>
      </c>
      <c r="AD1850" s="10" t="e">
        <f t="shared" ref="AD1850:AD1913" ca="1" si="2362">IF(#REF!="Non",(DAYS360(N1850,Q1850)/360),(DAYS360(N1850,TODAY())/360))</f>
        <v>#REF!</v>
      </c>
      <c r="AE1850" s="10" t="e">
        <f t="shared" ca="1" si="2296"/>
        <v>#REF!</v>
      </c>
      <c r="AF1850" s="8">
        <v>26692</v>
      </c>
      <c r="AG1850" s="11">
        <f t="shared" ca="1" si="2297"/>
        <v>52.136986301369866</v>
      </c>
      <c r="AH1850" s="10" t="str">
        <f t="shared" ca="1" si="2298"/>
        <v>&gt;45&lt; 55</v>
      </c>
      <c r="AI1850" s="12">
        <v>11503897</v>
      </c>
      <c r="AJ1850" s="13" t="s">
        <v>120</v>
      </c>
      <c r="AK1850" s="12" t="s">
        <v>7130</v>
      </c>
      <c r="AL1850" s="8">
        <v>34570</v>
      </c>
      <c r="AM1850" s="7" t="s">
        <v>108</v>
      </c>
      <c r="AN1850" s="7" t="s">
        <v>76</v>
      </c>
      <c r="AO1850">
        <v>3</v>
      </c>
      <c r="AQ1850">
        <v>3</v>
      </c>
      <c r="AR1850" s="14">
        <v>2</v>
      </c>
      <c r="AS1850" s="15">
        <f t="shared" si="2299"/>
        <v>45988.5</v>
      </c>
      <c r="AT1850" s="14" t="s">
        <v>163</v>
      </c>
      <c r="AU1850" s="12">
        <v>3.5</v>
      </c>
      <c r="AV1850" s="17" t="s">
        <v>106</v>
      </c>
      <c r="AW1850" s="18" t="s">
        <v>410</v>
      </c>
      <c r="AX1850" s="19" t="s">
        <v>7131</v>
      </c>
      <c r="AY1850" s="17">
        <v>45</v>
      </c>
      <c r="AZ1850" s="14" t="s">
        <v>230</v>
      </c>
      <c r="BA1850" s="20" t="str">
        <f t="shared" si="2300"/>
        <v>05005000021701692445</v>
      </c>
      <c r="BB1850" s="31">
        <f t="shared" si="2301"/>
        <v>20</v>
      </c>
      <c r="BC1850" s="22" t="s">
        <v>7132</v>
      </c>
      <c r="BD1850" s="23" t="s">
        <v>85</v>
      </c>
      <c r="BF1850" s="8">
        <v>45258</v>
      </c>
      <c r="BG1850" s="32">
        <v>94121145</v>
      </c>
      <c r="BH1850" s="32"/>
      <c r="BI1850" s="32"/>
      <c r="BJ1850" t="s">
        <v>197</v>
      </c>
      <c r="BK1850" s="14" t="str">
        <f t="shared" si="2345"/>
        <v>A-P6 AR</v>
      </c>
      <c r="BL1850" s="14" t="s">
        <v>595</v>
      </c>
      <c r="BM1850" s="25"/>
      <c r="BN1850" s="26"/>
      <c r="BO1850" s="27"/>
      <c r="BP1850" s="26"/>
      <c r="BQ1850" s="28"/>
    </row>
    <row r="1851" spans="1:69" x14ac:dyDescent="0.25">
      <c r="A1851" t="str">
        <f>VLOOKUP(B1851,[2]RH!$B:$BV,72,0)</f>
        <v>si</v>
      </c>
      <c r="B1851" s="6">
        <v>1853</v>
      </c>
      <c r="C1851" s="7" t="s">
        <v>100</v>
      </c>
      <c r="D1851" s="7" t="s">
        <v>7133</v>
      </c>
      <c r="E1851" s="7" t="s">
        <v>67</v>
      </c>
      <c r="F1851" s="7" t="s">
        <v>118</v>
      </c>
      <c r="G1851" s="7" t="s">
        <v>220</v>
      </c>
      <c r="H1851" s="7" t="s">
        <v>562</v>
      </c>
      <c r="I1851" s="7" t="s">
        <v>1477</v>
      </c>
      <c r="J1851" s="7" t="s">
        <v>190</v>
      </c>
      <c r="K1851" s="7" t="s">
        <v>146</v>
      </c>
      <c r="L1851" s="7" t="s">
        <v>90</v>
      </c>
      <c r="M1851" s="7" t="str">
        <f t="shared" si="2360"/>
        <v>Couturière</v>
      </c>
      <c r="N1851" s="8">
        <v>45258</v>
      </c>
      <c r="P1851" s="7">
        <f t="shared" ca="1" si="2352"/>
        <v>25</v>
      </c>
      <c r="Q1851" s="8"/>
      <c r="R1851" s="7"/>
      <c r="S1851" s="7"/>
      <c r="T1851" s="9" t="s">
        <v>156</v>
      </c>
      <c r="U1851" s="7" t="str">
        <f t="shared" si="2291"/>
        <v>Contractuel</v>
      </c>
      <c r="V1851" s="8">
        <v>45689</v>
      </c>
      <c r="W1851" s="8">
        <f>VLOOKUP(B1851,[1]BASE!$A:$Q,17,0)</f>
        <v>45747</v>
      </c>
      <c r="X1851" s="8"/>
      <c r="Y1851" s="8"/>
      <c r="Z1851" s="8">
        <v>45258</v>
      </c>
      <c r="AA1851" s="7">
        <f t="shared" si="2292"/>
        <v>11</v>
      </c>
      <c r="AB1851" s="7">
        <f t="shared" si="2293"/>
        <v>2023</v>
      </c>
      <c r="AC1851" s="7">
        <f t="shared" si="2294"/>
        <v>2027</v>
      </c>
      <c r="AD1851" s="10" t="e">
        <f t="shared" ref="AD1851:AD1914" ca="1" si="2363">IF(#REF!="Non",(DAYS360(N1851,Q1851)/360),(DAYS360(N1851,TODAY())/360))</f>
        <v>#REF!</v>
      </c>
      <c r="AE1851" s="10" t="e">
        <f t="shared" ca="1" si="2296"/>
        <v>#REF!</v>
      </c>
      <c r="AF1851" s="8">
        <v>37321</v>
      </c>
      <c r="AG1851" s="11">
        <f t="shared" ca="1" si="2297"/>
        <v>23.016438356164382</v>
      </c>
      <c r="AH1851" s="10" t="str">
        <f t="shared" ca="1" si="2298"/>
        <v>&lt; 25</v>
      </c>
      <c r="AI1851" s="12">
        <v>17443298</v>
      </c>
      <c r="AJ1851" s="13" t="s">
        <v>92</v>
      </c>
      <c r="AK1851" s="12" t="s">
        <v>7134</v>
      </c>
      <c r="AL1851" s="8">
        <v>44001</v>
      </c>
      <c r="AM1851" s="7" t="s">
        <v>108</v>
      </c>
      <c r="AN1851" s="7" t="s">
        <v>109</v>
      </c>
      <c r="AQ1851">
        <v>3</v>
      </c>
      <c r="AR1851" s="14">
        <v>2</v>
      </c>
      <c r="AS1851" s="15">
        <f t="shared" si="2299"/>
        <v>45988.5</v>
      </c>
      <c r="AT1851" s="14" t="s">
        <v>163</v>
      </c>
      <c r="AU1851" s="12">
        <v>3.5</v>
      </c>
      <c r="AV1851" s="17">
        <v>17</v>
      </c>
      <c r="AW1851" s="18">
        <v>53594</v>
      </c>
      <c r="AX1851" s="19" t="s">
        <v>7135</v>
      </c>
      <c r="AY1851" s="17">
        <v>56</v>
      </c>
      <c r="AZ1851" s="14" t="s">
        <v>203</v>
      </c>
      <c r="BA1851" s="20" t="str">
        <f t="shared" si="2300"/>
        <v>17535940172089999256</v>
      </c>
      <c r="BB1851" s="31">
        <f t="shared" si="2301"/>
        <v>20</v>
      </c>
      <c r="BC1851" s="22" t="s">
        <v>6917</v>
      </c>
      <c r="BD1851" s="23" t="s">
        <v>341</v>
      </c>
      <c r="BF1851" s="8">
        <v>45258</v>
      </c>
      <c r="BG1851" s="32">
        <v>24368615</v>
      </c>
      <c r="BH1851" s="32"/>
      <c r="BI1851" s="32"/>
      <c r="BJ1851" t="s">
        <v>568</v>
      </c>
      <c r="BK1851" s="14" t="str">
        <f t="shared" si="2345"/>
        <v>A-P6 AR</v>
      </c>
      <c r="BL1851" s="14" t="s">
        <v>595</v>
      </c>
      <c r="BM1851" s="25"/>
      <c r="BN1851" s="26"/>
      <c r="BO1851" s="27"/>
      <c r="BP1851" s="26"/>
      <c r="BQ1851" s="28"/>
    </row>
    <row r="1852" spans="1:69" x14ac:dyDescent="0.25">
      <c r="A1852" t="str">
        <f>VLOOKUP(B1852,[2]RH!$B:$BV,72,0)</f>
        <v>Non-Actif</v>
      </c>
      <c r="B1852" s="6">
        <v>1854</v>
      </c>
      <c r="C1852" s="7" t="s">
        <v>168</v>
      </c>
      <c r="D1852" s="7" t="s">
        <v>7136</v>
      </c>
      <c r="E1852" s="7" t="s">
        <v>67</v>
      </c>
      <c r="F1852" s="7" t="s">
        <v>118</v>
      </c>
      <c r="G1852" s="7" t="s">
        <v>220</v>
      </c>
      <c r="H1852" s="80" t="s">
        <v>649</v>
      </c>
      <c r="I1852" s="7" t="s">
        <v>650</v>
      </c>
      <c r="J1852" s="7" t="s">
        <v>281</v>
      </c>
      <c r="K1852" s="7" t="s">
        <v>146</v>
      </c>
      <c r="L1852" s="7" t="s">
        <v>90</v>
      </c>
      <c r="M1852" s="7" t="str">
        <f t="shared" si="2360"/>
        <v>Couturière</v>
      </c>
      <c r="N1852" s="8">
        <v>45258</v>
      </c>
      <c r="P1852" s="7">
        <f t="shared" ca="1" si="2352"/>
        <v>-431</v>
      </c>
      <c r="Q1852" s="8">
        <v>45261</v>
      </c>
      <c r="R1852" s="7" t="s">
        <v>5788</v>
      </c>
      <c r="S1852" s="7"/>
      <c r="T1852" s="9" t="s">
        <v>156</v>
      </c>
      <c r="U1852" s="7" t="str">
        <f t="shared" si="2291"/>
        <v>Contractuel</v>
      </c>
      <c r="V1852" s="8">
        <v>45258</v>
      </c>
      <c r="W1852" s="8">
        <v>45291</v>
      </c>
      <c r="X1852" s="8"/>
      <c r="Y1852" s="8"/>
      <c r="Z1852" s="8">
        <v>45258</v>
      </c>
      <c r="AA1852" s="7">
        <f t="shared" si="2292"/>
        <v>11</v>
      </c>
      <c r="AB1852" s="7">
        <f t="shared" si="2293"/>
        <v>2023</v>
      </c>
      <c r="AC1852" s="7">
        <f t="shared" si="2294"/>
        <v>2027</v>
      </c>
      <c r="AD1852" s="10" t="e">
        <f t="shared" ref="AD1852:AD1915" ca="1" si="2364">IF(#REF!="Non",(DAYS360(N1852,Q1852)/360),(DAYS360(N1852,TODAY())/360))</f>
        <v>#REF!</v>
      </c>
      <c r="AE1852" s="10" t="e">
        <f t="shared" ca="1" si="2296"/>
        <v>#REF!</v>
      </c>
      <c r="AF1852" s="8">
        <v>28926</v>
      </c>
      <c r="AG1852" s="11">
        <f t="shared" ca="1" si="2297"/>
        <v>46.016438356164386</v>
      </c>
      <c r="AH1852" s="10" t="str">
        <f t="shared" ca="1" si="2298"/>
        <v>&gt;45&lt; 55</v>
      </c>
      <c r="AI1852" s="12"/>
      <c r="AJ1852" s="13"/>
      <c r="AK1852" s="12" t="s">
        <v>7137</v>
      </c>
      <c r="AL1852" s="8">
        <v>35681</v>
      </c>
      <c r="AM1852" s="7" t="s">
        <v>108</v>
      </c>
      <c r="AN1852" s="7" t="s">
        <v>76</v>
      </c>
      <c r="AO1852">
        <v>2</v>
      </c>
      <c r="AQ1852" s="14">
        <v>3</v>
      </c>
      <c r="AR1852" s="14">
        <v>1</v>
      </c>
      <c r="AS1852" s="15">
        <f t="shared" si="2299"/>
        <v>45623.25</v>
      </c>
      <c r="AT1852" s="14" t="s">
        <v>163</v>
      </c>
      <c r="AU1852" s="12">
        <v>3.5</v>
      </c>
      <c r="AV1852" s="17">
        <v>17</v>
      </c>
      <c r="AW1852" s="18">
        <v>20600</v>
      </c>
      <c r="AX1852" s="19" t="s">
        <v>7138</v>
      </c>
      <c r="AY1852" s="17">
        <v>69</v>
      </c>
      <c r="AZ1852" s="14" t="s">
        <v>203</v>
      </c>
      <c r="BA1852" s="20" t="str">
        <f t="shared" si="2300"/>
        <v>17206000000333903569</v>
      </c>
      <c r="BB1852" s="31">
        <f t="shared" si="2301"/>
        <v>20</v>
      </c>
      <c r="BC1852" s="22" t="s">
        <v>7139</v>
      </c>
      <c r="BD1852" s="23" t="s">
        <v>491</v>
      </c>
      <c r="BF1852" s="8"/>
      <c r="BG1852" s="32">
        <v>58002230</v>
      </c>
      <c r="BH1852" s="32"/>
      <c r="BI1852" s="32"/>
      <c r="BK1852" s="14" t="str">
        <f t="shared" si="2345"/>
        <v>B-Panda</v>
      </c>
      <c r="BL1852" s="14" t="s">
        <v>595</v>
      </c>
      <c r="BM1852" s="25"/>
      <c r="BN1852" s="26"/>
      <c r="BO1852" s="27"/>
      <c r="BP1852" s="26"/>
      <c r="BQ1852" s="28"/>
    </row>
    <row r="1853" spans="1:69" x14ac:dyDescent="0.25">
      <c r="A1853" t="str">
        <f>VLOOKUP(B1853,[2]RH!$B:$BV,72,0)</f>
        <v>Non-Actif</v>
      </c>
      <c r="B1853" s="6">
        <v>1855</v>
      </c>
      <c r="C1853" s="7" t="s">
        <v>100</v>
      </c>
      <c r="D1853" s="7" t="s">
        <v>7140</v>
      </c>
      <c r="E1853" s="7" t="s">
        <v>67</v>
      </c>
      <c r="F1853" s="7" t="s">
        <v>118</v>
      </c>
      <c r="G1853" s="7" t="s">
        <v>220</v>
      </c>
      <c r="H1853" s="7" t="s">
        <v>562</v>
      </c>
      <c r="I1853" s="7" t="s">
        <v>579</v>
      </c>
      <c r="J1853" s="7" t="s">
        <v>281</v>
      </c>
      <c r="K1853" s="7" t="s">
        <v>146</v>
      </c>
      <c r="L1853" s="7" t="s">
        <v>90</v>
      </c>
      <c r="M1853" s="7" t="str">
        <f t="shared" si="2360"/>
        <v>Couturière</v>
      </c>
      <c r="N1853" s="8">
        <v>45258</v>
      </c>
      <c r="P1853" s="7">
        <f t="shared" ca="1" si="2352"/>
        <v>-65</v>
      </c>
      <c r="Q1853" s="8">
        <v>45663</v>
      </c>
      <c r="R1853" s="7" t="s">
        <v>3905</v>
      </c>
      <c r="S1853" s="7"/>
      <c r="T1853" s="9" t="s">
        <v>156</v>
      </c>
      <c r="U1853" s="7" t="str">
        <f t="shared" si="2291"/>
        <v>Contractuel</v>
      </c>
      <c r="V1853" s="8">
        <v>45627</v>
      </c>
      <c r="W1853" s="8">
        <v>45657</v>
      </c>
      <c r="X1853" s="8"/>
      <c r="Y1853" s="8"/>
      <c r="Z1853" s="8">
        <v>45258</v>
      </c>
      <c r="AA1853" s="7">
        <f t="shared" si="2292"/>
        <v>11</v>
      </c>
      <c r="AB1853" s="7">
        <f t="shared" si="2293"/>
        <v>2023</v>
      </c>
      <c r="AC1853" s="7">
        <f t="shared" si="2294"/>
        <v>2027</v>
      </c>
      <c r="AD1853" s="10" t="e">
        <f t="shared" ref="AD1853:AD1916" ca="1" si="2365">IF(#REF!="Non",(DAYS360(N1853,Q1853)/360),(DAYS360(N1853,TODAY())/360))</f>
        <v>#REF!</v>
      </c>
      <c r="AE1853" s="10" t="e">
        <f t="shared" ca="1" si="2296"/>
        <v>#REF!</v>
      </c>
      <c r="AF1853" s="8">
        <v>28019</v>
      </c>
      <c r="AG1853" s="11">
        <f t="shared" ca="1" si="2297"/>
        <v>48.5013698630137</v>
      </c>
      <c r="AH1853" s="10" t="str">
        <f t="shared" ca="1" si="2298"/>
        <v>&gt;45&lt; 55</v>
      </c>
      <c r="AI1853" s="12">
        <v>12065612</v>
      </c>
      <c r="AJ1853" s="13" t="s">
        <v>170</v>
      </c>
      <c r="AK1853" s="12" t="s">
        <v>7141</v>
      </c>
      <c r="AL1853" s="8">
        <v>44881</v>
      </c>
      <c r="AM1853" s="7" t="s">
        <v>108</v>
      </c>
      <c r="AN1853" s="7" t="s">
        <v>109</v>
      </c>
      <c r="AQ1853">
        <v>3</v>
      </c>
      <c r="AR1853" s="14">
        <v>2</v>
      </c>
      <c r="AS1853" s="15">
        <f t="shared" si="2299"/>
        <v>45988.5</v>
      </c>
      <c r="AT1853" s="14" t="s">
        <v>163</v>
      </c>
      <c r="AU1853" s="12">
        <v>3.5</v>
      </c>
      <c r="AV1853" s="17" t="s">
        <v>79</v>
      </c>
      <c r="AW1853" s="18" t="s">
        <v>247</v>
      </c>
      <c r="AX1853" s="19" t="s">
        <v>7142</v>
      </c>
      <c r="AY1853" s="17">
        <v>17</v>
      </c>
      <c r="AZ1853" s="14" t="s">
        <v>83</v>
      </c>
      <c r="BA1853" s="20" t="str">
        <f t="shared" si="2300"/>
        <v>08003000614027945317</v>
      </c>
      <c r="BB1853" s="31">
        <f t="shared" si="2301"/>
        <v>20</v>
      </c>
      <c r="BC1853" s="22" t="s">
        <v>7143</v>
      </c>
      <c r="BD1853" s="23" t="s">
        <v>85</v>
      </c>
      <c r="BF1853" s="8">
        <v>45258</v>
      </c>
      <c r="BG1853" s="32">
        <v>21083473</v>
      </c>
      <c r="BH1853" s="32"/>
      <c r="BI1853" s="32"/>
      <c r="BJ1853" t="s">
        <v>85</v>
      </c>
      <c r="BK1853" s="14" t="str">
        <f t="shared" si="2345"/>
        <v>B-P6 AR</v>
      </c>
      <c r="BL1853" s="14" t="s">
        <v>595</v>
      </c>
      <c r="BM1853" s="25"/>
      <c r="BN1853" s="26"/>
      <c r="BO1853" s="27"/>
      <c r="BP1853" s="26"/>
      <c r="BQ1853" s="28"/>
    </row>
    <row r="1854" spans="1:69" x14ac:dyDescent="0.25">
      <c r="A1854" t="str">
        <f>VLOOKUP(B1854,[2]RH!$B:$BV,72,0)</f>
        <v>Non-Actif</v>
      </c>
      <c r="B1854" s="6">
        <v>1856</v>
      </c>
      <c r="C1854" s="7" t="s">
        <v>168</v>
      </c>
      <c r="D1854" s="7" t="s">
        <v>7144</v>
      </c>
      <c r="E1854" s="7" t="s">
        <v>67</v>
      </c>
      <c r="F1854" s="7" t="s">
        <v>118</v>
      </c>
      <c r="G1854" s="7" t="s">
        <v>220</v>
      </c>
      <c r="H1854" s="7" t="s">
        <v>562</v>
      </c>
      <c r="I1854" s="7" t="s">
        <v>6497</v>
      </c>
      <c r="J1854" s="7" t="s">
        <v>190</v>
      </c>
      <c r="K1854" s="7" t="s">
        <v>146</v>
      </c>
      <c r="L1854" s="7" t="s">
        <v>90</v>
      </c>
      <c r="M1854" s="7" t="str">
        <f t="shared" si="2360"/>
        <v>Couturière</v>
      </c>
      <c r="N1854" s="8">
        <v>45258</v>
      </c>
      <c r="P1854" s="7">
        <f t="shared" ca="1" si="2352"/>
        <v>-340</v>
      </c>
      <c r="Q1854" s="8">
        <v>45381</v>
      </c>
      <c r="R1854" s="7" t="s">
        <v>7145</v>
      </c>
      <c r="S1854" s="7"/>
      <c r="T1854" s="9" t="s">
        <v>156</v>
      </c>
      <c r="U1854" s="7" t="str">
        <f t="shared" si="2291"/>
        <v>Contractuel</v>
      </c>
      <c r="V1854" s="8">
        <v>45352</v>
      </c>
      <c r="W1854" s="8">
        <v>45382</v>
      </c>
      <c r="X1854" s="8"/>
      <c r="Y1854" s="8"/>
      <c r="Z1854" s="8">
        <v>45258</v>
      </c>
      <c r="AA1854" s="7">
        <f t="shared" si="2292"/>
        <v>11</v>
      </c>
      <c r="AB1854" s="7">
        <f t="shared" si="2293"/>
        <v>2023</v>
      </c>
      <c r="AC1854" s="7">
        <f t="shared" si="2294"/>
        <v>2027</v>
      </c>
      <c r="AD1854" s="10" t="e">
        <f t="shared" ref="AD1854:AD1917" ca="1" si="2366">IF(#REF!="Non",(DAYS360(N1854,Q1854)/360),(DAYS360(N1854,TODAY())/360))</f>
        <v>#REF!</v>
      </c>
      <c r="AE1854" s="10" t="e">
        <f t="shared" ca="1" si="2296"/>
        <v>#REF!</v>
      </c>
      <c r="AF1854" s="8">
        <v>27431</v>
      </c>
      <c r="AG1854" s="11">
        <f t="shared" ca="1" si="2297"/>
        <v>50.112328767123287</v>
      </c>
      <c r="AH1854" s="10" t="str">
        <f t="shared" ca="1" si="2298"/>
        <v>&gt;45&lt; 55</v>
      </c>
      <c r="AI1854" s="12">
        <v>11817326</v>
      </c>
      <c r="AJ1854" s="13" t="s">
        <v>73</v>
      </c>
      <c r="AK1854" s="12" t="s">
        <v>7146</v>
      </c>
      <c r="AL1854" s="8">
        <v>43684</v>
      </c>
      <c r="AM1854" s="7" t="s">
        <v>108</v>
      </c>
      <c r="AN1854" s="7" t="s">
        <v>76</v>
      </c>
      <c r="AO1854">
        <v>3</v>
      </c>
      <c r="AQ1854" s="14">
        <v>3</v>
      </c>
      <c r="AR1854" s="14">
        <v>1</v>
      </c>
      <c r="AS1854" s="15">
        <f t="shared" si="2299"/>
        <v>45623.25</v>
      </c>
      <c r="AT1854" s="14" t="s">
        <v>163</v>
      </c>
      <c r="AU1854" s="12">
        <v>3.5</v>
      </c>
      <c r="AV1854" s="17" t="s">
        <v>79</v>
      </c>
      <c r="AW1854" s="18" t="s">
        <v>2067</v>
      </c>
      <c r="AX1854" s="19" t="s">
        <v>7147</v>
      </c>
      <c r="AY1854" s="17">
        <v>25</v>
      </c>
      <c r="AZ1854" s="14" t="s">
        <v>83</v>
      </c>
      <c r="BA1854" s="20" t="str">
        <f t="shared" si="2300"/>
        <v>08107000774015376025</v>
      </c>
      <c r="BB1854" s="31">
        <f t="shared" si="2301"/>
        <v>20</v>
      </c>
      <c r="BC1854" s="22" t="s">
        <v>7148</v>
      </c>
      <c r="BD1854" s="23" t="s">
        <v>341</v>
      </c>
      <c r="BF1854" s="8">
        <v>45258</v>
      </c>
      <c r="BG1854" s="32">
        <v>54411531</v>
      </c>
      <c r="BH1854" s="32"/>
      <c r="BI1854" s="32"/>
      <c r="BJ1854" t="s">
        <v>769</v>
      </c>
      <c r="BK1854" s="14" t="str">
        <f t="shared" si="2345"/>
        <v>A-P6 AR</v>
      </c>
      <c r="BL1854" s="14" t="s">
        <v>595</v>
      </c>
      <c r="BM1854" s="25"/>
      <c r="BN1854" s="26"/>
      <c r="BO1854" s="27"/>
      <c r="BP1854" s="26"/>
      <c r="BQ1854" s="28"/>
    </row>
    <row r="1855" spans="1:69" x14ac:dyDescent="0.25">
      <c r="A1855" t="str">
        <f>VLOOKUP(B1855,[2]RH!$B:$BV,72,0)</f>
        <v>Non-Actif</v>
      </c>
      <c r="B1855" s="6">
        <v>1857</v>
      </c>
      <c r="C1855" s="7" t="s">
        <v>100</v>
      </c>
      <c r="D1855" s="7" t="s">
        <v>4483</v>
      </c>
      <c r="E1855" s="7" t="s">
        <v>67</v>
      </c>
      <c r="F1855" s="7" t="s">
        <v>118</v>
      </c>
      <c r="G1855" s="7" t="s">
        <v>220</v>
      </c>
      <c r="H1855" s="7" t="s">
        <v>562</v>
      </c>
      <c r="I1855" s="7" t="s">
        <v>1477</v>
      </c>
      <c r="J1855" s="7" t="s">
        <v>190</v>
      </c>
      <c r="K1855" s="7" t="s">
        <v>146</v>
      </c>
      <c r="L1855" s="7" t="s">
        <v>90</v>
      </c>
      <c r="M1855" s="7" t="str">
        <f t="shared" si="2360"/>
        <v>Couturière</v>
      </c>
      <c r="N1855" s="8">
        <v>45258</v>
      </c>
      <c r="P1855" s="7">
        <f t="shared" ca="1" si="2352"/>
        <v>-34</v>
      </c>
      <c r="Q1855" s="8">
        <v>45687</v>
      </c>
      <c r="R1855" s="7" t="s">
        <v>3519</v>
      </c>
      <c r="S1855" s="7"/>
      <c r="T1855" s="9" t="s">
        <v>156</v>
      </c>
      <c r="U1855" s="7" t="str">
        <f t="shared" si="2291"/>
        <v>Contractuel</v>
      </c>
      <c r="V1855" s="8">
        <v>45658</v>
      </c>
      <c r="W1855" s="8">
        <v>45688</v>
      </c>
      <c r="X1855" s="8"/>
      <c r="Y1855" s="8"/>
      <c r="Z1855" s="8">
        <v>45258</v>
      </c>
      <c r="AA1855" s="7">
        <f t="shared" si="2292"/>
        <v>11</v>
      </c>
      <c r="AB1855" s="7">
        <f t="shared" si="2293"/>
        <v>2023</v>
      </c>
      <c r="AC1855" s="7">
        <f t="shared" si="2294"/>
        <v>2027</v>
      </c>
      <c r="AD1855" s="10" t="e">
        <f t="shared" ref="AD1855:AD1918" ca="1" si="2367">IF(#REF!="Non",(DAYS360(N1855,Q1855)/360),(DAYS360(N1855,TODAY())/360))</f>
        <v>#REF!</v>
      </c>
      <c r="AE1855" s="10" t="e">
        <f t="shared" ca="1" si="2296"/>
        <v>#REF!</v>
      </c>
      <c r="AF1855" s="8">
        <v>37094</v>
      </c>
      <c r="AG1855" s="11">
        <f t="shared" ca="1" si="2297"/>
        <v>23.638356164383563</v>
      </c>
      <c r="AH1855" s="10" t="str">
        <f t="shared" ca="1" si="2298"/>
        <v>&lt; 25</v>
      </c>
      <c r="AI1855" s="12">
        <v>17276207</v>
      </c>
      <c r="AJ1855" s="13" t="s">
        <v>79</v>
      </c>
      <c r="AK1855" s="12" t="s">
        <v>4484</v>
      </c>
      <c r="AL1855" s="8">
        <v>42654</v>
      </c>
      <c r="AM1855" s="7" t="s">
        <v>108</v>
      </c>
      <c r="AN1855" s="7" t="s">
        <v>109</v>
      </c>
      <c r="AQ1855">
        <v>3</v>
      </c>
      <c r="AR1855" s="14">
        <v>2</v>
      </c>
      <c r="AS1855" s="15">
        <f t="shared" si="2299"/>
        <v>45988.5</v>
      </c>
      <c r="AT1855" s="14" t="s">
        <v>163</v>
      </c>
      <c r="AU1855" s="12">
        <v>3.5</v>
      </c>
      <c r="AV1855" s="17" t="s">
        <v>236</v>
      </c>
      <c r="AW1855" s="18" t="s">
        <v>201</v>
      </c>
      <c r="AX1855" s="19" t="s">
        <v>4485</v>
      </c>
      <c r="AY1855" s="17" t="s">
        <v>593</v>
      </c>
      <c r="AZ1855" s="14" t="s">
        <v>203</v>
      </c>
      <c r="BA1855" s="20" t="str">
        <f t="shared" si="2300"/>
        <v>17001000000299389136</v>
      </c>
      <c r="BB1855" s="31">
        <f t="shared" si="2301"/>
        <v>20</v>
      </c>
      <c r="BC1855" s="22" t="s">
        <v>4486</v>
      </c>
      <c r="BD1855" s="23" t="s">
        <v>85</v>
      </c>
      <c r="BF1855" s="8">
        <v>45258</v>
      </c>
      <c r="BG1855" s="32">
        <v>29315538</v>
      </c>
      <c r="BH1855" s="32">
        <v>21620439</v>
      </c>
      <c r="BI1855" s="32"/>
      <c r="BJ1855" t="s">
        <v>197</v>
      </c>
      <c r="BK1855" s="14" t="str">
        <f t="shared" si="2345"/>
        <v>A-P6 AR</v>
      </c>
      <c r="BL1855" s="14" t="s">
        <v>595</v>
      </c>
      <c r="BM1855" s="25"/>
      <c r="BN1855" s="26"/>
      <c r="BO1855" s="27"/>
      <c r="BP1855" s="26"/>
      <c r="BQ1855" s="28"/>
    </row>
    <row r="1856" spans="1:69" x14ac:dyDescent="0.25">
      <c r="A1856" t="str">
        <f>VLOOKUP(B1856,[2]RH!$B:$BV,72,0)</f>
        <v>si</v>
      </c>
      <c r="B1856" s="6">
        <v>1858</v>
      </c>
      <c r="C1856" s="7" t="s">
        <v>100</v>
      </c>
      <c r="D1856" s="7" t="s">
        <v>7149</v>
      </c>
      <c r="E1856" s="7" t="s">
        <v>67</v>
      </c>
      <c r="F1856" s="7" t="s">
        <v>118</v>
      </c>
      <c r="G1856" s="7" t="s">
        <v>220</v>
      </c>
      <c r="H1856" s="7" t="s">
        <v>562</v>
      </c>
      <c r="I1856" s="7" t="s">
        <v>1477</v>
      </c>
      <c r="J1856" s="7" t="s">
        <v>190</v>
      </c>
      <c r="K1856" s="7" t="s">
        <v>146</v>
      </c>
      <c r="L1856" s="7" t="s">
        <v>90</v>
      </c>
      <c r="M1856" s="7" t="str">
        <f t="shared" si="2360"/>
        <v>Couturière</v>
      </c>
      <c r="N1856" s="8">
        <v>45259</v>
      </c>
      <c r="P1856" s="7">
        <f t="shared" ca="1" si="2352"/>
        <v>25</v>
      </c>
      <c r="Q1856" s="8"/>
      <c r="R1856" s="7"/>
      <c r="S1856" s="7"/>
      <c r="T1856" s="9" t="s">
        <v>156</v>
      </c>
      <c r="U1856" s="7" t="str">
        <f t="shared" si="2291"/>
        <v>Contractuel</v>
      </c>
      <c r="V1856" s="8">
        <v>45689</v>
      </c>
      <c r="W1856" s="8">
        <f>VLOOKUP(B1856,[1]BASE!$A:$Q,17,0)</f>
        <v>45747</v>
      </c>
      <c r="X1856" s="8"/>
      <c r="Y1856" s="8"/>
      <c r="Z1856" s="8">
        <v>45259</v>
      </c>
      <c r="AA1856" s="7">
        <f t="shared" si="2292"/>
        <v>11</v>
      </c>
      <c r="AB1856" s="7">
        <f t="shared" si="2293"/>
        <v>2023</v>
      </c>
      <c r="AC1856" s="7">
        <f t="shared" si="2294"/>
        <v>2027</v>
      </c>
      <c r="AD1856" s="10" t="e">
        <f t="shared" ref="AD1856:AD1919" ca="1" si="2368">IF(#REF!="Non",(DAYS360(N1856,Q1856)/360),(DAYS360(N1856,TODAY())/360))</f>
        <v>#REF!</v>
      </c>
      <c r="AE1856" s="10" t="e">
        <f t="shared" ca="1" si="2296"/>
        <v>#REF!</v>
      </c>
      <c r="AF1856" s="8">
        <v>33728</v>
      </c>
      <c r="AG1856" s="11">
        <f t="shared" ca="1" si="2297"/>
        <v>32.860273972602741</v>
      </c>
      <c r="AH1856" s="10" t="str">
        <f t="shared" ca="1" si="2298"/>
        <v>&gt;25&lt; 35</v>
      </c>
      <c r="AI1856" s="12">
        <v>16628365</v>
      </c>
      <c r="AJ1856" s="13" t="s">
        <v>170</v>
      </c>
      <c r="AK1856" s="12" t="s">
        <v>7150</v>
      </c>
      <c r="AL1856" s="8">
        <v>40610</v>
      </c>
      <c r="AM1856" s="7" t="s">
        <v>108</v>
      </c>
      <c r="AN1856" s="7" t="s">
        <v>109</v>
      </c>
      <c r="AQ1856">
        <v>3</v>
      </c>
      <c r="AR1856" s="14">
        <v>2</v>
      </c>
      <c r="AS1856" s="15">
        <f t="shared" si="2299"/>
        <v>45989.5</v>
      </c>
      <c r="AT1856" s="14" t="s">
        <v>163</v>
      </c>
      <c r="AU1856" s="12">
        <v>3.5</v>
      </c>
      <c r="AV1856" s="17">
        <v>17</v>
      </c>
      <c r="AW1856" s="18" t="s">
        <v>201</v>
      </c>
      <c r="AX1856" s="19" t="s">
        <v>7151</v>
      </c>
      <c r="AY1856" s="17">
        <v>22</v>
      </c>
      <c r="AZ1856" s="14" t="s">
        <v>203</v>
      </c>
      <c r="BA1856" s="20" t="str">
        <f t="shared" si="2300"/>
        <v>17001000000333944222</v>
      </c>
      <c r="BB1856" s="31">
        <f t="shared" si="2301"/>
        <v>20</v>
      </c>
      <c r="BC1856" s="22" t="s">
        <v>7152</v>
      </c>
      <c r="BD1856" s="23" t="s">
        <v>341</v>
      </c>
      <c r="BF1856" s="8"/>
      <c r="BG1856" s="32">
        <v>52124008</v>
      </c>
      <c r="BH1856" s="32">
        <v>96352501</v>
      </c>
      <c r="BI1856" s="32"/>
      <c r="BJ1856" t="s">
        <v>4109</v>
      </c>
      <c r="BK1856" s="14" t="str">
        <f t="shared" si="2345"/>
        <v>A-P6 AR</v>
      </c>
      <c r="BL1856" s="14" t="s">
        <v>595</v>
      </c>
      <c r="BM1856" s="25"/>
      <c r="BN1856" s="26"/>
      <c r="BO1856" s="27"/>
      <c r="BP1856" s="26"/>
      <c r="BQ1856" s="28"/>
    </row>
    <row r="1857" spans="1:69" x14ac:dyDescent="0.25">
      <c r="A1857" t="str">
        <f>VLOOKUP(B1857,[2]RH!$B:$BV,72,0)</f>
        <v>Non-Actif</v>
      </c>
      <c r="B1857" s="6">
        <v>1859</v>
      </c>
      <c r="C1857" s="7" t="s">
        <v>65</v>
      </c>
      <c r="D1857" s="7" t="s">
        <v>7153</v>
      </c>
      <c r="E1857" s="7" t="s">
        <v>67</v>
      </c>
      <c r="F1857" s="7" t="s">
        <v>118</v>
      </c>
      <c r="G1857" s="7" t="s">
        <v>220</v>
      </c>
      <c r="H1857" s="7" t="s">
        <v>562</v>
      </c>
      <c r="I1857" s="7" t="s">
        <v>6497</v>
      </c>
      <c r="J1857" s="7" t="s">
        <v>190</v>
      </c>
      <c r="K1857" s="7" t="s">
        <v>146</v>
      </c>
      <c r="L1857" s="7" t="s">
        <v>90</v>
      </c>
      <c r="M1857" s="7" t="str">
        <f t="shared" si="2360"/>
        <v>Couturière</v>
      </c>
      <c r="N1857" s="8">
        <v>45259</v>
      </c>
      <c r="P1857" s="7">
        <f t="shared" ca="1" si="2352"/>
        <v>-340</v>
      </c>
      <c r="Q1857" s="8">
        <v>45401</v>
      </c>
      <c r="R1857" s="7" t="s">
        <v>1603</v>
      </c>
      <c r="S1857" s="7" t="s">
        <v>2332</v>
      </c>
      <c r="T1857" s="9" t="s">
        <v>156</v>
      </c>
      <c r="U1857" s="7" t="str">
        <f t="shared" si="2291"/>
        <v>Contractuel</v>
      </c>
      <c r="V1857" s="8">
        <v>45352</v>
      </c>
      <c r="W1857" s="8">
        <v>45382</v>
      </c>
      <c r="X1857" s="8"/>
      <c r="Y1857" s="8"/>
      <c r="Z1857" s="8">
        <v>45259</v>
      </c>
      <c r="AA1857" s="7">
        <f t="shared" si="2292"/>
        <v>11</v>
      </c>
      <c r="AB1857" s="7">
        <f t="shared" si="2293"/>
        <v>2023</v>
      </c>
      <c r="AC1857" s="7">
        <f t="shared" si="2294"/>
        <v>2027</v>
      </c>
      <c r="AD1857" s="10" t="e">
        <f t="shared" ref="AD1857:AD1920" ca="1" si="2369">IF(#REF!="Non",(DAYS360(N1857,Q1857)/360),(DAYS360(N1857,TODAY())/360))</f>
        <v>#REF!</v>
      </c>
      <c r="AE1857" s="10" t="e">
        <f t="shared" ca="1" si="2296"/>
        <v>#REF!</v>
      </c>
      <c r="AF1857" s="8">
        <v>35257</v>
      </c>
      <c r="AG1857" s="11">
        <f t="shared" ca="1" si="2297"/>
        <v>28.671232876712327</v>
      </c>
      <c r="AH1857" s="10" t="str">
        <f t="shared" ca="1" si="2298"/>
        <v>&gt;25&lt; 35</v>
      </c>
      <c r="AI1857" s="12"/>
      <c r="AJ1857" s="13"/>
      <c r="AK1857" s="12" t="s">
        <v>7154</v>
      </c>
      <c r="AL1857" s="8">
        <v>44110</v>
      </c>
      <c r="AM1857" s="7" t="s">
        <v>6153</v>
      </c>
      <c r="AN1857" s="7" t="s">
        <v>109</v>
      </c>
      <c r="AQ1857" s="14">
        <v>3</v>
      </c>
      <c r="AR1857" s="14">
        <v>1</v>
      </c>
      <c r="AS1857" s="15">
        <f t="shared" si="2299"/>
        <v>45624.25</v>
      </c>
      <c r="AT1857" s="14" t="s">
        <v>163</v>
      </c>
      <c r="AU1857" s="12">
        <v>3.5</v>
      </c>
      <c r="AV1857" s="17">
        <v>17</v>
      </c>
      <c r="AW1857" s="18" t="s">
        <v>201</v>
      </c>
      <c r="AX1857" s="19" t="s">
        <v>7155</v>
      </c>
      <c r="AY1857" s="17">
        <v>73</v>
      </c>
      <c r="AZ1857" s="14" t="s">
        <v>203</v>
      </c>
      <c r="BA1857" s="20" t="str">
        <f t="shared" si="2300"/>
        <v>17001000000212498573</v>
      </c>
      <c r="BB1857" s="31">
        <f t="shared" si="2301"/>
        <v>20</v>
      </c>
      <c r="BC1857" s="22" t="s">
        <v>7156</v>
      </c>
      <c r="BD1857" s="23" t="s">
        <v>85</v>
      </c>
      <c r="BF1857" s="8"/>
      <c r="BG1857" s="32">
        <v>22179153</v>
      </c>
      <c r="BH1857" s="32">
        <v>58551267</v>
      </c>
      <c r="BI1857" s="32"/>
      <c r="BJ1857" t="s">
        <v>431</v>
      </c>
      <c r="BK1857" s="14" t="s">
        <v>7157</v>
      </c>
      <c r="BL1857" s="14" t="s">
        <v>595</v>
      </c>
      <c r="BM1857" s="25"/>
      <c r="BN1857" s="26"/>
      <c r="BO1857" s="27"/>
      <c r="BP1857" s="26"/>
      <c r="BQ1857" s="28"/>
    </row>
    <row r="1858" spans="1:69" x14ac:dyDescent="0.25">
      <c r="A1858" t="str">
        <f>VLOOKUP(B1858,[2]RH!$B:$BV,72,0)</f>
        <v>si</v>
      </c>
      <c r="B1858" s="6">
        <v>1860</v>
      </c>
      <c r="C1858" s="7" t="s">
        <v>168</v>
      </c>
      <c r="D1858" s="7" t="s">
        <v>7158</v>
      </c>
      <c r="E1858" s="7" t="s">
        <v>67</v>
      </c>
      <c r="F1858" s="7" t="s">
        <v>118</v>
      </c>
      <c r="G1858" s="7" t="s">
        <v>220</v>
      </c>
      <c r="H1858" s="7" t="s">
        <v>562</v>
      </c>
      <c r="I1858" s="7" t="s">
        <v>1477</v>
      </c>
      <c r="J1858" s="7" t="s">
        <v>190</v>
      </c>
      <c r="K1858" s="7" t="s">
        <v>146</v>
      </c>
      <c r="L1858" s="7" t="s">
        <v>90</v>
      </c>
      <c r="M1858" s="7" t="str">
        <f t="shared" si="2360"/>
        <v>Couturière</v>
      </c>
      <c r="N1858" s="8">
        <v>45260</v>
      </c>
      <c r="P1858" s="7">
        <f t="shared" ca="1" si="2352"/>
        <v>25</v>
      </c>
      <c r="Q1858" s="8"/>
      <c r="R1858" s="7"/>
      <c r="S1858" s="7"/>
      <c r="T1858" s="9" t="s">
        <v>156</v>
      </c>
      <c r="U1858" s="7" t="str">
        <f t="shared" ref="U1858:U1921" si="2370">IF(T1858="CDI","Titulaire","Contractuel")</f>
        <v>Contractuel</v>
      </c>
      <c r="V1858" s="8">
        <v>45689</v>
      </c>
      <c r="W1858" s="8">
        <f>VLOOKUP(B1858,[1]BASE!$A:$Q,17,0)</f>
        <v>45747</v>
      </c>
      <c r="X1858" s="8"/>
      <c r="Y1858" s="8"/>
      <c r="Z1858" s="8">
        <v>45260</v>
      </c>
      <c r="AA1858" s="7">
        <f t="shared" ref="AA1858:AA1921" si="2371">MONTH(N1858)</f>
        <v>11</v>
      </c>
      <c r="AB1858" s="7">
        <f t="shared" ref="AB1858:AB1921" si="2372">IF(N1858="","",YEAR(N1858))</f>
        <v>2023</v>
      </c>
      <c r="AC1858" s="7">
        <f t="shared" ref="AC1858:AC1921" si="2373">AB1858+4</f>
        <v>2027</v>
      </c>
      <c r="AD1858" s="10" t="e">
        <f t="shared" ref="AD1858:AD1921" ca="1" si="2374">IF(#REF!="Non",(DAYS360(N1858,Q1858)/360),(DAYS360(N1858,TODAY())/360))</f>
        <v>#REF!</v>
      </c>
      <c r="AE1858" s="10" t="e">
        <f t="shared" ref="AE1858:AE1921" ca="1" si="2375">+IF(AD1858&lt;1,"&lt; 1",IF(AND(AD1858&gt;=1,AD1858&lt;2),"&lt; 2",IF(AND(AD1858&gt;=2,AD1858&lt;3),"&lt; 3",IF(AND(AD1858&gt;=3,AD1858&lt;=4),"&lt; 4",IF(AD1858&gt;4,"&gt; 4")))))</f>
        <v>#REF!</v>
      </c>
      <c r="AF1858" s="8">
        <v>33545</v>
      </c>
      <c r="AG1858" s="11">
        <f t="shared" ref="AG1858:AG1921" ca="1" si="2376">(TODAY()-AF1858)/365</f>
        <v>33.361643835616441</v>
      </c>
      <c r="AH1858" s="10" t="str">
        <f t="shared" ref="AH1858:AH1921" ca="1" si="2377">+IF(AG1858&lt;25,"&lt; 25",IF(AND(AG1858&gt;=25,AG1858&lt;35),"&gt;25&lt; 35",IF(AND(AG1858&gt;=35,AG1858&lt;45),"&gt;35&lt; 45",IF(AND(AG1858&gt;=45,AG1858&lt;=55),"&gt;45&lt; 55",IF(AG1858&gt;55,"&gt; 55")))))</f>
        <v>&gt;25&lt; 35</v>
      </c>
      <c r="AI1858" s="12">
        <v>16282534</v>
      </c>
      <c r="AJ1858" s="13" t="s">
        <v>73</v>
      </c>
      <c r="AK1858" s="12" t="s">
        <v>7159</v>
      </c>
      <c r="AL1858" s="8">
        <v>40340</v>
      </c>
      <c r="AM1858" s="7" t="s">
        <v>108</v>
      </c>
      <c r="AN1858" s="7" t="s">
        <v>76</v>
      </c>
      <c r="AO1858">
        <v>3</v>
      </c>
      <c r="AQ1858">
        <v>3</v>
      </c>
      <c r="AR1858" s="14">
        <v>2</v>
      </c>
      <c r="AS1858" s="15">
        <f t="shared" ref="AS1858:AS1921" si="2378">N1858+(365.25*AR1858)</f>
        <v>45990.5</v>
      </c>
      <c r="AT1858" s="14" t="s">
        <v>163</v>
      </c>
      <c r="AU1858" s="12">
        <v>3.5</v>
      </c>
      <c r="AV1858" s="17">
        <v>17</v>
      </c>
      <c r="AW1858" s="18" t="s">
        <v>201</v>
      </c>
      <c r="AX1858" s="19" t="s">
        <v>7160</v>
      </c>
      <c r="AY1858" s="17">
        <v>34</v>
      </c>
      <c r="AZ1858" s="14" t="s">
        <v>203</v>
      </c>
      <c r="BA1858" s="20" t="str">
        <f t="shared" ref="BA1858:BA1921" si="2379">CONCATENATE(AV1858,AW1858,AX1858,AY1858)</f>
        <v>17001000000334011734</v>
      </c>
      <c r="BB1858" s="31">
        <f t="shared" ref="BB1858:BB1921" si="2380">LEN(BA1858)</f>
        <v>20</v>
      </c>
      <c r="BC1858" s="22" t="s">
        <v>7161</v>
      </c>
      <c r="BD1858" s="23" t="s">
        <v>341</v>
      </c>
      <c r="BF1858" s="8"/>
      <c r="BG1858" s="32">
        <v>50642179</v>
      </c>
      <c r="BH1858" s="32"/>
      <c r="BI1858" s="32"/>
      <c r="BJ1858" t="s">
        <v>568</v>
      </c>
      <c r="BK1858" s="14" t="str">
        <f>IF(K1858="CADRE","CADRE",CONCATENATE(J1858,"-",H1858))</f>
        <v>A-P6 AR</v>
      </c>
      <c r="BL1858" s="14" t="s">
        <v>595</v>
      </c>
      <c r="BM1858" s="25"/>
      <c r="BN1858" s="26"/>
      <c r="BO1858" s="27"/>
      <c r="BP1858" s="26"/>
      <c r="BQ1858" s="28"/>
    </row>
    <row r="1859" spans="1:69" x14ac:dyDescent="0.25">
      <c r="A1859" t="str">
        <f>VLOOKUP(B1859,[2]RH!$B:$BV,72,0)</f>
        <v>Non-Actif</v>
      </c>
      <c r="B1859" s="6">
        <v>1861</v>
      </c>
      <c r="C1859" s="7" t="s">
        <v>100</v>
      </c>
      <c r="D1859" s="7" t="s">
        <v>7162</v>
      </c>
      <c r="E1859" s="7" t="s">
        <v>67</v>
      </c>
      <c r="F1859" s="7" t="s">
        <v>118</v>
      </c>
      <c r="G1859" s="7" t="s">
        <v>3299</v>
      </c>
      <c r="H1859" s="7" t="s">
        <v>562</v>
      </c>
      <c r="I1859" s="7" t="s">
        <v>1802</v>
      </c>
      <c r="J1859" s="7" t="s">
        <v>281</v>
      </c>
      <c r="K1859" s="7" t="s">
        <v>146</v>
      </c>
      <c r="L1859" s="7" t="s">
        <v>90</v>
      </c>
      <c r="M1859" s="7" t="str">
        <f t="shared" si="2360"/>
        <v>CAMPO</v>
      </c>
      <c r="N1859" s="8">
        <v>45260</v>
      </c>
      <c r="P1859" s="7">
        <f t="shared" ca="1" si="2352"/>
        <v>-400</v>
      </c>
      <c r="Q1859" s="8">
        <v>45292</v>
      </c>
      <c r="R1859" s="7" t="s">
        <v>147</v>
      </c>
      <c r="S1859" s="7"/>
      <c r="T1859" s="9" t="s">
        <v>156</v>
      </c>
      <c r="U1859" s="7" t="str">
        <f t="shared" si="2370"/>
        <v>Contractuel</v>
      </c>
      <c r="V1859" s="8">
        <v>45292</v>
      </c>
      <c r="W1859" s="8">
        <v>45322</v>
      </c>
      <c r="X1859" s="8"/>
      <c r="Y1859" s="8"/>
      <c r="Z1859" s="8">
        <v>45260</v>
      </c>
      <c r="AA1859" s="7">
        <f t="shared" si="2371"/>
        <v>11</v>
      </c>
      <c r="AB1859" s="7">
        <f t="shared" si="2372"/>
        <v>2023</v>
      </c>
      <c r="AC1859" s="7">
        <f t="shared" si="2373"/>
        <v>2027</v>
      </c>
      <c r="AD1859" s="10" t="e">
        <f t="shared" ref="AD1859:AD1922" ca="1" si="2381">IF(#REF!="Non",(DAYS360(N1859,Q1859)/360),(DAYS360(N1859,TODAY())/360))</f>
        <v>#REF!</v>
      </c>
      <c r="AE1859" s="10" t="e">
        <f t="shared" ca="1" si="2375"/>
        <v>#REF!</v>
      </c>
      <c r="AF1859" s="8">
        <v>35829</v>
      </c>
      <c r="AG1859" s="11">
        <f t="shared" ca="1" si="2376"/>
        <v>27.104109589041094</v>
      </c>
      <c r="AH1859" s="10" t="str">
        <f t="shared" ca="1" si="2377"/>
        <v>&gt;25&lt; 35</v>
      </c>
      <c r="AI1859" s="12"/>
      <c r="AJ1859" s="13"/>
      <c r="AK1859" s="12" t="s">
        <v>7163</v>
      </c>
      <c r="AL1859" s="8">
        <v>42502</v>
      </c>
      <c r="AM1859" s="7" t="s">
        <v>108</v>
      </c>
      <c r="AN1859" s="7" t="s">
        <v>109</v>
      </c>
      <c r="AQ1859" s="14">
        <v>3</v>
      </c>
      <c r="AR1859" s="14">
        <v>1</v>
      </c>
      <c r="AS1859" s="15">
        <f t="shared" si="2378"/>
        <v>45625.25</v>
      </c>
      <c r="AT1859" s="14" t="s">
        <v>163</v>
      </c>
      <c r="AU1859" s="12">
        <v>3.5</v>
      </c>
      <c r="AV1859" s="17">
        <v>17</v>
      </c>
      <c r="AW1859" s="18">
        <v>20600</v>
      </c>
      <c r="AX1859" s="19" t="s">
        <v>7164</v>
      </c>
      <c r="AY1859" s="17">
        <v>70</v>
      </c>
      <c r="AZ1859" s="14" t="s">
        <v>203</v>
      </c>
      <c r="BA1859" s="20" t="str">
        <f t="shared" si="2379"/>
        <v>17206000000317145170</v>
      </c>
      <c r="BB1859" s="31">
        <f t="shared" si="2380"/>
        <v>20</v>
      </c>
      <c r="BC1859" s="22" t="s">
        <v>5575</v>
      </c>
      <c r="BD1859" s="23" t="s">
        <v>115</v>
      </c>
      <c r="BF1859" s="8"/>
      <c r="BG1859" s="32">
        <v>29875675</v>
      </c>
      <c r="BH1859" s="32"/>
      <c r="BI1859" s="32"/>
      <c r="BK1859" s="14" t="s">
        <v>1806</v>
      </c>
      <c r="BL1859" s="14" t="s">
        <v>595</v>
      </c>
      <c r="BM1859" s="25"/>
      <c r="BN1859" s="26"/>
      <c r="BO1859" s="27"/>
      <c r="BP1859" s="26"/>
      <c r="BQ1859" s="28"/>
    </row>
    <row r="1860" spans="1:69" x14ac:dyDescent="0.25">
      <c r="A1860" t="str">
        <f>VLOOKUP(B1860,[2]RH!$B:$BV,72,0)</f>
        <v>Non-Actif</v>
      </c>
      <c r="B1860" s="6">
        <v>1862</v>
      </c>
      <c r="C1860" s="7" t="s">
        <v>168</v>
      </c>
      <c r="D1860" s="7" t="s">
        <v>7165</v>
      </c>
      <c r="E1860" s="7" t="s">
        <v>67</v>
      </c>
      <c r="F1860" s="7" t="s">
        <v>118</v>
      </c>
      <c r="G1860" s="7" t="s">
        <v>220</v>
      </c>
      <c r="H1860" s="7" t="s">
        <v>562</v>
      </c>
      <c r="I1860" s="7" t="s">
        <v>6497</v>
      </c>
      <c r="J1860" s="7" t="s">
        <v>190</v>
      </c>
      <c r="K1860" s="7" t="s">
        <v>146</v>
      </c>
      <c r="L1860" s="7" t="s">
        <v>90</v>
      </c>
      <c r="M1860" s="7" t="str">
        <f t="shared" si="2360"/>
        <v>Couturière</v>
      </c>
      <c r="N1860" s="8">
        <v>45260</v>
      </c>
      <c r="P1860" s="7"/>
      <c r="Q1860" s="8">
        <v>45261</v>
      </c>
      <c r="R1860" s="7" t="s">
        <v>5788</v>
      </c>
      <c r="S1860" s="7"/>
      <c r="T1860" s="9" t="s">
        <v>156</v>
      </c>
      <c r="U1860" s="7" t="str">
        <f t="shared" si="2370"/>
        <v>Contractuel</v>
      </c>
      <c r="V1860" s="8">
        <v>45260</v>
      </c>
      <c r="W1860" s="8">
        <v>45291</v>
      </c>
      <c r="X1860" s="8"/>
      <c r="Y1860" s="8"/>
      <c r="Z1860" s="8">
        <v>45260</v>
      </c>
      <c r="AA1860" s="7">
        <f t="shared" si="2371"/>
        <v>11</v>
      </c>
      <c r="AB1860" s="7">
        <f t="shared" si="2372"/>
        <v>2023</v>
      </c>
      <c r="AC1860" s="7">
        <f t="shared" si="2373"/>
        <v>2027</v>
      </c>
      <c r="AD1860" s="10" t="e">
        <f t="shared" ref="AD1860:AD1923" ca="1" si="2382">IF(#REF!="Non",(DAYS360(N1860,Q1860)/360),(DAYS360(N1860,TODAY())/360))</f>
        <v>#REF!</v>
      </c>
      <c r="AE1860" s="10" t="e">
        <f t="shared" ca="1" si="2375"/>
        <v>#REF!</v>
      </c>
      <c r="AF1860" s="8">
        <v>25576</v>
      </c>
      <c r="AG1860" s="11">
        <f t="shared" ca="1" si="2376"/>
        <v>55.194520547945203</v>
      </c>
      <c r="AH1860" s="10" t="str">
        <f t="shared" ca="1" si="2377"/>
        <v>&gt; 55</v>
      </c>
      <c r="AI1860" s="12"/>
      <c r="AJ1860" s="13"/>
      <c r="AK1860" s="12" t="s">
        <v>7166</v>
      </c>
      <c r="AL1860" s="8">
        <v>38327</v>
      </c>
      <c r="AM1860" s="7" t="s">
        <v>108</v>
      </c>
      <c r="AN1860" s="7" t="s">
        <v>76</v>
      </c>
      <c r="AQ1860" s="14">
        <v>3</v>
      </c>
      <c r="AR1860" s="14">
        <v>1</v>
      </c>
      <c r="AS1860" s="15">
        <f t="shared" si="2378"/>
        <v>45625.25</v>
      </c>
      <c r="AT1860" s="14" t="s">
        <v>163</v>
      </c>
      <c r="AU1860" s="12">
        <v>3.6629999999999998</v>
      </c>
      <c r="AV1860" s="17"/>
      <c r="AW1860" s="18"/>
      <c r="AX1860" s="19"/>
      <c r="AY1860" s="17"/>
      <c r="AZ1860" s="14"/>
      <c r="BA1860" s="20" t="str">
        <f t="shared" si="2379"/>
        <v/>
      </c>
      <c r="BB1860" s="31">
        <f t="shared" si="2380"/>
        <v>0</v>
      </c>
      <c r="BC1860" s="22" t="s">
        <v>5943</v>
      </c>
      <c r="BD1860" s="23" t="s">
        <v>115</v>
      </c>
      <c r="BF1860" s="8"/>
      <c r="BG1860" s="32">
        <v>22435115</v>
      </c>
      <c r="BH1860" s="32"/>
      <c r="BI1860" s="32"/>
      <c r="BK1860" s="14" t="str">
        <f>IF(K1860="CADRE","CADRE",CONCATENATE(J1860,"-",H1860))</f>
        <v>A-P6 AR</v>
      </c>
      <c r="BL1860" s="14" t="s">
        <v>595</v>
      </c>
      <c r="BM1860" s="25"/>
      <c r="BN1860" s="26"/>
      <c r="BO1860" s="27"/>
      <c r="BP1860" s="26"/>
      <c r="BQ1860" s="28"/>
    </row>
    <row r="1861" spans="1:69" x14ac:dyDescent="0.25">
      <c r="A1861" t="str">
        <f>VLOOKUP(B1861,[2]RH!$B:$BV,72,0)</f>
        <v>si</v>
      </c>
      <c r="B1861" s="6">
        <v>1863</v>
      </c>
      <c r="C1861" s="7" t="s">
        <v>168</v>
      </c>
      <c r="D1861" s="7" t="s">
        <v>7167</v>
      </c>
      <c r="E1861" s="7" t="s">
        <v>67</v>
      </c>
      <c r="F1861" s="7" t="s">
        <v>118</v>
      </c>
      <c r="G1861" s="7" t="s">
        <v>220</v>
      </c>
      <c r="H1861" s="7" t="s">
        <v>562</v>
      </c>
      <c r="I1861" s="7" t="s">
        <v>1477</v>
      </c>
      <c r="J1861" s="7" t="s">
        <v>190</v>
      </c>
      <c r="K1861" s="7" t="s">
        <v>146</v>
      </c>
      <c r="L1861" s="7" t="s">
        <v>90</v>
      </c>
      <c r="M1861" s="7" t="str">
        <f t="shared" si="2360"/>
        <v>Couturière</v>
      </c>
      <c r="N1861" s="8">
        <v>45260</v>
      </c>
      <c r="P1861" s="7">
        <f t="shared" ref="P1861:P1862" ca="1" si="2383">IF(W1861="","",W1861-TODAY())</f>
        <v>25</v>
      </c>
      <c r="Q1861" s="8"/>
      <c r="R1861" s="7"/>
      <c r="S1861" s="7"/>
      <c r="T1861" s="9" t="s">
        <v>156</v>
      </c>
      <c r="U1861" s="7" t="str">
        <f t="shared" si="2370"/>
        <v>Contractuel</v>
      </c>
      <c r="V1861" s="8">
        <v>45689</v>
      </c>
      <c r="W1861" s="8">
        <f>VLOOKUP(B1861,[1]BASE!$A:$Q,17,0)</f>
        <v>45747</v>
      </c>
      <c r="X1861" s="8"/>
      <c r="Y1861" s="8"/>
      <c r="Z1861" s="8">
        <v>45260</v>
      </c>
      <c r="AA1861" s="7">
        <f t="shared" si="2371"/>
        <v>11</v>
      </c>
      <c r="AB1861" s="7">
        <f t="shared" si="2372"/>
        <v>2023</v>
      </c>
      <c r="AC1861" s="7">
        <f t="shared" si="2373"/>
        <v>2027</v>
      </c>
      <c r="AD1861" s="10" t="e">
        <f t="shared" ref="AD1861:AD1924" ca="1" si="2384">IF(#REF!="Non",(DAYS360(N1861,Q1861)/360),(DAYS360(N1861,TODAY())/360))</f>
        <v>#REF!</v>
      </c>
      <c r="AE1861" s="10" t="e">
        <f t="shared" ca="1" si="2375"/>
        <v>#REF!</v>
      </c>
      <c r="AF1861" s="8">
        <v>30205</v>
      </c>
      <c r="AG1861" s="11">
        <f t="shared" ca="1" si="2376"/>
        <v>42.512328767123286</v>
      </c>
      <c r="AH1861" s="10" t="str">
        <f t="shared" ca="1" si="2377"/>
        <v>&gt;35&lt; 45</v>
      </c>
      <c r="AI1861" s="12">
        <v>12668418</v>
      </c>
      <c r="AJ1861" s="13" t="s">
        <v>120</v>
      </c>
      <c r="AK1861" s="12" t="s">
        <v>7168</v>
      </c>
      <c r="AL1861" s="8">
        <v>45173</v>
      </c>
      <c r="AM1861" s="7" t="s">
        <v>108</v>
      </c>
      <c r="AN1861" s="7" t="s">
        <v>76</v>
      </c>
      <c r="AO1861">
        <v>2</v>
      </c>
      <c r="AQ1861">
        <v>3</v>
      </c>
      <c r="AR1861" s="14">
        <v>2</v>
      </c>
      <c r="AS1861" s="15">
        <f t="shared" si="2378"/>
        <v>45990.5</v>
      </c>
      <c r="AT1861" s="14" t="s">
        <v>163</v>
      </c>
      <c r="AU1861" s="12">
        <v>3.5</v>
      </c>
      <c r="AV1861" s="17">
        <v>17</v>
      </c>
      <c r="AW1861" s="18" t="s">
        <v>201</v>
      </c>
      <c r="AX1861" s="19" t="s">
        <v>7169</v>
      </c>
      <c r="AY1861" s="17">
        <v>18</v>
      </c>
      <c r="AZ1861" s="14" t="s">
        <v>203</v>
      </c>
      <c r="BA1861" s="20" t="str">
        <f t="shared" si="2379"/>
        <v>17001000000334086618</v>
      </c>
      <c r="BB1861" s="31">
        <f t="shared" si="2380"/>
        <v>20</v>
      </c>
      <c r="BC1861" s="22" t="s">
        <v>2539</v>
      </c>
      <c r="BD1861" s="23" t="s">
        <v>115</v>
      </c>
      <c r="BF1861" s="8"/>
      <c r="BG1861" s="32">
        <v>94758710</v>
      </c>
      <c r="BH1861" s="32"/>
      <c r="BI1861" s="32"/>
      <c r="BJ1861" t="s">
        <v>714</v>
      </c>
      <c r="BK1861" s="14" t="str">
        <f>IF(K1861="CADRE","CADRE",CONCATENATE(J1861,"-",H1861))</f>
        <v>A-P6 AR</v>
      </c>
      <c r="BL1861" s="14" t="s">
        <v>595</v>
      </c>
      <c r="BM1861" s="25"/>
      <c r="BN1861" s="26"/>
      <c r="BO1861" s="27"/>
      <c r="BP1861" s="26"/>
      <c r="BQ1861" s="28"/>
    </row>
    <row r="1862" spans="1:69" x14ac:dyDescent="0.25">
      <c r="A1862" t="str">
        <f>VLOOKUP(B1862,[2]RH!$B:$BV,72,0)</f>
        <v>si</v>
      </c>
      <c r="B1862" s="6">
        <v>1864</v>
      </c>
      <c r="C1862" s="7" t="s">
        <v>168</v>
      </c>
      <c r="D1862" s="7" t="s">
        <v>7170</v>
      </c>
      <c r="E1862" s="7" t="s">
        <v>67</v>
      </c>
      <c r="F1862" s="7" t="s">
        <v>118</v>
      </c>
      <c r="G1862" s="7" t="s">
        <v>220</v>
      </c>
      <c r="H1862" s="7" t="s">
        <v>562</v>
      </c>
      <c r="I1862" s="7" t="s">
        <v>1477</v>
      </c>
      <c r="J1862" s="7" t="s">
        <v>190</v>
      </c>
      <c r="K1862" s="7" t="s">
        <v>146</v>
      </c>
      <c r="L1862" s="7" t="s">
        <v>90</v>
      </c>
      <c r="M1862" s="7" t="str">
        <f t="shared" si="2360"/>
        <v>Couturière</v>
      </c>
      <c r="N1862" s="8">
        <v>45260</v>
      </c>
      <c r="P1862" s="7">
        <f t="shared" ca="1" si="2383"/>
        <v>25</v>
      </c>
      <c r="Q1862" s="8"/>
      <c r="R1862" s="7"/>
      <c r="S1862" s="7"/>
      <c r="T1862" s="9" t="s">
        <v>156</v>
      </c>
      <c r="U1862" s="7" t="str">
        <f t="shared" si="2370"/>
        <v>Contractuel</v>
      </c>
      <c r="V1862" s="8">
        <v>45689</v>
      </c>
      <c r="W1862" s="8">
        <f>VLOOKUP(B1862,[1]BASE!$A:$Q,17,0)</f>
        <v>45747</v>
      </c>
      <c r="X1862" s="8"/>
      <c r="Y1862" s="8"/>
      <c r="Z1862" s="8">
        <v>45260</v>
      </c>
      <c r="AA1862" s="7">
        <f t="shared" si="2371"/>
        <v>11</v>
      </c>
      <c r="AB1862" s="7">
        <f t="shared" si="2372"/>
        <v>2023</v>
      </c>
      <c r="AC1862" s="7">
        <f t="shared" si="2373"/>
        <v>2027</v>
      </c>
      <c r="AD1862" s="10" t="e">
        <f t="shared" ref="AD1862:AD1925" ca="1" si="2385">IF(#REF!="Non",(DAYS360(N1862,Q1862)/360),(DAYS360(N1862,TODAY())/360))</f>
        <v>#REF!</v>
      </c>
      <c r="AE1862" s="10" t="e">
        <f t="shared" ca="1" si="2375"/>
        <v>#REF!</v>
      </c>
      <c r="AF1862" s="8">
        <v>33163</v>
      </c>
      <c r="AG1862" s="11">
        <f t="shared" ca="1" si="2376"/>
        <v>34.408219178082192</v>
      </c>
      <c r="AH1862" s="10" t="str">
        <f t="shared" ca="1" si="2377"/>
        <v>&gt;25&lt; 35</v>
      </c>
      <c r="AI1862" s="12">
        <v>16069939</v>
      </c>
      <c r="AJ1862" s="13" t="s">
        <v>82</v>
      </c>
      <c r="AK1862" s="12" t="s">
        <v>7171</v>
      </c>
      <c r="AL1862" s="8">
        <v>38856</v>
      </c>
      <c r="AM1862" s="7" t="s">
        <v>108</v>
      </c>
      <c r="AN1862" s="7" t="s">
        <v>109</v>
      </c>
      <c r="AQ1862">
        <v>3</v>
      </c>
      <c r="AR1862" s="14">
        <v>2</v>
      </c>
      <c r="AS1862" s="15">
        <f t="shared" si="2378"/>
        <v>45990.5</v>
      </c>
      <c r="AT1862" s="14" t="s">
        <v>163</v>
      </c>
      <c r="AU1862" s="12">
        <v>3.5</v>
      </c>
      <c r="AV1862" s="17">
        <v>17</v>
      </c>
      <c r="AW1862" s="18" t="s">
        <v>201</v>
      </c>
      <c r="AX1862" s="19" t="s">
        <v>7172</v>
      </c>
      <c r="AY1862" s="17">
        <v>33</v>
      </c>
      <c r="AZ1862" s="14" t="s">
        <v>203</v>
      </c>
      <c r="BA1862" s="20" t="str">
        <f t="shared" si="2379"/>
        <v>17001000000334086133</v>
      </c>
      <c r="BB1862" s="31">
        <f t="shared" si="2380"/>
        <v>20</v>
      </c>
      <c r="BC1862" s="22" t="s">
        <v>5943</v>
      </c>
      <c r="BD1862" s="23" t="s">
        <v>115</v>
      </c>
      <c r="BF1862" s="8"/>
      <c r="BG1862" s="32">
        <v>23270078</v>
      </c>
      <c r="BH1862" s="32"/>
      <c r="BI1862" s="32"/>
      <c r="BJ1862" t="s">
        <v>714</v>
      </c>
      <c r="BK1862" s="14" t="str">
        <f>IF(K1862="CADRE","CADRE",CONCATENATE(J1862,"-",H1862))</f>
        <v>A-P6 AR</v>
      </c>
      <c r="BL1862" s="14" t="s">
        <v>595</v>
      </c>
      <c r="BM1862" s="25"/>
      <c r="BN1862" s="26"/>
      <c r="BO1862" s="27"/>
      <c r="BP1862" s="26"/>
      <c r="BQ1862" s="28"/>
    </row>
    <row r="1863" spans="1:69" x14ac:dyDescent="0.25">
      <c r="A1863" t="str">
        <f>VLOOKUP(B1863,[2]RH!$B:$BV,72,0)</f>
        <v>Non-Actif</v>
      </c>
      <c r="B1863" s="6">
        <v>1865</v>
      </c>
      <c r="C1863" s="7" t="s">
        <v>168</v>
      </c>
      <c r="D1863" s="7" t="s">
        <v>7173</v>
      </c>
      <c r="E1863" s="7" t="s">
        <v>67</v>
      </c>
      <c r="F1863" s="7" t="s">
        <v>118</v>
      </c>
      <c r="G1863" s="7" t="s">
        <v>220</v>
      </c>
      <c r="H1863" s="7" t="s">
        <v>562</v>
      </c>
      <c r="I1863" s="7" t="s">
        <v>6497</v>
      </c>
      <c r="J1863" s="7" t="s">
        <v>190</v>
      </c>
      <c r="K1863" s="7" t="s">
        <v>146</v>
      </c>
      <c r="L1863" s="7" t="s">
        <v>90</v>
      </c>
      <c r="M1863" s="7" t="str">
        <f t="shared" si="2360"/>
        <v>Couturière</v>
      </c>
      <c r="N1863" s="8">
        <v>45260</v>
      </c>
      <c r="P1863" s="7"/>
      <c r="Q1863" s="8">
        <v>45262</v>
      </c>
      <c r="R1863" s="7" t="s">
        <v>147</v>
      </c>
      <c r="S1863" s="7"/>
      <c r="T1863" s="9" t="s">
        <v>156</v>
      </c>
      <c r="U1863" s="7" t="str">
        <f t="shared" si="2370"/>
        <v>Contractuel</v>
      </c>
      <c r="V1863" s="8">
        <v>45260</v>
      </c>
      <c r="W1863" s="8">
        <v>45291</v>
      </c>
      <c r="X1863" s="8"/>
      <c r="Y1863" s="8"/>
      <c r="Z1863" s="8">
        <v>45260</v>
      </c>
      <c r="AA1863" s="7">
        <f t="shared" si="2371"/>
        <v>11</v>
      </c>
      <c r="AB1863" s="7">
        <f t="shared" si="2372"/>
        <v>2023</v>
      </c>
      <c r="AC1863" s="7">
        <f t="shared" si="2373"/>
        <v>2027</v>
      </c>
      <c r="AD1863" s="10" t="e">
        <f t="shared" ref="AD1863:AD1926" ca="1" si="2386">IF(#REF!="Non",(DAYS360(N1863,Q1863)/360),(DAYS360(N1863,TODAY())/360))</f>
        <v>#REF!</v>
      </c>
      <c r="AE1863" s="10" t="e">
        <f t="shared" ca="1" si="2375"/>
        <v>#REF!</v>
      </c>
      <c r="AF1863" s="8">
        <v>29245</v>
      </c>
      <c r="AG1863" s="11">
        <f t="shared" ca="1" si="2376"/>
        <v>45.142465753424659</v>
      </c>
      <c r="AH1863" s="10" t="str">
        <f t="shared" ca="1" si="2377"/>
        <v>&gt;45&lt; 55</v>
      </c>
      <c r="AI1863" s="12"/>
      <c r="AJ1863" s="13"/>
      <c r="AK1863" s="12" t="s">
        <v>7174</v>
      </c>
      <c r="AL1863" s="8">
        <v>43118</v>
      </c>
      <c r="AM1863" s="7" t="s">
        <v>108</v>
      </c>
      <c r="AN1863" s="7" t="s">
        <v>76</v>
      </c>
      <c r="AO1863">
        <v>3</v>
      </c>
      <c r="AQ1863" s="14"/>
      <c r="AR1863" s="14"/>
      <c r="AS1863" s="15">
        <f t="shared" si="2378"/>
        <v>45260</v>
      </c>
      <c r="AT1863" s="14" t="s">
        <v>163</v>
      </c>
      <c r="AU1863" s="12">
        <v>3.5</v>
      </c>
      <c r="AV1863" s="17"/>
      <c r="AW1863" s="18"/>
      <c r="AX1863" s="19"/>
      <c r="AY1863" s="17"/>
      <c r="AZ1863" s="14"/>
      <c r="BA1863" s="20" t="str">
        <f t="shared" si="2379"/>
        <v/>
      </c>
      <c r="BB1863" s="31">
        <f t="shared" si="2380"/>
        <v>0</v>
      </c>
      <c r="BC1863" s="22" t="s">
        <v>6708</v>
      </c>
      <c r="BD1863" s="23" t="s">
        <v>85</v>
      </c>
      <c r="BF1863" s="8"/>
      <c r="BG1863" s="32">
        <v>51755184</v>
      </c>
      <c r="BH1863" s="32">
        <v>58930261</v>
      </c>
      <c r="BI1863" s="32"/>
      <c r="BK1863" s="14" t="s">
        <v>7157</v>
      </c>
      <c r="BL1863" s="14"/>
      <c r="BM1863" s="25"/>
      <c r="BN1863" s="26"/>
      <c r="BO1863" s="27"/>
      <c r="BP1863" s="26"/>
      <c r="BQ1863" s="28"/>
    </row>
    <row r="1864" spans="1:69" x14ac:dyDescent="0.25">
      <c r="A1864" t="str">
        <f>VLOOKUP(B1864,[2]RH!$B:$BV,72,0)</f>
        <v>si</v>
      </c>
      <c r="B1864" s="6">
        <v>1866</v>
      </c>
      <c r="C1864" s="7" t="s">
        <v>65</v>
      </c>
      <c r="D1864" s="7" t="s">
        <v>7175</v>
      </c>
      <c r="E1864" s="7" t="s">
        <v>67</v>
      </c>
      <c r="F1864" s="7" t="s">
        <v>102</v>
      </c>
      <c r="G1864" s="7" t="s">
        <v>7176</v>
      </c>
      <c r="H1864" s="80" t="s">
        <v>102</v>
      </c>
      <c r="I1864" s="7" t="s">
        <v>1908</v>
      </c>
      <c r="J1864" s="7"/>
      <c r="K1864" s="7" t="s">
        <v>89</v>
      </c>
      <c r="L1864" s="7" t="s">
        <v>90</v>
      </c>
      <c r="M1864" s="7" t="str">
        <f t="shared" si="2360"/>
        <v>INVENTORISTE</v>
      </c>
      <c r="N1864" s="8">
        <v>45265</v>
      </c>
      <c r="P1864" s="7"/>
      <c r="Q1864" s="8"/>
      <c r="R1864" s="7"/>
      <c r="S1864" s="7"/>
      <c r="T1864" s="9" t="s">
        <v>394</v>
      </c>
      <c r="U1864" s="7" t="str">
        <f t="shared" si="2370"/>
        <v>Contractuel</v>
      </c>
      <c r="V1864" s="8">
        <v>45265</v>
      </c>
      <c r="W1864" s="8" t="s">
        <v>7177</v>
      </c>
      <c r="X1864" s="8">
        <v>45630</v>
      </c>
      <c r="Y1864" s="8">
        <v>45636</v>
      </c>
      <c r="Z1864" s="8"/>
      <c r="AA1864" s="7">
        <f t="shared" si="2371"/>
        <v>12</v>
      </c>
      <c r="AB1864" s="7">
        <f t="shared" si="2372"/>
        <v>2023</v>
      </c>
      <c r="AC1864" s="7">
        <f t="shared" si="2373"/>
        <v>2027</v>
      </c>
      <c r="AD1864" s="10" t="e">
        <f t="shared" ref="AD1864:AD1927" ca="1" si="2387">IF(#REF!="Non",(DAYS360(N1864,Q1864)/360),(DAYS360(N1864,TODAY())/360))</f>
        <v>#REF!</v>
      </c>
      <c r="AE1864" s="10" t="e">
        <f t="shared" ca="1" si="2375"/>
        <v>#REF!</v>
      </c>
      <c r="AF1864" s="8">
        <v>36119</v>
      </c>
      <c r="AG1864" s="11">
        <f t="shared" ca="1" si="2376"/>
        <v>26.30958904109589</v>
      </c>
      <c r="AH1864" s="10" t="str">
        <f t="shared" ca="1" si="2377"/>
        <v>&gt;25&lt; 35</v>
      </c>
      <c r="AI1864" s="12"/>
      <c r="AJ1864" s="13"/>
      <c r="AK1864" s="12">
        <v>14268680</v>
      </c>
      <c r="AL1864" s="8">
        <v>43465</v>
      </c>
      <c r="AM1864" s="7" t="s">
        <v>6153</v>
      </c>
      <c r="AN1864" s="7" t="s">
        <v>109</v>
      </c>
      <c r="AQ1864">
        <v>4</v>
      </c>
      <c r="AR1864" s="14">
        <v>2</v>
      </c>
      <c r="AS1864" s="15">
        <f t="shared" si="2378"/>
        <v>45995.5</v>
      </c>
      <c r="AT1864" s="14" t="s">
        <v>163</v>
      </c>
      <c r="AU1864" s="12">
        <f>600/208</f>
        <v>2.8846153846153846</v>
      </c>
      <c r="AV1864" s="17">
        <v>17</v>
      </c>
      <c r="AW1864" s="18">
        <v>20600</v>
      </c>
      <c r="AX1864" s="19" t="s">
        <v>7178</v>
      </c>
      <c r="AY1864" s="17">
        <v>43</v>
      </c>
      <c r="AZ1864" s="14" t="s">
        <v>203</v>
      </c>
      <c r="BA1864" s="20" t="str">
        <f t="shared" si="2379"/>
        <v>17206000000334276243</v>
      </c>
      <c r="BB1864" s="31">
        <f t="shared" si="2380"/>
        <v>20</v>
      </c>
      <c r="BC1864" s="22"/>
      <c r="BD1864" s="23"/>
      <c r="BF1864" s="8"/>
      <c r="BG1864" s="32"/>
      <c r="BH1864" s="32"/>
      <c r="BI1864" s="32"/>
      <c r="BK1864" s="14" t="str">
        <f>IF(K1864="CADRE","CADRE",CONCATENATE(J1864,"-",H1864))</f>
        <v>-LOGISTIQUE</v>
      </c>
      <c r="BL1864" s="14"/>
      <c r="BM1864" s="25"/>
      <c r="BN1864" s="26" t="str">
        <f>BA1864</f>
        <v>17206000000334276243</v>
      </c>
      <c r="BO1864" s="27" t="str">
        <f>D1864</f>
        <v>Moumni Seifeddine</v>
      </c>
      <c r="BP1864" s="26">
        <f>B1864</f>
        <v>1866</v>
      </c>
      <c r="BQ1864" s="28"/>
    </row>
    <row r="1865" spans="1:69" x14ac:dyDescent="0.25">
      <c r="A1865" t="str">
        <f>VLOOKUP(B1865,[2]RH!$B:$BV,72,0)</f>
        <v>si</v>
      </c>
      <c r="B1865" s="6">
        <v>1867</v>
      </c>
      <c r="C1865" s="7" t="s">
        <v>100</v>
      </c>
      <c r="D1865" s="7" t="s">
        <v>7179</v>
      </c>
      <c r="E1865" s="7" t="s">
        <v>67</v>
      </c>
      <c r="F1865" s="7" t="s">
        <v>102</v>
      </c>
      <c r="G1865" s="7" t="s">
        <v>2882</v>
      </c>
      <c r="H1865" s="80"/>
      <c r="I1865" s="7"/>
      <c r="J1865" s="7"/>
      <c r="K1865" s="7" t="s">
        <v>70</v>
      </c>
      <c r="L1865" s="7" t="s">
        <v>90</v>
      </c>
      <c r="M1865" s="7" t="str">
        <f t="shared" si="2360"/>
        <v>Approvisionneur</v>
      </c>
      <c r="N1865" s="8">
        <v>45265</v>
      </c>
      <c r="P1865" s="7"/>
      <c r="Q1865" s="8"/>
      <c r="R1865" s="7"/>
      <c r="S1865" s="7"/>
      <c r="T1865" s="9" t="s">
        <v>394</v>
      </c>
      <c r="U1865" s="7" t="str">
        <f t="shared" si="2370"/>
        <v>Contractuel</v>
      </c>
      <c r="V1865" s="8">
        <v>45265</v>
      </c>
      <c r="W1865" s="8" t="s">
        <v>7177</v>
      </c>
      <c r="X1865" s="8">
        <v>45630</v>
      </c>
      <c r="Y1865" s="8">
        <v>45629</v>
      </c>
      <c r="Z1865" s="8"/>
      <c r="AA1865" s="7">
        <f t="shared" si="2371"/>
        <v>12</v>
      </c>
      <c r="AB1865" s="7">
        <f t="shared" si="2372"/>
        <v>2023</v>
      </c>
      <c r="AC1865" s="7">
        <f t="shared" si="2373"/>
        <v>2027</v>
      </c>
      <c r="AD1865" s="10" t="e">
        <f t="shared" ref="AD1865:AD1928" ca="1" si="2388">IF(#REF!="Non",(DAYS360(N1865,Q1865)/360),(DAYS360(N1865,TODAY())/360))</f>
        <v>#REF!</v>
      </c>
      <c r="AE1865" s="10" t="e">
        <f t="shared" ca="1" si="2375"/>
        <v>#REF!</v>
      </c>
      <c r="AF1865" s="8">
        <v>37308</v>
      </c>
      <c r="AG1865" s="11">
        <f t="shared" ca="1" si="2376"/>
        <v>23.052054794520547</v>
      </c>
      <c r="AH1865" s="10" t="str">
        <f t="shared" ca="1" si="2377"/>
        <v>&lt; 25</v>
      </c>
      <c r="AI1865" s="12"/>
      <c r="AJ1865" s="13"/>
      <c r="AK1865" s="12">
        <v>14365231</v>
      </c>
      <c r="AL1865" s="8">
        <v>43708</v>
      </c>
      <c r="AM1865" s="7" t="s">
        <v>108</v>
      </c>
      <c r="AN1865" s="7" t="s">
        <v>109</v>
      </c>
      <c r="AQ1865">
        <v>14</v>
      </c>
      <c r="AR1865" s="14">
        <v>2</v>
      </c>
      <c r="AS1865" s="15">
        <f t="shared" si="2378"/>
        <v>45995.5</v>
      </c>
      <c r="AT1865" s="14" t="s">
        <v>77</v>
      </c>
      <c r="AU1865" s="12">
        <v>900</v>
      </c>
      <c r="AV1865" s="17">
        <v>17</v>
      </c>
      <c r="AW1865" s="18" t="s">
        <v>201</v>
      </c>
      <c r="AX1865" s="19" t="s">
        <v>7180</v>
      </c>
      <c r="AY1865" s="17">
        <v>34</v>
      </c>
      <c r="AZ1865" s="14" t="s">
        <v>203</v>
      </c>
      <c r="BA1865" s="20" t="str">
        <f t="shared" si="2379"/>
        <v>17001000000331664334</v>
      </c>
      <c r="BB1865" s="31">
        <f t="shared" si="2380"/>
        <v>20</v>
      </c>
      <c r="BC1865" s="22" t="s">
        <v>5525</v>
      </c>
      <c r="BD1865" s="23" t="s">
        <v>341</v>
      </c>
      <c r="BF1865" s="8"/>
      <c r="BG1865" s="32"/>
      <c r="BH1865" s="32"/>
      <c r="BI1865" s="32"/>
      <c r="BK1865" s="14" t="str">
        <f>IF(K1865="CADRE","CADRE",CONCATENATE(J1865,"-",H1865))</f>
        <v>CADRE</v>
      </c>
      <c r="BL1865" s="14"/>
      <c r="BM1865" s="25"/>
      <c r="BN1865" s="26"/>
      <c r="BO1865" s="27"/>
      <c r="BP1865" s="26"/>
      <c r="BQ1865" s="28"/>
    </row>
    <row r="1866" spans="1:69" x14ac:dyDescent="0.25">
      <c r="A1866" t="str">
        <f>VLOOKUP(B1866,[2]RH!$B:$BV,72,0)</f>
        <v>Non-Actif</v>
      </c>
      <c r="B1866" s="6">
        <v>1868</v>
      </c>
      <c r="C1866" s="7" t="s">
        <v>168</v>
      </c>
      <c r="D1866" s="7" t="s">
        <v>6720</v>
      </c>
      <c r="E1866" s="7" t="s">
        <v>67</v>
      </c>
      <c r="F1866" s="7" t="s">
        <v>118</v>
      </c>
      <c r="G1866" s="7" t="s">
        <v>5325</v>
      </c>
      <c r="H1866" s="7" t="s">
        <v>562</v>
      </c>
      <c r="I1866" s="7" t="s">
        <v>6497</v>
      </c>
      <c r="J1866" s="7" t="s">
        <v>190</v>
      </c>
      <c r="K1866" s="7" t="s">
        <v>89</v>
      </c>
      <c r="L1866" s="7" t="s">
        <v>90</v>
      </c>
      <c r="M1866" s="7" t="str">
        <f t="shared" si="2360"/>
        <v>Contrôle qualité</v>
      </c>
      <c r="N1866" s="8">
        <v>45267</v>
      </c>
      <c r="P1866" s="7">
        <f t="shared" ref="P1866:P1922" ca="1" si="2389">IF(W1866="","",W1866-TODAY())</f>
        <v>-431</v>
      </c>
      <c r="Q1866" s="8">
        <v>45296</v>
      </c>
      <c r="R1866" s="7" t="s">
        <v>3467</v>
      </c>
      <c r="S1866" s="7"/>
      <c r="T1866" s="9" t="s">
        <v>156</v>
      </c>
      <c r="U1866" s="7" t="str">
        <f t="shared" si="2370"/>
        <v>Contractuel</v>
      </c>
      <c r="V1866" s="8">
        <v>45267</v>
      </c>
      <c r="W1866" s="8">
        <v>45291</v>
      </c>
      <c r="X1866" s="8"/>
      <c r="Y1866" s="8"/>
      <c r="Z1866" s="8">
        <v>45267</v>
      </c>
      <c r="AA1866" s="7">
        <f t="shared" si="2371"/>
        <v>12</v>
      </c>
      <c r="AB1866" s="7">
        <f t="shared" si="2372"/>
        <v>2023</v>
      </c>
      <c r="AC1866" s="7">
        <f t="shared" si="2373"/>
        <v>2027</v>
      </c>
      <c r="AD1866" s="10" t="e">
        <f t="shared" ref="AD1866:AD1929" ca="1" si="2390">IF(#REF!="Non",(DAYS360(N1866,Q1866)/360),(DAYS360(N1866,TODAY())/360))</f>
        <v>#REF!</v>
      </c>
      <c r="AE1866" s="10" t="e">
        <f t="shared" ca="1" si="2375"/>
        <v>#REF!</v>
      </c>
      <c r="AF1866" s="8">
        <v>35141</v>
      </c>
      <c r="AG1866" s="11">
        <f t="shared" ca="1" si="2376"/>
        <v>28.989041095890411</v>
      </c>
      <c r="AH1866" s="10" t="str">
        <f t="shared" ca="1" si="2377"/>
        <v>&gt;25&lt; 35</v>
      </c>
      <c r="AI1866" s="12"/>
      <c r="AJ1866" s="13"/>
      <c r="AK1866" s="12" t="s">
        <v>6721</v>
      </c>
      <c r="AL1866" s="8">
        <v>42287</v>
      </c>
      <c r="AM1866" s="7" t="s">
        <v>108</v>
      </c>
      <c r="AN1866" s="7" t="s">
        <v>76</v>
      </c>
      <c r="AO1866">
        <v>1</v>
      </c>
      <c r="AQ1866" s="14">
        <v>3</v>
      </c>
      <c r="AR1866" s="14">
        <v>1</v>
      </c>
      <c r="AS1866" s="15">
        <f t="shared" si="2378"/>
        <v>45632.25</v>
      </c>
      <c r="AT1866" s="14" t="s">
        <v>163</v>
      </c>
      <c r="AU1866" s="12">
        <v>3.6629999999999998</v>
      </c>
      <c r="AV1866" s="17" t="s">
        <v>150</v>
      </c>
      <c r="AW1866" s="18" t="s">
        <v>339</v>
      </c>
      <c r="AX1866" s="19">
        <v>38105518826</v>
      </c>
      <c r="AY1866" s="17">
        <v>49</v>
      </c>
      <c r="AZ1866" s="14" t="s">
        <v>174</v>
      </c>
      <c r="BA1866" s="20" t="str">
        <f t="shared" si="2379"/>
        <v>07080013810551882649</v>
      </c>
      <c r="BB1866" s="31">
        <f t="shared" si="2380"/>
        <v>20</v>
      </c>
      <c r="BC1866" s="22" t="s">
        <v>5598</v>
      </c>
      <c r="BD1866" s="23" t="s">
        <v>115</v>
      </c>
      <c r="BF1866" s="8">
        <v>45223</v>
      </c>
      <c r="BG1866" s="32">
        <v>21824889</v>
      </c>
      <c r="BH1866" s="32"/>
      <c r="BI1866" s="32"/>
      <c r="BK1866" s="14" t="s">
        <v>7181</v>
      </c>
      <c r="BL1866" s="14" t="s">
        <v>288</v>
      </c>
      <c r="BM1866" s="25"/>
      <c r="BN1866" s="26"/>
      <c r="BO1866" s="27"/>
      <c r="BP1866" s="26"/>
      <c r="BQ1866" s="28"/>
    </row>
    <row r="1867" spans="1:69" x14ac:dyDescent="0.25">
      <c r="A1867" t="str">
        <f>VLOOKUP(B1867,[2]RH!$B:$BV,72,0)</f>
        <v>Non-Actif</v>
      </c>
      <c r="B1867" s="6">
        <v>1869</v>
      </c>
      <c r="C1867" s="7" t="s">
        <v>100</v>
      </c>
      <c r="D1867" s="7" t="s">
        <v>7182</v>
      </c>
      <c r="E1867" s="7" t="s">
        <v>67</v>
      </c>
      <c r="F1867" s="7" t="s">
        <v>4747</v>
      </c>
      <c r="G1867" s="7" t="s">
        <v>7183</v>
      </c>
      <c r="H1867" s="80"/>
      <c r="I1867" s="7"/>
      <c r="J1867" s="7"/>
      <c r="K1867" s="7" t="s">
        <v>70</v>
      </c>
      <c r="L1867" s="7" t="s">
        <v>90</v>
      </c>
      <c r="M1867" s="7" t="str">
        <f t="shared" si="2360"/>
        <v>HR ADMINISTRATION</v>
      </c>
      <c r="N1867" s="8">
        <v>45274</v>
      </c>
      <c r="P1867" s="7" t="str">
        <f t="shared" ca="1" si="2389"/>
        <v/>
      </c>
      <c r="Q1867" s="8">
        <v>45504</v>
      </c>
      <c r="R1867" s="7" t="s">
        <v>7184</v>
      </c>
      <c r="S1867" s="7"/>
      <c r="T1867" s="9" t="s">
        <v>394</v>
      </c>
      <c r="U1867" s="7" t="str">
        <f t="shared" si="2370"/>
        <v>Contractuel</v>
      </c>
      <c r="V1867" s="8">
        <v>45274</v>
      </c>
      <c r="W1867" s="8"/>
      <c r="X1867" s="8"/>
      <c r="Y1867" s="8">
        <v>45639</v>
      </c>
      <c r="Z1867" s="8">
        <v>45274</v>
      </c>
      <c r="AA1867" s="7">
        <f t="shared" si="2371"/>
        <v>12</v>
      </c>
      <c r="AB1867" s="7">
        <f t="shared" si="2372"/>
        <v>2023</v>
      </c>
      <c r="AC1867" s="7">
        <f t="shared" si="2373"/>
        <v>2027</v>
      </c>
      <c r="AD1867" s="10" t="e">
        <f t="shared" ref="AD1867:AD1930" ca="1" si="2391">IF(#REF!="Non",(DAYS360(N1867,Q1867)/360),(DAYS360(N1867,TODAY())/360))</f>
        <v>#REF!</v>
      </c>
      <c r="AE1867" s="10" t="e">
        <f t="shared" ca="1" si="2375"/>
        <v>#REF!</v>
      </c>
      <c r="AF1867" s="8">
        <v>35663</v>
      </c>
      <c r="AG1867" s="11">
        <f t="shared" ca="1" si="2376"/>
        <v>27.55890410958904</v>
      </c>
      <c r="AH1867" s="10" t="str">
        <f t="shared" ca="1" si="2377"/>
        <v>&gt;25&lt; 35</v>
      </c>
      <c r="AI1867" s="12"/>
      <c r="AJ1867" s="13"/>
      <c r="AK1867" s="12" t="s">
        <v>7185</v>
      </c>
      <c r="AL1867" s="8">
        <v>43743</v>
      </c>
      <c r="AM1867" s="7" t="s">
        <v>108</v>
      </c>
      <c r="AN1867" s="7" t="s">
        <v>109</v>
      </c>
      <c r="AQ1867">
        <v>14</v>
      </c>
      <c r="AR1867" s="14">
        <v>1</v>
      </c>
      <c r="AS1867" s="15">
        <f t="shared" si="2378"/>
        <v>45639.25</v>
      </c>
      <c r="AT1867" s="14" t="s">
        <v>77</v>
      </c>
      <c r="AU1867" s="12">
        <v>800</v>
      </c>
      <c r="AV1867" s="17" t="s">
        <v>181</v>
      </c>
      <c r="AW1867" s="18" t="s">
        <v>7186</v>
      </c>
      <c r="AX1867" s="19">
        <v>81007007752</v>
      </c>
      <c r="AY1867" s="17">
        <v>51</v>
      </c>
      <c r="AZ1867" s="14" t="s">
        <v>185</v>
      </c>
      <c r="BA1867" s="20" t="str">
        <f t="shared" si="2379"/>
        <v>14098098100700775251</v>
      </c>
      <c r="BB1867" s="31">
        <f t="shared" si="2380"/>
        <v>20</v>
      </c>
      <c r="BC1867" s="22" t="s">
        <v>7187</v>
      </c>
      <c r="BD1867" s="23" t="s">
        <v>115</v>
      </c>
      <c r="BF1867" s="8"/>
      <c r="BG1867" s="32">
        <v>52232854</v>
      </c>
      <c r="BH1867" s="32"/>
      <c r="BI1867" s="32"/>
      <c r="BK1867" s="14" t="str">
        <f t="shared" ref="BK1867:BK1889" si="2392">IF(K1867="CADRE","CADRE",CONCATENATE(J1867,"-",H1867))</f>
        <v>CADRE</v>
      </c>
      <c r="BL1867" s="14"/>
      <c r="BM1867" s="25"/>
      <c r="BN1867" s="26"/>
      <c r="BO1867" s="27"/>
      <c r="BP1867" s="26"/>
      <c r="BQ1867" s="28"/>
    </row>
    <row r="1868" spans="1:69" x14ac:dyDescent="0.25">
      <c r="A1868" t="str">
        <f>VLOOKUP(B1868,[2]RH!$B:$BV,72,0)</f>
        <v>Non-Actif</v>
      </c>
      <c r="B1868" s="6">
        <v>1870</v>
      </c>
      <c r="C1868" s="7" t="s">
        <v>168</v>
      </c>
      <c r="D1868" s="7" t="s">
        <v>7188</v>
      </c>
      <c r="E1868" s="7" t="s">
        <v>67</v>
      </c>
      <c r="F1868" s="7" t="s">
        <v>118</v>
      </c>
      <c r="G1868" s="7" t="s">
        <v>5325</v>
      </c>
      <c r="H1868" s="80" t="s">
        <v>5448</v>
      </c>
      <c r="I1868" s="7" t="s">
        <v>2487</v>
      </c>
      <c r="J1868" s="7" t="s">
        <v>190</v>
      </c>
      <c r="K1868" s="7" t="s">
        <v>89</v>
      </c>
      <c r="L1868" s="7" t="s">
        <v>90</v>
      </c>
      <c r="M1868" s="7" t="str">
        <f t="shared" si="2360"/>
        <v>Contrôle qualité</v>
      </c>
      <c r="N1868" s="8">
        <v>45293</v>
      </c>
      <c r="P1868" s="7">
        <f t="shared" ca="1" si="2389"/>
        <v>-371</v>
      </c>
      <c r="Q1868" s="8">
        <v>45354</v>
      </c>
      <c r="R1868" s="7" t="s">
        <v>1728</v>
      </c>
      <c r="S1868" s="7"/>
      <c r="T1868" s="9" t="s">
        <v>156</v>
      </c>
      <c r="U1868" s="7" t="str">
        <f t="shared" si="2370"/>
        <v>Contractuel</v>
      </c>
      <c r="V1868" s="8">
        <v>45323</v>
      </c>
      <c r="W1868" s="8">
        <v>45351</v>
      </c>
      <c r="X1868" s="8"/>
      <c r="Y1868" s="8"/>
      <c r="Z1868" s="8">
        <v>45293</v>
      </c>
      <c r="AA1868" s="7">
        <f t="shared" si="2371"/>
        <v>1</v>
      </c>
      <c r="AB1868" s="7">
        <f t="shared" si="2372"/>
        <v>2024</v>
      </c>
      <c r="AC1868" s="7">
        <f t="shared" si="2373"/>
        <v>2028</v>
      </c>
      <c r="AD1868" s="10" t="e">
        <f t="shared" ref="AD1868:AD1931" ca="1" si="2393">IF(#REF!="Non",(DAYS360(N1868,Q1868)/360),(DAYS360(N1868,TODAY())/360))</f>
        <v>#REF!</v>
      </c>
      <c r="AE1868" s="10" t="e">
        <f t="shared" ca="1" si="2375"/>
        <v>#REF!</v>
      </c>
      <c r="AF1868" s="8">
        <v>35323</v>
      </c>
      <c r="AG1868" s="11">
        <f t="shared" ca="1" si="2376"/>
        <v>28.490410958904111</v>
      </c>
      <c r="AH1868" s="10" t="str">
        <f t="shared" ca="1" si="2377"/>
        <v>&gt;25&lt; 35</v>
      </c>
      <c r="AI1868" s="12"/>
      <c r="AJ1868" s="13"/>
      <c r="AK1868" s="12" t="s">
        <v>7189</v>
      </c>
      <c r="AL1868" s="8">
        <v>43501</v>
      </c>
      <c r="AM1868" s="7" t="s">
        <v>108</v>
      </c>
      <c r="AN1868" s="7" t="s">
        <v>76</v>
      </c>
      <c r="AO1868">
        <v>0</v>
      </c>
      <c r="AQ1868" s="14">
        <v>3</v>
      </c>
      <c r="AR1868" s="14">
        <v>1</v>
      </c>
      <c r="AS1868" s="15">
        <f t="shared" si="2378"/>
        <v>45658.25</v>
      </c>
      <c r="AT1868" s="14" t="s">
        <v>163</v>
      </c>
      <c r="AU1868" s="12">
        <v>3.6629999999999998</v>
      </c>
      <c r="AV1868" s="17">
        <v>25</v>
      </c>
      <c r="AW1868" s="18">
        <v>13500</v>
      </c>
      <c r="AX1868" s="19" t="s">
        <v>7190</v>
      </c>
      <c r="AY1868" s="17">
        <v>93</v>
      </c>
      <c r="AZ1868" s="14" t="s">
        <v>276</v>
      </c>
      <c r="BA1868" s="20" t="str">
        <f t="shared" si="2379"/>
        <v>25135000000121529693</v>
      </c>
      <c r="BB1868" s="31">
        <f t="shared" si="2380"/>
        <v>20</v>
      </c>
      <c r="BC1868" s="22" t="s">
        <v>5932</v>
      </c>
      <c r="BD1868" s="23" t="s">
        <v>115</v>
      </c>
      <c r="BF1868" s="8"/>
      <c r="BG1868" s="32">
        <v>51717326</v>
      </c>
      <c r="BH1868" s="32">
        <v>51717324</v>
      </c>
      <c r="BI1868" s="32"/>
      <c r="BJ1868" t="s">
        <v>769</v>
      </c>
      <c r="BK1868" s="14" t="str">
        <f t="shared" si="2392"/>
        <v>A-P7</v>
      </c>
      <c r="BL1868" s="14" t="s">
        <v>288</v>
      </c>
      <c r="BM1868" s="25"/>
      <c r="BN1868" s="26"/>
      <c r="BO1868" s="27"/>
      <c r="BP1868" s="26"/>
      <c r="BQ1868" s="28"/>
    </row>
    <row r="1869" spans="1:69" x14ac:dyDescent="0.25">
      <c r="A1869" t="str">
        <f>VLOOKUP(B1869,[2]RH!$B:$BV,72,0)</f>
        <v>Non-Actif</v>
      </c>
      <c r="B1869" s="6">
        <v>1871</v>
      </c>
      <c r="C1869" s="7" t="s">
        <v>100</v>
      </c>
      <c r="D1869" s="7" t="s">
        <v>5895</v>
      </c>
      <c r="E1869" s="7" t="s">
        <v>67</v>
      </c>
      <c r="F1869" s="7" t="s">
        <v>118</v>
      </c>
      <c r="G1869" s="7" t="s">
        <v>5325</v>
      </c>
      <c r="H1869" s="7" t="s">
        <v>562</v>
      </c>
      <c r="I1869" s="7" t="s">
        <v>1477</v>
      </c>
      <c r="J1869" s="7" t="s">
        <v>190</v>
      </c>
      <c r="K1869" s="7" t="s">
        <v>89</v>
      </c>
      <c r="L1869" s="7" t="s">
        <v>90</v>
      </c>
      <c r="M1869" s="7" t="str">
        <f t="shared" si="2360"/>
        <v>Contrôle qualité</v>
      </c>
      <c r="N1869" s="8">
        <v>45293</v>
      </c>
      <c r="P1869" s="7">
        <f t="shared" ca="1" si="2389"/>
        <v>-249</v>
      </c>
      <c r="Q1869" s="8">
        <v>45448</v>
      </c>
      <c r="R1869" s="7" t="s">
        <v>3519</v>
      </c>
      <c r="S1869" s="7"/>
      <c r="T1869" s="9" t="s">
        <v>156</v>
      </c>
      <c r="U1869" s="7" t="str">
        <f t="shared" si="2370"/>
        <v>Contractuel</v>
      </c>
      <c r="V1869" s="8">
        <v>45413</v>
      </c>
      <c r="W1869" s="8">
        <v>45473</v>
      </c>
      <c r="X1869" s="8"/>
      <c r="Y1869" s="8"/>
      <c r="Z1869" s="8">
        <v>45293</v>
      </c>
      <c r="AA1869" s="7">
        <f t="shared" si="2371"/>
        <v>1</v>
      </c>
      <c r="AB1869" s="7">
        <f t="shared" si="2372"/>
        <v>2024</v>
      </c>
      <c r="AC1869" s="7">
        <f t="shared" si="2373"/>
        <v>2028</v>
      </c>
      <c r="AD1869" s="10" t="e">
        <f t="shared" ref="AD1869:AD1932" ca="1" si="2394">IF(#REF!="Non",(DAYS360(N1869,Q1869)/360),(DAYS360(N1869,TODAY())/360))</f>
        <v>#REF!</v>
      </c>
      <c r="AE1869" s="10" t="e">
        <f t="shared" ca="1" si="2375"/>
        <v>#REF!</v>
      </c>
      <c r="AF1869" s="8">
        <v>35982</v>
      </c>
      <c r="AG1869" s="11">
        <f t="shared" ca="1" si="2376"/>
        <v>26.684931506849313</v>
      </c>
      <c r="AH1869" s="10" t="str">
        <f t="shared" ca="1" si="2377"/>
        <v>&gt;25&lt; 35</v>
      </c>
      <c r="AI1869" s="12">
        <v>17760699</v>
      </c>
      <c r="AJ1869" s="13" t="s">
        <v>120</v>
      </c>
      <c r="AK1869" s="12" t="s">
        <v>7191</v>
      </c>
      <c r="AL1869" s="8">
        <v>45260</v>
      </c>
      <c r="AM1869" s="7" t="s">
        <v>108</v>
      </c>
      <c r="AN1869" s="7" t="s">
        <v>109</v>
      </c>
      <c r="AQ1869">
        <v>3</v>
      </c>
      <c r="AR1869" s="14">
        <v>1</v>
      </c>
      <c r="AS1869" s="15">
        <f t="shared" si="2378"/>
        <v>45658.25</v>
      </c>
      <c r="AT1869" s="14" t="s">
        <v>163</v>
      </c>
      <c r="AU1869" s="12">
        <v>3.6629999999999998</v>
      </c>
      <c r="AV1869" s="17">
        <v>17</v>
      </c>
      <c r="AW1869" s="18" t="s">
        <v>201</v>
      </c>
      <c r="AX1869" s="19" t="s">
        <v>7192</v>
      </c>
      <c r="AY1869" s="17">
        <v>65</v>
      </c>
      <c r="AZ1869" s="14" t="s">
        <v>203</v>
      </c>
      <c r="BA1869" s="20" t="str">
        <f t="shared" si="2379"/>
        <v>17001000000335420465</v>
      </c>
      <c r="BB1869" s="31">
        <f t="shared" si="2380"/>
        <v>20</v>
      </c>
      <c r="BC1869" s="22" t="s">
        <v>703</v>
      </c>
      <c r="BD1869" s="23" t="s">
        <v>115</v>
      </c>
      <c r="BF1869" s="8"/>
      <c r="BG1869" s="32">
        <v>53179629</v>
      </c>
      <c r="BH1869" s="32">
        <v>94816646</v>
      </c>
      <c r="BI1869" s="32"/>
      <c r="BJ1869" t="s">
        <v>1870</v>
      </c>
      <c r="BK1869" s="14" t="str">
        <f t="shared" si="2392"/>
        <v>A-P6 AR</v>
      </c>
      <c r="BL1869" s="14" t="s">
        <v>288</v>
      </c>
      <c r="BM1869" s="25"/>
      <c r="BN1869" s="26"/>
      <c r="BO1869" s="27"/>
      <c r="BP1869" s="26"/>
      <c r="BQ1869" s="28"/>
    </row>
    <row r="1870" spans="1:69" x14ac:dyDescent="0.25">
      <c r="A1870" t="str">
        <f>VLOOKUP(B1870,[2]RH!$B:$BV,72,0)</f>
        <v>si</v>
      </c>
      <c r="B1870" s="6">
        <v>1872</v>
      </c>
      <c r="C1870" s="7" t="s">
        <v>100</v>
      </c>
      <c r="D1870" s="7" t="s">
        <v>7193</v>
      </c>
      <c r="E1870" s="7" t="s">
        <v>67</v>
      </c>
      <c r="F1870" s="7" t="s">
        <v>118</v>
      </c>
      <c r="G1870" s="7" t="s">
        <v>5325</v>
      </c>
      <c r="H1870" s="7" t="s">
        <v>562</v>
      </c>
      <c r="I1870" s="7" t="s">
        <v>1477</v>
      </c>
      <c r="J1870" s="7" t="s">
        <v>190</v>
      </c>
      <c r="K1870" s="7" t="s">
        <v>89</v>
      </c>
      <c r="L1870" s="7" t="s">
        <v>90</v>
      </c>
      <c r="M1870" s="7" t="str">
        <f t="shared" si="2360"/>
        <v>Contrôle qualité</v>
      </c>
      <c r="N1870" s="8">
        <v>45295</v>
      </c>
      <c r="P1870" s="7">
        <f t="shared" ca="1" si="2389"/>
        <v>25</v>
      </c>
      <c r="Q1870" s="8"/>
      <c r="R1870" s="7"/>
      <c r="S1870" s="7"/>
      <c r="T1870" s="9" t="s">
        <v>156</v>
      </c>
      <c r="U1870" s="7" t="str">
        <f t="shared" si="2370"/>
        <v>Contractuel</v>
      </c>
      <c r="V1870" s="8">
        <v>45689</v>
      </c>
      <c r="W1870" s="8">
        <f>VLOOKUP(B1870,[1]BASE!$A:$Q,17,0)</f>
        <v>45747</v>
      </c>
      <c r="X1870" s="8"/>
      <c r="Y1870" s="8"/>
      <c r="Z1870" s="8">
        <v>45293</v>
      </c>
      <c r="AA1870" s="7">
        <f t="shared" si="2371"/>
        <v>1</v>
      </c>
      <c r="AB1870" s="7">
        <f t="shared" si="2372"/>
        <v>2024</v>
      </c>
      <c r="AC1870" s="7">
        <f t="shared" si="2373"/>
        <v>2028</v>
      </c>
      <c r="AD1870" s="10" t="e">
        <f t="shared" ref="AD1870:AD1933" ca="1" si="2395">IF(#REF!="Non",(DAYS360(N1870,Q1870)/360),(DAYS360(N1870,TODAY())/360))</f>
        <v>#REF!</v>
      </c>
      <c r="AE1870" s="10" t="e">
        <f t="shared" ca="1" si="2375"/>
        <v>#REF!</v>
      </c>
      <c r="AF1870" s="8">
        <v>36522</v>
      </c>
      <c r="AG1870" s="11">
        <f t="shared" ca="1" si="2376"/>
        <v>25.205479452054796</v>
      </c>
      <c r="AH1870" s="10" t="str">
        <f t="shared" ca="1" si="2377"/>
        <v>&gt;25&lt; 35</v>
      </c>
      <c r="AI1870" s="12">
        <v>17462133</v>
      </c>
      <c r="AJ1870" s="13" t="s">
        <v>82</v>
      </c>
      <c r="AK1870" s="12" t="s">
        <v>7194</v>
      </c>
      <c r="AL1870" s="8">
        <v>44970</v>
      </c>
      <c r="AM1870" s="7" t="s">
        <v>108</v>
      </c>
      <c r="AN1870" s="7" t="s">
        <v>109</v>
      </c>
      <c r="AQ1870">
        <v>3</v>
      </c>
      <c r="AR1870" s="44">
        <v>2</v>
      </c>
      <c r="AS1870" s="15">
        <f t="shared" si="2378"/>
        <v>46025.5</v>
      </c>
      <c r="AT1870" s="14" t="s">
        <v>163</v>
      </c>
      <c r="AU1870" s="12">
        <v>3.6629999999999998</v>
      </c>
      <c r="AV1870" s="17">
        <v>17</v>
      </c>
      <c r="AW1870" s="18">
        <v>53594</v>
      </c>
      <c r="AX1870" s="19" t="s">
        <v>7195</v>
      </c>
      <c r="AY1870" s="17">
        <v>92</v>
      </c>
      <c r="AZ1870" s="14" t="s">
        <v>203</v>
      </c>
      <c r="BA1870" s="20" t="str">
        <f t="shared" si="2379"/>
        <v>17535940172092461892</v>
      </c>
      <c r="BB1870" s="31">
        <f t="shared" si="2380"/>
        <v>20</v>
      </c>
      <c r="BC1870" s="22" t="s">
        <v>1055</v>
      </c>
      <c r="BD1870" s="23" t="s">
        <v>115</v>
      </c>
      <c r="BF1870" s="8"/>
      <c r="BG1870" s="32">
        <v>56712153</v>
      </c>
      <c r="BH1870" s="32">
        <v>96488727</v>
      </c>
      <c r="BI1870" s="32"/>
      <c r="BJ1870" t="s">
        <v>1055</v>
      </c>
      <c r="BK1870" s="14" t="str">
        <f t="shared" si="2392"/>
        <v>A-P6 AR</v>
      </c>
      <c r="BL1870" s="14" t="s">
        <v>288</v>
      </c>
      <c r="BM1870" s="25"/>
      <c r="BN1870" s="26"/>
      <c r="BO1870" s="27"/>
      <c r="BP1870" s="26"/>
      <c r="BQ1870" s="28"/>
    </row>
    <row r="1871" spans="1:69" x14ac:dyDescent="0.25">
      <c r="A1871" t="str">
        <f>VLOOKUP(B1871,[2]RH!$B:$BV,72,0)</f>
        <v>si</v>
      </c>
      <c r="B1871" s="6">
        <v>1873</v>
      </c>
      <c r="C1871" s="7" t="s">
        <v>65</v>
      </c>
      <c r="D1871" s="7" t="s">
        <v>7196</v>
      </c>
      <c r="E1871" s="7" t="s">
        <v>67</v>
      </c>
      <c r="F1871" s="7" t="s">
        <v>118</v>
      </c>
      <c r="G1871" s="7" t="s">
        <v>7197</v>
      </c>
      <c r="H1871" s="80"/>
      <c r="I1871" s="7"/>
      <c r="J1871" s="7"/>
      <c r="K1871" s="7" t="s">
        <v>70</v>
      </c>
      <c r="L1871" s="7" t="s">
        <v>90</v>
      </c>
      <c r="M1871" s="7" t="str">
        <f t="shared" si="2360"/>
        <v>Ordonnanceur coupe</v>
      </c>
      <c r="N1871" s="8">
        <v>45293</v>
      </c>
      <c r="P1871" s="7" t="str">
        <f t="shared" ca="1" si="2389"/>
        <v/>
      </c>
      <c r="Q1871" s="8"/>
      <c r="R1871" s="7"/>
      <c r="S1871" s="7"/>
      <c r="T1871" s="9" t="s">
        <v>72</v>
      </c>
      <c r="U1871" s="7" t="str">
        <f t="shared" si="2370"/>
        <v>Titulaire</v>
      </c>
      <c r="V1871" s="8">
        <v>45293</v>
      </c>
      <c r="W1871" s="8"/>
      <c r="X1871" s="8"/>
      <c r="Y1871" s="8"/>
      <c r="Z1871" s="8">
        <v>45293</v>
      </c>
      <c r="AA1871" s="7">
        <f t="shared" si="2371"/>
        <v>1</v>
      </c>
      <c r="AB1871" s="7">
        <f t="shared" si="2372"/>
        <v>2024</v>
      </c>
      <c r="AC1871" s="7">
        <f t="shared" si="2373"/>
        <v>2028</v>
      </c>
      <c r="AD1871" s="10" t="e">
        <f t="shared" ref="AD1871:AD1934" ca="1" si="2396">IF(#REF!="Non",(DAYS360(N1871,Q1871)/360),(DAYS360(N1871,TODAY())/360))</f>
        <v>#REF!</v>
      </c>
      <c r="AE1871" s="10" t="e">
        <f t="shared" ca="1" si="2375"/>
        <v>#REF!</v>
      </c>
      <c r="AF1871" s="8">
        <v>34661</v>
      </c>
      <c r="AG1871" s="11">
        <f t="shared" ca="1" si="2376"/>
        <v>30.304109589041097</v>
      </c>
      <c r="AH1871" s="10" t="str">
        <f t="shared" ca="1" si="2377"/>
        <v>&gt;25&lt; 35</v>
      </c>
      <c r="AI1871" s="12">
        <v>17444542</v>
      </c>
      <c r="AJ1871" s="13" t="s">
        <v>120</v>
      </c>
      <c r="AK1871" s="12" t="s">
        <v>7198</v>
      </c>
      <c r="AL1871" s="8">
        <v>41450</v>
      </c>
      <c r="AM1871" s="7" t="s">
        <v>6153</v>
      </c>
      <c r="AN1871" s="7" t="s">
        <v>109</v>
      </c>
      <c r="AQ1871">
        <v>14</v>
      </c>
      <c r="AR1871" s="44">
        <v>2</v>
      </c>
      <c r="AS1871" s="15">
        <f t="shared" si="2378"/>
        <v>46023.5</v>
      </c>
      <c r="AT1871" s="14" t="s">
        <v>77</v>
      </c>
      <c r="AU1871" s="12">
        <v>1800</v>
      </c>
      <c r="AV1871" s="17">
        <v>12</v>
      </c>
      <c r="AW1871" s="18">
        <v>11600</v>
      </c>
      <c r="AX1871" s="19" t="s">
        <v>7199</v>
      </c>
      <c r="AY1871" s="17">
        <v>56</v>
      </c>
      <c r="AZ1871" s="14" t="s">
        <v>195</v>
      </c>
      <c r="BA1871" s="20" t="str">
        <f t="shared" si="2379"/>
        <v>12116000000242663656</v>
      </c>
      <c r="BB1871" s="31">
        <f t="shared" si="2380"/>
        <v>20</v>
      </c>
      <c r="BC1871" s="22" t="s">
        <v>7054</v>
      </c>
      <c r="BD1871" s="23" t="s">
        <v>341</v>
      </c>
      <c r="BF1871" s="8"/>
      <c r="BG1871" s="32"/>
      <c r="BH1871" s="32"/>
      <c r="BI1871" s="32"/>
      <c r="BK1871" s="14" t="str">
        <f t="shared" si="2392"/>
        <v>CADRE</v>
      </c>
      <c r="BL1871" s="14"/>
      <c r="BM1871" s="25"/>
      <c r="BN1871" s="26"/>
      <c r="BO1871" s="27"/>
      <c r="BP1871" s="26"/>
      <c r="BQ1871" s="28"/>
    </row>
    <row r="1872" spans="1:69" x14ac:dyDescent="0.25">
      <c r="A1872" t="str">
        <f>VLOOKUP(B1872,[2]RH!$B:$BV,72,0)</f>
        <v>si</v>
      </c>
      <c r="B1872" s="6">
        <v>1874</v>
      </c>
      <c r="C1872" s="7" t="s">
        <v>65</v>
      </c>
      <c r="D1872" s="7" t="s">
        <v>7200</v>
      </c>
      <c r="E1872" s="7" t="s">
        <v>67</v>
      </c>
      <c r="F1872" s="7" t="s">
        <v>102</v>
      </c>
      <c r="G1872" s="7" t="s">
        <v>7201</v>
      </c>
      <c r="H1872" s="80"/>
      <c r="I1872" s="7"/>
      <c r="J1872" s="7"/>
      <c r="K1872" s="7" t="s">
        <v>70</v>
      </c>
      <c r="L1872" s="7" t="s">
        <v>90</v>
      </c>
      <c r="M1872" s="7" t="str">
        <f t="shared" si="2360"/>
        <v>Plannificateur</v>
      </c>
      <c r="N1872" s="8">
        <v>45293</v>
      </c>
      <c r="P1872" s="7" t="str">
        <f t="shared" ca="1" si="2389"/>
        <v/>
      </c>
      <c r="Q1872" s="8"/>
      <c r="R1872" s="7"/>
      <c r="S1872" s="7"/>
      <c r="T1872" s="9" t="s">
        <v>72</v>
      </c>
      <c r="U1872" s="7" t="str">
        <f t="shared" si="2370"/>
        <v>Titulaire</v>
      </c>
      <c r="V1872" s="8">
        <v>45293</v>
      </c>
      <c r="W1872" s="8"/>
      <c r="X1872" s="8"/>
      <c r="Y1872" s="8"/>
      <c r="Z1872" s="8">
        <v>45293</v>
      </c>
      <c r="AA1872" s="7">
        <f t="shared" si="2371"/>
        <v>1</v>
      </c>
      <c r="AB1872" s="7">
        <f t="shared" si="2372"/>
        <v>2024</v>
      </c>
      <c r="AC1872" s="7">
        <f t="shared" si="2373"/>
        <v>2028</v>
      </c>
      <c r="AD1872" s="10" t="e">
        <f t="shared" ref="AD1872:AD1935" ca="1" si="2397">IF(#REF!="Non",(DAYS360(N1872,Q1872)/360),(DAYS360(N1872,TODAY())/360))</f>
        <v>#REF!</v>
      </c>
      <c r="AE1872" s="10" t="e">
        <f t="shared" ca="1" si="2375"/>
        <v>#REF!</v>
      </c>
      <c r="AF1872" s="8">
        <v>33275</v>
      </c>
      <c r="AG1872" s="11">
        <f t="shared" ca="1" si="2376"/>
        <v>34.101369863013701</v>
      </c>
      <c r="AH1872" s="10" t="str">
        <f t="shared" ca="1" si="2377"/>
        <v>&gt;25&lt; 35</v>
      </c>
      <c r="AI1872" s="12">
        <v>17323826</v>
      </c>
      <c r="AJ1872" s="13" t="s">
        <v>170</v>
      </c>
      <c r="AK1872" s="12" t="s">
        <v>7202</v>
      </c>
      <c r="AL1872" s="8">
        <v>44467</v>
      </c>
      <c r="AM1872" s="7" t="s">
        <v>6153</v>
      </c>
      <c r="AN1872" s="7" t="s">
        <v>109</v>
      </c>
      <c r="AQ1872">
        <v>15</v>
      </c>
      <c r="AR1872" s="44">
        <v>2</v>
      </c>
      <c r="AS1872" s="15">
        <f t="shared" si="2378"/>
        <v>46023.5</v>
      </c>
      <c r="AT1872" s="14" t="s">
        <v>77</v>
      </c>
      <c r="AU1872" s="12">
        <v>2700</v>
      </c>
      <c r="AV1872" s="17" t="s">
        <v>79</v>
      </c>
      <c r="AW1872" s="18">
        <v>10200</v>
      </c>
      <c r="AX1872" s="19" t="s">
        <v>7203</v>
      </c>
      <c r="AY1872" s="17">
        <v>35</v>
      </c>
      <c r="AZ1872" s="14" t="s">
        <v>83</v>
      </c>
      <c r="BA1872" s="20" t="str">
        <f t="shared" si="2379"/>
        <v>08102000732011069035</v>
      </c>
      <c r="BB1872" s="31">
        <f t="shared" si="2380"/>
        <v>20</v>
      </c>
      <c r="BC1872" s="22" t="s">
        <v>2041</v>
      </c>
      <c r="BD1872" s="23" t="s">
        <v>2041</v>
      </c>
      <c r="BF1872" s="8"/>
      <c r="BG1872" s="32"/>
      <c r="BH1872" s="32"/>
      <c r="BI1872" s="32"/>
      <c r="BK1872" s="14" t="str">
        <f t="shared" si="2392"/>
        <v>CADRE</v>
      </c>
      <c r="BL1872" s="14"/>
      <c r="BM1872" s="25"/>
      <c r="BN1872" s="26"/>
      <c r="BO1872" s="27"/>
      <c r="BP1872" s="26"/>
      <c r="BQ1872" s="28"/>
    </row>
    <row r="1873" spans="1:69" x14ac:dyDescent="0.25">
      <c r="A1873" t="str">
        <f>VLOOKUP(B1873,[2]RH!$B:$BV,72,0)</f>
        <v>si</v>
      </c>
      <c r="B1873" s="6">
        <v>1875</v>
      </c>
      <c r="C1873" s="7" t="s">
        <v>100</v>
      </c>
      <c r="D1873" s="7" t="s">
        <v>7204</v>
      </c>
      <c r="E1873" s="7" t="s">
        <v>67</v>
      </c>
      <c r="F1873" s="7" t="s">
        <v>158</v>
      </c>
      <c r="G1873" s="7" t="s">
        <v>6383</v>
      </c>
      <c r="H1873" s="80" t="s">
        <v>158</v>
      </c>
      <c r="I1873" s="7" t="s">
        <v>542</v>
      </c>
      <c r="J1873" s="7"/>
      <c r="K1873" s="7" t="s">
        <v>146</v>
      </c>
      <c r="L1873" s="7" t="s">
        <v>90</v>
      </c>
      <c r="M1873" s="7" t="str">
        <f t="shared" si="2360"/>
        <v>COUPEUR</v>
      </c>
      <c r="N1873" s="8">
        <v>45295</v>
      </c>
      <c r="P1873" s="7">
        <f t="shared" ca="1" si="2389"/>
        <v>-6</v>
      </c>
      <c r="Q1873" s="8"/>
      <c r="R1873" s="7"/>
      <c r="S1873" s="7"/>
      <c r="T1873" s="9" t="s">
        <v>156</v>
      </c>
      <c r="U1873" s="7" t="str">
        <f t="shared" si="2370"/>
        <v>Contractuel</v>
      </c>
      <c r="V1873" s="8">
        <v>45689</v>
      </c>
      <c r="W1873" s="8">
        <f>VLOOKUP(B1873,[1]BASE!$A:$Q,17,0)</f>
        <v>45716</v>
      </c>
      <c r="X1873" s="8"/>
      <c r="Y1873" s="8"/>
      <c r="Z1873" s="8">
        <v>45295</v>
      </c>
      <c r="AA1873" s="7">
        <f t="shared" si="2371"/>
        <v>1</v>
      </c>
      <c r="AB1873" s="7">
        <f t="shared" si="2372"/>
        <v>2024</v>
      </c>
      <c r="AC1873" s="7">
        <f t="shared" si="2373"/>
        <v>2028</v>
      </c>
      <c r="AD1873" s="10" t="e">
        <f t="shared" ref="AD1873:AD1936" ca="1" si="2398">IF(#REF!="Non",(DAYS360(N1873,Q1873)/360),(DAYS360(N1873,TODAY())/360))</f>
        <v>#REF!</v>
      </c>
      <c r="AE1873" s="10" t="e">
        <f t="shared" ca="1" si="2375"/>
        <v>#REF!</v>
      </c>
      <c r="AF1873" s="8">
        <v>36494</v>
      </c>
      <c r="AG1873" s="11">
        <f t="shared" ca="1" si="2376"/>
        <v>25.282191780821918</v>
      </c>
      <c r="AH1873" s="10" t="str">
        <f t="shared" ca="1" si="2377"/>
        <v>&gt;25&lt; 35</v>
      </c>
      <c r="AI1873" s="12">
        <v>17330046</v>
      </c>
      <c r="AJ1873" s="13" t="s">
        <v>79</v>
      </c>
      <c r="AK1873" s="12" t="s">
        <v>7205</v>
      </c>
      <c r="AL1873" s="8">
        <v>43255</v>
      </c>
      <c r="AM1873" s="7" t="s">
        <v>108</v>
      </c>
      <c r="AN1873" s="7" t="s">
        <v>109</v>
      </c>
      <c r="AQ1873">
        <v>3</v>
      </c>
      <c r="AR1873" s="44">
        <v>2</v>
      </c>
      <c r="AS1873" s="15">
        <f t="shared" si="2378"/>
        <v>46025.5</v>
      </c>
      <c r="AT1873" s="14" t="s">
        <v>163</v>
      </c>
      <c r="AU1873" s="12">
        <v>3.5</v>
      </c>
      <c r="AV1873" s="17">
        <v>25</v>
      </c>
      <c r="AW1873" s="18">
        <v>13500</v>
      </c>
      <c r="AX1873" s="19" t="s">
        <v>7206</v>
      </c>
      <c r="AY1873" s="17">
        <v>74</v>
      </c>
      <c r="AZ1873" s="14" t="s">
        <v>276</v>
      </c>
      <c r="BA1873" s="20" t="str">
        <f t="shared" si="2379"/>
        <v>25135000000121662874</v>
      </c>
      <c r="BB1873" s="31">
        <f t="shared" si="2380"/>
        <v>20</v>
      </c>
      <c r="BC1873" s="22" t="s">
        <v>7207</v>
      </c>
      <c r="BD1873" s="23" t="s">
        <v>115</v>
      </c>
      <c r="BF1873" s="8"/>
      <c r="BG1873" s="32">
        <v>56542551</v>
      </c>
      <c r="BH1873" s="32">
        <v>26036513</v>
      </c>
      <c r="BI1873" s="32"/>
      <c r="BJ1873" t="s">
        <v>1055</v>
      </c>
      <c r="BK1873" s="14" t="str">
        <f>IF(K1873="CADRE","CADRE",CONCATENATE(J1873,"-",H1873))</f>
        <v>-COUPE</v>
      </c>
      <c r="BL1873" s="14" t="s">
        <v>595</v>
      </c>
      <c r="BM1873" s="25"/>
      <c r="BN1873" s="26"/>
      <c r="BO1873" s="27"/>
      <c r="BP1873" s="26"/>
      <c r="BQ1873" s="28"/>
    </row>
    <row r="1874" spans="1:69" x14ac:dyDescent="0.25">
      <c r="A1874" t="str">
        <f>VLOOKUP(B1874,[2]RH!$B:$BV,72,0)</f>
        <v>si</v>
      </c>
      <c r="B1874" s="6">
        <v>1876</v>
      </c>
      <c r="C1874" s="7" t="s">
        <v>168</v>
      </c>
      <c r="D1874" s="7" t="s">
        <v>7208</v>
      </c>
      <c r="E1874" s="7" t="s">
        <v>67</v>
      </c>
      <c r="F1874" s="7" t="s">
        <v>118</v>
      </c>
      <c r="G1874" s="7" t="s">
        <v>220</v>
      </c>
      <c r="H1874" s="7" t="s">
        <v>562</v>
      </c>
      <c r="I1874" s="7" t="s">
        <v>1477</v>
      </c>
      <c r="J1874" s="7" t="s">
        <v>190</v>
      </c>
      <c r="K1874" s="7" t="s">
        <v>146</v>
      </c>
      <c r="L1874" s="7" t="s">
        <v>90</v>
      </c>
      <c r="M1874" s="7" t="str">
        <f t="shared" si="2360"/>
        <v>Couturière</v>
      </c>
      <c r="N1874" s="8">
        <v>45299</v>
      </c>
      <c r="P1874" s="7">
        <f t="shared" ca="1" si="2389"/>
        <v>25</v>
      </c>
      <c r="Q1874" s="8"/>
      <c r="R1874" s="7"/>
      <c r="S1874" s="7"/>
      <c r="T1874" s="9" t="s">
        <v>156</v>
      </c>
      <c r="U1874" s="7" t="str">
        <f t="shared" si="2370"/>
        <v>Contractuel</v>
      </c>
      <c r="V1874" s="8">
        <v>45689</v>
      </c>
      <c r="W1874" s="8">
        <f>VLOOKUP(B1874,[1]BASE!$A:$Q,17,0)</f>
        <v>45747</v>
      </c>
      <c r="X1874" s="8"/>
      <c r="Y1874" s="8"/>
      <c r="Z1874" s="8">
        <v>45299</v>
      </c>
      <c r="AA1874" s="7">
        <f t="shared" si="2371"/>
        <v>1</v>
      </c>
      <c r="AB1874" s="7">
        <f t="shared" si="2372"/>
        <v>2024</v>
      </c>
      <c r="AC1874" s="7">
        <f t="shared" si="2373"/>
        <v>2028</v>
      </c>
      <c r="AD1874" s="10" t="e">
        <f t="shared" ref="AD1874:AD1937" ca="1" si="2399">IF(#REF!="Non",(DAYS360(N1874,Q1874)/360),(DAYS360(N1874,TODAY())/360))</f>
        <v>#REF!</v>
      </c>
      <c r="AE1874" s="10" t="e">
        <f t="shared" ca="1" si="2375"/>
        <v>#REF!</v>
      </c>
      <c r="AF1874" s="8">
        <v>28885</v>
      </c>
      <c r="AG1874" s="11">
        <f t="shared" ca="1" si="2376"/>
        <v>46.128767123287673</v>
      </c>
      <c r="AH1874" s="10" t="str">
        <f t="shared" ca="1" si="2377"/>
        <v>&gt;45&lt; 55</v>
      </c>
      <c r="AI1874" s="12">
        <v>12151932</v>
      </c>
      <c r="AJ1874" s="40" t="s">
        <v>213</v>
      </c>
      <c r="AK1874" s="12" t="s">
        <v>7209</v>
      </c>
      <c r="AL1874" s="8">
        <v>35209</v>
      </c>
      <c r="AM1874" s="7" t="s">
        <v>108</v>
      </c>
      <c r="AN1874" s="7" t="s">
        <v>76</v>
      </c>
      <c r="AO1874">
        <v>4</v>
      </c>
      <c r="AQ1874">
        <v>3</v>
      </c>
      <c r="AR1874" s="44">
        <v>2</v>
      </c>
      <c r="AS1874" s="15">
        <f t="shared" si="2378"/>
        <v>46029.5</v>
      </c>
      <c r="AT1874" s="14" t="s">
        <v>163</v>
      </c>
      <c r="AU1874" s="12">
        <v>3.5</v>
      </c>
      <c r="AV1874" s="17">
        <v>17</v>
      </c>
      <c r="AW1874" s="18" t="s">
        <v>201</v>
      </c>
      <c r="AX1874" s="19" t="s">
        <v>7210</v>
      </c>
      <c r="AY1874" s="17" t="s">
        <v>192</v>
      </c>
      <c r="AZ1874" s="14" t="s">
        <v>203</v>
      </c>
      <c r="BA1874" s="20" t="str">
        <f t="shared" si="2379"/>
        <v>17001000000097394202</v>
      </c>
      <c r="BB1874" s="31">
        <f t="shared" si="2380"/>
        <v>20</v>
      </c>
      <c r="BC1874" s="22" t="s">
        <v>7211</v>
      </c>
      <c r="BD1874" s="23" t="s">
        <v>115</v>
      </c>
      <c r="BF1874" s="8"/>
      <c r="BG1874" s="32">
        <v>93321053</v>
      </c>
      <c r="BH1874" s="32">
        <v>97809158</v>
      </c>
      <c r="BI1874" s="32"/>
      <c r="BJ1874" t="s">
        <v>1286</v>
      </c>
      <c r="BK1874" s="14" t="str">
        <f t="shared" si="2392"/>
        <v>A-P6 AR</v>
      </c>
      <c r="BL1874" s="14" t="s">
        <v>595</v>
      </c>
      <c r="BM1874" s="25"/>
      <c r="BN1874" s="26"/>
      <c r="BO1874" s="27"/>
      <c r="BP1874" s="26"/>
      <c r="BQ1874" s="28"/>
    </row>
    <row r="1875" spans="1:69" x14ac:dyDescent="0.25">
      <c r="A1875" t="str">
        <f>VLOOKUP(B1875,[2]RH!$B:$BV,72,0)</f>
        <v>Non-Actif</v>
      </c>
      <c r="B1875" s="6">
        <v>1877</v>
      </c>
      <c r="C1875" s="7" t="s">
        <v>168</v>
      </c>
      <c r="D1875" s="7" t="s">
        <v>7212</v>
      </c>
      <c r="E1875" s="7" t="s">
        <v>67</v>
      </c>
      <c r="F1875" s="7" t="s">
        <v>118</v>
      </c>
      <c r="G1875" s="7" t="s">
        <v>220</v>
      </c>
      <c r="H1875" s="80" t="s">
        <v>2398</v>
      </c>
      <c r="I1875" s="7" t="s">
        <v>2506</v>
      </c>
      <c r="J1875" s="65" t="s">
        <v>190</v>
      </c>
      <c r="K1875" s="7" t="s">
        <v>146</v>
      </c>
      <c r="L1875" s="7" t="s">
        <v>90</v>
      </c>
      <c r="M1875" s="7" t="str">
        <f t="shared" si="2360"/>
        <v>Couturière</v>
      </c>
      <c r="N1875" s="8">
        <v>45306</v>
      </c>
      <c r="P1875" s="7">
        <f t="shared" ca="1" si="2389"/>
        <v>-187</v>
      </c>
      <c r="Q1875" s="8">
        <v>45540</v>
      </c>
      <c r="R1875" s="7" t="s">
        <v>1728</v>
      </c>
      <c r="S1875" s="7"/>
      <c r="T1875" s="9" t="s">
        <v>156</v>
      </c>
      <c r="U1875" s="7" t="str">
        <f t="shared" si="2370"/>
        <v>Contractuel</v>
      </c>
      <c r="V1875" s="8">
        <v>45505</v>
      </c>
      <c r="W1875" s="8">
        <v>45535</v>
      </c>
      <c r="X1875" s="8"/>
      <c r="Y1875" s="8"/>
      <c r="Z1875" s="8">
        <v>45306</v>
      </c>
      <c r="AA1875" s="7">
        <f t="shared" si="2371"/>
        <v>1</v>
      </c>
      <c r="AB1875" s="7">
        <f t="shared" si="2372"/>
        <v>2024</v>
      </c>
      <c r="AC1875" s="7">
        <f t="shared" si="2373"/>
        <v>2028</v>
      </c>
      <c r="AD1875" s="10" t="e">
        <f t="shared" ref="AD1875:AD1938" ca="1" si="2400">IF(#REF!="Non",(DAYS360(N1875,Q1875)/360),(DAYS360(N1875,TODAY())/360))</f>
        <v>#REF!</v>
      </c>
      <c r="AE1875" s="10" t="e">
        <f t="shared" ca="1" si="2375"/>
        <v>#REF!</v>
      </c>
      <c r="AF1875" s="8">
        <v>33284</v>
      </c>
      <c r="AG1875" s="11">
        <f t="shared" ca="1" si="2376"/>
        <v>34.076712328767123</v>
      </c>
      <c r="AH1875" s="10" t="str">
        <f t="shared" ca="1" si="2377"/>
        <v>&gt;25&lt; 35</v>
      </c>
      <c r="AI1875" s="12">
        <v>16786870</v>
      </c>
      <c r="AJ1875" s="13" t="s">
        <v>82</v>
      </c>
      <c r="AK1875" s="12" t="s">
        <v>7213</v>
      </c>
      <c r="AL1875" s="8">
        <v>40478</v>
      </c>
      <c r="AM1875" s="7" t="s">
        <v>108</v>
      </c>
      <c r="AN1875" s="7" t="s">
        <v>76</v>
      </c>
      <c r="AO1875">
        <v>0</v>
      </c>
      <c r="AQ1875">
        <v>3</v>
      </c>
      <c r="AR1875" s="14">
        <v>1</v>
      </c>
      <c r="AS1875" s="15">
        <f t="shared" si="2378"/>
        <v>45671.25</v>
      </c>
      <c r="AT1875" s="14" t="s">
        <v>163</v>
      </c>
      <c r="AU1875" s="12">
        <v>3.5</v>
      </c>
      <c r="AV1875" s="17">
        <v>14</v>
      </c>
      <c r="AW1875" s="18" t="s">
        <v>2192</v>
      </c>
      <c r="AX1875" s="19">
        <v>61007011875</v>
      </c>
      <c r="AY1875" s="17">
        <v>94</v>
      </c>
      <c r="AZ1875" s="14" t="s">
        <v>185</v>
      </c>
      <c r="BA1875" s="20" t="str">
        <f t="shared" si="2379"/>
        <v>14096096100701187594</v>
      </c>
      <c r="BB1875" s="31">
        <f t="shared" si="2380"/>
        <v>20</v>
      </c>
      <c r="BC1875" s="22" t="s">
        <v>7214</v>
      </c>
      <c r="BD1875" s="23" t="s">
        <v>341</v>
      </c>
      <c r="BF1875" s="8"/>
      <c r="BG1875" s="32">
        <v>28530765</v>
      </c>
      <c r="BH1875" s="32"/>
      <c r="BI1875" s="32"/>
      <c r="BJ1875" t="s">
        <v>814</v>
      </c>
      <c r="BK1875" s="14" t="str">
        <f t="shared" si="2392"/>
        <v>A-P7 AR</v>
      </c>
      <c r="BL1875" s="14" t="s">
        <v>595</v>
      </c>
      <c r="BM1875" s="25"/>
      <c r="BN1875" s="26"/>
      <c r="BO1875" s="27"/>
      <c r="BP1875" s="26"/>
      <c r="BQ1875" s="28"/>
    </row>
    <row r="1876" spans="1:69" x14ac:dyDescent="0.25">
      <c r="A1876" t="str">
        <f>VLOOKUP(B1876,[2]RH!$B:$BV,72,0)</f>
        <v>si</v>
      </c>
      <c r="B1876" s="6">
        <v>1878</v>
      </c>
      <c r="C1876" s="7" t="s">
        <v>168</v>
      </c>
      <c r="D1876" s="7" t="s">
        <v>7215</v>
      </c>
      <c r="E1876" s="7" t="s">
        <v>67</v>
      </c>
      <c r="F1876" s="7" t="s">
        <v>118</v>
      </c>
      <c r="G1876" s="7" t="s">
        <v>220</v>
      </c>
      <c r="H1876" s="7" t="s">
        <v>562</v>
      </c>
      <c r="I1876" s="7" t="s">
        <v>1477</v>
      </c>
      <c r="J1876" s="7" t="s">
        <v>190</v>
      </c>
      <c r="K1876" s="7" t="s">
        <v>146</v>
      </c>
      <c r="L1876" s="7" t="s">
        <v>90</v>
      </c>
      <c r="M1876" s="7" t="str">
        <f t="shared" si="2360"/>
        <v>Couturière</v>
      </c>
      <c r="N1876" s="8">
        <v>45306</v>
      </c>
      <c r="P1876" s="7">
        <f t="shared" ca="1" si="2389"/>
        <v>25</v>
      </c>
      <c r="Q1876" s="8"/>
      <c r="R1876" s="7"/>
      <c r="S1876" s="7"/>
      <c r="T1876" s="9" t="s">
        <v>156</v>
      </c>
      <c r="U1876" s="7" t="str">
        <f t="shared" si="2370"/>
        <v>Contractuel</v>
      </c>
      <c r="V1876" s="8">
        <v>45689</v>
      </c>
      <c r="W1876" s="8">
        <f>VLOOKUP(B1876,[1]BASE!$A:$Q,17,0)</f>
        <v>45747</v>
      </c>
      <c r="X1876" s="8"/>
      <c r="Y1876" s="8"/>
      <c r="Z1876" s="8">
        <v>45306</v>
      </c>
      <c r="AA1876" s="7">
        <f t="shared" si="2371"/>
        <v>1</v>
      </c>
      <c r="AB1876" s="7">
        <f t="shared" si="2372"/>
        <v>2024</v>
      </c>
      <c r="AC1876" s="7">
        <f t="shared" si="2373"/>
        <v>2028</v>
      </c>
      <c r="AD1876" s="10" t="e">
        <f t="shared" ref="AD1876:AD1939" ca="1" si="2401">IF(#REF!="Non",(DAYS360(N1876,Q1876)/360),(DAYS360(N1876,TODAY())/360))</f>
        <v>#REF!</v>
      </c>
      <c r="AE1876" s="10" t="e">
        <f t="shared" ca="1" si="2375"/>
        <v>#REF!</v>
      </c>
      <c r="AF1876" s="8">
        <v>33284</v>
      </c>
      <c r="AG1876" s="11">
        <f t="shared" ca="1" si="2376"/>
        <v>34.076712328767123</v>
      </c>
      <c r="AH1876" s="10" t="str">
        <f t="shared" ca="1" si="2377"/>
        <v>&gt;25&lt; 35</v>
      </c>
      <c r="AI1876" s="12">
        <v>12239009</v>
      </c>
      <c r="AJ1876" s="13" t="s">
        <v>73</v>
      </c>
      <c r="AK1876" s="12" t="s">
        <v>7216</v>
      </c>
      <c r="AL1876" s="8">
        <v>40220</v>
      </c>
      <c r="AM1876" s="7" t="s">
        <v>108</v>
      </c>
      <c r="AN1876" s="7" t="s">
        <v>76</v>
      </c>
      <c r="AQ1876">
        <v>3</v>
      </c>
      <c r="AR1876" s="44">
        <v>2</v>
      </c>
      <c r="AS1876" s="15">
        <f t="shared" si="2378"/>
        <v>46036.5</v>
      </c>
      <c r="AT1876" s="14" t="s">
        <v>163</v>
      </c>
      <c r="AU1876" s="12">
        <v>3.5</v>
      </c>
      <c r="AV1876" s="17">
        <v>25</v>
      </c>
      <c r="AW1876" s="18" t="s">
        <v>1349</v>
      </c>
      <c r="AX1876" s="19" t="s">
        <v>7217</v>
      </c>
      <c r="AY1876" s="17">
        <v>30</v>
      </c>
      <c r="AZ1876" s="14" t="s">
        <v>276</v>
      </c>
      <c r="BA1876" s="20" t="str">
        <f t="shared" si="2379"/>
        <v>25033000000113391230</v>
      </c>
      <c r="BB1876" s="31">
        <f t="shared" si="2380"/>
        <v>20</v>
      </c>
      <c r="BC1876" s="22" t="s">
        <v>7218</v>
      </c>
      <c r="BD1876" s="23" t="s">
        <v>115</v>
      </c>
      <c r="BF1876" s="8"/>
      <c r="BG1876" s="32">
        <v>21005153</v>
      </c>
      <c r="BH1876" s="32"/>
      <c r="BI1876" s="32"/>
      <c r="BJ1876" t="s">
        <v>714</v>
      </c>
      <c r="BK1876" s="14" t="str">
        <f t="shared" si="2392"/>
        <v>A-P6 AR</v>
      </c>
      <c r="BL1876" s="14" t="s">
        <v>595</v>
      </c>
      <c r="BM1876" s="25"/>
      <c r="BN1876" s="26"/>
      <c r="BO1876" s="27"/>
      <c r="BP1876" s="26"/>
      <c r="BQ1876" s="28"/>
    </row>
    <row r="1877" spans="1:69" x14ac:dyDescent="0.25">
      <c r="A1877" t="str">
        <f>VLOOKUP(B1877,[2]RH!$B:$BV,72,0)</f>
        <v>si</v>
      </c>
      <c r="B1877" s="6">
        <v>1879</v>
      </c>
      <c r="C1877" s="7" t="s">
        <v>168</v>
      </c>
      <c r="D1877" s="7" t="s">
        <v>7219</v>
      </c>
      <c r="E1877" s="7" t="s">
        <v>67</v>
      </c>
      <c r="F1877" s="7" t="s">
        <v>118</v>
      </c>
      <c r="G1877" s="7" t="s">
        <v>220</v>
      </c>
      <c r="H1877" s="7" t="s">
        <v>562</v>
      </c>
      <c r="I1877" s="7" t="s">
        <v>1477</v>
      </c>
      <c r="J1877" s="7" t="s">
        <v>190</v>
      </c>
      <c r="K1877" s="7" t="s">
        <v>146</v>
      </c>
      <c r="L1877" s="7" t="s">
        <v>90</v>
      </c>
      <c r="M1877" s="7" t="str">
        <f t="shared" si="2360"/>
        <v>Couturière</v>
      </c>
      <c r="N1877" s="8">
        <v>45306</v>
      </c>
      <c r="P1877" s="7">
        <f t="shared" ca="1" si="2389"/>
        <v>25</v>
      </c>
      <c r="Q1877" s="8"/>
      <c r="R1877" s="7"/>
      <c r="S1877" s="7"/>
      <c r="T1877" s="9" t="s">
        <v>156</v>
      </c>
      <c r="U1877" s="7" t="str">
        <f t="shared" si="2370"/>
        <v>Contractuel</v>
      </c>
      <c r="V1877" s="8">
        <v>45689</v>
      </c>
      <c r="W1877" s="8">
        <f>VLOOKUP(B1877,[1]BASE!$A:$Q,17,0)</f>
        <v>45747</v>
      </c>
      <c r="X1877" s="8"/>
      <c r="Y1877" s="8"/>
      <c r="Z1877" s="8">
        <v>45306</v>
      </c>
      <c r="AA1877" s="7">
        <f t="shared" si="2371"/>
        <v>1</v>
      </c>
      <c r="AB1877" s="7">
        <f t="shared" si="2372"/>
        <v>2024</v>
      </c>
      <c r="AC1877" s="7">
        <f t="shared" si="2373"/>
        <v>2028</v>
      </c>
      <c r="AD1877" s="10" t="e">
        <f t="shared" ref="AD1877:AD1940" ca="1" si="2402">IF(#REF!="Non",(DAYS360(N1877,Q1877)/360),(DAYS360(N1877,TODAY())/360))</f>
        <v>#REF!</v>
      </c>
      <c r="AE1877" s="10" t="e">
        <f t="shared" ca="1" si="2375"/>
        <v>#REF!</v>
      </c>
      <c r="AF1877" s="8">
        <v>33284</v>
      </c>
      <c r="AG1877" s="11">
        <f t="shared" ca="1" si="2376"/>
        <v>34.076712328767123</v>
      </c>
      <c r="AH1877" s="10" t="str">
        <f t="shared" ca="1" si="2377"/>
        <v>&gt;25&lt; 35</v>
      </c>
      <c r="AI1877" s="12">
        <v>12382735</v>
      </c>
      <c r="AJ1877" s="40" t="s">
        <v>213</v>
      </c>
      <c r="AK1877" s="12" t="s">
        <v>7220</v>
      </c>
      <c r="AL1877" s="8">
        <v>44950</v>
      </c>
      <c r="AM1877" s="7" t="s">
        <v>108</v>
      </c>
      <c r="AN1877" s="7" t="s">
        <v>76</v>
      </c>
      <c r="AO1877">
        <v>3</v>
      </c>
      <c r="AQ1877">
        <v>3</v>
      </c>
      <c r="AR1877" s="44">
        <v>2</v>
      </c>
      <c r="AS1877" s="15">
        <f t="shared" si="2378"/>
        <v>46036.5</v>
      </c>
      <c r="AT1877" s="14" t="s">
        <v>163</v>
      </c>
      <c r="AU1877" s="12">
        <v>3.5</v>
      </c>
      <c r="AV1877" s="17">
        <v>17</v>
      </c>
      <c r="AW1877" s="18" t="s">
        <v>201</v>
      </c>
      <c r="AX1877" s="19" t="s">
        <v>7221</v>
      </c>
      <c r="AY1877" s="17">
        <v>43</v>
      </c>
      <c r="AZ1877" s="14" t="s">
        <v>203</v>
      </c>
      <c r="BA1877" s="20" t="str">
        <f t="shared" si="2379"/>
        <v>17001000000335883543</v>
      </c>
      <c r="BB1877" s="31">
        <f t="shared" si="2380"/>
        <v>20</v>
      </c>
      <c r="BC1877" s="22" t="s">
        <v>7222</v>
      </c>
      <c r="BD1877" s="23" t="s">
        <v>115</v>
      </c>
      <c r="BF1877" s="8"/>
      <c r="BG1877" s="32">
        <v>58973931</v>
      </c>
      <c r="BH1877" s="32"/>
      <c r="BI1877" s="32"/>
      <c r="BJ1877" t="s">
        <v>4896</v>
      </c>
      <c r="BK1877" s="14" t="str">
        <f t="shared" si="2392"/>
        <v>A-P6 AR</v>
      </c>
      <c r="BL1877" s="14" t="s">
        <v>595</v>
      </c>
      <c r="BM1877" s="25"/>
      <c r="BN1877" s="26"/>
      <c r="BO1877" s="27"/>
      <c r="BP1877" s="26"/>
      <c r="BQ1877" s="28"/>
    </row>
    <row r="1878" spans="1:69" x14ac:dyDescent="0.25">
      <c r="A1878" t="str">
        <f>VLOOKUP(B1878,[2]RH!$B:$BV,72,0)</f>
        <v>si</v>
      </c>
      <c r="B1878" s="6">
        <v>1880</v>
      </c>
      <c r="C1878" s="7" t="s">
        <v>168</v>
      </c>
      <c r="D1878" s="7" t="s">
        <v>2160</v>
      </c>
      <c r="E1878" s="7" t="s">
        <v>67</v>
      </c>
      <c r="F1878" s="7" t="s">
        <v>118</v>
      </c>
      <c r="G1878" s="7" t="s">
        <v>220</v>
      </c>
      <c r="H1878" s="80" t="s">
        <v>2398</v>
      </c>
      <c r="I1878" s="7" t="s">
        <v>2506</v>
      </c>
      <c r="J1878" s="65" t="s">
        <v>190</v>
      </c>
      <c r="K1878" s="7" t="s">
        <v>146</v>
      </c>
      <c r="L1878" s="7" t="s">
        <v>90</v>
      </c>
      <c r="M1878" s="7" t="str">
        <f t="shared" si="2360"/>
        <v>Couturière</v>
      </c>
      <c r="N1878" s="8">
        <v>45306</v>
      </c>
      <c r="P1878" s="7">
        <f t="shared" ca="1" si="2389"/>
        <v>25</v>
      </c>
      <c r="Q1878" s="8"/>
      <c r="R1878" s="7"/>
      <c r="S1878" s="7"/>
      <c r="T1878" s="9" t="s">
        <v>156</v>
      </c>
      <c r="U1878" s="7" t="str">
        <f t="shared" si="2370"/>
        <v>Contractuel</v>
      </c>
      <c r="V1878" s="8">
        <v>45689</v>
      </c>
      <c r="W1878" s="8">
        <f>VLOOKUP(B1878,[1]BASE!$A:$Q,17,0)</f>
        <v>45747</v>
      </c>
      <c r="X1878" s="8"/>
      <c r="Y1878" s="8"/>
      <c r="Z1878" s="8">
        <v>45306</v>
      </c>
      <c r="AA1878" s="7">
        <f t="shared" si="2371"/>
        <v>1</v>
      </c>
      <c r="AB1878" s="7">
        <f t="shared" si="2372"/>
        <v>2024</v>
      </c>
      <c r="AC1878" s="7">
        <f t="shared" si="2373"/>
        <v>2028</v>
      </c>
      <c r="AD1878" s="10" t="e">
        <f t="shared" ref="AD1878:AD1941" ca="1" si="2403">IF(#REF!="Non",(DAYS360(N1878,Q1878)/360),(DAYS360(N1878,TODAY())/360))</f>
        <v>#REF!</v>
      </c>
      <c r="AE1878" s="10" t="e">
        <f t="shared" ca="1" si="2375"/>
        <v>#REF!</v>
      </c>
      <c r="AF1878" s="8">
        <v>28626</v>
      </c>
      <c r="AG1878" s="11">
        <f t="shared" ca="1" si="2376"/>
        <v>46.838356164383562</v>
      </c>
      <c r="AH1878" s="10" t="str">
        <f t="shared" ca="1" si="2377"/>
        <v>&gt;45&lt; 55</v>
      </c>
      <c r="AI1878" s="12">
        <v>12348032</v>
      </c>
      <c r="AJ1878" s="13" t="s">
        <v>73</v>
      </c>
      <c r="AK1878" s="12" t="s">
        <v>7223</v>
      </c>
      <c r="AL1878" s="8">
        <v>40577</v>
      </c>
      <c r="AM1878" s="7" t="s">
        <v>108</v>
      </c>
      <c r="AN1878" s="7" t="s">
        <v>683</v>
      </c>
      <c r="AQ1878">
        <v>3</v>
      </c>
      <c r="AR1878" s="44">
        <v>2</v>
      </c>
      <c r="AS1878" s="15">
        <f t="shared" si="2378"/>
        <v>46036.5</v>
      </c>
      <c r="AT1878" s="14" t="s">
        <v>163</v>
      </c>
      <c r="AU1878" s="12">
        <v>3.5</v>
      </c>
      <c r="AV1878" s="17">
        <v>10</v>
      </c>
      <c r="AW1878" s="18">
        <v>21012</v>
      </c>
      <c r="AX1878" s="19">
        <v>15070482788</v>
      </c>
      <c r="AY1878" s="17">
        <v>71</v>
      </c>
      <c r="AZ1878" s="14" t="s">
        <v>633</v>
      </c>
      <c r="BA1878" s="20" t="str">
        <f t="shared" si="2379"/>
        <v>10210121507048278871</v>
      </c>
      <c r="BB1878" s="31">
        <f t="shared" si="2380"/>
        <v>20</v>
      </c>
      <c r="BC1878" s="22" t="s">
        <v>5810</v>
      </c>
      <c r="BD1878" s="23" t="s">
        <v>115</v>
      </c>
      <c r="BF1878" s="8"/>
      <c r="BG1878" s="32">
        <v>52108453</v>
      </c>
      <c r="BH1878" s="32"/>
      <c r="BI1878" s="32"/>
      <c r="BJ1878" t="s">
        <v>714</v>
      </c>
      <c r="BK1878" s="14" t="str">
        <f t="shared" si="2392"/>
        <v>A-P7 AR</v>
      </c>
      <c r="BL1878" s="14" t="s">
        <v>595</v>
      </c>
      <c r="BM1878" s="25"/>
      <c r="BN1878" s="26"/>
      <c r="BO1878" s="27"/>
      <c r="BP1878" s="26"/>
      <c r="BQ1878" s="28"/>
    </row>
    <row r="1879" spans="1:69" x14ac:dyDescent="0.25">
      <c r="A1879" t="str">
        <f>VLOOKUP(B1879,[2]RH!$B:$BV,72,0)</f>
        <v>Non-Actif</v>
      </c>
      <c r="B1879" s="6">
        <v>1881</v>
      </c>
      <c r="C1879" s="7" t="s">
        <v>168</v>
      </c>
      <c r="D1879" s="7" t="s">
        <v>7224</v>
      </c>
      <c r="E1879" s="7" t="s">
        <v>67</v>
      </c>
      <c r="F1879" s="7" t="s">
        <v>118</v>
      </c>
      <c r="G1879" s="7" t="s">
        <v>220</v>
      </c>
      <c r="H1879" s="80" t="s">
        <v>2398</v>
      </c>
      <c r="I1879" s="7" t="s">
        <v>2399</v>
      </c>
      <c r="J1879" s="65" t="s">
        <v>190</v>
      </c>
      <c r="K1879" s="7" t="s">
        <v>146</v>
      </c>
      <c r="L1879" s="7" t="s">
        <v>90</v>
      </c>
      <c r="M1879" s="7" t="str">
        <f t="shared" si="2360"/>
        <v>Couturière</v>
      </c>
      <c r="N1879" s="8">
        <v>45306</v>
      </c>
      <c r="P1879" s="7">
        <f t="shared" ca="1" si="2389"/>
        <v>-218</v>
      </c>
      <c r="Q1879" s="8">
        <v>45486</v>
      </c>
      <c r="R1879" s="7" t="s">
        <v>771</v>
      </c>
      <c r="S1879" s="7"/>
      <c r="T1879" s="9" t="s">
        <v>156</v>
      </c>
      <c r="U1879" s="7" t="str">
        <f t="shared" si="2370"/>
        <v>Contractuel</v>
      </c>
      <c r="V1879" s="8">
        <v>45474</v>
      </c>
      <c r="W1879" s="8">
        <v>45504</v>
      </c>
      <c r="X1879" s="8"/>
      <c r="Y1879" s="8"/>
      <c r="Z1879" s="8">
        <v>45306</v>
      </c>
      <c r="AA1879" s="7">
        <f t="shared" si="2371"/>
        <v>1</v>
      </c>
      <c r="AB1879" s="7">
        <f t="shared" si="2372"/>
        <v>2024</v>
      </c>
      <c r="AC1879" s="7">
        <f t="shared" si="2373"/>
        <v>2028</v>
      </c>
      <c r="AD1879" s="10" t="e">
        <f t="shared" ref="AD1879:AD1942" ca="1" si="2404">IF(#REF!="Non",(DAYS360(N1879,Q1879)/360),(DAYS360(N1879,TODAY())/360))</f>
        <v>#REF!</v>
      </c>
      <c r="AE1879" s="10" t="e">
        <f t="shared" ca="1" si="2375"/>
        <v>#REF!</v>
      </c>
      <c r="AF1879" s="8">
        <v>30305</v>
      </c>
      <c r="AG1879" s="11">
        <f t="shared" ca="1" si="2376"/>
        <v>42.238356164383561</v>
      </c>
      <c r="AH1879" s="10" t="str">
        <f t="shared" ca="1" si="2377"/>
        <v>&gt;35&lt; 45</v>
      </c>
      <c r="AI1879" s="12">
        <v>16627217</v>
      </c>
      <c r="AJ1879" s="13" t="s">
        <v>73</v>
      </c>
      <c r="AK1879" s="12" t="s">
        <v>7225</v>
      </c>
      <c r="AL1879" s="8">
        <v>38056</v>
      </c>
      <c r="AM1879" s="7" t="s">
        <v>108</v>
      </c>
      <c r="AN1879" s="7" t="s">
        <v>76</v>
      </c>
      <c r="AO1879">
        <v>3</v>
      </c>
      <c r="AQ1879">
        <v>3</v>
      </c>
      <c r="AR1879" s="14">
        <v>1</v>
      </c>
      <c r="AS1879" s="15">
        <f t="shared" si="2378"/>
        <v>45671.25</v>
      </c>
      <c r="AT1879" s="14" t="s">
        <v>163</v>
      </c>
      <c r="AU1879" s="12">
        <v>3.5</v>
      </c>
      <c r="AV1879" s="17">
        <v>25</v>
      </c>
      <c r="AW1879" s="18">
        <v>10300</v>
      </c>
      <c r="AX1879" s="19" t="s">
        <v>7226</v>
      </c>
      <c r="AY1879" s="17" t="s">
        <v>192</v>
      </c>
      <c r="AZ1879" s="14" t="s">
        <v>276</v>
      </c>
      <c r="BA1879" s="20" t="str">
        <f t="shared" si="2379"/>
        <v>25103000000121965402</v>
      </c>
      <c r="BB1879" s="31">
        <f t="shared" si="2380"/>
        <v>20</v>
      </c>
      <c r="BC1879" s="22" t="s">
        <v>7227</v>
      </c>
      <c r="BD1879" s="23" t="s">
        <v>115</v>
      </c>
      <c r="BF1879" s="8"/>
      <c r="BG1879" s="32">
        <v>22241293</v>
      </c>
      <c r="BH1879" s="32">
        <v>22150597</v>
      </c>
      <c r="BI1879" s="32"/>
      <c r="BJ1879" t="s">
        <v>3647</v>
      </c>
      <c r="BK1879" s="14" t="str">
        <f t="shared" si="2392"/>
        <v>A-P7 AR</v>
      </c>
      <c r="BL1879" s="14" t="s">
        <v>595</v>
      </c>
      <c r="BM1879" s="25"/>
      <c r="BN1879" s="26"/>
      <c r="BO1879" s="27"/>
      <c r="BP1879" s="26"/>
      <c r="BQ1879" s="28"/>
    </row>
    <row r="1880" spans="1:69" x14ac:dyDescent="0.25">
      <c r="A1880" t="str">
        <f>VLOOKUP(B1880,[2]RH!$B:$BV,72,0)</f>
        <v>si</v>
      </c>
      <c r="B1880" s="6">
        <v>1882</v>
      </c>
      <c r="C1880" s="7" t="s">
        <v>168</v>
      </c>
      <c r="D1880" s="7" t="s">
        <v>7228</v>
      </c>
      <c r="E1880" s="7" t="s">
        <v>67</v>
      </c>
      <c r="F1880" s="7" t="s">
        <v>118</v>
      </c>
      <c r="G1880" s="7" t="s">
        <v>220</v>
      </c>
      <c r="H1880" s="80" t="s">
        <v>2398</v>
      </c>
      <c r="I1880" s="7" t="s">
        <v>2506</v>
      </c>
      <c r="J1880" s="65" t="s">
        <v>190</v>
      </c>
      <c r="K1880" s="7" t="s">
        <v>146</v>
      </c>
      <c r="L1880" s="7" t="s">
        <v>90</v>
      </c>
      <c r="M1880" s="7" t="str">
        <f t="shared" si="2360"/>
        <v>Couturière</v>
      </c>
      <c r="N1880" s="8">
        <v>45306</v>
      </c>
      <c r="P1880" s="7">
        <f t="shared" ca="1" si="2389"/>
        <v>25</v>
      </c>
      <c r="Q1880" s="8"/>
      <c r="R1880" s="7"/>
      <c r="S1880" s="7"/>
      <c r="T1880" s="9" t="s">
        <v>156</v>
      </c>
      <c r="U1880" s="7" t="str">
        <f t="shared" si="2370"/>
        <v>Contractuel</v>
      </c>
      <c r="V1880" s="8">
        <v>45689</v>
      </c>
      <c r="W1880" s="8">
        <f>VLOOKUP(B1880,[1]BASE!$A:$Q,17,0)</f>
        <v>45747</v>
      </c>
      <c r="X1880" s="8"/>
      <c r="Y1880" s="8"/>
      <c r="Z1880" s="8">
        <v>45306</v>
      </c>
      <c r="AA1880" s="7">
        <f t="shared" si="2371"/>
        <v>1</v>
      </c>
      <c r="AB1880" s="7">
        <f t="shared" si="2372"/>
        <v>2024</v>
      </c>
      <c r="AC1880" s="7">
        <f t="shared" si="2373"/>
        <v>2028</v>
      </c>
      <c r="AD1880" s="10" t="e">
        <f t="shared" ref="AD1880:AD1943" ca="1" si="2405">IF(#REF!="Non",(DAYS360(N1880,Q1880)/360),(DAYS360(N1880,TODAY())/360))</f>
        <v>#REF!</v>
      </c>
      <c r="AE1880" s="10" t="e">
        <f t="shared" ca="1" si="2375"/>
        <v>#REF!</v>
      </c>
      <c r="AF1880" s="8">
        <v>31307</v>
      </c>
      <c r="AG1880" s="11">
        <f t="shared" ca="1" si="2376"/>
        <v>39.493150684931507</v>
      </c>
      <c r="AH1880" s="10" t="str">
        <f t="shared" ca="1" si="2377"/>
        <v>&gt;35&lt; 45</v>
      </c>
      <c r="AI1880" s="12">
        <v>12660801</v>
      </c>
      <c r="AJ1880" s="13" t="s">
        <v>79</v>
      </c>
      <c r="AK1880" s="12" t="s">
        <v>7229</v>
      </c>
      <c r="AL1880" s="8">
        <v>37342</v>
      </c>
      <c r="AM1880" s="7" t="s">
        <v>108</v>
      </c>
      <c r="AN1880" s="7" t="s">
        <v>76</v>
      </c>
      <c r="AO1880">
        <v>3</v>
      </c>
      <c r="AQ1880">
        <v>3</v>
      </c>
      <c r="AR1880" s="44">
        <v>2</v>
      </c>
      <c r="AS1880" s="15">
        <f t="shared" si="2378"/>
        <v>46036.5</v>
      </c>
      <c r="AT1880" s="14" t="s">
        <v>163</v>
      </c>
      <c r="AU1880" s="12">
        <v>3.5</v>
      </c>
      <c r="AV1880" s="17">
        <v>17</v>
      </c>
      <c r="AW1880" s="18" t="s">
        <v>201</v>
      </c>
      <c r="AX1880" s="19" t="s">
        <v>7230</v>
      </c>
      <c r="AY1880" s="17">
        <v>30</v>
      </c>
      <c r="AZ1880" s="14" t="s">
        <v>203</v>
      </c>
      <c r="BA1880" s="20" t="str">
        <f t="shared" si="2379"/>
        <v>17001000000335938930</v>
      </c>
      <c r="BB1880" s="31">
        <f t="shared" si="2380"/>
        <v>20</v>
      </c>
      <c r="BC1880" s="22" t="s">
        <v>5268</v>
      </c>
      <c r="BD1880" s="23" t="s">
        <v>115</v>
      </c>
      <c r="BF1880" s="8"/>
      <c r="BG1880" s="32">
        <v>22978795</v>
      </c>
      <c r="BH1880" s="32">
        <v>22978746</v>
      </c>
      <c r="BI1880" s="32"/>
      <c r="BJ1880" t="s">
        <v>371</v>
      </c>
      <c r="BK1880" s="14" t="str">
        <f t="shared" si="2392"/>
        <v>A-P7 AR</v>
      </c>
      <c r="BL1880" s="14" t="s">
        <v>595</v>
      </c>
      <c r="BM1880" s="25"/>
      <c r="BN1880" s="26"/>
      <c r="BO1880" s="27"/>
      <c r="BP1880" s="26"/>
      <c r="BQ1880" s="28"/>
    </row>
    <row r="1881" spans="1:69" x14ac:dyDescent="0.25">
      <c r="A1881" t="str">
        <f>VLOOKUP(B1881,[2]RH!$B:$BV,72,0)</f>
        <v>si</v>
      </c>
      <c r="B1881" s="6">
        <v>1883</v>
      </c>
      <c r="C1881" s="7" t="s">
        <v>168</v>
      </c>
      <c r="D1881" s="7" t="s">
        <v>7231</v>
      </c>
      <c r="E1881" s="7" t="s">
        <v>67</v>
      </c>
      <c r="F1881" s="7" t="s">
        <v>118</v>
      </c>
      <c r="G1881" s="7" t="s">
        <v>220</v>
      </c>
      <c r="H1881" s="80" t="s">
        <v>2398</v>
      </c>
      <c r="I1881" s="7" t="s">
        <v>2506</v>
      </c>
      <c r="J1881" s="65" t="s">
        <v>190</v>
      </c>
      <c r="K1881" s="7" t="s">
        <v>146</v>
      </c>
      <c r="L1881" s="7" t="s">
        <v>90</v>
      </c>
      <c r="M1881" s="7" t="str">
        <f t="shared" si="2360"/>
        <v>Couturière</v>
      </c>
      <c r="N1881" s="8">
        <v>45306</v>
      </c>
      <c r="P1881" s="7">
        <f t="shared" ca="1" si="2389"/>
        <v>25</v>
      </c>
      <c r="Q1881" s="8"/>
      <c r="R1881" s="7"/>
      <c r="S1881" s="7"/>
      <c r="T1881" s="9" t="s">
        <v>156</v>
      </c>
      <c r="U1881" s="7" t="str">
        <f t="shared" si="2370"/>
        <v>Contractuel</v>
      </c>
      <c r="V1881" s="8">
        <v>45689</v>
      </c>
      <c r="W1881" s="8">
        <f>VLOOKUP(B1881,[1]BASE!$A:$Q,17,0)</f>
        <v>45747</v>
      </c>
      <c r="X1881" s="8"/>
      <c r="Y1881" s="8"/>
      <c r="Z1881" s="8">
        <v>45306</v>
      </c>
      <c r="AA1881" s="7">
        <f t="shared" si="2371"/>
        <v>1</v>
      </c>
      <c r="AB1881" s="7">
        <f t="shared" si="2372"/>
        <v>2024</v>
      </c>
      <c r="AC1881" s="7">
        <f t="shared" si="2373"/>
        <v>2028</v>
      </c>
      <c r="AD1881" s="10" t="e">
        <f t="shared" ref="AD1881:AD1944" ca="1" si="2406">IF(#REF!="Non",(DAYS360(N1881,Q1881)/360),(DAYS360(N1881,TODAY())/360))</f>
        <v>#REF!</v>
      </c>
      <c r="AE1881" s="10" t="e">
        <f t="shared" ca="1" si="2375"/>
        <v>#REF!</v>
      </c>
      <c r="AF1881" s="8">
        <v>29572</v>
      </c>
      <c r="AG1881" s="11">
        <f t="shared" ca="1" si="2376"/>
        <v>44.246575342465754</v>
      </c>
      <c r="AH1881" s="10" t="str">
        <f t="shared" ca="1" si="2377"/>
        <v>&gt;35&lt; 45</v>
      </c>
      <c r="AI1881" s="12">
        <v>11788307</v>
      </c>
      <c r="AJ1881" s="13" t="s">
        <v>150</v>
      </c>
      <c r="AK1881" s="12" t="s">
        <v>7232</v>
      </c>
      <c r="AL1881" s="8">
        <v>41821</v>
      </c>
      <c r="AM1881" s="7" t="s">
        <v>108</v>
      </c>
      <c r="AN1881" s="7" t="s">
        <v>76</v>
      </c>
      <c r="AO1881">
        <v>3</v>
      </c>
      <c r="AQ1881">
        <v>3</v>
      </c>
      <c r="AR1881" s="44">
        <v>2</v>
      </c>
      <c r="AS1881" s="15">
        <f t="shared" si="2378"/>
        <v>46036.5</v>
      </c>
      <c r="AT1881" s="14" t="s">
        <v>163</v>
      </c>
      <c r="AU1881" s="12">
        <v>3.5</v>
      </c>
      <c r="AV1881" s="17">
        <v>25</v>
      </c>
      <c r="AW1881" s="18">
        <v>13500</v>
      </c>
      <c r="AX1881" s="19" t="s">
        <v>7233</v>
      </c>
      <c r="AY1881" s="17">
        <v>86</v>
      </c>
      <c r="AZ1881" s="14" t="s">
        <v>276</v>
      </c>
      <c r="BA1881" s="20" t="str">
        <f t="shared" si="2379"/>
        <v>25135000000125319386</v>
      </c>
      <c r="BB1881" s="31">
        <f t="shared" si="2380"/>
        <v>20</v>
      </c>
      <c r="BC1881" s="22" t="s">
        <v>7234</v>
      </c>
      <c r="BD1881" s="23" t="s">
        <v>115</v>
      </c>
      <c r="BF1881" s="8"/>
      <c r="BG1881" s="32">
        <v>53953760</v>
      </c>
      <c r="BH1881" s="32"/>
      <c r="BI1881" s="32"/>
      <c r="BJ1881" t="s">
        <v>1055</v>
      </c>
      <c r="BK1881" s="14" t="str">
        <f t="shared" si="2392"/>
        <v>A-P7 AR</v>
      </c>
      <c r="BL1881" s="14" t="s">
        <v>595</v>
      </c>
      <c r="BM1881" s="25"/>
      <c r="BN1881" s="26"/>
      <c r="BO1881" s="27"/>
      <c r="BP1881" s="26"/>
      <c r="BQ1881" s="28"/>
    </row>
    <row r="1882" spans="1:69" x14ac:dyDescent="0.25">
      <c r="A1882" t="str">
        <f>VLOOKUP(B1882,[2]RH!$B:$BV,72,0)</f>
        <v>Non-Actif</v>
      </c>
      <c r="B1882" s="6">
        <v>1884</v>
      </c>
      <c r="C1882" s="7" t="s">
        <v>168</v>
      </c>
      <c r="D1882" s="7" t="s">
        <v>7235</v>
      </c>
      <c r="E1882" s="7" t="s">
        <v>67</v>
      </c>
      <c r="F1882" s="7" t="s">
        <v>118</v>
      </c>
      <c r="G1882" s="7" t="s">
        <v>220</v>
      </c>
      <c r="H1882" s="80" t="s">
        <v>2398</v>
      </c>
      <c r="I1882" s="7" t="s">
        <v>2399</v>
      </c>
      <c r="J1882" s="65" t="s">
        <v>190</v>
      </c>
      <c r="K1882" s="7" t="s">
        <v>146</v>
      </c>
      <c r="L1882" s="7" t="s">
        <v>90</v>
      </c>
      <c r="M1882" s="7" t="str">
        <f t="shared" si="2360"/>
        <v>Couturière</v>
      </c>
      <c r="N1882" s="8">
        <v>45306</v>
      </c>
      <c r="P1882" s="7">
        <f t="shared" ca="1" si="2389"/>
        <v>-249</v>
      </c>
      <c r="Q1882" s="8">
        <v>45448</v>
      </c>
      <c r="R1882" s="7" t="s">
        <v>1728</v>
      </c>
      <c r="S1882" s="7" t="s">
        <v>7236</v>
      </c>
      <c r="T1882" s="9" t="s">
        <v>156</v>
      </c>
      <c r="U1882" s="7" t="str">
        <f t="shared" si="2370"/>
        <v>Contractuel</v>
      </c>
      <c r="V1882" s="8">
        <v>45413</v>
      </c>
      <c r="W1882" s="8">
        <v>45473</v>
      </c>
      <c r="X1882" s="8"/>
      <c r="Y1882" s="8"/>
      <c r="Z1882" s="8">
        <v>45306</v>
      </c>
      <c r="AA1882" s="7">
        <f t="shared" si="2371"/>
        <v>1</v>
      </c>
      <c r="AB1882" s="7">
        <f t="shared" si="2372"/>
        <v>2024</v>
      </c>
      <c r="AC1882" s="7">
        <f t="shared" si="2373"/>
        <v>2028</v>
      </c>
      <c r="AD1882" s="10" t="e">
        <f t="shared" ref="AD1882:AD1945" ca="1" si="2407">IF(#REF!="Non",(DAYS360(N1882,Q1882)/360),(DAYS360(N1882,TODAY())/360))</f>
        <v>#REF!</v>
      </c>
      <c r="AE1882" s="10" t="e">
        <f t="shared" ca="1" si="2375"/>
        <v>#REF!</v>
      </c>
      <c r="AF1882" s="8">
        <v>28947</v>
      </c>
      <c r="AG1882" s="11">
        <f t="shared" ca="1" si="2376"/>
        <v>45.958904109589042</v>
      </c>
      <c r="AH1882" s="10" t="str">
        <f t="shared" ca="1" si="2377"/>
        <v>&gt;45&lt; 55</v>
      </c>
      <c r="AI1882" s="12">
        <v>11999405</v>
      </c>
      <c r="AJ1882" s="13" t="s">
        <v>73</v>
      </c>
      <c r="AK1882" s="12" t="s">
        <v>7237</v>
      </c>
      <c r="AL1882" s="8">
        <v>35831</v>
      </c>
      <c r="AM1882" s="7" t="s">
        <v>108</v>
      </c>
      <c r="AN1882" s="7" t="s">
        <v>76</v>
      </c>
      <c r="AO1882">
        <v>3</v>
      </c>
      <c r="AQ1882">
        <v>3</v>
      </c>
      <c r="AR1882" s="14">
        <v>1</v>
      </c>
      <c r="AS1882" s="15">
        <f t="shared" si="2378"/>
        <v>45671.25</v>
      </c>
      <c r="AT1882" s="14" t="s">
        <v>163</v>
      </c>
      <c r="AU1882" s="12">
        <v>3.5</v>
      </c>
      <c r="AV1882" s="17">
        <v>17</v>
      </c>
      <c r="AW1882" s="18" t="s">
        <v>201</v>
      </c>
      <c r="AX1882" s="19" t="s">
        <v>7238</v>
      </c>
      <c r="AY1882" s="17">
        <v>70</v>
      </c>
      <c r="AZ1882" s="14" t="s">
        <v>203</v>
      </c>
      <c r="BA1882" s="20" t="str">
        <f t="shared" si="2379"/>
        <v>17001000000335872970</v>
      </c>
      <c r="BB1882" s="31">
        <f t="shared" si="2380"/>
        <v>20</v>
      </c>
      <c r="BC1882" s="22" t="s">
        <v>7239</v>
      </c>
      <c r="BD1882" s="23" t="s">
        <v>115</v>
      </c>
      <c r="BF1882" s="8"/>
      <c r="BG1882" s="32">
        <v>26286462</v>
      </c>
      <c r="BH1882" s="32"/>
      <c r="BI1882" s="32"/>
      <c r="BJ1882" t="s">
        <v>568</v>
      </c>
      <c r="BK1882" s="14" t="str">
        <f t="shared" si="2392"/>
        <v>A-P7 AR</v>
      </c>
      <c r="BL1882" s="14" t="s">
        <v>595</v>
      </c>
      <c r="BM1882" s="25"/>
      <c r="BN1882" s="26"/>
      <c r="BO1882" s="27"/>
      <c r="BP1882" s="26"/>
      <c r="BQ1882" s="28"/>
    </row>
    <row r="1883" spans="1:69" x14ac:dyDescent="0.25">
      <c r="A1883" t="str">
        <f>VLOOKUP(B1883,[2]RH!$B:$BV,72,0)</f>
        <v>Non-Actif</v>
      </c>
      <c r="B1883" s="6">
        <v>1885</v>
      </c>
      <c r="C1883" s="7" t="s">
        <v>168</v>
      </c>
      <c r="D1883" s="7" t="s">
        <v>5318</v>
      </c>
      <c r="E1883" s="7" t="s">
        <v>67</v>
      </c>
      <c r="F1883" s="7" t="s">
        <v>118</v>
      </c>
      <c r="G1883" s="7" t="s">
        <v>220</v>
      </c>
      <c r="H1883" s="80" t="s">
        <v>2398</v>
      </c>
      <c r="I1883" s="7" t="s">
        <v>2399</v>
      </c>
      <c r="J1883" s="65" t="s">
        <v>190</v>
      </c>
      <c r="K1883" s="7" t="s">
        <v>146</v>
      </c>
      <c r="L1883" s="7" t="s">
        <v>90</v>
      </c>
      <c r="M1883" s="7" t="str">
        <f t="shared" si="2360"/>
        <v>Couturière</v>
      </c>
      <c r="N1883" s="8">
        <v>45306</v>
      </c>
      <c r="P1883" s="7">
        <f t="shared" ca="1" si="2389"/>
        <v>-249</v>
      </c>
      <c r="Q1883" s="8">
        <v>45447</v>
      </c>
      <c r="R1883" s="7" t="s">
        <v>147</v>
      </c>
      <c r="S1883" s="7"/>
      <c r="T1883" s="9" t="s">
        <v>156</v>
      </c>
      <c r="U1883" s="7" t="str">
        <f t="shared" si="2370"/>
        <v>Contractuel</v>
      </c>
      <c r="V1883" s="8">
        <v>45413</v>
      </c>
      <c r="W1883" s="8">
        <v>45473</v>
      </c>
      <c r="X1883" s="8"/>
      <c r="Y1883" s="8"/>
      <c r="Z1883" s="8">
        <v>45306</v>
      </c>
      <c r="AA1883" s="7">
        <f t="shared" si="2371"/>
        <v>1</v>
      </c>
      <c r="AB1883" s="7">
        <f t="shared" si="2372"/>
        <v>2024</v>
      </c>
      <c r="AC1883" s="7">
        <f t="shared" si="2373"/>
        <v>2028</v>
      </c>
      <c r="AD1883" s="10" t="e">
        <f t="shared" ref="AD1883:AD1946" ca="1" si="2408">IF(#REF!="Non",(DAYS360(N1883,Q1883)/360),(DAYS360(N1883,TODAY())/360))</f>
        <v>#REF!</v>
      </c>
      <c r="AE1883" s="10" t="e">
        <f t="shared" ca="1" si="2375"/>
        <v>#REF!</v>
      </c>
      <c r="AF1883" s="8">
        <v>31323</v>
      </c>
      <c r="AG1883" s="11">
        <f t="shared" ca="1" si="2376"/>
        <v>39.449315068493149</v>
      </c>
      <c r="AH1883" s="10" t="str">
        <f t="shared" ca="1" si="2377"/>
        <v>&gt;35&lt; 45</v>
      </c>
      <c r="AI1883" s="12">
        <v>12795197</v>
      </c>
      <c r="AJ1883" s="13" t="s">
        <v>92</v>
      </c>
      <c r="AK1883" s="12" t="s">
        <v>5938</v>
      </c>
      <c r="AL1883" s="8">
        <v>37400</v>
      </c>
      <c r="AM1883" s="7" t="s">
        <v>108</v>
      </c>
      <c r="AN1883" s="7" t="s">
        <v>76</v>
      </c>
      <c r="AO1883">
        <v>2</v>
      </c>
      <c r="AQ1883">
        <v>3</v>
      </c>
      <c r="AR1883" s="14">
        <v>1</v>
      </c>
      <c r="AS1883" s="15">
        <f t="shared" si="2378"/>
        <v>45671.25</v>
      </c>
      <c r="AT1883" s="14" t="s">
        <v>163</v>
      </c>
      <c r="AU1883" s="12">
        <v>3.5</v>
      </c>
      <c r="AV1883" s="17">
        <v>17</v>
      </c>
      <c r="AW1883" s="18" t="s">
        <v>457</v>
      </c>
      <c r="AX1883" s="19" t="s">
        <v>5939</v>
      </c>
      <c r="AY1883" s="17">
        <v>59</v>
      </c>
      <c r="AZ1883" s="14" t="s">
        <v>203</v>
      </c>
      <c r="BA1883" s="20" t="str">
        <f t="shared" si="2379"/>
        <v>17000000000073075959</v>
      </c>
      <c r="BB1883" s="31">
        <f t="shared" si="2380"/>
        <v>20</v>
      </c>
      <c r="BC1883" s="22" t="s">
        <v>7239</v>
      </c>
      <c r="BD1883" s="23" t="s">
        <v>115</v>
      </c>
      <c r="BF1883" s="8"/>
      <c r="BG1883" s="32">
        <v>58601527</v>
      </c>
      <c r="BH1883" s="32"/>
      <c r="BI1883" s="32"/>
      <c r="BJ1883" t="s">
        <v>568</v>
      </c>
      <c r="BK1883" s="14" t="str">
        <f t="shared" si="2392"/>
        <v>A-P7 AR</v>
      </c>
      <c r="BL1883" s="14" t="s">
        <v>595</v>
      </c>
      <c r="BM1883" s="25"/>
      <c r="BN1883" s="26"/>
      <c r="BO1883" s="27"/>
      <c r="BP1883" s="26"/>
      <c r="BQ1883" s="28"/>
    </row>
    <row r="1884" spans="1:69" x14ac:dyDescent="0.25">
      <c r="A1884" t="str">
        <f>VLOOKUP(B1884,[2]RH!$B:$BV,72,0)</f>
        <v>si</v>
      </c>
      <c r="B1884" s="6">
        <v>1886</v>
      </c>
      <c r="C1884" s="7" t="s">
        <v>168</v>
      </c>
      <c r="D1884" s="7" t="s">
        <v>7240</v>
      </c>
      <c r="E1884" s="7" t="s">
        <v>67</v>
      </c>
      <c r="F1884" s="7" t="s">
        <v>118</v>
      </c>
      <c r="G1884" s="7" t="s">
        <v>220</v>
      </c>
      <c r="H1884" s="80" t="s">
        <v>2398</v>
      </c>
      <c r="I1884" s="7" t="s">
        <v>2506</v>
      </c>
      <c r="J1884" s="65" t="s">
        <v>190</v>
      </c>
      <c r="K1884" s="7" t="s">
        <v>146</v>
      </c>
      <c r="L1884" s="7" t="s">
        <v>90</v>
      </c>
      <c r="M1884" s="7" t="str">
        <f t="shared" si="2360"/>
        <v>Couturière</v>
      </c>
      <c r="N1884" s="8">
        <v>45306</v>
      </c>
      <c r="P1884" s="7">
        <f t="shared" ca="1" si="2389"/>
        <v>25</v>
      </c>
      <c r="Q1884" s="8"/>
      <c r="R1884" s="7"/>
      <c r="S1884" s="7"/>
      <c r="T1884" s="9" t="s">
        <v>156</v>
      </c>
      <c r="U1884" s="7" t="str">
        <f t="shared" si="2370"/>
        <v>Contractuel</v>
      </c>
      <c r="V1884" s="8">
        <v>45689</v>
      </c>
      <c r="W1884" s="8">
        <f>VLOOKUP(B1884,[1]BASE!$A:$Q,17,0)</f>
        <v>45747</v>
      </c>
      <c r="X1884" s="8"/>
      <c r="Y1884" s="8"/>
      <c r="Z1884" s="8">
        <v>45306</v>
      </c>
      <c r="AA1884" s="7">
        <f t="shared" si="2371"/>
        <v>1</v>
      </c>
      <c r="AB1884" s="7">
        <f t="shared" si="2372"/>
        <v>2024</v>
      </c>
      <c r="AC1884" s="7">
        <f t="shared" si="2373"/>
        <v>2028</v>
      </c>
      <c r="AD1884" s="10" t="e">
        <f t="shared" ref="AD1884:AD1947" ca="1" si="2409">IF(#REF!="Non",(DAYS360(N1884,Q1884)/360),(DAYS360(N1884,TODAY())/360))</f>
        <v>#REF!</v>
      </c>
      <c r="AE1884" s="10" t="e">
        <f t="shared" ca="1" si="2375"/>
        <v>#REF!</v>
      </c>
      <c r="AF1884" s="8">
        <v>34413</v>
      </c>
      <c r="AG1884" s="11">
        <f t="shared" ca="1" si="2376"/>
        <v>30.983561643835618</v>
      </c>
      <c r="AH1884" s="10" t="str">
        <f t="shared" ca="1" si="2377"/>
        <v>&gt;25&lt; 35</v>
      </c>
      <c r="AI1884" s="12">
        <v>17331845</v>
      </c>
      <c r="AJ1884" s="13" t="s">
        <v>170</v>
      </c>
      <c r="AK1884" s="12" t="s">
        <v>7241</v>
      </c>
      <c r="AL1884" s="8">
        <v>40884</v>
      </c>
      <c r="AM1884" s="7" t="s">
        <v>108</v>
      </c>
      <c r="AN1884" s="7" t="s">
        <v>76</v>
      </c>
      <c r="AO1884">
        <v>2</v>
      </c>
      <c r="AQ1884">
        <v>3</v>
      </c>
      <c r="AR1884" s="44">
        <v>2</v>
      </c>
      <c r="AS1884" s="15">
        <f t="shared" si="2378"/>
        <v>46036.5</v>
      </c>
      <c r="AT1884" s="14" t="s">
        <v>163</v>
      </c>
      <c r="AU1884" s="12">
        <v>3.5</v>
      </c>
      <c r="AV1884" s="17">
        <v>17</v>
      </c>
      <c r="AW1884" s="18" t="s">
        <v>201</v>
      </c>
      <c r="AX1884" s="19" t="s">
        <v>7242</v>
      </c>
      <c r="AY1884" s="17">
        <v>47</v>
      </c>
      <c r="AZ1884" s="14" t="s">
        <v>203</v>
      </c>
      <c r="BA1884" s="20" t="str">
        <f t="shared" si="2379"/>
        <v>17001000000273787247</v>
      </c>
      <c r="BB1884" s="31">
        <f t="shared" si="2380"/>
        <v>20</v>
      </c>
      <c r="BC1884" s="22" t="s">
        <v>6322</v>
      </c>
      <c r="BD1884" s="23" t="s">
        <v>115</v>
      </c>
      <c r="BF1884" s="8"/>
      <c r="BG1884" s="32">
        <v>58064905</v>
      </c>
      <c r="BH1884" s="32"/>
      <c r="BI1884" s="32"/>
      <c r="BJ1884" t="s">
        <v>6322</v>
      </c>
      <c r="BK1884" s="14" t="str">
        <f t="shared" si="2392"/>
        <v>A-P7 AR</v>
      </c>
      <c r="BL1884" s="14" t="s">
        <v>595</v>
      </c>
      <c r="BM1884" s="25"/>
      <c r="BN1884" s="26"/>
      <c r="BO1884" s="27"/>
      <c r="BP1884" s="26"/>
      <c r="BQ1884" s="28"/>
    </row>
    <row r="1885" spans="1:69" x14ac:dyDescent="0.25">
      <c r="A1885" t="str">
        <f>VLOOKUP(B1885,[2]RH!$B:$BV,72,0)</f>
        <v>si</v>
      </c>
      <c r="B1885" s="6">
        <v>1887</v>
      </c>
      <c r="C1885" s="7" t="s">
        <v>168</v>
      </c>
      <c r="D1885" s="7" t="s">
        <v>7243</v>
      </c>
      <c r="E1885" s="7" t="s">
        <v>67</v>
      </c>
      <c r="F1885" s="7" t="s">
        <v>118</v>
      </c>
      <c r="G1885" s="7" t="s">
        <v>220</v>
      </c>
      <c r="H1885" s="80" t="s">
        <v>2398</v>
      </c>
      <c r="I1885" s="7" t="s">
        <v>2506</v>
      </c>
      <c r="J1885" s="65" t="s">
        <v>190</v>
      </c>
      <c r="K1885" s="7" t="s">
        <v>146</v>
      </c>
      <c r="L1885" s="7" t="s">
        <v>90</v>
      </c>
      <c r="M1885" s="7" t="str">
        <f t="shared" si="2360"/>
        <v>Couturière</v>
      </c>
      <c r="N1885" s="8">
        <v>45306</v>
      </c>
      <c r="P1885" s="7">
        <f t="shared" ca="1" si="2389"/>
        <v>25</v>
      </c>
      <c r="Q1885" s="8"/>
      <c r="R1885" s="7"/>
      <c r="S1885" s="7"/>
      <c r="T1885" s="9" t="s">
        <v>156</v>
      </c>
      <c r="U1885" s="7" t="str">
        <f t="shared" si="2370"/>
        <v>Contractuel</v>
      </c>
      <c r="V1885" s="8">
        <v>45689</v>
      </c>
      <c r="W1885" s="8">
        <f>VLOOKUP(B1885,[1]BASE!$A:$Q,17,0)</f>
        <v>45747</v>
      </c>
      <c r="X1885" s="8"/>
      <c r="Y1885" s="8"/>
      <c r="Z1885" s="8">
        <v>45306</v>
      </c>
      <c r="AA1885" s="7">
        <f t="shared" si="2371"/>
        <v>1</v>
      </c>
      <c r="AB1885" s="7">
        <f t="shared" si="2372"/>
        <v>2024</v>
      </c>
      <c r="AC1885" s="7">
        <f t="shared" si="2373"/>
        <v>2028</v>
      </c>
      <c r="AD1885" s="10" t="e">
        <f t="shared" ref="AD1885:AD1948" ca="1" si="2410">IF(#REF!="Non",(DAYS360(N1885,Q1885)/360),(DAYS360(N1885,TODAY())/360))</f>
        <v>#REF!</v>
      </c>
      <c r="AE1885" s="10" t="e">
        <f t="shared" ca="1" si="2375"/>
        <v>#REF!</v>
      </c>
      <c r="AF1885" s="8">
        <v>30015</v>
      </c>
      <c r="AG1885" s="11">
        <f t="shared" ca="1" si="2376"/>
        <v>43.032876712328765</v>
      </c>
      <c r="AH1885" s="10" t="str">
        <f t="shared" ca="1" si="2377"/>
        <v>&gt;35&lt; 45</v>
      </c>
      <c r="AI1885" s="12">
        <v>12628534</v>
      </c>
      <c r="AJ1885" s="13" t="s">
        <v>170</v>
      </c>
      <c r="AK1885" s="12" t="s">
        <v>7244</v>
      </c>
      <c r="AL1885" s="8">
        <v>39826</v>
      </c>
      <c r="AM1885" s="7" t="s">
        <v>108</v>
      </c>
      <c r="AN1885" s="7" t="s">
        <v>76</v>
      </c>
      <c r="AO1885">
        <v>3</v>
      </c>
      <c r="AQ1885">
        <v>3</v>
      </c>
      <c r="AR1885" s="44">
        <v>2</v>
      </c>
      <c r="AS1885" s="15">
        <f t="shared" si="2378"/>
        <v>46036.5</v>
      </c>
      <c r="AT1885" s="14" t="s">
        <v>163</v>
      </c>
      <c r="AU1885" s="12">
        <v>3.5</v>
      </c>
      <c r="AV1885" s="17">
        <v>17</v>
      </c>
      <c r="AW1885" s="18" t="s">
        <v>201</v>
      </c>
      <c r="AX1885" s="19" t="s">
        <v>7245</v>
      </c>
      <c r="AY1885" s="17">
        <v>39</v>
      </c>
      <c r="AZ1885" s="14" t="s">
        <v>203</v>
      </c>
      <c r="BA1885" s="20" t="str">
        <f t="shared" si="2379"/>
        <v>17001000000062786639</v>
      </c>
      <c r="BB1885" s="31">
        <f t="shared" si="2380"/>
        <v>20</v>
      </c>
      <c r="BC1885" s="22" t="s">
        <v>7246</v>
      </c>
      <c r="BD1885" s="23" t="s">
        <v>115</v>
      </c>
      <c r="BF1885" s="8"/>
      <c r="BG1885" s="32">
        <v>53322680</v>
      </c>
      <c r="BH1885" s="32"/>
      <c r="BI1885" s="32"/>
      <c r="BJ1885" t="s">
        <v>568</v>
      </c>
      <c r="BK1885" s="14" t="str">
        <f t="shared" si="2392"/>
        <v>A-P7 AR</v>
      </c>
      <c r="BL1885" s="14" t="s">
        <v>595</v>
      </c>
      <c r="BM1885" s="25"/>
      <c r="BN1885" s="26"/>
      <c r="BO1885" s="27"/>
      <c r="BP1885" s="26"/>
      <c r="BQ1885" s="28"/>
    </row>
    <row r="1886" spans="1:69" x14ac:dyDescent="0.25">
      <c r="A1886" t="str">
        <f>VLOOKUP(B1886,[2]RH!$B:$BV,72,0)</f>
        <v>si</v>
      </c>
      <c r="B1886" s="6">
        <v>1888</v>
      </c>
      <c r="C1886" s="7" t="s">
        <v>168</v>
      </c>
      <c r="D1886" s="7" t="s">
        <v>7247</v>
      </c>
      <c r="E1886" s="7" t="s">
        <v>67</v>
      </c>
      <c r="F1886" s="7" t="s">
        <v>118</v>
      </c>
      <c r="G1886" s="7" t="s">
        <v>220</v>
      </c>
      <c r="H1886" s="80" t="s">
        <v>2398</v>
      </c>
      <c r="I1886" s="7" t="s">
        <v>2506</v>
      </c>
      <c r="J1886" s="65" t="s">
        <v>190</v>
      </c>
      <c r="K1886" s="7" t="s">
        <v>146</v>
      </c>
      <c r="L1886" s="7" t="s">
        <v>90</v>
      </c>
      <c r="M1886" s="7" t="str">
        <f t="shared" si="2360"/>
        <v>Couturière</v>
      </c>
      <c r="N1886" s="8">
        <v>45306</v>
      </c>
      <c r="P1886" s="7">
        <f t="shared" ca="1" si="2389"/>
        <v>25</v>
      </c>
      <c r="Q1886" s="8"/>
      <c r="R1886" s="7"/>
      <c r="S1886" s="7"/>
      <c r="T1886" s="9" t="s">
        <v>156</v>
      </c>
      <c r="U1886" s="7" t="str">
        <f t="shared" si="2370"/>
        <v>Contractuel</v>
      </c>
      <c r="V1886" s="8">
        <v>45689</v>
      </c>
      <c r="W1886" s="8">
        <f>VLOOKUP(B1886,[1]BASE!$A:$Q,17,0)</f>
        <v>45747</v>
      </c>
      <c r="X1886" s="8"/>
      <c r="Y1886" s="8"/>
      <c r="Z1886" s="8">
        <v>45306</v>
      </c>
      <c r="AA1886" s="7">
        <f t="shared" si="2371"/>
        <v>1</v>
      </c>
      <c r="AB1886" s="7">
        <f t="shared" si="2372"/>
        <v>2024</v>
      </c>
      <c r="AC1886" s="7">
        <f t="shared" si="2373"/>
        <v>2028</v>
      </c>
      <c r="AD1886" s="10" t="e">
        <f t="shared" ref="AD1886:AD1949" ca="1" si="2411">IF(#REF!="Non",(DAYS360(N1886,Q1886)/360),(DAYS360(N1886,TODAY())/360))</f>
        <v>#REF!</v>
      </c>
      <c r="AE1886" s="10" t="e">
        <f t="shared" ca="1" si="2375"/>
        <v>#REF!</v>
      </c>
      <c r="AF1886" s="8">
        <v>29764</v>
      </c>
      <c r="AG1886" s="11">
        <f t="shared" ca="1" si="2376"/>
        <v>43.720547945205482</v>
      </c>
      <c r="AH1886" s="10" t="str">
        <f t="shared" ca="1" si="2377"/>
        <v>&gt;35&lt; 45</v>
      </c>
      <c r="AI1886" s="12">
        <v>17330989</v>
      </c>
      <c r="AJ1886" s="13" t="s">
        <v>150</v>
      </c>
      <c r="AK1886" s="12" t="s">
        <v>7248</v>
      </c>
      <c r="AL1886" s="8">
        <v>38815</v>
      </c>
      <c r="AM1886" s="7" t="s">
        <v>108</v>
      </c>
      <c r="AN1886" s="7" t="s">
        <v>76</v>
      </c>
      <c r="AO1886">
        <v>3</v>
      </c>
      <c r="AQ1886">
        <v>3</v>
      </c>
      <c r="AR1886" s="44">
        <v>2</v>
      </c>
      <c r="AS1886" s="15">
        <f t="shared" si="2378"/>
        <v>46036.5</v>
      </c>
      <c r="AT1886" s="14" t="s">
        <v>163</v>
      </c>
      <c r="AU1886" s="12">
        <v>3.5</v>
      </c>
      <c r="AV1886" s="17">
        <v>10</v>
      </c>
      <c r="AW1886" s="18">
        <v>21012</v>
      </c>
      <c r="AX1886" s="19">
        <v>11066299788</v>
      </c>
      <c r="AY1886" s="17" t="s">
        <v>150</v>
      </c>
      <c r="AZ1886" s="14" t="s">
        <v>633</v>
      </c>
      <c r="BA1886" s="20" t="str">
        <f t="shared" si="2379"/>
        <v>10210121106629978807</v>
      </c>
      <c r="BB1886" s="31">
        <f t="shared" si="2380"/>
        <v>20</v>
      </c>
      <c r="BC1886" s="22" t="s">
        <v>7249</v>
      </c>
      <c r="BD1886" s="23" t="s">
        <v>115</v>
      </c>
      <c r="BF1886" s="8"/>
      <c r="BG1886" s="32">
        <v>55587471</v>
      </c>
      <c r="BH1886" s="32"/>
      <c r="BI1886" s="32"/>
      <c r="BJ1886" t="s">
        <v>3173</v>
      </c>
      <c r="BK1886" s="14" t="str">
        <f t="shared" si="2392"/>
        <v>A-P7 AR</v>
      </c>
      <c r="BL1886" s="14" t="s">
        <v>595</v>
      </c>
      <c r="BM1886" s="25"/>
      <c r="BN1886" s="26"/>
      <c r="BO1886" s="27"/>
      <c r="BP1886" s="26"/>
      <c r="BQ1886" s="28"/>
    </row>
    <row r="1887" spans="1:69" x14ac:dyDescent="0.25">
      <c r="A1887" t="str">
        <f>VLOOKUP(B1887,[2]RH!$B:$BV,72,0)</f>
        <v>si</v>
      </c>
      <c r="B1887" s="6">
        <v>1889</v>
      </c>
      <c r="C1887" s="7" t="s">
        <v>168</v>
      </c>
      <c r="D1887" s="7" t="s">
        <v>7250</v>
      </c>
      <c r="E1887" s="7" t="s">
        <v>67</v>
      </c>
      <c r="F1887" s="7" t="s">
        <v>118</v>
      </c>
      <c r="G1887" s="7" t="s">
        <v>220</v>
      </c>
      <c r="H1887" s="80" t="s">
        <v>649</v>
      </c>
      <c r="I1887" s="7" t="s">
        <v>650</v>
      </c>
      <c r="J1887" s="7" t="s">
        <v>281</v>
      </c>
      <c r="K1887" s="7" t="s">
        <v>146</v>
      </c>
      <c r="L1887" s="7" t="s">
        <v>90</v>
      </c>
      <c r="M1887" s="7" t="str">
        <f t="shared" si="2360"/>
        <v>Couturière</v>
      </c>
      <c r="N1887" s="8">
        <v>45306</v>
      </c>
      <c r="P1887" s="7">
        <f t="shared" ca="1" si="2389"/>
        <v>25</v>
      </c>
      <c r="Q1887" s="8"/>
      <c r="R1887" s="7"/>
      <c r="S1887" s="7"/>
      <c r="T1887" s="9" t="s">
        <v>156</v>
      </c>
      <c r="U1887" s="7" t="str">
        <f t="shared" si="2370"/>
        <v>Contractuel</v>
      </c>
      <c r="V1887" s="8">
        <v>45689</v>
      </c>
      <c r="W1887" s="8">
        <f>VLOOKUP(B1887,[1]BASE!$A:$Q,17,0)</f>
        <v>45747</v>
      </c>
      <c r="X1887" s="8"/>
      <c r="Y1887" s="8"/>
      <c r="Z1887" s="8">
        <v>45306</v>
      </c>
      <c r="AA1887" s="7">
        <f t="shared" si="2371"/>
        <v>1</v>
      </c>
      <c r="AB1887" s="7">
        <f t="shared" si="2372"/>
        <v>2024</v>
      </c>
      <c r="AC1887" s="7">
        <f t="shared" si="2373"/>
        <v>2028</v>
      </c>
      <c r="AD1887" s="10" t="e">
        <f t="shared" ref="AD1887:AD1950" ca="1" si="2412">IF(#REF!="Non",(DAYS360(N1887,Q1887)/360),(DAYS360(N1887,TODAY())/360))</f>
        <v>#REF!</v>
      </c>
      <c r="AE1887" s="10" t="e">
        <f t="shared" ca="1" si="2375"/>
        <v>#REF!</v>
      </c>
      <c r="AF1887" s="8">
        <v>27569</v>
      </c>
      <c r="AG1887" s="11">
        <f t="shared" ca="1" si="2376"/>
        <v>49.734246575342468</v>
      </c>
      <c r="AH1887" s="10" t="str">
        <f t="shared" ca="1" si="2377"/>
        <v>&gt;45&lt; 55</v>
      </c>
      <c r="AI1887" s="12">
        <v>12153625</v>
      </c>
      <c r="AJ1887" s="13" t="s">
        <v>79</v>
      </c>
      <c r="AK1887" s="12" t="s">
        <v>7251</v>
      </c>
      <c r="AL1887" s="8">
        <v>37457</v>
      </c>
      <c r="AM1887" s="7" t="s">
        <v>108</v>
      </c>
      <c r="AN1887" s="7" t="s">
        <v>76</v>
      </c>
      <c r="AO1887">
        <v>2</v>
      </c>
      <c r="AQ1887">
        <v>3</v>
      </c>
      <c r="AR1887" s="44">
        <v>2</v>
      </c>
      <c r="AS1887" s="15">
        <f t="shared" si="2378"/>
        <v>46036.5</v>
      </c>
      <c r="AT1887" s="14" t="s">
        <v>163</v>
      </c>
      <c r="AU1887" s="12">
        <v>3.5</v>
      </c>
      <c r="AV1887" s="17">
        <v>17</v>
      </c>
      <c r="AW1887" s="18" t="s">
        <v>201</v>
      </c>
      <c r="AX1887" s="19" t="s">
        <v>7252</v>
      </c>
      <c r="AY1887" s="17">
        <v>82</v>
      </c>
      <c r="AZ1887" s="14" t="s">
        <v>203</v>
      </c>
      <c r="BA1887" s="20" t="str">
        <f t="shared" si="2379"/>
        <v>17001000000254984282</v>
      </c>
      <c r="BB1887" s="31">
        <f t="shared" si="2380"/>
        <v>20</v>
      </c>
      <c r="BC1887" s="22" t="s">
        <v>7253</v>
      </c>
      <c r="BD1887" s="23" t="s">
        <v>115</v>
      </c>
      <c r="BF1887" s="8"/>
      <c r="BG1887" s="32">
        <v>95492040</v>
      </c>
      <c r="BH1887" s="32"/>
      <c r="BI1887" s="32"/>
      <c r="BJ1887" t="s">
        <v>4109</v>
      </c>
      <c r="BK1887" s="14" t="str">
        <f t="shared" si="2392"/>
        <v>B-Panda</v>
      </c>
      <c r="BL1887" s="14" t="s">
        <v>595</v>
      </c>
      <c r="BM1887" s="25"/>
      <c r="BN1887" s="26" t="str">
        <f>BA1887</f>
        <v>17001000000254984282</v>
      </c>
      <c r="BO1887" s="27" t="str">
        <f>D1887</f>
        <v>NAHDI SAMIA</v>
      </c>
      <c r="BP1887" s="26">
        <f>B1887</f>
        <v>1889</v>
      </c>
      <c r="BQ1887" s="28"/>
    </row>
    <row r="1888" spans="1:69" x14ac:dyDescent="0.25">
      <c r="A1888" t="str">
        <f>VLOOKUP(B1888,[2]RH!$B:$BV,72,0)</f>
        <v>Non-Actif</v>
      </c>
      <c r="B1888" s="6">
        <v>1890</v>
      </c>
      <c r="C1888" s="7" t="s">
        <v>168</v>
      </c>
      <c r="D1888" s="7" t="s">
        <v>7254</v>
      </c>
      <c r="E1888" s="7" t="s">
        <v>67</v>
      </c>
      <c r="F1888" s="7" t="s">
        <v>118</v>
      </c>
      <c r="G1888" s="7" t="s">
        <v>220</v>
      </c>
      <c r="H1888" s="80" t="s">
        <v>2398</v>
      </c>
      <c r="I1888" s="7" t="s">
        <v>2399</v>
      </c>
      <c r="J1888" s="65" t="s">
        <v>190</v>
      </c>
      <c r="K1888" s="7" t="s">
        <v>146</v>
      </c>
      <c r="L1888" s="7" t="s">
        <v>90</v>
      </c>
      <c r="M1888" s="7" t="str">
        <f t="shared" si="2360"/>
        <v>Couturière</v>
      </c>
      <c r="N1888" s="8">
        <v>45306</v>
      </c>
      <c r="P1888" s="7">
        <f t="shared" ca="1" si="2389"/>
        <v>-310</v>
      </c>
      <c r="Q1888" s="8">
        <v>45419</v>
      </c>
      <c r="R1888" s="7" t="s">
        <v>4062</v>
      </c>
      <c r="S1888" s="7" t="s">
        <v>2046</v>
      </c>
      <c r="T1888" s="9" t="s">
        <v>156</v>
      </c>
      <c r="U1888" s="7" t="str">
        <f t="shared" si="2370"/>
        <v>Contractuel</v>
      </c>
      <c r="V1888" s="8">
        <v>45383</v>
      </c>
      <c r="W1888" s="8">
        <v>45412</v>
      </c>
      <c r="X1888" s="8"/>
      <c r="Y1888" s="8"/>
      <c r="Z1888" s="8">
        <v>45306</v>
      </c>
      <c r="AA1888" s="7">
        <f t="shared" si="2371"/>
        <v>1</v>
      </c>
      <c r="AB1888" s="7">
        <f t="shared" si="2372"/>
        <v>2024</v>
      </c>
      <c r="AC1888" s="7">
        <f t="shared" si="2373"/>
        <v>2028</v>
      </c>
      <c r="AD1888" s="10" t="e">
        <f t="shared" ref="AD1888:AD1951" ca="1" si="2413">IF(#REF!="Non",(DAYS360(N1888,Q1888)/360),(DAYS360(N1888,TODAY())/360))</f>
        <v>#REF!</v>
      </c>
      <c r="AE1888" s="10" t="e">
        <f t="shared" ca="1" si="2375"/>
        <v>#REF!</v>
      </c>
      <c r="AF1888" s="8">
        <v>33276</v>
      </c>
      <c r="AG1888" s="11">
        <f t="shared" ca="1" si="2376"/>
        <v>34.098630136986301</v>
      </c>
      <c r="AH1888" s="10" t="str">
        <f t="shared" ca="1" si="2377"/>
        <v>&gt;25&lt; 35</v>
      </c>
      <c r="AI1888" s="12">
        <v>17401232</v>
      </c>
      <c r="AJ1888" s="13" t="s">
        <v>73</v>
      </c>
      <c r="AK1888" s="12" t="s">
        <v>7255</v>
      </c>
      <c r="AL1888" s="8">
        <v>41254</v>
      </c>
      <c r="AM1888" s="7" t="s">
        <v>108</v>
      </c>
      <c r="AN1888" s="7" t="s">
        <v>76</v>
      </c>
      <c r="AO1888">
        <v>0</v>
      </c>
      <c r="AQ1888" s="14">
        <v>3</v>
      </c>
      <c r="AR1888" s="14">
        <v>1</v>
      </c>
      <c r="AS1888" s="15">
        <f t="shared" si="2378"/>
        <v>45671.25</v>
      </c>
      <c r="AT1888" s="14" t="s">
        <v>163</v>
      </c>
      <c r="AU1888" s="12">
        <v>3.5</v>
      </c>
      <c r="AV1888" s="17">
        <v>17</v>
      </c>
      <c r="AW1888" s="18" t="s">
        <v>201</v>
      </c>
      <c r="AX1888" s="19" t="s">
        <v>7256</v>
      </c>
      <c r="AY1888" s="17">
        <v>29</v>
      </c>
      <c r="AZ1888" s="14" t="s">
        <v>203</v>
      </c>
      <c r="BA1888" s="20" t="str">
        <f t="shared" si="2379"/>
        <v>17001000000335887229</v>
      </c>
      <c r="BB1888" s="31">
        <f t="shared" si="2380"/>
        <v>20</v>
      </c>
      <c r="BC1888" s="22" t="s">
        <v>7257</v>
      </c>
      <c r="BD1888" s="23" t="s">
        <v>115</v>
      </c>
      <c r="BF1888" s="8"/>
      <c r="BG1888" s="32">
        <v>20670546</v>
      </c>
      <c r="BH1888" s="32">
        <v>26966636</v>
      </c>
      <c r="BI1888" s="32"/>
      <c r="BJ1888" t="s">
        <v>1286</v>
      </c>
      <c r="BK1888" s="14" t="str">
        <f t="shared" si="2392"/>
        <v>A-P7 AR</v>
      </c>
      <c r="BL1888" s="14" t="s">
        <v>595</v>
      </c>
      <c r="BM1888" s="25"/>
      <c r="BN1888" s="26"/>
      <c r="BO1888" s="27"/>
      <c r="BP1888" s="26"/>
      <c r="BQ1888" s="28"/>
    </row>
    <row r="1889" spans="1:69" x14ac:dyDescent="0.25">
      <c r="A1889" t="str">
        <f>VLOOKUP(B1889,[2]RH!$B:$BV,72,0)</f>
        <v>si</v>
      </c>
      <c r="B1889" s="6">
        <v>1891</v>
      </c>
      <c r="C1889" s="7" t="s">
        <v>168</v>
      </c>
      <c r="D1889" s="7" t="s">
        <v>7258</v>
      </c>
      <c r="E1889" s="7" t="s">
        <v>67</v>
      </c>
      <c r="F1889" s="7" t="s">
        <v>118</v>
      </c>
      <c r="G1889" s="7" t="s">
        <v>220</v>
      </c>
      <c r="H1889" s="80" t="s">
        <v>2398</v>
      </c>
      <c r="I1889" s="7" t="s">
        <v>2506</v>
      </c>
      <c r="J1889" s="7" t="s">
        <v>190</v>
      </c>
      <c r="K1889" s="7" t="s">
        <v>146</v>
      </c>
      <c r="L1889" s="7" t="s">
        <v>90</v>
      </c>
      <c r="M1889" s="7" t="str">
        <f t="shared" si="2360"/>
        <v>Couturière</v>
      </c>
      <c r="N1889" s="8">
        <v>45306</v>
      </c>
      <c r="P1889" s="7">
        <f t="shared" ca="1" si="2389"/>
        <v>25</v>
      </c>
      <c r="Q1889" s="8"/>
      <c r="R1889" s="7"/>
      <c r="S1889" s="7"/>
      <c r="T1889" s="9" t="s">
        <v>156</v>
      </c>
      <c r="U1889" s="7" t="str">
        <f t="shared" si="2370"/>
        <v>Contractuel</v>
      </c>
      <c r="V1889" s="8">
        <v>45689</v>
      </c>
      <c r="W1889" s="8">
        <f>VLOOKUP(B1889,[1]BASE!$A:$Q,17,0)</f>
        <v>45747</v>
      </c>
      <c r="X1889" s="8"/>
      <c r="Y1889" s="8"/>
      <c r="Z1889" s="8">
        <v>45306</v>
      </c>
      <c r="AA1889" s="7">
        <f t="shared" si="2371"/>
        <v>1</v>
      </c>
      <c r="AB1889" s="7">
        <f t="shared" si="2372"/>
        <v>2024</v>
      </c>
      <c r="AC1889" s="7">
        <f t="shared" si="2373"/>
        <v>2028</v>
      </c>
      <c r="AD1889" s="10" t="e">
        <f t="shared" ref="AD1889:AD1952" ca="1" si="2414">IF(#REF!="Non",(DAYS360(N1889,Q1889)/360),(DAYS360(N1889,TODAY())/360))</f>
        <v>#REF!</v>
      </c>
      <c r="AE1889" s="10" t="e">
        <f t="shared" ca="1" si="2375"/>
        <v>#REF!</v>
      </c>
      <c r="AF1889" s="8">
        <v>28978</v>
      </c>
      <c r="AG1889" s="11">
        <f t="shared" ca="1" si="2376"/>
        <v>45.873972602739727</v>
      </c>
      <c r="AH1889" s="10" t="str">
        <f t="shared" ca="1" si="2377"/>
        <v>&gt;45&lt; 55</v>
      </c>
      <c r="AI1889" s="12">
        <v>12380505</v>
      </c>
      <c r="AJ1889" s="13" t="s">
        <v>192</v>
      </c>
      <c r="AK1889" s="12" t="s">
        <v>7259</v>
      </c>
      <c r="AL1889" s="8">
        <v>43239</v>
      </c>
      <c r="AM1889" s="7" t="s">
        <v>108</v>
      </c>
      <c r="AN1889" s="7" t="s">
        <v>76</v>
      </c>
      <c r="AO1889">
        <v>3</v>
      </c>
      <c r="AQ1889">
        <v>3</v>
      </c>
      <c r="AR1889" s="44">
        <v>2</v>
      </c>
      <c r="AS1889" s="15">
        <f t="shared" si="2378"/>
        <v>46036.5</v>
      </c>
      <c r="AT1889" s="14" t="s">
        <v>163</v>
      </c>
      <c r="AU1889" s="12">
        <v>3.5</v>
      </c>
      <c r="AV1889" s="17">
        <v>17</v>
      </c>
      <c r="AW1889" s="18" t="s">
        <v>201</v>
      </c>
      <c r="AX1889" s="19" t="s">
        <v>7260</v>
      </c>
      <c r="AY1889" s="17">
        <v>49</v>
      </c>
      <c r="AZ1889" s="14" t="s">
        <v>203</v>
      </c>
      <c r="BA1889" s="20" t="str">
        <f t="shared" si="2379"/>
        <v>17001000000335873649</v>
      </c>
      <c r="BB1889" s="31">
        <f t="shared" si="2380"/>
        <v>20</v>
      </c>
      <c r="BC1889" s="22" t="s">
        <v>7261</v>
      </c>
      <c r="BD1889" s="23" t="s">
        <v>341</v>
      </c>
      <c r="BF1889" s="8"/>
      <c r="BG1889" s="32">
        <v>29638331</v>
      </c>
      <c r="BH1889" s="32">
        <v>97263443</v>
      </c>
      <c r="BI1889" s="32"/>
      <c r="BJ1889" t="s">
        <v>3173</v>
      </c>
      <c r="BK1889" s="14" t="str">
        <f t="shared" si="2392"/>
        <v>A-P7 AR</v>
      </c>
      <c r="BL1889" s="14" t="s">
        <v>595</v>
      </c>
      <c r="BM1889" s="25"/>
      <c r="BN1889" s="26"/>
      <c r="BO1889" s="27"/>
      <c r="BP1889" s="26"/>
      <c r="BQ1889" s="28"/>
    </row>
    <row r="1890" spans="1:69" x14ac:dyDescent="0.25">
      <c r="A1890" t="str">
        <f>VLOOKUP(B1890,[2]RH!$B:$BV,72,0)</f>
        <v>si</v>
      </c>
      <c r="B1890" s="6">
        <v>1892</v>
      </c>
      <c r="C1890" s="7" t="s">
        <v>168</v>
      </c>
      <c r="D1890" s="7" t="s">
        <v>7262</v>
      </c>
      <c r="E1890" s="7" t="s">
        <v>67</v>
      </c>
      <c r="F1890" s="7" t="s">
        <v>118</v>
      </c>
      <c r="G1890" s="7" t="s">
        <v>1801</v>
      </c>
      <c r="H1890" s="41" t="s">
        <v>225</v>
      </c>
      <c r="I1890" s="7" t="s">
        <v>226</v>
      </c>
      <c r="J1890" s="7" t="s">
        <v>190</v>
      </c>
      <c r="K1890" s="7" t="s">
        <v>146</v>
      </c>
      <c r="L1890" s="7" t="s">
        <v>90</v>
      </c>
      <c r="M1890" s="7" t="str">
        <f t="shared" si="2360"/>
        <v>Prép CAMPO</v>
      </c>
      <c r="N1890" s="8">
        <v>45306</v>
      </c>
      <c r="P1890" s="7">
        <f t="shared" ca="1" si="2389"/>
        <v>25</v>
      </c>
      <c r="Q1890" s="8"/>
      <c r="R1890" s="7"/>
      <c r="S1890" s="7"/>
      <c r="T1890" s="9" t="s">
        <v>156</v>
      </c>
      <c r="U1890" s="7" t="str">
        <f t="shared" si="2370"/>
        <v>Contractuel</v>
      </c>
      <c r="V1890" s="8">
        <v>45689</v>
      </c>
      <c r="W1890" s="8">
        <f>VLOOKUP(B1890,[1]BASE!$A:$Q,17,0)</f>
        <v>45747</v>
      </c>
      <c r="X1890" s="8"/>
      <c r="Y1890" s="8"/>
      <c r="Z1890" s="8">
        <v>45307</v>
      </c>
      <c r="AA1890" s="7">
        <f t="shared" si="2371"/>
        <v>1</v>
      </c>
      <c r="AB1890" s="7">
        <f t="shared" si="2372"/>
        <v>2024</v>
      </c>
      <c r="AC1890" s="7">
        <f t="shared" si="2373"/>
        <v>2028</v>
      </c>
      <c r="AD1890" s="10" t="e">
        <f t="shared" ref="AD1890:AD1953" ca="1" si="2415">IF(#REF!="Non",(DAYS360(N1890,Q1890)/360),(DAYS360(N1890,TODAY())/360))</f>
        <v>#REF!</v>
      </c>
      <c r="AE1890" s="10" t="e">
        <f t="shared" ca="1" si="2375"/>
        <v>#REF!</v>
      </c>
      <c r="AF1890" s="8">
        <v>34047</v>
      </c>
      <c r="AG1890" s="11">
        <f t="shared" ca="1" si="2376"/>
        <v>31.986301369863014</v>
      </c>
      <c r="AH1890" s="10" t="str">
        <f t="shared" ca="1" si="2377"/>
        <v>&gt;25&lt; 35</v>
      </c>
      <c r="AI1890" s="12">
        <v>17034457</v>
      </c>
      <c r="AJ1890" s="13" t="s">
        <v>79</v>
      </c>
      <c r="AK1890" s="12" t="s">
        <v>7263</v>
      </c>
      <c r="AL1890" s="8">
        <v>40753</v>
      </c>
      <c r="AM1890" s="7" t="s">
        <v>108</v>
      </c>
      <c r="AN1890" s="7" t="s">
        <v>109</v>
      </c>
      <c r="AQ1890">
        <v>3</v>
      </c>
      <c r="AR1890" s="44">
        <v>2</v>
      </c>
      <c r="AS1890" s="15">
        <f t="shared" si="2378"/>
        <v>46036.5</v>
      </c>
      <c r="AT1890" s="14" t="s">
        <v>163</v>
      </c>
      <c r="AU1890" s="12">
        <v>3.5</v>
      </c>
      <c r="AV1890" s="17">
        <v>17</v>
      </c>
      <c r="AW1890" s="18" t="s">
        <v>201</v>
      </c>
      <c r="AX1890" s="19" t="s">
        <v>7264</v>
      </c>
      <c r="AY1890" s="17" t="s">
        <v>92</v>
      </c>
      <c r="AZ1890" s="14" t="s">
        <v>203</v>
      </c>
      <c r="BA1890" s="20" t="str">
        <f t="shared" si="2379"/>
        <v>17001000000330278204</v>
      </c>
      <c r="BB1890" s="31">
        <f t="shared" si="2380"/>
        <v>20</v>
      </c>
      <c r="BC1890" s="22" t="s">
        <v>5810</v>
      </c>
      <c r="BD1890" s="23" t="s">
        <v>115</v>
      </c>
      <c r="BF1890" s="8"/>
      <c r="BG1890" s="32">
        <v>27596879</v>
      </c>
      <c r="BH1890" s="32">
        <v>25780103</v>
      </c>
      <c r="BI1890" s="32"/>
      <c r="BJ1890" t="s">
        <v>714</v>
      </c>
      <c r="BK1890" s="14" t="s">
        <v>232</v>
      </c>
      <c r="BL1890" s="14" t="s">
        <v>595</v>
      </c>
      <c r="BM1890" s="25"/>
      <c r="BN1890" s="26" t="str">
        <f>BA1890</f>
        <v>17001000000330278204</v>
      </c>
      <c r="BO1890" s="27" t="str">
        <f>D1890</f>
        <v>BEN KHLIFA ARBIA</v>
      </c>
      <c r="BP1890" s="26">
        <f>B1890</f>
        <v>1892</v>
      </c>
      <c r="BQ1890" s="28"/>
    </row>
    <row r="1891" spans="1:69" x14ac:dyDescent="0.25">
      <c r="A1891" t="str">
        <f>VLOOKUP(B1891,[2]RH!$B:$BV,72,0)</f>
        <v>Non-Actif</v>
      </c>
      <c r="B1891" s="6">
        <v>1893</v>
      </c>
      <c r="C1891" s="7" t="s">
        <v>65</v>
      </c>
      <c r="D1891" s="7" t="s">
        <v>7265</v>
      </c>
      <c r="E1891" s="7" t="s">
        <v>67</v>
      </c>
      <c r="F1891" s="7" t="s">
        <v>118</v>
      </c>
      <c r="G1891" s="7" t="s">
        <v>220</v>
      </c>
      <c r="H1891" s="7" t="s">
        <v>562</v>
      </c>
      <c r="I1891" s="7" t="s">
        <v>6497</v>
      </c>
      <c r="J1891" s="7" t="s">
        <v>190</v>
      </c>
      <c r="K1891" s="7" t="s">
        <v>146</v>
      </c>
      <c r="L1891" s="7" t="s">
        <v>90</v>
      </c>
      <c r="M1891" s="7" t="str">
        <f t="shared" si="2360"/>
        <v>Couturière</v>
      </c>
      <c r="N1891" s="8">
        <v>45306</v>
      </c>
      <c r="P1891" s="7">
        <f t="shared" ca="1" si="2389"/>
        <v>-310</v>
      </c>
      <c r="Q1891" s="8">
        <v>45413</v>
      </c>
      <c r="R1891" s="7" t="s">
        <v>1728</v>
      </c>
      <c r="S1891" s="7"/>
      <c r="T1891" s="9" t="s">
        <v>156</v>
      </c>
      <c r="U1891" s="7" t="str">
        <f t="shared" si="2370"/>
        <v>Contractuel</v>
      </c>
      <c r="V1891" s="8">
        <v>45383</v>
      </c>
      <c r="W1891" s="8">
        <v>45412</v>
      </c>
      <c r="X1891" s="8"/>
      <c r="Y1891" s="8"/>
      <c r="Z1891" s="8">
        <v>45306</v>
      </c>
      <c r="AA1891" s="7">
        <f t="shared" si="2371"/>
        <v>1</v>
      </c>
      <c r="AB1891" s="7">
        <f t="shared" si="2372"/>
        <v>2024</v>
      </c>
      <c r="AC1891" s="7">
        <f t="shared" si="2373"/>
        <v>2028</v>
      </c>
      <c r="AD1891" s="10" t="e">
        <f t="shared" ref="AD1891:AD1954" ca="1" si="2416">IF(#REF!="Non",(DAYS360(N1891,Q1891)/360),(DAYS360(N1891,TODAY())/360))</f>
        <v>#REF!</v>
      </c>
      <c r="AE1891" s="10" t="e">
        <f t="shared" ca="1" si="2375"/>
        <v>#REF!</v>
      </c>
      <c r="AF1891" s="8">
        <v>34048</v>
      </c>
      <c r="AG1891" s="11">
        <f t="shared" ca="1" si="2376"/>
        <v>31.983561643835618</v>
      </c>
      <c r="AH1891" s="10" t="str">
        <f t="shared" ca="1" si="2377"/>
        <v>&gt;25&lt; 35</v>
      </c>
      <c r="AI1891" s="12">
        <v>16797892</v>
      </c>
      <c r="AJ1891" s="13" t="s">
        <v>92</v>
      </c>
      <c r="AK1891" s="12" t="s">
        <v>7266</v>
      </c>
      <c r="AL1891" s="8">
        <v>41041</v>
      </c>
      <c r="AM1891" s="7" t="s">
        <v>6153</v>
      </c>
      <c r="AN1891" s="7" t="s">
        <v>109</v>
      </c>
      <c r="AQ1891" s="14">
        <v>3</v>
      </c>
      <c r="AR1891" s="14">
        <v>1</v>
      </c>
      <c r="AS1891" s="15">
        <f t="shared" si="2378"/>
        <v>45671.25</v>
      </c>
      <c r="AT1891" s="14" t="s">
        <v>163</v>
      </c>
      <c r="AU1891" s="12">
        <v>3.5</v>
      </c>
      <c r="AV1891" s="17">
        <v>17</v>
      </c>
      <c r="AW1891" s="18">
        <v>53594</v>
      </c>
      <c r="AX1891" s="19" t="s">
        <v>7267</v>
      </c>
      <c r="AY1891" s="17">
        <v>37</v>
      </c>
      <c r="AZ1891" s="14" t="s">
        <v>203</v>
      </c>
      <c r="BA1891" s="20" t="str">
        <f t="shared" si="2379"/>
        <v>17535940171217006337</v>
      </c>
      <c r="BB1891" s="31">
        <f t="shared" si="2380"/>
        <v>20</v>
      </c>
      <c r="BC1891" s="22" t="s">
        <v>286</v>
      </c>
      <c r="BD1891" s="23" t="s">
        <v>115</v>
      </c>
      <c r="BF1891" s="8"/>
      <c r="BG1891" s="32">
        <v>52224506</v>
      </c>
      <c r="BH1891" s="32"/>
      <c r="BI1891" s="32"/>
      <c r="BJ1891" t="s">
        <v>4896</v>
      </c>
      <c r="BK1891" s="14" t="str">
        <f t="shared" ref="BK1891:BK1896" si="2417">IF(K1891="CADRE","CADRE",CONCATENATE(J1891,"-",H1891))</f>
        <v>A-P6 AR</v>
      </c>
      <c r="BL1891" s="14" t="s">
        <v>595</v>
      </c>
      <c r="BM1891" s="25"/>
      <c r="BN1891" s="26"/>
      <c r="BO1891" s="27"/>
      <c r="BP1891" s="26"/>
      <c r="BQ1891" s="28"/>
    </row>
    <row r="1892" spans="1:69" x14ac:dyDescent="0.25">
      <c r="A1892" t="str">
        <f>VLOOKUP(B1892,[2]RH!$B:$BV,72,0)</f>
        <v>si</v>
      </c>
      <c r="B1892" s="6">
        <v>1894</v>
      </c>
      <c r="C1892" s="7" t="s">
        <v>168</v>
      </c>
      <c r="D1892" s="7" t="s">
        <v>7268</v>
      </c>
      <c r="E1892" s="7" t="s">
        <v>67</v>
      </c>
      <c r="F1892" s="7" t="s">
        <v>118</v>
      </c>
      <c r="G1892" s="7" t="s">
        <v>220</v>
      </c>
      <c r="H1892" s="7" t="s">
        <v>562</v>
      </c>
      <c r="I1892" s="7" t="s">
        <v>1477</v>
      </c>
      <c r="J1892" s="7" t="s">
        <v>190</v>
      </c>
      <c r="K1892" s="7" t="s">
        <v>146</v>
      </c>
      <c r="L1892" s="7" t="s">
        <v>90</v>
      </c>
      <c r="M1892" s="7" t="str">
        <f t="shared" si="2360"/>
        <v>Couturière</v>
      </c>
      <c r="N1892" s="8">
        <v>45306</v>
      </c>
      <c r="P1892" s="7">
        <f t="shared" ca="1" si="2389"/>
        <v>25</v>
      </c>
      <c r="Q1892" s="8"/>
      <c r="R1892" s="7"/>
      <c r="S1892" s="7"/>
      <c r="T1892" s="9" t="s">
        <v>156</v>
      </c>
      <c r="U1892" s="7" t="str">
        <f t="shared" si="2370"/>
        <v>Contractuel</v>
      </c>
      <c r="V1892" s="8">
        <v>45689</v>
      </c>
      <c r="W1892" s="8">
        <f>VLOOKUP(B1892,[1]BASE!$A:$Q,17,0)</f>
        <v>45747</v>
      </c>
      <c r="X1892" s="8"/>
      <c r="Y1892" s="8"/>
      <c r="Z1892" s="8">
        <v>45306</v>
      </c>
      <c r="AA1892" s="7">
        <f t="shared" si="2371"/>
        <v>1</v>
      </c>
      <c r="AB1892" s="7">
        <f t="shared" si="2372"/>
        <v>2024</v>
      </c>
      <c r="AC1892" s="7">
        <f t="shared" si="2373"/>
        <v>2028</v>
      </c>
      <c r="AD1892" s="10" t="e">
        <f t="shared" ref="AD1892:AD1955" ca="1" si="2418">IF(#REF!="Non",(DAYS360(N1892,Q1892)/360),(DAYS360(N1892,TODAY())/360))</f>
        <v>#REF!</v>
      </c>
      <c r="AE1892" s="10" t="e">
        <f t="shared" ca="1" si="2375"/>
        <v>#REF!</v>
      </c>
      <c r="AF1892" s="8">
        <v>27449</v>
      </c>
      <c r="AG1892" s="11">
        <f t="shared" ca="1" si="2376"/>
        <v>50.063013698630137</v>
      </c>
      <c r="AH1892" s="10" t="str">
        <f t="shared" ca="1" si="2377"/>
        <v>&gt;45&lt; 55</v>
      </c>
      <c r="AI1892" s="12">
        <v>11995960</v>
      </c>
      <c r="AJ1892" s="13" t="s">
        <v>120</v>
      </c>
      <c r="AK1892" s="12" t="s">
        <v>7269</v>
      </c>
      <c r="AL1892" s="8">
        <v>40280</v>
      </c>
      <c r="AM1892" s="7" t="s">
        <v>108</v>
      </c>
      <c r="AN1892" s="7" t="s">
        <v>76</v>
      </c>
      <c r="AO1892">
        <v>3</v>
      </c>
      <c r="AQ1892">
        <v>3</v>
      </c>
      <c r="AR1892" s="44">
        <v>2</v>
      </c>
      <c r="AS1892" s="15">
        <f t="shared" si="2378"/>
        <v>46036.5</v>
      </c>
      <c r="AT1892" s="14" t="s">
        <v>163</v>
      </c>
      <c r="AU1892" s="12">
        <v>3.5</v>
      </c>
      <c r="AV1892" s="17">
        <v>17</v>
      </c>
      <c r="AW1892" s="18" t="s">
        <v>201</v>
      </c>
      <c r="AX1892" s="19" t="s">
        <v>7270</v>
      </c>
      <c r="AY1892" s="17">
        <v>93</v>
      </c>
      <c r="AZ1892" s="14" t="s">
        <v>203</v>
      </c>
      <c r="BA1892" s="20" t="str">
        <f t="shared" si="2379"/>
        <v>17001000000335888393</v>
      </c>
      <c r="BB1892" s="31">
        <f t="shared" si="2380"/>
        <v>20</v>
      </c>
      <c r="BC1892" s="22" t="s">
        <v>7271</v>
      </c>
      <c r="BD1892" s="23" t="s">
        <v>115</v>
      </c>
      <c r="BF1892" s="8"/>
      <c r="BG1892" s="32">
        <v>53990425</v>
      </c>
      <c r="BH1892" s="32"/>
      <c r="BI1892" s="32"/>
      <c r="BJ1892" t="s">
        <v>568</v>
      </c>
      <c r="BK1892" s="14" t="str">
        <f t="shared" si="2417"/>
        <v>A-P6 AR</v>
      </c>
      <c r="BL1892" s="14" t="s">
        <v>595</v>
      </c>
      <c r="BM1892" s="25"/>
      <c r="BN1892" s="26"/>
      <c r="BO1892" s="27"/>
      <c r="BP1892" s="26"/>
      <c r="BQ1892" s="28"/>
    </row>
    <row r="1893" spans="1:69" x14ac:dyDescent="0.25">
      <c r="A1893" t="str">
        <f>VLOOKUP(B1893,[2]RH!$B:$BV,72,0)</f>
        <v>Non-Actif</v>
      </c>
      <c r="B1893" s="6">
        <v>1895</v>
      </c>
      <c r="C1893" s="7" t="s">
        <v>168</v>
      </c>
      <c r="D1893" s="7" t="s">
        <v>7272</v>
      </c>
      <c r="E1893" s="7" t="s">
        <v>67</v>
      </c>
      <c r="F1893" s="7" t="s">
        <v>118</v>
      </c>
      <c r="G1893" s="7" t="s">
        <v>220</v>
      </c>
      <c r="H1893" s="7" t="s">
        <v>562</v>
      </c>
      <c r="I1893" s="7" t="s">
        <v>6497</v>
      </c>
      <c r="J1893" s="7" t="s">
        <v>190</v>
      </c>
      <c r="K1893" s="7" t="s">
        <v>146</v>
      </c>
      <c r="L1893" s="7" t="s">
        <v>90</v>
      </c>
      <c r="M1893" s="7" t="str">
        <f t="shared" si="2360"/>
        <v>Couturière</v>
      </c>
      <c r="N1893" s="8">
        <v>45306</v>
      </c>
      <c r="P1893" s="7">
        <f t="shared" ca="1" si="2389"/>
        <v>-371</v>
      </c>
      <c r="Q1893" s="8">
        <v>45324</v>
      </c>
      <c r="R1893" s="7" t="s">
        <v>147</v>
      </c>
      <c r="S1893" s="7"/>
      <c r="T1893" s="9" t="s">
        <v>156</v>
      </c>
      <c r="U1893" s="7" t="str">
        <f t="shared" si="2370"/>
        <v>Contractuel</v>
      </c>
      <c r="V1893" s="8">
        <v>45306</v>
      </c>
      <c r="W1893" s="8">
        <v>45351</v>
      </c>
      <c r="X1893" s="8"/>
      <c r="Y1893" s="8"/>
      <c r="Z1893" s="8">
        <v>45306</v>
      </c>
      <c r="AA1893" s="7">
        <f t="shared" si="2371"/>
        <v>1</v>
      </c>
      <c r="AB1893" s="7">
        <f t="shared" si="2372"/>
        <v>2024</v>
      </c>
      <c r="AC1893" s="7">
        <f t="shared" si="2373"/>
        <v>2028</v>
      </c>
      <c r="AD1893" s="10" t="e">
        <f t="shared" ref="AD1893:AD1956" ca="1" si="2419">IF(#REF!="Non",(DAYS360(N1893,Q1893)/360),(DAYS360(N1893,TODAY())/360))</f>
        <v>#REF!</v>
      </c>
      <c r="AE1893" s="10" t="e">
        <f t="shared" ca="1" si="2375"/>
        <v>#REF!</v>
      </c>
      <c r="AF1893" s="8">
        <v>34575</v>
      </c>
      <c r="AG1893" s="11">
        <f t="shared" ca="1" si="2376"/>
        <v>30.539726027397261</v>
      </c>
      <c r="AH1893" s="10" t="str">
        <f t="shared" ca="1" si="2377"/>
        <v>&gt;25&lt; 35</v>
      </c>
      <c r="AI1893" s="12">
        <v>16626488</v>
      </c>
      <c r="AJ1893" s="13" t="s">
        <v>106</v>
      </c>
      <c r="AK1893" s="12" t="s">
        <v>7273</v>
      </c>
      <c r="AL1893" s="8">
        <v>40136</v>
      </c>
      <c r="AM1893" s="7" t="s">
        <v>108</v>
      </c>
      <c r="AN1893" s="7" t="s">
        <v>76</v>
      </c>
      <c r="AO1893">
        <v>1</v>
      </c>
      <c r="AQ1893" s="14">
        <v>3</v>
      </c>
      <c r="AR1893" s="14">
        <v>1</v>
      </c>
      <c r="AS1893" s="15">
        <f t="shared" si="2378"/>
        <v>45671.25</v>
      </c>
      <c r="AT1893" s="14" t="s">
        <v>163</v>
      </c>
      <c r="AU1893" s="12">
        <v>3.5</v>
      </c>
      <c r="AV1893" s="17">
        <v>17</v>
      </c>
      <c r="AW1893" s="18" t="s">
        <v>201</v>
      </c>
      <c r="AX1893" s="19" t="s">
        <v>7274</v>
      </c>
      <c r="AY1893" s="17">
        <v>60</v>
      </c>
      <c r="AZ1893" s="14" t="s">
        <v>203</v>
      </c>
      <c r="BA1893" s="20" t="str">
        <f t="shared" si="2379"/>
        <v>17001000000291899960</v>
      </c>
      <c r="BB1893" s="31">
        <f t="shared" si="2380"/>
        <v>20</v>
      </c>
      <c r="BC1893" s="22" t="s">
        <v>6322</v>
      </c>
      <c r="BD1893" s="23" t="s">
        <v>115</v>
      </c>
      <c r="BF1893" s="8"/>
      <c r="BG1893" s="32">
        <v>58140135</v>
      </c>
      <c r="BH1893" s="32"/>
      <c r="BI1893" s="32"/>
      <c r="BK1893" s="14" t="str">
        <f t="shared" si="2417"/>
        <v>A-P6 AR</v>
      </c>
      <c r="BL1893" s="14" t="s">
        <v>595</v>
      </c>
      <c r="BM1893" s="25"/>
      <c r="BN1893" s="26"/>
      <c r="BO1893" s="27"/>
      <c r="BP1893" s="26"/>
      <c r="BQ1893" s="28"/>
    </row>
    <row r="1894" spans="1:69" x14ac:dyDescent="0.25">
      <c r="A1894" t="str">
        <f>VLOOKUP(B1894,[2]RH!$B:$BV,72,0)</f>
        <v>Non-Actif</v>
      </c>
      <c r="B1894" s="6">
        <v>1896</v>
      </c>
      <c r="C1894" s="7" t="s">
        <v>168</v>
      </c>
      <c r="D1894" s="7" t="s">
        <v>7275</v>
      </c>
      <c r="E1894" s="7" t="s">
        <v>67</v>
      </c>
      <c r="F1894" s="7" t="s">
        <v>118</v>
      </c>
      <c r="G1894" s="7" t="s">
        <v>220</v>
      </c>
      <c r="H1894" s="80" t="s">
        <v>649</v>
      </c>
      <c r="I1894" s="7" t="s">
        <v>650</v>
      </c>
      <c r="J1894" s="7" t="s">
        <v>281</v>
      </c>
      <c r="K1894" s="7" t="s">
        <v>146</v>
      </c>
      <c r="L1894" s="7" t="s">
        <v>90</v>
      </c>
      <c r="M1894" s="7" t="str">
        <f t="shared" si="2360"/>
        <v>Couturière</v>
      </c>
      <c r="N1894" s="8">
        <v>45306</v>
      </c>
      <c r="P1894" s="7">
        <f t="shared" ca="1" si="2389"/>
        <v>-249</v>
      </c>
      <c r="Q1894" s="8">
        <v>45413</v>
      </c>
      <c r="R1894" s="7" t="s">
        <v>147</v>
      </c>
      <c r="S1894" s="7"/>
      <c r="T1894" s="9" t="s">
        <v>156</v>
      </c>
      <c r="U1894" s="7" t="str">
        <f t="shared" si="2370"/>
        <v>Contractuel</v>
      </c>
      <c r="V1894" s="8">
        <v>45413</v>
      </c>
      <c r="W1894" s="8">
        <v>45473</v>
      </c>
      <c r="X1894" s="8"/>
      <c r="Y1894" s="8"/>
      <c r="Z1894" s="8">
        <v>45306</v>
      </c>
      <c r="AA1894" s="7">
        <f t="shared" si="2371"/>
        <v>1</v>
      </c>
      <c r="AB1894" s="7">
        <f t="shared" si="2372"/>
        <v>2024</v>
      </c>
      <c r="AC1894" s="7">
        <f t="shared" si="2373"/>
        <v>2028</v>
      </c>
      <c r="AD1894" s="10" t="e">
        <f t="shared" ref="AD1894:AD1957" ca="1" si="2420">IF(#REF!="Non",(DAYS360(N1894,Q1894)/360),(DAYS360(N1894,TODAY())/360))</f>
        <v>#REF!</v>
      </c>
      <c r="AE1894" s="10" t="e">
        <f t="shared" ca="1" si="2375"/>
        <v>#REF!</v>
      </c>
      <c r="AF1894" s="8">
        <v>35392</v>
      </c>
      <c r="AG1894" s="11">
        <f t="shared" ca="1" si="2376"/>
        <v>28.301369863013697</v>
      </c>
      <c r="AH1894" s="10" t="str">
        <f t="shared" ca="1" si="2377"/>
        <v>&gt;25&lt; 35</v>
      </c>
      <c r="AI1894" s="12">
        <v>17384102</v>
      </c>
      <c r="AJ1894" s="13" t="s">
        <v>120</v>
      </c>
      <c r="AK1894" s="12" t="s">
        <v>7276</v>
      </c>
      <c r="AL1894" s="8">
        <v>43159</v>
      </c>
      <c r="AM1894" s="7" t="s">
        <v>108</v>
      </c>
      <c r="AN1894" s="7" t="s">
        <v>76</v>
      </c>
      <c r="AO1894">
        <v>0</v>
      </c>
      <c r="AQ1894">
        <v>3</v>
      </c>
      <c r="AR1894" s="14">
        <v>1</v>
      </c>
      <c r="AS1894" s="15">
        <f t="shared" si="2378"/>
        <v>45671.25</v>
      </c>
      <c r="AT1894" s="14" t="s">
        <v>163</v>
      </c>
      <c r="AU1894" s="12">
        <v>3.5</v>
      </c>
      <c r="AV1894" s="17">
        <v>12</v>
      </c>
      <c r="AW1894" s="18">
        <v>40600</v>
      </c>
      <c r="AX1894" s="19" t="s">
        <v>7277</v>
      </c>
      <c r="AY1894" s="17">
        <v>73</v>
      </c>
      <c r="AZ1894" s="14" t="s">
        <v>195</v>
      </c>
      <c r="BA1894" s="20" t="str">
        <f t="shared" si="2379"/>
        <v>12406000000243582873</v>
      </c>
      <c r="BB1894" s="31">
        <f t="shared" si="2380"/>
        <v>20</v>
      </c>
      <c r="BC1894" s="22" t="s">
        <v>5810</v>
      </c>
      <c r="BD1894" s="23" t="s">
        <v>115</v>
      </c>
      <c r="BF1894" s="8"/>
      <c r="BG1894" s="32">
        <v>23244408</v>
      </c>
      <c r="BH1894" s="32"/>
      <c r="BI1894" s="32"/>
      <c r="BJ1894" t="s">
        <v>714</v>
      </c>
      <c r="BK1894" s="14" t="str">
        <f t="shared" si="2417"/>
        <v>B-Panda</v>
      </c>
      <c r="BL1894" s="14" t="s">
        <v>595</v>
      </c>
      <c r="BM1894" s="25"/>
      <c r="BN1894" s="26" t="str">
        <f>BA1894</f>
        <v>12406000000243582873</v>
      </c>
      <c r="BO1894" s="27" t="str">
        <f>D1894</f>
        <v>FERJANI MARWA</v>
      </c>
      <c r="BP1894" s="26">
        <f>B1894</f>
        <v>1896</v>
      </c>
      <c r="BQ1894" s="28"/>
    </row>
    <row r="1895" spans="1:69" x14ac:dyDescent="0.25">
      <c r="A1895" t="str">
        <f>VLOOKUP(B1895,[2]RH!$B:$BV,72,0)</f>
        <v>Non-Actif</v>
      </c>
      <c r="B1895" s="6">
        <v>1897</v>
      </c>
      <c r="C1895" s="7" t="s">
        <v>168</v>
      </c>
      <c r="D1895" s="7" t="s">
        <v>7278</v>
      </c>
      <c r="E1895" s="7" t="s">
        <v>67</v>
      </c>
      <c r="F1895" s="7" t="s">
        <v>118</v>
      </c>
      <c r="G1895" s="7" t="s">
        <v>220</v>
      </c>
      <c r="H1895" s="7" t="s">
        <v>562</v>
      </c>
      <c r="I1895" s="7" t="s">
        <v>579</v>
      </c>
      <c r="J1895" s="7" t="s">
        <v>281</v>
      </c>
      <c r="K1895" s="7" t="s">
        <v>146</v>
      </c>
      <c r="L1895" s="7" t="s">
        <v>90</v>
      </c>
      <c r="M1895" s="7" t="str">
        <f t="shared" si="2360"/>
        <v>Couturière</v>
      </c>
      <c r="N1895" s="8">
        <v>45306</v>
      </c>
      <c r="P1895" s="7">
        <f t="shared" ca="1" si="2389"/>
        <v>-371</v>
      </c>
      <c r="Q1895" s="8">
        <v>45348</v>
      </c>
      <c r="R1895" s="7" t="s">
        <v>5589</v>
      </c>
      <c r="S1895" s="7"/>
      <c r="T1895" s="9" t="s">
        <v>156</v>
      </c>
      <c r="U1895" s="7" t="str">
        <f t="shared" si="2370"/>
        <v>Contractuel</v>
      </c>
      <c r="V1895" s="8">
        <v>45306</v>
      </c>
      <c r="W1895" s="8">
        <v>45351</v>
      </c>
      <c r="X1895" s="8"/>
      <c r="Y1895" s="8"/>
      <c r="Z1895" s="8">
        <v>45306</v>
      </c>
      <c r="AA1895" s="7">
        <f t="shared" si="2371"/>
        <v>1</v>
      </c>
      <c r="AB1895" s="7">
        <f t="shared" si="2372"/>
        <v>2024</v>
      </c>
      <c r="AC1895" s="7">
        <f t="shared" si="2373"/>
        <v>2028</v>
      </c>
      <c r="AD1895" s="10" t="e">
        <f t="shared" ref="AD1895:AD1958" ca="1" si="2421">IF(#REF!="Non",(DAYS360(N1895,Q1895)/360),(DAYS360(N1895,TODAY())/360))</f>
        <v>#REF!</v>
      </c>
      <c r="AE1895" s="10" t="e">
        <f t="shared" ca="1" si="2375"/>
        <v>#REF!</v>
      </c>
      <c r="AF1895" s="8">
        <v>35497</v>
      </c>
      <c r="AG1895" s="11">
        <f t="shared" ca="1" si="2376"/>
        <v>28.013698630136986</v>
      </c>
      <c r="AH1895" s="10" t="str">
        <f t="shared" ca="1" si="2377"/>
        <v>&gt;25&lt; 35</v>
      </c>
      <c r="AI1895" s="12">
        <v>17592009</v>
      </c>
      <c r="AJ1895" s="13" t="s">
        <v>79</v>
      </c>
      <c r="AK1895" s="12" t="s">
        <v>7279</v>
      </c>
      <c r="AL1895" s="8">
        <v>42684</v>
      </c>
      <c r="AM1895" s="7" t="s">
        <v>108</v>
      </c>
      <c r="AN1895" s="7" t="s">
        <v>109</v>
      </c>
      <c r="AQ1895" s="14">
        <v>3</v>
      </c>
      <c r="AR1895" s="14">
        <v>1</v>
      </c>
      <c r="AS1895" s="15">
        <f t="shared" si="2378"/>
        <v>45671.25</v>
      </c>
      <c r="AT1895" s="14" t="s">
        <v>163</v>
      </c>
      <c r="AU1895" s="12">
        <v>3.5</v>
      </c>
      <c r="AV1895" s="17">
        <v>17</v>
      </c>
      <c r="AW1895" s="18" t="s">
        <v>201</v>
      </c>
      <c r="AX1895" s="19" t="s">
        <v>7280</v>
      </c>
      <c r="AY1895" s="17">
        <v>22</v>
      </c>
      <c r="AZ1895" s="14" t="s">
        <v>203</v>
      </c>
      <c r="BA1895" s="20" t="str">
        <f t="shared" si="2379"/>
        <v>17001000000335874522</v>
      </c>
      <c r="BB1895" s="31">
        <f t="shared" si="2380"/>
        <v>20</v>
      </c>
      <c r="BC1895" s="22" t="s">
        <v>7281</v>
      </c>
      <c r="BD1895" s="23" t="s">
        <v>115</v>
      </c>
      <c r="BF1895" s="8"/>
      <c r="BG1895" s="32">
        <v>27487494</v>
      </c>
      <c r="BH1895" s="32"/>
      <c r="BI1895" s="32"/>
      <c r="BJ1895" t="s">
        <v>3173</v>
      </c>
      <c r="BK1895" s="14" t="str">
        <f t="shared" si="2417"/>
        <v>B-P6 AR</v>
      </c>
      <c r="BL1895" s="14" t="s">
        <v>595</v>
      </c>
      <c r="BM1895" s="25"/>
      <c r="BN1895" s="26"/>
      <c r="BO1895" s="27"/>
      <c r="BP1895" s="26"/>
      <c r="BQ1895" s="28"/>
    </row>
    <row r="1896" spans="1:69" x14ac:dyDescent="0.25">
      <c r="A1896" t="str">
        <f>VLOOKUP(B1896,[2]RH!$B:$BV,72,0)</f>
        <v>Non-Actif</v>
      </c>
      <c r="B1896" s="6">
        <v>1898</v>
      </c>
      <c r="C1896" s="7" t="s">
        <v>168</v>
      </c>
      <c r="D1896" s="7" t="s">
        <v>7282</v>
      </c>
      <c r="E1896" s="7" t="s">
        <v>67</v>
      </c>
      <c r="F1896" s="7" t="s">
        <v>118</v>
      </c>
      <c r="G1896" s="7" t="s">
        <v>220</v>
      </c>
      <c r="H1896" s="7" t="s">
        <v>562</v>
      </c>
      <c r="I1896" s="7" t="s">
        <v>579</v>
      </c>
      <c r="J1896" s="7" t="s">
        <v>281</v>
      </c>
      <c r="K1896" s="7" t="s">
        <v>146</v>
      </c>
      <c r="L1896" s="7" t="s">
        <v>90</v>
      </c>
      <c r="M1896" s="7" t="str">
        <f t="shared" si="2360"/>
        <v>Couturière</v>
      </c>
      <c r="N1896" s="8">
        <v>45306</v>
      </c>
      <c r="P1896" s="7">
        <f t="shared" ca="1" si="2389"/>
        <v>-157</v>
      </c>
      <c r="Q1896" s="8">
        <v>45569</v>
      </c>
      <c r="R1896" s="7" t="s">
        <v>1728</v>
      </c>
      <c r="S1896" s="7"/>
      <c r="T1896" s="9" t="s">
        <v>156</v>
      </c>
      <c r="U1896" s="7" t="str">
        <f t="shared" si="2370"/>
        <v>Contractuel</v>
      </c>
      <c r="V1896" s="8">
        <v>45536</v>
      </c>
      <c r="W1896" s="8">
        <v>45565</v>
      </c>
      <c r="X1896" s="8"/>
      <c r="Y1896" s="8"/>
      <c r="Z1896" s="8">
        <v>45306</v>
      </c>
      <c r="AA1896" s="7">
        <f t="shared" si="2371"/>
        <v>1</v>
      </c>
      <c r="AB1896" s="7">
        <f t="shared" si="2372"/>
        <v>2024</v>
      </c>
      <c r="AC1896" s="7">
        <f t="shared" si="2373"/>
        <v>2028</v>
      </c>
      <c r="AD1896" s="10" t="e">
        <f t="shared" ref="AD1896:AD1959" ca="1" si="2422">IF(#REF!="Non",(DAYS360(N1896,Q1896)/360),(DAYS360(N1896,TODAY())/360))</f>
        <v>#REF!</v>
      </c>
      <c r="AE1896" s="10" t="e">
        <f t="shared" ca="1" si="2375"/>
        <v>#REF!</v>
      </c>
      <c r="AF1896" s="8">
        <v>29680</v>
      </c>
      <c r="AG1896" s="11">
        <f t="shared" ca="1" si="2376"/>
        <v>43.950684931506849</v>
      </c>
      <c r="AH1896" s="10" t="str">
        <f t="shared" ca="1" si="2377"/>
        <v>&gt;35&lt; 45</v>
      </c>
      <c r="AI1896" s="12">
        <v>12498996</v>
      </c>
      <c r="AJ1896" s="13" t="s">
        <v>79</v>
      </c>
      <c r="AK1896" s="12" t="s">
        <v>7283</v>
      </c>
      <c r="AL1896" s="8">
        <v>42760</v>
      </c>
      <c r="AM1896" s="7" t="s">
        <v>108</v>
      </c>
      <c r="AN1896" s="7" t="s">
        <v>76</v>
      </c>
      <c r="AO1896">
        <v>0</v>
      </c>
      <c r="AQ1896">
        <v>3</v>
      </c>
      <c r="AR1896" s="14">
        <v>1</v>
      </c>
      <c r="AS1896" s="15">
        <f t="shared" si="2378"/>
        <v>45671.25</v>
      </c>
      <c r="AT1896" s="14" t="s">
        <v>163</v>
      </c>
      <c r="AU1896" s="12">
        <v>3.5</v>
      </c>
      <c r="AV1896" s="17">
        <v>17</v>
      </c>
      <c r="AW1896" s="18" t="s">
        <v>201</v>
      </c>
      <c r="AX1896" s="19" t="s">
        <v>7284</v>
      </c>
      <c r="AY1896" s="17">
        <v>22</v>
      </c>
      <c r="AZ1896" s="14" t="s">
        <v>203</v>
      </c>
      <c r="BA1896" s="20" t="str">
        <f t="shared" si="2379"/>
        <v>17001000000335884222</v>
      </c>
      <c r="BB1896" s="31">
        <f t="shared" si="2380"/>
        <v>20</v>
      </c>
      <c r="BC1896" s="22" t="s">
        <v>7285</v>
      </c>
      <c r="BD1896" s="23" t="s">
        <v>115</v>
      </c>
      <c r="BF1896" s="8"/>
      <c r="BG1896" s="32">
        <v>95150459</v>
      </c>
      <c r="BH1896" s="32">
        <v>90363005</v>
      </c>
      <c r="BI1896" s="32"/>
      <c r="BJ1896" t="s">
        <v>250</v>
      </c>
      <c r="BK1896" s="14" t="str">
        <f t="shared" si="2417"/>
        <v>B-P6 AR</v>
      </c>
      <c r="BL1896" s="14" t="s">
        <v>595</v>
      </c>
      <c r="BM1896" s="25"/>
      <c r="BN1896" s="26"/>
      <c r="BO1896" s="27"/>
      <c r="BP1896" s="26"/>
      <c r="BQ1896" s="28"/>
    </row>
    <row r="1897" spans="1:69" x14ac:dyDescent="0.25">
      <c r="A1897" t="str">
        <f>VLOOKUP(B1897,[2]RH!$B:$BV,72,0)</f>
        <v>si</v>
      </c>
      <c r="B1897" s="6">
        <v>1899</v>
      </c>
      <c r="C1897" s="7" t="s">
        <v>65</v>
      </c>
      <c r="D1897" s="7" t="s">
        <v>7286</v>
      </c>
      <c r="E1897" s="7" t="s">
        <v>67</v>
      </c>
      <c r="F1897" s="7" t="s">
        <v>118</v>
      </c>
      <c r="G1897" s="7" t="s">
        <v>1801</v>
      </c>
      <c r="H1897" s="41" t="s">
        <v>562</v>
      </c>
      <c r="I1897" s="7" t="s">
        <v>226</v>
      </c>
      <c r="J1897" s="7" t="s">
        <v>190</v>
      </c>
      <c r="K1897" s="7" t="s">
        <v>146</v>
      </c>
      <c r="L1897" s="7" t="s">
        <v>90</v>
      </c>
      <c r="M1897" s="7" t="str">
        <f t="shared" si="2360"/>
        <v>Prép CAMPO</v>
      </c>
      <c r="N1897" s="8">
        <v>45306</v>
      </c>
      <c r="P1897" s="7">
        <f t="shared" ca="1" si="2389"/>
        <v>25</v>
      </c>
      <c r="Q1897" s="8"/>
      <c r="R1897" s="7"/>
      <c r="S1897" s="7"/>
      <c r="T1897" s="9" t="s">
        <v>156</v>
      </c>
      <c r="U1897" s="7" t="str">
        <f t="shared" si="2370"/>
        <v>Contractuel</v>
      </c>
      <c r="V1897" s="8">
        <v>45689</v>
      </c>
      <c r="W1897" s="8">
        <f>VLOOKUP(B1897,[1]BASE!$A:$Q,17,0)</f>
        <v>45747</v>
      </c>
      <c r="X1897" s="8"/>
      <c r="Y1897" s="8"/>
      <c r="Z1897" s="8">
        <v>45306</v>
      </c>
      <c r="AA1897" s="7">
        <f t="shared" si="2371"/>
        <v>1</v>
      </c>
      <c r="AB1897" s="7">
        <f t="shared" si="2372"/>
        <v>2024</v>
      </c>
      <c r="AC1897" s="7">
        <f t="shared" si="2373"/>
        <v>2028</v>
      </c>
      <c r="AD1897" s="10" t="e">
        <f t="shared" ref="AD1897:AD1960" ca="1" si="2423">IF(#REF!="Non",(DAYS360(N1897,Q1897)/360),(DAYS360(N1897,TODAY())/360))</f>
        <v>#REF!</v>
      </c>
      <c r="AE1897" s="10" t="e">
        <f t="shared" ca="1" si="2375"/>
        <v>#REF!</v>
      </c>
      <c r="AF1897" s="8">
        <v>35321</v>
      </c>
      <c r="AG1897" s="11">
        <f t="shared" ca="1" si="2376"/>
        <v>28.495890410958904</v>
      </c>
      <c r="AH1897" s="10" t="str">
        <f t="shared" ca="1" si="2377"/>
        <v>&gt;25&lt; 35</v>
      </c>
      <c r="AI1897" s="12">
        <v>17310929</v>
      </c>
      <c r="AJ1897" s="13" t="s">
        <v>192</v>
      </c>
      <c r="AK1897" s="12" t="s">
        <v>7287</v>
      </c>
      <c r="AL1897" s="8">
        <v>44855</v>
      </c>
      <c r="AM1897" s="7" t="s">
        <v>6153</v>
      </c>
      <c r="AN1897" s="7" t="s">
        <v>109</v>
      </c>
      <c r="AQ1897">
        <v>3</v>
      </c>
      <c r="AR1897" s="44">
        <v>2</v>
      </c>
      <c r="AS1897" s="15">
        <f t="shared" si="2378"/>
        <v>46036.5</v>
      </c>
      <c r="AT1897" s="14" t="s">
        <v>163</v>
      </c>
      <c r="AU1897" s="12">
        <v>3.5</v>
      </c>
      <c r="AV1897" s="17">
        <v>17</v>
      </c>
      <c r="AW1897" s="18" t="s">
        <v>201</v>
      </c>
      <c r="AX1897" s="19" t="s">
        <v>7288</v>
      </c>
      <c r="AY1897" s="17" t="s">
        <v>82</v>
      </c>
      <c r="AZ1897" s="14" t="s">
        <v>203</v>
      </c>
      <c r="BA1897" s="20" t="str">
        <f t="shared" si="2379"/>
        <v>17001000000335949503</v>
      </c>
      <c r="BB1897" s="31">
        <f t="shared" si="2380"/>
        <v>20</v>
      </c>
      <c r="BC1897" s="22" t="s">
        <v>1286</v>
      </c>
      <c r="BD1897" s="23" t="s">
        <v>115</v>
      </c>
      <c r="BF1897" s="8"/>
      <c r="BG1897" s="32">
        <v>94749450</v>
      </c>
      <c r="BH1897" s="32"/>
      <c r="BI1897" s="32"/>
      <c r="BJ1897" t="s">
        <v>1286</v>
      </c>
      <c r="BK1897" s="14" t="s">
        <v>232</v>
      </c>
      <c r="BL1897" s="14" t="s">
        <v>595</v>
      </c>
      <c r="BM1897" s="25"/>
      <c r="BN1897" s="26" t="str">
        <f>BA1897</f>
        <v>17001000000335949503</v>
      </c>
      <c r="BO1897" s="27" t="str">
        <f>D1897</f>
        <v>ARBI ABDELWAHID</v>
      </c>
      <c r="BP1897" s="26">
        <f>B1897</f>
        <v>1899</v>
      </c>
      <c r="BQ1897" s="28"/>
    </row>
    <row r="1898" spans="1:69" x14ac:dyDescent="0.25">
      <c r="A1898" t="str">
        <f>VLOOKUP(B1898,[2]RH!$B:$BV,72,0)</f>
        <v>si</v>
      </c>
      <c r="B1898" s="6">
        <v>1900</v>
      </c>
      <c r="C1898" s="7" t="s">
        <v>168</v>
      </c>
      <c r="D1898" s="7" t="s">
        <v>7289</v>
      </c>
      <c r="E1898" s="7" t="s">
        <v>67</v>
      </c>
      <c r="F1898" s="7" t="s">
        <v>118</v>
      </c>
      <c r="G1898" s="7" t="s">
        <v>220</v>
      </c>
      <c r="H1898" s="80" t="s">
        <v>225</v>
      </c>
      <c r="I1898" s="7" t="s">
        <v>589</v>
      </c>
      <c r="J1898" s="7" t="s">
        <v>190</v>
      </c>
      <c r="K1898" s="7" t="s">
        <v>146</v>
      </c>
      <c r="L1898" s="7" t="s">
        <v>90</v>
      </c>
      <c r="M1898" s="7" t="str">
        <f t="shared" si="2360"/>
        <v>Couturière</v>
      </c>
      <c r="N1898" s="8">
        <v>45306</v>
      </c>
      <c r="P1898" s="7">
        <f t="shared" ca="1" si="2389"/>
        <v>25</v>
      </c>
      <c r="Q1898" s="8"/>
      <c r="R1898" s="7"/>
      <c r="S1898" s="7"/>
      <c r="T1898" s="9" t="s">
        <v>156</v>
      </c>
      <c r="U1898" s="7" t="str">
        <f t="shared" si="2370"/>
        <v>Contractuel</v>
      </c>
      <c r="V1898" s="8">
        <v>45689</v>
      </c>
      <c r="W1898" s="8">
        <f>VLOOKUP(B1898,[1]BASE!$A:$Q,17,0)</f>
        <v>45747</v>
      </c>
      <c r="X1898" s="8"/>
      <c r="Y1898" s="8"/>
      <c r="Z1898" s="8">
        <v>45306</v>
      </c>
      <c r="AA1898" s="7">
        <f t="shared" si="2371"/>
        <v>1</v>
      </c>
      <c r="AB1898" s="7">
        <f t="shared" si="2372"/>
        <v>2024</v>
      </c>
      <c r="AC1898" s="7">
        <f t="shared" si="2373"/>
        <v>2028</v>
      </c>
      <c r="AD1898" s="10" t="e">
        <f t="shared" ref="AD1898:AD1961" ca="1" si="2424">IF(#REF!="Non",(DAYS360(N1898,Q1898)/360),(DAYS360(N1898,TODAY())/360))</f>
        <v>#REF!</v>
      </c>
      <c r="AE1898" s="10" t="e">
        <f t="shared" ca="1" si="2375"/>
        <v>#REF!</v>
      </c>
      <c r="AF1898" s="8">
        <v>32092</v>
      </c>
      <c r="AG1898" s="11">
        <f t="shared" ca="1" si="2376"/>
        <v>37.342465753424655</v>
      </c>
      <c r="AH1898" s="10" t="str">
        <f t="shared" ca="1" si="2377"/>
        <v>&gt;35&lt; 45</v>
      </c>
      <c r="AI1898" s="12">
        <v>12869342</v>
      </c>
      <c r="AJ1898" s="13" t="s">
        <v>73</v>
      </c>
      <c r="AK1898" s="12" t="s">
        <v>7290</v>
      </c>
      <c r="AL1898" s="8">
        <v>39308</v>
      </c>
      <c r="AM1898" s="7" t="s">
        <v>108</v>
      </c>
      <c r="AN1898" s="7" t="s">
        <v>76</v>
      </c>
      <c r="AO1898">
        <v>3</v>
      </c>
      <c r="AQ1898">
        <v>3</v>
      </c>
      <c r="AR1898" s="44">
        <v>2</v>
      </c>
      <c r="AS1898" s="15">
        <f t="shared" si="2378"/>
        <v>46036.5</v>
      </c>
      <c r="AT1898" s="14" t="s">
        <v>163</v>
      </c>
      <c r="AU1898" s="12">
        <v>3.5</v>
      </c>
      <c r="AV1898" s="17">
        <v>17</v>
      </c>
      <c r="AW1898" s="18" t="s">
        <v>201</v>
      </c>
      <c r="AX1898" s="19" t="s">
        <v>7291</v>
      </c>
      <c r="AY1898" s="17">
        <v>70</v>
      </c>
      <c r="AZ1898" s="14" t="s">
        <v>203</v>
      </c>
      <c r="BA1898" s="20" t="str">
        <f t="shared" si="2379"/>
        <v>17001000000168965070</v>
      </c>
      <c r="BB1898" s="31">
        <f t="shared" si="2380"/>
        <v>20</v>
      </c>
      <c r="BC1898" s="22" t="s">
        <v>7292</v>
      </c>
      <c r="BD1898" s="23" t="s">
        <v>115</v>
      </c>
      <c r="BF1898" s="8"/>
      <c r="BG1898" s="32">
        <v>25658113</v>
      </c>
      <c r="BH1898" s="32"/>
      <c r="BI1898" s="32"/>
      <c r="BJ1898" t="s">
        <v>6322</v>
      </c>
      <c r="BK1898" s="14" t="str">
        <f t="shared" ref="BK1898:BK1906" si="2425">IF(K1898="CADRE","CADRE",CONCATENATE(J1898,"-",H1898))</f>
        <v>A-P6 AV</v>
      </c>
      <c r="BL1898" s="14" t="s">
        <v>595</v>
      </c>
      <c r="BM1898" s="25"/>
      <c r="BN1898" s="26"/>
      <c r="BO1898" s="27"/>
      <c r="BP1898" s="26"/>
      <c r="BQ1898" s="28"/>
    </row>
    <row r="1899" spans="1:69" x14ac:dyDescent="0.25">
      <c r="A1899" t="str">
        <f>VLOOKUP(B1899,[2]RH!$B:$BV,72,0)</f>
        <v>si</v>
      </c>
      <c r="B1899" s="6">
        <v>1901</v>
      </c>
      <c r="C1899" s="7" t="s">
        <v>65</v>
      </c>
      <c r="D1899" s="7" t="s">
        <v>7293</v>
      </c>
      <c r="E1899" s="7" t="s">
        <v>67</v>
      </c>
      <c r="F1899" s="7" t="s">
        <v>135</v>
      </c>
      <c r="G1899" s="7" t="s">
        <v>7294</v>
      </c>
      <c r="H1899" s="80"/>
      <c r="I1899" s="7"/>
      <c r="J1899" s="7"/>
      <c r="K1899" s="7" t="s">
        <v>89</v>
      </c>
      <c r="L1899" s="7" t="s">
        <v>90</v>
      </c>
      <c r="M1899" s="7" t="str">
        <f t="shared" si="2360"/>
        <v>Technicien CAO</v>
      </c>
      <c r="N1899" s="8">
        <v>45306</v>
      </c>
      <c r="P1899" s="7">
        <f t="shared" ca="1" si="2389"/>
        <v>25</v>
      </c>
      <c r="Q1899" s="8"/>
      <c r="R1899" s="7"/>
      <c r="S1899" s="7"/>
      <c r="T1899" s="9" t="s">
        <v>156</v>
      </c>
      <c r="U1899" s="7" t="str">
        <f t="shared" si="2370"/>
        <v>Contractuel</v>
      </c>
      <c r="V1899" s="8">
        <v>45627</v>
      </c>
      <c r="W1899" s="8">
        <v>45747</v>
      </c>
      <c r="X1899" s="8"/>
      <c r="Y1899" s="8"/>
      <c r="Z1899" s="8">
        <v>45306</v>
      </c>
      <c r="AA1899" s="7">
        <f t="shared" si="2371"/>
        <v>1</v>
      </c>
      <c r="AB1899" s="7">
        <f t="shared" si="2372"/>
        <v>2024</v>
      </c>
      <c r="AC1899" s="7">
        <f t="shared" si="2373"/>
        <v>2028</v>
      </c>
      <c r="AD1899" s="10" t="e">
        <f t="shared" ref="AD1899:AD1962" ca="1" si="2426">IF(#REF!="Non",(DAYS360(N1899,Q1899)/360),(DAYS360(N1899,TODAY())/360))</f>
        <v>#REF!</v>
      </c>
      <c r="AE1899" s="10" t="e">
        <f t="shared" ca="1" si="2375"/>
        <v>#REF!</v>
      </c>
      <c r="AF1899" s="8">
        <v>35580</v>
      </c>
      <c r="AG1899" s="11">
        <f t="shared" ca="1" si="2376"/>
        <v>27.786301369863015</v>
      </c>
      <c r="AH1899" s="10" t="str">
        <f t="shared" ca="1" si="2377"/>
        <v>&gt;25&lt; 35</v>
      </c>
      <c r="AI1899" s="12">
        <v>17632997</v>
      </c>
      <c r="AJ1899" s="13" t="s">
        <v>120</v>
      </c>
      <c r="AK1899" s="12" t="s">
        <v>7295</v>
      </c>
      <c r="AL1899" s="8">
        <v>44545</v>
      </c>
      <c r="AM1899" s="7" t="s">
        <v>6153</v>
      </c>
      <c r="AN1899" s="7" t="s">
        <v>109</v>
      </c>
      <c r="AQ1899">
        <v>11</v>
      </c>
      <c r="AR1899" s="44">
        <v>2</v>
      </c>
      <c r="AS1899" s="15">
        <f t="shared" si="2378"/>
        <v>46036.5</v>
      </c>
      <c r="AT1899" s="122" t="s">
        <v>77</v>
      </c>
      <c r="AU1899" s="12">
        <v>3.5</v>
      </c>
      <c r="AV1899" s="17">
        <v>17</v>
      </c>
      <c r="AW1899" s="18" t="s">
        <v>201</v>
      </c>
      <c r="AX1899" s="19" t="s">
        <v>7296</v>
      </c>
      <c r="AY1899" s="17">
        <v>47</v>
      </c>
      <c r="AZ1899" s="14" t="s">
        <v>203</v>
      </c>
      <c r="BA1899" s="20" t="str">
        <f t="shared" si="2379"/>
        <v>17001000000329436147</v>
      </c>
      <c r="BB1899" s="31">
        <f t="shared" si="2380"/>
        <v>20</v>
      </c>
      <c r="BC1899" s="22" t="s">
        <v>7297</v>
      </c>
      <c r="BD1899" s="23" t="s">
        <v>115</v>
      </c>
      <c r="BF1899" s="8"/>
      <c r="BG1899" s="32">
        <v>53008486</v>
      </c>
      <c r="BH1899" s="32"/>
      <c r="BI1899" s="32"/>
      <c r="BJ1899" t="s">
        <v>769</v>
      </c>
      <c r="BK1899" s="14" t="s">
        <v>70</v>
      </c>
      <c r="BL1899" s="14" t="s">
        <v>595</v>
      </c>
      <c r="BM1899" s="25"/>
      <c r="BN1899" s="26"/>
      <c r="BO1899" s="27"/>
      <c r="BP1899" s="26"/>
      <c r="BQ1899" s="28"/>
    </row>
    <row r="1900" spans="1:69" x14ac:dyDescent="0.25">
      <c r="A1900" t="str">
        <f>VLOOKUP(B1900,[2]RH!$B:$BV,72,0)</f>
        <v>si</v>
      </c>
      <c r="B1900" s="6">
        <v>1902</v>
      </c>
      <c r="C1900" s="7" t="s">
        <v>168</v>
      </c>
      <c r="D1900" s="7" t="s">
        <v>7298</v>
      </c>
      <c r="E1900" s="7" t="s">
        <v>67</v>
      </c>
      <c r="F1900" s="7" t="s">
        <v>118</v>
      </c>
      <c r="G1900" s="7" t="s">
        <v>220</v>
      </c>
      <c r="H1900" s="45" t="s">
        <v>2398</v>
      </c>
      <c r="I1900" s="7" t="s">
        <v>2487</v>
      </c>
      <c r="J1900" s="7" t="s">
        <v>281</v>
      </c>
      <c r="K1900" s="7" t="s">
        <v>146</v>
      </c>
      <c r="L1900" s="7" t="s">
        <v>90</v>
      </c>
      <c r="M1900" s="7" t="str">
        <f t="shared" si="2360"/>
        <v>Couturière</v>
      </c>
      <c r="N1900" s="8">
        <v>45308</v>
      </c>
      <c r="P1900" s="7">
        <f t="shared" ca="1" si="2389"/>
        <v>25</v>
      </c>
      <c r="Q1900" s="8"/>
      <c r="R1900" s="7"/>
      <c r="S1900" s="7"/>
      <c r="T1900" s="9" t="s">
        <v>156</v>
      </c>
      <c r="U1900" s="7" t="str">
        <f t="shared" si="2370"/>
        <v>Contractuel</v>
      </c>
      <c r="V1900" s="8">
        <v>45689</v>
      </c>
      <c r="W1900" s="8">
        <f>VLOOKUP(B1900,[1]BASE!$A:$Q,17,0)</f>
        <v>45747</v>
      </c>
      <c r="X1900" s="8"/>
      <c r="Y1900" s="8"/>
      <c r="Z1900" s="8">
        <v>45308</v>
      </c>
      <c r="AA1900" s="7">
        <f t="shared" si="2371"/>
        <v>1</v>
      </c>
      <c r="AB1900" s="7">
        <f t="shared" si="2372"/>
        <v>2024</v>
      </c>
      <c r="AC1900" s="7">
        <f t="shared" si="2373"/>
        <v>2028</v>
      </c>
      <c r="AD1900" s="10" t="e">
        <f t="shared" ref="AD1900:AD1963" ca="1" si="2427">IF(#REF!="Non",(DAYS360(N1900,Q1900)/360),(DAYS360(N1900,TODAY())/360))</f>
        <v>#REF!</v>
      </c>
      <c r="AE1900" s="10" t="e">
        <f t="shared" ca="1" si="2375"/>
        <v>#REF!</v>
      </c>
      <c r="AF1900" s="8">
        <v>29012</v>
      </c>
      <c r="AG1900" s="11">
        <f t="shared" ca="1" si="2376"/>
        <v>45.780821917808218</v>
      </c>
      <c r="AH1900" s="10" t="str">
        <f t="shared" ca="1" si="2377"/>
        <v>&gt;45&lt; 55</v>
      </c>
      <c r="AI1900" s="12">
        <v>16052889</v>
      </c>
      <c r="AJ1900" s="13" t="s">
        <v>170</v>
      </c>
      <c r="AK1900" s="12" t="s">
        <v>7299</v>
      </c>
      <c r="AL1900" s="8">
        <v>38364</v>
      </c>
      <c r="AM1900" s="7" t="s">
        <v>108</v>
      </c>
      <c r="AN1900" s="7" t="s">
        <v>76</v>
      </c>
      <c r="AO1900">
        <v>2</v>
      </c>
      <c r="AQ1900">
        <v>3</v>
      </c>
      <c r="AR1900" s="44">
        <v>2</v>
      </c>
      <c r="AS1900" s="15">
        <f t="shared" si="2378"/>
        <v>46038.5</v>
      </c>
      <c r="AT1900" s="14" t="s">
        <v>163</v>
      </c>
      <c r="AU1900" s="12">
        <v>3.5</v>
      </c>
      <c r="AV1900" s="17">
        <v>17</v>
      </c>
      <c r="AW1900" s="18">
        <v>20600</v>
      </c>
      <c r="AX1900" s="19" t="s">
        <v>7300</v>
      </c>
      <c r="AY1900" s="17">
        <v>92</v>
      </c>
      <c r="AZ1900" s="14" t="s">
        <v>203</v>
      </c>
      <c r="BA1900" s="20" t="str">
        <f t="shared" si="2379"/>
        <v>17206000000125834592</v>
      </c>
      <c r="BB1900" s="31">
        <f t="shared" si="2380"/>
        <v>20</v>
      </c>
      <c r="BC1900" s="22" t="s">
        <v>7301</v>
      </c>
      <c r="BD1900" s="23" t="s">
        <v>491</v>
      </c>
      <c r="BF1900" s="8"/>
      <c r="BG1900" s="32">
        <v>23630589</v>
      </c>
      <c r="BH1900" s="32">
        <v>22713093</v>
      </c>
      <c r="BI1900" s="32"/>
      <c r="BJ1900" t="s">
        <v>4909</v>
      </c>
      <c r="BK1900" s="14" t="str">
        <f t="shared" si="2425"/>
        <v>B-P7 AR</v>
      </c>
      <c r="BL1900" s="14" t="s">
        <v>595</v>
      </c>
      <c r="BM1900" s="25"/>
      <c r="BN1900" s="26" t="str">
        <f>BA1900</f>
        <v>17206000000125834592</v>
      </c>
      <c r="BO1900" s="27" t="str">
        <f>D1900</f>
        <v>TRABELSI AFIFA</v>
      </c>
      <c r="BP1900" s="26">
        <f>B1900</f>
        <v>1902</v>
      </c>
      <c r="BQ1900" s="28"/>
    </row>
    <row r="1901" spans="1:69" x14ac:dyDescent="0.25">
      <c r="A1901" t="str">
        <f>VLOOKUP(B1901,[2]RH!$B:$BV,72,0)</f>
        <v>si</v>
      </c>
      <c r="B1901" s="6">
        <v>1903</v>
      </c>
      <c r="C1901" s="7" t="s">
        <v>65</v>
      </c>
      <c r="D1901" s="7" t="s">
        <v>7302</v>
      </c>
      <c r="E1901" s="7" t="s">
        <v>67</v>
      </c>
      <c r="F1901" s="7" t="s">
        <v>102</v>
      </c>
      <c r="G1901" s="7" t="s">
        <v>1585</v>
      </c>
      <c r="H1901" s="80" t="s">
        <v>102</v>
      </c>
      <c r="I1901" s="7" t="s">
        <v>1908</v>
      </c>
      <c r="J1901" s="7"/>
      <c r="K1901" s="7" t="s">
        <v>89</v>
      </c>
      <c r="L1901" s="7" t="s">
        <v>90</v>
      </c>
      <c r="M1901" s="7" t="str">
        <f t="shared" si="2360"/>
        <v>MANITENTIONNAIRE</v>
      </c>
      <c r="N1901" s="8">
        <v>45306</v>
      </c>
      <c r="P1901" s="7">
        <f t="shared" ca="1" si="2389"/>
        <v>-6</v>
      </c>
      <c r="Q1901" s="8"/>
      <c r="R1901" s="7"/>
      <c r="S1901" s="7"/>
      <c r="T1901" s="9" t="s">
        <v>156</v>
      </c>
      <c r="U1901" s="7" t="str">
        <f t="shared" si="2370"/>
        <v>Contractuel</v>
      </c>
      <c r="V1901" s="8">
        <v>45627</v>
      </c>
      <c r="W1901" s="8">
        <v>45716</v>
      </c>
      <c r="X1901" s="8"/>
      <c r="Y1901" s="8"/>
      <c r="Z1901" s="8">
        <v>45306</v>
      </c>
      <c r="AA1901" s="7">
        <f t="shared" si="2371"/>
        <v>1</v>
      </c>
      <c r="AB1901" s="7">
        <f t="shared" si="2372"/>
        <v>2024</v>
      </c>
      <c r="AC1901" s="7">
        <f t="shared" si="2373"/>
        <v>2028</v>
      </c>
      <c r="AD1901" s="10" t="e">
        <f t="shared" ref="AD1901:AD1964" ca="1" si="2428">IF(#REF!="Non",(DAYS360(N1901,Q1901)/360),(DAYS360(N1901,TODAY())/360))</f>
        <v>#REF!</v>
      </c>
      <c r="AE1901" s="10" t="e">
        <f t="shared" ca="1" si="2375"/>
        <v>#REF!</v>
      </c>
      <c r="AF1901" s="8">
        <v>32175</v>
      </c>
      <c r="AG1901" s="11">
        <f t="shared" ca="1" si="2376"/>
        <v>37.115068493150687</v>
      </c>
      <c r="AH1901" s="10" t="str">
        <f t="shared" ca="1" si="2377"/>
        <v>&gt;35&lt; 45</v>
      </c>
      <c r="AI1901" s="12">
        <v>16628211</v>
      </c>
      <c r="AJ1901" s="13" t="s">
        <v>106</v>
      </c>
      <c r="AK1901" s="12" t="s">
        <v>7303</v>
      </c>
      <c r="AL1901" s="8">
        <v>38979</v>
      </c>
      <c r="AM1901" s="7" t="s">
        <v>6153</v>
      </c>
      <c r="AN1901" s="7" t="s">
        <v>76</v>
      </c>
      <c r="AO1901">
        <v>1</v>
      </c>
      <c r="AQ1901">
        <v>3</v>
      </c>
      <c r="AR1901" s="44">
        <v>2</v>
      </c>
      <c r="AS1901" s="15">
        <f t="shared" si="2378"/>
        <v>46036.5</v>
      </c>
      <c r="AT1901" s="14" t="s">
        <v>163</v>
      </c>
      <c r="AU1901" s="12">
        <v>3.5</v>
      </c>
      <c r="AV1901" s="17">
        <v>17</v>
      </c>
      <c r="AW1901" s="18" t="s">
        <v>201</v>
      </c>
      <c r="AX1901" s="19" t="s">
        <v>7304</v>
      </c>
      <c r="AY1901" s="17">
        <v>32</v>
      </c>
      <c r="AZ1901" s="14" t="s">
        <v>203</v>
      </c>
      <c r="BA1901" s="20" t="str">
        <f t="shared" si="2379"/>
        <v>17001000000335887132</v>
      </c>
      <c r="BB1901" s="31">
        <f t="shared" si="2380"/>
        <v>20</v>
      </c>
      <c r="BC1901" s="22" t="s">
        <v>7305</v>
      </c>
      <c r="BD1901" s="23" t="s">
        <v>115</v>
      </c>
      <c r="BF1901" s="8"/>
      <c r="BG1901" s="32">
        <v>90668294</v>
      </c>
      <c r="BH1901" s="32">
        <v>90668162</v>
      </c>
      <c r="BI1901" s="32"/>
      <c r="BJ1901" t="s">
        <v>486</v>
      </c>
      <c r="BK1901" s="14" t="str">
        <f t="shared" si="2425"/>
        <v>-LOGISTIQUE</v>
      </c>
      <c r="BL1901" s="14" t="s">
        <v>241</v>
      </c>
      <c r="BM1901" s="25"/>
      <c r="BN1901" s="26"/>
      <c r="BO1901" s="27"/>
      <c r="BP1901" s="26"/>
      <c r="BQ1901" s="28"/>
    </row>
    <row r="1902" spans="1:69" x14ac:dyDescent="0.25">
      <c r="A1902" t="str">
        <f>VLOOKUP(B1902,[2]RH!$B:$BV,72,0)</f>
        <v>si</v>
      </c>
      <c r="B1902" s="6">
        <v>1904</v>
      </c>
      <c r="C1902" s="7" t="s">
        <v>168</v>
      </c>
      <c r="D1902" s="7" t="s">
        <v>7306</v>
      </c>
      <c r="E1902" s="7" t="s">
        <v>67</v>
      </c>
      <c r="F1902" s="7" t="s">
        <v>158</v>
      </c>
      <c r="G1902" s="7" t="s">
        <v>6383</v>
      </c>
      <c r="H1902" s="80" t="s">
        <v>158</v>
      </c>
      <c r="I1902" s="7" t="s">
        <v>542</v>
      </c>
      <c r="J1902" s="7"/>
      <c r="K1902" s="7" t="s">
        <v>146</v>
      </c>
      <c r="L1902" s="7" t="s">
        <v>90</v>
      </c>
      <c r="M1902" s="7" t="str">
        <f t="shared" si="2360"/>
        <v>COUPEUR</v>
      </c>
      <c r="N1902" s="8">
        <v>45306</v>
      </c>
      <c r="P1902" s="7">
        <f t="shared" ca="1" si="2389"/>
        <v>-6</v>
      </c>
      <c r="Q1902" s="8"/>
      <c r="R1902" s="7"/>
      <c r="S1902" s="7"/>
      <c r="T1902" s="9" t="s">
        <v>156</v>
      </c>
      <c r="U1902" s="7" t="str">
        <f t="shared" si="2370"/>
        <v>Contractuel</v>
      </c>
      <c r="V1902" s="8">
        <v>45689</v>
      </c>
      <c r="W1902" s="8">
        <f>VLOOKUP(B1902,[1]BASE!$A:$Q,17,0)</f>
        <v>45716</v>
      </c>
      <c r="X1902" s="8"/>
      <c r="Y1902" s="8"/>
      <c r="Z1902" s="8">
        <v>45306</v>
      </c>
      <c r="AA1902" s="7">
        <f t="shared" si="2371"/>
        <v>1</v>
      </c>
      <c r="AB1902" s="7">
        <f t="shared" si="2372"/>
        <v>2024</v>
      </c>
      <c r="AC1902" s="7">
        <f t="shared" si="2373"/>
        <v>2028</v>
      </c>
      <c r="AD1902" s="10" t="e">
        <f t="shared" ref="AD1902:AD1965" ca="1" si="2429">IF(#REF!="Non",(DAYS360(N1902,Q1902)/360),(DAYS360(N1902,TODAY())/360))</f>
        <v>#REF!</v>
      </c>
      <c r="AE1902" s="10" t="e">
        <f t="shared" ca="1" si="2375"/>
        <v>#REF!</v>
      </c>
      <c r="AF1902" s="8">
        <v>35125</v>
      </c>
      <c r="AG1902" s="11">
        <f t="shared" ca="1" si="2376"/>
        <v>29.032876712328768</v>
      </c>
      <c r="AH1902" s="10" t="str">
        <f t="shared" ca="1" si="2377"/>
        <v>&gt;25&lt; 35</v>
      </c>
      <c r="AI1902" s="12">
        <v>17462194</v>
      </c>
      <c r="AJ1902" s="13" t="s">
        <v>170</v>
      </c>
      <c r="AK1902" s="12" t="s">
        <v>7307</v>
      </c>
      <c r="AL1902" s="8">
        <v>43873</v>
      </c>
      <c r="AM1902" s="7" t="s">
        <v>108</v>
      </c>
      <c r="AN1902" s="7" t="s">
        <v>76</v>
      </c>
      <c r="AO1902">
        <v>0</v>
      </c>
      <c r="AQ1902">
        <v>3</v>
      </c>
      <c r="AR1902" s="44">
        <v>2</v>
      </c>
      <c r="AS1902" s="15">
        <f t="shared" si="2378"/>
        <v>46036.5</v>
      </c>
      <c r="AT1902" s="14" t="s">
        <v>163</v>
      </c>
      <c r="AU1902" s="12">
        <v>3.5</v>
      </c>
      <c r="AV1902" s="17" t="s">
        <v>92</v>
      </c>
      <c r="AW1902" s="18" t="s">
        <v>2036</v>
      </c>
      <c r="AX1902" s="19">
        <v>80056668916</v>
      </c>
      <c r="AY1902" s="17">
        <v>70</v>
      </c>
      <c r="AZ1902" s="14" t="s">
        <v>152</v>
      </c>
      <c r="BA1902" s="20" t="str">
        <f t="shared" si="2379"/>
        <v>04053138005666891670</v>
      </c>
      <c r="BB1902" s="31">
        <f t="shared" si="2380"/>
        <v>20</v>
      </c>
      <c r="BC1902" s="22" t="s">
        <v>714</v>
      </c>
      <c r="BD1902" s="23" t="s">
        <v>115</v>
      </c>
      <c r="BF1902" s="8"/>
      <c r="BG1902" s="32">
        <v>54509415</v>
      </c>
      <c r="BH1902" s="32"/>
      <c r="BI1902" s="32"/>
      <c r="BJ1902" t="s">
        <v>714</v>
      </c>
      <c r="BK1902" s="14" t="str">
        <f t="shared" si="2425"/>
        <v>-COUPE</v>
      </c>
      <c r="BL1902" s="14" t="s">
        <v>595</v>
      </c>
      <c r="BM1902" s="25"/>
      <c r="BN1902" s="26"/>
      <c r="BO1902" s="27"/>
      <c r="BP1902" s="26"/>
      <c r="BQ1902" s="28"/>
    </row>
    <row r="1903" spans="1:69" x14ac:dyDescent="0.25">
      <c r="A1903" t="str">
        <f>VLOOKUP(B1903,[2]RH!$B:$BV,72,0)</f>
        <v>si</v>
      </c>
      <c r="B1903" s="6">
        <v>1905</v>
      </c>
      <c r="C1903" s="7" t="s">
        <v>65</v>
      </c>
      <c r="D1903" s="7" t="s">
        <v>7308</v>
      </c>
      <c r="E1903" s="7" t="s">
        <v>67</v>
      </c>
      <c r="F1903" s="7" t="s">
        <v>158</v>
      </c>
      <c r="G1903" s="7" t="s">
        <v>6383</v>
      </c>
      <c r="H1903" s="80" t="s">
        <v>158</v>
      </c>
      <c r="I1903" s="7" t="s">
        <v>542</v>
      </c>
      <c r="J1903" s="7"/>
      <c r="K1903" s="7" t="s">
        <v>146</v>
      </c>
      <c r="L1903" s="7" t="s">
        <v>90</v>
      </c>
      <c r="M1903" s="7" t="str">
        <f t="shared" si="2360"/>
        <v>COUPEUR</v>
      </c>
      <c r="N1903" s="8">
        <v>45306</v>
      </c>
      <c r="P1903" s="7">
        <f t="shared" ca="1" si="2389"/>
        <v>-6</v>
      </c>
      <c r="Q1903" s="8"/>
      <c r="R1903" s="7"/>
      <c r="S1903" s="7"/>
      <c r="T1903" s="9" t="s">
        <v>156</v>
      </c>
      <c r="U1903" s="7" t="str">
        <f t="shared" si="2370"/>
        <v>Contractuel</v>
      </c>
      <c r="V1903" s="8">
        <v>45689</v>
      </c>
      <c r="W1903" s="8">
        <f>VLOOKUP(B1903,[1]BASE!$A:$Q,17,0)</f>
        <v>45716</v>
      </c>
      <c r="X1903" s="8"/>
      <c r="Y1903" s="8"/>
      <c r="Z1903" s="8">
        <v>45306</v>
      </c>
      <c r="AA1903" s="7">
        <f t="shared" si="2371"/>
        <v>1</v>
      </c>
      <c r="AB1903" s="7">
        <f t="shared" si="2372"/>
        <v>2024</v>
      </c>
      <c r="AC1903" s="7">
        <f t="shared" si="2373"/>
        <v>2028</v>
      </c>
      <c r="AD1903" s="10" t="e">
        <f t="shared" ref="AD1903:AD1966" ca="1" si="2430">IF(#REF!="Non",(DAYS360(N1903,Q1903)/360),(DAYS360(N1903,TODAY())/360))</f>
        <v>#REF!</v>
      </c>
      <c r="AE1903" s="10" t="e">
        <f t="shared" ca="1" si="2375"/>
        <v>#REF!</v>
      </c>
      <c r="AF1903" s="8">
        <v>34174</v>
      </c>
      <c r="AG1903" s="11">
        <f t="shared" ca="1" si="2376"/>
        <v>31.638356164383563</v>
      </c>
      <c r="AH1903" s="10" t="str">
        <f t="shared" ca="1" si="2377"/>
        <v>&gt;25&lt; 35</v>
      </c>
      <c r="AI1903" s="12">
        <v>16627900</v>
      </c>
      <c r="AJ1903" s="13" t="s">
        <v>82</v>
      </c>
      <c r="AK1903" s="12" t="s">
        <v>7309</v>
      </c>
      <c r="AL1903" s="8">
        <v>42503</v>
      </c>
      <c r="AM1903" s="7" t="s">
        <v>6153</v>
      </c>
      <c r="AN1903" s="7" t="s">
        <v>76</v>
      </c>
      <c r="AO1903">
        <v>1</v>
      </c>
      <c r="AQ1903">
        <v>3</v>
      </c>
      <c r="AR1903" s="44">
        <v>2</v>
      </c>
      <c r="AS1903" s="15">
        <f t="shared" si="2378"/>
        <v>46036.5</v>
      </c>
      <c r="AT1903" s="14" t="s">
        <v>163</v>
      </c>
      <c r="AU1903" s="12">
        <v>3.5</v>
      </c>
      <c r="AV1903" s="17">
        <v>17</v>
      </c>
      <c r="AW1903" s="18">
        <v>53594</v>
      </c>
      <c r="AX1903" s="19" t="s">
        <v>7310</v>
      </c>
      <c r="AY1903" s="17">
        <v>34</v>
      </c>
      <c r="AZ1903" s="14" t="s">
        <v>203</v>
      </c>
      <c r="BA1903" s="20" t="str">
        <f t="shared" si="2379"/>
        <v>17535940171560153634</v>
      </c>
      <c r="BB1903" s="31">
        <f t="shared" si="2380"/>
        <v>20</v>
      </c>
      <c r="BC1903" s="22" t="s">
        <v>1286</v>
      </c>
      <c r="BD1903" s="23" t="s">
        <v>115</v>
      </c>
      <c r="BF1903" s="8"/>
      <c r="BG1903" s="32">
        <v>26199664</v>
      </c>
      <c r="BH1903" s="32">
        <v>42568887</v>
      </c>
      <c r="BI1903" s="32"/>
      <c r="BJ1903" t="s">
        <v>1286</v>
      </c>
      <c r="BK1903" s="14" t="str">
        <f t="shared" si="2425"/>
        <v>-COUPE</v>
      </c>
      <c r="BL1903" s="14" t="s">
        <v>595</v>
      </c>
      <c r="BM1903" s="25"/>
      <c r="BN1903" s="26"/>
      <c r="BO1903" s="27"/>
      <c r="BP1903" s="26"/>
      <c r="BQ1903" s="28"/>
    </row>
    <row r="1904" spans="1:69" x14ac:dyDescent="0.25">
      <c r="A1904" t="str">
        <f>VLOOKUP(B1904,[2]RH!$B:$BV,72,0)</f>
        <v>Non-Actif</v>
      </c>
      <c r="B1904" s="6">
        <v>1906</v>
      </c>
      <c r="C1904" s="7" t="s">
        <v>168</v>
      </c>
      <c r="D1904" s="7" t="s">
        <v>7311</v>
      </c>
      <c r="E1904" s="7" t="s">
        <v>67</v>
      </c>
      <c r="F1904" s="7" t="s">
        <v>158</v>
      </c>
      <c r="G1904" s="7" t="s">
        <v>6383</v>
      </c>
      <c r="H1904" s="80" t="s">
        <v>158</v>
      </c>
      <c r="I1904" s="7" t="s">
        <v>542</v>
      </c>
      <c r="J1904" s="7"/>
      <c r="K1904" s="7" t="s">
        <v>146</v>
      </c>
      <c r="L1904" s="7" t="s">
        <v>90</v>
      </c>
      <c r="M1904" s="7" t="str">
        <f t="shared" si="2360"/>
        <v>COUPEUR</v>
      </c>
      <c r="N1904" s="8">
        <v>45307</v>
      </c>
      <c r="P1904" s="7">
        <f t="shared" ca="1" si="2389"/>
        <v>-187</v>
      </c>
      <c r="Q1904" s="8">
        <v>45536</v>
      </c>
      <c r="R1904" s="7" t="s">
        <v>1692</v>
      </c>
      <c r="S1904" s="7"/>
      <c r="T1904" s="9" t="s">
        <v>156</v>
      </c>
      <c r="U1904" s="7" t="str">
        <f t="shared" si="2370"/>
        <v>Contractuel</v>
      </c>
      <c r="V1904" s="8">
        <v>45505</v>
      </c>
      <c r="W1904" s="8">
        <v>45535</v>
      </c>
      <c r="X1904" s="8"/>
      <c r="Y1904" s="8"/>
      <c r="Z1904" s="8">
        <v>45307</v>
      </c>
      <c r="AA1904" s="7">
        <f t="shared" si="2371"/>
        <v>1</v>
      </c>
      <c r="AB1904" s="7">
        <f t="shared" si="2372"/>
        <v>2024</v>
      </c>
      <c r="AC1904" s="7">
        <f t="shared" si="2373"/>
        <v>2028</v>
      </c>
      <c r="AD1904" s="10" t="e">
        <f t="shared" ref="AD1904:AD1967" ca="1" si="2431">IF(#REF!="Non",(DAYS360(N1904,Q1904)/360),(DAYS360(N1904,TODAY())/360))</f>
        <v>#REF!</v>
      </c>
      <c r="AE1904" s="10" t="e">
        <f t="shared" ca="1" si="2375"/>
        <v>#REF!</v>
      </c>
      <c r="AF1904" s="8">
        <v>36572</v>
      </c>
      <c r="AG1904" s="11">
        <f t="shared" ca="1" si="2376"/>
        <v>25.068493150684933</v>
      </c>
      <c r="AH1904" s="10" t="str">
        <f t="shared" ca="1" si="2377"/>
        <v>&gt;25&lt; 35</v>
      </c>
      <c r="AI1904" s="12">
        <v>17462032</v>
      </c>
      <c r="AJ1904" s="13" t="s">
        <v>106</v>
      </c>
      <c r="AK1904" s="12" t="s">
        <v>7312</v>
      </c>
      <c r="AL1904" s="8">
        <v>45191</v>
      </c>
      <c r="AM1904" s="7" t="s">
        <v>108</v>
      </c>
      <c r="AN1904" s="7" t="s">
        <v>109</v>
      </c>
      <c r="AQ1904">
        <v>3</v>
      </c>
      <c r="AR1904" s="14">
        <v>1</v>
      </c>
      <c r="AS1904" s="15">
        <f t="shared" si="2378"/>
        <v>45672.25</v>
      </c>
      <c r="AT1904" s="14" t="s">
        <v>163</v>
      </c>
      <c r="AU1904" s="12">
        <v>3.5</v>
      </c>
      <c r="AV1904" s="17">
        <v>17</v>
      </c>
      <c r="AW1904" s="18">
        <v>53594</v>
      </c>
      <c r="AX1904" s="19" t="s">
        <v>7313</v>
      </c>
      <c r="AY1904" s="17">
        <v>49</v>
      </c>
      <c r="AZ1904" s="14" t="s">
        <v>203</v>
      </c>
      <c r="BA1904" s="20" t="str">
        <f t="shared" si="2379"/>
        <v>17535940172091373649</v>
      </c>
      <c r="BB1904" s="31">
        <f t="shared" si="2380"/>
        <v>20</v>
      </c>
      <c r="BC1904" s="22" t="s">
        <v>7234</v>
      </c>
      <c r="BD1904" s="23" t="s">
        <v>115</v>
      </c>
      <c r="BF1904" s="8"/>
      <c r="BG1904" s="32">
        <v>27606644</v>
      </c>
      <c r="BH1904" s="32"/>
      <c r="BI1904" s="32"/>
      <c r="BJ1904" t="s">
        <v>1055</v>
      </c>
      <c r="BK1904" s="14" t="str">
        <f t="shared" si="2425"/>
        <v>-COUPE</v>
      </c>
      <c r="BL1904" s="14" t="s">
        <v>595</v>
      </c>
      <c r="BM1904" s="25"/>
      <c r="BN1904" s="26"/>
      <c r="BO1904" s="27"/>
      <c r="BP1904" s="26"/>
      <c r="BQ1904" s="28"/>
    </row>
    <row r="1905" spans="1:69" x14ac:dyDescent="0.25">
      <c r="A1905" t="str">
        <f>VLOOKUP(B1905,[2]RH!$B:$BV,72,0)</f>
        <v>si</v>
      </c>
      <c r="B1905" s="6">
        <v>1907</v>
      </c>
      <c r="C1905" s="7" t="s">
        <v>168</v>
      </c>
      <c r="D1905" s="7" t="s">
        <v>7314</v>
      </c>
      <c r="E1905" s="7" t="s">
        <v>67</v>
      </c>
      <c r="F1905" s="7" t="s">
        <v>118</v>
      </c>
      <c r="G1905" s="7" t="s">
        <v>5325</v>
      </c>
      <c r="H1905" s="80" t="s">
        <v>649</v>
      </c>
      <c r="I1905" s="7" t="s">
        <v>709</v>
      </c>
      <c r="J1905" s="7" t="s">
        <v>190</v>
      </c>
      <c r="K1905" s="7" t="s">
        <v>89</v>
      </c>
      <c r="L1905" s="7" t="s">
        <v>90</v>
      </c>
      <c r="M1905" s="7" t="str">
        <f t="shared" si="2360"/>
        <v>Contrôle qualité</v>
      </c>
      <c r="N1905" s="8">
        <v>45306</v>
      </c>
      <c r="P1905" s="7">
        <f t="shared" ca="1" si="2389"/>
        <v>25</v>
      </c>
      <c r="Q1905" s="8"/>
      <c r="R1905" s="7"/>
      <c r="S1905" s="7"/>
      <c r="T1905" s="9" t="s">
        <v>156</v>
      </c>
      <c r="U1905" s="7" t="str">
        <f t="shared" si="2370"/>
        <v>Contractuel</v>
      </c>
      <c r="V1905" s="8">
        <v>45689</v>
      </c>
      <c r="W1905" s="8">
        <f>VLOOKUP(B1905,[1]BASE!$A:$Q,17,0)</f>
        <v>45747</v>
      </c>
      <c r="X1905" s="8"/>
      <c r="Y1905" s="8"/>
      <c r="Z1905" s="8">
        <v>45306</v>
      </c>
      <c r="AA1905" s="7">
        <f t="shared" si="2371"/>
        <v>1</v>
      </c>
      <c r="AB1905" s="7">
        <f t="shared" si="2372"/>
        <v>2024</v>
      </c>
      <c r="AC1905" s="7">
        <f t="shared" si="2373"/>
        <v>2028</v>
      </c>
      <c r="AD1905" s="10" t="e">
        <f t="shared" ref="AD1905:AD1968" ca="1" si="2432">IF(#REF!="Non",(DAYS360(N1905,Q1905)/360),(DAYS360(N1905,TODAY())/360))</f>
        <v>#REF!</v>
      </c>
      <c r="AE1905" s="10" t="e">
        <f t="shared" ca="1" si="2375"/>
        <v>#REF!</v>
      </c>
      <c r="AF1905" s="8">
        <v>34785</v>
      </c>
      <c r="AG1905" s="11">
        <f t="shared" ca="1" si="2376"/>
        <v>29.964383561643835</v>
      </c>
      <c r="AH1905" s="10" t="str">
        <f t="shared" ca="1" si="2377"/>
        <v>&gt;25&lt; 35</v>
      </c>
      <c r="AI1905" s="12">
        <v>17466062</v>
      </c>
      <c r="AJ1905" s="13" t="s">
        <v>170</v>
      </c>
      <c r="AK1905" s="12" t="s">
        <v>7315</v>
      </c>
      <c r="AL1905" s="8">
        <v>41023</v>
      </c>
      <c r="AM1905" s="7" t="s">
        <v>108</v>
      </c>
      <c r="AN1905" s="7" t="s">
        <v>109</v>
      </c>
      <c r="AQ1905">
        <v>3</v>
      </c>
      <c r="AR1905" s="44">
        <v>2</v>
      </c>
      <c r="AS1905" s="15">
        <f t="shared" si="2378"/>
        <v>46036.5</v>
      </c>
      <c r="AT1905" s="14" t="s">
        <v>163</v>
      </c>
      <c r="AU1905" s="12">
        <v>3.5</v>
      </c>
      <c r="AV1905" s="17">
        <v>17</v>
      </c>
      <c r="AW1905" s="18" t="s">
        <v>201</v>
      </c>
      <c r="AX1905" s="19" t="s">
        <v>7316</v>
      </c>
      <c r="AY1905" s="17">
        <v>72</v>
      </c>
      <c r="AZ1905" s="14" t="s">
        <v>203</v>
      </c>
      <c r="BA1905" s="20" t="str">
        <f t="shared" si="2379"/>
        <v>17001000000295750472</v>
      </c>
      <c r="BB1905" s="31">
        <f t="shared" si="2380"/>
        <v>20</v>
      </c>
      <c r="BC1905" s="22" t="s">
        <v>7317</v>
      </c>
      <c r="BD1905" s="23" t="s">
        <v>115</v>
      </c>
      <c r="BF1905" s="8"/>
      <c r="BG1905" s="32">
        <v>50039636</v>
      </c>
      <c r="BH1905" s="32"/>
      <c r="BI1905" s="32"/>
      <c r="BJ1905" t="s">
        <v>4896</v>
      </c>
      <c r="BK1905" s="14" t="str">
        <f t="shared" si="2425"/>
        <v>A-Panda</v>
      </c>
      <c r="BL1905" s="14" t="s">
        <v>288</v>
      </c>
      <c r="BM1905" s="25"/>
      <c r="BN1905" s="26"/>
      <c r="BO1905" s="27"/>
      <c r="BP1905" s="26"/>
      <c r="BQ1905" s="28"/>
    </row>
    <row r="1906" spans="1:69" x14ac:dyDescent="0.25">
      <c r="A1906" t="str">
        <f>VLOOKUP(B1906,[2]RH!$B:$BV,72,0)</f>
        <v>Non-Actif</v>
      </c>
      <c r="B1906" s="6">
        <v>1908</v>
      </c>
      <c r="C1906" s="7" t="s">
        <v>168</v>
      </c>
      <c r="D1906" s="7" t="s">
        <v>7318</v>
      </c>
      <c r="E1906" s="7" t="s">
        <v>67</v>
      </c>
      <c r="F1906" s="7" t="s">
        <v>118</v>
      </c>
      <c r="G1906" s="7" t="s">
        <v>1801</v>
      </c>
      <c r="H1906" s="7" t="s">
        <v>562</v>
      </c>
      <c r="I1906" s="7" t="s">
        <v>2919</v>
      </c>
      <c r="J1906" s="7" t="s">
        <v>190</v>
      </c>
      <c r="K1906" s="7" t="s">
        <v>146</v>
      </c>
      <c r="L1906" s="7" t="s">
        <v>90</v>
      </c>
      <c r="M1906" s="7" t="str">
        <f t="shared" si="2360"/>
        <v>Prép CAMPO</v>
      </c>
      <c r="N1906" s="8">
        <v>45306</v>
      </c>
      <c r="P1906" s="7">
        <f t="shared" ca="1" si="2389"/>
        <v>-310</v>
      </c>
      <c r="Q1906" s="8">
        <v>45421</v>
      </c>
      <c r="R1906" s="7" t="s">
        <v>147</v>
      </c>
      <c r="S1906" s="7"/>
      <c r="T1906" s="9" t="s">
        <v>156</v>
      </c>
      <c r="U1906" s="7" t="str">
        <f t="shared" si="2370"/>
        <v>Contractuel</v>
      </c>
      <c r="V1906" s="8">
        <v>45383</v>
      </c>
      <c r="W1906" s="8">
        <v>45412</v>
      </c>
      <c r="X1906" s="8"/>
      <c r="Y1906" s="8"/>
      <c r="Z1906" s="8">
        <v>45306</v>
      </c>
      <c r="AA1906" s="7">
        <f t="shared" si="2371"/>
        <v>1</v>
      </c>
      <c r="AB1906" s="7">
        <f t="shared" si="2372"/>
        <v>2024</v>
      </c>
      <c r="AC1906" s="7">
        <f t="shared" si="2373"/>
        <v>2028</v>
      </c>
      <c r="AD1906" s="10" t="e">
        <f t="shared" ref="AD1906:AD1969" ca="1" si="2433">IF(#REF!="Non",(DAYS360(N1906,Q1906)/360),(DAYS360(N1906,TODAY())/360))</f>
        <v>#REF!</v>
      </c>
      <c r="AE1906" s="10" t="e">
        <f t="shared" ca="1" si="2375"/>
        <v>#REF!</v>
      </c>
      <c r="AF1906" s="8">
        <v>34675</v>
      </c>
      <c r="AG1906" s="11">
        <f t="shared" ca="1" si="2376"/>
        <v>30.265753424657536</v>
      </c>
      <c r="AH1906" s="10" t="str">
        <f t="shared" ca="1" si="2377"/>
        <v>&gt;25&lt; 35</v>
      </c>
      <c r="AI1906" s="12">
        <v>17027570</v>
      </c>
      <c r="AJ1906" s="13" t="s">
        <v>92</v>
      </c>
      <c r="AK1906" s="12" t="s">
        <v>7319</v>
      </c>
      <c r="AL1906" s="8">
        <v>43589</v>
      </c>
      <c r="AM1906" s="7" t="s">
        <v>108</v>
      </c>
      <c r="AN1906" s="7" t="s">
        <v>683</v>
      </c>
      <c r="AO1906">
        <v>1</v>
      </c>
      <c r="AQ1906" s="14">
        <v>3</v>
      </c>
      <c r="AR1906" s="14">
        <v>1</v>
      </c>
      <c r="AS1906" s="15">
        <f t="shared" si="2378"/>
        <v>45671.25</v>
      </c>
      <c r="AT1906" s="14" t="s">
        <v>163</v>
      </c>
      <c r="AU1906" s="12">
        <v>3.5</v>
      </c>
      <c r="AV1906" s="17">
        <v>17</v>
      </c>
      <c r="AW1906" s="18">
        <v>53594</v>
      </c>
      <c r="AX1906" s="19" t="s">
        <v>7320</v>
      </c>
      <c r="AY1906" s="17">
        <v>76</v>
      </c>
      <c r="AZ1906" s="14" t="s">
        <v>203</v>
      </c>
      <c r="BA1906" s="20" t="str">
        <f t="shared" si="2379"/>
        <v>17535940142338989576</v>
      </c>
      <c r="BB1906" s="31">
        <f t="shared" si="2380"/>
        <v>20</v>
      </c>
      <c r="BC1906" s="22" t="s">
        <v>7321</v>
      </c>
      <c r="BD1906" s="23" t="s">
        <v>115</v>
      </c>
      <c r="BF1906" s="8"/>
      <c r="BG1906" s="32">
        <v>90492161</v>
      </c>
      <c r="BH1906" s="32"/>
      <c r="BI1906" s="32"/>
      <c r="BJ1906" t="s">
        <v>3427</v>
      </c>
      <c r="BK1906" s="14" t="str">
        <f t="shared" si="2425"/>
        <v>A-P6 AR</v>
      </c>
      <c r="BL1906" s="14" t="s">
        <v>595</v>
      </c>
      <c r="BM1906" s="25"/>
      <c r="BN1906" s="26" t="str">
        <f>BA1906</f>
        <v>17535940142338989576</v>
      </c>
      <c r="BO1906" s="27" t="str">
        <f>D1906</f>
        <v>LEFI IBTISSEM</v>
      </c>
      <c r="BP1906" s="26">
        <f>B1906</f>
        <v>1908</v>
      </c>
      <c r="BQ1906" s="28"/>
    </row>
    <row r="1907" spans="1:69" x14ac:dyDescent="0.25">
      <c r="A1907" t="str">
        <f>VLOOKUP(B1907,[2]RH!$B:$BV,72,0)</f>
        <v>si</v>
      </c>
      <c r="B1907" s="6">
        <v>1909</v>
      </c>
      <c r="C1907" s="7" t="s">
        <v>168</v>
      </c>
      <c r="D1907" s="7" t="s">
        <v>7322</v>
      </c>
      <c r="E1907" s="7" t="s">
        <v>67</v>
      </c>
      <c r="F1907" s="7" t="s">
        <v>118</v>
      </c>
      <c r="G1907" s="7" t="s">
        <v>1801</v>
      </c>
      <c r="H1907" s="41" t="s">
        <v>562</v>
      </c>
      <c r="I1907" s="7" t="s">
        <v>226</v>
      </c>
      <c r="J1907" s="7" t="s">
        <v>190</v>
      </c>
      <c r="K1907" s="7" t="s">
        <v>146</v>
      </c>
      <c r="L1907" s="7" t="s">
        <v>90</v>
      </c>
      <c r="M1907" s="7" t="str">
        <f t="shared" si="2360"/>
        <v>Prép CAMPO</v>
      </c>
      <c r="N1907" s="8">
        <v>45306</v>
      </c>
      <c r="P1907" s="7">
        <f t="shared" ca="1" si="2389"/>
        <v>25</v>
      </c>
      <c r="Q1907" s="8"/>
      <c r="R1907" s="7"/>
      <c r="S1907" s="7"/>
      <c r="T1907" s="9" t="s">
        <v>156</v>
      </c>
      <c r="U1907" s="7" t="str">
        <f t="shared" si="2370"/>
        <v>Contractuel</v>
      </c>
      <c r="V1907" s="8">
        <v>45689</v>
      </c>
      <c r="W1907" s="8">
        <f>VLOOKUP(B1907,[1]BASE!$A:$Q,17,0)</f>
        <v>45747</v>
      </c>
      <c r="X1907" s="8"/>
      <c r="Y1907" s="8"/>
      <c r="Z1907" s="8">
        <v>45306</v>
      </c>
      <c r="AA1907" s="7">
        <f t="shared" si="2371"/>
        <v>1</v>
      </c>
      <c r="AB1907" s="7">
        <f t="shared" si="2372"/>
        <v>2024</v>
      </c>
      <c r="AC1907" s="7">
        <f t="shared" si="2373"/>
        <v>2028</v>
      </c>
      <c r="AD1907" s="10" t="e">
        <f t="shared" ref="AD1907:AD1970" ca="1" si="2434">IF(#REF!="Non",(DAYS360(N1907,Q1907)/360),(DAYS360(N1907,TODAY())/360))</f>
        <v>#REF!</v>
      </c>
      <c r="AE1907" s="10" t="e">
        <f t="shared" ca="1" si="2375"/>
        <v>#REF!</v>
      </c>
      <c r="AF1907" s="8">
        <v>36663</v>
      </c>
      <c r="AG1907" s="11">
        <f t="shared" ca="1" si="2376"/>
        <v>24.81917808219178</v>
      </c>
      <c r="AH1907" s="10" t="str">
        <f t="shared" ca="1" si="2377"/>
        <v>&lt; 25</v>
      </c>
      <c r="AI1907" s="12">
        <v>17832282</v>
      </c>
      <c r="AJ1907" s="13" t="s">
        <v>120</v>
      </c>
      <c r="AK1907" s="12" t="s">
        <v>7323</v>
      </c>
      <c r="AL1907" s="8">
        <v>43260</v>
      </c>
      <c r="AM1907" s="7" t="s">
        <v>108</v>
      </c>
      <c r="AN1907" s="7" t="s">
        <v>76</v>
      </c>
      <c r="AO1907">
        <v>2</v>
      </c>
      <c r="AQ1907">
        <v>3</v>
      </c>
      <c r="AR1907" s="44">
        <v>2</v>
      </c>
      <c r="AS1907" s="15">
        <f t="shared" si="2378"/>
        <v>46036.5</v>
      </c>
      <c r="AT1907" s="14" t="s">
        <v>163</v>
      </c>
      <c r="AU1907" s="12">
        <v>3.5</v>
      </c>
      <c r="AV1907" s="17">
        <v>17</v>
      </c>
      <c r="AW1907" s="18" t="s">
        <v>201</v>
      </c>
      <c r="AX1907" s="19" t="s">
        <v>7324</v>
      </c>
      <c r="AY1907" s="17">
        <v>44</v>
      </c>
      <c r="AZ1907" s="14" t="s">
        <v>203</v>
      </c>
      <c r="BA1907" s="20" t="str">
        <f t="shared" si="2379"/>
        <v>17001000000348467644</v>
      </c>
      <c r="BB1907" s="31">
        <f t="shared" si="2380"/>
        <v>20</v>
      </c>
      <c r="BC1907" s="22" t="s">
        <v>7317</v>
      </c>
      <c r="BD1907" s="23" t="s">
        <v>115</v>
      </c>
      <c r="BF1907" s="8"/>
      <c r="BG1907" s="32">
        <v>56409514</v>
      </c>
      <c r="BH1907" s="32"/>
      <c r="BI1907" s="32"/>
      <c r="BJ1907" t="s">
        <v>4896</v>
      </c>
      <c r="BK1907" s="14" t="s">
        <v>232</v>
      </c>
      <c r="BL1907" s="14" t="s">
        <v>595</v>
      </c>
      <c r="BM1907" s="25"/>
      <c r="BN1907" s="26" t="str">
        <f>BA1907</f>
        <v>17001000000348467644</v>
      </c>
      <c r="BO1907" s="27" t="str">
        <f>D1907</f>
        <v>GHAZWENI HADIL</v>
      </c>
      <c r="BP1907" s="26">
        <f>B1907</f>
        <v>1909</v>
      </c>
      <c r="BQ1907" s="28"/>
    </row>
    <row r="1908" spans="1:69" x14ac:dyDescent="0.25">
      <c r="A1908" t="str">
        <f>VLOOKUP(B1908,[2]RH!$B:$BV,72,0)</f>
        <v>si</v>
      </c>
      <c r="B1908" s="6">
        <v>1910</v>
      </c>
      <c r="C1908" s="7" t="s">
        <v>168</v>
      </c>
      <c r="D1908" s="7" t="s">
        <v>7325</v>
      </c>
      <c r="E1908" s="7" t="s">
        <v>67</v>
      </c>
      <c r="F1908" s="7" t="s">
        <v>158</v>
      </c>
      <c r="G1908" s="7" t="s">
        <v>6383</v>
      </c>
      <c r="H1908" s="80" t="s">
        <v>158</v>
      </c>
      <c r="I1908" s="7" t="s">
        <v>542</v>
      </c>
      <c r="J1908" s="7"/>
      <c r="K1908" s="7" t="s">
        <v>146</v>
      </c>
      <c r="L1908" s="7" t="s">
        <v>90</v>
      </c>
      <c r="M1908" s="7" t="str">
        <f t="shared" si="2360"/>
        <v>COUPEUR</v>
      </c>
      <c r="N1908" s="8">
        <v>45307</v>
      </c>
      <c r="P1908" s="7">
        <f t="shared" ca="1" si="2389"/>
        <v>-6</v>
      </c>
      <c r="Q1908" s="8"/>
      <c r="R1908" s="7"/>
      <c r="S1908" s="7"/>
      <c r="T1908" s="9" t="s">
        <v>156</v>
      </c>
      <c r="U1908" s="7" t="str">
        <f t="shared" si="2370"/>
        <v>Contractuel</v>
      </c>
      <c r="V1908" s="8">
        <v>45689</v>
      </c>
      <c r="W1908" s="8">
        <f>VLOOKUP(B1908,[1]BASE!$A:$Q,17,0)</f>
        <v>45716</v>
      </c>
      <c r="X1908" s="8"/>
      <c r="Y1908" s="8"/>
      <c r="Z1908" s="8">
        <v>45307</v>
      </c>
      <c r="AA1908" s="7">
        <f t="shared" si="2371"/>
        <v>1</v>
      </c>
      <c r="AB1908" s="7">
        <f t="shared" si="2372"/>
        <v>2024</v>
      </c>
      <c r="AC1908" s="7">
        <f t="shared" si="2373"/>
        <v>2028</v>
      </c>
      <c r="AD1908" s="10" t="e">
        <f t="shared" ref="AD1908:AD1971" ca="1" si="2435">IF(#REF!="Non",(DAYS360(N1908,Q1908)/360),(DAYS360(N1908,TODAY())/360))</f>
        <v>#REF!</v>
      </c>
      <c r="AE1908" s="10" t="e">
        <f t="shared" ca="1" si="2375"/>
        <v>#REF!</v>
      </c>
      <c r="AF1908" s="8">
        <v>31678</v>
      </c>
      <c r="AG1908" s="11">
        <f t="shared" ca="1" si="2376"/>
        <v>38.476712328767121</v>
      </c>
      <c r="AH1908" s="10" t="str">
        <f t="shared" ca="1" si="2377"/>
        <v>&gt;35&lt; 45</v>
      </c>
      <c r="AI1908" s="12">
        <v>17754616</v>
      </c>
      <c r="AJ1908" s="13" t="s">
        <v>170</v>
      </c>
      <c r="AK1908" s="12" t="s">
        <v>7326</v>
      </c>
      <c r="AL1908" s="8">
        <v>38964</v>
      </c>
      <c r="AM1908" s="7" t="s">
        <v>108</v>
      </c>
      <c r="AN1908" s="7" t="s">
        <v>76</v>
      </c>
      <c r="AO1908">
        <v>2</v>
      </c>
      <c r="AQ1908">
        <v>3</v>
      </c>
      <c r="AR1908" s="44">
        <v>2</v>
      </c>
      <c r="AS1908" s="15">
        <f t="shared" si="2378"/>
        <v>46037.5</v>
      </c>
      <c r="AT1908" s="14" t="s">
        <v>163</v>
      </c>
      <c r="AU1908" s="12">
        <v>3.5</v>
      </c>
      <c r="AV1908" s="17" t="s">
        <v>150</v>
      </c>
      <c r="AW1908" s="18" t="s">
        <v>339</v>
      </c>
      <c r="AX1908" s="19" t="s">
        <v>7327</v>
      </c>
      <c r="AY1908" s="17">
        <v>28</v>
      </c>
      <c r="AZ1908" s="14" t="s">
        <v>174</v>
      </c>
      <c r="BA1908" s="20" t="str">
        <f t="shared" si="2379"/>
        <v>07080013810555365628</v>
      </c>
      <c r="BB1908" s="31">
        <f t="shared" si="2380"/>
        <v>20</v>
      </c>
      <c r="BC1908" s="22" t="s">
        <v>7328</v>
      </c>
      <c r="BD1908" s="23" t="s">
        <v>115</v>
      </c>
      <c r="BF1908" s="8"/>
      <c r="BG1908" s="32">
        <v>54891112</v>
      </c>
      <c r="BH1908" s="32"/>
      <c r="BI1908" s="32"/>
      <c r="BJ1908" t="s">
        <v>501</v>
      </c>
      <c r="BK1908" s="14" t="str">
        <f>IF(K1908="CADRE","CADRE",CONCATENATE(J1908,"-",H1908))</f>
        <v>-COUPE</v>
      </c>
      <c r="BL1908" s="14" t="s">
        <v>595</v>
      </c>
      <c r="BM1908" s="25"/>
      <c r="BN1908" s="26"/>
      <c r="BO1908" s="27"/>
      <c r="BP1908" s="26"/>
      <c r="BQ1908" s="28"/>
    </row>
    <row r="1909" spans="1:69" x14ac:dyDescent="0.25">
      <c r="A1909" t="str">
        <f>VLOOKUP(B1909,[2]RH!$B:$BV,72,0)</f>
        <v>Non-Actif</v>
      </c>
      <c r="B1909" s="6">
        <v>1911</v>
      </c>
      <c r="C1909" s="7" t="s">
        <v>168</v>
      </c>
      <c r="D1909" s="7" t="s">
        <v>7329</v>
      </c>
      <c r="E1909" s="7" t="s">
        <v>67</v>
      </c>
      <c r="F1909" s="7" t="s">
        <v>158</v>
      </c>
      <c r="G1909" s="7" t="s">
        <v>6383</v>
      </c>
      <c r="H1909" s="80" t="s">
        <v>158</v>
      </c>
      <c r="I1909" s="7" t="s">
        <v>542</v>
      </c>
      <c r="J1909" s="7"/>
      <c r="K1909" s="7" t="s">
        <v>146</v>
      </c>
      <c r="L1909" s="7" t="s">
        <v>90</v>
      </c>
      <c r="M1909" s="7" t="str">
        <f t="shared" si="2360"/>
        <v>COUPEUR</v>
      </c>
      <c r="N1909" s="8">
        <v>45307</v>
      </c>
      <c r="P1909" s="7">
        <f t="shared" ca="1" si="2389"/>
        <v>-65</v>
      </c>
      <c r="Q1909" s="8">
        <v>45674</v>
      </c>
      <c r="R1909" s="7" t="s">
        <v>1728</v>
      </c>
      <c r="S1909" s="7"/>
      <c r="T1909" s="9" t="s">
        <v>156</v>
      </c>
      <c r="U1909" s="7" t="str">
        <f t="shared" si="2370"/>
        <v>Contractuel</v>
      </c>
      <c r="V1909" s="8">
        <v>45627</v>
      </c>
      <c r="W1909" s="8">
        <v>45657</v>
      </c>
      <c r="X1909" s="8"/>
      <c r="Y1909" s="8"/>
      <c r="Z1909" s="8">
        <v>45307</v>
      </c>
      <c r="AA1909" s="7">
        <f t="shared" si="2371"/>
        <v>1</v>
      </c>
      <c r="AB1909" s="7">
        <f t="shared" si="2372"/>
        <v>2024</v>
      </c>
      <c r="AC1909" s="7">
        <f t="shared" si="2373"/>
        <v>2028</v>
      </c>
      <c r="AD1909" s="10" t="e">
        <f t="shared" ref="AD1909:AD1972" ca="1" si="2436">IF(#REF!="Non",(DAYS360(N1909,Q1909)/360),(DAYS360(N1909,TODAY())/360))</f>
        <v>#REF!</v>
      </c>
      <c r="AE1909" s="10" t="e">
        <f t="shared" ca="1" si="2375"/>
        <v>#REF!</v>
      </c>
      <c r="AF1909" s="8">
        <v>36415</v>
      </c>
      <c r="AG1909" s="11">
        <f t="shared" ca="1" si="2376"/>
        <v>25.4986301369863</v>
      </c>
      <c r="AH1909" s="10" t="str">
        <f t="shared" ca="1" si="2377"/>
        <v>&gt;25&lt; 35</v>
      </c>
      <c r="AI1909" s="12">
        <v>17194784</v>
      </c>
      <c r="AJ1909" s="13" t="s">
        <v>92</v>
      </c>
      <c r="AK1909" s="12" t="s">
        <v>7330</v>
      </c>
      <c r="AL1909" s="8">
        <v>43389</v>
      </c>
      <c r="AM1909" s="7" t="s">
        <v>108</v>
      </c>
      <c r="AN1909" s="7" t="s">
        <v>109</v>
      </c>
      <c r="AQ1909">
        <v>3</v>
      </c>
      <c r="AR1909" s="14">
        <v>1</v>
      </c>
      <c r="AS1909" s="15">
        <f t="shared" si="2378"/>
        <v>45672.25</v>
      </c>
      <c r="AT1909" s="14" t="s">
        <v>163</v>
      </c>
      <c r="AU1909" s="12">
        <v>3.5</v>
      </c>
      <c r="AV1909" s="17">
        <v>17</v>
      </c>
      <c r="AW1909" s="18" t="s">
        <v>201</v>
      </c>
      <c r="AX1909" s="19" t="s">
        <v>7331</v>
      </c>
      <c r="AY1909" s="17">
        <v>68</v>
      </c>
      <c r="AZ1909" s="14" t="s">
        <v>203</v>
      </c>
      <c r="BA1909" s="20" t="str">
        <f t="shared" si="2379"/>
        <v>17001000000290974968</v>
      </c>
      <c r="BB1909" s="31">
        <f t="shared" si="2380"/>
        <v>20</v>
      </c>
      <c r="BC1909" s="22" t="s">
        <v>7332</v>
      </c>
      <c r="BD1909" s="23" t="s">
        <v>115</v>
      </c>
      <c r="BF1909" s="8"/>
      <c r="BG1909" s="32">
        <v>94600767</v>
      </c>
      <c r="BH1909" s="32">
        <v>94600747</v>
      </c>
      <c r="BI1909" s="32"/>
      <c r="BJ1909" t="s">
        <v>4109</v>
      </c>
      <c r="BK1909" s="14" t="str">
        <f>IF(K1909="CADRE","CADRE",CONCATENATE(J1909,"-",H1909))</f>
        <v>-COUPE</v>
      </c>
      <c r="BL1909" s="14" t="s">
        <v>595</v>
      </c>
      <c r="BM1909" s="25"/>
      <c r="BN1909" s="26"/>
      <c r="BO1909" s="27"/>
      <c r="BP1909" s="26"/>
      <c r="BQ1909" s="28"/>
    </row>
    <row r="1910" spans="1:69" x14ac:dyDescent="0.25">
      <c r="A1910" t="str">
        <f>VLOOKUP(B1910,[2]RH!$B:$BV,72,0)</f>
        <v>Non-Actif</v>
      </c>
      <c r="B1910" s="6">
        <v>1912</v>
      </c>
      <c r="C1910" s="7" t="s">
        <v>168</v>
      </c>
      <c r="D1910" s="7" t="s">
        <v>7333</v>
      </c>
      <c r="E1910" s="7" t="s">
        <v>67</v>
      </c>
      <c r="F1910" s="7" t="s">
        <v>118</v>
      </c>
      <c r="G1910" s="7" t="s">
        <v>5325</v>
      </c>
      <c r="H1910" s="80" t="s">
        <v>649</v>
      </c>
      <c r="I1910" s="7" t="s">
        <v>709</v>
      </c>
      <c r="J1910" s="7" t="s">
        <v>190</v>
      </c>
      <c r="K1910" s="7" t="s">
        <v>89</v>
      </c>
      <c r="L1910" s="7" t="s">
        <v>90</v>
      </c>
      <c r="M1910" s="7" t="str">
        <f t="shared" si="2360"/>
        <v>Contrôle qualité</v>
      </c>
      <c r="N1910" s="8">
        <v>45306</v>
      </c>
      <c r="P1910" s="7">
        <f t="shared" ca="1" si="2389"/>
        <v>-157</v>
      </c>
      <c r="Q1910" s="8">
        <v>45581</v>
      </c>
      <c r="R1910" s="7" t="s">
        <v>1909</v>
      </c>
      <c r="S1910" s="7"/>
      <c r="T1910" s="9" t="s">
        <v>156</v>
      </c>
      <c r="U1910" s="7" t="str">
        <f t="shared" si="2370"/>
        <v>Contractuel</v>
      </c>
      <c r="V1910" s="8">
        <v>45536</v>
      </c>
      <c r="W1910" s="8">
        <v>45565</v>
      </c>
      <c r="X1910" s="8"/>
      <c r="Y1910" s="8"/>
      <c r="Z1910" s="8">
        <v>45306</v>
      </c>
      <c r="AA1910" s="7">
        <f t="shared" si="2371"/>
        <v>1</v>
      </c>
      <c r="AB1910" s="7">
        <f t="shared" si="2372"/>
        <v>2024</v>
      </c>
      <c r="AC1910" s="7">
        <f t="shared" si="2373"/>
        <v>2028</v>
      </c>
      <c r="AD1910" s="10" t="e">
        <f t="shared" ref="AD1910:AD1973" ca="1" si="2437">IF(#REF!="Non",(DAYS360(N1910,Q1910)/360),(DAYS360(N1910,TODAY())/360))</f>
        <v>#REF!</v>
      </c>
      <c r="AE1910" s="10" t="e">
        <f t="shared" ca="1" si="2375"/>
        <v>#REF!</v>
      </c>
      <c r="AF1910" s="8">
        <v>35930</v>
      </c>
      <c r="AG1910" s="11">
        <f t="shared" ca="1" si="2376"/>
        <v>26.827397260273973</v>
      </c>
      <c r="AH1910" s="10" t="str">
        <f t="shared" ca="1" si="2377"/>
        <v>&gt;25&lt; 35</v>
      </c>
      <c r="AI1910" s="12">
        <v>17284271</v>
      </c>
      <c r="AJ1910" s="13" t="s">
        <v>82</v>
      </c>
      <c r="AK1910" s="12" t="s">
        <v>7334</v>
      </c>
      <c r="AL1910" s="8">
        <v>42602</v>
      </c>
      <c r="AM1910" s="7" t="s">
        <v>108</v>
      </c>
      <c r="AN1910" s="7" t="s">
        <v>109</v>
      </c>
      <c r="AQ1910">
        <v>3</v>
      </c>
      <c r="AR1910" s="14">
        <v>1</v>
      </c>
      <c r="AS1910" s="15">
        <f t="shared" si="2378"/>
        <v>45671.25</v>
      </c>
      <c r="AT1910" s="14" t="s">
        <v>163</v>
      </c>
      <c r="AU1910" s="12">
        <v>3.5</v>
      </c>
      <c r="AV1910" s="17" t="s">
        <v>150</v>
      </c>
      <c r="AW1910" s="18" t="s">
        <v>339</v>
      </c>
      <c r="AX1910" s="19">
        <v>38105526517</v>
      </c>
      <c r="AY1910" s="17">
        <v>62</v>
      </c>
      <c r="AZ1910" s="14" t="s">
        <v>174</v>
      </c>
      <c r="BA1910" s="20" t="str">
        <f t="shared" si="2379"/>
        <v>07080013810552651762</v>
      </c>
      <c r="BB1910" s="31">
        <f t="shared" si="2380"/>
        <v>20</v>
      </c>
      <c r="BC1910" s="22" t="s">
        <v>397</v>
      </c>
      <c r="BD1910" s="23" t="s">
        <v>115</v>
      </c>
      <c r="BF1910" s="8"/>
      <c r="BG1910" s="32">
        <v>53093885</v>
      </c>
      <c r="BH1910" s="32">
        <v>97962117</v>
      </c>
      <c r="BI1910" s="32"/>
      <c r="BJ1910" t="s">
        <v>600</v>
      </c>
      <c r="BK1910" s="14" t="str">
        <f>IF(K1910="CADRE","CADRE",CONCATENATE(J1910,"-",H1910))</f>
        <v>A-Panda</v>
      </c>
      <c r="BL1910" s="14" t="s">
        <v>288</v>
      </c>
      <c r="BM1910" s="25"/>
      <c r="BN1910" s="26"/>
      <c r="BO1910" s="27"/>
      <c r="BP1910" s="26"/>
      <c r="BQ1910" s="28"/>
    </row>
    <row r="1911" spans="1:69" x14ac:dyDescent="0.25">
      <c r="A1911" t="str">
        <f>VLOOKUP(B1911,[2]RH!$B:$BV,72,0)</f>
        <v>Non-Actif</v>
      </c>
      <c r="B1911" s="6">
        <v>1913</v>
      </c>
      <c r="C1911" s="7" t="s">
        <v>168</v>
      </c>
      <c r="D1911" s="7" t="s">
        <v>7335</v>
      </c>
      <c r="E1911" s="7" t="s">
        <v>67</v>
      </c>
      <c r="F1911" s="7" t="s">
        <v>118</v>
      </c>
      <c r="G1911" s="7" t="s">
        <v>1801</v>
      </c>
      <c r="H1911" s="80" t="s">
        <v>225</v>
      </c>
      <c r="I1911" s="7" t="s">
        <v>1802</v>
      </c>
      <c r="J1911" s="7" t="s">
        <v>190</v>
      </c>
      <c r="K1911" s="7" t="s">
        <v>146</v>
      </c>
      <c r="L1911" s="7" t="s">
        <v>90</v>
      </c>
      <c r="M1911" s="7" t="str">
        <f t="shared" si="2360"/>
        <v>Prép CAMPO</v>
      </c>
      <c r="N1911" s="8">
        <v>45306</v>
      </c>
      <c r="P1911" s="7">
        <f t="shared" ca="1" si="2389"/>
        <v>-371</v>
      </c>
      <c r="Q1911" s="8">
        <v>45323</v>
      </c>
      <c r="R1911" s="7" t="s">
        <v>7336</v>
      </c>
      <c r="S1911" s="7"/>
      <c r="T1911" s="9" t="s">
        <v>156</v>
      </c>
      <c r="U1911" s="7" t="str">
        <f t="shared" si="2370"/>
        <v>Contractuel</v>
      </c>
      <c r="V1911" s="8">
        <v>45306</v>
      </c>
      <c r="W1911" s="8">
        <v>45351</v>
      </c>
      <c r="X1911" s="8"/>
      <c r="Y1911" s="8"/>
      <c r="Z1911" s="8">
        <v>45306</v>
      </c>
      <c r="AA1911" s="7">
        <f t="shared" si="2371"/>
        <v>1</v>
      </c>
      <c r="AB1911" s="7">
        <f t="shared" si="2372"/>
        <v>2024</v>
      </c>
      <c r="AC1911" s="7">
        <f t="shared" si="2373"/>
        <v>2028</v>
      </c>
      <c r="AD1911" s="10" t="e">
        <f t="shared" ref="AD1911:AD1974" ca="1" si="2438">IF(#REF!="Non",(DAYS360(N1911,Q1911)/360),(DAYS360(N1911,TODAY())/360))</f>
        <v>#REF!</v>
      </c>
      <c r="AE1911" s="10" t="e">
        <f t="shared" ca="1" si="2375"/>
        <v>#REF!</v>
      </c>
      <c r="AF1911" s="8">
        <v>35852</v>
      </c>
      <c r="AG1911" s="11">
        <f t="shared" ca="1" si="2376"/>
        <v>27.041095890410958</v>
      </c>
      <c r="AH1911" s="10" t="str">
        <f t="shared" ca="1" si="2377"/>
        <v>&gt;25&lt; 35</v>
      </c>
      <c r="AI1911" s="12">
        <v>17496955</v>
      </c>
      <c r="AJ1911" s="13" t="s">
        <v>120</v>
      </c>
      <c r="AK1911" s="12" t="s">
        <v>7337</v>
      </c>
      <c r="AL1911" s="8">
        <v>43028</v>
      </c>
      <c r="AM1911" s="7" t="s">
        <v>108</v>
      </c>
      <c r="AN1911" s="7" t="s">
        <v>109</v>
      </c>
      <c r="AQ1911" s="14">
        <v>3</v>
      </c>
      <c r="AR1911" s="14">
        <v>1</v>
      </c>
      <c r="AS1911" s="15">
        <f t="shared" si="2378"/>
        <v>45671.25</v>
      </c>
      <c r="AT1911" s="14" t="s">
        <v>163</v>
      </c>
      <c r="AU1911" s="12">
        <v>3.5</v>
      </c>
      <c r="AV1911" s="17" t="s">
        <v>150</v>
      </c>
      <c r="AW1911" s="18" t="s">
        <v>1091</v>
      </c>
      <c r="AX1911" s="19" t="s">
        <v>7338</v>
      </c>
      <c r="AY1911" s="17">
        <v>26</v>
      </c>
      <c r="AZ1911" s="14" t="s">
        <v>174</v>
      </c>
      <c r="BA1911" s="20" t="str">
        <f t="shared" si="2379"/>
        <v>07043010110552902126</v>
      </c>
      <c r="BB1911" s="31">
        <f t="shared" si="2380"/>
        <v>20</v>
      </c>
      <c r="BC1911" s="22" t="s">
        <v>7339</v>
      </c>
      <c r="BD1911" s="23" t="s">
        <v>115</v>
      </c>
      <c r="BF1911" s="8"/>
      <c r="BG1911" s="32">
        <v>21922910</v>
      </c>
      <c r="BH1911" s="32">
        <v>22178142</v>
      </c>
      <c r="BI1911" s="32"/>
      <c r="BK1911" s="14" t="s">
        <v>1806</v>
      </c>
      <c r="BL1911" s="14"/>
      <c r="BM1911" s="25"/>
      <c r="BN1911" s="26"/>
      <c r="BO1911" s="27"/>
      <c r="BP1911" s="26"/>
      <c r="BQ1911" s="28"/>
    </row>
    <row r="1912" spans="1:69" x14ac:dyDescent="0.25">
      <c r="A1912" t="str">
        <f>VLOOKUP(B1912,[2]RH!$B:$BV,72,0)</f>
        <v>si</v>
      </c>
      <c r="B1912" s="6">
        <v>1914</v>
      </c>
      <c r="C1912" s="7" t="s">
        <v>168</v>
      </c>
      <c r="D1912" s="7" t="s">
        <v>7340</v>
      </c>
      <c r="E1912" s="7" t="s">
        <v>67</v>
      </c>
      <c r="F1912" s="7" t="s">
        <v>118</v>
      </c>
      <c r="G1912" s="7" t="s">
        <v>3299</v>
      </c>
      <c r="H1912" s="41" t="s">
        <v>562</v>
      </c>
      <c r="I1912" s="7" t="s">
        <v>3974</v>
      </c>
      <c r="J1912" s="7" t="s">
        <v>281</v>
      </c>
      <c r="K1912" s="7" t="s">
        <v>146</v>
      </c>
      <c r="L1912" s="7" t="s">
        <v>90</v>
      </c>
      <c r="M1912" s="7" t="str">
        <f t="shared" si="2360"/>
        <v>CAMPO</v>
      </c>
      <c r="N1912" s="8">
        <v>45307</v>
      </c>
      <c r="P1912" s="7">
        <f t="shared" ca="1" si="2389"/>
        <v>25</v>
      </c>
      <c r="Q1912" s="8"/>
      <c r="R1912" s="7"/>
      <c r="S1912" s="7"/>
      <c r="T1912" s="9" t="s">
        <v>156</v>
      </c>
      <c r="U1912" s="7" t="str">
        <f t="shared" si="2370"/>
        <v>Contractuel</v>
      </c>
      <c r="V1912" s="8">
        <v>45689</v>
      </c>
      <c r="W1912" s="8">
        <f>VLOOKUP(B1912,[1]BASE!$A:$Q,17,0)</f>
        <v>45747</v>
      </c>
      <c r="X1912" s="8"/>
      <c r="Y1912" s="8"/>
      <c r="Z1912" s="8">
        <v>45307</v>
      </c>
      <c r="AA1912" s="7">
        <f t="shared" si="2371"/>
        <v>1</v>
      </c>
      <c r="AB1912" s="7">
        <f t="shared" si="2372"/>
        <v>2024</v>
      </c>
      <c r="AC1912" s="7">
        <f t="shared" si="2373"/>
        <v>2028</v>
      </c>
      <c r="AD1912" s="10" t="e">
        <f t="shared" ref="AD1912:AD1975" ca="1" si="2439">IF(#REF!="Non",(DAYS360(N1912,Q1912)/360),(DAYS360(N1912,TODAY())/360))</f>
        <v>#REF!</v>
      </c>
      <c r="AE1912" s="10" t="e">
        <f t="shared" ca="1" si="2375"/>
        <v>#REF!</v>
      </c>
      <c r="AF1912" s="8">
        <v>34522</v>
      </c>
      <c r="AG1912" s="11">
        <f t="shared" ca="1" si="2376"/>
        <v>30.684931506849313</v>
      </c>
      <c r="AH1912" s="10" t="str">
        <f t="shared" ca="1" si="2377"/>
        <v>&gt;25&lt; 35</v>
      </c>
      <c r="AI1912" s="12">
        <v>17395290</v>
      </c>
      <c r="AJ1912" s="13" t="s">
        <v>92</v>
      </c>
      <c r="AK1912" s="12" t="s">
        <v>7341</v>
      </c>
      <c r="AL1912" s="8">
        <v>44893</v>
      </c>
      <c r="AM1912" s="7" t="s">
        <v>108</v>
      </c>
      <c r="AN1912" s="7" t="s">
        <v>109</v>
      </c>
      <c r="AQ1912">
        <v>3</v>
      </c>
      <c r="AR1912" s="44">
        <v>2</v>
      </c>
      <c r="AS1912" s="15">
        <f t="shared" si="2378"/>
        <v>46037.5</v>
      </c>
      <c r="AT1912" s="14" t="s">
        <v>163</v>
      </c>
      <c r="AU1912" s="12">
        <v>3.5</v>
      </c>
      <c r="AV1912" s="17" t="s">
        <v>92</v>
      </c>
      <c r="AW1912" s="18" t="s">
        <v>2036</v>
      </c>
      <c r="AX1912" s="19">
        <v>80080681901</v>
      </c>
      <c r="AY1912" s="17" t="s">
        <v>79</v>
      </c>
      <c r="AZ1912" s="14" t="s">
        <v>152</v>
      </c>
      <c r="BA1912" s="20" t="str">
        <f t="shared" si="2379"/>
        <v>04053138008068190108</v>
      </c>
      <c r="BB1912" s="31">
        <f t="shared" si="2380"/>
        <v>20</v>
      </c>
      <c r="BC1912" s="22" t="s">
        <v>5810</v>
      </c>
      <c r="BD1912" s="23" t="s">
        <v>115</v>
      </c>
      <c r="BF1912" s="8"/>
      <c r="BG1912" s="32">
        <v>26386577</v>
      </c>
      <c r="BH1912" s="32"/>
      <c r="BI1912" s="32"/>
      <c r="BJ1912" t="s">
        <v>714</v>
      </c>
      <c r="BK1912" s="14" t="s">
        <v>3979</v>
      </c>
      <c r="BL1912" s="14" t="s">
        <v>595</v>
      </c>
      <c r="BM1912" s="25"/>
      <c r="BN1912" s="26" t="str">
        <f>BA1912</f>
        <v>04053138008068190108</v>
      </c>
      <c r="BO1912" s="27" t="str">
        <f>D1912</f>
        <v>CHIHI CHAIMA</v>
      </c>
      <c r="BP1912" s="26">
        <f>B1912</f>
        <v>1914</v>
      </c>
      <c r="BQ1912" s="28"/>
    </row>
    <row r="1913" spans="1:69" x14ac:dyDescent="0.25">
      <c r="A1913" t="str">
        <f>VLOOKUP(B1913,[2]RH!$B:$BV,72,0)</f>
        <v>si</v>
      </c>
      <c r="B1913" s="6">
        <v>1915</v>
      </c>
      <c r="C1913" s="7" t="s">
        <v>168</v>
      </c>
      <c r="D1913" s="7" t="s">
        <v>7342</v>
      </c>
      <c r="E1913" s="7" t="s">
        <v>67</v>
      </c>
      <c r="F1913" s="7" t="s">
        <v>118</v>
      </c>
      <c r="G1913" s="7" t="s">
        <v>3299</v>
      </c>
      <c r="H1913" s="41" t="s">
        <v>225</v>
      </c>
      <c r="I1913" s="7" t="s">
        <v>226</v>
      </c>
      <c r="J1913" s="7" t="s">
        <v>190</v>
      </c>
      <c r="K1913" s="7" t="s">
        <v>146</v>
      </c>
      <c r="L1913" s="7" t="s">
        <v>90</v>
      </c>
      <c r="M1913" s="7" t="str">
        <f t="shared" ref="M1913:M1976" si="2440">G1913</f>
        <v>CAMPO</v>
      </c>
      <c r="N1913" s="8">
        <v>45306</v>
      </c>
      <c r="P1913" s="7">
        <f t="shared" ca="1" si="2389"/>
        <v>25</v>
      </c>
      <c r="Q1913" s="8"/>
      <c r="R1913" s="7"/>
      <c r="S1913" s="7"/>
      <c r="T1913" s="9" t="s">
        <v>156</v>
      </c>
      <c r="U1913" s="7" t="str">
        <f t="shared" si="2370"/>
        <v>Contractuel</v>
      </c>
      <c r="V1913" s="8">
        <v>45689</v>
      </c>
      <c r="W1913" s="8">
        <f>VLOOKUP(B1913,[1]BASE!$A:$Q,17,0)</f>
        <v>45747</v>
      </c>
      <c r="X1913" s="8"/>
      <c r="Y1913" s="8"/>
      <c r="Z1913" s="8">
        <v>45306</v>
      </c>
      <c r="AA1913" s="7">
        <f t="shared" si="2371"/>
        <v>1</v>
      </c>
      <c r="AB1913" s="7">
        <f t="shared" si="2372"/>
        <v>2024</v>
      </c>
      <c r="AC1913" s="7">
        <f t="shared" si="2373"/>
        <v>2028</v>
      </c>
      <c r="AD1913" s="10" t="e">
        <f t="shared" ref="AD1913:AD1976" ca="1" si="2441">IF(#REF!="Non",(DAYS360(N1913,Q1913)/360),(DAYS360(N1913,TODAY())/360))</f>
        <v>#REF!</v>
      </c>
      <c r="AE1913" s="10" t="e">
        <f t="shared" ca="1" si="2375"/>
        <v>#REF!</v>
      </c>
      <c r="AF1913" s="8">
        <v>33819</v>
      </c>
      <c r="AG1913" s="11">
        <f t="shared" ca="1" si="2376"/>
        <v>32.610958904109587</v>
      </c>
      <c r="AH1913" s="10" t="str">
        <f t="shared" ca="1" si="2377"/>
        <v>&gt;25&lt; 35</v>
      </c>
      <c r="AI1913" s="12">
        <v>17268522</v>
      </c>
      <c r="AJ1913" s="13" t="s">
        <v>82</v>
      </c>
      <c r="AK1913" s="12" t="s">
        <v>7343</v>
      </c>
      <c r="AL1913" s="8">
        <v>42907</v>
      </c>
      <c r="AM1913" s="7" t="s">
        <v>108</v>
      </c>
      <c r="AN1913" s="7" t="s">
        <v>109</v>
      </c>
      <c r="AQ1913">
        <v>3</v>
      </c>
      <c r="AR1913" s="44">
        <v>2</v>
      </c>
      <c r="AS1913" s="15">
        <f t="shared" si="2378"/>
        <v>46036.5</v>
      </c>
      <c r="AT1913" s="14" t="s">
        <v>163</v>
      </c>
      <c r="AU1913" s="12">
        <v>3.5</v>
      </c>
      <c r="AV1913" s="17">
        <v>17</v>
      </c>
      <c r="AW1913" s="18">
        <v>20600</v>
      </c>
      <c r="AX1913" s="19" t="s">
        <v>7344</v>
      </c>
      <c r="AY1913" s="17" t="s">
        <v>73</v>
      </c>
      <c r="AZ1913" s="14" t="s">
        <v>203</v>
      </c>
      <c r="BA1913" s="20" t="str">
        <f t="shared" si="2379"/>
        <v>17206000000231826201</v>
      </c>
      <c r="BB1913" s="31">
        <f t="shared" si="2380"/>
        <v>20</v>
      </c>
      <c r="BC1913" s="22" t="s">
        <v>959</v>
      </c>
      <c r="BD1913" s="23" t="s">
        <v>115</v>
      </c>
      <c r="BF1913" s="8"/>
      <c r="BG1913" s="32">
        <v>53067083</v>
      </c>
      <c r="BH1913" s="32">
        <v>55850848</v>
      </c>
      <c r="BI1913" s="32"/>
      <c r="BJ1913" t="s">
        <v>5963</v>
      </c>
      <c r="BK1913" s="14" t="s">
        <v>232</v>
      </c>
      <c r="BL1913" s="14" t="s">
        <v>595</v>
      </c>
      <c r="BM1913" s="25"/>
      <c r="BN1913" s="26"/>
      <c r="BO1913" s="27"/>
      <c r="BP1913" s="26"/>
      <c r="BQ1913" s="28"/>
    </row>
    <row r="1914" spans="1:69" x14ac:dyDescent="0.25">
      <c r="A1914" t="str">
        <f>VLOOKUP(B1914,[2]RH!$B:$BV,72,0)</f>
        <v>si</v>
      </c>
      <c r="B1914" s="6">
        <v>1916</v>
      </c>
      <c r="C1914" s="7" t="s">
        <v>168</v>
      </c>
      <c r="D1914" s="7" t="s">
        <v>7345</v>
      </c>
      <c r="E1914" s="7" t="s">
        <v>67</v>
      </c>
      <c r="F1914" s="7" t="s">
        <v>118</v>
      </c>
      <c r="G1914" s="7" t="s">
        <v>3299</v>
      </c>
      <c r="H1914" s="41" t="s">
        <v>562</v>
      </c>
      <c r="I1914" s="7" t="s">
        <v>3974</v>
      </c>
      <c r="J1914" s="7" t="s">
        <v>281</v>
      </c>
      <c r="K1914" s="7" t="s">
        <v>146</v>
      </c>
      <c r="L1914" s="7" t="s">
        <v>90</v>
      </c>
      <c r="M1914" s="7" t="str">
        <f t="shared" si="2440"/>
        <v>CAMPO</v>
      </c>
      <c r="N1914" s="8">
        <v>45307</v>
      </c>
      <c r="P1914" s="7">
        <f t="shared" ca="1" si="2389"/>
        <v>25</v>
      </c>
      <c r="Q1914" s="8"/>
      <c r="R1914" s="7"/>
      <c r="S1914" s="7"/>
      <c r="T1914" s="9" t="s">
        <v>156</v>
      </c>
      <c r="U1914" s="7" t="str">
        <f t="shared" si="2370"/>
        <v>Contractuel</v>
      </c>
      <c r="V1914" s="8">
        <v>45689</v>
      </c>
      <c r="W1914" s="8">
        <f>VLOOKUP(B1914,[1]BASE!$A:$Q,17,0)</f>
        <v>45747</v>
      </c>
      <c r="X1914" s="8"/>
      <c r="Y1914" s="8"/>
      <c r="Z1914" s="8">
        <v>45307</v>
      </c>
      <c r="AA1914" s="7">
        <f t="shared" si="2371"/>
        <v>1</v>
      </c>
      <c r="AB1914" s="7">
        <f t="shared" si="2372"/>
        <v>2024</v>
      </c>
      <c r="AC1914" s="7">
        <f t="shared" si="2373"/>
        <v>2028</v>
      </c>
      <c r="AD1914" s="10" t="e">
        <f t="shared" ref="AD1914:AD1977" ca="1" si="2442">IF(#REF!="Non",(DAYS360(N1914,Q1914)/360),(DAYS360(N1914,TODAY())/360))</f>
        <v>#REF!</v>
      </c>
      <c r="AE1914" s="10" t="e">
        <f t="shared" ca="1" si="2375"/>
        <v>#REF!</v>
      </c>
      <c r="AF1914" s="8">
        <v>28195</v>
      </c>
      <c r="AG1914" s="11">
        <f t="shared" ca="1" si="2376"/>
        <v>48.019178082191779</v>
      </c>
      <c r="AH1914" s="10" t="str">
        <f t="shared" ca="1" si="2377"/>
        <v>&gt;45&lt; 55</v>
      </c>
      <c r="AI1914" s="12">
        <v>17502411</v>
      </c>
      <c r="AJ1914" s="13" t="s">
        <v>170</v>
      </c>
      <c r="AK1914" s="12" t="s">
        <v>7346</v>
      </c>
      <c r="AL1914" s="8">
        <v>40917</v>
      </c>
      <c r="AM1914" s="7" t="s">
        <v>108</v>
      </c>
      <c r="AN1914" s="7" t="s">
        <v>76</v>
      </c>
      <c r="AO1914">
        <v>2</v>
      </c>
      <c r="AQ1914">
        <v>3</v>
      </c>
      <c r="AR1914" s="44">
        <v>2</v>
      </c>
      <c r="AS1914" s="15">
        <f t="shared" si="2378"/>
        <v>46037.5</v>
      </c>
      <c r="AT1914" s="14" t="s">
        <v>163</v>
      </c>
      <c r="AU1914" s="12">
        <v>3.5</v>
      </c>
      <c r="AV1914" s="17">
        <v>25</v>
      </c>
      <c r="AW1914" s="18">
        <v>13500</v>
      </c>
      <c r="AX1914" s="19" t="s">
        <v>7347</v>
      </c>
      <c r="AY1914" s="17">
        <v>45</v>
      </c>
      <c r="AZ1914" s="14" t="s">
        <v>276</v>
      </c>
      <c r="BA1914" s="20" t="str">
        <f t="shared" si="2379"/>
        <v>25135000000068646845</v>
      </c>
      <c r="BB1914" s="31">
        <f t="shared" si="2380"/>
        <v>20</v>
      </c>
      <c r="BC1914" s="22" t="s">
        <v>1286</v>
      </c>
      <c r="BD1914" s="23" t="s">
        <v>115</v>
      </c>
      <c r="BF1914" s="8"/>
      <c r="BG1914" s="32">
        <v>58854491</v>
      </c>
      <c r="BH1914" s="32"/>
      <c r="BI1914" s="32"/>
      <c r="BJ1914" t="s">
        <v>1286</v>
      </c>
      <c r="BK1914" s="14" t="s">
        <v>3979</v>
      </c>
      <c r="BL1914" s="14" t="s">
        <v>595</v>
      </c>
      <c r="BM1914" s="25"/>
      <c r="BN1914" s="26"/>
      <c r="BO1914" s="27"/>
      <c r="BP1914" s="26"/>
      <c r="BQ1914" s="28"/>
    </row>
    <row r="1915" spans="1:69" x14ac:dyDescent="0.25">
      <c r="A1915" t="str">
        <f>VLOOKUP(B1915,[2]RH!$B:$BV,72,0)</f>
        <v>si</v>
      </c>
      <c r="B1915" s="6">
        <v>1917</v>
      </c>
      <c r="C1915" s="7" t="s">
        <v>168</v>
      </c>
      <c r="D1915" s="7" t="s">
        <v>7348</v>
      </c>
      <c r="E1915" s="7" t="s">
        <v>67</v>
      </c>
      <c r="F1915" s="7" t="s">
        <v>118</v>
      </c>
      <c r="G1915" s="7" t="s">
        <v>3299</v>
      </c>
      <c r="H1915" s="41" t="s">
        <v>562</v>
      </c>
      <c r="I1915" s="7" t="s">
        <v>3974</v>
      </c>
      <c r="J1915" s="7" t="s">
        <v>281</v>
      </c>
      <c r="K1915" s="7" t="s">
        <v>146</v>
      </c>
      <c r="L1915" s="7" t="s">
        <v>90</v>
      </c>
      <c r="M1915" s="7" t="str">
        <f t="shared" si="2440"/>
        <v>CAMPO</v>
      </c>
      <c r="N1915" s="8">
        <v>45307</v>
      </c>
      <c r="P1915" s="7">
        <f t="shared" ca="1" si="2389"/>
        <v>25</v>
      </c>
      <c r="Q1915" s="8"/>
      <c r="R1915" s="7"/>
      <c r="S1915" s="7"/>
      <c r="T1915" s="9" t="s">
        <v>156</v>
      </c>
      <c r="U1915" s="7" t="str">
        <f t="shared" si="2370"/>
        <v>Contractuel</v>
      </c>
      <c r="V1915" s="8">
        <v>45689</v>
      </c>
      <c r="W1915" s="8">
        <f>VLOOKUP(B1915,[1]BASE!$A:$Q,17,0)</f>
        <v>45747</v>
      </c>
      <c r="X1915" s="8"/>
      <c r="Y1915" s="8"/>
      <c r="Z1915" s="8">
        <v>45307</v>
      </c>
      <c r="AA1915" s="7">
        <f t="shared" si="2371"/>
        <v>1</v>
      </c>
      <c r="AB1915" s="7">
        <f t="shared" si="2372"/>
        <v>2024</v>
      </c>
      <c r="AC1915" s="7">
        <f t="shared" si="2373"/>
        <v>2028</v>
      </c>
      <c r="AD1915" s="10" t="e">
        <f t="shared" ref="AD1915:AD1978" ca="1" si="2443">IF(#REF!="Non",(DAYS360(N1915,Q1915)/360),(DAYS360(N1915,TODAY())/360))</f>
        <v>#REF!</v>
      </c>
      <c r="AE1915" s="10" t="e">
        <f t="shared" ca="1" si="2375"/>
        <v>#REF!</v>
      </c>
      <c r="AF1915" s="8">
        <v>35223</v>
      </c>
      <c r="AG1915" s="11">
        <f t="shared" ca="1" si="2376"/>
        <v>28.764383561643836</v>
      </c>
      <c r="AH1915" s="10" t="str">
        <f t="shared" ca="1" si="2377"/>
        <v>&gt;25&lt; 35</v>
      </c>
      <c r="AI1915" s="12">
        <v>17591065</v>
      </c>
      <c r="AJ1915" s="13" t="s">
        <v>73</v>
      </c>
      <c r="AK1915" s="12" t="s">
        <v>7349</v>
      </c>
      <c r="AL1915" s="8">
        <v>42986</v>
      </c>
      <c r="AM1915" s="7" t="s">
        <v>108</v>
      </c>
      <c r="AN1915" s="7" t="s">
        <v>109</v>
      </c>
      <c r="AQ1915">
        <v>3</v>
      </c>
      <c r="AR1915" s="44">
        <v>2</v>
      </c>
      <c r="AS1915" s="15">
        <f t="shared" si="2378"/>
        <v>46037.5</v>
      </c>
      <c r="AT1915" s="14" t="s">
        <v>163</v>
      </c>
      <c r="AU1915" s="12">
        <v>3.5</v>
      </c>
      <c r="AV1915" s="17" t="s">
        <v>79</v>
      </c>
      <c r="AW1915" s="18" t="s">
        <v>201</v>
      </c>
      <c r="AX1915" s="19" t="s">
        <v>7350</v>
      </c>
      <c r="AY1915" s="17">
        <v>50</v>
      </c>
      <c r="AZ1915" s="14" t="s">
        <v>83</v>
      </c>
      <c r="BA1915" s="20" t="str">
        <f t="shared" si="2379"/>
        <v>08001000784009893650</v>
      </c>
      <c r="BB1915" s="31">
        <f t="shared" si="2380"/>
        <v>20</v>
      </c>
      <c r="BC1915" s="22" t="s">
        <v>6348</v>
      </c>
      <c r="BD1915" s="23" t="s">
        <v>115</v>
      </c>
      <c r="BF1915" s="8"/>
      <c r="BG1915" s="32">
        <v>56227982</v>
      </c>
      <c r="BH1915" s="32"/>
      <c r="BI1915" s="32"/>
      <c r="BJ1915" t="s">
        <v>6348</v>
      </c>
      <c r="BK1915" s="14" t="s">
        <v>3979</v>
      </c>
      <c r="BL1915" s="14" t="s">
        <v>595</v>
      </c>
      <c r="BM1915" s="25"/>
      <c r="BN1915" s="26"/>
      <c r="BO1915" s="27"/>
      <c r="BP1915" s="26"/>
      <c r="BQ1915" s="28"/>
    </row>
    <row r="1916" spans="1:69" x14ac:dyDescent="0.25">
      <c r="A1916" t="str">
        <f>VLOOKUP(B1916,[2]RH!$B:$BV,72,0)</f>
        <v>Non-Actif</v>
      </c>
      <c r="B1916" s="6">
        <v>1918</v>
      </c>
      <c r="C1916" s="7" t="s">
        <v>168</v>
      </c>
      <c r="D1916" s="7" t="s">
        <v>7351</v>
      </c>
      <c r="E1916" s="7" t="s">
        <v>67</v>
      </c>
      <c r="F1916" s="7" t="s">
        <v>118</v>
      </c>
      <c r="G1916" s="7" t="s">
        <v>3299</v>
      </c>
      <c r="H1916" s="7" t="s">
        <v>562</v>
      </c>
      <c r="I1916" s="7" t="s">
        <v>6112</v>
      </c>
      <c r="J1916" s="7" t="s">
        <v>190</v>
      </c>
      <c r="K1916" s="7" t="s">
        <v>146</v>
      </c>
      <c r="L1916" s="7" t="s">
        <v>90</v>
      </c>
      <c r="M1916" s="7" t="str">
        <f t="shared" si="2440"/>
        <v>CAMPO</v>
      </c>
      <c r="N1916" s="8">
        <v>45306</v>
      </c>
      <c r="P1916" s="7">
        <f t="shared" ca="1" si="2389"/>
        <v>-371</v>
      </c>
      <c r="Q1916" s="8">
        <v>45352</v>
      </c>
      <c r="R1916" s="7" t="s">
        <v>147</v>
      </c>
      <c r="S1916" s="7"/>
      <c r="T1916" s="9" t="s">
        <v>156</v>
      </c>
      <c r="U1916" s="7" t="str">
        <f t="shared" si="2370"/>
        <v>Contractuel</v>
      </c>
      <c r="V1916" s="8">
        <v>45306</v>
      </c>
      <c r="W1916" s="8">
        <v>45351</v>
      </c>
      <c r="X1916" s="8"/>
      <c r="Y1916" s="8"/>
      <c r="Z1916" s="8">
        <v>45306</v>
      </c>
      <c r="AA1916" s="7">
        <f t="shared" si="2371"/>
        <v>1</v>
      </c>
      <c r="AB1916" s="7">
        <f t="shared" si="2372"/>
        <v>2024</v>
      </c>
      <c r="AC1916" s="7">
        <f t="shared" si="2373"/>
        <v>2028</v>
      </c>
      <c r="AD1916" s="10" t="e">
        <f t="shared" ref="AD1916:AD1979" ca="1" si="2444">IF(#REF!="Non",(DAYS360(N1916,Q1916)/360),(DAYS360(N1916,TODAY())/360))</f>
        <v>#REF!</v>
      </c>
      <c r="AE1916" s="10" t="e">
        <f t="shared" ca="1" si="2375"/>
        <v>#REF!</v>
      </c>
      <c r="AF1916" s="8">
        <v>36296</v>
      </c>
      <c r="AG1916" s="11">
        <f t="shared" ca="1" si="2376"/>
        <v>25.824657534246576</v>
      </c>
      <c r="AH1916" s="10" t="str">
        <f t="shared" ca="1" si="2377"/>
        <v>&gt;25&lt; 35</v>
      </c>
      <c r="AI1916" s="12"/>
      <c r="AJ1916" s="13"/>
      <c r="AK1916" s="12" t="s">
        <v>7352</v>
      </c>
      <c r="AL1916" s="8">
        <v>43727</v>
      </c>
      <c r="AM1916" s="7" t="s">
        <v>108</v>
      </c>
      <c r="AN1916" s="7" t="s">
        <v>109</v>
      </c>
      <c r="AQ1916" s="14">
        <v>3</v>
      </c>
      <c r="AR1916" s="14">
        <v>1</v>
      </c>
      <c r="AS1916" s="15">
        <f t="shared" si="2378"/>
        <v>45671.25</v>
      </c>
      <c r="AT1916" s="14" t="s">
        <v>163</v>
      </c>
      <c r="AU1916" s="12">
        <v>3.5</v>
      </c>
      <c r="AV1916" s="17">
        <v>14</v>
      </c>
      <c r="AW1916" s="18" t="s">
        <v>788</v>
      </c>
      <c r="AX1916" s="19">
        <v>31007049979</v>
      </c>
      <c r="AY1916" s="17">
        <v>19</v>
      </c>
      <c r="AZ1916" s="14" t="s">
        <v>185</v>
      </c>
      <c r="BA1916" s="20" t="str">
        <f t="shared" si="2379"/>
        <v>14033033100704997919</v>
      </c>
      <c r="BB1916" s="31">
        <f t="shared" si="2380"/>
        <v>20</v>
      </c>
      <c r="BC1916" s="22" t="s">
        <v>286</v>
      </c>
      <c r="BD1916" s="23" t="s">
        <v>115</v>
      </c>
      <c r="BF1916" s="8"/>
      <c r="BG1916" s="32">
        <v>26159559</v>
      </c>
      <c r="BH1916" s="32"/>
      <c r="BI1916" s="32"/>
      <c r="BJ1916" t="s">
        <v>4896</v>
      </c>
      <c r="BK1916" s="14" t="str">
        <f>IF(K1916="CADRE","CADRE",CONCATENATE(J1916,"-",H1916))</f>
        <v>A-P6 AR</v>
      </c>
      <c r="BL1916" s="14" t="s">
        <v>595</v>
      </c>
      <c r="BM1916" s="25"/>
      <c r="BN1916" s="26"/>
      <c r="BO1916" s="27"/>
      <c r="BP1916" s="26"/>
      <c r="BQ1916" s="28"/>
    </row>
    <row r="1917" spans="1:69" x14ac:dyDescent="0.25">
      <c r="A1917" t="str">
        <f>VLOOKUP(B1917,[2]RH!$B:$BV,72,0)</f>
        <v>Non-Actif</v>
      </c>
      <c r="B1917" s="6">
        <v>1919</v>
      </c>
      <c r="C1917" s="7" t="s">
        <v>168</v>
      </c>
      <c r="D1917" s="7" t="s">
        <v>7353</v>
      </c>
      <c r="E1917" s="7" t="s">
        <v>67</v>
      </c>
      <c r="F1917" s="7" t="s">
        <v>118</v>
      </c>
      <c r="G1917" s="7" t="s">
        <v>1801</v>
      </c>
      <c r="H1917" s="41" t="s">
        <v>562</v>
      </c>
      <c r="I1917" s="7" t="s">
        <v>226</v>
      </c>
      <c r="J1917" s="7" t="s">
        <v>190</v>
      </c>
      <c r="K1917" s="7" t="s">
        <v>146</v>
      </c>
      <c r="L1917" s="7" t="s">
        <v>90</v>
      </c>
      <c r="M1917" s="7" t="str">
        <f t="shared" si="2440"/>
        <v>Prép CAMPO</v>
      </c>
      <c r="N1917" s="8">
        <v>45306</v>
      </c>
      <c r="P1917" s="7">
        <f t="shared" ca="1" si="2389"/>
        <v>-65</v>
      </c>
      <c r="Q1917" s="8">
        <v>45658</v>
      </c>
      <c r="R1917" s="7" t="s">
        <v>1909</v>
      </c>
      <c r="S1917" s="7"/>
      <c r="T1917" s="9" t="s">
        <v>156</v>
      </c>
      <c r="U1917" s="7" t="str">
        <f t="shared" si="2370"/>
        <v>Contractuel</v>
      </c>
      <c r="V1917" s="8">
        <v>45627</v>
      </c>
      <c r="W1917" s="8">
        <v>45657</v>
      </c>
      <c r="X1917" s="8"/>
      <c r="Y1917" s="8"/>
      <c r="Z1917" s="8">
        <v>45306</v>
      </c>
      <c r="AA1917" s="7">
        <f t="shared" si="2371"/>
        <v>1</v>
      </c>
      <c r="AB1917" s="7">
        <f t="shared" si="2372"/>
        <v>2024</v>
      </c>
      <c r="AC1917" s="7">
        <f t="shared" si="2373"/>
        <v>2028</v>
      </c>
      <c r="AD1917" s="10" t="e">
        <f t="shared" ref="AD1917:AD1980" ca="1" si="2445">IF(#REF!="Non",(DAYS360(N1917,Q1917)/360),(DAYS360(N1917,TODAY())/360))</f>
        <v>#REF!</v>
      </c>
      <c r="AE1917" s="10" t="e">
        <f t="shared" ca="1" si="2375"/>
        <v>#REF!</v>
      </c>
      <c r="AF1917" s="8">
        <v>34866</v>
      </c>
      <c r="AG1917" s="11">
        <f t="shared" ca="1" si="2376"/>
        <v>29.742465753424657</v>
      </c>
      <c r="AH1917" s="10" t="str">
        <f t="shared" ca="1" si="2377"/>
        <v>&gt;25&lt; 35</v>
      </c>
      <c r="AI1917" s="12">
        <v>17606346</v>
      </c>
      <c r="AJ1917" s="13" t="s">
        <v>79</v>
      </c>
      <c r="AK1917" s="12" t="s">
        <v>7354</v>
      </c>
      <c r="AL1917" s="8">
        <v>42466</v>
      </c>
      <c r="AM1917" s="7" t="s">
        <v>108</v>
      </c>
      <c r="AN1917" s="7" t="s">
        <v>109</v>
      </c>
      <c r="AQ1917">
        <v>3</v>
      </c>
      <c r="AR1917" s="14">
        <v>1</v>
      </c>
      <c r="AS1917" s="15">
        <f t="shared" si="2378"/>
        <v>45671.25</v>
      </c>
      <c r="AT1917" s="14" t="s">
        <v>163</v>
      </c>
      <c r="AU1917" s="12">
        <v>3.5</v>
      </c>
      <c r="AV1917" s="17">
        <v>17</v>
      </c>
      <c r="AW1917" s="18" t="s">
        <v>201</v>
      </c>
      <c r="AX1917" s="19" t="s">
        <v>7355</v>
      </c>
      <c r="AY1917" s="17">
        <v>45</v>
      </c>
      <c r="AZ1917" s="14" t="s">
        <v>203</v>
      </c>
      <c r="BA1917" s="20" t="str">
        <f t="shared" si="2379"/>
        <v>17001000000336219745</v>
      </c>
      <c r="BB1917" s="31">
        <f t="shared" si="2380"/>
        <v>20</v>
      </c>
      <c r="BC1917" s="22" t="s">
        <v>7356</v>
      </c>
      <c r="BD1917" s="23" t="s">
        <v>115</v>
      </c>
      <c r="BF1917" s="8"/>
      <c r="BG1917" s="32">
        <v>26036502</v>
      </c>
      <c r="BH1917" s="32"/>
      <c r="BI1917" s="32"/>
      <c r="BJ1917" t="s">
        <v>4896</v>
      </c>
      <c r="BK1917" s="14" t="s">
        <v>232</v>
      </c>
      <c r="BL1917" s="14" t="s">
        <v>595</v>
      </c>
      <c r="BM1917" s="25"/>
      <c r="BN1917" s="26" t="str">
        <f>BA1917</f>
        <v>17001000000336219745</v>
      </c>
      <c r="BO1917" s="27" t="str">
        <f>D1917</f>
        <v>MHAMDI YOSRA</v>
      </c>
      <c r="BP1917" s="26">
        <f>B1917</f>
        <v>1919</v>
      </c>
      <c r="BQ1917" s="28"/>
    </row>
    <row r="1918" spans="1:69" x14ac:dyDescent="0.25">
      <c r="A1918" t="str">
        <f>VLOOKUP(B1918,[2]RH!$B:$BV,72,0)</f>
        <v>si</v>
      </c>
      <c r="B1918" s="6">
        <v>1920</v>
      </c>
      <c r="C1918" s="7" t="s">
        <v>168</v>
      </c>
      <c r="D1918" s="7" t="s">
        <v>7357</v>
      </c>
      <c r="E1918" s="7" t="s">
        <v>67</v>
      </c>
      <c r="F1918" s="7" t="s">
        <v>118</v>
      </c>
      <c r="G1918" s="7" t="s">
        <v>3299</v>
      </c>
      <c r="H1918" s="41" t="s">
        <v>562</v>
      </c>
      <c r="I1918" s="7" t="s">
        <v>3974</v>
      </c>
      <c r="J1918" s="7" t="s">
        <v>281</v>
      </c>
      <c r="K1918" s="7" t="s">
        <v>146</v>
      </c>
      <c r="L1918" s="7" t="s">
        <v>90</v>
      </c>
      <c r="M1918" s="7" t="str">
        <f t="shared" si="2440"/>
        <v>CAMPO</v>
      </c>
      <c r="N1918" s="8">
        <v>45307</v>
      </c>
      <c r="P1918" s="7">
        <f t="shared" ca="1" si="2389"/>
        <v>25</v>
      </c>
      <c r="Q1918" s="8"/>
      <c r="R1918" s="7"/>
      <c r="S1918" s="7"/>
      <c r="T1918" s="9" t="s">
        <v>156</v>
      </c>
      <c r="U1918" s="7" t="str">
        <f t="shared" si="2370"/>
        <v>Contractuel</v>
      </c>
      <c r="V1918" s="8">
        <v>45689</v>
      </c>
      <c r="W1918" s="8">
        <f>VLOOKUP(B1918,[1]BASE!$A:$Q,17,0)</f>
        <v>45747</v>
      </c>
      <c r="X1918" s="8"/>
      <c r="Y1918" s="8"/>
      <c r="Z1918" s="8">
        <v>45307</v>
      </c>
      <c r="AA1918" s="7">
        <f t="shared" si="2371"/>
        <v>1</v>
      </c>
      <c r="AB1918" s="7">
        <f t="shared" si="2372"/>
        <v>2024</v>
      </c>
      <c r="AC1918" s="7">
        <f t="shared" si="2373"/>
        <v>2028</v>
      </c>
      <c r="AD1918" s="10" t="e">
        <f t="shared" ref="AD1918:AD1981" ca="1" si="2446">IF(#REF!="Non",(DAYS360(N1918,Q1918)/360),(DAYS360(N1918,TODAY())/360))</f>
        <v>#REF!</v>
      </c>
      <c r="AE1918" s="10" t="e">
        <f t="shared" ca="1" si="2375"/>
        <v>#REF!</v>
      </c>
      <c r="AF1918" s="8">
        <v>35704</v>
      </c>
      <c r="AG1918" s="11">
        <f t="shared" ca="1" si="2376"/>
        <v>27.446575342465753</v>
      </c>
      <c r="AH1918" s="10" t="str">
        <f t="shared" ca="1" si="2377"/>
        <v>&gt;25&lt; 35</v>
      </c>
      <c r="AI1918" s="12">
        <v>17754587</v>
      </c>
      <c r="AJ1918" s="13" t="s">
        <v>92</v>
      </c>
      <c r="AK1918" s="12" t="s">
        <v>7358</v>
      </c>
      <c r="AL1918" s="8">
        <v>43115</v>
      </c>
      <c r="AM1918" s="7" t="s">
        <v>108</v>
      </c>
      <c r="AN1918" s="7" t="s">
        <v>109</v>
      </c>
      <c r="AQ1918">
        <v>3</v>
      </c>
      <c r="AR1918" s="44">
        <v>2</v>
      </c>
      <c r="AS1918" s="15">
        <f t="shared" si="2378"/>
        <v>46037.5</v>
      </c>
      <c r="AT1918" s="14" t="s">
        <v>163</v>
      </c>
      <c r="AU1918" s="12">
        <v>3.5</v>
      </c>
      <c r="AV1918" s="17">
        <v>17</v>
      </c>
      <c r="AW1918" s="18" t="s">
        <v>201</v>
      </c>
      <c r="AX1918" s="19" t="s">
        <v>7359</v>
      </c>
      <c r="AY1918" s="17">
        <v>24</v>
      </c>
      <c r="AZ1918" s="14" t="s">
        <v>203</v>
      </c>
      <c r="BA1918" s="20" t="str">
        <f t="shared" si="2379"/>
        <v>17001000000335958524</v>
      </c>
      <c r="BB1918" s="31">
        <f t="shared" si="2380"/>
        <v>20</v>
      </c>
      <c r="BC1918" s="22" t="s">
        <v>7360</v>
      </c>
      <c r="BD1918" s="23" t="s">
        <v>115</v>
      </c>
      <c r="BF1918" s="8"/>
      <c r="BG1918" s="32">
        <v>21701879</v>
      </c>
      <c r="BH1918" s="32"/>
      <c r="BI1918" s="32"/>
      <c r="BJ1918" t="s">
        <v>1033</v>
      </c>
      <c r="BK1918" s="14" t="s">
        <v>3979</v>
      </c>
      <c r="BL1918" s="14" t="s">
        <v>595</v>
      </c>
      <c r="BM1918" s="25"/>
      <c r="BN1918" s="26" t="str">
        <f>BA1918</f>
        <v>17001000000335958524</v>
      </c>
      <c r="BO1918" s="27" t="str">
        <f>D1918</f>
        <v>JLASSI TAKWA</v>
      </c>
      <c r="BP1918" s="26">
        <f>B1918</f>
        <v>1920</v>
      </c>
      <c r="BQ1918" s="28"/>
    </row>
    <row r="1919" spans="1:69" x14ac:dyDescent="0.25">
      <c r="A1919" t="str">
        <f>VLOOKUP(B1919,[2]RH!$B:$BV,72,0)</f>
        <v>Non-Actif</v>
      </c>
      <c r="B1919" s="6">
        <v>1921</v>
      </c>
      <c r="C1919" s="7" t="s">
        <v>65</v>
      </c>
      <c r="D1919" s="7" t="s">
        <v>7361</v>
      </c>
      <c r="E1919" s="7" t="s">
        <v>67</v>
      </c>
      <c r="F1919" s="7" t="s">
        <v>102</v>
      </c>
      <c r="G1919" s="7" t="s">
        <v>1585</v>
      </c>
      <c r="H1919" s="80" t="s">
        <v>102</v>
      </c>
      <c r="I1919" s="7" t="s">
        <v>1908</v>
      </c>
      <c r="J1919" s="7"/>
      <c r="K1919" s="7" t="s">
        <v>89</v>
      </c>
      <c r="L1919" s="7" t="s">
        <v>90</v>
      </c>
      <c r="M1919" s="7" t="str">
        <f t="shared" si="2440"/>
        <v>MANITENTIONNAIRE</v>
      </c>
      <c r="N1919" s="8">
        <v>45306</v>
      </c>
      <c r="P1919" s="7">
        <f t="shared" ca="1" si="2389"/>
        <v>-340</v>
      </c>
      <c r="Q1919" s="8">
        <v>45398</v>
      </c>
      <c r="R1919" s="7" t="s">
        <v>367</v>
      </c>
      <c r="S1919" s="7"/>
      <c r="T1919" s="9" t="s">
        <v>156</v>
      </c>
      <c r="U1919" s="7" t="str">
        <f t="shared" si="2370"/>
        <v>Contractuel</v>
      </c>
      <c r="V1919" s="8">
        <v>45352</v>
      </c>
      <c r="W1919" s="8">
        <v>45382</v>
      </c>
      <c r="X1919" s="8"/>
      <c r="Y1919" s="8"/>
      <c r="Z1919" s="8">
        <v>45306</v>
      </c>
      <c r="AA1919" s="7">
        <f t="shared" si="2371"/>
        <v>1</v>
      </c>
      <c r="AB1919" s="7">
        <f t="shared" si="2372"/>
        <v>2024</v>
      </c>
      <c r="AC1919" s="7">
        <f t="shared" si="2373"/>
        <v>2028</v>
      </c>
      <c r="AD1919" s="10" t="e">
        <f t="shared" ref="AD1919:AD1982" ca="1" si="2447">IF(#REF!="Non",(DAYS360(N1919,Q1919)/360),(DAYS360(N1919,TODAY())/360))</f>
        <v>#REF!</v>
      </c>
      <c r="AE1919" s="10" t="e">
        <f t="shared" ca="1" si="2375"/>
        <v>#REF!</v>
      </c>
      <c r="AF1919" s="8">
        <v>36446</v>
      </c>
      <c r="AG1919" s="11">
        <f t="shared" ca="1" si="2376"/>
        <v>25.413698630136988</v>
      </c>
      <c r="AH1919" s="10" t="str">
        <f t="shared" ca="1" si="2377"/>
        <v>&gt;25&lt; 35</v>
      </c>
      <c r="AI1919" s="12"/>
      <c r="AJ1919" s="13"/>
      <c r="AK1919" s="12" t="s">
        <v>7362</v>
      </c>
      <c r="AL1919" s="8">
        <v>42906</v>
      </c>
      <c r="AM1919" s="7" t="s">
        <v>6153</v>
      </c>
      <c r="AN1919" s="7" t="s">
        <v>109</v>
      </c>
      <c r="AQ1919" s="14">
        <v>3</v>
      </c>
      <c r="AR1919" s="14">
        <v>1</v>
      </c>
      <c r="AS1919" s="15">
        <f t="shared" si="2378"/>
        <v>45671.25</v>
      </c>
      <c r="AT1919" s="14" t="s">
        <v>163</v>
      </c>
      <c r="AU1919" s="12">
        <v>3.5</v>
      </c>
      <c r="AV1919" s="17">
        <v>17</v>
      </c>
      <c r="AW1919" s="18" t="s">
        <v>201</v>
      </c>
      <c r="AX1919" s="19" t="s">
        <v>7363</v>
      </c>
      <c r="AY1919" s="17">
        <v>49</v>
      </c>
      <c r="AZ1919" s="14" t="s">
        <v>203</v>
      </c>
      <c r="BA1919" s="20" t="str">
        <f t="shared" si="2379"/>
        <v>17001000000335893049</v>
      </c>
      <c r="BB1919" s="31">
        <f t="shared" si="2380"/>
        <v>20</v>
      </c>
      <c r="BC1919" s="22" t="s">
        <v>7332</v>
      </c>
      <c r="BD1919" s="23" t="s">
        <v>115</v>
      </c>
      <c r="BF1919" s="8"/>
      <c r="BG1919" s="32">
        <v>95641197</v>
      </c>
      <c r="BH1919" s="32">
        <v>92209925</v>
      </c>
      <c r="BI1919" s="32"/>
      <c r="BJ1919" t="s">
        <v>4109</v>
      </c>
      <c r="BK1919" s="14" t="str">
        <f>IF(K1919="CADRE","CADRE",CONCATENATE(J1919,"-",H1919))</f>
        <v>-LOGISTIQUE</v>
      </c>
      <c r="BL1919" s="14" t="s">
        <v>241</v>
      </c>
      <c r="BM1919" s="25"/>
      <c r="BN1919" s="26"/>
      <c r="BO1919" s="27"/>
      <c r="BP1919" s="26"/>
      <c r="BQ1919" s="28"/>
    </row>
    <row r="1920" spans="1:69" x14ac:dyDescent="0.25">
      <c r="A1920" t="str">
        <f>VLOOKUP(B1920,[2]RH!$B:$BV,72,0)</f>
        <v>Non-Actif</v>
      </c>
      <c r="B1920" s="6">
        <v>1922</v>
      </c>
      <c r="C1920" s="7" t="s">
        <v>168</v>
      </c>
      <c r="D1920" s="7" t="s">
        <v>7364</v>
      </c>
      <c r="E1920" s="7" t="s">
        <v>67</v>
      </c>
      <c r="F1920" s="7" t="s">
        <v>118</v>
      </c>
      <c r="G1920" s="7" t="s">
        <v>5325</v>
      </c>
      <c r="H1920" s="80" t="s">
        <v>649</v>
      </c>
      <c r="I1920" s="7" t="s">
        <v>650</v>
      </c>
      <c r="J1920" s="7" t="s">
        <v>281</v>
      </c>
      <c r="K1920" s="7" t="s">
        <v>89</v>
      </c>
      <c r="L1920" s="7" t="s">
        <v>90</v>
      </c>
      <c r="M1920" s="7" t="str">
        <f t="shared" si="2440"/>
        <v>Contrôle qualité</v>
      </c>
      <c r="N1920" s="8">
        <v>45308</v>
      </c>
      <c r="P1920" s="7">
        <f t="shared" ca="1" si="2389"/>
        <v>-340</v>
      </c>
      <c r="Q1920" s="8">
        <v>45385</v>
      </c>
      <c r="R1920" s="7" t="s">
        <v>5589</v>
      </c>
      <c r="S1920" s="7"/>
      <c r="T1920" s="9" t="s">
        <v>156</v>
      </c>
      <c r="U1920" s="7" t="str">
        <f t="shared" si="2370"/>
        <v>Contractuel</v>
      </c>
      <c r="V1920" s="8">
        <v>45352</v>
      </c>
      <c r="W1920" s="8">
        <v>45382</v>
      </c>
      <c r="X1920" s="8"/>
      <c r="Y1920" s="8"/>
      <c r="Z1920" s="8">
        <v>45308</v>
      </c>
      <c r="AA1920" s="7">
        <f t="shared" si="2371"/>
        <v>1</v>
      </c>
      <c r="AB1920" s="7">
        <f t="shared" si="2372"/>
        <v>2024</v>
      </c>
      <c r="AC1920" s="7">
        <f t="shared" si="2373"/>
        <v>2028</v>
      </c>
      <c r="AD1920" s="10" t="e">
        <f t="shared" ref="AD1920:AD1983" ca="1" si="2448">IF(#REF!="Non",(DAYS360(N1920,Q1920)/360),(DAYS360(N1920,TODAY())/360))</f>
        <v>#REF!</v>
      </c>
      <c r="AE1920" s="10" t="e">
        <f t="shared" ca="1" si="2375"/>
        <v>#REF!</v>
      </c>
      <c r="AF1920" s="8">
        <v>37451</v>
      </c>
      <c r="AG1920" s="11">
        <f t="shared" ca="1" si="2376"/>
        <v>22.660273972602738</v>
      </c>
      <c r="AH1920" s="10" t="str">
        <f t="shared" ca="1" si="2377"/>
        <v>&lt; 25</v>
      </c>
      <c r="AI1920" s="12"/>
      <c r="AJ1920" s="13"/>
      <c r="AK1920" s="12" t="s">
        <v>7365</v>
      </c>
      <c r="AL1920" s="8">
        <v>44134</v>
      </c>
      <c r="AM1920" s="7" t="s">
        <v>108</v>
      </c>
      <c r="AN1920" s="7" t="s">
        <v>109</v>
      </c>
      <c r="AQ1920" s="14">
        <v>3</v>
      </c>
      <c r="AR1920" s="14">
        <v>1</v>
      </c>
      <c r="AS1920" s="15">
        <f t="shared" si="2378"/>
        <v>45673.25</v>
      </c>
      <c r="AT1920" s="14" t="s">
        <v>163</v>
      </c>
      <c r="AU1920" s="12">
        <v>3.5</v>
      </c>
      <c r="AV1920" s="17">
        <v>25</v>
      </c>
      <c r="AW1920" s="18">
        <v>13500</v>
      </c>
      <c r="AX1920" s="19" t="s">
        <v>7366</v>
      </c>
      <c r="AY1920" s="17">
        <v>96</v>
      </c>
      <c r="AZ1920" s="14" t="s">
        <v>276</v>
      </c>
      <c r="BA1920" s="20" t="str">
        <f t="shared" si="2379"/>
        <v>25135000000122072796</v>
      </c>
      <c r="BB1920" s="31">
        <f t="shared" si="2380"/>
        <v>20</v>
      </c>
      <c r="BC1920" s="22" t="s">
        <v>7367</v>
      </c>
      <c r="BD1920" s="23" t="s">
        <v>115</v>
      </c>
      <c r="BF1920" s="8"/>
      <c r="BG1920" s="32">
        <v>29622909</v>
      </c>
      <c r="BH1920" s="32"/>
      <c r="BI1920" s="32"/>
      <c r="BJ1920" t="s">
        <v>1055</v>
      </c>
      <c r="BK1920" s="14" t="str">
        <f>IF(K1920="CADRE","CADRE",CONCATENATE(J1920,"-",H1920))</f>
        <v>B-Panda</v>
      </c>
      <c r="BL1920" s="14" t="s">
        <v>288</v>
      </c>
      <c r="BM1920" s="25"/>
      <c r="BN1920" s="26"/>
      <c r="BO1920" s="27"/>
      <c r="BP1920" s="26"/>
      <c r="BQ1920" s="28"/>
    </row>
    <row r="1921" spans="1:69" x14ac:dyDescent="0.25">
      <c r="A1921" t="str">
        <f>VLOOKUP(B1921,[2]RH!$B:$BV,72,0)</f>
        <v>Non-Actif</v>
      </c>
      <c r="B1921" s="6">
        <v>1923</v>
      </c>
      <c r="C1921" s="7" t="s">
        <v>168</v>
      </c>
      <c r="D1921" s="7" t="s">
        <v>7368</v>
      </c>
      <c r="E1921" s="7" t="s">
        <v>67</v>
      </c>
      <c r="F1921" s="7" t="s">
        <v>118</v>
      </c>
      <c r="G1921" s="7" t="s">
        <v>5325</v>
      </c>
      <c r="H1921" s="80" t="s">
        <v>649</v>
      </c>
      <c r="I1921" s="7" t="s">
        <v>650</v>
      </c>
      <c r="J1921" s="7" t="s">
        <v>281</v>
      </c>
      <c r="K1921" s="7" t="s">
        <v>89</v>
      </c>
      <c r="L1921" s="7" t="s">
        <v>90</v>
      </c>
      <c r="M1921" s="7" t="str">
        <f t="shared" si="2440"/>
        <v>Contrôle qualité</v>
      </c>
      <c r="N1921" s="8">
        <v>45308</v>
      </c>
      <c r="P1921" s="7">
        <f t="shared" ca="1" si="2389"/>
        <v>-65</v>
      </c>
      <c r="Q1921" s="8">
        <v>45641</v>
      </c>
      <c r="R1921" s="7" t="s">
        <v>7369</v>
      </c>
      <c r="S1921" s="7"/>
      <c r="T1921" s="9" t="s">
        <v>156</v>
      </c>
      <c r="U1921" s="7" t="str">
        <f t="shared" si="2370"/>
        <v>Contractuel</v>
      </c>
      <c r="V1921" s="8">
        <v>45627</v>
      </c>
      <c r="W1921" s="8">
        <v>45657</v>
      </c>
      <c r="X1921" s="8"/>
      <c r="Y1921" s="8"/>
      <c r="Z1921" s="8">
        <v>45308</v>
      </c>
      <c r="AA1921" s="7">
        <f t="shared" si="2371"/>
        <v>1</v>
      </c>
      <c r="AB1921" s="7">
        <f t="shared" si="2372"/>
        <v>2024</v>
      </c>
      <c r="AC1921" s="7">
        <f t="shared" si="2373"/>
        <v>2028</v>
      </c>
      <c r="AD1921" s="10" t="e">
        <f t="shared" ref="AD1921:AD1984" ca="1" si="2449">IF(#REF!="Non",(DAYS360(N1921,Q1921)/360),(DAYS360(N1921,TODAY())/360))</f>
        <v>#REF!</v>
      </c>
      <c r="AE1921" s="10" t="e">
        <f t="shared" ca="1" si="2375"/>
        <v>#REF!</v>
      </c>
      <c r="AF1921" s="8">
        <v>37185</v>
      </c>
      <c r="AG1921" s="11">
        <f t="shared" ca="1" si="2376"/>
        <v>23.389041095890413</v>
      </c>
      <c r="AH1921" s="10" t="str">
        <f t="shared" ca="1" si="2377"/>
        <v>&lt; 25</v>
      </c>
      <c r="AI1921" s="12"/>
      <c r="AJ1921" s="13"/>
      <c r="AK1921" s="12">
        <v>13029751</v>
      </c>
      <c r="AL1921" s="8">
        <v>43830</v>
      </c>
      <c r="AM1921" s="7" t="s">
        <v>108</v>
      </c>
      <c r="AN1921" s="7" t="s">
        <v>109</v>
      </c>
      <c r="AQ1921">
        <v>3</v>
      </c>
      <c r="AR1921" s="14">
        <v>1</v>
      </c>
      <c r="AS1921" s="15">
        <f t="shared" si="2378"/>
        <v>45673.25</v>
      </c>
      <c r="AT1921" s="14" t="s">
        <v>163</v>
      </c>
      <c r="AU1921" s="12">
        <v>3.5</v>
      </c>
      <c r="AV1921" s="17" t="s">
        <v>79</v>
      </c>
      <c r="AW1921" s="18" t="s">
        <v>1911</v>
      </c>
      <c r="AX1921" s="19">
        <v>10140096822</v>
      </c>
      <c r="AY1921" s="17">
        <v>30</v>
      </c>
      <c r="AZ1921" s="14" t="s">
        <v>83</v>
      </c>
      <c r="BA1921" s="20" t="str">
        <f t="shared" si="2379"/>
        <v>08020011014009682230</v>
      </c>
      <c r="BB1921" s="31">
        <f t="shared" si="2380"/>
        <v>20</v>
      </c>
      <c r="BC1921" s="22" t="s">
        <v>714</v>
      </c>
      <c r="BD1921" s="23" t="s">
        <v>115</v>
      </c>
      <c r="BF1921" s="8"/>
      <c r="BG1921" s="32">
        <v>58803662</v>
      </c>
      <c r="BH1921" s="32"/>
      <c r="BI1921" s="32"/>
      <c r="BJ1921" t="s">
        <v>714</v>
      </c>
      <c r="BK1921" s="14" t="str">
        <f>IF(K1921="CADRE","CADRE",CONCATENATE(J1921,"-",H1921))</f>
        <v>B-Panda</v>
      </c>
      <c r="BL1921" s="14" t="s">
        <v>288</v>
      </c>
      <c r="BM1921" s="25"/>
      <c r="BN1921" s="26"/>
      <c r="BO1921" s="27"/>
      <c r="BP1921" s="26"/>
      <c r="BQ1921" s="28"/>
    </row>
    <row r="1922" spans="1:69" x14ac:dyDescent="0.25">
      <c r="A1922" t="str">
        <f>VLOOKUP(B1922,[2]RH!$B:$BV,72,0)</f>
        <v>si</v>
      </c>
      <c r="B1922" s="6">
        <v>1924</v>
      </c>
      <c r="C1922" s="7" t="s">
        <v>65</v>
      </c>
      <c r="D1922" s="7" t="s">
        <v>7370</v>
      </c>
      <c r="E1922" s="7" t="s">
        <v>67</v>
      </c>
      <c r="F1922" s="7" t="s">
        <v>87</v>
      </c>
      <c r="G1922" s="7" t="s">
        <v>3908</v>
      </c>
      <c r="H1922" s="80" t="s">
        <v>87</v>
      </c>
      <c r="I1922" s="7"/>
      <c r="J1922" s="7"/>
      <c r="K1922" s="7" t="s">
        <v>89</v>
      </c>
      <c r="L1922" s="7" t="s">
        <v>90</v>
      </c>
      <c r="M1922" s="7" t="str">
        <f t="shared" si="2440"/>
        <v>TECHNICIEN MACHINE A COUDRE</v>
      </c>
      <c r="N1922" s="8">
        <v>45308</v>
      </c>
      <c r="P1922" s="7" t="str">
        <f t="shared" ca="1" si="2389"/>
        <v/>
      </c>
      <c r="Q1922" s="8"/>
      <c r="R1922" s="7"/>
      <c r="S1922" s="7"/>
      <c r="T1922" s="9" t="s">
        <v>72</v>
      </c>
      <c r="U1922" s="7" t="str">
        <f t="shared" ref="U1922:U1985" si="2450">IF(T1922="CDI","Titulaire","Contractuel")</f>
        <v>Titulaire</v>
      </c>
      <c r="V1922" s="8">
        <v>45308</v>
      </c>
      <c r="W1922" s="8"/>
      <c r="X1922" s="8"/>
      <c r="Y1922" s="8"/>
      <c r="Z1922" s="8">
        <v>45308</v>
      </c>
      <c r="AA1922" s="7">
        <f t="shared" ref="AA1922:AA1985" si="2451">MONTH(N1922)</f>
        <v>1</v>
      </c>
      <c r="AB1922" s="7">
        <f t="shared" ref="AB1922:AB1985" si="2452">IF(N1922="","",YEAR(N1922))</f>
        <v>2024</v>
      </c>
      <c r="AC1922" s="7">
        <f t="shared" ref="AC1922:AC1985" si="2453">AB1922+4</f>
        <v>2028</v>
      </c>
      <c r="AD1922" s="10" t="e">
        <f t="shared" ref="AD1922:AD1985" ca="1" si="2454">IF(#REF!="Non",(DAYS360(N1922,Q1922)/360),(DAYS360(N1922,TODAY())/360))</f>
        <v>#REF!</v>
      </c>
      <c r="AE1922" s="10" t="e">
        <f t="shared" ref="AE1922:AE1985" ca="1" si="2455">+IF(AD1922&lt;1,"&lt; 1",IF(AND(AD1922&gt;=1,AD1922&lt;2),"&lt; 2",IF(AND(AD1922&gt;=2,AD1922&lt;3),"&lt; 3",IF(AND(AD1922&gt;=3,AD1922&lt;=4),"&lt; 4",IF(AD1922&gt;4,"&gt; 4")))))</f>
        <v>#REF!</v>
      </c>
      <c r="AF1922" s="8">
        <v>30929</v>
      </c>
      <c r="AG1922" s="11">
        <f t="shared" ref="AG1922:AG1985" ca="1" si="2456">(TODAY()-AF1922)/365</f>
        <v>40.528767123287672</v>
      </c>
      <c r="AH1922" s="10" t="str">
        <f t="shared" ref="AH1922:AH1985" ca="1" si="2457">+IF(AG1922&lt;25,"&lt; 25",IF(AND(AG1922&gt;=25,AG1922&lt;35),"&gt;25&lt; 35",IF(AND(AG1922&gt;=35,AG1922&lt;45),"&gt;35&lt; 45",IF(AND(AG1922&gt;=45,AG1922&lt;=55),"&gt;45&lt; 55",IF(AG1922&gt;55,"&gt; 55")))))</f>
        <v>&gt;35&lt; 45</v>
      </c>
      <c r="AI1922" s="12">
        <v>16067273</v>
      </c>
      <c r="AJ1922" s="13" t="s">
        <v>73</v>
      </c>
      <c r="AK1922" s="12" t="s">
        <v>7371</v>
      </c>
      <c r="AL1922" s="8">
        <v>45026</v>
      </c>
      <c r="AM1922" s="7" t="s">
        <v>6153</v>
      </c>
      <c r="AN1922" s="7" t="s">
        <v>76</v>
      </c>
      <c r="AO1922">
        <v>3</v>
      </c>
      <c r="AQ1922">
        <v>6</v>
      </c>
      <c r="AR1922" s="44">
        <v>2</v>
      </c>
      <c r="AS1922" s="15">
        <f t="shared" ref="AS1922:AS1985" si="2458">N1922+(365.25*AR1922)</f>
        <v>46038.5</v>
      </c>
      <c r="AT1922" s="14" t="s">
        <v>7372</v>
      </c>
      <c r="AU1922" s="12">
        <v>1300</v>
      </c>
      <c r="AV1922" s="17">
        <v>17</v>
      </c>
      <c r="AW1922" s="18" t="s">
        <v>201</v>
      </c>
      <c r="AX1922" s="19" t="s">
        <v>7373</v>
      </c>
      <c r="AY1922" s="17">
        <v>21</v>
      </c>
      <c r="AZ1922" s="14" t="s">
        <v>203</v>
      </c>
      <c r="BA1922" s="20" t="str">
        <f t="shared" ref="BA1922:BA1985" si="2459">CONCATENATE(AV1922,AW1922,AX1922,AY1922)</f>
        <v>17001000000335997421</v>
      </c>
      <c r="BB1922" s="31">
        <f t="shared" ref="BB1922:BB1985" si="2460">LEN(BA1922)</f>
        <v>20</v>
      </c>
      <c r="BC1922" s="22" t="s">
        <v>1286</v>
      </c>
      <c r="BD1922" s="23" t="s">
        <v>115</v>
      </c>
      <c r="BF1922" s="8"/>
      <c r="BG1922" s="32"/>
      <c r="BH1922" s="32"/>
      <c r="BI1922" s="32"/>
      <c r="BJ1922" t="s">
        <v>1286</v>
      </c>
      <c r="BK1922" s="14" t="str">
        <f>IF(K1922="CADRE","CADRE",CONCATENATE(J1922,"-",H1922))</f>
        <v>-MAINTENANCE</v>
      </c>
      <c r="BL1922" s="14" t="s">
        <v>4524</v>
      </c>
      <c r="BM1922" s="25"/>
      <c r="BN1922" s="26"/>
      <c r="BO1922" s="27"/>
      <c r="BP1922" s="26"/>
      <c r="BQ1922" s="28"/>
    </row>
    <row r="1923" spans="1:69" x14ac:dyDescent="0.25">
      <c r="A1923" t="str">
        <f>VLOOKUP(B1923,[2]RH!$B:$BV,72,0)</f>
        <v>Non-Actif</v>
      </c>
      <c r="B1923" s="6">
        <v>1925</v>
      </c>
      <c r="C1923" s="7" t="s">
        <v>168</v>
      </c>
      <c r="D1923" s="7" t="s">
        <v>7374</v>
      </c>
      <c r="E1923" s="7" t="s">
        <v>67</v>
      </c>
      <c r="F1923" s="7" t="s">
        <v>118</v>
      </c>
      <c r="G1923" s="7" t="s">
        <v>408</v>
      </c>
      <c r="H1923" s="80" t="s">
        <v>225</v>
      </c>
      <c r="I1923" s="7" t="s">
        <v>589</v>
      </c>
      <c r="J1923" s="7" t="s">
        <v>190</v>
      </c>
      <c r="K1923" s="7" t="s">
        <v>146</v>
      </c>
      <c r="L1923" s="7" t="s">
        <v>90</v>
      </c>
      <c r="M1923" s="7" t="str">
        <f t="shared" si="2440"/>
        <v>Alimentatrice</v>
      </c>
      <c r="N1923" s="8">
        <v>45310</v>
      </c>
      <c r="P1923" s="7"/>
      <c r="Q1923" s="8">
        <v>45315</v>
      </c>
      <c r="R1923" s="7" t="s">
        <v>6411</v>
      </c>
      <c r="S1923" s="7"/>
      <c r="T1923" s="9" t="s">
        <v>156</v>
      </c>
      <c r="U1923" s="7" t="str">
        <f t="shared" si="2450"/>
        <v>Contractuel</v>
      </c>
      <c r="V1923" s="8">
        <v>45310</v>
      </c>
      <c r="W1923" s="8">
        <v>45351</v>
      </c>
      <c r="X1923" s="8"/>
      <c r="Y1923" s="8"/>
      <c r="Z1923" s="8">
        <v>45310</v>
      </c>
      <c r="AA1923" s="7">
        <f t="shared" si="2451"/>
        <v>1</v>
      </c>
      <c r="AB1923" s="7">
        <f t="shared" si="2452"/>
        <v>2024</v>
      </c>
      <c r="AC1923" s="7">
        <f t="shared" si="2453"/>
        <v>2028</v>
      </c>
      <c r="AD1923" s="10" t="e">
        <f t="shared" ref="AD1923:AD1986" ca="1" si="2461">IF(#REF!="Non",(DAYS360(N1923,Q1923)/360),(DAYS360(N1923,TODAY())/360))</f>
        <v>#REF!</v>
      </c>
      <c r="AE1923" s="10" t="e">
        <f t="shared" ca="1" si="2455"/>
        <v>#REF!</v>
      </c>
      <c r="AF1923" s="8">
        <v>33195</v>
      </c>
      <c r="AG1923" s="11">
        <f t="shared" ca="1" si="2456"/>
        <v>34.320547945205476</v>
      </c>
      <c r="AH1923" s="10" t="str">
        <f t="shared" ca="1" si="2457"/>
        <v>&gt;25&lt; 35</v>
      </c>
      <c r="AI1923" s="12"/>
      <c r="AJ1923" s="13"/>
      <c r="AK1923" s="12" t="s">
        <v>7375</v>
      </c>
      <c r="AL1923" s="8">
        <v>43041</v>
      </c>
      <c r="AM1923" s="7" t="s">
        <v>108</v>
      </c>
      <c r="AN1923" s="7" t="s">
        <v>76</v>
      </c>
      <c r="AO1923">
        <v>2</v>
      </c>
      <c r="AQ1923" s="14">
        <v>3</v>
      </c>
      <c r="AR1923" s="14">
        <v>1</v>
      </c>
      <c r="AS1923" s="15">
        <f t="shared" si="2458"/>
        <v>45675.25</v>
      </c>
      <c r="AT1923" s="14" t="s">
        <v>163</v>
      </c>
      <c r="AU1923" s="12">
        <v>3.5</v>
      </c>
      <c r="AV1923" s="17">
        <v>17</v>
      </c>
      <c r="AW1923" s="18" t="s">
        <v>201</v>
      </c>
      <c r="AX1923" s="19" t="s">
        <v>7376</v>
      </c>
      <c r="AY1923" s="17">
        <v>32</v>
      </c>
      <c r="AZ1923" s="14" t="s">
        <v>203</v>
      </c>
      <c r="BA1923" s="20" t="str">
        <f t="shared" si="2459"/>
        <v>17001000000336052032</v>
      </c>
      <c r="BB1923" s="31">
        <f t="shared" si="2460"/>
        <v>20</v>
      </c>
      <c r="BC1923" s="22" t="s">
        <v>7377</v>
      </c>
      <c r="BD1923" s="23" t="s">
        <v>115</v>
      </c>
      <c r="BF1923" s="8"/>
      <c r="BG1923" s="32">
        <v>24137706</v>
      </c>
      <c r="BH1923" s="32">
        <v>28741642</v>
      </c>
      <c r="BI1923" s="32"/>
      <c r="BK1923" s="14" t="s">
        <v>6776</v>
      </c>
      <c r="BL1923" s="14" t="s">
        <v>288</v>
      </c>
      <c r="BM1923" s="25"/>
      <c r="BN1923" s="26"/>
      <c r="BO1923" s="27"/>
      <c r="BP1923" s="26"/>
      <c r="BQ1923" s="28" t="s">
        <v>7378</v>
      </c>
    </row>
    <row r="1924" spans="1:69" x14ac:dyDescent="0.25">
      <c r="A1924" t="str">
        <f>VLOOKUP(B1924,[2]RH!$B:$BV,72,0)</f>
        <v>si</v>
      </c>
      <c r="B1924" s="6">
        <v>1926</v>
      </c>
      <c r="C1924" s="7" t="s">
        <v>65</v>
      </c>
      <c r="D1924" s="7" t="s">
        <v>7379</v>
      </c>
      <c r="E1924" s="7" t="s">
        <v>67</v>
      </c>
      <c r="F1924" s="7" t="s">
        <v>158</v>
      </c>
      <c r="G1924" s="7" t="s">
        <v>6383</v>
      </c>
      <c r="H1924" s="80" t="s">
        <v>158</v>
      </c>
      <c r="I1924" s="7" t="s">
        <v>542</v>
      </c>
      <c r="J1924" s="7"/>
      <c r="K1924" s="7" t="s">
        <v>146</v>
      </c>
      <c r="L1924" s="7" t="s">
        <v>90</v>
      </c>
      <c r="M1924" s="7" t="str">
        <f t="shared" si="2440"/>
        <v>COUPEUR</v>
      </c>
      <c r="N1924" s="8">
        <v>45310</v>
      </c>
      <c r="P1924" s="7">
        <f t="shared" ref="P1924:P1970" ca="1" si="2462">IF(W1924="","",W1924-TODAY())</f>
        <v>-6</v>
      </c>
      <c r="Q1924" s="8"/>
      <c r="R1924" s="7"/>
      <c r="S1924" s="7"/>
      <c r="T1924" s="9" t="s">
        <v>156</v>
      </c>
      <c r="U1924" s="7" t="str">
        <f t="shared" si="2450"/>
        <v>Contractuel</v>
      </c>
      <c r="V1924" s="8">
        <v>45689</v>
      </c>
      <c r="W1924" s="8">
        <f>VLOOKUP(B1924,[1]BASE!$A:$Q,17,0)</f>
        <v>45716</v>
      </c>
      <c r="X1924" s="8"/>
      <c r="Y1924" s="8"/>
      <c r="Z1924" s="8">
        <v>45310</v>
      </c>
      <c r="AA1924" s="7">
        <f t="shared" si="2451"/>
        <v>1</v>
      </c>
      <c r="AB1924" s="7">
        <f t="shared" si="2452"/>
        <v>2024</v>
      </c>
      <c r="AC1924" s="7">
        <f t="shared" si="2453"/>
        <v>2028</v>
      </c>
      <c r="AD1924" s="10" t="e">
        <f t="shared" ref="AD1924:AD1987" ca="1" si="2463">IF(#REF!="Non",(DAYS360(N1924,Q1924)/360),(DAYS360(N1924,TODAY())/360))</f>
        <v>#REF!</v>
      </c>
      <c r="AE1924" s="10" t="e">
        <f t="shared" ca="1" si="2455"/>
        <v>#REF!</v>
      </c>
      <c r="AF1924" s="8">
        <v>33615</v>
      </c>
      <c r="AG1924" s="11">
        <f t="shared" ca="1" si="2456"/>
        <v>33.169863013698631</v>
      </c>
      <c r="AH1924" s="10" t="str">
        <f t="shared" ca="1" si="2457"/>
        <v>&gt;25&lt; 35</v>
      </c>
      <c r="AI1924" s="12">
        <v>17755601</v>
      </c>
      <c r="AJ1924" s="13" t="s">
        <v>82</v>
      </c>
      <c r="AK1924" s="12" t="s">
        <v>7380</v>
      </c>
      <c r="AL1924" s="8">
        <v>42828</v>
      </c>
      <c r="AM1924" s="7" t="s">
        <v>6153</v>
      </c>
      <c r="AN1924" s="7" t="s">
        <v>109</v>
      </c>
      <c r="AQ1924">
        <v>3</v>
      </c>
      <c r="AR1924" s="44">
        <v>2</v>
      </c>
      <c r="AS1924" s="15">
        <f t="shared" si="2458"/>
        <v>46040.5</v>
      </c>
      <c r="AT1924" s="14" t="s">
        <v>163</v>
      </c>
      <c r="AU1924" s="12">
        <v>3.5</v>
      </c>
      <c r="AV1924" s="17">
        <v>17</v>
      </c>
      <c r="AW1924" s="18" t="s">
        <v>201</v>
      </c>
      <c r="AX1924" s="19" t="s">
        <v>7381</v>
      </c>
      <c r="AY1924" s="17">
        <v>74</v>
      </c>
      <c r="AZ1924" s="14" t="s">
        <v>203</v>
      </c>
      <c r="BA1924" s="20" t="str">
        <f t="shared" si="2459"/>
        <v>17001000000344945574</v>
      </c>
      <c r="BB1924" s="31">
        <f t="shared" si="2460"/>
        <v>20</v>
      </c>
      <c r="BC1924" s="22" t="s">
        <v>6640</v>
      </c>
      <c r="BD1924" s="23" t="s">
        <v>341</v>
      </c>
      <c r="BF1924" s="8"/>
      <c r="BG1924" s="32">
        <v>58751560</v>
      </c>
      <c r="BH1924" s="32"/>
      <c r="BI1924" s="32"/>
      <c r="BJ1924" t="s">
        <v>1870</v>
      </c>
      <c r="BK1924" s="14" t="str">
        <f>IF(K1924="CADRE","CADRE",CONCATENATE(J1924,"-",H1924))</f>
        <v>-COUPE</v>
      </c>
      <c r="BL1924" s="14" t="s">
        <v>595</v>
      </c>
      <c r="BM1924" s="25"/>
      <c r="BN1924" s="26"/>
      <c r="BO1924" s="27"/>
      <c r="BP1924" s="26"/>
      <c r="BQ1924" s="28"/>
    </row>
    <row r="1925" spans="1:69" x14ac:dyDescent="0.25">
      <c r="A1925" t="str">
        <f>VLOOKUP(B1925,[2]RH!$B:$BV,72,0)</f>
        <v>Non-Actif</v>
      </c>
      <c r="B1925" s="6">
        <v>1927</v>
      </c>
      <c r="C1925" s="7" t="s">
        <v>168</v>
      </c>
      <c r="D1925" s="7" t="s">
        <v>7382</v>
      </c>
      <c r="E1925" s="7" t="s">
        <v>67</v>
      </c>
      <c r="F1925" s="7" t="s">
        <v>118</v>
      </c>
      <c r="G1925" s="7" t="s">
        <v>5325</v>
      </c>
      <c r="H1925" s="80" t="s">
        <v>225</v>
      </c>
      <c r="I1925" s="7" t="s">
        <v>5620</v>
      </c>
      <c r="J1925" s="7" t="s">
        <v>281</v>
      </c>
      <c r="K1925" s="7" t="s">
        <v>89</v>
      </c>
      <c r="L1925" s="7" t="s">
        <v>90</v>
      </c>
      <c r="M1925" s="7" t="str">
        <f t="shared" si="2440"/>
        <v>Contrôle qualité</v>
      </c>
      <c r="N1925" s="8">
        <v>45313</v>
      </c>
      <c r="P1925" s="7">
        <f t="shared" ca="1" si="2462"/>
        <v>-157</v>
      </c>
      <c r="Q1925" s="8">
        <v>45554</v>
      </c>
      <c r="R1925" s="7" t="s">
        <v>1850</v>
      </c>
      <c r="S1925" s="7"/>
      <c r="T1925" s="9" t="s">
        <v>156</v>
      </c>
      <c r="U1925" s="7" t="str">
        <f t="shared" si="2450"/>
        <v>Contractuel</v>
      </c>
      <c r="V1925" s="8">
        <v>45536</v>
      </c>
      <c r="W1925" s="8">
        <v>45565</v>
      </c>
      <c r="X1925" s="8"/>
      <c r="Y1925" s="8"/>
      <c r="Z1925" s="8">
        <v>45313</v>
      </c>
      <c r="AA1925" s="7">
        <f t="shared" si="2451"/>
        <v>1</v>
      </c>
      <c r="AB1925" s="7">
        <f t="shared" si="2452"/>
        <v>2024</v>
      </c>
      <c r="AC1925" s="7">
        <f t="shared" si="2453"/>
        <v>2028</v>
      </c>
      <c r="AD1925" s="10" t="e">
        <f t="shared" ref="AD1925:AD1988" ca="1" si="2464">IF(#REF!="Non",(DAYS360(N1925,Q1925)/360),(DAYS360(N1925,TODAY())/360))</f>
        <v>#REF!</v>
      </c>
      <c r="AE1925" s="10" t="e">
        <f t="shared" ca="1" si="2455"/>
        <v>#REF!</v>
      </c>
      <c r="AF1925" s="8">
        <v>33763</v>
      </c>
      <c r="AG1925" s="11">
        <f t="shared" ca="1" si="2456"/>
        <v>32.764383561643832</v>
      </c>
      <c r="AH1925" s="10" t="str">
        <f t="shared" ca="1" si="2457"/>
        <v>&gt;25&lt; 35</v>
      </c>
      <c r="AI1925" s="12">
        <v>17254650</v>
      </c>
      <c r="AJ1925" s="13" t="s">
        <v>150</v>
      </c>
      <c r="AK1925" s="12" t="s">
        <v>7383</v>
      </c>
      <c r="AL1925" s="8">
        <v>40404</v>
      </c>
      <c r="AM1925" s="7" t="s">
        <v>108</v>
      </c>
      <c r="AN1925" s="7" t="s">
        <v>76</v>
      </c>
      <c r="AO1925">
        <v>2</v>
      </c>
      <c r="AQ1925">
        <v>3</v>
      </c>
      <c r="AR1925" s="14">
        <v>1</v>
      </c>
      <c r="AS1925" s="15">
        <f t="shared" si="2458"/>
        <v>45678.25</v>
      </c>
      <c r="AT1925" s="14" t="s">
        <v>163</v>
      </c>
      <c r="AU1925" s="12">
        <v>3.6629999999999998</v>
      </c>
      <c r="AV1925" s="17">
        <v>17</v>
      </c>
      <c r="AW1925" s="18" t="s">
        <v>201</v>
      </c>
      <c r="AX1925" s="19" t="s">
        <v>7384</v>
      </c>
      <c r="AY1925" s="17">
        <v>51</v>
      </c>
      <c r="AZ1925" s="14" t="s">
        <v>203</v>
      </c>
      <c r="BA1925" s="20" t="str">
        <f t="shared" si="2459"/>
        <v>17001000000287477051</v>
      </c>
      <c r="BB1925" s="31">
        <f t="shared" si="2460"/>
        <v>20</v>
      </c>
      <c r="BC1925" s="22" t="s">
        <v>6301</v>
      </c>
      <c r="BD1925" s="23" t="s">
        <v>341</v>
      </c>
      <c r="BF1925" s="8"/>
      <c r="BG1925" s="32">
        <v>54119991</v>
      </c>
      <c r="BH1925" s="32">
        <v>97233008</v>
      </c>
      <c r="BI1925" s="32"/>
      <c r="BJ1925" t="s">
        <v>6301</v>
      </c>
      <c r="BK1925" s="14" t="str">
        <f>IF(K1925="CADRE","CADRE",CONCATENATE(J1925,"-",H1925))</f>
        <v>B-P6 AV</v>
      </c>
      <c r="BL1925" s="14" t="s">
        <v>288</v>
      </c>
      <c r="BM1925" s="25"/>
      <c r="BN1925" s="26"/>
      <c r="BO1925" s="27"/>
      <c r="BP1925" s="26"/>
      <c r="BQ1925" s="28"/>
    </row>
    <row r="1926" spans="1:69" x14ac:dyDescent="0.25">
      <c r="A1926" t="str">
        <f>VLOOKUP(B1926,[2]RH!$B:$BV,72,0)</f>
        <v>si</v>
      </c>
      <c r="B1926" s="6">
        <v>1928</v>
      </c>
      <c r="C1926" s="7" t="s">
        <v>168</v>
      </c>
      <c r="D1926" s="7" t="s">
        <v>7385</v>
      </c>
      <c r="E1926" s="7" t="s">
        <v>67</v>
      </c>
      <c r="F1926" s="7" t="s">
        <v>258</v>
      </c>
      <c r="G1926" s="7" t="s">
        <v>570</v>
      </c>
      <c r="H1926" s="45" t="s">
        <v>225</v>
      </c>
      <c r="I1926" s="7" t="s">
        <v>882</v>
      </c>
      <c r="J1926" s="7" t="s">
        <v>281</v>
      </c>
      <c r="K1926" s="7" t="s">
        <v>89</v>
      </c>
      <c r="L1926" s="7" t="s">
        <v>90</v>
      </c>
      <c r="M1926" s="7" t="str">
        <f t="shared" si="2440"/>
        <v>Fire W</v>
      </c>
      <c r="N1926" s="8">
        <v>45313</v>
      </c>
      <c r="P1926" s="7">
        <f t="shared" ca="1" si="2462"/>
        <v>-6</v>
      </c>
      <c r="Q1926" s="8"/>
      <c r="R1926" s="7"/>
      <c r="S1926" s="7"/>
      <c r="T1926" s="9" t="s">
        <v>156</v>
      </c>
      <c r="U1926" s="7" t="str">
        <f t="shared" si="2450"/>
        <v>Contractuel</v>
      </c>
      <c r="V1926" s="8">
        <v>45627</v>
      </c>
      <c r="W1926" s="8">
        <v>45716</v>
      </c>
      <c r="X1926" s="8"/>
      <c r="Y1926" s="8"/>
      <c r="Z1926" s="8">
        <v>45313</v>
      </c>
      <c r="AA1926" s="7">
        <f t="shared" si="2451"/>
        <v>1</v>
      </c>
      <c r="AB1926" s="7">
        <f t="shared" si="2452"/>
        <v>2024</v>
      </c>
      <c r="AC1926" s="7">
        <f t="shared" si="2453"/>
        <v>2028</v>
      </c>
      <c r="AD1926" s="10" t="e">
        <f t="shared" ref="AD1926:AD1989" ca="1" si="2465">IF(#REF!="Non",(DAYS360(N1926,Q1926)/360),(DAYS360(N1926,TODAY())/360))</f>
        <v>#REF!</v>
      </c>
      <c r="AE1926" s="10" t="e">
        <f t="shared" ca="1" si="2455"/>
        <v>#REF!</v>
      </c>
      <c r="AF1926" s="8">
        <v>35668</v>
      </c>
      <c r="AG1926" s="11">
        <f t="shared" ca="1" si="2456"/>
        <v>27.545205479452054</v>
      </c>
      <c r="AH1926" s="10" t="str">
        <f t="shared" ca="1" si="2457"/>
        <v>&gt;25&lt; 35</v>
      </c>
      <c r="AI1926" s="12">
        <v>17565201</v>
      </c>
      <c r="AJ1926" s="40" t="s">
        <v>213</v>
      </c>
      <c r="AK1926" s="12" t="s">
        <v>7386</v>
      </c>
      <c r="AL1926" s="8">
        <v>42289</v>
      </c>
      <c r="AM1926" s="7" t="s">
        <v>108</v>
      </c>
      <c r="AN1926" s="7" t="s">
        <v>109</v>
      </c>
      <c r="AQ1926">
        <v>3</v>
      </c>
      <c r="AR1926" s="44">
        <v>2</v>
      </c>
      <c r="AS1926" s="15">
        <f t="shared" si="2458"/>
        <v>46043.5</v>
      </c>
      <c r="AT1926" s="14" t="s">
        <v>163</v>
      </c>
      <c r="AU1926" s="12">
        <v>3.6629999999999998</v>
      </c>
      <c r="AV1926" s="17">
        <v>17</v>
      </c>
      <c r="AW1926" s="18">
        <v>20600</v>
      </c>
      <c r="AX1926" s="19" t="s">
        <v>7387</v>
      </c>
      <c r="AY1926" s="17">
        <v>20</v>
      </c>
      <c r="AZ1926" s="14" t="s">
        <v>203</v>
      </c>
      <c r="BA1926" s="20" t="str">
        <f t="shared" si="2459"/>
        <v>17206000000294762420</v>
      </c>
      <c r="BB1926" s="31">
        <f t="shared" si="2460"/>
        <v>20</v>
      </c>
      <c r="BC1926" s="22" t="s">
        <v>714</v>
      </c>
      <c r="BD1926" s="23" t="s">
        <v>115</v>
      </c>
      <c r="BF1926" s="8"/>
      <c r="BG1926" s="32">
        <v>20361636</v>
      </c>
      <c r="BH1926" s="32"/>
      <c r="BI1926" s="32"/>
      <c r="BJ1926" t="s">
        <v>714</v>
      </c>
      <c r="BK1926" s="14" t="str">
        <f>IF(K1926="CADRE","CADRE",CONCATENATE(J1926,"-",H1926))</f>
        <v>B-P6 AV</v>
      </c>
      <c r="BL1926" s="14" t="s">
        <v>288</v>
      </c>
      <c r="BM1926" s="25"/>
      <c r="BN1926" s="26"/>
      <c r="BO1926" s="27"/>
      <c r="BP1926" s="26"/>
      <c r="BQ1926" s="28"/>
    </row>
    <row r="1927" spans="1:69" x14ac:dyDescent="0.25">
      <c r="A1927" t="str">
        <f>VLOOKUP(B1927,[2]RH!$B:$BV,72,0)</f>
        <v>Non-Actif</v>
      </c>
      <c r="B1927" s="6">
        <v>1929</v>
      </c>
      <c r="C1927" s="7" t="s">
        <v>168</v>
      </c>
      <c r="D1927" s="7" t="s">
        <v>7388</v>
      </c>
      <c r="E1927" s="7" t="s">
        <v>67</v>
      </c>
      <c r="F1927" s="7" t="s">
        <v>118</v>
      </c>
      <c r="G1927" s="7" t="s">
        <v>3299</v>
      </c>
      <c r="H1927" s="7" t="s">
        <v>562</v>
      </c>
      <c r="I1927" s="7" t="s">
        <v>226</v>
      </c>
      <c r="J1927" s="7" t="s">
        <v>190</v>
      </c>
      <c r="K1927" s="7" t="s">
        <v>146</v>
      </c>
      <c r="L1927" s="7" t="s">
        <v>90</v>
      </c>
      <c r="M1927" s="7" t="str">
        <f t="shared" si="2440"/>
        <v>CAMPO</v>
      </c>
      <c r="N1927" s="8">
        <v>45313</v>
      </c>
      <c r="P1927" s="7">
        <f t="shared" ca="1" si="2462"/>
        <v>-218</v>
      </c>
      <c r="Q1927" s="8">
        <v>45474</v>
      </c>
      <c r="R1927" s="7" t="s">
        <v>147</v>
      </c>
      <c r="S1927" s="7"/>
      <c r="T1927" s="9" t="s">
        <v>156</v>
      </c>
      <c r="U1927" s="7" t="str">
        <f t="shared" si="2450"/>
        <v>Contractuel</v>
      </c>
      <c r="V1927" s="8">
        <v>45474</v>
      </c>
      <c r="W1927" s="8">
        <v>45504</v>
      </c>
      <c r="X1927" s="8"/>
      <c r="Y1927" s="8"/>
      <c r="Z1927" s="8">
        <v>45313</v>
      </c>
      <c r="AA1927" s="7">
        <f t="shared" si="2451"/>
        <v>1</v>
      </c>
      <c r="AB1927" s="7">
        <f t="shared" si="2452"/>
        <v>2024</v>
      </c>
      <c r="AC1927" s="7">
        <f t="shared" si="2453"/>
        <v>2028</v>
      </c>
      <c r="AD1927" s="10" t="e">
        <f t="shared" ref="AD1927:AD1990" ca="1" si="2466">IF(#REF!="Non",(DAYS360(N1927,Q1927)/360),(DAYS360(N1927,TODAY())/360))</f>
        <v>#REF!</v>
      </c>
      <c r="AE1927" s="10" t="e">
        <f t="shared" ca="1" si="2455"/>
        <v>#REF!</v>
      </c>
      <c r="AF1927" s="8">
        <v>33266</v>
      </c>
      <c r="AG1927" s="11">
        <f t="shared" ca="1" si="2456"/>
        <v>34.126027397260273</v>
      </c>
      <c r="AH1927" s="10" t="str">
        <f t="shared" ca="1" si="2457"/>
        <v>&gt;25&lt; 35</v>
      </c>
      <c r="AI1927" s="12">
        <v>16617139</v>
      </c>
      <c r="AJ1927" s="13" t="s">
        <v>150</v>
      </c>
      <c r="AK1927" s="12" t="s">
        <v>7389</v>
      </c>
      <c r="AL1927" s="8">
        <v>39717</v>
      </c>
      <c r="AM1927" s="7" t="s">
        <v>108</v>
      </c>
      <c r="AN1927" s="7" t="s">
        <v>76</v>
      </c>
      <c r="AQ1927">
        <v>3</v>
      </c>
      <c r="AR1927" s="14">
        <v>1</v>
      </c>
      <c r="AS1927" s="15">
        <f t="shared" si="2458"/>
        <v>45678.25</v>
      </c>
      <c r="AT1927" s="14" t="s">
        <v>163</v>
      </c>
      <c r="AU1927" s="12">
        <v>3.5</v>
      </c>
      <c r="AV1927" s="17" t="s">
        <v>79</v>
      </c>
      <c r="AW1927" s="18">
        <v>30800</v>
      </c>
      <c r="AX1927" s="19" t="s">
        <v>7390</v>
      </c>
      <c r="AY1927" s="17">
        <v>83</v>
      </c>
      <c r="AZ1927" s="14" t="s">
        <v>83</v>
      </c>
      <c r="BA1927" s="20" t="str">
        <f t="shared" si="2459"/>
        <v>08308000584000864083</v>
      </c>
      <c r="BB1927" s="31">
        <f t="shared" si="2460"/>
        <v>20</v>
      </c>
      <c r="BC1927" s="22" t="s">
        <v>7297</v>
      </c>
      <c r="BD1927" s="23" t="s">
        <v>115</v>
      </c>
      <c r="BF1927" s="8"/>
      <c r="BG1927" s="32">
        <v>50096209</v>
      </c>
      <c r="BH1927" s="32"/>
      <c r="BI1927" s="32"/>
      <c r="BJ1927" t="s">
        <v>769</v>
      </c>
      <c r="BK1927" s="14" t="s">
        <v>232</v>
      </c>
      <c r="BL1927" s="14" t="s">
        <v>595</v>
      </c>
      <c r="BM1927" s="25"/>
      <c r="BN1927" s="26"/>
      <c r="BO1927" s="27"/>
      <c r="BP1927" s="26"/>
      <c r="BQ1927" s="28"/>
    </row>
    <row r="1928" spans="1:69" x14ac:dyDescent="0.25">
      <c r="A1928" t="str">
        <f>VLOOKUP(B1928,[2]RH!$B:$BV,72,0)</f>
        <v>si</v>
      </c>
      <c r="B1928" s="6">
        <v>1930</v>
      </c>
      <c r="C1928" s="7" t="s">
        <v>168</v>
      </c>
      <c r="D1928" s="7" t="s">
        <v>7391</v>
      </c>
      <c r="E1928" s="7" t="s">
        <v>67</v>
      </c>
      <c r="F1928" s="7" t="s">
        <v>258</v>
      </c>
      <c r="G1928" s="7" t="s">
        <v>570</v>
      </c>
      <c r="H1928" s="80" t="s">
        <v>225</v>
      </c>
      <c r="I1928" s="7" t="s">
        <v>882</v>
      </c>
      <c r="J1928" s="7" t="s">
        <v>190</v>
      </c>
      <c r="K1928" s="7" t="s">
        <v>89</v>
      </c>
      <c r="L1928" s="7" t="s">
        <v>90</v>
      </c>
      <c r="M1928" s="7" t="str">
        <f t="shared" si="2440"/>
        <v>Fire W</v>
      </c>
      <c r="N1928" s="8">
        <v>45313</v>
      </c>
      <c r="P1928" s="7">
        <f t="shared" ca="1" si="2462"/>
        <v>-6</v>
      </c>
      <c r="Q1928" s="8"/>
      <c r="R1928" s="7"/>
      <c r="S1928" s="7"/>
      <c r="T1928" s="9" t="s">
        <v>156</v>
      </c>
      <c r="U1928" s="7" t="str">
        <f t="shared" si="2450"/>
        <v>Contractuel</v>
      </c>
      <c r="V1928" s="8">
        <v>45627</v>
      </c>
      <c r="W1928" s="8">
        <v>45716</v>
      </c>
      <c r="X1928" s="8"/>
      <c r="Y1928" s="8"/>
      <c r="Z1928" s="8">
        <v>45313</v>
      </c>
      <c r="AA1928" s="7">
        <f t="shared" si="2451"/>
        <v>1</v>
      </c>
      <c r="AB1928" s="7">
        <f t="shared" si="2452"/>
        <v>2024</v>
      </c>
      <c r="AC1928" s="7">
        <f t="shared" si="2453"/>
        <v>2028</v>
      </c>
      <c r="AD1928" s="10" t="e">
        <f t="shared" ref="AD1928:AD1991" ca="1" si="2467">IF(#REF!="Non",(DAYS360(N1928,Q1928)/360),(DAYS360(N1928,TODAY())/360))</f>
        <v>#REF!</v>
      </c>
      <c r="AE1928" s="10" t="e">
        <f t="shared" ca="1" si="2455"/>
        <v>#REF!</v>
      </c>
      <c r="AF1928" s="8">
        <v>35572</v>
      </c>
      <c r="AG1928" s="11">
        <f t="shared" ca="1" si="2456"/>
        <v>27.80821917808219</v>
      </c>
      <c r="AH1928" s="10" t="str">
        <f t="shared" ca="1" si="2457"/>
        <v>&gt;25&lt; 35</v>
      </c>
      <c r="AI1928" s="12">
        <v>17757437</v>
      </c>
      <c r="AJ1928" s="13" t="s">
        <v>170</v>
      </c>
      <c r="AK1928" s="12" t="s">
        <v>7392</v>
      </c>
      <c r="AL1928" s="8">
        <v>45303</v>
      </c>
      <c r="AM1928" s="7" t="s">
        <v>108</v>
      </c>
      <c r="AN1928" s="7" t="s">
        <v>109</v>
      </c>
      <c r="AQ1928">
        <v>3</v>
      </c>
      <c r="AR1928" s="44">
        <v>2</v>
      </c>
      <c r="AS1928" s="15">
        <f t="shared" si="2458"/>
        <v>46043.5</v>
      </c>
      <c r="AT1928" s="14" t="s">
        <v>163</v>
      </c>
      <c r="AU1928" s="12">
        <v>3.6629999999999998</v>
      </c>
      <c r="AV1928" s="17" t="s">
        <v>106</v>
      </c>
      <c r="AW1928" s="18" t="s">
        <v>591</v>
      </c>
      <c r="AX1928" s="19" t="s">
        <v>7393</v>
      </c>
      <c r="AY1928" s="17" t="s">
        <v>73</v>
      </c>
      <c r="AZ1928" s="14" t="s">
        <v>230</v>
      </c>
      <c r="BA1928" s="20" t="str">
        <f t="shared" si="2459"/>
        <v>05046000114501846001</v>
      </c>
      <c r="BB1928" s="31">
        <f t="shared" si="2460"/>
        <v>20</v>
      </c>
      <c r="BC1928" s="22" t="s">
        <v>397</v>
      </c>
      <c r="BD1928" s="23" t="s">
        <v>115</v>
      </c>
      <c r="BF1928" s="8"/>
      <c r="BG1928" s="32">
        <v>56444790</v>
      </c>
      <c r="BH1928" s="32">
        <v>21008944</v>
      </c>
      <c r="BI1928" s="32"/>
      <c r="BJ1928" t="s">
        <v>600</v>
      </c>
      <c r="BK1928" s="14" t="str">
        <f t="shared" ref="BK1928:BK1933" si="2468">IF(K1928="CADRE","CADRE",CONCATENATE(J1928,"-",H1928))</f>
        <v>A-P6 AV</v>
      </c>
      <c r="BL1928" s="14" t="s">
        <v>288</v>
      </c>
      <c r="BM1928" s="25"/>
      <c r="BN1928" s="26"/>
      <c r="BO1928" s="27"/>
      <c r="BP1928" s="26"/>
      <c r="BQ1928" s="28"/>
    </row>
    <row r="1929" spans="1:69" x14ac:dyDescent="0.25">
      <c r="A1929" t="str">
        <f>VLOOKUP(B1929,[2]RH!$B:$BV,72,0)</f>
        <v>si</v>
      </c>
      <c r="B1929" s="6">
        <v>1931</v>
      </c>
      <c r="C1929" s="7" t="s">
        <v>168</v>
      </c>
      <c r="D1929" s="7" t="s">
        <v>7394</v>
      </c>
      <c r="E1929" s="7" t="s">
        <v>67</v>
      </c>
      <c r="F1929" s="7" t="s">
        <v>118</v>
      </c>
      <c r="G1929" s="7" t="s">
        <v>220</v>
      </c>
      <c r="H1929" s="80" t="s">
        <v>225</v>
      </c>
      <c r="I1929" s="7" t="s">
        <v>5620</v>
      </c>
      <c r="J1929" s="7" t="s">
        <v>281</v>
      </c>
      <c r="K1929" s="7" t="s">
        <v>146</v>
      </c>
      <c r="L1929" s="7" t="s">
        <v>90</v>
      </c>
      <c r="M1929" s="7" t="str">
        <f t="shared" si="2440"/>
        <v>Couturière</v>
      </c>
      <c r="N1929" s="8">
        <v>45314</v>
      </c>
      <c r="P1929" s="7">
        <f t="shared" ca="1" si="2462"/>
        <v>-6</v>
      </c>
      <c r="Q1929" s="8"/>
      <c r="R1929" s="7"/>
      <c r="S1929" s="7"/>
      <c r="T1929" s="9" t="s">
        <v>156</v>
      </c>
      <c r="U1929" s="7" t="str">
        <f t="shared" si="2450"/>
        <v>Contractuel</v>
      </c>
      <c r="V1929" s="8">
        <v>45689</v>
      </c>
      <c r="W1929" s="8">
        <f>VLOOKUP(B1929,[1]BASE!$A:$Q,17,0)</f>
        <v>45716</v>
      </c>
      <c r="X1929" s="8"/>
      <c r="Y1929" s="8"/>
      <c r="Z1929" s="8">
        <v>45314</v>
      </c>
      <c r="AA1929" s="7">
        <f t="shared" si="2451"/>
        <v>1</v>
      </c>
      <c r="AB1929" s="7">
        <f t="shared" si="2452"/>
        <v>2024</v>
      </c>
      <c r="AC1929" s="7">
        <f t="shared" si="2453"/>
        <v>2028</v>
      </c>
      <c r="AD1929" s="10" t="e">
        <f t="shared" ref="AD1929:AD1992" ca="1" si="2469">IF(#REF!="Non",(DAYS360(N1929,Q1929)/360),(DAYS360(N1929,TODAY())/360))</f>
        <v>#REF!</v>
      </c>
      <c r="AE1929" s="10" t="e">
        <f t="shared" ca="1" si="2455"/>
        <v>#REF!</v>
      </c>
      <c r="AF1929" s="8">
        <v>35086</v>
      </c>
      <c r="AG1929" s="11">
        <f t="shared" ca="1" si="2456"/>
        <v>29.139726027397259</v>
      </c>
      <c r="AH1929" s="10" t="str">
        <f t="shared" ca="1" si="2457"/>
        <v>&gt;25&lt; 35</v>
      </c>
      <c r="AI1929" s="12">
        <v>17216874</v>
      </c>
      <c r="AJ1929" s="13" t="s">
        <v>120</v>
      </c>
      <c r="AK1929" s="12" t="s">
        <v>7395</v>
      </c>
      <c r="AL1929" s="8">
        <v>42164</v>
      </c>
      <c r="AM1929" s="7" t="s">
        <v>108</v>
      </c>
      <c r="AN1929" s="7" t="s">
        <v>76</v>
      </c>
      <c r="AO1929">
        <v>1</v>
      </c>
      <c r="AQ1929">
        <v>3</v>
      </c>
      <c r="AR1929" s="44">
        <v>2</v>
      </c>
      <c r="AS1929" s="15">
        <f t="shared" si="2458"/>
        <v>46044.5</v>
      </c>
      <c r="AT1929" s="14" t="s">
        <v>163</v>
      </c>
      <c r="AU1929" s="12">
        <v>3.5</v>
      </c>
      <c r="AV1929" s="17">
        <v>17</v>
      </c>
      <c r="AW1929" s="18" t="s">
        <v>201</v>
      </c>
      <c r="AX1929" s="19" t="s">
        <v>7396</v>
      </c>
      <c r="AY1929" s="17">
        <v>56</v>
      </c>
      <c r="AZ1929" s="14" t="s">
        <v>203</v>
      </c>
      <c r="BA1929" s="20" t="str">
        <f t="shared" si="2459"/>
        <v>17001000000292362456</v>
      </c>
      <c r="BB1929" s="31">
        <f t="shared" si="2460"/>
        <v>20</v>
      </c>
      <c r="BC1929" s="22" t="s">
        <v>6322</v>
      </c>
      <c r="BD1929" s="23" t="s">
        <v>115</v>
      </c>
      <c r="BF1929" s="8"/>
      <c r="BG1929" s="32">
        <v>28167999</v>
      </c>
      <c r="BH1929" s="32">
        <v>27330283</v>
      </c>
      <c r="BI1929" s="32"/>
      <c r="BJ1929" t="s">
        <v>6322</v>
      </c>
      <c r="BK1929" s="14" t="str">
        <f t="shared" si="2468"/>
        <v>B-P6 AV</v>
      </c>
      <c r="BL1929" s="14" t="s">
        <v>595</v>
      </c>
      <c r="BM1929" s="25"/>
      <c r="BN1929" s="26"/>
      <c r="BO1929" s="27"/>
      <c r="BP1929" s="26"/>
      <c r="BQ1929" s="28"/>
    </row>
    <row r="1930" spans="1:69" x14ac:dyDescent="0.25">
      <c r="A1930" t="str">
        <f>VLOOKUP(B1930,[2]RH!$B:$BV,72,0)</f>
        <v>si</v>
      </c>
      <c r="B1930" s="6">
        <v>1932</v>
      </c>
      <c r="C1930" s="7" t="s">
        <v>168</v>
      </c>
      <c r="D1930" s="7" t="s">
        <v>7397</v>
      </c>
      <c r="E1930" s="7" t="s">
        <v>67</v>
      </c>
      <c r="F1930" s="7" t="s">
        <v>118</v>
      </c>
      <c r="G1930" s="7" t="s">
        <v>5325</v>
      </c>
      <c r="H1930" s="80" t="s">
        <v>2398</v>
      </c>
      <c r="I1930" s="7" t="s">
        <v>2399</v>
      </c>
      <c r="J1930" s="65" t="s">
        <v>190</v>
      </c>
      <c r="K1930" s="7" t="s">
        <v>89</v>
      </c>
      <c r="L1930" s="7" t="s">
        <v>90</v>
      </c>
      <c r="M1930" s="7" t="str">
        <f t="shared" si="2440"/>
        <v>Contrôle qualité</v>
      </c>
      <c r="N1930" s="8">
        <v>45314</v>
      </c>
      <c r="P1930" s="7">
        <f t="shared" ca="1" si="2462"/>
        <v>-6</v>
      </c>
      <c r="Q1930" s="8"/>
      <c r="R1930" s="7"/>
      <c r="S1930" s="7"/>
      <c r="T1930" s="9" t="s">
        <v>156</v>
      </c>
      <c r="U1930" s="7" t="str">
        <f t="shared" si="2450"/>
        <v>Contractuel</v>
      </c>
      <c r="V1930" s="8">
        <v>45689</v>
      </c>
      <c r="W1930" s="8">
        <f>VLOOKUP(B1930,[1]BASE!$A:$Q,17,0)</f>
        <v>45716</v>
      </c>
      <c r="X1930" s="8"/>
      <c r="Y1930" s="8"/>
      <c r="Z1930" s="8">
        <v>45314</v>
      </c>
      <c r="AA1930" s="7">
        <f t="shared" si="2451"/>
        <v>1</v>
      </c>
      <c r="AB1930" s="7">
        <f t="shared" si="2452"/>
        <v>2024</v>
      </c>
      <c r="AC1930" s="7">
        <f t="shared" si="2453"/>
        <v>2028</v>
      </c>
      <c r="AD1930" s="10" t="e">
        <f t="shared" ref="AD1930:AD1993" ca="1" si="2470">IF(#REF!="Non",(DAYS360(N1930,Q1930)/360),(DAYS360(N1930,TODAY())/360))</f>
        <v>#REF!</v>
      </c>
      <c r="AE1930" s="10" t="e">
        <f t="shared" ca="1" si="2455"/>
        <v>#REF!</v>
      </c>
      <c r="AF1930" s="8">
        <v>35553</v>
      </c>
      <c r="AG1930" s="11">
        <f t="shared" ca="1" si="2456"/>
        <v>27.860273972602741</v>
      </c>
      <c r="AH1930" s="10" t="str">
        <f t="shared" ca="1" si="2457"/>
        <v>&gt;25&lt; 35</v>
      </c>
      <c r="AI1930" s="12">
        <v>17591272</v>
      </c>
      <c r="AJ1930" s="40" t="s">
        <v>213</v>
      </c>
      <c r="AK1930" s="12" t="s">
        <v>7398</v>
      </c>
      <c r="AL1930" s="8">
        <v>44866</v>
      </c>
      <c r="AM1930" s="7" t="s">
        <v>108</v>
      </c>
      <c r="AN1930" s="7" t="s">
        <v>109</v>
      </c>
      <c r="AQ1930">
        <v>3</v>
      </c>
      <c r="AR1930" s="44">
        <v>2</v>
      </c>
      <c r="AS1930" s="15">
        <f t="shared" si="2458"/>
        <v>46044.5</v>
      </c>
      <c r="AT1930" s="14" t="s">
        <v>163</v>
      </c>
      <c r="AU1930" s="12">
        <v>3.6629999999999998</v>
      </c>
      <c r="AV1930" s="17" t="s">
        <v>150</v>
      </c>
      <c r="AW1930" s="18" t="s">
        <v>879</v>
      </c>
      <c r="AX1930" s="19">
        <v>23105524628</v>
      </c>
      <c r="AY1930" s="17">
        <v>77</v>
      </c>
      <c r="AZ1930" s="14" t="s">
        <v>174</v>
      </c>
      <c r="BA1930" s="20" t="str">
        <f t="shared" si="2459"/>
        <v>07065012310552462877</v>
      </c>
      <c r="BB1930" s="31">
        <f t="shared" si="2460"/>
        <v>20</v>
      </c>
      <c r="BC1930" s="22" t="s">
        <v>397</v>
      </c>
      <c r="BD1930" s="23" t="s">
        <v>115</v>
      </c>
      <c r="BF1930" s="8"/>
      <c r="BG1930" s="32">
        <v>58041440</v>
      </c>
      <c r="BH1930" s="32">
        <v>20085736</v>
      </c>
      <c r="BI1930" s="32"/>
      <c r="BJ1930" t="s">
        <v>600</v>
      </c>
      <c r="BK1930" s="14" t="str">
        <f t="shared" si="2468"/>
        <v>A-P7 AR</v>
      </c>
      <c r="BL1930" s="14" t="s">
        <v>288</v>
      </c>
      <c r="BM1930" s="25"/>
      <c r="BN1930" s="26"/>
      <c r="BO1930" s="27"/>
      <c r="BP1930" s="26"/>
      <c r="BQ1930" s="28"/>
    </row>
    <row r="1931" spans="1:69" x14ac:dyDescent="0.25">
      <c r="A1931" t="str">
        <f>VLOOKUP(B1931,[2]RH!$B:$BV,72,0)</f>
        <v>si</v>
      </c>
      <c r="B1931" s="6">
        <v>1933</v>
      </c>
      <c r="C1931" s="7" t="s">
        <v>65</v>
      </c>
      <c r="D1931" s="7" t="s">
        <v>7399</v>
      </c>
      <c r="E1931" s="7" t="s">
        <v>67</v>
      </c>
      <c r="F1931" s="7" t="s">
        <v>102</v>
      </c>
      <c r="G1931" s="7" t="s">
        <v>1585</v>
      </c>
      <c r="H1931" s="80" t="s">
        <v>102</v>
      </c>
      <c r="I1931" s="7" t="s">
        <v>1908</v>
      </c>
      <c r="J1931" s="7"/>
      <c r="K1931" s="7" t="s">
        <v>89</v>
      </c>
      <c r="L1931" s="7" t="s">
        <v>90</v>
      </c>
      <c r="M1931" s="7" t="str">
        <f t="shared" si="2440"/>
        <v>MANITENTIONNAIRE</v>
      </c>
      <c r="N1931" s="8">
        <v>45320</v>
      </c>
      <c r="P1931" s="7">
        <f t="shared" ca="1" si="2462"/>
        <v>-6</v>
      </c>
      <c r="Q1931" s="8"/>
      <c r="R1931" s="7"/>
      <c r="S1931" s="7"/>
      <c r="T1931" s="9" t="s">
        <v>156</v>
      </c>
      <c r="U1931" s="7" t="str">
        <f t="shared" si="2450"/>
        <v>Contractuel</v>
      </c>
      <c r="V1931" s="8">
        <v>45627</v>
      </c>
      <c r="W1931" s="8">
        <v>45716</v>
      </c>
      <c r="X1931" s="8"/>
      <c r="Y1931" s="8"/>
      <c r="Z1931" s="8">
        <v>47147</v>
      </c>
      <c r="AA1931" s="7">
        <f t="shared" si="2451"/>
        <v>1</v>
      </c>
      <c r="AB1931" s="7">
        <f t="shared" si="2452"/>
        <v>2024</v>
      </c>
      <c r="AC1931" s="7">
        <f t="shared" si="2453"/>
        <v>2028</v>
      </c>
      <c r="AD1931" s="10" t="e">
        <f t="shared" ref="AD1931:AD1994" ca="1" si="2471">IF(#REF!="Non",(DAYS360(N1931,Q1931)/360),(DAYS360(N1931,TODAY())/360))</f>
        <v>#REF!</v>
      </c>
      <c r="AE1931" s="10" t="e">
        <f t="shared" ca="1" si="2455"/>
        <v>#REF!</v>
      </c>
      <c r="AF1931" s="8">
        <v>36832</v>
      </c>
      <c r="AG1931" s="11">
        <f t="shared" ca="1" si="2456"/>
        <v>24.356164383561644</v>
      </c>
      <c r="AH1931" s="10" t="str">
        <f t="shared" ca="1" si="2457"/>
        <v>&lt; 25</v>
      </c>
      <c r="AI1931" s="12">
        <v>17764966</v>
      </c>
      <c r="AJ1931" s="13" t="s">
        <v>92</v>
      </c>
      <c r="AK1931" s="12" t="s">
        <v>7400</v>
      </c>
      <c r="AL1931" s="8">
        <v>44482</v>
      </c>
      <c r="AM1931" s="7" t="s">
        <v>6153</v>
      </c>
      <c r="AN1931" s="7" t="s">
        <v>109</v>
      </c>
      <c r="AQ1931">
        <v>3</v>
      </c>
      <c r="AR1931" s="44">
        <v>2</v>
      </c>
      <c r="AS1931" s="15">
        <f t="shared" si="2458"/>
        <v>46050.5</v>
      </c>
      <c r="AT1931" s="14" t="s">
        <v>163</v>
      </c>
      <c r="AU1931" s="12">
        <v>3.5</v>
      </c>
      <c r="AV1931" s="17">
        <v>17</v>
      </c>
      <c r="AW1931" s="18" t="s">
        <v>201</v>
      </c>
      <c r="AX1931" s="19" t="s">
        <v>7401</v>
      </c>
      <c r="AY1931" s="17">
        <v>31</v>
      </c>
      <c r="AZ1931" s="14" t="s">
        <v>203</v>
      </c>
      <c r="BA1931" s="20" t="str">
        <f t="shared" si="2459"/>
        <v>17001000000315989231</v>
      </c>
      <c r="BB1931" s="31">
        <f t="shared" si="2460"/>
        <v>20</v>
      </c>
      <c r="BC1931" s="22" t="s">
        <v>7402</v>
      </c>
      <c r="BD1931" s="23" t="s">
        <v>115</v>
      </c>
      <c r="BF1931" s="8"/>
      <c r="BG1931" s="32">
        <v>20616390</v>
      </c>
      <c r="BH1931" s="32"/>
      <c r="BI1931" s="32"/>
      <c r="BJ1931" t="s">
        <v>714</v>
      </c>
      <c r="BK1931" s="14" t="str">
        <f t="shared" si="2468"/>
        <v>-LOGISTIQUE</v>
      </c>
      <c r="BL1931" s="14" t="s">
        <v>241</v>
      </c>
      <c r="BM1931" s="25"/>
      <c r="BN1931" s="26"/>
      <c r="BO1931" s="27"/>
      <c r="BP1931" s="26"/>
      <c r="BQ1931" s="28"/>
    </row>
    <row r="1932" spans="1:69" x14ac:dyDescent="0.25">
      <c r="A1932" t="str">
        <f>VLOOKUP(B1932,[2]RH!$B:$BV,72,0)</f>
        <v>si</v>
      </c>
      <c r="B1932" s="6">
        <v>1934</v>
      </c>
      <c r="C1932" s="7" t="s">
        <v>168</v>
      </c>
      <c r="D1932" s="7" t="s">
        <v>7403</v>
      </c>
      <c r="E1932" s="7" t="s">
        <v>67</v>
      </c>
      <c r="F1932" s="7" t="s">
        <v>118</v>
      </c>
      <c r="G1932" s="7" t="s">
        <v>5325</v>
      </c>
      <c r="H1932" s="80" t="s">
        <v>225</v>
      </c>
      <c r="I1932" s="7" t="s">
        <v>589</v>
      </c>
      <c r="J1932" s="7" t="s">
        <v>190</v>
      </c>
      <c r="K1932" s="7" t="s">
        <v>89</v>
      </c>
      <c r="L1932" s="7" t="s">
        <v>90</v>
      </c>
      <c r="M1932" s="7" t="str">
        <f t="shared" si="2440"/>
        <v>Contrôle qualité</v>
      </c>
      <c r="N1932" s="8">
        <v>45316</v>
      </c>
      <c r="P1932" s="7">
        <f t="shared" ca="1" si="2462"/>
        <v>-6</v>
      </c>
      <c r="Q1932" s="8"/>
      <c r="R1932" s="7"/>
      <c r="S1932" s="7"/>
      <c r="T1932" s="9" t="s">
        <v>156</v>
      </c>
      <c r="U1932" s="7" t="str">
        <f t="shared" si="2450"/>
        <v>Contractuel</v>
      </c>
      <c r="V1932" s="8">
        <v>45689</v>
      </c>
      <c r="W1932" s="8">
        <f>VLOOKUP(B1932,[1]BASE!$A:$Q,17,0)</f>
        <v>45716</v>
      </c>
      <c r="X1932" s="8"/>
      <c r="Y1932" s="8"/>
      <c r="Z1932" s="8">
        <v>45316</v>
      </c>
      <c r="AA1932" s="7">
        <f t="shared" si="2451"/>
        <v>1</v>
      </c>
      <c r="AB1932" s="7">
        <f t="shared" si="2452"/>
        <v>2024</v>
      </c>
      <c r="AC1932" s="7">
        <f t="shared" si="2453"/>
        <v>2028</v>
      </c>
      <c r="AD1932" s="10" t="e">
        <f t="shared" ref="AD1932:AD1995" ca="1" si="2472">IF(#REF!="Non",(DAYS360(N1932,Q1932)/360),(DAYS360(N1932,TODAY())/360))</f>
        <v>#REF!</v>
      </c>
      <c r="AE1932" s="10" t="e">
        <f t="shared" ca="1" si="2455"/>
        <v>#REF!</v>
      </c>
      <c r="AF1932" s="8">
        <v>29802</v>
      </c>
      <c r="AG1932" s="11">
        <f t="shared" ca="1" si="2456"/>
        <v>43.61643835616438</v>
      </c>
      <c r="AH1932" s="10" t="str">
        <f t="shared" ca="1" si="2457"/>
        <v>&gt;35&lt; 45</v>
      </c>
      <c r="AI1932" s="12">
        <v>17399687</v>
      </c>
      <c r="AJ1932" s="13" t="s">
        <v>150</v>
      </c>
      <c r="AK1932" s="12" t="s">
        <v>7404</v>
      </c>
      <c r="AL1932" s="8">
        <v>41783</v>
      </c>
      <c r="AM1932" s="7" t="s">
        <v>108</v>
      </c>
      <c r="AN1932" s="7" t="s">
        <v>76</v>
      </c>
      <c r="AO1932">
        <v>2</v>
      </c>
      <c r="AQ1932">
        <v>3</v>
      </c>
      <c r="AR1932" s="44">
        <v>2</v>
      </c>
      <c r="AS1932" s="15">
        <f t="shared" si="2458"/>
        <v>46046.5</v>
      </c>
      <c r="AT1932" s="14" t="s">
        <v>163</v>
      </c>
      <c r="AU1932" s="12">
        <v>3.6629999999999998</v>
      </c>
      <c r="AV1932" s="17">
        <v>17</v>
      </c>
      <c r="AW1932" s="18" t="s">
        <v>201</v>
      </c>
      <c r="AX1932" s="19" t="s">
        <v>7405</v>
      </c>
      <c r="AY1932" s="17">
        <v>59</v>
      </c>
      <c r="AZ1932" s="14" t="s">
        <v>203</v>
      </c>
      <c r="BA1932" s="20" t="str">
        <f t="shared" si="2459"/>
        <v>17001000000102863159</v>
      </c>
      <c r="BB1932" s="31">
        <f t="shared" si="2460"/>
        <v>20</v>
      </c>
      <c r="BC1932" s="22" t="s">
        <v>6708</v>
      </c>
      <c r="BD1932" s="23" t="s">
        <v>115</v>
      </c>
      <c r="BF1932" s="8"/>
      <c r="BG1932" s="32">
        <v>95509460</v>
      </c>
      <c r="BH1932" s="32">
        <v>29447407</v>
      </c>
      <c r="BI1932" s="32"/>
      <c r="BJ1932" t="s">
        <v>431</v>
      </c>
      <c r="BK1932" s="14" t="str">
        <f t="shared" si="2468"/>
        <v>A-P6 AV</v>
      </c>
      <c r="BL1932" s="14" t="s">
        <v>288</v>
      </c>
      <c r="BM1932" s="25"/>
      <c r="BN1932" s="26"/>
      <c r="BO1932" s="27"/>
      <c r="BP1932" s="26"/>
      <c r="BQ1932" s="28"/>
    </row>
    <row r="1933" spans="1:69" x14ac:dyDescent="0.25">
      <c r="A1933" t="str">
        <f>VLOOKUP(B1933,[2]RH!$B:$BV,72,0)</f>
        <v>si</v>
      </c>
      <c r="B1933" s="6">
        <v>1935</v>
      </c>
      <c r="C1933" s="7" t="s">
        <v>168</v>
      </c>
      <c r="D1933" s="7" t="s">
        <v>7406</v>
      </c>
      <c r="E1933" s="7" t="s">
        <v>67</v>
      </c>
      <c r="F1933" s="7" t="s">
        <v>258</v>
      </c>
      <c r="G1933" s="7" t="s">
        <v>561</v>
      </c>
      <c r="H1933" s="80" t="s">
        <v>2398</v>
      </c>
      <c r="I1933" s="7" t="s">
        <v>563</v>
      </c>
      <c r="J1933" s="7" t="s">
        <v>281</v>
      </c>
      <c r="K1933" s="7" t="s">
        <v>89</v>
      </c>
      <c r="L1933" s="7" t="s">
        <v>90</v>
      </c>
      <c r="M1933" s="7" t="str">
        <f t="shared" si="2440"/>
        <v>Auditrice</v>
      </c>
      <c r="N1933" s="8">
        <v>45316</v>
      </c>
      <c r="P1933" s="7">
        <f t="shared" ca="1" si="2462"/>
        <v>-6</v>
      </c>
      <c r="Q1933" s="8"/>
      <c r="R1933" s="7"/>
      <c r="S1933" s="7"/>
      <c r="T1933" s="9" t="s">
        <v>156</v>
      </c>
      <c r="U1933" s="7" t="str">
        <f t="shared" si="2450"/>
        <v>Contractuel</v>
      </c>
      <c r="V1933" s="8">
        <v>45627</v>
      </c>
      <c r="W1933" s="8">
        <v>45716</v>
      </c>
      <c r="X1933" s="8"/>
      <c r="Y1933" s="8"/>
      <c r="Z1933" s="8">
        <v>45316</v>
      </c>
      <c r="AA1933" s="7">
        <f t="shared" si="2451"/>
        <v>1</v>
      </c>
      <c r="AB1933" s="7">
        <f t="shared" si="2452"/>
        <v>2024</v>
      </c>
      <c r="AC1933" s="7">
        <f t="shared" si="2453"/>
        <v>2028</v>
      </c>
      <c r="AD1933" s="10" t="e">
        <f t="shared" ref="AD1933:AD1996" ca="1" si="2473">IF(#REF!="Non",(DAYS360(N1933,Q1933)/360),(DAYS360(N1933,TODAY())/360))</f>
        <v>#REF!</v>
      </c>
      <c r="AE1933" s="10" t="e">
        <f t="shared" ca="1" si="2455"/>
        <v>#REF!</v>
      </c>
      <c r="AF1933" s="8">
        <v>35486</v>
      </c>
      <c r="AG1933" s="11">
        <f t="shared" ca="1" si="2456"/>
        <v>28.043835616438358</v>
      </c>
      <c r="AH1933" s="10" t="str">
        <f t="shared" ca="1" si="2457"/>
        <v>&gt;25&lt; 35</v>
      </c>
      <c r="AI1933" s="12">
        <v>17393086</v>
      </c>
      <c r="AJ1933" s="13" t="s">
        <v>150</v>
      </c>
      <c r="AK1933" s="12" t="s">
        <v>7407</v>
      </c>
      <c r="AL1933" s="8">
        <v>42166</v>
      </c>
      <c r="AM1933" s="7" t="s">
        <v>108</v>
      </c>
      <c r="AN1933" s="7" t="s">
        <v>109</v>
      </c>
      <c r="AQ1933">
        <v>3</v>
      </c>
      <c r="AR1933" s="44">
        <v>2</v>
      </c>
      <c r="AS1933" s="15">
        <f t="shared" si="2458"/>
        <v>46046.5</v>
      </c>
      <c r="AT1933" s="14" t="s">
        <v>163</v>
      </c>
      <c r="AU1933" s="12">
        <v>3.6629999999999998</v>
      </c>
      <c r="AV1933" s="17" t="s">
        <v>92</v>
      </c>
      <c r="AW1933" s="18" t="s">
        <v>2036</v>
      </c>
      <c r="AX1933" s="19">
        <v>80061589388</v>
      </c>
      <c r="AY1933" s="17">
        <v>17</v>
      </c>
      <c r="AZ1933" s="14" t="s">
        <v>152</v>
      </c>
      <c r="BA1933" s="20" t="str">
        <f t="shared" si="2459"/>
        <v>04053138006158938817</v>
      </c>
      <c r="BB1933" s="31">
        <f t="shared" si="2460"/>
        <v>20</v>
      </c>
      <c r="BC1933" s="22" t="s">
        <v>714</v>
      </c>
      <c r="BD1933" s="23" t="s">
        <v>115</v>
      </c>
      <c r="BF1933" s="8"/>
      <c r="BG1933" s="32">
        <v>58887320</v>
      </c>
      <c r="BH1933" s="32"/>
      <c r="BI1933" s="32"/>
      <c r="BJ1933" t="s">
        <v>714</v>
      </c>
      <c r="BK1933" s="14" t="str">
        <f t="shared" si="2468"/>
        <v>B-P7 AR</v>
      </c>
      <c r="BL1933" s="14" t="s">
        <v>288</v>
      </c>
      <c r="BM1933" s="25"/>
      <c r="BN1933" s="26"/>
      <c r="BO1933" s="27"/>
      <c r="BP1933" s="26"/>
      <c r="BQ1933" s="28"/>
    </row>
    <row r="1934" spans="1:69" x14ac:dyDescent="0.25">
      <c r="A1934" t="str">
        <f>VLOOKUP(B1934,[2]RH!$B:$BV,72,0)</f>
        <v>Non-Actif</v>
      </c>
      <c r="B1934" s="6">
        <v>1936</v>
      </c>
      <c r="C1934" s="7" t="s">
        <v>65</v>
      </c>
      <c r="D1934" s="7" t="s">
        <v>7408</v>
      </c>
      <c r="E1934" s="7" t="s">
        <v>67</v>
      </c>
      <c r="F1934" s="7" t="s">
        <v>102</v>
      </c>
      <c r="G1934" s="7" t="s">
        <v>1585</v>
      </c>
      <c r="H1934" s="80" t="s">
        <v>102</v>
      </c>
      <c r="I1934" s="7" t="s">
        <v>1908</v>
      </c>
      <c r="J1934" s="7"/>
      <c r="K1934" s="7" t="s">
        <v>89</v>
      </c>
      <c r="L1934" s="7" t="s">
        <v>90</v>
      </c>
      <c r="M1934" s="7" t="str">
        <f t="shared" si="2440"/>
        <v>MANITENTIONNAIRE</v>
      </c>
      <c r="N1934" s="8">
        <v>45320</v>
      </c>
      <c r="P1934" s="7">
        <f t="shared" ca="1" si="2462"/>
        <v>-371</v>
      </c>
      <c r="Q1934" s="8">
        <v>45338</v>
      </c>
      <c r="R1934" s="7" t="s">
        <v>7336</v>
      </c>
      <c r="S1934" s="7"/>
      <c r="T1934" s="9" t="s">
        <v>156</v>
      </c>
      <c r="U1934" s="7" t="str">
        <f t="shared" si="2450"/>
        <v>Contractuel</v>
      </c>
      <c r="V1934" s="8">
        <v>45320</v>
      </c>
      <c r="W1934" s="8">
        <v>45351</v>
      </c>
      <c r="X1934" s="8"/>
      <c r="Y1934" s="8"/>
      <c r="Z1934" s="8">
        <v>47147</v>
      </c>
      <c r="AA1934" s="7">
        <f t="shared" si="2451"/>
        <v>1</v>
      </c>
      <c r="AB1934" s="7">
        <f t="shared" si="2452"/>
        <v>2024</v>
      </c>
      <c r="AC1934" s="7">
        <f t="shared" si="2453"/>
        <v>2028</v>
      </c>
      <c r="AD1934" s="10" t="e">
        <f t="shared" ref="AD1934:AD1997" ca="1" si="2474">IF(#REF!="Non",(DAYS360(N1934,Q1934)/360),(DAYS360(N1934,TODAY())/360))</f>
        <v>#REF!</v>
      </c>
      <c r="AE1934" s="10" t="e">
        <f t="shared" ca="1" si="2455"/>
        <v>#REF!</v>
      </c>
      <c r="AF1934" s="8">
        <v>33632</v>
      </c>
      <c r="AG1934" s="11">
        <f t="shared" ca="1" si="2456"/>
        <v>33.123287671232873</v>
      </c>
      <c r="AH1934" s="10" t="str">
        <f t="shared" ca="1" si="2457"/>
        <v>&gt;25&lt; 35</v>
      </c>
      <c r="AI1934" s="12"/>
      <c r="AJ1934" s="13"/>
      <c r="AK1934" s="12" t="s">
        <v>7409</v>
      </c>
      <c r="AL1934" s="8">
        <v>43739</v>
      </c>
      <c r="AM1934" s="7" t="s">
        <v>6153</v>
      </c>
      <c r="AN1934" s="7" t="s">
        <v>109</v>
      </c>
      <c r="AQ1934" s="14">
        <v>3</v>
      </c>
      <c r="AR1934" s="14">
        <v>1</v>
      </c>
      <c r="AS1934" s="15">
        <f t="shared" si="2458"/>
        <v>45685.25</v>
      </c>
      <c r="AT1934" s="14" t="s">
        <v>163</v>
      </c>
      <c r="AU1934" s="12">
        <v>3.5</v>
      </c>
      <c r="AV1934" s="17">
        <v>17</v>
      </c>
      <c r="AW1934" s="18" t="s">
        <v>201</v>
      </c>
      <c r="AX1934" s="19" t="s">
        <v>7410</v>
      </c>
      <c r="AY1934" s="17">
        <v>62</v>
      </c>
      <c r="AZ1934" s="14" t="s">
        <v>203</v>
      </c>
      <c r="BA1934" s="20" t="str">
        <f t="shared" si="2459"/>
        <v>17001000000287580162</v>
      </c>
      <c r="BB1934" s="31">
        <f t="shared" si="2460"/>
        <v>20</v>
      </c>
      <c r="BC1934" s="22" t="s">
        <v>7411</v>
      </c>
      <c r="BD1934" s="23" t="s">
        <v>341</v>
      </c>
      <c r="BF1934" s="8"/>
      <c r="BG1934" s="32">
        <v>24041800</v>
      </c>
      <c r="BH1934" s="32"/>
      <c r="BI1934" s="32"/>
      <c r="BK1934" s="14" t="str">
        <f>IF(K1934="CADRE","CADRE",CONCATENATE(J1934,"-",H1934))</f>
        <v>-LOGISTIQUE</v>
      </c>
      <c r="BL1934" s="14" t="s">
        <v>241</v>
      </c>
      <c r="BM1934" s="25"/>
      <c r="BN1934" s="26"/>
      <c r="BO1934" s="27"/>
      <c r="BP1934" s="26"/>
      <c r="BQ1934" s="28"/>
    </row>
    <row r="1935" spans="1:69" x14ac:dyDescent="0.25">
      <c r="A1935" t="str">
        <f>VLOOKUP(B1935,[2]RH!$B:$BV,72,0)</f>
        <v>si</v>
      </c>
      <c r="B1935" s="6">
        <v>1937</v>
      </c>
      <c r="C1935" s="7" t="s">
        <v>65</v>
      </c>
      <c r="D1935" s="7" t="s">
        <v>4041</v>
      </c>
      <c r="E1935" s="7" t="s">
        <v>67</v>
      </c>
      <c r="F1935" s="7" t="s">
        <v>102</v>
      </c>
      <c r="G1935" s="7" t="s">
        <v>1585</v>
      </c>
      <c r="H1935" s="80" t="s">
        <v>102</v>
      </c>
      <c r="I1935" s="7" t="s">
        <v>1908</v>
      </c>
      <c r="J1935" s="7"/>
      <c r="K1935" s="7" t="s">
        <v>89</v>
      </c>
      <c r="L1935" s="7" t="s">
        <v>90</v>
      </c>
      <c r="M1935" s="7" t="str">
        <f t="shared" si="2440"/>
        <v>MANITENTIONNAIRE</v>
      </c>
      <c r="N1935" s="8">
        <v>45320</v>
      </c>
      <c r="P1935" s="7">
        <f t="shared" ca="1" si="2462"/>
        <v>-6</v>
      </c>
      <c r="Q1935" s="8"/>
      <c r="R1935" s="7"/>
      <c r="S1935" s="7"/>
      <c r="T1935" s="9" t="s">
        <v>156</v>
      </c>
      <c r="U1935" s="7" t="str">
        <f t="shared" si="2450"/>
        <v>Contractuel</v>
      </c>
      <c r="V1935" s="8">
        <v>45627</v>
      </c>
      <c r="W1935" s="8">
        <v>45716</v>
      </c>
      <c r="X1935" s="8"/>
      <c r="Y1935" s="8"/>
      <c r="Z1935" s="8">
        <v>47147</v>
      </c>
      <c r="AA1935" s="7">
        <f t="shared" si="2451"/>
        <v>1</v>
      </c>
      <c r="AB1935" s="7">
        <f t="shared" si="2452"/>
        <v>2024</v>
      </c>
      <c r="AC1935" s="7">
        <f t="shared" si="2453"/>
        <v>2028</v>
      </c>
      <c r="AD1935" s="10" t="e">
        <f t="shared" ref="AD1935:AD1998" ca="1" si="2475">IF(#REF!="Non",(DAYS360(N1935,Q1935)/360),(DAYS360(N1935,TODAY())/360))</f>
        <v>#REF!</v>
      </c>
      <c r="AE1935" s="10" t="e">
        <f t="shared" ca="1" si="2455"/>
        <v>#REF!</v>
      </c>
      <c r="AF1935" s="8">
        <v>33186</v>
      </c>
      <c r="AG1935" s="11">
        <f t="shared" ca="1" si="2456"/>
        <v>34.345205479452055</v>
      </c>
      <c r="AH1935" s="10" t="str">
        <f t="shared" ca="1" si="2457"/>
        <v>&gt;25&lt; 35</v>
      </c>
      <c r="AI1935" s="12">
        <v>17767236</v>
      </c>
      <c r="AJ1935" s="13" t="s">
        <v>73</v>
      </c>
      <c r="AK1935" s="12" t="s">
        <v>7412</v>
      </c>
      <c r="AL1935" s="8">
        <v>44370</v>
      </c>
      <c r="AM1935" s="7" t="s">
        <v>6153</v>
      </c>
      <c r="AN1935" s="7"/>
      <c r="AQ1935">
        <v>3</v>
      </c>
      <c r="AR1935" s="44">
        <v>2</v>
      </c>
      <c r="AS1935" s="15">
        <f t="shared" si="2458"/>
        <v>46050.5</v>
      </c>
      <c r="AT1935" s="14" t="s">
        <v>163</v>
      </c>
      <c r="AU1935" s="12">
        <v>3.5</v>
      </c>
      <c r="AV1935" s="17">
        <v>17</v>
      </c>
      <c r="AW1935" s="18" t="s">
        <v>201</v>
      </c>
      <c r="AX1935" s="19" t="s">
        <v>7413</v>
      </c>
      <c r="AY1935" s="17">
        <v>41</v>
      </c>
      <c r="AZ1935" s="14" t="s">
        <v>203</v>
      </c>
      <c r="BA1935" s="20" t="str">
        <f t="shared" si="2459"/>
        <v>17001000000336779241</v>
      </c>
      <c r="BB1935" s="31">
        <f t="shared" si="2460"/>
        <v>20</v>
      </c>
      <c r="BC1935" s="22" t="s">
        <v>7356</v>
      </c>
      <c r="BD1935" s="23" t="s">
        <v>115</v>
      </c>
      <c r="BF1935" s="8"/>
      <c r="BG1935" s="32">
        <v>51789713</v>
      </c>
      <c r="BH1935" s="32"/>
      <c r="BI1935" s="32"/>
      <c r="BJ1935" t="s">
        <v>4896</v>
      </c>
      <c r="BK1935" s="14" t="str">
        <f t="shared" ref="BK1935:BK1936" si="2476">IF(K1935="CADRE","CADRE",CONCATENATE(J1935,"-",H1935))</f>
        <v>-LOGISTIQUE</v>
      </c>
      <c r="BL1935" s="14" t="s">
        <v>241</v>
      </c>
      <c r="BM1935" s="25"/>
      <c r="BN1935" s="26"/>
      <c r="BO1935" s="27"/>
      <c r="BP1935" s="26"/>
      <c r="BQ1935" s="28"/>
    </row>
    <row r="1936" spans="1:69" x14ac:dyDescent="0.25">
      <c r="A1936" t="str">
        <f>VLOOKUP(B1936,[2]RH!$B:$BV,72,0)</f>
        <v>si</v>
      </c>
      <c r="B1936" s="6">
        <v>1938</v>
      </c>
      <c r="C1936" s="7" t="s">
        <v>168</v>
      </c>
      <c r="D1936" s="7" t="s">
        <v>7414</v>
      </c>
      <c r="E1936" s="7" t="s">
        <v>67</v>
      </c>
      <c r="F1936" s="7" t="s">
        <v>118</v>
      </c>
      <c r="G1936" s="7" t="s">
        <v>5325</v>
      </c>
      <c r="H1936" s="7" t="s">
        <v>562</v>
      </c>
      <c r="I1936" s="7" t="s">
        <v>579</v>
      </c>
      <c r="J1936" s="7" t="s">
        <v>281</v>
      </c>
      <c r="K1936" s="7" t="s">
        <v>89</v>
      </c>
      <c r="L1936" s="7" t="s">
        <v>90</v>
      </c>
      <c r="M1936" s="7" t="str">
        <f t="shared" si="2440"/>
        <v>Contrôle qualité</v>
      </c>
      <c r="N1936" s="8">
        <v>45323</v>
      </c>
      <c r="P1936" s="7">
        <f t="shared" ca="1" si="2462"/>
        <v>-6</v>
      </c>
      <c r="Q1936" s="8"/>
      <c r="R1936" s="7"/>
      <c r="S1936" s="7"/>
      <c r="T1936" s="9" t="s">
        <v>156</v>
      </c>
      <c r="U1936" s="7" t="str">
        <f t="shared" si="2450"/>
        <v>Contractuel</v>
      </c>
      <c r="V1936" s="8">
        <v>45689</v>
      </c>
      <c r="W1936" s="8">
        <f>VLOOKUP(B1936,[1]BASE!$A:$Q,17,0)</f>
        <v>45716</v>
      </c>
      <c r="X1936" s="8"/>
      <c r="Y1936" s="8"/>
      <c r="Z1936" s="8">
        <v>45323</v>
      </c>
      <c r="AA1936" s="7">
        <f t="shared" si="2451"/>
        <v>2</v>
      </c>
      <c r="AB1936" s="7">
        <f t="shared" si="2452"/>
        <v>2024</v>
      </c>
      <c r="AC1936" s="7">
        <f t="shared" si="2453"/>
        <v>2028</v>
      </c>
      <c r="AD1936" s="10" t="e">
        <f t="shared" ref="AD1936:AD1999" ca="1" si="2477">IF(#REF!="Non",(DAYS360(N1936,Q1936)/360),(DAYS360(N1936,TODAY())/360))</f>
        <v>#REF!</v>
      </c>
      <c r="AE1936" s="10" t="e">
        <f t="shared" ca="1" si="2455"/>
        <v>#REF!</v>
      </c>
      <c r="AF1936" s="8">
        <v>35395</v>
      </c>
      <c r="AG1936" s="11">
        <f t="shared" ca="1" si="2456"/>
        <v>28.293150684931508</v>
      </c>
      <c r="AH1936" s="10" t="str">
        <f t="shared" ca="1" si="2457"/>
        <v>&gt;25&lt; 35</v>
      </c>
      <c r="AI1936" s="12">
        <v>17462299</v>
      </c>
      <c r="AJ1936" s="13" t="s">
        <v>82</v>
      </c>
      <c r="AK1936" s="12" t="s">
        <v>7415</v>
      </c>
      <c r="AL1936" s="8">
        <v>45265</v>
      </c>
      <c r="AM1936" s="7" t="s">
        <v>108</v>
      </c>
      <c r="AN1936" s="7" t="s">
        <v>109</v>
      </c>
      <c r="AP1936" t="s">
        <v>7416</v>
      </c>
      <c r="AQ1936">
        <v>3</v>
      </c>
      <c r="AR1936" s="44">
        <v>2</v>
      </c>
      <c r="AS1936" s="15">
        <f t="shared" si="2458"/>
        <v>46053.5</v>
      </c>
      <c r="AT1936" s="14" t="s">
        <v>163</v>
      </c>
      <c r="AU1936" s="12">
        <v>3.6629999999999998</v>
      </c>
      <c r="AV1936" s="17">
        <v>17</v>
      </c>
      <c r="AW1936" s="18">
        <v>20600</v>
      </c>
      <c r="AX1936" s="19" t="s">
        <v>7417</v>
      </c>
      <c r="AY1936" s="17">
        <v>54</v>
      </c>
      <c r="AZ1936" s="14" t="s">
        <v>203</v>
      </c>
      <c r="BA1936" s="20" t="str">
        <f t="shared" si="2459"/>
        <v>17206000000257865754</v>
      </c>
      <c r="BB1936" s="31">
        <f t="shared" si="2460"/>
        <v>20</v>
      </c>
      <c r="BC1936" s="22" t="s">
        <v>1055</v>
      </c>
      <c r="BD1936" s="23" t="s">
        <v>115</v>
      </c>
      <c r="BF1936" s="8"/>
      <c r="BG1936" s="32">
        <v>20867778</v>
      </c>
      <c r="BH1936" s="32"/>
      <c r="BI1936" s="32"/>
      <c r="BJ1936" t="s">
        <v>1055</v>
      </c>
      <c r="BK1936" s="14" t="str">
        <f t="shared" si="2476"/>
        <v>B-P6 AR</v>
      </c>
      <c r="BL1936" s="14" t="s">
        <v>288</v>
      </c>
      <c r="BM1936" s="25"/>
      <c r="BN1936" s="26" t="str">
        <f>BA1936</f>
        <v>17206000000257865754</v>
      </c>
      <c r="BO1936" s="27" t="str">
        <f>D1936</f>
        <v>BARKAOUI ABIR</v>
      </c>
      <c r="BP1936" s="26">
        <f>B1936</f>
        <v>1938</v>
      </c>
      <c r="BQ1936" s="28"/>
    </row>
    <row r="1937" spans="1:69" x14ac:dyDescent="0.25">
      <c r="A1937" t="str">
        <f>VLOOKUP(B1937,[2]RH!$B:$BV,72,0)</f>
        <v>si</v>
      </c>
      <c r="B1937" s="6">
        <v>1939</v>
      </c>
      <c r="C1937" s="7" t="s">
        <v>168</v>
      </c>
      <c r="D1937" s="7" t="s">
        <v>7418</v>
      </c>
      <c r="E1937" s="7" t="s">
        <v>67</v>
      </c>
      <c r="F1937" s="7" t="s">
        <v>118</v>
      </c>
      <c r="G1937" s="7" t="s">
        <v>1801</v>
      </c>
      <c r="H1937" s="41" t="s">
        <v>225</v>
      </c>
      <c r="I1937" s="7" t="s">
        <v>226</v>
      </c>
      <c r="J1937" s="7" t="s">
        <v>190</v>
      </c>
      <c r="K1937" s="7" t="s">
        <v>146</v>
      </c>
      <c r="L1937" s="7" t="s">
        <v>90</v>
      </c>
      <c r="M1937" s="7" t="str">
        <f t="shared" si="2440"/>
        <v>Prép CAMPO</v>
      </c>
      <c r="N1937" s="8">
        <v>45335</v>
      </c>
      <c r="P1937" s="7">
        <f t="shared" ca="1" si="2462"/>
        <v>-6</v>
      </c>
      <c r="Q1937" s="8"/>
      <c r="R1937" s="7"/>
      <c r="S1937" s="7"/>
      <c r="T1937" s="9" t="s">
        <v>156</v>
      </c>
      <c r="U1937" s="7" t="str">
        <f t="shared" si="2450"/>
        <v>Contractuel</v>
      </c>
      <c r="V1937" s="8">
        <v>45689</v>
      </c>
      <c r="W1937" s="8">
        <f>VLOOKUP(B1937,[1]BASE!$A:$Q,17,0)</f>
        <v>45716</v>
      </c>
      <c r="X1937" s="8"/>
      <c r="Y1937" s="8"/>
      <c r="Z1937" s="8">
        <v>45335</v>
      </c>
      <c r="AA1937" s="7">
        <f t="shared" si="2451"/>
        <v>2</v>
      </c>
      <c r="AB1937" s="7">
        <f t="shared" si="2452"/>
        <v>2024</v>
      </c>
      <c r="AC1937" s="7">
        <f t="shared" si="2453"/>
        <v>2028</v>
      </c>
      <c r="AD1937" s="10" t="e">
        <f t="shared" ref="AD1937:AD2000" ca="1" si="2478">IF(#REF!="Non",(DAYS360(N1937,Q1937)/360),(DAYS360(N1937,TODAY())/360))</f>
        <v>#REF!</v>
      </c>
      <c r="AE1937" s="10" t="e">
        <f t="shared" ca="1" si="2455"/>
        <v>#REF!</v>
      </c>
      <c r="AF1937" s="8">
        <v>36114</v>
      </c>
      <c r="AG1937" s="11">
        <f t="shared" ca="1" si="2456"/>
        <v>26.323287671232876</v>
      </c>
      <c r="AH1937" s="10" t="str">
        <f t="shared" ca="1" si="2457"/>
        <v>&gt;25&lt; 35</v>
      </c>
      <c r="AI1937" s="12">
        <v>17461354</v>
      </c>
      <c r="AJ1937" s="13" t="s">
        <v>150</v>
      </c>
      <c r="AK1937" s="12" t="s">
        <v>7419</v>
      </c>
      <c r="AL1937" s="8">
        <v>42898</v>
      </c>
      <c r="AM1937" s="7" t="s">
        <v>108</v>
      </c>
      <c r="AN1937" s="7" t="s">
        <v>109</v>
      </c>
      <c r="AP1937" t="s">
        <v>7420</v>
      </c>
      <c r="AQ1937">
        <v>3</v>
      </c>
      <c r="AR1937" s="70">
        <v>2</v>
      </c>
      <c r="AS1937" s="15">
        <f t="shared" si="2458"/>
        <v>46065.5</v>
      </c>
      <c r="AT1937" s="14" t="s">
        <v>163</v>
      </c>
      <c r="AU1937" s="12">
        <v>3.5</v>
      </c>
      <c r="AV1937" s="17">
        <v>17</v>
      </c>
      <c r="AW1937" s="18" t="s">
        <v>201</v>
      </c>
      <c r="AX1937" s="19" t="s">
        <v>7421</v>
      </c>
      <c r="AY1937" s="17" t="s">
        <v>150</v>
      </c>
      <c r="AZ1937" s="14" t="s">
        <v>203</v>
      </c>
      <c r="BA1937" s="20" t="str">
        <f t="shared" si="2459"/>
        <v>17001000000333323907</v>
      </c>
      <c r="BB1937" s="31">
        <f t="shared" si="2460"/>
        <v>20</v>
      </c>
      <c r="BC1937" s="22" t="s">
        <v>7360</v>
      </c>
      <c r="BD1937" s="23" t="s">
        <v>115</v>
      </c>
      <c r="BF1937" s="8"/>
      <c r="BG1937" s="32">
        <v>23073047</v>
      </c>
      <c r="BH1937" s="32"/>
      <c r="BI1937" s="32"/>
      <c r="BJ1937" t="s">
        <v>1033</v>
      </c>
      <c r="BK1937" s="14" t="s">
        <v>232</v>
      </c>
      <c r="BL1937" s="14" t="s">
        <v>595</v>
      </c>
      <c r="BM1937" s="25"/>
      <c r="BN1937" s="26" t="str">
        <f>BA1937</f>
        <v>17001000000333323907</v>
      </c>
      <c r="BO1937" s="27" t="str">
        <f>D1937</f>
        <v>DEROUICHE RAHMA</v>
      </c>
      <c r="BP1937" s="26">
        <f>B1937</f>
        <v>1939</v>
      </c>
      <c r="BQ1937" s="28"/>
    </row>
    <row r="1938" spans="1:69" x14ac:dyDescent="0.25">
      <c r="A1938" t="str">
        <f>VLOOKUP(B1938,[2]RH!$B:$BV,72,0)</f>
        <v>Non-Actif</v>
      </c>
      <c r="B1938" s="6">
        <v>1940</v>
      </c>
      <c r="C1938" s="7" t="s">
        <v>168</v>
      </c>
      <c r="D1938" s="7" t="s">
        <v>7422</v>
      </c>
      <c r="E1938" s="7" t="s">
        <v>67</v>
      </c>
      <c r="F1938" s="7" t="s">
        <v>118</v>
      </c>
      <c r="G1938" s="7" t="s">
        <v>533</v>
      </c>
      <c r="H1938" s="80" t="s">
        <v>649</v>
      </c>
      <c r="I1938" s="7" t="s">
        <v>650</v>
      </c>
      <c r="J1938" s="7" t="s">
        <v>281</v>
      </c>
      <c r="K1938" s="7" t="s">
        <v>89</v>
      </c>
      <c r="L1938" s="7" t="s">
        <v>90</v>
      </c>
      <c r="M1938" s="7" t="str">
        <f t="shared" si="2440"/>
        <v>Contrôle Qualité</v>
      </c>
      <c r="N1938" s="8">
        <v>45323</v>
      </c>
      <c r="P1938" s="7">
        <f t="shared" ca="1" si="2462"/>
        <v>-218</v>
      </c>
      <c r="Q1938" s="8">
        <v>45474</v>
      </c>
      <c r="R1938" s="7" t="s">
        <v>5101</v>
      </c>
      <c r="S1938" s="7"/>
      <c r="T1938" s="9" t="s">
        <v>156</v>
      </c>
      <c r="U1938" s="7" t="str">
        <f t="shared" si="2450"/>
        <v>Contractuel</v>
      </c>
      <c r="V1938" s="8">
        <v>45444</v>
      </c>
      <c r="W1938" s="8">
        <v>45504</v>
      </c>
      <c r="X1938" s="8"/>
      <c r="Y1938" s="8"/>
      <c r="Z1938" s="8">
        <v>45323</v>
      </c>
      <c r="AA1938" s="7">
        <f t="shared" si="2451"/>
        <v>2</v>
      </c>
      <c r="AB1938" s="7">
        <f t="shared" si="2452"/>
        <v>2024</v>
      </c>
      <c r="AC1938" s="7">
        <f t="shared" si="2453"/>
        <v>2028</v>
      </c>
      <c r="AD1938" s="10" t="e">
        <f t="shared" ref="AD1938:AD2001" ca="1" si="2479">IF(#REF!="Non",(DAYS360(N1938,Q1938)/360),(DAYS360(N1938,TODAY())/360))</f>
        <v>#REF!</v>
      </c>
      <c r="AE1938" s="10" t="e">
        <f t="shared" ca="1" si="2455"/>
        <v>#REF!</v>
      </c>
      <c r="AF1938" s="8">
        <v>38138</v>
      </c>
      <c r="AG1938" s="11">
        <f t="shared" ca="1" si="2456"/>
        <v>20.778082191780822</v>
      </c>
      <c r="AH1938" s="10" t="str">
        <f t="shared" ca="1" si="2457"/>
        <v>&lt; 25</v>
      </c>
      <c r="AI1938" s="12"/>
      <c r="AJ1938" s="13"/>
      <c r="AK1938" s="12" t="s">
        <v>7423</v>
      </c>
      <c r="AL1938" s="8">
        <v>44811</v>
      </c>
      <c r="AM1938" s="7" t="s">
        <v>108</v>
      </c>
      <c r="AN1938" s="7" t="s">
        <v>109</v>
      </c>
      <c r="AP1938" t="s">
        <v>7424</v>
      </c>
      <c r="AQ1938">
        <v>3</v>
      </c>
      <c r="AR1938" s="14">
        <v>1</v>
      </c>
      <c r="AS1938" s="15">
        <f t="shared" si="2458"/>
        <v>45688.25</v>
      </c>
      <c r="AT1938" s="14" t="s">
        <v>163</v>
      </c>
      <c r="AU1938" s="12">
        <v>3.6629999999999998</v>
      </c>
      <c r="AV1938" s="17">
        <v>17</v>
      </c>
      <c r="AW1938" s="18" t="s">
        <v>201</v>
      </c>
      <c r="AX1938" s="19" t="s">
        <v>7425</v>
      </c>
      <c r="AY1938" s="17" t="s">
        <v>150</v>
      </c>
      <c r="AZ1938" s="14" t="s">
        <v>203</v>
      </c>
      <c r="BA1938" s="20" t="str">
        <f t="shared" si="2459"/>
        <v>17001000000342131507</v>
      </c>
      <c r="BB1938" s="31">
        <f t="shared" si="2460"/>
        <v>20</v>
      </c>
      <c r="BC1938" s="22" t="s">
        <v>5268</v>
      </c>
      <c r="BD1938" s="23" t="s">
        <v>115</v>
      </c>
      <c r="BF1938" s="8"/>
      <c r="BG1938" s="32">
        <v>21020710</v>
      </c>
      <c r="BH1938" s="32"/>
      <c r="BI1938" s="32"/>
      <c r="BJ1938" t="s">
        <v>371</v>
      </c>
      <c r="BK1938" s="14" t="str">
        <f>IF(K1938="CADRE","CADRE",CONCATENATE(J1938,"-",H1938))</f>
        <v>B-Panda</v>
      </c>
      <c r="BL1938" s="14" t="s">
        <v>288</v>
      </c>
      <c r="BM1938" s="25"/>
      <c r="BN1938" s="26" t="str">
        <f>BA1938</f>
        <v>17001000000342131507</v>
      </c>
      <c r="BO1938" s="27" t="str">
        <f>D1938</f>
        <v>MANAI SAMAR</v>
      </c>
      <c r="BP1938" s="26">
        <f>B1938</f>
        <v>1940</v>
      </c>
      <c r="BQ1938" s="28"/>
    </row>
    <row r="1939" spans="1:69" x14ac:dyDescent="0.25">
      <c r="A1939" t="str">
        <f>VLOOKUP(B1939,[2]RH!$B:$BV,72,0)</f>
        <v>Non-Actif</v>
      </c>
      <c r="B1939" s="6">
        <v>1941</v>
      </c>
      <c r="C1939" s="7" t="s">
        <v>168</v>
      </c>
      <c r="D1939" s="7" t="s">
        <v>7426</v>
      </c>
      <c r="E1939" s="7" t="s">
        <v>67</v>
      </c>
      <c r="F1939" s="7" t="s">
        <v>4747</v>
      </c>
      <c r="G1939" s="7" t="s">
        <v>7427</v>
      </c>
      <c r="H1939" s="80"/>
      <c r="I1939" s="7"/>
      <c r="J1939" s="7"/>
      <c r="K1939" s="7" t="s">
        <v>89</v>
      </c>
      <c r="L1939" s="7" t="s">
        <v>90</v>
      </c>
      <c r="M1939" s="7" t="str">
        <f t="shared" si="2440"/>
        <v>Aide soignante</v>
      </c>
      <c r="N1939" s="8">
        <v>45323</v>
      </c>
      <c r="P1939" s="7">
        <f t="shared" ca="1" si="2462"/>
        <v>-279</v>
      </c>
      <c r="Q1939" s="8">
        <v>45461</v>
      </c>
      <c r="R1939" s="7" t="s">
        <v>771</v>
      </c>
      <c r="S1939" s="7"/>
      <c r="T1939" s="9" t="s">
        <v>156</v>
      </c>
      <c r="U1939" s="7" t="str">
        <f t="shared" si="2450"/>
        <v>Contractuel</v>
      </c>
      <c r="V1939" s="8">
        <v>45413</v>
      </c>
      <c r="W1939" s="8">
        <v>45443</v>
      </c>
      <c r="X1939" s="8"/>
      <c r="Y1939" s="8"/>
      <c r="Z1939" s="8">
        <v>45323</v>
      </c>
      <c r="AA1939" s="7">
        <f t="shared" si="2451"/>
        <v>2</v>
      </c>
      <c r="AB1939" s="7">
        <f t="shared" si="2452"/>
        <v>2024</v>
      </c>
      <c r="AC1939" s="7">
        <f t="shared" si="2453"/>
        <v>2028</v>
      </c>
      <c r="AD1939" s="10" t="e">
        <f t="shared" ref="AD1939:AD2002" ca="1" si="2480">IF(#REF!="Non",(DAYS360(N1939,Q1939)/360),(DAYS360(N1939,TODAY())/360))</f>
        <v>#REF!</v>
      </c>
      <c r="AE1939" s="10" t="e">
        <f t="shared" ca="1" si="2455"/>
        <v>#REF!</v>
      </c>
      <c r="AF1939" s="8">
        <v>34924</v>
      </c>
      <c r="AG1939" s="11">
        <f t="shared" ca="1" si="2456"/>
        <v>29.583561643835615</v>
      </c>
      <c r="AH1939" s="10" t="str">
        <f t="shared" ca="1" si="2457"/>
        <v>&gt;25&lt; 35</v>
      </c>
      <c r="AI1939" s="12">
        <v>16956842</v>
      </c>
      <c r="AJ1939" s="13" t="s">
        <v>150</v>
      </c>
      <c r="AK1939" s="12" t="s">
        <v>7428</v>
      </c>
      <c r="AL1939" s="8">
        <v>41909</v>
      </c>
      <c r="AM1939" s="7" t="s">
        <v>108</v>
      </c>
      <c r="AN1939" s="7" t="s">
        <v>109</v>
      </c>
      <c r="AQ1939">
        <v>5</v>
      </c>
      <c r="AR1939" s="14">
        <v>1</v>
      </c>
      <c r="AS1939" s="15">
        <f t="shared" si="2458"/>
        <v>45688.25</v>
      </c>
      <c r="AT1939" s="14" t="s">
        <v>7372</v>
      </c>
      <c r="AU1939" s="12">
        <v>700</v>
      </c>
      <c r="AV1939" s="17">
        <v>17</v>
      </c>
      <c r="AW1939" s="18" t="s">
        <v>201</v>
      </c>
      <c r="AX1939" s="19" t="s">
        <v>7429</v>
      </c>
      <c r="AY1939" s="17">
        <v>45</v>
      </c>
      <c r="AZ1939" s="14" t="s">
        <v>203</v>
      </c>
      <c r="BA1939" s="20" t="str">
        <f t="shared" si="2459"/>
        <v>17001000000297487645</v>
      </c>
      <c r="BB1939" s="31">
        <f t="shared" si="2460"/>
        <v>20</v>
      </c>
      <c r="BC1939" s="22" t="s">
        <v>6274</v>
      </c>
      <c r="BD1939" s="23" t="s">
        <v>482</v>
      </c>
      <c r="BF1939" s="8"/>
      <c r="BG1939" s="32">
        <v>24525933</v>
      </c>
      <c r="BH1939" s="32"/>
      <c r="BI1939" s="32"/>
      <c r="BJ1939" t="s">
        <v>3929</v>
      </c>
      <c r="BK1939" s="14" t="str">
        <f t="shared" ref="BK1939" si="2481">IF(K1939="CADRE","CADRE",CONCATENATE(J1939,"-",H1939))</f>
        <v>-</v>
      </c>
      <c r="BL1939" s="14"/>
      <c r="BM1939" s="25"/>
      <c r="BN1939" s="26" t="str">
        <f>BA1939</f>
        <v>17001000000297487645</v>
      </c>
      <c r="BO1939" s="27" t="str">
        <f>D1939</f>
        <v>ATHIMNI IMEN</v>
      </c>
      <c r="BP1939" s="26">
        <f>B1939</f>
        <v>1941</v>
      </c>
      <c r="BQ1939" s="28"/>
    </row>
    <row r="1940" spans="1:69" x14ac:dyDescent="0.25">
      <c r="A1940" t="str">
        <f>VLOOKUP(B1940,[2]RH!$B:$BV,72,0)</f>
        <v>si</v>
      </c>
      <c r="B1940" s="6">
        <v>1942</v>
      </c>
      <c r="C1940" s="7" t="s">
        <v>168</v>
      </c>
      <c r="D1940" s="7" t="s">
        <v>7430</v>
      </c>
      <c r="E1940" s="7" t="s">
        <v>67</v>
      </c>
      <c r="F1940" s="7" t="s">
        <v>118</v>
      </c>
      <c r="G1940" s="7" t="s">
        <v>5325</v>
      </c>
      <c r="H1940" s="41" t="s">
        <v>225</v>
      </c>
      <c r="I1940" s="7" t="s">
        <v>1802</v>
      </c>
      <c r="J1940" s="7" t="s">
        <v>281</v>
      </c>
      <c r="K1940" s="7" t="s">
        <v>89</v>
      </c>
      <c r="L1940" s="7" t="s">
        <v>90</v>
      </c>
      <c r="M1940" s="7" t="str">
        <f t="shared" si="2440"/>
        <v>Contrôle qualité</v>
      </c>
      <c r="N1940" s="8">
        <v>45324</v>
      </c>
      <c r="P1940" s="7">
        <f t="shared" ca="1" si="2462"/>
        <v>-6</v>
      </c>
      <c r="Q1940" s="8"/>
      <c r="R1940" s="7"/>
      <c r="S1940" s="7"/>
      <c r="T1940" s="9" t="s">
        <v>156</v>
      </c>
      <c r="U1940" s="7" t="str">
        <f t="shared" si="2450"/>
        <v>Contractuel</v>
      </c>
      <c r="V1940" s="8">
        <v>45689</v>
      </c>
      <c r="W1940" s="8">
        <f>VLOOKUP(B1940,[1]BASE!$A:$Q,17,0)</f>
        <v>45716</v>
      </c>
      <c r="X1940" s="8"/>
      <c r="Y1940" s="8"/>
      <c r="Z1940" s="8">
        <v>45324</v>
      </c>
      <c r="AA1940" s="7">
        <f t="shared" si="2451"/>
        <v>2</v>
      </c>
      <c r="AB1940" s="7">
        <f t="shared" si="2452"/>
        <v>2024</v>
      </c>
      <c r="AC1940" s="7">
        <f t="shared" si="2453"/>
        <v>2028</v>
      </c>
      <c r="AD1940" s="10" t="e">
        <f t="shared" ref="AD1940:AD2003" ca="1" si="2482">IF(#REF!="Non",(DAYS360(N1940,Q1940)/360),(DAYS360(N1940,TODAY())/360))</f>
        <v>#REF!</v>
      </c>
      <c r="AE1940" s="10" t="e">
        <f t="shared" ca="1" si="2455"/>
        <v>#REF!</v>
      </c>
      <c r="AF1940" s="8">
        <v>35700</v>
      </c>
      <c r="AG1940" s="11">
        <f t="shared" ca="1" si="2456"/>
        <v>27.457534246575342</v>
      </c>
      <c r="AH1940" s="10" t="str">
        <f t="shared" ca="1" si="2457"/>
        <v>&gt;25&lt; 35</v>
      </c>
      <c r="AI1940" s="12"/>
      <c r="AJ1940" s="13"/>
      <c r="AK1940" s="12" t="s">
        <v>7431</v>
      </c>
      <c r="AL1940" s="8">
        <v>42255</v>
      </c>
      <c r="AM1940" s="7" t="s">
        <v>108</v>
      </c>
      <c r="AN1940" s="7" t="s">
        <v>109</v>
      </c>
      <c r="AP1940" t="s">
        <v>7432</v>
      </c>
      <c r="AQ1940">
        <v>3</v>
      </c>
      <c r="AR1940" s="70">
        <v>2</v>
      </c>
      <c r="AS1940" s="15">
        <f t="shared" si="2458"/>
        <v>46054.5</v>
      </c>
      <c r="AT1940" s="14" t="s">
        <v>163</v>
      </c>
      <c r="AU1940" s="12">
        <v>3.6629999999999998</v>
      </c>
      <c r="AV1940" s="17">
        <v>25</v>
      </c>
      <c r="AW1940" s="18">
        <v>13500</v>
      </c>
      <c r="AX1940" s="19" t="s">
        <v>7433</v>
      </c>
      <c r="AY1940" s="17">
        <v>22</v>
      </c>
      <c r="AZ1940" s="14" t="s">
        <v>276</v>
      </c>
      <c r="BA1940" s="20" t="str">
        <f t="shared" si="2459"/>
        <v>25135000000122534322</v>
      </c>
      <c r="BB1940" s="31">
        <f t="shared" si="2460"/>
        <v>20</v>
      </c>
      <c r="BC1940" s="22" t="s">
        <v>5963</v>
      </c>
      <c r="BD1940" s="23" t="s">
        <v>115</v>
      </c>
      <c r="BF1940" s="8"/>
      <c r="BG1940" s="32">
        <v>51758813</v>
      </c>
      <c r="BH1940" s="32"/>
      <c r="BI1940" s="32"/>
      <c r="BJ1940" t="s">
        <v>5963</v>
      </c>
      <c r="BK1940" s="14" t="s">
        <v>1806</v>
      </c>
      <c r="BL1940" s="14" t="s">
        <v>288</v>
      </c>
      <c r="BM1940" s="25"/>
      <c r="BN1940" s="26" t="str">
        <f>BA1940</f>
        <v>25135000000122534322</v>
      </c>
      <c r="BO1940" s="27" t="str">
        <f>D1940</f>
        <v>SALLEMI RANIA</v>
      </c>
      <c r="BP1940" s="26">
        <f>B1940</f>
        <v>1942</v>
      </c>
      <c r="BQ1940" s="28"/>
    </row>
    <row r="1941" spans="1:69" x14ac:dyDescent="0.25">
      <c r="A1941" t="str">
        <f>VLOOKUP(B1941,[2]RH!$B:$BV,72,0)</f>
        <v>si</v>
      </c>
      <c r="B1941" s="6">
        <v>1943</v>
      </c>
      <c r="C1941" s="7" t="s">
        <v>168</v>
      </c>
      <c r="D1941" s="7" t="s">
        <v>7434</v>
      </c>
      <c r="E1941" s="7" t="s">
        <v>67</v>
      </c>
      <c r="F1941" s="7" t="s">
        <v>118</v>
      </c>
      <c r="G1941" s="7" t="s">
        <v>220</v>
      </c>
      <c r="H1941" s="7" t="s">
        <v>562</v>
      </c>
      <c r="I1941" s="7" t="s">
        <v>579</v>
      </c>
      <c r="J1941" s="7" t="s">
        <v>281</v>
      </c>
      <c r="K1941" s="7" t="s">
        <v>146</v>
      </c>
      <c r="L1941" s="7" t="s">
        <v>90</v>
      </c>
      <c r="M1941" s="7" t="str">
        <f t="shared" si="2440"/>
        <v>Couturière</v>
      </c>
      <c r="N1941" s="8">
        <v>45327</v>
      </c>
      <c r="P1941" s="7">
        <f t="shared" ca="1" si="2462"/>
        <v>-6</v>
      </c>
      <c r="Q1941" s="8"/>
      <c r="R1941" s="7"/>
      <c r="S1941" s="7"/>
      <c r="T1941" s="9" t="s">
        <v>156</v>
      </c>
      <c r="U1941" s="7" t="str">
        <f t="shared" si="2450"/>
        <v>Contractuel</v>
      </c>
      <c r="V1941" s="8">
        <v>45689</v>
      </c>
      <c r="W1941" s="8">
        <f>VLOOKUP(B1941,[1]BASE!$A:$Q,17,0)</f>
        <v>45716</v>
      </c>
      <c r="X1941" s="8"/>
      <c r="Y1941" s="8"/>
      <c r="Z1941" s="8">
        <v>45327</v>
      </c>
      <c r="AA1941" s="7">
        <f t="shared" si="2451"/>
        <v>2</v>
      </c>
      <c r="AB1941" s="7">
        <f t="shared" si="2452"/>
        <v>2024</v>
      </c>
      <c r="AC1941" s="7">
        <f t="shared" si="2453"/>
        <v>2028</v>
      </c>
      <c r="AD1941" s="10" t="e">
        <f t="shared" ref="AD1941:AD2004" ca="1" si="2483">IF(#REF!="Non",(DAYS360(N1941,Q1941)/360),(DAYS360(N1941,TODAY())/360))</f>
        <v>#REF!</v>
      </c>
      <c r="AE1941" s="10" t="e">
        <f t="shared" ca="1" si="2455"/>
        <v>#REF!</v>
      </c>
      <c r="AF1941" s="8">
        <v>31503</v>
      </c>
      <c r="AG1941" s="11">
        <f t="shared" ca="1" si="2456"/>
        <v>38.956164383561642</v>
      </c>
      <c r="AH1941" s="10" t="str">
        <f t="shared" ca="1" si="2457"/>
        <v>&gt;35&lt; 45</v>
      </c>
      <c r="AI1941" s="12">
        <v>16190514</v>
      </c>
      <c r="AJ1941" s="40" t="s">
        <v>213</v>
      </c>
      <c r="AK1941" s="12" t="s">
        <v>7435</v>
      </c>
      <c r="AL1941" s="8">
        <v>38693</v>
      </c>
      <c r="AM1941" s="7" t="s">
        <v>108</v>
      </c>
      <c r="AN1941" s="7" t="s">
        <v>76</v>
      </c>
      <c r="AO1941">
        <v>2</v>
      </c>
      <c r="AP1941" t="s">
        <v>7436</v>
      </c>
      <c r="AQ1941">
        <v>3</v>
      </c>
      <c r="AR1941" s="70">
        <v>2</v>
      </c>
      <c r="AS1941" s="15">
        <f t="shared" si="2458"/>
        <v>46057.5</v>
      </c>
      <c r="AT1941" s="14" t="s">
        <v>163</v>
      </c>
      <c r="AU1941" s="12">
        <v>3.5</v>
      </c>
      <c r="AV1941" s="17">
        <v>17</v>
      </c>
      <c r="AW1941" s="18" t="s">
        <v>201</v>
      </c>
      <c r="AX1941" s="19" t="s">
        <v>7437</v>
      </c>
      <c r="AY1941" s="17">
        <v>54</v>
      </c>
      <c r="AZ1941" s="14" t="s">
        <v>203</v>
      </c>
      <c r="BA1941" s="20" t="str">
        <f t="shared" si="2459"/>
        <v>17001000000282869454</v>
      </c>
      <c r="BB1941" s="31">
        <f t="shared" si="2460"/>
        <v>20</v>
      </c>
      <c r="BC1941" s="22" t="s">
        <v>7438</v>
      </c>
      <c r="BD1941" s="23" t="s">
        <v>115</v>
      </c>
      <c r="BF1941" s="8"/>
      <c r="BG1941" s="32">
        <v>54917045</v>
      </c>
      <c r="BH1941" s="32"/>
      <c r="BI1941" s="32"/>
      <c r="BJ1941" t="s">
        <v>940</v>
      </c>
      <c r="BK1941" s="14" t="str">
        <f t="shared" ref="BK1941:BK1949" si="2484">IF(K1941="CADRE","CADRE",CONCATENATE(J1941,"-",H1941))</f>
        <v>B-P6 AR</v>
      </c>
      <c r="BL1941" s="14" t="s">
        <v>595</v>
      </c>
      <c r="BM1941" s="25"/>
      <c r="BN1941" s="26"/>
      <c r="BO1941" s="27"/>
      <c r="BP1941" s="26"/>
      <c r="BQ1941" s="28"/>
    </row>
    <row r="1942" spans="1:69" x14ac:dyDescent="0.25">
      <c r="A1942" t="str">
        <f>VLOOKUP(B1942,[2]RH!$B:$BV,72,0)</f>
        <v>si</v>
      </c>
      <c r="B1942" s="6">
        <v>1944</v>
      </c>
      <c r="C1942" s="7" t="s">
        <v>168</v>
      </c>
      <c r="D1942" s="7" t="s">
        <v>7439</v>
      </c>
      <c r="E1942" s="7" t="s">
        <v>67</v>
      </c>
      <c r="F1942" s="7" t="s">
        <v>118</v>
      </c>
      <c r="G1942" s="7" t="s">
        <v>220</v>
      </c>
      <c r="H1942" s="7" t="s">
        <v>562</v>
      </c>
      <c r="I1942" s="7" t="s">
        <v>579</v>
      </c>
      <c r="J1942" s="7" t="s">
        <v>281</v>
      </c>
      <c r="K1942" s="7" t="s">
        <v>146</v>
      </c>
      <c r="L1942" s="7" t="s">
        <v>90</v>
      </c>
      <c r="M1942" s="7" t="str">
        <f t="shared" si="2440"/>
        <v>Couturière</v>
      </c>
      <c r="N1942" s="8">
        <v>45327</v>
      </c>
      <c r="P1942" s="7">
        <f t="shared" ca="1" si="2462"/>
        <v>-6</v>
      </c>
      <c r="Q1942" s="8"/>
      <c r="R1942" s="7"/>
      <c r="S1942" s="7"/>
      <c r="T1942" s="9" t="s">
        <v>156</v>
      </c>
      <c r="U1942" s="7" t="str">
        <f t="shared" si="2450"/>
        <v>Contractuel</v>
      </c>
      <c r="V1942" s="8">
        <v>45689</v>
      </c>
      <c r="W1942" s="8">
        <f>VLOOKUP(B1942,[1]BASE!$A:$Q,17,0)</f>
        <v>45716</v>
      </c>
      <c r="X1942" s="8"/>
      <c r="Y1942" s="8"/>
      <c r="Z1942" s="8">
        <v>45327</v>
      </c>
      <c r="AA1942" s="7">
        <f t="shared" si="2451"/>
        <v>2</v>
      </c>
      <c r="AB1942" s="7">
        <f t="shared" si="2452"/>
        <v>2024</v>
      </c>
      <c r="AC1942" s="7">
        <f t="shared" si="2453"/>
        <v>2028</v>
      </c>
      <c r="AD1942" s="10" t="e">
        <f t="shared" ref="AD1942:AD2005" ca="1" si="2485">IF(#REF!="Non",(DAYS360(N1942,Q1942)/360),(DAYS360(N1942,TODAY())/360))</f>
        <v>#REF!</v>
      </c>
      <c r="AE1942" s="10" t="e">
        <f t="shared" ca="1" si="2455"/>
        <v>#REF!</v>
      </c>
      <c r="AF1942" s="8">
        <v>30601</v>
      </c>
      <c r="AG1942" s="11">
        <f t="shared" ca="1" si="2456"/>
        <v>41.42739726027397</v>
      </c>
      <c r="AH1942" s="10" t="str">
        <f t="shared" ca="1" si="2457"/>
        <v>&gt;35&lt; 45</v>
      </c>
      <c r="AI1942" s="12">
        <v>16097536</v>
      </c>
      <c r="AJ1942" s="13" t="s">
        <v>73</v>
      </c>
      <c r="AK1942" s="12" t="s">
        <v>7440</v>
      </c>
      <c r="AL1942" s="8">
        <v>40147</v>
      </c>
      <c r="AM1942" s="7" t="s">
        <v>108</v>
      </c>
      <c r="AN1942" s="7" t="s">
        <v>76</v>
      </c>
      <c r="AO1942">
        <v>0</v>
      </c>
      <c r="AP1942" t="s">
        <v>7441</v>
      </c>
      <c r="AQ1942">
        <v>3</v>
      </c>
      <c r="AR1942" s="70">
        <v>2</v>
      </c>
      <c r="AS1942" s="15">
        <f t="shared" si="2458"/>
        <v>46057.5</v>
      </c>
      <c r="AT1942" s="14" t="s">
        <v>163</v>
      </c>
      <c r="AU1942" s="12">
        <v>3.5</v>
      </c>
      <c r="AV1942" s="17">
        <v>17</v>
      </c>
      <c r="AW1942" s="18" t="s">
        <v>457</v>
      </c>
      <c r="AX1942" s="19" t="s">
        <v>7442</v>
      </c>
      <c r="AY1942" s="17">
        <v>95</v>
      </c>
      <c r="AZ1942" s="14" t="s">
        <v>203</v>
      </c>
      <c r="BA1942" s="20" t="str">
        <f t="shared" si="2459"/>
        <v>17000000000088294095</v>
      </c>
      <c r="BB1942" s="31">
        <f t="shared" si="2460"/>
        <v>20</v>
      </c>
      <c r="BC1942" s="22" t="s">
        <v>7339</v>
      </c>
      <c r="BD1942" s="23" t="s">
        <v>115</v>
      </c>
      <c r="BF1942" s="8"/>
      <c r="BG1942" s="32">
        <v>27939993</v>
      </c>
      <c r="BH1942" s="32"/>
      <c r="BI1942" s="32"/>
      <c r="BJ1942" t="s">
        <v>4896</v>
      </c>
      <c r="BK1942" s="14" t="str">
        <f t="shared" si="2484"/>
        <v>B-P6 AR</v>
      </c>
      <c r="BL1942" s="14" t="s">
        <v>595</v>
      </c>
      <c r="BM1942" s="25"/>
      <c r="BN1942" s="26"/>
      <c r="BO1942" s="27"/>
      <c r="BP1942" s="26"/>
      <c r="BQ1942" s="28"/>
    </row>
    <row r="1943" spans="1:69" x14ac:dyDescent="0.25">
      <c r="A1943" t="str">
        <f>VLOOKUP(B1943,[2]RH!$B:$BV,72,0)</f>
        <v>si</v>
      </c>
      <c r="B1943" s="6">
        <v>1945</v>
      </c>
      <c r="C1943" s="7" t="s">
        <v>168</v>
      </c>
      <c r="D1943" s="7" t="s">
        <v>7443</v>
      </c>
      <c r="E1943" s="7" t="s">
        <v>67</v>
      </c>
      <c r="F1943" s="7" t="s">
        <v>118</v>
      </c>
      <c r="G1943" s="7" t="s">
        <v>220</v>
      </c>
      <c r="H1943" s="7" t="s">
        <v>562</v>
      </c>
      <c r="I1943" s="7" t="s">
        <v>579</v>
      </c>
      <c r="J1943" s="7" t="s">
        <v>281</v>
      </c>
      <c r="K1943" s="7" t="s">
        <v>146</v>
      </c>
      <c r="L1943" s="7" t="s">
        <v>90</v>
      </c>
      <c r="M1943" s="7" t="str">
        <f t="shared" si="2440"/>
        <v>Couturière</v>
      </c>
      <c r="N1943" s="8">
        <v>45327</v>
      </c>
      <c r="P1943" s="7">
        <f t="shared" ca="1" si="2462"/>
        <v>-6</v>
      </c>
      <c r="Q1943" s="8"/>
      <c r="R1943" s="7"/>
      <c r="S1943" s="7"/>
      <c r="T1943" s="9" t="s">
        <v>156</v>
      </c>
      <c r="U1943" s="7" t="str">
        <f t="shared" si="2450"/>
        <v>Contractuel</v>
      </c>
      <c r="V1943" s="8">
        <v>45689</v>
      </c>
      <c r="W1943" s="8">
        <f>VLOOKUP(B1943,[1]BASE!$A:$Q,17,0)</f>
        <v>45716</v>
      </c>
      <c r="X1943" s="8"/>
      <c r="Y1943" s="8"/>
      <c r="Z1943" s="8">
        <v>45327</v>
      </c>
      <c r="AA1943" s="7">
        <f t="shared" si="2451"/>
        <v>2</v>
      </c>
      <c r="AB1943" s="7">
        <f t="shared" si="2452"/>
        <v>2024</v>
      </c>
      <c r="AC1943" s="7">
        <f t="shared" si="2453"/>
        <v>2028</v>
      </c>
      <c r="AD1943" s="10" t="e">
        <f t="shared" ref="AD1943:AD2006" ca="1" si="2486">IF(#REF!="Non",(DAYS360(N1943,Q1943)/360),(DAYS360(N1943,TODAY())/360))</f>
        <v>#REF!</v>
      </c>
      <c r="AE1943" s="10" t="e">
        <f t="shared" ca="1" si="2455"/>
        <v>#REF!</v>
      </c>
      <c r="AF1943" s="8">
        <v>28719</v>
      </c>
      <c r="AG1943" s="11">
        <f t="shared" ca="1" si="2456"/>
        <v>46.583561643835615</v>
      </c>
      <c r="AH1943" s="10" t="str">
        <f t="shared" ca="1" si="2457"/>
        <v>&gt;45&lt; 55</v>
      </c>
      <c r="AI1943" s="12">
        <v>12934829</v>
      </c>
      <c r="AJ1943" s="13" t="s">
        <v>106</v>
      </c>
      <c r="AK1943" s="12" t="s">
        <v>7444</v>
      </c>
      <c r="AL1943" s="8">
        <v>42406</v>
      </c>
      <c r="AM1943" s="7" t="s">
        <v>108</v>
      </c>
      <c r="AN1943" s="7" t="s">
        <v>76</v>
      </c>
      <c r="AP1943" t="s">
        <v>7445</v>
      </c>
      <c r="AQ1943">
        <v>3</v>
      </c>
      <c r="AR1943" s="70">
        <v>2</v>
      </c>
      <c r="AS1943" s="15">
        <f t="shared" si="2458"/>
        <v>46057.5</v>
      </c>
      <c r="AT1943" s="14" t="s">
        <v>163</v>
      </c>
      <c r="AU1943" s="12">
        <v>3.5</v>
      </c>
      <c r="AV1943" s="17">
        <v>17</v>
      </c>
      <c r="AW1943" s="18" t="s">
        <v>201</v>
      </c>
      <c r="AX1943" s="19" t="s">
        <v>7446</v>
      </c>
      <c r="AY1943" s="17">
        <v>38</v>
      </c>
      <c r="AZ1943" s="14" t="s">
        <v>203</v>
      </c>
      <c r="BA1943" s="20" t="str">
        <f t="shared" si="2459"/>
        <v>17001000000091359638</v>
      </c>
      <c r="BB1943" s="31">
        <f t="shared" si="2460"/>
        <v>20</v>
      </c>
      <c r="BC1943" s="22" t="s">
        <v>7447</v>
      </c>
      <c r="BD1943" s="23" t="s">
        <v>115</v>
      </c>
      <c r="BF1943" s="8"/>
      <c r="BG1943" s="32">
        <v>23385474</v>
      </c>
      <c r="BH1943" s="32"/>
      <c r="BI1943" s="32"/>
      <c r="BJ1943" t="s">
        <v>7448</v>
      </c>
      <c r="BK1943" s="14" t="str">
        <f t="shared" si="2484"/>
        <v>B-P6 AR</v>
      </c>
      <c r="BL1943" s="14" t="s">
        <v>595</v>
      </c>
      <c r="BM1943" s="25"/>
      <c r="BN1943" s="26"/>
      <c r="BO1943" s="27"/>
      <c r="BP1943" s="26"/>
      <c r="BQ1943" s="28"/>
    </row>
    <row r="1944" spans="1:69" x14ac:dyDescent="0.25">
      <c r="A1944" t="str">
        <f>VLOOKUP(B1944,[2]RH!$B:$BV,72,0)</f>
        <v>si</v>
      </c>
      <c r="B1944" s="6">
        <v>1946</v>
      </c>
      <c r="C1944" s="7" t="s">
        <v>65</v>
      </c>
      <c r="D1944" s="7" t="s">
        <v>7449</v>
      </c>
      <c r="E1944" s="7" t="s">
        <v>67</v>
      </c>
      <c r="F1944" s="7" t="s">
        <v>158</v>
      </c>
      <c r="G1944" s="7" t="s">
        <v>6383</v>
      </c>
      <c r="H1944" s="80" t="s">
        <v>158</v>
      </c>
      <c r="I1944" s="7" t="s">
        <v>542</v>
      </c>
      <c r="J1944" s="7"/>
      <c r="K1944" s="7" t="s">
        <v>146</v>
      </c>
      <c r="L1944" s="7" t="s">
        <v>90</v>
      </c>
      <c r="M1944" s="7" t="str">
        <f t="shared" si="2440"/>
        <v>COUPEUR</v>
      </c>
      <c r="N1944" s="8">
        <v>45330</v>
      </c>
      <c r="P1944" s="7">
        <f t="shared" ca="1" si="2462"/>
        <v>-6</v>
      </c>
      <c r="Q1944" s="8"/>
      <c r="R1944" s="7"/>
      <c r="S1944" s="7"/>
      <c r="T1944" s="9" t="s">
        <v>156</v>
      </c>
      <c r="U1944" s="7" t="str">
        <f t="shared" si="2450"/>
        <v>Contractuel</v>
      </c>
      <c r="V1944" s="8">
        <v>45689</v>
      </c>
      <c r="W1944" s="8">
        <f>VLOOKUP(B1944,[1]BASE!$A:$Q,17,0)</f>
        <v>45716</v>
      </c>
      <c r="X1944" s="8"/>
      <c r="Y1944" s="8"/>
      <c r="Z1944" s="8">
        <v>45330</v>
      </c>
      <c r="AA1944" s="7">
        <f t="shared" si="2451"/>
        <v>2</v>
      </c>
      <c r="AB1944" s="7">
        <f t="shared" si="2452"/>
        <v>2024</v>
      </c>
      <c r="AC1944" s="7">
        <f t="shared" si="2453"/>
        <v>2028</v>
      </c>
      <c r="AD1944" s="10" t="e">
        <f t="shared" ref="AD1944:AD2007" ca="1" si="2487">IF(#REF!="Non",(DAYS360(N1944,Q1944)/360),(DAYS360(N1944,TODAY())/360))</f>
        <v>#REF!</v>
      </c>
      <c r="AE1944" s="10" t="e">
        <f t="shared" ca="1" si="2455"/>
        <v>#REF!</v>
      </c>
      <c r="AF1944" s="8">
        <v>38443</v>
      </c>
      <c r="AG1944" s="11">
        <f t="shared" ca="1" si="2456"/>
        <v>19.942465753424656</v>
      </c>
      <c r="AH1944" s="10" t="str">
        <f t="shared" ca="1" si="2457"/>
        <v>&lt; 25</v>
      </c>
      <c r="AI1944" s="12">
        <v>17772417</v>
      </c>
      <c r="AJ1944" s="13" t="s">
        <v>192</v>
      </c>
      <c r="AK1944" s="12" t="s">
        <v>7450</v>
      </c>
      <c r="AL1944" s="8">
        <v>45068</v>
      </c>
      <c r="AM1944" s="7" t="s">
        <v>6153</v>
      </c>
      <c r="AN1944" s="7" t="s">
        <v>109</v>
      </c>
      <c r="AP1944" t="s">
        <v>7436</v>
      </c>
      <c r="AQ1944">
        <v>3</v>
      </c>
      <c r="AR1944" s="70">
        <v>2</v>
      </c>
      <c r="AS1944" s="15">
        <f t="shared" si="2458"/>
        <v>46060.5</v>
      </c>
      <c r="AT1944" s="14" t="s">
        <v>163</v>
      </c>
      <c r="AU1944" s="12">
        <v>3.5</v>
      </c>
      <c r="AV1944" s="17">
        <v>17</v>
      </c>
      <c r="AW1944" s="18">
        <v>20600</v>
      </c>
      <c r="AX1944" s="19" t="s">
        <v>7451</v>
      </c>
      <c r="AY1944" s="17">
        <v>85</v>
      </c>
      <c r="AZ1944" s="14" t="s">
        <v>203</v>
      </c>
      <c r="BA1944" s="20" t="str">
        <f t="shared" si="2459"/>
        <v>17206000000336680485</v>
      </c>
      <c r="BB1944" s="31">
        <f t="shared" si="2460"/>
        <v>20</v>
      </c>
      <c r="BC1944" s="22" t="s">
        <v>7447</v>
      </c>
      <c r="BD1944" s="23" t="s">
        <v>115</v>
      </c>
      <c r="BF1944" s="8"/>
      <c r="BG1944" s="32">
        <v>95925549</v>
      </c>
      <c r="BH1944" s="32">
        <v>94573321</v>
      </c>
      <c r="BI1944" s="32"/>
      <c r="BJ1944" t="s">
        <v>7448</v>
      </c>
      <c r="BK1944" s="14" t="str">
        <f t="shared" si="2484"/>
        <v>-COUPE</v>
      </c>
      <c r="BL1944" s="14" t="s">
        <v>595</v>
      </c>
      <c r="BM1944" s="25"/>
      <c r="BN1944" s="26" t="str">
        <f>BA1944</f>
        <v>17206000000336680485</v>
      </c>
      <c r="BO1944" s="27" t="str">
        <f>D1944</f>
        <v>WESLETI HAMED</v>
      </c>
      <c r="BP1944" s="26">
        <f>B1944</f>
        <v>1946</v>
      </c>
      <c r="BQ1944" s="28"/>
    </row>
    <row r="1945" spans="1:69" x14ac:dyDescent="0.25">
      <c r="A1945" t="str">
        <f>VLOOKUP(B1945,[2]RH!$B:$BV,72,0)</f>
        <v>si</v>
      </c>
      <c r="B1945" s="6">
        <v>1947</v>
      </c>
      <c r="C1945" s="7" t="s">
        <v>168</v>
      </c>
      <c r="D1945" s="7" t="s">
        <v>7452</v>
      </c>
      <c r="E1945" s="7" t="s">
        <v>67</v>
      </c>
      <c r="F1945" s="7" t="s">
        <v>102</v>
      </c>
      <c r="G1945" s="7" t="s">
        <v>7201</v>
      </c>
      <c r="H1945" s="80"/>
      <c r="I1945" s="7"/>
      <c r="J1945" s="7"/>
      <c r="K1945" s="7" t="s">
        <v>70</v>
      </c>
      <c r="L1945" s="7" t="s">
        <v>90</v>
      </c>
      <c r="M1945" s="7" t="str">
        <f t="shared" si="2440"/>
        <v>Plannificateur</v>
      </c>
      <c r="N1945" s="8">
        <v>45327</v>
      </c>
      <c r="P1945" s="7" t="str">
        <f t="shared" ca="1" si="2462"/>
        <v/>
      </c>
      <c r="Q1945" s="8"/>
      <c r="R1945" s="7"/>
      <c r="S1945" s="7"/>
      <c r="T1945" s="9" t="s">
        <v>72</v>
      </c>
      <c r="U1945" s="7" t="str">
        <f t="shared" si="2450"/>
        <v>Titulaire</v>
      </c>
      <c r="V1945" s="8">
        <v>45327</v>
      </c>
      <c r="W1945" s="8"/>
      <c r="X1945" s="8"/>
      <c r="Y1945" s="8"/>
      <c r="Z1945" s="8">
        <v>45327</v>
      </c>
      <c r="AA1945" s="7">
        <f t="shared" si="2451"/>
        <v>2</v>
      </c>
      <c r="AB1945" s="7">
        <f t="shared" si="2452"/>
        <v>2024</v>
      </c>
      <c r="AC1945" s="7">
        <f t="shared" si="2453"/>
        <v>2028</v>
      </c>
      <c r="AD1945" s="10" t="e">
        <f t="shared" ref="AD1945:AD2008" ca="1" si="2488">IF(#REF!="Non",(DAYS360(N1945,Q1945)/360),(DAYS360(N1945,TODAY())/360))</f>
        <v>#REF!</v>
      </c>
      <c r="AE1945" s="10" t="e">
        <f t="shared" ca="1" si="2455"/>
        <v>#REF!</v>
      </c>
      <c r="AF1945" s="8">
        <v>35002</v>
      </c>
      <c r="AG1945" s="11">
        <f t="shared" ca="1" si="2456"/>
        <v>29.36986301369863</v>
      </c>
      <c r="AH1945" s="10" t="str">
        <f t="shared" ca="1" si="2457"/>
        <v>&gt;25&lt; 35</v>
      </c>
      <c r="AI1945" s="12">
        <v>17756222</v>
      </c>
      <c r="AJ1945" s="40" t="s">
        <v>213</v>
      </c>
      <c r="AK1945" s="12" t="s">
        <v>7453</v>
      </c>
      <c r="AL1945" s="8">
        <v>43833</v>
      </c>
      <c r="AM1945" s="7" t="s">
        <v>108</v>
      </c>
      <c r="AN1945" s="7" t="s">
        <v>109</v>
      </c>
      <c r="AP1945" t="s">
        <v>7454</v>
      </c>
      <c r="AQ1945">
        <v>15</v>
      </c>
      <c r="AR1945" s="70">
        <v>2</v>
      </c>
      <c r="AS1945" s="15">
        <f t="shared" si="2458"/>
        <v>46057.5</v>
      </c>
      <c r="AT1945" s="14" t="s">
        <v>7372</v>
      </c>
      <c r="AU1945" s="12">
        <v>1100</v>
      </c>
      <c r="AV1945" s="17">
        <v>17</v>
      </c>
      <c r="AW1945" s="18" t="s">
        <v>201</v>
      </c>
      <c r="AX1945" s="19" t="s">
        <v>7455</v>
      </c>
      <c r="AY1945" s="17">
        <v>59</v>
      </c>
      <c r="AZ1945" s="14" t="s">
        <v>203</v>
      </c>
      <c r="BA1945" s="20" t="str">
        <f t="shared" si="2459"/>
        <v>17001000000305176059</v>
      </c>
      <c r="BB1945" s="31">
        <f t="shared" si="2460"/>
        <v>20</v>
      </c>
      <c r="BC1945" s="22" t="s">
        <v>7456</v>
      </c>
      <c r="BD1945" s="23" t="s">
        <v>341</v>
      </c>
      <c r="BF1945" s="8"/>
      <c r="BG1945" s="32">
        <v>27589764</v>
      </c>
      <c r="BH1945" s="32">
        <v>52568884</v>
      </c>
      <c r="BI1945" s="32"/>
      <c r="BK1945" s="14" t="str">
        <f t="shared" si="2484"/>
        <v>CADRE</v>
      </c>
      <c r="BL1945" s="14"/>
      <c r="BM1945" s="25"/>
      <c r="BN1945" s="26"/>
      <c r="BO1945" s="27"/>
      <c r="BP1945" s="26"/>
      <c r="BQ1945" s="28"/>
    </row>
    <row r="1946" spans="1:69" x14ac:dyDescent="0.25">
      <c r="A1946" t="str">
        <f>VLOOKUP(B1946,[2]RH!$B:$BV,72,0)</f>
        <v>si</v>
      </c>
      <c r="B1946" s="6">
        <v>1948</v>
      </c>
      <c r="C1946" s="7" t="s">
        <v>65</v>
      </c>
      <c r="D1946" s="7" t="s">
        <v>7457</v>
      </c>
      <c r="E1946" s="7" t="s">
        <v>67</v>
      </c>
      <c r="F1946" s="7" t="s">
        <v>158</v>
      </c>
      <c r="G1946" s="7" t="s">
        <v>6383</v>
      </c>
      <c r="H1946" s="80" t="s">
        <v>158</v>
      </c>
      <c r="I1946" s="7" t="s">
        <v>542</v>
      </c>
      <c r="J1946" s="7"/>
      <c r="K1946" s="7" t="s">
        <v>146</v>
      </c>
      <c r="L1946" s="7" t="s">
        <v>90</v>
      </c>
      <c r="M1946" s="7" t="str">
        <f t="shared" si="2440"/>
        <v>COUPEUR</v>
      </c>
      <c r="N1946" s="8">
        <v>45329</v>
      </c>
      <c r="P1946" s="7">
        <f t="shared" ca="1" si="2462"/>
        <v>-6</v>
      </c>
      <c r="Q1946" s="8"/>
      <c r="R1946" s="7"/>
      <c r="S1946" s="7"/>
      <c r="T1946" s="9" t="s">
        <v>156</v>
      </c>
      <c r="U1946" s="7" t="str">
        <f t="shared" si="2450"/>
        <v>Contractuel</v>
      </c>
      <c r="V1946" s="8">
        <v>45689</v>
      </c>
      <c r="W1946" s="8">
        <f>VLOOKUP(B1946,[1]BASE!$A:$Q,17,0)</f>
        <v>45716</v>
      </c>
      <c r="X1946" s="8"/>
      <c r="Y1946" s="8"/>
      <c r="Z1946" s="8">
        <v>45329</v>
      </c>
      <c r="AA1946" s="7">
        <f t="shared" si="2451"/>
        <v>2</v>
      </c>
      <c r="AB1946" s="7">
        <f t="shared" si="2452"/>
        <v>2024</v>
      </c>
      <c r="AC1946" s="7">
        <f t="shared" si="2453"/>
        <v>2028</v>
      </c>
      <c r="AD1946" s="10" t="e">
        <f t="shared" ref="AD1946:AD2009" ca="1" si="2489">IF(#REF!="Non",(DAYS360(N1946,Q1946)/360),(DAYS360(N1946,TODAY())/360))</f>
        <v>#REF!</v>
      </c>
      <c r="AE1946" s="10" t="e">
        <f t="shared" ca="1" si="2455"/>
        <v>#REF!</v>
      </c>
      <c r="AF1946" s="8">
        <v>36413</v>
      </c>
      <c r="AG1946" s="11">
        <f t="shared" ca="1" si="2456"/>
        <v>25.504109589041096</v>
      </c>
      <c r="AH1946" s="10" t="str">
        <f t="shared" ca="1" si="2457"/>
        <v>&gt;25&lt; 35</v>
      </c>
      <c r="AI1946" s="12">
        <v>17622117</v>
      </c>
      <c r="AJ1946" s="13" t="s">
        <v>192</v>
      </c>
      <c r="AK1946" s="12" t="s">
        <v>7458</v>
      </c>
      <c r="AL1946" s="8">
        <v>43099</v>
      </c>
      <c r="AM1946" s="7" t="s">
        <v>6153</v>
      </c>
      <c r="AN1946" s="7" t="s">
        <v>109</v>
      </c>
      <c r="AP1946" t="s">
        <v>7441</v>
      </c>
      <c r="AQ1946">
        <v>3</v>
      </c>
      <c r="AR1946" s="70">
        <v>2</v>
      </c>
      <c r="AS1946" s="15">
        <f t="shared" si="2458"/>
        <v>46059.5</v>
      </c>
      <c r="AT1946" s="14" t="s">
        <v>163</v>
      </c>
      <c r="AU1946" s="12">
        <v>3.5</v>
      </c>
      <c r="AV1946" s="17" t="s">
        <v>150</v>
      </c>
      <c r="AW1946" s="18" t="s">
        <v>339</v>
      </c>
      <c r="AX1946" s="19">
        <v>38105554079</v>
      </c>
      <c r="AY1946" s="17">
        <v>20</v>
      </c>
      <c r="AZ1946" s="14" t="s">
        <v>174</v>
      </c>
      <c r="BA1946" s="20" t="str">
        <f t="shared" si="2459"/>
        <v>07080013810555407920</v>
      </c>
      <c r="BB1946" s="31">
        <f t="shared" si="2460"/>
        <v>20</v>
      </c>
      <c r="BC1946" s="22" t="s">
        <v>7297</v>
      </c>
      <c r="BD1946" s="23" t="s">
        <v>115</v>
      </c>
      <c r="BF1946" s="8"/>
      <c r="BG1946" s="32">
        <v>55121954</v>
      </c>
      <c r="BH1946" s="32">
        <v>21957315</v>
      </c>
      <c r="BI1946" s="32"/>
      <c r="BJ1946" t="s">
        <v>769</v>
      </c>
      <c r="BK1946" s="14" t="str">
        <f t="shared" si="2484"/>
        <v>-COUPE</v>
      </c>
      <c r="BL1946" s="14" t="s">
        <v>595</v>
      </c>
      <c r="BM1946" s="25"/>
      <c r="BN1946" s="26" t="str">
        <f>BA1946</f>
        <v>07080013810555407920</v>
      </c>
      <c r="BO1946" s="27" t="str">
        <f>D1946</f>
        <v>JENDOUBI YASSINE</v>
      </c>
      <c r="BP1946" s="26">
        <f>B1946</f>
        <v>1948</v>
      </c>
      <c r="BQ1946" s="28"/>
    </row>
    <row r="1947" spans="1:69" x14ac:dyDescent="0.25">
      <c r="A1947" t="str">
        <f>VLOOKUP(B1947,[2]RH!$B:$BV,72,0)</f>
        <v>si</v>
      </c>
      <c r="B1947" s="6">
        <v>1949</v>
      </c>
      <c r="C1947" s="7" t="s">
        <v>65</v>
      </c>
      <c r="D1947" s="7" t="s">
        <v>7459</v>
      </c>
      <c r="E1947" s="7" t="s">
        <v>67</v>
      </c>
      <c r="F1947" s="7" t="s">
        <v>158</v>
      </c>
      <c r="G1947" s="7" t="s">
        <v>6383</v>
      </c>
      <c r="H1947" s="80" t="s">
        <v>158</v>
      </c>
      <c r="I1947" s="7" t="s">
        <v>542</v>
      </c>
      <c r="J1947" s="7"/>
      <c r="K1947" s="7" t="s">
        <v>146</v>
      </c>
      <c r="L1947" s="7" t="s">
        <v>90</v>
      </c>
      <c r="M1947" s="7" t="str">
        <f t="shared" si="2440"/>
        <v>COUPEUR</v>
      </c>
      <c r="N1947" s="8">
        <v>45330</v>
      </c>
      <c r="P1947" s="7">
        <f t="shared" ca="1" si="2462"/>
        <v>-6</v>
      </c>
      <c r="Q1947" s="8"/>
      <c r="R1947" s="7"/>
      <c r="S1947" s="7"/>
      <c r="T1947" s="9" t="s">
        <v>156</v>
      </c>
      <c r="U1947" s="7" t="str">
        <f t="shared" si="2450"/>
        <v>Contractuel</v>
      </c>
      <c r="V1947" s="8">
        <v>45689</v>
      </c>
      <c r="W1947" s="8">
        <f>VLOOKUP(B1947,[1]BASE!$A:$Q,17,0)</f>
        <v>45716</v>
      </c>
      <c r="X1947" s="8"/>
      <c r="Y1947" s="8"/>
      <c r="Z1947" s="8">
        <v>45330</v>
      </c>
      <c r="AA1947" s="7">
        <f t="shared" si="2451"/>
        <v>2</v>
      </c>
      <c r="AB1947" s="7">
        <f t="shared" si="2452"/>
        <v>2024</v>
      </c>
      <c r="AC1947" s="7">
        <f t="shared" si="2453"/>
        <v>2028</v>
      </c>
      <c r="AD1947" s="10" t="e">
        <f t="shared" ref="AD1947:AD2010" ca="1" si="2490">IF(#REF!="Non",(DAYS360(N1947,Q1947)/360),(DAYS360(N1947,TODAY())/360))</f>
        <v>#REF!</v>
      </c>
      <c r="AE1947" s="10" t="e">
        <f t="shared" ca="1" si="2455"/>
        <v>#REF!</v>
      </c>
      <c r="AF1947" s="8">
        <v>36924</v>
      </c>
      <c r="AG1947" s="11">
        <f t="shared" ca="1" si="2456"/>
        <v>24.104109589041094</v>
      </c>
      <c r="AH1947" s="10" t="str">
        <f t="shared" ca="1" si="2457"/>
        <v>&lt; 25</v>
      </c>
      <c r="AI1947" s="12">
        <v>17581291</v>
      </c>
      <c r="AJ1947" s="13" t="s">
        <v>79</v>
      </c>
      <c r="AK1947" s="12" t="s">
        <v>7460</v>
      </c>
      <c r="AL1947" s="8">
        <v>44463</v>
      </c>
      <c r="AM1947" s="7" t="s">
        <v>6153</v>
      </c>
      <c r="AN1947" s="7" t="s">
        <v>109</v>
      </c>
      <c r="AP1947" t="s">
        <v>7461</v>
      </c>
      <c r="AQ1947">
        <v>3</v>
      </c>
      <c r="AR1947" s="70">
        <v>2</v>
      </c>
      <c r="AS1947" s="15">
        <f t="shared" si="2458"/>
        <v>46060.5</v>
      </c>
      <c r="AT1947" s="14" t="s">
        <v>163</v>
      </c>
      <c r="AU1947" s="12">
        <v>3.5</v>
      </c>
      <c r="AV1947" s="17">
        <v>17</v>
      </c>
      <c r="AW1947" s="18" t="s">
        <v>201</v>
      </c>
      <c r="AX1947" s="19" t="s">
        <v>7462</v>
      </c>
      <c r="AY1947" s="17">
        <v>92</v>
      </c>
      <c r="AZ1947" s="14" t="s">
        <v>203</v>
      </c>
      <c r="BA1947" s="20" t="str">
        <f t="shared" si="2459"/>
        <v>17001000000336719392</v>
      </c>
      <c r="BB1947" s="31">
        <f t="shared" si="2460"/>
        <v>20</v>
      </c>
      <c r="BC1947" s="22" t="s">
        <v>7463</v>
      </c>
      <c r="BD1947" s="23" t="s">
        <v>115</v>
      </c>
      <c r="BF1947" s="8"/>
      <c r="BG1947" s="32">
        <v>50990523</v>
      </c>
      <c r="BH1947" s="32">
        <v>24508615</v>
      </c>
      <c r="BI1947" s="32"/>
      <c r="BJ1947" t="s">
        <v>568</v>
      </c>
      <c r="BK1947" s="14" t="str">
        <f t="shared" si="2484"/>
        <v>-COUPE</v>
      </c>
      <c r="BL1947" s="14" t="s">
        <v>595</v>
      </c>
      <c r="BM1947" s="25"/>
      <c r="BN1947" s="26" t="str">
        <f>BA1947</f>
        <v>17001000000336719392</v>
      </c>
      <c r="BO1947" s="27" t="str">
        <f>D1947</f>
        <v xml:space="preserve">TAYARI ALI </v>
      </c>
      <c r="BP1947" s="26">
        <f>B1947</f>
        <v>1949</v>
      </c>
      <c r="BQ1947" s="28"/>
    </row>
    <row r="1948" spans="1:69" x14ac:dyDescent="0.25">
      <c r="A1948" t="str">
        <f>VLOOKUP(B1948,[2]RH!$B:$BV,72,0)</f>
        <v>Non-Actif</v>
      </c>
      <c r="B1948" s="6">
        <v>1950</v>
      </c>
      <c r="C1948" s="7" t="s">
        <v>168</v>
      </c>
      <c r="D1948" s="7" t="s">
        <v>7464</v>
      </c>
      <c r="E1948" s="7" t="s">
        <v>67</v>
      </c>
      <c r="F1948" s="7" t="s">
        <v>118</v>
      </c>
      <c r="G1948" s="7" t="s">
        <v>5325</v>
      </c>
      <c r="H1948" s="80" t="s">
        <v>2398</v>
      </c>
      <c r="I1948" s="7" t="s">
        <v>2506</v>
      </c>
      <c r="J1948" s="65" t="s">
        <v>190</v>
      </c>
      <c r="K1948" s="7" t="s">
        <v>89</v>
      </c>
      <c r="L1948" s="7" t="s">
        <v>90</v>
      </c>
      <c r="M1948" s="7" t="str">
        <f t="shared" si="2440"/>
        <v>Contrôle qualité</v>
      </c>
      <c r="N1948" s="8">
        <v>45330</v>
      </c>
      <c r="P1948" s="7">
        <f t="shared" ca="1" si="2462"/>
        <v>-6</v>
      </c>
      <c r="Q1948" s="8">
        <v>45717</v>
      </c>
      <c r="R1948" s="7" t="s">
        <v>1850</v>
      </c>
      <c r="S1948" s="7"/>
      <c r="T1948" s="9" t="s">
        <v>156</v>
      </c>
      <c r="U1948" s="7" t="str">
        <f t="shared" si="2450"/>
        <v>Contractuel</v>
      </c>
      <c r="V1948" s="8">
        <v>45689</v>
      </c>
      <c r="W1948" s="8">
        <f>VLOOKUP(B1948,[1]BASE!$A:$Q,17,0)</f>
        <v>45716</v>
      </c>
      <c r="X1948" s="8"/>
      <c r="Y1948" s="8"/>
      <c r="Z1948" s="8">
        <v>45330</v>
      </c>
      <c r="AA1948" s="7">
        <f t="shared" si="2451"/>
        <v>2</v>
      </c>
      <c r="AB1948" s="7">
        <f t="shared" si="2452"/>
        <v>2024</v>
      </c>
      <c r="AC1948" s="7">
        <f t="shared" si="2453"/>
        <v>2028</v>
      </c>
      <c r="AD1948" s="10" t="e">
        <f t="shared" ref="AD1948:AD2011" ca="1" si="2491">IF(#REF!="Non",(DAYS360(N1948,Q1948)/360),(DAYS360(N1948,TODAY())/360))</f>
        <v>#REF!</v>
      </c>
      <c r="AE1948" s="10" t="e">
        <f t="shared" ca="1" si="2455"/>
        <v>#REF!</v>
      </c>
      <c r="AF1948" s="8">
        <v>36228</v>
      </c>
      <c r="AG1948" s="11">
        <f t="shared" ca="1" si="2456"/>
        <v>26.010958904109589</v>
      </c>
      <c r="AH1948" s="10" t="str">
        <f t="shared" ca="1" si="2457"/>
        <v>&gt;25&lt; 35</v>
      </c>
      <c r="AI1948" s="12">
        <v>17775740</v>
      </c>
      <c r="AJ1948" s="13" t="s">
        <v>82</v>
      </c>
      <c r="AK1948" s="12" t="s">
        <v>7465</v>
      </c>
      <c r="AL1948" s="8">
        <v>44893</v>
      </c>
      <c r="AM1948" s="7" t="s">
        <v>108</v>
      </c>
      <c r="AN1948" s="7" t="s">
        <v>109</v>
      </c>
      <c r="AP1948" t="s">
        <v>7466</v>
      </c>
      <c r="AQ1948">
        <v>3</v>
      </c>
      <c r="AR1948" s="70">
        <v>2</v>
      </c>
      <c r="AS1948" s="15">
        <f t="shared" si="2458"/>
        <v>46060.5</v>
      </c>
      <c r="AT1948" s="14" t="s">
        <v>163</v>
      </c>
      <c r="AU1948" s="12">
        <v>3.6629999999999998</v>
      </c>
      <c r="AV1948" s="17">
        <v>17</v>
      </c>
      <c r="AW1948" s="18">
        <v>20600</v>
      </c>
      <c r="AX1948" s="19" t="s">
        <v>7467</v>
      </c>
      <c r="AY1948" s="17">
        <v>55</v>
      </c>
      <c r="AZ1948" s="14" t="s">
        <v>203</v>
      </c>
      <c r="BA1948" s="20" t="str">
        <f t="shared" si="2459"/>
        <v>17206000000336681455</v>
      </c>
      <c r="BB1948" s="31">
        <f t="shared" si="2460"/>
        <v>20</v>
      </c>
      <c r="BC1948" s="22" t="s">
        <v>7447</v>
      </c>
      <c r="BD1948" s="23" t="s">
        <v>115</v>
      </c>
      <c r="BF1948" s="8"/>
      <c r="BG1948" s="32">
        <v>93098103</v>
      </c>
      <c r="BH1948" s="32"/>
      <c r="BI1948" s="32"/>
      <c r="BJ1948" t="s">
        <v>7448</v>
      </c>
      <c r="BK1948" s="14" t="str">
        <f t="shared" si="2484"/>
        <v>A-P7 AR</v>
      </c>
      <c r="BL1948" s="14" t="s">
        <v>288</v>
      </c>
      <c r="BM1948" s="25"/>
      <c r="BN1948" s="26" t="str">
        <f>BA1948</f>
        <v>17206000000336681455</v>
      </c>
      <c r="BO1948" s="27" t="str">
        <f>D1948</f>
        <v>OUESLETI TAKWA</v>
      </c>
      <c r="BP1948" s="26">
        <f>B1948</f>
        <v>1950</v>
      </c>
      <c r="BQ1948" s="28"/>
    </row>
    <row r="1949" spans="1:69" x14ac:dyDescent="0.25">
      <c r="A1949" t="str">
        <f>VLOOKUP(B1949,[2]RH!$B:$BV,72,0)</f>
        <v>si</v>
      </c>
      <c r="B1949" s="6">
        <v>1951</v>
      </c>
      <c r="C1949" s="7" t="s">
        <v>168</v>
      </c>
      <c r="D1949" s="7" t="s">
        <v>7468</v>
      </c>
      <c r="E1949" s="7" t="s">
        <v>67</v>
      </c>
      <c r="F1949" s="7" t="s">
        <v>158</v>
      </c>
      <c r="G1949" s="7" t="s">
        <v>6383</v>
      </c>
      <c r="H1949" s="80" t="s">
        <v>158</v>
      </c>
      <c r="I1949" s="7" t="s">
        <v>542</v>
      </c>
      <c r="J1949" s="7"/>
      <c r="K1949" s="7" t="s">
        <v>146</v>
      </c>
      <c r="L1949" s="7" t="s">
        <v>90</v>
      </c>
      <c r="M1949" s="7" t="str">
        <f t="shared" si="2440"/>
        <v>COUPEUR</v>
      </c>
      <c r="N1949" s="8">
        <v>45334</v>
      </c>
      <c r="P1949" s="7">
        <f t="shared" ca="1" si="2462"/>
        <v>-6</v>
      </c>
      <c r="Q1949" s="8"/>
      <c r="R1949" s="7"/>
      <c r="S1949" s="7"/>
      <c r="T1949" s="9" t="s">
        <v>156</v>
      </c>
      <c r="U1949" s="7" t="str">
        <f t="shared" si="2450"/>
        <v>Contractuel</v>
      </c>
      <c r="V1949" s="8">
        <v>45689</v>
      </c>
      <c r="W1949" s="8">
        <f>VLOOKUP(B1949,[1]BASE!$A:$Q,17,0)</f>
        <v>45716</v>
      </c>
      <c r="X1949" s="8"/>
      <c r="Y1949" s="8"/>
      <c r="Z1949" s="8">
        <v>45334</v>
      </c>
      <c r="AA1949" s="7">
        <f t="shared" si="2451"/>
        <v>2</v>
      </c>
      <c r="AB1949" s="7">
        <f t="shared" si="2452"/>
        <v>2024</v>
      </c>
      <c r="AC1949" s="7">
        <f t="shared" si="2453"/>
        <v>2028</v>
      </c>
      <c r="AD1949" s="10" t="e">
        <f t="shared" ref="AD1949:AD2012" ca="1" si="2492">IF(#REF!="Non",(DAYS360(N1949,Q1949)/360),(DAYS360(N1949,TODAY())/360))</f>
        <v>#REF!</v>
      </c>
      <c r="AE1949" s="10" t="e">
        <f t="shared" ca="1" si="2455"/>
        <v>#REF!</v>
      </c>
      <c r="AF1949" s="8">
        <v>36552</v>
      </c>
      <c r="AG1949" s="11">
        <f t="shared" ca="1" si="2456"/>
        <v>25.123287671232877</v>
      </c>
      <c r="AH1949" s="10" t="str">
        <f t="shared" ca="1" si="2457"/>
        <v>&gt;25&lt; 35</v>
      </c>
      <c r="AI1949" s="12">
        <v>17679230</v>
      </c>
      <c r="AJ1949" s="13" t="s">
        <v>92</v>
      </c>
      <c r="AK1949" s="12" t="s">
        <v>7469</v>
      </c>
      <c r="AL1949" s="8">
        <v>43250</v>
      </c>
      <c r="AM1949" s="7" t="s">
        <v>108</v>
      </c>
      <c r="AN1949" s="7" t="s">
        <v>109</v>
      </c>
      <c r="AP1949" t="s">
        <v>7441</v>
      </c>
      <c r="AQ1949">
        <v>3</v>
      </c>
      <c r="AR1949" s="70">
        <v>2</v>
      </c>
      <c r="AS1949" s="15">
        <f t="shared" si="2458"/>
        <v>46064.5</v>
      </c>
      <c r="AT1949" s="14" t="s">
        <v>163</v>
      </c>
      <c r="AU1949" s="12">
        <v>3.5</v>
      </c>
      <c r="AV1949" s="17">
        <v>17</v>
      </c>
      <c r="AW1949" s="18" t="s">
        <v>201</v>
      </c>
      <c r="AX1949" s="19" t="s">
        <v>7470</v>
      </c>
      <c r="AY1949" s="17">
        <v>10</v>
      </c>
      <c r="AZ1949" s="14" t="s">
        <v>203</v>
      </c>
      <c r="BA1949" s="20" t="str">
        <f t="shared" si="2459"/>
        <v>17001000000331500210</v>
      </c>
      <c r="BB1949" s="31">
        <f t="shared" si="2460"/>
        <v>20</v>
      </c>
      <c r="BC1949" s="22" t="s">
        <v>1286</v>
      </c>
      <c r="BD1949" s="23" t="s">
        <v>115</v>
      </c>
      <c r="BF1949" s="8"/>
      <c r="BG1949" s="32">
        <v>23635276</v>
      </c>
      <c r="BH1949" s="32">
        <v>93556577</v>
      </c>
      <c r="BI1949" s="32"/>
      <c r="BJ1949" t="s">
        <v>1286</v>
      </c>
      <c r="BK1949" s="14" t="str">
        <f t="shared" si="2484"/>
        <v>-COUPE</v>
      </c>
      <c r="BL1949" s="14" t="s">
        <v>595</v>
      </c>
      <c r="BM1949" s="25"/>
      <c r="BN1949" s="26" t="str">
        <f>BA1949</f>
        <v>17001000000331500210</v>
      </c>
      <c r="BO1949" s="27" t="str">
        <f>D1949</f>
        <v>ALOUI MANEL</v>
      </c>
      <c r="BP1949" s="26">
        <f>B1949</f>
        <v>1951</v>
      </c>
      <c r="BQ1949" s="28"/>
    </row>
    <row r="1950" spans="1:69" x14ac:dyDescent="0.25">
      <c r="A1950" t="str">
        <f>VLOOKUP(B1950,[2]RH!$B:$BV,72,0)</f>
        <v>Non-Actif</v>
      </c>
      <c r="B1950" s="6">
        <v>1952</v>
      </c>
      <c r="C1950" s="7" t="s">
        <v>168</v>
      </c>
      <c r="D1950" s="7" t="s">
        <v>7471</v>
      </c>
      <c r="E1950" s="7" t="s">
        <v>67</v>
      </c>
      <c r="F1950" s="7" t="s">
        <v>118</v>
      </c>
      <c r="G1950" s="7" t="s">
        <v>3299</v>
      </c>
      <c r="H1950" s="41" t="s">
        <v>225</v>
      </c>
      <c r="I1950" s="7" t="s">
        <v>226</v>
      </c>
      <c r="J1950" s="7" t="s">
        <v>190</v>
      </c>
      <c r="K1950" s="7" t="s">
        <v>146</v>
      </c>
      <c r="L1950" s="7" t="s">
        <v>90</v>
      </c>
      <c r="M1950" s="7" t="str">
        <f t="shared" si="2440"/>
        <v>CAMPO</v>
      </c>
      <c r="N1950" s="8">
        <v>45336</v>
      </c>
      <c r="P1950" s="7">
        <f t="shared" ca="1" si="2462"/>
        <v>-65</v>
      </c>
      <c r="Q1950" s="8">
        <v>45673</v>
      </c>
      <c r="R1950" s="7" t="s">
        <v>1909</v>
      </c>
      <c r="S1950" s="7"/>
      <c r="T1950" s="9" t="s">
        <v>156</v>
      </c>
      <c r="U1950" s="7" t="str">
        <f t="shared" si="2450"/>
        <v>Contractuel</v>
      </c>
      <c r="V1950" s="8">
        <v>45627</v>
      </c>
      <c r="W1950" s="8">
        <v>45657</v>
      </c>
      <c r="X1950" s="8"/>
      <c r="Y1950" s="8"/>
      <c r="Z1950" s="8">
        <v>45336</v>
      </c>
      <c r="AA1950" s="7">
        <f t="shared" si="2451"/>
        <v>2</v>
      </c>
      <c r="AB1950" s="7">
        <f t="shared" si="2452"/>
        <v>2024</v>
      </c>
      <c r="AC1950" s="7">
        <f t="shared" si="2453"/>
        <v>2028</v>
      </c>
      <c r="AD1950" s="10" t="e">
        <f t="shared" ref="AD1950:AD2013" ca="1" si="2493">IF(#REF!="Non",(DAYS360(N1950,Q1950)/360),(DAYS360(N1950,TODAY())/360))</f>
        <v>#REF!</v>
      </c>
      <c r="AE1950" s="10" t="e">
        <f t="shared" ca="1" si="2455"/>
        <v>#REF!</v>
      </c>
      <c r="AF1950" s="8">
        <v>37933</v>
      </c>
      <c r="AG1950" s="11">
        <f t="shared" ca="1" si="2456"/>
        <v>21.339726027397262</v>
      </c>
      <c r="AH1950" s="10" t="str">
        <f t="shared" ca="1" si="2457"/>
        <v>&lt; 25</v>
      </c>
      <c r="AI1950" s="12">
        <v>17757141</v>
      </c>
      <c r="AJ1950" s="13" t="s">
        <v>120</v>
      </c>
      <c r="AK1950" s="12" t="s">
        <v>7472</v>
      </c>
      <c r="AL1950" s="8">
        <v>44354</v>
      </c>
      <c r="AM1950" s="7" t="s">
        <v>108</v>
      </c>
      <c r="AN1950" s="7" t="s">
        <v>109</v>
      </c>
      <c r="AP1950" t="s">
        <v>7473</v>
      </c>
      <c r="AQ1950">
        <v>3</v>
      </c>
      <c r="AR1950" s="14">
        <v>1</v>
      </c>
      <c r="AS1950" s="15">
        <f t="shared" si="2458"/>
        <v>45701.25</v>
      </c>
      <c r="AT1950" s="14" t="s">
        <v>163</v>
      </c>
      <c r="AU1950" s="12">
        <v>3.5</v>
      </c>
      <c r="AV1950" s="17">
        <v>17</v>
      </c>
      <c r="AW1950" s="18">
        <v>20600</v>
      </c>
      <c r="AX1950" s="19" t="s">
        <v>7474</v>
      </c>
      <c r="AY1950" s="17">
        <v>67</v>
      </c>
      <c r="AZ1950" s="14" t="s">
        <v>203</v>
      </c>
      <c r="BA1950" s="20" t="str">
        <f t="shared" si="2459"/>
        <v>17206000000329939567</v>
      </c>
      <c r="BB1950" s="31">
        <f t="shared" si="2460"/>
        <v>20</v>
      </c>
      <c r="BC1950" s="22" t="s">
        <v>397</v>
      </c>
      <c r="BD1950" s="23" t="s">
        <v>115</v>
      </c>
      <c r="BF1950" s="8"/>
      <c r="BG1950" s="32">
        <v>21058163</v>
      </c>
      <c r="BH1950" s="32"/>
      <c r="BI1950" s="32"/>
      <c r="BJ1950" t="s">
        <v>600</v>
      </c>
      <c r="BK1950" s="14" t="s">
        <v>232</v>
      </c>
      <c r="BL1950" s="14" t="s">
        <v>595</v>
      </c>
      <c r="BM1950" s="25"/>
      <c r="BN1950" s="26" t="str">
        <f>BA1950</f>
        <v>17206000000329939567</v>
      </c>
      <c r="BO1950" s="27" t="str">
        <f>D1950</f>
        <v>BEGHOURI MARIEM</v>
      </c>
      <c r="BP1950" s="26">
        <f>B1950</f>
        <v>1952</v>
      </c>
      <c r="BQ1950" s="28"/>
    </row>
    <row r="1951" spans="1:69" x14ac:dyDescent="0.25">
      <c r="A1951" t="str">
        <f>VLOOKUP(B1951,[2]RH!$B:$BV,72,0)</f>
        <v>Non-Actif</v>
      </c>
      <c r="B1951" s="6">
        <v>1953</v>
      </c>
      <c r="C1951" s="7" t="s">
        <v>168</v>
      </c>
      <c r="D1951" s="7" t="s">
        <v>7475</v>
      </c>
      <c r="E1951" s="7" t="s">
        <v>67</v>
      </c>
      <c r="F1951" s="7" t="s">
        <v>118</v>
      </c>
      <c r="G1951" s="7" t="s">
        <v>220</v>
      </c>
      <c r="H1951" s="7" t="s">
        <v>562</v>
      </c>
      <c r="I1951" s="7" t="s">
        <v>6497</v>
      </c>
      <c r="J1951" s="7" t="s">
        <v>190</v>
      </c>
      <c r="K1951" s="7" t="s">
        <v>146</v>
      </c>
      <c r="L1951" s="7" t="s">
        <v>90</v>
      </c>
      <c r="M1951" s="7" t="str">
        <f t="shared" si="2440"/>
        <v>Couturière</v>
      </c>
      <c r="N1951" s="8">
        <v>45335</v>
      </c>
      <c r="P1951" s="7">
        <f t="shared" ca="1" si="2462"/>
        <v>-371</v>
      </c>
      <c r="Q1951" s="8">
        <v>45336</v>
      </c>
      <c r="R1951" s="7" t="s">
        <v>5429</v>
      </c>
      <c r="S1951" s="7"/>
      <c r="T1951" s="9" t="s">
        <v>156</v>
      </c>
      <c r="U1951" s="7" t="str">
        <f t="shared" si="2450"/>
        <v>Contractuel</v>
      </c>
      <c r="V1951" s="8">
        <v>45335</v>
      </c>
      <c r="W1951" s="8">
        <v>45351</v>
      </c>
      <c r="X1951" s="8"/>
      <c r="Y1951" s="8"/>
      <c r="Z1951" s="8">
        <v>45335</v>
      </c>
      <c r="AA1951" s="7">
        <f t="shared" si="2451"/>
        <v>2</v>
      </c>
      <c r="AB1951" s="7">
        <f t="shared" si="2452"/>
        <v>2024</v>
      </c>
      <c r="AC1951" s="7">
        <f t="shared" si="2453"/>
        <v>2028</v>
      </c>
      <c r="AD1951" s="10" t="e">
        <f t="shared" ref="AD1951:AD2014" ca="1" si="2494">IF(#REF!="Non",(DAYS360(N1951,Q1951)/360),(DAYS360(N1951,TODAY())/360))</f>
        <v>#REF!</v>
      </c>
      <c r="AE1951" s="10" t="e">
        <f t="shared" ca="1" si="2455"/>
        <v>#REF!</v>
      </c>
      <c r="AF1951" s="8">
        <v>30288</v>
      </c>
      <c r="AG1951" s="11">
        <f t="shared" ca="1" si="2456"/>
        <v>42.284931506849318</v>
      </c>
      <c r="AH1951" s="10" t="str">
        <f t="shared" ca="1" si="2457"/>
        <v>&gt;35&lt; 45</v>
      </c>
      <c r="AI1951" s="12"/>
      <c r="AJ1951" s="13"/>
      <c r="AK1951" s="12" t="s">
        <v>7476</v>
      </c>
      <c r="AL1951" s="8">
        <v>45314</v>
      </c>
      <c r="AM1951" s="7" t="s">
        <v>108</v>
      </c>
      <c r="AN1951" s="7" t="s">
        <v>76</v>
      </c>
      <c r="AO1951">
        <v>3</v>
      </c>
      <c r="AQ1951" s="14">
        <v>3</v>
      </c>
      <c r="AR1951" s="14">
        <v>1</v>
      </c>
      <c r="AS1951" s="15">
        <f t="shared" si="2458"/>
        <v>45700.25</v>
      </c>
      <c r="AT1951" s="14" t="s">
        <v>163</v>
      </c>
      <c r="AU1951" s="12">
        <v>3.5</v>
      </c>
      <c r="AV1951" s="17">
        <v>17</v>
      </c>
      <c r="AW1951" s="18" t="s">
        <v>201</v>
      </c>
      <c r="AX1951" s="19" t="s">
        <v>7477</v>
      </c>
      <c r="AY1951" s="17">
        <v>88</v>
      </c>
      <c r="AZ1951" s="14" t="s">
        <v>203</v>
      </c>
      <c r="BA1951" s="20" t="str">
        <f t="shared" si="2459"/>
        <v>17001000000336822988</v>
      </c>
      <c r="BB1951" s="31">
        <f t="shared" si="2460"/>
        <v>20</v>
      </c>
      <c r="BC1951" s="22" t="s">
        <v>7478</v>
      </c>
      <c r="BD1951" s="23" t="s">
        <v>115</v>
      </c>
      <c r="BF1951" s="8"/>
      <c r="BG1951" s="32">
        <v>97155525</v>
      </c>
      <c r="BH1951" s="32"/>
      <c r="BI1951" s="32"/>
      <c r="BK1951" s="14" t="str">
        <f>IF(K1951="CADRE","CADRE",CONCATENATE(J1951,"-",H1951))</f>
        <v>A-P6 AR</v>
      </c>
      <c r="BL1951" s="14" t="s">
        <v>595</v>
      </c>
      <c r="BM1951" s="25"/>
      <c r="BN1951" s="26"/>
      <c r="BO1951" s="27"/>
      <c r="BP1951" s="26"/>
      <c r="BQ1951" s="28"/>
    </row>
    <row r="1952" spans="1:69" x14ac:dyDescent="0.25">
      <c r="A1952" t="str">
        <f>VLOOKUP(B1952,[2]RH!$B:$BV,72,0)</f>
        <v>si</v>
      </c>
      <c r="B1952" s="6">
        <v>1954</v>
      </c>
      <c r="C1952" s="7" t="s">
        <v>168</v>
      </c>
      <c r="D1952" s="7" t="s">
        <v>7479</v>
      </c>
      <c r="E1952" s="7" t="s">
        <v>67</v>
      </c>
      <c r="F1952" s="7" t="s">
        <v>118</v>
      </c>
      <c r="G1952" s="7" t="s">
        <v>220</v>
      </c>
      <c r="H1952" s="7" t="s">
        <v>562</v>
      </c>
      <c r="I1952" s="7" t="s">
        <v>1477</v>
      </c>
      <c r="J1952" s="7" t="s">
        <v>190</v>
      </c>
      <c r="K1952" s="7" t="s">
        <v>146</v>
      </c>
      <c r="L1952" s="7" t="s">
        <v>90</v>
      </c>
      <c r="M1952" s="7" t="str">
        <f t="shared" si="2440"/>
        <v>Couturière</v>
      </c>
      <c r="N1952" s="8">
        <v>45335</v>
      </c>
      <c r="P1952" s="7">
        <f t="shared" ca="1" si="2462"/>
        <v>-6</v>
      </c>
      <c r="Q1952" s="8"/>
      <c r="R1952" s="7"/>
      <c r="S1952" s="7"/>
      <c r="T1952" s="9" t="s">
        <v>156</v>
      </c>
      <c r="U1952" s="7" t="str">
        <f t="shared" si="2450"/>
        <v>Contractuel</v>
      </c>
      <c r="V1952" s="8">
        <v>45689</v>
      </c>
      <c r="W1952" s="8">
        <f>VLOOKUP(B1952,[1]BASE!$A:$Q,17,0)</f>
        <v>45716</v>
      </c>
      <c r="X1952" s="8"/>
      <c r="Y1952" s="8"/>
      <c r="Z1952" s="8">
        <v>45335</v>
      </c>
      <c r="AA1952" s="7">
        <f t="shared" si="2451"/>
        <v>2</v>
      </c>
      <c r="AB1952" s="7">
        <f t="shared" si="2452"/>
        <v>2024</v>
      </c>
      <c r="AC1952" s="7">
        <f t="shared" si="2453"/>
        <v>2028</v>
      </c>
      <c r="AD1952" s="10" t="e">
        <f t="shared" ref="AD1952:AD2015" ca="1" si="2495">IF(#REF!="Non",(DAYS360(N1952,Q1952)/360),(DAYS360(N1952,TODAY())/360))</f>
        <v>#REF!</v>
      </c>
      <c r="AE1952" s="10" t="e">
        <f t="shared" ca="1" si="2455"/>
        <v>#REF!</v>
      </c>
      <c r="AF1952" s="8">
        <v>36384</v>
      </c>
      <c r="AG1952" s="11">
        <f t="shared" ca="1" si="2456"/>
        <v>25.583561643835615</v>
      </c>
      <c r="AH1952" s="10" t="str">
        <f t="shared" ca="1" si="2457"/>
        <v>&gt;25&lt; 35</v>
      </c>
      <c r="AI1952" s="12">
        <v>17533586</v>
      </c>
      <c r="AJ1952" s="13" t="s">
        <v>82</v>
      </c>
      <c r="AK1952" s="12" t="s">
        <v>7480</v>
      </c>
      <c r="AL1952" s="8">
        <v>44965</v>
      </c>
      <c r="AM1952" s="7" t="s">
        <v>108</v>
      </c>
      <c r="AN1952" s="7" t="s">
        <v>109</v>
      </c>
      <c r="AQ1952">
        <v>3</v>
      </c>
      <c r="AR1952" s="70">
        <v>2</v>
      </c>
      <c r="AS1952" s="15">
        <f t="shared" si="2458"/>
        <v>46065.5</v>
      </c>
      <c r="AT1952" s="14" t="s">
        <v>163</v>
      </c>
      <c r="AU1952" s="12">
        <v>3.5</v>
      </c>
      <c r="AV1952" s="17">
        <v>17</v>
      </c>
      <c r="AW1952" s="18" t="s">
        <v>201</v>
      </c>
      <c r="AX1952" s="19" t="s">
        <v>7481</v>
      </c>
      <c r="AY1952" s="17">
        <v>50</v>
      </c>
      <c r="AZ1952" s="14" t="s">
        <v>203</v>
      </c>
      <c r="BA1952" s="20" t="str">
        <f t="shared" si="2459"/>
        <v>17001000000342133350</v>
      </c>
      <c r="BB1952" s="31">
        <f t="shared" si="2460"/>
        <v>20</v>
      </c>
      <c r="BC1952" s="22" t="s">
        <v>397</v>
      </c>
      <c r="BD1952" s="23" t="s">
        <v>115</v>
      </c>
      <c r="BF1952" s="8"/>
      <c r="BG1952" s="32">
        <v>29203438</v>
      </c>
      <c r="BH1952" s="32"/>
      <c r="BI1952" s="32"/>
      <c r="BJ1952" t="s">
        <v>600</v>
      </c>
      <c r="BK1952" s="14" t="str">
        <f>IF(K1952="CADRE","CADRE",CONCATENATE(J1952,"-",H1952))</f>
        <v>A-P6 AR</v>
      </c>
      <c r="BL1952" s="14" t="s">
        <v>595</v>
      </c>
      <c r="BM1952" s="25"/>
      <c r="BN1952" s="26"/>
      <c r="BO1952" s="27"/>
      <c r="BP1952" s="26"/>
      <c r="BQ1952" s="28"/>
    </row>
    <row r="1953" spans="1:69" x14ac:dyDescent="0.25">
      <c r="A1953" t="str">
        <f>VLOOKUP(B1953,[2]RH!$B:$BV,72,0)</f>
        <v>Non-Actif</v>
      </c>
      <c r="B1953" s="6">
        <v>1955</v>
      </c>
      <c r="C1953" s="7" t="s">
        <v>168</v>
      </c>
      <c r="D1953" s="7" t="s">
        <v>7482</v>
      </c>
      <c r="E1953" s="7" t="s">
        <v>67</v>
      </c>
      <c r="F1953" s="7" t="s">
        <v>118</v>
      </c>
      <c r="G1953" s="7" t="s">
        <v>220</v>
      </c>
      <c r="H1953" s="7" t="s">
        <v>562</v>
      </c>
      <c r="I1953" s="7" t="s">
        <v>6497</v>
      </c>
      <c r="J1953" s="7" t="s">
        <v>190</v>
      </c>
      <c r="K1953" s="7" t="s">
        <v>146</v>
      </c>
      <c r="L1953" s="7" t="s">
        <v>90</v>
      </c>
      <c r="M1953" s="7" t="str">
        <f t="shared" si="2440"/>
        <v>Couturière</v>
      </c>
      <c r="N1953" s="8">
        <v>45335</v>
      </c>
      <c r="P1953" s="7">
        <f t="shared" ca="1" si="2462"/>
        <v>-340</v>
      </c>
      <c r="Q1953" s="8">
        <v>45383</v>
      </c>
      <c r="R1953" s="7" t="s">
        <v>147</v>
      </c>
      <c r="S1953" s="7"/>
      <c r="T1953" s="9" t="s">
        <v>156</v>
      </c>
      <c r="U1953" s="7" t="str">
        <f t="shared" si="2450"/>
        <v>Contractuel</v>
      </c>
      <c r="V1953" s="8">
        <v>45352</v>
      </c>
      <c r="W1953" s="8">
        <v>45382</v>
      </c>
      <c r="X1953" s="8"/>
      <c r="Y1953" s="8"/>
      <c r="Z1953" s="8">
        <v>45335</v>
      </c>
      <c r="AA1953" s="7">
        <f t="shared" si="2451"/>
        <v>2</v>
      </c>
      <c r="AB1953" s="7">
        <f t="shared" si="2452"/>
        <v>2024</v>
      </c>
      <c r="AC1953" s="7">
        <f t="shared" si="2453"/>
        <v>2028</v>
      </c>
      <c r="AD1953" s="10" t="e">
        <f t="shared" ref="AD1953:AD2016" ca="1" si="2496">IF(#REF!="Non",(DAYS360(N1953,Q1953)/360),(DAYS360(N1953,TODAY())/360))</f>
        <v>#REF!</v>
      </c>
      <c r="AE1953" s="10" t="e">
        <f t="shared" ca="1" si="2455"/>
        <v>#REF!</v>
      </c>
      <c r="AF1953" s="8">
        <v>37231</v>
      </c>
      <c r="AG1953" s="11">
        <f t="shared" ca="1" si="2456"/>
        <v>23.263013698630136</v>
      </c>
      <c r="AH1953" s="10" t="str">
        <f t="shared" ca="1" si="2457"/>
        <v>&lt; 25</v>
      </c>
      <c r="AI1953" s="12">
        <v>17276536</v>
      </c>
      <c r="AJ1953" s="40" t="s">
        <v>213</v>
      </c>
      <c r="AK1953" s="12" t="s">
        <v>7483</v>
      </c>
      <c r="AL1953" s="8">
        <v>44358</v>
      </c>
      <c r="AM1953" s="7" t="s">
        <v>108</v>
      </c>
      <c r="AN1953" s="7" t="s">
        <v>109</v>
      </c>
      <c r="AP1953" t="s">
        <v>7441</v>
      </c>
      <c r="AQ1953" s="14">
        <v>3</v>
      </c>
      <c r="AR1953" s="14">
        <v>1</v>
      </c>
      <c r="AS1953" s="15">
        <f t="shared" si="2458"/>
        <v>45700.25</v>
      </c>
      <c r="AT1953" s="14" t="s">
        <v>163</v>
      </c>
      <c r="AU1953" s="12">
        <v>3.5</v>
      </c>
      <c r="AV1953" s="17">
        <v>25</v>
      </c>
      <c r="AW1953" s="18" t="s">
        <v>3976</v>
      </c>
      <c r="AX1953" s="19" t="s">
        <v>7484</v>
      </c>
      <c r="AY1953" s="17">
        <v>59</v>
      </c>
      <c r="AZ1953" s="14" t="s">
        <v>276</v>
      </c>
      <c r="BA1953" s="20" t="str">
        <f t="shared" si="2459"/>
        <v>25020000000100350359</v>
      </c>
      <c r="BB1953" s="31">
        <f t="shared" si="2460"/>
        <v>20</v>
      </c>
      <c r="BC1953" s="22" t="s">
        <v>7360</v>
      </c>
      <c r="BD1953" s="23" t="s">
        <v>115</v>
      </c>
      <c r="BF1953" s="8"/>
      <c r="BG1953" s="32">
        <v>24799522</v>
      </c>
      <c r="BH1953" s="32"/>
      <c r="BI1953" s="32"/>
      <c r="BJ1953" t="s">
        <v>1033</v>
      </c>
      <c r="BK1953" s="14" t="str">
        <f>IF(K1953="CADRE","CADRE",CONCATENATE(J1953,"-",H1953))</f>
        <v>A-P6 AR</v>
      </c>
      <c r="BL1953" s="14" t="s">
        <v>595</v>
      </c>
      <c r="BM1953" s="25"/>
      <c r="BN1953" s="26"/>
      <c r="BO1953" s="27"/>
      <c r="BP1953" s="26"/>
      <c r="BQ1953" s="28"/>
    </row>
    <row r="1954" spans="1:69" x14ac:dyDescent="0.25">
      <c r="A1954" t="str">
        <f>VLOOKUP(B1954,[2]RH!$B:$BV,72,0)</f>
        <v>Non-Actif</v>
      </c>
      <c r="B1954" s="6">
        <v>1956</v>
      </c>
      <c r="C1954" s="7" t="s">
        <v>168</v>
      </c>
      <c r="D1954" s="7" t="s">
        <v>7485</v>
      </c>
      <c r="E1954" s="7" t="s">
        <v>67</v>
      </c>
      <c r="F1954" s="7" t="s">
        <v>118</v>
      </c>
      <c r="G1954" s="7" t="s">
        <v>220</v>
      </c>
      <c r="H1954" s="7" t="s">
        <v>562</v>
      </c>
      <c r="I1954" s="7" t="s">
        <v>1477</v>
      </c>
      <c r="J1954" s="7" t="s">
        <v>190</v>
      </c>
      <c r="K1954" s="7" t="s">
        <v>146</v>
      </c>
      <c r="L1954" s="7" t="s">
        <v>90</v>
      </c>
      <c r="M1954" s="7" t="str">
        <f t="shared" si="2440"/>
        <v>Couturière</v>
      </c>
      <c r="N1954" s="8">
        <v>45335</v>
      </c>
      <c r="P1954" s="7">
        <f t="shared" ca="1" si="2462"/>
        <v>-187</v>
      </c>
      <c r="Q1954" s="8">
        <v>45533</v>
      </c>
      <c r="R1954" s="7" t="s">
        <v>3500</v>
      </c>
      <c r="S1954" s="7"/>
      <c r="T1954" s="9" t="s">
        <v>156</v>
      </c>
      <c r="U1954" s="7" t="str">
        <f t="shared" si="2450"/>
        <v>Contractuel</v>
      </c>
      <c r="V1954" s="8">
        <v>45505</v>
      </c>
      <c r="W1954" s="8">
        <v>45535</v>
      </c>
      <c r="X1954" s="8"/>
      <c r="Y1954" s="8"/>
      <c r="Z1954" s="8">
        <v>45335</v>
      </c>
      <c r="AA1954" s="7">
        <f t="shared" si="2451"/>
        <v>2</v>
      </c>
      <c r="AB1954" s="7">
        <f t="shared" si="2452"/>
        <v>2024</v>
      </c>
      <c r="AC1954" s="7">
        <f t="shared" si="2453"/>
        <v>2028</v>
      </c>
      <c r="AD1954" s="10" t="e">
        <f t="shared" ref="AD1954:AD2017" ca="1" si="2497">IF(#REF!="Non",(DAYS360(N1954,Q1954)/360),(DAYS360(N1954,TODAY())/360))</f>
        <v>#REF!</v>
      </c>
      <c r="AE1954" s="10" t="e">
        <f t="shared" ca="1" si="2455"/>
        <v>#REF!</v>
      </c>
      <c r="AF1954" s="8">
        <v>32510</v>
      </c>
      <c r="AG1954" s="11">
        <f t="shared" ca="1" si="2456"/>
        <v>36.197260273972603</v>
      </c>
      <c r="AH1954" s="10" t="str">
        <f t="shared" ca="1" si="2457"/>
        <v>&gt;35&lt; 45</v>
      </c>
      <c r="AI1954" s="12">
        <v>16795553</v>
      </c>
      <c r="AJ1954" s="13" t="s">
        <v>79</v>
      </c>
      <c r="AK1954" s="12" t="s">
        <v>7486</v>
      </c>
      <c r="AL1954" s="8">
        <v>39748</v>
      </c>
      <c r="AM1954" s="7" t="s">
        <v>108</v>
      </c>
      <c r="AN1954" s="7" t="s">
        <v>109</v>
      </c>
      <c r="AP1954" t="s">
        <v>7487</v>
      </c>
      <c r="AQ1954">
        <v>3</v>
      </c>
      <c r="AR1954" s="14">
        <v>1</v>
      </c>
      <c r="AS1954" s="15">
        <f t="shared" si="2458"/>
        <v>45700.25</v>
      </c>
      <c r="AT1954" s="14" t="s">
        <v>163</v>
      </c>
      <c r="AU1954" s="12">
        <v>3.5</v>
      </c>
      <c r="AV1954" s="17">
        <v>17</v>
      </c>
      <c r="AW1954" s="18" t="s">
        <v>201</v>
      </c>
      <c r="AX1954" s="19" t="s">
        <v>7488</v>
      </c>
      <c r="AY1954" s="17">
        <v>16</v>
      </c>
      <c r="AZ1954" s="14" t="s">
        <v>203</v>
      </c>
      <c r="BA1954" s="20" t="str">
        <f t="shared" si="2459"/>
        <v>17001000000296444216</v>
      </c>
      <c r="BB1954" s="31">
        <f t="shared" si="2460"/>
        <v>20</v>
      </c>
      <c r="BC1954" s="22" t="s">
        <v>7489</v>
      </c>
      <c r="BD1954" s="23" t="s">
        <v>115</v>
      </c>
      <c r="BF1954" s="8"/>
      <c r="BG1954" s="32">
        <v>50712370</v>
      </c>
      <c r="BH1954" s="32">
        <v>23713296</v>
      </c>
      <c r="BI1954" s="32"/>
      <c r="BJ1954" t="s">
        <v>933</v>
      </c>
      <c r="BK1954" s="14" t="str">
        <f>IF(K1954="CADRE","CADRE",CONCATENATE(J1954,"-",H1954))</f>
        <v>A-P6 AR</v>
      </c>
      <c r="BL1954" s="14" t="s">
        <v>595</v>
      </c>
      <c r="BM1954" s="25"/>
      <c r="BN1954" s="26"/>
      <c r="BO1954" s="27"/>
      <c r="BP1954" s="26"/>
      <c r="BQ1954" s="28"/>
    </row>
    <row r="1955" spans="1:69" x14ac:dyDescent="0.25">
      <c r="A1955" t="str">
        <f>VLOOKUP(B1955,[2]RH!$B:$BV,72,0)</f>
        <v>Non-Actif</v>
      </c>
      <c r="B1955" s="6">
        <v>1957</v>
      </c>
      <c r="C1955" s="7" t="s">
        <v>168</v>
      </c>
      <c r="D1955" s="7" t="s">
        <v>7490</v>
      </c>
      <c r="E1955" s="7" t="s">
        <v>67</v>
      </c>
      <c r="F1955" s="7" t="s">
        <v>118</v>
      </c>
      <c r="G1955" s="7" t="s">
        <v>3299</v>
      </c>
      <c r="H1955" s="80" t="s">
        <v>225</v>
      </c>
      <c r="I1955" s="7" t="s">
        <v>3974</v>
      </c>
      <c r="J1955" s="7" t="s">
        <v>281</v>
      </c>
      <c r="K1955" s="7" t="s">
        <v>146</v>
      </c>
      <c r="L1955" s="7" t="s">
        <v>90</v>
      </c>
      <c r="M1955" s="7" t="str">
        <f t="shared" si="2440"/>
        <v>CAMPO</v>
      </c>
      <c r="N1955" s="8">
        <v>45335</v>
      </c>
      <c r="P1955" s="7">
        <f t="shared" ca="1" si="2462"/>
        <v>-218</v>
      </c>
      <c r="Q1955" s="8">
        <v>45444</v>
      </c>
      <c r="R1955" s="7" t="s">
        <v>147</v>
      </c>
      <c r="S1955" s="7"/>
      <c r="T1955" s="9" t="s">
        <v>156</v>
      </c>
      <c r="U1955" s="7" t="str">
        <f t="shared" si="2450"/>
        <v>Contractuel</v>
      </c>
      <c r="V1955" s="8">
        <v>45444</v>
      </c>
      <c r="W1955" s="8">
        <v>45504</v>
      </c>
      <c r="X1955" s="8"/>
      <c r="Y1955" s="8"/>
      <c r="Z1955" s="8">
        <v>45335</v>
      </c>
      <c r="AA1955" s="7">
        <f t="shared" si="2451"/>
        <v>2</v>
      </c>
      <c r="AB1955" s="7">
        <f t="shared" si="2452"/>
        <v>2024</v>
      </c>
      <c r="AC1955" s="7">
        <f t="shared" si="2453"/>
        <v>2028</v>
      </c>
      <c r="AD1955" s="10" t="e">
        <f t="shared" ref="AD1955:AD2018" ca="1" si="2498">IF(#REF!="Non",(DAYS360(N1955,Q1955)/360),(DAYS360(N1955,TODAY())/360))</f>
        <v>#REF!</v>
      </c>
      <c r="AE1955" s="10" t="e">
        <f t="shared" ca="1" si="2455"/>
        <v>#REF!</v>
      </c>
      <c r="AF1955" s="8">
        <v>34620</v>
      </c>
      <c r="AG1955" s="11">
        <f t="shared" ca="1" si="2456"/>
        <v>30.416438356164385</v>
      </c>
      <c r="AH1955" s="10" t="str">
        <f t="shared" ca="1" si="2457"/>
        <v>&gt;25&lt; 35</v>
      </c>
      <c r="AI1955" s="12">
        <v>17431693</v>
      </c>
      <c r="AJ1955" s="40" t="s">
        <v>213</v>
      </c>
      <c r="AK1955" s="12" t="s">
        <v>7491</v>
      </c>
      <c r="AL1955" s="8">
        <v>42987</v>
      </c>
      <c r="AM1955" s="7" t="s">
        <v>108</v>
      </c>
      <c r="AN1955" s="7" t="s">
        <v>109</v>
      </c>
      <c r="AP1955" t="s">
        <v>7492</v>
      </c>
      <c r="AQ1955">
        <v>3</v>
      </c>
      <c r="AR1955" s="14">
        <v>1</v>
      </c>
      <c r="AS1955" s="15">
        <f t="shared" si="2458"/>
        <v>45700.25</v>
      </c>
      <c r="AT1955" s="14" t="s">
        <v>163</v>
      </c>
      <c r="AU1955" s="12">
        <v>3.5</v>
      </c>
      <c r="AV1955" s="17">
        <v>17</v>
      </c>
      <c r="AW1955" s="18" t="s">
        <v>201</v>
      </c>
      <c r="AX1955" s="19" t="s">
        <v>7493</v>
      </c>
      <c r="AY1955" s="17">
        <v>64</v>
      </c>
      <c r="AZ1955" s="14" t="s">
        <v>203</v>
      </c>
      <c r="BA1955" s="20" t="str">
        <f t="shared" si="2459"/>
        <v>17001000000342721364</v>
      </c>
      <c r="BB1955" s="31">
        <f t="shared" si="2460"/>
        <v>20</v>
      </c>
      <c r="BC1955" s="22" t="s">
        <v>7494</v>
      </c>
      <c r="BD1955" s="23" t="s">
        <v>341</v>
      </c>
      <c r="BF1955" s="8"/>
      <c r="BG1955" s="32">
        <v>54804592</v>
      </c>
      <c r="BH1955" s="32"/>
      <c r="BI1955" s="32"/>
      <c r="BJ1955" t="s">
        <v>341</v>
      </c>
      <c r="BK1955" s="14" t="s">
        <v>3979</v>
      </c>
      <c r="BL1955" s="14" t="s">
        <v>595</v>
      </c>
      <c r="BM1955" s="25"/>
      <c r="BN1955" s="26" t="str">
        <f>BA1955</f>
        <v>17001000000342721364</v>
      </c>
      <c r="BO1955" s="27" t="str">
        <f>D1955</f>
        <v>SEBAI ARIJ</v>
      </c>
      <c r="BP1955" s="26">
        <f>B1955</f>
        <v>1957</v>
      </c>
      <c r="BQ1955" s="28"/>
    </row>
    <row r="1956" spans="1:69" x14ac:dyDescent="0.25">
      <c r="A1956" t="str">
        <f>VLOOKUP(B1956,[2]RH!$B:$BV,72,0)</f>
        <v>si</v>
      </c>
      <c r="B1956" s="6">
        <v>1958</v>
      </c>
      <c r="C1956" s="7" t="s">
        <v>168</v>
      </c>
      <c r="D1956" s="7" t="s">
        <v>4574</v>
      </c>
      <c r="E1956" s="7" t="s">
        <v>67</v>
      </c>
      <c r="F1956" s="7" t="s">
        <v>118</v>
      </c>
      <c r="G1956" s="7" t="s">
        <v>1801</v>
      </c>
      <c r="H1956" s="41" t="s">
        <v>562</v>
      </c>
      <c r="I1956" s="7" t="s">
        <v>3974</v>
      </c>
      <c r="J1956" s="7" t="s">
        <v>281</v>
      </c>
      <c r="K1956" s="7" t="s">
        <v>146</v>
      </c>
      <c r="L1956" s="7" t="s">
        <v>90</v>
      </c>
      <c r="M1956" s="7" t="str">
        <f t="shared" si="2440"/>
        <v>Prép CAMPO</v>
      </c>
      <c r="N1956" s="8">
        <v>45335</v>
      </c>
      <c r="P1956" s="7">
        <f t="shared" ca="1" si="2462"/>
        <v>-6</v>
      </c>
      <c r="Q1956" s="8"/>
      <c r="R1956" s="7"/>
      <c r="S1956" s="7"/>
      <c r="T1956" s="9" t="s">
        <v>156</v>
      </c>
      <c r="U1956" s="7" t="str">
        <f t="shared" si="2450"/>
        <v>Contractuel</v>
      </c>
      <c r="V1956" s="8">
        <v>45689</v>
      </c>
      <c r="W1956" s="8">
        <f>VLOOKUP(B1956,[1]BASE!$A:$Q,17,0)</f>
        <v>45716</v>
      </c>
      <c r="X1956" s="8"/>
      <c r="Y1956" s="8"/>
      <c r="Z1956" s="8">
        <v>45335</v>
      </c>
      <c r="AA1956" s="7">
        <f t="shared" si="2451"/>
        <v>2</v>
      </c>
      <c r="AB1956" s="7">
        <f t="shared" si="2452"/>
        <v>2024</v>
      </c>
      <c r="AC1956" s="7">
        <f t="shared" si="2453"/>
        <v>2028</v>
      </c>
      <c r="AD1956" s="10" t="e">
        <f t="shared" ref="AD1956:AD2019" ca="1" si="2499">IF(#REF!="Non",(DAYS360(N1956,Q1956)/360),(DAYS360(N1956,TODAY())/360))</f>
        <v>#REF!</v>
      </c>
      <c r="AE1956" s="10" t="e">
        <f t="shared" ca="1" si="2455"/>
        <v>#REF!</v>
      </c>
      <c r="AF1956" s="8">
        <v>37888</v>
      </c>
      <c r="AG1956" s="11">
        <f t="shared" ca="1" si="2456"/>
        <v>21.463013698630139</v>
      </c>
      <c r="AH1956" s="10" t="str">
        <f t="shared" ca="1" si="2457"/>
        <v>&lt; 25</v>
      </c>
      <c r="AI1956" s="12"/>
      <c r="AJ1956" s="13"/>
      <c r="AK1956" s="12" t="s">
        <v>7495</v>
      </c>
      <c r="AL1956" s="8">
        <v>44567</v>
      </c>
      <c r="AM1956" s="7" t="s">
        <v>108</v>
      </c>
      <c r="AN1956" s="7" t="s">
        <v>109</v>
      </c>
      <c r="AQ1956">
        <v>3</v>
      </c>
      <c r="AR1956" s="70">
        <v>2</v>
      </c>
      <c r="AS1956" s="15">
        <f t="shared" si="2458"/>
        <v>46065.5</v>
      </c>
      <c r="AT1956" s="14" t="s">
        <v>163</v>
      </c>
      <c r="AU1956" s="12">
        <v>3.5</v>
      </c>
      <c r="AV1956" s="17">
        <v>17</v>
      </c>
      <c r="AW1956" s="18">
        <v>53594</v>
      </c>
      <c r="AX1956" s="19" t="s">
        <v>4576</v>
      </c>
      <c r="AY1956" s="17">
        <v>75</v>
      </c>
      <c r="AZ1956" s="14" t="s">
        <v>203</v>
      </c>
      <c r="BA1956" s="20" t="str">
        <f t="shared" si="2459"/>
        <v>17535940171231745875</v>
      </c>
      <c r="BB1956" s="31">
        <f t="shared" si="2460"/>
        <v>20</v>
      </c>
      <c r="BC1956" s="22" t="s">
        <v>6301</v>
      </c>
      <c r="BD1956" s="23" t="s">
        <v>341</v>
      </c>
      <c r="BF1956" s="8"/>
      <c r="BG1956" s="32">
        <v>22827574</v>
      </c>
      <c r="BH1956" s="32">
        <v>23939075</v>
      </c>
      <c r="BI1956" s="32"/>
      <c r="BJ1956" t="s">
        <v>6301</v>
      </c>
      <c r="BK1956" s="14" t="s">
        <v>3979</v>
      </c>
      <c r="BL1956" s="14" t="s">
        <v>595</v>
      </c>
      <c r="BM1956" s="25"/>
      <c r="BN1956" s="26"/>
      <c r="BO1956" s="27"/>
      <c r="BP1956" s="26"/>
      <c r="BQ1956" s="28"/>
    </row>
    <row r="1957" spans="1:69" x14ac:dyDescent="0.25">
      <c r="A1957" t="str">
        <f>VLOOKUP(B1957,[2]RH!$B:$BV,72,0)</f>
        <v>si</v>
      </c>
      <c r="B1957" s="6">
        <v>1959</v>
      </c>
      <c r="C1957" s="7" t="s">
        <v>168</v>
      </c>
      <c r="D1957" s="7" t="s">
        <v>7496</v>
      </c>
      <c r="E1957" s="7" t="s">
        <v>67</v>
      </c>
      <c r="F1957" s="7" t="s">
        <v>118</v>
      </c>
      <c r="G1957" s="7" t="s">
        <v>1801</v>
      </c>
      <c r="H1957" s="41" t="s">
        <v>225</v>
      </c>
      <c r="I1957" s="7" t="s">
        <v>3974</v>
      </c>
      <c r="J1957" s="7" t="s">
        <v>281</v>
      </c>
      <c r="K1957" s="7" t="s">
        <v>146</v>
      </c>
      <c r="L1957" s="7" t="s">
        <v>90</v>
      </c>
      <c r="M1957" s="7" t="str">
        <f t="shared" si="2440"/>
        <v>Prép CAMPO</v>
      </c>
      <c r="N1957" s="8">
        <v>45336</v>
      </c>
      <c r="P1957" s="7">
        <f t="shared" ca="1" si="2462"/>
        <v>-6</v>
      </c>
      <c r="Q1957" s="8"/>
      <c r="R1957" s="7"/>
      <c r="S1957" s="7"/>
      <c r="T1957" s="9" t="s">
        <v>156</v>
      </c>
      <c r="U1957" s="7" t="str">
        <f t="shared" si="2450"/>
        <v>Contractuel</v>
      </c>
      <c r="V1957" s="8">
        <v>45689</v>
      </c>
      <c r="W1957" s="8">
        <f>VLOOKUP(B1957,[1]BASE!$A:$Q,17,0)</f>
        <v>45716</v>
      </c>
      <c r="X1957" s="8"/>
      <c r="Y1957" s="8"/>
      <c r="Z1957" s="8">
        <v>45336</v>
      </c>
      <c r="AA1957" s="7">
        <f t="shared" si="2451"/>
        <v>2</v>
      </c>
      <c r="AB1957" s="7">
        <f t="shared" si="2452"/>
        <v>2024</v>
      </c>
      <c r="AC1957" s="7">
        <f t="shared" si="2453"/>
        <v>2028</v>
      </c>
      <c r="AD1957" s="10" t="e">
        <f t="shared" ref="AD1957:AD2020" ca="1" si="2500">IF(#REF!="Non",(DAYS360(N1957,Q1957)/360),(DAYS360(N1957,TODAY())/360))</f>
        <v>#REF!</v>
      </c>
      <c r="AE1957" s="10" t="e">
        <f t="shared" ca="1" si="2455"/>
        <v>#REF!</v>
      </c>
      <c r="AF1957" s="8">
        <v>34624</v>
      </c>
      <c r="AG1957" s="11">
        <f t="shared" ca="1" si="2456"/>
        <v>30.405479452054795</v>
      </c>
      <c r="AH1957" s="10" t="str">
        <f t="shared" ca="1" si="2457"/>
        <v>&gt;25&lt; 35</v>
      </c>
      <c r="AI1957" s="12">
        <v>16753798</v>
      </c>
      <c r="AJ1957" s="13" t="s">
        <v>192</v>
      </c>
      <c r="AK1957" s="12" t="s">
        <v>7497</v>
      </c>
      <c r="AL1957" s="8">
        <v>41415</v>
      </c>
      <c r="AM1957" s="7" t="s">
        <v>108</v>
      </c>
      <c r="AN1957" s="7" t="s">
        <v>109</v>
      </c>
      <c r="AQ1957">
        <v>3</v>
      </c>
      <c r="AR1957" s="70">
        <v>2</v>
      </c>
      <c r="AS1957" s="15">
        <f t="shared" si="2458"/>
        <v>46066.5</v>
      </c>
      <c r="AT1957" s="14" t="s">
        <v>163</v>
      </c>
      <c r="AU1957" s="12">
        <v>3.5</v>
      </c>
      <c r="AV1957" s="17">
        <v>17</v>
      </c>
      <c r="AW1957" s="18" t="s">
        <v>201</v>
      </c>
      <c r="AX1957" s="19" t="s">
        <v>7498</v>
      </c>
      <c r="AY1957" s="17" t="s">
        <v>106</v>
      </c>
      <c r="AZ1957" s="14" t="s">
        <v>203</v>
      </c>
      <c r="BA1957" s="20" t="str">
        <f t="shared" si="2459"/>
        <v>17001000000342658605</v>
      </c>
      <c r="BB1957" s="31">
        <f t="shared" si="2460"/>
        <v>20</v>
      </c>
      <c r="BC1957" s="22" t="s">
        <v>7499</v>
      </c>
      <c r="BD1957" s="23" t="s">
        <v>115</v>
      </c>
      <c r="BF1957" s="8"/>
      <c r="BG1957" s="32">
        <v>51759255</v>
      </c>
      <c r="BH1957" s="32">
        <v>58189027</v>
      </c>
      <c r="BI1957" s="32"/>
      <c r="BJ1957" t="s">
        <v>568</v>
      </c>
      <c r="BK1957" s="14" t="s">
        <v>3979</v>
      </c>
      <c r="BL1957" s="14" t="s">
        <v>595</v>
      </c>
      <c r="BM1957" s="25"/>
      <c r="BN1957" s="26" t="str">
        <f t="shared" ref="BN1957:BN1970" si="2501">BA1957</f>
        <v>17001000000342658605</v>
      </c>
      <c r="BO1957" s="27" t="str">
        <f t="shared" ref="BO1957:BO1970" si="2502">D1957</f>
        <v>JABRI RIHAB</v>
      </c>
      <c r="BP1957" s="26">
        <f t="shared" ref="BP1957:BP1970" si="2503">B1957</f>
        <v>1959</v>
      </c>
      <c r="BQ1957" s="28"/>
    </row>
    <row r="1958" spans="1:69" x14ac:dyDescent="0.25">
      <c r="A1958" t="str">
        <f>VLOOKUP(B1958,[2]RH!$B:$BV,72,0)</f>
        <v>si</v>
      </c>
      <c r="B1958" s="6">
        <v>1960</v>
      </c>
      <c r="C1958" s="7" t="s">
        <v>168</v>
      </c>
      <c r="D1958" s="7" t="s">
        <v>7500</v>
      </c>
      <c r="E1958" s="7" t="s">
        <v>67</v>
      </c>
      <c r="F1958" s="7" t="s">
        <v>118</v>
      </c>
      <c r="G1958" s="7" t="s">
        <v>1801</v>
      </c>
      <c r="H1958" s="41" t="s">
        <v>562</v>
      </c>
      <c r="I1958" s="7" t="s">
        <v>226</v>
      </c>
      <c r="J1958" s="7" t="s">
        <v>190</v>
      </c>
      <c r="K1958" s="7" t="s">
        <v>146</v>
      </c>
      <c r="L1958" s="7" t="s">
        <v>90</v>
      </c>
      <c r="M1958" s="7" t="str">
        <f t="shared" si="2440"/>
        <v>Prép CAMPO</v>
      </c>
      <c r="N1958" s="8">
        <v>45336</v>
      </c>
      <c r="P1958" s="7">
        <f t="shared" ca="1" si="2462"/>
        <v>-6</v>
      </c>
      <c r="Q1958" s="8"/>
      <c r="R1958" s="7"/>
      <c r="S1958" s="7"/>
      <c r="T1958" s="9" t="s">
        <v>156</v>
      </c>
      <c r="U1958" s="7" t="str">
        <f t="shared" si="2450"/>
        <v>Contractuel</v>
      </c>
      <c r="V1958" s="8">
        <v>45689</v>
      </c>
      <c r="W1958" s="8">
        <f>VLOOKUP(B1958,[1]BASE!$A:$Q,17,0)</f>
        <v>45716</v>
      </c>
      <c r="X1958" s="8"/>
      <c r="Y1958" s="8"/>
      <c r="Z1958" s="8">
        <v>45336</v>
      </c>
      <c r="AA1958" s="7">
        <f t="shared" si="2451"/>
        <v>2</v>
      </c>
      <c r="AB1958" s="7">
        <f t="shared" si="2452"/>
        <v>2024</v>
      </c>
      <c r="AC1958" s="7">
        <f t="shared" si="2453"/>
        <v>2028</v>
      </c>
      <c r="AD1958" s="10" t="e">
        <f t="shared" ref="AD1958:AD2021" ca="1" si="2504">IF(#REF!="Non",(DAYS360(N1958,Q1958)/360),(DAYS360(N1958,TODAY())/360))</f>
        <v>#REF!</v>
      </c>
      <c r="AE1958" s="10" t="e">
        <f t="shared" ca="1" si="2455"/>
        <v>#REF!</v>
      </c>
      <c r="AF1958" s="8">
        <v>36310</v>
      </c>
      <c r="AG1958" s="11">
        <f t="shared" ca="1" si="2456"/>
        <v>25.786301369863015</v>
      </c>
      <c r="AH1958" s="10" t="str">
        <f t="shared" ca="1" si="2457"/>
        <v>&gt;25&lt; 35</v>
      </c>
      <c r="AI1958" s="12">
        <v>17591523</v>
      </c>
      <c r="AJ1958" s="13" t="s">
        <v>150</v>
      </c>
      <c r="AK1958" s="12" t="s">
        <v>7501</v>
      </c>
      <c r="AL1958" s="8">
        <v>43598</v>
      </c>
      <c r="AM1958" s="7" t="s">
        <v>108</v>
      </c>
      <c r="AN1958" s="7" t="s">
        <v>109</v>
      </c>
      <c r="AP1958" t="s">
        <v>7502</v>
      </c>
      <c r="AQ1958">
        <v>3</v>
      </c>
      <c r="AR1958" s="70">
        <v>2</v>
      </c>
      <c r="AS1958" s="15">
        <f t="shared" si="2458"/>
        <v>46066.5</v>
      </c>
      <c r="AT1958" s="14" t="s">
        <v>163</v>
      </c>
      <c r="AU1958" s="12">
        <v>3.5</v>
      </c>
      <c r="AV1958" s="17">
        <v>17</v>
      </c>
      <c r="AW1958" s="18">
        <v>53594</v>
      </c>
      <c r="AX1958" s="19" t="s">
        <v>7503</v>
      </c>
      <c r="AY1958" s="17">
        <v>44</v>
      </c>
      <c r="AZ1958" s="14" t="s">
        <v>203</v>
      </c>
      <c r="BA1958" s="20" t="str">
        <f t="shared" si="2459"/>
        <v>17535940171378756844</v>
      </c>
      <c r="BB1958" s="31">
        <f t="shared" si="2460"/>
        <v>20</v>
      </c>
      <c r="BC1958" s="22" t="s">
        <v>1055</v>
      </c>
      <c r="BD1958" s="23" t="s">
        <v>115</v>
      </c>
      <c r="BF1958" s="8"/>
      <c r="BG1958" s="32">
        <v>24192436</v>
      </c>
      <c r="BH1958" s="32"/>
      <c r="BI1958" s="32"/>
      <c r="BJ1958" t="s">
        <v>1055</v>
      </c>
      <c r="BK1958" s="14" t="s">
        <v>232</v>
      </c>
      <c r="BL1958" s="14" t="s">
        <v>595</v>
      </c>
      <c r="BM1958" s="25"/>
      <c r="BN1958" s="26" t="str">
        <f t="shared" si="2501"/>
        <v>17535940171378756844</v>
      </c>
      <c r="BO1958" s="27" t="str">
        <f t="shared" si="2502"/>
        <v>JRIDI OUMAIMA</v>
      </c>
      <c r="BP1958" s="26">
        <f t="shared" si="2503"/>
        <v>1960</v>
      </c>
      <c r="BQ1958" s="28"/>
    </row>
    <row r="1959" spans="1:69" x14ac:dyDescent="0.25">
      <c r="A1959" t="str">
        <f>VLOOKUP(B1959,[2]RH!$B:$BV,72,0)</f>
        <v>si</v>
      </c>
      <c r="B1959" s="6">
        <v>1961</v>
      </c>
      <c r="C1959" s="7" t="s">
        <v>65</v>
      </c>
      <c r="D1959" s="7" t="s">
        <v>7504</v>
      </c>
      <c r="E1959" s="7" t="s">
        <v>67</v>
      </c>
      <c r="F1959" s="7" t="s">
        <v>258</v>
      </c>
      <c r="G1959" s="7" t="s">
        <v>7505</v>
      </c>
      <c r="H1959" s="7"/>
      <c r="I1959" s="7"/>
      <c r="J1959" s="7"/>
      <c r="K1959" s="7" t="s">
        <v>89</v>
      </c>
      <c r="L1959" s="7" t="s">
        <v>90</v>
      </c>
      <c r="M1959" s="7" t="str">
        <f t="shared" si="2440"/>
        <v>Technicien Amélioration Continue</v>
      </c>
      <c r="N1959" s="8">
        <v>45336</v>
      </c>
      <c r="P1959" s="7">
        <f t="shared" ca="1" si="2462"/>
        <v>-6</v>
      </c>
      <c r="Q1959" s="8"/>
      <c r="R1959" s="7"/>
      <c r="S1959" s="7"/>
      <c r="T1959" s="9" t="s">
        <v>156</v>
      </c>
      <c r="U1959" s="7" t="str">
        <f t="shared" si="2450"/>
        <v>Contractuel</v>
      </c>
      <c r="V1959" s="8">
        <v>45627</v>
      </c>
      <c r="W1959" s="8">
        <v>45716</v>
      </c>
      <c r="X1959" s="8"/>
      <c r="Y1959" s="8"/>
      <c r="Z1959" s="8">
        <v>45336</v>
      </c>
      <c r="AA1959" s="7">
        <f t="shared" si="2451"/>
        <v>2</v>
      </c>
      <c r="AB1959" s="7">
        <f t="shared" si="2452"/>
        <v>2024</v>
      </c>
      <c r="AC1959" s="7">
        <f t="shared" si="2453"/>
        <v>2028</v>
      </c>
      <c r="AD1959" s="10" t="e">
        <f t="shared" ref="AD1959:AD2022" ca="1" si="2505">IF(#REF!="Non",(DAYS360(N1959,Q1959)/360),(DAYS360(N1959,TODAY())/360))</f>
        <v>#REF!</v>
      </c>
      <c r="AE1959" s="10" t="e">
        <f t="shared" ca="1" si="2455"/>
        <v>#REF!</v>
      </c>
      <c r="AF1959" s="8">
        <v>34377</v>
      </c>
      <c r="AG1959" s="11">
        <f t="shared" ca="1" si="2456"/>
        <v>31.082191780821919</v>
      </c>
      <c r="AH1959" s="10" t="str">
        <f t="shared" ca="1" si="2457"/>
        <v>&gt;25&lt; 35</v>
      </c>
      <c r="AI1959" s="12">
        <v>16787691</v>
      </c>
      <c r="AJ1959" s="13" t="s">
        <v>79</v>
      </c>
      <c r="AK1959" s="12" t="s">
        <v>7506</v>
      </c>
      <c r="AL1959" s="8">
        <v>45315</v>
      </c>
      <c r="AM1959" s="7" t="s">
        <v>6153</v>
      </c>
      <c r="AN1959" s="7" t="s">
        <v>109</v>
      </c>
      <c r="AP1959" t="s">
        <v>7507</v>
      </c>
      <c r="AQ1959">
        <v>3</v>
      </c>
      <c r="AR1959" s="70">
        <v>2</v>
      </c>
      <c r="AS1959" s="15">
        <f t="shared" si="2458"/>
        <v>46066.5</v>
      </c>
      <c r="AT1959" s="14" t="s">
        <v>163</v>
      </c>
      <c r="AU1959" s="12">
        <v>3.5</v>
      </c>
      <c r="AV1959" s="17">
        <v>17</v>
      </c>
      <c r="AW1959" s="18" t="s">
        <v>201</v>
      </c>
      <c r="AX1959" s="19" t="s">
        <v>7508</v>
      </c>
      <c r="AY1959" s="17">
        <v>25</v>
      </c>
      <c r="AZ1959" s="14" t="s">
        <v>203</v>
      </c>
      <c r="BA1959" s="20" t="str">
        <f t="shared" si="2459"/>
        <v>17001000000336844425</v>
      </c>
      <c r="BB1959" s="31">
        <f t="shared" si="2460"/>
        <v>20</v>
      </c>
      <c r="BC1959" s="22" t="s">
        <v>7509</v>
      </c>
      <c r="BD1959" s="23" t="s">
        <v>85</v>
      </c>
      <c r="BF1959" s="8"/>
      <c r="BG1959" s="32">
        <v>29846096</v>
      </c>
      <c r="BH1959" s="32"/>
      <c r="BI1959" s="32"/>
      <c r="BJ1959" t="s">
        <v>431</v>
      </c>
      <c r="BK1959" s="14" t="str">
        <f t="shared" ref="BK1959" si="2506">IF(K1959="CADRE","CADRE",CONCATENATE(J1959,"-",H1959))</f>
        <v>-</v>
      </c>
      <c r="BL1959" s="14" t="s">
        <v>595</v>
      </c>
      <c r="BM1959" s="25"/>
      <c r="BN1959" s="26" t="str">
        <f t="shared" si="2501"/>
        <v>17001000000336844425</v>
      </c>
      <c r="BO1959" s="27" t="str">
        <f t="shared" si="2502"/>
        <v>HIDRI RAED</v>
      </c>
      <c r="BP1959" s="26">
        <f t="shared" si="2503"/>
        <v>1961</v>
      </c>
      <c r="BQ1959" s="28"/>
    </row>
    <row r="1960" spans="1:69" x14ac:dyDescent="0.25">
      <c r="A1960" t="str">
        <f>VLOOKUP(B1960,[2]RH!$B:$BV,72,0)</f>
        <v>si</v>
      </c>
      <c r="B1960" s="6">
        <v>1962</v>
      </c>
      <c r="C1960" s="7" t="s">
        <v>168</v>
      </c>
      <c r="D1960" s="7" t="s">
        <v>7510</v>
      </c>
      <c r="E1960" s="7" t="s">
        <v>67</v>
      </c>
      <c r="F1960" s="7" t="s">
        <v>118</v>
      </c>
      <c r="G1960" s="7" t="s">
        <v>408</v>
      </c>
      <c r="H1960" s="41" t="s">
        <v>562</v>
      </c>
      <c r="I1960" s="7" t="s">
        <v>226</v>
      </c>
      <c r="J1960" s="7" t="s">
        <v>190</v>
      </c>
      <c r="K1960" s="7" t="s">
        <v>146</v>
      </c>
      <c r="L1960" s="7" t="s">
        <v>90</v>
      </c>
      <c r="M1960" s="7" t="str">
        <f t="shared" si="2440"/>
        <v>Alimentatrice</v>
      </c>
      <c r="N1960" s="8">
        <v>45336</v>
      </c>
      <c r="P1960" s="7">
        <f t="shared" ca="1" si="2462"/>
        <v>-6</v>
      </c>
      <c r="Q1960" s="8"/>
      <c r="R1960" s="7"/>
      <c r="S1960" s="7"/>
      <c r="T1960" s="9" t="s">
        <v>156</v>
      </c>
      <c r="U1960" s="7" t="str">
        <f t="shared" si="2450"/>
        <v>Contractuel</v>
      </c>
      <c r="V1960" s="8">
        <v>45689</v>
      </c>
      <c r="W1960" s="8">
        <f>VLOOKUP(B1960,[1]BASE!$A:$Q,17,0)</f>
        <v>45716</v>
      </c>
      <c r="X1960" s="8"/>
      <c r="Y1960" s="8"/>
      <c r="Z1960" s="8">
        <v>45336</v>
      </c>
      <c r="AA1960" s="7">
        <f t="shared" si="2451"/>
        <v>2</v>
      </c>
      <c r="AB1960" s="7">
        <f t="shared" si="2452"/>
        <v>2024</v>
      </c>
      <c r="AC1960" s="7">
        <f t="shared" si="2453"/>
        <v>2028</v>
      </c>
      <c r="AD1960" s="10" t="e">
        <f t="shared" ref="AD1960:AD2023" ca="1" si="2507">IF(#REF!="Non",(DAYS360(N1960,Q1960)/360),(DAYS360(N1960,TODAY())/360))</f>
        <v>#REF!</v>
      </c>
      <c r="AE1960" s="10" t="e">
        <f t="shared" ca="1" si="2455"/>
        <v>#REF!</v>
      </c>
      <c r="AF1960" s="8">
        <v>36537</v>
      </c>
      <c r="AG1960" s="11">
        <f t="shared" ca="1" si="2456"/>
        <v>25.164383561643834</v>
      </c>
      <c r="AH1960" s="10" t="str">
        <f t="shared" ca="1" si="2457"/>
        <v>&gt;25&lt; 35</v>
      </c>
      <c r="AI1960" s="12">
        <v>17681854</v>
      </c>
      <c r="AJ1960" s="13" t="s">
        <v>106</v>
      </c>
      <c r="AK1960" s="12" t="s">
        <v>7511</v>
      </c>
      <c r="AL1960" s="8">
        <v>44669</v>
      </c>
      <c r="AM1960" s="7" t="s">
        <v>108</v>
      </c>
      <c r="AN1960" s="7" t="s">
        <v>109</v>
      </c>
      <c r="AP1960" t="s">
        <v>7436</v>
      </c>
      <c r="AQ1960">
        <v>3</v>
      </c>
      <c r="AR1960" s="70">
        <v>2</v>
      </c>
      <c r="AS1960" s="15">
        <f t="shared" si="2458"/>
        <v>46066.5</v>
      </c>
      <c r="AT1960" s="14" t="s">
        <v>163</v>
      </c>
      <c r="AU1960" s="12">
        <v>3.5</v>
      </c>
      <c r="AV1960" s="17" t="s">
        <v>150</v>
      </c>
      <c r="AW1960" s="18" t="s">
        <v>339</v>
      </c>
      <c r="AX1960" s="19">
        <v>38105549332</v>
      </c>
      <c r="AY1960" s="17" t="s">
        <v>192</v>
      </c>
      <c r="AZ1960" s="14" t="s">
        <v>174</v>
      </c>
      <c r="BA1960" s="20" t="str">
        <f t="shared" si="2459"/>
        <v>07080013810554933202</v>
      </c>
      <c r="BB1960" s="31">
        <f t="shared" si="2460"/>
        <v>20</v>
      </c>
      <c r="BC1960" s="22" t="s">
        <v>6947</v>
      </c>
      <c r="BD1960" s="23" t="s">
        <v>115</v>
      </c>
      <c r="BF1960" s="8"/>
      <c r="BG1960" s="32">
        <v>24831853</v>
      </c>
      <c r="BH1960" s="32"/>
      <c r="BI1960" s="32"/>
      <c r="BJ1960" t="s">
        <v>1286</v>
      </c>
      <c r="BK1960" s="14" t="s">
        <v>232</v>
      </c>
      <c r="BL1960" s="14" t="s">
        <v>288</v>
      </c>
      <c r="BM1960" s="25"/>
      <c r="BN1960" s="26" t="str">
        <f t="shared" si="2501"/>
        <v>07080013810554933202</v>
      </c>
      <c r="BO1960" s="27" t="str">
        <f t="shared" si="2502"/>
        <v>MATMATI NOUR</v>
      </c>
      <c r="BP1960" s="26">
        <f t="shared" si="2503"/>
        <v>1962</v>
      </c>
      <c r="BQ1960" s="28"/>
    </row>
    <row r="1961" spans="1:69" x14ac:dyDescent="0.25">
      <c r="A1961" t="str">
        <f>VLOOKUP(B1961,[2]RH!$B:$BV,72,0)</f>
        <v>si</v>
      </c>
      <c r="B1961" s="6">
        <v>1963</v>
      </c>
      <c r="C1961" s="7" t="s">
        <v>168</v>
      </c>
      <c r="D1961" s="7" t="s">
        <v>7512</v>
      </c>
      <c r="E1961" s="7" t="s">
        <v>67</v>
      </c>
      <c r="F1961" s="7" t="s">
        <v>118</v>
      </c>
      <c r="G1961" s="7" t="s">
        <v>3299</v>
      </c>
      <c r="H1961" s="41" t="s">
        <v>562</v>
      </c>
      <c r="I1961" s="7" t="s">
        <v>3974</v>
      </c>
      <c r="J1961" s="7" t="s">
        <v>281</v>
      </c>
      <c r="K1961" s="7" t="s">
        <v>146</v>
      </c>
      <c r="L1961" s="7" t="s">
        <v>90</v>
      </c>
      <c r="M1961" s="7" t="str">
        <f t="shared" si="2440"/>
        <v>CAMPO</v>
      </c>
      <c r="N1961" s="8">
        <v>45336</v>
      </c>
      <c r="P1961" s="7">
        <f t="shared" ca="1" si="2462"/>
        <v>-6</v>
      </c>
      <c r="Q1961" s="8"/>
      <c r="R1961" s="7"/>
      <c r="S1961" s="7"/>
      <c r="T1961" s="9" t="s">
        <v>156</v>
      </c>
      <c r="U1961" s="7" t="str">
        <f t="shared" si="2450"/>
        <v>Contractuel</v>
      </c>
      <c r="V1961" s="8">
        <v>45689</v>
      </c>
      <c r="W1961" s="8">
        <f>VLOOKUP(B1961,[1]BASE!$A:$Q,17,0)</f>
        <v>45716</v>
      </c>
      <c r="X1961" s="8"/>
      <c r="Y1961" s="8"/>
      <c r="Z1961" s="8">
        <v>45336</v>
      </c>
      <c r="AA1961" s="7">
        <f t="shared" si="2451"/>
        <v>2</v>
      </c>
      <c r="AB1961" s="7">
        <f t="shared" si="2452"/>
        <v>2024</v>
      </c>
      <c r="AC1961" s="7">
        <f t="shared" si="2453"/>
        <v>2028</v>
      </c>
      <c r="AD1961" s="10" t="e">
        <f t="shared" ref="AD1961:AD2024" ca="1" si="2508">IF(#REF!="Non",(DAYS360(N1961,Q1961)/360),(DAYS360(N1961,TODAY())/360))</f>
        <v>#REF!</v>
      </c>
      <c r="AE1961" s="10" t="e">
        <f t="shared" ca="1" si="2455"/>
        <v>#REF!</v>
      </c>
      <c r="AF1961" s="8">
        <v>35954</v>
      </c>
      <c r="AG1961" s="11">
        <f t="shared" ca="1" si="2456"/>
        <v>26.761643835616439</v>
      </c>
      <c r="AH1961" s="10" t="str">
        <f t="shared" ca="1" si="2457"/>
        <v>&gt;25&lt; 35</v>
      </c>
      <c r="AI1961" s="12">
        <v>17593573</v>
      </c>
      <c r="AJ1961" s="13" t="s">
        <v>192</v>
      </c>
      <c r="AK1961" s="12" t="s">
        <v>7513</v>
      </c>
      <c r="AL1961" s="8">
        <v>42633</v>
      </c>
      <c r="AM1961" s="7" t="s">
        <v>108</v>
      </c>
      <c r="AN1961" s="7" t="s">
        <v>109</v>
      </c>
      <c r="AP1961" t="s">
        <v>7514</v>
      </c>
      <c r="AQ1961">
        <v>3</v>
      </c>
      <c r="AR1961" s="70">
        <v>2</v>
      </c>
      <c r="AS1961" s="15">
        <f t="shared" si="2458"/>
        <v>46066.5</v>
      </c>
      <c r="AT1961" s="14" t="s">
        <v>163</v>
      </c>
      <c r="AU1961" s="12">
        <v>3.5</v>
      </c>
      <c r="AV1961" s="17">
        <v>25</v>
      </c>
      <c r="AW1961" s="18" t="s">
        <v>907</v>
      </c>
      <c r="AX1961" s="19" t="s">
        <v>7515</v>
      </c>
      <c r="AY1961" s="17">
        <v>27</v>
      </c>
      <c r="AZ1961" s="14" t="s">
        <v>276</v>
      </c>
      <c r="BA1961" s="20" t="str">
        <f t="shared" si="2459"/>
        <v>25024000000106498427</v>
      </c>
      <c r="BB1961" s="31">
        <f t="shared" si="2460"/>
        <v>20</v>
      </c>
      <c r="BC1961" s="22" t="s">
        <v>909</v>
      </c>
      <c r="BD1961" s="23" t="s">
        <v>115</v>
      </c>
      <c r="BF1961" s="8"/>
      <c r="BG1961" s="32">
        <v>20752533</v>
      </c>
      <c r="BH1961" s="32">
        <v>21221375</v>
      </c>
      <c r="BI1961" s="32"/>
      <c r="BJ1961" t="s">
        <v>4896</v>
      </c>
      <c r="BK1961" s="14" t="s">
        <v>3979</v>
      </c>
      <c r="BL1961" s="14" t="s">
        <v>595</v>
      </c>
      <c r="BM1961" s="25"/>
      <c r="BN1961" s="26" t="str">
        <f t="shared" si="2501"/>
        <v>25024000000106498427</v>
      </c>
      <c r="BO1961" s="27" t="str">
        <f t="shared" si="2502"/>
        <v>SALLEMI NESRINE</v>
      </c>
      <c r="BP1961" s="26">
        <f t="shared" si="2503"/>
        <v>1963</v>
      </c>
      <c r="BQ1961" s="28"/>
    </row>
    <row r="1962" spans="1:69" x14ac:dyDescent="0.25">
      <c r="A1962" t="str">
        <f>VLOOKUP(B1962,[2]RH!$B:$BV,72,0)</f>
        <v>si</v>
      </c>
      <c r="B1962" s="6">
        <v>1964</v>
      </c>
      <c r="C1962" s="7" t="s">
        <v>168</v>
      </c>
      <c r="D1962" s="7" t="s">
        <v>7516</v>
      </c>
      <c r="E1962" s="7" t="s">
        <v>67</v>
      </c>
      <c r="F1962" s="7" t="s">
        <v>118</v>
      </c>
      <c r="G1962" s="7" t="s">
        <v>408</v>
      </c>
      <c r="H1962" s="41" t="s">
        <v>562</v>
      </c>
      <c r="I1962" s="7" t="s">
        <v>3974</v>
      </c>
      <c r="J1962" s="7" t="s">
        <v>281</v>
      </c>
      <c r="K1962" s="7" t="s">
        <v>146</v>
      </c>
      <c r="L1962" s="7" t="s">
        <v>90</v>
      </c>
      <c r="M1962" s="7" t="str">
        <f t="shared" si="2440"/>
        <v>Alimentatrice</v>
      </c>
      <c r="N1962" s="8">
        <v>45336</v>
      </c>
      <c r="P1962" s="7">
        <f t="shared" ca="1" si="2462"/>
        <v>-6</v>
      </c>
      <c r="Q1962" s="8"/>
      <c r="R1962" s="7"/>
      <c r="S1962" s="7"/>
      <c r="T1962" s="9" t="s">
        <v>156</v>
      </c>
      <c r="U1962" s="7" t="str">
        <f t="shared" si="2450"/>
        <v>Contractuel</v>
      </c>
      <c r="V1962" s="8">
        <v>45689</v>
      </c>
      <c r="W1962" s="8">
        <f>VLOOKUP(B1962,[1]BASE!$A:$Q,17,0)</f>
        <v>45716</v>
      </c>
      <c r="X1962" s="8"/>
      <c r="Y1962" s="8"/>
      <c r="Z1962" s="8">
        <v>45336</v>
      </c>
      <c r="AA1962" s="7">
        <f t="shared" si="2451"/>
        <v>2</v>
      </c>
      <c r="AB1962" s="7">
        <f t="shared" si="2452"/>
        <v>2024</v>
      </c>
      <c r="AC1962" s="7">
        <f t="shared" si="2453"/>
        <v>2028</v>
      </c>
      <c r="AD1962" s="10" t="e">
        <f t="shared" ref="AD1962:AD2025" ca="1" si="2509">IF(#REF!="Non",(DAYS360(N1962,Q1962)/360),(DAYS360(N1962,TODAY())/360))</f>
        <v>#REF!</v>
      </c>
      <c r="AE1962" s="10" t="e">
        <f t="shared" ca="1" si="2455"/>
        <v>#REF!</v>
      </c>
      <c r="AF1962" s="8">
        <v>36580</v>
      </c>
      <c r="AG1962" s="11">
        <f t="shared" ca="1" si="2456"/>
        <v>25.046575342465754</v>
      </c>
      <c r="AH1962" s="10" t="str">
        <f t="shared" ca="1" si="2457"/>
        <v>&gt;25&lt; 35</v>
      </c>
      <c r="AI1962" s="12">
        <v>17593565</v>
      </c>
      <c r="AJ1962" s="13" t="s">
        <v>192</v>
      </c>
      <c r="AK1962" s="12" t="s">
        <v>7517</v>
      </c>
      <c r="AL1962" s="8">
        <v>43339</v>
      </c>
      <c r="AM1962" s="7" t="s">
        <v>108</v>
      </c>
      <c r="AN1962" s="7" t="s">
        <v>109</v>
      </c>
      <c r="AP1962" t="s">
        <v>7518</v>
      </c>
      <c r="AQ1962">
        <v>3</v>
      </c>
      <c r="AR1962" s="70">
        <v>2</v>
      </c>
      <c r="AS1962" s="15">
        <f t="shared" si="2458"/>
        <v>46066.5</v>
      </c>
      <c r="AT1962" s="14" t="s">
        <v>163</v>
      </c>
      <c r="AU1962" s="12">
        <v>3.5</v>
      </c>
      <c r="AV1962" s="17">
        <v>25</v>
      </c>
      <c r="AW1962" s="18">
        <v>16600</v>
      </c>
      <c r="AX1962" s="19" t="s">
        <v>7519</v>
      </c>
      <c r="AY1962" s="17">
        <v>96</v>
      </c>
      <c r="AZ1962" s="14" t="s">
        <v>276</v>
      </c>
      <c r="BA1962" s="20" t="str">
        <f t="shared" si="2459"/>
        <v>25166000000100084896</v>
      </c>
      <c r="BB1962" s="31">
        <f t="shared" si="2460"/>
        <v>20</v>
      </c>
      <c r="BC1962" s="22" t="s">
        <v>7360</v>
      </c>
      <c r="BD1962" s="23" t="s">
        <v>115</v>
      </c>
      <c r="BF1962" s="8"/>
      <c r="BG1962" s="32">
        <v>24348983</v>
      </c>
      <c r="BH1962" s="32">
        <v>26194370</v>
      </c>
      <c r="BI1962" s="32"/>
      <c r="BJ1962" t="s">
        <v>1033</v>
      </c>
      <c r="BK1962" s="14" t="s">
        <v>3979</v>
      </c>
      <c r="BL1962" s="14" t="s">
        <v>595</v>
      </c>
      <c r="BM1962" s="25"/>
      <c r="BN1962" s="26" t="str">
        <f t="shared" si="2501"/>
        <v>25166000000100084896</v>
      </c>
      <c r="BO1962" s="27" t="str">
        <f t="shared" si="2502"/>
        <v>NAHDI ASMA</v>
      </c>
      <c r="BP1962" s="26">
        <f t="shared" si="2503"/>
        <v>1964</v>
      </c>
      <c r="BQ1962" s="28"/>
    </row>
    <row r="1963" spans="1:69" x14ac:dyDescent="0.25">
      <c r="A1963" t="str">
        <f>VLOOKUP(B1963,[2]RH!$B:$BV,72,0)</f>
        <v>si</v>
      </c>
      <c r="B1963" s="6">
        <v>1965</v>
      </c>
      <c r="C1963" s="7" t="s">
        <v>168</v>
      </c>
      <c r="D1963" s="7" t="s">
        <v>7520</v>
      </c>
      <c r="E1963" s="7" t="s">
        <v>67</v>
      </c>
      <c r="F1963" s="7" t="s">
        <v>118</v>
      </c>
      <c r="G1963" s="7" t="s">
        <v>3299</v>
      </c>
      <c r="H1963" s="41" t="s">
        <v>225</v>
      </c>
      <c r="I1963" s="7" t="s">
        <v>226</v>
      </c>
      <c r="J1963" s="7" t="s">
        <v>190</v>
      </c>
      <c r="K1963" s="7" t="s">
        <v>146</v>
      </c>
      <c r="L1963" s="7" t="s">
        <v>90</v>
      </c>
      <c r="M1963" s="7" t="str">
        <f t="shared" si="2440"/>
        <v>CAMPO</v>
      </c>
      <c r="N1963" s="8">
        <v>45336</v>
      </c>
      <c r="P1963" s="7">
        <f t="shared" ca="1" si="2462"/>
        <v>-6</v>
      </c>
      <c r="Q1963" s="8"/>
      <c r="R1963" s="7"/>
      <c r="S1963" s="7"/>
      <c r="T1963" s="9" t="s">
        <v>156</v>
      </c>
      <c r="U1963" s="7" t="str">
        <f t="shared" si="2450"/>
        <v>Contractuel</v>
      </c>
      <c r="V1963" s="8">
        <v>45689</v>
      </c>
      <c r="W1963" s="8">
        <f>VLOOKUP(B1963,[1]BASE!$A:$Q,17,0)</f>
        <v>45716</v>
      </c>
      <c r="X1963" s="8"/>
      <c r="Y1963" s="8"/>
      <c r="Z1963" s="8">
        <v>45336</v>
      </c>
      <c r="AA1963" s="7">
        <f t="shared" si="2451"/>
        <v>2</v>
      </c>
      <c r="AB1963" s="7">
        <f t="shared" si="2452"/>
        <v>2024</v>
      </c>
      <c r="AC1963" s="7">
        <f t="shared" si="2453"/>
        <v>2028</v>
      </c>
      <c r="AD1963" s="10" t="e">
        <f t="shared" ref="AD1963:AD2026" ca="1" si="2510">IF(#REF!="Non",(DAYS360(N1963,Q1963)/360),(DAYS360(N1963,TODAY())/360))</f>
        <v>#REF!</v>
      </c>
      <c r="AE1963" s="10" t="e">
        <f t="shared" ca="1" si="2455"/>
        <v>#REF!</v>
      </c>
      <c r="AF1963" s="8">
        <v>34052</v>
      </c>
      <c r="AG1963" s="11">
        <f t="shared" ca="1" si="2456"/>
        <v>31.972602739726028</v>
      </c>
      <c r="AH1963" s="10" t="str">
        <f t="shared" ca="1" si="2457"/>
        <v>&gt;25&lt; 35</v>
      </c>
      <c r="AI1963" s="12">
        <v>17040676</v>
      </c>
      <c r="AJ1963" s="40" t="s">
        <v>213</v>
      </c>
      <c r="AK1963" s="12" t="s">
        <v>7521</v>
      </c>
      <c r="AL1963" s="8">
        <v>44942</v>
      </c>
      <c r="AM1963" s="7" t="s">
        <v>108</v>
      </c>
      <c r="AN1963" s="7" t="s">
        <v>109</v>
      </c>
      <c r="AP1963" t="s">
        <v>7522</v>
      </c>
      <c r="AQ1963">
        <v>3</v>
      </c>
      <c r="AR1963" s="70">
        <v>2</v>
      </c>
      <c r="AS1963" s="15">
        <f t="shared" si="2458"/>
        <v>46066.5</v>
      </c>
      <c r="AT1963" s="14" t="s">
        <v>163</v>
      </c>
      <c r="AU1963" s="12">
        <v>3.5</v>
      </c>
      <c r="AV1963" s="17" t="s">
        <v>150</v>
      </c>
      <c r="AW1963" s="18" t="s">
        <v>2582</v>
      </c>
      <c r="AX1963" s="19" t="s">
        <v>7523</v>
      </c>
      <c r="AY1963" s="17" t="s">
        <v>120</v>
      </c>
      <c r="AZ1963" s="14" t="s">
        <v>174</v>
      </c>
      <c r="BA1963" s="20" t="str">
        <f t="shared" si="2459"/>
        <v>07091014910551477706</v>
      </c>
      <c r="BB1963" s="31">
        <f t="shared" si="2460"/>
        <v>20</v>
      </c>
      <c r="BC1963" s="22" t="s">
        <v>5253</v>
      </c>
      <c r="BD1963" s="23" t="s">
        <v>115</v>
      </c>
      <c r="BF1963" s="8"/>
      <c r="BG1963" s="32">
        <v>24953035</v>
      </c>
      <c r="BH1963" s="32">
        <v>92070500</v>
      </c>
      <c r="BI1963" s="32"/>
      <c r="BJ1963" t="s">
        <v>486</v>
      </c>
      <c r="BK1963" s="14" t="s">
        <v>232</v>
      </c>
      <c r="BL1963" s="14" t="s">
        <v>595</v>
      </c>
      <c r="BM1963" s="25"/>
      <c r="BN1963" s="26" t="str">
        <f t="shared" si="2501"/>
        <v>07091014910551477706</v>
      </c>
      <c r="BO1963" s="27" t="str">
        <f t="shared" si="2502"/>
        <v>BEN MABROUK SABRINE</v>
      </c>
      <c r="BP1963" s="26">
        <f t="shared" si="2503"/>
        <v>1965</v>
      </c>
      <c r="BQ1963" s="28"/>
    </row>
    <row r="1964" spans="1:69" x14ac:dyDescent="0.25">
      <c r="A1964" t="str">
        <f>VLOOKUP(B1964,[2]RH!$B:$BV,72,0)</f>
        <v>si</v>
      </c>
      <c r="B1964" s="6">
        <v>1966</v>
      </c>
      <c r="C1964" s="7" t="s">
        <v>65</v>
      </c>
      <c r="D1964" s="7" t="s">
        <v>7524</v>
      </c>
      <c r="E1964" s="7" t="s">
        <v>67</v>
      </c>
      <c r="F1964" s="7" t="s">
        <v>118</v>
      </c>
      <c r="G1964" s="7" t="s">
        <v>3299</v>
      </c>
      <c r="H1964" s="41" t="s">
        <v>2398</v>
      </c>
      <c r="I1964" s="7" t="s">
        <v>226</v>
      </c>
      <c r="J1964" s="7" t="s">
        <v>190</v>
      </c>
      <c r="K1964" s="7" t="s">
        <v>146</v>
      </c>
      <c r="L1964" s="7" t="s">
        <v>90</v>
      </c>
      <c r="M1964" s="7" t="str">
        <f t="shared" si="2440"/>
        <v>CAMPO</v>
      </c>
      <c r="N1964" s="8">
        <v>45336</v>
      </c>
      <c r="P1964" s="7">
        <f t="shared" ca="1" si="2462"/>
        <v>-6</v>
      </c>
      <c r="Q1964" s="8"/>
      <c r="R1964" s="7"/>
      <c r="S1964" s="7"/>
      <c r="T1964" s="9" t="s">
        <v>156</v>
      </c>
      <c r="U1964" s="7" t="str">
        <f t="shared" si="2450"/>
        <v>Contractuel</v>
      </c>
      <c r="V1964" s="8">
        <v>45689</v>
      </c>
      <c r="W1964" s="8">
        <f>VLOOKUP(B1964,[1]BASE!$A:$Q,17,0)</f>
        <v>45716</v>
      </c>
      <c r="X1964" s="8"/>
      <c r="Y1964" s="8"/>
      <c r="Z1964" s="8">
        <v>45336</v>
      </c>
      <c r="AA1964" s="7">
        <f t="shared" si="2451"/>
        <v>2</v>
      </c>
      <c r="AB1964" s="7">
        <f t="shared" si="2452"/>
        <v>2024</v>
      </c>
      <c r="AC1964" s="7">
        <f t="shared" si="2453"/>
        <v>2028</v>
      </c>
      <c r="AD1964" s="10" t="e">
        <f t="shared" ref="AD1964:AD2027" ca="1" si="2511">IF(#REF!="Non",(DAYS360(N1964,Q1964)/360),(DAYS360(N1964,TODAY())/360))</f>
        <v>#REF!</v>
      </c>
      <c r="AE1964" s="10" t="e">
        <f t="shared" ca="1" si="2455"/>
        <v>#REF!</v>
      </c>
      <c r="AF1964" s="8">
        <v>35721</v>
      </c>
      <c r="AG1964" s="11">
        <f t="shared" ca="1" si="2456"/>
        <v>27.4</v>
      </c>
      <c r="AH1964" s="10" t="str">
        <f t="shared" ca="1" si="2457"/>
        <v>&gt;25&lt; 35</v>
      </c>
      <c r="AI1964" s="12">
        <v>17460878</v>
      </c>
      <c r="AJ1964" s="13" t="s">
        <v>120</v>
      </c>
      <c r="AK1964" s="12" t="s">
        <v>7525</v>
      </c>
      <c r="AL1964" s="8">
        <v>43860</v>
      </c>
      <c r="AM1964" s="7" t="s">
        <v>6153</v>
      </c>
      <c r="AN1964" s="7" t="s">
        <v>109</v>
      </c>
      <c r="AP1964" t="s">
        <v>7526</v>
      </c>
      <c r="AQ1964">
        <v>3</v>
      </c>
      <c r="AR1964" s="70">
        <v>2</v>
      </c>
      <c r="AS1964" s="15">
        <f t="shared" si="2458"/>
        <v>46066.5</v>
      </c>
      <c r="AT1964" s="14" t="s">
        <v>163</v>
      </c>
      <c r="AU1964" s="12">
        <v>3.5</v>
      </c>
      <c r="AV1964" s="17">
        <v>17</v>
      </c>
      <c r="AW1964" s="18">
        <v>53594</v>
      </c>
      <c r="AX1964" s="19" t="s">
        <v>7527</v>
      </c>
      <c r="AY1964" s="17">
        <v>17</v>
      </c>
      <c r="AZ1964" s="14" t="s">
        <v>203</v>
      </c>
      <c r="BA1964" s="20" t="str">
        <f t="shared" si="2459"/>
        <v>17535940172092590417</v>
      </c>
      <c r="BB1964" s="31">
        <f t="shared" si="2460"/>
        <v>20</v>
      </c>
      <c r="BC1964" s="22" t="s">
        <v>5268</v>
      </c>
      <c r="BD1964" s="23" t="s">
        <v>115</v>
      </c>
      <c r="BF1964" s="8"/>
      <c r="BG1964" s="32">
        <v>20266858</v>
      </c>
      <c r="BH1964" s="32">
        <v>24964715</v>
      </c>
      <c r="BI1964" s="32"/>
      <c r="BJ1964" t="s">
        <v>371</v>
      </c>
      <c r="BK1964" s="14" t="s">
        <v>232</v>
      </c>
      <c r="BL1964" s="14" t="s">
        <v>595</v>
      </c>
      <c r="BM1964" s="25"/>
      <c r="BN1964" s="26" t="str">
        <f t="shared" si="2501"/>
        <v>17535940172092590417</v>
      </c>
      <c r="BO1964" s="27" t="str">
        <f t="shared" si="2502"/>
        <v>NEFZI WASSIM</v>
      </c>
      <c r="BP1964" s="26">
        <f t="shared" si="2503"/>
        <v>1966</v>
      </c>
      <c r="BQ1964" s="28"/>
    </row>
    <row r="1965" spans="1:69" x14ac:dyDescent="0.25">
      <c r="A1965" t="str">
        <f>VLOOKUP(B1965,[2]RH!$B:$BV,72,0)</f>
        <v>si</v>
      </c>
      <c r="B1965" s="6">
        <v>1967</v>
      </c>
      <c r="C1965" s="7" t="s">
        <v>168</v>
      </c>
      <c r="D1965" s="7" t="s">
        <v>7528</v>
      </c>
      <c r="E1965" s="7" t="s">
        <v>67</v>
      </c>
      <c r="F1965" s="7" t="s">
        <v>118</v>
      </c>
      <c r="G1965" s="7" t="s">
        <v>3299</v>
      </c>
      <c r="H1965" s="41" t="s">
        <v>225</v>
      </c>
      <c r="I1965" s="7" t="s">
        <v>226</v>
      </c>
      <c r="J1965" s="7" t="s">
        <v>190</v>
      </c>
      <c r="K1965" s="7" t="s">
        <v>146</v>
      </c>
      <c r="L1965" s="7" t="s">
        <v>90</v>
      </c>
      <c r="M1965" s="7" t="str">
        <f t="shared" si="2440"/>
        <v>CAMPO</v>
      </c>
      <c r="N1965" s="8">
        <v>45336</v>
      </c>
      <c r="P1965" s="7">
        <f t="shared" ca="1" si="2462"/>
        <v>-6</v>
      </c>
      <c r="Q1965" s="8"/>
      <c r="R1965" s="7"/>
      <c r="S1965" s="7"/>
      <c r="T1965" s="9" t="s">
        <v>156</v>
      </c>
      <c r="U1965" s="7" t="str">
        <f t="shared" si="2450"/>
        <v>Contractuel</v>
      </c>
      <c r="V1965" s="8">
        <v>45689</v>
      </c>
      <c r="W1965" s="8">
        <f>VLOOKUP(B1965,[1]BASE!$A:$Q,17,0)</f>
        <v>45716</v>
      </c>
      <c r="X1965" s="8"/>
      <c r="Y1965" s="8"/>
      <c r="Z1965" s="8">
        <v>45336</v>
      </c>
      <c r="AA1965" s="7">
        <f t="shared" si="2451"/>
        <v>2</v>
      </c>
      <c r="AB1965" s="7">
        <f t="shared" si="2452"/>
        <v>2024</v>
      </c>
      <c r="AC1965" s="7">
        <f t="shared" si="2453"/>
        <v>2028</v>
      </c>
      <c r="AD1965" s="10" t="e">
        <f t="shared" ref="AD1965:AD2028" ca="1" si="2512">IF(#REF!="Non",(DAYS360(N1965,Q1965)/360),(DAYS360(N1965,TODAY())/360))</f>
        <v>#REF!</v>
      </c>
      <c r="AE1965" s="10" t="e">
        <f t="shared" ca="1" si="2455"/>
        <v>#REF!</v>
      </c>
      <c r="AF1965" s="8">
        <v>32511</v>
      </c>
      <c r="AG1965" s="11">
        <f t="shared" ca="1" si="2456"/>
        <v>36.194520547945203</v>
      </c>
      <c r="AH1965" s="10" t="str">
        <f t="shared" ca="1" si="2457"/>
        <v>&gt;35&lt; 45</v>
      </c>
      <c r="AI1965" s="12">
        <v>17524757</v>
      </c>
      <c r="AJ1965" s="13" t="s">
        <v>106</v>
      </c>
      <c r="AK1965" s="12" t="s">
        <v>7529</v>
      </c>
      <c r="AL1965" s="8">
        <v>45289</v>
      </c>
      <c r="AM1965" s="7" t="s">
        <v>108</v>
      </c>
      <c r="AN1965" s="7" t="s">
        <v>109</v>
      </c>
      <c r="AP1965" t="s">
        <v>7530</v>
      </c>
      <c r="AQ1965">
        <v>3</v>
      </c>
      <c r="AR1965" s="70">
        <v>2</v>
      </c>
      <c r="AS1965" s="15">
        <f t="shared" si="2458"/>
        <v>46066.5</v>
      </c>
      <c r="AT1965" s="14" t="s">
        <v>163</v>
      </c>
      <c r="AU1965" s="12">
        <v>3.5</v>
      </c>
      <c r="AV1965" s="17" t="s">
        <v>92</v>
      </c>
      <c r="AW1965" s="18" t="s">
        <v>571</v>
      </c>
      <c r="AX1965" s="19">
        <v>50058189846</v>
      </c>
      <c r="AY1965" s="17">
        <v>91</v>
      </c>
      <c r="AZ1965" s="14" t="s">
        <v>152</v>
      </c>
      <c r="BA1965" s="20" t="str">
        <f t="shared" si="2459"/>
        <v>04004005005818984691</v>
      </c>
      <c r="BB1965" s="31">
        <f t="shared" si="2460"/>
        <v>20</v>
      </c>
      <c r="BC1965" s="22" t="s">
        <v>1055</v>
      </c>
      <c r="BD1965" s="23" t="s">
        <v>115</v>
      </c>
      <c r="BF1965" s="8"/>
      <c r="BG1965" s="32">
        <v>90449685</v>
      </c>
      <c r="BH1965" s="32"/>
      <c r="BI1965" s="32"/>
      <c r="BJ1965" t="s">
        <v>1055</v>
      </c>
      <c r="BK1965" s="14" t="s">
        <v>232</v>
      </c>
      <c r="BL1965" s="14" t="s">
        <v>595</v>
      </c>
      <c r="BM1965" s="25"/>
      <c r="BN1965" s="26" t="str">
        <f t="shared" si="2501"/>
        <v>04004005005818984691</v>
      </c>
      <c r="BO1965" s="27" t="str">
        <f t="shared" si="2502"/>
        <v>YAZIDI YOSRA</v>
      </c>
      <c r="BP1965" s="26">
        <f t="shared" si="2503"/>
        <v>1967</v>
      </c>
      <c r="BQ1965" s="28"/>
    </row>
    <row r="1966" spans="1:69" x14ac:dyDescent="0.25">
      <c r="A1966" t="str">
        <f>VLOOKUP(B1966,[2]RH!$B:$BV,72,0)</f>
        <v>si</v>
      </c>
      <c r="B1966" s="6">
        <v>1968</v>
      </c>
      <c r="C1966" s="7" t="s">
        <v>168</v>
      </c>
      <c r="D1966" s="7" t="s">
        <v>7531</v>
      </c>
      <c r="E1966" s="7" t="s">
        <v>67</v>
      </c>
      <c r="F1966" s="7" t="s">
        <v>118</v>
      </c>
      <c r="G1966" s="7" t="s">
        <v>1801</v>
      </c>
      <c r="H1966" s="41" t="s">
        <v>562</v>
      </c>
      <c r="I1966" s="7" t="s">
        <v>226</v>
      </c>
      <c r="J1966" s="7" t="s">
        <v>190</v>
      </c>
      <c r="K1966" s="7" t="s">
        <v>146</v>
      </c>
      <c r="L1966" s="7" t="s">
        <v>90</v>
      </c>
      <c r="M1966" s="7" t="str">
        <f t="shared" si="2440"/>
        <v>Prép CAMPO</v>
      </c>
      <c r="N1966" s="8">
        <v>45337</v>
      </c>
      <c r="P1966" s="7">
        <f t="shared" ca="1" si="2462"/>
        <v>-6</v>
      </c>
      <c r="Q1966" s="8"/>
      <c r="R1966" s="7"/>
      <c r="S1966" s="7"/>
      <c r="T1966" s="9" t="s">
        <v>156</v>
      </c>
      <c r="U1966" s="7" t="str">
        <f t="shared" si="2450"/>
        <v>Contractuel</v>
      </c>
      <c r="V1966" s="8">
        <v>45689</v>
      </c>
      <c r="W1966" s="8">
        <f>VLOOKUP(B1966,[1]BASE!$A:$Q,17,0)</f>
        <v>45716</v>
      </c>
      <c r="X1966" s="8"/>
      <c r="Y1966" s="8"/>
      <c r="Z1966" s="8">
        <v>45337</v>
      </c>
      <c r="AA1966" s="7">
        <f t="shared" si="2451"/>
        <v>2</v>
      </c>
      <c r="AB1966" s="7">
        <f t="shared" si="2452"/>
        <v>2024</v>
      </c>
      <c r="AC1966" s="7">
        <f t="shared" si="2453"/>
        <v>2028</v>
      </c>
      <c r="AD1966" s="10" t="e">
        <f t="shared" ref="AD1966:AD2029" ca="1" si="2513">IF(#REF!="Non",(DAYS360(N1966,Q1966)/360),(DAYS360(N1966,TODAY())/360))</f>
        <v>#REF!</v>
      </c>
      <c r="AE1966" s="10" t="e">
        <f t="shared" ca="1" si="2455"/>
        <v>#REF!</v>
      </c>
      <c r="AF1966" s="8">
        <v>37417</v>
      </c>
      <c r="AG1966" s="11">
        <f t="shared" ca="1" si="2456"/>
        <v>22.753424657534246</v>
      </c>
      <c r="AH1966" s="10" t="str">
        <f t="shared" ca="1" si="2457"/>
        <v>&lt; 25</v>
      </c>
      <c r="AI1966" s="12">
        <v>17753837</v>
      </c>
      <c r="AJ1966" s="13" t="s">
        <v>92</v>
      </c>
      <c r="AK1966" s="12" t="s">
        <v>7532</v>
      </c>
      <c r="AL1966" s="8">
        <v>43798</v>
      </c>
      <c r="AM1966" s="7" t="s">
        <v>108</v>
      </c>
      <c r="AN1966" s="7" t="s">
        <v>109</v>
      </c>
      <c r="AP1966" t="s">
        <v>7533</v>
      </c>
      <c r="AQ1966">
        <v>3</v>
      </c>
      <c r="AR1966" s="70">
        <v>2</v>
      </c>
      <c r="AS1966" s="15">
        <f t="shared" si="2458"/>
        <v>46067.5</v>
      </c>
      <c r="AT1966" s="14" t="s">
        <v>163</v>
      </c>
      <c r="AU1966" s="12">
        <v>3.5</v>
      </c>
      <c r="AV1966" s="17">
        <v>17</v>
      </c>
      <c r="AW1966" s="18" t="s">
        <v>201</v>
      </c>
      <c r="AX1966" s="19" t="s">
        <v>7534</v>
      </c>
      <c r="AY1966" s="17" t="s">
        <v>150</v>
      </c>
      <c r="AZ1966" s="14" t="s">
        <v>203</v>
      </c>
      <c r="BA1966" s="20" t="str">
        <f t="shared" si="2459"/>
        <v>17001000000324099207</v>
      </c>
      <c r="BB1966" s="31">
        <f t="shared" si="2460"/>
        <v>20</v>
      </c>
      <c r="BC1966" s="22" t="s">
        <v>7535</v>
      </c>
      <c r="BD1966" s="23" t="s">
        <v>341</v>
      </c>
      <c r="BF1966" s="8"/>
      <c r="BG1966" s="32">
        <v>50097895</v>
      </c>
      <c r="BH1966" s="32"/>
      <c r="BI1966" s="32"/>
      <c r="BJ1966" t="s">
        <v>814</v>
      </c>
      <c r="BK1966" s="14" t="s">
        <v>232</v>
      </c>
      <c r="BL1966" s="14" t="s">
        <v>595</v>
      </c>
      <c r="BM1966" s="25"/>
      <c r="BN1966" s="26" t="str">
        <f t="shared" si="2501"/>
        <v>17001000000324099207</v>
      </c>
      <c r="BO1966" s="27" t="str">
        <f t="shared" si="2502"/>
        <v>MECHERGUI AMEL</v>
      </c>
      <c r="BP1966" s="26">
        <f t="shared" si="2503"/>
        <v>1968</v>
      </c>
      <c r="BQ1966" s="28"/>
    </row>
    <row r="1967" spans="1:69" x14ac:dyDescent="0.25">
      <c r="A1967" t="str">
        <f>VLOOKUP(B1967,[2]RH!$B:$BV,72,0)</f>
        <v>si</v>
      </c>
      <c r="B1967" s="6">
        <v>1969</v>
      </c>
      <c r="C1967" s="7" t="s">
        <v>168</v>
      </c>
      <c r="D1967" s="7" t="s">
        <v>7536</v>
      </c>
      <c r="E1967" s="7" t="s">
        <v>67</v>
      </c>
      <c r="F1967" s="7" t="s">
        <v>118</v>
      </c>
      <c r="G1967" s="7" t="s">
        <v>3299</v>
      </c>
      <c r="H1967" s="41" t="s">
        <v>225</v>
      </c>
      <c r="I1967" s="7" t="s">
        <v>614</v>
      </c>
      <c r="J1967" s="7" t="s">
        <v>281</v>
      </c>
      <c r="K1967" s="7" t="s">
        <v>146</v>
      </c>
      <c r="L1967" s="7" t="s">
        <v>90</v>
      </c>
      <c r="M1967" s="7" t="str">
        <f t="shared" si="2440"/>
        <v>CAMPO</v>
      </c>
      <c r="N1967" s="8">
        <v>45337</v>
      </c>
      <c r="P1967" s="7">
        <f t="shared" ca="1" si="2462"/>
        <v>-6</v>
      </c>
      <c r="Q1967" s="8"/>
      <c r="R1967" s="7"/>
      <c r="S1967" s="7"/>
      <c r="T1967" s="9" t="s">
        <v>156</v>
      </c>
      <c r="U1967" s="7" t="str">
        <f t="shared" si="2450"/>
        <v>Contractuel</v>
      </c>
      <c r="V1967" s="8">
        <v>45689</v>
      </c>
      <c r="W1967" s="8">
        <f>VLOOKUP(B1967,[1]BASE!$A:$Q,17,0)</f>
        <v>45716</v>
      </c>
      <c r="X1967" s="8"/>
      <c r="Y1967" s="8"/>
      <c r="Z1967" s="8">
        <v>45337</v>
      </c>
      <c r="AA1967" s="7">
        <f t="shared" si="2451"/>
        <v>2</v>
      </c>
      <c r="AB1967" s="7">
        <f t="shared" si="2452"/>
        <v>2024</v>
      </c>
      <c r="AC1967" s="7">
        <f t="shared" si="2453"/>
        <v>2028</v>
      </c>
      <c r="AD1967" s="10" t="e">
        <f t="shared" ref="AD1967:AD2030" ca="1" si="2514">IF(#REF!="Non",(DAYS360(N1967,Q1967)/360),(DAYS360(N1967,TODAY())/360))</f>
        <v>#REF!</v>
      </c>
      <c r="AE1967" s="10" t="e">
        <f t="shared" ca="1" si="2455"/>
        <v>#REF!</v>
      </c>
      <c r="AF1967" s="8">
        <v>36211</v>
      </c>
      <c r="AG1967" s="11">
        <f t="shared" ca="1" si="2456"/>
        <v>26.057534246575344</v>
      </c>
      <c r="AH1967" s="10" t="str">
        <f t="shared" ca="1" si="2457"/>
        <v>&gt;25&lt; 35</v>
      </c>
      <c r="AI1967" s="12">
        <v>17752749</v>
      </c>
      <c r="AJ1967" s="13" t="s">
        <v>82</v>
      </c>
      <c r="AK1967" s="12" t="s">
        <v>7537</v>
      </c>
      <c r="AL1967" s="8">
        <v>42825</v>
      </c>
      <c r="AM1967" s="7" t="s">
        <v>108</v>
      </c>
      <c r="AN1967" s="7" t="s">
        <v>109</v>
      </c>
      <c r="AP1967" t="s">
        <v>7533</v>
      </c>
      <c r="AQ1967">
        <v>3</v>
      </c>
      <c r="AR1967" s="70">
        <v>2</v>
      </c>
      <c r="AS1967" s="15">
        <f t="shared" si="2458"/>
        <v>46067.5</v>
      </c>
      <c r="AT1967" s="14" t="s">
        <v>163</v>
      </c>
      <c r="AU1967" s="12">
        <v>3.5</v>
      </c>
      <c r="AV1967" s="17">
        <v>17</v>
      </c>
      <c r="AW1967" s="18" t="s">
        <v>201</v>
      </c>
      <c r="AX1967" s="19" t="s">
        <v>7538</v>
      </c>
      <c r="AY1967" s="17">
        <v>45</v>
      </c>
      <c r="AZ1967" s="14" t="s">
        <v>203</v>
      </c>
      <c r="BA1967" s="20" t="str">
        <f t="shared" si="2459"/>
        <v>17001000000330118445</v>
      </c>
      <c r="BB1967" s="31">
        <f t="shared" si="2460"/>
        <v>20</v>
      </c>
      <c r="BC1967" s="22" t="s">
        <v>7539</v>
      </c>
      <c r="BD1967" s="23" t="s">
        <v>115</v>
      </c>
      <c r="BF1967" s="8"/>
      <c r="BG1967" s="32">
        <v>58072874</v>
      </c>
      <c r="BH1967" s="32"/>
      <c r="BI1967" s="32"/>
      <c r="BJ1967" t="s">
        <v>501</v>
      </c>
      <c r="BK1967" s="14" t="str">
        <f>IF(K1967="CADRE","CADRE",CONCATENATE(J1967,"-",H1967))</f>
        <v>B-P6 AV</v>
      </c>
      <c r="BL1967" s="14" t="s">
        <v>595</v>
      </c>
      <c r="BM1967" s="25"/>
      <c r="BN1967" s="26" t="str">
        <f t="shared" si="2501"/>
        <v>17001000000330118445</v>
      </c>
      <c r="BO1967" s="27" t="str">
        <f t="shared" si="2502"/>
        <v>MAAZAOUI JIHENE</v>
      </c>
      <c r="BP1967" s="26">
        <f t="shared" si="2503"/>
        <v>1969</v>
      </c>
      <c r="BQ1967" s="28"/>
    </row>
    <row r="1968" spans="1:69" x14ac:dyDescent="0.25">
      <c r="A1968" t="str">
        <f>VLOOKUP(B1968,[2]RH!$B:$BV,72,0)</f>
        <v>si</v>
      </c>
      <c r="B1968" s="6">
        <v>1970</v>
      </c>
      <c r="C1968" s="7" t="s">
        <v>168</v>
      </c>
      <c r="D1968" s="7" t="s">
        <v>7540</v>
      </c>
      <c r="E1968" s="7" t="s">
        <v>67</v>
      </c>
      <c r="F1968" s="7" t="s">
        <v>118</v>
      </c>
      <c r="G1968" s="7" t="s">
        <v>1801</v>
      </c>
      <c r="H1968" s="41" t="s">
        <v>562</v>
      </c>
      <c r="I1968" s="7" t="s">
        <v>3974</v>
      </c>
      <c r="J1968" s="7" t="s">
        <v>281</v>
      </c>
      <c r="K1968" s="7" t="s">
        <v>146</v>
      </c>
      <c r="L1968" s="7" t="s">
        <v>90</v>
      </c>
      <c r="M1968" s="7" t="str">
        <f t="shared" si="2440"/>
        <v>Prép CAMPO</v>
      </c>
      <c r="N1968" s="8">
        <v>45337</v>
      </c>
      <c r="P1968" s="7">
        <f t="shared" ca="1" si="2462"/>
        <v>-6</v>
      </c>
      <c r="Q1968" s="8"/>
      <c r="R1968" s="7"/>
      <c r="S1968" s="7"/>
      <c r="T1968" s="9" t="s">
        <v>156</v>
      </c>
      <c r="U1968" s="7" t="str">
        <f t="shared" si="2450"/>
        <v>Contractuel</v>
      </c>
      <c r="V1968" s="8">
        <v>45689</v>
      </c>
      <c r="W1968" s="8">
        <f>VLOOKUP(B1968,[1]BASE!$A:$Q,17,0)</f>
        <v>45716</v>
      </c>
      <c r="X1968" s="8"/>
      <c r="Y1968" s="8"/>
      <c r="Z1968" s="8">
        <v>45337</v>
      </c>
      <c r="AA1968" s="7">
        <f t="shared" si="2451"/>
        <v>2</v>
      </c>
      <c r="AB1968" s="7">
        <f t="shared" si="2452"/>
        <v>2024</v>
      </c>
      <c r="AC1968" s="7">
        <f t="shared" si="2453"/>
        <v>2028</v>
      </c>
      <c r="AD1968" s="10" t="e">
        <f t="shared" ref="AD1968:AD2031" ca="1" si="2515">IF(#REF!="Non",(DAYS360(N1968,Q1968)/360),(DAYS360(N1968,TODAY())/360))</f>
        <v>#REF!</v>
      </c>
      <c r="AE1968" s="10" t="e">
        <f t="shared" ca="1" si="2455"/>
        <v>#REF!</v>
      </c>
      <c r="AF1968" s="8">
        <v>36247</v>
      </c>
      <c r="AG1968" s="11">
        <f t="shared" ca="1" si="2456"/>
        <v>25.958904109589042</v>
      </c>
      <c r="AH1968" s="10" t="str">
        <f t="shared" ca="1" si="2457"/>
        <v>&gt;25&lt; 35</v>
      </c>
      <c r="AI1968" s="12"/>
      <c r="AJ1968" s="13"/>
      <c r="AK1968" s="12" t="s">
        <v>7541</v>
      </c>
      <c r="AL1968" s="8">
        <v>43249</v>
      </c>
      <c r="AM1968" s="7" t="s">
        <v>108</v>
      </c>
      <c r="AN1968" s="7" t="s">
        <v>109</v>
      </c>
      <c r="AP1968" t="s">
        <v>7533</v>
      </c>
      <c r="AQ1968">
        <v>3</v>
      </c>
      <c r="AR1968" s="70">
        <v>2</v>
      </c>
      <c r="AS1968" s="15">
        <f t="shared" si="2458"/>
        <v>46067.5</v>
      </c>
      <c r="AT1968" s="14" t="s">
        <v>163</v>
      </c>
      <c r="AU1968" s="12">
        <v>3.5</v>
      </c>
      <c r="AV1968" s="17">
        <v>17</v>
      </c>
      <c r="AW1968" s="18">
        <v>53594</v>
      </c>
      <c r="AX1968" s="19" t="s">
        <v>7542</v>
      </c>
      <c r="AY1968" s="17">
        <v>30</v>
      </c>
      <c r="AZ1968" s="14" t="s">
        <v>203</v>
      </c>
      <c r="BA1968" s="20" t="str">
        <f t="shared" si="2459"/>
        <v>17535940172091817230</v>
      </c>
      <c r="BB1968" s="31">
        <f t="shared" si="2460"/>
        <v>20</v>
      </c>
      <c r="BC1968" s="22" t="s">
        <v>286</v>
      </c>
      <c r="BD1968" s="23" t="s">
        <v>115</v>
      </c>
      <c r="BF1968" s="8"/>
      <c r="BG1968" s="32">
        <v>27662515</v>
      </c>
      <c r="BH1968" s="32"/>
      <c r="BI1968" s="32"/>
      <c r="BJ1968" t="s">
        <v>4896</v>
      </c>
      <c r="BK1968" s="14" t="s">
        <v>3979</v>
      </c>
      <c r="BL1968" s="14" t="s">
        <v>595</v>
      </c>
      <c r="BM1968" s="25"/>
      <c r="BN1968" s="26" t="str">
        <f t="shared" si="2501"/>
        <v>17535940172091817230</v>
      </c>
      <c r="BO1968" s="27" t="str">
        <f t="shared" si="2502"/>
        <v>WAHBI ZAINEB</v>
      </c>
      <c r="BP1968" s="26">
        <f t="shared" si="2503"/>
        <v>1970</v>
      </c>
      <c r="BQ1968" s="28"/>
    </row>
    <row r="1969" spans="1:69" x14ac:dyDescent="0.25">
      <c r="A1969" t="str">
        <f>VLOOKUP(B1969,[2]RH!$B:$BV,72,0)</f>
        <v>Non-Actif</v>
      </c>
      <c r="B1969" s="6">
        <v>1971</v>
      </c>
      <c r="C1969" s="7" t="s">
        <v>168</v>
      </c>
      <c r="D1969" s="7" t="s">
        <v>7543</v>
      </c>
      <c r="E1969" s="7" t="s">
        <v>67</v>
      </c>
      <c r="F1969" s="7" t="s">
        <v>118</v>
      </c>
      <c r="G1969" s="7" t="s">
        <v>3299</v>
      </c>
      <c r="H1969" s="80" t="s">
        <v>225</v>
      </c>
      <c r="I1969" s="7" t="s">
        <v>6112</v>
      </c>
      <c r="J1969" s="7" t="s">
        <v>190</v>
      </c>
      <c r="K1969" s="7" t="s">
        <v>146</v>
      </c>
      <c r="L1969" s="7" t="s">
        <v>90</v>
      </c>
      <c r="M1969" s="7" t="str">
        <f t="shared" si="2440"/>
        <v>CAMPO</v>
      </c>
      <c r="N1969" s="8">
        <v>45337</v>
      </c>
      <c r="P1969" s="7">
        <f t="shared" ca="1" si="2462"/>
        <v>-340</v>
      </c>
      <c r="Q1969" s="8">
        <v>45383</v>
      </c>
      <c r="R1969" s="7" t="s">
        <v>1909</v>
      </c>
      <c r="S1969" s="7"/>
      <c r="T1969" s="9" t="s">
        <v>156</v>
      </c>
      <c r="U1969" s="7" t="str">
        <f t="shared" si="2450"/>
        <v>Contractuel</v>
      </c>
      <c r="V1969" s="8">
        <v>45352</v>
      </c>
      <c r="W1969" s="8">
        <v>45382</v>
      </c>
      <c r="X1969" s="8"/>
      <c r="Y1969" s="8"/>
      <c r="Z1969" s="8">
        <v>45337</v>
      </c>
      <c r="AA1969" s="7">
        <f t="shared" si="2451"/>
        <v>2</v>
      </c>
      <c r="AB1969" s="7">
        <f t="shared" si="2452"/>
        <v>2024</v>
      </c>
      <c r="AC1969" s="7">
        <f t="shared" si="2453"/>
        <v>2028</v>
      </c>
      <c r="AD1969" s="10" t="e">
        <f t="shared" ref="AD1969:AD2032" ca="1" si="2516">IF(#REF!="Non",(DAYS360(N1969,Q1969)/360),(DAYS360(N1969,TODAY())/360))</f>
        <v>#REF!</v>
      </c>
      <c r="AE1969" s="10" t="e">
        <f t="shared" ca="1" si="2455"/>
        <v>#REF!</v>
      </c>
      <c r="AF1969" s="8">
        <v>35594</v>
      </c>
      <c r="AG1969" s="11">
        <f t="shared" ca="1" si="2456"/>
        <v>27.747945205479454</v>
      </c>
      <c r="AH1969" s="10" t="str">
        <f t="shared" ca="1" si="2457"/>
        <v>&gt;25&lt; 35</v>
      </c>
      <c r="AI1969" s="12">
        <v>17461619</v>
      </c>
      <c r="AJ1969" s="13" t="s">
        <v>79</v>
      </c>
      <c r="AK1969" s="12" t="s">
        <v>7544</v>
      </c>
      <c r="AL1969" s="8">
        <v>42895</v>
      </c>
      <c r="AM1969" s="7" t="s">
        <v>108</v>
      </c>
      <c r="AN1969" s="7" t="s">
        <v>109</v>
      </c>
      <c r="AP1969" t="s">
        <v>1514</v>
      </c>
      <c r="AQ1969" s="14">
        <v>3</v>
      </c>
      <c r="AR1969" s="14">
        <v>1</v>
      </c>
      <c r="AS1969" s="15">
        <f t="shared" si="2458"/>
        <v>45702.25</v>
      </c>
      <c r="AT1969" s="14" t="s">
        <v>163</v>
      </c>
      <c r="AU1969" s="12">
        <v>3.5</v>
      </c>
      <c r="AV1969" s="17" t="s">
        <v>150</v>
      </c>
      <c r="AW1969" s="18" t="s">
        <v>339</v>
      </c>
      <c r="AX1969" s="19">
        <v>38105533578</v>
      </c>
      <c r="AY1969" s="17">
        <v>25</v>
      </c>
      <c r="AZ1969" s="14" t="s">
        <v>174</v>
      </c>
      <c r="BA1969" s="20" t="str">
        <f t="shared" si="2459"/>
        <v>07080013810553357825</v>
      </c>
      <c r="BB1969" s="31">
        <f t="shared" si="2460"/>
        <v>20</v>
      </c>
      <c r="BC1969" s="22" t="s">
        <v>1286</v>
      </c>
      <c r="BD1969" s="23" t="s">
        <v>115</v>
      </c>
      <c r="BF1969" s="8"/>
      <c r="BG1969" s="32">
        <v>50167444</v>
      </c>
      <c r="BH1969" s="32">
        <v>28909820</v>
      </c>
      <c r="BI1969" s="32"/>
      <c r="BJ1969" t="s">
        <v>1286</v>
      </c>
      <c r="BK1969" s="14" t="str">
        <f>IF(K1969="CADRE","CADRE",CONCATENATE(J1969,"-",H1969))</f>
        <v>A-P6 AV</v>
      </c>
      <c r="BL1969" s="14" t="s">
        <v>595</v>
      </c>
      <c r="BM1969" s="25"/>
      <c r="BN1969" s="26" t="str">
        <f t="shared" si="2501"/>
        <v>07080013810553357825</v>
      </c>
      <c r="BO1969" s="27" t="str">
        <f t="shared" si="2502"/>
        <v>DAHMANI EYA</v>
      </c>
      <c r="BP1969" s="26">
        <f t="shared" si="2503"/>
        <v>1971</v>
      </c>
      <c r="BQ1969" s="28"/>
    </row>
    <row r="1970" spans="1:69" x14ac:dyDescent="0.25">
      <c r="A1970" t="str">
        <f>VLOOKUP(B1970,[2]RH!$B:$BV,72,0)</f>
        <v>si</v>
      </c>
      <c r="B1970" s="6">
        <v>1972</v>
      </c>
      <c r="C1970" s="7" t="s">
        <v>65</v>
      </c>
      <c r="D1970" s="7" t="s">
        <v>7545</v>
      </c>
      <c r="E1970" s="7" t="s">
        <v>67</v>
      </c>
      <c r="F1970" s="7" t="s">
        <v>118</v>
      </c>
      <c r="G1970" s="7" t="s">
        <v>3299</v>
      </c>
      <c r="H1970" s="41" t="s">
        <v>562</v>
      </c>
      <c r="I1970" s="7" t="s">
        <v>226</v>
      </c>
      <c r="J1970" s="7" t="s">
        <v>190</v>
      </c>
      <c r="K1970" s="7" t="s">
        <v>146</v>
      </c>
      <c r="L1970" s="7" t="s">
        <v>90</v>
      </c>
      <c r="M1970" s="7" t="str">
        <f t="shared" si="2440"/>
        <v>CAMPO</v>
      </c>
      <c r="N1970" s="8">
        <v>45337</v>
      </c>
      <c r="P1970" s="7">
        <f t="shared" ca="1" si="2462"/>
        <v>-6</v>
      </c>
      <c r="Q1970" s="8"/>
      <c r="R1970" s="7"/>
      <c r="S1970" s="7"/>
      <c r="T1970" s="9" t="s">
        <v>156</v>
      </c>
      <c r="U1970" s="7" t="str">
        <f t="shared" si="2450"/>
        <v>Contractuel</v>
      </c>
      <c r="V1970" s="8">
        <v>45689</v>
      </c>
      <c r="W1970" s="8">
        <f>VLOOKUP(B1970,[1]BASE!$A:$Q,17,0)</f>
        <v>45716</v>
      </c>
      <c r="X1970" s="8"/>
      <c r="Y1970" s="8"/>
      <c r="Z1970" s="8">
        <v>45337</v>
      </c>
      <c r="AA1970" s="7">
        <f t="shared" si="2451"/>
        <v>2</v>
      </c>
      <c r="AB1970" s="7">
        <f t="shared" si="2452"/>
        <v>2024</v>
      </c>
      <c r="AC1970" s="7">
        <f t="shared" si="2453"/>
        <v>2028</v>
      </c>
      <c r="AD1970" s="10" t="e">
        <f t="shared" ref="AD1970:AD2033" ca="1" si="2517">IF(#REF!="Non",(DAYS360(N1970,Q1970)/360),(DAYS360(N1970,TODAY())/360))</f>
        <v>#REF!</v>
      </c>
      <c r="AE1970" s="10" t="e">
        <f t="shared" ca="1" si="2455"/>
        <v>#REF!</v>
      </c>
      <c r="AF1970" s="8">
        <v>34918</v>
      </c>
      <c r="AG1970" s="11">
        <f t="shared" ca="1" si="2456"/>
        <v>29.6</v>
      </c>
      <c r="AH1970" s="10" t="str">
        <f t="shared" ca="1" si="2457"/>
        <v>&gt;25&lt; 35</v>
      </c>
      <c r="AI1970" s="12"/>
      <c r="AJ1970" s="13"/>
      <c r="AK1970" s="12" t="s">
        <v>7546</v>
      </c>
      <c r="AL1970" s="8">
        <v>41972</v>
      </c>
      <c r="AM1970" s="7" t="s">
        <v>6153</v>
      </c>
      <c r="AN1970" s="7" t="s">
        <v>109</v>
      </c>
      <c r="AQ1970">
        <v>3</v>
      </c>
      <c r="AR1970" s="70">
        <v>2</v>
      </c>
      <c r="AS1970" s="15">
        <f t="shared" si="2458"/>
        <v>46067.5</v>
      </c>
      <c r="AT1970" s="14" t="s">
        <v>163</v>
      </c>
      <c r="AU1970" s="12">
        <v>3.5</v>
      </c>
      <c r="AV1970" s="17" t="s">
        <v>92</v>
      </c>
      <c r="AW1970" s="18" t="s">
        <v>571</v>
      </c>
      <c r="AX1970" s="19">
        <v>50085855401</v>
      </c>
      <c r="AY1970" s="17" t="s">
        <v>284</v>
      </c>
      <c r="AZ1970" s="14" t="s">
        <v>152</v>
      </c>
      <c r="BA1970" s="20" t="str">
        <f t="shared" si="2459"/>
        <v>04004005008585540121</v>
      </c>
      <c r="BB1970" s="31">
        <f t="shared" si="2460"/>
        <v>20</v>
      </c>
      <c r="BC1970" s="22" t="s">
        <v>1055</v>
      </c>
      <c r="BD1970" s="23" t="s">
        <v>115</v>
      </c>
      <c r="BF1970" s="8"/>
      <c r="BG1970" s="32">
        <v>23186356</v>
      </c>
      <c r="BH1970" s="32"/>
      <c r="BI1970" s="32"/>
      <c r="BJ1970" t="s">
        <v>1055</v>
      </c>
      <c r="BK1970" s="14" t="s">
        <v>232</v>
      </c>
      <c r="BL1970" s="14" t="s">
        <v>595</v>
      </c>
      <c r="BM1970" s="25"/>
      <c r="BN1970" s="26" t="str">
        <f t="shared" si="2501"/>
        <v>04004005008585540121</v>
      </c>
      <c r="BO1970" s="27" t="str">
        <f t="shared" si="2502"/>
        <v>HAZEM OUSSEMA</v>
      </c>
      <c r="BP1970" s="26">
        <f t="shared" si="2503"/>
        <v>1972</v>
      </c>
      <c r="BQ1970" s="28"/>
    </row>
    <row r="1971" spans="1:69" x14ac:dyDescent="0.25">
      <c r="A1971" t="str">
        <f>VLOOKUP(B1971,[2]RH!$B:$BV,72,0)</f>
        <v>Non-Actif</v>
      </c>
      <c r="B1971" s="6">
        <v>1973</v>
      </c>
      <c r="C1971" s="7" t="s">
        <v>168</v>
      </c>
      <c r="D1971" s="7" t="s">
        <v>7547</v>
      </c>
      <c r="E1971" s="7" t="s">
        <v>67</v>
      </c>
      <c r="F1971" s="7" t="s">
        <v>118</v>
      </c>
      <c r="G1971" s="7" t="s">
        <v>220</v>
      </c>
      <c r="H1971" s="80" t="s">
        <v>649</v>
      </c>
      <c r="I1971" s="7" t="s">
        <v>650</v>
      </c>
      <c r="J1971" s="7" t="s">
        <v>281</v>
      </c>
      <c r="K1971" s="7" t="s">
        <v>146</v>
      </c>
      <c r="L1971" s="7" t="s">
        <v>90</v>
      </c>
      <c r="M1971" s="7" t="str">
        <f t="shared" si="2440"/>
        <v>Couturière</v>
      </c>
      <c r="N1971" s="8">
        <v>45344</v>
      </c>
      <c r="P1971" s="7"/>
      <c r="Q1971" s="8">
        <v>45344</v>
      </c>
      <c r="R1971" s="7" t="s">
        <v>7336</v>
      </c>
      <c r="S1971" s="7"/>
      <c r="T1971" s="9" t="s">
        <v>156</v>
      </c>
      <c r="U1971" s="7" t="str">
        <f t="shared" si="2450"/>
        <v>Contractuel</v>
      </c>
      <c r="V1971" s="8">
        <v>45344</v>
      </c>
      <c r="W1971" s="8">
        <v>45351</v>
      </c>
      <c r="X1971" s="8"/>
      <c r="Y1971" s="8"/>
      <c r="Z1971" s="8">
        <v>45344</v>
      </c>
      <c r="AA1971" s="7">
        <f t="shared" si="2451"/>
        <v>2</v>
      </c>
      <c r="AB1971" s="7">
        <f t="shared" si="2452"/>
        <v>2024</v>
      </c>
      <c r="AC1971" s="7">
        <f t="shared" si="2453"/>
        <v>2028</v>
      </c>
      <c r="AD1971" s="10" t="e">
        <f t="shared" ref="AD1971:AD2034" ca="1" si="2518">IF(#REF!="Non",(DAYS360(N1971,Q1971)/360),(DAYS360(N1971,TODAY())/360))</f>
        <v>#REF!</v>
      </c>
      <c r="AE1971" s="10" t="e">
        <f t="shared" ca="1" si="2455"/>
        <v>#REF!</v>
      </c>
      <c r="AF1971" s="8">
        <v>26251</v>
      </c>
      <c r="AG1971" s="11">
        <f t="shared" ca="1" si="2456"/>
        <v>53.345205479452055</v>
      </c>
      <c r="AH1971" s="10" t="str">
        <f t="shared" ca="1" si="2457"/>
        <v>&gt;45&lt; 55</v>
      </c>
      <c r="AI1971" s="12">
        <v>11812421</v>
      </c>
      <c r="AJ1971" s="13" t="s">
        <v>92</v>
      </c>
      <c r="AK1971" s="12" t="s">
        <v>7548</v>
      </c>
      <c r="AL1971" s="8">
        <v>42808</v>
      </c>
      <c r="AM1971" s="7" t="s">
        <v>108</v>
      </c>
      <c r="AN1971" s="7" t="s">
        <v>76</v>
      </c>
      <c r="AO1971">
        <v>2</v>
      </c>
      <c r="AQ1971" s="14">
        <v>3</v>
      </c>
      <c r="AR1971" s="14">
        <v>1</v>
      </c>
      <c r="AS1971" s="15">
        <f t="shared" si="2458"/>
        <v>45709.25</v>
      </c>
      <c r="AT1971" s="14" t="s">
        <v>163</v>
      </c>
      <c r="AU1971" s="12">
        <v>3.5</v>
      </c>
      <c r="AV1971" s="17" t="s">
        <v>150</v>
      </c>
      <c r="AW1971" s="18" t="s">
        <v>339</v>
      </c>
      <c r="AX1971" s="19">
        <v>38105554137</v>
      </c>
      <c r="AY1971" s="17">
        <v>40</v>
      </c>
      <c r="AZ1971" s="14" t="s">
        <v>174</v>
      </c>
      <c r="BA1971" s="20" t="str">
        <f t="shared" si="2459"/>
        <v>07080013810555413740</v>
      </c>
      <c r="BB1971" s="31">
        <f t="shared" si="2460"/>
        <v>20</v>
      </c>
      <c r="BC1971" s="22" t="s">
        <v>1055</v>
      </c>
      <c r="BD1971" s="23" t="s">
        <v>341</v>
      </c>
      <c r="BF1971" s="8"/>
      <c r="BG1971" s="32">
        <v>53043106</v>
      </c>
      <c r="BH1971" s="32"/>
      <c r="BI1971" s="32"/>
      <c r="BJ1971" t="s">
        <v>1055</v>
      </c>
      <c r="BK1971" s="14" t="str">
        <f t="shared" ref="BK1971:BK1982" si="2519">IF(K1971="CADRE","CADRE",CONCATENATE(J1971,"-",H1971))</f>
        <v>B-Panda</v>
      </c>
      <c r="BL1971" s="14" t="s">
        <v>595</v>
      </c>
      <c r="BM1971" s="25"/>
      <c r="BN1971" s="26"/>
      <c r="BO1971" s="27"/>
      <c r="BP1971" s="26"/>
      <c r="BQ1971" s="28"/>
    </row>
    <row r="1972" spans="1:69" x14ac:dyDescent="0.25">
      <c r="A1972" t="str">
        <f>VLOOKUP(B1972,[2]RH!$B:$BV,72,0)</f>
        <v>Non-Actif</v>
      </c>
      <c r="B1972" s="6">
        <v>1974</v>
      </c>
      <c r="C1972" s="7" t="s">
        <v>168</v>
      </c>
      <c r="D1972" s="7" t="s">
        <v>7549</v>
      </c>
      <c r="E1972" s="7" t="s">
        <v>67</v>
      </c>
      <c r="F1972" s="7" t="s">
        <v>158</v>
      </c>
      <c r="G1972" s="7" t="s">
        <v>6383</v>
      </c>
      <c r="H1972" s="80" t="s">
        <v>158</v>
      </c>
      <c r="I1972" s="7" t="s">
        <v>542</v>
      </c>
      <c r="J1972" s="7"/>
      <c r="K1972" s="7" t="s">
        <v>146</v>
      </c>
      <c r="L1972" s="7" t="s">
        <v>90</v>
      </c>
      <c r="M1972" s="7" t="str">
        <f t="shared" si="2440"/>
        <v>COUPEUR</v>
      </c>
      <c r="N1972" s="8">
        <v>45341</v>
      </c>
      <c r="O1972" s="110"/>
      <c r="P1972" s="7">
        <f t="shared" ref="P1972:P2035" ca="1" si="2520">IF(W1972="","",W1972-TODAY())</f>
        <v>-310</v>
      </c>
      <c r="Q1972" s="8">
        <v>45401</v>
      </c>
      <c r="R1972" s="7" t="s">
        <v>7550</v>
      </c>
      <c r="S1972" s="7" t="s">
        <v>7551</v>
      </c>
      <c r="T1972" s="9" t="s">
        <v>156</v>
      </c>
      <c r="U1972" s="7" t="str">
        <f t="shared" si="2450"/>
        <v>Contractuel</v>
      </c>
      <c r="V1972" s="8">
        <v>45383</v>
      </c>
      <c r="W1972" s="8">
        <v>45412</v>
      </c>
      <c r="X1972" s="8"/>
      <c r="Y1972" s="8"/>
      <c r="Z1972" s="8">
        <v>45341</v>
      </c>
      <c r="AA1972" s="7">
        <f t="shared" si="2451"/>
        <v>2</v>
      </c>
      <c r="AB1972" s="7">
        <f t="shared" si="2452"/>
        <v>2024</v>
      </c>
      <c r="AC1972" s="7">
        <f t="shared" si="2453"/>
        <v>2028</v>
      </c>
      <c r="AD1972" s="10" t="e">
        <f t="shared" ref="AD1972:AD2035" ca="1" si="2521">IF(#REF!="Non",(DAYS360(N1972,Q1972)/360),(DAYS360(N1972,TODAY())/360))</f>
        <v>#REF!</v>
      </c>
      <c r="AE1972" s="10" t="e">
        <f t="shared" ca="1" si="2455"/>
        <v>#REF!</v>
      </c>
      <c r="AF1972" s="8">
        <v>37557</v>
      </c>
      <c r="AG1972" s="11">
        <f t="shared" ca="1" si="2456"/>
        <v>22.36986301369863</v>
      </c>
      <c r="AH1972" s="10" t="str">
        <f t="shared" ca="1" si="2457"/>
        <v>&lt; 25</v>
      </c>
      <c r="AI1972" s="12">
        <v>17524154</v>
      </c>
      <c r="AJ1972" s="13" t="s">
        <v>92</v>
      </c>
      <c r="AK1972" s="12" t="s">
        <v>7552</v>
      </c>
      <c r="AL1972" s="8">
        <v>45098</v>
      </c>
      <c r="AM1972" s="7" t="s">
        <v>108</v>
      </c>
      <c r="AN1972" s="7" t="s">
        <v>109</v>
      </c>
      <c r="AP1972" t="s">
        <v>7553</v>
      </c>
      <c r="AQ1972" s="14">
        <v>3</v>
      </c>
      <c r="AR1972" s="14">
        <v>1</v>
      </c>
      <c r="AS1972" s="15">
        <f t="shared" si="2458"/>
        <v>45706.25</v>
      </c>
      <c r="AT1972" s="14" t="s">
        <v>163</v>
      </c>
      <c r="AU1972" s="12">
        <v>3.5</v>
      </c>
      <c r="AV1972" s="17">
        <v>17</v>
      </c>
      <c r="AW1972" s="18" t="s">
        <v>201</v>
      </c>
      <c r="AX1972" s="19" t="s">
        <v>7554</v>
      </c>
      <c r="AY1972" s="17">
        <v>77</v>
      </c>
      <c r="AZ1972" s="14" t="s">
        <v>203</v>
      </c>
      <c r="BA1972" s="20" t="str">
        <f t="shared" si="2459"/>
        <v>17001000000309928477</v>
      </c>
      <c r="BB1972" s="31">
        <f t="shared" si="2460"/>
        <v>20</v>
      </c>
      <c r="BC1972" s="22" t="s">
        <v>5717</v>
      </c>
      <c r="BD1972" s="23" t="s">
        <v>341</v>
      </c>
      <c r="BF1972" s="8"/>
      <c r="BG1972" s="32">
        <v>51199054</v>
      </c>
      <c r="BH1972" s="32">
        <v>23163594</v>
      </c>
      <c r="BI1972" s="32"/>
      <c r="BJ1972" t="s">
        <v>1286</v>
      </c>
      <c r="BK1972" s="14" t="str">
        <f t="shared" si="2519"/>
        <v>-COUPE</v>
      </c>
      <c r="BL1972" s="14" t="s">
        <v>595</v>
      </c>
      <c r="BM1972" s="25"/>
      <c r="BN1972" s="26" t="str">
        <f>BA1972</f>
        <v>17001000000309928477</v>
      </c>
      <c r="BO1972" s="27" t="str">
        <f>D1972</f>
        <v>KHEMIRI YASSMINE</v>
      </c>
      <c r="BP1972" s="26">
        <f>B1972</f>
        <v>1974</v>
      </c>
      <c r="BQ1972" s="28"/>
    </row>
    <row r="1973" spans="1:69" x14ac:dyDescent="0.25">
      <c r="A1973" t="str">
        <f>VLOOKUP(B1973,[2]RH!$B:$BV,72,0)</f>
        <v>si</v>
      </c>
      <c r="B1973" s="6">
        <v>1975</v>
      </c>
      <c r="C1973" s="7" t="s">
        <v>168</v>
      </c>
      <c r="D1973" s="7" t="s">
        <v>7555</v>
      </c>
      <c r="E1973" s="7" t="s">
        <v>67</v>
      </c>
      <c r="F1973" s="7" t="s">
        <v>158</v>
      </c>
      <c r="G1973" s="7" t="s">
        <v>6383</v>
      </c>
      <c r="H1973" s="80" t="s">
        <v>158</v>
      </c>
      <c r="I1973" s="7" t="s">
        <v>542</v>
      </c>
      <c r="J1973" s="7"/>
      <c r="K1973" s="7" t="s">
        <v>146</v>
      </c>
      <c r="L1973" s="7" t="s">
        <v>90</v>
      </c>
      <c r="M1973" s="7" t="str">
        <f t="shared" si="2440"/>
        <v>COUPEUR</v>
      </c>
      <c r="N1973" s="8">
        <v>45338</v>
      </c>
      <c r="P1973" s="7">
        <f t="shared" ca="1" si="2520"/>
        <v>-6</v>
      </c>
      <c r="Q1973" s="8"/>
      <c r="R1973" s="7"/>
      <c r="S1973" s="7"/>
      <c r="T1973" s="9" t="s">
        <v>156</v>
      </c>
      <c r="U1973" s="7" t="str">
        <f t="shared" si="2450"/>
        <v>Contractuel</v>
      </c>
      <c r="V1973" s="8">
        <v>45689</v>
      </c>
      <c r="W1973" s="8">
        <f>VLOOKUP(B1973,[1]BASE!$A:$Q,17,0)</f>
        <v>45716</v>
      </c>
      <c r="X1973" s="8"/>
      <c r="Y1973" s="8"/>
      <c r="Z1973" s="8">
        <v>45338</v>
      </c>
      <c r="AA1973" s="7">
        <f t="shared" si="2451"/>
        <v>2</v>
      </c>
      <c r="AB1973" s="7">
        <f t="shared" si="2452"/>
        <v>2024</v>
      </c>
      <c r="AC1973" s="7">
        <f t="shared" si="2453"/>
        <v>2028</v>
      </c>
      <c r="AD1973" s="10" t="e">
        <f t="shared" ref="AD1973:AD2036" ca="1" si="2522">IF(#REF!="Non",(DAYS360(N1973,Q1973)/360),(DAYS360(N1973,TODAY())/360))</f>
        <v>#REF!</v>
      </c>
      <c r="AE1973" s="10" t="e">
        <f t="shared" ca="1" si="2455"/>
        <v>#REF!</v>
      </c>
      <c r="AF1973" s="8">
        <v>34414</v>
      </c>
      <c r="AG1973" s="11">
        <f t="shared" ca="1" si="2456"/>
        <v>30.980821917808218</v>
      </c>
      <c r="AH1973" s="10" t="str">
        <f t="shared" ca="1" si="2457"/>
        <v>&gt;25&lt; 35</v>
      </c>
      <c r="AI1973" s="12">
        <v>17284454</v>
      </c>
      <c r="AJ1973" s="13" t="s">
        <v>192</v>
      </c>
      <c r="AK1973" s="12" t="s">
        <v>7556</v>
      </c>
      <c r="AL1973" s="8">
        <v>43279</v>
      </c>
      <c r="AM1973" s="7" t="s">
        <v>108</v>
      </c>
      <c r="AN1973" s="7" t="s">
        <v>109</v>
      </c>
      <c r="AP1973" t="s">
        <v>7473</v>
      </c>
      <c r="AQ1973">
        <v>3</v>
      </c>
      <c r="AR1973" s="70">
        <v>2</v>
      </c>
      <c r="AS1973" s="15">
        <f t="shared" si="2458"/>
        <v>46068.5</v>
      </c>
      <c r="AT1973" s="14" t="s">
        <v>163</v>
      </c>
      <c r="AU1973" s="12">
        <v>3.5</v>
      </c>
      <c r="AV1973" s="17" t="s">
        <v>150</v>
      </c>
      <c r="AW1973" s="18" t="s">
        <v>339</v>
      </c>
      <c r="AX1973" s="19">
        <v>38105535778</v>
      </c>
      <c r="AY1973" s="17">
        <v>21</v>
      </c>
      <c r="AZ1973" s="14" t="s">
        <v>174</v>
      </c>
      <c r="BA1973" s="20" t="str">
        <f t="shared" si="2459"/>
        <v>07080013810553577821</v>
      </c>
      <c r="BB1973" s="31">
        <f t="shared" si="2460"/>
        <v>20</v>
      </c>
      <c r="BC1973" s="22" t="s">
        <v>7557</v>
      </c>
      <c r="BD1973" s="23" t="s">
        <v>115</v>
      </c>
      <c r="BF1973" s="8"/>
      <c r="BG1973" s="32">
        <v>26064622</v>
      </c>
      <c r="BH1973" s="32">
        <v>27695122</v>
      </c>
      <c r="BI1973" s="32"/>
      <c r="BJ1973" t="s">
        <v>1217</v>
      </c>
      <c r="BK1973" s="14" t="str">
        <f>IF(K1973="CADRE","CADRE",CONCATENATE(J1973,"-",H1973))</f>
        <v>-COUPE</v>
      </c>
      <c r="BL1973" s="14" t="s">
        <v>595</v>
      </c>
      <c r="BM1973" s="25"/>
      <c r="BN1973" s="26" t="str">
        <f>BA1973</f>
        <v>07080013810553577821</v>
      </c>
      <c r="BO1973" s="27" t="str">
        <f>D1973</f>
        <v>BOUANI SOULAIMA</v>
      </c>
      <c r="BP1973" s="26">
        <f>B1973</f>
        <v>1975</v>
      </c>
      <c r="BQ1973" s="28"/>
    </row>
    <row r="1974" spans="1:69" x14ac:dyDescent="0.25">
      <c r="A1974" t="str">
        <f>VLOOKUP(B1974,[2]RH!$B:$BV,72,0)</f>
        <v>Non-Actif</v>
      </c>
      <c r="B1974" s="6">
        <v>1976</v>
      </c>
      <c r="C1974" s="7" t="s">
        <v>168</v>
      </c>
      <c r="D1974" s="7" t="s">
        <v>7558</v>
      </c>
      <c r="E1974" s="7" t="s">
        <v>67</v>
      </c>
      <c r="F1974" s="7" t="s">
        <v>158</v>
      </c>
      <c r="G1974" s="7" t="s">
        <v>6383</v>
      </c>
      <c r="H1974" s="80" t="s">
        <v>158</v>
      </c>
      <c r="I1974" s="7" t="s">
        <v>542</v>
      </c>
      <c r="J1974" s="7"/>
      <c r="K1974" s="7" t="s">
        <v>146</v>
      </c>
      <c r="L1974" s="7" t="s">
        <v>90</v>
      </c>
      <c r="M1974" s="7" t="str">
        <f t="shared" si="2440"/>
        <v>COUPEUR</v>
      </c>
      <c r="N1974" s="8">
        <v>45338</v>
      </c>
      <c r="O1974" s="110"/>
      <c r="P1974" s="7">
        <f t="shared" ca="1" si="2520"/>
        <v>-371</v>
      </c>
      <c r="Q1974" s="8">
        <v>45338</v>
      </c>
      <c r="R1974" s="7" t="s">
        <v>7336</v>
      </c>
      <c r="S1974" s="7"/>
      <c r="T1974" s="9" t="s">
        <v>156</v>
      </c>
      <c r="U1974" s="7" t="str">
        <f t="shared" si="2450"/>
        <v>Contractuel</v>
      </c>
      <c r="V1974" s="8">
        <v>45338</v>
      </c>
      <c r="W1974" s="8">
        <v>45351</v>
      </c>
      <c r="X1974" s="8"/>
      <c r="Y1974" s="8"/>
      <c r="Z1974" s="8">
        <v>45338</v>
      </c>
      <c r="AA1974" s="7">
        <f t="shared" si="2451"/>
        <v>2</v>
      </c>
      <c r="AB1974" s="7">
        <f t="shared" si="2452"/>
        <v>2024</v>
      </c>
      <c r="AC1974" s="7">
        <f t="shared" si="2453"/>
        <v>2028</v>
      </c>
      <c r="AD1974" s="10" t="e">
        <f t="shared" ref="AD1974:AD2037" ca="1" si="2523">IF(#REF!="Non",(DAYS360(N1974,Q1974)/360),(DAYS360(N1974,TODAY())/360))</f>
        <v>#REF!</v>
      </c>
      <c r="AE1974" s="10" t="e">
        <f t="shared" ca="1" si="2455"/>
        <v>#REF!</v>
      </c>
      <c r="AF1974" s="8">
        <v>32600</v>
      </c>
      <c r="AG1974" s="11">
        <f t="shared" ca="1" si="2456"/>
        <v>35.950684931506849</v>
      </c>
      <c r="AH1974" s="10" t="str">
        <f t="shared" ca="1" si="2457"/>
        <v>&gt;35&lt; 45</v>
      </c>
      <c r="AI1974" s="12"/>
      <c r="AJ1974" s="13"/>
      <c r="AK1974" s="12" t="s">
        <v>7559</v>
      </c>
      <c r="AL1974" s="8">
        <v>43823</v>
      </c>
      <c r="AM1974" s="7" t="s">
        <v>108</v>
      </c>
      <c r="AN1974" s="7" t="s">
        <v>76</v>
      </c>
      <c r="AO1974">
        <v>2</v>
      </c>
      <c r="AQ1974" s="14">
        <v>3</v>
      </c>
      <c r="AR1974" s="14">
        <v>1</v>
      </c>
      <c r="AS1974" s="15">
        <f t="shared" si="2458"/>
        <v>45703.25</v>
      </c>
      <c r="AT1974" s="14" t="s">
        <v>163</v>
      </c>
      <c r="AU1974" s="12">
        <v>3.5</v>
      </c>
      <c r="AV1974" s="17">
        <v>12</v>
      </c>
      <c r="AW1974" s="18" t="s">
        <v>4152</v>
      </c>
      <c r="AX1974" s="19" t="s">
        <v>7560</v>
      </c>
      <c r="AY1974" s="17">
        <v>82</v>
      </c>
      <c r="AZ1974" s="14" t="s">
        <v>195</v>
      </c>
      <c r="BA1974" s="20" t="str">
        <f t="shared" si="2459"/>
        <v>12040000013121783682</v>
      </c>
      <c r="BB1974" s="31">
        <f t="shared" si="2460"/>
        <v>20</v>
      </c>
      <c r="BC1974" s="22" t="s">
        <v>714</v>
      </c>
      <c r="BD1974" s="23" t="s">
        <v>115</v>
      </c>
      <c r="BF1974" s="8"/>
      <c r="BG1974" s="32">
        <v>54500803</v>
      </c>
      <c r="BH1974" s="32">
        <v>55404519</v>
      </c>
      <c r="BI1974" s="32"/>
      <c r="BK1974" s="14" t="str">
        <f t="shared" si="2519"/>
        <v>-COUPE</v>
      </c>
      <c r="BL1974" s="14" t="s">
        <v>595</v>
      </c>
      <c r="BM1974" s="25"/>
      <c r="BN1974" s="26"/>
      <c r="BO1974" s="27"/>
      <c r="BP1974" s="26"/>
      <c r="BQ1974" s="28"/>
    </row>
    <row r="1975" spans="1:69" x14ac:dyDescent="0.25">
      <c r="A1975" t="str">
        <f>VLOOKUP(B1975,[2]RH!$B:$BV,72,0)</f>
        <v>si</v>
      </c>
      <c r="B1975" s="6">
        <v>1977</v>
      </c>
      <c r="C1975" s="7" t="s">
        <v>168</v>
      </c>
      <c r="D1975" s="7" t="s">
        <v>7561</v>
      </c>
      <c r="E1975" s="7" t="s">
        <v>67</v>
      </c>
      <c r="F1975" s="7" t="s">
        <v>118</v>
      </c>
      <c r="G1975" s="7" t="s">
        <v>5325</v>
      </c>
      <c r="H1975" s="7" t="s">
        <v>562</v>
      </c>
      <c r="I1975" s="7" t="s">
        <v>579</v>
      </c>
      <c r="J1975" s="7" t="s">
        <v>281</v>
      </c>
      <c r="K1975" s="7" t="s">
        <v>89</v>
      </c>
      <c r="L1975" s="7" t="s">
        <v>90</v>
      </c>
      <c r="M1975" s="7" t="str">
        <f t="shared" si="2440"/>
        <v>Contrôle qualité</v>
      </c>
      <c r="N1975" s="8">
        <v>45341</v>
      </c>
      <c r="P1975" s="7">
        <f t="shared" ca="1" si="2520"/>
        <v>-6</v>
      </c>
      <c r="Q1975" s="8"/>
      <c r="R1975" s="7"/>
      <c r="S1975" s="7"/>
      <c r="T1975" s="9" t="s">
        <v>156</v>
      </c>
      <c r="U1975" s="7" t="str">
        <f t="shared" si="2450"/>
        <v>Contractuel</v>
      </c>
      <c r="V1975" s="8">
        <v>45689</v>
      </c>
      <c r="W1975" s="8">
        <f>VLOOKUP(B1975,[1]BASE!$A:$Q,17,0)</f>
        <v>45716</v>
      </c>
      <c r="X1975" s="8"/>
      <c r="Y1975" s="8"/>
      <c r="Z1975" s="8">
        <v>45341</v>
      </c>
      <c r="AA1975" s="7">
        <f t="shared" si="2451"/>
        <v>2</v>
      </c>
      <c r="AB1975" s="7">
        <f t="shared" si="2452"/>
        <v>2024</v>
      </c>
      <c r="AC1975" s="7">
        <f t="shared" si="2453"/>
        <v>2028</v>
      </c>
      <c r="AD1975" s="10" t="e">
        <f t="shared" ref="AD1975:AD2038" ca="1" si="2524">IF(#REF!="Non",(DAYS360(N1975,Q1975)/360),(DAYS360(N1975,TODAY())/360))</f>
        <v>#REF!</v>
      </c>
      <c r="AE1975" s="10" t="e">
        <f t="shared" ca="1" si="2455"/>
        <v>#REF!</v>
      </c>
      <c r="AF1975" s="8">
        <v>34121</v>
      </c>
      <c r="AG1975" s="11">
        <f t="shared" ca="1" si="2456"/>
        <v>31.783561643835615</v>
      </c>
      <c r="AH1975" s="10" t="str">
        <f t="shared" ca="1" si="2457"/>
        <v>&gt;25&lt; 35</v>
      </c>
      <c r="AI1975" s="12">
        <v>17653081</v>
      </c>
      <c r="AJ1975" s="13" t="s">
        <v>170</v>
      </c>
      <c r="AK1975" s="12" t="s">
        <v>7562</v>
      </c>
      <c r="AL1975" s="8">
        <v>41766</v>
      </c>
      <c r="AM1975" s="7" t="s">
        <v>108</v>
      </c>
      <c r="AN1975" s="7" t="s">
        <v>109</v>
      </c>
      <c r="AP1975" t="s">
        <v>7563</v>
      </c>
      <c r="AQ1975">
        <v>3</v>
      </c>
      <c r="AR1975" s="70">
        <v>2</v>
      </c>
      <c r="AS1975" s="15">
        <f t="shared" si="2458"/>
        <v>46071.5</v>
      </c>
      <c r="AT1975" s="14" t="s">
        <v>163</v>
      </c>
      <c r="AU1975" s="12">
        <v>3.6629999999999998</v>
      </c>
      <c r="AV1975" s="17">
        <v>17</v>
      </c>
      <c r="AW1975" s="18" t="s">
        <v>201</v>
      </c>
      <c r="AX1975" s="19" t="s">
        <v>7564</v>
      </c>
      <c r="AY1975" s="17">
        <v>28</v>
      </c>
      <c r="AZ1975" s="14" t="s">
        <v>203</v>
      </c>
      <c r="BA1975" s="20" t="str">
        <f t="shared" si="2459"/>
        <v>17001000000319617128</v>
      </c>
      <c r="BB1975" s="31">
        <f t="shared" si="2460"/>
        <v>20</v>
      </c>
      <c r="BC1975" s="22" t="s">
        <v>7356</v>
      </c>
      <c r="BD1975" s="23" t="s">
        <v>115</v>
      </c>
      <c r="BF1975" s="8"/>
      <c r="BG1975" s="32">
        <v>53261135</v>
      </c>
      <c r="BH1975" s="32">
        <v>23459733</v>
      </c>
      <c r="BI1975" s="32"/>
      <c r="BJ1975" t="s">
        <v>4896</v>
      </c>
      <c r="BK1975" s="14" t="str">
        <f t="shared" si="2519"/>
        <v>B-P6 AR</v>
      </c>
      <c r="BL1975" s="14" t="s">
        <v>288</v>
      </c>
      <c r="BM1975" s="25"/>
      <c r="BN1975" s="26" t="str">
        <f>BA1975</f>
        <v>17001000000319617128</v>
      </c>
      <c r="BO1975" s="27" t="str">
        <f>D1975</f>
        <v>BEN AMMAR AMIRA</v>
      </c>
      <c r="BP1975" s="26">
        <f>B1975</f>
        <v>1977</v>
      </c>
      <c r="BQ1975" s="28"/>
    </row>
    <row r="1976" spans="1:69" x14ac:dyDescent="0.25">
      <c r="A1976" t="str">
        <f>VLOOKUP(B1976,[2]RH!$B:$BV,72,0)</f>
        <v>si</v>
      </c>
      <c r="B1976" s="6">
        <v>1978</v>
      </c>
      <c r="C1976" s="7" t="s">
        <v>168</v>
      </c>
      <c r="D1976" s="7" t="s">
        <v>7565</v>
      </c>
      <c r="E1976" s="7" t="s">
        <v>67</v>
      </c>
      <c r="F1976" s="7" t="s">
        <v>118</v>
      </c>
      <c r="G1976" s="7" t="s">
        <v>5325</v>
      </c>
      <c r="H1976" s="7" t="s">
        <v>562</v>
      </c>
      <c r="I1976" s="7" t="s">
        <v>579</v>
      </c>
      <c r="J1976" s="7" t="s">
        <v>281</v>
      </c>
      <c r="K1976" s="7" t="s">
        <v>89</v>
      </c>
      <c r="L1976" s="7" t="s">
        <v>90</v>
      </c>
      <c r="M1976" s="7" t="str">
        <f t="shared" si="2440"/>
        <v>Contrôle qualité</v>
      </c>
      <c r="N1976" s="8">
        <v>45341</v>
      </c>
      <c r="P1976" s="7">
        <f t="shared" ca="1" si="2520"/>
        <v>-6</v>
      </c>
      <c r="Q1976" s="8"/>
      <c r="R1976" s="7"/>
      <c r="S1976" s="7"/>
      <c r="T1976" s="9" t="s">
        <v>156</v>
      </c>
      <c r="U1976" s="7" t="str">
        <f t="shared" si="2450"/>
        <v>Contractuel</v>
      </c>
      <c r="V1976" s="8">
        <v>45689</v>
      </c>
      <c r="W1976" s="8">
        <f>VLOOKUP(B1976,[1]BASE!$A:$Q,17,0)</f>
        <v>45716</v>
      </c>
      <c r="X1976" s="8"/>
      <c r="Y1976" s="8"/>
      <c r="Z1976" s="8">
        <v>45341</v>
      </c>
      <c r="AA1976" s="7">
        <f t="shared" si="2451"/>
        <v>2</v>
      </c>
      <c r="AB1976" s="7">
        <f t="shared" si="2452"/>
        <v>2024</v>
      </c>
      <c r="AC1976" s="7">
        <f t="shared" si="2453"/>
        <v>2028</v>
      </c>
      <c r="AD1976" s="10" t="e">
        <f t="shared" ref="AD1976:AD2039" ca="1" si="2525">IF(#REF!="Non",(DAYS360(N1976,Q1976)/360),(DAYS360(N1976,TODAY())/360))</f>
        <v>#REF!</v>
      </c>
      <c r="AE1976" s="10" t="e">
        <f t="shared" ca="1" si="2455"/>
        <v>#REF!</v>
      </c>
      <c r="AF1976" s="8">
        <v>33388</v>
      </c>
      <c r="AG1976" s="11">
        <f t="shared" ca="1" si="2456"/>
        <v>33.791780821917811</v>
      </c>
      <c r="AH1976" s="10" t="str">
        <f t="shared" ca="1" si="2457"/>
        <v>&gt;25&lt; 35</v>
      </c>
      <c r="AI1976" s="12">
        <v>17180454</v>
      </c>
      <c r="AJ1976" s="13" t="s">
        <v>192</v>
      </c>
      <c r="AK1976" s="12" t="s">
        <v>7566</v>
      </c>
      <c r="AL1976" s="8">
        <v>43826</v>
      </c>
      <c r="AM1976" s="7" t="s">
        <v>108</v>
      </c>
      <c r="AN1976" s="7" t="s">
        <v>109</v>
      </c>
      <c r="AP1976" t="s">
        <v>7567</v>
      </c>
      <c r="AQ1976">
        <v>3</v>
      </c>
      <c r="AR1976" s="70">
        <v>2</v>
      </c>
      <c r="AS1976" s="15">
        <f t="shared" si="2458"/>
        <v>46071.5</v>
      </c>
      <c r="AT1976" s="14" t="s">
        <v>163</v>
      </c>
      <c r="AU1976" s="12">
        <v>3.6629999999999998</v>
      </c>
      <c r="AV1976" s="17">
        <v>17</v>
      </c>
      <c r="AW1976" s="18">
        <v>70600</v>
      </c>
      <c r="AX1976" s="19" t="s">
        <v>7568</v>
      </c>
      <c r="AY1976" s="17">
        <v>58</v>
      </c>
      <c r="AZ1976" s="14" t="s">
        <v>203</v>
      </c>
      <c r="BA1976" s="20" t="str">
        <f t="shared" si="2459"/>
        <v>17706000000217659258</v>
      </c>
      <c r="BB1976" s="31">
        <f t="shared" si="2460"/>
        <v>20</v>
      </c>
      <c r="BC1976" s="22" t="s">
        <v>7569</v>
      </c>
      <c r="BD1976" s="23" t="s">
        <v>115</v>
      </c>
      <c r="BF1976" s="8"/>
      <c r="BG1976" s="32">
        <v>25129974</v>
      </c>
      <c r="BH1976" s="32"/>
      <c r="BI1976" s="32"/>
      <c r="BJ1976" t="s">
        <v>115</v>
      </c>
      <c r="BK1976" s="14" t="str">
        <f t="shared" si="2519"/>
        <v>B-P6 AR</v>
      </c>
      <c r="BL1976" s="14" t="s">
        <v>288</v>
      </c>
      <c r="BM1976" s="25"/>
      <c r="BN1976" s="26" t="str">
        <f>BA1976</f>
        <v>17706000000217659258</v>
      </c>
      <c r="BO1976" s="27" t="str">
        <f>D1976</f>
        <v>EL FALLAH SARRA</v>
      </c>
      <c r="BP1976" s="26">
        <f>B1976</f>
        <v>1978</v>
      </c>
      <c r="BQ1976" s="28"/>
    </row>
    <row r="1977" spans="1:69" x14ac:dyDescent="0.25">
      <c r="A1977" t="str">
        <f>VLOOKUP(B1977,[2]RH!$B:$BV,72,0)</f>
        <v>Non-Actif</v>
      </c>
      <c r="B1977" s="6">
        <v>1979</v>
      </c>
      <c r="C1977" s="7" t="s">
        <v>168</v>
      </c>
      <c r="D1977" s="7" t="s">
        <v>7570</v>
      </c>
      <c r="E1977" s="7" t="s">
        <v>67</v>
      </c>
      <c r="F1977" s="7" t="s">
        <v>118</v>
      </c>
      <c r="G1977" s="7" t="s">
        <v>220</v>
      </c>
      <c r="H1977" s="80" t="s">
        <v>649</v>
      </c>
      <c r="I1977" s="7" t="s">
        <v>650</v>
      </c>
      <c r="J1977" s="7" t="s">
        <v>281</v>
      </c>
      <c r="K1977" s="7" t="s">
        <v>146</v>
      </c>
      <c r="L1977" s="7" t="s">
        <v>90</v>
      </c>
      <c r="M1977" s="7" t="str">
        <f t="shared" ref="M1977:M2040" si="2526">G1977</f>
        <v>Couturière</v>
      </c>
      <c r="N1977" s="8">
        <v>45341</v>
      </c>
      <c r="P1977" s="7">
        <f t="shared" ca="1" si="2520"/>
        <v>-187</v>
      </c>
      <c r="Q1977" s="8">
        <v>45537</v>
      </c>
      <c r="R1977" s="7" t="s">
        <v>3519</v>
      </c>
      <c r="S1977" s="7"/>
      <c r="T1977" s="9" t="s">
        <v>156</v>
      </c>
      <c r="U1977" s="7" t="str">
        <f t="shared" si="2450"/>
        <v>Contractuel</v>
      </c>
      <c r="V1977" s="8">
        <v>45505</v>
      </c>
      <c r="W1977" s="8">
        <v>45535</v>
      </c>
      <c r="X1977" s="8"/>
      <c r="Y1977" s="8"/>
      <c r="Z1977" s="8">
        <v>45341</v>
      </c>
      <c r="AA1977" s="7">
        <f t="shared" si="2451"/>
        <v>2</v>
      </c>
      <c r="AB1977" s="7">
        <f t="shared" si="2452"/>
        <v>2024</v>
      </c>
      <c r="AC1977" s="7">
        <f t="shared" si="2453"/>
        <v>2028</v>
      </c>
      <c r="AD1977" s="10" t="e">
        <f t="shared" ref="AD1977:AD2040" ca="1" si="2527">IF(#REF!="Non",(DAYS360(N1977,Q1977)/360),(DAYS360(N1977,TODAY())/360))</f>
        <v>#REF!</v>
      </c>
      <c r="AE1977" s="10" t="e">
        <f t="shared" ca="1" si="2455"/>
        <v>#REF!</v>
      </c>
      <c r="AF1977" s="8">
        <v>29322</v>
      </c>
      <c r="AG1977" s="11">
        <f t="shared" ca="1" si="2456"/>
        <v>44.93150684931507</v>
      </c>
      <c r="AH1977" s="10" t="str">
        <f t="shared" ca="1" si="2457"/>
        <v>&gt;35&lt; 45</v>
      </c>
      <c r="AI1977" s="12">
        <v>12353503</v>
      </c>
      <c r="AJ1977" s="13" t="s">
        <v>73</v>
      </c>
      <c r="AK1977" s="12" t="s">
        <v>7571</v>
      </c>
      <c r="AL1977" s="8">
        <v>43698</v>
      </c>
      <c r="AM1977" s="7" t="s">
        <v>108</v>
      </c>
      <c r="AN1977" s="7" t="s">
        <v>76</v>
      </c>
      <c r="AO1977">
        <v>2</v>
      </c>
      <c r="AP1977" t="s">
        <v>7487</v>
      </c>
      <c r="AQ1977">
        <v>3</v>
      </c>
      <c r="AR1977" s="14">
        <v>1</v>
      </c>
      <c r="AS1977" s="15">
        <f t="shared" si="2458"/>
        <v>45706.25</v>
      </c>
      <c r="AT1977" s="14" t="s">
        <v>163</v>
      </c>
      <c r="AU1977" s="12">
        <v>3.5</v>
      </c>
      <c r="AV1977" s="17" t="s">
        <v>82</v>
      </c>
      <c r="AW1977" s="18">
        <v>10607</v>
      </c>
      <c r="AX1977" s="19">
        <v>20101106704</v>
      </c>
      <c r="AY1977" s="17">
        <v>48</v>
      </c>
      <c r="AZ1977" s="14" t="s">
        <v>2953</v>
      </c>
      <c r="BA1977" s="20" t="str">
        <f t="shared" si="2459"/>
        <v>03106072010110670448</v>
      </c>
      <c r="BB1977" s="31">
        <f t="shared" si="2460"/>
        <v>20</v>
      </c>
      <c r="BC1977" s="22" t="s">
        <v>1121</v>
      </c>
      <c r="BD1977" s="23" t="s">
        <v>115</v>
      </c>
      <c r="BF1977" s="8"/>
      <c r="BG1977" s="32">
        <v>97068142</v>
      </c>
      <c r="BH1977" s="32">
        <v>95510097</v>
      </c>
      <c r="BI1977" s="32"/>
      <c r="BJ1977" t="s">
        <v>4109</v>
      </c>
      <c r="BK1977" s="14" t="str">
        <f t="shared" si="2519"/>
        <v>B-Panda</v>
      </c>
      <c r="BL1977" s="14" t="s">
        <v>595</v>
      </c>
      <c r="BM1977" s="25"/>
      <c r="BN1977" s="26"/>
      <c r="BO1977" s="27"/>
      <c r="BP1977" s="26"/>
      <c r="BQ1977" s="28"/>
    </row>
    <row r="1978" spans="1:69" x14ac:dyDescent="0.25">
      <c r="A1978" t="str">
        <f>VLOOKUP(B1978,[2]RH!$B:$BV,72,0)</f>
        <v>Non-Actif</v>
      </c>
      <c r="B1978" s="6">
        <v>1980</v>
      </c>
      <c r="C1978" s="7" t="s">
        <v>168</v>
      </c>
      <c r="D1978" s="7" t="s">
        <v>7572</v>
      </c>
      <c r="E1978" s="7" t="s">
        <v>67</v>
      </c>
      <c r="F1978" s="7" t="s">
        <v>118</v>
      </c>
      <c r="G1978" s="7" t="s">
        <v>220</v>
      </c>
      <c r="H1978" s="80" t="s">
        <v>649</v>
      </c>
      <c r="I1978" s="7" t="s">
        <v>650</v>
      </c>
      <c r="J1978" s="7" t="s">
        <v>281</v>
      </c>
      <c r="K1978" s="7" t="s">
        <v>146</v>
      </c>
      <c r="L1978" s="7" t="s">
        <v>90</v>
      </c>
      <c r="M1978" s="7" t="str">
        <f t="shared" si="2526"/>
        <v>Couturière</v>
      </c>
      <c r="N1978" s="8">
        <v>45341</v>
      </c>
      <c r="P1978" s="7">
        <f t="shared" ca="1" si="2520"/>
        <v>-371</v>
      </c>
      <c r="Q1978" s="8">
        <v>45360</v>
      </c>
      <c r="R1978" s="7" t="s">
        <v>147</v>
      </c>
      <c r="S1978" s="7"/>
      <c r="T1978" s="9" t="s">
        <v>156</v>
      </c>
      <c r="U1978" s="7" t="str">
        <f t="shared" si="2450"/>
        <v>Contractuel</v>
      </c>
      <c r="V1978" s="8">
        <v>45341</v>
      </c>
      <c r="W1978" s="8">
        <v>45351</v>
      </c>
      <c r="X1978" s="8"/>
      <c r="Y1978" s="8"/>
      <c r="Z1978" s="8">
        <v>45341</v>
      </c>
      <c r="AA1978" s="7">
        <f t="shared" si="2451"/>
        <v>2</v>
      </c>
      <c r="AB1978" s="7">
        <f t="shared" si="2452"/>
        <v>2024</v>
      </c>
      <c r="AC1978" s="7">
        <f t="shared" si="2453"/>
        <v>2028</v>
      </c>
      <c r="AD1978" s="10" t="e">
        <f t="shared" ref="AD1978:AD2041" ca="1" si="2528">IF(#REF!="Non",(DAYS360(N1978,Q1978)/360),(DAYS360(N1978,TODAY())/360))</f>
        <v>#REF!</v>
      </c>
      <c r="AE1978" s="10" t="e">
        <f t="shared" ca="1" si="2455"/>
        <v>#REF!</v>
      </c>
      <c r="AF1978" s="8">
        <v>30679</v>
      </c>
      <c r="AG1978" s="11">
        <f t="shared" ca="1" si="2456"/>
        <v>41.213698630136989</v>
      </c>
      <c r="AH1978" s="10" t="str">
        <f t="shared" ca="1" si="2457"/>
        <v>&gt;35&lt; 45</v>
      </c>
      <c r="AI1978" s="12">
        <v>12665983</v>
      </c>
      <c r="AJ1978" s="13">
        <v>14</v>
      </c>
      <c r="AK1978" s="12" t="s">
        <v>7573</v>
      </c>
      <c r="AL1978" s="8">
        <v>38922</v>
      </c>
      <c r="AM1978" s="7" t="s">
        <v>108</v>
      </c>
      <c r="AN1978" s="7" t="s">
        <v>76</v>
      </c>
      <c r="AO1978">
        <v>2</v>
      </c>
      <c r="AP1978" t="s">
        <v>7574</v>
      </c>
      <c r="AQ1978" s="14">
        <v>3</v>
      </c>
      <c r="AR1978" s="14">
        <v>1</v>
      </c>
      <c r="AS1978" s="15">
        <f t="shared" si="2458"/>
        <v>45706.25</v>
      </c>
      <c r="AT1978" s="14" t="s">
        <v>163</v>
      </c>
      <c r="AU1978" s="12">
        <v>3.5</v>
      </c>
      <c r="AV1978" s="17">
        <v>17</v>
      </c>
      <c r="AW1978" s="18">
        <v>20600</v>
      </c>
      <c r="AX1978" s="19" t="s">
        <v>7575</v>
      </c>
      <c r="AY1978" s="17">
        <v>61</v>
      </c>
      <c r="AZ1978" s="14" t="s">
        <v>203</v>
      </c>
      <c r="BA1978" s="20" t="str">
        <f t="shared" si="2459"/>
        <v>17206000000087362161</v>
      </c>
      <c r="BB1978" s="31">
        <f t="shared" si="2460"/>
        <v>20</v>
      </c>
      <c r="BC1978" s="22" t="s">
        <v>1121</v>
      </c>
      <c r="BD1978" s="23" t="s">
        <v>115</v>
      </c>
      <c r="BF1978" s="8"/>
      <c r="BG1978" s="32">
        <v>20376423</v>
      </c>
      <c r="BH1978" s="32">
        <v>25556642</v>
      </c>
      <c r="BI1978" s="32"/>
      <c r="BJ1978" t="s">
        <v>4109</v>
      </c>
      <c r="BK1978" s="14" t="str">
        <f t="shared" si="2519"/>
        <v>B-Panda</v>
      </c>
      <c r="BL1978" s="14" t="s">
        <v>595</v>
      </c>
      <c r="BM1978" s="25"/>
      <c r="BN1978" s="26"/>
      <c r="BO1978" s="27"/>
      <c r="BP1978" s="26"/>
      <c r="BQ1978" s="28"/>
    </row>
    <row r="1979" spans="1:69" x14ac:dyDescent="0.25">
      <c r="A1979" t="str">
        <f>VLOOKUP(B1979,[2]RH!$B:$BV,72,0)</f>
        <v>Non-Actif</v>
      </c>
      <c r="B1979" s="6">
        <v>1981</v>
      </c>
      <c r="C1979" s="7" t="s">
        <v>65</v>
      </c>
      <c r="D1979" s="7" t="s">
        <v>7576</v>
      </c>
      <c r="E1979" s="7" t="s">
        <v>67</v>
      </c>
      <c r="F1979" s="7" t="s">
        <v>158</v>
      </c>
      <c r="G1979" s="7" t="s">
        <v>6383</v>
      </c>
      <c r="H1979" s="80" t="s">
        <v>158</v>
      </c>
      <c r="I1979" s="7" t="s">
        <v>542</v>
      </c>
      <c r="J1979" s="7"/>
      <c r="K1979" s="7" t="s">
        <v>146</v>
      </c>
      <c r="L1979" s="7" t="s">
        <v>90</v>
      </c>
      <c r="M1979" s="7" t="str">
        <f t="shared" si="2526"/>
        <v>COUPEUR</v>
      </c>
      <c r="N1979" s="8">
        <v>45341</v>
      </c>
      <c r="O1979" s="110"/>
      <c r="P1979" s="7">
        <f t="shared" ca="1" si="2520"/>
        <v>-279</v>
      </c>
      <c r="Q1979" s="8">
        <v>45437</v>
      </c>
      <c r="R1979" s="7" t="s">
        <v>6397</v>
      </c>
      <c r="S1979" s="7"/>
      <c r="T1979" s="9" t="s">
        <v>156</v>
      </c>
      <c r="U1979" s="7" t="str">
        <f t="shared" si="2450"/>
        <v>Contractuel</v>
      </c>
      <c r="V1979" s="8">
        <v>45413</v>
      </c>
      <c r="W1979" s="8">
        <v>45443</v>
      </c>
      <c r="X1979" s="8"/>
      <c r="Y1979" s="8"/>
      <c r="Z1979" s="8">
        <v>45341</v>
      </c>
      <c r="AA1979" s="7">
        <f t="shared" si="2451"/>
        <v>2</v>
      </c>
      <c r="AB1979" s="7">
        <f t="shared" si="2452"/>
        <v>2024</v>
      </c>
      <c r="AC1979" s="7">
        <f t="shared" si="2453"/>
        <v>2028</v>
      </c>
      <c r="AD1979" s="10" t="e">
        <f t="shared" ref="AD1979:AD2042" ca="1" si="2529">IF(#REF!="Non",(DAYS360(N1979,Q1979)/360),(DAYS360(N1979,TODAY())/360))</f>
        <v>#REF!</v>
      </c>
      <c r="AE1979" s="10" t="e">
        <f t="shared" ca="1" si="2455"/>
        <v>#REF!</v>
      </c>
      <c r="AF1979" s="8">
        <v>36714</v>
      </c>
      <c r="AG1979" s="11">
        <f t="shared" ca="1" si="2456"/>
        <v>24.67945205479452</v>
      </c>
      <c r="AH1979" s="10" t="str">
        <f t="shared" ca="1" si="2457"/>
        <v>&lt; 25</v>
      </c>
      <c r="AI1979" s="12">
        <v>17534165</v>
      </c>
      <c r="AJ1979" s="40" t="s">
        <v>213</v>
      </c>
      <c r="AK1979" s="12" t="s">
        <v>7577</v>
      </c>
      <c r="AL1979" s="8">
        <v>43316</v>
      </c>
      <c r="AM1979" s="7" t="s">
        <v>6153</v>
      </c>
      <c r="AN1979" s="7" t="s">
        <v>109</v>
      </c>
      <c r="AP1979" t="s">
        <v>7578</v>
      </c>
      <c r="AQ1979" s="14">
        <v>3</v>
      </c>
      <c r="AR1979" s="14">
        <v>1</v>
      </c>
      <c r="AS1979" s="15">
        <f t="shared" si="2458"/>
        <v>45706.25</v>
      </c>
      <c r="AT1979" s="14" t="s">
        <v>163</v>
      </c>
      <c r="AU1979" s="12">
        <v>3.5</v>
      </c>
      <c r="AV1979" s="17" t="s">
        <v>79</v>
      </c>
      <c r="AW1979" s="18" t="s">
        <v>702</v>
      </c>
      <c r="AX1979" s="19" t="s">
        <v>7579</v>
      </c>
      <c r="AY1979" s="17" t="s">
        <v>120</v>
      </c>
      <c r="AZ1979" s="14" t="s">
        <v>83</v>
      </c>
      <c r="BA1979" s="20" t="str">
        <f t="shared" si="2459"/>
        <v>08081023084002928506</v>
      </c>
      <c r="BB1979" s="31">
        <f t="shared" si="2460"/>
        <v>20</v>
      </c>
      <c r="BC1979" s="22" t="s">
        <v>286</v>
      </c>
      <c r="BD1979" s="23" t="s">
        <v>115</v>
      </c>
      <c r="BF1979" s="8"/>
      <c r="BG1979" s="32">
        <v>53504844</v>
      </c>
      <c r="BH1979" s="32"/>
      <c r="BI1979" s="32"/>
      <c r="BJ1979" t="s">
        <v>4896</v>
      </c>
      <c r="BK1979" s="14" t="str">
        <f t="shared" si="2519"/>
        <v>-COUPE</v>
      </c>
      <c r="BL1979" s="14" t="s">
        <v>595</v>
      </c>
      <c r="BM1979" s="25"/>
      <c r="BN1979" s="26" t="str">
        <f>BA1979</f>
        <v>08081023084002928506</v>
      </c>
      <c r="BO1979" s="27" t="str">
        <f>D1979</f>
        <v>ARFAOUI WASSIM</v>
      </c>
      <c r="BP1979" s="26">
        <f>B1979</f>
        <v>1981</v>
      </c>
      <c r="BQ1979" s="28"/>
    </row>
    <row r="1980" spans="1:69" x14ac:dyDescent="0.25">
      <c r="A1980" t="str">
        <f>VLOOKUP(B1980,[2]RH!$B:$BV,72,0)</f>
        <v>Non-Actif</v>
      </c>
      <c r="B1980" s="6">
        <v>1982</v>
      </c>
      <c r="C1980" s="7" t="s">
        <v>168</v>
      </c>
      <c r="D1980" s="7" t="s">
        <v>7580</v>
      </c>
      <c r="E1980" s="7" t="s">
        <v>67</v>
      </c>
      <c r="F1980" s="7" t="s">
        <v>118</v>
      </c>
      <c r="G1980" s="7" t="s">
        <v>5325</v>
      </c>
      <c r="H1980" s="7" t="s">
        <v>562</v>
      </c>
      <c r="I1980" s="7" t="s">
        <v>579</v>
      </c>
      <c r="J1980" s="7" t="s">
        <v>281</v>
      </c>
      <c r="K1980" s="7" t="s">
        <v>89</v>
      </c>
      <c r="L1980" s="7" t="s">
        <v>90</v>
      </c>
      <c r="M1980" s="7" t="str">
        <f t="shared" si="2526"/>
        <v>Contrôle qualité</v>
      </c>
      <c r="N1980" s="8">
        <v>45341</v>
      </c>
      <c r="P1980" s="7">
        <f t="shared" ca="1" si="2520"/>
        <v>-371</v>
      </c>
      <c r="Q1980" s="8">
        <v>45341</v>
      </c>
      <c r="R1980" s="7" t="s">
        <v>7336</v>
      </c>
      <c r="S1980" s="7"/>
      <c r="T1980" s="9" t="s">
        <v>156</v>
      </c>
      <c r="U1980" s="7" t="str">
        <f t="shared" si="2450"/>
        <v>Contractuel</v>
      </c>
      <c r="V1980" s="8">
        <v>45341</v>
      </c>
      <c r="W1980" s="8">
        <v>45351</v>
      </c>
      <c r="X1980" s="8"/>
      <c r="Y1980" s="8"/>
      <c r="Z1980" s="8">
        <v>45341</v>
      </c>
      <c r="AA1980" s="7">
        <f t="shared" si="2451"/>
        <v>2</v>
      </c>
      <c r="AB1980" s="7">
        <f t="shared" si="2452"/>
        <v>2024</v>
      </c>
      <c r="AC1980" s="7">
        <f t="shared" si="2453"/>
        <v>2028</v>
      </c>
      <c r="AD1980" s="10" t="e">
        <f t="shared" ref="AD1980:AD2043" ca="1" si="2530">IF(#REF!="Non",(DAYS360(N1980,Q1980)/360),(DAYS360(N1980,TODAY())/360))</f>
        <v>#REF!</v>
      </c>
      <c r="AE1980" s="10" t="e">
        <f t="shared" ca="1" si="2455"/>
        <v>#REF!</v>
      </c>
      <c r="AF1980" s="8">
        <v>32870</v>
      </c>
      <c r="AG1980" s="11">
        <f t="shared" ca="1" si="2456"/>
        <v>35.210958904109589</v>
      </c>
      <c r="AH1980" s="10" t="str">
        <f t="shared" ca="1" si="2457"/>
        <v>&gt;35&lt; 45</v>
      </c>
      <c r="AI1980" s="12"/>
      <c r="AJ1980" s="13"/>
      <c r="AK1980" s="12" t="s">
        <v>7581</v>
      </c>
      <c r="AL1980" s="8">
        <v>40120</v>
      </c>
      <c r="AM1980" s="7" t="s">
        <v>108</v>
      </c>
      <c r="AN1980" s="7" t="s">
        <v>109</v>
      </c>
      <c r="AP1980" t="s">
        <v>7582</v>
      </c>
      <c r="AQ1980" s="14">
        <v>3</v>
      </c>
      <c r="AR1980" s="14">
        <v>1</v>
      </c>
      <c r="AS1980" s="15">
        <f t="shared" si="2458"/>
        <v>45706.25</v>
      </c>
      <c r="AT1980" s="14" t="s">
        <v>163</v>
      </c>
      <c r="AU1980" s="12">
        <v>3.6629999999999998</v>
      </c>
      <c r="AV1980" s="17">
        <v>17</v>
      </c>
      <c r="AW1980" s="18" t="s">
        <v>201</v>
      </c>
      <c r="AX1980" s="19" t="s">
        <v>7583</v>
      </c>
      <c r="AY1980" s="17">
        <v>52</v>
      </c>
      <c r="AZ1980" s="14" t="s">
        <v>203</v>
      </c>
      <c r="BA1980" s="20" t="str">
        <f t="shared" si="2459"/>
        <v>17001000000318995552</v>
      </c>
      <c r="BB1980" s="31">
        <f t="shared" si="2460"/>
        <v>20</v>
      </c>
      <c r="BC1980" s="22" t="s">
        <v>5717</v>
      </c>
      <c r="BD1980" s="23" t="s">
        <v>115</v>
      </c>
      <c r="BF1980" s="8"/>
      <c r="BG1980" s="32">
        <v>58837148</v>
      </c>
      <c r="BH1980" s="32"/>
      <c r="BI1980" s="32"/>
      <c r="BJ1980" t="s">
        <v>1286</v>
      </c>
      <c r="BK1980" s="14" t="str">
        <f t="shared" si="2519"/>
        <v>B-P6 AR</v>
      </c>
      <c r="BL1980" s="14" t="s">
        <v>288</v>
      </c>
      <c r="BM1980" s="25"/>
      <c r="BN1980" s="26"/>
      <c r="BO1980" s="27"/>
      <c r="BP1980" s="26"/>
      <c r="BQ1980" s="28"/>
    </row>
    <row r="1981" spans="1:69" x14ac:dyDescent="0.25">
      <c r="A1981" t="str">
        <f>VLOOKUP(B1981,[2]RH!$B:$BV,72,0)</f>
        <v>si</v>
      </c>
      <c r="B1981" s="6">
        <v>1983</v>
      </c>
      <c r="C1981" s="7" t="s">
        <v>168</v>
      </c>
      <c r="D1981" s="7" t="s">
        <v>7584</v>
      </c>
      <c r="E1981" s="7" t="s">
        <v>67</v>
      </c>
      <c r="F1981" s="7" t="s">
        <v>158</v>
      </c>
      <c r="G1981" s="7" t="s">
        <v>6383</v>
      </c>
      <c r="H1981" s="80" t="s">
        <v>158</v>
      </c>
      <c r="I1981" s="7" t="s">
        <v>542</v>
      </c>
      <c r="J1981" s="7"/>
      <c r="K1981" s="7" t="s">
        <v>146</v>
      </c>
      <c r="L1981" s="7" t="s">
        <v>90</v>
      </c>
      <c r="M1981" s="7" t="str">
        <f t="shared" si="2526"/>
        <v>COUPEUR</v>
      </c>
      <c r="N1981" s="8">
        <v>45341</v>
      </c>
      <c r="P1981" s="7">
        <f t="shared" ca="1" si="2520"/>
        <v>-6</v>
      </c>
      <c r="Q1981" s="8"/>
      <c r="R1981" s="7"/>
      <c r="S1981" s="7"/>
      <c r="T1981" s="9" t="s">
        <v>156</v>
      </c>
      <c r="U1981" s="7" t="str">
        <f t="shared" si="2450"/>
        <v>Contractuel</v>
      </c>
      <c r="V1981" s="8">
        <v>45689</v>
      </c>
      <c r="W1981" s="8">
        <f>VLOOKUP(B1981,[1]BASE!$A:$Q,17,0)</f>
        <v>45716</v>
      </c>
      <c r="X1981" s="8"/>
      <c r="Y1981" s="8"/>
      <c r="Z1981" s="8">
        <v>45341</v>
      </c>
      <c r="AA1981" s="7">
        <f t="shared" si="2451"/>
        <v>2</v>
      </c>
      <c r="AB1981" s="7">
        <f t="shared" si="2452"/>
        <v>2024</v>
      </c>
      <c r="AC1981" s="7">
        <f t="shared" si="2453"/>
        <v>2028</v>
      </c>
      <c r="AD1981" s="10" t="e">
        <f t="shared" ref="AD1981:AD2044" ca="1" si="2531">IF(#REF!="Non",(DAYS360(N1981,Q1981)/360),(DAYS360(N1981,TODAY())/360))</f>
        <v>#REF!</v>
      </c>
      <c r="AE1981" s="10" t="e">
        <f t="shared" ca="1" si="2455"/>
        <v>#REF!</v>
      </c>
      <c r="AF1981" s="8">
        <v>31834</v>
      </c>
      <c r="AG1981" s="11">
        <f t="shared" ca="1" si="2456"/>
        <v>38.049315068493151</v>
      </c>
      <c r="AH1981" s="10" t="str">
        <f t="shared" ca="1" si="2457"/>
        <v>&gt;35&lt; 45</v>
      </c>
      <c r="AI1981" s="12">
        <v>17483345</v>
      </c>
      <c r="AJ1981" s="13" t="s">
        <v>82</v>
      </c>
      <c r="AK1981" s="12" t="s">
        <v>7585</v>
      </c>
      <c r="AL1981" s="8">
        <v>43004</v>
      </c>
      <c r="AM1981" s="7" t="s">
        <v>108</v>
      </c>
      <c r="AN1981" s="7" t="s">
        <v>683</v>
      </c>
      <c r="AO1981">
        <v>1</v>
      </c>
      <c r="AP1981" t="s">
        <v>7441</v>
      </c>
      <c r="AQ1981">
        <v>3</v>
      </c>
      <c r="AR1981" s="70">
        <v>2</v>
      </c>
      <c r="AS1981" s="15">
        <f t="shared" si="2458"/>
        <v>46071.5</v>
      </c>
      <c r="AT1981" s="14" t="s">
        <v>163</v>
      </c>
      <c r="AU1981" s="12">
        <v>3.5</v>
      </c>
      <c r="AV1981" s="17">
        <v>17</v>
      </c>
      <c r="AW1981" s="18" t="s">
        <v>201</v>
      </c>
      <c r="AX1981" s="19" t="s">
        <v>7586</v>
      </c>
      <c r="AY1981" s="17">
        <v>73</v>
      </c>
      <c r="AZ1981" s="14" t="s">
        <v>203</v>
      </c>
      <c r="BA1981" s="20" t="str">
        <f t="shared" si="2459"/>
        <v>17001000000218260373</v>
      </c>
      <c r="BB1981" s="31">
        <f t="shared" si="2460"/>
        <v>20</v>
      </c>
      <c r="BC1981" s="22" t="s">
        <v>5268</v>
      </c>
      <c r="BD1981" s="23" t="s">
        <v>115</v>
      </c>
      <c r="BF1981" s="8"/>
      <c r="BG1981" s="32">
        <v>97308797</v>
      </c>
      <c r="BH1981" s="32"/>
      <c r="BI1981" s="32"/>
      <c r="BJ1981" t="s">
        <v>371</v>
      </c>
      <c r="BK1981" s="14" t="str">
        <f>IF(K1981="CADRE","CADRE",CONCATENATE(J1981,"-",H1981))</f>
        <v>-COUPE</v>
      </c>
      <c r="BL1981" s="14" t="s">
        <v>595</v>
      </c>
      <c r="BM1981" s="25"/>
      <c r="BN1981" s="26" t="str">
        <f t="shared" ref="BN1981:BN1986" si="2532">BA1981</f>
        <v>17001000000218260373</v>
      </c>
      <c r="BO1981" s="27" t="str">
        <f t="shared" ref="BO1981:BO1986" si="2533">D1981</f>
        <v>MANAI SAMEH</v>
      </c>
      <c r="BP1981" s="26">
        <f t="shared" ref="BP1981:BP1986" si="2534">B1981</f>
        <v>1983</v>
      </c>
      <c r="BQ1981" s="28"/>
    </row>
    <row r="1982" spans="1:69" x14ac:dyDescent="0.25">
      <c r="A1982" t="str">
        <f>VLOOKUP(B1982,[2]RH!$B:$BV,72,0)</f>
        <v>Non-Actif</v>
      </c>
      <c r="B1982" s="6">
        <v>1984</v>
      </c>
      <c r="C1982" s="7" t="s">
        <v>168</v>
      </c>
      <c r="D1982" s="7" t="s">
        <v>7587</v>
      </c>
      <c r="E1982" s="7" t="s">
        <v>67</v>
      </c>
      <c r="F1982" s="7" t="s">
        <v>158</v>
      </c>
      <c r="G1982" s="7" t="s">
        <v>6383</v>
      </c>
      <c r="H1982" s="80" t="s">
        <v>158</v>
      </c>
      <c r="I1982" s="7" t="s">
        <v>542</v>
      </c>
      <c r="J1982" s="7"/>
      <c r="K1982" s="7" t="s">
        <v>146</v>
      </c>
      <c r="L1982" s="7" t="s">
        <v>90</v>
      </c>
      <c r="M1982" s="7" t="str">
        <f t="shared" si="2526"/>
        <v>COUPEUR</v>
      </c>
      <c r="N1982" s="8">
        <v>45341</v>
      </c>
      <c r="O1982" s="110"/>
      <c r="P1982" s="7">
        <f t="shared" ca="1" si="2520"/>
        <v>-310</v>
      </c>
      <c r="Q1982" s="8">
        <v>45405</v>
      </c>
      <c r="R1982" s="7" t="s">
        <v>147</v>
      </c>
      <c r="S1982" s="7"/>
      <c r="T1982" s="9" t="s">
        <v>156</v>
      </c>
      <c r="U1982" s="7" t="str">
        <f t="shared" si="2450"/>
        <v>Contractuel</v>
      </c>
      <c r="V1982" s="8">
        <v>45383</v>
      </c>
      <c r="W1982" s="8">
        <v>45412</v>
      </c>
      <c r="X1982" s="8"/>
      <c r="Y1982" s="8"/>
      <c r="Z1982" s="8">
        <v>45341</v>
      </c>
      <c r="AA1982" s="7">
        <f t="shared" si="2451"/>
        <v>2</v>
      </c>
      <c r="AB1982" s="7">
        <f t="shared" si="2452"/>
        <v>2024</v>
      </c>
      <c r="AC1982" s="7">
        <f t="shared" si="2453"/>
        <v>2028</v>
      </c>
      <c r="AD1982" s="10" t="e">
        <f t="shared" ref="AD1982:AD2045" ca="1" si="2535">IF(#REF!="Non",(DAYS360(N1982,Q1982)/360),(DAYS360(N1982,TODAY())/360))</f>
        <v>#REF!</v>
      </c>
      <c r="AE1982" s="10" t="e">
        <f t="shared" ca="1" si="2455"/>
        <v>#REF!</v>
      </c>
      <c r="AF1982" s="8">
        <v>35996</v>
      </c>
      <c r="AG1982" s="11">
        <f t="shared" ca="1" si="2456"/>
        <v>26.646575342465752</v>
      </c>
      <c r="AH1982" s="10" t="str">
        <f t="shared" ca="1" si="2457"/>
        <v>&gt;25&lt; 35</v>
      </c>
      <c r="AI1982" s="12">
        <v>17256674</v>
      </c>
      <c r="AJ1982" s="13" t="s">
        <v>92</v>
      </c>
      <c r="AK1982" s="12" t="s">
        <v>7588</v>
      </c>
      <c r="AL1982" s="8">
        <v>43253</v>
      </c>
      <c r="AM1982" s="7" t="s">
        <v>108</v>
      </c>
      <c r="AN1982" s="7" t="s">
        <v>109</v>
      </c>
      <c r="AP1982" t="s">
        <v>7589</v>
      </c>
      <c r="AQ1982" s="14">
        <v>3</v>
      </c>
      <c r="AR1982" s="14">
        <v>1</v>
      </c>
      <c r="AS1982" s="15">
        <f t="shared" si="2458"/>
        <v>45706.25</v>
      </c>
      <c r="AT1982" s="14" t="s">
        <v>163</v>
      </c>
      <c r="AU1982" s="12">
        <v>3.5</v>
      </c>
      <c r="AV1982" s="17">
        <v>25</v>
      </c>
      <c r="AW1982" s="18" t="s">
        <v>273</v>
      </c>
      <c r="AX1982" s="19" t="s">
        <v>7590</v>
      </c>
      <c r="AY1982" s="17">
        <v>66</v>
      </c>
      <c r="AZ1982" s="14" t="s">
        <v>276</v>
      </c>
      <c r="BA1982" s="20" t="str">
        <f t="shared" si="2459"/>
        <v>25166000000105188066</v>
      </c>
      <c r="BB1982" s="31">
        <f t="shared" si="2460"/>
        <v>20</v>
      </c>
      <c r="BC1982" s="22" t="s">
        <v>7591</v>
      </c>
      <c r="BD1982" s="23" t="s">
        <v>115</v>
      </c>
      <c r="BF1982" s="8"/>
      <c r="BG1982" s="32">
        <v>24029103</v>
      </c>
      <c r="BH1982" s="32">
        <v>20007239</v>
      </c>
      <c r="BI1982" s="32"/>
      <c r="BJ1982" t="s">
        <v>1286</v>
      </c>
      <c r="BK1982" s="14" t="str">
        <f t="shared" si="2519"/>
        <v>-COUPE</v>
      </c>
      <c r="BL1982" s="14" t="s">
        <v>595</v>
      </c>
      <c r="BM1982" s="25"/>
      <c r="BN1982" s="26" t="str">
        <f t="shared" si="2532"/>
        <v>25166000000105188066</v>
      </c>
      <c r="BO1982" s="27" t="str">
        <f t="shared" si="2533"/>
        <v>KHOUALDI NESRINE</v>
      </c>
      <c r="BP1982" s="26">
        <f t="shared" si="2534"/>
        <v>1984</v>
      </c>
      <c r="BQ1982" s="28"/>
    </row>
    <row r="1983" spans="1:69" x14ac:dyDescent="0.25">
      <c r="A1983" t="str">
        <f>VLOOKUP(B1983,[2]RH!$B:$BV,72,0)</f>
        <v>Non-Actif</v>
      </c>
      <c r="B1983" s="6">
        <v>1985</v>
      </c>
      <c r="C1983" s="7" t="s">
        <v>168</v>
      </c>
      <c r="D1983" s="7" t="s">
        <v>7592</v>
      </c>
      <c r="E1983" s="7" t="s">
        <v>67</v>
      </c>
      <c r="F1983" s="7" t="s">
        <v>118</v>
      </c>
      <c r="G1983" s="7" t="s">
        <v>3299</v>
      </c>
      <c r="H1983" s="80" t="s">
        <v>225</v>
      </c>
      <c r="I1983" s="7" t="s">
        <v>226</v>
      </c>
      <c r="J1983" s="7" t="s">
        <v>190</v>
      </c>
      <c r="K1983" s="7" t="s">
        <v>146</v>
      </c>
      <c r="L1983" s="7" t="s">
        <v>90</v>
      </c>
      <c r="M1983" s="7" t="str">
        <f t="shared" si="2526"/>
        <v>CAMPO</v>
      </c>
      <c r="N1983" s="8">
        <v>45342</v>
      </c>
      <c r="P1983" s="7">
        <f t="shared" ca="1" si="2520"/>
        <v>-126</v>
      </c>
      <c r="Q1983" s="8">
        <v>45598</v>
      </c>
      <c r="R1983" s="7" t="s">
        <v>147</v>
      </c>
      <c r="S1983" s="7"/>
      <c r="T1983" s="9" t="s">
        <v>156</v>
      </c>
      <c r="U1983" s="7" t="str">
        <f t="shared" si="2450"/>
        <v>Contractuel</v>
      </c>
      <c r="V1983" s="8">
        <v>45536</v>
      </c>
      <c r="W1983" s="8">
        <v>45596</v>
      </c>
      <c r="X1983" s="8"/>
      <c r="Y1983" s="8"/>
      <c r="Z1983" s="8">
        <v>45342</v>
      </c>
      <c r="AA1983" s="7">
        <f t="shared" si="2451"/>
        <v>2</v>
      </c>
      <c r="AB1983" s="7">
        <f t="shared" si="2452"/>
        <v>2024</v>
      </c>
      <c r="AC1983" s="7">
        <f t="shared" si="2453"/>
        <v>2028</v>
      </c>
      <c r="AD1983" s="10" t="e">
        <f t="shared" ref="AD1983:AD2046" ca="1" si="2536">IF(#REF!="Non",(DAYS360(N1983,Q1983)/360),(DAYS360(N1983,TODAY())/360))</f>
        <v>#REF!</v>
      </c>
      <c r="AE1983" s="10" t="e">
        <f t="shared" ca="1" si="2455"/>
        <v>#REF!</v>
      </c>
      <c r="AF1983" s="8">
        <v>35611</v>
      </c>
      <c r="AG1983" s="11">
        <f t="shared" ca="1" si="2456"/>
        <v>27.701369863013699</v>
      </c>
      <c r="AH1983" s="10" t="str">
        <f t="shared" ca="1" si="2457"/>
        <v>&gt;25&lt; 35</v>
      </c>
      <c r="AI1983" s="12">
        <v>17284867</v>
      </c>
      <c r="AJ1983" s="13" t="s">
        <v>82</v>
      </c>
      <c r="AK1983" s="12" t="s">
        <v>7593</v>
      </c>
      <c r="AL1983" s="8">
        <v>42348</v>
      </c>
      <c r="AM1983" s="7" t="s">
        <v>108</v>
      </c>
      <c r="AN1983" s="7" t="s">
        <v>109</v>
      </c>
      <c r="AP1983" t="s">
        <v>7594</v>
      </c>
      <c r="AQ1983">
        <v>3</v>
      </c>
      <c r="AR1983" s="14">
        <v>1</v>
      </c>
      <c r="AS1983" s="15">
        <f t="shared" si="2458"/>
        <v>45707.25</v>
      </c>
      <c r="AT1983" s="14" t="s">
        <v>163</v>
      </c>
      <c r="AU1983" s="12">
        <v>3.5</v>
      </c>
      <c r="AV1983" s="17">
        <v>17</v>
      </c>
      <c r="AW1983" s="18" t="s">
        <v>201</v>
      </c>
      <c r="AX1983" s="19" t="s">
        <v>7595</v>
      </c>
      <c r="AY1983" s="17">
        <v>87</v>
      </c>
      <c r="AZ1983" s="14" t="s">
        <v>203</v>
      </c>
      <c r="BA1983" s="20" t="str">
        <f t="shared" si="2459"/>
        <v>17001000000342329387</v>
      </c>
      <c r="BB1983" s="31">
        <f t="shared" si="2460"/>
        <v>20</v>
      </c>
      <c r="BC1983" s="22" t="s">
        <v>2691</v>
      </c>
      <c r="BD1983" s="23" t="s">
        <v>115</v>
      </c>
      <c r="BF1983" s="8"/>
      <c r="BG1983" s="32">
        <v>24860875</v>
      </c>
      <c r="BH1983" s="32"/>
      <c r="BI1983" s="32"/>
      <c r="BJ1983" t="s">
        <v>600</v>
      </c>
      <c r="BK1983" s="14" t="s">
        <v>232</v>
      </c>
      <c r="BL1983" s="14" t="s">
        <v>595</v>
      </c>
      <c r="BM1983" s="25"/>
      <c r="BN1983" s="26" t="str">
        <f t="shared" si="2532"/>
        <v>17001000000342329387</v>
      </c>
      <c r="BO1983" s="27" t="str">
        <f t="shared" si="2533"/>
        <v>LAKHDER EMNA</v>
      </c>
      <c r="BP1983" s="26">
        <f t="shared" si="2534"/>
        <v>1985</v>
      </c>
      <c r="BQ1983" s="28"/>
    </row>
    <row r="1984" spans="1:69" x14ac:dyDescent="0.25">
      <c r="A1984" t="str">
        <f>VLOOKUP(B1984,[2]RH!$B:$BV,72,0)</f>
        <v>si</v>
      </c>
      <c r="B1984" s="6">
        <v>1986</v>
      </c>
      <c r="C1984" s="7" t="s">
        <v>168</v>
      </c>
      <c r="D1984" s="7" t="s">
        <v>7596</v>
      </c>
      <c r="E1984" s="7" t="s">
        <v>67</v>
      </c>
      <c r="F1984" s="7" t="s">
        <v>118</v>
      </c>
      <c r="G1984" s="7" t="s">
        <v>3299</v>
      </c>
      <c r="H1984" s="41" t="s">
        <v>562</v>
      </c>
      <c r="I1984" s="7" t="s">
        <v>226</v>
      </c>
      <c r="J1984" s="7" t="s">
        <v>190</v>
      </c>
      <c r="K1984" s="7" t="s">
        <v>146</v>
      </c>
      <c r="L1984" s="7" t="s">
        <v>90</v>
      </c>
      <c r="M1984" s="7" t="str">
        <f t="shared" si="2526"/>
        <v>CAMPO</v>
      </c>
      <c r="N1984" s="8">
        <v>45342</v>
      </c>
      <c r="P1984" s="7">
        <f t="shared" ca="1" si="2520"/>
        <v>-6</v>
      </c>
      <c r="Q1984" s="8"/>
      <c r="R1984" s="7"/>
      <c r="S1984" s="7"/>
      <c r="T1984" s="9" t="s">
        <v>156</v>
      </c>
      <c r="U1984" s="7" t="str">
        <f t="shared" si="2450"/>
        <v>Contractuel</v>
      </c>
      <c r="V1984" s="8">
        <v>45689</v>
      </c>
      <c r="W1984" s="8">
        <f>VLOOKUP(B1984,[1]BASE!$A:$Q,17,0)</f>
        <v>45716</v>
      </c>
      <c r="X1984" s="8"/>
      <c r="Y1984" s="8"/>
      <c r="Z1984" s="8">
        <v>45342</v>
      </c>
      <c r="AA1984" s="7">
        <f t="shared" si="2451"/>
        <v>2</v>
      </c>
      <c r="AB1984" s="7">
        <f t="shared" si="2452"/>
        <v>2024</v>
      </c>
      <c r="AC1984" s="7">
        <f t="shared" si="2453"/>
        <v>2028</v>
      </c>
      <c r="AD1984" s="10" t="e">
        <f t="shared" ref="AD1984:AD2047" ca="1" si="2537">IF(#REF!="Non",(DAYS360(N1984,Q1984)/360),(DAYS360(N1984,TODAY())/360))</f>
        <v>#REF!</v>
      </c>
      <c r="AE1984" s="10" t="e">
        <f t="shared" ca="1" si="2455"/>
        <v>#REF!</v>
      </c>
      <c r="AF1984" s="8">
        <v>38623</v>
      </c>
      <c r="AG1984" s="11">
        <f t="shared" ca="1" si="2456"/>
        <v>19.449315068493149</v>
      </c>
      <c r="AH1984" s="10" t="str">
        <f t="shared" ca="1" si="2457"/>
        <v>&lt; 25</v>
      </c>
      <c r="AI1984" s="12">
        <v>17760240</v>
      </c>
      <c r="AJ1984" s="40" t="s">
        <v>213</v>
      </c>
      <c r="AK1984" s="12" t="s">
        <v>7597</v>
      </c>
      <c r="AL1984" s="8">
        <v>44929</v>
      </c>
      <c r="AM1984" s="7" t="s">
        <v>108</v>
      </c>
      <c r="AN1984" s="7" t="s">
        <v>109</v>
      </c>
      <c r="AQ1984">
        <v>3</v>
      </c>
      <c r="AR1984" s="70">
        <v>2</v>
      </c>
      <c r="AS1984" s="15">
        <f t="shared" si="2458"/>
        <v>46072.5</v>
      </c>
      <c r="AT1984" s="14" t="s">
        <v>163</v>
      </c>
      <c r="AU1984" s="12">
        <v>3.5</v>
      </c>
      <c r="AV1984" s="17" t="s">
        <v>150</v>
      </c>
      <c r="AW1984" s="18" t="s">
        <v>339</v>
      </c>
      <c r="AX1984" s="19">
        <v>38105554148</v>
      </c>
      <c r="AY1984" s="17" t="s">
        <v>150</v>
      </c>
      <c r="AZ1984" s="14" t="s">
        <v>174</v>
      </c>
      <c r="BA1984" s="20" t="str">
        <f t="shared" si="2459"/>
        <v>07080013810555414807</v>
      </c>
      <c r="BB1984" s="31">
        <f t="shared" si="2460"/>
        <v>20</v>
      </c>
      <c r="BC1984" s="22" t="s">
        <v>1286</v>
      </c>
      <c r="BD1984" s="23" t="s">
        <v>115</v>
      </c>
      <c r="BF1984" s="8"/>
      <c r="BG1984" s="32">
        <v>21828489</v>
      </c>
      <c r="BH1984" s="32"/>
      <c r="BI1984" s="32"/>
      <c r="BJ1984" t="s">
        <v>1286</v>
      </c>
      <c r="BK1984" s="14" t="s">
        <v>232</v>
      </c>
      <c r="BL1984" s="14" t="s">
        <v>595</v>
      </c>
      <c r="BM1984" s="25"/>
      <c r="BN1984" s="26" t="str">
        <f t="shared" si="2532"/>
        <v>07080013810555414807</v>
      </c>
      <c r="BO1984" s="27" t="str">
        <f t="shared" si="2533"/>
        <v>RIAHI MENYAR</v>
      </c>
      <c r="BP1984" s="26">
        <f t="shared" si="2534"/>
        <v>1986</v>
      </c>
      <c r="BQ1984" s="28"/>
    </row>
    <row r="1985" spans="1:69" x14ac:dyDescent="0.25">
      <c r="A1985" t="str">
        <f>VLOOKUP(B1985,[2]RH!$B:$BV,72,0)</f>
        <v>Non-Actif</v>
      </c>
      <c r="B1985" s="6">
        <v>1987</v>
      </c>
      <c r="C1985" s="7" t="s">
        <v>168</v>
      </c>
      <c r="D1985" s="7" t="s">
        <v>7598</v>
      </c>
      <c r="E1985" s="7" t="s">
        <v>67</v>
      </c>
      <c r="F1985" s="7" t="s">
        <v>158</v>
      </c>
      <c r="G1985" s="7" t="s">
        <v>6383</v>
      </c>
      <c r="H1985" s="80" t="s">
        <v>158</v>
      </c>
      <c r="I1985" s="7" t="s">
        <v>542</v>
      </c>
      <c r="J1985" s="7"/>
      <c r="K1985" s="7" t="s">
        <v>146</v>
      </c>
      <c r="L1985" s="7" t="s">
        <v>90</v>
      </c>
      <c r="M1985" s="7" t="str">
        <f t="shared" si="2526"/>
        <v>COUPEUR</v>
      </c>
      <c r="N1985" s="8">
        <v>45342</v>
      </c>
      <c r="P1985" s="7">
        <f t="shared" ca="1" si="2520"/>
        <v>-249</v>
      </c>
      <c r="Q1985" s="8">
        <v>45465</v>
      </c>
      <c r="R1985" s="7" t="s">
        <v>7599</v>
      </c>
      <c r="S1985" s="7"/>
      <c r="T1985" s="9" t="s">
        <v>156</v>
      </c>
      <c r="U1985" s="7" t="str">
        <f t="shared" si="2450"/>
        <v>Contractuel</v>
      </c>
      <c r="V1985" s="8">
        <v>45444</v>
      </c>
      <c r="W1985" s="8">
        <v>45473</v>
      </c>
      <c r="X1985" s="8"/>
      <c r="Y1985" s="8"/>
      <c r="Z1985" s="8">
        <v>45342</v>
      </c>
      <c r="AA1985" s="7">
        <f t="shared" si="2451"/>
        <v>2</v>
      </c>
      <c r="AB1985" s="7">
        <f t="shared" si="2452"/>
        <v>2024</v>
      </c>
      <c r="AC1985" s="7">
        <f t="shared" si="2453"/>
        <v>2028</v>
      </c>
      <c r="AD1985" s="10" t="e">
        <f t="shared" ref="AD1985:AD2048" ca="1" si="2538">IF(#REF!="Non",(DAYS360(N1985,Q1985)/360),(DAYS360(N1985,TODAY())/360))</f>
        <v>#REF!</v>
      </c>
      <c r="AE1985" s="10" t="e">
        <f t="shared" ca="1" si="2455"/>
        <v>#REF!</v>
      </c>
      <c r="AF1985" s="8">
        <v>32478</v>
      </c>
      <c r="AG1985" s="11">
        <f t="shared" ca="1" si="2456"/>
        <v>36.284931506849318</v>
      </c>
      <c r="AH1985" s="10" t="str">
        <f t="shared" ca="1" si="2457"/>
        <v>&gt;35&lt; 45</v>
      </c>
      <c r="AI1985" s="12">
        <v>17496463</v>
      </c>
      <c r="AJ1985" s="13" t="s">
        <v>73</v>
      </c>
      <c r="AK1985" s="12" t="s">
        <v>7600</v>
      </c>
      <c r="AL1985" s="8">
        <v>44572</v>
      </c>
      <c r="AM1985" s="7" t="s">
        <v>108</v>
      </c>
      <c r="AN1985" s="7" t="s">
        <v>109</v>
      </c>
      <c r="AP1985" t="s">
        <v>7601</v>
      </c>
      <c r="AQ1985">
        <v>3</v>
      </c>
      <c r="AR1985" s="14">
        <v>1</v>
      </c>
      <c r="AS1985" s="15">
        <f t="shared" si="2458"/>
        <v>45707.25</v>
      </c>
      <c r="AT1985" s="14" t="s">
        <v>163</v>
      </c>
      <c r="AU1985" s="12">
        <v>3.5</v>
      </c>
      <c r="AV1985" s="17">
        <v>17</v>
      </c>
      <c r="AW1985" s="18" t="s">
        <v>201</v>
      </c>
      <c r="AX1985" s="19" t="s">
        <v>7602</v>
      </c>
      <c r="AY1985" s="17">
        <v>69</v>
      </c>
      <c r="AZ1985" s="14" t="s">
        <v>203</v>
      </c>
      <c r="BA1985" s="20" t="str">
        <f t="shared" si="2459"/>
        <v>17001000000342329969</v>
      </c>
      <c r="BB1985" s="31">
        <f t="shared" si="2460"/>
        <v>20</v>
      </c>
      <c r="BC1985" s="22" t="s">
        <v>2691</v>
      </c>
      <c r="BD1985" s="23" t="s">
        <v>115</v>
      </c>
      <c r="BF1985" s="8"/>
      <c r="BG1985" s="32">
        <v>24011932</v>
      </c>
      <c r="BH1985" s="32"/>
      <c r="BI1985" s="32"/>
      <c r="BJ1985" t="s">
        <v>600</v>
      </c>
      <c r="BK1985" s="14" t="str">
        <f>IF(K1985="CADRE","CADRE",CONCATENATE(J1985,"-",H1985))</f>
        <v>-COUPE</v>
      </c>
      <c r="BL1985" s="14" t="s">
        <v>595</v>
      </c>
      <c r="BM1985" s="25"/>
      <c r="BN1985" s="26" t="str">
        <f t="shared" si="2532"/>
        <v>17001000000342329969</v>
      </c>
      <c r="BO1985" s="27" t="str">
        <f t="shared" si="2533"/>
        <v>BEN LAKHDHER HIBA</v>
      </c>
      <c r="BP1985" s="26">
        <f t="shared" si="2534"/>
        <v>1987</v>
      </c>
      <c r="BQ1985" s="28"/>
    </row>
    <row r="1986" spans="1:69" x14ac:dyDescent="0.25">
      <c r="A1986" t="str">
        <f>VLOOKUP(B1986,[2]RH!$B:$BV,72,0)</f>
        <v>si</v>
      </c>
      <c r="B1986" s="6">
        <v>1988</v>
      </c>
      <c r="C1986" s="7" t="s">
        <v>168</v>
      </c>
      <c r="D1986" s="7" t="s">
        <v>7603</v>
      </c>
      <c r="E1986" s="7" t="s">
        <v>67</v>
      </c>
      <c r="F1986" s="7" t="s">
        <v>158</v>
      </c>
      <c r="G1986" s="7" t="s">
        <v>6383</v>
      </c>
      <c r="H1986" s="80" t="s">
        <v>158</v>
      </c>
      <c r="I1986" s="7" t="s">
        <v>542</v>
      </c>
      <c r="J1986" s="7"/>
      <c r="K1986" s="7" t="s">
        <v>146</v>
      </c>
      <c r="L1986" s="7" t="s">
        <v>90</v>
      </c>
      <c r="M1986" s="7" t="str">
        <f t="shared" si="2526"/>
        <v>COUPEUR</v>
      </c>
      <c r="N1986" s="8">
        <v>45342</v>
      </c>
      <c r="P1986" s="7">
        <f t="shared" ca="1" si="2520"/>
        <v>-6</v>
      </c>
      <c r="Q1986" s="8"/>
      <c r="R1986" s="7"/>
      <c r="S1986" s="7"/>
      <c r="T1986" s="9" t="s">
        <v>156</v>
      </c>
      <c r="U1986" s="7" t="str">
        <f t="shared" ref="U1986:U2049" si="2539">IF(T1986="CDI","Titulaire","Contractuel")</f>
        <v>Contractuel</v>
      </c>
      <c r="V1986" s="8">
        <v>45689</v>
      </c>
      <c r="W1986" s="8">
        <f>VLOOKUP(B1986,[1]BASE!$A:$Q,17,0)</f>
        <v>45716</v>
      </c>
      <c r="X1986" s="8"/>
      <c r="Y1986" s="8"/>
      <c r="Z1986" s="8">
        <v>45342</v>
      </c>
      <c r="AA1986" s="7">
        <f t="shared" ref="AA1986:AA2049" si="2540">MONTH(N1986)</f>
        <v>2</v>
      </c>
      <c r="AB1986" s="7">
        <f t="shared" ref="AB1986:AB2049" si="2541">IF(N1986="","",YEAR(N1986))</f>
        <v>2024</v>
      </c>
      <c r="AC1986" s="7">
        <f t="shared" ref="AC1986:AC2049" si="2542">AB1986+4</f>
        <v>2028</v>
      </c>
      <c r="AD1986" s="10" t="e">
        <f t="shared" ref="AD1986:AD2049" ca="1" si="2543">IF(#REF!="Non",(DAYS360(N1986,Q1986)/360),(DAYS360(N1986,TODAY())/360))</f>
        <v>#REF!</v>
      </c>
      <c r="AE1986" s="10" t="e">
        <f t="shared" ref="AE1986:AE2049" ca="1" si="2544">+IF(AD1986&lt;1,"&lt; 1",IF(AND(AD1986&gt;=1,AD1986&lt;2),"&lt; 2",IF(AND(AD1986&gt;=2,AD1986&lt;3),"&lt; 3",IF(AND(AD1986&gt;=3,AD1986&lt;=4),"&lt; 4",IF(AD1986&gt;4,"&gt; 4")))))</f>
        <v>#REF!</v>
      </c>
      <c r="AF1986" s="8">
        <v>37233</v>
      </c>
      <c r="AG1986" s="11">
        <f t="shared" ref="AG1986:AG2049" ca="1" si="2545">(TODAY()-AF1986)/365</f>
        <v>23.257534246575343</v>
      </c>
      <c r="AH1986" s="10" t="str">
        <f t="shared" ref="AH1986:AH2049" ca="1" si="2546">+IF(AG1986&lt;25,"&lt; 25",IF(AND(AG1986&gt;=25,AG1986&lt;35),"&gt;25&lt; 35",IF(AND(AG1986&gt;=35,AG1986&lt;45),"&gt;35&lt; 45",IF(AND(AG1986&gt;=45,AG1986&lt;=55),"&gt;45&lt; 55",IF(AG1986&gt;55,"&gt; 55")))))</f>
        <v>&lt; 25</v>
      </c>
      <c r="AI1986" s="12">
        <v>17728851</v>
      </c>
      <c r="AJ1986" s="13" t="s">
        <v>150</v>
      </c>
      <c r="AK1986" s="12" t="s">
        <v>7604</v>
      </c>
      <c r="AL1986" s="8">
        <v>44145</v>
      </c>
      <c r="AM1986" s="7" t="s">
        <v>108</v>
      </c>
      <c r="AN1986" s="7" t="s">
        <v>109</v>
      </c>
      <c r="AP1986" t="s">
        <v>7492</v>
      </c>
      <c r="AQ1986">
        <v>3</v>
      </c>
      <c r="AR1986" s="70">
        <v>2</v>
      </c>
      <c r="AS1986" s="15">
        <f t="shared" ref="AS1986:AS2049" si="2547">N1986+(365.25*AR1986)</f>
        <v>46072.5</v>
      </c>
      <c r="AT1986" s="14" t="s">
        <v>163</v>
      </c>
      <c r="AU1986" s="12">
        <v>3.5</v>
      </c>
      <c r="AV1986" s="17">
        <v>17</v>
      </c>
      <c r="AW1986" s="18" t="s">
        <v>201</v>
      </c>
      <c r="AX1986" s="19" t="s">
        <v>7605</v>
      </c>
      <c r="AY1986" s="17">
        <v>30</v>
      </c>
      <c r="AZ1986" s="14" t="s">
        <v>203</v>
      </c>
      <c r="BA1986" s="20" t="str">
        <f t="shared" ref="BA1986:BA2049" si="2548">CONCATENATE(AV1986,AW1986,AX1986,AY1986)</f>
        <v>17001000000334881630</v>
      </c>
      <c r="BB1986" s="31">
        <f t="shared" ref="BB1986:BB2049" si="2549">LEN(BA1986)</f>
        <v>20</v>
      </c>
      <c r="BC1986" s="22" t="s">
        <v>714</v>
      </c>
      <c r="BD1986" s="23" t="s">
        <v>115</v>
      </c>
      <c r="BF1986" s="8"/>
      <c r="BG1986" s="32">
        <v>53531966</v>
      </c>
      <c r="BH1986" s="32">
        <v>96216250</v>
      </c>
      <c r="BI1986" s="32"/>
      <c r="BJ1986" t="s">
        <v>714</v>
      </c>
      <c r="BK1986" s="14" t="str">
        <f>IF(K1986="CADRE","CADRE",CONCATENATE(J1986,"-",H1986))</f>
        <v>-COUPE</v>
      </c>
      <c r="BL1986" s="14" t="s">
        <v>595</v>
      </c>
      <c r="BM1986" s="25"/>
      <c r="BN1986" s="26" t="str">
        <f t="shared" si="2532"/>
        <v>17001000000334881630</v>
      </c>
      <c r="BO1986" s="27" t="str">
        <f t="shared" si="2533"/>
        <v>CHERNI RANIM</v>
      </c>
      <c r="BP1986" s="26">
        <f t="shared" si="2534"/>
        <v>1988</v>
      </c>
      <c r="BQ1986" s="28"/>
    </row>
    <row r="1987" spans="1:69" x14ac:dyDescent="0.25">
      <c r="A1987" t="str">
        <f>VLOOKUP(B1987,[2]RH!$B:$BV,72,0)</f>
        <v>Non-Actif</v>
      </c>
      <c r="B1987" s="6">
        <v>1989</v>
      </c>
      <c r="C1987" s="7" t="s">
        <v>168</v>
      </c>
      <c r="D1987" s="7" t="s">
        <v>7606</v>
      </c>
      <c r="E1987" s="7" t="s">
        <v>67</v>
      </c>
      <c r="F1987" s="7" t="s">
        <v>158</v>
      </c>
      <c r="G1987" s="7" t="s">
        <v>6383</v>
      </c>
      <c r="H1987" s="80" t="s">
        <v>158</v>
      </c>
      <c r="I1987" s="7" t="s">
        <v>542</v>
      </c>
      <c r="J1987" s="7"/>
      <c r="K1987" s="7" t="s">
        <v>146</v>
      </c>
      <c r="L1987" s="7" t="s">
        <v>90</v>
      </c>
      <c r="M1987" s="7" t="str">
        <f t="shared" si="2526"/>
        <v>COUPEUR</v>
      </c>
      <c r="N1987" s="8">
        <v>45342</v>
      </c>
      <c r="O1987" s="123"/>
      <c r="P1987" s="7">
        <f t="shared" ca="1" si="2520"/>
        <v>-371</v>
      </c>
      <c r="Q1987" s="8">
        <v>45345</v>
      </c>
      <c r="R1987" s="7" t="s">
        <v>7336</v>
      </c>
      <c r="S1987" s="7"/>
      <c r="T1987" s="9" t="s">
        <v>156</v>
      </c>
      <c r="U1987" s="7" t="str">
        <f t="shared" si="2539"/>
        <v>Contractuel</v>
      </c>
      <c r="V1987" s="8">
        <v>45342</v>
      </c>
      <c r="W1987" s="8">
        <v>45351</v>
      </c>
      <c r="X1987" s="8"/>
      <c r="Y1987" s="8"/>
      <c r="Z1987" s="8">
        <v>45342</v>
      </c>
      <c r="AA1987" s="7">
        <f t="shared" si="2540"/>
        <v>2</v>
      </c>
      <c r="AB1987" s="7">
        <f t="shared" si="2541"/>
        <v>2024</v>
      </c>
      <c r="AC1987" s="7">
        <f t="shared" si="2542"/>
        <v>2028</v>
      </c>
      <c r="AD1987" s="10" t="e">
        <f t="shared" ref="AD1987:AD2050" ca="1" si="2550">IF(#REF!="Non",(DAYS360(N1987,Q1987)/360),(DAYS360(N1987,TODAY())/360))</f>
        <v>#REF!</v>
      </c>
      <c r="AE1987" s="10" t="e">
        <f t="shared" ca="1" si="2544"/>
        <v>#REF!</v>
      </c>
      <c r="AF1987" s="8">
        <v>37028</v>
      </c>
      <c r="AG1987" s="11">
        <f t="shared" ca="1" si="2545"/>
        <v>23.81917808219178</v>
      </c>
      <c r="AH1987" s="10" t="str">
        <f t="shared" ca="1" si="2546"/>
        <v>&lt; 25</v>
      </c>
      <c r="AI1987" s="12">
        <v>17575019</v>
      </c>
      <c r="AJ1987" s="13" t="s">
        <v>73</v>
      </c>
      <c r="AK1987" s="12" t="s">
        <v>7607</v>
      </c>
      <c r="AL1987" s="8">
        <v>44930</v>
      </c>
      <c r="AM1987" s="7" t="s">
        <v>108</v>
      </c>
      <c r="AN1987" s="7" t="s">
        <v>109</v>
      </c>
      <c r="AP1987" t="s">
        <v>7436</v>
      </c>
      <c r="AQ1987" s="14">
        <v>3</v>
      </c>
      <c r="AR1987" s="14">
        <v>1</v>
      </c>
      <c r="AS1987" s="15">
        <f t="shared" si="2547"/>
        <v>45707.25</v>
      </c>
      <c r="AT1987" s="14" t="s">
        <v>163</v>
      </c>
      <c r="AU1987" s="12">
        <v>3.5</v>
      </c>
      <c r="AV1987" s="17">
        <v>10</v>
      </c>
      <c r="AW1987" s="18">
        <v>31612</v>
      </c>
      <c r="AX1987" s="19">
        <v>65031819788</v>
      </c>
      <c r="AY1987" s="17">
        <v>84</v>
      </c>
      <c r="AZ1987" s="14" t="s">
        <v>633</v>
      </c>
      <c r="BA1987" s="20" t="str">
        <f t="shared" si="2548"/>
        <v>10316126503181978884</v>
      </c>
      <c r="BB1987" s="31">
        <f t="shared" si="2549"/>
        <v>20</v>
      </c>
      <c r="BC1987" s="22" t="s">
        <v>714</v>
      </c>
      <c r="BD1987" s="23" t="s">
        <v>115</v>
      </c>
      <c r="BF1987" s="8"/>
      <c r="BG1987" s="32">
        <v>92673818</v>
      </c>
      <c r="BH1987" s="32">
        <v>55798471</v>
      </c>
      <c r="BI1987" s="32"/>
      <c r="BJ1987" t="s">
        <v>714</v>
      </c>
      <c r="BK1987" s="14" t="str">
        <f>IF(K1987="CADRE","CADRE",CONCATENATE(J1987,"-",H1987))</f>
        <v>-COUPE</v>
      </c>
      <c r="BL1987" s="14" t="s">
        <v>595</v>
      </c>
      <c r="BM1987" s="25"/>
      <c r="BN1987" s="26"/>
      <c r="BO1987" s="27"/>
      <c r="BP1987" s="26"/>
      <c r="BQ1987" s="28"/>
    </row>
    <row r="1988" spans="1:69" x14ac:dyDescent="0.25">
      <c r="A1988" t="str">
        <f>VLOOKUP(B1988,[2]RH!$B:$BV,72,0)</f>
        <v>si</v>
      </c>
      <c r="B1988" s="6">
        <v>1990</v>
      </c>
      <c r="C1988" s="7" t="s">
        <v>168</v>
      </c>
      <c r="D1988" s="7" t="s">
        <v>7608</v>
      </c>
      <c r="E1988" s="7" t="s">
        <v>67</v>
      </c>
      <c r="F1988" s="7" t="s">
        <v>158</v>
      </c>
      <c r="G1988" s="7" t="s">
        <v>6383</v>
      </c>
      <c r="H1988" s="80" t="s">
        <v>158</v>
      </c>
      <c r="I1988" s="7" t="s">
        <v>542</v>
      </c>
      <c r="J1988" s="7"/>
      <c r="K1988" s="7" t="s">
        <v>146</v>
      </c>
      <c r="L1988" s="7" t="s">
        <v>90</v>
      </c>
      <c r="M1988" s="7" t="str">
        <f t="shared" si="2526"/>
        <v>COUPEUR</v>
      </c>
      <c r="N1988" s="8">
        <v>45342</v>
      </c>
      <c r="P1988" s="7">
        <f t="shared" ca="1" si="2520"/>
        <v>-6</v>
      </c>
      <c r="Q1988" s="8"/>
      <c r="R1988" s="7"/>
      <c r="S1988" s="7"/>
      <c r="T1988" s="9" t="s">
        <v>156</v>
      </c>
      <c r="U1988" s="7" t="str">
        <f t="shared" si="2539"/>
        <v>Contractuel</v>
      </c>
      <c r="V1988" s="8">
        <v>45689</v>
      </c>
      <c r="W1988" s="8">
        <f>VLOOKUP(B1988,[1]BASE!$A:$Q,17,0)</f>
        <v>45716</v>
      </c>
      <c r="X1988" s="8"/>
      <c r="Y1988" s="8"/>
      <c r="Z1988" s="8">
        <v>45342</v>
      </c>
      <c r="AA1988" s="7">
        <f t="shared" si="2540"/>
        <v>2</v>
      </c>
      <c r="AB1988" s="7">
        <f t="shared" si="2541"/>
        <v>2024</v>
      </c>
      <c r="AC1988" s="7">
        <f t="shared" si="2542"/>
        <v>2028</v>
      </c>
      <c r="AD1988" s="10" t="e">
        <f t="shared" ref="AD1988:AD2051" ca="1" si="2551">IF(#REF!="Non",(DAYS360(N1988,Q1988)/360),(DAYS360(N1988,TODAY())/360))</f>
        <v>#REF!</v>
      </c>
      <c r="AE1988" s="10" t="e">
        <f t="shared" ca="1" si="2544"/>
        <v>#REF!</v>
      </c>
      <c r="AF1988" s="8">
        <v>37564</v>
      </c>
      <c r="AG1988" s="11">
        <f t="shared" ca="1" si="2545"/>
        <v>22.350684931506848</v>
      </c>
      <c r="AH1988" s="10" t="str">
        <f t="shared" ca="1" si="2546"/>
        <v>&lt; 25</v>
      </c>
      <c r="AI1988" s="12">
        <v>17462474</v>
      </c>
      <c r="AJ1988" s="13" t="s">
        <v>73</v>
      </c>
      <c r="AK1988" s="12" t="s">
        <v>7609</v>
      </c>
      <c r="AL1988" s="8">
        <v>44321</v>
      </c>
      <c r="AM1988" s="7" t="s">
        <v>108</v>
      </c>
      <c r="AN1988" s="7" t="s">
        <v>109</v>
      </c>
      <c r="AP1988" t="s">
        <v>7610</v>
      </c>
      <c r="AQ1988">
        <v>3</v>
      </c>
      <c r="AR1988" s="70">
        <v>2</v>
      </c>
      <c r="AS1988" s="15">
        <f t="shared" si="2547"/>
        <v>46072.5</v>
      </c>
      <c r="AT1988" s="14" t="s">
        <v>163</v>
      </c>
      <c r="AU1988" s="12">
        <v>3.5</v>
      </c>
      <c r="AV1988" s="17" t="s">
        <v>150</v>
      </c>
      <c r="AW1988" s="18" t="s">
        <v>2586</v>
      </c>
      <c r="AX1988" s="19">
        <v>25105842381</v>
      </c>
      <c r="AY1988" s="17">
        <v>40</v>
      </c>
      <c r="AZ1988" s="14" t="s">
        <v>174</v>
      </c>
      <c r="BA1988" s="20" t="str">
        <f t="shared" si="2548"/>
        <v>07009002510584238140</v>
      </c>
      <c r="BB1988" s="31">
        <f t="shared" si="2549"/>
        <v>20</v>
      </c>
      <c r="BC1988" s="22" t="s">
        <v>7611</v>
      </c>
      <c r="BD1988" s="23" t="s">
        <v>341</v>
      </c>
      <c r="BF1988" s="8"/>
      <c r="BG1988" s="32">
        <v>51407197</v>
      </c>
      <c r="BH1988" s="32"/>
      <c r="BI1988" s="32"/>
      <c r="BJ1988" t="s">
        <v>341</v>
      </c>
      <c r="BK1988" s="14" t="str">
        <f>IF(K1988="CADRE","CADRE",CONCATENATE(J1988,"-",H1988))</f>
        <v>-COUPE</v>
      </c>
      <c r="BL1988" s="14" t="s">
        <v>595</v>
      </c>
      <c r="BM1988" s="25"/>
      <c r="BN1988" s="26" t="str">
        <f>BA1988</f>
        <v>07009002510584238140</v>
      </c>
      <c r="BO1988" s="27" t="str">
        <f>D1988</f>
        <v>EJJEY HADIL</v>
      </c>
      <c r="BP1988" s="26">
        <f>B1988</f>
        <v>1990</v>
      </c>
      <c r="BQ1988" s="28"/>
    </row>
    <row r="1989" spans="1:69" x14ac:dyDescent="0.25">
      <c r="A1989" t="str">
        <f>VLOOKUP(B1989,[2]RH!$B:$BV,72,0)</f>
        <v>si</v>
      </c>
      <c r="B1989" s="6">
        <v>1991</v>
      </c>
      <c r="C1989" s="7" t="s">
        <v>168</v>
      </c>
      <c r="D1989" s="7" t="s">
        <v>7612</v>
      </c>
      <c r="E1989" s="7" t="s">
        <v>67</v>
      </c>
      <c r="F1989" s="7" t="s">
        <v>118</v>
      </c>
      <c r="G1989" s="7" t="s">
        <v>3299</v>
      </c>
      <c r="H1989" s="41" t="s">
        <v>225</v>
      </c>
      <c r="I1989" s="7" t="s">
        <v>226</v>
      </c>
      <c r="J1989" s="7" t="s">
        <v>190</v>
      </c>
      <c r="K1989" s="7" t="s">
        <v>146</v>
      </c>
      <c r="L1989" s="7" t="s">
        <v>90</v>
      </c>
      <c r="M1989" s="7" t="str">
        <f t="shared" si="2526"/>
        <v>CAMPO</v>
      </c>
      <c r="N1989" s="8">
        <v>45342</v>
      </c>
      <c r="P1989" s="7">
        <f t="shared" ca="1" si="2520"/>
        <v>-6</v>
      </c>
      <c r="Q1989" s="8"/>
      <c r="R1989" s="7"/>
      <c r="S1989" s="7"/>
      <c r="T1989" s="9" t="s">
        <v>156</v>
      </c>
      <c r="U1989" s="7" t="str">
        <f t="shared" si="2539"/>
        <v>Contractuel</v>
      </c>
      <c r="V1989" s="8">
        <v>45689</v>
      </c>
      <c r="W1989" s="8">
        <f>VLOOKUP(B1989,[1]BASE!$A:$Q,17,0)</f>
        <v>45716</v>
      </c>
      <c r="X1989" s="8"/>
      <c r="Y1989" s="8"/>
      <c r="Z1989" s="8">
        <v>45342</v>
      </c>
      <c r="AA1989" s="7">
        <f t="shared" si="2540"/>
        <v>2</v>
      </c>
      <c r="AB1989" s="7">
        <f t="shared" si="2541"/>
        <v>2024</v>
      </c>
      <c r="AC1989" s="7">
        <f t="shared" si="2542"/>
        <v>2028</v>
      </c>
      <c r="AD1989" s="10" t="e">
        <f t="shared" ref="AD1989:AD2052" ca="1" si="2552">IF(#REF!="Non",(DAYS360(N1989,Q1989)/360),(DAYS360(N1989,TODAY())/360))</f>
        <v>#REF!</v>
      </c>
      <c r="AE1989" s="10" t="e">
        <f t="shared" ca="1" si="2544"/>
        <v>#REF!</v>
      </c>
      <c r="AF1989" s="8">
        <v>37137</v>
      </c>
      <c r="AG1989" s="11">
        <f t="shared" ca="1" si="2545"/>
        <v>23.520547945205479</v>
      </c>
      <c r="AH1989" s="10" t="str">
        <f t="shared" ca="1" si="2546"/>
        <v>&lt; 25</v>
      </c>
      <c r="AI1989" s="12">
        <v>17581674</v>
      </c>
      <c r="AJ1989" s="13" t="s">
        <v>106</v>
      </c>
      <c r="AK1989" s="12" t="s">
        <v>7613</v>
      </c>
      <c r="AL1989" s="8">
        <v>43749</v>
      </c>
      <c r="AM1989" s="7" t="s">
        <v>108</v>
      </c>
      <c r="AN1989" s="7" t="s">
        <v>109</v>
      </c>
      <c r="AP1989" t="s">
        <v>7614</v>
      </c>
      <c r="AQ1989">
        <v>3</v>
      </c>
      <c r="AR1989" s="70">
        <v>2</v>
      </c>
      <c r="AS1989" s="15">
        <f t="shared" si="2547"/>
        <v>46072.5</v>
      </c>
      <c r="AT1989" s="14" t="s">
        <v>163</v>
      </c>
      <c r="AU1989" s="12">
        <v>3.5</v>
      </c>
      <c r="AV1989" s="17" t="s">
        <v>150</v>
      </c>
      <c r="AW1989" s="18" t="s">
        <v>339</v>
      </c>
      <c r="AX1989" s="19">
        <v>38105542375</v>
      </c>
      <c r="AY1989" s="17">
        <v>18</v>
      </c>
      <c r="AZ1989" s="14" t="s">
        <v>174</v>
      </c>
      <c r="BA1989" s="20" t="str">
        <f t="shared" si="2548"/>
        <v>07080013810554237518</v>
      </c>
      <c r="BB1989" s="31">
        <f t="shared" si="2549"/>
        <v>20</v>
      </c>
      <c r="BC1989" s="22" t="s">
        <v>486</v>
      </c>
      <c r="BD1989" s="23" t="s">
        <v>115</v>
      </c>
      <c r="BF1989" s="8"/>
      <c r="BG1989" s="32">
        <v>50847333</v>
      </c>
      <c r="BH1989" s="32">
        <v>51847211</v>
      </c>
      <c r="BI1989" s="32"/>
      <c r="BJ1989" t="s">
        <v>486</v>
      </c>
      <c r="BK1989" s="14" t="s">
        <v>232</v>
      </c>
      <c r="BL1989" s="14" t="s">
        <v>595</v>
      </c>
      <c r="BM1989" s="25"/>
      <c r="BN1989" s="26" t="str">
        <f>BA1989</f>
        <v>07080013810554237518</v>
      </c>
      <c r="BO1989" s="27" t="str">
        <f>D1989</f>
        <v>BEN FADHEL HANEN</v>
      </c>
      <c r="BP1989" s="26">
        <f>B1989</f>
        <v>1991</v>
      </c>
      <c r="BQ1989" s="28"/>
    </row>
    <row r="1990" spans="1:69" x14ac:dyDescent="0.25">
      <c r="A1990" t="str">
        <f>VLOOKUP(B1990,[2]RH!$B:$BV,72,0)</f>
        <v>Non-Actif</v>
      </c>
      <c r="B1990" s="6">
        <v>1992</v>
      </c>
      <c r="C1990" s="7" t="s">
        <v>168</v>
      </c>
      <c r="D1990" s="7" t="s">
        <v>4132</v>
      </c>
      <c r="E1990" s="7" t="s">
        <v>67</v>
      </c>
      <c r="F1990" s="7" t="s">
        <v>118</v>
      </c>
      <c r="G1990" s="7" t="s">
        <v>3299</v>
      </c>
      <c r="H1990" s="41" t="s">
        <v>562</v>
      </c>
      <c r="I1990" s="7" t="s">
        <v>226</v>
      </c>
      <c r="J1990" s="7" t="s">
        <v>190</v>
      </c>
      <c r="K1990" s="7" t="s">
        <v>146</v>
      </c>
      <c r="L1990" s="7" t="s">
        <v>90</v>
      </c>
      <c r="M1990" s="7" t="str">
        <f t="shared" si="2526"/>
        <v>CAMPO</v>
      </c>
      <c r="N1990" s="8">
        <v>45342</v>
      </c>
      <c r="P1990" s="7">
        <f t="shared" ca="1" si="2520"/>
        <v>-65</v>
      </c>
      <c r="Q1990" s="8">
        <v>45670</v>
      </c>
      <c r="R1990" s="7" t="s">
        <v>1909</v>
      </c>
      <c r="S1990" s="7"/>
      <c r="T1990" s="9" t="s">
        <v>156</v>
      </c>
      <c r="U1990" s="7" t="str">
        <f t="shared" si="2539"/>
        <v>Contractuel</v>
      </c>
      <c r="V1990" s="8">
        <v>45627</v>
      </c>
      <c r="W1990" s="8">
        <v>45657</v>
      </c>
      <c r="X1990" s="8"/>
      <c r="Y1990" s="8"/>
      <c r="Z1990" s="8">
        <v>45342</v>
      </c>
      <c r="AA1990" s="7">
        <f t="shared" si="2540"/>
        <v>2</v>
      </c>
      <c r="AB1990" s="7">
        <f t="shared" si="2541"/>
        <v>2024</v>
      </c>
      <c r="AC1990" s="7">
        <f t="shared" si="2542"/>
        <v>2028</v>
      </c>
      <c r="AD1990" s="10" t="e">
        <f t="shared" ref="AD1990:AD2053" ca="1" si="2553">IF(#REF!="Non",(DAYS360(N1990,Q1990)/360),(DAYS360(N1990,TODAY())/360))</f>
        <v>#REF!</v>
      </c>
      <c r="AE1990" s="10" t="e">
        <f t="shared" ca="1" si="2544"/>
        <v>#REF!</v>
      </c>
      <c r="AF1990" s="8">
        <v>35974</v>
      </c>
      <c r="AG1990" s="11">
        <f t="shared" ca="1" si="2545"/>
        <v>26.706849315068492</v>
      </c>
      <c r="AH1990" s="10" t="str">
        <f t="shared" ca="1" si="2546"/>
        <v>&gt;25&lt; 35</v>
      </c>
      <c r="AI1990" s="12"/>
      <c r="AJ1990" s="13"/>
      <c r="AK1990" s="12" t="s">
        <v>7615</v>
      </c>
      <c r="AL1990" s="8">
        <v>43311</v>
      </c>
      <c r="AM1990" s="7" t="s">
        <v>108</v>
      </c>
      <c r="AN1990" s="7" t="s">
        <v>109</v>
      </c>
      <c r="AP1990" t="s">
        <v>7614</v>
      </c>
      <c r="AQ1990">
        <v>3</v>
      </c>
      <c r="AR1990" s="14">
        <v>1</v>
      </c>
      <c r="AS1990" s="15">
        <f t="shared" si="2547"/>
        <v>45707.25</v>
      </c>
      <c r="AT1990" s="14" t="s">
        <v>163</v>
      </c>
      <c r="AU1990" s="12">
        <v>3.5</v>
      </c>
      <c r="AV1990" s="17">
        <v>17</v>
      </c>
      <c r="AW1990" s="18" t="s">
        <v>201</v>
      </c>
      <c r="AX1990" s="19" t="s">
        <v>7616</v>
      </c>
      <c r="AY1990" s="17">
        <v>78</v>
      </c>
      <c r="AZ1990" s="14" t="s">
        <v>203</v>
      </c>
      <c r="BA1990" s="20" t="str">
        <f t="shared" si="2548"/>
        <v>17001000000316062078</v>
      </c>
      <c r="BB1990" s="31">
        <f t="shared" si="2549"/>
        <v>20</v>
      </c>
      <c r="BC1990" s="22" t="s">
        <v>7317</v>
      </c>
      <c r="BD1990" s="23" t="s">
        <v>115</v>
      </c>
      <c r="BF1990" s="8"/>
      <c r="BG1990" s="32">
        <v>22857931</v>
      </c>
      <c r="BH1990" s="32"/>
      <c r="BI1990" s="32"/>
      <c r="BJ1990" t="s">
        <v>4896</v>
      </c>
      <c r="BK1990" s="14" t="s">
        <v>232</v>
      </c>
      <c r="BL1990" s="14" t="s">
        <v>595</v>
      </c>
      <c r="BM1990" s="25"/>
      <c r="BN1990" s="26" t="str">
        <f>BA1990</f>
        <v>17001000000316062078</v>
      </c>
      <c r="BO1990" s="27" t="str">
        <f>D1990</f>
        <v>DRIDI EYA</v>
      </c>
      <c r="BP1990" s="26">
        <f>B1990</f>
        <v>1992</v>
      </c>
      <c r="BQ1990" s="28"/>
    </row>
    <row r="1991" spans="1:69" x14ac:dyDescent="0.25">
      <c r="A1991" t="str">
        <f>VLOOKUP(B1991,[2]RH!$B:$BV,72,0)</f>
        <v>si</v>
      </c>
      <c r="B1991" s="6">
        <v>1993</v>
      </c>
      <c r="C1991" s="7" t="s">
        <v>168</v>
      </c>
      <c r="D1991" s="7" t="s">
        <v>7617</v>
      </c>
      <c r="E1991" s="7" t="s">
        <v>67</v>
      </c>
      <c r="F1991" s="7" t="s">
        <v>118</v>
      </c>
      <c r="G1991" s="7" t="s">
        <v>1801</v>
      </c>
      <c r="H1991" s="41" t="s">
        <v>562</v>
      </c>
      <c r="I1991" s="7" t="s">
        <v>1802</v>
      </c>
      <c r="J1991" s="7" t="s">
        <v>281</v>
      </c>
      <c r="K1991" s="7" t="s">
        <v>146</v>
      </c>
      <c r="L1991" s="7" t="s">
        <v>90</v>
      </c>
      <c r="M1991" s="7" t="str">
        <f t="shared" si="2526"/>
        <v>Prép CAMPO</v>
      </c>
      <c r="N1991" s="8">
        <v>45343</v>
      </c>
      <c r="P1991" s="7">
        <f t="shared" ca="1" si="2520"/>
        <v>-6</v>
      </c>
      <c r="Q1991" s="8"/>
      <c r="R1991" s="7"/>
      <c r="S1991" s="7"/>
      <c r="T1991" s="9" t="s">
        <v>156</v>
      </c>
      <c r="U1991" s="7" t="str">
        <f t="shared" si="2539"/>
        <v>Contractuel</v>
      </c>
      <c r="V1991" s="8">
        <v>45689</v>
      </c>
      <c r="W1991" s="8">
        <f>VLOOKUP(B1991,[1]BASE!$A:$Q,17,0)</f>
        <v>45716</v>
      </c>
      <c r="X1991" s="8"/>
      <c r="Y1991" s="8"/>
      <c r="Z1991" s="8">
        <v>45343</v>
      </c>
      <c r="AA1991" s="7">
        <f t="shared" si="2540"/>
        <v>2</v>
      </c>
      <c r="AB1991" s="7">
        <f t="shared" si="2541"/>
        <v>2024</v>
      </c>
      <c r="AC1991" s="7">
        <f t="shared" si="2542"/>
        <v>2028</v>
      </c>
      <c r="AD1991" s="10" t="e">
        <f t="shared" ref="AD1991:AD2054" ca="1" si="2554">IF(#REF!="Non",(DAYS360(N1991,Q1991)/360),(DAYS360(N1991,TODAY())/360))</f>
        <v>#REF!</v>
      </c>
      <c r="AE1991" s="10" t="e">
        <f t="shared" ca="1" si="2544"/>
        <v>#REF!</v>
      </c>
      <c r="AF1991" s="8">
        <v>36732</v>
      </c>
      <c r="AG1991" s="11">
        <f t="shared" ca="1" si="2545"/>
        <v>24.63013698630137</v>
      </c>
      <c r="AH1991" s="10" t="str">
        <f t="shared" ca="1" si="2546"/>
        <v>&lt; 25</v>
      </c>
      <c r="AI1991" s="12">
        <v>17284269</v>
      </c>
      <c r="AJ1991" s="13" t="s">
        <v>150</v>
      </c>
      <c r="AK1991" s="12" t="s">
        <v>7618</v>
      </c>
      <c r="AL1991" s="8">
        <v>43147</v>
      </c>
      <c r="AM1991" s="7" t="s">
        <v>108</v>
      </c>
      <c r="AN1991" s="7" t="s">
        <v>109</v>
      </c>
      <c r="AP1991" t="s">
        <v>7441</v>
      </c>
      <c r="AQ1991">
        <v>3</v>
      </c>
      <c r="AR1991" s="70">
        <v>2</v>
      </c>
      <c r="AS1991" s="15">
        <f t="shared" si="2547"/>
        <v>46073.5</v>
      </c>
      <c r="AT1991" s="14" t="s">
        <v>163</v>
      </c>
      <c r="AU1991" s="12">
        <v>3.5</v>
      </c>
      <c r="AV1991" s="17">
        <v>14</v>
      </c>
      <c r="AW1991" s="18" t="s">
        <v>788</v>
      </c>
      <c r="AX1991" s="19">
        <v>31007053916</v>
      </c>
      <c r="AY1991" s="17">
        <v>42</v>
      </c>
      <c r="AZ1991" s="14" t="s">
        <v>185</v>
      </c>
      <c r="BA1991" s="20" t="str">
        <f t="shared" si="2548"/>
        <v>14033033100705391642</v>
      </c>
      <c r="BB1991" s="31">
        <f t="shared" si="2549"/>
        <v>20</v>
      </c>
      <c r="BC1991" s="22" t="s">
        <v>7619</v>
      </c>
      <c r="BD1991" s="23" t="s">
        <v>115</v>
      </c>
      <c r="BF1991" s="8"/>
      <c r="BG1991" s="32">
        <v>26680643</v>
      </c>
      <c r="BH1991" s="32"/>
      <c r="BI1991" s="32"/>
      <c r="BJ1991" t="s">
        <v>4896</v>
      </c>
      <c r="BK1991" s="14" t="s">
        <v>1806</v>
      </c>
      <c r="BL1991" s="14" t="s">
        <v>595</v>
      </c>
      <c r="BM1991" s="25"/>
      <c r="BN1991" s="26" t="str">
        <f>BA1991</f>
        <v>14033033100705391642</v>
      </c>
      <c r="BO1991" s="27" t="str">
        <f>D1991</f>
        <v>NAHDI HOUNAIDA</v>
      </c>
      <c r="BP1991" s="26">
        <f>B1991</f>
        <v>1993</v>
      </c>
      <c r="BQ1991" s="28"/>
    </row>
    <row r="1992" spans="1:69" x14ac:dyDescent="0.25">
      <c r="A1992" t="str">
        <f>VLOOKUP(B1992,[2]RH!$B:$BV,72,0)</f>
        <v>si</v>
      </c>
      <c r="B1992" s="6">
        <v>1994</v>
      </c>
      <c r="C1992" s="7" t="s">
        <v>168</v>
      </c>
      <c r="D1992" s="7" t="s">
        <v>7620</v>
      </c>
      <c r="E1992" s="7" t="s">
        <v>67</v>
      </c>
      <c r="F1992" s="7" t="s">
        <v>118</v>
      </c>
      <c r="G1992" s="7" t="s">
        <v>220</v>
      </c>
      <c r="H1992" s="80" t="s">
        <v>649</v>
      </c>
      <c r="I1992" s="7" t="s">
        <v>709</v>
      </c>
      <c r="J1992" s="7" t="s">
        <v>190</v>
      </c>
      <c r="K1992" s="7" t="s">
        <v>146</v>
      </c>
      <c r="L1992" s="7" t="s">
        <v>90</v>
      </c>
      <c r="M1992" s="7" t="str">
        <f t="shared" si="2526"/>
        <v>Couturière</v>
      </c>
      <c r="N1992" s="8">
        <v>45343</v>
      </c>
      <c r="P1992" s="7">
        <f t="shared" ca="1" si="2520"/>
        <v>-6</v>
      </c>
      <c r="Q1992" s="8"/>
      <c r="R1992" s="7"/>
      <c r="S1992" s="7"/>
      <c r="T1992" s="9" t="s">
        <v>156</v>
      </c>
      <c r="U1992" s="7" t="str">
        <f t="shared" si="2539"/>
        <v>Contractuel</v>
      </c>
      <c r="V1992" s="8">
        <v>45689</v>
      </c>
      <c r="W1992" s="8">
        <f>VLOOKUP(B1992,[1]BASE!$A:$Q,17,0)</f>
        <v>45716</v>
      </c>
      <c r="X1992" s="8"/>
      <c r="Y1992" s="8"/>
      <c r="Z1992" s="8">
        <v>45343</v>
      </c>
      <c r="AA1992" s="7">
        <f t="shared" si="2540"/>
        <v>2</v>
      </c>
      <c r="AB1992" s="7">
        <f t="shared" si="2541"/>
        <v>2024</v>
      </c>
      <c r="AC1992" s="7">
        <f t="shared" si="2542"/>
        <v>2028</v>
      </c>
      <c r="AD1992" s="10" t="e">
        <f t="shared" ref="AD1992:AD2055" ca="1" si="2555">IF(#REF!="Non",(DAYS360(N1992,Q1992)/360),(DAYS360(N1992,TODAY())/360))</f>
        <v>#REF!</v>
      </c>
      <c r="AE1992" s="10" t="e">
        <f t="shared" ca="1" si="2544"/>
        <v>#REF!</v>
      </c>
      <c r="AF1992" s="8">
        <v>26876</v>
      </c>
      <c r="AG1992" s="11">
        <f t="shared" ca="1" si="2545"/>
        <v>51.632876712328766</v>
      </c>
      <c r="AH1992" s="10" t="str">
        <f t="shared" ca="1" si="2546"/>
        <v>&gt;45&lt; 55</v>
      </c>
      <c r="AI1992" s="12">
        <v>12383419</v>
      </c>
      <c r="AJ1992" s="13" t="s">
        <v>73</v>
      </c>
      <c r="AK1992" s="12" t="s">
        <v>7621</v>
      </c>
      <c r="AL1992" s="8">
        <v>36326</v>
      </c>
      <c r="AM1992" s="7" t="s">
        <v>108</v>
      </c>
      <c r="AN1992" s="7" t="s">
        <v>109</v>
      </c>
      <c r="AP1992" t="s">
        <v>7574</v>
      </c>
      <c r="AQ1992">
        <v>3</v>
      </c>
      <c r="AR1992" s="70">
        <v>2</v>
      </c>
      <c r="AS1992" s="15">
        <f t="shared" si="2547"/>
        <v>46073.5</v>
      </c>
      <c r="AT1992" s="14" t="s">
        <v>163</v>
      </c>
      <c r="AU1992" s="12">
        <v>3.5</v>
      </c>
      <c r="AV1992" s="17" t="s">
        <v>150</v>
      </c>
      <c r="AW1992" s="18" t="s">
        <v>339</v>
      </c>
      <c r="AX1992" s="19">
        <v>38105554115</v>
      </c>
      <c r="AY1992" s="17" t="s">
        <v>170</v>
      </c>
      <c r="AZ1992" s="14" t="s">
        <v>174</v>
      </c>
      <c r="BA1992" s="20" t="str">
        <f t="shared" si="2548"/>
        <v>07080013810555411509</v>
      </c>
      <c r="BB1992" s="31">
        <f t="shared" si="2549"/>
        <v>20</v>
      </c>
      <c r="BC1992" s="22" t="s">
        <v>7622</v>
      </c>
      <c r="BD1992" s="23" t="s">
        <v>341</v>
      </c>
      <c r="BF1992" s="8"/>
      <c r="BG1992" s="32">
        <v>58643203</v>
      </c>
      <c r="BH1992" s="32"/>
      <c r="BI1992" s="32"/>
      <c r="BJ1992" t="s">
        <v>7623</v>
      </c>
      <c r="BK1992" s="14" t="str">
        <f t="shared" ref="BK1992:BK2008" si="2556">IF(K1992="CADRE","CADRE",CONCATENATE(J1992,"-",H1992))</f>
        <v>A-Panda</v>
      </c>
      <c r="BL1992" s="14" t="s">
        <v>595</v>
      </c>
      <c r="BM1992" s="25"/>
      <c r="BN1992" s="26"/>
      <c r="BO1992" s="27"/>
      <c r="BP1992" s="26"/>
      <c r="BQ1992" s="28"/>
    </row>
    <row r="1993" spans="1:69" x14ac:dyDescent="0.25">
      <c r="A1993" t="str">
        <f>VLOOKUP(B1993,[2]RH!$B:$BV,72,0)</f>
        <v>si</v>
      </c>
      <c r="B1993" s="6">
        <v>1995</v>
      </c>
      <c r="C1993" s="7" t="s">
        <v>168</v>
      </c>
      <c r="D1993" s="7" t="s">
        <v>7624</v>
      </c>
      <c r="E1993" s="7" t="s">
        <v>67</v>
      </c>
      <c r="F1993" s="7" t="s">
        <v>118</v>
      </c>
      <c r="G1993" s="7" t="s">
        <v>220</v>
      </c>
      <c r="H1993" s="7" t="s">
        <v>562</v>
      </c>
      <c r="I1993" s="7" t="s">
        <v>1477</v>
      </c>
      <c r="J1993" s="7" t="s">
        <v>190</v>
      </c>
      <c r="K1993" s="7" t="s">
        <v>146</v>
      </c>
      <c r="L1993" s="7" t="s">
        <v>90</v>
      </c>
      <c r="M1993" s="7" t="str">
        <f t="shared" si="2526"/>
        <v>Couturière</v>
      </c>
      <c r="N1993" s="8">
        <v>45343</v>
      </c>
      <c r="P1993" s="7">
        <f t="shared" ca="1" si="2520"/>
        <v>-6</v>
      </c>
      <c r="Q1993" s="8"/>
      <c r="R1993" s="7"/>
      <c r="S1993" s="7"/>
      <c r="T1993" s="9" t="s">
        <v>156</v>
      </c>
      <c r="U1993" s="7" t="str">
        <f t="shared" si="2539"/>
        <v>Contractuel</v>
      </c>
      <c r="V1993" s="8">
        <v>45689</v>
      </c>
      <c r="W1993" s="8">
        <f>VLOOKUP(B1993,[1]BASE!$A:$Q,17,0)</f>
        <v>45716</v>
      </c>
      <c r="X1993" s="8"/>
      <c r="Y1993" s="8"/>
      <c r="Z1993" s="8">
        <v>45343</v>
      </c>
      <c r="AA1993" s="7">
        <f t="shared" si="2540"/>
        <v>2</v>
      </c>
      <c r="AB1993" s="7">
        <f t="shared" si="2541"/>
        <v>2024</v>
      </c>
      <c r="AC1993" s="7">
        <f t="shared" si="2542"/>
        <v>2028</v>
      </c>
      <c r="AD1993" s="10" t="e">
        <f t="shared" ref="AD1993:AD2056" ca="1" si="2557">IF(#REF!="Non",(DAYS360(N1993,Q1993)/360),(DAYS360(N1993,TODAY())/360))</f>
        <v>#REF!</v>
      </c>
      <c r="AE1993" s="10" t="e">
        <f t="shared" ca="1" si="2544"/>
        <v>#REF!</v>
      </c>
      <c r="AF1993" s="8">
        <v>30580</v>
      </c>
      <c r="AG1993" s="11">
        <f t="shared" ca="1" si="2545"/>
        <v>41.484931506849314</v>
      </c>
      <c r="AH1993" s="10" t="str">
        <f t="shared" ca="1" si="2546"/>
        <v>&gt;35&lt; 45</v>
      </c>
      <c r="AI1993" s="12">
        <v>12667296</v>
      </c>
      <c r="AJ1993" s="13" t="s">
        <v>106</v>
      </c>
      <c r="AK1993" s="12" t="s">
        <v>7625</v>
      </c>
      <c r="AL1993" s="8">
        <v>38968</v>
      </c>
      <c r="AM1993" s="7" t="s">
        <v>108</v>
      </c>
      <c r="AN1993" s="7" t="s">
        <v>76</v>
      </c>
      <c r="AO1993">
        <v>2</v>
      </c>
      <c r="AP1993" t="s">
        <v>7626</v>
      </c>
      <c r="AQ1993">
        <v>3</v>
      </c>
      <c r="AR1993" s="70">
        <v>2</v>
      </c>
      <c r="AS1993" s="15">
        <f t="shared" si="2547"/>
        <v>46073.5</v>
      </c>
      <c r="AT1993" s="14" t="s">
        <v>163</v>
      </c>
      <c r="AU1993" s="12">
        <v>3.5</v>
      </c>
      <c r="AV1993" s="17">
        <v>17</v>
      </c>
      <c r="AW1993" s="18" t="s">
        <v>201</v>
      </c>
      <c r="AX1993" s="19" t="s">
        <v>7627</v>
      </c>
      <c r="AY1993" s="17" t="s">
        <v>192</v>
      </c>
      <c r="AZ1993" s="14" t="s">
        <v>203</v>
      </c>
      <c r="BA1993" s="20" t="str">
        <f t="shared" si="2548"/>
        <v>17001000000342377402</v>
      </c>
      <c r="BB1993" s="31">
        <f t="shared" si="2549"/>
        <v>20</v>
      </c>
      <c r="BC1993" s="22" t="s">
        <v>7628</v>
      </c>
      <c r="BD1993" s="23" t="s">
        <v>115</v>
      </c>
      <c r="BF1993" s="8"/>
      <c r="BG1993" s="32">
        <v>21499509</v>
      </c>
      <c r="BH1993" s="32">
        <v>24629484</v>
      </c>
      <c r="BI1993" s="32"/>
      <c r="BJ1993" t="s">
        <v>7629</v>
      </c>
      <c r="BK1993" s="14" t="str">
        <f t="shared" si="2556"/>
        <v>A-P6 AR</v>
      </c>
      <c r="BL1993" s="14" t="s">
        <v>595</v>
      </c>
      <c r="BM1993" s="25"/>
      <c r="BN1993" s="26"/>
      <c r="BO1993" s="27"/>
      <c r="BP1993" s="26"/>
      <c r="BQ1993" s="28"/>
    </row>
    <row r="1994" spans="1:69" x14ac:dyDescent="0.25">
      <c r="A1994" t="str">
        <f>VLOOKUP(B1994,[2]RH!$B:$BV,72,0)</f>
        <v>si</v>
      </c>
      <c r="B1994" s="6">
        <v>1996</v>
      </c>
      <c r="C1994" s="7" t="s">
        <v>168</v>
      </c>
      <c r="D1994" s="7" t="s">
        <v>7630</v>
      </c>
      <c r="E1994" s="7" t="s">
        <v>67</v>
      </c>
      <c r="F1994" s="7" t="s">
        <v>118</v>
      </c>
      <c r="G1994" s="7" t="s">
        <v>220</v>
      </c>
      <c r="H1994" s="7" t="s">
        <v>562</v>
      </c>
      <c r="I1994" s="7" t="s">
        <v>1477</v>
      </c>
      <c r="J1994" s="7" t="s">
        <v>190</v>
      </c>
      <c r="K1994" s="7" t="s">
        <v>146</v>
      </c>
      <c r="L1994" s="7" t="s">
        <v>90</v>
      </c>
      <c r="M1994" s="7" t="str">
        <f t="shared" si="2526"/>
        <v>Couturière</v>
      </c>
      <c r="N1994" s="8">
        <v>45343</v>
      </c>
      <c r="P1994" s="7">
        <f t="shared" ca="1" si="2520"/>
        <v>-6</v>
      </c>
      <c r="Q1994" s="8"/>
      <c r="R1994" s="7"/>
      <c r="S1994" s="7"/>
      <c r="T1994" s="9" t="s">
        <v>156</v>
      </c>
      <c r="U1994" s="7" t="str">
        <f t="shared" si="2539"/>
        <v>Contractuel</v>
      </c>
      <c r="V1994" s="8">
        <v>45689</v>
      </c>
      <c r="W1994" s="8">
        <f>VLOOKUP(B1994,[1]BASE!$A:$Q,17,0)</f>
        <v>45716</v>
      </c>
      <c r="X1994" s="8"/>
      <c r="Y1994" s="8"/>
      <c r="Z1994" s="8">
        <v>45343</v>
      </c>
      <c r="AA1994" s="7">
        <f t="shared" si="2540"/>
        <v>2</v>
      </c>
      <c r="AB1994" s="7">
        <f t="shared" si="2541"/>
        <v>2024</v>
      </c>
      <c r="AC1994" s="7">
        <f t="shared" si="2542"/>
        <v>2028</v>
      </c>
      <c r="AD1994" s="10" t="e">
        <f t="shared" ref="AD1994:AD2057" ca="1" si="2558">IF(#REF!="Non",(DAYS360(N1994,Q1994)/360),(DAYS360(N1994,TODAY())/360))</f>
        <v>#REF!</v>
      </c>
      <c r="AE1994" s="10" t="e">
        <f t="shared" ca="1" si="2544"/>
        <v>#REF!</v>
      </c>
      <c r="AF1994" s="8">
        <v>27859</v>
      </c>
      <c r="AG1994" s="11">
        <f t="shared" ca="1" si="2545"/>
        <v>48.939726027397263</v>
      </c>
      <c r="AH1994" s="10" t="str">
        <f t="shared" ca="1" si="2546"/>
        <v>&gt;45&lt; 55</v>
      </c>
      <c r="AI1994" s="12">
        <v>11849647</v>
      </c>
      <c r="AJ1994" s="13" t="s">
        <v>120</v>
      </c>
      <c r="AK1994" s="12" t="s">
        <v>7631</v>
      </c>
      <c r="AL1994" s="8">
        <v>43713</v>
      </c>
      <c r="AM1994" s="7" t="s">
        <v>108</v>
      </c>
      <c r="AN1994" s="7" t="s">
        <v>76</v>
      </c>
      <c r="AO1994">
        <v>1</v>
      </c>
      <c r="AP1994" t="s">
        <v>7574</v>
      </c>
      <c r="AQ1994">
        <v>3</v>
      </c>
      <c r="AR1994" s="70">
        <v>2</v>
      </c>
      <c r="AS1994" s="15">
        <f t="shared" si="2547"/>
        <v>46073.5</v>
      </c>
      <c r="AT1994" s="14" t="s">
        <v>163</v>
      </c>
      <c r="AU1994" s="12">
        <v>3.5</v>
      </c>
      <c r="AV1994" s="17">
        <v>17</v>
      </c>
      <c r="AW1994" s="18" t="s">
        <v>201</v>
      </c>
      <c r="AX1994" s="19" t="s">
        <v>7632</v>
      </c>
      <c r="AY1994" s="17">
        <v>19</v>
      </c>
      <c r="AZ1994" s="14" t="s">
        <v>203</v>
      </c>
      <c r="BA1994" s="20" t="str">
        <f t="shared" si="2548"/>
        <v>17001000000342393019</v>
      </c>
      <c r="BB1994" s="31">
        <f t="shared" si="2549"/>
        <v>20</v>
      </c>
      <c r="BC1994" s="22" t="s">
        <v>7633</v>
      </c>
      <c r="BD1994" s="23" t="s">
        <v>115</v>
      </c>
      <c r="BF1994" s="8"/>
      <c r="BG1994" s="32">
        <v>92999053</v>
      </c>
      <c r="BH1994" s="32">
        <v>99470241</v>
      </c>
      <c r="BI1994" s="32"/>
      <c r="BJ1994" t="s">
        <v>7629</v>
      </c>
      <c r="BK1994" s="14" t="str">
        <f t="shared" si="2556"/>
        <v>A-P6 AR</v>
      </c>
      <c r="BL1994" s="14" t="s">
        <v>595</v>
      </c>
      <c r="BM1994" s="25"/>
      <c r="BN1994" s="26"/>
      <c r="BO1994" s="27"/>
      <c r="BP1994" s="26"/>
      <c r="BQ1994" s="28"/>
    </row>
    <row r="1995" spans="1:69" x14ac:dyDescent="0.25">
      <c r="A1995" t="str">
        <f>VLOOKUP(B1995,[2]RH!$B:$BV,72,0)</f>
        <v>si</v>
      </c>
      <c r="B1995" s="6">
        <v>1997</v>
      </c>
      <c r="C1995" s="7" t="s">
        <v>168</v>
      </c>
      <c r="D1995" s="7" t="s">
        <v>7634</v>
      </c>
      <c r="E1995" s="7" t="s">
        <v>67</v>
      </c>
      <c r="F1995" s="7" t="s">
        <v>118</v>
      </c>
      <c r="G1995" s="7" t="s">
        <v>220</v>
      </c>
      <c r="H1995" s="80" t="s">
        <v>225</v>
      </c>
      <c r="I1995" s="7" t="s">
        <v>534</v>
      </c>
      <c r="J1995" s="7" t="s">
        <v>190</v>
      </c>
      <c r="K1995" s="7" t="s">
        <v>146</v>
      </c>
      <c r="L1995" s="7" t="s">
        <v>90</v>
      </c>
      <c r="M1995" s="7" t="str">
        <f t="shared" si="2526"/>
        <v>Couturière</v>
      </c>
      <c r="N1995" s="8">
        <v>45344</v>
      </c>
      <c r="P1995" s="7">
        <f t="shared" ca="1" si="2520"/>
        <v>-6</v>
      </c>
      <c r="Q1995" s="8"/>
      <c r="R1995" s="7"/>
      <c r="S1995" s="7"/>
      <c r="T1995" s="9" t="s">
        <v>156</v>
      </c>
      <c r="U1995" s="7" t="str">
        <f t="shared" si="2539"/>
        <v>Contractuel</v>
      </c>
      <c r="V1995" s="8">
        <v>45689</v>
      </c>
      <c r="W1995" s="8">
        <f>VLOOKUP(B1995,[1]BASE!$A:$Q,17,0)</f>
        <v>45716</v>
      </c>
      <c r="X1995" s="8"/>
      <c r="Y1995" s="8"/>
      <c r="Z1995" s="8">
        <v>45344</v>
      </c>
      <c r="AA1995" s="7">
        <f t="shared" si="2540"/>
        <v>2</v>
      </c>
      <c r="AB1995" s="7">
        <f t="shared" si="2541"/>
        <v>2024</v>
      </c>
      <c r="AC1995" s="7">
        <f t="shared" si="2542"/>
        <v>2028</v>
      </c>
      <c r="AD1995" s="10" t="e">
        <f t="shared" ref="AD1995:AD2058" ca="1" si="2559">IF(#REF!="Non",(DAYS360(N1995,Q1995)/360),(DAYS360(N1995,TODAY())/360))</f>
        <v>#REF!</v>
      </c>
      <c r="AE1995" s="10" t="e">
        <f t="shared" ca="1" si="2544"/>
        <v>#REF!</v>
      </c>
      <c r="AF1995" s="8">
        <v>25948</v>
      </c>
      <c r="AG1995" s="11">
        <f t="shared" ca="1" si="2545"/>
        <v>54.175342465753424</v>
      </c>
      <c r="AH1995" s="10" t="str">
        <f t="shared" ca="1" si="2546"/>
        <v>&gt;45&lt; 55</v>
      </c>
      <c r="AI1995" s="12">
        <v>11432190</v>
      </c>
      <c r="AJ1995" s="13" t="s">
        <v>192</v>
      </c>
      <c r="AK1995" s="12" t="s">
        <v>7635</v>
      </c>
      <c r="AL1995" s="8">
        <v>40999</v>
      </c>
      <c r="AM1995" s="7" t="s">
        <v>108</v>
      </c>
      <c r="AN1995" s="7" t="s">
        <v>76</v>
      </c>
      <c r="AO1995">
        <v>3</v>
      </c>
      <c r="AP1995" t="s">
        <v>7636</v>
      </c>
      <c r="AQ1995">
        <v>3</v>
      </c>
      <c r="AR1995" s="70">
        <v>2</v>
      </c>
      <c r="AS1995" s="15">
        <f t="shared" si="2547"/>
        <v>46074.5</v>
      </c>
      <c r="AT1995" s="14" t="s">
        <v>163</v>
      </c>
      <c r="AU1995" s="12">
        <v>3.5</v>
      </c>
      <c r="AV1995" s="17">
        <v>17</v>
      </c>
      <c r="AW1995" s="18" t="s">
        <v>201</v>
      </c>
      <c r="AX1995" s="19" t="s">
        <v>7637</v>
      </c>
      <c r="AY1995" s="17">
        <v>36</v>
      </c>
      <c r="AZ1995" s="14" t="s">
        <v>203</v>
      </c>
      <c r="BA1995" s="20" t="str">
        <f t="shared" si="2548"/>
        <v>17001000000342495936</v>
      </c>
      <c r="BB1995" s="31">
        <f t="shared" si="2549"/>
        <v>20</v>
      </c>
      <c r="BC1995" s="22" t="s">
        <v>7638</v>
      </c>
      <c r="BD1995" s="23" t="s">
        <v>115</v>
      </c>
      <c r="BF1995" s="8"/>
      <c r="BG1995" s="32">
        <v>94420159</v>
      </c>
      <c r="BH1995" s="32"/>
      <c r="BI1995" s="32"/>
      <c r="BJ1995" t="s">
        <v>5030</v>
      </c>
      <c r="BK1995" s="14" t="str">
        <f t="shared" si="2556"/>
        <v>A-P6 AV</v>
      </c>
      <c r="BL1995" s="14" t="s">
        <v>595</v>
      </c>
      <c r="BM1995" s="25"/>
      <c r="BN1995" s="26"/>
      <c r="BO1995" s="27"/>
      <c r="BP1995" s="26"/>
      <c r="BQ1995" s="28"/>
    </row>
    <row r="1996" spans="1:69" x14ac:dyDescent="0.25">
      <c r="A1996" t="str">
        <f>VLOOKUP(B1996,[2]RH!$B:$BV,72,0)</f>
        <v>Non-Actif</v>
      </c>
      <c r="B1996" s="6">
        <v>1998</v>
      </c>
      <c r="C1996" s="7" t="s">
        <v>168</v>
      </c>
      <c r="D1996" s="7" t="s">
        <v>7639</v>
      </c>
      <c r="E1996" s="7" t="s">
        <v>67</v>
      </c>
      <c r="F1996" s="7" t="s">
        <v>118</v>
      </c>
      <c r="G1996" s="7" t="s">
        <v>220</v>
      </c>
      <c r="H1996" s="80" t="s">
        <v>649</v>
      </c>
      <c r="I1996" s="7" t="s">
        <v>650</v>
      </c>
      <c r="J1996" s="7" t="s">
        <v>281</v>
      </c>
      <c r="K1996" s="7" t="s">
        <v>146</v>
      </c>
      <c r="L1996" s="7" t="s">
        <v>90</v>
      </c>
      <c r="M1996" s="7" t="str">
        <f t="shared" si="2526"/>
        <v>Couturière</v>
      </c>
      <c r="N1996" s="8">
        <v>45344</v>
      </c>
      <c r="P1996" s="7">
        <f t="shared" ca="1" si="2520"/>
        <v>-371</v>
      </c>
      <c r="Q1996" s="8">
        <v>45345</v>
      </c>
      <c r="R1996" s="7" t="s">
        <v>7336</v>
      </c>
      <c r="S1996" s="7"/>
      <c r="T1996" s="9" t="s">
        <v>156</v>
      </c>
      <c r="U1996" s="7" t="str">
        <f t="shared" si="2539"/>
        <v>Contractuel</v>
      </c>
      <c r="V1996" s="8">
        <v>45344</v>
      </c>
      <c r="W1996" s="8">
        <v>45351</v>
      </c>
      <c r="X1996" s="8"/>
      <c r="Y1996" s="8"/>
      <c r="Z1996" s="8">
        <v>45344</v>
      </c>
      <c r="AA1996" s="7">
        <f t="shared" si="2540"/>
        <v>2</v>
      </c>
      <c r="AB1996" s="7">
        <f t="shared" si="2541"/>
        <v>2024</v>
      </c>
      <c r="AC1996" s="7">
        <f t="shared" si="2542"/>
        <v>2028</v>
      </c>
      <c r="AD1996" s="10" t="e">
        <f t="shared" ref="AD1996:AD2059" ca="1" si="2560">IF(#REF!="Non",(DAYS360(N1996,Q1996)/360),(DAYS360(N1996,TODAY())/360))</f>
        <v>#REF!</v>
      </c>
      <c r="AE1996" s="10" t="e">
        <f t="shared" ca="1" si="2544"/>
        <v>#REF!</v>
      </c>
      <c r="AF1996" s="8">
        <v>28664</v>
      </c>
      <c r="AG1996" s="11">
        <f t="shared" ca="1" si="2545"/>
        <v>46.734246575342468</v>
      </c>
      <c r="AH1996" s="10" t="str">
        <f t="shared" ca="1" si="2546"/>
        <v>&gt;45&lt; 55</v>
      </c>
      <c r="AI1996" s="12">
        <v>12347059</v>
      </c>
      <c r="AJ1996" s="13" t="s">
        <v>73</v>
      </c>
      <c r="AK1996" s="12" t="s">
        <v>7640</v>
      </c>
      <c r="AL1996" s="8">
        <v>35724</v>
      </c>
      <c r="AM1996" s="7" t="s">
        <v>108</v>
      </c>
      <c r="AN1996" s="7" t="s">
        <v>76</v>
      </c>
      <c r="AO1996">
        <v>3</v>
      </c>
      <c r="AP1996" t="s">
        <v>7589</v>
      </c>
      <c r="AQ1996" s="14">
        <v>3</v>
      </c>
      <c r="AR1996" s="14">
        <v>1</v>
      </c>
      <c r="AS1996" s="15">
        <f t="shared" si="2547"/>
        <v>45709.25</v>
      </c>
      <c r="AT1996" s="14" t="s">
        <v>163</v>
      </c>
      <c r="AU1996" s="12">
        <v>3.5</v>
      </c>
      <c r="AV1996" s="17"/>
      <c r="AW1996" s="18"/>
      <c r="AX1996" s="19"/>
      <c r="AY1996" s="17"/>
      <c r="AZ1996" s="14"/>
      <c r="BA1996" s="20" t="str">
        <f t="shared" si="2548"/>
        <v/>
      </c>
      <c r="BB1996" s="31">
        <f t="shared" si="2549"/>
        <v>0</v>
      </c>
      <c r="BC1996" s="22" t="s">
        <v>7641</v>
      </c>
      <c r="BD1996" s="23" t="s">
        <v>115</v>
      </c>
      <c r="BF1996" s="8"/>
      <c r="BG1996" s="32">
        <v>23616889</v>
      </c>
      <c r="BH1996" s="32"/>
      <c r="BI1996" s="32"/>
      <c r="BJ1996" t="s">
        <v>6322</v>
      </c>
      <c r="BK1996" s="14" t="str">
        <f t="shared" si="2556"/>
        <v>B-Panda</v>
      </c>
      <c r="BL1996" s="14" t="s">
        <v>595</v>
      </c>
      <c r="BM1996" s="25"/>
      <c r="BN1996" s="26"/>
      <c r="BO1996" s="27"/>
      <c r="BP1996" s="26"/>
      <c r="BQ1996" s="28"/>
    </row>
    <row r="1997" spans="1:69" x14ac:dyDescent="0.25">
      <c r="A1997" t="str">
        <f>VLOOKUP(B1997,[2]RH!$B:$BV,72,0)</f>
        <v>si</v>
      </c>
      <c r="B1997" s="6">
        <v>1999</v>
      </c>
      <c r="C1997" s="7" t="s">
        <v>168</v>
      </c>
      <c r="D1997" s="7" t="s">
        <v>7642</v>
      </c>
      <c r="E1997" s="7" t="s">
        <v>67</v>
      </c>
      <c r="F1997" s="7" t="s">
        <v>118</v>
      </c>
      <c r="G1997" s="7" t="s">
        <v>220</v>
      </c>
      <c r="H1997" s="80" t="s">
        <v>649</v>
      </c>
      <c r="I1997" s="7" t="s">
        <v>650</v>
      </c>
      <c r="J1997" s="7" t="s">
        <v>281</v>
      </c>
      <c r="K1997" s="7" t="s">
        <v>146</v>
      </c>
      <c r="L1997" s="7" t="s">
        <v>90</v>
      </c>
      <c r="M1997" s="7" t="str">
        <f t="shared" si="2526"/>
        <v>Couturière</v>
      </c>
      <c r="N1997" s="8">
        <v>45344</v>
      </c>
      <c r="P1997" s="7">
        <f t="shared" ca="1" si="2520"/>
        <v>-6</v>
      </c>
      <c r="Q1997" s="8"/>
      <c r="R1997" s="7"/>
      <c r="S1997" s="7"/>
      <c r="T1997" s="9" t="s">
        <v>156</v>
      </c>
      <c r="U1997" s="7" t="str">
        <f t="shared" si="2539"/>
        <v>Contractuel</v>
      </c>
      <c r="V1997" s="8">
        <v>45689</v>
      </c>
      <c r="W1997" s="8">
        <f>VLOOKUP(B1997,[1]BASE!$A:$Q,17,0)</f>
        <v>45716</v>
      </c>
      <c r="X1997" s="8"/>
      <c r="Y1997" s="8"/>
      <c r="Z1997" s="8">
        <v>45344</v>
      </c>
      <c r="AA1997" s="7">
        <f t="shared" si="2540"/>
        <v>2</v>
      </c>
      <c r="AB1997" s="7">
        <f t="shared" si="2541"/>
        <v>2024</v>
      </c>
      <c r="AC1997" s="7">
        <f t="shared" si="2542"/>
        <v>2028</v>
      </c>
      <c r="AD1997" s="10" t="e">
        <f t="shared" ref="AD1997:AD2060" ca="1" si="2561">IF(#REF!="Non",(DAYS360(N1997,Q1997)/360),(DAYS360(N1997,TODAY())/360))</f>
        <v>#REF!</v>
      </c>
      <c r="AE1997" s="10" t="e">
        <f t="shared" ca="1" si="2544"/>
        <v>#REF!</v>
      </c>
      <c r="AF1997" s="8">
        <v>28406</v>
      </c>
      <c r="AG1997" s="11">
        <f t="shared" ca="1" si="2545"/>
        <v>47.441095890410956</v>
      </c>
      <c r="AH1997" s="10" t="str">
        <f t="shared" ca="1" si="2546"/>
        <v>&gt;45&lt; 55</v>
      </c>
      <c r="AI1997" s="12">
        <v>11812111</v>
      </c>
      <c r="AJ1997" s="13" t="s">
        <v>73</v>
      </c>
      <c r="AK1997" s="12" t="s">
        <v>7643</v>
      </c>
      <c r="AL1997" s="8">
        <v>35445</v>
      </c>
      <c r="AM1997" s="7" t="s">
        <v>108</v>
      </c>
      <c r="AN1997" s="7" t="s">
        <v>76</v>
      </c>
      <c r="AO1997">
        <v>4</v>
      </c>
      <c r="AQ1997">
        <v>3</v>
      </c>
      <c r="AR1997" s="70">
        <v>2</v>
      </c>
      <c r="AS1997" s="15">
        <f t="shared" si="2547"/>
        <v>46074.5</v>
      </c>
      <c r="AT1997" s="14" t="s">
        <v>163</v>
      </c>
      <c r="AU1997" s="12">
        <v>3.5</v>
      </c>
      <c r="AV1997" s="17" t="s">
        <v>92</v>
      </c>
      <c r="AW1997" s="18" t="s">
        <v>1253</v>
      </c>
      <c r="AX1997" s="19">
        <v>10051381929</v>
      </c>
      <c r="AY1997" s="17">
        <v>67</v>
      </c>
      <c r="AZ1997" s="14" t="s">
        <v>152</v>
      </c>
      <c r="BA1997" s="20" t="str">
        <f t="shared" si="2548"/>
        <v>04025111005138192967</v>
      </c>
      <c r="BB1997" s="31">
        <f t="shared" si="2549"/>
        <v>20</v>
      </c>
      <c r="BC1997" s="22" t="s">
        <v>7644</v>
      </c>
      <c r="BD1997" s="23" t="s">
        <v>115</v>
      </c>
      <c r="BF1997" s="8"/>
      <c r="BG1997" s="32">
        <v>25185280</v>
      </c>
      <c r="BH1997" s="32"/>
      <c r="BI1997" s="32"/>
      <c r="BJ1997" t="s">
        <v>6322</v>
      </c>
      <c r="BK1997" s="14" t="str">
        <f>IF(K1997="CADRE","CADRE",CONCATENATE(J1997,"-",H1997))</f>
        <v>B-Panda</v>
      </c>
      <c r="BL1997" s="14" t="s">
        <v>595</v>
      </c>
      <c r="BM1997" s="25"/>
      <c r="BN1997" s="26"/>
      <c r="BO1997" s="27"/>
      <c r="BP1997" s="26"/>
      <c r="BQ1997" s="28"/>
    </row>
    <row r="1998" spans="1:69" x14ac:dyDescent="0.25">
      <c r="A1998" t="str">
        <f>VLOOKUP(B1998,[2]RH!$B:$BV,72,0)</f>
        <v>Non-Actif</v>
      </c>
      <c r="B1998" s="6">
        <v>2000</v>
      </c>
      <c r="C1998" s="7" t="s">
        <v>168</v>
      </c>
      <c r="D1998" s="7" t="s">
        <v>7645</v>
      </c>
      <c r="E1998" s="7" t="s">
        <v>67</v>
      </c>
      <c r="F1998" s="7" t="s">
        <v>118</v>
      </c>
      <c r="G1998" s="7" t="s">
        <v>408</v>
      </c>
      <c r="H1998" s="80" t="s">
        <v>225</v>
      </c>
      <c r="I1998" s="7" t="s">
        <v>589</v>
      </c>
      <c r="J1998" s="7" t="s">
        <v>190</v>
      </c>
      <c r="K1998" s="7" t="s">
        <v>146</v>
      </c>
      <c r="L1998" s="7" t="s">
        <v>90</v>
      </c>
      <c r="M1998" s="7" t="str">
        <f t="shared" si="2526"/>
        <v>Alimentatrice</v>
      </c>
      <c r="N1998" s="8">
        <v>45344</v>
      </c>
      <c r="P1998" s="7">
        <f t="shared" ca="1" si="2520"/>
        <v>-371</v>
      </c>
      <c r="Q1998" s="8">
        <v>45351</v>
      </c>
      <c r="R1998" s="7" t="s">
        <v>7336</v>
      </c>
      <c r="S1998" s="7"/>
      <c r="T1998" s="9" t="s">
        <v>156</v>
      </c>
      <c r="U1998" s="7" t="str">
        <f t="shared" si="2539"/>
        <v>Contractuel</v>
      </c>
      <c r="V1998" s="8">
        <v>45344</v>
      </c>
      <c r="W1998" s="8">
        <v>45351</v>
      </c>
      <c r="X1998" s="8"/>
      <c r="Y1998" s="8"/>
      <c r="Z1998" s="8">
        <v>45344</v>
      </c>
      <c r="AA1998" s="7">
        <f t="shared" si="2540"/>
        <v>2</v>
      </c>
      <c r="AB1998" s="7">
        <f t="shared" si="2541"/>
        <v>2024</v>
      </c>
      <c r="AC1998" s="7">
        <f t="shared" si="2542"/>
        <v>2028</v>
      </c>
      <c r="AD1998" s="10" t="e">
        <f t="shared" ref="AD1998:AD2061" ca="1" si="2562">IF(#REF!="Non",(DAYS360(N1998,Q1998)/360),(DAYS360(N1998,TODAY())/360))</f>
        <v>#REF!</v>
      </c>
      <c r="AE1998" s="10" t="e">
        <f t="shared" ca="1" si="2544"/>
        <v>#REF!</v>
      </c>
      <c r="AF1998" s="8">
        <v>34615</v>
      </c>
      <c r="AG1998" s="11">
        <f t="shared" ca="1" si="2545"/>
        <v>30.43013698630137</v>
      </c>
      <c r="AH1998" s="10" t="str">
        <f t="shared" ca="1" si="2546"/>
        <v>&gt;25&lt; 35</v>
      </c>
      <c r="AI1998" s="12">
        <v>17444864</v>
      </c>
      <c r="AJ1998" s="13" t="s">
        <v>120</v>
      </c>
      <c r="AK1998" s="12" t="s">
        <v>7646</v>
      </c>
      <c r="AL1998" s="8">
        <v>41890</v>
      </c>
      <c r="AM1998" s="7" t="s">
        <v>108</v>
      </c>
      <c r="AN1998" s="7" t="s">
        <v>109</v>
      </c>
      <c r="AP1998" t="s">
        <v>7647</v>
      </c>
      <c r="AQ1998" s="14">
        <v>3</v>
      </c>
      <c r="AR1998" s="14">
        <v>1</v>
      </c>
      <c r="AS1998" s="15">
        <f t="shared" si="2547"/>
        <v>45709.25</v>
      </c>
      <c r="AT1998" s="14" t="s">
        <v>163</v>
      </c>
      <c r="AU1998" s="12">
        <v>3.5</v>
      </c>
      <c r="AV1998" s="17">
        <v>32</v>
      </c>
      <c r="AW1998" s="18" t="s">
        <v>7648</v>
      </c>
      <c r="AX1998" s="19">
        <v>81011461511</v>
      </c>
      <c r="AY1998" s="17">
        <v>49</v>
      </c>
      <c r="AZ1998" s="14" t="s">
        <v>7649</v>
      </c>
      <c r="BA1998" s="20" t="str">
        <f t="shared" si="2548"/>
        <v>32009788101146151149</v>
      </c>
      <c r="BB1998" s="31">
        <f t="shared" si="2549"/>
        <v>20</v>
      </c>
      <c r="BC1998" s="22" t="s">
        <v>1055</v>
      </c>
      <c r="BD1998" s="23" t="s">
        <v>115</v>
      </c>
      <c r="BF1998" s="8"/>
      <c r="BG1998" s="32">
        <v>24446882</v>
      </c>
      <c r="BH1998" s="32"/>
      <c r="BI1998" s="32"/>
      <c r="BJ1998" t="s">
        <v>1055</v>
      </c>
      <c r="BK1998" s="14" t="str">
        <f t="shared" si="2556"/>
        <v>A-P6 AV</v>
      </c>
      <c r="BL1998" s="14" t="s">
        <v>288</v>
      </c>
      <c r="BM1998" s="25"/>
      <c r="BN1998" s="26"/>
      <c r="BO1998" s="27"/>
      <c r="BP1998" s="26"/>
      <c r="BQ1998" s="28"/>
    </row>
    <row r="1999" spans="1:69" x14ac:dyDescent="0.25">
      <c r="A1999" t="str">
        <f>VLOOKUP(B1999,[2]RH!$B:$BV,72,0)</f>
        <v>si</v>
      </c>
      <c r="B1999" s="6">
        <v>2001</v>
      </c>
      <c r="C1999" s="7" t="s">
        <v>168</v>
      </c>
      <c r="D1999" s="7" t="s">
        <v>7650</v>
      </c>
      <c r="E1999" s="7" t="s">
        <v>67</v>
      </c>
      <c r="F1999" s="7" t="s">
        <v>118</v>
      </c>
      <c r="G1999" s="7" t="s">
        <v>1801</v>
      </c>
      <c r="H1999" s="45" t="s">
        <v>562</v>
      </c>
      <c r="I1999" s="7" t="s">
        <v>650</v>
      </c>
      <c r="J1999" s="7" t="s">
        <v>281</v>
      </c>
      <c r="K1999" s="7" t="s">
        <v>146</v>
      </c>
      <c r="L1999" s="7" t="s">
        <v>90</v>
      </c>
      <c r="M1999" s="7" t="str">
        <f t="shared" si="2526"/>
        <v>Prép CAMPO</v>
      </c>
      <c r="N1999" s="8">
        <v>45348</v>
      </c>
      <c r="P1999" s="7">
        <f t="shared" ca="1" si="2520"/>
        <v>-6</v>
      </c>
      <c r="Q1999" s="8"/>
      <c r="R1999" s="7"/>
      <c r="S1999" s="7"/>
      <c r="T1999" s="9" t="s">
        <v>156</v>
      </c>
      <c r="U1999" s="7" t="str">
        <f t="shared" si="2539"/>
        <v>Contractuel</v>
      </c>
      <c r="V1999" s="8">
        <v>45689</v>
      </c>
      <c r="W1999" s="8">
        <f>VLOOKUP(B1999,[1]BASE!$A:$Q,17,0)</f>
        <v>45716</v>
      </c>
      <c r="X1999" s="8"/>
      <c r="Y1999" s="8"/>
      <c r="Z1999" s="8">
        <v>45348</v>
      </c>
      <c r="AA1999" s="7">
        <f t="shared" si="2540"/>
        <v>2</v>
      </c>
      <c r="AB1999" s="7">
        <f t="shared" si="2541"/>
        <v>2024</v>
      </c>
      <c r="AC1999" s="7">
        <f t="shared" si="2542"/>
        <v>2028</v>
      </c>
      <c r="AD1999" s="10" t="e">
        <f t="shared" ref="AD1999:AD2062" ca="1" si="2563">IF(#REF!="Non",(DAYS360(N1999,Q1999)/360),(DAYS360(N1999,TODAY())/360))</f>
        <v>#REF!</v>
      </c>
      <c r="AE1999" s="10" t="e">
        <f t="shared" ca="1" si="2544"/>
        <v>#REF!</v>
      </c>
      <c r="AF1999" s="8">
        <v>31074</v>
      </c>
      <c r="AG1999" s="11">
        <f t="shared" ca="1" si="2545"/>
        <v>40.131506849315066</v>
      </c>
      <c r="AH1999" s="10" t="str">
        <f t="shared" ca="1" si="2546"/>
        <v>&gt;35&lt; 45</v>
      </c>
      <c r="AI1999" s="12">
        <v>16428051</v>
      </c>
      <c r="AJ1999" s="13" t="s">
        <v>82</v>
      </c>
      <c r="AK1999" s="12" t="s">
        <v>7651</v>
      </c>
      <c r="AL1999" s="8">
        <v>37713</v>
      </c>
      <c r="AM1999" s="7" t="s">
        <v>108</v>
      </c>
      <c r="AN1999" s="7" t="s">
        <v>76</v>
      </c>
      <c r="AO1999">
        <v>3</v>
      </c>
      <c r="AP1999" t="s">
        <v>7652</v>
      </c>
      <c r="AQ1999">
        <v>3</v>
      </c>
      <c r="AR1999" s="70">
        <v>2</v>
      </c>
      <c r="AS1999" s="15">
        <f t="shared" si="2547"/>
        <v>46078.5</v>
      </c>
      <c r="AT1999" s="14" t="s">
        <v>163</v>
      </c>
      <c r="AU1999" s="12">
        <v>3.5</v>
      </c>
      <c r="AV1999" s="17" t="s">
        <v>150</v>
      </c>
      <c r="AW1999" s="18" t="s">
        <v>339</v>
      </c>
      <c r="AX1999" s="19">
        <v>38105538119</v>
      </c>
      <c r="AY1999" s="17">
        <v>79</v>
      </c>
      <c r="AZ1999" s="14" t="s">
        <v>174</v>
      </c>
      <c r="BA1999" s="20" t="str">
        <f t="shared" si="2548"/>
        <v>07080013810553811979</v>
      </c>
      <c r="BB1999" s="31">
        <f t="shared" si="2549"/>
        <v>20</v>
      </c>
      <c r="BC1999" s="22" t="s">
        <v>2186</v>
      </c>
      <c r="BD1999" s="23" t="s">
        <v>115</v>
      </c>
      <c r="BF1999" s="8"/>
      <c r="BG1999" s="32">
        <v>93456438</v>
      </c>
      <c r="BH1999" s="32">
        <v>24589486</v>
      </c>
      <c r="BI1999" s="32"/>
      <c r="BJ1999" t="s">
        <v>2186</v>
      </c>
      <c r="BK1999" s="14" t="str">
        <f>IF(K1999="CADRE","CADRE",CONCATENATE(J1999,"-",H1999))</f>
        <v>B-P6 AR</v>
      </c>
      <c r="BL1999" s="14" t="s">
        <v>595</v>
      </c>
      <c r="BM1999" s="25"/>
      <c r="BN1999" s="26"/>
      <c r="BO1999" s="27"/>
      <c r="BP1999" s="26"/>
      <c r="BQ1999" s="28"/>
    </row>
    <row r="2000" spans="1:69" x14ac:dyDescent="0.25">
      <c r="A2000" t="str">
        <f>VLOOKUP(B2000,[2]RH!$B:$BV,72,0)</f>
        <v>Non-Actif</v>
      </c>
      <c r="B2000" s="6">
        <v>2060</v>
      </c>
      <c r="C2000" s="7" t="s">
        <v>168</v>
      </c>
      <c r="D2000" s="7" t="s">
        <v>7075</v>
      </c>
      <c r="E2000" s="7" t="s">
        <v>67</v>
      </c>
      <c r="F2000" s="7" t="s">
        <v>118</v>
      </c>
      <c r="G2000" s="7" t="s">
        <v>220</v>
      </c>
      <c r="H2000" s="80" t="s">
        <v>649</v>
      </c>
      <c r="I2000" s="7" t="s">
        <v>650</v>
      </c>
      <c r="J2000" s="7" t="s">
        <v>281</v>
      </c>
      <c r="K2000" s="7" t="s">
        <v>146</v>
      </c>
      <c r="L2000" s="7" t="s">
        <v>90</v>
      </c>
      <c r="M2000" s="7" t="str">
        <f t="shared" si="2526"/>
        <v>Couturière</v>
      </c>
      <c r="N2000" s="8">
        <v>45348</v>
      </c>
      <c r="P2000" s="7">
        <f t="shared" ca="1" si="2520"/>
        <v>-340</v>
      </c>
      <c r="Q2000" s="8">
        <v>45352</v>
      </c>
      <c r="R2000" s="7" t="s">
        <v>7336</v>
      </c>
      <c r="S2000" s="7">
        <f>(Q2000-N2000)+1</f>
        <v>5</v>
      </c>
      <c r="T2000" s="9" t="s">
        <v>156</v>
      </c>
      <c r="U2000" s="7" t="str">
        <f t="shared" si="2539"/>
        <v>Contractuel</v>
      </c>
      <c r="V2000" s="8">
        <v>45348</v>
      </c>
      <c r="W2000" s="8">
        <v>45382</v>
      </c>
      <c r="X2000" s="8"/>
      <c r="Y2000" s="8"/>
      <c r="Z2000" s="8">
        <v>45348</v>
      </c>
      <c r="AA2000" s="7">
        <f t="shared" si="2540"/>
        <v>2</v>
      </c>
      <c r="AB2000" s="7">
        <f t="shared" si="2541"/>
        <v>2024</v>
      </c>
      <c r="AC2000" s="7">
        <f t="shared" si="2542"/>
        <v>2028</v>
      </c>
      <c r="AD2000" s="10" t="e">
        <f t="shared" ref="AD2000:AD2063" ca="1" si="2564">IF(#REF!="Non",(DAYS360(N2000,Q2000)/360),(DAYS360(N2000,TODAY())/360))</f>
        <v>#REF!</v>
      </c>
      <c r="AE2000" s="10" t="e">
        <f t="shared" ca="1" si="2544"/>
        <v>#REF!</v>
      </c>
      <c r="AF2000" s="8">
        <v>29654</v>
      </c>
      <c r="AG2000" s="11">
        <f t="shared" ca="1" si="2545"/>
        <v>44.021917808219179</v>
      </c>
      <c r="AH2000" s="10" t="str">
        <f t="shared" ca="1" si="2546"/>
        <v>&gt;35&lt; 45</v>
      </c>
      <c r="AI2000" s="12">
        <v>16280011</v>
      </c>
      <c r="AJ2000" s="13" t="s">
        <v>150</v>
      </c>
      <c r="AK2000" s="12" t="s">
        <v>7653</v>
      </c>
      <c r="AL2000" s="8">
        <v>41682</v>
      </c>
      <c r="AM2000" s="7" t="s">
        <v>108</v>
      </c>
      <c r="AN2000" s="7" t="s">
        <v>76</v>
      </c>
      <c r="AP2000" t="s">
        <v>7652</v>
      </c>
      <c r="AQ2000" s="14">
        <v>3</v>
      </c>
      <c r="AR2000" s="14">
        <v>1</v>
      </c>
      <c r="AS2000" s="15">
        <f t="shared" si="2547"/>
        <v>45713.25</v>
      </c>
      <c r="AT2000" s="14" t="s">
        <v>163</v>
      </c>
      <c r="AU2000" s="12">
        <v>3.5</v>
      </c>
      <c r="AV2000" s="17">
        <v>17</v>
      </c>
      <c r="AW2000" s="18" t="s">
        <v>201</v>
      </c>
      <c r="AX2000" s="19" t="s">
        <v>7654</v>
      </c>
      <c r="AY2000" s="17">
        <v>17</v>
      </c>
      <c r="AZ2000" s="14" t="s">
        <v>203</v>
      </c>
      <c r="BA2000" s="20" t="str">
        <f t="shared" si="2548"/>
        <v>17001000000296350417</v>
      </c>
      <c r="BB2000" s="31">
        <f t="shared" si="2549"/>
        <v>20</v>
      </c>
      <c r="BC2000" s="22" t="s">
        <v>7655</v>
      </c>
      <c r="BD2000" s="23" t="s">
        <v>115</v>
      </c>
      <c r="BF2000" s="8"/>
      <c r="BG2000" s="32">
        <v>27587890</v>
      </c>
      <c r="BH2000" s="32"/>
      <c r="BI2000" s="32"/>
      <c r="BK2000" s="14" t="str">
        <f t="shared" si="2556"/>
        <v>B-Panda</v>
      </c>
      <c r="BL2000" s="14" t="s">
        <v>595</v>
      </c>
      <c r="BM2000" s="25"/>
      <c r="BN2000" s="26"/>
      <c r="BO2000" s="27"/>
      <c r="BP2000" s="26"/>
      <c r="BQ2000" s="28"/>
    </row>
    <row r="2001" spans="1:69" x14ac:dyDescent="0.25">
      <c r="A2001" t="str">
        <f>VLOOKUP(B2001,[2]RH!$B:$BV,72,0)</f>
        <v>si</v>
      </c>
      <c r="B2001" s="6">
        <v>2061</v>
      </c>
      <c r="C2001" s="7" t="s">
        <v>168</v>
      </c>
      <c r="D2001" s="7" t="s">
        <v>7656</v>
      </c>
      <c r="E2001" s="7" t="s">
        <v>67</v>
      </c>
      <c r="F2001" s="7" t="s">
        <v>118</v>
      </c>
      <c r="G2001" s="7" t="s">
        <v>220</v>
      </c>
      <c r="H2001" s="80" t="s">
        <v>225</v>
      </c>
      <c r="I2001" s="7" t="s">
        <v>534</v>
      </c>
      <c r="J2001" s="7" t="s">
        <v>190</v>
      </c>
      <c r="K2001" s="7" t="s">
        <v>146</v>
      </c>
      <c r="L2001" s="7" t="s">
        <v>90</v>
      </c>
      <c r="M2001" s="7" t="str">
        <f t="shared" si="2526"/>
        <v>Couturière</v>
      </c>
      <c r="N2001" s="8">
        <v>45348</v>
      </c>
      <c r="P2001" s="7">
        <f t="shared" ca="1" si="2520"/>
        <v>-6</v>
      </c>
      <c r="Q2001" s="8"/>
      <c r="R2001" s="7"/>
      <c r="S2001" s="7"/>
      <c r="T2001" s="9" t="s">
        <v>156</v>
      </c>
      <c r="U2001" s="7" t="str">
        <f t="shared" si="2539"/>
        <v>Contractuel</v>
      </c>
      <c r="V2001" s="8">
        <v>45689</v>
      </c>
      <c r="W2001" s="8">
        <f>VLOOKUP(B2001,[1]BASE!$A:$Q,17,0)</f>
        <v>45716</v>
      </c>
      <c r="X2001" s="8"/>
      <c r="Y2001" s="8"/>
      <c r="Z2001" s="8">
        <v>45348</v>
      </c>
      <c r="AA2001" s="7">
        <f t="shared" si="2540"/>
        <v>2</v>
      </c>
      <c r="AB2001" s="7">
        <f t="shared" si="2541"/>
        <v>2024</v>
      </c>
      <c r="AC2001" s="7">
        <f t="shared" si="2542"/>
        <v>2028</v>
      </c>
      <c r="AD2001" s="10" t="e">
        <f t="shared" ref="AD2001:AD2064" ca="1" si="2565">IF(#REF!="Non",(DAYS360(N2001,Q2001)/360),(DAYS360(N2001,TODAY())/360))</f>
        <v>#REF!</v>
      </c>
      <c r="AE2001" s="10" t="e">
        <f t="shared" ca="1" si="2544"/>
        <v>#REF!</v>
      </c>
      <c r="AF2001" s="8">
        <v>29138</v>
      </c>
      <c r="AG2001" s="11">
        <f t="shared" ca="1" si="2545"/>
        <v>45.435616438356163</v>
      </c>
      <c r="AH2001" s="10" t="str">
        <f t="shared" ca="1" si="2546"/>
        <v>&gt;45&lt; 55</v>
      </c>
      <c r="AI2001" s="12">
        <v>12488746</v>
      </c>
      <c r="AJ2001" s="13" t="s">
        <v>192</v>
      </c>
      <c r="AK2001" s="12" t="s">
        <v>7657</v>
      </c>
      <c r="AL2001" s="8">
        <v>36273</v>
      </c>
      <c r="AM2001" s="7" t="s">
        <v>108</v>
      </c>
      <c r="AN2001" s="7" t="s">
        <v>76</v>
      </c>
      <c r="AO2001">
        <v>2</v>
      </c>
      <c r="AP2001" t="s">
        <v>7658</v>
      </c>
      <c r="AQ2001">
        <v>3</v>
      </c>
      <c r="AR2001" s="70">
        <v>2</v>
      </c>
      <c r="AS2001" s="15">
        <f t="shared" si="2547"/>
        <v>46078.5</v>
      </c>
      <c r="AT2001" s="14" t="s">
        <v>163</v>
      </c>
      <c r="AU2001" s="12">
        <v>3.5</v>
      </c>
      <c r="AV2001" s="17">
        <v>17</v>
      </c>
      <c r="AW2001" s="18" t="s">
        <v>201</v>
      </c>
      <c r="AX2001" s="19" t="s">
        <v>7659</v>
      </c>
      <c r="AY2001" s="17">
        <v>82</v>
      </c>
      <c r="AZ2001" s="14" t="s">
        <v>203</v>
      </c>
      <c r="BA2001" s="20" t="str">
        <f t="shared" si="2548"/>
        <v>17001000000094167982</v>
      </c>
      <c r="BB2001" s="31">
        <f t="shared" si="2549"/>
        <v>20</v>
      </c>
      <c r="BC2001" s="22" t="s">
        <v>7660</v>
      </c>
      <c r="BD2001" s="23" t="s">
        <v>115</v>
      </c>
      <c r="BF2001" s="8"/>
      <c r="BG2001" s="32">
        <v>21732191</v>
      </c>
      <c r="BH2001" s="32"/>
      <c r="BI2001" s="32"/>
      <c r="BJ2001" t="s">
        <v>486</v>
      </c>
      <c r="BK2001" s="14" t="str">
        <f>IF(K2001="CADRE","CADRE",CONCATENATE(J2001,"-",H2001))</f>
        <v>A-P6 AV</v>
      </c>
      <c r="BL2001" s="14" t="s">
        <v>595</v>
      </c>
      <c r="BM2001" s="25"/>
      <c r="BN2001" s="26"/>
      <c r="BO2001" s="27"/>
      <c r="BP2001" s="26"/>
      <c r="BQ2001" s="28"/>
    </row>
    <row r="2002" spans="1:69" x14ac:dyDescent="0.25">
      <c r="A2002" t="str">
        <f>VLOOKUP(B2002,[2]RH!$B:$BV,72,0)</f>
        <v>Non-Actif</v>
      </c>
      <c r="B2002" s="6">
        <v>2062</v>
      </c>
      <c r="C2002" s="7" t="s">
        <v>168</v>
      </c>
      <c r="D2002" s="7" t="s">
        <v>7661</v>
      </c>
      <c r="E2002" s="7" t="s">
        <v>67</v>
      </c>
      <c r="F2002" s="7" t="s">
        <v>118</v>
      </c>
      <c r="G2002" s="7" t="s">
        <v>220</v>
      </c>
      <c r="H2002" s="80" t="s">
        <v>649</v>
      </c>
      <c r="I2002" s="7" t="s">
        <v>709</v>
      </c>
      <c r="J2002" s="7" t="s">
        <v>190</v>
      </c>
      <c r="K2002" s="7" t="s">
        <v>146</v>
      </c>
      <c r="L2002" s="7" t="s">
        <v>90</v>
      </c>
      <c r="M2002" s="7" t="str">
        <f t="shared" si="2526"/>
        <v>Couturière</v>
      </c>
      <c r="N2002" s="8">
        <v>45348</v>
      </c>
      <c r="P2002" s="7">
        <f t="shared" ca="1" si="2520"/>
        <v>-340</v>
      </c>
      <c r="Q2002" s="8">
        <v>45352</v>
      </c>
      <c r="R2002" s="7" t="s">
        <v>7336</v>
      </c>
      <c r="S2002" s="7">
        <f>(Q2002-N2002)+1</f>
        <v>5</v>
      </c>
      <c r="T2002" s="9" t="s">
        <v>156</v>
      </c>
      <c r="U2002" s="7" t="str">
        <f t="shared" si="2539"/>
        <v>Contractuel</v>
      </c>
      <c r="V2002" s="8">
        <v>45348</v>
      </c>
      <c r="W2002" s="8">
        <v>45382</v>
      </c>
      <c r="X2002" s="8"/>
      <c r="Y2002" s="8"/>
      <c r="Z2002" s="8">
        <v>45348</v>
      </c>
      <c r="AA2002" s="7">
        <f t="shared" si="2540"/>
        <v>2</v>
      </c>
      <c r="AB2002" s="7">
        <f t="shared" si="2541"/>
        <v>2024</v>
      </c>
      <c r="AC2002" s="7">
        <f t="shared" si="2542"/>
        <v>2028</v>
      </c>
      <c r="AD2002" s="10" t="e">
        <f t="shared" ref="AD2002:AD2065" ca="1" si="2566">IF(#REF!="Non",(DAYS360(N2002,Q2002)/360),(DAYS360(N2002,TODAY())/360))</f>
        <v>#REF!</v>
      </c>
      <c r="AE2002" s="10" t="e">
        <f t="shared" ca="1" si="2544"/>
        <v>#REF!</v>
      </c>
      <c r="AF2002" s="8">
        <v>29262</v>
      </c>
      <c r="AG2002" s="11">
        <f t="shared" ca="1" si="2545"/>
        <v>45.095890410958901</v>
      </c>
      <c r="AH2002" s="10" t="str">
        <f t="shared" ca="1" si="2546"/>
        <v>&gt;45&lt; 55</v>
      </c>
      <c r="AI2002" s="12">
        <v>12364793</v>
      </c>
      <c r="AJ2002" s="13" t="s">
        <v>150</v>
      </c>
      <c r="AK2002" s="12" t="s">
        <v>7662</v>
      </c>
      <c r="AL2002" s="8">
        <v>40166</v>
      </c>
      <c r="AM2002" s="7" t="s">
        <v>108</v>
      </c>
      <c r="AN2002" s="7" t="s">
        <v>76</v>
      </c>
      <c r="AO2002">
        <v>3</v>
      </c>
      <c r="AP2002" t="s">
        <v>7652</v>
      </c>
      <c r="AQ2002" s="14">
        <v>3</v>
      </c>
      <c r="AR2002" s="14">
        <v>1</v>
      </c>
      <c r="AS2002" s="15">
        <f t="shared" si="2547"/>
        <v>45713.25</v>
      </c>
      <c r="AT2002" s="14" t="s">
        <v>163</v>
      </c>
      <c r="AU2002" s="12">
        <v>3.5</v>
      </c>
      <c r="AV2002" s="17">
        <v>17</v>
      </c>
      <c r="AW2002" s="18" t="s">
        <v>201</v>
      </c>
      <c r="AX2002" s="19" t="s">
        <v>7663</v>
      </c>
      <c r="AY2002" s="17">
        <v>59</v>
      </c>
      <c r="AZ2002" s="14" t="s">
        <v>203</v>
      </c>
      <c r="BA2002" s="20" t="str">
        <f t="shared" si="2548"/>
        <v>17001000000342579259</v>
      </c>
      <c r="BB2002" s="31">
        <f t="shared" si="2549"/>
        <v>20</v>
      </c>
      <c r="BC2002" s="22" t="s">
        <v>7664</v>
      </c>
      <c r="BD2002" s="23" t="s">
        <v>115</v>
      </c>
      <c r="BF2002" s="8"/>
      <c r="BG2002" s="32">
        <v>98448614</v>
      </c>
      <c r="BH2002" s="32">
        <v>93032879</v>
      </c>
      <c r="BI2002" s="32"/>
      <c r="BJ2002" s="124" t="s">
        <v>7665</v>
      </c>
      <c r="BK2002" s="14" t="str">
        <f t="shared" si="2556"/>
        <v>A-Panda</v>
      </c>
      <c r="BL2002" s="14" t="s">
        <v>595</v>
      </c>
      <c r="BM2002" s="25"/>
      <c r="BN2002" s="26"/>
      <c r="BO2002" s="27"/>
      <c r="BP2002" s="26"/>
      <c r="BQ2002" s="28"/>
    </row>
    <row r="2003" spans="1:69" x14ac:dyDescent="0.25">
      <c r="A2003" t="str">
        <f>VLOOKUP(B2003,[2]RH!$B:$BV,72,0)</f>
        <v>Non-Actif</v>
      </c>
      <c r="B2003" s="6">
        <v>2063</v>
      </c>
      <c r="C2003" s="7" t="s">
        <v>168</v>
      </c>
      <c r="D2003" s="7" t="s">
        <v>7666</v>
      </c>
      <c r="E2003" s="7" t="s">
        <v>67</v>
      </c>
      <c r="F2003" s="7" t="s">
        <v>118</v>
      </c>
      <c r="G2003" s="7" t="s">
        <v>220</v>
      </c>
      <c r="H2003" s="80" t="s">
        <v>649</v>
      </c>
      <c r="I2003" s="7" t="s">
        <v>709</v>
      </c>
      <c r="J2003" s="7" t="s">
        <v>190</v>
      </c>
      <c r="K2003" s="7" t="s">
        <v>146</v>
      </c>
      <c r="L2003" s="7" t="s">
        <v>90</v>
      </c>
      <c r="M2003" s="7" t="str">
        <f t="shared" si="2526"/>
        <v>Couturière</v>
      </c>
      <c r="N2003" s="8">
        <v>45348</v>
      </c>
      <c r="P2003" s="7">
        <f t="shared" ca="1" si="2520"/>
        <v>-340</v>
      </c>
      <c r="Q2003" s="8">
        <v>45352</v>
      </c>
      <c r="R2003" s="7" t="s">
        <v>7336</v>
      </c>
      <c r="S2003" s="7">
        <f>(Q2003-N2003)+1</f>
        <v>5</v>
      </c>
      <c r="T2003" s="9" t="s">
        <v>156</v>
      </c>
      <c r="U2003" s="7" t="str">
        <f t="shared" si="2539"/>
        <v>Contractuel</v>
      </c>
      <c r="V2003" s="8">
        <v>45348</v>
      </c>
      <c r="W2003" s="8">
        <v>45382</v>
      </c>
      <c r="X2003" s="8"/>
      <c r="Y2003" s="8"/>
      <c r="Z2003" s="8">
        <v>45348</v>
      </c>
      <c r="AA2003" s="7">
        <f t="shared" si="2540"/>
        <v>2</v>
      </c>
      <c r="AB2003" s="7">
        <f t="shared" si="2541"/>
        <v>2024</v>
      </c>
      <c r="AC2003" s="7">
        <f t="shared" si="2542"/>
        <v>2028</v>
      </c>
      <c r="AD2003" s="10" t="e">
        <f t="shared" ref="AD2003:AD2066" ca="1" si="2567">IF(#REF!="Non",(DAYS360(N2003,Q2003)/360),(DAYS360(N2003,TODAY())/360))</f>
        <v>#REF!</v>
      </c>
      <c r="AE2003" s="10" t="e">
        <f t="shared" ca="1" si="2544"/>
        <v>#REF!</v>
      </c>
      <c r="AF2003" s="8">
        <v>28445</v>
      </c>
      <c r="AG2003" s="11">
        <f t="shared" ca="1" si="2545"/>
        <v>47.334246575342469</v>
      </c>
      <c r="AH2003" s="10" t="str">
        <f t="shared" ca="1" si="2546"/>
        <v>&gt;45&lt; 55</v>
      </c>
      <c r="AI2003" s="12">
        <v>12059970</v>
      </c>
      <c r="AJ2003" s="13" t="s">
        <v>79</v>
      </c>
      <c r="AK2003" s="12" t="s">
        <v>7667</v>
      </c>
      <c r="AL2003" s="8">
        <v>35200</v>
      </c>
      <c r="AM2003" s="7" t="s">
        <v>108</v>
      </c>
      <c r="AN2003" s="7" t="s">
        <v>76</v>
      </c>
      <c r="AO2003">
        <v>2</v>
      </c>
      <c r="AP2003" t="s">
        <v>7652</v>
      </c>
      <c r="AQ2003" s="14">
        <v>3</v>
      </c>
      <c r="AR2003" s="14">
        <v>1</v>
      </c>
      <c r="AS2003" s="15">
        <f t="shared" si="2547"/>
        <v>45713.25</v>
      </c>
      <c r="AT2003" s="14" t="s">
        <v>163</v>
      </c>
      <c r="AU2003" s="12">
        <v>3.5</v>
      </c>
      <c r="AV2003" s="17">
        <v>17</v>
      </c>
      <c r="AW2003" s="18" t="s">
        <v>201</v>
      </c>
      <c r="AX2003" s="19" t="s">
        <v>7668</v>
      </c>
      <c r="AY2003" s="17">
        <v>78</v>
      </c>
      <c r="AZ2003" s="14" t="s">
        <v>203</v>
      </c>
      <c r="BA2003" s="20" t="str">
        <f t="shared" si="2548"/>
        <v>17001000000271102578</v>
      </c>
      <c r="BB2003" s="31">
        <f t="shared" si="2549"/>
        <v>20</v>
      </c>
      <c r="BC2003" s="22" t="s">
        <v>7664</v>
      </c>
      <c r="BD2003" s="23" t="s">
        <v>115</v>
      </c>
      <c r="BF2003" s="8"/>
      <c r="BG2003" s="32">
        <v>28038654</v>
      </c>
      <c r="BH2003" s="32"/>
      <c r="BI2003" s="32"/>
      <c r="BJ2003" s="124" t="s">
        <v>7665</v>
      </c>
      <c r="BK2003" s="14" t="str">
        <f t="shared" si="2556"/>
        <v>A-Panda</v>
      </c>
      <c r="BL2003" s="14" t="s">
        <v>595</v>
      </c>
      <c r="BM2003" s="25"/>
      <c r="BN2003" s="26"/>
      <c r="BO2003" s="27"/>
      <c r="BP2003" s="26"/>
      <c r="BQ2003" s="28"/>
    </row>
    <row r="2004" spans="1:69" x14ac:dyDescent="0.25">
      <c r="A2004" t="str">
        <f>VLOOKUP(B2004,[2]RH!$B:$BV,72,0)</f>
        <v>Non-Actif</v>
      </c>
      <c r="B2004" s="6">
        <v>2064</v>
      </c>
      <c r="C2004" s="7" t="s">
        <v>168</v>
      </c>
      <c r="D2004" s="7" t="s">
        <v>7669</v>
      </c>
      <c r="E2004" s="7" t="s">
        <v>67</v>
      </c>
      <c r="F2004" s="7" t="s">
        <v>118</v>
      </c>
      <c r="G2004" s="7" t="s">
        <v>220</v>
      </c>
      <c r="H2004" s="80" t="s">
        <v>225</v>
      </c>
      <c r="I2004" s="7" t="s">
        <v>589</v>
      </c>
      <c r="J2004" s="7" t="s">
        <v>190</v>
      </c>
      <c r="K2004" s="7" t="s">
        <v>146</v>
      </c>
      <c r="L2004" s="7" t="s">
        <v>90</v>
      </c>
      <c r="M2004" s="7" t="str">
        <f t="shared" si="2526"/>
        <v>Couturière</v>
      </c>
      <c r="N2004" s="8">
        <v>45348</v>
      </c>
      <c r="P2004" s="7">
        <f t="shared" ca="1" si="2520"/>
        <v>-340</v>
      </c>
      <c r="Q2004" s="8">
        <v>45352</v>
      </c>
      <c r="R2004" s="7" t="s">
        <v>367</v>
      </c>
      <c r="S2004" s="7"/>
      <c r="T2004" s="9" t="s">
        <v>156</v>
      </c>
      <c r="U2004" s="7" t="str">
        <f t="shared" si="2539"/>
        <v>Contractuel</v>
      </c>
      <c r="V2004" s="8">
        <v>45348</v>
      </c>
      <c r="W2004" s="8">
        <v>45382</v>
      </c>
      <c r="X2004" s="8"/>
      <c r="Y2004" s="8"/>
      <c r="Z2004" s="8">
        <v>45348</v>
      </c>
      <c r="AA2004" s="7">
        <f t="shared" si="2540"/>
        <v>2</v>
      </c>
      <c r="AB2004" s="7">
        <f t="shared" si="2541"/>
        <v>2024</v>
      </c>
      <c r="AC2004" s="7">
        <f t="shared" si="2542"/>
        <v>2028</v>
      </c>
      <c r="AD2004" s="10" t="e">
        <f t="shared" ref="AD2004:AD2067" ca="1" si="2568">IF(#REF!="Non",(DAYS360(N2004,Q2004)/360),(DAYS360(N2004,TODAY())/360))</f>
        <v>#REF!</v>
      </c>
      <c r="AE2004" s="10" t="e">
        <f t="shared" ca="1" si="2544"/>
        <v>#REF!</v>
      </c>
      <c r="AF2004" s="8">
        <v>29373</v>
      </c>
      <c r="AG2004" s="11">
        <f t="shared" ca="1" si="2545"/>
        <v>44.791780821917811</v>
      </c>
      <c r="AH2004" s="10" t="str">
        <f t="shared" ca="1" si="2546"/>
        <v>&gt;35&lt; 45</v>
      </c>
      <c r="AI2004" s="12">
        <v>12490897</v>
      </c>
      <c r="AJ2004" s="13" t="s">
        <v>106</v>
      </c>
      <c r="AK2004" s="12" t="s">
        <v>7670</v>
      </c>
      <c r="AL2004" s="8">
        <v>37994</v>
      </c>
      <c r="AM2004" s="7" t="s">
        <v>108</v>
      </c>
      <c r="AN2004" s="7" t="s">
        <v>76</v>
      </c>
      <c r="AO2004">
        <v>2</v>
      </c>
      <c r="AP2004" t="s">
        <v>7652</v>
      </c>
      <c r="AQ2004" s="14">
        <v>3</v>
      </c>
      <c r="AR2004" s="14">
        <v>1</v>
      </c>
      <c r="AS2004" s="15">
        <f t="shared" si="2547"/>
        <v>45713.25</v>
      </c>
      <c r="AT2004" s="14" t="s">
        <v>163</v>
      </c>
      <c r="AU2004" s="12">
        <v>3.5</v>
      </c>
      <c r="AV2004" s="17">
        <v>17</v>
      </c>
      <c r="AW2004" s="18" t="s">
        <v>201</v>
      </c>
      <c r="AX2004" s="19" t="s">
        <v>7671</v>
      </c>
      <c r="AY2004" s="17">
        <v>40</v>
      </c>
      <c r="AZ2004" s="14" t="s">
        <v>203</v>
      </c>
      <c r="BA2004" s="20" t="str">
        <f t="shared" si="2548"/>
        <v>17001000000342634840</v>
      </c>
      <c r="BB2004" s="31">
        <f t="shared" si="2549"/>
        <v>20</v>
      </c>
      <c r="BC2004" s="22" t="s">
        <v>7664</v>
      </c>
      <c r="BD2004" s="23" t="s">
        <v>115</v>
      </c>
      <c r="BF2004" s="8"/>
      <c r="BG2004" s="32">
        <v>23230144</v>
      </c>
      <c r="BH2004" s="32"/>
      <c r="BI2004" s="32"/>
      <c r="BJ2004" s="124" t="s">
        <v>7665</v>
      </c>
      <c r="BK2004" s="14" t="str">
        <f t="shared" si="2556"/>
        <v>A-P6 AV</v>
      </c>
      <c r="BL2004" s="14" t="s">
        <v>595</v>
      </c>
      <c r="BM2004" s="25"/>
      <c r="BN2004" s="26"/>
      <c r="BO2004" s="27"/>
      <c r="BP2004" s="26"/>
      <c r="BQ2004" s="28"/>
    </row>
    <row r="2005" spans="1:69" x14ac:dyDescent="0.25">
      <c r="A2005" t="str">
        <f>VLOOKUP(B2005,[2]RH!$B:$BV,72,0)</f>
        <v>si</v>
      </c>
      <c r="B2005" s="6">
        <v>2065</v>
      </c>
      <c r="C2005" s="7" t="s">
        <v>168</v>
      </c>
      <c r="D2005" s="7" t="s">
        <v>7672</v>
      </c>
      <c r="E2005" s="7" t="s">
        <v>67</v>
      </c>
      <c r="F2005" s="7" t="s">
        <v>118</v>
      </c>
      <c r="G2005" s="7" t="s">
        <v>220</v>
      </c>
      <c r="H2005" s="80" t="s">
        <v>225</v>
      </c>
      <c r="I2005" s="7" t="s">
        <v>5620</v>
      </c>
      <c r="J2005" s="7" t="s">
        <v>281</v>
      </c>
      <c r="K2005" s="7" t="s">
        <v>146</v>
      </c>
      <c r="L2005" s="7" t="s">
        <v>90</v>
      </c>
      <c r="M2005" s="7" t="str">
        <f t="shared" si="2526"/>
        <v>Couturière</v>
      </c>
      <c r="N2005" s="8">
        <v>45348</v>
      </c>
      <c r="P2005" s="7">
        <f t="shared" ca="1" si="2520"/>
        <v>-6</v>
      </c>
      <c r="Q2005" s="8"/>
      <c r="R2005" s="7"/>
      <c r="S2005" s="7"/>
      <c r="T2005" s="9" t="s">
        <v>156</v>
      </c>
      <c r="U2005" s="7" t="str">
        <f t="shared" si="2539"/>
        <v>Contractuel</v>
      </c>
      <c r="V2005" s="8">
        <v>45689</v>
      </c>
      <c r="W2005" s="8">
        <f>VLOOKUP(B2005,[1]BASE!$A:$Q,17,0)</f>
        <v>45716</v>
      </c>
      <c r="X2005" s="8"/>
      <c r="Y2005" s="8"/>
      <c r="Z2005" s="8">
        <v>45348</v>
      </c>
      <c r="AA2005" s="7">
        <f t="shared" si="2540"/>
        <v>2</v>
      </c>
      <c r="AB2005" s="7">
        <f t="shared" si="2541"/>
        <v>2024</v>
      </c>
      <c r="AC2005" s="7">
        <f t="shared" si="2542"/>
        <v>2028</v>
      </c>
      <c r="AD2005" s="10" t="e">
        <f t="shared" ref="AD2005:AD2068" ca="1" si="2569">IF(#REF!="Non",(DAYS360(N2005,Q2005)/360),(DAYS360(N2005,TODAY())/360))</f>
        <v>#REF!</v>
      </c>
      <c r="AE2005" s="10" t="e">
        <f t="shared" ca="1" si="2544"/>
        <v>#REF!</v>
      </c>
      <c r="AF2005" s="8">
        <v>36779</v>
      </c>
      <c r="AG2005" s="11">
        <f t="shared" ca="1" si="2545"/>
        <v>24.5013698630137</v>
      </c>
      <c r="AH2005" s="10" t="str">
        <f t="shared" ca="1" si="2546"/>
        <v>&lt; 25</v>
      </c>
      <c r="AI2005" s="12">
        <v>17580469</v>
      </c>
      <c r="AJ2005" s="13" t="s">
        <v>120</v>
      </c>
      <c r="AK2005" s="12" t="s">
        <v>7673</v>
      </c>
      <c r="AL2005" s="8">
        <v>44099</v>
      </c>
      <c r="AM2005" s="7" t="s">
        <v>108</v>
      </c>
      <c r="AN2005" s="7" t="s">
        <v>109</v>
      </c>
      <c r="AP2005" t="s">
        <v>7674</v>
      </c>
      <c r="AQ2005">
        <v>3</v>
      </c>
      <c r="AR2005" s="70">
        <v>2</v>
      </c>
      <c r="AS2005" s="15">
        <f t="shared" si="2547"/>
        <v>46078.5</v>
      </c>
      <c r="AT2005" s="14" t="s">
        <v>163</v>
      </c>
      <c r="AU2005" s="12">
        <v>3.5</v>
      </c>
      <c r="AV2005" s="17">
        <v>17</v>
      </c>
      <c r="AW2005" s="18" t="s">
        <v>201</v>
      </c>
      <c r="AX2005" s="19" t="s">
        <v>7675</v>
      </c>
      <c r="AY2005" s="17">
        <v>50</v>
      </c>
      <c r="AZ2005" s="14" t="s">
        <v>203</v>
      </c>
      <c r="BA2005" s="20" t="str">
        <f t="shared" si="2548"/>
        <v>17001000000306864150</v>
      </c>
      <c r="BB2005" s="31">
        <f t="shared" si="2549"/>
        <v>20</v>
      </c>
      <c r="BC2005" s="22" t="s">
        <v>7676</v>
      </c>
      <c r="BD2005" s="23" t="s">
        <v>115</v>
      </c>
      <c r="BF2005" s="8"/>
      <c r="BG2005" s="32">
        <v>20051174</v>
      </c>
      <c r="BH2005" s="32"/>
      <c r="BI2005" s="32"/>
      <c r="BJ2005" t="s">
        <v>6322</v>
      </c>
      <c r="BK2005" s="14" t="str">
        <f>IF(K2005="CADRE","CADRE",CONCATENATE(J2005,"-",H2005))</f>
        <v>B-P6 AV</v>
      </c>
      <c r="BL2005" s="14" t="s">
        <v>595</v>
      </c>
      <c r="BM2005" s="25"/>
      <c r="BN2005" s="26"/>
      <c r="BO2005" s="27"/>
      <c r="BP2005" s="26"/>
      <c r="BQ2005" s="28"/>
    </row>
    <row r="2006" spans="1:69" x14ac:dyDescent="0.25">
      <c r="A2006" t="str">
        <f>VLOOKUP(B2006,[2]RH!$B:$BV,72,0)</f>
        <v>Non-Actif</v>
      </c>
      <c r="B2006" s="6">
        <v>2066</v>
      </c>
      <c r="C2006" s="7" t="s">
        <v>168</v>
      </c>
      <c r="D2006" s="7" t="s">
        <v>7677</v>
      </c>
      <c r="E2006" s="7" t="s">
        <v>67</v>
      </c>
      <c r="F2006" s="7" t="s">
        <v>118</v>
      </c>
      <c r="G2006" s="7" t="s">
        <v>3299</v>
      </c>
      <c r="H2006" s="7" t="s">
        <v>562</v>
      </c>
      <c r="I2006" s="7" t="s">
        <v>6112</v>
      </c>
      <c r="J2006" s="7" t="s">
        <v>190</v>
      </c>
      <c r="K2006" s="7" t="s">
        <v>146</v>
      </c>
      <c r="L2006" s="7" t="s">
        <v>90</v>
      </c>
      <c r="M2006" s="7" t="str">
        <f t="shared" si="2526"/>
        <v>CAMPO</v>
      </c>
      <c r="N2006" s="8">
        <v>45351</v>
      </c>
      <c r="P2006" s="7">
        <f t="shared" ca="1" si="2520"/>
        <v>-310</v>
      </c>
      <c r="Q2006" s="8">
        <v>45405</v>
      </c>
      <c r="R2006" s="7" t="s">
        <v>1909</v>
      </c>
      <c r="S2006" s="7"/>
      <c r="T2006" s="9" t="s">
        <v>156</v>
      </c>
      <c r="U2006" s="7" t="str">
        <f t="shared" si="2539"/>
        <v>Contractuel</v>
      </c>
      <c r="V2006" s="8">
        <v>45383</v>
      </c>
      <c r="W2006" s="8">
        <v>45412</v>
      </c>
      <c r="X2006" s="8"/>
      <c r="Y2006" s="8"/>
      <c r="Z2006" s="8">
        <v>45351</v>
      </c>
      <c r="AA2006" s="7">
        <f t="shared" si="2540"/>
        <v>2</v>
      </c>
      <c r="AB2006" s="7">
        <f t="shared" si="2541"/>
        <v>2024</v>
      </c>
      <c r="AC2006" s="7">
        <f t="shared" si="2542"/>
        <v>2028</v>
      </c>
      <c r="AD2006" s="10" t="e">
        <f t="shared" ref="AD2006:AD2069" ca="1" si="2570">IF(#REF!="Non",(DAYS360(N2006,Q2006)/360),(DAYS360(N2006,TODAY())/360))</f>
        <v>#REF!</v>
      </c>
      <c r="AE2006" s="10" t="e">
        <f t="shared" ca="1" si="2544"/>
        <v>#REF!</v>
      </c>
      <c r="AF2006" s="8">
        <v>36108</v>
      </c>
      <c r="AG2006" s="11">
        <f t="shared" ca="1" si="2545"/>
        <v>26.339726027397262</v>
      </c>
      <c r="AH2006" s="10" t="str">
        <f t="shared" ca="1" si="2546"/>
        <v>&gt;25&lt; 35</v>
      </c>
      <c r="AI2006" s="12">
        <v>17461596</v>
      </c>
      <c r="AJ2006" s="13" t="s">
        <v>106</v>
      </c>
      <c r="AK2006" s="12" t="s">
        <v>7678</v>
      </c>
      <c r="AL2006" s="8">
        <v>44984</v>
      </c>
      <c r="AM2006" s="7" t="s">
        <v>108</v>
      </c>
      <c r="AN2006" s="7" t="s">
        <v>109</v>
      </c>
      <c r="AP2006" t="s">
        <v>7679</v>
      </c>
      <c r="AQ2006" s="14">
        <v>3</v>
      </c>
      <c r="AR2006" s="14">
        <v>1</v>
      </c>
      <c r="AS2006" s="15">
        <f t="shared" si="2547"/>
        <v>45716.25</v>
      </c>
      <c r="AT2006" s="14" t="s">
        <v>163</v>
      </c>
      <c r="AU2006" s="12">
        <v>3.5</v>
      </c>
      <c r="AV2006" s="17">
        <v>25</v>
      </c>
      <c r="AW2006" s="18">
        <v>16400</v>
      </c>
      <c r="AX2006" s="19" t="s">
        <v>7680</v>
      </c>
      <c r="AY2006" s="17">
        <v>12</v>
      </c>
      <c r="AZ2006" s="14" t="s">
        <v>276</v>
      </c>
      <c r="BA2006" s="20" t="str">
        <f t="shared" si="2548"/>
        <v>25164000000123419112</v>
      </c>
      <c r="BB2006" s="31">
        <f t="shared" si="2549"/>
        <v>20</v>
      </c>
      <c r="BC2006" s="22" t="s">
        <v>714</v>
      </c>
      <c r="BD2006" s="23" t="s">
        <v>115</v>
      </c>
      <c r="BF2006" s="8"/>
      <c r="BG2006" s="32">
        <v>23485498</v>
      </c>
      <c r="BH2006" s="32">
        <v>20087176</v>
      </c>
      <c r="BI2006" s="32"/>
      <c r="BK2006" s="14" t="str">
        <f t="shared" si="2556"/>
        <v>A-P6 AR</v>
      </c>
      <c r="BL2006" s="14" t="s">
        <v>595</v>
      </c>
      <c r="BM2006" s="25"/>
      <c r="BN2006" s="26"/>
      <c r="BO2006" s="27"/>
      <c r="BP2006" s="26"/>
      <c r="BQ2006" s="28"/>
    </row>
    <row r="2007" spans="1:69" x14ac:dyDescent="0.25">
      <c r="A2007" t="str">
        <f>VLOOKUP(B2007,[2]RH!$B:$BV,72,0)</f>
        <v>si</v>
      </c>
      <c r="B2007" s="6">
        <v>2067</v>
      </c>
      <c r="C2007" s="7" t="s">
        <v>168</v>
      </c>
      <c r="D2007" s="7" t="s">
        <v>7681</v>
      </c>
      <c r="E2007" s="7" t="s">
        <v>67</v>
      </c>
      <c r="F2007" s="7" t="s">
        <v>118</v>
      </c>
      <c r="G2007" s="7" t="s">
        <v>220</v>
      </c>
      <c r="H2007" s="80" t="s">
        <v>225</v>
      </c>
      <c r="I2007" s="7" t="s">
        <v>589</v>
      </c>
      <c r="J2007" s="7" t="s">
        <v>190</v>
      </c>
      <c r="K2007" s="7" t="s">
        <v>146</v>
      </c>
      <c r="L2007" s="7" t="s">
        <v>90</v>
      </c>
      <c r="M2007" s="7" t="str">
        <f t="shared" si="2526"/>
        <v>Couturière</v>
      </c>
      <c r="N2007" s="8">
        <v>45348</v>
      </c>
      <c r="P2007" s="7">
        <f t="shared" ca="1" si="2520"/>
        <v>-6</v>
      </c>
      <c r="Q2007" s="8"/>
      <c r="R2007" s="7"/>
      <c r="S2007" s="7"/>
      <c r="T2007" s="9" t="s">
        <v>156</v>
      </c>
      <c r="U2007" s="7" t="str">
        <f t="shared" si="2539"/>
        <v>Contractuel</v>
      </c>
      <c r="V2007" s="8">
        <v>45689</v>
      </c>
      <c r="W2007" s="8">
        <f>VLOOKUP(B2007,[1]BASE!$A:$Q,17,0)</f>
        <v>45716</v>
      </c>
      <c r="X2007" s="8"/>
      <c r="Y2007" s="8"/>
      <c r="Z2007" s="8">
        <v>45348</v>
      </c>
      <c r="AA2007" s="7">
        <f t="shared" si="2540"/>
        <v>2</v>
      </c>
      <c r="AB2007" s="7">
        <f t="shared" si="2541"/>
        <v>2024</v>
      </c>
      <c r="AC2007" s="7">
        <f t="shared" si="2542"/>
        <v>2028</v>
      </c>
      <c r="AD2007" s="10" t="e">
        <f t="shared" ref="AD2007:AD2070" ca="1" si="2571">IF(#REF!="Non",(DAYS360(N2007,Q2007)/360),(DAYS360(N2007,TODAY())/360))</f>
        <v>#REF!</v>
      </c>
      <c r="AE2007" s="10" t="e">
        <f t="shared" ca="1" si="2544"/>
        <v>#REF!</v>
      </c>
      <c r="AF2007" s="8">
        <v>37865</v>
      </c>
      <c r="AG2007" s="11">
        <f t="shared" ca="1" si="2545"/>
        <v>21.526027397260275</v>
      </c>
      <c r="AH2007" s="10" t="str">
        <f t="shared" ca="1" si="2546"/>
        <v>&lt; 25</v>
      </c>
      <c r="AI2007" s="12">
        <v>17784318</v>
      </c>
      <c r="AJ2007" s="13" t="s">
        <v>150</v>
      </c>
      <c r="AK2007" s="12" t="s">
        <v>7682</v>
      </c>
      <c r="AL2007" s="8">
        <v>44252</v>
      </c>
      <c r="AM2007" s="7" t="s">
        <v>108</v>
      </c>
      <c r="AN2007" s="7" t="s">
        <v>109</v>
      </c>
      <c r="AP2007" t="s">
        <v>1822</v>
      </c>
      <c r="AQ2007">
        <v>3</v>
      </c>
      <c r="AR2007" s="70">
        <v>2</v>
      </c>
      <c r="AS2007" s="15">
        <f t="shared" si="2547"/>
        <v>46078.5</v>
      </c>
      <c r="AT2007" s="14" t="s">
        <v>163</v>
      </c>
      <c r="AU2007" s="12">
        <v>3.5</v>
      </c>
      <c r="AV2007" s="17">
        <v>17</v>
      </c>
      <c r="AW2007" s="18" t="s">
        <v>201</v>
      </c>
      <c r="AX2007" s="19" t="s">
        <v>7683</v>
      </c>
      <c r="AY2007" s="17">
        <v>80</v>
      </c>
      <c r="AZ2007" s="14" t="s">
        <v>203</v>
      </c>
      <c r="BA2007" s="20" t="str">
        <f t="shared" si="2548"/>
        <v>17001000000342636780</v>
      </c>
      <c r="BB2007" s="31">
        <f t="shared" si="2549"/>
        <v>20</v>
      </c>
      <c r="BC2007" s="22" t="s">
        <v>7684</v>
      </c>
      <c r="BD2007" s="23" t="s">
        <v>115</v>
      </c>
      <c r="BF2007" s="8"/>
      <c r="BG2007" s="32">
        <v>26605617</v>
      </c>
      <c r="BH2007" s="32"/>
      <c r="BI2007" s="32"/>
      <c r="BJ2007" t="s">
        <v>311</v>
      </c>
      <c r="BK2007" s="14" t="str">
        <f t="shared" si="2556"/>
        <v>A-P6 AV</v>
      </c>
      <c r="BL2007" s="14" t="s">
        <v>595</v>
      </c>
      <c r="BM2007" s="25"/>
      <c r="BN2007" s="26"/>
      <c r="BO2007" s="27"/>
      <c r="BP2007" s="26"/>
      <c r="BQ2007" s="28"/>
    </row>
    <row r="2008" spans="1:69" x14ac:dyDescent="0.25">
      <c r="A2008" t="str">
        <f>VLOOKUP(B2008,[2]RH!$B:$BV,72,0)</f>
        <v>si</v>
      </c>
      <c r="B2008" s="6">
        <v>2068</v>
      </c>
      <c r="C2008" s="7" t="s">
        <v>168</v>
      </c>
      <c r="D2008" s="7" t="s">
        <v>7685</v>
      </c>
      <c r="E2008" s="7" t="s">
        <v>67</v>
      </c>
      <c r="F2008" s="7" t="s">
        <v>118</v>
      </c>
      <c r="G2008" s="7" t="s">
        <v>220</v>
      </c>
      <c r="H2008" s="80" t="s">
        <v>225</v>
      </c>
      <c r="I2008" s="7" t="s">
        <v>5620</v>
      </c>
      <c r="J2008" s="7" t="s">
        <v>281</v>
      </c>
      <c r="K2008" s="7" t="s">
        <v>146</v>
      </c>
      <c r="L2008" s="7" t="s">
        <v>90</v>
      </c>
      <c r="M2008" s="7" t="str">
        <f t="shared" si="2526"/>
        <v>Couturière</v>
      </c>
      <c r="N2008" s="8">
        <v>45348</v>
      </c>
      <c r="P2008" s="7">
        <f t="shared" ca="1" si="2520"/>
        <v>-6</v>
      </c>
      <c r="Q2008" s="8"/>
      <c r="R2008" s="7"/>
      <c r="S2008" s="7"/>
      <c r="T2008" s="9" t="s">
        <v>156</v>
      </c>
      <c r="U2008" s="7" t="str">
        <f t="shared" si="2539"/>
        <v>Contractuel</v>
      </c>
      <c r="V2008" s="8">
        <v>45689</v>
      </c>
      <c r="W2008" s="8">
        <f>VLOOKUP(B2008,[1]BASE!$A:$Q,17,0)</f>
        <v>45716</v>
      </c>
      <c r="X2008" s="8"/>
      <c r="Y2008" s="8"/>
      <c r="Z2008" s="8">
        <v>45348</v>
      </c>
      <c r="AA2008" s="7">
        <f t="shared" si="2540"/>
        <v>2</v>
      </c>
      <c r="AB2008" s="7">
        <f t="shared" si="2541"/>
        <v>2024</v>
      </c>
      <c r="AC2008" s="7">
        <f t="shared" si="2542"/>
        <v>2028</v>
      </c>
      <c r="AD2008" s="10" t="e">
        <f t="shared" ref="AD2008:AD2071" ca="1" si="2572">IF(#REF!="Non",(DAYS360(N2008,Q2008)/360),(DAYS360(N2008,TODAY())/360))</f>
        <v>#REF!</v>
      </c>
      <c r="AE2008" s="10" t="e">
        <f t="shared" ca="1" si="2544"/>
        <v>#REF!</v>
      </c>
      <c r="AF2008" s="8">
        <v>28510</v>
      </c>
      <c r="AG2008" s="11">
        <f t="shared" ca="1" si="2545"/>
        <v>47.156164383561645</v>
      </c>
      <c r="AH2008" s="10" t="str">
        <f t="shared" ca="1" si="2546"/>
        <v>&gt;45&lt; 55</v>
      </c>
      <c r="AI2008" s="12">
        <v>11803273</v>
      </c>
      <c r="AJ2008" s="13" t="s">
        <v>92</v>
      </c>
      <c r="AK2008" s="12" t="s">
        <v>7686</v>
      </c>
      <c r="AL2008" s="8">
        <v>40838</v>
      </c>
      <c r="AM2008" s="7" t="s">
        <v>108</v>
      </c>
      <c r="AN2008" s="7" t="s">
        <v>76</v>
      </c>
      <c r="AO2008">
        <v>3</v>
      </c>
      <c r="AP2008" t="s">
        <v>7687</v>
      </c>
      <c r="AQ2008">
        <v>3</v>
      </c>
      <c r="AR2008" s="70">
        <v>2</v>
      </c>
      <c r="AS2008" s="15">
        <f t="shared" si="2547"/>
        <v>46078.5</v>
      </c>
      <c r="AT2008" s="14" t="s">
        <v>163</v>
      </c>
      <c r="AU2008" s="12">
        <v>3.5</v>
      </c>
      <c r="AV2008" s="17">
        <v>25</v>
      </c>
      <c r="AW2008" s="18">
        <v>19600</v>
      </c>
      <c r="AX2008" s="19" t="s">
        <v>7688</v>
      </c>
      <c r="AY2008" s="17" t="s">
        <v>73</v>
      </c>
      <c r="AZ2008" s="14" t="s">
        <v>276</v>
      </c>
      <c r="BA2008" s="20" t="str">
        <f t="shared" si="2548"/>
        <v>25196000000123171001</v>
      </c>
      <c r="BB2008" s="31">
        <f t="shared" si="2549"/>
        <v>20</v>
      </c>
      <c r="BC2008" s="22" t="s">
        <v>7689</v>
      </c>
      <c r="BD2008" s="23" t="s">
        <v>115</v>
      </c>
      <c r="BF2008" s="8"/>
      <c r="BG2008" s="32">
        <v>27357628</v>
      </c>
      <c r="BH2008" s="32"/>
      <c r="BI2008" s="32"/>
      <c r="BJ2008" t="s">
        <v>371</v>
      </c>
      <c r="BK2008" s="14" t="str">
        <f t="shared" si="2556"/>
        <v>B-P6 AV</v>
      </c>
      <c r="BL2008" s="14" t="s">
        <v>595</v>
      </c>
      <c r="BM2008" s="25"/>
      <c r="BN2008" s="26"/>
      <c r="BO2008" s="27"/>
      <c r="BP2008" s="26"/>
      <c r="BQ2008" s="28"/>
    </row>
    <row r="2009" spans="1:69" x14ac:dyDescent="0.25">
      <c r="A2009" t="str">
        <f>VLOOKUP(B2009,[2]RH!$B:$BV,72,0)</f>
        <v>Non-Actif</v>
      </c>
      <c r="B2009" s="6">
        <v>2069</v>
      </c>
      <c r="C2009" s="7" t="s">
        <v>168</v>
      </c>
      <c r="D2009" s="7" t="s">
        <v>7690</v>
      </c>
      <c r="E2009" s="7" t="s">
        <v>67</v>
      </c>
      <c r="F2009" s="7" t="s">
        <v>118</v>
      </c>
      <c r="G2009" s="7" t="s">
        <v>1801</v>
      </c>
      <c r="H2009" s="80" t="s">
        <v>225</v>
      </c>
      <c r="I2009" s="7" t="s">
        <v>1802</v>
      </c>
      <c r="J2009" s="7" t="s">
        <v>190</v>
      </c>
      <c r="K2009" s="7" t="s">
        <v>146</v>
      </c>
      <c r="L2009" s="7" t="s">
        <v>90</v>
      </c>
      <c r="M2009" s="7" t="str">
        <f t="shared" si="2526"/>
        <v>Prép CAMPO</v>
      </c>
      <c r="N2009" s="8">
        <v>45348</v>
      </c>
      <c r="P2009" s="7">
        <f t="shared" ca="1" si="2520"/>
        <v>-157</v>
      </c>
      <c r="Q2009" s="8">
        <v>45566</v>
      </c>
      <c r="R2009" s="7" t="s">
        <v>3467</v>
      </c>
      <c r="S2009" s="7"/>
      <c r="T2009" s="9" t="s">
        <v>156</v>
      </c>
      <c r="U2009" s="7" t="str">
        <f t="shared" si="2539"/>
        <v>Contractuel</v>
      </c>
      <c r="V2009" s="8">
        <v>45536</v>
      </c>
      <c r="W2009" s="8">
        <v>45565</v>
      </c>
      <c r="X2009" s="8"/>
      <c r="Y2009" s="8"/>
      <c r="Z2009" s="8">
        <v>45348</v>
      </c>
      <c r="AA2009" s="7">
        <f t="shared" si="2540"/>
        <v>2</v>
      </c>
      <c r="AB2009" s="7">
        <f t="shared" si="2541"/>
        <v>2024</v>
      </c>
      <c r="AC2009" s="7">
        <f t="shared" si="2542"/>
        <v>2028</v>
      </c>
      <c r="AD2009" s="10" t="e">
        <f t="shared" ref="AD2009:AD2072" ca="1" si="2573">IF(#REF!="Non",(DAYS360(N2009,Q2009)/360),(DAYS360(N2009,TODAY())/360))</f>
        <v>#REF!</v>
      </c>
      <c r="AE2009" s="10" t="e">
        <f t="shared" ca="1" si="2544"/>
        <v>#REF!</v>
      </c>
      <c r="AF2009" s="8">
        <v>38189</v>
      </c>
      <c r="AG2009" s="11">
        <f t="shared" ca="1" si="2545"/>
        <v>20.638356164383563</v>
      </c>
      <c r="AH2009" s="10" t="str">
        <f t="shared" ca="1" si="2546"/>
        <v>&lt; 25</v>
      </c>
      <c r="AI2009" s="12">
        <v>17645080</v>
      </c>
      <c r="AJ2009" s="13" t="s">
        <v>120</v>
      </c>
      <c r="AK2009" s="12" t="s">
        <v>7691</v>
      </c>
      <c r="AL2009" s="8">
        <v>44813</v>
      </c>
      <c r="AM2009" s="7" t="s">
        <v>108</v>
      </c>
      <c r="AN2009" s="7" t="s">
        <v>109</v>
      </c>
      <c r="AP2009" t="s">
        <v>7692</v>
      </c>
      <c r="AQ2009">
        <v>3</v>
      </c>
      <c r="AR2009" s="14">
        <v>1</v>
      </c>
      <c r="AS2009" s="15">
        <f t="shared" si="2547"/>
        <v>45713.25</v>
      </c>
      <c r="AT2009" s="14" t="s">
        <v>163</v>
      </c>
      <c r="AU2009" s="12">
        <v>3.5</v>
      </c>
      <c r="AV2009" s="17" t="s">
        <v>150</v>
      </c>
      <c r="AW2009" s="18" t="s">
        <v>842</v>
      </c>
      <c r="AX2009" s="19">
        <v>35105530845</v>
      </c>
      <c r="AY2009" s="17">
        <v>32</v>
      </c>
      <c r="AZ2009" s="14" t="s">
        <v>174</v>
      </c>
      <c r="BA2009" s="20" t="str">
        <f t="shared" si="2548"/>
        <v>07077013510553084532</v>
      </c>
      <c r="BB2009" s="31">
        <f t="shared" si="2549"/>
        <v>20</v>
      </c>
      <c r="BC2009" s="22" t="s">
        <v>7693</v>
      </c>
      <c r="BD2009" s="23" t="s">
        <v>115</v>
      </c>
      <c r="BF2009" s="8"/>
      <c r="BG2009" s="32">
        <v>56994317</v>
      </c>
      <c r="BH2009" s="32"/>
      <c r="BI2009" s="32"/>
      <c r="BJ2009" t="s">
        <v>7694</v>
      </c>
      <c r="BK2009" s="14" t="s">
        <v>1806</v>
      </c>
      <c r="BL2009" s="14" t="s">
        <v>595</v>
      </c>
      <c r="BM2009" s="25"/>
      <c r="BN2009" s="26"/>
      <c r="BO2009" s="27"/>
      <c r="BP2009" s="26"/>
      <c r="BQ2009" s="28"/>
    </row>
    <row r="2010" spans="1:69" x14ac:dyDescent="0.25">
      <c r="A2010" t="str">
        <f>VLOOKUP(B2010,[2]RH!$B:$BV,72,0)</f>
        <v>Non-Actif</v>
      </c>
      <c r="B2010" s="6">
        <v>2070</v>
      </c>
      <c r="C2010" s="7" t="s">
        <v>168</v>
      </c>
      <c r="D2010" s="7" t="s">
        <v>7695</v>
      </c>
      <c r="E2010" s="7" t="s">
        <v>67</v>
      </c>
      <c r="F2010" s="7" t="s">
        <v>118</v>
      </c>
      <c r="G2010" s="7" t="s">
        <v>220</v>
      </c>
      <c r="H2010" s="80" t="s">
        <v>225</v>
      </c>
      <c r="I2010" s="7" t="s">
        <v>589</v>
      </c>
      <c r="J2010" s="7" t="s">
        <v>190</v>
      </c>
      <c r="K2010" s="7" t="s">
        <v>146</v>
      </c>
      <c r="L2010" s="7" t="s">
        <v>90</v>
      </c>
      <c r="M2010" s="7" t="str">
        <f t="shared" si="2526"/>
        <v>Couturière</v>
      </c>
      <c r="N2010" s="8">
        <v>45348</v>
      </c>
      <c r="P2010" s="7">
        <f t="shared" ca="1" si="2520"/>
        <v>-187</v>
      </c>
      <c r="Q2010" s="8">
        <v>45549</v>
      </c>
      <c r="R2010" s="7" t="s">
        <v>4476</v>
      </c>
      <c r="S2010" s="7" t="s">
        <v>7025</v>
      </c>
      <c r="T2010" s="9" t="s">
        <v>156</v>
      </c>
      <c r="U2010" s="7" t="str">
        <f t="shared" si="2539"/>
        <v>Contractuel</v>
      </c>
      <c r="V2010" s="8">
        <v>45505</v>
      </c>
      <c r="W2010" s="8">
        <v>45535</v>
      </c>
      <c r="X2010" s="8"/>
      <c r="Y2010" s="8"/>
      <c r="Z2010" s="8">
        <v>45348</v>
      </c>
      <c r="AA2010" s="7">
        <f t="shared" si="2540"/>
        <v>2</v>
      </c>
      <c r="AB2010" s="7">
        <f t="shared" si="2541"/>
        <v>2024</v>
      </c>
      <c r="AC2010" s="7">
        <f t="shared" si="2542"/>
        <v>2028</v>
      </c>
      <c r="AD2010" s="10" t="e">
        <f t="shared" ref="AD2010:AD2073" ca="1" si="2574">IF(#REF!="Non",(DAYS360(N2010,Q2010)/360),(DAYS360(N2010,TODAY())/360))</f>
        <v>#REF!</v>
      </c>
      <c r="AE2010" s="10" t="e">
        <f t="shared" ca="1" si="2544"/>
        <v>#REF!</v>
      </c>
      <c r="AF2010" s="8">
        <v>30882</v>
      </c>
      <c r="AG2010" s="11">
        <f t="shared" ca="1" si="2545"/>
        <v>40.657534246575345</v>
      </c>
      <c r="AH2010" s="10" t="str">
        <f t="shared" ca="1" si="2546"/>
        <v>&gt;35&lt; 45</v>
      </c>
      <c r="AI2010" s="12">
        <v>16067400</v>
      </c>
      <c r="AJ2010" s="13" t="s">
        <v>150</v>
      </c>
      <c r="AK2010" s="12" t="s">
        <v>7696</v>
      </c>
      <c r="AL2010" s="8">
        <v>37642</v>
      </c>
      <c r="AM2010" s="7" t="s">
        <v>108</v>
      </c>
      <c r="AN2010" s="7" t="s">
        <v>76</v>
      </c>
      <c r="AO2010">
        <v>3</v>
      </c>
      <c r="AP2010" t="s">
        <v>7687</v>
      </c>
      <c r="AQ2010">
        <v>3</v>
      </c>
      <c r="AR2010" s="14">
        <v>1</v>
      </c>
      <c r="AS2010" s="15">
        <f t="shared" si="2547"/>
        <v>45713.25</v>
      </c>
      <c r="AT2010" s="14" t="s">
        <v>163</v>
      </c>
      <c r="AU2010" s="12">
        <v>3.5</v>
      </c>
      <c r="AV2010" s="17">
        <v>17</v>
      </c>
      <c r="AW2010" s="18" t="s">
        <v>201</v>
      </c>
      <c r="AX2010" s="19" t="s">
        <v>7697</v>
      </c>
      <c r="AY2010" s="17">
        <v>74</v>
      </c>
      <c r="AZ2010" s="14" t="s">
        <v>203</v>
      </c>
      <c r="BA2010" s="20" t="str">
        <f t="shared" si="2548"/>
        <v>17001000000136725374</v>
      </c>
      <c r="BB2010" s="31">
        <f t="shared" si="2549"/>
        <v>20</v>
      </c>
      <c r="BC2010" s="22" t="s">
        <v>1121</v>
      </c>
      <c r="BD2010" s="23" t="s">
        <v>115</v>
      </c>
      <c r="BF2010" s="8"/>
      <c r="BG2010" s="32">
        <v>24511767</v>
      </c>
      <c r="BH2010" s="32"/>
      <c r="BI2010" s="32"/>
      <c r="BJ2010" t="s">
        <v>4109</v>
      </c>
      <c r="BK2010" s="14" t="str">
        <f>IF(K2010="CADRE","CADRE",CONCATENATE(J2010,"-",H2010))</f>
        <v>A-P6 AV</v>
      </c>
      <c r="BL2010" s="14" t="s">
        <v>595</v>
      </c>
      <c r="BM2010" s="25"/>
      <c r="BN2010" s="26"/>
      <c r="BO2010" s="27"/>
      <c r="BP2010" s="26"/>
      <c r="BQ2010" s="28"/>
    </row>
    <row r="2011" spans="1:69" x14ac:dyDescent="0.25">
      <c r="A2011" t="str">
        <f>VLOOKUP(B2011,[2]RH!$B:$BV,72,0)</f>
        <v>si</v>
      </c>
      <c r="B2011" s="6">
        <v>2071</v>
      </c>
      <c r="C2011" s="7" t="s">
        <v>168</v>
      </c>
      <c r="D2011" s="7" t="s">
        <v>7698</v>
      </c>
      <c r="E2011" s="7" t="s">
        <v>67</v>
      </c>
      <c r="F2011" s="7" t="s">
        <v>118</v>
      </c>
      <c r="G2011" s="7" t="s">
        <v>220</v>
      </c>
      <c r="H2011" s="80" t="s">
        <v>649</v>
      </c>
      <c r="I2011" s="7" t="s">
        <v>709</v>
      </c>
      <c r="J2011" s="7" t="s">
        <v>190</v>
      </c>
      <c r="K2011" s="7" t="s">
        <v>146</v>
      </c>
      <c r="L2011" s="7" t="s">
        <v>90</v>
      </c>
      <c r="M2011" s="7" t="str">
        <f t="shared" si="2526"/>
        <v>Couturière</v>
      </c>
      <c r="N2011" s="8">
        <v>45349</v>
      </c>
      <c r="P2011" s="7">
        <f t="shared" ca="1" si="2520"/>
        <v>-6</v>
      </c>
      <c r="Q2011" s="8"/>
      <c r="R2011" s="7"/>
      <c r="S2011" s="7"/>
      <c r="T2011" s="9" t="s">
        <v>156</v>
      </c>
      <c r="U2011" s="7" t="str">
        <f t="shared" si="2539"/>
        <v>Contractuel</v>
      </c>
      <c r="V2011" s="8">
        <v>45689</v>
      </c>
      <c r="W2011" s="8">
        <f>VLOOKUP(B2011,[1]BASE!$A:$Q,17,0)</f>
        <v>45716</v>
      </c>
      <c r="X2011" s="8"/>
      <c r="Y2011" s="8"/>
      <c r="Z2011" s="8">
        <v>45349</v>
      </c>
      <c r="AA2011" s="7">
        <f t="shared" si="2540"/>
        <v>2</v>
      </c>
      <c r="AB2011" s="7">
        <f t="shared" si="2541"/>
        <v>2024</v>
      </c>
      <c r="AC2011" s="7">
        <f t="shared" si="2542"/>
        <v>2028</v>
      </c>
      <c r="AD2011" s="10" t="e">
        <f t="shared" ref="AD2011:AD2074" ca="1" si="2575">IF(#REF!="Non",(DAYS360(N2011,Q2011)/360),(DAYS360(N2011,TODAY())/360))</f>
        <v>#REF!</v>
      </c>
      <c r="AE2011" s="10" t="e">
        <f t="shared" ca="1" si="2544"/>
        <v>#REF!</v>
      </c>
      <c r="AF2011" s="8">
        <v>37632</v>
      </c>
      <c r="AG2011" s="11">
        <f t="shared" ca="1" si="2545"/>
        <v>22.164383561643834</v>
      </c>
      <c r="AH2011" s="10" t="str">
        <f t="shared" ca="1" si="2546"/>
        <v>&lt; 25</v>
      </c>
      <c r="AI2011" s="12">
        <v>17451183</v>
      </c>
      <c r="AJ2011" s="13" t="s">
        <v>106</v>
      </c>
      <c r="AK2011" s="12" t="s">
        <v>7699</v>
      </c>
      <c r="AL2011" s="8">
        <v>43899</v>
      </c>
      <c r="AM2011" s="7" t="s">
        <v>108</v>
      </c>
      <c r="AN2011" s="7" t="s">
        <v>109</v>
      </c>
      <c r="AP2011" t="s">
        <v>7700</v>
      </c>
      <c r="AQ2011">
        <v>3</v>
      </c>
      <c r="AR2011" s="70">
        <v>2</v>
      </c>
      <c r="AS2011" s="15">
        <f t="shared" si="2547"/>
        <v>46079.5</v>
      </c>
      <c r="AT2011" s="14" t="s">
        <v>163</v>
      </c>
      <c r="AU2011" s="12">
        <v>3.5</v>
      </c>
      <c r="AV2011" s="17">
        <v>17</v>
      </c>
      <c r="AW2011" s="18" t="s">
        <v>201</v>
      </c>
      <c r="AX2011" s="19" t="s">
        <v>7701</v>
      </c>
      <c r="AY2011" s="17">
        <v>21</v>
      </c>
      <c r="AZ2011" s="14" t="s">
        <v>203</v>
      </c>
      <c r="BA2011" s="20" t="str">
        <f t="shared" si="2548"/>
        <v>17001000000299700021</v>
      </c>
      <c r="BB2011" s="31">
        <f t="shared" si="2549"/>
        <v>20</v>
      </c>
      <c r="BC2011" s="22" t="s">
        <v>7702</v>
      </c>
      <c r="BD2011" s="23" t="s">
        <v>115</v>
      </c>
      <c r="BF2011" s="8"/>
      <c r="BG2011" s="32">
        <v>23282342</v>
      </c>
      <c r="BH2011" s="32"/>
      <c r="BI2011" s="32"/>
      <c r="BJ2011" s="124" t="s">
        <v>3173</v>
      </c>
      <c r="BK2011" s="14" t="str">
        <f>IF(K2011="CADRE","CADRE",CONCATENATE(J2011,"-",H2011))</f>
        <v>A-Panda</v>
      </c>
      <c r="BL2011" s="14" t="s">
        <v>595</v>
      </c>
      <c r="BM2011" s="25"/>
      <c r="BN2011" s="26"/>
      <c r="BO2011" s="27"/>
      <c r="BP2011" s="26"/>
      <c r="BQ2011" s="28"/>
    </row>
    <row r="2012" spans="1:69" x14ac:dyDescent="0.25">
      <c r="A2012" t="str">
        <f>VLOOKUP(B2012,[2]RH!$B:$BV,72,0)</f>
        <v>Non-Actif</v>
      </c>
      <c r="B2012" s="6">
        <v>2072</v>
      </c>
      <c r="C2012" s="7" t="s">
        <v>65</v>
      </c>
      <c r="D2012" s="7" t="s">
        <v>7703</v>
      </c>
      <c r="E2012" s="7" t="s">
        <v>67</v>
      </c>
      <c r="F2012" s="7" t="s">
        <v>118</v>
      </c>
      <c r="G2012" s="7" t="s">
        <v>220</v>
      </c>
      <c r="H2012" s="80" t="s">
        <v>225</v>
      </c>
      <c r="I2012" s="7" t="s">
        <v>589</v>
      </c>
      <c r="J2012" s="7" t="s">
        <v>190</v>
      </c>
      <c r="K2012" s="7" t="s">
        <v>146</v>
      </c>
      <c r="L2012" s="7" t="s">
        <v>90</v>
      </c>
      <c r="M2012" s="7" t="str">
        <f t="shared" si="2526"/>
        <v>Couturière</v>
      </c>
      <c r="N2012" s="8">
        <v>45349</v>
      </c>
      <c r="P2012" s="7">
        <f t="shared" ca="1" si="2520"/>
        <v>-218</v>
      </c>
      <c r="Q2012" s="8">
        <v>45519</v>
      </c>
      <c r="R2012" s="7" t="s">
        <v>1909</v>
      </c>
      <c r="S2012" s="7"/>
      <c r="T2012" s="9" t="s">
        <v>156</v>
      </c>
      <c r="U2012" s="7" t="str">
        <f t="shared" si="2539"/>
        <v>Contractuel</v>
      </c>
      <c r="V2012" s="8">
        <v>45474</v>
      </c>
      <c r="W2012" s="8">
        <v>45504</v>
      </c>
      <c r="X2012" s="8"/>
      <c r="Y2012" s="8"/>
      <c r="Z2012" s="8">
        <v>45349</v>
      </c>
      <c r="AA2012" s="7">
        <f t="shared" si="2540"/>
        <v>2</v>
      </c>
      <c r="AB2012" s="7">
        <f t="shared" si="2541"/>
        <v>2024</v>
      </c>
      <c r="AC2012" s="7">
        <f t="shared" si="2542"/>
        <v>2028</v>
      </c>
      <c r="AD2012" s="10" t="e">
        <f t="shared" ref="AD2012:AD2075" ca="1" si="2576">IF(#REF!="Non",(DAYS360(N2012,Q2012)/360),(DAYS360(N2012,TODAY())/360))</f>
        <v>#REF!</v>
      </c>
      <c r="AE2012" s="10" t="e">
        <f t="shared" ca="1" si="2544"/>
        <v>#REF!</v>
      </c>
      <c r="AF2012" s="8">
        <v>35818</v>
      </c>
      <c r="AG2012" s="11">
        <f t="shared" ca="1" si="2545"/>
        <v>27.134246575342466</v>
      </c>
      <c r="AH2012" s="10" t="str">
        <f t="shared" ca="1" si="2546"/>
        <v>&gt;25&lt; 35</v>
      </c>
      <c r="AI2012" s="12">
        <v>17406996</v>
      </c>
      <c r="AJ2012" s="13" t="s">
        <v>120</v>
      </c>
      <c r="AK2012" s="12" t="s">
        <v>7704</v>
      </c>
      <c r="AL2012" s="8">
        <v>42517</v>
      </c>
      <c r="AM2012" s="7" t="s">
        <v>6153</v>
      </c>
      <c r="AN2012" s="7" t="s">
        <v>109</v>
      </c>
      <c r="AP2012" t="s">
        <v>7705</v>
      </c>
      <c r="AQ2012">
        <v>3</v>
      </c>
      <c r="AR2012" s="14">
        <v>1</v>
      </c>
      <c r="AS2012" s="15">
        <f t="shared" si="2547"/>
        <v>45714.25</v>
      </c>
      <c r="AT2012" s="14" t="s">
        <v>163</v>
      </c>
      <c r="AU2012" s="12">
        <v>3.5</v>
      </c>
      <c r="AV2012" s="17" t="s">
        <v>150</v>
      </c>
      <c r="AW2012" s="18" t="s">
        <v>1888</v>
      </c>
      <c r="AX2012" s="19" t="s">
        <v>7706</v>
      </c>
      <c r="AY2012" s="17">
        <v>37</v>
      </c>
      <c r="AZ2012" s="14" t="s">
        <v>174</v>
      </c>
      <c r="BA2012" s="20" t="str">
        <f t="shared" si="2548"/>
        <v>07002000210559524037</v>
      </c>
      <c r="BB2012" s="31">
        <f t="shared" si="2549"/>
        <v>20</v>
      </c>
      <c r="BC2012" s="22" t="s">
        <v>7707</v>
      </c>
      <c r="BD2012" s="23" t="s">
        <v>85</v>
      </c>
      <c r="BF2012" s="8"/>
      <c r="BG2012" s="32">
        <v>20222807</v>
      </c>
      <c r="BH2012" s="32"/>
      <c r="BI2012" s="32"/>
      <c r="BK2012" s="14" t="str">
        <f>IF(K2012="CADRE","CADRE",CONCATENATE(J2012,"-",H2012))</f>
        <v>A-P6 AV</v>
      </c>
      <c r="BL2012" s="14" t="s">
        <v>595</v>
      </c>
      <c r="BM2012" s="25"/>
      <c r="BN2012" s="26"/>
      <c r="BO2012" s="27"/>
      <c r="BP2012" s="26"/>
      <c r="BQ2012" s="28"/>
    </row>
    <row r="2013" spans="1:69" x14ac:dyDescent="0.25">
      <c r="A2013" t="str">
        <f>VLOOKUP(B2013,[2]RH!$B:$BV,72,0)</f>
        <v>si</v>
      </c>
      <c r="B2013" s="6">
        <v>2073</v>
      </c>
      <c r="C2013" s="7" t="s">
        <v>168</v>
      </c>
      <c r="D2013" s="7" t="s">
        <v>7708</v>
      </c>
      <c r="E2013" s="7" t="s">
        <v>67</v>
      </c>
      <c r="F2013" s="7" t="s">
        <v>118</v>
      </c>
      <c r="G2013" s="7" t="s">
        <v>220</v>
      </c>
      <c r="H2013" s="80" t="s">
        <v>649</v>
      </c>
      <c r="I2013" s="7" t="s">
        <v>650</v>
      </c>
      <c r="J2013" s="7" t="s">
        <v>281</v>
      </c>
      <c r="K2013" s="7" t="s">
        <v>146</v>
      </c>
      <c r="L2013" s="7" t="s">
        <v>90</v>
      </c>
      <c r="M2013" s="7" t="str">
        <f t="shared" si="2526"/>
        <v>Couturière</v>
      </c>
      <c r="N2013" s="8">
        <v>45348</v>
      </c>
      <c r="P2013" s="7">
        <f t="shared" ca="1" si="2520"/>
        <v>-6</v>
      </c>
      <c r="Q2013" s="8"/>
      <c r="R2013" s="7"/>
      <c r="S2013" s="7"/>
      <c r="T2013" s="9" t="s">
        <v>156</v>
      </c>
      <c r="U2013" s="7" t="str">
        <f t="shared" si="2539"/>
        <v>Contractuel</v>
      </c>
      <c r="V2013" s="8">
        <v>45689</v>
      </c>
      <c r="W2013" s="8">
        <f>VLOOKUP(B2013,[1]BASE!$A:$Q,17,0)</f>
        <v>45716</v>
      </c>
      <c r="X2013" s="8"/>
      <c r="Y2013" s="8"/>
      <c r="Z2013" s="8">
        <v>45348</v>
      </c>
      <c r="AA2013" s="7">
        <f t="shared" si="2540"/>
        <v>2</v>
      </c>
      <c r="AB2013" s="7">
        <f t="shared" si="2541"/>
        <v>2024</v>
      </c>
      <c r="AC2013" s="7">
        <f t="shared" si="2542"/>
        <v>2028</v>
      </c>
      <c r="AD2013" s="10" t="e">
        <f t="shared" ref="AD2013:AD2076" ca="1" si="2577">IF(#REF!="Non",(DAYS360(N2013,Q2013)/360),(DAYS360(N2013,TODAY())/360))</f>
        <v>#REF!</v>
      </c>
      <c r="AE2013" s="10" t="e">
        <f t="shared" ca="1" si="2544"/>
        <v>#REF!</v>
      </c>
      <c r="AF2013" s="8">
        <v>30326</v>
      </c>
      <c r="AG2013" s="11">
        <f t="shared" ca="1" si="2545"/>
        <v>42.180821917808217</v>
      </c>
      <c r="AH2013" s="10" t="str">
        <f t="shared" ca="1" si="2546"/>
        <v>&gt;35&lt; 45</v>
      </c>
      <c r="AI2013" s="12">
        <v>12213400</v>
      </c>
      <c r="AJ2013" s="13" t="s">
        <v>73</v>
      </c>
      <c r="AK2013" s="12" t="s">
        <v>7709</v>
      </c>
      <c r="AL2013" s="8">
        <v>44060</v>
      </c>
      <c r="AM2013" s="7" t="s">
        <v>108</v>
      </c>
      <c r="AN2013" s="7" t="s">
        <v>76</v>
      </c>
      <c r="AO2013">
        <v>2</v>
      </c>
      <c r="AP2013" t="s">
        <v>7652</v>
      </c>
      <c r="AQ2013">
        <v>3</v>
      </c>
      <c r="AR2013" s="70">
        <v>2</v>
      </c>
      <c r="AS2013" s="15">
        <f t="shared" si="2547"/>
        <v>46078.5</v>
      </c>
      <c r="AT2013" s="14" t="s">
        <v>163</v>
      </c>
      <c r="AU2013" s="12">
        <v>3.5</v>
      </c>
      <c r="AV2013" s="17" t="s">
        <v>79</v>
      </c>
      <c r="AW2013" s="18">
        <v>20300</v>
      </c>
      <c r="AX2013" s="19" t="s">
        <v>7710</v>
      </c>
      <c r="AY2013" s="17">
        <v>82</v>
      </c>
      <c r="AZ2013" s="14" t="s">
        <v>83</v>
      </c>
      <c r="BA2013" s="20" t="str">
        <f t="shared" si="2548"/>
        <v>08203000524007527182</v>
      </c>
      <c r="BB2013" s="31">
        <f t="shared" si="2549"/>
        <v>20</v>
      </c>
      <c r="BC2013" s="22" t="s">
        <v>7711</v>
      </c>
      <c r="BD2013" s="23" t="s">
        <v>115</v>
      </c>
      <c r="BF2013" s="8"/>
      <c r="BG2013" s="32">
        <v>29260258</v>
      </c>
      <c r="BH2013" s="32">
        <v>21215534</v>
      </c>
      <c r="BI2013" s="32"/>
      <c r="BJ2013" t="s">
        <v>197</v>
      </c>
      <c r="BK2013" s="14" t="str">
        <f>IF(K2013="CADRE","CADRE",CONCATENATE(J2013,"-",H2013))</f>
        <v>B-Panda</v>
      </c>
      <c r="BL2013" s="14" t="s">
        <v>595</v>
      </c>
      <c r="BM2013" s="25"/>
      <c r="BN2013" s="26"/>
      <c r="BO2013" s="27"/>
      <c r="BP2013" s="26"/>
      <c r="BQ2013" s="28"/>
    </row>
    <row r="2014" spans="1:69" x14ac:dyDescent="0.25">
      <c r="A2014" t="str">
        <f>VLOOKUP(B2014,[2]RH!$B:$BV,72,0)</f>
        <v>Non-Actif</v>
      </c>
      <c r="B2014" s="6">
        <v>2074</v>
      </c>
      <c r="C2014" s="7" t="s">
        <v>168</v>
      </c>
      <c r="D2014" s="7" t="s">
        <v>7712</v>
      </c>
      <c r="E2014" s="7" t="s">
        <v>67</v>
      </c>
      <c r="F2014" s="7" t="s">
        <v>118</v>
      </c>
      <c r="G2014" s="7" t="s">
        <v>220</v>
      </c>
      <c r="H2014" s="80" t="s">
        <v>649</v>
      </c>
      <c r="I2014" s="7" t="s">
        <v>650</v>
      </c>
      <c r="J2014" s="7" t="s">
        <v>281</v>
      </c>
      <c r="K2014" s="7" t="s">
        <v>146</v>
      </c>
      <c r="L2014" s="7" t="s">
        <v>90</v>
      </c>
      <c r="M2014" s="7" t="str">
        <f t="shared" si="2526"/>
        <v>Couturière</v>
      </c>
      <c r="N2014" s="8">
        <v>45348</v>
      </c>
      <c r="P2014" s="7">
        <f t="shared" ca="1" si="2520"/>
        <v>-187</v>
      </c>
      <c r="Q2014" s="8">
        <v>45552</v>
      </c>
      <c r="R2014" s="7" t="s">
        <v>4476</v>
      </c>
      <c r="S2014" s="7"/>
      <c r="T2014" s="9" t="s">
        <v>156</v>
      </c>
      <c r="U2014" s="7" t="str">
        <f t="shared" si="2539"/>
        <v>Contractuel</v>
      </c>
      <c r="V2014" s="8">
        <v>45505</v>
      </c>
      <c r="W2014" s="8">
        <v>45535</v>
      </c>
      <c r="X2014" s="8"/>
      <c r="Y2014" s="8"/>
      <c r="Z2014" s="8">
        <v>45348</v>
      </c>
      <c r="AA2014" s="7">
        <f t="shared" si="2540"/>
        <v>2</v>
      </c>
      <c r="AB2014" s="7">
        <f t="shared" si="2541"/>
        <v>2024</v>
      </c>
      <c r="AC2014" s="7">
        <f t="shared" si="2542"/>
        <v>2028</v>
      </c>
      <c r="AD2014" s="10" t="e">
        <f t="shared" ref="AD2014:AD2077" ca="1" si="2578">IF(#REF!="Non",(DAYS360(N2014,Q2014)/360),(DAYS360(N2014,TODAY())/360))</f>
        <v>#REF!</v>
      </c>
      <c r="AE2014" s="10" t="e">
        <f t="shared" ca="1" si="2544"/>
        <v>#REF!</v>
      </c>
      <c r="AF2014" s="8">
        <v>29798</v>
      </c>
      <c r="AG2014" s="11">
        <f t="shared" ca="1" si="2545"/>
        <v>43.627397260273973</v>
      </c>
      <c r="AH2014" s="10" t="str">
        <f t="shared" ca="1" si="2546"/>
        <v>&gt;35&lt; 45</v>
      </c>
      <c r="AI2014" s="12">
        <v>12594562</v>
      </c>
      <c r="AJ2014" s="13" t="s">
        <v>79</v>
      </c>
      <c r="AK2014" s="12" t="s">
        <v>7713</v>
      </c>
      <c r="AL2014" s="8">
        <v>38547</v>
      </c>
      <c r="AM2014" s="7" t="s">
        <v>108</v>
      </c>
      <c r="AN2014" s="7" t="s">
        <v>76</v>
      </c>
      <c r="AO2014">
        <v>1</v>
      </c>
      <c r="AP2014" t="s">
        <v>7652</v>
      </c>
      <c r="AQ2014">
        <v>3</v>
      </c>
      <c r="AR2014" s="14">
        <v>1</v>
      </c>
      <c r="AS2014" s="15">
        <f t="shared" si="2547"/>
        <v>45713.25</v>
      </c>
      <c r="AT2014" s="14" t="s">
        <v>163</v>
      </c>
      <c r="AU2014" s="12">
        <v>3.5</v>
      </c>
      <c r="AV2014" s="17" t="s">
        <v>150</v>
      </c>
      <c r="AW2014" s="18" t="s">
        <v>2582</v>
      </c>
      <c r="AX2014" s="19">
        <v>49105512544</v>
      </c>
      <c r="AY2014" s="17">
        <v>12</v>
      </c>
      <c r="AZ2014" s="14" t="s">
        <v>174</v>
      </c>
      <c r="BA2014" s="20" t="str">
        <f t="shared" si="2548"/>
        <v>07091014910551254412</v>
      </c>
      <c r="BB2014" s="31">
        <f t="shared" si="2549"/>
        <v>20</v>
      </c>
      <c r="BC2014" s="22" t="s">
        <v>486</v>
      </c>
      <c r="BD2014" s="23" t="s">
        <v>115</v>
      </c>
      <c r="BF2014" s="8"/>
      <c r="BG2014" s="32">
        <v>29890725</v>
      </c>
      <c r="BH2014" s="32">
        <v>21887950</v>
      </c>
      <c r="BI2014" s="32"/>
      <c r="BJ2014" t="s">
        <v>486</v>
      </c>
      <c r="BK2014" s="14" t="str">
        <f>IF(K2014="CADRE","CADRE",CONCATENATE(J2014,"-",H2014))</f>
        <v>B-Panda</v>
      </c>
      <c r="BL2014" s="14" t="s">
        <v>595</v>
      </c>
      <c r="BM2014" s="25"/>
      <c r="BN2014" s="26"/>
      <c r="BO2014" s="27"/>
      <c r="BP2014" s="26"/>
      <c r="BQ2014" s="28"/>
    </row>
    <row r="2015" spans="1:69" x14ac:dyDescent="0.25">
      <c r="A2015" t="str">
        <f>VLOOKUP(B2015,[2]RH!$B:$BV,72,0)</f>
        <v>si</v>
      </c>
      <c r="B2015" s="6">
        <v>2075</v>
      </c>
      <c r="C2015" s="7" t="s">
        <v>168</v>
      </c>
      <c r="D2015" s="7" t="s">
        <v>7714</v>
      </c>
      <c r="E2015" s="7" t="s">
        <v>67</v>
      </c>
      <c r="F2015" s="7" t="s">
        <v>118</v>
      </c>
      <c r="G2015" s="7" t="s">
        <v>1801</v>
      </c>
      <c r="H2015" s="80" t="s">
        <v>2398</v>
      </c>
      <c r="I2015" s="7" t="s">
        <v>2399</v>
      </c>
      <c r="J2015" s="65" t="s">
        <v>190</v>
      </c>
      <c r="K2015" s="7" t="s">
        <v>146</v>
      </c>
      <c r="L2015" s="7" t="s">
        <v>90</v>
      </c>
      <c r="M2015" s="7" t="str">
        <f t="shared" si="2526"/>
        <v>Prép CAMPO</v>
      </c>
      <c r="N2015" s="8">
        <v>45348</v>
      </c>
      <c r="P2015" s="7">
        <f t="shared" ca="1" si="2520"/>
        <v>-6</v>
      </c>
      <c r="Q2015" s="8"/>
      <c r="R2015" s="7"/>
      <c r="S2015" s="7"/>
      <c r="T2015" s="9" t="s">
        <v>156</v>
      </c>
      <c r="U2015" s="7" t="str">
        <f t="shared" si="2539"/>
        <v>Contractuel</v>
      </c>
      <c r="V2015" s="8">
        <v>45689</v>
      </c>
      <c r="W2015" s="8">
        <f>VLOOKUP(B2015,[1]BASE!$A:$Q,17,0)</f>
        <v>45716</v>
      </c>
      <c r="X2015" s="8"/>
      <c r="Y2015" s="8"/>
      <c r="Z2015" s="8">
        <v>45348</v>
      </c>
      <c r="AA2015" s="7">
        <f t="shared" si="2540"/>
        <v>2</v>
      </c>
      <c r="AB2015" s="7">
        <f t="shared" si="2541"/>
        <v>2024</v>
      </c>
      <c r="AC2015" s="7">
        <f t="shared" si="2542"/>
        <v>2028</v>
      </c>
      <c r="AD2015" s="10" t="e">
        <f t="shared" ref="AD2015:AD2078" ca="1" si="2579">IF(#REF!="Non",(DAYS360(N2015,Q2015)/360),(DAYS360(N2015,TODAY())/360))</f>
        <v>#REF!</v>
      </c>
      <c r="AE2015" s="10" t="e">
        <f t="shared" ca="1" si="2544"/>
        <v>#REF!</v>
      </c>
      <c r="AF2015" s="8">
        <v>34835</v>
      </c>
      <c r="AG2015" s="11">
        <f t="shared" ca="1" si="2545"/>
        <v>29.827397260273973</v>
      </c>
      <c r="AH2015" s="10" t="str">
        <f t="shared" ca="1" si="2546"/>
        <v>&gt;25&lt; 35</v>
      </c>
      <c r="AI2015" s="12">
        <v>17443238</v>
      </c>
      <c r="AJ2015" s="13" t="s">
        <v>150</v>
      </c>
      <c r="AK2015" s="12" t="s">
        <v>7715</v>
      </c>
      <c r="AL2015" s="8">
        <v>43643</v>
      </c>
      <c r="AM2015" s="7" t="s">
        <v>108</v>
      </c>
      <c r="AN2015" s="7" t="s">
        <v>109</v>
      </c>
      <c r="AP2015" t="s">
        <v>1822</v>
      </c>
      <c r="AQ2015">
        <v>3</v>
      </c>
      <c r="AR2015" s="70">
        <v>2</v>
      </c>
      <c r="AS2015" s="15">
        <f t="shared" si="2547"/>
        <v>46078.5</v>
      </c>
      <c r="AT2015" s="14" t="s">
        <v>163</v>
      </c>
      <c r="AU2015" s="12">
        <v>3.5</v>
      </c>
      <c r="AV2015" s="17">
        <v>17</v>
      </c>
      <c r="AW2015" s="18" t="s">
        <v>201</v>
      </c>
      <c r="AX2015" s="19" t="s">
        <v>7716</v>
      </c>
      <c r="AY2015" s="17">
        <v>12</v>
      </c>
      <c r="AZ2015" s="14" t="s">
        <v>203</v>
      </c>
      <c r="BA2015" s="20" t="str">
        <f t="shared" si="2548"/>
        <v>17001000000258000012</v>
      </c>
      <c r="BB2015" s="31">
        <f t="shared" si="2549"/>
        <v>20</v>
      </c>
      <c r="BC2015" s="22" t="s">
        <v>486</v>
      </c>
      <c r="BD2015" s="23" t="s">
        <v>115</v>
      </c>
      <c r="BF2015" s="8"/>
      <c r="BG2015" s="32">
        <v>92894296</v>
      </c>
      <c r="BH2015" s="32">
        <v>29629690</v>
      </c>
      <c r="BI2015" s="32"/>
      <c r="BJ2015" t="s">
        <v>486</v>
      </c>
      <c r="BK2015" s="14" t="str">
        <f t="shared" ref="BK2015:BK2044" si="2580">IF(K2015="CADRE","CADRE",CONCATENATE(J2015,"-",H2015))</f>
        <v>A-P7 AR</v>
      </c>
      <c r="BL2015" s="14" t="s">
        <v>595</v>
      </c>
      <c r="BM2015" s="25"/>
      <c r="BN2015" s="26"/>
      <c r="BO2015" s="27"/>
      <c r="BP2015" s="26"/>
      <c r="BQ2015" s="28"/>
    </row>
    <row r="2016" spans="1:69" x14ac:dyDescent="0.25">
      <c r="A2016" t="str">
        <f>VLOOKUP(B2016,[2]RH!$B:$BV,72,0)</f>
        <v>si</v>
      </c>
      <c r="B2016" s="6">
        <v>2076</v>
      </c>
      <c r="C2016" s="7" t="s">
        <v>168</v>
      </c>
      <c r="D2016" s="7" t="s">
        <v>7717</v>
      </c>
      <c r="E2016" s="7" t="s">
        <v>67</v>
      </c>
      <c r="F2016" s="7" t="s">
        <v>118</v>
      </c>
      <c r="G2016" s="7" t="s">
        <v>220</v>
      </c>
      <c r="H2016" s="80" t="s">
        <v>225</v>
      </c>
      <c r="I2016" s="7" t="s">
        <v>589</v>
      </c>
      <c r="J2016" s="7" t="s">
        <v>190</v>
      </c>
      <c r="K2016" s="7" t="s">
        <v>146</v>
      </c>
      <c r="L2016" s="7" t="s">
        <v>90</v>
      </c>
      <c r="M2016" s="7" t="str">
        <f t="shared" si="2526"/>
        <v>Couturière</v>
      </c>
      <c r="N2016" s="8">
        <v>45349</v>
      </c>
      <c r="P2016" s="7">
        <f t="shared" ca="1" si="2520"/>
        <v>-6</v>
      </c>
      <c r="Q2016" s="8"/>
      <c r="R2016" s="7"/>
      <c r="S2016" s="7"/>
      <c r="T2016" s="9" t="s">
        <v>156</v>
      </c>
      <c r="U2016" s="7" t="str">
        <f t="shared" si="2539"/>
        <v>Contractuel</v>
      </c>
      <c r="V2016" s="8">
        <v>45689</v>
      </c>
      <c r="W2016" s="8">
        <f>VLOOKUP(B2016,[1]BASE!$A:$Q,17,0)</f>
        <v>45716</v>
      </c>
      <c r="X2016" s="8"/>
      <c r="Y2016" s="8"/>
      <c r="Z2016" s="8">
        <v>45349</v>
      </c>
      <c r="AA2016" s="7">
        <f t="shared" si="2540"/>
        <v>2</v>
      </c>
      <c r="AB2016" s="7">
        <f t="shared" si="2541"/>
        <v>2024</v>
      </c>
      <c r="AC2016" s="7">
        <f t="shared" si="2542"/>
        <v>2028</v>
      </c>
      <c r="AD2016" s="10" t="e">
        <f t="shared" ref="AD2016:AD2079" ca="1" si="2581">IF(#REF!="Non",(DAYS360(N2016,Q2016)/360),(DAYS360(N2016,TODAY())/360))</f>
        <v>#REF!</v>
      </c>
      <c r="AE2016" s="10" t="e">
        <f t="shared" ca="1" si="2544"/>
        <v>#REF!</v>
      </c>
      <c r="AF2016" s="8">
        <v>37126</v>
      </c>
      <c r="AG2016" s="11">
        <f t="shared" ca="1" si="2545"/>
        <v>23.550684931506851</v>
      </c>
      <c r="AH2016" s="10" t="str">
        <f t="shared" ca="1" si="2546"/>
        <v>&lt; 25</v>
      </c>
      <c r="AI2016" s="12">
        <v>17450040</v>
      </c>
      <c r="AJ2016" s="40" t="s">
        <v>213</v>
      </c>
      <c r="AK2016" s="12" t="s">
        <v>7718</v>
      </c>
      <c r="AL2016" s="8">
        <v>43420</v>
      </c>
      <c r="AM2016" s="7" t="s">
        <v>108</v>
      </c>
      <c r="AN2016" s="7" t="s">
        <v>109</v>
      </c>
      <c r="AP2016" t="s">
        <v>7687</v>
      </c>
      <c r="AQ2016">
        <v>3</v>
      </c>
      <c r="AR2016" s="70">
        <v>2</v>
      </c>
      <c r="AS2016" s="15">
        <f t="shared" si="2547"/>
        <v>46079.5</v>
      </c>
      <c r="AT2016" s="14" t="s">
        <v>163</v>
      </c>
      <c r="AU2016" s="12">
        <v>3.5</v>
      </c>
      <c r="AV2016" s="17">
        <v>17</v>
      </c>
      <c r="AW2016" s="18" t="s">
        <v>201</v>
      </c>
      <c r="AX2016" s="19" t="s">
        <v>7719</v>
      </c>
      <c r="AY2016" s="17">
        <v>85</v>
      </c>
      <c r="AZ2016" s="14" t="s">
        <v>203</v>
      </c>
      <c r="BA2016" s="20" t="str">
        <f t="shared" si="2548"/>
        <v>17001000000282687385</v>
      </c>
      <c r="BB2016" s="31">
        <f t="shared" si="2549"/>
        <v>20</v>
      </c>
      <c r="BC2016" s="22" t="s">
        <v>7702</v>
      </c>
      <c r="BD2016" s="23" t="s">
        <v>115</v>
      </c>
      <c r="BF2016" s="8"/>
      <c r="BG2016" s="32">
        <v>55453218</v>
      </c>
      <c r="BH2016" s="32"/>
      <c r="BI2016" s="32"/>
      <c r="BJ2016" s="124" t="s">
        <v>3173</v>
      </c>
      <c r="BK2016" s="14" t="str">
        <f t="shared" si="2580"/>
        <v>A-P6 AV</v>
      </c>
      <c r="BL2016" s="14" t="s">
        <v>595</v>
      </c>
      <c r="BM2016" s="25"/>
      <c r="BN2016" s="26"/>
      <c r="BO2016" s="27"/>
      <c r="BP2016" s="26"/>
      <c r="BQ2016" s="28"/>
    </row>
    <row r="2017" spans="1:69" x14ac:dyDescent="0.25">
      <c r="A2017" t="str">
        <f>VLOOKUP(B2017,[2]RH!$B:$BV,72,0)</f>
        <v>Non-Actif</v>
      </c>
      <c r="B2017" s="6">
        <v>2077</v>
      </c>
      <c r="C2017" s="7" t="s">
        <v>168</v>
      </c>
      <c r="D2017" s="7" t="s">
        <v>7720</v>
      </c>
      <c r="E2017" s="7" t="s">
        <v>67</v>
      </c>
      <c r="F2017" s="7" t="s">
        <v>118</v>
      </c>
      <c r="G2017" s="7" t="s">
        <v>220</v>
      </c>
      <c r="H2017" s="80" t="s">
        <v>225</v>
      </c>
      <c r="I2017" s="7" t="s">
        <v>589</v>
      </c>
      <c r="J2017" s="7" t="s">
        <v>190</v>
      </c>
      <c r="K2017" s="7" t="s">
        <v>146</v>
      </c>
      <c r="L2017" s="7" t="s">
        <v>90</v>
      </c>
      <c r="M2017" s="7" t="str">
        <f t="shared" si="2526"/>
        <v>Couturière</v>
      </c>
      <c r="N2017" s="8">
        <v>45349</v>
      </c>
      <c r="P2017" s="7">
        <f t="shared" ca="1" si="2520"/>
        <v>-34</v>
      </c>
      <c r="Q2017" s="8">
        <v>45682</v>
      </c>
      <c r="R2017" s="95" t="s">
        <v>3467</v>
      </c>
      <c r="S2017" s="7"/>
      <c r="T2017" s="9" t="s">
        <v>156</v>
      </c>
      <c r="U2017" s="7" t="str">
        <f t="shared" si="2539"/>
        <v>Contractuel</v>
      </c>
      <c r="V2017" s="8">
        <v>45658</v>
      </c>
      <c r="W2017" s="8">
        <v>45688</v>
      </c>
      <c r="X2017" s="8"/>
      <c r="Y2017" s="8"/>
      <c r="Z2017" s="8">
        <v>45349</v>
      </c>
      <c r="AA2017" s="7">
        <f t="shared" si="2540"/>
        <v>2</v>
      </c>
      <c r="AB2017" s="7">
        <f t="shared" si="2541"/>
        <v>2024</v>
      </c>
      <c r="AC2017" s="7">
        <f t="shared" si="2542"/>
        <v>2028</v>
      </c>
      <c r="AD2017" s="10" t="e">
        <f t="shared" ref="AD2017:AD2080" ca="1" si="2582">IF(#REF!="Non",(DAYS360(N2017,Q2017)/360),(DAYS360(N2017,TODAY())/360))</f>
        <v>#REF!</v>
      </c>
      <c r="AE2017" s="10" t="e">
        <f t="shared" ca="1" si="2544"/>
        <v>#REF!</v>
      </c>
      <c r="AF2017" s="8">
        <v>30887</v>
      </c>
      <c r="AG2017" s="11">
        <f t="shared" ca="1" si="2545"/>
        <v>40.643835616438359</v>
      </c>
      <c r="AH2017" s="10" t="str">
        <f t="shared" ca="1" si="2546"/>
        <v>&gt;35&lt; 45</v>
      </c>
      <c r="AI2017" s="12">
        <v>16228612</v>
      </c>
      <c r="AJ2017" s="13" t="s">
        <v>170</v>
      </c>
      <c r="AK2017" s="12" t="s">
        <v>7721</v>
      </c>
      <c r="AL2017" s="8">
        <v>44069</v>
      </c>
      <c r="AM2017" s="7" t="s">
        <v>108</v>
      </c>
      <c r="AN2017" s="7" t="s">
        <v>76</v>
      </c>
      <c r="AO2017">
        <v>2</v>
      </c>
      <c r="AP2017" t="s">
        <v>7674</v>
      </c>
      <c r="AQ2017">
        <v>3</v>
      </c>
      <c r="AR2017" s="14">
        <v>1</v>
      </c>
      <c r="AS2017" s="15">
        <f t="shared" si="2547"/>
        <v>45714.25</v>
      </c>
      <c r="AT2017" s="14" t="s">
        <v>163</v>
      </c>
      <c r="AU2017" s="12">
        <v>3.5</v>
      </c>
      <c r="AV2017" s="17">
        <v>17</v>
      </c>
      <c r="AW2017" s="18">
        <v>53594</v>
      </c>
      <c r="AX2017" s="19" t="s">
        <v>7722</v>
      </c>
      <c r="AY2017" s="17">
        <v>37</v>
      </c>
      <c r="AZ2017" s="14" t="s">
        <v>203</v>
      </c>
      <c r="BA2017" s="20" t="str">
        <f t="shared" si="2548"/>
        <v>17535940172091723237</v>
      </c>
      <c r="BB2017" s="31">
        <f t="shared" si="2549"/>
        <v>20</v>
      </c>
      <c r="BC2017" s="22" t="s">
        <v>7629</v>
      </c>
      <c r="BD2017" s="23" t="s">
        <v>341</v>
      </c>
      <c r="BF2017" s="8"/>
      <c r="BG2017" s="32">
        <v>27831341</v>
      </c>
      <c r="BH2017" s="32"/>
      <c r="BI2017" s="32"/>
      <c r="BJ2017" s="124" t="s">
        <v>3173</v>
      </c>
      <c r="BK2017" s="14" t="str">
        <f t="shared" si="2580"/>
        <v>A-P6 AV</v>
      </c>
      <c r="BL2017" s="14" t="s">
        <v>595</v>
      </c>
      <c r="BM2017" s="25"/>
      <c r="BN2017" s="26"/>
      <c r="BO2017" s="27"/>
      <c r="BP2017" s="26"/>
      <c r="BQ2017" s="28"/>
    </row>
    <row r="2018" spans="1:69" x14ac:dyDescent="0.25">
      <c r="A2018" t="str">
        <f>VLOOKUP(B2018,[2]RH!$B:$BV,72,0)</f>
        <v>si</v>
      </c>
      <c r="B2018" s="6">
        <v>2078</v>
      </c>
      <c r="C2018" s="7" t="s">
        <v>168</v>
      </c>
      <c r="D2018" s="7" t="s">
        <v>7723</v>
      </c>
      <c r="E2018" s="7" t="s">
        <v>67</v>
      </c>
      <c r="F2018" s="7" t="s">
        <v>118</v>
      </c>
      <c r="G2018" s="7" t="s">
        <v>220</v>
      </c>
      <c r="H2018" s="80" t="s">
        <v>225</v>
      </c>
      <c r="I2018" s="7" t="s">
        <v>589</v>
      </c>
      <c r="J2018" s="7" t="s">
        <v>190</v>
      </c>
      <c r="K2018" s="7" t="s">
        <v>146</v>
      </c>
      <c r="L2018" s="7" t="s">
        <v>90</v>
      </c>
      <c r="M2018" s="7" t="str">
        <f t="shared" si="2526"/>
        <v>Couturière</v>
      </c>
      <c r="N2018" s="8">
        <v>45349</v>
      </c>
      <c r="P2018" s="7">
        <f t="shared" ca="1" si="2520"/>
        <v>-6</v>
      </c>
      <c r="Q2018" s="8"/>
      <c r="R2018" s="7"/>
      <c r="S2018" s="7"/>
      <c r="T2018" s="9" t="s">
        <v>156</v>
      </c>
      <c r="U2018" s="7" t="str">
        <f t="shared" si="2539"/>
        <v>Contractuel</v>
      </c>
      <c r="V2018" s="8">
        <v>45689</v>
      </c>
      <c r="W2018" s="8">
        <f>VLOOKUP(B2018,[1]BASE!$A:$Q,17,0)</f>
        <v>45716</v>
      </c>
      <c r="X2018" s="8"/>
      <c r="Y2018" s="8"/>
      <c r="Z2018" s="8">
        <v>45349</v>
      </c>
      <c r="AA2018" s="7">
        <f t="shared" si="2540"/>
        <v>2</v>
      </c>
      <c r="AB2018" s="7">
        <f t="shared" si="2541"/>
        <v>2024</v>
      </c>
      <c r="AC2018" s="7">
        <f t="shared" si="2542"/>
        <v>2028</v>
      </c>
      <c r="AD2018" s="10" t="e">
        <f t="shared" ref="AD2018:AD2081" ca="1" si="2583">IF(#REF!="Non",(DAYS360(N2018,Q2018)/360),(DAYS360(N2018,TODAY())/360))</f>
        <v>#REF!</v>
      </c>
      <c r="AE2018" s="10" t="e">
        <f t="shared" ca="1" si="2544"/>
        <v>#REF!</v>
      </c>
      <c r="AF2018" s="8">
        <v>25114</v>
      </c>
      <c r="AG2018" s="11">
        <f t="shared" ca="1" si="2545"/>
        <v>56.460273972602742</v>
      </c>
      <c r="AH2018" s="10" t="str">
        <f t="shared" ca="1" si="2546"/>
        <v>&gt; 55</v>
      </c>
      <c r="AI2018" s="12">
        <v>11806548</v>
      </c>
      <c r="AJ2018" s="13" t="s">
        <v>120</v>
      </c>
      <c r="AK2018" s="12" t="s">
        <v>7724</v>
      </c>
      <c r="AL2018" s="8">
        <v>41065</v>
      </c>
      <c r="AM2018" s="7" t="s">
        <v>108</v>
      </c>
      <c r="AN2018" s="7" t="s">
        <v>76</v>
      </c>
      <c r="AO2018">
        <v>2</v>
      </c>
      <c r="AP2018" t="s">
        <v>7674</v>
      </c>
      <c r="AQ2018">
        <v>3</v>
      </c>
      <c r="AR2018" s="70">
        <v>2</v>
      </c>
      <c r="AS2018" s="15">
        <f t="shared" si="2547"/>
        <v>46079.5</v>
      </c>
      <c r="AT2018" s="14" t="s">
        <v>163</v>
      </c>
      <c r="AU2018" s="12">
        <v>3.5</v>
      </c>
      <c r="AV2018" s="17">
        <v>28</v>
      </c>
      <c r="AW2018" s="18" t="s">
        <v>7725</v>
      </c>
      <c r="AX2018" s="19">
        <v>44046070001</v>
      </c>
      <c r="AY2018" s="17">
        <v>82</v>
      </c>
      <c r="AZ2018" s="14" t="s">
        <v>7726</v>
      </c>
      <c r="BA2018" s="20" t="str">
        <f t="shared" si="2548"/>
        <v>28014024404607000182</v>
      </c>
      <c r="BB2018" s="31">
        <f t="shared" si="2549"/>
        <v>20</v>
      </c>
      <c r="BC2018" s="22" t="s">
        <v>197</v>
      </c>
      <c r="BD2018" s="23" t="s">
        <v>115</v>
      </c>
      <c r="BF2018" s="8"/>
      <c r="BG2018" s="32">
        <v>26355978</v>
      </c>
      <c r="BH2018" s="32"/>
      <c r="BI2018" s="32"/>
      <c r="BJ2018" t="s">
        <v>197</v>
      </c>
      <c r="BK2018" s="14" t="str">
        <f t="shared" si="2580"/>
        <v>A-P6 AV</v>
      </c>
      <c r="BL2018" s="14" t="s">
        <v>595</v>
      </c>
      <c r="BM2018" s="25"/>
      <c r="BN2018" s="26"/>
      <c r="BO2018" s="27"/>
      <c r="BP2018" s="26"/>
      <c r="BQ2018" s="28"/>
    </row>
    <row r="2019" spans="1:69" x14ac:dyDescent="0.25">
      <c r="A2019" t="str">
        <f>VLOOKUP(B2019,[2]RH!$B:$BV,72,0)</f>
        <v>si</v>
      </c>
      <c r="B2019" s="6">
        <v>2079</v>
      </c>
      <c r="C2019" s="7" t="s">
        <v>168</v>
      </c>
      <c r="D2019" s="7" t="s">
        <v>7727</v>
      </c>
      <c r="E2019" s="7" t="s">
        <v>67</v>
      </c>
      <c r="F2019" s="7" t="s">
        <v>118</v>
      </c>
      <c r="G2019" s="7" t="s">
        <v>220</v>
      </c>
      <c r="H2019" s="80" t="s">
        <v>225</v>
      </c>
      <c r="I2019" s="7" t="s">
        <v>589</v>
      </c>
      <c r="J2019" s="7" t="s">
        <v>190</v>
      </c>
      <c r="K2019" s="7" t="s">
        <v>146</v>
      </c>
      <c r="L2019" s="7" t="s">
        <v>90</v>
      </c>
      <c r="M2019" s="7" t="str">
        <f t="shared" si="2526"/>
        <v>Couturière</v>
      </c>
      <c r="N2019" s="8">
        <v>45349</v>
      </c>
      <c r="P2019" s="7">
        <f t="shared" ca="1" si="2520"/>
        <v>-6</v>
      </c>
      <c r="Q2019" s="8"/>
      <c r="R2019" s="7"/>
      <c r="S2019" s="7"/>
      <c r="T2019" s="9" t="s">
        <v>156</v>
      </c>
      <c r="U2019" s="7" t="str">
        <f t="shared" si="2539"/>
        <v>Contractuel</v>
      </c>
      <c r="V2019" s="8">
        <v>45689</v>
      </c>
      <c r="W2019" s="8">
        <f>VLOOKUP(B2019,[1]BASE!$A:$Q,17,0)</f>
        <v>45716</v>
      </c>
      <c r="X2019" s="8"/>
      <c r="Y2019" s="8"/>
      <c r="Z2019" s="8">
        <v>45349</v>
      </c>
      <c r="AA2019" s="7">
        <f t="shared" si="2540"/>
        <v>2</v>
      </c>
      <c r="AB2019" s="7">
        <f t="shared" si="2541"/>
        <v>2024</v>
      </c>
      <c r="AC2019" s="7">
        <f t="shared" si="2542"/>
        <v>2028</v>
      </c>
      <c r="AD2019" s="10" t="e">
        <f t="shared" ref="AD2019:AD2082" ca="1" si="2584">IF(#REF!="Non",(DAYS360(N2019,Q2019)/360),(DAYS360(N2019,TODAY())/360))</f>
        <v>#REF!</v>
      </c>
      <c r="AE2019" s="10" t="e">
        <f t="shared" ca="1" si="2544"/>
        <v>#REF!</v>
      </c>
      <c r="AF2019" s="8">
        <v>29505</v>
      </c>
      <c r="AG2019" s="11">
        <f t="shared" ca="1" si="2545"/>
        <v>44.43013698630137</v>
      </c>
      <c r="AH2019" s="10" t="str">
        <f t="shared" ca="1" si="2546"/>
        <v>&gt;35&lt; 45</v>
      </c>
      <c r="AI2019" s="12">
        <v>12484222</v>
      </c>
      <c r="AJ2019" s="13" t="s">
        <v>92</v>
      </c>
      <c r="AK2019" s="12" t="s">
        <v>7728</v>
      </c>
      <c r="AL2019" s="8">
        <v>45254</v>
      </c>
      <c r="AM2019" s="7" t="s">
        <v>108</v>
      </c>
      <c r="AN2019" s="7" t="s">
        <v>109</v>
      </c>
      <c r="AP2019" t="s">
        <v>7674</v>
      </c>
      <c r="AQ2019">
        <v>3</v>
      </c>
      <c r="AR2019" s="70">
        <v>2</v>
      </c>
      <c r="AS2019" s="15">
        <f t="shared" si="2547"/>
        <v>46079.5</v>
      </c>
      <c r="AT2019" s="14" t="s">
        <v>163</v>
      </c>
      <c r="AU2019" s="12">
        <v>3.5</v>
      </c>
      <c r="AV2019" s="17">
        <v>12</v>
      </c>
      <c r="AW2019" s="18">
        <v>40600</v>
      </c>
      <c r="AX2019" s="19" t="s">
        <v>7729</v>
      </c>
      <c r="AY2019" s="17">
        <v>73</v>
      </c>
      <c r="AZ2019" s="14" t="s">
        <v>195</v>
      </c>
      <c r="BA2019" s="20" t="str">
        <f t="shared" si="2548"/>
        <v>12406000000243873873</v>
      </c>
      <c r="BB2019" s="31">
        <f t="shared" si="2549"/>
        <v>20</v>
      </c>
      <c r="BC2019" s="22" t="s">
        <v>5704</v>
      </c>
      <c r="BD2019" s="23" t="s">
        <v>115</v>
      </c>
      <c r="BF2019" s="8"/>
      <c r="BG2019" s="32">
        <v>29562879</v>
      </c>
      <c r="BH2019" s="32"/>
      <c r="BI2019" s="32"/>
      <c r="BJ2019" t="s">
        <v>714</v>
      </c>
      <c r="BK2019" s="14" t="str">
        <f t="shared" si="2580"/>
        <v>A-P6 AV</v>
      </c>
      <c r="BL2019" s="14" t="s">
        <v>595</v>
      </c>
      <c r="BM2019" s="25"/>
      <c r="BN2019" s="26"/>
      <c r="BO2019" s="27"/>
      <c r="BP2019" s="26"/>
      <c r="BQ2019" s="28"/>
    </row>
    <row r="2020" spans="1:69" x14ac:dyDescent="0.25">
      <c r="A2020" t="str">
        <f>VLOOKUP(B2020,[2]RH!$B:$BV,72,0)</f>
        <v>Non-Actif</v>
      </c>
      <c r="B2020" s="6">
        <v>2080</v>
      </c>
      <c r="C2020" s="7" t="s">
        <v>168</v>
      </c>
      <c r="D2020" s="7" t="s">
        <v>7730</v>
      </c>
      <c r="E2020" s="7" t="s">
        <v>67</v>
      </c>
      <c r="F2020" s="7" t="s">
        <v>118</v>
      </c>
      <c r="G2020" s="7" t="s">
        <v>220</v>
      </c>
      <c r="H2020" s="80" t="s">
        <v>225</v>
      </c>
      <c r="I2020" s="7" t="s">
        <v>589</v>
      </c>
      <c r="J2020" s="7" t="s">
        <v>190</v>
      </c>
      <c r="K2020" s="7" t="s">
        <v>146</v>
      </c>
      <c r="L2020" s="7" t="s">
        <v>90</v>
      </c>
      <c r="M2020" s="7" t="str">
        <f t="shared" si="2526"/>
        <v>Couturière</v>
      </c>
      <c r="N2020" s="8">
        <v>45349</v>
      </c>
      <c r="P2020" s="7">
        <f t="shared" ca="1" si="2520"/>
        <v>-187</v>
      </c>
      <c r="Q2020" s="8">
        <v>45551</v>
      </c>
      <c r="R2020" s="7" t="s">
        <v>1909</v>
      </c>
      <c r="S2020" s="7" t="s">
        <v>7025</v>
      </c>
      <c r="T2020" s="9" t="s">
        <v>156</v>
      </c>
      <c r="U2020" s="7" t="str">
        <f t="shared" si="2539"/>
        <v>Contractuel</v>
      </c>
      <c r="V2020" s="8">
        <v>45505</v>
      </c>
      <c r="W2020" s="8">
        <v>45535</v>
      </c>
      <c r="X2020" s="8"/>
      <c r="Y2020" s="8"/>
      <c r="Z2020" s="8">
        <v>45349</v>
      </c>
      <c r="AA2020" s="7">
        <f t="shared" si="2540"/>
        <v>2</v>
      </c>
      <c r="AB2020" s="7">
        <f t="shared" si="2541"/>
        <v>2024</v>
      </c>
      <c r="AC2020" s="7">
        <f t="shared" si="2542"/>
        <v>2028</v>
      </c>
      <c r="AD2020" s="10" t="e">
        <f t="shared" ref="AD2020:AD2083" ca="1" si="2585">IF(#REF!="Non",(DAYS360(N2020,Q2020)/360),(DAYS360(N2020,TODAY())/360))</f>
        <v>#REF!</v>
      </c>
      <c r="AE2020" s="10" t="e">
        <f t="shared" ca="1" si="2544"/>
        <v>#REF!</v>
      </c>
      <c r="AF2020" s="8">
        <v>29661</v>
      </c>
      <c r="AG2020" s="11">
        <f t="shared" ca="1" si="2545"/>
        <v>44.0027397260274</v>
      </c>
      <c r="AH2020" s="10" t="str">
        <f t="shared" ca="1" si="2546"/>
        <v>&gt;35&lt; 45</v>
      </c>
      <c r="AI2020" s="12">
        <v>16145204</v>
      </c>
      <c r="AJ2020" s="13" t="s">
        <v>170</v>
      </c>
      <c r="AK2020" s="12" t="s">
        <v>7731</v>
      </c>
      <c r="AL2020" s="8">
        <v>44896</v>
      </c>
      <c r="AM2020" s="7" t="s">
        <v>108</v>
      </c>
      <c r="AN2020" s="7" t="s">
        <v>683</v>
      </c>
      <c r="AP2020" t="s">
        <v>7687</v>
      </c>
      <c r="AQ2020">
        <v>3</v>
      </c>
      <c r="AR2020" s="14">
        <v>1</v>
      </c>
      <c r="AS2020" s="15">
        <f t="shared" si="2547"/>
        <v>45714.25</v>
      </c>
      <c r="AT2020" s="14" t="s">
        <v>163</v>
      </c>
      <c r="AU2020" s="12">
        <v>3.5</v>
      </c>
      <c r="AV2020" s="17">
        <v>17</v>
      </c>
      <c r="AW2020" s="18" t="s">
        <v>201</v>
      </c>
      <c r="AX2020" s="19" t="s">
        <v>7732</v>
      </c>
      <c r="AY2020" s="17">
        <v>63</v>
      </c>
      <c r="AZ2020" s="14" t="s">
        <v>203</v>
      </c>
      <c r="BA2020" s="20" t="str">
        <f t="shared" si="2548"/>
        <v>17001000000225338463</v>
      </c>
      <c r="BB2020" s="31">
        <f t="shared" si="2549"/>
        <v>20</v>
      </c>
      <c r="BC2020" s="22" t="s">
        <v>7733</v>
      </c>
      <c r="BD2020" s="23" t="s">
        <v>115</v>
      </c>
      <c r="BF2020" s="8"/>
      <c r="BG2020" s="32">
        <v>23629403</v>
      </c>
      <c r="BH2020" s="32"/>
      <c r="BI2020" s="32"/>
      <c r="BK2020" s="14" t="str">
        <f t="shared" si="2580"/>
        <v>A-P6 AV</v>
      </c>
      <c r="BL2020" s="14" t="s">
        <v>595</v>
      </c>
      <c r="BM2020" s="25"/>
      <c r="BN2020" s="26"/>
      <c r="BO2020" s="27"/>
      <c r="BP2020" s="26"/>
      <c r="BQ2020" s="28"/>
    </row>
    <row r="2021" spans="1:69" x14ac:dyDescent="0.25">
      <c r="A2021" t="str">
        <f>VLOOKUP(B2021,[2]RH!$B:$BV,72,0)</f>
        <v>Non-Actif</v>
      </c>
      <c r="B2021" s="6">
        <v>2081</v>
      </c>
      <c r="C2021" s="7" t="s">
        <v>168</v>
      </c>
      <c r="D2021" s="7" t="s">
        <v>7734</v>
      </c>
      <c r="E2021" s="7" t="s">
        <v>67</v>
      </c>
      <c r="F2021" s="7" t="s">
        <v>118</v>
      </c>
      <c r="G2021" s="7" t="s">
        <v>220</v>
      </c>
      <c r="H2021" s="80" t="s">
        <v>225</v>
      </c>
      <c r="I2021" s="7" t="s">
        <v>5620</v>
      </c>
      <c r="J2021" s="7" t="s">
        <v>281</v>
      </c>
      <c r="K2021" s="7" t="s">
        <v>146</v>
      </c>
      <c r="L2021" s="7" t="s">
        <v>90</v>
      </c>
      <c r="M2021" s="7" t="str">
        <f t="shared" si="2526"/>
        <v>Couturière</v>
      </c>
      <c r="N2021" s="8">
        <v>45349</v>
      </c>
      <c r="P2021" s="7">
        <f t="shared" ca="1" si="2520"/>
        <v>-340</v>
      </c>
      <c r="Q2021" s="8">
        <v>45352</v>
      </c>
      <c r="R2021" s="7" t="s">
        <v>7336</v>
      </c>
      <c r="S2021" s="7">
        <f>(Q2021-N2021)+1</f>
        <v>4</v>
      </c>
      <c r="T2021" s="9" t="s">
        <v>156</v>
      </c>
      <c r="U2021" s="7" t="str">
        <f t="shared" si="2539"/>
        <v>Contractuel</v>
      </c>
      <c r="V2021" s="8">
        <v>45349</v>
      </c>
      <c r="W2021" s="8">
        <v>45382</v>
      </c>
      <c r="X2021" s="8"/>
      <c r="Y2021" s="8"/>
      <c r="Z2021" s="8">
        <v>45349</v>
      </c>
      <c r="AA2021" s="7">
        <f t="shared" si="2540"/>
        <v>2</v>
      </c>
      <c r="AB2021" s="7">
        <f t="shared" si="2541"/>
        <v>2024</v>
      </c>
      <c r="AC2021" s="7">
        <f t="shared" si="2542"/>
        <v>2028</v>
      </c>
      <c r="AD2021" s="10" t="e">
        <f t="shared" ref="AD2021:AD2084" ca="1" si="2586">IF(#REF!="Non",(DAYS360(N2021,Q2021)/360),(DAYS360(N2021,TODAY())/360))</f>
        <v>#REF!</v>
      </c>
      <c r="AE2021" s="10" t="e">
        <f t="shared" ca="1" si="2544"/>
        <v>#REF!</v>
      </c>
      <c r="AF2021" s="8">
        <v>36156</v>
      </c>
      <c r="AG2021" s="11">
        <f t="shared" ca="1" si="2545"/>
        <v>26.208219178082192</v>
      </c>
      <c r="AH2021" s="10" t="str">
        <f t="shared" ca="1" si="2546"/>
        <v>&gt;25&lt; 35</v>
      </c>
      <c r="AI2021" s="12">
        <v>17399194</v>
      </c>
      <c r="AJ2021" s="13" t="s">
        <v>82</v>
      </c>
      <c r="AK2021" s="12" t="s">
        <v>7735</v>
      </c>
      <c r="AL2021" s="8">
        <v>42500</v>
      </c>
      <c r="AM2021" s="7" t="s">
        <v>108</v>
      </c>
      <c r="AN2021" s="7" t="s">
        <v>109</v>
      </c>
      <c r="AP2021" t="s">
        <v>7687</v>
      </c>
      <c r="AQ2021" s="14">
        <v>3</v>
      </c>
      <c r="AR2021" s="14">
        <v>1</v>
      </c>
      <c r="AS2021" s="15">
        <f t="shared" si="2547"/>
        <v>45714.25</v>
      </c>
      <c r="AT2021" s="14" t="s">
        <v>163</v>
      </c>
      <c r="AU2021" s="12">
        <v>3.5</v>
      </c>
      <c r="AV2021" s="17">
        <v>17</v>
      </c>
      <c r="AW2021" s="18">
        <v>20600</v>
      </c>
      <c r="AX2021" s="19" t="s">
        <v>7736</v>
      </c>
      <c r="AY2021" s="17">
        <v>35</v>
      </c>
      <c r="AZ2021" s="14" t="s">
        <v>203</v>
      </c>
      <c r="BA2021" s="20" t="str">
        <f t="shared" si="2548"/>
        <v>17206000000294112035</v>
      </c>
      <c r="BB2021" s="31">
        <f t="shared" si="2549"/>
        <v>20</v>
      </c>
      <c r="BC2021" s="22" t="s">
        <v>714</v>
      </c>
      <c r="BD2021" s="23" t="s">
        <v>115</v>
      </c>
      <c r="BF2021" s="8"/>
      <c r="BG2021" s="32">
        <v>23996173</v>
      </c>
      <c r="BH2021" s="32"/>
      <c r="BI2021" s="32"/>
      <c r="BK2021" s="14" t="str">
        <f t="shared" si="2580"/>
        <v>B-P6 AV</v>
      </c>
      <c r="BL2021" s="14" t="s">
        <v>595</v>
      </c>
      <c r="BM2021" s="25"/>
      <c r="BN2021" s="26"/>
      <c r="BO2021" s="27"/>
      <c r="BP2021" s="26"/>
      <c r="BQ2021" s="28"/>
    </row>
    <row r="2022" spans="1:69" x14ac:dyDescent="0.25">
      <c r="A2022" t="str">
        <f>VLOOKUP(B2022,[2]RH!$B:$BV,72,0)</f>
        <v>Non-Actif</v>
      </c>
      <c r="B2022" s="6">
        <v>2082</v>
      </c>
      <c r="C2022" s="7" t="s">
        <v>168</v>
      </c>
      <c r="D2022" s="7" t="s">
        <v>7737</v>
      </c>
      <c r="E2022" s="7" t="s">
        <v>67</v>
      </c>
      <c r="F2022" s="7" t="s">
        <v>118</v>
      </c>
      <c r="G2022" s="7" t="s">
        <v>220</v>
      </c>
      <c r="H2022" s="80" t="s">
        <v>225</v>
      </c>
      <c r="I2022" s="7" t="s">
        <v>5620</v>
      </c>
      <c r="J2022" s="7" t="s">
        <v>281</v>
      </c>
      <c r="K2022" s="7" t="s">
        <v>146</v>
      </c>
      <c r="L2022" s="7" t="s">
        <v>90</v>
      </c>
      <c r="M2022" s="7" t="str">
        <f t="shared" si="2526"/>
        <v>Couturière</v>
      </c>
      <c r="N2022" s="8">
        <v>45349</v>
      </c>
      <c r="P2022" s="7">
        <f t="shared" ca="1" si="2520"/>
        <v>-310</v>
      </c>
      <c r="Q2022" s="8">
        <v>45415</v>
      </c>
      <c r="R2022" s="7" t="s">
        <v>7738</v>
      </c>
      <c r="S2022" s="7"/>
      <c r="T2022" s="9" t="s">
        <v>156</v>
      </c>
      <c r="U2022" s="7" t="str">
        <f t="shared" si="2539"/>
        <v>Contractuel</v>
      </c>
      <c r="V2022" s="8">
        <v>45383</v>
      </c>
      <c r="W2022" s="8">
        <v>45412</v>
      </c>
      <c r="X2022" s="8"/>
      <c r="Y2022" s="8"/>
      <c r="Z2022" s="8">
        <v>45349</v>
      </c>
      <c r="AA2022" s="7">
        <f t="shared" si="2540"/>
        <v>2</v>
      </c>
      <c r="AB2022" s="7">
        <f t="shared" si="2541"/>
        <v>2024</v>
      </c>
      <c r="AC2022" s="7">
        <f t="shared" si="2542"/>
        <v>2028</v>
      </c>
      <c r="AD2022" s="10" t="e">
        <f t="shared" ref="AD2022:AD2085" ca="1" si="2587">IF(#REF!="Non",(DAYS360(N2022,Q2022)/360),(DAYS360(N2022,TODAY())/360))</f>
        <v>#REF!</v>
      </c>
      <c r="AE2022" s="10" t="e">
        <f t="shared" ca="1" si="2544"/>
        <v>#REF!</v>
      </c>
      <c r="AF2022" s="8">
        <v>28863</v>
      </c>
      <c r="AG2022" s="11">
        <f t="shared" ca="1" si="2545"/>
        <v>46.18904109589041</v>
      </c>
      <c r="AH2022" s="10" t="str">
        <f t="shared" ca="1" si="2546"/>
        <v>&gt;45&lt; 55</v>
      </c>
      <c r="AI2022" s="12">
        <v>12502626</v>
      </c>
      <c r="AJ2022" s="13" t="s">
        <v>106</v>
      </c>
      <c r="AK2022" s="12" t="s">
        <v>7739</v>
      </c>
      <c r="AL2022" s="8">
        <v>44760</v>
      </c>
      <c r="AM2022" s="7" t="s">
        <v>108</v>
      </c>
      <c r="AN2022" s="7" t="s">
        <v>76</v>
      </c>
      <c r="AP2022" t="s">
        <v>7692</v>
      </c>
      <c r="AQ2022" s="14">
        <v>3</v>
      </c>
      <c r="AR2022" s="14">
        <v>1</v>
      </c>
      <c r="AS2022" s="15">
        <f t="shared" si="2547"/>
        <v>45714.25</v>
      </c>
      <c r="AT2022" s="14" t="s">
        <v>163</v>
      </c>
      <c r="AU2022" s="12">
        <v>3.5</v>
      </c>
      <c r="AV2022" s="17">
        <v>17</v>
      </c>
      <c r="AW2022" s="18">
        <v>50300</v>
      </c>
      <c r="AX2022" s="19" t="s">
        <v>7740</v>
      </c>
      <c r="AY2022" s="17">
        <v>48</v>
      </c>
      <c r="AZ2022" s="14" t="s">
        <v>203</v>
      </c>
      <c r="BA2022" s="20" t="str">
        <f t="shared" si="2548"/>
        <v>17503000000250581948</v>
      </c>
      <c r="BB2022" s="31">
        <f t="shared" si="2549"/>
        <v>20</v>
      </c>
      <c r="BC2022" s="22" t="s">
        <v>1055</v>
      </c>
      <c r="BD2022" s="23" t="s">
        <v>115</v>
      </c>
      <c r="BF2022" s="8"/>
      <c r="BG2022" s="32">
        <v>21792810</v>
      </c>
      <c r="BH2022" s="32">
        <v>51894757</v>
      </c>
      <c r="BI2022" s="32"/>
      <c r="BK2022" s="14" t="str">
        <f t="shared" si="2580"/>
        <v>B-P6 AV</v>
      </c>
      <c r="BL2022" s="14" t="s">
        <v>595</v>
      </c>
      <c r="BM2022" s="25"/>
      <c r="BN2022" s="26"/>
      <c r="BO2022" s="27"/>
      <c r="BP2022" s="26"/>
      <c r="BQ2022" s="28"/>
    </row>
    <row r="2023" spans="1:69" x14ac:dyDescent="0.25">
      <c r="A2023" t="str">
        <f>VLOOKUP(B2023,[2]RH!$B:$BV,72,0)</f>
        <v>si</v>
      </c>
      <c r="B2023" s="6">
        <v>2083</v>
      </c>
      <c r="C2023" s="7" t="s">
        <v>168</v>
      </c>
      <c r="D2023" s="7" t="s">
        <v>7741</v>
      </c>
      <c r="E2023" s="7" t="s">
        <v>67</v>
      </c>
      <c r="F2023" s="7" t="s">
        <v>118</v>
      </c>
      <c r="G2023" s="7" t="s">
        <v>220</v>
      </c>
      <c r="H2023" s="80" t="s">
        <v>225</v>
      </c>
      <c r="I2023" s="7" t="s">
        <v>5620</v>
      </c>
      <c r="J2023" s="7" t="s">
        <v>281</v>
      </c>
      <c r="K2023" s="7" t="s">
        <v>146</v>
      </c>
      <c r="L2023" s="7" t="s">
        <v>90</v>
      </c>
      <c r="M2023" s="7" t="str">
        <f t="shared" si="2526"/>
        <v>Couturière</v>
      </c>
      <c r="N2023" s="8">
        <v>45349</v>
      </c>
      <c r="P2023" s="7">
        <f t="shared" ca="1" si="2520"/>
        <v>-6</v>
      </c>
      <c r="Q2023" s="8"/>
      <c r="R2023" s="7"/>
      <c r="S2023" s="7"/>
      <c r="T2023" s="9" t="s">
        <v>156</v>
      </c>
      <c r="U2023" s="7" t="str">
        <f t="shared" si="2539"/>
        <v>Contractuel</v>
      </c>
      <c r="V2023" s="8">
        <v>45689</v>
      </c>
      <c r="W2023" s="8">
        <f>VLOOKUP(B2023,[1]BASE!$A:$Q,17,0)</f>
        <v>45716</v>
      </c>
      <c r="X2023" s="8"/>
      <c r="Y2023" s="8"/>
      <c r="Z2023" s="8">
        <v>45349</v>
      </c>
      <c r="AA2023" s="7">
        <f t="shared" si="2540"/>
        <v>2</v>
      </c>
      <c r="AB2023" s="7">
        <f t="shared" si="2541"/>
        <v>2024</v>
      </c>
      <c r="AC2023" s="7">
        <f t="shared" si="2542"/>
        <v>2028</v>
      </c>
      <c r="AD2023" s="10" t="e">
        <f t="shared" ref="AD2023:AD2086" ca="1" si="2588">IF(#REF!="Non",(DAYS360(N2023,Q2023)/360),(DAYS360(N2023,TODAY())/360))</f>
        <v>#REF!</v>
      </c>
      <c r="AE2023" s="10" t="e">
        <f t="shared" ca="1" si="2544"/>
        <v>#REF!</v>
      </c>
      <c r="AF2023" s="8">
        <v>29423</v>
      </c>
      <c r="AG2023" s="11">
        <f t="shared" ca="1" si="2545"/>
        <v>44.654794520547945</v>
      </c>
      <c r="AH2023" s="10" t="str">
        <f t="shared" ca="1" si="2546"/>
        <v>&gt;35&lt; 45</v>
      </c>
      <c r="AI2023" s="12">
        <v>16068724</v>
      </c>
      <c r="AJ2023" s="13" t="s">
        <v>92</v>
      </c>
      <c r="AK2023" s="12" t="s">
        <v>7742</v>
      </c>
      <c r="AL2023" s="8">
        <v>36820</v>
      </c>
      <c r="AM2023" s="7" t="s">
        <v>108</v>
      </c>
      <c r="AN2023" s="7" t="s">
        <v>109</v>
      </c>
      <c r="AP2023" t="s">
        <v>7652</v>
      </c>
      <c r="AQ2023">
        <v>3</v>
      </c>
      <c r="AR2023" s="70">
        <v>2</v>
      </c>
      <c r="AS2023" s="15">
        <f t="shared" si="2547"/>
        <v>46079.5</v>
      </c>
      <c r="AT2023" s="14" t="s">
        <v>163</v>
      </c>
      <c r="AU2023" s="12">
        <v>3.5</v>
      </c>
      <c r="AV2023" s="17">
        <v>26</v>
      </c>
      <c r="AW2023" s="18" t="s">
        <v>2015</v>
      </c>
      <c r="AX2023" s="19" t="s">
        <v>7743</v>
      </c>
      <c r="AY2023" s="17">
        <v>35</v>
      </c>
      <c r="AZ2023" s="14" t="s">
        <v>5406</v>
      </c>
      <c r="BA2023" s="20" t="str">
        <f t="shared" si="2548"/>
        <v>26007000890196430135</v>
      </c>
      <c r="BB2023" s="31">
        <f t="shared" si="2549"/>
        <v>20</v>
      </c>
      <c r="BC2023" s="22" t="s">
        <v>1055</v>
      </c>
      <c r="BD2023" s="23" t="s">
        <v>115</v>
      </c>
      <c r="BF2023" s="8"/>
      <c r="BG2023" s="32">
        <v>20472599</v>
      </c>
      <c r="BH2023" s="32"/>
      <c r="BI2023" s="32"/>
      <c r="BJ2023" t="s">
        <v>1055</v>
      </c>
      <c r="BK2023" s="14" t="str">
        <f t="shared" si="2580"/>
        <v>B-P6 AV</v>
      </c>
      <c r="BL2023" s="14" t="s">
        <v>595</v>
      </c>
      <c r="BM2023" s="25"/>
      <c r="BN2023" s="26"/>
      <c r="BO2023" s="27"/>
      <c r="BP2023" s="26"/>
      <c r="BQ2023" s="28"/>
    </row>
    <row r="2024" spans="1:69" x14ac:dyDescent="0.25">
      <c r="A2024" t="str">
        <f>VLOOKUP(B2024,[2]RH!$B:$BV,72,0)</f>
        <v>si</v>
      </c>
      <c r="B2024" s="6">
        <v>2084</v>
      </c>
      <c r="C2024" s="7" t="s">
        <v>168</v>
      </c>
      <c r="D2024" s="7" t="s">
        <v>7744</v>
      </c>
      <c r="E2024" s="7" t="s">
        <v>67</v>
      </c>
      <c r="F2024" s="7" t="s">
        <v>118</v>
      </c>
      <c r="G2024" s="7" t="s">
        <v>220</v>
      </c>
      <c r="H2024" s="80" t="s">
        <v>225</v>
      </c>
      <c r="I2024" s="7" t="s">
        <v>5620</v>
      </c>
      <c r="J2024" s="7" t="s">
        <v>281</v>
      </c>
      <c r="K2024" s="7" t="s">
        <v>146</v>
      </c>
      <c r="L2024" s="7" t="s">
        <v>90</v>
      </c>
      <c r="M2024" s="7" t="str">
        <f t="shared" si="2526"/>
        <v>Couturière</v>
      </c>
      <c r="N2024" s="8">
        <v>45349</v>
      </c>
      <c r="P2024" s="7">
        <f t="shared" ca="1" si="2520"/>
        <v>-6</v>
      </c>
      <c r="Q2024" s="8"/>
      <c r="R2024" s="7"/>
      <c r="S2024" s="7"/>
      <c r="T2024" s="9" t="s">
        <v>156</v>
      </c>
      <c r="U2024" s="7" t="str">
        <f t="shared" si="2539"/>
        <v>Contractuel</v>
      </c>
      <c r="V2024" s="8">
        <v>45689</v>
      </c>
      <c r="W2024" s="8">
        <f>VLOOKUP(B2024,[1]BASE!$A:$Q,17,0)</f>
        <v>45716</v>
      </c>
      <c r="X2024" s="8"/>
      <c r="Y2024" s="8"/>
      <c r="Z2024" s="8">
        <v>45349</v>
      </c>
      <c r="AA2024" s="7">
        <f t="shared" si="2540"/>
        <v>2</v>
      </c>
      <c r="AB2024" s="7">
        <f t="shared" si="2541"/>
        <v>2024</v>
      </c>
      <c r="AC2024" s="7">
        <f t="shared" si="2542"/>
        <v>2028</v>
      </c>
      <c r="AD2024" s="10" t="e">
        <f t="shared" ref="AD2024:AD2087" ca="1" si="2589">IF(#REF!="Non",(DAYS360(N2024,Q2024)/360),(DAYS360(N2024,TODAY())/360))</f>
        <v>#REF!</v>
      </c>
      <c r="AE2024" s="10" t="e">
        <f t="shared" ca="1" si="2544"/>
        <v>#REF!</v>
      </c>
      <c r="AF2024" s="8">
        <v>30463</v>
      </c>
      <c r="AG2024" s="11">
        <f t="shared" ca="1" si="2545"/>
        <v>41.805479452054797</v>
      </c>
      <c r="AH2024" s="10" t="str">
        <f t="shared" ca="1" si="2546"/>
        <v>&gt;35&lt; 45</v>
      </c>
      <c r="AI2024" s="12">
        <v>12664412</v>
      </c>
      <c r="AJ2024" s="13" t="s">
        <v>73</v>
      </c>
      <c r="AK2024" s="12" t="s">
        <v>7745</v>
      </c>
      <c r="AL2024" s="8">
        <v>37884</v>
      </c>
      <c r="AM2024" s="7" t="s">
        <v>108</v>
      </c>
      <c r="AN2024" s="7" t="s">
        <v>76</v>
      </c>
      <c r="AO2024">
        <v>2</v>
      </c>
      <c r="AP2024" t="s">
        <v>7652</v>
      </c>
      <c r="AQ2024">
        <v>3</v>
      </c>
      <c r="AR2024" s="70">
        <v>2</v>
      </c>
      <c r="AS2024" s="15">
        <f t="shared" si="2547"/>
        <v>46079.5</v>
      </c>
      <c r="AT2024" s="14" t="s">
        <v>163</v>
      </c>
      <c r="AU2024" s="12">
        <v>3.5</v>
      </c>
      <c r="AV2024" s="17">
        <v>17</v>
      </c>
      <c r="AW2024" s="18" t="s">
        <v>201</v>
      </c>
      <c r="AX2024" s="19" t="s">
        <v>7746</v>
      </c>
      <c r="AY2024" s="17">
        <v>89</v>
      </c>
      <c r="AZ2024" s="14" t="s">
        <v>203</v>
      </c>
      <c r="BA2024" s="20" t="str">
        <f t="shared" si="2548"/>
        <v>17001000000226624489</v>
      </c>
      <c r="BB2024" s="31">
        <f t="shared" si="2549"/>
        <v>20</v>
      </c>
      <c r="BC2024" s="22" t="s">
        <v>6322</v>
      </c>
      <c r="BD2024" s="23" t="s">
        <v>115</v>
      </c>
      <c r="BF2024" s="8"/>
      <c r="BG2024" s="32">
        <v>26140590</v>
      </c>
      <c r="BH2024" s="32"/>
      <c r="BI2024" s="32"/>
      <c r="BJ2024" t="s">
        <v>6322</v>
      </c>
      <c r="BK2024" s="14" t="str">
        <f t="shared" si="2580"/>
        <v>B-P6 AV</v>
      </c>
      <c r="BL2024" s="14" t="s">
        <v>595</v>
      </c>
      <c r="BM2024" s="25"/>
      <c r="BN2024" s="26"/>
      <c r="BO2024" s="27"/>
      <c r="BP2024" s="26"/>
      <c r="BQ2024" s="28"/>
    </row>
    <row r="2025" spans="1:69" x14ac:dyDescent="0.25">
      <c r="A2025" t="str">
        <f>VLOOKUP(B2025,[2]RH!$B:$BV,72,0)</f>
        <v>Non-Actif</v>
      </c>
      <c r="B2025" s="6">
        <v>2085</v>
      </c>
      <c r="C2025" s="7" t="s">
        <v>65</v>
      </c>
      <c r="D2025" s="7" t="s">
        <v>7747</v>
      </c>
      <c r="E2025" s="7" t="s">
        <v>67</v>
      </c>
      <c r="F2025" s="7" t="s">
        <v>118</v>
      </c>
      <c r="G2025" s="7" t="s">
        <v>220</v>
      </c>
      <c r="H2025" s="80" t="s">
        <v>225</v>
      </c>
      <c r="I2025" s="7" t="s">
        <v>589</v>
      </c>
      <c r="J2025" s="7" t="s">
        <v>190</v>
      </c>
      <c r="K2025" s="7" t="s">
        <v>146</v>
      </c>
      <c r="L2025" s="7" t="s">
        <v>90</v>
      </c>
      <c r="M2025" s="7" t="str">
        <f t="shared" si="2526"/>
        <v>Couturière</v>
      </c>
      <c r="N2025" s="8">
        <v>45349</v>
      </c>
      <c r="P2025" s="7">
        <f t="shared" ca="1" si="2520"/>
        <v>-187</v>
      </c>
      <c r="Q2025" s="8">
        <v>45548</v>
      </c>
      <c r="R2025" s="7" t="s">
        <v>1909</v>
      </c>
      <c r="S2025" s="7" t="s">
        <v>7025</v>
      </c>
      <c r="T2025" s="9" t="s">
        <v>156</v>
      </c>
      <c r="U2025" s="7" t="str">
        <f t="shared" si="2539"/>
        <v>Contractuel</v>
      </c>
      <c r="V2025" s="8">
        <v>45505</v>
      </c>
      <c r="W2025" s="8">
        <v>45535</v>
      </c>
      <c r="X2025" s="8"/>
      <c r="Y2025" s="8"/>
      <c r="Z2025" s="8">
        <v>45349</v>
      </c>
      <c r="AA2025" s="7">
        <f t="shared" si="2540"/>
        <v>2</v>
      </c>
      <c r="AB2025" s="7">
        <f t="shared" si="2541"/>
        <v>2024</v>
      </c>
      <c r="AC2025" s="7">
        <f t="shared" si="2542"/>
        <v>2028</v>
      </c>
      <c r="AD2025" s="10" t="e">
        <f t="shared" ref="AD2025:AD2088" ca="1" si="2590">IF(#REF!="Non",(DAYS360(N2025,Q2025)/360),(DAYS360(N2025,TODAY())/360))</f>
        <v>#REF!</v>
      </c>
      <c r="AE2025" s="10" t="e">
        <f t="shared" ca="1" si="2544"/>
        <v>#REF!</v>
      </c>
      <c r="AF2025" s="8">
        <v>37398</v>
      </c>
      <c r="AG2025" s="11">
        <f t="shared" ca="1" si="2545"/>
        <v>22.805479452054794</v>
      </c>
      <c r="AH2025" s="10" t="str">
        <f t="shared" ca="1" si="2546"/>
        <v>&lt; 25</v>
      </c>
      <c r="AI2025" s="12"/>
      <c r="AJ2025" s="13"/>
      <c r="AK2025" s="12" t="s">
        <v>7748</v>
      </c>
      <c r="AL2025" s="8">
        <v>44909</v>
      </c>
      <c r="AM2025" s="7" t="s">
        <v>6153</v>
      </c>
      <c r="AN2025" s="7" t="s">
        <v>109</v>
      </c>
      <c r="AP2025" t="s">
        <v>7674</v>
      </c>
      <c r="AQ2025">
        <v>3</v>
      </c>
      <c r="AR2025" s="14">
        <v>1</v>
      </c>
      <c r="AS2025" s="15">
        <f t="shared" si="2547"/>
        <v>45714.25</v>
      </c>
      <c r="AT2025" s="14" t="s">
        <v>163</v>
      </c>
      <c r="AU2025" s="12">
        <v>3.5</v>
      </c>
      <c r="AV2025" s="17">
        <v>17</v>
      </c>
      <c r="AW2025" s="18" t="s">
        <v>201</v>
      </c>
      <c r="AX2025" s="19" t="s">
        <v>7749</v>
      </c>
      <c r="AY2025" s="17">
        <v>17</v>
      </c>
      <c r="AZ2025" s="14" t="s">
        <v>203</v>
      </c>
      <c r="BA2025" s="20" t="str">
        <f t="shared" si="2548"/>
        <v>17001000000299832717</v>
      </c>
      <c r="BB2025" s="31">
        <f t="shared" si="2549"/>
        <v>20</v>
      </c>
      <c r="BC2025" s="22" t="s">
        <v>7750</v>
      </c>
      <c r="BD2025" s="23" t="s">
        <v>85</v>
      </c>
      <c r="BF2025" s="8"/>
      <c r="BG2025" s="32">
        <v>28619072</v>
      </c>
      <c r="BH2025" s="32">
        <v>24715537</v>
      </c>
      <c r="BI2025" s="32"/>
      <c r="BJ2025" t="s">
        <v>5663</v>
      </c>
      <c r="BK2025" s="14" t="str">
        <f t="shared" si="2580"/>
        <v>A-P6 AV</v>
      </c>
      <c r="BL2025" s="14" t="s">
        <v>595</v>
      </c>
      <c r="BM2025" s="25"/>
      <c r="BN2025" s="26"/>
      <c r="BO2025" s="27"/>
      <c r="BP2025" s="26"/>
      <c r="BQ2025" s="28"/>
    </row>
    <row r="2026" spans="1:69" x14ac:dyDescent="0.25">
      <c r="A2026" t="str">
        <f>VLOOKUP(B2026,[2]RH!$B:$BV,72,0)</f>
        <v>si</v>
      </c>
      <c r="B2026" s="6">
        <v>2086</v>
      </c>
      <c r="C2026" s="7" t="s">
        <v>168</v>
      </c>
      <c r="D2026" s="7" t="s">
        <v>6420</v>
      </c>
      <c r="E2026" s="7" t="s">
        <v>67</v>
      </c>
      <c r="F2026" s="7" t="s">
        <v>118</v>
      </c>
      <c r="G2026" s="7" t="s">
        <v>220</v>
      </c>
      <c r="H2026" s="80" t="s">
        <v>225</v>
      </c>
      <c r="I2026" s="7" t="s">
        <v>534</v>
      </c>
      <c r="J2026" s="7" t="s">
        <v>190</v>
      </c>
      <c r="K2026" s="7" t="s">
        <v>146</v>
      </c>
      <c r="L2026" s="7" t="s">
        <v>90</v>
      </c>
      <c r="M2026" s="7" t="str">
        <f t="shared" si="2526"/>
        <v>Couturière</v>
      </c>
      <c r="N2026" s="8">
        <v>45350</v>
      </c>
      <c r="P2026" s="7">
        <f t="shared" ca="1" si="2520"/>
        <v>-6</v>
      </c>
      <c r="Q2026" s="8"/>
      <c r="R2026" s="7"/>
      <c r="S2026" s="7"/>
      <c r="T2026" s="9" t="s">
        <v>156</v>
      </c>
      <c r="U2026" s="7" t="str">
        <f t="shared" si="2539"/>
        <v>Contractuel</v>
      </c>
      <c r="V2026" s="8">
        <v>45689</v>
      </c>
      <c r="W2026" s="8">
        <f>VLOOKUP(B2026,[1]BASE!$A:$Q,17,0)</f>
        <v>45716</v>
      </c>
      <c r="X2026" s="8"/>
      <c r="Y2026" s="8"/>
      <c r="Z2026" s="8">
        <v>45350</v>
      </c>
      <c r="AA2026" s="7">
        <f t="shared" si="2540"/>
        <v>2</v>
      </c>
      <c r="AB2026" s="7">
        <f t="shared" si="2541"/>
        <v>2024</v>
      </c>
      <c r="AC2026" s="7">
        <f t="shared" si="2542"/>
        <v>2028</v>
      </c>
      <c r="AD2026" s="10" t="e">
        <f t="shared" ref="AD2026:AD2089" ca="1" si="2591">IF(#REF!="Non",(DAYS360(N2026,Q2026)/360),(DAYS360(N2026,TODAY())/360))</f>
        <v>#REF!</v>
      </c>
      <c r="AE2026" s="10" t="e">
        <f t="shared" ca="1" si="2544"/>
        <v>#REF!</v>
      </c>
      <c r="AF2026" s="8">
        <v>25416</v>
      </c>
      <c r="AG2026" s="11">
        <f t="shared" ca="1" si="2545"/>
        <v>55.632876712328766</v>
      </c>
      <c r="AH2026" s="10" t="str">
        <f t="shared" ca="1" si="2546"/>
        <v>&gt; 55</v>
      </c>
      <c r="AI2026" s="12">
        <v>11359834</v>
      </c>
      <c r="AJ2026" s="13" t="s">
        <v>170</v>
      </c>
      <c r="AK2026" s="12" t="s">
        <v>7751</v>
      </c>
      <c r="AL2026" s="8">
        <v>40289</v>
      </c>
      <c r="AM2026" s="7" t="s">
        <v>108</v>
      </c>
      <c r="AN2026" s="7" t="s">
        <v>76</v>
      </c>
      <c r="AO2026">
        <v>3</v>
      </c>
      <c r="AP2026" t="s">
        <v>7652</v>
      </c>
      <c r="AQ2026">
        <v>3</v>
      </c>
      <c r="AR2026" s="70">
        <v>2</v>
      </c>
      <c r="AS2026" s="15">
        <f t="shared" si="2547"/>
        <v>46080.5</v>
      </c>
      <c r="AT2026" s="14" t="s">
        <v>163</v>
      </c>
      <c r="AU2026" s="12">
        <v>3.5</v>
      </c>
      <c r="AV2026" s="17">
        <v>17</v>
      </c>
      <c r="AW2026" s="18" t="s">
        <v>201</v>
      </c>
      <c r="AX2026" s="19" t="s">
        <v>7752</v>
      </c>
      <c r="AY2026" s="17">
        <v>67</v>
      </c>
      <c r="AZ2026" s="14" t="s">
        <v>203</v>
      </c>
      <c r="BA2026" s="20" t="str">
        <f t="shared" si="2548"/>
        <v>17001000000223517967</v>
      </c>
      <c r="BB2026" s="31">
        <f t="shared" si="2549"/>
        <v>20</v>
      </c>
      <c r="BC2026" s="22" t="s">
        <v>714</v>
      </c>
      <c r="BD2026" s="23" t="s">
        <v>115</v>
      </c>
      <c r="BF2026" s="8"/>
      <c r="BG2026" s="32">
        <v>28343092</v>
      </c>
      <c r="BH2026" s="32"/>
      <c r="BI2026" s="32"/>
      <c r="BJ2026" t="s">
        <v>714</v>
      </c>
      <c r="BK2026" s="14" t="str">
        <f>IF(K2026="CADRE","CADRE",CONCATENATE(J2026,"-",H2026))</f>
        <v>A-P6 AV</v>
      </c>
      <c r="BL2026" s="14" t="s">
        <v>595</v>
      </c>
      <c r="BM2026" s="25"/>
      <c r="BN2026" s="26"/>
      <c r="BO2026" s="27"/>
      <c r="BP2026" s="26"/>
      <c r="BQ2026" s="28"/>
    </row>
    <row r="2027" spans="1:69" x14ac:dyDescent="0.25">
      <c r="A2027" t="str">
        <f>VLOOKUP(B2027,[2]RH!$B:$BV,72,0)</f>
        <v>Non-Actif</v>
      </c>
      <c r="B2027" s="6">
        <v>2087</v>
      </c>
      <c r="C2027" s="7" t="s">
        <v>168</v>
      </c>
      <c r="D2027" s="7" t="s">
        <v>7753</v>
      </c>
      <c r="E2027" s="7" t="s">
        <v>67</v>
      </c>
      <c r="F2027" s="7" t="s">
        <v>118</v>
      </c>
      <c r="G2027" s="7" t="s">
        <v>220</v>
      </c>
      <c r="H2027" s="80" t="s">
        <v>225</v>
      </c>
      <c r="I2027" s="7" t="s">
        <v>5620</v>
      </c>
      <c r="J2027" s="7" t="s">
        <v>281</v>
      </c>
      <c r="K2027" s="7" t="s">
        <v>146</v>
      </c>
      <c r="L2027" s="7" t="s">
        <v>90</v>
      </c>
      <c r="M2027" s="7" t="str">
        <f t="shared" si="2526"/>
        <v>Couturière</v>
      </c>
      <c r="N2027" s="8">
        <v>45350</v>
      </c>
      <c r="P2027" s="7">
        <f t="shared" ca="1" si="2520"/>
        <v>-340</v>
      </c>
      <c r="Q2027" s="8">
        <v>45357</v>
      </c>
      <c r="R2027" s="7" t="s">
        <v>7336</v>
      </c>
      <c r="S2027" s="7">
        <f>(Q2027-N2027)+1</f>
        <v>8</v>
      </c>
      <c r="T2027" s="9" t="s">
        <v>156</v>
      </c>
      <c r="U2027" s="7" t="str">
        <f t="shared" si="2539"/>
        <v>Contractuel</v>
      </c>
      <c r="V2027" s="8">
        <v>45350</v>
      </c>
      <c r="W2027" s="8">
        <v>45382</v>
      </c>
      <c r="X2027" s="8"/>
      <c r="Y2027" s="8"/>
      <c r="Z2027" s="8">
        <v>45350</v>
      </c>
      <c r="AA2027" s="7">
        <f t="shared" si="2540"/>
        <v>2</v>
      </c>
      <c r="AB2027" s="7">
        <f t="shared" si="2541"/>
        <v>2024</v>
      </c>
      <c r="AC2027" s="7">
        <f t="shared" si="2542"/>
        <v>2028</v>
      </c>
      <c r="AD2027" s="10" t="e">
        <f t="shared" ref="AD2027:AD2090" ca="1" si="2592">IF(#REF!="Non",(DAYS360(N2027,Q2027)/360),(DAYS360(N2027,TODAY())/360))</f>
        <v>#REF!</v>
      </c>
      <c r="AE2027" s="10" t="e">
        <f t="shared" ca="1" si="2544"/>
        <v>#REF!</v>
      </c>
      <c r="AF2027" s="8">
        <v>29856</v>
      </c>
      <c r="AG2027" s="11">
        <f t="shared" ca="1" si="2545"/>
        <v>43.468493150684928</v>
      </c>
      <c r="AH2027" s="10" t="str">
        <f t="shared" ca="1" si="2546"/>
        <v>&gt;35&lt; 45</v>
      </c>
      <c r="AI2027" s="12"/>
      <c r="AJ2027" s="13"/>
      <c r="AK2027" s="12" t="s">
        <v>7754</v>
      </c>
      <c r="AL2027" s="8">
        <v>36329</v>
      </c>
      <c r="AM2027" s="7" t="s">
        <v>108</v>
      </c>
      <c r="AN2027" s="7" t="s">
        <v>76</v>
      </c>
      <c r="AO2027">
        <v>3</v>
      </c>
      <c r="AP2027" t="s">
        <v>7700</v>
      </c>
      <c r="AQ2027" s="14">
        <v>3</v>
      </c>
      <c r="AR2027" s="14">
        <v>1</v>
      </c>
      <c r="AS2027" s="15">
        <f t="shared" si="2547"/>
        <v>45715.25</v>
      </c>
      <c r="AT2027" s="14" t="s">
        <v>163</v>
      </c>
      <c r="AU2027" s="12">
        <v>3.5</v>
      </c>
      <c r="AV2027" s="17">
        <v>17</v>
      </c>
      <c r="AW2027" s="18" t="s">
        <v>201</v>
      </c>
      <c r="AX2027" s="19" t="s">
        <v>7755</v>
      </c>
      <c r="AY2027" s="17">
        <v>96</v>
      </c>
      <c r="AZ2027" s="14" t="s">
        <v>203</v>
      </c>
      <c r="BA2027" s="20" t="str">
        <f t="shared" si="2548"/>
        <v>17001000000342668596</v>
      </c>
      <c r="BB2027" s="31">
        <f t="shared" si="2549"/>
        <v>20</v>
      </c>
      <c r="BC2027" s="22" t="s">
        <v>7756</v>
      </c>
      <c r="BD2027" s="23" t="s">
        <v>115</v>
      </c>
      <c r="BF2027" s="8"/>
      <c r="BG2027" s="32">
        <v>99333132</v>
      </c>
      <c r="BH2027" s="32"/>
      <c r="BI2027" s="32"/>
      <c r="BK2027" s="14" t="str">
        <f t="shared" si="2580"/>
        <v>B-P6 AV</v>
      </c>
      <c r="BL2027" s="14" t="s">
        <v>595</v>
      </c>
      <c r="BM2027" s="25"/>
      <c r="BN2027" s="26"/>
      <c r="BO2027" s="27"/>
      <c r="BP2027" s="26"/>
      <c r="BQ2027" s="28"/>
    </row>
    <row r="2028" spans="1:69" x14ac:dyDescent="0.25">
      <c r="A2028" t="str">
        <f>VLOOKUP(B2028,[2]RH!$B:$BV,72,0)</f>
        <v>Non-Actif</v>
      </c>
      <c r="B2028" s="6">
        <v>2088</v>
      </c>
      <c r="C2028" s="7" t="s">
        <v>168</v>
      </c>
      <c r="D2028" s="7" t="s">
        <v>7757</v>
      </c>
      <c r="E2028" s="7" t="s">
        <v>67</v>
      </c>
      <c r="F2028" s="7" t="s">
        <v>118</v>
      </c>
      <c r="G2028" s="7" t="s">
        <v>220</v>
      </c>
      <c r="H2028" s="80" t="s">
        <v>225</v>
      </c>
      <c r="I2028" s="7" t="s">
        <v>589</v>
      </c>
      <c r="J2028" s="7" t="s">
        <v>190</v>
      </c>
      <c r="K2028" s="7" t="s">
        <v>146</v>
      </c>
      <c r="L2028" s="7" t="s">
        <v>90</v>
      </c>
      <c r="M2028" s="7" t="str">
        <f t="shared" si="2526"/>
        <v>Couturière</v>
      </c>
      <c r="N2028" s="8">
        <v>45350</v>
      </c>
      <c r="P2028" s="7">
        <f t="shared" ca="1" si="2520"/>
        <v>-340</v>
      </c>
      <c r="Q2028" s="8">
        <v>45358</v>
      </c>
      <c r="R2028" s="7" t="s">
        <v>367</v>
      </c>
      <c r="S2028" s="7"/>
      <c r="T2028" s="9" t="s">
        <v>156</v>
      </c>
      <c r="U2028" s="7" t="str">
        <f t="shared" si="2539"/>
        <v>Contractuel</v>
      </c>
      <c r="V2028" s="8">
        <v>45350</v>
      </c>
      <c r="W2028" s="8">
        <v>45382</v>
      </c>
      <c r="X2028" s="8"/>
      <c r="Y2028" s="8"/>
      <c r="Z2028" s="8">
        <v>45350</v>
      </c>
      <c r="AA2028" s="7">
        <f t="shared" si="2540"/>
        <v>2</v>
      </c>
      <c r="AB2028" s="7">
        <f t="shared" si="2541"/>
        <v>2024</v>
      </c>
      <c r="AC2028" s="7">
        <f t="shared" si="2542"/>
        <v>2028</v>
      </c>
      <c r="AD2028" s="10" t="e">
        <f t="shared" ref="AD2028:AD2091" ca="1" si="2593">IF(#REF!="Non",(DAYS360(N2028,Q2028)/360),(DAYS360(N2028,TODAY())/360))</f>
        <v>#REF!</v>
      </c>
      <c r="AE2028" s="10" t="e">
        <f t="shared" ca="1" si="2544"/>
        <v>#REF!</v>
      </c>
      <c r="AF2028" s="8">
        <v>27472</v>
      </c>
      <c r="AG2028" s="11">
        <f t="shared" ca="1" si="2545"/>
        <v>50</v>
      </c>
      <c r="AH2028" s="10" t="str">
        <f t="shared" ca="1" si="2546"/>
        <v>&gt;45&lt; 55</v>
      </c>
      <c r="AI2028" s="12">
        <v>11995938</v>
      </c>
      <c r="AJ2028" s="40" t="s">
        <v>213</v>
      </c>
      <c r="AK2028" s="12" t="s">
        <v>7758</v>
      </c>
      <c r="AL2028" s="8">
        <v>43901</v>
      </c>
      <c r="AM2028" s="7" t="s">
        <v>108</v>
      </c>
      <c r="AN2028" s="7" t="s">
        <v>76</v>
      </c>
      <c r="AO2028">
        <v>2</v>
      </c>
      <c r="AP2028" t="s">
        <v>7759</v>
      </c>
      <c r="AQ2028" s="14">
        <v>3</v>
      </c>
      <c r="AR2028" s="14">
        <v>1</v>
      </c>
      <c r="AS2028" s="15">
        <f t="shared" si="2547"/>
        <v>45715.25</v>
      </c>
      <c r="AT2028" s="14" t="s">
        <v>163</v>
      </c>
      <c r="AU2028" s="12">
        <v>3.5</v>
      </c>
      <c r="AV2028" s="17">
        <v>17</v>
      </c>
      <c r="AW2028" s="18" t="s">
        <v>201</v>
      </c>
      <c r="AX2028" s="19" t="s">
        <v>7760</v>
      </c>
      <c r="AY2028" s="17" t="s">
        <v>82</v>
      </c>
      <c r="AZ2028" s="14" t="s">
        <v>203</v>
      </c>
      <c r="BA2028" s="20" t="str">
        <f t="shared" si="2548"/>
        <v>17001000000342661903</v>
      </c>
      <c r="BB2028" s="31">
        <f t="shared" si="2549"/>
        <v>20</v>
      </c>
      <c r="BC2028" s="22" t="s">
        <v>486</v>
      </c>
      <c r="BD2028" s="23" t="s">
        <v>115</v>
      </c>
      <c r="BF2028" s="8"/>
      <c r="BG2028" s="32">
        <v>20012594</v>
      </c>
      <c r="BH2028" s="32"/>
      <c r="BI2028" s="32"/>
      <c r="BK2028" s="14" t="str">
        <f t="shared" si="2580"/>
        <v>A-P6 AV</v>
      </c>
      <c r="BL2028" s="14" t="s">
        <v>595</v>
      </c>
      <c r="BM2028" s="25"/>
      <c r="BN2028" s="26"/>
      <c r="BO2028" s="27"/>
      <c r="BP2028" s="26"/>
      <c r="BQ2028" s="28"/>
    </row>
    <row r="2029" spans="1:69" x14ac:dyDescent="0.25">
      <c r="A2029" t="str">
        <f>VLOOKUP(B2029,[2]RH!$B:$BV,72,0)</f>
        <v>si</v>
      </c>
      <c r="B2029" s="6">
        <v>2089</v>
      </c>
      <c r="C2029" s="7" t="s">
        <v>168</v>
      </c>
      <c r="D2029" s="7" t="s">
        <v>7761</v>
      </c>
      <c r="E2029" s="7" t="s">
        <v>67</v>
      </c>
      <c r="F2029" s="7" t="s">
        <v>118</v>
      </c>
      <c r="G2029" s="7" t="s">
        <v>220</v>
      </c>
      <c r="H2029" s="80" t="s">
        <v>225</v>
      </c>
      <c r="I2029" s="7" t="s">
        <v>5620</v>
      </c>
      <c r="J2029" s="7" t="s">
        <v>281</v>
      </c>
      <c r="K2029" s="7" t="s">
        <v>146</v>
      </c>
      <c r="L2029" s="7" t="s">
        <v>90</v>
      </c>
      <c r="M2029" s="7" t="str">
        <f t="shared" si="2526"/>
        <v>Couturière</v>
      </c>
      <c r="N2029" s="8">
        <v>45350</v>
      </c>
      <c r="P2029" s="7">
        <f t="shared" ca="1" si="2520"/>
        <v>-6</v>
      </c>
      <c r="Q2029" s="8"/>
      <c r="R2029" s="7"/>
      <c r="S2029" s="7"/>
      <c r="T2029" s="9" t="s">
        <v>156</v>
      </c>
      <c r="U2029" s="7" t="str">
        <f t="shared" si="2539"/>
        <v>Contractuel</v>
      </c>
      <c r="V2029" s="8">
        <v>45689</v>
      </c>
      <c r="W2029" s="8">
        <f>VLOOKUP(B2029,[1]BASE!$A:$Q,17,0)</f>
        <v>45716</v>
      </c>
      <c r="X2029" s="8"/>
      <c r="Y2029" s="8"/>
      <c r="Z2029" s="8">
        <v>45350</v>
      </c>
      <c r="AA2029" s="7">
        <f t="shared" si="2540"/>
        <v>2</v>
      </c>
      <c r="AB2029" s="7">
        <f t="shared" si="2541"/>
        <v>2024</v>
      </c>
      <c r="AC2029" s="7">
        <f t="shared" si="2542"/>
        <v>2028</v>
      </c>
      <c r="AD2029" s="10" t="e">
        <f t="shared" ref="AD2029:AD2092" ca="1" si="2594">IF(#REF!="Non",(DAYS360(N2029,Q2029)/360),(DAYS360(N2029,TODAY())/360))</f>
        <v>#REF!</v>
      </c>
      <c r="AE2029" s="10" t="e">
        <f t="shared" ca="1" si="2544"/>
        <v>#REF!</v>
      </c>
      <c r="AF2029" s="8">
        <v>27238</v>
      </c>
      <c r="AG2029" s="11">
        <f t="shared" ca="1" si="2545"/>
        <v>50.641095890410959</v>
      </c>
      <c r="AH2029" s="10" t="str">
        <f t="shared" ca="1" si="2546"/>
        <v>&gt;45&lt; 55</v>
      </c>
      <c r="AI2029" s="12">
        <v>11810858</v>
      </c>
      <c r="AJ2029" s="13" t="s">
        <v>192</v>
      </c>
      <c r="AK2029" s="12" t="s">
        <v>7762</v>
      </c>
      <c r="AL2029" s="8">
        <v>35315</v>
      </c>
      <c r="AM2029" s="7" t="s">
        <v>108</v>
      </c>
      <c r="AN2029" s="7" t="s">
        <v>76</v>
      </c>
      <c r="AO2029">
        <v>2</v>
      </c>
      <c r="AP2029" t="s">
        <v>7652</v>
      </c>
      <c r="AQ2029">
        <v>3</v>
      </c>
      <c r="AR2029" s="70">
        <v>2</v>
      </c>
      <c r="AS2029" s="15">
        <f t="shared" si="2547"/>
        <v>46080.5</v>
      </c>
      <c r="AT2029" s="14" t="s">
        <v>163</v>
      </c>
      <c r="AU2029" s="12">
        <v>3.5</v>
      </c>
      <c r="AV2029" s="17">
        <v>17</v>
      </c>
      <c r="AW2029" s="18">
        <v>20600</v>
      </c>
      <c r="AX2029" s="19" t="s">
        <v>7763</v>
      </c>
      <c r="AY2029" s="17">
        <v>64</v>
      </c>
      <c r="AZ2029" s="14" t="s">
        <v>203</v>
      </c>
      <c r="BA2029" s="20" t="str">
        <f t="shared" si="2548"/>
        <v>17206000000098012664</v>
      </c>
      <c r="BB2029" s="31">
        <f t="shared" si="2549"/>
        <v>20</v>
      </c>
      <c r="BC2029" s="22" t="s">
        <v>1055</v>
      </c>
      <c r="BD2029" s="23" t="s">
        <v>115</v>
      </c>
      <c r="BF2029" s="8"/>
      <c r="BG2029" s="32">
        <v>54812691</v>
      </c>
      <c r="BH2029" s="32"/>
      <c r="BI2029" s="32"/>
      <c r="BJ2029" t="s">
        <v>1055</v>
      </c>
      <c r="BK2029" s="14" t="str">
        <f t="shared" si="2580"/>
        <v>B-P6 AV</v>
      </c>
      <c r="BL2029" s="14" t="s">
        <v>595</v>
      </c>
      <c r="BM2029" s="25"/>
      <c r="BN2029" s="26"/>
      <c r="BO2029" s="27"/>
      <c r="BP2029" s="26"/>
      <c r="BQ2029" s="28"/>
    </row>
    <row r="2030" spans="1:69" x14ac:dyDescent="0.25">
      <c r="A2030" t="str">
        <f>VLOOKUP(B2030,[2]RH!$B:$BV,72,0)</f>
        <v>si</v>
      </c>
      <c r="B2030" s="6">
        <v>2090</v>
      </c>
      <c r="C2030" s="7" t="s">
        <v>168</v>
      </c>
      <c r="D2030" s="7" t="s">
        <v>7764</v>
      </c>
      <c r="E2030" s="7" t="s">
        <v>67</v>
      </c>
      <c r="F2030" s="7" t="s">
        <v>118</v>
      </c>
      <c r="G2030" s="7" t="s">
        <v>220</v>
      </c>
      <c r="H2030" s="80" t="s">
        <v>225</v>
      </c>
      <c r="I2030" s="7" t="s">
        <v>5620</v>
      </c>
      <c r="J2030" s="7" t="s">
        <v>281</v>
      </c>
      <c r="K2030" s="7" t="s">
        <v>146</v>
      </c>
      <c r="L2030" s="7" t="s">
        <v>90</v>
      </c>
      <c r="M2030" s="7" t="str">
        <f t="shared" si="2526"/>
        <v>Couturière</v>
      </c>
      <c r="N2030" s="8">
        <v>45350</v>
      </c>
      <c r="P2030" s="7">
        <f t="shared" ca="1" si="2520"/>
        <v>-6</v>
      </c>
      <c r="Q2030" s="8"/>
      <c r="R2030" s="7"/>
      <c r="S2030" s="7"/>
      <c r="T2030" s="9" t="s">
        <v>156</v>
      </c>
      <c r="U2030" s="7" t="str">
        <f t="shared" si="2539"/>
        <v>Contractuel</v>
      </c>
      <c r="V2030" s="8">
        <v>45689</v>
      </c>
      <c r="W2030" s="8">
        <f>VLOOKUP(B2030,[1]BASE!$A:$Q,17,0)</f>
        <v>45716</v>
      </c>
      <c r="X2030" s="8"/>
      <c r="Y2030" s="8"/>
      <c r="Z2030" s="8">
        <v>45350</v>
      </c>
      <c r="AA2030" s="7">
        <f t="shared" si="2540"/>
        <v>2</v>
      </c>
      <c r="AB2030" s="7">
        <f t="shared" si="2541"/>
        <v>2024</v>
      </c>
      <c r="AC2030" s="7">
        <f t="shared" si="2542"/>
        <v>2028</v>
      </c>
      <c r="AD2030" s="10" t="e">
        <f t="shared" ref="AD2030:AD2093" ca="1" si="2595">IF(#REF!="Non",(DAYS360(N2030,Q2030)/360),(DAYS360(N2030,TODAY())/360))</f>
        <v>#REF!</v>
      </c>
      <c r="AE2030" s="10" t="e">
        <f t="shared" ca="1" si="2544"/>
        <v>#REF!</v>
      </c>
      <c r="AF2030" s="8">
        <v>31587</v>
      </c>
      <c r="AG2030" s="11">
        <f t="shared" ca="1" si="2545"/>
        <v>38.726027397260275</v>
      </c>
      <c r="AH2030" s="10" t="str">
        <f t="shared" ca="1" si="2546"/>
        <v>&gt;35&lt; 45</v>
      </c>
      <c r="AI2030" s="12">
        <v>16054148</v>
      </c>
      <c r="AJ2030" s="13" t="s">
        <v>192</v>
      </c>
      <c r="AK2030" s="12" t="s">
        <v>7765</v>
      </c>
      <c r="AL2030" s="8">
        <v>44413</v>
      </c>
      <c r="AM2030" s="7" t="s">
        <v>108</v>
      </c>
      <c r="AN2030" s="7" t="s">
        <v>76</v>
      </c>
      <c r="AO2030">
        <v>1</v>
      </c>
      <c r="AP2030" t="s">
        <v>7700</v>
      </c>
      <c r="AQ2030">
        <v>3</v>
      </c>
      <c r="AR2030" s="70">
        <v>2</v>
      </c>
      <c r="AS2030" s="15">
        <f t="shared" si="2547"/>
        <v>46080.5</v>
      </c>
      <c r="AT2030" s="14" t="s">
        <v>163</v>
      </c>
      <c r="AU2030" s="12">
        <v>3.5</v>
      </c>
      <c r="AV2030" s="17">
        <v>17</v>
      </c>
      <c r="AW2030" s="18" t="s">
        <v>201</v>
      </c>
      <c r="AX2030" s="19" t="s">
        <v>7766</v>
      </c>
      <c r="AY2030" s="17">
        <v>75</v>
      </c>
      <c r="AZ2030" s="14" t="s">
        <v>203</v>
      </c>
      <c r="BA2030" s="20" t="str">
        <f t="shared" si="2548"/>
        <v>17001000000098753075</v>
      </c>
      <c r="BB2030" s="31">
        <f t="shared" si="2549"/>
        <v>20</v>
      </c>
      <c r="BC2030" s="22" t="s">
        <v>7689</v>
      </c>
      <c r="BD2030" s="23" t="s">
        <v>115</v>
      </c>
      <c r="BF2030" s="8"/>
      <c r="BG2030" s="32">
        <v>27843474</v>
      </c>
      <c r="BH2030" s="32"/>
      <c r="BI2030" s="32"/>
      <c r="BJ2030" t="s">
        <v>371</v>
      </c>
      <c r="BK2030" s="14" t="str">
        <f t="shared" si="2580"/>
        <v>B-P6 AV</v>
      </c>
      <c r="BL2030" s="14" t="s">
        <v>595</v>
      </c>
      <c r="BM2030" s="25"/>
      <c r="BN2030" s="26"/>
      <c r="BO2030" s="27"/>
      <c r="BP2030" s="26"/>
      <c r="BQ2030" s="28"/>
    </row>
    <row r="2031" spans="1:69" x14ac:dyDescent="0.25">
      <c r="A2031" t="str">
        <f>VLOOKUP(B2031,[2]RH!$B:$BV,72,0)</f>
        <v>si</v>
      </c>
      <c r="B2031" s="6">
        <v>2091</v>
      </c>
      <c r="C2031" s="7" t="s">
        <v>168</v>
      </c>
      <c r="D2031" s="7" t="s">
        <v>7767</v>
      </c>
      <c r="E2031" s="7" t="s">
        <v>67</v>
      </c>
      <c r="F2031" s="7" t="s">
        <v>158</v>
      </c>
      <c r="G2031" s="7" t="s">
        <v>6383</v>
      </c>
      <c r="H2031" s="80" t="s">
        <v>158</v>
      </c>
      <c r="I2031" s="7" t="s">
        <v>542</v>
      </c>
      <c r="J2031" s="7"/>
      <c r="K2031" s="7" t="s">
        <v>146</v>
      </c>
      <c r="L2031" s="7" t="s">
        <v>90</v>
      </c>
      <c r="M2031" s="7" t="str">
        <f t="shared" si="2526"/>
        <v>COUPEUR</v>
      </c>
      <c r="N2031" s="8">
        <v>45350</v>
      </c>
      <c r="P2031" s="7">
        <f t="shared" ca="1" si="2520"/>
        <v>-6</v>
      </c>
      <c r="Q2031" s="8"/>
      <c r="R2031" s="7"/>
      <c r="S2031" s="7"/>
      <c r="T2031" s="9" t="s">
        <v>156</v>
      </c>
      <c r="U2031" s="7" t="str">
        <f t="shared" si="2539"/>
        <v>Contractuel</v>
      </c>
      <c r="V2031" s="8">
        <v>45689</v>
      </c>
      <c r="W2031" s="8">
        <f>VLOOKUP(B2031,[1]BASE!$A:$Q,17,0)</f>
        <v>45716</v>
      </c>
      <c r="X2031" s="8"/>
      <c r="Y2031" s="8"/>
      <c r="Z2031" s="8">
        <v>45350</v>
      </c>
      <c r="AA2031" s="7">
        <f t="shared" si="2540"/>
        <v>2</v>
      </c>
      <c r="AB2031" s="7">
        <f t="shared" si="2541"/>
        <v>2024</v>
      </c>
      <c r="AC2031" s="7">
        <f t="shared" si="2542"/>
        <v>2028</v>
      </c>
      <c r="AD2031" s="10" t="e">
        <f t="shared" ref="AD2031:AD2094" ca="1" si="2596">IF(#REF!="Non",(DAYS360(N2031,Q2031)/360),(DAYS360(N2031,TODAY())/360))</f>
        <v>#REF!</v>
      </c>
      <c r="AE2031" s="10" t="e">
        <f t="shared" ca="1" si="2544"/>
        <v>#REF!</v>
      </c>
      <c r="AF2031" s="8">
        <v>37519</v>
      </c>
      <c r="AG2031" s="11">
        <f t="shared" ca="1" si="2545"/>
        <v>22.473972602739725</v>
      </c>
      <c r="AH2031" s="10" t="str">
        <f t="shared" ca="1" si="2546"/>
        <v>&lt; 25</v>
      </c>
      <c r="AI2031" s="12">
        <v>17670231</v>
      </c>
      <c r="AJ2031" s="13" t="s">
        <v>192</v>
      </c>
      <c r="AK2031" s="12" t="s">
        <v>7768</v>
      </c>
      <c r="AL2031" s="8">
        <v>44111</v>
      </c>
      <c r="AM2031" s="7" t="s">
        <v>108</v>
      </c>
      <c r="AN2031" s="7" t="s">
        <v>109</v>
      </c>
      <c r="AP2031" t="s">
        <v>7769</v>
      </c>
      <c r="AQ2031">
        <v>3</v>
      </c>
      <c r="AR2031" s="70">
        <v>2</v>
      </c>
      <c r="AS2031" s="15">
        <f t="shared" si="2547"/>
        <v>46080.5</v>
      </c>
      <c r="AT2031" s="14" t="s">
        <v>163</v>
      </c>
      <c r="AU2031" s="12">
        <v>3.5</v>
      </c>
      <c r="AV2031" s="17" t="s">
        <v>79</v>
      </c>
      <c r="AW2031" s="18" t="s">
        <v>702</v>
      </c>
      <c r="AX2031" s="19">
        <v>30840037083</v>
      </c>
      <c r="AY2031" s="17">
        <v>86</v>
      </c>
      <c r="AZ2031" s="14" t="s">
        <v>83</v>
      </c>
      <c r="BA2031" s="20" t="str">
        <f t="shared" si="2548"/>
        <v>08081023084003708386</v>
      </c>
      <c r="BB2031" s="31">
        <f t="shared" si="2549"/>
        <v>20</v>
      </c>
      <c r="BC2031" s="22" t="s">
        <v>286</v>
      </c>
      <c r="BD2031" s="23" t="s">
        <v>115</v>
      </c>
      <c r="BF2031" s="8"/>
      <c r="BG2031" s="32">
        <v>25040223</v>
      </c>
      <c r="BH2031" s="32"/>
      <c r="BI2031" s="32"/>
      <c r="BJ2031" t="s">
        <v>4896</v>
      </c>
      <c r="BK2031" s="14" t="str">
        <f t="shared" si="2580"/>
        <v>-COUPE</v>
      </c>
      <c r="BL2031" s="14" t="s">
        <v>595</v>
      </c>
      <c r="BM2031" s="25"/>
      <c r="BN2031" s="26" t="str">
        <f>BA2031</f>
        <v>08081023084003708386</v>
      </c>
      <c r="BO2031" s="27" t="str">
        <f>D2031</f>
        <v>HALOUI EYA</v>
      </c>
      <c r="BP2031" s="26">
        <f>B2031</f>
        <v>2091</v>
      </c>
      <c r="BQ2031" s="28"/>
    </row>
    <row r="2032" spans="1:69" x14ac:dyDescent="0.25">
      <c r="A2032" t="str">
        <f>VLOOKUP(B2032,[2]RH!$B:$BV,72,0)</f>
        <v>si</v>
      </c>
      <c r="B2032" s="6">
        <v>2092</v>
      </c>
      <c r="C2032" s="7" t="s">
        <v>168</v>
      </c>
      <c r="D2032" s="7" t="s">
        <v>7770</v>
      </c>
      <c r="E2032" s="7" t="s">
        <v>67</v>
      </c>
      <c r="F2032" s="7" t="s">
        <v>118</v>
      </c>
      <c r="G2032" s="7" t="s">
        <v>220</v>
      </c>
      <c r="H2032" s="80" t="s">
        <v>225</v>
      </c>
      <c r="I2032" s="7" t="s">
        <v>534</v>
      </c>
      <c r="J2032" s="7" t="s">
        <v>190</v>
      </c>
      <c r="K2032" s="7" t="s">
        <v>146</v>
      </c>
      <c r="L2032" s="7" t="s">
        <v>90</v>
      </c>
      <c r="M2032" s="7" t="str">
        <f t="shared" si="2526"/>
        <v>Couturière</v>
      </c>
      <c r="N2032" s="8">
        <v>45350</v>
      </c>
      <c r="P2032" s="7">
        <f t="shared" ca="1" si="2520"/>
        <v>-6</v>
      </c>
      <c r="Q2032" s="8"/>
      <c r="R2032" s="7"/>
      <c r="S2032" s="7"/>
      <c r="T2032" s="9" t="s">
        <v>156</v>
      </c>
      <c r="U2032" s="7" t="str">
        <f t="shared" si="2539"/>
        <v>Contractuel</v>
      </c>
      <c r="V2032" s="8">
        <v>45689</v>
      </c>
      <c r="W2032" s="8">
        <f>VLOOKUP(B2032,[1]BASE!$A:$Q,17,0)</f>
        <v>45716</v>
      </c>
      <c r="X2032" s="8"/>
      <c r="Y2032" s="8"/>
      <c r="Z2032" s="8">
        <v>45350</v>
      </c>
      <c r="AA2032" s="7">
        <f t="shared" si="2540"/>
        <v>2</v>
      </c>
      <c r="AB2032" s="7">
        <f t="shared" si="2541"/>
        <v>2024</v>
      </c>
      <c r="AC2032" s="7">
        <f t="shared" si="2542"/>
        <v>2028</v>
      </c>
      <c r="AD2032" s="10" t="e">
        <f t="shared" ref="AD2032:AD2095" ca="1" si="2597">IF(#REF!="Non",(DAYS360(N2032,Q2032)/360),(DAYS360(N2032,TODAY())/360))</f>
        <v>#REF!</v>
      </c>
      <c r="AE2032" s="10" t="e">
        <f t="shared" ca="1" si="2544"/>
        <v>#REF!</v>
      </c>
      <c r="AF2032" s="8">
        <v>34360</v>
      </c>
      <c r="AG2032" s="11">
        <f t="shared" ca="1" si="2545"/>
        <v>31.12876712328767</v>
      </c>
      <c r="AH2032" s="10" t="str">
        <f t="shared" ca="1" si="2546"/>
        <v>&gt;25&lt; 35</v>
      </c>
      <c r="AI2032" s="12">
        <v>16456602</v>
      </c>
      <c r="AJ2032" s="13" t="s">
        <v>79</v>
      </c>
      <c r="AK2032" s="12" t="s">
        <v>7771</v>
      </c>
      <c r="AL2032" s="8">
        <v>44243</v>
      </c>
      <c r="AM2032" s="7" t="s">
        <v>108</v>
      </c>
      <c r="AN2032" s="7" t="s">
        <v>76</v>
      </c>
      <c r="AO2032">
        <v>2</v>
      </c>
      <c r="AP2032" t="s">
        <v>7700</v>
      </c>
      <c r="AQ2032">
        <v>3</v>
      </c>
      <c r="AR2032" s="70">
        <v>2</v>
      </c>
      <c r="AS2032" s="15">
        <f t="shared" si="2547"/>
        <v>46080.5</v>
      </c>
      <c r="AT2032" s="14" t="s">
        <v>163</v>
      </c>
      <c r="AU2032" s="12">
        <v>3.5</v>
      </c>
      <c r="AV2032" s="17">
        <v>17</v>
      </c>
      <c r="AW2032" s="18" t="s">
        <v>201</v>
      </c>
      <c r="AX2032" s="19" t="s">
        <v>7772</v>
      </c>
      <c r="AY2032" s="17">
        <v>35</v>
      </c>
      <c r="AZ2032" s="14" t="s">
        <v>203</v>
      </c>
      <c r="BA2032" s="20" t="str">
        <f t="shared" si="2548"/>
        <v>17001000000290238835</v>
      </c>
      <c r="BB2032" s="31">
        <f t="shared" si="2549"/>
        <v>20</v>
      </c>
      <c r="BC2032" s="22" t="s">
        <v>7773</v>
      </c>
      <c r="BD2032" s="23" t="s">
        <v>6429</v>
      </c>
      <c r="BF2032" s="8"/>
      <c r="BG2032" s="32">
        <v>26847147</v>
      </c>
      <c r="BH2032" s="32">
        <v>56839977</v>
      </c>
      <c r="BI2032" s="32"/>
      <c r="BJ2032" t="s">
        <v>5030</v>
      </c>
      <c r="BK2032" s="14" t="str">
        <f t="shared" si="2580"/>
        <v>A-P6 AV</v>
      </c>
      <c r="BL2032" s="14" t="s">
        <v>595</v>
      </c>
      <c r="BM2032" s="25"/>
      <c r="BN2032" s="26"/>
      <c r="BO2032" s="27"/>
      <c r="BP2032" s="26"/>
      <c r="BQ2032" s="28"/>
    </row>
    <row r="2033" spans="1:69" x14ac:dyDescent="0.25">
      <c r="A2033" t="str">
        <f>VLOOKUP(B2033,[2]RH!$B:$BV,72,0)</f>
        <v>Non-Actif</v>
      </c>
      <c r="B2033" s="6">
        <v>2093</v>
      </c>
      <c r="C2033" s="7" t="s">
        <v>168</v>
      </c>
      <c r="D2033" s="7" t="s">
        <v>7774</v>
      </c>
      <c r="E2033" s="7" t="s">
        <v>67</v>
      </c>
      <c r="F2033" s="7" t="s">
        <v>118</v>
      </c>
      <c r="G2033" s="7" t="s">
        <v>220</v>
      </c>
      <c r="H2033" s="80" t="s">
        <v>225</v>
      </c>
      <c r="I2033" s="7" t="s">
        <v>5620</v>
      </c>
      <c r="J2033" s="7" t="s">
        <v>281</v>
      </c>
      <c r="K2033" s="7" t="s">
        <v>146</v>
      </c>
      <c r="L2033" s="7" t="s">
        <v>90</v>
      </c>
      <c r="M2033" s="7" t="str">
        <f t="shared" si="2526"/>
        <v>Couturière</v>
      </c>
      <c r="N2033" s="8">
        <v>45350</v>
      </c>
      <c r="P2033" s="7">
        <f t="shared" ca="1" si="2520"/>
        <v>-218</v>
      </c>
      <c r="Q2033" s="8">
        <v>45505</v>
      </c>
      <c r="R2033" s="7" t="s">
        <v>5589</v>
      </c>
      <c r="S2033" s="7"/>
      <c r="T2033" s="9" t="s">
        <v>156</v>
      </c>
      <c r="U2033" s="7" t="str">
        <f t="shared" si="2539"/>
        <v>Contractuel</v>
      </c>
      <c r="V2033" s="8">
        <v>45474</v>
      </c>
      <c r="W2033" s="8">
        <v>45504</v>
      </c>
      <c r="X2033" s="8"/>
      <c r="Y2033" s="8"/>
      <c r="Z2033" s="8">
        <v>45350</v>
      </c>
      <c r="AA2033" s="7">
        <f t="shared" si="2540"/>
        <v>2</v>
      </c>
      <c r="AB2033" s="7">
        <f t="shared" si="2541"/>
        <v>2024</v>
      </c>
      <c r="AC2033" s="7">
        <f t="shared" si="2542"/>
        <v>2028</v>
      </c>
      <c r="AD2033" s="10" t="e">
        <f t="shared" ref="AD2033:AD2096" ca="1" si="2598">IF(#REF!="Non",(DAYS360(N2033,Q2033)/360),(DAYS360(N2033,TODAY())/360))</f>
        <v>#REF!</v>
      </c>
      <c r="AE2033" s="10" t="e">
        <f t="shared" ca="1" si="2544"/>
        <v>#REF!</v>
      </c>
      <c r="AF2033" s="8">
        <v>37012</v>
      </c>
      <c r="AG2033" s="11">
        <f t="shared" ca="1" si="2545"/>
        <v>23.863013698630137</v>
      </c>
      <c r="AH2033" s="10" t="str">
        <f t="shared" ca="1" si="2546"/>
        <v>&lt; 25</v>
      </c>
      <c r="AI2033" s="12">
        <v>17323952</v>
      </c>
      <c r="AJ2033" s="13" t="s">
        <v>106</v>
      </c>
      <c r="AK2033" s="12" t="s">
        <v>7775</v>
      </c>
      <c r="AL2033" s="8">
        <v>42803</v>
      </c>
      <c r="AM2033" s="7" t="s">
        <v>108</v>
      </c>
      <c r="AN2033" s="7" t="s">
        <v>109</v>
      </c>
      <c r="AP2033" t="s">
        <v>7700</v>
      </c>
      <c r="AQ2033">
        <v>3</v>
      </c>
      <c r="AR2033" s="14">
        <v>1</v>
      </c>
      <c r="AS2033" s="15">
        <f t="shared" si="2547"/>
        <v>45715.25</v>
      </c>
      <c r="AT2033" s="14" t="s">
        <v>163</v>
      </c>
      <c r="AU2033" s="12">
        <v>3.5</v>
      </c>
      <c r="AV2033" s="17">
        <v>17</v>
      </c>
      <c r="AW2033" s="18" t="s">
        <v>201</v>
      </c>
      <c r="AX2033" s="19" t="s">
        <v>7776</v>
      </c>
      <c r="AY2033" s="17">
        <v>35</v>
      </c>
      <c r="AZ2033" s="14" t="s">
        <v>203</v>
      </c>
      <c r="BA2033" s="20" t="str">
        <f t="shared" si="2548"/>
        <v>17001000000261449235</v>
      </c>
      <c r="BB2033" s="31">
        <f t="shared" si="2549"/>
        <v>20</v>
      </c>
      <c r="BC2033" s="22" t="s">
        <v>7777</v>
      </c>
      <c r="BD2033" s="23" t="s">
        <v>85</v>
      </c>
      <c r="BF2033" s="8"/>
      <c r="BG2033" s="32">
        <v>58638533</v>
      </c>
      <c r="BH2033" s="32"/>
      <c r="BI2033" s="32"/>
      <c r="BK2033" s="14" t="str">
        <f t="shared" si="2580"/>
        <v>B-P6 AV</v>
      </c>
      <c r="BL2033" s="14" t="s">
        <v>595</v>
      </c>
      <c r="BM2033" s="25"/>
      <c r="BN2033" s="26"/>
      <c r="BO2033" s="27"/>
      <c r="BP2033" s="26"/>
      <c r="BQ2033" s="28"/>
    </row>
    <row r="2034" spans="1:69" x14ac:dyDescent="0.25">
      <c r="A2034" t="str">
        <f>VLOOKUP(B2034,[2]RH!$B:$BV,72,0)</f>
        <v>Non-Actif</v>
      </c>
      <c r="B2034" s="6">
        <v>2094</v>
      </c>
      <c r="C2034" s="7" t="s">
        <v>168</v>
      </c>
      <c r="D2034" s="7" t="s">
        <v>7778</v>
      </c>
      <c r="E2034" s="7" t="s">
        <v>67</v>
      </c>
      <c r="F2034" s="7" t="s">
        <v>118</v>
      </c>
      <c r="G2034" s="7" t="s">
        <v>220</v>
      </c>
      <c r="H2034" s="80" t="s">
        <v>225</v>
      </c>
      <c r="I2034" s="7" t="s">
        <v>5620</v>
      </c>
      <c r="J2034" s="7" t="s">
        <v>281</v>
      </c>
      <c r="K2034" s="7" t="s">
        <v>146</v>
      </c>
      <c r="L2034" s="7" t="s">
        <v>90</v>
      </c>
      <c r="M2034" s="7" t="str">
        <f t="shared" si="2526"/>
        <v>Couturière</v>
      </c>
      <c r="N2034" s="8">
        <v>45350</v>
      </c>
      <c r="P2034" s="7">
        <f t="shared" ca="1" si="2520"/>
        <v>-340</v>
      </c>
      <c r="Q2034" s="8">
        <v>45352</v>
      </c>
      <c r="R2034" s="7" t="s">
        <v>4476</v>
      </c>
      <c r="S2034" s="7"/>
      <c r="T2034" s="9" t="s">
        <v>156</v>
      </c>
      <c r="U2034" s="7" t="str">
        <f t="shared" si="2539"/>
        <v>Contractuel</v>
      </c>
      <c r="V2034" s="8">
        <v>45350</v>
      </c>
      <c r="W2034" s="8">
        <v>45382</v>
      </c>
      <c r="X2034" s="8"/>
      <c r="Y2034" s="8"/>
      <c r="Z2034" s="8">
        <v>45350</v>
      </c>
      <c r="AA2034" s="7">
        <f t="shared" si="2540"/>
        <v>2</v>
      </c>
      <c r="AB2034" s="7">
        <f t="shared" si="2541"/>
        <v>2024</v>
      </c>
      <c r="AC2034" s="7">
        <f t="shared" si="2542"/>
        <v>2028</v>
      </c>
      <c r="AD2034" s="10" t="e">
        <f t="shared" ref="AD2034:AD2097" ca="1" si="2599">IF(#REF!="Non",(DAYS360(N2034,Q2034)/360),(DAYS360(N2034,TODAY())/360))</f>
        <v>#REF!</v>
      </c>
      <c r="AE2034" s="10" t="e">
        <f t="shared" ca="1" si="2544"/>
        <v>#REF!</v>
      </c>
      <c r="AF2034" s="8">
        <v>34302</v>
      </c>
      <c r="AG2034" s="11">
        <f t="shared" ca="1" si="2545"/>
        <v>31.287671232876711</v>
      </c>
      <c r="AH2034" s="10" t="str">
        <f t="shared" ca="1" si="2546"/>
        <v>&gt;25&lt; 35</v>
      </c>
      <c r="AI2034" s="12">
        <v>16589899</v>
      </c>
      <c r="AJ2034" s="13" t="s">
        <v>79</v>
      </c>
      <c r="AK2034" s="12" t="s">
        <v>7779</v>
      </c>
      <c r="AL2034" s="8">
        <v>40014</v>
      </c>
      <c r="AM2034" s="7" t="s">
        <v>108</v>
      </c>
      <c r="AN2034" s="7" t="s">
        <v>109</v>
      </c>
      <c r="AP2034" t="s">
        <v>7700</v>
      </c>
      <c r="AQ2034" s="14">
        <v>3</v>
      </c>
      <c r="AR2034" s="14">
        <v>1</v>
      </c>
      <c r="AS2034" s="15">
        <f t="shared" si="2547"/>
        <v>45715.25</v>
      </c>
      <c r="AT2034" s="14" t="s">
        <v>163</v>
      </c>
      <c r="AU2034" s="12">
        <v>3.5</v>
      </c>
      <c r="AV2034" s="17"/>
      <c r="AW2034" s="18"/>
      <c r="AX2034" s="19"/>
      <c r="AY2034" s="17"/>
      <c r="AZ2034" s="14"/>
      <c r="BA2034" s="20" t="str">
        <f t="shared" si="2548"/>
        <v/>
      </c>
      <c r="BB2034" s="31">
        <f t="shared" si="2549"/>
        <v>0</v>
      </c>
      <c r="BC2034" s="22" t="s">
        <v>7780</v>
      </c>
      <c r="BD2034" s="23" t="s">
        <v>85</v>
      </c>
      <c r="BF2034" s="8"/>
      <c r="BG2034" s="32">
        <v>21146525</v>
      </c>
      <c r="BH2034" s="32"/>
      <c r="BI2034" s="32"/>
      <c r="BK2034" s="14" t="str">
        <f t="shared" si="2580"/>
        <v>B-P6 AV</v>
      </c>
      <c r="BL2034" s="14" t="s">
        <v>595</v>
      </c>
      <c r="BM2034" s="25"/>
      <c r="BN2034" s="26"/>
      <c r="BO2034" s="27"/>
      <c r="BP2034" s="26"/>
      <c r="BQ2034" s="28"/>
    </row>
    <row r="2035" spans="1:69" x14ac:dyDescent="0.25">
      <c r="A2035" t="str">
        <f>VLOOKUP(B2035,[2]RH!$B:$BV,72,0)</f>
        <v>Non-Actif</v>
      </c>
      <c r="B2035" s="6">
        <v>2095</v>
      </c>
      <c r="C2035" s="7" t="s">
        <v>168</v>
      </c>
      <c r="D2035" s="7" t="s">
        <v>7781</v>
      </c>
      <c r="E2035" s="7" t="s">
        <v>67</v>
      </c>
      <c r="F2035" s="7" t="s">
        <v>118</v>
      </c>
      <c r="G2035" s="7" t="s">
        <v>220</v>
      </c>
      <c r="H2035" s="80" t="s">
        <v>225</v>
      </c>
      <c r="I2035" s="7" t="s">
        <v>589</v>
      </c>
      <c r="J2035" s="7" t="s">
        <v>190</v>
      </c>
      <c r="K2035" s="7" t="s">
        <v>146</v>
      </c>
      <c r="L2035" s="7" t="s">
        <v>90</v>
      </c>
      <c r="M2035" s="7" t="str">
        <f t="shared" si="2526"/>
        <v>Couturière</v>
      </c>
      <c r="N2035" s="8">
        <v>45350</v>
      </c>
      <c r="P2035" s="7">
        <f t="shared" ca="1" si="2520"/>
        <v>-310</v>
      </c>
      <c r="Q2035" s="8">
        <v>45414</v>
      </c>
      <c r="R2035" s="7" t="s">
        <v>5589</v>
      </c>
      <c r="S2035" s="7"/>
      <c r="T2035" s="9" t="s">
        <v>156</v>
      </c>
      <c r="U2035" s="7" t="str">
        <f t="shared" si="2539"/>
        <v>Contractuel</v>
      </c>
      <c r="V2035" s="8">
        <v>45383</v>
      </c>
      <c r="W2035" s="8">
        <v>45412</v>
      </c>
      <c r="X2035" s="8"/>
      <c r="Y2035" s="8"/>
      <c r="Z2035" s="8">
        <v>45350</v>
      </c>
      <c r="AA2035" s="7">
        <f t="shared" si="2540"/>
        <v>2</v>
      </c>
      <c r="AB2035" s="7">
        <f t="shared" si="2541"/>
        <v>2024</v>
      </c>
      <c r="AC2035" s="7">
        <f t="shared" si="2542"/>
        <v>2028</v>
      </c>
      <c r="AD2035" s="10" t="e">
        <f t="shared" ref="AD2035:AD2098" ca="1" si="2600">IF(#REF!="Non",(DAYS360(N2035,Q2035)/360),(DAYS360(N2035,TODAY())/360))</f>
        <v>#REF!</v>
      </c>
      <c r="AE2035" s="10" t="e">
        <f t="shared" ca="1" si="2544"/>
        <v>#REF!</v>
      </c>
      <c r="AF2035" s="8">
        <v>27322</v>
      </c>
      <c r="AG2035" s="11">
        <f t="shared" ca="1" si="2545"/>
        <v>50.410958904109592</v>
      </c>
      <c r="AH2035" s="10" t="str">
        <f t="shared" ca="1" si="2546"/>
        <v>&gt;45&lt; 55</v>
      </c>
      <c r="AI2035" s="12">
        <v>11995761</v>
      </c>
      <c r="AJ2035" s="13" t="s">
        <v>150</v>
      </c>
      <c r="AK2035" s="12" t="s">
        <v>7782</v>
      </c>
      <c r="AL2035" s="8">
        <v>44748</v>
      </c>
      <c r="AM2035" s="7" t="s">
        <v>108</v>
      </c>
      <c r="AN2035" s="7" t="s">
        <v>683</v>
      </c>
      <c r="AO2035">
        <v>4</v>
      </c>
      <c r="AP2035" t="s">
        <v>7652</v>
      </c>
      <c r="AQ2035" s="14">
        <v>3</v>
      </c>
      <c r="AR2035" s="14">
        <v>1</v>
      </c>
      <c r="AS2035" s="15">
        <f t="shared" si="2547"/>
        <v>45715.25</v>
      </c>
      <c r="AT2035" s="14" t="s">
        <v>163</v>
      </c>
      <c r="AU2035" s="12">
        <v>3.5</v>
      </c>
      <c r="AV2035" s="17">
        <v>17</v>
      </c>
      <c r="AW2035" s="18" t="s">
        <v>201</v>
      </c>
      <c r="AX2035" s="19" t="s">
        <v>7783</v>
      </c>
      <c r="AY2035" s="17">
        <v>23</v>
      </c>
      <c r="AZ2035" s="14" t="s">
        <v>203</v>
      </c>
      <c r="BA2035" s="20" t="str">
        <f t="shared" si="2548"/>
        <v>17001000000315226423</v>
      </c>
      <c r="BB2035" s="31">
        <f t="shared" si="2549"/>
        <v>20</v>
      </c>
      <c r="BC2035" s="22" t="s">
        <v>286</v>
      </c>
      <c r="BD2035" s="23" t="s">
        <v>115</v>
      </c>
      <c r="BF2035" s="8"/>
      <c r="BG2035" s="32">
        <v>52991520</v>
      </c>
      <c r="BH2035" s="32"/>
      <c r="BI2035" s="32"/>
      <c r="BK2035" s="14" t="str">
        <f t="shared" si="2580"/>
        <v>A-P6 AV</v>
      </c>
      <c r="BL2035" s="14" t="s">
        <v>595</v>
      </c>
      <c r="BM2035" s="25"/>
      <c r="BN2035" s="26"/>
      <c r="BO2035" s="27"/>
      <c r="BP2035" s="26"/>
      <c r="BQ2035" s="28"/>
    </row>
    <row r="2036" spans="1:69" x14ac:dyDescent="0.25">
      <c r="A2036" t="str">
        <f>VLOOKUP(B2036,[2]RH!$B:$BV,72,0)</f>
        <v>si</v>
      </c>
      <c r="B2036" s="6">
        <v>2096</v>
      </c>
      <c r="C2036" s="7" t="s">
        <v>168</v>
      </c>
      <c r="D2036" s="7" t="s">
        <v>7784</v>
      </c>
      <c r="E2036" s="7" t="s">
        <v>67</v>
      </c>
      <c r="F2036" s="7" t="s">
        <v>118</v>
      </c>
      <c r="G2036" s="7" t="s">
        <v>220</v>
      </c>
      <c r="H2036" s="80" t="s">
        <v>225</v>
      </c>
      <c r="I2036" s="7" t="s">
        <v>5620</v>
      </c>
      <c r="J2036" s="7" t="s">
        <v>281</v>
      </c>
      <c r="K2036" s="7" t="s">
        <v>146</v>
      </c>
      <c r="L2036" s="7" t="s">
        <v>90</v>
      </c>
      <c r="M2036" s="7" t="str">
        <f t="shared" si="2526"/>
        <v>Couturière</v>
      </c>
      <c r="N2036" s="8">
        <v>45350</v>
      </c>
      <c r="P2036" s="7">
        <f t="shared" ref="P2036:P2099" ca="1" si="2601">IF(W2036="","",W2036-TODAY())</f>
        <v>-6</v>
      </c>
      <c r="Q2036" s="8"/>
      <c r="R2036" s="7"/>
      <c r="S2036" s="7"/>
      <c r="T2036" s="9" t="s">
        <v>156</v>
      </c>
      <c r="U2036" s="7" t="str">
        <f t="shared" si="2539"/>
        <v>Contractuel</v>
      </c>
      <c r="V2036" s="8">
        <v>45689</v>
      </c>
      <c r="W2036" s="8">
        <f>VLOOKUP(B2036,[1]BASE!$A:$Q,17,0)</f>
        <v>45716</v>
      </c>
      <c r="X2036" s="8"/>
      <c r="Y2036" s="8"/>
      <c r="Z2036" s="8">
        <v>45350</v>
      </c>
      <c r="AA2036" s="7">
        <f t="shared" si="2540"/>
        <v>2</v>
      </c>
      <c r="AB2036" s="7">
        <f t="shared" si="2541"/>
        <v>2024</v>
      </c>
      <c r="AC2036" s="7">
        <f t="shared" si="2542"/>
        <v>2028</v>
      </c>
      <c r="AD2036" s="10" t="e">
        <f t="shared" ref="AD2036:AD2099" ca="1" si="2602">IF(#REF!="Non",(DAYS360(N2036,Q2036)/360),(DAYS360(N2036,TODAY())/360))</f>
        <v>#REF!</v>
      </c>
      <c r="AE2036" s="10" t="e">
        <f t="shared" ca="1" si="2544"/>
        <v>#REF!</v>
      </c>
      <c r="AF2036" s="8">
        <v>29646</v>
      </c>
      <c r="AG2036" s="11">
        <f t="shared" ca="1" si="2545"/>
        <v>44.043835616438358</v>
      </c>
      <c r="AH2036" s="10" t="str">
        <f t="shared" ca="1" si="2546"/>
        <v>&gt;35&lt; 45</v>
      </c>
      <c r="AI2036" s="12">
        <v>12532073</v>
      </c>
      <c r="AJ2036" s="13" t="s">
        <v>213</v>
      </c>
      <c r="AK2036" s="12" t="s">
        <v>7785</v>
      </c>
      <c r="AL2036" s="8">
        <v>43614</v>
      </c>
      <c r="AM2036" s="7" t="s">
        <v>108</v>
      </c>
      <c r="AN2036" s="7" t="s">
        <v>76</v>
      </c>
      <c r="AP2036" t="s">
        <v>7652</v>
      </c>
      <c r="AQ2036">
        <v>3</v>
      </c>
      <c r="AR2036" s="70">
        <v>2</v>
      </c>
      <c r="AS2036" s="15">
        <f t="shared" si="2547"/>
        <v>46080.5</v>
      </c>
      <c r="AT2036" s="14" t="s">
        <v>163</v>
      </c>
      <c r="AU2036" s="12">
        <v>3.5</v>
      </c>
      <c r="AV2036" s="17">
        <v>17</v>
      </c>
      <c r="AW2036" s="18">
        <v>20600</v>
      </c>
      <c r="AX2036" s="19" t="s">
        <v>7786</v>
      </c>
      <c r="AY2036" s="17" t="s">
        <v>150</v>
      </c>
      <c r="AZ2036" s="14" t="s">
        <v>203</v>
      </c>
      <c r="BA2036" s="20" t="str">
        <f t="shared" si="2548"/>
        <v>17206000000342813407</v>
      </c>
      <c r="BB2036" s="31">
        <f t="shared" si="2549"/>
        <v>20</v>
      </c>
      <c r="BC2036" s="22" t="s">
        <v>7301</v>
      </c>
      <c r="BD2036" s="23" t="s">
        <v>115</v>
      </c>
      <c r="BF2036" s="8"/>
      <c r="BG2036" s="32">
        <v>94349854</v>
      </c>
      <c r="BH2036" s="32">
        <v>97759689</v>
      </c>
      <c r="BI2036" s="32"/>
      <c r="BJ2036" t="s">
        <v>4909</v>
      </c>
      <c r="BK2036" s="14" t="str">
        <f>IF(K2036="CADRE","CADRE",CONCATENATE(J2036,"-",H2036))</f>
        <v>B-P6 AV</v>
      </c>
      <c r="BL2036" s="14" t="s">
        <v>595</v>
      </c>
      <c r="BM2036" s="25"/>
      <c r="BN2036" s="26"/>
      <c r="BO2036" s="27"/>
      <c r="BP2036" s="26"/>
      <c r="BQ2036" s="28"/>
    </row>
    <row r="2037" spans="1:69" x14ac:dyDescent="0.25">
      <c r="A2037" t="str">
        <f>VLOOKUP(B2037,[2]RH!$B:$BV,72,0)</f>
        <v>Non-Actif</v>
      </c>
      <c r="B2037" s="6">
        <v>2097</v>
      </c>
      <c r="C2037" s="7" t="s">
        <v>168</v>
      </c>
      <c r="D2037" s="7" t="s">
        <v>7787</v>
      </c>
      <c r="E2037" s="7" t="s">
        <v>67</v>
      </c>
      <c r="F2037" s="7" t="s">
        <v>118</v>
      </c>
      <c r="G2037" s="7" t="s">
        <v>5325</v>
      </c>
      <c r="H2037" s="80" t="s">
        <v>649</v>
      </c>
      <c r="I2037" s="7" t="s">
        <v>650</v>
      </c>
      <c r="J2037" s="7" t="s">
        <v>281</v>
      </c>
      <c r="K2037" s="7" t="s">
        <v>89</v>
      </c>
      <c r="L2037" s="7" t="s">
        <v>90</v>
      </c>
      <c r="M2037" s="7" t="str">
        <f t="shared" si="2526"/>
        <v>Contrôle qualité</v>
      </c>
      <c r="N2037" s="8">
        <v>45351</v>
      </c>
      <c r="P2037" s="7">
        <f t="shared" ca="1" si="2601"/>
        <v>-340</v>
      </c>
      <c r="Q2037" s="8">
        <v>45383</v>
      </c>
      <c r="R2037" s="7" t="s">
        <v>5589</v>
      </c>
      <c r="S2037" s="7"/>
      <c r="T2037" s="9" t="s">
        <v>156</v>
      </c>
      <c r="U2037" s="7" t="str">
        <f t="shared" si="2539"/>
        <v>Contractuel</v>
      </c>
      <c r="V2037" s="8">
        <v>45351</v>
      </c>
      <c r="W2037" s="8">
        <v>45382</v>
      </c>
      <c r="X2037" s="8"/>
      <c r="Y2037" s="8"/>
      <c r="Z2037" s="8">
        <v>45351</v>
      </c>
      <c r="AA2037" s="7">
        <f t="shared" si="2540"/>
        <v>2</v>
      </c>
      <c r="AB2037" s="7">
        <f t="shared" si="2541"/>
        <v>2024</v>
      </c>
      <c r="AC2037" s="7">
        <f t="shared" si="2542"/>
        <v>2028</v>
      </c>
      <c r="AD2037" s="10" t="e">
        <f t="shared" ref="AD2037:AD2100" ca="1" si="2603">IF(#REF!="Non",(DAYS360(N2037,Q2037)/360),(DAYS360(N2037,TODAY())/360))</f>
        <v>#REF!</v>
      </c>
      <c r="AE2037" s="10" t="e">
        <f t="shared" ca="1" si="2544"/>
        <v>#REF!</v>
      </c>
      <c r="AF2037" s="8">
        <v>35101</v>
      </c>
      <c r="AG2037" s="11">
        <f t="shared" ca="1" si="2545"/>
        <v>29.098630136986301</v>
      </c>
      <c r="AH2037" s="10" t="str">
        <f t="shared" ca="1" si="2546"/>
        <v>&gt;25&lt; 35</v>
      </c>
      <c r="AI2037" s="12"/>
      <c r="AJ2037" s="13"/>
      <c r="AK2037" s="12" t="s">
        <v>7788</v>
      </c>
      <c r="AL2037" s="8">
        <v>41958</v>
      </c>
      <c r="AM2037" s="7" t="s">
        <v>108</v>
      </c>
      <c r="AN2037" s="7" t="s">
        <v>109</v>
      </c>
      <c r="AP2037" t="s">
        <v>7789</v>
      </c>
      <c r="AQ2037" s="14">
        <v>3</v>
      </c>
      <c r="AR2037" s="14">
        <v>1</v>
      </c>
      <c r="AS2037" s="15">
        <f t="shared" si="2547"/>
        <v>45716.25</v>
      </c>
      <c r="AT2037" s="14" t="s">
        <v>163</v>
      </c>
      <c r="AU2037" s="12">
        <v>3.6629999999999998</v>
      </c>
      <c r="AV2037" s="17">
        <v>17</v>
      </c>
      <c r="AW2037" s="18" t="s">
        <v>201</v>
      </c>
      <c r="AX2037" s="19" t="s">
        <v>7790</v>
      </c>
      <c r="AY2037" s="17" t="s">
        <v>73</v>
      </c>
      <c r="AZ2037" s="14" t="s">
        <v>203</v>
      </c>
      <c r="BA2037" s="20" t="str">
        <f t="shared" si="2548"/>
        <v>17001000000268799701</v>
      </c>
      <c r="BB2037" s="31">
        <f t="shared" si="2549"/>
        <v>20</v>
      </c>
      <c r="BC2037" s="22" t="s">
        <v>7791</v>
      </c>
      <c r="BD2037" s="23" t="s">
        <v>115</v>
      </c>
      <c r="BF2037" s="8"/>
      <c r="BG2037" s="32">
        <v>58759174</v>
      </c>
      <c r="BH2037" s="32">
        <v>23703072</v>
      </c>
      <c r="BI2037" s="32"/>
      <c r="BK2037" s="14" t="str">
        <f t="shared" si="2580"/>
        <v>B-Panda</v>
      </c>
      <c r="BL2037" s="14" t="s">
        <v>288</v>
      </c>
      <c r="BM2037" s="25"/>
      <c r="BN2037" s="26"/>
      <c r="BO2037" s="27"/>
      <c r="BP2037" s="26"/>
      <c r="BQ2037" s="28"/>
    </row>
    <row r="2038" spans="1:69" x14ac:dyDescent="0.25">
      <c r="A2038" t="str">
        <f>VLOOKUP(B2038,[2]RH!$B:$BV,72,0)</f>
        <v>Non-Actif</v>
      </c>
      <c r="B2038" s="6">
        <v>2098</v>
      </c>
      <c r="C2038" s="7" t="s">
        <v>168</v>
      </c>
      <c r="D2038" s="7" t="s">
        <v>2965</v>
      </c>
      <c r="E2038" s="7" t="s">
        <v>67</v>
      </c>
      <c r="F2038" s="7" t="s">
        <v>118</v>
      </c>
      <c r="G2038" s="7" t="s">
        <v>220</v>
      </c>
      <c r="H2038" s="80" t="s">
        <v>225</v>
      </c>
      <c r="I2038" s="7" t="s">
        <v>589</v>
      </c>
      <c r="J2038" s="7" t="s">
        <v>190</v>
      </c>
      <c r="K2038" s="7" t="s">
        <v>146</v>
      </c>
      <c r="L2038" s="7" t="s">
        <v>90</v>
      </c>
      <c r="M2038" s="7" t="str">
        <f t="shared" si="2526"/>
        <v>Couturière</v>
      </c>
      <c r="N2038" s="8">
        <v>45350</v>
      </c>
      <c r="P2038" s="7">
        <f t="shared" ca="1" si="2601"/>
        <v>-310</v>
      </c>
      <c r="Q2038" s="8">
        <v>45425</v>
      </c>
      <c r="R2038" s="7" t="s">
        <v>4245</v>
      </c>
      <c r="S2038" s="7"/>
      <c r="T2038" s="9" t="s">
        <v>156</v>
      </c>
      <c r="U2038" s="7" t="str">
        <f t="shared" si="2539"/>
        <v>Contractuel</v>
      </c>
      <c r="V2038" s="8">
        <v>45383</v>
      </c>
      <c r="W2038" s="8">
        <v>45412</v>
      </c>
      <c r="X2038" s="8"/>
      <c r="Y2038" s="8"/>
      <c r="Z2038" s="8">
        <v>45350</v>
      </c>
      <c r="AA2038" s="7">
        <f t="shared" si="2540"/>
        <v>2</v>
      </c>
      <c r="AB2038" s="7">
        <f t="shared" si="2541"/>
        <v>2024</v>
      </c>
      <c r="AC2038" s="7">
        <f t="shared" si="2542"/>
        <v>2028</v>
      </c>
      <c r="AD2038" s="10" t="e">
        <f t="shared" ref="AD2038:AD2101" ca="1" si="2604">IF(#REF!="Non",(DAYS360(N2038,Q2038)/360),(DAYS360(N2038,TODAY())/360))</f>
        <v>#REF!</v>
      </c>
      <c r="AE2038" s="10" t="e">
        <f t="shared" ca="1" si="2544"/>
        <v>#REF!</v>
      </c>
      <c r="AF2038" s="8">
        <v>37969</v>
      </c>
      <c r="AG2038" s="11">
        <f t="shared" ca="1" si="2545"/>
        <v>21.241095890410961</v>
      </c>
      <c r="AH2038" s="10" t="str">
        <f t="shared" ca="1" si="2546"/>
        <v>&lt; 25</v>
      </c>
      <c r="AI2038" s="12"/>
      <c r="AJ2038" s="13"/>
      <c r="AK2038" s="12" t="s">
        <v>7792</v>
      </c>
      <c r="AL2038" s="8">
        <v>44238</v>
      </c>
      <c r="AM2038" s="7" t="s">
        <v>108</v>
      </c>
      <c r="AN2038" s="7" t="s">
        <v>109</v>
      </c>
      <c r="AP2038" t="s">
        <v>1822</v>
      </c>
      <c r="AQ2038" s="14">
        <v>3</v>
      </c>
      <c r="AR2038" s="14">
        <v>1</v>
      </c>
      <c r="AS2038" s="15">
        <f t="shared" si="2547"/>
        <v>45715.25</v>
      </c>
      <c r="AT2038" s="14" t="s">
        <v>163</v>
      </c>
      <c r="AU2038" s="12">
        <v>3.5</v>
      </c>
      <c r="AV2038" s="17">
        <v>17</v>
      </c>
      <c r="AW2038" s="18" t="s">
        <v>201</v>
      </c>
      <c r="AX2038" s="19" t="s">
        <v>7793</v>
      </c>
      <c r="AY2038" s="17">
        <v>79</v>
      </c>
      <c r="AZ2038" s="14" t="s">
        <v>203</v>
      </c>
      <c r="BA2038" s="20" t="str">
        <f t="shared" si="2548"/>
        <v>17001000000342759679</v>
      </c>
      <c r="BB2038" s="31">
        <f t="shared" si="2549"/>
        <v>20</v>
      </c>
      <c r="BC2038" s="22" t="s">
        <v>7794</v>
      </c>
      <c r="BD2038" s="23" t="s">
        <v>115</v>
      </c>
      <c r="BF2038" s="8"/>
      <c r="BG2038" s="32">
        <v>21402170</v>
      </c>
      <c r="BH2038" s="32"/>
      <c r="BI2038" s="32"/>
      <c r="BK2038" s="14" t="str">
        <f t="shared" si="2580"/>
        <v>A-P6 AV</v>
      </c>
      <c r="BL2038" s="14" t="s">
        <v>595</v>
      </c>
      <c r="BM2038" s="25"/>
      <c r="BN2038" s="26"/>
      <c r="BO2038" s="27"/>
      <c r="BP2038" s="26"/>
      <c r="BQ2038" s="28"/>
    </row>
    <row r="2039" spans="1:69" x14ac:dyDescent="0.25">
      <c r="A2039" t="str">
        <f>VLOOKUP(B2039,[2]RH!$B:$BV,72,0)</f>
        <v>Non-Actif</v>
      </c>
      <c r="B2039" s="6">
        <v>2099</v>
      </c>
      <c r="C2039" s="7" t="s">
        <v>168</v>
      </c>
      <c r="D2039" s="7" t="s">
        <v>7795</v>
      </c>
      <c r="E2039" s="7" t="s">
        <v>67</v>
      </c>
      <c r="F2039" s="7" t="s">
        <v>118</v>
      </c>
      <c r="G2039" s="7" t="s">
        <v>220</v>
      </c>
      <c r="H2039" s="80" t="s">
        <v>2398</v>
      </c>
      <c r="I2039" s="7" t="s">
        <v>2399</v>
      </c>
      <c r="J2039" s="7" t="s">
        <v>190</v>
      </c>
      <c r="K2039" s="7" t="s">
        <v>146</v>
      </c>
      <c r="L2039" s="7" t="s">
        <v>90</v>
      </c>
      <c r="M2039" s="7" t="str">
        <f t="shared" si="2526"/>
        <v>Couturière</v>
      </c>
      <c r="N2039" s="8">
        <v>45350</v>
      </c>
      <c r="P2039" s="7">
        <f t="shared" ca="1" si="2601"/>
        <v>-279</v>
      </c>
      <c r="Q2039" s="8">
        <v>45444</v>
      </c>
      <c r="R2039" s="7" t="s">
        <v>771</v>
      </c>
      <c r="S2039" s="7"/>
      <c r="T2039" s="9" t="s">
        <v>156</v>
      </c>
      <c r="U2039" s="7" t="str">
        <f t="shared" si="2539"/>
        <v>Contractuel</v>
      </c>
      <c r="V2039" s="8">
        <v>45413</v>
      </c>
      <c r="W2039" s="8">
        <v>45443</v>
      </c>
      <c r="X2039" s="8"/>
      <c r="Y2039" s="8"/>
      <c r="Z2039" s="8">
        <v>45350</v>
      </c>
      <c r="AA2039" s="7">
        <f t="shared" si="2540"/>
        <v>2</v>
      </c>
      <c r="AB2039" s="7">
        <f t="shared" si="2541"/>
        <v>2024</v>
      </c>
      <c r="AC2039" s="7">
        <f t="shared" si="2542"/>
        <v>2028</v>
      </c>
      <c r="AD2039" s="10" t="e">
        <f t="shared" ref="AD2039:AD2102" ca="1" si="2605">IF(#REF!="Non",(DAYS360(N2039,Q2039)/360),(DAYS360(N2039,TODAY())/360))</f>
        <v>#REF!</v>
      </c>
      <c r="AE2039" s="10" t="e">
        <f t="shared" ca="1" si="2544"/>
        <v>#REF!</v>
      </c>
      <c r="AF2039" s="8">
        <v>30102</v>
      </c>
      <c r="AG2039" s="11">
        <f t="shared" ca="1" si="2545"/>
        <v>42.794520547945204</v>
      </c>
      <c r="AH2039" s="10" t="str">
        <f t="shared" ca="1" si="2546"/>
        <v>&gt;35&lt; 45</v>
      </c>
      <c r="AI2039" s="12"/>
      <c r="AJ2039" s="13"/>
      <c r="AK2039" s="12" t="s">
        <v>7796</v>
      </c>
      <c r="AL2039" s="8">
        <v>42621</v>
      </c>
      <c r="AM2039" s="7" t="s">
        <v>108</v>
      </c>
      <c r="AN2039" s="7" t="s">
        <v>109</v>
      </c>
      <c r="AP2039" t="s">
        <v>7789</v>
      </c>
      <c r="AQ2039">
        <v>3</v>
      </c>
      <c r="AR2039" s="14">
        <v>1</v>
      </c>
      <c r="AS2039" s="15">
        <f t="shared" si="2547"/>
        <v>45715.25</v>
      </c>
      <c r="AT2039" s="14" t="s">
        <v>163</v>
      </c>
      <c r="AU2039" s="12">
        <v>3.5</v>
      </c>
      <c r="AV2039" s="17">
        <v>17</v>
      </c>
      <c r="AW2039" s="18">
        <v>53594</v>
      </c>
      <c r="AX2039" s="19" t="s">
        <v>7797</v>
      </c>
      <c r="AY2039" s="17">
        <v>44</v>
      </c>
      <c r="AZ2039" s="14" t="s">
        <v>203</v>
      </c>
      <c r="BA2039" s="20" t="str">
        <f t="shared" si="2548"/>
        <v>17535940172101717244</v>
      </c>
      <c r="BB2039" s="31">
        <f t="shared" si="2549"/>
        <v>20</v>
      </c>
      <c r="BC2039" s="22" t="s">
        <v>6377</v>
      </c>
      <c r="BD2039" s="23" t="s">
        <v>85</v>
      </c>
      <c r="BF2039" s="8"/>
      <c r="BG2039" s="32">
        <v>55685494</v>
      </c>
      <c r="BH2039" s="32"/>
      <c r="BI2039" s="32"/>
      <c r="BK2039" s="14" t="str">
        <f t="shared" si="2580"/>
        <v>A-P7 AR</v>
      </c>
      <c r="BL2039" s="14" t="s">
        <v>595</v>
      </c>
      <c r="BM2039" s="25"/>
      <c r="BN2039" s="26"/>
      <c r="BO2039" s="27"/>
      <c r="BP2039" s="26"/>
      <c r="BQ2039" s="28"/>
    </row>
    <row r="2040" spans="1:69" x14ac:dyDescent="0.25">
      <c r="A2040" t="str">
        <f>VLOOKUP(B2040,[2]RH!$B:$BV,72,0)</f>
        <v>Non-Actif</v>
      </c>
      <c r="B2040" s="6">
        <v>2100</v>
      </c>
      <c r="C2040" s="7" t="s">
        <v>168</v>
      </c>
      <c r="D2040" s="7" t="s">
        <v>7798</v>
      </c>
      <c r="E2040" s="7" t="s">
        <v>67</v>
      </c>
      <c r="F2040" s="7" t="s">
        <v>118</v>
      </c>
      <c r="G2040" s="7" t="s">
        <v>220</v>
      </c>
      <c r="H2040" s="80" t="s">
        <v>649</v>
      </c>
      <c r="I2040" s="7" t="s">
        <v>650</v>
      </c>
      <c r="J2040" s="7" t="s">
        <v>281</v>
      </c>
      <c r="K2040" s="7" t="s">
        <v>146</v>
      </c>
      <c r="L2040" s="7" t="s">
        <v>90</v>
      </c>
      <c r="M2040" s="7" t="str">
        <f t="shared" si="2526"/>
        <v>Couturière</v>
      </c>
      <c r="N2040" s="8">
        <v>45350</v>
      </c>
      <c r="P2040" s="7">
        <f t="shared" ca="1" si="2601"/>
        <v>-187</v>
      </c>
      <c r="Q2040" s="8">
        <v>45524</v>
      </c>
      <c r="R2040" s="7" t="s">
        <v>4476</v>
      </c>
      <c r="S2040" s="7"/>
      <c r="T2040" s="9" t="s">
        <v>156</v>
      </c>
      <c r="U2040" s="7" t="str">
        <f t="shared" si="2539"/>
        <v>Contractuel</v>
      </c>
      <c r="V2040" s="8">
        <v>45505</v>
      </c>
      <c r="W2040" s="8">
        <v>45535</v>
      </c>
      <c r="X2040" s="8"/>
      <c r="Y2040" s="8"/>
      <c r="Z2040" s="8">
        <v>45350</v>
      </c>
      <c r="AA2040" s="7">
        <f t="shared" si="2540"/>
        <v>2</v>
      </c>
      <c r="AB2040" s="7">
        <f t="shared" si="2541"/>
        <v>2024</v>
      </c>
      <c r="AC2040" s="7">
        <f t="shared" si="2542"/>
        <v>2028</v>
      </c>
      <c r="AD2040" s="10" t="e">
        <f t="shared" ref="AD2040:AD2103" ca="1" si="2606">IF(#REF!="Non",(DAYS360(N2040,Q2040)/360),(DAYS360(N2040,TODAY())/360))</f>
        <v>#REF!</v>
      </c>
      <c r="AE2040" s="10" t="e">
        <f t="shared" ca="1" si="2544"/>
        <v>#REF!</v>
      </c>
      <c r="AF2040" s="8">
        <v>30567</v>
      </c>
      <c r="AG2040" s="11">
        <f t="shared" ca="1" si="2545"/>
        <v>41.520547945205479</v>
      </c>
      <c r="AH2040" s="10" t="str">
        <f t="shared" ca="1" si="2546"/>
        <v>&gt;35&lt; 45</v>
      </c>
      <c r="AI2040" s="12">
        <v>12722513</v>
      </c>
      <c r="AJ2040" s="13" t="s">
        <v>106</v>
      </c>
      <c r="AK2040" s="12" t="s">
        <v>7799</v>
      </c>
      <c r="AL2040" s="8">
        <v>37065</v>
      </c>
      <c r="AM2040" s="7" t="s">
        <v>108</v>
      </c>
      <c r="AN2040" s="7" t="s">
        <v>76</v>
      </c>
      <c r="AO2040">
        <v>3</v>
      </c>
      <c r="AP2040" t="s">
        <v>7652</v>
      </c>
      <c r="AQ2040">
        <v>3</v>
      </c>
      <c r="AR2040" s="14">
        <v>1</v>
      </c>
      <c r="AS2040" s="15">
        <f t="shared" si="2547"/>
        <v>45715.25</v>
      </c>
      <c r="AT2040" s="14" t="s">
        <v>163</v>
      </c>
      <c r="AU2040" s="12">
        <v>3.5</v>
      </c>
      <c r="AV2040" s="17">
        <v>17</v>
      </c>
      <c r="AW2040" s="18" t="s">
        <v>201</v>
      </c>
      <c r="AX2040" s="19" t="s">
        <v>7800</v>
      </c>
      <c r="AY2040" s="17">
        <v>12</v>
      </c>
      <c r="AZ2040" s="14" t="s">
        <v>203</v>
      </c>
      <c r="BA2040" s="20" t="str">
        <f t="shared" si="2548"/>
        <v>17001000000313522812</v>
      </c>
      <c r="BB2040" s="31">
        <f t="shared" si="2549"/>
        <v>20</v>
      </c>
      <c r="BC2040" s="22" t="s">
        <v>7733</v>
      </c>
      <c r="BD2040" s="23" t="s">
        <v>115</v>
      </c>
      <c r="BF2040" s="8"/>
      <c r="BG2040" s="32">
        <v>96195704</v>
      </c>
      <c r="BH2040" s="32"/>
      <c r="BI2040" s="32"/>
      <c r="BK2040" s="14" t="str">
        <f t="shared" si="2580"/>
        <v>B-Panda</v>
      </c>
      <c r="BL2040" s="14" t="s">
        <v>595</v>
      </c>
      <c r="BM2040" s="25"/>
      <c r="BN2040" s="26"/>
      <c r="BO2040" s="27"/>
      <c r="BP2040" s="26"/>
      <c r="BQ2040" s="28"/>
    </row>
    <row r="2041" spans="1:69" x14ac:dyDescent="0.25">
      <c r="A2041" t="str">
        <f>VLOOKUP(B2041,[2]RH!$B:$BV,72,0)</f>
        <v>Non-Actif</v>
      </c>
      <c r="B2041" s="6">
        <v>2101</v>
      </c>
      <c r="C2041" s="7" t="s">
        <v>168</v>
      </c>
      <c r="D2041" s="7" t="s">
        <v>7801</v>
      </c>
      <c r="E2041" s="7" t="s">
        <v>67</v>
      </c>
      <c r="F2041" s="7" t="s">
        <v>118</v>
      </c>
      <c r="G2041" s="7" t="s">
        <v>5325</v>
      </c>
      <c r="H2041" s="80" t="s">
        <v>225</v>
      </c>
      <c r="I2041" s="7" t="s">
        <v>589</v>
      </c>
      <c r="J2041" s="7" t="s">
        <v>190</v>
      </c>
      <c r="K2041" s="7" t="s">
        <v>89</v>
      </c>
      <c r="L2041" s="7" t="s">
        <v>90</v>
      </c>
      <c r="M2041" s="7" t="str">
        <f t="shared" ref="M2041:M2104" si="2607">G2041</f>
        <v>Contrôle qualité</v>
      </c>
      <c r="N2041" s="8">
        <v>45351</v>
      </c>
      <c r="P2041" s="7">
        <f t="shared" ca="1" si="2601"/>
        <v>-340</v>
      </c>
      <c r="Q2041" s="8">
        <v>45352</v>
      </c>
      <c r="R2041" s="7" t="s">
        <v>7336</v>
      </c>
      <c r="S2041" s="7">
        <f>(Q2041-N2041)+1</f>
        <v>2</v>
      </c>
      <c r="T2041" s="9" t="s">
        <v>156</v>
      </c>
      <c r="U2041" s="7" t="str">
        <f t="shared" si="2539"/>
        <v>Contractuel</v>
      </c>
      <c r="V2041" s="8">
        <v>45351</v>
      </c>
      <c r="W2041" s="8">
        <v>45382</v>
      </c>
      <c r="X2041" s="8"/>
      <c r="Y2041" s="8"/>
      <c r="Z2041" s="8">
        <v>45351</v>
      </c>
      <c r="AA2041" s="7">
        <f t="shared" si="2540"/>
        <v>2</v>
      </c>
      <c r="AB2041" s="7">
        <f t="shared" si="2541"/>
        <v>2024</v>
      </c>
      <c r="AC2041" s="7">
        <f t="shared" si="2542"/>
        <v>2028</v>
      </c>
      <c r="AD2041" s="10" t="e">
        <f t="shared" ref="AD2041:AD2104" ca="1" si="2608">IF(#REF!="Non",(DAYS360(N2041,Q2041)/360),(DAYS360(N2041,TODAY())/360))</f>
        <v>#REF!</v>
      </c>
      <c r="AE2041" s="10" t="e">
        <f t="shared" ca="1" si="2544"/>
        <v>#REF!</v>
      </c>
      <c r="AF2041" s="8">
        <v>35081</v>
      </c>
      <c r="AG2041" s="11">
        <f t="shared" ca="1" si="2545"/>
        <v>29.153424657534245</v>
      </c>
      <c r="AH2041" s="10" t="str">
        <f t="shared" ca="1" si="2546"/>
        <v>&gt;25&lt; 35</v>
      </c>
      <c r="AI2041" s="12">
        <v>17460651</v>
      </c>
      <c r="AJ2041" s="13" t="s">
        <v>170</v>
      </c>
      <c r="AK2041" s="12" t="s">
        <v>7802</v>
      </c>
      <c r="AL2041" s="8">
        <v>41542</v>
      </c>
      <c r="AM2041" s="7" t="s">
        <v>108</v>
      </c>
      <c r="AN2041" s="7" t="s">
        <v>109</v>
      </c>
      <c r="AP2041" t="s">
        <v>7803</v>
      </c>
      <c r="AQ2041" s="14">
        <v>3</v>
      </c>
      <c r="AR2041" s="14">
        <v>1</v>
      </c>
      <c r="AS2041" s="15">
        <f t="shared" si="2547"/>
        <v>45716.25</v>
      </c>
      <c r="AT2041" s="14" t="s">
        <v>163</v>
      </c>
      <c r="AU2041" s="12">
        <v>3.6629999999999998</v>
      </c>
      <c r="AV2041" s="17">
        <v>17</v>
      </c>
      <c r="AW2041" s="18" t="s">
        <v>201</v>
      </c>
      <c r="AX2041" s="19" t="s">
        <v>7804</v>
      </c>
      <c r="AY2041" s="17">
        <v>35</v>
      </c>
      <c r="AZ2041" s="14" t="s">
        <v>203</v>
      </c>
      <c r="BA2041" s="20" t="str">
        <f t="shared" si="2548"/>
        <v>17001000000293177935</v>
      </c>
      <c r="BB2041" s="31">
        <f t="shared" si="2549"/>
        <v>20</v>
      </c>
      <c r="BC2041" s="22" t="s">
        <v>714</v>
      </c>
      <c r="BD2041" s="23" t="s">
        <v>115</v>
      </c>
      <c r="BF2041" s="8"/>
      <c r="BG2041" s="32">
        <v>21760034</v>
      </c>
      <c r="BH2041" s="32">
        <v>20661340</v>
      </c>
      <c r="BI2041" s="32"/>
      <c r="BK2041" s="14" t="str">
        <f t="shared" si="2580"/>
        <v>A-P6 AV</v>
      </c>
      <c r="BL2041" s="14" t="s">
        <v>288</v>
      </c>
      <c r="BM2041" s="25"/>
      <c r="BN2041" s="26"/>
      <c r="BO2041" s="27"/>
      <c r="BP2041" s="26"/>
      <c r="BQ2041" s="28"/>
    </row>
    <row r="2042" spans="1:69" x14ac:dyDescent="0.25">
      <c r="A2042" t="str">
        <f>VLOOKUP(B2042,[2]RH!$B:$BV,72,0)</f>
        <v>si</v>
      </c>
      <c r="B2042" s="6">
        <v>2102</v>
      </c>
      <c r="C2042" s="7" t="s">
        <v>168</v>
      </c>
      <c r="D2042" s="7" t="s">
        <v>7805</v>
      </c>
      <c r="E2042" s="7" t="s">
        <v>67</v>
      </c>
      <c r="F2042" s="7" t="s">
        <v>118</v>
      </c>
      <c r="G2042" s="7" t="s">
        <v>220</v>
      </c>
      <c r="H2042" s="80" t="s">
        <v>225</v>
      </c>
      <c r="I2042" s="7" t="s">
        <v>5620</v>
      </c>
      <c r="J2042" s="7" t="s">
        <v>281</v>
      </c>
      <c r="K2042" s="7" t="s">
        <v>146</v>
      </c>
      <c r="L2042" s="7" t="s">
        <v>90</v>
      </c>
      <c r="M2042" s="7" t="str">
        <f t="shared" si="2607"/>
        <v>Couturière</v>
      </c>
      <c r="N2042" s="8">
        <v>45351</v>
      </c>
      <c r="P2042" s="7">
        <f t="shared" ca="1" si="2601"/>
        <v>-6</v>
      </c>
      <c r="Q2042" s="8"/>
      <c r="R2042" s="7"/>
      <c r="S2042" s="7"/>
      <c r="T2042" s="9" t="s">
        <v>156</v>
      </c>
      <c r="U2042" s="7" t="str">
        <f t="shared" si="2539"/>
        <v>Contractuel</v>
      </c>
      <c r="V2042" s="8">
        <v>45689</v>
      </c>
      <c r="W2042" s="8">
        <f>VLOOKUP(B2042,[1]BASE!$A:$Q,17,0)</f>
        <v>45716</v>
      </c>
      <c r="X2042" s="8"/>
      <c r="Y2042" s="8"/>
      <c r="Z2042" s="8">
        <v>45351</v>
      </c>
      <c r="AA2042" s="7">
        <f t="shared" si="2540"/>
        <v>2</v>
      </c>
      <c r="AB2042" s="7">
        <f t="shared" si="2541"/>
        <v>2024</v>
      </c>
      <c r="AC2042" s="7">
        <f t="shared" si="2542"/>
        <v>2028</v>
      </c>
      <c r="AD2042" s="10" t="e">
        <f t="shared" ref="AD2042:AD2105" ca="1" si="2609">IF(#REF!="Non",(DAYS360(N2042,Q2042)/360),(DAYS360(N2042,TODAY())/360))</f>
        <v>#REF!</v>
      </c>
      <c r="AE2042" s="10" t="e">
        <f t="shared" ca="1" si="2544"/>
        <v>#REF!</v>
      </c>
      <c r="AF2042" s="8">
        <v>34460</v>
      </c>
      <c r="AG2042" s="11">
        <f t="shared" ca="1" si="2545"/>
        <v>30.854794520547944</v>
      </c>
      <c r="AH2042" s="10" t="str">
        <f t="shared" ca="1" si="2546"/>
        <v>&gt;25&lt; 35</v>
      </c>
      <c r="AI2042" s="12">
        <v>16625097</v>
      </c>
      <c r="AJ2042" s="40" t="s">
        <v>213</v>
      </c>
      <c r="AK2042" s="12" t="s">
        <v>3092</v>
      </c>
      <c r="AL2042" s="8">
        <v>40633</v>
      </c>
      <c r="AM2042" s="7" t="s">
        <v>108</v>
      </c>
      <c r="AN2042" s="7" t="s">
        <v>76</v>
      </c>
      <c r="AO2042">
        <v>1</v>
      </c>
      <c r="AP2042" t="s">
        <v>7687</v>
      </c>
      <c r="AQ2042">
        <v>3</v>
      </c>
      <c r="AR2042" s="70">
        <v>2</v>
      </c>
      <c r="AS2042" s="15">
        <f t="shared" si="2547"/>
        <v>46081.5</v>
      </c>
      <c r="AT2042" s="14" t="s">
        <v>163</v>
      </c>
      <c r="AU2042" s="12">
        <v>3.5</v>
      </c>
      <c r="AV2042" s="17">
        <v>17</v>
      </c>
      <c r="AW2042" s="18" t="s">
        <v>3027</v>
      </c>
      <c r="AX2042" s="19" t="s">
        <v>3093</v>
      </c>
      <c r="AY2042" s="17">
        <v>24</v>
      </c>
      <c r="AZ2042" s="14" t="s">
        <v>203</v>
      </c>
      <c r="BA2042" s="20" t="str">
        <f t="shared" si="2548"/>
        <v>17206000000163951324</v>
      </c>
      <c r="BB2042" s="31">
        <f t="shared" si="2549"/>
        <v>20</v>
      </c>
      <c r="BC2042" s="22" t="s">
        <v>286</v>
      </c>
      <c r="BD2042" s="23" t="s">
        <v>115</v>
      </c>
      <c r="BF2042" s="8"/>
      <c r="BG2042" s="32">
        <v>56184661</v>
      </c>
      <c r="BH2042" s="32"/>
      <c r="BI2042" s="32"/>
      <c r="BJ2042" t="s">
        <v>4896</v>
      </c>
      <c r="BK2042" s="14" t="str">
        <f t="shared" si="2580"/>
        <v>B-P6 AV</v>
      </c>
      <c r="BL2042" s="14" t="s">
        <v>595</v>
      </c>
      <c r="BM2042" s="25"/>
      <c r="BN2042" s="26"/>
      <c r="BO2042" s="27"/>
      <c r="BP2042" s="26"/>
      <c r="BQ2042" s="28"/>
    </row>
    <row r="2043" spans="1:69" x14ac:dyDescent="0.25">
      <c r="A2043" t="str">
        <f>VLOOKUP(B2043,[2]RH!$B:$BV,72,0)</f>
        <v>si</v>
      </c>
      <c r="B2043" s="6">
        <v>2103</v>
      </c>
      <c r="C2043" s="7" t="s">
        <v>168</v>
      </c>
      <c r="D2043" s="7" t="s">
        <v>7806</v>
      </c>
      <c r="E2043" s="7" t="s">
        <v>67</v>
      </c>
      <c r="F2043" s="7" t="s">
        <v>118</v>
      </c>
      <c r="G2043" s="7" t="s">
        <v>2675</v>
      </c>
      <c r="H2043" s="80" t="s">
        <v>225</v>
      </c>
      <c r="I2043" s="7" t="s">
        <v>614</v>
      </c>
      <c r="J2043" s="7" t="s">
        <v>281</v>
      </c>
      <c r="K2043" s="7" t="s">
        <v>146</v>
      </c>
      <c r="L2043" s="7" t="s">
        <v>90</v>
      </c>
      <c r="M2043" s="7" t="str">
        <f t="shared" si="2607"/>
        <v>WIRE</v>
      </c>
      <c r="N2043" s="8">
        <v>45351</v>
      </c>
      <c r="P2043" s="7">
        <f t="shared" ca="1" si="2601"/>
        <v>-6</v>
      </c>
      <c r="Q2043" s="8"/>
      <c r="R2043" s="7"/>
      <c r="S2043" s="7"/>
      <c r="T2043" s="9" t="s">
        <v>156</v>
      </c>
      <c r="U2043" s="7" t="str">
        <f t="shared" si="2539"/>
        <v>Contractuel</v>
      </c>
      <c r="V2043" s="8">
        <v>45689</v>
      </c>
      <c r="W2043" s="8">
        <f>VLOOKUP(B2043,[1]BASE!$A:$Q,17,0)</f>
        <v>45716</v>
      </c>
      <c r="X2043" s="8"/>
      <c r="Y2043" s="8"/>
      <c r="Z2043" s="8">
        <v>45351</v>
      </c>
      <c r="AA2043" s="7">
        <f t="shared" si="2540"/>
        <v>2</v>
      </c>
      <c r="AB2043" s="7">
        <f t="shared" si="2541"/>
        <v>2024</v>
      </c>
      <c r="AC2043" s="7">
        <f t="shared" si="2542"/>
        <v>2028</v>
      </c>
      <c r="AD2043" s="10" t="e">
        <f t="shared" ref="AD2043:AD2106" ca="1" si="2610">IF(#REF!="Non",(DAYS360(N2043,Q2043)/360),(DAYS360(N2043,TODAY())/360))</f>
        <v>#REF!</v>
      </c>
      <c r="AE2043" s="10" t="e">
        <f t="shared" ca="1" si="2544"/>
        <v>#REF!</v>
      </c>
      <c r="AF2043" s="8">
        <v>34496</v>
      </c>
      <c r="AG2043" s="11">
        <f t="shared" ca="1" si="2545"/>
        <v>30.756164383561643</v>
      </c>
      <c r="AH2043" s="10" t="str">
        <f t="shared" ca="1" si="2546"/>
        <v>&gt;25&lt; 35</v>
      </c>
      <c r="AI2043" s="12">
        <v>17372798</v>
      </c>
      <c r="AJ2043" s="40" t="s">
        <v>213</v>
      </c>
      <c r="AK2043" s="12" t="s">
        <v>7807</v>
      </c>
      <c r="AL2043" s="8">
        <v>41215</v>
      </c>
      <c r="AM2043" s="7" t="s">
        <v>108</v>
      </c>
      <c r="AN2043" s="7" t="s">
        <v>109</v>
      </c>
      <c r="AP2043" t="s">
        <v>7789</v>
      </c>
      <c r="AQ2043">
        <v>3</v>
      </c>
      <c r="AR2043" s="70">
        <v>2</v>
      </c>
      <c r="AS2043" s="15">
        <f t="shared" si="2547"/>
        <v>46081.5</v>
      </c>
      <c r="AT2043" s="14" t="s">
        <v>163</v>
      </c>
      <c r="AU2043" s="12">
        <v>3.5</v>
      </c>
      <c r="AV2043" s="17" t="s">
        <v>92</v>
      </c>
      <c r="AW2043" s="18" t="s">
        <v>2036</v>
      </c>
      <c r="AX2043" s="19">
        <v>80085980209</v>
      </c>
      <c r="AY2043" s="17">
        <v>86</v>
      </c>
      <c r="AZ2043" s="14" t="s">
        <v>152</v>
      </c>
      <c r="BA2043" s="20" t="str">
        <f t="shared" si="2548"/>
        <v>04053138008598020986</v>
      </c>
      <c r="BB2043" s="31">
        <f t="shared" si="2549"/>
        <v>20</v>
      </c>
      <c r="BC2043" s="22" t="s">
        <v>714</v>
      </c>
      <c r="BD2043" s="23" t="s">
        <v>115</v>
      </c>
      <c r="BF2043" s="8"/>
      <c r="BG2043" s="32">
        <v>28740427</v>
      </c>
      <c r="BH2043" s="32"/>
      <c r="BI2043" s="32"/>
      <c r="BJ2043" t="s">
        <v>714</v>
      </c>
      <c r="BK2043" s="14" t="str">
        <f t="shared" si="2580"/>
        <v>B-P6 AV</v>
      </c>
      <c r="BL2043" s="14" t="s">
        <v>595</v>
      </c>
      <c r="BM2043" s="25"/>
      <c r="BN2043" s="26"/>
      <c r="BO2043" s="27"/>
      <c r="BP2043" s="26"/>
      <c r="BQ2043" s="28"/>
    </row>
    <row r="2044" spans="1:69" x14ac:dyDescent="0.25">
      <c r="A2044" t="str">
        <f>VLOOKUP(B2044,[2]RH!$B:$BV,72,0)</f>
        <v>si</v>
      </c>
      <c r="B2044" s="6">
        <v>2104</v>
      </c>
      <c r="C2044" s="7" t="s">
        <v>168</v>
      </c>
      <c r="D2044" s="7" t="s">
        <v>7808</v>
      </c>
      <c r="E2044" s="7" t="s">
        <v>67</v>
      </c>
      <c r="F2044" s="7" t="s">
        <v>118</v>
      </c>
      <c r="G2044" s="7" t="s">
        <v>408</v>
      </c>
      <c r="H2044" s="80" t="s">
        <v>225</v>
      </c>
      <c r="I2044" s="7" t="s">
        <v>534</v>
      </c>
      <c r="J2044" s="7" t="s">
        <v>190</v>
      </c>
      <c r="K2044" s="7" t="s">
        <v>146</v>
      </c>
      <c r="L2044" s="7" t="s">
        <v>90</v>
      </c>
      <c r="M2044" s="7" t="str">
        <f t="shared" si="2607"/>
        <v>Alimentatrice</v>
      </c>
      <c r="N2044" s="8">
        <v>45351</v>
      </c>
      <c r="P2044" s="7">
        <f t="shared" ca="1" si="2601"/>
        <v>-6</v>
      </c>
      <c r="Q2044" s="8"/>
      <c r="R2044" s="7"/>
      <c r="S2044" s="7"/>
      <c r="T2044" s="9" t="s">
        <v>156</v>
      </c>
      <c r="U2044" s="7" t="str">
        <f t="shared" si="2539"/>
        <v>Contractuel</v>
      </c>
      <c r="V2044" s="8">
        <v>45689</v>
      </c>
      <c r="W2044" s="8">
        <f>VLOOKUP(B2044,[1]BASE!$A:$Q,17,0)</f>
        <v>45716</v>
      </c>
      <c r="X2044" s="8"/>
      <c r="Y2044" s="8"/>
      <c r="Z2044" s="8">
        <v>45351</v>
      </c>
      <c r="AA2044" s="7">
        <f t="shared" si="2540"/>
        <v>2</v>
      </c>
      <c r="AB2044" s="7">
        <f t="shared" si="2541"/>
        <v>2024</v>
      </c>
      <c r="AC2044" s="7">
        <f t="shared" si="2542"/>
        <v>2028</v>
      </c>
      <c r="AD2044" s="10" t="e">
        <f t="shared" ref="AD2044:AD2107" ca="1" si="2611">IF(#REF!="Non",(DAYS360(N2044,Q2044)/360),(DAYS360(N2044,TODAY())/360))</f>
        <v>#REF!</v>
      </c>
      <c r="AE2044" s="10" t="e">
        <f t="shared" ca="1" si="2544"/>
        <v>#REF!</v>
      </c>
      <c r="AF2044" s="8">
        <v>37643</v>
      </c>
      <c r="AG2044" s="11">
        <f t="shared" ca="1" si="2545"/>
        <v>22.134246575342466</v>
      </c>
      <c r="AH2044" s="10" t="str">
        <f t="shared" ca="1" si="2546"/>
        <v>&lt; 25</v>
      </c>
      <c r="AI2044" s="12">
        <v>17444563</v>
      </c>
      <c r="AJ2044" s="40" t="s">
        <v>213</v>
      </c>
      <c r="AK2044" s="12" t="s">
        <v>7809</v>
      </c>
      <c r="AL2044" s="8">
        <v>44410</v>
      </c>
      <c r="AM2044" s="7" t="s">
        <v>108</v>
      </c>
      <c r="AN2044" s="7" t="s">
        <v>109</v>
      </c>
      <c r="AP2044" t="s">
        <v>7810</v>
      </c>
      <c r="AQ2044">
        <v>3</v>
      </c>
      <c r="AR2044" s="70">
        <v>2</v>
      </c>
      <c r="AS2044" s="15">
        <f t="shared" si="2547"/>
        <v>46081.5</v>
      </c>
      <c r="AT2044" s="14" t="s">
        <v>163</v>
      </c>
      <c r="AU2044" s="12">
        <v>3.5</v>
      </c>
      <c r="AV2044" s="17">
        <v>17</v>
      </c>
      <c r="AW2044" s="18">
        <v>53594</v>
      </c>
      <c r="AX2044" s="19" t="s">
        <v>7811</v>
      </c>
      <c r="AY2044" s="17">
        <v>56</v>
      </c>
      <c r="AZ2044" s="14" t="s">
        <v>203</v>
      </c>
      <c r="BA2044" s="20" t="str">
        <f t="shared" si="2548"/>
        <v>17535940172117770356</v>
      </c>
      <c r="BB2044" s="31">
        <f t="shared" si="2549"/>
        <v>20</v>
      </c>
      <c r="BC2044" s="22" t="s">
        <v>397</v>
      </c>
      <c r="BD2044" s="23" t="s">
        <v>115</v>
      </c>
      <c r="BF2044" s="8"/>
      <c r="BG2044" s="32">
        <v>96302551</v>
      </c>
      <c r="BH2044" s="32"/>
      <c r="BI2044" s="32"/>
      <c r="BJ2044" t="s">
        <v>600</v>
      </c>
      <c r="BK2044" s="14" t="str">
        <f t="shared" si="2580"/>
        <v>A-P6 AV</v>
      </c>
      <c r="BL2044" s="14" t="s">
        <v>288</v>
      </c>
      <c r="BM2044" s="25"/>
      <c r="BN2044" s="26"/>
      <c r="BO2044" s="27"/>
      <c r="BP2044" s="26"/>
      <c r="BQ2044" s="28"/>
    </row>
    <row r="2045" spans="1:69" x14ac:dyDescent="0.25">
      <c r="A2045" t="str">
        <f>VLOOKUP(B2045,[2]RH!$B:$BV,72,0)</f>
        <v>Non-Actif</v>
      </c>
      <c r="B2045" s="6">
        <v>2105</v>
      </c>
      <c r="C2045" s="7" t="s">
        <v>168</v>
      </c>
      <c r="D2045" s="7" t="s">
        <v>7812</v>
      </c>
      <c r="E2045" s="7" t="s">
        <v>67</v>
      </c>
      <c r="F2045" s="7" t="s">
        <v>118</v>
      </c>
      <c r="G2045" s="7" t="s">
        <v>408</v>
      </c>
      <c r="H2045" s="7" t="s">
        <v>562</v>
      </c>
      <c r="I2045" s="7" t="s">
        <v>1802</v>
      </c>
      <c r="J2045" s="7" t="s">
        <v>281</v>
      </c>
      <c r="K2045" s="7" t="s">
        <v>146</v>
      </c>
      <c r="L2045" s="7" t="s">
        <v>90</v>
      </c>
      <c r="M2045" s="7" t="str">
        <f t="shared" si="2607"/>
        <v>Alimentatrice</v>
      </c>
      <c r="N2045" s="8">
        <v>45351</v>
      </c>
      <c r="P2045" s="7">
        <f t="shared" ca="1" si="2601"/>
        <v>-279</v>
      </c>
      <c r="Q2045" s="8">
        <v>45444</v>
      </c>
      <c r="R2045" s="7" t="s">
        <v>7813</v>
      </c>
      <c r="S2045" s="7"/>
      <c r="T2045" s="9" t="s">
        <v>156</v>
      </c>
      <c r="U2045" s="7" t="str">
        <f t="shared" si="2539"/>
        <v>Contractuel</v>
      </c>
      <c r="V2045" s="8">
        <v>45413</v>
      </c>
      <c r="W2045" s="8">
        <v>45443</v>
      </c>
      <c r="X2045" s="8"/>
      <c r="Y2045" s="8"/>
      <c r="Z2045" s="8">
        <v>45351</v>
      </c>
      <c r="AA2045" s="7">
        <f t="shared" si="2540"/>
        <v>2</v>
      </c>
      <c r="AB2045" s="7">
        <f t="shared" si="2541"/>
        <v>2024</v>
      </c>
      <c r="AC2045" s="7">
        <f t="shared" si="2542"/>
        <v>2028</v>
      </c>
      <c r="AD2045" s="10" t="e">
        <f t="shared" ref="AD2045:AD2108" ca="1" si="2612">IF(#REF!="Non",(DAYS360(N2045,Q2045)/360),(DAYS360(N2045,TODAY())/360))</f>
        <v>#REF!</v>
      </c>
      <c r="AE2045" s="10" t="e">
        <f t="shared" ca="1" si="2544"/>
        <v>#REF!</v>
      </c>
      <c r="AF2045" s="8">
        <v>38460</v>
      </c>
      <c r="AG2045" s="11">
        <f t="shared" ca="1" si="2545"/>
        <v>19.895890410958906</v>
      </c>
      <c r="AH2045" s="10" t="str">
        <f t="shared" ca="1" si="2546"/>
        <v>&lt; 25</v>
      </c>
      <c r="AI2045" s="12">
        <v>17239199</v>
      </c>
      <c r="AJ2045" s="13" t="s">
        <v>120</v>
      </c>
      <c r="AK2045" s="12" t="s">
        <v>7814</v>
      </c>
      <c r="AL2045" s="8">
        <v>45097</v>
      </c>
      <c r="AM2045" s="7" t="s">
        <v>108</v>
      </c>
      <c r="AN2045" s="7" t="s">
        <v>109</v>
      </c>
      <c r="AP2045" t="s">
        <v>7810</v>
      </c>
      <c r="AQ2045">
        <v>3</v>
      </c>
      <c r="AR2045" s="14">
        <v>1</v>
      </c>
      <c r="AS2045" s="15">
        <f t="shared" si="2547"/>
        <v>45716.25</v>
      </c>
      <c r="AT2045" s="14" t="s">
        <v>163</v>
      </c>
      <c r="AU2045" s="12">
        <v>3.5</v>
      </c>
      <c r="AV2045" s="17">
        <v>12</v>
      </c>
      <c r="AW2045" s="18">
        <v>40600</v>
      </c>
      <c r="AX2045" s="19" t="s">
        <v>7815</v>
      </c>
      <c r="AY2045" s="17">
        <v>13</v>
      </c>
      <c r="AZ2045" s="14" t="s">
        <v>195</v>
      </c>
      <c r="BA2045" s="20" t="str">
        <f t="shared" si="2548"/>
        <v>12406000000242585713</v>
      </c>
      <c r="BB2045" s="31">
        <f t="shared" si="2549"/>
        <v>20</v>
      </c>
      <c r="BC2045" s="22" t="s">
        <v>714</v>
      </c>
      <c r="BD2045" s="23" t="s">
        <v>115</v>
      </c>
      <c r="BF2045" s="8"/>
      <c r="BG2045" s="32">
        <v>21966478</v>
      </c>
      <c r="BH2045" s="32"/>
      <c r="BI2045" s="32"/>
      <c r="BK2045" s="14" t="s">
        <v>1806</v>
      </c>
      <c r="BL2045" s="14" t="s">
        <v>288</v>
      </c>
      <c r="BM2045" s="25"/>
      <c r="BN2045" s="26"/>
      <c r="BO2045" s="27"/>
      <c r="BP2045" s="26"/>
      <c r="BQ2045" s="28"/>
    </row>
    <row r="2046" spans="1:69" x14ac:dyDescent="0.25">
      <c r="A2046" t="str">
        <f>VLOOKUP(B2046,[2]RH!$B:$BV,72,0)</f>
        <v>si</v>
      </c>
      <c r="B2046" s="6">
        <v>2106</v>
      </c>
      <c r="C2046" s="7" t="s">
        <v>168</v>
      </c>
      <c r="D2046" s="7" t="s">
        <v>7816</v>
      </c>
      <c r="E2046" s="7" t="s">
        <v>67</v>
      </c>
      <c r="F2046" s="7" t="s">
        <v>118</v>
      </c>
      <c r="G2046" s="7" t="s">
        <v>220</v>
      </c>
      <c r="H2046" s="80" t="s">
        <v>225</v>
      </c>
      <c r="I2046" s="7" t="s">
        <v>5620</v>
      </c>
      <c r="J2046" s="7" t="s">
        <v>281</v>
      </c>
      <c r="K2046" s="7" t="s">
        <v>146</v>
      </c>
      <c r="L2046" s="7" t="s">
        <v>90</v>
      </c>
      <c r="M2046" s="7" t="str">
        <f t="shared" si="2607"/>
        <v>Couturière</v>
      </c>
      <c r="N2046" s="8">
        <v>45351</v>
      </c>
      <c r="P2046" s="7">
        <f t="shared" ca="1" si="2601"/>
        <v>-6</v>
      </c>
      <c r="Q2046" s="8"/>
      <c r="R2046" s="7"/>
      <c r="S2046" s="7"/>
      <c r="T2046" s="9" t="s">
        <v>156</v>
      </c>
      <c r="U2046" s="7" t="str">
        <f t="shared" si="2539"/>
        <v>Contractuel</v>
      </c>
      <c r="V2046" s="8">
        <v>45689</v>
      </c>
      <c r="W2046" s="8">
        <f>VLOOKUP(B2046,[1]BASE!$A:$Q,17,0)</f>
        <v>45716</v>
      </c>
      <c r="X2046" s="8"/>
      <c r="Y2046" s="8"/>
      <c r="Z2046" s="8">
        <v>45351</v>
      </c>
      <c r="AA2046" s="7">
        <f t="shared" si="2540"/>
        <v>2</v>
      </c>
      <c r="AB2046" s="7">
        <f t="shared" si="2541"/>
        <v>2024</v>
      </c>
      <c r="AC2046" s="7">
        <f t="shared" si="2542"/>
        <v>2028</v>
      </c>
      <c r="AD2046" s="10" t="e">
        <f t="shared" ref="AD2046:AD2109" ca="1" si="2613">IF(#REF!="Non",(DAYS360(N2046,Q2046)/360),(DAYS360(N2046,TODAY())/360))</f>
        <v>#REF!</v>
      </c>
      <c r="AE2046" s="10" t="e">
        <f t="shared" ca="1" si="2544"/>
        <v>#REF!</v>
      </c>
      <c r="AF2046" s="8">
        <v>28736</v>
      </c>
      <c r="AG2046" s="11">
        <f t="shared" ca="1" si="2545"/>
        <v>46.536986301369865</v>
      </c>
      <c r="AH2046" s="10" t="str">
        <f t="shared" ca="1" si="2546"/>
        <v>&gt;45&lt; 55</v>
      </c>
      <c r="AI2046" s="12">
        <v>12363174</v>
      </c>
      <c r="AJ2046" s="13" t="s">
        <v>192</v>
      </c>
      <c r="AK2046" s="12" t="s">
        <v>7817</v>
      </c>
      <c r="AL2046" s="8">
        <v>42661</v>
      </c>
      <c r="AM2046" s="7" t="s">
        <v>108</v>
      </c>
      <c r="AN2046" s="7" t="s">
        <v>76</v>
      </c>
      <c r="AO2046">
        <v>3</v>
      </c>
      <c r="AP2046" t="s">
        <v>7652</v>
      </c>
      <c r="AQ2046">
        <v>3</v>
      </c>
      <c r="AR2046" s="70">
        <v>2</v>
      </c>
      <c r="AS2046" s="15">
        <f t="shared" si="2547"/>
        <v>46081.5</v>
      </c>
      <c r="AT2046" s="14" t="s">
        <v>163</v>
      </c>
      <c r="AU2046" s="12">
        <v>3.5</v>
      </c>
      <c r="AV2046" s="17">
        <v>17</v>
      </c>
      <c r="AW2046" s="18" t="s">
        <v>201</v>
      </c>
      <c r="AX2046" s="19" t="s">
        <v>7818</v>
      </c>
      <c r="AY2046" s="17">
        <v>42</v>
      </c>
      <c r="AZ2046" s="14" t="s">
        <v>203</v>
      </c>
      <c r="BA2046" s="20" t="str">
        <f t="shared" si="2548"/>
        <v>17001000000163162142</v>
      </c>
      <c r="BB2046" s="31">
        <f t="shared" si="2549"/>
        <v>20</v>
      </c>
      <c r="BC2046" s="22" t="s">
        <v>2984</v>
      </c>
      <c r="BD2046" s="23" t="s">
        <v>115</v>
      </c>
      <c r="BF2046" s="8"/>
      <c r="BG2046" s="32">
        <v>24712412</v>
      </c>
      <c r="BH2046" s="32"/>
      <c r="BI2046" s="32"/>
      <c r="BJ2046" t="s">
        <v>4109</v>
      </c>
      <c r="BK2046" s="14" t="str">
        <f t="shared" ref="BK2046:BK2074" si="2614">IF(K2046="CADRE","CADRE",CONCATENATE(J2046,"-",H2046))</f>
        <v>B-P6 AV</v>
      </c>
      <c r="BL2046" s="14" t="s">
        <v>595</v>
      </c>
      <c r="BM2046" s="25"/>
      <c r="BN2046" s="26"/>
      <c r="BO2046" s="27"/>
      <c r="BP2046" s="26"/>
      <c r="BQ2046" s="28"/>
    </row>
    <row r="2047" spans="1:69" x14ac:dyDescent="0.25">
      <c r="A2047" t="str">
        <f>VLOOKUP(B2047,[2]RH!$B:$BV,72,0)</f>
        <v>si</v>
      </c>
      <c r="B2047" s="6">
        <v>2107</v>
      </c>
      <c r="C2047" s="7" t="s">
        <v>65</v>
      </c>
      <c r="D2047" s="7" t="s">
        <v>4176</v>
      </c>
      <c r="E2047" s="7" t="s">
        <v>67</v>
      </c>
      <c r="F2047" s="7" t="s">
        <v>158</v>
      </c>
      <c r="G2047" s="7" t="s">
        <v>6383</v>
      </c>
      <c r="H2047" s="80" t="s">
        <v>158</v>
      </c>
      <c r="I2047" s="7" t="s">
        <v>542</v>
      </c>
      <c r="J2047" s="7"/>
      <c r="K2047" s="7" t="s">
        <v>146</v>
      </c>
      <c r="L2047" s="7" t="s">
        <v>90</v>
      </c>
      <c r="M2047" s="7" t="str">
        <f t="shared" si="2607"/>
        <v>COUPEUR</v>
      </c>
      <c r="N2047" s="8">
        <v>45351</v>
      </c>
      <c r="P2047" s="7">
        <f t="shared" ca="1" si="2601"/>
        <v>-6</v>
      </c>
      <c r="Q2047" s="8"/>
      <c r="R2047" s="7"/>
      <c r="S2047" s="7"/>
      <c r="T2047" s="9" t="s">
        <v>156</v>
      </c>
      <c r="U2047" s="7" t="str">
        <f t="shared" si="2539"/>
        <v>Contractuel</v>
      </c>
      <c r="V2047" s="8">
        <v>45689</v>
      </c>
      <c r="W2047" s="8">
        <f>VLOOKUP(B2047,[1]BASE!$A:$Q,17,0)</f>
        <v>45716</v>
      </c>
      <c r="X2047" s="8"/>
      <c r="Y2047" s="8"/>
      <c r="Z2047" s="8">
        <v>45351</v>
      </c>
      <c r="AA2047" s="7">
        <f t="shared" si="2540"/>
        <v>2</v>
      </c>
      <c r="AB2047" s="7">
        <f t="shared" si="2541"/>
        <v>2024</v>
      </c>
      <c r="AC2047" s="7">
        <f t="shared" si="2542"/>
        <v>2028</v>
      </c>
      <c r="AD2047" s="10" t="e">
        <f t="shared" ref="AD2047:AD2110" ca="1" si="2615">IF(#REF!="Non",(DAYS360(N2047,Q2047)/360),(DAYS360(N2047,TODAY())/360))</f>
        <v>#REF!</v>
      </c>
      <c r="AE2047" s="10" t="e">
        <f t="shared" ca="1" si="2544"/>
        <v>#REF!</v>
      </c>
      <c r="AF2047" s="8">
        <v>37987</v>
      </c>
      <c r="AG2047" s="11">
        <f t="shared" ca="1" si="2545"/>
        <v>21.19178082191781</v>
      </c>
      <c r="AH2047" s="10" t="str">
        <f t="shared" ca="1" si="2546"/>
        <v>&lt; 25</v>
      </c>
      <c r="AI2047" s="12">
        <v>17591413</v>
      </c>
      <c r="AJ2047" s="40" t="s">
        <v>213</v>
      </c>
      <c r="AK2047" s="12" t="s">
        <v>7819</v>
      </c>
      <c r="AL2047" s="8">
        <v>45190</v>
      </c>
      <c r="AM2047" s="7" t="s">
        <v>6153</v>
      </c>
      <c r="AN2047" s="7" t="s">
        <v>109</v>
      </c>
      <c r="AP2047" t="s">
        <v>7769</v>
      </c>
      <c r="AQ2047">
        <v>3</v>
      </c>
      <c r="AR2047" s="70">
        <v>2</v>
      </c>
      <c r="AS2047" s="15">
        <f t="shared" si="2547"/>
        <v>46081.5</v>
      </c>
      <c r="AT2047" s="14" t="s">
        <v>163</v>
      </c>
      <c r="AU2047" s="12">
        <v>3.5</v>
      </c>
      <c r="AV2047" s="17">
        <v>12</v>
      </c>
      <c r="AW2047" s="18">
        <v>40600</v>
      </c>
      <c r="AX2047" s="19" t="s">
        <v>7820</v>
      </c>
      <c r="AY2047" s="17">
        <v>90</v>
      </c>
      <c r="AZ2047" s="14" t="s">
        <v>195</v>
      </c>
      <c r="BA2047" s="20" t="str">
        <f t="shared" si="2548"/>
        <v>12406000000244005890</v>
      </c>
      <c r="BB2047" s="31">
        <f t="shared" si="2549"/>
        <v>20</v>
      </c>
      <c r="BC2047" s="22" t="s">
        <v>286</v>
      </c>
      <c r="BD2047" s="23" t="s">
        <v>115</v>
      </c>
      <c r="BF2047" s="8"/>
      <c r="BG2047" s="32">
        <v>28713459</v>
      </c>
      <c r="BH2047" s="32"/>
      <c r="BI2047" s="32"/>
      <c r="BJ2047" t="s">
        <v>4896</v>
      </c>
      <c r="BK2047" s="14" t="str">
        <f t="shared" si="2614"/>
        <v>-COUPE</v>
      </c>
      <c r="BL2047" s="14" t="s">
        <v>595</v>
      </c>
      <c r="BM2047" s="25"/>
      <c r="BN2047" s="26"/>
      <c r="BO2047" s="27"/>
      <c r="BP2047" s="26"/>
      <c r="BQ2047" s="28"/>
    </row>
    <row r="2048" spans="1:69" x14ac:dyDescent="0.25">
      <c r="A2048" t="str">
        <f>VLOOKUP(B2048,[2]RH!$B:$BV,72,0)</f>
        <v>Non-Actif</v>
      </c>
      <c r="B2048" s="6">
        <v>2108</v>
      </c>
      <c r="C2048" s="7" t="s">
        <v>168</v>
      </c>
      <c r="D2048" s="7" t="s">
        <v>7821</v>
      </c>
      <c r="E2048" s="7" t="s">
        <v>67</v>
      </c>
      <c r="F2048" s="7" t="s">
        <v>118</v>
      </c>
      <c r="G2048" s="7" t="s">
        <v>220</v>
      </c>
      <c r="H2048" s="80" t="s">
        <v>649</v>
      </c>
      <c r="I2048" s="7" t="s">
        <v>650</v>
      </c>
      <c r="J2048" s="7" t="s">
        <v>281</v>
      </c>
      <c r="K2048" s="7" t="s">
        <v>146</v>
      </c>
      <c r="L2048" s="7" t="s">
        <v>90</v>
      </c>
      <c r="M2048" s="7" t="str">
        <f t="shared" si="2607"/>
        <v>Couturière</v>
      </c>
      <c r="N2048" s="8">
        <v>45351</v>
      </c>
      <c r="P2048" s="7">
        <f t="shared" ca="1" si="2601"/>
        <v>-34</v>
      </c>
      <c r="Q2048" s="8">
        <v>45694</v>
      </c>
      <c r="R2048" s="7" t="s">
        <v>1728</v>
      </c>
      <c r="S2048" s="7"/>
      <c r="T2048" s="9" t="s">
        <v>156</v>
      </c>
      <c r="U2048" s="7" t="str">
        <f t="shared" si="2539"/>
        <v>Contractuel</v>
      </c>
      <c r="V2048" s="8">
        <v>45658</v>
      </c>
      <c r="W2048" s="8">
        <v>45688</v>
      </c>
      <c r="X2048" s="8"/>
      <c r="Y2048" s="8"/>
      <c r="Z2048" s="8">
        <v>45351</v>
      </c>
      <c r="AA2048" s="7">
        <f t="shared" si="2540"/>
        <v>2</v>
      </c>
      <c r="AB2048" s="7">
        <f t="shared" si="2541"/>
        <v>2024</v>
      </c>
      <c r="AC2048" s="7">
        <f t="shared" si="2542"/>
        <v>2028</v>
      </c>
      <c r="AD2048" s="10" t="e">
        <f t="shared" ref="AD2048:AD2111" ca="1" si="2616">IF(#REF!="Non",(DAYS360(N2048,Q2048)/360),(DAYS360(N2048,TODAY())/360))</f>
        <v>#REF!</v>
      </c>
      <c r="AE2048" s="10" t="e">
        <f t="shared" ca="1" si="2544"/>
        <v>#REF!</v>
      </c>
      <c r="AF2048" s="8">
        <v>27091</v>
      </c>
      <c r="AG2048" s="11">
        <f t="shared" ca="1" si="2545"/>
        <v>51.043835616438358</v>
      </c>
      <c r="AH2048" s="10" t="str">
        <f t="shared" ca="1" si="2546"/>
        <v>&gt;45&lt; 55</v>
      </c>
      <c r="AI2048" s="12">
        <v>11498513</v>
      </c>
      <c r="AJ2048" s="13" t="s">
        <v>82</v>
      </c>
      <c r="AK2048" s="12" t="s">
        <v>7822</v>
      </c>
      <c r="AL2048" s="8">
        <v>44735</v>
      </c>
      <c r="AM2048" s="7" t="s">
        <v>108</v>
      </c>
      <c r="AN2048" s="7" t="s">
        <v>76</v>
      </c>
      <c r="AO2048">
        <v>3</v>
      </c>
      <c r="AP2048" t="s">
        <v>7687</v>
      </c>
      <c r="AQ2048">
        <v>3</v>
      </c>
      <c r="AR2048" s="14">
        <v>1</v>
      </c>
      <c r="AS2048" s="15">
        <f t="shared" si="2547"/>
        <v>45716.25</v>
      </c>
      <c r="AT2048" s="14" t="s">
        <v>163</v>
      </c>
      <c r="AU2048" s="12">
        <v>3.5</v>
      </c>
      <c r="AV2048" s="17">
        <v>17</v>
      </c>
      <c r="AW2048" s="18">
        <v>53594</v>
      </c>
      <c r="AX2048" s="19" t="s">
        <v>7823</v>
      </c>
      <c r="AY2048" s="17" t="s">
        <v>170</v>
      </c>
      <c r="AZ2048" s="14" t="s">
        <v>203</v>
      </c>
      <c r="BA2048" s="20" t="str">
        <f t="shared" si="2548"/>
        <v>17535940171271944809</v>
      </c>
      <c r="BB2048" s="31">
        <f t="shared" si="2549"/>
        <v>20</v>
      </c>
      <c r="BC2048" s="22" t="s">
        <v>7824</v>
      </c>
      <c r="BD2048" s="23" t="s">
        <v>85</v>
      </c>
      <c r="BF2048" s="8"/>
      <c r="BG2048" s="32">
        <v>94281424</v>
      </c>
      <c r="BH2048" s="32"/>
      <c r="BI2048" s="32"/>
      <c r="BK2048" s="14" t="str">
        <f t="shared" si="2614"/>
        <v>B-Panda</v>
      </c>
      <c r="BL2048" s="14" t="s">
        <v>595</v>
      </c>
      <c r="BM2048" s="25"/>
      <c r="BN2048" s="26"/>
      <c r="BO2048" s="27"/>
      <c r="BP2048" s="26"/>
      <c r="BQ2048" s="28"/>
    </row>
    <row r="2049" spans="1:69" x14ac:dyDescent="0.25">
      <c r="A2049" t="str">
        <f>VLOOKUP(B2049,[2]RH!$B:$BV,72,0)</f>
        <v>si</v>
      </c>
      <c r="B2049" s="6">
        <v>2109</v>
      </c>
      <c r="C2049" s="7" t="s">
        <v>168</v>
      </c>
      <c r="D2049" s="7" t="s">
        <v>7825</v>
      </c>
      <c r="E2049" s="7" t="s">
        <v>67</v>
      </c>
      <c r="F2049" s="7" t="s">
        <v>118</v>
      </c>
      <c r="G2049" s="7" t="s">
        <v>5325</v>
      </c>
      <c r="H2049" s="41" t="s">
        <v>562</v>
      </c>
      <c r="I2049" s="7" t="s">
        <v>1802</v>
      </c>
      <c r="J2049" s="7" t="s">
        <v>281</v>
      </c>
      <c r="K2049" s="7" t="s">
        <v>89</v>
      </c>
      <c r="L2049" s="7" t="s">
        <v>90</v>
      </c>
      <c r="M2049" s="7" t="str">
        <f t="shared" si="2607"/>
        <v>Contrôle qualité</v>
      </c>
      <c r="N2049" s="8">
        <v>45351</v>
      </c>
      <c r="P2049" s="7">
        <f t="shared" ca="1" si="2601"/>
        <v>-6</v>
      </c>
      <c r="Q2049" s="8"/>
      <c r="R2049" s="7"/>
      <c r="S2049" s="7"/>
      <c r="T2049" s="9" t="s">
        <v>156</v>
      </c>
      <c r="U2049" s="7" t="str">
        <f t="shared" si="2539"/>
        <v>Contractuel</v>
      </c>
      <c r="V2049" s="8">
        <v>45689</v>
      </c>
      <c r="W2049" s="8">
        <f>VLOOKUP(B2049,[1]BASE!$A:$Q,17,0)</f>
        <v>45716</v>
      </c>
      <c r="X2049" s="8"/>
      <c r="Y2049" s="8"/>
      <c r="Z2049" s="8">
        <v>45351</v>
      </c>
      <c r="AA2049" s="7">
        <f t="shared" si="2540"/>
        <v>2</v>
      </c>
      <c r="AB2049" s="7">
        <f t="shared" si="2541"/>
        <v>2024</v>
      </c>
      <c r="AC2049" s="7">
        <f t="shared" si="2542"/>
        <v>2028</v>
      </c>
      <c r="AD2049" s="10" t="e">
        <f t="shared" ref="AD2049:AD2112" ca="1" si="2617">IF(#REF!="Non",(DAYS360(N2049,Q2049)/360),(DAYS360(N2049,TODAY())/360))</f>
        <v>#REF!</v>
      </c>
      <c r="AE2049" s="10" t="e">
        <f t="shared" ca="1" si="2544"/>
        <v>#REF!</v>
      </c>
      <c r="AF2049" s="8">
        <v>34366</v>
      </c>
      <c r="AG2049" s="11">
        <f t="shared" ca="1" si="2545"/>
        <v>31.112328767123287</v>
      </c>
      <c r="AH2049" s="10" t="str">
        <f t="shared" ca="1" si="2546"/>
        <v>&gt;25&lt; 35</v>
      </c>
      <c r="AI2049" s="12">
        <v>17073895</v>
      </c>
      <c r="AJ2049" s="13" t="s">
        <v>120</v>
      </c>
      <c r="AK2049" s="12" t="s">
        <v>7826</v>
      </c>
      <c r="AL2049" s="8">
        <v>41746</v>
      </c>
      <c r="AM2049" s="7" t="s">
        <v>108</v>
      </c>
      <c r="AN2049" s="7" t="s">
        <v>109</v>
      </c>
      <c r="AP2049" t="s">
        <v>7827</v>
      </c>
      <c r="AQ2049">
        <v>3</v>
      </c>
      <c r="AR2049" s="70">
        <v>2</v>
      </c>
      <c r="AS2049" s="15">
        <f t="shared" si="2547"/>
        <v>46081.5</v>
      </c>
      <c r="AT2049" s="14" t="s">
        <v>163</v>
      </c>
      <c r="AU2049" s="12">
        <v>3.6629999999999998</v>
      </c>
      <c r="AV2049" s="17">
        <v>25</v>
      </c>
      <c r="AW2049" s="18">
        <v>16600</v>
      </c>
      <c r="AX2049" s="19" t="s">
        <v>7828</v>
      </c>
      <c r="AY2049" s="17">
        <v>10</v>
      </c>
      <c r="AZ2049" s="14" t="s">
        <v>276</v>
      </c>
      <c r="BA2049" s="20" t="str">
        <f t="shared" si="2548"/>
        <v>25166000000126019010</v>
      </c>
      <c r="BB2049" s="31">
        <f t="shared" si="2549"/>
        <v>20</v>
      </c>
      <c r="BC2049" s="22" t="s">
        <v>7829</v>
      </c>
      <c r="BD2049" s="23" t="s">
        <v>115</v>
      </c>
      <c r="BF2049" s="8"/>
      <c r="BG2049" s="32">
        <v>51923352</v>
      </c>
      <c r="BH2049" s="32"/>
      <c r="BI2049" s="32"/>
      <c r="BJ2049" t="s">
        <v>2186</v>
      </c>
      <c r="BK2049" s="14" t="s">
        <v>1806</v>
      </c>
      <c r="BL2049" s="14" t="s">
        <v>288</v>
      </c>
      <c r="BM2049" s="25"/>
      <c r="BN2049" s="26"/>
      <c r="BO2049" s="27"/>
      <c r="BP2049" s="26"/>
      <c r="BQ2049" s="28"/>
    </row>
    <row r="2050" spans="1:69" x14ac:dyDescent="0.25">
      <c r="A2050" t="str">
        <f>VLOOKUP(B2050,[2]RH!$B:$BV,72,0)</f>
        <v>Non-Actif</v>
      </c>
      <c r="B2050" s="6">
        <v>2110</v>
      </c>
      <c r="C2050" s="7" t="s">
        <v>168</v>
      </c>
      <c r="D2050" s="7" t="s">
        <v>4406</v>
      </c>
      <c r="E2050" s="7" t="s">
        <v>67</v>
      </c>
      <c r="F2050" s="7" t="s">
        <v>118</v>
      </c>
      <c r="G2050" s="7" t="s">
        <v>220</v>
      </c>
      <c r="H2050" s="80" t="s">
        <v>225</v>
      </c>
      <c r="I2050" s="7" t="s">
        <v>5620</v>
      </c>
      <c r="J2050" s="7" t="s">
        <v>281</v>
      </c>
      <c r="K2050" s="7" t="s">
        <v>146</v>
      </c>
      <c r="L2050" s="7" t="s">
        <v>90</v>
      </c>
      <c r="M2050" s="7" t="str">
        <f t="shared" si="2607"/>
        <v>Couturière</v>
      </c>
      <c r="N2050" s="8">
        <v>45351</v>
      </c>
      <c r="P2050" s="7">
        <f t="shared" ca="1" si="2601"/>
        <v>-126</v>
      </c>
      <c r="Q2050" s="8">
        <v>45609</v>
      </c>
      <c r="R2050" s="7" t="s">
        <v>161</v>
      </c>
      <c r="S2050" s="7"/>
      <c r="T2050" s="9" t="s">
        <v>156</v>
      </c>
      <c r="U2050" s="7" t="str">
        <f t="shared" ref="U2050:U2113" si="2618">IF(T2050="CDI","Titulaire","Contractuel")</f>
        <v>Contractuel</v>
      </c>
      <c r="V2050" s="8">
        <v>45536</v>
      </c>
      <c r="W2050" s="8">
        <v>45596</v>
      </c>
      <c r="X2050" s="8"/>
      <c r="Y2050" s="8"/>
      <c r="Z2050" s="8">
        <v>45351</v>
      </c>
      <c r="AA2050" s="7">
        <f t="shared" ref="AA2050:AA2113" si="2619">MONTH(N2050)</f>
        <v>2</v>
      </c>
      <c r="AB2050" s="7">
        <f t="shared" ref="AB2050:AB2113" si="2620">IF(N2050="","",YEAR(N2050))</f>
        <v>2024</v>
      </c>
      <c r="AC2050" s="7">
        <f t="shared" ref="AC2050:AC2113" si="2621">AB2050+4</f>
        <v>2028</v>
      </c>
      <c r="AD2050" s="10" t="e">
        <f t="shared" ref="AD2050:AD2113" ca="1" si="2622">IF(#REF!="Non",(DAYS360(N2050,Q2050)/360),(DAYS360(N2050,TODAY())/360))</f>
        <v>#REF!</v>
      </c>
      <c r="AE2050" s="10" t="e">
        <f t="shared" ref="AE2050:AE2113" ca="1" si="2623">+IF(AD2050&lt;1,"&lt; 1",IF(AND(AD2050&gt;=1,AD2050&lt;2),"&lt; 2",IF(AND(AD2050&gt;=2,AD2050&lt;3),"&lt; 3",IF(AND(AD2050&gt;=3,AD2050&lt;=4),"&lt; 4",IF(AD2050&gt;4,"&gt; 4")))))</f>
        <v>#REF!</v>
      </c>
      <c r="AF2050" s="8">
        <v>32129</v>
      </c>
      <c r="AG2050" s="11">
        <f t="shared" ref="AG2050:AG2113" ca="1" si="2624">(TODAY()-AF2050)/365</f>
        <v>37.241095890410961</v>
      </c>
      <c r="AH2050" s="10" t="str">
        <f t="shared" ref="AH2050:AH2113" ca="1" si="2625">+IF(AG2050&lt;25,"&lt; 25",IF(AND(AG2050&gt;=25,AG2050&lt;35),"&gt;25&lt; 35",IF(AND(AG2050&gt;=35,AG2050&lt;45),"&gt;35&lt; 45",IF(AND(AG2050&gt;=45,AG2050&lt;=55),"&gt;45&lt; 55",IF(AG2050&gt;55,"&gt; 55")))))</f>
        <v>&gt;35&lt; 45</v>
      </c>
      <c r="AI2050" s="12">
        <v>16280826</v>
      </c>
      <c r="AJ2050" s="13" t="s">
        <v>192</v>
      </c>
      <c r="AK2050" s="12" t="s">
        <v>4407</v>
      </c>
      <c r="AL2050" s="8">
        <v>45110</v>
      </c>
      <c r="AM2050" s="7" t="s">
        <v>108</v>
      </c>
      <c r="AN2050" s="7" t="s">
        <v>76</v>
      </c>
      <c r="AO2050">
        <v>2</v>
      </c>
      <c r="AP2050" t="s">
        <v>7687</v>
      </c>
      <c r="AQ2050">
        <v>3</v>
      </c>
      <c r="AR2050" s="14">
        <v>1</v>
      </c>
      <c r="AS2050" s="15">
        <f t="shared" ref="AS2050:AS2113" si="2626">N2050+(365.25*AR2050)</f>
        <v>45716.25</v>
      </c>
      <c r="AT2050" s="14" t="s">
        <v>163</v>
      </c>
      <c r="AU2050" s="12">
        <v>3.5</v>
      </c>
      <c r="AV2050" s="17">
        <v>17</v>
      </c>
      <c r="AW2050" s="18" t="s">
        <v>201</v>
      </c>
      <c r="AX2050" s="19" t="s">
        <v>4408</v>
      </c>
      <c r="AY2050" s="17">
        <v>57</v>
      </c>
      <c r="AZ2050" s="14" t="s">
        <v>203</v>
      </c>
      <c r="BA2050" s="20" t="str">
        <f t="shared" ref="BA2050:BA2113" si="2627">CONCATENATE(AV2050,AW2050,AX2050,AY2050)</f>
        <v>17001000000170038957</v>
      </c>
      <c r="BB2050" s="31">
        <f t="shared" ref="BB2050:BB2113" si="2628">LEN(BA2050)</f>
        <v>20</v>
      </c>
      <c r="BC2050" s="22" t="s">
        <v>4832</v>
      </c>
      <c r="BD2050" s="23" t="s">
        <v>115</v>
      </c>
      <c r="BF2050" s="8"/>
      <c r="BG2050" s="32">
        <v>50708795</v>
      </c>
      <c r="BH2050" s="32">
        <v>52143830</v>
      </c>
      <c r="BI2050" s="32"/>
      <c r="BJ2050" t="s">
        <v>4109</v>
      </c>
      <c r="BK2050" s="14" t="str">
        <f t="shared" si="2614"/>
        <v>B-P6 AV</v>
      </c>
      <c r="BL2050" s="14" t="s">
        <v>595</v>
      </c>
      <c r="BM2050" s="25"/>
      <c r="BN2050" s="26"/>
      <c r="BO2050" s="27"/>
      <c r="BP2050" s="26"/>
      <c r="BQ2050" s="28"/>
    </row>
    <row r="2051" spans="1:69" x14ac:dyDescent="0.25">
      <c r="A2051" t="str">
        <f>VLOOKUP(B2051,[2]RH!$B:$BV,72,0)</f>
        <v>si</v>
      </c>
      <c r="B2051" s="6">
        <v>2111</v>
      </c>
      <c r="C2051" s="7" t="s">
        <v>168</v>
      </c>
      <c r="D2051" s="7" t="s">
        <v>7830</v>
      </c>
      <c r="E2051" s="7" t="s">
        <v>67</v>
      </c>
      <c r="F2051" s="7" t="s">
        <v>118</v>
      </c>
      <c r="G2051" s="7" t="s">
        <v>220</v>
      </c>
      <c r="H2051" s="80" t="s">
        <v>225</v>
      </c>
      <c r="I2051" s="7" t="s">
        <v>5620</v>
      </c>
      <c r="J2051" s="7" t="s">
        <v>281</v>
      </c>
      <c r="K2051" s="7" t="s">
        <v>146</v>
      </c>
      <c r="L2051" s="7" t="s">
        <v>90</v>
      </c>
      <c r="M2051" s="7" t="str">
        <f t="shared" si="2607"/>
        <v>Couturière</v>
      </c>
      <c r="N2051" s="8">
        <v>45351</v>
      </c>
      <c r="P2051" s="7">
        <f t="shared" ca="1" si="2601"/>
        <v>-6</v>
      </c>
      <c r="Q2051" s="8"/>
      <c r="R2051" s="7"/>
      <c r="S2051" s="7"/>
      <c r="T2051" s="9" t="s">
        <v>156</v>
      </c>
      <c r="U2051" s="7" t="str">
        <f t="shared" si="2618"/>
        <v>Contractuel</v>
      </c>
      <c r="V2051" s="8">
        <v>45689</v>
      </c>
      <c r="W2051" s="8">
        <f>VLOOKUP(B2051,[1]BASE!$A:$Q,17,0)</f>
        <v>45716</v>
      </c>
      <c r="X2051" s="8"/>
      <c r="Y2051" s="8"/>
      <c r="Z2051" s="8">
        <v>45351</v>
      </c>
      <c r="AA2051" s="7">
        <f t="shared" si="2619"/>
        <v>2</v>
      </c>
      <c r="AB2051" s="7">
        <f t="shared" si="2620"/>
        <v>2024</v>
      </c>
      <c r="AC2051" s="7">
        <f t="shared" si="2621"/>
        <v>2028</v>
      </c>
      <c r="AD2051" s="10" t="e">
        <f t="shared" ref="AD2051:AD2114" ca="1" si="2629">IF(#REF!="Non",(DAYS360(N2051,Q2051)/360),(DAYS360(N2051,TODAY())/360))</f>
        <v>#REF!</v>
      </c>
      <c r="AE2051" s="10" t="e">
        <f t="shared" ca="1" si="2623"/>
        <v>#REF!</v>
      </c>
      <c r="AF2051" s="8">
        <v>36556</v>
      </c>
      <c r="AG2051" s="11">
        <f t="shared" ca="1" si="2624"/>
        <v>25.112328767123287</v>
      </c>
      <c r="AH2051" s="10" t="str">
        <f t="shared" ca="1" si="2625"/>
        <v>&gt;25&lt; 35</v>
      </c>
      <c r="AI2051" s="12">
        <v>17531817</v>
      </c>
      <c r="AJ2051" s="13" t="s">
        <v>79</v>
      </c>
      <c r="AK2051" s="12" t="s">
        <v>7831</v>
      </c>
      <c r="AL2051" s="8">
        <v>43635</v>
      </c>
      <c r="AM2051" s="7" t="s">
        <v>108</v>
      </c>
      <c r="AN2051" s="7" t="s">
        <v>109</v>
      </c>
      <c r="AP2051" t="s">
        <v>7700</v>
      </c>
      <c r="AQ2051">
        <v>3</v>
      </c>
      <c r="AR2051" s="70">
        <v>2</v>
      </c>
      <c r="AS2051" s="15">
        <f t="shared" si="2626"/>
        <v>46081.5</v>
      </c>
      <c r="AT2051" s="14" t="s">
        <v>163</v>
      </c>
      <c r="AU2051" s="12">
        <v>3.5</v>
      </c>
      <c r="AV2051" s="17">
        <v>17</v>
      </c>
      <c r="AW2051" s="18" t="s">
        <v>201</v>
      </c>
      <c r="AX2051" s="19" t="s">
        <v>7832</v>
      </c>
      <c r="AY2051" s="17">
        <v>19</v>
      </c>
      <c r="AZ2051" s="14" t="s">
        <v>203</v>
      </c>
      <c r="BA2051" s="20" t="str">
        <f t="shared" si="2627"/>
        <v>17001000000308627319</v>
      </c>
      <c r="BB2051" s="31">
        <f t="shared" si="2628"/>
        <v>20</v>
      </c>
      <c r="BC2051" s="22" t="s">
        <v>707</v>
      </c>
      <c r="BD2051" s="23" t="s">
        <v>115</v>
      </c>
      <c r="BF2051" s="8"/>
      <c r="BG2051" s="32">
        <v>58092176</v>
      </c>
      <c r="BH2051" s="32">
        <v>54170936</v>
      </c>
      <c r="BI2051" s="32"/>
      <c r="BJ2051" t="s">
        <v>4109</v>
      </c>
      <c r="BK2051" s="14" t="str">
        <f t="shared" si="2614"/>
        <v>B-P6 AV</v>
      </c>
      <c r="BL2051" s="14" t="s">
        <v>595</v>
      </c>
      <c r="BM2051" s="25"/>
      <c r="BN2051" s="26"/>
      <c r="BO2051" s="27"/>
      <c r="BP2051" s="26"/>
      <c r="BQ2051" s="28"/>
    </row>
    <row r="2052" spans="1:69" x14ac:dyDescent="0.25">
      <c r="A2052" t="str">
        <f>VLOOKUP(B2052,[2]RH!$B:$BV,72,0)</f>
        <v>si</v>
      </c>
      <c r="B2052" s="6">
        <v>2112</v>
      </c>
      <c r="C2052" s="7" t="s">
        <v>65</v>
      </c>
      <c r="D2052" s="7" t="s">
        <v>7833</v>
      </c>
      <c r="E2052" s="7" t="s">
        <v>67</v>
      </c>
      <c r="F2052" s="7" t="s">
        <v>102</v>
      </c>
      <c r="G2052" s="7" t="s">
        <v>1585</v>
      </c>
      <c r="H2052" s="80" t="s">
        <v>102</v>
      </c>
      <c r="I2052" s="7" t="s">
        <v>1908</v>
      </c>
      <c r="J2052" s="7"/>
      <c r="K2052" s="7" t="s">
        <v>89</v>
      </c>
      <c r="L2052" s="7" t="s">
        <v>90</v>
      </c>
      <c r="M2052" s="7" t="str">
        <f t="shared" si="2607"/>
        <v>MANITENTIONNAIRE</v>
      </c>
      <c r="N2052" s="8">
        <v>45351</v>
      </c>
      <c r="P2052" s="7">
        <f t="shared" ca="1" si="2601"/>
        <v>-6</v>
      </c>
      <c r="Q2052" s="8"/>
      <c r="R2052" s="7"/>
      <c r="S2052" s="7"/>
      <c r="T2052" s="9" t="s">
        <v>156</v>
      </c>
      <c r="U2052" s="7" t="str">
        <f t="shared" si="2618"/>
        <v>Contractuel</v>
      </c>
      <c r="V2052" s="8">
        <v>45627</v>
      </c>
      <c r="W2052" s="8">
        <v>45716</v>
      </c>
      <c r="X2052" s="8"/>
      <c r="Y2052" s="8"/>
      <c r="Z2052" s="8">
        <v>45351</v>
      </c>
      <c r="AA2052" s="7">
        <f t="shared" si="2619"/>
        <v>2</v>
      </c>
      <c r="AB2052" s="7">
        <f t="shared" si="2620"/>
        <v>2024</v>
      </c>
      <c r="AC2052" s="7">
        <f t="shared" si="2621"/>
        <v>2028</v>
      </c>
      <c r="AD2052" s="10" t="e">
        <f t="shared" ref="AD2052:AD2115" ca="1" si="2630">IF(#REF!="Non",(DAYS360(N2052,Q2052)/360),(DAYS360(N2052,TODAY())/360))</f>
        <v>#REF!</v>
      </c>
      <c r="AE2052" s="10" t="e">
        <f t="shared" ca="1" si="2623"/>
        <v>#REF!</v>
      </c>
      <c r="AF2052" s="8">
        <v>32793</v>
      </c>
      <c r="AG2052" s="11">
        <f t="shared" ca="1" si="2624"/>
        <v>35.421917808219177</v>
      </c>
      <c r="AH2052" s="10" t="str">
        <f t="shared" ca="1" si="2625"/>
        <v>&gt;35&lt; 45</v>
      </c>
      <c r="AI2052" s="12">
        <v>17679288</v>
      </c>
      <c r="AJ2052" s="13" t="s">
        <v>106</v>
      </c>
      <c r="AK2052" s="12" t="s">
        <v>7834</v>
      </c>
      <c r="AL2052" s="8">
        <v>43770</v>
      </c>
      <c r="AM2052" s="7" t="s">
        <v>6153</v>
      </c>
      <c r="AN2052" s="7" t="s">
        <v>76</v>
      </c>
      <c r="AP2052" t="s">
        <v>7835</v>
      </c>
      <c r="AQ2052">
        <v>3</v>
      </c>
      <c r="AR2052" s="70">
        <v>2</v>
      </c>
      <c r="AS2052" s="15">
        <f t="shared" si="2626"/>
        <v>46081.5</v>
      </c>
      <c r="AT2052" s="14" t="s">
        <v>163</v>
      </c>
      <c r="AU2052" s="12">
        <v>3.5</v>
      </c>
      <c r="AV2052" s="17">
        <v>17</v>
      </c>
      <c r="AW2052" s="18" t="s">
        <v>1626</v>
      </c>
      <c r="AX2052" s="19" t="s">
        <v>7836</v>
      </c>
      <c r="AY2052" s="17">
        <v>74</v>
      </c>
      <c r="AZ2052" s="14" t="s">
        <v>203</v>
      </c>
      <c r="BA2052" s="20" t="str">
        <f t="shared" si="2627"/>
        <v>17535940172204575074</v>
      </c>
      <c r="BB2052" s="31">
        <f t="shared" si="2628"/>
        <v>20</v>
      </c>
      <c r="BC2052" s="22" t="s">
        <v>7837</v>
      </c>
      <c r="BD2052" s="23" t="s">
        <v>341</v>
      </c>
      <c r="BF2052" s="8"/>
      <c r="BG2052" s="32">
        <v>23957829</v>
      </c>
      <c r="BH2052" s="32"/>
      <c r="BI2052" s="32"/>
      <c r="BJ2052" t="s">
        <v>341</v>
      </c>
      <c r="BK2052" s="14" t="str">
        <f t="shared" si="2614"/>
        <v>-LOGISTIQUE</v>
      </c>
      <c r="BL2052" s="14" t="s">
        <v>241</v>
      </c>
      <c r="BM2052" s="25"/>
      <c r="BN2052" s="26"/>
      <c r="BO2052" s="27"/>
      <c r="BP2052" s="26"/>
      <c r="BQ2052" s="28"/>
    </row>
    <row r="2053" spans="1:69" x14ac:dyDescent="0.25">
      <c r="A2053" t="str">
        <f>VLOOKUP(B2053,[2]RH!$B:$BV,72,0)</f>
        <v>Non-Actif</v>
      </c>
      <c r="B2053" s="6">
        <v>2113</v>
      </c>
      <c r="C2053" s="125" t="s">
        <v>168</v>
      </c>
      <c r="D2053" s="95" t="s">
        <v>7838</v>
      </c>
      <c r="E2053" s="126" t="s">
        <v>67</v>
      </c>
      <c r="F2053" s="126" t="s">
        <v>118</v>
      </c>
      <c r="G2053" s="7" t="s">
        <v>5325</v>
      </c>
      <c r="H2053" s="80" t="s">
        <v>225</v>
      </c>
      <c r="I2053" s="7" t="s">
        <v>5620</v>
      </c>
      <c r="J2053" s="125" t="s">
        <v>281</v>
      </c>
      <c r="K2053" s="65" t="s">
        <v>89</v>
      </c>
      <c r="L2053" s="127" t="s">
        <v>90</v>
      </c>
      <c r="M2053" s="7" t="str">
        <f t="shared" si="2607"/>
        <v>Contrôle qualité</v>
      </c>
      <c r="N2053" s="128">
        <v>45351</v>
      </c>
      <c r="O2053" s="95"/>
      <c r="P2053" s="7">
        <f t="shared" ca="1" si="2601"/>
        <v>-340</v>
      </c>
      <c r="Q2053" s="129">
        <v>45352</v>
      </c>
      <c r="R2053" s="7" t="s">
        <v>7336</v>
      </c>
      <c r="S2053" s="7">
        <f>(Q2053-N2053)+1</f>
        <v>2</v>
      </c>
      <c r="T2053" s="130" t="s">
        <v>156</v>
      </c>
      <c r="U2053" s="7" t="str">
        <f t="shared" si="2618"/>
        <v>Contractuel</v>
      </c>
      <c r="V2053" s="131">
        <v>45351</v>
      </c>
      <c r="W2053" s="128">
        <v>45382</v>
      </c>
      <c r="X2053" s="95"/>
      <c r="Y2053" s="95"/>
      <c r="Z2053" s="131">
        <v>45351</v>
      </c>
      <c r="AA2053" s="7">
        <f t="shared" si="2619"/>
        <v>2</v>
      </c>
      <c r="AB2053" s="7">
        <f t="shared" si="2620"/>
        <v>2024</v>
      </c>
      <c r="AC2053" s="7">
        <f t="shared" si="2621"/>
        <v>2028</v>
      </c>
      <c r="AD2053" s="10" t="e">
        <f t="shared" ref="AD2053:AD2116" ca="1" si="2631">IF(#REF!="Non",(DAYS360(N2053,Q2053)/360),(DAYS360(N2053,TODAY())/360))</f>
        <v>#REF!</v>
      </c>
      <c r="AE2053" s="10" t="e">
        <f t="shared" ca="1" si="2623"/>
        <v>#REF!</v>
      </c>
      <c r="AF2053" s="129">
        <v>35686</v>
      </c>
      <c r="AG2053" s="11">
        <f t="shared" ca="1" si="2624"/>
        <v>27.495890410958904</v>
      </c>
      <c r="AH2053" s="10" t="str">
        <f t="shared" ca="1" si="2625"/>
        <v>&gt;25&lt; 35</v>
      </c>
      <c r="AI2053" s="132"/>
      <c r="AJ2053" s="133"/>
      <c r="AK2053" s="134" t="s">
        <v>7839</v>
      </c>
      <c r="AL2053" s="129">
        <v>42151</v>
      </c>
      <c r="AM2053" s="65" t="s">
        <v>108</v>
      </c>
      <c r="AN2053" s="65" t="s">
        <v>76</v>
      </c>
      <c r="AO2053" s="95"/>
      <c r="AP2053" s="95" t="s">
        <v>7840</v>
      </c>
      <c r="AQ2053" s="14">
        <v>3</v>
      </c>
      <c r="AR2053" s="14">
        <v>1</v>
      </c>
      <c r="AS2053" s="15">
        <f t="shared" si="2626"/>
        <v>45716.25</v>
      </c>
      <c r="AT2053" s="65" t="s">
        <v>163</v>
      </c>
      <c r="AU2053" s="135">
        <v>3.6629999999999998</v>
      </c>
      <c r="AV2053" s="132">
        <v>17</v>
      </c>
      <c r="AW2053" s="133" t="s">
        <v>201</v>
      </c>
      <c r="AX2053" s="133" t="s">
        <v>7841</v>
      </c>
      <c r="AY2053" s="132">
        <v>22</v>
      </c>
      <c r="AZ2053" s="132" t="s">
        <v>203</v>
      </c>
      <c r="BA2053" s="20" t="str">
        <f t="shared" si="2627"/>
        <v>17001000000310741822</v>
      </c>
      <c r="BB2053" s="31">
        <f t="shared" si="2628"/>
        <v>20</v>
      </c>
      <c r="BC2053" s="95" t="s">
        <v>714</v>
      </c>
      <c r="BD2053" s="132" t="s">
        <v>115</v>
      </c>
      <c r="BE2053" s="95"/>
      <c r="BF2053" s="95"/>
      <c r="BG2053" s="95">
        <v>28249411</v>
      </c>
      <c r="BH2053" s="95"/>
      <c r="BI2053" s="95"/>
      <c r="BJ2053" s="95"/>
      <c r="BK2053" s="14" t="str">
        <f t="shared" si="2614"/>
        <v>B-P6 AV</v>
      </c>
      <c r="BL2053" s="14" t="s">
        <v>288</v>
      </c>
      <c r="BM2053" s="95"/>
      <c r="BN2053" s="95"/>
      <c r="BO2053" s="95"/>
      <c r="BP2053" s="95"/>
      <c r="BQ2053" s="95"/>
    </row>
    <row r="2054" spans="1:69" x14ac:dyDescent="0.25">
      <c r="A2054" t="str">
        <f>VLOOKUP(B2054,[2]RH!$B:$BV,72,0)</f>
        <v>si</v>
      </c>
      <c r="B2054" s="6">
        <v>2114</v>
      </c>
      <c r="C2054" s="7" t="s">
        <v>168</v>
      </c>
      <c r="D2054" s="7" t="s">
        <v>7842</v>
      </c>
      <c r="E2054" s="7" t="s">
        <v>67</v>
      </c>
      <c r="F2054" s="7" t="s">
        <v>118</v>
      </c>
      <c r="G2054" s="7" t="s">
        <v>220</v>
      </c>
      <c r="H2054" s="7" t="s">
        <v>562</v>
      </c>
      <c r="I2054" s="7" t="s">
        <v>579</v>
      </c>
      <c r="J2054" s="7" t="s">
        <v>281</v>
      </c>
      <c r="K2054" s="7" t="s">
        <v>146</v>
      </c>
      <c r="L2054" s="7" t="s">
        <v>90</v>
      </c>
      <c r="M2054" s="7" t="str">
        <f t="shared" si="2607"/>
        <v>Couturière</v>
      </c>
      <c r="N2054" s="8">
        <v>45369</v>
      </c>
      <c r="P2054" s="7">
        <f t="shared" ca="1" si="2601"/>
        <v>-6</v>
      </c>
      <c r="Q2054" s="8"/>
      <c r="R2054" s="7"/>
      <c r="S2054" s="7"/>
      <c r="T2054" s="9" t="s">
        <v>156</v>
      </c>
      <c r="U2054" s="7" t="str">
        <f t="shared" si="2618"/>
        <v>Contractuel</v>
      </c>
      <c r="V2054" s="8">
        <v>45689</v>
      </c>
      <c r="W2054" s="8">
        <f>VLOOKUP(B2054,[1]BASE!$A:$Q,17,0)</f>
        <v>45716</v>
      </c>
      <c r="X2054" s="8"/>
      <c r="Y2054" s="8"/>
      <c r="Z2054" s="8">
        <v>45369</v>
      </c>
      <c r="AA2054" s="7">
        <f t="shared" si="2619"/>
        <v>3</v>
      </c>
      <c r="AB2054" s="7">
        <f t="shared" si="2620"/>
        <v>2024</v>
      </c>
      <c r="AC2054" s="7">
        <f t="shared" si="2621"/>
        <v>2028</v>
      </c>
      <c r="AD2054" s="10" t="e">
        <f t="shared" ref="AD2054:AD2117" ca="1" si="2632">IF(#REF!="Non",(DAYS360(N2054,Q2054)/360),(DAYS360(N2054,TODAY())/360))</f>
        <v>#REF!</v>
      </c>
      <c r="AE2054" s="10" t="e">
        <f t="shared" ca="1" si="2623"/>
        <v>#REF!</v>
      </c>
      <c r="AF2054" s="8">
        <v>30045</v>
      </c>
      <c r="AG2054" s="11">
        <f t="shared" ca="1" si="2624"/>
        <v>42.950684931506849</v>
      </c>
      <c r="AH2054" s="10" t="str">
        <f t="shared" ca="1" si="2625"/>
        <v>&gt;35&lt; 45</v>
      </c>
      <c r="AI2054" s="12">
        <v>16068952</v>
      </c>
      <c r="AJ2054" s="13" t="s">
        <v>150</v>
      </c>
      <c r="AK2054" s="12" t="s">
        <v>7843</v>
      </c>
      <c r="AL2054" s="8">
        <v>44147</v>
      </c>
      <c r="AM2054" s="7" t="s">
        <v>108</v>
      </c>
      <c r="AN2054" s="7" t="s">
        <v>76</v>
      </c>
      <c r="AO2054">
        <v>3</v>
      </c>
      <c r="AP2054" t="s">
        <v>7652</v>
      </c>
      <c r="AQ2054">
        <v>3</v>
      </c>
      <c r="AR2054" s="14">
        <v>1</v>
      </c>
      <c r="AS2054" s="15">
        <f t="shared" si="2626"/>
        <v>45734.25</v>
      </c>
      <c r="AT2054" s="14" t="s">
        <v>163</v>
      </c>
      <c r="AU2054" s="12">
        <v>3.5</v>
      </c>
      <c r="AV2054" s="17">
        <v>17</v>
      </c>
      <c r="AW2054" s="18" t="s">
        <v>201</v>
      </c>
      <c r="AX2054" s="19" t="s">
        <v>7844</v>
      </c>
      <c r="AY2054" s="17">
        <v>63</v>
      </c>
      <c r="AZ2054" s="14" t="s">
        <v>203</v>
      </c>
      <c r="BA2054" s="20" t="str">
        <f t="shared" si="2627"/>
        <v>17001000000343290463</v>
      </c>
      <c r="BB2054" s="31">
        <f t="shared" si="2628"/>
        <v>20</v>
      </c>
      <c r="BC2054" s="22" t="s">
        <v>486</v>
      </c>
      <c r="BD2054" s="23" t="s">
        <v>115</v>
      </c>
      <c r="BF2054" s="8"/>
      <c r="BG2054" s="32">
        <v>97227432</v>
      </c>
      <c r="BH2054" s="32"/>
      <c r="BI2054" s="32"/>
      <c r="BJ2054" t="s">
        <v>486</v>
      </c>
      <c r="BK2054" s="14" t="str">
        <f>IF(K2054="CADRE","CADRE",CONCATENATE(J2054,"-",H2054))</f>
        <v>B-P6 AR</v>
      </c>
      <c r="BL2054" s="14" t="s">
        <v>595</v>
      </c>
      <c r="BM2054" s="25"/>
      <c r="BN2054" s="26"/>
      <c r="BO2054" s="27"/>
      <c r="BP2054" s="26"/>
      <c r="BQ2054" s="28"/>
    </row>
    <row r="2055" spans="1:69" x14ac:dyDescent="0.25">
      <c r="A2055" t="str">
        <f>VLOOKUP(B2055,[2]RH!$B:$BV,72,0)</f>
        <v>Non-Actif</v>
      </c>
      <c r="B2055" s="6">
        <v>2115</v>
      </c>
      <c r="C2055" s="7" t="s">
        <v>168</v>
      </c>
      <c r="D2055" s="7" t="s">
        <v>7845</v>
      </c>
      <c r="E2055" s="7" t="s">
        <v>67</v>
      </c>
      <c r="F2055" s="7" t="s">
        <v>118</v>
      </c>
      <c r="G2055" s="7" t="s">
        <v>2675</v>
      </c>
      <c r="H2055" s="80" t="s">
        <v>225</v>
      </c>
      <c r="I2055" s="7" t="s">
        <v>589</v>
      </c>
      <c r="J2055" s="7" t="s">
        <v>190</v>
      </c>
      <c r="K2055" s="7" t="s">
        <v>146</v>
      </c>
      <c r="L2055" s="7" t="s">
        <v>90</v>
      </c>
      <c r="M2055" s="7" t="str">
        <f t="shared" si="2607"/>
        <v>WIRE</v>
      </c>
      <c r="N2055" s="8">
        <v>45352</v>
      </c>
      <c r="P2055" s="7">
        <f t="shared" ca="1" si="2601"/>
        <v>-310</v>
      </c>
      <c r="Q2055" s="8">
        <v>45407</v>
      </c>
      <c r="R2055" s="7" t="s">
        <v>7846</v>
      </c>
      <c r="S2055" s="7"/>
      <c r="T2055" s="9" t="s">
        <v>156</v>
      </c>
      <c r="U2055" s="7" t="str">
        <f t="shared" si="2618"/>
        <v>Contractuel</v>
      </c>
      <c r="V2055" s="8">
        <v>45383</v>
      </c>
      <c r="W2055" s="8">
        <v>45412</v>
      </c>
      <c r="X2055" s="8"/>
      <c r="Y2055" s="8"/>
      <c r="Z2055" s="8">
        <v>45352</v>
      </c>
      <c r="AA2055" s="7">
        <f t="shared" si="2619"/>
        <v>3</v>
      </c>
      <c r="AB2055" s="7">
        <f t="shared" si="2620"/>
        <v>2024</v>
      </c>
      <c r="AC2055" s="7">
        <f t="shared" si="2621"/>
        <v>2028</v>
      </c>
      <c r="AD2055" s="10" t="e">
        <f t="shared" ref="AD2055:AD2118" ca="1" si="2633">IF(#REF!="Non",(DAYS360(N2055,Q2055)/360),(DAYS360(N2055,TODAY())/360))</f>
        <v>#REF!</v>
      </c>
      <c r="AE2055" s="10" t="e">
        <f t="shared" ca="1" si="2623"/>
        <v>#REF!</v>
      </c>
      <c r="AF2055" s="8">
        <v>34686</v>
      </c>
      <c r="AG2055" s="11">
        <f t="shared" ca="1" si="2624"/>
        <v>30.235616438356164</v>
      </c>
      <c r="AH2055" s="10" t="str">
        <f t="shared" ca="1" si="2625"/>
        <v>&gt;25&lt; 35</v>
      </c>
      <c r="AI2055" s="12">
        <v>17580792</v>
      </c>
      <c r="AJ2055" s="13" t="s">
        <v>92</v>
      </c>
      <c r="AK2055" s="12" t="s">
        <v>7847</v>
      </c>
      <c r="AL2055" s="8">
        <v>43815</v>
      </c>
      <c r="AM2055" s="7" t="s">
        <v>108</v>
      </c>
      <c r="AN2055" s="7" t="s">
        <v>109</v>
      </c>
      <c r="AP2055" t="s">
        <v>7789</v>
      </c>
      <c r="AQ2055" s="14">
        <v>3</v>
      </c>
      <c r="AR2055" s="14">
        <v>1</v>
      </c>
      <c r="AS2055" s="15">
        <f t="shared" si="2626"/>
        <v>45717.25</v>
      </c>
      <c r="AT2055" s="14" t="s">
        <v>163</v>
      </c>
      <c r="AU2055" s="12">
        <v>3.5</v>
      </c>
      <c r="AV2055" s="17">
        <v>17</v>
      </c>
      <c r="AW2055" s="18" t="s">
        <v>201</v>
      </c>
      <c r="AX2055" s="19" t="s">
        <v>7848</v>
      </c>
      <c r="AY2055" s="17">
        <v>70</v>
      </c>
      <c r="AZ2055" s="14" t="s">
        <v>203</v>
      </c>
      <c r="BA2055" s="20" t="str">
        <f t="shared" si="2627"/>
        <v>17001000000322719770</v>
      </c>
      <c r="BB2055" s="31">
        <f t="shared" si="2628"/>
        <v>20</v>
      </c>
      <c r="BC2055" s="22" t="s">
        <v>486</v>
      </c>
      <c r="BD2055" s="23" t="s">
        <v>115</v>
      </c>
      <c r="BF2055" s="8"/>
      <c r="BG2055" s="32">
        <v>26462838</v>
      </c>
      <c r="BH2055" s="32">
        <v>25658630</v>
      </c>
      <c r="BI2055" s="32"/>
      <c r="BK2055" s="14" t="str">
        <f t="shared" si="2614"/>
        <v>A-P6 AV</v>
      </c>
      <c r="BL2055" s="14" t="s">
        <v>595</v>
      </c>
      <c r="BM2055" s="25"/>
      <c r="BN2055" s="26"/>
      <c r="BO2055" s="27"/>
      <c r="BP2055" s="26"/>
      <c r="BQ2055" s="28"/>
    </row>
    <row r="2056" spans="1:69" x14ac:dyDescent="0.25">
      <c r="A2056" t="str">
        <f>VLOOKUP(B2056,[2]RH!$B:$BV,72,0)</f>
        <v>si</v>
      </c>
      <c r="B2056" s="6">
        <v>2116</v>
      </c>
      <c r="C2056" s="7" t="s">
        <v>168</v>
      </c>
      <c r="D2056" s="7" t="s">
        <v>7849</v>
      </c>
      <c r="E2056" s="7" t="s">
        <v>67</v>
      </c>
      <c r="F2056" s="7" t="s">
        <v>118</v>
      </c>
      <c r="G2056" s="7" t="s">
        <v>220</v>
      </c>
      <c r="H2056" s="80" t="s">
        <v>649</v>
      </c>
      <c r="I2056" s="7" t="s">
        <v>650</v>
      </c>
      <c r="J2056" s="7" t="s">
        <v>281</v>
      </c>
      <c r="K2056" s="7" t="s">
        <v>146</v>
      </c>
      <c r="L2056" s="7" t="s">
        <v>90</v>
      </c>
      <c r="M2056" s="7" t="str">
        <f t="shared" si="2607"/>
        <v>Couturière</v>
      </c>
      <c r="N2056" s="8">
        <v>45352</v>
      </c>
      <c r="P2056" s="7">
        <f t="shared" ca="1" si="2601"/>
        <v>-6</v>
      </c>
      <c r="Q2056" s="8"/>
      <c r="R2056" s="7"/>
      <c r="S2056" s="7"/>
      <c r="T2056" s="9" t="s">
        <v>156</v>
      </c>
      <c r="U2056" s="7" t="str">
        <f t="shared" si="2618"/>
        <v>Contractuel</v>
      </c>
      <c r="V2056" s="8">
        <v>45689</v>
      </c>
      <c r="W2056" s="8">
        <f>VLOOKUP(B2056,[1]BASE!$A:$Q,17,0)</f>
        <v>45716</v>
      </c>
      <c r="X2056" s="8"/>
      <c r="Y2056" s="8"/>
      <c r="Z2056" s="8">
        <v>45352</v>
      </c>
      <c r="AA2056" s="7">
        <f t="shared" si="2619"/>
        <v>3</v>
      </c>
      <c r="AB2056" s="7">
        <f t="shared" si="2620"/>
        <v>2024</v>
      </c>
      <c r="AC2056" s="7">
        <f t="shared" si="2621"/>
        <v>2028</v>
      </c>
      <c r="AD2056" s="10" t="e">
        <f t="shared" ref="AD2056:AD2119" ca="1" si="2634">IF(#REF!="Non",(DAYS360(N2056,Q2056)/360),(DAYS360(N2056,TODAY())/360))</f>
        <v>#REF!</v>
      </c>
      <c r="AE2056" s="10" t="e">
        <f t="shared" ca="1" si="2623"/>
        <v>#REF!</v>
      </c>
      <c r="AF2056" s="8">
        <v>34525</v>
      </c>
      <c r="AG2056" s="11">
        <f t="shared" ca="1" si="2624"/>
        <v>30.676712328767124</v>
      </c>
      <c r="AH2056" s="10" t="str">
        <f t="shared" ca="1" si="2625"/>
        <v>&gt;25&lt; 35</v>
      </c>
      <c r="AI2056" s="12">
        <v>17107864</v>
      </c>
      <c r="AJ2056" s="13" t="s">
        <v>170</v>
      </c>
      <c r="AK2056" s="12" t="s">
        <v>7850</v>
      </c>
      <c r="AL2056" s="8">
        <v>41522</v>
      </c>
      <c r="AM2056" s="7" t="s">
        <v>108</v>
      </c>
      <c r="AN2056" s="7" t="s">
        <v>76</v>
      </c>
      <c r="AO2056">
        <v>2</v>
      </c>
      <c r="AP2056" t="s">
        <v>7687</v>
      </c>
      <c r="AQ2056">
        <v>3</v>
      </c>
      <c r="AR2056" s="14">
        <v>1</v>
      </c>
      <c r="AS2056" s="15">
        <f t="shared" si="2626"/>
        <v>45717.25</v>
      </c>
      <c r="AT2056" s="14" t="s">
        <v>163</v>
      </c>
      <c r="AU2056" s="12">
        <v>3.5</v>
      </c>
      <c r="AV2056" s="17">
        <v>17</v>
      </c>
      <c r="AW2056" s="18" t="s">
        <v>201</v>
      </c>
      <c r="AX2056" s="19" t="s">
        <v>7851</v>
      </c>
      <c r="AY2056" s="17">
        <v>46</v>
      </c>
      <c r="AZ2056" s="14" t="s">
        <v>203</v>
      </c>
      <c r="BA2056" s="20" t="str">
        <f t="shared" si="2627"/>
        <v>17001000000343323346</v>
      </c>
      <c r="BB2056" s="31">
        <f t="shared" si="2628"/>
        <v>20</v>
      </c>
      <c r="BC2056" s="22" t="s">
        <v>397</v>
      </c>
      <c r="BD2056" s="23" t="s">
        <v>115</v>
      </c>
      <c r="BF2056" s="8"/>
      <c r="BG2056" s="32">
        <v>25125625</v>
      </c>
      <c r="BH2056" s="32"/>
      <c r="BI2056" s="32"/>
      <c r="BJ2056" t="s">
        <v>600</v>
      </c>
      <c r="BK2056" s="14" t="str">
        <f>IF(K2056="CADRE","CADRE",CONCATENATE(J2056,"-",H2056))</f>
        <v>B-Panda</v>
      </c>
      <c r="BL2056" s="14" t="s">
        <v>595</v>
      </c>
      <c r="BM2056" s="25"/>
      <c r="BN2056" s="26"/>
      <c r="BO2056" s="27"/>
      <c r="BP2056" s="26"/>
      <c r="BQ2056" s="28"/>
    </row>
    <row r="2057" spans="1:69" x14ac:dyDescent="0.25">
      <c r="A2057" t="str">
        <f>VLOOKUP(B2057,[2]RH!$B:$BV,72,0)</f>
        <v>Non-Actif</v>
      </c>
      <c r="B2057" s="6">
        <v>2117</v>
      </c>
      <c r="C2057" s="125" t="s">
        <v>168</v>
      </c>
      <c r="D2057" s="95" t="s">
        <v>7852</v>
      </c>
      <c r="E2057" s="126" t="s">
        <v>67</v>
      </c>
      <c r="F2057" s="126" t="s">
        <v>118</v>
      </c>
      <c r="G2057" s="7" t="s">
        <v>5325</v>
      </c>
      <c r="H2057" s="80" t="s">
        <v>225</v>
      </c>
      <c r="I2057" s="7" t="s">
        <v>5620</v>
      </c>
      <c r="J2057" s="125" t="s">
        <v>281</v>
      </c>
      <c r="K2057" s="65" t="s">
        <v>89</v>
      </c>
      <c r="L2057" s="127" t="s">
        <v>90</v>
      </c>
      <c r="M2057" s="7" t="str">
        <f t="shared" si="2607"/>
        <v>Contrôle qualité</v>
      </c>
      <c r="N2057" s="128">
        <v>45352</v>
      </c>
      <c r="O2057" s="95"/>
      <c r="P2057" s="7">
        <f t="shared" ca="1" si="2601"/>
        <v>-340</v>
      </c>
      <c r="Q2057" s="129">
        <v>45353</v>
      </c>
      <c r="R2057" s="7" t="s">
        <v>7336</v>
      </c>
      <c r="S2057" s="7">
        <f>(Q2057-N2057)+1</f>
        <v>2</v>
      </c>
      <c r="T2057" s="130" t="s">
        <v>156</v>
      </c>
      <c r="U2057" s="7" t="str">
        <f t="shared" si="2618"/>
        <v>Contractuel</v>
      </c>
      <c r="V2057" s="131">
        <v>45352</v>
      </c>
      <c r="W2057" s="128">
        <v>45382</v>
      </c>
      <c r="X2057" s="95"/>
      <c r="Y2057" s="95"/>
      <c r="Z2057" s="131">
        <v>45352</v>
      </c>
      <c r="AA2057" s="7">
        <f t="shared" si="2619"/>
        <v>3</v>
      </c>
      <c r="AB2057" s="7">
        <f t="shared" si="2620"/>
        <v>2024</v>
      </c>
      <c r="AC2057" s="7">
        <f t="shared" si="2621"/>
        <v>2028</v>
      </c>
      <c r="AD2057" s="10" t="e">
        <f t="shared" ref="AD2057:AD2120" ca="1" si="2635">IF(#REF!="Non",(DAYS360(N2057,Q2057)/360),(DAYS360(N2057,TODAY())/360))</f>
        <v>#REF!</v>
      </c>
      <c r="AE2057" s="10" t="e">
        <f t="shared" ca="1" si="2623"/>
        <v>#REF!</v>
      </c>
      <c r="AF2057" s="129">
        <v>35015</v>
      </c>
      <c r="AG2057" s="11">
        <f t="shared" ca="1" si="2624"/>
        <v>29.334246575342465</v>
      </c>
      <c r="AH2057" s="10" t="str">
        <f t="shared" ca="1" si="2625"/>
        <v>&gt;25&lt; 35</v>
      </c>
      <c r="AI2057" s="132">
        <v>16880222</v>
      </c>
      <c r="AJ2057" s="13" t="s">
        <v>170</v>
      </c>
      <c r="AK2057" s="134" t="s">
        <v>7853</v>
      </c>
      <c r="AL2057" s="129">
        <v>41883</v>
      </c>
      <c r="AM2057" s="65" t="s">
        <v>108</v>
      </c>
      <c r="AN2057" s="65" t="s">
        <v>109</v>
      </c>
      <c r="AO2057" s="95"/>
      <c r="AP2057" s="95" t="s">
        <v>7854</v>
      </c>
      <c r="AQ2057" s="14">
        <v>3</v>
      </c>
      <c r="AR2057" s="14">
        <v>1</v>
      </c>
      <c r="AS2057" s="15">
        <f t="shared" si="2626"/>
        <v>45717.25</v>
      </c>
      <c r="AT2057" s="65" t="s">
        <v>163</v>
      </c>
      <c r="AU2057" s="135">
        <v>3.6629999999999998</v>
      </c>
      <c r="AV2057" s="132"/>
      <c r="AW2057" s="133"/>
      <c r="AX2057" s="133"/>
      <c r="AY2057" s="132"/>
      <c r="AZ2057" s="132"/>
      <c r="BA2057" s="20" t="str">
        <f t="shared" si="2627"/>
        <v/>
      </c>
      <c r="BB2057" s="31">
        <f t="shared" si="2628"/>
        <v>0</v>
      </c>
      <c r="BC2057" s="95" t="s">
        <v>1286</v>
      </c>
      <c r="BD2057" s="132" t="s">
        <v>115</v>
      </c>
      <c r="BE2057" s="95"/>
      <c r="BF2057" s="95"/>
      <c r="BG2057" s="95">
        <v>52109425</v>
      </c>
      <c r="BH2057" s="95"/>
      <c r="BI2057" s="95"/>
      <c r="BJ2057" s="95"/>
      <c r="BK2057" s="14" t="str">
        <f t="shared" si="2614"/>
        <v>B-P6 AV</v>
      </c>
      <c r="BL2057" s="14" t="s">
        <v>288</v>
      </c>
      <c r="BM2057" s="95"/>
      <c r="BN2057" s="95"/>
      <c r="BO2057" s="95"/>
      <c r="BP2057" s="95"/>
      <c r="BQ2057" s="95"/>
    </row>
    <row r="2058" spans="1:69" x14ac:dyDescent="0.25">
      <c r="A2058" t="str">
        <f>VLOOKUP(B2058,[2]RH!$B:$BV,72,0)</f>
        <v>si</v>
      </c>
      <c r="B2058" s="6">
        <v>2118</v>
      </c>
      <c r="C2058" s="7" t="s">
        <v>168</v>
      </c>
      <c r="D2058" s="7" t="s">
        <v>7855</v>
      </c>
      <c r="E2058" s="7" t="s">
        <v>67</v>
      </c>
      <c r="F2058" s="7" t="s">
        <v>118</v>
      </c>
      <c r="G2058" s="7" t="s">
        <v>5325</v>
      </c>
      <c r="H2058" s="80" t="s">
        <v>225</v>
      </c>
      <c r="I2058" s="7" t="s">
        <v>5620</v>
      </c>
      <c r="J2058" s="7" t="s">
        <v>281</v>
      </c>
      <c r="K2058" s="7" t="s">
        <v>89</v>
      </c>
      <c r="L2058" s="7" t="s">
        <v>90</v>
      </c>
      <c r="M2058" s="7" t="str">
        <f t="shared" si="2607"/>
        <v>Contrôle qualité</v>
      </c>
      <c r="N2058" s="8">
        <v>45352</v>
      </c>
      <c r="P2058" s="7">
        <f t="shared" ca="1" si="2601"/>
        <v>-6</v>
      </c>
      <c r="Q2058" s="8"/>
      <c r="R2058" s="7"/>
      <c r="S2058" s="7"/>
      <c r="T2058" s="9" t="s">
        <v>156</v>
      </c>
      <c r="U2058" s="7" t="str">
        <f t="shared" si="2618"/>
        <v>Contractuel</v>
      </c>
      <c r="V2058" s="8">
        <v>45689</v>
      </c>
      <c r="W2058" s="8">
        <f>VLOOKUP(B2058,[1]BASE!$A:$Q,17,0)</f>
        <v>45716</v>
      </c>
      <c r="X2058" s="8"/>
      <c r="Y2058" s="8"/>
      <c r="Z2058" s="8">
        <v>45352</v>
      </c>
      <c r="AA2058" s="7">
        <f t="shared" si="2619"/>
        <v>3</v>
      </c>
      <c r="AB2058" s="7">
        <f t="shared" si="2620"/>
        <v>2024</v>
      </c>
      <c r="AC2058" s="7">
        <f t="shared" si="2621"/>
        <v>2028</v>
      </c>
      <c r="AD2058" s="10" t="e">
        <f t="shared" ref="AD2058:AD2121" ca="1" si="2636">IF(#REF!="Non",(DAYS360(N2058,Q2058)/360),(DAYS360(N2058,TODAY())/360))</f>
        <v>#REF!</v>
      </c>
      <c r="AE2058" s="10" t="e">
        <f t="shared" ca="1" si="2623"/>
        <v>#REF!</v>
      </c>
      <c r="AF2058" s="8">
        <v>32664</v>
      </c>
      <c r="AG2058" s="11">
        <f t="shared" ca="1" si="2624"/>
        <v>35.775342465753425</v>
      </c>
      <c r="AH2058" s="10" t="str">
        <f t="shared" ca="1" si="2625"/>
        <v>&gt;35&lt; 45</v>
      </c>
      <c r="AI2058" s="12">
        <v>16644475</v>
      </c>
      <c r="AJ2058" s="13" t="s">
        <v>82</v>
      </c>
      <c r="AK2058" s="12" t="s">
        <v>7856</v>
      </c>
      <c r="AL2058" s="8">
        <v>41083</v>
      </c>
      <c r="AM2058" s="7" t="s">
        <v>108</v>
      </c>
      <c r="AN2058" s="7" t="s">
        <v>109</v>
      </c>
      <c r="AP2058" t="s">
        <v>7789</v>
      </c>
      <c r="AQ2058">
        <v>3</v>
      </c>
      <c r="AR2058" s="14">
        <v>1</v>
      </c>
      <c r="AS2058" s="15">
        <f t="shared" si="2626"/>
        <v>45717.25</v>
      </c>
      <c r="AT2058" s="14" t="s">
        <v>163</v>
      </c>
      <c r="AU2058" s="12">
        <v>3.6629999999999998</v>
      </c>
      <c r="AV2058" s="17" t="s">
        <v>150</v>
      </c>
      <c r="AW2058" s="18" t="s">
        <v>339</v>
      </c>
      <c r="AX2058" s="19">
        <v>38105504013</v>
      </c>
      <c r="AY2058" s="17">
        <v>62</v>
      </c>
      <c r="AZ2058" s="14" t="s">
        <v>174</v>
      </c>
      <c r="BA2058" s="20" t="str">
        <f t="shared" si="2627"/>
        <v>07080013810550401362</v>
      </c>
      <c r="BB2058" s="31">
        <f t="shared" si="2628"/>
        <v>20</v>
      </c>
      <c r="BC2058" s="22" t="s">
        <v>7857</v>
      </c>
      <c r="BD2058" s="23" t="s">
        <v>115</v>
      </c>
      <c r="BF2058" s="8"/>
      <c r="BG2058" s="32">
        <v>51175711</v>
      </c>
      <c r="BH2058" s="32"/>
      <c r="BI2058" s="32"/>
      <c r="BJ2058" t="s">
        <v>486</v>
      </c>
      <c r="BK2058" s="14" t="str">
        <f>IF(K2058="CADRE","CADRE",CONCATENATE(J2058,"-",H2058))</f>
        <v>B-P6 AV</v>
      </c>
      <c r="BL2058" s="14" t="s">
        <v>288</v>
      </c>
      <c r="BM2058" s="25"/>
      <c r="BN2058" s="26"/>
      <c r="BO2058" s="27"/>
      <c r="BP2058" s="26"/>
      <c r="BQ2058" s="28"/>
    </row>
    <row r="2059" spans="1:69" x14ac:dyDescent="0.25">
      <c r="A2059" t="str">
        <f>VLOOKUP(B2059,[2]RH!$B:$BV,72,0)</f>
        <v>si</v>
      </c>
      <c r="B2059" s="6">
        <v>2119</v>
      </c>
      <c r="C2059" s="7" t="s">
        <v>65</v>
      </c>
      <c r="D2059" s="7" t="s">
        <v>7858</v>
      </c>
      <c r="E2059" s="7" t="s">
        <v>67</v>
      </c>
      <c r="F2059" s="7" t="s">
        <v>87</v>
      </c>
      <c r="G2059" s="7" t="s">
        <v>88</v>
      </c>
      <c r="H2059" s="80" t="s">
        <v>87</v>
      </c>
      <c r="I2059" s="7"/>
      <c r="J2059" s="7"/>
      <c r="K2059" s="7" t="s">
        <v>89</v>
      </c>
      <c r="L2059" s="7" t="s">
        <v>90</v>
      </c>
      <c r="M2059" s="7" t="str">
        <f t="shared" si="2607"/>
        <v>TECHNICIEN MAINTENANCE</v>
      </c>
      <c r="N2059" s="8">
        <v>45359</v>
      </c>
      <c r="P2059" s="7">
        <f t="shared" ca="1" si="2601"/>
        <v>-340</v>
      </c>
      <c r="Q2059" s="8"/>
      <c r="R2059" s="7"/>
      <c r="S2059" s="7"/>
      <c r="T2059" s="9" t="s">
        <v>72</v>
      </c>
      <c r="U2059" s="7" t="str">
        <f t="shared" si="2618"/>
        <v>Titulaire</v>
      </c>
      <c r="V2059" s="8">
        <v>45359</v>
      </c>
      <c r="W2059" s="8">
        <v>45382</v>
      </c>
      <c r="X2059" s="8"/>
      <c r="Y2059" s="8"/>
      <c r="Z2059" s="8">
        <v>45359</v>
      </c>
      <c r="AA2059" s="7">
        <f t="shared" si="2619"/>
        <v>3</v>
      </c>
      <c r="AB2059" s="7">
        <f t="shared" si="2620"/>
        <v>2024</v>
      </c>
      <c r="AC2059" s="7">
        <f t="shared" si="2621"/>
        <v>2028</v>
      </c>
      <c r="AD2059" s="10" t="e">
        <f t="shared" ref="AD2059:AD2122" ca="1" si="2637">IF(#REF!="Non",(DAYS360(N2059,Q2059)/360),(DAYS360(N2059,TODAY())/360))</f>
        <v>#REF!</v>
      </c>
      <c r="AE2059" s="10" t="e">
        <f t="shared" ca="1" si="2623"/>
        <v>#REF!</v>
      </c>
      <c r="AF2059" s="8">
        <v>32682</v>
      </c>
      <c r="AG2059" s="11">
        <f t="shared" ca="1" si="2624"/>
        <v>35.726027397260275</v>
      </c>
      <c r="AH2059" s="10" t="str">
        <f t="shared" ca="1" si="2625"/>
        <v>&gt;35&lt; 45</v>
      </c>
      <c r="AI2059" s="12">
        <v>17420135</v>
      </c>
      <c r="AJ2059" s="13" t="s">
        <v>170</v>
      </c>
      <c r="AK2059" s="12" t="s">
        <v>7859</v>
      </c>
      <c r="AL2059" s="8">
        <v>44853</v>
      </c>
      <c r="AM2059" s="7" t="s">
        <v>6153</v>
      </c>
      <c r="AN2059" s="7" t="s">
        <v>109</v>
      </c>
      <c r="AP2059" t="s">
        <v>7860</v>
      </c>
      <c r="AQ2059">
        <v>7</v>
      </c>
      <c r="AR2059" s="14">
        <v>1</v>
      </c>
      <c r="AS2059" s="15">
        <f t="shared" si="2626"/>
        <v>45724.25</v>
      </c>
      <c r="AT2059" s="14" t="s">
        <v>7372</v>
      </c>
      <c r="AU2059" s="12">
        <v>1600</v>
      </c>
      <c r="AV2059" s="17">
        <v>25</v>
      </c>
      <c r="AW2059" s="18">
        <v>12000</v>
      </c>
      <c r="AX2059" s="19" t="s">
        <v>7861</v>
      </c>
      <c r="AY2059" s="17">
        <v>59</v>
      </c>
      <c r="AZ2059" s="14" t="s">
        <v>276</v>
      </c>
      <c r="BA2059" s="20" t="str">
        <f t="shared" si="2627"/>
        <v>25120000000122229059</v>
      </c>
      <c r="BB2059" s="31">
        <f t="shared" si="2628"/>
        <v>20</v>
      </c>
      <c r="BC2059" s="22" t="s">
        <v>7862</v>
      </c>
      <c r="BD2059" s="23" t="s">
        <v>115</v>
      </c>
      <c r="BF2059" s="8"/>
      <c r="BG2059" s="32"/>
      <c r="BH2059" s="32"/>
      <c r="BI2059" s="32"/>
      <c r="BJ2059" t="s">
        <v>897</v>
      </c>
      <c r="BK2059" s="14" t="str">
        <f t="shared" si="2614"/>
        <v>-MAINTENANCE</v>
      </c>
      <c r="BL2059" s="14"/>
      <c r="BM2059" s="25"/>
      <c r="BN2059" s="26"/>
      <c r="BO2059" s="27"/>
      <c r="BP2059" s="26"/>
      <c r="BQ2059" s="28"/>
    </row>
    <row r="2060" spans="1:69" x14ac:dyDescent="0.25">
      <c r="A2060" t="str">
        <f>VLOOKUP(B2060,[2]RH!$B:$BV,72,0)</f>
        <v>Non-Actif</v>
      </c>
      <c r="B2060" s="6">
        <v>2120</v>
      </c>
      <c r="C2060" s="7" t="s">
        <v>168</v>
      </c>
      <c r="D2060" s="7" t="s">
        <v>7863</v>
      </c>
      <c r="E2060" s="7" t="s">
        <v>67</v>
      </c>
      <c r="F2060" s="7" t="s">
        <v>118</v>
      </c>
      <c r="G2060" s="7" t="s">
        <v>5325</v>
      </c>
      <c r="H2060" s="80" t="s">
        <v>225</v>
      </c>
      <c r="I2060" s="7" t="s">
        <v>5620</v>
      </c>
      <c r="J2060" s="7" t="s">
        <v>281</v>
      </c>
      <c r="K2060" s="7" t="s">
        <v>89</v>
      </c>
      <c r="L2060" s="7" t="s">
        <v>90</v>
      </c>
      <c r="M2060" s="7" t="str">
        <f t="shared" si="2607"/>
        <v>Contrôle qualité</v>
      </c>
      <c r="N2060" s="8">
        <v>45352</v>
      </c>
      <c r="P2060" s="7">
        <f t="shared" ca="1" si="2601"/>
        <v>-340</v>
      </c>
      <c r="Q2060" s="8">
        <v>45355</v>
      </c>
      <c r="R2060" s="7" t="s">
        <v>6356</v>
      </c>
      <c r="S2060" s="7"/>
      <c r="T2060" s="9" t="s">
        <v>156</v>
      </c>
      <c r="U2060" s="7" t="str">
        <f t="shared" si="2618"/>
        <v>Contractuel</v>
      </c>
      <c r="V2060" s="8">
        <v>45352</v>
      </c>
      <c r="W2060" s="8">
        <v>45382</v>
      </c>
      <c r="X2060" s="8"/>
      <c r="Y2060" s="8"/>
      <c r="Z2060" s="8">
        <v>45352</v>
      </c>
      <c r="AA2060" s="7">
        <f t="shared" si="2619"/>
        <v>3</v>
      </c>
      <c r="AB2060" s="7">
        <f t="shared" si="2620"/>
        <v>2024</v>
      </c>
      <c r="AC2060" s="7">
        <f t="shared" si="2621"/>
        <v>2028</v>
      </c>
      <c r="AD2060" s="10" t="e">
        <f t="shared" ref="AD2060:AD2123" ca="1" si="2638">IF(#REF!="Non",(DAYS360(N2060,Q2060)/360),(DAYS360(N2060,TODAY())/360))</f>
        <v>#REF!</v>
      </c>
      <c r="AE2060" s="10" t="e">
        <f t="shared" ca="1" si="2623"/>
        <v>#REF!</v>
      </c>
      <c r="AF2060" s="8">
        <v>37127</v>
      </c>
      <c r="AG2060" s="11">
        <f t="shared" ca="1" si="2624"/>
        <v>23.547945205479451</v>
      </c>
      <c r="AH2060" s="10" t="str">
        <f t="shared" ca="1" si="2625"/>
        <v>&lt; 25</v>
      </c>
      <c r="AI2060" s="12">
        <v>17554096</v>
      </c>
      <c r="AJ2060" s="40" t="s">
        <v>213</v>
      </c>
      <c r="AK2060" s="12" t="s">
        <v>7864</v>
      </c>
      <c r="AL2060" s="8">
        <v>43752</v>
      </c>
      <c r="AM2060" s="7" t="s">
        <v>108</v>
      </c>
      <c r="AN2060" s="7" t="s">
        <v>109</v>
      </c>
      <c r="AP2060" t="s">
        <v>7865</v>
      </c>
      <c r="AQ2060" s="14">
        <v>3</v>
      </c>
      <c r="AR2060" s="14">
        <v>1</v>
      </c>
      <c r="AS2060" s="15">
        <f t="shared" si="2626"/>
        <v>45717.25</v>
      </c>
      <c r="AT2060" s="14" t="s">
        <v>163</v>
      </c>
      <c r="AU2060" s="12">
        <v>3.6629999999999998</v>
      </c>
      <c r="AV2060" s="17">
        <v>24</v>
      </c>
      <c r="AW2060" s="18" t="s">
        <v>3131</v>
      </c>
      <c r="AX2060" s="19">
        <v>11562511101</v>
      </c>
      <c r="AY2060" s="17">
        <v>49</v>
      </c>
      <c r="AZ2060" s="14" t="s">
        <v>443</v>
      </c>
      <c r="BA2060" s="20" t="str">
        <f t="shared" si="2627"/>
        <v>24020071156251110149</v>
      </c>
      <c r="BB2060" s="31">
        <f t="shared" si="2628"/>
        <v>20</v>
      </c>
      <c r="BC2060" s="22" t="s">
        <v>397</v>
      </c>
      <c r="BD2060" s="23" t="s">
        <v>115</v>
      </c>
      <c r="BF2060" s="8"/>
      <c r="BG2060" s="32">
        <v>27408771</v>
      </c>
      <c r="BH2060" s="32"/>
      <c r="BI2060" s="32"/>
      <c r="BK2060" s="14" t="str">
        <f t="shared" si="2614"/>
        <v>B-P6 AV</v>
      </c>
      <c r="BL2060" s="14" t="s">
        <v>288</v>
      </c>
      <c r="BM2060" s="25"/>
      <c r="BN2060" s="26"/>
      <c r="BO2060" s="27"/>
      <c r="BP2060" s="26"/>
      <c r="BQ2060" s="28"/>
    </row>
    <row r="2061" spans="1:69" x14ac:dyDescent="0.25">
      <c r="A2061" t="str">
        <f>VLOOKUP(B2061,[2]RH!$B:$BV,72,0)</f>
        <v>si</v>
      </c>
      <c r="B2061" s="6">
        <v>2121</v>
      </c>
      <c r="C2061" s="7" t="s">
        <v>168</v>
      </c>
      <c r="D2061" s="7" t="s">
        <v>4173</v>
      </c>
      <c r="E2061" s="7" t="s">
        <v>67</v>
      </c>
      <c r="F2061" s="56" t="s">
        <v>118</v>
      </c>
      <c r="G2061" s="56" t="s">
        <v>533</v>
      </c>
      <c r="H2061" s="56" t="s">
        <v>562</v>
      </c>
      <c r="I2061" s="56" t="s">
        <v>579</v>
      </c>
      <c r="J2061" s="56" t="s">
        <v>281</v>
      </c>
      <c r="K2061" s="7" t="s">
        <v>89</v>
      </c>
      <c r="L2061" s="7" t="s">
        <v>90</v>
      </c>
      <c r="M2061" s="7" t="str">
        <f t="shared" si="2607"/>
        <v>Contrôle Qualité</v>
      </c>
      <c r="N2061" s="8">
        <v>45353</v>
      </c>
      <c r="P2061" s="7">
        <f t="shared" ca="1" si="2601"/>
        <v>-6</v>
      </c>
      <c r="Q2061" s="8"/>
      <c r="R2061" s="7"/>
      <c r="S2061" s="7"/>
      <c r="T2061" s="9" t="s">
        <v>156</v>
      </c>
      <c r="U2061" s="7" t="str">
        <f t="shared" si="2618"/>
        <v>Contractuel</v>
      </c>
      <c r="V2061" s="8">
        <v>45689</v>
      </c>
      <c r="W2061" s="8">
        <f>VLOOKUP(B2061,[1]BASE!$A:$Q,17,0)</f>
        <v>45716</v>
      </c>
      <c r="X2061" s="8"/>
      <c r="Y2061" s="8"/>
      <c r="Z2061" s="8">
        <v>45352</v>
      </c>
      <c r="AA2061" s="7">
        <f t="shared" si="2619"/>
        <v>3</v>
      </c>
      <c r="AB2061" s="7">
        <f t="shared" si="2620"/>
        <v>2024</v>
      </c>
      <c r="AC2061" s="7">
        <f t="shared" si="2621"/>
        <v>2028</v>
      </c>
      <c r="AD2061" s="10" t="e">
        <f t="shared" ref="AD2061:AD2124" ca="1" si="2639">IF(#REF!="Non",(DAYS360(N2061,Q2061)/360),(DAYS360(N2061,TODAY())/360))</f>
        <v>#REF!</v>
      </c>
      <c r="AE2061" s="10" t="e">
        <f t="shared" ca="1" si="2623"/>
        <v>#REF!</v>
      </c>
      <c r="AF2061" s="8">
        <v>33483</v>
      </c>
      <c r="AG2061" s="11">
        <f t="shared" ca="1" si="2624"/>
        <v>33.531506849315072</v>
      </c>
      <c r="AH2061" s="10" t="str">
        <f t="shared" ca="1" si="2625"/>
        <v>&gt;25&lt; 35</v>
      </c>
      <c r="AI2061" s="12">
        <v>16927906</v>
      </c>
      <c r="AJ2061" s="13" t="s">
        <v>73</v>
      </c>
      <c r="AK2061" s="12" t="s">
        <v>7866</v>
      </c>
      <c r="AL2061" s="8">
        <v>41533</v>
      </c>
      <c r="AM2061" s="7" t="s">
        <v>108</v>
      </c>
      <c r="AN2061" s="7" t="s">
        <v>76</v>
      </c>
      <c r="AO2061">
        <v>2</v>
      </c>
      <c r="AP2061" t="s">
        <v>7867</v>
      </c>
      <c r="AQ2061">
        <v>3</v>
      </c>
      <c r="AR2061" s="14">
        <v>1</v>
      </c>
      <c r="AS2061" s="15">
        <f t="shared" si="2626"/>
        <v>45718.25</v>
      </c>
      <c r="AT2061" s="14" t="s">
        <v>163</v>
      </c>
      <c r="AU2061" s="12">
        <v>3.6629999999999998</v>
      </c>
      <c r="AV2061" s="17">
        <v>17</v>
      </c>
      <c r="AW2061" s="18" t="s">
        <v>201</v>
      </c>
      <c r="AX2061" s="19" t="s">
        <v>7868</v>
      </c>
      <c r="AY2061" s="17">
        <v>18</v>
      </c>
      <c r="AZ2061" s="14" t="s">
        <v>203</v>
      </c>
      <c r="BA2061" s="20" t="str">
        <f t="shared" si="2627"/>
        <v>17001000000234516118</v>
      </c>
      <c r="BB2061" s="31">
        <f t="shared" si="2628"/>
        <v>20</v>
      </c>
      <c r="BC2061" s="22" t="s">
        <v>4803</v>
      </c>
      <c r="BD2061" s="23" t="s">
        <v>341</v>
      </c>
      <c r="BF2061" s="8"/>
      <c r="BG2061" s="32">
        <v>55298476</v>
      </c>
      <c r="BH2061" s="32"/>
      <c r="BI2061" s="32"/>
      <c r="BJ2061" t="s">
        <v>486</v>
      </c>
      <c r="BK2061" s="14" t="str">
        <f>IF(K2061="CADRE","CADRE",CONCATENATE(J2061,"-",H2061))</f>
        <v>B-P6 AR</v>
      </c>
      <c r="BL2061" s="14" t="s">
        <v>288</v>
      </c>
      <c r="BM2061" s="25"/>
      <c r="BN2061" s="26"/>
      <c r="BO2061" s="27"/>
      <c r="BP2061" s="26"/>
      <c r="BQ2061" s="28"/>
    </row>
    <row r="2062" spans="1:69" x14ac:dyDescent="0.25">
      <c r="A2062" t="str">
        <f>VLOOKUP(B2062,[2]RH!$B:$BV,72,0)</f>
        <v>Non-Actif</v>
      </c>
      <c r="B2062" s="6">
        <v>2122</v>
      </c>
      <c r="C2062" s="7" t="s">
        <v>168</v>
      </c>
      <c r="D2062" s="7" t="s">
        <v>7869</v>
      </c>
      <c r="E2062" s="7" t="s">
        <v>67</v>
      </c>
      <c r="F2062" s="7" t="s">
        <v>118</v>
      </c>
      <c r="G2062" s="7" t="s">
        <v>220</v>
      </c>
      <c r="H2062" s="80" t="s">
        <v>225</v>
      </c>
      <c r="I2062" s="7" t="s">
        <v>589</v>
      </c>
      <c r="J2062" s="7" t="s">
        <v>190</v>
      </c>
      <c r="K2062" s="7" t="s">
        <v>146</v>
      </c>
      <c r="L2062" s="7" t="s">
        <v>90</v>
      </c>
      <c r="M2062" s="7" t="str">
        <f t="shared" si="2607"/>
        <v>Couturière</v>
      </c>
      <c r="N2062" s="8">
        <v>45352</v>
      </c>
      <c r="P2062" s="7">
        <f t="shared" ca="1" si="2601"/>
        <v>-340</v>
      </c>
      <c r="Q2062" s="8">
        <v>45352</v>
      </c>
      <c r="R2062" s="7" t="s">
        <v>7336</v>
      </c>
      <c r="S2062" s="7">
        <f>(Q2062-N2062)+1</f>
        <v>1</v>
      </c>
      <c r="T2062" s="9" t="s">
        <v>156</v>
      </c>
      <c r="U2062" s="7" t="str">
        <f t="shared" si="2618"/>
        <v>Contractuel</v>
      </c>
      <c r="V2062" s="8">
        <v>45352</v>
      </c>
      <c r="W2062" s="8">
        <v>45382</v>
      </c>
      <c r="X2062" s="8"/>
      <c r="Y2062" s="8"/>
      <c r="Z2062" s="8">
        <v>45352</v>
      </c>
      <c r="AA2062" s="7">
        <f t="shared" si="2619"/>
        <v>3</v>
      </c>
      <c r="AB2062" s="7">
        <f t="shared" si="2620"/>
        <v>2024</v>
      </c>
      <c r="AC2062" s="7">
        <f t="shared" si="2621"/>
        <v>2028</v>
      </c>
      <c r="AD2062" s="10" t="e">
        <f t="shared" ref="AD2062:AD2125" ca="1" si="2640">IF(#REF!="Non",(DAYS360(N2062,Q2062)/360),(DAYS360(N2062,TODAY())/360))</f>
        <v>#REF!</v>
      </c>
      <c r="AE2062" s="10" t="e">
        <f t="shared" ca="1" si="2623"/>
        <v>#REF!</v>
      </c>
      <c r="AF2062" s="8">
        <v>30913</v>
      </c>
      <c r="AG2062" s="11">
        <f t="shared" ca="1" si="2624"/>
        <v>40.57260273972603</v>
      </c>
      <c r="AH2062" s="10" t="str">
        <f t="shared" ca="1" si="2625"/>
        <v>&gt;35&lt; 45</v>
      </c>
      <c r="AI2062" s="12"/>
      <c r="AJ2062" s="13"/>
      <c r="AK2062" s="12" t="s">
        <v>7870</v>
      </c>
      <c r="AL2062" s="8">
        <v>45303</v>
      </c>
      <c r="AM2062" s="7" t="s">
        <v>108</v>
      </c>
      <c r="AN2062" s="7" t="s">
        <v>76</v>
      </c>
      <c r="AO2062">
        <v>3</v>
      </c>
      <c r="AP2062" t="s">
        <v>7687</v>
      </c>
      <c r="AQ2062" s="14">
        <v>3</v>
      </c>
      <c r="AR2062" s="14">
        <v>1</v>
      </c>
      <c r="AS2062" s="15">
        <f t="shared" si="2626"/>
        <v>45717.25</v>
      </c>
      <c r="AT2062" s="14" t="s">
        <v>163</v>
      </c>
      <c r="AU2062" s="12">
        <v>3.5</v>
      </c>
      <c r="AV2062" s="17" t="s">
        <v>73</v>
      </c>
      <c r="AW2062" s="18" t="s">
        <v>1445</v>
      </c>
      <c r="AX2062" s="19">
        <v>61130198373</v>
      </c>
      <c r="AY2062" s="17">
        <v>41</v>
      </c>
      <c r="AZ2062" s="14" t="s">
        <v>98</v>
      </c>
      <c r="BA2062" s="20" t="str">
        <f t="shared" si="2627"/>
        <v>01038076113019837341</v>
      </c>
      <c r="BB2062" s="31">
        <f t="shared" si="2628"/>
        <v>20</v>
      </c>
      <c r="BC2062" s="22" t="s">
        <v>5749</v>
      </c>
      <c r="BD2062" s="23" t="s">
        <v>115</v>
      </c>
      <c r="BF2062" s="8"/>
      <c r="BG2062" s="32">
        <v>94578817</v>
      </c>
      <c r="BH2062" s="32"/>
      <c r="BI2062" s="32"/>
      <c r="BK2062" s="14" t="str">
        <f t="shared" si="2614"/>
        <v>A-P6 AV</v>
      </c>
      <c r="BL2062" s="14" t="s">
        <v>595</v>
      </c>
      <c r="BM2062" s="25"/>
      <c r="BN2062" s="26"/>
      <c r="BO2062" s="27"/>
      <c r="BP2062" s="26"/>
      <c r="BQ2062" s="28"/>
    </row>
    <row r="2063" spans="1:69" x14ac:dyDescent="0.25">
      <c r="A2063" t="str">
        <f>VLOOKUP(B2063,[2]RH!$B:$BV,72,0)</f>
        <v>Non-Actif</v>
      </c>
      <c r="B2063" s="6">
        <v>2123</v>
      </c>
      <c r="C2063" s="7" t="s">
        <v>168</v>
      </c>
      <c r="D2063" s="7" t="s">
        <v>5377</v>
      </c>
      <c r="E2063" s="7" t="s">
        <v>67</v>
      </c>
      <c r="F2063" s="7" t="s">
        <v>118</v>
      </c>
      <c r="G2063" s="7" t="s">
        <v>220</v>
      </c>
      <c r="H2063" s="80" t="s">
        <v>649</v>
      </c>
      <c r="I2063" s="7" t="s">
        <v>650</v>
      </c>
      <c r="J2063" s="7" t="s">
        <v>281</v>
      </c>
      <c r="K2063" s="7" t="s">
        <v>146</v>
      </c>
      <c r="L2063" s="7" t="s">
        <v>90</v>
      </c>
      <c r="M2063" s="7" t="str">
        <f t="shared" si="2607"/>
        <v>Couturière</v>
      </c>
      <c r="N2063" s="8">
        <v>45355</v>
      </c>
      <c r="P2063" s="7">
        <f t="shared" ca="1" si="2601"/>
        <v>-340</v>
      </c>
      <c r="Q2063" s="8">
        <v>45358</v>
      </c>
      <c r="R2063" s="7" t="s">
        <v>4476</v>
      </c>
      <c r="S2063" s="7">
        <f>(Q2063-N2063)+1</f>
        <v>4</v>
      </c>
      <c r="T2063" s="9" t="s">
        <v>156</v>
      </c>
      <c r="U2063" s="7" t="str">
        <f t="shared" si="2618"/>
        <v>Contractuel</v>
      </c>
      <c r="V2063" s="8">
        <v>45355</v>
      </c>
      <c r="W2063" s="8">
        <v>45382</v>
      </c>
      <c r="X2063" s="8"/>
      <c r="Y2063" s="8"/>
      <c r="Z2063" s="8">
        <v>45355</v>
      </c>
      <c r="AA2063" s="7">
        <f t="shared" si="2619"/>
        <v>3</v>
      </c>
      <c r="AB2063" s="7">
        <f t="shared" si="2620"/>
        <v>2024</v>
      </c>
      <c r="AC2063" s="7">
        <f t="shared" si="2621"/>
        <v>2028</v>
      </c>
      <c r="AD2063" s="10" t="e">
        <f t="shared" ref="AD2063:AD2126" ca="1" si="2641">IF(#REF!="Non",(DAYS360(N2063,Q2063)/360),(DAYS360(N2063,TODAY())/360))</f>
        <v>#REF!</v>
      </c>
      <c r="AE2063" s="10" t="e">
        <f t="shared" ca="1" si="2623"/>
        <v>#REF!</v>
      </c>
      <c r="AF2063" s="8">
        <v>29037</v>
      </c>
      <c r="AG2063" s="11">
        <f t="shared" ca="1" si="2624"/>
        <v>45.712328767123289</v>
      </c>
      <c r="AH2063" s="10" t="str">
        <f t="shared" ca="1" si="2625"/>
        <v>&gt;45&lt; 55</v>
      </c>
      <c r="AI2063" s="12">
        <v>12661892</v>
      </c>
      <c r="AJ2063" s="13" t="s">
        <v>120</v>
      </c>
      <c r="AK2063" s="12" t="s">
        <v>7117</v>
      </c>
      <c r="AL2063" s="8">
        <v>40060</v>
      </c>
      <c r="AM2063" s="7" t="s">
        <v>108</v>
      </c>
      <c r="AN2063" s="7" t="s">
        <v>76</v>
      </c>
      <c r="AO2063">
        <v>2</v>
      </c>
      <c r="AQ2063" s="14">
        <v>3</v>
      </c>
      <c r="AR2063" s="14">
        <v>1</v>
      </c>
      <c r="AS2063" s="15">
        <f t="shared" si="2626"/>
        <v>45720.25</v>
      </c>
      <c r="AT2063" s="14" t="s">
        <v>163</v>
      </c>
      <c r="AU2063" s="12">
        <v>3.5</v>
      </c>
      <c r="AV2063" s="17">
        <v>17</v>
      </c>
      <c r="AW2063" s="18" t="s">
        <v>201</v>
      </c>
      <c r="AX2063" s="19" t="s">
        <v>7118</v>
      </c>
      <c r="AY2063" s="17">
        <v>68</v>
      </c>
      <c r="AZ2063" s="14" t="s">
        <v>203</v>
      </c>
      <c r="BA2063" s="20" t="str">
        <f t="shared" si="2627"/>
        <v>17001000000333907168</v>
      </c>
      <c r="BB2063" s="31">
        <f t="shared" si="2628"/>
        <v>20</v>
      </c>
      <c r="BC2063" s="22" t="s">
        <v>7871</v>
      </c>
      <c r="BD2063" s="23" t="s">
        <v>341</v>
      </c>
      <c r="BF2063" s="8"/>
      <c r="BG2063" s="32">
        <v>51933389</v>
      </c>
      <c r="BH2063" s="32"/>
      <c r="BI2063" s="32"/>
      <c r="BK2063" s="14" t="str">
        <f t="shared" si="2614"/>
        <v>B-Panda</v>
      </c>
      <c r="BL2063" s="14" t="s">
        <v>595</v>
      </c>
      <c r="BM2063" s="25"/>
      <c r="BN2063" s="26"/>
      <c r="BO2063" s="27"/>
      <c r="BP2063" s="26"/>
      <c r="BQ2063" s="28"/>
    </row>
    <row r="2064" spans="1:69" x14ac:dyDescent="0.25">
      <c r="A2064" t="str">
        <f>VLOOKUP(B2064,[2]RH!$B:$BV,72,0)</f>
        <v>Non-Actif</v>
      </c>
      <c r="B2064" s="6">
        <v>2124</v>
      </c>
      <c r="C2064" s="7" t="s">
        <v>168</v>
      </c>
      <c r="D2064" s="7" t="s">
        <v>7872</v>
      </c>
      <c r="E2064" s="7" t="s">
        <v>67</v>
      </c>
      <c r="F2064" s="7" t="s">
        <v>158</v>
      </c>
      <c r="G2064" s="7" t="s">
        <v>6383</v>
      </c>
      <c r="H2064" s="80" t="s">
        <v>158</v>
      </c>
      <c r="I2064" s="7" t="s">
        <v>542</v>
      </c>
      <c r="J2064" s="7" t="s">
        <v>190</v>
      </c>
      <c r="K2064" s="7" t="s">
        <v>146</v>
      </c>
      <c r="L2064" s="7" t="s">
        <v>90</v>
      </c>
      <c r="M2064" s="7" t="str">
        <f t="shared" si="2607"/>
        <v>COUPEUR</v>
      </c>
      <c r="N2064" s="8">
        <v>45355</v>
      </c>
      <c r="O2064" s="110"/>
      <c r="P2064" s="7">
        <f t="shared" ca="1" si="2601"/>
        <v>-340</v>
      </c>
      <c r="Q2064" s="8">
        <v>45355</v>
      </c>
      <c r="R2064" s="7" t="s">
        <v>7336</v>
      </c>
      <c r="S2064" s="7">
        <f>(Q2064-N2064)+1</f>
        <v>1</v>
      </c>
      <c r="T2064" s="9" t="s">
        <v>156</v>
      </c>
      <c r="U2064" s="7" t="str">
        <f t="shared" si="2618"/>
        <v>Contractuel</v>
      </c>
      <c r="V2064" s="8">
        <v>45355</v>
      </c>
      <c r="W2064" s="8">
        <v>45382</v>
      </c>
      <c r="X2064" s="8"/>
      <c r="Y2064" s="8"/>
      <c r="Z2064" s="8">
        <v>45355</v>
      </c>
      <c r="AA2064" s="7">
        <f t="shared" si="2619"/>
        <v>3</v>
      </c>
      <c r="AB2064" s="7">
        <f t="shared" si="2620"/>
        <v>2024</v>
      </c>
      <c r="AC2064" s="7">
        <f t="shared" si="2621"/>
        <v>2028</v>
      </c>
      <c r="AD2064" s="10" t="e">
        <f t="shared" ref="AD2064:AD2127" ca="1" si="2642">IF(#REF!="Non",(DAYS360(N2064,Q2064)/360),(DAYS360(N2064,TODAY())/360))</f>
        <v>#REF!</v>
      </c>
      <c r="AE2064" s="10" t="e">
        <f t="shared" ca="1" si="2623"/>
        <v>#REF!</v>
      </c>
      <c r="AF2064" s="8">
        <v>32710</v>
      </c>
      <c r="AG2064" s="11">
        <f t="shared" ca="1" si="2624"/>
        <v>35.649315068493152</v>
      </c>
      <c r="AH2064" s="10" t="str">
        <f t="shared" ca="1" si="2625"/>
        <v>&gt;35&lt; 45</v>
      </c>
      <c r="AI2064" s="12">
        <v>16488146</v>
      </c>
      <c r="AJ2064" s="13" t="s">
        <v>92</v>
      </c>
      <c r="AK2064" s="12" t="s">
        <v>7873</v>
      </c>
      <c r="AL2064" s="8">
        <v>43049</v>
      </c>
      <c r="AM2064" s="7" t="s">
        <v>108</v>
      </c>
      <c r="AN2064" s="7" t="s">
        <v>109</v>
      </c>
      <c r="AQ2064" s="14">
        <v>3</v>
      </c>
      <c r="AR2064" s="14">
        <v>1</v>
      </c>
      <c r="AS2064" s="15">
        <f t="shared" si="2626"/>
        <v>45720.25</v>
      </c>
      <c r="AT2064" s="14" t="s">
        <v>163</v>
      </c>
      <c r="AU2064" s="12">
        <v>3.5</v>
      </c>
      <c r="AV2064" s="17">
        <v>17</v>
      </c>
      <c r="AW2064" s="18" t="s">
        <v>201</v>
      </c>
      <c r="AX2064" s="19" t="s">
        <v>7874</v>
      </c>
      <c r="AY2064" s="17">
        <v>34</v>
      </c>
      <c r="AZ2064" s="14" t="s">
        <v>203</v>
      </c>
      <c r="BA2064" s="20" t="str">
        <f t="shared" si="2627"/>
        <v>17001000000167753734</v>
      </c>
      <c r="BB2064" s="31">
        <f t="shared" si="2628"/>
        <v>20</v>
      </c>
      <c r="BC2064" s="22" t="s">
        <v>7862</v>
      </c>
      <c r="BD2064" s="23" t="s">
        <v>115</v>
      </c>
      <c r="BF2064" s="8"/>
      <c r="BG2064" s="32">
        <v>58753331</v>
      </c>
      <c r="BH2064" s="32"/>
      <c r="BI2064" s="32"/>
      <c r="BK2064" s="14" t="str">
        <f t="shared" si="2614"/>
        <v>A-COUPE</v>
      </c>
      <c r="BL2064" s="14" t="s">
        <v>595</v>
      </c>
      <c r="BM2064" s="25"/>
      <c r="BN2064" s="26"/>
      <c r="BO2064" s="27"/>
      <c r="BP2064" s="26"/>
      <c r="BQ2064" s="28"/>
    </row>
    <row r="2065" spans="1:69" x14ac:dyDescent="0.25">
      <c r="A2065" t="str">
        <f>VLOOKUP(B2065,[2]RH!$B:$BV,72,0)</f>
        <v>si</v>
      </c>
      <c r="B2065" s="6">
        <v>2125</v>
      </c>
      <c r="C2065" s="7" t="s">
        <v>168</v>
      </c>
      <c r="D2065" s="7" t="s">
        <v>7875</v>
      </c>
      <c r="E2065" s="7" t="s">
        <v>67</v>
      </c>
      <c r="F2065" s="7" t="s">
        <v>158</v>
      </c>
      <c r="G2065" s="7" t="s">
        <v>6383</v>
      </c>
      <c r="H2065" s="80" t="s">
        <v>158</v>
      </c>
      <c r="I2065" s="7" t="s">
        <v>542</v>
      </c>
      <c r="J2065" s="7"/>
      <c r="K2065" s="7" t="s">
        <v>146</v>
      </c>
      <c r="L2065" s="7" t="s">
        <v>90</v>
      </c>
      <c r="M2065" s="7" t="str">
        <f t="shared" si="2607"/>
        <v>COUPEUR</v>
      </c>
      <c r="N2065" s="8">
        <v>45355</v>
      </c>
      <c r="P2065" s="7">
        <f t="shared" ca="1" si="2601"/>
        <v>-6</v>
      </c>
      <c r="Q2065" s="8"/>
      <c r="R2065" s="7"/>
      <c r="S2065" s="7"/>
      <c r="T2065" s="9" t="s">
        <v>156</v>
      </c>
      <c r="U2065" s="7" t="str">
        <f t="shared" si="2618"/>
        <v>Contractuel</v>
      </c>
      <c r="V2065" s="8">
        <v>45689</v>
      </c>
      <c r="W2065" s="8">
        <f>VLOOKUP(B2065,[1]BASE!$A:$Q,17,0)</f>
        <v>45716</v>
      </c>
      <c r="X2065" s="8"/>
      <c r="Y2065" s="8"/>
      <c r="Z2065" s="8">
        <v>45355</v>
      </c>
      <c r="AA2065" s="7">
        <f t="shared" si="2619"/>
        <v>3</v>
      </c>
      <c r="AB2065" s="7">
        <f t="shared" si="2620"/>
        <v>2024</v>
      </c>
      <c r="AC2065" s="7">
        <f t="shared" si="2621"/>
        <v>2028</v>
      </c>
      <c r="AD2065" s="10" t="e">
        <f t="shared" ref="AD2065:AD2128" ca="1" si="2643">IF(#REF!="Non",(DAYS360(N2065,Q2065)/360),(DAYS360(N2065,TODAY())/360))</f>
        <v>#REF!</v>
      </c>
      <c r="AE2065" s="10" t="e">
        <f t="shared" ca="1" si="2623"/>
        <v>#REF!</v>
      </c>
      <c r="AF2065" s="8">
        <v>37599</v>
      </c>
      <c r="AG2065" s="11">
        <f t="shared" ca="1" si="2624"/>
        <v>22.254794520547946</v>
      </c>
      <c r="AH2065" s="10" t="str">
        <f t="shared" ca="1" si="2625"/>
        <v>&lt; 25</v>
      </c>
      <c r="AI2065" s="12">
        <v>17451490</v>
      </c>
      <c r="AJ2065" s="13" t="s">
        <v>82</v>
      </c>
      <c r="AK2065" s="12" t="s">
        <v>7876</v>
      </c>
      <c r="AL2065" s="8">
        <v>45120</v>
      </c>
      <c r="AM2065" s="7" t="s">
        <v>108</v>
      </c>
      <c r="AN2065" s="7" t="s">
        <v>109</v>
      </c>
      <c r="AQ2065">
        <v>3</v>
      </c>
      <c r="AR2065" s="14">
        <v>1</v>
      </c>
      <c r="AS2065" s="15">
        <f t="shared" si="2626"/>
        <v>45720.25</v>
      </c>
      <c r="AT2065" s="14" t="s">
        <v>163</v>
      </c>
      <c r="AU2065" s="12">
        <v>3.5</v>
      </c>
      <c r="AV2065" s="17">
        <v>17</v>
      </c>
      <c r="AW2065" s="18" t="s">
        <v>201</v>
      </c>
      <c r="AX2065" s="19" t="s">
        <v>7877</v>
      </c>
      <c r="AY2065" s="17">
        <v>27</v>
      </c>
      <c r="AZ2065" s="14" t="s">
        <v>203</v>
      </c>
      <c r="BA2065" s="20" t="str">
        <f t="shared" si="2627"/>
        <v>17001000000302250927</v>
      </c>
      <c r="BB2065" s="31">
        <f t="shared" si="2628"/>
        <v>20</v>
      </c>
      <c r="BC2065" s="22" t="s">
        <v>7689</v>
      </c>
      <c r="BD2065" s="23" t="s">
        <v>341</v>
      </c>
      <c r="BF2065" s="8"/>
      <c r="BG2065" s="32"/>
      <c r="BH2065" s="32"/>
      <c r="BI2065" s="32"/>
      <c r="BJ2065" t="s">
        <v>371</v>
      </c>
      <c r="BK2065" s="14" t="str">
        <f>IF(K2065="CADRE","CADRE",CONCATENATE(J2065,"-",H2065))</f>
        <v>-COUPE</v>
      </c>
      <c r="BL2065" s="14" t="s">
        <v>595</v>
      </c>
      <c r="BM2065" s="25"/>
      <c r="BN2065" s="26"/>
      <c r="BO2065" s="27"/>
      <c r="BP2065" s="26"/>
      <c r="BQ2065" s="28"/>
    </row>
    <row r="2066" spans="1:69" x14ac:dyDescent="0.25">
      <c r="A2066" t="str">
        <f>VLOOKUP(B2066,[2]RH!$B:$BV,72,0)</f>
        <v>Non-Actif</v>
      </c>
      <c r="B2066" s="6">
        <v>2126</v>
      </c>
      <c r="C2066" s="7" t="s">
        <v>168</v>
      </c>
      <c r="D2066" s="7" t="s">
        <v>7878</v>
      </c>
      <c r="E2066" s="7" t="s">
        <v>67</v>
      </c>
      <c r="F2066" s="7" t="s">
        <v>118</v>
      </c>
      <c r="G2066" s="7" t="s">
        <v>408</v>
      </c>
      <c r="H2066" s="80" t="s">
        <v>225</v>
      </c>
      <c r="I2066" s="7" t="s">
        <v>589</v>
      </c>
      <c r="J2066" s="7" t="s">
        <v>190</v>
      </c>
      <c r="K2066" s="7" t="s">
        <v>146</v>
      </c>
      <c r="L2066" s="7" t="s">
        <v>90</v>
      </c>
      <c r="M2066" s="7" t="str">
        <f t="shared" si="2607"/>
        <v>Alimentatrice</v>
      </c>
      <c r="N2066" s="8">
        <v>45355</v>
      </c>
      <c r="P2066" s="7">
        <f t="shared" ca="1" si="2601"/>
        <v>-187</v>
      </c>
      <c r="Q2066" s="8">
        <v>45532</v>
      </c>
      <c r="R2066" s="7" t="s">
        <v>4245</v>
      </c>
      <c r="S2066" s="7"/>
      <c r="T2066" s="9" t="s">
        <v>156</v>
      </c>
      <c r="U2066" s="7" t="str">
        <f t="shared" si="2618"/>
        <v>Contractuel</v>
      </c>
      <c r="V2066" s="8">
        <v>45505</v>
      </c>
      <c r="W2066" s="8">
        <v>45535</v>
      </c>
      <c r="X2066" s="8"/>
      <c r="Y2066" s="8"/>
      <c r="Z2066" s="8">
        <v>45355</v>
      </c>
      <c r="AA2066" s="7">
        <f t="shared" si="2619"/>
        <v>3</v>
      </c>
      <c r="AB2066" s="7">
        <f t="shared" si="2620"/>
        <v>2024</v>
      </c>
      <c r="AC2066" s="7">
        <f t="shared" si="2621"/>
        <v>2028</v>
      </c>
      <c r="AD2066" s="10" t="e">
        <f t="shared" ref="AD2066:AD2129" ca="1" si="2644">IF(#REF!="Non",(DAYS360(N2066,Q2066)/360),(DAYS360(N2066,TODAY())/360))</f>
        <v>#REF!</v>
      </c>
      <c r="AE2066" s="10" t="e">
        <f t="shared" ca="1" si="2623"/>
        <v>#REF!</v>
      </c>
      <c r="AF2066" s="8">
        <v>33139</v>
      </c>
      <c r="AG2066" s="11">
        <f t="shared" ca="1" si="2624"/>
        <v>34.473972602739728</v>
      </c>
      <c r="AH2066" s="10" t="str">
        <f t="shared" ca="1" si="2625"/>
        <v>&gt;25&lt; 35</v>
      </c>
      <c r="AI2066" s="12">
        <v>16444415</v>
      </c>
      <c r="AJ2066" s="13" t="s">
        <v>73</v>
      </c>
      <c r="AK2066" s="12" t="s">
        <v>7879</v>
      </c>
      <c r="AL2066" s="8">
        <v>40053</v>
      </c>
      <c r="AM2066" s="7" t="s">
        <v>108</v>
      </c>
      <c r="AN2066" s="7" t="s">
        <v>76</v>
      </c>
      <c r="AO2066">
        <v>2</v>
      </c>
      <c r="AP2066" t="s">
        <v>1514</v>
      </c>
      <c r="AQ2066">
        <v>3</v>
      </c>
      <c r="AR2066" s="14">
        <v>1</v>
      </c>
      <c r="AS2066" s="15">
        <f t="shared" si="2626"/>
        <v>45720.25</v>
      </c>
      <c r="AT2066" s="14" t="s">
        <v>163</v>
      </c>
      <c r="AU2066" s="12">
        <v>3.6629999999999998</v>
      </c>
      <c r="AV2066" s="17">
        <v>10</v>
      </c>
      <c r="AW2066" s="18">
        <v>21012</v>
      </c>
      <c r="AX2066" s="19">
        <v>15044455788</v>
      </c>
      <c r="AY2066" s="17">
        <v>48</v>
      </c>
      <c r="AZ2066" s="14" t="s">
        <v>633</v>
      </c>
      <c r="BA2066" s="20" t="str">
        <f t="shared" si="2627"/>
        <v>10210121504445578848</v>
      </c>
      <c r="BB2066" s="31">
        <f t="shared" si="2628"/>
        <v>20</v>
      </c>
      <c r="BC2066" s="22" t="s">
        <v>7689</v>
      </c>
      <c r="BD2066" s="23" t="s">
        <v>341</v>
      </c>
      <c r="BF2066" s="8"/>
      <c r="BG2066" s="32">
        <v>27813873</v>
      </c>
      <c r="BH2066" s="32">
        <v>27346062</v>
      </c>
      <c r="BI2066" s="32"/>
      <c r="BJ2066" t="s">
        <v>371</v>
      </c>
      <c r="BK2066" s="14" t="str">
        <f t="shared" si="2614"/>
        <v>A-P6 AV</v>
      </c>
      <c r="BL2066" s="14" t="s">
        <v>288</v>
      </c>
      <c r="BM2066" s="25"/>
      <c r="BN2066" s="26"/>
      <c r="BO2066" s="27"/>
      <c r="BP2066" s="26"/>
      <c r="BQ2066" s="28"/>
    </row>
    <row r="2067" spans="1:69" x14ac:dyDescent="0.25">
      <c r="A2067" t="str">
        <f>VLOOKUP(B2067,[2]RH!$B:$BV,72,0)</f>
        <v>si</v>
      </c>
      <c r="B2067" s="6">
        <v>2127</v>
      </c>
      <c r="C2067" s="7" t="s">
        <v>168</v>
      </c>
      <c r="D2067" s="7" t="s">
        <v>7880</v>
      </c>
      <c r="E2067" s="7" t="s">
        <v>67</v>
      </c>
      <c r="F2067" s="7" t="s">
        <v>118</v>
      </c>
      <c r="G2067" s="7" t="s">
        <v>220</v>
      </c>
      <c r="H2067" s="80" t="s">
        <v>2398</v>
      </c>
      <c r="I2067" s="7" t="s">
        <v>2506</v>
      </c>
      <c r="J2067" s="65" t="s">
        <v>190</v>
      </c>
      <c r="K2067" s="7" t="s">
        <v>146</v>
      </c>
      <c r="L2067" s="7" t="s">
        <v>90</v>
      </c>
      <c r="M2067" s="7" t="str">
        <f t="shared" si="2607"/>
        <v>Couturière</v>
      </c>
      <c r="N2067" s="8">
        <v>45356</v>
      </c>
      <c r="P2067" s="7">
        <f t="shared" ca="1" si="2601"/>
        <v>-6</v>
      </c>
      <c r="Q2067" s="8"/>
      <c r="R2067" s="7"/>
      <c r="S2067" s="7"/>
      <c r="T2067" s="9" t="s">
        <v>156</v>
      </c>
      <c r="U2067" s="7" t="str">
        <f t="shared" si="2618"/>
        <v>Contractuel</v>
      </c>
      <c r="V2067" s="8">
        <v>45689</v>
      </c>
      <c r="W2067" s="8">
        <f>VLOOKUP(B2067,[1]BASE!$A:$Q,17,0)</f>
        <v>45716</v>
      </c>
      <c r="X2067" s="8"/>
      <c r="Y2067" s="8"/>
      <c r="Z2067" s="8">
        <v>45356</v>
      </c>
      <c r="AA2067" s="7">
        <f t="shared" si="2619"/>
        <v>3</v>
      </c>
      <c r="AB2067" s="7">
        <f t="shared" si="2620"/>
        <v>2024</v>
      </c>
      <c r="AC2067" s="7">
        <f t="shared" si="2621"/>
        <v>2028</v>
      </c>
      <c r="AD2067" s="10" t="e">
        <f t="shared" ref="AD2067:AD2130" ca="1" si="2645">IF(#REF!="Non",(DAYS360(N2067,Q2067)/360),(DAYS360(N2067,TODAY())/360))</f>
        <v>#REF!</v>
      </c>
      <c r="AE2067" s="10" t="e">
        <f t="shared" ca="1" si="2623"/>
        <v>#REF!</v>
      </c>
      <c r="AF2067" s="8">
        <v>32062</v>
      </c>
      <c r="AG2067" s="11">
        <f t="shared" ca="1" si="2624"/>
        <v>37.424657534246577</v>
      </c>
      <c r="AH2067" s="10" t="str">
        <f t="shared" ca="1" si="2625"/>
        <v>&gt;35&lt; 45</v>
      </c>
      <c r="AI2067" s="12">
        <v>16626361</v>
      </c>
      <c r="AJ2067" s="13" t="s">
        <v>150</v>
      </c>
      <c r="AK2067" s="12" t="s">
        <v>7881</v>
      </c>
      <c r="AL2067" s="8">
        <v>38640</v>
      </c>
      <c r="AM2067" s="7" t="s">
        <v>108</v>
      </c>
      <c r="AN2067" s="7" t="s">
        <v>109</v>
      </c>
      <c r="AP2067" t="s">
        <v>7700</v>
      </c>
      <c r="AQ2067">
        <v>3</v>
      </c>
      <c r="AR2067" s="14">
        <v>1</v>
      </c>
      <c r="AS2067" s="15">
        <f t="shared" si="2626"/>
        <v>45721.25</v>
      </c>
      <c r="AT2067" s="14" t="s">
        <v>163</v>
      </c>
      <c r="AU2067" s="12">
        <v>3.5</v>
      </c>
      <c r="AV2067" s="17">
        <v>25</v>
      </c>
      <c r="AW2067" s="18">
        <v>15000</v>
      </c>
      <c r="AX2067" s="19" t="s">
        <v>7882</v>
      </c>
      <c r="AY2067" s="17">
        <v>29</v>
      </c>
      <c r="AZ2067" s="14" t="s">
        <v>276</v>
      </c>
      <c r="BA2067" s="20" t="str">
        <f t="shared" si="2627"/>
        <v>25150000000115104029</v>
      </c>
      <c r="BB2067" s="31">
        <f t="shared" si="2628"/>
        <v>20</v>
      </c>
      <c r="BC2067" s="22" t="s">
        <v>7629</v>
      </c>
      <c r="BD2067" s="23" t="s">
        <v>341</v>
      </c>
      <c r="BF2067" s="8"/>
      <c r="BG2067" s="32">
        <v>24401651</v>
      </c>
      <c r="BH2067" s="32">
        <v>54561248</v>
      </c>
      <c r="BI2067" s="32"/>
      <c r="BJ2067" s="124" t="s">
        <v>3173</v>
      </c>
      <c r="BK2067" s="14" t="str">
        <f>IF(K2067="CADRE","CADRE",CONCATENATE(J2067,"-",H2067))</f>
        <v>A-P7 AR</v>
      </c>
      <c r="BL2067" s="14" t="s">
        <v>595</v>
      </c>
      <c r="BM2067" s="25"/>
      <c r="BN2067" s="26"/>
      <c r="BO2067" s="27"/>
      <c r="BP2067" s="26"/>
      <c r="BQ2067" s="28"/>
    </row>
    <row r="2068" spans="1:69" x14ac:dyDescent="0.25">
      <c r="A2068" t="str">
        <f>VLOOKUP(B2068,[2]RH!$B:$BV,72,0)</f>
        <v>Non-Actif</v>
      </c>
      <c r="B2068" s="6">
        <v>2128</v>
      </c>
      <c r="C2068" s="7" t="s">
        <v>168</v>
      </c>
      <c r="D2068" s="7" t="s">
        <v>7883</v>
      </c>
      <c r="E2068" s="7" t="s">
        <v>67</v>
      </c>
      <c r="F2068" s="7" t="s">
        <v>118</v>
      </c>
      <c r="G2068" s="7" t="s">
        <v>220</v>
      </c>
      <c r="H2068" s="80" t="s">
        <v>2398</v>
      </c>
      <c r="I2068" s="7" t="s">
        <v>2506</v>
      </c>
      <c r="J2068" s="65" t="s">
        <v>190</v>
      </c>
      <c r="K2068" s="7" t="s">
        <v>146</v>
      </c>
      <c r="L2068" s="7" t="s">
        <v>90</v>
      </c>
      <c r="M2068" s="7" t="str">
        <f t="shared" si="2607"/>
        <v>Couturière</v>
      </c>
      <c r="N2068" s="8">
        <v>45356</v>
      </c>
      <c r="P2068" s="7">
        <f t="shared" ca="1" si="2601"/>
        <v>-34</v>
      </c>
      <c r="Q2068" s="8">
        <v>45671</v>
      </c>
      <c r="R2068" s="7" t="s">
        <v>1728</v>
      </c>
      <c r="S2068" s="7"/>
      <c r="T2068" s="9" t="s">
        <v>156</v>
      </c>
      <c r="U2068" s="7" t="str">
        <f t="shared" si="2618"/>
        <v>Contractuel</v>
      </c>
      <c r="V2068" s="8">
        <v>45658</v>
      </c>
      <c r="W2068" s="8">
        <v>45688</v>
      </c>
      <c r="X2068" s="8"/>
      <c r="Y2068" s="8"/>
      <c r="Z2068" s="8">
        <v>45356</v>
      </c>
      <c r="AA2068" s="7">
        <f t="shared" si="2619"/>
        <v>3</v>
      </c>
      <c r="AB2068" s="7">
        <f t="shared" si="2620"/>
        <v>2024</v>
      </c>
      <c r="AC2068" s="7">
        <f t="shared" si="2621"/>
        <v>2028</v>
      </c>
      <c r="AD2068" s="10" t="e">
        <f t="shared" ref="AD2068:AD2131" ca="1" si="2646">IF(#REF!="Non",(DAYS360(N2068,Q2068)/360),(DAYS360(N2068,TODAY())/360))</f>
        <v>#REF!</v>
      </c>
      <c r="AE2068" s="10" t="e">
        <f t="shared" ca="1" si="2623"/>
        <v>#REF!</v>
      </c>
      <c r="AF2068" s="8">
        <v>26979</v>
      </c>
      <c r="AG2068" s="11">
        <f t="shared" ca="1" si="2624"/>
        <v>51.350684931506848</v>
      </c>
      <c r="AH2068" s="10" t="str">
        <f t="shared" ca="1" si="2625"/>
        <v>&gt;45&lt; 55</v>
      </c>
      <c r="AI2068" s="12">
        <v>16926297</v>
      </c>
      <c r="AJ2068" s="40" t="s">
        <v>213</v>
      </c>
      <c r="AK2068" s="12" t="s">
        <v>7884</v>
      </c>
      <c r="AL2068" s="8">
        <v>39384</v>
      </c>
      <c r="AM2068" s="7" t="s">
        <v>108</v>
      </c>
      <c r="AN2068" s="7" t="s">
        <v>76</v>
      </c>
      <c r="AO2068">
        <v>3</v>
      </c>
      <c r="AP2068" t="s">
        <v>7789</v>
      </c>
      <c r="AQ2068">
        <v>3</v>
      </c>
      <c r="AR2068" s="14">
        <v>1</v>
      </c>
      <c r="AS2068" s="15">
        <f t="shared" si="2626"/>
        <v>45721.25</v>
      </c>
      <c r="AT2068" s="14" t="s">
        <v>163</v>
      </c>
      <c r="AU2068" s="12">
        <v>3.5</v>
      </c>
      <c r="AV2068" s="17" t="s">
        <v>106</v>
      </c>
      <c r="AW2068" s="18">
        <v>10500</v>
      </c>
      <c r="AX2068" s="19" t="s">
        <v>7885</v>
      </c>
      <c r="AY2068" s="17">
        <v>13</v>
      </c>
      <c r="AZ2068" s="14" t="s">
        <v>230</v>
      </c>
      <c r="BA2068" s="20" t="str">
        <f t="shared" si="2627"/>
        <v>05105000025500357713</v>
      </c>
      <c r="BB2068" s="31">
        <f t="shared" si="2628"/>
        <v>20</v>
      </c>
      <c r="BC2068" s="22" t="s">
        <v>7227</v>
      </c>
      <c r="BD2068" s="23" t="s">
        <v>115</v>
      </c>
      <c r="BF2068" s="8"/>
      <c r="BG2068" s="32">
        <v>56730474</v>
      </c>
      <c r="BH2068" s="32">
        <v>23023667</v>
      </c>
      <c r="BI2068" s="32"/>
      <c r="BJ2068" t="s">
        <v>3647</v>
      </c>
      <c r="BK2068" s="14" t="str">
        <f t="shared" si="2614"/>
        <v>A-P7 AR</v>
      </c>
      <c r="BL2068" s="14" t="s">
        <v>595</v>
      </c>
      <c r="BM2068" s="25"/>
      <c r="BN2068" s="26"/>
      <c r="BO2068" s="27"/>
      <c r="BP2068" s="26"/>
      <c r="BQ2068" s="28"/>
    </row>
    <row r="2069" spans="1:69" x14ac:dyDescent="0.25">
      <c r="A2069" t="str">
        <f>VLOOKUP(B2069,[2]RH!$B:$BV,72,0)</f>
        <v>Non-Actif</v>
      </c>
      <c r="B2069" s="6">
        <v>2129</v>
      </c>
      <c r="C2069" s="7" t="s">
        <v>168</v>
      </c>
      <c r="D2069" s="7" t="s">
        <v>7886</v>
      </c>
      <c r="E2069" s="7" t="s">
        <v>67</v>
      </c>
      <c r="F2069" s="7" t="s">
        <v>118</v>
      </c>
      <c r="G2069" s="7" t="s">
        <v>220</v>
      </c>
      <c r="H2069" s="80" t="s">
        <v>2398</v>
      </c>
      <c r="I2069" s="7" t="s">
        <v>2506</v>
      </c>
      <c r="J2069" s="65" t="s">
        <v>190</v>
      </c>
      <c r="K2069" s="7" t="s">
        <v>146</v>
      </c>
      <c r="L2069" s="7" t="s">
        <v>90</v>
      </c>
      <c r="M2069" s="7" t="str">
        <f t="shared" si="2607"/>
        <v>Couturière</v>
      </c>
      <c r="N2069" s="8">
        <v>45356</v>
      </c>
      <c r="P2069" s="7">
        <f t="shared" ca="1" si="2601"/>
        <v>-187</v>
      </c>
      <c r="Q2069" s="8">
        <v>45539</v>
      </c>
      <c r="R2069" s="7" t="s">
        <v>7738</v>
      </c>
      <c r="S2069" s="7" t="s">
        <v>7025</v>
      </c>
      <c r="T2069" s="9" t="s">
        <v>156</v>
      </c>
      <c r="U2069" s="7" t="str">
        <f t="shared" si="2618"/>
        <v>Contractuel</v>
      </c>
      <c r="V2069" s="8">
        <v>45505</v>
      </c>
      <c r="W2069" s="8">
        <v>45535</v>
      </c>
      <c r="X2069" s="8"/>
      <c r="Y2069" s="8"/>
      <c r="Z2069" s="8">
        <v>45356</v>
      </c>
      <c r="AA2069" s="7">
        <f t="shared" si="2619"/>
        <v>3</v>
      </c>
      <c r="AB2069" s="7">
        <f t="shared" si="2620"/>
        <v>2024</v>
      </c>
      <c r="AC2069" s="7">
        <f t="shared" si="2621"/>
        <v>2028</v>
      </c>
      <c r="AD2069" s="10" t="e">
        <f t="shared" ref="AD2069:AD2132" ca="1" si="2647">IF(#REF!="Non",(DAYS360(N2069,Q2069)/360),(DAYS360(N2069,TODAY())/360))</f>
        <v>#REF!</v>
      </c>
      <c r="AE2069" s="10" t="e">
        <f t="shared" ca="1" si="2623"/>
        <v>#REF!</v>
      </c>
      <c r="AF2069" s="8">
        <v>30654</v>
      </c>
      <c r="AG2069" s="11">
        <f t="shared" ca="1" si="2624"/>
        <v>41.282191780821918</v>
      </c>
      <c r="AH2069" s="10" t="str">
        <f t="shared" ca="1" si="2625"/>
        <v>&gt;35&lt; 45</v>
      </c>
      <c r="AI2069" s="12">
        <v>16123135</v>
      </c>
      <c r="AJ2069" s="40" t="s">
        <v>213</v>
      </c>
      <c r="AK2069" s="12" t="s">
        <v>7887</v>
      </c>
      <c r="AL2069" s="8">
        <v>44922</v>
      </c>
      <c r="AM2069" s="7" t="s">
        <v>108</v>
      </c>
      <c r="AN2069" s="7" t="s">
        <v>76</v>
      </c>
      <c r="AO2069">
        <v>3</v>
      </c>
      <c r="AP2069" t="s">
        <v>7888</v>
      </c>
      <c r="AQ2069">
        <v>3</v>
      </c>
      <c r="AR2069" s="14">
        <v>1</v>
      </c>
      <c r="AS2069" s="15">
        <f t="shared" si="2626"/>
        <v>45721.25</v>
      </c>
      <c r="AT2069" s="14" t="s">
        <v>163</v>
      </c>
      <c r="AU2069" s="12">
        <v>3.5</v>
      </c>
      <c r="AV2069" s="17">
        <v>17</v>
      </c>
      <c r="AW2069" s="18" t="s">
        <v>201</v>
      </c>
      <c r="AX2069" s="19" t="s">
        <v>7889</v>
      </c>
      <c r="AY2069" s="17">
        <v>27</v>
      </c>
      <c r="AZ2069" s="14" t="s">
        <v>203</v>
      </c>
      <c r="BA2069" s="20" t="str">
        <f t="shared" si="2627"/>
        <v>17001000000322989527</v>
      </c>
      <c r="BB2069" s="31">
        <f t="shared" si="2628"/>
        <v>20</v>
      </c>
      <c r="BC2069" s="22" t="s">
        <v>7794</v>
      </c>
      <c r="BD2069" s="23" t="s">
        <v>115</v>
      </c>
      <c r="BF2069" s="8"/>
      <c r="BG2069" s="32">
        <v>50541187</v>
      </c>
      <c r="BH2069" s="32">
        <v>52170246</v>
      </c>
      <c r="BI2069" s="32"/>
      <c r="BK2069" s="14" t="str">
        <f t="shared" si="2614"/>
        <v>A-P7 AR</v>
      </c>
      <c r="BL2069" s="14" t="s">
        <v>595</v>
      </c>
      <c r="BM2069" s="25"/>
      <c r="BN2069" s="26"/>
      <c r="BO2069" s="27"/>
      <c r="BP2069" s="26"/>
      <c r="BQ2069" s="28"/>
    </row>
    <row r="2070" spans="1:69" x14ac:dyDescent="0.25">
      <c r="A2070" t="str">
        <f>VLOOKUP(B2070,[2]RH!$B:$BV,72,0)</f>
        <v>si</v>
      </c>
      <c r="B2070" s="6">
        <v>2130</v>
      </c>
      <c r="C2070" s="7" t="s">
        <v>168</v>
      </c>
      <c r="D2070" s="7" t="s">
        <v>7890</v>
      </c>
      <c r="E2070" s="7" t="s">
        <v>67</v>
      </c>
      <c r="F2070" s="7" t="s">
        <v>118</v>
      </c>
      <c r="G2070" s="7" t="s">
        <v>220</v>
      </c>
      <c r="H2070" s="80" t="s">
        <v>225</v>
      </c>
      <c r="I2070" s="7" t="s">
        <v>534</v>
      </c>
      <c r="J2070" s="7" t="s">
        <v>190</v>
      </c>
      <c r="K2070" s="7" t="s">
        <v>146</v>
      </c>
      <c r="L2070" s="7" t="s">
        <v>90</v>
      </c>
      <c r="M2070" s="7" t="str">
        <f t="shared" si="2607"/>
        <v>Couturière</v>
      </c>
      <c r="N2070" s="8">
        <v>45356</v>
      </c>
      <c r="P2070" s="7">
        <f t="shared" ca="1" si="2601"/>
        <v>-6</v>
      </c>
      <c r="Q2070" s="8"/>
      <c r="R2070" s="7"/>
      <c r="S2070" s="7"/>
      <c r="T2070" s="9" t="s">
        <v>156</v>
      </c>
      <c r="U2070" s="7" t="str">
        <f t="shared" si="2618"/>
        <v>Contractuel</v>
      </c>
      <c r="V2070" s="8">
        <v>45689</v>
      </c>
      <c r="W2070" s="8">
        <f>VLOOKUP(B2070,[1]BASE!$A:$Q,17,0)</f>
        <v>45716</v>
      </c>
      <c r="X2070" s="8"/>
      <c r="Y2070" s="8"/>
      <c r="Z2070" s="8">
        <v>45356</v>
      </c>
      <c r="AA2070" s="7">
        <f t="shared" si="2619"/>
        <v>3</v>
      </c>
      <c r="AB2070" s="7">
        <f t="shared" si="2620"/>
        <v>2024</v>
      </c>
      <c r="AC2070" s="7">
        <f t="shared" si="2621"/>
        <v>2028</v>
      </c>
      <c r="AD2070" s="10" t="e">
        <f t="shared" ref="AD2070:AD2133" ca="1" si="2648">IF(#REF!="Non",(DAYS360(N2070,Q2070)/360),(DAYS360(N2070,TODAY())/360))</f>
        <v>#REF!</v>
      </c>
      <c r="AE2070" s="10" t="e">
        <f t="shared" ca="1" si="2623"/>
        <v>#REF!</v>
      </c>
      <c r="AF2070" s="8">
        <v>27337</v>
      </c>
      <c r="AG2070" s="11">
        <f t="shared" ca="1" si="2624"/>
        <v>50.369863013698627</v>
      </c>
      <c r="AH2070" s="10" t="str">
        <f t="shared" ca="1" si="2625"/>
        <v>&gt;45&lt; 55</v>
      </c>
      <c r="AI2070" s="12">
        <v>12361462</v>
      </c>
      <c r="AJ2070" s="13" t="s">
        <v>82</v>
      </c>
      <c r="AK2070" s="12" t="s">
        <v>7891</v>
      </c>
      <c r="AL2070" s="8">
        <v>35698</v>
      </c>
      <c r="AM2070" s="7" t="s">
        <v>108</v>
      </c>
      <c r="AN2070" s="7" t="s">
        <v>76</v>
      </c>
      <c r="AO2070">
        <v>2</v>
      </c>
      <c r="AP2070" t="s">
        <v>7652</v>
      </c>
      <c r="AQ2070">
        <v>3</v>
      </c>
      <c r="AR2070" s="14">
        <v>1</v>
      </c>
      <c r="AS2070" s="15">
        <f t="shared" si="2626"/>
        <v>45721.25</v>
      </c>
      <c r="AT2070" s="14" t="s">
        <v>163</v>
      </c>
      <c r="AU2070" s="12">
        <v>3.5</v>
      </c>
      <c r="AV2070" s="17">
        <v>17</v>
      </c>
      <c r="AW2070" s="18" t="s">
        <v>201</v>
      </c>
      <c r="AX2070" s="19" t="s">
        <v>7892</v>
      </c>
      <c r="AY2070" s="17">
        <v>22</v>
      </c>
      <c r="AZ2070" s="14" t="s">
        <v>203</v>
      </c>
      <c r="BA2070" s="20" t="str">
        <f t="shared" si="2627"/>
        <v>17001000000342945822</v>
      </c>
      <c r="BB2070" s="31">
        <f t="shared" si="2628"/>
        <v>20</v>
      </c>
      <c r="BC2070" s="22" t="s">
        <v>2186</v>
      </c>
      <c r="BD2070" s="23" t="s">
        <v>115</v>
      </c>
      <c r="BF2070" s="8"/>
      <c r="BG2070" s="32">
        <v>54386919</v>
      </c>
      <c r="BH2070" s="32"/>
      <c r="BI2070" s="32"/>
      <c r="BJ2070" t="s">
        <v>2186</v>
      </c>
      <c r="BK2070" s="14" t="str">
        <f>IF(K2070="CADRE","CADRE",CONCATENATE(J2070,"-",H2070))</f>
        <v>A-P6 AV</v>
      </c>
      <c r="BL2070" s="14" t="s">
        <v>595</v>
      </c>
      <c r="BM2070" s="25"/>
      <c r="BN2070" s="26"/>
      <c r="BO2070" s="27"/>
      <c r="BP2070" s="26"/>
      <c r="BQ2070" s="28"/>
    </row>
    <row r="2071" spans="1:69" x14ac:dyDescent="0.25">
      <c r="A2071" t="str">
        <f>VLOOKUP(B2071,[2]RH!$B:$BV,72,0)</f>
        <v>Non-Actif</v>
      </c>
      <c r="B2071" s="6">
        <v>2131</v>
      </c>
      <c r="C2071" s="7" t="s">
        <v>168</v>
      </c>
      <c r="D2071" s="7" t="s">
        <v>7893</v>
      </c>
      <c r="E2071" s="7" t="s">
        <v>67</v>
      </c>
      <c r="F2071" s="7" t="s">
        <v>118</v>
      </c>
      <c r="G2071" s="7" t="s">
        <v>220</v>
      </c>
      <c r="H2071" s="80" t="s">
        <v>2398</v>
      </c>
      <c r="I2071" s="7" t="s">
        <v>2399</v>
      </c>
      <c r="J2071" s="65" t="s">
        <v>190</v>
      </c>
      <c r="K2071" s="7" t="s">
        <v>146</v>
      </c>
      <c r="L2071" s="7" t="s">
        <v>90</v>
      </c>
      <c r="M2071" s="7" t="str">
        <f t="shared" si="2607"/>
        <v>Couturière</v>
      </c>
      <c r="N2071" s="8">
        <v>45356</v>
      </c>
      <c r="P2071" s="7">
        <f t="shared" ca="1" si="2601"/>
        <v>-279</v>
      </c>
      <c r="Q2071" s="8">
        <v>45436</v>
      </c>
      <c r="R2071" s="7" t="s">
        <v>4476</v>
      </c>
      <c r="S2071" s="7"/>
      <c r="T2071" s="9" t="s">
        <v>156</v>
      </c>
      <c r="U2071" s="7" t="str">
        <f t="shared" si="2618"/>
        <v>Contractuel</v>
      </c>
      <c r="V2071" s="8">
        <v>45413</v>
      </c>
      <c r="W2071" s="8">
        <v>45443</v>
      </c>
      <c r="X2071" s="8"/>
      <c r="Y2071" s="8"/>
      <c r="Z2071" s="8">
        <v>45356</v>
      </c>
      <c r="AA2071" s="7">
        <f t="shared" si="2619"/>
        <v>3</v>
      </c>
      <c r="AB2071" s="7">
        <f t="shared" si="2620"/>
        <v>2024</v>
      </c>
      <c r="AC2071" s="7">
        <f t="shared" si="2621"/>
        <v>2028</v>
      </c>
      <c r="AD2071" s="10" t="e">
        <f t="shared" ref="AD2071:AD2134" ca="1" si="2649">IF(#REF!="Non",(DAYS360(N2071,Q2071)/360),(DAYS360(N2071,TODAY())/360))</f>
        <v>#REF!</v>
      </c>
      <c r="AE2071" s="10" t="e">
        <f t="shared" ca="1" si="2623"/>
        <v>#REF!</v>
      </c>
      <c r="AF2071" s="8">
        <v>31413</v>
      </c>
      <c r="AG2071" s="11">
        <f t="shared" ca="1" si="2624"/>
        <v>39.202739726027396</v>
      </c>
      <c r="AH2071" s="10" t="str">
        <f t="shared" ca="1" si="2625"/>
        <v>&gt;35&lt; 45</v>
      </c>
      <c r="AI2071" s="12"/>
      <c r="AJ2071" s="13"/>
      <c r="AK2071" s="12" t="s">
        <v>7894</v>
      </c>
      <c r="AL2071" s="8">
        <v>44539</v>
      </c>
      <c r="AM2071" s="7" t="s">
        <v>108</v>
      </c>
      <c r="AN2071" s="7" t="s">
        <v>76</v>
      </c>
      <c r="AO2071">
        <v>1</v>
      </c>
      <c r="AP2071" t="s">
        <v>7687</v>
      </c>
      <c r="AQ2071" s="14">
        <v>3</v>
      </c>
      <c r="AR2071" s="14">
        <v>1</v>
      </c>
      <c r="AS2071" s="15">
        <f t="shared" si="2626"/>
        <v>45721.25</v>
      </c>
      <c r="AT2071" s="14" t="s">
        <v>163</v>
      </c>
      <c r="AU2071" s="12">
        <v>3.5</v>
      </c>
      <c r="AV2071" s="17" t="s">
        <v>106</v>
      </c>
      <c r="AW2071" s="18" t="s">
        <v>228</v>
      </c>
      <c r="AX2071" s="19" t="s">
        <v>7895</v>
      </c>
      <c r="AY2071" s="17">
        <v>23</v>
      </c>
      <c r="AZ2071" s="14" t="s">
        <v>230</v>
      </c>
      <c r="BA2071" s="20" t="str">
        <f t="shared" si="2627"/>
        <v>05062000130500810523</v>
      </c>
      <c r="BB2071" s="31">
        <f t="shared" si="2628"/>
        <v>20</v>
      </c>
      <c r="BC2071" s="22" t="s">
        <v>197</v>
      </c>
      <c r="BD2071" s="23" t="s">
        <v>115</v>
      </c>
      <c r="BF2071" s="8"/>
      <c r="BG2071" s="32">
        <v>55378124</v>
      </c>
      <c r="BH2071" s="32"/>
      <c r="BI2071" s="32"/>
      <c r="BK2071" s="14" t="str">
        <f t="shared" si="2614"/>
        <v>A-P7 AR</v>
      </c>
      <c r="BL2071" s="14" t="s">
        <v>595</v>
      </c>
      <c r="BM2071" s="25"/>
      <c r="BN2071" s="26"/>
      <c r="BO2071" s="27"/>
      <c r="BP2071" s="26"/>
      <c r="BQ2071" s="28"/>
    </row>
    <row r="2072" spans="1:69" x14ac:dyDescent="0.25">
      <c r="A2072" t="str">
        <f>VLOOKUP(B2072,[2]RH!$B:$BV,72,0)</f>
        <v>Non-Actif</v>
      </c>
      <c r="B2072" s="6">
        <v>2132</v>
      </c>
      <c r="C2072" s="7" t="s">
        <v>168</v>
      </c>
      <c r="D2072" s="7" t="s">
        <v>1207</v>
      </c>
      <c r="E2072" s="7" t="s">
        <v>67</v>
      </c>
      <c r="F2072" s="7" t="s">
        <v>118</v>
      </c>
      <c r="G2072" s="7" t="s">
        <v>220</v>
      </c>
      <c r="H2072" s="80" t="s">
        <v>2398</v>
      </c>
      <c r="I2072" s="7" t="s">
        <v>2399</v>
      </c>
      <c r="J2072" s="65" t="s">
        <v>190</v>
      </c>
      <c r="K2072" s="7" t="s">
        <v>146</v>
      </c>
      <c r="L2072" s="7" t="s">
        <v>90</v>
      </c>
      <c r="M2072" s="7" t="str">
        <f t="shared" si="2607"/>
        <v>Couturière</v>
      </c>
      <c r="N2072" s="8">
        <v>45356</v>
      </c>
      <c r="P2072" s="7">
        <f t="shared" ca="1" si="2601"/>
        <v>-157</v>
      </c>
      <c r="Q2072" s="8">
        <v>45556</v>
      </c>
      <c r="R2072" s="7" t="s">
        <v>4476</v>
      </c>
      <c r="S2072" s="7" t="s">
        <v>7025</v>
      </c>
      <c r="T2072" s="9" t="s">
        <v>156</v>
      </c>
      <c r="U2072" s="7" t="str">
        <f t="shared" si="2618"/>
        <v>Contractuel</v>
      </c>
      <c r="V2072" s="8">
        <v>45536</v>
      </c>
      <c r="W2072" s="8">
        <v>45565</v>
      </c>
      <c r="X2072" s="8"/>
      <c r="Y2072" s="8"/>
      <c r="Z2072" s="8">
        <v>45356</v>
      </c>
      <c r="AA2072" s="7">
        <f t="shared" si="2619"/>
        <v>3</v>
      </c>
      <c r="AB2072" s="7">
        <f t="shared" si="2620"/>
        <v>2024</v>
      </c>
      <c r="AC2072" s="7">
        <f t="shared" si="2621"/>
        <v>2028</v>
      </c>
      <c r="AD2072" s="10" t="e">
        <f t="shared" ref="AD2072:AD2135" ca="1" si="2650">IF(#REF!="Non",(DAYS360(N2072,Q2072)/360),(DAYS360(N2072,TODAY())/360))</f>
        <v>#REF!</v>
      </c>
      <c r="AE2072" s="10" t="e">
        <f t="shared" ca="1" si="2623"/>
        <v>#REF!</v>
      </c>
      <c r="AF2072" s="8">
        <v>28360</v>
      </c>
      <c r="AG2072" s="11">
        <f t="shared" ca="1" si="2624"/>
        <v>47.56712328767123</v>
      </c>
      <c r="AH2072" s="10" t="str">
        <f t="shared" ca="1" si="2625"/>
        <v>&gt;45&lt; 55</v>
      </c>
      <c r="AI2072" s="12">
        <v>12596472</v>
      </c>
      <c r="AJ2072" s="13" t="s">
        <v>192</v>
      </c>
      <c r="AK2072" s="12" t="s">
        <v>1208</v>
      </c>
      <c r="AL2072" s="8">
        <v>44312</v>
      </c>
      <c r="AM2072" s="7" t="s">
        <v>108</v>
      </c>
      <c r="AN2072" s="7" t="s">
        <v>76</v>
      </c>
      <c r="AO2072">
        <v>3</v>
      </c>
      <c r="AP2072" t="s">
        <v>7810</v>
      </c>
      <c r="AQ2072">
        <v>3</v>
      </c>
      <c r="AR2072" s="14">
        <v>1</v>
      </c>
      <c r="AS2072" s="15">
        <f t="shared" si="2626"/>
        <v>45721.25</v>
      </c>
      <c r="AT2072" s="14" t="s">
        <v>163</v>
      </c>
      <c r="AU2072" s="12">
        <v>3.5</v>
      </c>
      <c r="AV2072" s="17" t="s">
        <v>92</v>
      </c>
      <c r="AW2072" s="18" t="s">
        <v>1209</v>
      </c>
      <c r="AX2072" s="19">
        <v>80055938500</v>
      </c>
      <c r="AY2072" s="17">
        <v>93</v>
      </c>
      <c r="AZ2072" s="14" t="s">
        <v>152</v>
      </c>
      <c r="BA2072" s="20" t="str">
        <f t="shared" si="2627"/>
        <v>04032118005593850093</v>
      </c>
      <c r="BB2072" s="31">
        <f t="shared" si="2628"/>
        <v>20</v>
      </c>
      <c r="BC2072" s="22" t="s">
        <v>7896</v>
      </c>
      <c r="BD2072" s="23" t="s">
        <v>85</v>
      </c>
      <c r="BF2072" s="8"/>
      <c r="BG2072" s="32">
        <v>96818627</v>
      </c>
      <c r="BH2072" s="32">
        <v>22769862</v>
      </c>
      <c r="BI2072" s="32"/>
      <c r="BK2072" s="14" t="str">
        <f t="shared" si="2614"/>
        <v>A-P7 AR</v>
      </c>
      <c r="BL2072" s="14" t="s">
        <v>595</v>
      </c>
      <c r="BM2072" s="25"/>
      <c r="BN2072" s="26"/>
      <c r="BO2072" s="27"/>
      <c r="BP2072" s="26"/>
      <c r="BQ2072" s="28"/>
    </row>
    <row r="2073" spans="1:69" x14ac:dyDescent="0.25">
      <c r="A2073" t="str">
        <f>VLOOKUP(B2073,[2]RH!$B:$BV,72,0)</f>
        <v>si</v>
      </c>
      <c r="B2073" s="6">
        <v>2133</v>
      </c>
      <c r="C2073" s="7" t="s">
        <v>168</v>
      </c>
      <c r="D2073" s="7" t="s">
        <v>4173</v>
      </c>
      <c r="E2073" s="7" t="s">
        <v>67</v>
      </c>
      <c r="F2073" s="7" t="s">
        <v>158</v>
      </c>
      <c r="G2073" s="7" t="s">
        <v>6383</v>
      </c>
      <c r="H2073" s="80" t="s">
        <v>158</v>
      </c>
      <c r="I2073" s="7" t="s">
        <v>542</v>
      </c>
      <c r="J2073" s="7"/>
      <c r="K2073" s="7" t="s">
        <v>146</v>
      </c>
      <c r="L2073" s="7" t="s">
        <v>90</v>
      </c>
      <c r="M2073" s="7" t="str">
        <f t="shared" si="2607"/>
        <v>COUPEUR</v>
      </c>
      <c r="N2073" s="8">
        <v>45356</v>
      </c>
      <c r="P2073" s="7">
        <f t="shared" ca="1" si="2601"/>
        <v>-6</v>
      </c>
      <c r="Q2073" s="8"/>
      <c r="R2073" s="7"/>
      <c r="S2073" s="7"/>
      <c r="T2073" s="9" t="s">
        <v>156</v>
      </c>
      <c r="U2073" s="7" t="str">
        <f t="shared" si="2618"/>
        <v>Contractuel</v>
      </c>
      <c r="V2073" s="8">
        <v>45689</v>
      </c>
      <c r="W2073" s="8">
        <f>VLOOKUP(B2073,[1]BASE!$A:$Q,17,0)</f>
        <v>45716</v>
      </c>
      <c r="X2073" s="8"/>
      <c r="Y2073" s="8"/>
      <c r="Z2073" s="8">
        <v>45356</v>
      </c>
      <c r="AA2073" s="7">
        <f t="shared" si="2619"/>
        <v>3</v>
      </c>
      <c r="AB2073" s="7">
        <f t="shared" si="2620"/>
        <v>2024</v>
      </c>
      <c r="AC2073" s="7">
        <f t="shared" si="2621"/>
        <v>2028</v>
      </c>
      <c r="AD2073" s="10" t="e">
        <f t="shared" ref="AD2073:AD2136" ca="1" si="2651">IF(#REF!="Non",(DAYS360(N2073,Q2073)/360),(DAYS360(N2073,TODAY())/360))</f>
        <v>#REF!</v>
      </c>
      <c r="AE2073" s="10" t="e">
        <f t="shared" ca="1" si="2623"/>
        <v>#REF!</v>
      </c>
      <c r="AF2073" s="8">
        <v>35500</v>
      </c>
      <c r="AG2073" s="11">
        <f t="shared" ca="1" si="2624"/>
        <v>28.005479452054793</v>
      </c>
      <c r="AH2073" s="10" t="str">
        <f t="shared" ca="1" si="2625"/>
        <v>&gt;25&lt; 35</v>
      </c>
      <c r="AI2073" s="12">
        <v>16892868</v>
      </c>
      <c r="AJ2073" s="13" t="s">
        <v>82</v>
      </c>
      <c r="AK2073" s="12" t="s">
        <v>7897</v>
      </c>
      <c r="AL2073" s="8">
        <v>42092</v>
      </c>
      <c r="AM2073" s="7" t="s">
        <v>108</v>
      </c>
      <c r="AN2073" s="7" t="s">
        <v>76</v>
      </c>
      <c r="AP2073" t="s">
        <v>7789</v>
      </c>
      <c r="AQ2073">
        <v>3</v>
      </c>
      <c r="AR2073" s="14">
        <v>1</v>
      </c>
      <c r="AS2073" s="15">
        <f t="shared" si="2626"/>
        <v>45721.25</v>
      </c>
      <c r="AT2073" s="14" t="s">
        <v>163</v>
      </c>
      <c r="AU2073" s="12">
        <v>3.5</v>
      </c>
      <c r="AV2073" s="17">
        <v>17</v>
      </c>
      <c r="AW2073" s="18">
        <v>53594</v>
      </c>
      <c r="AX2073" s="19" t="s">
        <v>7898</v>
      </c>
      <c r="AY2073" s="17">
        <v>10</v>
      </c>
      <c r="AZ2073" s="14" t="s">
        <v>203</v>
      </c>
      <c r="BA2073" s="20" t="str">
        <f t="shared" si="2627"/>
        <v>17535940171560154410</v>
      </c>
      <c r="BB2073" s="31">
        <f t="shared" si="2628"/>
        <v>20</v>
      </c>
      <c r="BC2073" s="22" t="s">
        <v>1055</v>
      </c>
      <c r="BD2073" s="23" t="s">
        <v>115</v>
      </c>
      <c r="BF2073" s="8"/>
      <c r="BG2073" s="32">
        <v>92143601</v>
      </c>
      <c r="BH2073" s="32"/>
      <c r="BI2073" s="32"/>
      <c r="BJ2073" t="s">
        <v>1055</v>
      </c>
      <c r="BK2073" s="14" t="str">
        <f>IF(K2073="CADRE","CADRE",CONCATENATE(J2073,"-",H2073))</f>
        <v>-COUPE</v>
      </c>
      <c r="BL2073" s="14" t="s">
        <v>595</v>
      </c>
      <c r="BM2073" s="25"/>
      <c r="BN2073" s="26"/>
      <c r="BO2073" s="27"/>
      <c r="BP2073" s="26"/>
      <c r="BQ2073" s="28"/>
    </row>
    <row r="2074" spans="1:69" x14ac:dyDescent="0.25">
      <c r="A2074" t="str">
        <f>VLOOKUP(B2074,[2]RH!$B:$BV,72,0)</f>
        <v>Non-Actif</v>
      </c>
      <c r="B2074" s="6">
        <v>2134</v>
      </c>
      <c r="C2074" s="7" t="s">
        <v>168</v>
      </c>
      <c r="D2074" s="7" t="s">
        <v>7899</v>
      </c>
      <c r="E2074" s="7" t="s">
        <v>67</v>
      </c>
      <c r="F2074" s="7" t="s">
        <v>118</v>
      </c>
      <c r="G2074" s="7" t="s">
        <v>2675</v>
      </c>
      <c r="H2074" s="80" t="s">
        <v>225</v>
      </c>
      <c r="I2074" s="7" t="s">
        <v>589</v>
      </c>
      <c r="J2074" s="7" t="s">
        <v>190</v>
      </c>
      <c r="K2074" s="7" t="s">
        <v>146</v>
      </c>
      <c r="L2074" s="7" t="s">
        <v>90</v>
      </c>
      <c r="M2074" s="7" t="str">
        <f t="shared" si="2607"/>
        <v>WIRE</v>
      </c>
      <c r="N2074" s="8">
        <v>45356</v>
      </c>
      <c r="P2074" s="7">
        <f t="shared" ca="1" si="2601"/>
        <v>-340</v>
      </c>
      <c r="Q2074" s="8">
        <v>45356</v>
      </c>
      <c r="R2074" s="7" t="s">
        <v>4476</v>
      </c>
      <c r="S2074" s="7"/>
      <c r="T2074" s="9" t="s">
        <v>156</v>
      </c>
      <c r="U2074" s="7" t="str">
        <f t="shared" si="2618"/>
        <v>Contractuel</v>
      </c>
      <c r="V2074" s="8">
        <v>45356</v>
      </c>
      <c r="W2074" s="8">
        <v>45382</v>
      </c>
      <c r="X2074" s="8"/>
      <c r="Y2074" s="8"/>
      <c r="Z2074" s="8">
        <v>45356</v>
      </c>
      <c r="AA2074" s="7">
        <f t="shared" si="2619"/>
        <v>3</v>
      </c>
      <c r="AB2074" s="7">
        <f t="shared" si="2620"/>
        <v>2024</v>
      </c>
      <c r="AC2074" s="7">
        <f t="shared" si="2621"/>
        <v>2028</v>
      </c>
      <c r="AD2074" s="10" t="e">
        <f t="shared" ref="AD2074:AD2137" ca="1" si="2652">IF(#REF!="Non",(DAYS360(N2074,Q2074)/360),(DAYS360(N2074,TODAY())/360))</f>
        <v>#REF!</v>
      </c>
      <c r="AE2074" s="10" t="e">
        <f t="shared" ca="1" si="2623"/>
        <v>#REF!</v>
      </c>
      <c r="AF2074" s="8">
        <v>34682</v>
      </c>
      <c r="AG2074" s="11">
        <f t="shared" ca="1" si="2624"/>
        <v>30.246575342465754</v>
      </c>
      <c r="AH2074" s="10" t="str">
        <f t="shared" ca="1" si="2625"/>
        <v>&gt;25&lt; 35</v>
      </c>
      <c r="AI2074" s="12"/>
      <c r="AJ2074" s="13"/>
      <c r="AK2074" s="12" t="s">
        <v>7900</v>
      </c>
      <c r="AL2074" s="8">
        <v>44278</v>
      </c>
      <c r="AM2074" s="7" t="s">
        <v>108</v>
      </c>
      <c r="AN2074" s="7" t="s">
        <v>76</v>
      </c>
      <c r="AO2074">
        <v>1</v>
      </c>
      <c r="AP2074" t="s">
        <v>7687</v>
      </c>
      <c r="AQ2074" s="14">
        <v>3</v>
      </c>
      <c r="AR2074" s="14">
        <v>1</v>
      </c>
      <c r="AS2074" s="15">
        <f t="shared" si="2626"/>
        <v>45721.25</v>
      </c>
      <c r="AT2074" s="14" t="s">
        <v>163</v>
      </c>
      <c r="AU2074" s="12">
        <v>3.5</v>
      </c>
      <c r="AV2074" s="17"/>
      <c r="AW2074" s="18"/>
      <c r="AX2074" s="19"/>
      <c r="AY2074" s="17"/>
      <c r="AZ2074" s="14"/>
      <c r="BA2074" s="20" t="str">
        <f t="shared" si="2627"/>
        <v/>
      </c>
      <c r="BB2074" s="31">
        <f t="shared" si="2628"/>
        <v>0</v>
      </c>
      <c r="BC2074" s="22" t="s">
        <v>714</v>
      </c>
      <c r="BD2074" s="23" t="s">
        <v>115</v>
      </c>
      <c r="BF2074" s="8"/>
      <c r="BG2074" s="32">
        <v>20977563</v>
      </c>
      <c r="BH2074" s="32"/>
      <c r="BI2074" s="32"/>
      <c r="BK2074" s="14" t="str">
        <f t="shared" si="2614"/>
        <v>A-P6 AV</v>
      </c>
      <c r="BL2074" s="14" t="s">
        <v>595</v>
      </c>
      <c r="BM2074" s="25"/>
      <c r="BN2074" s="26"/>
      <c r="BO2074" s="27"/>
      <c r="BP2074" s="26"/>
      <c r="BQ2074" s="28"/>
    </row>
    <row r="2075" spans="1:69" x14ac:dyDescent="0.25">
      <c r="A2075" t="str">
        <f>VLOOKUP(B2075,[2]RH!$B:$BV,72,0)</f>
        <v>si</v>
      </c>
      <c r="B2075" s="6">
        <v>2135</v>
      </c>
      <c r="C2075" s="7" t="s">
        <v>168</v>
      </c>
      <c r="D2075" s="7" t="s">
        <v>7901</v>
      </c>
      <c r="E2075" s="7" t="s">
        <v>67</v>
      </c>
      <c r="F2075" s="7" t="s">
        <v>118</v>
      </c>
      <c r="G2075" s="7" t="s">
        <v>3299</v>
      </c>
      <c r="H2075" s="41" t="s">
        <v>225</v>
      </c>
      <c r="I2075" s="7" t="s">
        <v>1802</v>
      </c>
      <c r="J2075" s="7" t="s">
        <v>190</v>
      </c>
      <c r="K2075" s="7" t="s">
        <v>146</v>
      </c>
      <c r="L2075" s="7" t="s">
        <v>90</v>
      </c>
      <c r="M2075" s="7" t="str">
        <f t="shared" si="2607"/>
        <v>CAMPO</v>
      </c>
      <c r="N2075" s="8">
        <v>45356</v>
      </c>
      <c r="P2075" s="7">
        <f t="shared" ca="1" si="2601"/>
        <v>-6</v>
      </c>
      <c r="Q2075" s="8"/>
      <c r="R2075" s="7"/>
      <c r="S2075" s="7"/>
      <c r="T2075" s="9" t="s">
        <v>156</v>
      </c>
      <c r="U2075" s="7" t="str">
        <f t="shared" si="2618"/>
        <v>Contractuel</v>
      </c>
      <c r="V2075" s="8">
        <v>45689</v>
      </c>
      <c r="W2075" s="8">
        <f>VLOOKUP(B2075,[1]BASE!$A:$Q,17,0)</f>
        <v>45716</v>
      </c>
      <c r="X2075" s="8"/>
      <c r="Y2075" s="8"/>
      <c r="Z2075" s="8">
        <v>45356</v>
      </c>
      <c r="AA2075" s="7">
        <f t="shared" si="2619"/>
        <v>3</v>
      </c>
      <c r="AB2075" s="7">
        <f t="shared" si="2620"/>
        <v>2024</v>
      </c>
      <c r="AC2075" s="7">
        <f t="shared" si="2621"/>
        <v>2028</v>
      </c>
      <c r="AD2075" s="10" t="e">
        <f t="shared" ref="AD2075:AD2138" ca="1" si="2653">IF(#REF!="Non",(DAYS360(N2075,Q2075)/360),(DAYS360(N2075,TODAY())/360))</f>
        <v>#REF!</v>
      </c>
      <c r="AE2075" s="10" t="e">
        <f t="shared" ca="1" si="2623"/>
        <v>#REF!</v>
      </c>
      <c r="AF2075" s="8">
        <v>30900</v>
      </c>
      <c r="AG2075" s="11">
        <f t="shared" ca="1" si="2624"/>
        <v>40.608219178082194</v>
      </c>
      <c r="AH2075" s="10" t="str">
        <f t="shared" ca="1" si="2625"/>
        <v>&gt;35&lt; 45</v>
      </c>
      <c r="AI2075" s="12">
        <v>12957276</v>
      </c>
      <c r="AJ2075" s="13" t="s">
        <v>92</v>
      </c>
      <c r="AK2075" s="12" t="s">
        <v>7902</v>
      </c>
      <c r="AL2075" s="8">
        <v>45342</v>
      </c>
      <c r="AM2075" s="7" t="s">
        <v>108</v>
      </c>
      <c r="AN2075" s="7" t="s">
        <v>76</v>
      </c>
      <c r="AO2075">
        <v>1</v>
      </c>
      <c r="AP2075" t="s">
        <v>7810</v>
      </c>
      <c r="AQ2075">
        <v>3</v>
      </c>
      <c r="AR2075" s="14">
        <v>1</v>
      </c>
      <c r="AS2075" s="15">
        <f t="shared" si="2626"/>
        <v>45721.25</v>
      </c>
      <c r="AT2075" s="14" t="s">
        <v>163</v>
      </c>
      <c r="AU2075" s="12">
        <v>3.5</v>
      </c>
      <c r="AV2075" s="17">
        <v>17</v>
      </c>
      <c r="AW2075" s="18">
        <v>53594</v>
      </c>
      <c r="AX2075" s="19" t="s">
        <v>7903</v>
      </c>
      <c r="AY2075" s="17">
        <v>64</v>
      </c>
      <c r="AZ2075" s="14" t="s">
        <v>203</v>
      </c>
      <c r="BA2075" s="20" t="str">
        <f t="shared" si="2627"/>
        <v>17535940172101005264</v>
      </c>
      <c r="BB2075" s="31">
        <f t="shared" si="2628"/>
        <v>20</v>
      </c>
      <c r="BC2075" s="22" t="s">
        <v>7904</v>
      </c>
      <c r="BD2075" s="23" t="s">
        <v>115</v>
      </c>
      <c r="BF2075" s="8"/>
      <c r="BG2075" s="32">
        <v>96316980</v>
      </c>
      <c r="BH2075" s="32"/>
      <c r="BI2075" s="32"/>
      <c r="BJ2075" t="s">
        <v>3319</v>
      </c>
      <c r="BK2075" s="14" t="s">
        <v>1806</v>
      </c>
      <c r="BL2075" s="14" t="s">
        <v>595</v>
      </c>
      <c r="BM2075" s="25"/>
      <c r="BN2075" s="26"/>
      <c r="BO2075" s="27"/>
      <c r="BP2075" s="26"/>
      <c r="BQ2075" s="28"/>
    </row>
    <row r="2076" spans="1:69" x14ac:dyDescent="0.25">
      <c r="A2076" t="str">
        <f>VLOOKUP(B2076,[2]RH!$B:$BV,72,0)</f>
        <v>Non-Actif</v>
      </c>
      <c r="B2076" s="6">
        <v>2136</v>
      </c>
      <c r="C2076" s="7" t="s">
        <v>168</v>
      </c>
      <c r="D2076" s="7" t="s">
        <v>7905</v>
      </c>
      <c r="E2076" s="7" t="s">
        <v>67</v>
      </c>
      <c r="F2076" s="7" t="s">
        <v>118</v>
      </c>
      <c r="G2076" s="7" t="s">
        <v>5325</v>
      </c>
      <c r="H2076" s="80" t="s">
        <v>225</v>
      </c>
      <c r="I2076" s="7" t="s">
        <v>5620</v>
      </c>
      <c r="J2076" s="7" t="s">
        <v>281</v>
      </c>
      <c r="K2076" s="7" t="s">
        <v>89</v>
      </c>
      <c r="L2076" s="7" t="s">
        <v>90</v>
      </c>
      <c r="M2076" s="7" t="str">
        <f t="shared" si="2607"/>
        <v>Contrôle qualité</v>
      </c>
      <c r="N2076" s="8">
        <v>45356</v>
      </c>
      <c r="P2076" s="7">
        <f t="shared" ca="1" si="2601"/>
        <v>-279</v>
      </c>
      <c r="Q2076" s="8">
        <v>45444</v>
      </c>
      <c r="R2076" s="7" t="s">
        <v>5589</v>
      </c>
      <c r="S2076" s="7"/>
      <c r="T2076" s="9" t="s">
        <v>156</v>
      </c>
      <c r="U2076" s="7" t="str">
        <f t="shared" si="2618"/>
        <v>Contractuel</v>
      </c>
      <c r="V2076" s="8">
        <v>45413</v>
      </c>
      <c r="W2076" s="8">
        <v>45443</v>
      </c>
      <c r="X2076" s="8"/>
      <c r="Y2076" s="8"/>
      <c r="Z2076" s="8">
        <v>45356</v>
      </c>
      <c r="AA2076" s="7">
        <f t="shared" si="2619"/>
        <v>3</v>
      </c>
      <c r="AB2076" s="7">
        <f t="shared" si="2620"/>
        <v>2024</v>
      </c>
      <c r="AC2076" s="7">
        <f t="shared" si="2621"/>
        <v>2028</v>
      </c>
      <c r="AD2076" s="10" t="e">
        <f t="shared" ref="AD2076:AD2139" ca="1" si="2654">IF(#REF!="Non",(DAYS360(N2076,Q2076)/360),(DAYS360(N2076,TODAY())/360))</f>
        <v>#REF!</v>
      </c>
      <c r="AE2076" s="10" t="e">
        <f t="shared" ca="1" si="2623"/>
        <v>#REF!</v>
      </c>
      <c r="AF2076" s="8">
        <v>34272</v>
      </c>
      <c r="AG2076" s="11">
        <f t="shared" ca="1" si="2624"/>
        <v>31.36986301369863</v>
      </c>
      <c r="AH2076" s="10" t="str">
        <f t="shared" ca="1" si="2625"/>
        <v>&gt;25&lt; 35</v>
      </c>
      <c r="AI2076" s="12">
        <v>16648266</v>
      </c>
      <c r="AJ2076" s="13" t="s">
        <v>150</v>
      </c>
      <c r="AK2076" s="12" t="s">
        <v>7906</v>
      </c>
      <c r="AL2076" s="8">
        <v>40712</v>
      </c>
      <c r="AM2076" s="7" t="s">
        <v>108</v>
      </c>
      <c r="AN2076" s="7" t="s">
        <v>76</v>
      </c>
      <c r="AO2076">
        <v>1</v>
      </c>
      <c r="AP2076" t="s">
        <v>7789</v>
      </c>
      <c r="AQ2076">
        <v>3</v>
      </c>
      <c r="AR2076" s="14">
        <v>1</v>
      </c>
      <c r="AS2076" s="15">
        <f t="shared" si="2626"/>
        <v>45721.25</v>
      </c>
      <c r="AT2076" s="14" t="s">
        <v>163</v>
      </c>
      <c r="AU2076" s="12">
        <v>3.6629999999999998</v>
      </c>
      <c r="AV2076" s="17">
        <v>25</v>
      </c>
      <c r="AW2076" s="18" t="s">
        <v>7907</v>
      </c>
      <c r="AX2076" s="19" t="s">
        <v>7908</v>
      </c>
      <c r="AY2076" s="17">
        <v>21</v>
      </c>
      <c r="AZ2076" s="14" t="s">
        <v>276</v>
      </c>
      <c r="BA2076" s="20" t="str">
        <f t="shared" si="2627"/>
        <v>25070000000083460021</v>
      </c>
      <c r="BB2076" s="31">
        <f t="shared" si="2628"/>
        <v>20</v>
      </c>
      <c r="BC2076" s="22" t="s">
        <v>6947</v>
      </c>
      <c r="BD2076" s="23" t="s">
        <v>115</v>
      </c>
      <c r="BF2076" s="8"/>
      <c r="BG2076" s="32">
        <v>94724968</v>
      </c>
      <c r="BH2076" s="32"/>
      <c r="BI2076" s="32"/>
      <c r="BK2076" s="14" t="str">
        <f t="shared" ref="BK2076:BK2086" si="2655">IF(K2076="CADRE","CADRE",CONCATENATE(J2076,"-",H2076))</f>
        <v>B-P6 AV</v>
      </c>
      <c r="BL2076" s="14" t="s">
        <v>288</v>
      </c>
      <c r="BM2076" s="25"/>
      <c r="BN2076" s="26"/>
      <c r="BO2076" s="27"/>
      <c r="BP2076" s="26"/>
      <c r="BQ2076" s="28"/>
    </row>
    <row r="2077" spans="1:69" x14ac:dyDescent="0.25">
      <c r="A2077" t="str">
        <f>VLOOKUP(B2077,[2]RH!$B:$BV,72,0)</f>
        <v>Non-Actif</v>
      </c>
      <c r="B2077" s="6">
        <v>2137</v>
      </c>
      <c r="C2077" s="7" t="s">
        <v>168</v>
      </c>
      <c r="D2077" s="7" t="s">
        <v>7909</v>
      </c>
      <c r="E2077" s="7" t="s">
        <v>67</v>
      </c>
      <c r="F2077" s="7" t="s">
        <v>118</v>
      </c>
      <c r="G2077" s="7" t="s">
        <v>220</v>
      </c>
      <c r="H2077" s="80" t="s">
        <v>649</v>
      </c>
      <c r="I2077" s="7" t="s">
        <v>650</v>
      </c>
      <c r="J2077" s="7" t="s">
        <v>281</v>
      </c>
      <c r="K2077" s="7" t="s">
        <v>146</v>
      </c>
      <c r="L2077" s="7" t="s">
        <v>90</v>
      </c>
      <c r="M2077" s="7" t="str">
        <f t="shared" si="2607"/>
        <v>Couturière</v>
      </c>
      <c r="N2077" s="8">
        <v>45356</v>
      </c>
      <c r="P2077" s="7">
        <f t="shared" ca="1" si="2601"/>
        <v>-340</v>
      </c>
      <c r="Q2077" s="8">
        <v>45356</v>
      </c>
      <c r="R2077" s="7" t="s">
        <v>7336</v>
      </c>
      <c r="S2077" s="7">
        <f>(Q2077-N2077)+1</f>
        <v>1</v>
      </c>
      <c r="T2077" s="9" t="s">
        <v>156</v>
      </c>
      <c r="U2077" s="7" t="str">
        <f t="shared" si="2618"/>
        <v>Contractuel</v>
      </c>
      <c r="V2077" s="8">
        <v>45356</v>
      </c>
      <c r="W2077" s="8">
        <v>45382</v>
      </c>
      <c r="X2077" s="8"/>
      <c r="Y2077" s="8"/>
      <c r="Z2077" s="8">
        <v>45356</v>
      </c>
      <c r="AA2077" s="7">
        <f t="shared" si="2619"/>
        <v>3</v>
      </c>
      <c r="AB2077" s="7">
        <f t="shared" si="2620"/>
        <v>2024</v>
      </c>
      <c r="AC2077" s="7">
        <f t="shared" si="2621"/>
        <v>2028</v>
      </c>
      <c r="AD2077" s="10" t="e">
        <f t="shared" ref="AD2077:AD2140" ca="1" si="2656">IF(#REF!="Non",(DAYS360(N2077,Q2077)/360),(DAYS360(N2077,TODAY())/360))</f>
        <v>#REF!</v>
      </c>
      <c r="AE2077" s="10" t="e">
        <f t="shared" ca="1" si="2623"/>
        <v>#REF!</v>
      </c>
      <c r="AF2077" s="8">
        <v>35252</v>
      </c>
      <c r="AG2077" s="11">
        <f t="shared" ca="1" si="2624"/>
        <v>28.684931506849313</v>
      </c>
      <c r="AH2077" s="10" t="str">
        <f t="shared" ca="1" si="2625"/>
        <v>&gt;25&lt; 35</v>
      </c>
      <c r="AI2077" s="12">
        <v>16867381</v>
      </c>
      <c r="AJ2077" s="13" t="s">
        <v>82</v>
      </c>
      <c r="AK2077" s="12" t="s">
        <v>7910</v>
      </c>
      <c r="AL2077" s="8">
        <v>41284</v>
      </c>
      <c r="AM2077" s="7" t="s">
        <v>108</v>
      </c>
      <c r="AN2077" s="7" t="s">
        <v>683</v>
      </c>
      <c r="AP2077" t="s">
        <v>7687</v>
      </c>
      <c r="AQ2077" s="14">
        <v>3</v>
      </c>
      <c r="AR2077" s="14">
        <v>1</v>
      </c>
      <c r="AS2077" s="15">
        <f t="shared" si="2626"/>
        <v>45721.25</v>
      </c>
      <c r="AT2077" s="14" t="s">
        <v>163</v>
      </c>
      <c r="AU2077" s="12">
        <v>3.5</v>
      </c>
      <c r="AV2077" s="17">
        <v>17</v>
      </c>
      <c r="AW2077" s="18" t="s">
        <v>201</v>
      </c>
      <c r="AX2077" s="19" t="s">
        <v>7911</v>
      </c>
      <c r="AY2077" s="17">
        <v>73</v>
      </c>
      <c r="AZ2077" s="14" t="s">
        <v>203</v>
      </c>
      <c r="BA2077" s="20" t="str">
        <f t="shared" si="2627"/>
        <v>17001000000209423673</v>
      </c>
      <c r="BB2077" s="31">
        <f t="shared" si="2628"/>
        <v>20</v>
      </c>
      <c r="BC2077" s="22" t="s">
        <v>7912</v>
      </c>
      <c r="BD2077" s="23" t="s">
        <v>85</v>
      </c>
      <c r="BF2077" s="8"/>
      <c r="BG2077" s="32">
        <v>58619156</v>
      </c>
      <c r="BH2077" s="32"/>
      <c r="BI2077" s="32"/>
      <c r="BK2077" s="14" t="str">
        <f t="shared" si="2655"/>
        <v>B-Panda</v>
      </c>
      <c r="BL2077" s="14" t="s">
        <v>595</v>
      </c>
      <c r="BM2077" s="25"/>
      <c r="BN2077" s="26"/>
      <c r="BO2077" s="27"/>
      <c r="BP2077" s="26"/>
      <c r="BQ2077" s="28"/>
    </row>
    <row r="2078" spans="1:69" x14ac:dyDescent="0.25">
      <c r="A2078" t="str">
        <f>VLOOKUP(B2078,[2]RH!$B:$BV,72,0)</f>
        <v>si</v>
      </c>
      <c r="B2078" s="6">
        <v>2138</v>
      </c>
      <c r="C2078" s="7" t="s">
        <v>168</v>
      </c>
      <c r="D2078" s="7" t="s">
        <v>7913</v>
      </c>
      <c r="E2078" s="7" t="s">
        <v>67</v>
      </c>
      <c r="F2078" s="7" t="s">
        <v>158</v>
      </c>
      <c r="G2078" s="7" t="s">
        <v>6383</v>
      </c>
      <c r="H2078" s="80" t="s">
        <v>158</v>
      </c>
      <c r="I2078" s="7" t="s">
        <v>542</v>
      </c>
      <c r="J2078" s="7"/>
      <c r="K2078" s="7" t="s">
        <v>146</v>
      </c>
      <c r="L2078" s="7" t="s">
        <v>90</v>
      </c>
      <c r="M2078" s="7" t="str">
        <f t="shared" si="2607"/>
        <v>COUPEUR</v>
      </c>
      <c r="N2078" s="8">
        <v>45357</v>
      </c>
      <c r="P2078" s="7">
        <f t="shared" ca="1" si="2601"/>
        <v>-6</v>
      </c>
      <c r="Q2078" s="8"/>
      <c r="R2078" s="7"/>
      <c r="S2078" s="7"/>
      <c r="T2078" s="9" t="s">
        <v>156</v>
      </c>
      <c r="U2078" s="7" t="str">
        <f t="shared" si="2618"/>
        <v>Contractuel</v>
      </c>
      <c r="V2078" s="8">
        <v>45689</v>
      </c>
      <c r="W2078" s="8">
        <f>VLOOKUP(B2078,[1]BASE!$A:$Q,17,0)</f>
        <v>45716</v>
      </c>
      <c r="X2078" s="8"/>
      <c r="Y2078" s="8"/>
      <c r="Z2078" s="8">
        <v>45357</v>
      </c>
      <c r="AA2078" s="7">
        <f t="shared" si="2619"/>
        <v>3</v>
      </c>
      <c r="AB2078" s="7">
        <f t="shared" si="2620"/>
        <v>2024</v>
      </c>
      <c r="AC2078" s="7">
        <f t="shared" si="2621"/>
        <v>2028</v>
      </c>
      <c r="AD2078" s="10" t="e">
        <f t="shared" ref="AD2078:AD2141" ca="1" si="2657">IF(#REF!="Non",(DAYS360(N2078,Q2078)/360),(DAYS360(N2078,TODAY())/360))</f>
        <v>#REF!</v>
      </c>
      <c r="AE2078" s="10" t="e">
        <f t="shared" ca="1" si="2623"/>
        <v>#REF!</v>
      </c>
      <c r="AF2078" s="8">
        <v>36424</v>
      </c>
      <c r="AG2078" s="11">
        <f t="shared" ca="1" si="2624"/>
        <v>25.473972602739725</v>
      </c>
      <c r="AH2078" s="10" t="str">
        <f t="shared" ca="1" si="2625"/>
        <v>&gt;25&lt; 35</v>
      </c>
      <c r="AI2078" s="12">
        <v>17108367</v>
      </c>
      <c r="AJ2078" s="13" t="s">
        <v>170</v>
      </c>
      <c r="AK2078" s="12" t="s">
        <v>7914</v>
      </c>
      <c r="AL2078" s="8">
        <v>42671</v>
      </c>
      <c r="AM2078" s="7" t="s">
        <v>108</v>
      </c>
      <c r="AN2078" s="7" t="s">
        <v>109</v>
      </c>
      <c r="AP2078" t="s">
        <v>7687</v>
      </c>
      <c r="AQ2078">
        <v>3</v>
      </c>
      <c r="AR2078" s="14">
        <v>1</v>
      </c>
      <c r="AS2078" s="15">
        <f t="shared" si="2626"/>
        <v>45722.25</v>
      </c>
      <c r="AT2078" s="14" t="s">
        <v>163</v>
      </c>
      <c r="AU2078" s="12">
        <v>3.5</v>
      </c>
      <c r="AV2078" s="17">
        <v>25</v>
      </c>
      <c r="AW2078" s="18">
        <v>19600</v>
      </c>
      <c r="AX2078" s="19" t="s">
        <v>7915</v>
      </c>
      <c r="AY2078" s="17">
        <v>27</v>
      </c>
      <c r="AZ2078" s="14" t="s">
        <v>276</v>
      </c>
      <c r="BA2078" s="20" t="str">
        <f t="shared" si="2627"/>
        <v>25196000000124195127</v>
      </c>
      <c r="BB2078" s="31">
        <f t="shared" si="2628"/>
        <v>20</v>
      </c>
      <c r="BC2078" s="22" t="s">
        <v>7689</v>
      </c>
      <c r="BD2078" s="23" t="s">
        <v>341</v>
      </c>
      <c r="BF2078" s="8"/>
      <c r="BG2078" s="32">
        <v>26848992</v>
      </c>
      <c r="BH2078" s="32"/>
      <c r="BI2078" s="32"/>
      <c r="BJ2078" t="s">
        <v>371</v>
      </c>
      <c r="BK2078" s="14" t="str">
        <f>IF(K2078="CADRE","CADRE",CONCATENATE(J2078,"-",H2078))</f>
        <v>-COUPE</v>
      </c>
      <c r="BL2078" s="14" t="s">
        <v>595</v>
      </c>
      <c r="BM2078" s="25"/>
      <c r="BN2078" s="26"/>
      <c r="BO2078" s="27"/>
      <c r="BP2078" s="26"/>
      <c r="BQ2078" s="28"/>
    </row>
    <row r="2079" spans="1:69" x14ac:dyDescent="0.25">
      <c r="A2079" t="str">
        <f>VLOOKUP(B2079,[2]RH!$B:$BV,72,0)</f>
        <v>Non-Actif</v>
      </c>
      <c r="B2079" s="6">
        <v>2139</v>
      </c>
      <c r="C2079" s="7" t="s">
        <v>168</v>
      </c>
      <c r="D2079" s="7" t="s">
        <v>7916</v>
      </c>
      <c r="E2079" s="7" t="s">
        <v>67</v>
      </c>
      <c r="F2079" s="7" t="s">
        <v>118</v>
      </c>
      <c r="G2079" s="7" t="s">
        <v>220</v>
      </c>
      <c r="H2079" s="80" t="s">
        <v>2398</v>
      </c>
      <c r="I2079" s="7" t="s">
        <v>2399</v>
      </c>
      <c r="J2079" s="65" t="s">
        <v>190</v>
      </c>
      <c r="K2079" s="7" t="s">
        <v>146</v>
      </c>
      <c r="L2079" s="7" t="s">
        <v>90</v>
      </c>
      <c r="M2079" s="7" t="str">
        <f t="shared" si="2607"/>
        <v>Couturière</v>
      </c>
      <c r="N2079" s="8">
        <v>45357</v>
      </c>
      <c r="P2079" s="7">
        <f t="shared" ca="1" si="2601"/>
        <v>-279</v>
      </c>
      <c r="Q2079" s="8">
        <v>45449</v>
      </c>
      <c r="R2079" s="7" t="s">
        <v>5589</v>
      </c>
      <c r="S2079" s="7"/>
      <c r="T2079" s="9" t="s">
        <v>156</v>
      </c>
      <c r="U2079" s="7" t="str">
        <f t="shared" si="2618"/>
        <v>Contractuel</v>
      </c>
      <c r="V2079" s="8">
        <v>45413</v>
      </c>
      <c r="W2079" s="8">
        <v>45443</v>
      </c>
      <c r="X2079" s="8"/>
      <c r="Y2079" s="8"/>
      <c r="Z2079" s="8">
        <v>45357</v>
      </c>
      <c r="AA2079" s="7">
        <f t="shared" si="2619"/>
        <v>3</v>
      </c>
      <c r="AB2079" s="7">
        <f t="shared" si="2620"/>
        <v>2024</v>
      </c>
      <c r="AC2079" s="7">
        <f t="shared" si="2621"/>
        <v>2028</v>
      </c>
      <c r="AD2079" s="10" t="e">
        <f t="shared" ref="AD2079:AD2142" ca="1" si="2658">IF(#REF!="Non",(DAYS360(N2079,Q2079)/360),(DAYS360(N2079,TODAY())/360))</f>
        <v>#REF!</v>
      </c>
      <c r="AE2079" s="10" t="e">
        <f t="shared" ca="1" si="2623"/>
        <v>#REF!</v>
      </c>
      <c r="AF2079" s="8">
        <v>34032</v>
      </c>
      <c r="AG2079" s="11">
        <f t="shared" ca="1" si="2624"/>
        <v>32.027397260273972</v>
      </c>
      <c r="AH2079" s="10" t="str">
        <f t="shared" ca="1" si="2625"/>
        <v>&gt;25&lt; 35</v>
      </c>
      <c r="AI2079" s="12">
        <v>16573981</v>
      </c>
      <c r="AJ2079" s="13" t="s">
        <v>73</v>
      </c>
      <c r="AK2079" s="12" t="s">
        <v>7917</v>
      </c>
      <c r="AL2079" s="8">
        <v>40309</v>
      </c>
      <c r="AM2079" s="7" t="s">
        <v>108</v>
      </c>
      <c r="AN2079" s="7" t="s">
        <v>76</v>
      </c>
      <c r="AP2079" t="s">
        <v>7769</v>
      </c>
      <c r="AQ2079">
        <v>3</v>
      </c>
      <c r="AR2079" s="14">
        <v>1</v>
      </c>
      <c r="AS2079" s="15">
        <f t="shared" si="2626"/>
        <v>45722.25</v>
      </c>
      <c r="AT2079" s="14" t="s">
        <v>163</v>
      </c>
      <c r="AU2079" s="12">
        <v>3.5</v>
      </c>
      <c r="AV2079" s="17" t="s">
        <v>150</v>
      </c>
      <c r="AW2079" s="18" t="s">
        <v>2582</v>
      </c>
      <c r="AX2079" s="19">
        <v>49105514824</v>
      </c>
      <c r="AY2079" s="17">
        <v>59</v>
      </c>
      <c r="AZ2079" s="14" t="s">
        <v>174</v>
      </c>
      <c r="BA2079" s="20" t="str">
        <f t="shared" si="2627"/>
        <v>07091014910551482459</v>
      </c>
      <c r="BB2079" s="31">
        <f t="shared" si="2628"/>
        <v>20</v>
      </c>
      <c r="BC2079" s="22" t="s">
        <v>6640</v>
      </c>
      <c r="BD2079" s="23" t="s">
        <v>341</v>
      </c>
      <c r="BF2079" s="8"/>
      <c r="BG2079" s="32">
        <v>24795128</v>
      </c>
      <c r="BH2079" s="32"/>
      <c r="BI2079" s="32"/>
      <c r="BK2079" s="14" t="str">
        <f t="shared" si="2655"/>
        <v>A-P7 AR</v>
      </c>
      <c r="BL2079" s="14" t="s">
        <v>595</v>
      </c>
      <c r="BM2079" s="25"/>
      <c r="BN2079" s="26"/>
      <c r="BO2079" s="27"/>
      <c r="BP2079" s="26"/>
      <c r="BQ2079" s="28"/>
    </row>
    <row r="2080" spans="1:69" x14ac:dyDescent="0.25">
      <c r="A2080" t="str">
        <f>VLOOKUP(B2080,[2]RH!$B:$BV,72,0)</f>
        <v>Non-Actif</v>
      </c>
      <c r="B2080" s="6">
        <v>2140</v>
      </c>
      <c r="C2080" s="7" t="s">
        <v>168</v>
      </c>
      <c r="D2080" s="7" t="s">
        <v>7918</v>
      </c>
      <c r="E2080" s="7" t="s">
        <v>67</v>
      </c>
      <c r="F2080" s="7" t="s">
        <v>118</v>
      </c>
      <c r="G2080" s="7" t="s">
        <v>220</v>
      </c>
      <c r="H2080" s="80" t="s">
        <v>2398</v>
      </c>
      <c r="I2080" s="7" t="s">
        <v>2399</v>
      </c>
      <c r="J2080" s="65" t="s">
        <v>190</v>
      </c>
      <c r="K2080" s="7" t="s">
        <v>146</v>
      </c>
      <c r="L2080" s="7" t="s">
        <v>90</v>
      </c>
      <c r="M2080" s="7" t="str">
        <f t="shared" si="2607"/>
        <v>Couturière</v>
      </c>
      <c r="N2080" s="8">
        <v>45357</v>
      </c>
      <c r="P2080" s="7">
        <f t="shared" ca="1" si="2601"/>
        <v>-279</v>
      </c>
      <c r="Q2080" s="8">
        <v>45449</v>
      </c>
      <c r="R2080" s="7" t="s">
        <v>5589</v>
      </c>
      <c r="S2080" s="7"/>
      <c r="T2080" s="9" t="s">
        <v>156</v>
      </c>
      <c r="U2080" s="7" t="str">
        <f t="shared" si="2618"/>
        <v>Contractuel</v>
      </c>
      <c r="V2080" s="8">
        <v>45413</v>
      </c>
      <c r="W2080" s="8">
        <v>45443</v>
      </c>
      <c r="X2080" s="8"/>
      <c r="Y2080" s="8"/>
      <c r="Z2080" s="8">
        <v>45357</v>
      </c>
      <c r="AA2080" s="7">
        <f t="shared" si="2619"/>
        <v>3</v>
      </c>
      <c r="AB2080" s="7">
        <f t="shared" si="2620"/>
        <v>2024</v>
      </c>
      <c r="AC2080" s="7">
        <f t="shared" si="2621"/>
        <v>2028</v>
      </c>
      <c r="AD2080" s="10" t="e">
        <f t="shared" ref="AD2080:AD2143" ca="1" si="2659">IF(#REF!="Non",(DAYS360(N2080,Q2080)/360),(DAYS360(N2080,TODAY())/360))</f>
        <v>#REF!</v>
      </c>
      <c r="AE2080" s="10" t="e">
        <f t="shared" ca="1" si="2623"/>
        <v>#REF!</v>
      </c>
      <c r="AF2080" s="8">
        <v>36958</v>
      </c>
      <c r="AG2080" s="11">
        <f t="shared" ca="1" si="2624"/>
        <v>24.010958904109589</v>
      </c>
      <c r="AH2080" s="10" t="str">
        <f t="shared" ca="1" si="2625"/>
        <v>&lt; 25</v>
      </c>
      <c r="AI2080" s="12">
        <v>17466032</v>
      </c>
      <c r="AJ2080" s="13" t="s">
        <v>120</v>
      </c>
      <c r="AK2080" s="12" t="s">
        <v>7919</v>
      </c>
      <c r="AL2080" s="8">
        <v>43525</v>
      </c>
      <c r="AM2080" s="7" t="s">
        <v>108</v>
      </c>
      <c r="AN2080" s="7" t="s">
        <v>683</v>
      </c>
      <c r="AO2080">
        <v>1</v>
      </c>
      <c r="AP2080" t="s">
        <v>7687</v>
      </c>
      <c r="AQ2080">
        <v>3</v>
      </c>
      <c r="AR2080" s="14">
        <v>1</v>
      </c>
      <c r="AS2080" s="15">
        <f t="shared" si="2626"/>
        <v>45722.25</v>
      </c>
      <c r="AT2080" s="14" t="s">
        <v>163</v>
      </c>
      <c r="AU2080" s="12">
        <v>3.5</v>
      </c>
      <c r="AV2080" s="17">
        <v>25</v>
      </c>
      <c r="AW2080" s="18" t="s">
        <v>463</v>
      </c>
      <c r="AX2080" s="19" t="s">
        <v>7920</v>
      </c>
      <c r="AY2080" s="17">
        <v>80</v>
      </c>
      <c r="AZ2080" s="14" t="s">
        <v>276</v>
      </c>
      <c r="BA2080" s="20" t="str">
        <f t="shared" si="2627"/>
        <v>25047000000123463080</v>
      </c>
      <c r="BB2080" s="31">
        <f t="shared" si="2628"/>
        <v>20</v>
      </c>
      <c r="BC2080" s="22" t="s">
        <v>7733</v>
      </c>
      <c r="BD2080" s="23" t="s">
        <v>85</v>
      </c>
      <c r="BF2080" s="8"/>
      <c r="BG2080" s="32">
        <v>22895372</v>
      </c>
      <c r="BH2080" s="32"/>
      <c r="BI2080" s="32"/>
      <c r="BK2080" s="14" t="str">
        <f t="shared" si="2655"/>
        <v>A-P7 AR</v>
      </c>
      <c r="BL2080" s="14" t="s">
        <v>595</v>
      </c>
      <c r="BM2080" s="25"/>
      <c r="BN2080" s="26"/>
      <c r="BO2080" s="27"/>
      <c r="BP2080" s="26"/>
      <c r="BQ2080" s="28"/>
    </row>
    <row r="2081" spans="1:69" x14ac:dyDescent="0.25">
      <c r="A2081" t="str">
        <f>VLOOKUP(B2081,[2]RH!$B:$BV,72,0)</f>
        <v>Non-Actif</v>
      </c>
      <c r="B2081" s="6">
        <v>2141</v>
      </c>
      <c r="C2081" s="7" t="s">
        <v>168</v>
      </c>
      <c r="D2081" s="7" t="s">
        <v>7921</v>
      </c>
      <c r="E2081" s="7" t="s">
        <v>67</v>
      </c>
      <c r="F2081" s="7" t="s">
        <v>118</v>
      </c>
      <c r="G2081" s="7" t="s">
        <v>220</v>
      </c>
      <c r="H2081" s="80" t="s">
        <v>2398</v>
      </c>
      <c r="I2081" s="7" t="s">
        <v>2506</v>
      </c>
      <c r="J2081" s="65" t="s">
        <v>190</v>
      </c>
      <c r="K2081" s="7" t="s">
        <v>146</v>
      </c>
      <c r="L2081" s="7" t="s">
        <v>90</v>
      </c>
      <c r="M2081" s="7" t="str">
        <f t="shared" si="2607"/>
        <v>Couturière</v>
      </c>
      <c r="N2081" s="8">
        <v>45357</v>
      </c>
      <c r="P2081" s="7">
        <f t="shared" ca="1" si="2601"/>
        <v>-187</v>
      </c>
      <c r="Q2081" s="8">
        <v>45540</v>
      </c>
      <c r="R2081" s="7" t="s">
        <v>1909</v>
      </c>
      <c r="S2081" s="7" t="s">
        <v>7025</v>
      </c>
      <c r="T2081" s="9" t="s">
        <v>156</v>
      </c>
      <c r="U2081" s="7" t="str">
        <f t="shared" si="2618"/>
        <v>Contractuel</v>
      </c>
      <c r="V2081" s="8">
        <v>45505</v>
      </c>
      <c r="W2081" s="8">
        <v>45535</v>
      </c>
      <c r="X2081" s="8"/>
      <c r="Y2081" s="8"/>
      <c r="Z2081" s="8">
        <v>45357</v>
      </c>
      <c r="AA2081" s="7">
        <f t="shared" si="2619"/>
        <v>3</v>
      </c>
      <c r="AB2081" s="7">
        <f t="shared" si="2620"/>
        <v>2024</v>
      </c>
      <c r="AC2081" s="7">
        <f t="shared" si="2621"/>
        <v>2028</v>
      </c>
      <c r="AD2081" s="10" t="e">
        <f t="shared" ref="AD2081:AD2144" ca="1" si="2660">IF(#REF!="Non",(DAYS360(N2081,Q2081)/360),(DAYS360(N2081,TODAY())/360))</f>
        <v>#REF!</v>
      </c>
      <c r="AE2081" s="10" t="e">
        <f t="shared" ca="1" si="2623"/>
        <v>#REF!</v>
      </c>
      <c r="AF2081" s="8">
        <v>29451</v>
      </c>
      <c r="AG2081" s="11">
        <f t="shared" ca="1" si="2624"/>
        <v>44.578082191780823</v>
      </c>
      <c r="AH2081" s="10" t="str">
        <f t="shared" ca="1" si="2625"/>
        <v>&gt;35&lt; 45</v>
      </c>
      <c r="AI2081" s="12">
        <v>12932725</v>
      </c>
      <c r="AJ2081" s="13" t="s">
        <v>92</v>
      </c>
      <c r="AK2081" s="12" t="s">
        <v>7922</v>
      </c>
      <c r="AL2081" s="8">
        <v>36579</v>
      </c>
      <c r="AM2081" s="7" t="s">
        <v>108</v>
      </c>
      <c r="AN2081" s="7" t="s">
        <v>76</v>
      </c>
      <c r="AO2081">
        <v>2</v>
      </c>
      <c r="AP2081" t="s">
        <v>7810</v>
      </c>
      <c r="AQ2081">
        <v>3</v>
      </c>
      <c r="AR2081" s="14">
        <v>1</v>
      </c>
      <c r="AS2081" s="15">
        <f t="shared" si="2626"/>
        <v>45722.25</v>
      </c>
      <c r="AT2081" s="14" t="s">
        <v>163</v>
      </c>
      <c r="AU2081" s="12">
        <v>3.5</v>
      </c>
      <c r="AV2081" s="17" t="s">
        <v>150</v>
      </c>
      <c r="AW2081" s="18">
        <v>10100</v>
      </c>
      <c r="AX2081" s="19">
        <v>16105586155</v>
      </c>
      <c r="AY2081" s="17">
        <v>69</v>
      </c>
      <c r="AZ2081" s="14" t="s">
        <v>174</v>
      </c>
      <c r="BA2081" s="20" t="str">
        <f t="shared" si="2627"/>
        <v>07101001610558615569</v>
      </c>
      <c r="BB2081" s="31">
        <f t="shared" si="2628"/>
        <v>20</v>
      </c>
      <c r="BC2081" s="22" t="s">
        <v>7923</v>
      </c>
      <c r="BD2081" s="23" t="s">
        <v>85</v>
      </c>
      <c r="BF2081" s="8"/>
      <c r="BG2081" s="32">
        <v>52589651</v>
      </c>
      <c r="BH2081" s="32">
        <v>26852881</v>
      </c>
      <c r="BI2081" s="32"/>
      <c r="BJ2081" s="124" t="s">
        <v>426</v>
      </c>
      <c r="BK2081" s="14" t="str">
        <f t="shared" si="2655"/>
        <v>A-P7 AR</v>
      </c>
      <c r="BL2081" s="14" t="s">
        <v>595</v>
      </c>
      <c r="BM2081" s="25"/>
      <c r="BN2081" s="26"/>
      <c r="BO2081" s="27"/>
      <c r="BP2081" s="26"/>
      <c r="BQ2081" s="28"/>
    </row>
    <row r="2082" spans="1:69" x14ac:dyDescent="0.25">
      <c r="A2082" t="str">
        <f>VLOOKUP(B2082,[2]RH!$B:$BV,72,0)</f>
        <v>si</v>
      </c>
      <c r="B2082" s="6">
        <v>2142</v>
      </c>
      <c r="C2082" s="7" t="s">
        <v>65</v>
      </c>
      <c r="D2082" s="7" t="s">
        <v>7924</v>
      </c>
      <c r="E2082" s="7" t="s">
        <v>67</v>
      </c>
      <c r="F2082" s="7" t="s">
        <v>158</v>
      </c>
      <c r="G2082" s="7" t="s">
        <v>6383</v>
      </c>
      <c r="H2082" s="80" t="s">
        <v>158</v>
      </c>
      <c r="I2082" s="7" t="s">
        <v>542</v>
      </c>
      <c r="J2082" s="7"/>
      <c r="K2082" s="7" t="s">
        <v>146</v>
      </c>
      <c r="L2082" s="7" t="s">
        <v>90</v>
      </c>
      <c r="M2082" s="7" t="str">
        <f t="shared" si="2607"/>
        <v>COUPEUR</v>
      </c>
      <c r="N2082" s="8">
        <v>45357</v>
      </c>
      <c r="P2082" s="7">
        <f t="shared" ca="1" si="2601"/>
        <v>-6</v>
      </c>
      <c r="Q2082" s="8"/>
      <c r="R2082" s="7"/>
      <c r="S2082" s="7"/>
      <c r="T2082" s="9" t="s">
        <v>156</v>
      </c>
      <c r="U2082" s="7" t="str">
        <f t="shared" si="2618"/>
        <v>Contractuel</v>
      </c>
      <c r="V2082" s="8">
        <v>45689</v>
      </c>
      <c r="W2082" s="8">
        <f>VLOOKUP(B2082,[1]BASE!$A:$Q,17,0)</f>
        <v>45716</v>
      </c>
      <c r="X2082" s="8"/>
      <c r="Y2082" s="8"/>
      <c r="Z2082" s="8">
        <v>45357</v>
      </c>
      <c r="AA2082" s="7">
        <f t="shared" si="2619"/>
        <v>3</v>
      </c>
      <c r="AB2082" s="7">
        <f t="shared" si="2620"/>
        <v>2024</v>
      </c>
      <c r="AC2082" s="7">
        <f t="shared" si="2621"/>
        <v>2028</v>
      </c>
      <c r="AD2082" s="10" t="e">
        <f t="shared" ref="AD2082:AD2145" ca="1" si="2661">IF(#REF!="Non",(DAYS360(N2082,Q2082)/360),(DAYS360(N2082,TODAY())/360))</f>
        <v>#REF!</v>
      </c>
      <c r="AE2082" s="10" t="e">
        <f t="shared" ca="1" si="2623"/>
        <v>#REF!</v>
      </c>
      <c r="AF2082" s="8">
        <v>34404</v>
      </c>
      <c r="AG2082" s="11">
        <f t="shared" ca="1" si="2624"/>
        <v>31.008219178082193</v>
      </c>
      <c r="AH2082" s="10" t="str">
        <f t="shared" ca="1" si="2625"/>
        <v>&gt;25&lt; 35</v>
      </c>
      <c r="AI2082" s="12">
        <v>16882265</v>
      </c>
      <c r="AJ2082" s="13" t="s">
        <v>82</v>
      </c>
      <c r="AK2082" s="12" t="s">
        <v>7925</v>
      </c>
      <c r="AL2082" s="8">
        <v>42185</v>
      </c>
      <c r="AM2082" s="7" t="s">
        <v>6153</v>
      </c>
      <c r="AN2082" s="7" t="s">
        <v>109</v>
      </c>
      <c r="AP2082" t="s">
        <v>7926</v>
      </c>
      <c r="AQ2082">
        <v>3</v>
      </c>
      <c r="AR2082" s="14">
        <v>1</v>
      </c>
      <c r="AS2082" s="15">
        <f t="shared" si="2626"/>
        <v>45722.25</v>
      </c>
      <c r="AT2082" s="14" t="s">
        <v>163</v>
      </c>
      <c r="AU2082" s="12">
        <v>3.5</v>
      </c>
      <c r="AV2082" s="17">
        <v>17</v>
      </c>
      <c r="AW2082" s="18">
        <v>53594</v>
      </c>
      <c r="AX2082" s="19" t="s">
        <v>7927</v>
      </c>
      <c r="AY2082" s="17">
        <v>43</v>
      </c>
      <c r="AZ2082" s="14" t="s">
        <v>203</v>
      </c>
      <c r="BA2082" s="20" t="str">
        <f t="shared" si="2627"/>
        <v>17535940172092431143</v>
      </c>
      <c r="BB2082" s="31">
        <f t="shared" si="2628"/>
        <v>20</v>
      </c>
      <c r="BC2082" s="22" t="s">
        <v>714</v>
      </c>
      <c r="BD2082" s="23" t="s">
        <v>115</v>
      </c>
      <c r="BF2082" s="8"/>
      <c r="BG2082" s="32">
        <v>20424988</v>
      </c>
      <c r="BH2082" s="32"/>
      <c r="BI2082" s="32"/>
      <c r="BJ2082" t="s">
        <v>714</v>
      </c>
      <c r="BK2082" s="14" t="str">
        <f t="shared" si="2655"/>
        <v>-COUPE</v>
      </c>
      <c r="BL2082" s="14" t="s">
        <v>595</v>
      </c>
      <c r="BM2082" s="25"/>
      <c r="BN2082" s="26"/>
      <c r="BO2082" s="27"/>
      <c r="BP2082" s="26"/>
      <c r="BQ2082" s="28"/>
    </row>
    <row r="2083" spans="1:69" x14ac:dyDescent="0.25">
      <c r="A2083" t="str">
        <f>VLOOKUP(B2083,[2]RH!$B:$BV,72,0)</f>
        <v>si</v>
      </c>
      <c r="B2083" s="6">
        <v>2143</v>
      </c>
      <c r="C2083" s="7" t="s">
        <v>168</v>
      </c>
      <c r="D2083" s="7" t="s">
        <v>7928</v>
      </c>
      <c r="E2083" s="7" t="s">
        <v>67</v>
      </c>
      <c r="F2083" s="7" t="s">
        <v>118</v>
      </c>
      <c r="G2083" s="7" t="s">
        <v>220</v>
      </c>
      <c r="H2083" s="80" t="s">
        <v>2398</v>
      </c>
      <c r="I2083" s="7" t="s">
        <v>2506</v>
      </c>
      <c r="J2083" s="65" t="s">
        <v>190</v>
      </c>
      <c r="K2083" s="7" t="s">
        <v>146</v>
      </c>
      <c r="L2083" s="7" t="s">
        <v>90</v>
      </c>
      <c r="M2083" s="7" t="str">
        <f t="shared" si="2607"/>
        <v>Couturière</v>
      </c>
      <c r="N2083" s="8">
        <v>45358</v>
      </c>
      <c r="P2083" s="7">
        <f t="shared" ca="1" si="2601"/>
        <v>-6</v>
      </c>
      <c r="Q2083" s="8"/>
      <c r="R2083" s="7"/>
      <c r="S2083" s="7"/>
      <c r="T2083" s="9" t="s">
        <v>156</v>
      </c>
      <c r="U2083" s="7" t="str">
        <f t="shared" si="2618"/>
        <v>Contractuel</v>
      </c>
      <c r="V2083" s="8">
        <v>45689</v>
      </c>
      <c r="W2083" s="8">
        <f>VLOOKUP(B2083,[1]BASE!$A:$Q,17,0)</f>
        <v>45716</v>
      </c>
      <c r="X2083" s="8"/>
      <c r="Y2083" s="8"/>
      <c r="Z2083" s="8">
        <v>45358</v>
      </c>
      <c r="AA2083" s="7">
        <f t="shared" si="2619"/>
        <v>3</v>
      </c>
      <c r="AB2083" s="7">
        <f t="shared" si="2620"/>
        <v>2024</v>
      </c>
      <c r="AC2083" s="7">
        <f t="shared" si="2621"/>
        <v>2028</v>
      </c>
      <c r="AD2083" s="10" t="e">
        <f t="shared" ref="AD2083:AD2146" ca="1" si="2662">IF(#REF!="Non",(DAYS360(N2083,Q2083)/360),(DAYS360(N2083,TODAY())/360))</f>
        <v>#REF!</v>
      </c>
      <c r="AE2083" s="10" t="e">
        <f t="shared" ca="1" si="2623"/>
        <v>#REF!</v>
      </c>
      <c r="AF2083" s="8">
        <v>26830</v>
      </c>
      <c r="AG2083" s="11">
        <f t="shared" ca="1" si="2624"/>
        <v>51.758904109589039</v>
      </c>
      <c r="AH2083" s="10" t="str">
        <f t="shared" ca="1" si="2625"/>
        <v>&gt;45&lt; 55</v>
      </c>
      <c r="AI2083" s="12">
        <v>12663271</v>
      </c>
      <c r="AJ2083" s="13" t="s">
        <v>82</v>
      </c>
      <c r="AK2083" s="12" t="s">
        <v>7929</v>
      </c>
      <c r="AL2083" s="8">
        <v>43761</v>
      </c>
      <c r="AM2083" s="7" t="s">
        <v>108</v>
      </c>
      <c r="AN2083" s="7" t="s">
        <v>76</v>
      </c>
      <c r="AO2083">
        <v>3</v>
      </c>
      <c r="AP2083" t="s">
        <v>7930</v>
      </c>
      <c r="AQ2083">
        <v>3</v>
      </c>
      <c r="AR2083" s="14">
        <v>1</v>
      </c>
      <c r="AS2083" s="15">
        <f t="shared" si="2626"/>
        <v>45723.25</v>
      </c>
      <c r="AT2083" s="14" t="s">
        <v>163</v>
      </c>
      <c r="AU2083" s="12">
        <v>3.5</v>
      </c>
      <c r="AV2083" s="17">
        <v>17</v>
      </c>
      <c r="AW2083" s="18">
        <v>53594</v>
      </c>
      <c r="AX2083" s="19" t="s">
        <v>7931</v>
      </c>
      <c r="AY2083" s="17">
        <v>17</v>
      </c>
      <c r="AZ2083" s="14" t="s">
        <v>203</v>
      </c>
      <c r="BA2083" s="20" t="str">
        <f t="shared" si="2627"/>
        <v>17535940174331728717</v>
      </c>
      <c r="BB2083" s="31">
        <f t="shared" si="2628"/>
        <v>20</v>
      </c>
      <c r="BC2083" s="22" t="s">
        <v>7611</v>
      </c>
      <c r="BD2083" s="23" t="s">
        <v>341</v>
      </c>
      <c r="BF2083" s="8"/>
      <c r="BG2083" s="32">
        <v>22747074</v>
      </c>
      <c r="BH2083" s="32">
        <v>96674276</v>
      </c>
      <c r="BI2083" s="32"/>
      <c r="BJ2083" t="s">
        <v>341</v>
      </c>
      <c r="BK2083" s="14" t="str">
        <f t="shared" si="2655"/>
        <v>A-P7 AR</v>
      </c>
      <c r="BL2083" s="14" t="s">
        <v>595</v>
      </c>
      <c r="BM2083" s="25"/>
      <c r="BN2083" s="26"/>
      <c r="BO2083" s="27"/>
      <c r="BP2083" s="26"/>
      <c r="BQ2083" s="28"/>
    </row>
    <row r="2084" spans="1:69" x14ac:dyDescent="0.25">
      <c r="A2084" t="str">
        <f>VLOOKUP(B2084,[2]RH!$B:$BV,72,0)</f>
        <v>si</v>
      </c>
      <c r="B2084" s="6">
        <v>2144</v>
      </c>
      <c r="C2084" s="7" t="s">
        <v>168</v>
      </c>
      <c r="D2084" s="7" t="s">
        <v>6503</v>
      </c>
      <c r="E2084" s="7" t="s">
        <v>67</v>
      </c>
      <c r="F2084" s="7" t="s">
        <v>118</v>
      </c>
      <c r="G2084" s="7" t="s">
        <v>220</v>
      </c>
      <c r="H2084" s="80" t="s">
        <v>225</v>
      </c>
      <c r="I2084" s="7" t="s">
        <v>614</v>
      </c>
      <c r="J2084" s="7" t="s">
        <v>281</v>
      </c>
      <c r="K2084" s="7" t="s">
        <v>146</v>
      </c>
      <c r="L2084" s="7" t="s">
        <v>90</v>
      </c>
      <c r="M2084" s="7" t="str">
        <f t="shared" si="2607"/>
        <v>Couturière</v>
      </c>
      <c r="N2084" s="8">
        <v>45358</v>
      </c>
      <c r="P2084" s="7">
        <f t="shared" ca="1" si="2601"/>
        <v>-6</v>
      </c>
      <c r="Q2084" s="8"/>
      <c r="R2084" s="7"/>
      <c r="S2084" s="7"/>
      <c r="T2084" s="9" t="s">
        <v>156</v>
      </c>
      <c r="U2084" s="7" t="str">
        <f t="shared" si="2618"/>
        <v>Contractuel</v>
      </c>
      <c r="V2084" s="8">
        <v>45689</v>
      </c>
      <c r="W2084" s="8">
        <f>VLOOKUP(B2084,[1]BASE!$A:$Q,17,0)</f>
        <v>45716</v>
      </c>
      <c r="X2084" s="8"/>
      <c r="Y2084" s="8"/>
      <c r="Z2084" s="8">
        <v>45358</v>
      </c>
      <c r="AA2084" s="7">
        <f t="shared" si="2619"/>
        <v>3</v>
      </c>
      <c r="AB2084" s="7">
        <f t="shared" si="2620"/>
        <v>2024</v>
      </c>
      <c r="AC2084" s="7">
        <f t="shared" si="2621"/>
        <v>2028</v>
      </c>
      <c r="AD2084" s="10" t="e">
        <f t="shared" ref="AD2084:AD2147" ca="1" si="2663">IF(#REF!="Non",(DAYS360(N2084,Q2084)/360),(DAYS360(N2084,TODAY())/360))</f>
        <v>#REF!</v>
      </c>
      <c r="AE2084" s="10" t="e">
        <f t="shared" ca="1" si="2623"/>
        <v>#REF!</v>
      </c>
      <c r="AF2084" s="8">
        <v>34495</v>
      </c>
      <c r="AG2084" s="11">
        <f t="shared" ca="1" si="2624"/>
        <v>30.758904109589039</v>
      </c>
      <c r="AH2084" s="10" t="str">
        <f t="shared" ca="1" si="2625"/>
        <v>&gt;25&lt; 35</v>
      </c>
      <c r="AI2084" s="12">
        <v>16259861</v>
      </c>
      <c r="AJ2084" s="13" t="s">
        <v>192</v>
      </c>
      <c r="AK2084" s="12" t="s">
        <v>6504</v>
      </c>
      <c r="AL2084" s="8">
        <v>40823</v>
      </c>
      <c r="AM2084" s="7" t="s">
        <v>108</v>
      </c>
      <c r="AN2084" s="7" t="s">
        <v>76</v>
      </c>
      <c r="AO2084">
        <v>1</v>
      </c>
      <c r="AP2084" t="s">
        <v>7769</v>
      </c>
      <c r="AQ2084">
        <v>3</v>
      </c>
      <c r="AR2084" s="14">
        <v>1</v>
      </c>
      <c r="AS2084" s="15">
        <f t="shared" si="2626"/>
        <v>45723.25</v>
      </c>
      <c r="AT2084" s="14" t="s">
        <v>163</v>
      </c>
      <c r="AU2084" s="12">
        <v>3.5</v>
      </c>
      <c r="AV2084" s="17">
        <v>17</v>
      </c>
      <c r="AW2084" s="18" t="s">
        <v>201</v>
      </c>
      <c r="AX2084" s="19" t="s">
        <v>6505</v>
      </c>
      <c r="AY2084" s="17">
        <v>61</v>
      </c>
      <c r="AZ2084" s="14" t="s">
        <v>203</v>
      </c>
      <c r="BA2084" s="20" t="str">
        <f t="shared" si="2627"/>
        <v>17001000000331207561</v>
      </c>
      <c r="BB2084" s="31">
        <f t="shared" si="2628"/>
        <v>20</v>
      </c>
      <c r="BC2084" s="22" t="s">
        <v>7932</v>
      </c>
      <c r="BD2084" s="23" t="s">
        <v>115</v>
      </c>
      <c r="BF2084" s="8"/>
      <c r="BG2084" s="32">
        <v>21664373</v>
      </c>
      <c r="BH2084" s="32"/>
      <c r="BI2084" s="32"/>
      <c r="BJ2084" t="s">
        <v>3200</v>
      </c>
      <c r="BK2084" s="14" t="str">
        <f t="shared" si="2655"/>
        <v>B-P6 AV</v>
      </c>
      <c r="BL2084" s="14" t="s">
        <v>595</v>
      </c>
      <c r="BM2084" s="25"/>
      <c r="BN2084" s="26"/>
      <c r="BO2084" s="27"/>
      <c r="BP2084" s="26"/>
      <c r="BQ2084" s="28"/>
    </row>
    <row r="2085" spans="1:69" x14ac:dyDescent="0.25">
      <c r="A2085" t="str">
        <f>VLOOKUP(B2085,[2]RH!$B:$BV,72,0)</f>
        <v>si</v>
      </c>
      <c r="B2085" s="6">
        <v>2145</v>
      </c>
      <c r="C2085" s="7" t="s">
        <v>168</v>
      </c>
      <c r="D2085" s="7" t="s">
        <v>7933</v>
      </c>
      <c r="E2085" s="7" t="s">
        <v>67</v>
      </c>
      <c r="F2085" s="7" t="s">
        <v>118</v>
      </c>
      <c r="G2085" s="7" t="s">
        <v>220</v>
      </c>
      <c r="H2085" s="80" t="s">
        <v>2398</v>
      </c>
      <c r="I2085" s="7" t="s">
        <v>2399</v>
      </c>
      <c r="J2085" s="65" t="s">
        <v>190</v>
      </c>
      <c r="K2085" s="7" t="s">
        <v>146</v>
      </c>
      <c r="L2085" s="7" t="s">
        <v>90</v>
      </c>
      <c r="M2085" s="7" t="str">
        <f t="shared" si="2607"/>
        <v>Couturière</v>
      </c>
      <c r="N2085" s="8">
        <v>45358</v>
      </c>
      <c r="P2085" s="7">
        <f t="shared" ca="1" si="2601"/>
        <v>-6</v>
      </c>
      <c r="Q2085" s="8"/>
      <c r="R2085" s="7"/>
      <c r="S2085" s="7"/>
      <c r="T2085" s="9" t="s">
        <v>156</v>
      </c>
      <c r="U2085" s="7" t="str">
        <f t="shared" si="2618"/>
        <v>Contractuel</v>
      </c>
      <c r="V2085" s="8">
        <v>45689</v>
      </c>
      <c r="W2085" s="8">
        <f>VLOOKUP(B2085,[1]BASE!$A:$Q,17,0)</f>
        <v>45716</v>
      </c>
      <c r="X2085" s="8"/>
      <c r="Y2085" s="8"/>
      <c r="Z2085" s="8">
        <v>45358</v>
      </c>
      <c r="AA2085" s="7">
        <f t="shared" si="2619"/>
        <v>3</v>
      </c>
      <c r="AB2085" s="7">
        <f t="shared" si="2620"/>
        <v>2024</v>
      </c>
      <c r="AC2085" s="7">
        <f t="shared" si="2621"/>
        <v>2028</v>
      </c>
      <c r="AD2085" s="10" t="e">
        <f t="shared" ref="AD2085:AD2148" ca="1" si="2664">IF(#REF!="Non",(DAYS360(N2085,Q2085)/360),(DAYS360(N2085,TODAY())/360))</f>
        <v>#REF!</v>
      </c>
      <c r="AE2085" s="10" t="e">
        <f t="shared" ca="1" si="2623"/>
        <v>#REF!</v>
      </c>
      <c r="AF2085" s="8">
        <v>26914</v>
      </c>
      <c r="AG2085" s="11">
        <f t="shared" ca="1" si="2624"/>
        <v>51.528767123287672</v>
      </c>
      <c r="AH2085" s="10" t="str">
        <f t="shared" ca="1" si="2625"/>
        <v>&gt;45&lt; 55</v>
      </c>
      <c r="AI2085" s="12">
        <v>11546226</v>
      </c>
      <c r="AJ2085" s="13" t="s">
        <v>150</v>
      </c>
      <c r="AK2085" s="12" t="s">
        <v>7934</v>
      </c>
      <c r="AL2085" s="8">
        <v>44875</v>
      </c>
      <c r="AM2085" s="7" t="s">
        <v>108</v>
      </c>
      <c r="AN2085" s="7" t="s">
        <v>683</v>
      </c>
      <c r="AO2085">
        <v>1</v>
      </c>
      <c r="AP2085" t="s">
        <v>7930</v>
      </c>
      <c r="AQ2085">
        <v>3</v>
      </c>
      <c r="AR2085" s="14">
        <v>1</v>
      </c>
      <c r="AS2085" s="15">
        <f t="shared" si="2626"/>
        <v>45723.25</v>
      </c>
      <c r="AT2085" s="14" t="s">
        <v>163</v>
      </c>
      <c r="AU2085" s="12">
        <v>3.5</v>
      </c>
      <c r="AV2085" s="17">
        <v>17</v>
      </c>
      <c r="AW2085" s="18" t="s">
        <v>201</v>
      </c>
      <c r="AX2085" s="19" t="s">
        <v>7935</v>
      </c>
      <c r="AY2085" s="17">
        <v>68</v>
      </c>
      <c r="AZ2085" s="14" t="s">
        <v>203</v>
      </c>
      <c r="BA2085" s="20" t="str">
        <f t="shared" si="2627"/>
        <v>17001000000077429468</v>
      </c>
      <c r="BB2085" s="31">
        <f t="shared" si="2628"/>
        <v>20</v>
      </c>
      <c r="BC2085" s="22" t="s">
        <v>7936</v>
      </c>
      <c r="BD2085" s="23" t="s">
        <v>482</v>
      </c>
      <c r="BF2085" s="8"/>
      <c r="BG2085" s="32">
        <v>24474433</v>
      </c>
      <c r="BH2085" s="32"/>
      <c r="BI2085" s="32"/>
      <c r="BJ2085" t="s">
        <v>3035</v>
      </c>
      <c r="BK2085" s="14" t="str">
        <f t="shared" si="2655"/>
        <v>A-P7 AR</v>
      </c>
      <c r="BL2085" s="14" t="s">
        <v>595</v>
      </c>
      <c r="BM2085" s="25"/>
      <c r="BN2085" s="26"/>
      <c r="BO2085" s="27"/>
      <c r="BP2085" s="26"/>
      <c r="BQ2085" s="28"/>
    </row>
    <row r="2086" spans="1:69" x14ac:dyDescent="0.25">
      <c r="A2086" t="str">
        <f>VLOOKUP(B2086,[2]RH!$B:$BV,72,0)</f>
        <v>si</v>
      </c>
      <c r="B2086" s="6">
        <v>2146</v>
      </c>
      <c r="C2086" s="7" t="s">
        <v>168</v>
      </c>
      <c r="D2086" s="7" t="s">
        <v>7937</v>
      </c>
      <c r="E2086" s="7" t="s">
        <v>67</v>
      </c>
      <c r="F2086" s="7" t="s">
        <v>118</v>
      </c>
      <c r="G2086" s="7" t="s">
        <v>2675</v>
      </c>
      <c r="H2086" s="80" t="s">
        <v>649</v>
      </c>
      <c r="I2086" s="7" t="s">
        <v>650</v>
      </c>
      <c r="J2086" s="7" t="s">
        <v>281</v>
      </c>
      <c r="K2086" s="7" t="s">
        <v>146</v>
      </c>
      <c r="L2086" s="7" t="s">
        <v>90</v>
      </c>
      <c r="M2086" s="7" t="str">
        <f t="shared" si="2607"/>
        <v>WIRE</v>
      </c>
      <c r="N2086" s="8">
        <v>45366</v>
      </c>
      <c r="P2086" s="7">
        <f t="shared" ca="1" si="2601"/>
        <v>-6</v>
      </c>
      <c r="Q2086" s="8"/>
      <c r="R2086" s="7"/>
      <c r="S2086" s="7"/>
      <c r="T2086" s="9" t="s">
        <v>156</v>
      </c>
      <c r="U2086" s="7" t="str">
        <f t="shared" si="2618"/>
        <v>Contractuel</v>
      </c>
      <c r="V2086" s="8">
        <v>45689</v>
      </c>
      <c r="W2086" s="8">
        <f>VLOOKUP(B2086,[1]BASE!$A:$Q,17,0)</f>
        <v>45716</v>
      </c>
      <c r="X2086" s="8"/>
      <c r="Y2086" s="8"/>
      <c r="Z2086" s="8">
        <v>45366</v>
      </c>
      <c r="AA2086" s="7">
        <f t="shared" si="2619"/>
        <v>3</v>
      </c>
      <c r="AB2086" s="7">
        <f t="shared" si="2620"/>
        <v>2024</v>
      </c>
      <c r="AC2086" s="7">
        <f t="shared" si="2621"/>
        <v>2028</v>
      </c>
      <c r="AD2086" s="10" t="e">
        <f t="shared" ref="AD2086:AD2149" ca="1" si="2665">IF(#REF!="Non",(DAYS360(N2086,Q2086)/360),(DAYS360(N2086,TODAY())/360))</f>
        <v>#REF!</v>
      </c>
      <c r="AE2086" s="10" t="e">
        <f t="shared" ca="1" si="2623"/>
        <v>#REF!</v>
      </c>
      <c r="AF2086" s="8">
        <v>36110</v>
      </c>
      <c r="AG2086" s="11">
        <f t="shared" ca="1" si="2624"/>
        <v>26.334246575342465</v>
      </c>
      <c r="AH2086" s="10" t="str">
        <f t="shared" ca="1" si="2625"/>
        <v>&gt;25&lt; 35</v>
      </c>
      <c r="AI2086" s="12">
        <v>17763072</v>
      </c>
      <c r="AJ2086" s="13" t="s">
        <v>150</v>
      </c>
      <c r="AK2086" s="12" t="s">
        <v>7938</v>
      </c>
      <c r="AL2086" s="8">
        <v>42333</v>
      </c>
      <c r="AM2086" s="7" t="s">
        <v>108</v>
      </c>
      <c r="AN2086" s="7" t="s">
        <v>76</v>
      </c>
      <c r="AO2086">
        <v>1</v>
      </c>
      <c r="AP2086" t="s">
        <v>1514</v>
      </c>
      <c r="AQ2086">
        <v>3</v>
      </c>
      <c r="AR2086" s="14">
        <v>1</v>
      </c>
      <c r="AS2086" s="15">
        <f t="shared" si="2626"/>
        <v>45731.25</v>
      </c>
      <c r="AT2086" s="14" t="s">
        <v>163</v>
      </c>
      <c r="AU2086" s="12">
        <v>3.5</v>
      </c>
      <c r="AV2086" s="17">
        <v>25</v>
      </c>
      <c r="AW2086" s="18">
        <v>16600</v>
      </c>
      <c r="AX2086" s="19" t="s">
        <v>7939</v>
      </c>
      <c r="AY2086" s="17">
        <v>12</v>
      </c>
      <c r="AZ2086" s="14" t="s">
        <v>276</v>
      </c>
      <c r="BA2086" s="20" t="str">
        <f t="shared" si="2627"/>
        <v>25166000000117557312</v>
      </c>
      <c r="BB2086" s="31">
        <f t="shared" si="2628"/>
        <v>20</v>
      </c>
      <c r="BC2086" s="22" t="s">
        <v>286</v>
      </c>
      <c r="BD2086" s="23" t="s">
        <v>115</v>
      </c>
      <c r="BF2086" s="8"/>
      <c r="BG2086" s="32">
        <v>55307678</v>
      </c>
      <c r="BH2086" s="32"/>
      <c r="BI2086" s="32"/>
      <c r="BJ2086" t="s">
        <v>4896</v>
      </c>
      <c r="BK2086" s="14" t="str">
        <f t="shared" si="2655"/>
        <v>B-Panda</v>
      </c>
      <c r="BL2086" s="14" t="s">
        <v>595</v>
      </c>
      <c r="BM2086" s="25"/>
      <c r="BN2086" s="26"/>
      <c r="BO2086" s="27"/>
      <c r="BP2086" s="26"/>
      <c r="BQ2086" s="28"/>
    </row>
    <row r="2087" spans="1:69" x14ac:dyDescent="0.25">
      <c r="A2087" t="str">
        <f>VLOOKUP(B2087,[2]RH!$B:$BV,72,0)</f>
        <v>si</v>
      </c>
      <c r="B2087" s="6">
        <v>2147</v>
      </c>
      <c r="C2087" s="7" t="s">
        <v>168</v>
      </c>
      <c r="D2087" s="7" t="s">
        <v>7940</v>
      </c>
      <c r="E2087" s="7" t="s">
        <v>67</v>
      </c>
      <c r="F2087" s="7" t="s">
        <v>118</v>
      </c>
      <c r="G2087" s="7" t="s">
        <v>1801</v>
      </c>
      <c r="H2087" s="41" t="s">
        <v>2398</v>
      </c>
      <c r="I2087" s="7" t="s">
        <v>1802</v>
      </c>
      <c r="J2087" s="7" t="s">
        <v>190</v>
      </c>
      <c r="K2087" s="7" t="s">
        <v>146</v>
      </c>
      <c r="L2087" s="7" t="s">
        <v>90</v>
      </c>
      <c r="M2087" s="7" t="str">
        <f t="shared" si="2607"/>
        <v>Prép CAMPO</v>
      </c>
      <c r="N2087" s="8">
        <v>45358</v>
      </c>
      <c r="P2087" s="7">
        <f t="shared" ca="1" si="2601"/>
        <v>-6</v>
      </c>
      <c r="Q2087" s="8"/>
      <c r="R2087" s="7"/>
      <c r="S2087" s="7"/>
      <c r="T2087" s="9" t="s">
        <v>156</v>
      </c>
      <c r="U2087" s="7" t="str">
        <f t="shared" si="2618"/>
        <v>Contractuel</v>
      </c>
      <c r="V2087" s="8">
        <v>45689</v>
      </c>
      <c r="W2087" s="8">
        <f>VLOOKUP(B2087,[1]BASE!$A:$Q,17,0)</f>
        <v>45716</v>
      </c>
      <c r="X2087" s="8"/>
      <c r="Y2087" s="8"/>
      <c r="Z2087" s="8">
        <v>45358</v>
      </c>
      <c r="AA2087" s="7">
        <f t="shared" si="2619"/>
        <v>3</v>
      </c>
      <c r="AB2087" s="7">
        <f t="shared" si="2620"/>
        <v>2024</v>
      </c>
      <c r="AC2087" s="7">
        <f t="shared" si="2621"/>
        <v>2028</v>
      </c>
      <c r="AD2087" s="10" t="e">
        <f t="shared" ref="AD2087:AD2150" ca="1" si="2666">IF(#REF!="Non",(DAYS360(N2087,Q2087)/360),(DAYS360(N2087,TODAY())/360))</f>
        <v>#REF!</v>
      </c>
      <c r="AE2087" s="10" t="e">
        <f t="shared" ca="1" si="2623"/>
        <v>#REF!</v>
      </c>
      <c r="AF2087" s="8">
        <v>36873</v>
      </c>
      <c r="AG2087" s="11">
        <f t="shared" ca="1" si="2624"/>
        <v>24.243835616438357</v>
      </c>
      <c r="AH2087" s="10" t="str">
        <f t="shared" ca="1" si="2625"/>
        <v>&lt; 25</v>
      </c>
      <c r="AI2087" s="12">
        <v>17461921</v>
      </c>
      <c r="AJ2087" s="13" t="s">
        <v>73</v>
      </c>
      <c r="AK2087" s="12" t="s">
        <v>7941</v>
      </c>
      <c r="AL2087" s="8">
        <v>43649</v>
      </c>
      <c r="AM2087" s="7" t="s">
        <v>108</v>
      </c>
      <c r="AN2087" s="7" t="s">
        <v>109</v>
      </c>
      <c r="AP2087" t="s">
        <v>7769</v>
      </c>
      <c r="AQ2087">
        <v>3</v>
      </c>
      <c r="AR2087" s="14">
        <v>1</v>
      </c>
      <c r="AS2087" s="15">
        <f t="shared" si="2626"/>
        <v>45723.25</v>
      </c>
      <c r="AT2087" s="14" t="s">
        <v>163</v>
      </c>
      <c r="AU2087" s="12">
        <v>3.5</v>
      </c>
      <c r="AV2087" s="17">
        <v>14</v>
      </c>
      <c r="AW2087" s="18" t="s">
        <v>788</v>
      </c>
      <c r="AX2087" s="19">
        <v>31007053935</v>
      </c>
      <c r="AY2087" s="17">
        <v>82</v>
      </c>
      <c r="AZ2087" s="14" t="s">
        <v>185</v>
      </c>
      <c r="BA2087" s="20" t="str">
        <f t="shared" si="2627"/>
        <v>14033033100705393582</v>
      </c>
      <c r="BB2087" s="31">
        <f t="shared" si="2628"/>
        <v>20</v>
      </c>
      <c r="BC2087" s="22" t="s">
        <v>6144</v>
      </c>
      <c r="BD2087" s="23" t="s">
        <v>115</v>
      </c>
      <c r="BF2087" s="8"/>
      <c r="BG2087" s="32">
        <v>27013956</v>
      </c>
      <c r="BH2087" s="32"/>
      <c r="BI2087" s="32"/>
      <c r="BJ2087" t="s">
        <v>4896</v>
      </c>
      <c r="BK2087" s="14" t="s">
        <v>1806</v>
      </c>
      <c r="BL2087" s="14" t="s">
        <v>595</v>
      </c>
      <c r="BM2087" s="25"/>
      <c r="BN2087" s="26"/>
      <c r="BO2087" s="27"/>
      <c r="BP2087" s="26"/>
      <c r="BQ2087" s="28"/>
    </row>
    <row r="2088" spans="1:69" x14ac:dyDescent="0.25">
      <c r="A2088" t="str">
        <f>VLOOKUP(B2088,[2]RH!$B:$BV,72,0)</f>
        <v>si</v>
      </c>
      <c r="B2088" s="6">
        <v>2148</v>
      </c>
      <c r="C2088" s="7" t="s">
        <v>65</v>
      </c>
      <c r="D2088" s="7" t="s">
        <v>7942</v>
      </c>
      <c r="E2088" s="7" t="s">
        <v>67</v>
      </c>
      <c r="F2088" s="7" t="s">
        <v>118</v>
      </c>
      <c r="G2088" s="7" t="s">
        <v>220</v>
      </c>
      <c r="H2088" s="80" t="s">
        <v>2398</v>
      </c>
      <c r="I2088" s="7" t="s">
        <v>2399</v>
      </c>
      <c r="J2088" s="65" t="s">
        <v>190</v>
      </c>
      <c r="K2088" s="7" t="s">
        <v>146</v>
      </c>
      <c r="L2088" s="7" t="s">
        <v>90</v>
      </c>
      <c r="M2088" s="7" t="str">
        <f t="shared" si="2607"/>
        <v>Couturière</v>
      </c>
      <c r="N2088" s="8">
        <v>45369</v>
      </c>
      <c r="P2088" s="7">
        <f t="shared" ca="1" si="2601"/>
        <v>-6</v>
      </c>
      <c r="Q2088" s="8"/>
      <c r="R2088" s="7"/>
      <c r="S2088" s="7"/>
      <c r="T2088" s="9" t="s">
        <v>156</v>
      </c>
      <c r="U2088" s="7" t="str">
        <f t="shared" si="2618"/>
        <v>Contractuel</v>
      </c>
      <c r="V2088" s="8">
        <v>45689</v>
      </c>
      <c r="W2088" s="8">
        <f>VLOOKUP(B2088,[1]BASE!$A:$Q,17,0)</f>
        <v>45716</v>
      </c>
      <c r="X2088" s="8"/>
      <c r="Y2088" s="8"/>
      <c r="Z2088" s="8">
        <v>45369</v>
      </c>
      <c r="AA2088" s="7">
        <f t="shared" si="2619"/>
        <v>3</v>
      </c>
      <c r="AB2088" s="7">
        <f t="shared" si="2620"/>
        <v>2024</v>
      </c>
      <c r="AC2088" s="7">
        <f t="shared" si="2621"/>
        <v>2028</v>
      </c>
      <c r="AD2088" s="10" t="e">
        <f t="shared" ref="AD2088:AD2151" ca="1" si="2667">IF(#REF!="Non",(DAYS360(N2088,Q2088)/360),(DAYS360(N2088,TODAY())/360))</f>
        <v>#REF!</v>
      </c>
      <c r="AE2088" s="10" t="e">
        <f t="shared" ca="1" si="2623"/>
        <v>#REF!</v>
      </c>
      <c r="AF2088" s="8">
        <v>33940</v>
      </c>
      <c r="AG2088" s="11">
        <f t="shared" ca="1" si="2624"/>
        <v>32.279452054794518</v>
      </c>
      <c r="AH2088" s="10" t="str">
        <f t="shared" ca="1" si="2625"/>
        <v>&gt;25&lt; 35</v>
      </c>
      <c r="AI2088" s="12">
        <v>17446282</v>
      </c>
      <c r="AJ2088" s="13" t="s">
        <v>106</v>
      </c>
      <c r="AK2088" s="12" t="s">
        <v>7943</v>
      </c>
      <c r="AL2088" s="8">
        <v>43500</v>
      </c>
      <c r="AM2088" s="7" t="s">
        <v>6153</v>
      </c>
      <c r="AN2088" s="7" t="s">
        <v>76</v>
      </c>
      <c r="AO2088">
        <v>1</v>
      </c>
      <c r="AP2088" t="s">
        <v>7687</v>
      </c>
      <c r="AQ2088">
        <v>3</v>
      </c>
      <c r="AR2088" s="14">
        <v>1</v>
      </c>
      <c r="AS2088" s="15">
        <f t="shared" si="2626"/>
        <v>45734.25</v>
      </c>
      <c r="AT2088" s="14" t="s">
        <v>163</v>
      </c>
      <c r="AU2088" s="12">
        <v>3.5</v>
      </c>
      <c r="AV2088" s="17">
        <v>17</v>
      </c>
      <c r="AW2088" s="18">
        <v>53594</v>
      </c>
      <c r="AX2088" s="19" t="s">
        <v>7944</v>
      </c>
      <c r="AY2088" s="17">
        <v>23</v>
      </c>
      <c r="AZ2088" s="14" t="s">
        <v>203</v>
      </c>
      <c r="BA2088" s="20" t="str">
        <f t="shared" si="2627"/>
        <v>17535940171269554923</v>
      </c>
      <c r="BB2088" s="31">
        <f t="shared" si="2628"/>
        <v>20</v>
      </c>
      <c r="BC2088" s="22" t="s">
        <v>7356</v>
      </c>
      <c r="BD2088" s="23" t="s">
        <v>115</v>
      </c>
      <c r="BF2088" s="8"/>
      <c r="BG2088" s="32">
        <v>58867053</v>
      </c>
      <c r="BH2088" s="32"/>
      <c r="BI2088" s="32"/>
      <c r="BJ2088" t="s">
        <v>4896</v>
      </c>
      <c r="BK2088" s="14" t="str">
        <f t="shared" ref="BK2088:BK2118" si="2668">IF(K2088="CADRE","CADRE",CONCATENATE(J2088,"-",H2088))</f>
        <v>A-P7 AR</v>
      </c>
      <c r="BL2088" s="14" t="s">
        <v>595</v>
      </c>
      <c r="BM2088" s="25"/>
      <c r="BN2088" s="26"/>
      <c r="BO2088" s="27"/>
      <c r="BP2088" s="26"/>
      <c r="BQ2088" s="28"/>
    </row>
    <row r="2089" spans="1:69" x14ac:dyDescent="0.25">
      <c r="A2089" t="str">
        <f>VLOOKUP(B2089,[2]RH!$B:$BV,72,0)</f>
        <v>si</v>
      </c>
      <c r="B2089" s="6">
        <v>2149</v>
      </c>
      <c r="C2089" s="7" t="s">
        <v>168</v>
      </c>
      <c r="D2089" s="7" t="s">
        <v>7945</v>
      </c>
      <c r="E2089" s="7" t="s">
        <v>67</v>
      </c>
      <c r="F2089" s="7" t="s">
        <v>118</v>
      </c>
      <c r="G2089" s="7" t="s">
        <v>220</v>
      </c>
      <c r="H2089" s="80" t="s">
        <v>225</v>
      </c>
      <c r="I2089" s="7" t="s">
        <v>614</v>
      </c>
      <c r="J2089" s="7" t="s">
        <v>281</v>
      </c>
      <c r="K2089" s="7" t="s">
        <v>146</v>
      </c>
      <c r="L2089" s="7" t="s">
        <v>90</v>
      </c>
      <c r="M2089" s="7" t="str">
        <f t="shared" si="2607"/>
        <v>Couturière</v>
      </c>
      <c r="N2089" s="8">
        <v>45358</v>
      </c>
      <c r="P2089" s="7">
        <f t="shared" ca="1" si="2601"/>
        <v>-6</v>
      </c>
      <c r="Q2089" s="8"/>
      <c r="R2089" s="7"/>
      <c r="S2089" s="7"/>
      <c r="T2089" s="9" t="s">
        <v>156</v>
      </c>
      <c r="U2089" s="7" t="str">
        <f t="shared" si="2618"/>
        <v>Contractuel</v>
      </c>
      <c r="V2089" s="8">
        <v>45689</v>
      </c>
      <c r="W2089" s="8">
        <f>VLOOKUP(B2089,[1]BASE!$A:$Q,17,0)</f>
        <v>45716</v>
      </c>
      <c r="X2089" s="8"/>
      <c r="Y2089" s="8"/>
      <c r="Z2089" s="8">
        <v>45358</v>
      </c>
      <c r="AA2089" s="7">
        <f t="shared" si="2619"/>
        <v>3</v>
      </c>
      <c r="AB2089" s="7">
        <f t="shared" si="2620"/>
        <v>2024</v>
      </c>
      <c r="AC2089" s="7">
        <f t="shared" si="2621"/>
        <v>2028</v>
      </c>
      <c r="AD2089" s="10" t="e">
        <f t="shared" ref="AD2089:AD2152" ca="1" si="2669">IF(#REF!="Non",(DAYS360(N2089,Q2089)/360),(DAYS360(N2089,TODAY())/360))</f>
        <v>#REF!</v>
      </c>
      <c r="AE2089" s="10" t="e">
        <f t="shared" ca="1" si="2623"/>
        <v>#REF!</v>
      </c>
      <c r="AF2089" s="8">
        <v>34761</v>
      </c>
      <c r="AG2089" s="11">
        <f t="shared" ca="1" si="2624"/>
        <v>30.030136986301368</v>
      </c>
      <c r="AH2089" s="10" t="str">
        <f t="shared" ca="1" si="2625"/>
        <v>&gt;25&lt; 35</v>
      </c>
      <c r="AI2089" s="12">
        <v>16729290</v>
      </c>
      <c r="AJ2089" s="13" t="s">
        <v>106</v>
      </c>
      <c r="AK2089" s="12" t="s">
        <v>7946</v>
      </c>
      <c r="AL2089" s="8">
        <v>41125</v>
      </c>
      <c r="AM2089" s="7" t="s">
        <v>108</v>
      </c>
      <c r="AN2089" s="7" t="s">
        <v>109</v>
      </c>
      <c r="AP2089" t="s">
        <v>7601</v>
      </c>
      <c r="AQ2089">
        <v>3</v>
      </c>
      <c r="AR2089" s="14">
        <v>1</v>
      </c>
      <c r="AS2089" s="15">
        <f t="shared" si="2626"/>
        <v>45723.25</v>
      </c>
      <c r="AT2089" s="14" t="s">
        <v>163</v>
      </c>
      <c r="AU2089" s="12">
        <v>3.5</v>
      </c>
      <c r="AV2089" s="17">
        <v>17</v>
      </c>
      <c r="AW2089" s="18">
        <v>53594</v>
      </c>
      <c r="AX2089" s="19" t="s">
        <v>7947</v>
      </c>
      <c r="AY2089" s="17">
        <v>84</v>
      </c>
      <c r="AZ2089" s="14" t="s">
        <v>203</v>
      </c>
      <c r="BA2089" s="20" t="str">
        <f t="shared" si="2627"/>
        <v>17535940173565487984</v>
      </c>
      <c r="BB2089" s="31">
        <f t="shared" si="2628"/>
        <v>20</v>
      </c>
      <c r="BC2089" s="22" t="s">
        <v>1055</v>
      </c>
      <c r="BD2089" s="23" t="s">
        <v>341</v>
      </c>
      <c r="BF2089" s="8"/>
      <c r="BG2089" s="32">
        <v>52352512</v>
      </c>
      <c r="BH2089" s="32"/>
      <c r="BI2089" s="32"/>
      <c r="BJ2089" t="s">
        <v>1055</v>
      </c>
      <c r="BK2089" s="14" t="str">
        <f t="shared" si="2668"/>
        <v>B-P6 AV</v>
      </c>
      <c r="BL2089" s="14" t="s">
        <v>595</v>
      </c>
      <c r="BM2089" s="25"/>
      <c r="BN2089" s="26"/>
      <c r="BO2089" s="27"/>
      <c r="BP2089" s="26"/>
      <c r="BQ2089" s="28"/>
    </row>
    <row r="2090" spans="1:69" x14ac:dyDescent="0.25">
      <c r="A2090" t="str">
        <f>VLOOKUP(B2090,[2]RH!$B:$BV,72,0)</f>
        <v>si</v>
      </c>
      <c r="B2090" s="6">
        <v>2150</v>
      </c>
      <c r="C2090" s="7" t="s">
        <v>168</v>
      </c>
      <c r="D2090" s="7" t="s">
        <v>7948</v>
      </c>
      <c r="E2090" s="7" t="s">
        <v>67</v>
      </c>
      <c r="F2090" s="7" t="s">
        <v>118</v>
      </c>
      <c r="G2090" s="7" t="s">
        <v>220</v>
      </c>
      <c r="H2090" s="80" t="s">
        <v>2398</v>
      </c>
      <c r="I2090" s="7" t="s">
        <v>2399</v>
      </c>
      <c r="J2090" s="65" t="s">
        <v>190</v>
      </c>
      <c r="K2090" s="7" t="s">
        <v>146</v>
      </c>
      <c r="L2090" s="7" t="s">
        <v>90</v>
      </c>
      <c r="M2090" s="7" t="str">
        <f t="shared" si="2607"/>
        <v>Couturière</v>
      </c>
      <c r="N2090" s="8">
        <v>45360</v>
      </c>
      <c r="P2090" s="7">
        <f t="shared" ca="1" si="2601"/>
        <v>-6</v>
      </c>
      <c r="Q2090" s="8"/>
      <c r="R2090" s="7"/>
      <c r="S2090" s="7"/>
      <c r="T2090" s="9" t="s">
        <v>156</v>
      </c>
      <c r="U2090" s="7" t="str">
        <f t="shared" si="2618"/>
        <v>Contractuel</v>
      </c>
      <c r="V2090" s="8">
        <v>45689</v>
      </c>
      <c r="W2090" s="8">
        <f>VLOOKUP(B2090,[1]BASE!$A:$Q,17,0)</f>
        <v>45716</v>
      </c>
      <c r="X2090" s="8"/>
      <c r="Y2090" s="8"/>
      <c r="Z2090" s="8">
        <v>45360</v>
      </c>
      <c r="AA2090" s="7">
        <f t="shared" si="2619"/>
        <v>3</v>
      </c>
      <c r="AB2090" s="7">
        <f t="shared" si="2620"/>
        <v>2024</v>
      </c>
      <c r="AC2090" s="7">
        <f t="shared" si="2621"/>
        <v>2028</v>
      </c>
      <c r="AD2090" s="10" t="e">
        <f t="shared" ref="AD2090:AD2153" ca="1" si="2670">IF(#REF!="Non",(DAYS360(N2090,Q2090)/360),(DAYS360(N2090,TODAY())/360))</f>
        <v>#REF!</v>
      </c>
      <c r="AE2090" s="10" t="e">
        <f t="shared" ca="1" si="2623"/>
        <v>#REF!</v>
      </c>
      <c r="AF2090" s="8">
        <v>29882</v>
      </c>
      <c r="AG2090" s="11">
        <f t="shared" ca="1" si="2624"/>
        <v>43.397260273972606</v>
      </c>
      <c r="AH2090" s="10" t="str">
        <f t="shared" ca="1" si="2625"/>
        <v>&gt;35&lt; 45</v>
      </c>
      <c r="AI2090" s="12">
        <v>12660029</v>
      </c>
      <c r="AJ2090" s="13" t="s">
        <v>92</v>
      </c>
      <c r="AK2090" s="12" t="s">
        <v>7949</v>
      </c>
      <c r="AL2090" s="8">
        <v>45013</v>
      </c>
      <c r="AM2090" s="7" t="s">
        <v>108</v>
      </c>
      <c r="AN2090" s="7" t="s">
        <v>76</v>
      </c>
      <c r="AO2090">
        <v>3</v>
      </c>
      <c r="AP2090" t="s">
        <v>7930</v>
      </c>
      <c r="AQ2090">
        <v>3</v>
      </c>
      <c r="AR2090" s="14">
        <v>1</v>
      </c>
      <c r="AS2090" s="15">
        <f t="shared" si="2626"/>
        <v>45725.25</v>
      </c>
      <c r="AT2090" s="14" t="s">
        <v>163</v>
      </c>
      <c r="AU2090" s="12">
        <v>3.5</v>
      </c>
      <c r="AV2090" s="17">
        <v>17</v>
      </c>
      <c r="AW2090" s="18" t="s">
        <v>201</v>
      </c>
      <c r="AX2090" s="19" t="s">
        <v>7950</v>
      </c>
      <c r="AY2090" s="17">
        <v>13</v>
      </c>
      <c r="AZ2090" s="14" t="s">
        <v>203</v>
      </c>
      <c r="BA2090" s="20" t="str">
        <f t="shared" si="2627"/>
        <v>17001000000343518413</v>
      </c>
      <c r="BB2090" s="31">
        <f t="shared" si="2628"/>
        <v>20</v>
      </c>
      <c r="BC2090" s="22" t="s">
        <v>7689</v>
      </c>
      <c r="BD2090" s="23" t="s">
        <v>341</v>
      </c>
      <c r="BF2090" s="8"/>
      <c r="BG2090" s="32">
        <v>28759354</v>
      </c>
      <c r="BH2090" s="32"/>
      <c r="BI2090" s="32"/>
      <c r="BJ2090" t="s">
        <v>371</v>
      </c>
      <c r="BK2090" s="14" t="str">
        <f t="shared" si="2668"/>
        <v>A-P7 AR</v>
      </c>
      <c r="BL2090" s="14" t="s">
        <v>595</v>
      </c>
      <c r="BM2090" s="25"/>
      <c r="BN2090" s="26"/>
      <c r="BO2090" s="27"/>
      <c r="BP2090" s="26"/>
      <c r="BQ2090" s="28"/>
    </row>
    <row r="2091" spans="1:69" x14ac:dyDescent="0.25">
      <c r="A2091" t="str">
        <f>VLOOKUP(B2091,[2]RH!$B:$BV,72,0)</f>
        <v>si</v>
      </c>
      <c r="B2091" s="6">
        <v>2151</v>
      </c>
      <c r="C2091" s="7" t="s">
        <v>168</v>
      </c>
      <c r="D2091" s="7" t="s">
        <v>7951</v>
      </c>
      <c r="E2091" s="7" t="s">
        <v>67</v>
      </c>
      <c r="F2091" s="7" t="s">
        <v>118</v>
      </c>
      <c r="G2091" s="7" t="s">
        <v>220</v>
      </c>
      <c r="H2091" s="80" t="s">
        <v>2398</v>
      </c>
      <c r="I2091" s="7" t="s">
        <v>2399</v>
      </c>
      <c r="J2091" s="65" t="s">
        <v>190</v>
      </c>
      <c r="K2091" s="7" t="s">
        <v>146</v>
      </c>
      <c r="L2091" s="7" t="s">
        <v>90</v>
      </c>
      <c r="M2091" s="7" t="str">
        <f t="shared" si="2607"/>
        <v>Couturière</v>
      </c>
      <c r="N2091" s="8">
        <v>45360</v>
      </c>
      <c r="P2091" s="7">
        <f t="shared" ca="1" si="2601"/>
        <v>-6</v>
      </c>
      <c r="Q2091" s="8"/>
      <c r="R2091" s="7"/>
      <c r="S2091" s="7"/>
      <c r="T2091" s="9" t="s">
        <v>156</v>
      </c>
      <c r="U2091" s="7" t="str">
        <f t="shared" si="2618"/>
        <v>Contractuel</v>
      </c>
      <c r="V2091" s="8">
        <v>45689</v>
      </c>
      <c r="W2091" s="8">
        <f>VLOOKUP(B2091,[1]BASE!$A:$Q,17,0)</f>
        <v>45716</v>
      </c>
      <c r="X2091" s="8"/>
      <c r="Y2091" s="8"/>
      <c r="Z2091" s="8">
        <v>45360</v>
      </c>
      <c r="AA2091" s="7">
        <f t="shared" si="2619"/>
        <v>3</v>
      </c>
      <c r="AB2091" s="7">
        <f t="shared" si="2620"/>
        <v>2024</v>
      </c>
      <c r="AC2091" s="7">
        <f t="shared" si="2621"/>
        <v>2028</v>
      </c>
      <c r="AD2091" s="10" t="e">
        <f t="shared" ref="AD2091:AD2154" ca="1" si="2671">IF(#REF!="Non",(DAYS360(N2091,Q2091)/360),(DAYS360(N2091,TODAY())/360))</f>
        <v>#REF!</v>
      </c>
      <c r="AE2091" s="10" t="e">
        <f t="shared" ca="1" si="2623"/>
        <v>#REF!</v>
      </c>
      <c r="AF2091" s="8">
        <v>32875</v>
      </c>
      <c r="AG2091" s="11">
        <f t="shared" ca="1" si="2624"/>
        <v>35.197260273972603</v>
      </c>
      <c r="AH2091" s="10" t="str">
        <f t="shared" ca="1" si="2625"/>
        <v>&gt;35&lt; 45</v>
      </c>
      <c r="AI2091" s="12">
        <v>16442686</v>
      </c>
      <c r="AJ2091" s="13" t="s">
        <v>150</v>
      </c>
      <c r="AK2091" s="12" t="s">
        <v>7952</v>
      </c>
      <c r="AL2091" s="8">
        <v>40291</v>
      </c>
      <c r="AM2091" s="7" t="s">
        <v>108</v>
      </c>
      <c r="AN2091" s="7" t="s">
        <v>76</v>
      </c>
      <c r="AO2091">
        <v>2</v>
      </c>
      <c r="AP2091" t="s">
        <v>7769</v>
      </c>
      <c r="AQ2091">
        <v>3</v>
      </c>
      <c r="AR2091" s="14">
        <v>1</v>
      </c>
      <c r="AS2091" s="15">
        <f t="shared" si="2626"/>
        <v>45725.25</v>
      </c>
      <c r="AT2091" s="14" t="s">
        <v>163</v>
      </c>
      <c r="AU2091" s="12">
        <v>3.5</v>
      </c>
      <c r="AV2091" s="17">
        <v>17</v>
      </c>
      <c r="AW2091" s="18" t="s">
        <v>201</v>
      </c>
      <c r="AX2091" s="19" t="s">
        <v>7953</v>
      </c>
      <c r="AY2091" s="17">
        <v>40</v>
      </c>
      <c r="AZ2091" s="14" t="s">
        <v>203</v>
      </c>
      <c r="BA2091" s="20" t="str">
        <f t="shared" si="2627"/>
        <v>17001000000343100440</v>
      </c>
      <c r="BB2091" s="31">
        <f t="shared" si="2628"/>
        <v>20</v>
      </c>
      <c r="BC2091" s="22" t="s">
        <v>7954</v>
      </c>
      <c r="BD2091" s="23" t="s">
        <v>341</v>
      </c>
      <c r="BF2091" s="8"/>
      <c r="BG2091" s="32">
        <v>53817673</v>
      </c>
      <c r="BH2091" s="32"/>
      <c r="BI2091" s="32"/>
      <c r="BJ2091" s="124" t="s">
        <v>3173</v>
      </c>
      <c r="BK2091" s="14" t="str">
        <f t="shared" si="2668"/>
        <v>A-P7 AR</v>
      </c>
      <c r="BL2091" s="14" t="s">
        <v>595</v>
      </c>
      <c r="BM2091" s="25"/>
      <c r="BN2091" s="26"/>
      <c r="BO2091" s="27"/>
      <c r="BP2091" s="26"/>
      <c r="BQ2091" s="28"/>
    </row>
    <row r="2092" spans="1:69" x14ac:dyDescent="0.25">
      <c r="A2092" t="str">
        <f>VLOOKUP(B2092,[2]RH!$B:$BV,72,0)</f>
        <v>Non-Actif</v>
      </c>
      <c r="B2092" s="6">
        <v>2152</v>
      </c>
      <c r="C2092" s="7" t="s">
        <v>168</v>
      </c>
      <c r="D2092" s="7" t="s">
        <v>7955</v>
      </c>
      <c r="E2092" s="7" t="s">
        <v>67</v>
      </c>
      <c r="F2092" s="7" t="s">
        <v>118</v>
      </c>
      <c r="G2092" s="7" t="s">
        <v>5325</v>
      </c>
      <c r="H2092" s="80" t="s">
        <v>225</v>
      </c>
      <c r="I2092" s="7" t="s">
        <v>5620</v>
      </c>
      <c r="J2092" s="7" t="s">
        <v>281</v>
      </c>
      <c r="K2092" s="7" t="s">
        <v>89</v>
      </c>
      <c r="L2092" s="7" t="s">
        <v>90</v>
      </c>
      <c r="M2092" s="7" t="str">
        <f t="shared" si="2607"/>
        <v>Contrôle qualité</v>
      </c>
      <c r="N2092" s="8">
        <v>45364</v>
      </c>
      <c r="P2092" s="7">
        <f t="shared" ca="1" si="2601"/>
        <v>-340</v>
      </c>
      <c r="Q2092" s="8">
        <v>45365</v>
      </c>
      <c r="R2092" s="7" t="s">
        <v>7336</v>
      </c>
      <c r="S2092" s="7">
        <f>(Q2092-N2092)+1</f>
        <v>2</v>
      </c>
      <c r="T2092" s="9" t="s">
        <v>156</v>
      </c>
      <c r="U2092" s="7" t="str">
        <f t="shared" si="2618"/>
        <v>Contractuel</v>
      </c>
      <c r="V2092" s="8">
        <v>45364</v>
      </c>
      <c r="W2092" s="8">
        <v>45382</v>
      </c>
      <c r="X2092" s="8"/>
      <c r="Y2092" s="8"/>
      <c r="Z2092" s="8">
        <v>45364</v>
      </c>
      <c r="AA2092" s="7">
        <f t="shared" si="2619"/>
        <v>3</v>
      </c>
      <c r="AB2092" s="7">
        <f t="shared" si="2620"/>
        <v>2024</v>
      </c>
      <c r="AC2092" s="7">
        <f t="shared" si="2621"/>
        <v>2028</v>
      </c>
      <c r="AD2092" s="10" t="e">
        <f t="shared" ref="AD2092:AD2155" ca="1" si="2672">IF(#REF!="Non",(DAYS360(N2092,Q2092)/360),(DAYS360(N2092,TODAY())/360))</f>
        <v>#REF!</v>
      </c>
      <c r="AE2092" s="10" t="e">
        <f t="shared" ca="1" si="2623"/>
        <v>#REF!</v>
      </c>
      <c r="AF2092" s="8">
        <v>36000</v>
      </c>
      <c r="AG2092" s="11">
        <f t="shared" ca="1" si="2624"/>
        <v>26.635616438356163</v>
      </c>
      <c r="AH2092" s="10" t="str">
        <f t="shared" ca="1" si="2625"/>
        <v>&gt;25&lt; 35</v>
      </c>
      <c r="AI2092" s="12"/>
      <c r="AJ2092" s="11"/>
      <c r="AK2092" s="12" t="s">
        <v>7956</v>
      </c>
      <c r="AL2092" s="8">
        <v>42602</v>
      </c>
      <c r="AM2092" s="7" t="s">
        <v>108</v>
      </c>
      <c r="AN2092" s="7" t="s">
        <v>109</v>
      </c>
      <c r="AP2092" t="s">
        <v>7957</v>
      </c>
      <c r="AQ2092" s="14">
        <v>3</v>
      </c>
      <c r="AR2092" s="14">
        <v>1</v>
      </c>
      <c r="AS2092" s="15">
        <f t="shared" si="2626"/>
        <v>45729.25</v>
      </c>
      <c r="AT2092" s="14" t="s">
        <v>163</v>
      </c>
      <c r="AU2092" s="12">
        <v>3.6629999999999998</v>
      </c>
      <c r="AV2092" s="17">
        <v>10</v>
      </c>
      <c r="AW2092" s="18">
        <v>20306</v>
      </c>
      <c r="AX2092" s="19">
        <v>65158927788</v>
      </c>
      <c r="AY2092" s="17">
        <v>93</v>
      </c>
      <c r="AZ2092" s="14" t="s">
        <v>633</v>
      </c>
      <c r="BA2092" s="20" t="str">
        <f t="shared" si="2627"/>
        <v>10203066515892778893</v>
      </c>
      <c r="BB2092" s="31">
        <f t="shared" si="2628"/>
        <v>20</v>
      </c>
      <c r="BC2092" s="22" t="s">
        <v>397</v>
      </c>
      <c r="BD2092" s="23" t="s">
        <v>115</v>
      </c>
      <c r="BF2092" s="8"/>
      <c r="BG2092" s="32">
        <v>27601953</v>
      </c>
      <c r="BH2092" s="32"/>
      <c r="BI2092" s="32"/>
      <c r="BK2092" s="14" t="str">
        <f t="shared" si="2668"/>
        <v>B-P6 AV</v>
      </c>
      <c r="BL2092" s="14" t="s">
        <v>288</v>
      </c>
      <c r="BM2092" s="25"/>
      <c r="BN2092" s="26"/>
      <c r="BO2092" s="27"/>
      <c r="BP2092" s="26"/>
      <c r="BQ2092" s="28"/>
    </row>
    <row r="2093" spans="1:69" x14ac:dyDescent="0.25">
      <c r="A2093" t="str">
        <f>VLOOKUP(B2093,[2]RH!$B:$BV,72,0)</f>
        <v>Non-Actif</v>
      </c>
      <c r="B2093" s="6">
        <v>2153</v>
      </c>
      <c r="C2093" s="7" t="s">
        <v>168</v>
      </c>
      <c r="D2093" s="7" t="s">
        <v>7958</v>
      </c>
      <c r="E2093" s="7" t="s">
        <v>67</v>
      </c>
      <c r="F2093" s="7" t="s">
        <v>118</v>
      </c>
      <c r="G2093" s="7" t="s">
        <v>220</v>
      </c>
      <c r="H2093" s="80" t="s">
        <v>2398</v>
      </c>
      <c r="I2093" s="7" t="s">
        <v>2399</v>
      </c>
      <c r="J2093" s="65" t="s">
        <v>190</v>
      </c>
      <c r="K2093" s="7" t="s">
        <v>146</v>
      </c>
      <c r="L2093" s="7" t="s">
        <v>90</v>
      </c>
      <c r="M2093" s="7" t="str">
        <f t="shared" si="2607"/>
        <v>Couturière</v>
      </c>
      <c r="N2093" s="8">
        <v>45360</v>
      </c>
      <c r="P2093" s="7">
        <f t="shared" ca="1" si="2601"/>
        <v>-340</v>
      </c>
      <c r="Q2093" s="8">
        <v>45360</v>
      </c>
      <c r="R2093" s="7" t="s">
        <v>5429</v>
      </c>
      <c r="S2093" s="7"/>
      <c r="T2093" s="9" t="s">
        <v>156</v>
      </c>
      <c r="U2093" s="7" t="str">
        <f t="shared" si="2618"/>
        <v>Contractuel</v>
      </c>
      <c r="V2093" s="8">
        <v>45360</v>
      </c>
      <c r="W2093" s="8">
        <v>45382</v>
      </c>
      <c r="X2093" s="8"/>
      <c r="Y2093" s="8"/>
      <c r="Z2093" s="8">
        <v>45360</v>
      </c>
      <c r="AA2093" s="7">
        <f t="shared" si="2619"/>
        <v>3</v>
      </c>
      <c r="AB2093" s="7">
        <f t="shared" si="2620"/>
        <v>2024</v>
      </c>
      <c r="AC2093" s="7">
        <f t="shared" si="2621"/>
        <v>2028</v>
      </c>
      <c r="AD2093" s="10" t="e">
        <f t="shared" ref="AD2093:AD2156" ca="1" si="2673">IF(#REF!="Non",(DAYS360(N2093,Q2093)/360),(DAYS360(N2093,TODAY())/360))</f>
        <v>#REF!</v>
      </c>
      <c r="AE2093" s="10" t="e">
        <f t="shared" ca="1" si="2623"/>
        <v>#REF!</v>
      </c>
      <c r="AF2093" s="8">
        <v>35735</v>
      </c>
      <c r="AG2093" s="11">
        <f t="shared" ca="1" si="2624"/>
        <v>27.361643835616437</v>
      </c>
      <c r="AH2093" s="10" t="str">
        <f t="shared" ca="1" si="2625"/>
        <v>&gt;25&lt; 35</v>
      </c>
      <c r="AI2093" s="12">
        <v>16966460</v>
      </c>
      <c r="AJ2093" s="13" t="s">
        <v>150</v>
      </c>
      <c r="AK2093" s="12" t="s">
        <v>7959</v>
      </c>
      <c r="AL2093" s="8">
        <v>45198</v>
      </c>
      <c r="AM2093" s="7" t="s">
        <v>108</v>
      </c>
      <c r="AN2093" s="7" t="s">
        <v>109</v>
      </c>
      <c r="AP2093" t="s">
        <v>7769</v>
      </c>
      <c r="AQ2093" s="14">
        <v>3</v>
      </c>
      <c r="AR2093" s="14">
        <v>1</v>
      </c>
      <c r="AS2093" s="15">
        <f t="shared" si="2626"/>
        <v>45725.25</v>
      </c>
      <c r="AT2093" s="14" t="s">
        <v>163</v>
      </c>
      <c r="AU2093" s="12">
        <v>3.5</v>
      </c>
      <c r="AV2093" s="17">
        <v>26</v>
      </c>
      <c r="AW2093" s="18" t="s">
        <v>215</v>
      </c>
      <c r="AX2093" s="19" t="s">
        <v>7960</v>
      </c>
      <c r="AY2093" s="17">
        <v>64</v>
      </c>
      <c r="AZ2093" s="14" t="s">
        <v>217</v>
      </c>
      <c r="BA2093" s="20" t="str">
        <f t="shared" si="2627"/>
        <v>26006000890131437464</v>
      </c>
      <c r="BB2093" s="31">
        <f t="shared" si="2628"/>
        <v>20</v>
      </c>
      <c r="BC2093" s="22" t="s">
        <v>197</v>
      </c>
      <c r="BD2093" s="23" t="s">
        <v>115</v>
      </c>
      <c r="BF2093" s="8"/>
      <c r="BG2093" s="32">
        <v>21090181</v>
      </c>
      <c r="BH2093" s="32">
        <v>51215779</v>
      </c>
      <c r="BI2093" s="32"/>
      <c r="BK2093" s="14" t="str">
        <f t="shared" si="2668"/>
        <v>A-P7 AR</v>
      </c>
      <c r="BL2093" s="14" t="s">
        <v>595</v>
      </c>
      <c r="BM2093" s="25"/>
      <c r="BN2093" s="26"/>
      <c r="BO2093" s="27"/>
      <c r="BP2093" s="26"/>
      <c r="BQ2093" s="28"/>
    </row>
    <row r="2094" spans="1:69" x14ac:dyDescent="0.25">
      <c r="A2094" t="str">
        <f>VLOOKUP(B2094,[2]RH!$B:$BV,72,0)</f>
        <v>si</v>
      </c>
      <c r="B2094" s="6">
        <v>2154</v>
      </c>
      <c r="C2094" s="7" t="s">
        <v>168</v>
      </c>
      <c r="D2094" s="7" t="s">
        <v>1469</v>
      </c>
      <c r="E2094" s="7" t="s">
        <v>67</v>
      </c>
      <c r="F2094" s="7" t="s">
        <v>118</v>
      </c>
      <c r="G2094" s="7" t="s">
        <v>220</v>
      </c>
      <c r="H2094" s="80" t="s">
        <v>2398</v>
      </c>
      <c r="I2094" s="7" t="s">
        <v>2506</v>
      </c>
      <c r="J2094" s="65" t="s">
        <v>190</v>
      </c>
      <c r="K2094" s="7" t="s">
        <v>146</v>
      </c>
      <c r="L2094" s="7" t="s">
        <v>90</v>
      </c>
      <c r="M2094" s="7" t="str">
        <f t="shared" si="2607"/>
        <v>Couturière</v>
      </c>
      <c r="N2094" s="8">
        <v>45369</v>
      </c>
      <c r="P2094" s="7">
        <f t="shared" ca="1" si="2601"/>
        <v>-6</v>
      </c>
      <c r="Q2094" s="8"/>
      <c r="R2094" s="7"/>
      <c r="S2094" s="7"/>
      <c r="T2094" s="9" t="s">
        <v>156</v>
      </c>
      <c r="U2094" s="7" t="str">
        <f t="shared" si="2618"/>
        <v>Contractuel</v>
      </c>
      <c r="V2094" s="8">
        <v>45689</v>
      </c>
      <c r="W2094" s="8">
        <f>VLOOKUP(B2094,[1]BASE!$A:$Q,17,0)</f>
        <v>45716</v>
      </c>
      <c r="X2094" s="8"/>
      <c r="Y2094" s="8"/>
      <c r="Z2094" s="8">
        <v>45369</v>
      </c>
      <c r="AA2094" s="7">
        <f t="shared" si="2619"/>
        <v>3</v>
      </c>
      <c r="AB2094" s="7">
        <f t="shared" si="2620"/>
        <v>2024</v>
      </c>
      <c r="AC2094" s="7">
        <f t="shared" si="2621"/>
        <v>2028</v>
      </c>
      <c r="AD2094" s="10" t="e">
        <f t="shared" ref="AD2094:AD2157" ca="1" si="2674">IF(#REF!="Non",(DAYS360(N2094,Q2094)/360),(DAYS360(N2094,TODAY())/360))</f>
        <v>#REF!</v>
      </c>
      <c r="AE2094" s="10" t="e">
        <f t="shared" ca="1" si="2623"/>
        <v>#REF!</v>
      </c>
      <c r="AF2094" s="8">
        <v>36286</v>
      </c>
      <c r="AG2094" s="11">
        <f t="shared" ca="1" si="2624"/>
        <v>25.852054794520548</v>
      </c>
      <c r="AH2094" s="10" t="str">
        <f t="shared" ca="1" si="2625"/>
        <v>&gt;25&lt; 35</v>
      </c>
      <c r="AI2094" s="12">
        <v>17107888</v>
      </c>
      <c r="AJ2094" s="13" t="s">
        <v>73</v>
      </c>
      <c r="AK2094" s="12" t="s">
        <v>7961</v>
      </c>
      <c r="AL2094" s="8">
        <v>42828</v>
      </c>
      <c r="AM2094" s="7" t="s">
        <v>108</v>
      </c>
      <c r="AN2094" s="7" t="s">
        <v>109</v>
      </c>
      <c r="AP2094" t="s">
        <v>7687</v>
      </c>
      <c r="AQ2094">
        <v>3</v>
      </c>
      <c r="AR2094" s="14">
        <v>1</v>
      </c>
      <c r="AS2094" s="15">
        <f t="shared" si="2626"/>
        <v>45734.25</v>
      </c>
      <c r="AT2094" s="14" t="s">
        <v>163</v>
      </c>
      <c r="AU2094" s="12">
        <v>3.5</v>
      </c>
      <c r="AV2094" s="17">
        <v>17</v>
      </c>
      <c r="AW2094" s="18">
        <v>53594</v>
      </c>
      <c r="AX2094" s="19" t="s">
        <v>7962</v>
      </c>
      <c r="AY2094" s="17">
        <v>24</v>
      </c>
      <c r="AZ2094" s="14" t="s">
        <v>203</v>
      </c>
      <c r="BA2094" s="20" t="str">
        <f t="shared" si="2627"/>
        <v>17535940171429763324</v>
      </c>
      <c r="BB2094" s="31">
        <f t="shared" si="2628"/>
        <v>20</v>
      </c>
      <c r="BC2094" s="22" t="s">
        <v>6301</v>
      </c>
      <c r="BD2094" s="23" t="s">
        <v>341</v>
      </c>
      <c r="BF2094" s="8"/>
      <c r="BG2094" s="32">
        <v>26519039</v>
      </c>
      <c r="BH2094" s="32"/>
      <c r="BI2094" s="32"/>
      <c r="BJ2094" t="s">
        <v>6073</v>
      </c>
      <c r="BK2094" s="14" t="str">
        <f t="shared" si="2668"/>
        <v>A-P7 AR</v>
      </c>
      <c r="BL2094" s="14" t="s">
        <v>595</v>
      </c>
      <c r="BM2094" s="25"/>
      <c r="BN2094" s="26"/>
      <c r="BO2094" s="27"/>
      <c r="BP2094" s="26"/>
      <c r="BQ2094" s="28"/>
    </row>
    <row r="2095" spans="1:69" x14ac:dyDescent="0.25">
      <c r="A2095" t="str">
        <f>VLOOKUP(B2095,[2]RH!$B:$BV,72,0)</f>
        <v>si</v>
      </c>
      <c r="B2095" s="6">
        <v>2155</v>
      </c>
      <c r="C2095" s="7" t="s">
        <v>168</v>
      </c>
      <c r="D2095" s="7" t="s">
        <v>7963</v>
      </c>
      <c r="E2095" s="7" t="s">
        <v>67</v>
      </c>
      <c r="F2095" s="7" t="s">
        <v>118</v>
      </c>
      <c r="G2095" s="7" t="s">
        <v>220</v>
      </c>
      <c r="H2095" s="80" t="s">
        <v>2398</v>
      </c>
      <c r="I2095" s="7" t="s">
        <v>2399</v>
      </c>
      <c r="J2095" s="65" t="s">
        <v>190</v>
      </c>
      <c r="K2095" s="7" t="s">
        <v>146</v>
      </c>
      <c r="L2095" s="7" t="s">
        <v>90</v>
      </c>
      <c r="M2095" s="7" t="str">
        <f t="shared" si="2607"/>
        <v>Couturière</v>
      </c>
      <c r="N2095" s="8">
        <v>45360</v>
      </c>
      <c r="P2095" s="7">
        <f t="shared" ca="1" si="2601"/>
        <v>-6</v>
      </c>
      <c r="Q2095" s="8"/>
      <c r="R2095" s="7"/>
      <c r="S2095" s="7"/>
      <c r="T2095" s="9" t="s">
        <v>156</v>
      </c>
      <c r="U2095" s="7" t="str">
        <f t="shared" si="2618"/>
        <v>Contractuel</v>
      </c>
      <c r="V2095" s="8">
        <v>45689</v>
      </c>
      <c r="W2095" s="8">
        <f>VLOOKUP(B2095,[1]BASE!$A:$Q,17,0)</f>
        <v>45716</v>
      </c>
      <c r="X2095" s="8"/>
      <c r="Y2095" s="8"/>
      <c r="Z2095" s="8">
        <v>45360</v>
      </c>
      <c r="AA2095" s="7">
        <f t="shared" si="2619"/>
        <v>3</v>
      </c>
      <c r="AB2095" s="7">
        <f t="shared" si="2620"/>
        <v>2024</v>
      </c>
      <c r="AC2095" s="7">
        <f t="shared" si="2621"/>
        <v>2028</v>
      </c>
      <c r="AD2095" s="10" t="e">
        <f t="shared" ref="AD2095:AD2158" ca="1" si="2675">IF(#REF!="Non",(DAYS360(N2095,Q2095)/360),(DAYS360(N2095,TODAY())/360))</f>
        <v>#REF!</v>
      </c>
      <c r="AE2095" s="10" t="e">
        <f t="shared" ca="1" si="2623"/>
        <v>#REF!</v>
      </c>
      <c r="AF2095" s="8">
        <v>34975</v>
      </c>
      <c r="AG2095" s="11">
        <f t="shared" ca="1" si="2624"/>
        <v>29.443835616438356</v>
      </c>
      <c r="AH2095" s="10" t="str">
        <f t="shared" ca="1" si="2625"/>
        <v>&gt;25&lt; 35</v>
      </c>
      <c r="AI2095" s="12">
        <v>17175209</v>
      </c>
      <c r="AJ2095" s="40" t="s">
        <v>213</v>
      </c>
      <c r="AK2095" s="12" t="s">
        <v>7964</v>
      </c>
      <c r="AL2095" s="8">
        <v>41649</v>
      </c>
      <c r="AM2095" s="7" t="s">
        <v>108</v>
      </c>
      <c r="AN2095" s="7" t="s">
        <v>109</v>
      </c>
      <c r="AP2095" t="s">
        <v>7965</v>
      </c>
      <c r="AQ2095">
        <v>3</v>
      </c>
      <c r="AR2095" s="14">
        <v>1</v>
      </c>
      <c r="AS2095" s="15">
        <f t="shared" si="2626"/>
        <v>45725.25</v>
      </c>
      <c r="AT2095" s="14" t="s">
        <v>163</v>
      </c>
      <c r="AU2095" s="12">
        <v>3.5</v>
      </c>
      <c r="AV2095" s="17">
        <v>47</v>
      </c>
      <c r="AW2095" s="18" t="s">
        <v>303</v>
      </c>
      <c r="AX2095" s="19" t="s">
        <v>7966</v>
      </c>
      <c r="AY2095" s="17">
        <v>16</v>
      </c>
      <c r="AZ2095" s="14" t="s">
        <v>7073</v>
      </c>
      <c r="BA2095" s="20" t="str">
        <f t="shared" si="2627"/>
        <v>47010000000005739416</v>
      </c>
      <c r="BB2095" s="31">
        <f t="shared" si="2628"/>
        <v>20</v>
      </c>
      <c r="BC2095" s="22" t="s">
        <v>6377</v>
      </c>
      <c r="BD2095" s="23" t="s">
        <v>85</v>
      </c>
      <c r="BF2095" s="8"/>
      <c r="BG2095" s="32">
        <v>27569663</v>
      </c>
      <c r="BH2095" s="32"/>
      <c r="BI2095" s="32"/>
      <c r="BJ2095" s="124" t="s">
        <v>492</v>
      </c>
      <c r="BK2095" s="14" t="str">
        <f t="shared" si="2668"/>
        <v>A-P7 AR</v>
      </c>
      <c r="BL2095" s="14" t="s">
        <v>595</v>
      </c>
      <c r="BM2095" s="25"/>
      <c r="BN2095" s="26"/>
      <c r="BO2095" s="27"/>
      <c r="BP2095" s="26"/>
      <c r="BQ2095" s="28"/>
    </row>
    <row r="2096" spans="1:69" x14ac:dyDescent="0.25">
      <c r="A2096" t="str">
        <f>VLOOKUP(B2096,[2]RH!$B:$BV,72,0)</f>
        <v>si</v>
      </c>
      <c r="B2096" s="6">
        <v>2156</v>
      </c>
      <c r="C2096" s="7" t="s">
        <v>168</v>
      </c>
      <c r="D2096" s="7" t="s">
        <v>7967</v>
      </c>
      <c r="E2096" s="7" t="s">
        <v>67</v>
      </c>
      <c r="F2096" s="7" t="s">
        <v>118</v>
      </c>
      <c r="G2096" s="7" t="s">
        <v>220</v>
      </c>
      <c r="H2096" s="80" t="s">
        <v>649</v>
      </c>
      <c r="I2096" s="7" t="s">
        <v>650</v>
      </c>
      <c r="J2096" s="7" t="s">
        <v>281</v>
      </c>
      <c r="K2096" s="7" t="s">
        <v>146</v>
      </c>
      <c r="L2096" s="7" t="s">
        <v>90</v>
      </c>
      <c r="M2096" s="7" t="str">
        <f t="shared" si="2607"/>
        <v>Couturière</v>
      </c>
      <c r="N2096" s="8">
        <v>45360</v>
      </c>
      <c r="P2096" s="7">
        <f t="shared" ca="1" si="2601"/>
        <v>-6</v>
      </c>
      <c r="Q2096" s="8"/>
      <c r="R2096" s="7"/>
      <c r="S2096" s="7"/>
      <c r="T2096" s="9" t="s">
        <v>156</v>
      </c>
      <c r="U2096" s="7" t="str">
        <f t="shared" si="2618"/>
        <v>Contractuel</v>
      </c>
      <c r="V2096" s="8">
        <v>45689</v>
      </c>
      <c r="W2096" s="8">
        <f>VLOOKUP(B2096,[1]BASE!$A:$Q,17,0)</f>
        <v>45716</v>
      </c>
      <c r="X2096" s="8"/>
      <c r="Y2096" s="8"/>
      <c r="Z2096" s="8">
        <v>45360</v>
      </c>
      <c r="AA2096" s="7">
        <f t="shared" si="2619"/>
        <v>3</v>
      </c>
      <c r="AB2096" s="7">
        <f t="shared" si="2620"/>
        <v>2024</v>
      </c>
      <c r="AC2096" s="7">
        <f t="shared" si="2621"/>
        <v>2028</v>
      </c>
      <c r="AD2096" s="10" t="e">
        <f t="shared" ref="AD2096:AD2159" ca="1" si="2676">IF(#REF!="Non",(DAYS360(N2096,Q2096)/360),(DAYS360(N2096,TODAY())/360))</f>
        <v>#REF!</v>
      </c>
      <c r="AE2096" s="10" t="e">
        <f t="shared" ca="1" si="2623"/>
        <v>#REF!</v>
      </c>
      <c r="AF2096" s="8">
        <v>29127</v>
      </c>
      <c r="AG2096" s="11">
        <f t="shared" ca="1" si="2624"/>
        <v>45.465753424657535</v>
      </c>
      <c r="AH2096" s="10" t="str">
        <f t="shared" ca="1" si="2625"/>
        <v>&gt;45&lt; 55</v>
      </c>
      <c r="AI2096" s="12">
        <v>12233942</v>
      </c>
      <c r="AJ2096" s="13" t="s">
        <v>92</v>
      </c>
      <c r="AK2096" s="12" t="s">
        <v>7968</v>
      </c>
      <c r="AL2096" s="8">
        <v>44566</v>
      </c>
      <c r="AM2096" s="7" t="s">
        <v>108</v>
      </c>
      <c r="AN2096" s="7" t="s">
        <v>109</v>
      </c>
      <c r="AP2096" t="s">
        <v>7789</v>
      </c>
      <c r="AQ2096">
        <v>3</v>
      </c>
      <c r="AR2096" s="14">
        <v>1</v>
      </c>
      <c r="AS2096" s="15">
        <f t="shared" si="2626"/>
        <v>45725.25</v>
      </c>
      <c r="AT2096" s="14" t="s">
        <v>163</v>
      </c>
      <c r="AU2096" s="12">
        <v>3.5</v>
      </c>
      <c r="AV2096" s="17">
        <v>14</v>
      </c>
      <c r="AW2096" s="18">
        <v>80480</v>
      </c>
      <c r="AX2096" s="19">
        <v>41007071177</v>
      </c>
      <c r="AY2096" s="17">
        <v>47</v>
      </c>
      <c r="AZ2096" s="14" t="s">
        <v>185</v>
      </c>
      <c r="BA2096" s="20" t="str">
        <f t="shared" si="2627"/>
        <v>14804804100707117747</v>
      </c>
      <c r="BB2096" s="31">
        <f t="shared" si="2628"/>
        <v>20</v>
      </c>
      <c r="BC2096" s="22" t="s">
        <v>7969</v>
      </c>
      <c r="BD2096" s="23" t="s">
        <v>85</v>
      </c>
      <c r="BF2096" s="8"/>
      <c r="BG2096" s="32">
        <v>22077465</v>
      </c>
      <c r="BH2096" s="32"/>
      <c r="BI2096" s="32"/>
      <c r="BJ2096" t="s">
        <v>426</v>
      </c>
      <c r="BK2096" s="14" t="str">
        <f t="shared" si="2668"/>
        <v>B-Panda</v>
      </c>
      <c r="BL2096" s="14" t="s">
        <v>595</v>
      </c>
      <c r="BM2096" s="25"/>
      <c r="BN2096" s="26"/>
      <c r="BO2096" s="27"/>
      <c r="BP2096" s="26"/>
      <c r="BQ2096" s="28"/>
    </row>
    <row r="2097" spans="1:69" x14ac:dyDescent="0.25">
      <c r="A2097" t="str">
        <f>VLOOKUP(B2097,[2]RH!$B:$BV,72,0)</f>
        <v>si</v>
      </c>
      <c r="B2097" s="6">
        <v>2157</v>
      </c>
      <c r="C2097" s="7" t="s">
        <v>168</v>
      </c>
      <c r="D2097" s="7" t="s">
        <v>7970</v>
      </c>
      <c r="E2097" s="7" t="s">
        <v>67</v>
      </c>
      <c r="F2097" s="7" t="s">
        <v>118</v>
      </c>
      <c r="G2097" s="7" t="s">
        <v>5325</v>
      </c>
      <c r="H2097" s="80" t="s">
        <v>225</v>
      </c>
      <c r="I2097" s="7" t="s">
        <v>5620</v>
      </c>
      <c r="J2097" s="7" t="s">
        <v>281</v>
      </c>
      <c r="K2097" s="7" t="s">
        <v>89</v>
      </c>
      <c r="L2097" s="7" t="s">
        <v>90</v>
      </c>
      <c r="M2097" s="7" t="str">
        <f t="shared" si="2607"/>
        <v>Contrôle qualité</v>
      </c>
      <c r="N2097" s="8">
        <v>45360</v>
      </c>
      <c r="P2097" s="7">
        <f t="shared" ca="1" si="2601"/>
        <v>-6</v>
      </c>
      <c r="Q2097" s="8"/>
      <c r="R2097" s="7"/>
      <c r="S2097" s="7"/>
      <c r="T2097" s="9" t="s">
        <v>156</v>
      </c>
      <c r="U2097" s="7" t="str">
        <f t="shared" si="2618"/>
        <v>Contractuel</v>
      </c>
      <c r="V2097" s="8">
        <v>45689</v>
      </c>
      <c r="W2097" s="8">
        <f>VLOOKUP(B2097,[1]BASE!$A:$Q,17,0)</f>
        <v>45716</v>
      </c>
      <c r="X2097" s="8"/>
      <c r="Y2097" s="8"/>
      <c r="Z2097" s="8">
        <v>45360</v>
      </c>
      <c r="AA2097" s="7">
        <f t="shared" si="2619"/>
        <v>3</v>
      </c>
      <c r="AB2097" s="7">
        <f t="shared" si="2620"/>
        <v>2024</v>
      </c>
      <c r="AC2097" s="7">
        <f t="shared" si="2621"/>
        <v>2028</v>
      </c>
      <c r="AD2097" s="10" t="e">
        <f t="shared" ref="AD2097:AD2160" ca="1" si="2677">IF(#REF!="Non",(DAYS360(N2097,Q2097)/360),(DAYS360(N2097,TODAY())/360))</f>
        <v>#REF!</v>
      </c>
      <c r="AE2097" s="10" t="e">
        <f t="shared" ca="1" si="2623"/>
        <v>#REF!</v>
      </c>
      <c r="AF2097" s="8">
        <v>35165</v>
      </c>
      <c r="AG2097" s="11">
        <f t="shared" ca="1" si="2624"/>
        <v>28.923287671232877</v>
      </c>
      <c r="AH2097" s="10" t="str">
        <f t="shared" ca="1" si="2625"/>
        <v>&gt;25&lt; 35</v>
      </c>
      <c r="AI2097" s="12">
        <v>17180868</v>
      </c>
      <c r="AJ2097" s="13" t="s">
        <v>192</v>
      </c>
      <c r="AK2097" s="12" t="s">
        <v>7971</v>
      </c>
      <c r="AL2097" s="8">
        <v>44585</v>
      </c>
      <c r="AM2097" s="7" t="s">
        <v>108</v>
      </c>
      <c r="AN2097" s="7" t="s">
        <v>76</v>
      </c>
      <c r="AP2097" t="s">
        <v>7972</v>
      </c>
      <c r="AQ2097">
        <v>3</v>
      </c>
      <c r="AR2097" s="14">
        <v>1</v>
      </c>
      <c r="AS2097" s="15">
        <f t="shared" si="2626"/>
        <v>45725.25</v>
      </c>
      <c r="AT2097" s="14" t="s">
        <v>163</v>
      </c>
      <c r="AU2097" s="12">
        <v>3.6629999999999998</v>
      </c>
      <c r="AV2097" s="17" t="s">
        <v>106</v>
      </c>
      <c r="AW2097" s="18" t="s">
        <v>164</v>
      </c>
      <c r="AX2097" s="19" t="s">
        <v>7973</v>
      </c>
      <c r="AY2097" s="17">
        <v>66</v>
      </c>
      <c r="AZ2097" s="14" t="s">
        <v>230</v>
      </c>
      <c r="BA2097" s="20" t="str">
        <f t="shared" si="2627"/>
        <v>05042000110500848866</v>
      </c>
      <c r="BB2097" s="31">
        <f t="shared" si="2628"/>
        <v>20</v>
      </c>
      <c r="BC2097" s="22" t="s">
        <v>2186</v>
      </c>
      <c r="BD2097" s="23" t="s">
        <v>115</v>
      </c>
      <c r="BF2097" s="8"/>
      <c r="BG2097" s="32">
        <v>51666254</v>
      </c>
      <c r="BH2097" s="32"/>
      <c r="BI2097" s="32"/>
      <c r="BJ2097" t="s">
        <v>2186</v>
      </c>
      <c r="BK2097" s="14" t="str">
        <f t="shared" si="2668"/>
        <v>B-P6 AV</v>
      </c>
      <c r="BL2097" s="14" t="s">
        <v>288</v>
      </c>
      <c r="BM2097" s="25"/>
      <c r="BN2097" s="26"/>
      <c r="BO2097" s="27"/>
      <c r="BP2097" s="26"/>
      <c r="BQ2097" s="28"/>
    </row>
    <row r="2098" spans="1:69" x14ac:dyDescent="0.25">
      <c r="A2098" t="str">
        <f>VLOOKUP(B2098,[2]RH!$B:$BV,72,0)</f>
        <v>Non-Actif</v>
      </c>
      <c r="B2098" s="6">
        <v>2158</v>
      </c>
      <c r="C2098" s="7" t="s">
        <v>168</v>
      </c>
      <c r="D2098" s="7" t="s">
        <v>7974</v>
      </c>
      <c r="E2098" s="7" t="s">
        <v>67</v>
      </c>
      <c r="F2098" s="7" t="s">
        <v>118</v>
      </c>
      <c r="G2098" s="7" t="s">
        <v>220</v>
      </c>
      <c r="H2098" s="80" t="s">
        <v>2398</v>
      </c>
      <c r="I2098" s="7" t="s">
        <v>2399</v>
      </c>
      <c r="J2098" s="65" t="s">
        <v>190</v>
      </c>
      <c r="K2098" s="7" t="s">
        <v>146</v>
      </c>
      <c r="L2098" s="7" t="s">
        <v>90</v>
      </c>
      <c r="M2098" s="7" t="str">
        <f t="shared" si="2607"/>
        <v>Couturière</v>
      </c>
      <c r="N2098" s="8">
        <v>45360</v>
      </c>
      <c r="P2098" s="7">
        <f t="shared" ca="1" si="2601"/>
        <v>-310</v>
      </c>
      <c r="Q2098" s="8">
        <v>45416</v>
      </c>
      <c r="R2098" s="7" t="s">
        <v>1728</v>
      </c>
      <c r="S2098" s="7"/>
      <c r="T2098" s="9" t="s">
        <v>156</v>
      </c>
      <c r="U2098" s="7" t="str">
        <f t="shared" si="2618"/>
        <v>Contractuel</v>
      </c>
      <c r="V2098" s="8">
        <v>45383</v>
      </c>
      <c r="W2098" s="8">
        <v>45412</v>
      </c>
      <c r="X2098" s="8"/>
      <c r="Y2098" s="8"/>
      <c r="Z2098" s="8">
        <v>45360</v>
      </c>
      <c r="AA2098" s="7">
        <f t="shared" si="2619"/>
        <v>3</v>
      </c>
      <c r="AB2098" s="7">
        <f t="shared" si="2620"/>
        <v>2024</v>
      </c>
      <c r="AC2098" s="7">
        <f t="shared" si="2621"/>
        <v>2028</v>
      </c>
      <c r="AD2098" s="10" t="e">
        <f t="shared" ref="AD2098:AD2161" ca="1" si="2678">IF(#REF!="Non",(DAYS360(N2098,Q2098)/360),(DAYS360(N2098,TODAY())/360))</f>
        <v>#REF!</v>
      </c>
      <c r="AE2098" s="10" t="e">
        <f t="shared" ca="1" si="2623"/>
        <v>#REF!</v>
      </c>
      <c r="AF2098" s="8">
        <v>25540</v>
      </c>
      <c r="AG2098" s="11">
        <f t="shared" ca="1" si="2624"/>
        <v>55.293150684931504</v>
      </c>
      <c r="AH2098" s="10" t="str">
        <f t="shared" ca="1" si="2625"/>
        <v>&gt; 55</v>
      </c>
      <c r="AI2098" s="12">
        <v>11543510</v>
      </c>
      <c r="AJ2098" s="13" t="s">
        <v>170</v>
      </c>
      <c r="AK2098" s="12" t="s">
        <v>7975</v>
      </c>
      <c r="AL2098" s="8">
        <v>42209</v>
      </c>
      <c r="AM2098" s="7" t="s">
        <v>108</v>
      </c>
      <c r="AN2098" s="7" t="s">
        <v>109</v>
      </c>
      <c r="AP2098" t="s">
        <v>7810</v>
      </c>
      <c r="AQ2098" s="14">
        <v>3</v>
      </c>
      <c r="AR2098" s="14">
        <v>1</v>
      </c>
      <c r="AS2098" s="15">
        <f t="shared" si="2626"/>
        <v>45725.25</v>
      </c>
      <c r="AT2098" s="14" t="s">
        <v>163</v>
      </c>
      <c r="AU2098" s="12">
        <v>3.5</v>
      </c>
      <c r="AV2098" s="17">
        <v>17</v>
      </c>
      <c r="AW2098" s="18" t="s">
        <v>201</v>
      </c>
      <c r="AX2098" s="19" t="s">
        <v>7976</v>
      </c>
      <c r="AY2098" s="17">
        <v>79</v>
      </c>
      <c r="AZ2098" s="14" t="s">
        <v>203</v>
      </c>
      <c r="BA2098" s="20" t="str">
        <f t="shared" si="2627"/>
        <v>17001000000311748779</v>
      </c>
      <c r="BB2098" s="31">
        <f t="shared" si="2628"/>
        <v>20</v>
      </c>
      <c r="BC2098" s="22" t="s">
        <v>7509</v>
      </c>
      <c r="BD2098" s="23" t="s">
        <v>85</v>
      </c>
      <c r="BF2098" s="8"/>
      <c r="BG2098" s="32">
        <v>97748257</v>
      </c>
      <c r="BH2098" s="32"/>
      <c r="BI2098" s="32"/>
      <c r="BK2098" s="14" t="str">
        <f t="shared" si="2668"/>
        <v>A-P7 AR</v>
      </c>
      <c r="BL2098" s="14" t="s">
        <v>595</v>
      </c>
      <c r="BM2098" s="25"/>
      <c r="BN2098" s="26"/>
      <c r="BO2098" s="27"/>
      <c r="BP2098" s="26"/>
      <c r="BQ2098" s="28"/>
    </row>
    <row r="2099" spans="1:69" x14ac:dyDescent="0.25">
      <c r="A2099" t="str">
        <f>VLOOKUP(B2099,[2]RH!$B:$BV,72,0)</f>
        <v>Non-Actif</v>
      </c>
      <c r="B2099" s="6">
        <v>2159</v>
      </c>
      <c r="C2099" s="7" t="s">
        <v>168</v>
      </c>
      <c r="D2099" s="7" t="s">
        <v>7977</v>
      </c>
      <c r="E2099" s="7" t="s">
        <v>67</v>
      </c>
      <c r="F2099" s="7" t="s">
        <v>118</v>
      </c>
      <c r="G2099" s="7" t="s">
        <v>408</v>
      </c>
      <c r="H2099" s="7" t="s">
        <v>562</v>
      </c>
      <c r="I2099" s="7" t="s">
        <v>6112</v>
      </c>
      <c r="J2099" s="7" t="s">
        <v>190</v>
      </c>
      <c r="K2099" s="7" t="s">
        <v>146</v>
      </c>
      <c r="L2099" s="7" t="s">
        <v>90</v>
      </c>
      <c r="M2099" s="7" t="str">
        <f t="shared" si="2607"/>
        <v>Alimentatrice</v>
      </c>
      <c r="N2099" s="8">
        <v>45360</v>
      </c>
      <c r="P2099" s="7">
        <f t="shared" ca="1" si="2601"/>
        <v>-279</v>
      </c>
      <c r="Q2099" s="8">
        <v>45428</v>
      </c>
      <c r="R2099" s="7" t="s">
        <v>2317</v>
      </c>
      <c r="S2099" s="7"/>
      <c r="T2099" s="9" t="s">
        <v>156</v>
      </c>
      <c r="U2099" s="7" t="str">
        <f t="shared" si="2618"/>
        <v>Contractuel</v>
      </c>
      <c r="V2099" s="8">
        <v>45413</v>
      </c>
      <c r="W2099" s="8">
        <v>45443</v>
      </c>
      <c r="X2099" s="8"/>
      <c r="Y2099" s="8"/>
      <c r="Z2099" s="8">
        <v>45360</v>
      </c>
      <c r="AA2099" s="7">
        <f t="shared" si="2619"/>
        <v>3</v>
      </c>
      <c r="AB2099" s="7">
        <f t="shared" si="2620"/>
        <v>2024</v>
      </c>
      <c r="AC2099" s="7">
        <f t="shared" si="2621"/>
        <v>2028</v>
      </c>
      <c r="AD2099" s="10" t="e">
        <f t="shared" ref="AD2099:AD2162" ca="1" si="2679">IF(#REF!="Non",(DAYS360(N2099,Q2099)/360),(DAYS360(N2099,TODAY())/360))</f>
        <v>#REF!</v>
      </c>
      <c r="AE2099" s="10" t="e">
        <f t="shared" ca="1" si="2623"/>
        <v>#REF!</v>
      </c>
      <c r="AF2099" s="8">
        <v>32152</v>
      </c>
      <c r="AG2099" s="11">
        <f t="shared" ca="1" si="2624"/>
        <v>37.178082191780824</v>
      </c>
      <c r="AH2099" s="10" t="str">
        <f t="shared" ca="1" si="2625"/>
        <v>&gt;35&lt; 45</v>
      </c>
      <c r="AI2099" s="12"/>
      <c r="AJ2099" s="11"/>
      <c r="AK2099" s="12" t="s">
        <v>7978</v>
      </c>
      <c r="AL2099" s="8">
        <v>40109</v>
      </c>
      <c r="AM2099" s="7" t="s">
        <v>108</v>
      </c>
      <c r="AN2099" s="7" t="s">
        <v>109</v>
      </c>
      <c r="AP2099" t="s">
        <v>7979</v>
      </c>
      <c r="AQ2099" s="14">
        <v>3</v>
      </c>
      <c r="AR2099" s="14">
        <v>1</v>
      </c>
      <c r="AS2099" s="15">
        <f t="shared" si="2626"/>
        <v>45725.25</v>
      </c>
      <c r="AT2099" s="14" t="s">
        <v>163</v>
      </c>
      <c r="AU2099" s="12">
        <v>3.6629999999999998</v>
      </c>
      <c r="AV2099" s="17">
        <v>17</v>
      </c>
      <c r="AW2099" s="18" t="s">
        <v>201</v>
      </c>
      <c r="AX2099" s="19" t="s">
        <v>7980</v>
      </c>
      <c r="AY2099" s="17" t="s">
        <v>192</v>
      </c>
      <c r="AZ2099" s="14" t="s">
        <v>203</v>
      </c>
      <c r="BA2099" s="20" t="str">
        <f t="shared" si="2627"/>
        <v>17001000000343686902</v>
      </c>
      <c r="BB2099" s="31">
        <f t="shared" si="2628"/>
        <v>20</v>
      </c>
      <c r="BC2099" s="22" t="s">
        <v>7689</v>
      </c>
      <c r="BD2099" s="23" t="s">
        <v>115</v>
      </c>
      <c r="BF2099" s="8"/>
      <c r="BG2099" s="32">
        <v>53295512</v>
      </c>
      <c r="BH2099" s="32"/>
      <c r="BI2099" s="32"/>
      <c r="BK2099" s="14" t="str">
        <f t="shared" si="2668"/>
        <v>A-P6 AR</v>
      </c>
      <c r="BL2099" s="14" t="s">
        <v>288</v>
      </c>
      <c r="BM2099" s="25"/>
      <c r="BN2099" s="26"/>
      <c r="BO2099" s="27"/>
      <c r="BP2099" s="26"/>
      <c r="BQ2099" s="28"/>
    </row>
    <row r="2100" spans="1:69" x14ac:dyDescent="0.25">
      <c r="A2100" t="str">
        <f>VLOOKUP(B2100,[2]RH!$B:$BV,72,0)</f>
        <v>Non-Actif</v>
      </c>
      <c r="B2100" s="6">
        <v>2160</v>
      </c>
      <c r="C2100" s="7" t="s">
        <v>168</v>
      </c>
      <c r="D2100" s="7" t="s">
        <v>7981</v>
      </c>
      <c r="E2100" s="7" t="s">
        <v>67</v>
      </c>
      <c r="F2100" s="7" t="s">
        <v>118</v>
      </c>
      <c r="G2100" s="7" t="s">
        <v>220</v>
      </c>
      <c r="H2100" s="80" t="s">
        <v>2398</v>
      </c>
      <c r="I2100" s="7" t="s">
        <v>2399</v>
      </c>
      <c r="J2100" s="65" t="s">
        <v>190</v>
      </c>
      <c r="K2100" s="7" t="s">
        <v>146</v>
      </c>
      <c r="L2100" s="7" t="s">
        <v>90</v>
      </c>
      <c r="M2100" s="7" t="str">
        <f t="shared" si="2607"/>
        <v>Couturière</v>
      </c>
      <c r="N2100" s="8">
        <v>45359</v>
      </c>
      <c r="P2100" s="7">
        <f t="shared" ref="P2100:P2139" ca="1" si="2680">IF(W2100="","",W2100-TODAY())</f>
        <v>-340</v>
      </c>
      <c r="Q2100" s="8">
        <v>45387</v>
      </c>
      <c r="R2100" s="7" t="s">
        <v>5589</v>
      </c>
      <c r="S2100" s="7"/>
      <c r="T2100" s="9" t="s">
        <v>156</v>
      </c>
      <c r="U2100" s="7" t="str">
        <f t="shared" si="2618"/>
        <v>Contractuel</v>
      </c>
      <c r="V2100" s="8">
        <v>45359</v>
      </c>
      <c r="W2100" s="8">
        <v>45382</v>
      </c>
      <c r="X2100" s="8"/>
      <c r="Y2100" s="8"/>
      <c r="Z2100" s="8">
        <v>45359</v>
      </c>
      <c r="AA2100" s="7">
        <f t="shared" si="2619"/>
        <v>3</v>
      </c>
      <c r="AB2100" s="7">
        <f t="shared" si="2620"/>
        <v>2024</v>
      </c>
      <c r="AC2100" s="7">
        <f t="shared" si="2621"/>
        <v>2028</v>
      </c>
      <c r="AD2100" s="10" t="e">
        <f t="shared" ref="AD2100:AD2163" ca="1" si="2681">IF(#REF!="Non",(DAYS360(N2100,Q2100)/360),(DAYS360(N2100,TODAY())/360))</f>
        <v>#REF!</v>
      </c>
      <c r="AE2100" s="10" t="e">
        <f t="shared" ca="1" si="2623"/>
        <v>#REF!</v>
      </c>
      <c r="AF2100" s="8">
        <v>36970</v>
      </c>
      <c r="AG2100" s="11">
        <f t="shared" ca="1" si="2624"/>
        <v>23.978082191780821</v>
      </c>
      <c r="AH2100" s="10" t="str">
        <f t="shared" ca="1" si="2625"/>
        <v>&lt; 25</v>
      </c>
      <c r="AI2100" s="12"/>
      <c r="AJ2100" s="11"/>
      <c r="AK2100" s="12" t="s">
        <v>7982</v>
      </c>
      <c r="AL2100" s="8">
        <v>42651</v>
      </c>
      <c r="AM2100" s="7" t="s">
        <v>108</v>
      </c>
      <c r="AN2100" s="7" t="s">
        <v>109</v>
      </c>
      <c r="AP2100" t="s">
        <v>7983</v>
      </c>
      <c r="AQ2100" s="14">
        <v>3</v>
      </c>
      <c r="AR2100" s="14">
        <v>1</v>
      </c>
      <c r="AS2100" s="15">
        <f t="shared" si="2626"/>
        <v>45724.25</v>
      </c>
      <c r="AT2100" s="14" t="s">
        <v>163</v>
      </c>
      <c r="AU2100" s="12">
        <v>3.5</v>
      </c>
      <c r="AV2100" s="17">
        <v>17</v>
      </c>
      <c r="AW2100" s="18" t="s">
        <v>201</v>
      </c>
      <c r="AX2100" s="19" t="s">
        <v>7984</v>
      </c>
      <c r="AY2100" s="17">
        <v>45</v>
      </c>
      <c r="AZ2100" s="14" t="s">
        <v>203</v>
      </c>
      <c r="BA2100" s="20" t="str">
        <f t="shared" si="2627"/>
        <v>17001000000295693145</v>
      </c>
      <c r="BB2100" s="31">
        <f t="shared" si="2628"/>
        <v>20</v>
      </c>
      <c r="BC2100" s="22" t="s">
        <v>397</v>
      </c>
      <c r="BD2100" s="23" t="s">
        <v>115</v>
      </c>
      <c r="BF2100" s="8"/>
      <c r="BG2100" s="32"/>
      <c r="BH2100" s="32"/>
      <c r="BI2100" s="32"/>
      <c r="BK2100" s="14" t="str">
        <f t="shared" si="2668"/>
        <v>A-P7 AR</v>
      </c>
      <c r="BL2100" s="14" t="s">
        <v>595</v>
      </c>
      <c r="BM2100" s="25"/>
      <c r="BN2100" s="26"/>
      <c r="BO2100" s="27"/>
      <c r="BP2100" s="26"/>
      <c r="BQ2100" s="28"/>
    </row>
    <row r="2101" spans="1:69" x14ac:dyDescent="0.25">
      <c r="A2101" t="str">
        <f>VLOOKUP(B2101,[2]RH!$B:$BV,72,0)</f>
        <v>si</v>
      </c>
      <c r="B2101" s="6">
        <v>2161</v>
      </c>
      <c r="C2101" s="7" t="s">
        <v>168</v>
      </c>
      <c r="D2101" s="7" t="s">
        <v>7136</v>
      </c>
      <c r="E2101" s="7" t="s">
        <v>67</v>
      </c>
      <c r="F2101" s="7" t="s">
        <v>102</v>
      </c>
      <c r="G2101" s="7" t="s">
        <v>7985</v>
      </c>
      <c r="H2101" s="80" t="s">
        <v>102</v>
      </c>
      <c r="I2101" s="7" t="s">
        <v>5784</v>
      </c>
      <c r="J2101" s="7"/>
      <c r="K2101" s="7" t="s">
        <v>89</v>
      </c>
      <c r="L2101" s="7" t="s">
        <v>90</v>
      </c>
      <c r="M2101" s="7" t="str">
        <f t="shared" si="2607"/>
        <v>Technicien Transport</v>
      </c>
      <c r="N2101" s="8">
        <v>45362</v>
      </c>
      <c r="P2101" s="7">
        <f t="shared" ca="1" si="2680"/>
        <v>-6</v>
      </c>
      <c r="Q2101" s="8"/>
      <c r="R2101" s="7"/>
      <c r="S2101" s="7"/>
      <c r="T2101" s="9" t="s">
        <v>156</v>
      </c>
      <c r="U2101" s="7" t="str">
        <f t="shared" si="2618"/>
        <v>Contractuel</v>
      </c>
      <c r="V2101" s="8">
        <v>45627</v>
      </c>
      <c r="W2101" s="8">
        <v>45716</v>
      </c>
      <c r="X2101" s="8"/>
      <c r="Y2101" s="8"/>
      <c r="Z2101" s="8">
        <v>45362</v>
      </c>
      <c r="AA2101" s="7">
        <f t="shared" si="2619"/>
        <v>3</v>
      </c>
      <c r="AB2101" s="7">
        <f t="shared" si="2620"/>
        <v>2024</v>
      </c>
      <c r="AC2101" s="7">
        <f t="shared" si="2621"/>
        <v>2028</v>
      </c>
      <c r="AD2101" s="10" t="e">
        <f t="shared" ref="AD2101:AD2164" ca="1" si="2682">IF(#REF!="Non",(DAYS360(N2101,Q2101)/360),(DAYS360(N2101,TODAY())/360))</f>
        <v>#REF!</v>
      </c>
      <c r="AE2101" s="10" t="e">
        <f t="shared" ca="1" si="2623"/>
        <v>#REF!</v>
      </c>
      <c r="AF2101" s="8">
        <v>36435</v>
      </c>
      <c r="AG2101" s="11">
        <f t="shared" ca="1" si="2624"/>
        <v>25.443835616438356</v>
      </c>
      <c r="AH2101" s="10" t="str">
        <f t="shared" ca="1" si="2625"/>
        <v>&gt;25&lt; 35</v>
      </c>
      <c r="AI2101" s="12">
        <v>17768928</v>
      </c>
      <c r="AJ2101" s="40" t="s">
        <v>192</v>
      </c>
      <c r="AK2101" s="12" t="s">
        <v>7986</v>
      </c>
      <c r="AL2101" s="8">
        <v>45012</v>
      </c>
      <c r="AM2101" s="7" t="s">
        <v>108</v>
      </c>
      <c r="AN2101" s="7" t="s">
        <v>109</v>
      </c>
      <c r="AP2101" t="s">
        <v>7987</v>
      </c>
      <c r="AQ2101">
        <v>3</v>
      </c>
      <c r="AR2101" s="14">
        <v>1</v>
      </c>
      <c r="AS2101" s="15">
        <f t="shared" si="2626"/>
        <v>45727.25</v>
      </c>
      <c r="AT2101" s="14" t="s">
        <v>163</v>
      </c>
      <c r="AU2101" s="12">
        <v>3.6629999999999998</v>
      </c>
      <c r="AV2101" s="17">
        <v>25</v>
      </c>
      <c r="AW2101" s="18">
        <v>19600</v>
      </c>
      <c r="AX2101" s="19" t="s">
        <v>7988</v>
      </c>
      <c r="AY2101" s="17">
        <v>34</v>
      </c>
      <c r="AZ2101" s="14" t="s">
        <v>276</v>
      </c>
      <c r="BA2101" s="20" t="str">
        <f t="shared" si="2627"/>
        <v>25196000000123596734</v>
      </c>
      <c r="BB2101" s="31">
        <f t="shared" si="2628"/>
        <v>20</v>
      </c>
      <c r="BC2101" s="22" t="s">
        <v>7664</v>
      </c>
      <c r="BD2101" s="23" t="s">
        <v>115</v>
      </c>
      <c r="BF2101" s="8"/>
      <c r="BG2101" s="32">
        <v>23078377</v>
      </c>
      <c r="BH2101" s="32"/>
      <c r="BI2101" s="32"/>
      <c r="BJ2101" s="124" t="s">
        <v>7665</v>
      </c>
      <c r="BK2101" s="14" t="str">
        <f>IF(K2101="CADRE","CADRE",CONCATENATE(J2101,"-",H2101))</f>
        <v>-LOGISTIQUE</v>
      </c>
      <c r="BL2101" s="14" t="s">
        <v>288</v>
      </c>
      <c r="BM2101" s="25"/>
      <c r="BN2101" s="26"/>
      <c r="BO2101" s="27"/>
      <c r="BP2101" s="26"/>
      <c r="BQ2101" s="28"/>
    </row>
    <row r="2102" spans="1:69" x14ac:dyDescent="0.25">
      <c r="A2102" t="str">
        <f>VLOOKUP(B2102,[2]RH!$B:$BV,72,0)</f>
        <v>si</v>
      </c>
      <c r="B2102" s="6">
        <v>2162</v>
      </c>
      <c r="C2102" s="7" t="s">
        <v>65</v>
      </c>
      <c r="D2102" s="7" t="s">
        <v>1359</v>
      </c>
      <c r="E2102" s="7" t="s">
        <v>67</v>
      </c>
      <c r="F2102" s="7" t="s">
        <v>118</v>
      </c>
      <c r="G2102" s="7" t="s">
        <v>149</v>
      </c>
      <c r="H2102" s="80"/>
      <c r="I2102" s="7"/>
      <c r="J2102" s="7"/>
      <c r="K2102" s="7" t="s">
        <v>70</v>
      </c>
      <c r="L2102" s="7" t="s">
        <v>90</v>
      </c>
      <c r="M2102" s="7" t="str">
        <f t="shared" si="2607"/>
        <v>SUPERVISEUR DE PRODUCTION</v>
      </c>
      <c r="N2102" s="8">
        <v>45362</v>
      </c>
      <c r="P2102" s="7" t="str">
        <f t="shared" ca="1" si="2680"/>
        <v/>
      </c>
      <c r="Q2102" s="8"/>
      <c r="R2102" s="7"/>
      <c r="S2102" s="7"/>
      <c r="T2102" s="9" t="s">
        <v>72</v>
      </c>
      <c r="U2102" s="7" t="str">
        <f t="shared" si="2618"/>
        <v>Titulaire</v>
      </c>
      <c r="V2102" s="8"/>
      <c r="W2102" s="8"/>
      <c r="X2102" s="8"/>
      <c r="Y2102" s="8"/>
      <c r="Z2102" s="8"/>
      <c r="AA2102" s="7">
        <f t="shared" si="2619"/>
        <v>3</v>
      </c>
      <c r="AB2102" s="7">
        <f t="shared" si="2620"/>
        <v>2024</v>
      </c>
      <c r="AC2102" s="7">
        <f t="shared" si="2621"/>
        <v>2028</v>
      </c>
      <c r="AD2102" s="10" t="e">
        <f t="shared" ref="AD2102:AD2165" ca="1" si="2683">IF(#REF!="Non",(DAYS360(N2102,Q2102)/360),(DAYS360(N2102,TODAY())/360))</f>
        <v>#REF!</v>
      </c>
      <c r="AE2102" s="10" t="e">
        <f t="shared" ca="1" si="2623"/>
        <v>#REF!</v>
      </c>
      <c r="AF2102" s="8">
        <v>34514</v>
      </c>
      <c r="AG2102" s="11">
        <f t="shared" ca="1" si="2624"/>
        <v>30.706849315068492</v>
      </c>
      <c r="AH2102" s="10" t="str">
        <f t="shared" ca="1" si="2625"/>
        <v>&gt;25&lt; 35</v>
      </c>
      <c r="AI2102" s="12">
        <v>17461047</v>
      </c>
      <c r="AJ2102" s="40" t="s">
        <v>213</v>
      </c>
      <c r="AK2102" s="136" t="s">
        <v>1360</v>
      </c>
      <c r="AL2102" s="8">
        <v>43419</v>
      </c>
      <c r="AM2102" s="7" t="s">
        <v>75</v>
      </c>
      <c r="AN2102" s="7" t="s">
        <v>109</v>
      </c>
      <c r="AQ2102">
        <v>15</v>
      </c>
      <c r="AR2102" s="14">
        <v>1</v>
      </c>
      <c r="AS2102" s="15">
        <f t="shared" si="2626"/>
        <v>45727.25</v>
      </c>
      <c r="AT2102" s="14" t="s">
        <v>7372</v>
      </c>
      <c r="AU2102" s="12">
        <v>2200</v>
      </c>
      <c r="AV2102" s="17" t="s">
        <v>92</v>
      </c>
      <c r="AW2102" s="18" t="s">
        <v>571</v>
      </c>
      <c r="AX2102" s="19" t="s">
        <v>1361</v>
      </c>
      <c r="AY2102" s="17">
        <v>74</v>
      </c>
      <c r="AZ2102" s="14" t="s">
        <v>152</v>
      </c>
      <c r="BA2102" s="20" t="str">
        <f t="shared" si="2627"/>
        <v>04004005005736800374</v>
      </c>
      <c r="BB2102" s="31">
        <f t="shared" si="2628"/>
        <v>20</v>
      </c>
      <c r="BC2102" s="22" t="s">
        <v>7989</v>
      </c>
      <c r="BD2102" s="23"/>
      <c r="BF2102" s="8"/>
      <c r="BG2102" s="32"/>
      <c r="BH2102" s="32"/>
      <c r="BI2102" s="32"/>
      <c r="BJ2102" t="s">
        <v>1055</v>
      </c>
      <c r="BK2102" s="14" t="str">
        <f t="shared" si="2668"/>
        <v>CADRE</v>
      </c>
      <c r="BL2102" s="14"/>
      <c r="BM2102" s="25"/>
      <c r="BN2102" s="26"/>
      <c r="BO2102" s="27"/>
      <c r="BP2102" s="26"/>
      <c r="BQ2102" s="28"/>
    </row>
    <row r="2103" spans="1:69" x14ac:dyDescent="0.25">
      <c r="A2103" t="str">
        <f>VLOOKUP(B2103,[2]RH!$B:$BV,72,0)</f>
        <v>Non-Actif</v>
      </c>
      <c r="B2103" s="6">
        <v>2163</v>
      </c>
      <c r="C2103" s="7" t="s">
        <v>168</v>
      </c>
      <c r="D2103" s="7" t="s">
        <v>5988</v>
      </c>
      <c r="E2103" s="7" t="s">
        <v>67</v>
      </c>
      <c r="F2103" s="7" t="s">
        <v>118</v>
      </c>
      <c r="G2103" s="7" t="s">
        <v>220</v>
      </c>
      <c r="H2103" s="80" t="s">
        <v>2398</v>
      </c>
      <c r="I2103" s="7" t="s">
        <v>2399</v>
      </c>
      <c r="J2103" s="65" t="s">
        <v>190</v>
      </c>
      <c r="K2103" s="7" t="s">
        <v>146</v>
      </c>
      <c r="L2103" s="7" t="s">
        <v>90</v>
      </c>
      <c r="M2103" s="7" t="str">
        <f t="shared" si="2607"/>
        <v>Couturière</v>
      </c>
      <c r="N2103" s="8">
        <v>45363</v>
      </c>
      <c r="P2103" s="7">
        <f t="shared" ca="1" si="2680"/>
        <v>-126</v>
      </c>
      <c r="Q2103" s="8">
        <v>45608</v>
      </c>
      <c r="R2103" s="7" t="s">
        <v>3519</v>
      </c>
      <c r="S2103" s="7" t="s">
        <v>7990</v>
      </c>
      <c r="T2103" s="9" t="s">
        <v>156</v>
      </c>
      <c r="U2103" s="7" t="str">
        <f t="shared" si="2618"/>
        <v>Contractuel</v>
      </c>
      <c r="V2103" s="8">
        <v>45536</v>
      </c>
      <c r="W2103" s="8">
        <v>45596</v>
      </c>
      <c r="X2103" s="8"/>
      <c r="Y2103" s="8"/>
      <c r="Z2103" s="8">
        <v>45363</v>
      </c>
      <c r="AA2103" s="7">
        <f t="shared" si="2619"/>
        <v>3</v>
      </c>
      <c r="AB2103" s="7">
        <f t="shared" si="2620"/>
        <v>2024</v>
      </c>
      <c r="AC2103" s="7">
        <f t="shared" si="2621"/>
        <v>2028</v>
      </c>
      <c r="AD2103" s="10" t="e">
        <f t="shared" ref="AD2103:AD2166" ca="1" si="2684">IF(#REF!="Non",(DAYS360(N2103,Q2103)/360),(DAYS360(N2103,TODAY())/360))</f>
        <v>#REF!</v>
      </c>
      <c r="AE2103" s="10" t="e">
        <f t="shared" ca="1" si="2623"/>
        <v>#REF!</v>
      </c>
      <c r="AF2103" s="8">
        <v>30509</v>
      </c>
      <c r="AG2103" s="11">
        <f t="shared" ca="1" si="2624"/>
        <v>41.679452054794524</v>
      </c>
      <c r="AH2103" s="10" t="str">
        <f t="shared" ca="1" si="2625"/>
        <v>&gt;35&lt; 45</v>
      </c>
      <c r="AI2103" s="12">
        <v>12387125</v>
      </c>
      <c r="AJ2103" s="13" t="s">
        <v>150</v>
      </c>
      <c r="AK2103" s="12" t="s">
        <v>7991</v>
      </c>
      <c r="AL2103" s="8">
        <v>43762</v>
      </c>
      <c r="AM2103" s="7" t="s">
        <v>108</v>
      </c>
      <c r="AN2103" s="7" t="s">
        <v>76</v>
      </c>
      <c r="AO2103">
        <v>1</v>
      </c>
      <c r="AP2103" t="s">
        <v>7700</v>
      </c>
      <c r="AQ2103">
        <v>3</v>
      </c>
      <c r="AR2103" s="14">
        <v>1</v>
      </c>
      <c r="AS2103" s="15">
        <f t="shared" si="2626"/>
        <v>45728.25</v>
      </c>
      <c r="AT2103" s="14" t="s">
        <v>163</v>
      </c>
      <c r="AU2103" s="12">
        <v>3.5</v>
      </c>
      <c r="AV2103" s="17" t="s">
        <v>73</v>
      </c>
      <c r="AW2103" s="18" t="s">
        <v>1445</v>
      </c>
      <c r="AX2103" s="19">
        <v>61110166762</v>
      </c>
      <c r="AY2103" s="17">
        <v>76</v>
      </c>
      <c r="AZ2103" s="14" t="s">
        <v>98</v>
      </c>
      <c r="BA2103" s="20" t="str">
        <f t="shared" si="2627"/>
        <v>01038076111016676276</v>
      </c>
      <c r="BB2103" s="31">
        <f t="shared" si="2628"/>
        <v>20</v>
      </c>
      <c r="BC2103" s="22" t="s">
        <v>5749</v>
      </c>
      <c r="BD2103" s="23" t="s">
        <v>115</v>
      </c>
      <c r="BF2103" s="8"/>
      <c r="BG2103" s="32">
        <v>90404941</v>
      </c>
      <c r="BH2103" s="32"/>
      <c r="BI2103" s="32"/>
      <c r="BJ2103" t="s">
        <v>3319</v>
      </c>
      <c r="BK2103" s="14" t="str">
        <f t="shared" si="2668"/>
        <v>A-P7 AR</v>
      </c>
      <c r="BL2103" s="14" t="s">
        <v>595</v>
      </c>
      <c r="BM2103" s="25"/>
      <c r="BN2103" s="26"/>
      <c r="BO2103" s="27"/>
      <c r="BP2103" s="26"/>
      <c r="BQ2103" s="28"/>
    </row>
    <row r="2104" spans="1:69" x14ac:dyDescent="0.25">
      <c r="A2104" t="str">
        <f>VLOOKUP(B2104,[2]RH!$B:$BV,72,0)</f>
        <v>Non-Actif</v>
      </c>
      <c r="B2104" s="6">
        <v>2164</v>
      </c>
      <c r="C2104" s="7" t="s">
        <v>168</v>
      </c>
      <c r="D2104" s="7" t="s">
        <v>5136</v>
      </c>
      <c r="E2104" s="7" t="s">
        <v>67</v>
      </c>
      <c r="F2104" s="7" t="s">
        <v>118</v>
      </c>
      <c r="G2104" s="7" t="s">
        <v>220</v>
      </c>
      <c r="H2104" s="80" t="s">
        <v>2398</v>
      </c>
      <c r="I2104" s="7" t="s">
        <v>2399</v>
      </c>
      <c r="J2104" s="65" t="s">
        <v>190</v>
      </c>
      <c r="K2104" s="7" t="s">
        <v>146</v>
      </c>
      <c r="L2104" s="7" t="s">
        <v>90</v>
      </c>
      <c r="M2104" s="7" t="str">
        <f t="shared" si="2607"/>
        <v>Couturière</v>
      </c>
      <c r="N2104" s="8">
        <v>45363</v>
      </c>
      <c r="P2104" s="7">
        <f t="shared" ca="1" si="2680"/>
        <v>-310</v>
      </c>
      <c r="Q2104" s="8">
        <v>45398</v>
      </c>
      <c r="R2104" s="7" t="s">
        <v>5589</v>
      </c>
      <c r="S2104" s="7"/>
      <c r="T2104" s="9" t="s">
        <v>156</v>
      </c>
      <c r="U2104" s="7" t="str">
        <f t="shared" si="2618"/>
        <v>Contractuel</v>
      </c>
      <c r="V2104" s="8">
        <v>45383</v>
      </c>
      <c r="W2104" s="8">
        <v>45412</v>
      </c>
      <c r="X2104" s="8"/>
      <c r="Y2104" s="8"/>
      <c r="Z2104" s="8">
        <v>45363</v>
      </c>
      <c r="AA2104" s="7">
        <f t="shared" si="2619"/>
        <v>3</v>
      </c>
      <c r="AB2104" s="7">
        <f t="shared" si="2620"/>
        <v>2024</v>
      </c>
      <c r="AC2104" s="7">
        <f t="shared" si="2621"/>
        <v>2028</v>
      </c>
      <c r="AD2104" s="10" t="e">
        <f t="shared" ref="AD2104:AD2167" ca="1" si="2685">IF(#REF!="Non",(DAYS360(N2104,Q2104)/360),(DAYS360(N2104,TODAY())/360))</f>
        <v>#REF!</v>
      </c>
      <c r="AE2104" s="10" t="e">
        <f t="shared" ca="1" si="2623"/>
        <v>#REF!</v>
      </c>
      <c r="AF2104" s="8">
        <v>37209</v>
      </c>
      <c r="AG2104" s="11">
        <f t="shared" ca="1" si="2624"/>
        <v>23.323287671232876</v>
      </c>
      <c r="AH2104" s="10" t="str">
        <f t="shared" ca="1" si="2625"/>
        <v>&lt; 25</v>
      </c>
      <c r="AI2104" s="12"/>
      <c r="AJ2104" s="11"/>
      <c r="AK2104" s="12" t="s">
        <v>7992</v>
      </c>
      <c r="AL2104" s="8">
        <v>44805</v>
      </c>
      <c r="AM2104" s="7" t="s">
        <v>108</v>
      </c>
      <c r="AN2104" s="7" t="s">
        <v>76</v>
      </c>
      <c r="AP2104" t="s">
        <v>7687</v>
      </c>
      <c r="AQ2104" s="14">
        <v>3</v>
      </c>
      <c r="AR2104" s="14">
        <v>1</v>
      </c>
      <c r="AS2104" s="15">
        <f t="shared" si="2626"/>
        <v>45728.25</v>
      </c>
      <c r="AT2104" s="14" t="s">
        <v>163</v>
      </c>
      <c r="AU2104" s="12">
        <v>3.5</v>
      </c>
      <c r="AV2104" s="17">
        <v>17</v>
      </c>
      <c r="AW2104" s="18" t="s">
        <v>201</v>
      </c>
      <c r="AX2104" s="19" t="s">
        <v>5138</v>
      </c>
      <c r="AY2104" s="17">
        <v>86</v>
      </c>
      <c r="AZ2104" s="14" t="s">
        <v>203</v>
      </c>
      <c r="BA2104" s="20" t="str">
        <f t="shared" si="2627"/>
        <v>17001000000323013486</v>
      </c>
      <c r="BB2104" s="31">
        <f t="shared" si="2628"/>
        <v>20</v>
      </c>
      <c r="BC2104" s="22" t="s">
        <v>7285</v>
      </c>
      <c r="BD2104" s="23" t="s">
        <v>85</v>
      </c>
      <c r="BF2104" s="8"/>
      <c r="BG2104" s="32">
        <v>53770561</v>
      </c>
      <c r="BH2104" s="32"/>
      <c r="BI2104" s="32"/>
      <c r="BK2104" s="14" t="str">
        <f t="shared" si="2668"/>
        <v>A-P7 AR</v>
      </c>
      <c r="BL2104" s="14" t="s">
        <v>595</v>
      </c>
      <c r="BM2104" s="25"/>
      <c r="BN2104" s="26"/>
      <c r="BO2104" s="27"/>
      <c r="BP2104" s="26"/>
      <c r="BQ2104" s="28"/>
    </row>
    <row r="2105" spans="1:69" x14ac:dyDescent="0.25">
      <c r="A2105" t="str">
        <f>VLOOKUP(B2105,[2]RH!$B:$BV,72,0)</f>
        <v>Non-Actif</v>
      </c>
      <c r="B2105" s="6">
        <v>2165</v>
      </c>
      <c r="C2105" s="7" t="s">
        <v>168</v>
      </c>
      <c r="D2105" s="7" t="s">
        <v>7993</v>
      </c>
      <c r="E2105" s="7" t="s">
        <v>67</v>
      </c>
      <c r="F2105" s="7" t="s">
        <v>118</v>
      </c>
      <c r="G2105" s="7" t="s">
        <v>220</v>
      </c>
      <c r="H2105" s="80" t="s">
        <v>2398</v>
      </c>
      <c r="I2105" s="7" t="s">
        <v>2399</v>
      </c>
      <c r="J2105" s="65" t="s">
        <v>190</v>
      </c>
      <c r="K2105" s="7" t="s">
        <v>146</v>
      </c>
      <c r="L2105" s="7" t="s">
        <v>90</v>
      </c>
      <c r="M2105" s="7" t="str">
        <f t="shared" ref="M2105:M2168" si="2686">G2105</f>
        <v>Couturière</v>
      </c>
      <c r="N2105" s="8">
        <v>45363</v>
      </c>
      <c r="P2105" s="7">
        <f t="shared" ca="1" si="2680"/>
        <v>-340</v>
      </c>
      <c r="Q2105" s="8">
        <v>45386</v>
      </c>
      <c r="R2105" s="7" t="s">
        <v>4476</v>
      </c>
      <c r="S2105" s="7"/>
      <c r="T2105" s="9" t="s">
        <v>156</v>
      </c>
      <c r="U2105" s="7" t="str">
        <f t="shared" si="2618"/>
        <v>Contractuel</v>
      </c>
      <c r="V2105" s="8">
        <v>45363</v>
      </c>
      <c r="W2105" s="8">
        <v>45382</v>
      </c>
      <c r="X2105" s="8"/>
      <c r="Y2105" s="8"/>
      <c r="Z2105" s="8">
        <v>45363</v>
      </c>
      <c r="AA2105" s="7">
        <f t="shared" si="2619"/>
        <v>3</v>
      </c>
      <c r="AB2105" s="7">
        <f t="shared" si="2620"/>
        <v>2024</v>
      </c>
      <c r="AC2105" s="7">
        <f t="shared" si="2621"/>
        <v>2028</v>
      </c>
      <c r="AD2105" s="10" t="e">
        <f t="shared" ref="AD2105:AD2168" ca="1" si="2687">IF(#REF!="Non",(DAYS360(N2105,Q2105)/360),(DAYS360(N2105,TODAY())/360))</f>
        <v>#REF!</v>
      </c>
      <c r="AE2105" s="10" t="e">
        <f t="shared" ca="1" si="2623"/>
        <v>#REF!</v>
      </c>
      <c r="AF2105" s="8">
        <v>33303</v>
      </c>
      <c r="AG2105" s="11">
        <f t="shared" ca="1" si="2624"/>
        <v>34.024657534246572</v>
      </c>
      <c r="AH2105" s="10" t="str">
        <f t="shared" ca="1" si="2625"/>
        <v>&gt;25&lt; 35</v>
      </c>
      <c r="AI2105" s="12">
        <v>16196156</v>
      </c>
      <c r="AJ2105" s="40" t="s">
        <v>213</v>
      </c>
      <c r="AK2105" s="12" t="s">
        <v>7994</v>
      </c>
      <c r="AL2105" s="8">
        <v>42387</v>
      </c>
      <c r="AM2105" s="7" t="s">
        <v>108</v>
      </c>
      <c r="AN2105" s="7" t="s">
        <v>76</v>
      </c>
      <c r="AO2105">
        <v>3</v>
      </c>
      <c r="AP2105" t="s">
        <v>7687</v>
      </c>
      <c r="AQ2105" s="14">
        <v>3</v>
      </c>
      <c r="AR2105" s="14">
        <v>1</v>
      </c>
      <c r="AS2105" s="15">
        <f t="shared" si="2626"/>
        <v>45728.25</v>
      </c>
      <c r="AT2105" s="14" t="s">
        <v>163</v>
      </c>
      <c r="AU2105" s="12">
        <v>3.5</v>
      </c>
      <c r="AV2105" s="17">
        <v>17</v>
      </c>
      <c r="AW2105" s="18" t="s">
        <v>201</v>
      </c>
      <c r="AX2105" s="19" t="s">
        <v>7995</v>
      </c>
      <c r="AY2105" s="17">
        <v>42</v>
      </c>
      <c r="AZ2105" s="14" t="s">
        <v>203</v>
      </c>
      <c r="BA2105" s="20" t="str">
        <f t="shared" si="2627"/>
        <v>17001000000286158142</v>
      </c>
      <c r="BB2105" s="31">
        <f t="shared" si="2628"/>
        <v>20</v>
      </c>
      <c r="BC2105" s="22" t="s">
        <v>7629</v>
      </c>
      <c r="BD2105" s="23" t="s">
        <v>115</v>
      </c>
      <c r="BF2105" s="8"/>
      <c r="BG2105" s="32">
        <v>21929469</v>
      </c>
      <c r="BH2105" s="32"/>
      <c r="BI2105" s="32"/>
      <c r="BK2105" s="14" t="str">
        <f t="shared" si="2668"/>
        <v>A-P7 AR</v>
      </c>
      <c r="BL2105" s="14" t="s">
        <v>595</v>
      </c>
      <c r="BM2105" s="25"/>
      <c r="BN2105" s="26"/>
      <c r="BO2105" s="27"/>
      <c r="BP2105" s="26"/>
      <c r="BQ2105" s="28"/>
    </row>
    <row r="2106" spans="1:69" x14ac:dyDescent="0.25">
      <c r="A2106" t="str">
        <f>VLOOKUP(B2106,[2]RH!$B:$BV,72,0)</f>
        <v>Non-Actif</v>
      </c>
      <c r="B2106" s="6">
        <v>2166</v>
      </c>
      <c r="C2106" s="7" t="s">
        <v>168</v>
      </c>
      <c r="D2106" s="7" t="s">
        <v>7996</v>
      </c>
      <c r="E2106" s="7" t="s">
        <v>67</v>
      </c>
      <c r="F2106" s="7" t="s">
        <v>118</v>
      </c>
      <c r="G2106" s="7" t="s">
        <v>220</v>
      </c>
      <c r="H2106" s="80" t="s">
        <v>2398</v>
      </c>
      <c r="I2106" s="7" t="s">
        <v>2399</v>
      </c>
      <c r="J2106" s="65" t="s">
        <v>190</v>
      </c>
      <c r="K2106" s="7" t="s">
        <v>146</v>
      </c>
      <c r="L2106" s="7" t="s">
        <v>90</v>
      </c>
      <c r="M2106" s="7" t="str">
        <f t="shared" si="2686"/>
        <v>Couturière</v>
      </c>
      <c r="N2106" s="8">
        <v>45363</v>
      </c>
      <c r="P2106" s="7">
        <f t="shared" ca="1" si="2680"/>
        <v>-340</v>
      </c>
      <c r="Q2106" s="8">
        <v>45386</v>
      </c>
      <c r="R2106" s="7" t="s">
        <v>7997</v>
      </c>
      <c r="S2106" s="7"/>
      <c r="T2106" s="9" t="s">
        <v>156</v>
      </c>
      <c r="U2106" s="7" t="str">
        <f t="shared" si="2618"/>
        <v>Contractuel</v>
      </c>
      <c r="V2106" s="8">
        <v>45363</v>
      </c>
      <c r="W2106" s="8">
        <v>45382</v>
      </c>
      <c r="X2106" s="8"/>
      <c r="Y2106" s="8"/>
      <c r="Z2106" s="8">
        <v>45363</v>
      </c>
      <c r="AA2106" s="7">
        <f t="shared" si="2619"/>
        <v>3</v>
      </c>
      <c r="AB2106" s="7">
        <f t="shared" si="2620"/>
        <v>2024</v>
      </c>
      <c r="AC2106" s="7">
        <f t="shared" si="2621"/>
        <v>2028</v>
      </c>
      <c r="AD2106" s="10" t="e">
        <f t="shared" ref="AD2106:AD2169" ca="1" si="2688">IF(#REF!="Non",(DAYS360(N2106,Q2106)/360),(DAYS360(N2106,TODAY())/360))</f>
        <v>#REF!</v>
      </c>
      <c r="AE2106" s="10" t="e">
        <f t="shared" ca="1" si="2623"/>
        <v>#REF!</v>
      </c>
      <c r="AF2106" s="8">
        <v>28280</v>
      </c>
      <c r="AG2106" s="11">
        <f t="shared" ca="1" si="2624"/>
        <v>47.786301369863011</v>
      </c>
      <c r="AH2106" s="10" t="str">
        <f t="shared" ca="1" si="2625"/>
        <v>&gt;45&lt; 55</v>
      </c>
      <c r="AI2106" s="137">
        <v>12667602</v>
      </c>
      <c r="AJ2106" s="13" t="s">
        <v>92</v>
      </c>
      <c r="AK2106" s="12" t="s">
        <v>7998</v>
      </c>
      <c r="AL2106" s="8">
        <v>36034</v>
      </c>
      <c r="AM2106" s="7" t="s">
        <v>108</v>
      </c>
      <c r="AN2106" s="7" t="s">
        <v>76</v>
      </c>
      <c r="AO2106">
        <v>3</v>
      </c>
      <c r="AP2106" t="s">
        <v>7930</v>
      </c>
      <c r="AQ2106" s="14">
        <v>3</v>
      </c>
      <c r="AR2106" s="14">
        <v>1</v>
      </c>
      <c r="AS2106" s="15">
        <f t="shared" si="2626"/>
        <v>45728.25</v>
      </c>
      <c r="AT2106" s="14" t="s">
        <v>163</v>
      </c>
      <c r="AU2106" s="12">
        <v>3.5</v>
      </c>
      <c r="AV2106" s="17">
        <v>17</v>
      </c>
      <c r="AW2106" s="18" t="s">
        <v>201</v>
      </c>
      <c r="AX2106" s="19" t="s">
        <v>7999</v>
      </c>
      <c r="AY2106" s="17">
        <v>95</v>
      </c>
      <c r="AZ2106" s="14" t="s">
        <v>203</v>
      </c>
      <c r="BA2106" s="20" t="str">
        <f t="shared" si="2627"/>
        <v>17001000000261098095</v>
      </c>
      <c r="BB2106" s="31">
        <f t="shared" si="2628"/>
        <v>20</v>
      </c>
      <c r="BC2106" s="22" t="s">
        <v>7629</v>
      </c>
      <c r="BD2106" s="23" t="s">
        <v>115</v>
      </c>
      <c r="BF2106" s="8"/>
      <c r="BG2106" s="32">
        <v>25500341</v>
      </c>
      <c r="BH2106" s="32"/>
      <c r="BI2106" s="32"/>
      <c r="BK2106" s="14" t="str">
        <f t="shared" si="2668"/>
        <v>A-P7 AR</v>
      </c>
      <c r="BL2106" s="14" t="s">
        <v>595</v>
      </c>
      <c r="BM2106" s="25"/>
      <c r="BN2106" s="26"/>
      <c r="BO2106" s="27"/>
      <c r="BP2106" s="26"/>
      <c r="BQ2106" s="28"/>
    </row>
    <row r="2107" spans="1:69" x14ac:dyDescent="0.25">
      <c r="A2107" t="str">
        <f>VLOOKUP(B2107,[2]RH!$B:$BV,72,0)</f>
        <v>Non-Actif</v>
      </c>
      <c r="B2107" s="6">
        <v>2167</v>
      </c>
      <c r="C2107" s="7" t="s">
        <v>168</v>
      </c>
      <c r="D2107" s="7" t="s">
        <v>8000</v>
      </c>
      <c r="E2107" s="7" t="s">
        <v>67</v>
      </c>
      <c r="F2107" s="7" t="s">
        <v>118</v>
      </c>
      <c r="G2107" s="7" t="s">
        <v>220</v>
      </c>
      <c r="H2107" s="80" t="s">
        <v>2398</v>
      </c>
      <c r="I2107" s="7" t="s">
        <v>2399</v>
      </c>
      <c r="J2107" s="65" t="s">
        <v>190</v>
      </c>
      <c r="K2107" s="7" t="s">
        <v>146</v>
      </c>
      <c r="L2107" s="7" t="s">
        <v>90</v>
      </c>
      <c r="M2107" s="7" t="str">
        <f t="shared" si="2686"/>
        <v>Couturière</v>
      </c>
      <c r="N2107" s="8">
        <v>45369</v>
      </c>
      <c r="P2107" s="7">
        <f t="shared" ca="1" si="2680"/>
        <v>-279</v>
      </c>
      <c r="Q2107" s="8">
        <v>45447</v>
      </c>
      <c r="R2107" s="7" t="s">
        <v>771</v>
      </c>
      <c r="S2107" s="7"/>
      <c r="T2107" s="9" t="s">
        <v>156</v>
      </c>
      <c r="U2107" s="7" t="str">
        <f t="shared" si="2618"/>
        <v>Contractuel</v>
      </c>
      <c r="V2107" s="8">
        <v>45413</v>
      </c>
      <c r="W2107" s="8">
        <v>45443</v>
      </c>
      <c r="X2107" s="8"/>
      <c r="Y2107" s="8"/>
      <c r="Z2107" s="8">
        <v>45369</v>
      </c>
      <c r="AA2107" s="7">
        <f t="shared" si="2619"/>
        <v>3</v>
      </c>
      <c r="AB2107" s="7">
        <f t="shared" si="2620"/>
        <v>2024</v>
      </c>
      <c r="AC2107" s="7">
        <f t="shared" si="2621"/>
        <v>2028</v>
      </c>
      <c r="AD2107" s="10" t="e">
        <f t="shared" ref="AD2107:AD2170" ca="1" si="2689">IF(#REF!="Non",(DAYS360(N2107,Q2107)/360),(DAYS360(N2107,TODAY())/360))</f>
        <v>#REF!</v>
      </c>
      <c r="AE2107" s="10" t="e">
        <f t="shared" ca="1" si="2623"/>
        <v>#REF!</v>
      </c>
      <c r="AF2107" s="8">
        <v>35008</v>
      </c>
      <c r="AG2107" s="11">
        <f t="shared" ca="1" si="2624"/>
        <v>29.353424657534248</v>
      </c>
      <c r="AH2107" s="10" t="str">
        <f t="shared" ca="1" si="2625"/>
        <v>&gt;25&lt; 35</v>
      </c>
      <c r="AI2107" s="137">
        <v>16829987</v>
      </c>
      <c r="AJ2107" s="13" t="s">
        <v>73</v>
      </c>
      <c r="AK2107" s="12" t="s">
        <v>8001</v>
      </c>
      <c r="AL2107" s="8">
        <v>41391</v>
      </c>
      <c r="AM2107" s="7" t="s">
        <v>108</v>
      </c>
      <c r="AN2107" s="7" t="s">
        <v>109</v>
      </c>
      <c r="AP2107" t="s">
        <v>7692</v>
      </c>
      <c r="AQ2107">
        <v>3</v>
      </c>
      <c r="AR2107" s="14">
        <v>1</v>
      </c>
      <c r="AS2107" s="15">
        <f t="shared" si="2626"/>
        <v>45734.25</v>
      </c>
      <c r="AT2107" s="14" t="s">
        <v>163</v>
      </c>
      <c r="AU2107" s="12">
        <v>3.5</v>
      </c>
      <c r="AV2107" s="17">
        <v>17</v>
      </c>
      <c r="AW2107" s="18">
        <v>53594</v>
      </c>
      <c r="AX2107" s="19" t="s">
        <v>8002</v>
      </c>
      <c r="AY2107" s="17">
        <v>48</v>
      </c>
      <c r="AZ2107" s="14" t="s">
        <v>203</v>
      </c>
      <c r="BA2107" s="20" t="str">
        <f t="shared" si="2627"/>
        <v>17535940171429762548</v>
      </c>
      <c r="BB2107" s="31">
        <f t="shared" si="2628"/>
        <v>20</v>
      </c>
      <c r="BC2107" s="22" t="s">
        <v>6301</v>
      </c>
      <c r="BD2107" s="23" t="s">
        <v>341</v>
      </c>
      <c r="BF2107" s="8"/>
      <c r="BG2107" s="32">
        <v>563777280</v>
      </c>
      <c r="BH2107" s="32"/>
      <c r="BI2107" s="32"/>
      <c r="BK2107" s="14" t="str">
        <f t="shared" si="2668"/>
        <v>A-P7 AR</v>
      </c>
      <c r="BL2107" s="14" t="s">
        <v>595</v>
      </c>
      <c r="BM2107" s="25"/>
      <c r="BN2107" s="26"/>
      <c r="BO2107" s="27"/>
      <c r="BP2107" s="26"/>
      <c r="BQ2107" s="28"/>
    </row>
    <row r="2108" spans="1:69" x14ac:dyDescent="0.25">
      <c r="A2108" t="str">
        <f>VLOOKUP(B2108,[2]RH!$B:$BV,72,0)</f>
        <v>si</v>
      </c>
      <c r="B2108" s="66">
        <v>2168</v>
      </c>
      <c r="C2108" s="67" t="s">
        <v>168</v>
      </c>
      <c r="D2108" s="67" t="s">
        <v>8003</v>
      </c>
      <c r="E2108" s="7" t="s">
        <v>67</v>
      </c>
      <c r="F2108" s="7" t="s">
        <v>118</v>
      </c>
      <c r="G2108" s="7" t="s">
        <v>220</v>
      </c>
      <c r="H2108" s="80" t="s">
        <v>2398</v>
      </c>
      <c r="I2108" s="7" t="s">
        <v>2399</v>
      </c>
      <c r="J2108" s="65" t="s">
        <v>190</v>
      </c>
      <c r="K2108" s="7" t="s">
        <v>146</v>
      </c>
      <c r="L2108" s="7" t="s">
        <v>90</v>
      </c>
      <c r="M2108" s="7" t="str">
        <f t="shared" si="2686"/>
        <v>Couturière</v>
      </c>
      <c r="N2108" s="8">
        <v>45369</v>
      </c>
      <c r="P2108" s="7">
        <f t="shared" ca="1" si="2680"/>
        <v>-6</v>
      </c>
      <c r="Q2108" s="8"/>
      <c r="R2108" s="7"/>
      <c r="S2108" s="7"/>
      <c r="T2108" s="9" t="s">
        <v>156</v>
      </c>
      <c r="U2108" s="7" t="str">
        <f t="shared" si="2618"/>
        <v>Contractuel</v>
      </c>
      <c r="V2108" s="8">
        <v>45689</v>
      </c>
      <c r="W2108" s="8">
        <f>VLOOKUP(B2108,[1]BASE!$A:$Q,17,0)</f>
        <v>45716</v>
      </c>
      <c r="X2108" s="8"/>
      <c r="Y2108" s="8"/>
      <c r="Z2108" s="8">
        <v>45369</v>
      </c>
      <c r="AA2108" s="7">
        <f t="shared" si="2619"/>
        <v>3</v>
      </c>
      <c r="AB2108" s="7">
        <f t="shared" si="2620"/>
        <v>2024</v>
      </c>
      <c r="AC2108" s="7">
        <f t="shared" si="2621"/>
        <v>2028</v>
      </c>
      <c r="AD2108" s="10" t="e">
        <f t="shared" ref="AD2108:AD2171" ca="1" si="2690">IF(#REF!="Non",(DAYS360(N2108,Q2108)/360),(DAYS360(N2108,TODAY())/360))</f>
        <v>#REF!</v>
      </c>
      <c r="AE2108" s="10" t="e">
        <f t="shared" ca="1" si="2623"/>
        <v>#REF!</v>
      </c>
      <c r="AF2108" s="8">
        <v>35411</v>
      </c>
      <c r="AG2108" s="11">
        <f t="shared" ca="1" si="2624"/>
        <v>28.24931506849315</v>
      </c>
      <c r="AH2108" s="10" t="str">
        <f t="shared" ca="1" si="2625"/>
        <v>&gt;25&lt; 35</v>
      </c>
      <c r="AI2108" s="137">
        <v>17267559</v>
      </c>
      <c r="AJ2108" s="13" t="s">
        <v>73</v>
      </c>
      <c r="AK2108" s="12" t="s">
        <v>8004</v>
      </c>
      <c r="AL2108" s="8">
        <v>41757</v>
      </c>
      <c r="AM2108" s="7" t="s">
        <v>108</v>
      </c>
      <c r="AN2108" s="7" t="s">
        <v>76</v>
      </c>
      <c r="AO2108">
        <v>2</v>
      </c>
      <c r="AP2108" t="s">
        <v>7769</v>
      </c>
      <c r="AQ2108">
        <v>3</v>
      </c>
      <c r="AR2108" s="14">
        <v>1</v>
      </c>
      <c r="AS2108" s="15">
        <f t="shared" si="2626"/>
        <v>45734.25</v>
      </c>
      <c r="AT2108" s="14" t="s">
        <v>163</v>
      </c>
      <c r="AU2108" s="12">
        <v>3.5</v>
      </c>
      <c r="AV2108" s="17">
        <v>17</v>
      </c>
      <c r="AW2108" s="18">
        <v>53594</v>
      </c>
      <c r="AX2108" s="19" t="s">
        <v>8005</v>
      </c>
      <c r="AY2108" s="17">
        <v>68</v>
      </c>
      <c r="AZ2108" s="14" t="s">
        <v>203</v>
      </c>
      <c r="BA2108" s="20" t="str">
        <f t="shared" si="2627"/>
        <v>17535940172091948568</v>
      </c>
      <c r="BB2108" s="31">
        <f t="shared" si="2628"/>
        <v>20</v>
      </c>
      <c r="BC2108" s="22" t="s">
        <v>6301</v>
      </c>
      <c r="BD2108" s="23" t="s">
        <v>341</v>
      </c>
      <c r="BF2108" s="8"/>
      <c r="BG2108" s="32">
        <v>55037280</v>
      </c>
      <c r="BH2108" s="32"/>
      <c r="BI2108" s="32"/>
      <c r="BJ2108" t="s">
        <v>6073</v>
      </c>
      <c r="BK2108" s="14" t="str">
        <f>IF(K2108="CADRE","CADRE",CONCATENATE(J2108,"-",H2108))</f>
        <v>A-P7 AR</v>
      </c>
      <c r="BL2108" s="14" t="s">
        <v>595</v>
      </c>
      <c r="BM2108" s="25"/>
      <c r="BN2108" s="26"/>
      <c r="BO2108" s="27"/>
      <c r="BP2108" s="26"/>
      <c r="BQ2108" s="28"/>
    </row>
    <row r="2109" spans="1:69" x14ac:dyDescent="0.25">
      <c r="A2109" t="str">
        <f>VLOOKUP(B2109,[2]RH!$B:$BV,72,0)</f>
        <v>Non-Actif</v>
      </c>
      <c r="B2109" s="6">
        <v>2169</v>
      </c>
      <c r="C2109" s="7" t="s">
        <v>168</v>
      </c>
      <c r="D2109" s="7" t="s">
        <v>8006</v>
      </c>
      <c r="E2109" s="7" t="s">
        <v>67</v>
      </c>
      <c r="F2109" s="7" t="s">
        <v>118</v>
      </c>
      <c r="G2109" s="7" t="s">
        <v>408</v>
      </c>
      <c r="H2109" s="80" t="s">
        <v>2398</v>
      </c>
      <c r="I2109" s="7" t="s">
        <v>2399</v>
      </c>
      <c r="J2109" s="65" t="s">
        <v>190</v>
      </c>
      <c r="K2109" s="7" t="s">
        <v>146</v>
      </c>
      <c r="L2109" s="7" t="s">
        <v>90</v>
      </c>
      <c r="M2109" s="7" t="str">
        <f t="shared" si="2686"/>
        <v>Alimentatrice</v>
      </c>
      <c r="N2109" s="8">
        <v>45369</v>
      </c>
      <c r="P2109" s="7">
        <f t="shared" ca="1" si="2680"/>
        <v>-279</v>
      </c>
      <c r="Q2109" s="8">
        <v>45449</v>
      </c>
      <c r="R2109" s="7" t="s">
        <v>5589</v>
      </c>
      <c r="S2109" s="7"/>
      <c r="T2109" s="9" t="s">
        <v>156</v>
      </c>
      <c r="U2109" s="7" t="str">
        <f t="shared" si="2618"/>
        <v>Contractuel</v>
      </c>
      <c r="V2109" s="8">
        <v>45413</v>
      </c>
      <c r="W2109" s="8">
        <v>45443</v>
      </c>
      <c r="X2109" s="8"/>
      <c r="Y2109" s="8"/>
      <c r="Z2109" s="8">
        <v>45369</v>
      </c>
      <c r="AA2109" s="7">
        <f t="shared" si="2619"/>
        <v>3</v>
      </c>
      <c r="AB2109" s="7">
        <f t="shared" si="2620"/>
        <v>2024</v>
      </c>
      <c r="AC2109" s="7">
        <f t="shared" si="2621"/>
        <v>2028</v>
      </c>
      <c r="AD2109" s="10" t="e">
        <f t="shared" ref="AD2109:AD2172" ca="1" si="2691">IF(#REF!="Non",(DAYS360(N2109,Q2109)/360),(DAYS360(N2109,TODAY())/360))</f>
        <v>#REF!</v>
      </c>
      <c r="AE2109" s="10" t="e">
        <f t="shared" ca="1" si="2623"/>
        <v>#REF!</v>
      </c>
      <c r="AF2109" s="8">
        <v>32187</v>
      </c>
      <c r="AG2109" s="11">
        <f t="shared" ca="1" si="2624"/>
        <v>37.082191780821915</v>
      </c>
      <c r="AH2109" s="10" t="str">
        <f t="shared" ca="1" si="2625"/>
        <v>&gt;35&lt; 45</v>
      </c>
      <c r="AI2109" s="137">
        <v>14119346</v>
      </c>
      <c r="AJ2109" s="13" t="s">
        <v>106</v>
      </c>
      <c r="AK2109" s="12" t="s">
        <v>8007</v>
      </c>
      <c r="AL2109" s="8">
        <v>39325</v>
      </c>
      <c r="AM2109" s="7" t="s">
        <v>108</v>
      </c>
      <c r="AN2109" s="7" t="s">
        <v>109</v>
      </c>
      <c r="AP2109" t="s">
        <v>8008</v>
      </c>
      <c r="AQ2109">
        <v>3</v>
      </c>
      <c r="AR2109" s="14">
        <v>1</v>
      </c>
      <c r="AS2109" s="15">
        <f t="shared" si="2626"/>
        <v>45734.25</v>
      </c>
      <c r="AT2109" s="14" t="s">
        <v>163</v>
      </c>
      <c r="AU2109" s="12">
        <v>3.5</v>
      </c>
      <c r="AV2109" s="17">
        <v>17</v>
      </c>
      <c r="AW2109" s="18" t="s">
        <v>201</v>
      </c>
      <c r="AX2109" s="19" t="s">
        <v>8009</v>
      </c>
      <c r="AY2109" s="17" t="s">
        <v>150</v>
      </c>
      <c r="AZ2109" s="14" t="s">
        <v>203</v>
      </c>
      <c r="BA2109" s="20" t="str">
        <f t="shared" si="2627"/>
        <v>17001000000127722707</v>
      </c>
      <c r="BB2109" s="31">
        <f t="shared" si="2628"/>
        <v>20</v>
      </c>
      <c r="BC2109" s="22" t="s">
        <v>1121</v>
      </c>
      <c r="BD2109" s="23" t="s">
        <v>115</v>
      </c>
      <c r="BF2109" s="8"/>
      <c r="BG2109" s="32">
        <v>95404202</v>
      </c>
      <c r="BH2109" s="32">
        <v>94445050</v>
      </c>
      <c r="BI2109" s="32"/>
      <c r="BK2109" s="14" t="str">
        <f t="shared" si="2668"/>
        <v>A-P7 AR</v>
      </c>
      <c r="BL2109" s="14" t="s">
        <v>595</v>
      </c>
      <c r="BM2109" s="25"/>
      <c r="BN2109" s="26"/>
      <c r="BO2109" s="27"/>
      <c r="BP2109" s="26"/>
      <c r="BQ2109" s="28"/>
    </row>
    <row r="2110" spans="1:69" x14ac:dyDescent="0.25">
      <c r="A2110" t="str">
        <f>VLOOKUP(B2110,[2]RH!$B:$BV,72,0)</f>
        <v>Non-Actif</v>
      </c>
      <c r="B2110" s="6">
        <v>2170</v>
      </c>
      <c r="C2110" s="7" t="s">
        <v>168</v>
      </c>
      <c r="D2110" s="7" t="s">
        <v>8010</v>
      </c>
      <c r="E2110" s="7" t="s">
        <v>67</v>
      </c>
      <c r="F2110" s="7" t="s">
        <v>118</v>
      </c>
      <c r="G2110" s="7" t="s">
        <v>5325</v>
      </c>
      <c r="H2110" s="80" t="s">
        <v>2398</v>
      </c>
      <c r="I2110" s="7" t="s">
        <v>2399</v>
      </c>
      <c r="J2110" s="7" t="s">
        <v>190</v>
      </c>
      <c r="K2110" s="7" t="s">
        <v>89</v>
      </c>
      <c r="L2110" s="7" t="s">
        <v>90</v>
      </c>
      <c r="M2110" s="7" t="str">
        <f t="shared" si="2686"/>
        <v>Contrôle qualité</v>
      </c>
      <c r="N2110" s="8">
        <v>45369</v>
      </c>
      <c r="P2110" s="7">
        <f t="shared" ca="1" si="2680"/>
        <v>-218</v>
      </c>
      <c r="Q2110" s="8">
        <v>45488</v>
      </c>
      <c r="R2110" s="7" t="s">
        <v>1728</v>
      </c>
      <c r="S2110" s="7"/>
      <c r="T2110" s="9" t="s">
        <v>156</v>
      </c>
      <c r="U2110" s="7" t="str">
        <f t="shared" si="2618"/>
        <v>Contractuel</v>
      </c>
      <c r="V2110" s="8">
        <v>45474</v>
      </c>
      <c r="W2110" s="8">
        <v>45504</v>
      </c>
      <c r="X2110" s="8"/>
      <c r="Y2110" s="8"/>
      <c r="Z2110" s="8">
        <v>45369</v>
      </c>
      <c r="AA2110" s="7">
        <f t="shared" si="2619"/>
        <v>3</v>
      </c>
      <c r="AB2110" s="7">
        <f t="shared" si="2620"/>
        <v>2024</v>
      </c>
      <c r="AC2110" s="7">
        <f t="shared" si="2621"/>
        <v>2028</v>
      </c>
      <c r="AD2110" s="10" t="e">
        <f t="shared" ref="AD2110:AD2173" ca="1" si="2692">IF(#REF!="Non",(DAYS360(N2110,Q2110)/360),(DAYS360(N2110,TODAY())/360))</f>
        <v>#REF!</v>
      </c>
      <c r="AE2110" s="10" t="e">
        <f t="shared" ca="1" si="2623"/>
        <v>#REF!</v>
      </c>
      <c r="AF2110" s="8">
        <v>37602</v>
      </c>
      <c r="AG2110" s="11">
        <f t="shared" ca="1" si="2624"/>
        <v>22.246575342465754</v>
      </c>
      <c r="AH2110" s="10" t="str">
        <f t="shared" ca="1" si="2625"/>
        <v>&lt; 25</v>
      </c>
      <c r="AI2110" s="137">
        <v>17655682</v>
      </c>
      <c r="AJ2110" s="13" t="s">
        <v>150</v>
      </c>
      <c r="AK2110" s="12" t="s">
        <v>8011</v>
      </c>
      <c r="AL2110" s="8">
        <v>44027</v>
      </c>
      <c r="AM2110" s="7" t="s">
        <v>108</v>
      </c>
      <c r="AN2110" s="7" t="s">
        <v>109</v>
      </c>
      <c r="AP2110" t="s">
        <v>7789</v>
      </c>
      <c r="AQ2110">
        <v>3</v>
      </c>
      <c r="AR2110" s="14">
        <v>1</v>
      </c>
      <c r="AS2110" s="15">
        <f t="shared" si="2626"/>
        <v>45734.25</v>
      </c>
      <c r="AT2110" s="14" t="s">
        <v>163</v>
      </c>
      <c r="AU2110" s="12">
        <v>3.6629999999999998</v>
      </c>
      <c r="AV2110" s="17">
        <v>17</v>
      </c>
      <c r="AW2110" s="18" t="s">
        <v>201</v>
      </c>
      <c r="AX2110" s="19" t="s">
        <v>8012</v>
      </c>
      <c r="AY2110" s="17">
        <v>30</v>
      </c>
      <c r="AZ2110" s="14" t="s">
        <v>203</v>
      </c>
      <c r="BA2110" s="20" t="str">
        <f t="shared" si="2627"/>
        <v>17001000000327626030</v>
      </c>
      <c r="BB2110" s="31">
        <f t="shared" si="2628"/>
        <v>20</v>
      </c>
      <c r="BC2110" s="22" t="s">
        <v>6301</v>
      </c>
      <c r="BD2110" s="23" t="s">
        <v>341</v>
      </c>
      <c r="BF2110" s="8"/>
      <c r="BG2110" s="32">
        <v>21101326</v>
      </c>
      <c r="BH2110" s="32">
        <v>92261390</v>
      </c>
      <c r="BI2110" s="32"/>
      <c r="BK2110" s="14" t="str">
        <f t="shared" si="2668"/>
        <v>A-P7 AR</v>
      </c>
      <c r="BL2110" s="14" t="s">
        <v>288</v>
      </c>
      <c r="BM2110" s="25"/>
      <c r="BN2110" s="26"/>
      <c r="BO2110" s="27"/>
      <c r="BP2110" s="26"/>
      <c r="BQ2110" s="28"/>
    </row>
    <row r="2111" spans="1:69" x14ac:dyDescent="0.25">
      <c r="A2111" t="str">
        <f>VLOOKUP(B2111,[2]RH!$B:$BV,72,0)</f>
        <v>Non-Actif</v>
      </c>
      <c r="B2111" s="6">
        <v>2171</v>
      </c>
      <c r="C2111" s="7" t="s">
        <v>168</v>
      </c>
      <c r="D2111" s="7" t="s">
        <v>5782</v>
      </c>
      <c r="E2111" s="7" t="s">
        <v>67</v>
      </c>
      <c r="F2111" s="7" t="s">
        <v>118</v>
      </c>
      <c r="G2111" s="7" t="s">
        <v>2675</v>
      </c>
      <c r="H2111" s="80" t="s">
        <v>649</v>
      </c>
      <c r="I2111" s="7" t="s">
        <v>650</v>
      </c>
      <c r="J2111" s="7" t="s">
        <v>281</v>
      </c>
      <c r="K2111" s="7" t="s">
        <v>146</v>
      </c>
      <c r="L2111" s="7" t="s">
        <v>90</v>
      </c>
      <c r="M2111" s="7" t="str">
        <f t="shared" si="2686"/>
        <v>WIRE</v>
      </c>
      <c r="N2111" s="8">
        <v>45365</v>
      </c>
      <c r="P2111" s="7">
        <f t="shared" ca="1" si="2680"/>
        <v>-218</v>
      </c>
      <c r="Q2111" s="8">
        <v>45490</v>
      </c>
      <c r="R2111" s="7" t="s">
        <v>2255</v>
      </c>
      <c r="S2111" s="7"/>
      <c r="T2111" s="9" t="s">
        <v>156</v>
      </c>
      <c r="U2111" s="7" t="str">
        <f t="shared" si="2618"/>
        <v>Contractuel</v>
      </c>
      <c r="V2111" s="8">
        <v>45474</v>
      </c>
      <c r="W2111" s="8">
        <v>45504</v>
      </c>
      <c r="X2111" s="8"/>
      <c r="Y2111" s="8"/>
      <c r="Z2111" s="8">
        <v>45365</v>
      </c>
      <c r="AA2111" s="7">
        <f t="shared" si="2619"/>
        <v>3</v>
      </c>
      <c r="AB2111" s="7">
        <f t="shared" si="2620"/>
        <v>2024</v>
      </c>
      <c r="AC2111" s="7">
        <f t="shared" si="2621"/>
        <v>2028</v>
      </c>
      <c r="AD2111" s="10" t="e">
        <f t="shared" ref="AD2111:AD2174" ca="1" si="2693">IF(#REF!="Non",(DAYS360(N2111,Q2111)/360),(DAYS360(N2111,TODAY())/360))</f>
        <v>#REF!</v>
      </c>
      <c r="AE2111" s="10" t="e">
        <f t="shared" ca="1" si="2623"/>
        <v>#REF!</v>
      </c>
      <c r="AF2111" s="8">
        <v>33040</v>
      </c>
      <c r="AG2111" s="11">
        <f t="shared" ca="1" si="2624"/>
        <v>34.745205479452054</v>
      </c>
      <c r="AH2111" s="10" t="str">
        <f t="shared" ca="1" si="2625"/>
        <v>&gt;25&lt; 35</v>
      </c>
      <c r="AI2111" s="137">
        <v>16881608</v>
      </c>
      <c r="AJ2111" s="13" t="s">
        <v>73</v>
      </c>
      <c r="AK2111" s="12" t="s">
        <v>8013</v>
      </c>
      <c r="AL2111" s="8">
        <v>40078</v>
      </c>
      <c r="AM2111" s="7" t="s">
        <v>108</v>
      </c>
      <c r="AN2111" s="7" t="s">
        <v>109</v>
      </c>
      <c r="AP2111" t="s">
        <v>7789</v>
      </c>
      <c r="AQ2111">
        <v>3</v>
      </c>
      <c r="AR2111" s="14">
        <v>1</v>
      </c>
      <c r="AS2111" s="15">
        <f t="shared" si="2626"/>
        <v>45730.25</v>
      </c>
      <c r="AT2111" s="14" t="s">
        <v>163</v>
      </c>
      <c r="AU2111" s="12">
        <v>3.5</v>
      </c>
      <c r="AV2111" s="17">
        <v>17</v>
      </c>
      <c r="AW2111" s="18" t="s">
        <v>201</v>
      </c>
      <c r="AX2111" s="19" t="s">
        <v>8014</v>
      </c>
      <c r="AY2111" s="17">
        <v>58</v>
      </c>
      <c r="AZ2111" s="14" t="s">
        <v>203</v>
      </c>
      <c r="BA2111" s="20" t="str">
        <f t="shared" si="2627"/>
        <v>17001000000238805458</v>
      </c>
      <c r="BB2111" s="31">
        <f t="shared" si="2628"/>
        <v>20</v>
      </c>
      <c r="BC2111" s="22" t="s">
        <v>8015</v>
      </c>
      <c r="BD2111" s="23" t="s">
        <v>341</v>
      </c>
      <c r="BF2111" s="8"/>
      <c r="BG2111" s="32">
        <v>28863256</v>
      </c>
      <c r="BH2111" s="32"/>
      <c r="BI2111" s="32"/>
      <c r="BK2111" s="14" t="str">
        <f t="shared" si="2668"/>
        <v>B-Panda</v>
      </c>
      <c r="BL2111" s="14" t="s">
        <v>595</v>
      </c>
      <c r="BM2111" s="25"/>
      <c r="BN2111" s="26"/>
      <c r="BO2111" s="27"/>
      <c r="BP2111" s="26"/>
      <c r="BQ2111" s="28"/>
    </row>
    <row r="2112" spans="1:69" x14ac:dyDescent="0.25">
      <c r="A2112" t="str">
        <f>VLOOKUP(B2112,[2]RH!$B:$BV,72,0)</f>
        <v>si</v>
      </c>
      <c r="B2112" s="6">
        <v>2172</v>
      </c>
      <c r="C2112" s="7" t="s">
        <v>168</v>
      </c>
      <c r="D2112" s="7" t="s">
        <v>8016</v>
      </c>
      <c r="E2112" s="7" t="s">
        <v>67</v>
      </c>
      <c r="F2112" s="7" t="s">
        <v>118</v>
      </c>
      <c r="G2112" s="7" t="s">
        <v>220</v>
      </c>
      <c r="H2112" s="80" t="s">
        <v>2398</v>
      </c>
      <c r="I2112" s="7" t="s">
        <v>2399</v>
      </c>
      <c r="J2112" s="65" t="s">
        <v>190</v>
      </c>
      <c r="K2112" s="7" t="s">
        <v>146</v>
      </c>
      <c r="L2112" s="7" t="s">
        <v>90</v>
      </c>
      <c r="M2112" s="7" t="str">
        <f t="shared" si="2686"/>
        <v>Couturière</v>
      </c>
      <c r="N2112" s="8">
        <v>45369</v>
      </c>
      <c r="P2112" s="7">
        <f t="shared" ca="1" si="2680"/>
        <v>-6</v>
      </c>
      <c r="Q2112" s="8"/>
      <c r="R2112" s="7"/>
      <c r="S2112" s="7"/>
      <c r="T2112" s="9" t="s">
        <v>156</v>
      </c>
      <c r="U2112" s="7" t="str">
        <f t="shared" si="2618"/>
        <v>Contractuel</v>
      </c>
      <c r="V2112" s="8">
        <v>45689</v>
      </c>
      <c r="W2112" s="8">
        <f>VLOOKUP(B2112,[1]BASE!$A:$Q,17,0)</f>
        <v>45716</v>
      </c>
      <c r="X2112" s="8"/>
      <c r="Y2112" s="8"/>
      <c r="Z2112" s="8">
        <v>45369</v>
      </c>
      <c r="AA2112" s="7">
        <f t="shared" si="2619"/>
        <v>3</v>
      </c>
      <c r="AB2112" s="7">
        <f t="shared" si="2620"/>
        <v>2024</v>
      </c>
      <c r="AC2112" s="7">
        <f t="shared" si="2621"/>
        <v>2028</v>
      </c>
      <c r="AD2112" s="10" t="e">
        <f t="shared" ref="AD2112:AD2175" ca="1" si="2694">IF(#REF!="Non",(DAYS360(N2112,Q2112)/360),(DAYS360(N2112,TODAY())/360))</f>
        <v>#REF!</v>
      </c>
      <c r="AE2112" s="10" t="e">
        <f t="shared" ca="1" si="2623"/>
        <v>#REF!</v>
      </c>
      <c r="AF2112" s="8">
        <v>31460</v>
      </c>
      <c r="AG2112" s="11">
        <f t="shared" ca="1" si="2624"/>
        <v>39.073972602739723</v>
      </c>
      <c r="AH2112" s="10" t="str">
        <f t="shared" ca="1" si="2625"/>
        <v>&gt;35&lt; 45</v>
      </c>
      <c r="AI2112" s="137">
        <v>16069264</v>
      </c>
      <c r="AJ2112" s="13" t="s">
        <v>79</v>
      </c>
      <c r="AK2112" s="12" t="s">
        <v>8017</v>
      </c>
      <c r="AL2112" s="8">
        <v>44889</v>
      </c>
      <c r="AM2112" s="7" t="s">
        <v>108</v>
      </c>
      <c r="AN2112" s="7" t="s">
        <v>76</v>
      </c>
      <c r="AO2112">
        <v>2</v>
      </c>
      <c r="AP2112" t="s">
        <v>7965</v>
      </c>
      <c r="AQ2112">
        <v>3</v>
      </c>
      <c r="AR2112" s="14">
        <v>1</v>
      </c>
      <c r="AS2112" s="15">
        <f t="shared" si="2626"/>
        <v>45734.25</v>
      </c>
      <c r="AT2112" s="14" t="s">
        <v>163</v>
      </c>
      <c r="AU2112" s="12">
        <v>3.5</v>
      </c>
      <c r="AV2112" s="17">
        <v>17</v>
      </c>
      <c r="AW2112" s="18" t="s">
        <v>201</v>
      </c>
      <c r="AX2112" s="19" t="s">
        <v>8018</v>
      </c>
      <c r="AY2112" s="17">
        <v>82</v>
      </c>
      <c r="AZ2112" s="14" t="s">
        <v>203</v>
      </c>
      <c r="BA2112" s="20" t="str">
        <f t="shared" si="2627"/>
        <v>17001000000343302782</v>
      </c>
      <c r="BB2112" s="31">
        <f t="shared" si="2628"/>
        <v>20</v>
      </c>
      <c r="BC2112" s="22" t="s">
        <v>397</v>
      </c>
      <c r="BD2112" s="23" t="s">
        <v>115</v>
      </c>
      <c r="BF2112" s="8"/>
      <c r="BG2112" s="32">
        <v>50621703</v>
      </c>
      <c r="BH2112" s="32">
        <v>21577794</v>
      </c>
      <c r="BI2112" s="32"/>
      <c r="BJ2112" t="s">
        <v>600</v>
      </c>
      <c r="BK2112" s="14" t="str">
        <f>IF(K2112="CADRE","CADRE",CONCATENATE(J2112,"-",H2112))</f>
        <v>A-P7 AR</v>
      </c>
      <c r="BL2112" s="14" t="s">
        <v>595</v>
      </c>
      <c r="BM2112" s="25"/>
      <c r="BN2112" s="26"/>
      <c r="BO2112" s="27"/>
      <c r="BP2112" s="26"/>
      <c r="BQ2112" s="28"/>
    </row>
    <row r="2113" spans="1:69" x14ac:dyDescent="0.25">
      <c r="A2113" t="str">
        <f>VLOOKUP(B2113,[2]RH!$B:$BV,72,0)</f>
        <v>Non-Actif</v>
      </c>
      <c r="B2113" s="6">
        <v>2173</v>
      </c>
      <c r="C2113" s="7" t="s">
        <v>168</v>
      </c>
      <c r="D2113" s="7" t="s">
        <v>8019</v>
      </c>
      <c r="E2113" s="7" t="s">
        <v>67</v>
      </c>
      <c r="F2113" s="7" t="s">
        <v>118</v>
      </c>
      <c r="G2113" s="7" t="s">
        <v>220</v>
      </c>
      <c r="H2113" s="80" t="s">
        <v>2398</v>
      </c>
      <c r="I2113" s="7" t="s">
        <v>2399</v>
      </c>
      <c r="J2113" s="65" t="s">
        <v>190</v>
      </c>
      <c r="K2113" s="7" t="s">
        <v>146</v>
      </c>
      <c r="L2113" s="7" t="s">
        <v>90</v>
      </c>
      <c r="M2113" s="7" t="str">
        <f t="shared" si="2686"/>
        <v>Couturière</v>
      </c>
      <c r="N2113" s="8">
        <v>45369</v>
      </c>
      <c r="P2113" s="7">
        <f t="shared" ca="1" si="2680"/>
        <v>-249</v>
      </c>
      <c r="Q2113" s="8">
        <v>45463</v>
      </c>
      <c r="R2113" s="7" t="s">
        <v>8020</v>
      </c>
      <c r="S2113" s="7"/>
      <c r="T2113" s="9" t="s">
        <v>156</v>
      </c>
      <c r="U2113" s="7" t="str">
        <f t="shared" si="2618"/>
        <v>Contractuel</v>
      </c>
      <c r="V2113" s="8">
        <v>45444</v>
      </c>
      <c r="W2113" s="8">
        <v>45473</v>
      </c>
      <c r="X2113" s="8"/>
      <c r="Y2113" s="8"/>
      <c r="Z2113" s="8">
        <v>45369</v>
      </c>
      <c r="AA2113" s="7">
        <f t="shared" si="2619"/>
        <v>3</v>
      </c>
      <c r="AB2113" s="7">
        <f t="shared" si="2620"/>
        <v>2024</v>
      </c>
      <c r="AC2113" s="7">
        <f t="shared" si="2621"/>
        <v>2028</v>
      </c>
      <c r="AD2113" s="10" t="e">
        <f t="shared" ref="AD2113:AD2176" ca="1" si="2695">IF(#REF!="Non",(DAYS360(N2113,Q2113)/360),(DAYS360(N2113,TODAY())/360))</f>
        <v>#REF!</v>
      </c>
      <c r="AE2113" s="10" t="e">
        <f t="shared" ca="1" si="2623"/>
        <v>#REF!</v>
      </c>
      <c r="AF2113" s="8">
        <v>36226</v>
      </c>
      <c r="AG2113" s="11">
        <f t="shared" ca="1" si="2624"/>
        <v>26.016438356164382</v>
      </c>
      <c r="AH2113" s="10" t="str">
        <f t="shared" ca="1" si="2625"/>
        <v>&gt;25&lt; 35</v>
      </c>
      <c r="AI2113" s="137">
        <v>17451135</v>
      </c>
      <c r="AJ2113" s="13" t="s">
        <v>92</v>
      </c>
      <c r="AK2113" s="12" t="s">
        <v>8021</v>
      </c>
      <c r="AL2113" s="8">
        <v>42865</v>
      </c>
      <c r="AM2113" s="7" t="s">
        <v>108</v>
      </c>
      <c r="AN2113" s="7" t="s">
        <v>109</v>
      </c>
      <c r="AP2113" t="s">
        <v>7692</v>
      </c>
      <c r="AQ2113">
        <v>3</v>
      </c>
      <c r="AR2113" s="14">
        <v>1</v>
      </c>
      <c r="AS2113" s="15">
        <f t="shared" si="2626"/>
        <v>45734.25</v>
      </c>
      <c r="AT2113" s="14" t="s">
        <v>163</v>
      </c>
      <c r="AU2113" s="12">
        <v>3.5</v>
      </c>
      <c r="AV2113" s="17">
        <v>17</v>
      </c>
      <c r="AW2113" s="18" t="s">
        <v>201</v>
      </c>
      <c r="AX2113" s="19" t="s">
        <v>8022</v>
      </c>
      <c r="AY2113" s="17">
        <v>12</v>
      </c>
      <c r="AZ2113" s="14" t="s">
        <v>203</v>
      </c>
      <c r="BA2113" s="20" t="str">
        <f t="shared" si="2627"/>
        <v>17001000000300728512</v>
      </c>
      <c r="BB2113" s="31">
        <f t="shared" si="2628"/>
        <v>20</v>
      </c>
      <c r="BC2113" s="22" t="s">
        <v>8023</v>
      </c>
      <c r="BD2113" s="23" t="s">
        <v>341</v>
      </c>
      <c r="BF2113" s="8"/>
      <c r="BG2113" s="32">
        <v>54487199</v>
      </c>
      <c r="BH2113" s="32"/>
      <c r="BI2113" s="32"/>
      <c r="BK2113" s="14" t="str">
        <f t="shared" si="2668"/>
        <v>A-P7 AR</v>
      </c>
      <c r="BL2113" s="14" t="s">
        <v>595</v>
      </c>
      <c r="BM2113" s="25"/>
      <c r="BN2113" s="26"/>
      <c r="BO2113" s="27"/>
      <c r="BP2113" s="26"/>
      <c r="BQ2113" s="28"/>
    </row>
    <row r="2114" spans="1:69" x14ac:dyDescent="0.25">
      <c r="A2114" t="str">
        <f>VLOOKUP(B2114,[2]RH!$B:$BV,72,0)</f>
        <v>si</v>
      </c>
      <c r="B2114" s="6">
        <v>2174</v>
      </c>
      <c r="C2114" s="7" t="s">
        <v>168</v>
      </c>
      <c r="D2114" s="7" t="s">
        <v>8024</v>
      </c>
      <c r="E2114" s="7" t="s">
        <v>67</v>
      </c>
      <c r="F2114" s="7" t="s">
        <v>118</v>
      </c>
      <c r="G2114" s="7" t="s">
        <v>220</v>
      </c>
      <c r="H2114" s="7" t="s">
        <v>562</v>
      </c>
      <c r="I2114" s="7" t="s">
        <v>579</v>
      </c>
      <c r="J2114" s="7" t="s">
        <v>281</v>
      </c>
      <c r="K2114" s="7" t="s">
        <v>146</v>
      </c>
      <c r="L2114" s="7" t="s">
        <v>90</v>
      </c>
      <c r="M2114" s="7" t="str">
        <f t="shared" si="2686"/>
        <v>Couturière</v>
      </c>
      <c r="N2114" s="8">
        <v>45369</v>
      </c>
      <c r="P2114" s="7">
        <f t="shared" ca="1" si="2680"/>
        <v>-6</v>
      </c>
      <c r="Q2114" s="8"/>
      <c r="R2114" s="7"/>
      <c r="S2114" s="7"/>
      <c r="T2114" s="9" t="s">
        <v>156</v>
      </c>
      <c r="U2114" s="7" t="str">
        <f t="shared" ref="U2114:U2177" si="2696">IF(T2114="CDI","Titulaire","Contractuel")</f>
        <v>Contractuel</v>
      </c>
      <c r="V2114" s="8">
        <v>45689</v>
      </c>
      <c r="W2114" s="8">
        <f>VLOOKUP(B2114,[1]BASE!$A:$Q,17,0)</f>
        <v>45716</v>
      </c>
      <c r="X2114" s="8"/>
      <c r="Y2114" s="8"/>
      <c r="Z2114" s="8">
        <v>45369</v>
      </c>
      <c r="AA2114" s="7">
        <f t="shared" ref="AA2114:AA2177" si="2697">MONTH(N2114)</f>
        <v>3</v>
      </c>
      <c r="AB2114" s="7">
        <f t="shared" ref="AB2114:AB2177" si="2698">IF(N2114="","",YEAR(N2114))</f>
        <v>2024</v>
      </c>
      <c r="AC2114" s="7">
        <f t="shared" ref="AC2114:AC2177" si="2699">AB2114+4</f>
        <v>2028</v>
      </c>
      <c r="AD2114" s="10" t="e">
        <f t="shared" ref="AD2114:AD2177" ca="1" si="2700">IF(#REF!="Non",(DAYS360(N2114,Q2114)/360),(DAYS360(N2114,TODAY())/360))</f>
        <v>#REF!</v>
      </c>
      <c r="AE2114" s="10" t="e">
        <f t="shared" ref="AE2114:AE2177" ca="1" si="2701">+IF(AD2114&lt;1,"&lt; 1",IF(AND(AD2114&gt;=1,AD2114&lt;2),"&lt; 2",IF(AND(AD2114&gt;=2,AD2114&lt;3),"&lt; 3",IF(AND(AD2114&gt;=3,AD2114&lt;=4),"&lt; 4",IF(AD2114&gt;4,"&gt; 4")))))</f>
        <v>#REF!</v>
      </c>
      <c r="AF2114" s="8">
        <v>28838</v>
      </c>
      <c r="AG2114" s="11">
        <f t="shared" ref="AG2114:AG2177" ca="1" si="2702">(TODAY()-AF2114)/365</f>
        <v>46.257534246575339</v>
      </c>
      <c r="AH2114" s="10" t="str">
        <f t="shared" ref="AH2114:AH2177" ca="1" si="2703">+IF(AG2114&lt;25,"&lt; 25",IF(AND(AG2114&gt;=25,AG2114&lt;35),"&gt;25&lt; 35",IF(AND(AG2114&gt;=35,AG2114&lt;45),"&gt;35&lt; 45",IF(AND(AG2114&gt;=45,AG2114&lt;=55),"&gt;45&lt; 55",IF(AG2114&gt;55,"&gt; 55")))))</f>
        <v>&gt;45&lt; 55</v>
      </c>
      <c r="AI2114" s="137">
        <v>12254367</v>
      </c>
      <c r="AJ2114" s="13" t="s">
        <v>120</v>
      </c>
      <c r="AK2114" s="12" t="s">
        <v>8025</v>
      </c>
      <c r="AL2114" s="8">
        <v>41381</v>
      </c>
      <c r="AM2114" s="7" t="s">
        <v>108</v>
      </c>
      <c r="AN2114" s="7" t="s">
        <v>76</v>
      </c>
      <c r="AO2114">
        <v>3</v>
      </c>
      <c r="AP2114" t="s">
        <v>7692</v>
      </c>
      <c r="AQ2114">
        <v>3</v>
      </c>
      <c r="AR2114" s="14">
        <v>1</v>
      </c>
      <c r="AS2114" s="15">
        <f t="shared" ref="AS2114:AS2177" si="2704">N2114+(365.25*AR2114)</f>
        <v>45734.25</v>
      </c>
      <c r="AT2114" s="14" t="s">
        <v>163</v>
      </c>
      <c r="AU2114" s="12">
        <v>3.5</v>
      </c>
      <c r="AV2114" s="17">
        <v>17</v>
      </c>
      <c r="AW2114" s="18" t="s">
        <v>201</v>
      </c>
      <c r="AX2114" s="19" t="s">
        <v>8026</v>
      </c>
      <c r="AY2114" s="17">
        <v>96</v>
      </c>
      <c r="AZ2114" s="14" t="s">
        <v>203</v>
      </c>
      <c r="BA2114" s="20" t="str">
        <f t="shared" ref="BA2114:BA2177" si="2705">CONCATENATE(AV2114,AW2114,AX2114,AY2114)</f>
        <v>17001000000343289396</v>
      </c>
      <c r="BB2114" s="31">
        <f t="shared" ref="BB2114:BB2177" si="2706">LEN(BA2114)</f>
        <v>20</v>
      </c>
      <c r="BC2114" s="22" t="s">
        <v>486</v>
      </c>
      <c r="BD2114" s="23" t="s">
        <v>115</v>
      </c>
      <c r="BF2114" s="8"/>
      <c r="BG2114" s="32">
        <v>50514627</v>
      </c>
      <c r="BH2114" s="32">
        <v>22482205</v>
      </c>
      <c r="BI2114" s="32"/>
      <c r="BJ2114" t="s">
        <v>486</v>
      </c>
      <c r="BK2114" s="14" t="str">
        <f t="shared" si="2668"/>
        <v>B-P6 AR</v>
      </c>
      <c r="BL2114" s="14" t="s">
        <v>595</v>
      </c>
      <c r="BM2114" s="25"/>
      <c r="BN2114" s="26"/>
      <c r="BO2114" s="27"/>
      <c r="BP2114" s="26"/>
      <c r="BQ2114" s="28"/>
    </row>
    <row r="2115" spans="1:69" x14ac:dyDescent="0.25">
      <c r="A2115" t="str">
        <f>VLOOKUP(B2115,[2]RH!$B:$BV,72,0)</f>
        <v>si</v>
      </c>
      <c r="B2115" s="6">
        <v>2175</v>
      </c>
      <c r="C2115" s="7" t="s">
        <v>168</v>
      </c>
      <c r="D2115" s="7" t="s">
        <v>2026</v>
      </c>
      <c r="E2115" s="7" t="s">
        <v>67</v>
      </c>
      <c r="F2115" s="7" t="s">
        <v>118</v>
      </c>
      <c r="G2115" s="7" t="s">
        <v>220</v>
      </c>
      <c r="H2115" s="7" t="s">
        <v>562</v>
      </c>
      <c r="I2115" s="7" t="s">
        <v>579</v>
      </c>
      <c r="J2115" s="7" t="s">
        <v>281</v>
      </c>
      <c r="K2115" s="7" t="s">
        <v>146</v>
      </c>
      <c r="L2115" s="7" t="s">
        <v>90</v>
      </c>
      <c r="M2115" s="7" t="str">
        <f t="shared" si="2686"/>
        <v>Couturière</v>
      </c>
      <c r="N2115" s="8">
        <v>45369</v>
      </c>
      <c r="P2115" s="7">
        <f t="shared" ca="1" si="2680"/>
        <v>-6</v>
      </c>
      <c r="Q2115" s="8"/>
      <c r="R2115" s="7"/>
      <c r="S2115" s="7"/>
      <c r="T2115" s="9" t="s">
        <v>156</v>
      </c>
      <c r="U2115" s="7" t="str">
        <f t="shared" si="2696"/>
        <v>Contractuel</v>
      </c>
      <c r="V2115" s="8">
        <v>45689</v>
      </c>
      <c r="W2115" s="8">
        <f>VLOOKUP(B2115,[1]BASE!$A:$Q,17,0)</f>
        <v>45716</v>
      </c>
      <c r="X2115" s="8"/>
      <c r="Y2115" s="8"/>
      <c r="Z2115" s="8">
        <v>45369</v>
      </c>
      <c r="AA2115" s="7">
        <f t="shared" si="2697"/>
        <v>3</v>
      </c>
      <c r="AB2115" s="7">
        <f t="shared" si="2698"/>
        <v>2024</v>
      </c>
      <c r="AC2115" s="7">
        <f t="shared" si="2699"/>
        <v>2028</v>
      </c>
      <c r="AD2115" s="10" t="e">
        <f t="shared" ref="AD2115:AD2178" ca="1" si="2707">IF(#REF!="Non",(DAYS360(N2115,Q2115)/360),(DAYS360(N2115,TODAY())/360))</f>
        <v>#REF!</v>
      </c>
      <c r="AE2115" s="10" t="e">
        <f t="shared" ca="1" si="2701"/>
        <v>#REF!</v>
      </c>
      <c r="AF2115" s="8">
        <v>30668</v>
      </c>
      <c r="AG2115" s="11">
        <f t="shared" ca="1" si="2702"/>
        <v>41.243835616438353</v>
      </c>
      <c r="AH2115" s="10" t="str">
        <f t="shared" ca="1" si="2703"/>
        <v>&gt;35&lt; 45</v>
      </c>
      <c r="AI2115" s="137">
        <v>12727492</v>
      </c>
      <c r="AJ2115" s="13" t="s">
        <v>170</v>
      </c>
      <c r="AK2115" s="12" t="s">
        <v>2027</v>
      </c>
      <c r="AL2115" s="8">
        <v>40621</v>
      </c>
      <c r="AM2115" s="7" t="s">
        <v>108</v>
      </c>
      <c r="AN2115" s="7" t="s">
        <v>76</v>
      </c>
      <c r="AP2115" t="s">
        <v>7687</v>
      </c>
      <c r="AQ2115">
        <v>3</v>
      </c>
      <c r="AR2115" s="14">
        <v>1</v>
      </c>
      <c r="AS2115" s="15">
        <f t="shared" si="2704"/>
        <v>45734.25</v>
      </c>
      <c r="AT2115" s="14" t="s">
        <v>163</v>
      </c>
      <c r="AU2115" s="12">
        <v>3.5</v>
      </c>
      <c r="AV2115" s="17">
        <v>17</v>
      </c>
      <c r="AW2115" s="18" t="s">
        <v>201</v>
      </c>
      <c r="AX2115" s="19" t="s">
        <v>2028</v>
      </c>
      <c r="AY2115" s="17">
        <v>32</v>
      </c>
      <c r="AZ2115" s="14" t="s">
        <v>203</v>
      </c>
      <c r="BA2115" s="20" t="str">
        <f t="shared" si="2705"/>
        <v>17001000000149753832</v>
      </c>
      <c r="BB2115" s="31">
        <f t="shared" si="2706"/>
        <v>20</v>
      </c>
      <c r="BC2115" s="22" t="s">
        <v>7750</v>
      </c>
      <c r="BD2115" s="23" t="s">
        <v>85</v>
      </c>
      <c r="BF2115" s="8"/>
      <c r="BG2115" s="32">
        <v>55932855</v>
      </c>
      <c r="BH2115" s="32">
        <v>26321656</v>
      </c>
      <c r="BI2115" s="32"/>
      <c r="BJ2115" t="s">
        <v>5663</v>
      </c>
      <c r="BK2115" s="14" t="str">
        <f t="shared" si="2668"/>
        <v>B-P6 AR</v>
      </c>
      <c r="BL2115" s="14" t="s">
        <v>595</v>
      </c>
      <c r="BM2115" s="25"/>
      <c r="BN2115" s="26"/>
      <c r="BO2115" s="27"/>
      <c r="BP2115" s="26"/>
      <c r="BQ2115" s="28"/>
    </row>
    <row r="2116" spans="1:69" x14ac:dyDescent="0.25">
      <c r="A2116" t="str">
        <f>VLOOKUP(B2116,[2]RH!$B:$BV,72,0)</f>
        <v>si</v>
      </c>
      <c r="B2116" s="6">
        <v>2176</v>
      </c>
      <c r="C2116" s="7" t="s">
        <v>168</v>
      </c>
      <c r="D2116" s="7" t="s">
        <v>8027</v>
      </c>
      <c r="E2116" s="7" t="s">
        <v>67</v>
      </c>
      <c r="F2116" s="7" t="s">
        <v>118</v>
      </c>
      <c r="G2116" s="7" t="s">
        <v>220</v>
      </c>
      <c r="H2116" s="7" t="s">
        <v>562</v>
      </c>
      <c r="I2116" s="7" t="s">
        <v>579</v>
      </c>
      <c r="J2116" s="7" t="s">
        <v>281</v>
      </c>
      <c r="K2116" s="7" t="s">
        <v>146</v>
      </c>
      <c r="L2116" s="7" t="s">
        <v>90</v>
      </c>
      <c r="M2116" s="7" t="str">
        <f t="shared" si="2686"/>
        <v>Couturière</v>
      </c>
      <c r="N2116" s="8">
        <v>45369</v>
      </c>
      <c r="P2116" s="7">
        <f t="shared" ca="1" si="2680"/>
        <v>-6</v>
      </c>
      <c r="Q2116" s="8"/>
      <c r="R2116" s="7"/>
      <c r="S2116" s="7"/>
      <c r="T2116" s="9" t="s">
        <v>156</v>
      </c>
      <c r="U2116" s="7" t="str">
        <f t="shared" si="2696"/>
        <v>Contractuel</v>
      </c>
      <c r="V2116" s="8">
        <v>45689</v>
      </c>
      <c r="W2116" s="8">
        <f>VLOOKUP(B2116,[1]BASE!$A:$Q,17,0)</f>
        <v>45716</v>
      </c>
      <c r="X2116" s="8"/>
      <c r="Y2116" s="8"/>
      <c r="Z2116" s="8">
        <v>45369</v>
      </c>
      <c r="AA2116" s="7">
        <f t="shared" si="2697"/>
        <v>3</v>
      </c>
      <c r="AB2116" s="7">
        <f t="shared" si="2698"/>
        <v>2024</v>
      </c>
      <c r="AC2116" s="7">
        <f t="shared" si="2699"/>
        <v>2028</v>
      </c>
      <c r="AD2116" s="10" t="e">
        <f t="shared" ref="AD2116:AD2179" ca="1" si="2708">IF(#REF!="Non",(DAYS360(N2116,Q2116)/360),(DAYS360(N2116,TODAY())/360))</f>
        <v>#REF!</v>
      </c>
      <c r="AE2116" s="10" t="e">
        <f t="shared" ca="1" si="2701"/>
        <v>#REF!</v>
      </c>
      <c r="AF2116" s="8">
        <v>29872</v>
      </c>
      <c r="AG2116" s="11">
        <f t="shared" ca="1" si="2702"/>
        <v>43.424657534246577</v>
      </c>
      <c r="AH2116" s="10" t="str">
        <f t="shared" ca="1" si="2703"/>
        <v>&gt;35&lt; 45</v>
      </c>
      <c r="AI2116" s="137">
        <v>12955433</v>
      </c>
      <c r="AJ2116" s="13" t="s">
        <v>79</v>
      </c>
      <c r="AK2116" s="12" t="s">
        <v>8028</v>
      </c>
      <c r="AL2116" s="8">
        <v>36965</v>
      </c>
      <c r="AM2116" s="7" t="s">
        <v>108</v>
      </c>
      <c r="AN2116" s="7" t="s">
        <v>76</v>
      </c>
      <c r="AO2116">
        <v>3</v>
      </c>
      <c r="AP2116" t="s">
        <v>7930</v>
      </c>
      <c r="AQ2116">
        <v>3</v>
      </c>
      <c r="AR2116" s="14">
        <v>1</v>
      </c>
      <c r="AS2116" s="15">
        <f t="shared" si="2704"/>
        <v>45734.25</v>
      </c>
      <c r="AT2116" s="14" t="s">
        <v>163</v>
      </c>
      <c r="AU2116" s="12">
        <v>3.5</v>
      </c>
      <c r="AV2116" s="17">
        <v>17</v>
      </c>
      <c r="AW2116" s="18">
        <v>53594</v>
      </c>
      <c r="AX2116" s="19" t="s">
        <v>8029</v>
      </c>
      <c r="AY2116" s="17">
        <v>72</v>
      </c>
      <c r="AZ2116" s="14" t="s">
        <v>203</v>
      </c>
      <c r="BA2116" s="20" t="str">
        <f t="shared" si="2705"/>
        <v>17535940172917150072</v>
      </c>
      <c r="BB2116" s="31">
        <f t="shared" si="2706"/>
        <v>20</v>
      </c>
      <c r="BC2116" s="22" t="s">
        <v>714</v>
      </c>
      <c r="BD2116" s="23" t="s">
        <v>115</v>
      </c>
      <c r="BF2116" s="8"/>
      <c r="BG2116" s="32">
        <v>54102581</v>
      </c>
      <c r="BH2116" s="32"/>
      <c r="BI2116" s="32"/>
      <c r="BJ2116" t="s">
        <v>714</v>
      </c>
      <c r="BK2116" s="14" t="str">
        <f t="shared" si="2668"/>
        <v>B-P6 AR</v>
      </c>
      <c r="BL2116" s="14" t="s">
        <v>595</v>
      </c>
      <c r="BM2116" s="25"/>
      <c r="BN2116" s="26"/>
      <c r="BO2116" s="27"/>
      <c r="BP2116" s="26"/>
      <c r="BQ2116" s="28"/>
    </row>
    <row r="2117" spans="1:69" x14ac:dyDescent="0.25">
      <c r="A2117" t="str">
        <f>VLOOKUP(B2117,[2]RH!$B:$BV,72,0)</f>
        <v>si</v>
      </c>
      <c r="B2117" s="6">
        <v>2177</v>
      </c>
      <c r="C2117" s="7" t="s">
        <v>168</v>
      </c>
      <c r="D2117" s="7" t="s">
        <v>8030</v>
      </c>
      <c r="E2117" s="7" t="s">
        <v>67</v>
      </c>
      <c r="F2117" s="7" t="s">
        <v>118</v>
      </c>
      <c r="G2117" s="7" t="s">
        <v>220</v>
      </c>
      <c r="H2117" s="7" t="s">
        <v>562</v>
      </c>
      <c r="I2117" s="7" t="s">
        <v>579</v>
      </c>
      <c r="J2117" s="7" t="s">
        <v>281</v>
      </c>
      <c r="K2117" s="7" t="s">
        <v>146</v>
      </c>
      <c r="L2117" s="7" t="s">
        <v>90</v>
      </c>
      <c r="M2117" s="7" t="str">
        <f t="shared" si="2686"/>
        <v>Couturière</v>
      </c>
      <c r="N2117" s="8">
        <v>45369</v>
      </c>
      <c r="P2117" s="7">
        <f t="shared" ca="1" si="2680"/>
        <v>-6</v>
      </c>
      <c r="Q2117" s="8"/>
      <c r="R2117" s="7"/>
      <c r="S2117" s="7"/>
      <c r="T2117" s="9" t="s">
        <v>156</v>
      </c>
      <c r="U2117" s="7" t="str">
        <f t="shared" si="2696"/>
        <v>Contractuel</v>
      </c>
      <c r="V2117" s="8">
        <v>45689</v>
      </c>
      <c r="W2117" s="8">
        <f>VLOOKUP(B2117,[1]BASE!$A:$Q,17,0)</f>
        <v>45716</v>
      </c>
      <c r="X2117" s="8"/>
      <c r="Y2117" s="8"/>
      <c r="Z2117" s="8">
        <v>45369</v>
      </c>
      <c r="AA2117" s="7">
        <f t="shared" si="2697"/>
        <v>3</v>
      </c>
      <c r="AB2117" s="7">
        <f t="shared" si="2698"/>
        <v>2024</v>
      </c>
      <c r="AC2117" s="7">
        <f t="shared" si="2699"/>
        <v>2028</v>
      </c>
      <c r="AD2117" s="10" t="e">
        <f t="shared" ref="AD2117:AD2180" ca="1" si="2709">IF(#REF!="Non",(DAYS360(N2117,Q2117)/360),(DAYS360(N2117,TODAY())/360))</f>
        <v>#REF!</v>
      </c>
      <c r="AE2117" s="10" t="e">
        <f t="shared" ca="1" si="2701"/>
        <v>#REF!</v>
      </c>
      <c r="AF2117" s="8">
        <v>32707</v>
      </c>
      <c r="AG2117" s="11">
        <f t="shared" ca="1" si="2702"/>
        <v>35.657534246575345</v>
      </c>
      <c r="AH2117" s="10" t="str">
        <f t="shared" ca="1" si="2703"/>
        <v>&gt;35&lt; 45</v>
      </c>
      <c r="AI2117" s="137">
        <v>12639940</v>
      </c>
      <c r="AJ2117" s="13" t="s">
        <v>92</v>
      </c>
      <c r="AK2117" s="12" t="s">
        <v>8031</v>
      </c>
      <c r="AL2117" s="8">
        <v>38216</v>
      </c>
      <c r="AM2117" s="7" t="s">
        <v>108</v>
      </c>
      <c r="AN2117" s="7" t="s">
        <v>76</v>
      </c>
      <c r="AO2117">
        <v>3</v>
      </c>
      <c r="AP2117" t="s">
        <v>7769</v>
      </c>
      <c r="AQ2117">
        <v>3</v>
      </c>
      <c r="AR2117" s="14">
        <v>1</v>
      </c>
      <c r="AS2117" s="15">
        <f t="shared" si="2704"/>
        <v>45734.25</v>
      </c>
      <c r="AT2117" s="14" t="s">
        <v>163</v>
      </c>
      <c r="AU2117" s="12">
        <v>3.5</v>
      </c>
      <c r="AV2117" s="17">
        <v>17</v>
      </c>
      <c r="AW2117" s="18" t="s">
        <v>201</v>
      </c>
      <c r="AX2117" s="19" t="s">
        <v>8032</v>
      </c>
      <c r="AY2117" s="17">
        <v>63</v>
      </c>
      <c r="AZ2117" s="14" t="s">
        <v>203</v>
      </c>
      <c r="BA2117" s="20" t="str">
        <f t="shared" si="2705"/>
        <v>17001000000086269563</v>
      </c>
      <c r="BB2117" s="31">
        <f t="shared" si="2706"/>
        <v>20</v>
      </c>
      <c r="BC2117" s="22" t="s">
        <v>7285</v>
      </c>
      <c r="BD2117" s="23" t="s">
        <v>85</v>
      </c>
      <c r="BF2117" s="8"/>
      <c r="BG2117" s="32">
        <v>55118819</v>
      </c>
      <c r="BH2117" s="32">
        <v>23971855</v>
      </c>
      <c r="BI2117" s="32"/>
      <c r="BJ2117" t="s">
        <v>250</v>
      </c>
      <c r="BK2117" s="14" t="str">
        <f t="shared" si="2668"/>
        <v>B-P6 AR</v>
      </c>
      <c r="BL2117" s="14" t="s">
        <v>595</v>
      </c>
      <c r="BM2117" s="25"/>
      <c r="BN2117" s="26"/>
      <c r="BO2117" s="27"/>
      <c r="BP2117" s="26"/>
      <c r="BQ2117" s="28"/>
    </row>
    <row r="2118" spans="1:69" x14ac:dyDescent="0.25">
      <c r="A2118" t="str">
        <f>VLOOKUP(B2118,[2]RH!$B:$BV,72,0)</f>
        <v>Non-Actif</v>
      </c>
      <c r="B2118" s="6">
        <v>2178</v>
      </c>
      <c r="C2118" s="7" t="s">
        <v>168</v>
      </c>
      <c r="D2118" s="7" t="s">
        <v>8033</v>
      </c>
      <c r="E2118" s="7" t="s">
        <v>67</v>
      </c>
      <c r="F2118" s="7" t="s">
        <v>118</v>
      </c>
      <c r="G2118" s="7" t="s">
        <v>5325</v>
      </c>
      <c r="H2118" s="80" t="s">
        <v>225</v>
      </c>
      <c r="I2118" s="7" t="s">
        <v>534</v>
      </c>
      <c r="J2118" s="7" t="s">
        <v>190</v>
      </c>
      <c r="K2118" s="7" t="s">
        <v>89</v>
      </c>
      <c r="L2118" s="7" t="s">
        <v>90</v>
      </c>
      <c r="M2118" s="7" t="str">
        <f t="shared" si="2686"/>
        <v>Contrôle qualité</v>
      </c>
      <c r="N2118" s="8">
        <v>45369</v>
      </c>
      <c r="P2118" s="7">
        <f t="shared" ca="1" si="2680"/>
        <v>-126</v>
      </c>
      <c r="Q2118" s="8">
        <v>45595</v>
      </c>
      <c r="R2118" s="7" t="s">
        <v>3519</v>
      </c>
      <c r="S2118" s="7"/>
      <c r="T2118" s="9" t="s">
        <v>156</v>
      </c>
      <c r="U2118" s="7" t="str">
        <f t="shared" si="2696"/>
        <v>Contractuel</v>
      </c>
      <c r="V2118" s="8">
        <v>45536</v>
      </c>
      <c r="W2118" s="8">
        <v>45596</v>
      </c>
      <c r="X2118" s="8"/>
      <c r="Y2118" s="8"/>
      <c r="Z2118" s="8">
        <v>45369</v>
      </c>
      <c r="AA2118" s="7">
        <f t="shared" si="2697"/>
        <v>3</v>
      </c>
      <c r="AB2118" s="7">
        <f t="shared" si="2698"/>
        <v>2024</v>
      </c>
      <c r="AC2118" s="7">
        <f t="shared" si="2699"/>
        <v>2028</v>
      </c>
      <c r="AD2118" s="10" t="e">
        <f t="shared" ref="AD2118:AD2181" ca="1" si="2710">IF(#REF!="Non",(DAYS360(N2118,Q2118)/360),(DAYS360(N2118,TODAY())/360))</f>
        <v>#REF!</v>
      </c>
      <c r="AE2118" s="10" t="e">
        <f t="shared" ca="1" si="2701"/>
        <v>#REF!</v>
      </c>
      <c r="AF2118" s="8">
        <v>35073</v>
      </c>
      <c r="AG2118" s="11">
        <f t="shared" ca="1" si="2702"/>
        <v>29.175342465753424</v>
      </c>
      <c r="AH2118" s="10" t="str">
        <f t="shared" ca="1" si="2703"/>
        <v>&gt;25&lt; 35</v>
      </c>
      <c r="AI2118" s="137">
        <v>17377507</v>
      </c>
      <c r="AJ2118" s="13" t="s">
        <v>82</v>
      </c>
      <c r="AK2118" s="12" t="s">
        <v>8034</v>
      </c>
      <c r="AL2118" s="8">
        <v>43852</v>
      </c>
      <c r="AM2118" s="7" t="s">
        <v>108</v>
      </c>
      <c r="AN2118" s="7" t="s">
        <v>109</v>
      </c>
      <c r="AP2118" t="s">
        <v>8035</v>
      </c>
      <c r="AQ2118">
        <v>3</v>
      </c>
      <c r="AR2118" s="14">
        <v>1</v>
      </c>
      <c r="AS2118" s="15">
        <f t="shared" si="2704"/>
        <v>45734.25</v>
      </c>
      <c r="AT2118" s="14" t="s">
        <v>163</v>
      </c>
      <c r="AU2118" s="12">
        <v>3.6629999999999998</v>
      </c>
      <c r="AV2118" s="17">
        <v>17</v>
      </c>
      <c r="AW2118" s="18" t="s">
        <v>201</v>
      </c>
      <c r="AX2118" s="19" t="s">
        <v>8036</v>
      </c>
      <c r="AY2118" s="17">
        <v>76</v>
      </c>
      <c r="AZ2118" s="14" t="s">
        <v>203</v>
      </c>
      <c r="BA2118" s="20" t="str">
        <f t="shared" si="2705"/>
        <v>17001000000296975776</v>
      </c>
      <c r="BB2118" s="31">
        <f t="shared" si="2706"/>
        <v>20</v>
      </c>
      <c r="BC2118" s="22" t="s">
        <v>902</v>
      </c>
      <c r="BD2118" s="23" t="s">
        <v>341</v>
      </c>
      <c r="BF2118" s="8"/>
      <c r="BG2118" s="32">
        <v>24476190</v>
      </c>
      <c r="BH2118" s="32"/>
      <c r="BI2118" s="32"/>
      <c r="BJ2118" t="s">
        <v>486</v>
      </c>
      <c r="BK2118" s="14" t="str">
        <f t="shared" si="2668"/>
        <v>A-P6 AV</v>
      </c>
      <c r="BL2118" s="14" t="s">
        <v>288</v>
      </c>
      <c r="BM2118" s="25"/>
      <c r="BN2118" s="26"/>
      <c r="BO2118" s="27"/>
      <c r="BP2118" s="26"/>
      <c r="BQ2118" s="28"/>
    </row>
    <row r="2119" spans="1:69" x14ac:dyDescent="0.25">
      <c r="A2119" t="str">
        <f>VLOOKUP(B2119,[2]RH!$B:$BV,72,0)</f>
        <v>si</v>
      </c>
      <c r="B2119" s="6">
        <v>2179</v>
      </c>
      <c r="C2119" s="7" t="s">
        <v>168</v>
      </c>
      <c r="D2119" s="7" t="s">
        <v>8037</v>
      </c>
      <c r="E2119" s="7" t="s">
        <v>67</v>
      </c>
      <c r="F2119" s="7" t="s">
        <v>118</v>
      </c>
      <c r="G2119" s="7" t="s">
        <v>5325</v>
      </c>
      <c r="H2119" s="41" t="s">
        <v>562</v>
      </c>
      <c r="I2119" s="7" t="s">
        <v>226</v>
      </c>
      <c r="J2119" s="7" t="s">
        <v>190</v>
      </c>
      <c r="K2119" s="7" t="s">
        <v>89</v>
      </c>
      <c r="L2119" s="7" t="s">
        <v>90</v>
      </c>
      <c r="M2119" s="7" t="str">
        <f t="shared" si="2686"/>
        <v>Contrôle qualité</v>
      </c>
      <c r="N2119" s="8">
        <v>45370</v>
      </c>
      <c r="P2119" s="7">
        <f t="shared" ca="1" si="2680"/>
        <v>-6</v>
      </c>
      <c r="Q2119" s="8"/>
      <c r="R2119" s="7"/>
      <c r="S2119" s="7"/>
      <c r="T2119" s="9" t="s">
        <v>156</v>
      </c>
      <c r="U2119" s="7" t="str">
        <f t="shared" si="2696"/>
        <v>Contractuel</v>
      </c>
      <c r="V2119" s="8">
        <v>45689</v>
      </c>
      <c r="W2119" s="8">
        <f>VLOOKUP(B2119,[1]BASE!$A:$Q,17,0)</f>
        <v>45716</v>
      </c>
      <c r="X2119" s="8"/>
      <c r="Y2119" s="8"/>
      <c r="Z2119" s="8">
        <v>45370</v>
      </c>
      <c r="AA2119" s="7">
        <f t="shared" si="2697"/>
        <v>3</v>
      </c>
      <c r="AB2119" s="7">
        <f t="shared" si="2698"/>
        <v>2024</v>
      </c>
      <c r="AC2119" s="7">
        <f t="shared" si="2699"/>
        <v>2028</v>
      </c>
      <c r="AD2119" s="10" t="e">
        <f t="shared" ref="AD2119:AD2182" ca="1" si="2711">IF(#REF!="Non",(DAYS360(N2119,Q2119)/360),(DAYS360(N2119,TODAY())/360))</f>
        <v>#REF!</v>
      </c>
      <c r="AE2119" s="10" t="e">
        <f t="shared" ca="1" si="2701"/>
        <v>#REF!</v>
      </c>
      <c r="AF2119" s="8">
        <v>29185</v>
      </c>
      <c r="AG2119" s="11">
        <f t="shared" ca="1" si="2702"/>
        <v>45.30684931506849</v>
      </c>
      <c r="AH2119" s="10" t="str">
        <f t="shared" ca="1" si="2703"/>
        <v>&gt;45&lt; 55</v>
      </c>
      <c r="AI2119" s="137">
        <v>12966214</v>
      </c>
      <c r="AJ2119" s="40" t="s">
        <v>150</v>
      </c>
      <c r="AK2119" s="12" t="s">
        <v>8038</v>
      </c>
      <c r="AL2119" s="8">
        <v>37909</v>
      </c>
      <c r="AM2119" s="7" t="s">
        <v>108</v>
      </c>
      <c r="AN2119" s="7" t="s">
        <v>76</v>
      </c>
      <c r="AO2119">
        <v>2</v>
      </c>
      <c r="AP2119" t="s">
        <v>8039</v>
      </c>
      <c r="AQ2119">
        <v>3</v>
      </c>
      <c r="AR2119" s="14">
        <v>1</v>
      </c>
      <c r="AS2119" s="15">
        <f t="shared" si="2704"/>
        <v>45735.25</v>
      </c>
      <c r="AT2119" s="14" t="s">
        <v>163</v>
      </c>
      <c r="AU2119" s="12">
        <v>3.6629999999999998</v>
      </c>
      <c r="AV2119" s="17">
        <v>25</v>
      </c>
      <c r="AW2119" s="18" t="s">
        <v>1349</v>
      </c>
      <c r="AX2119" s="19" t="s">
        <v>8040</v>
      </c>
      <c r="AY2119" s="17">
        <v>32</v>
      </c>
      <c r="AZ2119" s="14" t="s">
        <v>276</v>
      </c>
      <c r="BA2119" s="20" t="str">
        <f t="shared" si="2705"/>
        <v>25033000000124125832</v>
      </c>
      <c r="BB2119" s="31">
        <f t="shared" si="2706"/>
        <v>20</v>
      </c>
      <c r="BC2119" s="22" t="s">
        <v>714</v>
      </c>
      <c r="BD2119" s="23" t="s">
        <v>115</v>
      </c>
      <c r="BF2119" s="8"/>
      <c r="BG2119" s="32">
        <v>21298862</v>
      </c>
      <c r="BH2119" s="32"/>
      <c r="BI2119" s="32"/>
      <c r="BJ2119" t="s">
        <v>714</v>
      </c>
      <c r="BK2119" s="14" t="s">
        <v>232</v>
      </c>
      <c r="BL2119" s="14" t="s">
        <v>288</v>
      </c>
      <c r="BM2119" s="25"/>
      <c r="BN2119" s="26"/>
      <c r="BO2119" s="27"/>
      <c r="BP2119" s="26"/>
      <c r="BQ2119" s="28"/>
    </row>
    <row r="2120" spans="1:69" x14ac:dyDescent="0.25">
      <c r="A2120" t="str">
        <f>VLOOKUP(B2120,[2]RH!$B:$BV,72,0)</f>
        <v>si</v>
      </c>
      <c r="B2120" s="6">
        <v>2180</v>
      </c>
      <c r="C2120" s="7" t="s">
        <v>168</v>
      </c>
      <c r="D2120" s="7" t="s">
        <v>8041</v>
      </c>
      <c r="E2120" s="7" t="s">
        <v>67</v>
      </c>
      <c r="F2120" s="7" t="s">
        <v>118</v>
      </c>
      <c r="G2120" s="7" t="s">
        <v>1801</v>
      </c>
      <c r="H2120" s="80" t="s">
        <v>2398</v>
      </c>
      <c r="I2120" s="7" t="s">
        <v>2399</v>
      </c>
      <c r="J2120" s="65" t="s">
        <v>190</v>
      </c>
      <c r="K2120" s="7" t="s">
        <v>146</v>
      </c>
      <c r="L2120" s="7" t="s">
        <v>90</v>
      </c>
      <c r="M2120" s="7" t="str">
        <f t="shared" si="2686"/>
        <v>Prép CAMPO</v>
      </c>
      <c r="N2120" s="8">
        <v>45372</v>
      </c>
      <c r="P2120" s="7">
        <f t="shared" ca="1" si="2680"/>
        <v>-6</v>
      </c>
      <c r="Q2120" s="8"/>
      <c r="R2120" s="7"/>
      <c r="S2120" s="7"/>
      <c r="T2120" s="9" t="s">
        <v>156</v>
      </c>
      <c r="U2120" s="7" t="str">
        <f t="shared" si="2696"/>
        <v>Contractuel</v>
      </c>
      <c r="V2120" s="8">
        <v>45689</v>
      </c>
      <c r="W2120" s="8">
        <f>VLOOKUP(B2120,[1]BASE!$A:$Q,17,0)</f>
        <v>45716</v>
      </c>
      <c r="X2120" s="8"/>
      <c r="Y2120" s="8"/>
      <c r="Z2120" s="8">
        <v>45372</v>
      </c>
      <c r="AA2120" s="7">
        <f t="shared" si="2697"/>
        <v>3</v>
      </c>
      <c r="AB2120" s="7">
        <f t="shared" si="2698"/>
        <v>2024</v>
      </c>
      <c r="AC2120" s="7">
        <f t="shared" si="2699"/>
        <v>2028</v>
      </c>
      <c r="AD2120" s="10" t="e">
        <f t="shared" ref="AD2120:AD2183" ca="1" si="2712">IF(#REF!="Non",(DAYS360(N2120,Q2120)/360),(DAYS360(N2120,TODAY())/360))</f>
        <v>#REF!</v>
      </c>
      <c r="AE2120" s="10" t="e">
        <f t="shared" ca="1" si="2701"/>
        <v>#REF!</v>
      </c>
      <c r="AF2120" s="8">
        <v>29959</v>
      </c>
      <c r="AG2120" s="11">
        <f t="shared" ca="1" si="2702"/>
        <v>43.186301369863017</v>
      </c>
      <c r="AH2120" s="10" t="str">
        <f t="shared" ca="1" si="2703"/>
        <v>&gt;35&lt; 45</v>
      </c>
      <c r="AI2120" s="137">
        <v>12263702</v>
      </c>
      <c r="AJ2120" s="13" t="s">
        <v>73</v>
      </c>
      <c r="AK2120" s="12" t="s">
        <v>8042</v>
      </c>
      <c r="AL2120" s="8">
        <v>36815</v>
      </c>
      <c r="AM2120" s="7" t="s">
        <v>108</v>
      </c>
      <c r="AN2120" s="7" t="s">
        <v>76</v>
      </c>
      <c r="AO2120">
        <v>3</v>
      </c>
      <c r="AP2120" t="s">
        <v>7700</v>
      </c>
      <c r="AQ2120">
        <v>3</v>
      </c>
      <c r="AR2120" s="14">
        <v>1</v>
      </c>
      <c r="AS2120" s="15">
        <f t="shared" si="2704"/>
        <v>45737.25</v>
      </c>
      <c r="AT2120" s="14" t="s">
        <v>163</v>
      </c>
      <c r="AU2120" s="12">
        <v>3.5</v>
      </c>
      <c r="AV2120" s="17">
        <v>25</v>
      </c>
      <c r="AW2120" s="18">
        <v>19600</v>
      </c>
      <c r="AX2120" s="19" t="s">
        <v>8043</v>
      </c>
      <c r="AY2120" s="17">
        <v>94</v>
      </c>
      <c r="AZ2120" s="14" t="s">
        <v>276</v>
      </c>
      <c r="BA2120" s="20" t="str">
        <f t="shared" si="2705"/>
        <v>25196000000125980994</v>
      </c>
      <c r="BB2120" s="31">
        <f t="shared" si="2706"/>
        <v>20</v>
      </c>
      <c r="BC2120" s="22" t="s">
        <v>8044</v>
      </c>
      <c r="BD2120" s="23" t="s">
        <v>115</v>
      </c>
      <c r="BF2120" s="8"/>
      <c r="BG2120" s="32">
        <v>55923288</v>
      </c>
      <c r="BH2120" s="32"/>
      <c r="BI2120" s="32"/>
      <c r="BJ2120" t="s">
        <v>7665</v>
      </c>
      <c r="BK2120" s="14" t="str">
        <f t="shared" ref="BK2120:BK2121" si="2713">IF(K2120="CADRE","CADRE",CONCATENATE(J2120,"-",H2120))</f>
        <v>A-P7 AR</v>
      </c>
      <c r="BL2120" s="14" t="s">
        <v>595</v>
      </c>
      <c r="BM2120" s="25"/>
      <c r="BN2120" s="26"/>
      <c r="BO2120" s="27"/>
      <c r="BP2120" s="26"/>
      <c r="BQ2120" s="28"/>
    </row>
    <row r="2121" spans="1:69" x14ac:dyDescent="0.25">
      <c r="A2121" t="str">
        <f>VLOOKUP(B2121,[2]RH!$B:$BV,72,0)</f>
        <v>si</v>
      </c>
      <c r="B2121" s="138">
        <v>2181</v>
      </c>
      <c r="C2121" s="39" t="s">
        <v>168</v>
      </c>
      <c r="D2121" s="39" t="s">
        <v>8045</v>
      </c>
      <c r="E2121" s="39" t="s">
        <v>67</v>
      </c>
      <c r="F2121" s="39" t="s">
        <v>118</v>
      </c>
      <c r="G2121" s="7" t="s">
        <v>5325</v>
      </c>
      <c r="H2121" s="80" t="s">
        <v>649</v>
      </c>
      <c r="I2121" s="7" t="s">
        <v>709</v>
      </c>
      <c r="J2121" s="7" t="s">
        <v>190</v>
      </c>
      <c r="K2121" s="7" t="s">
        <v>89</v>
      </c>
      <c r="L2121" s="7" t="s">
        <v>90</v>
      </c>
      <c r="M2121" s="7" t="str">
        <f t="shared" si="2686"/>
        <v>Contrôle qualité</v>
      </c>
      <c r="N2121" s="8">
        <v>45372</v>
      </c>
      <c r="P2121" s="7">
        <f t="shared" ca="1" si="2680"/>
        <v>-6</v>
      </c>
      <c r="Q2121" s="8"/>
      <c r="R2121" s="7"/>
      <c r="S2121" s="7"/>
      <c r="T2121" s="9" t="s">
        <v>156</v>
      </c>
      <c r="U2121" s="7" t="str">
        <f t="shared" si="2696"/>
        <v>Contractuel</v>
      </c>
      <c r="V2121" s="8">
        <v>45689</v>
      </c>
      <c r="W2121" s="8">
        <f>VLOOKUP(B2121,[1]BASE!$A:$Q,17,0)</f>
        <v>45716</v>
      </c>
      <c r="X2121" s="8"/>
      <c r="Y2121" s="8"/>
      <c r="Z2121" s="8">
        <v>45372</v>
      </c>
      <c r="AA2121" s="7">
        <f t="shared" si="2697"/>
        <v>3</v>
      </c>
      <c r="AB2121" s="7">
        <f t="shared" si="2698"/>
        <v>2024</v>
      </c>
      <c r="AC2121" s="7">
        <f t="shared" si="2699"/>
        <v>2028</v>
      </c>
      <c r="AD2121" s="10" t="e">
        <f t="shared" ref="AD2121:AD2184" ca="1" si="2714">IF(#REF!="Non",(DAYS360(N2121,Q2121)/360),(DAYS360(N2121,TODAY())/360))</f>
        <v>#REF!</v>
      </c>
      <c r="AE2121" s="10" t="e">
        <f t="shared" ca="1" si="2701"/>
        <v>#REF!</v>
      </c>
      <c r="AF2121" s="8">
        <v>36779</v>
      </c>
      <c r="AG2121" s="11">
        <f t="shared" ca="1" si="2702"/>
        <v>24.5013698630137</v>
      </c>
      <c r="AH2121" s="10" t="str">
        <f t="shared" ca="1" si="2703"/>
        <v>&lt; 25</v>
      </c>
      <c r="AI2121" s="137">
        <v>17662338</v>
      </c>
      <c r="AJ2121" s="13" t="s">
        <v>73</v>
      </c>
      <c r="AK2121" s="12" t="s">
        <v>8046</v>
      </c>
      <c r="AL2121" s="8">
        <v>43853</v>
      </c>
      <c r="AM2121" s="7" t="s">
        <v>108</v>
      </c>
      <c r="AN2121" s="7" t="s">
        <v>109</v>
      </c>
      <c r="AP2121" t="s">
        <v>7789</v>
      </c>
      <c r="AQ2121">
        <v>3</v>
      </c>
      <c r="AR2121" s="14">
        <v>1</v>
      </c>
      <c r="AS2121" s="15">
        <f t="shared" si="2704"/>
        <v>45737.25</v>
      </c>
      <c r="AT2121" s="14" t="s">
        <v>163</v>
      </c>
      <c r="AU2121" s="12">
        <v>3.5</v>
      </c>
      <c r="AV2121" s="17">
        <v>17</v>
      </c>
      <c r="AW2121" s="18" t="s">
        <v>201</v>
      </c>
      <c r="AX2121" s="19" t="s">
        <v>8047</v>
      </c>
      <c r="AY2121" s="17">
        <v>93</v>
      </c>
      <c r="AZ2121" s="14" t="s">
        <v>203</v>
      </c>
      <c r="BA2121" s="20" t="str">
        <f t="shared" si="2705"/>
        <v>17001000000325441493</v>
      </c>
      <c r="BB2121" s="31">
        <f t="shared" si="2706"/>
        <v>20</v>
      </c>
      <c r="BC2121" s="22" t="s">
        <v>286</v>
      </c>
      <c r="BD2121" s="23" t="s">
        <v>115</v>
      </c>
      <c r="BF2121" s="8"/>
      <c r="BG2121" s="32">
        <v>29367735</v>
      </c>
      <c r="BH2121" s="32">
        <v>50085088</v>
      </c>
      <c r="BI2121" s="32"/>
      <c r="BJ2121" t="s">
        <v>4896</v>
      </c>
      <c r="BK2121" s="14" t="str">
        <f t="shared" si="2713"/>
        <v>A-Panda</v>
      </c>
      <c r="BL2121" s="14" t="s">
        <v>288</v>
      </c>
      <c r="BM2121" s="25"/>
      <c r="BN2121" s="26"/>
      <c r="BO2121" s="27"/>
      <c r="BP2121" s="26"/>
      <c r="BQ2121" s="28"/>
    </row>
    <row r="2122" spans="1:69" x14ac:dyDescent="0.25">
      <c r="A2122" t="str">
        <f>VLOOKUP(B2122,[2]RH!$B:$BV,72,0)</f>
        <v>si</v>
      </c>
      <c r="B2122" s="6">
        <v>2182</v>
      </c>
      <c r="C2122" s="7" t="s">
        <v>168</v>
      </c>
      <c r="D2122" s="7" t="s">
        <v>8048</v>
      </c>
      <c r="E2122" s="7" t="s">
        <v>67</v>
      </c>
      <c r="F2122" s="7" t="s">
        <v>118</v>
      </c>
      <c r="G2122" s="7" t="s">
        <v>5325</v>
      </c>
      <c r="H2122" s="41" t="s">
        <v>225</v>
      </c>
      <c r="I2122" s="7" t="s">
        <v>3974</v>
      </c>
      <c r="J2122" s="7" t="s">
        <v>281</v>
      </c>
      <c r="K2122" s="7" t="s">
        <v>89</v>
      </c>
      <c r="L2122" s="7" t="s">
        <v>90</v>
      </c>
      <c r="M2122" s="7" t="str">
        <f t="shared" si="2686"/>
        <v>Contrôle qualité</v>
      </c>
      <c r="N2122" s="8">
        <v>45372</v>
      </c>
      <c r="P2122" s="7">
        <f t="shared" ca="1" si="2680"/>
        <v>-6</v>
      </c>
      <c r="Q2122" s="8"/>
      <c r="R2122" s="7"/>
      <c r="S2122" s="7"/>
      <c r="T2122" s="9" t="s">
        <v>156</v>
      </c>
      <c r="U2122" s="7" t="str">
        <f t="shared" si="2696"/>
        <v>Contractuel</v>
      </c>
      <c r="V2122" s="8">
        <v>45689</v>
      </c>
      <c r="W2122" s="8">
        <f>VLOOKUP(B2122,[1]BASE!$A:$Q,17,0)</f>
        <v>45716</v>
      </c>
      <c r="X2122" s="8"/>
      <c r="Y2122" s="8"/>
      <c r="Z2122" s="8">
        <v>45372</v>
      </c>
      <c r="AA2122" s="7">
        <f t="shared" si="2697"/>
        <v>3</v>
      </c>
      <c r="AB2122" s="7">
        <f t="shared" si="2698"/>
        <v>2024</v>
      </c>
      <c r="AC2122" s="7">
        <f t="shared" si="2699"/>
        <v>2028</v>
      </c>
      <c r="AD2122" s="10" t="e">
        <f t="shared" ref="AD2122:AD2185" ca="1" si="2715">IF(#REF!="Non",(DAYS360(N2122,Q2122)/360),(DAYS360(N2122,TODAY())/360))</f>
        <v>#REF!</v>
      </c>
      <c r="AE2122" s="10" t="e">
        <f t="shared" ca="1" si="2701"/>
        <v>#REF!</v>
      </c>
      <c r="AF2122" s="8">
        <v>33168</v>
      </c>
      <c r="AG2122" s="11">
        <f t="shared" ca="1" si="2702"/>
        <v>34.394520547945206</v>
      </c>
      <c r="AH2122" s="10" t="str">
        <f t="shared" ca="1" si="2703"/>
        <v>&gt;25&lt; 35</v>
      </c>
      <c r="AI2122" s="137">
        <v>17176397</v>
      </c>
      <c r="AJ2122" s="40" t="s">
        <v>213</v>
      </c>
      <c r="AK2122" s="12" t="s">
        <v>8049</v>
      </c>
      <c r="AL2122" s="8">
        <v>44763</v>
      </c>
      <c r="AM2122" s="7" t="s">
        <v>108</v>
      </c>
      <c r="AN2122" s="7" t="s">
        <v>109</v>
      </c>
      <c r="AP2122" t="s">
        <v>8039</v>
      </c>
      <c r="AQ2122">
        <v>3</v>
      </c>
      <c r="AR2122" s="14">
        <v>1</v>
      </c>
      <c r="AS2122" s="15">
        <f t="shared" si="2704"/>
        <v>45737.25</v>
      </c>
      <c r="AT2122" s="14" t="s">
        <v>163</v>
      </c>
      <c r="AU2122" s="12">
        <v>3.6629999999999998</v>
      </c>
      <c r="AV2122" s="17" t="s">
        <v>79</v>
      </c>
      <c r="AW2122" s="18" t="s">
        <v>571</v>
      </c>
      <c r="AX2122" s="19" t="s">
        <v>8050</v>
      </c>
      <c r="AY2122" s="17">
        <v>73</v>
      </c>
      <c r="AZ2122" s="14" t="s">
        <v>83</v>
      </c>
      <c r="BA2122" s="20" t="str">
        <f t="shared" si="2705"/>
        <v>08004000174091092973</v>
      </c>
      <c r="BB2122" s="31">
        <f t="shared" si="2706"/>
        <v>20</v>
      </c>
      <c r="BC2122" s="22" t="s">
        <v>4567</v>
      </c>
      <c r="BD2122" s="23" t="s">
        <v>115</v>
      </c>
      <c r="BF2122" s="8"/>
      <c r="BG2122" s="32">
        <v>53238284</v>
      </c>
      <c r="BH2122" s="32"/>
      <c r="BI2122" s="32"/>
      <c r="BJ2122" s="124" t="s">
        <v>4567</v>
      </c>
      <c r="BK2122" s="14" t="s">
        <v>3979</v>
      </c>
      <c r="BL2122" s="14" t="s">
        <v>288</v>
      </c>
      <c r="BM2122" s="25"/>
      <c r="BN2122" s="26"/>
      <c r="BO2122" s="27"/>
      <c r="BP2122" s="26"/>
      <c r="BQ2122" s="28"/>
    </row>
    <row r="2123" spans="1:69" x14ac:dyDescent="0.25">
      <c r="A2123" t="str">
        <f>VLOOKUP(B2123,[2]RH!$B:$BV,72,0)</f>
        <v>Non-Actif</v>
      </c>
      <c r="B2123" s="6">
        <v>2183</v>
      </c>
      <c r="C2123" s="7" t="s">
        <v>168</v>
      </c>
      <c r="D2123" s="7" t="s">
        <v>8051</v>
      </c>
      <c r="E2123" s="7" t="s">
        <v>67</v>
      </c>
      <c r="F2123" s="7" t="s">
        <v>118</v>
      </c>
      <c r="G2123" s="7" t="s">
        <v>220</v>
      </c>
      <c r="H2123" s="80" t="s">
        <v>2398</v>
      </c>
      <c r="I2123" s="7" t="s">
        <v>2506</v>
      </c>
      <c r="J2123" s="65" t="s">
        <v>190</v>
      </c>
      <c r="K2123" s="7" t="s">
        <v>146</v>
      </c>
      <c r="L2123" s="7" t="s">
        <v>90</v>
      </c>
      <c r="M2123" s="7" t="str">
        <f t="shared" si="2686"/>
        <v>Couturière</v>
      </c>
      <c r="N2123" s="8">
        <v>45376</v>
      </c>
      <c r="P2123" s="7">
        <f t="shared" ca="1" si="2680"/>
        <v>-187</v>
      </c>
      <c r="Q2123" s="8">
        <v>45524</v>
      </c>
      <c r="R2123" s="7" t="s">
        <v>3519</v>
      </c>
      <c r="S2123" s="7"/>
      <c r="T2123" s="9" t="s">
        <v>156</v>
      </c>
      <c r="U2123" s="7" t="str">
        <f t="shared" si="2696"/>
        <v>Contractuel</v>
      </c>
      <c r="V2123" s="8">
        <v>45505</v>
      </c>
      <c r="W2123" s="8">
        <v>45535</v>
      </c>
      <c r="X2123" s="8"/>
      <c r="Y2123" s="8"/>
      <c r="Z2123" s="8">
        <v>45373</v>
      </c>
      <c r="AA2123" s="7">
        <f t="shared" si="2697"/>
        <v>3</v>
      </c>
      <c r="AB2123" s="7">
        <f t="shared" si="2698"/>
        <v>2024</v>
      </c>
      <c r="AC2123" s="7">
        <f t="shared" si="2699"/>
        <v>2028</v>
      </c>
      <c r="AD2123" s="10" t="e">
        <f t="shared" ref="AD2123:AD2186" ca="1" si="2716">IF(#REF!="Non",(DAYS360(N2123,Q2123)/360),(DAYS360(N2123,TODAY())/360))</f>
        <v>#REF!</v>
      </c>
      <c r="AE2123" s="10" t="e">
        <f t="shared" ca="1" si="2701"/>
        <v>#REF!</v>
      </c>
      <c r="AF2123" s="8">
        <v>29079</v>
      </c>
      <c r="AG2123" s="11">
        <f t="shared" ca="1" si="2702"/>
        <v>45.597260273972601</v>
      </c>
      <c r="AH2123" s="10" t="str">
        <f t="shared" ca="1" si="2703"/>
        <v>&gt;45&lt; 55</v>
      </c>
      <c r="AI2123" s="137">
        <v>12386735</v>
      </c>
      <c r="AJ2123" s="13" t="s">
        <v>73</v>
      </c>
      <c r="AK2123" s="12" t="s">
        <v>8052</v>
      </c>
      <c r="AL2123" s="8">
        <v>42231</v>
      </c>
      <c r="AM2123" s="7" t="s">
        <v>108</v>
      </c>
      <c r="AN2123" s="7" t="s">
        <v>76</v>
      </c>
      <c r="AO2123">
        <v>2</v>
      </c>
      <c r="AP2123" t="s">
        <v>7789</v>
      </c>
      <c r="AQ2123">
        <v>3</v>
      </c>
      <c r="AR2123" s="14">
        <v>1</v>
      </c>
      <c r="AS2123" s="15">
        <f t="shared" si="2704"/>
        <v>45741.25</v>
      </c>
      <c r="AT2123" s="14" t="s">
        <v>163</v>
      </c>
      <c r="AU2123" s="12">
        <v>3.5</v>
      </c>
      <c r="AV2123" s="17" t="s">
        <v>73</v>
      </c>
      <c r="AW2123" s="18" t="s">
        <v>1129</v>
      </c>
      <c r="AX2123" s="19">
        <v>91110338852</v>
      </c>
      <c r="AY2123" s="17">
        <v>12</v>
      </c>
      <c r="AZ2123" s="14" t="s">
        <v>5112</v>
      </c>
      <c r="BA2123" s="20" t="str">
        <f t="shared" si="2705"/>
        <v>01027069111033885212</v>
      </c>
      <c r="BB2123" s="31">
        <f t="shared" si="2706"/>
        <v>20</v>
      </c>
      <c r="BC2123" s="22" t="s">
        <v>6301</v>
      </c>
      <c r="BD2123" s="23" t="s">
        <v>341</v>
      </c>
      <c r="BF2123" s="8"/>
      <c r="BG2123" s="32">
        <v>22612207</v>
      </c>
      <c r="BH2123" s="32">
        <v>24164668</v>
      </c>
      <c r="BI2123" s="32"/>
      <c r="BK2123" s="14" t="str">
        <f t="shared" ref="BK2123:BK2148" si="2717">IF(K2123="CADRE","CADRE",CONCATENATE(J2123,"-",H2123))</f>
        <v>A-P7 AR</v>
      </c>
      <c r="BL2123" s="14" t="s">
        <v>595</v>
      </c>
      <c r="BM2123" s="25"/>
      <c r="BN2123" s="26"/>
      <c r="BO2123" s="27"/>
      <c r="BP2123" s="26"/>
      <c r="BQ2123" s="28"/>
    </row>
    <row r="2124" spans="1:69" x14ac:dyDescent="0.25">
      <c r="A2124" t="str">
        <f>VLOOKUP(B2124,[2]RH!$B:$BV,72,0)</f>
        <v>Non-Actif</v>
      </c>
      <c r="B2124" s="6">
        <v>2184</v>
      </c>
      <c r="C2124" s="7" t="s">
        <v>168</v>
      </c>
      <c r="D2124" s="7" t="s">
        <v>8053</v>
      </c>
      <c r="E2124" s="7" t="s">
        <v>67</v>
      </c>
      <c r="F2124" s="7" t="s">
        <v>118</v>
      </c>
      <c r="G2124" s="7" t="s">
        <v>533</v>
      </c>
      <c r="H2124" s="80" t="s">
        <v>225</v>
      </c>
      <c r="I2124" s="7" t="s">
        <v>6497</v>
      </c>
      <c r="J2124" s="7" t="s">
        <v>190</v>
      </c>
      <c r="K2124" s="7" t="s">
        <v>89</v>
      </c>
      <c r="L2124" s="7" t="s">
        <v>90</v>
      </c>
      <c r="M2124" s="7" t="str">
        <f t="shared" si="2686"/>
        <v>Contrôle Qualité</v>
      </c>
      <c r="N2124" s="8">
        <v>45372</v>
      </c>
      <c r="P2124" s="7">
        <f t="shared" ca="1" si="2680"/>
        <v>-310</v>
      </c>
      <c r="Q2124" s="8">
        <v>45414</v>
      </c>
      <c r="R2124" s="7" t="s">
        <v>771</v>
      </c>
      <c r="S2124" s="7"/>
      <c r="T2124" s="9" t="s">
        <v>156</v>
      </c>
      <c r="U2124" s="7" t="str">
        <f t="shared" si="2696"/>
        <v>Contractuel</v>
      </c>
      <c r="V2124" s="8">
        <v>45372</v>
      </c>
      <c r="W2124" s="8">
        <v>45412</v>
      </c>
      <c r="X2124" s="8"/>
      <c r="Y2124" s="8"/>
      <c r="Z2124" s="8">
        <v>45372</v>
      </c>
      <c r="AA2124" s="7">
        <f t="shared" si="2697"/>
        <v>3</v>
      </c>
      <c r="AB2124" s="7">
        <f t="shared" si="2698"/>
        <v>2024</v>
      </c>
      <c r="AC2124" s="7">
        <f t="shared" si="2699"/>
        <v>2028</v>
      </c>
      <c r="AD2124" s="10" t="e">
        <f t="shared" ref="AD2124:AD2187" ca="1" si="2718">IF(#REF!="Non",(DAYS360(N2124,Q2124)/360),(DAYS360(N2124,TODAY())/360))</f>
        <v>#REF!</v>
      </c>
      <c r="AE2124" s="10" t="e">
        <f t="shared" ca="1" si="2701"/>
        <v>#REF!</v>
      </c>
      <c r="AF2124" s="8">
        <v>30877</v>
      </c>
      <c r="AG2124" s="11">
        <f t="shared" ca="1" si="2702"/>
        <v>40.671232876712331</v>
      </c>
      <c r="AH2124" s="10" t="str">
        <f t="shared" ca="1" si="2703"/>
        <v>&gt;35&lt; 45</v>
      </c>
      <c r="AI2124" s="137">
        <v>16625165</v>
      </c>
      <c r="AJ2124" s="13" t="s">
        <v>150</v>
      </c>
      <c r="AK2124" s="12" t="s">
        <v>8054</v>
      </c>
      <c r="AL2124" s="8">
        <v>44218</v>
      </c>
      <c r="AM2124" s="7" t="s">
        <v>108</v>
      </c>
      <c r="AN2124" s="7" t="s">
        <v>109</v>
      </c>
      <c r="AP2124" t="s">
        <v>7789</v>
      </c>
      <c r="AQ2124" s="14">
        <v>3</v>
      </c>
      <c r="AR2124" s="14">
        <v>1</v>
      </c>
      <c r="AS2124" s="15">
        <f t="shared" si="2704"/>
        <v>45737.25</v>
      </c>
      <c r="AT2124" s="14" t="s">
        <v>163</v>
      </c>
      <c r="AU2124" s="12">
        <v>3.6629999999999998</v>
      </c>
      <c r="AV2124" s="17">
        <v>17</v>
      </c>
      <c r="AW2124" s="18" t="s">
        <v>201</v>
      </c>
      <c r="AX2124" s="19" t="s">
        <v>8055</v>
      </c>
      <c r="AY2124" s="17">
        <v>80</v>
      </c>
      <c r="AZ2124" s="14" t="s">
        <v>203</v>
      </c>
      <c r="BA2124" s="20" t="str">
        <f t="shared" si="2705"/>
        <v>17001000000299772480</v>
      </c>
      <c r="BB2124" s="31">
        <f t="shared" si="2706"/>
        <v>20</v>
      </c>
      <c r="BC2124" s="22" t="s">
        <v>902</v>
      </c>
      <c r="BD2124" s="23" t="s">
        <v>115</v>
      </c>
      <c r="BF2124" s="8"/>
      <c r="BG2124" s="32">
        <v>24851776</v>
      </c>
      <c r="BH2124" s="32"/>
      <c r="BI2124" s="32"/>
      <c r="BK2124" s="14" t="str">
        <f t="shared" si="2717"/>
        <v>A-P6 AV</v>
      </c>
      <c r="BL2124" s="14" t="s">
        <v>288</v>
      </c>
      <c r="BM2124" s="25"/>
      <c r="BN2124" s="26"/>
      <c r="BO2124" s="27"/>
      <c r="BP2124" s="26"/>
      <c r="BQ2124" s="28"/>
    </row>
    <row r="2125" spans="1:69" x14ac:dyDescent="0.25">
      <c r="A2125" t="str">
        <f>VLOOKUP(B2125,[2]RH!$B:$BV,72,0)</f>
        <v>si</v>
      </c>
      <c r="B2125" s="6">
        <v>2185</v>
      </c>
      <c r="C2125" s="7" t="s">
        <v>168</v>
      </c>
      <c r="D2125" s="7" t="s">
        <v>8056</v>
      </c>
      <c r="E2125" s="7" t="s">
        <v>67</v>
      </c>
      <c r="F2125" s="7" t="s">
        <v>118</v>
      </c>
      <c r="G2125" s="7" t="s">
        <v>533</v>
      </c>
      <c r="H2125" s="80" t="s">
        <v>2398</v>
      </c>
      <c r="I2125" s="7" t="s">
        <v>2506</v>
      </c>
      <c r="J2125" s="7" t="s">
        <v>190</v>
      </c>
      <c r="K2125" s="7" t="s">
        <v>89</v>
      </c>
      <c r="L2125" s="7" t="s">
        <v>90</v>
      </c>
      <c r="M2125" s="7" t="str">
        <f t="shared" si="2686"/>
        <v>Contrôle Qualité</v>
      </c>
      <c r="N2125" s="8">
        <v>45372</v>
      </c>
      <c r="P2125" s="7">
        <f t="shared" ca="1" si="2680"/>
        <v>-6</v>
      </c>
      <c r="Q2125" s="8"/>
      <c r="R2125" s="7"/>
      <c r="S2125" s="7"/>
      <c r="T2125" s="9" t="s">
        <v>156</v>
      </c>
      <c r="U2125" s="7" t="str">
        <f t="shared" si="2696"/>
        <v>Contractuel</v>
      </c>
      <c r="V2125" s="8">
        <v>45689</v>
      </c>
      <c r="W2125" s="8">
        <f>VLOOKUP(B2125,[1]BASE!$A:$Q,17,0)</f>
        <v>45716</v>
      </c>
      <c r="X2125" s="8"/>
      <c r="Y2125" s="8"/>
      <c r="Z2125" s="8">
        <v>45372</v>
      </c>
      <c r="AA2125" s="7">
        <f t="shared" si="2697"/>
        <v>3</v>
      </c>
      <c r="AB2125" s="7">
        <f t="shared" si="2698"/>
        <v>2024</v>
      </c>
      <c r="AC2125" s="7">
        <f t="shared" si="2699"/>
        <v>2028</v>
      </c>
      <c r="AD2125" s="10" t="e">
        <f t="shared" ref="AD2125:AD2188" ca="1" si="2719">IF(#REF!="Non",(DAYS360(N2125,Q2125)/360),(DAYS360(N2125,TODAY())/360))</f>
        <v>#REF!</v>
      </c>
      <c r="AE2125" s="10" t="e">
        <f t="shared" ca="1" si="2701"/>
        <v>#REF!</v>
      </c>
      <c r="AF2125" s="8">
        <v>32203</v>
      </c>
      <c r="AG2125" s="11">
        <f t="shared" ca="1" si="2702"/>
        <v>37.038356164383565</v>
      </c>
      <c r="AH2125" s="10" t="str">
        <f t="shared" ca="1" si="2703"/>
        <v>&gt;35&lt; 45</v>
      </c>
      <c r="AI2125" s="137">
        <v>16259064</v>
      </c>
      <c r="AJ2125" s="13" t="s">
        <v>150</v>
      </c>
      <c r="AK2125" s="12" t="s">
        <v>8057</v>
      </c>
      <c r="AL2125" s="8">
        <v>39416</v>
      </c>
      <c r="AM2125" s="7" t="s">
        <v>108</v>
      </c>
      <c r="AN2125" s="7" t="s">
        <v>76</v>
      </c>
      <c r="AP2125" t="s">
        <v>7789</v>
      </c>
      <c r="AQ2125">
        <v>3</v>
      </c>
      <c r="AR2125" s="14">
        <v>1</v>
      </c>
      <c r="AS2125" s="15">
        <f t="shared" si="2704"/>
        <v>45737.25</v>
      </c>
      <c r="AT2125" s="14" t="s">
        <v>163</v>
      </c>
      <c r="AU2125" s="12">
        <v>3.6629999999999998</v>
      </c>
      <c r="AV2125" s="17" t="s">
        <v>106</v>
      </c>
      <c r="AW2125" s="18" t="s">
        <v>591</v>
      </c>
      <c r="AX2125" s="19" t="s">
        <v>8058</v>
      </c>
      <c r="AY2125" s="17">
        <v>79</v>
      </c>
      <c r="AZ2125" s="14" t="s">
        <v>230</v>
      </c>
      <c r="BA2125" s="20" t="str">
        <f t="shared" si="2705"/>
        <v>05046000114501387579</v>
      </c>
      <c r="BB2125" s="31">
        <f t="shared" si="2706"/>
        <v>20</v>
      </c>
      <c r="BC2125" s="22" t="s">
        <v>714</v>
      </c>
      <c r="BD2125" s="23" t="s">
        <v>115</v>
      </c>
      <c r="BF2125" s="8"/>
      <c r="BG2125" s="32">
        <v>22568943</v>
      </c>
      <c r="BH2125" s="32">
        <v>54446065</v>
      </c>
      <c r="BI2125" s="32"/>
      <c r="BJ2125" t="s">
        <v>714</v>
      </c>
      <c r="BK2125" s="14" t="str">
        <f t="shared" si="2717"/>
        <v>A-P7 AR</v>
      </c>
      <c r="BL2125" s="14" t="s">
        <v>288</v>
      </c>
      <c r="BM2125" s="25"/>
      <c r="BN2125" s="26"/>
      <c r="BO2125" s="27"/>
      <c r="BP2125" s="26"/>
      <c r="BQ2125" s="28"/>
    </row>
    <row r="2126" spans="1:69" x14ac:dyDescent="0.25">
      <c r="A2126" t="str">
        <f>VLOOKUP(B2126,[2]RH!$B:$BV,72,0)</f>
        <v>si</v>
      </c>
      <c r="B2126" s="6">
        <v>2186</v>
      </c>
      <c r="C2126" s="7" t="s">
        <v>168</v>
      </c>
      <c r="D2126" s="7" t="s">
        <v>8059</v>
      </c>
      <c r="E2126" s="7" t="s">
        <v>67</v>
      </c>
      <c r="F2126" s="7" t="s">
        <v>118</v>
      </c>
      <c r="G2126" s="7" t="s">
        <v>533</v>
      </c>
      <c r="H2126" s="80" t="s">
        <v>225</v>
      </c>
      <c r="I2126" s="7" t="s">
        <v>5620</v>
      </c>
      <c r="J2126" s="7" t="s">
        <v>281</v>
      </c>
      <c r="K2126" s="7" t="s">
        <v>89</v>
      </c>
      <c r="L2126" s="7" t="s">
        <v>90</v>
      </c>
      <c r="M2126" s="7" t="str">
        <f t="shared" si="2686"/>
        <v>Contrôle Qualité</v>
      </c>
      <c r="N2126" s="8">
        <v>45372</v>
      </c>
      <c r="P2126" s="7">
        <f t="shared" ca="1" si="2680"/>
        <v>-6</v>
      </c>
      <c r="Q2126" s="8"/>
      <c r="R2126" s="7"/>
      <c r="S2126" s="7"/>
      <c r="T2126" s="9" t="s">
        <v>156</v>
      </c>
      <c r="U2126" s="7" t="str">
        <f t="shared" si="2696"/>
        <v>Contractuel</v>
      </c>
      <c r="V2126" s="8">
        <v>45689</v>
      </c>
      <c r="W2126" s="8">
        <f>VLOOKUP(B2126,[1]BASE!$A:$Q,17,0)</f>
        <v>45716</v>
      </c>
      <c r="X2126" s="8"/>
      <c r="Y2126" s="8"/>
      <c r="Z2126" s="8">
        <v>45372</v>
      </c>
      <c r="AA2126" s="7">
        <f t="shared" si="2697"/>
        <v>3</v>
      </c>
      <c r="AB2126" s="7">
        <f t="shared" si="2698"/>
        <v>2024</v>
      </c>
      <c r="AC2126" s="7">
        <f t="shared" si="2699"/>
        <v>2028</v>
      </c>
      <c r="AD2126" s="10" t="e">
        <f t="shared" ref="AD2126:AD2189" ca="1" si="2720">IF(#REF!="Non",(DAYS360(N2126,Q2126)/360),(DAYS360(N2126,TODAY())/360))</f>
        <v>#REF!</v>
      </c>
      <c r="AE2126" s="10" t="e">
        <f t="shared" ca="1" si="2701"/>
        <v>#REF!</v>
      </c>
      <c r="AF2126" s="8">
        <v>32612</v>
      </c>
      <c r="AG2126" s="11">
        <f t="shared" ca="1" si="2702"/>
        <v>35.917808219178085</v>
      </c>
      <c r="AH2126" s="10" t="str">
        <f t="shared" ca="1" si="2703"/>
        <v>&gt;35&lt; 45</v>
      </c>
      <c r="AI2126" s="137">
        <v>17516715</v>
      </c>
      <c r="AJ2126" s="13" t="s">
        <v>192</v>
      </c>
      <c r="AK2126" s="12" t="s">
        <v>8060</v>
      </c>
      <c r="AL2126" s="8" t="s">
        <v>8061</v>
      </c>
      <c r="AM2126" s="7" t="s">
        <v>108</v>
      </c>
      <c r="AN2126" s="7" t="s">
        <v>109</v>
      </c>
      <c r="AP2126" t="s">
        <v>8062</v>
      </c>
      <c r="AQ2126">
        <v>3</v>
      </c>
      <c r="AR2126" s="14">
        <v>1</v>
      </c>
      <c r="AS2126" s="15">
        <f t="shared" si="2704"/>
        <v>45737.25</v>
      </c>
      <c r="AT2126" s="14" t="s">
        <v>163</v>
      </c>
      <c r="AU2126" s="12">
        <v>3.6629999999999998</v>
      </c>
      <c r="AV2126" s="17" t="s">
        <v>79</v>
      </c>
      <c r="AW2126" s="18" t="s">
        <v>457</v>
      </c>
      <c r="AX2126" s="19" t="s">
        <v>8063</v>
      </c>
      <c r="AY2126" s="17">
        <v>84</v>
      </c>
      <c r="AZ2126" s="14" t="s">
        <v>83</v>
      </c>
      <c r="BA2126" s="20" t="str">
        <f t="shared" si="2705"/>
        <v>08000000604001410084</v>
      </c>
      <c r="BB2126" s="31">
        <f t="shared" si="2706"/>
        <v>20</v>
      </c>
      <c r="BC2126" s="22" t="s">
        <v>8064</v>
      </c>
      <c r="BD2126" s="23" t="s">
        <v>115</v>
      </c>
      <c r="BF2126" s="8"/>
      <c r="BG2126" s="32">
        <v>52019614</v>
      </c>
      <c r="BH2126" s="32"/>
      <c r="BI2126" s="32"/>
      <c r="BJ2126" s="124" t="s">
        <v>4567</v>
      </c>
      <c r="BK2126" s="14" t="str">
        <f t="shared" si="2717"/>
        <v>B-P6 AV</v>
      </c>
      <c r="BL2126" s="14" t="s">
        <v>288</v>
      </c>
      <c r="BM2126" s="25"/>
      <c r="BN2126" s="26"/>
      <c r="BO2126" s="27"/>
      <c r="BP2126" s="26"/>
      <c r="BQ2126" s="28"/>
    </row>
    <row r="2127" spans="1:69" x14ac:dyDescent="0.25">
      <c r="A2127" t="str">
        <f>VLOOKUP(B2127,[2]RH!$B:$BV,72,0)</f>
        <v>si</v>
      </c>
      <c r="B2127" s="6">
        <v>2187</v>
      </c>
      <c r="C2127" s="7" t="s">
        <v>65</v>
      </c>
      <c r="D2127" s="7" t="s">
        <v>8065</v>
      </c>
      <c r="E2127" s="7" t="s">
        <v>67</v>
      </c>
      <c r="F2127" s="7" t="s">
        <v>102</v>
      </c>
      <c r="G2127" s="7" t="s">
        <v>1585</v>
      </c>
      <c r="H2127" s="80" t="s">
        <v>102</v>
      </c>
      <c r="I2127" s="7" t="s">
        <v>1908</v>
      </c>
      <c r="J2127" s="7"/>
      <c r="K2127" s="7" t="s">
        <v>89</v>
      </c>
      <c r="L2127" s="7" t="s">
        <v>90</v>
      </c>
      <c r="M2127" s="7" t="str">
        <f t="shared" si="2686"/>
        <v>MANITENTIONNAIRE</v>
      </c>
      <c r="N2127" s="8">
        <v>45373</v>
      </c>
      <c r="P2127" s="7">
        <f t="shared" ca="1" si="2680"/>
        <v>-6</v>
      </c>
      <c r="Q2127" s="8"/>
      <c r="R2127" s="7"/>
      <c r="S2127" s="7"/>
      <c r="T2127" s="9" t="s">
        <v>156</v>
      </c>
      <c r="U2127" s="7" t="str">
        <f t="shared" si="2696"/>
        <v>Contractuel</v>
      </c>
      <c r="V2127" s="8">
        <v>45627</v>
      </c>
      <c r="W2127" s="8">
        <v>45716</v>
      </c>
      <c r="X2127" s="8"/>
      <c r="Y2127" s="8"/>
      <c r="Z2127" s="8">
        <v>45373</v>
      </c>
      <c r="AA2127" s="7">
        <f t="shared" si="2697"/>
        <v>3</v>
      </c>
      <c r="AB2127" s="7">
        <f t="shared" si="2698"/>
        <v>2024</v>
      </c>
      <c r="AC2127" s="7">
        <f t="shared" si="2699"/>
        <v>2028</v>
      </c>
      <c r="AD2127" s="10" t="e">
        <f t="shared" ref="AD2127:AD2190" ca="1" si="2721">IF(#REF!="Non",(DAYS360(N2127,Q2127)/360),(DAYS360(N2127,TODAY())/360))</f>
        <v>#REF!</v>
      </c>
      <c r="AE2127" s="10" t="e">
        <f t="shared" ca="1" si="2701"/>
        <v>#REF!</v>
      </c>
      <c r="AF2127" s="8">
        <v>31600</v>
      </c>
      <c r="AG2127" s="11">
        <f t="shared" ca="1" si="2702"/>
        <v>38.69041095890411</v>
      </c>
      <c r="AH2127" s="10" t="str">
        <f t="shared" ca="1" si="2703"/>
        <v>&gt;35&lt; 45</v>
      </c>
      <c r="AI2127" s="137">
        <v>16066117</v>
      </c>
      <c r="AJ2127" s="13" t="s">
        <v>82</v>
      </c>
      <c r="AK2127" s="12" t="s">
        <v>8066</v>
      </c>
      <c r="AL2127" s="8">
        <v>41152</v>
      </c>
      <c r="AM2127" s="7" t="s">
        <v>75</v>
      </c>
      <c r="AN2127" s="7" t="s">
        <v>109</v>
      </c>
      <c r="AP2127" t="s">
        <v>7700</v>
      </c>
      <c r="AQ2127">
        <v>3</v>
      </c>
      <c r="AR2127" s="14">
        <v>1</v>
      </c>
      <c r="AS2127" s="15">
        <f t="shared" si="2704"/>
        <v>45738.25</v>
      </c>
      <c r="AT2127" s="14" t="s">
        <v>163</v>
      </c>
      <c r="AU2127" s="12">
        <v>3.5</v>
      </c>
      <c r="AV2127" s="17">
        <v>17</v>
      </c>
      <c r="AW2127" s="18">
        <v>53594</v>
      </c>
      <c r="AX2127" s="19" t="s">
        <v>8067</v>
      </c>
      <c r="AY2127" s="17">
        <v>56</v>
      </c>
      <c r="AZ2127" s="14" t="s">
        <v>203</v>
      </c>
      <c r="BA2127" s="20" t="str">
        <f t="shared" si="2705"/>
        <v>17535940172092482456</v>
      </c>
      <c r="BB2127" s="31">
        <f t="shared" si="2706"/>
        <v>20</v>
      </c>
      <c r="BC2127" s="22" t="s">
        <v>5823</v>
      </c>
      <c r="BD2127" s="23" t="s">
        <v>341</v>
      </c>
      <c r="BF2127" s="8"/>
      <c r="BG2127" s="32">
        <v>20481208</v>
      </c>
      <c r="BH2127" s="32"/>
      <c r="BI2127" s="32"/>
      <c r="BJ2127" t="s">
        <v>1857</v>
      </c>
      <c r="BK2127" s="14" t="str">
        <f t="shared" si="2717"/>
        <v>-LOGISTIQUE</v>
      </c>
      <c r="BL2127" s="14" t="s">
        <v>241</v>
      </c>
      <c r="BM2127" s="25"/>
      <c r="BN2127" s="26"/>
      <c r="BO2127" s="27"/>
      <c r="BP2127" s="26"/>
      <c r="BQ2127" s="28"/>
    </row>
    <row r="2128" spans="1:69" x14ac:dyDescent="0.25">
      <c r="A2128" t="str">
        <f>VLOOKUP(B2128,[2]RH!$B:$BV,72,0)</f>
        <v>Non-Actif</v>
      </c>
      <c r="B2128" s="6">
        <v>2188</v>
      </c>
      <c r="C2128" s="7" t="s">
        <v>65</v>
      </c>
      <c r="D2128" s="7" t="s">
        <v>8068</v>
      </c>
      <c r="E2128" s="7" t="s">
        <v>67</v>
      </c>
      <c r="F2128" s="7" t="s">
        <v>118</v>
      </c>
      <c r="G2128" s="7" t="s">
        <v>2675</v>
      </c>
      <c r="H2128" s="80" t="s">
        <v>225</v>
      </c>
      <c r="I2128" s="7" t="s">
        <v>5620</v>
      </c>
      <c r="J2128" s="7" t="s">
        <v>281</v>
      </c>
      <c r="K2128" s="7" t="s">
        <v>146</v>
      </c>
      <c r="L2128" s="7" t="s">
        <v>90</v>
      </c>
      <c r="M2128" s="7" t="str">
        <f t="shared" si="2686"/>
        <v>WIRE</v>
      </c>
      <c r="N2128" s="8">
        <v>45373</v>
      </c>
      <c r="P2128" s="7">
        <f t="shared" ca="1" si="2680"/>
        <v>-279</v>
      </c>
      <c r="Q2128" s="8">
        <v>45453</v>
      </c>
      <c r="R2128" s="7" t="s">
        <v>2087</v>
      </c>
      <c r="S2128" s="7"/>
      <c r="T2128" s="9" t="s">
        <v>156</v>
      </c>
      <c r="U2128" s="7" t="str">
        <f t="shared" si="2696"/>
        <v>Contractuel</v>
      </c>
      <c r="V2128" s="8">
        <v>45413</v>
      </c>
      <c r="W2128" s="8">
        <v>45443</v>
      </c>
      <c r="X2128" s="8"/>
      <c r="Y2128" s="8"/>
      <c r="Z2128" s="8">
        <v>45373</v>
      </c>
      <c r="AA2128" s="7">
        <f t="shared" si="2697"/>
        <v>3</v>
      </c>
      <c r="AB2128" s="7">
        <f t="shared" si="2698"/>
        <v>2024</v>
      </c>
      <c r="AC2128" s="7">
        <f t="shared" si="2699"/>
        <v>2028</v>
      </c>
      <c r="AD2128" s="10" t="e">
        <f t="shared" ref="AD2128:AD2191" ca="1" si="2722">IF(#REF!="Non",(DAYS360(N2128,Q2128)/360),(DAYS360(N2128,TODAY())/360))</f>
        <v>#REF!</v>
      </c>
      <c r="AE2128" s="10" t="e">
        <f t="shared" ca="1" si="2701"/>
        <v>#REF!</v>
      </c>
      <c r="AF2128" s="8">
        <v>38396</v>
      </c>
      <c r="AG2128" s="11">
        <f t="shared" ca="1" si="2702"/>
        <v>20.07123287671233</v>
      </c>
      <c r="AH2128" s="10" t="str">
        <f t="shared" ca="1" si="2703"/>
        <v>&lt; 25</v>
      </c>
      <c r="AI2128" s="137">
        <v>17694205</v>
      </c>
      <c r="AJ2128" s="13" t="s">
        <v>92</v>
      </c>
      <c r="AK2128" s="12" t="s">
        <v>8069</v>
      </c>
      <c r="AL2128" s="8">
        <v>44628</v>
      </c>
      <c r="AM2128" s="7" t="s">
        <v>75</v>
      </c>
      <c r="AN2128" s="7" t="s">
        <v>109</v>
      </c>
      <c r="AP2128" t="s">
        <v>7687</v>
      </c>
      <c r="AQ2128">
        <v>3</v>
      </c>
      <c r="AR2128" s="14">
        <v>1</v>
      </c>
      <c r="AS2128" s="15">
        <f t="shared" si="2704"/>
        <v>45738.25</v>
      </c>
      <c r="AT2128" s="14" t="s">
        <v>163</v>
      </c>
      <c r="AU2128" s="12">
        <v>3.5</v>
      </c>
      <c r="AV2128" s="17">
        <v>17</v>
      </c>
      <c r="AW2128" s="18" t="s">
        <v>201</v>
      </c>
      <c r="AX2128" s="19" t="s">
        <v>8070</v>
      </c>
      <c r="AY2128" s="17">
        <v>83</v>
      </c>
      <c r="AZ2128" s="14" t="s">
        <v>203</v>
      </c>
      <c r="BA2128" s="20" t="str">
        <f t="shared" si="2705"/>
        <v>17001000000329308883</v>
      </c>
      <c r="BB2128" s="31">
        <f t="shared" si="2706"/>
        <v>20</v>
      </c>
      <c r="BC2128" s="22" t="s">
        <v>1121</v>
      </c>
      <c r="BD2128" s="23" t="s">
        <v>115</v>
      </c>
      <c r="BF2128" s="8"/>
      <c r="BG2128" s="32">
        <v>56043445</v>
      </c>
      <c r="BH2128" s="32"/>
      <c r="BI2128" s="32"/>
      <c r="BK2128" s="14" t="str">
        <f t="shared" si="2717"/>
        <v>B-P6 AV</v>
      </c>
      <c r="BL2128" s="14" t="s">
        <v>595</v>
      </c>
      <c r="BM2128" s="25"/>
      <c r="BN2128" s="26"/>
      <c r="BO2128" s="27"/>
      <c r="BP2128" s="26"/>
      <c r="BQ2128" s="28"/>
    </row>
    <row r="2129" spans="1:69" x14ac:dyDescent="0.25">
      <c r="A2129" t="str">
        <f>VLOOKUP(B2129,[2]RH!$B:$BV,72,0)</f>
        <v>si</v>
      </c>
      <c r="B2129" s="6">
        <v>2189</v>
      </c>
      <c r="C2129" s="7" t="s">
        <v>65</v>
      </c>
      <c r="D2129" s="7" t="s">
        <v>5447</v>
      </c>
      <c r="E2129" s="7" t="s">
        <v>67</v>
      </c>
      <c r="F2129" s="7" t="s">
        <v>118</v>
      </c>
      <c r="G2129" s="7" t="s">
        <v>220</v>
      </c>
      <c r="H2129" s="80" t="s">
        <v>279</v>
      </c>
      <c r="I2129" s="7" t="s">
        <v>280</v>
      </c>
      <c r="J2129" s="7" t="s">
        <v>281</v>
      </c>
      <c r="K2129" s="7" t="s">
        <v>146</v>
      </c>
      <c r="L2129" s="7" t="s">
        <v>90</v>
      </c>
      <c r="M2129" s="7" t="str">
        <f t="shared" si="2686"/>
        <v>Couturière</v>
      </c>
      <c r="N2129" s="8">
        <v>45373</v>
      </c>
      <c r="P2129" s="7">
        <f t="shared" ca="1" si="2680"/>
        <v>-6</v>
      </c>
      <c r="Q2129" s="8"/>
      <c r="R2129" s="7"/>
      <c r="S2129" s="7"/>
      <c r="T2129" s="9" t="s">
        <v>156</v>
      </c>
      <c r="U2129" s="7" t="str">
        <f t="shared" si="2696"/>
        <v>Contractuel</v>
      </c>
      <c r="V2129" s="8">
        <v>45689</v>
      </c>
      <c r="W2129" s="8">
        <f>VLOOKUP(B2129,[1]BASE!$A:$Q,17,0)</f>
        <v>45716</v>
      </c>
      <c r="X2129" s="8"/>
      <c r="Y2129" s="8"/>
      <c r="Z2129" s="8">
        <v>45373</v>
      </c>
      <c r="AA2129" s="7">
        <f t="shared" si="2697"/>
        <v>3</v>
      </c>
      <c r="AB2129" s="7">
        <f t="shared" si="2698"/>
        <v>2024</v>
      </c>
      <c r="AC2129" s="7">
        <f t="shared" si="2699"/>
        <v>2028</v>
      </c>
      <c r="AD2129" s="10" t="e">
        <f t="shared" ref="AD2129:AD2192" ca="1" si="2723">IF(#REF!="Non",(DAYS360(N2129,Q2129)/360),(DAYS360(N2129,TODAY())/360))</f>
        <v>#REF!</v>
      </c>
      <c r="AE2129" s="10" t="e">
        <f t="shared" ca="1" si="2701"/>
        <v>#REF!</v>
      </c>
      <c r="AF2129" s="8">
        <v>30940</v>
      </c>
      <c r="AG2129" s="11">
        <f t="shared" ca="1" si="2702"/>
        <v>40.4986301369863</v>
      </c>
      <c r="AH2129" s="10" t="str">
        <f t="shared" ca="1" si="2703"/>
        <v>&gt;35&lt; 45</v>
      </c>
      <c r="AI2129" s="137">
        <v>16046425</v>
      </c>
      <c r="AJ2129" s="13" t="s">
        <v>192</v>
      </c>
      <c r="AK2129" s="12" t="s">
        <v>5449</v>
      </c>
      <c r="AL2129" s="8">
        <v>37986</v>
      </c>
      <c r="AM2129" s="7" t="s">
        <v>75</v>
      </c>
      <c r="AN2129" s="7" t="s">
        <v>109</v>
      </c>
      <c r="AQ2129">
        <v>3</v>
      </c>
      <c r="AR2129" s="14">
        <v>1</v>
      </c>
      <c r="AS2129" s="15">
        <f t="shared" si="2704"/>
        <v>45738.25</v>
      </c>
      <c r="AT2129" s="14" t="s">
        <v>163</v>
      </c>
      <c r="AU2129" s="12">
        <v>3.5</v>
      </c>
      <c r="AV2129" s="17" t="s">
        <v>106</v>
      </c>
      <c r="AW2129" s="18">
        <v>40100</v>
      </c>
      <c r="AX2129" s="19" t="s">
        <v>5450</v>
      </c>
      <c r="AY2129" s="17">
        <v>67</v>
      </c>
      <c r="AZ2129" s="14" t="s">
        <v>5451</v>
      </c>
      <c r="BA2129" s="20" t="str">
        <f t="shared" si="2705"/>
        <v>05401000016502609067</v>
      </c>
      <c r="BB2129" s="31">
        <f t="shared" si="2706"/>
        <v>20</v>
      </c>
      <c r="BC2129" s="22" t="s">
        <v>5452</v>
      </c>
      <c r="BD2129" s="23" t="s">
        <v>5382</v>
      </c>
      <c r="BF2129" s="8"/>
      <c r="BG2129" s="32" t="s">
        <v>5453</v>
      </c>
      <c r="BH2129" s="32" t="s">
        <v>5454</v>
      </c>
      <c r="BI2129" s="32"/>
      <c r="BK2129" s="14" t="str">
        <f>IF(K2129="CADRE","CADRE",CONCATENATE(J2129,"-",H2129))</f>
        <v>B-Skoda</v>
      </c>
      <c r="BL2129" s="14" t="s">
        <v>595</v>
      </c>
      <c r="BM2129" s="25"/>
      <c r="BN2129" s="26"/>
      <c r="BO2129" s="27"/>
      <c r="BP2129" s="26"/>
      <c r="BQ2129" s="28"/>
    </row>
    <row r="2130" spans="1:69" x14ac:dyDescent="0.25">
      <c r="A2130" t="str">
        <f>VLOOKUP(B2130,[2]RH!$B:$BV,72,0)</f>
        <v>Non-Actif</v>
      </c>
      <c r="B2130" s="6">
        <v>2190</v>
      </c>
      <c r="C2130" s="7" t="s">
        <v>168</v>
      </c>
      <c r="D2130" s="7" t="s">
        <v>8071</v>
      </c>
      <c r="E2130" s="7" t="s">
        <v>67</v>
      </c>
      <c r="F2130" s="7" t="s">
        <v>118</v>
      </c>
      <c r="G2130" s="7" t="s">
        <v>220</v>
      </c>
      <c r="H2130" s="80" t="s">
        <v>2398</v>
      </c>
      <c r="I2130" s="7" t="s">
        <v>2399</v>
      </c>
      <c r="J2130" s="65" t="s">
        <v>190</v>
      </c>
      <c r="K2130" s="7" t="s">
        <v>146</v>
      </c>
      <c r="L2130" s="7" t="s">
        <v>90</v>
      </c>
      <c r="M2130" s="7" t="str">
        <f t="shared" si="2686"/>
        <v>Couturière</v>
      </c>
      <c r="N2130" s="8">
        <v>45373</v>
      </c>
      <c r="P2130" s="7">
        <f t="shared" ca="1" si="2680"/>
        <v>-310</v>
      </c>
      <c r="Q2130" s="8">
        <v>45377</v>
      </c>
      <c r="R2130" s="7" t="s">
        <v>7336</v>
      </c>
      <c r="S2130" s="7">
        <f>(Q2130-N2130)+1</f>
        <v>5</v>
      </c>
      <c r="T2130" s="9" t="s">
        <v>156</v>
      </c>
      <c r="U2130" s="7" t="str">
        <f t="shared" si="2696"/>
        <v>Contractuel</v>
      </c>
      <c r="V2130" s="8">
        <v>45373</v>
      </c>
      <c r="W2130" s="8">
        <v>45412</v>
      </c>
      <c r="X2130" s="8"/>
      <c r="Y2130" s="8"/>
      <c r="Z2130" s="8">
        <v>45373</v>
      </c>
      <c r="AA2130" s="7">
        <f t="shared" si="2697"/>
        <v>3</v>
      </c>
      <c r="AB2130" s="7">
        <f t="shared" si="2698"/>
        <v>2024</v>
      </c>
      <c r="AC2130" s="7">
        <f t="shared" si="2699"/>
        <v>2028</v>
      </c>
      <c r="AD2130" s="10" t="e">
        <f t="shared" ref="AD2130:AD2193" ca="1" si="2724">IF(#REF!="Non",(DAYS360(N2130,Q2130)/360),(DAYS360(N2130,TODAY())/360))</f>
        <v>#REF!</v>
      </c>
      <c r="AE2130" s="10" t="e">
        <f t="shared" ca="1" si="2701"/>
        <v>#REF!</v>
      </c>
      <c r="AF2130" s="8">
        <v>31768</v>
      </c>
      <c r="AG2130" s="11">
        <f t="shared" ca="1" si="2702"/>
        <v>38.230136986301368</v>
      </c>
      <c r="AH2130" s="10" t="str">
        <f t="shared" ca="1" si="2703"/>
        <v>&gt;35&lt; 45</v>
      </c>
      <c r="AI2130" s="137"/>
      <c r="AJ2130" s="11"/>
      <c r="AK2130" s="12" t="s">
        <v>8072</v>
      </c>
      <c r="AL2130" s="8">
        <v>44851</v>
      </c>
      <c r="AM2130" s="7" t="s">
        <v>108</v>
      </c>
      <c r="AN2130" s="7" t="s">
        <v>76</v>
      </c>
      <c r="AO2130">
        <v>2</v>
      </c>
      <c r="AP2130" t="s">
        <v>7700</v>
      </c>
      <c r="AQ2130" s="14">
        <v>3</v>
      </c>
      <c r="AR2130" s="14">
        <v>1</v>
      </c>
      <c r="AS2130" s="15">
        <f t="shared" si="2704"/>
        <v>45738.25</v>
      </c>
      <c r="AT2130" s="14" t="s">
        <v>163</v>
      </c>
      <c r="AU2130" s="12">
        <v>3.5</v>
      </c>
      <c r="AV2130" s="17" t="s">
        <v>150</v>
      </c>
      <c r="AW2130" s="18" t="s">
        <v>1091</v>
      </c>
      <c r="AX2130" s="19" t="s">
        <v>8073</v>
      </c>
      <c r="AY2130" s="17">
        <v>49</v>
      </c>
      <c r="AZ2130" s="14" t="s">
        <v>174</v>
      </c>
      <c r="BA2130" s="20" t="str">
        <f t="shared" si="2705"/>
        <v>07043010110551520749</v>
      </c>
      <c r="BB2130" s="31">
        <f t="shared" si="2706"/>
        <v>20</v>
      </c>
      <c r="BC2130" s="22" t="s">
        <v>8074</v>
      </c>
      <c r="BD2130" s="23" t="s">
        <v>115</v>
      </c>
      <c r="BF2130" s="8"/>
      <c r="BG2130" s="32">
        <v>28255372</v>
      </c>
      <c r="BH2130" s="32"/>
      <c r="BI2130" s="32"/>
      <c r="BK2130" s="14" t="str">
        <f t="shared" si="2717"/>
        <v>A-P7 AR</v>
      </c>
      <c r="BL2130" s="14" t="s">
        <v>595</v>
      </c>
      <c r="BM2130" s="25"/>
      <c r="BN2130" s="26"/>
      <c r="BO2130" s="27"/>
      <c r="BP2130" s="26"/>
      <c r="BQ2130" s="28"/>
    </row>
    <row r="2131" spans="1:69" x14ac:dyDescent="0.25">
      <c r="A2131" t="str">
        <f>VLOOKUP(B2131,[2]RH!$B:$BV,72,0)</f>
        <v>si</v>
      </c>
      <c r="B2131" s="6">
        <v>2191</v>
      </c>
      <c r="C2131" s="7" t="s">
        <v>168</v>
      </c>
      <c r="D2131" s="7" t="s">
        <v>8075</v>
      </c>
      <c r="E2131" s="7" t="s">
        <v>67</v>
      </c>
      <c r="F2131" s="7" t="s">
        <v>118</v>
      </c>
      <c r="G2131" s="7" t="s">
        <v>408</v>
      </c>
      <c r="H2131" s="80" t="s">
        <v>225</v>
      </c>
      <c r="I2131" s="7" t="s">
        <v>5620</v>
      </c>
      <c r="J2131" s="7" t="s">
        <v>281</v>
      </c>
      <c r="K2131" s="7" t="s">
        <v>146</v>
      </c>
      <c r="L2131" s="7" t="s">
        <v>90</v>
      </c>
      <c r="M2131" s="7" t="str">
        <f t="shared" si="2686"/>
        <v>Alimentatrice</v>
      </c>
      <c r="N2131" s="8">
        <v>45373</v>
      </c>
      <c r="P2131" s="7">
        <f t="shared" ca="1" si="2680"/>
        <v>-6</v>
      </c>
      <c r="Q2131" s="8"/>
      <c r="R2131" s="7"/>
      <c r="S2131" s="7"/>
      <c r="T2131" s="9" t="s">
        <v>156</v>
      </c>
      <c r="U2131" s="7" t="str">
        <f t="shared" si="2696"/>
        <v>Contractuel</v>
      </c>
      <c r="V2131" s="8">
        <v>45689</v>
      </c>
      <c r="W2131" s="8">
        <f>VLOOKUP(B2131,[1]BASE!$A:$Q,17,0)</f>
        <v>45716</v>
      </c>
      <c r="X2131" s="8"/>
      <c r="Y2131" s="8"/>
      <c r="Z2131" s="8">
        <v>45373</v>
      </c>
      <c r="AA2131" s="7">
        <f t="shared" si="2697"/>
        <v>3</v>
      </c>
      <c r="AB2131" s="7">
        <f t="shared" si="2698"/>
        <v>2024</v>
      </c>
      <c r="AC2131" s="7">
        <f t="shared" si="2699"/>
        <v>2028</v>
      </c>
      <c r="AD2131" s="10" t="e">
        <f t="shared" ref="AD2131:AD2194" ca="1" si="2725">IF(#REF!="Non",(DAYS360(N2131,Q2131)/360),(DAYS360(N2131,TODAY())/360))</f>
        <v>#REF!</v>
      </c>
      <c r="AE2131" s="10" t="e">
        <f t="shared" ca="1" si="2701"/>
        <v>#REF!</v>
      </c>
      <c r="AF2131" s="8">
        <v>38242</v>
      </c>
      <c r="AG2131" s="11">
        <f t="shared" ca="1" si="2702"/>
        <v>20.493150684931507</v>
      </c>
      <c r="AH2131" s="10" t="str">
        <f t="shared" ca="1" si="2703"/>
        <v>&lt; 25</v>
      </c>
      <c r="AI2131" s="137">
        <v>17775748</v>
      </c>
      <c r="AJ2131" s="40" t="s">
        <v>106</v>
      </c>
      <c r="AK2131" s="12" t="s">
        <v>8076</v>
      </c>
      <c r="AL2131" s="8">
        <v>44987</v>
      </c>
      <c r="AM2131" s="7" t="s">
        <v>108</v>
      </c>
      <c r="AN2131" s="7" t="s">
        <v>109</v>
      </c>
      <c r="AP2131" t="s">
        <v>7810</v>
      </c>
      <c r="AQ2131">
        <v>3</v>
      </c>
      <c r="AR2131" s="14">
        <v>1</v>
      </c>
      <c r="AS2131" s="15">
        <f t="shared" si="2704"/>
        <v>45738.25</v>
      </c>
      <c r="AT2131" s="14" t="s">
        <v>163</v>
      </c>
      <c r="AU2131" s="12">
        <v>3.5</v>
      </c>
      <c r="AV2131" s="17">
        <v>17</v>
      </c>
      <c r="AW2131" s="18" t="s">
        <v>201</v>
      </c>
      <c r="AX2131" s="19" t="s">
        <v>8077</v>
      </c>
      <c r="AY2131" s="17">
        <v>38</v>
      </c>
      <c r="AZ2131" s="14" t="s">
        <v>203</v>
      </c>
      <c r="BA2131" s="20" t="str">
        <f t="shared" si="2705"/>
        <v>17001000000343685738</v>
      </c>
      <c r="BB2131" s="31">
        <f t="shared" si="2706"/>
        <v>20</v>
      </c>
      <c r="BC2131" s="22" t="s">
        <v>7689</v>
      </c>
      <c r="BD2131" s="23" t="s">
        <v>341</v>
      </c>
      <c r="BF2131" s="8"/>
      <c r="BG2131" s="32">
        <v>20463136</v>
      </c>
      <c r="BH2131" s="32">
        <v>53043413</v>
      </c>
      <c r="BI2131" s="32"/>
      <c r="BJ2131" t="s">
        <v>371</v>
      </c>
      <c r="BK2131" s="14" t="str">
        <f t="shared" si="2717"/>
        <v>B-P6 AV</v>
      </c>
      <c r="BL2131" s="14" t="s">
        <v>595</v>
      </c>
      <c r="BM2131" s="25"/>
      <c r="BN2131" s="26"/>
      <c r="BO2131" s="27"/>
      <c r="BP2131" s="26"/>
      <c r="BQ2131" s="28"/>
    </row>
    <row r="2132" spans="1:69" x14ac:dyDescent="0.25">
      <c r="A2132" t="str">
        <f>VLOOKUP(B2132,[2]RH!$B:$BV,72,0)</f>
        <v>si</v>
      </c>
      <c r="B2132" s="6">
        <v>2192</v>
      </c>
      <c r="C2132" s="7" t="s">
        <v>168</v>
      </c>
      <c r="D2132" s="7" t="s">
        <v>8078</v>
      </c>
      <c r="E2132" s="7" t="s">
        <v>67</v>
      </c>
      <c r="F2132" s="7" t="s">
        <v>118</v>
      </c>
      <c r="G2132" s="7" t="s">
        <v>533</v>
      </c>
      <c r="H2132" s="80" t="s">
        <v>2398</v>
      </c>
      <c r="I2132" s="7" t="s">
        <v>2399</v>
      </c>
      <c r="J2132" s="7" t="s">
        <v>190</v>
      </c>
      <c r="K2132" s="7" t="s">
        <v>89</v>
      </c>
      <c r="L2132" s="7" t="s">
        <v>90</v>
      </c>
      <c r="M2132" s="7" t="str">
        <f t="shared" si="2686"/>
        <v>Contrôle Qualité</v>
      </c>
      <c r="N2132" s="8">
        <v>45376</v>
      </c>
      <c r="P2132" s="7">
        <f t="shared" ca="1" si="2680"/>
        <v>-6</v>
      </c>
      <c r="Q2132" s="8"/>
      <c r="R2132" s="7"/>
      <c r="S2132" s="7"/>
      <c r="T2132" s="9" t="s">
        <v>156</v>
      </c>
      <c r="U2132" s="7" t="str">
        <f t="shared" si="2696"/>
        <v>Contractuel</v>
      </c>
      <c r="V2132" s="8">
        <v>45689</v>
      </c>
      <c r="W2132" s="8">
        <f>VLOOKUP(B2132,[1]BASE!$A:$Q,17,0)</f>
        <v>45716</v>
      </c>
      <c r="X2132" s="8"/>
      <c r="Y2132" s="8"/>
      <c r="Z2132" s="8">
        <v>45376</v>
      </c>
      <c r="AA2132" s="7">
        <f t="shared" si="2697"/>
        <v>3</v>
      </c>
      <c r="AB2132" s="7">
        <f t="shared" si="2698"/>
        <v>2024</v>
      </c>
      <c r="AC2132" s="7">
        <f t="shared" si="2699"/>
        <v>2028</v>
      </c>
      <c r="AD2132" s="10" t="e">
        <f t="shared" ref="AD2132:AD2195" ca="1" si="2726">IF(#REF!="Non",(DAYS360(N2132,Q2132)/360),(DAYS360(N2132,TODAY())/360))</f>
        <v>#REF!</v>
      </c>
      <c r="AE2132" s="10" t="e">
        <f t="shared" ca="1" si="2701"/>
        <v>#REF!</v>
      </c>
      <c r="AF2132" s="8">
        <v>34598</v>
      </c>
      <c r="AG2132" s="11">
        <f t="shared" ca="1" si="2702"/>
        <v>30.476712328767125</v>
      </c>
      <c r="AH2132" s="10" t="str">
        <f t="shared" ca="1" si="2703"/>
        <v>&gt;25&lt; 35</v>
      </c>
      <c r="AI2132" s="137">
        <v>17059266</v>
      </c>
      <c r="AJ2132" s="40" t="s">
        <v>120</v>
      </c>
      <c r="AK2132" s="12" t="s">
        <v>8079</v>
      </c>
      <c r="AL2132" s="8">
        <v>45176</v>
      </c>
      <c r="AM2132" s="7" t="s">
        <v>108</v>
      </c>
      <c r="AN2132" s="7" t="s">
        <v>76</v>
      </c>
      <c r="AO2132">
        <v>1</v>
      </c>
      <c r="AP2132" t="s">
        <v>8080</v>
      </c>
      <c r="AQ2132">
        <v>3</v>
      </c>
      <c r="AR2132" s="14">
        <v>1</v>
      </c>
      <c r="AS2132" s="15">
        <f t="shared" si="2704"/>
        <v>45741.25</v>
      </c>
      <c r="AT2132" s="14" t="s">
        <v>163</v>
      </c>
      <c r="AU2132" s="12">
        <v>3.6629999999999998</v>
      </c>
      <c r="AV2132" s="17" t="s">
        <v>92</v>
      </c>
      <c r="AW2132" s="18" t="s">
        <v>2036</v>
      </c>
      <c r="AX2132" s="19">
        <v>80081690851</v>
      </c>
      <c r="AY2132" s="17">
        <v>43</v>
      </c>
      <c r="AZ2132" s="14" t="s">
        <v>152</v>
      </c>
      <c r="BA2132" s="20" t="str">
        <f t="shared" si="2705"/>
        <v>04053138008169085143</v>
      </c>
      <c r="BB2132" s="31">
        <f t="shared" si="2706"/>
        <v>20</v>
      </c>
      <c r="BC2132" s="22" t="s">
        <v>714</v>
      </c>
      <c r="BD2132" s="23" t="s">
        <v>115</v>
      </c>
      <c r="BF2132" s="8"/>
      <c r="BG2132" s="32">
        <v>27374016</v>
      </c>
      <c r="BH2132" s="32"/>
      <c r="BI2132" s="32"/>
      <c r="BJ2132" t="s">
        <v>714</v>
      </c>
      <c r="BK2132" s="14" t="str">
        <f t="shared" si="2717"/>
        <v>A-P7 AR</v>
      </c>
      <c r="BL2132" s="14" t="s">
        <v>288</v>
      </c>
      <c r="BM2132" s="25"/>
      <c r="BN2132" s="26"/>
      <c r="BO2132" s="27"/>
      <c r="BP2132" s="26"/>
      <c r="BQ2132" s="28"/>
    </row>
    <row r="2133" spans="1:69" x14ac:dyDescent="0.25">
      <c r="A2133" t="str">
        <f>VLOOKUP(B2133,[2]RH!$B:$BV,72,0)</f>
        <v>Non-Actif</v>
      </c>
      <c r="B2133" s="6">
        <v>2193</v>
      </c>
      <c r="C2133" s="7" t="s">
        <v>168</v>
      </c>
      <c r="D2133" s="7" t="s">
        <v>8081</v>
      </c>
      <c r="E2133" s="7" t="s">
        <v>67</v>
      </c>
      <c r="F2133" s="7" t="s">
        <v>118</v>
      </c>
      <c r="G2133" s="7" t="s">
        <v>533</v>
      </c>
      <c r="H2133" s="80" t="s">
        <v>225</v>
      </c>
      <c r="I2133" s="7" t="s">
        <v>589</v>
      </c>
      <c r="J2133" s="7" t="s">
        <v>190</v>
      </c>
      <c r="K2133" s="7" t="s">
        <v>89</v>
      </c>
      <c r="L2133" s="7" t="s">
        <v>90</v>
      </c>
      <c r="M2133" s="7" t="str">
        <f t="shared" si="2686"/>
        <v>Contrôle Qualité</v>
      </c>
      <c r="N2133" s="8">
        <v>45376</v>
      </c>
      <c r="P2133" s="7">
        <f t="shared" ca="1" si="2680"/>
        <v>-249</v>
      </c>
      <c r="Q2133" s="8">
        <v>45477</v>
      </c>
      <c r="R2133" s="7" t="s">
        <v>3300</v>
      </c>
      <c r="S2133" s="7"/>
      <c r="T2133" s="9" t="s">
        <v>156</v>
      </c>
      <c r="U2133" s="7" t="str">
        <f t="shared" si="2696"/>
        <v>Contractuel</v>
      </c>
      <c r="V2133" s="8">
        <v>45444</v>
      </c>
      <c r="W2133" s="8">
        <v>45473</v>
      </c>
      <c r="X2133" s="8"/>
      <c r="Y2133" s="8"/>
      <c r="Z2133" s="8">
        <v>45376</v>
      </c>
      <c r="AA2133" s="7">
        <f t="shared" si="2697"/>
        <v>3</v>
      </c>
      <c r="AB2133" s="7">
        <f t="shared" si="2698"/>
        <v>2024</v>
      </c>
      <c r="AC2133" s="7">
        <f t="shared" si="2699"/>
        <v>2028</v>
      </c>
      <c r="AD2133" s="10" t="e">
        <f t="shared" ref="AD2133:AD2196" ca="1" si="2727">IF(#REF!="Non",(DAYS360(N2133,Q2133)/360),(DAYS360(N2133,TODAY())/360))</f>
        <v>#REF!</v>
      </c>
      <c r="AE2133" s="10" t="e">
        <f t="shared" ca="1" si="2701"/>
        <v>#REF!</v>
      </c>
      <c r="AF2133" s="8">
        <v>30657</v>
      </c>
      <c r="AG2133" s="11">
        <f t="shared" ca="1" si="2702"/>
        <v>41.273972602739725</v>
      </c>
      <c r="AH2133" s="10" t="str">
        <f t="shared" ca="1" si="2703"/>
        <v>&gt;35&lt; 45</v>
      </c>
      <c r="AI2133" s="137">
        <v>12756391</v>
      </c>
      <c r="AJ2133" s="40" t="s">
        <v>213</v>
      </c>
      <c r="AK2133" s="12" t="s">
        <v>8082</v>
      </c>
      <c r="AL2133" s="8">
        <v>37292</v>
      </c>
      <c r="AM2133" s="7" t="s">
        <v>108</v>
      </c>
      <c r="AN2133" s="7" t="s">
        <v>109</v>
      </c>
      <c r="AP2133" t="s">
        <v>7789</v>
      </c>
      <c r="AQ2133">
        <v>3</v>
      </c>
      <c r="AR2133" s="14">
        <v>1</v>
      </c>
      <c r="AS2133" s="15">
        <f t="shared" si="2704"/>
        <v>45741.25</v>
      </c>
      <c r="AT2133" s="14" t="s">
        <v>163</v>
      </c>
      <c r="AU2133" s="12">
        <v>3.6629999999999998</v>
      </c>
      <c r="AV2133" s="17" t="s">
        <v>92</v>
      </c>
      <c r="AW2133" s="18" t="s">
        <v>916</v>
      </c>
      <c r="AX2133" s="19">
        <v>80054554829</v>
      </c>
      <c r="AY2133" s="17">
        <v>63</v>
      </c>
      <c r="AZ2133" s="14" t="s">
        <v>152</v>
      </c>
      <c r="BA2133" s="20" t="str">
        <f t="shared" si="2705"/>
        <v>04043128005455482963</v>
      </c>
      <c r="BB2133" s="31">
        <f t="shared" si="2706"/>
        <v>20</v>
      </c>
      <c r="BC2133" s="22" t="s">
        <v>7791</v>
      </c>
      <c r="BD2133" s="23" t="s">
        <v>115</v>
      </c>
      <c r="BF2133" s="8"/>
      <c r="BG2133" s="32">
        <v>26722198</v>
      </c>
      <c r="BH2133" s="32"/>
      <c r="BI2133" s="32"/>
      <c r="BK2133" s="14" t="str">
        <f t="shared" si="2717"/>
        <v>A-P6 AV</v>
      </c>
      <c r="BL2133" s="14" t="s">
        <v>288</v>
      </c>
      <c r="BM2133" s="25"/>
      <c r="BN2133" s="26"/>
      <c r="BO2133" s="27"/>
      <c r="BP2133" s="26"/>
      <c r="BQ2133" s="28"/>
    </row>
    <row r="2134" spans="1:69" x14ac:dyDescent="0.25">
      <c r="A2134" t="str">
        <f>VLOOKUP(B2134,[2]RH!$B:$BV,72,0)</f>
        <v>si</v>
      </c>
      <c r="B2134" s="6">
        <v>2194</v>
      </c>
      <c r="C2134" s="7" t="s">
        <v>168</v>
      </c>
      <c r="D2134" s="7" t="s">
        <v>8083</v>
      </c>
      <c r="E2134" s="7" t="s">
        <v>67</v>
      </c>
      <c r="F2134" s="7" t="s">
        <v>118</v>
      </c>
      <c r="G2134" s="7" t="s">
        <v>220</v>
      </c>
      <c r="H2134" s="80" t="s">
        <v>2398</v>
      </c>
      <c r="I2134" s="7" t="s">
        <v>2399</v>
      </c>
      <c r="J2134" s="65" t="s">
        <v>190</v>
      </c>
      <c r="K2134" s="7" t="s">
        <v>146</v>
      </c>
      <c r="L2134" s="7" t="s">
        <v>90</v>
      </c>
      <c r="M2134" s="7" t="str">
        <f t="shared" si="2686"/>
        <v>Couturière</v>
      </c>
      <c r="N2134" s="8">
        <v>45376</v>
      </c>
      <c r="P2134" s="7">
        <f t="shared" ca="1" si="2680"/>
        <v>-6</v>
      </c>
      <c r="Q2134" s="8"/>
      <c r="R2134" s="7"/>
      <c r="S2134" s="7"/>
      <c r="T2134" s="9" t="s">
        <v>156</v>
      </c>
      <c r="U2134" s="7" t="str">
        <f t="shared" si="2696"/>
        <v>Contractuel</v>
      </c>
      <c r="V2134" s="8">
        <v>45689</v>
      </c>
      <c r="W2134" s="8">
        <f>VLOOKUP(B2134,[1]BASE!$A:$Q,17,0)</f>
        <v>45716</v>
      </c>
      <c r="X2134" s="8"/>
      <c r="Y2134" s="8"/>
      <c r="Z2134" s="8">
        <v>45376</v>
      </c>
      <c r="AA2134" s="7">
        <f t="shared" si="2697"/>
        <v>3</v>
      </c>
      <c r="AB2134" s="7">
        <f t="shared" si="2698"/>
        <v>2024</v>
      </c>
      <c r="AC2134" s="7">
        <f t="shared" si="2699"/>
        <v>2028</v>
      </c>
      <c r="AD2134" s="10" t="e">
        <f t="shared" ref="AD2134:AD2197" ca="1" si="2728">IF(#REF!="Non",(DAYS360(N2134,Q2134)/360),(DAYS360(N2134,TODAY())/360))</f>
        <v>#REF!</v>
      </c>
      <c r="AE2134" s="10" t="e">
        <f t="shared" ca="1" si="2701"/>
        <v>#REF!</v>
      </c>
      <c r="AF2134" s="8">
        <v>32321</v>
      </c>
      <c r="AG2134" s="11">
        <f t="shared" ca="1" si="2702"/>
        <v>36.715068493150682</v>
      </c>
      <c r="AH2134" s="10" t="str">
        <f t="shared" ca="1" si="2703"/>
        <v>&gt;35&lt; 45</v>
      </c>
      <c r="AI2134" s="137">
        <v>16388877</v>
      </c>
      <c r="AJ2134" s="13" t="s">
        <v>73</v>
      </c>
      <c r="AK2134" s="12" t="s">
        <v>8084</v>
      </c>
      <c r="AL2134" s="8">
        <v>39119</v>
      </c>
      <c r="AM2134" s="7" t="s">
        <v>108</v>
      </c>
      <c r="AN2134" s="7" t="s">
        <v>76</v>
      </c>
      <c r="AO2134">
        <v>3</v>
      </c>
      <c r="AP2134" t="s">
        <v>7965</v>
      </c>
      <c r="AQ2134">
        <v>3</v>
      </c>
      <c r="AR2134" s="14">
        <v>1</v>
      </c>
      <c r="AS2134" s="15">
        <f t="shared" si="2704"/>
        <v>45741.25</v>
      </c>
      <c r="AT2134" s="14" t="s">
        <v>163</v>
      </c>
      <c r="AU2134" s="12">
        <v>3.5</v>
      </c>
      <c r="AV2134" s="17">
        <v>12</v>
      </c>
      <c r="AW2134" s="18">
        <v>12100</v>
      </c>
      <c r="AX2134" s="19" t="s">
        <v>8085</v>
      </c>
      <c r="AY2134" s="17">
        <v>26</v>
      </c>
      <c r="AZ2134" s="14" t="s">
        <v>195</v>
      </c>
      <c r="BA2134" s="20" t="str">
        <f t="shared" si="2705"/>
        <v>12121000000237981726</v>
      </c>
      <c r="BB2134" s="31">
        <f t="shared" si="2706"/>
        <v>20</v>
      </c>
      <c r="BC2134" s="22" t="s">
        <v>1217</v>
      </c>
      <c r="BD2134" s="23" t="s">
        <v>115</v>
      </c>
      <c r="BF2134" s="8"/>
      <c r="BG2134" s="32">
        <v>29843618</v>
      </c>
      <c r="BH2134" s="32"/>
      <c r="BI2134" s="32"/>
      <c r="BJ2134" t="s">
        <v>1217</v>
      </c>
      <c r="BK2134" s="14" t="str">
        <f>IF(K2134="CADRE","CADRE",CONCATENATE(J2134,"-",H2134))</f>
        <v>A-P7 AR</v>
      </c>
      <c r="BL2134" s="14" t="s">
        <v>595</v>
      </c>
      <c r="BM2134" s="25"/>
      <c r="BN2134" s="26"/>
      <c r="BO2134" s="27"/>
      <c r="BP2134" s="26"/>
      <c r="BQ2134" s="28"/>
    </row>
    <row r="2135" spans="1:69" x14ac:dyDescent="0.25">
      <c r="A2135" t="str">
        <f>VLOOKUP(B2135,[2]RH!$B:$BV,72,0)</f>
        <v>si</v>
      </c>
      <c r="B2135" s="6">
        <v>2195</v>
      </c>
      <c r="C2135" s="7" t="s">
        <v>65</v>
      </c>
      <c r="D2135" s="7" t="s">
        <v>8086</v>
      </c>
      <c r="E2135" s="7" t="s">
        <v>67</v>
      </c>
      <c r="F2135" s="7" t="s">
        <v>87</v>
      </c>
      <c r="G2135" s="7" t="s">
        <v>3908</v>
      </c>
      <c r="H2135" s="80" t="s">
        <v>87</v>
      </c>
      <c r="I2135" s="7"/>
      <c r="J2135" s="7"/>
      <c r="K2135" s="7" t="s">
        <v>89</v>
      </c>
      <c r="L2135" s="7" t="s">
        <v>90</v>
      </c>
      <c r="M2135" s="7" t="str">
        <f t="shared" si="2686"/>
        <v>TECHNICIEN MACHINE A COUDRE</v>
      </c>
      <c r="N2135" s="8">
        <v>45376</v>
      </c>
      <c r="P2135" s="7" t="str">
        <f t="shared" ca="1" si="2680"/>
        <v/>
      </c>
      <c r="Q2135" s="8"/>
      <c r="R2135" s="7"/>
      <c r="S2135" s="7"/>
      <c r="T2135" s="9" t="s">
        <v>72</v>
      </c>
      <c r="U2135" s="7" t="str">
        <f t="shared" si="2696"/>
        <v>Titulaire</v>
      </c>
      <c r="V2135" s="8"/>
      <c r="W2135" s="8"/>
      <c r="X2135" s="8"/>
      <c r="Y2135" s="8"/>
      <c r="Z2135" s="8"/>
      <c r="AA2135" s="7">
        <f t="shared" si="2697"/>
        <v>3</v>
      </c>
      <c r="AB2135" s="7">
        <f t="shared" si="2698"/>
        <v>2024</v>
      </c>
      <c r="AC2135" s="7">
        <f t="shared" si="2699"/>
        <v>2028</v>
      </c>
      <c r="AD2135" s="10" t="e">
        <f t="shared" ref="AD2135:AD2198" ca="1" si="2729">IF(#REF!="Non",(DAYS360(N2135,Q2135)/360),(DAYS360(N2135,TODAY())/360))</f>
        <v>#REF!</v>
      </c>
      <c r="AE2135" s="10" t="e">
        <f t="shared" ca="1" si="2701"/>
        <v>#REF!</v>
      </c>
      <c r="AF2135" s="8">
        <v>32478</v>
      </c>
      <c r="AG2135" s="11">
        <f t="shared" ca="1" si="2702"/>
        <v>36.284931506849318</v>
      </c>
      <c r="AH2135" s="10" t="str">
        <f t="shared" ca="1" si="2703"/>
        <v>&gt;35&lt; 45</v>
      </c>
      <c r="AI2135" s="137">
        <v>16642332</v>
      </c>
      <c r="AJ2135" s="11">
        <v>42</v>
      </c>
      <c r="AK2135" s="12">
        <v>7182168</v>
      </c>
      <c r="AL2135" s="8">
        <v>38996</v>
      </c>
      <c r="AM2135" s="7" t="s">
        <v>75</v>
      </c>
      <c r="AN2135" s="7" t="s">
        <v>109</v>
      </c>
      <c r="AQ2135">
        <v>6</v>
      </c>
      <c r="AR2135" s="14">
        <v>1</v>
      </c>
      <c r="AS2135" s="15">
        <f t="shared" si="2704"/>
        <v>45741.25</v>
      </c>
      <c r="AT2135" s="14" t="s">
        <v>7372</v>
      </c>
      <c r="AU2135" s="12">
        <v>1400</v>
      </c>
      <c r="AV2135" s="17" t="s">
        <v>92</v>
      </c>
      <c r="AW2135" s="18" t="s">
        <v>8087</v>
      </c>
      <c r="AX2135" s="19">
        <v>60080628019</v>
      </c>
      <c r="AY2135" s="17">
        <v>28</v>
      </c>
      <c r="AZ2135" s="14" t="s">
        <v>152</v>
      </c>
      <c r="BA2135" s="20" t="str">
        <f t="shared" si="2705"/>
        <v>04041126008062801928</v>
      </c>
      <c r="BB2135" s="31">
        <f t="shared" si="2706"/>
        <v>20</v>
      </c>
      <c r="BC2135" s="22" t="s">
        <v>7750</v>
      </c>
      <c r="BD2135" s="23" t="s">
        <v>115</v>
      </c>
      <c r="BF2135" s="8"/>
      <c r="BG2135" s="32">
        <v>22531333</v>
      </c>
      <c r="BH2135" s="32"/>
      <c r="BI2135" s="32"/>
      <c r="BJ2135" t="s">
        <v>5663</v>
      </c>
      <c r="BK2135" s="14" t="str">
        <f t="shared" si="2717"/>
        <v>-MAINTENANCE</v>
      </c>
      <c r="BL2135" s="14" t="s">
        <v>4524</v>
      </c>
      <c r="BM2135" s="25"/>
      <c r="BN2135" s="26"/>
      <c r="BO2135" s="27"/>
      <c r="BP2135" s="26"/>
      <c r="BQ2135" s="28"/>
    </row>
    <row r="2136" spans="1:69" x14ac:dyDescent="0.25">
      <c r="A2136" t="str">
        <f>VLOOKUP(B2136,[2]RH!$B:$BV,72,0)</f>
        <v>Non-Actif</v>
      </c>
      <c r="B2136" s="6">
        <v>2196</v>
      </c>
      <c r="C2136" s="7" t="s">
        <v>168</v>
      </c>
      <c r="D2136" s="7" t="s">
        <v>8088</v>
      </c>
      <c r="E2136" s="7" t="s">
        <v>67</v>
      </c>
      <c r="F2136" s="7" t="s">
        <v>118</v>
      </c>
      <c r="G2136" s="7" t="s">
        <v>533</v>
      </c>
      <c r="H2136" s="80" t="s">
        <v>225</v>
      </c>
      <c r="I2136" s="7" t="s">
        <v>5620</v>
      </c>
      <c r="J2136" s="7" t="s">
        <v>281</v>
      </c>
      <c r="K2136" s="7" t="s">
        <v>89</v>
      </c>
      <c r="L2136" s="7" t="s">
        <v>90</v>
      </c>
      <c r="M2136" s="7" t="str">
        <f t="shared" si="2686"/>
        <v>Contrôle Qualité</v>
      </c>
      <c r="N2136" s="8">
        <v>45377</v>
      </c>
      <c r="P2136" s="7">
        <f t="shared" ca="1" si="2680"/>
        <v>-310</v>
      </c>
      <c r="Q2136" s="8">
        <v>45377</v>
      </c>
      <c r="R2136" s="7" t="s">
        <v>7336</v>
      </c>
      <c r="S2136" s="7">
        <f>(Q2136-N2136)+1</f>
        <v>1</v>
      </c>
      <c r="T2136" s="9" t="s">
        <v>156</v>
      </c>
      <c r="U2136" s="7" t="str">
        <f t="shared" si="2696"/>
        <v>Contractuel</v>
      </c>
      <c r="V2136" s="8">
        <v>45377</v>
      </c>
      <c r="W2136" s="8">
        <v>45412</v>
      </c>
      <c r="X2136" s="8"/>
      <c r="Y2136" s="8"/>
      <c r="Z2136" s="8">
        <v>45377</v>
      </c>
      <c r="AA2136" s="7">
        <f t="shared" si="2697"/>
        <v>3</v>
      </c>
      <c r="AB2136" s="7">
        <f t="shared" si="2698"/>
        <v>2024</v>
      </c>
      <c r="AC2136" s="7">
        <f t="shared" si="2699"/>
        <v>2028</v>
      </c>
      <c r="AD2136" s="10" t="e">
        <f t="shared" ref="AD2136:AD2199" ca="1" si="2730">IF(#REF!="Non",(DAYS360(N2136,Q2136)/360),(DAYS360(N2136,TODAY())/360))</f>
        <v>#REF!</v>
      </c>
      <c r="AE2136" s="10" t="e">
        <f t="shared" ca="1" si="2701"/>
        <v>#REF!</v>
      </c>
      <c r="AF2136" s="8">
        <v>37787</v>
      </c>
      <c r="AG2136" s="11">
        <f t="shared" ca="1" si="2702"/>
        <v>21.739726027397261</v>
      </c>
      <c r="AH2136" s="10" t="str">
        <f t="shared" ca="1" si="2703"/>
        <v>&lt; 25</v>
      </c>
      <c r="AI2136" s="137">
        <v>17276054</v>
      </c>
      <c r="AJ2136" s="13" t="s">
        <v>192</v>
      </c>
      <c r="AK2136" s="12" t="s">
        <v>8089</v>
      </c>
      <c r="AL2136" s="8">
        <v>44431</v>
      </c>
      <c r="AM2136" s="7" t="s">
        <v>108</v>
      </c>
      <c r="AN2136" s="7" t="s">
        <v>109</v>
      </c>
      <c r="AP2136" t="s">
        <v>8039</v>
      </c>
      <c r="AQ2136" s="14">
        <v>3</v>
      </c>
      <c r="AR2136" s="14">
        <v>1</v>
      </c>
      <c r="AS2136" s="15">
        <f t="shared" si="2704"/>
        <v>45742.25</v>
      </c>
      <c r="AT2136" s="14" t="s">
        <v>163</v>
      </c>
      <c r="AU2136" s="12">
        <v>3.6629999999999998</v>
      </c>
      <c r="AV2136" s="17"/>
      <c r="AW2136" s="18"/>
      <c r="AX2136" s="19"/>
      <c r="AY2136" s="17"/>
      <c r="AZ2136" s="14"/>
      <c r="BA2136" s="20" t="str">
        <f t="shared" si="2705"/>
        <v/>
      </c>
      <c r="BB2136" s="31">
        <f t="shared" si="2706"/>
        <v>0</v>
      </c>
      <c r="BC2136" s="22" t="s">
        <v>286</v>
      </c>
      <c r="BD2136" s="23" t="s">
        <v>115</v>
      </c>
      <c r="BF2136" s="8"/>
      <c r="BG2136" s="32">
        <v>21577346</v>
      </c>
      <c r="BH2136" s="32"/>
      <c r="BI2136" s="32"/>
      <c r="BK2136" s="14" t="str">
        <f t="shared" si="2717"/>
        <v>B-P6 AV</v>
      </c>
      <c r="BL2136" s="14" t="s">
        <v>288</v>
      </c>
      <c r="BM2136" s="25"/>
      <c r="BN2136" s="26"/>
      <c r="BO2136" s="27"/>
      <c r="BP2136" s="26"/>
      <c r="BQ2136" s="28"/>
    </row>
    <row r="2137" spans="1:69" x14ac:dyDescent="0.25">
      <c r="A2137" t="str">
        <f>VLOOKUP(B2137,[2]RH!$B:$BV,72,0)</f>
        <v>Non-Actif</v>
      </c>
      <c r="B2137" s="6">
        <v>2197</v>
      </c>
      <c r="C2137" s="7" t="s">
        <v>168</v>
      </c>
      <c r="D2137" s="7" t="s">
        <v>8090</v>
      </c>
      <c r="E2137" s="7" t="s">
        <v>67</v>
      </c>
      <c r="F2137" s="7" t="s">
        <v>118</v>
      </c>
      <c r="G2137" s="7" t="s">
        <v>533</v>
      </c>
      <c r="H2137" s="80" t="s">
        <v>225</v>
      </c>
      <c r="I2137" s="7" t="s">
        <v>5620</v>
      </c>
      <c r="J2137" s="7" t="s">
        <v>281</v>
      </c>
      <c r="K2137" s="7" t="s">
        <v>89</v>
      </c>
      <c r="L2137" s="7" t="s">
        <v>90</v>
      </c>
      <c r="M2137" s="7" t="str">
        <f t="shared" si="2686"/>
        <v>Contrôle Qualité</v>
      </c>
      <c r="N2137" s="8">
        <v>45378</v>
      </c>
      <c r="P2137" s="7">
        <f t="shared" ca="1" si="2680"/>
        <v>-310</v>
      </c>
      <c r="Q2137" s="8">
        <v>45383</v>
      </c>
      <c r="R2137" s="7" t="s">
        <v>5589</v>
      </c>
      <c r="S2137" s="7"/>
      <c r="T2137" s="9" t="s">
        <v>156</v>
      </c>
      <c r="U2137" s="7" t="str">
        <f t="shared" si="2696"/>
        <v>Contractuel</v>
      </c>
      <c r="V2137" s="8">
        <v>45378</v>
      </c>
      <c r="W2137" s="8">
        <v>45412</v>
      </c>
      <c r="X2137" s="8"/>
      <c r="Y2137" s="8"/>
      <c r="Z2137" s="8">
        <v>45378</v>
      </c>
      <c r="AA2137" s="7">
        <f t="shared" si="2697"/>
        <v>3</v>
      </c>
      <c r="AB2137" s="7">
        <f t="shared" si="2698"/>
        <v>2024</v>
      </c>
      <c r="AC2137" s="7">
        <f t="shared" si="2699"/>
        <v>2028</v>
      </c>
      <c r="AD2137" s="10" t="e">
        <f t="shared" ref="AD2137:AD2200" ca="1" si="2731">IF(#REF!="Non",(DAYS360(N2137,Q2137)/360),(DAYS360(N2137,TODAY())/360))</f>
        <v>#REF!</v>
      </c>
      <c r="AE2137" s="10" t="e">
        <f t="shared" ca="1" si="2701"/>
        <v>#REF!</v>
      </c>
      <c r="AF2137" s="8">
        <v>31750</v>
      </c>
      <c r="AG2137" s="11">
        <f t="shared" ca="1" si="2702"/>
        <v>38.279452054794518</v>
      </c>
      <c r="AH2137" s="10" t="str">
        <f t="shared" ca="1" si="2703"/>
        <v>&gt;35&lt; 45</v>
      </c>
      <c r="AI2137" s="137"/>
      <c r="AJ2137" s="11"/>
      <c r="AK2137" s="12" t="s">
        <v>8091</v>
      </c>
      <c r="AL2137" s="8">
        <v>42794</v>
      </c>
      <c r="AM2137" s="7" t="s">
        <v>108</v>
      </c>
      <c r="AN2137" s="7" t="s">
        <v>109</v>
      </c>
      <c r="AP2137" t="s">
        <v>7789</v>
      </c>
      <c r="AQ2137" s="14">
        <v>3</v>
      </c>
      <c r="AR2137" s="14">
        <v>1</v>
      </c>
      <c r="AS2137" s="15">
        <f t="shared" si="2704"/>
        <v>45743.25</v>
      </c>
      <c r="AT2137" s="14" t="s">
        <v>163</v>
      </c>
      <c r="AU2137" s="12">
        <v>3.6629999999999998</v>
      </c>
      <c r="AV2137" s="17">
        <v>17</v>
      </c>
      <c r="AW2137" s="18" t="s">
        <v>201</v>
      </c>
      <c r="AX2137" s="19" t="s">
        <v>8092</v>
      </c>
      <c r="AY2137" s="17">
        <v>25</v>
      </c>
      <c r="AZ2137" s="14" t="s">
        <v>203</v>
      </c>
      <c r="BA2137" s="20" t="str">
        <f t="shared" si="2705"/>
        <v>17001000000270738925</v>
      </c>
      <c r="BB2137" s="31">
        <f t="shared" si="2706"/>
        <v>20</v>
      </c>
      <c r="BC2137" s="22" t="s">
        <v>7791</v>
      </c>
      <c r="BD2137" s="23" t="s">
        <v>115</v>
      </c>
      <c r="BF2137" s="8"/>
      <c r="BG2137" s="32">
        <v>20048341</v>
      </c>
      <c r="BH2137" s="32"/>
      <c r="BI2137" s="32"/>
      <c r="BK2137" s="14" t="str">
        <f t="shared" si="2717"/>
        <v>B-P6 AV</v>
      </c>
      <c r="BL2137" s="14" t="s">
        <v>288</v>
      </c>
      <c r="BM2137" s="25"/>
      <c r="BN2137" s="26"/>
      <c r="BO2137" s="27"/>
      <c r="BP2137" s="26"/>
      <c r="BQ2137" s="28"/>
    </row>
    <row r="2138" spans="1:69" x14ac:dyDescent="0.25">
      <c r="A2138" t="str">
        <f>VLOOKUP(B2138,[2]RH!$B:$BV,72,0)</f>
        <v>Non-Actif</v>
      </c>
      <c r="B2138" s="6">
        <v>2198</v>
      </c>
      <c r="C2138" s="7" t="s">
        <v>168</v>
      </c>
      <c r="D2138" s="7" t="s">
        <v>8093</v>
      </c>
      <c r="E2138" s="7" t="s">
        <v>67</v>
      </c>
      <c r="F2138" s="7" t="s">
        <v>118</v>
      </c>
      <c r="G2138" s="7" t="s">
        <v>220</v>
      </c>
      <c r="H2138" s="80" t="s">
        <v>2398</v>
      </c>
      <c r="I2138" s="7" t="s">
        <v>2399</v>
      </c>
      <c r="J2138" s="7" t="s">
        <v>190</v>
      </c>
      <c r="K2138" s="7" t="s">
        <v>146</v>
      </c>
      <c r="L2138" s="7" t="s">
        <v>90</v>
      </c>
      <c r="M2138" s="7" t="str">
        <f t="shared" si="2686"/>
        <v>Couturière</v>
      </c>
      <c r="N2138" s="8">
        <v>45383</v>
      </c>
      <c r="P2138" s="7">
        <f t="shared" ca="1" si="2680"/>
        <v>-310</v>
      </c>
      <c r="Q2138" s="8">
        <v>45384</v>
      </c>
      <c r="R2138" s="7" t="s">
        <v>8094</v>
      </c>
      <c r="S2138" s="7"/>
      <c r="T2138" s="9" t="s">
        <v>156</v>
      </c>
      <c r="U2138" s="7" t="str">
        <f t="shared" si="2696"/>
        <v>Contractuel</v>
      </c>
      <c r="V2138" s="8">
        <v>45383</v>
      </c>
      <c r="W2138" s="8">
        <v>45412</v>
      </c>
      <c r="X2138" s="8"/>
      <c r="Y2138" s="8"/>
      <c r="Z2138" s="8">
        <v>45383</v>
      </c>
      <c r="AA2138" s="7">
        <f t="shared" si="2697"/>
        <v>4</v>
      </c>
      <c r="AB2138" s="7">
        <f t="shared" si="2698"/>
        <v>2024</v>
      </c>
      <c r="AC2138" s="7">
        <f t="shared" si="2699"/>
        <v>2028</v>
      </c>
      <c r="AD2138" s="10" t="e">
        <f t="shared" ref="AD2138:AD2201" ca="1" si="2732">IF(#REF!="Non",(DAYS360(N2138,Q2138)/360),(DAYS360(N2138,TODAY())/360))</f>
        <v>#REF!</v>
      </c>
      <c r="AE2138" s="10" t="e">
        <f t="shared" ca="1" si="2701"/>
        <v>#REF!</v>
      </c>
      <c r="AF2138" s="8">
        <v>34570</v>
      </c>
      <c r="AG2138" s="11">
        <f t="shared" ca="1" si="2702"/>
        <v>30.553424657534247</v>
      </c>
      <c r="AH2138" s="10" t="str">
        <f t="shared" ca="1" si="2703"/>
        <v>&gt;25&lt; 35</v>
      </c>
      <c r="AI2138" s="137"/>
      <c r="AJ2138" s="11"/>
      <c r="AK2138" s="12" t="s">
        <v>8095</v>
      </c>
      <c r="AL2138" s="8">
        <v>45336</v>
      </c>
      <c r="AM2138" s="7" t="s">
        <v>108</v>
      </c>
      <c r="AN2138" s="7" t="s">
        <v>76</v>
      </c>
      <c r="AP2138" t="s">
        <v>7700</v>
      </c>
      <c r="AQ2138" s="14">
        <v>3</v>
      </c>
      <c r="AR2138" s="14">
        <v>1</v>
      </c>
      <c r="AS2138" s="15">
        <f t="shared" si="2704"/>
        <v>45748.25</v>
      </c>
      <c r="AT2138" s="14" t="s">
        <v>163</v>
      </c>
      <c r="AU2138" s="12">
        <v>3.5</v>
      </c>
      <c r="AV2138" s="17"/>
      <c r="AW2138" s="18"/>
      <c r="AX2138" s="19"/>
      <c r="AY2138" s="17"/>
      <c r="AZ2138" s="14"/>
      <c r="BA2138" s="20" t="str">
        <f t="shared" si="2705"/>
        <v/>
      </c>
      <c r="BB2138" s="31">
        <f t="shared" si="2706"/>
        <v>0</v>
      </c>
      <c r="BC2138" s="22" t="s">
        <v>397</v>
      </c>
      <c r="BD2138" s="23" t="s">
        <v>115</v>
      </c>
      <c r="BF2138" s="8"/>
      <c r="BG2138" s="32">
        <v>20605070</v>
      </c>
      <c r="BH2138" s="32"/>
      <c r="BI2138" s="32"/>
      <c r="BK2138" s="14" t="str">
        <f t="shared" si="2717"/>
        <v>A-P7 AR</v>
      </c>
      <c r="BL2138" s="14" t="s">
        <v>595</v>
      </c>
      <c r="BM2138" s="25"/>
      <c r="BN2138" s="26"/>
      <c r="BO2138" s="27"/>
      <c r="BP2138" s="26"/>
      <c r="BQ2138" s="28"/>
    </row>
    <row r="2139" spans="1:69" x14ac:dyDescent="0.25">
      <c r="A2139" t="str">
        <f>VLOOKUP(B2139,[2]RH!$B:$BV,72,0)</f>
        <v>si</v>
      </c>
      <c r="B2139" s="6">
        <v>2199</v>
      </c>
      <c r="C2139" s="7" t="s">
        <v>168</v>
      </c>
      <c r="D2139" s="7" t="s">
        <v>8096</v>
      </c>
      <c r="E2139" s="7" t="s">
        <v>67</v>
      </c>
      <c r="F2139" s="7" t="s">
        <v>118</v>
      </c>
      <c r="G2139" s="7" t="s">
        <v>149</v>
      </c>
      <c r="H2139" s="80"/>
      <c r="I2139" s="7"/>
      <c r="J2139" s="7"/>
      <c r="K2139" s="7" t="s">
        <v>70</v>
      </c>
      <c r="L2139" s="7" t="s">
        <v>90</v>
      </c>
      <c r="M2139" s="7" t="str">
        <f t="shared" si="2686"/>
        <v>SUPERVISEUR DE PRODUCTION</v>
      </c>
      <c r="N2139" s="8">
        <v>45383</v>
      </c>
      <c r="P2139" s="7" t="str">
        <f t="shared" ca="1" si="2680"/>
        <v/>
      </c>
      <c r="Q2139" s="8"/>
      <c r="R2139" s="7"/>
      <c r="S2139" s="7"/>
      <c r="T2139" s="9" t="s">
        <v>72</v>
      </c>
      <c r="U2139" s="7" t="str">
        <f t="shared" si="2696"/>
        <v>Titulaire</v>
      </c>
      <c r="V2139" s="8"/>
      <c r="W2139" s="8"/>
      <c r="X2139" s="8"/>
      <c r="Y2139" s="8"/>
      <c r="Z2139" s="8">
        <f>N2139</f>
        <v>45383</v>
      </c>
      <c r="AA2139" s="7">
        <f t="shared" si="2697"/>
        <v>4</v>
      </c>
      <c r="AB2139" s="7">
        <f t="shared" si="2698"/>
        <v>2024</v>
      </c>
      <c r="AC2139" s="7">
        <f t="shared" si="2699"/>
        <v>2028</v>
      </c>
      <c r="AD2139" s="10" t="e">
        <f t="shared" ref="AD2139:AD2202" ca="1" si="2733">IF(#REF!="Non",(DAYS360(N2139,Q2139)/360),(DAYS360(N2139,TODAY())/360))</f>
        <v>#REF!</v>
      </c>
      <c r="AE2139" s="10" t="e">
        <f t="shared" ca="1" si="2701"/>
        <v>#REF!</v>
      </c>
      <c r="AF2139" s="8">
        <v>35032</v>
      </c>
      <c r="AG2139" s="11">
        <f t="shared" ca="1" si="2702"/>
        <v>29.287671232876711</v>
      </c>
      <c r="AH2139" s="10" t="str">
        <f t="shared" ca="1" si="2703"/>
        <v>&gt;25&lt; 35</v>
      </c>
      <c r="AI2139" s="137">
        <v>17253116</v>
      </c>
      <c r="AJ2139" s="13" t="s">
        <v>150</v>
      </c>
      <c r="AK2139" s="12" t="s">
        <v>8097</v>
      </c>
      <c r="AL2139" s="8">
        <v>44658</v>
      </c>
      <c r="AM2139" s="7" t="s">
        <v>108</v>
      </c>
      <c r="AN2139" s="7" t="s">
        <v>109</v>
      </c>
      <c r="AQ2139" s="14">
        <v>14</v>
      </c>
      <c r="AR2139" s="14">
        <v>1</v>
      </c>
      <c r="AS2139" s="15">
        <f t="shared" si="2704"/>
        <v>45748.25</v>
      </c>
      <c r="AT2139" s="14" t="s">
        <v>77</v>
      </c>
      <c r="AU2139" s="12">
        <v>1900</v>
      </c>
      <c r="AV2139" s="17">
        <v>17</v>
      </c>
      <c r="AW2139" s="18" t="s">
        <v>201</v>
      </c>
      <c r="AX2139" s="19" t="s">
        <v>8098</v>
      </c>
      <c r="AY2139" s="17">
        <v>83</v>
      </c>
      <c r="AZ2139" s="14" t="s">
        <v>203</v>
      </c>
      <c r="BA2139" s="20" t="str">
        <f t="shared" si="2705"/>
        <v>17001000000260477683</v>
      </c>
      <c r="BB2139" s="31">
        <f t="shared" si="2706"/>
        <v>20</v>
      </c>
      <c r="BC2139" s="22" t="s">
        <v>8099</v>
      </c>
      <c r="BD2139" s="23" t="s">
        <v>115</v>
      </c>
      <c r="BF2139" s="8"/>
      <c r="BG2139" s="32"/>
      <c r="BH2139" s="32"/>
      <c r="BI2139" s="32"/>
      <c r="BJ2139" t="s">
        <v>286</v>
      </c>
      <c r="BK2139" s="14" t="str">
        <f t="shared" si="2717"/>
        <v>CADRE</v>
      </c>
      <c r="BL2139" s="14"/>
      <c r="BM2139" s="25"/>
      <c r="BN2139" s="26"/>
      <c r="BO2139" s="27"/>
      <c r="BP2139" s="26"/>
      <c r="BQ2139" s="28"/>
    </row>
    <row r="2140" spans="1:69" x14ac:dyDescent="0.25">
      <c r="A2140" t="str">
        <f>VLOOKUP(B2140,[2]RH!$B:$BV,72,0)</f>
        <v>Non-Actif</v>
      </c>
      <c r="B2140" s="6">
        <v>2200</v>
      </c>
      <c r="C2140" s="125" t="s">
        <v>168</v>
      </c>
      <c r="D2140" s="132" t="s">
        <v>8100</v>
      </c>
      <c r="E2140" s="130" t="s">
        <v>67</v>
      </c>
      <c r="F2140" s="7" t="s">
        <v>158</v>
      </c>
      <c r="G2140" s="7" t="s">
        <v>6383</v>
      </c>
      <c r="H2140" s="80" t="s">
        <v>158</v>
      </c>
      <c r="I2140" s="7" t="s">
        <v>542</v>
      </c>
      <c r="J2140" s="125"/>
      <c r="K2140" s="125" t="s">
        <v>146</v>
      </c>
      <c r="L2140" s="139" t="s">
        <v>90</v>
      </c>
      <c r="M2140" s="7" t="str">
        <f t="shared" si="2686"/>
        <v>COUPEUR</v>
      </c>
      <c r="N2140" s="128">
        <v>45397</v>
      </c>
      <c r="O2140" s="123"/>
      <c r="P2140" s="132"/>
      <c r="Q2140" s="128">
        <v>45398</v>
      </c>
      <c r="R2140" s="7" t="s">
        <v>7336</v>
      </c>
      <c r="S2140" s="132"/>
      <c r="T2140" s="130" t="s">
        <v>156</v>
      </c>
      <c r="U2140" s="7" t="str">
        <f t="shared" si="2696"/>
        <v>Contractuel</v>
      </c>
      <c r="V2140" s="128">
        <v>45397</v>
      </c>
      <c r="W2140" s="128">
        <v>45443</v>
      </c>
      <c r="X2140" s="132"/>
      <c r="Y2140" s="132"/>
      <c r="Z2140" s="128">
        <v>45397</v>
      </c>
      <c r="AA2140" s="7">
        <f t="shared" si="2697"/>
        <v>4</v>
      </c>
      <c r="AB2140" s="7">
        <f t="shared" si="2698"/>
        <v>2024</v>
      </c>
      <c r="AC2140" s="7">
        <f t="shared" si="2699"/>
        <v>2028</v>
      </c>
      <c r="AD2140" s="10" t="e">
        <f t="shared" ref="AD2140:AD2203" ca="1" si="2734">IF(#REF!="Non",(DAYS360(N2140,Q2140)/360),(DAYS360(N2140,TODAY())/360))</f>
        <v>#REF!</v>
      </c>
      <c r="AE2140" s="10" t="e">
        <f t="shared" ca="1" si="2701"/>
        <v>#REF!</v>
      </c>
      <c r="AF2140" s="140">
        <v>37911</v>
      </c>
      <c r="AG2140" s="11">
        <f t="shared" ca="1" si="2702"/>
        <v>21.4</v>
      </c>
      <c r="AH2140" s="10" t="str">
        <f t="shared" ca="1" si="2703"/>
        <v>&lt; 25</v>
      </c>
      <c r="AI2140" s="132"/>
      <c r="AJ2140" s="132"/>
      <c r="AK2140" s="141" t="s">
        <v>8101</v>
      </c>
      <c r="AL2140" s="140">
        <v>44762</v>
      </c>
      <c r="AM2140" s="125" t="s">
        <v>108</v>
      </c>
      <c r="AN2140" s="125" t="s">
        <v>109</v>
      </c>
      <c r="AO2140" s="132"/>
      <c r="AP2140" s="132" t="s">
        <v>7965</v>
      </c>
      <c r="AQ2140" s="14">
        <v>3</v>
      </c>
      <c r="AR2140" s="14">
        <v>1</v>
      </c>
      <c r="AS2140" s="15">
        <f t="shared" si="2704"/>
        <v>45762.25</v>
      </c>
      <c r="AT2140" s="142" t="s">
        <v>163</v>
      </c>
      <c r="AU2140" s="125">
        <v>3.5</v>
      </c>
      <c r="AV2140" s="132">
        <v>17</v>
      </c>
      <c r="AW2140" s="133" t="s">
        <v>201</v>
      </c>
      <c r="AX2140" s="133" t="s">
        <v>8102</v>
      </c>
      <c r="AY2140" s="132">
        <v>72</v>
      </c>
      <c r="AZ2140" s="132" t="s">
        <v>203</v>
      </c>
      <c r="BA2140" s="20" t="str">
        <f t="shared" si="2705"/>
        <v>17001000000343998272</v>
      </c>
      <c r="BB2140" s="31">
        <f t="shared" si="2706"/>
        <v>20</v>
      </c>
      <c r="BC2140" s="132" t="s">
        <v>486</v>
      </c>
      <c r="BD2140" s="132" t="s">
        <v>115</v>
      </c>
      <c r="BE2140" s="132"/>
      <c r="BF2140" s="132"/>
      <c r="BG2140" s="132">
        <v>50200963</v>
      </c>
      <c r="BH2140" s="132"/>
      <c r="BI2140" s="132"/>
      <c r="BJ2140" s="132"/>
      <c r="BK2140" s="14" t="str">
        <f t="shared" si="2717"/>
        <v>-COUPE</v>
      </c>
      <c r="BL2140" s="14" t="s">
        <v>595</v>
      </c>
      <c r="BM2140" s="132"/>
      <c r="BN2140" s="132"/>
      <c r="BO2140" s="132"/>
      <c r="BP2140" s="132"/>
      <c r="BQ2140" s="132"/>
    </row>
    <row r="2141" spans="1:69" x14ac:dyDescent="0.25">
      <c r="A2141" t="str">
        <f>VLOOKUP(B2141,[2]RH!$B:$BV,72,0)</f>
        <v>si</v>
      </c>
      <c r="B2141" s="6">
        <v>2201</v>
      </c>
      <c r="C2141" s="7" t="s">
        <v>65</v>
      </c>
      <c r="D2141" s="7" t="s">
        <v>8103</v>
      </c>
      <c r="E2141" s="7" t="s">
        <v>67</v>
      </c>
      <c r="F2141" s="7" t="s">
        <v>158</v>
      </c>
      <c r="G2141" s="7" t="s">
        <v>6383</v>
      </c>
      <c r="H2141" s="80" t="s">
        <v>158</v>
      </c>
      <c r="I2141" s="7" t="s">
        <v>542</v>
      </c>
      <c r="J2141" s="7"/>
      <c r="K2141" s="7" t="s">
        <v>146</v>
      </c>
      <c r="L2141" s="7" t="s">
        <v>90</v>
      </c>
      <c r="M2141" s="7" t="str">
        <f t="shared" si="2686"/>
        <v>COUPEUR</v>
      </c>
      <c r="N2141" s="8">
        <v>45397</v>
      </c>
      <c r="P2141" s="7">
        <f t="shared" ref="P2141:P2143" ca="1" si="2735">IF(W2141="","",W2141-TODAY())</f>
        <v>-6</v>
      </c>
      <c r="Q2141" s="8"/>
      <c r="R2141" s="7"/>
      <c r="S2141" s="7"/>
      <c r="T2141" s="9" t="s">
        <v>156</v>
      </c>
      <c r="U2141" s="7" t="str">
        <f t="shared" si="2696"/>
        <v>Contractuel</v>
      </c>
      <c r="V2141" s="8">
        <v>45689</v>
      </c>
      <c r="W2141" s="8">
        <f>VLOOKUP(B2141,[1]BASE!$A:$Q,17,0)</f>
        <v>45716</v>
      </c>
      <c r="X2141" s="8"/>
      <c r="Y2141" s="8"/>
      <c r="Z2141" s="8">
        <v>45397</v>
      </c>
      <c r="AA2141" s="7">
        <f t="shared" si="2697"/>
        <v>4</v>
      </c>
      <c r="AB2141" s="7">
        <f t="shared" si="2698"/>
        <v>2024</v>
      </c>
      <c r="AC2141" s="7">
        <f t="shared" si="2699"/>
        <v>2028</v>
      </c>
      <c r="AD2141" s="10" t="e">
        <f t="shared" ref="AD2141:AD2204" ca="1" si="2736">IF(#REF!="Non",(DAYS360(N2141,Q2141)/360),(DAYS360(N2141,TODAY())/360))</f>
        <v>#REF!</v>
      </c>
      <c r="AE2141" s="10" t="e">
        <f t="shared" ca="1" si="2701"/>
        <v>#REF!</v>
      </c>
      <c r="AF2141" s="8">
        <v>37824</v>
      </c>
      <c r="AG2141" s="11">
        <f t="shared" ca="1" si="2702"/>
        <v>21.638356164383563</v>
      </c>
      <c r="AH2141" s="10" t="str">
        <f t="shared" ca="1" si="2703"/>
        <v>&lt; 25</v>
      </c>
      <c r="AI2141" s="12"/>
      <c r="AJ2141" s="13"/>
      <c r="AK2141" s="12" t="s">
        <v>8104</v>
      </c>
      <c r="AL2141" s="8">
        <v>45188</v>
      </c>
      <c r="AM2141" s="7" t="s">
        <v>75</v>
      </c>
      <c r="AN2141" s="7" t="s">
        <v>109</v>
      </c>
      <c r="AP2141" t="s">
        <v>7700</v>
      </c>
      <c r="AQ2141" s="14">
        <v>3</v>
      </c>
      <c r="AR2141" s="14">
        <v>1</v>
      </c>
      <c r="AS2141" s="15">
        <f t="shared" si="2704"/>
        <v>45762.25</v>
      </c>
      <c r="AT2141" s="14" t="s">
        <v>163</v>
      </c>
      <c r="AU2141" s="12">
        <v>3.5</v>
      </c>
      <c r="AV2141" s="17">
        <v>17</v>
      </c>
      <c r="AW2141" s="18" t="s">
        <v>201</v>
      </c>
      <c r="AX2141" s="19" t="s">
        <v>8105</v>
      </c>
      <c r="AY2141" s="17">
        <v>32</v>
      </c>
      <c r="AZ2141" s="14" t="s">
        <v>203</v>
      </c>
      <c r="BA2141" s="20" t="str">
        <f t="shared" si="2705"/>
        <v>17001000000291364132</v>
      </c>
      <c r="BB2141" s="31">
        <f t="shared" si="2706"/>
        <v>20</v>
      </c>
      <c r="BC2141" s="22" t="s">
        <v>2186</v>
      </c>
      <c r="BD2141" s="23" t="s">
        <v>115</v>
      </c>
      <c r="BF2141" s="8"/>
      <c r="BG2141" s="32">
        <v>25731051</v>
      </c>
      <c r="BH2141" s="32"/>
      <c r="BI2141" s="32"/>
      <c r="BJ2141" t="s">
        <v>2186</v>
      </c>
      <c r="BK2141" s="14" t="str">
        <f t="shared" si="2717"/>
        <v>-COUPE</v>
      </c>
      <c r="BL2141" s="14" t="s">
        <v>595</v>
      </c>
      <c r="BM2141" s="25"/>
      <c r="BN2141" s="26"/>
      <c r="BO2141" s="27"/>
      <c r="BP2141" s="26"/>
      <c r="BQ2141" s="28"/>
    </row>
    <row r="2142" spans="1:69" x14ac:dyDescent="0.25">
      <c r="A2142" t="str">
        <f>VLOOKUP(B2142,[2]RH!$B:$BV,72,0)</f>
        <v>si</v>
      </c>
      <c r="B2142" s="6">
        <v>2202</v>
      </c>
      <c r="C2142" s="7" t="s">
        <v>168</v>
      </c>
      <c r="D2142" s="7" t="s">
        <v>8106</v>
      </c>
      <c r="E2142" s="7" t="s">
        <v>67</v>
      </c>
      <c r="F2142" s="7" t="s">
        <v>118</v>
      </c>
      <c r="G2142" s="7" t="s">
        <v>220</v>
      </c>
      <c r="H2142" s="80" t="s">
        <v>2398</v>
      </c>
      <c r="I2142" s="7" t="s">
        <v>2399</v>
      </c>
      <c r="J2142" s="65" t="s">
        <v>190</v>
      </c>
      <c r="K2142" s="7" t="s">
        <v>146</v>
      </c>
      <c r="L2142" s="7" t="s">
        <v>90</v>
      </c>
      <c r="M2142" s="7" t="str">
        <f t="shared" si="2686"/>
        <v>Couturière</v>
      </c>
      <c r="N2142" s="8">
        <v>45398</v>
      </c>
      <c r="P2142" s="7">
        <f t="shared" ca="1" si="2735"/>
        <v>-6</v>
      </c>
      <c r="Q2142" s="8"/>
      <c r="R2142" s="7"/>
      <c r="S2142" s="7"/>
      <c r="T2142" s="9" t="s">
        <v>156</v>
      </c>
      <c r="U2142" s="7" t="str">
        <f t="shared" si="2696"/>
        <v>Contractuel</v>
      </c>
      <c r="V2142" s="8">
        <v>45689</v>
      </c>
      <c r="W2142" s="8">
        <f>VLOOKUP(B2142,[1]BASE!$A:$Q,17,0)</f>
        <v>45716</v>
      </c>
      <c r="X2142" s="8"/>
      <c r="Y2142" s="8"/>
      <c r="Z2142" s="8">
        <v>45398</v>
      </c>
      <c r="AA2142" s="7">
        <f t="shared" si="2697"/>
        <v>4</v>
      </c>
      <c r="AB2142" s="7">
        <f t="shared" si="2698"/>
        <v>2024</v>
      </c>
      <c r="AC2142" s="7">
        <f t="shared" si="2699"/>
        <v>2028</v>
      </c>
      <c r="AD2142" s="10" t="e">
        <f t="shared" ref="AD2142:AD2205" ca="1" si="2737">IF(#REF!="Non",(DAYS360(N2142,Q2142)/360),(DAYS360(N2142,TODAY())/360))</f>
        <v>#REF!</v>
      </c>
      <c r="AE2142" s="10" t="e">
        <f t="shared" ca="1" si="2701"/>
        <v>#REF!</v>
      </c>
      <c r="AF2142" s="8">
        <v>27277</v>
      </c>
      <c r="AG2142" s="11">
        <f t="shared" ca="1" si="2702"/>
        <v>50.534246575342465</v>
      </c>
      <c r="AH2142" s="10" t="str">
        <f t="shared" ca="1" si="2703"/>
        <v>&gt;45&lt; 55</v>
      </c>
      <c r="AI2142" s="137">
        <v>12541154</v>
      </c>
      <c r="AJ2142" s="13" t="s">
        <v>82</v>
      </c>
      <c r="AK2142" s="12" t="s">
        <v>8107</v>
      </c>
      <c r="AL2142" s="8">
        <v>37772</v>
      </c>
      <c r="AM2142" s="7" t="s">
        <v>108</v>
      </c>
      <c r="AN2142" s="7" t="s">
        <v>76</v>
      </c>
      <c r="AP2142" t="s">
        <v>7692</v>
      </c>
      <c r="AQ2142" s="14">
        <v>3</v>
      </c>
      <c r="AR2142" s="14">
        <v>1</v>
      </c>
      <c r="AS2142" s="15">
        <f t="shared" si="2704"/>
        <v>45763.25</v>
      </c>
      <c r="AT2142" s="14" t="s">
        <v>163</v>
      </c>
      <c r="AU2142" s="12">
        <v>3.5</v>
      </c>
      <c r="AV2142" s="17">
        <v>17</v>
      </c>
      <c r="AW2142" s="18" t="s">
        <v>201</v>
      </c>
      <c r="AX2142" s="19" t="s">
        <v>8108</v>
      </c>
      <c r="AY2142" s="17">
        <v>24</v>
      </c>
      <c r="AZ2142" s="14" t="s">
        <v>203</v>
      </c>
      <c r="BA2142" s="20" t="str">
        <f t="shared" si="2705"/>
        <v>17001000000343844624</v>
      </c>
      <c r="BB2142" s="31">
        <f t="shared" si="2706"/>
        <v>20</v>
      </c>
      <c r="BC2142" s="22" t="s">
        <v>714</v>
      </c>
      <c r="BD2142" s="23" t="s">
        <v>115</v>
      </c>
      <c r="BF2142" s="8"/>
      <c r="BG2142" s="32">
        <v>53772176</v>
      </c>
      <c r="BH2142" s="32"/>
      <c r="BI2142" s="32"/>
      <c r="BJ2142" t="s">
        <v>714</v>
      </c>
      <c r="BK2142" s="14" t="str">
        <f t="shared" si="2717"/>
        <v>A-P7 AR</v>
      </c>
      <c r="BL2142" s="14" t="s">
        <v>595</v>
      </c>
      <c r="BM2142" s="25"/>
      <c r="BN2142" s="26"/>
      <c r="BO2142" s="27"/>
      <c r="BP2142" s="26"/>
      <c r="BQ2142" s="28"/>
    </row>
    <row r="2143" spans="1:69" x14ac:dyDescent="0.25">
      <c r="A2143" t="str">
        <f>VLOOKUP(B2143,[2]RH!$B:$BV,72,0)</f>
        <v>si</v>
      </c>
      <c r="B2143" s="6">
        <v>2203</v>
      </c>
      <c r="C2143" s="65" t="s">
        <v>65</v>
      </c>
      <c r="D2143" s="95" t="s">
        <v>8109</v>
      </c>
      <c r="E2143" s="143" t="s">
        <v>67</v>
      </c>
      <c r="F2143" s="7" t="s">
        <v>158</v>
      </c>
      <c r="G2143" s="7" t="s">
        <v>6383</v>
      </c>
      <c r="H2143" s="80" t="s">
        <v>158</v>
      </c>
      <c r="I2143" s="7" t="s">
        <v>542</v>
      </c>
      <c r="K2143" s="125" t="s">
        <v>146</v>
      </c>
      <c r="L2143" s="127" t="s">
        <v>90</v>
      </c>
      <c r="M2143" s="7" t="str">
        <f t="shared" si="2686"/>
        <v>COUPEUR</v>
      </c>
      <c r="N2143" s="128">
        <v>45397</v>
      </c>
      <c r="P2143" s="7">
        <f t="shared" ca="1" si="2735"/>
        <v>-6</v>
      </c>
      <c r="R2143" s="7"/>
      <c r="S2143"/>
      <c r="T2143" s="130" t="s">
        <v>156</v>
      </c>
      <c r="U2143" s="7" t="str">
        <f t="shared" si="2696"/>
        <v>Contractuel</v>
      </c>
      <c r="V2143" s="8">
        <v>45689</v>
      </c>
      <c r="W2143" s="8">
        <f>VLOOKUP(B2143,[1]BASE!$A:$Q,17,0)</f>
        <v>45716</v>
      </c>
      <c r="Z2143" s="128">
        <v>45397</v>
      </c>
      <c r="AA2143" s="7">
        <f t="shared" si="2697"/>
        <v>4</v>
      </c>
      <c r="AB2143" s="7">
        <f t="shared" si="2698"/>
        <v>2024</v>
      </c>
      <c r="AC2143" s="7">
        <f t="shared" si="2699"/>
        <v>2028</v>
      </c>
      <c r="AD2143" s="10" t="e">
        <f t="shared" ref="AD2143:AD2206" ca="1" si="2738">IF(#REF!="Non",(DAYS360(N2143,Q2143)/360),(DAYS360(N2143,TODAY())/360))</f>
        <v>#REF!</v>
      </c>
      <c r="AE2143" s="10" t="e">
        <f t="shared" ca="1" si="2701"/>
        <v>#REF!</v>
      </c>
      <c r="AF2143" s="144">
        <v>28946</v>
      </c>
      <c r="AG2143" s="11">
        <f t="shared" ca="1" si="2702"/>
        <v>45.961643835616435</v>
      </c>
      <c r="AH2143" s="10" t="str">
        <f t="shared" ca="1" si="2703"/>
        <v>&gt;45&lt; 55</v>
      </c>
      <c r="AI2143">
        <v>12362155</v>
      </c>
      <c r="AJ2143" s="13" t="s">
        <v>82</v>
      </c>
      <c r="AK2143" s="134" t="s">
        <v>8110</v>
      </c>
      <c r="AL2143" s="144">
        <v>45007</v>
      </c>
      <c r="AM2143" s="143" t="s">
        <v>75</v>
      </c>
      <c r="AN2143" s="125" t="s">
        <v>76</v>
      </c>
      <c r="AO2143" s="95">
        <v>2</v>
      </c>
      <c r="AP2143" s="95" t="s">
        <v>7965</v>
      </c>
      <c r="AQ2143" s="14">
        <v>3</v>
      </c>
      <c r="AR2143" s="14">
        <v>1</v>
      </c>
      <c r="AS2143" s="15">
        <f t="shared" si="2704"/>
        <v>45762.25</v>
      </c>
      <c r="AT2143" s="122" t="s">
        <v>163</v>
      </c>
      <c r="AU2143" s="65">
        <v>3.5</v>
      </c>
      <c r="AV2143">
        <v>10</v>
      </c>
      <c r="AW2143" s="13" t="s">
        <v>1544</v>
      </c>
      <c r="AX2143">
        <v>80011220788</v>
      </c>
      <c r="AY2143">
        <v>80</v>
      </c>
      <c r="AZ2143" t="s">
        <v>633</v>
      </c>
      <c r="BA2143" s="20" t="str">
        <f t="shared" si="2705"/>
        <v>10045158001122078880</v>
      </c>
      <c r="BB2143" s="31">
        <f t="shared" si="2706"/>
        <v>20</v>
      </c>
      <c r="BC2143" s="95" t="s">
        <v>2186</v>
      </c>
      <c r="BD2143" s="95" t="s">
        <v>115</v>
      </c>
      <c r="BF2143"/>
      <c r="BG2143" s="95">
        <v>97509224</v>
      </c>
      <c r="BH2143" s="95">
        <v>55694404</v>
      </c>
      <c r="BJ2143" t="s">
        <v>2186</v>
      </c>
      <c r="BK2143" s="14" t="str">
        <f t="shared" si="2717"/>
        <v>-COUPE</v>
      </c>
      <c r="BL2143" s="14" t="s">
        <v>595</v>
      </c>
    </row>
    <row r="2144" spans="1:69" x14ac:dyDescent="0.25">
      <c r="A2144" t="str">
        <f>VLOOKUP(B2144,[2]RH!$B:$BV,72,0)</f>
        <v>Non-Actif</v>
      </c>
      <c r="B2144" s="6">
        <v>2204</v>
      </c>
      <c r="C2144" s="65" t="s">
        <v>65</v>
      </c>
      <c r="D2144" s="95" t="s">
        <v>8111</v>
      </c>
      <c r="E2144" s="143" t="s">
        <v>67</v>
      </c>
      <c r="F2144" s="7" t="s">
        <v>158</v>
      </c>
      <c r="G2144" s="7" t="s">
        <v>6383</v>
      </c>
      <c r="H2144" s="80" t="s">
        <v>158</v>
      </c>
      <c r="I2144" s="7" t="s">
        <v>542</v>
      </c>
      <c r="K2144" s="125" t="s">
        <v>146</v>
      </c>
      <c r="L2144" s="127" t="s">
        <v>90</v>
      </c>
      <c r="M2144" s="7" t="str">
        <f t="shared" si="2686"/>
        <v>COUPEUR</v>
      </c>
      <c r="N2144" s="128">
        <v>45397</v>
      </c>
      <c r="O2144" s="110"/>
      <c r="Q2144" s="8">
        <v>45397</v>
      </c>
      <c r="R2144" s="7" t="s">
        <v>7336</v>
      </c>
      <c r="S2144"/>
      <c r="T2144" s="130" t="s">
        <v>156</v>
      </c>
      <c r="U2144" s="7" t="str">
        <f t="shared" si="2696"/>
        <v>Contractuel</v>
      </c>
      <c r="V2144" s="128">
        <v>45397</v>
      </c>
      <c r="W2144" s="128">
        <v>45443</v>
      </c>
      <c r="Z2144" s="128">
        <v>45397</v>
      </c>
      <c r="AA2144" s="7">
        <f t="shared" si="2697"/>
        <v>4</v>
      </c>
      <c r="AB2144" s="7">
        <f t="shared" si="2698"/>
        <v>2024</v>
      </c>
      <c r="AC2144" s="7">
        <f t="shared" si="2699"/>
        <v>2028</v>
      </c>
      <c r="AD2144" s="10" t="e">
        <f t="shared" ref="AD2144:AD2207" ca="1" si="2739">IF(#REF!="Non",(DAYS360(N2144,Q2144)/360),(DAYS360(N2144,TODAY())/360))</f>
        <v>#REF!</v>
      </c>
      <c r="AE2144" s="10" t="e">
        <f t="shared" ca="1" si="2701"/>
        <v>#REF!</v>
      </c>
      <c r="AF2144" s="144">
        <v>30270</v>
      </c>
      <c r="AG2144" s="11">
        <f t="shared" ca="1" si="2702"/>
        <v>42.334246575342469</v>
      </c>
      <c r="AH2144" s="10" t="str">
        <f t="shared" ca="1" si="2703"/>
        <v>&gt;35&lt; 45</v>
      </c>
      <c r="AK2144" s="134" t="s">
        <v>8112</v>
      </c>
      <c r="AL2144" s="144">
        <v>39199</v>
      </c>
      <c r="AM2144" s="143" t="s">
        <v>75</v>
      </c>
      <c r="AN2144" s="125" t="s">
        <v>76</v>
      </c>
      <c r="AO2144" s="95">
        <v>1</v>
      </c>
      <c r="AP2144" s="95" t="s">
        <v>7930</v>
      </c>
      <c r="AQ2144" s="14">
        <v>3</v>
      </c>
      <c r="AR2144" s="14">
        <v>1</v>
      </c>
      <c r="AS2144" s="15">
        <f t="shared" si="2704"/>
        <v>45762.25</v>
      </c>
      <c r="AT2144" s="122" t="s">
        <v>163</v>
      </c>
      <c r="AU2144" s="65">
        <v>3.5</v>
      </c>
      <c r="AV2144"/>
      <c r="AW2144"/>
      <c r="AX2144"/>
      <c r="AZ2144"/>
      <c r="BA2144" s="20" t="str">
        <f t="shared" si="2705"/>
        <v/>
      </c>
      <c r="BB2144" s="31">
        <f t="shared" si="2706"/>
        <v>0</v>
      </c>
      <c r="BC2144" s="95" t="s">
        <v>714</v>
      </c>
      <c r="BD2144" s="95" t="s">
        <v>115</v>
      </c>
      <c r="BF2144"/>
      <c r="BG2144" s="95">
        <v>53323226</v>
      </c>
      <c r="BK2144" s="14" t="str">
        <f t="shared" si="2717"/>
        <v>-COUPE</v>
      </c>
      <c r="BL2144" s="14" t="s">
        <v>595</v>
      </c>
    </row>
    <row r="2145" spans="1:69" x14ac:dyDescent="0.25">
      <c r="A2145" t="str">
        <f>VLOOKUP(B2145,[2]RH!$B:$BV,72,0)</f>
        <v>Non-Actif</v>
      </c>
      <c r="B2145" s="6">
        <v>2205</v>
      </c>
      <c r="C2145" s="125" t="s">
        <v>168</v>
      </c>
      <c r="D2145" s="95" t="s">
        <v>8113</v>
      </c>
      <c r="E2145" s="143" t="s">
        <v>67</v>
      </c>
      <c r="F2145" s="145" t="s">
        <v>118</v>
      </c>
      <c r="G2145" s="7" t="s">
        <v>220</v>
      </c>
      <c r="H2145" s="80" t="s">
        <v>2398</v>
      </c>
      <c r="I2145" s="7" t="s">
        <v>2487</v>
      </c>
      <c r="J2145" s="65" t="s">
        <v>281</v>
      </c>
      <c r="K2145" s="125" t="s">
        <v>146</v>
      </c>
      <c r="L2145" s="127" t="s">
        <v>90</v>
      </c>
      <c r="M2145" s="7" t="str">
        <f t="shared" si="2686"/>
        <v>Couturière</v>
      </c>
      <c r="N2145" s="128">
        <v>45397</v>
      </c>
      <c r="P2145" s="7">
        <f t="shared" ref="P2145:P2189" ca="1" si="2740">IF(W2145="","",W2145-TODAY())</f>
        <v>-218</v>
      </c>
      <c r="Q2145" s="8">
        <v>45497</v>
      </c>
      <c r="R2145" s="7" t="s">
        <v>3519</v>
      </c>
      <c r="S2145"/>
      <c r="T2145" s="130" t="s">
        <v>156</v>
      </c>
      <c r="U2145" s="7" t="str">
        <f t="shared" si="2696"/>
        <v>Contractuel</v>
      </c>
      <c r="V2145" s="8">
        <v>45474</v>
      </c>
      <c r="W2145" s="8">
        <v>45504</v>
      </c>
      <c r="Z2145" s="128">
        <v>45397</v>
      </c>
      <c r="AA2145" s="7">
        <f t="shared" si="2697"/>
        <v>4</v>
      </c>
      <c r="AB2145" s="7">
        <f t="shared" si="2698"/>
        <v>2024</v>
      </c>
      <c r="AC2145" s="7">
        <f t="shared" si="2699"/>
        <v>2028</v>
      </c>
      <c r="AD2145" s="10" t="e">
        <f t="shared" ref="AD2145:AD2208" ca="1" si="2741">IF(#REF!="Non",(DAYS360(N2145,Q2145)/360),(DAYS360(N2145,TODAY())/360))</f>
        <v>#REF!</v>
      </c>
      <c r="AE2145" s="10" t="e">
        <f t="shared" ca="1" si="2701"/>
        <v>#REF!</v>
      </c>
      <c r="AF2145" s="144">
        <v>36654</v>
      </c>
      <c r="AG2145" s="11">
        <f t="shared" ca="1" si="2702"/>
        <v>24.843835616438355</v>
      </c>
      <c r="AH2145" s="10" t="str">
        <f t="shared" ca="1" si="2703"/>
        <v>&lt; 25</v>
      </c>
      <c r="AI2145">
        <v>17777439</v>
      </c>
      <c r="AJ2145" s="13" t="s">
        <v>106</v>
      </c>
      <c r="AK2145" s="134" t="s">
        <v>8114</v>
      </c>
      <c r="AL2145" s="144">
        <v>43139</v>
      </c>
      <c r="AM2145" s="125" t="s">
        <v>108</v>
      </c>
      <c r="AN2145" s="65" t="s">
        <v>109</v>
      </c>
      <c r="AP2145" s="132" t="s">
        <v>7687</v>
      </c>
      <c r="AQ2145" s="14">
        <v>3</v>
      </c>
      <c r="AR2145" s="14">
        <v>1</v>
      </c>
      <c r="AS2145" s="15">
        <f t="shared" si="2704"/>
        <v>45762.25</v>
      </c>
      <c r="AT2145" s="122" t="s">
        <v>163</v>
      </c>
      <c r="AU2145" s="65">
        <v>3.5</v>
      </c>
      <c r="AV2145">
        <v>17</v>
      </c>
      <c r="AW2145" s="13" t="s">
        <v>201</v>
      </c>
      <c r="AX2145" s="13" t="s">
        <v>8115</v>
      </c>
      <c r="AY2145">
        <v>61</v>
      </c>
      <c r="AZ2145" t="s">
        <v>203</v>
      </c>
      <c r="BA2145" s="20" t="str">
        <f t="shared" si="2705"/>
        <v>17001000000344030961</v>
      </c>
      <c r="BB2145" s="31">
        <f t="shared" si="2706"/>
        <v>20</v>
      </c>
      <c r="BC2145" s="95" t="s">
        <v>769</v>
      </c>
      <c r="BD2145" s="95" t="s">
        <v>115</v>
      </c>
      <c r="BF2145"/>
      <c r="BG2145" s="95">
        <v>50960212</v>
      </c>
      <c r="BJ2145" t="s">
        <v>769</v>
      </c>
      <c r="BK2145" s="14" t="str">
        <f t="shared" si="2717"/>
        <v>B-P7 AR</v>
      </c>
      <c r="BL2145" s="14" t="s">
        <v>595</v>
      </c>
    </row>
    <row r="2146" spans="1:69" x14ac:dyDescent="0.25">
      <c r="A2146" t="str">
        <f>VLOOKUP(B2146,[2]RH!$B:$BV,72,0)</f>
        <v>Non-Actif</v>
      </c>
      <c r="B2146" s="6">
        <v>2206</v>
      </c>
      <c r="C2146" s="7" t="s">
        <v>168</v>
      </c>
      <c r="D2146" s="7" t="s">
        <v>8116</v>
      </c>
      <c r="E2146" s="7" t="s">
        <v>67</v>
      </c>
      <c r="F2146" s="7" t="s">
        <v>118</v>
      </c>
      <c r="G2146" s="7" t="s">
        <v>220</v>
      </c>
      <c r="H2146" s="80" t="s">
        <v>2398</v>
      </c>
      <c r="I2146" s="7" t="s">
        <v>2399</v>
      </c>
      <c r="J2146" s="65" t="s">
        <v>190</v>
      </c>
      <c r="K2146" s="7" t="s">
        <v>146</v>
      </c>
      <c r="L2146" s="7" t="s">
        <v>90</v>
      </c>
      <c r="M2146" s="7" t="str">
        <f t="shared" si="2686"/>
        <v>Couturière</v>
      </c>
      <c r="N2146" s="8">
        <v>45397</v>
      </c>
      <c r="P2146" s="7">
        <f t="shared" ca="1" si="2740"/>
        <v>-96</v>
      </c>
      <c r="Q2146" s="8">
        <v>45597</v>
      </c>
      <c r="R2146" s="7" t="s">
        <v>1728</v>
      </c>
      <c r="S2146" s="7"/>
      <c r="T2146" s="9" t="s">
        <v>156</v>
      </c>
      <c r="U2146" s="7" t="str">
        <f t="shared" si="2696"/>
        <v>Contractuel</v>
      </c>
      <c r="V2146" s="8">
        <v>45597</v>
      </c>
      <c r="W2146" s="8">
        <v>45626</v>
      </c>
      <c r="X2146" s="8"/>
      <c r="Y2146" s="8"/>
      <c r="Z2146" s="8">
        <v>45397</v>
      </c>
      <c r="AA2146" s="7">
        <f t="shared" si="2697"/>
        <v>4</v>
      </c>
      <c r="AB2146" s="7">
        <f t="shared" si="2698"/>
        <v>2024</v>
      </c>
      <c r="AC2146" s="7">
        <f t="shared" si="2699"/>
        <v>2028</v>
      </c>
      <c r="AD2146" s="10" t="e">
        <f t="shared" ref="AD2146:AD2209" ca="1" si="2742">IF(#REF!="Non",(DAYS360(N2146,Q2146)/360),(DAYS360(N2146,TODAY())/360))</f>
        <v>#REF!</v>
      </c>
      <c r="AE2146" s="10" t="e">
        <f t="shared" ca="1" si="2701"/>
        <v>#REF!</v>
      </c>
      <c r="AF2146" s="8">
        <v>33548</v>
      </c>
      <c r="AG2146" s="11">
        <f t="shared" ca="1" si="2702"/>
        <v>33.353424657534248</v>
      </c>
      <c r="AH2146" s="10" t="str">
        <f t="shared" ca="1" si="2703"/>
        <v>&gt;25&lt; 35</v>
      </c>
      <c r="AI2146" s="12">
        <v>16751610</v>
      </c>
      <c r="AJ2146" s="13" t="s">
        <v>192</v>
      </c>
      <c r="AK2146" s="12" t="s">
        <v>8117</v>
      </c>
      <c r="AL2146" s="8">
        <v>40686</v>
      </c>
      <c r="AM2146" s="7" t="s">
        <v>108</v>
      </c>
      <c r="AN2146" s="7" t="s">
        <v>76</v>
      </c>
      <c r="AO2146">
        <v>1</v>
      </c>
      <c r="AP2146" t="s">
        <v>7769</v>
      </c>
      <c r="AQ2146" s="14">
        <v>3</v>
      </c>
      <c r="AR2146" s="14">
        <v>1</v>
      </c>
      <c r="AS2146" s="15">
        <f t="shared" si="2704"/>
        <v>45762.25</v>
      </c>
      <c r="AT2146" s="14" t="s">
        <v>163</v>
      </c>
      <c r="AU2146" s="12">
        <v>3.5</v>
      </c>
      <c r="AV2146" s="17">
        <v>25</v>
      </c>
      <c r="AW2146" s="18">
        <v>16400</v>
      </c>
      <c r="AX2146" s="19" t="s">
        <v>8118</v>
      </c>
      <c r="AY2146" s="17" t="s">
        <v>73</v>
      </c>
      <c r="AZ2146" s="14" t="s">
        <v>276</v>
      </c>
      <c r="BA2146" s="20" t="str">
        <f t="shared" si="2705"/>
        <v>25164000000125644001</v>
      </c>
      <c r="BB2146" s="31">
        <f t="shared" si="2706"/>
        <v>20</v>
      </c>
      <c r="BC2146" s="22" t="s">
        <v>714</v>
      </c>
      <c r="BD2146" s="23" t="s">
        <v>115</v>
      </c>
      <c r="BF2146" s="8"/>
      <c r="BG2146" s="32">
        <v>20875672</v>
      </c>
      <c r="BH2146" s="32"/>
      <c r="BI2146" s="32"/>
      <c r="BJ2146" t="s">
        <v>714</v>
      </c>
      <c r="BK2146" s="14" t="str">
        <f t="shared" si="2717"/>
        <v>A-P7 AR</v>
      </c>
      <c r="BL2146" s="14" t="s">
        <v>595</v>
      </c>
      <c r="BM2146" s="25"/>
      <c r="BN2146" s="26"/>
      <c r="BO2146" s="27"/>
      <c r="BP2146" s="26"/>
      <c r="BQ2146" s="28"/>
    </row>
    <row r="2147" spans="1:69" x14ac:dyDescent="0.25">
      <c r="A2147" t="str">
        <f>VLOOKUP(B2147,[2]RH!$B:$BV,72,0)</f>
        <v>Non-Actif</v>
      </c>
      <c r="B2147" s="6">
        <v>2207</v>
      </c>
      <c r="C2147" s="125" t="s">
        <v>168</v>
      </c>
      <c r="D2147" s="95" t="s">
        <v>8119</v>
      </c>
      <c r="E2147" s="143" t="s">
        <v>67</v>
      </c>
      <c r="F2147" s="145" t="s">
        <v>118</v>
      </c>
      <c r="G2147" s="7" t="s">
        <v>220</v>
      </c>
      <c r="H2147" s="80" t="s">
        <v>225</v>
      </c>
      <c r="I2147" s="7" t="s">
        <v>589</v>
      </c>
      <c r="J2147" s="125" t="s">
        <v>190</v>
      </c>
      <c r="K2147" s="125" t="s">
        <v>146</v>
      </c>
      <c r="L2147" s="127" t="s">
        <v>90</v>
      </c>
      <c r="M2147" s="7" t="str">
        <f t="shared" si="2686"/>
        <v>Couturière</v>
      </c>
      <c r="N2147" s="128">
        <v>45397</v>
      </c>
      <c r="P2147" s="7">
        <f t="shared" ca="1" si="2740"/>
        <v>-279</v>
      </c>
      <c r="Q2147" s="8">
        <v>45402</v>
      </c>
      <c r="R2147" s="7" t="s">
        <v>4476</v>
      </c>
      <c r="S2147"/>
      <c r="T2147" s="130" t="s">
        <v>156</v>
      </c>
      <c r="U2147" s="7" t="str">
        <f t="shared" si="2696"/>
        <v>Contractuel</v>
      </c>
      <c r="V2147" s="128">
        <v>45397</v>
      </c>
      <c r="W2147" s="128">
        <v>45443</v>
      </c>
      <c r="Z2147" s="128">
        <v>45397</v>
      </c>
      <c r="AA2147" s="7">
        <f t="shared" si="2697"/>
        <v>4</v>
      </c>
      <c r="AB2147" s="7">
        <f t="shared" si="2698"/>
        <v>2024</v>
      </c>
      <c r="AC2147" s="7">
        <f t="shared" si="2699"/>
        <v>2028</v>
      </c>
      <c r="AD2147" s="10" t="e">
        <f t="shared" ref="AD2147:AD2210" ca="1" si="2743">IF(#REF!="Non",(DAYS360(N2147,Q2147)/360),(DAYS360(N2147,TODAY())/360))</f>
        <v>#REF!</v>
      </c>
      <c r="AE2147" s="10" t="e">
        <f t="shared" ca="1" si="2701"/>
        <v>#REF!</v>
      </c>
      <c r="AF2147" s="144">
        <v>31704</v>
      </c>
      <c r="AG2147" s="11">
        <f t="shared" ca="1" si="2702"/>
        <v>38.405479452054792</v>
      </c>
      <c r="AH2147" s="10" t="str">
        <f t="shared" ca="1" si="2703"/>
        <v>&gt;35&lt; 45</v>
      </c>
      <c r="AI2147">
        <v>12958560</v>
      </c>
      <c r="AJ2147" s="13" t="s">
        <v>150</v>
      </c>
      <c r="AK2147" s="134" t="s">
        <v>8120</v>
      </c>
      <c r="AL2147" s="144">
        <v>38540</v>
      </c>
      <c r="AM2147" s="125" t="s">
        <v>108</v>
      </c>
      <c r="AN2147" s="125" t="s">
        <v>76</v>
      </c>
      <c r="AO2147" s="95">
        <v>1</v>
      </c>
      <c r="AP2147" s="132" t="s">
        <v>7789</v>
      </c>
      <c r="AQ2147" s="14">
        <v>3</v>
      </c>
      <c r="AR2147" s="14">
        <v>1</v>
      </c>
      <c r="AS2147" s="15">
        <f t="shared" si="2704"/>
        <v>45762.25</v>
      </c>
      <c r="AT2147" s="122" t="s">
        <v>163</v>
      </c>
      <c r="AU2147" s="65">
        <v>3.5</v>
      </c>
      <c r="AV2147">
        <v>17</v>
      </c>
      <c r="AW2147">
        <v>53594</v>
      </c>
      <c r="AX2147" s="13" t="s">
        <v>8121</v>
      </c>
      <c r="AY2147">
        <v>29</v>
      </c>
      <c r="AZ2147" t="s">
        <v>203</v>
      </c>
      <c r="BA2147" s="20" t="str">
        <f t="shared" si="2705"/>
        <v>17535940172092211729</v>
      </c>
      <c r="BB2147" s="31">
        <f t="shared" si="2706"/>
        <v>20</v>
      </c>
      <c r="BC2147" s="95" t="s">
        <v>1760</v>
      </c>
      <c r="BD2147" s="95" t="s">
        <v>341</v>
      </c>
      <c r="BF2147"/>
      <c r="BG2147" s="95">
        <v>52895815</v>
      </c>
      <c r="BK2147" s="14" t="str">
        <f t="shared" si="2717"/>
        <v>A-P6 AV</v>
      </c>
      <c r="BL2147" s="14" t="s">
        <v>595</v>
      </c>
    </row>
    <row r="2148" spans="1:69" x14ac:dyDescent="0.25">
      <c r="A2148" t="str">
        <f>VLOOKUP(B2148,[2]RH!$B:$BV,72,0)</f>
        <v>si</v>
      </c>
      <c r="B2148" s="6">
        <v>2208</v>
      </c>
      <c r="C2148" s="65" t="s">
        <v>65</v>
      </c>
      <c r="D2148" s="95" t="s">
        <v>8122</v>
      </c>
      <c r="E2148" s="7" t="s">
        <v>67</v>
      </c>
      <c r="F2148" s="7" t="s">
        <v>118</v>
      </c>
      <c r="G2148" s="7" t="s">
        <v>149</v>
      </c>
      <c r="H2148" s="80"/>
      <c r="I2148" s="7"/>
      <c r="K2148" s="7" t="s">
        <v>70</v>
      </c>
      <c r="L2148" s="7" t="s">
        <v>90</v>
      </c>
      <c r="M2148" s="7" t="str">
        <f t="shared" si="2686"/>
        <v>SUPERVISEUR DE PRODUCTION</v>
      </c>
      <c r="N2148" s="128">
        <v>45397</v>
      </c>
      <c r="P2148" s="7" t="str">
        <f t="shared" ca="1" si="2740"/>
        <v/>
      </c>
      <c r="R2148" s="7"/>
      <c r="S2148"/>
      <c r="T2148" s="9" t="s">
        <v>72</v>
      </c>
      <c r="U2148" s="7" t="str">
        <f t="shared" si="2696"/>
        <v>Titulaire</v>
      </c>
      <c r="Z2148" s="8">
        <f>N2148</f>
        <v>45397</v>
      </c>
      <c r="AA2148" s="7">
        <f t="shared" si="2697"/>
        <v>4</v>
      </c>
      <c r="AB2148" s="7">
        <f t="shared" si="2698"/>
        <v>2024</v>
      </c>
      <c r="AC2148" s="7">
        <f t="shared" si="2699"/>
        <v>2028</v>
      </c>
      <c r="AD2148" s="10" t="e">
        <f t="shared" ref="AD2148:AD2211" ca="1" si="2744">IF(#REF!="Non",(DAYS360(N2148,Q2148)/360),(DAYS360(N2148,TODAY())/360))</f>
        <v>#REF!</v>
      </c>
      <c r="AE2148" s="10" t="e">
        <f t="shared" ca="1" si="2701"/>
        <v>#REF!</v>
      </c>
      <c r="AF2148" s="144">
        <v>33587</v>
      </c>
      <c r="AG2148" s="11">
        <f t="shared" ca="1" si="2702"/>
        <v>33.246575342465754</v>
      </c>
      <c r="AH2148" s="10" t="str">
        <f t="shared" ca="1" si="2703"/>
        <v>&gt;25&lt; 35</v>
      </c>
      <c r="AI2148">
        <v>17840318</v>
      </c>
      <c r="AJ2148" s="13" t="s">
        <v>150</v>
      </c>
      <c r="AK2148" s="134" t="s">
        <v>8123</v>
      </c>
      <c r="AL2148" s="144">
        <v>42959</v>
      </c>
      <c r="AM2148" s="143" t="s">
        <v>75</v>
      </c>
      <c r="AN2148" s="143" t="s">
        <v>109</v>
      </c>
      <c r="AQ2148">
        <v>15</v>
      </c>
      <c r="AR2148" s="14">
        <v>1</v>
      </c>
      <c r="AS2148" s="15">
        <f t="shared" si="2704"/>
        <v>45762.25</v>
      </c>
      <c r="AT2148" s="14" t="s">
        <v>77</v>
      </c>
      <c r="AU2148">
        <v>1400</v>
      </c>
      <c r="AV2148" s="13" t="s">
        <v>73</v>
      </c>
      <c r="AW2148" s="13" t="s">
        <v>8124</v>
      </c>
      <c r="AX2148" s="13" t="s">
        <v>8125</v>
      </c>
      <c r="AY2148">
        <v>97</v>
      </c>
      <c r="AZ2148" t="s">
        <v>98</v>
      </c>
      <c r="BA2148" s="20" t="str">
        <f t="shared" si="2705"/>
        <v>01037078113029766497</v>
      </c>
      <c r="BB2148" s="31">
        <f t="shared" si="2706"/>
        <v>20</v>
      </c>
      <c r="BC2148" s="95" t="s">
        <v>482</v>
      </c>
      <c r="BD2148" s="95" t="s">
        <v>482</v>
      </c>
      <c r="BF2148"/>
      <c r="BG2148" s="95">
        <v>25948069</v>
      </c>
      <c r="BK2148" s="14" t="str">
        <f t="shared" si="2717"/>
        <v>CADRE</v>
      </c>
    </row>
    <row r="2149" spans="1:69" x14ac:dyDescent="0.25">
      <c r="A2149" t="str">
        <f>VLOOKUP(B2149,[2]RH!$B:$BV,72,0)</f>
        <v>si</v>
      </c>
      <c r="B2149" s="6">
        <v>2209</v>
      </c>
      <c r="C2149" s="7" t="s">
        <v>168</v>
      </c>
      <c r="D2149" s="7" t="s">
        <v>8126</v>
      </c>
      <c r="E2149" s="7" t="s">
        <v>67</v>
      </c>
      <c r="F2149" s="7" t="s">
        <v>258</v>
      </c>
      <c r="G2149" s="7" t="s">
        <v>570</v>
      </c>
      <c r="H2149" s="125" t="s">
        <v>2398</v>
      </c>
      <c r="I2149" s="7" t="s">
        <v>563</v>
      </c>
      <c r="J2149" s="65" t="s">
        <v>281</v>
      </c>
      <c r="K2149" s="7" t="s">
        <v>89</v>
      </c>
      <c r="L2149" s="7" t="s">
        <v>90</v>
      </c>
      <c r="M2149" s="7" t="str">
        <f t="shared" si="2686"/>
        <v>Fire W</v>
      </c>
      <c r="N2149" s="33">
        <v>45398</v>
      </c>
      <c r="O2149" s="7"/>
      <c r="P2149" s="7">
        <f t="shared" ca="1" si="2740"/>
        <v>-6</v>
      </c>
      <c r="Q2149" s="7"/>
      <c r="R2149" s="7"/>
      <c r="S2149" s="9"/>
      <c r="T2149" s="7" t="s">
        <v>156</v>
      </c>
      <c r="U2149" s="7" t="str">
        <f t="shared" si="2696"/>
        <v>Contractuel</v>
      </c>
      <c r="V2149" s="8">
        <v>45627</v>
      </c>
      <c r="W2149" s="8">
        <v>45716</v>
      </c>
      <c r="X2149" s="8"/>
      <c r="Y2149" s="8"/>
      <c r="Z2149" s="7">
        <v>45398</v>
      </c>
      <c r="AA2149" s="7">
        <f t="shared" si="2697"/>
        <v>4</v>
      </c>
      <c r="AB2149" s="7">
        <f t="shared" si="2698"/>
        <v>2024</v>
      </c>
      <c r="AC2149" s="7">
        <f t="shared" si="2699"/>
        <v>2028</v>
      </c>
      <c r="AD2149" s="10" t="e">
        <f t="shared" ref="AD2149:AD2212" ca="1" si="2745">IF(#REF!="Non",(DAYS360(N2149,Q2149)/360),(DAYS360(N2149,TODAY())/360))</f>
        <v>#REF!</v>
      </c>
      <c r="AE2149" s="10" t="e">
        <f t="shared" ca="1" si="2701"/>
        <v>#REF!</v>
      </c>
      <c r="AF2149" s="11">
        <v>34289</v>
      </c>
      <c r="AG2149" s="11">
        <f t="shared" ca="1" si="2702"/>
        <v>31.323287671232876</v>
      </c>
      <c r="AH2149" s="10" t="str">
        <f t="shared" ca="1" si="2703"/>
        <v>&gt;25&lt; 35</v>
      </c>
      <c r="AI2149" s="11">
        <v>17462579</v>
      </c>
      <c r="AJ2149" s="13" t="s">
        <v>92</v>
      </c>
      <c r="AK2149" s="8" t="s">
        <v>8127</v>
      </c>
      <c r="AL2149" s="7">
        <v>41533</v>
      </c>
      <c r="AM2149" s="7" t="s">
        <v>108</v>
      </c>
      <c r="AN2149" t="s">
        <v>109</v>
      </c>
      <c r="AP2149" s="14" t="s">
        <v>7789</v>
      </c>
      <c r="AQ2149" s="14">
        <v>3</v>
      </c>
      <c r="AR2149" s="146">
        <v>1</v>
      </c>
      <c r="AS2149" s="8">
        <f t="shared" si="2704"/>
        <v>45763.25</v>
      </c>
      <c r="AT2149" s="12" t="s">
        <v>163</v>
      </c>
      <c r="AU2149" s="147">
        <v>3.6629999999999998</v>
      </c>
      <c r="AV2149" s="18">
        <v>17</v>
      </c>
      <c r="AW2149" s="19" t="s">
        <v>201</v>
      </c>
      <c r="AX2149" s="17" t="s">
        <v>8128</v>
      </c>
      <c r="AY2149" s="14">
        <v>85</v>
      </c>
      <c r="AZ2149" s="20" t="s">
        <v>203</v>
      </c>
      <c r="BA2149" s="23" t="str">
        <f t="shared" si="2705"/>
        <v>17001000000320245785</v>
      </c>
      <c r="BB2149" s="31">
        <f t="shared" si="2706"/>
        <v>20</v>
      </c>
      <c r="BC2149" s="23" t="s">
        <v>8129</v>
      </c>
      <c r="BD2149" t="s">
        <v>115</v>
      </c>
      <c r="BE2149" s="8"/>
      <c r="BF2149" s="32"/>
      <c r="BG2149" s="32">
        <v>51636997</v>
      </c>
      <c r="BH2149" s="32"/>
      <c r="BJ2149" t="s">
        <v>2186</v>
      </c>
      <c r="BK2149" s="14" t="str">
        <f>IF(K2149="CADRE","CADRE",CONCATENATE(J2149,"-",H2149))</f>
        <v>B-P7 AR</v>
      </c>
      <c r="BL2149" s="25" t="s">
        <v>288</v>
      </c>
      <c r="BM2149" s="26"/>
      <c r="BN2149" s="27"/>
      <c r="BO2149" s="26"/>
      <c r="BP2149" s="28"/>
    </row>
    <row r="2150" spans="1:69" x14ac:dyDescent="0.25">
      <c r="A2150" t="str">
        <f>VLOOKUP(B2150,[2]RH!$B:$BV,72,0)</f>
        <v>Non-Actif</v>
      </c>
      <c r="B2150" s="6">
        <v>2210</v>
      </c>
      <c r="C2150" s="7" t="s">
        <v>168</v>
      </c>
      <c r="D2150" s="7" t="s">
        <v>8130</v>
      </c>
      <c r="E2150" s="7" t="s">
        <v>67</v>
      </c>
      <c r="F2150" s="7" t="s">
        <v>118</v>
      </c>
      <c r="G2150" s="7" t="s">
        <v>533</v>
      </c>
      <c r="H2150" s="80" t="s">
        <v>225</v>
      </c>
      <c r="I2150" s="7" t="s">
        <v>534</v>
      </c>
      <c r="J2150" s="7" t="s">
        <v>190</v>
      </c>
      <c r="K2150" s="7" t="s">
        <v>89</v>
      </c>
      <c r="L2150" s="7" t="s">
        <v>90</v>
      </c>
      <c r="M2150" s="7" t="str">
        <f t="shared" si="2686"/>
        <v>Contrôle Qualité</v>
      </c>
      <c r="N2150" s="8">
        <v>45398</v>
      </c>
      <c r="P2150" s="7">
        <f t="shared" ca="1" si="2740"/>
        <v>-34</v>
      </c>
      <c r="Q2150" s="8">
        <v>45708</v>
      </c>
      <c r="R2150" s="7" t="s">
        <v>3967</v>
      </c>
      <c r="S2150" s="7"/>
      <c r="T2150" s="9" t="s">
        <v>156</v>
      </c>
      <c r="U2150" s="7" t="str">
        <f t="shared" si="2696"/>
        <v>Contractuel</v>
      </c>
      <c r="V2150" s="8">
        <v>45658</v>
      </c>
      <c r="W2150" s="8">
        <v>45688</v>
      </c>
      <c r="X2150" s="8"/>
      <c r="Y2150" s="8"/>
      <c r="Z2150" s="8">
        <v>45398</v>
      </c>
      <c r="AA2150" s="7">
        <f t="shared" si="2697"/>
        <v>4</v>
      </c>
      <c r="AB2150" s="7">
        <f t="shared" si="2698"/>
        <v>2024</v>
      </c>
      <c r="AC2150" s="7">
        <f t="shared" si="2699"/>
        <v>2028</v>
      </c>
      <c r="AD2150" s="10" t="e">
        <f t="shared" ref="AD2150:AD2213" ca="1" si="2746">IF(#REF!="Non",(DAYS360(N2150,Q2150)/360),(DAYS360(N2150,TODAY())/360))</f>
        <v>#REF!</v>
      </c>
      <c r="AE2150" s="10" t="e">
        <f t="shared" ca="1" si="2701"/>
        <v>#REF!</v>
      </c>
      <c r="AF2150" s="8">
        <v>33938</v>
      </c>
      <c r="AG2150" s="11">
        <f t="shared" ca="1" si="2702"/>
        <v>32.284931506849318</v>
      </c>
      <c r="AH2150" s="10" t="str">
        <f t="shared" ca="1" si="2703"/>
        <v>&gt;25&lt; 35</v>
      </c>
      <c r="AI2150" s="137"/>
      <c r="AJ2150" s="11"/>
      <c r="AK2150" s="12" t="s">
        <v>8131</v>
      </c>
      <c r="AL2150" s="8">
        <v>43162</v>
      </c>
      <c r="AM2150" s="7" t="s">
        <v>108</v>
      </c>
      <c r="AN2150" s="7" t="s">
        <v>109</v>
      </c>
      <c r="AP2150" t="s">
        <v>7789</v>
      </c>
      <c r="AQ2150">
        <v>3</v>
      </c>
      <c r="AR2150" s="14">
        <v>1</v>
      </c>
      <c r="AS2150" s="15">
        <f t="shared" si="2704"/>
        <v>45763.25</v>
      </c>
      <c r="AT2150" s="14" t="s">
        <v>163</v>
      </c>
      <c r="AU2150" s="12">
        <v>3.6629999999999998</v>
      </c>
      <c r="AV2150" s="17">
        <v>17</v>
      </c>
      <c r="AW2150" s="18" t="s">
        <v>201</v>
      </c>
      <c r="AX2150" s="19" t="s">
        <v>8132</v>
      </c>
      <c r="AY2150" s="17">
        <v>92</v>
      </c>
      <c r="AZ2150" s="14" t="s">
        <v>203</v>
      </c>
      <c r="BA2150" s="20" t="str">
        <f t="shared" si="2705"/>
        <v>17001000000219194192</v>
      </c>
      <c r="BB2150" s="31">
        <f t="shared" si="2706"/>
        <v>20</v>
      </c>
      <c r="BC2150" s="22" t="s">
        <v>286</v>
      </c>
      <c r="BD2150" s="23" t="s">
        <v>115</v>
      </c>
      <c r="BF2150" s="8"/>
      <c r="BG2150" s="32">
        <v>20683614</v>
      </c>
      <c r="BH2150" s="32"/>
      <c r="BI2150" s="32"/>
      <c r="BJ2150" t="s">
        <v>4896</v>
      </c>
      <c r="BK2150" s="14" t="str">
        <f t="shared" ref="BK2150:BK2180" si="2747">IF(K2150="CADRE","CADRE",CONCATENATE(J2150,"-",H2150))</f>
        <v>A-P6 AV</v>
      </c>
      <c r="BL2150" s="14" t="s">
        <v>288</v>
      </c>
      <c r="BM2150" s="25"/>
      <c r="BN2150" s="26"/>
      <c r="BO2150" s="27"/>
      <c r="BP2150" s="26"/>
      <c r="BQ2150" s="28"/>
    </row>
    <row r="2151" spans="1:69" x14ac:dyDescent="0.25">
      <c r="A2151" t="str">
        <f>VLOOKUP(B2151,[2]RH!$B:$BV,72,0)</f>
        <v>si</v>
      </c>
      <c r="B2151" s="6">
        <v>2211</v>
      </c>
      <c r="C2151" s="125" t="s">
        <v>168</v>
      </c>
      <c r="D2151" s="7" t="s">
        <v>8133</v>
      </c>
      <c r="E2151" s="143" t="s">
        <v>67</v>
      </c>
      <c r="F2151" s="7" t="s">
        <v>118</v>
      </c>
      <c r="G2151" s="7" t="s">
        <v>533</v>
      </c>
      <c r="H2151" s="80" t="s">
        <v>1596</v>
      </c>
      <c r="I2151" s="7" t="s">
        <v>1597</v>
      </c>
      <c r="J2151" s="7" t="s">
        <v>190</v>
      </c>
      <c r="K2151" s="125" t="s">
        <v>89</v>
      </c>
      <c r="L2151" s="7" t="s">
        <v>90</v>
      </c>
      <c r="M2151" s="7" t="str">
        <f t="shared" si="2686"/>
        <v>Contrôle Qualité</v>
      </c>
      <c r="N2151" s="128">
        <v>45398</v>
      </c>
      <c r="P2151" s="7">
        <f t="shared" ca="1" si="2740"/>
        <v>-6</v>
      </c>
      <c r="R2151" s="7"/>
      <c r="S2151"/>
      <c r="T2151" s="130" t="s">
        <v>156</v>
      </c>
      <c r="U2151" s="7" t="str">
        <f t="shared" si="2696"/>
        <v>Contractuel</v>
      </c>
      <c r="V2151" s="8">
        <v>45689</v>
      </c>
      <c r="W2151" s="8">
        <f>VLOOKUP(B2151,[1]BASE!$A:$Q,17,0)</f>
        <v>45716</v>
      </c>
      <c r="Z2151" s="128">
        <v>45398</v>
      </c>
      <c r="AA2151" s="7">
        <f t="shared" si="2697"/>
        <v>4</v>
      </c>
      <c r="AB2151" s="7">
        <f t="shared" si="2698"/>
        <v>2024</v>
      </c>
      <c r="AC2151" s="7">
        <f t="shared" si="2699"/>
        <v>2028</v>
      </c>
      <c r="AD2151" s="10" t="e">
        <f t="shared" ref="AD2151:AD2214" ca="1" si="2748">IF(#REF!="Non",(DAYS360(N2151,Q2151)/360),(DAYS360(N2151,TODAY())/360))</f>
        <v>#REF!</v>
      </c>
      <c r="AE2151" s="10" t="e">
        <f t="shared" ca="1" si="2701"/>
        <v>#REF!</v>
      </c>
      <c r="AF2151" s="144">
        <v>37008</v>
      </c>
      <c r="AG2151" s="11">
        <f t="shared" ca="1" si="2702"/>
        <v>23.873972602739727</v>
      </c>
      <c r="AH2151" s="10" t="str">
        <f t="shared" ca="1" si="2703"/>
        <v>&lt; 25</v>
      </c>
      <c r="AI2151">
        <v>17546720</v>
      </c>
      <c r="AJ2151" s="13" t="s">
        <v>192</v>
      </c>
      <c r="AK2151" s="134" t="s">
        <v>8134</v>
      </c>
      <c r="AL2151" s="144">
        <v>43307</v>
      </c>
      <c r="AM2151" s="125" t="s">
        <v>108</v>
      </c>
      <c r="AN2151" s="65" t="s">
        <v>109</v>
      </c>
      <c r="AP2151" s="132" t="s">
        <v>7789</v>
      </c>
      <c r="AQ2151" s="14">
        <v>3</v>
      </c>
      <c r="AR2151" s="14">
        <v>1</v>
      </c>
      <c r="AS2151" s="15">
        <f t="shared" si="2704"/>
        <v>45763.25</v>
      </c>
      <c r="AT2151" s="65" t="s">
        <v>163</v>
      </c>
      <c r="AU2151" s="135">
        <v>3.6629999999999998</v>
      </c>
      <c r="AV2151" s="13" t="s">
        <v>92</v>
      </c>
      <c r="AW2151" s="13" t="s">
        <v>2036</v>
      </c>
      <c r="AX2151" s="13" t="s">
        <v>8135</v>
      </c>
      <c r="AY2151">
        <v>71</v>
      </c>
      <c r="AZ2151" s="14" t="s">
        <v>152</v>
      </c>
      <c r="BA2151" s="20" t="str">
        <f t="shared" si="2705"/>
        <v>04053138008454888271</v>
      </c>
      <c r="BB2151" s="31">
        <f t="shared" si="2706"/>
        <v>20</v>
      </c>
      <c r="BC2151" s="95" t="s">
        <v>714</v>
      </c>
      <c r="BD2151" s="95" t="s">
        <v>115</v>
      </c>
      <c r="BF2151"/>
      <c r="BG2151" s="95">
        <v>22409042</v>
      </c>
      <c r="BJ2151" t="s">
        <v>714</v>
      </c>
      <c r="BK2151" s="14" t="str">
        <f>IF(K2151="CADRE","CADRE",CONCATENATE(J2151,"-",H2151))</f>
        <v>A-CR3</v>
      </c>
      <c r="BL2151" s="14" t="s">
        <v>288</v>
      </c>
    </row>
    <row r="2152" spans="1:69" x14ac:dyDescent="0.25">
      <c r="A2152" t="str">
        <f>VLOOKUP(B2152,[2]RH!$B:$BV,72,0)</f>
        <v>Non-Actif</v>
      </c>
      <c r="B2152" s="6">
        <v>2212</v>
      </c>
      <c r="C2152" s="125" t="s">
        <v>168</v>
      </c>
      <c r="D2152" s="95" t="s">
        <v>8136</v>
      </c>
      <c r="E2152" s="143" t="s">
        <v>67</v>
      </c>
      <c r="F2152" s="145" t="s">
        <v>118</v>
      </c>
      <c r="G2152" s="7" t="s">
        <v>533</v>
      </c>
      <c r="H2152" s="80" t="s">
        <v>2398</v>
      </c>
      <c r="I2152" s="7" t="s">
        <v>2399</v>
      </c>
      <c r="J2152" s="65" t="s">
        <v>190</v>
      </c>
      <c r="K2152" s="125" t="s">
        <v>89</v>
      </c>
      <c r="L2152" s="127" t="s">
        <v>90</v>
      </c>
      <c r="M2152" s="7" t="str">
        <f t="shared" si="2686"/>
        <v>Contrôle Qualité</v>
      </c>
      <c r="N2152" s="128">
        <v>45398</v>
      </c>
      <c r="P2152" s="7">
        <f t="shared" ca="1" si="2740"/>
        <v>-279</v>
      </c>
      <c r="Q2152" s="8">
        <v>45398</v>
      </c>
      <c r="R2152" s="7" t="s">
        <v>7336</v>
      </c>
      <c r="S2152"/>
      <c r="T2152" s="130" t="s">
        <v>156</v>
      </c>
      <c r="U2152" s="7" t="str">
        <f t="shared" si="2696"/>
        <v>Contractuel</v>
      </c>
      <c r="V2152" s="128">
        <v>45398</v>
      </c>
      <c r="W2152" s="128">
        <v>45443</v>
      </c>
      <c r="Z2152" s="128">
        <v>45398</v>
      </c>
      <c r="AA2152" s="7">
        <f t="shared" si="2697"/>
        <v>4</v>
      </c>
      <c r="AB2152" s="7">
        <f t="shared" si="2698"/>
        <v>2024</v>
      </c>
      <c r="AC2152" s="7">
        <f t="shared" si="2699"/>
        <v>2028</v>
      </c>
      <c r="AD2152" s="10" t="e">
        <f t="shared" ref="AD2152:AD2215" ca="1" si="2749">IF(#REF!="Non",(DAYS360(N2152,Q2152)/360),(DAYS360(N2152,TODAY())/360))</f>
        <v>#REF!</v>
      </c>
      <c r="AE2152" s="10" t="e">
        <f t="shared" ca="1" si="2701"/>
        <v>#REF!</v>
      </c>
      <c r="AF2152" s="144">
        <v>35944</v>
      </c>
      <c r="AG2152" s="11">
        <f t="shared" ca="1" si="2702"/>
        <v>26.789041095890411</v>
      </c>
      <c r="AH2152" s="10" t="str">
        <f t="shared" ca="1" si="2703"/>
        <v>&gt;25&lt; 35</v>
      </c>
      <c r="AK2152" s="134" t="s">
        <v>8137</v>
      </c>
      <c r="AL2152" s="144">
        <v>43358</v>
      </c>
      <c r="AM2152" s="125" t="s">
        <v>108</v>
      </c>
      <c r="AN2152" s="65" t="s">
        <v>109</v>
      </c>
      <c r="AP2152" s="132" t="s">
        <v>7789</v>
      </c>
      <c r="AQ2152" s="14">
        <v>3</v>
      </c>
      <c r="AR2152" s="14">
        <v>1</v>
      </c>
      <c r="AS2152" s="15">
        <f t="shared" si="2704"/>
        <v>45763.25</v>
      </c>
      <c r="AT2152" s="65" t="s">
        <v>163</v>
      </c>
      <c r="AU2152" s="135">
        <v>3.6629999999999998</v>
      </c>
      <c r="AV2152" s="13" t="s">
        <v>92</v>
      </c>
      <c r="AW2152" s="13" t="s">
        <v>2036</v>
      </c>
      <c r="AX2152">
        <v>80086434867</v>
      </c>
      <c r="AY2152">
        <v>29</v>
      </c>
      <c r="AZ2152" s="14" t="s">
        <v>152</v>
      </c>
      <c r="BA2152" s="20" t="str">
        <f t="shared" si="2705"/>
        <v>04053138008643486729</v>
      </c>
      <c r="BB2152" s="31">
        <f t="shared" si="2706"/>
        <v>20</v>
      </c>
      <c r="BC2152" s="95" t="s">
        <v>714</v>
      </c>
      <c r="BD2152" s="95" t="s">
        <v>115</v>
      </c>
      <c r="BF2152"/>
      <c r="BG2152" s="95">
        <v>23805108</v>
      </c>
      <c r="BK2152" s="14" t="str">
        <f t="shared" si="2747"/>
        <v>A-P7 AR</v>
      </c>
      <c r="BL2152" s="14" t="s">
        <v>288</v>
      </c>
    </row>
    <row r="2153" spans="1:69" x14ac:dyDescent="0.25">
      <c r="A2153" t="str">
        <f>VLOOKUP(B2153,[2]RH!$B:$BV,72,0)</f>
        <v>Non-Actif</v>
      </c>
      <c r="B2153" s="6">
        <v>2213</v>
      </c>
      <c r="C2153" s="125" t="s">
        <v>168</v>
      </c>
      <c r="D2153" s="95" t="s">
        <v>8138</v>
      </c>
      <c r="E2153" s="143" t="s">
        <v>67</v>
      </c>
      <c r="F2153" s="145" t="s">
        <v>118</v>
      </c>
      <c r="G2153" s="7" t="s">
        <v>220</v>
      </c>
      <c r="H2153" s="80" t="s">
        <v>649</v>
      </c>
      <c r="I2153" s="7" t="s">
        <v>709</v>
      </c>
      <c r="J2153" s="125" t="s">
        <v>190</v>
      </c>
      <c r="K2153" s="125" t="s">
        <v>146</v>
      </c>
      <c r="L2153" s="127" t="s">
        <v>90</v>
      </c>
      <c r="M2153" s="7" t="str">
        <f t="shared" si="2686"/>
        <v>Couturière</v>
      </c>
      <c r="N2153" s="128">
        <v>45398</v>
      </c>
      <c r="P2153" s="7">
        <f t="shared" ca="1" si="2740"/>
        <v>-279</v>
      </c>
      <c r="Q2153" s="8">
        <v>45413</v>
      </c>
      <c r="R2153" s="7" t="s">
        <v>5788</v>
      </c>
      <c r="S2153"/>
      <c r="T2153" s="130" t="s">
        <v>156</v>
      </c>
      <c r="U2153" s="7" t="str">
        <f t="shared" si="2696"/>
        <v>Contractuel</v>
      </c>
      <c r="V2153" s="128">
        <v>45398</v>
      </c>
      <c r="W2153" s="128">
        <v>45443</v>
      </c>
      <c r="Z2153" s="128">
        <v>45398</v>
      </c>
      <c r="AA2153" s="7">
        <f t="shared" si="2697"/>
        <v>4</v>
      </c>
      <c r="AB2153" s="7">
        <f t="shared" si="2698"/>
        <v>2024</v>
      </c>
      <c r="AC2153" s="7">
        <f t="shared" si="2699"/>
        <v>2028</v>
      </c>
      <c r="AD2153" s="10" t="e">
        <f t="shared" ref="AD2153:AD2216" ca="1" si="2750">IF(#REF!="Non",(DAYS360(N2153,Q2153)/360),(DAYS360(N2153,TODAY())/360))</f>
        <v>#REF!</v>
      </c>
      <c r="AE2153" s="10" t="e">
        <f t="shared" ca="1" si="2701"/>
        <v>#REF!</v>
      </c>
      <c r="AF2153" s="144">
        <v>29234</v>
      </c>
      <c r="AG2153" s="11">
        <f t="shared" ca="1" si="2702"/>
        <v>45.172602739726024</v>
      </c>
      <c r="AH2153" s="10" t="str">
        <f t="shared" ca="1" si="2703"/>
        <v>&gt;45&lt; 55</v>
      </c>
      <c r="AK2153" s="134" t="s">
        <v>8139</v>
      </c>
      <c r="AL2153" s="144">
        <v>38713</v>
      </c>
      <c r="AM2153" s="125" t="s">
        <v>108</v>
      </c>
      <c r="AN2153" s="125" t="s">
        <v>76</v>
      </c>
      <c r="AP2153" s="95" t="s">
        <v>7769</v>
      </c>
      <c r="AQ2153" s="14">
        <v>3</v>
      </c>
      <c r="AR2153" s="14">
        <v>1</v>
      </c>
      <c r="AS2153" s="15">
        <f t="shared" si="2704"/>
        <v>45763.25</v>
      </c>
      <c r="AT2153" s="122" t="s">
        <v>163</v>
      </c>
      <c r="AU2153" s="65">
        <v>3.5</v>
      </c>
      <c r="AV2153">
        <v>17</v>
      </c>
      <c r="AW2153" s="13" t="s">
        <v>201</v>
      </c>
      <c r="AX2153" s="13" t="s">
        <v>8140</v>
      </c>
      <c r="AY2153">
        <v>93</v>
      </c>
      <c r="AZ2153" t="s">
        <v>203</v>
      </c>
      <c r="BA2153" s="20" t="str">
        <f t="shared" si="2705"/>
        <v>17001000000099780693</v>
      </c>
      <c r="BB2153" s="31">
        <f t="shared" si="2706"/>
        <v>20</v>
      </c>
      <c r="BC2153" s="95" t="s">
        <v>8141</v>
      </c>
      <c r="BD2153" s="95" t="s">
        <v>115</v>
      </c>
      <c r="BF2153"/>
      <c r="BG2153" s="95">
        <v>93522009</v>
      </c>
      <c r="BK2153" s="14" t="str">
        <f t="shared" si="2747"/>
        <v>A-Panda</v>
      </c>
      <c r="BL2153" s="14" t="s">
        <v>595</v>
      </c>
    </row>
    <row r="2154" spans="1:69" x14ac:dyDescent="0.25">
      <c r="A2154" t="str">
        <f>VLOOKUP(B2154,[2]RH!$B:$BV,72,0)</f>
        <v>si</v>
      </c>
      <c r="B2154" s="6">
        <v>2214</v>
      </c>
      <c r="C2154" s="7" t="s">
        <v>168</v>
      </c>
      <c r="D2154" s="7" t="s">
        <v>8142</v>
      </c>
      <c r="E2154" s="7" t="s">
        <v>67</v>
      </c>
      <c r="F2154" s="7" t="s">
        <v>118</v>
      </c>
      <c r="G2154" s="7" t="s">
        <v>533</v>
      </c>
      <c r="H2154" s="80" t="s">
        <v>1596</v>
      </c>
      <c r="I2154" s="7" t="s">
        <v>1597</v>
      </c>
      <c r="J2154" s="7" t="s">
        <v>190</v>
      </c>
      <c r="K2154" s="7" t="s">
        <v>89</v>
      </c>
      <c r="L2154" s="7" t="s">
        <v>90</v>
      </c>
      <c r="M2154" s="7" t="str">
        <f t="shared" si="2686"/>
        <v>Contrôle Qualité</v>
      </c>
      <c r="N2154" s="8">
        <v>45398</v>
      </c>
      <c r="P2154" s="7">
        <f t="shared" ca="1" si="2740"/>
        <v>-6</v>
      </c>
      <c r="Q2154" s="8"/>
      <c r="R2154" s="7"/>
      <c r="S2154" s="7"/>
      <c r="T2154" s="9" t="s">
        <v>156</v>
      </c>
      <c r="U2154" s="7" t="str">
        <f t="shared" si="2696"/>
        <v>Contractuel</v>
      </c>
      <c r="V2154" s="8">
        <v>45689</v>
      </c>
      <c r="W2154" s="8">
        <f>VLOOKUP(B2154,[1]BASE!$A:$Q,17,0)</f>
        <v>45716</v>
      </c>
      <c r="X2154" s="8"/>
      <c r="Y2154" s="8"/>
      <c r="Z2154" s="8">
        <v>45398</v>
      </c>
      <c r="AA2154" s="7">
        <f t="shared" si="2697"/>
        <v>4</v>
      </c>
      <c r="AB2154" s="7">
        <f t="shared" si="2698"/>
        <v>2024</v>
      </c>
      <c r="AC2154" s="7">
        <f t="shared" si="2699"/>
        <v>2028</v>
      </c>
      <c r="AD2154" s="10" t="e">
        <f t="shared" ref="AD2154:AD2217" ca="1" si="2751">IF(#REF!="Non",(DAYS360(N2154,Q2154)/360),(DAYS360(N2154,TODAY())/360))</f>
        <v>#REF!</v>
      </c>
      <c r="AE2154" s="10" t="e">
        <f t="shared" ca="1" si="2701"/>
        <v>#REF!</v>
      </c>
      <c r="AF2154" s="8">
        <v>31939</v>
      </c>
      <c r="AG2154" s="11">
        <f t="shared" ca="1" si="2702"/>
        <v>37.761643835616439</v>
      </c>
      <c r="AH2154" s="10" t="str">
        <f t="shared" ca="1" si="2703"/>
        <v>&gt;35&lt; 45</v>
      </c>
      <c r="AI2154" s="137">
        <v>17027619</v>
      </c>
      <c r="AJ2154" s="13" t="s">
        <v>150</v>
      </c>
      <c r="AK2154" s="12" t="s">
        <v>8143</v>
      </c>
      <c r="AL2154" s="8">
        <v>42312</v>
      </c>
      <c r="AM2154" s="7" t="s">
        <v>108</v>
      </c>
      <c r="AN2154" s="7" t="s">
        <v>109</v>
      </c>
      <c r="AP2154" t="s">
        <v>8144</v>
      </c>
      <c r="AQ2154">
        <v>3</v>
      </c>
      <c r="AR2154" s="14">
        <v>1</v>
      </c>
      <c r="AS2154" s="15">
        <f t="shared" si="2704"/>
        <v>45763.25</v>
      </c>
      <c r="AT2154" s="14" t="s">
        <v>163</v>
      </c>
      <c r="AU2154" s="12">
        <v>3.6629999999999998</v>
      </c>
      <c r="AV2154" s="17">
        <v>17</v>
      </c>
      <c r="AW2154" s="18" t="s">
        <v>201</v>
      </c>
      <c r="AX2154" s="19" t="s">
        <v>8145</v>
      </c>
      <c r="AY2154" s="17">
        <v>48</v>
      </c>
      <c r="AZ2154" s="14" t="s">
        <v>203</v>
      </c>
      <c r="BA2154" s="20" t="str">
        <f t="shared" si="2705"/>
        <v>17001000000216705948</v>
      </c>
      <c r="BB2154" s="31">
        <f t="shared" si="2706"/>
        <v>20</v>
      </c>
      <c r="BC2154" s="22" t="s">
        <v>8146</v>
      </c>
      <c r="BD2154" s="23" t="s">
        <v>341</v>
      </c>
      <c r="BF2154" s="8"/>
      <c r="BG2154" s="32">
        <v>22871413</v>
      </c>
      <c r="BH2154" s="32"/>
      <c r="BI2154" s="32"/>
      <c r="BJ2154" t="s">
        <v>1857</v>
      </c>
      <c r="BK2154" s="14" t="str">
        <f>IF(K2154="CADRE","CADRE",CONCATENATE(J2154,"-",H2154))</f>
        <v>A-CR3</v>
      </c>
      <c r="BL2154" s="14" t="s">
        <v>288</v>
      </c>
      <c r="BM2154" s="25"/>
      <c r="BN2154" s="26"/>
      <c r="BO2154" s="27"/>
      <c r="BP2154" s="26"/>
      <c r="BQ2154" s="28"/>
    </row>
    <row r="2155" spans="1:69" x14ac:dyDescent="0.25">
      <c r="A2155" t="str">
        <f>VLOOKUP(B2155,[2]RH!$B:$BV,72,0)</f>
        <v>Non-Actif</v>
      </c>
      <c r="B2155" s="6">
        <v>2215</v>
      </c>
      <c r="C2155" s="7" t="s">
        <v>168</v>
      </c>
      <c r="D2155" s="7" t="s">
        <v>8147</v>
      </c>
      <c r="E2155" s="7" t="s">
        <v>67</v>
      </c>
      <c r="F2155" s="7" t="s">
        <v>118</v>
      </c>
      <c r="G2155" s="7" t="s">
        <v>408</v>
      </c>
      <c r="H2155" s="80" t="s">
        <v>2398</v>
      </c>
      <c r="I2155" s="7" t="s">
        <v>2487</v>
      </c>
      <c r="J2155" s="7" t="s">
        <v>281</v>
      </c>
      <c r="K2155" s="7" t="s">
        <v>146</v>
      </c>
      <c r="L2155" s="7" t="s">
        <v>90</v>
      </c>
      <c r="M2155" s="7" t="str">
        <f t="shared" si="2686"/>
        <v>Alimentatrice</v>
      </c>
      <c r="N2155" s="33">
        <v>45401</v>
      </c>
      <c r="O2155" s="7"/>
      <c r="P2155" s="7">
        <f t="shared" ca="1" si="2740"/>
        <v>-218</v>
      </c>
      <c r="Q2155" s="8">
        <v>45481</v>
      </c>
      <c r="R2155" s="7" t="s">
        <v>5589</v>
      </c>
      <c r="S2155" s="9"/>
      <c r="T2155" s="7" t="s">
        <v>156</v>
      </c>
      <c r="U2155" s="7" t="str">
        <f t="shared" si="2696"/>
        <v>Contractuel</v>
      </c>
      <c r="V2155" s="8">
        <v>45474</v>
      </c>
      <c r="W2155" s="8">
        <v>45504</v>
      </c>
      <c r="X2155" s="8"/>
      <c r="Y2155" s="8"/>
      <c r="Z2155" s="7">
        <v>45401</v>
      </c>
      <c r="AA2155" s="7">
        <f t="shared" si="2697"/>
        <v>4</v>
      </c>
      <c r="AB2155" s="7">
        <f t="shared" si="2698"/>
        <v>2024</v>
      </c>
      <c r="AC2155" s="7">
        <f t="shared" si="2699"/>
        <v>2028</v>
      </c>
      <c r="AD2155" s="10" t="e">
        <f t="shared" ref="AD2155:AD2218" ca="1" si="2752">IF(#REF!="Non",(DAYS360(N2155,Q2155)/360),(DAYS360(N2155,TODAY())/360))</f>
        <v>#REF!</v>
      </c>
      <c r="AE2155" s="10" t="e">
        <f t="shared" ca="1" si="2701"/>
        <v>#REF!</v>
      </c>
      <c r="AF2155" s="11">
        <v>34343</v>
      </c>
      <c r="AG2155" s="11">
        <f t="shared" ca="1" si="2702"/>
        <v>31.175342465753424</v>
      </c>
      <c r="AH2155" s="10" t="str">
        <f t="shared" ca="1" si="2703"/>
        <v>&gt;25&lt; 35</v>
      </c>
      <c r="AI2155" s="11">
        <v>16801820</v>
      </c>
      <c r="AJ2155" s="13" t="s">
        <v>73</v>
      </c>
      <c r="AK2155" s="8" t="s">
        <v>8148</v>
      </c>
      <c r="AL2155" s="7">
        <v>40789</v>
      </c>
      <c r="AM2155" s="7" t="s">
        <v>108</v>
      </c>
      <c r="AN2155" t="s">
        <v>76</v>
      </c>
      <c r="AP2155" s="14" t="s">
        <v>7789</v>
      </c>
      <c r="AQ2155" s="14">
        <v>3</v>
      </c>
      <c r="AR2155" s="146">
        <v>1</v>
      </c>
      <c r="AS2155" s="8">
        <f t="shared" si="2704"/>
        <v>45766.25</v>
      </c>
      <c r="AT2155" s="12" t="s">
        <v>163</v>
      </c>
      <c r="AU2155" s="17">
        <v>3.6629999999999998</v>
      </c>
      <c r="AV2155" s="18" t="s">
        <v>150</v>
      </c>
      <c r="AW2155" s="19" t="s">
        <v>1091</v>
      </c>
      <c r="AX2155" s="17" t="s">
        <v>8149</v>
      </c>
      <c r="AY2155" s="14">
        <v>20</v>
      </c>
      <c r="AZ2155" s="20" t="s">
        <v>174</v>
      </c>
      <c r="BA2155" s="23" t="str">
        <f t="shared" si="2705"/>
        <v>07043010110553474620</v>
      </c>
      <c r="BB2155" s="31">
        <f t="shared" si="2706"/>
        <v>20</v>
      </c>
      <c r="BC2155" s="23" t="s">
        <v>397</v>
      </c>
      <c r="BD2155" t="s">
        <v>115</v>
      </c>
      <c r="BE2155" s="8"/>
      <c r="BF2155" s="32"/>
      <c r="BG2155" s="32">
        <v>26158251</v>
      </c>
      <c r="BH2155" s="32"/>
      <c r="BJ2155" s="14"/>
      <c r="BK2155" s="14" t="str">
        <f t="shared" si="2747"/>
        <v>B-P7 AR</v>
      </c>
      <c r="BL2155" s="25" t="s">
        <v>288</v>
      </c>
      <c r="BM2155" s="26"/>
      <c r="BN2155" s="27"/>
      <c r="BO2155" s="26"/>
      <c r="BP2155" s="28"/>
    </row>
    <row r="2156" spans="1:69" x14ac:dyDescent="0.25">
      <c r="A2156" t="str">
        <f>VLOOKUP(B2156,[2]RH!$B:$BV,72,0)</f>
        <v>si</v>
      </c>
      <c r="B2156" s="6">
        <v>2216</v>
      </c>
      <c r="C2156" s="7" t="s">
        <v>168</v>
      </c>
      <c r="D2156" s="7" t="s">
        <v>8150</v>
      </c>
      <c r="E2156" s="7" t="s">
        <v>67</v>
      </c>
      <c r="F2156" s="7" t="s">
        <v>118</v>
      </c>
      <c r="G2156" s="7" t="s">
        <v>220</v>
      </c>
      <c r="H2156" s="80" t="s">
        <v>2398</v>
      </c>
      <c r="I2156" s="7" t="s">
        <v>2487</v>
      </c>
      <c r="J2156" s="7" t="s">
        <v>281</v>
      </c>
      <c r="K2156" s="7" t="s">
        <v>146</v>
      </c>
      <c r="L2156" s="7" t="s">
        <v>90</v>
      </c>
      <c r="M2156" s="7" t="str">
        <f t="shared" si="2686"/>
        <v>Couturière</v>
      </c>
      <c r="N2156" s="8">
        <v>45399</v>
      </c>
      <c r="P2156" s="7">
        <f t="shared" ca="1" si="2740"/>
        <v>-6</v>
      </c>
      <c r="Q2156" s="8"/>
      <c r="R2156" s="7"/>
      <c r="S2156" s="7"/>
      <c r="T2156" s="9" t="s">
        <v>156</v>
      </c>
      <c r="U2156" s="7" t="str">
        <f t="shared" si="2696"/>
        <v>Contractuel</v>
      </c>
      <c r="V2156" s="8">
        <v>45689</v>
      </c>
      <c r="W2156" s="8">
        <f>VLOOKUP(B2156,[1]BASE!$A:$Q,17,0)</f>
        <v>45716</v>
      </c>
      <c r="X2156" s="8"/>
      <c r="Y2156" s="8"/>
      <c r="Z2156" s="8">
        <v>45399</v>
      </c>
      <c r="AA2156" s="7">
        <f t="shared" si="2697"/>
        <v>4</v>
      </c>
      <c r="AB2156" s="7">
        <f t="shared" si="2698"/>
        <v>2024</v>
      </c>
      <c r="AC2156" s="7">
        <f t="shared" si="2699"/>
        <v>2028</v>
      </c>
      <c r="AD2156" s="10" t="e">
        <f t="shared" ref="AD2156:AD2219" ca="1" si="2753">IF(#REF!="Non",(DAYS360(N2156,Q2156)/360),(DAYS360(N2156,TODAY())/360))</f>
        <v>#REF!</v>
      </c>
      <c r="AE2156" s="10" t="e">
        <f t="shared" ca="1" si="2701"/>
        <v>#REF!</v>
      </c>
      <c r="AF2156" s="8">
        <v>37432</v>
      </c>
      <c r="AG2156" s="11">
        <f t="shared" ca="1" si="2702"/>
        <v>22.712328767123289</v>
      </c>
      <c r="AH2156" s="10" t="str">
        <f t="shared" ca="1" si="2703"/>
        <v>&lt; 25</v>
      </c>
      <c r="AI2156" s="12">
        <v>17321350</v>
      </c>
      <c r="AJ2156" s="13" t="s">
        <v>150</v>
      </c>
      <c r="AK2156" s="12" t="s">
        <v>8151</v>
      </c>
      <c r="AL2156" s="8">
        <v>43678</v>
      </c>
      <c r="AM2156" s="7" t="s">
        <v>108</v>
      </c>
      <c r="AN2156" s="7" t="s">
        <v>109</v>
      </c>
      <c r="AP2156" t="s">
        <v>7687</v>
      </c>
      <c r="AQ2156">
        <v>3</v>
      </c>
      <c r="AR2156" s="14">
        <v>1</v>
      </c>
      <c r="AS2156" s="15">
        <f t="shared" si="2704"/>
        <v>45764.25</v>
      </c>
      <c r="AT2156" s="14" t="s">
        <v>163</v>
      </c>
      <c r="AU2156" s="12">
        <v>3.5</v>
      </c>
      <c r="AV2156" s="17">
        <v>47</v>
      </c>
      <c r="AW2156" s="18" t="s">
        <v>303</v>
      </c>
      <c r="AX2156" s="19" t="s">
        <v>8152</v>
      </c>
      <c r="AY2156" s="17">
        <v>22</v>
      </c>
      <c r="AZ2156" s="14" t="s">
        <v>7073</v>
      </c>
      <c r="BA2156" s="20" t="str">
        <f t="shared" si="2705"/>
        <v>47010000000010356422</v>
      </c>
      <c r="BB2156" s="31">
        <f t="shared" si="2706"/>
        <v>20</v>
      </c>
      <c r="BC2156" s="22" t="s">
        <v>6080</v>
      </c>
      <c r="BD2156" s="23" t="s">
        <v>85</v>
      </c>
      <c r="BF2156" s="8"/>
      <c r="BG2156" s="32">
        <v>97530270</v>
      </c>
      <c r="BH2156" s="32">
        <v>58230484</v>
      </c>
      <c r="BI2156" s="32"/>
      <c r="BJ2156" t="s">
        <v>519</v>
      </c>
      <c r="BK2156" s="14" t="str">
        <f>IF(K2156="CADRE","CADRE",CONCATENATE(J2156,"-",H2156))</f>
        <v>B-P7 AR</v>
      </c>
      <c r="BL2156" s="14" t="s">
        <v>595</v>
      </c>
      <c r="BM2156" s="25"/>
      <c r="BN2156" s="26"/>
      <c r="BO2156" s="27"/>
      <c r="BP2156" s="26"/>
      <c r="BQ2156" s="28"/>
    </row>
    <row r="2157" spans="1:69" x14ac:dyDescent="0.25">
      <c r="A2157" t="str">
        <f>VLOOKUP(B2157,[2]RH!$B:$BV,72,0)</f>
        <v>Non-Actif</v>
      </c>
      <c r="B2157" s="6">
        <v>2217</v>
      </c>
      <c r="C2157" s="7" t="s">
        <v>168</v>
      </c>
      <c r="D2157" s="7" t="s">
        <v>8153</v>
      </c>
      <c r="E2157" s="7" t="s">
        <v>67</v>
      </c>
      <c r="F2157" s="7" t="s">
        <v>118</v>
      </c>
      <c r="G2157" s="7" t="s">
        <v>533</v>
      </c>
      <c r="H2157" s="80" t="s">
        <v>2398</v>
      </c>
      <c r="I2157" s="7" t="s">
        <v>2487</v>
      </c>
      <c r="J2157" s="7" t="s">
        <v>281</v>
      </c>
      <c r="K2157" s="7" t="s">
        <v>89</v>
      </c>
      <c r="L2157" s="7" t="s">
        <v>90</v>
      </c>
      <c r="M2157" s="7" t="str">
        <f t="shared" si="2686"/>
        <v>Contrôle Qualité</v>
      </c>
      <c r="N2157" s="8">
        <v>45399</v>
      </c>
      <c r="O2157" s="8"/>
      <c r="P2157" s="7">
        <f t="shared" ca="1" si="2740"/>
        <v>-187</v>
      </c>
      <c r="Q2157" s="8">
        <v>45536</v>
      </c>
      <c r="R2157" s="7" t="s">
        <v>8154</v>
      </c>
      <c r="S2157" s="7"/>
      <c r="T2157" s="9" t="s">
        <v>156</v>
      </c>
      <c r="U2157" s="7" t="str">
        <f t="shared" si="2696"/>
        <v>Contractuel</v>
      </c>
      <c r="V2157" s="8">
        <v>45505</v>
      </c>
      <c r="W2157" s="8">
        <v>45535</v>
      </c>
      <c r="X2157" s="8"/>
      <c r="Y2157" s="8"/>
      <c r="Z2157" s="8">
        <v>45399</v>
      </c>
      <c r="AA2157" s="7">
        <f t="shared" si="2697"/>
        <v>4</v>
      </c>
      <c r="AB2157" s="7">
        <f t="shared" si="2698"/>
        <v>2024</v>
      </c>
      <c r="AC2157" s="7">
        <f t="shared" si="2699"/>
        <v>2028</v>
      </c>
      <c r="AD2157" s="10" t="e">
        <f t="shared" ref="AD2157:AD2220" ca="1" si="2754">IF(#REF!="Non",(DAYS360(N2157,Q2157)/360),(DAYS360(N2157,TODAY())/360))</f>
        <v>#REF!</v>
      </c>
      <c r="AE2157" s="10" t="e">
        <f t="shared" ca="1" si="2701"/>
        <v>#REF!</v>
      </c>
      <c r="AF2157" s="8">
        <v>30046</v>
      </c>
      <c r="AG2157" s="11">
        <f t="shared" ca="1" si="2702"/>
        <v>42.947945205479449</v>
      </c>
      <c r="AH2157" s="10" t="str">
        <f t="shared" ca="1" si="2703"/>
        <v>&gt;35&lt; 45</v>
      </c>
      <c r="AI2157">
        <v>12644000</v>
      </c>
      <c r="AJ2157" s="13" t="s">
        <v>73</v>
      </c>
      <c r="AK2157" s="12" t="s">
        <v>8155</v>
      </c>
      <c r="AL2157" s="8">
        <v>43742</v>
      </c>
      <c r="AM2157" s="7" t="s">
        <v>108</v>
      </c>
      <c r="AN2157" s="7" t="s">
        <v>76</v>
      </c>
      <c r="AP2157" t="s">
        <v>7789</v>
      </c>
      <c r="AQ2157" s="14">
        <v>3</v>
      </c>
      <c r="AR2157" s="14">
        <v>1</v>
      </c>
      <c r="AS2157" s="15">
        <f t="shared" si="2704"/>
        <v>45764.25</v>
      </c>
      <c r="AT2157" s="14" t="s">
        <v>163</v>
      </c>
      <c r="AU2157" s="12">
        <v>3.6629999999999998</v>
      </c>
      <c r="AV2157" s="17" t="s">
        <v>79</v>
      </c>
      <c r="AW2157" s="18">
        <v>10700</v>
      </c>
      <c r="AX2157" s="19" t="s">
        <v>8156</v>
      </c>
      <c r="AY2157" s="17">
        <v>53</v>
      </c>
      <c r="AZ2157" s="14" t="s">
        <v>83</v>
      </c>
      <c r="BA2157" s="20" t="str">
        <f t="shared" si="2705"/>
        <v>08107000772013036453</v>
      </c>
      <c r="BB2157" s="31">
        <f t="shared" si="2706"/>
        <v>20</v>
      </c>
      <c r="BC2157" s="22" t="s">
        <v>8157</v>
      </c>
      <c r="BD2157" s="23" t="s">
        <v>115</v>
      </c>
      <c r="BF2157" s="8"/>
      <c r="BG2157" s="32">
        <v>56166361</v>
      </c>
      <c r="BH2157" s="32"/>
      <c r="BI2157" s="32"/>
      <c r="BJ2157" s="124"/>
      <c r="BK2157" s="14" t="str">
        <f t="shared" si="2747"/>
        <v>B-P7 AR</v>
      </c>
      <c r="BL2157" s="14" t="s">
        <v>288</v>
      </c>
      <c r="BM2157" s="25"/>
      <c r="BN2157" s="26"/>
      <c r="BO2157" s="27"/>
      <c r="BP2157" s="26"/>
      <c r="BQ2157" s="28"/>
    </row>
    <row r="2158" spans="1:69" x14ac:dyDescent="0.25">
      <c r="A2158" t="str">
        <f>VLOOKUP(B2158,[2]RH!$B:$BV,72,0)</f>
        <v>Non-Actif</v>
      </c>
      <c r="B2158" s="6">
        <v>2218</v>
      </c>
      <c r="C2158" s="125" t="s">
        <v>168</v>
      </c>
      <c r="D2158" s="95" t="s">
        <v>8158</v>
      </c>
      <c r="E2158" s="143" t="s">
        <v>67</v>
      </c>
      <c r="F2158" s="145" t="s">
        <v>118</v>
      </c>
      <c r="G2158" s="7" t="s">
        <v>220</v>
      </c>
      <c r="H2158" s="80" t="s">
        <v>2398</v>
      </c>
      <c r="I2158" s="7" t="s">
        <v>2487</v>
      </c>
      <c r="J2158" s="65" t="s">
        <v>281</v>
      </c>
      <c r="K2158" s="125" t="s">
        <v>146</v>
      </c>
      <c r="L2158" s="127" t="s">
        <v>90</v>
      </c>
      <c r="M2158" s="7" t="str">
        <f t="shared" si="2686"/>
        <v>Couturière</v>
      </c>
      <c r="N2158" s="148">
        <v>45399</v>
      </c>
      <c r="P2158" s="7">
        <f t="shared" ca="1" si="2740"/>
        <v>-279</v>
      </c>
      <c r="Q2158" s="8">
        <v>45434</v>
      </c>
      <c r="R2158" s="7" t="s">
        <v>4476</v>
      </c>
      <c r="S2158"/>
      <c r="T2158" s="130" t="s">
        <v>156</v>
      </c>
      <c r="U2158" s="7" t="str">
        <f t="shared" si="2696"/>
        <v>Contractuel</v>
      </c>
      <c r="V2158" s="148">
        <v>45399</v>
      </c>
      <c r="W2158" s="148">
        <v>45443</v>
      </c>
      <c r="X2158" s="149"/>
      <c r="Y2158" s="149"/>
      <c r="Z2158" s="148">
        <v>45399</v>
      </c>
      <c r="AA2158" s="7">
        <f t="shared" si="2697"/>
        <v>4</v>
      </c>
      <c r="AB2158" s="7">
        <f t="shared" si="2698"/>
        <v>2024</v>
      </c>
      <c r="AC2158" s="7">
        <f t="shared" si="2699"/>
        <v>2028</v>
      </c>
      <c r="AD2158" s="10" t="e">
        <f t="shared" ref="AD2158:AD2221" ca="1" si="2755">IF(#REF!="Non",(DAYS360(N2158,Q2158)/360),(DAYS360(N2158,TODAY())/360))</f>
        <v>#REF!</v>
      </c>
      <c r="AE2158" s="10" t="e">
        <f t="shared" ca="1" si="2701"/>
        <v>#REF!</v>
      </c>
      <c r="AF2158" s="144">
        <v>30431</v>
      </c>
      <c r="AG2158" s="11">
        <f t="shared" ca="1" si="2702"/>
        <v>41.893150684931506</v>
      </c>
      <c r="AH2158" s="10" t="str">
        <f t="shared" ca="1" si="2703"/>
        <v>&gt;35&lt; 45</v>
      </c>
      <c r="AI2158">
        <v>12527051</v>
      </c>
      <c r="AJ2158" s="13" t="s">
        <v>120</v>
      </c>
      <c r="AK2158" s="134" t="s">
        <v>8159</v>
      </c>
      <c r="AL2158" s="144">
        <v>36880</v>
      </c>
      <c r="AM2158" s="125" t="s">
        <v>108</v>
      </c>
      <c r="AN2158" s="125" t="s">
        <v>76</v>
      </c>
      <c r="AP2158" s="132" t="s">
        <v>7687</v>
      </c>
      <c r="AQ2158" s="14">
        <v>3</v>
      </c>
      <c r="AR2158" s="14">
        <v>1</v>
      </c>
      <c r="AS2158" s="15">
        <f t="shared" si="2704"/>
        <v>45764.25</v>
      </c>
      <c r="AT2158" s="122" t="s">
        <v>163</v>
      </c>
      <c r="AU2158" s="65">
        <v>3.5</v>
      </c>
      <c r="AV2158">
        <v>17</v>
      </c>
      <c r="AW2158" s="13" t="s">
        <v>1888</v>
      </c>
      <c r="AX2158" s="13" t="s">
        <v>8160</v>
      </c>
      <c r="AY2158">
        <v>58</v>
      </c>
      <c r="AZ2158" t="s">
        <v>203</v>
      </c>
      <c r="BA2158" s="20" t="str">
        <f t="shared" si="2705"/>
        <v>17002000000079161358</v>
      </c>
      <c r="BB2158" s="31">
        <f t="shared" si="2706"/>
        <v>20</v>
      </c>
      <c r="BC2158" s="95" t="s">
        <v>3173</v>
      </c>
      <c r="BD2158" s="95" t="s">
        <v>341</v>
      </c>
      <c r="BF2158"/>
      <c r="BG2158" s="95">
        <v>55801771</v>
      </c>
      <c r="BK2158" s="14" t="str">
        <f t="shared" si="2747"/>
        <v>B-P7 AR</v>
      </c>
      <c r="BL2158" s="14" t="s">
        <v>595</v>
      </c>
    </row>
    <row r="2159" spans="1:69" x14ac:dyDescent="0.25">
      <c r="A2159" t="str">
        <f>VLOOKUP(B2159,[2]RH!$B:$BV,72,0)</f>
        <v>Non-Actif</v>
      </c>
      <c r="B2159" s="6">
        <v>2219</v>
      </c>
      <c r="C2159" s="125" t="s">
        <v>168</v>
      </c>
      <c r="D2159" s="95" t="s">
        <v>8161</v>
      </c>
      <c r="E2159" s="143" t="s">
        <v>67</v>
      </c>
      <c r="F2159" s="145" t="s">
        <v>118</v>
      </c>
      <c r="G2159" s="7" t="s">
        <v>220</v>
      </c>
      <c r="H2159" s="80" t="s">
        <v>2398</v>
      </c>
      <c r="I2159" s="7" t="s">
        <v>2487</v>
      </c>
      <c r="J2159" s="65" t="s">
        <v>281</v>
      </c>
      <c r="K2159" s="125" t="s">
        <v>146</v>
      </c>
      <c r="L2159" s="127" t="s">
        <v>90</v>
      </c>
      <c r="M2159" s="7" t="str">
        <f t="shared" si="2686"/>
        <v>Couturière</v>
      </c>
      <c r="N2159" s="148">
        <v>45399</v>
      </c>
      <c r="P2159" s="7">
        <f t="shared" ca="1" si="2740"/>
        <v>-218</v>
      </c>
      <c r="Q2159" s="8">
        <v>45505</v>
      </c>
      <c r="R2159" s="7" t="s">
        <v>771</v>
      </c>
      <c r="S2159"/>
      <c r="T2159" s="130" t="s">
        <v>156</v>
      </c>
      <c r="U2159" s="7" t="str">
        <f t="shared" si="2696"/>
        <v>Contractuel</v>
      </c>
      <c r="V2159" s="8">
        <v>45474</v>
      </c>
      <c r="W2159" s="8">
        <v>45504</v>
      </c>
      <c r="X2159" s="149"/>
      <c r="Y2159" s="149"/>
      <c r="Z2159" s="148">
        <v>45399</v>
      </c>
      <c r="AA2159" s="7">
        <f t="shared" si="2697"/>
        <v>4</v>
      </c>
      <c r="AB2159" s="7">
        <f t="shared" si="2698"/>
        <v>2024</v>
      </c>
      <c r="AC2159" s="7">
        <f t="shared" si="2699"/>
        <v>2028</v>
      </c>
      <c r="AD2159" s="10" t="e">
        <f t="shared" ref="AD2159:AD2222" ca="1" si="2756">IF(#REF!="Non",(DAYS360(N2159,Q2159)/360),(DAYS360(N2159,TODAY())/360))</f>
        <v>#REF!</v>
      </c>
      <c r="AE2159" s="10" t="e">
        <f t="shared" ca="1" si="2701"/>
        <v>#REF!</v>
      </c>
      <c r="AF2159" s="144">
        <v>36440</v>
      </c>
      <c r="AG2159" s="11">
        <f t="shared" ca="1" si="2702"/>
        <v>25.43013698630137</v>
      </c>
      <c r="AH2159" s="10" t="str">
        <f t="shared" ca="1" si="2703"/>
        <v>&gt;25&lt; 35</v>
      </c>
      <c r="AK2159" s="134" t="s">
        <v>8162</v>
      </c>
      <c r="AL2159" s="144">
        <v>43095</v>
      </c>
      <c r="AM2159" s="125" t="s">
        <v>108</v>
      </c>
      <c r="AN2159" s="65" t="s">
        <v>109</v>
      </c>
      <c r="AP2159" s="132" t="s">
        <v>7687</v>
      </c>
      <c r="AQ2159" s="14">
        <v>3</v>
      </c>
      <c r="AR2159" s="14">
        <v>1</v>
      </c>
      <c r="AS2159" s="15">
        <f t="shared" si="2704"/>
        <v>45764.25</v>
      </c>
      <c r="AT2159" s="122" t="s">
        <v>163</v>
      </c>
      <c r="AU2159" s="65">
        <v>3.5</v>
      </c>
      <c r="AV2159">
        <v>17</v>
      </c>
      <c r="AW2159" s="13" t="s">
        <v>201</v>
      </c>
      <c r="AX2159" s="13" t="s">
        <v>8163</v>
      </c>
      <c r="AY2159">
        <v>22</v>
      </c>
      <c r="AZ2159" t="s">
        <v>203</v>
      </c>
      <c r="BA2159" s="20" t="str">
        <f t="shared" si="2705"/>
        <v>17001000000266956022</v>
      </c>
      <c r="BB2159" s="31">
        <f t="shared" si="2706"/>
        <v>20</v>
      </c>
      <c r="BC2159" s="95" t="s">
        <v>3173</v>
      </c>
      <c r="BD2159" s="95" t="s">
        <v>341</v>
      </c>
      <c r="BF2159"/>
      <c r="BG2159" s="95">
        <v>55927453</v>
      </c>
      <c r="BK2159" s="14" t="str">
        <f t="shared" si="2747"/>
        <v>B-P7 AR</v>
      </c>
      <c r="BL2159" s="14" t="s">
        <v>595</v>
      </c>
    </row>
    <row r="2160" spans="1:69" x14ac:dyDescent="0.25">
      <c r="A2160" t="str">
        <f>VLOOKUP(B2160,[2]RH!$B:$BV,72,0)</f>
        <v>si</v>
      </c>
      <c r="B2160" s="6">
        <v>2220</v>
      </c>
      <c r="C2160" s="7" t="s">
        <v>168</v>
      </c>
      <c r="D2160" s="7" t="s">
        <v>766</v>
      </c>
      <c r="E2160" s="7" t="s">
        <v>67</v>
      </c>
      <c r="F2160" s="7" t="s">
        <v>118</v>
      </c>
      <c r="G2160" s="7" t="s">
        <v>220</v>
      </c>
      <c r="H2160" s="80" t="s">
        <v>2398</v>
      </c>
      <c r="I2160" s="7" t="s">
        <v>2487</v>
      </c>
      <c r="J2160" s="7" t="s">
        <v>281</v>
      </c>
      <c r="K2160" s="7" t="s">
        <v>146</v>
      </c>
      <c r="L2160" s="7" t="s">
        <v>90</v>
      </c>
      <c r="M2160" s="7" t="str">
        <f t="shared" si="2686"/>
        <v>Couturière</v>
      </c>
      <c r="N2160" s="8">
        <v>45399</v>
      </c>
      <c r="P2160" s="7">
        <f t="shared" ca="1" si="2740"/>
        <v>-6</v>
      </c>
      <c r="Q2160" s="8"/>
      <c r="R2160" s="7"/>
      <c r="S2160" s="7"/>
      <c r="T2160" s="9" t="s">
        <v>156</v>
      </c>
      <c r="U2160" s="7" t="str">
        <f t="shared" si="2696"/>
        <v>Contractuel</v>
      </c>
      <c r="V2160" s="8">
        <v>45689</v>
      </c>
      <c r="W2160" s="8">
        <f>VLOOKUP(B2160,[1]BASE!$A:$Q,17,0)</f>
        <v>45716</v>
      </c>
      <c r="X2160" s="8"/>
      <c r="Y2160" s="8"/>
      <c r="Z2160" s="8">
        <v>45399</v>
      </c>
      <c r="AA2160" s="7">
        <f t="shared" si="2697"/>
        <v>4</v>
      </c>
      <c r="AB2160" s="7">
        <f t="shared" si="2698"/>
        <v>2024</v>
      </c>
      <c r="AC2160" s="7">
        <f t="shared" si="2699"/>
        <v>2028</v>
      </c>
      <c r="AD2160" s="10" t="e">
        <f t="shared" ref="AD2160:AD2223" ca="1" si="2757">IF(#REF!="Non",(DAYS360(N2160,Q2160)/360),(DAYS360(N2160,TODAY())/360))</f>
        <v>#REF!</v>
      </c>
      <c r="AE2160" s="10" t="e">
        <f t="shared" ca="1" si="2701"/>
        <v>#REF!</v>
      </c>
      <c r="AF2160" s="8">
        <v>33787</v>
      </c>
      <c r="AG2160" s="11">
        <f t="shared" ca="1" si="2702"/>
        <v>32.698630136986303</v>
      </c>
      <c r="AH2160" s="10" t="str">
        <f t="shared" ca="1" si="2703"/>
        <v>&gt;25&lt; 35</v>
      </c>
      <c r="AI2160" s="12">
        <v>17284709</v>
      </c>
      <c r="AJ2160" s="13" t="s">
        <v>106</v>
      </c>
      <c r="AK2160" s="12" t="s">
        <v>8164</v>
      </c>
      <c r="AL2160" s="8">
        <v>41519</v>
      </c>
      <c r="AM2160" s="7" t="s">
        <v>108</v>
      </c>
      <c r="AN2160" s="7" t="s">
        <v>76</v>
      </c>
      <c r="AP2160" t="s">
        <v>7789</v>
      </c>
      <c r="AQ2160">
        <v>3</v>
      </c>
      <c r="AR2160" s="14">
        <v>1</v>
      </c>
      <c r="AS2160" s="15">
        <f t="shared" si="2704"/>
        <v>45764.25</v>
      </c>
      <c r="AT2160" s="14" t="s">
        <v>163</v>
      </c>
      <c r="AU2160" s="12">
        <v>3.5</v>
      </c>
      <c r="AV2160" s="17" t="s">
        <v>150</v>
      </c>
      <c r="AW2160" s="18" t="s">
        <v>339</v>
      </c>
      <c r="AX2160" s="19" t="s">
        <v>8165</v>
      </c>
      <c r="AY2160" s="17">
        <v>13</v>
      </c>
      <c r="AZ2160" s="14" t="s">
        <v>174</v>
      </c>
      <c r="BA2160" s="20" t="str">
        <f t="shared" si="2705"/>
        <v>07080013810555298213</v>
      </c>
      <c r="BB2160" s="31">
        <f t="shared" si="2706"/>
        <v>20</v>
      </c>
      <c r="BC2160" s="22" t="s">
        <v>8129</v>
      </c>
      <c r="BD2160" s="23" t="s">
        <v>115</v>
      </c>
      <c r="BF2160" s="8"/>
      <c r="BG2160" s="32">
        <v>92100736</v>
      </c>
      <c r="BH2160" s="32"/>
      <c r="BI2160" s="32"/>
      <c r="BJ2160" t="s">
        <v>2186</v>
      </c>
      <c r="BK2160" s="14" t="str">
        <f>IF(K2160="CADRE","CADRE",CONCATENATE(J2160,"-",H2160))</f>
        <v>B-P7 AR</v>
      </c>
      <c r="BL2160" s="14" t="s">
        <v>595</v>
      </c>
      <c r="BM2160" s="25"/>
      <c r="BN2160" s="26"/>
      <c r="BO2160" s="27"/>
      <c r="BP2160" s="26"/>
      <c r="BQ2160" s="28"/>
    </row>
    <row r="2161" spans="1:69" x14ac:dyDescent="0.25">
      <c r="A2161" t="str">
        <f>VLOOKUP(B2161,[2]RH!$B:$BV,72,0)</f>
        <v>Non-Actif</v>
      </c>
      <c r="B2161" s="6">
        <v>2221</v>
      </c>
      <c r="C2161" s="65" t="s">
        <v>65</v>
      </c>
      <c r="D2161" s="95" t="s">
        <v>8166</v>
      </c>
      <c r="E2161" s="143" t="s">
        <v>67</v>
      </c>
      <c r="F2161" s="145" t="s">
        <v>118</v>
      </c>
      <c r="G2161" s="7" t="s">
        <v>220</v>
      </c>
      <c r="H2161" s="80" t="s">
        <v>2398</v>
      </c>
      <c r="I2161" s="7" t="s">
        <v>2487</v>
      </c>
      <c r="J2161" s="65" t="s">
        <v>281</v>
      </c>
      <c r="K2161" s="125" t="s">
        <v>146</v>
      </c>
      <c r="L2161" s="127" t="s">
        <v>90</v>
      </c>
      <c r="M2161" s="7" t="str">
        <f t="shared" si="2686"/>
        <v>Couturière</v>
      </c>
      <c r="N2161" s="148">
        <v>45399</v>
      </c>
      <c r="P2161" s="7">
        <f t="shared" ca="1" si="2740"/>
        <v>-279</v>
      </c>
      <c r="Q2161" s="8">
        <v>45416</v>
      </c>
      <c r="R2161" s="7" t="s">
        <v>2255</v>
      </c>
      <c r="S2161" t="s">
        <v>2332</v>
      </c>
      <c r="T2161" s="130" t="s">
        <v>156</v>
      </c>
      <c r="U2161" s="7" t="str">
        <f t="shared" si="2696"/>
        <v>Contractuel</v>
      </c>
      <c r="V2161" s="148">
        <v>45399</v>
      </c>
      <c r="W2161" s="148">
        <v>45443</v>
      </c>
      <c r="X2161" s="149"/>
      <c r="Y2161" s="149"/>
      <c r="Z2161" s="148">
        <v>45399</v>
      </c>
      <c r="AA2161" s="7">
        <f t="shared" si="2697"/>
        <v>4</v>
      </c>
      <c r="AB2161" s="7">
        <f t="shared" si="2698"/>
        <v>2024</v>
      </c>
      <c r="AC2161" s="7">
        <f t="shared" si="2699"/>
        <v>2028</v>
      </c>
      <c r="AD2161" s="10" t="e">
        <f t="shared" ref="AD2161:AD2224" ca="1" si="2758">IF(#REF!="Non",(DAYS360(N2161,Q2161)/360),(DAYS360(N2161,TODAY())/360))</f>
        <v>#REF!</v>
      </c>
      <c r="AE2161" s="10" t="e">
        <f t="shared" ca="1" si="2701"/>
        <v>#REF!</v>
      </c>
      <c r="AF2161" s="144">
        <v>34672</v>
      </c>
      <c r="AG2161" s="11">
        <f t="shared" ca="1" si="2702"/>
        <v>30.273972602739725</v>
      </c>
      <c r="AH2161" s="10" t="str">
        <f t="shared" ca="1" si="2703"/>
        <v>&gt;25&lt; 35</v>
      </c>
      <c r="AI2161">
        <v>16982172</v>
      </c>
      <c r="AJ2161" s="13" t="s">
        <v>82</v>
      </c>
      <c r="AK2161" s="134" t="s">
        <v>8167</v>
      </c>
      <c r="AL2161" s="144">
        <v>44532</v>
      </c>
      <c r="AM2161" s="143" t="s">
        <v>75</v>
      </c>
      <c r="AN2161" s="143" t="s">
        <v>109</v>
      </c>
      <c r="AP2161" s="95" t="s">
        <v>7930</v>
      </c>
      <c r="AQ2161" s="14">
        <v>3</v>
      </c>
      <c r="AR2161" s="14">
        <v>1</v>
      </c>
      <c r="AS2161" s="15">
        <f t="shared" si="2704"/>
        <v>45764.25</v>
      </c>
      <c r="AT2161" s="122" t="s">
        <v>163</v>
      </c>
      <c r="AU2161" s="65">
        <v>3.5</v>
      </c>
      <c r="AV2161">
        <v>25</v>
      </c>
      <c r="AW2161">
        <v>14600</v>
      </c>
      <c r="AX2161" s="13" t="s">
        <v>8168</v>
      </c>
      <c r="AY2161" s="13" t="s">
        <v>79</v>
      </c>
      <c r="AZ2161" t="s">
        <v>276</v>
      </c>
      <c r="BA2161" s="20" t="str">
        <f t="shared" si="2705"/>
        <v>25146000000082159808</v>
      </c>
      <c r="BB2161" s="31">
        <f t="shared" si="2706"/>
        <v>20</v>
      </c>
      <c r="BC2161" s="95" t="s">
        <v>845</v>
      </c>
      <c r="BD2161" s="95" t="s">
        <v>85</v>
      </c>
      <c r="BF2161"/>
      <c r="BG2161" s="95">
        <v>20312607</v>
      </c>
      <c r="BH2161" s="95">
        <v>58924778</v>
      </c>
      <c r="BK2161" s="14" t="str">
        <f t="shared" si="2747"/>
        <v>B-P7 AR</v>
      </c>
      <c r="BL2161" s="14" t="s">
        <v>595</v>
      </c>
    </row>
    <row r="2162" spans="1:69" x14ac:dyDescent="0.25">
      <c r="A2162" t="str">
        <f>VLOOKUP(B2162,[2]RH!$B:$BV,72,0)</f>
        <v>si</v>
      </c>
      <c r="B2162" s="6">
        <v>2222</v>
      </c>
      <c r="C2162" s="7" t="s">
        <v>168</v>
      </c>
      <c r="D2162" s="7" t="s">
        <v>8169</v>
      </c>
      <c r="E2162" s="7" t="s">
        <v>67</v>
      </c>
      <c r="F2162" s="7" t="s">
        <v>118</v>
      </c>
      <c r="G2162" s="7" t="s">
        <v>220</v>
      </c>
      <c r="H2162" s="80" t="s">
        <v>2398</v>
      </c>
      <c r="I2162" s="7" t="s">
        <v>2487</v>
      </c>
      <c r="J2162" s="7" t="s">
        <v>281</v>
      </c>
      <c r="K2162" s="7" t="s">
        <v>146</v>
      </c>
      <c r="L2162" s="7" t="s">
        <v>90</v>
      </c>
      <c r="M2162" s="7" t="str">
        <f t="shared" si="2686"/>
        <v>Couturière</v>
      </c>
      <c r="N2162" s="8">
        <v>45399</v>
      </c>
      <c r="P2162" s="7">
        <f t="shared" ca="1" si="2740"/>
        <v>-6</v>
      </c>
      <c r="Q2162" s="8"/>
      <c r="R2162" s="7"/>
      <c r="S2162" s="7"/>
      <c r="T2162" s="9" t="s">
        <v>156</v>
      </c>
      <c r="U2162" s="7" t="str">
        <f t="shared" si="2696"/>
        <v>Contractuel</v>
      </c>
      <c r="V2162" s="8">
        <v>45689</v>
      </c>
      <c r="W2162" s="8">
        <f>VLOOKUP(B2162,[1]BASE!$A:$Q,17,0)</f>
        <v>45716</v>
      </c>
      <c r="X2162" s="8"/>
      <c r="Y2162" s="8"/>
      <c r="Z2162" s="8">
        <v>45399</v>
      </c>
      <c r="AA2162" s="7">
        <f t="shared" si="2697"/>
        <v>4</v>
      </c>
      <c r="AB2162" s="7">
        <f t="shared" si="2698"/>
        <v>2024</v>
      </c>
      <c r="AC2162" s="7">
        <f t="shared" si="2699"/>
        <v>2028</v>
      </c>
      <c r="AD2162" s="10" t="e">
        <f t="shared" ref="AD2162:AD2225" ca="1" si="2759">IF(#REF!="Non",(DAYS360(N2162,Q2162)/360),(DAYS360(N2162,TODAY())/360))</f>
        <v>#REF!</v>
      </c>
      <c r="AE2162" s="10" t="e">
        <f t="shared" ca="1" si="2701"/>
        <v>#REF!</v>
      </c>
      <c r="AF2162" s="8">
        <v>37912</v>
      </c>
      <c r="AG2162" s="11">
        <f t="shared" ca="1" si="2702"/>
        <v>21.397260273972602</v>
      </c>
      <c r="AH2162" s="10" t="str">
        <f t="shared" ca="1" si="2703"/>
        <v>&lt; 25</v>
      </c>
      <c r="AI2162" s="12">
        <v>17631999</v>
      </c>
      <c r="AJ2162" s="13" t="s">
        <v>120</v>
      </c>
      <c r="AK2162" s="12" t="s">
        <v>8170</v>
      </c>
      <c r="AL2162" s="8">
        <v>44530</v>
      </c>
      <c r="AM2162" s="7" t="s">
        <v>108</v>
      </c>
      <c r="AN2162" s="7" t="s">
        <v>109</v>
      </c>
      <c r="AP2162" t="s">
        <v>7700</v>
      </c>
      <c r="AQ2162">
        <v>3</v>
      </c>
      <c r="AR2162" s="14">
        <v>1</v>
      </c>
      <c r="AS2162" s="15">
        <f t="shared" si="2704"/>
        <v>45764.25</v>
      </c>
      <c r="AT2162" s="14" t="s">
        <v>163</v>
      </c>
      <c r="AU2162" s="12">
        <v>3.5</v>
      </c>
      <c r="AV2162" s="17">
        <v>17</v>
      </c>
      <c r="AW2162" s="18" t="s">
        <v>201</v>
      </c>
      <c r="AX2162" s="19" t="s">
        <v>8171</v>
      </c>
      <c r="AY2162" s="17">
        <v>80</v>
      </c>
      <c r="AZ2162" s="14" t="s">
        <v>203</v>
      </c>
      <c r="BA2162" s="20" t="str">
        <f t="shared" si="2705"/>
        <v>17001000000344062680</v>
      </c>
      <c r="BB2162" s="31">
        <f t="shared" si="2706"/>
        <v>20</v>
      </c>
      <c r="BC2162" s="22" t="s">
        <v>1931</v>
      </c>
      <c r="BD2162" s="23" t="s">
        <v>85</v>
      </c>
      <c r="BF2162" s="8"/>
      <c r="BG2162" s="32">
        <v>26922480</v>
      </c>
      <c r="BH2162" s="32">
        <v>27614925</v>
      </c>
      <c r="BI2162" s="32"/>
      <c r="BJ2162" t="s">
        <v>1931</v>
      </c>
      <c r="BK2162" s="14" t="str">
        <f t="shared" si="2747"/>
        <v>B-P7 AR</v>
      </c>
      <c r="BL2162" s="14" t="s">
        <v>595</v>
      </c>
      <c r="BM2162" s="25"/>
      <c r="BN2162" s="26"/>
      <c r="BO2162" s="27"/>
      <c r="BP2162" s="26"/>
      <c r="BQ2162" s="28"/>
    </row>
    <row r="2163" spans="1:69" x14ac:dyDescent="0.25">
      <c r="A2163" t="str">
        <f>VLOOKUP(B2163,[2]RH!$B:$BV,72,0)</f>
        <v>si</v>
      </c>
      <c r="B2163" s="6">
        <v>2223</v>
      </c>
      <c r="C2163" s="7" t="s">
        <v>168</v>
      </c>
      <c r="D2163" s="7" t="s">
        <v>8172</v>
      </c>
      <c r="E2163" s="7" t="s">
        <v>67</v>
      </c>
      <c r="F2163" s="7" t="s">
        <v>118</v>
      </c>
      <c r="G2163" s="7" t="s">
        <v>220</v>
      </c>
      <c r="H2163" s="80" t="s">
        <v>2398</v>
      </c>
      <c r="I2163" s="7" t="s">
        <v>2487</v>
      </c>
      <c r="J2163" s="7" t="s">
        <v>281</v>
      </c>
      <c r="K2163" s="7" t="s">
        <v>146</v>
      </c>
      <c r="L2163" s="7" t="s">
        <v>90</v>
      </c>
      <c r="M2163" s="7" t="str">
        <f t="shared" si="2686"/>
        <v>Couturière</v>
      </c>
      <c r="N2163" s="8">
        <v>45399</v>
      </c>
      <c r="P2163" s="7">
        <f t="shared" ca="1" si="2740"/>
        <v>-6</v>
      </c>
      <c r="Q2163" s="8"/>
      <c r="R2163" s="7"/>
      <c r="S2163" s="7"/>
      <c r="T2163" s="9" t="s">
        <v>156</v>
      </c>
      <c r="U2163" s="7" t="str">
        <f t="shared" si="2696"/>
        <v>Contractuel</v>
      </c>
      <c r="V2163" s="8">
        <v>45689</v>
      </c>
      <c r="W2163" s="8">
        <f>VLOOKUP(B2163,[1]BASE!$A:$Q,17,0)</f>
        <v>45716</v>
      </c>
      <c r="X2163" s="8"/>
      <c r="Y2163" s="8"/>
      <c r="Z2163" s="8">
        <v>45399</v>
      </c>
      <c r="AA2163" s="7">
        <f t="shared" si="2697"/>
        <v>4</v>
      </c>
      <c r="AB2163" s="7">
        <f t="shared" si="2698"/>
        <v>2024</v>
      </c>
      <c r="AC2163" s="7">
        <f t="shared" si="2699"/>
        <v>2028</v>
      </c>
      <c r="AD2163" s="10" t="e">
        <f t="shared" ref="AD2163:AD2226" ca="1" si="2760">IF(#REF!="Non",(DAYS360(N2163,Q2163)/360),(DAYS360(N2163,TODAY())/360))</f>
        <v>#REF!</v>
      </c>
      <c r="AE2163" s="10" t="e">
        <f t="shared" ca="1" si="2701"/>
        <v>#REF!</v>
      </c>
      <c r="AF2163" s="8">
        <v>29368</v>
      </c>
      <c r="AG2163" s="11">
        <f t="shared" ca="1" si="2702"/>
        <v>44.805479452054797</v>
      </c>
      <c r="AH2163" s="10" t="str">
        <f t="shared" ca="1" si="2703"/>
        <v>&gt;35&lt; 45</v>
      </c>
      <c r="AI2163" s="12">
        <v>12440196</v>
      </c>
      <c r="AJ2163" s="13" t="s">
        <v>79</v>
      </c>
      <c r="AK2163" s="12" t="s">
        <v>8173</v>
      </c>
      <c r="AL2163" s="8">
        <v>40906</v>
      </c>
      <c r="AM2163" s="7" t="s">
        <v>108</v>
      </c>
      <c r="AN2163" s="7" t="s">
        <v>76</v>
      </c>
      <c r="AO2163">
        <v>2</v>
      </c>
      <c r="AP2163" t="s">
        <v>7687</v>
      </c>
      <c r="AQ2163">
        <v>3</v>
      </c>
      <c r="AR2163" s="14">
        <v>1</v>
      </c>
      <c r="AS2163" s="15">
        <f t="shared" si="2704"/>
        <v>45764.25</v>
      </c>
      <c r="AT2163" s="14" t="s">
        <v>163</v>
      </c>
      <c r="AU2163" s="12">
        <v>3.5</v>
      </c>
      <c r="AV2163" s="17">
        <v>17</v>
      </c>
      <c r="AW2163" s="18" t="s">
        <v>201</v>
      </c>
      <c r="AX2163" s="19" t="s">
        <v>8174</v>
      </c>
      <c r="AY2163" s="17" t="s">
        <v>106</v>
      </c>
      <c r="AZ2163" s="14" t="s">
        <v>203</v>
      </c>
      <c r="BA2163" s="20" t="str">
        <f t="shared" si="2705"/>
        <v>17001000000344055405</v>
      </c>
      <c r="BB2163" s="31">
        <f t="shared" si="2706"/>
        <v>20</v>
      </c>
      <c r="BC2163" s="22" t="s">
        <v>8141</v>
      </c>
      <c r="BD2163" s="23" t="s">
        <v>341</v>
      </c>
      <c r="BF2163" s="8"/>
      <c r="BG2163" s="32">
        <v>97502309</v>
      </c>
      <c r="BH2163" s="32"/>
      <c r="BI2163" s="32"/>
      <c r="BJ2163" t="s">
        <v>4109</v>
      </c>
      <c r="BK2163" s="14" t="str">
        <f t="shared" si="2747"/>
        <v>B-P7 AR</v>
      </c>
      <c r="BL2163" s="14" t="s">
        <v>595</v>
      </c>
      <c r="BM2163" s="25"/>
      <c r="BN2163" s="26"/>
      <c r="BO2163" s="27"/>
      <c r="BP2163" s="26"/>
      <c r="BQ2163" s="28"/>
    </row>
    <row r="2164" spans="1:69" x14ac:dyDescent="0.25">
      <c r="A2164" t="str">
        <f>VLOOKUP(B2164,[2]RH!$B:$BV,72,0)</f>
        <v>si</v>
      </c>
      <c r="B2164" s="6">
        <v>2224</v>
      </c>
      <c r="C2164" s="7" t="s">
        <v>168</v>
      </c>
      <c r="D2164" s="7" t="s">
        <v>8175</v>
      </c>
      <c r="E2164" s="7" t="s">
        <v>67</v>
      </c>
      <c r="F2164" s="7" t="s">
        <v>118</v>
      </c>
      <c r="G2164" s="7" t="s">
        <v>220</v>
      </c>
      <c r="H2164" s="80" t="s">
        <v>2398</v>
      </c>
      <c r="I2164" s="7" t="s">
        <v>2487</v>
      </c>
      <c r="J2164" s="7" t="s">
        <v>281</v>
      </c>
      <c r="K2164" s="7" t="s">
        <v>146</v>
      </c>
      <c r="L2164" s="7" t="s">
        <v>90</v>
      </c>
      <c r="M2164" s="7" t="str">
        <f t="shared" si="2686"/>
        <v>Couturière</v>
      </c>
      <c r="N2164" s="8">
        <v>45398</v>
      </c>
      <c r="P2164" s="7">
        <f t="shared" ca="1" si="2740"/>
        <v>-6</v>
      </c>
      <c r="Q2164" s="8"/>
      <c r="R2164" s="7"/>
      <c r="S2164" s="7"/>
      <c r="T2164" s="9" t="s">
        <v>156</v>
      </c>
      <c r="U2164" s="7" t="str">
        <f t="shared" si="2696"/>
        <v>Contractuel</v>
      </c>
      <c r="V2164" s="8">
        <v>45689</v>
      </c>
      <c r="W2164" s="8">
        <f>VLOOKUP(B2164,[1]BASE!$A:$Q,17,0)</f>
        <v>45716</v>
      </c>
      <c r="X2164" s="8"/>
      <c r="Y2164" s="8"/>
      <c r="Z2164" s="8">
        <v>45398</v>
      </c>
      <c r="AA2164" s="7">
        <f t="shared" si="2697"/>
        <v>4</v>
      </c>
      <c r="AB2164" s="7">
        <f t="shared" si="2698"/>
        <v>2024</v>
      </c>
      <c r="AC2164" s="7">
        <f t="shared" si="2699"/>
        <v>2028</v>
      </c>
      <c r="AD2164" s="10" t="e">
        <f t="shared" ref="AD2164:AD2227" ca="1" si="2761">IF(#REF!="Non",(DAYS360(N2164,Q2164)/360),(DAYS360(N2164,TODAY())/360))</f>
        <v>#REF!</v>
      </c>
      <c r="AE2164" s="10" t="e">
        <f t="shared" ca="1" si="2701"/>
        <v>#REF!</v>
      </c>
      <c r="AF2164" s="8">
        <v>28090</v>
      </c>
      <c r="AG2164" s="11">
        <f t="shared" ca="1" si="2702"/>
        <v>48.30684931506849</v>
      </c>
      <c r="AH2164" s="10" t="str">
        <f t="shared" ca="1" si="2703"/>
        <v>&gt;45&lt; 55</v>
      </c>
      <c r="AI2164" s="12">
        <v>12380811</v>
      </c>
      <c r="AJ2164" s="13" t="s">
        <v>73</v>
      </c>
      <c r="AK2164" s="12" t="s">
        <v>8176</v>
      </c>
      <c r="AL2164" s="8">
        <v>35041</v>
      </c>
      <c r="AM2164" s="7" t="s">
        <v>108</v>
      </c>
      <c r="AN2164" s="7" t="s">
        <v>76</v>
      </c>
      <c r="AP2164" t="s">
        <v>7930</v>
      </c>
      <c r="AQ2164">
        <v>3</v>
      </c>
      <c r="AR2164" s="14">
        <v>1</v>
      </c>
      <c r="AS2164" s="15">
        <f t="shared" si="2704"/>
        <v>45763.25</v>
      </c>
      <c r="AT2164" s="14" t="s">
        <v>163</v>
      </c>
      <c r="AU2164" s="12">
        <v>3.5</v>
      </c>
      <c r="AV2164" s="17">
        <v>17</v>
      </c>
      <c r="AW2164" s="18" t="s">
        <v>201</v>
      </c>
      <c r="AX2164" s="19" t="s">
        <v>8177</v>
      </c>
      <c r="AY2164" s="17">
        <v>88</v>
      </c>
      <c r="AZ2164" s="14" t="s">
        <v>203</v>
      </c>
      <c r="BA2164" s="20" t="str">
        <f t="shared" si="2705"/>
        <v>17001000000344272588</v>
      </c>
      <c r="BB2164" s="31">
        <f t="shared" si="2706"/>
        <v>20</v>
      </c>
      <c r="BC2164" s="22" t="s">
        <v>8178</v>
      </c>
      <c r="BD2164" s="23" t="s">
        <v>115</v>
      </c>
      <c r="BF2164" s="8"/>
      <c r="BG2164" s="32">
        <v>27724549</v>
      </c>
      <c r="BH2164" s="32"/>
      <c r="BI2164" s="32"/>
      <c r="BJ2164" t="s">
        <v>8179</v>
      </c>
      <c r="BK2164" s="14" t="str">
        <f t="shared" si="2747"/>
        <v>B-P7 AR</v>
      </c>
      <c r="BL2164" s="14" t="s">
        <v>595</v>
      </c>
      <c r="BM2164" s="25"/>
      <c r="BN2164" s="26"/>
      <c r="BO2164" s="27"/>
      <c r="BP2164" s="26"/>
      <c r="BQ2164" s="28"/>
    </row>
    <row r="2165" spans="1:69" x14ac:dyDescent="0.25">
      <c r="A2165" t="str">
        <f>VLOOKUP(B2165,[2]RH!$B:$BV,72,0)</f>
        <v>si</v>
      </c>
      <c r="B2165" s="6">
        <v>2225</v>
      </c>
      <c r="C2165" s="7" t="s">
        <v>168</v>
      </c>
      <c r="D2165" s="7" t="s">
        <v>8180</v>
      </c>
      <c r="E2165" s="7" t="s">
        <v>67</v>
      </c>
      <c r="F2165" s="7" t="s">
        <v>118</v>
      </c>
      <c r="G2165" s="7" t="s">
        <v>220</v>
      </c>
      <c r="H2165" s="80" t="s">
        <v>2398</v>
      </c>
      <c r="I2165" s="7" t="s">
        <v>2487</v>
      </c>
      <c r="J2165" s="7" t="s">
        <v>281</v>
      </c>
      <c r="K2165" s="7" t="s">
        <v>146</v>
      </c>
      <c r="L2165" s="7" t="s">
        <v>90</v>
      </c>
      <c r="M2165" s="7" t="str">
        <f t="shared" si="2686"/>
        <v>Couturière</v>
      </c>
      <c r="N2165" s="8">
        <v>45399</v>
      </c>
      <c r="P2165" s="7">
        <f t="shared" ca="1" si="2740"/>
        <v>-6</v>
      </c>
      <c r="Q2165" s="8"/>
      <c r="R2165" s="7"/>
      <c r="S2165" s="7"/>
      <c r="T2165" s="9" t="s">
        <v>156</v>
      </c>
      <c r="U2165" s="7" t="str">
        <f t="shared" si="2696"/>
        <v>Contractuel</v>
      </c>
      <c r="V2165" s="8">
        <v>45689</v>
      </c>
      <c r="W2165" s="8">
        <f>VLOOKUP(B2165,[1]BASE!$A:$Q,17,0)</f>
        <v>45716</v>
      </c>
      <c r="X2165" s="8"/>
      <c r="Y2165" s="8"/>
      <c r="Z2165" s="8">
        <v>45399</v>
      </c>
      <c r="AA2165" s="7">
        <f t="shared" si="2697"/>
        <v>4</v>
      </c>
      <c r="AB2165" s="7">
        <f t="shared" si="2698"/>
        <v>2024</v>
      </c>
      <c r="AC2165" s="7">
        <f t="shared" si="2699"/>
        <v>2028</v>
      </c>
      <c r="AD2165" s="10" t="e">
        <f t="shared" ref="AD2165:AD2228" ca="1" si="2762">IF(#REF!="Non",(DAYS360(N2165,Q2165)/360),(DAYS360(N2165,TODAY())/360))</f>
        <v>#REF!</v>
      </c>
      <c r="AE2165" s="10" t="e">
        <f t="shared" ca="1" si="2701"/>
        <v>#REF!</v>
      </c>
      <c r="AF2165" s="8">
        <v>32726</v>
      </c>
      <c r="AG2165" s="11">
        <f t="shared" ca="1" si="2702"/>
        <v>35.605479452054794</v>
      </c>
      <c r="AH2165" s="10" t="str">
        <f t="shared" ca="1" si="2703"/>
        <v>&gt;35&lt; 45</v>
      </c>
      <c r="AI2165" s="12">
        <v>17755445</v>
      </c>
      <c r="AJ2165" s="13" t="s">
        <v>82</v>
      </c>
      <c r="AK2165" s="12" t="s">
        <v>8181</v>
      </c>
      <c r="AL2165" s="8">
        <v>40137</v>
      </c>
      <c r="AM2165" s="7" t="s">
        <v>108</v>
      </c>
      <c r="AN2165" s="7" t="s">
        <v>76</v>
      </c>
      <c r="AO2165">
        <v>2</v>
      </c>
      <c r="AP2165" t="s">
        <v>7930</v>
      </c>
      <c r="AQ2165">
        <v>3</v>
      </c>
      <c r="AR2165" s="14">
        <v>1</v>
      </c>
      <c r="AS2165" s="15">
        <f t="shared" si="2704"/>
        <v>45764.25</v>
      </c>
      <c r="AT2165" s="14" t="s">
        <v>163</v>
      </c>
      <c r="AU2165" s="12">
        <v>3.5</v>
      </c>
      <c r="AV2165" s="17">
        <v>25</v>
      </c>
      <c r="AW2165" s="18">
        <v>19600</v>
      </c>
      <c r="AX2165" s="19" t="s">
        <v>8182</v>
      </c>
      <c r="AY2165" s="17">
        <v>17</v>
      </c>
      <c r="AZ2165" s="14" t="s">
        <v>276</v>
      </c>
      <c r="BA2165" s="20" t="str">
        <f t="shared" si="2705"/>
        <v>25196000000125239817</v>
      </c>
      <c r="BB2165" s="31">
        <f t="shared" si="2706"/>
        <v>20</v>
      </c>
      <c r="BC2165" s="22" t="s">
        <v>8183</v>
      </c>
      <c r="BD2165" s="23" t="s">
        <v>341</v>
      </c>
      <c r="BF2165" s="8"/>
      <c r="BG2165" s="32">
        <v>93260754</v>
      </c>
      <c r="BH2165" s="32">
        <v>93227508</v>
      </c>
      <c r="BI2165" s="32"/>
      <c r="BJ2165" t="s">
        <v>5995</v>
      </c>
      <c r="BK2165" s="14" t="str">
        <f t="shared" si="2747"/>
        <v>B-P7 AR</v>
      </c>
      <c r="BL2165" s="14" t="s">
        <v>595</v>
      </c>
      <c r="BM2165" s="25"/>
      <c r="BN2165" s="26"/>
      <c r="BO2165" s="27"/>
      <c r="BP2165" s="26"/>
      <c r="BQ2165" s="28"/>
    </row>
    <row r="2166" spans="1:69" x14ac:dyDescent="0.25">
      <c r="A2166" t="str">
        <f>VLOOKUP(B2166,[2]RH!$B:$BV,72,0)</f>
        <v>si</v>
      </c>
      <c r="B2166" s="6">
        <v>2226</v>
      </c>
      <c r="C2166" s="65" t="s">
        <v>65</v>
      </c>
      <c r="D2166" s="95" t="s">
        <v>8184</v>
      </c>
      <c r="E2166" s="7" t="s">
        <v>67</v>
      </c>
      <c r="F2166" s="7" t="s">
        <v>118</v>
      </c>
      <c r="G2166" s="7" t="s">
        <v>149</v>
      </c>
      <c r="H2166" s="80"/>
      <c r="I2166" s="7"/>
      <c r="K2166" s="7" t="s">
        <v>70</v>
      </c>
      <c r="L2166" s="7" t="s">
        <v>90</v>
      </c>
      <c r="M2166" s="7" t="str">
        <f t="shared" si="2686"/>
        <v>SUPERVISEUR DE PRODUCTION</v>
      </c>
      <c r="N2166" s="148">
        <v>45398</v>
      </c>
      <c r="P2166" s="7" t="str">
        <f t="shared" ca="1" si="2740"/>
        <v/>
      </c>
      <c r="R2166" s="7"/>
      <c r="S2166"/>
      <c r="T2166" s="9" t="s">
        <v>72</v>
      </c>
      <c r="U2166" s="7" t="str">
        <f t="shared" si="2696"/>
        <v>Titulaire</v>
      </c>
      <c r="V2166" s="149"/>
      <c r="W2166" s="149"/>
      <c r="X2166" s="149"/>
      <c r="Y2166" s="149"/>
      <c r="Z2166" s="148">
        <f>N2166</f>
        <v>45398</v>
      </c>
      <c r="AA2166" s="7">
        <f t="shared" si="2697"/>
        <v>4</v>
      </c>
      <c r="AB2166" s="7">
        <f t="shared" si="2698"/>
        <v>2024</v>
      </c>
      <c r="AC2166" s="7">
        <f t="shared" si="2699"/>
        <v>2028</v>
      </c>
      <c r="AD2166" s="10" t="e">
        <f t="shared" ref="AD2166:AD2229" ca="1" si="2763">IF(#REF!="Non",(DAYS360(N2166,Q2166)/360),(DAYS360(N2166,TODAY())/360))</f>
        <v>#REF!</v>
      </c>
      <c r="AE2166" s="10" t="e">
        <f t="shared" ca="1" si="2701"/>
        <v>#REF!</v>
      </c>
      <c r="AF2166" s="144">
        <v>30892</v>
      </c>
      <c r="AG2166" s="11">
        <f t="shared" ca="1" si="2702"/>
        <v>40.630136986301373</v>
      </c>
      <c r="AH2166" s="10" t="str">
        <f t="shared" ca="1" si="2703"/>
        <v>&gt;35&lt; 45</v>
      </c>
      <c r="AI2166">
        <v>16485364</v>
      </c>
      <c r="AJ2166" s="13" t="s">
        <v>106</v>
      </c>
      <c r="AK2166" s="134" t="s">
        <v>8185</v>
      </c>
      <c r="AL2166" s="144">
        <v>36885</v>
      </c>
      <c r="AM2166" s="143" t="s">
        <v>75</v>
      </c>
      <c r="AN2166" s="125" t="s">
        <v>76</v>
      </c>
      <c r="AO2166">
        <v>3</v>
      </c>
      <c r="AQ2166">
        <v>15</v>
      </c>
      <c r="AR2166" s="14">
        <v>1</v>
      </c>
      <c r="AS2166" s="15">
        <f t="shared" si="2704"/>
        <v>45763.25</v>
      </c>
      <c r="AT2166" s="14" t="s">
        <v>77</v>
      </c>
      <c r="AU2166" s="65">
        <v>2400</v>
      </c>
      <c r="AV2166">
        <v>17</v>
      </c>
      <c r="AW2166" s="13" t="s">
        <v>201</v>
      </c>
      <c r="AX2166" s="13" t="s">
        <v>8186</v>
      </c>
      <c r="AY2166">
        <v>68</v>
      </c>
      <c r="AZ2166" t="s">
        <v>203</v>
      </c>
      <c r="BA2166" s="20" t="str">
        <f t="shared" si="2705"/>
        <v>17001000000124522968</v>
      </c>
      <c r="BB2166" s="31">
        <f t="shared" si="2706"/>
        <v>20</v>
      </c>
      <c r="BC2166" s="95" t="s">
        <v>277</v>
      </c>
      <c r="BD2166" s="95" t="s">
        <v>115</v>
      </c>
      <c r="BF2166"/>
      <c r="BK2166" s="14" t="str">
        <f t="shared" si="2747"/>
        <v>CADRE</v>
      </c>
    </row>
    <row r="2167" spans="1:69" x14ac:dyDescent="0.25">
      <c r="A2167" t="str">
        <f>VLOOKUP(B2167,[2]RH!$B:$BV,72,0)</f>
        <v>si</v>
      </c>
      <c r="B2167" s="6">
        <v>2227</v>
      </c>
      <c r="C2167" s="7" t="s">
        <v>168</v>
      </c>
      <c r="D2167" s="7" t="s">
        <v>8187</v>
      </c>
      <c r="E2167" s="7" t="s">
        <v>67</v>
      </c>
      <c r="F2167" s="7" t="s">
        <v>118</v>
      </c>
      <c r="G2167" s="7" t="s">
        <v>220</v>
      </c>
      <c r="H2167" s="80" t="s">
        <v>2398</v>
      </c>
      <c r="I2167" s="7" t="s">
        <v>2487</v>
      </c>
      <c r="J2167" s="7" t="s">
        <v>281</v>
      </c>
      <c r="K2167" s="7" t="s">
        <v>146</v>
      </c>
      <c r="L2167" s="7" t="s">
        <v>90</v>
      </c>
      <c r="M2167" s="7" t="str">
        <f t="shared" si="2686"/>
        <v>Couturière</v>
      </c>
      <c r="N2167" s="8">
        <v>45399</v>
      </c>
      <c r="P2167" s="7">
        <f t="shared" ca="1" si="2740"/>
        <v>-6</v>
      </c>
      <c r="Q2167" s="8"/>
      <c r="R2167" s="7"/>
      <c r="S2167" s="7"/>
      <c r="T2167" s="9" t="s">
        <v>156</v>
      </c>
      <c r="U2167" s="7" t="str">
        <f t="shared" si="2696"/>
        <v>Contractuel</v>
      </c>
      <c r="V2167" s="8">
        <v>45689</v>
      </c>
      <c r="W2167" s="8">
        <f>VLOOKUP(B2167,[1]BASE!$A:$Q,17,0)</f>
        <v>45716</v>
      </c>
      <c r="X2167" s="8"/>
      <c r="Y2167" s="8"/>
      <c r="Z2167" s="8">
        <v>45399</v>
      </c>
      <c r="AA2167" s="7">
        <f t="shared" si="2697"/>
        <v>4</v>
      </c>
      <c r="AB2167" s="7">
        <f t="shared" si="2698"/>
        <v>2024</v>
      </c>
      <c r="AC2167" s="7">
        <f t="shared" si="2699"/>
        <v>2028</v>
      </c>
      <c r="AD2167" s="10" t="e">
        <f t="shared" ref="AD2167:AD2230" ca="1" si="2764">IF(#REF!="Non",(DAYS360(N2167,Q2167)/360),(DAYS360(N2167,TODAY())/360))</f>
        <v>#REF!</v>
      </c>
      <c r="AE2167" s="10" t="e">
        <f t="shared" ca="1" si="2701"/>
        <v>#REF!</v>
      </c>
      <c r="AF2167" s="8">
        <v>31505</v>
      </c>
      <c r="AG2167" s="11">
        <f t="shared" ca="1" si="2702"/>
        <v>38.950684931506849</v>
      </c>
      <c r="AH2167" s="10" t="str">
        <f t="shared" ca="1" si="2703"/>
        <v>&gt;35&lt; 45</v>
      </c>
      <c r="AI2167" s="12">
        <v>16068255</v>
      </c>
      <c r="AJ2167" s="13" t="s">
        <v>73</v>
      </c>
      <c r="AK2167" s="12" t="s">
        <v>8188</v>
      </c>
      <c r="AL2167" s="8">
        <v>38587</v>
      </c>
      <c r="AM2167" s="7" t="s">
        <v>108</v>
      </c>
      <c r="AN2167" s="7" t="s">
        <v>76</v>
      </c>
      <c r="AO2167">
        <v>2</v>
      </c>
      <c r="AP2167" t="s">
        <v>7692</v>
      </c>
      <c r="AQ2167">
        <v>3</v>
      </c>
      <c r="AR2167" s="14">
        <v>1</v>
      </c>
      <c r="AS2167" s="15">
        <f t="shared" si="2704"/>
        <v>45764.25</v>
      </c>
      <c r="AT2167" s="14" t="s">
        <v>163</v>
      </c>
      <c r="AU2167" s="12">
        <v>3.5</v>
      </c>
      <c r="AV2167" s="17">
        <v>17</v>
      </c>
      <c r="AW2167" s="18" t="s">
        <v>201</v>
      </c>
      <c r="AX2167" s="19" t="s">
        <v>8189</v>
      </c>
      <c r="AY2167" s="17">
        <v>40</v>
      </c>
      <c r="AZ2167" s="14" t="s">
        <v>203</v>
      </c>
      <c r="BA2167" s="20" t="str">
        <f t="shared" si="2705"/>
        <v>17001000000302321640</v>
      </c>
      <c r="BB2167" s="31">
        <f t="shared" si="2706"/>
        <v>20</v>
      </c>
      <c r="BC2167" s="22" t="s">
        <v>6322</v>
      </c>
      <c r="BD2167" s="23" t="s">
        <v>341</v>
      </c>
      <c r="BF2167" s="8"/>
      <c r="BG2167" s="32">
        <v>29616331</v>
      </c>
      <c r="BH2167" s="32"/>
      <c r="BI2167" s="32"/>
      <c r="BJ2167" t="s">
        <v>6322</v>
      </c>
      <c r="BK2167" s="14" t="str">
        <f t="shared" si="2747"/>
        <v>B-P7 AR</v>
      </c>
      <c r="BL2167" s="14" t="s">
        <v>595</v>
      </c>
      <c r="BM2167" s="25"/>
      <c r="BN2167" s="26"/>
      <c r="BO2167" s="27"/>
      <c r="BP2167" s="26"/>
      <c r="BQ2167" s="28"/>
    </row>
    <row r="2168" spans="1:69" x14ac:dyDescent="0.25">
      <c r="A2168" t="str">
        <f>VLOOKUP(B2168,[2]RH!$B:$BV,72,0)</f>
        <v>si</v>
      </c>
      <c r="B2168" s="6">
        <v>2228</v>
      </c>
      <c r="C2168" s="150" t="s">
        <v>168</v>
      </c>
      <c r="D2168" s="151" t="s">
        <v>8190</v>
      </c>
      <c r="E2168" s="152" t="s">
        <v>67</v>
      </c>
      <c r="F2168" s="153" t="s">
        <v>118</v>
      </c>
      <c r="G2168" s="7" t="s">
        <v>220</v>
      </c>
      <c r="H2168" s="7" t="s">
        <v>562</v>
      </c>
      <c r="I2168" s="7" t="s">
        <v>1477</v>
      </c>
      <c r="J2168" s="150" t="s">
        <v>190</v>
      </c>
      <c r="K2168" s="150" t="s">
        <v>146</v>
      </c>
      <c r="L2168" s="154" t="s">
        <v>90</v>
      </c>
      <c r="M2168" s="7" t="str">
        <f t="shared" si="2686"/>
        <v>Couturière</v>
      </c>
      <c r="N2168" s="155">
        <v>45404</v>
      </c>
      <c r="O2168" s="151"/>
      <c r="P2168" s="7">
        <f t="shared" ca="1" si="2740"/>
        <v>-6</v>
      </c>
      <c r="Q2168" s="151"/>
      <c r="R2168" s="7"/>
      <c r="S2168" s="151"/>
      <c r="T2168" s="152" t="s">
        <v>156</v>
      </c>
      <c r="U2168" s="7" t="str">
        <f t="shared" si="2696"/>
        <v>Contractuel</v>
      </c>
      <c r="V2168" s="8">
        <v>45689</v>
      </c>
      <c r="W2168" s="8">
        <f>VLOOKUP(B2168,[1]BASE!$A:$Q,17,0)</f>
        <v>45716</v>
      </c>
      <c r="X2168" s="151"/>
      <c r="Y2168" s="151"/>
      <c r="Z2168" s="155">
        <v>45404</v>
      </c>
      <c r="AA2168" s="7">
        <f t="shared" si="2697"/>
        <v>4</v>
      </c>
      <c r="AB2168" s="7">
        <f t="shared" si="2698"/>
        <v>2024</v>
      </c>
      <c r="AC2168" s="7">
        <f t="shared" si="2699"/>
        <v>2028</v>
      </c>
      <c r="AD2168" s="10" t="e">
        <f t="shared" ref="AD2168:AD2231" ca="1" si="2765">IF(#REF!="Non",(DAYS360(N2168,Q2168)/360),(DAYS360(N2168,TODAY())/360))</f>
        <v>#REF!</v>
      </c>
      <c r="AE2168" s="10" t="e">
        <f t="shared" ca="1" si="2701"/>
        <v>#REF!</v>
      </c>
      <c r="AF2168" s="156">
        <v>28096</v>
      </c>
      <c r="AG2168" s="11">
        <f t="shared" ca="1" si="2702"/>
        <v>48.290410958904111</v>
      </c>
      <c r="AH2168" s="10" t="str">
        <f t="shared" ca="1" si="2703"/>
        <v>&gt;45&lt; 55</v>
      </c>
      <c r="AI2168">
        <v>11717328</v>
      </c>
      <c r="AJ2168" s="13" t="s">
        <v>73</v>
      </c>
      <c r="AK2168" s="157" t="s">
        <v>8191</v>
      </c>
      <c r="AL2168" s="156">
        <v>44789</v>
      </c>
      <c r="AM2168" s="150" t="s">
        <v>108</v>
      </c>
      <c r="AN2168" s="150" t="s">
        <v>76</v>
      </c>
      <c r="AO2168" s="151">
        <v>3</v>
      </c>
      <c r="AP2168" s="151" t="s">
        <v>8192</v>
      </c>
      <c r="AQ2168" s="14">
        <v>3</v>
      </c>
      <c r="AR2168" s="14">
        <v>1</v>
      </c>
      <c r="AS2168" s="15">
        <f t="shared" si="2704"/>
        <v>45769.25</v>
      </c>
      <c r="AT2168" s="158" t="s">
        <v>163</v>
      </c>
      <c r="AU2168" s="150">
        <v>3.5</v>
      </c>
      <c r="AV2168">
        <v>12</v>
      </c>
      <c r="AW2168" s="13" t="s">
        <v>2015</v>
      </c>
      <c r="AX2168" s="13" t="s">
        <v>8193</v>
      </c>
      <c r="AY2168">
        <v>54</v>
      </c>
      <c r="AZ2168" s="151" t="s">
        <v>195</v>
      </c>
      <c r="BA2168" s="20" t="str">
        <f t="shared" si="2705"/>
        <v>12007000013132966454</v>
      </c>
      <c r="BB2168" s="31">
        <f t="shared" si="2706"/>
        <v>20</v>
      </c>
      <c r="BC2168" s="151" t="s">
        <v>8194</v>
      </c>
      <c r="BD2168" s="151" t="s">
        <v>115</v>
      </c>
      <c r="BE2168" s="151"/>
      <c r="BF2168" s="151"/>
      <c r="BG2168" s="151">
        <v>40031115</v>
      </c>
      <c r="BH2168" s="151"/>
      <c r="BI2168" s="151"/>
      <c r="BJ2168" t="s">
        <v>5663</v>
      </c>
      <c r="BK2168" s="14" t="str">
        <f t="shared" si="2747"/>
        <v>A-P6 AR</v>
      </c>
      <c r="BL2168" s="14" t="s">
        <v>595</v>
      </c>
      <c r="BM2168" s="151"/>
      <c r="BN2168" s="151"/>
      <c r="BO2168" s="151"/>
      <c r="BP2168" s="151"/>
      <c r="BQ2168" s="151"/>
    </row>
    <row r="2169" spans="1:69" x14ac:dyDescent="0.25">
      <c r="A2169" t="str">
        <f>VLOOKUP(B2169,[2]RH!$B:$BV,72,0)</f>
        <v>Non-Actif</v>
      </c>
      <c r="B2169" s="6">
        <v>2229</v>
      </c>
      <c r="C2169" s="7" t="s">
        <v>65</v>
      </c>
      <c r="D2169" s="7" t="s">
        <v>8195</v>
      </c>
      <c r="E2169" s="7" t="s">
        <v>67</v>
      </c>
      <c r="F2169" s="7" t="s">
        <v>118</v>
      </c>
      <c r="G2169" s="7" t="s">
        <v>220</v>
      </c>
      <c r="H2169" s="80" t="s">
        <v>649</v>
      </c>
      <c r="I2169" s="7" t="s">
        <v>650</v>
      </c>
      <c r="J2169" s="7" t="s">
        <v>281</v>
      </c>
      <c r="K2169" s="7" t="s">
        <v>146</v>
      </c>
      <c r="L2169" s="7" t="s">
        <v>90</v>
      </c>
      <c r="M2169" s="7" t="str">
        <f t="shared" ref="M2169:M2232" si="2766">G2169</f>
        <v>Couturière</v>
      </c>
      <c r="N2169" s="8">
        <v>45399</v>
      </c>
      <c r="P2169" s="7">
        <f t="shared" ca="1" si="2740"/>
        <v>-157</v>
      </c>
      <c r="Q2169" s="8">
        <v>45570</v>
      </c>
      <c r="R2169" s="7" t="s">
        <v>6723</v>
      </c>
      <c r="S2169" s="7"/>
      <c r="T2169" s="9" t="s">
        <v>156</v>
      </c>
      <c r="U2169" s="7" t="str">
        <f t="shared" si="2696"/>
        <v>Contractuel</v>
      </c>
      <c r="V2169" s="8">
        <v>45536</v>
      </c>
      <c r="W2169" s="8">
        <v>45565</v>
      </c>
      <c r="X2169" s="8"/>
      <c r="Y2169" s="8"/>
      <c r="Z2169" s="8">
        <v>45399</v>
      </c>
      <c r="AA2169" s="7">
        <f t="shared" si="2697"/>
        <v>4</v>
      </c>
      <c r="AB2169" s="7">
        <f t="shared" si="2698"/>
        <v>2024</v>
      </c>
      <c r="AC2169" s="7">
        <f t="shared" si="2699"/>
        <v>2028</v>
      </c>
      <c r="AD2169" s="10" t="e">
        <f t="shared" ref="AD2169:AD2232" ca="1" si="2767">IF(#REF!="Non",(DAYS360(N2169,Q2169)/360),(DAYS360(N2169,TODAY())/360))</f>
        <v>#REF!</v>
      </c>
      <c r="AE2169" s="10" t="e">
        <f t="shared" ca="1" si="2701"/>
        <v>#REF!</v>
      </c>
      <c r="AF2169" s="8">
        <v>27300</v>
      </c>
      <c r="AG2169" s="11">
        <f t="shared" ca="1" si="2702"/>
        <v>50.471232876712328</v>
      </c>
      <c r="AH2169" s="10" t="str">
        <f t="shared" ca="1" si="2703"/>
        <v>&gt;45&lt; 55</v>
      </c>
      <c r="AI2169" s="12">
        <v>11774466</v>
      </c>
      <c r="AJ2169" s="13" t="s">
        <v>92</v>
      </c>
      <c r="AK2169" s="12" t="s">
        <v>8196</v>
      </c>
      <c r="AL2169" s="8">
        <v>44860</v>
      </c>
      <c r="AM2169" s="7" t="s">
        <v>75</v>
      </c>
      <c r="AN2169" s="7" t="s">
        <v>76</v>
      </c>
      <c r="AO2169">
        <v>3</v>
      </c>
      <c r="AP2169" t="s">
        <v>7687</v>
      </c>
      <c r="AQ2169" s="14">
        <v>3</v>
      </c>
      <c r="AR2169" s="14">
        <v>1</v>
      </c>
      <c r="AS2169" s="15">
        <f t="shared" si="2704"/>
        <v>45764.25</v>
      </c>
      <c r="AT2169" s="14" t="s">
        <v>163</v>
      </c>
      <c r="AU2169" s="12">
        <v>3.5</v>
      </c>
      <c r="AV2169" s="17">
        <v>17</v>
      </c>
      <c r="AW2169" s="18" t="s">
        <v>201</v>
      </c>
      <c r="AX2169" s="19" t="s">
        <v>8197</v>
      </c>
      <c r="AY2169" s="17">
        <v>65</v>
      </c>
      <c r="AZ2169" s="14" t="s">
        <v>203</v>
      </c>
      <c r="BA2169" s="20" t="str">
        <f t="shared" si="2705"/>
        <v>17001000000289432765</v>
      </c>
      <c r="BB2169" s="31">
        <f t="shared" si="2706"/>
        <v>20</v>
      </c>
      <c r="BC2169" s="22" t="s">
        <v>1286</v>
      </c>
      <c r="BD2169" s="23" t="s">
        <v>115</v>
      </c>
      <c r="BF2169" s="8"/>
      <c r="BG2169" s="32">
        <v>26611956</v>
      </c>
      <c r="BH2169" s="32"/>
      <c r="BI2169" s="32"/>
      <c r="BJ2169" t="s">
        <v>2186</v>
      </c>
      <c r="BK2169" s="14" t="str">
        <f t="shared" si="2747"/>
        <v>B-Panda</v>
      </c>
      <c r="BL2169" s="14" t="s">
        <v>595</v>
      </c>
      <c r="BM2169" s="25"/>
      <c r="BN2169" s="26"/>
      <c r="BO2169" s="27"/>
      <c r="BP2169" s="26"/>
      <c r="BQ2169" s="28"/>
    </row>
    <row r="2170" spans="1:69" x14ac:dyDescent="0.25">
      <c r="A2170" t="str">
        <f>VLOOKUP(B2170,[2]RH!$B:$BV,72,0)</f>
        <v>Non-Actif</v>
      </c>
      <c r="B2170" s="6">
        <v>2230</v>
      </c>
      <c r="C2170" s="7" t="s">
        <v>168</v>
      </c>
      <c r="D2170" s="7" t="s">
        <v>8198</v>
      </c>
      <c r="E2170" s="7" t="s">
        <v>67</v>
      </c>
      <c r="F2170" s="7" t="s">
        <v>118</v>
      </c>
      <c r="G2170" s="7" t="s">
        <v>220</v>
      </c>
      <c r="H2170" s="80" t="s">
        <v>649</v>
      </c>
      <c r="I2170" s="7" t="s">
        <v>650</v>
      </c>
      <c r="J2170" s="7" t="s">
        <v>281</v>
      </c>
      <c r="K2170" s="7" t="s">
        <v>146</v>
      </c>
      <c r="L2170" s="7" t="s">
        <v>90</v>
      </c>
      <c r="M2170" s="7" t="str">
        <f t="shared" si="2766"/>
        <v>Couturière</v>
      </c>
      <c r="N2170" s="8">
        <v>45399</v>
      </c>
      <c r="P2170" s="7">
        <f t="shared" ca="1" si="2740"/>
        <v>-249</v>
      </c>
      <c r="Q2170" s="8">
        <v>45474</v>
      </c>
      <c r="R2170" s="7" t="s">
        <v>6470</v>
      </c>
      <c r="S2170" s="7"/>
      <c r="T2170" s="9" t="s">
        <v>156</v>
      </c>
      <c r="U2170" s="7" t="str">
        <f t="shared" si="2696"/>
        <v>Contractuel</v>
      </c>
      <c r="V2170" s="8">
        <v>45444</v>
      </c>
      <c r="W2170" s="8">
        <v>45473</v>
      </c>
      <c r="X2170" s="8"/>
      <c r="Y2170" s="8"/>
      <c r="Z2170" s="8">
        <v>45399</v>
      </c>
      <c r="AA2170" s="7">
        <f t="shared" si="2697"/>
        <v>4</v>
      </c>
      <c r="AB2170" s="7">
        <f t="shared" si="2698"/>
        <v>2024</v>
      </c>
      <c r="AC2170" s="7">
        <f t="shared" si="2699"/>
        <v>2028</v>
      </c>
      <c r="AD2170" s="10" t="e">
        <f t="shared" ref="AD2170:AD2233" ca="1" si="2768">IF(#REF!="Non",(DAYS360(N2170,Q2170)/360),(DAYS360(N2170,TODAY())/360))</f>
        <v>#REF!</v>
      </c>
      <c r="AE2170" s="10" t="e">
        <f t="shared" ca="1" si="2701"/>
        <v>#REF!</v>
      </c>
      <c r="AF2170" s="8">
        <v>32130</v>
      </c>
      <c r="AG2170" s="11">
        <f t="shared" ca="1" si="2702"/>
        <v>37.238356164383561</v>
      </c>
      <c r="AH2170" s="10" t="str">
        <f t="shared" ca="1" si="2703"/>
        <v>&gt;35&lt; 45</v>
      </c>
      <c r="AI2170" s="12">
        <v>16068138</v>
      </c>
      <c r="AJ2170" s="13" t="s">
        <v>92</v>
      </c>
      <c r="AK2170" s="12" t="s">
        <v>8199</v>
      </c>
      <c r="AL2170" s="8">
        <v>39592</v>
      </c>
      <c r="AM2170" s="7" t="s">
        <v>108</v>
      </c>
      <c r="AN2170" s="7" t="s">
        <v>76</v>
      </c>
      <c r="AO2170">
        <v>2</v>
      </c>
      <c r="AP2170" t="s">
        <v>7687</v>
      </c>
      <c r="AQ2170" s="14">
        <v>3</v>
      </c>
      <c r="AR2170" s="14">
        <v>1</v>
      </c>
      <c r="AS2170" s="15">
        <f t="shared" si="2704"/>
        <v>45764.25</v>
      </c>
      <c r="AT2170" s="14" t="s">
        <v>163</v>
      </c>
      <c r="AU2170" s="12">
        <v>3.5</v>
      </c>
      <c r="AV2170" s="17">
        <v>17</v>
      </c>
      <c r="AW2170" s="18" t="s">
        <v>201</v>
      </c>
      <c r="AX2170" s="19" t="s">
        <v>8200</v>
      </c>
      <c r="AY2170" s="17">
        <v>38</v>
      </c>
      <c r="AZ2170" s="14" t="s">
        <v>203</v>
      </c>
      <c r="BA2170" s="20" t="str">
        <f t="shared" si="2705"/>
        <v>17001000000254901638</v>
      </c>
      <c r="BB2170" s="31">
        <f t="shared" si="2706"/>
        <v>20</v>
      </c>
      <c r="BC2170" s="22" t="s">
        <v>3173</v>
      </c>
      <c r="BD2170" s="23" t="s">
        <v>341</v>
      </c>
      <c r="BF2170" s="8"/>
      <c r="BG2170" s="32">
        <v>26414877</v>
      </c>
      <c r="BH2170" s="32"/>
      <c r="BI2170" s="32"/>
      <c r="BK2170" s="14" t="str">
        <f t="shared" si="2747"/>
        <v>B-Panda</v>
      </c>
      <c r="BL2170" s="14" t="s">
        <v>595</v>
      </c>
      <c r="BM2170" s="25"/>
      <c r="BN2170" s="26"/>
      <c r="BO2170" s="27"/>
      <c r="BP2170" s="26"/>
      <c r="BQ2170" s="28"/>
    </row>
    <row r="2171" spans="1:69" x14ac:dyDescent="0.25">
      <c r="A2171" t="str">
        <f>VLOOKUP(B2171,[2]RH!$B:$BV,72,0)</f>
        <v>Non-Actif</v>
      </c>
      <c r="B2171" s="6">
        <v>2231</v>
      </c>
      <c r="C2171" s="7" t="s">
        <v>168</v>
      </c>
      <c r="D2171" s="7" t="s">
        <v>841</v>
      </c>
      <c r="E2171" s="7" t="s">
        <v>67</v>
      </c>
      <c r="F2171" s="7" t="s">
        <v>118</v>
      </c>
      <c r="G2171" s="7" t="s">
        <v>220</v>
      </c>
      <c r="H2171" s="80">
        <v>560</v>
      </c>
      <c r="I2171" s="7" t="s">
        <v>189</v>
      </c>
      <c r="J2171" s="7" t="s">
        <v>190</v>
      </c>
      <c r="K2171" s="7" t="s">
        <v>146</v>
      </c>
      <c r="L2171" s="7" t="s">
        <v>90</v>
      </c>
      <c r="M2171" s="7" t="str">
        <f t="shared" si="2766"/>
        <v>Couturière</v>
      </c>
      <c r="N2171" s="8">
        <v>45399</v>
      </c>
      <c r="O2171" s="8"/>
      <c r="P2171" s="7">
        <f t="shared" ca="1" si="2740"/>
        <v>-157</v>
      </c>
      <c r="Q2171" s="8">
        <v>45539</v>
      </c>
      <c r="R2171" s="7" t="s">
        <v>1909</v>
      </c>
      <c r="S2171" s="7" t="s">
        <v>7025</v>
      </c>
      <c r="T2171" s="9" t="s">
        <v>156</v>
      </c>
      <c r="U2171" s="7" t="str">
        <f t="shared" si="2696"/>
        <v>Contractuel</v>
      </c>
      <c r="V2171" s="8">
        <v>45536</v>
      </c>
      <c r="W2171" s="8">
        <v>45565</v>
      </c>
      <c r="X2171" s="8"/>
      <c r="Y2171" s="8"/>
      <c r="Z2171" s="8">
        <v>45399</v>
      </c>
      <c r="AA2171" s="7">
        <f t="shared" si="2697"/>
        <v>4</v>
      </c>
      <c r="AB2171" s="7">
        <f t="shared" si="2698"/>
        <v>2024</v>
      </c>
      <c r="AC2171" s="7">
        <f t="shared" si="2699"/>
        <v>2028</v>
      </c>
      <c r="AD2171" s="10" t="e">
        <f t="shared" ref="AD2171:AD2234" ca="1" si="2769">IF(#REF!="Non",(DAYS360(N2171,Q2171)/360),(DAYS360(N2171,TODAY())/360))</f>
        <v>#REF!</v>
      </c>
      <c r="AE2171" s="10" t="e">
        <f t="shared" ca="1" si="2701"/>
        <v>#REF!</v>
      </c>
      <c r="AF2171" s="8">
        <v>36007</v>
      </c>
      <c r="AG2171" s="11">
        <f t="shared" ca="1" si="2702"/>
        <v>26.616438356164384</v>
      </c>
      <c r="AH2171" s="10" t="str">
        <f t="shared" ca="1" si="2703"/>
        <v>&gt;25&lt; 35</v>
      </c>
      <c r="AI2171">
        <v>17284536</v>
      </c>
      <c r="AJ2171" s="13" t="s">
        <v>92</v>
      </c>
      <c r="AK2171" s="12" t="s">
        <v>8201</v>
      </c>
      <c r="AL2171" s="8">
        <v>44907</v>
      </c>
      <c r="AM2171" s="7" t="s">
        <v>108</v>
      </c>
      <c r="AN2171" s="7" t="s">
        <v>109</v>
      </c>
      <c r="AP2171" t="s">
        <v>7789</v>
      </c>
      <c r="AQ2171" s="14">
        <v>3</v>
      </c>
      <c r="AR2171" s="14">
        <v>1</v>
      </c>
      <c r="AS2171" s="15">
        <f t="shared" si="2704"/>
        <v>45764.25</v>
      </c>
      <c r="AT2171" s="14" t="s">
        <v>163</v>
      </c>
      <c r="AU2171" s="12">
        <v>3.5</v>
      </c>
      <c r="AV2171" s="17" t="s">
        <v>150</v>
      </c>
      <c r="AW2171" s="18" t="s">
        <v>842</v>
      </c>
      <c r="AX2171" s="19" t="s">
        <v>1993</v>
      </c>
      <c r="AY2171" s="17" t="s">
        <v>630</v>
      </c>
      <c r="AZ2171" s="14" t="s">
        <v>174</v>
      </c>
      <c r="BA2171" s="20" t="str">
        <f t="shared" si="2705"/>
        <v>07077013510552315710</v>
      </c>
      <c r="BB2171" s="31">
        <f t="shared" si="2706"/>
        <v>20</v>
      </c>
      <c r="BC2171" s="22" t="s">
        <v>1953</v>
      </c>
      <c r="BD2171" s="23" t="s">
        <v>85</v>
      </c>
      <c r="BF2171" s="8"/>
      <c r="BG2171" s="32">
        <v>58853899</v>
      </c>
      <c r="BH2171" s="32">
        <v>96112346</v>
      </c>
      <c r="BI2171" s="32"/>
      <c r="BJ2171" s="124" t="s">
        <v>144</v>
      </c>
      <c r="BK2171" s="14" t="str">
        <f t="shared" si="2747"/>
        <v>A-560</v>
      </c>
      <c r="BL2171" s="14" t="s">
        <v>595</v>
      </c>
      <c r="BM2171" s="25"/>
      <c r="BN2171" s="26"/>
      <c r="BO2171" s="27"/>
      <c r="BP2171" s="26"/>
      <c r="BQ2171" s="28"/>
    </row>
    <row r="2172" spans="1:69" x14ac:dyDescent="0.25">
      <c r="A2172" t="str">
        <f>VLOOKUP(B2172,[2]RH!$B:$BV,72,0)</f>
        <v>Non-Actif</v>
      </c>
      <c r="B2172" s="6">
        <v>2232</v>
      </c>
      <c r="C2172" s="7" t="s">
        <v>168</v>
      </c>
      <c r="D2172" s="7" t="s">
        <v>4796</v>
      </c>
      <c r="E2172" s="7" t="s">
        <v>67</v>
      </c>
      <c r="F2172" s="7" t="s">
        <v>118</v>
      </c>
      <c r="G2172" s="7" t="s">
        <v>220</v>
      </c>
      <c r="H2172" s="80" t="s">
        <v>649</v>
      </c>
      <c r="I2172" s="7" t="s">
        <v>650</v>
      </c>
      <c r="J2172" s="7" t="s">
        <v>281</v>
      </c>
      <c r="K2172" s="7" t="s">
        <v>146</v>
      </c>
      <c r="L2172" s="7" t="s">
        <v>90</v>
      </c>
      <c r="M2172" s="7" t="str">
        <f t="shared" si="2766"/>
        <v>Couturière</v>
      </c>
      <c r="N2172" s="8">
        <v>45399</v>
      </c>
      <c r="P2172" s="7">
        <f t="shared" ca="1" si="2740"/>
        <v>-157</v>
      </c>
      <c r="Q2172" s="8">
        <v>45569</v>
      </c>
      <c r="R2172" s="7" t="s">
        <v>7738</v>
      </c>
      <c r="S2172" s="7"/>
      <c r="T2172" s="9" t="s">
        <v>156</v>
      </c>
      <c r="U2172" s="7" t="str">
        <f t="shared" si="2696"/>
        <v>Contractuel</v>
      </c>
      <c r="V2172" s="8">
        <v>45536</v>
      </c>
      <c r="W2172" s="8">
        <v>45565</v>
      </c>
      <c r="X2172" s="8"/>
      <c r="Y2172" s="8"/>
      <c r="Z2172" s="8">
        <v>45399</v>
      </c>
      <c r="AA2172" s="7">
        <f t="shared" si="2697"/>
        <v>4</v>
      </c>
      <c r="AB2172" s="7">
        <f t="shared" si="2698"/>
        <v>2024</v>
      </c>
      <c r="AC2172" s="7">
        <f t="shared" si="2699"/>
        <v>2028</v>
      </c>
      <c r="AD2172" s="10" t="e">
        <f t="shared" ref="AD2172:AD2235" ca="1" si="2770">IF(#REF!="Non",(DAYS360(N2172,Q2172)/360),(DAYS360(N2172,TODAY())/360))</f>
        <v>#REF!</v>
      </c>
      <c r="AE2172" s="10" t="e">
        <f t="shared" ca="1" si="2701"/>
        <v>#REF!</v>
      </c>
      <c r="AF2172" s="8">
        <v>34957</v>
      </c>
      <c r="AG2172" s="11">
        <f t="shared" ca="1" si="2702"/>
        <v>29.493150684931507</v>
      </c>
      <c r="AH2172" s="10" t="str">
        <f t="shared" ca="1" si="2703"/>
        <v>&gt;25&lt; 35</v>
      </c>
      <c r="AI2172" s="12">
        <v>17107342</v>
      </c>
      <c r="AJ2172" s="13" t="s">
        <v>73</v>
      </c>
      <c r="AK2172" s="12" t="s">
        <v>4797</v>
      </c>
      <c r="AL2172" s="8">
        <v>43722</v>
      </c>
      <c r="AM2172" s="7" t="s">
        <v>108</v>
      </c>
      <c r="AN2172" s="7" t="s">
        <v>76</v>
      </c>
      <c r="AP2172" t="s">
        <v>7692</v>
      </c>
      <c r="AQ2172" s="14">
        <v>3</v>
      </c>
      <c r="AR2172" s="14">
        <v>1</v>
      </c>
      <c r="AS2172" s="15">
        <f t="shared" si="2704"/>
        <v>45764.25</v>
      </c>
      <c r="AT2172" s="14" t="s">
        <v>163</v>
      </c>
      <c r="AU2172" s="12">
        <v>3.5</v>
      </c>
      <c r="AV2172" s="17" t="s">
        <v>79</v>
      </c>
      <c r="AW2172" s="18">
        <v>14103</v>
      </c>
      <c r="AX2172" s="19">
        <v>10240009411</v>
      </c>
      <c r="AY2172" s="17">
        <v>77</v>
      </c>
      <c r="AZ2172" s="14" t="s">
        <v>83</v>
      </c>
      <c r="BA2172" s="20" t="str">
        <f t="shared" si="2705"/>
        <v>08141031024000941177</v>
      </c>
      <c r="BB2172" s="31">
        <f t="shared" si="2706"/>
        <v>20</v>
      </c>
      <c r="BC2172" s="22" t="s">
        <v>8178</v>
      </c>
      <c r="BD2172" s="23" t="s">
        <v>115</v>
      </c>
      <c r="BF2172" s="8"/>
      <c r="BG2172" s="32">
        <v>97230336</v>
      </c>
      <c r="BH2172" s="32"/>
      <c r="BI2172" s="32"/>
      <c r="BJ2172" t="s">
        <v>8179</v>
      </c>
      <c r="BK2172" s="14" t="str">
        <f t="shared" si="2747"/>
        <v>B-Panda</v>
      </c>
      <c r="BL2172" s="14" t="s">
        <v>595</v>
      </c>
      <c r="BM2172" s="25"/>
      <c r="BN2172" s="26"/>
      <c r="BO2172" s="27"/>
      <c r="BP2172" s="26"/>
      <c r="BQ2172" s="28"/>
    </row>
    <row r="2173" spans="1:69" x14ac:dyDescent="0.25">
      <c r="A2173" t="str">
        <f>VLOOKUP(B2173,[2]RH!$B:$BV,72,0)</f>
        <v>si</v>
      </c>
      <c r="B2173" s="6">
        <v>2233</v>
      </c>
      <c r="C2173" s="7" t="s">
        <v>168</v>
      </c>
      <c r="D2173" s="7" t="s">
        <v>8202</v>
      </c>
      <c r="E2173" s="7" t="s">
        <v>67</v>
      </c>
      <c r="F2173" s="7" t="s">
        <v>118</v>
      </c>
      <c r="G2173" s="7" t="s">
        <v>220</v>
      </c>
      <c r="H2173" s="80" t="s">
        <v>2398</v>
      </c>
      <c r="I2173" s="7" t="s">
        <v>2487</v>
      </c>
      <c r="J2173" s="7" t="s">
        <v>281</v>
      </c>
      <c r="K2173" s="7" t="s">
        <v>146</v>
      </c>
      <c r="L2173" s="7" t="s">
        <v>90</v>
      </c>
      <c r="M2173" s="7" t="str">
        <f t="shared" si="2766"/>
        <v>Couturière</v>
      </c>
      <c r="N2173" s="8">
        <v>45399</v>
      </c>
      <c r="P2173" s="7">
        <f t="shared" ca="1" si="2740"/>
        <v>-6</v>
      </c>
      <c r="Q2173" s="8"/>
      <c r="R2173" s="7"/>
      <c r="S2173" s="7"/>
      <c r="T2173" s="9" t="s">
        <v>156</v>
      </c>
      <c r="U2173" s="7" t="str">
        <f t="shared" si="2696"/>
        <v>Contractuel</v>
      </c>
      <c r="V2173" s="8">
        <v>45689</v>
      </c>
      <c r="W2173" s="8">
        <f>VLOOKUP(B2173,[1]BASE!$A:$Q,17,0)</f>
        <v>45716</v>
      </c>
      <c r="X2173" s="8"/>
      <c r="Y2173" s="8"/>
      <c r="Z2173" s="8">
        <v>45399</v>
      </c>
      <c r="AA2173" s="7">
        <f t="shared" si="2697"/>
        <v>4</v>
      </c>
      <c r="AB2173" s="7">
        <f t="shared" si="2698"/>
        <v>2024</v>
      </c>
      <c r="AC2173" s="7">
        <f t="shared" si="2699"/>
        <v>2028</v>
      </c>
      <c r="AD2173" s="10" t="e">
        <f t="shared" ref="AD2173:AD2236" ca="1" si="2771">IF(#REF!="Non",(DAYS360(N2173,Q2173)/360),(DAYS360(N2173,TODAY())/360))</f>
        <v>#REF!</v>
      </c>
      <c r="AE2173" s="10" t="e">
        <f t="shared" ca="1" si="2701"/>
        <v>#REF!</v>
      </c>
      <c r="AF2173" s="8">
        <v>31931</v>
      </c>
      <c r="AG2173" s="11">
        <f t="shared" ca="1" si="2702"/>
        <v>37.783561643835618</v>
      </c>
      <c r="AH2173" s="10" t="str">
        <f t="shared" ca="1" si="2703"/>
        <v>&gt;35&lt; 45</v>
      </c>
      <c r="AI2173" s="12">
        <v>16067942</v>
      </c>
      <c r="AJ2173" s="13" t="s">
        <v>192</v>
      </c>
      <c r="AK2173" s="12" t="s">
        <v>8203</v>
      </c>
      <c r="AL2173" s="8">
        <v>39057</v>
      </c>
      <c r="AM2173" s="7" t="s">
        <v>108</v>
      </c>
      <c r="AN2173" s="7" t="s">
        <v>76</v>
      </c>
      <c r="AO2173">
        <v>2</v>
      </c>
      <c r="AP2173" t="s">
        <v>7810</v>
      </c>
      <c r="AQ2173">
        <v>3</v>
      </c>
      <c r="AR2173" s="14">
        <v>1</v>
      </c>
      <c r="AS2173" s="15">
        <f t="shared" si="2704"/>
        <v>45764.25</v>
      </c>
      <c r="AT2173" s="14" t="s">
        <v>163</v>
      </c>
      <c r="AU2173" s="12">
        <v>3.5</v>
      </c>
      <c r="AV2173" s="17">
        <v>17</v>
      </c>
      <c r="AW2173" s="18" t="s">
        <v>201</v>
      </c>
      <c r="AX2173" s="19" t="s">
        <v>8204</v>
      </c>
      <c r="AY2173" s="17">
        <v>91</v>
      </c>
      <c r="AZ2173" s="14" t="s">
        <v>203</v>
      </c>
      <c r="BA2173" s="20" t="str">
        <f t="shared" si="2705"/>
        <v>17001000000096747891</v>
      </c>
      <c r="BB2173" s="31">
        <f t="shared" si="2706"/>
        <v>20</v>
      </c>
      <c r="BC2173" s="22" t="s">
        <v>6322</v>
      </c>
      <c r="BD2173" s="23" t="s">
        <v>341</v>
      </c>
      <c r="BF2173" s="8"/>
      <c r="BG2173" s="32">
        <v>58233166</v>
      </c>
      <c r="BH2173" s="32"/>
      <c r="BI2173" s="32"/>
      <c r="BJ2173" t="s">
        <v>6322</v>
      </c>
      <c r="BK2173" s="14" t="str">
        <f t="shared" si="2747"/>
        <v>B-P7 AR</v>
      </c>
      <c r="BL2173" s="14" t="s">
        <v>595</v>
      </c>
      <c r="BM2173" s="25"/>
      <c r="BN2173" s="26"/>
      <c r="BO2173" s="27"/>
      <c r="BP2173" s="26"/>
      <c r="BQ2173" s="28"/>
    </row>
    <row r="2174" spans="1:69" x14ac:dyDescent="0.25">
      <c r="A2174" t="str">
        <f>VLOOKUP(B2174,[2]RH!$B:$BV,72,0)</f>
        <v>si</v>
      </c>
      <c r="B2174" s="6">
        <v>2234</v>
      </c>
      <c r="C2174" s="7" t="s">
        <v>65</v>
      </c>
      <c r="D2174" s="7" t="s">
        <v>8205</v>
      </c>
      <c r="E2174" s="7" t="s">
        <v>67</v>
      </c>
      <c r="F2174" s="7" t="s">
        <v>118</v>
      </c>
      <c r="G2174" s="7" t="s">
        <v>220</v>
      </c>
      <c r="H2174" s="80" t="s">
        <v>2398</v>
      </c>
      <c r="I2174" s="7" t="s">
        <v>2487</v>
      </c>
      <c r="J2174" s="7" t="s">
        <v>281</v>
      </c>
      <c r="K2174" s="7" t="s">
        <v>146</v>
      </c>
      <c r="L2174" s="7" t="s">
        <v>90</v>
      </c>
      <c r="M2174" s="7" t="str">
        <f t="shared" si="2766"/>
        <v>Couturière</v>
      </c>
      <c r="N2174" s="8">
        <v>45399</v>
      </c>
      <c r="P2174" s="7">
        <f t="shared" ca="1" si="2740"/>
        <v>-6</v>
      </c>
      <c r="Q2174" s="8"/>
      <c r="R2174" s="7"/>
      <c r="S2174" s="7"/>
      <c r="T2174" s="9" t="s">
        <v>156</v>
      </c>
      <c r="U2174" s="7" t="str">
        <f t="shared" si="2696"/>
        <v>Contractuel</v>
      </c>
      <c r="V2174" s="8">
        <v>45689</v>
      </c>
      <c r="W2174" s="8">
        <f>VLOOKUP(B2174,[1]BASE!$A:$Q,17,0)</f>
        <v>45716</v>
      </c>
      <c r="X2174" s="8"/>
      <c r="Y2174" s="8"/>
      <c r="Z2174" s="8">
        <v>45399</v>
      </c>
      <c r="AA2174" s="7">
        <f t="shared" si="2697"/>
        <v>4</v>
      </c>
      <c r="AB2174" s="7">
        <f t="shared" si="2698"/>
        <v>2024</v>
      </c>
      <c r="AC2174" s="7">
        <f t="shared" si="2699"/>
        <v>2028</v>
      </c>
      <c r="AD2174" s="10" t="e">
        <f t="shared" ref="AD2174:AD2237" ca="1" si="2772">IF(#REF!="Non",(DAYS360(N2174,Q2174)/360),(DAYS360(N2174,TODAY())/360))</f>
        <v>#REF!</v>
      </c>
      <c r="AE2174" s="10" t="e">
        <f t="shared" ca="1" si="2701"/>
        <v>#REF!</v>
      </c>
      <c r="AF2174" s="8">
        <v>29727</v>
      </c>
      <c r="AG2174" s="11">
        <f t="shared" ca="1" si="2702"/>
        <v>43.821917808219176</v>
      </c>
      <c r="AH2174" s="10" t="str">
        <f t="shared" ca="1" si="2703"/>
        <v>&gt;35&lt; 45</v>
      </c>
      <c r="AI2174" s="12">
        <v>12806738</v>
      </c>
      <c r="AJ2174" s="13" t="s">
        <v>106</v>
      </c>
      <c r="AK2174" s="12" t="s">
        <v>8206</v>
      </c>
      <c r="AL2174" s="8">
        <v>41185</v>
      </c>
      <c r="AM2174" s="7" t="s">
        <v>108</v>
      </c>
      <c r="AN2174" s="7" t="s">
        <v>76</v>
      </c>
      <c r="AO2174">
        <v>3</v>
      </c>
      <c r="AP2174" t="s">
        <v>7810</v>
      </c>
      <c r="AQ2174">
        <v>3</v>
      </c>
      <c r="AR2174" s="14">
        <v>1</v>
      </c>
      <c r="AS2174" s="15">
        <f t="shared" si="2704"/>
        <v>45764.25</v>
      </c>
      <c r="AT2174" s="14" t="s">
        <v>163</v>
      </c>
      <c r="AU2174" s="12">
        <v>3.5</v>
      </c>
      <c r="AV2174" s="17">
        <v>12</v>
      </c>
      <c r="AW2174" s="18">
        <v>30900</v>
      </c>
      <c r="AX2174" s="19" t="s">
        <v>8207</v>
      </c>
      <c r="AY2174" s="17">
        <v>80</v>
      </c>
      <c r="AZ2174" s="14" t="s">
        <v>195</v>
      </c>
      <c r="BA2174" s="20" t="str">
        <f t="shared" si="2705"/>
        <v>12309000000244119380</v>
      </c>
      <c r="BB2174" s="31">
        <f t="shared" si="2706"/>
        <v>20</v>
      </c>
      <c r="BC2174" s="22" t="s">
        <v>7557</v>
      </c>
      <c r="BD2174" s="23" t="s">
        <v>115</v>
      </c>
      <c r="BF2174" s="8"/>
      <c r="BG2174" s="32">
        <v>52331029</v>
      </c>
      <c r="BH2174" s="32">
        <v>29843618</v>
      </c>
      <c r="BI2174" s="32"/>
      <c r="BJ2174" t="s">
        <v>1217</v>
      </c>
      <c r="BK2174" s="14" t="str">
        <f t="shared" si="2747"/>
        <v>B-P7 AR</v>
      </c>
      <c r="BL2174" s="14" t="s">
        <v>595</v>
      </c>
      <c r="BM2174" s="25"/>
      <c r="BN2174" s="26"/>
      <c r="BO2174" s="27"/>
      <c r="BP2174" s="26"/>
      <c r="BQ2174" s="28"/>
    </row>
    <row r="2175" spans="1:69" x14ac:dyDescent="0.25">
      <c r="A2175" t="str">
        <f>VLOOKUP(B2175,[2]RH!$B:$BV,72,0)</f>
        <v>Non-Actif</v>
      </c>
      <c r="B2175" s="6">
        <v>2235</v>
      </c>
      <c r="C2175" s="125" t="s">
        <v>168</v>
      </c>
      <c r="D2175" s="95" t="s">
        <v>8208</v>
      </c>
      <c r="E2175" s="143" t="s">
        <v>67</v>
      </c>
      <c r="F2175" s="145" t="s">
        <v>118</v>
      </c>
      <c r="G2175" s="7" t="s">
        <v>220</v>
      </c>
      <c r="H2175" s="80" t="s">
        <v>2398</v>
      </c>
      <c r="I2175" s="7"/>
      <c r="J2175" s="65" t="s">
        <v>281</v>
      </c>
      <c r="K2175" s="125" t="s">
        <v>146</v>
      </c>
      <c r="L2175" s="127" t="s">
        <v>90</v>
      </c>
      <c r="M2175" s="7" t="str">
        <f t="shared" si="2766"/>
        <v>Couturière</v>
      </c>
      <c r="N2175" s="148">
        <v>45399</v>
      </c>
      <c r="P2175" s="7">
        <f t="shared" ca="1" si="2740"/>
        <v>-279</v>
      </c>
      <c r="Q2175" s="33">
        <v>45408</v>
      </c>
      <c r="R2175" s="7" t="s">
        <v>5820</v>
      </c>
      <c r="S2175"/>
      <c r="T2175" s="130" t="s">
        <v>156</v>
      </c>
      <c r="U2175" s="7" t="str">
        <f t="shared" si="2696"/>
        <v>Contractuel</v>
      </c>
      <c r="V2175" s="148">
        <v>45399</v>
      </c>
      <c r="W2175" s="148">
        <v>45443</v>
      </c>
      <c r="X2175" s="149"/>
      <c r="Y2175" s="149"/>
      <c r="Z2175" s="148">
        <v>45399</v>
      </c>
      <c r="AA2175" s="7">
        <f t="shared" si="2697"/>
        <v>4</v>
      </c>
      <c r="AB2175" s="7">
        <f t="shared" si="2698"/>
        <v>2024</v>
      </c>
      <c r="AC2175" s="7">
        <f t="shared" si="2699"/>
        <v>2028</v>
      </c>
      <c r="AD2175" s="10" t="e">
        <f t="shared" ref="AD2175:AD2238" ca="1" si="2773">IF(#REF!="Non",(DAYS360(N2175,Q2175)/360),(DAYS360(N2175,TODAY())/360))</f>
        <v>#REF!</v>
      </c>
      <c r="AE2175" s="10" t="e">
        <f t="shared" ca="1" si="2701"/>
        <v>#REF!</v>
      </c>
      <c r="AF2175" s="144">
        <v>36319</v>
      </c>
      <c r="AG2175" s="11">
        <f t="shared" ca="1" si="2702"/>
        <v>25.761643835616439</v>
      </c>
      <c r="AH2175" s="10" t="str">
        <f t="shared" ca="1" si="2703"/>
        <v>&gt;25&lt; 35</v>
      </c>
      <c r="AI2175">
        <v>17566464</v>
      </c>
      <c r="AJ2175" s="40" t="s">
        <v>213</v>
      </c>
      <c r="AK2175" s="134" t="s">
        <v>8209</v>
      </c>
      <c r="AL2175" s="144">
        <v>44621</v>
      </c>
      <c r="AM2175" s="125" t="s">
        <v>108</v>
      </c>
      <c r="AN2175" s="65" t="s">
        <v>109</v>
      </c>
      <c r="AP2175" s="132" t="s">
        <v>7687</v>
      </c>
      <c r="AQ2175" s="14">
        <v>3</v>
      </c>
      <c r="AR2175" s="14">
        <v>1</v>
      </c>
      <c r="AS2175" s="15">
        <f t="shared" si="2704"/>
        <v>45764.25</v>
      </c>
      <c r="AT2175" s="122" t="s">
        <v>163</v>
      </c>
      <c r="AU2175" s="65">
        <v>3.5</v>
      </c>
      <c r="AV2175" s="13" t="s">
        <v>73</v>
      </c>
      <c r="AW2175" s="13" t="s">
        <v>1445</v>
      </c>
      <c r="AX2175">
        <v>61110158981</v>
      </c>
      <c r="AY2175">
        <v>42</v>
      </c>
      <c r="AZ2175" t="s">
        <v>98</v>
      </c>
      <c r="BA2175" s="20" t="str">
        <f t="shared" si="2705"/>
        <v>01038076111015898142</v>
      </c>
      <c r="BB2175" s="31">
        <f t="shared" si="2706"/>
        <v>20</v>
      </c>
      <c r="BC2175" s="95" t="s">
        <v>286</v>
      </c>
      <c r="BD2175" s="95" t="s">
        <v>115</v>
      </c>
      <c r="BF2175"/>
      <c r="BG2175" s="95">
        <v>26029839</v>
      </c>
      <c r="BK2175" s="14" t="str">
        <f t="shared" si="2747"/>
        <v>B-P7 AR</v>
      </c>
      <c r="BL2175" s="14" t="s">
        <v>595</v>
      </c>
    </row>
    <row r="2176" spans="1:69" x14ac:dyDescent="0.25">
      <c r="A2176" t="str">
        <f>VLOOKUP(B2176,[2]RH!$B:$BV,72,0)</f>
        <v>si</v>
      </c>
      <c r="B2176" s="6">
        <v>2236</v>
      </c>
      <c r="C2176" s="7" t="s">
        <v>168</v>
      </c>
      <c r="D2176" s="7" t="s">
        <v>8210</v>
      </c>
      <c r="E2176" s="7" t="s">
        <v>67</v>
      </c>
      <c r="F2176" s="7" t="s">
        <v>118</v>
      </c>
      <c r="G2176" s="7" t="s">
        <v>220</v>
      </c>
      <c r="H2176" s="80" t="s">
        <v>2398</v>
      </c>
      <c r="I2176" s="7" t="s">
        <v>2487</v>
      </c>
      <c r="J2176" s="7" t="s">
        <v>281</v>
      </c>
      <c r="K2176" s="7" t="s">
        <v>146</v>
      </c>
      <c r="L2176" s="7" t="s">
        <v>90</v>
      </c>
      <c r="M2176" s="7" t="str">
        <f t="shared" si="2766"/>
        <v>Couturière</v>
      </c>
      <c r="N2176" s="8">
        <v>45399</v>
      </c>
      <c r="O2176" s="8"/>
      <c r="P2176" s="7">
        <f t="shared" ca="1" si="2740"/>
        <v>-6</v>
      </c>
      <c r="Q2176" s="8"/>
      <c r="R2176" s="7"/>
      <c r="S2176" s="7"/>
      <c r="T2176" s="9" t="s">
        <v>156</v>
      </c>
      <c r="U2176" s="7" t="str">
        <f t="shared" si="2696"/>
        <v>Contractuel</v>
      </c>
      <c r="V2176" s="8">
        <v>45689</v>
      </c>
      <c r="W2176" s="8">
        <f>VLOOKUP(B2176,[1]BASE!$A:$Q,17,0)</f>
        <v>45716</v>
      </c>
      <c r="X2176" s="8"/>
      <c r="Y2176" s="8"/>
      <c r="Z2176" s="8">
        <v>45399</v>
      </c>
      <c r="AA2176" s="7">
        <f t="shared" si="2697"/>
        <v>4</v>
      </c>
      <c r="AB2176" s="7">
        <f t="shared" si="2698"/>
        <v>2024</v>
      </c>
      <c r="AC2176" s="7">
        <f t="shared" si="2699"/>
        <v>2028</v>
      </c>
      <c r="AD2176" s="10" t="e">
        <f t="shared" ref="AD2176:AD2239" ca="1" si="2774">IF(#REF!="Non",(DAYS360(N2176,Q2176)/360),(DAYS360(N2176,TODAY())/360))</f>
        <v>#REF!</v>
      </c>
      <c r="AE2176" s="10" t="e">
        <f t="shared" ca="1" si="2701"/>
        <v>#REF!</v>
      </c>
      <c r="AF2176" s="8">
        <v>30407</v>
      </c>
      <c r="AG2176" s="11">
        <f t="shared" ca="1" si="2702"/>
        <v>41.958904109589042</v>
      </c>
      <c r="AH2176" s="10" t="str">
        <f t="shared" ca="1" si="2703"/>
        <v>&gt;35&lt; 45</v>
      </c>
      <c r="AI2176">
        <v>12510402</v>
      </c>
      <c r="AJ2176" s="13" t="s">
        <v>79</v>
      </c>
      <c r="AK2176" s="12" t="s">
        <v>8211</v>
      </c>
      <c r="AL2176" s="8">
        <v>45089</v>
      </c>
      <c r="AM2176" s="7" t="s">
        <v>108</v>
      </c>
      <c r="AN2176" s="7" t="s">
        <v>76</v>
      </c>
      <c r="AO2176">
        <v>3</v>
      </c>
      <c r="AP2176" t="s">
        <v>7687</v>
      </c>
      <c r="AQ2176" s="14">
        <v>3</v>
      </c>
      <c r="AR2176" s="14">
        <v>1</v>
      </c>
      <c r="AS2176" s="15">
        <f t="shared" si="2704"/>
        <v>45764.25</v>
      </c>
      <c r="AT2176" s="14" t="s">
        <v>163</v>
      </c>
      <c r="AU2176" s="12">
        <v>3.5</v>
      </c>
      <c r="AV2176" s="17">
        <v>17</v>
      </c>
      <c r="AW2176" s="18" t="s">
        <v>201</v>
      </c>
      <c r="AX2176" s="19" t="s">
        <v>8212</v>
      </c>
      <c r="AY2176" s="17">
        <v>64</v>
      </c>
      <c r="AZ2176" s="14" t="s">
        <v>203</v>
      </c>
      <c r="BA2176" s="20" t="str">
        <f t="shared" si="2705"/>
        <v>17001000000344108464</v>
      </c>
      <c r="BB2176" s="31">
        <f t="shared" si="2706"/>
        <v>20</v>
      </c>
      <c r="BC2176" s="22" t="s">
        <v>7689</v>
      </c>
      <c r="BD2176" s="23" t="s">
        <v>341</v>
      </c>
      <c r="BF2176" s="8"/>
      <c r="BG2176" s="32">
        <v>25181145</v>
      </c>
      <c r="BH2176" s="32"/>
      <c r="BI2176" s="32"/>
      <c r="BJ2176" s="124" t="s">
        <v>371</v>
      </c>
      <c r="BK2176" s="14" t="str">
        <f t="shared" si="2747"/>
        <v>B-P7 AR</v>
      </c>
      <c r="BL2176" s="14" t="s">
        <v>595</v>
      </c>
      <c r="BM2176" s="25"/>
      <c r="BN2176" s="26"/>
      <c r="BO2176" s="27"/>
      <c r="BP2176" s="26"/>
      <c r="BQ2176" s="28"/>
    </row>
    <row r="2177" spans="1:69" x14ac:dyDescent="0.25">
      <c r="A2177" t="str">
        <f>VLOOKUP(B2177,[2]RH!$B:$BV,72,0)</f>
        <v>si</v>
      </c>
      <c r="B2177" s="6">
        <v>2237</v>
      </c>
      <c r="C2177" s="7" t="s">
        <v>168</v>
      </c>
      <c r="D2177" s="7" t="s">
        <v>8213</v>
      </c>
      <c r="E2177" s="7" t="s">
        <v>67</v>
      </c>
      <c r="F2177" s="7" t="s">
        <v>118</v>
      </c>
      <c r="G2177" s="7" t="s">
        <v>220</v>
      </c>
      <c r="H2177" s="45" t="s">
        <v>562</v>
      </c>
      <c r="I2177" s="7" t="s">
        <v>579</v>
      </c>
      <c r="J2177" s="7" t="s">
        <v>281</v>
      </c>
      <c r="K2177" s="7" t="s">
        <v>146</v>
      </c>
      <c r="L2177" s="7" t="s">
        <v>90</v>
      </c>
      <c r="M2177" s="7" t="str">
        <f t="shared" si="2766"/>
        <v>Couturière</v>
      </c>
      <c r="N2177" s="8">
        <v>45399</v>
      </c>
      <c r="P2177" s="7">
        <f t="shared" ca="1" si="2740"/>
        <v>-6</v>
      </c>
      <c r="Q2177" s="8"/>
      <c r="R2177" s="7"/>
      <c r="S2177" s="7"/>
      <c r="T2177" s="9" t="s">
        <v>156</v>
      </c>
      <c r="U2177" s="7" t="str">
        <f t="shared" si="2696"/>
        <v>Contractuel</v>
      </c>
      <c r="V2177" s="8">
        <v>45689</v>
      </c>
      <c r="W2177" s="8">
        <f>VLOOKUP(B2177,[1]BASE!$A:$Q,17,0)</f>
        <v>45716</v>
      </c>
      <c r="X2177" s="8"/>
      <c r="Y2177" s="8"/>
      <c r="Z2177" s="8">
        <v>45399</v>
      </c>
      <c r="AA2177" s="7">
        <f t="shared" si="2697"/>
        <v>4</v>
      </c>
      <c r="AB2177" s="7">
        <f t="shared" si="2698"/>
        <v>2024</v>
      </c>
      <c r="AC2177" s="7">
        <f t="shared" si="2699"/>
        <v>2028</v>
      </c>
      <c r="AD2177" s="10" t="e">
        <f t="shared" ref="AD2177:AD2240" ca="1" si="2775">IF(#REF!="Non",(DAYS360(N2177,Q2177)/360),(DAYS360(N2177,TODAY())/360))</f>
        <v>#REF!</v>
      </c>
      <c r="AE2177" s="10" t="e">
        <f t="shared" ca="1" si="2701"/>
        <v>#REF!</v>
      </c>
      <c r="AF2177" s="8">
        <v>36479</v>
      </c>
      <c r="AG2177" s="11">
        <f t="shared" ca="1" si="2702"/>
        <v>25.323287671232876</v>
      </c>
      <c r="AH2177" s="10" t="str">
        <f t="shared" ca="1" si="2703"/>
        <v>&gt;25&lt; 35</v>
      </c>
      <c r="AI2177" s="12">
        <v>17133110</v>
      </c>
      <c r="AJ2177" s="13" t="s">
        <v>150</v>
      </c>
      <c r="AK2177" s="12" t="s">
        <v>8214</v>
      </c>
      <c r="AL2177" s="8">
        <v>42789</v>
      </c>
      <c r="AM2177" s="7" t="s">
        <v>108</v>
      </c>
      <c r="AN2177" s="7" t="s">
        <v>109</v>
      </c>
      <c r="AP2177" t="s">
        <v>7789</v>
      </c>
      <c r="AQ2177" s="14">
        <v>3</v>
      </c>
      <c r="AR2177" s="14">
        <v>1</v>
      </c>
      <c r="AS2177" s="15">
        <f t="shared" si="2704"/>
        <v>45764.25</v>
      </c>
      <c r="AT2177" s="14" t="s">
        <v>163</v>
      </c>
      <c r="AU2177" s="12">
        <v>3.5</v>
      </c>
      <c r="AV2177" s="17">
        <v>17</v>
      </c>
      <c r="AW2177" s="18" t="s">
        <v>201</v>
      </c>
      <c r="AX2177" s="19" t="s">
        <v>8215</v>
      </c>
      <c r="AY2177" s="17" t="s">
        <v>73</v>
      </c>
      <c r="AZ2177" s="14" t="s">
        <v>203</v>
      </c>
      <c r="BA2177" s="20" t="str">
        <f t="shared" si="2705"/>
        <v>17001000000265521101</v>
      </c>
      <c r="BB2177" s="31">
        <f t="shared" si="2706"/>
        <v>20</v>
      </c>
      <c r="BC2177" s="22" t="s">
        <v>5208</v>
      </c>
      <c r="BD2177" s="23" t="s">
        <v>85</v>
      </c>
      <c r="BF2177" s="8"/>
      <c r="BG2177" s="32">
        <v>23078061</v>
      </c>
      <c r="BH2177" s="32">
        <v>55189581</v>
      </c>
      <c r="BI2177" s="32"/>
      <c r="BJ2177" t="s">
        <v>197</v>
      </c>
      <c r="BK2177" s="14" t="str">
        <f t="shared" si="2747"/>
        <v>B-P6 AR</v>
      </c>
      <c r="BL2177" s="14" t="s">
        <v>595</v>
      </c>
      <c r="BM2177" s="25"/>
      <c r="BN2177" s="26"/>
      <c r="BO2177" s="27"/>
      <c r="BP2177" s="26"/>
      <c r="BQ2177" s="28"/>
    </row>
    <row r="2178" spans="1:69" x14ac:dyDescent="0.25">
      <c r="A2178" t="str">
        <f>VLOOKUP(B2178,[2]RH!$B:$BV,72,0)</f>
        <v>Non-Actif</v>
      </c>
      <c r="B2178" s="6">
        <v>2238</v>
      </c>
      <c r="C2178" s="7" t="s">
        <v>168</v>
      </c>
      <c r="D2178" s="7" t="s">
        <v>8216</v>
      </c>
      <c r="E2178" s="7" t="s">
        <v>67</v>
      </c>
      <c r="F2178" s="7" t="s">
        <v>118</v>
      </c>
      <c r="G2178" s="7" t="s">
        <v>220</v>
      </c>
      <c r="H2178" s="80" t="s">
        <v>649</v>
      </c>
      <c r="I2178" s="7" t="s">
        <v>650</v>
      </c>
      <c r="J2178" s="7" t="s">
        <v>281</v>
      </c>
      <c r="K2178" s="7" t="s">
        <v>146</v>
      </c>
      <c r="L2178" s="7" t="s">
        <v>90</v>
      </c>
      <c r="M2178" s="7" t="str">
        <f t="shared" si="2766"/>
        <v>Couturière</v>
      </c>
      <c r="N2178" s="8">
        <v>45399</v>
      </c>
      <c r="P2178" s="7">
        <f t="shared" ca="1" si="2740"/>
        <v>-279</v>
      </c>
      <c r="Q2178" s="8">
        <v>45415</v>
      </c>
      <c r="R2178" s="7" t="s">
        <v>5788</v>
      </c>
      <c r="S2178" s="7"/>
      <c r="T2178" s="9" t="s">
        <v>156</v>
      </c>
      <c r="U2178" s="7" t="str">
        <f t="shared" ref="U2178:U2241" si="2776">IF(T2178="CDI","Titulaire","Contractuel")</f>
        <v>Contractuel</v>
      </c>
      <c r="V2178" s="8">
        <v>45399</v>
      </c>
      <c r="W2178" s="8">
        <v>45443</v>
      </c>
      <c r="X2178" s="8"/>
      <c r="Y2178" s="8"/>
      <c r="Z2178" s="8">
        <v>45399</v>
      </c>
      <c r="AA2178" s="7">
        <f t="shared" ref="AA2178:AA2241" si="2777">MONTH(N2178)</f>
        <v>4</v>
      </c>
      <c r="AB2178" s="7">
        <f t="shared" ref="AB2178:AB2241" si="2778">IF(N2178="","",YEAR(N2178))</f>
        <v>2024</v>
      </c>
      <c r="AC2178" s="7">
        <f t="shared" ref="AC2178:AC2241" si="2779">AB2178+4</f>
        <v>2028</v>
      </c>
      <c r="AD2178" s="10" t="e">
        <f t="shared" ref="AD2178:AD2241" ca="1" si="2780">IF(#REF!="Non",(DAYS360(N2178,Q2178)/360),(DAYS360(N2178,TODAY())/360))</f>
        <v>#REF!</v>
      </c>
      <c r="AE2178" s="10" t="e">
        <f t="shared" ref="AE2178:AE2241" ca="1" si="2781">+IF(AD2178&lt;1,"&lt; 1",IF(AND(AD2178&gt;=1,AD2178&lt;2),"&lt; 2",IF(AND(AD2178&gt;=2,AD2178&lt;3),"&lt; 3",IF(AND(AD2178&gt;=3,AD2178&lt;=4),"&lt; 4",IF(AD2178&gt;4,"&gt; 4")))))</f>
        <v>#REF!</v>
      </c>
      <c r="AF2178" s="8">
        <v>33638</v>
      </c>
      <c r="AG2178" s="11">
        <f t="shared" ref="AG2178:AG2241" ca="1" si="2782">(TODAY()-AF2178)/365</f>
        <v>33.106849315068494</v>
      </c>
      <c r="AH2178" s="10" t="str">
        <f t="shared" ref="AH2178:AH2241" ca="1" si="2783">+IF(AG2178&lt;25,"&lt; 25",IF(AND(AG2178&gt;=25,AG2178&lt;35),"&gt;25&lt; 35",IF(AND(AG2178&gt;=35,AG2178&lt;45),"&gt;35&lt; 45",IF(AND(AG2178&gt;=45,AG2178&lt;=55),"&gt;45&lt; 55",IF(AG2178&gt;55,"&gt; 55")))))</f>
        <v>&gt;25&lt; 35</v>
      </c>
      <c r="AI2178" s="12"/>
      <c r="AJ2178" s="11"/>
      <c r="AK2178" s="12" t="s">
        <v>8217</v>
      </c>
      <c r="AL2178" s="8">
        <v>44208</v>
      </c>
      <c r="AM2178" s="7" t="s">
        <v>108</v>
      </c>
      <c r="AN2178" s="7" t="s">
        <v>109</v>
      </c>
      <c r="AP2178" t="s">
        <v>7687</v>
      </c>
      <c r="AQ2178" s="14">
        <v>3</v>
      </c>
      <c r="AR2178" s="14">
        <v>1</v>
      </c>
      <c r="AS2178" s="15">
        <f t="shared" ref="AS2178:AS2241" si="2784">N2178+(365.25*AR2178)</f>
        <v>45764.25</v>
      </c>
      <c r="AT2178" s="14" t="s">
        <v>163</v>
      </c>
      <c r="AU2178" s="12">
        <v>3.5</v>
      </c>
      <c r="AV2178" s="17">
        <v>17</v>
      </c>
      <c r="AW2178" s="18" t="s">
        <v>201</v>
      </c>
      <c r="AX2178" s="19" t="s">
        <v>8218</v>
      </c>
      <c r="AY2178" s="17">
        <v>27</v>
      </c>
      <c r="AZ2178" s="14" t="s">
        <v>203</v>
      </c>
      <c r="BA2178" s="20" t="str">
        <f t="shared" ref="BA2178:BA2241" si="2785">CONCATENATE(AV2178,AW2178,AX2178,AY2178)</f>
        <v>17001000000255225327</v>
      </c>
      <c r="BB2178" s="31">
        <f t="shared" ref="BB2178:BB2241" si="2786">LEN(BA2178)</f>
        <v>20</v>
      </c>
      <c r="BC2178" s="22" t="s">
        <v>5208</v>
      </c>
      <c r="BD2178" s="23" t="s">
        <v>85</v>
      </c>
      <c r="BF2178" s="8"/>
      <c r="BG2178" s="32">
        <v>28642621</v>
      </c>
      <c r="BH2178" s="32"/>
      <c r="BI2178" s="32"/>
      <c r="BK2178" s="14" t="str">
        <f t="shared" si="2747"/>
        <v>B-Panda</v>
      </c>
      <c r="BL2178" s="14" t="s">
        <v>595</v>
      </c>
      <c r="BM2178" s="25"/>
      <c r="BN2178" s="26"/>
      <c r="BO2178" s="27"/>
      <c r="BP2178" s="26"/>
      <c r="BQ2178" s="28"/>
    </row>
    <row r="2179" spans="1:69" x14ac:dyDescent="0.25">
      <c r="A2179" t="str">
        <f>VLOOKUP(B2179,[2]RH!$B:$BV,72,0)</f>
        <v>si</v>
      </c>
      <c r="B2179" s="6">
        <v>2239</v>
      </c>
      <c r="C2179" s="150" t="s">
        <v>168</v>
      </c>
      <c r="D2179" s="151" t="s">
        <v>8219</v>
      </c>
      <c r="E2179" s="152" t="s">
        <v>67</v>
      </c>
      <c r="F2179" s="153" t="s">
        <v>118</v>
      </c>
      <c r="G2179" s="7" t="s">
        <v>408</v>
      </c>
      <c r="H2179" s="80" t="s">
        <v>2398</v>
      </c>
      <c r="I2179" s="7" t="s">
        <v>2399</v>
      </c>
      <c r="J2179" s="150" t="s">
        <v>190</v>
      </c>
      <c r="K2179" s="150" t="s">
        <v>146</v>
      </c>
      <c r="L2179" s="154" t="s">
        <v>90</v>
      </c>
      <c r="M2179" s="7" t="str">
        <f t="shared" si="2766"/>
        <v>Alimentatrice</v>
      </c>
      <c r="N2179" s="155">
        <v>45402</v>
      </c>
      <c r="O2179" s="151"/>
      <c r="P2179" s="7">
        <f t="shared" ca="1" si="2740"/>
        <v>-6</v>
      </c>
      <c r="Q2179" s="155"/>
      <c r="R2179" s="7"/>
      <c r="S2179" s="151"/>
      <c r="T2179" s="152" t="s">
        <v>156</v>
      </c>
      <c r="U2179" s="7" t="str">
        <f t="shared" si="2776"/>
        <v>Contractuel</v>
      </c>
      <c r="V2179" s="8">
        <v>45689</v>
      </c>
      <c r="W2179" s="8">
        <f>VLOOKUP(B2179,[1]BASE!$A:$Q,17,0)</f>
        <v>45716</v>
      </c>
      <c r="X2179" s="151"/>
      <c r="Y2179" s="151"/>
      <c r="Z2179" s="155">
        <v>45402</v>
      </c>
      <c r="AA2179" s="7">
        <f t="shared" si="2777"/>
        <v>4</v>
      </c>
      <c r="AB2179" s="7">
        <f t="shared" si="2778"/>
        <v>2024</v>
      </c>
      <c r="AC2179" s="7">
        <f t="shared" si="2779"/>
        <v>2028</v>
      </c>
      <c r="AD2179" s="10" t="e">
        <f t="shared" ref="AD2179:AD2242" ca="1" si="2787">IF(#REF!="Non",(DAYS360(N2179,Q2179)/360),(DAYS360(N2179,TODAY())/360))</f>
        <v>#REF!</v>
      </c>
      <c r="AE2179" s="10" t="e">
        <f t="shared" ca="1" si="2781"/>
        <v>#REF!</v>
      </c>
      <c r="AF2179" s="156">
        <v>36584</v>
      </c>
      <c r="AG2179" s="11">
        <f t="shared" ca="1" si="2782"/>
        <v>25.035616438356165</v>
      </c>
      <c r="AH2179" s="10" t="str">
        <f t="shared" ca="1" si="2783"/>
        <v>&gt;25&lt; 35</v>
      </c>
      <c r="AI2179" s="151"/>
      <c r="AJ2179" s="151"/>
      <c r="AK2179" s="157" t="s">
        <v>8220</v>
      </c>
      <c r="AL2179" s="156">
        <v>43763</v>
      </c>
      <c r="AM2179" s="150" t="s">
        <v>108</v>
      </c>
      <c r="AN2179" s="150" t="s">
        <v>109</v>
      </c>
      <c r="AO2179" s="151"/>
      <c r="AP2179" s="151" t="s">
        <v>7789</v>
      </c>
      <c r="AQ2179" s="14">
        <v>3</v>
      </c>
      <c r="AR2179" s="14">
        <v>1</v>
      </c>
      <c r="AS2179" s="15">
        <f t="shared" si="2784"/>
        <v>45767.25</v>
      </c>
      <c r="AT2179" s="150" t="s">
        <v>163</v>
      </c>
      <c r="AU2179" s="159">
        <v>3.6629999999999998</v>
      </c>
      <c r="AV2179">
        <v>17</v>
      </c>
      <c r="AW2179" s="13" t="s">
        <v>201</v>
      </c>
      <c r="AX2179" s="13" t="s">
        <v>8221</v>
      </c>
      <c r="AY2179">
        <v>14</v>
      </c>
      <c r="AZ2179" t="s">
        <v>203</v>
      </c>
      <c r="BA2179" s="20" t="str">
        <f t="shared" si="2785"/>
        <v>17001000000344229714</v>
      </c>
      <c r="BB2179" s="31">
        <f t="shared" si="2786"/>
        <v>20</v>
      </c>
      <c r="BC2179" s="151" t="s">
        <v>7689</v>
      </c>
      <c r="BD2179" s="151" t="s">
        <v>341</v>
      </c>
      <c r="BE2179" s="151"/>
      <c r="BF2179" s="151"/>
      <c r="BG2179" s="151">
        <v>20120005</v>
      </c>
      <c r="BH2179" s="151"/>
      <c r="BI2179" s="151"/>
      <c r="BJ2179" t="s">
        <v>371</v>
      </c>
      <c r="BK2179" s="14" t="str">
        <f>IF(K2179="CADRE","CADRE",CONCATENATE(J2179,"-",H2179))</f>
        <v>A-P7 AR</v>
      </c>
      <c r="BL2179" s="14" t="s">
        <v>288</v>
      </c>
      <c r="BM2179" s="151"/>
      <c r="BN2179" s="151"/>
      <c r="BO2179" s="151"/>
      <c r="BP2179" s="151"/>
      <c r="BQ2179" s="151"/>
    </row>
    <row r="2180" spans="1:69" x14ac:dyDescent="0.25">
      <c r="A2180" t="str">
        <f>VLOOKUP(B2180,[2]RH!$B:$BV,72,0)</f>
        <v>Non-Actif</v>
      </c>
      <c r="B2180" s="6">
        <v>2240</v>
      </c>
      <c r="C2180" s="150" t="s">
        <v>168</v>
      </c>
      <c r="D2180" s="151" t="s">
        <v>8222</v>
      </c>
      <c r="E2180" s="152" t="s">
        <v>67</v>
      </c>
      <c r="F2180" s="153" t="s">
        <v>118</v>
      </c>
      <c r="G2180" s="7" t="s">
        <v>408</v>
      </c>
      <c r="H2180" s="80" t="s">
        <v>2398</v>
      </c>
      <c r="I2180" s="7" t="s">
        <v>2399</v>
      </c>
      <c r="J2180" s="150" t="s">
        <v>190</v>
      </c>
      <c r="K2180" s="150" t="s">
        <v>146</v>
      </c>
      <c r="L2180" s="154" t="s">
        <v>90</v>
      </c>
      <c r="M2180" s="7" t="str">
        <f t="shared" si="2766"/>
        <v>Alimentatrice</v>
      </c>
      <c r="N2180" s="155">
        <v>45402</v>
      </c>
      <c r="O2180" s="151"/>
      <c r="P2180" s="7">
        <f t="shared" ca="1" si="2740"/>
        <v>-279</v>
      </c>
      <c r="Q2180" s="155">
        <v>45402</v>
      </c>
      <c r="R2180" s="7" t="s">
        <v>7336</v>
      </c>
      <c r="S2180" s="151"/>
      <c r="T2180" s="152" t="s">
        <v>156</v>
      </c>
      <c r="U2180" s="7" t="str">
        <f t="shared" si="2776"/>
        <v>Contractuel</v>
      </c>
      <c r="V2180" s="155">
        <v>45402</v>
      </c>
      <c r="W2180" s="155">
        <v>45443</v>
      </c>
      <c r="X2180" s="151"/>
      <c r="Y2180" s="151"/>
      <c r="Z2180" s="155">
        <v>45402</v>
      </c>
      <c r="AA2180" s="7">
        <f t="shared" si="2777"/>
        <v>4</v>
      </c>
      <c r="AB2180" s="7">
        <f t="shared" si="2778"/>
        <v>2024</v>
      </c>
      <c r="AC2180" s="7">
        <f t="shared" si="2779"/>
        <v>2028</v>
      </c>
      <c r="AD2180" s="10" t="e">
        <f t="shared" ref="AD2180:AD2243" ca="1" si="2788">IF(#REF!="Non",(DAYS360(N2180,Q2180)/360),(DAYS360(N2180,TODAY())/360))</f>
        <v>#REF!</v>
      </c>
      <c r="AE2180" s="10" t="e">
        <f t="shared" ca="1" si="2781"/>
        <v>#REF!</v>
      </c>
      <c r="AF2180" s="156">
        <v>33749</v>
      </c>
      <c r="AG2180" s="11">
        <f t="shared" ca="1" si="2782"/>
        <v>32.802739726027397</v>
      </c>
      <c r="AH2180" s="10" t="str">
        <f t="shared" ca="1" si="2783"/>
        <v>&gt;25&lt; 35</v>
      </c>
      <c r="AI2180" s="151">
        <v>17063413</v>
      </c>
      <c r="AJ2180" s="40" t="s">
        <v>213</v>
      </c>
      <c r="AK2180" s="157" t="s">
        <v>8223</v>
      </c>
      <c r="AL2180" s="156">
        <v>45125</v>
      </c>
      <c r="AM2180" s="150" t="s">
        <v>108</v>
      </c>
      <c r="AN2180" s="150" t="s">
        <v>683</v>
      </c>
      <c r="AO2180" s="151"/>
      <c r="AP2180" s="151" t="s">
        <v>7789</v>
      </c>
      <c r="AQ2180" s="14">
        <v>3</v>
      </c>
      <c r="AR2180" s="14">
        <v>1</v>
      </c>
      <c r="AS2180" s="15">
        <f t="shared" si="2784"/>
        <v>45767.25</v>
      </c>
      <c r="AT2180" s="150" t="s">
        <v>163</v>
      </c>
      <c r="AU2180" s="159">
        <v>3.6629999999999998</v>
      </c>
      <c r="AV2180">
        <v>17</v>
      </c>
      <c r="AW2180" s="13" t="s">
        <v>201</v>
      </c>
      <c r="AX2180" s="13" t="s">
        <v>8224</v>
      </c>
      <c r="AY2180">
        <v>75</v>
      </c>
      <c r="AZ2180" t="s">
        <v>203</v>
      </c>
      <c r="BA2180" s="20" t="str">
        <f t="shared" si="2785"/>
        <v>17001000000259482075</v>
      </c>
      <c r="BB2180" s="31">
        <f t="shared" si="2786"/>
        <v>20</v>
      </c>
      <c r="BC2180" s="151" t="s">
        <v>8225</v>
      </c>
      <c r="BD2180" s="151" t="s">
        <v>341</v>
      </c>
      <c r="BE2180" s="151"/>
      <c r="BF2180" s="151"/>
      <c r="BG2180" s="151">
        <v>27177901</v>
      </c>
      <c r="BH2180" s="151">
        <v>21234805</v>
      </c>
      <c r="BI2180" s="151"/>
      <c r="BJ2180" s="151"/>
      <c r="BK2180" s="14" t="str">
        <f t="shared" si="2747"/>
        <v>A-P7 AR</v>
      </c>
      <c r="BL2180" s="14" t="s">
        <v>288</v>
      </c>
      <c r="BM2180" s="151"/>
      <c r="BN2180" s="151"/>
      <c r="BO2180" s="151"/>
      <c r="BP2180" s="151"/>
      <c r="BQ2180" s="151"/>
    </row>
    <row r="2181" spans="1:69" x14ac:dyDescent="0.25">
      <c r="A2181" t="str">
        <f>VLOOKUP(B2181,[2]RH!$B:$BV,72,0)</f>
        <v>si</v>
      </c>
      <c r="B2181" s="6">
        <v>2241</v>
      </c>
      <c r="C2181" s="7" t="s">
        <v>168</v>
      </c>
      <c r="D2181" s="7" t="s">
        <v>8226</v>
      </c>
      <c r="E2181" s="7" t="s">
        <v>67</v>
      </c>
      <c r="F2181" s="7" t="s">
        <v>118</v>
      </c>
      <c r="G2181" s="7" t="s">
        <v>220</v>
      </c>
      <c r="H2181" s="80" t="s">
        <v>2398</v>
      </c>
      <c r="I2181" s="7" t="s">
        <v>2487</v>
      </c>
      <c r="J2181" s="7" t="s">
        <v>281</v>
      </c>
      <c r="K2181" s="7" t="s">
        <v>146</v>
      </c>
      <c r="L2181" s="7" t="s">
        <v>90</v>
      </c>
      <c r="M2181" s="7" t="str">
        <f t="shared" si="2766"/>
        <v>Couturière</v>
      </c>
      <c r="N2181" s="8">
        <v>45399</v>
      </c>
      <c r="P2181" s="7">
        <f t="shared" ca="1" si="2740"/>
        <v>-6</v>
      </c>
      <c r="Q2181" s="8"/>
      <c r="R2181" s="7"/>
      <c r="S2181" s="7"/>
      <c r="T2181" s="9" t="s">
        <v>156</v>
      </c>
      <c r="U2181" s="7" t="str">
        <f t="shared" si="2776"/>
        <v>Contractuel</v>
      </c>
      <c r="V2181" s="8">
        <v>45689</v>
      </c>
      <c r="W2181" s="8">
        <f>VLOOKUP(B2181,[1]BASE!$A:$Q,17,0)</f>
        <v>45716</v>
      </c>
      <c r="X2181" s="8"/>
      <c r="Y2181" s="8"/>
      <c r="Z2181" s="8">
        <v>45399</v>
      </c>
      <c r="AA2181" s="7">
        <f t="shared" si="2777"/>
        <v>4</v>
      </c>
      <c r="AB2181" s="7">
        <f t="shared" si="2778"/>
        <v>2024</v>
      </c>
      <c r="AC2181" s="7">
        <f t="shared" si="2779"/>
        <v>2028</v>
      </c>
      <c r="AD2181" s="10" t="e">
        <f t="shared" ref="AD2181:AD2244" ca="1" si="2789">IF(#REF!="Non",(DAYS360(N2181,Q2181)/360),(DAYS360(N2181,TODAY())/360))</f>
        <v>#REF!</v>
      </c>
      <c r="AE2181" s="10" t="e">
        <f t="shared" ca="1" si="2781"/>
        <v>#REF!</v>
      </c>
      <c r="AF2181" s="8">
        <v>31974</v>
      </c>
      <c r="AG2181" s="11">
        <f t="shared" ca="1" si="2782"/>
        <v>37.665753424657531</v>
      </c>
      <c r="AH2181" s="10" t="str">
        <f t="shared" ca="1" si="2783"/>
        <v>&gt;35&lt; 45</v>
      </c>
      <c r="AI2181" s="12">
        <v>16069496</v>
      </c>
      <c r="AJ2181" s="13" t="s">
        <v>79</v>
      </c>
      <c r="AK2181" s="12" t="s">
        <v>8227</v>
      </c>
      <c r="AL2181" s="8">
        <v>38820</v>
      </c>
      <c r="AM2181" s="7" t="s">
        <v>108</v>
      </c>
      <c r="AN2181" s="7" t="s">
        <v>76</v>
      </c>
      <c r="AP2181" t="s">
        <v>7965</v>
      </c>
      <c r="AQ2181">
        <v>3</v>
      </c>
      <c r="AR2181" s="14">
        <v>1</v>
      </c>
      <c r="AS2181" s="15">
        <f t="shared" si="2784"/>
        <v>45764.25</v>
      </c>
      <c r="AT2181" s="14" t="s">
        <v>163</v>
      </c>
      <c r="AU2181" s="12">
        <v>3.5</v>
      </c>
      <c r="AV2181" s="17">
        <v>17</v>
      </c>
      <c r="AW2181" s="18" t="s">
        <v>201</v>
      </c>
      <c r="AX2181" s="19" t="s">
        <v>8228</v>
      </c>
      <c r="AY2181" s="17">
        <v>31</v>
      </c>
      <c r="AZ2181" s="14" t="s">
        <v>203</v>
      </c>
      <c r="BA2181" s="20" t="str">
        <f t="shared" si="2785"/>
        <v>17001000000344138631</v>
      </c>
      <c r="BB2181" s="31">
        <f t="shared" si="2786"/>
        <v>20</v>
      </c>
      <c r="BC2181" s="22" t="s">
        <v>6322</v>
      </c>
      <c r="BD2181" s="23" t="s">
        <v>341</v>
      </c>
      <c r="BF2181" s="8"/>
      <c r="BG2181" s="32">
        <v>28674016</v>
      </c>
      <c r="BH2181" s="32">
        <v>21261857</v>
      </c>
      <c r="BI2181" s="32"/>
      <c r="BJ2181" t="s">
        <v>6322</v>
      </c>
      <c r="BK2181" s="14" t="str">
        <f>IF(K2181="CADRE","CADRE",CONCATENATE(J2181,"-",H2181))</f>
        <v>B-P7 AR</v>
      </c>
      <c r="BL2181" s="14" t="s">
        <v>595</v>
      </c>
      <c r="BM2181" s="25"/>
      <c r="BN2181" s="26"/>
      <c r="BO2181" s="27"/>
      <c r="BP2181" s="26"/>
      <c r="BQ2181" s="28"/>
    </row>
    <row r="2182" spans="1:69" x14ac:dyDescent="0.25">
      <c r="A2182" t="str">
        <f>VLOOKUP(B2182,[2]RH!$B:$BV,72,0)</f>
        <v>Non-Actif</v>
      </c>
      <c r="B2182" s="6">
        <v>2242</v>
      </c>
      <c r="C2182" s="150" t="s">
        <v>168</v>
      </c>
      <c r="D2182" s="151" t="s">
        <v>8229</v>
      </c>
      <c r="E2182" s="152" t="s">
        <v>67</v>
      </c>
      <c r="F2182" s="7" t="s">
        <v>102</v>
      </c>
      <c r="G2182" s="7" t="s">
        <v>1585</v>
      </c>
      <c r="H2182" s="80" t="s">
        <v>102</v>
      </c>
      <c r="I2182" s="7" t="s">
        <v>1908</v>
      </c>
      <c r="J2182" s="150"/>
      <c r="K2182" s="150" t="s">
        <v>89</v>
      </c>
      <c r="L2182" s="154" t="s">
        <v>90</v>
      </c>
      <c r="M2182" s="7" t="str">
        <f t="shared" si="2766"/>
        <v>MANITENTIONNAIRE</v>
      </c>
      <c r="N2182" s="155">
        <v>45400</v>
      </c>
      <c r="O2182" s="151"/>
      <c r="P2182" s="7">
        <f t="shared" ca="1" si="2740"/>
        <v>-249</v>
      </c>
      <c r="Q2182" s="155">
        <v>45454</v>
      </c>
      <c r="R2182" s="7" t="s">
        <v>771</v>
      </c>
      <c r="S2182" s="151"/>
      <c r="T2182" s="152" t="s">
        <v>156</v>
      </c>
      <c r="U2182" s="7" t="str">
        <f t="shared" si="2776"/>
        <v>Contractuel</v>
      </c>
      <c r="V2182" s="8">
        <v>45444</v>
      </c>
      <c r="W2182" s="8">
        <v>45473</v>
      </c>
      <c r="X2182" s="151"/>
      <c r="Y2182" s="151"/>
      <c r="Z2182" s="155">
        <v>45400</v>
      </c>
      <c r="AA2182" s="7">
        <f t="shared" si="2777"/>
        <v>4</v>
      </c>
      <c r="AB2182" s="7">
        <f t="shared" si="2778"/>
        <v>2024</v>
      </c>
      <c r="AC2182" s="7">
        <f t="shared" si="2779"/>
        <v>2028</v>
      </c>
      <c r="AD2182" s="10" t="e">
        <f t="shared" ref="AD2182:AD2245" ca="1" si="2790">IF(#REF!="Non",(DAYS360(N2182,Q2182)/360),(DAYS360(N2182,TODAY())/360))</f>
        <v>#REF!</v>
      </c>
      <c r="AE2182" s="10" t="e">
        <f t="shared" ca="1" si="2781"/>
        <v>#REF!</v>
      </c>
      <c r="AF2182" s="156">
        <v>34543</v>
      </c>
      <c r="AG2182" s="11">
        <f t="shared" ca="1" si="2782"/>
        <v>30.627397260273973</v>
      </c>
      <c r="AH2182" s="10" t="str">
        <f t="shared" ca="1" si="2783"/>
        <v>&gt;25&lt; 35</v>
      </c>
      <c r="AI2182" s="151"/>
      <c r="AJ2182" s="151"/>
      <c r="AK2182" s="157" t="s">
        <v>8230</v>
      </c>
      <c r="AL2182" s="156">
        <v>42905</v>
      </c>
      <c r="AM2182" s="150" t="s">
        <v>75</v>
      </c>
      <c r="AN2182" s="150" t="s">
        <v>109</v>
      </c>
      <c r="AO2182" s="151"/>
      <c r="AP2182" s="151" t="s">
        <v>7769</v>
      </c>
      <c r="AQ2182" s="14">
        <v>3</v>
      </c>
      <c r="AR2182" s="14">
        <v>1</v>
      </c>
      <c r="AS2182" s="15">
        <f t="shared" si="2784"/>
        <v>45765.25</v>
      </c>
      <c r="AT2182" s="158" t="s">
        <v>163</v>
      </c>
      <c r="AU2182" s="150">
        <v>3.5</v>
      </c>
      <c r="AV2182">
        <v>17</v>
      </c>
      <c r="AW2182" s="13" t="s">
        <v>201</v>
      </c>
      <c r="AX2182" s="13" t="s">
        <v>8231</v>
      </c>
      <c r="AY2182">
        <v>77</v>
      </c>
      <c r="AZ2182" t="s">
        <v>203</v>
      </c>
      <c r="BA2182" s="20" t="str">
        <f t="shared" si="2785"/>
        <v>17001000000344538077</v>
      </c>
      <c r="BB2182" s="31">
        <f t="shared" si="2786"/>
        <v>20</v>
      </c>
      <c r="BC2182" s="151" t="s">
        <v>8232</v>
      </c>
      <c r="BD2182" s="151" t="s">
        <v>115</v>
      </c>
      <c r="BE2182" s="151"/>
      <c r="BF2182" s="151"/>
      <c r="BG2182" s="151"/>
      <c r="BH2182" s="151"/>
      <c r="BI2182" s="151"/>
      <c r="BJ2182" s="151"/>
      <c r="BK2182" s="14" t="str">
        <f t="shared" ref="BK2182:BK2200" si="2791">IF(K2182="CADRE","CADRE",CONCATENATE(J2182,"-",H2182))</f>
        <v>-LOGISTIQUE</v>
      </c>
      <c r="BL2182" s="14" t="s">
        <v>241</v>
      </c>
      <c r="BM2182" s="151"/>
      <c r="BN2182" s="151"/>
      <c r="BO2182" s="151"/>
      <c r="BP2182" s="151"/>
      <c r="BQ2182" s="151"/>
    </row>
    <row r="2183" spans="1:69" x14ac:dyDescent="0.25">
      <c r="A2183" t="str">
        <f>VLOOKUP(B2183,[2]RH!$B:$BV,72,0)</f>
        <v>si</v>
      </c>
      <c r="B2183" s="6">
        <v>2243</v>
      </c>
      <c r="C2183" s="7" t="s">
        <v>168</v>
      </c>
      <c r="D2183" s="7" t="s">
        <v>8233</v>
      </c>
      <c r="E2183" s="7" t="s">
        <v>67</v>
      </c>
      <c r="F2183" s="7" t="s">
        <v>118</v>
      </c>
      <c r="G2183" s="7" t="s">
        <v>220</v>
      </c>
      <c r="H2183" s="80" t="s">
        <v>2398</v>
      </c>
      <c r="I2183" s="7" t="s">
        <v>2487</v>
      </c>
      <c r="J2183" s="7" t="s">
        <v>281</v>
      </c>
      <c r="K2183" s="7" t="s">
        <v>146</v>
      </c>
      <c r="L2183" s="7" t="s">
        <v>90</v>
      </c>
      <c r="M2183" s="7" t="str">
        <f t="shared" si="2766"/>
        <v>Couturière</v>
      </c>
      <c r="N2183" s="8">
        <v>45399</v>
      </c>
      <c r="P2183" s="7">
        <f t="shared" ca="1" si="2740"/>
        <v>-6</v>
      </c>
      <c r="Q2183" s="8"/>
      <c r="R2183" s="7"/>
      <c r="S2183" s="7"/>
      <c r="T2183" s="9" t="s">
        <v>156</v>
      </c>
      <c r="U2183" s="7" t="str">
        <f t="shared" si="2776"/>
        <v>Contractuel</v>
      </c>
      <c r="V2183" s="8">
        <v>45689</v>
      </c>
      <c r="W2183" s="8">
        <f>VLOOKUP(B2183,[1]BASE!$A:$Q,17,0)</f>
        <v>45716</v>
      </c>
      <c r="X2183" s="8"/>
      <c r="Y2183" s="8"/>
      <c r="Z2183" s="8">
        <v>45399</v>
      </c>
      <c r="AA2183" s="7">
        <f t="shared" si="2777"/>
        <v>4</v>
      </c>
      <c r="AB2183" s="7">
        <f t="shared" si="2778"/>
        <v>2024</v>
      </c>
      <c r="AC2183" s="7">
        <f t="shared" si="2779"/>
        <v>2028</v>
      </c>
      <c r="AD2183" s="10" t="e">
        <f t="shared" ref="AD2183:AD2246" ca="1" si="2792">IF(#REF!="Non",(DAYS360(N2183,Q2183)/360),(DAYS360(N2183,TODAY())/360))</f>
        <v>#REF!</v>
      </c>
      <c r="AE2183" s="10" t="e">
        <f t="shared" ca="1" si="2781"/>
        <v>#REF!</v>
      </c>
      <c r="AF2183" s="8">
        <v>35044</v>
      </c>
      <c r="AG2183" s="11">
        <f t="shared" ca="1" si="2782"/>
        <v>29.254794520547946</v>
      </c>
      <c r="AH2183" s="10" t="str">
        <f t="shared" ca="1" si="2783"/>
        <v>&gt;25&lt; 35</v>
      </c>
      <c r="AI2183" s="12">
        <v>17054197</v>
      </c>
      <c r="AJ2183" s="13" t="s">
        <v>73</v>
      </c>
      <c r="AK2183" s="12" t="s">
        <v>8234</v>
      </c>
      <c r="AL2183" s="8">
        <v>41442</v>
      </c>
      <c r="AM2183" s="7" t="s">
        <v>108</v>
      </c>
      <c r="AN2183" s="7" t="s">
        <v>109</v>
      </c>
      <c r="AP2183" t="s">
        <v>7687</v>
      </c>
      <c r="AQ2183">
        <v>3</v>
      </c>
      <c r="AR2183" s="14">
        <v>1</v>
      </c>
      <c r="AS2183" s="15">
        <f t="shared" si="2784"/>
        <v>45764.25</v>
      </c>
      <c r="AT2183" s="14" t="s">
        <v>163</v>
      </c>
      <c r="AU2183" s="12">
        <v>3.5</v>
      </c>
      <c r="AV2183" s="17">
        <v>17</v>
      </c>
      <c r="AW2183" s="18" t="s">
        <v>201</v>
      </c>
      <c r="AX2183" s="19" t="s">
        <v>8235</v>
      </c>
      <c r="AY2183" s="17">
        <v>42</v>
      </c>
      <c r="AZ2183" s="14" t="s">
        <v>203</v>
      </c>
      <c r="BA2183" s="20" t="str">
        <f t="shared" si="2785"/>
        <v>17001000000344096242</v>
      </c>
      <c r="BB2183" s="31">
        <f t="shared" si="2786"/>
        <v>20</v>
      </c>
      <c r="BC2183" s="22" t="s">
        <v>769</v>
      </c>
      <c r="BD2183" s="23" t="s">
        <v>115</v>
      </c>
      <c r="BF2183" s="8"/>
      <c r="BG2183" s="32">
        <v>97819225</v>
      </c>
      <c r="BH2183" s="32"/>
      <c r="BI2183" s="32"/>
      <c r="BJ2183" t="s">
        <v>769</v>
      </c>
      <c r="BK2183" s="14" t="str">
        <f>IF(K2183="CADRE","CADRE",CONCATENATE(J2183,"-",H2183))</f>
        <v>B-P7 AR</v>
      </c>
      <c r="BL2183" s="14" t="s">
        <v>595</v>
      </c>
      <c r="BM2183" s="25"/>
      <c r="BN2183" s="26"/>
      <c r="BO2183" s="27"/>
      <c r="BP2183" s="26"/>
      <c r="BQ2183" s="28"/>
    </row>
    <row r="2184" spans="1:69" x14ac:dyDescent="0.25">
      <c r="A2184" t="str">
        <f>VLOOKUP(B2184,[2]RH!$B:$BV,72,0)</f>
        <v>Non-Actif</v>
      </c>
      <c r="B2184" s="6">
        <v>2244</v>
      </c>
      <c r="C2184" s="125" t="s">
        <v>168</v>
      </c>
      <c r="D2184" s="95" t="s">
        <v>8236</v>
      </c>
      <c r="E2184" s="143" t="s">
        <v>67</v>
      </c>
      <c r="F2184" s="145" t="s">
        <v>118</v>
      </c>
      <c r="G2184" s="7" t="s">
        <v>220</v>
      </c>
      <c r="H2184" s="80" t="s">
        <v>2398</v>
      </c>
      <c r="I2184" s="7"/>
      <c r="J2184" s="65" t="s">
        <v>281</v>
      </c>
      <c r="K2184" s="125" t="s">
        <v>146</v>
      </c>
      <c r="L2184" s="127" t="s">
        <v>90</v>
      </c>
      <c r="M2184" s="7" t="str">
        <f t="shared" si="2766"/>
        <v>Couturière</v>
      </c>
      <c r="N2184" s="148">
        <v>45399</v>
      </c>
      <c r="P2184" s="7">
        <f t="shared" ca="1" si="2740"/>
        <v>-279</v>
      </c>
      <c r="Q2184" s="33">
        <v>45399</v>
      </c>
      <c r="R2184" s="7" t="s">
        <v>5788</v>
      </c>
      <c r="S2184"/>
      <c r="T2184" s="130" t="s">
        <v>156</v>
      </c>
      <c r="U2184" s="7" t="str">
        <f t="shared" si="2776"/>
        <v>Contractuel</v>
      </c>
      <c r="V2184" s="148">
        <v>45399</v>
      </c>
      <c r="W2184" s="148">
        <v>45443</v>
      </c>
      <c r="X2184" s="149"/>
      <c r="Y2184" s="149"/>
      <c r="Z2184" s="148">
        <v>45399</v>
      </c>
      <c r="AA2184" s="7">
        <f t="shared" si="2777"/>
        <v>4</v>
      </c>
      <c r="AB2184" s="7">
        <f t="shared" si="2778"/>
        <v>2024</v>
      </c>
      <c r="AC2184" s="7">
        <f t="shared" si="2779"/>
        <v>2028</v>
      </c>
      <c r="AD2184" s="10" t="e">
        <f t="shared" ref="AD2184:AD2247" ca="1" si="2793">IF(#REF!="Non",(DAYS360(N2184,Q2184)/360),(DAYS360(N2184,TODAY())/360))</f>
        <v>#REF!</v>
      </c>
      <c r="AE2184" s="10" t="e">
        <f t="shared" ca="1" si="2781"/>
        <v>#REF!</v>
      </c>
      <c r="AF2184" s="144">
        <v>29952</v>
      </c>
      <c r="AG2184" s="11">
        <f t="shared" ca="1" si="2782"/>
        <v>43.205479452054796</v>
      </c>
      <c r="AH2184" s="10" t="str">
        <f t="shared" ca="1" si="2783"/>
        <v>&gt;35&lt; 45</v>
      </c>
      <c r="AK2184" s="134" t="s">
        <v>8237</v>
      </c>
      <c r="AL2184" s="144">
        <v>38741</v>
      </c>
      <c r="AM2184" s="125" t="s">
        <v>108</v>
      </c>
      <c r="AN2184" s="125" t="s">
        <v>76</v>
      </c>
      <c r="AO2184" s="95">
        <v>3</v>
      </c>
      <c r="AP2184" s="132" t="s">
        <v>7769</v>
      </c>
      <c r="AQ2184" s="14">
        <v>3</v>
      </c>
      <c r="AR2184" s="14">
        <v>1</v>
      </c>
      <c r="AS2184" s="15">
        <f t="shared" si="2784"/>
        <v>45764.25</v>
      </c>
      <c r="AT2184" s="122" t="s">
        <v>163</v>
      </c>
      <c r="AU2184" s="65">
        <v>3.5</v>
      </c>
      <c r="AV2184"/>
      <c r="AW2184"/>
      <c r="AX2184"/>
      <c r="AZ2184"/>
      <c r="BA2184" s="20" t="str">
        <f t="shared" si="2785"/>
        <v/>
      </c>
      <c r="BB2184" s="31">
        <f t="shared" si="2786"/>
        <v>0</v>
      </c>
      <c r="BC2184" s="95" t="s">
        <v>6223</v>
      </c>
      <c r="BD2184" s="95" t="s">
        <v>85</v>
      </c>
      <c r="BF2184"/>
      <c r="BG2184" s="95">
        <v>90461788</v>
      </c>
      <c r="BH2184" s="95">
        <v>97393857</v>
      </c>
      <c r="BK2184" s="14" t="str">
        <f t="shared" si="2791"/>
        <v>B-P7 AR</v>
      </c>
      <c r="BL2184" s="14" t="s">
        <v>595</v>
      </c>
    </row>
    <row r="2185" spans="1:69" x14ac:dyDescent="0.25">
      <c r="A2185" t="str">
        <f>VLOOKUP(B2185,[2]RH!$B:$BV,72,0)</f>
        <v>si</v>
      </c>
      <c r="B2185" s="6">
        <v>2245</v>
      </c>
      <c r="C2185" s="7" t="s">
        <v>168</v>
      </c>
      <c r="D2185" s="7" t="s">
        <v>8238</v>
      </c>
      <c r="E2185" s="7" t="s">
        <v>67</v>
      </c>
      <c r="F2185" s="7" t="s">
        <v>118</v>
      </c>
      <c r="G2185" s="7" t="s">
        <v>220</v>
      </c>
      <c r="H2185" s="80" t="s">
        <v>2398</v>
      </c>
      <c r="I2185" s="7" t="s">
        <v>2487</v>
      </c>
      <c r="J2185" s="7" t="s">
        <v>281</v>
      </c>
      <c r="K2185" s="7" t="s">
        <v>146</v>
      </c>
      <c r="L2185" s="7" t="s">
        <v>90</v>
      </c>
      <c r="M2185" s="7" t="str">
        <f t="shared" si="2766"/>
        <v>Couturière</v>
      </c>
      <c r="N2185" s="8">
        <v>45399</v>
      </c>
      <c r="P2185" s="7">
        <f t="shared" ca="1" si="2740"/>
        <v>-6</v>
      </c>
      <c r="Q2185" s="8"/>
      <c r="R2185" s="7"/>
      <c r="S2185" s="7"/>
      <c r="T2185" s="9" t="s">
        <v>156</v>
      </c>
      <c r="U2185" s="7" t="str">
        <f t="shared" si="2776"/>
        <v>Contractuel</v>
      </c>
      <c r="V2185" s="8">
        <v>45689</v>
      </c>
      <c r="W2185" s="8">
        <f>VLOOKUP(B2185,[1]BASE!$A:$Q,17,0)</f>
        <v>45716</v>
      </c>
      <c r="X2185" s="8"/>
      <c r="Y2185" s="8"/>
      <c r="Z2185" s="8">
        <v>45399</v>
      </c>
      <c r="AA2185" s="7">
        <f t="shared" si="2777"/>
        <v>4</v>
      </c>
      <c r="AB2185" s="7">
        <f t="shared" si="2778"/>
        <v>2024</v>
      </c>
      <c r="AC2185" s="7">
        <f t="shared" si="2779"/>
        <v>2028</v>
      </c>
      <c r="AD2185" s="10" t="e">
        <f t="shared" ref="AD2185:AD2248" ca="1" si="2794">IF(#REF!="Non",(DAYS360(N2185,Q2185)/360),(DAYS360(N2185,TODAY())/360))</f>
        <v>#REF!</v>
      </c>
      <c r="AE2185" s="10" t="e">
        <f t="shared" ca="1" si="2781"/>
        <v>#REF!</v>
      </c>
      <c r="AF2185" s="8">
        <v>27992</v>
      </c>
      <c r="AG2185" s="11">
        <f t="shared" ca="1" si="2782"/>
        <v>48.575342465753423</v>
      </c>
      <c r="AH2185" s="10" t="str">
        <f t="shared" ca="1" si="2783"/>
        <v>&gt;45&lt; 55</v>
      </c>
      <c r="AI2185" s="12">
        <v>12361258</v>
      </c>
      <c r="AJ2185" s="13" t="s">
        <v>73</v>
      </c>
      <c r="AK2185" s="12" t="s">
        <v>8239</v>
      </c>
      <c r="AL2185" s="8">
        <v>43858</v>
      </c>
      <c r="AM2185" s="7" t="s">
        <v>108</v>
      </c>
      <c r="AN2185" s="7" t="s">
        <v>76</v>
      </c>
      <c r="AO2185">
        <v>3</v>
      </c>
      <c r="AP2185" t="s">
        <v>7930</v>
      </c>
      <c r="AQ2185">
        <v>3</v>
      </c>
      <c r="AR2185" s="14">
        <v>1</v>
      </c>
      <c r="AS2185" s="15">
        <f t="shared" si="2784"/>
        <v>45764.25</v>
      </c>
      <c r="AT2185" s="14" t="s">
        <v>163</v>
      </c>
      <c r="AU2185" s="12">
        <v>3.5</v>
      </c>
      <c r="AV2185" s="17">
        <v>17</v>
      </c>
      <c r="AW2185" s="18" t="s">
        <v>201</v>
      </c>
      <c r="AX2185" s="19" t="s">
        <v>8240</v>
      </c>
      <c r="AY2185" s="17" t="s">
        <v>106</v>
      </c>
      <c r="AZ2185" s="14" t="s">
        <v>203</v>
      </c>
      <c r="BA2185" s="20" t="str">
        <f t="shared" si="2785"/>
        <v>17001000000308931705</v>
      </c>
      <c r="BB2185" s="31">
        <f t="shared" si="2786"/>
        <v>20</v>
      </c>
      <c r="BC2185" s="22" t="s">
        <v>8241</v>
      </c>
      <c r="BD2185" s="23" t="s">
        <v>85</v>
      </c>
      <c r="BF2185" s="8"/>
      <c r="BG2185" s="32">
        <v>52797713</v>
      </c>
      <c r="BH2185" s="32"/>
      <c r="BI2185" s="32"/>
      <c r="BJ2185" t="s">
        <v>426</v>
      </c>
      <c r="BK2185" s="14" t="str">
        <f t="shared" si="2791"/>
        <v>B-P7 AR</v>
      </c>
      <c r="BL2185" s="14" t="s">
        <v>595</v>
      </c>
      <c r="BM2185" s="25"/>
      <c r="BN2185" s="26"/>
      <c r="BO2185" s="27"/>
      <c r="BP2185" s="26"/>
      <c r="BQ2185" s="28"/>
    </row>
    <row r="2186" spans="1:69" x14ac:dyDescent="0.25">
      <c r="A2186" t="str">
        <f>VLOOKUP(B2186,[2]RH!$B:$BV,72,0)</f>
        <v>si</v>
      </c>
      <c r="B2186" s="6">
        <v>2246</v>
      </c>
      <c r="C2186" s="7" t="s">
        <v>168</v>
      </c>
      <c r="D2186" s="7" t="s">
        <v>8242</v>
      </c>
      <c r="E2186" s="7" t="s">
        <v>67</v>
      </c>
      <c r="F2186" s="7" t="s">
        <v>118</v>
      </c>
      <c r="G2186" s="7" t="s">
        <v>220</v>
      </c>
      <c r="H2186" s="80" t="s">
        <v>225</v>
      </c>
      <c r="I2186" s="7" t="s">
        <v>5620</v>
      </c>
      <c r="J2186" s="7" t="s">
        <v>281</v>
      </c>
      <c r="K2186" s="7" t="s">
        <v>146</v>
      </c>
      <c r="L2186" s="7" t="s">
        <v>90</v>
      </c>
      <c r="M2186" s="7" t="str">
        <f t="shared" si="2766"/>
        <v>Couturière</v>
      </c>
      <c r="N2186" s="8">
        <v>45399</v>
      </c>
      <c r="P2186" s="7">
        <f t="shared" ca="1" si="2740"/>
        <v>-6</v>
      </c>
      <c r="Q2186" s="8"/>
      <c r="R2186" s="7"/>
      <c r="S2186" s="7"/>
      <c r="T2186" s="9" t="s">
        <v>156</v>
      </c>
      <c r="U2186" s="7" t="str">
        <f t="shared" si="2776"/>
        <v>Contractuel</v>
      </c>
      <c r="V2186" s="8">
        <v>45689</v>
      </c>
      <c r="W2186" s="8">
        <f>VLOOKUP(B2186,[1]BASE!$A:$Q,17,0)</f>
        <v>45716</v>
      </c>
      <c r="X2186" s="8"/>
      <c r="Y2186" s="8"/>
      <c r="Z2186" s="8">
        <v>45399</v>
      </c>
      <c r="AA2186" s="7">
        <f t="shared" si="2777"/>
        <v>4</v>
      </c>
      <c r="AB2186" s="7">
        <f t="shared" si="2778"/>
        <v>2024</v>
      </c>
      <c r="AC2186" s="7">
        <f t="shared" si="2779"/>
        <v>2028</v>
      </c>
      <c r="AD2186" s="10" t="e">
        <f t="shared" ref="AD2186:AD2249" ca="1" si="2795">IF(#REF!="Non",(DAYS360(N2186,Q2186)/360),(DAYS360(N2186,TODAY())/360))</f>
        <v>#REF!</v>
      </c>
      <c r="AE2186" s="10" t="e">
        <f t="shared" ca="1" si="2781"/>
        <v>#REF!</v>
      </c>
      <c r="AF2186" s="8">
        <v>34846</v>
      </c>
      <c r="AG2186" s="11">
        <f t="shared" ca="1" si="2782"/>
        <v>29.797260273972604</v>
      </c>
      <c r="AH2186" s="10" t="str">
        <f t="shared" ca="1" si="2783"/>
        <v>&gt;25&lt; 35</v>
      </c>
      <c r="AI2186" s="12">
        <v>16797130</v>
      </c>
      <c r="AJ2186" s="13" t="s">
        <v>120</v>
      </c>
      <c r="AK2186" s="12" t="s">
        <v>2895</v>
      </c>
      <c r="AL2186" s="8">
        <v>40800</v>
      </c>
      <c r="AM2186" s="7" t="s">
        <v>108</v>
      </c>
      <c r="AN2186" s="7" t="s">
        <v>76</v>
      </c>
      <c r="AO2186">
        <v>2</v>
      </c>
      <c r="AP2186" t="s">
        <v>7769</v>
      </c>
      <c r="AQ2186" s="14">
        <v>3</v>
      </c>
      <c r="AR2186" s="14">
        <v>1</v>
      </c>
      <c r="AS2186" s="15">
        <f t="shared" si="2784"/>
        <v>45764.25</v>
      </c>
      <c r="AT2186" s="14" t="s">
        <v>163</v>
      </c>
      <c r="AU2186" s="12">
        <v>3.5</v>
      </c>
      <c r="AV2186" s="17" t="s">
        <v>150</v>
      </c>
      <c r="AW2186" s="18" t="s">
        <v>1091</v>
      </c>
      <c r="AX2186" s="19" t="s">
        <v>2896</v>
      </c>
      <c r="AY2186" s="17">
        <v>39</v>
      </c>
      <c r="AZ2186" s="14" t="s">
        <v>174</v>
      </c>
      <c r="BA2186" s="20" t="str">
        <f t="shared" si="2785"/>
        <v>07043010112162270739</v>
      </c>
      <c r="BB2186" s="31">
        <f t="shared" si="2786"/>
        <v>20</v>
      </c>
      <c r="BC2186" s="22" t="s">
        <v>397</v>
      </c>
      <c r="BD2186" s="23" t="s">
        <v>115</v>
      </c>
      <c r="BF2186" s="8"/>
      <c r="BG2186" s="32">
        <v>26380852</v>
      </c>
      <c r="BH2186" s="32"/>
      <c r="BI2186" s="32"/>
      <c r="BJ2186" t="s">
        <v>600</v>
      </c>
      <c r="BK2186" s="14" t="str">
        <f t="shared" si="2791"/>
        <v>B-P6 AV</v>
      </c>
      <c r="BL2186" s="14" t="s">
        <v>595</v>
      </c>
      <c r="BM2186" s="25"/>
      <c r="BN2186" s="26"/>
      <c r="BO2186" s="27"/>
      <c r="BP2186" s="26"/>
      <c r="BQ2186" s="28"/>
    </row>
    <row r="2187" spans="1:69" x14ac:dyDescent="0.25">
      <c r="A2187" t="str">
        <f>VLOOKUP(B2187,[2]RH!$B:$BV,72,0)</f>
        <v>si</v>
      </c>
      <c r="B2187" s="6">
        <v>2247</v>
      </c>
      <c r="C2187" s="7" t="s">
        <v>168</v>
      </c>
      <c r="D2187" s="7" t="s">
        <v>8243</v>
      </c>
      <c r="E2187" s="7" t="s">
        <v>67</v>
      </c>
      <c r="F2187" s="7" t="s">
        <v>118</v>
      </c>
      <c r="G2187" s="7" t="s">
        <v>220</v>
      </c>
      <c r="H2187" s="80" t="s">
        <v>2398</v>
      </c>
      <c r="I2187" s="7" t="s">
        <v>2487</v>
      </c>
      <c r="J2187" s="7" t="s">
        <v>281</v>
      </c>
      <c r="K2187" s="7" t="s">
        <v>146</v>
      </c>
      <c r="L2187" s="7" t="s">
        <v>90</v>
      </c>
      <c r="M2187" s="7" t="str">
        <f t="shared" si="2766"/>
        <v>Couturière</v>
      </c>
      <c r="N2187" s="8">
        <v>45399</v>
      </c>
      <c r="P2187" s="7">
        <f t="shared" ca="1" si="2740"/>
        <v>-6</v>
      </c>
      <c r="Q2187" s="8"/>
      <c r="R2187" s="7"/>
      <c r="S2187" s="7"/>
      <c r="T2187" s="9" t="s">
        <v>156</v>
      </c>
      <c r="U2187" s="7" t="str">
        <f t="shared" si="2776"/>
        <v>Contractuel</v>
      </c>
      <c r="V2187" s="8">
        <v>45689</v>
      </c>
      <c r="W2187" s="8">
        <f>VLOOKUP(B2187,[1]BASE!$A:$Q,17,0)</f>
        <v>45716</v>
      </c>
      <c r="X2187" s="8"/>
      <c r="Y2187" s="8"/>
      <c r="Z2187" s="8">
        <v>45399</v>
      </c>
      <c r="AA2187" s="7">
        <f t="shared" si="2777"/>
        <v>4</v>
      </c>
      <c r="AB2187" s="7">
        <f t="shared" si="2778"/>
        <v>2024</v>
      </c>
      <c r="AC2187" s="7">
        <f t="shared" si="2779"/>
        <v>2028</v>
      </c>
      <c r="AD2187" s="10" t="e">
        <f t="shared" ref="AD2187:AD2250" ca="1" si="2796">IF(#REF!="Non",(DAYS360(N2187,Q2187)/360),(DAYS360(N2187,TODAY())/360))</f>
        <v>#REF!</v>
      </c>
      <c r="AE2187" s="10" t="e">
        <f t="shared" ca="1" si="2781"/>
        <v>#REF!</v>
      </c>
      <c r="AF2187" s="8">
        <v>28735</v>
      </c>
      <c r="AG2187" s="11">
        <f t="shared" ca="1" si="2782"/>
        <v>46.539726027397258</v>
      </c>
      <c r="AH2187" s="10" t="str">
        <f t="shared" ca="1" si="2783"/>
        <v>&gt;45&lt; 55</v>
      </c>
      <c r="AI2187" s="12">
        <v>12155973</v>
      </c>
      <c r="AJ2187" s="13" t="s">
        <v>73</v>
      </c>
      <c r="AK2187" s="12" t="s">
        <v>8244</v>
      </c>
      <c r="AL2187" s="8">
        <v>35854</v>
      </c>
      <c r="AM2187" s="7" t="s">
        <v>108</v>
      </c>
      <c r="AN2187" s="7" t="s">
        <v>76</v>
      </c>
      <c r="AO2187">
        <v>2</v>
      </c>
      <c r="AP2187" t="s">
        <v>7930</v>
      </c>
      <c r="AQ2187" s="14">
        <v>3</v>
      </c>
      <c r="AR2187" s="14">
        <v>1</v>
      </c>
      <c r="AS2187" s="15">
        <f t="shared" si="2784"/>
        <v>45764.25</v>
      </c>
      <c r="AT2187" s="14" t="s">
        <v>163</v>
      </c>
      <c r="AU2187" s="12">
        <v>3.5</v>
      </c>
      <c r="AV2187" s="17">
        <v>17</v>
      </c>
      <c r="AW2187" s="18" t="s">
        <v>201</v>
      </c>
      <c r="AX2187" s="19" t="s">
        <v>8245</v>
      </c>
      <c r="AY2187" s="17">
        <v>20</v>
      </c>
      <c r="AZ2187" s="14" t="s">
        <v>203</v>
      </c>
      <c r="BA2187" s="20" t="str">
        <f t="shared" si="2785"/>
        <v>17001000000344142220</v>
      </c>
      <c r="BB2187" s="31">
        <f t="shared" si="2786"/>
        <v>20</v>
      </c>
      <c r="BC2187" s="22" t="s">
        <v>8246</v>
      </c>
      <c r="BD2187" s="23" t="s">
        <v>482</v>
      </c>
      <c r="BF2187" s="8"/>
      <c r="BG2187" s="32">
        <v>56149130</v>
      </c>
      <c r="BH2187" s="32"/>
      <c r="BI2187" s="32"/>
      <c r="BJ2187" t="s">
        <v>6322</v>
      </c>
      <c r="BK2187" s="14" t="str">
        <f t="shared" si="2791"/>
        <v>B-P7 AR</v>
      </c>
      <c r="BL2187" s="14" t="s">
        <v>595</v>
      </c>
      <c r="BM2187" s="25"/>
      <c r="BN2187" s="26"/>
      <c r="BO2187" s="27"/>
      <c r="BP2187" s="26"/>
      <c r="BQ2187" s="28"/>
    </row>
    <row r="2188" spans="1:69" x14ac:dyDescent="0.25">
      <c r="A2188" t="str">
        <f>VLOOKUP(B2188,[2]RH!$B:$BV,72,0)</f>
        <v>si</v>
      </c>
      <c r="B2188" s="6">
        <v>2248</v>
      </c>
      <c r="C2188" s="7" t="s">
        <v>168</v>
      </c>
      <c r="D2188" s="7" t="s">
        <v>8247</v>
      </c>
      <c r="E2188" s="7" t="s">
        <v>67</v>
      </c>
      <c r="F2188" s="7" t="s">
        <v>118</v>
      </c>
      <c r="G2188" s="7" t="s">
        <v>220</v>
      </c>
      <c r="H2188" s="80" t="s">
        <v>2398</v>
      </c>
      <c r="I2188" s="7" t="s">
        <v>2487</v>
      </c>
      <c r="J2188" s="7" t="s">
        <v>281</v>
      </c>
      <c r="K2188" s="7" t="s">
        <v>146</v>
      </c>
      <c r="L2188" s="7" t="s">
        <v>90</v>
      </c>
      <c r="M2188" s="7" t="str">
        <f t="shared" si="2766"/>
        <v>Couturière</v>
      </c>
      <c r="N2188" s="8">
        <v>45399</v>
      </c>
      <c r="P2188" s="7">
        <f t="shared" ca="1" si="2740"/>
        <v>-6</v>
      </c>
      <c r="Q2188" s="8"/>
      <c r="R2188" s="7"/>
      <c r="S2188" s="7"/>
      <c r="T2188" s="9" t="s">
        <v>156</v>
      </c>
      <c r="U2188" s="7" t="str">
        <f t="shared" si="2776"/>
        <v>Contractuel</v>
      </c>
      <c r="V2188" s="8">
        <v>45689</v>
      </c>
      <c r="W2188" s="8">
        <f>VLOOKUP(B2188,[1]BASE!$A:$Q,17,0)</f>
        <v>45716</v>
      </c>
      <c r="X2188" s="8"/>
      <c r="Y2188" s="8"/>
      <c r="Z2188" s="8">
        <v>45399</v>
      </c>
      <c r="AA2188" s="7">
        <f t="shared" si="2777"/>
        <v>4</v>
      </c>
      <c r="AB2188" s="7">
        <f t="shared" si="2778"/>
        <v>2024</v>
      </c>
      <c r="AC2188" s="7">
        <f t="shared" si="2779"/>
        <v>2028</v>
      </c>
      <c r="AD2188" s="10" t="e">
        <f t="shared" ref="AD2188:AD2251" ca="1" si="2797">IF(#REF!="Non",(DAYS360(N2188,Q2188)/360),(DAYS360(N2188,TODAY())/360))</f>
        <v>#REF!</v>
      </c>
      <c r="AE2188" s="10" t="e">
        <f t="shared" ca="1" si="2781"/>
        <v>#REF!</v>
      </c>
      <c r="AF2188" s="8">
        <v>26161</v>
      </c>
      <c r="AG2188" s="11">
        <f t="shared" ca="1" si="2782"/>
        <v>53.591780821917808</v>
      </c>
      <c r="AH2188" s="10" t="str">
        <f t="shared" ca="1" si="2783"/>
        <v>&gt;45&lt; 55</v>
      </c>
      <c r="AI2188" s="12">
        <v>12190798</v>
      </c>
      <c r="AJ2188" s="13" t="s">
        <v>73</v>
      </c>
      <c r="AK2188" s="12" t="s">
        <v>8248</v>
      </c>
      <c r="AL2188" s="8">
        <v>43612</v>
      </c>
      <c r="AM2188" s="7" t="s">
        <v>108</v>
      </c>
      <c r="AN2188" s="7" t="s">
        <v>76</v>
      </c>
      <c r="AO2188">
        <v>3</v>
      </c>
      <c r="AP2188" t="s">
        <v>8249</v>
      </c>
      <c r="AQ2188" s="14">
        <v>3</v>
      </c>
      <c r="AR2188" s="14">
        <v>1</v>
      </c>
      <c r="AS2188" s="15">
        <f t="shared" si="2784"/>
        <v>45764.25</v>
      </c>
      <c r="AT2188" s="14" t="s">
        <v>163</v>
      </c>
      <c r="AU2188" s="12">
        <v>3.5</v>
      </c>
      <c r="AV2188" s="17">
        <v>14</v>
      </c>
      <c r="AW2188" s="18" t="s">
        <v>1669</v>
      </c>
      <c r="AX2188" s="19">
        <v>21007016009</v>
      </c>
      <c r="AY2188" s="17">
        <v>40</v>
      </c>
      <c r="AZ2188" s="14" t="s">
        <v>185</v>
      </c>
      <c r="BA2188" s="20" t="str">
        <f t="shared" si="2785"/>
        <v>14062062100701600940</v>
      </c>
      <c r="BB2188" s="31">
        <f t="shared" si="2786"/>
        <v>20</v>
      </c>
      <c r="BC2188" s="22" t="s">
        <v>1055</v>
      </c>
      <c r="BD2188" s="23" t="s">
        <v>115</v>
      </c>
      <c r="BF2188" s="8"/>
      <c r="BG2188" s="32">
        <v>22857973</v>
      </c>
      <c r="BH2188" s="32"/>
      <c r="BI2188" s="32"/>
      <c r="BJ2188" t="s">
        <v>1055</v>
      </c>
      <c r="BK2188" s="14" t="str">
        <f t="shared" si="2791"/>
        <v>B-P7 AR</v>
      </c>
      <c r="BL2188" s="14" t="s">
        <v>595</v>
      </c>
      <c r="BM2188" s="25"/>
      <c r="BN2188" s="26"/>
      <c r="BO2188" s="27"/>
      <c r="BP2188" s="26"/>
      <c r="BQ2188" s="28"/>
    </row>
    <row r="2189" spans="1:69" x14ac:dyDescent="0.25">
      <c r="A2189" t="str">
        <f>VLOOKUP(B2189,[2]RH!$B:$BV,72,0)</f>
        <v>Non-Actif</v>
      </c>
      <c r="B2189" s="6">
        <v>2249</v>
      </c>
      <c r="C2189" s="7" t="s">
        <v>168</v>
      </c>
      <c r="D2189" s="7" t="s">
        <v>8250</v>
      </c>
      <c r="E2189" s="7" t="s">
        <v>67</v>
      </c>
      <c r="F2189" s="7" t="s">
        <v>118</v>
      </c>
      <c r="G2189" s="7" t="s">
        <v>220</v>
      </c>
      <c r="H2189" s="80" t="s">
        <v>225</v>
      </c>
      <c r="I2189" s="7" t="s">
        <v>5620</v>
      </c>
      <c r="J2189" s="7" t="s">
        <v>281</v>
      </c>
      <c r="K2189" s="7" t="s">
        <v>146</v>
      </c>
      <c r="L2189" s="7" t="s">
        <v>90</v>
      </c>
      <c r="M2189" s="7" t="str">
        <f t="shared" si="2766"/>
        <v>Couturière</v>
      </c>
      <c r="N2189" s="8">
        <v>45399</v>
      </c>
      <c r="P2189" s="7">
        <f t="shared" ca="1" si="2740"/>
        <v>-279</v>
      </c>
      <c r="Q2189" s="8">
        <v>45426</v>
      </c>
      <c r="R2189" s="7" t="s">
        <v>4476</v>
      </c>
      <c r="S2189" s="7" t="s">
        <v>8251</v>
      </c>
      <c r="T2189" s="9" t="s">
        <v>156</v>
      </c>
      <c r="U2189" s="7" t="str">
        <f t="shared" si="2776"/>
        <v>Contractuel</v>
      </c>
      <c r="V2189" s="8">
        <v>45399</v>
      </c>
      <c r="W2189" s="8">
        <v>45443</v>
      </c>
      <c r="X2189" s="8"/>
      <c r="Y2189" s="8"/>
      <c r="Z2189" s="8">
        <v>45399</v>
      </c>
      <c r="AA2189" s="7">
        <f t="shared" si="2777"/>
        <v>4</v>
      </c>
      <c r="AB2189" s="7">
        <f t="shared" si="2778"/>
        <v>2024</v>
      </c>
      <c r="AC2189" s="7">
        <f t="shared" si="2779"/>
        <v>2028</v>
      </c>
      <c r="AD2189" s="10" t="e">
        <f t="shared" ref="AD2189:AD2252" ca="1" si="2798">IF(#REF!="Non",(DAYS360(N2189,Q2189)/360),(DAYS360(N2189,TODAY())/360))</f>
        <v>#REF!</v>
      </c>
      <c r="AE2189" s="10" t="e">
        <f t="shared" ca="1" si="2781"/>
        <v>#REF!</v>
      </c>
      <c r="AF2189" s="8">
        <v>33226</v>
      </c>
      <c r="AG2189" s="11">
        <f t="shared" ca="1" si="2782"/>
        <v>34.235616438356168</v>
      </c>
      <c r="AH2189" s="10" t="str">
        <f t="shared" ca="1" si="2783"/>
        <v>&gt;25&lt; 35</v>
      </c>
      <c r="AI2189" s="12">
        <v>16069831</v>
      </c>
      <c r="AJ2189" s="13" t="s">
        <v>192</v>
      </c>
      <c r="AK2189" s="12" t="s">
        <v>8252</v>
      </c>
      <c r="AL2189" s="8">
        <v>39821</v>
      </c>
      <c r="AM2189" s="7" t="s">
        <v>108</v>
      </c>
      <c r="AN2189" s="7" t="s">
        <v>76</v>
      </c>
      <c r="AO2189">
        <v>2</v>
      </c>
      <c r="AP2189" t="s">
        <v>7700</v>
      </c>
      <c r="AQ2189" s="14">
        <v>3</v>
      </c>
      <c r="AR2189" s="14">
        <v>1</v>
      </c>
      <c r="AS2189" s="15">
        <f t="shared" si="2784"/>
        <v>45764.25</v>
      </c>
      <c r="AT2189" s="14" t="s">
        <v>163</v>
      </c>
      <c r="AU2189" s="12">
        <v>3.5</v>
      </c>
      <c r="AV2189" s="17">
        <v>17</v>
      </c>
      <c r="AW2189" s="18" t="s">
        <v>201</v>
      </c>
      <c r="AX2189" s="19" t="s">
        <v>8253</v>
      </c>
      <c r="AY2189" s="17">
        <v>42</v>
      </c>
      <c r="AZ2189" s="14" t="s">
        <v>203</v>
      </c>
      <c r="BA2189" s="20" t="str">
        <f t="shared" si="2785"/>
        <v>17001000000344338742</v>
      </c>
      <c r="BB2189" s="31">
        <f t="shared" si="2786"/>
        <v>20</v>
      </c>
      <c r="BC2189" s="22" t="s">
        <v>8254</v>
      </c>
      <c r="BD2189" s="23" t="s">
        <v>341</v>
      </c>
      <c r="BF2189" s="8"/>
      <c r="BG2189" s="32">
        <v>95671953</v>
      </c>
      <c r="BH2189" s="32">
        <v>29313676</v>
      </c>
      <c r="BI2189" s="32"/>
      <c r="BK2189" s="14" t="str">
        <f t="shared" si="2791"/>
        <v>B-P6 AV</v>
      </c>
      <c r="BL2189" s="14" t="s">
        <v>595</v>
      </c>
      <c r="BM2189" s="25"/>
      <c r="BN2189" s="26"/>
      <c r="BO2189" s="27"/>
      <c r="BP2189" s="26"/>
      <c r="BQ2189" s="28"/>
    </row>
    <row r="2190" spans="1:69" x14ac:dyDescent="0.25">
      <c r="A2190" t="str">
        <f>VLOOKUP(B2190,[2]RH!$B:$BV,72,0)</f>
        <v>Non-Actif</v>
      </c>
      <c r="B2190" s="6">
        <v>2250</v>
      </c>
      <c r="C2190" s="7" t="s">
        <v>168</v>
      </c>
      <c r="D2190" s="7" t="s">
        <v>4889</v>
      </c>
      <c r="E2190" s="7" t="s">
        <v>67</v>
      </c>
      <c r="F2190" s="7" t="s">
        <v>158</v>
      </c>
      <c r="G2190" s="7" t="s">
        <v>6383</v>
      </c>
      <c r="H2190" s="80" t="s">
        <v>158</v>
      </c>
      <c r="I2190" s="7" t="s">
        <v>542</v>
      </c>
      <c r="J2190" s="7"/>
      <c r="K2190" s="7" t="s">
        <v>146</v>
      </c>
      <c r="L2190" s="7" t="s">
        <v>90</v>
      </c>
      <c r="M2190" s="7" t="str">
        <f t="shared" si="2766"/>
        <v>COUPEUR</v>
      </c>
      <c r="N2190" s="8">
        <v>45401</v>
      </c>
      <c r="O2190" s="110"/>
      <c r="P2190" s="7"/>
      <c r="Q2190" s="8">
        <v>45401</v>
      </c>
      <c r="R2190" s="7" t="s">
        <v>7336</v>
      </c>
      <c r="S2190" s="7"/>
      <c r="T2190" s="9" t="s">
        <v>156</v>
      </c>
      <c r="U2190" s="7" t="str">
        <f t="shared" si="2776"/>
        <v>Contractuel</v>
      </c>
      <c r="V2190" s="8">
        <v>45401</v>
      </c>
      <c r="W2190" s="8">
        <v>45443</v>
      </c>
      <c r="X2190" s="8"/>
      <c r="Y2190" s="8"/>
      <c r="Z2190" s="8">
        <v>45401</v>
      </c>
      <c r="AA2190" s="7">
        <f t="shared" si="2777"/>
        <v>4</v>
      </c>
      <c r="AB2190" s="7">
        <f t="shared" si="2778"/>
        <v>2024</v>
      </c>
      <c r="AC2190" s="7">
        <f t="shared" si="2779"/>
        <v>2028</v>
      </c>
      <c r="AD2190" s="10" t="e">
        <f t="shared" ref="AD2190:AD2253" ca="1" si="2799">IF(#REF!="Non",(DAYS360(N2190,Q2190)/360),(DAYS360(N2190,TODAY())/360))</f>
        <v>#REF!</v>
      </c>
      <c r="AE2190" s="10" t="e">
        <f t="shared" ca="1" si="2781"/>
        <v>#REF!</v>
      </c>
      <c r="AF2190" s="8">
        <v>35975</v>
      </c>
      <c r="AG2190" s="11">
        <f t="shared" ca="1" si="2782"/>
        <v>26.704109589041096</v>
      </c>
      <c r="AH2190" s="10" t="str">
        <f t="shared" ca="1" si="2783"/>
        <v>&gt;25&lt; 35</v>
      </c>
      <c r="AI2190" s="12">
        <v>17122253</v>
      </c>
      <c r="AJ2190" s="13" t="s">
        <v>150</v>
      </c>
      <c r="AK2190" s="12" t="s">
        <v>8255</v>
      </c>
      <c r="AL2190" s="8">
        <v>42562</v>
      </c>
      <c r="AM2190" s="7" t="s">
        <v>108</v>
      </c>
      <c r="AN2190" s="7" t="s">
        <v>109</v>
      </c>
      <c r="AP2190" t="s">
        <v>7700</v>
      </c>
      <c r="AQ2190" s="14">
        <v>3</v>
      </c>
      <c r="AR2190" s="14">
        <v>1</v>
      </c>
      <c r="AS2190" s="15">
        <f t="shared" si="2784"/>
        <v>45766.25</v>
      </c>
      <c r="AT2190" s="14" t="s">
        <v>163</v>
      </c>
      <c r="AU2190" s="12">
        <v>3.5</v>
      </c>
      <c r="AV2190" s="17">
        <v>17</v>
      </c>
      <c r="AW2190" s="18">
        <v>53594</v>
      </c>
      <c r="AX2190" s="19" t="s">
        <v>8256</v>
      </c>
      <c r="AY2190" s="17">
        <v>89</v>
      </c>
      <c r="AZ2190" s="14" t="s">
        <v>203</v>
      </c>
      <c r="BA2190" s="20" t="str">
        <f t="shared" si="2785"/>
        <v>17535940171272617989</v>
      </c>
      <c r="BB2190" s="31">
        <f t="shared" si="2786"/>
        <v>20</v>
      </c>
      <c r="BC2190" s="22" t="s">
        <v>397</v>
      </c>
      <c r="BD2190" s="23" t="s">
        <v>115</v>
      </c>
      <c r="BF2190" s="8"/>
      <c r="BG2190" s="32">
        <v>55311480</v>
      </c>
      <c r="BH2190" s="32"/>
      <c r="BI2190" s="32"/>
      <c r="BK2190" s="14" t="str">
        <f t="shared" si="2791"/>
        <v>-COUPE</v>
      </c>
      <c r="BL2190" s="14" t="s">
        <v>595</v>
      </c>
      <c r="BM2190" s="25"/>
      <c r="BN2190" s="26"/>
      <c r="BO2190" s="27"/>
      <c r="BP2190" s="26"/>
      <c r="BQ2190" s="28"/>
    </row>
    <row r="2191" spans="1:69" x14ac:dyDescent="0.25">
      <c r="A2191" t="str">
        <f>VLOOKUP(B2191,[2]RH!$B:$BV,72,0)</f>
        <v>si</v>
      </c>
      <c r="B2191" s="6">
        <v>2251</v>
      </c>
      <c r="C2191" s="7" t="s">
        <v>168</v>
      </c>
      <c r="D2191" s="7" t="s">
        <v>8257</v>
      </c>
      <c r="E2191" s="7" t="s">
        <v>67</v>
      </c>
      <c r="F2191" s="7" t="s">
        <v>118</v>
      </c>
      <c r="G2191" s="7" t="s">
        <v>220</v>
      </c>
      <c r="H2191" s="80" t="s">
        <v>2398</v>
      </c>
      <c r="I2191" s="7" t="s">
        <v>2487</v>
      </c>
      <c r="J2191" s="7" t="s">
        <v>281</v>
      </c>
      <c r="K2191" s="7" t="s">
        <v>146</v>
      </c>
      <c r="L2191" s="7" t="s">
        <v>90</v>
      </c>
      <c r="M2191" s="7" t="str">
        <f t="shared" si="2766"/>
        <v>Couturière</v>
      </c>
      <c r="N2191" s="8">
        <v>45399</v>
      </c>
      <c r="P2191" s="7">
        <f t="shared" ref="P2191:P2203" ca="1" si="2800">IF(W2191="","",W2191-TODAY())</f>
        <v>-6</v>
      </c>
      <c r="Q2191" s="8"/>
      <c r="R2191" s="7"/>
      <c r="S2191" s="7"/>
      <c r="T2191" s="9" t="s">
        <v>156</v>
      </c>
      <c r="U2191" s="7" t="str">
        <f t="shared" si="2776"/>
        <v>Contractuel</v>
      </c>
      <c r="V2191" s="8">
        <v>45689</v>
      </c>
      <c r="W2191" s="8">
        <f>VLOOKUP(B2191,[1]BASE!$A:$Q,17,0)</f>
        <v>45716</v>
      </c>
      <c r="X2191" s="8"/>
      <c r="Y2191" s="8"/>
      <c r="Z2191" s="8">
        <v>45399</v>
      </c>
      <c r="AA2191" s="7">
        <f t="shared" si="2777"/>
        <v>4</v>
      </c>
      <c r="AB2191" s="7">
        <f t="shared" si="2778"/>
        <v>2024</v>
      </c>
      <c r="AC2191" s="7">
        <f t="shared" si="2779"/>
        <v>2028</v>
      </c>
      <c r="AD2191" s="10" t="e">
        <f t="shared" ref="AD2191:AD2254" ca="1" si="2801">IF(#REF!="Non",(DAYS360(N2191,Q2191)/360),(DAYS360(N2191,TODAY())/360))</f>
        <v>#REF!</v>
      </c>
      <c r="AE2191" s="10" t="e">
        <f t="shared" ca="1" si="2781"/>
        <v>#REF!</v>
      </c>
      <c r="AF2191" s="8">
        <v>31137</v>
      </c>
      <c r="AG2191" s="11">
        <f t="shared" ca="1" si="2782"/>
        <v>39.958904109589042</v>
      </c>
      <c r="AH2191" s="10" t="str">
        <f t="shared" ca="1" si="2783"/>
        <v>&gt;35&lt; 45</v>
      </c>
      <c r="AI2191" s="12">
        <v>12668699</v>
      </c>
      <c r="AJ2191" s="13" t="s">
        <v>120</v>
      </c>
      <c r="AK2191" s="12" t="s">
        <v>8258</v>
      </c>
      <c r="AL2191" s="8">
        <v>36945</v>
      </c>
      <c r="AM2191" s="7"/>
      <c r="AN2191" s="7"/>
      <c r="AQ2191" s="14">
        <v>3</v>
      </c>
      <c r="AR2191" s="14">
        <v>1</v>
      </c>
      <c r="AS2191" s="15">
        <f t="shared" si="2784"/>
        <v>45764.25</v>
      </c>
      <c r="AT2191" s="14" t="s">
        <v>163</v>
      </c>
      <c r="AU2191" s="12">
        <v>3.5</v>
      </c>
      <c r="AV2191" s="17">
        <v>17</v>
      </c>
      <c r="AW2191" s="18" t="s">
        <v>201</v>
      </c>
      <c r="AX2191" s="19" t="s">
        <v>8259</v>
      </c>
      <c r="AY2191" s="17">
        <v>24</v>
      </c>
      <c r="AZ2191" s="14" t="s">
        <v>203</v>
      </c>
      <c r="BA2191" s="20" t="str">
        <f t="shared" si="2785"/>
        <v>17001000000344688524</v>
      </c>
      <c r="BB2191" s="31">
        <f t="shared" si="2786"/>
        <v>20</v>
      </c>
      <c r="BC2191" s="22" t="s">
        <v>714</v>
      </c>
      <c r="BD2191" s="23" t="s">
        <v>115</v>
      </c>
      <c r="BF2191" s="8"/>
      <c r="BG2191" s="32"/>
      <c r="BH2191" s="32"/>
      <c r="BI2191" s="32"/>
      <c r="BJ2191" t="s">
        <v>714</v>
      </c>
      <c r="BK2191" s="14" t="str">
        <f>IF(K2191="CADRE","CADRE",CONCATENATE(J2191,"-",H2191))</f>
        <v>B-P7 AR</v>
      </c>
      <c r="BL2191" s="14" t="s">
        <v>595</v>
      </c>
      <c r="BM2191" s="25"/>
      <c r="BN2191" s="26"/>
      <c r="BO2191" s="27"/>
      <c r="BP2191" s="26"/>
      <c r="BQ2191" s="28"/>
    </row>
    <row r="2192" spans="1:69" x14ac:dyDescent="0.25">
      <c r="A2192" t="str">
        <f>VLOOKUP(B2192,[2]RH!$B:$BV,72,0)</f>
        <v>Non-Actif</v>
      </c>
      <c r="B2192" s="6">
        <v>2252</v>
      </c>
      <c r="C2192" s="7" t="s">
        <v>168</v>
      </c>
      <c r="D2192" s="7" t="s">
        <v>8260</v>
      </c>
      <c r="E2192" s="7" t="s">
        <v>67</v>
      </c>
      <c r="F2192" s="7" t="s">
        <v>118</v>
      </c>
      <c r="G2192" s="7" t="s">
        <v>533</v>
      </c>
      <c r="H2192" s="7" t="s">
        <v>562</v>
      </c>
      <c r="I2192" s="7" t="s">
        <v>1477</v>
      </c>
      <c r="J2192" s="7" t="s">
        <v>190</v>
      </c>
      <c r="K2192" s="7" t="s">
        <v>89</v>
      </c>
      <c r="L2192" s="7" t="s">
        <v>90</v>
      </c>
      <c r="M2192" s="7" t="str">
        <f t="shared" si="2766"/>
        <v>Contrôle Qualité</v>
      </c>
      <c r="N2192" s="8">
        <v>45411</v>
      </c>
      <c r="P2192" s="7">
        <f t="shared" ca="1" si="2800"/>
        <v>-249</v>
      </c>
      <c r="Q2192" s="8">
        <v>45474</v>
      </c>
      <c r="R2192" s="7" t="s">
        <v>5074</v>
      </c>
      <c r="S2192" s="7"/>
      <c r="T2192" s="9" t="s">
        <v>156</v>
      </c>
      <c r="U2192" s="7" t="str">
        <f t="shared" si="2776"/>
        <v>Contractuel</v>
      </c>
      <c r="V2192" s="8">
        <v>45444</v>
      </c>
      <c r="W2192" s="8">
        <v>45473</v>
      </c>
      <c r="X2192" s="8"/>
      <c r="Y2192" s="8"/>
      <c r="Z2192" s="8">
        <v>45409</v>
      </c>
      <c r="AA2192" s="7">
        <f t="shared" si="2777"/>
        <v>4</v>
      </c>
      <c r="AB2192" s="7">
        <f t="shared" si="2778"/>
        <v>2024</v>
      </c>
      <c r="AC2192" s="7">
        <f t="shared" si="2779"/>
        <v>2028</v>
      </c>
      <c r="AD2192" s="10" t="e">
        <f t="shared" ref="AD2192:AD2255" ca="1" si="2802">IF(#REF!="Non",(DAYS360(N2192,Q2192)/360),(DAYS360(N2192,TODAY())/360))</f>
        <v>#REF!</v>
      </c>
      <c r="AE2192" s="10" t="e">
        <f t="shared" ca="1" si="2781"/>
        <v>#REF!</v>
      </c>
      <c r="AF2192" s="8">
        <v>32905</v>
      </c>
      <c r="AG2192" s="11">
        <f t="shared" ca="1" si="2782"/>
        <v>35.115068493150687</v>
      </c>
      <c r="AH2192" s="10" t="str">
        <f t="shared" ca="1" si="2783"/>
        <v>&gt;35&lt; 45</v>
      </c>
      <c r="AI2192" s="12">
        <v>16886957</v>
      </c>
      <c r="AJ2192" s="13" t="s">
        <v>150</v>
      </c>
      <c r="AK2192" s="12" t="s">
        <v>8261</v>
      </c>
      <c r="AL2192" s="8">
        <v>39924</v>
      </c>
      <c r="AM2192" s="7" t="s">
        <v>108</v>
      </c>
      <c r="AN2192" s="7" t="s">
        <v>109</v>
      </c>
      <c r="AP2192" t="s">
        <v>7867</v>
      </c>
      <c r="AQ2192" s="14">
        <v>3</v>
      </c>
      <c r="AR2192" s="14">
        <v>1</v>
      </c>
      <c r="AS2192" s="15">
        <f t="shared" si="2784"/>
        <v>45776.25</v>
      </c>
      <c r="AT2192" s="14" t="s">
        <v>163</v>
      </c>
      <c r="AU2192" s="12">
        <v>3.6629999999999998</v>
      </c>
      <c r="AV2192" s="17">
        <v>17</v>
      </c>
      <c r="AW2192" s="18" t="s">
        <v>201</v>
      </c>
      <c r="AX2192" s="19" t="s">
        <v>8262</v>
      </c>
      <c r="AY2192" s="17">
        <v>68</v>
      </c>
      <c r="AZ2192" s="14" t="s">
        <v>203</v>
      </c>
      <c r="BA2192" s="20" t="str">
        <f t="shared" si="2785"/>
        <v>17001000000232192968</v>
      </c>
      <c r="BB2192" s="31">
        <f t="shared" si="2786"/>
        <v>20</v>
      </c>
      <c r="BC2192" s="22" t="s">
        <v>8263</v>
      </c>
      <c r="BD2192" s="23" t="s">
        <v>115</v>
      </c>
      <c r="BF2192" s="8"/>
      <c r="BG2192" s="32">
        <v>21350723</v>
      </c>
      <c r="BH2192" s="32"/>
      <c r="BI2192" s="32"/>
      <c r="BK2192" s="14" t="str">
        <f t="shared" si="2791"/>
        <v>A-P6 AR</v>
      </c>
      <c r="BL2192" s="14" t="s">
        <v>288</v>
      </c>
      <c r="BM2192" s="25"/>
      <c r="BN2192" s="26"/>
      <c r="BO2192" s="27"/>
      <c r="BP2192" s="26"/>
      <c r="BQ2192" s="28"/>
    </row>
    <row r="2193" spans="1:69" x14ac:dyDescent="0.25">
      <c r="A2193" t="str">
        <f>VLOOKUP(B2193,[2]RH!$B:$BV,72,0)</f>
        <v>si</v>
      </c>
      <c r="B2193" s="6">
        <v>2253</v>
      </c>
      <c r="C2193" s="7" t="s">
        <v>168</v>
      </c>
      <c r="D2193" s="7" t="s">
        <v>8264</v>
      </c>
      <c r="E2193" s="7" t="s">
        <v>67</v>
      </c>
      <c r="F2193" s="7" t="s">
        <v>118</v>
      </c>
      <c r="G2193" s="7" t="s">
        <v>220</v>
      </c>
      <c r="H2193" s="80" t="s">
        <v>2398</v>
      </c>
      <c r="I2193" s="7" t="s">
        <v>2487</v>
      </c>
      <c r="J2193" s="7" t="s">
        <v>281</v>
      </c>
      <c r="K2193" s="7" t="s">
        <v>146</v>
      </c>
      <c r="L2193" s="7" t="s">
        <v>90</v>
      </c>
      <c r="M2193" s="7" t="str">
        <f t="shared" si="2766"/>
        <v>Couturière</v>
      </c>
      <c r="N2193" s="8">
        <v>45401</v>
      </c>
      <c r="P2193" s="7">
        <f t="shared" ca="1" si="2800"/>
        <v>-6</v>
      </c>
      <c r="Q2193" s="8"/>
      <c r="R2193" s="7"/>
      <c r="S2193" s="7"/>
      <c r="T2193" s="9" t="s">
        <v>156</v>
      </c>
      <c r="U2193" s="7" t="str">
        <f t="shared" si="2776"/>
        <v>Contractuel</v>
      </c>
      <c r="V2193" s="8">
        <v>45689</v>
      </c>
      <c r="W2193" s="8">
        <f>VLOOKUP(B2193,[1]BASE!$A:$Q,17,0)</f>
        <v>45716</v>
      </c>
      <c r="X2193" s="8"/>
      <c r="Y2193" s="8"/>
      <c r="Z2193" s="8">
        <v>45401</v>
      </c>
      <c r="AA2193" s="7">
        <f t="shared" si="2777"/>
        <v>4</v>
      </c>
      <c r="AB2193" s="7">
        <f t="shared" si="2778"/>
        <v>2024</v>
      </c>
      <c r="AC2193" s="7">
        <f t="shared" si="2779"/>
        <v>2028</v>
      </c>
      <c r="AD2193" s="10" t="e">
        <f t="shared" ref="AD2193:AD2256" ca="1" si="2803">IF(#REF!="Non",(DAYS360(N2193,Q2193)/360),(DAYS360(N2193,TODAY())/360))</f>
        <v>#REF!</v>
      </c>
      <c r="AE2193" s="10" t="e">
        <f t="shared" ca="1" si="2781"/>
        <v>#REF!</v>
      </c>
      <c r="AF2193" s="8">
        <v>37315</v>
      </c>
      <c r="AG2193" s="11">
        <f t="shared" ca="1" si="2782"/>
        <v>23.032876712328768</v>
      </c>
      <c r="AH2193" s="10" t="str">
        <f t="shared" ca="1" si="2783"/>
        <v>&lt; 25</v>
      </c>
      <c r="AI2193" s="12">
        <v>17462404</v>
      </c>
      <c r="AJ2193" s="13" t="s">
        <v>106</v>
      </c>
      <c r="AK2193" s="12" t="s">
        <v>8265</v>
      </c>
      <c r="AL2193" s="8">
        <v>44481</v>
      </c>
      <c r="AM2193" s="7" t="s">
        <v>108</v>
      </c>
      <c r="AN2193" s="7" t="s">
        <v>109</v>
      </c>
      <c r="AP2193" t="s">
        <v>7692</v>
      </c>
      <c r="AQ2193" s="14">
        <v>3</v>
      </c>
      <c r="AR2193" s="14">
        <v>1</v>
      </c>
      <c r="AS2193" s="15">
        <f t="shared" si="2784"/>
        <v>45766.25</v>
      </c>
      <c r="AT2193" s="14" t="s">
        <v>163</v>
      </c>
      <c r="AU2193" s="12">
        <v>3.5</v>
      </c>
      <c r="AV2193" s="17">
        <v>17</v>
      </c>
      <c r="AW2193" s="18" t="s">
        <v>201</v>
      </c>
      <c r="AX2193" s="19" t="s">
        <v>8266</v>
      </c>
      <c r="AY2193" s="17">
        <v>53</v>
      </c>
      <c r="AZ2193" s="14" t="s">
        <v>203</v>
      </c>
      <c r="BA2193" s="20" t="str">
        <f t="shared" si="2785"/>
        <v>17001000000344189653</v>
      </c>
      <c r="BB2193" s="31">
        <f t="shared" si="2786"/>
        <v>20</v>
      </c>
      <c r="BC2193" s="22" t="s">
        <v>397</v>
      </c>
      <c r="BD2193" s="23" t="s">
        <v>115</v>
      </c>
      <c r="BF2193" s="8"/>
      <c r="BG2193" s="32">
        <v>42417767</v>
      </c>
      <c r="BH2193" s="32"/>
      <c r="BI2193" s="32"/>
      <c r="BJ2193" t="s">
        <v>600</v>
      </c>
      <c r="BK2193" s="14" t="str">
        <f t="shared" si="2791"/>
        <v>B-P7 AR</v>
      </c>
      <c r="BL2193" s="14" t="s">
        <v>595</v>
      </c>
      <c r="BM2193" s="25"/>
      <c r="BN2193" s="26"/>
      <c r="BO2193" s="27"/>
      <c r="BP2193" s="26"/>
      <c r="BQ2193" s="28"/>
    </row>
    <row r="2194" spans="1:69" x14ac:dyDescent="0.25">
      <c r="A2194" t="str">
        <f>VLOOKUP(B2194,[2]RH!$B:$BV,72,0)</f>
        <v>si</v>
      </c>
      <c r="B2194" s="6">
        <v>2254</v>
      </c>
      <c r="C2194" s="7" t="s">
        <v>168</v>
      </c>
      <c r="D2194" s="7" t="s">
        <v>8267</v>
      </c>
      <c r="E2194" s="7" t="s">
        <v>67</v>
      </c>
      <c r="F2194" s="7" t="s">
        <v>118</v>
      </c>
      <c r="G2194" s="7" t="s">
        <v>220</v>
      </c>
      <c r="H2194" s="80" t="s">
        <v>2398</v>
      </c>
      <c r="I2194" s="7" t="s">
        <v>2487</v>
      </c>
      <c r="J2194" s="7" t="s">
        <v>281</v>
      </c>
      <c r="K2194" s="7" t="s">
        <v>146</v>
      </c>
      <c r="L2194" s="7" t="s">
        <v>90</v>
      </c>
      <c r="M2194" s="7" t="str">
        <f t="shared" si="2766"/>
        <v>Couturière</v>
      </c>
      <c r="N2194" s="8">
        <v>45400</v>
      </c>
      <c r="P2194" s="7">
        <f t="shared" ca="1" si="2800"/>
        <v>-6</v>
      </c>
      <c r="Q2194" s="8"/>
      <c r="R2194" s="7"/>
      <c r="S2194" s="7"/>
      <c r="T2194" s="9" t="s">
        <v>156</v>
      </c>
      <c r="U2194" s="7" t="str">
        <f t="shared" si="2776"/>
        <v>Contractuel</v>
      </c>
      <c r="V2194" s="8">
        <v>45689</v>
      </c>
      <c r="W2194" s="8">
        <f>VLOOKUP(B2194,[1]BASE!$A:$Q,17,0)</f>
        <v>45716</v>
      </c>
      <c r="X2194" s="8"/>
      <c r="Y2194" s="8"/>
      <c r="Z2194" s="8">
        <v>45400</v>
      </c>
      <c r="AA2194" s="7">
        <f t="shared" si="2777"/>
        <v>4</v>
      </c>
      <c r="AB2194" s="7">
        <f t="shared" si="2778"/>
        <v>2024</v>
      </c>
      <c r="AC2194" s="7">
        <f t="shared" si="2779"/>
        <v>2028</v>
      </c>
      <c r="AD2194" s="10" t="e">
        <f t="shared" ref="AD2194:AD2257" ca="1" si="2804">IF(#REF!="Non",(DAYS360(N2194,Q2194)/360),(DAYS360(N2194,TODAY())/360))</f>
        <v>#REF!</v>
      </c>
      <c r="AE2194" s="10" t="e">
        <f t="shared" ca="1" si="2781"/>
        <v>#REF!</v>
      </c>
      <c r="AF2194" s="8">
        <v>28461</v>
      </c>
      <c r="AG2194" s="11">
        <f t="shared" ca="1" si="2782"/>
        <v>47.290410958904111</v>
      </c>
      <c r="AH2194" s="10" t="str">
        <f t="shared" ca="1" si="2783"/>
        <v>&gt;45&lt; 55</v>
      </c>
      <c r="AI2194" s="12">
        <v>12489725</v>
      </c>
      <c r="AJ2194" s="13" t="s">
        <v>106</v>
      </c>
      <c r="AK2194" s="12" t="s">
        <v>8268</v>
      </c>
      <c r="AL2194" s="8">
        <v>40918</v>
      </c>
      <c r="AM2194" s="7" t="s">
        <v>108</v>
      </c>
      <c r="AN2194" s="7" t="s">
        <v>109</v>
      </c>
      <c r="AP2194" t="s">
        <v>8269</v>
      </c>
      <c r="AQ2194" s="14">
        <v>3</v>
      </c>
      <c r="AR2194" s="14">
        <v>1</v>
      </c>
      <c r="AS2194" s="15">
        <f t="shared" si="2784"/>
        <v>45765.25</v>
      </c>
      <c r="AT2194" s="14" t="s">
        <v>163</v>
      </c>
      <c r="AU2194" s="12">
        <v>3.5</v>
      </c>
      <c r="AV2194" s="17">
        <v>17</v>
      </c>
      <c r="AW2194" s="18" t="s">
        <v>201</v>
      </c>
      <c r="AX2194" s="19" t="s">
        <v>8270</v>
      </c>
      <c r="AY2194" s="17" t="s">
        <v>92</v>
      </c>
      <c r="AZ2194" s="14" t="s">
        <v>203</v>
      </c>
      <c r="BA2194" s="20" t="str">
        <f t="shared" si="2785"/>
        <v>17001000000332499504</v>
      </c>
      <c r="BB2194" s="31">
        <f t="shared" si="2786"/>
        <v>20</v>
      </c>
      <c r="BC2194" s="22" t="s">
        <v>7619</v>
      </c>
      <c r="BD2194" s="23" t="s">
        <v>115</v>
      </c>
      <c r="BF2194" s="8"/>
      <c r="BG2194" s="32">
        <v>22386879</v>
      </c>
      <c r="BH2194" s="32"/>
      <c r="BI2194" s="32"/>
      <c r="BJ2194" t="s">
        <v>4896</v>
      </c>
      <c r="BK2194" s="14" t="str">
        <f t="shared" si="2791"/>
        <v>B-P7 AR</v>
      </c>
      <c r="BL2194" s="14" t="s">
        <v>595</v>
      </c>
      <c r="BM2194" s="25"/>
      <c r="BN2194" s="26"/>
      <c r="BO2194" s="27"/>
      <c r="BP2194" s="26"/>
      <c r="BQ2194" s="28"/>
    </row>
    <row r="2195" spans="1:69" x14ac:dyDescent="0.25">
      <c r="A2195" t="str">
        <f>VLOOKUP(B2195,[2]RH!$B:$BV,72,0)</f>
        <v>si</v>
      </c>
      <c r="B2195" s="6">
        <v>2255</v>
      </c>
      <c r="C2195" s="7" t="s">
        <v>168</v>
      </c>
      <c r="D2195" s="7" t="s">
        <v>8271</v>
      </c>
      <c r="E2195" s="7" t="s">
        <v>67</v>
      </c>
      <c r="F2195" s="7" t="s">
        <v>118</v>
      </c>
      <c r="G2195" s="7" t="s">
        <v>220</v>
      </c>
      <c r="H2195" s="7" t="s">
        <v>562</v>
      </c>
      <c r="I2195" s="7" t="s">
        <v>579</v>
      </c>
      <c r="J2195" s="7" t="s">
        <v>281</v>
      </c>
      <c r="K2195" s="7" t="s">
        <v>146</v>
      </c>
      <c r="L2195" s="7" t="s">
        <v>90</v>
      </c>
      <c r="M2195" s="7" t="str">
        <f t="shared" si="2766"/>
        <v>Couturière</v>
      </c>
      <c r="N2195" s="8">
        <v>45400</v>
      </c>
      <c r="P2195" s="7">
        <f t="shared" ca="1" si="2800"/>
        <v>-6</v>
      </c>
      <c r="Q2195" s="8"/>
      <c r="R2195" s="7"/>
      <c r="S2195" s="7"/>
      <c r="T2195" s="9" t="s">
        <v>156</v>
      </c>
      <c r="U2195" s="7" t="str">
        <f t="shared" si="2776"/>
        <v>Contractuel</v>
      </c>
      <c r="V2195" s="8">
        <v>45689</v>
      </c>
      <c r="W2195" s="8">
        <f>VLOOKUP(B2195,[1]BASE!$A:$Q,17,0)</f>
        <v>45716</v>
      </c>
      <c r="X2195" s="8"/>
      <c r="Y2195" s="8"/>
      <c r="Z2195" s="8">
        <v>45400</v>
      </c>
      <c r="AA2195" s="7">
        <f t="shared" si="2777"/>
        <v>4</v>
      </c>
      <c r="AB2195" s="7">
        <f t="shared" si="2778"/>
        <v>2024</v>
      </c>
      <c r="AC2195" s="7">
        <f t="shared" si="2779"/>
        <v>2028</v>
      </c>
      <c r="AD2195" s="10" t="e">
        <f t="shared" ref="AD2195:AD2258" ca="1" si="2805">IF(#REF!="Non",(DAYS360(N2195,Q2195)/360),(DAYS360(N2195,TODAY())/360))</f>
        <v>#REF!</v>
      </c>
      <c r="AE2195" s="10" t="e">
        <f t="shared" ca="1" si="2781"/>
        <v>#REF!</v>
      </c>
      <c r="AF2195" s="8">
        <v>28533</v>
      </c>
      <c r="AG2195" s="11">
        <f t="shared" ca="1" si="2782"/>
        <v>47.093150684931508</v>
      </c>
      <c r="AH2195" s="10" t="str">
        <f t="shared" ca="1" si="2783"/>
        <v>&gt;45&lt; 55</v>
      </c>
      <c r="AI2195" s="12">
        <v>12143940</v>
      </c>
      <c r="AJ2195" s="13" t="s">
        <v>150</v>
      </c>
      <c r="AK2195" s="12" t="s">
        <v>8272</v>
      </c>
      <c r="AL2195" s="8">
        <v>36071</v>
      </c>
      <c r="AM2195" s="7" t="s">
        <v>108</v>
      </c>
      <c r="AN2195" s="7" t="s">
        <v>109</v>
      </c>
      <c r="AP2195" t="s">
        <v>7930</v>
      </c>
      <c r="AQ2195" s="14">
        <v>3</v>
      </c>
      <c r="AR2195" s="14">
        <v>1</v>
      </c>
      <c r="AS2195" s="15">
        <f t="shared" si="2784"/>
        <v>45765.25</v>
      </c>
      <c r="AT2195" s="14" t="s">
        <v>163</v>
      </c>
      <c r="AU2195" s="12">
        <v>3.5</v>
      </c>
      <c r="AV2195" s="17">
        <v>14</v>
      </c>
      <c r="AW2195" s="18" t="s">
        <v>537</v>
      </c>
      <c r="AX2195" s="19">
        <v>81007013436</v>
      </c>
      <c r="AY2195" s="17">
        <v>11</v>
      </c>
      <c r="AZ2195" s="14" t="s">
        <v>185</v>
      </c>
      <c r="BA2195" s="20" t="str">
        <f t="shared" si="2785"/>
        <v>14068068100701343611</v>
      </c>
      <c r="BB2195" s="31">
        <f t="shared" si="2786"/>
        <v>20</v>
      </c>
      <c r="BC2195" s="22" t="s">
        <v>144</v>
      </c>
      <c r="BD2195" s="23" t="s">
        <v>85</v>
      </c>
      <c r="BF2195" s="8"/>
      <c r="BG2195" s="32">
        <v>23307552</v>
      </c>
      <c r="BH2195" s="32"/>
      <c r="BI2195" s="32"/>
      <c r="BJ2195" s="124" t="s">
        <v>144</v>
      </c>
      <c r="BK2195" s="14" t="str">
        <f t="shared" si="2791"/>
        <v>B-P6 AR</v>
      </c>
      <c r="BL2195" s="14" t="s">
        <v>595</v>
      </c>
      <c r="BM2195" s="25"/>
      <c r="BN2195" s="26"/>
      <c r="BO2195" s="27"/>
      <c r="BP2195" s="26"/>
      <c r="BQ2195" s="28"/>
    </row>
    <row r="2196" spans="1:69" x14ac:dyDescent="0.25">
      <c r="A2196" t="str">
        <f>VLOOKUP(B2196,[2]RH!$B:$BV,72,0)</f>
        <v>si</v>
      </c>
      <c r="B2196" s="6">
        <v>2256</v>
      </c>
      <c r="C2196" s="7" t="s">
        <v>168</v>
      </c>
      <c r="D2196" s="7" t="s">
        <v>8273</v>
      </c>
      <c r="E2196" s="7" t="s">
        <v>67</v>
      </c>
      <c r="F2196" s="7" t="s">
        <v>118</v>
      </c>
      <c r="G2196" s="7" t="s">
        <v>220</v>
      </c>
      <c r="H2196" s="80" t="s">
        <v>2398</v>
      </c>
      <c r="I2196" s="7" t="s">
        <v>2487</v>
      </c>
      <c r="J2196" s="7" t="s">
        <v>281</v>
      </c>
      <c r="K2196" s="7" t="s">
        <v>146</v>
      </c>
      <c r="L2196" s="7" t="s">
        <v>90</v>
      </c>
      <c r="M2196" s="7" t="str">
        <f t="shared" si="2766"/>
        <v>Couturière</v>
      </c>
      <c r="N2196" s="8">
        <v>45401</v>
      </c>
      <c r="P2196" s="7">
        <f t="shared" ca="1" si="2800"/>
        <v>-6</v>
      </c>
      <c r="Q2196" s="8"/>
      <c r="R2196" s="7"/>
      <c r="S2196" s="7"/>
      <c r="T2196" s="9" t="s">
        <v>156</v>
      </c>
      <c r="U2196" s="7" t="str">
        <f t="shared" si="2776"/>
        <v>Contractuel</v>
      </c>
      <c r="V2196" s="8">
        <v>45689</v>
      </c>
      <c r="W2196" s="8">
        <f>VLOOKUP(B2196,[1]BASE!$A:$Q,17,0)</f>
        <v>45716</v>
      </c>
      <c r="X2196" s="8"/>
      <c r="Y2196" s="8"/>
      <c r="Z2196" s="8">
        <v>45401</v>
      </c>
      <c r="AA2196" s="7">
        <f t="shared" si="2777"/>
        <v>4</v>
      </c>
      <c r="AB2196" s="7">
        <f t="shared" si="2778"/>
        <v>2024</v>
      </c>
      <c r="AC2196" s="7">
        <f t="shared" si="2779"/>
        <v>2028</v>
      </c>
      <c r="AD2196" s="10" t="e">
        <f t="shared" ref="AD2196:AD2259" ca="1" si="2806">IF(#REF!="Non",(DAYS360(N2196,Q2196)/360),(DAYS360(N2196,TODAY())/360))</f>
        <v>#REF!</v>
      </c>
      <c r="AE2196" s="10" t="e">
        <f t="shared" ca="1" si="2781"/>
        <v>#REF!</v>
      </c>
      <c r="AF2196" s="8">
        <v>30013</v>
      </c>
      <c r="AG2196" s="11">
        <f t="shared" ca="1" si="2782"/>
        <v>43.038356164383565</v>
      </c>
      <c r="AH2196" s="10" t="str">
        <f t="shared" ca="1" si="2783"/>
        <v>&gt;35&lt; 45</v>
      </c>
      <c r="AI2196" s="12">
        <v>12985366</v>
      </c>
      <c r="AJ2196" s="13" t="s">
        <v>120</v>
      </c>
      <c r="AK2196" s="12" t="s">
        <v>4547</v>
      </c>
      <c r="AL2196" s="8" t="s">
        <v>8274</v>
      </c>
      <c r="AM2196" s="7" t="s">
        <v>108</v>
      </c>
      <c r="AN2196" s="7" t="s">
        <v>76</v>
      </c>
      <c r="AO2196">
        <v>3</v>
      </c>
      <c r="AQ2196" s="14">
        <v>3</v>
      </c>
      <c r="AR2196" s="14">
        <v>1</v>
      </c>
      <c r="AS2196" s="15">
        <f t="shared" si="2784"/>
        <v>45766.25</v>
      </c>
      <c r="AT2196" s="14" t="s">
        <v>163</v>
      </c>
      <c r="AU2196" s="12">
        <v>3.5</v>
      </c>
      <c r="AV2196" s="17">
        <v>17</v>
      </c>
      <c r="AW2196" s="18" t="s">
        <v>201</v>
      </c>
      <c r="AX2196" s="19" t="s">
        <v>8275</v>
      </c>
      <c r="AY2196" s="17">
        <v>23</v>
      </c>
      <c r="AZ2196" s="14" t="s">
        <v>203</v>
      </c>
      <c r="BA2196" s="20" t="str">
        <f t="shared" si="2785"/>
        <v>17001000000344190623</v>
      </c>
      <c r="BB2196" s="31">
        <f t="shared" si="2786"/>
        <v>20</v>
      </c>
      <c r="BC2196" s="22" t="s">
        <v>8276</v>
      </c>
      <c r="BD2196" s="23" t="s">
        <v>115</v>
      </c>
      <c r="BF2196" s="8"/>
      <c r="BG2196" s="32">
        <v>27776578</v>
      </c>
      <c r="BH2196" s="32"/>
      <c r="BI2196" s="32"/>
      <c r="BJ2196" t="s">
        <v>4896</v>
      </c>
      <c r="BK2196" s="14" t="str">
        <f t="shared" si="2791"/>
        <v>B-P7 AR</v>
      </c>
      <c r="BL2196" s="14" t="s">
        <v>595</v>
      </c>
      <c r="BM2196" s="25"/>
      <c r="BN2196" s="26"/>
      <c r="BO2196" s="27"/>
      <c r="BP2196" s="26"/>
      <c r="BQ2196" s="28"/>
    </row>
    <row r="2197" spans="1:69" x14ac:dyDescent="0.25">
      <c r="A2197" t="str">
        <f>VLOOKUP(B2197,[2]RH!$B:$BV,72,0)</f>
        <v>Non-Actif</v>
      </c>
      <c r="B2197" s="6">
        <v>2257</v>
      </c>
      <c r="C2197" s="7" t="s">
        <v>168</v>
      </c>
      <c r="D2197" s="7" t="s">
        <v>8277</v>
      </c>
      <c r="E2197" s="7" t="s">
        <v>67</v>
      </c>
      <c r="F2197" s="7" t="s">
        <v>118</v>
      </c>
      <c r="G2197" s="7" t="s">
        <v>408</v>
      </c>
      <c r="H2197" s="80" t="s">
        <v>2398</v>
      </c>
      <c r="I2197" s="7" t="s">
        <v>2487</v>
      </c>
      <c r="J2197" s="7" t="s">
        <v>281</v>
      </c>
      <c r="K2197" s="7" t="s">
        <v>146</v>
      </c>
      <c r="L2197" s="7" t="s">
        <v>90</v>
      </c>
      <c r="M2197" s="7" t="str">
        <f t="shared" si="2766"/>
        <v>Alimentatrice</v>
      </c>
      <c r="N2197" s="8">
        <v>45401</v>
      </c>
      <c r="P2197" s="7">
        <f t="shared" ca="1" si="2800"/>
        <v>-249</v>
      </c>
      <c r="Q2197" s="8">
        <v>45456</v>
      </c>
      <c r="R2197" s="7" t="s">
        <v>4245</v>
      </c>
      <c r="S2197" s="7"/>
      <c r="T2197" s="9" t="s">
        <v>156</v>
      </c>
      <c r="U2197" s="7" t="str">
        <f t="shared" si="2776"/>
        <v>Contractuel</v>
      </c>
      <c r="V2197" s="8">
        <v>45444</v>
      </c>
      <c r="W2197" s="8">
        <v>45473</v>
      </c>
      <c r="X2197" s="8"/>
      <c r="Y2197" s="8"/>
      <c r="Z2197" s="8">
        <v>45401</v>
      </c>
      <c r="AA2197" s="7">
        <f t="shared" si="2777"/>
        <v>4</v>
      </c>
      <c r="AB2197" s="7">
        <f t="shared" si="2778"/>
        <v>2024</v>
      </c>
      <c r="AC2197" s="7">
        <f t="shared" si="2779"/>
        <v>2028</v>
      </c>
      <c r="AD2197" s="10" t="e">
        <f t="shared" ref="AD2197:AD2260" ca="1" si="2807">IF(#REF!="Non",(DAYS360(N2197,Q2197)/360),(DAYS360(N2197,TODAY())/360))</f>
        <v>#REF!</v>
      </c>
      <c r="AE2197" s="10" t="e">
        <f t="shared" ca="1" si="2781"/>
        <v>#REF!</v>
      </c>
      <c r="AF2197" s="8" t="s">
        <v>8278</v>
      </c>
      <c r="AG2197" s="11">
        <f t="shared" ca="1" si="2782"/>
        <v>37.88219178082192</v>
      </c>
      <c r="AH2197" s="10" t="str">
        <f t="shared" ca="1" si="2783"/>
        <v>&gt;35&lt; 45</v>
      </c>
      <c r="AI2197" s="12">
        <v>16047946</v>
      </c>
      <c r="AJ2197" s="40" t="s">
        <v>213</v>
      </c>
      <c r="AK2197" s="12" t="s">
        <v>8279</v>
      </c>
      <c r="AL2197" s="8" t="s">
        <v>8280</v>
      </c>
      <c r="AM2197" s="7" t="s">
        <v>108</v>
      </c>
      <c r="AN2197" s="7" t="s">
        <v>76</v>
      </c>
      <c r="AO2197">
        <v>1</v>
      </c>
      <c r="AQ2197" s="14">
        <v>3</v>
      </c>
      <c r="AR2197" s="14">
        <v>1</v>
      </c>
      <c r="AS2197" s="15">
        <f t="shared" si="2784"/>
        <v>45766.25</v>
      </c>
      <c r="AT2197" s="14" t="s">
        <v>163</v>
      </c>
      <c r="AU2197" s="12">
        <v>3.6629999999999998</v>
      </c>
      <c r="AV2197" s="17">
        <v>17</v>
      </c>
      <c r="AW2197" s="18" t="s">
        <v>201</v>
      </c>
      <c r="AX2197" s="19" t="s">
        <v>8281</v>
      </c>
      <c r="AY2197" s="17">
        <v>68</v>
      </c>
      <c r="AZ2197" s="14" t="s">
        <v>203</v>
      </c>
      <c r="BA2197" s="20" t="str">
        <f t="shared" si="2785"/>
        <v>17001000000318134968</v>
      </c>
      <c r="BB2197" s="31">
        <f t="shared" si="2786"/>
        <v>20</v>
      </c>
      <c r="BC2197" s="22" t="s">
        <v>8282</v>
      </c>
      <c r="BD2197" s="23" t="s">
        <v>341</v>
      </c>
      <c r="BF2197" s="8"/>
      <c r="BG2197" s="32">
        <v>50324140</v>
      </c>
      <c r="BH2197" s="32"/>
      <c r="BI2197" s="32"/>
      <c r="BK2197" s="14" t="str">
        <f t="shared" si="2791"/>
        <v>B-P7 AR</v>
      </c>
      <c r="BL2197" s="14" t="s">
        <v>288</v>
      </c>
      <c r="BM2197" s="25"/>
      <c r="BN2197" s="26"/>
      <c r="BO2197" s="27"/>
      <c r="BP2197" s="26"/>
      <c r="BQ2197" s="28"/>
    </row>
    <row r="2198" spans="1:69" x14ac:dyDescent="0.25">
      <c r="A2198" t="str">
        <f>VLOOKUP(B2198,[2]RH!$B:$BV,72,0)</f>
        <v>si</v>
      </c>
      <c r="B2198" s="6">
        <v>2258</v>
      </c>
      <c r="C2198" s="7" t="s">
        <v>168</v>
      </c>
      <c r="D2198" s="7" t="s">
        <v>8283</v>
      </c>
      <c r="E2198" s="7" t="s">
        <v>67</v>
      </c>
      <c r="F2198" s="7" t="s">
        <v>118</v>
      </c>
      <c r="G2198" s="7" t="s">
        <v>220</v>
      </c>
      <c r="H2198" s="80" t="s">
        <v>2398</v>
      </c>
      <c r="I2198" s="7" t="s">
        <v>2487</v>
      </c>
      <c r="J2198" s="7" t="s">
        <v>281</v>
      </c>
      <c r="K2198" s="7" t="s">
        <v>146</v>
      </c>
      <c r="L2198" s="7" t="s">
        <v>90</v>
      </c>
      <c r="M2198" s="7" t="str">
        <f t="shared" si="2766"/>
        <v>Couturière</v>
      </c>
      <c r="N2198" s="8">
        <v>45401</v>
      </c>
      <c r="P2198" s="7">
        <f t="shared" ca="1" si="2800"/>
        <v>-6</v>
      </c>
      <c r="Q2198" s="8"/>
      <c r="R2198" s="7"/>
      <c r="S2198" s="7"/>
      <c r="T2198" s="9" t="s">
        <v>156</v>
      </c>
      <c r="U2198" s="7" t="str">
        <f t="shared" si="2776"/>
        <v>Contractuel</v>
      </c>
      <c r="V2198" s="8">
        <v>45689</v>
      </c>
      <c r="W2198" s="8">
        <f>VLOOKUP(B2198,[1]BASE!$A:$Q,17,0)</f>
        <v>45716</v>
      </c>
      <c r="X2198" s="8"/>
      <c r="Y2198" s="8"/>
      <c r="Z2198" s="8">
        <v>45401</v>
      </c>
      <c r="AA2198" s="7">
        <f t="shared" si="2777"/>
        <v>4</v>
      </c>
      <c r="AB2198" s="7">
        <f t="shared" si="2778"/>
        <v>2024</v>
      </c>
      <c r="AC2198" s="7">
        <f t="shared" si="2779"/>
        <v>2028</v>
      </c>
      <c r="AD2198" s="10" t="e">
        <f t="shared" ref="AD2198:AD2261" ca="1" si="2808">IF(#REF!="Non",(DAYS360(N2198,Q2198)/360),(DAYS360(N2198,TODAY())/360))</f>
        <v>#REF!</v>
      </c>
      <c r="AE2198" s="10" t="e">
        <f t="shared" ca="1" si="2781"/>
        <v>#REF!</v>
      </c>
      <c r="AF2198" s="8">
        <v>37271</v>
      </c>
      <c r="AG2198" s="11">
        <f t="shared" ca="1" si="2782"/>
        <v>23.153424657534245</v>
      </c>
      <c r="AH2198" s="10" t="str">
        <f t="shared" ca="1" si="2783"/>
        <v>&lt; 25</v>
      </c>
      <c r="AI2198" s="12">
        <v>17460135</v>
      </c>
      <c r="AJ2198" s="13" t="s">
        <v>106</v>
      </c>
      <c r="AK2198" s="12" t="s">
        <v>8284</v>
      </c>
      <c r="AL2198" s="8">
        <v>43733</v>
      </c>
      <c r="AM2198" s="7" t="s">
        <v>108</v>
      </c>
      <c r="AN2198" s="7" t="s">
        <v>76</v>
      </c>
      <c r="AO2198">
        <v>1</v>
      </c>
      <c r="AP2198" t="s">
        <v>7687</v>
      </c>
      <c r="AQ2198" s="14">
        <v>3</v>
      </c>
      <c r="AR2198" s="14">
        <v>1</v>
      </c>
      <c r="AS2198" s="15">
        <f t="shared" si="2784"/>
        <v>45766.25</v>
      </c>
      <c r="AT2198" s="14" t="s">
        <v>163</v>
      </c>
      <c r="AU2198" s="12">
        <v>3.5</v>
      </c>
      <c r="AV2198" s="17">
        <v>17</v>
      </c>
      <c r="AW2198" s="18">
        <v>53594</v>
      </c>
      <c r="AX2198" s="19" t="s">
        <v>8285</v>
      </c>
      <c r="AY2198" s="17">
        <v>90</v>
      </c>
      <c r="AZ2198" s="14" t="s">
        <v>203</v>
      </c>
      <c r="BA2198" s="20" t="str">
        <f t="shared" si="2785"/>
        <v>17535940172202909390</v>
      </c>
      <c r="BB2198" s="31">
        <f t="shared" si="2786"/>
        <v>20</v>
      </c>
      <c r="BC2198" s="22" t="s">
        <v>286</v>
      </c>
      <c r="BD2198" s="23" t="s">
        <v>115</v>
      </c>
      <c r="BF2198" s="8"/>
      <c r="BG2198" s="32">
        <v>20698890</v>
      </c>
      <c r="BH2198" s="32"/>
      <c r="BI2198" s="32"/>
      <c r="BJ2198" t="s">
        <v>4896</v>
      </c>
      <c r="BK2198" s="14" t="str">
        <f t="shared" si="2791"/>
        <v>B-P7 AR</v>
      </c>
      <c r="BL2198" s="14" t="s">
        <v>595</v>
      </c>
      <c r="BM2198" s="25"/>
      <c r="BN2198" s="26"/>
      <c r="BO2198" s="27"/>
      <c r="BP2198" s="26"/>
      <c r="BQ2198" s="28"/>
    </row>
    <row r="2199" spans="1:69" x14ac:dyDescent="0.25">
      <c r="A2199" t="str">
        <f>VLOOKUP(B2199,[2]RH!$B:$BV,72,0)</f>
        <v>si</v>
      </c>
      <c r="B2199" s="6">
        <v>2259</v>
      </c>
      <c r="C2199" s="7" t="s">
        <v>168</v>
      </c>
      <c r="D2199" s="7" t="s">
        <v>8286</v>
      </c>
      <c r="E2199" s="7" t="s">
        <v>67</v>
      </c>
      <c r="F2199" s="7" t="s">
        <v>118</v>
      </c>
      <c r="G2199" s="7" t="s">
        <v>533</v>
      </c>
      <c r="H2199" s="80" t="s">
        <v>649</v>
      </c>
      <c r="I2199" s="7" t="s">
        <v>650</v>
      </c>
      <c r="J2199" s="7" t="s">
        <v>281</v>
      </c>
      <c r="K2199" s="7" t="s">
        <v>89</v>
      </c>
      <c r="L2199" s="7" t="s">
        <v>90</v>
      </c>
      <c r="M2199" s="7" t="str">
        <f t="shared" si="2766"/>
        <v>Contrôle Qualité</v>
      </c>
      <c r="N2199" s="8">
        <v>45402</v>
      </c>
      <c r="P2199" s="7">
        <f t="shared" ca="1" si="2800"/>
        <v>-6</v>
      </c>
      <c r="Q2199" s="8"/>
      <c r="R2199" s="7"/>
      <c r="S2199" s="7"/>
      <c r="T2199" s="9" t="s">
        <v>156</v>
      </c>
      <c r="U2199" s="7" t="str">
        <f t="shared" si="2776"/>
        <v>Contractuel</v>
      </c>
      <c r="V2199" s="8">
        <v>45689</v>
      </c>
      <c r="W2199" s="8">
        <f>VLOOKUP(B2199,[1]BASE!$A:$Q,17,0)</f>
        <v>45716</v>
      </c>
      <c r="X2199" s="8"/>
      <c r="Y2199" s="8"/>
      <c r="Z2199" s="8">
        <v>45402</v>
      </c>
      <c r="AA2199" s="7">
        <f t="shared" si="2777"/>
        <v>4</v>
      </c>
      <c r="AB2199" s="7">
        <f t="shared" si="2778"/>
        <v>2024</v>
      </c>
      <c r="AC2199" s="7">
        <f t="shared" si="2779"/>
        <v>2028</v>
      </c>
      <c r="AD2199" s="10" t="e">
        <f t="shared" ref="AD2199:AD2262" ca="1" si="2809">IF(#REF!="Non",(DAYS360(N2199,Q2199)/360),(DAYS360(N2199,TODAY())/360))</f>
        <v>#REF!</v>
      </c>
      <c r="AE2199" s="10" t="e">
        <f t="shared" ca="1" si="2781"/>
        <v>#REF!</v>
      </c>
      <c r="AF2199" s="8">
        <v>36213</v>
      </c>
      <c r="AG2199" s="11">
        <f t="shared" ca="1" si="2782"/>
        <v>26.052054794520547</v>
      </c>
      <c r="AH2199" s="10" t="str">
        <f t="shared" ca="1" si="2783"/>
        <v>&gt;25&lt; 35</v>
      </c>
      <c r="AI2199" s="12">
        <v>17331812</v>
      </c>
      <c r="AJ2199" s="13" t="s">
        <v>79</v>
      </c>
      <c r="AK2199" s="12" t="s">
        <v>8287</v>
      </c>
      <c r="AL2199" s="8">
        <v>45323</v>
      </c>
      <c r="AM2199" s="7" t="s">
        <v>108</v>
      </c>
      <c r="AN2199" s="7" t="s">
        <v>109</v>
      </c>
      <c r="AP2199" t="s">
        <v>7789</v>
      </c>
      <c r="AQ2199" s="14">
        <v>3</v>
      </c>
      <c r="AR2199" s="14">
        <v>1</v>
      </c>
      <c r="AS2199" s="15">
        <f t="shared" si="2784"/>
        <v>45767.25</v>
      </c>
      <c r="AT2199" s="14" t="s">
        <v>163</v>
      </c>
      <c r="AU2199" s="12">
        <v>3.6629999999999998</v>
      </c>
      <c r="AV2199" s="17">
        <v>17</v>
      </c>
      <c r="AW2199" s="18" t="s">
        <v>201</v>
      </c>
      <c r="AX2199" s="19" t="s">
        <v>8288</v>
      </c>
      <c r="AY2199" s="17">
        <v>76</v>
      </c>
      <c r="AZ2199" s="14" t="s">
        <v>203</v>
      </c>
      <c r="BA2199" s="20" t="str">
        <f t="shared" si="2785"/>
        <v>17001000000284676176</v>
      </c>
      <c r="BB2199" s="31">
        <f t="shared" si="2786"/>
        <v>20</v>
      </c>
      <c r="BC2199" s="22" t="s">
        <v>7664</v>
      </c>
      <c r="BD2199" s="23" t="s">
        <v>341</v>
      </c>
      <c r="BF2199" s="8"/>
      <c r="BG2199" s="32">
        <v>96579831</v>
      </c>
      <c r="BH2199" s="32"/>
      <c r="BI2199" s="32"/>
      <c r="BJ2199" s="124" t="s">
        <v>7665</v>
      </c>
      <c r="BK2199" s="14" t="str">
        <f t="shared" si="2791"/>
        <v>B-Panda</v>
      </c>
      <c r="BL2199" s="14" t="s">
        <v>288</v>
      </c>
      <c r="BM2199" s="25"/>
      <c r="BN2199" s="26"/>
      <c r="BO2199" s="27"/>
      <c r="BP2199" s="26"/>
      <c r="BQ2199" s="28"/>
    </row>
    <row r="2200" spans="1:69" x14ac:dyDescent="0.25">
      <c r="A2200" t="str">
        <f>VLOOKUP(B2200,[2]RH!$B:$BV,72,0)</f>
        <v>si</v>
      </c>
      <c r="B2200" s="6">
        <v>2260</v>
      </c>
      <c r="C2200" s="7" t="s">
        <v>168</v>
      </c>
      <c r="D2200" s="7" t="s">
        <v>8289</v>
      </c>
      <c r="E2200" s="7" t="s">
        <v>67</v>
      </c>
      <c r="F2200" s="7" t="s">
        <v>118</v>
      </c>
      <c r="G2200" s="7" t="s">
        <v>220</v>
      </c>
      <c r="H2200" s="80" t="s">
        <v>2398</v>
      </c>
      <c r="I2200" s="7" t="s">
        <v>2399</v>
      </c>
      <c r="J2200" s="7" t="s">
        <v>190</v>
      </c>
      <c r="K2200" s="7" t="s">
        <v>146</v>
      </c>
      <c r="L2200" s="7" t="s">
        <v>90</v>
      </c>
      <c r="M2200" s="7" t="str">
        <f t="shared" si="2766"/>
        <v>Couturière</v>
      </c>
      <c r="N2200" s="8">
        <v>45402</v>
      </c>
      <c r="P2200" s="7">
        <f t="shared" ca="1" si="2800"/>
        <v>-6</v>
      </c>
      <c r="Q2200" s="8"/>
      <c r="R2200" s="7"/>
      <c r="S2200" s="7"/>
      <c r="T2200" s="9" t="s">
        <v>156</v>
      </c>
      <c r="U2200" s="7" t="str">
        <f t="shared" si="2776"/>
        <v>Contractuel</v>
      </c>
      <c r="V2200" s="8">
        <v>45689</v>
      </c>
      <c r="W2200" s="8">
        <f>VLOOKUP(B2200,[1]BASE!$A:$Q,17,0)</f>
        <v>45716</v>
      </c>
      <c r="X2200" s="8"/>
      <c r="Y2200" s="8"/>
      <c r="Z2200" s="8">
        <v>45402</v>
      </c>
      <c r="AA2200" s="7">
        <f t="shared" si="2777"/>
        <v>4</v>
      </c>
      <c r="AB2200" s="7">
        <f t="shared" si="2778"/>
        <v>2024</v>
      </c>
      <c r="AC2200" s="7">
        <f t="shared" si="2779"/>
        <v>2028</v>
      </c>
      <c r="AD2200" s="10" t="e">
        <f t="shared" ref="AD2200:AD2263" ca="1" si="2810">IF(#REF!="Non",(DAYS360(N2200,Q2200)/360),(DAYS360(N2200,TODAY())/360))</f>
        <v>#REF!</v>
      </c>
      <c r="AE2200" s="10" t="e">
        <f t="shared" ca="1" si="2781"/>
        <v>#REF!</v>
      </c>
      <c r="AF2200" s="8">
        <v>33847</v>
      </c>
      <c r="AG2200" s="11">
        <f t="shared" ca="1" si="2782"/>
        <v>32.534246575342465</v>
      </c>
      <c r="AH2200" s="10" t="str">
        <f t="shared" ca="1" si="2783"/>
        <v>&gt;25&lt; 35</v>
      </c>
      <c r="AI2200" s="12">
        <v>16625841</v>
      </c>
      <c r="AJ2200" s="13" t="s">
        <v>170</v>
      </c>
      <c r="AK2200" s="12" t="s">
        <v>8290</v>
      </c>
      <c r="AL2200" s="8">
        <v>41103</v>
      </c>
      <c r="AM2200" s="7" t="s">
        <v>108</v>
      </c>
      <c r="AN2200" s="7" t="s">
        <v>76</v>
      </c>
      <c r="AO2200">
        <v>1</v>
      </c>
      <c r="AP2200" t="s">
        <v>7930</v>
      </c>
      <c r="AQ2200" s="14">
        <v>3</v>
      </c>
      <c r="AR2200" s="14">
        <v>1</v>
      </c>
      <c r="AS2200" s="15">
        <f t="shared" si="2784"/>
        <v>45767.25</v>
      </c>
      <c r="AT2200" s="14" t="s">
        <v>163</v>
      </c>
      <c r="AU2200" s="12">
        <v>3.5</v>
      </c>
      <c r="AV2200" s="17">
        <v>17</v>
      </c>
      <c r="AW2200" s="18">
        <v>20600</v>
      </c>
      <c r="AX2200" s="19" t="s">
        <v>8291</v>
      </c>
      <c r="AY2200" s="17">
        <v>86</v>
      </c>
      <c r="AZ2200" s="14" t="s">
        <v>203</v>
      </c>
      <c r="BA2200" s="20" t="str">
        <f t="shared" si="2785"/>
        <v>17206000000264641786</v>
      </c>
      <c r="BB2200" s="31">
        <f t="shared" si="2786"/>
        <v>20</v>
      </c>
      <c r="BC2200" s="22" t="s">
        <v>6322</v>
      </c>
      <c r="BD2200" s="23" t="s">
        <v>341</v>
      </c>
      <c r="BF2200" s="8"/>
      <c r="BG2200" s="32">
        <v>28086781</v>
      </c>
      <c r="BH2200" s="32"/>
      <c r="BI2200" s="32"/>
      <c r="BJ2200" t="s">
        <v>6322</v>
      </c>
      <c r="BK2200" s="14" t="str">
        <f t="shared" si="2791"/>
        <v>A-P7 AR</v>
      </c>
      <c r="BL2200" s="14" t="s">
        <v>595</v>
      </c>
      <c r="BM2200" s="25"/>
      <c r="BN2200" s="26"/>
      <c r="BO2200" s="27"/>
      <c r="BP2200" s="26"/>
      <c r="BQ2200" s="28"/>
    </row>
    <row r="2201" spans="1:69" x14ac:dyDescent="0.25">
      <c r="A2201" t="str">
        <f>VLOOKUP(B2201,[2]RH!$B:$BV,72,0)</f>
        <v>si</v>
      </c>
      <c r="B2201" s="6">
        <v>2261</v>
      </c>
      <c r="C2201" s="7" t="s">
        <v>168</v>
      </c>
      <c r="D2201" s="7" t="s">
        <v>8292</v>
      </c>
      <c r="E2201" s="7" t="s">
        <v>67</v>
      </c>
      <c r="F2201" s="7" t="s">
        <v>118</v>
      </c>
      <c r="G2201" s="7" t="s">
        <v>3299</v>
      </c>
      <c r="H2201" s="41" t="s">
        <v>2398</v>
      </c>
      <c r="I2201" s="7" t="s">
        <v>3974</v>
      </c>
      <c r="J2201" s="7" t="s">
        <v>281</v>
      </c>
      <c r="K2201" s="7" t="s">
        <v>146</v>
      </c>
      <c r="L2201" s="7" t="s">
        <v>90</v>
      </c>
      <c r="M2201" s="7" t="str">
        <f t="shared" si="2766"/>
        <v>CAMPO</v>
      </c>
      <c r="N2201" s="8">
        <v>45404</v>
      </c>
      <c r="P2201" s="7">
        <f t="shared" ca="1" si="2800"/>
        <v>-6</v>
      </c>
      <c r="Q2201" s="8"/>
      <c r="R2201" s="7"/>
      <c r="S2201" s="7"/>
      <c r="T2201" s="9" t="s">
        <v>156</v>
      </c>
      <c r="U2201" s="7" t="str">
        <f t="shared" si="2776"/>
        <v>Contractuel</v>
      </c>
      <c r="V2201" s="8">
        <v>45689</v>
      </c>
      <c r="W2201" s="8">
        <f>VLOOKUP(B2201,[1]BASE!$A:$Q,17,0)</f>
        <v>45716</v>
      </c>
      <c r="X2201" s="8"/>
      <c r="Y2201" s="8"/>
      <c r="Z2201" s="8">
        <v>45404</v>
      </c>
      <c r="AA2201" s="7">
        <f t="shared" si="2777"/>
        <v>4</v>
      </c>
      <c r="AB2201" s="7">
        <f t="shared" si="2778"/>
        <v>2024</v>
      </c>
      <c r="AC2201" s="7">
        <f t="shared" si="2779"/>
        <v>2028</v>
      </c>
      <c r="AD2201" s="10" t="e">
        <f t="shared" ref="AD2201:AD2264" ca="1" si="2811">IF(#REF!="Non",(DAYS360(N2201,Q2201)/360),(DAYS360(N2201,TODAY())/360))</f>
        <v>#REF!</v>
      </c>
      <c r="AE2201" s="10" t="e">
        <f t="shared" ca="1" si="2781"/>
        <v>#REF!</v>
      </c>
      <c r="AF2201" s="8">
        <v>35596</v>
      </c>
      <c r="AG2201" s="11">
        <f t="shared" ca="1" si="2782"/>
        <v>27.742465753424657</v>
      </c>
      <c r="AH2201" s="10" t="str">
        <f t="shared" ca="1" si="2783"/>
        <v>&gt;25&lt; 35</v>
      </c>
      <c r="AI2201" s="12">
        <v>17181681</v>
      </c>
      <c r="AJ2201" s="13" t="s">
        <v>106</v>
      </c>
      <c r="AK2201" s="12" t="s">
        <v>8293</v>
      </c>
      <c r="AL2201" s="8">
        <v>41358</v>
      </c>
      <c r="AM2201" s="7" t="s">
        <v>108</v>
      </c>
      <c r="AN2201" s="7" t="s">
        <v>109</v>
      </c>
      <c r="AP2201" t="s">
        <v>7789</v>
      </c>
      <c r="AQ2201" s="14">
        <v>3</v>
      </c>
      <c r="AR2201" s="14">
        <v>1</v>
      </c>
      <c r="AS2201" s="15">
        <f t="shared" si="2784"/>
        <v>45769.25</v>
      </c>
      <c r="AT2201" s="14" t="s">
        <v>163</v>
      </c>
      <c r="AU2201" s="12">
        <v>3.5</v>
      </c>
      <c r="AV2201" s="17">
        <v>17</v>
      </c>
      <c r="AW2201" s="18" t="s">
        <v>201</v>
      </c>
      <c r="AX2201" s="19" t="s">
        <v>8294</v>
      </c>
      <c r="AY2201" s="17">
        <v>76</v>
      </c>
      <c r="AZ2201" s="14" t="s">
        <v>203</v>
      </c>
      <c r="BA2201" s="20" t="str">
        <f t="shared" si="2785"/>
        <v>17001000000305938576</v>
      </c>
      <c r="BB2201" s="31">
        <f t="shared" si="2786"/>
        <v>20</v>
      </c>
      <c r="BC2201" s="22" t="s">
        <v>8295</v>
      </c>
      <c r="BD2201" s="23" t="s">
        <v>115</v>
      </c>
      <c r="BF2201" s="8"/>
      <c r="BG2201" s="32">
        <v>27040716</v>
      </c>
      <c r="BH2201" s="32"/>
      <c r="BI2201" s="32"/>
      <c r="BJ2201" t="s">
        <v>2186</v>
      </c>
      <c r="BK2201" s="14" t="s">
        <v>3979</v>
      </c>
      <c r="BL2201" s="14" t="s">
        <v>595</v>
      </c>
      <c r="BM2201" s="25"/>
      <c r="BN2201" s="26"/>
      <c r="BO2201" s="27"/>
      <c r="BP2201" s="26"/>
      <c r="BQ2201" s="28"/>
    </row>
    <row r="2202" spans="1:69" x14ac:dyDescent="0.25">
      <c r="A2202" t="str">
        <f>VLOOKUP(B2202,[2]RH!$B:$BV,72,0)</f>
        <v>Non-Actif</v>
      </c>
      <c r="B2202" s="6">
        <v>2262</v>
      </c>
      <c r="C2202" s="7" t="s">
        <v>168</v>
      </c>
      <c r="D2202" s="7" t="s">
        <v>8296</v>
      </c>
      <c r="E2202" s="7" t="s">
        <v>67</v>
      </c>
      <c r="F2202" s="7" t="s">
        <v>118</v>
      </c>
      <c r="G2202" s="7" t="s">
        <v>1801</v>
      </c>
      <c r="H2202" s="80" t="s">
        <v>2398</v>
      </c>
      <c r="I2202" s="7" t="s">
        <v>1802</v>
      </c>
      <c r="J2202" s="7" t="s">
        <v>190</v>
      </c>
      <c r="K2202" s="7" t="s">
        <v>146</v>
      </c>
      <c r="L2202" s="7" t="s">
        <v>90</v>
      </c>
      <c r="M2202" s="7" t="str">
        <f t="shared" si="2766"/>
        <v>Prép CAMPO</v>
      </c>
      <c r="N2202" s="8">
        <v>45404</v>
      </c>
      <c r="P2202" s="7">
        <f t="shared" ca="1" si="2800"/>
        <v>-218</v>
      </c>
      <c r="Q2202" s="8">
        <v>45475</v>
      </c>
      <c r="R2202" s="7" t="s">
        <v>5589</v>
      </c>
      <c r="S2202" s="7"/>
      <c r="T2202" s="9" t="s">
        <v>156</v>
      </c>
      <c r="U2202" s="7" t="str">
        <f t="shared" si="2776"/>
        <v>Contractuel</v>
      </c>
      <c r="V2202" s="8">
        <v>45474</v>
      </c>
      <c r="W2202" s="8">
        <v>45504</v>
      </c>
      <c r="X2202" s="8"/>
      <c r="Y2202" s="8"/>
      <c r="Z2202" s="8">
        <v>45404</v>
      </c>
      <c r="AA2202" s="7">
        <f t="shared" si="2777"/>
        <v>4</v>
      </c>
      <c r="AB2202" s="7">
        <f t="shared" si="2778"/>
        <v>2024</v>
      </c>
      <c r="AC2202" s="7">
        <f t="shared" si="2779"/>
        <v>2028</v>
      </c>
      <c r="AD2202" s="10" t="e">
        <f t="shared" ref="AD2202:AD2265" ca="1" si="2812">IF(#REF!="Non",(DAYS360(N2202,Q2202)/360),(DAYS360(N2202,TODAY())/360))</f>
        <v>#REF!</v>
      </c>
      <c r="AE2202" s="10" t="e">
        <f t="shared" ca="1" si="2781"/>
        <v>#REF!</v>
      </c>
      <c r="AF2202" s="8">
        <v>36032</v>
      </c>
      <c r="AG2202" s="11">
        <f t="shared" ca="1" si="2782"/>
        <v>26.547945205479451</v>
      </c>
      <c r="AH2202" s="10" t="str">
        <f t="shared" ca="1" si="2783"/>
        <v>&gt;25&lt; 35</v>
      </c>
      <c r="AI2202" s="12">
        <v>17591059</v>
      </c>
      <c r="AJ2202" s="13" t="s">
        <v>170</v>
      </c>
      <c r="AK2202" s="12" t="s">
        <v>8297</v>
      </c>
      <c r="AL2202" s="8">
        <v>42977</v>
      </c>
      <c r="AM2202" s="7" t="s">
        <v>108</v>
      </c>
      <c r="AN2202" s="7" t="s">
        <v>109</v>
      </c>
      <c r="AP2202" t="s">
        <v>7810</v>
      </c>
      <c r="AQ2202" s="14">
        <v>3</v>
      </c>
      <c r="AR2202" s="14">
        <v>1</v>
      </c>
      <c r="AS2202" s="15">
        <f t="shared" si="2784"/>
        <v>45769.25</v>
      </c>
      <c r="AT2202" s="14" t="s">
        <v>163</v>
      </c>
      <c r="AU2202" s="12">
        <v>3.5</v>
      </c>
      <c r="AV2202" s="17">
        <v>17</v>
      </c>
      <c r="AW2202" s="18">
        <v>53594</v>
      </c>
      <c r="AX2202" s="19" t="s">
        <v>8298</v>
      </c>
      <c r="AY2202" s="17">
        <v>10</v>
      </c>
      <c r="AZ2202" s="14" t="s">
        <v>203</v>
      </c>
      <c r="BA2202" s="20" t="str">
        <f t="shared" si="2785"/>
        <v>17535940171217327310</v>
      </c>
      <c r="BB2202" s="31">
        <f t="shared" si="2786"/>
        <v>20</v>
      </c>
      <c r="BC2202" s="22" t="s">
        <v>1055</v>
      </c>
      <c r="BD2202" s="23" t="s">
        <v>115</v>
      </c>
      <c r="BF2202" s="8"/>
      <c r="BG2202" s="32">
        <v>28696055</v>
      </c>
      <c r="BH2202" s="32"/>
      <c r="BI2202" s="32"/>
      <c r="BK2202" s="14" t="s">
        <v>1806</v>
      </c>
      <c r="BL2202" s="14" t="s">
        <v>595</v>
      </c>
      <c r="BM2202" s="25"/>
      <c r="BN2202" s="26"/>
      <c r="BO2202" s="27"/>
      <c r="BP2202" s="26"/>
      <c r="BQ2202" s="28"/>
    </row>
    <row r="2203" spans="1:69" x14ac:dyDescent="0.25">
      <c r="A2203" t="str">
        <f>VLOOKUP(B2203,[2]RH!$B:$BV,72,0)</f>
        <v>si</v>
      </c>
      <c r="B2203" s="6">
        <v>2263</v>
      </c>
      <c r="C2203" s="7" t="s">
        <v>168</v>
      </c>
      <c r="D2203" s="7" t="s">
        <v>8299</v>
      </c>
      <c r="E2203" s="7" t="s">
        <v>67</v>
      </c>
      <c r="F2203" s="7" t="s">
        <v>118</v>
      </c>
      <c r="G2203" s="7" t="s">
        <v>220</v>
      </c>
      <c r="H2203" s="7" t="s">
        <v>562</v>
      </c>
      <c r="I2203" s="7" t="s">
        <v>1477</v>
      </c>
      <c r="J2203" s="7" t="s">
        <v>190</v>
      </c>
      <c r="K2203" s="7" t="s">
        <v>146</v>
      </c>
      <c r="L2203" s="7" t="s">
        <v>90</v>
      </c>
      <c r="M2203" s="7" t="str">
        <f t="shared" si="2766"/>
        <v>Couturière</v>
      </c>
      <c r="N2203" s="8">
        <v>45404</v>
      </c>
      <c r="P2203" s="7">
        <f t="shared" ca="1" si="2800"/>
        <v>-6</v>
      </c>
      <c r="Q2203" s="8"/>
      <c r="R2203" s="7"/>
      <c r="S2203" s="7"/>
      <c r="T2203" s="9" t="s">
        <v>156</v>
      </c>
      <c r="U2203" s="7" t="str">
        <f t="shared" si="2776"/>
        <v>Contractuel</v>
      </c>
      <c r="V2203" s="8">
        <v>45689</v>
      </c>
      <c r="W2203" s="8">
        <f>VLOOKUP(B2203,[1]BASE!$A:$Q,17,0)</f>
        <v>45716</v>
      </c>
      <c r="X2203" s="8"/>
      <c r="Y2203" s="8"/>
      <c r="Z2203" s="8">
        <v>45404</v>
      </c>
      <c r="AA2203" s="7">
        <f t="shared" si="2777"/>
        <v>4</v>
      </c>
      <c r="AB2203" s="7">
        <f t="shared" si="2778"/>
        <v>2024</v>
      </c>
      <c r="AC2203" s="7">
        <f t="shared" si="2779"/>
        <v>2028</v>
      </c>
      <c r="AD2203" s="10" t="e">
        <f t="shared" ref="AD2203:AD2266" ca="1" si="2813">IF(#REF!="Non",(DAYS360(N2203,Q2203)/360),(DAYS360(N2203,TODAY())/360))</f>
        <v>#REF!</v>
      </c>
      <c r="AE2203" s="10" t="e">
        <f t="shared" ca="1" si="2781"/>
        <v>#REF!</v>
      </c>
      <c r="AF2203" s="8">
        <v>29176</v>
      </c>
      <c r="AG2203" s="11">
        <f t="shared" ca="1" si="2782"/>
        <v>45.331506849315069</v>
      </c>
      <c r="AH2203" s="10" t="str">
        <f t="shared" ca="1" si="2783"/>
        <v>&gt;45&lt; 55</v>
      </c>
      <c r="AI2203" s="12">
        <v>12210236</v>
      </c>
      <c r="AJ2203" s="13" t="s">
        <v>150</v>
      </c>
      <c r="AK2203" s="12" t="s">
        <v>8300</v>
      </c>
      <c r="AL2203" s="8">
        <v>35440</v>
      </c>
      <c r="AM2203" s="7" t="s">
        <v>108</v>
      </c>
      <c r="AN2203" s="7" t="s">
        <v>76</v>
      </c>
      <c r="AP2203" t="s">
        <v>7930</v>
      </c>
      <c r="AQ2203" s="14">
        <v>3</v>
      </c>
      <c r="AR2203" s="14">
        <v>1</v>
      </c>
      <c r="AS2203" s="15">
        <f t="shared" si="2784"/>
        <v>45769.25</v>
      </c>
      <c r="AT2203" s="14" t="s">
        <v>163</v>
      </c>
      <c r="AU2203" s="12">
        <v>3.5</v>
      </c>
      <c r="AV2203" s="17">
        <v>17</v>
      </c>
      <c r="AW2203" s="18" t="s">
        <v>201</v>
      </c>
      <c r="AX2203" s="19" t="s">
        <v>8301</v>
      </c>
      <c r="AY2203" s="17">
        <v>37</v>
      </c>
      <c r="AZ2203" s="14" t="s">
        <v>203</v>
      </c>
      <c r="BA2203" s="20" t="str">
        <f t="shared" si="2785"/>
        <v>17001000000257187637</v>
      </c>
      <c r="BB2203" s="31">
        <f t="shared" si="2786"/>
        <v>20</v>
      </c>
      <c r="BC2203" s="22" t="s">
        <v>8302</v>
      </c>
      <c r="BD2203" s="23" t="s">
        <v>85</v>
      </c>
      <c r="BF2203" s="8"/>
      <c r="BG2203" s="32">
        <v>25093348</v>
      </c>
      <c r="BH2203" s="32"/>
      <c r="BI2203" s="32"/>
      <c r="BJ2203" t="s">
        <v>197</v>
      </c>
      <c r="BK2203" s="14" t="str">
        <f>IF(K2203="CADRE","CADRE",CONCATENATE(J2203,"-",H2203))</f>
        <v>A-P6 AR</v>
      </c>
      <c r="BL2203" s="14" t="s">
        <v>595</v>
      </c>
      <c r="BM2203" s="25"/>
      <c r="BN2203" s="26"/>
      <c r="BO2203" s="27"/>
      <c r="BP2203" s="26"/>
      <c r="BQ2203" s="28"/>
    </row>
    <row r="2204" spans="1:69" x14ac:dyDescent="0.25">
      <c r="A2204" t="str">
        <f>VLOOKUP(B2204,[2]RH!$B:$BV,72,0)</f>
        <v>Non-Actif</v>
      </c>
      <c r="B2204" s="6">
        <v>2264</v>
      </c>
      <c r="C2204" s="7" t="s">
        <v>168</v>
      </c>
      <c r="D2204" s="7" t="s">
        <v>8303</v>
      </c>
      <c r="E2204" s="7" t="s">
        <v>67</v>
      </c>
      <c r="F2204" s="7" t="s">
        <v>118</v>
      </c>
      <c r="G2204" s="7" t="s">
        <v>220</v>
      </c>
      <c r="H2204" s="7" t="s">
        <v>562</v>
      </c>
      <c r="I2204" s="7" t="s">
        <v>6497</v>
      </c>
      <c r="J2204" s="7" t="s">
        <v>190</v>
      </c>
      <c r="K2204" s="7" t="s">
        <v>146</v>
      </c>
      <c r="L2204" s="7" t="s">
        <v>90</v>
      </c>
      <c r="M2204" s="7" t="str">
        <f t="shared" si="2766"/>
        <v>Couturière</v>
      </c>
      <c r="N2204" s="8">
        <v>45404</v>
      </c>
      <c r="P2204" s="7">
        <v>36</v>
      </c>
      <c r="Q2204" s="8">
        <v>45418</v>
      </c>
      <c r="R2204" s="7" t="s">
        <v>8304</v>
      </c>
      <c r="S2204" s="7"/>
      <c r="T2204" s="9" t="s">
        <v>156</v>
      </c>
      <c r="U2204" s="7" t="str">
        <f t="shared" si="2776"/>
        <v>Contractuel</v>
      </c>
      <c r="V2204" s="8">
        <v>45404</v>
      </c>
      <c r="W2204" s="8">
        <v>45443</v>
      </c>
      <c r="X2204" s="8"/>
      <c r="Y2204" s="8"/>
      <c r="Z2204" s="8">
        <v>45404</v>
      </c>
      <c r="AA2204" s="7">
        <f t="shared" si="2777"/>
        <v>4</v>
      </c>
      <c r="AB2204" s="7">
        <f t="shared" si="2778"/>
        <v>2024</v>
      </c>
      <c r="AC2204" s="7">
        <f t="shared" si="2779"/>
        <v>2028</v>
      </c>
      <c r="AD2204" s="10" t="e">
        <f t="shared" ref="AD2204:AD2267" ca="1" si="2814">IF(#REF!="Non",(DAYS360(N2204,Q2204)/360),(DAYS360(N2204,TODAY())/360))</f>
        <v>#REF!</v>
      </c>
      <c r="AE2204" s="10" t="e">
        <f t="shared" ca="1" si="2781"/>
        <v>#REF!</v>
      </c>
      <c r="AF2204" s="8">
        <v>27116</v>
      </c>
      <c r="AG2204" s="11">
        <f t="shared" ca="1" si="2782"/>
        <v>50.975342465753428</v>
      </c>
      <c r="AH2204" s="10" t="str">
        <f t="shared" ca="1" si="2783"/>
        <v>&gt;45&lt; 55</v>
      </c>
      <c r="AI2204" s="12">
        <v>11793535</v>
      </c>
      <c r="AJ2204" s="13" t="s">
        <v>73</v>
      </c>
      <c r="AK2204" s="12" t="s">
        <v>8305</v>
      </c>
      <c r="AL2204" s="8">
        <v>35263</v>
      </c>
      <c r="AM2204" s="7" t="s">
        <v>108</v>
      </c>
      <c r="AN2204" s="7" t="s">
        <v>109</v>
      </c>
      <c r="AP2204" t="s">
        <v>7930</v>
      </c>
      <c r="AQ2204" s="14">
        <v>3</v>
      </c>
      <c r="AR2204" s="14">
        <v>1</v>
      </c>
      <c r="AS2204" s="15">
        <f t="shared" si="2784"/>
        <v>45769.25</v>
      </c>
      <c r="AT2204" s="14" t="s">
        <v>163</v>
      </c>
      <c r="AU2204" s="12">
        <v>3.5</v>
      </c>
      <c r="AV2204" s="17">
        <v>17</v>
      </c>
      <c r="AW2204" s="18" t="s">
        <v>201</v>
      </c>
      <c r="AX2204" s="19" t="s">
        <v>8306</v>
      </c>
      <c r="AY2204" s="17">
        <v>51</v>
      </c>
      <c r="AZ2204" s="14" t="s">
        <v>203</v>
      </c>
      <c r="BA2204" s="20" t="str">
        <f t="shared" si="2785"/>
        <v>17001000000344319051</v>
      </c>
      <c r="BB2204" s="31">
        <f t="shared" si="2786"/>
        <v>20</v>
      </c>
      <c r="BC2204" s="22" t="s">
        <v>8307</v>
      </c>
      <c r="BD2204" s="23" t="s">
        <v>85</v>
      </c>
      <c r="BF2204" s="8"/>
      <c r="BG2204" s="32">
        <v>54495033</v>
      </c>
      <c r="BH2204" s="32"/>
      <c r="BI2204" s="32"/>
      <c r="BK2204" s="14" t="str">
        <f t="shared" ref="BK2204:BK2208" si="2815">IF(K2204="CADRE","CADRE",CONCATENATE(J2204,"-",H2204))</f>
        <v>A-P6 AR</v>
      </c>
      <c r="BL2204" s="14" t="s">
        <v>595</v>
      </c>
      <c r="BM2204" s="25"/>
      <c r="BN2204" s="26"/>
      <c r="BO2204" s="27"/>
      <c r="BP2204" s="26"/>
      <c r="BQ2204" s="28"/>
    </row>
    <row r="2205" spans="1:69" x14ac:dyDescent="0.25">
      <c r="A2205" t="str">
        <f>VLOOKUP(B2205,[2]RH!$B:$BV,72,0)</f>
        <v>si</v>
      </c>
      <c r="B2205" s="6">
        <v>2265</v>
      </c>
      <c r="C2205" s="7" t="s">
        <v>168</v>
      </c>
      <c r="D2205" s="7" t="s">
        <v>8308</v>
      </c>
      <c r="E2205" s="7" t="s">
        <v>67</v>
      </c>
      <c r="F2205" s="7" t="s">
        <v>118</v>
      </c>
      <c r="G2205" s="7" t="s">
        <v>220</v>
      </c>
      <c r="H2205" s="7" t="s">
        <v>562</v>
      </c>
      <c r="I2205" s="7" t="s">
        <v>1477</v>
      </c>
      <c r="J2205" s="7" t="s">
        <v>190</v>
      </c>
      <c r="K2205" s="7" t="s">
        <v>146</v>
      </c>
      <c r="L2205" s="7" t="s">
        <v>90</v>
      </c>
      <c r="M2205" s="7" t="str">
        <f t="shared" si="2766"/>
        <v>Couturière</v>
      </c>
      <c r="N2205" s="8">
        <v>45404</v>
      </c>
      <c r="P2205" s="7">
        <f t="shared" ref="P2205:P2208" ca="1" si="2816">IF(W2205="","",W2205-TODAY())</f>
        <v>-6</v>
      </c>
      <c r="Q2205" s="8"/>
      <c r="R2205" s="7"/>
      <c r="S2205" s="7"/>
      <c r="T2205" s="9" t="s">
        <v>156</v>
      </c>
      <c r="U2205" s="7" t="str">
        <f t="shared" si="2776"/>
        <v>Contractuel</v>
      </c>
      <c r="V2205" s="8">
        <v>45689</v>
      </c>
      <c r="W2205" s="8">
        <f>VLOOKUP(B2205,[1]BASE!$A:$Q,17,0)</f>
        <v>45716</v>
      </c>
      <c r="X2205" s="8"/>
      <c r="Y2205" s="8"/>
      <c r="Z2205" s="8">
        <v>45404</v>
      </c>
      <c r="AA2205" s="7">
        <f t="shared" si="2777"/>
        <v>4</v>
      </c>
      <c r="AB2205" s="7">
        <f t="shared" si="2778"/>
        <v>2024</v>
      </c>
      <c r="AC2205" s="7">
        <f t="shared" si="2779"/>
        <v>2028</v>
      </c>
      <c r="AD2205" s="10" t="e">
        <f t="shared" ref="AD2205:AD2268" ca="1" si="2817">IF(#REF!="Non",(DAYS360(N2205,Q2205)/360),(DAYS360(N2205,TODAY())/360))</f>
        <v>#REF!</v>
      </c>
      <c r="AE2205" s="10" t="e">
        <f t="shared" ca="1" si="2781"/>
        <v>#REF!</v>
      </c>
      <c r="AF2205" s="8">
        <v>30504</v>
      </c>
      <c r="AG2205" s="11">
        <f t="shared" ca="1" si="2782"/>
        <v>41.69315068493151</v>
      </c>
      <c r="AH2205" s="10" t="str">
        <f t="shared" ca="1" si="2783"/>
        <v>&gt;35&lt; 45</v>
      </c>
      <c r="AI2205" s="12">
        <v>12665361</v>
      </c>
      <c r="AJ2205" s="13" t="s">
        <v>170</v>
      </c>
      <c r="AK2205" s="12" t="s">
        <v>8309</v>
      </c>
      <c r="AL2205" s="8">
        <v>36728</v>
      </c>
      <c r="AM2205" s="7" t="s">
        <v>108</v>
      </c>
      <c r="AN2205" s="7" t="s">
        <v>76</v>
      </c>
      <c r="AO2205">
        <v>3</v>
      </c>
      <c r="AP2205" t="s">
        <v>7930</v>
      </c>
      <c r="AQ2205" s="14">
        <v>3</v>
      </c>
      <c r="AR2205" s="14">
        <v>1</v>
      </c>
      <c r="AS2205" s="15">
        <f t="shared" si="2784"/>
        <v>45769.25</v>
      </c>
      <c r="AT2205" s="14" t="s">
        <v>163</v>
      </c>
      <c r="AU2205" s="12">
        <v>3.5</v>
      </c>
      <c r="AV2205" s="17">
        <v>17</v>
      </c>
      <c r="AW2205" s="18" t="s">
        <v>201</v>
      </c>
      <c r="AX2205" s="19" t="s">
        <v>8310</v>
      </c>
      <c r="AY2205" s="17">
        <v>91</v>
      </c>
      <c r="AZ2205" s="14" t="s">
        <v>203</v>
      </c>
      <c r="BA2205" s="20" t="str">
        <f t="shared" si="2785"/>
        <v>17001000000344301591</v>
      </c>
      <c r="BB2205" s="31">
        <f t="shared" si="2786"/>
        <v>20</v>
      </c>
      <c r="BC2205" s="22" t="s">
        <v>8311</v>
      </c>
      <c r="BD2205" s="23" t="s">
        <v>341</v>
      </c>
      <c r="BF2205" s="8"/>
      <c r="BG2205" s="32">
        <v>24421114</v>
      </c>
      <c r="BH2205" s="32"/>
      <c r="BI2205" s="32"/>
      <c r="BJ2205" t="s">
        <v>5995</v>
      </c>
      <c r="BK2205" s="14" t="str">
        <f t="shared" si="2815"/>
        <v>A-P6 AR</v>
      </c>
      <c r="BL2205" s="14" t="s">
        <v>595</v>
      </c>
      <c r="BM2205" s="25"/>
      <c r="BN2205" s="26"/>
      <c r="BO2205" s="27"/>
      <c r="BP2205" s="26"/>
      <c r="BQ2205" s="28"/>
    </row>
    <row r="2206" spans="1:69" x14ac:dyDescent="0.25">
      <c r="A2206" t="str">
        <f>VLOOKUP(B2206,[2]RH!$B:$BV,72,0)</f>
        <v>si</v>
      </c>
      <c r="B2206" s="6">
        <v>2266</v>
      </c>
      <c r="C2206" s="7" t="s">
        <v>168</v>
      </c>
      <c r="D2206" s="7" t="s">
        <v>8312</v>
      </c>
      <c r="E2206" s="7" t="s">
        <v>67</v>
      </c>
      <c r="F2206" s="7" t="s">
        <v>118</v>
      </c>
      <c r="G2206" s="7" t="s">
        <v>408</v>
      </c>
      <c r="H2206" s="80" t="s">
        <v>2398</v>
      </c>
      <c r="I2206" s="7" t="s">
        <v>2487</v>
      </c>
      <c r="J2206" s="7" t="s">
        <v>281</v>
      </c>
      <c r="K2206" s="7" t="s">
        <v>146</v>
      </c>
      <c r="L2206" s="7" t="s">
        <v>90</v>
      </c>
      <c r="M2206" s="7" t="str">
        <f t="shared" si="2766"/>
        <v>Alimentatrice</v>
      </c>
      <c r="N2206" s="8">
        <v>45404</v>
      </c>
      <c r="P2206" s="7">
        <f t="shared" ca="1" si="2816"/>
        <v>-6</v>
      </c>
      <c r="Q2206" s="8"/>
      <c r="R2206" s="7"/>
      <c r="S2206" s="7"/>
      <c r="T2206" s="9" t="s">
        <v>156</v>
      </c>
      <c r="U2206" s="7" t="str">
        <f t="shared" si="2776"/>
        <v>Contractuel</v>
      </c>
      <c r="V2206" s="8">
        <v>45689</v>
      </c>
      <c r="W2206" s="8">
        <f>VLOOKUP(B2206,[1]BASE!$A:$Q,17,0)</f>
        <v>45716</v>
      </c>
      <c r="X2206" s="8"/>
      <c r="Y2206" s="8"/>
      <c r="Z2206" s="8">
        <v>45404</v>
      </c>
      <c r="AA2206" s="7">
        <f t="shared" si="2777"/>
        <v>4</v>
      </c>
      <c r="AB2206" s="7">
        <f t="shared" si="2778"/>
        <v>2024</v>
      </c>
      <c r="AC2206" s="7">
        <f t="shared" si="2779"/>
        <v>2028</v>
      </c>
      <c r="AD2206" s="10" t="e">
        <f t="shared" ref="AD2206:AD2269" ca="1" si="2818">IF(#REF!="Non",(DAYS360(N2206,Q2206)/360),(DAYS360(N2206,TODAY())/360))</f>
        <v>#REF!</v>
      </c>
      <c r="AE2206" s="10" t="e">
        <f t="shared" ca="1" si="2781"/>
        <v>#REF!</v>
      </c>
      <c r="AF2206" s="8" t="s">
        <v>8313</v>
      </c>
      <c r="AG2206" s="11">
        <f t="shared" ca="1" si="2782"/>
        <v>22.994520547945207</v>
      </c>
      <c r="AH2206" s="10" t="str">
        <f t="shared" ca="1" si="2783"/>
        <v>&lt; 25</v>
      </c>
      <c r="AI2206" s="12"/>
      <c r="AJ2206" s="11"/>
      <c r="AK2206" s="12" t="s">
        <v>8314</v>
      </c>
      <c r="AL2206" s="8" t="s">
        <v>8315</v>
      </c>
      <c r="AM2206" s="7" t="s">
        <v>108</v>
      </c>
      <c r="AN2206" s="7" t="s">
        <v>109</v>
      </c>
      <c r="AP2206" t="s">
        <v>7789</v>
      </c>
      <c r="AQ2206" s="14">
        <v>3</v>
      </c>
      <c r="AR2206" s="14">
        <v>1</v>
      </c>
      <c r="AS2206" s="15">
        <f t="shared" si="2784"/>
        <v>45769.25</v>
      </c>
      <c r="AT2206" s="14" t="s">
        <v>163</v>
      </c>
      <c r="AU2206" s="12">
        <v>3.6629999999999998</v>
      </c>
      <c r="AV2206" s="17">
        <v>17</v>
      </c>
      <c r="AW2206" s="18" t="s">
        <v>201</v>
      </c>
      <c r="AX2206" s="19" t="s">
        <v>8316</v>
      </c>
      <c r="AY2206" s="17">
        <v>43</v>
      </c>
      <c r="AZ2206" s="14" t="s">
        <v>203</v>
      </c>
      <c r="BA2206" s="20" t="str">
        <f t="shared" si="2785"/>
        <v>17001000000330577643</v>
      </c>
      <c r="BB2206" s="31">
        <f t="shared" si="2786"/>
        <v>20</v>
      </c>
      <c r="BC2206" s="22" t="s">
        <v>8317</v>
      </c>
      <c r="BD2206" s="23" t="s">
        <v>341</v>
      </c>
      <c r="BF2206" s="8"/>
      <c r="BG2206" s="32">
        <v>23845159</v>
      </c>
      <c r="BH2206" s="32">
        <v>22827574</v>
      </c>
      <c r="BI2206" s="32"/>
      <c r="BJ2206" t="s">
        <v>3647</v>
      </c>
      <c r="BK2206" s="14" t="str">
        <f t="shared" si="2815"/>
        <v>B-P7 AR</v>
      </c>
      <c r="BL2206" s="14" t="s">
        <v>288</v>
      </c>
      <c r="BM2206" s="25"/>
      <c r="BN2206" s="26"/>
      <c r="BO2206" s="27"/>
      <c r="BP2206" s="26"/>
      <c r="BQ2206" s="28"/>
    </row>
    <row r="2207" spans="1:69" x14ac:dyDescent="0.25">
      <c r="A2207" t="str">
        <f>VLOOKUP(B2207,[2]RH!$B:$BV,72,0)</f>
        <v>si</v>
      </c>
      <c r="B2207" s="6">
        <v>2267</v>
      </c>
      <c r="C2207" s="7" t="s">
        <v>168</v>
      </c>
      <c r="D2207" s="7" t="s">
        <v>8318</v>
      </c>
      <c r="E2207" s="7" t="s">
        <v>67</v>
      </c>
      <c r="F2207" s="7" t="s">
        <v>118</v>
      </c>
      <c r="G2207" s="7" t="s">
        <v>220</v>
      </c>
      <c r="H2207" s="80" t="s">
        <v>649</v>
      </c>
      <c r="I2207" s="7" t="s">
        <v>709</v>
      </c>
      <c r="J2207" s="7" t="s">
        <v>190</v>
      </c>
      <c r="K2207" s="7" t="s">
        <v>146</v>
      </c>
      <c r="L2207" s="7" t="s">
        <v>90</v>
      </c>
      <c r="M2207" s="7" t="str">
        <f t="shared" si="2766"/>
        <v>Couturière</v>
      </c>
      <c r="N2207" s="8">
        <v>45405</v>
      </c>
      <c r="P2207" s="7">
        <f t="shared" ca="1" si="2816"/>
        <v>-6</v>
      </c>
      <c r="Q2207" s="8"/>
      <c r="R2207" s="7"/>
      <c r="S2207" s="7"/>
      <c r="T2207" s="9" t="s">
        <v>156</v>
      </c>
      <c r="U2207" s="7" t="str">
        <f t="shared" si="2776"/>
        <v>Contractuel</v>
      </c>
      <c r="V2207" s="8">
        <v>45689</v>
      </c>
      <c r="W2207" s="8">
        <f>VLOOKUP(B2207,[1]BASE!$A:$Q,17,0)</f>
        <v>45716</v>
      </c>
      <c r="X2207" s="8"/>
      <c r="Y2207" s="8"/>
      <c r="Z2207" s="8">
        <v>45405</v>
      </c>
      <c r="AA2207" s="7">
        <f t="shared" si="2777"/>
        <v>4</v>
      </c>
      <c r="AB2207" s="7">
        <f t="shared" si="2778"/>
        <v>2024</v>
      </c>
      <c r="AC2207" s="7">
        <f t="shared" si="2779"/>
        <v>2028</v>
      </c>
      <c r="AD2207" s="10" t="e">
        <f t="shared" ref="AD2207:AD2270" ca="1" si="2819">IF(#REF!="Non",(DAYS360(N2207,Q2207)/360),(DAYS360(N2207,TODAY())/360))</f>
        <v>#REF!</v>
      </c>
      <c r="AE2207" s="10" t="e">
        <f t="shared" ca="1" si="2781"/>
        <v>#REF!</v>
      </c>
      <c r="AF2207" s="8">
        <v>36053</v>
      </c>
      <c r="AG2207" s="11">
        <f t="shared" ca="1" si="2782"/>
        <v>26.490410958904111</v>
      </c>
      <c r="AH2207" s="10" t="str">
        <f t="shared" ca="1" si="2783"/>
        <v>&gt;25&lt; 35</v>
      </c>
      <c r="AI2207" s="12">
        <v>17461384</v>
      </c>
      <c r="AJ2207" s="13" t="s">
        <v>73</v>
      </c>
      <c r="AK2207" s="12" t="s">
        <v>8319</v>
      </c>
      <c r="AL2207" s="8">
        <v>44410</v>
      </c>
      <c r="AM2207" s="7" t="s">
        <v>108</v>
      </c>
      <c r="AN2207" s="7" t="s">
        <v>76</v>
      </c>
      <c r="AP2207" t="s">
        <v>1822</v>
      </c>
      <c r="AQ2207" s="14">
        <v>3</v>
      </c>
      <c r="AR2207" s="14">
        <v>1</v>
      </c>
      <c r="AS2207" s="15">
        <f t="shared" si="2784"/>
        <v>45770.25</v>
      </c>
      <c r="AT2207" s="14" t="s">
        <v>163</v>
      </c>
      <c r="AU2207" s="12">
        <v>3.5</v>
      </c>
      <c r="AV2207" s="17">
        <v>25</v>
      </c>
      <c r="AW2207" s="18">
        <v>16600</v>
      </c>
      <c r="AX2207" s="19" t="s">
        <v>8320</v>
      </c>
      <c r="AY2207" s="17">
        <v>26</v>
      </c>
      <c r="AZ2207" s="14" t="s">
        <v>276</v>
      </c>
      <c r="BA2207" s="20" t="str">
        <f t="shared" si="2785"/>
        <v>25166000000125352426</v>
      </c>
      <c r="BB2207" s="31">
        <f t="shared" si="2786"/>
        <v>20</v>
      </c>
      <c r="BC2207" s="22" t="s">
        <v>8321</v>
      </c>
      <c r="BD2207" s="23" t="s">
        <v>341</v>
      </c>
      <c r="BF2207" s="8"/>
      <c r="BG2207" s="32">
        <v>97976604</v>
      </c>
      <c r="BH2207" s="32">
        <v>55790324</v>
      </c>
      <c r="BI2207" s="32"/>
      <c r="BJ2207" t="s">
        <v>5969</v>
      </c>
      <c r="BK2207" s="14" t="str">
        <f t="shared" si="2815"/>
        <v>A-Panda</v>
      </c>
      <c r="BL2207" s="14" t="s">
        <v>595</v>
      </c>
      <c r="BM2207" s="25"/>
      <c r="BN2207" s="26"/>
      <c r="BO2207" s="27"/>
      <c r="BP2207" s="26"/>
      <c r="BQ2207" s="28"/>
    </row>
    <row r="2208" spans="1:69" x14ac:dyDescent="0.25">
      <c r="A2208" t="str">
        <f>VLOOKUP(B2208,[2]RH!$B:$BV,72,0)</f>
        <v>si</v>
      </c>
      <c r="B2208" s="6">
        <v>2268</v>
      </c>
      <c r="C2208" s="7" t="s">
        <v>168</v>
      </c>
      <c r="D2208" s="7" t="s">
        <v>613</v>
      </c>
      <c r="E2208" s="7" t="s">
        <v>67</v>
      </c>
      <c r="F2208" s="7" t="s">
        <v>118</v>
      </c>
      <c r="G2208" s="7" t="s">
        <v>220</v>
      </c>
      <c r="H2208" s="80" t="s">
        <v>225</v>
      </c>
      <c r="I2208" s="7" t="s">
        <v>5620</v>
      </c>
      <c r="J2208" s="7" t="s">
        <v>281</v>
      </c>
      <c r="K2208" s="7" t="s">
        <v>146</v>
      </c>
      <c r="L2208" s="7" t="s">
        <v>90</v>
      </c>
      <c r="M2208" s="7" t="str">
        <f t="shared" si="2766"/>
        <v>Couturière</v>
      </c>
      <c r="N2208" s="8">
        <v>45405</v>
      </c>
      <c r="P2208" s="7">
        <f t="shared" ca="1" si="2816"/>
        <v>-6</v>
      </c>
      <c r="Q2208" s="8"/>
      <c r="R2208" s="7"/>
      <c r="S2208" s="7"/>
      <c r="T2208" s="9" t="s">
        <v>156</v>
      </c>
      <c r="U2208" s="7" t="str">
        <f t="shared" si="2776"/>
        <v>Contractuel</v>
      </c>
      <c r="V2208" s="8">
        <v>45689</v>
      </c>
      <c r="W2208" s="8">
        <f>VLOOKUP(B2208,[1]BASE!$A:$Q,17,0)</f>
        <v>45716</v>
      </c>
      <c r="X2208" s="8"/>
      <c r="Y2208" s="8"/>
      <c r="Z2208" s="8">
        <v>45405</v>
      </c>
      <c r="AA2208" s="7">
        <f t="shared" si="2777"/>
        <v>4</v>
      </c>
      <c r="AB2208" s="7">
        <f t="shared" si="2778"/>
        <v>2024</v>
      </c>
      <c r="AC2208" s="7">
        <f t="shared" si="2779"/>
        <v>2028</v>
      </c>
      <c r="AD2208" s="10" t="e">
        <f t="shared" ref="AD2208:AD2271" ca="1" si="2820">IF(#REF!="Non",(DAYS360(N2208,Q2208)/360),(DAYS360(N2208,TODAY())/360))</f>
        <v>#REF!</v>
      </c>
      <c r="AE2208" s="10" t="e">
        <f t="shared" ca="1" si="2781"/>
        <v>#REF!</v>
      </c>
      <c r="AF2208" s="8">
        <v>33843</v>
      </c>
      <c r="AG2208" s="11">
        <f t="shared" ca="1" si="2782"/>
        <v>32.545205479452058</v>
      </c>
      <c r="AH2208" s="10" t="str">
        <f t="shared" ca="1" si="2783"/>
        <v>&gt;25&lt; 35</v>
      </c>
      <c r="AI2208" s="12">
        <v>15659212</v>
      </c>
      <c r="AJ2208" s="40" t="s">
        <v>213</v>
      </c>
      <c r="AK2208" s="12" t="s">
        <v>6244</v>
      </c>
      <c r="AL2208" s="8">
        <v>43722</v>
      </c>
      <c r="AM2208" s="7" t="s">
        <v>108</v>
      </c>
      <c r="AN2208" s="7" t="s">
        <v>76</v>
      </c>
      <c r="AO2208">
        <v>2</v>
      </c>
      <c r="AP2208" t="s">
        <v>7789</v>
      </c>
      <c r="AQ2208" s="14">
        <v>3</v>
      </c>
      <c r="AR2208" s="14">
        <v>1</v>
      </c>
      <c r="AS2208" s="15">
        <f t="shared" si="2784"/>
        <v>45770.25</v>
      </c>
      <c r="AT2208" s="14" t="s">
        <v>163</v>
      </c>
      <c r="AU2208" s="12">
        <v>3.5</v>
      </c>
      <c r="AV2208" s="17">
        <v>25</v>
      </c>
      <c r="AW2208" s="18" t="s">
        <v>1349</v>
      </c>
      <c r="AX2208" s="19" t="s">
        <v>6245</v>
      </c>
      <c r="AY2208" s="17">
        <v>72</v>
      </c>
      <c r="AZ2208" s="14" t="s">
        <v>276</v>
      </c>
      <c r="BA2208" s="20" t="str">
        <f t="shared" si="2785"/>
        <v>25033000000116978872</v>
      </c>
      <c r="BB2208" s="31">
        <f t="shared" si="2786"/>
        <v>20</v>
      </c>
      <c r="BC2208" s="22" t="s">
        <v>286</v>
      </c>
      <c r="BD2208" s="23" t="s">
        <v>115</v>
      </c>
      <c r="BF2208" s="8"/>
      <c r="BG2208" s="32">
        <v>29780134</v>
      </c>
      <c r="BH2208" s="32"/>
      <c r="BI2208" s="32"/>
      <c r="BJ2208" t="s">
        <v>4896</v>
      </c>
      <c r="BK2208" s="14" t="str">
        <f t="shared" si="2815"/>
        <v>B-P6 AV</v>
      </c>
      <c r="BL2208" s="14" t="s">
        <v>595</v>
      </c>
      <c r="BM2208" s="25"/>
      <c r="BN2208" s="26"/>
      <c r="BO2208" s="27"/>
      <c r="BP2208" s="26"/>
      <c r="BQ2208" s="28"/>
    </row>
    <row r="2209" spans="1:69" x14ac:dyDescent="0.25">
      <c r="A2209" t="str">
        <f>VLOOKUP(B2209,[2]RH!$B:$BV,72,0)</f>
        <v>Non-Actif</v>
      </c>
      <c r="B2209" s="6">
        <v>2269</v>
      </c>
      <c r="C2209" s="7" t="s">
        <v>168</v>
      </c>
      <c r="D2209" s="7" t="s">
        <v>8322</v>
      </c>
      <c r="E2209" s="7" t="s">
        <v>67</v>
      </c>
      <c r="F2209" s="7" t="s">
        <v>118</v>
      </c>
      <c r="G2209" s="7" t="s">
        <v>3299</v>
      </c>
      <c r="H2209" s="80" t="s">
        <v>2398</v>
      </c>
      <c r="I2209" s="7" t="s">
        <v>3974</v>
      </c>
      <c r="J2209" s="7" t="s">
        <v>281</v>
      </c>
      <c r="K2209" s="7" t="s">
        <v>146</v>
      </c>
      <c r="L2209" s="7" t="s">
        <v>90</v>
      </c>
      <c r="M2209" s="7" t="str">
        <f t="shared" si="2766"/>
        <v>CAMPO</v>
      </c>
      <c r="N2209" s="8">
        <v>45409</v>
      </c>
      <c r="P2209" s="7">
        <f ca="1">IF(W2209="","",W2209-TODAY())</f>
        <v>-126</v>
      </c>
      <c r="Q2209" s="8">
        <v>45597</v>
      </c>
      <c r="R2209" s="7" t="s">
        <v>5589</v>
      </c>
      <c r="S2209" s="7"/>
      <c r="T2209" s="9" t="s">
        <v>156</v>
      </c>
      <c r="U2209" s="7" t="str">
        <f t="shared" si="2776"/>
        <v>Contractuel</v>
      </c>
      <c r="V2209" s="8">
        <v>45536</v>
      </c>
      <c r="W2209" s="8">
        <v>45596</v>
      </c>
      <c r="X2209" s="8"/>
      <c r="Y2209" s="8"/>
      <c r="Z2209" s="8">
        <v>45409</v>
      </c>
      <c r="AA2209" s="7">
        <f t="shared" si="2777"/>
        <v>4</v>
      </c>
      <c r="AB2209" s="7">
        <f t="shared" si="2778"/>
        <v>2024</v>
      </c>
      <c r="AC2209" s="7">
        <f t="shared" si="2779"/>
        <v>2028</v>
      </c>
      <c r="AD2209" s="10" t="e">
        <f t="shared" ref="AD2209:AD2272" ca="1" si="2821">IF(#REF!="Non",(DAYS360(N2209,Q2209)/360),(DAYS360(N2209,TODAY())/360))</f>
        <v>#REF!</v>
      </c>
      <c r="AE2209" s="10" t="e">
        <f t="shared" ca="1" si="2781"/>
        <v>#REF!</v>
      </c>
      <c r="AF2209" s="8">
        <v>35282</v>
      </c>
      <c r="AG2209" s="11">
        <f t="shared" ca="1" si="2782"/>
        <v>28.602739726027398</v>
      </c>
      <c r="AH2209" s="10" t="str">
        <f t="shared" ca="1" si="2783"/>
        <v>&gt;25&lt; 35</v>
      </c>
      <c r="AI2209" s="12"/>
      <c r="AJ2209" s="11"/>
      <c r="AK2209" s="12" t="s">
        <v>8323</v>
      </c>
      <c r="AL2209" s="8">
        <v>42830</v>
      </c>
      <c r="AM2209" s="7" t="s">
        <v>108</v>
      </c>
      <c r="AN2209" s="7" t="s">
        <v>109</v>
      </c>
      <c r="AP2209" t="s">
        <v>8324</v>
      </c>
      <c r="AQ2209" s="14">
        <v>3</v>
      </c>
      <c r="AR2209" s="14">
        <v>1</v>
      </c>
      <c r="AS2209" s="15">
        <f t="shared" si="2784"/>
        <v>45774.25</v>
      </c>
      <c r="AT2209" s="14" t="s">
        <v>163</v>
      </c>
      <c r="AU2209" s="12">
        <v>3.5</v>
      </c>
      <c r="AV2209" s="17" t="s">
        <v>79</v>
      </c>
      <c r="AW2209" s="18" t="s">
        <v>201</v>
      </c>
      <c r="AX2209" s="19" t="s">
        <v>8325</v>
      </c>
      <c r="AY2209" s="17">
        <v>11</v>
      </c>
      <c r="AZ2209" s="14" t="s">
        <v>83</v>
      </c>
      <c r="BA2209" s="20" t="str">
        <f t="shared" si="2785"/>
        <v>08001000784013212311</v>
      </c>
      <c r="BB2209" s="31">
        <f t="shared" si="2786"/>
        <v>20</v>
      </c>
      <c r="BC2209" s="22" t="s">
        <v>8326</v>
      </c>
      <c r="BD2209" s="23" t="s">
        <v>115</v>
      </c>
      <c r="BF2209" s="8"/>
      <c r="BG2209" s="32">
        <v>58922916</v>
      </c>
      <c r="BH2209" s="32"/>
      <c r="BI2209" s="32"/>
      <c r="BJ2209" t="s">
        <v>2499</v>
      </c>
      <c r="BK2209" s="14" t="s">
        <v>3979</v>
      </c>
      <c r="BL2209" s="14" t="s">
        <v>595</v>
      </c>
      <c r="BM2209" s="25"/>
      <c r="BN2209" s="26"/>
      <c r="BO2209" s="27"/>
      <c r="BP2209" s="26"/>
      <c r="BQ2209" s="28"/>
    </row>
    <row r="2210" spans="1:69" x14ac:dyDescent="0.25">
      <c r="A2210" t="str">
        <f>VLOOKUP(B2210,[2]RH!$B:$BV,72,0)</f>
        <v>Non-Actif</v>
      </c>
      <c r="B2210" s="6">
        <v>2270</v>
      </c>
      <c r="C2210" s="7" t="s">
        <v>168</v>
      </c>
      <c r="D2210" s="7" t="s">
        <v>8327</v>
      </c>
      <c r="E2210" s="7" t="s">
        <v>67</v>
      </c>
      <c r="F2210" s="7" t="s">
        <v>118</v>
      </c>
      <c r="G2210" s="7" t="s">
        <v>220</v>
      </c>
      <c r="H2210" s="80" t="s">
        <v>649</v>
      </c>
      <c r="I2210" s="7" t="s">
        <v>709</v>
      </c>
      <c r="J2210" s="7" t="s">
        <v>190</v>
      </c>
      <c r="K2210" s="7" t="s">
        <v>146</v>
      </c>
      <c r="L2210" s="7" t="s">
        <v>90</v>
      </c>
      <c r="M2210" s="7" t="str">
        <f t="shared" si="2766"/>
        <v>Couturière</v>
      </c>
      <c r="N2210" s="8">
        <v>45406</v>
      </c>
      <c r="P2210" s="7">
        <v>36</v>
      </c>
      <c r="Q2210" s="8">
        <v>45413</v>
      </c>
      <c r="R2210" s="7" t="s">
        <v>5788</v>
      </c>
      <c r="S2210" s="7"/>
      <c r="T2210" s="9" t="s">
        <v>156</v>
      </c>
      <c r="U2210" s="7" t="str">
        <f t="shared" si="2776"/>
        <v>Contractuel</v>
      </c>
      <c r="V2210" s="8">
        <v>45405</v>
      </c>
      <c r="W2210" s="8">
        <v>45443</v>
      </c>
      <c r="X2210" s="8"/>
      <c r="Y2210" s="8"/>
      <c r="Z2210" s="8">
        <v>45405</v>
      </c>
      <c r="AA2210" s="7">
        <f t="shared" si="2777"/>
        <v>4</v>
      </c>
      <c r="AB2210" s="7">
        <f t="shared" si="2778"/>
        <v>2024</v>
      </c>
      <c r="AC2210" s="7">
        <f t="shared" si="2779"/>
        <v>2028</v>
      </c>
      <c r="AD2210" s="10" t="e">
        <f t="shared" ref="AD2210:AD2273" ca="1" si="2822">IF(#REF!="Non",(DAYS360(N2210,Q2210)/360),(DAYS360(N2210,TODAY())/360))</f>
        <v>#REF!</v>
      </c>
      <c r="AE2210" s="10" t="e">
        <f t="shared" ca="1" si="2781"/>
        <v>#REF!</v>
      </c>
      <c r="AF2210" s="8">
        <v>32426</v>
      </c>
      <c r="AG2210" s="11">
        <f t="shared" ca="1" si="2782"/>
        <v>36.42739726027397</v>
      </c>
      <c r="AH2210" s="10" t="str">
        <f t="shared" ca="1" si="2783"/>
        <v>&gt;35&lt; 45</v>
      </c>
      <c r="AI2210" s="12">
        <v>16281440</v>
      </c>
      <c r="AJ2210" s="13" t="s">
        <v>120</v>
      </c>
      <c r="AK2210" s="12" t="s">
        <v>8328</v>
      </c>
      <c r="AL2210" s="8">
        <v>39706</v>
      </c>
      <c r="AM2210" s="7" t="s">
        <v>108</v>
      </c>
      <c r="AN2210" s="7" t="s">
        <v>76</v>
      </c>
      <c r="AP2210" t="s">
        <v>7692</v>
      </c>
      <c r="AQ2210" s="14">
        <v>3</v>
      </c>
      <c r="AR2210" s="14">
        <v>1</v>
      </c>
      <c r="AS2210" s="15">
        <f t="shared" si="2784"/>
        <v>45771.25</v>
      </c>
      <c r="AT2210" s="14" t="s">
        <v>163</v>
      </c>
      <c r="AU2210" s="12">
        <v>3.5</v>
      </c>
      <c r="AV2210" s="17">
        <v>17</v>
      </c>
      <c r="AW2210" s="18" t="s">
        <v>201</v>
      </c>
      <c r="AX2210" s="19" t="s">
        <v>8329</v>
      </c>
      <c r="AY2210" s="17">
        <v>17</v>
      </c>
      <c r="AZ2210" s="14" t="s">
        <v>203</v>
      </c>
      <c r="BA2210" s="20" t="str">
        <f t="shared" si="2785"/>
        <v>17001000000165633217</v>
      </c>
      <c r="BB2210" s="31">
        <f t="shared" si="2786"/>
        <v>20</v>
      </c>
      <c r="BC2210" s="22" t="s">
        <v>8330</v>
      </c>
      <c r="BD2210" s="23" t="s">
        <v>341</v>
      </c>
      <c r="BF2210" s="8"/>
      <c r="BG2210" s="32">
        <v>53813605</v>
      </c>
      <c r="BH2210" s="32"/>
      <c r="BI2210" s="32"/>
      <c r="BK2210" s="14" t="str">
        <f>IF(K2210="CADRE","CADRE",CONCATENATE(J2210,"-",H2210))</f>
        <v>A-Panda</v>
      </c>
      <c r="BL2210" s="14" t="s">
        <v>595</v>
      </c>
      <c r="BM2210" s="25"/>
      <c r="BN2210" s="26"/>
      <c r="BO2210" s="27"/>
      <c r="BP2210" s="26"/>
      <c r="BQ2210" s="28"/>
    </row>
    <row r="2211" spans="1:69" x14ac:dyDescent="0.25">
      <c r="A2211" t="str">
        <f>VLOOKUP(B2211,[2]RH!$B:$BV,72,0)</f>
        <v>Non-Actif</v>
      </c>
      <c r="B2211" s="6">
        <v>2271</v>
      </c>
      <c r="C2211" s="7" t="s">
        <v>168</v>
      </c>
      <c r="D2211" s="7" t="s">
        <v>8331</v>
      </c>
      <c r="E2211" s="7" t="s">
        <v>67</v>
      </c>
      <c r="F2211" s="7" t="s">
        <v>118</v>
      </c>
      <c r="G2211" s="7" t="s">
        <v>220</v>
      </c>
      <c r="H2211" s="80" t="s">
        <v>2398</v>
      </c>
      <c r="I2211" s="7" t="s">
        <v>2487</v>
      </c>
      <c r="J2211" s="7" t="s">
        <v>281</v>
      </c>
      <c r="K2211" s="7" t="s">
        <v>146</v>
      </c>
      <c r="L2211" s="7" t="s">
        <v>90</v>
      </c>
      <c r="M2211" s="7" t="str">
        <f t="shared" si="2766"/>
        <v>Couturière</v>
      </c>
      <c r="N2211" s="8">
        <v>45405</v>
      </c>
      <c r="P2211" s="7">
        <v>36</v>
      </c>
      <c r="Q2211" s="8">
        <v>45413</v>
      </c>
      <c r="R2211" s="7" t="s">
        <v>6122</v>
      </c>
      <c r="S2211" s="7"/>
      <c r="T2211" s="9" t="s">
        <v>156</v>
      </c>
      <c r="U2211" s="7" t="str">
        <f t="shared" si="2776"/>
        <v>Contractuel</v>
      </c>
      <c r="V2211" s="8">
        <v>45405</v>
      </c>
      <c r="W2211" s="8">
        <v>45443</v>
      </c>
      <c r="X2211" s="8"/>
      <c r="Y2211" s="8"/>
      <c r="Z2211" s="8">
        <v>45405</v>
      </c>
      <c r="AA2211" s="7">
        <f t="shared" si="2777"/>
        <v>4</v>
      </c>
      <c r="AB2211" s="7">
        <f t="shared" si="2778"/>
        <v>2024</v>
      </c>
      <c r="AC2211" s="7">
        <f t="shared" si="2779"/>
        <v>2028</v>
      </c>
      <c r="AD2211" s="10" t="e">
        <f t="shared" ref="AD2211:AD2274" ca="1" si="2823">IF(#REF!="Non",(DAYS360(N2211,Q2211)/360),(DAYS360(N2211,TODAY())/360))</f>
        <v>#REF!</v>
      </c>
      <c r="AE2211" s="10" t="e">
        <f t="shared" ca="1" si="2781"/>
        <v>#REF!</v>
      </c>
      <c r="AF2211" s="8">
        <v>26482</v>
      </c>
      <c r="AG2211" s="11">
        <f t="shared" ca="1" si="2782"/>
        <v>52.712328767123289</v>
      </c>
      <c r="AH2211" s="10" t="str">
        <f t="shared" ca="1" si="2783"/>
        <v>&gt;45&lt; 55</v>
      </c>
      <c r="AI2211" s="12"/>
      <c r="AJ2211" s="11"/>
      <c r="AK2211" s="12" t="s">
        <v>8332</v>
      </c>
      <c r="AL2211" s="8">
        <v>36482</v>
      </c>
      <c r="AM2211" s="7" t="s">
        <v>108</v>
      </c>
      <c r="AN2211" s="7" t="s">
        <v>76</v>
      </c>
      <c r="AO2211">
        <v>3</v>
      </c>
      <c r="AP2211" t="s">
        <v>7965</v>
      </c>
      <c r="AQ2211" s="14">
        <v>3</v>
      </c>
      <c r="AR2211" s="14">
        <v>1</v>
      </c>
      <c r="AS2211" s="15">
        <f t="shared" si="2784"/>
        <v>45770.25</v>
      </c>
      <c r="AT2211" s="14" t="s">
        <v>163</v>
      </c>
      <c r="AU2211" s="12">
        <v>3.5</v>
      </c>
      <c r="AV2211" s="17" t="s">
        <v>79</v>
      </c>
      <c r="AW2211" s="18" t="s">
        <v>1911</v>
      </c>
      <c r="AX2211" s="19">
        <v>10140031313</v>
      </c>
      <c r="AY2211" s="17">
        <v>35</v>
      </c>
      <c r="AZ2211" s="14" t="s">
        <v>83</v>
      </c>
      <c r="BA2211" s="20" t="str">
        <f t="shared" si="2785"/>
        <v>08020011014003131335</v>
      </c>
      <c r="BB2211" s="31">
        <f t="shared" si="2786"/>
        <v>20</v>
      </c>
      <c r="BC2211" s="22" t="s">
        <v>714</v>
      </c>
      <c r="BD2211" s="23" t="s">
        <v>115</v>
      </c>
      <c r="BF2211" s="8"/>
      <c r="BG2211" s="32">
        <v>92057320</v>
      </c>
      <c r="BH2211" s="32"/>
      <c r="BI2211" s="32"/>
      <c r="BK2211" s="14" t="str">
        <f>IF(K2211="CADRE","CADRE",CONCATENATE(J2211,"-",H2211))</f>
        <v>B-P7 AR</v>
      </c>
      <c r="BL2211" s="14" t="s">
        <v>595</v>
      </c>
      <c r="BM2211" s="25"/>
      <c r="BN2211" s="26"/>
      <c r="BO2211" s="27"/>
      <c r="BP2211" s="26"/>
      <c r="BQ2211" s="28"/>
    </row>
    <row r="2212" spans="1:69" x14ac:dyDescent="0.25">
      <c r="A2212" t="str">
        <f>VLOOKUP(B2212,[2]RH!$B:$BV,72,0)</f>
        <v>si</v>
      </c>
      <c r="B2212" s="6">
        <v>2272</v>
      </c>
      <c r="C2212" s="7" t="s">
        <v>168</v>
      </c>
      <c r="D2212" s="7" t="s">
        <v>4650</v>
      </c>
      <c r="E2212" s="7" t="s">
        <v>67</v>
      </c>
      <c r="F2212" s="7" t="s">
        <v>118</v>
      </c>
      <c r="G2212" s="7" t="s">
        <v>220</v>
      </c>
      <c r="H2212" s="80" t="s">
        <v>2398</v>
      </c>
      <c r="I2212" s="7" t="s">
        <v>2487</v>
      </c>
      <c r="J2212" s="7" t="s">
        <v>281</v>
      </c>
      <c r="K2212" s="7" t="s">
        <v>146</v>
      </c>
      <c r="L2212" s="7" t="s">
        <v>90</v>
      </c>
      <c r="M2212" s="7" t="str">
        <f t="shared" si="2766"/>
        <v>Couturière</v>
      </c>
      <c r="N2212" s="8">
        <v>45405</v>
      </c>
      <c r="P2212" s="7">
        <f t="shared" ref="P2212:P2213" ca="1" si="2824">IF(W2212="","",W2212-TODAY())</f>
        <v>-6</v>
      </c>
      <c r="Q2212" s="8"/>
      <c r="R2212" s="7"/>
      <c r="S2212" s="7"/>
      <c r="T2212" s="9" t="s">
        <v>156</v>
      </c>
      <c r="U2212" s="7" t="str">
        <f t="shared" si="2776"/>
        <v>Contractuel</v>
      </c>
      <c r="V2212" s="8">
        <v>45689</v>
      </c>
      <c r="W2212" s="8">
        <f>VLOOKUP(B2212,[1]BASE!$A:$Q,17,0)</f>
        <v>45716</v>
      </c>
      <c r="X2212" s="8"/>
      <c r="Y2212" s="8"/>
      <c r="Z2212" s="8">
        <v>45405</v>
      </c>
      <c r="AA2212" s="7">
        <f t="shared" si="2777"/>
        <v>4</v>
      </c>
      <c r="AB2212" s="7">
        <f t="shared" si="2778"/>
        <v>2024</v>
      </c>
      <c r="AC2212" s="7">
        <f t="shared" si="2779"/>
        <v>2028</v>
      </c>
      <c r="AD2212" s="10" t="e">
        <f t="shared" ref="AD2212:AD2275" ca="1" si="2825">IF(#REF!="Non",(DAYS360(N2212,Q2212)/360),(DAYS360(N2212,TODAY())/360))</f>
        <v>#REF!</v>
      </c>
      <c r="AE2212" s="10" t="e">
        <f t="shared" ca="1" si="2781"/>
        <v>#REF!</v>
      </c>
      <c r="AF2212" s="8">
        <v>37611</v>
      </c>
      <c r="AG2212" s="11">
        <f t="shared" ca="1" si="2782"/>
        <v>22.221917808219178</v>
      </c>
      <c r="AH2212" s="10" t="str">
        <f t="shared" ca="1" si="2783"/>
        <v>&lt; 25</v>
      </c>
      <c r="AI2212" s="12">
        <v>17775473</v>
      </c>
      <c r="AJ2212" s="13" t="s">
        <v>120</v>
      </c>
      <c r="AK2212" s="12" t="s">
        <v>8333</v>
      </c>
      <c r="AL2212" s="8">
        <v>45246</v>
      </c>
      <c r="AM2212" s="7" t="s">
        <v>108</v>
      </c>
      <c r="AN2212" s="7" t="s">
        <v>109</v>
      </c>
      <c r="AP2212" t="s">
        <v>7769</v>
      </c>
      <c r="AQ2212" s="14">
        <v>3</v>
      </c>
      <c r="AR2212" s="14">
        <v>1</v>
      </c>
      <c r="AS2212" s="15">
        <f t="shared" si="2784"/>
        <v>45770.25</v>
      </c>
      <c r="AT2212" s="14" t="s">
        <v>163</v>
      </c>
      <c r="AU2212" s="12">
        <v>3.5</v>
      </c>
      <c r="AV2212" s="17">
        <v>17</v>
      </c>
      <c r="AW2212" s="18" t="s">
        <v>201</v>
      </c>
      <c r="AX2212" s="19" t="s">
        <v>8334</v>
      </c>
      <c r="AY2212" s="17">
        <v>18</v>
      </c>
      <c r="AZ2212" s="14" t="s">
        <v>203</v>
      </c>
      <c r="BA2212" s="20" t="str">
        <f t="shared" si="2785"/>
        <v>17001000000324095618</v>
      </c>
      <c r="BB2212" s="31">
        <f t="shared" si="2786"/>
        <v>20</v>
      </c>
      <c r="BC2212" s="22" t="s">
        <v>8335</v>
      </c>
      <c r="BD2212" s="23" t="s">
        <v>341</v>
      </c>
      <c r="BF2212" s="8"/>
      <c r="BG2212" s="32">
        <v>25184125</v>
      </c>
      <c r="BH2212" s="32"/>
      <c r="BI2212" s="32"/>
      <c r="BJ2212" t="s">
        <v>7665</v>
      </c>
      <c r="BK2212" s="14" t="str">
        <f>IF(K2212="CADRE","CADRE",CONCATENATE(J2212,"-",H2212))</f>
        <v>B-P7 AR</v>
      </c>
      <c r="BL2212" s="14" t="s">
        <v>595</v>
      </c>
      <c r="BM2212" s="25"/>
      <c r="BN2212" s="26"/>
      <c r="BO2212" s="27"/>
      <c r="BP2212" s="26"/>
      <c r="BQ2212" s="28"/>
    </row>
    <row r="2213" spans="1:69" x14ac:dyDescent="0.25">
      <c r="A2213" t="str">
        <f>VLOOKUP(B2213,[2]RH!$B:$BV,72,0)</f>
        <v>si</v>
      </c>
      <c r="B2213" s="6">
        <v>2273</v>
      </c>
      <c r="C2213" s="7" t="s">
        <v>65</v>
      </c>
      <c r="D2213" s="7" t="s">
        <v>8336</v>
      </c>
      <c r="E2213" s="7" t="s">
        <v>67</v>
      </c>
      <c r="F2213" s="7" t="s">
        <v>118</v>
      </c>
      <c r="G2213" s="7" t="s">
        <v>3299</v>
      </c>
      <c r="H2213" s="41" t="s">
        <v>2398</v>
      </c>
      <c r="I2213" s="7" t="s">
        <v>1802</v>
      </c>
      <c r="J2213" s="7" t="s">
        <v>281</v>
      </c>
      <c r="K2213" s="7" t="s">
        <v>146</v>
      </c>
      <c r="L2213" s="7" t="s">
        <v>90</v>
      </c>
      <c r="M2213" s="7" t="str">
        <f t="shared" si="2766"/>
        <v>CAMPO</v>
      </c>
      <c r="N2213" s="8">
        <v>45406</v>
      </c>
      <c r="P2213" s="7">
        <f t="shared" ca="1" si="2824"/>
        <v>-6</v>
      </c>
      <c r="Q2213" s="8"/>
      <c r="R2213" s="7"/>
      <c r="S2213" s="7"/>
      <c r="T2213" s="9" t="s">
        <v>156</v>
      </c>
      <c r="U2213" s="7" t="str">
        <f t="shared" si="2776"/>
        <v>Contractuel</v>
      </c>
      <c r="V2213" s="8">
        <v>45689</v>
      </c>
      <c r="W2213" s="8">
        <f>VLOOKUP(B2213,[1]BASE!$A:$Q,17,0)</f>
        <v>45716</v>
      </c>
      <c r="X2213" s="8"/>
      <c r="Y2213" s="8"/>
      <c r="Z2213" s="8">
        <v>45406</v>
      </c>
      <c r="AA2213" s="7">
        <f t="shared" si="2777"/>
        <v>4</v>
      </c>
      <c r="AB2213" s="7">
        <f t="shared" si="2778"/>
        <v>2024</v>
      </c>
      <c r="AC2213" s="7">
        <f t="shared" si="2779"/>
        <v>2028</v>
      </c>
      <c r="AD2213" s="10" t="e">
        <f t="shared" ref="AD2213:AD2276" ca="1" si="2826">IF(#REF!="Non",(DAYS360(N2213,Q2213)/360),(DAYS360(N2213,TODAY())/360))</f>
        <v>#REF!</v>
      </c>
      <c r="AE2213" s="10" t="e">
        <f t="shared" ca="1" si="2781"/>
        <v>#REF!</v>
      </c>
      <c r="AF2213" s="8">
        <v>35159</v>
      </c>
      <c r="AG2213" s="11">
        <f t="shared" ca="1" si="2782"/>
        <v>28.93972602739726</v>
      </c>
      <c r="AH2213" s="10" t="str">
        <f t="shared" ca="1" si="2783"/>
        <v>&gt;25&lt; 35</v>
      </c>
      <c r="AI2213" s="12">
        <v>17387422</v>
      </c>
      <c r="AJ2213" s="13" t="s">
        <v>192</v>
      </c>
      <c r="AK2213" s="12" t="s">
        <v>8337</v>
      </c>
      <c r="AL2213" s="8">
        <v>42668</v>
      </c>
      <c r="AM2213" s="7" t="s">
        <v>75</v>
      </c>
      <c r="AN2213" s="7" t="s">
        <v>109</v>
      </c>
      <c r="AP2213" t="s">
        <v>7789</v>
      </c>
      <c r="AQ2213" s="14">
        <v>3</v>
      </c>
      <c r="AR2213" s="14">
        <v>1</v>
      </c>
      <c r="AS2213" s="15">
        <f t="shared" si="2784"/>
        <v>45771.25</v>
      </c>
      <c r="AT2213" s="14" t="s">
        <v>163</v>
      </c>
      <c r="AU2213" s="12">
        <v>3.5</v>
      </c>
      <c r="AV2213" s="17" t="s">
        <v>79</v>
      </c>
      <c r="AW2213" s="18">
        <v>20200</v>
      </c>
      <c r="AX2213" s="19" t="s">
        <v>8338</v>
      </c>
      <c r="AY2213" s="17">
        <v>14</v>
      </c>
      <c r="AZ2213" s="14" t="s">
        <v>83</v>
      </c>
      <c r="BA2213" s="20" t="str">
        <f t="shared" si="2785"/>
        <v>08202000532003603014</v>
      </c>
      <c r="BB2213" s="31">
        <f t="shared" si="2786"/>
        <v>20</v>
      </c>
      <c r="BC2213" s="22" t="s">
        <v>8339</v>
      </c>
      <c r="BD2213" s="23" t="s">
        <v>115</v>
      </c>
      <c r="BF2213" s="8"/>
      <c r="BG2213" s="32">
        <v>25946435</v>
      </c>
      <c r="BH2213" s="32"/>
      <c r="BI2213" s="32"/>
      <c r="BJ2213" t="s">
        <v>4896</v>
      </c>
      <c r="BK2213" s="14" t="s">
        <v>1806</v>
      </c>
      <c r="BL2213" s="14" t="s">
        <v>595</v>
      </c>
      <c r="BM2213" s="25"/>
      <c r="BN2213" s="26"/>
      <c r="BO2213" s="27"/>
      <c r="BP2213" s="26"/>
      <c r="BQ2213" s="28"/>
    </row>
    <row r="2214" spans="1:69" x14ac:dyDescent="0.25">
      <c r="A2214" t="str">
        <f>VLOOKUP(B2214,[2]RH!$B:$BV,72,0)</f>
        <v>Non-Actif</v>
      </c>
      <c r="B2214" s="6">
        <v>2274</v>
      </c>
      <c r="C2214" s="7" t="s">
        <v>168</v>
      </c>
      <c r="D2214" s="7" t="s">
        <v>8340</v>
      </c>
      <c r="E2214" s="7" t="s">
        <v>67</v>
      </c>
      <c r="F2214" s="7" t="s">
        <v>118</v>
      </c>
      <c r="G2214" s="7" t="s">
        <v>220</v>
      </c>
      <c r="H2214" s="80" t="s">
        <v>649</v>
      </c>
      <c r="I2214" s="7" t="s">
        <v>709</v>
      </c>
      <c r="J2214" s="7" t="s">
        <v>190</v>
      </c>
      <c r="K2214" s="7" t="s">
        <v>146</v>
      </c>
      <c r="L2214" s="7" t="s">
        <v>90</v>
      </c>
      <c r="M2214" s="7" t="str">
        <f t="shared" si="2766"/>
        <v>Couturière</v>
      </c>
      <c r="N2214" s="8">
        <v>45405</v>
      </c>
      <c r="P2214" s="7">
        <f ca="1">IF(W2214="","",W2214-TODAY())</f>
        <v>-279</v>
      </c>
      <c r="Q2214" s="8">
        <v>45446</v>
      </c>
      <c r="R2214" s="7" t="s">
        <v>1850</v>
      </c>
      <c r="S2214" s="7"/>
      <c r="T2214" s="9" t="s">
        <v>156</v>
      </c>
      <c r="U2214" s="7" t="str">
        <f t="shared" si="2776"/>
        <v>Contractuel</v>
      </c>
      <c r="V2214" s="8">
        <v>45405</v>
      </c>
      <c r="W2214" s="8">
        <v>45443</v>
      </c>
      <c r="X2214" s="8"/>
      <c r="Y2214" s="8"/>
      <c r="Z2214" s="8">
        <v>45405</v>
      </c>
      <c r="AA2214" s="7">
        <f t="shared" si="2777"/>
        <v>4</v>
      </c>
      <c r="AB2214" s="7">
        <f t="shared" si="2778"/>
        <v>2024</v>
      </c>
      <c r="AC2214" s="7">
        <f t="shared" si="2779"/>
        <v>2028</v>
      </c>
      <c r="AD2214" s="10" t="e">
        <f t="shared" ref="AD2214:AD2277" ca="1" si="2827">IF(#REF!="Non",(DAYS360(N2214,Q2214)/360),(DAYS360(N2214,TODAY())/360))</f>
        <v>#REF!</v>
      </c>
      <c r="AE2214" s="10" t="e">
        <f t="shared" ca="1" si="2781"/>
        <v>#REF!</v>
      </c>
      <c r="AF2214" s="8">
        <v>32428</v>
      </c>
      <c r="AG2214" s="11">
        <f t="shared" ca="1" si="2782"/>
        <v>36.421917808219177</v>
      </c>
      <c r="AH2214" s="10" t="str">
        <f t="shared" ca="1" si="2783"/>
        <v>&gt;35&lt; 45</v>
      </c>
      <c r="AI2214" s="12">
        <v>16281806</v>
      </c>
      <c r="AJ2214" s="13" t="s">
        <v>92</v>
      </c>
      <c r="AK2214" s="12" t="s">
        <v>8341</v>
      </c>
      <c r="AL2214" s="8">
        <v>39602</v>
      </c>
      <c r="AM2214" s="7" t="s">
        <v>108</v>
      </c>
      <c r="AN2214" s="7" t="s">
        <v>76</v>
      </c>
      <c r="AO2214">
        <v>3</v>
      </c>
      <c r="AP2214" t="s">
        <v>7692</v>
      </c>
      <c r="AQ2214" s="14">
        <v>3</v>
      </c>
      <c r="AR2214" s="14">
        <v>1</v>
      </c>
      <c r="AS2214" s="15">
        <f t="shared" si="2784"/>
        <v>45770.25</v>
      </c>
      <c r="AT2214" s="14" t="s">
        <v>163</v>
      </c>
      <c r="AU2214" s="12">
        <v>3.5</v>
      </c>
      <c r="AV2214" s="17">
        <v>17</v>
      </c>
      <c r="AW2214" s="18" t="s">
        <v>201</v>
      </c>
      <c r="AX2214" s="19" t="s">
        <v>8342</v>
      </c>
      <c r="AY2214" s="17">
        <v>55</v>
      </c>
      <c r="AZ2214" s="14" t="s">
        <v>203</v>
      </c>
      <c r="BA2214" s="20" t="str">
        <f t="shared" si="2785"/>
        <v>17001000000344293055</v>
      </c>
      <c r="BB2214" s="31">
        <f t="shared" si="2786"/>
        <v>20</v>
      </c>
      <c r="BC2214" s="22" t="s">
        <v>8343</v>
      </c>
      <c r="BD2214" s="23" t="s">
        <v>341</v>
      </c>
      <c r="BF2214" s="8"/>
      <c r="BG2214" s="32">
        <v>24902126</v>
      </c>
      <c r="BH2214" s="32"/>
      <c r="BI2214" s="32"/>
      <c r="BK2214" s="14" t="str">
        <f t="shared" ref="BK2214:BK2225" si="2828">IF(K2214="CADRE","CADRE",CONCATENATE(J2214,"-",H2214))</f>
        <v>A-Panda</v>
      </c>
      <c r="BL2214" s="14" t="s">
        <v>595</v>
      </c>
      <c r="BM2214" s="25"/>
      <c r="BN2214" s="26"/>
      <c r="BO2214" s="27"/>
      <c r="BP2214" s="26"/>
      <c r="BQ2214" s="28"/>
    </row>
    <row r="2215" spans="1:69" x14ac:dyDescent="0.25">
      <c r="A2215" t="str">
        <f>VLOOKUP(B2215,[2]RH!$B:$BV,72,0)</f>
        <v>si</v>
      </c>
      <c r="B2215" s="6">
        <v>2275</v>
      </c>
      <c r="C2215" s="7" t="s">
        <v>168</v>
      </c>
      <c r="D2215" s="7" t="s">
        <v>8344</v>
      </c>
      <c r="E2215" s="7" t="s">
        <v>67</v>
      </c>
      <c r="F2215" s="7" t="s">
        <v>118</v>
      </c>
      <c r="G2215" s="7" t="s">
        <v>408</v>
      </c>
      <c r="H2215" s="7" t="s">
        <v>562</v>
      </c>
      <c r="I2215" s="7" t="s">
        <v>1477</v>
      </c>
      <c r="J2215" s="7" t="s">
        <v>190</v>
      </c>
      <c r="K2215" s="7" t="s">
        <v>146</v>
      </c>
      <c r="L2215" s="7" t="s">
        <v>90</v>
      </c>
      <c r="M2215" s="7" t="str">
        <f t="shared" si="2766"/>
        <v>Alimentatrice</v>
      </c>
      <c r="N2215" s="8">
        <v>45405</v>
      </c>
      <c r="P2215" s="7">
        <f t="shared" ref="P2215" ca="1" si="2829">IF(W2215="","",W2215-TODAY())</f>
        <v>-6</v>
      </c>
      <c r="Q2215" s="8"/>
      <c r="R2215" s="7"/>
      <c r="S2215" s="7"/>
      <c r="T2215" s="9" t="s">
        <v>156</v>
      </c>
      <c r="U2215" s="7" t="str">
        <f t="shared" si="2776"/>
        <v>Contractuel</v>
      </c>
      <c r="V2215" s="8">
        <v>45689</v>
      </c>
      <c r="W2215" s="8">
        <f>VLOOKUP(B2215,[1]BASE!$A:$Q,17,0)</f>
        <v>45716</v>
      </c>
      <c r="X2215" s="8"/>
      <c r="Y2215" s="8"/>
      <c r="Z2215" s="8">
        <v>45405</v>
      </c>
      <c r="AA2215" s="7">
        <f t="shared" si="2777"/>
        <v>4</v>
      </c>
      <c r="AB2215" s="7">
        <f t="shared" si="2778"/>
        <v>2024</v>
      </c>
      <c r="AC2215" s="7">
        <f t="shared" si="2779"/>
        <v>2028</v>
      </c>
      <c r="AD2215" s="10" t="e">
        <f t="shared" ref="AD2215:AD2278" ca="1" si="2830">IF(#REF!="Non",(DAYS360(N2215,Q2215)/360),(DAYS360(N2215,TODAY())/360))</f>
        <v>#REF!</v>
      </c>
      <c r="AE2215" s="10" t="e">
        <f t="shared" ca="1" si="2781"/>
        <v>#REF!</v>
      </c>
      <c r="AF2215" s="8">
        <v>30871</v>
      </c>
      <c r="AG2215" s="11">
        <f t="shared" ca="1" si="2782"/>
        <v>40.68767123287671</v>
      </c>
      <c r="AH2215" s="10" t="str">
        <f t="shared" ca="1" si="2783"/>
        <v>&gt;35&lt; 45</v>
      </c>
      <c r="AI2215" s="12">
        <v>12667077</v>
      </c>
      <c r="AJ2215" s="40" t="s">
        <v>213</v>
      </c>
      <c r="AK2215" s="12" t="s">
        <v>8345</v>
      </c>
      <c r="AL2215" s="8">
        <v>38383</v>
      </c>
      <c r="AM2215" s="7" t="s">
        <v>108</v>
      </c>
      <c r="AN2215" s="7" t="s">
        <v>76</v>
      </c>
      <c r="AO2215">
        <v>4</v>
      </c>
      <c r="AP2215" t="s">
        <v>7930</v>
      </c>
      <c r="AQ2215" s="14">
        <v>3</v>
      </c>
      <c r="AR2215" s="14">
        <v>1</v>
      </c>
      <c r="AS2215" s="15">
        <f t="shared" si="2784"/>
        <v>45770.25</v>
      </c>
      <c r="AT2215" s="14" t="s">
        <v>163</v>
      </c>
      <c r="AU2215" s="12">
        <v>3.5</v>
      </c>
      <c r="AV2215" s="17">
        <v>17</v>
      </c>
      <c r="AW2215" s="18" t="s">
        <v>201</v>
      </c>
      <c r="AX2215" s="19" t="s">
        <v>8346</v>
      </c>
      <c r="AY2215" s="17">
        <v>42</v>
      </c>
      <c r="AZ2215" s="14" t="s">
        <v>203</v>
      </c>
      <c r="BA2215" s="20" t="str">
        <f t="shared" si="2785"/>
        <v>17001000000344299942</v>
      </c>
      <c r="BB2215" s="31">
        <f t="shared" si="2786"/>
        <v>20</v>
      </c>
      <c r="BC2215" s="22" t="s">
        <v>8347</v>
      </c>
      <c r="BD2215" s="23" t="s">
        <v>341</v>
      </c>
      <c r="BF2215" s="8"/>
      <c r="BG2215" s="32">
        <v>25935611</v>
      </c>
      <c r="BH2215" s="32"/>
      <c r="BI2215" s="32"/>
      <c r="BJ2215" t="s">
        <v>5995</v>
      </c>
      <c r="BK2215" s="14" t="str">
        <f>IF(K2215="CADRE","CADRE",CONCATENATE(J2215,"-",H2215))</f>
        <v>A-P6 AR</v>
      </c>
      <c r="BL2215" s="14" t="s">
        <v>595</v>
      </c>
      <c r="BM2215" s="25"/>
      <c r="BN2215" s="26"/>
      <c r="BO2215" s="27"/>
      <c r="BP2215" s="26"/>
      <c r="BQ2215" s="28"/>
    </row>
    <row r="2216" spans="1:69" x14ac:dyDescent="0.25">
      <c r="A2216" t="str">
        <f>VLOOKUP(B2216,[2]RH!$B:$BV,72,0)</f>
        <v>Non-Actif</v>
      </c>
      <c r="B2216" s="6">
        <v>2276</v>
      </c>
      <c r="C2216" s="7" t="s">
        <v>168</v>
      </c>
      <c r="D2216" s="7" t="s">
        <v>8348</v>
      </c>
      <c r="E2216" s="7" t="s">
        <v>67</v>
      </c>
      <c r="F2216" s="7" t="s">
        <v>118</v>
      </c>
      <c r="G2216" s="7" t="s">
        <v>3299</v>
      </c>
      <c r="H2216" s="80" t="s">
        <v>2398</v>
      </c>
      <c r="I2216" s="7" t="s">
        <v>6112</v>
      </c>
      <c r="J2216" s="7" t="s">
        <v>281</v>
      </c>
      <c r="K2216" s="7" t="s">
        <v>146</v>
      </c>
      <c r="L2216" s="7" t="s">
        <v>90</v>
      </c>
      <c r="M2216" s="7" t="str">
        <f t="shared" si="2766"/>
        <v>CAMPO</v>
      </c>
      <c r="N2216" s="8">
        <v>45405</v>
      </c>
      <c r="P2216" s="7">
        <v>36</v>
      </c>
      <c r="Q2216" s="8">
        <v>45413</v>
      </c>
      <c r="R2216" s="7" t="s">
        <v>5589</v>
      </c>
      <c r="S2216" s="7"/>
      <c r="T2216" s="9" t="s">
        <v>156</v>
      </c>
      <c r="U2216" s="7" t="str">
        <f t="shared" si="2776"/>
        <v>Contractuel</v>
      </c>
      <c r="V2216" s="8">
        <v>45405</v>
      </c>
      <c r="W2216" s="8">
        <v>45443</v>
      </c>
      <c r="X2216" s="8"/>
      <c r="Y2216" s="8"/>
      <c r="Z2216" s="8">
        <v>45405</v>
      </c>
      <c r="AA2216" s="7">
        <f t="shared" si="2777"/>
        <v>4</v>
      </c>
      <c r="AB2216" s="7">
        <f t="shared" si="2778"/>
        <v>2024</v>
      </c>
      <c r="AC2216" s="7">
        <f t="shared" si="2779"/>
        <v>2028</v>
      </c>
      <c r="AD2216" s="10" t="e">
        <f t="shared" ref="AD2216:AD2279" ca="1" si="2831">IF(#REF!="Non",(DAYS360(N2216,Q2216)/360),(DAYS360(N2216,TODAY())/360))</f>
        <v>#REF!</v>
      </c>
      <c r="AE2216" s="10" t="e">
        <f t="shared" ca="1" si="2781"/>
        <v>#REF!</v>
      </c>
      <c r="AF2216" s="8">
        <v>32622</v>
      </c>
      <c r="AG2216" s="11">
        <f t="shared" ca="1" si="2782"/>
        <v>35.890410958904113</v>
      </c>
      <c r="AH2216" s="10" t="str">
        <f t="shared" ca="1" si="2783"/>
        <v>&gt;35&lt; 45</v>
      </c>
      <c r="AI2216" s="12">
        <v>17750786</v>
      </c>
      <c r="AJ2216" s="13" t="s">
        <v>73</v>
      </c>
      <c r="AK2216" s="12" t="s">
        <v>8349</v>
      </c>
      <c r="AL2216" s="8">
        <v>43340</v>
      </c>
      <c r="AM2216" s="7" t="s">
        <v>108</v>
      </c>
      <c r="AN2216" s="7" t="s">
        <v>109</v>
      </c>
      <c r="AP2216" t="s">
        <v>8144</v>
      </c>
      <c r="AQ2216" s="14">
        <v>3</v>
      </c>
      <c r="AR2216" s="14">
        <v>1</v>
      </c>
      <c r="AS2216" s="15">
        <f t="shared" si="2784"/>
        <v>45770.25</v>
      </c>
      <c r="AT2216" s="14" t="s">
        <v>163</v>
      </c>
      <c r="AU2216" s="12">
        <v>3.5</v>
      </c>
      <c r="AV2216" s="17">
        <v>17</v>
      </c>
      <c r="AW2216" s="18" t="s">
        <v>1888</v>
      </c>
      <c r="AX2216" s="19" t="s">
        <v>8350</v>
      </c>
      <c r="AY2216" s="17">
        <v>46</v>
      </c>
      <c r="AZ2216" s="14" t="s">
        <v>203</v>
      </c>
      <c r="BA2216" s="20" t="str">
        <f t="shared" si="2785"/>
        <v>17002000000307199046</v>
      </c>
      <c r="BB2216" s="31">
        <f t="shared" si="2786"/>
        <v>20</v>
      </c>
      <c r="BC2216" s="22" t="s">
        <v>1055</v>
      </c>
      <c r="BD2216" s="23" t="s">
        <v>115</v>
      </c>
      <c r="BF2216" s="8"/>
      <c r="BG2216" s="32">
        <v>28095579</v>
      </c>
      <c r="BH2216" s="32"/>
      <c r="BI2216" s="32"/>
      <c r="BK2216" s="14" t="str">
        <f t="shared" si="2828"/>
        <v>B-P7 AR</v>
      </c>
      <c r="BL2216" s="14" t="s">
        <v>595</v>
      </c>
      <c r="BM2216" s="25"/>
      <c r="BN2216" s="26"/>
      <c r="BO2216" s="27"/>
      <c r="BP2216" s="26"/>
      <c r="BQ2216" s="28"/>
    </row>
    <row r="2217" spans="1:69" x14ac:dyDescent="0.25">
      <c r="A2217" t="str">
        <f>VLOOKUP(B2217,[2]RH!$B:$BV,72,0)</f>
        <v>si</v>
      </c>
      <c r="B2217" s="6">
        <v>2277</v>
      </c>
      <c r="C2217" s="7" t="s">
        <v>168</v>
      </c>
      <c r="D2217" s="7" t="s">
        <v>8351</v>
      </c>
      <c r="E2217" s="7" t="s">
        <v>67</v>
      </c>
      <c r="F2217" s="7" t="s">
        <v>118</v>
      </c>
      <c r="G2217" s="7" t="s">
        <v>220</v>
      </c>
      <c r="H2217" s="80" t="s">
        <v>225</v>
      </c>
      <c r="I2217" s="7" t="s">
        <v>589</v>
      </c>
      <c r="J2217" s="7" t="s">
        <v>190</v>
      </c>
      <c r="K2217" s="7" t="s">
        <v>146</v>
      </c>
      <c r="L2217" s="7" t="s">
        <v>90</v>
      </c>
      <c r="M2217" s="7" t="str">
        <f t="shared" si="2766"/>
        <v>Couturière</v>
      </c>
      <c r="N2217" s="8">
        <v>45405</v>
      </c>
      <c r="P2217" s="7">
        <f t="shared" ref="P2217:P2223" ca="1" si="2832">IF(W2217="","",W2217-TODAY())</f>
        <v>-6</v>
      </c>
      <c r="Q2217" s="8"/>
      <c r="R2217" s="7"/>
      <c r="S2217" s="7"/>
      <c r="T2217" s="9" t="s">
        <v>156</v>
      </c>
      <c r="U2217" s="7" t="str">
        <f t="shared" si="2776"/>
        <v>Contractuel</v>
      </c>
      <c r="V2217" s="8">
        <v>45689</v>
      </c>
      <c r="W2217" s="8">
        <f>VLOOKUP(B2217,[1]BASE!$A:$Q,17,0)</f>
        <v>45716</v>
      </c>
      <c r="X2217" s="8"/>
      <c r="Y2217" s="8"/>
      <c r="Z2217" s="8">
        <v>45405</v>
      </c>
      <c r="AA2217" s="7">
        <f t="shared" si="2777"/>
        <v>4</v>
      </c>
      <c r="AB2217" s="7">
        <f t="shared" si="2778"/>
        <v>2024</v>
      </c>
      <c r="AC2217" s="7">
        <f t="shared" si="2779"/>
        <v>2028</v>
      </c>
      <c r="AD2217" s="10" t="e">
        <f t="shared" ref="AD2217:AD2280" ca="1" si="2833">IF(#REF!="Non",(DAYS360(N2217,Q2217)/360),(DAYS360(N2217,TODAY())/360))</f>
        <v>#REF!</v>
      </c>
      <c r="AE2217" s="10" t="e">
        <f t="shared" ca="1" si="2781"/>
        <v>#REF!</v>
      </c>
      <c r="AF2217" s="8">
        <v>27015</v>
      </c>
      <c r="AG2217" s="11">
        <f t="shared" ca="1" si="2782"/>
        <v>51.252054794520546</v>
      </c>
      <c r="AH2217" s="10" t="str">
        <f t="shared" ca="1" si="2783"/>
        <v>&gt;45&lt; 55</v>
      </c>
      <c r="AI2217" s="12">
        <v>17820058</v>
      </c>
      <c r="AJ2217" s="40" t="s">
        <v>106</v>
      </c>
      <c r="AK2217" s="12" t="s">
        <v>8352</v>
      </c>
      <c r="AL2217" s="8">
        <v>36019</v>
      </c>
      <c r="AM2217" s="7" t="s">
        <v>108</v>
      </c>
      <c r="AN2217" s="7" t="s">
        <v>76</v>
      </c>
      <c r="AO2217">
        <v>3</v>
      </c>
      <c r="AP2217" t="s">
        <v>7692</v>
      </c>
      <c r="AQ2217" s="14">
        <v>3</v>
      </c>
      <c r="AR2217" s="14">
        <v>1</v>
      </c>
      <c r="AS2217" s="15">
        <f t="shared" si="2784"/>
        <v>45770.25</v>
      </c>
      <c r="AT2217" s="14" t="s">
        <v>163</v>
      </c>
      <c r="AU2217" s="12">
        <v>3.5</v>
      </c>
      <c r="AV2217" s="17">
        <v>17</v>
      </c>
      <c r="AW2217" s="18" t="s">
        <v>201</v>
      </c>
      <c r="AX2217" s="19" t="s">
        <v>8353</v>
      </c>
      <c r="AY2217" s="17">
        <v>66</v>
      </c>
      <c r="AZ2217" s="14" t="s">
        <v>203</v>
      </c>
      <c r="BA2217" s="20" t="str">
        <f t="shared" si="2785"/>
        <v>17001000000344454366</v>
      </c>
      <c r="BB2217" s="31">
        <f t="shared" si="2786"/>
        <v>20</v>
      </c>
      <c r="BC2217" s="22" t="s">
        <v>8354</v>
      </c>
      <c r="BD2217" s="23" t="s">
        <v>115</v>
      </c>
      <c r="BF2217" s="8"/>
      <c r="BG2217" s="32">
        <v>95569752</v>
      </c>
      <c r="BH2217" s="32"/>
      <c r="BI2217" s="32"/>
      <c r="BJ2217" t="s">
        <v>714</v>
      </c>
      <c r="BK2217" s="14" t="str">
        <f t="shared" si="2828"/>
        <v>A-P6 AV</v>
      </c>
      <c r="BL2217" s="14" t="s">
        <v>595</v>
      </c>
      <c r="BM2217" s="25"/>
      <c r="BN2217" s="26"/>
      <c r="BO2217" s="27"/>
      <c r="BP2217" s="26"/>
      <c r="BQ2217" s="28"/>
    </row>
    <row r="2218" spans="1:69" x14ac:dyDescent="0.25">
      <c r="A2218" t="str">
        <f>VLOOKUP(B2218,[2]RH!$B:$BV,72,0)</f>
        <v>si</v>
      </c>
      <c r="B2218" s="6">
        <v>2278</v>
      </c>
      <c r="C2218" s="7" t="s">
        <v>65</v>
      </c>
      <c r="D2218" s="7" t="s">
        <v>8355</v>
      </c>
      <c r="E2218" s="7" t="s">
        <v>67</v>
      </c>
      <c r="F2218" s="7" t="s">
        <v>118</v>
      </c>
      <c r="G2218" s="7" t="s">
        <v>220</v>
      </c>
      <c r="H2218" s="80" t="s">
        <v>225</v>
      </c>
      <c r="I2218" s="7" t="s">
        <v>589</v>
      </c>
      <c r="J2218" s="7" t="s">
        <v>190</v>
      </c>
      <c r="K2218" s="7" t="s">
        <v>146</v>
      </c>
      <c r="L2218" s="7" t="s">
        <v>90</v>
      </c>
      <c r="M2218" s="7" t="str">
        <f t="shared" si="2766"/>
        <v>Couturière</v>
      </c>
      <c r="N2218" s="8">
        <v>45405</v>
      </c>
      <c r="P2218" s="7">
        <f t="shared" ca="1" si="2832"/>
        <v>-6</v>
      </c>
      <c r="Q2218" s="8"/>
      <c r="R2218" s="7"/>
      <c r="S2218" s="7"/>
      <c r="T2218" s="9" t="s">
        <v>156</v>
      </c>
      <c r="U2218" s="7" t="str">
        <f t="shared" si="2776"/>
        <v>Contractuel</v>
      </c>
      <c r="V2218" s="8">
        <v>45689</v>
      </c>
      <c r="W2218" s="8">
        <f>VLOOKUP(B2218,[1]BASE!$A:$Q,17,0)</f>
        <v>45716</v>
      </c>
      <c r="X2218" s="8"/>
      <c r="Y2218" s="8"/>
      <c r="Z2218" s="8">
        <v>45405</v>
      </c>
      <c r="AA2218" s="7">
        <f t="shared" si="2777"/>
        <v>4</v>
      </c>
      <c r="AB2218" s="7">
        <f t="shared" si="2778"/>
        <v>2024</v>
      </c>
      <c r="AC2218" s="7">
        <f t="shared" si="2779"/>
        <v>2028</v>
      </c>
      <c r="AD2218" s="10" t="e">
        <f t="shared" ref="AD2218:AD2281" ca="1" si="2834">IF(#REF!="Non",(DAYS360(N2218,Q2218)/360),(DAYS360(N2218,TODAY())/360))</f>
        <v>#REF!</v>
      </c>
      <c r="AE2218" s="10" t="e">
        <f t="shared" ca="1" si="2781"/>
        <v>#REF!</v>
      </c>
      <c r="AF2218" s="8">
        <v>26231</v>
      </c>
      <c r="AG2218" s="11">
        <f t="shared" ca="1" si="2782"/>
        <v>53.4</v>
      </c>
      <c r="AH2218" s="10" t="str">
        <f t="shared" ca="1" si="2783"/>
        <v>&gt;45&lt; 55</v>
      </c>
      <c r="AI2218" s="12">
        <v>12212238</v>
      </c>
      <c r="AJ2218" s="13" t="s">
        <v>73</v>
      </c>
      <c r="AK2218" s="12" t="s">
        <v>8356</v>
      </c>
      <c r="AL2218" s="8">
        <v>38327</v>
      </c>
      <c r="AM2218" s="7" t="s">
        <v>75</v>
      </c>
      <c r="AN2218" s="7" t="s">
        <v>76</v>
      </c>
      <c r="AO2218">
        <v>3</v>
      </c>
      <c r="AP2218" t="s">
        <v>8357</v>
      </c>
      <c r="AQ2218" s="14">
        <v>3</v>
      </c>
      <c r="AR2218" s="14">
        <v>1</v>
      </c>
      <c r="AS2218" s="15">
        <f t="shared" si="2784"/>
        <v>45770.25</v>
      </c>
      <c r="AT2218" s="14" t="s">
        <v>163</v>
      </c>
      <c r="AU2218" s="12">
        <v>3.5</v>
      </c>
      <c r="AV2218" s="17">
        <v>17</v>
      </c>
      <c r="AW2218" s="18" t="s">
        <v>201</v>
      </c>
      <c r="AX2218" s="19" t="s">
        <v>8358</v>
      </c>
      <c r="AY2218" s="17">
        <v>52</v>
      </c>
      <c r="AZ2218" s="14" t="s">
        <v>203</v>
      </c>
      <c r="BA2218" s="20" t="str">
        <f t="shared" si="2785"/>
        <v>17001000000295987152</v>
      </c>
      <c r="BB2218" s="31">
        <f t="shared" si="2786"/>
        <v>20</v>
      </c>
      <c r="BC2218" s="22" t="s">
        <v>8359</v>
      </c>
      <c r="BD2218" s="23" t="s">
        <v>85</v>
      </c>
      <c r="BF2218" s="8"/>
      <c r="BG2218" s="32">
        <v>20864898</v>
      </c>
      <c r="BH2218" s="32"/>
      <c r="BI2218" s="32"/>
      <c r="BJ2218" t="s">
        <v>197</v>
      </c>
      <c r="BK2218" s="14" t="str">
        <f t="shared" si="2828"/>
        <v>A-P6 AV</v>
      </c>
      <c r="BL2218" s="14" t="s">
        <v>595</v>
      </c>
      <c r="BM2218" s="25"/>
      <c r="BN2218" s="26"/>
      <c r="BO2218" s="27"/>
      <c r="BP2218" s="26"/>
      <c r="BQ2218" s="28"/>
    </row>
    <row r="2219" spans="1:69" x14ac:dyDescent="0.25">
      <c r="A2219" t="str">
        <f>VLOOKUP(B2219,[2]RH!$B:$BV,72,0)</f>
        <v>Non-Actif</v>
      </c>
      <c r="B2219" s="6">
        <v>2279</v>
      </c>
      <c r="C2219" s="7" t="s">
        <v>168</v>
      </c>
      <c r="D2219" s="7" t="s">
        <v>8360</v>
      </c>
      <c r="E2219" s="7" t="s">
        <v>67</v>
      </c>
      <c r="F2219" s="7" t="s">
        <v>118</v>
      </c>
      <c r="G2219" s="7" t="s">
        <v>220</v>
      </c>
      <c r="H2219" s="80" t="s">
        <v>225</v>
      </c>
      <c r="I2219" s="7" t="s">
        <v>5620</v>
      </c>
      <c r="J2219" s="7" t="s">
        <v>281</v>
      </c>
      <c r="K2219" s="7" t="s">
        <v>146</v>
      </c>
      <c r="L2219" s="7" t="s">
        <v>90</v>
      </c>
      <c r="M2219" s="7" t="str">
        <f t="shared" si="2766"/>
        <v>Couturière</v>
      </c>
      <c r="N2219" s="8">
        <v>45405</v>
      </c>
      <c r="P2219" s="7">
        <f t="shared" ca="1" si="2832"/>
        <v>-126</v>
      </c>
      <c r="Q2219" s="8">
        <v>45596</v>
      </c>
      <c r="R2219" s="7" t="s">
        <v>290</v>
      </c>
      <c r="S2219" s="7" t="s">
        <v>3500</v>
      </c>
      <c r="T2219" s="9" t="s">
        <v>156</v>
      </c>
      <c r="U2219" s="7" t="str">
        <f t="shared" si="2776"/>
        <v>Contractuel</v>
      </c>
      <c r="V2219" s="8">
        <v>45536</v>
      </c>
      <c r="W2219" s="8">
        <v>45596</v>
      </c>
      <c r="X2219" s="8"/>
      <c r="Y2219" s="8"/>
      <c r="Z2219" s="8">
        <v>45405</v>
      </c>
      <c r="AA2219" s="7">
        <f t="shared" si="2777"/>
        <v>4</v>
      </c>
      <c r="AB2219" s="7">
        <f t="shared" si="2778"/>
        <v>2024</v>
      </c>
      <c r="AC2219" s="7">
        <f t="shared" si="2779"/>
        <v>2028</v>
      </c>
      <c r="AD2219" s="10" t="e">
        <f t="shared" ref="AD2219:AD2282" ca="1" si="2835">IF(#REF!="Non",(DAYS360(N2219,Q2219)/360),(DAYS360(N2219,TODAY())/360))</f>
        <v>#REF!</v>
      </c>
      <c r="AE2219" s="10" t="e">
        <f t="shared" ca="1" si="2781"/>
        <v>#REF!</v>
      </c>
      <c r="AF2219" s="8">
        <v>36377</v>
      </c>
      <c r="AG2219" s="11">
        <f t="shared" ca="1" si="2782"/>
        <v>25.602739726027398</v>
      </c>
      <c r="AH2219" s="10" t="str">
        <f t="shared" ca="1" si="2783"/>
        <v>&gt;25&lt; 35</v>
      </c>
      <c r="AI2219" s="12">
        <v>17123898</v>
      </c>
      <c r="AJ2219" s="40" t="s">
        <v>120</v>
      </c>
      <c r="AK2219" s="12" t="s">
        <v>8361</v>
      </c>
      <c r="AL2219" s="8">
        <v>45299</v>
      </c>
      <c r="AM2219" s="7" t="s">
        <v>108</v>
      </c>
      <c r="AN2219" s="7" t="s">
        <v>683</v>
      </c>
      <c r="AO2219">
        <v>1</v>
      </c>
      <c r="AP2219" t="s">
        <v>7687</v>
      </c>
      <c r="AQ2219" s="14">
        <v>3</v>
      </c>
      <c r="AR2219" s="14">
        <v>1</v>
      </c>
      <c r="AS2219" s="15">
        <f t="shared" si="2784"/>
        <v>45770.25</v>
      </c>
      <c r="AT2219" s="14" t="s">
        <v>163</v>
      </c>
      <c r="AU2219" s="12">
        <v>3.5</v>
      </c>
      <c r="AV2219" s="17" t="s">
        <v>92</v>
      </c>
      <c r="AW2219" s="18" t="s">
        <v>1209</v>
      </c>
      <c r="AX2219" s="19">
        <v>80063942676</v>
      </c>
      <c r="AY2219" s="17">
        <v>12</v>
      </c>
      <c r="AZ2219" s="14" t="s">
        <v>152</v>
      </c>
      <c r="BA2219" s="20" t="str">
        <f t="shared" si="2785"/>
        <v>04032118006394267612</v>
      </c>
      <c r="BB2219" s="31">
        <f t="shared" si="2786"/>
        <v>20</v>
      </c>
      <c r="BC2219" s="22" t="s">
        <v>8362</v>
      </c>
      <c r="BD2219" s="23" t="s">
        <v>85</v>
      </c>
      <c r="BF2219" s="8"/>
      <c r="BG2219" s="32">
        <v>24695600</v>
      </c>
      <c r="BH2219" s="32"/>
      <c r="BI2219" s="32"/>
      <c r="BJ2219" t="s">
        <v>426</v>
      </c>
      <c r="BK2219" s="14" t="str">
        <f>IF(K2219="CADRE","CADRE",CONCATENATE(J2219,"-",H2219))</f>
        <v>B-P6 AV</v>
      </c>
      <c r="BL2219" s="14" t="s">
        <v>595</v>
      </c>
      <c r="BM2219" s="25"/>
      <c r="BN2219" s="26"/>
      <c r="BO2219" s="27"/>
      <c r="BP2219" s="26"/>
      <c r="BQ2219" s="28"/>
    </row>
    <row r="2220" spans="1:69" x14ac:dyDescent="0.25">
      <c r="A2220" t="str">
        <f>VLOOKUP(B2220,[2]RH!$B:$BV,72,0)</f>
        <v>si</v>
      </c>
      <c r="B2220" s="6">
        <v>2280</v>
      </c>
      <c r="C2220" s="7" t="s">
        <v>168</v>
      </c>
      <c r="D2220" s="7" t="s">
        <v>7774</v>
      </c>
      <c r="E2220" s="7" t="s">
        <v>67</v>
      </c>
      <c r="F2220" s="7" t="s">
        <v>118</v>
      </c>
      <c r="G2220" s="7" t="s">
        <v>220</v>
      </c>
      <c r="H2220" s="80" t="s">
        <v>225</v>
      </c>
      <c r="I2220" s="7" t="s">
        <v>534</v>
      </c>
      <c r="J2220" s="7" t="s">
        <v>190</v>
      </c>
      <c r="K2220" s="7" t="s">
        <v>146</v>
      </c>
      <c r="L2220" s="7" t="s">
        <v>90</v>
      </c>
      <c r="M2220" s="7" t="str">
        <f t="shared" si="2766"/>
        <v>Couturière</v>
      </c>
      <c r="N2220" s="8">
        <v>45405</v>
      </c>
      <c r="P2220" s="7">
        <f t="shared" ca="1" si="2832"/>
        <v>-6</v>
      </c>
      <c r="Q2220" s="8"/>
      <c r="R2220" s="7"/>
      <c r="S2220" s="7"/>
      <c r="T2220" s="9" t="s">
        <v>156</v>
      </c>
      <c r="U2220" s="7" t="str">
        <f t="shared" si="2776"/>
        <v>Contractuel</v>
      </c>
      <c r="V2220" s="8">
        <v>45689</v>
      </c>
      <c r="W2220" s="8">
        <f>VLOOKUP(B2220,[1]BASE!$A:$Q,17,0)</f>
        <v>45716</v>
      </c>
      <c r="X2220" s="8"/>
      <c r="Y2220" s="8"/>
      <c r="Z2220" s="8">
        <v>45405</v>
      </c>
      <c r="AA2220" s="7">
        <f t="shared" si="2777"/>
        <v>4</v>
      </c>
      <c r="AB2220" s="7">
        <f t="shared" si="2778"/>
        <v>2024</v>
      </c>
      <c r="AC2220" s="7">
        <f t="shared" si="2779"/>
        <v>2028</v>
      </c>
      <c r="AD2220" s="10" t="e">
        <f t="shared" ref="AD2220:AD2283" ca="1" si="2836">IF(#REF!="Non",(DAYS360(N2220,Q2220)/360),(DAYS360(N2220,TODAY())/360))</f>
        <v>#REF!</v>
      </c>
      <c r="AE2220" s="10" t="e">
        <f t="shared" ca="1" si="2781"/>
        <v>#REF!</v>
      </c>
      <c r="AF2220" s="8">
        <v>29763</v>
      </c>
      <c r="AG2220" s="11">
        <f t="shared" ca="1" si="2782"/>
        <v>43.723287671232875</v>
      </c>
      <c r="AH2220" s="10" t="str">
        <f t="shared" ca="1" si="2783"/>
        <v>&gt;35&lt; 45</v>
      </c>
      <c r="AI2220" s="12">
        <v>12440173</v>
      </c>
      <c r="AJ2220" s="13" t="s">
        <v>106</v>
      </c>
      <c r="AK2220" s="12" t="s">
        <v>8363</v>
      </c>
      <c r="AL2220" s="8">
        <v>43837</v>
      </c>
      <c r="AM2220" s="7" t="s">
        <v>108</v>
      </c>
      <c r="AN2220" s="7" t="s">
        <v>76</v>
      </c>
      <c r="AO2220">
        <v>1</v>
      </c>
      <c r="AP2220" t="s">
        <v>8364</v>
      </c>
      <c r="AQ2220" s="14">
        <v>3</v>
      </c>
      <c r="AR2220" s="14">
        <v>1</v>
      </c>
      <c r="AS2220" s="15">
        <f t="shared" si="2784"/>
        <v>45770.25</v>
      </c>
      <c r="AT2220" s="14" t="s">
        <v>163</v>
      </c>
      <c r="AU2220" s="12">
        <v>3.5</v>
      </c>
      <c r="AV2220" s="17">
        <v>17</v>
      </c>
      <c r="AW2220" s="18" t="s">
        <v>201</v>
      </c>
      <c r="AX2220" s="19" t="s">
        <v>8365</v>
      </c>
      <c r="AY2220" s="17">
        <v>74</v>
      </c>
      <c r="AZ2220" s="14" t="s">
        <v>203</v>
      </c>
      <c r="BA2220" s="20" t="str">
        <f t="shared" si="2785"/>
        <v>17001000000344305374</v>
      </c>
      <c r="BB2220" s="31">
        <f t="shared" si="2786"/>
        <v>20</v>
      </c>
      <c r="BC2220" s="22" t="s">
        <v>8366</v>
      </c>
      <c r="BD2220" s="23" t="s">
        <v>85</v>
      </c>
      <c r="BF2220" s="8"/>
      <c r="BG2220" s="32">
        <v>92989295</v>
      </c>
      <c r="BH2220" s="32"/>
      <c r="BI2220" s="32"/>
      <c r="BJ2220" t="s">
        <v>5663</v>
      </c>
      <c r="BK2220" s="14" t="str">
        <f>IF(K2220="CADRE","CADRE",CONCATENATE(J2220,"-",H2220))</f>
        <v>A-P6 AV</v>
      </c>
      <c r="BL2220" s="14" t="s">
        <v>595</v>
      </c>
      <c r="BM2220" s="25"/>
      <c r="BN2220" s="26"/>
      <c r="BO2220" s="27"/>
      <c r="BP2220" s="26"/>
      <c r="BQ2220" s="28"/>
    </row>
    <row r="2221" spans="1:69" x14ac:dyDescent="0.25">
      <c r="A2221" t="str">
        <f>VLOOKUP(B2221,[2]RH!$B:$BV,72,0)</f>
        <v>Non-Actif</v>
      </c>
      <c r="B2221" s="6">
        <v>2281</v>
      </c>
      <c r="C2221" s="7" t="s">
        <v>168</v>
      </c>
      <c r="D2221" s="7" t="s">
        <v>8367</v>
      </c>
      <c r="E2221" s="7" t="s">
        <v>67</v>
      </c>
      <c r="F2221" s="7" t="s">
        <v>118</v>
      </c>
      <c r="G2221" s="7" t="s">
        <v>220</v>
      </c>
      <c r="H2221" s="80" t="s">
        <v>225</v>
      </c>
      <c r="I2221" s="7" t="s">
        <v>5620</v>
      </c>
      <c r="J2221" s="7" t="s">
        <v>281</v>
      </c>
      <c r="K2221" s="7" t="s">
        <v>146</v>
      </c>
      <c r="L2221" s="7" t="s">
        <v>90</v>
      </c>
      <c r="M2221" s="7" t="str">
        <f t="shared" si="2766"/>
        <v>Couturière</v>
      </c>
      <c r="N2221" s="8">
        <v>45406</v>
      </c>
      <c r="P2221" s="7">
        <f t="shared" ca="1" si="2832"/>
        <v>-65</v>
      </c>
      <c r="Q2221" s="8">
        <v>45658</v>
      </c>
      <c r="R2221" s="7" t="s">
        <v>5589</v>
      </c>
      <c r="S2221" s="7"/>
      <c r="T2221" s="9" t="s">
        <v>156</v>
      </c>
      <c r="U2221" s="7" t="str">
        <f t="shared" si="2776"/>
        <v>Contractuel</v>
      </c>
      <c r="V2221" s="8">
        <v>45627</v>
      </c>
      <c r="W2221" s="8">
        <v>45657</v>
      </c>
      <c r="X2221" s="8"/>
      <c r="Y2221" s="8"/>
      <c r="Z2221" s="8">
        <v>45406</v>
      </c>
      <c r="AA2221" s="7">
        <f t="shared" si="2777"/>
        <v>4</v>
      </c>
      <c r="AB2221" s="7">
        <f t="shared" si="2778"/>
        <v>2024</v>
      </c>
      <c r="AC2221" s="7">
        <f t="shared" si="2779"/>
        <v>2028</v>
      </c>
      <c r="AD2221" s="10" t="e">
        <f t="shared" ref="AD2221:AD2284" ca="1" si="2837">IF(#REF!="Non",(DAYS360(N2221,Q2221)/360),(DAYS360(N2221,TODAY())/360))</f>
        <v>#REF!</v>
      </c>
      <c r="AE2221" s="10" t="e">
        <f t="shared" ca="1" si="2781"/>
        <v>#REF!</v>
      </c>
      <c r="AF2221" s="8">
        <v>28339</v>
      </c>
      <c r="AG2221" s="11">
        <f t="shared" ca="1" si="2782"/>
        <v>47.624657534246573</v>
      </c>
      <c r="AH2221" s="10" t="str">
        <f t="shared" ca="1" si="2783"/>
        <v>&gt;45&lt; 55</v>
      </c>
      <c r="AI2221" s="12">
        <v>11913153</v>
      </c>
      <c r="AJ2221" s="13" t="s">
        <v>120</v>
      </c>
      <c r="AK2221" s="12" t="s">
        <v>8368</v>
      </c>
      <c r="AL2221" s="8">
        <v>43549</v>
      </c>
      <c r="AM2221" s="7" t="s">
        <v>108</v>
      </c>
      <c r="AN2221" s="7" t="s">
        <v>76</v>
      </c>
      <c r="AO2221">
        <v>1</v>
      </c>
      <c r="AP2221" t="s">
        <v>8369</v>
      </c>
      <c r="AQ2221" s="14">
        <v>3</v>
      </c>
      <c r="AR2221" s="14">
        <v>1</v>
      </c>
      <c r="AS2221" s="15">
        <f t="shared" si="2784"/>
        <v>45771.25</v>
      </c>
      <c r="AT2221" s="14" t="s">
        <v>163</v>
      </c>
      <c r="AU2221" s="12">
        <v>3.5</v>
      </c>
      <c r="AV2221" s="17">
        <v>26</v>
      </c>
      <c r="AW2221" s="18" t="s">
        <v>215</v>
      </c>
      <c r="AX2221" s="19" t="s">
        <v>8370</v>
      </c>
      <c r="AY2221" s="17">
        <v>10</v>
      </c>
      <c r="AZ2221" s="14" t="s">
        <v>217</v>
      </c>
      <c r="BA2221" s="20" t="str">
        <f t="shared" si="2785"/>
        <v>26006000890128315810</v>
      </c>
      <c r="BB2221" s="31">
        <f t="shared" si="2786"/>
        <v>20</v>
      </c>
      <c r="BC2221" s="22" t="s">
        <v>8371</v>
      </c>
      <c r="BD2221" s="23" t="s">
        <v>85</v>
      </c>
      <c r="BF2221" s="8"/>
      <c r="BG2221" s="32">
        <v>26077963</v>
      </c>
      <c r="BH2221" s="32">
        <v>22569610</v>
      </c>
      <c r="BI2221" s="32"/>
      <c r="BJ2221" t="s">
        <v>3775</v>
      </c>
      <c r="BK2221" s="14" t="str">
        <f>IF(K2221="CADRE","CADRE",CONCATENATE(J2221,"-",H2221))</f>
        <v>B-P6 AV</v>
      </c>
      <c r="BL2221" s="14" t="s">
        <v>595</v>
      </c>
      <c r="BM2221" s="25"/>
      <c r="BN2221" s="26"/>
      <c r="BO2221" s="27"/>
      <c r="BP2221" s="26"/>
      <c r="BQ2221" s="28"/>
    </row>
    <row r="2222" spans="1:69" x14ac:dyDescent="0.25">
      <c r="A2222" t="str">
        <f>VLOOKUP(B2222,[2]RH!$B:$BV,72,0)</f>
        <v>si</v>
      </c>
      <c r="B2222" s="6">
        <v>2282</v>
      </c>
      <c r="C2222" s="7" t="s">
        <v>168</v>
      </c>
      <c r="D2222" s="7" t="s">
        <v>8372</v>
      </c>
      <c r="E2222" s="7" t="s">
        <v>67</v>
      </c>
      <c r="F2222" s="7" t="s">
        <v>158</v>
      </c>
      <c r="G2222" s="7" t="s">
        <v>6383</v>
      </c>
      <c r="H2222" s="80" t="s">
        <v>158</v>
      </c>
      <c r="I2222" s="7" t="s">
        <v>542</v>
      </c>
      <c r="J2222" s="7"/>
      <c r="K2222" s="7" t="s">
        <v>146</v>
      </c>
      <c r="L2222" s="7" t="s">
        <v>90</v>
      </c>
      <c r="M2222" s="7" t="str">
        <f t="shared" si="2766"/>
        <v>COUPEUR</v>
      </c>
      <c r="N2222" s="8">
        <v>45409</v>
      </c>
      <c r="P2222" s="7">
        <f t="shared" ca="1" si="2832"/>
        <v>-6</v>
      </c>
      <c r="Q2222" s="8"/>
      <c r="R2222" s="7"/>
      <c r="S2222" s="7"/>
      <c r="T2222" s="9" t="s">
        <v>156</v>
      </c>
      <c r="U2222" s="7" t="str">
        <f t="shared" si="2776"/>
        <v>Contractuel</v>
      </c>
      <c r="V2222" s="8">
        <v>45689</v>
      </c>
      <c r="W2222" s="8">
        <f>VLOOKUP(B2222,[1]BASE!$A:$Q,17,0)</f>
        <v>45716</v>
      </c>
      <c r="X2222" s="8"/>
      <c r="Y2222" s="8"/>
      <c r="Z2222" s="8">
        <v>45409</v>
      </c>
      <c r="AA2222" s="7">
        <f t="shared" si="2777"/>
        <v>4</v>
      </c>
      <c r="AB2222" s="7">
        <f t="shared" si="2778"/>
        <v>2024</v>
      </c>
      <c r="AC2222" s="7">
        <f t="shared" si="2779"/>
        <v>2028</v>
      </c>
      <c r="AD2222" s="10" t="e">
        <f t="shared" ref="AD2222:AD2285" ca="1" si="2838">IF(#REF!="Non",(DAYS360(N2222,Q2222)/360),(DAYS360(N2222,TODAY())/360))</f>
        <v>#REF!</v>
      </c>
      <c r="AE2222" s="10" t="e">
        <f t="shared" ca="1" si="2781"/>
        <v>#REF!</v>
      </c>
      <c r="AF2222" s="8">
        <v>32758</v>
      </c>
      <c r="AG2222" s="11">
        <f t="shared" ca="1" si="2782"/>
        <v>35.517808219178079</v>
      </c>
      <c r="AH2222" s="10" t="str">
        <f t="shared" ca="1" si="2783"/>
        <v>&gt;35&lt; 45</v>
      </c>
      <c r="AI2222" s="12">
        <v>16443366</v>
      </c>
      <c r="AJ2222" s="13" t="s">
        <v>192</v>
      </c>
      <c r="AK2222" s="12" t="s">
        <v>8373</v>
      </c>
      <c r="AL2222" s="8">
        <v>41506</v>
      </c>
      <c r="AM2222" s="7" t="s">
        <v>108</v>
      </c>
      <c r="AN2222" s="7" t="s">
        <v>109</v>
      </c>
      <c r="AP2222" t="s">
        <v>1514</v>
      </c>
      <c r="AQ2222" s="14">
        <v>3</v>
      </c>
      <c r="AR2222" s="14">
        <v>1</v>
      </c>
      <c r="AS2222" s="15">
        <f t="shared" si="2784"/>
        <v>45774.25</v>
      </c>
      <c r="AT2222" s="14" t="s">
        <v>163</v>
      </c>
      <c r="AU2222" s="12">
        <v>3.5</v>
      </c>
      <c r="AV2222" s="17" t="s">
        <v>92</v>
      </c>
      <c r="AW2222" s="18" t="s">
        <v>2036</v>
      </c>
      <c r="AX2222" s="19">
        <v>80040680019</v>
      </c>
      <c r="AY2222" s="17">
        <v>67</v>
      </c>
      <c r="AZ2222" s="14" t="s">
        <v>152</v>
      </c>
      <c r="BA2222" s="20" t="str">
        <f t="shared" si="2785"/>
        <v>04053138004068001967</v>
      </c>
      <c r="BB2222" s="31">
        <f t="shared" si="2786"/>
        <v>20</v>
      </c>
      <c r="BC2222" s="22" t="s">
        <v>8374</v>
      </c>
      <c r="BD2222" s="23" t="s">
        <v>115</v>
      </c>
      <c r="BF2222" s="8"/>
      <c r="BG2222" s="32">
        <v>26992982</v>
      </c>
      <c r="BH2222" s="32">
        <v>23406089</v>
      </c>
      <c r="BI2222" s="32"/>
      <c r="BJ2222" t="s">
        <v>714</v>
      </c>
      <c r="BK2222" s="14" t="str">
        <f t="shared" ref="BK2222:BK2223" si="2839">IF(K2222="CADRE","CADRE",CONCATENATE(J2222,"-",H2222))</f>
        <v>-COUPE</v>
      </c>
      <c r="BL2222" s="14" t="s">
        <v>595</v>
      </c>
      <c r="BM2222" s="25"/>
      <c r="BN2222" s="26"/>
      <c r="BO2222" s="27"/>
      <c r="BP2222" s="26"/>
      <c r="BQ2222" s="28"/>
    </row>
    <row r="2223" spans="1:69" x14ac:dyDescent="0.25">
      <c r="A2223" t="str">
        <f>VLOOKUP(B2223,[2]RH!$B:$BV,72,0)</f>
        <v>si</v>
      </c>
      <c r="B2223" s="6">
        <v>2283</v>
      </c>
      <c r="C2223" s="7" t="s">
        <v>65</v>
      </c>
      <c r="D2223" s="7" t="s">
        <v>8375</v>
      </c>
      <c r="E2223" s="7" t="s">
        <v>67</v>
      </c>
      <c r="F2223" s="7" t="s">
        <v>118</v>
      </c>
      <c r="G2223" s="7" t="s">
        <v>220</v>
      </c>
      <c r="H2223" s="80" t="s">
        <v>225</v>
      </c>
      <c r="I2223" s="7" t="s">
        <v>5620</v>
      </c>
      <c r="J2223" s="7" t="s">
        <v>281</v>
      </c>
      <c r="K2223" s="7" t="s">
        <v>146</v>
      </c>
      <c r="L2223" s="7" t="s">
        <v>90</v>
      </c>
      <c r="M2223" s="7" t="str">
        <f t="shared" si="2766"/>
        <v>Couturière</v>
      </c>
      <c r="N2223" s="8">
        <v>45406</v>
      </c>
      <c r="P2223" s="7">
        <f t="shared" ca="1" si="2832"/>
        <v>-6</v>
      </c>
      <c r="Q2223" s="8"/>
      <c r="R2223" s="7"/>
      <c r="S2223" s="7"/>
      <c r="T2223" s="9" t="s">
        <v>156</v>
      </c>
      <c r="U2223" s="7" t="str">
        <f t="shared" si="2776"/>
        <v>Contractuel</v>
      </c>
      <c r="V2223" s="8">
        <v>45689</v>
      </c>
      <c r="W2223" s="8">
        <f>VLOOKUP(B2223,[1]BASE!$A:$Q,17,0)</f>
        <v>45716</v>
      </c>
      <c r="X2223" s="8"/>
      <c r="Y2223" s="8"/>
      <c r="Z2223" s="8">
        <v>45406</v>
      </c>
      <c r="AA2223" s="7">
        <f t="shared" si="2777"/>
        <v>4</v>
      </c>
      <c r="AB2223" s="7">
        <f t="shared" si="2778"/>
        <v>2024</v>
      </c>
      <c r="AC2223" s="7">
        <f t="shared" si="2779"/>
        <v>2028</v>
      </c>
      <c r="AD2223" s="10" t="e">
        <f t="shared" ref="AD2223:AD2286" ca="1" si="2840">IF(#REF!="Non",(DAYS360(N2223,Q2223)/360),(DAYS360(N2223,TODAY())/360))</f>
        <v>#REF!</v>
      </c>
      <c r="AE2223" s="10" t="e">
        <f t="shared" ca="1" si="2781"/>
        <v>#REF!</v>
      </c>
      <c r="AF2223" s="8">
        <v>28232</v>
      </c>
      <c r="AG2223" s="11">
        <f t="shared" ca="1" si="2782"/>
        <v>47.917808219178085</v>
      </c>
      <c r="AH2223" s="10" t="str">
        <f t="shared" ca="1" si="2783"/>
        <v>&gt;45&lt; 55</v>
      </c>
      <c r="AI2223" s="12">
        <v>12193723</v>
      </c>
      <c r="AJ2223" s="13" t="s">
        <v>106</v>
      </c>
      <c r="AK2223" s="12" t="s">
        <v>8376</v>
      </c>
      <c r="AL2223" s="8">
        <v>40091</v>
      </c>
      <c r="AM2223" s="7" t="s">
        <v>108</v>
      </c>
      <c r="AN2223" s="7" t="s">
        <v>76</v>
      </c>
      <c r="AO2223">
        <v>2</v>
      </c>
      <c r="AQ2223" s="14">
        <v>3</v>
      </c>
      <c r="AR2223" s="14">
        <v>1</v>
      </c>
      <c r="AS2223" s="15">
        <f t="shared" si="2784"/>
        <v>45771.25</v>
      </c>
      <c r="AT2223" s="14" t="s">
        <v>163</v>
      </c>
      <c r="AU2223" s="12">
        <v>3.5</v>
      </c>
      <c r="AV2223" s="17">
        <v>17</v>
      </c>
      <c r="AW2223" s="18" t="s">
        <v>201</v>
      </c>
      <c r="AX2223" s="19" t="s">
        <v>8377</v>
      </c>
      <c r="AY2223" s="17">
        <v>44</v>
      </c>
      <c r="AZ2223" s="14" t="s">
        <v>203</v>
      </c>
      <c r="BA2223" s="20" t="str">
        <f t="shared" si="2785"/>
        <v>17001000000344335444</v>
      </c>
      <c r="BB2223" s="31">
        <f t="shared" si="2786"/>
        <v>20</v>
      </c>
      <c r="BC2223" s="22" t="s">
        <v>8378</v>
      </c>
      <c r="BD2223" s="23" t="s">
        <v>482</v>
      </c>
      <c r="BF2223" s="8"/>
      <c r="BG2223" s="32">
        <v>21147564</v>
      </c>
      <c r="BH2223" s="32"/>
      <c r="BI2223" s="32"/>
      <c r="BJ2223" s="124" t="s">
        <v>3427</v>
      </c>
      <c r="BK2223" s="14" t="str">
        <f t="shared" si="2839"/>
        <v>B-P6 AV</v>
      </c>
      <c r="BL2223" s="14" t="s">
        <v>595</v>
      </c>
      <c r="BM2223" s="25"/>
      <c r="BN2223" s="26"/>
      <c r="BO2223" s="27"/>
      <c r="BP2223" s="26"/>
      <c r="BQ2223" s="28"/>
    </row>
    <row r="2224" spans="1:69" x14ac:dyDescent="0.25">
      <c r="A2224" t="str">
        <f>VLOOKUP(B2224,[2]RH!$B:$BV,72,0)</f>
        <v>Non-Actif</v>
      </c>
      <c r="B2224" s="6">
        <v>2284</v>
      </c>
      <c r="C2224" s="7" t="s">
        <v>168</v>
      </c>
      <c r="D2224" s="7" t="s">
        <v>8379</v>
      </c>
      <c r="E2224" s="7" t="s">
        <v>67</v>
      </c>
      <c r="F2224" s="7" t="s">
        <v>118</v>
      </c>
      <c r="G2224" s="7" t="s">
        <v>220</v>
      </c>
      <c r="H2224" s="80" t="s">
        <v>225</v>
      </c>
      <c r="I2224" s="7" t="s">
        <v>589</v>
      </c>
      <c r="J2224" s="7" t="s">
        <v>190</v>
      </c>
      <c r="K2224" s="7" t="s">
        <v>146</v>
      </c>
      <c r="L2224" s="7" t="s">
        <v>90</v>
      </c>
      <c r="M2224" s="7" t="str">
        <f t="shared" si="2766"/>
        <v>Couturière</v>
      </c>
      <c r="N2224" s="8">
        <v>45406</v>
      </c>
      <c r="P2224" s="7">
        <v>36</v>
      </c>
      <c r="Q2224" s="8">
        <v>45413</v>
      </c>
      <c r="R2224" s="7" t="s">
        <v>5429</v>
      </c>
      <c r="S2224" s="7"/>
      <c r="T2224" s="9" t="s">
        <v>156</v>
      </c>
      <c r="U2224" s="7" t="str">
        <f t="shared" si="2776"/>
        <v>Contractuel</v>
      </c>
      <c r="V2224" s="8">
        <v>45406</v>
      </c>
      <c r="W2224" s="8">
        <v>45443</v>
      </c>
      <c r="X2224" s="8"/>
      <c r="Y2224" s="8"/>
      <c r="Z2224" s="8">
        <v>45406</v>
      </c>
      <c r="AA2224" s="7">
        <f t="shared" si="2777"/>
        <v>4</v>
      </c>
      <c r="AB2224" s="7">
        <f t="shared" si="2778"/>
        <v>2024</v>
      </c>
      <c r="AC2224" s="7">
        <f t="shared" si="2779"/>
        <v>2028</v>
      </c>
      <c r="AD2224" s="10" t="e">
        <f t="shared" ref="AD2224:AD2287" ca="1" si="2841">IF(#REF!="Non",(DAYS360(N2224,Q2224)/360),(DAYS360(N2224,TODAY())/360))</f>
        <v>#REF!</v>
      </c>
      <c r="AE2224" s="10" t="e">
        <f t="shared" ca="1" si="2781"/>
        <v>#REF!</v>
      </c>
      <c r="AF2224" s="8">
        <v>34300</v>
      </c>
      <c r="AG2224" s="11">
        <f t="shared" ca="1" si="2782"/>
        <v>31.293150684931508</v>
      </c>
      <c r="AH2224" s="10" t="str">
        <f t="shared" ca="1" si="2783"/>
        <v>&gt;25&lt; 35</v>
      </c>
      <c r="AI2224" s="12">
        <v>17188986</v>
      </c>
      <c r="AJ2224" s="13" t="s">
        <v>192</v>
      </c>
      <c r="AK2224" s="12" t="s">
        <v>8380</v>
      </c>
      <c r="AL2224" s="8">
        <v>44501</v>
      </c>
      <c r="AM2224" s="7" t="s">
        <v>108</v>
      </c>
      <c r="AN2224" s="7" t="s">
        <v>109</v>
      </c>
      <c r="AP2224" t="s">
        <v>7789</v>
      </c>
      <c r="AQ2224" s="14">
        <v>3</v>
      </c>
      <c r="AR2224" s="14">
        <v>1</v>
      </c>
      <c r="AS2224" s="15">
        <f t="shared" si="2784"/>
        <v>45771.25</v>
      </c>
      <c r="AT2224" s="14" t="s">
        <v>163</v>
      </c>
      <c r="AU2224" s="12">
        <v>3.5</v>
      </c>
      <c r="AV2224" s="17">
        <v>17</v>
      </c>
      <c r="AW2224" s="18" t="s">
        <v>201</v>
      </c>
      <c r="AX2224" s="19" t="s">
        <v>8381</v>
      </c>
      <c r="AY2224" s="17">
        <v>17</v>
      </c>
      <c r="AZ2224" s="14" t="s">
        <v>203</v>
      </c>
      <c r="BA2224" s="20" t="str">
        <f t="shared" si="2785"/>
        <v>17001000000209273517</v>
      </c>
      <c r="BB2224" s="31">
        <f t="shared" si="2786"/>
        <v>20</v>
      </c>
      <c r="BC2224" s="22" t="s">
        <v>8382</v>
      </c>
      <c r="BD2224" s="23" t="s">
        <v>115</v>
      </c>
      <c r="BF2224" s="8"/>
      <c r="BG2224" s="32">
        <v>54066917</v>
      </c>
      <c r="BH2224" s="32"/>
      <c r="BI2224" s="32"/>
      <c r="BK2224" s="14" t="str">
        <f t="shared" si="2828"/>
        <v>A-P6 AV</v>
      </c>
      <c r="BL2224" s="14" t="s">
        <v>595</v>
      </c>
      <c r="BM2224" s="25"/>
      <c r="BN2224" s="26"/>
      <c r="BO2224" s="27"/>
      <c r="BP2224" s="26"/>
      <c r="BQ2224" s="28"/>
    </row>
    <row r="2225" spans="1:69" x14ac:dyDescent="0.25">
      <c r="A2225" t="str">
        <f>VLOOKUP(B2225,[2]RH!$B:$BV,72,0)</f>
        <v>Non-Actif</v>
      </c>
      <c r="B2225" s="6">
        <v>2285</v>
      </c>
      <c r="C2225" s="7" t="s">
        <v>168</v>
      </c>
      <c r="D2225" s="7" t="s">
        <v>8383</v>
      </c>
      <c r="E2225" s="7" t="s">
        <v>67</v>
      </c>
      <c r="F2225" s="7" t="s">
        <v>158</v>
      </c>
      <c r="G2225" s="7" t="s">
        <v>6383</v>
      </c>
      <c r="H2225" s="80" t="s">
        <v>158</v>
      </c>
      <c r="I2225" s="7" t="s">
        <v>542</v>
      </c>
      <c r="J2225" s="7"/>
      <c r="K2225" s="7" t="s">
        <v>146</v>
      </c>
      <c r="L2225" s="7" t="s">
        <v>90</v>
      </c>
      <c r="M2225" s="7" t="str">
        <f t="shared" si="2766"/>
        <v>COUPEUR</v>
      </c>
      <c r="N2225" s="8">
        <v>45406</v>
      </c>
      <c r="O2225" s="123"/>
      <c r="P2225" s="7">
        <v>36</v>
      </c>
      <c r="Q2225" s="8">
        <v>45426</v>
      </c>
      <c r="R2225" s="7" t="s">
        <v>771</v>
      </c>
      <c r="S2225" s="7"/>
      <c r="T2225" s="9" t="s">
        <v>156</v>
      </c>
      <c r="U2225" s="7" t="str">
        <f t="shared" si="2776"/>
        <v>Contractuel</v>
      </c>
      <c r="V2225" s="8">
        <v>45406</v>
      </c>
      <c r="W2225" s="8">
        <v>45443</v>
      </c>
      <c r="X2225" s="8"/>
      <c r="Y2225" s="8"/>
      <c r="Z2225" s="8">
        <v>45406</v>
      </c>
      <c r="AA2225" s="7">
        <f t="shared" si="2777"/>
        <v>4</v>
      </c>
      <c r="AB2225" s="7">
        <f t="shared" si="2778"/>
        <v>2024</v>
      </c>
      <c r="AC2225" s="7">
        <f t="shared" si="2779"/>
        <v>2028</v>
      </c>
      <c r="AD2225" s="10" t="e">
        <f t="shared" ref="AD2225:AD2288" ca="1" si="2842">IF(#REF!="Non",(DAYS360(N2225,Q2225)/360),(DAYS360(N2225,TODAY())/360))</f>
        <v>#REF!</v>
      </c>
      <c r="AE2225" s="10" t="e">
        <f t="shared" ca="1" si="2781"/>
        <v>#REF!</v>
      </c>
      <c r="AF2225" s="8">
        <v>38691</v>
      </c>
      <c r="AG2225" s="11">
        <f t="shared" ca="1" si="2782"/>
        <v>19.263013698630136</v>
      </c>
      <c r="AH2225" s="10" t="str">
        <f t="shared" ca="1" si="2783"/>
        <v>&lt; 25</v>
      </c>
      <c r="AI2225" s="12"/>
      <c r="AJ2225" s="11"/>
      <c r="AK2225" s="12" t="s">
        <v>8384</v>
      </c>
      <c r="AL2225" s="8">
        <v>44615</v>
      </c>
      <c r="AM2225" s="7" t="s">
        <v>108</v>
      </c>
      <c r="AN2225" s="7" t="s">
        <v>109</v>
      </c>
      <c r="AP2225" t="s">
        <v>8385</v>
      </c>
      <c r="AQ2225" s="14">
        <v>3</v>
      </c>
      <c r="AR2225" s="14">
        <v>1</v>
      </c>
      <c r="AS2225" s="15">
        <f t="shared" si="2784"/>
        <v>45771.25</v>
      </c>
      <c r="AT2225" s="14" t="s">
        <v>163</v>
      </c>
      <c r="AU2225" s="12">
        <v>3.5</v>
      </c>
      <c r="AV2225" s="17">
        <v>17</v>
      </c>
      <c r="AW2225" s="18">
        <v>20600</v>
      </c>
      <c r="AX2225" s="19" t="s">
        <v>8386</v>
      </c>
      <c r="AY2225" s="17">
        <v>69</v>
      </c>
      <c r="AZ2225" s="14" t="s">
        <v>203</v>
      </c>
      <c r="BA2225" s="20" t="str">
        <f t="shared" si="2785"/>
        <v>17206000000325687669</v>
      </c>
      <c r="BB2225" s="31">
        <f t="shared" si="2786"/>
        <v>20</v>
      </c>
      <c r="BC2225" s="22" t="s">
        <v>397</v>
      </c>
      <c r="BD2225" s="23" t="s">
        <v>115</v>
      </c>
      <c r="BF2225" s="8"/>
      <c r="BG2225" s="32">
        <v>94556966</v>
      </c>
      <c r="BH2225" s="32"/>
      <c r="BI2225" s="32"/>
      <c r="BK2225" s="14" t="str">
        <f t="shared" si="2828"/>
        <v>-COUPE</v>
      </c>
      <c r="BL2225" s="14" t="s">
        <v>595</v>
      </c>
      <c r="BM2225" s="25"/>
      <c r="BN2225" s="26"/>
      <c r="BO2225" s="27"/>
      <c r="BP2225" s="26"/>
      <c r="BQ2225" s="28"/>
    </row>
    <row r="2226" spans="1:69" x14ac:dyDescent="0.25">
      <c r="A2226" t="str">
        <f>VLOOKUP(B2226,[2]RH!$B:$BV,72,0)</f>
        <v>si</v>
      </c>
      <c r="B2226" s="6">
        <v>2286</v>
      </c>
      <c r="C2226" s="7" t="s">
        <v>168</v>
      </c>
      <c r="D2226" s="7" t="s">
        <v>8387</v>
      </c>
      <c r="E2226" s="7" t="s">
        <v>67</v>
      </c>
      <c r="F2226" s="7" t="s">
        <v>118</v>
      </c>
      <c r="G2226" s="7" t="s">
        <v>220</v>
      </c>
      <c r="H2226" s="80" t="s">
        <v>225</v>
      </c>
      <c r="I2226" s="7" t="s">
        <v>5620</v>
      </c>
      <c r="J2226" s="7" t="s">
        <v>281</v>
      </c>
      <c r="K2226" s="7" t="s">
        <v>146</v>
      </c>
      <c r="L2226" s="7" t="s">
        <v>90</v>
      </c>
      <c r="M2226" s="7" t="str">
        <f t="shared" si="2766"/>
        <v>Couturière</v>
      </c>
      <c r="N2226" s="8">
        <v>45406</v>
      </c>
      <c r="P2226" s="7">
        <f t="shared" ref="P2226:P2239" ca="1" si="2843">IF(W2226="","",W2226-TODAY())</f>
        <v>-6</v>
      </c>
      <c r="Q2226" s="8"/>
      <c r="R2226" s="7"/>
      <c r="S2226" s="7"/>
      <c r="T2226" s="9" t="s">
        <v>156</v>
      </c>
      <c r="U2226" s="7" t="str">
        <f t="shared" si="2776"/>
        <v>Contractuel</v>
      </c>
      <c r="V2226" s="8">
        <v>45689</v>
      </c>
      <c r="W2226" s="8">
        <f>VLOOKUP(B2226,[1]BASE!$A:$Q,17,0)</f>
        <v>45716</v>
      </c>
      <c r="X2226" s="8"/>
      <c r="Y2226" s="8"/>
      <c r="Z2226" s="8">
        <v>45406</v>
      </c>
      <c r="AA2226" s="7">
        <f t="shared" si="2777"/>
        <v>4</v>
      </c>
      <c r="AB2226" s="7">
        <f t="shared" si="2778"/>
        <v>2024</v>
      </c>
      <c r="AC2226" s="7">
        <f t="shared" si="2779"/>
        <v>2028</v>
      </c>
      <c r="AD2226" s="10" t="e">
        <f t="shared" ref="AD2226:AD2289" ca="1" si="2844">IF(#REF!="Non",(DAYS360(N2226,Q2226)/360),(DAYS360(N2226,TODAY())/360))</f>
        <v>#REF!</v>
      </c>
      <c r="AE2226" s="10" t="e">
        <f t="shared" ca="1" si="2781"/>
        <v>#REF!</v>
      </c>
      <c r="AF2226" s="8">
        <v>25673</v>
      </c>
      <c r="AG2226" s="11">
        <f t="shared" ca="1" si="2782"/>
        <v>54.92876712328767</v>
      </c>
      <c r="AH2226" s="10" t="str">
        <f t="shared" ca="1" si="2783"/>
        <v>&gt;45&lt; 55</v>
      </c>
      <c r="AI2226" s="12">
        <v>12194649</v>
      </c>
      <c r="AJ2226" s="40" t="s">
        <v>92</v>
      </c>
      <c r="AK2226" s="12" t="s">
        <v>8388</v>
      </c>
      <c r="AL2226" s="8">
        <v>45268</v>
      </c>
      <c r="AM2226" s="7" t="s">
        <v>108</v>
      </c>
      <c r="AN2226" s="7" t="s">
        <v>76</v>
      </c>
      <c r="AO2226">
        <v>4</v>
      </c>
      <c r="AP2226" t="s">
        <v>8364</v>
      </c>
      <c r="AQ2226" s="14">
        <v>3</v>
      </c>
      <c r="AR2226" s="14">
        <v>1</v>
      </c>
      <c r="AS2226" s="15">
        <f t="shared" si="2784"/>
        <v>45771.25</v>
      </c>
      <c r="AT2226" s="14" t="s">
        <v>163</v>
      </c>
      <c r="AU2226" s="12">
        <v>3.5</v>
      </c>
      <c r="AV2226" s="17" t="s">
        <v>79</v>
      </c>
      <c r="AW2226" s="18">
        <v>10300</v>
      </c>
      <c r="AX2226" s="19" t="s">
        <v>8389</v>
      </c>
      <c r="AY2226" s="17">
        <v>26</v>
      </c>
      <c r="AZ2226" s="14" t="s">
        <v>6437</v>
      </c>
      <c r="BA2226" s="20" t="str">
        <f t="shared" si="2785"/>
        <v>08103000724009984026</v>
      </c>
      <c r="BB2226" s="31">
        <f t="shared" si="2786"/>
        <v>20</v>
      </c>
      <c r="BC2226" s="22" t="s">
        <v>8390</v>
      </c>
      <c r="BD2226" s="23" t="s">
        <v>115</v>
      </c>
      <c r="BF2226" s="8"/>
      <c r="BG2226" s="32">
        <v>23715823</v>
      </c>
      <c r="BH2226" s="32"/>
      <c r="BI2226" s="32"/>
      <c r="BJ2226" t="s">
        <v>2186</v>
      </c>
      <c r="BK2226" s="14" t="str">
        <f>IF(K2226="CADRE","CADRE",CONCATENATE(J2226,"-",H2226))</f>
        <v>B-P6 AV</v>
      </c>
      <c r="BL2226" s="14" t="s">
        <v>595</v>
      </c>
      <c r="BM2226" s="25"/>
      <c r="BN2226" s="26"/>
      <c r="BO2226" s="27"/>
      <c r="BP2226" s="26"/>
      <c r="BQ2226" s="28"/>
    </row>
    <row r="2227" spans="1:69" x14ac:dyDescent="0.25">
      <c r="A2227" t="str">
        <f>VLOOKUP(B2227,[2]RH!$B:$BV,72,0)</f>
        <v>si</v>
      </c>
      <c r="B2227" s="6">
        <v>2287</v>
      </c>
      <c r="C2227" s="7" t="s">
        <v>65</v>
      </c>
      <c r="D2227" s="7" t="s">
        <v>8391</v>
      </c>
      <c r="E2227" s="7" t="s">
        <v>67</v>
      </c>
      <c r="F2227" s="7" t="s">
        <v>118</v>
      </c>
      <c r="G2227" s="7" t="s">
        <v>3299</v>
      </c>
      <c r="H2227" s="41" t="s">
        <v>225</v>
      </c>
      <c r="I2227" s="7" t="s">
        <v>3974</v>
      </c>
      <c r="J2227" s="7" t="s">
        <v>281</v>
      </c>
      <c r="K2227" s="7" t="s">
        <v>146</v>
      </c>
      <c r="L2227" s="7" t="s">
        <v>90</v>
      </c>
      <c r="M2227" s="7" t="str">
        <f t="shared" si="2766"/>
        <v>CAMPO</v>
      </c>
      <c r="N2227" s="8">
        <v>45406</v>
      </c>
      <c r="P2227" s="7">
        <f t="shared" ca="1" si="2843"/>
        <v>-6</v>
      </c>
      <c r="Q2227" s="8"/>
      <c r="R2227" s="7"/>
      <c r="S2227" s="7"/>
      <c r="T2227" s="9" t="s">
        <v>156</v>
      </c>
      <c r="U2227" s="7" t="str">
        <f t="shared" si="2776"/>
        <v>Contractuel</v>
      </c>
      <c r="V2227" s="8">
        <v>45689</v>
      </c>
      <c r="W2227" s="8">
        <f>VLOOKUP(B2227,[1]BASE!$A:$Q,17,0)</f>
        <v>45716</v>
      </c>
      <c r="X2227" s="8"/>
      <c r="Y2227" s="8"/>
      <c r="Z2227" s="8">
        <v>45406</v>
      </c>
      <c r="AA2227" s="7">
        <f t="shared" si="2777"/>
        <v>4</v>
      </c>
      <c r="AB2227" s="7">
        <f t="shared" si="2778"/>
        <v>2024</v>
      </c>
      <c r="AC2227" s="7">
        <f t="shared" si="2779"/>
        <v>2028</v>
      </c>
      <c r="AD2227" s="10" t="e">
        <f t="shared" ref="AD2227:AD2290" ca="1" si="2845">IF(#REF!="Non",(DAYS360(N2227,Q2227)/360),(DAYS360(N2227,TODAY())/360))</f>
        <v>#REF!</v>
      </c>
      <c r="AE2227" s="10" t="e">
        <f t="shared" ca="1" si="2781"/>
        <v>#REF!</v>
      </c>
      <c r="AF2227" s="8">
        <v>33966</v>
      </c>
      <c r="AG2227" s="11">
        <f t="shared" ca="1" si="2782"/>
        <v>32.208219178082189</v>
      </c>
      <c r="AH2227" s="10" t="str">
        <f t="shared" ca="1" si="2783"/>
        <v>&gt;25&lt; 35</v>
      </c>
      <c r="AI2227" s="12">
        <v>17582178</v>
      </c>
      <c r="AJ2227" s="13" t="s">
        <v>92</v>
      </c>
      <c r="AK2227" s="12" t="s">
        <v>8392</v>
      </c>
      <c r="AL2227" s="8">
        <v>43162</v>
      </c>
      <c r="AM2227" s="7" t="s">
        <v>75</v>
      </c>
      <c r="AN2227" s="7" t="s">
        <v>109</v>
      </c>
      <c r="AP2227" t="s">
        <v>7692</v>
      </c>
      <c r="AQ2227" s="14">
        <v>3</v>
      </c>
      <c r="AR2227" s="14">
        <v>1</v>
      </c>
      <c r="AS2227" s="15">
        <f t="shared" si="2784"/>
        <v>45771.25</v>
      </c>
      <c r="AT2227" s="14" t="s">
        <v>163</v>
      </c>
      <c r="AU2227" s="12">
        <v>3.5</v>
      </c>
      <c r="AV2227" s="17">
        <v>17</v>
      </c>
      <c r="AW2227" s="18" t="s">
        <v>201</v>
      </c>
      <c r="AX2227" s="19" t="s">
        <v>8393</v>
      </c>
      <c r="AY2227" s="17">
        <v>59</v>
      </c>
      <c r="AZ2227" s="14" t="s">
        <v>203</v>
      </c>
      <c r="BA2227" s="20" t="str">
        <f t="shared" si="2785"/>
        <v>17001000000344334959</v>
      </c>
      <c r="BB2227" s="31">
        <f t="shared" si="2786"/>
        <v>20</v>
      </c>
      <c r="BC2227" s="22" t="s">
        <v>8394</v>
      </c>
      <c r="BD2227" s="23" t="s">
        <v>115</v>
      </c>
      <c r="BF2227" s="8"/>
      <c r="BG2227" s="32">
        <v>50888759</v>
      </c>
      <c r="BH2227" s="32"/>
      <c r="BI2227" s="32"/>
      <c r="BJ2227" t="s">
        <v>959</v>
      </c>
      <c r="BK2227" s="14" t="s">
        <v>3979</v>
      </c>
      <c r="BL2227" s="14" t="s">
        <v>595</v>
      </c>
      <c r="BM2227" s="25"/>
      <c r="BN2227" s="26"/>
      <c r="BO2227" s="27"/>
      <c r="BP2227" s="26"/>
      <c r="BQ2227" s="28"/>
    </row>
    <row r="2228" spans="1:69" x14ac:dyDescent="0.25">
      <c r="A2228" t="str">
        <f>VLOOKUP(B2228,[2]RH!$B:$BV,72,0)</f>
        <v>si</v>
      </c>
      <c r="B2228" s="6">
        <v>2288</v>
      </c>
      <c r="C2228" s="7" t="s">
        <v>168</v>
      </c>
      <c r="D2228" s="7" t="s">
        <v>8395</v>
      </c>
      <c r="E2228" s="7" t="s">
        <v>67</v>
      </c>
      <c r="F2228" s="7" t="s">
        <v>118</v>
      </c>
      <c r="G2228" s="7" t="s">
        <v>1801</v>
      </c>
      <c r="H2228" s="41" t="s">
        <v>562</v>
      </c>
      <c r="I2228" s="7" t="s">
        <v>1802</v>
      </c>
      <c r="J2228" s="7" t="s">
        <v>281</v>
      </c>
      <c r="K2228" s="7" t="s">
        <v>146</v>
      </c>
      <c r="L2228" s="7" t="s">
        <v>90</v>
      </c>
      <c r="M2228" s="7" t="str">
        <f t="shared" si="2766"/>
        <v>Prép CAMPO</v>
      </c>
      <c r="N2228" s="8">
        <v>45406</v>
      </c>
      <c r="P2228" s="7">
        <f t="shared" ca="1" si="2843"/>
        <v>-6</v>
      </c>
      <c r="Q2228" s="8"/>
      <c r="R2228" s="7"/>
      <c r="S2228" s="7"/>
      <c r="T2228" s="9" t="s">
        <v>156</v>
      </c>
      <c r="U2228" s="7" t="str">
        <f t="shared" si="2776"/>
        <v>Contractuel</v>
      </c>
      <c r="V2228" s="8">
        <v>45689</v>
      </c>
      <c r="W2228" s="8">
        <f>VLOOKUP(B2228,[1]BASE!$A:$Q,17,0)</f>
        <v>45716</v>
      </c>
      <c r="X2228" s="8"/>
      <c r="Y2228" s="8"/>
      <c r="Z2228" s="8">
        <v>45406</v>
      </c>
      <c r="AA2228" s="7">
        <f t="shared" si="2777"/>
        <v>4</v>
      </c>
      <c r="AB2228" s="7">
        <f t="shared" si="2778"/>
        <v>2024</v>
      </c>
      <c r="AC2228" s="7">
        <f t="shared" si="2779"/>
        <v>2028</v>
      </c>
      <c r="AD2228" s="10" t="e">
        <f t="shared" ref="AD2228:AD2291" ca="1" si="2846">IF(#REF!="Non",(DAYS360(N2228,Q2228)/360),(DAYS360(N2228,TODAY())/360))</f>
        <v>#REF!</v>
      </c>
      <c r="AE2228" s="10" t="e">
        <f t="shared" ca="1" si="2781"/>
        <v>#REF!</v>
      </c>
      <c r="AF2228" s="8">
        <v>37040</v>
      </c>
      <c r="AG2228" s="11">
        <f t="shared" ca="1" si="2782"/>
        <v>23.786301369863015</v>
      </c>
      <c r="AH2228" s="10" t="str">
        <f t="shared" ca="1" si="2783"/>
        <v>&lt; 25</v>
      </c>
      <c r="AI2228" s="12">
        <v>17461253</v>
      </c>
      <c r="AJ2228" s="13" t="s">
        <v>170</v>
      </c>
      <c r="AK2228" s="12" t="s">
        <v>8396</v>
      </c>
      <c r="AL2228" s="8">
        <v>44910</v>
      </c>
      <c r="AM2228" s="7" t="s">
        <v>108</v>
      </c>
      <c r="AN2228" s="7" t="s">
        <v>109</v>
      </c>
      <c r="AP2228" t="s">
        <v>7700</v>
      </c>
      <c r="AQ2228" s="14">
        <v>3</v>
      </c>
      <c r="AR2228" s="14">
        <v>1</v>
      </c>
      <c r="AS2228" s="15">
        <f t="shared" si="2784"/>
        <v>45771.25</v>
      </c>
      <c r="AT2228" s="14" t="s">
        <v>163</v>
      </c>
      <c r="AU2228" s="12">
        <v>3.5</v>
      </c>
      <c r="AV2228" s="17" t="s">
        <v>106</v>
      </c>
      <c r="AW2228" s="18" t="s">
        <v>591</v>
      </c>
      <c r="AX2228" s="19" t="s">
        <v>2494</v>
      </c>
      <c r="AY2228" s="17" t="s">
        <v>92</v>
      </c>
      <c r="AZ2228" s="14" t="s">
        <v>230</v>
      </c>
      <c r="BA2228" s="20" t="str">
        <f t="shared" si="2785"/>
        <v>05046000114501545204</v>
      </c>
      <c r="BB2228" s="31">
        <f t="shared" si="2786"/>
        <v>20</v>
      </c>
      <c r="BC2228" s="22" t="s">
        <v>5567</v>
      </c>
      <c r="BD2228" s="23" t="s">
        <v>115</v>
      </c>
      <c r="BF2228" s="8"/>
      <c r="BG2228" s="32">
        <v>27901755</v>
      </c>
      <c r="BH2228" s="32"/>
      <c r="BI2228" s="32"/>
      <c r="BJ2228" t="s">
        <v>714</v>
      </c>
      <c r="BK2228" s="14" t="s">
        <v>1806</v>
      </c>
      <c r="BL2228" s="14" t="s">
        <v>595</v>
      </c>
      <c r="BM2228" s="25"/>
      <c r="BN2228" s="26"/>
      <c r="BO2228" s="27"/>
      <c r="BP2228" s="26"/>
      <c r="BQ2228" s="28"/>
    </row>
    <row r="2229" spans="1:69" x14ac:dyDescent="0.25">
      <c r="A2229" t="str">
        <f>VLOOKUP(B2229,[2]RH!$B:$BV,72,0)</f>
        <v>si</v>
      </c>
      <c r="B2229" s="6">
        <v>2289</v>
      </c>
      <c r="C2229" s="7" t="s">
        <v>168</v>
      </c>
      <c r="D2229" s="7" t="s">
        <v>8397</v>
      </c>
      <c r="E2229" s="7" t="s">
        <v>67</v>
      </c>
      <c r="F2229" s="7" t="s">
        <v>118</v>
      </c>
      <c r="G2229" s="7" t="s">
        <v>1801</v>
      </c>
      <c r="H2229" s="41" t="s">
        <v>562</v>
      </c>
      <c r="I2229" s="7" t="s">
        <v>1477</v>
      </c>
      <c r="J2229" s="7" t="s">
        <v>190</v>
      </c>
      <c r="K2229" s="7" t="s">
        <v>146</v>
      </c>
      <c r="L2229" s="7" t="s">
        <v>90</v>
      </c>
      <c r="M2229" s="7" t="str">
        <f t="shared" si="2766"/>
        <v>Prép CAMPO</v>
      </c>
      <c r="N2229" s="8">
        <v>45406</v>
      </c>
      <c r="P2229" s="7">
        <f t="shared" ca="1" si="2843"/>
        <v>-6</v>
      </c>
      <c r="Q2229" s="8"/>
      <c r="R2229" s="7"/>
      <c r="S2229" s="7"/>
      <c r="T2229" s="9" t="s">
        <v>156</v>
      </c>
      <c r="U2229" s="7" t="str">
        <f t="shared" si="2776"/>
        <v>Contractuel</v>
      </c>
      <c r="V2229" s="8">
        <v>45689</v>
      </c>
      <c r="W2229" s="8">
        <f>VLOOKUP(B2229,[1]BASE!$A:$Q,17,0)</f>
        <v>45716</v>
      </c>
      <c r="X2229" s="8"/>
      <c r="Y2229" s="8"/>
      <c r="Z2229" s="8">
        <v>45406</v>
      </c>
      <c r="AA2229" s="7">
        <f t="shared" si="2777"/>
        <v>4</v>
      </c>
      <c r="AB2229" s="7">
        <f t="shared" si="2778"/>
        <v>2024</v>
      </c>
      <c r="AC2229" s="7">
        <f t="shared" si="2779"/>
        <v>2028</v>
      </c>
      <c r="AD2229" s="10" t="e">
        <f t="shared" ref="AD2229:AD2292" ca="1" si="2847">IF(#REF!="Non",(DAYS360(N2229,Q2229)/360),(DAYS360(N2229,TODAY())/360))</f>
        <v>#REF!</v>
      </c>
      <c r="AE2229" s="10" t="e">
        <f t="shared" ca="1" si="2781"/>
        <v>#REF!</v>
      </c>
      <c r="AF2229" s="8">
        <v>35258</v>
      </c>
      <c r="AG2229" s="11">
        <f t="shared" ca="1" si="2782"/>
        <v>28.668493150684931</v>
      </c>
      <c r="AH2229" s="10" t="str">
        <f t="shared" ca="1" si="2783"/>
        <v>&gt;25&lt; 35</v>
      </c>
      <c r="AI2229" s="12">
        <v>17231279</v>
      </c>
      <c r="AJ2229" s="13" t="s">
        <v>120</v>
      </c>
      <c r="AK2229" s="12" t="s">
        <v>8398</v>
      </c>
      <c r="AL2229" s="8">
        <v>45300</v>
      </c>
      <c r="AM2229" s="7" t="s">
        <v>108</v>
      </c>
      <c r="AN2229" s="7" t="s">
        <v>109</v>
      </c>
      <c r="AP2229" t="s">
        <v>7789</v>
      </c>
      <c r="AQ2229" s="14">
        <v>3</v>
      </c>
      <c r="AR2229" s="14">
        <v>1</v>
      </c>
      <c r="AS2229" s="15">
        <f t="shared" si="2784"/>
        <v>45771.25</v>
      </c>
      <c r="AT2229" s="14" t="s">
        <v>163</v>
      </c>
      <c r="AU2229" s="12">
        <v>3.5</v>
      </c>
      <c r="AV2229" s="17">
        <v>17</v>
      </c>
      <c r="AW2229" s="18">
        <v>53594</v>
      </c>
      <c r="AX2229" s="19" t="s">
        <v>8399</v>
      </c>
      <c r="AY2229" s="17">
        <v>47</v>
      </c>
      <c r="AZ2229" s="14" t="s">
        <v>203</v>
      </c>
      <c r="BA2229" s="20" t="str">
        <f t="shared" si="2785"/>
        <v>17535940172091299347</v>
      </c>
      <c r="BB2229" s="31">
        <f t="shared" si="2786"/>
        <v>20</v>
      </c>
      <c r="BC2229" s="22" t="s">
        <v>5567</v>
      </c>
      <c r="BD2229" s="23" t="s">
        <v>115</v>
      </c>
      <c r="BF2229" s="8"/>
      <c r="BG2229" s="32">
        <v>92546194</v>
      </c>
      <c r="BH2229" s="32"/>
      <c r="BI2229" s="32"/>
      <c r="BJ2229" t="s">
        <v>714</v>
      </c>
      <c r="BK2229" s="14" t="str">
        <f t="shared" ref="BK2229:BK2231" si="2848">IF(K2229="CADRE","CADRE",CONCATENATE(J2229,"-",H2229))</f>
        <v>A-P6 AR</v>
      </c>
      <c r="BL2229" s="14" t="s">
        <v>595</v>
      </c>
      <c r="BM2229" s="25"/>
      <c r="BN2229" s="26"/>
      <c r="BO2229" s="27"/>
      <c r="BP2229" s="26"/>
      <c r="BQ2229" s="28"/>
    </row>
    <row r="2230" spans="1:69" x14ac:dyDescent="0.25">
      <c r="A2230" t="str">
        <f>VLOOKUP(B2230,[2]RH!$B:$BV,72,0)</f>
        <v>si</v>
      </c>
      <c r="B2230" s="6">
        <v>2290</v>
      </c>
      <c r="C2230" s="7" t="s">
        <v>65</v>
      </c>
      <c r="D2230" s="7" t="s">
        <v>8400</v>
      </c>
      <c r="E2230" s="7" t="s">
        <v>67</v>
      </c>
      <c r="F2230" s="7" t="s">
        <v>118</v>
      </c>
      <c r="G2230" s="7" t="s">
        <v>3299</v>
      </c>
      <c r="H2230" s="41" t="s">
        <v>225</v>
      </c>
      <c r="I2230" s="7" t="s">
        <v>534</v>
      </c>
      <c r="J2230" s="7" t="s">
        <v>190</v>
      </c>
      <c r="K2230" s="7" t="s">
        <v>146</v>
      </c>
      <c r="L2230" s="7" t="s">
        <v>90</v>
      </c>
      <c r="M2230" s="7" t="str">
        <f t="shared" si="2766"/>
        <v>CAMPO</v>
      </c>
      <c r="N2230" s="8">
        <v>45406</v>
      </c>
      <c r="P2230" s="7">
        <f t="shared" ca="1" si="2843"/>
        <v>-6</v>
      </c>
      <c r="Q2230" s="8"/>
      <c r="R2230" s="7"/>
      <c r="S2230" s="7"/>
      <c r="T2230" s="9" t="s">
        <v>156</v>
      </c>
      <c r="U2230" s="7" t="str">
        <f t="shared" si="2776"/>
        <v>Contractuel</v>
      </c>
      <c r="V2230" s="8">
        <v>45689</v>
      </c>
      <c r="W2230" s="8">
        <f>VLOOKUP(B2230,[1]BASE!$A:$Q,17,0)</f>
        <v>45716</v>
      </c>
      <c r="X2230" s="8"/>
      <c r="Y2230" s="8"/>
      <c r="Z2230" s="8">
        <v>45406</v>
      </c>
      <c r="AA2230" s="7">
        <f t="shared" si="2777"/>
        <v>4</v>
      </c>
      <c r="AB2230" s="7">
        <f t="shared" si="2778"/>
        <v>2024</v>
      </c>
      <c r="AC2230" s="7">
        <f t="shared" si="2779"/>
        <v>2028</v>
      </c>
      <c r="AD2230" s="10" t="e">
        <f t="shared" ref="AD2230:AD2293" ca="1" si="2849">IF(#REF!="Non",(DAYS360(N2230,Q2230)/360),(DAYS360(N2230,TODAY())/360))</f>
        <v>#REF!</v>
      </c>
      <c r="AE2230" s="10" t="e">
        <f t="shared" ca="1" si="2781"/>
        <v>#REF!</v>
      </c>
      <c r="AF2230" s="8">
        <v>35776</v>
      </c>
      <c r="AG2230" s="11">
        <f t="shared" ca="1" si="2782"/>
        <v>27.24931506849315</v>
      </c>
      <c r="AH2230" s="10" t="str">
        <f t="shared" ca="1" si="2783"/>
        <v>&gt;25&lt; 35</v>
      </c>
      <c r="AI2230" s="12">
        <v>17543227</v>
      </c>
      <c r="AJ2230" s="13" t="s">
        <v>150</v>
      </c>
      <c r="AK2230" s="12" t="s">
        <v>8401</v>
      </c>
      <c r="AL2230" s="8">
        <v>42307</v>
      </c>
      <c r="AM2230" s="7" t="s">
        <v>108</v>
      </c>
      <c r="AN2230" s="7" t="s">
        <v>109</v>
      </c>
      <c r="AP2230" t="s">
        <v>7867</v>
      </c>
      <c r="AQ2230" s="14">
        <v>3</v>
      </c>
      <c r="AR2230" s="14">
        <v>1</v>
      </c>
      <c r="AS2230" s="15">
        <f t="shared" si="2784"/>
        <v>45771.25</v>
      </c>
      <c r="AT2230" s="14" t="s">
        <v>163</v>
      </c>
      <c r="AU2230" s="12">
        <v>3.5</v>
      </c>
      <c r="AV2230" s="17" t="s">
        <v>92</v>
      </c>
      <c r="AW2230" s="18" t="s">
        <v>2036</v>
      </c>
      <c r="AX2230" s="19">
        <v>80086653979</v>
      </c>
      <c r="AY2230" s="17">
        <v>62</v>
      </c>
      <c r="AZ2230" s="14" t="s">
        <v>152</v>
      </c>
      <c r="BA2230" s="20" t="str">
        <f t="shared" si="2785"/>
        <v>04053138008665397962</v>
      </c>
      <c r="BB2230" s="31">
        <f t="shared" si="2786"/>
        <v>20</v>
      </c>
      <c r="BC2230" s="22" t="s">
        <v>8402</v>
      </c>
      <c r="BD2230" s="23" t="s">
        <v>115</v>
      </c>
      <c r="BF2230" s="8"/>
      <c r="BG2230" s="32">
        <v>56628821</v>
      </c>
      <c r="BH2230" s="32"/>
      <c r="BI2230" s="32"/>
      <c r="BJ2230" t="s">
        <v>4896</v>
      </c>
      <c r="BK2230" s="14" t="str">
        <f t="shared" si="2848"/>
        <v>A-P6 AV</v>
      </c>
      <c r="BL2230" s="14" t="s">
        <v>595</v>
      </c>
      <c r="BM2230" s="25"/>
      <c r="BN2230" s="26"/>
      <c r="BO2230" s="27"/>
      <c r="BP2230" s="26"/>
      <c r="BQ2230" s="28"/>
    </row>
    <row r="2231" spans="1:69" x14ac:dyDescent="0.25">
      <c r="A2231" t="str">
        <f>VLOOKUP(B2231,[2]RH!$B:$BV,72,0)</f>
        <v>si</v>
      </c>
      <c r="B2231" s="6">
        <v>2291</v>
      </c>
      <c r="C2231" s="7" t="s">
        <v>65</v>
      </c>
      <c r="D2231" s="7" t="s">
        <v>8403</v>
      </c>
      <c r="E2231" s="7" t="s">
        <v>67</v>
      </c>
      <c r="F2231" s="7" t="s">
        <v>102</v>
      </c>
      <c r="G2231" s="7" t="s">
        <v>1585</v>
      </c>
      <c r="H2231" s="80" t="s">
        <v>102</v>
      </c>
      <c r="I2231" s="7" t="s">
        <v>1908</v>
      </c>
      <c r="J2231" s="7"/>
      <c r="K2231" s="7" t="s">
        <v>89</v>
      </c>
      <c r="L2231" s="7" t="s">
        <v>90</v>
      </c>
      <c r="M2231" s="7" t="str">
        <f t="shared" si="2766"/>
        <v>MANITENTIONNAIRE</v>
      </c>
      <c r="N2231" s="8">
        <v>45407</v>
      </c>
      <c r="P2231" s="7">
        <f t="shared" ca="1" si="2843"/>
        <v>-6</v>
      </c>
      <c r="Q2231" s="8"/>
      <c r="R2231" s="7"/>
      <c r="S2231" s="7"/>
      <c r="T2231" s="9" t="s">
        <v>156</v>
      </c>
      <c r="U2231" s="7" t="str">
        <f t="shared" si="2776"/>
        <v>Contractuel</v>
      </c>
      <c r="V2231" s="8">
        <v>45627</v>
      </c>
      <c r="W2231" s="8">
        <v>45716</v>
      </c>
      <c r="X2231" s="8"/>
      <c r="Y2231" s="8"/>
      <c r="Z2231" s="8">
        <v>45407</v>
      </c>
      <c r="AA2231" s="7">
        <f t="shared" si="2777"/>
        <v>4</v>
      </c>
      <c r="AB2231" s="7">
        <f t="shared" si="2778"/>
        <v>2024</v>
      </c>
      <c r="AC2231" s="7">
        <f t="shared" si="2779"/>
        <v>2028</v>
      </c>
      <c r="AD2231" s="10" t="e">
        <f t="shared" ref="AD2231:AD2294" ca="1" si="2850">IF(#REF!="Non",(DAYS360(N2231,Q2231)/360),(DAYS360(N2231,TODAY())/360))</f>
        <v>#REF!</v>
      </c>
      <c r="AE2231" s="10" t="e">
        <f t="shared" ca="1" si="2781"/>
        <v>#REF!</v>
      </c>
      <c r="AF2231" s="8">
        <v>30874</v>
      </c>
      <c r="AG2231" s="11">
        <f t="shared" ca="1" si="2782"/>
        <v>40.679452054794524</v>
      </c>
      <c r="AH2231" s="10" t="str">
        <f t="shared" ca="1" si="2783"/>
        <v>&gt;35&lt; 45</v>
      </c>
      <c r="AI2231" s="12">
        <v>16538580</v>
      </c>
      <c r="AJ2231" s="13" t="s">
        <v>170</v>
      </c>
      <c r="AK2231" s="12" t="s">
        <v>8404</v>
      </c>
      <c r="AL2231" s="8">
        <v>40567</v>
      </c>
      <c r="AM2231" s="7" t="s">
        <v>75</v>
      </c>
      <c r="AN2231" s="7" t="s">
        <v>76</v>
      </c>
      <c r="AO2231">
        <v>1</v>
      </c>
      <c r="AP2231" t="s">
        <v>7789</v>
      </c>
      <c r="AQ2231" s="14">
        <v>3</v>
      </c>
      <c r="AR2231" s="14">
        <v>1</v>
      </c>
      <c r="AS2231" s="15">
        <f t="shared" si="2784"/>
        <v>45772.25</v>
      </c>
      <c r="AT2231" s="14" t="s">
        <v>163</v>
      </c>
      <c r="AU2231" s="12">
        <v>3.5</v>
      </c>
      <c r="AV2231" s="17">
        <v>17</v>
      </c>
      <c r="AW2231" s="18" t="s">
        <v>201</v>
      </c>
      <c r="AX2231" s="19" t="s">
        <v>8405</v>
      </c>
      <c r="AY2231" s="17">
        <v>36</v>
      </c>
      <c r="AZ2231" s="14" t="s">
        <v>203</v>
      </c>
      <c r="BA2231" s="20" t="str">
        <f t="shared" si="2785"/>
        <v>17001000000111868736</v>
      </c>
      <c r="BB2231" s="31">
        <f t="shared" si="2786"/>
        <v>20</v>
      </c>
      <c r="BC2231" s="22" t="s">
        <v>5749</v>
      </c>
      <c r="BD2231" s="23" t="s">
        <v>115</v>
      </c>
      <c r="BF2231" s="8"/>
      <c r="BG2231" s="32">
        <v>54748739</v>
      </c>
      <c r="BH2231" s="32"/>
      <c r="BI2231" s="32"/>
      <c r="BJ2231" t="s">
        <v>4214</v>
      </c>
      <c r="BK2231" s="14" t="str">
        <f t="shared" si="2848"/>
        <v>-LOGISTIQUE</v>
      </c>
      <c r="BL2231" s="14" t="s">
        <v>241</v>
      </c>
      <c r="BM2231" s="25"/>
      <c r="BN2231" s="26"/>
      <c r="BO2231" s="27"/>
      <c r="BP2231" s="26"/>
      <c r="BQ2231" s="28"/>
    </row>
    <row r="2232" spans="1:69" x14ac:dyDescent="0.25">
      <c r="A2232" t="str">
        <f>VLOOKUP(B2232,[2]RH!$B:$BV,72,0)</f>
        <v>si</v>
      </c>
      <c r="B2232" s="6">
        <v>2292</v>
      </c>
      <c r="C2232" s="7" t="s">
        <v>168</v>
      </c>
      <c r="D2232" s="7" t="s">
        <v>8406</v>
      </c>
      <c r="E2232" s="7" t="s">
        <v>67</v>
      </c>
      <c r="F2232" s="7" t="s">
        <v>118</v>
      </c>
      <c r="G2232" s="7" t="s">
        <v>1801</v>
      </c>
      <c r="H2232" s="41" t="s">
        <v>562</v>
      </c>
      <c r="I2232" s="7" t="s">
        <v>226</v>
      </c>
      <c r="J2232" s="7" t="s">
        <v>190</v>
      </c>
      <c r="K2232" s="7" t="s">
        <v>146</v>
      </c>
      <c r="L2232" s="7" t="s">
        <v>90</v>
      </c>
      <c r="M2232" s="7" t="str">
        <f t="shared" si="2766"/>
        <v>Prép CAMPO</v>
      </c>
      <c r="N2232" s="8">
        <v>45407</v>
      </c>
      <c r="P2232" s="7">
        <f t="shared" ca="1" si="2843"/>
        <v>-6</v>
      </c>
      <c r="Q2232" s="8"/>
      <c r="R2232" s="7"/>
      <c r="S2232" s="7"/>
      <c r="T2232" s="9" t="s">
        <v>156</v>
      </c>
      <c r="U2232" s="7" t="str">
        <f t="shared" si="2776"/>
        <v>Contractuel</v>
      </c>
      <c r="V2232" s="8">
        <v>45689</v>
      </c>
      <c r="W2232" s="8">
        <f>VLOOKUP(B2232,[1]BASE!$A:$Q,17,0)</f>
        <v>45716</v>
      </c>
      <c r="X2232" s="8"/>
      <c r="Y2232" s="8"/>
      <c r="Z2232" s="8">
        <v>45407</v>
      </c>
      <c r="AA2232" s="7">
        <f t="shared" si="2777"/>
        <v>4</v>
      </c>
      <c r="AB2232" s="7">
        <f t="shared" si="2778"/>
        <v>2024</v>
      </c>
      <c r="AC2232" s="7">
        <f t="shared" si="2779"/>
        <v>2028</v>
      </c>
      <c r="AD2232" s="10" t="e">
        <f t="shared" ref="AD2232:AD2295" ca="1" si="2851">IF(#REF!="Non",(DAYS360(N2232,Q2232)/360),(DAYS360(N2232,TODAY())/360))</f>
        <v>#REF!</v>
      </c>
      <c r="AE2232" s="10" t="e">
        <f t="shared" ca="1" si="2781"/>
        <v>#REF!</v>
      </c>
      <c r="AF2232" s="8">
        <v>36845</v>
      </c>
      <c r="AG2232" s="11">
        <f t="shared" ca="1" si="2782"/>
        <v>24.32054794520548</v>
      </c>
      <c r="AH2232" s="10" t="str">
        <f t="shared" ca="1" si="2783"/>
        <v>&lt; 25</v>
      </c>
      <c r="AI2232" s="12">
        <v>17591057</v>
      </c>
      <c r="AJ2232" s="13" t="s">
        <v>73</v>
      </c>
      <c r="AK2232" s="12" t="s">
        <v>8407</v>
      </c>
      <c r="AL2232" s="8">
        <v>43872</v>
      </c>
      <c r="AM2232" s="7" t="s">
        <v>108</v>
      </c>
      <c r="AN2232" s="7" t="s">
        <v>109</v>
      </c>
      <c r="AP2232" t="s">
        <v>7810</v>
      </c>
      <c r="AQ2232" s="14">
        <v>3</v>
      </c>
      <c r="AR2232" s="14">
        <v>1</v>
      </c>
      <c r="AS2232" s="15">
        <f t="shared" si="2784"/>
        <v>45772.25</v>
      </c>
      <c r="AT2232" s="14" t="s">
        <v>163</v>
      </c>
      <c r="AU2232" s="12">
        <v>3.5</v>
      </c>
      <c r="AV2232" s="17">
        <v>17</v>
      </c>
      <c r="AW2232" s="18">
        <v>53594</v>
      </c>
      <c r="AX2232" s="19" t="s">
        <v>8408</v>
      </c>
      <c r="AY2232" s="17">
        <v>73</v>
      </c>
      <c r="AZ2232" s="14" t="s">
        <v>203</v>
      </c>
      <c r="BA2232" s="20" t="str">
        <f t="shared" si="2785"/>
        <v>17535940171217334973</v>
      </c>
      <c r="BB2232" s="31">
        <f t="shared" si="2786"/>
        <v>20</v>
      </c>
      <c r="BC2232" s="22" t="s">
        <v>8295</v>
      </c>
      <c r="BD2232" s="23" t="s">
        <v>115</v>
      </c>
      <c r="BF2232" s="8"/>
      <c r="BG2232" s="32">
        <v>50924030</v>
      </c>
      <c r="BH2232" s="32"/>
      <c r="BI2232" s="32"/>
      <c r="BJ2232" t="s">
        <v>2186</v>
      </c>
      <c r="BK2232" s="14" t="s">
        <v>232</v>
      </c>
      <c r="BL2232" s="14" t="s">
        <v>595</v>
      </c>
      <c r="BM2232" s="25"/>
      <c r="BN2232" s="26"/>
      <c r="BO2232" s="27"/>
      <c r="BP2232" s="26"/>
      <c r="BQ2232" s="28"/>
    </row>
    <row r="2233" spans="1:69" x14ac:dyDescent="0.25">
      <c r="A2233" t="str">
        <f>VLOOKUP(B2233,[2]RH!$B:$BV,72,0)</f>
        <v>Non-Actif</v>
      </c>
      <c r="B2233" s="6">
        <v>2293</v>
      </c>
      <c r="C2233" s="7" t="s">
        <v>168</v>
      </c>
      <c r="D2233" s="7" t="s">
        <v>8409</v>
      </c>
      <c r="E2233" s="7" t="s">
        <v>67</v>
      </c>
      <c r="F2233" s="7" t="s">
        <v>118</v>
      </c>
      <c r="G2233" s="7" t="s">
        <v>3299</v>
      </c>
      <c r="H2233" s="80" t="s">
        <v>2398</v>
      </c>
      <c r="I2233" s="7" t="s">
        <v>3974</v>
      </c>
      <c r="J2233" s="7" t="s">
        <v>281</v>
      </c>
      <c r="K2233" s="7" t="s">
        <v>146</v>
      </c>
      <c r="L2233" s="7" t="s">
        <v>90</v>
      </c>
      <c r="M2233" s="7" t="str">
        <f t="shared" ref="M2233:M2296" si="2852">G2233</f>
        <v>CAMPO</v>
      </c>
      <c r="N2233" s="8">
        <v>45408</v>
      </c>
      <c r="P2233" s="7">
        <f t="shared" ca="1" si="2843"/>
        <v>-249</v>
      </c>
      <c r="Q2233" s="8">
        <v>45474</v>
      </c>
      <c r="R2233" s="7" t="s">
        <v>5589</v>
      </c>
      <c r="S2233" s="7"/>
      <c r="T2233" s="9" t="s">
        <v>156</v>
      </c>
      <c r="U2233" s="7" t="str">
        <f t="shared" si="2776"/>
        <v>Contractuel</v>
      </c>
      <c r="V2233" s="8">
        <v>45444</v>
      </c>
      <c r="W2233" s="8">
        <v>45473</v>
      </c>
      <c r="X2233" s="8"/>
      <c r="Y2233" s="8"/>
      <c r="Z2233" s="8">
        <v>45407</v>
      </c>
      <c r="AA2233" s="7">
        <f t="shared" si="2777"/>
        <v>4</v>
      </c>
      <c r="AB2233" s="7">
        <f t="shared" si="2778"/>
        <v>2024</v>
      </c>
      <c r="AC2233" s="7">
        <f t="shared" si="2779"/>
        <v>2028</v>
      </c>
      <c r="AD2233" s="10" t="e">
        <f t="shared" ref="AD2233:AD2296" ca="1" si="2853">IF(#REF!="Non",(DAYS360(N2233,Q2233)/360),(DAYS360(N2233,TODAY())/360))</f>
        <v>#REF!</v>
      </c>
      <c r="AE2233" s="10" t="e">
        <f t="shared" ca="1" si="2781"/>
        <v>#REF!</v>
      </c>
      <c r="AF2233" s="8">
        <v>36928</v>
      </c>
      <c r="AG2233" s="11">
        <f t="shared" ca="1" si="2782"/>
        <v>24.093150684931508</v>
      </c>
      <c r="AH2233" s="10" t="str">
        <f t="shared" ca="1" si="2783"/>
        <v>&lt; 25</v>
      </c>
      <c r="AI2233" s="12"/>
      <c r="AJ2233" s="11"/>
      <c r="AK2233" s="12" t="s">
        <v>8410</v>
      </c>
      <c r="AL2233" s="8">
        <v>44839</v>
      </c>
      <c r="AM2233" s="7" t="s">
        <v>108</v>
      </c>
      <c r="AN2233" s="7" t="s">
        <v>109</v>
      </c>
      <c r="AP2233" t="s">
        <v>8008</v>
      </c>
      <c r="AQ2233" s="14">
        <v>3</v>
      </c>
      <c r="AR2233" s="14">
        <v>1</v>
      </c>
      <c r="AS2233" s="15">
        <f t="shared" si="2784"/>
        <v>45773.25</v>
      </c>
      <c r="AT2233" s="14" t="s">
        <v>163</v>
      </c>
      <c r="AU2233" s="12">
        <v>3.5</v>
      </c>
      <c r="AV2233" s="17" t="s">
        <v>150</v>
      </c>
      <c r="AW2233" s="18" t="s">
        <v>339</v>
      </c>
      <c r="AX2233" s="19">
        <v>38105554433</v>
      </c>
      <c r="AY2233" s="17">
        <v>25</v>
      </c>
      <c r="AZ2233" s="14" t="s">
        <v>174</v>
      </c>
      <c r="BA2233" s="20" t="str">
        <f t="shared" si="2785"/>
        <v>07080013810555443325</v>
      </c>
      <c r="BB2233" s="31">
        <f t="shared" si="2786"/>
        <v>20</v>
      </c>
      <c r="BC2233" s="22" t="s">
        <v>8411</v>
      </c>
      <c r="BD2233" s="23" t="s">
        <v>115</v>
      </c>
      <c r="BF2233" s="8"/>
      <c r="BG2233" s="32">
        <v>53508040</v>
      </c>
      <c r="BH2233" s="32"/>
      <c r="BI2233" s="32"/>
      <c r="BK2233" s="14" t="s">
        <v>3979</v>
      </c>
      <c r="BL2233" s="14" t="s">
        <v>595</v>
      </c>
      <c r="BM2233" s="25"/>
      <c r="BN2233" s="26"/>
      <c r="BO2233" s="27"/>
      <c r="BP2233" s="26"/>
      <c r="BQ2233" s="28"/>
    </row>
    <row r="2234" spans="1:69" x14ac:dyDescent="0.25">
      <c r="A2234" t="str">
        <f>VLOOKUP(B2234,[2]RH!$B:$BV,72,0)</f>
        <v>si</v>
      </c>
      <c r="B2234" s="6">
        <v>2294</v>
      </c>
      <c r="C2234" s="7" t="s">
        <v>168</v>
      </c>
      <c r="D2234" s="7" t="s">
        <v>8412</v>
      </c>
      <c r="E2234" s="7" t="s">
        <v>67</v>
      </c>
      <c r="F2234" s="7" t="s">
        <v>118</v>
      </c>
      <c r="G2234" s="7" t="s">
        <v>408</v>
      </c>
      <c r="H2234" s="80" t="s">
        <v>225</v>
      </c>
      <c r="I2234" s="7" t="s">
        <v>589</v>
      </c>
      <c r="J2234" s="7" t="s">
        <v>190</v>
      </c>
      <c r="K2234" s="7" t="s">
        <v>146</v>
      </c>
      <c r="L2234" s="7" t="s">
        <v>90</v>
      </c>
      <c r="M2234" s="7" t="str">
        <f t="shared" si="2852"/>
        <v>Alimentatrice</v>
      </c>
      <c r="N2234" s="8">
        <v>45407</v>
      </c>
      <c r="P2234" s="7">
        <f t="shared" ca="1" si="2843"/>
        <v>-6</v>
      </c>
      <c r="Q2234" s="8"/>
      <c r="R2234" s="7"/>
      <c r="S2234" s="7"/>
      <c r="T2234" s="9" t="s">
        <v>156</v>
      </c>
      <c r="U2234" s="7" t="str">
        <f t="shared" si="2776"/>
        <v>Contractuel</v>
      </c>
      <c r="V2234" s="8">
        <v>45689</v>
      </c>
      <c r="W2234" s="8">
        <f>VLOOKUP(B2234,[1]BASE!$A:$Q,17,0)</f>
        <v>45716</v>
      </c>
      <c r="X2234" s="8"/>
      <c r="Y2234" s="8"/>
      <c r="Z2234" s="8">
        <v>45407</v>
      </c>
      <c r="AA2234" s="7">
        <f t="shared" si="2777"/>
        <v>4</v>
      </c>
      <c r="AB2234" s="7">
        <f t="shared" si="2778"/>
        <v>2024</v>
      </c>
      <c r="AC2234" s="7">
        <f t="shared" si="2779"/>
        <v>2028</v>
      </c>
      <c r="AD2234" s="10" t="e">
        <f t="shared" ref="AD2234:AD2297" ca="1" si="2854">IF(#REF!="Non",(DAYS360(N2234,Q2234)/360),(DAYS360(N2234,TODAY())/360))</f>
        <v>#REF!</v>
      </c>
      <c r="AE2234" s="10" t="e">
        <f t="shared" ca="1" si="2781"/>
        <v>#REF!</v>
      </c>
      <c r="AF2234" s="8">
        <v>38808</v>
      </c>
      <c r="AG2234" s="11">
        <f t="shared" ca="1" si="2782"/>
        <v>18.942465753424656</v>
      </c>
      <c r="AH2234" s="10" t="str">
        <f t="shared" ca="1" si="2783"/>
        <v>&lt; 25</v>
      </c>
      <c r="AI2234" s="12"/>
      <c r="AJ2234" s="11"/>
      <c r="AK2234" s="12" t="s">
        <v>8413</v>
      </c>
      <c r="AL2234" s="8">
        <v>45211</v>
      </c>
      <c r="AM2234" s="7" t="s">
        <v>108</v>
      </c>
      <c r="AN2234" s="7" t="s">
        <v>109</v>
      </c>
      <c r="AP2234" t="s">
        <v>8414</v>
      </c>
      <c r="AQ2234" s="14">
        <v>3</v>
      </c>
      <c r="AR2234" s="14">
        <v>1</v>
      </c>
      <c r="AS2234" s="15">
        <f t="shared" si="2784"/>
        <v>45772.25</v>
      </c>
      <c r="AT2234" s="14" t="s">
        <v>163</v>
      </c>
      <c r="AU2234" s="12">
        <v>3.6629999999999998</v>
      </c>
      <c r="AV2234" s="17">
        <v>12</v>
      </c>
      <c r="AW2234" s="18">
        <v>11600</v>
      </c>
      <c r="AX2234" s="19" t="s">
        <v>8415</v>
      </c>
      <c r="AY2234" s="17" t="s">
        <v>192</v>
      </c>
      <c r="AZ2234" s="14" t="s">
        <v>195</v>
      </c>
      <c r="BA2234" s="20" t="str">
        <f t="shared" si="2785"/>
        <v>12116000000244159202</v>
      </c>
      <c r="BB2234" s="31">
        <f t="shared" si="2786"/>
        <v>20</v>
      </c>
      <c r="BC2234" s="22" t="s">
        <v>8416</v>
      </c>
      <c r="BD2234" s="23" t="s">
        <v>341</v>
      </c>
      <c r="BF2234" s="8"/>
      <c r="BG2234" s="32">
        <v>55117437</v>
      </c>
      <c r="BH2234" s="32"/>
      <c r="BI2234" s="32"/>
      <c r="BJ2234" t="s">
        <v>4109</v>
      </c>
      <c r="BK2234" s="14" t="str">
        <f t="shared" ref="BK2234:BK2235" si="2855">IF(K2234="CADRE","CADRE",CONCATENATE(J2234,"-",H2234))</f>
        <v>A-P6 AV</v>
      </c>
      <c r="BL2234" s="14" t="s">
        <v>288</v>
      </c>
      <c r="BM2234" s="25"/>
      <c r="BN2234" s="26"/>
      <c r="BO2234" s="27"/>
      <c r="BP2234" s="26"/>
      <c r="BQ2234" s="28"/>
    </row>
    <row r="2235" spans="1:69" x14ac:dyDescent="0.25">
      <c r="A2235" t="str">
        <f>VLOOKUP(B2235,[2]RH!$B:$BV,72,0)</f>
        <v>si</v>
      </c>
      <c r="B2235" s="6">
        <v>2295</v>
      </c>
      <c r="C2235" s="7" t="s">
        <v>168</v>
      </c>
      <c r="D2235" s="7" t="s">
        <v>8417</v>
      </c>
      <c r="E2235" s="7" t="s">
        <v>67</v>
      </c>
      <c r="F2235" s="130" t="s">
        <v>258</v>
      </c>
      <c r="G2235" s="7" t="s">
        <v>4734</v>
      </c>
      <c r="H2235" s="80" t="s">
        <v>225</v>
      </c>
      <c r="I2235" s="7" t="s">
        <v>6637</v>
      </c>
      <c r="J2235" s="125" t="s">
        <v>281</v>
      </c>
      <c r="K2235" s="7" t="s">
        <v>89</v>
      </c>
      <c r="L2235" s="7" t="s">
        <v>90</v>
      </c>
      <c r="M2235" s="7" t="str">
        <f t="shared" si="2852"/>
        <v>CSL</v>
      </c>
      <c r="N2235" s="8">
        <v>45407</v>
      </c>
      <c r="P2235" s="7">
        <f t="shared" ca="1" si="2843"/>
        <v>-6</v>
      </c>
      <c r="Q2235" s="8"/>
      <c r="R2235" s="7"/>
      <c r="S2235" s="7"/>
      <c r="T2235" s="9" t="s">
        <v>156</v>
      </c>
      <c r="U2235" s="7" t="str">
        <f t="shared" si="2776"/>
        <v>Contractuel</v>
      </c>
      <c r="V2235" s="8">
        <v>45689</v>
      </c>
      <c r="W2235" s="8">
        <f>VLOOKUP(B2235,[1]BASE!$A:$Q,17,0)</f>
        <v>45716</v>
      </c>
      <c r="X2235" s="8"/>
      <c r="Y2235" s="8"/>
      <c r="Z2235" s="8">
        <v>45407</v>
      </c>
      <c r="AA2235" s="7">
        <f t="shared" si="2777"/>
        <v>4</v>
      </c>
      <c r="AB2235" s="7">
        <f t="shared" si="2778"/>
        <v>2024</v>
      </c>
      <c r="AC2235" s="7">
        <f t="shared" si="2779"/>
        <v>2028</v>
      </c>
      <c r="AD2235" s="10" t="e">
        <f t="shared" ref="AD2235:AD2298" ca="1" si="2856">IF(#REF!="Non",(DAYS360(N2235,Q2235)/360),(DAYS360(N2235,TODAY())/360))</f>
        <v>#REF!</v>
      </c>
      <c r="AE2235" s="10" t="e">
        <f t="shared" ca="1" si="2781"/>
        <v>#REF!</v>
      </c>
      <c r="AF2235" s="8">
        <v>33865</v>
      </c>
      <c r="AG2235" s="11">
        <f t="shared" ca="1" si="2782"/>
        <v>32.484931506849314</v>
      </c>
      <c r="AH2235" s="10" t="str">
        <f t="shared" ca="1" si="2783"/>
        <v>&gt;25&lt; 35</v>
      </c>
      <c r="AI2235" s="12">
        <v>16866861</v>
      </c>
      <c r="AJ2235" s="13" t="s">
        <v>92</v>
      </c>
      <c r="AK2235" s="12" t="s">
        <v>8418</v>
      </c>
      <c r="AL2235" s="8">
        <v>40457</v>
      </c>
      <c r="AM2235" s="7" t="s">
        <v>108</v>
      </c>
      <c r="AN2235" s="7" t="s">
        <v>683</v>
      </c>
      <c r="AP2235" t="s">
        <v>8324</v>
      </c>
      <c r="AQ2235" s="14">
        <v>3</v>
      </c>
      <c r="AR2235" s="14">
        <v>1</v>
      </c>
      <c r="AS2235" s="15">
        <f t="shared" si="2784"/>
        <v>45772.25</v>
      </c>
      <c r="AT2235" s="14" t="s">
        <v>163</v>
      </c>
      <c r="AU2235" s="12">
        <v>3.6629999999999998</v>
      </c>
      <c r="AV2235" s="17">
        <v>14</v>
      </c>
      <c r="AW2235" s="18" t="s">
        <v>537</v>
      </c>
      <c r="AX2235" s="19">
        <v>81007020343</v>
      </c>
      <c r="AY2235" s="17">
        <v>48</v>
      </c>
      <c r="AZ2235" s="14" t="s">
        <v>185</v>
      </c>
      <c r="BA2235" s="20" t="str">
        <f t="shared" si="2785"/>
        <v>14068068100702034348</v>
      </c>
      <c r="BB2235" s="31">
        <f t="shared" si="2786"/>
        <v>20</v>
      </c>
      <c r="BC2235" s="22" t="s">
        <v>8419</v>
      </c>
      <c r="BD2235" s="23" t="s">
        <v>85</v>
      </c>
      <c r="BF2235" s="8"/>
      <c r="BG2235" s="32">
        <v>28687300</v>
      </c>
      <c r="BH2235" s="32"/>
      <c r="BI2235" s="32"/>
      <c r="BJ2235" s="124" t="s">
        <v>144</v>
      </c>
      <c r="BK2235" s="14" t="str">
        <f t="shared" si="2855"/>
        <v>B-P6 AV</v>
      </c>
      <c r="BL2235" s="14" t="s">
        <v>288</v>
      </c>
      <c r="BM2235" s="25"/>
      <c r="BN2235" s="26"/>
      <c r="BO2235" s="27"/>
      <c r="BP2235" s="26"/>
      <c r="BQ2235" s="28"/>
    </row>
    <row r="2236" spans="1:69" x14ac:dyDescent="0.25">
      <c r="A2236" t="str">
        <f>VLOOKUP(B2236,[2]RH!$B:$BV,72,0)</f>
        <v>Non-Actif</v>
      </c>
      <c r="B2236" s="6">
        <v>2296</v>
      </c>
      <c r="C2236" s="7" t="s">
        <v>168</v>
      </c>
      <c r="D2236" s="7" t="s">
        <v>8420</v>
      </c>
      <c r="E2236" s="7" t="s">
        <v>67</v>
      </c>
      <c r="F2236" s="7" t="s">
        <v>118</v>
      </c>
      <c r="G2236" s="7" t="s">
        <v>1801</v>
      </c>
      <c r="H2236" s="80" t="s">
        <v>2398</v>
      </c>
      <c r="I2236" s="7" t="s">
        <v>1802</v>
      </c>
      <c r="J2236" s="7" t="s">
        <v>281</v>
      </c>
      <c r="K2236" s="7" t="s">
        <v>146</v>
      </c>
      <c r="L2236" s="7" t="s">
        <v>90</v>
      </c>
      <c r="M2236" s="7" t="str">
        <f t="shared" si="2852"/>
        <v>Prép CAMPO</v>
      </c>
      <c r="N2236" s="8">
        <v>45407</v>
      </c>
      <c r="P2236" s="7">
        <f t="shared" ca="1" si="2843"/>
        <v>-187</v>
      </c>
      <c r="Q2236" s="8">
        <v>45531</v>
      </c>
      <c r="R2236" s="7" t="s">
        <v>771</v>
      </c>
      <c r="S2236" s="7"/>
      <c r="T2236" s="9" t="s">
        <v>156</v>
      </c>
      <c r="U2236" s="7" t="str">
        <f t="shared" si="2776"/>
        <v>Contractuel</v>
      </c>
      <c r="V2236" s="8">
        <v>45505</v>
      </c>
      <c r="W2236" s="8">
        <v>45535</v>
      </c>
      <c r="X2236" s="8"/>
      <c r="Y2236" s="8"/>
      <c r="Z2236" s="8">
        <v>45407</v>
      </c>
      <c r="AA2236" s="7">
        <f t="shared" si="2777"/>
        <v>4</v>
      </c>
      <c r="AB2236" s="7">
        <f t="shared" si="2778"/>
        <v>2024</v>
      </c>
      <c r="AC2236" s="7">
        <f t="shared" si="2779"/>
        <v>2028</v>
      </c>
      <c r="AD2236" s="10" t="e">
        <f t="shared" ref="AD2236:AD2299" ca="1" si="2857">IF(#REF!="Non",(DAYS360(N2236,Q2236)/360),(DAYS360(N2236,TODAY())/360))</f>
        <v>#REF!</v>
      </c>
      <c r="AE2236" s="10" t="e">
        <f t="shared" ca="1" si="2781"/>
        <v>#REF!</v>
      </c>
      <c r="AF2236" s="8">
        <v>37169</v>
      </c>
      <c r="AG2236" s="11">
        <f t="shared" ca="1" si="2782"/>
        <v>23.432876712328767</v>
      </c>
      <c r="AH2236" s="10" t="str">
        <f t="shared" ca="1" si="2783"/>
        <v>&lt; 25</v>
      </c>
      <c r="AI2236" s="12"/>
      <c r="AJ2236" s="11"/>
      <c r="AK2236" s="12" t="s">
        <v>8421</v>
      </c>
      <c r="AL2236" s="8">
        <v>43138</v>
      </c>
      <c r="AM2236" s="7" t="s">
        <v>108</v>
      </c>
      <c r="AN2236" s="7" t="s">
        <v>109</v>
      </c>
      <c r="AP2236" t="s">
        <v>7810</v>
      </c>
      <c r="AQ2236" s="14">
        <v>3</v>
      </c>
      <c r="AR2236" s="14">
        <v>1</v>
      </c>
      <c r="AS2236" s="15">
        <f t="shared" si="2784"/>
        <v>45772.25</v>
      </c>
      <c r="AT2236" s="14" t="s">
        <v>163</v>
      </c>
      <c r="AU2236" s="12">
        <v>3.5</v>
      </c>
      <c r="AV2236" s="17" t="s">
        <v>79</v>
      </c>
      <c r="AW2236" s="18" t="s">
        <v>201</v>
      </c>
      <c r="AX2236" s="19" t="s">
        <v>8422</v>
      </c>
      <c r="AY2236" s="17">
        <v>26</v>
      </c>
      <c r="AZ2236" s="14" t="s">
        <v>83</v>
      </c>
      <c r="BA2236" s="20" t="str">
        <f t="shared" si="2785"/>
        <v>08001000784009894426</v>
      </c>
      <c r="BB2236" s="31">
        <f t="shared" si="2786"/>
        <v>20</v>
      </c>
      <c r="BC2236" s="22" t="s">
        <v>8423</v>
      </c>
      <c r="BD2236" s="23" t="s">
        <v>115</v>
      </c>
      <c r="BF2236" s="8"/>
      <c r="BG2236" s="32">
        <v>53075166</v>
      </c>
      <c r="BH2236" s="32"/>
      <c r="BI2236" s="32"/>
      <c r="BJ2236" t="s">
        <v>714</v>
      </c>
      <c r="BK2236" s="14" t="s">
        <v>1806</v>
      </c>
      <c r="BL2236" s="14" t="s">
        <v>595</v>
      </c>
      <c r="BM2236" s="25"/>
      <c r="BN2236" s="26"/>
      <c r="BO2236" s="27"/>
      <c r="BP2236" s="26"/>
      <c r="BQ2236" s="28"/>
    </row>
    <row r="2237" spans="1:69" x14ac:dyDescent="0.25">
      <c r="A2237" t="str">
        <f>VLOOKUP(B2237,[2]RH!$B:$BV,72,0)</f>
        <v>Non-Actif</v>
      </c>
      <c r="B2237" s="6">
        <v>2297</v>
      </c>
      <c r="C2237" s="7" t="s">
        <v>168</v>
      </c>
      <c r="D2237" s="7" t="s">
        <v>3589</v>
      </c>
      <c r="E2237" s="7" t="s">
        <v>67</v>
      </c>
      <c r="F2237" s="7" t="s">
        <v>158</v>
      </c>
      <c r="G2237" s="7" t="s">
        <v>6383</v>
      </c>
      <c r="H2237" s="80" t="s">
        <v>158</v>
      </c>
      <c r="I2237" s="7" t="s">
        <v>542</v>
      </c>
      <c r="J2237" s="7"/>
      <c r="K2237" s="7" t="s">
        <v>146</v>
      </c>
      <c r="L2237" s="7" t="s">
        <v>90</v>
      </c>
      <c r="M2237" s="7" t="str">
        <f t="shared" si="2852"/>
        <v>COUPEUR</v>
      </c>
      <c r="N2237" s="8">
        <v>45407</v>
      </c>
      <c r="P2237" s="7">
        <f t="shared" ca="1" si="2843"/>
        <v>-279</v>
      </c>
      <c r="Q2237" s="8">
        <v>45440</v>
      </c>
      <c r="R2237" s="7" t="s">
        <v>4245</v>
      </c>
      <c r="S2237" s="7"/>
      <c r="T2237" s="9" t="s">
        <v>156</v>
      </c>
      <c r="U2237" s="7" t="str">
        <f t="shared" si="2776"/>
        <v>Contractuel</v>
      </c>
      <c r="V2237" s="8">
        <v>45407</v>
      </c>
      <c r="W2237" s="8">
        <v>45443</v>
      </c>
      <c r="X2237" s="8"/>
      <c r="Y2237" s="8"/>
      <c r="Z2237" s="8">
        <v>45407</v>
      </c>
      <c r="AA2237" s="7">
        <f t="shared" si="2777"/>
        <v>4</v>
      </c>
      <c r="AB2237" s="7">
        <f t="shared" si="2778"/>
        <v>2024</v>
      </c>
      <c r="AC2237" s="7">
        <f t="shared" si="2779"/>
        <v>2028</v>
      </c>
      <c r="AD2237" s="10" t="e">
        <f t="shared" ref="AD2237:AD2300" ca="1" si="2858">IF(#REF!="Non",(DAYS360(N2237,Q2237)/360),(DAYS360(N2237,TODAY())/360))</f>
        <v>#REF!</v>
      </c>
      <c r="AE2237" s="10" t="e">
        <f t="shared" ca="1" si="2781"/>
        <v>#REF!</v>
      </c>
      <c r="AF2237" s="8">
        <v>37043</v>
      </c>
      <c r="AG2237" s="11">
        <f t="shared" ca="1" si="2782"/>
        <v>23.778082191780822</v>
      </c>
      <c r="AH2237" s="10" t="str">
        <f t="shared" ca="1" si="2783"/>
        <v>&lt; 25</v>
      </c>
      <c r="AI2237" s="12"/>
      <c r="AJ2237" s="11"/>
      <c r="AK2237" s="12" t="s">
        <v>8424</v>
      </c>
      <c r="AL2237" s="8">
        <v>43850</v>
      </c>
      <c r="AM2237" s="7" t="s">
        <v>108</v>
      </c>
      <c r="AN2237" s="7" t="s">
        <v>109</v>
      </c>
      <c r="AP2237" t="s">
        <v>1514</v>
      </c>
      <c r="AQ2237" s="14">
        <v>3</v>
      </c>
      <c r="AR2237" s="14">
        <v>1</v>
      </c>
      <c r="AS2237" s="15">
        <f t="shared" si="2784"/>
        <v>45772.25</v>
      </c>
      <c r="AT2237" s="14" t="s">
        <v>163</v>
      </c>
      <c r="AU2237" s="12">
        <v>3.5</v>
      </c>
      <c r="AV2237" s="17">
        <v>17</v>
      </c>
      <c r="AW2237" s="18" t="s">
        <v>201</v>
      </c>
      <c r="AX2237" s="19" t="s">
        <v>8425</v>
      </c>
      <c r="AY2237" s="17">
        <v>96</v>
      </c>
      <c r="AZ2237" s="14" t="s">
        <v>203</v>
      </c>
      <c r="BA2237" s="20" t="str">
        <f t="shared" si="2785"/>
        <v>17001000000344618296</v>
      </c>
      <c r="BB2237" s="31">
        <f t="shared" si="2786"/>
        <v>20</v>
      </c>
      <c r="BC2237" s="22" t="s">
        <v>8426</v>
      </c>
      <c r="BD2237" s="23" t="s">
        <v>115</v>
      </c>
      <c r="BF2237" s="8"/>
      <c r="BG2237" s="32">
        <v>29033460</v>
      </c>
      <c r="BH2237" s="32"/>
      <c r="BI2237" s="32"/>
      <c r="BK2237" s="14" t="str">
        <f>IF(K2237="CADRE","CADRE",CONCATENATE(J2237,"-",H2237))</f>
        <v>-COUPE</v>
      </c>
      <c r="BL2237" s="14" t="s">
        <v>595</v>
      </c>
      <c r="BM2237" s="25"/>
      <c r="BN2237" s="26"/>
      <c r="BO2237" s="27"/>
      <c r="BP2237" s="26"/>
      <c r="BQ2237" s="28"/>
    </row>
    <row r="2238" spans="1:69" x14ac:dyDescent="0.25">
      <c r="A2238" t="str">
        <f>VLOOKUP(B2238,[2]RH!$B:$BV,72,0)</f>
        <v>si</v>
      </c>
      <c r="B2238" s="6">
        <v>2298</v>
      </c>
      <c r="C2238" s="7" t="s">
        <v>168</v>
      </c>
      <c r="D2238" s="7" t="s">
        <v>8427</v>
      </c>
      <c r="E2238" s="7" t="s">
        <v>67</v>
      </c>
      <c r="F2238" s="7" t="s">
        <v>258</v>
      </c>
      <c r="G2238" s="7" t="s">
        <v>570</v>
      </c>
      <c r="H2238" s="80" t="s">
        <v>2398</v>
      </c>
      <c r="I2238" s="7" t="s">
        <v>563</v>
      </c>
      <c r="J2238" s="7" t="s">
        <v>190</v>
      </c>
      <c r="K2238" s="7" t="s">
        <v>89</v>
      </c>
      <c r="L2238" s="7" t="s">
        <v>90</v>
      </c>
      <c r="M2238" s="7" t="str">
        <f t="shared" si="2852"/>
        <v>Fire W</v>
      </c>
      <c r="N2238" s="8">
        <v>45407</v>
      </c>
      <c r="P2238" s="7">
        <f t="shared" ca="1" si="2843"/>
        <v>25</v>
      </c>
      <c r="Q2238" s="8"/>
      <c r="R2238" s="7"/>
      <c r="S2238" s="7"/>
      <c r="T2238" s="9" t="s">
        <v>156</v>
      </c>
      <c r="U2238" s="7" t="str">
        <f t="shared" si="2776"/>
        <v>Contractuel</v>
      </c>
      <c r="V2238" s="8">
        <v>45689</v>
      </c>
      <c r="W2238" s="8">
        <f>VLOOKUP(B2238,[1]BASE!$A:$Q,17,0)</f>
        <v>45747</v>
      </c>
      <c r="X2238" s="8"/>
      <c r="Y2238" s="8"/>
      <c r="Z2238" s="8">
        <v>45407</v>
      </c>
      <c r="AA2238" s="7">
        <f t="shared" si="2777"/>
        <v>4</v>
      </c>
      <c r="AB2238" s="7">
        <f t="shared" si="2778"/>
        <v>2024</v>
      </c>
      <c r="AC2238" s="7">
        <f t="shared" si="2779"/>
        <v>2028</v>
      </c>
      <c r="AD2238" s="10" t="e">
        <f t="shared" ref="AD2238:AD2301" ca="1" si="2859">IF(#REF!="Non",(DAYS360(N2238,Q2238)/360),(DAYS360(N2238,TODAY())/360))</f>
        <v>#REF!</v>
      </c>
      <c r="AE2238" s="10" t="e">
        <f t="shared" ca="1" si="2781"/>
        <v>#REF!</v>
      </c>
      <c r="AF2238" s="8">
        <v>31494</v>
      </c>
      <c r="AG2238" s="11">
        <f t="shared" ca="1" si="2782"/>
        <v>38.980821917808221</v>
      </c>
      <c r="AH2238" s="10" t="str">
        <f t="shared" ca="1" si="2783"/>
        <v>&gt;35&lt; 45</v>
      </c>
      <c r="AI2238" s="12">
        <v>16528775</v>
      </c>
      <c r="AJ2238" s="13" t="s">
        <v>106</v>
      </c>
      <c r="AK2238" s="12" t="s">
        <v>8428</v>
      </c>
      <c r="AL2238" s="8">
        <v>39314</v>
      </c>
      <c r="AM2238" s="7" t="s">
        <v>108</v>
      </c>
      <c r="AN2238" s="7" t="s">
        <v>76</v>
      </c>
      <c r="AP2238" t="s">
        <v>7789</v>
      </c>
      <c r="AQ2238" s="14">
        <v>3</v>
      </c>
      <c r="AR2238" s="14">
        <v>1</v>
      </c>
      <c r="AS2238" s="15">
        <f t="shared" si="2784"/>
        <v>45772.25</v>
      </c>
      <c r="AT2238" s="14" t="s">
        <v>163</v>
      </c>
      <c r="AU2238" s="12">
        <v>3.6629999999999998</v>
      </c>
      <c r="AV2238" s="17">
        <v>17</v>
      </c>
      <c r="AW2238" s="18">
        <v>50300</v>
      </c>
      <c r="AX2238" s="19" t="s">
        <v>8429</v>
      </c>
      <c r="AY2238" s="17" t="s">
        <v>79</v>
      </c>
      <c r="AZ2238" s="14" t="s">
        <v>203</v>
      </c>
      <c r="BA2238" s="20" t="str">
        <f t="shared" si="2785"/>
        <v>17503000000110211308</v>
      </c>
      <c r="BB2238" s="31">
        <f t="shared" si="2786"/>
        <v>20</v>
      </c>
      <c r="BC2238" s="22" t="s">
        <v>486</v>
      </c>
      <c r="BD2238" s="23" t="s">
        <v>115</v>
      </c>
      <c r="BF2238" s="8"/>
      <c r="BG2238" s="32">
        <v>93914095</v>
      </c>
      <c r="BH2238" s="32"/>
      <c r="BI2238" s="32"/>
      <c r="BJ2238" t="s">
        <v>486</v>
      </c>
      <c r="BK2238" s="14" t="str">
        <f t="shared" ref="BK2238" si="2860">IF(K2238="CADRE","CADRE",CONCATENATE(J2238,"-",H2238))</f>
        <v>A-P7 AR</v>
      </c>
      <c r="BL2238" s="14" t="s">
        <v>288</v>
      </c>
      <c r="BM2238" s="25"/>
      <c r="BN2238" s="26"/>
      <c r="BO2238" s="27"/>
      <c r="BP2238" s="26"/>
      <c r="BQ2238" s="28"/>
    </row>
    <row r="2239" spans="1:69" x14ac:dyDescent="0.25">
      <c r="A2239" t="str">
        <f>VLOOKUP(B2239,[2]RH!$B:$BV,72,0)</f>
        <v>si</v>
      </c>
      <c r="B2239" s="6">
        <v>2299</v>
      </c>
      <c r="C2239" s="7" t="s">
        <v>168</v>
      </c>
      <c r="D2239" s="7" t="s">
        <v>8430</v>
      </c>
      <c r="E2239" s="7" t="s">
        <v>67</v>
      </c>
      <c r="F2239" s="7" t="s">
        <v>118</v>
      </c>
      <c r="G2239" s="7" t="s">
        <v>408</v>
      </c>
      <c r="H2239" s="80" t="s">
        <v>2398</v>
      </c>
      <c r="I2239" s="7" t="s">
        <v>2487</v>
      </c>
      <c r="J2239" s="65" t="s">
        <v>281</v>
      </c>
      <c r="K2239" s="7" t="s">
        <v>146</v>
      </c>
      <c r="L2239" s="7" t="s">
        <v>90</v>
      </c>
      <c r="M2239" s="7" t="str">
        <f t="shared" si="2852"/>
        <v>Alimentatrice</v>
      </c>
      <c r="N2239" s="8">
        <v>45408</v>
      </c>
      <c r="P2239" s="7">
        <f t="shared" ca="1" si="2843"/>
        <v>-6</v>
      </c>
      <c r="Q2239" s="8"/>
      <c r="R2239" s="7"/>
      <c r="S2239" s="7"/>
      <c r="T2239" s="9" t="s">
        <v>156</v>
      </c>
      <c r="U2239" s="7" t="str">
        <f t="shared" si="2776"/>
        <v>Contractuel</v>
      </c>
      <c r="V2239" s="8">
        <v>45689</v>
      </c>
      <c r="W2239" s="8">
        <f>VLOOKUP(B2239,[1]BASE!$A:$Q,17,0)</f>
        <v>45716</v>
      </c>
      <c r="X2239" s="8"/>
      <c r="Y2239" s="8"/>
      <c r="Z2239" s="8">
        <v>45408</v>
      </c>
      <c r="AA2239" s="7">
        <f t="shared" si="2777"/>
        <v>4</v>
      </c>
      <c r="AB2239" s="7">
        <f t="shared" si="2778"/>
        <v>2024</v>
      </c>
      <c r="AC2239" s="7">
        <f t="shared" si="2779"/>
        <v>2028</v>
      </c>
      <c r="AD2239" s="10" t="e">
        <f t="shared" ref="AD2239:AD2302" ca="1" si="2861">IF(#REF!="Non",(DAYS360(N2239,Q2239)/360),(DAYS360(N2239,TODAY())/360))</f>
        <v>#REF!</v>
      </c>
      <c r="AE2239" s="10" t="e">
        <f t="shared" ca="1" si="2781"/>
        <v>#REF!</v>
      </c>
      <c r="AF2239" s="8">
        <v>35933</v>
      </c>
      <c r="AG2239" s="11">
        <f t="shared" ca="1" si="2782"/>
        <v>26.81917808219178</v>
      </c>
      <c r="AH2239" s="10" t="str">
        <f t="shared" ca="1" si="2783"/>
        <v>&gt;25&lt; 35</v>
      </c>
      <c r="AI2239" s="12">
        <v>17591273</v>
      </c>
      <c r="AJ2239" s="13" t="s">
        <v>170</v>
      </c>
      <c r="AK2239" s="12" t="s">
        <v>8431</v>
      </c>
      <c r="AL2239" s="8">
        <v>43145</v>
      </c>
      <c r="AM2239" s="7" t="s">
        <v>108</v>
      </c>
      <c r="AN2239" s="7" t="s">
        <v>109</v>
      </c>
      <c r="AP2239" t="s">
        <v>7810</v>
      </c>
      <c r="AQ2239" s="14">
        <v>3</v>
      </c>
      <c r="AR2239" s="14">
        <v>1</v>
      </c>
      <c r="AS2239" s="15">
        <f t="shared" si="2784"/>
        <v>45773.25</v>
      </c>
      <c r="AT2239" s="14" t="s">
        <v>163</v>
      </c>
      <c r="AU2239" s="12">
        <v>3.6629999999999998</v>
      </c>
      <c r="AV2239" s="17">
        <v>17</v>
      </c>
      <c r="AW2239" s="18" t="s">
        <v>201</v>
      </c>
      <c r="AX2239" s="19" t="s">
        <v>8432</v>
      </c>
      <c r="AY2239" s="17">
        <v>96</v>
      </c>
      <c r="AZ2239" s="14" t="s">
        <v>203</v>
      </c>
      <c r="BA2239" s="20" t="str">
        <f t="shared" si="2785"/>
        <v>17001000000303858896</v>
      </c>
      <c r="BB2239" s="31">
        <f t="shared" si="2786"/>
        <v>20</v>
      </c>
      <c r="BC2239" s="22" t="s">
        <v>4950</v>
      </c>
      <c r="BD2239" s="23" t="s">
        <v>341</v>
      </c>
      <c r="BF2239" s="8"/>
      <c r="BG2239" s="32">
        <v>24354620</v>
      </c>
      <c r="BH2239" s="32"/>
      <c r="BI2239" s="32"/>
      <c r="BJ2239" t="s">
        <v>4109</v>
      </c>
      <c r="BK2239" s="14" t="str">
        <f>IF(K2239="CADRE","CADRE",CONCATENATE(J2239,"-",H2239))</f>
        <v>B-P7 AR</v>
      </c>
      <c r="BL2239" s="14" t="s">
        <v>288</v>
      </c>
      <c r="BM2239" s="25"/>
      <c r="BN2239" s="26"/>
      <c r="BO2239" s="27"/>
      <c r="BP2239" s="26"/>
      <c r="BQ2239" s="28"/>
    </row>
    <row r="2240" spans="1:69" x14ac:dyDescent="0.25">
      <c r="A2240" t="str">
        <f>VLOOKUP(B2240,[2]RH!$B:$BV,72,0)</f>
        <v>Non-Actif</v>
      </c>
      <c r="B2240" s="6">
        <v>2300</v>
      </c>
      <c r="C2240" s="7" t="s">
        <v>168</v>
      </c>
      <c r="D2240" s="7" t="s">
        <v>8433</v>
      </c>
      <c r="E2240" s="7" t="s">
        <v>67</v>
      </c>
      <c r="F2240" s="7" t="s">
        <v>118</v>
      </c>
      <c r="G2240" s="7" t="s">
        <v>1801</v>
      </c>
      <c r="H2240" s="80" t="s">
        <v>2398</v>
      </c>
      <c r="I2240" s="7" t="s">
        <v>1802</v>
      </c>
      <c r="J2240" s="7" t="s">
        <v>281</v>
      </c>
      <c r="K2240" s="7" t="s">
        <v>146</v>
      </c>
      <c r="L2240" s="7" t="s">
        <v>90</v>
      </c>
      <c r="M2240" s="7" t="str">
        <f t="shared" si="2852"/>
        <v>Prép CAMPO</v>
      </c>
      <c r="N2240" s="8">
        <v>45408</v>
      </c>
      <c r="P2240" s="7"/>
      <c r="Q2240" s="8">
        <v>45413</v>
      </c>
      <c r="R2240" s="7" t="s">
        <v>4476</v>
      </c>
      <c r="S2240" s="7"/>
      <c r="T2240" s="9" t="s">
        <v>156</v>
      </c>
      <c r="U2240" s="7" t="str">
        <f t="shared" si="2776"/>
        <v>Contractuel</v>
      </c>
      <c r="V2240" s="8">
        <v>45408</v>
      </c>
      <c r="W2240" s="8">
        <v>45443</v>
      </c>
      <c r="X2240" s="8"/>
      <c r="Y2240" s="8"/>
      <c r="Z2240" s="8">
        <v>45408</v>
      </c>
      <c r="AA2240" s="7">
        <f t="shared" si="2777"/>
        <v>4</v>
      </c>
      <c r="AB2240" s="7">
        <f t="shared" si="2778"/>
        <v>2024</v>
      </c>
      <c r="AC2240" s="7">
        <f t="shared" si="2779"/>
        <v>2028</v>
      </c>
      <c r="AD2240" s="10" t="e">
        <f t="shared" ref="AD2240:AD2303" ca="1" si="2862">IF(#REF!="Non",(DAYS360(N2240,Q2240)/360),(DAYS360(N2240,TODAY())/360))</f>
        <v>#REF!</v>
      </c>
      <c r="AE2240" s="10" t="e">
        <f t="shared" ca="1" si="2781"/>
        <v>#REF!</v>
      </c>
      <c r="AF2240" s="8">
        <v>35801</v>
      </c>
      <c r="AG2240" s="11">
        <f t="shared" ca="1" si="2782"/>
        <v>27.18082191780822</v>
      </c>
      <c r="AH2240" s="10" t="str">
        <f t="shared" ca="1" si="2783"/>
        <v>&gt;25&lt; 35</v>
      </c>
      <c r="AI2240" s="12">
        <v>17216921</v>
      </c>
      <c r="AJ2240" s="13" t="s">
        <v>170</v>
      </c>
      <c r="AK2240" s="12" t="s">
        <v>8434</v>
      </c>
      <c r="AL2240" s="8">
        <v>44692</v>
      </c>
      <c r="AM2240" s="7" t="s">
        <v>108</v>
      </c>
      <c r="AN2240" s="7" t="s">
        <v>109</v>
      </c>
      <c r="AP2240" t="s">
        <v>7769</v>
      </c>
      <c r="AQ2240" s="14">
        <v>3</v>
      </c>
      <c r="AR2240" s="14">
        <v>1</v>
      </c>
      <c r="AS2240" s="15">
        <f t="shared" si="2784"/>
        <v>45773.25</v>
      </c>
      <c r="AT2240" s="14" t="s">
        <v>163</v>
      </c>
      <c r="AU2240" s="12">
        <v>3.5</v>
      </c>
      <c r="AV2240" s="17"/>
      <c r="AW2240" s="18"/>
      <c r="AX2240" s="19"/>
      <c r="AY2240" s="17"/>
      <c r="AZ2240" s="14"/>
      <c r="BA2240" s="20" t="str">
        <f t="shared" si="2785"/>
        <v/>
      </c>
      <c r="BB2240" s="31">
        <f t="shared" si="2786"/>
        <v>0</v>
      </c>
      <c r="BC2240" s="22" t="s">
        <v>8435</v>
      </c>
      <c r="BD2240" s="23" t="s">
        <v>115</v>
      </c>
      <c r="BF2240" s="8"/>
      <c r="BG2240" s="32">
        <v>54119557</v>
      </c>
      <c r="BH2240" s="32"/>
      <c r="BI2240" s="32"/>
      <c r="BK2240" s="14" t="s">
        <v>1806</v>
      </c>
      <c r="BL2240" s="14" t="s">
        <v>595</v>
      </c>
      <c r="BM2240" s="25"/>
      <c r="BN2240" s="26"/>
      <c r="BO2240" s="27"/>
      <c r="BP2240" s="26"/>
      <c r="BQ2240" s="28"/>
    </row>
    <row r="2241" spans="1:69" x14ac:dyDescent="0.25">
      <c r="A2241" t="str">
        <f>VLOOKUP(B2241,[2]RH!$B:$BV,72,0)</f>
        <v>Non-Actif</v>
      </c>
      <c r="B2241" s="6">
        <v>2301</v>
      </c>
      <c r="C2241" s="7" t="s">
        <v>168</v>
      </c>
      <c r="D2241" s="7" t="s">
        <v>8436</v>
      </c>
      <c r="E2241" s="7" t="s">
        <v>67</v>
      </c>
      <c r="F2241" s="7" t="s">
        <v>118</v>
      </c>
      <c r="G2241" s="7" t="s">
        <v>3299</v>
      </c>
      <c r="H2241" s="80" t="s">
        <v>2398</v>
      </c>
      <c r="I2241" s="7" t="s">
        <v>1802</v>
      </c>
      <c r="J2241" s="7" t="s">
        <v>281</v>
      </c>
      <c r="K2241" s="7" t="s">
        <v>146</v>
      </c>
      <c r="L2241" s="7" t="s">
        <v>90</v>
      </c>
      <c r="M2241" s="7" t="str">
        <f t="shared" si="2852"/>
        <v>CAMPO</v>
      </c>
      <c r="N2241" s="8">
        <v>45408</v>
      </c>
      <c r="P2241" s="7"/>
      <c r="Q2241" s="8">
        <v>45413</v>
      </c>
      <c r="R2241" s="7" t="s">
        <v>8437</v>
      </c>
      <c r="S2241" s="7"/>
      <c r="T2241" s="9" t="s">
        <v>156</v>
      </c>
      <c r="U2241" s="7" t="str">
        <f t="shared" si="2776"/>
        <v>Contractuel</v>
      </c>
      <c r="V2241" s="8">
        <v>45408</v>
      </c>
      <c r="W2241" s="8">
        <v>45443</v>
      </c>
      <c r="X2241" s="8"/>
      <c r="Y2241" s="8"/>
      <c r="Z2241" s="8">
        <v>45408</v>
      </c>
      <c r="AA2241" s="7">
        <f t="shared" si="2777"/>
        <v>4</v>
      </c>
      <c r="AB2241" s="7">
        <f t="shared" si="2778"/>
        <v>2024</v>
      </c>
      <c r="AC2241" s="7">
        <f t="shared" si="2779"/>
        <v>2028</v>
      </c>
      <c r="AD2241" s="10" t="e">
        <f t="shared" ref="AD2241:AD2304" ca="1" si="2863">IF(#REF!="Non",(DAYS360(N2241,Q2241)/360),(DAYS360(N2241,TODAY())/360))</f>
        <v>#REF!</v>
      </c>
      <c r="AE2241" s="10" t="e">
        <f t="shared" ca="1" si="2781"/>
        <v>#REF!</v>
      </c>
      <c r="AF2241" s="8">
        <v>36837</v>
      </c>
      <c r="AG2241" s="11">
        <f t="shared" ca="1" si="2782"/>
        <v>24.342465753424658</v>
      </c>
      <c r="AH2241" s="10" t="str">
        <f t="shared" ca="1" si="2783"/>
        <v>&lt; 25</v>
      </c>
      <c r="AI2241" s="12"/>
      <c r="AJ2241" s="11"/>
      <c r="AK2241" s="12" t="s">
        <v>8438</v>
      </c>
      <c r="AL2241" s="8">
        <v>43888</v>
      </c>
      <c r="AM2241" s="7" t="s">
        <v>108</v>
      </c>
      <c r="AN2241" s="7" t="s">
        <v>109</v>
      </c>
      <c r="AP2241" t="s">
        <v>7789</v>
      </c>
      <c r="AQ2241" s="14">
        <v>3</v>
      </c>
      <c r="AR2241" s="14">
        <v>1</v>
      </c>
      <c r="AS2241" s="15">
        <f t="shared" si="2784"/>
        <v>45773.25</v>
      </c>
      <c r="AT2241" s="14" t="s">
        <v>163</v>
      </c>
      <c r="AU2241" s="12">
        <v>3.5</v>
      </c>
      <c r="AV2241" s="17">
        <v>17</v>
      </c>
      <c r="AW2241" s="18">
        <v>53594</v>
      </c>
      <c r="AX2241" s="19" t="s">
        <v>8439</v>
      </c>
      <c r="AY2241" s="17">
        <v>12</v>
      </c>
      <c r="AZ2241" s="14" t="s">
        <v>203</v>
      </c>
      <c r="BA2241" s="20" t="str">
        <f t="shared" si="2785"/>
        <v>17535940173398194412</v>
      </c>
      <c r="BB2241" s="31">
        <f t="shared" si="2786"/>
        <v>20</v>
      </c>
      <c r="BC2241" s="22" t="s">
        <v>8440</v>
      </c>
      <c r="BD2241" s="23" t="s">
        <v>341</v>
      </c>
      <c r="BF2241" s="8"/>
      <c r="BG2241" s="32">
        <v>53292277</v>
      </c>
      <c r="BH2241" s="32"/>
      <c r="BI2241" s="32"/>
      <c r="BK2241" s="14" t="s">
        <v>1806</v>
      </c>
      <c r="BL2241" s="14" t="s">
        <v>595</v>
      </c>
      <c r="BM2241" s="25"/>
      <c r="BN2241" s="26"/>
      <c r="BO2241" s="27"/>
      <c r="BP2241" s="26"/>
      <c r="BQ2241" s="28"/>
    </row>
    <row r="2242" spans="1:69" x14ac:dyDescent="0.25">
      <c r="A2242" t="str">
        <f>VLOOKUP(B2242,[2]RH!$B:$BV,72,0)</f>
        <v>si</v>
      </c>
      <c r="B2242" s="6">
        <v>2302</v>
      </c>
      <c r="C2242" s="7" t="s">
        <v>168</v>
      </c>
      <c r="D2242" s="7" t="s">
        <v>8441</v>
      </c>
      <c r="E2242" s="7" t="s">
        <v>67</v>
      </c>
      <c r="F2242" s="7" t="s">
        <v>118</v>
      </c>
      <c r="G2242" s="7" t="s">
        <v>533</v>
      </c>
      <c r="H2242" s="80" t="s">
        <v>225</v>
      </c>
      <c r="I2242" s="7" t="s">
        <v>589</v>
      </c>
      <c r="J2242" s="7" t="s">
        <v>190</v>
      </c>
      <c r="K2242" s="7" t="s">
        <v>89</v>
      </c>
      <c r="L2242" s="7" t="s">
        <v>90</v>
      </c>
      <c r="M2242" s="7" t="str">
        <f t="shared" si="2852"/>
        <v>Contrôle Qualité</v>
      </c>
      <c r="N2242" s="8">
        <v>45408</v>
      </c>
      <c r="P2242" s="7">
        <f t="shared" ref="P2242:P2248" ca="1" si="2864">IF(W2242="","",W2242-TODAY())</f>
        <v>-6</v>
      </c>
      <c r="Q2242" s="8"/>
      <c r="R2242" s="7"/>
      <c r="S2242" s="7"/>
      <c r="T2242" s="9" t="s">
        <v>156</v>
      </c>
      <c r="U2242" s="7" t="str">
        <f t="shared" ref="U2242:U2305" si="2865">IF(T2242="CDI","Titulaire","Contractuel")</f>
        <v>Contractuel</v>
      </c>
      <c r="V2242" s="8">
        <v>45689</v>
      </c>
      <c r="W2242" s="8">
        <f>VLOOKUP(B2242,[1]BASE!$A:$Q,17,0)</f>
        <v>45716</v>
      </c>
      <c r="X2242" s="8"/>
      <c r="Y2242" s="8"/>
      <c r="Z2242" s="8">
        <v>45408</v>
      </c>
      <c r="AA2242" s="7">
        <f t="shared" ref="AA2242:AA2305" si="2866">MONTH(N2242)</f>
        <v>4</v>
      </c>
      <c r="AB2242" s="7">
        <f t="shared" ref="AB2242:AB2305" si="2867">IF(N2242="","",YEAR(N2242))</f>
        <v>2024</v>
      </c>
      <c r="AC2242" s="7">
        <f t="shared" ref="AC2242:AC2305" si="2868">AB2242+4</f>
        <v>2028</v>
      </c>
      <c r="AD2242" s="10" t="e">
        <f t="shared" ref="AD2242:AD2305" ca="1" si="2869">IF(#REF!="Non",(DAYS360(N2242,Q2242)/360),(DAYS360(N2242,TODAY())/360))</f>
        <v>#REF!</v>
      </c>
      <c r="AE2242" s="10" t="e">
        <f t="shared" ref="AE2242:AE2305" ca="1" si="2870">+IF(AD2242&lt;1,"&lt; 1",IF(AND(AD2242&gt;=1,AD2242&lt;2),"&lt; 2",IF(AND(AD2242&gt;=2,AD2242&lt;3),"&lt; 3",IF(AND(AD2242&gt;=3,AD2242&lt;=4),"&lt; 4",IF(AD2242&gt;4,"&gt; 4")))))</f>
        <v>#REF!</v>
      </c>
      <c r="AF2242" s="8">
        <v>35193</v>
      </c>
      <c r="AG2242" s="11">
        <f t="shared" ref="AG2242:AG2305" ca="1" si="2871">(TODAY()-AF2242)/365</f>
        <v>28.846575342465755</v>
      </c>
      <c r="AH2242" s="10" t="str">
        <f t="shared" ref="AH2242:AH2305" ca="1" si="2872">+IF(AG2242&lt;25,"&lt; 25",IF(AND(AG2242&gt;=25,AG2242&lt;35),"&gt;25&lt; 35",IF(AND(AG2242&gt;=35,AG2242&lt;45),"&gt;35&lt; 45",IF(AND(AG2242&gt;=45,AG2242&lt;=55),"&gt;45&lt; 55",IF(AG2242&gt;55,"&gt; 55")))))</f>
        <v>&gt;25&lt; 35</v>
      </c>
      <c r="AI2242" s="12"/>
      <c r="AJ2242" s="11"/>
      <c r="AK2242" s="12" t="s">
        <v>8442</v>
      </c>
      <c r="AL2242" s="8">
        <v>42361</v>
      </c>
      <c r="AM2242" s="7" t="s">
        <v>108</v>
      </c>
      <c r="AN2242" s="7" t="s">
        <v>109</v>
      </c>
      <c r="AP2242" t="s">
        <v>1822</v>
      </c>
      <c r="AQ2242" s="14">
        <v>3</v>
      </c>
      <c r="AR2242" s="14">
        <v>1</v>
      </c>
      <c r="AS2242" s="15">
        <f t="shared" ref="AS2242:AS2305" si="2873">N2242+(365.25*AR2242)</f>
        <v>45773.25</v>
      </c>
      <c r="AT2242" s="14" t="s">
        <v>163</v>
      </c>
      <c r="AU2242" s="12">
        <v>3.6629999999999998</v>
      </c>
      <c r="AV2242" s="17">
        <v>17</v>
      </c>
      <c r="AW2242" s="18">
        <v>90100</v>
      </c>
      <c r="AX2242" s="19" t="s">
        <v>8443</v>
      </c>
      <c r="AY2242" s="17">
        <v>79</v>
      </c>
      <c r="AZ2242" s="14" t="s">
        <v>203</v>
      </c>
      <c r="BA2242" s="20" t="str">
        <f t="shared" ref="BA2242:BA2305" si="2874">CONCATENATE(AV2242,AW2242,AX2242,AY2242)</f>
        <v>17901000000310195079</v>
      </c>
      <c r="BB2242" s="31">
        <f t="shared" ref="BB2242:BB2305" si="2875">LEN(BA2242)</f>
        <v>20</v>
      </c>
      <c r="BC2242" s="22" t="s">
        <v>486</v>
      </c>
      <c r="BD2242" s="23" t="s">
        <v>115</v>
      </c>
      <c r="BF2242" s="8"/>
      <c r="BG2242" s="32">
        <v>25410650</v>
      </c>
      <c r="BH2242" s="32"/>
      <c r="BI2242" s="32"/>
      <c r="BJ2242" t="s">
        <v>486</v>
      </c>
      <c r="BK2242" s="14" t="str">
        <f t="shared" ref="BK2242:BK2243" si="2876">IF(K2242="CADRE","CADRE",CONCATENATE(J2242,"-",H2242))</f>
        <v>A-P6 AV</v>
      </c>
      <c r="BL2242" s="14" t="s">
        <v>288</v>
      </c>
      <c r="BM2242" s="25"/>
      <c r="BN2242" s="26"/>
      <c r="BO2242" s="27"/>
      <c r="BP2242" s="26"/>
      <c r="BQ2242" s="28"/>
    </row>
    <row r="2243" spans="1:69" x14ac:dyDescent="0.25">
      <c r="A2243" t="str">
        <f>VLOOKUP(B2243,[2]RH!$B:$BV,72,0)</f>
        <v>si</v>
      </c>
      <c r="B2243" s="6">
        <v>2303</v>
      </c>
      <c r="C2243" s="7" t="s">
        <v>168</v>
      </c>
      <c r="D2243" s="7" t="s">
        <v>8444</v>
      </c>
      <c r="E2243" s="7" t="s">
        <v>67</v>
      </c>
      <c r="F2243" s="7" t="s">
        <v>118</v>
      </c>
      <c r="G2243" s="7" t="s">
        <v>533</v>
      </c>
      <c r="H2243" s="7" t="s">
        <v>562</v>
      </c>
      <c r="I2243" s="7" t="s">
        <v>1477</v>
      </c>
      <c r="J2243" s="7" t="s">
        <v>190</v>
      </c>
      <c r="K2243" s="7" t="s">
        <v>89</v>
      </c>
      <c r="L2243" s="7" t="s">
        <v>90</v>
      </c>
      <c r="M2243" s="7" t="str">
        <f t="shared" si="2852"/>
        <v>Contrôle Qualité</v>
      </c>
      <c r="N2243" s="8">
        <v>45409</v>
      </c>
      <c r="P2243" s="7">
        <f t="shared" ca="1" si="2864"/>
        <v>-6</v>
      </c>
      <c r="Q2243" s="8"/>
      <c r="R2243" s="7"/>
      <c r="S2243" s="7"/>
      <c r="T2243" s="9" t="s">
        <v>156</v>
      </c>
      <c r="U2243" s="7" t="str">
        <f t="shared" si="2865"/>
        <v>Contractuel</v>
      </c>
      <c r="V2243" s="8">
        <v>45689</v>
      </c>
      <c r="W2243" s="8">
        <f>VLOOKUP(B2243,[1]BASE!$A:$Q,17,0)</f>
        <v>45716</v>
      </c>
      <c r="X2243" s="8"/>
      <c r="Y2243" s="8"/>
      <c r="Z2243" s="8">
        <v>45409</v>
      </c>
      <c r="AA2243" s="7">
        <f t="shared" si="2866"/>
        <v>4</v>
      </c>
      <c r="AB2243" s="7">
        <f t="shared" si="2867"/>
        <v>2024</v>
      </c>
      <c r="AC2243" s="7">
        <f t="shared" si="2868"/>
        <v>2028</v>
      </c>
      <c r="AD2243" s="10" t="e">
        <f t="shared" ref="AD2243:AD2306" ca="1" si="2877">IF(#REF!="Non",(DAYS360(N2243,Q2243)/360),(DAYS360(N2243,TODAY())/360))</f>
        <v>#REF!</v>
      </c>
      <c r="AE2243" s="10" t="e">
        <f t="shared" ca="1" si="2870"/>
        <v>#REF!</v>
      </c>
      <c r="AF2243" s="8">
        <v>34151</v>
      </c>
      <c r="AG2243" s="11">
        <f t="shared" ca="1" si="2871"/>
        <v>31.701369863013699</v>
      </c>
      <c r="AH2243" s="10" t="str">
        <f t="shared" ca="1" si="2872"/>
        <v>&gt;25&lt; 35</v>
      </c>
      <c r="AI2243" s="12">
        <v>17358119</v>
      </c>
      <c r="AJ2243" s="13" t="s">
        <v>73</v>
      </c>
      <c r="AK2243" s="12" t="s">
        <v>8445</v>
      </c>
      <c r="AL2243" s="8">
        <v>45056</v>
      </c>
      <c r="AM2243" s="7" t="s">
        <v>108</v>
      </c>
      <c r="AN2243" s="7" t="s">
        <v>76</v>
      </c>
      <c r="AP2243" t="s">
        <v>8446</v>
      </c>
      <c r="AQ2243" s="14">
        <v>3</v>
      </c>
      <c r="AR2243" s="14">
        <v>1</v>
      </c>
      <c r="AS2243" s="15">
        <f t="shared" si="2873"/>
        <v>45774.25</v>
      </c>
      <c r="AT2243" s="14" t="s">
        <v>163</v>
      </c>
      <c r="AU2243" s="12">
        <v>3.6629999999999998</v>
      </c>
      <c r="AV2243" s="17">
        <v>17</v>
      </c>
      <c r="AW2243" s="18">
        <v>60600</v>
      </c>
      <c r="AX2243" s="19" t="s">
        <v>8447</v>
      </c>
      <c r="AY2243" s="17" t="s">
        <v>106</v>
      </c>
      <c r="AZ2243" s="14" t="s">
        <v>8448</v>
      </c>
      <c r="BA2243" s="20" t="str">
        <f t="shared" si="2874"/>
        <v>17606000000344515605</v>
      </c>
      <c r="BB2243" s="31">
        <f t="shared" si="2875"/>
        <v>20</v>
      </c>
      <c r="BC2243" s="22" t="s">
        <v>311</v>
      </c>
      <c r="BD2243" s="23" t="s">
        <v>115</v>
      </c>
      <c r="BF2243" s="8"/>
      <c r="BG2243" s="32">
        <v>24999939</v>
      </c>
      <c r="BH2243" s="32">
        <v>50960916</v>
      </c>
      <c r="BI2243" s="32"/>
      <c r="BJ2243" t="s">
        <v>311</v>
      </c>
      <c r="BK2243" s="14" t="str">
        <f t="shared" si="2876"/>
        <v>A-P6 AR</v>
      </c>
      <c r="BL2243" s="14" t="s">
        <v>288</v>
      </c>
      <c r="BM2243" s="25"/>
      <c r="BN2243" s="26"/>
      <c r="BO2243" s="27"/>
      <c r="BP2243" s="26"/>
      <c r="BQ2243" s="28"/>
    </row>
    <row r="2244" spans="1:69" x14ac:dyDescent="0.25">
      <c r="A2244" t="str">
        <f>VLOOKUP(B2244,[2]RH!$B:$BV,72,0)</f>
        <v>si</v>
      </c>
      <c r="B2244" s="6">
        <v>2304</v>
      </c>
      <c r="C2244" s="7" t="s">
        <v>168</v>
      </c>
      <c r="D2244" s="7" t="s">
        <v>8449</v>
      </c>
      <c r="E2244" s="7" t="s">
        <v>67</v>
      </c>
      <c r="F2244" s="7" t="s">
        <v>118</v>
      </c>
      <c r="G2244" s="7" t="s">
        <v>1801</v>
      </c>
      <c r="H2244" s="41" t="s">
        <v>562</v>
      </c>
      <c r="I2244" s="7" t="s">
        <v>226</v>
      </c>
      <c r="J2244" s="7" t="s">
        <v>190</v>
      </c>
      <c r="K2244" s="7" t="s">
        <v>146</v>
      </c>
      <c r="L2244" s="7" t="s">
        <v>90</v>
      </c>
      <c r="M2244" s="7" t="str">
        <f t="shared" si="2852"/>
        <v>Prép CAMPO</v>
      </c>
      <c r="N2244" s="8">
        <v>45414</v>
      </c>
      <c r="P2244" s="7">
        <f t="shared" ca="1" si="2864"/>
        <v>-6</v>
      </c>
      <c r="Q2244" s="8"/>
      <c r="R2244" s="7"/>
      <c r="S2244" s="7"/>
      <c r="T2244" s="9" t="s">
        <v>156</v>
      </c>
      <c r="U2244" s="7" t="str">
        <f t="shared" si="2865"/>
        <v>Contractuel</v>
      </c>
      <c r="V2244" s="8">
        <v>45689</v>
      </c>
      <c r="W2244" s="8">
        <f>VLOOKUP(B2244,[1]BASE!$A:$Q,17,0)</f>
        <v>45716</v>
      </c>
      <c r="X2244" s="8"/>
      <c r="Y2244" s="8"/>
      <c r="Z2244" s="8">
        <v>45414</v>
      </c>
      <c r="AA2244" s="7">
        <f t="shared" si="2866"/>
        <v>5</v>
      </c>
      <c r="AB2244" s="7">
        <f t="shared" si="2867"/>
        <v>2024</v>
      </c>
      <c r="AC2244" s="7">
        <f t="shared" si="2868"/>
        <v>2028</v>
      </c>
      <c r="AD2244" s="10" t="e">
        <f t="shared" ref="AD2244:AD2307" ca="1" si="2878">IF(#REF!="Non",(DAYS360(N2244,Q2244)/360),(DAYS360(N2244,TODAY())/360))</f>
        <v>#REF!</v>
      </c>
      <c r="AE2244" s="10" t="e">
        <f t="shared" ca="1" si="2870"/>
        <v>#REF!</v>
      </c>
      <c r="AF2244" s="8">
        <v>35375</v>
      </c>
      <c r="AG2244" s="11">
        <f t="shared" ca="1" si="2871"/>
        <v>28.347945205479451</v>
      </c>
      <c r="AH2244" s="10" t="str">
        <f t="shared" ca="1" si="2872"/>
        <v>&gt;25&lt; 35</v>
      </c>
      <c r="AI2244" s="12">
        <v>17775735</v>
      </c>
      <c r="AJ2244" s="40" t="s">
        <v>213</v>
      </c>
      <c r="AK2244" s="12" t="s">
        <v>8450</v>
      </c>
      <c r="AL2244" s="8">
        <v>42606</v>
      </c>
      <c r="AM2244" s="7" t="s">
        <v>108</v>
      </c>
      <c r="AN2244" s="7" t="s">
        <v>109</v>
      </c>
      <c r="AP2244" t="s">
        <v>8414</v>
      </c>
      <c r="AQ2244" s="14">
        <v>3</v>
      </c>
      <c r="AR2244" s="14">
        <v>1</v>
      </c>
      <c r="AS2244" s="15">
        <f t="shared" si="2873"/>
        <v>45779.25</v>
      </c>
      <c r="AT2244" s="14" t="s">
        <v>163</v>
      </c>
      <c r="AU2244" s="12">
        <v>3.7149999999999999</v>
      </c>
      <c r="AV2244" s="17">
        <v>17</v>
      </c>
      <c r="AW2244" s="18" t="s">
        <v>201</v>
      </c>
      <c r="AX2244" s="19" t="s">
        <v>8451</v>
      </c>
      <c r="AY2244" s="17">
        <v>53</v>
      </c>
      <c r="AZ2244" s="14" t="s">
        <v>203</v>
      </c>
      <c r="BA2244" s="20" t="str">
        <f t="shared" si="2874"/>
        <v>17001000000344732853</v>
      </c>
      <c r="BB2244" s="31">
        <f t="shared" si="2875"/>
        <v>20</v>
      </c>
      <c r="BC2244" s="22" t="s">
        <v>8452</v>
      </c>
      <c r="BD2244" s="23" t="s">
        <v>115</v>
      </c>
      <c r="BF2244" s="8"/>
      <c r="BG2244" s="32">
        <v>55719654</v>
      </c>
      <c r="BH2244" s="32"/>
      <c r="BI2244" s="32"/>
      <c r="BJ2244" t="s">
        <v>2186</v>
      </c>
      <c r="BK2244" s="14" t="s">
        <v>232</v>
      </c>
      <c r="BL2244" s="14" t="s">
        <v>595</v>
      </c>
      <c r="BM2244" s="25"/>
      <c r="BN2244" s="26"/>
      <c r="BO2244" s="27"/>
      <c r="BP2244" s="26"/>
      <c r="BQ2244" s="28"/>
    </row>
    <row r="2245" spans="1:69" x14ac:dyDescent="0.25">
      <c r="A2245" t="str">
        <f>VLOOKUP(B2245,[2]RH!$B:$BV,72,0)</f>
        <v>si</v>
      </c>
      <c r="B2245" s="6">
        <v>2305</v>
      </c>
      <c r="C2245" s="7" t="s">
        <v>65</v>
      </c>
      <c r="D2245" s="7" t="s">
        <v>8453</v>
      </c>
      <c r="E2245" s="7" t="s">
        <v>67</v>
      </c>
      <c r="F2245" s="7" t="s">
        <v>118</v>
      </c>
      <c r="G2245" s="7" t="s">
        <v>3299</v>
      </c>
      <c r="H2245" s="41" t="s">
        <v>225</v>
      </c>
      <c r="I2245" s="7" t="s">
        <v>226</v>
      </c>
      <c r="J2245" s="7" t="s">
        <v>190</v>
      </c>
      <c r="K2245" s="7" t="s">
        <v>146</v>
      </c>
      <c r="L2245" s="7" t="s">
        <v>90</v>
      </c>
      <c r="M2245" s="7" t="str">
        <f t="shared" si="2852"/>
        <v>CAMPO</v>
      </c>
      <c r="N2245" s="8">
        <v>45414</v>
      </c>
      <c r="P2245" s="7">
        <f t="shared" ca="1" si="2864"/>
        <v>-6</v>
      </c>
      <c r="Q2245" s="8"/>
      <c r="R2245" s="7"/>
      <c r="S2245" s="7"/>
      <c r="T2245" s="9" t="s">
        <v>156</v>
      </c>
      <c r="U2245" s="7" t="str">
        <f t="shared" si="2865"/>
        <v>Contractuel</v>
      </c>
      <c r="V2245" s="8">
        <v>45689</v>
      </c>
      <c r="W2245" s="8">
        <f>VLOOKUP(B2245,[1]BASE!$A:$Q,17,0)</f>
        <v>45716</v>
      </c>
      <c r="X2245" s="8"/>
      <c r="Y2245" s="8"/>
      <c r="Z2245" s="8">
        <v>45414</v>
      </c>
      <c r="AA2245" s="7">
        <f t="shared" si="2866"/>
        <v>5</v>
      </c>
      <c r="AB2245" s="7">
        <f t="shared" si="2867"/>
        <v>2024</v>
      </c>
      <c r="AC2245" s="7">
        <f t="shared" si="2868"/>
        <v>2028</v>
      </c>
      <c r="AD2245" s="10" t="e">
        <f t="shared" ref="AD2245:AD2308" ca="1" si="2879">IF(#REF!="Non",(DAYS360(N2245,Q2245)/360),(DAYS360(N2245,TODAY())/360))</f>
        <v>#REF!</v>
      </c>
      <c r="AE2245" s="10" t="e">
        <f t="shared" ca="1" si="2870"/>
        <v>#REF!</v>
      </c>
      <c r="AF2245" s="8">
        <v>37055</v>
      </c>
      <c r="AG2245" s="11">
        <f t="shared" ca="1" si="2871"/>
        <v>23.745205479452054</v>
      </c>
      <c r="AH2245" s="10" t="str">
        <f t="shared" ca="1" si="2872"/>
        <v>&lt; 25</v>
      </c>
      <c r="AI2245" s="12">
        <v>17671366</v>
      </c>
      <c r="AJ2245" s="13" t="s">
        <v>150</v>
      </c>
      <c r="AK2245" s="12" t="s">
        <v>8454</v>
      </c>
      <c r="AL2245" s="8">
        <v>44497</v>
      </c>
      <c r="AM2245" s="7" t="s">
        <v>75</v>
      </c>
      <c r="AN2245" s="7" t="s">
        <v>109</v>
      </c>
      <c r="AP2245" t="s">
        <v>1514</v>
      </c>
      <c r="AQ2245" s="14">
        <v>3</v>
      </c>
      <c r="AR2245" s="14">
        <v>1</v>
      </c>
      <c r="AS2245" s="15">
        <f t="shared" si="2873"/>
        <v>45779.25</v>
      </c>
      <c r="AT2245" s="14" t="s">
        <v>163</v>
      </c>
      <c r="AU2245" s="12">
        <v>3.7149999999999999</v>
      </c>
      <c r="AV2245" s="17">
        <v>10</v>
      </c>
      <c r="AW2245" s="18">
        <v>20306</v>
      </c>
      <c r="AX2245" s="19">
        <v>61142274788</v>
      </c>
      <c r="AY2245" s="17">
        <v>39</v>
      </c>
      <c r="AZ2245" s="14" t="s">
        <v>633</v>
      </c>
      <c r="BA2245" s="20" t="str">
        <f t="shared" si="2874"/>
        <v>10203066114227478839</v>
      </c>
      <c r="BB2245" s="31">
        <f t="shared" si="2875"/>
        <v>20</v>
      </c>
      <c r="BC2245" s="22" t="s">
        <v>8455</v>
      </c>
      <c r="BD2245" s="23" t="s">
        <v>115</v>
      </c>
      <c r="BF2245" s="8"/>
      <c r="BG2245" s="32">
        <v>27246541</v>
      </c>
      <c r="BH2245" s="32"/>
      <c r="BI2245" s="32"/>
      <c r="BJ2245" t="s">
        <v>714</v>
      </c>
      <c r="BK2245" s="14" t="s">
        <v>232</v>
      </c>
      <c r="BL2245" s="14" t="s">
        <v>595</v>
      </c>
      <c r="BM2245" s="25"/>
      <c r="BN2245" s="26"/>
      <c r="BO2245" s="27"/>
      <c r="BP2245" s="26"/>
      <c r="BQ2245" s="28"/>
    </row>
    <row r="2246" spans="1:69" x14ac:dyDescent="0.25">
      <c r="A2246" t="str">
        <f>VLOOKUP(B2246,[2]RH!$B:$BV,72,0)</f>
        <v>si</v>
      </c>
      <c r="B2246" s="6">
        <v>2306</v>
      </c>
      <c r="C2246" s="7" t="s">
        <v>168</v>
      </c>
      <c r="D2246" s="7" t="s">
        <v>8456</v>
      </c>
      <c r="E2246" s="7" t="s">
        <v>67</v>
      </c>
      <c r="F2246" s="7" t="s">
        <v>118</v>
      </c>
      <c r="G2246" s="7" t="s">
        <v>408</v>
      </c>
      <c r="H2246" s="7" t="s">
        <v>562</v>
      </c>
      <c r="I2246" s="7" t="s">
        <v>1477</v>
      </c>
      <c r="J2246" s="7" t="s">
        <v>190</v>
      </c>
      <c r="K2246" s="7" t="s">
        <v>146</v>
      </c>
      <c r="L2246" s="7" t="s">
        <v>90</v>
      </c>
      <c r="M2246" s="7" t="str">
        <f t="shared" si="2852"/>
        <v>Alimentatrice</v>
      </c>
      <c r="N2246" s="8">
        <v>45414</v>
      </c>
      <c r="P2246" s="7">
        <f t="shared" ca="1" si="2864"/>
        <v>-6</v>
      </c>
      <c r="Q2246" s="8"/>
      <c r="R2246" s="7"/>
      <c r="S2246" s="7"/>
      <c r="T2246" s="9" t="s">
        <v>156</v>
      </c>
      <c r="U2246" s="7" t="str">
        <f t="shared" si="2865"/>
        <v>Contractuel</v>
      </c>
      <c r="V2246" s="8">
        <v>45689</v>
      </c>
      <c r="W2246" s="8">
        <f>VLOOKUP(B2246,[1]BASE!$A:$Q,17,0)</f>
        <v>45716</v>
      </c>
      <c r="X2246" s="8"/>
      <c r="Y2246" s="8"/>
      <c r="Z2246" s="8">
        <v>45414</v>
      </c>
      <c r="AA2246" s="7">
        <f t="shared" si="2866"/>
        <v>5</v>
      </c>
      <c r="AB2246" s="7">
        <f t="shared" si="2867"/>
        <v>2024</v>
      </c>
      <c r="AC2246" s="7">
        <f t="shared" si="2868"/>
        <v>2028</v>
      </c>
      <c r="AD2246" s="10" t="e">
        <f t="shared" ref="AD2246:AD2309" ca="1" si="2880">IF(#REF!="Non",(DAYS360(N2246,Q2246)/360),(DAYS360(N2246,TODAY())/360))</f>
        <v>#REF!</v>
      </c>
      <c r="AE2246" s="10" t="e">
        <f t="shared" ca="1" si="2870"/>
        <v>#REF!</v>
      </c>
      <c r="AF2246" s="8">
        <v>34402</v>
      </c>
      <c r="AG2246" s="11">
        <f t="shared" ca="1" si="2871"/>
        <v>31.013698630136986</v>
      </c>
      <c r="AH2246" s="10" t="str">
        <f t="shared" ca="1" si="2872"/>
        <v>&gt;25&lt; 35</v>
      </c>
      <c r="AI2246" s="12">
        <v>16797230</v>
      </c>
      <c r="AJ2246" s="13" t="s">
        <v>106</v>
      </c>
      <c r="AK2246" s="12" t="s">
        <v>8457</v>
      </c>
      <c r="AL2246" s="8">
        <v>41930</v>
      </c>
      <c r="AM2246" s="7" t="s">
        <v>108</v>
      </c>
      <c r="AN2246" s="7" t="s">
        <v>76</v>
      </c>
      <c r="AP2246" t="s">
        <v>8458</v>
      </c>
      <c r="AQ2246" s="14">
        <v>3</v>
      </c>
      <c r="AR2246" s="14">
        <v>1</v>
      </c>
      <c r="AS2246" s="15">
        <f t="shared" si="2873"/>
        <v>45779.25</v>
      </c>
      <c r="AT2246" s="14" t="s">
        <v>163</v>
      </c>
      <c r="AU2246" s="12">
        <v>3.8780000000000001</v>
      </c>
      <c r="AV2246" s="17">
        <v>17</v>
      </c>
      <c r="AW2246" s="18">
        <v>20600</v>
      </c>
      <c r="AX2246" s="19" t="s">
        <v>8459</v>
      </c>
      <c r="AY2246" s="17">
        <v>30</v>
      </c>
      <c r="AZ2246" s="14" t="s">
        <v>203</v>
      </c>
      <c r="BA2246" s="20" t="str">
        <f t="shared" si="2874"/>
        <v>17206000000263725330</v>
      </c>
      <c r="BB2246" s="31">
        <f t="shared" si="2875"/>
        <v>20</v>
      </c>
      <c r="BC2246" s="22" t="s">
        <v>8460</v>
      </c>
      <c r="BD2246" s="23" t="s">
        <v>115</v>
      </c>
      <c r="BF2246" s="8"/>
      <c r="BG2246" s="32">
        <v>50393725</v>
      </c>
      <c r="BH2246" s="32"/>
      <c r="BI2246" s="32"/>
      <c r="BJ2246" t="s">
        <v>2186</v>
      </c>
      <c r="BK2246" s="14" t="str">
        <f>IF(K2246="CADRE","CADRE",CONCATENATE(J2246,"-",H2246))</f>
        <v>A-P6 AR</v>
      </c>
      <c r="BL2246" s="14" t="s">
        <v>288</v>
      </c>
      <c r="BM2246" s="25"/>
      <c r="BN2246" s="26"/>
      <c r="BO2246" s="27"/>
      <c r="BP2246" s="26"/>
      <c r="BQ2246" s="28"/>
    </row>
    <row r="2247" spans="1:69" x14ac:dyDescent="0.25">
      <c r="A2247" t="str">
        <f>VLOOKUP(B2247,[2]RH!$B:$BV,72,0)</f>
        <v>Non-Actif</v>
      </c>
      <c r="B2247" s="6">
        <v>2307</v>
      </c>
      <c r="C2247" s="7" t="s">
        <v>168</v>
      </c>
      <c r="D2247" s="7" t="s">
        <v>8461</v>
      </c>
      <c r="E2247" s="7" t="s">
        <v>67</v>
      </c>
      <c r="F2247" s="7" t="s">
        <v>118</v>
      </c>
      <c r="G2247" s="7" t="s">
        <v>220</v>
      </c>
      <c r="H2247" s="80" t="s">
        <v>2398</v>
      </c>
      <c r="I2247" s="7" t="s">
        <v>2399</v>
      </c>
      <c r="J2247" s="65" t="s">
        <v>190</v>
      </c>
      <c r="K2247" s="7" t="s">
        <v>146</v>
      </c>
      <c r="L2247" s="7" t="s">
        <v>90</v>
      </c>
      <c r="M2247" s="7" t="str">
        <f t="shared" si="2852"/>
        <v>Couturière</v>
      </c>
      <c r="N2247" s="8">
        <v>45414</v>
      </c>
      <c r="P2247" s="7">
        <f t="shared" ca="1" si="2864"/>
        <v>-218</v>
      </c>
      <c r="Q2247" s="8">
        <v>45505</v>
      </c>
      <c r="R2247" s="7" t="s">
        <v>6723</v>
      </c>
      <c r="S2247" s="7"/>
      <c r="T2247" s="9" t="s">
        <v>156</v>
      </c>
      <c r="U2247" s="7" t="str">
        <f t="shared" si="2865"/>
        <v>Contractuel</v>
      </c>
      <c r="V2247" s="8">
        <v>45474</v>
      </c>
      <c r="W2247" s="8">
        <v>45504</v>
      </c>
      <c r="X2247" s="8"/>
      <c r="Y2247" s="8"/>
      <c r="Z2247" s="8">
        <v>45414</v>
      </c>
      <c r="AA2247" s="7">
        <f t="shared" si="2866"/>
        <v>5</v>
      </c>
      <c r="AB2247" s="7">
        <f t="shared" si="2867"/>
        <v>2024</v>
      </c>
      <c r="AC2247" s="7">
        <f t="shared" si="2868"/>
        <v>2028</v>
      </c>
      <c r="AD2247" s="10" t="e">
        <f t="shared" ref="AD2247:AD2310" ca="1" si="2881">IF(#REF!="Non",(DAYS360(N2247,Q2247)/360),(DAYS360(N2247,TODAY())/360))</f>
        <v>#REF!</v>
      </c>
      <c r="AE2247" s="10" t="e">
        <f t="shared" ca="1" si="2870"/>
        <v>#REF!</v>
      </c>
      <c r="AF2247" s="8">
        <v>35542</v>
      </c>
      <c r="AG2247" s="11">
        <f t="shared" ca="1" si="2871"/>
        <v>27.890410958904109</v>
      </c>
      <c r="AH2247" s="10" t="str">
        <f t="shared" ca="1" si="2872"/>
        <v>&gt;25&lt; 35</v>
      </c>
      <c r="AI2247" s="12">
        <v>17134212</v>
      </c>
      <c r="AJ2247" s="13" t="s">
        <v>192</v>
      </c>
      <c r="AK2247" s="12" t="s">
        <v>8462</v>
      </c>
      <c r="AL2247" s="8">
        <v>43178</v>
      </c>
      <c r="AM2247" s="7" t="s">
        <v>108</v>
      </c>
      <c r="AN2247" s="7" t="s">
        <v>76</v>
      </c>
      <c r="AP2247" t="s">
        <v>8414</v>
      </c>
      <c r="AQ2247" s="14">
        <v>3</v>
      </c>
      <c r="AR2247" s="14">
        <v>1</v>
      </c>
      <c r="AS2247" s="15">
        <f t="shared" si="2873"/>
        <v>45779.25</v>
      </c>
      <c r="AT2247" s="14" t="s">
        <v>163</v>
      </c>
      <c r="AU2247" s="12">
        <v>3.7149999999999999</v>
      </c>
      <c r="AV2247" s="17">
        <v>14</v>
      </c>
      <c r="AW2247" s="18" t="s">
        <v>8463</v>
      </c>
      <c r="AX2247" s="19">
        <v>41007010623</v>
      </c>
      <c r="AY2247" s="17" t="s">
        <v>82</v>
      </c>
      <c r="AZ2247" s="14" t="s">
        <v>185</v>
      </c>
      <c r="BA2247" s="20" t="str">
        <f t="shared" si="2874"/>
        <v>14064064100701062303</v>
      </c>
      <c r="BB2247" s="31">
        <f t="shared" si="2875"/>
        <v>20</v>
      </c>
      <c r="BC2247" s="22" t="s">
        <v>8464</v>
      </c>
      <c r="BD2247" s="23" t="s">
        <v>482</v>
      </c>
      <c r="BF2247" s="8"/>
      <c r="BG2247" s="32">
        <v>22588176</v>
      </c>
      <c r="BH2247" s="32"/>
      <c r="BI2247" s="32"/>
      <c r="BK2247" s="14" t="str">
        <f t="shared" ref="BK2247:BK2251" si="2882">IF(K2247="CADRE","CADRE",CONCATENATE(J2247,"-",H2247))</f>
        <v>A-P7 AR</v>
      </c>
      <c r="BL2247" s="14" t="s">
        <v>595</v>
      </c>
      <c r="BM2247" s="25"/>
      <c r="BN2247" s="26"/>
      <c r="BO2247" s="27"/>
      <c r="BP2247" s="26"/>
      <c r="BQ2247" s="28"/>
    </row>
    <row r="2248" spans="1:69" x14ac:dyDescent="0.25">
      <c r="A2248" t="str">
        <f>VLOOKUP(B2248,[2]RH!$B:$BV,72,0)</f>
        <v>Non-Actif</v>
      </c>
      <c r="B2248" s="6">
        <v>2308</v>
      </c>
      <c r="C2248" s="7" t="s">
        <v>168</v>
      </c>
      <c r="D2248" s="7" t="s">
        <v>8465</v>
      </c>
      <c r="E2248" s="7" t="s">
        <v>67</v>
      </c>
      <c r="F2248" s="7" t="s">
        <v>118</v>
      </c>
      <c r="G2248" s="7" t="s">
        <v>220</v>
      </c>
      <c r="H2248" s="80" t="s">
        <v>225</v>
      </c>
      <c r="I2248" s="7" t="s">
        <v>534</v>
      </c>
      <c r="J2248" s="7" t="s">
        <v>190</v>
      </c>
      <c r="K2248" s="7" t="s">
        <v>146</v>
      </c>
      <c r="L2248" s="7" t="s">
        <v>90</v>
      </c>
      <c r="M2248" s="7" t="str">
        <f t="shared" si="2852"/>
        <v>Couturière</v>
      </c>
      <c r="N2248" s="8">
        <v>45414</v>
      </c>
      <c r="P2248" s="7">
        <f t="shared" ca="1" si="2864"/>
        <v>-157</v>
      </c>
      <c r="Q2248" s="8">
        <v>45554</v>
      </c>
      <c r="R2248" s="7" t="s">
        <v>1909</v>
      </c>
      <c r="S2248" s="7"/>
      <c r="T2248" s="9" t="s">
        <v>156</v>
      </c>
      <c r="U2248" s="7" t="str">
        <f t="shared" si="2865"/>
        <v>Contractuel</v>
      </c>
      <c r="V2248" s="8">
        <v>45536</v>
      </c>
      <c r="W2248" s="8">
        <v>45565</v>
      </c>
      <c r="X2248" s="8"/>
      <c r="Y2248" s="8"/>
      <c r="Z2248" s="8">
        <v>45414</v>
      </c>
      <c r="AA2248" s="7">
        <f t="shared" si="2866"/>
        <v>5</v>
      </c>
      <c r="AB2248" s="7">
        <f t="shared" si="2867"/>
        <v>2024</v>
      </c>
      <c r="AC2248" s="7">
        <f t="shared" si="2868"/>
        <v>2028</v>
      </c>
      <c r="AD2248" s="10" t="e">
        <f t="shared" ref="AD2248:AD2311" ca="1" si="2883">IF(#REF!="Non",(DAYS360(N2248,Q2248)/360),(DAYS360(N2248,TODAY())/360))</f>
        <v>#REF!</v>
      </c>
      <c r="AE2248" s="10" t="e">
        <f t="shared" ca="1" si="2870"/>
        <v>#REF!</v>
      </c>
      <c r="AF2248" s="8">
        <v>27478</v>
      </c>
      <c r="AG2248" s="11">
        <f t="shared" ca="1" si="2871"/>
        <v>49.983561643835614</v>
      </c>
      <c r="AH2248" s="10" t="str">
        <f t="shared" ca="1" si="2872"/>
        <v>&gt;45&lt; 55</v>
      </c>
      <c r="AI2248" s="12">
        <v>12149159</v>
      </c>
      <c r="AJ2248" s="40" t="s">
        <v>213</v>
      </c>
      <c r="AK2248" s="12" t="s">
        <v>8466</v>
      </c>
      <c r="AL2248" s="8">
        <v>45183</v>
      </c>
      <c r="AM2248" s="7" t="s">
        <v>108</v>
      </c>
      <c r="AN2248" s="7" t="s">
        <v>76</v>
      </c>
      <c r="AO2248">
        <v>4</v>
      </c>
      <c r="AP2248" t="s">
        <v>8467</v>
      </c>
      <c r="AQ2248" s="14">
        <v>3</v>
      </c>
      <c r="AR2248" s="14">
        <v>1</v>
      </c>
      <c r="AS2248" s="15">
        <f t="shared" si="2873"/>
        <v>45779.25</v>
      </c>
      <c r="AT2248" s="14" t="s">
        <v>163</v>
      </c>
      <c r="AU2248" s="12">
        <v>3.7149999999999999</v>
      </c>
      <c r="AV2248" s="17">
        <v>17</v>
      </c>
      <c r="AW2248" s="18" t="s">
        <v>201</v>
      </c>
      <c r="AX2248" s="19" t="s">
        <v>8468</v>
      </c>
      <c r="AY2248" s="17">
        <v>73</v>
      </c>
      <c r="AZ2248" s="14" t="s">
        <v>203</v>
      </c>
      <c r="BA2248" s="20" t="str">
        <f t="shared" si="2874"/>
        <v>17001000000267555773</v>
      </c>
      <c r="BB2248" s="31">
        <f t="shared" si="2875"/>
        <v>20</v>
      </c>
      <c r="BC2248" s="22" t="s">
        <v>8469</v>
      </c>
      <c r="BD2248" s="23" t="s">
        <v>115</v>
      </c>
      <c r="BF2248" s="8"/>
      <c r="BG2248" s="32">
        <v>22917253</v>
      </c>
      <c r="BH2248" s="32"/>
      <c r="BI2248" s="32"/>
      <c r="BK2248" s="14" t="str">
        <f t="shared" si="2882"/>
        <v>A-P6 AV</v>
      </c>
      <c r="BL2248" s="14" t="s">
        <v>595</v>
      </c>
      <c r="BM2248" s="25"/>
      <c r="BN2248" s="26"/>
      <c r="BO2248" s="27"/>
      <c r="BP2248" s="26"/>
      <c r="BQ2248" s="28"/>
    </row>
    <row r="2249" spans="1:69" x14ac:dyDescent="0.25">
      <c r="A2249" t="str">
        <f>VLOOKUP(B2249,[2]RH!$B:$BV,72,0)</f>
        <v>Non-Actif</v>
      </c>
      <c r="B2249" s="6">
        <v>2309</v>
      </c>
      <c r="C2249" s="7" t="s">
        <v>65</v>
      </c>
      <c r="D2249" s="7" t="s">
        <v>8470</v>
      </c>
      <c r="E2249" s="7" t="s">
        <v>67</v>
      </c>
      <c r="F2249" s="7" t="s">
        <v>118</v>
      </c>
      <c r="G2249" s="7" t="s">
        <v>220</v>
      </c>
      <c r="H2249" s="80" t="s">
        <v>225</v>
      </c>
      <c r="I2249" s="7" t="s">
        <v>589</v>
      </c>
      <c r="J2249" s="7" t="s">
        <v>190</v>
      </c>
      <c r="K2249" s="7" t="s">
        <v>146</v>
      </c>
      <c r="L2249" s="7" t="s">
        <v>90</v>
      </c>
      <c r="M2249" s="7" t="str">
        <f t="shared" si="2852"/>
        <v>Couturière</v>
      </c>
      <c r="N2249" s="8">
        <v>45414</v>
      </c>
      <c r="P2249" s="7"/>
      <c r="Q2249" s="8">
        <v>45415</v>
      </c>
      <c r="R2249" s="7" t="s">
        <v>1728</v>
      </c>
      <c r="S2249" s="7"/>
      <c r="T2249" s="9" t="s">
        <v>156</v>
      </c>
      <c r="U2249" s="7" t="str">
        <f t="shared" si="2865"/>
        <v>Contractuel</v>
      </c>
      <c r="V2249" s="8">
        <v>45414</v>
      </c>
      <c r="W2249" s="8">
        <v>45443</v>
      </c>
      <c r="X2249" s="8"/>
      <c r="Y2249" s="8"/>
      <c r="Z2249" s="8">
        <v>45414</v>
      </c>
      <c r="AA2249" s="7">
        <f t="shared" si="2866"/>
        <v>5</v>
      </c>
      <c r="AB2249" s="7">
        <f t="shared" si="2867"/>
        <v>2024</v>
      </c>
      <c r="AC2249" s="7">
        <f t="shared" si="2868"/>
        <v>2028</v>
      </c>
      <c r="AD2249" s="10" t="e">
        <f t="shared" ref="AD2249:AD2312" ca="1" si="2884">IF(#REF!="Non",(DAYS360(N2249,Q2249)/360),(DAYS360(N2249,TODAY())/360))</f>
        <v>#REF!</v>
      </c>
      <c r="AE2249" s="10" t="e">
        <f t="shared" ca="1" si="2870"/>
        <v>#REF!</v>
      </c>
      <c r="AF2249" s="8">
        <v>35314</v>
      </c>
      <c r="AG2249" s="11">
        <f t="shared" ca="1" si="2871"/>
        <v>28.515068493150686</v>
      </c>
      <c r="AH2249" s="10" t="str">
        <f t="shared" ca="1" si="2872"/>
        <v>&gt;25&lt; 35</v>
      </c>
      <c r="AI2249" s="12">
        <v>16996553</v>
      </c>
      <c r="AJ2249" s="13" t="s">
        <v>192</v>
      </c>
      <c r="AK2249" s="12" t="s">
        <v>8471</v>
      </c>
      <c r="AL2249" s="8">
        <v>41250</v>
      </c>
      <c r="AM2249" s="7" t="s">
        <v>75</v>
      </c>
      <c r="AN2249" s="7" t="s">
        <v>109</v>
      </c>
      <c r="AP2249" t="s">
        <v>8472</v>
      </c>
      <c r="AQ2249" s="14">
        <v>3</v>
      </c>
      <c r="AR2249" s="14">
        <v>1</v>
      </c>
      <c r="AS2249" s="15">
        <f t="shared" si="2873"/>
        <v>45779.25</v>
      </c>
      <c r="AT2249" s="14" t="s">
        <v>163</v>
      </c>
      <c r="AU2249" s="12">
        <v>3.7149999999999999</v>
      </c>
      <c r="AV2249" s="17"/>
      <c r="AW2249" s="18"/>
      <c r="AX2249" s="19"/>
      <c r="AY2249" s="17"/>
      <c r="AZ2249" s="14"/>
      <c r="BA2249" s="20" t="str">
        <f t="shared" si="2874"/>
        <v/>
      </c>
      <c r="BB2249" s="31">
        <f t="shared" si="2875"/>
        <v>0</v>
      </c>
      <c r="BC2249" s="22" t="s">
        <v>8473</v>
      </c>
      <c r="BD2249" s="23" t="s">
        <v>85</v>
      </c>
      <c r="BF2249" s="8"/>
      <c r="BG2249" s="32">
        <v>95178743</v>
      </c>
      <c r="BH2249" s="32"/>
      <c r="BI2249" s="32"/>
      <c r="BK2249" s="14" t="str">
        <f t="shared" si="2882"/>
        <v>A-P6 AV</v>
      </c>
      <c r="BL2249" s="14" t="s">
        <v>595</v>
      </c>
      <c r="BM2249" s="25"/>
      <c r="BN2249" s="26"/>
      <c r="BO2249" s="27"/>
      <c r="BP2249" s="26"/>
      <c r="BQ2249" s="28"/>
    </row>
    <row r="2250" spans="1:69" x14ac:dyDescent="0.25">
      <c r="A2250" t="str">
        <f>VLOOKUP(B2250,[2]RH!$B:$BV,72,0)</f>
        <v>Non-Actif</v>
      </c>
      <c r="B2250" s="6">
        <v>2310</v>
      </c>
      <c r="C2250" s="7" t="s">
        <v>168</v>
      </c>
      <c r="D2250" s="7" t="s">
        <v>8474</v>
      </c>
      <c r="E2250" s="7" t="s">
        <v>67</v>
      </c>
      <c r="F2250" s="7" t="s">
        <v>118</v>
      </c>
      <c r="G2250" s="7" t="s">
        <v>220</v>
      </c>
      <c r="H2250" s="80" t="s">
        <v>2398</v>
      </c>
      <c r="I2250" s="7" t="s">
        <v>2399</v>
      </c>
      <c r="J2250" s="7" t="s">
        <v>190</v>
      </c>
      <c r="K2250" s="7" t="s">
        <v>146</v>
      </c>
      <c r="L2250" s="7" t="s">
        <v>90</v>
      </c>
      <c r="M2250" s="7" t="str">
        <f t="shared" si="2852"/>
        <v>Couturière</v>
      </c>
      <c r="N2250" s="8">
        <v>45415</v>
      </c>
      <c r="P2250" s="7">
        <f ca="1">IF(W2250="","",W2250-TODAY())</f>
        <v>-279</v>
      </c>
      <c r="Q2250" s="8">
        <v>45449</v>
      </c>
      <c r="R2250" s="7" t="s">
        <v>8475</v>
      </c>
      <c r="S2250" s="7"/>
      <c r="T2250" s="9" t="s">
        <v>156</v>
      </c>
      <c r="U2250" s="7" t="str">
        <f t="shared" si="2865"/>
        <v>Contractuel</v>
      </c>
      <c r="V2250" s="8">
        <v>45415</v>
      </c>
      <c r="W2250" s="8">
        <v>45443</v>
      </c>
      <c r="X2250" s="8"/>
      <c r="Y2250" s="8"/>
      <c r="Z2250" s="8">
        <v>45415</v>
      </c>
      <c r="AA2250" s="7">
        <f t="shared" si="2866"/>
        <v>5</v>
      </c>
      <c r="AB2250" s="7">
        <f t="shared" si="2867"/>
        <v>2024</v>
      </c>
      <c r="AC2250" s="7">
        <f t="shared" si="2868"/>
        <v>2028</v>
      </c>
      <c r="AD2250" s="10" t="e">
        <f t="shared" ref="AD2250:AD2313" ca="1" si="2885">IF(#REF!="Non",(DAYS360(N2250,Q2250)/360),(DAYS360(N2250,TODAY())/360))</f>
        <v>#REF!</v>
      </c>
      <c r="AE2250" s="10" t="e">
        <f t="shared" ca="1" si="2870"/>
        <v>#REF!</v>
      </c>
      <c r="AF2250" s="8">
        <v>31799</v>
      </c>
      <c r="AG2250" s="11">
        <f t="shared" ca="1" si="2871"/>
        <v>38.145205479452052</v>
      </c>
      <c r="AH2250" s="10" t="str">
        <f t="shared" ca="1" si="2872"/>
        <v>&gt;35&lt; 45</v>
      </c>
      <c r="AI2250" s="12">
        <v>12932062</v>
      </c>
      <c r="AJ2250" s="13" t="s">
        <v>106</v>
      </c>
      <c r="AK2250" s="12" t="s">
        <v>8476</v>
      </c>
      <c r="AL2250" s="8">
        <v>38443</v>
      </c>
      <c r="AM2250" s="7" t="s">
        <v>108</v>
      </c>
      <c r="AN2250" s="7" t="s">
        <v>76</v>
      </c>
      <c r="AO2250">
        <v>3</v>
      </c>
      <c r="AP2250" t="s">
        <v>8477</v>
      </c>
      <c r="AQ2250" s="14">
        <v>3</v>
      </c>
      <c r="AR2250" s="14">
        <v>1</v>
      </c>
      <c r="AS2250" s="15">
        <f t="shared" si="2873"/>
        <v>45780.25</v>
      </c>
      <c r="AT2250" s="14" t="s">
        <v>163</v>
      </c>
      <c r="AU2250" s="12">
        <v>3.7149999999999999</v>
      </c>
      <c r="AV2250" s="17">
        <v>25</v>
      </c>
      <c r="AW2250" s="18" t="s">
        <v>949</v>
      </c>
      <c r="AX2250" s="19" t="s">
        <v>8478</v>
      </c>
      <c r="AY2250" s="17">
        <v>56</v>
      </c>
      <c r="AZ2250" s="14" t="s">
        <v>276</v>
      </c>
      <c r="BA2250" s="20" t="str">
        <f t="shared" si="2874"/>
        <v>25027000000126306856</v>
      </c>
      <c r="BB2250" s="31">
        <f t="shared" si="2875"/>
        <v>20</v>
      </c>
      <c r="BC2250" s="22" t="s">
        <v>8479</v>
      </c>
      <c r="BD2250" s="23" t="s">
        <v>115</v>
      </c>
      <c r="BF2250" s="8"/>
      <c r="BG2250" s="32">
        <v>29283671</v>
      </c>
      <c r="BH2250" s="32"/>
      <c r="BI2250" s="32"/>
      <c r="BK2250" s="14" t="str">
        <f t="shared" si="2882"/>
        <v>A-P7 AR</v>
      </c>
      <c r="BL2250" s="14" t="s">
        <v>595</v>
      </c>
      <c r="BM2250" s="25"/>
      <c r="BN2250" s="26"/>
      <c r="BO2250" s="27"/>
      <c r="BP2250" s="26"/>
      <c r="BQ2250" s="28"/>
    </row>
    <row r="2251" spans="1:69" x14ac:dyDescent="0.25">
      <c r="A2251" t="str">
        <f>VLOOKUP(B2251,[2]RH!$B:$BV,72,0)</f>
        <v>Non-Actif</v>
      </c>
      <c r="B2251" s="6">
        <v>2311</v>
      </c>
      <c r="C2251" s="7" t="s">
        <v>168</v>
      </c>
      <c r="D2251" s="7" t="s">
        <v>8480</v>
      </c>
      <c r="E2251" s="7" t="s">
        <v>67</v>
      </c>
      <c r="F2251" s="7" t="s">
        <v>158</v>
      </c>
      <c r="G2251" s="7" t="s">
        <v>6383</v>
      </c>
      <c r="H2251" s="80" t="s">
        <v>158</v>
      </c>
      <c r="I2251" s="7" t="s">
        <v>542</v>
      </c>
      <c r="J2251" s="7"/>
      <c r="K2251" s="7" t="s">
        <v>146</v>
      </c>
      <c r="L2251" s="7" t="s">
        <v>90</v>
      </c>
      <c r="M2251" s="7" t="str">
        <f t="shared" si="2852"/>
        <v>COUPEUR</v>
      </c>
      <c r="N2251" s="8">
        <v>45414</v>
      </c>
      <c r="O2251" s="123"/>
      <c r="P2251" s="7"/>
      <c r="Q2251" s="8">
        <v>45415</v>
      </c>
      <c r="R2251" s="7" t="s">
        <v>8481</v>
      </c>
      <c r="S2251" s="7"/>
      <c r="T2251" s="9" t="s">
        <v>156</v>
      </c>
      <c r="U2251" s="7" t="str">
        <f t="shared" si="2865"/>
        <v>Contractuel</v>
      </c>
      <c r="V2251" s="8">
        <v>45414</v>
      </c>
      <c r="W2251" s="8">
        <v>45443</v>
      </c>
      <c r="X2251" s="8"/>
      <c r="Y2251" s="8"/>
      <c r="Z2251" s="8">
        <v>45414</v>
      </c>
      <c r="AA2251" s="7">
        <f t="shared" si="2866"/>
        <v>5</v>
      </c>
      <c r="AB2251" s="7">
        <f t="shared" si="2867"/>
        <v>2024</v>
      </c>
      <c r="AC2251" s="7">
        <f t="shared" si="2868"/>
        <v>2028</v>
      </c>
      <c r="AD2251" s="10" t="e">
        <f t="shared" ref="AD2251:AD2314" ca="1" si="2886">IF(#REF!="Non",(DAYS360(N2251,Q2251)/360),(DAYS360(N2251,TODAY())/360))</f>
        <v>#REF!</v>
      </c>
      <c r="AE2251" s="10" t="e">
        <f t="shared" ca="1" si="2870"/>
        <v>#REF!</v>
      </c>
      <c r="AF2251" s="8">
        <v>37549</v>
      </c>
      <c r="AG2251" s="11">
        <f t="shared" ca="1" si="2871"/>
        <v>22.391780821917809</v>
      </c>
      <c r="AH2251" s="10" t="str">
        <f t="shared" ca="1" si="2872"/>
        <v>&lt; 25</v>
      </c>
      <c r="AI2251" s="12"/>
      <c r="AJ2251" s="11"/>
      <c r="AK2251" s="12" t="s">
        <v>8482</v>
      </c>
      <c r="AL2251" s="8">
        <v>44362</v>
      </c>
      <c r="AM2251" s="7" t="s">
        <v>108</v>
      </c>
      <c r="AN2251" s="7" t="s">
        <v>109</v>
      </c>
      <c r="AP2251" t="s">
        <v>8467</v>
      </c>
      <c r="AQ2251" s="14">
        <v>3</v>
      </c>
      <c r="AR2251" s="14">
        <v>1</v>
      </c>
      <c r="AS2251" s="15">
        <f t="shared" si="2873"/>
        <v>45779.25</v>
      </c>
      <c r="AT2251" s="14" t="s">
        <v>163</v>
      </c>
      <c r="AU2251" s="12">
        <v>3.7149999999999999</v>
      </c>
      <c r="AV2251" s="17">
        <v>12</v>
      </c>
      <c r="AW2251" s="18">
        <v>11500</v>
      </c>
      <c r="AX2251" s="19" t="s">
        <v>8483</v>
      </c>
      <c r="AY2251" s="17" t="s">
        <v>82</v>
      </c>
      <c r="AZ2251" s="14" t="s">
        <v>195</v>
      </c>
      <c r="BA2251" s="20" t="str">
        <f t="shared" si="2874"/>
        <v>12115000000240992003</v>
      </c>
      <c r="BB2251" s="31">
        <f t="shared" si="2875"/>
        <v>20</v>
      </c>
      <c r="BC2251" s="22" t="s">
        <v>8484</v>
      </c>
      <c r="BD2251" s="23" t="s">
        <v>341</v>
      </c>
      <c r="BF2251" s="8"/>
      <c r="BG2251" s="32">
        <v>53044778</v>
      </c>
      <c r="BH2251" s="32"/>
      <c r="BI2251" s="32"/>
      <c r="BK2251" s="14" t="str">
        <f t="shared" si="2882"/>
        <v>-COUPE</v>
      </c>
      <c r="BL2251" s="14" t="s">
        <v>595</v>
      </c>
      <c r="BM2251" s="25"/>
      <c r="BN2251" s="26"/>
      <c r="BO2251" s="27"/>
      <c r="BP2251" s="26"/>
      <c r="BQ2251" s="28"/>
    </row>
    <row r="2252" spans="1:69" x14ac:dyDescent="0.25">
      <c r="A2252" t="str">
        <f>VLOOKUP(B2252,[2]RH!$B:$BV,72,0)</f>
        <v>si</v>
      </c>
      <c r="B2252" s="6">
        <v>2312</v>
      </c>
      <c r="C2252" s="7" t="s">
        <v>168</v>
      </c>
      <c r="D2252" s="7" t="s">
        <v>8485</v>
      </c>
      <c r="E2252" s="7" t="s">
        <v>67</v>
      </c>
      <c r="F2252" s="7" t="s">
        <v>4747</v>
      </c>
      <c r="G2252" s="7" t="s">
        <v>7427</v>
      </c>
      <c r="H2252" s="80"/>
      <c r="I2252" s="7"/>
      <c r="J2252" s="7"/>
      <c r="K2252" s="7" t="s">
        <v>89</v>
      </c>
      <c r="L2252" s="7" t="s">
        <v>90</v>
      </c>
      <c r="M2252" s="7" t="str">
        <f t="shared" si="2852"/>
        <v>Aide soignante</v>
      </c>
      <c r="N2252" s="8">
        <v>45414</v>
      </c>
      <c r="P2252" s="7"/>
      <c r="Q2252" s="8"/>
      <c r="R2252" s="7"/>
      <c r="S2252" s="7"/>
      <c r="T2252" s="9" t="s">
        <v>394</v>
      </c>
      <c r="U2252" s="7" t="str">
        <f t="shared" si="2865"/>
        <v>Contractuel</v>
      </c>
      <c r="V2252" s="8">
        <v>45414</v>
      </c>
      <c r="W2252" s="8" t="s">
        <v>7177</v>
      </c>
      <c r="X2252" s="8">
        <v>45414</v>
      </c>
      <c r="Y2252" s="8">
        <v>45778</v>
      </c>
      <c r="Z2252" s="8"/>
      <c r="AA2252" s="7">
        <f t="shared" si="2866"/>
        <v>5</v>
      </c>
      <c r="AB2252" s="7">
        <f t="shared" si="2867"/>
        <v>2024</v>
      </c>
      <c r="AC2252" s="7">
        <f t="shared" si="2868"/>
        <v>2028</v>
      </c>
      <c r="AD2252" s="10" t="e">
        <f t="shared" ref="AD2252:AD2315" ca="1" si="2887">IF(#REF!="Non",(DAYS360(N2252,Q2252)/360),(DAYS360(N2252,TODAY())/360))</f>
        <v>#REF!</v>
      </c>
      <c r="AE2252" s="10" t="e">
        <f t="shared" ca="1" si="2870"/>
        <v>#REF!</v>
      </c>
      <c r="AF2252" s="8">
        <v>36960</v>
      </c>
      <c r="AG2252" s="11">
        <f t="shared" ca="1" si="2871"/>
        <v>24.005479452054793</v>
      </c>
      <c r="AH2252" s="10" t="str">
        <f t="shared" ca="1" si="2872"/>
        <v>&lt; 25</v>
      </c>
      <c r="AI2252" s="12"/>
      <c r="AJ2252" s="11"/>
      <c r="AK2252" s="12" t="s">
        <v>8486</v>
      </c>
      <c r="AL2252" s="8">
        <v>43769</v>
      </c>
      <c r="AM2252" s="7" t="s">
        <v>108</v>
      </c>
      <c r="AN2252" s="7" t="s">
        <v>109</v>
      </c>
      <c r="AP2252" t="s">
        <v>1514</v>
      </c>
      <c r="AQ2252" s="14">
        <v>5</v>
      </c>
      <c r="AR2252" s="14">
        <v>1</v>
      </c>
      <c r="AS2252" s="15">
        <f t="shared" si="2873"/>
        <v>45779.25</v>
      </c>
      <c r="AT2252" s="14" t="s">
        <v>77</v>
      </c>
      <c r="AU2252" s="12">
        <v>550</v>
      </c>
      <c r="AV2252" s="17">
        <v>12</v>
      </c>
      <c r="AW2252" s="18" t="s">
        <v>1464</v>
      </c>
      <c r="AX2252" s="19" t="s">
        <v>8487</v>
      </c>
      <c r="AY2252" s="17">
        <v>61</v>
      </c>
      <c r="AZ2252" s="14" t="s">
        <v>195</v>
      </c>
      <c r="BA2252" s="20" t="str">
        <f t="shared" si="2874"/>
        <v>12055000000244197061</v>
      </c>
      <c r="BB2252" s="31">
        <f t="shared" si="2875"/>
        <v>20</v>
      </c>
      <c r="BC2252" s="22" t="s">
        <v>8488</v>
      </c>
      <c r="BD2252" s="23" t="s">
        <v>115</v>
      </c>
      <c r="BF2252" s="8"/>
      <c r="BG2252" s="32">
        <v>56777146</v>
      </c>
      <c r="BH2252" s="32"/>
      <c r="BI2252" s="32"/>
      <c r="BJ2252" t="s">
        <v>486</v>
      </c>
      <c r="BK2252" s="14" t="s">
        <v>70</v>
      </c>
      <c r="BL2252" s="14"/>
      <c r="BM2252" s="25"/>
      <c r="BN2252" s="26"/>
      <c r="BO2252" s="27"/>
      <c r="BP2252" s="26"/>
      <c r="BQ2252" s="28"/>
    </row>
    <row r="2253" spans="1:69" x14ac:dyDescent="0.25">
      <c r="A2253" t="str">
        <f>VLOOKUP(B2253,[2]RH!$B:$BV,72,0)</f>
        <v>si</v>
      </c>
      <c r="B2253" s="6">
        <v>2313</v>
      </c>
      <c r="C2253" s="7" t="s">
        <v>65</v>
      </c>
      <c r="D2253" s="7" t="s">
        <v>8489</v>
      </c>
      <c r="E2253" s="7" t="s">
        <v>67</v>
      </c>
      <c r="F2253" s="7" t="s">
        <v>118</v>
      </c>
      <c r="G2253" s="7" t="s">
        <v>1801</v>
      </c>
      <c r="H2253" s="80" t="s">
        <v>2398</v>
      </c>
      <c r="I2253" s="7" t="s">
        <v>2399</v>
      </c>
      <c r="J2253" s="7" t="s">
        <v>190</v>
      </c>
      <c r="K2253" s="7" t="s">
        <v>146</v>
      </c>
      <c r="L2253" s="7" t="s">
        <v>90</v>
      </c>
      <c r="M2253" s="7" t="str">
        <f t="shared" si="2852"/>
        <v>Prép CAMPO</v>
      </c>
      <c r="N2253" s="8">
        <v>45414</v>
      </c>
      <c r="P2253" s="7">
        <f t="shared" ref="P2253:P2263" ca="1" si="2888">IF(W2253="","",W2253-TODAY())</f>
        <v>-6</v>
      </c>
      <c r="Q2253" s="8"/>
      <c r="R2253" s="7"/>
      <c r="S2253" s="7"/>
      <c r="T2253" s="9" t="s">
        <v>156</v>
      </c>
      <c r="U2253" s="7" t="str">
        <f t="shared" si="2865"/>
        <v>Contractuel</v>
      </c>
      <c r="V2253" s="8">
        <v>45689</v>
      </c>
      <c r="W2253" s="8">
        <f>VLOOKUP(B2253,[1]BASE!$A:$Q,17,0)</f>
        <v>45716</v>
      </c>
      <c r="X2253" s="8"/>
      <c r="Y2253" s="8"/>
      <c r="Z2253" s="8">
        <v>45414</v>
      </c>
      <c r="AA2253" s="7">
        <f t="shared" si="2866"/>
        <v>5</v>
      </c>
      <c r="AB2253" s="7">
        <f t="shared" si="2867"/>
        <v>2024</v>
      </c>
      <c r="AC2253" s="7">
        <f t="shared" si="2868"/>
        <v>2028</v>
      </c>
      <c r="AD2253" s="10" t="e">
        <f t="shared" ref="AD2253:AD2316" ca="1" si="2889">IF(#REF!="Non",(DAYS360(N2253,Q2253)/360),(DAYS360(N2253,TODAY())/360))</f>
        <v>#REF!</v>
      </c>
      <c r="AE2253" s="10" t="e">
        <f t="shared" ca="1" si="2870"/>
        <v>#REF!</v>
      </c>
      <c r="AF2253" s="8">
        <v>32838</v>
      </c>
      <c r="AG2253" s="11">
        <f t="shared" ca="1" si="2871"/>
        <v>35.298630136986304</v>
      </c>
      <c r="AH2253" s="10" t="str">
        <f t="shared" ca="1" si="2872"/>
        <v>&gt;35&lt; 45</v>
      </c>
      <c r="AI2253" s="12">
        <v>16188522</v>
      </c>
      <c r="AJ2253" s="13" t="s">
        <v>92</v>
      </c>
      <c r="AK2253" s="12" t="s">
        <v>8490</v>
      </c>
      <c r="AL2253" s="8">
        <v>45349</v>
      </c>
      <c r="AM2253" s="7" t="s">
        <v>75</v>
      </c>
      <c r="AN2253" s="7" t="s">
        <v>109</v>
      </c>
      <c r="AP2253" t="s">
        <v>8472</v>
      </c>
      <c r="AQ2253" s="14">
        <v>3</v>
      </c>
      <c r="AR2253" s="14">
        <v>1</v>
      </c>
      <c r="AS2253" s="15">
        <f t="shared" si="2873"/>
        <v>45779.25</v>
      </c>
      <c r="AT2253" s="14" t="s">
        <v>163</v>
      </c>
      <c r="AU2253" s="12">
        <v>3.7149999999999999</v>
      </c>
      <c r="AV2253" s="17" t="s">
        <v>79</v>
      </c>
      <c r="AW2253" s="18" t="s">
        <v>457</v>
      </c>
      <c r="AX2253" s="17" t="s">
        <v>8491</v>
      </c>
      <c r="AY2253" s="17">
        <v>61</v>
      </c>
      <c r="AZ2253" s="14" t="s">
        <v>83</v>
      </c>
      <c r="BA2253" s="20" t="str">
        <f t="shared" si="2874"/>
        <v>08000000602039918861</v>
      </c>
      <c r="BB2253" s="31">
        <f t="shared" si="2875"/>
        <v>20</v>
      </c>
      <c r="BC2253" s="22" t="s">
        <v>8492</v>
      </c>
      <c r="BD2253" s="23" t="s">
        <v>115</v>
      </c>
      <c r="BF2253" s="8"/>
      <c r="BG2253" s="32">
        <v>24807918</v>
      </c>
      <c r="BH2253" s="32"/>
      <c r="BI2253" s="32"/>
      <c r="BJ2253" t="s">
        <v>5663</v>
      </c>
      <c r="BK2253" s="14" t="str">
        <f>IF(K2253="CADRE","CADRE",CONCATENATE(J2253,"-",H2253))</f>
        <v>A-P7 AR</v>
      </c>
      <c r="BL2253" s="14" t="s">
        <v>595</v>
      </c>
      <c r="BM2253" s="25"/>
      <c r="BN2253" s="26"/>
      <c r="BO2253" s="27"/>
      <c r="BP2253" s="26"/>
      <c r="BQ2253" s="28"/>
    </row>
    <row r="2254" spans="1:69" x14ac:dyDescent="0.25">
      <c r="A2254" t="str">
        <f>VLOOKUP(B2254,[2]RH!$B:$BV,72,0)</f>
        <v>si</v>
      </c>
      <c r="B2254" s="6">
        <v>2314</v>
      </c>
      <c r="C2254" s="7" t="s">
        <v>168</v>
      </c>
      <c r="D2254" s="7" t="s">
        <v>8493</v>
      </c>
      <c r="E2254" s="7" t="s">
        <v>67</v>
      </c>
      <c r="F2254" s="7" t="s">
        <v>118</v>
      </c>
      <c r="G2254" s="7" t="s">
        <v>3299</v>
      </c>
      <c r="H2254" s="41" t="s">
        <v>562</v>
      </c>
      <c r="I2254" s="7" t="s">
        <v>1802</v>
      </c>
      <c r="J2254" s="7" t="s">
        <v>281</v>
      </c>
      <c r="K2254" s="7" t="s">
        <v>146</v>
      </c>
      <c r="L2254" s="7" t="s">
        <v>90</v>
      </c>
      <c r="M2254" s="7" t="str">
        <f t="shared" si="2852"/>
        <v>CAMPO</v>
      </c>
      <c r="N2254" s="8">
        <v>45415</v>
      </c>
      <c r="P2254" s="7">
        <f t="shared" ca="1" si="2888"/>
        <v>-6</v>
      </c>
      <c r="Q2254" s="8"/>
      <c r="R2254" s="7"/>
      <c r="S2254" s="7"/>
      <c r="T2254" s="9" t="s">
        <v>156</v>
      </c>
      <c r="U2254" s="7" t="str">
        <f t="shared" si="2865"/>
        <v>Contractuel</v>
      </c>
      <c r="V2254" s="8">
        <v>45689</v>
      </c>
      <c r="W2254" s="8">
        <f>VLOOKUP(B2254,[1]BASE!$A:$Q,17,0)</f>
        <v>45716</v>
      </c>
      <c r="X2254" s="8"/>
      <c r="Y2254" s="8"/>
      <c r="Z2254" s="8">
        <v>45414</v>
      </c>
      <c r="AA2254" s="7">
        <f t="shared" si="2866"/>
        <v>5</v>
      </c>
      <c r="AB2254" s="7">
        <f t="shared" si="2867"/>
        <v>2024</v>
      </c>
      <c r="AC2254" s="7">
        <f t="shared" si="2868"/>
        <v>2028</v>
      </c>
      <c r="AD2254" s="10" t="e">
        <f t="shared" ref="AD2254:AD2317" ca="1" si="2890">IF(#REF!="Non",(DAYS360(N2254,Q2254)/360),(DAYS360(N2254,TODAY())/360))</f>
        <v>#REF!</v>
      </c>
      <c r="AE2254" s="10" t="e">
        <f t="shared" ca="1" si="2870"/>
        <v>#REF!</v>
      </c>
      <c r="AF2254" s="8">
        <v>37056</v>
      </c>
      <c r="AG2254" s="11">
        <f t="shared" ca="1" si="2871"/>
        <v>23.742465753424657</v>
      </c>
      <c r="AH2254" s="10" t="str">
        <f t="shared" ca="1" si="2872"/>
        <v>&lt; 25</v>
      </c>
      <c r="AI2254" s="12">
        <v>17544859</v>
      </c>
      <c r="AJ2254" s="40" t="s">
        <v>213</v>
      </c>
      <c r="AK2254" s="12" t="s">
        <v>8494</v>
      </c>
      <c r="AL2254" s="8">
        <v>43703</v>
      </c>
      <c r="AM2254" s="7" t="s">
        <v>108</v>
      </c>
      <c r="AN2254" s="7" t="s">
        <v>109</v>
      </c>
      <c r="AP2254" t="s">
        <v>1514</v>
      </c>
      <c r="AQ2254" s="14">
        <v>3</v>
      </c>
      <c r="AR2254" s="14">
        <v>1</v>
      </c>
      <c r="AS2254" s="15">
        <f t="shared" si="2873"/>
        <v>45780.25</v>
      </c>
      <c r="AT2254" s="14" t="s">
        <v>163</v>
      </c>
      <c r="AU2254" s="12">
        <v>3.7149999999999999</v>
      </c>
      <c r="AV2254" s="17" t="s">
        <v>150</v>
      </c>
      <c r="AW2254" s="18" t="s">
        <v>339</v>
      </c>
      <c r="AX2254" s="19">
        <v>38105535858</v>
      </c>
      <c r="AY2254" s="17">
        <v>72</v>
      </c>
      <c r="AZ2254" s="14" t="s">
        <v>174</v>
      </c>
      <c r="BA2254" s="20" t="str">
        <f t="shared" si="2874"/>
        <v>07080013810553585872</v>
      </c>
      <c r="BB2254" s="31">
        <f t="shared" si="2875"/>
        <v>20</v>
      </c>
      <c r="BC2254" s="22" t="s">
        <v>8495</v>
      </c>
      <c r="BD2254" s="23" t="s">
        <v>341</v>
      </c>
      <c r="BF2254" s="8"/>
      <c r="BG2254" s="32">
        <v>23824831</v>
      </c>
      <c r="BH2254" s="32"/>
      <c r="BI2254" s="32"/>
      <c r="BJ2254" t="s">
        <v>1055</v>
      </c>
      <c r="BK2254" s="14" t="s">
        <v>1806</v>
      </c>
      <c r="BL2254" s="14" t="s">
        <v>595</v>
      </c>
      <c r="BM2254" s="25"/>
      <c r="BN2254" s="26"/>
      <c r="BO2254" s="27"/>
      <c r="BP2254" s="26"/>
      <c r="BQ2254" s="28"/>
    </row>
    <row r="2255" spans="1:69" x14ac:dyDescent="0.25">
      <c r="A2255" t="str">
        <f>VLOOKUP(B2255,[2]RH!$B:$BV,72,0)</f>
        <v>si</v>
      </c>
      <c r="B2255" s="6">
        <v>2315</v>
      </c>
      <c r="C2255" s="7" t="s">
        <v>168</v>
      </c>
      <c r="D2255" s="7" t="s">
        <v>8496</v>
      </c>
      <c r="E2255" s="7" t="s">
        <v>67</v>
      </c>
      <c r="F2255" s="7" t="s">
        <v>118</v>
      </c>
      <c r="G2255" s="7" t="s">
        <v>3299</v>
      </c>
      <c r="H2255" s="41" t="s">
        <v>562</v>
      </c>
      <c r="I2255" s="7" t="s">
        <v>1802</v>
      </c>
      <c r="J2255" s="7" t="s">
        <v>281</v>
      </c>
      <c r="K2255" s="7" t="s">
        <v>146</v>
      </c>
      <c r="L2255" s="7" t="s">
        <v>90</v>
      </c>
      <c r="M2255" s="7" t="str">
        <f t="shared" si="2852"/>
        <v>CAMPO</v>
      </c>
      <c r="N2255" s="8">
        <v>45414</v>
      </c>
      <c r="P2255" s="7">
        <f t="shared" ca="1" si="2888"/>
        <v>-6</v>
      </c>
      <c r="Q2255" s="8"/>
      <c r="R2255" s="7"/>
      <c r="S2255" s="7"/>
      <c r="T2255" s="9" t="s">
        <v>156</v>
      </c>
      <c r="U2255" s="7" t="str">
        <f t="shared" si="2865"/>
        <v>Contractuel</v>
      </c>
      <c r="V2255" s="8">
        <v>45689</v>
      </c>
      <c r="W2255" s="8">
        <f>VLOOKUP(B2255,[1]BASE!$A:$Q,17,0)</f>
        <v>45716</v>
      </c>
      <c r="X2255" s="8"/>
      <c r="Y2255" s="8"/>
      <c r="Z2255" s="8">
        <v>45414</v>
      </c>
      <c r="AA2255" s="7">
        <f t="shared" si="2866"/>
        <v>5</v>
      </c>
      <c r="AB2255" s="7">
        <f t="shared" si="2867"/>
        <v>2024</v>
      </c>
      <c r="AC2255" s="7">
        <f t="shared" si="2868"/>
        <v>2028</v>
      </c>
      <c r="AD2255" s="10" t="e">
        <f t="shared" ref="AD2255:AD2318" ca="1" si="2891">IF(#REF!="Non",(DAYS360(N2255,Q2255)/360),(DAYS360(N2255,TODAY())/360))</f>
        <v>#REF!</v>
      </c>
      <c r="AE2255" s="10" t="e">
        <f t="shared" ca="1" si="2870"/>
        <v>#REF!</v>
      </c>
      <c r="AF2255" s="8">
        <v>35903</v>
      </c>
      <c r="AG2255" s="11">
        <f t="shared" ca="1" si="2871"/>
        <v>26.901369863013699</v>
      </c>
      <c r="AH2255" s="10" t="str">
        <f t="shared" ca="1" si="2872"/>
        <v>&gt;25&lt; 35</v>
      </c>
      <c r="AI2255" s="12">
        <v>17555782</v>
      </c>
      <c r="AJ2255" s="40" t="s">
        <v>79</v>
      </c>
      <c r="AK2255" s="12" t="s">
        <v>8497</v>
      </c>
      <c r="AL2255" s="8">
        <v>43393</v>
      </c>
      <c r="AM2255" s="7" t="s">
        <v>108</v>
      </c>
      <c r="AN2255" s="7" t="s">
        <v>109</v>
      </c>
      <c r="AP2255" t="s">
        <v>8324</v>
      </c>
      <c r="AQ2255" s="14">
        <v>3</v>
      </c>
      <c r="AR2255" s="14">
        <v>1</v>
      </c>
      <c r="AS2255" s="15">
        <f t="shared" si="2873"/>
        <v>45779.25</v>
      </c>
      <c r="AT2255" s="14" t="s">
        <v>163</v>
      </c>
      <c r="AU2255" s="12">
        <v>3.7149999999999999</v>
      </c>
      <c r="AV2255" s="17">
        <v>17</v>
      </c>
      <c r="AW2255" s="18">
        <v>53594</v>
      </c>
      <c r="AX2255" s="19" t="s">
        <v>8498</v>
      </c>
      <c r="AY2255" s="17">
        <v>39</v>
      </c>
      <c r="AZ2255" s="14" t="s">
        <v>174</v>
      </c>
      <c r="BA2255" s="20" t="str">
        <f t="shared" si="2874"/>
        <v>17535940202333603939</v>
      </c>
      <c r="BB2255" s="31">
        <f t="shared" si="2875"/>
        <v>20</v>
      </c>
      <c r="BC2255" s="22" t="s">
        <v>8499</v>
      </c>
      <c r="BD2255" s="23" t="s">
        <v>341</v>
      </c>
      <c r="BF2255" s="8"/>
      <c r="BG2255" s="32">
        <v>27946017</v>
      </c>
      <c r="BH2255" s="32"/>
      <c r="BI2255" s="32"/>
      <c r="BJ2255" s="124" t="s">
        <v>3929</v>
      </c>
      <c r="BK2255" s="14" t="s">
        <v>1806</v>
      </c>
      <c r="BL2255" s="14" t="s">
        <v>595</v>
      </c>
      <c r="BM2255" s="25"/>
      <c r="BN2255" s="26"/>
      <c r="BO2255" s="27"/>
      <c r="BP2255" s="26"/>
      <c r="BQ2255" s="28"/>
    </row>
    <row r="2256" spans="1:69" x14ac:dyDescent="0.25">
      <c r="A2256" t="str">
        <f>VLOOKUP(B2256,[2]RH!$B:$BV,72,0)</f>
        <v>si</v>
      </c>
      <c r="B2256" s="6">
        <v>2316</v>
      </c>
      <c r="C2256" s="7" t="s">
        <v>168</v>
      </c>
      <c r="D2256" s="7" t="s">
        <v>8500</v>
      </c>
      <c r="E2256" s="7" t="s">
        <v>67</v>
      </c>
      <c r="F2256" s="7" t="s">
        <v>118</v>
      </c>
      <c r="G2256" s="7" t="s">
        <v>220</v>
      </c>
      <c r="H2256" s="80" t="s">
        <v>225</v>
      </c>
      <c r="I2256" s="7" t="s">
        <v>589</v>
      </c>
      <c r="J2256" s="7" t="s">
        <v>190</v>
      </c>
      <c r="K2256" s="7" t="s">
        <v>146</v>
      </c>
      <c r="L2256" s="7" t="s">
        <v>90</v>
      </c>
      <c r="M2256" s="7" t="str">
        <f t="shared" si="2852"/>
        <v>Couturière</v>
      </c>
      <c r="N2256" s="8">
        <v>45414</v>
      </c>
      <c r="P2256" s="7">
        <f t="shared" ca="1" si="2888"/>
        <v>-6</v>
      </c>
      <c r="Q2256" s="8"/>
      <c r="R2256" s="7"/>
      <c r="S2256" s="7"/>
      <c r="T2256" s="9" t="s">
        <v>156</v>
      </c>
      <c r="U2256" s="7" t="str">
        <f t="shared" si="2865"/>
        <v>Contractuel</v>
      </c>
      <c r="V2256" s="8">
        <v>45689</v>
      </c>
      <c r="W2256" s="8">
        <f>VLOOKUP(B2256,[1]BASE!$A:$Q,17,0)</f>
        <v>45716</v>
      </c>
      <c r="X2256" s="8"/>
      <c r="Y2256" s="8"/>
      <c r="Z2256" s="8">
        <v>45414</v>
      </c>
      <c r="AA2256" s="7">
        <f t="shared" si="2866"/>
        <v>5</v>
      </c>
      <c r="AB2256" s="7">
        <f t="shared" si="2867"/>
        <v>2024</v>
      </c>
      <c r="AC2256" s="7">
        <f t="shared" si="2868"/>
        <v>2028</v>
      </c>
      <c r="AD2256" s="10" t="e">
        <f t="shared" ref="AD2256:AD2319" ca="1" si="2892">IF(#REF!="Non",(DAYS360(N2256,Q2256)/360),(DAYS360(N2256,TODAY())/360))</f>
        <v>#REF!</v>
      </c>
      <c r="AE2256" s="10" t="e">
        <f t="shared" ca="1" si="2870"/>
        <v>#REF!</v>
      </c>
      <c r="AF2256" s="8">
        <v>29047</v>
      </c>
      <c r="AG2256" s="11">
        <f t="shared" ca="1" si="2871"/>
        <v>45.684931506849317</v>
      </c>
      <c r="AH2256" s="10" t="str">
        <f t="shared" ca="1" si="2872"/>
        <v>&gt;45&lt; 55</v>
      </c>
      <c r="AI2256" s="12">
        <v>12325054</v>
      </c>
      <c r="AJ2256" s="13" t="s">
        <v>192</v>
      </c>
      <c r="AK2256" s="12" t="s">
        <v>8501</v>
      </c>
      <c r="AL2256" s="8">
        <v>38436</v>
      </c>
      <c r="AM2256" s="7" t="s">
        <v>108</v>
      </c>
      <c r="AN2256" s="7" t="s">
        <v>76</v>
      </c>
      <c r="AO2256">
        <v>4</v>
      </c>
      <c r="AP2256" t="s">
        <v>8502</v>
      </c>
      <c r="AQ2256" s="14">
        <v>3</v>
      </c>
      <c r="AR2256" s="14">
        <v>1</v>
      </c>
      <c r="AS2256" s="15">
        <f t="shared" si="2873"/>
        <v>45779.25</v>
      </c>
      <c r="AT2256" s="14" t="s">
        <v>163</v>
      </c>
      <c r="AU2256" s="12">
        <v>3.7149999999999999</v>
      </c>
      <c r="AV2256" s="17">
        <v>17</v>
      </c>
      <c r="AW2256" s="18" t="s">
        <v>201</v>
      </c>
      <c r="AX2256" s="19" t="s">
        <v>8503</v>
      </c>
      <c r="AY2256" s="17">
        <v>91</v>
      </c>
      <c r="AZ2256" s="14" t="s">
        <v>8448</v>
      </c>
      <c r="BA2256" s="20" t="str">
        <f t="shared" si="2874"/>
        <v>17001000000004966491</v>
      </c>
      <c r="BB2256" s="31">
        <f t="shared" si="2875"/>
        <v>20</v>
      </c>
      <c r="BC2256" s="22" t="s">
        <v>6696</v>
      </c>
      <c r="BD2256" s="23" t="s">
        <v>341</v>
      </c>
      <c r="BF2256" s="8"/>
      <c r="BG2256" s="32">
        <v>46517234</v>
      </c>
      <c r="BH2256" s="32"/>
      <c r="BI2256" s="32"/>
      <c r="BJ2256" t="s">
        <v>6322</v>
      </c>
      <c r="BK2256" s="14" t="str">
        <f t="shared" ref="BK2256:BK2261" si="2893">IF(K2256="CADRE","CADRE",CONCATENATE(J2256,"-",H2256))</f>
        <v>A-P6 AV</v>
      </c>
      <c r="BL2256" s="14" t="s">
        <v>595</v>
      </c>
      <c r="BM2256" s="25"/>
      <c r="BN2256" s="26"/>
      <c r="BO2256" s="27"/>
      <c r="BP2256" s="26"/>
      <c r="BQ2256" s="28"/>
    </row>
    <row r="2257" spans="1:69" x14ac:dyDescent="0.25">
      <c r="A2257" t="str">
        <f>VLOOKUP(B2257,[2]RH!$B:$BV,72,0)</f>
        <v>si</v>
      </c>
      <c r="B2257" s="6">
        <v>2317</v>
      </c>
      <c r="C2257" s="7" t="s">
        <v>168</v>
      </c>
      <c r="D2257" s="7" t="s">
        <v>8504</v>
      </c>
      <c r="E2257" s="7" t="s">
        <v>67</v>
      </c>
      <c r="F2257" s="7" t="s">
        <v>118</v>
      </c>
      <c r="G2257" s="7" t="s">
        <v>220</v>
      </c>
      <c r="H2257" s="80" t="s">
        <v>225</v>
      </c>
      <c r="I2257" s="7" t="s">
        <v>5620</v>
      </c>
      <c r="J2257" s="7" t="s">
        <v>281</v>
      </c>
      <c r="K2257" s="7" t="s">
        <v>146</v>
      </c>
      <c r="L2257" s="7" t="s">
        <v>90</v>
      </c>
      <c r="M2257" s="7" t="str">
        <f t="shared" si="2852"/>
        <v>Couturière</v>
      </c>
      <c r="N2257" s="8">
        <v>45414</v>
      </c>
      <c r="P2257" s="7">
        <f t="shared" ca="1" si="2888"/>
        <v>-6</v>
      </c>
      <c r="Q2257" s="8"/>
      <c r="R2257" s="7"/>
      <c r="S2257" s="7"/>
      <c r="T2257" s="9" t="s">
        <v>156</v>
      </c>
      <c r="U2257" s="7" t="str">
        <f t="shared" si="2865"/>
        <v>Contractuel</v>
      </c>
      <c r="V2257" s="8">
        <v>45689</v>
      </c>
      <c r="W2257" s="8">
        <f>VLOOKUP(B2257,[1]BASE!$A:$Q,17,0)</f>
        <v>45716</v>
      </c>
      <c r="X2257" s="8"/>
      <c r="Y2257" s="8"/>
      <c r="Z2257" s="8">
        <v>45414</v>
      </c>
      <c r="AA2257" s="7">
        <f t="shared" si="2866"/>
        <v>5</v>
      </c>
      <c r="AB2257" s="7">
        <f t="shared" si="2867"/>
        <v>2024</v>
      </c>
      <c r="AC2257" s="7">
        <f t="shared" si="2868"/>
        <v>2028</v>
      </c>
      <c r="AD2257" s="10" t="e">
        <f t="shared" ref="AD2257:AD2320" ca="1" si="2894">IF(#REF!="Non",(DAYS360(N2257,Q2257)/360),(DAYS360(N2257,TODAY())/360))</f>
        <v>#REF!</v>
      </c>
      <c r="AE2257" s="10" t="e">
        <f t="shared" ca="1" si="2870"/>
        <v>#REF!</v>
      </c>
      <c r="AF2257" s="8">
        <v>31048</v>
      </c>
      <c r="AG2257" s="11">
        <f t="shared" ca="1" si="2871"/>
        <v>40.202739726027396</v>
      </c>
      <c r="AH2257" s="10" t="str">
        <f t="shared" ca="1" si="2872"/>
        <v>&gt;35&lt; 45</v>
      </c>
      <c r="AI2257" s="12">
        <v>16444772</v>
      </c>
      <c r="AJ2257" s="13" t="s">
        <v>79</v>
      </c>
      <c r="AK2257" s="12" t="s">
        <v>8505</v>
      </c>
      <c r="AL2257" s="8">
        <v>43571</v>
      </c>
      <c r="AM2257" s="7" t="s">
        <v>108</v>
      </c>
      <c r="AN2257" s="7" t="s">
        <v>76</v>
      </c>
      <c r="AO2257">
        <v>1</v>
      </c>
      <c r="AP2257" t="s">
        <v>8502</v>
      </c>
      <c r="AQ2257" s="14">
        <v>3</v>
      </c>
      <c r="AR2257" s="14">
        <v>1</v>
      </c>
      <c r="AS2257" s="15">
        <f t="shared" si="2873"/>
        <v>45779.25</v>
      </c>
      <c r="AT2257" s="14" t="s">
        <v>163</v>
      </c>
      <c r="AU2257" s="12">
        <v>3.7149999999999999</v>
      </c>
      <c r="AV2257" s="17">
        <v>17</v>
      </c>
      <c r="AW2257" s="18" t="s">
        <v>201</v>
      </c>
      <c r="AX2257" s="19" t="s">
        <v>8506</v>
      </c>
      <c r="AY2257" s="17">
        <v>58</v>
      </c>
      <c r="AZ2257" s="14" t="s">
        <v>203</v>
      </c>
      <c r="BA2257" s="20" t="str">
        <f t="shared" si="2874"/>
        <v>17001000000148488758</v>
      </c>
      <c r="BB2257" s="31">
        <f t="shared" si="2875"/>
        <v>20</v>
      </c>
      <c r="BC2257" s="22" t="s">
        <v>8507</v>
      </c>
      <c r="BD2257" s="23" t="s">
        <v>341</v>
      </c>
      <c r="BF2257" s="8"/>
      <c r="BG2257" s="32">
        <v>95476179</v>
      </c>
      <c r="BH2257" s="32"/>
      <c r="BI2257" s="32"/>
      <c r="BJ2257" t="s">
        <v>4109</v>
      </c>
      <c r="BK2257" s="14" t="str">
        <f t="shared" si="2893"/>
        <v>B-P6 AV</v>
      </c>
      <c r="BL2257" s="14" t="s">
        <v>595</v>
      </c>
      <c r="BM2257" s="25"/>
      <c r="BN2257" s="26"/>
      <c r="BO2257" s="27"/>
      <c r="BP2257" s="26"/>
      <c r="BQ2257" s="28"/>
    </row>
    <row r="2258" spans="1:69" x14ac:dyDescent="0.25">
      <c r="A2258" t="str">
        <f>VLOOKUP(B2258,[2]RH!$B:$BV,72,0)</f>
        <v>si</v>
      </c>
      <c r="B2258" s="6">
        <v>2318</v>
      </c>
      <c r="C2258" s="7" t="s">
        <v>168</v>
      </c>
      <c r="D2258" s="7" t="s">
        <v>8508</v>
      </c>
      <c r="E2258" s="7" t="s">
        <v>67</v>
      </c>
      <c r="F2258" s="7" t="s">
        <v>118</v>
      </c>
      <c r="G2258" s="7" t="s">
        <v>408</v>
      </c>
      <c r="H2258" s="80" t="s">
        <v>225</v>
      </c>
      <c r="I2258" s="7" t="s">
        <v>5620</v>
      </c>
      <c r="J2258" s="7" t="s">
        <v>281</v>
      </c>
      <c r="K2258" s="7" t="s">
        <v>146</v>
      </c>
      <c r="L2258" s="7" t="s">
        <v>90</v>
      </c>
      <c r="M2258" s="7" t="str">
        <f t="shared" si="2852"/>
        <v>Alimentatrice</v>
      </c>
      <c r="N2258" s="8">
        <v>45421</v>
      </c>
      <c r="P2258" s="7">
        <f t="shared" ca="1" si="2888"/>
        <v>-6</v>
      </c>
      <c r="Q2258" s="8"/>
      <c r="R2258" s="7"/>
      <c r="S2258" s="7"/>
      <c r="T2258" s="9" t="s">
        <v>156</v>
      </c>
      <c r="U2258" s="7" t="str">
        <f t="shared" si="2865"/>
        <v>Contractuel</v>
      </c>
      <c r="V2258" s="8">
        <v>45689</v>
      </c>
      <c r="W2258" s="8">
        <f>VLOOKUP(B2258,[1]BASE!$A:$Q,17,0)</f>
        <v>45716</v>
      </c>
      <c r="X2258" s="8"/>
      <c r="Y2258" s="8"/>
      <c r="Z2258" s="8">
        <v>45421</v>
      </c>
      <c r="AA2258" s="7">
        <f t="shared" si="2866"/>
        <v>5</v>
      </c>
      <c r="AB2258" s="7">
        <f t="shared" si="2867"/>
        <v>2024</v>
      </c>
      <c r="AC2258" s="7">
        <f t="shared" si="2868"/>
        <v>2028</v>
      </c>
      <c r="AD2258" s="10" t="e">
        <f t="shared" ref="AD2258:AD2321" ca="1" si="2895">IF(#REF!="Non",(DAYS360(N2258,Q2258)/360),(DAYS360(N2258,TODAY())/360))</f>
        <v>#REF!</v>
      </c>
      <c r="AE2258" s="10" t="e">
        <f t="shared" ca="1" si="2870"/>
        <v>#REF!</v>
      </c>
      <c r="AF2258" s="8">
        <v>36387</v>
      </c>
      <c r="AG2258" s="11">
        <f t="shared" ca="1" si="2871"/>
        <v>25.575342465753426</v>
      </c>
      <c r="AH2258" s="10" t="str">
        <f t="shared" ca="1" si="2872"/>
        <v>&gt;25&lt; 35</v>
      </c>
      <c r="AI2258" s="12"/>
      <c r="AJ2258" s="11"/>
      <c r="AK2258" s="12" t="s">
        <v>8509</v>
      </c>
      <c r="AL2258" s="8">
        <v>42800</v>
      </c>
      <c r="AM2258" s="7" t="s">
        <v>108</v>
      </c>
      <c r="AN2258" s="7" t="s">
        <v>109</v>
      </c>
      <c r="AP2258" t="s">
        <v>8458</v>
      </c>
      <c r="AQ2258" s="14">
        <v>3</v>
      </c>
      <c r="AR2258" s="14">
        <v>1</v>
      </c>
      <c r="AS2258" s="15">
        <f t="shared" si="2873"/>
        <v>45786.25</v>
      </c>
      <c r="AT2258" s="14" t="s">
        <v>163</v>
      </c>
      <c r="AU2258" s="12">
        <v>3.8780000000000001</v>
      </c>
      <c r="AV2258" s="17">
        <v>17</v>
      </c>
      <c r="AW2258" s="18">
        <v>53594</v>
      </c>
      <c r="AX2258" s="19" t="s">
        <v>8510</v>
      </c>
      <c r="AY2258" s="17">
        <v>23</v>
      </c>
      <c r="AZ2258" s="14" t="s">
        <v>203</v>
      </c>
      <c r="BA2258" s="20" t="str">
        <f t="shared" si="2874"/>
        <v>17535940171272241823</v>
      </c>
      <c r="BB2258" s="31">
        <f t="shared" si="2875"/>
        <v>20</v>
      </c>
      <c r="BC2258" s="22" t="s">
        <v>8511</v>
      </c>
      <c r="BD2258" s="23" t="s">
        <v>341</v>
      </c>
      <c r="BF2258" s="8"/>
      <c r="BG2258" s="32">
        <v>21060866</v>
      </c>
      <c r="BH2258" s="32"/>
      <c r="BI2258" s="32"/>
      <c r="BJ2258" t="s">
        <v>1857</v>
      </c>
      <c r="BK2258" s="14" t="str">
        <f t="shared" si="2893"/>
        <v>B-P6 AV</v>
      </c>
      <c r="BL2258" s="14" t="s">
        <v>288</v>
      </c>
      <c r="BM2258" s="25"/>
      <c r="BN2258" s="26"/>
      <c r="BO2258" s="27"/>
      <c r="BP2258" s="26"/>
      <c r="BQ2258" s="28"/>
    </row>
    <row r="2259" spans="1:69" x14ac:dyDescent="0.25">
      <c r="A2259" t="str">
        <f>VLOOKUP(B2259,[2]RH!$B:$BV,72,0)</f>
        <v>si</v>
      </c>
      <c r="B2259" s="6">
        <v>2319</v>
      </c>
      <c r="C2259" s="7" t="s">
        <v>168</v>
      </c>
      <c r="D2259" s="7" t="s">
        <v>8512</v>
      </c>
      <c r="E2259" s="7" t="s">
        <v>67</v>
      </c>
      <c r="F2259" s="7" t="s">
        <v>258</v>
      </c>
      <c r="G2259" s="7" t="s">
        <v>570</v>
      </c>
      <c r="H2259" s="7" t="s">
        <v>562</v>
      </c>
      <c r="I2259" s="7" t="s">
        <v>563</v>
      </c>
      <c r="J2259" s="7" t="s">
        <v>190</v>
      </c>
      <c r="K2259" s="7" t="s">
        <v>89</v>
      </c>
      <c r="L2259" s="7" t="s">
        <v>90</v>
      </c>
      <c r="M2259" s="7" t="str">
        <f t="shared" si="2852"/>
        <v>Fire W</v>
      </c>
      <c r="N2259" s="8">
        <v>45414</v>
      </c>
      <c r="P2259" s="7">
        <f t="shared" ca="1" si="2888"/>
        <v>-6</v>
      </c>
      <c r="Q2259" s="8"/>
      <c r="R2259" s="7"/>
      <c r="S2259" s="7"/>
      <c r="T2259" s="9" t="s">
        <v>156</v>
      </c>
      <c r="U2259" s="7" t="str">
        <f t="shared" si="2865"/>
        <v>Contractuel</v>
      </c>
      <c r="V2259" s="8">
        <v>45627</v>
      </c>
      <c r="W2259" s="8">
        <v>45716</v>
      </c>
      <c r="X2259" s="8"/>
      <c r="Y2259" s="8"/>
      <c r="Z2259" s="8">
        <v>45414</v>
      </c>
      <c r="AA2259" s="7">
        <f t="shared" si="2866"/>
        <v>5</v>
      </c>
      <c r="AB2259" s="7">
        <f t="shared" si="2867"/>
        <v>2024</v>
      </c>
      <c r="AC2259" s="7">
        <f t="shared" si="2868"/>
        <v>2028</v>
      </c>
      <c r="AD2259" s="10" t="e">
        <f t="shared" ref="AD2259:AD2322" ca="1" si="2896">IF(#REF!="Non",(DAYS360(N2259,Q2259)/360),(DAYS360(N2259,TODAY())/360))</f>
        <v>#REF!</v>
      </c>
      <c r="AE2259" s="10" t="e">
        <f t="shared" ca="1" si="2870"/>
        <v>#REF!</v>
      </c>
      <c r="AF2259" s="8">
        <v>37121</v>
      </c>
      <c r="AG2259" s="11">
        <f t="shared" ca="1" si="2871"/>
        <v>23.564383561643837</v>
      </c>
      <c r="AH2259" s="10" t="str">
        <f t="shared" ca="1" si="2872"/>
        <v>&lt; 25</v>
      </c>
      <c r="AI2259" s="12">
        <v>17581017</v>
      </c>
      <c r="AJ2259" s="13" t="s">
        <v>73</v>
      </c>
      <c r="AK2259" s="12" t="s">
        <v>8513</v>
      </c>
      <c r="AL2259" s="8">
        <v>43734</v>
      </c>
      <c r="AM2259" s="7" t="s">
        <v>108</v>
      </c>
      <c r="AN2259" s="7" t="s">
        <v>109</v>
      </c>
      <c r="AP2259" t="s">
        <v>8514</v>
      </c>
      <c r="AQ2259" s="14">
        <v>3</v>
      </c>
      <c r="AR2259" s="14">
        <v>1</v>
      </c>
      <c r="AS2259" s="15">
        <f t="shared" si="2873"/>
        <v>45779.25</v>
      </c>
      <c r="AT2259" s="14" t="s">
        <v>163</v>
      </c>
      <c r="AU2259" s="12">
        <v>3.8780000000000001</v>
      </c>
      <c r="AV2259" s="17">
        <v>17</v>
      </c>
      <c r="AW2259" s="18" t="s">
        <v>201</v>
      </c>
      <c r="AX2259" s="19" t="s">
        <v>8515</v>
      </c>
      <c r="AY2259" s="17">
        <v>42</v>
      </c>
      <c r="AZ2259" s="14" t="s">
        <v>203</v>
      </c>
      <c r="BA2259" s="20" t="str">
        <f t="shared" si="2874"/>
        <v>17001000000306974342</v>
      </c>
      <c r="BB2259" s="31">
        <f t="shared" si="2875"/>
        <v>20</v>
      </c>
      <c r="BC2259" s="22" t="s">
        <v>8516</v>
      </c>
      <c r="BD2259" s="23" t="s">
        <v>341</v>
      </c>
      <c r="BF2259" s="8"/>
      <c r="BG2259" s="32">
        <v>27886044</v>
      </c>
      <c r="BH2259" s="32"/>
      <c r="BI2259" s="32"/>
      <c r="BJ2259" t="s">
        <v>294</v>
      </c>
      <c r="BK2259" s="14" t="str">
        <f t="shared" si="2893"/>
        <v>A-P6 AR</v>
      </c>
      <c r="BL2259" s="14" t="s">
        <v>288</v>
      </c>
      <c r="BM2259" s="25"/>
      <c r="BN2259" s="26"/>
      <c r="BO2259" s="27"/>
      <c r="BP2259" s="26"/>
      <c r="BQ2259" s="28"/>
    </row>
    <row r="2260" spans="1:69" x14ac:dyDescent="0.25">
      <c r="A2260" t="str">
        <f>VLOOKUP(B2260,[2]RH!$B:$BV,72,0)</f>
        <v>si</v>
      </c>
      <c r="B2260" s="6">
        <v>2320</v>
      </c>
      <c r="C2260" s="7" t="s">
        <v>168</v>
      </c>
      <c r="D2260" s="7" t="s">
        <v>8517</v>
      </c>
      <c r="E2260" s="7" t="s">
        <v>67</v>
      </c>
      <c r="F2260" s="7" t="s">
        <v>258</v>
      </c>
      <c r="G2260" s="7" t="s">
        <v>570</v>
      </c>
      <c r="H2260" s="80" t="s">
        <v>2398</v>
      </c>
      <c r="I2260" s="7" t="s">
        <v>563</v>
      </c>
      <c r="J2260" s="7" t="s">
        <v>190</v>
      </c>
      <c r="K2260" s="7" t="s">
        <v>89</v>
      </c>
      <c r="L2260" s="7" t="s">
        <v>90</v>
      </c>
      <c r="M2260" s="7" t="str">
        <f t="shared" si="2852"/>
        <v>Fire W</v>
      </c>
      <c r="N2260" s="8">
        <v>45414</v>
      </c>
      <c r="P2260" s="7">
        <f t="shared" ca="1" si="2888"/>
        <v>-6</v>
      </c>
      <c r="Q2260" s="8"/>
      <c r="R2260" s="7"/>
      <c r="S2260" s="7"/>
      <c r="T2260" s="9" t="s">
        <v>156</v>
      </c>
      <c r="U2260" s="7" t="str">
        <f t="shared" si="2865"/>
        <v>Contractuel</v>
      </c>
      <c r="V2260" s="8">
        <v>45627</v>
      </c>
      <c r="W2260" s="8">
        <v>45716</v>
      </c>
      <c r="X2260" s="8"/>
      <c r="Y2260" s="8"/>
      <c r="Z2260" s="8">
        <v>45414</v>
      </c>
      <c r="AA2260" s="7">
        <f t="shared" si="2866"/>
        <v>5</v>
      </c>
      <c r="AB2260" s="7">
        <f t="shared" si="2867"/>
        <v>2024</v>
      </c>
      <c r="AC2260" s="7">
        <f t="shared" si="2868"/>
        <v>2028</v>
      </c>
      <c r="AD2260" s="10" t="e">
        <f t="shared" ref="AD2260:AD2323" ca="1" si="2897">IF(#REF!="Non",(DAYS360(N2260,Q2260)/360),(DAYS360(N2260,TODAY())/360))</f>
        <v>#REF!</v>
      </c>
      <c r="AE2260" s="10" t="e">
        <f t="shared" ca="1" si="2870"/>
        <v>#REF!</v>
      </c>
      <c r="AF2260" s="8">
        <v>37210</v>
      </c>
      <c r="AG2260" s="11">
        <f t="shared" ca="1" si="2871"/>
        <v>23.32054794520548</v>
      </c>
      <c r="AH2260" s="10" t="str">
        <f t="shared" ca="1" si="2872"/>
        <v>&lt; 25</v>
      </c>
      <c r="AI2260" s="12">
        <v>17690185</v>
      </c>
      <c r="AJ2260" s="13" t="s">
        <v>120</v>
      </c>
      <c r="AK2260" s="12" t="s">
        <v>8518</v>
      </c>
      <c r="AL2260" s="8">
        <v>43754</v>
      </c>
      <c r="AM2260" s="7" t="s">
        <v>108</v>
      </c>
      <c r="AN2260" s="7" t="s">
        <v>109</v>
      </c>
      <c r="AP2260" t="s">
        <v>1514</v>
      </c>
      <c r="AQ2260" s="14">
        <v>3</v>
      </c>
      <c r="AR2260" s="14">
        <v>1</v>
      </c>
      <c r="AS2260" s="15">
        <f t="shared" si="2873"/>
        <v>45779.25</v>
      </c>
      <c r="AT2260" s="14" t="s">
        <v>163</v>
      </c>
      <c r="AU2260" s="12">
        <v>3.8780000000000001</v>
      </c>
      <c r="AV2260" s="17">
        <v>25</v>
      </c>
      <c r="AW2260" s="18">
        <v>10300</v>
      </c>
      <c r="AX2260" s="19" t="s">
        <v>8519</v>
      </c>
      <c r="AY2260" s="17">
        <v>76</v>
      </c>
      <c r="AZ2260" s="14" t="s">
        <v>276</v>
      </c>
      <c r="BA2260" s="20" t="str">
        <f t="shared" si="2874"/>
        <v>25103000000114723576</v>
      </c>
      <c r="BB2260" s="31">
        <f t="shared" si="2875"/>
        <v>20</v>
      </c>
      <c r="BC2260" s="22" t="s">
        <v>8516</v>
      </c>
      <c r="BD2260" s="23" t="s">
        <v>341</v>
      </c>
      <c r="BF2260" s="8"/>
      <c r="BG2260" s="32">
        <v>23112883</v>
      </c>
      <c r="BH2260" s="32"/>
      <c r="BI2260" s="32"/>
      <c r="BJ2260" t="s">
        <v>3647</v>
      </c>
      <c r="BK2260" s="14" t="str">
        <f t="shared" si="2893"/>
        <v>A-P7 AR</v>
      </c>
      <c r="BL2260" s="14" t="s">
        <v>288</v>
      </c>
      <c r="BM2260" s="25"/>
      <c r="BN2260" s="26"/>
      <c r="BO2260" s="27"/>
      <c r="BP2260" s="26"/>
      <c r="BQ2260" s="28"/>
    </row>
    <row r="2261" spans="1:69" x14ac:dyDescent="0.25">
      <c r="A2261" t="str">
        <f>VLOOKUP(B2261,[2]RH!$B:$BV,72,0)</f>
        <v>si</v>
      </c>
      <c r="B2261" s="6">
        <v>2321</v>
      </c>
      <c r="C2261" s="7" t="s">
        <v>168</v>
      </c>
      <c r="D2261" s="7" t="s">
        <v>6233</v>
      </c>
      <c r="E2261" s="7" t="s">
        <v>67</v>
      </c>
      <c r="F2261" s="7" t="s">
        <v>118</v>
      </c>
      <c r="G2261" s="7" t="s">
        <v>220</v>
      </c>
      <c r="H2261" s="80" t="s">
        <v>225</v>
      </c>
      <c r="I2261" s="7" t="s">
        <v>534</v>
      </c>
      <c r="J2261" s="7" t="s">
        <v>190</v>
      </c>
      <c r="K2261" s="7" t="s">
        <v>146</v>
      </c>
      <c r="L2261" s="7" t="s">
        <v>90</v>
      </c>
      <c r="M2261" s="7" t="str">
        <f t="shared" si="2852"/>
        <v>Couturière</v>
      </c>
      <c r="N2261" s="8">
        <v>45415</v>
      </c>
      <c r="P2261" s="7">
        <f t="shared" ca="1" si="2888"/>
        <v>-6</v>
      </c>
      <c r="Q2261" s="8"/>
      <c r="R2261" s="7"/>
      <c r="S2261" s="7"/>
      <c r="T2261" s="9" t="s">
        <v>156</v>
      </c>
      <c r="U2261" s="7" t="str">
        <f t="shared" si="2865"/>
        <v>Contractuel</v>
      </c>
      <c r="V2261" s="8">
        <v>45689</v>
      </c>
      <c r="W2261" s="8">
        <f>VLOOKUP(B2261,[1]BASE!$A:$Q,17,0)</f>
        <v>45716</v>
      </c>
      <c r="X2261" s="8"/>
      <c r="Y2261" s="8"/>
      <c r="Z2261" s="8">
        <v>45415</v>
      </c>
      <c r="AA2261" s="7">
        <f t="shared" si="2866"/>
        <v>5</v>
      </c>
      <c r="AB2261" s="7">
        <f t="shared" si="2867"/>
        <v>2024</v>
      </c>
      <c r="AC2261" s="7">
        <f t="shared" si="2868"/>
        <v>2028</v>
      </c>
      <c r="AD2261" s="10" t="e">
        <f t="shared" ref="AD2261:AD2324" ca="1" si="2898">IF(#REF!="Non",(DAYS360(N2261,Q2261)/360),(DAYS360(N2261,TODAY())/360))</f>
        <v>#REF!</v>
      </c>
      <c r="AE2261" s="10" t="e">
        <f t="shared" ca="1" si="2870"/>
        <v>#REF!</v>
      </c>
      <c r="AF2261" s="8">
        <v>28329</v>
      </c>
      <c r="AG2261" s="11">
        <f t="shared" ca="1" si="2871"/>
        <v>47.652054794520545</v>
      </c>
      <c r="AH2261" s="10" t="str">
        <f t="shared" ca="1" si="2872"/>
        <v>&gt;45&lt; 55</v>
      </c>
      <c r="AI2261" s="12">
        <v>12192965</v>
      </c>
      <c r="AJ2261" s="13" t="s">
        <v>92</v>
      </c>
      <c r="AK2261" s="12" t="s">
        <v>8520</v>
      </c>
      <c r="AL2261" s="8">
        <v>35587</v>
      </c>
      <c r="AM2261" s="7" t="s">
        <v>108</v>
      </c>
      <c r="AN2261" s="7" t="s">
        <v>76</v>
      </c>
      <c r="AO2261">
        <v>2</v>
      </c>
      <c r="AP2261" t="s">
        <v>8521</v>
      </c>
      <c r="AQ2261" s="14">
        <v>3</v>
      </c>
      <c r="AR2261" s="14">
        <v>1</v>
      </c>
      <c r="AS2261" s="15">
        <f t="shared" si="2873"/>
        <v>45780.25</v>
      </c>
      <c r="AT2261" s="14" t="s">
        <v>163</v>
      </c>
      <c r="AU2261" s="12">
        <v>3.7149999999999999</v>
      </c>
      <c r="AV2261" s="17">
        <v>17</v>
      </c>
      <c r="AW2261" s="18" t="s">
        <v>201</v>
      </c>
      <c r="AX2261" s="19" t="s">
        <v>8522</v>
      </c>
      <c r="AY2261" s="17">
        <v>20</v>
      </c>
      <c r="AZ2261" s="14" t="s">
        <v>203</v>
      </c>
      <c r="BA2261" s="20" t="str">
        <f t="shared" si="2874"/>
        <v>17001000000345170420</v>
      </c>
      <c r="BB2261" s="31">
        <f t="shared" si="2875"/>
        <v>20</v>
      </c>
      <c r="BC2261" s="22" t="s">
        <v>769</v>
      </c>
      <c r="BD2261" s="23" t="s">
        <v>341</v>
      </c>
      <c r="BF2261" s="8"/>
      <c r="BG2261" s="32">
        <v>94252344</v>
      </c>
      <c r="BH2261" s="32"/>
      <c r="BI2261" s="32"/>
      <c r="BJ2261" t="s">
        <v>769</v>
      </c>
      <c r="BK2261" s="14" t="str">
        <f t="shared" si="2893"/>
        <v>A-P6 AV</v>
      </c>
      <c r="BL2261" s="14" t="s">
        <v>595</v>
      </c>
      <c r="BM2261" s="25"/>
      <c r="BN2261" s="26"/>
      <c r="BO2261" s="27"/>
      <c r="BP2261" s="26"/>
      <c r="BQ2261" s="28"/>
    </row>
    <row r="2262" spans="1:69" x14ac:dyDescent="0.25">
      <c r="A2262" t="str">
        <f>VLOOKUP(B2262,[2]RH!$B:$BV,72,0)</f>
        <v>Non-Actif</v>
      </c>
      <c r="B2262" s="6">
        <v>2322</v>
      </c>
      <c r="C2262" s="7" t="s">
        <v>65</v>
      </c>
      <c r="D2262" s="7" t="s">
        <v>8523</v>
      </c>
      <c r="E2262" s="7" t="s">
        <v>67</v>
      </c>
      <c r="F2262" s="7" t="s">
        <v>158</v>
      </c>
      <c r="G2262" s="7" t="s">
        <v>6383</v>
      </c>
      <c r="H2262" s="80" t="s">
        <v>158</v>
      </c>
      <c r="I2262" s="7" t="s">
        <v>542</v>
      </c>
      <c r="J2262" s="7"/>
      <c r="K2262" s="7" t="s">
        <v>146</v>
      </c>
      <c r="L2262" s="7" t="s">
        <v>90</v>
      </c>
      <c r="M2262" s="7" t="str">
        <f t="shared" si="2852"/>
        <v>COUPEUR</v>
      </c>
      <c r="N2262" s="8">
        <v>45415</v>
      </c>
      <c r="O2262" s="123"/>
      <c r="P2262" s="7">
        <f t="shared" ca="1" si="2888"/>
        <v>-279</v>
      </c>
      <c r="Q2262" s="8">
        <v>45428</v>
      </c>
      <c r="R2262" s="7" t="s">
        <v>4245</v>
      </c>
      <c r="S2262" s="7"/>
      <c r="T2262" s="9" t="s">
        <v>156</v>
      </c>
      <c r="U2262" s="7" t="str">
        <f t="shared" si="2865"/>
        <v>Contractuel</v>
      </c>
      <c r="V2262" s="8">
        <v>45414</v>
      </c>
      <c r="W2262" s="8">
        <v>45443</v>
      </c>
      <c r="X2262" s="8"/>
      <c r="Y2262" s="8"/>
      <c r="Z2262" s="8">
        <v>45414</v>
      </c>
      <c r="AA2262" s="7">
        <f t="shared" si="2866"/>
        <v>5</v>
      </c>
      <c r="AB2262" s="7">
        <f t="shared" si="2867"/>
        <v>2024</v>
      </c>
      <c r="AC2262" s="7">
        <f t="shared" si="2868"/>
        <v>2028</v>
      </c>
      <c r="AD2262" s="10" t="e">
        <f t="shared" ref="AD2262:AD2325" ca="1" si="2899">IF(#REF!="Non",(DAYS360(N2262,Q2262)/360),(DAYS360(N2262,TODAY())/360))</f>
        <v>#REF!</v>
      </c>
      <c r="AE2262" s="10" t="e">
        <f t="shared" ca="1" si="2870"/>
        <v>#REF!</v>
      </c>
      <c r="AF2262" s="8">
        <v>36865</v>
      </c>
      <c r="AG2262" s="11">
        <f t="shared" ca="1" si="2871"/>
        <v>24.265753424657536</v>
      </c>
      <c r="AH2262" s="10" t="str">
        <f t="shared" ca="1" si="2872"/>
        <v>&lt; 25</v>
      </c>
      <c r="AI2262" s="12">
        <v>17574661</v>
      </c>
      <c r="AJ2262" s="13" t="s">
        <v>106</v>
      </c>
      <c r="AK2262" s="12" t="s">
        <v>8524</v>
      </c>
      <c r="AL2262" s="8">
        <v>43868</v>
      </c>
      <c r="AM2262" s="7" t="s">
        <v>75</v>
      </c>
      <c r="AN2262" s="7" t="s">
        <v>109</v>
      </c>
      <c r="AP2262" t="s">
        <v>1514</v>
      </c>
      <c r="AQ2262" s="14">
        <v>3</v>
      </c>
      <c r="AR2262" s="14">
        <v>1</v>
      </c>
      <c r="AS2262" s="15">
        <f t="shared" si="2873"/>
        <v>45780.25</v>
      </c>
      <c r="AT2262" s="14" t="s">
        <v>163</v>
      </c>
      <c r="AU2262" s="12">
        <v>3.7149999999999999</v>
      </c>
      <c r="AV2262" s="17" t="s">
        <v>92</v>
      </c>
      <c r="AW2262" s="18" t="s">
        <v>4456</v>
      </c>
      <c r="AX2262" s="19">
        <v>90077447860</v>
      </c>
      <c r="AY2262" s="17">
        <v>96</v>
      </c>
      <c r="AZ2262" s="14" t="s">
        <v>152</v>
      </c>
      <c r="BA2262" s="20" t="str">
        <f t="shared" si="2874"/>
        <v>04054139007744786096</v>
      </c>
      <c r="BB2262" s="31">
        <f t="shared" si="2875"/>
        <v>20</v>
      </c>
      <c r="BC2262" s="22" t="s">
        <v>8525</v>
      </c>
      <c r="BD2262" s="23" t="s">
        <v>341</v>
      </c>
      <c r="BF2262" s="8"/>
      <c r="BG2262" s="32">
        <v>24074476</v>
      </c>
      <c r="BH2262" s="32"/>
      <c r="BI2262" s="32"/>
      <c r="BK2262" s="14" t="str">
        <f>IF(K2262="CADRE","CADRE",CONCATENATE(J2262,"-",H2262))</f>
        <v>-COUPE</v>
      </c>
      <c r="BL2262" s="14" t="s">
        <v>595</v>
      </c>
      <c r="BM2262" s="25"/>
      <c r="BN2262" s="26"/>
      <c r="BO2262" s="27"/>
      <c r="BP2262" s="26"/>
      <c r="BQ2262" s="28"/>
    </row>
    <row r="2263" spans="1:69" x14ac:dyDescent="0.25">
      <c r="A2263" t="str">
        <f>VLOOKUP(B2263,[2]RH!$B:$BV,72,0)</f>
        <v>Non-Actif</v>
      </c>
      <c r="B2263" s="6">
        <v>2323</v>
      </c>
      <c r="C2263" s="7" t="s">
        <v>168</v>
      </c>
      <c r="D2263" s="7" t="s">
        <v>8526</v>
      </c>
      <c r="E2263" s="7" t="s">
        <v>67</v>
      </c>
      <c r="F2263" s="7" t="s">
        <v>118</v>
      </c>
      <c r="G2263" s="7" t="s">
        <v>1801</v>
      </c>
      <c r="H2263" s="41" t="s">
        <v>562</v>
      </c>
      <c r="I2263" s="7" t="s">
        <v>1802</v>
      </c>
      <c r="J2263" s="7" t="s">
        <v>281</v>
      </c>
      <c r="K2263" s="7" t="s">
        <v>146</v>
      </c>
      <c r="L2263" s="7" t="s">
        <v>90</v>
      </c>
      <c r="M2263" s="7" t="str">
        <f t="shared" si="2852"/>
        <v>Prép CAMPO</v>
      </c>
      <c r="N2263" s="8">
        <v>45415</v>
      </c>
      <c r="P2263" s="7">
        <f t="shared" ca="1" si="2888"/>
        <v>-65</v>
      </c>
      <c r="Q2263" s="8">
        <v>45664</v>
      </c>
      <c r="R2263" s="7" t="s">
        <v>8527</v>
      </c>
      <c r="S2263" s="7"/>
      <c r="T2263" s="9" t="s">
        <v>156</v>
      </c>
      <c r="U2263" s="7" t="str">
        <f t="shared" si="2865"/>
        <v>Contractuel</v>
      </c>
      <c r="V2263" s="8">
        <v>45627</v>
      </c>
      <c r="W2263" s="8">
        <v>45657</v>
      </c>
      <c r="X2263" s="8"/>
      <c r="Y2263" s="8"/>
      <c r="Z2263" s="8">
        <v>45414</v>
      </c>
      <c r="AA2263" s="7">
        <f t="shared" si="2866"/>
        <v>5</v>
      </c>
      <c r="AB2263" s="7">
        <f t="shared" si="2867"/>
        <v>2024</v>
      </c>
      <c r="AC2263" s="7">
        <f t="shared" si="2868"/>
        <v>2028</v>
      </c>
      <c r="AD2263" s="10" t="e">
        <f t="shared" ref="AD2263:AD2326" ca="1" si="2900">IF(#REF!="Non",(DAYS360(N2263,Q2263)/360),(DAYS360(N2263,TODAY())/360))</f>
        <v>#REF!</v>
      </c>
      <c r="AE2263" s="10" t="e">
        <f t="shared" ca="1" si="2870"/>
        <v>#REF!</v>
      </c>
      <c r="AF2263" s="8">
        <v>35146</v>
      </c>
      <c r="AG2263" s="11">
        <f t="shared" ca="1" si="2871"/>
        <v>28.975342465753425</v>
      </c>
      <c r="AH2263" s="10" t="str">
        <f t="shared" ca="1" si="2872"/>
        <v>&gt;25&lt; 35</v>
      </c>
      <c r="AI2263" s="12">
        <v>17181625</v>
      </c>
      <c r="AJ2263" s="13" t="s">
        <v>92</v>
      </c>
      <c r="AK2263" s="12" t="s">
        <v>8528</v>
      </c>
      <c r="AL2263" s="8">
        <v>42339</v>
      </c>
      <c r="AM2263" s="7" t="s">
        <v>108</v>
      </c>
      <c r="AN2263" s="7" t="s">
        <v>109</v>
      </c>
      <c r="AP2263" t="s">
        <v>8529</v>
      </c>
      <c r="AQ2263" s="14">
        <v>3</v>
      </c>
      <c r="AR2263" s="14">
        <v>1</v>
      </c>
      <c r="AS2263" s="15">
        <f t="shared" si="2873"/>
        <v>45780.25</v>
      </c>
      <c r="AT2263" s="14" t="s">
        <v>163</v>
      </c>
      <c r="AU2263" s="12">
        <v>3.7149999999999999</v>
      </c>
      <c r="AV2263" s="17">
        <v>20</v>
      </c>
      <c r="AW2263" s="18" t="s">
        <v>4774</v>
      </c>
      <c r="AX2263" s="19">
        <v>22200997524</v>
      </c>
      <c r="AY2263" s="17" t="s">
        <v>120</v>
      </c>
      <c r="AZ2263" s="14" t="s">
        <v>818</v>
      </c>
      <c r="BA2263" s="20" t="str">
        <f t="shared" si="2874"/>
        <v>20010102220099752406</v>
      </c>
      <c r="BB2263" s="31">
        <f t="shared" si="2875"/>
        <v>20</v>
      </c>
      <c r="BC2263" s="22" t="s">
        <v>8525</v>
      </c>
      <c r="BD2263" s="23" t="s">
        <v>341</v>
      </c>
      <c r="BF2263" s="8"/>
      <c r="BG2263" s="32">
        <v>51051631</v>
      </c>
      <c r="BH2263" s="32"/>
      <c r="BI2263" s="32"/>
      <c r="BJ2263" t="s">
        <v>1055</v>
      </c>
      <c r="BK2263" s="14" t="s">
        <v>1806</v>
      </c>
      <c r="BL2263" s="14" t="s">
        <v>595</v>
      </c>
      <c r="BM2263" s="25"/>
      <c r="BN2263" s="26"/>
      <c r="BO2263" s="27"/>
      <c r="BP2263" s="26"/>
      <c r="BQ2263" s="28"/>
    </row>
    <row r="2264" spans="1:69" x14ac:dyDescent="0.25">
      <c r="A2264" t="str">
        <f>VLOOKUP(B2264,[2]RH!$B:$BV,72,0)</f>
        <v>Non-Actif</v>
      </c>
      <c r="B2264" s="6">
        <v>2324</v>
      </c>
      <c r="C2264" s="7" t="s">
        <v>65</v>
      </c>
      <c r="D2264" s="7" t="s">
        <v>8530</v>
      </c>
      <c r="E2264" s="7" t="s">
        <v>67</v>
      </c>
      <c r="F2264" s="7" t="s">
        <v>102</v>
      </c>
      <c r="G2264" s="7" t="s">
        <v>1585</v>
      </c>
      <c r="H2264" s="80" t="s">
        <v>102</v>
      </c>
      <c r="I2264" s="7" t="s">
        <v>1908</v>
      </c>
      <c r="J2264" s="7"/>
      <c r="K2264" s="7" t="s">
        <v>89</v>
      </c>
      <c r="L2264" s="7" t="s">
        <v>90</v>
      </c>
      <c r="M2264" s="7" t="str">
        <f t="shared" si="2852"/>
        <v>MANITENTIONNAIRE</v>
      </c>
      <c r="N2264" s="8">
        <v>45415</v>
      </c>
      <c r="P2264" s="7"/>
      <c r="Q2264" s="8">
        <v>45423</v>
      </c>
      <c r="R2264" s="7" t="s">
        <v>7336</v>
      </c>
      <c r="S2264" s="7"/>
      <c r="T2264" s="9" t="s">
        <v>156</v>
      </c>
      <c r="U2264" s="7" t="str">
        <f t="shared" si="2865"/>
        <v>Contractuel</v>
      </c>
      <c r="V2264" s="8">
        <v>45415</v>
      </c>
      <c r="W2264" s="8">
        <v>45443</v>
      </c>
      <c r="X2264" s="8"/>
      <c r="Y2264" s="8"/>
      <c r="Z2264" s="8">
        <v>45415</v>
      </c>
      <c r="AA2264" s="7">
        <f t="shared" si="2866"/>
        <v>5</v>
      </c>
      <c r="AB2264" s="7">
        <f t="shared" si="2867"/>
        <v>2024</v>
      </c>
      <c r="AC2264" s="7">
        <f t="shared" si="2868"/>
        <v>2028</v>
      </c>
      <c r="AD2264" s="10" t="e">
        <f t="shared" ref="AD2264:AD2327" ca="1" si="2901">IF(#REF!="Non",(DAYS360(N2264,Q2264)/360),(DAYS360(N2264,TODAY())/360))</f>
        <v>#REF!</v>
      </c>
      <c r="AE2264" s="10" t="e">
        <f t="shared" ca="1" si="2870"/>
        <v>#REF!</v>
      </c>
      <c r="AF2264" s="8">
        <v>32638</v>
      </c>
      <c r="AG2264" s="11">
        <f t="shared" ca="1" si="2871"/>
        <v>35.846575342465755</v>
      </c>
      <c r="AH2264" s="10" t="str">
        <f t="shared" ca="1" si="2872"/>
        <v>&gt;35&lt; 45</v>
      </c>
      <c r="AI2264" s="12"/>
      <c r="AJ2264" s="11"/>
      <c r="AK2264" s="12" t="s">
        <v>8531</v>
      </c>
      <c r="AL2264" s="8">
        <v>41385</v>
      </c>
      <c r="AM2264" s="7" t="s">
        <v>75</v>
      </c>
      <c r="AN2264" s="7" t="s">
        <v>109</v>
      </c>
      <c r="AP2264" t="s">
        <v>8532</v>
      </c>
      <c r="AQ2264" s="14">
        <v>3</v>
      </c>
      <c r="AR2264" s="14">
        <v>1</v>
      </c>
      <c r="AS2264" s="15">
        <f t="shared" si="2873"/>
        <v>45780.25</v>
      </c>
      <c r="AT2264" s="14" t="s">
        <v>163</v>
      </c>
      <c r="AU2264" s="12">
        <v>3.778</v>
      </c>
      <c r="AV2264" s="17">
        <v>17</v>
      </c>
      <c r="AW2264" s="18" t="s">
        <v>201</v>
      </c>
      <c r="AX2264" s="19" t="s">
        <v>8533</v>
      </c>
      <c r="AY2264" s="17">
        <v>24</v>
      </c>
      <c r="AZ2264" s="14" t="s">
        <v>203</v>
      </c>
      <c r="BA2264" s="20" t="str">
        <f t="shared" si="2874"/>
        <v>17001000000324890824</v>
      </c>
      <c r="BB2264" s="31">
        <f t="shared" si="2875"/>
        <v>20</v>
      </c>
      <c r="BC2264" s="22" t="s">
        <v>8516</v>
      </c>
      <c r="BD2264" s="23" t="s">
        <v>341</v>
      </c>
      <c r="BF2264" s="8"/>
      <c r="BG2264" s="32">
        <v>29038649</v>
      </c>
      <c r="BH2264" s="32">
        <v>90012915</v>
      </c>
      <c r="BI2264" s="32"/>
      <c r="BK2264" s="14" t="str">
        <f t="shared" ref="BK2264:BK2275" si="2902">IF(K2264="CADRE","CADRE",CONCATENATE(J2264,"-",H2264))</f>
        <v>-LOGISTIQUE</v>
      </c>
      <c r="BL2264" s="14" t="s">
        <v>241</v>
      </c>
      <c r="BM2264" s="25"/>
      <c r="BN2264" s="26"/>
      <c r="BO2264" s="27"/>
      <c r="BP2264" s="26"/>
      <c r="BQ2264" s="28"/>
    </row>
    <row r="2265" spans="1:69" x14ac:dyDescent="0.25">
      <c r="A2265" t="str">
        <f>VLOOKUP(B2265,[2]RH!$B:$BV,72,0)</f>
        <v>si</v>
      </c>
      <c r="B2265" s="6">
        <v>2325</v>
      </c>
      <c r="C2265" s="7" t="s">
        <v>168</v>
      </c>
      <c r="D2265" s="7" t="s">
        <v>8534</v>
      </c>
      <c r="E2265" s="7" t="s">
        <v>67</v>
      </c>
      <c r="F2265" s="7" t="s">
        <v>118</v>
      </c>
      <c r="G2265" s="7" t="s">
        <v>220</v>
      </c>
      <c r="H2265" s="80" t="s">
        <v>225</v>
      </c>
      <c r="I2265" s="7" t="s">
        <v>5620</v>
      </c>
      <c r="J2265" s="7" t="s">
        <v>281</v>
      </c>
      <c r="K2265" s="7" t="s">
        <v>146</v>
      </c>
      <c r="L2265" s="7" t="s">
        <v>90</v>
      </c>
      <c r="M2265" s="7" t="str">
        <f t="shared" si="2852"/>
        <v>Couturière</v>
      </c>
      <c r="N2265" s="8">
        <v>45414</v>
      </c>
      <c r="P2265" s="7">
        <f t="shared" ref="P2265" ca="1" si="2903">IF(W2265="","",W2265-TODAY())</f>
        <v>-6</v>
      </c>
      <c r="Q2265" s="8"/>
      <c r="R2265" s="7"/>
      <c r="S2265" s="7"/>
      <c r="T2265" s="9" t="s">
        <v>156</v>
      </c>
      <c r="U2265" s="7" t="str">
        <f t="shared" si="2865"/>
        <v>Contractuel</v>
      </c>
      <c r="V2265" s="8">
        <v>45689</v>
      </c>
      <c r="W2265" s="8">
        <f>VLOOKUP(B2265,[1]BASE!$A:$Q,17,0)</f>
        <v>45716</v>
      </c>
      <c r="X2265" s="8"/>
      <c r="Y2265" s="8"/>
      <c r="Z2265" s="8">
        <v>45414</v>
      </c>
      <c r="AA2265" s="7">
        <f t="shared" si="2866"/>
        <v>5</v>
      </c>
      <c r="AB2265" s="7">
        <f t="shared" si="2867"/>
        <v>2024</v>
      </c>
      <c r="AC2265" s="7">
        <f t="shared" si="2868"/>
        <v>2028</v>
      </c>
      <c r="AD2265" s="10" t="e">
        <f t="shared" ref="AD2265:AD2328" ca="1" si="2904">IF(#REF!="Non",(DAYS360(N2265,Q2265)/360),(DAYS360(N2265,TODAY())/360))</f>
        <v>#REF!</v>
      </c>
      <c r="AE2265" s="10" t="e">
        <f t="shared" ca="1" si="2870"/>
        <v>#REF!</v>
      </c>
      <c r="AF2265" s="8">
        <v>36365</v>
      </c>
      <c r="AG2265" s="11">
        <f t="shared" ca="1" si="2871"/>
        <v>25.635616438356163</v>
      </c>
      <c r="AH2265" s="10" t="str">
        <f t="shared" ca="1" si="2872"/>
        <v>&gt;25&lt; 35</v>
      </c>
      <c r="AI2265" s="12">
        <v>17546724</v>
      </c>
      <c r="AJ2265" s="13" t="s">
        <v>79</v>
      </c>
      <c r="AK2265" s="12" t="s">
        <v>8535</v>
      </c>
      <c r="AL2265" s="8">
        <v>43022</v>
      </c>
      <c r="AM2265" s="7" t="s">
        <v>108</v>
      </c>
      <c r="AN2265" s="7" t="s">
        <v>109</v>
      </c>
      <c r="AP2265" t="s">
        <v>8536</v>
      </c>
      <c r="AQ2265" s="14">
        <v>3</v>
      </c>
      <c r="AR2265" s="14">
        <v>1</v>
      </c>
      <c r="AS2265" s="15">
        <f t="shared" si="2873"/>
        <v>45779.25</v>
      </c>
      <c r="AT2265" s="14" t="s">
        <v>163</v>
      </c>
      <c r="AU2265" s="12">
        <v>3.7149999999999999</v>
      </c>
      <c r="AV2265" s="17">
        <v>17</v>
      </c>
      <c r="AW2265" s="18" t="s">
        <v>201</v>
      </c>
      <c r="AX2265" s="19" t="s">
        <v>8537</v>
      </c>
      <c r="AY2265" s="17">
        <v>19</v>
      </c>
      <c r="AZ2265" s="14" t="s">
        <v>203</v>
      </c>
      <c r="BA2265" s="20" t="str">
        <f t="shared" si="2874"/>
        <v>17001000000270176519</v>
      </c>
      <c r="BB2265" s="31">
        <f t="shared" si="2875"/>
        <v>20</v>
      </c>
      <c r="BC2265" s="22" t="s">
        <v>5575</v>
      </c>
      <c r="BD2265" s="23" t="s">
        <v>115</v>
      </c>
      <c r="BF2265" s="8"/>
      <c r="BG2265" s="32">
        <v>24599306</v>
      </c>
      <c r="BH2265" s="32"/>
      <c r="BI2265" s="32"/>
      <c r="BJ2265" t="s">
        <v>2186</v>
      </c>
      <c r="BK2265" s="14" t="str">
        <f>IF(K2265="CADRE","CADRE",CONCATENATE(J2265,"-",H2265))</f>
        <v>B-P6 AV</v>
      </c>
      <c r="BL2265" s="14" t="s">
        <v>595</v>
      </c>
      <c r="BM2265" s="25"/>
      <c r="BN2265" s="26"/>
      <c r="BO2265" s="27"/>
      <c r="BP2265" s="26"/>
      <c r="BQ2265" s="28"/>
    </row>
    <row r="2266" spans="1:69" x14ac:dyDescent="0.25">
      <c r="A2266" t="str">
        <f>VLOOKUP(B2266,[2]RH!$B:$BV,72,0)</f>
        <v>Non-Actif</v>
      </c>
      <c r="B2266" s="6">
        <v>2326</v>
      </c>
      <c r="C2266" s="7" t="s">
        <v>65</v>
      </c>
      <c r="D2266" s="7" t="s">
        <v>5100</v>
      </c>
      <c r="E2266" s="7" t="s">
        <v>67</v>
      </c>
      <c r="F2266" s="7" t="s">
        <v>118</v>
      </c>
      <c r="G2266" s="7" t="s">
        <v>220</v>
      </c>
      <c r="H2266" s="80" t="s">
        <v>2398</v>
      </c>
      <c r="I2266" s="7" t="s">
        <v>2487</v>
      </c>
      <c r="J2266" s="7" t="s">
        <v>281</v>
      </c>
      <c r="K2266" s="7" t="s">
        <v>146</v>
      </c>
      <c r="L2266" s="7" t="s">
        <v>90</v>
      </c>
      <c r="M2266" s="7" t="str">
        <f t="shared" si="2852"/>
        <v>Couturière</v>
      </c>
      <c r="N2266" s="8">
        <v>45421</v>
      </c>
      <c r="P2266" s="7">
        <f ca="1">IF(W2266="","",W2266-TODAY())</f>
        <v>-187</v>
      </c>
      <c r="Q2266" s="8">
        <v>45519</v>
      </c>
      <c r="R2266" s="7" t="s">
        <v>1909</v>
      </c>
      <c r="S2266" s="7"/>
      <c r="T2266" s="9" t="s">
        <v>156</v>
      </c>
      <c r="U2266" s="7" t="str">
        <f t="shared" si="2865"/>
        <v>Contractuel</v>
      </c>
      <c r="V2266" s="8">
        <v>45505</v>
      </c>
      <c r="W2266" s="8">
        <v>45535</v>
      </c>
      <c r="X2266" s="8"/>
      <c r="Y2266" s="8"/>
      <c r="Z2266" s="8">
        <v>45421</v>
      </c>
      <c r="AA2266" s="7">
        <f t="shared" si="2866"/>
        <v>5</v>
      </c>
      <c r="AB2266" s="7">
        <f t="shared" si="2867"/>
        <v>2024</v>
      </c>
      <c r="AC2266" s="7">
        <f t="shared" si="2868"/>
        <v>2028</v>
      </c>
      <c r="AD2266" s="10" t="e">
        <f t="shared" ref="AD2266:AD2329" ca="1" si="2905">IF(#REF!="Non",(DAYS360(N2266,Q2266)/360),(DAYS360(N2266,TODAY())/360))</f>
        <v>#REF!</v>
      </c>
      <c r="AE2266" s="10" t="e">
        <f t="shared" ca="1" si="2870"/>
        <v>#REF!</v>
      </c>
      <c r="AF2266" s="8">
        <v>37127</v>
      </c>
      <c r="AG2266" s="11">
        <f t="shared" ca="1" si="2871"/>
        <v>23.547945205479451</v>
      </c>
      <c r="AH2266" s="10" t="str">
        <f t="shared" ca="1" si="2872"/>
        <v>&lt; 25</v>
      </c>
      <c r="AI2266" s="12"/>
      <c r="AJ2266" s="11"/>
      <c r="AK2266" s="12">
        <v>11665185</v>
      </c>
      <c r="AL2266" s="8">
        <v>44907</v>
      </c>
      <c r="AM2266" s="7" t="s">
        <v>75</v>
      </c>
      <c r="AN2266" s="7" t="s">
        <v>109</v>
      </c>
      <c r="AQ2266" s="14">
        <v>3</v>
      </c>
      <c r="AR2266" s="14">
        <v>1</v>
      </c>
      <c r="AS2266" s="15">
        <f t="shared" si="2873"/>
        <v>45786.25</v>
      </c>
      <c r="AT2266" s="14" t="s">
        <v>163</v>
      </c>
      <c r="AU2266" s="12">
        <v>3.7149999999999999</v>
      </c>
      <c r="AV2266" s="17" t="s">
        <v>150</v>
      </c>
      <c r="AW2266" s="18" t="s">
        <v>1091</v>
      </c>
      <c r="AX2266" s="19" t="s">
        <v>5102</v>
      </c>
      <c r="AY2266" s="17">
        <v>26</v>
      </c>
      <c r="AZ2266" s="14" t="s">
        <v>174</v>
      </c>
      <c r="BA2266" s="20" t="str">
        <f t="shared" si="2874"/>
        <v>07043010110553057326</v>
      </c>
      <c r="BB2266" s="31">
        <f t="shared" si="2875"/>
        <v>20</v>
      </c>
      <c r="BC2266" s="22" t="s">
        <v>4896</v>
      </c>
      <c r="BD2266" s="23" t="s">
        <v>115</v>
      </c>
      <c r="BF2266" s="8"/>
      <c r="BG2266" s="32">
        <v>26847627</v>
      </c>
      <c r="BH2266" s="32"/>
      <c r="BI2266" s="32"/>
      <c r="BJ2266" t="s">
        <v>4896</v>
      </c>
      <c r="BK2266" s="14" t="str">
        <f t="shared" si="2902"/>
        <v>B-P7 AR</v>
      </c>
      <c r="BL2266" s="14" t="s">
        <v>595</v>
      </c>
      <c r="BM2266" s="25"/>
      <c r="BN2266" s="26"/>
      <c r="BO2266" s="27"/>
      <c r="BP2266" s="26"/>
      <c r="BQ2266" s="28"/>
    </row>
    <row r="2267" spans="1:69" x14ac:dyDescent="0.25">
      <c r="A2267" t="str">
        <f>VLOOKUP(B2267,[2]RH!$B:$BV,72,0)</f>
        <v>si</v>
      </c>
      <c r="B2267" s="6">
        <v>2327</v>
      </c>
      <c r="C2267" s="7" t="s">
        <v>65</v>
      </c>
      <c r="D2267" s="7" t="s">
        <v>8538</v>
      </c>
      <c r="E2267" s="7" t="s">
        <v>67</v>
      </c>
      <c r="F2267" s="7" t="s">
        <v>118</v>
      </c>
      <c r="G2267" s="7" t="s">
        <v>149</v>
      </c>
      <c r="H2267" s="80"/>
      <c r="I2267" s="7"/>
      <c r="J2267" s="7"/>
      <c r="K2267" s="7" t="s">
        <v>70</v>
      </c>
      <c r="L2267" s="7" t="s">
        <v>90</v>
      </c>
      <c r="M2267" s="7" t="str">
        <f t="shared" si="2852"/>
        <v>SUPERVISEUR DE PRODUCTION</v>
      </c>
      <c r="N2267" s="8">
        <v>45414</v>
      </c>
      <c r="P2267" s="7" t="str">
        <f t="shared" ref="P2267:P2278" ca="1" si="2906">IF(W2267="","",W2267-TODAY())</f>
        <v/>
      </c>
      <c r="Q2267" s="8"/>
      <c r="R2267" s="7"/>
      <c r="S2267" s="7"/>
      <c r="T2267" s="9" t="s">
        <v>72</v>
      </c>
      <c r="U2267" s="7" t="str">
        <f t="shared" si="2865"/>
        <v>Titulaire</v>
      </c>
      <c r="V2267" s="8">
        <v>45414</v>
      </c>
      <c r="W2267" s="8"/>
      <c r="X2267" s="8"/>
      <c r="Y2267" s="8"/>
      <c r="Z2267" s="8">
        <v>45414</v>
      </c>
      <c r="AA2267" s="7">
        <f t="shared" si="2866"/>
        <v>5</v>
      </c>
      <c r="AB2267" s="7">
        <f t="shared" si="2867"/>
        <v>2024</v>
      </c>
      <c r="AC2267" s="7">
        <f t="shared" si="2868"/>
        <v>2028</v>
      </c>
      <c r="AD2267" s="10" t="e">
        <f t="shared" ref="AD2267:AD2330" ca="1" si="2907">IF(#REF!="Non",(DAYS360(N2267,Q2267)/360),(DAYS360(N2267,TODAY())/360))</f>
        <v>#REF!</v>
      </c>
      <c r="AE2267" s="10" t="e">
        <f t="shared" ca="1" si="2870"/>
        <v>#REF!</v>
      </c>
      <c r="AF2267" s="8">
        <v>34969</v>
      </c>
      <c r="AG2267" s="11">
        <f t="shared" ca="1" si="2871"/>
        <v>29.460273972602739</v>
      </c>
      <c r="AH2267" s="10" t="str">
        <f t="shared" ca="1" si="2872"/>
        <v>&gt;25&lt; 35</v>
      </c>
      <c r="AI2267" s="12">
        <v>17385357</v>
      </c>
      <c r="AJ2267" s="13" t="s">
        <v>106</v>
      </c>
      <c r="AK2267" s="12" t="s">
        <v>8539</v>
      </c>
      <c r="AL2267" s="8">
        <v>44537</v>
      </c>
      <c r="AM2267" s="7" t="s">
        <v>75</v>
      </c>
      <c r="AN2267" s="7" t="s">
        <v>109</v>
      </c>
      <c r="AP2267" t="s">
        <v>180</v>
      </c>
      <c r="AQ2267">
        <v>15</v>
      </c>
      <c r="AR2267" s="14">
        <v>1</v>
      </c>
      <c r="AS2267" s="15">
        <f t="shared" si="2873"/>
        <v>45779.25</v>
      </c>
      <c r="AT2267" s="14" t="s">
        <v>77</v>
      </c>
      <c r="AU2267" s="12"/>
      <c r="AV2267" s="17" t="s">
        <v>79</v>
      </c>
      <c r="AW2267" s="18" t="s">
        <v>4170</v>
      </c>
      <c r="AX2267" s="19" t="s">
        <v>8540</v>
      </c>
      <c r="AY2267" s="17">
        <v>88</v>
      </c>
      <c r="AZ2267" s="14" t="s">
        <v>83</v>
      </c>
      <c r="BA2267" s="20" t="str">
        <f t="shared" si="2874"/>
        <v>08109000032007459288</v>
      </c>
      <c r="BB2267" s="31">
        <f t="shared" si="2875"/>
        <v>20</v>
      </c>
      <c r="BC2267" s="22" t="s">
        <v>8541</v>
      </c>
      <c r="BD2267" s="23" t="s">
        <v>391</v>
      </c>
      <c r="BF2267" s="8"/>
      <c r="BG2267" s="32">
        <v>25063881</v>
      </c>
      <c r="BH2267" s="32"/>
      <c r="BI2267" s="32"/>
      <c r="BK2267" s="14" t="str">
        <f t="shared" si="2902"/>
        <v>CADRE</v>
      </c>
      <c r="BL2267" s="14"/>
      <c r="BM2267" s="25"/>
      <c r="BN2267" s="26"/>
      <c r="BO2267" s="27"/>
      <c r="BP2267" s="26"/>
      <c r="BQ2267" s="28"/>
    </row>
    <row r="2268" spans="1:69" x14ac:dyDescent="0.25">
      <c r="A2268" t="str">
        <f>VLOOKUP(B2268,[2]RH!$B:$BV,72,0)</f>
        <v>Non-Actif</v>
      </c>
      <c r="B2268" s="6">
        <v>2328</v>
      </c>
      <c r="C2268" s="7" t="s">
        <v>168</v>
      </c>
      <c r="D2268" s="7" t="s">
        <v>8542</v>
      </c>
      <c r="E2268" s="7" t="s">
        <v>67</v>
      </c>
      <c r="F2268" s="7" t="s">
        <v>118</v>
      </c>
      <c r="G2268" s="7" t="s">
        <v>220</v>
      </c>
      <c r="H2268" s="80" t="s">
        <v>225</v>
      </c>
      <c r="I2268" s="7" t="s">
        <v>534</v>
      </c>
      <c r="J2268" s="7" t="s">
        <v>190</v>
      </c>
      <c r="K2268" s="7" t="s">
        <v>146</v>
      </c>
      <c r="L2268" s="7" t="s">
        <v>90</v>
      </c>
      <c r="M2268" s="7" t="str">
        <f t="shared" si="2852"/>
        <v>Couturière</v>
      </c>
      <c r="N2268" s="8">
        <v>45415</v>
      </c>
      <c r="P2268" s="7">
        <f t="shared" ca="1" si="2906"/>
        <v>-249</v>
      </c>
      <c r="Q2268" s="8">
        <v>45473</v>
      </c>
      <c r="R2268" s="7" t="s">
        <v>290</v>
      </c>
      <c r="S2268" s="7"/>
      <c r="T2268" s="9" t="s">
        <v>156</v>
      </c>
      <c r="U2268" s="7" t="str">
        <f t="shared" si="2865"/>
        <v>Contractuel</v>
      </c>
      <c r="V2268" s="8">
        <v>45444</v>
      </c>
      <c r="W2268" s="8">
        <v>45473</v>
      </c>
      <c r="X2268" s="8"/>
      <c r="Y2268" s="8"/>
      <c r="Z2268" s="8">
        <v>45415</v>
      </c>
      <c r="AA2268" s="7">
        <f t="shared" si="2866"/>
        <v>5</v>
      </c>
      <c r="AB2268" s="7">
        <f t="shared" si="2867"/>
        <v>2024</v>
      </c>
      <c r="AC2268" s="7">
        <f t="shared" si="2868"/>
        <v>2028</v>
      </c>
      <c r="AD2268" s="10" t="e">
        <f t="shared" ref="AD2268:AD2331" ca="1" si="2908">IF(#REF!="Non",(DAYS360(N2268,Q2268)/360),(DAYS360(N2268,TODAY())/360))</f>
        <v>#REF!</v>
      </c>
      <c r="AE2268" s="10" t="e">
        <f t="shared" ca="1" si="2870"/>
        <v>#REF!</v>
      </c>
      <c r="AF2268" s="8">
        <v>30376</v>
      </c>
      <c r="AG2268" s="11">
        <f t="shared" ca="1" si="2871"/>
        <v>42.043835616438358</v>
      </c>
      <c r="AH2268" s="10" t="str">
        <f t="shared" ca="1" si="2872"/>
        <v>&gt;35&lt; 45</v>
      </c>
      <c r="AI2268" s="12"/>
      <c r="AJ2268" s="11"/>
      <c r="AK2268" s="12" t="s">
        <v>8543</v>
      </c>
      <c r="AL2268" s="8">
        <v>36718</v>
      </c>
      <c r="AM2268" s="7" t="s">
        <v>108</v>
      </c>
      <c r="AN2268" s="7" t="s">
        <v>109</v>
      </c>
      <c r="AP2268" t="s">
        <v>8472</v>
      </c>
      <c r="AQ2268" s="14">
        <v>3</v>
      </c>
      <c r="AR2268" s="14">
        <v>1</v>
      </c>
      <c r="AS2268" s="15">
        <f t="shared" si="2873"/>
        <v>45780.25</v>
      </c>
      <c r="AT2268" s="14" t="s">
        <v>163</v>
      </c>
      <c r="AU2268" s="12">
        <v>3.7149999999999999</v>
      </c>
      <c r="AV2268" s="17">
        <v>17</v>
      </c>
      <c r="AW2268" s="18" t="s">
        <v>201</v>
      </c>
      <c r="AX2268" s="19" t="s">
        <v>8544</v>
      </c>
      <c r="AY2268" s="17">
        <v>62</v>
      </c>
      <c r="AZ2268" s="14" t="s">
        <v>203</v>
      </c>
      <c r="BA2268" s="20" t="str">
        <f t="shared" si="2874"/>
        <v>17001000000142080162</v>
      </c>
      <c r="BB2268" s="31">
        <f t="shared" si="2875"/>
        <v>20</v>
      </c>
      <c r="BC2268" s="22" t="s">
        <v>6696</v>
      </c>
      <c r="BD2268" s="23" t="s">
        <v>341</v>
      </c>
      <c r="BF2268" s="8"/>
      <c r="BG2268" s="32">
        <v>53345916</v>
      </c>
      <c r="BH2268" s="32"/>
      <c r="BI2268" s="32"/>
      <c r="BK2268" s="14" t="str">
        <f t="shared" si="2902"/>
        <v>A-P6 AV</v>
      </c>
      <c r="BL2268" s="14" t="s">
        <v>595</v>
      </c>
      <c r="BM2268" s="25"/>
      <c r="BN2268" s="26"/>
      <c r="BO2268" s="27"/>
      <c r="BP2268" s="26"/>
      <c r="BQ2268" s="28"/>
    </row>
    <row r="2269" spans="1:69" x14ac:dyDescent="0.25">
      <c r="A2269" t="str">
        <f>VLOOKUP(B2269,[2]RH!$B:$BV,72,0)</f>
        <v>si</v>
      </c>
      <c r="B2269" s="6">
        <v>2329</v>
      </c>
      <c r="C2269" s="7" t="s">
        <v>168</v>
      </c>
      <c r="D2269" s="7" t="s">
        <v>8545</v>
      </c>
      <c r="E2269" s="7" t="s">
        <v>67</v>
      </c>
      <c r="F2269" s="7" t="s">
        <v>118</v>
      </c>
      <c r="G2269" s="7" t="s">
        <v>220</v>
      </c>
      <c r="H2269" s="80" t="s">
        <v>225</v>
      </c>
      <c r="I2269" s="7" t="s">
        <v>534</v>
      </c>
      <c r="J2269" s="7" t="s">
        <v>190</v>
      </c>
      <c r="K2269" s="7" t="s">
        <v>146</v>
      </c>
      <c r="L2269" s="7" t="s">
        <v>90</v>
      </c>
      <c r="M2269" s="7" t="str">
        <f t="shared" si="2852"/>
        <v>Couturière</v>
      </c>
      <c r="N2269" s="8">
        <v>45425</v>
      </c>
      <c r="P2269" s="7">
        <f t="shared" ca="1" si="2906"/>
        <v>-6</v>
      </c>
      <c r="Q2269" s="8"/>
      <c r="R2269" s="7"/>
      <c r="S2269" s="7"/>
      <c r="T2269" s="9" t="s">
        <v>156</v>
      </c>
      <c r="U2269" s="7" t="str">
        <f t="shared" si="2865"/>
        <v>Contractuel</v>
      </c>
      <c r="V2269" s="8">
        <v>45689</v>
      </c>
      <c r="W2269" s="8">
        <f>VLOOKUP(B2269,[1]BASE!$A:$Q,17,0)</f>
        <v>45716</v>
      </c>
      <c r="X2269" s="8"/>
      <c r="Y2269" s="8"/>
      <c r="Z2269" s="8">
        <v>45059</v>
      </c>
      <c r="AA2269" s="7">
        <f t="shared" si="2866"/>
        <v>5</v>
      </c>
      <c r="AB2269" s="7">
        <f t="shared" si="2867"/>
        <v>2024</v>
      </c>
      <c r="AC2269" s="7">
        <f t="shared" si="2868"/>
        <v>2028</v>
      </c>
      <c r="AD2269" s="10" t="e">
        <f t="shared" ref="AD2269:AD2332" ca="1" si="2909">IF(#REF!="Non",(DAYS360(N2269,Q2269)/360),(DAYS360(N2269,TODAY())/360))</f>
        <v>#REF!</v>
      </c>
      <c r="AE2269" s="10" t="e">
        <f t="shared" ca="1" si="2870"/>
        <v>#REF!</v>
      </c>
      <c r="AF2269" s="8">
        <v>29931</v>
      </c>
      <c r="AG2269" s="11">
        <f t="shared" ca="1" si="2871"/>
        <v>43.263013698630139</v>
      </c>
      <c r="AH2269" s="10" t="str">
        <f t="shared" ca="1" si="2872"/>
        <v>&gt;35&lt; 45</v>
      </c>
      <c r="AI2269" s="12">
        <v>12389251</v>
      </c>
      <c r="AJ2269" s="13" t="s">
        <v>170</v>
      </c>
      <c r="AK2269" s="12" t="s">
        <v>8546</v>
      </c>
      <c r="AL2269" s="8">
        <v>38442</v>
      </c>
      <c r="AM2269" s="7" t="s">
        <v>108</v>
      </c>
      <c r="AN2269" s="7" t="s">
        <v>76</v>
      </c>
      <c r="AO2269">
        <v>3</v>
      </c>
      <c r="AP2269" t="s">
        <v>8547</v>
      </c>
      <c r="AQ2269" s="14">
        <v>3</v>
      </c>
      <c r="AR2269" s="14">
        <v>1</v>
      </c>
      <c r="AS2269" s="15">
        <f t="shared" si="2873"/>
        <v>45790.25</v>
      </c>
      <c r="AT2269" s="14" t="s">
        <v>163</v>
      </c>
      <c r="AU2269" s="12">
        <v>3.7149999999999999</v>
      </c>
      <c r="AV2269" s="17">
        <v>17</v>
      </c>
      <c r="AW2269" s="18" t="s">
        <v>201</v>
      </c>
      <c r="AX2269" s="19" t="s">
        <v>8548</v>
      </c>
      <c r="AY2269" s="17">
        <v>75</v>
      </c>
      <c r="AZ2269" s="14" t="s">
        <v>203</v>
      </c>
      <c r="BA2269" s="20" t="str">
        <f t="shared" si="2874"/>
        <v>17001000000344948775</v>
      </c>
      <c r="BB2269" s="31">
        <f t="shared" si="2875"/>
        <v>20</v>
      </c>
      <c r="BC2269" s="22" t="s">
        <v>8549</v>
      </c>
      <c r="BD2269" s="23" t="s">
        <v>115</v>
      </c>
      <c r="BF2269" s="8"/>
      <c r="BG2269" s="32">
        <v>55013655</v>
      </c>
      <c r="BH2269" s="32"/>
      <c r="BI2269" s="32"/>
      <c r="BJ2269" t="s">
        <v>501</v>
      </c>
      <c r="BK2269" s="14" t="str">
        <f t="shared" si="2902"/>
        <v>A-P6 AV</v>
      </c>
      <c r="BL2269" s="14" t="s">
        <v>595</v>
      </c>
      <c r="BM2269" s="25"/>
      <c r="BN2269" s="26"/>
      <c r="BO2269" s="27"/>
      <c r="BP2269" s="26"/>
      <c r="BQ2269" s="28"/>
    </row>
    <row r="2270" spans="1:69" x14ac:dyDescent="0.25">
      <c r="A2270" t="str">
        <f>VLOOKUP(B2270,[2]RH!$B:$BV,72,0)</f>
        <v>si</v>
      </c>
      <c r="B2270" s="6">
        <v>2330</v>
      </c>
      <c r="C2270" s="7" t="s">
        <v>168</v>
      </c>
      <c r="D2270" s="7" t="s">
        <v>8550</v>
      </c>
      <c r="E2270" s="7" t="s">
        <v>67</v>
      </c>
      <c r="F2270" s="7" t="s">
        <v>118</v>
      </c>
      <c r="G2270" s="7" t="s">
        <v>220</v>
      </c>
      <c r="H2270" s="80" t="s">
        <v>225</v>
      </c>
      <c r="I2270" s="7" t="s">
        <v>5620</v>
      </c>
      <c r="J2270" s="7" t="s">
        <v>281</v>
      </c>
      <c r="K2270" s="7" t="s">
        <v>146</v>
      </c>
      <c r="L2270" s="7" t="s">
        <v>90</v>
      </c>
      <c r="M2270" s="7" t="str">
        <f t="shared" si="2852"/>
        <v>Couturière</v>
      </c>
      <c r="N2270" s="8">
        <v>45427</v>
      </c>
      <c r="P2270" s="7">
        <f t="shared" ca="1" si="2906"/>
        <v>-6</v>
      </c>
      <c r="Q2270" s="8"/>
      <c r="R2270" s="7"/>
      <c r="S2270" s="7"/>
      <c r="T2270" s="9" t="s">
        <v>156</v>
      </c>
      <c r="U2270" s="7" t="str">
        <f t="shared" si="2865"/>
        <v>Contractuel</v>
      </c>
      <c r="V2270" s="8">
        <v>45689</v>
      </c>
      <c r="W2270" s="8">
        <f>VLOOKUP(B2270,[1]BASE!$A:$Q,17,0)</f>
        <v>45716</v>
      </c>
      <c r="X2270" s="8"/>
      <c r="Y2270" s="8"/>
      <c r="Z2270" s="8">
        <v>45427</v>
      </c>
      <c r="AA2270" s="7">
        <f t="shared" si="2866"/>
        <v>5</v>
      </c>
      <c r="AB2270" s="7">
        <f t="shared" si="2867"/>
        <v>2024</v>
      </c>
      <c r="AC2270" s="7">
        <f t="shared" si="2868"/>
        <v>2028</v>
      </c>
      <c r="AD2270" s="10" t="e">
        <f t="shared" ref="AD2270:AD2333" ca="1" si="2910">IF(#REF!="Non",(DAYS360(N2270,Q2270)/360),(DAYS360(N2270,TODAY())/360))</f>
        <v>#REF!</v>
      </c>
      <c r="AE2270" s="10" t="e">
        <f t="shared" ca="1" si="2870"/>
        <v>#REF!</v>
      </c>
      <c r="AF2270" s="8">
        <v>30604</v>
      </c>
      <c r="AG2270" s="11">
        <f t="shared" ca="1" si="2871"/>
        <v>41.419178082191777</v>
      </c>
      <c r="AH2270" s="10" t="str">
        <f t="shared" ca="1" si="2872"/>
        <v>&gt;35&lt; 45</v>
      </c>
      <c r="AI2270" s="12">
        <v>12662807</v>
      </c>
      <c r="AJ2270" s="13" t="s">
        <v>79</v>
      </c>
      <c r="AK2270" s="12" t="s">
        <v>8551</v>
      </c>
      <c r="AL2270" s="8">
        <v>39627</v>
      </c>
      <c r="AM2270" s="7" t="s">
        <v>108</v>
      </c>
      <c r="AN2270" s="7" t="s">
        <v>76</v>
      </c>
      <c r="AO2270">
        <v>2</v>
      </c>
      <c r="AP2270" t="s">
        <v>7700</v>
      </c>
      <c r="AQ2270" s="14">
        <v>3</v>
      </c>
      <c r="AR2270" s="14">
        <v>1</v>
      </c>
      <c r="AS2270" s="15">
        <f t="shared" si="2873"/>
        <v>45792.25</v>
      </c>
      <c r="AT2270" s="14" t="s">
        <v>163</v>
      </c>
      <c r="AU2270" s="12">
        <v>3.7149999999999999</v>
      </c>
      <c r="AV2270" s="17">
        <v>17</v>
      </c>
      <c r="AW2270" s="18" t="s">
        <v>201</v>
      </c>
      <c r="AX2270" s="19" t="s">
        <v>8552</v>
      </c>
      <c r="AY2270" s="17">
        <v>59</v>
      </c>
      <c r="AZ2270" s="14" t="s">
        <v>203</v>
      </c>
      <c r="BA2270" s="20" t="str">
        <f t="shared" si="2874"/>
        <v>17001000000345043059</v>
      </c>
      <c r="BB2270" s="31">
        <f t="shared" si="2875"/>
        <v>20</v>
      </c>
      <c r="BC2270" s="22" t="s">
        <v>8553</v>
      </c>
      <c r="BD2270" s="23" t="s">
        <v>341</v>
      </c>
      <c r="BF2270" s="8"/>
      <c r="BG2270" s="32">
        <v>96428304</v>
      </c>
      <c r="BH2270" s="32"/>
      <c r="BI2270" s="32"/>
      <c r="BJ2270" t="s">
        <v>6322</v>
      </c>
      <c r="BK2270" s="14" t="str">
        <f t="shared" si="2902"/>
        <v>B-P6 AV</v>
      </c>
      <c r="BL2270" s="14" t="s">
        <v>595</v>
      </c>
      <c r="BM2270" s="25"/>
      <c r="BN2270" s="26"/>
      <c r="BO2270" s="27"/>
      <c r="BP2270" s="26"/>
      <c r="BQ2270" s="28"/>
    </row>
    <row r="2271" spans="1:69" x14ac:dyDescent="0.25">
      <c r="A2271" t="str">
        <f>VLOOKUP(B2271,[2]RH!$B:$BV,72,0)</f>
        <v>Non-Actif</v>
      </c>
      <c r="B2271" s="6">
        <v>2331</v>
      </c>
      <c r="C2271" s="7" t="s">
        <v>168</v>
      </c>
      <c r="D2271" s="7" t="s">
        <v>8554</v>
      </c>
      <c r="E2271" s="7" t="s">
        <v>67</v>
      </c>
      <c r="F2271" s="7" t="s">
        <v>118</v>
      </c>
      <c r="G2271" s="7" t="s">
        <v>3299</v>
      </c>
      <c r="H2271" s="80" t="s">
        <v>2398</v>
      </c>
      <c r="I2271" s="7" t="s">
        <v>1802</v>
      </c>
      <c r="J2271" s="7" t="s">
        <v>281</v>
      </c>
      <c r="K2271" s="7" t="s">
        <v>146</v>
      </c>
      <c r="L2271" s="7" t="s">
        <v>90</v>
      </c>
      <c r="M2271" s="7" t="str">
        <f t="shared" si="2852"/>
        <v>CAMPO</v>
      </c>
      <c r="N2271" s="8">
        <v>45415</v>
      </c>
      <c r="P2271" s="7">
        <f t="shared" ca="1" si="2906"/>
        <v>-279</v>
      </c>
      <c r="Q2271" s="8">
        <v>45442</v>
      </c>
      <c r="R2271" s="7" t="s">
        <v>8020</v>
      </c>
      <c r="S2271" s="7"/>
      <c r="T2271" s="9" t="s">
        <v>156</v>
      </c>
      <c r="U2271" s="7" t="str">
        <f t="shared" si="2865"/>
        <v>Contractuel</v>
      </c>
      <c r="V2271" s="8">
        <v>45415</v>
      </c>
      <c r="W2271" s="8">
        <v>45443</v>
      </c>
      <c r="X2271" s="8"/>
      <c r="Y2271" s="8"/>
      <c r="Z2271" s="8">
        <v>45415</v>
      </c>
      <c r="AA2271" s="7">
        <f t="shared" si="2866"/>
        <v>5</v>
      </c>
      <c r="AB2271" s="7">
        <f t="shared" si="2867"/>
        <v>2024</v>
      </c>
      <c r="AC2271" s="7">
        <f t="shared" si="2868"/>
        <v>2028</v>
      </c>
      <c r="AD2271" s="10" t="e">
        <f t="shared" ref="AD2271:AD2334" ca="1" si="2911">IF(#REF!="Non",(DAYS360(N2271,Q2271)/360),(DAYS360(N2271,TODAY())/360))</f>
        <v>#REF!</v>
      </c>
      <c r="AE2271" s="10" t="e">
        <f t="shared" ca="1" si="2870"/>
        <v>#REF!</v>
      </c>
      <c r="AF2271" s="8">
        <v>37349</v>
      </c>
      <c r="AG2271" s="11">
        <f t="shared" ca="1" si="2871"/>
        <v>22.93972602739726</v>
      </c>
      <c r="AH2271" s="10" t="str">
        <f t="shared" ca="1" si="2872"/>
        <v>&lt; 25</v>
      </c>
      <c r="AI2271" s="12">
        <v>17427399</v>
      </c>
      <c r="AJ2271" s="13" t="s">
        <v>106</v>
      </c>
      <c r="AK2271" s="12" t="s">
        <v>8555</v>
      </c>
      <c r="AL2271" s="8">
        <v>43143</v>
      </c>
      <c r="AM2271" s="7" t="s">
        <v>108</v>
      </c>
      <c r="AN2271" s="7" t="s">
        <v>109</v>
      </c>
      <c r="AP2271" t="s">
        <v>8536</v>
      </c>
      <c r="AQ2271" s="14">
        <v>3</v>
      </c>
      <c r="AR2271" s="14">
        <v>1</v>
      </c>
      <c r="AS2271" s="15">
        <f t="shared" si="2873"/>
        <v>45780.25</v>
      </c>
      <c r="AT2271" s="14" t="s">
        <v>163</v>
      </c>
      <c r="AU2271" s="12">
        <v>3.7149999999999999</v>
      </c>
      <c r="AV2271" s="17">
        <v>17</v>
      </c>
      <c r="AW2271" s="18" t="s">
        <v>3027</v>
      </c>
      <c r="AX2271" s="19" t="s">
        <v>8556</v>
      </c>
      <c r="AY2271" s="17">
        <v>14</v>
      </c>
      <c r="AZ2271" s="14" t="s">
        <v>203</v>
      </c>
      <c r="BA2271" s="20" t="str">
        <f t="shared" si="2874"/>
        <v>17206000000344649714</v>
      </c>
      <c r="BB2271" s="31">
        <f t="shared" si="2875"/>
        <v>20</v>
      </c>
      <c r="BC2271" s="22" t="s">
        <v>769</v>
      </c>
      <c r="BD2271" s="23" t="s">
        <v>115</v>
      </c>
      <c r="BF2271" s="8"/>
      <c r="BG2271" s="32">
        <v>96364686</v>
      </c>
      <c r="BH2271" s="32"/>
      <c r="BI2271" s="32"/>
      <c r="BK2271" s="14" t="s">
        <v>1806</v>
      </c>
      <c r="BL2271" s="14" t="s">
        <v>595</v>
      </c>
      <c r="BM2271" s="25"/>
      <c r="BN2271" s="26"/>
      <c r="BO2271" s="27"/>
      <c r="BP2271" s="26"/>
      <c r="BQ2271" s="28"/>
    </row>
    <row r="2272" spans="1:69" x14ac:dyDescent="0.25">
      <c r="A2272" t="str">
        <f>VLOOKUP(B2272,[2]RH!$B:$BV,72,0)</f>
        <v>si</v>
      </c>
      <c r="B2272" s="6">
        <v>2332</v>
      </c>
      <c r="C2272" s="7" t="s">
        <v>168</v>
      </c>
      <c r="D2272" s="61" t="s">
        <v>6133</v>
      </c>
      <c r="E2272" s="7" t="s">
        <v>67</v>
      </c>
      <c r="F2272" s="7" t="s">
        <v>118</v>
      </c>
      <c r="G2272" s="7" t="s">
        <v>220</v>
      </c>
      <c r="H2272" s="80" t="s">
        <v>225</v>
      </c>
      <c r="I2272" s="7" t="s">
        <v>534</v>
      </c>
      <c r="J2272" s="7" t="s">
        <v>190</v>
      </c>
      <c r="K2272" s="7" t="s">
        <v>146</v>
      </c>
      <c r="L2272" s="7" t="s">
        <v>90</v>
      </c>
      <c r="M2272" s="7" t="str">
        <f t="shared" si="2852"/>
        <v>Couturière</v>
      </c>
      <c r="N2272" s="8">
        <v>45426</v>
      </c>
      <c r="P2272" s="7">
        <f t="shared" ca="1" si="2906"/>
        <v>-6</v>
      </c>
      <c r="Q2272" s="8"/>
      <c r="R2272" s="7"/>
      <c r="S2272" s="7"/>
      <c r="T2272" s="9" t="s">
        <v>156</v>
      </c>
      <c r="U2272" s="7" t="str">
        <f t="shared" si="2865"/>
        <v>Contractuel</v>
      </c>
      <c r="V2272" s="8">
        <v>45689</v>
      </c>
      <c r="W2272" s="8">
        <f>VLOOKUP(B2272,[1]BASE!$A:$Q,17,0)</f>
        <v>45716</v>
      </c>
      <c r="X2272" s="8"/>
      <c r="Y2272" s="8"/>
      <c r="Z2272" s="8">
        <v>45426</v>
      </c>
      <c r="AA2272" s="7">
        <f t="shared" si="2866"/>
        <v>5</v>
      </c>
      <c r="AB2272" s="7">
        <f t="shared" si="2867"/>
        <v>2024</v>
      </c>
      <c r="AC2272" s="7">
        <f t="shared" si="2868"/>
        <v>2028</v>
      </c>
      <c r="AD2272" s="10" t="e">
        <f t="shared" ref="AD2272:AD2335" ca="1" si="2912">IF(#REF!="Non",(DAYS360(N2272,Q2272)/360),(DAYS360(N2272,TODAY())/360))</f>
        <v>#REF!</v>
      </c>
      <c r="AE2272" s="10" t="e">
        <f t="shared" ca="1" si="2870"/>
        <v>#REF!</v>
      </c>
      <c r="AF2272" s="8">
        <v>27764</v>
      </c>
      <c r="AG2272" s="11">
        <f t="shared" ca="1" si="2871"/>
        <v>49.2</v>
      </c>
      <c r="AH2272" s="10" t="str">
        <f t="shared" ca="1" si="2872"/>
        <v>&gt;45&lt; 55</v>
      </c>
      <c r="AI2272" s="12">
        <v>11620666</v>
      </c>
      <c r="AJ2272" s="13" t="s">
        <v>150</v>
      </c>
      <c r="AK2272" s="12" t="s">
        <v>6134</v>
      </c>
      <c r="AL2272" s="8">
        <v>44827</v>
      </c>
      <c r="AM2272" s="7" t="s">
        <v>108</v>
      </c>
      <c r="AN2272" s="7" t="s">
        <v>76</v>
      </c>
      <c r="AQ2272" s="14">
        <v>3</v>
      </c>
      <c r="AR2272" s="14">
        <v>1</v>
      </c>
      <c r="AS2272" s="15">
        <f t="shared" si="2873"/>
        <v>45791.25</v>
      </c>
      <c r="AT2272" s="14" t="s">
        <v>163</v>
      </c>
      <c r="AU2272" s="12">
        <v>3.7149999999999999</v>
      </c>
      <c r="AV2272" s="17" t="s">
        <v>92</v>
      </c>
      <c r="AW2272" s="18" t="s">
        <v>1253</v>
      </c>
      <c r="AX2272" s="19">
        <v>10083024380</v>
      </c>
      <c r="AY2272" s="17">
        <v>18</v>
      </c>
      <c r="AZ2272" s="14" t="s">
        <v>152</v>
      </c>
      <c r="BA2272" s="20" t="str">
        <f t="shared" si="2874"/>
        <v>04025111008302438018</v>
      </c>
      <c r="BB2272" s="31">
        <f t="shared" si="2875"/>
        <v>20</v>
      </c>
      <c r="BC2272" s="22" t="s">
        <v>5268</v>
      </c>
      <c r="BD2272" s="23" t="s">
        <v>341</v>
      </c>
      <c r="BF2272" s="8"/>
      <c r="BG2272" s="32">
        <v>26664643</v>
      </c>
      <c r="BH2272" s="32"/>
      <c r="BI2272" s="32"/>
      <c r="BJ2272" t="s">
        <v>371</v>
      </c>
      <c r="BK2272" s="14" t="str">
        <f t="shared" ref="BK2272:BK2273" si="2913">IF(K2272="CADRE","CADRE",CONCATENATE(J2272,"-",H2272))</f>
        <v>A-P6 AV</v>
      </c>
      <c r="BL2272" s="14" t="s">
        <v>595</v>
      </c>
      <c r="BM2272" s="25"/>
      <c r="BN2272" s="26"/>
      <c r="BO2272" s="27"/>
      <c r="BP2272" s="26"/>
      <c r="BQ2272" s="28"/>
    </row>
    <row r="2273" spans="1:69" x14ac:dyDescent="0.25">
      <c r="A2273" t="str">
        <f>VLOOKUP(B2273,[2]RH!$B:$BV,72,0)</f>
        <v>si</v>
      </c>
      <c r="B2273" s="6">
        <v>2333</v>
      </c>
      <c r="C2273" s="7" t="s">
        <v>168</v>
      </c>
      <c r="D2273" s="7" t="s">
        <v>8557</v>
      </c>
      <c r="E2273" s="7" t="s">
        <v>67</v>
      </c>
      <c r="F2273" s="7" t="s">
        <v>4747</v>
      </c>
      <c r="G2273" s="7" t="s">
        <v>7427</v>
      </c>
      <c r="H2273" s="80"/>
      <c r="I2273" s="7"/>
      <c r="J2273" s="7"/>
      <c r="K2273" s="7" t="s">
        <v>89</v>
      </c>
      <c r="L2273" s="7" t="s">
        <v>90</v>
      </c>
      <c r="M2273" s="7" t="str">
        <f t="shared" si="2852"/>
        <v>Aide soignante</v>
      </c>
      <c r="N2273" s="8">
        <v>45415</v>
      </c>
      <c r="P2273" s="7">
        <f t="shared" ca="1" si="2906"/>
        <v>-6</v>
      </c>
      <c r="Q2273" s="8"/>
      <c r="R2273" s="7"/>
      <c r="S2273" s="7"/>
      <c r="T2273" s="9" t="s">
        <v>156</v>
      </c>
      <c r="U2273" s="7" t="str">
        <f t="shared" si="2865"/>
        <v>Contractuel</v>
      </c>
      <c r="V2273" s="8">
        <v>45627</v>
      </c>
      <c r="W2273" s="8">
        <v>45716</v>
      </c>
      <c r="X2273" s="8"/>
      <c r="Y2273" s="8"/>
      <c r="Z2273" s="8">
        <v>45415</v>
      </c>
      <c r="AA2273" s="7">
        <f t="shared" si="2866"/>
        <v>5</v>
      </c>
      <c r="AB2273" s="7">
        <f t="shared" si="2867"/>
        <v>2024</v>
      </c>
      <c r="AC2273" s="7">
        <f t="shared" si="2868"/>
        <v>2028</v>
      </c>
      <c r="AD2273" s="10" t="e">
        <f t="shared" ref="AD2273:AD2336" ca="1" si="2914">IF(#REF!="Non",(DAYS360(N2273,Q2273)/360),(DAYS360(N2273,TODAY())/360))</f>
        <v>#REF!</v>
      </c>
      <c r="AE2273" s="10" t="e">
        <f t="shared" ca="1" si="2870"/>
        <v>#REF!</v>
      </c>
      <c r="AF2273" s="8">
        <v>35919</v>
      </c>
      <c r="AG2273" s="11">
        <f t="shared" ca="1" si="2871"/>
        <v>26.857534246575341</v>
      </c>
      <c r="AH2273" s="10" t="str">
        <f t="shared" ca="1" si="2872"/>
        <v>&gt;25&lt; 35</v>
      </c>
      <c r="AI2273" s="12">
        <v>17331927</v>
      </c>
      <c r="AJ2273" s="40" t="s">
        <v>213</v>
      </c>
      <c r="AK2273" s="12" t="s">
        <v>8558</v>
      </c>
      <c r="AL2273" s="8">
        <v>42555</v>
      </c>
      <c r="AM2273" s="7" t="s">
        <v>108</v>
      </c>
      <c r="AN2273" s="7" t="s">
        <v>109</v>
      </c>
      <c r="AP2273" t="s">
        <v>8559</v>
      </c>
      <c r="AQ2273" s="14">
        <v>3</v>
      </c>
      <c r="AR2273" s="14">
        <v>1</v>
      </c>
      <c r="AS2273" s="15">
        <f t="shared" si="2873"/>
        <v>45780.25</v>
      </c>
      <c r="AT2273" s="14" t="s">
        <v>163</v>
      </c>
      <c r="AU2273" s="12">
        <v>3.7149999999999999</v>
      </c>
      <c r="AV2273" s="17">
        <v>17</v>
      </c>
      <c r="AW2273" s="18" t="s">
        <v>201</v>
      </c>
      <c r="AX2273" s="19" t="s">
        <v>8560</v>
      </c>
      <c r="AY2273" s="17">
        <v>61</v>
      </c>
      <c r="AZ2273" s="14" t="s">
        <v>203</v>
      </c>
      <c r="BA2273" s="20" t="str">
        <f t="shared" si="2874"/>
        <v>17001000000292844061</v>
      </c>
      <c r="BB2273" s="31">
        <f t="shared" si="2875"/>
        <v>20</v>
      </c>
      <c r="BC2273" s="22" t="s">
        <v>8561</v>
      </c>
      <c r="BD2273" s="23" t="s">
        <v>341</v>
      </c>
      <c r="BF2273" s="8"/>
      <c r="BG2273" s="32">
        <v>24570669</v>
      </c>
      <c r="BH2273" s="32"/>
      <c r="BI2273" s="32"/>
      <c r="BJ2273" t="s">
        <v>7665</v>
      </c>
      <c r="BK2273" s="14" t="str">
        <f t="shared" si="2913"/>
        <v>-</v>
      </c>
      <c r="BL2273" s="14" t="s">
        <v>595</v>
      </c>
      <c r="BM2273" s="25"/>
      <c r="BN2273" s="26"/>
      <c r="BO2273" s="27"/>
      <c r="BP2273" s="26"/>
      <c r="BQ2273" s="28"/>
    </row>
    <row r="2274" spans="1:69" x14ac:dyDescent="0.25">
      <c r="A2274" t="str">
        <f>VLOOKUP(B2274,[2]RH!$B:$BV,72,0)</f>
        <v>Non-Actif</v>
      </c>
      <c r="B2274" s="6">
        <v>2334</v>
      </c>
      <c r="C2274" s="7" t="s">
        <v>168</v>
      </c>
      <c r="D2274" s="7" t="s">
        <v>8562</v>
      </c>
      <c r="E2274" s="7" t="s">
        <v>67</v>
      </c>
      <c r="F2274" s="7" t="s">
        <v>118</v>
      </c>
      <c r="G2274" s="7" t="s">
        <v>533</v>
      </c>
      <c r="H2274" s="80" t="s">
        <v>225</v>
      </c>
      <c r="I2274" s="7" t="s">
        <v>589</v>
      </c>
      <c r="J2274" s="7" t="s">
        <v>190</v>
      </c>
      <c r="K2274" s="7" t="s">
        <v>89</v>
      </c>
      <c r="L2274" s="7" t="s">
        <v>90</v>
      </c>
      <c r="M2274" s="7" t="str">
        <f t="shared" si="2852"/>
        <v>Contrôle Qualité</v>
      </c>
      <c r="N2274" s="8">
        <v>45415</v>
      </c>
      <c r="P2274" s="7">
        <f t="shared" ca="1" si="2906"/>
        <v>-279</v>
      </c>
      <c r="Q2274" s="8">
        <v>45416</v>
      </c>
      <c r="R2274" s="7" t="s">
        <v>1728</v>
      </c>
      <c r="S2274" s="7"/>
      <c r="T2274" s="9" t="s">
        <v>156</v>
      </c>
      <c r="U2274" s="7" t="str">
        <f t="shared" si="2865"/>
        <v>Contractuel</v>
      </c>
      <c r="V2274" s="8">
        <v>45415</v>
      </c>
      <c r="W2274" s="8">
        <v>45443</v>
      </c>
      <c r="X2274" s="8"/>
      <c r="Y2274" s="8"/>
      <c r="Z2274" s="8">
        <v>45415</v>
      </c>
      <c r="AA2274" s="7">
        <f t="shared" si="2866"/>
        <v>5</v>
      </c>
      <c r="AB2274" s="7">
        <f t="shared" si="2867"/>
        <v>2024</v>
      </c>
      <c r="AC2274" s="7">
        <f t="shared" si="2868"/>
        <v>2028</v>
      </c>
      <c r="AD2274" s="10" t="e">
        <f t="shared" ref="AD2274:AD2337" ca="1" si="2915">IF(#REF!="Non",(DAYS360(N2274,Q2274)/360),(DAYS360(N2274,TODAY())/360))</f>
        <v>#REF!</v>
      </c>
      <c r="AE2274" s="10" t="e">
        <f t="shared" ca="1" si="2870"/>
        <v>#REF!</v>
      </c>
      <c r="AF2274" s="8">
        <v>34928</v>
      </c>
      <c r="AG2274" s="11">
        <f t="shared" ca="1" si="2871"/>
        <v>29.572602739726026</v>
      </c>
      <c r="AH2274" s="10" t="str">
        <f t="shared" ca="1" si="2872"/>
        <v>&gt;25&lt; 35</v>
      </c>
      <c r="AI2274" s="12"/>
      <c r="AJ2274" s="11"/>
      <c r="AK2274" s="12" t="s">
        <v>8563</v>
      </c>
      <c r="AL2274" s="8">
        <v>41950</v>
      </c>
      <c r="AM2274" s="7" t="s">
        <v>108</v>
      </c>
      <c r="AN2274" s="7" t="s">
        <v>109</v>
      </c>
      <c r="AP2274" t="s">
        <v>8559</v>
      </c>
      <c r="AQ2274" s="14">
        <v>3</v>
      </c>
      <c r="AR2274" s="14">
        <v>1</v>
      </c>
      <c r="AS2274" s="15">
        <f t="shared" si="2873"/>
        <v>45780.25</v>
      </c>
      <c r="AT2274" s="14" t="s">
        <v>163</v>
      </c>
      <c r="AU2274" s="12">
        <v>3.8780000000000001</v>
      </c>
      <c r="AV2274" s="17" t="s">
        <v>92</v>
      </c>
      <c r="AW2274" s="18" t="s">
        <v>571</v>
      </c>
      <c r="AX2274" s="19">
        <v>50086620515</v>
      </c>
      <c r="AY2274" s="17">
        <v>87</v>
      </c>
      <c r="AZ2274" s="14" t="s">
        <v>152</v>
      </c>
      <c r="BA2274" s="20" t="str">
        <f t="shared" si="2874"/>
        <v>04004005008662051587</v>
      </c>
      <c r="BB2274" s="31">
        <f t="shared" si="2875"/>
        <v>20</v>
      </c>
      <c r="BC2274" s="22" t="s">
        <v>8564</v>
      </c>
      <c r="BD2274" s="23" t="s">
        <v>341</v>
      </c>
      <c r="BF2274" s="8"/>
      <c r="BG2274" s="32">
        <v>20884459</v>
      </c>
      <c r="BH2274" s="32"/>
      <c r="BI2274" s="32"/>
      <c r="BK2274" s="14" t="str">
        <f t="shared" si="2902"/>
        <v>A-P6 AV</v>
      </c>
      <c r="BL2274" s="14" t="s">
        <v>288</v>
      </c>
      <c r="BM2274" s="25"/>
      <c r="BN2274" s="26"/>
      <c r="BO2274" s="27"/>
      <c r="BP2274" s="26"/>
      <c r="BQ2274" s="28"/>
    </row>
    <row r="2275" spans="1:69" x14ac:dyDescent="0.25">
      <c r="A2275" t="str">
        <f>VLOOKUP(B2275,[2]RH!$B:$BV,72,0)</f>
        <v>Non-Actif</v>
      </c>
      <c r="B2275" s="6">
        <v>2335</v>
      </c>
      <c r="C2275" s="7" t="s">
        <v>168</v>
      </c>
      <c r="D2275" s="7" t="s">
        <v>8565</v>
      </c>
      <c r="E2275" s="7" t="s">
        <v>67</v>
      </c>
      <c r="F2275" s="7" t="s">
        <v>118</v>
      </c>
      <c r="G2275" s="7" t="s">
        <v>220</v>
      </c>
      <c r="H2275" s="80" t="s">
        <v>225</v>
      </c>
      <c r="I2275" s="7" t="s">
        <v>589</v>
      </c>
      <c r="J2275" s="7" t="s">
        <v>190</v>
      </c>
      <c r="K2275" s="7" t="s">
        <v>146</v>
      </c>
      <c r="L2275" s="7" t="s">
        <v>90</v>
      </c>
      <c r="M2275" s="7" t="str">
        <f t="shared" si="2852"/>
        <v>Couturière</v>
      </c>
      <c r="N2275" s="8">
        <v>45425</v>
      </c>
      <c r="P2275" s="7">
        <f t="shared" ca="1" si="2906"/>
        <v>-65</v>
      </c>
      <c r="Q2275" s="8">
        <v>45658</v>
      </c>
      <c r="R2275" s="7" t="s">
        <v>3091</v>
      </c>
      <c r="S2275" s="7"/>
      <c r="T2275" s="9" t="s">
        <v>156</v>
      </c>
      <c r="U2275" s="7" t="str">
        <f t="shared" si="2865"/>
        <v>Contractuel</v>
      </c>
      <c r="V2275" s="8">
        <v>45627</v>
      </c>
      <c r="W2275" s="8">
        <v>45657</v>
      </c>
      <c r="X2275" s="8"/>
      <c r="Y2275" s="8"/>
      <c r="Z2275" s="8">
        <v>45425</v>
      </c>
      <c r="AA2275" s="7">
        <f t="shared" si="2866"/>
        <v>5</v>
      </c>
      <c r="AB2275" s="7">
        <f t="shared" si="2867"/>
        <v>2024</v>
      </c>
      <c r="AC2275" s="7">
        <f t="shared" si="2868"/>
        <v>2028</v>
      </c>
      <c r="AD2275" s="10" t="e">
        <f t="shared" ref="AD2275:AD2338" ca="1" si="2916">IF(#REF!="Non",(DAYS360(N2275,Q2275)/360),(DAYS360(N2275,TODAY())/360))</f>
        <v>#REF!</v>
      </c>
      <c r="AE2275" s="10" t="e">
        <f t="shared" ca="1" si="2870"/>
        <v>#REF!</v>
      </c>
      <c r="AF2275" s="8">
        <v>29270</v>
      </c>
      <c r="AG2275" s="11">
        <f t="shared" ca="1" si="2871"/>
        <v>45.073972602739723</v>
      </c>
      <c r="AH2275" s="10" t="str">
        <f t="shared" ca="1" si="2872"/>
        <v>&gt;45&lt; 55</v>
      </c>
      <c r="AI2275" s="12">
        <v>11834291</v>
      </c>
      <c r="AJ2275" s="13" t="s">
        <v>150</v>
      </c>
      <c r="AK2275" s="12" t="s">
        <v>8566</v>
      </c>
      <c r="AL2275" s="8">
        <v>40278</v>
      </c>
      <c r="AM2275" s="7" t="s">
        <v>108</v>
      </c>
      <c r="AN2275" s="7" t="s">
        <v>76</v>
      </c>
      <c r="AO2275">
        <v>2</v>
      </c>
      <c r="AP2275" t="s">
        <v>7930</v>
      </c>
      <c r="AQ2275" s="14">
        <v>3</v>
      </c>
      <c r="AR2275" s="14">
        <v>1</v>
      </c>
      <c r="AS2275" s="15">
        <f t="shared" si="2873"/>
        <v>45790.25</v>
      </c>
      <c r="AT2275" s="14" t="s">
        <v>163</v>
      </c>
      <c r="AU2275" s="12">
        <v>3.7149999999999999</v>
      </c>
      <c r="AV2275" s="17">
        <v>17</v>
      </c>
      <c r="AW2275" s="18" t="s">
        <v>201</v>
      </c>
      <c r="AX2275" s="19" t="s">
        <v>8567</v>
      </c>
      <c r="AY2275" s="17">
        <v>31</v>
      </c>
      <c r="AZ2275" s="14" t="s">
        <v>203</v>
      </c>
      <c r="BA2275" s="20" t="str">
        <f t="shared" si="2874"/>
        <v>17001000000097079631</v>
      </c>
      <c r="BB2275" s="31">
        <f t="shared" si="2875"/>
        <v>20</v>
      </c>
      <c r="BC2275" s="22" t="s">
        <v>8568</v>
      </c>
      <c r="BD2275" s="23" t="s">
        <v>341</v>
      </c>
      <c r="BF2275" s="8"/>
      <c r="BG2275" s="32">
        <v>21381073</v>
      </c>
      <c r="BH2275" s="32"/>
      <c r="BI2275" s="32"/>
      <c r="BJ2275" t="s">
        <v>5995</v>
      </c>
      <c r="BK2275" s="14" t="str">
        <f t="shared" si="2902"/>
        <v>A-P6 AV</v>
      </c>
      <c r="BL2275" s="14" t="s">
        <v>595</v>
      </c>
      <c r="BM2275" s="25"/>
      <c r="BN2275" s="26"/>
      <c r="BO2275" s="27"/>
      <c r="BP2275" s="26"/>
      <c r="BQ2275" s="28"/>
    </row>
    <row r="2276" spans="1:69" x14ac:dyDescent="0.25">
      <c r="A2276" t="str">
        <f>VLOOKUP(B2276,[2]RH!$B:$BV,72,0)</f>
        <v>si</v>
      </c>
      <c r="B2276" s="6">
        <v>2336</v>
      </c>
      <c r="C2276" s="7" t="s">
        <v>168</v>
      </c>
      <c r="D2276" s="7" t="s">
        <v>8569</v>
      </c>
      <c r="E2276" s="7" t="s">
        <v>67</v>
      </c>
      <c r="F2276" s="7" t="s">
        <v>118</v>
      </c>
      <c r="G2276" s="7" t="s">
        <v>3299</v>
      </c>
      <c r="H2276" s="41" t="s">
        <v>562</v>
      </c>
      <c r="I2276" s="7" t="s">
        <v>226</v>
      </c>
      <c r="J2276" s="7" t="s">
        <v>190</v>
      </c>
      <c r="K2276" s="7" t="s">
        <v>146</v>
      </c>
      <c r="L2276" s="7" t="s">
        <v>90</v>
      </c>
      <c r="M2276" s="7" t="str">
        <f t="shared" si="2852"/>
        <v>CAMPO</v>
      </c>
      <c r="N2276" s="8">
        <v>45415</v>
      </c>
      <c r="P2276" s="7">
        <f t="shared" ca="1" si="2906"/>
        <v>-6</v>
      </c>
      <c r="Q2276" s="8"/>
      <c r="R2276" s="7"/>
      <c r="S2276" s="7"/>
      <c r="T2276" s="9" t="s">
        <v>156</v>
      </c>
      <c r="U2276" s="7" t="str">
        <f t="shared" si="2865"/>
        <v>Contractuel</v>
      </c>
      <c r="V2276" s="8">
        <v>45689</v>
      </c>
      <c r="W2276" s="8">
        <f>VLOOKUP(B2276,[1]BASE!$A:$Q,17,0)</f>
        <v>45716</v>
      </c>
      <c r="X2276" s="8"/>
      <c r="Y2276" s="8"/>
      <c r="Z2276" s="8">
        <v>45415</v>
      </c>
      <c r="AA2276" s="7">
        <f t="shared" si="2866"/>
        <v>5</v>
      </c>
      <c r="AB2276" s="7">
        <f t="shared" si="2867"/>
        <v>2024</v>
      </c>
      <c r="AC2276" s="7">
        <f t="shared" si="2868"/>
        <v>2028</v>
      </c>
      <c r="AD2276" s="10" t="e">
        <f t="shared" ref="AD2276:AD2339" ca="1" si="2917">IF(#REF!="Non",(DAYS360(N2276,Q2276)/360),(DAYS360(N2276,TODAY())/360))</f>
        <v>#REF!</v>
      </c>
      <c r="AE2276" s="10" t="e">
        <f t="shared" ca="1" si="2870"/>
        <v>#REF!</v>
      </c>
      <c r="AF2276" s="8">
        <v>32624</v>
      </c>
      <c r="AG2276" s="11">
        <f t="shared" ca="1" si="2871"/>
        <v>35.884931506849313</v>
      </c>
      <c r="AH2276" s="10" t="str">
        <f t="shared" ca="1" si="2872"/>
        <v>&gt;35&lt; 45</v>
      </c>
      <c r="AI2276" s="12">
        <v>16067812</v>
      </c>
      <c r="AJ2276" s="13" t="s">
        <v>170</v>
      </c>
      <c r="AK2276" s="12" t="s">
        <v>8570</v>
      </c>
      <c r="AL2276" s="8">
        <v>39515</v>
      </c>
      <c r="AM2276" s="7" t="s">
        <v>108</v>
      </c>
      <c r="AN2276" s="7" t="s">
        <v>76</v>
      </c>
      <c r="AO2276">
        <v>2</v>
      </c>
      <c r="AP2276" t="s">
        <v>7769</v>
      </c>
      <c r="AQ2276" s="14">
        <v>3</v>
      </c>
      <c r="AR2276" s="14">
        <v>1</v>
      </c>
      <c r="AS2276" s="15">
        <f t="shared" si="2873"/>
        <v>45780.25</v>
      </c>
      <c r="AT2276" s="14" t="s">
        <v>163</v>
      </c>
      <c r="AU2276" s="12">
        <v>3.7149999999999999</v>
      </c>
      <c r="AV2276" s="17" t="s">
        <v>150</v>
      </c>
      <c r="AW2276" s="18" t="s">
        <v>339</v>
      </c>
      <c r="AX2276" s="19">
        <v>38105532202</v>
      </c>
      <c r="AY2276" s="17">
        <v>79</v>
      </c>
      <c r="AZ2276" s="14" t="s">
        <v>174</v>
      </c>
      <c r="BA2276" s="20" t="str">
        <f t="shared" si="2874"/>
        <v>07080013810553220279</v>
      </c>
      <c r="BB2276" s="31">
        <f t="shared" si="2875"/>
        <v>20</v>
      </c>
      <c r="BC2276" s="22" t="s">
        <v>6278</v>
      </c>
      <c r="BD2276" s="23" t="s">
        <v>115</v>
      </c>
      <c r="BF2276" s="8"/>
      <c r="BG2276" s="32">
        <v>56000136</v>
      </c>
      <c r="BH2276" s="32"/>
      <c r="BI2276" s="32"/>
      <c r="BJ2276" t="s">
        <v>769</v>
      </c>
      <c r="BK2276" s="14" t="s">
        <v>232</v>
      </c>
      <c r="BL2276" s="14" t="s">
        <v>595</v>
      </c>
      <c r="BM2276" s="25"/>
      <c r="BN2276" s="26"/>
      <c r="BO2276" s="27"/>
      <c r="BP2276" s="26"/>
      <c r="BQ2276" s="28"/>
    </row>
    <row r="2277" spans="1:69" x14ac:dyDescent="0.25">
      <c r="A2277" t="str">
        <f>VLOOKUP(B2277,[2]RH!$B:$BV,72,0)</f>
        <v>Non-Actif</v>
      </c>
      <c r="B2277" s="6">
        <v>2337</v>
      </c>
      <c r="C2277" s="7" t="s">
        <v>168</v>
      </c>
      <c r="D2277" s="7" t="s">
        <v>8571</v>
      </c>
      <c r="E2277" s="7" t="s">
        <v>67</v>
      </c>
      <c r="F2277" s="7" t="s">
        <v>258</v>
      </c>
      <c r="G2277" s="7" t="s">
        <v>533</v>
      </c>
      <c r="H2277" s="80" t="s">
        <v>225</v>
      </c>
      <c r="I2277" s="7" t="s">
        <v>882</v>
      </c>
      <c r="J2277" s="7" t="s">
        <v>190</v>
      </c>
      <c r="K2277" s="7" t="s">
        <v>89</v>
      </c>
      <c r="L2277" s="7" t="s">
        <v>90</v>
      </c>
      <c r="M2277" s="7" t="str">
        <f t="shared" si="2852"/>
        <v>Contrôle Qualité</v>
      </c>
      <c r="N2277" s="8">
        <v>45415</v>
      </c>
      <c r="P2277" s="7">
        <f t="shared" ca="1" si="2906"/>
        <v>-279</v>
      </c>
      <c r="Q2277" s="8">
        <v>45444</v>
      </c>
      <c r="R2277" s="7" t="s">
        <v>7336</v>
      </c>
      <c r="S2277" s="7"/>
      <c r="T2277" s="9" t="s">
        <v>156</v>
      </c>
      <c r="U2277" s="7" t="str">
        <f t="shared" si="2865"/>
        <v>Contractuel</v>
      </c>
      <c r="V2277" s="8">
        <v>45415</v>
      </c>
      <c r="W2277" s="8">
        <v>45443</v>
      </c>
      <c r="X2277" s="8"/>
      <c r="Y2277" s="8"/>
      <c r="Z2277" s="8">
        <v>45415</v>
      </c>
      <c r="AA2277" s="7">
        <f t="shared" si="2866"/>
        <v>5</v>
      </c>
      <c r="AB2277" s="7">
        <f t="shared" si="2867"/>
        <v>2024</v>
      </c>
      <c r="AC2277" s="7">
        <f t="shared" si="2868"/>
        <v>2028</v>
      </c>
      <c r="AD2277" s="10" t="e">
        <f t="shared" ref="AD2277:AD2340" ca="1" si="2918">IF(#REF!="Non",(DAYS360(N2277,Q2277)/360),(DAYS360(N2277,TODAY())/360))</f>
        <v>#REF!</v>
      </c>
      <c r="AE2277" s="10" t="e">
        <f t="shared" ca="1" si="2870"/>
        <v>#REF!</v>
      </c>
      <c r="AF2277" s="8">
        <v>36635</v>
      </c>
      <c r="AG2277" s="11">
        <f t="shared" ca="1" si="2871"/>
        <v>24.895890410958906</v>
      </c>
      <c r="AH2277" s="10" t="str">
        <f t="shared" ca="1" si="2872"/>
        <v>&lt; 25</v>
      </c>
      <c r="AI2277" s="12">
        <v>17621250</v>
      </c>
      <c r="AJ2277" s="13" t="s">
        <v>73</v>
      </c>
      <c r="AK2277" s="12" t="s">
        <v>8572</v>
      </c>
      <c r="AL2277" s="8">
        <v>43301</v>
      </c>
      <c r="AM2277" s="7" t="s">
        <v>108</v>
      </c>
      <c r="AN2277" s="7" t="s">
        <v>109</v>
      </c>
      <c r="AP2277" t="s">
        <v>8039</v>
      </c>
      <c r="AQ2277" s="14">
        <v>3</v>
      </c>
      <c r="AR2277" s="14">
        <v>1</v>
      </c>
      <c r="AS2277" s="15">
        <f t="shared" si="2873"/>
        <v>45780.25</v>
      </c>
      <c r="AT2277" s="14" t="s">
        <v>163</v>
      </c>
      <c r="AU2277" s="12">
        <v>3.8780000000000001</v>
      </c>
      <c r="AV2277" s="17" t="s">
        <v>79</v>
      </c>
      <c r="AW2277" s="18">
        <v>30800</v>
      </c>
      <c r="AX2277" s="19" t="s">
        <v>8573</v>
      </c>
      <c r="AY2277" s="17">
        <v>70</v>
      </c>
      <c r="AZ2277" s="14" t="s">
        <v>83</v>
      </c>
      <c r="BA2277" s="20" t="str">
        <f t="shared" si="2874"/>
        <v>08308000584002064070</v>
      </c>
      <c r="BB2277" s="31">
        <f t="shared" si="2875"/>
        <v>20</v>
      </c>
      <c r="BC2277" s="22" t="s">
        <v>2539</v>
      </c>
      <c r="BD2277" s="23" t="s">
        <v>115</v>
      </c>
      <c r="BF2277" s="8"/>
      <c r="BG2277" s="32">
        <v>28639053</v>
      </c>
      <c r="BH2277" s="32"/>
      <c r="BI2277" s="32"/>
      <c r="BK2277" s="14" t="str">
        <f>IF(K2277="CADRE","CADRE",CONCATENATE(J2277,"-",H2277))</f>
        <v>A-P6 AV</v>
      </c>
      <c r="BL2277" s="14" t="s">
        <v>288</v>
      </c>
      <c r="BM2277" s="25"/>
      <c r="BN2277" s="26"/>
      <c r="BO2277" s="27"/>
      <c r="BP2277" s="26"/>
      <c r="BQ2277" s="28"/>
    </row>
    <row r="2278" spans="1:69" x14ac:dyDescent="0.25">
      <c r="A2278" t="str">
        <f>VLOOKUP(B2278,[2]RH!$B:$BV,72,0)</f>
        <v>Non-Actif</v>
      </c>
      <c r="B2278" s="6">
        <v>2338</v>
      </c>
      <c r="C2278" s="7" t="s">
        <v>168</v>
      </c>
      <c r="D2278" s="7" t="s">
        <v>8574</v>
      </c>
      <c r="E2278" s="7" t="s">
        <v>67</v>
      </c>
      <c r="F2278" s="7" t="s">
        <v>118</v>
      </c>
      <c r="G2278" s="7" t="s">
        <v>3299</v>
      </c>
      <c r="H2278" s="41" t="s">
        <v>562</v>
      </c>
      <c r="I2278" s="7" t="s">
        <v>1802</v>
      </c>
      <c r="J2278" s="7" t="s">
        <v>281</v>
      </c>
      <c r="K2278" s="7" t="s">
        <v>146</v>
      </c>
      <c r="L2278" s="7" t="s">
        <v>90</v>
      </c>
      <c r="M2278" s="7" t="str">
        <f t="shared" si="2852"/>
        <v>CAMPO</v>
      </c>
      <c r="N2278" s="8">
        <v>45415</v>
      </c>
      <c r="P2278" s="7">
        <f t="shared" ca="1" si="2906"/>
        <v>-34</v>
      </c>
      <c r="Q2278" s="8">
        <v>45689</v>
      </c>
      <c r="R2278" s="7" t="s">
        <v>3467</v>
      </c>
      <c r="S2278" s="7"/>
      <c r="T2278" s="9" t="s">
        <v>156</v>
      </c>
      <c r="U2278" s="7" t="str">
        <f t="shared" si="2865"/>
        <v>Contractuel</v>
      </c>
      <c r="V2278" s="8">
        <v>45658</v>
      </c>
      <c r="W2278" s="8">
        <v>45688</v>
      </c>
      <c r="X2278" s="8"/>
      <c r="Y2278" s="8"/>
      <c r="Z2278" s="8">
        <v>45415</v>
      </c>
      <c r="AA2278" s="7">
        <f t="shared" si="2866"/>
        <v>5</v>
      </c>
      <c r="AB2278" s="7">
        <f t="shared" si="2867"/>
        <v>2024</v>
      </c>
      <c r="AC2278" s="7">
        <f t="shared" si="2868"/>
        <v>2028</v>
      </c>
      <c r="AD2278" s="10" t="e">
        <f t="shared" ref="AD2278:AD2341" ca="1" si="2919">IF(#REF!="Non",(DAYS360(N2278,Q2278)/360),(DAYS360(N2278,TODAY())/360))</f>
        <v>#REF!</v>
      </c>
      <c r="AE2278" s="10" t="e">
        <f t="shared" ca="1" si="2870"/>
        <v>#REF!</v>
      </c>
      <c r="AF2278" s="8">
        <v>35489</v>
      </c>
      <c r="AG2278" s="11">
        <f t="shared" ca="1" si="2871"/>
        <v>28.035616438356165</v>
      </c>
      <c r="AH2278" s="10" t="str">
        <f t="shared" ca="1" si="2872"/>
        <v>&gt;25&lt; 35</v>
      </c>
      <c r="AI2278" s="12">
        <v>17041766</v>
      </c>
      <c r="AJ2278" s="13" t="s">
        <v>170</v>
      </c>
      <c r="AK2278" s="12" t="s">
        <v>8575</v>
      </c>
      <c r="AL2278" s="8">
        <v>43480</v>
      </c>
      <c r="AM2278" s="7" t="s">
        <v>108</v>
      </c>
      <c r="AN2278" s="7" t="s">
        <v>109</v>
      </c>
      <c r="AP2278" t="s">
        <v>7769</v>
      </c>
      <c r="AQ2278" s="14">
        <v>3</v>
      </c>
      <c r="AR2278" s="14">
        <v>1</v>
      </c>
      <c r="AS2278" s="15">
        <f t="shared" si="2873"/>
        <v>45780.25</v>
      </c>
      <c r="AT2278" s="14" t="s">
        <v>163</v>
      </c>
      <c r="AU2278" s="12">
        <v>3.7149999999999999</v>
      </c>
      <c r="AV2278" s="17">
        <v>17</v>
      </c>
      <c r="AW2278" s="18">
        <v>20600</v>
      </c>
      <c r="AX2278" s="19" t="s">
        <v>8576</v>
      </c>
      <c r="AY2278" s="17" t="s">
        <v>106</v>
      </c>
      <c r="AZ2278" s="14" t="s">
        <v>203</v>
      </c>
      <c r="BA2278" s="20" t="str">
        <f t="shared" si="2874"/>
        <v>17206000000232314305</v>
      </c>
      <c r="BB2278" s="31">
        <f t="shared" si="2875"/>
        <v>20</v>
      </c>
      <c r="BC2278" s="22" t="s">
        <v>2539</v>
      </c>
      <c r="BD2278" s="23" t="s">
        <v>115</v>
      </c>
      <c r="BF2278" s="8"/>
      <c r="BG2278" s="32">
        <v>23807880</v>
      </c>
      <c r="BH2278" s="32"/>
      <c r="BI2278" s="32"/>
      <c r="BJ2278" t="s">
        <v>714</v>
      </c>
      <c r="BK2278" s="14" t="s">
        <v>1806</v>
      </c>
      <c r="BL2278" s="14" t="s">
        <v>595</v>
      </c>
      <c r="BM2278" s="25"/>
      <c r="BN2278" s="26"/>
      <c r="BO2278" s="27"/>
      <c r="BP2278" s="26"/>
      <c r="BQ2278" s="28"/>
    </row>
    <row r="2279" spans="1:69" x14ac:dyDescent="0.25">
      <c r="A2279" t="str">
        <f>VLOOKUP(B2279,[2]RH!$B:$BV,72,0)</f>
        <v>Non-Actif</v>
      </c>
      <c r="B2279" s="6">
        <v>2339</v>
      </c>
      <c r="C2279" s="7" t="s">
        <v>168</v>
      </c>
      <c r="D2279" s="7" t="s">
        <v>8577</v>
      </c>
      <c r="E2279" s="7" t="s">
        <v>67</v>
      </c>
      <c r="F2279" s="7" t="s">
        <v>118</v>
      </c>
      <c r="G2279" s="7" t="s">
        <v>220</v>
      </c>
      <c r="H2279" s="80" t="s">
        <v>225</v>
      </c>
      <c r="I2279" s="7" t="s">
        <v>5620</v>
      </c>
      <c r="J2279" s="7" t="s">
        <v>281</v>
      </c>
      <c r="K2279" s="7" t="s">
        <v>146</v>
      </c>
      <c r="L2279" s="7" t="s">
        <v>90</v>
      </c>
      <c r="M2279" s="7" t="str">
        <f t="shared" si="2852"/>
        <v>Couturière</v>
      </c>
      <c r="N2279" s="8">
        <v>45415</v>
      </c>
      <c r="P2279" s="7"/>
      <c r="Q2279" s="8">
        <v>45418</v>
      </c>
      <c r="R2279" s="7" t="s">
        <v>8578</v>
      </c>
      <c r="S2279" s="7"/>
      <c r="T2279" s="9" t="s">
        <v>156</v>
      </c>
      <c r="U2279" s="7" t="str">
        <f t="shared" si="2865"/>
        <v>Contractuel</v>
      </c>
      <c r="V2279" s="8">
        <v>45415</v>
      </c>
      <c r="W2279" s="8">
        <v>45443</v>
      </c>
      <c r="X2279" s="8"/>
      <c r="Y2279" s="8"/>
      <c r="Z2279" s="8">
        <v>45415</v>
      </c>
      <c r="AA2279" s="7">
        <f t="shared" si="2866"/>
        <v>5</v>
      </c>
      <c r="AB2279" s="7">
        <f t="shared" si="2867"/>
        <v>2024</v>
      </c>
      <c r="AC2279" s="7">
        <f t="shared" si="2868"/>
        <v>2028</v>
      </c>
      <c r="AD2279" s="10" t="e">
        <f t="shared" ref="AD2279:AD2342" ca="1" si="2920">IF(#REF!="Non",(DAYS360(N2279,Q2279)/360),(DAYS360(N2279,TODAY())/360))</f>
        <v>#REF!</v>
      </c>
      <c r="AE2279" s="10" t="e">
        <f t="shared" ca="1" si="2870"/>
        <v>#REF!</v>
      </c>
      <c r="AF2279" s="8">
        <v>30746</v>
      </c>
      <c r="AG2279" s="11">
        <f t="shared" ca="1" si="2871"/>
        <v>41.030136986301372</v>
      </c>
      <c r="AH2279" s="10" t="str">
        <f t="shared" ca="1" si="2872"/>
        <v>&gt;35&lt; 45</v>
      </c>
      <c r="AI2279" s="12">
        <v>12839092</v>
      </c>
      <c r="AJ2279" s="13" t="s">
        <v>120</v>
      </c>
      <c r="AK2279" s="12" t="s">
        <v>8579</v>
      </c>
      <c r="AL2279" s="8">
        <v>37569</v>
      </c>
      <c r="AM2279" s="7" t="s">
        <v>108</v>
      </c>
      <c r="AN2279" s="7" t="s">
        <v>76</v>
      </c>
      <c r="AO2279">
        <v>3</v>
      </c>
      <c r="AP2279" t="s">
        <v>7930</v>
      </c>
      <c r="AQ2279" s="14">
        <v>3</v>
      </c>
      <c r="AR2279" s="14">
        <v>1</v>
      </c>
      <c r="AS2279" s="15">
        <f t="shared" si="2873"/>
        <v>45780.25</v>
      </c>
      <c r="AT2279" s="14" t="s">
        <v>163</v>
      </c>
      <c r="AU2279" s="12">
        <v>3.7149999999999999</v>
      </c>
      <c r="AV2279" s="17"/>
      <c r="AW2279" s="18"/>
      <c r="AX2279" s="19"/>
      <c r="AY2279" s="17"/>
      <c r="AZ2279" s="14"/>
      <c r="BA2279" s="20" t="str">
        <f t="shared" si="2874"/>
        <v/>
      </c>
      <c r="BB2279" s="31">
        <f t="shared" si="2875"/>
        <v>0</v>
      </c>
      <c r="BC2279" s="22" t="s">
        <v>397</v>
      </c>
      <c r="BD2279" s="23" t="s">
        <v>115</v>
      </c>
      <c r="BF2279" s="8"/>
      <c r="BG2279" s="32">
        <v>55673632</v>
      </c>
      <c r="BH2279" s="32"/>
      <c r="BI2279" s="32"/>
      <c r="BK2279" s="14" t="str">
        <f>IF(K2279="CADRE","CADRE",CONCATENATE(J2279,"-",H2279))</f>
        <v>B-P6 AV</v>
      </c>
      <c r="BL2279" s="14" t="s">
        <v>595</v>
      </c>
      <c r="BM2279" s="25"/>
      <c r="BN2279" s="26"/>
      <c r="BO2279" s="27"/>
      <c r="BP2279" s="26"/>
      <c r="BQ2279" s="28"/>
    </row>
    <row r="2280" spans="1:69" x14ac:dyDescent="0.25">
      <c r="A2280" t="str">
        <f>VLOOKUP(B2280,[2]RH!$B:$BV,72,0)</f>
        <v>si</v>
      </c>
      <c r="B2280" s="6">
        <v>2340</v>
      </c>
      <c r="C2280" s="7" t="s">
        <v>65</v>
      </c>
      <c r="D2280" s="7" t="s">
        <v>8580</v>
      </c>
      <c r="E2280" s="7" t="s">
        <v>67</v>
      </c>
      <c r="F2280" s="7" t="s">
        <v>118</v>
      </c>
      <c r="G2280" s="7" t="s">
        <v>220</v>
      </c>
      <c r="H2280" s="80" t="s">
        <v>225</v>
      </c>
      <c r="I2280" s="7" t="s">
        <v>534</v>
      </c>
      <c r="J2280" s="7" t="s">
        <v>190</v>
      </c>
      <c r="K2280" s="7" t="s">
        <v>146</v>
      </c>
      <c r="L2280" s="7" t="s">
        <v>90</v>
      </c>
      <c r="M2280" s="7" t="str">
        <f t="shared" si="2852"/>
        <v>Couturière</v>
      </c>
      <c r="N2280" s="8">
        <v>45416</v>
      </c>
      <c r="P2280" s="7">
        <f t="shared" ref="P2280:P2304" ca="1" si="2921">IF(W2280="","",W2280-TODAY())</f>
        <v>-6</v>
      </c>
      <c r="Q2280" s="8"/>
      <c r="R2280" s="7"/>
      <c r="S2280" s="7"/>
      <c r="T2280" s="9" t="s">
        <v>156</v>
      </c>
      <c r="U2280" s="7" t="str">
        <f t="shared" si="2865"/>
        <v>Contractuel</v>
      </c>
      <c r="V2280" s="8">
        <v>45689</v>
      </c>
      <c r="W2280" s="8">
        <f>VLOOKUP(B2280,[1]BASE!$A:$Q,17,0)</f>
        <v>45716</v>
      </c>
      <c r="X2280" s="8"/>
      <c r="Y2280" s="8"/>
      <c r="Z2280" s="8">
        <v>45416</v>
      </c>
      <c r="AA2280" s="7">
        <f t="shared" si="2866"/>
        <v>5</v>
      </c>
      <c r="AB2280" s="7">
        <f t="shared" si="2867"/>
        <v>2024</v>
      </c>
      <c r="AC2280" s="7">
        <f t="shared" si="2868"/>
        <v>2028</v>
      </c>
      <c r="AD2280" s="10" t="e">
        <f t="shared" ref="AD2280:AD2343" ca="1" si="2922">IF(#REF!="Non",(DAYS360(N2280,Q2280)/360),(DAYS360(N2280,TODAY())/360))</f>
        <v>#REF!</v>
      </c>
      <c r="AE2280" s="10" t="e">
        <f t="shared" ca="1" si="2870"/>
        <v>#REF!</v>
      </c>
      <c r="AF2280" s="8">
        <v>27404</v>
      </c>
      <c r="AG2280" s="11">
        <f t="shared" ca="1" si="2871"/>
        <v>50.186301369863017</v>
      </c>
      <c r="AH2280" s="10" t="str">
        <f t="shared" ca="1" si="2872"/>
        <v>&gt;45&lt; 55</v>
      </c>
      <c r="AI2280" s="12">
        <v>17781673</v>
      </c>
      <c r="AJ2280" s="40" t="s">
        <v>192</v>
      </c>
      <c r="AK2280" s="12" t="s">
        <v>8581</v>
      </c>
      <c r="AL2280" s="8">
        <v>42646</v>
      </c>
      <c r="AM2280" s="7" t="s">
        <v>75</v>
      </c>
      <c r="AN2280" s="7" t="s">
        <v>109</v>
      </c>
      <c r="AP2280" t="s">
        <v>8532</v>
      </c>
      <c r="AQ2280" s="14">
        <v>3</v>
      </c>
      <c r="AR2280" s="14">
        <v>1</v>
      </c>
      <c r="AS2280" s="15">
        <f t="shared" si="2873"/>
        <v>45781.25</v>
      </c>
      <c r="AT2280" s="14" t="s">
        <v>163</v>
      </c>
      <c r="AU2280" s="12">
        <v>3.7149999999999999</v>
      </c>
      <c r="AV2280" s="17">
        <v>25</v>
      </c>
      <c r="AW2280" s="18">
        <v>13500</v>
      </c>
      <c r="AX2280" s="19" t="s">
        <v>8582</v>
      </c>
      <c r="AY2280" s="17" t="s">
        <v>82</v>
      </c>
      <c r="AZ2280" s="14" t="s">
        <v>276</v>
      </c>
      <c r="BA2280" s="20" t="str">
        <f t="shared" si="2874"/>
        <v>25135000000125975203</v>
      </c>
      <c r="BB2280" s="31">
        <f t="shared" si="2875"/>
        <v>20</v>
      </c>
      <c r="BC2280" s="22" t="s">
        <v>8583</v>
      </c>
      <c r="BD2280" s="23" t="s">
        <v>341</v>
      </c>
      <c r="BF2280" s="8"/>
      <c r="BG2280" s="32">
        <v>22602478</v>
      </c>
      <c r="BH2280" s="32"/>
      <c r="BI2280" s="32"/>
      <c r="BJ2280" t="s">
        <v>1055</v>
      </c>
      <c r="BK2280" s="14" t="str">
        <f>IF(K2280="CADRE","CADRE",CONCATENATE(J2280,"-",H2280))</f>
        <v>A-P6 AV</v>
      </c>
      <c r="BL2280" s="14" t="s">
        <v>595</v>
      </c>
      <c r="BM2280" s="25"/>
      <c r="BN2280" s="26"/>
      <c r="BO2280" s="27"/>
      <c r="BP2280" s="26"/>
      <c r="BQ2280" s="28"/>
    </row>
    <row r="2281" spans="1:69" x14ac:dyDescent="0.25">
      <c r="A2281" t="str">
        <f>VLOOKUP(B2281,[2]RH!$B:$BV,72,0)</f>
        <v>Non-Actif</v>
      </c>
      <c r="B2281" s="6">
        <v>2341</v>
      </c>
      <c r="C2281" s="7" t="s">
        <v>65</v>
      </c>
      <c r="D2281" s="7" t="s">
        <v>8584</v>
      </c>
      <c r="E2281" s="7" t="s">
        <v>67</v>
      </c>
      <c r="F2281" s="7" t="s">
        <v>118</v>
      </c>
      <c r="G2281" s="7" t="s">
        <v>3299</v>
      </c>
      <c r="H2281" s="80" t="s">
        <v>2398</v>
      </c>
      <c r="I2281" s="7" t="s">
        <v>1802</v>
      </c>
      <c r="J2281" s="7" t="s">
        <v>281</v>
      </c>
      <c r="K2281" s="7" t="s">
        <v>146</v>
      </c>
      <c r="L2281" s="7" t="s">
        <v>90</v>
      </c>
      <c r="M2281" s="7" t="str">
        <f t="shared" si="2852"/>
        <v>CAMPO</v>
      </c>
      <c r="N2281" s="8">
        <v>45415</v>
      </c>
      <c r="P2281" s="7">
        <f t="shared" ca="1" si="2921"/>
        <v>-249</v>
      </c>
      <c r="Q2281" s="8">
        <v>45473</v>
      </c>
      <c r="R2281" s="7" t="s">
        <v>290</v>
      </c>
      <c r="S2281" s="7"/>
      <c r="T2281" s="9" t="s">
        <v>156</v>
      </c>
      <c r="U2281" s="7" t="str">
        <f t="shared" si="2865"/>
        <v>Contractuel</v>
      </c>
      <c r="V2281" s="8">
        <v>45444</v>
      </c>
      <c r="W2281" s="8">
        <v>45473</v>
      </c>
      <c r="X2281" s="8"/>
      <c r="Y2281" s="8"/>
      <c r="Z2281" s="8">
        <v>45415</v>
      </c>
      <c r="AA2281" s="7">
        <f t="shared" si="2866"/>
        <v>5</v>
      </c>
      <c r="AB2281" s="7">
        <f t="shared" si="2867"/>
        <v>2024</v>
      </c>
      <c r="AC2281" s="7">
        <f t="shared" si="2868"/>
        <v>2028</v>
      </c>
      <c r="AD2281" s="10" t="e">
        <f t="shared" ref="AD2281:AD2344" ca="1" si="2923">IF(#REF!="Non",(DAYS360(N2281,Q2281)/360),(DAYS360(N2281,TODAY())/360))</f>
        <v>#REF!</v>
      </c>
      <c r="AE2281" s="10" t="e">
        <f t="shared" ca="1" si="2870"/>
        <v>#REF!</v>
      </c>
      <c r="AF2281" s="8">
        <v>36165</v>
      </c>
      <c r="AG2281" s="11">
        <f t="shared" ca="1" si="2871"/>
        <v>26.183561643835617</v>
      </c>
      <c r="AH2281" s="10" t="str">
        <f t="shared" ca="1" si="2872"/>
        <v>&gt;25&lt; 35</v>
      </c>
      <c r="AI2281" s="12"/>
      <c r="AJ2281" s="11"/>
      <c r="AK2281" s="12" t="s">
        <v>8585</v>
      </c>
      <c r="AL2281" s="8">
        <v>43089</v>
      </c>
      <c r="AM2281" s="7" t="s">
        <v>75</v>
      </c>
      <c r="AN2281" s="7" t="s">
        <v>109</v>
      </c>
      <c r="AP2281" t="s">
        <v>8039</v>
      </c>
      <c r="AQ2281" s="14">
        <v>3</v>
      </c>
      <c r="AR2281" s="14">
        <v>1</v>
      </c>
      <c r="AS2281" s="15">
        <f t="shared" si="2873"/>
        <v>45780.25</v>
      </c>
      <c r="AT2281" s="14" t="s">
        <v>163</v>
      </c>
      <c r="AU2281" s="12">
        <v>3.7149999999999999</v>
      </c>
      <c r="AV2281" s="17" t="s">
        <v>150</v>
      </c>
      <c r="AW2281" s="18" t="s">
        <v>8586</v>
      </c>
      <c r="AX2281" s="19">
        <v>11105518898</v>
      </c>
      <c r="AY2281" s="17">
        <v>19</v>
      </c>
      <c r="AZ2281" s="14" t="s">
        <v>174</v>
      </c>
      <c r="BA2281" s="20" t="str">
        <f t="shared" si="2874"/>
        <v>07053011110551889819</v>
      </c>
      <c r="BB2281" s="31">
        <f t="shared" si="2875"/>
        <v>20</v>
      </c>
      <c r="BC2281" s="22" t="s">
        <v>8587</v>
      </c>
      <c r="BD2281" s="23" t="s">
        <v>115</v>
      </c>
      <c r="BF2281" s="8"/>
      <c r="BG2281" s="32">
        <v>55884189</v>
      </c>
      <c r="BH2281" s="32"/>
      <c r="BI2281" s="32"/>
      <c r="BK2281" s="14" t="s">
        <v>1806</v>
      </c>
      <c r="BL2281" s="14" t="s">
        <v>595</v>
      </c>
      <c r="BM2281" s="25"/>
      <c r="BN2281" s="26"/>
      <c r="BO2281" s="27"/>
      <c r="BP2281" s="26"/>
      <c r="BQ2281" s="28"/>
    </row>
    <row r="2282" spans="1:69" x14ac:dyDescent="0.25">
      <c r="A2282" t="str">
        <f>VLOOKUP(B2282,[2]RH!$B:$BV,72,0)</f>
        <v>si</v>
      </c>
      <c r="B2282" s="6">
        <v>2342</v>
      </c>
      <c r="C2282" s="7" t="s">
        <v>168</v>
      </c>
      <c r="D2282" s="7" t="s">
        <v>8588</v>
      </c>
      <c r="E2282" s="7" t="s">
        <v>67</v>
      </c>
      <c r="F2282" s="7" t="s">
        <v>118</v>
      </c>
      <c r="G2282" s="7" t="s">
        <v>220</v>
      </c>
      <c r="H2282" s="80" t="s">
        <v>225</v>
      </c>
      <c r="I2282" s="7" t="s">
        <v>5620</v>
      </c>
      <c r="J2282" s="7" t="s">
        <v>281</v>
      </c>
      <c r="K2282" s="7" t="s">
        <v>146</v>
      </c>
      <c r="L2282" s="7" t="s">
        <v>90</v>
      </c>
      <c r="M2282" s="7" t="str">
        <f t="shared" si="2852"/>
        <v>Couturière</v>
      </c>
      <c r="N2282" s="8">
        <v>45415</v>
      </c>
      <c r="P2282" s="7">
        <f t="shared" ca="1" si="2921"/>
        <v>-6</v>
      </c>
      <c r="Q2282" s="8"/>
      <c r="R2282" s="7"/>
      <c r="S2282" s="7"/>
      <c r="T2282" s="9" t="s">
        <v>156</v>
      </c>
      <c r="U2282" s="7" t="str">
        <f t="shared" si="2865"/>
        <v>Contractuel</v>
      </c>
      <c r="V2282" s="8">
        <v>45689</v>
      </c>
      <c r="W2282" s="8">
        <f>VLOOKUP(B2282,[1]BASE!$A:$Q,17,0)</f>
        <v>45716</v>
      </c>
      <c r="X2282" s="8"/>
      <c r="Y2282" s="8"/>
      <c r="Z2282" s="8">
        <v>45415</v>
      </c>
      <c r="AA2282" s="7">
        <f t="shared" si="2866"/>
        <v>5</v>
      </c>
      <c r="AB2282" s="7">
        <f t="shared" si="2867"/>
        <v>2024</v>
      </c>
      <c r="AC2282" s="7">
        <f t="shared" si="2868"/>
        <v>2028</v>
      </c>
      <c r="AD2282" s="10" t="e">
        <f t="shared" ref="AD2282:AD2345" ca="1" si="2924">IF(#REF!="Non",(DAYS360(N2282,Q2282)/360),(DAYS360(N2282,TODAY())/360))</f>
        <v>#REF!</v>
      </c>
      <c r="AE2282" s="10" t="e">
        <f t="shared" ca="1" si="2870"/>
        <v>#REF!</v>
      </c>
      <c r="AF2282" s="8">
        <v>27061</v>
      </c>
      <c r="AG2282" s="11">
        <f t="shared" ca="1" si="2871"/>
        <v>51.126027397260273</v>
      </c>
      <c r="AH2282" s="10" t="str">
        <f t="shared" ca="1" si="2872"/>
        <v>&gt;45&lt; 55</v>
      </c>
      <c r="AI2282" s="12">
        <v>11839354</v>
      </c>
      <c r="AJ2282" s="40" t="s">
        <v>213</v>
      </c>
      <c r="AK2282" s="12" t="s">
        <v>8589</v>
      </c>
      <c r="AL2282" s="8">
        <v>41478</v>
      </c>
      <c r="AM2282" s="7" t="s">
        <v>108</v>
      </c>
      <c r="AN2282" s="7" t="s">
        <v>76</v>
      </c>
      <c r="AO2282">
        <v>1</v>
      </c>
      <c r="AP2282" t="s">
        <v>8532</v>
      </c>
      <c r="AQ2282" s="14">
        <v>3</v>
      </c>
      <c r="AR2282" s="14">
        <v>1</v>
      </c>
      <c r="AS2282" s="15">
        <f t="shared" si="2873"/>
        <v>45780.25</v>
      </c>
      <c r="AT2282" s="14" t="s">
        <v>163</v>
      </c>
      <c r="AU2282" s="12">
        <v>3.7149999999999999</v>
      </c>
      <c r="AV2282" s="17" t="s">
        <v>79</v>
      </c>
      <c r="AW2282" s="18" t="s">
        <v>702</v>
      </c>
      <c r="AX2282" s="19">
        <v>30840008130</v>
      </c>
      <c r="AY2282" s="17">
        <v>33</v>
      </c>
      <c r="AZ2282" s="14" t="s">
        <v>83</v>
      </c>
      <c r="BA2282" s="20" t="str">
        <f t="shared" si="2874"/>
        <v>08081023084000813033</v>
      </c>
      <c r="BB2282" s="31">
        <f t="shared" si="2875"/>
        <v>20</v>
      </c>
      <c r="BC2282" s="22" t="s">
        <v>8590</v>
      </c>
      <c r="BD2282" s="23" t="s">
        <v>115</v>
      </c>
      <c r="BF2282" s="8"/>
      <c r="BG2282" s="32">
        <v>55166560</v>
      </c>
      <c r="BH2282" s="32"/>
      <c r="BI2282" s="32"/>
      <c r="BJ2282" t="s">
        <v>4896</v>
      </c>
      <c r="BK2282" s="14" t="str">
        <f>IF(K2282="CADRE","CADRE",CONCATENATE(J2282,"-",H2282))</f>
        <v>B-P6 AV</v>
      </c>
      <c r="BL2282" s="14" t="s">
        <v>595</v>
      </c>
      <c r="BM2282" s="25"/>
      <c r="BN2282" s="26"/>
      <c r="BO2282" s="27"/>
      <c r="BP2282" s="26"/>
      <c r="BQ2282" s="28"/>
    </row>
    <row r="2283" spans="1:69" x14ac:dyDescent="0.25">
      <c r="A2283" t="str">
        <f>VLOOKUP(B2283,[2]RH!$B:$BV,72,0)</f>
        <v>Non-Actif</v>
      </c>
      <c r="B2283" s="6">
        <v>2343</v>
      </c>
      <c r="C2283" s="7" t="s">
        <v>65</v>
      </c>
      <c r="D2283" s="7" t="s">
        <v>8591</v>
      </c>
      <c r="E2283" s="7" t="s">
        <v>67</v>
      </c>
      <c r="F2283" s="7" t="s">
        <v>118</v>
      </c>
      <c r="G2283" s="7" t="s">
        <v>1801</v>
      </c>
      <c r="H2283" s="45" t="s">
        <v>225</v>
      </c>
      <c r="I2283" s="7" t="s">
        <v>1802</v>
      </c>
      <c r="J2283" s="7" t="s">
        <v>281</v>
      </c>
      <c r="K2283" s="7" t="s">
        <v>146</v>
      </c>
      <c r="L2283" s="7" t="s">
        <v>90</v>
      </c>
      <c r="M2283" s="7" t="str">
        <f t="shared" si="2852"/>
        <v>Prép CAMPO</v>
      </c>
      <c r="N2283" s="8">
        <v>45418</v>
      </c>
      <c r="P2283" s="7">
        <f t="shared" ca="1" si="2921"/>
        <v>-187</v>
      </c>
      <c r="Q2283" s="8">
        <v>45540</v>
      </c>
      <c r="R2283" s="7" t="s">
        <v>771</v>
      </c>
      <c r="S2283" s="7"/>
      <c r="T2283" s="9" t="s">
        <v>156</v>
      </c>
      <c r="U2283" s="7" t="str">
        <f t="shared" si="2865"/>
        <v>Contractuel</v>
      </c>
      <c r="V2283" s="8">
        <v>45505</v>
      </c>
      <c r="W2283" s="8">
        <v>45535</v>
      </c>
      <c r="X2283" s="8"/>
      <c r="Y2283" s="8"/>
      <c r="Z2283" s="8">
        <v>45418</v>
      </c>
      <c r="AA2283" s="7">
        <f t="shared" si="2866"/>
        <v>5</v>
      </c>
      <c r="AB2283" s="7">
        <f t="shared" si="2867"/>
        <v>2024</v>
      </c>
      <c r="AC2283" s="7">
        <f t="shared" si="2868"/>
        <v>2028</v>
      </c>
      <c r="AD2283" s="10" t="e">
        <f t="shared" ref="AD2283:AD2346" ca="1" si="2925">IF(#REF!="Non",(DAYS360(N2283,Q2283)/360),(DAYS360(N2283,TODAY())/360))</f>
        <v>#REF!</v>
      </c>
      <c r="AE2283" s="10" t="e">
        <f t="shared" ca="1" si="2870"/>
        <v>#REF!</v>
      </c>
      <c r="AF2283" s="8">
        <v>37339</v>
      </c>
      <c r="AG2283" s="11">
        <f t="shared" ca="1" si="2871"/>
        <v>22.967123287671232</v>
      </c>
      <c r="AH2283" s="10" t="str">
        <f t="shared" ca="1" si="2872"/>
        <v>&lt; 25</v>
      </c>
      <c r="AI2283" s="12">
        <v>17284455</v>
      </c>
      <c r="AJ2283" s="13" t="s">
        <v>73</v>
      </c>
      <c r="AK2283" s="12" t="s">
        <v>8592</v>
      </c>
      <c r="AL2283" s="8">
        <v>43851</v>
      </c>
      <c r="AM2283" s="7" t="s">
        <v>75</v>
      </c>
      <c r="AN2283" s="7" t="s">
        <v>109</v>
      </c>
      <c r="AP2283" t="s">
        <v>7789</v>
      </c>
      <c r="AQ2283" s="14">
        <v>3</v>
      </c>
      <c r="AR2283" s="14">
        <v>1</v>
      </c>
      <c r="AS2283" s="15">
        <f t="shared" si="2873"/>
        <v>45783.25</v>
      </c>
      <c r="AT2283" s="14" t="s">
        <v>163</v>
      </c>
      <c r="AU2283" s="12">
        <v>3.7149999999999999</v>
      </c>
      <c r="AV2283" s="17" t="s">
        <v>73</v>
      </c>
      <c r="AW2283" s="18" t="s">
        <v>3840</v>
      </c>
      <c r="AX2283" s="19">
        <v>51130215567</v>
      </c>
      <c r="AY2283" s="17">
        <v>54</v>
      </c>
      <c r="AZ2283" s="14" t="s">
        <v>98</v>
      </c>
      <c r="BA2283" s="20" t="str">
        <f t="shared" si="2874"/>
        <v>01035075113021556754</v>
      </c>
      <c r="BB2283" s="31">
        <f t="shared" si="2875"/>
        <v>20</v>
      </c>
      <c r="BC2283" s="22" t="s">
        <v>8593</v>
      </c>
      <c r="BD2283" s="23" t="s">
        <v>115</v>
      </c>
      <c r="BF2283" s="8"/>
      <c r="BG2283" s="32">
        <v>46995779</v>
      </c>
      <c r="BH2283" s="32"/>
      <c r="BI2283" s="32"/>
      <c r="BJ2283" t="s">
        <v>4896</v>
      </c>
      <c r="BK2283" s="14" t="s">
        <v>1806</v>
      </c>
      <c r="BL2283" s="14" t="s">
        <v>595</v>
      </c>
      <c r="BM2283" s="25"/>
      <c r="BN2283" s="26"/>
      <c r="BO2283" s="27"/>
      <c r="BP2283" s="26"/>
      <c r="BQ2283" s="28"/>
    </row>
    <row r="2284" spans="1:69" x14ac:dyDescent="0.25">
      <c r="A2284" t="str">
        <f>VLOOKUP(B2284,[2]RH!$B:$BV,72,0)</f>
        <v>Non-Actif</v>
      </c>
      <c r="B2284" s="6">
        <v>2344</v>
      </c>
      <c r="C2284" s="7" t="s">
        <v>168</v>
      </c>
      <c r="D2284" s="7" t="s">
        <v>8594</v>
      </c>
      <c r="E2284" s="7" t="s">
        <v>67</v>
      </c>
      <c r="F2284" s="7" t="s">
        <v>118</v>
      </c>
      <c r="G2284" s="7" t="s">
        <v>533</v>
      </c>
      <c r="H2284" s="80" t="s">
        <v>2398</v>
      </c>
      <c r="I2284" s="7" t="s">
        <v>2399</v>
      </c>
      <c r="J2284" s="7" t="s">
        <v>190</v>
      </c>
      <c r="K2284" s="7" t="s">
        <v>89</v>
      </c>
      <c r="L2284" s="7" t="s">
        <v>90</v>
      </c>
      <c r="M2284" s="7" t="str">
        <f t="shared" si="2852"/>
        <v>Contrôle Qualité</v>
      </c>
      <c r="N2284" s="8">
        <v>45416</v>
      </c>
      <c r="P2284" s="7">
        <f t="shared" ca="1" si="2921"/>
        <v>-157</v>
      </c>
      <c r="Q2284" s="8">
        <v>45572</v>
      </c>
      <c r="R2284" s="7" t="s">
        <v>147</v>
      </c>
      <c r="S2284" s="7"/>
      <c r="T2284" s="9" t="s">
        <v>156</v>
      </c>
      <c r="U2284" s="7" t="str">
        <f t="shared" si="2865"/>
        <v>Contractuel</v>
      </c>
      <c r="V2284" s="8">
        <v>45536</v>
      </c>
      <c r="W2284" s="8">
        <v>45565</v>
      </c>
      <c r="X2284" s="8"/>
      <c r="Y2284" s="8"/>
      <c r="Z2284" s="8">
        <v>45416</v>
      </c>
      <c r="AA2284" s="7">
        <f t="shared" si="2866"/>
        <v>5</v>
      </c>
      <c r="AB2284" s="7">
        <f t="shared" si="2867"/>
        <v>2024</v>
      </c>
      <c r="AC2284" s="7">
        <f t="shared" si="2868"/>
        <v>2028</v>
      </c>
      <c r="AD2284" s="10" t="e">
        <f t="shared" ref="AD2284:AD2347" ca="1" si="2926">IF(#REF!="Non",(DAYS360(N2284,Q2284)/360),(DAYS360(N2284,TODAY())/360))</f>
        <v>#REF!</v>
      </c>
      <c r="AE2284" s="10" t="e">
        <f t="shared" ca="1" si="2870"/>
        <v>#REF!</v>
      </c>
      <c r="AF2284" s="8">
        <v>34073</v>
      </c>
      <c r="AG2284" s="11">
        <f t="shared" ca="1" si="2871"/>
        <v>31.915068493150685</v>
      </c>
      <c r="AH2284" s="10" t="str">
        <f t="shared" ca="1" si="2872"/>
        <v>&gt;25&lt; 35</v>
      </c>
      <c r="AI2284" s="12">
        <v>17070048</v>
      </c>
      <c r="AJ2284" s="13" t="s">
        <v>79</v>
      </c>
      <c r="AK2284" s="12" t="s">
        <v>8595</v>
      </c>
      <c r="AL2284" s="8">
        <v>45295</v>
      </c>
      <c r="AM2284" s="7" t="s">
        <v>108</v>
      </c>
      <c r="AN2284" s="7" t="s">
        <v>76</v>
      </c>
      <c r="AO2284">
        <v>1</v>
      </c>
      <c r="AP2284" t="s">
        <v>7789</v>
      </c>
      <c r="AQ2284" s="14">
        <v>3</v>
      </c>
      <c r="AR2284" s="14">
        <v>1</v>
      </c>
      <c r="AS2284" s="15">
        <f t="shared" si="2873"/>
        <v>45781.25</v>
      </c>
      <c r="AT2284" s="14" t="s">
        <v>163</v>
      </c>
      <c r="AU2284" s="12">
        <v>3.8780000000000001</v>
      </c>
      <c r="AV2284" s="17">
        <v>25</v>
      </c>
      <c r="AW2284" s="18">
        <v>13500</v>
      </c>
      <c r="AX2284" s="19" t="s">
        <v>8596</v>
      </c>
      <c r="AY2284" s="17">
        <v>16</v>
      </c>
      <c r="AZ2284" s="14" t="s">
        <v>276</v>
      </c>
      <c r="BA2284" s="20" t="str">
        <f t="shared" si="2874"/>
        <v>25135000000109332816</v>
      </c>
      <c r="BB2284" s="31">
        <f t="shared" si="2875"/>
        <v>20</v>
      </c>
      <c r="BC2284" s="22" t="s">
        <v>8597</v>
      </c>
      <c r="BD2284" s="23" t="s">
        <v>341</v>
      </c>
      <c r="BF2284" s="8"/>
      <c r="BG2284" s="32">
        <v>26767330</v>
      </c>
      <c r="BH2284" s="32"/>
      <c r="BI2284" s="32"/>
      <c r="BJ2284" t="s">
        <v>1055</v>
      </c>
      <c r="BK2284" s="14" t="str">
        <f t="shared" ref="BK2284:BK2307" si="2927">IF(K2284="CADRE","CADRE",CONCATENATE(J2284,"-",H2284))</f>
        <v>A-P7 AR</v>
      </c>
      <c r="BL2284" s="14" t="s">
        <v>288</v>
      </c>
      <c r="BM2284" s="25"/>
      <c r="BN2284" s="26"/>
      <c r="BO2284" s="27"/>
      <c r="BP2284" s="26"/>
      <c r="BQ2284" s="28"/>
    </row>
    <row r="2285" spans="1:69" x14ac:dyDescent="0.25">
      <c r="A2285" t="str">
        <f>VLOOKUP(B2285,[2]RH!$B:$BV,72,0)</f>
        <v>Non-Actif</v>
      </c>
      <c r="B2285" s="6">
        <v>2345</v>
      </c>
      <c r="C2285" s="7" t="s">
        <v>168</v>
      </c>
      <c r="D2285" s="7" t="s">
        <v>8598</v>
      </c>
      <c r="E2285" s="7" t="s">
        <v>67</v>
      </c>
      <c r="F2285" s="7" t="s">
        <v>118</v>
      </c>
      <c r="G2285" s="7" t="s">
        <v>533</v>
      </c>
      <c r="H2285" s="80" t="s">
        <v>2398</v>
      </c>
      <c r="I2285" s="7" t="s">
        <v>2487</v>
      </c>
      <c r="J2285" s="7" t="s">
        <v>281</v>
      </c>
      <c r="K2285" s="7" t="s">
        <v>89</v>
      </c>
      <c r="L2285" s="7" t="s">
        <v>90</v>
      </c>
      <c r="M2285" s="7" t="str">
        <f t="shared" si="2852"/>
        <v>Contrôle Qualité</v>
      </c>
      <c r="N2285" s="8">
        <v>45416</v>
      </c>
      <c r="P2285" s="7">
        <f t="shared" ca="1" si="2921"/>
        <v>-96</v>
      </c>
      <c r="Q2285" s="8">
        <v>45629</v>
      </c>
      <c r="R2285" s="7" t="s">
        <v>8304</v>
      </c>
      <c r="S2285" s="7"/>
      <c r="T2285" s="9" t="s">
        <v>156</v>
      </c>
      <c r="U2285" s="7" t="str">
        <f t="shared" si="2865"/>
        <v>Contractuel</v>
      </c>
      <c r="V2285" s="8">
        <v>45597</v>
      </c>
      <c r="W2285" s="8">
        <v>45626</v>
      </c>
      <c r="X2285" s="8"/>
      <c r="Y2285" s="8"/>
      <c r="Z2285" s="8">
        <v>45416</v>
      </c>
      <c r="AA2285" s="7">
        <f t="shared" si="2866"/>
        <v>5</v>
      </c>
      <c r="AB2285" s="7">
        <f t="shared" si="2867"/>
        <v>2024</v>
      </c>
      <c r="AC2285" s="7">
        <f t="shared" si="2868"/>
        <v>2028</v>
      </c>
      <c r="AD2285" s="10" t="e">
        <f t="shared" ref="AD2285:AD2348" ca="1" si="2928">IF(#REF!="Non",(DAYS360(N2285,Q2285)/360),(DAYS360(N2285,TODAY())/360))</f>
        <v>#REF!</v>
      </c>
      <c r="AE2285" s="10" t="e">
        <f t="shared" ca="1" si="2870"/>
        <v>#REF!</v>
      </c>
      <c r="AF2285" s="8">
        <v>30397</v>
      </c>
      <c r="AG2285" s="11">
        <f t="shared" ca="1" si="2871"/>
        <v>41.986301369863014</v>
      </c>
      <c r="AH2285" s="10" t="str">
        <f t="shared" ca="1" si="2872"/>
        <v>&gt;35&lt; 45</v>
      </c>
      <c r="AI2285" s="12">
        <v>16757344</v>
      </c>
      <c r="AJ2285" s="13" t="s">
        <v>192</v>
      </c>
      <c r="AK2285" s="12" t="s">
        <v>8599</v>
      </c>
      <c r="AL2285" s="8">
        <v>44382</v>
      </c>
      <c r="AM2285" s="7" t="s">
        <v>108</v>
      </c>
      <c r="AN2285" s="7" t="s">
        <v>109</v>
      </c>
      <c r="AP2285" t="s">
        <v>8600</v>
      </c>
      <c r="AQ2285" s="14">
        <v>3</v>
      </c>
      <c r="AR2285" s="14">
        <v>1</v>
      </c>
      <c r="AS2285" s="15">
        <f t="shared" si="2873"/>
        <v>45781.25</v>
      </c>
      <c r="AT2285" s="14" t="s">
        <v>163</v>
      </c>
      <c r="AU2285" s="12">
        <v>3.8780000000000001</v>
      </c>
      <c r="AV2285" s="17" t="s">
        <v>79</v>
      </c>
      <c r="AW2285" s="18" t="s">
        <v>215</v>
      </c>
      <c r="AX2285" s="19" t="s">
        <v>8601</v>
      </c>
      <c r="AY2285" s="17">
        <v>36</v>
      </c>
      <c r="AZ2285" s="14"/>
      <c r="BA2285" s="20" t="str">
        <f t="shared" si="2874"/>
        <v>08006000662016006536</v>
      </c>
      <c r="BB2285" s="31">
        <f t="shared" si="2875"/>
        <v>20</v>
      </c>
      <c r="BC2285" s="22" t="s">
        <v>8602</v>
      </c>
      <c r="BD2285" s="23" t="s">
        <v>341</v>
      </c>
      <c r="BF2285" s="8"/>
      <c r="BG2285" s="32">
        <v>29535399</v>
      </c>
      <c r="BH2285" s="32"/>
      <c r="BI2285" s="32"/>
      <c r="BJ2285" t="s">
        <v>1055</v>
      </c>
      <c r="BK2285" s="14" t="str">
        <f t="shared" si="2927"/>
        <v>B-P7 AR</v>
      </c>
      <c r="BL2285" s="14" t="s">
        <v>288</v>
      </c>
      <c r="BM2285" s="25"/>
      <c r="BN2285" s="26"/>
      <c r="BO2285" s="27"/>
      <c r="BP2285" s="26"/>
      <c r="BQ2285" s="28"/>
    </row>
    <row r="2286" spans="1:69" x14ac:dyDescent="0.25">
      <c r="A2286" t="str">
        <f>VLOOKUP(B2286,[2]RH!$B:$BV,72,0)</f>
        <v>Non-Actif</v>
      </c>
      <c r="B2286" s="6">
        <v>2346</v>
      </c>
      <c r="C2286" s="7" t="s">
        <v>168</v>
      </c>
      <c r="D2286" s="7" t="s">
        <v>8603</v>
      </c>
      <c r="E2286" s="7" t="s">
        <v>67</v>
      </c>
      <c r="F2286" s="7" t="s">
        <v>118</v>
      </c>
      <c r="G2286" s="7" t="s">
        <v>533</v>
      </c>
      <c r="H2286" s="80" t="s">
        <v>2398</v>
      </c>
      <c r="I2286" s="7" t="s">
        <v>2399</v>
      </c>
      <c r="J2286" s="7" t="s">
        <v>190</v>
      </c>
      <c r="K2286" s="7" t="s">
        <v>89</v>
      </c>
      <c r="L2286" s="7" t="s">
        <v>90</v>
      </c>
      <c r="M2286" s="7" t="str">
        <f t="shared" si="2852"/>
        <v>Contrôle Qualité</v>
      </c>
      <c r="N2286" s="8">
        <v>45416</v>
      </c>
      <c r="P2286" s="7">
        <f t="shared" ca="1" si="2921"/>
        <v>-279</v>
      </c>
      <c r="Q2286" s="8">
        <v>45443</v>
      </c>
      <c r="R2286" s="7" t="s">
        <v>1909</v>
      </c>
      <c r="S2286" s="7"/>
      <c r="T2286" s="9" t="s">
        <v>156</v>
      </c>
      <c r="U2286" s="7" t="str">
        <f t="shared" si="2865"/>
        <v>Contractuel</v>
      </c>
      <c r="V2286" s="8">
        <v>45416</v>
      </c>
      <c r="W2286" s="8">
        <v>45443</v>
      </c>
      <c r="X2286" s="8"/>
      <c r="Y2286" s="8"/>
      <c r="Z2286" s="8">
        <v>45416</v>
      </c>
      <c r="AA2286" s="7">
        <f t="shared" si="2866"/>
        <v>5</v>
      </c>
      <c r="AB2286" s="7">
        <f t="shared" si="2867"/>
        <v>2024</v>
      </c>
      <c r="AC2286" s="7">
        <f t="shared" si="2868"/>
        <v>2028</v>
      </c>
      <c r="AD2286" s="10" t="e">
        <f t="shared" ref="AD2286:AD2349" ca="1" si="2929">IF(#REF!="Non",(DAYS360(N2286,Q2286)/360),(DAYS360(N2286,TODAY())/360))</f>
        <v>#REF!</v>
      </c>
      <c r="AE2286" s="10" t="e">
        <f t="shared" ca="1" si="2870"/>
        <v>#REF!</v>
      </c>
      <c r="AF2286" s="8">
        <v>32522</v>
      </c>
      <c r="AG2286" s="11">
        <f t="shared" ca="1" si="2871"/>
        <v>36.164383561643838</v>
      </c>
      <c r="AH2286" s="10" t="str">
        <f t="shared" ca="1" si="2872"/>
        <v>&gt;35&lt; 45</v>
      </c>
      <c r="AI2286" s="12"/>
      <c r="AJ2286" s="11"/>
      <c r="AK2286" s="12" t="s">
        <v>8604</v>
      </c>
      <c r="AL2286" s="8">
        <v>40423</v>
      </c>
      <c r="AM2286" s="7" t="s">
        <v>108</v>
      </c>
      <c r="AN2286" s="7" t="s">
        <v>109</v>
      </c>
      <c r="AP2286" t="s">
        <v>8039</v>
      </c>
      <c r="AQ2286" s="14">
        <v>3</v>
      </c>
      <c r="AR2286" s="14">
        <v>1</v>
      </c>
      <c r="AS2286" s="15">
        <f t="shared" si="2873"/>
        <v>45781.25</v>
      </c>
      <c r="AT2286" s="14" t="s">
        <v>163</v>
      </c>
      <c r="AU2286" s="12">
        <v>3.8780000000000001</v>
      </c>
      <c r="AV2286" s="17">
        <v>17</v>
      </c>
      <c r="AW2286" s="18" t="s">
        <v>201</v>
      </c>
      <c r="AX2286" s="19" t="s">
        <v>8605</v>
      </c>
      <c r="AY2286" s="17">
        <v>77</v>
      </c>
      <c r="AZ2286" s="14" t="s">
        <v>203</v>
      </c>
      <c r="BA2286" s="20" t="str">
        <f t="shared" si="2874"/>
        <v>17001000000344702977</v>
      </c>
      <c r="BB2286" s="31">
        <f t="shared" si="2875"/>
        <v>20</v>
      </c>
      <c r="BC2286" s="22" t="s">
        <v>8606</v>
      </c>
      <c r="BD2286" s="23" t="s">
        <v>115</v>
      </c>
      <c r="BF2286" s="8"/>
      <c r="BG2286" s="32">
        <v>22807924</v>
      </c>
      <c r="BH2286" s="32"/>
      <c r="BI2286" s="32"/>
      <c r="BK2286" s="14" t="str">
        <f t="shared" si="2927"/>
        <v>A-P7 AR</v>
      </c>
      <c r="BL2286" s="14" t="s">
        <v>288</v>
      </c>
      <c r="BM2286" s="25"/>
      <c r="BN2286" s="26"/>
      <c r="BO2286" s="27"/>
      <c r="BP2286" s="26"/>
      <c r="BQ2286" s="28"/>
    </row>
    <row r="2287" spans="1:69" x14ac:dyDescent="0.25">
      <c r="A2287" t="str">
        <f>VLOOKUP(B2287,[2]RH!$B:$BV,72,0)</f>
        <v>Non-Actif</v>
      </c>
      <c r="B2287" s="6">
        <v>2347</v>
      </c>
      <c r="C2287" s="7" t="s">
        <v>168</v>
      </c>
      <c r="D2287" s="7" t="s">
        <v>8607</v>
      </c>
      <c r="E2287" s="7" t="s">
        <v>67</v>
      </c>
      <c r="F2287" s="7" t="s">
        <v>118</v>
      </c>
      <c r="G2287" s="7" t="s">
        <v>533</v>
      </c>
      <c r="H2287" s="80" t="s">
        <v>225</v>
      </c>
      <c r="I2287" s="7" t="s">
        <v>589</v>
      </c>
      <c r="J2287" s="7" t="s">
        <v>190</v>
      </c>
      <c r="K2287" s="7" t="s">
        <v>89</v>
      </c>
      <c r="L2287" s="7" t="s">
        <v>90</v>
      </c>
      <c r="M2287" s="7" t="str">
        <f t="shared" si="2852"/>
        <v>Contrôle Qualité</v>
      </c>
      <c r="N2287" s="8">
        <v>45416</v>
      </c>
      <c r="P2287" s="7">
        <f t="shared" ca="1" si="2921"/>
        <v>-279</v>
      </c>
      <c r="Q2287" s="8">
        <v>45444</v>
      </c>
      <c r="R2287" s="7" t="s">
        <v>4476</v>
      </c>
      <c r="S2287" s="7"/>
      <c r="T2287" s="9" t="s">
        <v>156</v>
      </c>
      <c r="U2287" s="7" t="str">
        <f t="shared" si="2865"/>
        <v>Contractuel</v>
      </c>
      <c r="V2287" s="8">
        <v>45416</v>
      </c>
      <c r="W2287" s="8">
        <v>45443</v>
      </c>
      <c r="X2287" s="8"/>
      <c r="Y2287" s="8"/>
      <c r="Z2287" s="8">
        <v>45416</v>
      </c>
      <c r="AA2287" s="7">
        <f t="shared" si="2866"/>
        <v>5</v>
      </c>
      <c r="AB2287" s="7">
        <f t="shared" si="2867"/>
        <v>2024</v>
      </c>
      <c r="AC2287" s="7">
        <f t="shared" si="2868"/>
        <v>2028</v>
      </c>
      <c r="AD2287" s="10" t="e">
        <f t="shared" ref="AD2287:AD2350" ca="1" si="2930">IF(#REF!="Non",(DAYS360(N2287,Q2287)/360),(DAYS360(N2287,TODAY())/360))</f>
        <v>#REF!</v>
      </c>
      <c r="AE2287" s="10" t="e">
        <f t="shared" ca="1" si="2870"/>
        <v>#REF!</v>
      </c>
      <c r="AF2287" s="8">
        <v>35906</v>
      </c>
      <c r="AG2287" s="11">
        <f t="shared" ca="1" si="2871"/>
        <v>26.893150684931506</v>
      </c>
      <c r="AH2287" s="10" t="str">
        <f t="shared" ca="1" si="2872"/>
        <v>&gt;25&lt; 35</v>
      </c>
      <c r="AI2287" s="12"/>
      <c r="AJ2287" s="11"/>
      <c r="AK2287" s="12" t="s">
        <v>8608</v>
      </c>
      <c r="AL2287" s="8">
        <v>42669</v>
      </c>
      <c r="AM2287" s="7" t="s">
        <v>108</v>
      </c>
      <c r="AN2287" s="7" t="s">
        <v>109</v>
      </c>
      <c r="AP2287" t="s">
        <v>8609</v>
      </c>
      <c r="AQ2287" s="14">
        <v>3</v>
      </c>
      <c r="AR2287" s="14">
        <v>1</v>
      </c>
      <c r="AS2287" s="15">
        <f t="shared" si="2873"/>
        <v>45781.25</v>
      </c>
      <c r="AT2287" s="14" t="s">
        <v>163</v>
      </c>
      <c r="AU2287" s="12">
        <v>3.8780000000000001</v>
      </c>
      <c r="AV2287" s="17">
        <v>17</v>
      </c>
      <c r="AW2287" s="18" t="s">
        <v>201</v>
      </c>
      <c r="AX2287" s="19" t="s">
        <v>8610</v>
      </c>
      <c r="AY2287" s="17" t="s">
        <v>82</v>
      </c>
      <c r="AZ2287" s="14" t="s">
        <v>203</v>
      </c>
      <c r="BA2287" s="20" t="str">
        <f t="shared" si="2874"/>
        <v>17001000000344776503</v>
      </c>
      <c r="BB2287" s="31">
        <f t="shared" si="2875"/>
        <v>20</v>
      </c>
      <c r="BC2287" s="22" t="s">
        <v>8606</v>
      </c>
      <c r="BD2287" s="23" t="s">
        <v>115</v>
      </c>
      <c r="BF2287" s="8"/>
      <c r="BG2287" s="32">
        <v>29772904</v>
      </c>
      <c r="BH2287" s="32"/>
      <c r="BI2287" s="32"/>
      <c r="BK2287" s="14" t="str">
        <f t="shared" si="2927"/>
        <v>A-P6 AV</v>
      </c>
      <c r="BL2287" s="14" t="s">
        <v>288</v>
      </c>
      <c r="BM2287" s="25"/>
      <c r="BN2287" s="26"/>
      <c r="BO2287" s="27"/>
      <c r="BP2287" s="26"/>
      <c r="BQ2287" s="28"/>
    </row>
    <row r="2288" spans="1:69" x14ac:dyDescent="0.25">
      <c r="A2288" t="str">
        <f>VLOOKUP(B2288,[2]RH!$B:$BV,72,0)</f>
        <v>Non-Actif</v>
      </c>
      <c r="B2288" s="6">
        <v>2348</v>
      </c>
      <c r="C2288" s="7" t="s">
        <v>65</v>
      </c>
      <c r="D2288" s="7" t="s">
        <v>2566</v>
      </c>
      <c r="E2288" s="7" t="s">
        <v>67</v>
      </c>
      <c r="F2288" s="7" t="s">
        <v>118</v>
      </c>
      <c r="G2288" s="7" t="s">
        <v>220</v>
      </c>
      <c r="H2288" s="80" t="s">
        <v>225</v>
      </c>
      <c r="I2288" s="7" t="s">
        <v>534</v>
      </c>
      <c r="J2288" s="7" t="s">
        <v>190</v>
      </c>
      <c r="K2288" s="7" t="s">
        <v>146</v>
      </c>
      <c r="L2288" s="7" t="s">
        <v>90</v>
      </c>
      <c r="M2288" s="7" t="str">
        <f t="shared" si="2852"/>
        <v>Couturière</v>
      </c>
      <c r="N2288" s="8">
        <v>45416</v>
      </c>
      <c r="P2288" s="7">
        <f t="shared" ca="1" si="2921"/>
        <v>-187</v>
      </c>
      <c r="Q2288" s="8">
        <v>45523</v>
      </c>
      <c r="R2288" s="7" t="s">
        <v>3519</v>
      </c>
      <c r="S2288" s="7"/>
      <c r="T2288" s="9" t="s">
        <v>156</v>
      </c>
      <c r="U2288" s="7" t="str">
        <f t="shared" si="2865"/>
        <v>Contractuel</v>
      </c>
      <c r="V2288" s="8">
        <v>45505</v>
      </c>
      <c r="W2288" s="8">
        <v>45535</v>
      </c>
      <c r="X2288" s="8"/>
      <c r="Y2288" s="8"/>
      <c r="Z2288" s="8">
        <v>45416</v>
      </c>
      <c r="AA2288" s="7">
        <f t="shared" si="2866"/>
        <v>5</v>
      </c>
      <c r="AB2288" s="7">
        <f t="shared" si="2867"/>
        <v>2024</v>
      </c>
      <c r="AC2288" s="7">
        <f t="shared" si="2868"/>
        <v>2028</v>
      </c>
      <c r="AD2288" s="10" t="e">
        <f t="shared" ref="AD2288:AD2351" ca="1" si="2931">IF(#REF!="Non",(DAYS360(N2288,Q2288)/360),(DAYS360(N2288,TODAY())/360))</f>
        <v>#REF!</v>
      </c>
      <c r="AE2288" s="10" t="e">
        <f t="shared" ca="1" si="2870"/>
        <v>#REF!</v>
      </c>
      <c r="AF2288" s="8">
        <v>30389</v>
      </c>
      <c r="AG2288" s="11">
        <f t="shared" ca="1" si="2871"/>
        <v>42.008219178082193</v>
      </c>
      <c r="AH2288" s="10" t="str">
        <f t="shared" ca="1" si="2872"/>
        <v>&gt;35&lt; 45</v>
      </c>
      <c r="AI2288" s="12">
        <v>15374028</v>
      </c>
      <c r="AJ2288" s="40" t="s">
        <v>213</v>
      </c>
      <c r="AK2288" s="12" t="s">
        <v>2568</v>
      </c>
      <c r="AL2288" s="8">
        <v>37263</v>
      </c>
      <c r="AM2288" s="7" t="s">
        <v>75</v>
      </c>
      <c r="AN2288" s="7" t="s">
        <v>76</v>
      </c>
      <c r="AO2288">
        <v>1</v>
      </c>
      <c r="AP2288" t="s">
        <v>8536</v>
      </c>
      <c r="AQ2288" s="14">
        <v>3</v>
      </c>
      <c r="AR2288" s="14">
        <v>1</v>
      </c>
      <c r="AS2288" s="15">
        <f t="shared" si="2873"/>
        <v>45781.25</v>
      </c>
      <c r="AT2288" s="14" t="s">
        <v>163</v>
      </c>
      <c r="AU2288" s="12">
        <v>3.7149999999999999</v>
      </c>
      <c r="AV2288" s="17">
        <v>25</v>
      </c>
      <c r="AW2288" s="18">
        <v>13500</v>
      </c>
      <c r="AX2288" s="19" t="s">
        <v>2569</v>
      </c>
      <c r="AY2288" s="17">
        <v>86</v>
      </c>
      <c r="AZ2288" s="14" t="s">
        <v>276</v>
      </c>
      <c r="BA2288" s="20" t="str">
        <f t="shared" si="2874"/>
        <v>25135000000087790086</v>
      </c>
      <c r="BB2288" s="31">
        <f t="shared" si="2875"/>
        <v>20</v>
      </c>
      <c r="BC2288" s="22" t="s">
        <v>8611</v>
      </c>
      <c r="BD2288" s="23" t="s">
        <v>115</v>
      </c>
      <c r="BF2288" s="8"/>
      <c r="BG2288" s="32">
        <v>29032771</v>
      </c>
      <c r="BH2288" s="32"/>
      <c r="BI2288" s="32"/>
      <c r="BJ2288" t="s">
        <v>2186</v>
      </c>
      <c r="BK2288" s="14" t="str">
        <f t="shared" si="2927"/>
        <v>A-P6 AV</v>
      </c>
      <c r="BL2288" s="14" t="s">
        <v>595</v>
      </c>
      <c r="BM2288" s="25"/>
      <c r="BN2288" s="26"/>
      <c r="BO2288" s="27"/>
      <c r="BP2288" s="26"/>
      <c r="BQ2288" s="28"/>
    </row>
    <row r="2289" spans="1:69" x14ac:dyDescent="0.25">
      <c r="A2289" t="str">
        <f>VLOOKUP(B2289,[2]RH!$B:$BV,72,0)</f>
        <v>Non-Actif</v>
      </c>
      <c r="B2289" s="6">
        <v>2349</v>
      </c>
      <c r="C2289" s="7" t="s">
        <v>168</v>
      </c>
      <c r="D2289" s="7" t="s">
        <v>8612</v>
      </c>
      <c r="E2289" s="7" t="s">
        <v>67</v>
      </c>
      <c r="F2289" s="7" t="s">
        <v>118</v>
      </c>
      <c r="G2289" s="7" t="s">
        <v>533</v>
      </c>
      <c r="H2289" s="80" t="s">
        <v>2398</v>
      </c>
      <c r="I2289" s="7" t="s">
        <v>2399</v>
      </c>
      <c r="J2289" s="7" t="s">
        <v>190</v>
      </c>
      <c r="K2289" s="7" t="s">
        <v>89</v>
      </c>
      <c r="L2289" s="7" t="s">
        <v>90</v>
      </c>
      <c r="M2289" s="7" t="str">
        <f t="shared" si="2852"/>
        <v>Contrôle Qualité</v>
      </c>
      <c r="N2289" s="8">
        <v>45419</v>
      </c>
      <c r="P2289" s="7">
        <f t="shared" ca="1" si="2921"/>
        <v>-187</v>
      </c>
      <c r="Q2289" s="8">
        <v>45539</v>
      </c>
      <c r="R2289" s="7" t="s">
        <v>8437</v>
      </c>
      <c r="S2289" s="7"/>
      <c r="T2289" s="9" t="s">
        <v>156</v>
      </c>
      <c r="U2289" s="7" t="str">
        <f t="shared" si="2865"/>
        <v>Contractuel</v>
      </c>
      <c r="V2289" s="8">
        <v>45505</v>
      </c>
      <c r="W2289" s="8">
        <v>45535</v>
      </c>
      <c r="X2289" s="8"/>
      <c r="Y2289" s="8"/>
      <c r="Z2289" s="8">
        <v>45419</v>
      </c>
      <c r="AA2289" s="7">
        <f t="shared" si="2866"/>
        <v>5</v>
      </c>
      <c r="AB2289" s="7">
        <f t="shared" si="2867"/>
        <v>2024</v>
      </c>
      <c r="AC2289" s="7">
        <f t="shared" si="2868"/>
        <v>2028</v>
      </c>
      <c r="AD2289" s="10" t="e">
        <f t="shared" ref="AD2289:AD2352" ca="1" si="2932">IF(#REF!="Non",(DAYS360(N2289,Q2289)/360),(DAYS360(N2289,TODAY())/360))</f>
        <v>#REF!</v>
      </c>
      <c r="AE2289" s="10" t="e">
        <f t="shared" ca="1" si="2870"/>
        <v>#REF!</v>
      </c>
      <c r="AF2289" s="8">
        <v>36779</v>
      </c>
      <c r="AG2289" s="11">
        <f t="shared" ca="1" si="2871"/>
        <v>24.5013698630137</v>
      </c>
      <c r="AH2289" s="10" t="str">
        <f t="shared" ca="1" si="2872"/>
        <v>&lt; 25</v>
      </c>
      <c r="AI2289" s="12"/>
      <c r="AJ2289" s="11"/>
      <c r="AK2289" s="12" t="s">
        <v>8613</v>
      </c>
      <c r="AL2289" s="8">
        <v>44861</v>
      </c>
      <c r="AM2289" s="7" t="s">
        <v>108</v>
      </c>
      <c r="AN2289" s="7" t="s">
        <v>109</v>
      </c>
      <c r="AP2289" t="s">
        <v>8614</v>
      </c>
      <c r="AQ2289" s="14">
        <v>3</v>
      </c>
      <c r="AR2289" s="14">
        <v>1</v>
      </c>
      <c r="AS2289" s="15">
        <f t="shared" si="2873"/>
        <v>45784.25</v>
      </c>
      <c r="AT2289" s="14" t="s">
        <v>163</v>
      </c>
      <c r="AU2289" s="12">
        <v>3.8780000000000001</v>
      </c>
      <c r="AV2289" s="17" t="s">
        <v>73</v>
      </c>
      <c r="AW2289" s="18" t="s">
        <v>1957</v>
      </c>
      <c r="AX2289" s="19">
        <v>91110291328</v>
      </c>
      <c r="AY2289" s="17">
        <v>78</v>
      </c>
      <c r="AZ2289" s="14" t="s">
        <v>98</v>
      </c>
      <c r="BA2289" s="20" t="str">
        <f t="shared" si="2874"/>
        <v>01019059111029132878</v>
      </c>
      <c r="BB2289" s="31">
        <f t="shared" si="2875"/>
        <v>20</v>
      </c>
      <c r="BC2289" s="22" t="s">
        <v>7912</v>
      </c>
      <c r="BD2289" s="23" t="s">
        <v>85</v>
      </c>
      <c r="BF2289" s="8"/>
      <c r="BG2289" s="32">
        <v>27454161</v>
      </c>
      <c r="BH2289" s="32"/>
      <c r="BI2289" s="32"/>
      <c r="BK2289" s="14" t="str">
        <f t="shared" si="2927"/>
        <v>A-P7 AR</v>
      </c>
      <c r="BL2289" s="14" t="s">
        <v>288</v>
      </c>
      <c r="BM2289" s="25"/>
      <c r="BN2289" s="26"/>
      <c r="BO2289" s="27"/>
      <c r="BP2289" s="26"/>
      <c r="BQ2289" s="28"/>
    </row>
    <row r="2290" spans="1:69" x14ac:dyDescent="0.25">
      <c r="A2290" t="str">
        <f>VLOOKUP(B2290,[2]RH!$B:$BV,72,0)</f>
        <v>si</v>
      </c>
      <c r="B2290" s="6">
        <v>2350</v>
      </c>
      <c r="C2290" s="7" t="s">
        <v>168</v>
      </c>
      <c r="D2290" s="7" t="s">
        <v>199</v>
      </c>
      <c r="E2290" s="7" t="s">
        <v>67</v>
      </c>
      <c r="F2290" s="7" t="s">
        <v>118</v>
      </c>
      <c r="G2290" s="7" t="s">
        <v>220</v>
      </c>
      <c r="H2290" s="80" t="s">
        <v>225</v>
      </c>
      <c r="I2290" s="7" t="s">
        <v>5620</v>
      </c>
      <c r="J2290" s="7" t="s">
        <v>281</v>
      </c>
      <c r="K2290" s="7" t="s">
        <v>146</v>
      </c>
      <c r="L2290" s="7" t="s">
        <v>90</v>
      </c>
      <c r="M2290" s="7" t="str">
        <f t="shared" si="2852"/>
        <v>Couturière</v>
      </c>
      <c r="N2290" s="8">
        <v>45421</v>
      </c>
      <c r="P2290" s="7">
        <f t="shared" ca="1" si="2921"/>
        <v>-6</v>
      </c>
      <c r="Q2290" s="8"/>
      <c r="R2290" s="7"/>
      <c r="S2290" s="7"/>
      <c r="T2290" s="9" t="s">
        <v>156</v>
      </c>
      <c r="U2290" s="7" t="str">
        <f t="shared" si="2865"/>
        <v>Contractuel</v>
      </c>
      <c r="V2290" s="8">
        <v>45689</v>
      </c>
      <c r="W2290" s="8">
        <f>VLOOKUP(B2290,[1]BASE!$A:$Q,17,0)</f>
        <v>45716</v>
      </c>
      <c r="X2290" s="8"/>
      <c r="Y2290" s="8"/>
      <c r="Z2290" s="8">
        <v>45421</v>
      </c>
      <c r="AA2290" s="7">
        <f t="shared" si="2866"/>
        <v>5</v>
      </c>
      <c r="AB2290" s="7">
        <f t="shared" si="2867"/>
        <v>2024</v>
      </c>
      <c r="AC2290" s="7">
        <f t="shared" si="2868"/>
        <v>2028</v>
      </c>
      <c r="AD2290" s="10" t="e">
        <f t="shared" ref="AD2290:AD2353" ca="1" si="2933">IF(#REF!="Non",(DAYS360(N2290,Q2290)/360),(DAYS360(N2290,TODAY())/360))</f>
        <v>#REF!</v>
      </c>
      <c r="AE2290" s="10" t="e">
        <f t="shared" ca="1" si="2870"/>
        <v>#REF!</v>
      </c>
      <c r="AF2290" s="8">
        <v>30632</v>
      </c>
      <c r="AG2290" s="11">
        <f t="shared" ca="1" si="2871"/>
        <v>41.342465753424655</v>
      </c>
      <c r="AH2290" s="10" t="str">
        <f t="shared" ca="1" si="2872"/>
        <v>&gt;35&lt; 45</v>
      </c>
      <c r="AI2290" s="12">
        <v>16028655</v>
      </c>
      <c r="AJ2290" s="13" t="s">
        <v>73</v>
      </c>
      <c r="AK2290" s="12" t="s">
        <v>200</v>
      </c>
      <c r="AL2290" s="8">
        <v>40239</v>
      </c>
      <c r="AM2290" s="7" t="s">
        <v>108</v>
      </c>
      <c r="AN2290" s="7" t="s">
        <v>76</v>
      </c>
      <c r="AP2290" t="s">
        <v>7930</v>
      </c>
      <c r="AQ2290" s="14">
        <v>3</v>
      </c>
      <c r="AR2290" s="14">
        <v>1</v>
      </c>
      <c r="AS2290" s="15">
        <f t="shared" si="2873"/>
        <v>45786.25</v>
      </c>
      <c r="AT2290" s="14" t="s">
        <v>163</v>
      </c>
      <c r="AU2290" s="12">
        <v>3.7149999999999999</v>
      </c>
      <c r="AV2290" s="17">
        <v>17</v>
      </c>
      <c r="AW2290" s="18" t="s">
        <v>201</v>
      </c>
      <c r="AX2290" s="19" t="s">
        <v>202</v>
      </c>
      <c r="AY2290" s="17">
        <v>50</v>
      </c>
      <c r="AZ2290" s="14" t="s">
        <v>203</v>
      </c>
      <c r="BA2290" s="20" t="str">
        <f t="shared" si="2874"/>
        <v>17001000000283302850</v>
      </c>
      <c r="BB2290" s="31">
        <f t="shared" si="2875"/>
        <v>20</v>
      </c>
      <c r="BC2290" s="22" t="s">
        <v>8615</v>
      </c>
      <c r="BD2290" s="23" t="s">
        <v>115</v>
      </c>
      <c r="BF2290" s="8"/>
      <c r="BG2290" s="32">
        <v>22187993</v>
      </c>
      <c r="BH2290" s="32"/>
      <c r="BI2290" s="32"/>
      <c r="BJ2290" t="s">
        <v>940</v>
      </c>
      <c r="BK2290" s="14" t="str">
        <f>IF(K2290="CADRE","CADRE",CONCATENATE(J2290,"-",H2290))</f>
        <v>B-P6 AV</v>
      </c>
      <c r="BL2290" s="14" t="s">
        <v>595</v>
      </c>
      <c r="BM2290" s="25"/>
      <c r="BN2290" s="26"/>
      <c r="BO2290" s="27"/>
      <c r="BP2290" s="26"/>
      <c r="BQ2290" s="28"/>
    </row>
    <row r="2291" spans="1:69" x14ac:dyDescent="0.25">
      <c r="A2291" t="str">
        <f>VLOOKUP(B2291,[2]RH!$B:$BV,72,0)</f>
        <v>Non-Actif</v>
      </c>
      <c r="B2291" s="6">
        <v>2351</v>
      </c>
      <c r="C2291" s="7" t="s">
        <v>168</v>
      </c>
      <c r="D2291" s="7" t="s">
        <v>8616</v>
      </c>
      <c r="E2291" s="7" t="s">
        <v>67</v>
      </c>
      <c r="F2291" s="7" t="s">
        <v>118</v>
      </c>
      <c r="G2291" s="7" t="s">
        <v>220</v>
      </c>
      <c r="H2291" s="80" t="s">
        <v>2398</v>
      </c>
      <c r="I2291" s="7" t="s">
        <v>2487</v>
      </c>
      <c r="J2291" s="7" t="s">
        <v>281</v>
      </c>
      <c r="K2291" s="7" t="s">
        <v>146</v>
      </c>
      <c r="L2291" s="7" t="s">
        <v>90</v>
      </c>
      <c r="M2291" s="7" t="str">
        <f t="shared" si="2852"/>
        <v>Couturière</v>
      </c>
      <c r="N2291" s="8">
        <v>45419</v>
      </c>
      <c r="P2291" s="7">
        <f t="shared" ca="1" si="2921"/>
        <v>-279</v>
      </c>
      <c r="Q2291" s="8">
        <v>45429</v>
      </c>
      <c r="R2291" s="7" t="s">
        <v>8617</v>
      </c>
      <c r="S2291" s="7"/>
      <c r="T2291" s="9" t="s">
        <v>156</v>
      </c>
      <c r="U2291" s="7" t="str">
        <f t="shared" si="2865"/>
        <v>Contractuel</v>
      </c>
      <c r="V2291" s="8">
        <v>45419</v>
      </c>
      <c r="W2291" s="8">
        <v>45443</v>
      </c>
      <c r="X2291" s="8"/>
      <c r="Y2291" s="8"/>
      <c r="Z2291" s="8">
        <v>45419</v>
      </c>
      <c r="AA2291" s="7">
        <f t="shared" si="2866"/>
        <v>5</v>
      </c>
      <c r="AB2291" s="7">
        <f t="shared" si="2867"/>
        <v>2024</v>
      </c>
      <c r="AC2291" s="7">
        <f t="shared" si="2868"/>
        <v>2028</v>
      </c>
      <c r="AD2291" s="10" t="e">
        <f t="shared" ref="AD2291:AD2354" ca="1" si="2934">IF(#REF!="Non",(DAYS360(N2291,Q2291)/360),(DAYS360(N2291,TODAY())/360))</f>
        <v>#REF!</v>
      </c>
      <c r="AE2291" s="10" t="e">
        <f t="shared" ca="1" si="2870"/>
        <v>#REF!</v>
      </c>
      <c r="AF2291" s="8">
        <v>37470</v>
      </c>
      <c r="AG2291" s="11">
        <f t="shared" ca="1" si="2871"/>
        <v>22.608219178082191</v>
      </c>
      <c r="AH2291" s="10" t="str">
        <f t="shared" ca="1" si="2872"/>
        <v>&lt; 25</v>
      </c>
      <c r="AI2291" s="12"/>
      <c r="AJ2291" s="11"/>
      <c r="AK2291" s="12" t="s">
        <v>8618</v>
      </c>
      <c r="AL2291" s="8">
        <v>44214</v>
      </c>
      <c r="AM2291" s="7" t="s">
        <v>108</v>
      </c>
      <c r="AN2291" s="7" t="s">
        <v>109</v>
      </c>
      <c r="AP2291" t="s">
        <v>8609</v>
      </c>
      <c r="AQ2291" s="14">
        <v>3</v>
      </c>
      <c r="AR2291" s="14">
        <v>1</v>
      </c>
      <c r="AS2291" s="15">
        <f t="shared" si="2873"/>
        <v>45784.25</v>
      </c>
      <c r="AT2291" s="14" t="s">
        <v>163</v>
      </c>
      <c r="AU2291" s="12">
        <v>3.7149999999999999</v>
      </c>
      <c r="AV2291" s="17">
        <v>12</v>
      </c>
      <c r="AW2291" s="18">
        <v>11500</v>
      </c>
      <c r="AX2291" s="19" t="s">
        <v>8619</v>
      </c>
      <c r="AY2291" s="17">
        <v>41</v>
      </c>
      <c r="AZ2291" s="14" t="s">
        <v>195</v>
      </c>
      <c r="BA2291" s="20" t="str">
        <f t="shared" si="2874"/>
        <v>12115000000241055441</v>
      </c>
      <c r="BB2291" s="31">
        <f t="shared" si="2875"/>
        <v>20</v>
      </c>
      <c r="BC2291" s="22" t="s">
        <v>8620</v>
      </c>
      <c r="BD2291" s="23" t="s">
        <v>341</v>
      </c>
      <c r="BF2291" s="8"/>
      <c r="BG2291" s="32">
        <v>23995916</v>
      </c>
      <c r="BH2291" s="32">
        <v>20570744</v>
      </c>
      <c r="BI2291" s="32"/>
      <c r="BK2291" s="14" t="str">
        <f t="shared" si="2927"/>
        <v>B-P7 AR</v>
      </c>
      <c r="BL2291" s="14" t="s">
        <v>595</v>
      </c>
      <c r="BM2291" s="25"/>
      <c r="BN2291" s="26"/>
      <c r="BO2291" s="27"/>
      <c r="BP2291" s="26"/>
      <c r="BQ2291" s="28"/>
    </row>
    <row r="2292" spans="1:69" x14ac:dyDescent="0.25">
      <c r="A2292" t="str">
        <f>VLOOKUP(B2292,[2]RH!$B:$BV,72,0)</f>
        <v>Non-Actif</v>
      </c>
      <c r="B2292" s="6">
        <v>2352</v>
      </c>
      <c r="C2292" s="7" t="s">
        <v>168</v>
      </c>
      <c r="D2292" s="7" t="s">
        <v>8621</v>
      </c>
      <c r="E2292" s="7" t="s">
        <v>67</v>
      </c>
      <c r="F2292" s="7" t="s">
        <v>118</v>
      </c>
      <c r="G2292" s="7" t="s">
        <v>220</v>
      </c>
      <c r="H2292" s="80" t="s">
        <v>649</v>
      </c>
      <c r="I2292" s="7" t="s">
        <v>709</v>
      </c>
      <c r="J2292" s="7" t="s">
        <v>190</v>
      </c>
      <c r="K2292" s="7" t="s">
        <v>146</v>
      </c>
      <c r="L2292" s="7" t="s">
        <v>90</v>
      </c>
      <c r="M2292" s="7" t="str">
        <f t="shared" si="2852"/>
        <v>Couturière</v>
      </c>
      <c r="N2292" s="8">
        <v>45420</v>
      </c>
      <c r="P2292" s="7">
        <f t="shared" ca="1" si="2921"/>
        <v>-279</v>
      </c>
      <c r="Q2292" s="8">
        <v>45454</v>
      </c>
      <c r="R2292" s="7" t="s">
        <v>771</v>
      </c>
      <c r="S2292" s="7"/>
      <c r="T2292" s="9" t="s">
        <v>156</v>
      </c>
      <c r="U2292" s="7" t="str">
        <f t="shared" si="2865"/>
        <v>Contractuel</v>
      </c>
      <c r="V2292" s="8">
        <v>45420</v>
      </c>
      <c r="W2292" s="8">
        <v>45443</v>
      </c>
      <c r="X2292" s="8"/>
      <c r="Y2292" s="8"/>
      <c r="Z2292" s="8">
        <v>45420</v>
      </c>
      <c r="AA2292" s="7">
        <f t="shared" si="2866"/>
        <v>5</v>
      </c>
      <c r="AB2292" s="7">
        <f t="shared" si="2867"/>
        <v>2024</v>
      </c>
      <c r="AC2292" s="7">
        <f t="shared" si="2868"/>
        <v>2028</v>
      </c>
      <c r="AD2292" s="10" t="e">
        <f t="shared" ref="AD2292:AD2355" ca="1" si="2935">IF(#REF!="Non",(DAYS360(N2292,Q2292)/360),(DAYS360(N2292,TODAY())/360))</f>
        <v>#REF!</v>
      </c>
      <c r="AE2292" s="10" t="e">
        <f t="shared" ca="1" si="2870"/>
        <v>#REF!</v>
      </c>
      <c r="AF2292" s="8">
        <v>35247</v>
      </c>
      <c r="AG2292" s="11">
        <f t="shared" ca="1" si="2871"/>
        <v>28.698630136986303</v>
      </c>
      <c r="AH2292" s="10" t="str">
        <f t="shared" ca="1" si="2872"/>
        <v>&gt;25&lt; 35</v>
      </c>
      <c r="AI2292" s="12"/>
      <c r="AJ2292" s="11"/>
      <c r="AK2292" s="12" t="s">
        <v>8622</v>
      </c>
      <c r="AL2292" s="8">
        <v>44141</v>
      </c>
      <c r="AM2292" s="7" t="s">
        <v>108</v>
      </c>
      <c r="AN2292" s="7" t="s">
        <v>76</v>
      </c>
      <c r="AO2292">
        <v>1</v>
      </c>
      <c r="AP2292" t="s">
        <v>7692</v>
      </c>
      <c r="AQ2292" s="14">
        <v>3</v>
      </c>
      <c r="AR2292" s="14">
        <v>1</v>
      </c>
      <c r="AS2292" s="15">
        <f t="shared" si="2873"/>
        <v>45785.25</v>
      </c>
      <c r="AT2292" s="14" t="s">
        <v>163</v>
      </c>
      <c r="AU2292" s="12">
        <v>3.7149999999999999</v>
      </c>
      <c r="AV2292" s="17">
        <v>25</v>
      </c>
      <c r="AW2292" s="18">
        <v>13500</v>
      </c>
      <c r="AX2292" s="19" t="s">
        <v>8623</v>
      </c>
      <c r="AY2292" s="17">
        <v>52</v>
      </c>
      <c r="AZ2292" s="14" t="s">
        <v>276</v>
      </c>
      <c r="BA2292" s="20" t="str">
        <f t="shared" si="2874"/>
        <v>25135000000125821652</v>
      </c>
      <c r="BB2292" s="31">
        <f t="shared" si="2875"/>
        <v>20</v>
      </c>
      <c r="BC2292" s="22" t="s">
        <v>8624</v>
      </c>
      <c r="BD2292" s="23" t="s">
        <v>115</v>
      </c>
      <c r="BF2292" s="8"/>
      <c r="BG2292" s="32">
        <v>21496110</v>
      </c>
      <c r="BH2292" s="32"/>
      <c r="BI2292" s="32"/>
      <c r="BK2292" s="14" t="str">
        <f t="shared" si="2927"/>
        <v>A-Panda</v>
      </c>
      <c r="BL2292" s="14" t="s">
        <v>595</v>
      </c>
      <c r="BM2292" s="25"/>
      <c r="BN2292" s="26"/>
      <c r="BO2292" s="27"/>
      <c r="BP2292" s="26"/>
      <c r="BQ2292" s="28"/>
    </row>
    <row r="2293" spans="1:69" x14ac:dyDescent="0.25">
      <c r="A2293" t="str">
        <f>VLOOKUP(B2293,[2]RH!$B:$BV,72,0)</f>
        <v>Non-Actif</v>
      </c>
      <c r="B2293" s="6">
        <v>2353</v>
      </c>
      <c r="C2293" s="7" t="s">
        <v>65</v>
      </c>
      <c r="D2293" s="7" t="s">
        <v>8625</v>
      </c>
      <c r="E2293" s="7" t="s">
        <v>67</v>
      </c>
      <c r="F2293" s="7" t="s">
        <v>118</v>
      </c>
      <c r="G2293" s="7" t="s">
        <v>220</v>
      </c>
      <c r="H2293" s="7" t="s">
        <v>562</v>
      </c>
      <c r="I2293" s="7" t="s">
        <v>1477</v>
      </c>
      <c r="J2293" s="7" t="s">
        <v>190</v>
      </c>
      <c r="K2293" s="7" t="s">
        <v>146</v>
      </c>
      <c r="L2293" s="7" t="s">
        <v>90</v>
      </c>
      <c r="M2293" s="7" t="str">
        <f t="shared" si="2852"/>
        <v>Couturière</v>
      </c>
      <c r="N2293" s="8">
        <v>45419</v>
      </c>
      <c r="P2293" s="7">
        <f t="shared" ca="1" si="2921"/>
        <v>-218</v>
      </c>
      <c r="Q2293" s="8">
        <v>45505</v>
      </c>
      <c r="R2293" s="7" t="s">
        <v>1909</v>
      </c>
      <c r="S2293" s="7"/>
      <c r="T2293" s="9" t="s">
        <v>156</v>
      </c>
      <c r="U2293" s="7" t="str">
        <f t="shared" si="2865"/>
        <v>Contractuel</v>
      </c>
      <c r="V2293" s="8">
        <v>45474</v>
      </c>
      <c r="W2293" s="8">
        <v>45504</v>
      </c>
      <c r="X2293" s="8"/>
      <c r="Y2293" s="8"/>
      <c r="Z2293" s="8">
        <v>45419</v>
      </c>
      <c r="AA2293" s="7">
        <f t="shared" si="2866"/>
        <v>5</v>
      </c>
      <c r="AB2293" s="7">
        <f t="shared" si="2867"/>
        <v>2024</v>
      </c>
      <c r="AC2293" s="7">
        <f t="shared" si="2868"/>
        <v>2028</v>
      </c>
      <c r="AD2293" s="10" t="e">
        <f t="shared" ref="AD2293:AD2356" ca="1" si="2936">IF(#REF!="Non",(DAYS360(N2293,Q2293)/360),(DAYS360(N2293,TODAY())/360))</f>
        <v>#REF!</v>
      </c>
      <c r="AE2293" s="10" t="e">
        <f t="shared" ca="1" si="2870"/>
        <v>#REF!</v>
      </c>
      <c r="AF2293" s="8">
        <v>34712</v>
      </c>
      <c r="AG2293" s="11">
        <f t="shared" ca="1" si="2871"/>
        <v>30.164383561643834</v>
      </c>
      <c r="AH2293" s="10" t="str">
        <f t="shared" ca="1" si="2872"/>
        <v>&gt;25&lt; 35</v>
      </c>
      <c r="AI2293" s="12">
        <v>16867380</v>
      </c>
      <c r="AJ2293" s="13" t="s">
        <v>92</v>
      </c>
      <c r="AK2293" s="12" t="s">
        <v>8626</v>
      </c>
      <c r="AL2293" s="8">
        <v>41542</v>
      </c>
      <c r="AM2293" s="7" t="s">
        <v>75</v>
      </c>
      <c r="AN2293" s="7" t="s">
        <v>109</v>
      </c>
      <c r="AP2293" t="s">
        <v>7692</v>
      </c>
      <c r="AQ2293" s="14">
        <v>3</v>
      </c>
      <c r="AR2293" s="14">
        <v>1</v>
      </c>
      <c r="AS2293" s="15">
        <f t="shared" si="2873"/>
        <v>45784.25</v>
      </c>
      <c r="AT2293" s="14" t="s">
        <v>163</v>
      </c>
      <c r="AU2293" s="12">
        <v>3.7149999999999999</v>
      </c>
      <c r="AV2293" s="17">
        <v>17</v>
      </c>
      <c r="AW2293" s="18" t="s">
        <v>201</v>
      </c>
      <c r="AX2293" s="19" t="s">
        <v>8627</v>
      </c>
      <c r="AY2293" s="17">
        <v>77</v>
      </c>
      <c r="AZ2293" s="14" t="s">
        <v>8448</v>
      </c>
      <c r="BA2293" s="20" t="str">
        <f t="shared" si="2874"/>
        <v>17001000000218496277</v>
      </c>
      <c r="BB2293" s="31">
        <f t="shared" si="2875"/>
        <v>20</v>
      </c>
      <c r="BC2293" s="22" t="s">
        <v>8628</v>
      </c>
      <c r="BD2293" s="23" t="s">
        <v>115</v>
      </c>
      <c r="BF2293" s="8"/>
      <c r="BG2293" s="32">
        <v>90110344</v>
      </c>
      <c r="BH2293" s="32"/>
      <c r="BI2293" s="32"/>
      <c r="BK2293" s="14" t="str">
        <f t="shared" si="2927"/>
        <v>A-P6 AR</v>
      </c>
      <c r="BL2293" s="14" t="s">
        <v>595</v>
      </c>
      <c r="BM2293" s="25"/>
      <c r="BN2293" s="26"/>
      <c r="BO2293" s="27"/>
      <c r="BP2293" s="26"/>
      <c r="BQ2293" s="28"/>
    </row>
    <row r="2294" spans="1:69" x14ac:dyDescent="0.25">
      <c r="A2294" t="str">
        <f>VLOOKUP(B2294,[2]RH!$B:$BV,72,0)</f>
        <v>Non-Actif</v>
      </c>
      <c r="B2294" s="6">
        <v>2354</v>
      </c>
      <c r="C2294" s="7" t="s">
        <v>168</v>
      </c>
      <c r="D2294" s="7" t="s">
        <v>5023</v>
      </c>
      <c r="E2294" s="7" t="s">
        <v>67</v>
      </c>
      <c r="F2294" s="7" t="s">
        <v>118</v>
      </c>
      <c r="G2294" s="7" t="s">
        <v>220</v>
      </c>
      <c r="H2294" s="80" t="s">
        <v>225</v>
      </c>
      <c r="I2294" s="7" t="s">
        <v>589</v>
      </c>
      <c r="J2294" s="7" t="s">
        <v>190</v>
      </c>
      <c r="K2294" s="7" t="s">
        <v>146</v>
      </c>
      <c r="L2294" s="7" t="s">
        <v>90</v>
      </c>
      <c r="M2294" s="7" t="str">
        <f t="shared" si="2852"/>
        <v>Couturière</v>
      </c>
      <c r="N2294" s="8">
        <v>45419</v>
      </c>
      <c r="P2294" s="7">
        <f t="shared" ca="1" si="2921"/>
        <v>-157</v>
      </c>
      <c r="Q2294" s="8">
        <v>45572</v>
      </c>
      <c r="R2294" s="7" t="s">
        <v>4393</v>
      </c>
      <c r="S2294" s="7"/>
      <c r="T2294" s="9" t="s">
        <v>156</v>
      </c>
      <c r="U2294" s="7" t="str">
        <f t="shared" si="2865"/>
        <v>Contractuel</v>
      </c>
      <c r="V2294" s="8">
        <v>45536</v>
      </c>
      <c r="W2294" s="8">
        <v>45565</v>
      </c>
      <c r="X2294" s="8"/>
      <c r="Y2294" s="8"/>
      <c r="Z2294" s="8">
        <v>45419</v>
      </c>
      <c r="AA2294" s="7">
        <f t="shared" si="2866"/>
        <v>5</v>
      </c>
      <c r="AB2294" s="7">
        <f t="shared" si="2867"/>
        <v>2024</v>
      </c>
      <c r="AC2294" s="7">
        <f t="shared" si="2868"/>
        <v>2028</v>
      </c>
      <c r="AD2294" s="10" t="e">
        <f t="shared" ref="AD2294:AD2357" ca="1" si="2937">IF(#REF!="Non",(DAYS360(N2294,Q2294)/360),(DAYS360(N2294,TODAY())/360))</f>
        <v>#REF!</v>
      </c>
      <c r="AE2294" s="10" t="e">
        <f t="shared" ca="1" si="2870"/>
        <v>#REF!</v>
      </c>
      <c r="AF2294" s="8">
        <v>33242</v>
      </c>
      <c r="AG2294" s="11">
        <f t="shared" ca="1" si="2871"/>
        <v>34.19178082191781</v>
      </c>
      <c r="AH2294" s="10" t="str">
        <f t="shared" ca="1" si="2872"/>
        <v>&gt;25&lt; 35</v>
      </c>
      <c r="AI2294" s="12">
        <v>16444850</v>
      </c>
      <c r="AJ2294" s="13" t="s">
        <v>82</v>
      </c>
      <c r="AK2294" s="12" t="s">
        <v>5024</v>
      </c>
      <c r="AL2294" s="8">
        <v>40453</v>
      </c>
      <c r="AM2294" s="7" t="s">
        <v>108</v>
      </c>
      <c r="AN2294" s="7" t="s">
        <v>109</v>
      </c>
      <c r="AQ2294" s="14">
        <v>3</v>
      </c>
      <c r="AR2294" s="14">
        <v>1</v>
      </c>
      <c r="AS2294" s="15">
        <f t="shared" si="2873"/>
        <v>45784.25</v>
      </c>
      <c r="AT2294" s="14" t="s">
        <v>163</v>
      </c>
      <c r="AU2294" s="12">
        <v>3.7149999999999999</v>
      </c>
      <c r="AV2294" s="17" t="s">
        <v>150</v>
      </c>
      <c r="AW2294" s="18" t="s">
        <v>339</v>
      </c>
      <c r="AX2294" s="19">
        <v>38105516820</v>
      </c>
      <c r="AY2294" s="17">
        <v>53</v>
      </c>
      <c r="AZ2294" s="14" t="s">
        <v>174</v>
      </c>
      <c r="BA2294" s="20" t="str">
        <f t="shared" si="2874"/>
        <v>07080013810551682053</v>
      </c>
      <c r="BB2294" s="31">
        <f t="shared" si="2875"/>
        <v>20</v>
      </c>
      <c r="BC2294" s="22" t="s">
        <v>5019</v>
      </c>
      <c r="BD2294" s="23" t="s">
        <v>341</v>
      </c>
      <c r="BF2294" s="8"/>
      <c r="BG2294" s="32">
        <v>54137733</v>
      </c>
      <c r="BH2294" s="32"/>
      <c r="BI2294" s="32"/>
      <c r="BJ2294" t="s">
        <v>4109</v>
      </c>
      <c r="BK2294" s="14" t="str">
        <f t="shared" si="2927"/>
        <v>A-P6 AV</v>
      </c>
      <c r="BL2294" s="14" t="s">
        <v>595</v>
      </c>
      <c r="BM2294" s="25"/>
      <c r="BN2294" s="26"/>
      <c r="BO2294" s="27"/>
      <c r="BP2294" s="26"/>
      <c r="BQ2294" s="28"/>
    </row>
    <row r="2295" spans="1:69" x14ac:dyDescent="0.25">
      <c r="A2295" t="str">
        <f>VLOOKUP(B2295,[2]RH!$B:$BV,72,0)</f>
        <v>Non-Actif</v>
      </c>
      <c r="B2295" s="6">
        <v>2355</v>
      </c>
      <c r="C2295" s="7" t="s">
        <v>168</v>
      </c>
      <c r="D2295" s="7" t="s">
        <v>8629</v>
      </c>
      <c r="E2295" s="7" t="s">
        <v>67</v>
      </c>
      <c r="F2295" s="7" t="s">
        <v>118</v>
      </c>
      <c r="G2295" s="7" t="s">
        <v>533</v>
      </c>
      <c r="H2295" s="80" t="s">
        <v>2398</v>
      </c>
      <c r="I2295" s="7" t="s">
        <v>2506</v>
      </c>
      <c r="J2295" s="7" t="s">
        <v>190</v>
      </c>
      <c r="K2295" s="7" t="s">
        <v>89</v>
      </c>
      <c r="L2295" s="7" t="s">
        <v>90</v>
      </c>
      <c r="M2295" s="7" t="str">
        <f t="shared" si="2852"/>
        <v>Contrôle Qualité</v>
      </c>
      <c r="N2295" s="8">
        <v>45419</v>
      </c>
      <c r="P2295" s="7">
        <f t="shared" ca="1" si="2921"/>
        <v>-187</v>
      </c>
      <c r="Q2295" s="8">
        <v>45539</v>
      </c>
      <c r="R2295" s="7" t="s">
        <v>2372</v>
      </c>
      <c r="S2295" s="7"/>
      <c r="T2295" s="9" t="s">
        <v>156</v>
      </c>
      <c r="U2295" s="7" t="str">
        <f t="shared" si="2865"/>
        <v>Contractuel</v>
      </c>
      <c r="V2295" s="8">
        <v>45505</v>
      </c>
      <c r="W2295" s="8">
        <v>45535</v>
      </c>
      <c r="X2295" s="8"/>
      <c r="Y2295" s="8"/>
      <c r="Z2295" s="8">
        <v>45419</v>
      </c>
      <c r="AA2295" s="7">
        <f t="shared" si="2866"/>
        <v>5</v>
      </c>
      <c r="AB2295" s="7">
        <f t="shared" si="2867"/>
        <v>2024</v>
      </c>
      <c r="AC2295" s="7">
        <f t="shared" si="2868"/>
        <v>2028</v>
      </c>
      <c r="AD2295" s="10" t="e">
        <f t="shared" ref="AD2295:AD2358" ca="1" si="2938">IF(#REF!="Non",(DAYS360(N2295,Q2295)/360),(DAYS360(N2295,TODAY())/360))</f>
        <v>#REF!</v>
      </c>
      <c r="AE2295" s="10" t="e">
        <f t="shared" ca="1" si="2870"/>
        <v>#REF!</v>
      </c>
      <c r="AF2295" s="8">
        <v>36603</v>
      </c>
      <c r="AG2295" s="11">
        <f t="shared" ca="1" si="2871"/>
        <v>24.983561643835618</v>
      </c>
      <c r="AH2295" s="10" t="str">
        <f t="shared" ca="1" si="2872"/>
        <v>&lt; 25</v>
      </c>
      <c r="AI2295" s="12"/>
      <c r="AJ2295" s="11"/>
      <c r="AK2295" s="12" t="s">
        <v>8630</v>
      </c>
      <c r="AL2295" s="8">
        <v>45149</v>
      </c>
      <c r="AM2295" s="7" t="s">
        <v>108</v>
      </c>
      <c r="AN2295" s="7" t="s">
        <v>109</v>
      </c>
      <c r="AP2295" t="s">
        <v>8631</v>
      </c>
      <c r="AQ2295" s="14">
        <v>3</v>
      </c>
      <c r="AR2295" s="14">
        <v>1</v>
      </c>
      <c r="AS2295" s="15">
        <f t="shared" si="2873"/>
        <v>45784.25</v>
      </c>
      <c r="AT2295" s="14" t="s">
        <v>163</v>
      </c>
      <c r="AU2295" s="12">
        <v>3.8780000000000001</v>
      </c>
      <c r="AV2295" s="17" t="s">
        <v>73</v>
      </c>
      <c r="AW2295" s="18" t="s">
        <v>1957</v>
      </c>
      <c r="AX2295" s="19">
        <v>91110291429</v>
      </c>
      <c r="AY2295" s="17">
        <v>66</v>
      </c>
      <c r="AZ2295" s="14" t="s">
        <v>98</v>
      </c>
      <c r="BA2295" s="20" t="str">
        <f t="shared" si="2874"/>
        <v>01019059111029142966</v>
      </c>
      <c r="BB2295" s="31">
        <f t="shared" si="2875"/>
        <v>20</v>
      </c>
      <c r="BC2295" s="22" t="s">
        <v>7912</v>
      </c>
      <c r="BD2295" s="23" t="s">
        <v>85</v>
      </c>
      <c r="BF2295" s="8"/>
      <c r="BG2295" s="32">
        <v>27201934</v>
      </c>
      <c r="BH2295" s="32"/>
      <c r="BI2295" s="32"/>
      <c r="BK2295" s="14" t="str">
        <f t="shared" si="2927"/>
        <v>A-P7 AR</v>
      </c>
      <c r="BL2295" s="14" t="s">
        <v>288</v>
      </c>
      <c r="BM2295" s="25"/>
      <c r="BN2295" s="26"/>
      <c r="BO2295" s="27"/>
      <c r="BP2295" s="26"/>
      <c r="BQ2295" s="28"/>
    </row>
    <row r="2296" spans="1:69" x14ac:dyDescent="0.25">
      <c r="A2296" t="str">
        <f>VLOOKUP(B2296,[2]RH!$B:$BV,72,0)</f>
        <v>si</v>
      </c>
      <c r="B2296" s="6">
        <v>2356</v>
      </c>
      <c r="C2296" s="7" t="s">
        <v>168</v>
      </c>
      <c r="D2296" s="7" t="s">
        <v>8632</v>
      </c>
      <c r="E2296" s="7" t="s">
        <v>67</v>
      </c>
      <c r="F2296" s="7" t="s">
        <v>118</v>
      </c>
      <c r="G2296" s="7" t="s">
        <v>220</v>
      </c>
      <c r="H2296" s="80" t="s">
        <v>225</v>
      </c>
      <c r="I2296" s="7" t="s">
        <v>589</v>
      </c>
      <c r="J2296" s="7" t="s">
        <v>190</v>
      </c>
      <c r="K2296" s="7" t="s">
        <v>146</v>
      </c>
      <c r="L2296" s="7" t="s">
        <v>90</v>
      </c>
      <c r="M2296" s="7" t="str">
        <f t="shared" si="2852"/>
        <v>Couturière</v>
      </c>
      <c r="N2296" s="8">
        <v>45419</v>
      </c>
      <c r="P2296" s="7">
        <f t="shared" ca="1" si="2921"/>
        <v>-6</v>
      </c>
      <c r="Q2296" s="8"/>
      <c r="R2296" s="7"/>
      <c r="S2296" s="7"/>
      <c r="T2296" s="9" t="s">
        <v>156</v>
      </c>
      <c r="U2296" s="7" t="str">
        <f t="shared" si="2865"/>
        <v>Contractuel</v>
      </c>
      <c r="V2296" s="8">
        <v>45689</v>
      </c>
      <c r="W2296" s="8">
        <f>VLOOKUP(B2296,[1]BASE!$A:$Q,17,0)</f>
        <v>45716</v>
      </c>
      <c r="X2296" s="8"/>
      <c r="Y2296" s="8"/>
      <c r="Z2296" s="8">
        <v>45419</v>
      </c>
      <c r="AA2296" s="7">
        <f t="shared" si="2866"/>
        <v>5</v>
      </c>
      <c r="AB2296" s="7">
        <f t="shared" si="2867"/>
        <v>2024</v>
      </c>
      <c r="AC2296" s="7">
        <f t="shared" si="2868"/>
        <v>2028</v>
      </c>
      <c r="AD2296" s="10" t="e">
        <f t="shared" ref="AD2296:AD2359" ca="1" si="2939">IF(#REF!="Non",(DAYS360(N2296,Q2296)/360),(DAYS360(N2296,TODAY())/360))</f>
        <v>#REF!</v>
      </c>
      <c r="AE2296" s="10" t="e">
        <f t="shared" ca="1" si="2870"/>
        <v>#REF!</v>
      </c>
      <c r="AF2296" s="8">
        <v>26012</v>
      </c>
      <c r="AG2296" s="11">
        <f t="shared" ca="1" si="2871"/>
        <v>54</v>
      </c>
      <c r="AH2296" s="10" t="str">
        <f t="shared" ca="1" si="2872"/>
        <v>&gt;45&lt; 55</v>
      </c>
      <c r="AI2296" s="12">
        <v>11773881</v>
      </c>
      <c r="AJ2296" s="13" t="s">
        <v>82</v>
      </c>
      <c r="AK2296" s="12" t="s">
        <v>8633</v>
      </c>
      <c r="AL2296" s="8">
        <v>41898</v>
      </c>
      <c r="AM2296" s="7" t="s">
        <v>108</v>
      </c>
      <c r="AN2296" s="7" t="s">
        <v>76</v>
      </c>
      <c r="AP2296" t="s">
        <v>7759</v>
      </c>
      <c r="AQ2296" s="14">
        <v>3</v>
      </c>
      <c r="AR2296" s="14">
        <v>1</v>
      </c>
      <c r="AS2296" s="15">
        <f t="shared" si="2873"/>
        <v>45784.25</v>
      </c>
      <c r="AT2296" s="14" t="s">
        <v>163</v>
      </c>
      <c r="AU2296" s="12">
        <v>3.7149999999999999</v>
      </c>
      <c r="AV2296" s="17">
        <v>17</v>
      </c>
      <c r="AW2296" s="18" t="s">
        <v>201</v>
      </c>
      <c r="AX2296" s="19" t="s">
        <v>8634</v>
      </c>
      <c r="AY2296" s="17">
        <v>86</v>
      </c>
      <c r="AZ2296" s="14" t="s">
        <v>203</v>
      </c>
      <c r="BA2296" s="20" t="str">
        <f t="shared" si="2874"/>
        <v>17001000000344780286</v>
      </c>
      <c r="BB2296" s="31">
        <f t="shared" si="2875"/>
        <v>20</v>
      </c>
      <c r="BC2296" s="22" t="s">
        <v>8635</v>
      </c>
      <c r="BD2296" s="23" t="s">
        <v>115</v>
      </c>
      <c r="BF2296" s="8"/>
      <c r="BG2296" s="32">
        <v>58912154</v>
      </c>
      <c r="BH2296" s="32"/>
      <c r="BI2296" s="32"/>
      <c r="BJ2296" t="s">
        <v>714</v>
      </c>
      <c r="BK2296" s="14" t="str">
        <f>IF(K2296="CADRE","CADRE",CONCATENATE(J2296,"-",H2296))</f>
        <v>A-P6 AV</v>
      </c>
      <c r="BL2296" s="14" t="s">
        <v>595</v>
      </c>
      <c r="BM2296" s="25"/>
      <c r="BN2296" s="26"/>
      <c r="BO2296" s="27"/>
      <c r="BP2296" s="26"/>
      <c r="BQ2296" s="28"/>
    </row>
    <row r="2297" spans="1:69" x14ac:dyDescent="0.25">
      <c r="A2297" t="str">
        <f>VLOOKUP(B2297,[2]RH!$B:$BV,72,0)</f>
        <v>Non-Actif</v>
      </c>
      <c r="B2297" s="6">
        <v>2357</v>
      </c>
      <c r="C2297" s="7" t="s">
        <v>168</v>
      </c>
      <c r="D2297" s="7" t="s">
        <v>8636</v>
      </c>
      <c r="E2297" s="7" t="s">
        <v>67</v>
      </c>
      <c r="F2297" s="7" t="s">
        <v>118</v>
      </c>
      <c r="G2297" s="7" t="s">
        <v>533</v>
      </c>
      <c r="H2297" s="80" t="s">
        <v>225</v>
      </c>
      <c r="I2297" s="7" t="s">
        <v>589</v>
      </c>
      <c r="J2297" s="7" t="s">
        <v>190</v>
      </c>
      <c r="K2297" s="7" t="s">
        <v>89</v>
      </c>
      <c r="L2297" s="7" t="s">
        <v>90</v>
      </c>
      <c r="M2297" s="7" t="str">
        <f t="shared" ref="M2297:M2360" si="2940">G2297</f>
        <v>Contrôle Qualité</v>
      </c>
      <c r="N2297" s="8">
        <v>45421</v>
      </c>
      <c r="P2297" s="7">
        <f t="shared" ca="1" si="2921"/>
        <v>-279</v>
      </c>
      <c r="Q2297" s="8">
        <v>45444</v>
      </c>
      <c r="R2297" s="7" t="s">
        <v>147</v>
      </c>
      <c r="S2297" s="7"/>
      <c r="T2297" s="9" t="s">
        <v>156</v>
      </c>
      <c r="U2297" s="7" t="str">
        <f t="shared" si="2865"/>
        <v>Contractuel</v>
      </c>
      <c r="V2297" s="8">
        <v>45421</v>
      </c>
      <c r="W2297" s="8">
        <v>45443</v>
      </c>
      <c r="X2297" s="8"/>
      <c r="Y2297" s="8"/>
      <c r="Z2297" s="8">
        <v>45421</v>
      </c>
      <c r="AA2297" s="7">
        <f t="shared" si="2866"/>
        <v>5</v>
      </c>
      <c r="AB2297" s="7">
        <f t="shared" si="2867"/>
        <v>2024</v>
      </c>
      <c r="AC2297" s="7">
        <f t="shared" si="2868"/>
        <v>2028</v>
      </c>
      <c r="AD2297" s="10" t="e">
        <f t="shared" ref="AD2297:AD2360" ca="1" si="2941">IF(#REF!="Non",(DAYS360(N2297,Q2297)/360),(DAYS360(N2297,TODAY())/360))</f>
        <v>#REF!</v>
      </c>
      <c r="AE2297" s="10" t="e">
        <f t="shared" ca="1" si="2870"/>
        <v>#REF!</v>
      </c>
      <c r="AF2297" s="8">
        <v>36069</v>
      </c>
      <c r="AG2297" s="11">
        <f t="shared" ca="1" si="2871"/>
        <v>26.446575342465753</v>
      </c>
      <c r="AH2297" s="10" t="str">
        <f t="shared" ca="1" si="2872"/>
        <v>&gt;25&lt; 35</v>
      </c>
      <c r="AI2297" s="12">
        <v>17405942</v>
      </c>
      <c r="AJ2297" s="13" t="s">
        <v>82</v>
      </c>
      <c r="AK2297" s="12" t="s">
        <v>8637</v>
      </c>
      <c r="AL2297" s="8">
        <v>42957</v>
      </c>
      <c r="AM2297" s="7" t="s">
        <v>108</v>
      </c>
      <c r="AN2297" s="7" t="s">
        <v>109</v>
      </c>
      <c r="AP2297" t="s">
        <v>8324</v>
      </c>
      <c r="AQ2297" s="14">
        <v>3</v>
      </c>
      <c r="AR2297" s="14">
        <v>1</v>
      </c>
      <c r="AS2297" s="15">
        <f t="shared" si="2873"/>
        <v>45786.25</v>
      </c>
      <c r="AT2297" s="14" t="s">
        <v>163</v>
      </c>
      <c r="AU2297" s="12">
        <v>3.8780000000000001</v>
      </c>
      <c r="AV2297" s="17">
        <v>17</v>
      </c>
      <c r="AW2297" s="18">
        <v>53594</v>
      </c>
      <c r="AX2297" s="19" t="s">
        <v>8638</v>
      </c>
      <c r="AY2297" s="17">
        <v>52</v>
      </c>
      <c r="AZ2297" s="14" t="s">
        <v>203</v>
      </c>
      <c r="BA2297" s="20" t="str">
        <f t="shared" si="2874"/>
        <v>17535940172201361852</v>
      </c>
      <c r="BB2297" s="31">
        <f t="shared" si="2875"/>
        <v>20</v>
      </c>
      <c r="BC2297" s="22" t="s">
        <v>1055</v>
      </c>
      <c r="BD2297" s="23" t="s">
        <v>341</v>
      </c>
      <c r="BF2297" s="8"/>
      <c r="BG2297" s="32">
        <v>24034878</v>
      </c>
      <c r="BH2297" s="32"/>
      <c r="BI2297" s="32"/>
      <c r="BK2297" s="14" t="str">
        <f t="shared" si="2927"/>
        <v>A-P6 AV</v>
      </c>
      <c r="BL2297" s="14" t="s">
        <v>288</v>
      </c>
      <c r="BM2297" s="25"/>
      <c r="BN2297" s="26"/>
      <c r="BO2297" s="27"/>
      <c r="BP2297" s="26"/>
      <c r="BQ2297" s="28"/>
    </row>
    <row r="2298" spans="1:69" x14ac:dyDescent="0.25">
      <c r="A2298" t="str">
        <f>VLOOKUP(B2298,[2]RH!$B:$BV,72,0)</f>
        <v>si</v>
      </c>
      <c r="B2298" s="6">
        <v>2358</v>
      </c>
      <c r="C2298" s="7" t="s">
        <v>168</v>
      </c>
      <c r="D2298" s="7" t="s">
        <v>8639</v>
      </c>
      <c r="E2298" s="7" t="s">
        <v>67</v>
      </c>
      <c r="F2298" s="7" t="s">
        <v>118</v>
      </c>
      <c r="G2298" s="7" t="s">
        <v>220</v>
      </c>
      <c r="H2298" s="80" t="s">
        <v>225</v>
      </c>
      <c r="I2298" s="7" t="s">
        <v>589</v>
      </c>
      <c r="J2298" s="7" t="s">
        <v>190</v>
      </c>
      <c r="K2298" s="7" t="s">
        <v>146</v>
      </c>
      <c r="L2298" s="7" t="s">
        <v>90</v>
      </c>
      <c r="M2298" s="7" t="str">
        <f t="shared" si="2940"/>
        <v>Couturière</v>
      </c>
      <c r="N2298" s="8">
        <v>45420</v>
      </c>
      <c r="P2298" s="7">
        <f t="shared" ca="1" si="2921"/>
        <v>-6</v>
      </c>
      <c r="Q2298" s="8"/>
      <c r="R2298" s="7"/>
      <c r="S2298" s="7"/>
      <c r="T2298" s="9" t="s">
        <v>156</v>
      </c>
      <c r="U2298" s="7" t="str">
        <f t="shared" si="2865"/>
        <v>Contractuel</v>
      </c>
      <c r="V2298" s="8">
        <v>45689</v>
      </c>
      <c r="W2298" s="8">
        <f>VLOOKUP(B2298,[1]BASE!$A:$Q,17,0)</f>
        <v>45716</v>
      </c>
      <c r="X2298" s="8"/>
      <c r="Y2298" s="8"/>
      <c r="Z2298" s="8">
        <v>45420</v>
      </c>
      <c r="AA2298" s="7">
        <f t="shared" si="2866"/>
        <v>5</v>
      </c>
      <c r="AB2298" s="7">
        <f t="shared" si="2867"/>
        <v>2024</v>
      </c>
      <c r="AC2298" s="7">
        <f t="shared" si="2868"/>
        <v>2028</v>
      </c>
      <c r="AD2298" s="10" t="e">
        <f t="shared" ref="AD2298:AD2361" ca="1" si="2942">IF(#REF!="Non",(DAYS360(N2298,Q2298)/360),(DAYS360(N2298,TODAY())/360))</f>
        <v>#REF!</v>
      </c>
      <c r="AE2298" s="10" t="e">
        <f t="shared" ca="1" si="2870"/>
        <v>#REF!</v>
      </c>
      <c r="AF2298" s="8">
        <v>34140</v>
      </c>
      <c r="AG2298" s="11">
        <f t="shared" ca="1" si="2871"/>
        <v>31.731506849315068</v>
      </c>
      <c r="AH2298" s="10" t="str">
        <f t="shared" ca="1" si="2872"/>
        <v>&gt;25&lt; 35</v>
      </c>
      <c r="AI2298" s="12">
        <v>17282583</v>
      </c>
      <c r="AJ2298" s="40" t="s">
        <v>213</v>
      </c>
      <c r="AK2298" s="12" t="s">
        <v>8640</v>
      </c>
      <c r="AL2298" s="8">
        <v>41452</v>
      </c>
      <c r="AM2298" s="7" t="s">
        <v>108</v>
      </c>
      <c r="AN2298" s="7" t="s">
        <v>109</v>
      </c>
      <c r="AP2298" t="s">
        <v>7700</v>
      </c>
      <c r="AQ2298" s="14">
        <v>3</v>
      </c>
      <c r="AR2298" s="14">
        <v>1</v>
      </c>
      <c r="AS2298" s="15">
        <f t="shared" si="2873"/>
        <v>45785.25</v>
      </c>
      <c r="AT2298" s="14" t="s">
        <v>163</v>
      </c>
      <c r="AU2298" s="12">
        <v>3.7149999999999999</v>
      </c>
      <c r="AV2298" s="17">
        <v>17</v>
      </c>
      <c r="AW2298" s="18" t="s">
        <v>201</v>
      </c>
      <c r="AX2298" s="19" t="s">
        <v>8641</v>
      </c>
      <c r="AY2298" s="17">
        <v>55</v>
      </c>
      <c r="AZ2298" s="14" t="s">
        <v>203</v>
      </c>
      <c r="BA2298" s="20" t="str">
        <f t="shared" si="2874"/>
        <v>17001000000348551355</v>
      </c>
      <c r="BB2298" s="31">
        <f t="shared" si="2875"/>
        <v>20</v>
      </c>
      <c r="BC2298" s="22" t="s">
        <v>8642</v>
      </c>
      <c r="BD2298" s="23" t="s">
        <v>115</v>
      </c>
      <c r="BF2298" s="8"/>
      <c r="BG2298" s="32">
        <v>23723383</v>
      </c>
      <c r="BH2298" s="32"/>
      <c r="BI2298" s="32"/>
      <c r="BJ2298" t="s">
        <v>4896</v>
      </c>
      <c r="BK2298" s="14" t="str">
        <f t="shared" si="2927"/>
        <v>A-P6 AV</v>
      </c>
      <c r="BL2298" s="14" t="s">
        <v>595</v>
      </c>
      <c r="BM2298" s="25"/>
      <c r="BN2298" s="26"/>
      <c r="BO2298" s="27"/>
      <c r="BP2298" s="26"/>
      <c r="BQ2298" s="28"/>
    </row>
    <row r="2299" spans="1:69" x14ac:dyDescent="0.25">
      <c r="A2299" t="str">
        <f>VLOOKUP(B2299,[2]RH!$B:$BV,72,0)</f>
        <v>si</v>
      </c>
      <c r="B2299" s="6">
        <v>2359</v>
      </c>
      <c r="C2299" s="7" t="s">
        <v>168</v>
      </c>
      <c r="D2299" s="7" t="s">
        <v>8643</v>
      </c>
      <c r="E2299" s="7" t="s">
        <v>67</v>
      </c>
      <c r="F2299" s="7" t="s">
        <v>118</v>
      </c>
      <c r="G2299" s="7" t="s">
        <v>220</v>
      </c>
      <c r="H2299" s="80" t="s">
        <v>225</v>
      </c>
      <c r="I2299" s="7" t="s">
        <v>5620</v>
      </c>
      <c r="J2299" s="7" t="s">
        <v>281</v>
      </c>
      <c r="K2299" s="7" t="s">
        <v>146</v>
      </c>
      <c r="L2299" s="7" t="s">
        <v>90</v>
      </c>
      <c r="M2299" s="7" t="str">
        <f t="shared" si="2940"/>
        <v>Couturière</v>
      </c>
      <c r="N2299" s="8">
        <v>45420</v>
      </c>
      <c r="P2299" s="7">
        <f t="shared" ca="1" si="2921"/>
        <v>-6</v>
      </c>
      <c r="Q2299" s="8"/>
      <c r="R2299" s="7"/>
      <c r="S2299" s="7"/>
      <c r="T2299" s="9" t="s">
        <v>156</v>
      </c>
      <c r="U2299" s="7" t="str">
        <f t="shared" si="2865"/>
        <v>Contractuel</v>
      </c>
      <c r="V2299" s="8">
        <v>45689</v>
      </c>
      <c r="W2299" s="8">
        <f>VLOOKUP(B2299,[1]BASE!$A:$Q,17,0)</f>
        <v>45716</v>
      </c>
      <c r="X2299" s="8"/>
      <c r="Y2299" s="8"/>
      <c r="Z2299" s="8">
        <v>45420</v>
      </c>
      <c r="AA2299" s="7">
        <f t="shared" si="2866"/>
        <v>5</v>
      </c>
      <c r="AB2299" s="7">
        <f t="shared" si="2867"/>
        <v>2024</v>
      </c>
      <c r="AC2299" s="7">
        <f t="shared" si="2868"/>
        <v>2028</v>
      </c>
      <c r="AD2299" s="10" t="e">
        <f t="shared" ref="AD2299:AD2362" ca="1" si="2943">IF(#REF!="Non",(DAYS360(N2299,Q2299)/360),(DAYS360(N2299,TODAY())/360))</f>
        <v>#REF!</v>
      </c>
      <c r="AE2299" s="10" t="e">
        <f t="shared" ca="1" si="2870"/>
        <v>#REF!</v>
      </c>
      <c r="AF2299" s="8">
        <v>37198</v>
      </c>
      <c r="AG2299" s="11">
        <f t="shared" ca="1" si="2871"/>
        <v>23.353424657534248</v>
      </c>
      <c r="AH2299" s="10" t="str">
        <f t="shared" ca="1" si="2872"/>
        <v>&lt; 25</v>
      </c>
      <c r="AI2299" s="12"/>
      <c r="AJ2299" s="11"/>
      <c r="AK2299" s="12" t="s">
        <v>8644</v>
      </c>
      <c r="AL2299" s="8">
        <v>44841</v>
      </c>
      <c r="AM2299" s="7" t="s">
        <v>108</v>
      </c>
      <c r="AN2299" s="7" t="s">
        <v>109</v>
      </c>
      <c r="AP2299" t="s">
        <v>7930</v>
      </c>
      <c r="AQ2299" s="14">
        <v>3</v>
      </c>
      <c r="AR2299" s="14">
        <v>1</v>
      </c>
      <c r="AS2299" s="15">
        <f t="shared" si="2873"/>
        <v>45785.25</v>
      </c>
      <c r="AT2299" s="14" t="s">
        <v>163</v>
      </c>
      <c r="AU2299" s="12">
        <v>3.7149999999999999</v>
      </c>
      <c r="AV2299" s="17">
        <v>17</v>
      </c>
      <c r="AW2299" s="18" t="s">
        <v>201</v>
      </c>
      <c r="AX2299" s="19" t="s">
        <v>8645</v>
      </c>
      <c r="AY2299" s="17">
        <v>52</v>
      </c>
      <c r="AZ2299" s="14" t="s">
        <v>8448</v>
      </c>
      <c r="BA2299" s="20" t="str">
        <f t="shared" si="2874"/>
        <v>17001000000344797552</v>
      </c>
      <c r="BB2299" s="31">
        <f t="shared" si="2875"/>
        <v>20</v>
      </c>
      <c r="BC2299" s="22" t="s">
        <v>8646</v>
      </c>
      <c r="BD2299" s="23" t="s">
        <v>115</v>
      </c>
      <c r="BF2299" s="8"/>
      <c r="BG2299" s="32">
        <v>25930198</v>
      </c>
      <c r="BH2299" s="32"/>
      <c r="BI2299" s="32"/>
      <c r="BJ2299" t="s">
        <v>714</v>
      </c>
      <c r="BK2299" s="14" t="str">
        <f t="shared" si="2927"/>
        <v>B-P6 AV</v>
      </c>
      <c r="BL2299" s="14" t="s">
        <v>595</v>
      </c>
      <c r="BM2299" s="25"/>
      <c r="BN2299" s="26"/>
      <c r="BO2299" s="27"/>
      <c r="BP2299" s="26"/>
      <c r="BQ2299" s="28"/>
    </row>
    <row r="2300" spans="1:69" x14ac:dyDescent="0.25">
      <c r="A2300" t="str">
        <f>VLOOKUP(B2300,[2]RH!$B:$BV,72,0)</f>
        <v>Non-Actif</v>
      </c>
      <c r="B2300" s="6">
        <v>2360</v>
      </c>
      <c r="C2300" s="7" t="s">
        <v>168</v>
      </c>
      <c r="D2300" s="7" t="s">
        <v>8647</v>
      </c>
      <c r="E2300" s="7" t="s">
        <v>67</v>
      </c>
      <c r="F2300" s="7" t="s">
        <v>118</v>
      </c>
      <c r="G2300" s="7" t="s">
        <v>533</v>
      </c>
      <c r="H2300" s="80" t="s">
        <v>2398</v>
      </c>
      <c r="I2300" s="7" t="s">
        <v>2487</v>
      </c>
      <c r="J2300" s="7" t="s">
        <v>281</v>
      </c>
      <c r="K2300" s="7" t="s">
        <v>89</v>
      </c>
      <c r="L2300" s="7" t="s">
        <v>90</v>
      </c>
      <c r="M2300" s="7" t="str">
        <f t="shared" si="2940"/>
        <v>Contrôle Qualité</v>
      </c>
      <c r="N2300" s="8">
        <v>45420</v>
      </c>
      <c r="P2300" s="7">
        <f t="shared" ca="1" si="2921"/>
        <v>-249</v>
      </c>
      <c r="Q2300" s="8">
        <v>45456</v>
      </c>
      <c r="R2300" s="7" t="s">
        <v>147</v>
      </c>
      <c r="S2300" s="7"/>
      <c r="T2300" s="9" t="s">
        <v>156</v>
      </c>
      <c r="U2300" s="7" t="str">
        <f t="shared" si="2865"/>
        <v>Contractuel</v>
      </c>
      <c r="V2300" s="8">
        <v>45444</v>
      </c>
      <c r="W2300" s="8">
        <v>45473</v>
      </c>
      <c r="X2300" s="8"/>
      <c r="Y2300" s="8"/>
      <c r="Z2300" s="8">
        <v>45420</v>
      </c>
      <c r="AA2300" s="7">
        <f t="shared" si="2866"/>
        <v>5</v>
      </c>
      <c r="AB2300" s="7">
        <f t="shared" si="2867"/>
        <v>2024</v>
      </c>
      <c r="AC2300" s="7">
        <f t="shared" si="2868"/>
        <v>2028</v>
      </c>
      <c r="AD2300" s="10" t="e">
        <f t="shared" ref="AD2300:AD2363" ca="1" si="2944">IF(#REF!="Non",(DAYS360(N2300,Q2300)/360),(DAYS360(N2300,TODAY())/360))</f>
        <v>#REF!</v>
      </c>
      <c r="AE2300" s="10" t="e">
        <f t="shared" ca="1" si="2870"/>
        <v>#REF!</v>
      </c>
      <c r="AF2300" s="8">
        <v>37423</v>
      </c>
      <c r="AG2300" s="11">
        <f t="shared" ca="1" si="2871"/>
        <v>22.736986301369864</v>
      </c>
      <c r="AH2300" s="10" t="str">
        <f t="shared" ca="1" si="2872"/>
        <v>&lt; 25</v>
      </c>
      <c r="AI2300" s="12"/>
      <c r="AJ2300" s="11"/>
      <c r="AK2300" s="12" t="s">
        <v>8648</v>
      </c>
      <c r="AL2300" s="8">
        <v>44455</v>
      </c>
      <c r="AM2300" s="7" t="s">
        <v>108</v>
      </c>
      <c r="AN2300" s="7" t="s">
        <v>109</v>
      </c>
      <c r="AP2300" t="s">
        <v>8649</v>
      </c>
      <c r="AQ2300" s="14">
        <v>3</v>
      </c>
      <c r="AR2300" s="14">
        <v>1</v>
      </c>
      <c r="AS2300" s="15">
        <f t="shared" si="2873"/>
        <v>45785.25</v>
      </c>
      <c r="AT2300" s="14" t="s">
        <v>163</v>
      </c>
      <c r="AU2300" s="12">
        <v>3.8780000000000001</v>
      </c>
      <c r="AV2300" s="17">
        <v>17</v>
      </c>
      <c r="AW2300" s="18" t="s">
        <v>201</v>
      </c>
      <c r="AX2300" s="19" t="s">
        <v>8650</v>
      </c>
      <c r="AY2300" s="17">
        <v>32</v>
      </c>
      <c r="AZ2300" s="14" t="s">
        <v>8448</v>
      </c>
      <c r="BA2300" s="20" t="str">
        <f t="shared" si="2874"/>
        <v>17001000000344801432</v>
      </c>
      <c r="BB2300" s="31">
        <f t="shared" si="2875"/>
        <v>20</v>
      </c>
      <c r="BC2300" s="22" t="s">
        <v>8651</v>
      </c>
      <c r="BD2300" s="23" t="s">
        <v>115</v>
      </c>
      <c r="BF2300" s="8"/>
      <c r="BG2300" s="32">
        <v>99070110</v>
      </c>
      <c r="BH2300" s="32"/>
      <c r="BI2300" s="32"/>
      <c r="BK2300" s="14" t="str">
        <f t="shared" si="2927"/>
        <v>B-P7 AR</v>
      </c>
      <c r="BL2300" s="14" t="s">
        <v>288</v>
      </c>
      <c r="BM2300" s="25"/>
      <c r="BN2300" s="26"/>
      <c r="BO2300" s="27"/>
      <c r="BP2300" s="26"/>
      <c r="BQ2300" s="28"/>
    </row>
    <row r="2301" spans="1:69" x14ac:dyDescent="0.25">
      <c r="A2301" t="str">
        <f>VLOOKUP(B2301,[2]RH!$B:$BV,72,0)</f>
        <v>Non-Actif</v>
      </c>
      <c r="B2301" s="6">
        <v>2361</v>
      </c>
      <c r="C2301" s="7" t="s">
        <v>168</v>
      </c>
      <c r="D2301" s="7" t="s">
        <v>8652</v>
      </c>
      <c r="E2301" s="7" t="s">
        <v>67</v>
      </c>
      <c r="F2301" s="7" t="s">
        <v>118</v>
      </c>
      <c r="G2301" s="7" t="s">
        <v>220</v>
      </c>
      <c r="H2301" s="80" t="s">
        <v>225</v>
      </c>
      <c r="I2301" s="7" t="s">
        <v>534</v>
      </c>
      <c r="J2301" s="7" t="s">
        <v>190</v>
      </c>
      <c r="K2301" s="7" t="s">
        <v>146</v>
      </c>
      <c r="L2301" s="7" t="s">
        <v>90</v>
      </c>
      <c r="M2301" s="7" t="str">
        <f t="shared" si="2940"/>
        <v>Couturière</v>
      </c>
      <c r="N2301" s="8">
        <v>45420</v>
      </c>
      <c r="P2301" s="7">
        <f t="shared" ca="1" si="2921"/>
        <v>-187</v>
      </c>
      <c r="Q2301" s="8">
        <v>45539</v>
      </c>
      <c r="R2301" s="7" t="s">
        <v>5429</v>
      </c>
      <c r="S2301" s="7"/>
      <c r="T2301" s="9" t="s">
        <v>156</v>
      </c>
      <c r="U2301" s="7" t="str">
        <f t="shared" si="2865"/>
        <v>Contractuel</v>
      </c>
      <c r="V2301" s="8">
        <v>45505</v>
      </c>
      <c r="W2301" s="8">
        <v>45535</v>
      </c>
      <c r="X2301" s="8"/>
      <c r="Y2301" s="8"/>
      <c r="Z2301" s="8">
        <v>45420</v>
      </c>
      <c r="AA2301" s="7">
        <f t="shared" si="2866"/>
        <v>5</v>
      </c>
      <c r="AB2301" s="7">
        <f t="shared" si="2867"/>
        <v>2024</v>
      </c>
      <c r="AC2301" s="7">
        <f t="shared" si="2868"/>
        <v>2028</v>
      </c>
      <c r="AD2301" s="10" t="e">
        <f t="shared" ref="AD2301:AD2364" ca="1" si="2945">IF(#REF!="Non",(DAYS360(N2301,Q2301)/360),(DAYS360(N2301,TODAY())/360))</f>
        <v>#REF!</v>
      </c>
      <c r="AE2301" s="10" t="e">
        <f t="shared" ca="1" si="2870"/>
        <v>#REF!</v>
      </c>
      <c r="AF2301" s="8">
        <v>30438</v>
      </c>
      <c r="AG2301" s="11">
        <f t="shared" ca="1" si="2871"/>
        <v>41.873972602739727</v>
      </c>
      <c r="AH2301" s="10" t="str">
        <f t="shared" ca="1" si="2872"/>
        <v>&gt;35&lt; 45</v>
      </c>
      <c r="AI2301" s="12">
        <v>16029350</v>
      </c>
      <c r="AJ2301" s="13" t="s">
        <v>150</v>
      </c>
      <c r="AK2301" s="12" t="s">
        <v>8653</v>
      </c>
      <c r="AL2301" s="8">
        <v>45336</v>
      </c>
      <c r="AM2301" s="7" t="s">
        <v>108</v>
      </c>
      <c r="AN2301" s="7" t="s">
        <v>76</v>
      </c>
      <c r="AO2301">
        <v>2</v>
      </c>
      <c r="AP2301" t="s">
        <v>8536</v>
      </c>
      <c r="AQ2301" s="14">
        <v>3</v>
      </c>
      <c r="AR2301" s="14">
        <v>1</v>
      </c>
      <c r="AS2301" s="15">
        <f t="shared" si="2873"/>
        <v>45785.25</v>
      </c>
      <c r="AT2301" s="14" t="s">
        <v>163</v>
      </c>
      <c r="AU2301" s="12">
        <v>3.7149999999999999</v>
      </c>
      <c r="AV2301" s="17">
        <v>17</v>
      </c>
      <c r="AW2301" s="18" t="s">
        <v>201</v>
      </c>
      <c r="AX2301" s="19" t="s">
        <v>8654</v>
      </c>
      <c r="AY2301" s="17">
        <v>83</v>
      </c>
      <c r="AZ2301" s="14" t="s">
        <v>8448</v>
      </c>
      <c r="BA2301" s="20" t="str">
        <f t="shared" si="2874"/>
        <v>17001000000344819183</v>
      </c>
      <c r="BB2301" s="31">
        <f t="shared" si="2875"/>
        <v>20</v>
      </c>
      <c r="BC2301" s="22" t="s">
        <v>8655</v>
      </c>
      <c r="BD2301" s="23" t="s">
        <v>85</v>
      </c>
      <c r="BF2301" s="8"/>
      <c r="BG2301" s="32">
        <v>92848904</v>
      </c>
      <c r="BH2301" s="32"/>
      <c r="BI2301" s="32"/>
      <c r="BK2301" s="14" t="str">
        <f t="shared" si="2927"/>
        <v>A-P6 AV</v>
      </c>
      <c r="BL2301" s="14" t="s">
        <v>595</v>
      </c>
      <c r="BM2301" s="25"/>
      <c r="BN2301" s="26"/>
      <c r="BO2301" s="27"/>
      <c r="BP2301" s="26"/>
      <c r="BQ2301" s="28"/>
    </row>
    <row r="2302" spans="1:69" x14ac:dyDescent="0.25">
      <c r="A2302" t="str">
        <f>VLOOKUP(B2302,[2]RH!$B:$BV,72,0)</f>
        <v>si</v>
      </c>
      <c r="B2302" s="6">
        <v>2362</v>
      </c>
      <c r="C2302" s="7" t="s">
        <v>168</v>
      </c>
      <c r="D2302" s="7" t="s">
        <v>8656</v>
      </c>
      <c r="E2302" s="7" t="s">
        <v>67</v>
      </c>
      <c r="F2302" s="7" t="s">
        <v>118</v>
      </c>
      <c r="G2302" s="7" t="s">
        <v>220</v>
      </c>
      <c r="H2302" s="80" t="s">
        <v>225</v>
      </c>
      <c r="I2302" s="7" t="s">
        <v>589</v>
      </c>
      <c r="J2302" s="7" t="s">
        <v>190</v>
      </c>
      <c r="K2302" s="7" t="s">
        <v>146</v>
      </c>
      <c r="L2302" s="7" t="s">
        <v>90</v>
      </c>
      <c r="M2302" s="7" t="str">
        <f t="shared" si="2940"/>
        <v>Couturière</v>
      </c>
      <c r="N2302" s="8">
        <v>45420</v>
      </c>
      <c r="P2302" s="7">
        <f t="shared" ca="1" si="2921"/>
        <v>-6</v>
      </c>
      <c r="Q2302" s="8"/>
      <c r="R2302" s="7"/>
      <c r="S2302" s="7"/>
      <c r="T2302" s="9" t="s">
        <v>156</v>
      </c>
      <c r="U2302" s="7" t="str">
        <f t="shared" si="2865"/>
        <v>Contractuel</v>
      </c>
      <c r="V2302" s="8">
        <v>45689</v>
      </c>
      <c r="W2302" s="8">
        <f>VLOOKUP(B2302,[1]BASE!$A:$Q,17,0)</f>
        <v>45716</v>
      </c>
      <c r="X2302" s="8"/>
      <c r="Y2302" s="8"/>
      <c r="Z2302" s="8">
        <v>45420</v>
      </c>
      <c r="AA2302" s="7">
        <f t="shared" si="2866"/>
        <v>5</v>
      </c>
      <c r="AB2302" s="7">
        <f t="shared" si="2867"/>
        <v>2024</v>
      </c>
      <c r="AC2302" s="7">
        <f t="shared" si="2868"/>
        <v>2028</v>
      </c>
      <c r="AD2302" s="10" t="e">
        <f t="shared" ref="AD2302:AD2365" ca="1" si="2946">IF(#REF!="Non",(DAYS360(N2302,Q2302)/360),(DAYS360(N2302,TODAY())/360))</f>
        <v>#REF!</v>
      </c>
      <c r="AE2302" s="10" t="e">
        <f t="shared" ca="1" si="2870"/>
        <v>#REF!</v>
      </c>
      <c r="AF2302" s="8">
        <v>30474</v>
      </c>
      <c r="AG2302" s="11">
        <f t="shared" ca="1" si="2871"/>
        <v>41.775342465753425</v>
      </c>
      <c r="AH2302" s="10" t="str">
        <f t="shared" ca="1" si="2872"/>
        <v>&gt;35&lt; 45</v>
      </c>
      <c r="AI2302" s="12">
        <v>16069361</v>
      </c>
      <c r="AJ2302" s="40" t="s">
        <v>213</v>
      </c>
      <c r="AK2302" s="12" t="s">
        <v>8657</v>
      </c>
      <c r="AL2302" s="8">
        <v>40221</v>
      </c>
      <c r="AM2302" s="7" t="s">
        <v>108</v>
      </c>
      <c r="AN2302" s="7" t="s">
        <v>76</v>
      </c>
      <c r="AO2302">
        <v>4</v>
      </c>
      <c r="AP2302" t="s">
        <v>7769</v>
      </c>
      <c r="AQ2302" s="14">
        <v>3</v>
      </c>
      <c r="AR2302" s="14">
        <v>1</v>
      </c>
      <c r="AS2302" s="15">
        <f t="shared" si="2873"/>
        <v>45785.25</v>
      </c>
      <c r="AT2302" s="14" t="s">
        <v>163</v>
      </c>
      <c r="AU2302" s="12">
        <v>3.7149999999999999</v>
      </c>
      <c r="AV2302" s="17">
        <v>17</v>
      </c>
      <c r="AW2302" s="18" t="s">
        <v>201</v>
      </c>
      <c r="AX2302" s="19" t="s">
        <v>8658</v>
      </c>
      <c r="AY2302" s="17">
        <v>87</v>
      </c>
      <c r="AZ2302" s="14" t="s">
        <v>8448</v>
      </c>
      <c r="BA2302" s="20" t="str">
        <f t="shared" si="2874"/>
        <v>17001000000003450187</v>
      </c>
      <c r="BB2302" s="31">
        <f t="shared" si="2875"/>
        <v>20</v>
      </c>
      <c r="BC2302" s="22" t="s">
        <v>8659</v>
      </c>
      <c r="BD2302" s="23" t="s">
        <v>341</v>
      </c>
      <c r="BF2302" s="8"/>
      <c r="BG2302" s="32">
        <v>95358296</v>
      </c>
      <c r="BH2302" s="32"/>
      <c r="BI2302" s="32"/>
      <c r="BJ2302" t="s">
        <v>5995</v>
      </c>
      <c r="BK2302" s="14" t="str">
        <f t="shared" si="2927"/>
        <v>A-P6 AV</v>
      </c>
      <c r="BL2302" s="14" t="s">
        <v>595</v>
      </c>
      <c r="BM2302" s="25"/>
      <c r="BN2302" s="26"/>
      <c r="BO2302" s="27"/>
      <c r="BP2302" s="26"/>
      <c r="BQ2302" s="28"/>
    </row>
    <row r="2303" spans="1:69" x14ac:dyDescent="0.25">
      <c r="A2303" t="str">
        <f>VLOOKUP(B2303,[2]RH!$B:$BV,72,0)</f>
        <v>si</v>
      </c>
      <c r="B2303" s="6">
        <v>2363</v>
      </c>
      <c r="C2303" s="7" t="s">
        <v>168</v>
      </c>
      <c r="D2303" s="7" t="s">
        <v>8660</v>
      </c>
      <c r="E2303" s="7" t="s">
        <v>67</v>
      </c>
      <c r="F2303" s="7" t="s">
        <v>118</v>
      </c>
      <c r="G2303" s="7" t="s">
        <v>220</v>
      </c>
      <c r="H2303" s="80" t="s">
        <v>225</v>
      </c>
      <c r="I2303" s="7" t="s">
        <v>589</v>
      </c>
      <c r="J2303" s="7" t="s">
        <v>190</v>
      </c>
      <c r="K2303" s="7" t="s">
        <v>146</v>
      </c>
      <c r="L2303" s="7" t="s">
        <v>90</v>
      </c>
      <c r="M2303" s="7" t="str">
        <f t="shared" si="2940"/>
        <v>Couturière</v>
      </c>
      <c r="N2303" s="8">
        <v>45420</v>
      </c>
      <c r="P2303" s="7">
        <f t="shared" ca="1" si="2921"/>
        <v>-6</v>
      </c>
      <c r="Q2303" s="8"/>
      <c r="R2303" s="7"/>
      <c r="S2303" s="7"/>
      <c r="T2303" s="9" t="s">
        <v>156</v>
      </c>
      <c r="U2303" s="7" t="str">
        <f t="shared" si="2865"/>
        <v>Contractuel</v>
      </c>
      <c r="V2303" s="8">
        <v>45689</v>
      </c>
      <c r="W2303" s="8">
        <f>VLOOKUP(B2303,[1]BASE!$A:$Q,17,0)</f>
        <v>45716</v>
      </c>
      <c r="X2303" s="8"/>
      <c r="Y2303" s="8"/>
      <c r="Z2303" s="8">
        <v>45420</v>
      </c>
      <c r="AA2303" s="7">
        <f t="shared" si="2866"/>
        <v>5</v>
      </c>
      <c r="AB2303" s="7">
        <f t="shared" si="2867"/>
        <v>2024</v>
      </c>
      <c r="AC2303" s="7">
        <f t="shared" si="2868"/>
        <v>2028</v>
      </c>
      <c r="AD2303" s="10" t="e">
        <f t="shared" ref="AD2303:AD2366" ca="1" si="2947">IF(#REF!="Non",(DAYS360(N2303,Q2303)/360),(DAYS360(N2303,TODAY())/360))</f>
        <v>#REF!</v>
      </c>
      <c r="AE2303" s="10" t="e">
        <f t="shared" ca="1" si="2870"/>
        <v>#REF!</v>
      </c>
      <c r="AF2303" s="8">
        <v>37384</v>
      </c>
      <c r="AG2303" s="11">
        <f t="shared" ca="1" si="2871"/>
        <v>22.843835616438355</v>
      </c>
      <c r="AH2303" s="10" t="str">
        <f t="shared" ca="1" si="2872"/>
        <v>&lt; 25</v>
      </c>
      <c r="AI2303" s="12">
        <v>17679915</v>
      </c>
      <c r="AJ2303" s="13" t="s">
        <v>120</v>
      </c>
      <c r="AK2303" s="12" t="s">
        <v>8661</v>
      </c>
      <c r="AL2303" s="8">
        <v>43803</v>
      </c>
      <c r="AM2303" s="7" t="s">
        <v>108</v>
      </c>
      <c r="AN2303" s="7" t="s">
        <v>109</v>
      </c>
      <c r="AP2303" t="s">
        <v>8662</v>
      </c>
      <c r="AQ2303" s="14">
        <v>3</v>
      </c>
      <c r="AR2303" s="14">
        <v>1</v>
      </c>
      <c r="AS2303" s="15">
        <f t="shared" si="2873"/>
        <v>45785.25</v>
      </c>
      <c r="AT2303" s="14" t="s">
        <v>163</v>
      </c>
      <c r="AU2303" s="12">
        <v>3.7149999999999999</v>
      </c>
      <c r="AV2303" s="17">
        <v>10</v>
      </c>
      <c r="AW2303" s="18" t="s">
        <v>1544</v>
      </c>
      <c r="AX2303" s="19">
        <v>80011411788</v>
      </c>
      <c r="AY2303" s="17">
        <v>59</v>
      </c>
      <c r="AZ2303" s="14" t="s">
        <v>633</v>
      </c>
      <c r="BA2303" s="20" t="str">
        <f t="shared" si="2874"/>
        <v>10045158001141178859</v>
      </c>
      <c r="BB2303" s="31">
        <f t="shared" si="2875"/>
        <v>20</v>
      </c>
      <c r="BC2303" s="22" t="s">
        <v>8663</v>
      </c>
      <c r="BD2303" s="23" t="s">
        <v>115</v>
      </c>
      <c r="BF2303" s="8"/>
      <c r="BG2303" s="32">
        <v>28618451</v>
      </c>
      <c r="BH2303" s="32"/>
      <c r="BI2303" s="32"/>
      <c r="BJ2303" t="s">
        <v>2186</v>
      </c>
      <c r="BK2303" s="14" t="str">
        <f t="shared" si="2927"/>
        <v>A-P6 AV</v>
      </c>
      <c r="BL2303" s="14" t="s">
        <v>595</v>
      </c>
      <c r="BM2303" s="25"/>
      <c r="BN2303" s="26"/>
      <c r="BO2303" s="27"/>
      <c r="BP2303" s="26"/>
      <c r="BQ2303" s="28"/>
    </row>
    <row r="2304" spans="1:69" x14ac:dyDescent="0.25">
      <c r="A2304" t="str">
        <f>VLOOKUP(B2304,[2]RH!$B:$BV,72,0)</f>
        <v>Non-Actif</v>
      </c>
      <c r="B2304" s="6">
        <v>2364</v>
      </c>
      <c r="C2304" s="7" t="s">
        <v>65</v>
      </c>
      <c r="D2304" s="61" t="s">
        <v>8664</v>
      </c>
      <c r="E2304" s="7" t="s">
        <v>67</v>
      </c>
      <c r="F2304" s="7" t="s">
        <v>118</v>
      </c>
      <c r="G2304" s="7" t="s">
        <v>220</v>
      </c>
      <c r="H2304" s="80" t="s">
        <v>225</v>
      </c>
      <c r="I2304" s="7" t="s">
        <v>5620</v>
      </c>
      <c r="J2304" s="7" t="s">
        <v>281</v>
      </c>
      <c r="K2304" s="7" t="s">
        <v>146</v>
      </c>
      <c r="L2304" s="7" t="s">
        <v>90</v>
      </c>
      <c r="M2304" s="7" t="str">
        <f t="shared" si="2940"/>
        <v>Couturière</v>
      </c>
      <c r="N2304" s="8">
        <v>45420</v>
      </c>
      <c r="P2304" s="7">
        <f t="shared" ca="1" si="2921"/>
        <v>-218</v>
      </c>
      <c r="Q2304" s="8">
        <v>45505</v>
      </c>
      <c r="R2304" s="7" t="s">
        <v>4476</v>
      </c>
      <c r="S2304" s="7"/>
      <c r="T2304" s="9" t="s">
        <v>156</v>
      </c>
      <c r="U2304" s="7" t="str">
        <f t="shared" si="2865"/>
        <v>Contractuel</v>
      </c>
      <c r="V2304" s="8">
        <v>45474</v>
      </c>
      <c r="W2304" s="8">
        <v>45504</v>
      </c>
      <c r="X2304" s="8"/>
      <c r="Y2304" s="8"/>
      <c r="Z2304" s="8">
        <v>45420</v>
      </c>
      <c r="AA2304" s="7">
        <f t="shared" si="2866"/>
        <v>5</v>
      </c>
      <c r="AB2304" s="7">
        <f t="shared" si="2867"/>
        <v>2024</v>
      </c>
      <c r="AC2304" s="7">
        <f t="shared" si="2868"/>
        <v>2028</v>
      </c>
      <c r="AD2304" s="10" t="e">
        <f t="shared" ref="AD2304:AD2367" ca="1" si="2948">IF(#REF!="Non",(DAYS360(N2304,Q2304)/360),(DAYS360(N2304,TODAY())/360))</f>
        <v>#REF!</v>
      </c>
      <c r="AE2304" s="10" t="e">
        <f t="shared" ca="1" si="2870"/>
        <v>#REF!</v>
      </c>
      <c r="AF2304" s="8">
        <v>26347</v>
      </c>
      <c r="AG2304" s="11">
        <f t="shared" ca="1" si="2871"/>
        <v>53.082191780821915</v>
      </c>
      <c r="AH2304" s="10" t="str">
        <f t="shared" ca="1" si="2872"/>
        <v>&gt;45&lt; 55</v>
      </c>
      <c r="AI2304" s="12">
        <v>11818779</v>
      </c>
      <c r="AJ2304" s="13" t="s">
        <v>73</v>
      </c>
      <c r="AK2304" s="12" t="s">
        <v>8665</v>
      </c>
      <c r="AL2304" s="8">
        <v>43550</v>
      </c>
      <c r="AM2304" s="7" t="s">
        <v>75</v>
      </c>
      <c r="AN2304" s="7" t="s">
        <v>109</v>
      </c>
      <c r="AP2304" t="s">
        <v>7930</v>
      </c>
      <c r="AQ2304" s="14">
        <v>3</v>
      </c>
      <c r="AR2304" s="14">
        <v>1</v>
      </c>
      <c r="AS2304" s="15">
        <f t="shared" si="2873"/>
        <v>45785.25</v>
      </c>
      <c r="AT2304" s="14" t="s">
        <v>163</v>
      </c>
      <c r="AU2304" s="12">
        <v>3.7149999999999999</v>
      </c>
      <c r="AV2304" s="17">
        <v>17</v>
      </c>
      <c r="AW2304" s="18" t="s">
        <v>201</v>
      </c>
      <c r="AX2304" s="19" t="s">
        <v>8666</v>
      </c>
      <c r="AY2304" s="17">
        <v>18</v>
      </c>
      <c r="AZ2304" s="14" t="s">
        <v>8448</v>
      </c>
      <c r="BA2304" s="20" t="str">
        <f t="shared" si="2874"/>
        <v>17001000000345028218</v>
      </c>
      <c r="BB2304" s="31">
        <f t="shared" si="2875"/>
        <v>20</v>
      </c>
      <c r="BC2304" s="22" t="s">
        <v>8667</v>
      </c>
      <c r="BD2304" s="23" t="s">
        <v>341</v>
      </c>
      <c r="BF2304" s="8"/>
      <c r="BG2304" s="32">
        <v>22375004</v>
      </c>
      <c r="BH2304" s="32"/>
      <c r="BI2304" s="32"/>
      <c r="BK2304" s="14" t="str">
        <f t="shared" si="2927"/>
        <v>B-P6 AV</v>
      </c>
      <c r="BL2304" s="14" t="s">
        <v>595</v>
      </c>
      <c r="BM2304" s="25"/>
      <c r="BN2304" s="26"/>
      <c r="BO2304" s="27"/>
      <c r="BP2304" s="26"/>
      <c r="BQ2304" s="28"/>
    </row>
    <row r="2305" spans="1:69" x14ac:dyDescent="0.25">
      <c r="A2305" t="str">
        <f>VLOOKUP(B2305,[2]RH!$B:$BV,72,0)</f>
        <v>Non-Actif</v>
      </c>
      <c r="B2305" s="6">
        <v>2365</v>
      </c>
      <c r="C2305" s="7" t="s">
        <v>65</v>
      </c>
      <c r="D2305" s="7" t="s">
        <v>8668</v>
      </c>
      <c r="E2305" s="7" t="s">
        <v>67</v>
      </c>
      <c r="F2305" s="7" t="s">
        <v>118</v>
      </c>
      <c r="G2305" s="7" t="s">
        <v>220</v>
      </c>
      <c r="H2305" s="80" t="s">
        <v>225</v>
      </c>
      <c r="I2305" s="7" t="s">
        <v>589</v>
      </c>
      <c r="J2305" s="7" t="s">
        <v>190</v>
      </c>
      <c r="K2305" s="7" t="s">
        <v>146</v>
      </c>
      <c r="L2305" s="7" t="s">
        <v>90</v>
      </c>
      <c r="M2305" s="7" t="str">
        <f t="shared" si="2940"/>
        <v>Couturière</v>
      </c>
      <c r="N2305" s="8">
        <v>45420</v>
      </c>
      <c r="P2305" s="7"/>
      <c r="Q2305" s="8">
        <v>45420</v>
      </c>
      <c r="R2305" s="7" t="s">
        <v>5788</v>
      </c>
      <c r="S2305" s="7"/>
      <c r="T2305" s="9" t="s">
        <v>156</v>
      </c>
      <c r="U2305" s="7" t="str">
        <f t="shared" si="2865"/>
        <v>Contractuel</v>
      </c>
      <c r="V2305" s="8">
        <v>45420</v>
      </c>
      <c r="W2305" s="8">
        <v>45443</v>
      </c>
      <c r="X2305" s="8"/>
      <c r="Y2305" s="8"/>
      <c r="Z2305" s="8">
        <v>45420</v>
      </c>
      <c r="AA2305" s="7">
        <f t="shared" si="2866"/>
        <v>5</v>
      </c>
      <c r="AB2305" s="7">
        <f t="shared" si="2867"/>
        <v>2024</v>
      </c>
      <c r="AC2305" s="7">
        <f t="shared" si="2868"/>
        <v>2028</v>
      </c>
      <c r="AD2305" s="10" t="e">
        <f t="shared" ref="AD2305:AD2368" ca="1" si="2949">IF(#REF!="Non",(DAYS360(N2305,Q2305)/360),(DAYS360(N2305,TODAY())/360))</f>
        <v>#REF!</v>
      </c>
      <c r="AE2305" s="10" t="e">
        <f t="shared" ca="1" si="2870"/>
        <v>#REF!</v>
      </c>
      <c r="AF2305" s="8">
        <v>29005</v>
      </c>
      <c r="AG2305" s="11">
        <f t="shared" ca="1" si="2871"/>
        <v>45.8</v>
      </c>
      <c r="AH2305" s="10" t="str">
        <f t="shared" ca="1" si="2872"/>
        <v>&gt;45&lt; 55</v>
      </c>
      <c r="AI2305" s="12">
        <v>12660474</v>
      </c>
      <c r="AJ2305" s="13" t="s">
        <v>92</v>
      </c>
      <c r="AK2305" s="12" t="s">
        <v>8669</v>
      </c>
      <c r="AL2305" s="8">
        <v>36638</v>
      </c>
      <c r="AM2305" s="7" t="s">
        <v>75</v>
      </c>
      <c r="AN2305" s="7" t="s">
        <v>76</v>
      </c>
      <c r="AO2305">
        <v>2</v>
      </c>
      <c r="AP2305" t="s">
        <v>7930</v>
      </c>
      <c r="AQ2305" s="14">
        <v>3</v>
      </c>
      <c r="AR2305" s="14">
        <v>1</v>
      </c>
      <c r="AS2305" s="15">
        <f t="shared" si="2873"/>
        <v>45785.25</v>
      </c>
      <c r="AT2305" s="14" t="s">
        <v>163</v>
      </c>
      <c r="AU2305" s="12">
        <v>3.7149999999999999</v>
      </c>
      <c r="AV2305" s="17"/>
      <c r="AW2305" s="18"/>
      <c r="AX2305" s="19"/>
      <c r="AY2305" s="17"/>
      <c r="AZ2305" s="14"/>
      <c r="BA2305" s="20" t="str">
        <f t="shared" si="2874"/>
        <v/>
      </c>
      <c r="BB2305" s="31">
        <f t="shared" si="2875"/>
        <v>0</v>
      </c>
      <c r="BC2305" s="22" t="s">
        <v>8670</v>
      </c>
      <c r="BD2305" s="23" t="s">
        <v>482</v>
      </c>
      <c r="BF2305" s="8"/>
      <c r="BG2305" s="32">
        <v>21125932</v>
      </c>
      <c r="BH2305" s="32"/>
      <c r="BI2305" s="32"/>
      <c r="BK2305" s="14" t="str">
        <f t="shared" si="2927"/>
        <v>A-P6 AV</v>
      </c>
      <c r="BL2305" s="14" t="s">
        <v>595</v>
      </c>
      <c r="BM2305" s="25"/>
      <c r="BN2305" s="26"/>
      <c r="BO2305" s="27"/>
      <c r="BP2305" s="26"/>
      <c r="BQ2305" s="28"/>
    </row>
    <row r="2306" spans="1:69" x14ac:dyDescent="0.25">
      <c r="A2306" t="str">
        <f>VLOOKUP(B2306,[2]RH!$B:$BV,72,0)</f>
        <v>Non-Actif</v>
      </c>
      <c r="B2306" s="6">
        <v>2366</v>
      </c>
      <c r="C2306" s="7" t="s">
        <v>168</v>
      </c>
      <c r="D2306" s="7" t="s">
        <v>8671</v>
      </c>
      <c r="E2306" s="7" t="s">
        <v>67</v>
      </c>
      <c r="F2306" s="7" t="s">
        <v>118</v>
      </c>
      <c r="G2306" s="7" t="s">
        <v>220</v>
      </c>
      <c r="H2306" s="80" t="s">
        <v>225</v>
      </c>
      <c r="I2306" s="7" t="s">
        <v>534</v>
      </c>
      <c r="J2306" s="7" t="s">
        <v>190</v>
      </c>
      <c r="K2306" s="7" t="s">
        <v>146</v>
      </c>
      <c r="L2306" s="7" t="s">
        <v>90</v>
      </c>
      <c r="M2306" s="7" t="str">
        <f t="shared" si="2940"/>
        <v>Couturière</v>
      </c>
      <c r="N2306" s="8">
        <v>45420</v>
      </c>
      <c r="P2306" s="7">
        <f t="shared" ref="P2306:P2308" ca="1" si="2950">IF(W2306="","",W2306-TODAY())</f>
        <v>-65</v>
      </c>
      <c r="Q2306" s="8">
        <v>45658</v>
      </c>
      <c r="R2306" s="7" t="s">
        <v>6302</v>
      </c>
      <c r="S2306" s="7"/>
      <c r="T2306" s="9" t="s">
        <v>156</v>
      </c>
      <c r="U2306" s="7" t="str">
        <f t="shared" ref="U2306:U2369" si="2951">IF(T2306="CDI","Titulaire","Contractuel")</f>
        <v>Contractuel</v>
      </c>
      <c r="V2306" s="8">
        <v>45627</v>
      </c>
      <c r="W2306" s="8">
        <v>45657</v>
      </c>
      <c r="X2306" s="8"/>
      <c r="Y2306" s="8"/>
      <c r="Z2306" s="8">
        <v>45420</v>
      </c>
      <c r="AA2306" s="7">
        <f t="shared" ref="AA2306:AA2369" si="2952">MONTH(N2306)</f>
        <v>5</v>
      </c>
      <c r="AB2306" s="7">
        <f t="shared" ref="AB2306:AB2369" si="2953">IF(N2306="","",YEAR(N2306))</f>
        <v>2024</v>
      </c>
      <c r="AC2306" s="7">
        <f t="shared" ref="AC2306:AC2369" si="2954">AB2306+4</f>
        <v>2028</v>
      </c>
      <c r="AD2306" s="10" t="e">
        <f t="shared" ref="AD2306:AD2369" ca="1" si="2955">IF(#REF!="Non",(DAYS360(N2306,Q2306)/360),(DAYS360(N2306,TODAY())/360))</f>
        <v>#REF!</v>
      </c>
      <c r="AE2306" s="10" t="e">
        <f t="shared" ref="AE2306:AE2369" ca="1" si="2956">+IF(AD2306&lt;1,"&lt; 1",IF(AND(AD2306&gt;=1,AD2306&lt;2),"&lt; 2",IF(AND(AD2306&gt;=2,AD2306&lt;3),"&lt; 3",IF(AND(AD2306&gt;=3,AD2306&lt;=4),"&lt; 4",IF(AD2306&gt;4,"&gt; 4")))))</f>
        <v>#REF!</v>
      </c>
      <c r="AF2306" s="8">
        <v>29955</v>
      </c>
      <c r="AG2306" s="11">
        <f t="shared" ref="AG2306:AG2369" ca="1" si="2957">(TODAY()-AF2306)/365</f>
        <v>43.197260273972603</v>
      </c>
      <c r="AH2306" s="10" t="str">
        <f t="shared" ref="AH2306:AH2369" ca="1" si="2958">+IF(AG2306&lt;25,"&lt; 25",IF(AND(AG2306&gt;=25,AG2306&lt;35),"&gt;25&lt; 35",IF(AND(AG2306&gt;=35,AG2306&lt;45),"&gt;35&lt; 45",IF(AND(AG2306&gt;=45,AG2306&lt;=55),"&gt;45&lt; 55",IF(AG2306&gt;55,"&gt; 55")))))</f>
        <v>&gt;35&lt; 45</v>
      </c>
      <c r="AI2306" s="12">
        <v>12477590</v>
      </c>
      <c r="AJ2306" s="13" t="s">
        <v>192</v>
      </c>
      <c r="AK2306" s="12" t="s">
        <v>8672</v>
      </c>
      <c r="AL2306" s="8">
        <v>42304</v>
      </c>
      <c r="AM2306" s="7" t="s">
        <v>108</v>
      </c>
      <c r="AN2306" s="7" t="s">
        <v>76</v>
      </c>
      <c r="AO2306">
        <v>4</v>
      </c>
      <c r="AP2306" t="s">
        <v>7930</v>
      </c>
      <c r="AQ2306" s="14">
        <v>3</v>
      </c>
      <c r="AR2306" s="14">
        <v>1</v>
      </c>
      <c r="AS2306" s="15">
        <f t="shared" ref="AS2306:AS2369" si="2959">N2306+(365.25*AR2306)</f>
        <v>45785.25</v>
      </c>
      <c r="AT2306" s="14" t="s">
        <v>163</v>
      </c>
      <c r="AU2306" s="12">
        <v>3.7149999999999999</v>
      </c>
      <c r="AV2306" s="17">
        <v>17</v>
      </c>
      <c r="AW2306" s="18" t="s">
        <v>201</v>
      </c>
      <c r="AX2306" s="19" t="s">
        <v>8673</v>
      </c>
      <c r="AY2306" s="17">
        <v>17</v>
      </c>
      <c r="AZ2306" s="14" t="s">
        <v>8448</v>
      </c>
      <c r="BA2306" s="20" t="str">
        <f t="shared" ref="BA2306:BA2369" si="2960">CONCATENATE(AV2306,AW2306,AX2306,AY2306)</f>
        <v>17001000000344995917</v>
      </c>
      <c r="BB2306" s="31">
        <f t="shared" ref="BB2306:BB2369" si="2961">LEN(BA2306)</f>
        <v>20</v>
      </c>
      <c r="BC2306" s="22" t="s">
        <v>8674</v>
      </c>
      <c r="BD2306" s="23" t="s">
        <v>482</v>
      </c>
      <c r="BF2306" s="8"/>
      <c r="BG2306" s="32">
        <v>98448937</v>
      </c>
      <c r="BH2306" s="32"/>
      <c r="BI2306" s="32"/>
      <c r="BJ2306" t="s">
        <v>5030</v>
      </c>
      <c r="BK2306" s="14" t="str">
        <f t="shared" si="2927"/>
        <v>A-P6 AV</v>
      </c>
      <c r="BL2306" s="14" t="s">
        <v>595</v>
      </c>
      <c r="BM2306" s="25"/>
      <c r="BN2306" s="26"/>
      <c r="BO2306" s="27"/>
      <c r="BP2306" s="26"/>
      <c r="BQ2306" s="28"/>
    </row>
    <row r="2307" spans="1:69" x14ac:dyDescent="0.25">
      <c r="A2307" t="str">
        <f>VLOOKUP(B2307,[2]RH!$B:$BV,72,0)</f>
        <v>Non-Actif</v>
      </c>
      <c r="B2307" s="6">
        <v>2367</v>
      </c>
      <c r="C2307" s="7" t="s">
        <v>168</v>
      </c>
      <c r="D2307" s="7" t="s">
        <v>8675</v>
      </c>
      <c r="E2307" s="7" t="s">
        <v>67</v>
      </c>
      <c r="F2307" s="7" t="s">
        <v>118</v>
      </c>
      <c r="G2307" s="7" t="s">
        <v>220</v>
      </c>
      <c r="H2307" s="80" t="s">
        <v>225</v>
      </c>
      <c r="I2307" s="7" t="s">
        <v>5620</v>
      </c>
      <c r="J2307" s="7" t="s">
        <v>281</v>
      </c>
      <c r="K2307" s="7" t="s">
        <v>146</v>
      </c>
      <c r="L2307" s="7" t="s">
        <v>90</v>
      </c>
      <c r="M2307" s="7" t="str">
        <f t="shared" si="2940"/>
        <v>Couturière</v>
      </c>
      <c r="N2307" s="8">
        <v>45421</v>
      </c>
      <c r="P2307" s="7">
        <f t="shared" ca="1" si="2950"/>
        <v>-34</v>
      </c>
      <c r="Q2307" s="8">
        <v>45681</v>
      </c>
      <c r="R2307" s="7" t="s">
        <v>771</v>
      </c>
      <c r="S2307" s="7"/>
      <c r="T2307" s="9" t="s">
        <v>156</v>
      </c>
      <c r="U2307" s="7" t="str">
        <f t="shared" si="2951"/>
        <v>Contractuel</v>
      </c>
      <c r="V2307" s="8">
        <v>45658</v>
      </c>
      <c r="W2307" s="8">
        <v>45688</v>
      </c>
      <c r="X2307" s="8"/>
      <c r="Y2307" s="8"/>
      <c r="Z2307" s="8">
        <v>45421</v>
      </c>
      <c r="AA2307" s="7">
        <f t="shared" si="2952"/>
        <v>5</v>
      </c>
      <c r="AB2307" s="7">
        <f t="shared" si="2953"/>
        <v>2024</v>
      </c>
      <c r="AC2307" s="7">
        <f t="shared" si="2954"/>
        <v>2028</v>
      </c>
      <c r="AD2307" s="10" t="e">
        <f t="shared" ref="AD2307:AD2370" ca="1" si="2962">IF(#REF!="Non",(DAYS360(N2307,Q2307)/360),(DAYS360(N2307,TODAY())/360))</f>
        <v>#REF!</v>
      </c>
      <c r="AE2307" s="10" t="e">
        <f t="shared" ca="1" si="2956"/>
        <v>#REF!</v>
      </c>
      <c r="AF2307" s="8">
        <v>35799</v>
      </c>
      <c r="AG2307" s="11">
        <f t="shared" ca="1" si="2957"/>
        <v>27.186301369863013</v>
      </c>
      <c r="AH2307" s="10" t="str">
        <f t="shared" ca="1" si="2958"/>
        <v>&gt;25&lt; 35</v>
      </c>
      <c r="AI2307" s="12">
        <v>17125766</v>
      </c>
      <c r="AJ2307" s="40" t="s">
        <v>213</v>
      </c>
      <c r="AK2307" s="12" t="s">
        <v>8676</v>
      </c>
      <c r="AL2307" s="8">
        <v>42038</v>
      </c>
      <c r="AM2307" s="7" t="s">
        <v>108</v>
      </c>
      <c r="AN2307" s="7" t="s">
        <v>76</v>
      </c>
      <c r="AO2307">
        <v>1</v>
      </c>
      <c r="AP2307" t="s">
        <v>8677</v>
      </c>
      <c r="AQ2307" s="14">
        <v>3</v>
      </c>
      <c r="AR2307" s="14">
        <v>1</v>
      </c>
      <c r="AS2307" s="15">
        <f t="shared" si="2959"/>
        <v>45786.25</v>
      </c>
      <c r="AT2307" s="14" t="s">
        <v>163</v>
      </c>
      <c r="AU2307" s="12">
        <v>3.7149999999999999</v>
      </c>
      <c r="AV2307" s="17">
        <v>17</v>
      </c>
      <c r="AW2307" s="18">
        <v>20600</v>
      </c>
      <c r="AX2307" s="19" t="s">
        <v>8678</v>
      </c>
      <c r="AY2307" s="17">
        <v>49</v>
      </c>
      <c r="AZ2307" s="14" t="s">
        <v>203</v>
      </c>
      <c r="BA2307" s="20" t="str">
        <f t="shared" si="2960"/>
        <v>17206000000258228049</v>
      </c>
      <c r="BB2307" s="31">
        <f t="shared" si="2961"/>
        <v>20</v>
      </c>
      <c r="BC2307" s="22" t="s">
        <v>4909</v>
      </c>
      <c r="BD2307" s="23" t="s">
        <v>115</v>
      </c>
      <c r="BF2307" s="8"/>
      <c r="BG2307" s="32">
        <v>93370527</v>
      </c>
      <c r="BH2307" s="32"/>
      <c r="BI2307" s="32"/>
      <c r="BJ2307" t="s">
        <v>4909</v>
      </c>
      <c r="BK2307" s="14" t="str">
        <f t="shared" si="2927"/>
        <v>B-P6 AV</v>
      </c>
      <c r="BL2307" s="14" t="s">
        <v>595</v>
      </c>
      <c r="BM2307" s="25"/>
      <c r="BN2307" s="26"/>
      <c r="BO2307" s="27"/>
      <c r="BP2307" s="26"/>
      <c r="BQ2307" s="28"/>
    </row>
    <row r="2308" spans="1:69" x14ac:dyDescent="0.25">
      <c r="A2308" t="str">
        <f>VLOOKUP(B2308,[2]RH!$B:$BV,72,0)</f>
        <v>si</v>
      </c>
      <c r="B2308" s="6">
        <v>2368</v>
      </c>
      <c r="C2308" s="7" t="s">
        <v>168</v>
      </c>
      <c r="D2308" s="7" t="s">
        <v>8679</v>
      </c>
      <c r="E2308" s="7" t="s">
        <v>67</v>
      </c>
      <c r="F2308" s="7" t="s">
        <v>118</v>
      </c>
      <c r="G2308" s="7" t="s">
        <v>220</v>
      </c>
      <c r="H2308" s="80" t="s">
        <v>225</v>
      </c>
      <c r="I2308" s="7" t="s">
        <v>5620</v>
      </c>
      <c r="J2308" s="7" t="s">
        <v>281</v>
      </c>
      <c r="K2308" s="7" t="s">
        <v>146</v>
      </c>
      <c r="L2308" s="7" t="s">
        <v>90</v>
      </c>
      <c r="M2308" s="7" t="str">
        <f t="shared" si="2940"/>
        <v>Couturière</v>
      </c>
      <c r="N2308" s="8">
        <v>45421</v>
      </c>
      <c r="P2308" s="7">
        <f t="shared" ca="1" si="2950"/>
        <v>-6</v>
      </c>
      <c r="Q2308" s="8"/>
      <c r="R2308" s="7"/>
      <c r="S2308" s="7"/>
      <c r="T2308" s="9" t="s">
        <v>156</v>
      </c>
      <c r="U2308" s="7" t="str">
        <f t="shared" si="2951"/>
        <v>Contractuel</v>
      </c>
      <c r="V2308" s="8">
        <v>45689</v>
      </c>
      <c r="W2308" s="8">
        <f>VLOOKUP(B2308,[1]BASE!$A:$Q,17,0)</f>
        <v>45716</v>
      </c>
      <c r="X2308" s="8"/>
      <c r="Y2308" s="8"/>
      <c r="Z2308" s="8">
        <v>45421</v>
      </c>
      <c r="AA2308" s="7">
        <f t="shared" si="2952"/>
        <v>5</v>
      </c>
      <c r="AB2308" s="7">
        <f t="shared" si="2953"/>
        <v>2024</v>
      </c>
      <c r="AC2308" s="7">
        <f t="shared" si="2954"/>
        <v>2028</v>
      </c>
      <c r="AD2308" s="10" t="e">
        <f t="shared" ref="AD2308:AD2371" ca="1" si="2963">IF(#REF!="Non",(DAYS360(N2308,Q2308)/360),(DAYS360(N2308,TODAY())/360))</f>
        <v>#REF!</v>
      </c>
      <c r="AE2308" s="10" t="e">
        <f t="shared" ca="1" si="2956"/>
        <v>#REF!</v>
      </c>
      <c r="AF2308" s="8">
        <v>36700</v>
      </c>
      <c r="AG2308" s="11">
        <f t="shared" ca="1" si="2957"/>
        <v>24.717808219178082</v>
      </c>
      <c r="AH2308" s="10" t="str">
        <f t="shared" ca="1" si="2958"/>
        <v>&lt; 25</v>
      </c>
      <c r="AI2308" s="12">
        <v>17194559</v>
      </c>
      <c r="AJ2308" s="13" t="s">
        <v>150</v>
      </c>
      <c r="AK2308" s="12" t="s">
        <v>8680</v>
      </c>
      <c r="AL2308" s="8">
        <v>43571</v>
      </c>
      <c r="AM2308" s="7" t="s">
        <v>108</v>
      </c>
      <c r="AN2308" s="7" t="s">
        <v>109</v>
      </c>
      <c r="AP2308" t="s">
        <v>8677</v>
      </c>
      <c r="AQ2308" s="14">
        <v>3</v>
      </c>
      <c r="AR2308" s="14">
        <v>1</v>
      </c>
      <c r="AS2308" s="15">
        <f t="shared" si="2959"/>
        <v>45786.25</v>
      </c>
      <c r="AT2308" s="14" t="s">
        <v>163</v>
      </c>
      <c r="AU2308" s="12">
        <v>3.7149999999999999</v>
      </c>
      <c r="AV2308" s="17">
        <v>25</v>
      </c>
      <c r="AW2308" s="18">
        <v>11100</v>
      </c>
      <c r="AX2308" s="19" t="s">
        <v>8681</v>
      </c>
      <c r="AY2308" s="17">
        <v>72</v>
      </c>
      <c r="AZ2308" s="14" t="s">
        <v>276</v>
      </c>
      <c r="BA2308" s="20" t="str">
        <f t="shared" si="2960"/>
        <v>25111000000075559272</v>
      </c>
      <c r="BB2308" s="31">
        <f t="shared" si="2961"/>
        <v>20</v>
      </c>
      <c r="BC2308" s="22" t="s">
        <v>4909</v>
      </c>
      <c r="BD2308" s="23" t="s">
        <v>115</v>
      </c>
      <c r="BF2308" s="8"/>
      <c r="BG2308" s="32">
        <v>28028522</v>
      </c>
      <c r="BH2308" s="32"/>
      <c r="BI2308" s="32"/>
      <c r="BJ2308" t="s">
        <v>4909</v>
      </c>
      <c r="BK2308" s="14" t="str">
        <f>IF(K2308="CADRE","CADRE",CONCATENATE(J2308,"-",H2308))</f>
        <v>B-P6 AV</v>
      </c>
      <c r="BL2308" s="14" t="s">
        <v>595</v>
      </c>
      <c r="BM2308" s="25"/>
      <c r="BN2308" s="26"/>
      <c r="BO2308" s="27"/>
      <c r="BP2308" s="26"/>
      <c r="BQ2308" s="28"/>
    </row>
    <row r="2309" spans="1:69" x14ac:dyDescent="0.25">
      <c r="A2309" t="str">
        <f>VLOOKUP(B2309,[2]RH!$B:$BV,72,0)</f>
        <v>Non-Actif</v>
      </c>
      <c r="B2309" s="6">
        <v>2369</v>
      </c>
      <c r="C2309" s="7" t="s">
        <v>65</v>
      </c>
      <c r="D2309" s="7" t="s">
        <v>8682</v>
      </c>
      <c r="E2309" s="7" t="s">
        <v>67</v>
      </c>
      <c r="F2309" s="7" t="s">
        <v>118</v>
      </c>
      <c r="G2309" s="7" t="s">
        <v>1801</v>
      </c>
      <c r="H2309" s="80" t="s">
        <v>2398</v>
      </c>
      <c r="I2309" s="7" t="s">
        <v>1802</v>
      </c>
      <c r="J2309" s="7" t="s">
        <v>190</v>
      </c>
      <c r="K2309" s="7" t="s">
        <v>146</v>
      </c>
      <c r="L2309" s="7" t="s">
        <v>90</v>
      </c>
      <c r="M2309" s="7" t="str">
        <f t="shared" si="2940"/>
        <v>Prép CAMPO</v>
      </c>
      <c r="N2309" s="8">
        <v>45421</v>
      </c>
      <c r="P2309" s="7">
        <f ca="1">IF(W2309="","",W2309-TODAY())</f>
        <v>-157</v>
      </c>
      <c r="Q2309" s="8">
        <v>45552</v>
      </c>
      <c r="R2309" s="7" t="s">
        <v>147</v>
      </c>
      <c r="S2309" s="7"/>
      <c r="T2309" s="9" t="s">
        <v>156</v>
      </c>
      <c r="U2309" s="7" t="str">
        <f t="shared" si="2951"/>
        <v>Contractuel</v>
      </c>
      <c r="V2309" s="8">
        <v>45536</v>
      </c>
      <c r="W2309" s="8">
        <v>45565</v>
      </c>
      <c r="X2309" s="8"/>
      <c r="Y2309" s="8"/>
      <c r="Z2309" s="8">
        <v>45421</v>
      </c>
      <c r="AA2309" s="7">
        <f t="shared" si="2952"/>
        <v>5</v>
      </c>
      <c r="AB2309" s="7">
        <f t="shared" si="2953"/>
        <v>2024</v>
      </c>
      <c r="AC2309" s="7">
        <f t="shared" si="2954"/>
        <v>2028</v>
      </c>
      <c r="AD2309" s="10" t="e">
        <f t="shared" ref="AD2309:AD2372" ca="1" si="2964">IF(#REF!="Non",(DAYS360(N2309,Q2309)/360),(DAYS360(N2309,TODAY())/360))</f>
        <v>#REF!</v>
      </c>
      <c r="AE2309" s="10" t="e">
        <f t="shared" ca="1" si="2956"/>
        <v>#REF!</v>
      </c>
      <c r="AF2309" s="8">
        <v>37018</v>
      </c>
      <c r="AG2309" s="11">
        <f t="shared" ca="1" si="2957"/>
        <v>23.846575342465755</v>
      </c>
      <c r="AH2309" s="10" t="str">
        <f t="shared" ca="1" si="2958"/>
        <v>&lt; 25</v>
      </c>
      <c r="AI2309" s="12"/>
      <c r="AJ2309" s="11"/>
      <c r="AK2309" s="12" t="s">
        <v>8683</v>
      </c>
      <c r="AL2309" s="8">
        <v>44069</v>
      </c>
      <c r="AM2309" s="7" t="s">
        <v>75</v>
      </c>
      <c r="AN2309" s="7" t="s">
        <v>109</v>
      </c>
      <c r="AP2309" t="s">
        <v>7769</v>
      </c>
      <c r="AQ2309" s="14">
        <v>3</v>
      </c>
      <c r="AR2309" s="14">
        <v>1</v>
      </c>
      <c r="AS2309" s="15">
        <f t="shared" si="2959"/>
        <v>45786.25</v>
      </c>
      <c r="AT2309" s="14" t="s">
        <v>163</v>
      </c>
      <c r="AU2309" s="12">
        <v>3.7149999999999999</v>
      </c>
      <c r="AV2309" s="17" t="s">
        <v>150</v>
      </c>
      <c r="AW2309" s="18" t="s">
        <v>339</v>
      </c>
      <c r="AX2309" s="19">
        <v>38105554864</v>
      </c>
      <c r="AY2309" s="17">
        <v>90</v>
      </c>
      <c r="AZ2309" s="14" t="s">
        <v>174</v>
      </c>
      <c r="BA2309" s="20" t="str">
        <f t="shared" si="2960"/>
        <v>07080013810555486490</v>
      </c>
      <c r="BB2309" s="31">
        <f t="shared" si="2961"/>
        <v>20</v>
      </c>
      <c r="BC2309" s="22" t="s">
        <v>8684</v>
      </c>
      <c r="BD2309" s="23" t="s">
        <v>115</v>
      </c>
      <c r="BF2309" s="8"/>
      <c r="BG2309" s="32">
        <v>99667803</v>
      </c>
      <c r="BH2309" s="32"/>
      <c r="BI2309" s="32"/>
      <c r="BJ2309" t="s">
        <v>600</v>
      </c>
      <c r="BK2309" s="14" t="s">
        <v>1806</v>
      </c>
      <c r="BL2309" s="14" t="s">
        <v>595</v>
      </c>
      <c r="BM2309" s="25"/>
      <c r="BN2309" s="26"/>
      <c r="BO2309" s="27"/>
      <c r="BP2309" s="26"/>
      <c r="BQ2309" s="28"/>
    </row>
    <row r="2310" spans="1:69" x14ac:dyDescent="0.25">
      <c r="A2310" t="str">
        <f>VLOOKUP(B2310,[2]RH!$B:$BV,72,0)</f>
        <v>Non-Actif</v>
      </c>
      <c r="B2310" s="6">
        <v>2370</v>
      </c>
      <c r="C2310" s="7" t="s">
        <v>168</v>
      </c>
      <c r="D2310" s="7" t="s">
        <v>1425</v>
      </c>
      <c r="E2310" s="7" t="s">
        <v>67</v>
      </c>
      <c r="F2310" s="7" t="s">
        <v>118</v>
      </c>
      <c r="G2310" s="7" t="s">
        <v>220</v>
      </c>
      <c r="H2310" s="80" t="s">
        <v>225</v>
      </c>
      <c r="I2310" s="7" t="s">
        <v>5620</v>
      </c>
      <c r="J2310" s="7" t="s">
        <v>281</v>
      </c>
      <c r="K2310" s="7" t="s">
        <v>146</v>
      </c>
      <c r="L2310" s="7" t="s">
        <v>90</v>
      </c>
      <c r="M2310" s="7" t="str">
        <f t="shared" si="2940"/>
        <v>Couturière</v>
      </c>
      <c r="N2310" s="8">
        <v>45422</v>
      </c>
      <c r="P2310" s="7"/>
      <c r="Q2310" s="8">
        <v>45427</v>
      </c>
      <c r="R2310" s="7" t="s">
        <v>7336</v>
      </c>
      <c r="S2310" s="7"/>
      <c r="T2310" s="9" t="s">
        <v>156</v>
      </c>
      <c r="U2310" s="7" t="str">
        <f t="shared" si="2951"/>
        <v>Contractuel</v>
      </c>
      <c r="V2310" s="8">
        <v>45422</v>
      </c>
      <c r="W2310" s="8">
        <v>45473</v>
      </c>
      <c r="X2310" s="8"/>
      <c r="Y2310" s="8"/>
      <c r="Z2310" s="8">
        <v>45422</v>
      </c>
      <c r="AA2310" s="7">
        <f t="shared" si="2952"/>
        <v>5</v>
      </c>
      <c r="AB2310" s="7">
        <f t="shared" si="2953"/>
        <v>2024</v>
      </c>
      <c r="AC2310" s="7">
        <f t="shared" si="2954"/>
        <v>2028</v>
      </c>
      <c r="AD2310" s="10" t="e">
        <f t="shared" ref="AD2310:AD2373" ca="1" si="2965">IF(#REF!="Non",(DAYS360(N2310,Q2310)/360),(DAYS360(N2310,TODAY())/360))</f>
        <v>#REF!</v>
      </c>
      <c r="AE2310" s="10" t="e">
        <f t="shared" ca="1" si="2956"/>
        <v>#REF!</v>
      </c>
      <c r="AF2310" s="8">
        <v>36745</v>
      </c>
      <c r="AG2310" s="11">
        <f t="shared" ca="1" si="2957"/>
        <v>24.594520547945205</v>
      </c>
      <c r="AH2310" s="10" t="str">
        <f t="shared" ca="1" si="2958"/>
        <v>&lt; 25</v>
      </c>
      <c r="AI2310" s="12">
        <v>17284341</v>
      </c>
      <c r="AJ2310" s="13" t="s">
        <v>170</v>
      </c>
      <c r="AK2310" s="12" t="s">
        <v>1426</v>
      </c>
      <c r="AL2310" s="8">
        <v>42845</v>
      </c>
      <c r="AM2310" s="7" t="s">
        <v>108</v>
      </c>
      <c r="AN2310" s="7" t="s">
        <v>76</v>
      </c>
      <c r="AP2310" t="s">
        <v>8536</v>
      </c>
      <c r="AQ2310" s="14">
        <v>3</v>
      </c>
      <c r="AR2310" s="14">
        <v>1</v>
      </c>
      <c r="AS2310" s="15">
        <f t="shared" si="2959"/>
        <v>45787.25</v>
      </c>
      <c r="AT2310" s="14" t="s">
        <v>163</v>
      </c>
      <c r="AU2310" s="12">
        <v>3.7149999999999999</v>
      </c>
      <c r="AV2310" s="17">
        <v>17</v>
      </c>
      <c r="AW2310" s="18" t="s">
        <v>201</v>
      </c>
      <c r="AX2310" s="19" t="s">
        <v>1427</v>
      </c>
      <c r="AY2310" s="17">
        <v>97</v>
      </c>
      <c r="AZ2310" s="14" t="s">
        <v>203</v>
      </c>
      <c r="BA2310" s="20" t="str">
        <f t="shared" si="2960"/>
        <v>17001000000287692197</v>
      </c>
      <c r="BB2310" s="31">
        <f t="shared" si="2961"/>
        <v>20</v>
      </c>
      <c r="BC2310" s="22" t="s">
        <v>7509</v>
      </c>
      <c r="BD2310" s="23" t="s">
        <v>85</v>
      </c>
      <c r="BF2310" s="8"/>
      <c r="BG2310" s="32">
        <v>51341745</v>
      </c>
      <c r="BH2310" s="32"/>
      <c r="BI2310" s="32"/>
      <c r="BK2310" s="14" t="str">
        <f>IF(K2310="CADRE","CADRE",CONCATENATE(J2310,"-",H2310))</f>
        <v>B-P6 AV</v>
      </c>
      <c r="BL2310" s="14" t="s">
        <v>595</v>
      </c>
      <c r="BM2310" s="25"/>
      <c r="BN2310" s="26"/>
      <c r="BO2310" s="27"/>
      <c r="BP2310" s="26"/>
      <c r="BQ2310" s="28"/>
    </row>
    <row r="2311" spans="1:69" x14ac:dyDescent="0.25">
      <c r="A2311" t="str">
        <f>VLOOKUP(B2311,[2]RH!$B:$BV,72,0)</f>
        <v>si</v>
      </c>
      <c r="B2311" s="6">
        <v>2371</v>
      </c>
      <c r="C2311" s="7" t="s">
        <v>168</v>
      </c>
      <c r="D2311" s="7" t="s">
        <v>8685</v>
      </c>
      <c r="E2311" s="7" t="s">
        <v>67</v>
      </c>
      <c r="F2311" s="7" t="s">
        <v>118</v>
      </c>
      <c r="G2311" s="7" t="s">
        <v>220</v>
      </c>
      <c r="H2311" s="80" t="s">
        <v>2398</v>
      </c>
      <c r="I2311" s="7" t="s">
        <v>2487</v>
      </c>
      <c r="J2311" s="7" t="s">
        <v>281</v>
      </c>
      <c r="K2311" s="7" t="s">
        <v>146</v>
      </c>
      <c r="L2311" s="7" t="s">
        <v>90</v>
      </c>
      <c r="M2311" s="7" t="str">
        <f t="shared" si="2940"/>
        <v>Couturière</v>
      </c>
      <c r="N2311" s="8">
        <v>45422</v>
      </c>
      <c r="P2311" s="7">
        <f t="shared" ref="P2311:P2374" ca="1" si="2966">IF(W2311="","",W2311-TODAY())</f>
        <v>-6</v>
      </c>
      <c r="Q2311" s="8"/>
      <c r="R2311" s="7"/>
      <c r="S2311" s="7"/>
      <c r="T2311" s="9" t="s">
        <v>156</v>
      </c>
      <c r="U2311" s="7" t="str">
        <f t="shared" si="2951"/>
        <v>Contractuel</v>
      </c>
      <c r="V2311" s="8">
        <v>45689</v>
      </c>
      <c r="W2311" s="8">
        <f>VLOOKUP(B2311,[1]BASE!$A:$Q,17,0)</f>
        <v>45716</v>
      </c>
      <c r="X2311" s="8"/>
      <c r="Y2311" s="8"/>
      <c r="Z2311" s="8">
        <v>45422</v>
      </c>
      <c r="AA2311" s="7">
        <f t="shared" si="2952"/>
        <v>5</v>
      </c>
      <c r="AB2311" s="7">
        <f t="shared" si="2953"/>
        <v>2024</v>
      </c>
      <c r="AC2311" s="7">
        <f t="shared" si="2954"/>
        <v>2028</v>
      </c>
      <c r="AD2311" s="10" t="e">
        <f t="shared" ref="AD2311:AD2374" ca="1" si="2967">IF(#REF!="Non",(DAYS360(N2311,Q2311)/360),(DAYS360(N2311,TODAY())/360))</f>
        <v>#REF!</v>
      </c>
      <c r="AE2311" s="10" t="e">
        <f t="shared" ca="1" si="2956"/>
        <v>#REF!</v>
      </c>
      <c r="AF2311" s="8">
        <v>29334</v>
      </c>
      <c r="AG2311" s="11">
        <f t="shared" ca="1" si="2957"/>
        <v>44.898630136986299</v>
      </c>
      <c r="AH2311" s="10" t="str">
        <f t="shared" ca="1" si="2958"/>
        <v>&gt;35&lt; 45</v>
      </c>
      <c r="AI2311" s="12">
        <v>12512894</v>
      </c>
      <c r="AJ2311" s="13" t="s">
        <v>170</v>
      </c>
      <c r="AK2311" s="12" t="s">
        <v>8686</v>
      </c>
      <c r="AL2311" s="8">
        <v>36991</v>
      </c>
      <c r="AM2311" s="7" t="s">
        <v>108</v>
      </c>
      <c r="AN2311" s="7" t="s">
        <v>76</v>
      </c>
      <c r="AO2311">
        <v>3</v>
      </c>
      <c r="AP2311" t="s">
        <v>7930</v>
      </c>
      <c r="AQ2311" s="14">
        <v>3</v>
      </c>
      <c r="AR2311" s="14">
        <v>1</v>
      </c>
      <c r="AS2311" s="15">
        <f t="shared" si="2959"/>
        <v>45787.25</v>
      </c>
      <c r="AT2311" s="14" t="s">
        <v>163</v>
      </c>
      <c r="AU2311" s="12">
        <v>3.7149999999999999</v>
      </c>
      <c r="AV2311" s="17">
        <v>17</v>
      </c>
      <c r="AW2311" s="18">
        <v>53594</v>
      </c>
      <c r="AX2311" s="19" t="s">
        <v>8687</v>
      </c>
      <c r="AY2311" s="17">
        <v>32</v>
      </c>
      <c r="AZ2311" s="14" t="s">
        <v>203</v>
      </c>
      <c r="BA2311" s="20" t="str">
        <f t="shared" si="2960"/>
        <v>17535940174106513632</v>
      </c>
      <c r="BB2311" s="31">
        <f t="shared" si="2961"/>
        <v>20</v>
      </c>
      <c r="BC2311" s="22" t="s">
        <v>6402</v>
      </c>
      <c r="BD2311" s="23" t="s">
        <v>341</v>
      </c>
      <c r="BF2311" s="8"/>
      <c r="BG2311" s="32">
        <v>52159566</v>
      </c>
      <c r="BH2311" s="32"/>
      <c r="BI2311" s="32"/>
      <c r="BJ2311" t="s">
        <v>486</v>
      </c>
      <c r="BK2311" s="14" t="str">
        <f t="shared" ref="BK2311:BK2313" si="2968">IF(K2311="CADRE","CADRE",CONCATENATE(J2311,"-",H2311))</f>
        <v>B-P7 AR</v>
      </c>
      <c r="BL2311" s="14" t="s">
        <v>595</v>
      </c>
      <c r="BM2311" s="25"/>
      <c r="BN2311" s="26"/>
      <c r="BO2311" s="27"/>
      <c r="BP2311" s="26"/>
      <c r="BQ2311" s="28"/>
    </row>
    <row r="2312" spans="1:69" x14ac:dyDescent="0.25">
      <c r="A2312" t="str">
        <f>VLOOKUP(B2312,[2]RH!$B:$BV,72,0)</f>
        <v>si</v>
      </c>
      <c r="B2312" s="6">
        <v>2372</v>
      </c>
      <c r="C2312" s="7" t="s">
        <v>168</v>
      </c>
      <c r="D2312" s="7" t="s">
        <v>8688</v>
      </c>
      <c r="E2312" s="7" t="s">
        <v>67</v>
      </c>
      <c r="F2312" s="7" t="s">
        <v>118</v>
      </c>
      <c r="G2312" s="7" t="s">
        <v>220</v>
      </c>
      <c r="H2312" s="80" t="s">
        <v>649</v>
      </c>
      <c r="I2312" s="7" t="s">
        <v>709</v>
      </c>
      <c r="J2312" s="7" t="s">
        <v>190</v>
      </c>
      <c r="K2312" s="7" t="s">
        <v>146</v>
      </c>
      <c r="L2312" s="7" t="s">
        <v>90</v>
      </c>
      <c r="M2312" s="7" t="str">
        <f t="shared" si="2940"/>
        <v>Couturière</v>
      </c>
      <c r="N2312" s="8">
        <v>45426</v>
      </c>
      <c r="P2312" s="7">
        <f t="shared" ca="1" si="2966"/>
        <v>-6</v>
      </c>
      <c r="Q2312" s="8"/>
      <c r="R2312" s="7"/>
      <c r="S2312" s="7"/>
      <c r="T2312" s="9" t="s">
        <v>156</v>
      </c>
      <c r="U2312" s="7" t="str">
        <f t="shared" si="2951"/>
        <v>Contractuel</v>
      </c>
      <c r="V2312" s="8">
        <v>45689</v>
      </c>
      <c r="W2312" s="8">
        <f>VLOOKUP(B2312,[1]BASE!$A:$Q,17,0)</f>
        <v>45716</v>
      </c>
      <c r="X2312" s="8"/>
      <c r="Y2312" s="8"/>
      <c r="Z2312" s="8">
        <v>45426</v>
      </c>
      <c r="AA2312" s="7">
        <f t="shared" si="2952"/>
        <v>5</v>
      </c>
      <c r="AB2312" s="7">
        <f t="shared" si="2953"/>
        <v>2024</v>
      </c>
      <c r="AC2312" s="7">
        <f t="shared" si="2954"/>
        <v>2028</v>
      </c>
      <c r="AD2312" s="10" t="e">
        <f t="shared" ref="AD2312:AD2375" ca="1" si="2969">IF(#REF!="Non",(DAYS360(N2312,Q2312)/360),(DAYS360(N2312,TODAY())/360))</f>
        <v>#REF!</v>
      </c>
      <c r="AE2312" s="10" t="e">
        <f t="shared" ca="1" si="2956"/>
        <v>#REF!</v>
      </c>
      <c r="AF2312" s="8">
        <v>35336</v>
      </c>
      <c r="AG2312" s="11">
        <f t="shared" ca="1" si="2957"/>
        <v>28.454794520547946</v>
      </c>
      <c r="AH2312" s="10" t="str">
        <f t="shared" ca="1" si="2958"/>
        <v>&gt;25&lt; 35</v>
      </c>
      <c r="AI2312" s="12"/>
      <c r="AJ2312" s="11"/>
      <c r="AK2312" s="12" t="s">
        <v>8689</v>
      </c>
      <c r="AL2312" s="8">
        <v>41972</v>
      </c>
      <c r="AM2312" s="7" t="s">
        <v>108</v>
      </c>
      <c r="AN2312" s="7" t="s">
        <v>76</v>
      </c>
      <c r="AO2312">
        <v>2</v>
      </c>
      <c r="AP2312" t="s">
        <v>8690</v>
      </c>
      <c r="AQ2312" s="14">
        <v>3</v>
      </c>
      <c r="AR2312" s="14">
        <v>1</v>
      </c>
      <c r="AS2312" s="15">
        <f t="shared" si="2959"/>
        <v>45791.25</v>
      </c>
      <c r="AT2312" s="14" t="s">
        <v>163</v>
      </c>
      <c r="AU2312" s="12">
        <v>3.7149999999999999</v>
      </c>
      <c r="AV2312" s="17">
        <v>17</v>
      </c>
      <c r="AW2312" s="18" t="s">
        <v>201</v>
      </c>
      <c r="AX2312" s="19" t="s">
        <v>8691</v>
      </c>
      <c r="AY2312" s="17">
        <v>91</v>
      </c>
      <c r="AZ2312" s="14" t="s">
        <v>203</v>
      </c>
      <c r="BA2312" s="20" t="str">
        <f t="shared" si="2960"/>
        <v>17001000000345009691</v>
      </c>
      <c r="BB2312" s="31">
        <f t="shared" si="2961"/>
        <v>20</v>
      </c>
      <c r="BC2312" s="22" t="s">
        <v>8692</v>
      </c>
      <c r="BD2312" s="23" t="s">
        <v>341</v>
      </c>
      <c r="BF2312" s="8"/>
      <c r="BG2312" s="32">
        <v>90125177</v>
      </c>
      <c r="BH2312" s="32"/>
      <c r="BI2312" s="32"/>
      <c r="BJ2312" t="s">
        <v>486</v>
      </c>
      <c r="BK2312" s="14" t="str">
        <f t="shared" si="2968"/>
        <v>A-Panda</v>
      </c>
      <c r="BL2312" s="14" t="s">
        <v>595</v>
      </c>
      <c r="BM2312" s="25"/>
      <c r="BN2312" s="26"/>
      <c r="BO2312" s="27"/>
      <c r="BP2312" s="26"/>
      <c r="BQ2312" s="28"/>
    </row>
    <row r="2313" spans="1:69" x14ac:dyDescent="0.25">
      <c r="A2313" t="str">
        <f>VLOOKUP(B2313,[2]RH!$B:$BV,72,0)</f>
        <v>si</v>
      </c>
      <c r="B2313" s="6">
        <v>2373</v>
      </c>
      <c r="C2313" s="7" t="s">
        <v>168</v>
      </c>
      <c r="D2313" s="7" t="s">
        <v>8693</v>
      </c>
      <c r="E2313" s="7" t="s">
        <v>67</v>
      </c>
      <c r="F2313" s="7" t="s">
        <v>118</v>
      </c>
      <c r="G2313" s="7" t="s">
        <v>533</v>
      </c>
      <c r="H2313" s="7" t="s">
        <v>562</v>
      </c>
      <c r="I2313" s="7" t="s">
        <v>579</v>
      </c>
      <c r="J2313" s="7" t="s">
        <v>281</v>
      </c>
      <c r="K2313" s="7" t="s">
        <v>89</v>
      </c>
      <c r="L2313" s="7" t="s">
        <v>90</v>
      </c>
      <c r="M2313" s="7" t="str">
        <f t="shared" si="2940"/>
        <v>Contrôle Qualité</v>
      </c>
      <c r="N2313" s="8">
        <v>45426</v>
      </c>
      <c r="P2313" s="7">
        <f t="shared" ca="1" si="2966"/>
        <v>-6</v>
      </c>
      <c r="Q2313" s="8"/>
      <c r="R2313" s="7"/>
      <c r="S2313" s="7"/>
      <c r="T2313" s="9" t="s">
        <v>156</v>
      </c>
      <c r="U2313" s="7" t="str">
        <f t="shared" si="2951"/>
        <v>Contractuel</v>
      </c>
      <c r="V2313" s="8">
        <v>45689</v>
      </c>
      <c r="W2313" s="8">
        <f>VLOOKUP(B2313,[1]BASE!$A:$Q,17,0)</f>
        <v>45716</v>
      </c>
      <c r="X2313" s="8"/>
      <c r="Y2313" s="8"/>
      <c r="Z2313" s="8">
        <v>45426</v>
      </c>
      <c r="AA2313" s="7">
        <f t="shared" si="2952"/>
        <v>5</v>
      </c>
      <c r="AB2313" s="7">
        <f t="shared" si="2953"/>
        <v>2024</v>
      </c>
      <c r="AC2313" s="7">
        <f t="shared" si="2954"/>
        <v>2028</v>
      </c>
      <c r="AD2313" s="10" t="e">
        <f t="shared" ref="AD2313:AD2376" ca="1" si="2970">IF(#REF!="Non",(DAYS360(N2313,Q2313)/360),(DAYS360(N2313,TODAY())/360))</f>
        <v>#REF!</v>
      </c>
      <c r="AE2313" s="10" t="e">
        <f t="shared" ca="1" si="2956"/>
        <v>#REF!</v>
      </c>
      <c r="AF2313" s="8">
        <v>37125</v>
      </c>
      <c r="AG2313" s="11">
        <f t="shared" ca="1" si="2957"/>
        <v>23.553424657534247</v>
      </c>
      <c r="AH2313" s="10" t="str">
        <f t="shared" ca="1" si="2958"/>
        <v>&lt; 25</v>
      </c>
      <c r="AI2313" s="12">
        <v>17591062</v>
      </c>
      <c r="AJ2313" s="13" t="s">
        <v>92</v>
      </c>
      <c r="AK2313" s="12" t="s">
        <v>8694</v>
      </c>
      <c r="AL2313" s="8">
        <v>43802</v>
      </c>
      <c r="AM2313" s="7" t="s">
        <v>108</v>
      </c>
      <c r="AN2313" s="7" t="s">
        <v>109</v>
      </c>
      <c r="AP2313" t="s">
        <v>8609</v>
      </c>
      <c r="AQ2313" s="14">
        <v>3</v>
      </c>
      <c r="AR2313" s="14">
        <v>1</v>
      </c>
      <c r="AS2313" s="15">
        <f t="shared" si="2959"/>
        <v>45791.25</v>
      </c>
      <c r="AT2313" s="14" t="s">
        <v>163</v>
      </c>
      <c r="AU2313" s="12">
        <v>3.8780000000000001</v>
      </c>
      <c r="AV2313" s="17">
        <v>17</v>
      </c>
      <c r="AW2313" s="18" t="s">
        <v>201</v>
      </c>
      <c r="AX2313" s="19" t="s">
        <v>8695</v>
      </c>
      <c r="AY2313" s="17">
        <v>93</v>
      </c>
      <c r="AZ2313" s="14" t="s">
        <v>203</v>
      </c>
      <c r="BA2313" s="20" t="str">
        <f t="shared" si="2960"/>
        <v>17001000000301550393</v>
      </c>
      <c r="BB2313" s="31">
        <f t="shared" si="2961"/>
        <v>20</v>
      </c>
      <c r="BC2313" s="22" t="s">
        <v>8696</v>
      </c>
      <c r="BD2313" s="23" t="s">
        <v>115</v>
      </c>
      <c r="BF2313" s="8"/>
      <c r="BG2313" s="32">
        <v>54859836</v>
      </c>
      <c r="BH2313" s="32">
        <v>90070965</v>
      </c>
      <c r="BI2313" s="32"/>
      <c r="BJ2313" t="s">
        <v>3319</v>
      </c>
      <c r="BK2313" s="14" t="str">
        <f t="shared" si="2968"/>
        <v>B-P6 AR</v>
      </c>
      <c r="BL2313" s="14" t="s">
        <v>288</v>
      </c>
      <c r="BM2313" s="25"/>
      <c r="BN2313" s="26"/>
      <c r="BO2313" s="27"/>
      <c r="BP2313" s="26"/>
      <c r="BQ2313" s="28"/>
    </row>
    <row r="2314" spans="1:69" x14ac:dyDescent="0.25">
      <c r="A2314" t="str">
        <f>VLOOKUP(B2314,[2]RH!$B:$BV,72,0)</f>
        <v>Non-Actif</v>
      </c>
      <c r="B2314" s="6">
        <v>2374</v>
      </c>
      <c r="C2314" s="7" t="s">
        <v>168</v>
      </c>
      <c r="D2314" s="7" t="s">
        <v>8697</v>
      </c>
      <c r="E2314" s="7" t="s">
        <v>67</v>
      </c>
      <c r="F2314" s="7" t="s">
        <v>118</v>
      </c>
      <c r="G2314" s="7" t="s">
        <v>1801</v>
      </c>
      <c r="H2314" s="80" t="s">
        <v>2398</v>
      </c>
      <c r="I2314" s="7" t="s">
        <v>1802</v>
      </c>
      <c r="J2314" s="7" t="s">
        <v>281</v>
      </c>
      <c r="K2314" s="7" t="s">
        <v>146</v>
      </c>
      <c r="L2314" s="7" t="s">
        <v>90</v>
      </c>
      <c r="M2314" s="7" t="str">
        <f t="shared" si="2940"/>
        <v>Prép CAMPO</v>
      </c>
      <c r="N2314" s="8">
        <v>45426</v>
      </c>
      <c r="P2314" s="7">
        <f t="shared" ca="1" si="2966"/>
        <v>-96</v>
      </c>
      <c r="Q2314" s="8">
        <v>45637</v>
      </c>
      <c r="R2314" s="7" t="s">
        <v>3519</v>
      </c>
      <c r="S2314" s="7"/>
      <c r="T2314" s="9" t="s">
        <v>156</v>
      </c>
      <c r="U2314" s="7" t="str">
        <f t="shared" si="2951"/>
        <v>Contractuel</v>
      </c>
      <c r="V2314" s="8">
        <v>45597</v>
      </c>
      <c r="W2314" s="8">
        <v>45626</v>
      </c>
      <c r="X2314" s="8"/>
      <c r="Y2314" s="8"/>
      <c r="Z2314" s="8">
        <v>45426</v>
      </c>
      <c r="AA2314" s="7">
        <f t="shared" si="2952"/>
        <v>5</v>
      </c>
      <c r="AB2314" s="7">
        <f t="shared" si="2953"/>
        <v>2024</v>
      </c>
      <c r="AC2314" s="7">
        <f t="shared" si="2954"/>
        <v>2028</v>
      </c>
      <c r="AD2314" s="10" t="e">
        <f t="shared" ref="AD2314:AD2377" ca="1" si="2971">IF(#REF!="Non",(DAYS360(N2314,Q2314)/360),(DAYS360(N2314,TODAY())/360))</f>
        <v>#REF!</v>
      </c>
      <c r="AE2314" s="10" t="e">
        <f t="shared" ca="1" si="2956"/>
        <v>#REF!</v>
      </c>
      <c r="AF2314" s="8">
        <v>38182</v>
      </c>
      <c r="AG2314" s="11">
        <f t="shared" ca="1" si="2957"/>
        <v>20.657534246575342</v>
      </c>
      <c r="AH2314" s="10" t="str">
        <f t="shared" ca="1" si="2958"/>
        <v>&lt; 25</v>
      </c>
      <c r="AI2314" s="12">
        <v>17526358</v>
      </c>
      <c r="AJ2314" s="13" t="s">
        <v>82</v>
      </c>
      <c r="AK2314" s="12" t="s">
        <v>8698</v>
      </c>
      <c r="AL2314" s="8">
        <v>44811</v>
      </c>
      <c r="AM2314" s="7" t="s">
        <v>108</v>
      </c>
      <c r="AN2314" s="7" t="s">
        <v>109</v>
      </c>
      <c r="AP2314" t="s">
        <v>7700</v>
      </c>
      <c r="AQ2314" s="14">
        <v>3</v>
      </c>
      <c r="AR2314" s="14">
        <v>1</v>
      </c>
      <c r="AS2314" s="15">
        <f t="shared" si="2959"/>
        <v>45791.25</v>
      </c>
      <c r="AT2314" s="14" t="s">
        <v>163</v>
      </c>
      <c r="AU2314" s="12">
        <v>3.7149999999999999</v>
      </c>
      <c r="AV2314" s="17">
        <v>17</v>
      </c>
      <c r="AW2314" s="18" t="s">
        <v>201</v>
      </c>
      <c r="AX2314" s="19" t="s">
        <v>8699</v>
      </c>
      <c r="AY2314" s="17" t="s">
        <v>79</v>
      </c>
      <c r="AZ2314" s="14" t="s">
        <v>203</v>
      </c>
      <c r="BA2314" s="20" t="str">
        <f t="shared" si="2960"/>
        <v>17001000000344986508</v>
      </c>
      <c r="BB2314" s="31">
        <f t="shared" si="2961"/>
        <v>20</v>
      </c>
      <c r="BC2314" s="22" t="s">
        <v>8700</v>
      </c>
      <c r="BD2314" s="23" t="s">
        <v>482</v>
      </c>
      <c r="BF2314" s="8"/>
      <c r="BG2314" s="32">
        <v>54092151</v>
      </c>
      <c r="BH2314" s="32"/>
      <c r="BI2314" s="32"/>
      <c r="BJ2314" t="s">
        <v>5030</v>
      </c>
      <c r="BK2314" s="14" t="s">
        <v>1806</v>
      </c>
      <c r="BL2314" s="14" t="s">
        <v>595</v>
      </c>
      <c r="BM2314" s="25"/>
      <c r="BN2314" s="26"/>
      <c r="BO2314" s="27"/>
      <c r="BP2314" s="26"/>
      <c r="BQ2314" s="28"/>
    </row>
    <row r="2315" spans="1:69" x14ac:dyDescent="0.25">
      <c r="A2315" t="str">
        <f>VLOOKUP(B2315,[2]RH!$B:$BV,72,0)</f>
        <v>Non-Actif</v>
      </c>
      <c r="B2315" s="6">
        <v>2375</v>
      </c>
      <c r="C2315" s="7" t="s">
        <v>168</v>
      </c>
      <c r="D2315" s="7" t="s">
        <v>8701</v>
      </c>
      <c r="E2315" s="7" t="s">
        <v>67</v>
      </c>
      <c r="F2315" s="7" t="s">
        <v>118</v>
      </c>
      <c r="G2315" s="7" t="s">
        <v>220</v>
      </c>
      <c r="H2315" s="80" t="s">
        <v>2398</v>
      </c>
      <c r="I2315" s="7" t="s">
        <v>2399</v>
      </c>
      <c r="J2315" s="7" t="s">
        <v>190</v>
      </c>
      <c r="K2315" s="7" t="s">
        <v>146</v>
      </c>
      <c r="L2315" s="7" t="s">
        <v>90</v>
      </c>
      <c r="M2315" s="7" t="str">
        <f t="shared" si="2940"/>
        <v>Couturière</v>
      </c>
      <c r="N2315" s="8">
        <v>45426</v>
      </c>
      <c r="P2315" s="7">
        <f t="shared" ca="1" si="2966"/>
        <v>-157</v>
      </c>
      <c r="Q2315" s="8">
        <v>45575</v>
      </c>
      <c r="R2315" s="7" t="s">
        <v>147</v>
      </c>
      <c r="S2315" s="7"/>
      <c r="T2315" s="9" t="s">
        <v>156</v>
      </c>
      <c r="U2315" s="7" t="str">
        <f t="shared" si="2951"/>
        <v>Contractuel</v>
      </c>
      <c r="V2315" s="8">
        <v>45536</v>
      </c>
      <c r="W2315" s="8">
        <v>45565</v>
      </c>
      <c r="X2315" s="8"/>
      <c r="Y2315" s="8"/>
      <c r="Z2315" s="8">
        <v>45426</v>
      </c>
      <c r="AA2315" s="7">
        <f t="shared" si="2952"/>
        <v>5</v>
      </c>
      <c r="AB2315" s="7">
        <f t="shared" si="2953"/>
        <v>2024</v>
      </c>
      <c r="AC2315" s="7">
        <f t="shared" si="2954"/>
        <v>2028</v>
      </c>
      <c r="AD2315" s="10" t="e">
        <f t="shared" ref="AD2315:AD2378" ca="1" si="2972">IF(#REF!="Non",(DAYS360(N2315,Q2315)/360),(DAYS360(N2315,TODAY())/360))</f>
        <v>#REF!</v>
      </c>
      <c r="AE2315" s="10" t="e">
        <f t="shared" ca="1" si="2956"/>
        <v>#REF!</v>
      </c>
      <c r="AF2315" s="8">
        <v>37390</v>
      </c>
      <c r="AG2315" s="11">
        <f t="shared" ca="1" si="2957"/>
        <v>22.827397260273973</v>
      </c>
      <c r="AH2315" s="10" t="str">
        <f t="shared" ca="1" si="2958"/>
        <v>&lt; 25</v>
      </c>
      <c r="AI2315" s="12">
        <v>17525998</v>
      </c>
      <c r="AJ2315" s="13" t="s">
        <v>73</v>
      </c>
      <c r="AK2315" s="12" t="s">
        <v>8702</v>
      </c>
      <c r="AL2315" s="8">
        <v>43739</v>
      </c>
      <c r="AM2315" s="7" t="s">
        <v>108</v>
      </c>
      <c r="AN2315" s="7" t="s">
        <v>109</v>
      </c>
      <c r="AP2315" t="s">
        <v>7700</v>
      </c>
      <c r="AQ2315" s="14">
        <v>3</v>
      </c>
      <c r="AR2315" s="14">
        <v>1</v>
      </c>
      <c r="AS2315" s="15">
        <f t="shared" si="2959"/>
        <v>45791.25</v>
      </c>
      <c r="AT2315" s="14" t="s">
        <v>163</v>
      </c>
      <c r="AU2315" s="12">
        <v>3.7149999999999999</v>
      </c>
      <c r="AV2315" s="17">
        <v>17</v>
      </c>
      <c r="AW2315" s="18" t="s">
        <v>201</v>
      </c>
      <c r="AX2315" s="19" t="s">
        <v>8703</v>
      </c>
      <c r="AY2315" s="17">
        <v>50</v>
      </c>
      <c r="AZ2315" s="14" t="s">
        <v>203</v>
      </c>
      <c r="BA2315" s="20" t="str">
        <f t="shared" si="2960"/>
        <v>17001000000334664350</v>
      </c>
      <c r="BB2315" s="31">
        <f t="shared" si="2961"/>
        <v>20</v>
      </c>
      <c r="BC2315" s="22" t="s">
        <v>8704</v>
      </c>
      <c r="BD2315" s="23" t="s">
        <v>482</v>
      </c>
      <c r="BF2315" s="8"/>
      <c r="BG2315" s="32">
        <v>23304410</v>
      </c>
      <c r="BH2315" s="32"/>
      <c r="BI2315" s="32"/>
      <c r="BJ2315" t="s">
        <v>5030</v>
      </c>
      <c r="BK2315" s="14" t="str">
        <f>IF(K2315="CADRE","CADRE",CONCATENATE(J2315,"-",H2315))</f>
        <v>A-P7 AR</v>
      </c>
      <c r="BL2315" s="14" t="s">
        <v>595</v>
      </c>
      <c r="BM2315" s="25"/>
      <c r="BN2315" s="26"/>
      <c r="BO2315" s="27"/>
      <c r="BP2315" s="26"/>
      <c r="BQ2315" s="28"/>
    </row>
    <row r="2316" spans="1:69" x14ac:dyDescent="0.25">
      <c r="A2316" t="str">
        <f>VLOOKUP(B2316,[2]RH!$B:$BV,72,0)</f>
        <v>Non-Actif</v>
      </c>
      <c r="B2316" s="6">
        <v>2376</v>
      </c>
      <c r="C2316" s="7" t="s">
        <v>168</v>
      </c>
      <c r="D2316" s="7" t="s">
        <v>8705</v>
      </c>
      <c r="E2316" s="7" t="s">
        <v>67</v>
      </c>
      <c r="F2316" s="7" t="s">
        <v>258</v>
      </c>
      <c r="G2316" s="7" t="s">
        <v>570</v>
      </c>
      <c r="H2316" s="80" t="s">
        <v>225</v>
      </c>
      <c r="I2316" s="7" t="s">
        <v>563</v>
      </c>
      <c r="J2316" s="7" t="s">
        <v>281</v>
      </c>
      <c r="K2316" s="7" t="s">
        <v>89</v>
      </c>
      <c r="L2316" s="7" t="s">
        <v>90</v>
      </c>
      <c r="M2316" s="7" t="str">
        <f t="shared" si="2940"/>
        <v>Fire W</v>
      </c>
      <c r="N2316" s="8">
        <v>45426</v>
      </c>
      <c r="P2316" s="7">
        <f t="shared" ca="1" si="2966"/>
        <v>-218</v>
      </c>
      <c r="Q2316" s="8">
        <v>45505</v>
      </c>
      <c r="R2316" s="7" t="s">
        <v>147</v>
      </c>
      <c r="S2316" s="7"/>
      <c r="T2316" s="9" t="s">
        <v>156</v>
      </c>
      <c r="U2316" s="7" t="str">
        <f t="shared" si="2951"/>
        <v>Contractuel</v>
      </c>
      <c r="V2316" s="8">
        <v>45474</v>
      </c>
      <c r="W2316" s="8">
        <v>45504</v>
      </c>
      <c r="X2316" s="8"/>
      <c r="Y2316" s="8"/>
      <c r="Z2316" s="8">
        <v>45426</v>
      </c>
      <c r="AA2316" s="7">
        <f t="shared" si="2952"/>
        <v>5</v>
      </c>
      <c r="AB2316" s="7">
        <f t="shared" si="2953"/>
        <v>2024</v>
      </c>
      <c r="AC2316" s="7">
        <f t="shared" si="2954"/>
        <v>2028</v>
      </c>
      <c r="AD2316" s="10" t="e">
        <f t="shared" ref="AD2316:AD2379" ca="1" si="2973">IF(#REF!="Non",(DAYS360(N2316,Q2316)/360),(DAYS360(N2316,TODAY())/360))</f>
        <v>#REF!</v>
      </c>
      <c r="AE2316" s="10" t="e">
        <f t="shared" ca="1" si="2956"/>
        <v>#REF!</v>
      </c>
      <c r="AF2316" s="8">
        <v>30993</v>
      </c>
      <c r="AG2316" s="11">
        <f t="shared" ca="1" si="2957"/>
        <v>40.353424657534248</v>
      </c>
      <c r="AH2316" s="10" t="str">
        <f t="shared" ca="1" si="2958"/>
        <v>&gt;35&lt; 45</v>
      </c>
      <c r="AI2316" s="12">
        <v>16248794</v>
      </c>
      <c r="AJ2316" s="13" t="s">
        <v>150</v>
      </c>
      <c r="AK2316" s="12" t="s">
        <v>8706</v>
      </c>
      <c r="AL2316" s="8">
        <v>44428</v>
      </c>
      <c r="AM2316" s="7" t="s">
        <v>108</v>
      </c>
      <c r="AN2316" s="7" t="s">
        <v>76</v>
      </c>
      <c r="AO2316">
        <v>2</v>
      </c>
      <c r="AP2316" t="s">
        <v>8707</v>
      </c>
      <c r="AQ2316" s="14">
        <v>3</v>
      </c>
      <c r="AR2316" s="14">
        <v>1</v>
      </c>
      <c r="AS2316" s="15">
        <f t="shared" si="2959"/>
        <v>45791.25</v>
      </c>
      <c r="AT2316" s="14" t="s">
        <v>163</v>
      </c>
      <c r="AU2316" s="12">
        <v>3.8780000000000001</v>
      </c>
      <c r="AV2316" s="17">
        <v>17</v>
      </c>
      <c r="AW2316" s="18">
        <v>53594</v>
      </c>
      <c r="AX2316" s="19" t="s">
        <v>8708</v>
      </c>
      <c r="AY2316" s="17">
        <v>50</v>
      </c>
      <c r="AZ2316" s="14" t="s">
        <v>203</v>
      </c>
      <c r="BA2316" s="20" t="str">
        <f t="shared" si="2960"/>
        <v>17535940173410508950</v>
      </c>
      <c r="BB2316" s="31">
        <f t="shared" si="2961"/>
        <v>20</v>
      </c>
      <c r="BC2316" s="22" t="s">
        <v>8709</v>
      </c>
      <c r="BD2316" s="23" t="s">
        <v>341</v>
      </c>
      <c r="BF2316" s="8"/>
      <c r="BG2316" s="32">
        <v>24688394</v>
      </c>
      <c r="BH2316" s="32"/>
      <c r="BI2316" s="32"/>
      <c r="BJ2316" t="s">
        <v>1055</v>
      </c>
      <c r="BK2316" s="14" t="str">
        <f>IF(K2316="CADRE","CADRE",CONCATENATE(J2316,"-",H2316))</f>
        <v>B-P6 AV</v>
      </c>
      <c r="BL2316" s="14" t="s">
        <v>288</v>
      </c>
      <c r="BM2316" s="25"/>
      <c r="BN2316" s="26"/>
      <c r="BO2316" s="27"/>
      <c r="BP2316" s="26"/>
      <c r="BQ2316" s="28"/>
    </row>
    <row r="2317" spans="1:69" x14ac:dyDescent="0.25">
      <c r="A2317" t="str">
        <f>VLOOKUP(B2317,[2]RH!$B:$BV,72,0)</f>
        <v>Non-Actif</v>
      </c>
      <c r="B2317" s="6">
        <v>2377</v>
      </c>
      <c r="C2317" s="7" t="s">
        <v>168</v>
      </c>
      <c r="D2317" s="7" t="s">
        <v>8710</v>
      </c>
      <c r="E2317" s="7" t="s">
        <v>67</v>
      </c>
      <c r="F2317" s="7" t="s">
        <v>118</v>
      </c>
      <c r="G2317" s="7" t="s">
        <v>220</v>
      </c>
      <c r="H2317" s="80" t="s">
        <v>225</v>
      </c>
      <c r="I2317" s="7" t="s">
        <v>589</v>
      </c>
      <c r="J2317" s="7" t="s">
        <v>190</v>
      </c>
      <c r="K2317" s="7" t="s">
        <v>146</v>
      </c>
      <c r="L2317" s="7" t="s">
        <v>90</v>
      </c>
      <c r="M2317" s="7" t="str">
        <f t="shared" si="2940"/>
        <v>Couturière</v>
      </c>
      <c r="N2317" s="8">
        <v>45426</v>
      </c>
      <c r="P2317" s="7">
        <f t="shared" ca="1" si="2966"/>
        <v>-187</v>
      </c>
      <c r="Q2317" s="8">
        <v>45536</v>
      </c>
      <c r="R2317" s="7" t="s">
        <v>1909</v>
      </c>
      <c r="S2317" s="7"/>
      <c r="T2317" s="9" t="s">
        <v>156</v>
      </c>
      <c r="U2317" s="7" t="str">
        <f t="shared" si="2951"/>
        <v>Contractuel</v>
      </c>
      <c r="V2317" s="8">
        <v>45505</v>
      </c>
      <c r="W2317" s="8">
        <v>45535</v>
      </c>
      <c r="X2317" s="8"/>
      <c r="Y2317" s="8"/>
      <c r="Z2317" s="8">
        <v>45426</v>
      </c>
      <c r="AA2317" s="7">
        <f t="shared" si="2952"/>
        <v>5</v>
      </c>
      <c r="AB2317" s="7">
        <f t="shared" si="2953"/>
        <v>2024</v>
      </c>
      <c r="AC2317" s="7">
        <f t="shared" si="2954"/>
        <v>2028</v>
      </c>
      <c r="AD2317" s="10" t="e">
        <f t="shared" ref="AD2317:AD2380" ca="1" si="2974">IF(#REF!="Non",(DAYS360(N2317,Q2317)/360),(DAYS360(N2317,TODAY())/360))</f>
        <v>#REF!</v>
      </c>
      <c r="AE2317" s="10" t="e">
        <f t="shared" ca="1" si="2956"/>
        <v>#REF!</v>
      </c>
      <c r="AF2317" s="8">
        <v>26752</v>
      </c>
      <c r="AG2317" s="11">
        <f t="shared" ca="1" si="2957"/>
        <v>51.972602739726028</v>
      </c>
      <c r="AH2317" s="10" t="str">
        <f t="shared" ca="1" si="2958"/>
        <v>&gt;45&lt; 55</v>
      </c>
      <c r="AI2317" s="12">
        <v>17104375</v>
      </c>
      <c r="AJ2317" s="13" t="s">
        <v>79</v>
      </c>
      <c r="AK2317" s="12" t="s">
        <v>8711</v>
      </c>
      <c r="AL2317" s="8">
        <v>41355</v>
      </c>
      <c r="AM2317" s="7" t="s">
        <v>108</v>
      </c>
      <c r="AN2317" s="7" t="s">
        <v>109</v>
      </c>
      <c r="AP2317" t="s">
        <v>7810</v>
      </c>
      <c r="AQ2317" s="14">
        <v>3</v>
      </c>
      <c r="AR2317" s="14">
        <v>1</v>
      </c>
      <c r="AS2317" s="15">
        <f t="shared" si="2959"/>
        <v>45791.25</v>
      </c>
      <c r="AT2317" s="14" t="s">
        <v>163</v>
      </c>
      <c r="AU2317" s="12">
        <v>3.7149999999999999</v>
      </c>
      <c r="AV2317" s="17">
        <v>12</v>
      </c>
      <c r="AW2317" s="18">
        <v>40600</v>
      </c>
      <c r="AX2317" s="19" t="s">
        <v>8712</v>
      </c>
      <c r="AY2317" s="17">
        <v>66</v>
      </c>
      <c r="AZ2317" s="14" t="s">
        <v>195</v>
      </c>
      <c r="BA2317" s="20" t="str">
        <f t="shared" si="2960"/>
        <v>12406000000244569266</v>
      </c>
      <c r="BB2317" s="31">
        <f t="shared" si="2961"/>
        <v>20</v>
      </c>
      <c r="BC2317" s="22" t="s">
        <v>8713</v>
      </c>
      <c r="BD2317" s="23" t="s">
        <v>115</v>
      </c>
      <c r="BF2317" s="8"/>
      <c r="BG2317" s="32">
        <v>22507040</v>
      </c>
      <c r="BH2317" s="32"/>
      <c r="BI2317" s="32"/>
      <c r="BJ2317" t="s">
        <v>714</v>
      </c>
      <c r="BK2317" s="14" t="str">
        <f>IF(K2317="CADRE","CADRE",CONCATENATE(J2317,"-",H2317))</f>
        <v>A-P6 AV</v>
      </c>
      <c r="BL2317" s="14" t="s">
        <v>595</v>
      </c>
      <c r="BM2317" s="25"/>
      <c r="BN2317" s="26"/>
      <c r="BO2317" s="27"/>
      <c r="BP2317" s="26"/>
      <c r="BQ2317" s="28"/>
    </row>
    <row r="2318" spans="1:69" x14ac:dyDescent="0.25">
      <c r="A2318" t="str">
        <f>VLOOKUP(B2318,[2]RH!$B:$BV,72,0)</f>
        <v>si</v>
      </c>
      <c r="B2318" s="6">
        <v>2378</v>
      </c>
      <c r="C2318" s="7" t="s">
        <v>168</v>
      </c>
      <c r="D2318" s="7" t="s">
        <v>8714</v>
      </c>
      <c r="E2318" s="7" t="s">
        <v>67</v>
      </c>
      <c r="F2318" s="7" t="s">
        <v>118</v>
      </c>
      <c r="G2318" s="7" t="s">
        <v>1801</v>
      </c>
      <c r="H2318" s="41" t="s">
        <v>562</v>
      </c>
      <c r="I2318" s="7" t="s">
        <v>3974</v>
      </c>
      <c r="J2318" s="7" t="s">
        <v>281</v>
      </c>
      <c r="K2318" s="7" t="s">
        <v>146</v>
      </c>
      <c r="L2318" s="7" t="s">
        <v>90</v>
      </c>
      <c r="M2318" s="7" t="str">
        <f t="shared" si="2940"/>
        <v>Prép CAMPO</v>
      </c>
      <c r="N2318" s="8">
        <v>45427</v>
      </c>
      <c r="P2318" s="7">
        <f t="shared" ca="1" si="2966"/>
        <v>-6</v>
      </c>
      <c r="Q2318" s="8"/>
      <c r="R2318" s="7"/>
      <c r="S2318" s="7"/>
      <c r="T2318" s="9" t="s">
        <v>156</v>
      </c>
      <c r="U2318" s="7" t="str">
        <f t="shared" si="2951"/>
        <v>Contractuel</v>
      </c>
      <c r="V2318" s="8">
        <v>45689</v>
      </c>
      <c r="W2318" s="8">
        <f>VLOOKUP(B2318,[1]BASE!$A:$Q,17,0)</f>
        <v>45716</v>
      </c>
      <c r="X2318" s="8"/>
      <c r="Y2318" s="8"/>
      <c r="Z2318" s="8">
        <v>45427</v>
      </c>
      <c r="AA2318" s="7">
        <f t="shared" si="2952"/>
        <v>5</v>
      </c>
      <c r="AB2318" s="7">
        <f t="shared" si="2953"/>
        <v>2024</v>
      </c>
      <c r="AC2318" s="7">
        <f t="shared" si="2954"/>
        <v>2028</v>
      </c>
      <c r="AD2318" s="10" t="e">
        <f t="shared" ref="AD2318:AD2381" ca="1" si="2975">IF(#REF!="Non",(DAYS360(N2318,Q2318)/360),(DAYS360(N2318,TODAY())/360))</f>
        <v>#REF!</v>
      </c>
      <c r="AE2318" s="10" t="e">
        <f t="shared" ca="1" si="2956"/>
        <v>#REF!</v>
      </c>
      <c r="AF2318" s="8">
        <v>37409</v>
      </c>
      <c r="AG2318" s="11">
        <f t="shared" ca="1" si="2957"/>
        <v>22.775342465753425</v>
      </c>
      <c r="AH2318" s="10" t="str">
        <f t="shared" ca="1" si="2958"/>
        <v>&lt; 25</v>
      </c>
      <c r="AI2318" s="12">
        <v>17776082</v>
      </c>
      <c r="AJ2318" s="13" t="s">
        <v>150</v>
      </c>
      <c r="AK2318" s="12" t="s">
        <v>8715</v>
      </c>
      <c r="AL2318" s="8">
        <v>45348</v>
      </c>
      <c r="AM2318" s="7" t="s">
        <v>108</v>
      </c>
      <c r="AN2318" s="7" t="s">
        <v>109</v>
      </c>
      <c r="AP2318" t="s">
        <v>7810</v>
      </c>
      <c r="AQ2318" s="14">
        <v>3</v>
      </c>
      <c r="AR2318" s="14">
        <v>1</v>
      </c>
      <c r="AS2318" s="15">
        <f t="shared" si="2959"/>
        <v>45792.25</v>
      </c>
      <c r="AT2318" s="14" t="s">
        <v>163</v>
      </c>
      <c r="AU2318" s="12">
        <v>3.7149999999999999</v>
      </c>
      <c r="AV2318" s="17">
        <v>17</v>
      </c>
      <c r="AW2318" s="18">
        <v>53594</v>
      </c>
      <c r="AX2318" s="19" t="s">
        <v>8716</v>
      </c>
      <c r="AY2318" s="17">
        <v>23</v>
      </c>
      <c r="AZ2318" s="14" t="s">
        <v>203</v>
      </c>
      <c r="BA2318" s="20" t="str">
        <f t="shared" si="2960"/>
        <v>17535940172206448823</v>
      </c>
      <c r="BB2318" s="31">
        <f t="shared" si="2961"/>
        <v>20</v>
      </c>
      <c r="BC2318" s="22" t="s">
        <v>8225</v>
      </c>
      <c r="BD2318" s="23" t="s">
        <v>482</v>
      </c>
      <c r="BF2318" s="8"/>
      <c r="BG2318" s="32">
        <v>46862197</v>
      </c>
      <c r="BH2318" s="32"/>
      <c r="BI2318" s="32"/>
      <c r="BJ2318" t="s">
        <v>3427</v>
      </c>
      <c r="BK2318" s="14" t="s">
        <v>3979</v>
      </c>
      <c r="BL2318" s="14" t="s">
        <v>595</v>
      </c>
      <c r="BM2318" s="25"/>
      <c r="BN2318" s="26"/>
      <c r="BO2318" s="27"/>
      <c r="BP2318" s="26"/>
      <c r="BQ2318" s="28"/>
    </row>
    <row r="2319" spans="1:69" x14ac:dyDescent="0.25">
      <c r="A2319" t="str">
        <f>VLOOKUP(B2319,[2]RH!$B:$BV,72,0)</f>
        <v>si</v>
      </c>
      <c r="B2319" s="6">
        <v>2379</v>
      </c>
      <c r="C2319" s="7" t="s">
        <v>168</v>
      </c>
      <c r="D2319" s="7" t="s">
        <v>8717</v>
      </c>
      <c r="E2319" s="7" t="s">
        <v>67</v>
      </c>
      <c r="F2319" s="7" t="s">
        <v>118</v>
      </c>
      <c r="G2319" s="7" t="s">
        <v>220</v>
      </c>
      <c r="H2319" s="7" t="s">
        <v>562</v>
      </c>
      <c r="I2319" s="7" t="s">
        <v>579</v>
      </c>
      <c r="J2319" s="7" t="s">
        <v>281</v>
      </c>
      <c r="K2319" s="7" t="s">
        <v>146</v>
      </c>
      <c r="L2319" s="7" t="s">
        <v>90</v>
      </c>
      <c r="M2319" s="7" t="str">
        <f t="shared" si="2940"/>
        <v>Couturière</v>
      </c>
      <c r="N2319" s="8">
        <v>45426</v>
      </c>
      <c r="P2319" s="7">
        <f t="shared" ca="1" si="2966"/>
        <v>-6</v>
      </c>
      <c r="Q2319" s="8"/>
      <c r="R2319" s="7"/>
      <c r="S2319" s="7"/>
      <c r="T2319" s="9" t="s">
        <v>156</v>
      </c>
      <c r="U2319" s="7" t="str">
        <f t="shared" si="2951"/>
        <v>Contractuel</v>
      </c>
      <c r="V2319" s="8">
        <v>45689</v>
      </c>
      <c r="W2319" s="8">
        <f>VLOOKUP(B2319,[1]BASE!$A:$Q,17,0)</f>
        <v>45716</v>
      </c>
      <c r="X2319" s="8"/>
      <c r="Y2319" s="8"/>
      <c r="Z2319" s="8">
        <v>45426</v>
      </c>
      <c r="AA2319" s="7">
        <f t="shared" si="2952"/>
        <v>5</v>
      </c>
      <c r="AB2319" s="7">
        <f t="shared" si="2953"/>
        <v>2024</v>
      </c>
      <c r="AC2319" s="7">
        <f t="shared" si="2954"/>
        <v>2028</v>
      </c>
      <c r="AD2319" s="10" t="e">
        <f t="shared" ref="AD2319:AD2382" ca="1" si="2976">IF(#REF!="Non",(DAYS360(N2319,Q2319)/360),(DAYS360(N2319,TODAY())/360))</f>
        <v>#REF!</v>
      </c>
      <c r="AE2319" s="10" t="e">
        <f t="shared" ca="1" si="2956"/>
        <v>#REF!</v>
      </c>
      <c r="AF2319" s="8">
        <v>32533</v>
      </c>
      <c r="AG2319" s="11">
        <f t="shared" ca="1" si="2957"/>
        <v>36.134246575342466</v>
      </c>
      <c r="AH2319" s="10" t="str">
        <f t="shared" ca="1" si="2958"/>
        <v>&gt;35&lt; 45</v>
      </c>
      <c r="AI2319" s="12">
        <v>16205140</v>
      </c>
      <c r="AJ2319" s="13" t="s">
        <v>79</v>
      </c>
      <c r="AK2319" s="12" t="s">
        <v>8718</v>
      </c>
      <c r="AL2319" s="8">
        <v>39664</v>
      </c>
      <c r="AM2319" s="7" t="s">
        <v>108</v>
      </c>
      <c r="AN2319" s="7" t="s">
        <v>76</v>
      </c>
      <c r="AO2319">
        <v>1</v>
      </c>
      <c r="AP2319" t="s">
        <v>7700</v>
      </c>
      <c r="AQ2319" s="14">
        <v>3</v>
      </c>
      <c r="AR2319" s="14">
        <v>1</v>
      </c>
      <c r="AS2319" s="15">
        <f t="shared" si="2959"/>
        <v>45791.25</v>
      </c>
      <c r="AT2319" s="14" t="s">
        <v>163</v>
      </c>
      <c r="AU2319" s="12">
        <v>3.7149999999999999</v>
      </c>
      <c r="AV2319" s="17">
        <v>17</v>
      </c>
      <c r="AW2319" s="18" t="s">
        <v>201</v>
      </c>
      <c r="AX2319" s="19" t="s">
        <v>8719</v>
      </c>
      <c r="AY2319" s="17">
        <v>15</v>
      </c>
      <c r="AZ2319" s="14" t="s">
        <v>203</v>
      </c>
      <c r="BA2319" s="20" t="str">
        <f t="shared" si="2960"/>
        <v>17001000000321622215</v>
      </c>
      <c r="BB2319" s="31">
        <f t="shared" si="2961"/>
        <v>20</v>
      </c>
      <c r="BC2319" s="22" t="s">
        <v>8720</v>
      </c>
      <c r="BD2319" s="23" t="s">
        <v>482</v>
      </c>
      <c r="BF2319" s="8"/>
      <c r="BG2319" s="32">
        <v>24611984</v>
      </c>
      <c r="BH2319" s="32"/>
      <c r="BI2319" s="32"/>
      <c r="BJ2319" s="124" t="s">
        <v>3929</v>
      </c>
      <c r="BK2319" s="14" t="str">
        <f>IF(K2319="CADRE","CADRE",CONCATENATE(J2319,"-",H2319))</f>
        <v>B-P6 AR</v>
      </c>
      <c r="BL2319" s="14" t="s">
        <v>595</v>
      </c>
      <c r="BM2319" s="25"/>
      <c r="BN2319" s="26"/>
      <c r="BO2319" s="27"/>
      <c r="BP2319" s="26"/>
      <c r="BQ2319" s="28"/>
    </row>
    <row r="2320" spans="1:69" x14ac:dyDescent="0.25">
      <c r="A2320" t="str">
        <f>VLOOKUP(B2320,[2]RH!$B:$BV,72,0)</f>
        <v>Non-Actif</v>
      </c>
      <c r="B2320" s="6">
        <v>2380</v>
      </c>
      <c r="C2320" s="7" t="s">
        <v>168</v>
      </c>
      <c r="D2320" s="7" t="s">
        <v>8721</v>
      </c>
      <c r="E2320" s="7" t="s">
        <v>67</v>
      </c>
      <c r="F2320" s="7" t="s">
        <v>118</v>
      </c>
      <c r="G2320" s="7" t="s">
        <v>220</v>
      </c>
      <c r="H2320" s="80" t="s">
        <v>225</v>
      </c>
      <c r="I2320" s="7" t="s">
        <v>589</v>
      </c>
      <c r="J2320" s="7" t="s">
        <v>190</v>
      </c>
      <c r="K2320" s="7" t="s">
        <v>146</v>
      </c>
      <c r="L2320" s="7" t="s">
        <v>90</v>
      </c>
      <c r="M2320" s="7" t="str">
        <f t="shared" si="2940"/>
        <v>Couturière</v>
      </c>
      <c r="N2320" s="8">
        <v>45426</v>
      </c>
      <c r="P2320" s="7">
        <f t="shared" ca="1" si="2966"/>
        <v>-187</v>
      </c>
      <c r="Q2320" s="8">
        <v>45544</v>
      </c>
      <c r="R2320" s="7" t="s">
        <v>147</v>
      </c>
      <c r="S2320" s="7"/>
      <c r="T2320" s="9" t="s">
        <v>156</v>
      </c>
      <c r="U2320" s="7" t="str">
        <f t="shared" si="2951"/>
        <v>Contractuel</v>
      </c>
      <c r="V2320" s="8">
        <v>45505</v>
      </c>
      <c r="W2320" s="8">
        <v>45535</v>
      </c>
      <c r="X2320" s="8"/>
      <c r="Y2320" s="8"/>
      <c r="Z2320" s="8">
        <v>45426</v>
      </c>
      <c r="AA2320" s="7">
        <f t="shared" si="2952"/>
        <v>5</v>
      </c>
      <c r="AB2320" s="7">
        <f t="shared" si="2953"/>
        <v>2024</v>
      </c>
      <c r="AC2320" s="7">
        <f t="shared" si="2954"/>
        <v>2028</v>
      </c>
      <c r="AD2320" s="10" t="e">
        <f t="shared" ref="AD2320:AD2383" ca="1" si="2977">IF(#REF!="Non",(DAYS360(N2320,Q2320)/360),(DAYS360(N2320,TODAY())/360))</f>
        <v>#REF!</v>
      </c>
      <c r="AE2320" s="10" t="e">
        <f t="shared" ca="1" si="2956"/>
        <v>#REF!</v>
      </c>
      <c r="AF2320" s="8">
        <v>27531</v>
      </c>
      <c r="AG2320" s="11">
        <f t="shared" ca="1" si="2957"/>
        <v>49.838356164383562</v>
      </c>
      <c r="AH2320" s="10" t="str">
        <f t="shared" ca="1" si="2958"/>
        <v>&gt;45&lt; 55</v>
      </c>
      <c r="AI2320" s="12">
        <v>11782982</v>
      </c>
      <c r="AJ2320" s="13" t="s">
        <v>192</v>
      </c>
      <c r="AK2320" s="12" t="s">
        <v>8722</v>
      </c>
      <c r="AL2320" s="8">
        <v>44455</v>
      </c>
      <c r="AM2320" s="7" t="s">
        <v>108</v>
      </c>
      <c r="AN2320" s="7" t="s">
        <v>76</v>
      </c>
      <c r="AO2320">
        <v>3</v>
      </c>
      <c r="AP2320" t="s">
        <v>8477</v>
      </c>
      <c r="AQ2320" s="14">
        <v>3</v>
      </c>
      <c r="AR2320" s="14">
        <v>1</v>
      </c>
      <c r="AS2320" s="15">
        <f t="shared" si="2959"/>
        <v>45791.25</v>
      </c>
      <c r="AT2320" s="14" t="s">
        <v>163</v>
      </c>
      <c r="AU2320" s="12">
        <v>3.7149999999999999</v>
      </c>
      <c r="AV2320" s="17">
        <v>25</v>
      </c>
      <c r="AW2320" s="18" t="s">
        <v>907</v>
      </c>
      <c r="AX2320" s="19" t="s">
        <v>8723</v>
      </c>
      <c r="AY2320" s="17">
        <v>93</v>
      </c>
      <c r="AZ2320" s="14" t="s">
        <v>276</v>
      </c>
      <c r="BA2320" s="20" t="str">
        <f t="shared" si="2960"/>
        <v>25024000000005131293</v>
      </c>
      <c r="BB2320" s="31">
        <f t="shared" si="2961"/>
        <v>20</v>
      </c>
      <c r="BC2320" s="22" t="s">
        <v>8724</v>
      </c>
      <c r="BD2320" s="23" t="s">
        <v>115</v>
      </c>
      <c r="BF2320" s="8"/>
      <c r="BG2320" s="32">
        <v>22897313</v>
      </c>
      <c r="BH2320" s="32"/>
      <c r="BI2320" s="32"/>
      <c r="BJ2320" t="s">
        <v>4896</v>
      </c>
      <c r="BK2320" s="14" t="str">
        <f t="shared" ref="BK2320:BK2382" si="2978">IF(K2320="CADRE","CADRE",CONCATENATE(J2320,"-",H2320))</f>
        <v>A-P6 AV</v>
      </c>
      <c r="BL2320" s="14" t="s">
        <v>595</v>
      </c>
      <c r="BM2320" s="25"/>
      <c r="BN2320" s="26"/>
      <c r="BO2320" s="27"/>
      <c r="BP2320" s="26"/>
      <c r="BQ2320" s="28"/>
    </row>
    <row r="2321" spans="1:69" x14ac:dyDescent="0.25">
      <c r="A2321" t="str">
        <f>VLOOKUP(B2321,[2]RH!$B:$BV,72,0)</f>
        <v>Non-Actif</v>
      </c>
      <c r="B2321" s="6">
        <v>2381</v>
      </c>
      <c r="C2321" s="7" t="s">
        <v>65</v>
      </c>
      <c r="D2321" s="7" t="s">
        <v>8725</v>
      </c>
      <c r="E2321" s="7" t="s">
        <v>67</v>
      </c>
      <c r="F2321" s="7" t="s">
        <v>102</v>
      </c>
      <c r="G2321" s="7" t="s">
        <v>1585</v>
      </c>
      <c r="H2321" s="80" t="s">
        <v>102</v>
      </c>
      <c r="I2321" s="7" t="s">
        <v>1908</v>
      </c>
      <c r="J2321" s="7"/>
      <c r="K2321" s="7" t="s">
        <v>89</v>
      </c>
      <c r="L2321" s="7" t="s">
        <v>90</v>
      </c>
      <c r="M2321" s="7" t="str">
        <f t="shared" si="2940"/>
        <v>MANITENTIONNAIRE</v>
      </c>
      <c r="N2321" s="8">
        <v>45426</v>
      </c>
      <c r="P2321" s="7">
        <f t="shared" ca="1" si="2966"/>
        <v>-249</v>
      </c>
      <c r="Q2321" s="8">
        <v>45456</v>
      </c>
      <c r="R2321" s="7" t="s">
        <v>1909</v>
      </c>
      <c r="S2321" s="7"/>
      <c r="T2321" s="9" t="s">
        <v>156</v>
      </c>
      <c r="U2321" s="7" t="str">
        <f t="shared" si="2951"/>
        <v>Contractuel</v>
      </c>
      <c r="V2321" s="8">
        <v>45426</v>
      </c>
      <c r="W2321" s="8">
        <v>45473</v>
      </c>
      <c r="X2321" s="8"/>
      <c r="Y2321" s="8"/>
      <c r="Z2321" s="8">
        <v>45426</v>
      </c>
      <c r="AA2321" s="7">
        <f t="shared" si="2952"/>
        <v>5</v>
      </c>
      <c r="AB2321" s="7">
        <f t="shared" si="2953"/>
        <v>2024</v>
      </c>
      <c r="AC2321" s="7">
        <f t="shared" si="2954"/>
        <v>2028</v>
      </c>
      <c r="AD2321" s="10" t="e">
        <f t="shared" ref="AD2321:AD2384" ca="1" si="2979">IF(#REF!="Non",(DAYS360(N2321,Q2321)/360),(DAYS360(N2321,TODAY())/360))</f>
        <v>#REF!</v>
      </c>
      <c r="AE2321" s="10" t="e">
        <f t="shared" ca="1" si="2956"/>
        <v>#REF!</v>
      </c>
      <c r="AF2321" s="8">
        <v>35232</v>
      </c>
      <c r="AG2321" s="11">
        <f t="shared" ca="1" si="2957"/>
        <v>28.739726027397261</v>
      </c>
      <c r="AH2321" s="10" t="str">
        <f t="shared" ca="1" si="2958"/>
        <v>&gt;25&lt; 35</v>
      </c>
      <c r="AI2321" s="12"/>
      <c r="AJ2321" s="11"/>
      <c r="AK2321" s="12" t="s">
        <v>8726</v>
      </c>
      <c r="AL2321" s="8">
        <v>41775</v>
      </c>
      <c r="AM2321" s="7" t="s">
        <v>75</v>
      </c>
      <c r="AN2321" s="7" t="s">
        <v>109</v>
      </c>
      <c r="AP2321" t="s">
        <v>8727</v>
      </c>
      <c r="AQ2321" s="14">
        <v>3</v>
      </c>
      <c r="AR2321" s="14">
        <v>1</v>
      </c>
      <c r="AS2321" s="15">
        <f t="shared" si="2959"/>
        <v>45791.25</v>
      </c>
      <c r="AT2321" s="14" t="s">
        <v>163</v>
      </c>
      <c r="AU2321" s="12">
        <v>3.778</v>
      </c>
      <c r="AV2321" s="17">
        <v>17</v>
      </c>
      <c r="AW2321" s="18" t="s">
        <v>201</v>
      </c>
      <c r="AX2321" s="19" t="s">
        <v>8728</v>
      </c>
      <c r="AY2321" s="17">
        <v>64</v>
      </c>
      <c r="AZ2321" s="14" t="s">
        <v>203</v>
      </c>
      <c r="BA2321" s="20" t="str">
        <f t="shared" si="2960"/>
        <v>17001000000284094564</v>
      </c>
      <c r="BB2321" s="31">
        <f t="shared" si="2961"/>
        <v>20</v>
      </c>
      <c r="BC2321" s="22" t="s">
        <v>1206</v>
      </c>
      <c r="BD2321" s="23" t="s">
        <v>341</v>
      </c>
      <c r="BF2321" s="8"/>
      <c r="BG2321" s="32">
        <v>58914060</v>
      </c>
      <c r="BH2321" s="32"/>
      <c r="BI2321" s="32"/>
      <c r="BK2321" s="14" t="str">
        <f t="shared" si="2978"/>
        <v>-LOGISTIQUE</v>
      </c>
      <c r="BL2321" s="14" t="s">
        <v>241</v>
      </c>
      <c r="BM2321" s="25"/>
      <c r="BN2321" s="26"/>
      <c r="BO2321" s="27"/>
      <c r="BP2321" s="26"/>
      <c r="BQ2321" s="28"/>
    </row>
    <row r="2322" spans="1:69" x14ac:dyDescent="0.25">
      <c r="A2322" t="str">
        <f>VLOOKUP(B2322,[2]RH!$B:$BV,72,0)</f>
        <v>Non-Actif</v>
      </c>
      <c r="B2322" s="6">
        <v>2382</v>
      </c>
      <c r="C2322" s="7" t="s">
        <v>168</v>
      </c>
      <c r="D2322" s="7" t="s">
        <v>8729</v>
      </c>
      <c r="E2322" s="7" t="s">
        <v>67</v>
      </c>
      <c r="F2322" s="7" t="s">
        <v>118</v>
      </c>
      <c r="G2322" s="7" t="s">
        <v>220</v>
      </c>
      <c r="H2322" s="80" t="s">
        <v>225</v>
      </c>
      <c r="I2322" s="7" t="s">
        <v>534</v>
      </c>
      <c r="J2322" s="7" t="s">
        <v>190</v>
      </c>
      <c r="K2322" s="7" t="s">
        <v>146</v>
      </c>
      <c r="L2322" s="7" t="s">
        <v>90</v>
      </c>
      <c r="M2322" s="7" t="str">
        <f t="shared" si="2940"/>
        <v>Couturière</v>
      </c>
      <c r="N2322" s="8">
        <v>45427</v>
      </c>
      <c r="P2322" s="7">
        <f t="shared" ca="1" si="2966"/>
        <v>-126</v>
      </c>
      <c r="Q2322" s="8">
        <v>45597</v>
      </c>
      <c r="R2322" s="7" t="s">
        <v>147</v>
      </c>
      <c r="S2322" s="7"/>
      <c r="T2322" s="9" t="s">
        <v>156</v>
      </c>
      <c r="U2322" s="7" t="str">
        <f t="shared" si="2951"/>
        <v>Contractuel</v>
      </c>
      <c r="V2322" s="8">
        <v>45536</v>
      </c>
      <c r="W2322" s="8">
        <v>45596</v>
      </c>
      <c r="X2322" s="8"/>
      <c r="Y2322" s="8"/>
      <c r="Z2322" s="8">
        <v>45427</v>
      </c>
      <c r="AA2322" s="7">
        <f t="shared" si="2952"/>
        <v>5</v>
      </c>
      <c r="AB2322" s="7">
        <f t="shared" si="2953"/>
        <v>2024</v>
      </c>
      <c r="AC2322" s="7">
        <f t="shared" si="2954"/>
        <v>2028</v>
      </c>
      <c r="AD2322" s="10" t="e">
        <f t="shared" ref="AD2322:AD2385" ca="1" si="2980">IF(#REF!="Non",(DAYS360(N2322,Q2322)/360),(DAYS360(N2322,TODAY())/360))</f>
        <v>#REF!</v>
      </c>
      <c r="AE2322" s="10" t="e">
        <f t="shared" ca="1" si="2956"/>
        <v>#REF!</v>
      </c>
      <c r="AF2322" s="8">
        <v>38664</v>
      </c>
      <c r="AG2322" s="11">
        <f t="shared" ca="1" si="2957"/>
        <v>19.336986301369862</v>
      </c>
      <c r="AH2322" s="10" t="str">
        <f t="shared" ca="1" si="2958"/>
        <v>&lt; 25</v>
      </c>
      <c r="AI2322" s="12">
        <v>17781705</v>
      </c>
      <c r="AJ2322" s="40" t="s">
        <v>92</v>
      </c>
      <c r="AK2322" s="12" t="s">
        <v>8730</v>
      </c>
      <c r="AL2322" s="8">
        <v>45295</v>
      </c>
      <c r="AM2322" s="7" t="s">
        <v>108</v>
      </c>
      <c r="AN2322" s="7" t="s">
        <v>109</v>
      </c>
      <c r="AP2322" t="s">
        <v>7687</v>
      </c>
      <c r="AQ2322" s="14">
        <v>3</v>
      </c>
      <c r="AR2322" s="14">
        <v>1</v>
      </c>
      <c r="AS2322" s="15">
        <f t="shared" si="2959"/>
        <v>45792.25</v>
      </c>
      <c r="AT2322" s="14" t="s">
        <v>163</v>
      </c>
      <c r="AU2322" s="12">
        <v>3.7149999999999999</v>
      </c>
      <c r="AV2322" s="17">
        <v>17</v>
      </c>
      <c r="AW2322" s="18" t="s">
        <v>201</v>
      </c>
      <c r="AX2322" s="19" t="s">
        <v>8731</v>
      </c>
      <c r="AY2322" s="17">
        <v>29</v>
      </c>
      <c r="AZ2322" s="14" t="s">
        <v>203</v>
      </c>
      <c r="BA2322" s="20" t="str">
        <f t="shared" si="2960"/>
        <v>17001000000345325329</v>
      </c>
      <c r="BB2322" s="31">
        <f t="shared" si="2961"/>
        <v>20</v>
      </c>
      <c r="BC2322" s="22" t="s">
        <v>8704</v>
      </c>
      <c r="BD2322" s="23" t="s">
        <v>482</v>
      </c>
      <c r="BF2322" s="8"/>
      <c r="BG2322" s="32">
        <v>25287403</v>
      </c>
      <c r="BH2322" s="32"/>
      <c r="BI2322" s="32"/>
      <c r="BJ2322" t="s">
        <v>5030</v>
      </c>
      <c r="BK2322" s="14" t="str">
        <f t="shared" si="2978"/>
        <v>A-P6 AV</v>
      </c>
      <c r="BL2322" s="14" t="s">
        <v>595</v>
      </c>
      <c r="BM2322" s="25"/>
      <c r="BN2322" s="26"/>
      <c r="BO2322" s="27"/>
      <c r="BP2322" s="26"/>
      <c r="BQ2322" s="28"/>
    </row>
    <row r="2323" spans="1:69" x14ac:dyDescent="0.25">
      <c r="A2323" t="str">
        <f>VLOOKUP(B2323,[2]RH!$B:$BV,72,0)</f>
        <v>si</v>
      </c>
      <c r="B2323" s="6">
        <v>2383</v>
      </c>
      <c r="C2323" s="7" t="s">
        <v>168</v>
      </c>
      <c r="D2323" s="7" t="s">
        <v>8732</v>
      </c>
      <c r="E2323" s="7" t="s">
        <v>67</v>
      </c>
      <c r="F2323" s="7" t="s">
        <v>118</v>
      </c>
      <c r="G2323" s="7" t="s">
        <v>220</v>
      </c>
      <c r="H2323" s="80" t="s">
        <v>2398</v>
      </c>
      <c r="I2323" s="7" t="s">
        <v>2506</v>
      </c>
      <c r="J2323" s="7" t="s">
        <v>190</v>
      </c>
      <c r="K2323" s="7" t="s">
        <v>146</v>
      </c>
      <c r="L2323" s="7" t="s">
        <v>90</v>
      </c>
      <c r="M2323" s="7" t="str">
        <f t="shared" si="2940"/>
        <v>Couturière</v>
      </c>
      <c r="N2323" s="8">
        <v>45427</v>
      </c>
      <c r="P2323" s="7">
        <f t="shared" ca="1" si="2966"/>
        <v>-6</v>
      </c>
      <c r="Q2323" s="8"/>
      <c r="R2323" s="7"/>
      <c r="S2323" s="7"/>
      <c r="T2323" s="9" t="s">
        <v>156</v>
      </c>
      <c r="U2323" s="7" t="str">
        <f t="shared" si="2951"/>
        <v>Contractuel</v>
      </c>
      <c r="V2323" s="8">
        <v>45689</v>
      </c>
      <c r="W2323" s="8">
        <f>VLOOKUP(B2323,[1]BASE!$A:$Q,17,0)</f>
        <v>45716</v>
      </c>
      <c r="X2323" s="8"/>
      <c r="Y2323" s="8"/>
      <c r="Z2323" s="8">
        <v>45427</v>
      </c>
      <c r="AA2323" s="7">
        <f t="shared" si="2952"/>
        <v>5</v>
      </c>
      <c r="AB2323" s="7">
        <f t="shared" si="2953"/>
        <v>2024</v>
      </c>
      <c r="AC2323" s="7">
        <f t="shared" si="2954"/>
        <v>2028</v>
      </c>
      <c r="AD2323" s="10" t="e">
        <f t="shared" ref="AD2323:AD2386" ca="1" si="2981">IF(#REF!="Non",(DAYS360(N2323,Q2323)/360),(DAYS360(N2323,TODAY())/360))</f>
        <v>#REF!</v>
      </c>
      <c r="AE2323" s="10" t="e">
        <f t="shared" ca="1" si="2956"/>
        <v>#REF!</v>
      </c>
      <c r="AF2323" s="8">
        <v>26680</v>
      </c>
      <c r="AG2323" s="11">
        <f t="shared" ca="1" si="2957"/>
        <v>52.169863013698631</v>
      </c>
      <c r="AH2323" s="10" t="str">
        <f t="shared" ca="1" si="2958"/>
        <v>&gt;45&lt; 55</v>
      </c>
      <c r="AI2323" s="106">
        <v>11802670</v>
      </c>
      <c r="AJ2323" s="13" t="s">
        <v>106</v>
      </c>
      <c r="AK2323" s="12" t="s">
        <v>8733</v>
      </c>
      <c r="AL2323" s="8">
        <v>43078</v>
      </c>
      <c r="AM2323" s="7" t="s">
        <v>108</v>
      </c>
      <c r="AN2323" s="7" t="s">
        <v>76</v>
      </c>
      <c r="AP2323" t="s">
        <v>8734</v>
      </c>
      <c r="AQ2323" s="14">
        <v>3</v>
      </c>
      <c r="AR2323" s="14">
        <v>1</v>
      </c>
      <c r="AS2323" s="15">
        <f t="shared" si="2959"/>
        <v>45792.25</v>
      </c>
      <c r="AT2323" s="14" t="s">
        <v>163</v>
      </c>
      <c r="AU2323" s="12">
        <v>3.7149999999999999</v>
      </c>
      <c r="AV2323" s="17">
        <v>17</v>
      </c>
      <c r="AW2323" s="18" t="s">
        <v>201</v>
      </c>
      <c r="AX2323" s="19" t="s">
        <v>8735</v>
      </c>
      <c r="AY2323" s="17">
        <v>79</v>
      </c>
      <c r="AZ2323" s="14" t="s">
        <v>203</v>
      </c>
      <c r="BA2323" s="20" t="str">
        <f t="shared" si="2960"/>
        <v>17001000000345048879</v>
      </c>
      <c r="BB2323" s="31">
        <f t="shared" si="2961"/>
        <v>20</v>
      </c>
      <c r="BC2323" s="22" t="s">
        <v>1206</v>
      </c>
      <c r="BD2323" s="23" t="s">
        <v>341</v>
      </c>
      <c r="BF2323" s="8"/>
      <c r="BG2323" s="32">
        <v>20431243</v>
      </c>
      <c r="BH2323" s="32"/>
      <c r="BI2323" s="32"/>
      <c r="BJ2323" t="s">
        <v>486</v>
      </c>
      <c r="BK2323" s="14" t="str">
        <f t="shared" si="2978"/>
        <v>A-P7 AR</v>
      </c>
      <c r="BL2323" s="14" t="s">
        <v>595</v>
      </c>
      <c r="BM2323" s="25"/>
      <c r="BN2323" s="26"/>
      <c r="BO2323" s="27"/>
      <c r="BP2323" s="26"/>
      <c r="BQ2323" s="28"/>
    </row>
    <row r="2324" spans="1:69" x14ac:dyDescent="0.25">
      <c r="A2324" t="str">
        <f>VLOOKUP(B2324,[2]RH!$B:$BV,72,0)</f>
        <v>si</v>
      </c>
      <c r="B2324" s="6">
        <v>2384</v>
      </c>
      <c r="C2324" s="7" t="s">
        <v>168</v>
      </c>
      <c r="D2324" s="7" t="s">
        <v>8736</v>
      </c>
      <c r="E2324" s="7" t="s">
        <v>67</v>
      </c>
      <c r="F2324" s="7" t="s">
        <v>118</v>
      </c>
      <c r="G2324" s="7" t="s">
        <v>220</v>
      </c>
      <c r="H2324" s="80" t="s">
        <v>225</v>
      </c>
      <c r="I2324" s="7" t="s">
        <v>534</v>
      </c>
      <c r="J2324" s="7" t="s">
        <v>190</v>
      </c>
      <c r="K2324" s="7" t="s">
        <v>146</v>
      </c>
      <c r="L2324" s="7" t="s">
        <v>90</v>
      </c>
      <c r="M2324" s="7" t="str">
        <f t="shared" si="2940"/>
        <v>Couturière</v>
      </c>
      <c r="N2324" s="8">
        <v>45427</v>
      </c>
      <c r="P2324" s="7">
        <f t="shared" ca="1" si="2966"/>
        <v>-6</v>
      </c>
      <c r="Q2324" s="8"/>
      <c r="R2324" s="7"/>
      <c r="S2324" s="7"/>
      <c r="T2324" s="9" t="s">
        <v>156</v>
      </c>
      <c r="U2324" s="7" t="str">
        <f t="shared" si="2951"/>
        <v>Contractuel</v>
      </c>
      <c r="V2324" s="8">
        <v>45689</v>
      </c>
      <c r="W2324" s="8">
        <f>VLOOKUP(B2324,[1]BASE!$A:$Q,17,0)</f>
        <v>45716</v>
      </c>
      <c r="X2324" s="8"/>
      <c r="Y2324" s="8"/>
      <c r="Z2324" s="8">
        <v>45427</v>
      </c>
      <c r="AA2324" s="7">
        <f t="shared" si="2952"/>
        <v>5</v>
      </c>
      <c r="AB2324" s="7">
        <f t="shared" si="2953"/>
        <v>2024</v>
      </c>
      <c r="AC2324" s="7">
        <f t="shared" si="2954"/>
        <v>2028</v>
      </c>
      <c r="AD2324" s="10" t="e">
        <f t="shared" ref="AD2324:AD2387" ca="1" si="2982">IF(#REF!="Non",(DAYS360(N2324,Q2324)/360),(DAYS360(N2324,TODAY())/360))</f>
        <v>#REF!</v>
      </c>
      <c r="AE2324" s="10" t="e">
        <f t="shared" ca="1" si="2956"/>
        <v>#REF!</v>
      </c>
      <c r="AF2324" s="8">
        <v>36783</v>
      </c>
      <c r="AG2324" s="11">
        <f t="shared" ca="1" si="2957"/>
        <v>24.490410958904111</v>
      </c>
      <c r="AH2324" s="10" t="str">
        <f t="shared" ca="1" si="2958"/>
        <v>&lt; 25</v>
      </c>
      <c r="AI2324" s="12">
        <v>17782041</v>
      </c>
      <c r="AJ2324" s="40" t="s">
        <v>106</v>
      </c>
      <c r="AK2324" s="12" t="s">
        <v>8737</v>
      </c>
      <c r="AL2324" s="8">
        <v>43648</v>
      </c>
      <c r="AM2324" s="7" t="s">
        <v>108</v>
      </c>
      <c r="AN2324" s="7" t="s">
        <v>109</v>
      </c>
      <c r="AP2324" t="s">
        <v>7692</v>
      </c>
      <c r="AQ2324" s="14">
        <v>3</v>
      </c>
      <c r="AR2324" s="14">
        <v>1</v>
      </c>
      <c r="AS2324" s="15">
        <f t="shared" si="2959"/>
        <v>45792.25</v>
      </c>
      <c r="AT2324" s="14" t="s">
        <v>163</v>
      </c>
      <c r="AU2324" s="12">
        <v>3.7149999999999999</v>
      </c>
      <c r="AV2324" s="17">
        <v>17</v>
      </c>
      <c r="AW2324" s="18">
        <v>20600</v>
      </c>
      <c r="AX2324" s="19" t="s">
        <v>8738</v>
      </c>
      <c r="AY2324" s="17">
        <v>65</v>
      </c>
      <c r="AZ2324" s="14" t="s">
        <v>203</v>
      </c>
      <c r="BA2324" s="20" t="str">
        <f t="shared" si="2960"/>
        <v>17206000000315421965</v>
      </c>
      <c r="BB2324" s="31">
        <f t="shared" si="2961"/>
        <v>20</v>
      </c>
      <c r="BC2324" s="22" t="s">
        <v>1055</v>
      </c>
      <c r="BD2324" s="23" t="s">
        <v>341</v>
      </c>
      <c r="BF2324" s="8"/>
      <c r="BG2324" s="32">
        <v>25342950</v>
      </c>
      <c r="BH2324" s="32"/>
      <c r="BI2324" s="32"/>
      <c r="BJ2324" t="s">
        <v>1055</v>
      </c>
      <c r="BK2324" s="14" t="str">
        <f t="shared" si="2978"/>
        <v>A-P6 AV</v>
      </c>
      <c r="BL2324" s="14" t="s">
        <v>595</v>
      </c>
      <c r="BM2324" s="25"/>
      <c r="BN2324" s="26"/>
      <c r="BO2324" s="27"/>
      <c r="BP2324" s="26"/>
      <c r="BQ2324" s="28"/>
    </row>
    <row r="2325" spans="1:69" x14ac:dyDescent="0.25">
      <c r="A2325" t="str">
        <f>VLOOKUP(B2325,[2]RH!$B:$BV,72,0)</f>
        <v>si</v>
      </c>
      <c r="B2325" s="6">
        <v>2385</v>
      </c>
      <c r="C2325" s="7" t="s">
        <v>168</v>
      </c>
      <c r="D2325" s="7" t="s">
        <v>8739</v>
      </c>
      <c r="E2325" s="7" t="s">
        <v>67</v>
      </c>
      <c r="F2325" s="7" t="s">
        <v>118</v>
      </c>
      <c r="G2325" s="7" t="s">
        <v>1801</v>
      </c>
      <c r="H2325" s="7" t="s">
        <v>2398</v>
      </c>
      <c r="I2325" s="7" t="s">
        <v>2506</v>
      </c>
      <c r="J2325" s="7" t="s">
        <v>190</v>
      </c>
      <c r="K2325" s="7" t="s">
        <v>146</v>
      </c>
      <c r="L2325" s="7" t="s">
        <v>90</v>
      </c>
      <c r="M2325" s="7" t="str">
        <f t="shared" si="2940"/>
        <v>Prép CAMPO</v>
      </c>
      <c r="N2325" s="8">
        <v>45427</v>
      </c>
      <c r="P2325" s="7">
        <f t="shared" ca="1" si="2966"/>
        <v>-6</v>
      </c>
      <c r="Q2325" s="8"/>
      <c r="R2325" s="7"/>
      <c r="S2325" s="7"/>
      <c r="T2325" s="9" t="s">
        <v>156</v>
      </c>
      <c r="U2325" s="7" t="str">
        <f t="shared" si="2951"/>
        <v>Contractuel</v>
      </c>
      <c r="V2325" s="8">
        <v>45689</v>
      </c>
      <c r="W2325" s="8">
        <f>VLOOKUP(B2325,[1]BASE!$A:$Q,17,0)</f>
        <v>45716</v>
      </c>
      <c r="X2325" s="8"/>
      <c r="Y2325" s="8"/>
      <c r="Z2325" s="8">
        <v>45427</v>
      </c>
      <c r="AA2325" s="7">
        <f t="shared" si="2952"/>
        <v>5</v>
      </c>
      <c r="AB2325" s="7">
        <f t="shared" si="2953"/>
        <v>2024</v>
      </c>
      <c r="AC2325" s="7">
        <f t="shared" si="2954"/>
        <v>2028</v>
      </c>
      <c r="AD2325" s="10" t="e">
        <f t="shared" ref="AD2325:AD2388" ca="1" si="2983">IF(#REF!="Non",(DAYS360(N2325,Q2325)/360),(DAYS360(N2325,TODAY())/360))</f>
        <v>#REF!</v>
      </c>
      <c r="AE2325" s="10" t="e">
        <f t="shared" ca="1" si="2956"/>
        <v>#REF!</v>
      </c>
      <c r="AF2325" s="8">
        <v>32740</v>
      </c>
      <c r="AG2325" s="11">
        <f t="shared" ca="1" si="2957"/>
        <v>35.56712328767123</v>
      </c>
      <c r="AH2325" s="10" t="str">
        <f t="shared" ca="1" si="2958"/>
        <v>&gt;35&lt; 45</v>
      </c>
      <c r="AI2325" s="12">
        <v>16534583</v>
      </c>
      <c r="AJ2325" s="13" t="s">
        <v>106</v>
      </c>
      <c r="AK2325" s="12" t="s">
        <v>8740</v>
      </c>
      <c r="AL2325" s="8">
        <v>39710</v>
      </c>
      <c r="AM2325" s="7" t="s">
        <v>108</v>
      </c>
      <c r="AN2325" s="7" t="s">
        <v>76</v>
      </c>
      <c r="AO2325">
        <v>2</v>
      </c>
      <c r="AP2325" t="s">
        <v>7700</v>
      </c>
      <c r="AQ2325" s="14">
        <v>3</v>
      </c>
      <c r="AR2325" s="14">
        <v>1</v>
      </c>
      <c r="AS2325" s="15">
        <f t="shared" si="2959"/>
        <v>45792.25</v>
      </c>
      <c r="AT2325" s="14" t="s">
        <v>163</v>
      </c>
      <c r="AU2325" s="12">
        <v>3.7149999999999999</v>
      </c>
      <c r="AV2325" s="17">
        <v>25</v>
      </c>
      <c r="AW2325" s="18">
        <v>13300</v>
      </c>
      <c r="AX2325" s="19" t="s">
        <v>8741</v>
      </c>
      <c r="AY2325" s="17">
        <v>62</v>
      </c>
      <c r="AZ2325" s="14" t="s">
        <v>276</v>
      </c>
      <c r="BA2325" s="20" t="str">
        <f t="shared" si="2960"/>
        <v>25133000000126147662</v>
      </c>
      <c r="BB2325" s="31">
        <f t="shared" si="2961"/>
        <v>20</v>
      </c>
      <c r="BC2325" s="22" t="s">
        <v>8742</v>
      </c>
      <c r="BD2325" s="23" t="s">
        <v>341</v>
      </c>
      <c r="BF2325" s="8"/>
      <c r="BG2325" s="32">
        <v>54016442</v>
      </c>
      <c r="BH2325" s="32"/>
      <c r="BI2325" s="32"/>
      <c r="BJ2325" t="s">
        <v>8743</v>
      </c>
      <c r="BK2325" s="14" t="str">
        <f t="shared" si="2978"/>
        <v>A-P7 AR</v>
      </c>
      <c r="BL2325" s="14" t="s">
        <v>595</v>
      </c>
      <c r="BM2325" s="25"/>
      <c r="BN2325" s="26"/>
      <c r="BO2325" s="27"/>
      <c r="BP2325" s="26"/>
      <c r="BQ2325" s="28"/>
    </row>
    <row r="2326" spans="1:69" x14ac:dyDescent="0.25">
      <c r="A2326" t="str">
        <f>VLOOKUP(B2326,[2]RH!$B:$BV,72,0)</f>
        <v>Non-Actif</v>
      </c>
      <c r="B2326" s="6">
        <v>2386</v>
      </c>
      <c r="C2326" s="7" t="s">
        <v>65</v>
      </c>
      <c r="D2326" s="7" t="s">
        <v>8744</v>
      </c>
      <c r="E2326" s="7" t="s">
        <v>67</v>
      </c>
      <c r="F2326" s="7" t="s">
        <v>102</v>
      </c>
      <c r="G2326" s="7" t="s">
        <v>1585</v>
      </c>
      <c r="H2326" s="80" t="s">
        <v>102</v>
      </c>
      <c r="I2326" s="7" t="s">
        <v>1908</v>
      </c>
      <c r="J2326" s="7"/>
      <c r="K2326" s="7" t="s">
        <v>89</v>
      </c>
      <c r="L2326" s="7" t="s">
        <v>90</v>
      </c>
      <c r="M2326" s="7" t="str">
        <f t="shared" si="2940"/>
        <v>MANITENTIONNAIRE</v>
      </c>
      <c r="N2326" s="8">
        <v>45426</v>
      </c>
      <c r="P2326" s="7">
        <f t="shared" ca="1" si="2966"/>
        <v>-249</v>
      </c>
      <c r="Q2326" s="8">
        <v>45473</v>
      </c>
      <c r="R2326" s="7" t="s">
        <v>290</v>
      </c>
      <c r="S2326" s="7"/>
      <c r="T2326" s="9" t="s">
        <v>156</v>
      </c>
      <c r="U2326" s="7" t="str">
        <f t="shared" si="2951"/>
        <v>Contractuel</v>
      </c>
      <c r="V2326" s="8">
        <v>45426</v>
      </c>
      <c r="W2326" s="8">
        <v>45473</v>
      </c>
      <c r="X2326" s="8"/>
      <c r="Y2326" s="8"/>
      <c r="Z2326" s="8">
        <v>45426</v>
      </c>
      <c r="AA2326" s="7">
        <f t="shared" si="2952"/>
        <v>5</v>
      </c>
      <c r="AB2326" s="7">
        <f t="shared" si="2953"/>
        <v>2024</v>
      </c>
      <c r="AC2326" s="7">
        <f t="shared" si="2954"/>
        <v>2028</v>
      </c>
      <c r="AD2326" s="10" t="e">
        <f t="shared" ref="AD2326:AD2389" ca="1" si="2984">IF(#REF!="Non",(DAYS360(N2326,Q2326)/360),(DAYS360(N2326,TODAY())/360))</f>
        <v>#REF!</v>
      </c>
      <c r="AE2326" s="10" t="e">
        <f t="shared" ca="1" si="2956"/>
        <v>#REF!</v>
      </c>
      <c r="AF2326" s="8">
        <v>35121</v>
      </c>
      <c r="AG2326" s="11">
        <f t="shared" ca="1" si="2957"/>
        <v>29.043835616438358</v>
      </c>
      <c r="AH2326" s="10" t="str">
        <f t="shared" ca="1" si="2958"/>
        <v>&gt;25&lt; 35</v>
      </c>
      <c r="AI2326" s="12"/>
      <c r="AJ2326" s="11"/>
      <c r="AK2326" s="12" t="s">
        <v>8745</v>
      </c>
      <c r="AL2326" s="8">
        <v>41641</v>
      </c>
      <c r="AM2326" s="7" t="s">
        <v>75</v>
      </c>
      <c r="AN2326" s="7" t="s">
        <v>109</v>
      </c>
      <c r="AP2326" t="s">
        <v>8609</v>
      </c>
      <c r="AQ2326" s="14">
        <v>3</v>
      </c>
      <c r="AR2326" s="14">
        <v>1</v>
      </c>
      <c r="AS2326" s="15">
        <f t="shared" si="2959"/>
        <v>45791.25</v>
      </c>
      <c r="AT2326" s="14" t="s">
        <v>163</v>
      </c>
      <c r="AU2326" s="12">
        <v>3.778</v>
      </c>
      <c r="AV2326" s="17">
        <v>17</v>
      </c>
      <c r="AW2326" s="18">
        <v>20600</v>
      </c>
      <c r="AX2326" s="19" t="s">
        <v>8746</v>
      </c>
      <c r="AY2326" s="17" t="s">
        <v>150</v>
      </c>
      <c r="AZ2326" s="14" t="s">
        <v>203</v>
      </c>
      <c r="BA2326" s="20" t="str">
        <f t="shared" si="2960"/>
        <v>17206000000308756707</v>
      </c>
      <c r="BB2326" s="31">
        <f t="shared" si="2961"/>
        <v>20</v>
      </c>
      <c r="BC2326" s="22" t="s">
        <v>8747</v>
      </c>
      <c r="BD2326" s="23" t="s">
        <v>115</v>
      </c>
      <c r="BF2326" s="8"/>
      <c r="BG2326" s="32">
        <v>92368466</v>
      </c>
      <c r="BH2326" s="32"/>
      <c r="BI2326" s="32"/>
      <c r="BK2326" s="14" t="str">
        <f t="shared" si="2978"/>
        <v>-LOGISTIQUE</v>
      </c>
      <c r="BL2326" s="14" t="s">
        <v>241</v>
      </c>
      <c r="BM2326" s="25"/>
      <c r="BN2326" s="26"/>
      <c r="BO2326" s="27"/>
      <c r="BP2326" s="26"/>
      <c r="BQ2326" s="28"/>
    </row>
    <row r="2327" spans="1:69" x14ac:dyDescent="0.25">
      <c r="A2327" t="str">
        <f>VLOOKUP(B2327,[2]RH!$B:$BV,72,0)</f>
        <v>Non-Actif</v>
      </c>
      <c r="B2327" s="6">
        <v>2387</v>
      </c>
      <c r="C2327" s="7" t="s">
        <v>168</v>
      </c>
      <c r="D2327" s="7" t="s">
        <v>8748</v>
      </c>
      <c r="E2327" s="7" t="s">
        <v>67</v>
      </c>
      <c r="F2327" s="7" t="s">
        <v>118</v>
      </c>
      <c r="G2327" s="7" t="s">
        <v>533</v>
      </c>
      <c r="H2327" s="80" t="s">
        <v>225</v>
      </c>
      <c r="I2327" s="7" t="s">
        <v>534</v>
      </c>
      <c r="J2327" s="7" t="s">
        <v>190</v>
      </c>
      <c r="K2327" s="7" t="s">
        <v>89</v>
      </c>
      <c r="L2327" s="7" t="s">
        <v>90</v>
      </c>
      <c r="M2327" s="7" t="str">
        <f t="shared" si="2940"/>
        <v>Contrôle Qualité</v>
      </c>
      <c r="N2327" s="8">
        <v>45427</v>
      </c>
      <c r="P2327" s="7">
        <f t="shared" ca="1" si="2966"/>
        <v>-218</v>
      </c>
      <c r="Q2327" s="8">
        <v>45505</v>
      </c>
      <c r="R2327" s="7" t="s">
        <v>147</v>
      </c>
      <c r="S2327" s="7"/>
      <c r="T2327" s="9" t="s">
        <v>156</v>
      </c>
      <c r="U2327" s="7" t="str">
        <f t="shared" si="2951"/>
        <v>Contractuel</v>
      </c>
      <c r="V2327" s="8">
        <v>45474</v>
      </c>
      <c r="W2327" s="8">
        <v>45504</v>
      </c>
      <c r="X2327" s="8"/>
      <c r="Y2327" s="8"/>
      <c r="Z2327" s="8">
        <v>45427</v>
      </c>
      <c r="AA2327" s="7">
        <f t="shared" si="2952"/>
        <v>5</v>
      </c>
      <c r="AB2327" s="7">
        <f t="shared" si="2953"/>
        <v>2024</v>
      </c>
      <c r="AC2327" s="7">
        <f t="shared" si="2954"/>
        <v>2028</v>
      </c>
      <c r="AD2327" s="10" t="e">
        <f t="shared" ref="AD2327:AD2390" ca="1" si="2985">IF(#REF!="Non",(DAYS360(N2327,Q2327)/360),(DAYS360(N2327,TODAY())/360))</f>
        <v>#REF!</v>
      </c>
      <c r="AE2327" s="10" t="e">
        <f t="shared" ca="1" si="2956"/>
        <v>#REF!</v>
      </c>
      <c r="AF2327" s="8">
        <v>36651</v>
      </c>
      <c r="AG2327" s="11">
        <f t="shared" ca="1" si="2957"/>
        <v>24.852054794520548</v>
      </c>
      <c r="AH2327" s="10" t="str">
        <f t="shared" ca="1" si="2958"/>
        <v>&lt; 25</v>
      </c>
      <c r="AI2327" s="12">
        <v>17442759</v>
      </c>
      <c r="AJ2327" s="13" t="s">
        <v>79</v>
      </c>
      <c r="AK2327" s="12" t="s">
        <v>8749</v>
      </c>
      <c r="AL2327" s="8">
        <v>43634</v>
      </c>
      <c r="AM2327" s="7" t="s">
        <v>108</v>
      </c>
      <c r="AN2327" s="7" t="s">
        <v>109</v>
      </c>
      <c r="AP2327" t="s">
        <v>8609</v>
      </c>
      <c r="AQ2327" s="14">
        <v>3</v>
      </c>
      <c r="AR2327" s="14">
        <v>1</v>
      </c>
      <c r="AS2327" s="15">
        <f t="shared" si="2959"/>
        <v>45792.25</v>
      </c>
      <c r="AT2327" s="14" t="s">
        <v>163</v>
      </c>
      <c r="AU2327" s="12">
        <v>3.8780000000000001</v>
      </c>
      <c r="AV2327" s="17">
        <v>17</v>
      </c>
      <c r="AW2327" s="18" t="s">
        <v>201</v>
      </c>
      <c r="AX2327" s="19" t="s">
        <v>8750</v>
      </c>
      <c r="AY2327" s="17">
        <v>64</v>
      </c>
      <c r="AZ2327" s="14" t="s">
        <v>203</v>
      </c>
      <c r="BA2327" s="20" t="str">
        <f t="shared" si="2960"/>
        <v>17001000000336202964</v>
      </c>
      <c r="BB2327" s="31">
        <f t="shared" si="2961"/>
        <v>20</v>
      </c>
      <c r="BC2327" s="22" t="s">
        <v>8751</v>
      </c>
      <c r="BD2327" s="23" t="s">
        <v>341</v>
      </c>
      <c r="BF2327" s="8"/>
      <c r="BG2327" s="32">
        <v>53406337</v>
      </c>
      <c r="BH2327" s="32"/>
      <c r="BI2327" s="32"/>
      <c r="BK2327" s="14" t="str">
        <f t="shared" si="2978"/>
        <v>A-P6 AV</v>
      </c>
      <c r="BL2327" s="14" t="s">
        <v>288</v>
      </c>
      <c r="BM2327" s="25"/>
      <c r="BN2327" s="26"/>
      <c r="BO2327" s="27"/>
      <c r="BP2327" s="26"/>
      <c r="BQ2327" s="28"/>
    </row>
    <row r="2328" spans="1:69" x14ac:dyDescent="0.25">
      <c r="A2328" t="str">
        <f>VLOOKUP(B2328,[2]RH!$B:$BV,72,0)</f>
        <v>si</v>
      </c>
      <c r="B2328" s="6">
        <v>2388</v>
      </c>
      <c r="C2328" s="7" t="s">
        <v>168</v>
      </c>
      <c r="D2328" s="7" t="s">
        <v>8752</v>
      </c>
      <c r="E2328" s="7" t="s">
        <v>67</v>
      </c>
      <c r="F2328" s="7" t="s">
        <v>118</v>
      </c>
      <c r="G2328" s="7" t="s">
        <v>533</v>
      </c>
      <c r="H2328" s="80" t="s">
        <v>225</v>
      </c>
      <c r="I2328" s="7" t="s">
        <v>5620</v>
      </c>
      <c r="J2328" s="7" t="s">
        <v>281</v>
      </c>
      <c r="K2328" s="7" t="s">
        <v>89</v>
      </c>
      <c r="L2328" s="7" t="s">
        <v>90</v>
      </c>
      <c r="M2328" s="7" t="str">
        <f t="shared" si="2940"/>
        <v>Contrôle Qualité</v>
      </c>
      <c r="N2328" s="8">
        <v>45427</v>
      </c>
      <c r="P2328" s="7">
        <f t="shared" ca="1" si="2966"/>
        <v>-6</v>
      </c>
      <c r="Q2328" s="8"/>
      <c r="R2328" s="7"/>
      <c r="S2328" s="7"/>
      <c r="T2328" s="9" t="s">
        <v>156</v>
      </c>
      <c r="U2328" s="7" t="str">
        <f t="shared" si="2951"/>
        <v>Contractuel</v>
      </c>
      <c r="V2328" s="8">
        <v>45689</v>
      </c>
      <c r="W2328" s="8">
        <f>VLOOKUP(B2328,[1]BASE!$A:$Q,17,0)</f>
        <v>45716</v>
      </c>
      <c r="X2328" s="8"/>
      <c r="Y2328" s="8"/>
      <c r="Z2328" s="8">
        <v>45427</v>
      </c>
      <c r="AA2328" s="7">
        <f t="shared" si="2952"/>
        <v>5</v>
      </c>
      <c r="AB2328" s="7">
        <f t="shared" si="2953"/>
        <v>2024</v>
      </c>
      <c r="AC2328" s="7">
        <f t="shared" si="2954"/>
        <v>2028</v>
      </c>
      <c r="AD2328" s="10" t="e">
        <f t="shared" ref="AD2328:AD2391" ca="1" si="2986">IF(#REF!="Non",(DAYS360(N2328,Q2328)/360),(DAYS360(N2328,TODAY())/360))</f>
        <v>#REF!</v>
      </c>
      <c r="AE2328" s="10" t="e">
        <f t="shared" ca="1" si="2956"/>
        <v>#REF!</v>
      </c>
      <c r="AF2328" s="8">
        <v>36810</v>
      </c>
      <c r="AG2328" s="11">
        <f t="shared" ca="1" si="2957"/>
        <v>24.416438356164385</v>
      </c>
      <c r="AH2328" s="10" t="str">
        <f t="shared" ca="1" si="2958"/>
        <v>&lt; 25</v>
      </c>
      <c r="AI2328" s="12">
        <v>17824578</v>
      </c>
      <c r="AJ2328" s="40" t="s">
        <v>120</v>
      </c>
      <c r="AK2328" s="12" t="s">
        <v>8753</v>
      </c>
      <c r="AL2328" s="8">
        <v>43332</v>
      </c>
      <c r="AM2328" s="7" t="s">
        <v>108</v>
      </c>
      <c r="AN2328" s="7" t="s">
        <v>109</v>
      </c>
      <c r="AP2328" t="s">
        <v>8754</v>
      </c>
      <c r="AQ2328" s="14">
        <v>3</v>
      </c>
      <c r="AR2328" s="14">
        <v>1</v>
      </c>
      <c r="AS2328" s="15">
        <f t="shared" si="2959"/>
        <v>45792.25</v>
      </c>
      <c r="AT2328" s="14" t="s">
        <v>163</v>
      </c>
      <c r="AU2328" s="12">
        <v>3.8780000000000001</v>
      </c>
      <c r="AV2328" s="17">
        <v>17</v>
      </c>
      <c r="AW2328" s="18" t="s">
        <v>201</v>
      </c>
      <c r="AX2328" s="19" t="s">
        <v>8755</v>
      </c>
      <c r="AY2328" s="17" t="s">
        <v>150</v>
      </c>
      <c r="AZ2328" s="14" t="s">
        <v>203</v>
      </c>
      <c r="BA2328" s="20" t="str">
        <f t="shared" si="2960"/>
        <v>17001000000345575007</v>
      </c>
      <c r="BB2328" s="31">
        <f t="shared" si="2961"/>
        <v>20</v>
      </c>
      <c r="BC2328" s="22" t="s">
        <v>8756</v>
      </c>
      <c r="BD2328" s="23" t="s">
        <v>341</v>
      </c>
      <c r="BF2328" s="8"/>
      <c r="BG2328" s="32">
        <v>50222785</v>
      </c>
      <c r="BH2328" s="32"/>
      <c r="BI2328" s="32"/>
      <c r="BJ2328" t="s">
        <v>814</v>
      </c>
      <c r="BK2328" s="14" t="str">
        <f>IF(K2328="CADRE","CADRE",CONCATENATE(J2328,"-",H2328))</f>
        <v>B-P6 AV</v>
      </c>
      <c r="BL2328" s="14" t="s">
        <v>288</v>
      </c>
      <c r="BM2328" s="25"/>
      <c r="BN2328" s="26"/>
      <c r="BO2328" s="27"/>
      <c r="BP2328" s="26"/>
      <c r="BQ2328" s="28"/>
    </row>
    <row r="2329" spans="1:69" x14ac:dyDescent="0.25">
      <c r="A2329" t="str">
        <f>VLOOKUP(B2329,[2]RH!$B:$BV,72,0)</f>
        <v>Non-Actif</v>
      </c>
      <c r="B2329" s="6">
        <v>2389</v>
      </c>
      <c r="C2329" s="7" t="s">
        <v>168</v>
      </c>
      <c r="D2329" s="7" t="s">
        <v>8757</v>
      </c>
      <c r="E2329" s="7" t="s">
        <v>67</v>
      </c>
      <c r="F2329" s="7" t="s">
        <v>118</v>
      </c>
      <c r="G2329" s="7" t="s">
        <v>533</v>
      </c>
      <c r="H2329" s="80" t="s">
        <v>2398</v>
      </c>
      <c r="I2329" s="7" t="s">
        <v>2487</v>
      </c>
      <c r="J2329" s="7" t="s">
        <v>281</v>
      </c>
      <c r="K2329" s="7" t="s">
        <v>89</v>
      </c>
      <c r="L2329" s="7" t="s">
        <v>90</v>
      </c>
      <c r="M2329" s="7" t="str">
        <f t="shared" si="2940"/>
        <v>Contrôle Qualité</v>
      </c>
      <c r="N2329" s="8">
        <v>45427</v>
      </c>
      <c r="P2329" s="7">
        <f t="shared" ca="1" si="2966"/>
        <v>-249</v>
      </c>
      <c r="Q2329" s="8">
        <v>45472</v>
      </c>
      <c r="R2329" s="7" t="s">
        <v>8578</v>
      </c>
      <c r="S2329" s="7"/>
      <c r="T2329" s="9" t="s">
        <v>156</v>
      </c>
      <c r="U2329" s="7" t="str">
        <f t="shared" si="2951"/>
        <v>Contractuel</v>
      </c>
      <c r="V2329" s="8">
        <v>45427</v>
      </c>
      <c r="W2329" s="8">
        <v>45473</v>
      </c>
      <c r="X2329" s="8"/>
      <c r="Y2329" s="8"/>
      <c r="Z2329" s="8">
        <v>45427</v>
      </c>
      <c r="AA2329" s="7">
        <f t="shared" si="2952"/>
        <v>5</v>
      </c>
      <c r="AB2329" s="7">
        <f t="shared" si="2953"/>
        <v>2024</v>
      </c>
      <c r="AC2329" s="7">
        <f t="shared" si="2954"/>
        <v>2028</v>
      </c>
      <c r="AD2329" s="10" t="e">
        <f t="shared" ref="AD2329:AD2392" ca="1" si="2987">IF(#REF!="Non",(DAYS360(N2329,Q2329)/360),(DAYS360(N2329,TODAY())/360))</f>
        <v>#REF!</v>
      </c>
      <c r="AE2329" s="10" t="e">
        <f t="shared" ca="1" si="2956"/>
        <v>#REF!</v>
      </c>
      <c r="AF2329" s="8">
        <v>32631</v>
      </c>
      <c r="AG2329" s="11">
        <f t="shared" ca="1" si="2957"/>
        <v>35.865753424657534</v>
      </c>
      <c r="AH2329" s="10" t="str">
        <f t="shared" ca="1" si="2958"/>
        <v>&gt;35&lt; 45</v>
      </c>
      <c r="AI2329" s="12"/>
      <c r="AJ2329" s="11"/>
      <c r="AK2329" s="12" t="s">
        <v>8758</v>
      </c>
      <c r="AL2329" s="8">
        <v>39777</v>
      </c>
      <c r="AM2329" s="7" t="s">
        <v>108</v>
      </c>
      <c r="AN2329" s="7" t="s">
        <v>76</v>
      </c>
      <c r="AO2329">
        <v>2</v>
      </c>
      <c r="AP2329" t="s">
        <v>8754</v>
      </c>
      <c r="AQ2329" s="14">
        <v>3</v>
      </c>
      <c r="AR2329" s="14">
        <v>1</v>
      </c>
      <c r="AS2329" s="15">
        <f t="shared" si="2959"/>
        <v>45792.25</v>
      </c>
      <c r="AT2329" s="14" t="s">
        <v>163</v>
      </c>
      <c r="AU2329" s="12">
        <v>3.8780000000000001</v>
      </c>
      <c r="AV2329" s="17">
        <v>17</v>
      </c>
      <c r="AW2329" s="18" t="s">
        <v>201</v>
      </c>
      <c r="AX2329" s="19" t="s">
        <v>8759</v>
      </c>
      <c r="AY2329" s="17">
        <v>40</v>
      </c>
      <c r="AZ2329" s="14" t="s">
        <v>203</v>
      </c>
      <c r="BA2329" s="20" t="str">
        <f t="shared" si="2960"/>
        <v>17001000000345040440</v>
      </c>
      <c r="BB2329" s="31">
        <f t="shared" si="2961"/>
        <v>20</v>
      </c>
      <c r="BC2329" s="22" t="s">
        <v>8760</v>
      </c>
      <c r="BD2329" s="23" t="s">
        <v>115</v>
      </c>
      <c r="BF2329" s="8"/>
      <c r="BG2329" s="32">
        <v>52047720</v>
      </c>
      <c r="BH2329" s="32">
        <v>50831477</v>
      </c>
      <c r="BI2329" s="32"/>
      <c r="BK2329" s="14" t="str">
        <f t="shared" si="2978"/>
        <v>B-P7 AR</v>
      </c>
      <c r="BL2329" s="14" t="s">
        <v>288</v>
      </c>
      <c r="BM2329" s="25"/>
      <c r="BN2329" s="26"/>
      <c r="BO2329" s="27"/>
      <c r="BP2329" s="26"/>
      <c r="BQ2329" s="28"/>
    </row>
    <row r="2330" spans="1:69" x14ac:dyDescent="0.25">
      <c r="A2330" t="str">
        <f>VLOOKUP(B2330,[2]RH!$B:$BV,72,0)</f>
        <v>Non-Actif</v>
      </c>
      <c r="B2330" s="6">
        <v>2390</v>
      </c>
      <c r="C2330" s="150" t="s">
        <v>65</v>
      </c>
      <c r="D2330" s="160" t="s">
        <v>8761</v>
      </c>
      <c r="E2330" s="152" t="s">
        <v>67</v>
      </c>
      <c r="F2330" s="152" t="s">
        <v>118</v>
      </c>
      <c r="G2330" s="7" t="s">
        <v>220</v>
      </c>
      <c r="H2330" s="80" t="s">
        <v>2398</v>
      </c>
      <c r="I2330" s="7" t="s">
        <v>2399</v>
      </c>
      <c r="J2330" s="150" t="s">
        <v>190</v>
      </c>
      <c r="K2330" s="150" t="s">
        <v>146</v>
      </c>
      <c r="L2330" s="154" t="s">
        <v>90</v>
      </c>
      <c r="M2330" s="7" t="str">
        <f t="shared" si="2940"/>
        <v>Couturière</v>
      </c>
      <c r="N2330" s="155">
        <v>45432</v>
      </c>
      <c r="O2330" s="151"/>
      <c r="P2330" s="7">
        <f t="shared" ca="1" si="2966"/>
        <v>-249</v>
      </c>
      <c r="Q2330" s="8">
        <v>45446</v>
      </c>
      <c r="R2330" s="7" t="s">
        <v>147</v>
      </c>
      <c r="S2330" s="151"/>
      <c r="T2330" s="9" t="s">
        <v>156</v>
      </c>
      <c r="U2330" s="7" t="str">
        <f t="shared" si="2951"/>
        <v>Contractuel</v>
      </c>
      <c r="V2330" s="155">
        <v>45432</v>
      </c>
      <c r="W2330" s="155">
        <v>45473</v>
      </c>
      <c r="X2330" s="151"/>
      <c r="Y2330" s="151"/>
      <c r="Z2330" s="155">
        <v>45432</v>
      </c>
      <c r="AA2330" s="7">
        <f t="shared" si="2952"/>
        <v>5</v>
      </c>
      <c r="AB2330" s="7">
        <f t="shared" si="2953"/>
        <v>2024</v>
      </c>
      <c r="AC2330" s="7">
        <f t="shared" si="2954"/>
        <v>2028</v>
      </c>
      <c r="AD2330" s="10" t="e">
        <f t="shared" ref="AD2330:AD2393" ca="1" si="2988">IF(#REF!="Non",(DAYS360(N2330,Q2330)/360),(DAYS360(N2330,TODAY())/360))</f>
        <v>#REF!</v>
      </c>
      <c r="AE2330" s="10" t="e">
        <f t="shared" ca="1" si="2956"/>
        <v>#REF!</v>
      </c>
      <c r="AF2330" s="156">
        <v>33815</v>
      </c>
      <c r="AG2330" s="11">
        <f t="shared" ca="1" si="2957"/>
        <v>32.62191780821918</v>
      </c>
      <c r="AH2330" s="10" t="str">
        <f t="shared" ca="1" si="2958"/>
        <v>&gt;25&lt; 35</v>
      </c>
      <c r="AI2330" s="151"/>
      <c r="AJ2330" s="151"/>
      <c r="AK2330" s="161" t="s">
        <v>8762</v>
      </c>
      <c r="AL2330" s="156">
        <v>43815</v>
      </c>
      <c r="AM2330" s="150" t="s">
        <v>75</v>
      </c>
      <c r="AN2330" s="150" t="s">
        <v>109</v>
      </c>
      <c r="AO2330" s="151"/>
      <c r="AP2330" s="151" t="s">
        <v>7687</v>
      </c>
      <c r="AQ2330" s="14">
        <v>3</v>
      </c>
      <c r="AR2330" s="14">
        <v>1</v>
      </c>
      <c r="AS2330" s="15">
        <f t="shared" si="2959"/>
        <v>45797.25</v>
      </c>
      <c r="AT2330" s="150" t="s">
        <v>163</v>
      </c>
      <c r="AU2330" s="12">
        <v>3.7149999999999999</v>
      </c>
      <c r="AV2330" s="151">
        <v>17</v>
      </c>
      <c r="AW2330" s="162" t="s">
        <v>201</v>
      </c>
      <c r="AX2330" s="162" t="s">
        <v>8763</v>
      </c>
      <c r="AY2330" s="151">
        <v>72</v>
      </c>
      <c r="AZ2330" s="151" t="s">
        <v>203</v>
      </c>
      <c r="BA2330" s="20" t="str">
        <f t="shared" si="2960"/>
        <v>17001000000345181672</v>
      </c>
      <c r="BB2330" s="31">
        <f t="shared" si="2961"/>
        <v>20</v>
      </c>
      <c r="BC2330" s="151" t="s">
        <v>5268</v>
      </c>
      <c r="BD2330" s="151" t="s">
        <v>341</v>
      </c>
      <c r="BE2330" s="151"/>
      <c r="BF2330" s="151"/>
      <c r="BG2330" s="151">
        <v>27945477</v>
      </c>
      <c r="BH2330" s="151"/>
      <c r="BI2330" s="151"/>
      <c r="BJ2330" s="151"/>
      <c r="BK2330" s="14" t="str">
        <f t="shared" si="2978"/>
        <v>A-P7 AR</v>
      </c>
      <c r="BL2330" s="14" t="s">
        <v>595</v>
      </c>
      <c r="BM2330" s="151"/>
      <c r="BN2330" s="151"/>
      <c r="BO2330" s="151"/>
      <c r="BP2330" s="151"/>
      <c r="BQ2330" s="151"/>
    </row>
    <row r="2331" spans="1:69" x14ac:dyDescent="0.25">
      <c r="A2331" t="str">
        <f>VLOOKUP(B2331,[2]RH!$B:$BV,72,0)</f>
        <v>si</v>
      </c>
      <c r="B2331" s="6">
        <v>2391</v>
      </c>
      <c r="C2331" s="7" t="s">
        <v>168</v>
      </c>
      <c r="D2331" s="7" t="s">
        <v>8764</v>
      </c>
      <c r="E2331" s="7" t="s">
        <v>67</v>
      </c>
      <c r="F2331" s="7" t="s">
        <v>158</v>
      </c>
      <c r="G2331" s="7" t="s">
        <v>6383</v>
      </c>
      <c r="H2331" s="80" t="s">
        <v>158</v>
      </c>
      <c r="I2331" s="7" t="s">
        <v>542</v>
      </c>
      <c r="J2331" s="7"/>
      <c r="K2331" s="7" t="s">
        <v>146</v>
      </c>
      <c r="L2331" s="7" t="s">
        <v>90</v>
      </c>
      <c r="M2331" s="7" t="str">
        <f t="shared" si="2940"/>
        <v>COUPEUR</v>
      </c>
      <c r="N2331" s="8">
        <v>45427</v>
      </c>
      <c r="P2331" s="7">
        <f t="shared" ca="1" si="2966"/>
        <v>-6</v>
      </c>
      <c r="Q2331" s="8"/>
      <c r="R2331" s="7"/>
      <c r="S2331" s="7"/>
      <c r="T2331" s="9" t="s">
        <v>156</v>
      </c>
      <c r="U2331" s="7" t="str">
        <f t="shared" si="2951"/>
        <v>Contractuel</v>
      </c>
      <c r="V2331" s="8">
        <v>45689</v>
      </c>
      <c r="W2331" s="8">
        <f>VLOOKUP(B2331,[1]BASE!$A:$Q,17,0)</f>
        <v>45716</v>
      </c>
      <c r="X2331" s="8"/>
      <c r="Y2331" s="8"/>
      <c r="Z2331" s="8">
        <v>45427</v>
      </c>
      <c r="AA2331" s="7">
        <f t="shared" si="2952"/>
        <v>5</v>
      </c>
      <c r="AB2331" s="7">
        <f t="shared" si="2953"/>
        <v>2024</v>
      </c>
      <c r="AC2331" s="7">
        <f t="shared" si="2954"/>
        <v>2028</v>
      </c>
      <c r="AD2331" s="10" t="e">
        <f t="shared" ref="AD2331:AD2394" ca="1" si="2989">IF(#REF!="Non",(DAYS360(N2331,Q2331)/360),(DAYS360(N2331,TODAY())/360))</f>
        <v>#REF!</v>
      </c>
      <c r="AE2331" s="10" t="e">
        <f t="shared" ca="1" si="2956"/>
        <v>#REF!</v>
      </c>
      <c r="AF2331" s="8">
        <v>35284</v>
      </c>
      <c r="AG2331" s="11">
        <f t="shared" ca="1" si="2957"/>
        <v>28.597260273972601</v>
      </c>
      <c r="AH2331" s="10" t="str">
        <f t="shared" ca="1" si="2958"/>
        <v>&gt;25&lt; 35</v>
      </c>
      <c r="AI2331" s="12">
        <v>16795320</v>
      </c>
      <c r="AJ2331" s="40" t="s">
        <v>213</v>
      </c>
      <c r="AK2331" s="12" t="s">
        <v>8765</v>
      </c>
      <c r="AL2331" s="8">
        <v>42256</v>
      </c>
      <c r="AM2331" s="7" t="s">
        <v>108</v>
      </c>
      <c r="AN2331" s="7" t="s">
        <v>109</v>
      </c>
      <c r="AP2331" t="s">
        <v>8766</v>
      </c>
      <c r="AQ2331" s="14">
        <v>3</v>
      </c>
      <c r="AR2331" s="14">
        <v>1</v>
      </c>
      <c r="AS2331" s="15">
        <f t="shared" si="2959"/>
        <v>45792.25</v>
      </c>
      <c r="AT2331" s="14" t="s">
        <v>163</v>
      </c>
      <c r="AU2331" s="12">
        <v>3.7149999999999999</v>
      </c>
      <c r="AV2331" s="17" t="s">
        <v>150</v>
      </c>
      <c r="AW2331" s="18" t="s">
        <v>339</v>
      </c>
      <c r="AX2331" s="19">
        <v>38105508253</v>
      </c>
      <c r="AY2331" s="17">
        <v>49</v>
      </c>
      <c r="AZ2331" s="14" t="s">
        <v>174</v>
      </c>
      <c r="BA2331" s="20" t="str">
        <f t="shared" si="2960"/>
        <v>07080013810550825349</v>
      </c>
      <c r="BB2331" s="31">
        <f t="shared" si="2961"/>
        <v>20</v>
      </c>
      <c r="BC2331" s="22" t="s">
        <v>8767</v>
      </c>
      <c r="BD2331" s="23" t="s">
        <v>115</v>
      </c>
      <c r="BF2331" s="8"/>
      <c r="BG2331" s="32">
        <v>22855509</v>
      </c>
      <c r="BH2331" s="32"/>
      <c r="BI2331" s="32"/>
      <c r="BJ2331" t="s">
        <v>501</v>
      </c>
      <c r="BK2331" s="14" t="str">
        <f>IF(K2331="CADRE","CADRE",CONCATENATE(J2331,"-",H2331))</f>
        <v>-COUPE</v>
      </c>
      <c r="BL2331" s="14" t="s">
        <v>595</v>
      </c>
      <c r="BM2331" s="25"/>
      <c r="BN2331" s="26"/>
      <c r="BO2331" s="27"/>
      <c r="BP2331" s="26"/>
      <c r="BQ2331" s="28"/>
    </row>
    <row r="2332" spans="1:69" x14ac:dyDescent="0.25">
      <c r="A2332" t="str">
        <f>VLOOKUP(B2332,[2]RH!$B:$BV,72,0)</f>
        <v>Non-Actif</v>
      </c>
      <c r="B2332" s="6">
        <v>2392</v>
      </c>
      <c r="C2332" s="7" t="s">
        <v>168</v>
      </c>
      <c r="D2332" s="7" t="s">
        <v>8768</v>
      </c>
      <c r="E2332" s="7" t="s">
        <v>67</v>
      </c>
      <c r="F2332" s="7" t="s">
        <v>118</v>
      </c>
      <c r="G2332" s="7" t="s">
        <v>220</v>
      </c>
      <c r="H2332" s="80" t="s">
        <v>225</v>
      </c>
      <c r="I2332" s="7" t="s">
        <v>5620</v>
      </c>
      <c r="J2332" s="7" t="s">
        <v>281</v>
      </c>
      <c r="K2332" s="7" t="s">
        <v>146</v>
      </c>
      <c r="L2332" s="7" t="s">
        <v>90</v>
      </c>
      <c r="M2332" s="7" t="str">
        <f t="shared" si="2940"/>
        <v>Couturière</v>
      </c>
      <c r="N2332" s="8">
        <v>45427</v>
      </c>
      <c r="P2332" s="7">
        <f t="shared" ca="1" si="2966"/>
        <v>-249</v>
      </c>
      <c r="Q2332" s="8">
        <v>45429</v>
      </c>
      <c r="R2332" s="7" t="s">
        <v>7336</v>
      </c>
      <c r="S2332" s="7"/>
      <c r="T2332" s="9" t="s">
        <v>156</v>
      </c>
      <c r="U2332" s="7" t="str">
        <f t="shared" si="2951"/>
        <v>Contractuel</v>
      </c>
      <c r="V2332" s="8">
        <v>45427</v>
      </c>
      <c r="W2332" s="8">
        <v>45473</v>
      </c>
      <c r="X2332" s="8"/>
      <c r="Y2332" s="8"/>
      <c r="Z2332" s="8">
        <v>45427</v>
      </c>
      <c r="AA2332" s="7">
        <f t="shared" si="2952"/>
        <v>5</v>
      </c>
      <c r="AB2332" s="7">
        <f t="shared" si="2953"/>
        <v>2024</v>
      </c>
      <c r="AC2332" s="7">
        <f t="shared" si="2954"/>
        <v>2028</v>
      </c>
      <c r="AD2332" s="10" t="e">
        <f t="shared" ref="AD2332:AD2395" ca="1" si="2990">IF(#REF!="Non",(DAYS360(N2332,Q2332)/360),(DAYS360(N2332,TODAY())/360))</f>
        <v>#REF!</v>
      </c>
      <c r="AE2332" s="10" t="e">
        <f t="shared" ca="1" si="2956"/>
        <v>#REF!</v>
      </c>
      <c r="AF2332" s="8">
        <v>28368</v>
      </c>
      <c r="AG2332" s="11">
        <f t="shared" ca="1" si="2957"/>
        <v>47.545205479452058</v>
      </c>
      <c r="AH2332" s="10" t="str">
        <f t="shared" ca="1" si="2958"/>
        <v>&gt;45&lt; 55</v>
      </c>
      <c r="AI2332" s="12"/>
      <c r="AJ2332" s="11"/>
      <c r="AK2332" s="12" t="s">
        <v>8769</v>
      </c>
      <c r="AL2332" s="8">
        <v>41997</v>
      </c>
      <c r="AM2332" s="7" t="s">
        <v>108</v>
      </c>
      <c r="AN2332" s="7" t="s">
        <v>76</v>
      </c>
      <c r="AO2332">
        <v>4</v>
      </c>
      <c r="AP2332" t="s">
        <v>7769</v>
      </c>
      <c r="AQ2332" s="14">
        <v>3</v>
      </c>
      <c r="AR2332" s="14">
        <v>1</v>
      </c>
      <c r="AS2332" s="15">
        <f t="shared" si="2959"/>
        <v>45792.25</v>
      </c>
      <c r="AT2332" s="14" t="s">
        <v>163</v>
      </c>
      <c r="AU2332" s="12">
        <v>3.7149999999999999</v>
      </c>
      <c r="AV2332" s="17" t="s">
        <v>73</v>
      </c>
      <c r="AW2332" s="18" t="s">
        <v>1129</v>
      </c>
      <c r="AX2332" s="19">
        <v>91130335303</v>
      </c>
      <c r="AY2332" s="17">
        <v>18</v>
      </c>
      <c r="AZ2332" s="14" t="s">
        <v>98</v>
      </c>
      <c r="BA2332" s="20" t="str">
        <f t="shared" si="2960"/>
        <v>01027069113033530318</v>
      </c>
      <c r="BB2332" s="31">
        <f t="shared" si="2961"/>
        <v>20</v>
      </c>
      <c r="BC2332" s="22" t="s">
        <v>8770</v>
      </c>
      <c r="BD2332" s="23" t="s">
        <v>341</v>
      </c>
      <c r="BF2332" s="8"/>
      <c r="BG2332" s="32">
        <v>25838879</v>
      </c>
      <c r="BH2332" s="32"/>
      <c r="BI2332" s="32"/>
      <c r="BK2332" s="14" t="str">
        <f t="shared" si="2978"/>
        <v>B-P6 AV</v>
      </c>
      <c r="BL2332" s="14" t="s">
        <v>595</v>
      </c>
      <c r="BM2332" s="25"/>
      <c r="BN2332" s="26"/>
      <c r="BO2332" s="27"/>
      <c r="BP2332" s="26"/>
      <c r="BQ2332" s="28"/>
    </row>
    <row r="2333" spans="1:69" x14ac:dyDescent="0.25">
      <c r="A2333" t="str">
        <f>VLOOKUP(B2333,[2]RH!$B:$BV,72,0)</f>
        <v>Non-Actif</v>
      </c>
      <c r="B2333" s="6">
        <v>2393</v>
      </c>
      <c r="C2333" s="7" t="s">
        <v>168</v>
      </c>
      <c r="D2333" s="7" t="s">
        <v>8771</v>
      </c>
      <c r="E2333" s="7" t="s">
        <v>67</v>
      </c>
      <c r="F2333" s="7" t="s">
        <v>118</v>
      </c>
      <c r="G2333" s="7" t="s">
        <v>220</v>
      </c>
      <c r="H2333" s="80" t="s">
        <v>225</v>
      </c>
      <c r="I2333" s="7" t="s">
        <v>5620</v>
      </c>
      <c r="J2333" s="7" t="s">
        <v>281</v>
      </c>
      <c r="K2333" s="7" t="s">
        <v>146</v>
      </c>
      <c r="L2333" s="7" t="s">
        <v>90</v>
      </c>
      <c r="M2333" s="7" t="str">
        <f t="shared" si="2940"/>
        <v>Couturière</v>
      </c>
      <c r="N2333" s="8">
        <v>45427</v>
      </c>
      <c r="P2333" s="7">
        <f t="shared" ca="1" si="2966"/>
        <v>-187</v>
      </c>
      <c r="Q2333" s="8">
        <v>45545</v>
      </c>
      <c r="R2333" s="7" t="s">
        <v>1850</v>
      </c>
      <c r="S2333" s="7"/>
      <c r="T2333" s="9" t="s">
        <v>156</v>
      </c>
      <c r="U2333" s="7" t="str">
        <f t="shared" si="2951"/>
        <v>Contractuel</v>
      </c>
      <c r="V2333" s="8">
        <v>45505</v>
      </c>
      <c r="W2333" s="8">
        <v>45535</v>
      </c>
      <c r="X2333" s="8"/>
      <c r="Y2333" s="8"/>
      <c r="Z2333" s="8">
        <v>45427</v>
      </c>
      <c r="AA2333" s="7">
        <f t="shared" si="2952"/>
        <v>5</v>
      </c>
      <c r="AB2333" s="7">
        <f t="shared" si="2953"/>
        <v>2024</v>
      </c>
      <c r="AC2333" s="7">
        <f t="shared" si="2954"/>
        <v>2028</v>
      </c>
      <c r="AD2333" s="10" t="e">
        <f t="shared" ref="AD2333:AD2396" ca="1" si="2991">IF(#REF!="Non",(DAYS360(N2333,Q2333)/360),(DAYS360(N2333,TODAY())/360))</f>
        <v>#REF!</v>
      </c>
      <c r="AE2333" s="10" t="e">
        <f t="shared" ca="1" si="2956"/>
        <v>#REF!</v>
      </c>
      <c r="AF2333" s="8">
        <v>27184</v>
      </c>
      <c r="AG2333" s="11">
        <f t="shared" ca="1" si="2957"/>
        <v>50.789041095890411</v>
      </c>
      <c r="AH2333" s="10" t="str">
        <f t="shared" ca="1" si="2958"/>
        <v>&gt;45&lt; 55</v>
      </c>
      <c r="AI2333" s="12"/>
      <c r="AJ2333" s="11"/>
      <c r="AK2333" s="12" t="s">
        <v>8772</v>
      </c>
      <c r="AL2333" s="8">
        <v>44152</v>
      </c>
      <c r="AM2333" s="7" t="s">
        <v>108</v>
      </c>
      <c r="AN2333" s="7" t="s">
        <v>109</v>
      </c>
      <c r="AP2333" t="s">
        <v>7930</v>
      </c>
      <c r="AQ2333" s="14">
        <v>3</v>
      </c>
      <c r="AR2333" s="14">
        <v>1</v>
      </c>
      <c r="AS2333" s="15">
        <f t="shared" si="2959"/>
        <v>45792.25</v>
      </c>
      <c r="AT2333" s="14" t="s">
        <v>163</v>
      </c>
      <c r="AU2333" s="12">
        <v>3.7149999999999999</v>
      </c>
      <c r="AV2333" s="17">
        <v>17</v>
      </c>
      <c r="AW2333" s="18" t="s">
        <v>201</v>
      </c>
      <c r="AX2333" s="19" t="s">
        <v>8773</v>
      </c>
      <c r="AY2333" s="17">
        <v>48</v>
      </c>
      <c r="AZ2333" s="14" t="s">
        <v>203</v>
      </c>
      <c r="BA2333" s="20" t="str">
        <f t="shared" si="2960"/>
        <v>17001000000342738048</v>
      </c>
      <c r="BB2333" s="31">
        <f t="shared" si="2961"/>
        <v>20</v>
      </c>
      <c r="BC2333" s="22" t="s">
        <v>8774</v>
      </c>
      <c r="BD2333" s="23" t="s">
        <v>341</v>
      </c>
      <c r="BF2333" s="8"/>
      <c r="BG2333" s="32">
        <v>58379342</v>
      </c>
      <c r="BH2333" s="32">
        <v>56107252</v>
      </c>
      <c r="BI2333" s="32"/>
      <c r="BJ2333" t="s">
        <v>7665</v>
      </c>
      <c r="BK2333" s="14" t="str">
        <f t="shared" si="2978"/>
        <v>B-P6 AV</v>
      </c>
      <c r="BL2333" s="14" t="s">
        <v>595</v>
      </c>
      <c r="BM2333" s="25"/>
      <c r="BN2333" s="26"/>
      <c r="BO2333" s="27"/>
      <c r="BP2333" s="26"/>
      <c r="BQ2333" s="28"/>
    </row>
    <row r="2334" spans="1:69" x14ac:dyDescent="0.25">
      <c r="A2334" t="str">
        <f>VLOOKUP(B2334,[2]RH!$B:$BV,72,0)</f>
        <v>Non-Actif</v>
      </c>
      <c r="B2334" s="6">
        <v>2394</v>
      </c>
      <c r="C2334" s="7" t="s">
        <v>168</v>
      </c>
      <c r="D2334" s="7" t="s">
        <v>8775</v>
      </c>
      <c r="E2334" s="7" t="s">
        <v>67</v>
      </c>
      <c r="F2334" s="7" t="s">
        <v>118</v>
      </c>
      <c r="G2334" s="7" t="s">
        <v>220</v>
      </c>
      <c r="H2334" s="80" t="s">
        <v>2398</v>
      </c>
      <c r="I2334" s="7" t="s">
        <v>2919</v>
      </c>
      <c r="J2334" s="7" t="s">
        <v>281</v>
      </c>
      <c r="K2334" s="7" t="s">
        <v>146</v>
      </c>
      <c r="L2334" s="7" t="s">
        <v>90</v>
      </c>
      <c r="M2334" s="7" t="str">
        <f t="shared" si="2940"/>
        <v>Couturière</v>
      </c>
      <c r="N2334" s="8">
        <v>45427</v>
      </c>
      <c r="P2334" s="7">
        <f t="shared" ca="1" si="2966"/>
        <v>-218</v>
      </c>
      <c r="Q2334" s="8">
        <v>45488</v>
      </c>
      <c r="R2334" s="7" t="s">
        <v>3519</v>
      </c>
      <c r="S2334" s="7"/>
      <c r="T2334" s="9" t="s">
        <v>156</v>
      </c>
      <c r="U2334" s="7" t="str">
        <f t="shared" si="2951"/>
        <v>Contractuel</v>
      </c>
      <c r="V2334" s="8">
        <v>45474</v>
      </c>
      <c r="W2334" s="8">
        <v>45504</v>
      </c>
      <c r="X2334" s="8"/>
      <c r="Y2334" s="8"/>
      <c r="Z2334" s="8">
        <v>45427</v>
      </c>
      <c r="AA2334" s="7">
        <f t="shared" si="2952"/>
        <v>5</v>
      </c>
      <c r="AB2334" s="7">
        <f t="shared" si="2953"/>
        <v>2024</v>
      </c>
      <c r="AC2334" s="7">
        <f t="shared" si="2954"/>
        <v>2028</v>
      </c>
      <c r="AD2334" s="10" t="e">
        <f t="shared" ref="AD2334:AD2397" ca="1" si="2992">IF(#REF!="Non",(DAYS360(N2334,Q2334)/360),(DAYS360(N2334,TODAY())/360))</f>
        <v>#REF!</v>
      </c>
      <c r="AE2334" s="10" t="e">
        <f t="shared" ca="1" si="2956"/>
        <v>#REF!</v>
      </c>
      <c r="AF2334" s="8">
        <v>36400</v>
      </c>
      <c r="AG2334" s="11">
        <f t="shared" ca="1" si="2957"/>
        <v>25.539726027397261</v>
      </c>
      <c r="AH2334" s="10" t="str">
        <f t="shared" ca="1" si="2958"/>
        <v>&gt;25&lt; 35</v>
      </c>
      <c r="AI2334" s="12">
        <v>17580048</v>
      </c>
      <c r="AJ2334" s="13" t="s">
        <v>120</v>
      </c>
      <c r="AK2334" s="12" t="s">
        <v>8776</v>
      </c>
      <c r="AL2334" s="8">
        <v>44118</v>
      </c>
      <c r="AM2334" s="7" t="s">
        <v>108</v>
      </c>
      <c r="AN2334" s="7" t="s">
        <v>109</v>
      </c>
      <c r="AP2334" t="s">
        <v>8777</v>
      </c>
      <c r="AQ2334" s="14">
        <v>3</v>
      </c>
      <c r="AR2334" s="14">
        <v>1</v>
      </c>
      <c r="AS2334" s="15">
        <f t="shared" si="2959"/>
        <v>45792.25</v>
      </c>
      <c r="AT2334" s="14" t="s">
        <v>163</v>
      </c>
      <c r="AU2334" s="12">
        <v>3.7149999999999999</v>
      </c>
      <c r="AV2334" s="17">
        <v>17</v>
      </c>
      <c r="AW2334" s="18" t="s">
        <v>201</v>
      </c>
      <c r="AX2334" s="19" t="s">
        <v>8778</v>
      </c>
      <c r="AY2334" s="17">
        <v>53</v>
      </c>
      <c r="AZ2334" s="14" t="s">
        <v>203</v>
      </c>
      <c r="BA2334" s="20" t="str">
        <f t="shared" si="2960"/>
        <v>17001000000312897453</v>
      </c>
      <c r="BB2334" s="31">
        <f t="shared" si="2961"/>
        <v>20</v>
      </c>
      <c r="BC2334" s="22" t="s">
        <v>8779</v>
      </c>
      <c r="BD2334" s="23" t="s">
        <v>341</v>
      </c>
      <c r="BF2334" s="8"/>
      <c r="BG2334" s="32">
        <v>23492442</v>
      </c>
      <c r="BH2334" s="32"/>
      <c r="BI2334" s="32"/>
      <c r="BK2334" s="14" t="str">
        <f t="shared" si="2978"/>
        <v>B-P7 AR</v>
      </c>
      <c r="BL2334" s="14" t="s">
        <v>595</v>
      </c>
      <c r="BM2334" s="25"/>
      <c r="BN2334" s="26"/>
      <c r="BO2334" s="27"/>
      <c r="BP2334" s="26"/>
      <c r="BQ2334" s="28"/>
    </row>
    <row r="2335" spans="1:69" x14ac:dyDescent="0.25">
      <c r="A2335" t="str">
        <f>VLOOKUP(B2335,[2]RH!$B:$BV,72,0)</f>
        <v>si</v>
      </c>
      <c r="B2335" s="6">
        <v>2395</v>
      </c>
      <c r="C2335" s="7" t="s">
        <v>65</v>
      </c>
      <c r="D2335" s="7" t="s">
        <v>8780</v>
      </c>
      <c r="E2335" s="7" t="s">
        <v>67</v>
      </c>
      <c r="F2335" s="7" t="s">
        <v>102</v>
      </c>
      <c r="G2335" s="7" t="s">
        <v>1585</v>
      </c>
      <c r="H2335" s="80" t="s">
        <v>102</v>
      </c>
      <c r="I2335" s="7" t="s">
        <v>8781</v>
      </c>
      <c r="J2335" s="7"/>
      <c r="K2335" s="7" t="s">
        <v>89</v>
      </c>
      <c r="L2335" s="7" t="s">
        <v>90</v>
      </c>
      <c r="M2335" s="7" t="str">
        <f t="shared" si="2940"/>
        <v>MANITENTIONNAIRE</v>
      </c>
      <c r="N2335" s="8">
        <v>45427</v>
      </c>
      <c r="P2335" s="7">
        <f t="shared" ca="1" si="2966"/>
        <v>-6</v>
      </c>
      <c r="Q2335" s="8"/>
      <c r="R2335" s="7"/>
      <c r="S2335" s="7"/>
      <c r="T2335" s="9" t="s">
        <v>156</v>
      </c>
      <c r="U2335" s="7" t="str">
        <f t="shared" si="2951"/>
        <v>Contractuel</v>
      </c>
      <c r="V2335" s="8">
        <v>45627</v>
      </c>
      <c r="W2335" s="8">
        <v>45716</v>
      </c>
      <c r="X2335" s="8"/>
      <c r="Y2335" s="8"/>
      <c r="Z2335" s="8">
        <v>45427</v>
      </c>
      <c r="AA2335" s="7">
        <f t="shared" si="2952"/>
        <v>5</v>
      </c>
      <c r="AB2335" s="7">
        <f t="shared" si="2953"/>
        <v>2024</v>
      </c>
      <c r="AC2335" s="7">
        <f t="shared" si="2954"/>
        <v>2028</v>
      </c>
      <c r="AD2335" s="10" t="e">
        <f t="shared" ref="AD2335:AD2398" ca="1" si="2993">IF(#REF!="Non",(DAYS360(N2335,Q2335)/360),(DAYS360(N2335,TODAY())/360))</f>
        <v>#REF!</v>
      </c>
      <c r="AE2335" s="10" t="e">
        <f t="shared" ca="1" si="2956"/>
        <v>#REF!</v>
      </c>
      <c r="AF2335" s="8">
        <v>34912</v>
      </c>
      <c r="AG2335" s="11">
        <f t="shared" ca="1" si="2957"/>
        <v>29.616438356164384</v>
      </c>
      <c r="AH2335" s="10" t="str">
        <f t="shared" ca="1" si="2958"/>
        <v>&gt;25&lt; 35</v>
      </c>
      <c r="AI2335" s="12">
        <v>17331207</v>
      </c>
      <c r="AJ2335" s="13" t="s">
        <v>73</v>
      </c>
      <c r="AK2335" s="12" t="s">
        <v>8782</v>
      </c>
      <c r="AL2335" s="8">
        <v>43085</v>
      </c>
      <c r="AM2335" s="7" t="s">
        <v>75</v>
      </c>
      <c r="AN2335" s="7" t="s">
        <v>109</v>
      </c>
      <c r="AP2335" t="s">
        <v>8783</v>
      </c>
      <c r="AQ2335" s="14">
        <v>3</v>
      </c>
      <c r="AR2335" s="14">
        <v>1</v>
      </c>
      <c r="AS2335" s="15">
        <f t="shared" si="2959"/>
        <v>45792.25</v>
      </c>
      <c r="AT2335" s="14" t="s">
        <v>163</v>
      </c>
      <c r="AU2335" s="12">
        <v>3.778</v>
      </c>
      <c r="AV2335" s="17" t="s">
        <v>79</v>
      </c>
      <c r="AW2335" s="18">
        <v>14103</v>
      </c>
      <c r="AX2335" s="19">
        <v>10220014630</v>
      </c>
      <c r="AY2335" s="17" t="s">
        <v>79</v>
      </c>
      <c r="AZ2335" s="14" t="s">
        <v>83</v>
      </c>
      <c r="BA2335" s="20" t="str">
        <f t="shared" si="2960"/>
        <v>08141031022001463008</v>
      </c>
      <c r="BB2335" s="31">
        <f t="shared" si="2961"/>
        <v>20</v>
      </c>
      <c r="BC2335" s="22" t="s">
        <v>8784</v>
      </c>
      <c r="BD2335" s="23" t="s">
        <v>341</v>
      </c>
      <c r="BF2335" s="8"/>
      <c r="BG2335" s="32">
        <v>24917507</v>
      </c>
      <c r="BH2335" s="32"/>
      <c r="BI2335" s="32"/>
      <c r="BJ2335" t="s">
        <v>486</v>
      </c>
      <c r="BK2335" s="14" t="str">
        <f t="shared" si="2978"/>
        <v>-LOGISTIQUE</v>
      </c>
      <c r="BL2335" s="14" t="s">
        <v>241</v>
      </c>
      <c r="BM2335" s="25"/>
      <c r="BN2335" s="26"/>
      <c r="BO2335" s="27"/>
      <c r="BP2335" s="26"/>
      <c r="BQ2335" s="28"/>
    </row>
    <row r="2336" spans="1:69" x14ac:dyDescent="0.25">
      <c r="A2336" t="str">
        <f>VLOOKUP(B2336,[2]RH!$B:$BV,72,0)</f>
        <v>si</v>
      </c>
      <c r="B2336" s="6">
        <v>2396</v>
      </c>
      <c r="C2336" s="7" t="s">
        <v>65</v>
      </c>
      <c r="D2336" s="7" t="s">
        <v>8785</v>
      </c>
      <c r="E2336" s="7" t="s">
        <v>67</v>
      </c>
      <c r="F2336" s="7" t="s">
        <v>102</v>
      </c>
      <c r="G2336" s="7" t="s">
        <v>1585</v>
      </c>
      <c r="H2336" s="80" t="s">
        <v>102</v>
      </c>
      <c r="I2336" s="7" t="s">
        <v>8781</v>
      </c>
      <c r="J2336" s="7"/>
      <c r="K2336" s="7" t="s">
        <v>89</v>
      </c>
      <c r="L2336" s="7" t="s">
        <v>90</v>
      </c>
      <c r="M2336" s="7" t="str">
        <f t="shared" si="2940"/>
        <v>MANITENTIONNAIRE</v>
      </c>
      <c r="N2336" s="8">
        <v>45427</v>
      </c>
      <c r="P2336" s="7">
        <f t="shared" ca="1" si="2966"/>
        <v>-6</v>
      </c>
      <c r="Q2336" s="8"/>
      <c r="R2336" s="7"/>
      <c r="S2336" s="7"/>
      <c r="T2336" s="9" t="s">
        <v>156</v>
      </c>
      <c r="U2336" s="7" t="str">
        <f t="shared" si="2951"/>
        <v>Contractuel</v>
      </c>
      <c r="V2336" s="8">
        <v>45627</v>
      </c>
      <c r="W2336" s="8">
        <v>45716</v>
      </c>
      <c r="X2336" s="8"/>
      <c r="Y2336" s="8"/>
      <c r="Z2336" s="8">
        <v>45427</v>
      </c>
      <c r="AA2336" s="7">
        <f t="shared" si="2952"/>
        <v>5</v>
      </c>
      <c r="AB2336" s="7">
        <f t="shared" si="2953"/>
        <v>2024</v>
      </c>
      <c r="AC2336" s="7">
        <f t="shared" si="2954"/>
        <v>2028</v>
      </c>
      <c r="AD2336" s="10" t="e">
        <f t="shared" ref="AD2336:AD2399" ca="1" si="2994">IF(#REF!="Non",(DAYS360(N2336,Q2336)/360),(DAYS360(N2336,TODAY())/360))</f>
        <v>#REF!</v>
      </c>
      <c r="AE2336" s="10" t="e">
        <f t="shared" ca="1" si="2956"/>
        <v>#REF!</v>
      </c>
      <c r="AF2336" s="8">
        <v>33559</v>
      </c>
      <c r="AG2336" s="11">
        <f t="shared" ca="1" si="2957"/>
        <v>33.323287671232876</v>
      </c>
      <c r="AH2336" s="10" t="str">
        <f t="shared" ca="1" si="2958"/>
        <v>&gt;25&lt; 35</v>
      </c>
      <c r="AI2336" s="12">
        <v>17544019</v>
      </c>
      <c r="AJ2336" s="13" t="s">
        <v>150</v>
      </c>
      <c r="AK2336" s="12" t="s">
        <v>8786</v>
      </c>
      <c r="AL2336" s="8">
        <v>42896</v>
      </c>
      <c r="AM2336" s="7" t="s">
        <v>75</v>
      </c>
      <c r="AN2336" s="7" t="s">
        <v>109</v>
      </c>
      <c r="AP2336" t="s">
        <v>8787</v>
      </c>
      <c r="AQ2336" s="14">
        <v>3</v>
      </c>
      <c r="AR2336" s="14">
        <v>1</v>
      </c>
      <c r="AS2336" s="15">
        <f t="shared" si="2959"/>
        <v>45792.25</v>
      </c>
      <c r="AT2336" s="14" t="s">
        <v>163</v>
      </c>
      <c r="AU2336" s="12">
        <v>3.778</v>
      </c>
      <c r="AV2336" s="17">
        <v>14</v>
      </c>
      <c r="AW2336" s="18">
        <v>30530</v>
      </c>
      <c r="AX2336" s="19">
        <v>51017000833</v>
      </c>
      <c r="AY2336" s="17">
        <v>42</v>
      </c>
      <c r="AZ2336" s="14" t="s">
        <v>185</v>
      </c>
      <c r="BA2336" s="20" t="str">
        <f t="shared" si="2960"/>
        <v>14305305101700083342</v>
      </c>
      <c r="BB2336" s="31">
        <f t="shared" si="2961"/>
        <v>20</v>
      </c>
      <c r="BC2336" s="22" t="s">
        <v>8788</v>
      </c>
      <c r="BD2336" s="23" t="s">
        <v>341</v>
      </c>
      <c r="BF2336" s="8"/>
      <c r="BG2336" s="32">
        <v>21951745</v>
      </c>
      <c r="BH2336" s="32"/>
      <c r="BI2336" s="32"/>
      <c r="BJ2336" t="s">
        <v>486</v>
      </c>
      <c r="BK2336" s="14" t="str">
        <f t="shared" si="2978"/>
        <v>-LOGISTIQUE</v>
      </c>
      <c r="BL2336" s="14" t="s">
        <v>241</v>
      </c>
      <c r="BM2336" s="25"/>
      <c r="BN2336" s="26"/>
      <c r="BO2336" s="27"/>
      <c r="BP2336" s="26"/>
      <c r="BQ2336" s="28"/>
    </row>
    <row r="2337" spans="1:69" x14ac:dyDescent="0.25">
      <c r="A2337" t="str">
        <f>VLOOKUP(B2337,[2]RH!$B:$BV,72,0)</f>
        <v>Non-Actif</v>
      </c>
      <c r="B2337" s="6">
        <v>2397</v>
      </c>
      <c r="C2337" s="150" t="s">
        <v>168</v>
      </c>
      <c r="D2337" s="160" t="s">
        <v>8789</v>
      </c>
      <c r="E2337" s="152" t="s">
        <v>67</v>
      </c>
      <c r="F2337" s="152" t="s">
        <v>118</v>
      </c>
      <c r="G2337" s="7" t="s">
        <v>220</v>
      </c>
      <c r="H2337" s="80" t="s">
        <v>2398</v>
      </c>
      <c r="I2337" s="7" t="s">
        <v>2487</v>
      </c>
      <c r="J2337" s="150" t="s">
        <v>281</v>
      </c>
      <c r="K2337" s="150" t="s">
        <v>146</v>
      </c>
      <c r="L2337" s="154" t="s">
        <v>90</v>
      </c>
      <c r="M2337" s="7" t="str">
        <f t="shared" si="2940"/>
        <v>Couturière</v>
      </c>
      <c r="N2337" s="155">
        <v>45429</v>
      </c>
      <c r="O2337" s="151"/>
      <c r="P2337" s="7">
        <f t="shared" ca="1" si="2966"/>
        <v>-249</v>
      </c>
      <c r="Q2337" s="8">
        <v>45455</v>
      </c>
      <c r="R2337" s="7" t="s">
        <v>147</v>
      </c>
      <c r="S2337" s="151"/>
      <c r="T2337" s="9" t="s">
        <v>156</v>
      </c>
      <c r="U2337" s="7" t="str">
        <f t="shared" si="2951"/>
        <v>Contractuel</v>
      </c>
      <c r="V2337" s="155">
        <v>45429</v>
      </c>
      <c r="W2337" s="155">
        <v>45473</v>
      </c>
      <c r="X2337" s="151"/>
      <c r="Y2337" s="151"/>
      <c r="Z2337" s="155">
        <v>45429</v>
      </c>
      <c r="AA2337" s="7">
        <f t="shared" si="2952"/>
        <v>5</v>
      </c>
      <c r="AB2337" s="7">
        <f t="shared" si="2953"/>
        <v>2024</v>
      </c>
      <c r="AC2337" s="7">
        <f t="shared" si="2954"/>
        <v>2028</v>
      </c>
      <c r="AD2337" s="10" t="e">
        <f t="shared" ref="AD2337:AD2400" ca="1" si="2995">IF(#REF!="Non",(DAYS360(N2337,Q2337)/360),(DAYS360(N2337,TODAY())/360))</f>
        <v>#REF!</v>
      </c>
      <c r="AE2337" s="10" t="e">
        <f t="shared" ca="1" si="2956"/>
        <v>#REF!</v>
      </c>
      <c r="AF2337" s="156">
        <v>25864</v>
      </c>
      <c r="AG2337" s="11">
        <f t="shared" ca="1" si="2957"/>
        <v>54.405479452054792</v>
      </c>
      <c r="AH2337" s="10" t="str">
        <f t="shared" ca="1" si="2958"/>
        <v>&gt;45&lt; 55</v>
      </c>
      <c r="AI2337" s="151"/>
      <c r="AJ2337" s="151"/>
      <c r="AK2337" s="161" t="s">
        <v>8790</v>
      </c>
      <c r="AL2337" s="156">
        <v>42016</v>
      </c>
      <c r="AM2337" s="150" t="s">
        <v>108</v>
      </c>
      <c r="AN2337" s="150" t="s">
        <v>76</v>
      </c>
      <c r="AO2337" s="151">
        <v>3</v>
      </c>
      <c r="AP2337" s="151" t="s">
        <v>7930</v>
      </c>
      <c r="AQ2337" s="14">
        <v>3</v>
      </c>
      <c r="AR2337" s="14">
        <v>1</v>
      </c>
      <c r="AS2337" s="15">
        <f t="shared" si="2959"/>
        <v>45794.25</v>
      </c>
      <c r="AT2337" s="150" t="s">
        <v>163</v>
      </c>
      <c r="AU2337" s="12">
        <v>3.7149999999999999</v>
      </c>
      <c r="AV2337" s="151">
        <v>17</v>
      </c>
      <c r="AW2337" s="162">
        <v>53594</v>
      </c>
      <c r="AX2337" s="162" t="s">
        <v>8791</v>
      </c>
      <c r="AY2337" s="151">
        <v>78</v>
      </c>
      <c r="AZ2337" s="151" t="s">
        <v>203</v>
      </c>
      <c r="BA2337" s="20" t="str">
        <f t="shared" si="2960"/>
        <v>17535940201814817578</v>
      </c>
      <c r="BB2337" s="31">
        <f t="shared" si="2961"/>
        <v>20</v>
      </c>
      <c r="BC2337" s="151" t="s">
        <v>8792</v>
      </c>
      <c r="BD2337" s="132" t="s">
        <v>341</v>
      </c>
      <c r="BE2337" s="151"/>
      <c r="BF2337" s="151"/>
      <c r="BG2337" s="151">
        <v>98410747</v>
      </c>
      <c r="BH2337" s="151">
        <v>23159736</v>
      </c>
      <c r="BI2337" s="151"/>
      <c r="BJ2337" s="151"/>
      <c r="BK2337" s="14" t="str">
        <f t="shared" si="2978"/>
        <v>B-P7 AR</v>
      </c>
      <c r="BL2337" s="14" t="s">
        <v>595</v>
      </c>
      <c r="BM2337" s="151"/>
      <c r="BN2337" s="151"/>
      <c r="BO2337" s="151"/>
      <c r="BP2337" s="151"/>
      <c r="BQ2337" s="151"/>
    </row>
    <row r="2338" spans="1:69" x14ac:dyDescent="0.25">
      <c r="A2338" t="str">
        <f>VLOOKUP(B2338,[2]RH!$B:$BV,72,0)</f>
        <v>Non-Actif</v>
      </c>
      <c r="B2338" s="6">
        <v>2398</v>
      </c>
      <c r="C2338" s="7" t="s">
        <v>168</v>
      </c>
      <c r="D2338" s="7" t="s">
        <v>8793</v>
      </c>
      <c r="E2338" s="7" t="s">
        <v>118</v>
      </c>
      <c r="F2338" s="7" t="s">
        <v>118</v>
      </c>
      <c r="G2338" s="7" t="s">
        <v>220</v>
      </c>
      <c r="H2338" s="80" t="s">
        <v>2398</v>
      </c>
      <c r="I2338" s="7" t="s">
        <v>2487</v>
      </c>
      <c r="J2338" s="65" t="s">
        <v>281</v>
      </c>
      <c r="K2338" s="7" t="s">
        <v>146</v>
      </c>
      <c r="L2338" s="7" t="s">
        <v>90</v>
      </c>
      <c r="M2338" s="7" t="str">
        <f t="shared" si="2940"/>
        <v>Couturière</v>
      </c>
      <c r="N2338" s="8">
        <v>45428</v>
      </c>
      <c r="P2338" s="7">
        <f t="shared" ca="1" si="2966"/>
        <v>-65</v>
      </c>
      <c r="Q2338" s="8">
        <v>45658</v>
      </c>
      <c r="R2338" s="7" t="s">
        <v>6302</v>
      </c>
      <c r="S2338" s="7"/>
      <c r="T2338" s="9" t="s">
        <v>156</v>
      </c>
      <c r="U2338" s="7" t="str">
        <f t="shared" si="2951"/>
        <v>Contractuel</v>
      </c>
      <c r="V2338" s="8">
        <v>45627</v>
      </c>
      <c r="W2338" s="8">
        <v>45657</v>
      </c>
      <c r="X2338" s="8"/>
      <c r="Y2338" s="8"/>
      <c r="Z2338" s="8">
        <v>45428</v>
      </c>
      <c r="AA2338" s="7">
        <f t="shared" si="2952"/>
        <v>5</v>
      </c>
      <c r="AB2338" s="7">
        <f t="shared" si="2953"/>
        <v>2024</v>
      </c>
      <c r="AC2338" s="7">
        <f t="shared" si="2954"/>
        <v>2028</v>
      </c>
      <c r="AD2338" s="10" t="e">
        <f t="shared" ref="AD2338:AD2401" ca="1" si="2996">IF(#REF!="Non",(DAYS360(N2338,Q2338)/360),(DAYS360(N2338,TODAY())/360))</f>
        <v>#REF!</v>
      </c>
      <c r="AE2338" s="10" t="e">
        <f t="shared" ca="1" si="2956"/>
        <v>#REF!</v>
      </c>
      <c r="AF2338" s="8">
        <v>36880</v>
      </c>
      <c r="AG2338" s="11">
        <f t="shared" ca="1" si="2957"/>
        <v>24.224657534246575</v>
      </c>
      <c r="AH2338" s="10" t="str">
        <f t="shared" ca="1" si="2958"/>
        <v>&lt; 25</v>
      </c>
      <c r="AI2338" s="12">
        <v>17782049</v>
      </c>
      <c r="AJ2338" s="40" t="s">
        <v>150</v>
      </c>
      <c r="AK2338" s="12" t="s">
        <v>8794</v>
      </c>
      <c r="AL2338" s="8">
        <v>43780</v>
      </c>
      <c r="AM2338" s="7" t="s">
        <v>108</v>
      </c>
      <c r="AN2338" s="7" t="s">
        <v>109</v>
      </c>
      <c r="AP2338" t="s">
        <v>8502</v>
      </c>
      <c r="AQ2338" s="14">
        <v>3</v>
      </c>
      <c r="AR2338" s="14">
        <v>1</v>
      </c>
      <c r="AS2338" s="15">
        <f t="shared" si="2959"/>
        <v>45793.25</v>
      </c>
      <c r="AT2338" s="14" t="s">
        <v>163</v>
      </c>
      <c r="AU2338" s="12">
        <v>3.7149999999999999</v>
      </c>
      <c r="AV2338" s="17">
        <v>17</v>
      </c>
      <c r="AW2338" s="18">
        <v>60600</v>
      </c>
      <c r="AX2338" s="19" t="s">
        <v>8795</v>
      </c>
      <c r="AY2338" s="17">
        <v>81</v>
      </c>
      <c r="AZ2338" s="14" t="s">
        <v>203</v>
      </c>
      <c r="BA2338" s="20" t="str">
        <f t="shared" si="2960"/>
        <v>17606000000312467581</v>
      </c>
      <c r="BB2338" s="31">
        <f t="shared" si="2961"/>
        <v>20</v>
      </c>
      <c r="BC2338" s="22" t="s">
        <v>8796</v>
      </c>
      <c r="BD2338" s="23" t="s">
        <v>341</v>
      </c>
      <c r="BF2338" s="8"/>
      <c r="BG2338" s="32">
        <v>21976572</v>
      </c>
      <c r="BH2338" s="32"/>
      <c r="BI2338" s="32"/>
      <c r="BJ2338" t="s">
        <v>486</v>
      </c>
      <c r="BK2338" s="14" t="str">
        <f t="shared" si="2978"/>
        <v>B-P7 AR</v>
      </c>
      <c r="BL2338" s="14" t="s">
        <v>595</v>
      </c>
      <c r="BM2338" s="25"/>
      <c r="BN2338" s="26"/>
      <c r="BO2338" s="27"/>
      <c r="BP2338" s="26"/>
      <c r="BQ2338" s="28"/>
    </row>
    <row r="2339" spans="1:69" x14ac:dyDescent="0.25">
      <c r="A2339" t="str">
        <f>VLOOKUP(B2339,[2]RH!$B:$BV,72,0)</f>
        <v>Non-Actif</v>
      </c>
      <c r="B2339" s="6">
        <v>2399</v>
      </c>
      <c r="C2339" s="7" t="s">
        <v>168</v>
      </c>
      <c r="D2339" s="7" t="s">
        <v>2781</v>
      </c>
      <c r="E2339" s="7" t="s">
        <v>67</v>
      </c>
      <c r="F2339" s="7" t="s">
        <v>118</v>
      </c>
      <c r="G2339" s="7" t="s">
        <v>220</v>
      </c>
      <c r="H2339" s="80" t="s">
        <v>225</v>
      </c>
      <c r="I2339" s="7" t="s">
        <v>589</v>
      </c>
      <c r="J2339" s="7" t="s">
        <v>190</v>
      </c>
      <c r="K2339" s="7" t="s">
        <v>146</v>
      </c>
      <c r="L2339" s="7" t="s">
        <v>90</v>
      </c>
      <c r="M2339" s="7" t="str">
        <f t="shared" si="2940"/>
        <v>Couturière</v>
      </c>
      <c r="N2339" s="8">
        <v>45428</v>
      </c>
      <c r="P2339" s="7">
        <f t="shared" ca="1" si="2966"/>
        <v>-218</v>
      </c>
      <c r="Q2339" s="8">
        <v>45484</v>
      </c>
      <c r="R2339" s="7" t="s">
        <v>3519</v>
      </c>
      <c r="S2339" s="7"/>
      <c r="T2339" s="9" t="s">
        <v>156</v>
      </c>
      <c r="U2339" s="7" t="str">
        <f t="shared" si="2951"/>
        <v>Contractuel</v>
      </c>
      <c r="V2339" s="8">
        <v>45474</v>
      </c>
      <c r="W2339" s="8">
        <v>45504</v>
      </c>
      <c r="X2339" s="8"/>
      <c r="Y2339" s="8"/>
      <c r="Z2339" s="8">
        <v>45428</v>
      </c>
      <c r="AA2339" s="7">
        <f t="shared" si="2952"/>
        <v>5</v>
      </c>
      <c r="AB2339" s="7">
        <f t="shared" si="2953"/>
        <v>2024</v>
      </c>
      <c r="AC2339" s="7">
        <f t="shared" si="2954"/>
        <v>2028</v>
      </c>
      <c r="AD2339" s="10" t="e">
        <f t="shared" ref="AD2339:AD2402" ca="1" si="2997">IF(#REF!="Non",(DAYS360(N2339,Q2339)/360),(DAYS360(N2339,TODAY())/360))</f>
        <v>#REF!</v>
      </c>
      <c r="AE2339" s="10" t="e">
        <f t="shared" ca="1" si="2956"/>
        <v>#REF!</v>
      </c>
      <c r="AF2339" s="8">
        <v>34854</v>
      </c>
      <c r="AG2339" s="11">
        <f t="shared" ca="1" si="2957"/>
        <v>29.775342465753425</v>
      </c>
      <c r="AH2339" s="10" t="str">
        <f t="shared" ca="1" si="2958"/>
        <v>&gt;25&lt; 35</v>
      </c>
      <c r="AI2339" s="12"/>
      <c r="AJ2339" s="40"/>
      <c r="AK2339" s="12" t="s">
        <v>2782</v>
      </c>
      <c r="AL2339" s="8">
        <v>43480</v>
      </c>
      <c r="AM2339" s="7" t="s">
        <v>108</v>
      </c>
      <c r="AN2339" s="7" t="s">
        <v>109</v>
      </c>
      <c r="AP2339" t="s">
        <v>8797</v>
      </c>
      <c r="AQ2339" s="14">
        <v>3</v>
      </c>
      <c r="AR2339" s="14">
        <v>1</v>
      </c>
      <c r="AS2339" s="15">
        <f t="shared" si="2959"/>
        <v>45793.25</v>
      </c>
      <c r="AT2339" s="14" t="s">
        <v>163</v>
      </c>
      <c r="AU2339" s="12">
        <v>3.7149999999999999</v>
      </c>
      <c r="AV2339" s="17">
        <v>17</v>
      </c>
      <c r="AW2339" s="18" t="s">
        <v>201</v>
      </c>
      <c r="AX2339" s="19" t="s">
        <v>2783</v>
      </c>
      <c r="AY2339" s="17">
        <v>69</v>
      </c>
      <c r="AZ2339" s="14" t="s">
        <v>203</v>
      </c>
      <c r="BA2339" s="20" t="str">
        <f t="shared" si="2960"/>
        <v>17001000000293471069</v>
      </c>
      <c r="BB2339" s="31">
        <f t="shared" si="2961"/>
        <v>20</v>
      </c>
      <c r="BC2339" s="22" t="s">
        <v>8798</v>
      </c>
      <c r="BD2339" s="23" t="s">
        <v>341</v>
      </c>
      <c r="BF2339" s="8"/>
      <c r="BG2339" s="32">
        <v>20422783</v>
      </c>
      <c r="BH2339" s="32"/>
      <c r="BI2339" s="32"/>
      <c r="BK2339" s="14" t="str">
        <f t="shared" si="2978"/>
        <v>A-P6 AV</v>
      </c>
      <c r="BL2339" s="14" t="s">
        <v>595</v>
      </c>
      <c r="BM2339" s="25"/>
      <c r="BN2339" s="26"/>
      <c r="BO2339" s="27"/>
      <c r="BP2339" s="26"/>
      <c r="BQ2339" s="28"/>
    </row>
    <row r="2340" spans="1:69" x14ac:dyDescent="0.25">
      <c r="A2340" t="str">
        <f>VLOOKUP(B2340,[2]RH!$B:$BV,72,0)</f>
        <v>si</v>
      </c>
      <c r="B2340" s="6">
        <v>2400</v>
      </c>
      <c r="C2340" s="125" t="s">
        <v>168</v>
      </c>
      <c r="D2340" s="7" t="s">
        <v>8799</v>
      </c>
      <c r="E2340" s="130" t="s">
        <v>67</v>
      </c>
      <c r="F2340" s="130" t="s">
        <v>118</v>
      </c>
      <c r="G2340" s="7" t="s">
        <v>533</v>
      </c>
      <c r="H2340" s="80" t="s">
        <v>2398</v>
      </c>
      <c r="I2340" s="7" t="s">
        <v>2487</v>
      </c>
      <c r="J2340" s="65" t="s">
        <v>281</v>
      </c>
      <c r="K2340" s="125" t="s">
        <v>89</v>
      </c>
      <c r="L2340" s="7" t="s">
        <v>90</v>
      </c>
      <c r="M2340" s="7" t="str">
        <f t="shared" si="2940"/>
        <v>Contrôle Qualité</v>
      </c>
      <c r="N2340" s="129">
        <v>45428</v>
      </c>
      <c r="O2340" s="95"/>
      <c r="P2340" s="7">
        <f t="shared" ca="1" si="2966"/>
        <v>-6</v>
      </c>
      <c r="Q2340" s="8"/>
      <c r="R2340" s="7"/>
      <c r="S2340" s="95"/>
      <c r="T2340" s="9" t="s">
        <v>156</v>
      </c>
      <c r="U2340" s="7" t="str">
        <f t="shared" si="2951"/>
        <v>Contractuel</v>
      </c>
      <c r="V2340" s="8">
        <v>45689</v>
      </c>
      <c r="W2340" s="8">
        <f>VLOOKUP(B2340,[1]BASE!$A:$Q,17,0)</f>
        <v>45716</v>
      </c>
      <c r="X2340" s="95"/>
      <c r="Y2340" s="95"/>
      <c r="Z2340" s="128">
        <v>45428</v>
      </c>
      <c r="AA2340" s="7">
        <f t="shared" si="2952"/>
        <v>5</v>
      </c>
      <c r="AB2340" s="7">
        <f t="shared" si="2953"/>
        <v>2024</v>
      </c>
      <c r="AC2340" s="7">
        <f t="shared" si="2954"/>
        <v>2028</v>
      </c>
      <c r="AD2340" s="10" t="e">
        <f t="shared" ref="AD2340:AD2403" ca="1" si="2998">IF(#REF!="Non",(DAYS360(N2340,Q2340)/360),(DAYS360(N2340,TODAY())/360))</f>
        <v>#REF!</v>
      </c>
      <c r="AE2340" s="10" t="e">
        <f t="shared" ca="1" si="2956"/>
        <v>#REF!</v>
      </c>
      <c r="AF2340" s="144">
        <v>36015</v>
      </c>
      <c r="AG2340" s="11">
        <f t="shared" ca="1" si="2957"/>
        <v>26.594520547945205</v>
      </c>
      <c r="AH2340" s="10" t="str">
        <f t="shared" ca="1" si="2958"/>
        <v>&gt;25&lt; 35</v>
      </c>
      <c r="AI2340" s="95"/>
      <c r="AJ2340" s="95"/>
      <c r="AK2340" s="163" t="s">
        <v>8800</v>
      </c>
      <c r="AL2340" s="144">
        <v>44634</v>
      </c>
      <c r="AM2340" s="65" t="s">
        <v>108</v>
      </c>
      <c r="AN2340" s="65" t="s">
        <v>109</v>
      </c>
      <c r="AO2340" s="95"/>
      <c r="AP2340" s="95" t="s">
        <v>8801</v>
      </c>
      <c r="AQ2340" s="14">
        <v>3</v>
      </c>
      <c r="AR2340" s="14">
        <v>1</v>
      </c>
      <c r="AS2340" s="15">
        <f t="shared" si="2959"/>
        <v>45793.25</v>
      </c>
      <c r="AT2340" s="122" t="s">
        <v>163</v>
      </c>
      <c r="AU2340" s="12">
        <v>3.8780000000000001</v>
      </c>
      <c r="AV2340" s="95">
        <v>17</v>
      </c>
      <c r="AW2340" s="95">
        <v>53594</v>
      </c>
      <c r="AX2340" s="164" t="s">
        <v>8802</v>
      </c>
      <c r="AY2340" s="164">
        <v>52</v>
      </c>
      <c r="AZ2340" s="95" t="s">
        <v>203</v>
      </c>
      <c r="BA2340" s="20" t="str">
        <f t="shared" si="2960"/>
        <v>17535940172201730452</v>
      </c>
      <c r="BB2340" s="31">
        <f t="shared" si="2961"/>
        <v>20</v>
      </c>
      <c r="BC2340" s="95" t="s">
        <v>8803</v>
      </c>
      <c r="BD2340" s="95" t="s">
        <v>115</v>
      </c>
      <c r="BE2340" s="95"/>
      <c r="BF2340" s="95"/>
      <c r="BG2340" s="95">
        <v>22949979</v>
      </c>
      <c r="BH2340" s="95"/>
      <c r="BI2340" s="95"/>
      <c r="BJ2340" s="95" t="s">
        <v>933</v>
      </c>
      <c r="BK2340" s="14" t="str">
        <f>IF(K2340="CADRE","CADRE",CONCATENATE(J2340,"-",H2340))</f>
        <v>B-P7 AR</v>
      </c>
      <c r="BL2340" s="14" t="s">
        <v>288</v>
      </c>
      <c r="BM2340" s="95"/>
      <c r="BN2340" s="95"/>
      <c r="BO2340" s="95"/>
      <c r="BP2340" s="95"/>
      <c r="BQ2340" s="95"/>
    </row>
    <row r="2341" spans="1:69" x14ac:dyDescent="0.25">
      <c r="A2341" t="str">
        <f>VLOOKUP(B2341,[2]RH!$B:$BV,72,0)</f>
        <v>Non-Actif</v>
      </c>
      <c r="B2341" s="6">
        <v>2401</v>
      </c>
      <c r="C2341" s="125" t="s">
        <v>168</v>
      </c>
      <c r="D2341" s="7" t="s">
        <v>8804</v>
      </c>
      <c r="E2341" s="130" t="s">
        <v>67</v>
      </c>
      <c r="F2341" s="130" t="s">
        <v>118</v>
      </c>
      <c r="G2341" s="7" t="s">
        <v>533</v>
      </c>
      <c r="H2341" s="80" t="s">
        <v>2398</v>
      </c>
      <c r="I2341" s="7" t="s">
        <v>2487</v>
      </c>
      <c r="J2341" s="65" t="s">
        <v>281</v>
      </c>
      <c r="K2341" s="125" t="s">
        <v>89</v>
      </c>
      <c r="L2341" s="139" t="s">
        <v>90</v>
      </c>
      <c r="M2341" s="7" t="str">
        <f t="shared" si="2940"/>
        <v>Contrôle Qualité</v>
      </c>
      <c r="N2341" s="129">
        <v>45428</v>
      </c>
      <c r="O2341" s="95"/>
      <c r="P2341" s="7">
        <f t="shared" ca="1" si="2966"/>
        <v>-249</v>
      </c>
      <c r="Q2341" s="8">
        <v>45434</v>
      </c>
      <c r="R2341" s="7" t="s">
        <v>8617</v>
      </c>
      <c r="S2341" s="95"/>
      <c r="T2341" s="9" t="s">
        <v>156</v>
      </c>
      <c r="U2341" s="7" t="str">
        <f t="shared" si="2951"/>
        <v>Contractuel</v>
      </c>
      <c r="V2341" s="128">
        <v>45428</v>
      </c>
      <c r="W2341" s="128">
        <v>45473</v>
      </c>
      <c r="X2341" s="95"/>
      <c r="Y2341" s="95"/>
      <c r="Z2341" s="128">
        <v>45428</v>
      </c>
      <c r="AA2341" s="7">
        <f t="shared" si="2952"/>
        <v>5</v>
      </c>
      <c r="AB2341" s="7">
        <f t="shared" si="2953"/>
        <v>2024</v>
      </c>
      <c r="AC2341" s="7">
        <f t="shared" si="2954"/>
        <v>2028</v>
      </c>
      <c r="AD2341" s="10" t="e">
        <f t="shared" ref="AD2341:AD2404" ca="1" si="2999">IF(#REF!="Non",(DAYS360(N2341,Q2341)/360),(DAYS360(N2341,TODAY())/360))</f>
        <v>#REF!</v>
      </c>
      <c r="AE2341" s="10" t="e">
        <f t="shared" ca="1" si="2956"/>
        <v>#REF!</v>
      </c>
      <c r="AF2341" s="144">
        <v>34552</v>
      </c>
      <c r="AG2341" s="11">
        <f t="shared" ca="1" si="2957"/>
        <v>30.602739726027398</v>
      </c>
      <c r="AH2341" s="10" t="str">
        <f t="shared" ca="1" si="2958"/>
        <v>&gt;25&lt; 35</v>
      </c>
      <c r="AI2341" s="95">
        <v>16880964</v>
      </c>
      <c r="AJ2341" s="13" t="s">
        <v>73</v>
      </c>
      <c r="AK2341" s="163" t="s">
        <v>8805</v>
      </c>
      <c r="AL2341" s="144">
        <v>41156</v>
      </c>
      <c r="AM2341" s="125" t="s">
        <v>108</v>
      </c>
      <c r="AN2341" s="125" t="s">
        <v>76</v>
      </c>
      <c r="AO2341" s="95"/>
      <c r="AP2341" s="95" t="s">
        <v>8324</v>
      </c>
      <c r="AQ2341" s="14">
        <v>3</v>
      </c>
      <c r="AR2341" s="14">
        <v>1</v>
      </c>
      <c r="AS2341" s="15">
        <f t="shared" si="2959"/>
        <v>45793.25</v>
      </c>
      <c r="AT2341" s="122" t="s">
        <v>163</v>
      </c>
      <c r="AU2341" s="12">
        <v>3.8780000000000001</v>
      </c>
      <c r="AV2341" s="95"/>
      <c r="AW2341" s="95"/>
      <c r="AX2341" s="95"/>
      <c r="AY2341" s="95"/>
      <c r="AZ2341" s="95"/>
      <c r="BA2341" s="20" t="str">
        <f t="shared" si="2960"/>
        <v/>
      </c>
      <c r="BB2341" s="31">
        <f t="shared" si="2961"/>
        <v>0</v>
      </c>
      <c r="BC2341" s="95" t="s">
        <v>8806</v>
      </c>
      <c r="BD2341" s="95" t="s">
        <v>115</v>
      </c>
      <c r="BE2341" s="95"/>
      <c r="BF2341" s="95"/>
      <c r="BG2341" s="95">
        <v>24380208</v>
      </c>
      <c r="BH2341" s="95"/>
      <c r="BI2341" s="95"/>
      <c r="BJ2341" s="95"/>
      <c r="BK2341" s="14" t="str">
        <f t="shared" si="2978"/>
        <v>B-P7 AR</v>
      </c>
      <c r="BL2341" s="14" t="s">
        <v>288</v>
      </c>
      <c r="BM2341" s="95"/>
      <c r="BN2341" s="95"/>
      <c r="BO2341" s="95"/>
      <c r="BP2341" s="95"/>
      <c r="BQ2341" s="95"/>
    </row>
    <row r="2342" spans="1:69" x14ac:dyDescent="0.25">
      <c r="A2342" t="str">
        <f>VLOOKUP(B2342,[2]RH!$B:$BV,72,0)</f>
        <v>Non-Actif</v>
      </c>
      <c r="B2342" s="6">
        <v>2402</v>
      </c>
      <c r="C2342" s="65" t="s">
        <v>65</v>
      </c>
      <c r="D2342" s="7" t="s">
        <v>8807</v>
      </c>
      <c r="E2342" s="130" t="s">
        <v>67</v>
      </c>
      <c r="F2342" s="130" t="s">
        <v>118</v>
      </c>
      <c r="G2342" s="7" t="s">
        <v>220</v>
      </c>
      <c r="H2342" s="80" t="s">
        <v>2398</v>
      </c>
      <c r="I2342" s="7" t="s">
        <v>2487</v>
      </c>
      <c r="J2342" s="65" t="s">
        <v>281</v>
      </c>
      <c r="K2342" s="125" t="s">
        <v>146</v>
      </c>
      <c r="L2342" s="139" t="s">
        <v>90</v>
      </c>
      <c r="M2342" s="7" t="str">
        <f t="shared" si="2940"/>
        <v>Couturière</v>
      </c>
      <c r="N2342" s="129">
        <v>45428</v>
      </c>
      <c r="O2342" s="95"/>
      <c r="P2342" s="7">
        <f t="shared" ca="1" si="2966"/>
        <v>-157</v>
      </c>
      <c r="Q2342" s="8">
        <v>45574</v>
      </c>
      <c r="R2342" s="7" t="s">
        <v>771</v>
      </c>
      <c r="S2342" s="95"/>
      <c r="T2342" s="9" t="s">
        <v>156</v>
      </c>
      <c r="U2342" s="7" t="str">
        <f t="shared" si="2951"/>
        <v>Contractuel</v>
      </c>
      <c r="V2342" s="8">
        <v>45536</v>
      </c>
      <c r="W2342" s="8">
        <v>45565</v>
      </c>
      <c r="X2342" s="95"/>
      <c r="Y2342" s="95"/>
      <c r="Z2342" s="128">
        <v>45428</v>
      </c>
      <c r="AA2342" s="7">
        <f t="shared" si="2952"/>
        <v>5</v>
      </c>
      <c r="AB2342" s="7">
        <f t="shared" si="2953"/>
        <v>2024</v>
      </c>
      <c r="AC2342" s="7">
        <f t="shared" si="2954"/>
        <v>2028</v>
      </c>
      <c r="AD2342" s="10" t="e">
        <f t="shared" ref="AD2342:AD2405" ca="1" si="3000">IF(#REF!="Non",(DAYS360(N2342,Q2342)/360),(DAYS360(N2342,TODAY())/360))</f>
        <v>#REF!</v>
      </c>
      <c r="AE2342" s="10" t="e">
        <f t="shared" ca="1" si="2956"/>
        <v>#REF!</v>
      </c>
      <c r="AF2342" s="144">
        <v>35385</v>
      </c>
      <c r="AG2342" s="11">
        <f t="shared" ca="1" si="2957"/>
        <v>28.32054794520548</v>
      </c>
      <c r="AH2342" s="10" t="str">
        <f t="shared" ca="1" si="2958"/>
        <v>&gt;25&lt; 35</v>
      </c>
      <c r="AI2342" s="95"/>
      <c r="AJ2342" s="95"/>
      <c r="AK2342" s="163" t="s">
        <v>8808</v>
      </c>
      <c r="AL2342" s="144">
        <v>43811</v>
      </c>
      <c r="AM2342" s="65" t="s">
        <v>75</v>
      </c>
      <c r="AN2342" s="65" t="s">
        <v>109</v>
      </c>
      <c r="AO2342" s="95"/>
      <c r="AP2342" s="95" t="s">
        <v>8809</v>
      </c>
      <c r="AQ2342" s="14">
        <v>3</v>
      </c>
      <c r="AR2342" s="14">
        <v>1</v>
      </c>
      <c r="AS2342" s="15">
        <f t="shared" si="2959"/>
        <v>45793.25</v>
      </c>
      <c r="AT2342" s="65" t="s">
        <v>163</v>
      </c>
      <c r="AU2342" s="12">
        <v>3.7149999999999999</v>
      </c>
      <c r="AV2342" s="95">
        <v>17</v>
      </c>
      <c r="AW2342" s="164" t="s">
        <v>201</v>
      </c>
      <c r="AX2342" s="164" t="s">
        <v>8810</v>
      </c>
      <c r="AY2342" s="95">
        <v>68</v>
      </c>
      <c r="AZ2342" s="95" t="s">
        <v>8448</v>
      </c>
      <c r="BA2342" s="20" t="str">
        <f t="shared" si="2960"/>
        <v>17001000000345100968</v>
      </c>
      <c r="BB2342" s="31">
        <f t="shared" si="2961"/>
        <v>20</v>
      </c>
      <c r="BC2342" s="95" t="s">
        <v>8811</v>
      </c>
      <c r="BD2342" s="95" t="s">
        <v>341</v>
      </c>
      <c r="BE2342" s="95"/>
      <c r="BF2342" s="95"/>
      <c r="BG2342" s="95">
        <v>47047089</v>
      </c>
      <c r="BH2342" s="95"/>
      <c r="BI2342" s="95"/>
      <c r="BJ2342" t="s">
        <v>5995</v>
      </c>
      <c r="BK2342" s="14" t="str">
        <f t="shared" si="2978"/>
        <v>B-P7 AR</v>
      </c>
      <c r="BL2342" s="14" t="s">
        <v>595</v>
      </c>
      <c r="BM2342" s="95"/>
      <c r="BN2342" s="95"/>
      <c r="BO2342" s="95"/>
      <c r="BP2342" s="95"/>
      <c r="BQ2342" s="95"/>
    </row>
    <row r="2343" spans="1:69" x14ac:dyDescent="0.25">
      <c r="A2343" t="str">
        <f>VLOOKUP(B2343,[2]RH!$B:$BV,72,0)</f>
        <v>Non-Actif</v>
      </c>
      <c r="B2343" s="6">
        <v>2403</v>
      </c>
      <c r="C2343" s="7" t="s">
        <v>168</v>
      </c>
      <c r="D2343" s="7" t="s">
        <v>8812</v>
      </c>
      <c r="E2343" s="7" t="s">
        <v>67</v>
      </c>
      <c r="F2343" s="7" t="s">
        <v>118</v>
      </c>
      <c r="G2343" s="7" t="s">
        <v>220</v>
      </c>
      <c r="H2343" s="80" t="s">
        <v>225</v>
      </c>
      <c r="I2343" s="7" t="s">
        <v>589</v>
      </c>
      <c r="J2343" s="7" t="s">
        <v>190</v>
      </c>
      <c r="K2343" s="7" t="s">
        <v>146</v>
      </c>
      <c r="L2343" s="7" t="s">
        <v>90</v>
      </c>
      <c r="M2343" s="7" t="str">
        <f t="shared" si="2940"/>
        <v>Couturière</v>
      </c>
      <c r="N2343" s="8">
        <v>45428</v>
      </c>
      <c r="P2343" s="7">
        <f t="shared" ca="1" si="2966"/>
        <v>-126</v>
      </c>
      <c r="Q2343" s="8">
        <v>45605</v>
      </c>
      <c r="R2343" s="7" t="s">
        <v>161</v>
      </c>
      <c r="S2343" s="7"/>
      <c r="T2343" s="9" t="s">
        <v>156</v>
      </c>
      <c r="U2343" s="7" t="str">
        <f t="shared" si="2951"/>
        <v>Contractuel</v>
      </c>
      <c r="V2343" s="8">
        <v>45536</v>
      </c>
      <c r="W2343" s="8">
        <v>45596</v>
      </c>
      <c r="X2343" s="8"/>
      <c r="Y2343" s="8"/>
      <c r="Z2343" s="8">
        <v>45428</v>
      </c>
      <c r="AA2343" s="7">
        <f t="shared" si="2952"/>
        <v>5</v>
      </c>
      <c r="AB2343" s="7">
        <f t="shared" si="2953"/>
        <v>2024</v>
      </c>
      <c r="AC2343" s="7">
        <f t="shared" si="2954"/>
        <v>2028</v>
      </c>
      <c r="AD2343" s="10" t="e">
        <f t="shared" ref="AD2343:AD2406" ca="1" si="3001">IF(#REF!="Non",(DAYS360(N2343,Q2343)/360),(DAYS360(N2343,TODAY())/360))</f>
        <v>#REF!</v>
      </c>
      <c r="AE2343" s="10" t="e">
        <f t="shared" ca="1" si="2956"/>
        <v>#REF!</v>
      </c>
      <c r="AF2343" s="8">
        <v>28563</v>
      </c>
      <c r="AG2343" s="11">
        <f t="shared" ca="1" si="2957"/>
        <v>47.010958904109586</v>
      </c>
      <c r="AH2343" s="10" t="str">
        <f t="shared" ca="1" si="2958"/>
        <v>&gt;45&lt; 55</v>
      </c>
      <c r="AI2343" s="12">
        <v>12151597</v>
      </c>
      <c r="AJ2343" s="13" t="s">
        <v>120</v>
      </c>
      <c r="AK2343" s="12" t="s">
        <v>3367</v>
      </c>
      <c r="AL2343" s="8">
        <v>45013</v>
      </c>
      <c r="AM2343" s="7" t="s">
        <v>108</v>
      </c>
      <c r="AN2343" s="7" t="s">
        <v>76</v>
      </c>
      <c r="AO2343">
        <v>3</v>
      </c>
      <c r="AP2343" t="s">
        <v>7930</v>
      </c>
      <c r="AQ2343" s="14">
        <v>3</v>
      </c>
      <c r="AR2343" s="14">
        <v>1</v>
      </c>
      <c r="AS2343" s="15">
        <f t="shared" si="2959"/>
        <v>45793.25</v>
      </c>
      <c r="AT2343" s="14" t="s">
        <v>163</v>
      </c>
      <c r="AU2343" s="12">
        <v>3.7149999999999999</v>
      </c>
      <c r="AV2343" s="17">
        <v>17</v>
      </c>
      <c r="AW2343" s="18" t="s">
        <v>201</v>
      </c>
      <c r="AX2343" s="19" t="s">
        <v>8813</v>
      </c>
      <c r="AY2343" s="17">
        <v>12</v>
      </c>
      <c r="AZ2343" s="14" t="s">
        <v>8448</v>
      </c>
      <c r="BA2343" s="20" t="str">
        <f t="shared" si="2960"/>
        <v>17001000000345125412</v>
      </c>
      <c r="BB2343" s="31">
        <f t="shared" si="2961"/>
        <v>20</v>
      </c>
      <c r="BC2343" s="22" t="s">
        <v>8814</v>
      </c>
      <c r="BD2343" s="23" t="s">
        <v>85</v>
      </c>
      <c r="BF2343" s="8"/>
      <c r="BG2343" s="32">
        <v>23337187</v>
      </c>
      <c r="BH2343" s="32"/>
      <c r="BI2343" s="32"/>
      <c r="BJ2343" t="s">
        <v>431</v>
      </c>
      <c r="BK2343" s="14" t="str">
        <f t="shared" si="2978"/>
        <v>A-P6 AV</v>
      </c>
      <c r="BL2343" s="14" t="s">
        <v>595</v>
      </c>
      <c r="BM2343" s="25"/>
      <c r="BN2343" s="26"/>
      <c r="BO2343" s="27"/>
      <c r="BP2343" s="26"/>
      <c r="BQ2343" s="28"/>
    </row>
    <row r="2344" spans="1:69" x14ac:dyDescent="0.25">
      <c r="A2344" t="str">
        <f>VLOOKUP(B2344,[2]RH!$B:$BV,72,0)</f>
        <v>si</v>
      </c>
      <c r="B2344" s="6">
        <v>2404</v>
      </c>
      <c r="C2344" s="125" t="s">
        <v>168</v>
      </c>
      <c r="D2344" s="7" t="s">
        <v>8815</v>
      </c>
      <c r="E2344" s="130" t="s">
        <v>67</v>
      </c>
      <c r="F2344" s="130" t="s">
        <v>158</v>
      </c>
      <c r="G2344" s="7" t="s">
        <v>6383</v>
      </c>
      <c r="H2344" s="80" t="s">
        <v>158</v>
      </c>
      <c r="I2344" s="7" t="s">
        <v>542</v>
      </c>
      <c r="J2344" s="65"/>
      <c r="K2344" s="125" t="s">
        <v>146</v>
      </c>
      <c r="L2344" s="139" t="s">
        <v>90</v>
      </c>
      <c r="M2344" s="7" t="str">
        <f t="shared" si="2940"/>
        <v>COUPEUR</v>
      </c>
      <c r="N2344" s="129">
        <v>45428</v>
      </c>
      <c r="O2344" s="95"/>
      <c r="P2344" s="7">
        <f t="shared" ca="1" si="2966"/>
        <v>-6</v>
      </c>
      <c r="Q2344" s="8"/>
      <c r="R2344" s="7"/>
      <c r="S2344" s="95"/>
      <c r="T2344" s="9" t="s">
        <v>156</v>
      </c>
      <c r="U2344" s="7" t="str">
        <f t="shared" si="2951"/>
        <v>Contractuel</v>
      </c>
      <c r="V2344" s="8">
        <v>45689</v>
      </c>
      <c r="W2344" s="8">
        <f>VLOOKUP(B2344,[1]BASE!$A:$Q,17,0)</f>
        <v>45716</v>
      </c>
      <c r="X2344" s="95"/>
      <c r="Y2344" s="95"/>
      <c r="Z2344" s="128">
        <v>45428</v>
      </c>
      <c r="AA2344" s="7">
        <f t="shared" si="2952"/>
        <v>5</v>
      </c>
      <c r="AB2344" s="7">
        <f t="shared" si="2953"/>
        <v>2024</v>
      </c>
      <c r="AC2344" s="7">
        <f t="shared" si="2954"/>
        <v>2028</v>
      </c>
      <c r="AD2344" s="10" t="e">
        <f t="shared" ref="AD2344:AD2407" ca="1" si="3002">IF(#REF!="Non",(DAYS360(N2344,Q2344)/360),(DAYS360(N2344,TODAY())/360))</f>
        <v>#REF!</v>
      </c>
      <c r="AE2344" s="10" t="e">
        <f t="shared" ca="1" si="2956"/>
        <v>#REF!</v>
      </c>
      <c r="AF2344" s="144">
        <v>35896</v>
      </c>
      <c r="AG2344" s="11">
        <f t="shared" ca="1" si="2957"/>
        <v>26.920547945205481</v>
      </c>
      <c r="AH2344" s="10" t="str">
        <f t="shared" ca="1" si="2958"/>
        <v>&gt;25&lt; 35</v>
      </c>
      <c r="AI2344" s="95">
        <v>17461998</v>
      </c>
      <c r="AJ2344" s="13" t="s">
        <v>170</v>
      </c>
      <c r="AK2344" s="163" t="s">
        <v>8816</v>
      </c>
      <c r="AL2344" s="144">
        <v>42608</v>
      </c>
      <c r="AM2344" s="65" t="s">
        <v>108</v>
      </c>
      <c r="AN2344" s="65" t="s">
        <v>109</v>
      </c>
      <c r="AO2344" s="95"/>
      <c r="AP2344" s="95" t="s">
        <v>1514</v>
      </c>
      <c r="AQ2344" s="14">
        <v>3</v>
      </c>
      <c r="AR2344" s="14">
        <v>1</v>
      </c>
      <c r="AS2344" s="15">
        <f t="shared" si="2959"/>
        <v>45793.25</v>
      </c>
      <c r="AT2344" s="122" t="s">
        <v>163</v>
      </c>
      <c r="AU2344" s="12">
        <v>3.7149999999999999</v>
      </c>
      <c r="AV2344" s="95">
        <v>17</v>
      </c>
      <c r="AW2344" s="164" t="s">
        <v>201</v>
      </c>
      <c r="AX2344" s="164" t="s">
        <v>8817</v>
      </c>
      <c r="AY2344" s="95">
        <v>89</v>
      </c>
      <c r="AZ2344" s="95" t="s">
        <v>8448</v>
      </c>
      <c r="BA2344" s="20" t="str">
        <f t="shared" si="2960"/>
        <v>17001000000304612489</v>
      </c>
      <c r="BB2344" s="31">
        <f t="shared" si="2961"/>
        <v>20</v>
      </c>
      <c r="BC2344" s="95" t="s">
        <v>8818</v>
      </c>
      <c r="BD2344" s="95" t="s">
        <v>115</v>
      </c>
      <c r="BE2344" s="95"/>
      <c r="BF2344" s="95"/>
      <c r="BG2344" s="95">
        <v>584832287</v>
      </c>
      <c r="BH2344" s="95"/>
      <c r="BI2344" s="95"/>
      <c r="BJ2344" t="s">
        <v>897</v>
      </c>
      <c r="BK2344" s="14" t="str">
        <f>IF(K2344="CADRE","CADRE",CONCATENATE(J2344,"-",H2344))</f>
        <v>-COUPE</v>
      </c>
      <c r="BL2344" s="14" t="s">
        <v>595</v>
      </c>
      <c r="BM2344" s="95"/>
      <c r="BN2344" s="95"/>
      <c r="BO2344" s="95"/>
      <c r="BP2344" s="95"/>
      <c r="BQ2344" s="95"/>
    </row>
    <row r="2345" spans="1:69" x14ac:dyDescent="0.25">
      <c r="A2345" t="str">
        <f>VLOOKUP(B2345,[2]RH!$B:$BV,72,0)</f>
        <v>Non-Actif</v>
      </c>
      <c r="B2345" s="6">
        <v>2405</v>
      </c>
      <c r="C2345" s="125" t="s">
        <v>168</v>
      </c>
      <c r="D2345" s="7" t="s">
        <v>8819</v>
      </c>
      <c r="E2345" s="130" t="s">
        <v>67</v>
      </c>
      <c r="F2345" s="130" t="s">
        <v>118</v>
      </c>
      <c r="G2345" s="7" t="s">
        <v>533</v>
      </c>
      <c r="H2345" s="80" t="s">
        <v>2398</v>
      </c>
      <c r="I2345" s="7" t="s">
        <v>2399</v>
      </c>
      <c r="J2345" s="65" t="s">
        <v>190</v>
      </c>
      <c r="K2345" s="125" t="s">
        <v>89</v>
      </c>
      <c r="L2345" s="7" t="s">
        <v>90</v>
      </c>
      <c r="M2345" s="7" t="str">
        <f t="shared" si="2940"/>
        <v>Contrôle Qualité</v>
      </c>
      <c r="N2345" s="129">
        <v>45428</v>
      </c>
      <c r="O2345" s="95"/>
      <c r="P2345" s="7">
        <f t="shared" ca="1" si="2966"/>
        <v>-218</v>
      </c>
      <c r="Q2345" s="8">
        <v>45483</v>
      </c>
      <c r="R2345" s="7" t="s">
        <v>8020</v>
      </c>
      <c r="S2345" s="95"/>
      <c r="T2345" s="9" t="s">
        <v>156</v>
      </c>
      <c r="U2345" s="7" t="str">
        <f t="shared" si="2951"/>
        <v>Contractuel</v>
      </c>
      <c r="V2345" s="8">
        <v>45474</v>
      </c>
      <c r="W2345" s="8">
        <v>45504</v>
      </c>
      <c r="X2345" s="95"/>
      <c r="Y2345" s="95"/>
      <c r="Z2345" s="128">
        <v>45428</v>
      </c>
      <c r="AA2345" s="7">
        <f t="shared" si="2952"/>
        <v>5</v>
      </c>
      <c r="AB2345" s="7">
        <f t="shared" si="2953"/>
        <v>2024</v>
      </c>
      <c r="AC2345" s="7">
        <f t="shared" si="2954"/>
        <v>2028</v>
      </c>
      <c r="AD2345" s="10" t="e">
        <f t="shared" ref="AD2345:AD2408" ca="1" si="3003">IF(#REF!="Non",(DAYS360(N2345,Q2345)/360),(DAYS360(N2345,TODAY())/360))</f>
        <v>#REF!</v>
      </c>
      <c r="AE2345" s="10" t="e">
        <f t="shared" ca="1" si="2956"/>
        <v>#REF!</v>
      </c>
      <c r="AF2345" s="144">
        <v>35494</v>
      </c>
      <c r="AG2345" s="11">
        <f t="shared" ca="1" si="2957"/>
        <v>28.021917808219179</v>
      </c>
      <c r="AH2345" s="10" t="str">
        <f t="shared" ca="1" si="2958"/>
        <v>&gt;25&lt; 35</v>
      </c>
      <c r="AI2345" s="95">
        <v>17357229</v>
      </c>
      <c r="AJ2345" s="40" t="s">
        <v>213</v>
      </c>
      <c r="AK2345" s="163" t="s">
        <v>8820</v>
      </c>
      <c r="AL2345" s="144">
        <v>42898</v>
      </c>
      <c r="AM2345" s="65" t="s">
        <v>108</v>
      </c>
      <c r="AN2345" s="65" t="s">
        <v>109</v>
      </c>
      <c r="AO2345" s="95"/>
      <c r="AP2345" s="95" t="s">
        <v>8821</v>
      </c>
      <c r="AQ2345" s="14">
        <v>3</v>
      </c>
      <c r="AR2345" s="14">
        <v>1</v>
      </c>
      <c r="AS2345" s="15">
        <f t="shared" si="2959"/>
        <v>45793.25</v>
      </c>
      <c r="AT2345" s="122" t="s">
        <v>163</v>
      </c>
      <c r="AU2345" s="12">
        <v>3.8780000000000001</v>
      </c>
      <c r="AV2345" s="164" t="s">
        <v>79</v>
      </c>
      <c r="AW2345" s="164" t="s">
        <v>702</v>
      </c>
      <c r="AX2345" s="95">
        <v>30840021853</v>
      </c>
      <c r="AY2345" s="95">
        <v>89</v>
      </c>
      <c r="AZ2345" s="95" t="s">
        <v>83</v>
      </c>
      <c r="BA2345" s="20" t="str">
        <f t="shared" si="2960"/>
        <v>08081023084002185389</v>
      </c>
      <c r="BB2345" s="31">
        <f t="shared" si="2961"/>
        <v>20</v>
      </c>
      <c r="BC2345" s="95" t="s">
        <v>8590</v>
      </c>
      <c r="BD2345" s="95" t="s">
        <v>115</v>
      </c>
      <c r="BE2345" s="95"/>
      <c r="BF2345" s="95"/>
      <c r="BG2345" s="95">
        <v>54124139</v>
      </c>
      <c r="BH2345" s="95"/>
      <c r="BI2345" s="95"/>
      <c r="BJ2345" s="95"/>
      <c r="BK2345" s="14" t="str">
        <f t="shared" si="2978"/>
        <v>A-P7 AR</v>
      </c>
      <c r="BL2345" s="14" t="s">
        <v>288</v>
      </c>
      <c r="BM2345" s="95"/>
      <c r="BN2345" s="95"/>
      <c r="BO2345" s="95"/>
      <c r="BP2345" s="95"/>
      <c r="BQ2345" s="95"/>
    </row>
    <row r="2346" spans="1:69" x14ac:dyDescent="0.25">
      <c r="A2346" t="str">
        <f>VLOOKUP(B2346,[2]RH!$B:$BV,72,0)</f>
        <v>si</v>
      </c>
      <c r="B2346" s="6">
        <v>2406</v>
      </c>
      <c r="C2346" s="125" t="s">
        <v>168</v>
      </c>
      <c r="D2346" s="7" t="s">
        <v>8822</v>
      </c>
      <c r="E2346" s="130" t="s">
        <v>67</v>
      </c>
      <c r="F2346" s="130" t="s">
        <v>118</v>
      </c>
      <c r="G2346" s="7" t="s">
        <v>408</v>
      </c>
      <c r="H2346" s="80" t="s">
        <v>2398</v>
      </c>
      <c r="I2346" s="7" t="s">
        <v>2399</v>
      </c>
      <c r="J2346" s="65" t="s">
        <v>190</v>
      </c>
      <c r="K2346" s="125" t="s">
        <v>146</v>
      </c>
      <c r="L2346" s="139" t="s">
        <v>90</v>
      </c>
      <c r="M2346" s="7" t="str">
        <f t="shared" si="2940"/>
        <v>Alimentatrice</v>
      </c>
      <c r="N2346" s="129">
        <v>45428</v>
      </c>
      <c r="O2346" s="95"/>
      <c r="P2346" s="7">
        <f t="shared" ca="1" si="2966"/>
        <v>-6</v>
      </c>
      <c r="Q2346" s="8"/>
      <c r="R2346" s="7"/>
      <c r="S2346" s="95"/>
      <c r="T2346" s="9" t="s">
        <v>156</v>
      </c>
      <c r="U2346" s="7" t="str">
        <f t="shared" si="2951"/>
        <v>Contractuel</v>
      </c>
      <c r="V2346" s="8">
        <v>45689</v>
      </c>
      <c r="W2346" s="8">
        <f>VLOOKUP(B2346,[1]BASE!$A:$Q,17,0)</f>
        <v>45716</v>
      </c>
      <c r="X2346" s="95"/>
      <c r="Y2346" s="95"/>
      <c r="Z2346" s="128">
        <v>45428</v>
      </c>
      <c r="AA2346" s="7">
        <f t="shared" si="2952"/>
        <v>5</v>
      </c>
      <c r="AB2346" s="7">
        <f t="shared" si="2953"/>
        <v>2024</v>
      </c>
      <c r="AC2346" s="7">
        <f t="shared" si="2954"/>
        <v>2028</v>
      </c>
      <c r="AD2346" s="10" t="e">
        <f t="shared" ref="AD2346:AD2409" ca="1" si="3004">IF(#REF!="Non",(DAYS360(N2346,Q2346)/360),(DAYS360(N2346,TODAY())/360))</f>
        <v>#REF!</v>
      </c>
      <c r="AE2346" s="10" t="e">
        <f t="shared" ca="1" si="2956"/>
        <v>#REF!</v>
      </c>
      <c r="AF2346" s="144">
        <v>35183</v>
      </c>
      <c r="AG2346" s="11">
        <f t="shared" ca="1" si="2957"/>
        <v>28.873972602739727</v>
      </c>
      <c r="AH2346" s="10" t="str">
        <f t="shared" ca="1" si="2958"/>
        <v>&gt;25&lt; 35</v>
      </c>
      <c r="AI2346" s="95">
        <v>17581596</v>
      </c>
      <c r="AJ2346" s="40" t="s">
        <v>213</v>
      </c>
      <c r="AK2346" s="163" t="s">
        <v>8823</v>
      </c>
      <c r="AL2346" s="144">
        <v>42060</v>
      </c>
      <c r="AM2346" s="65" t="s">
        <v>108</v>
      </c>
      <c r="AN2346" s="65" t="s">
        <v>76</v>
      </c>
      <c r="AO2346" s="95">
        <v>1</v>
      </c>
      <c r="AP2346" s="132" t="s">
        <v>8824</v>
      </c>
      <c r="AQ2346" s="14">
        <v>3</v>
      </c>
      <c r="AR2346" s="14">
        <v>1</v>
      </c>
      <c r="AS2346" s="15">
        <f t="shared" si="2959"/>
        <v>45793.25</v>
      </c>
      <c r="AT2346" s="65" t="s">
        <v>163</v>
      </c>
      <c r="AU2346" s="12">
        <v>3.7149999999999999</v>
      </c>
      <c r="AV2346" s="95">
        <v>17</v>
      </c>
      <c r="AW2346" s="164" t="s">
        <v>201</v>
      </c>
      <c r="AX2346" s="164" t="s">
        <v>8825</v>
      </c>
      <c r="AY2346" s="95">
        <v>43</v>
      </c>
      <c r="AZ2346" s="95" t="s">
        <v>8448</v>
      </c>
      <c r="BA2346" s="20" t="str">
        <f t="shared" si="2960"/>
        <v>17001000000345108243</v>
      </c>
      <c r="BB2346" s="31">
        <f t="shared" si="2961"/>
        <v>20</v>
      </c>
      <c r="BC2346" s="95" t="s">
        <v>8826</v>
      </c>
      <c r="BD2346" s="132" t="s">
        <v>341</v>
      </c>
      <c r="BE2346" s="95"/>
      <c r="BF2346" s="95"/>
      <c r="BG2346" s="95">
        <v>40310852</v>
      </c>
      <c r="BH2346" s="95"/>
      <c r="BI2346" s="95"/>
      <c r="BJ2346" t="s">
        <v>486</v>
      </c>
      <c r="BK2346" s="14" t="str">
        <f t="shared" si="2978"/>
        <v>A-P7 AR</v>
      </c>
      <c r="BL2346" s="14" t="s">
        <v>595</v>
      </c>
      <c r="BM2346" s="95"/>
      <c r="BN2346" s="95"/>
      <c r="BO2346" s="95"/>
      <c r="BP2346" s="95"/>
      <c r="BQ2346" s="95"/>
    </row>
    <row r="2347" spans="1:69" x14ac:dyDescent="0.25">
      <c r="A2347" t="str">
        <f>VLOOKUP(B2347,[2]RH!$B:$BV,72,0)</f>
        <v>si</v>
      </c>
      <c r="B2347" s="6">
        <v>2407</v>
      </c>
      <c r="C2347" s="125" t="s">
        <v>168</v>
      </c>
      <c r="D2347" s="7" t="s">
        <v>8827</v>
      </c>
      <c r="E2347" s="130" t="s">
        <v>67</v>
      </c>
      <c r="F2347" s="130" t="s">
        <v>118</v>
      </c>
      <c r="G2347" s="7" t="s">
        <v>220</v>
      </c>
      <c r="H2347" s="80" t="s">
        <v>2398</v>
      </c>
      <c r="I2347" s="7" t="s">
        <v>2487</v>
      </c>
      <c r="J2347" s="125" t="s">
        <v>281</v>
      </c>
      <c r="K2347" s="125" t="s">
        <v>146</v>
      </c>
      <c r="L2347" s="139" t="s">
        <v>90</v>
      </c>
      <c r="M2347" s="7" t="str">
        <f t="shared" si="2940"/>
        <v>Couturière</v>
      </c>
      <c r="N2347" s="129">
        <v>45428</v>
      </c>
      <c r="P2347" s="7">
        <f t="shared" ca="1" si="2966"/>
        <v>-6</v>
      </c>
      <c r="Q2347" s="8"/>
      <c r="R2347" s="7"/>
      <c r="S2347"/>
      <c r="T2347" s="9" t="s">
        <v>156</v>
      </c>
      <c r="U2347" s="7" t="str">
        <f t="shared" si="2951"/>
        <v>Contractuel</v>
      </c>
      <c r="V2347" s="8">
        <v>45689</v>
      </c>
      <c r="W2347" s="8">
        <f>VLOOKUP(B2347,[1]BASE!$A:$Q,17,0)</f>
        <v>45716</v>
      </c>
      <c r="Z2347" s="128">
        <v>45428</v>
      </c>
      <c r="AA2347" s="7">
        <f t="shared" si="2952"/>
        <v>5</v>
      </c>
      <c r="AB2347" s="7">
        <f t="shared" si="2953"/>
        <v>2024</v>
      </c>
      <c r="AC2347" s="7">
        <f t="shared" si="2954"/>
        <v>2028</v>
      </c>
      <c r="AD2347" s="10" t="e">
        <f t="shared" ref="AD2347:AD2410" ca="1" si="3005">IF(#REF!="Non",(DAYS360(N2347,Q2347)/360),(DAYS360(N2347,TODAY())/360))</f>
        <v>#REF!</v>
      </c>
      <c r="AE2347" s="10" t="e">
        <f t="shared" ca="1" si="2956"/>
        <v>#REF!</v>
      </c>
      <c r="AF2347" s="144">
        <v>27314</v>
      </c>
      <c r="AG2347" s="11">
        <f t="shared" ca="1" si="2957"/>
        <v>50.43287671232877</v>
      </c>
      <c r="AH2347" s="10" t="str">
        <f t="shared" ca="1" si="2958"/>
        <v>&gt;45&lt; 55</v>
      </c>
      <c r="AI2347" s="95">
        <v>12356769</v>
      </c>
      <c r="AJ2347" s="13" t="s">
        <v>82</v>
      </c>
      <c r="AK2347" s="163" t="s">
        <v>8828</v>
      </c>
      <c r="AL2347" s="144">
        <v>43167</v>
      </c>
      <c r="AM2347" s="65" t="s">
        <v>108</v>
      </c>
      <c r="AN2347" s="65" t="s">
        <v>76</v>
      </c>
      <c r="AO2347" s="95">
        <v>2</v>
      </c>
      <c r="AP2347" s="132" t="s">
        <v>7769</v>
      </c>
      <c r="AQ2347" s="14">
        <v>3</v>
      </c>
      <c r="AR2347" s="14">
        <v>1</v>
      </c>
      <c r="AS2347" s="15">
        <f t="shared" si="2959"/>
        <v>45793.25</v>
      </c>
      <c r="AT2347" s="65" t="s">
        <v>163</v>
      </c>
      <c r="AU2347" s="12">
        <v>3.7149999999999999</v>
      </c>
      <c r="AV2347" s="95">
        <v>17</v>
      </c>
      <c r="AW2347" s="164" t="s">
        <v>201</v>
      </c>
      <c r="AX2347" s="164" t="s">
        <v>8829</v>
      </c>
      <c r="AY2347" s="95">
        <v>91</v>
      </c>
      <c r="AZ2347" s="95" t="s">
        <v>8448</v>
      </c>
      <c r="BA2347" s="20" t="str">
        <f t="shared" si="2960"/>
        <v>17001000000345155191</v>
      </c>
      <c r="BB2347" s="31">
        <f t="shared" si="2961"/>
        <v>20</v>
      </c>
      <c r="BC2347" s="95" t="s">
        <v>8830</v>
      </c>
      <c r="BD2347" s="95" t="s">
        <v>115</v>
      </c>
      <c r="BF2347"/>
      <c r="BG2347" s="95">
        <v>21307318</v>
      </c>
      <c r="BJ2347" t="s">
        <v>501</v>
      </c>
      <c r="BK2347" s="14" t="str">
        <f t="shared" si="2978"/>
        <v>B-P7 AR</v>
      </c>
      <c r="BL2347" s="14" t="s">
        <v>595</v>
      </c>
    </row>
    <row r="2348" spans="1:69" x14ac:dyDescent="0.25">
      <c r="A2348" t="str">
        <f>VLOOKUP(B2348,[2]RH!$B:$BV,72,0)</f>
        <v>si</v>
      </c>
      <c r="B2348" s="6">
        <v>2408</v>
      </c>
      <c r="C2348" s="125" t="s">
        <v>168</v>
      </c>
      <c r="D2348" s="7" t="s">
        <v>8831</v>
      </c>
      <c r="E2348" s="130" t="s">
        <v>67</v>
      </c>
      <c r="F2348" s="130" t="s">
        <v>118</v>
      </c>
      <c r="G2348" s="7" t="s">
        <v>220</v>
      </c>
      <c r="H2348" s="80" t="s">
        <v>2398</v>
      </c>
      <c r="I2348" s="7" t="s">
        <v>2487</v>
      </c>
      <c r="J2348" s="125" t="s">
        <v>281</v>
      </c>
      <c r="K2348" s="125" t="s">
        <v>146</v>
      </c>
      <c r="L2348" s="139" t="s">
        <v>90</v>
      </c>
      <c r="M2348" s="7" t="str">
        <f t="shared" si="2940"/>
        <v>Couturière</v>
      </c>
      <c r="N2348" s="129">
        <v>45428</v>
      </c>
      <c r="P2348" s="7">
        <f t="shared" ca="1" si="2966"/>
        <v>-6</v>
      </c>
      <c r="Q2348" s="8"/>
      <c r="R2348" s="7"/>
      <c r="S2348"/>
      <c r="T2348" s="9" t="s">
        <v>156</v>
      </c>
      <c r="U2348" s="7" t="str">
        <f t="shared" si="2951"/>
        <v>Contractuel</v>
      </c>
      <c r="V2348" s="8">
        <v>45689</v>
      </c>
      <c r="W2348" s="8">
        <f>VLOOKUP(B2348,[1]BASE!$A:$Q,17,0)</f>
        <v>45716</v>
      </c>
      <c r="Z2348" s="128">
        <v>45428</v>
      </c>
      <c r="AA2348" s="7">
        <f t="shared" si="2952"/>
        <v>5</v>
      </c>
      <c r="AB2348" s="7">
        <f t="shared" si="2953"/>
        <v>2024</v>
      </c>
      <c r="AC2348" s="7">
        <f t="shared" si="2954"/>
        <v>2028</v>
      </c>
      <c r="AD2348" s="10" t="e">
        <f t="shared" ref="AD2348:AD2411" ca="1" si="3006">IF(#REF!="Non",(DAYS360(N2348,Q2348)/360),(DAYS360(N2348,TODAY())/360))</f>
        <v>#REF!</v>
      </c>
      <c r="AE2348" s="10" t="e">
        <f t="shared" ca="1" si="2956"/>
        <v>#REF!</v>
      </c>
      <c r="AF2348" s="144">
        <v>28679</v>
      </c>
      <c r="AG2348" s="11">
        <f t="shared" ca="1" si="2957"/>
        <v>46.69315068493151</v>
      </c>
      <c r="AH2348" s="10" t="str">
        <f t="shared" ca="1" si="2958"/>
        <v>&gt;45&lt; 55</v>
      </c>
      <c r="AI2348">
        <v>12536568</v>
      </c>
      <c r="AJ2348" s="13" t="s">
        <v>82</v>
      </c>
      <c r="AK2348" s="163" t="s">
        <v>8832</v>
      </c>
      <c r="AL2348" s="144">
        <v>43628</v>
      </c>
      <c r="AM2348" s="65" t="s">
        <v>108</v>
      </c>
      <c r="AN2348" s="65" t="s">
        <v>76</v>
      </c>
      <c r="AO2348" s="95">
        <v>2</v>
      </c>
      <c r="AP2348" s="132" t="s">
        <v>7687</v>
      </c>
      <c r="AQ2348" s="14">
        <v>3</v>
      </c>
      <c r="AR2348" s="14">
        <v>1</v>
      </c>
      <c r="AS2348" s="15">
        <f t="shared" si="2959"/>
        <v>45793.25</v>
      </c>
      <c r="AT2348" s="65" t="s">
        <v>163</v>
      </c>
      <c r="AU2348" s="12">
        <v>3.7149999999999999</v>
      </c>
      <c r="AV2348" s="95">
        <v>17</v>
      </c>
      <c r="AW2348" s="164" t="s">
        <v>201</v>
      </c>
      <c r="AX2348" s="164" t="s">
        <v>8833</v>
      </c>
      <c r="AY2348" s="95">
        <v>28</v>
      </c>
      <c r="AZ2348" s="95" t="s">
        <v>8448</v>
      </c>
      <c r="BA2348" s="20" t="str">
        <f t="shared" si="2960"/>
        <v>17001000000345108728</v>
      </c>
      <c r="BB2348" s="31">
        <f t="shared" si="2961"/>
        <v>20</v>
      </c>
      <c r="BC2348" s="95" t="s">
        <v>8834</v>
      </c>
      <c r="BD2348" s="132" t="s">
        <v>341</v>
      </c>
      <c r="BF2348"/>
      <c r="BG2348" s="95">
        <v>51602311</v>
      </c>
      <c r="BH2348" s="95">
        <v>50566908</v>
      </c>
      <c r="BJ2348" t="s">
        <v>7665</v>
      </c>
      <c r="BK2348" s="14" t="str">
        <f t="shared" si="2978"/>
        <v>B-P7 AR</v>
      </c>
      <c r="BL2348" s="14" t="s">
        <v>595</v>
      </c>
    </row>
    <row r="2349" spans="1:69" x14ac:dyDescent="0.25">
      <c r="A2349" t="str">
        <f>VLOOKUP(B2349,[2]RH!$B:$BV,72,0)</f>
        <v>Non-Actif</v>
      </c>
      <c r="B2349" s="6">
        <v>2409</v>
      </c>
      <c r="C2349" s="125" t="s">
        <v>168</v>
      </c>
      <c r="D2349" s="7" t="s">
        <v>5819</v>
      </c>
      <c r="E2349" s="130" t="s">
        <v>67</v>
      </c>
      <c r="F2349" s="7" t="s">
        <v>118</v>
      </c>
      <c r="G2349" s="7" t="s">
        <v>1801</v>
      </c>
      <c r="H2349" s="80" t="s">
        <v>2398</v>
      </c>
      <c r="I2349" s="7" t="s">
        <v>226</v>
      </c>
      <c r="J2349" s="65" t="s">
        <v>190</v>
      </c>
      <c r="K2349" s="125" t="s">
        <v>146</v>
      </c>
      <c r="L2349" s="139" t="s">
        <v>90</v>
      </c>
      <c r="M2349" s="7" t="str">
        <f t="shared" si="2940"/>
        <v>Prép CAMPO</v>
      </c>
      <c r="N2349" s="128">
        <v>45429</v>
      </c>
      <c r="O2349" s="95"/>
      <c r="P2349" s="7">
        <f t="shared" ca="1" si="2966"/>
        <v>-249</v>
      </c>
      <c r="Q2349" s="8">
        <v>45444</v>
      </c>
      <c r="R2349" s="7" t="s">
        <v>147</v>
      </c>
      <c r="S2349" s="95"/>
      <c r="T2349" s="9" t="s">
        <v>156</v>
      </c>
      <c r="U2349" s="7" t="str">
        <f t="shared" si="2951"/>
        <v>Contractuel</v>
      </c>
      <c r="V2349" s="128">
        <v>45429</v>
      </c>
      <c r="W2349" s="128">
        <v>45473</v>
      </c>
      <c r="X2349" s="132"/>
      <c r="Y2349" s="132"/>
      <c r="Z2349" s="128">
        <v>45429</v>
      </c>
      <c r="AA2349" s="7">
        <f t="shared" si="2952"/>
        <v>5</v>
      </c>
      <c r="AB2349" s="7">
        <f t="shared" si="2953"/>
        <v>2024</v>
      </c>
      <c r="AC2349" s="7">
        <f t="shared" si="2954"/>
        <v>2028</v>
      </c>
      <c r="AD2349" s="10" t="e">
        <f t="shared" ref="AD2349:AD2412" ca="1" si="3007">IF(#REF!="Non",(DAYS360(N2349,Q2349)/360),(DAYS360(N2349,TODAY())/360))</f>
        <v>#REF!</v>
      </c>
      <c r="AE2349" s="10" t="e">
        <f t="shared" ca="1" si="2956"/>
        <v>#REF!</v>
      </c>
      <c r="AF2349" s="144">
        <v>35415</v>
      </c>
      <c r="AG2349" s="11">
        <f t="shared" ca="1" si="2957"/>
        <v>28.238356164383561</v>
      </c>
      <c r="AH2349" s="10" t="str">
        <f t="shared" ca="1" si="2958"/>
        <v>&gt;25&lt; 35</v>
      </c>
      <c r="AI2349" s="95"/>
      <c r="AJ2349" s="95"/>
      <c r="AK2349" s="163" t="s">
        <v>8835</v>
      </c>
      <c r="AL2349" s="144">
        <v>45280</v>
      </c>
      <c r="AM2349" s="65" t="s">
        <v>108</v>
      </c>
      <c r="AN2349" s="65" t="s">
        <v>109</v>
      </c>
      <c r="AO2349" s="95"/>
      <c r="AP2349" s="132" t="s">
        <v>8836</v>
      </c>
      <c r="AQ2349" s="14">
        <v>3</v>
      </c>
      <c r="AR2349" s="14">
        <v>1</v>
      </c>
      <c r="AS2349" s="15">
        <f t="shared" si="2959"/>
        <v>45794.25</v>
      </c>
      <c r="AT2349" s="122" t="s">
        <v>163</v>
      </c>
      <c r="AU2349" s="12">
        <v>3.7149999999999999</v>
      </c>
      <c r="AV2349" s="95">
        <v>17</v>
      </c>
      <c r="AW2349" s="164" t="s">
        <v>201</v>
      </c>
      <c r="AX2349" s="164" t="s">
        <v>8837</v>
      </c>
      <c r="AY2349" s="95">
        <v>65</v>
      </c>
      <c r="AZ2349" s="95" t="s">
        <v>8448</v>
      </c>
      <c r="BA2349" s="20" t="str">
        <f t="shared" si="2960"/>
        <v>17001000000313857365</v>
      </c>
      <c r="BB2349" s="31">
        <f t="shared" si="2961"/>
        <v>20</v>
      </c>
      <c r="BC2349" s="95" t="s">
        <v>8590</v>
      </c>
      <c r="BD2349" s="95" t="s">
        <v>115</v>
      </c>
      <c r="BE2349" s="95"/>
      <c r="BF2349" s="95"/>
      <c r="BG2349" s="95">
        <v>29593635</v>
      </c>
      <c r="BH2349" s="95"/>
      <c r="BI2349" s="95"/>
      <c r="BJ2349" s="95"/>
      <c r="BK2349" s="14" t="s">
        <v>232</v>
      </c>
      <c r="BL2349" s="14" t="s">
        <v>595</v>
      </c>
      <c r="BM2349" s="95"/>
      <c r="BN2349" s="95"/>
      <c r="BO2349" s="95"/>
      <c r="BP2349" s="95"/>
      <c r="BQ2349" s="95"/>
    </row>
    <row r="2350" spans="1:69" x14ac:dyDescent="0.25">
      <c r="A2350" t="str">
        <f>VLOOKUP(B2350,[2]RH!$B:$BV,72,0)</f>
        <v>Non-Actif</v>
      </c>
      <c r="B2350" s="6">
        <v>2410</v>
      </c>
      <c r="C2350" s="125" t="s">
        <v>168</v>
      </c>
      <c r="D2350" s="7" t="s">
        <v>7075</v>
      </c>
      <c r="E2350" s="130" t="s">
        <v>67</v>
      </c>
      <c r="F2350" s="130" t="s">
        <v>118</v>
      </c>
      <c r="G2350" s="7" t="s">
        <v>220</v>
      </c>
      <c r="H2350" s="80" t="s">
        <v>2398</v>
      </c>
      <c r="I2350" s="7" t="s">
        <v>2399</v>
      </c>
      <c r="J2350" s="65" t="s">
        <v>190</v>
      </c>
      <c r="K2350" s="125" t="s">
        <v>146</v>
      </c>
      <c r="L2350" s="139" t="s">
        <v>90</v>
      </c>
      <c r="M2350" s="7" t="str">
        <f t="shared" si="2940"/>
        <v>Couturière</v>
      </c>
      <c r="N2350" s="128">
        <v>45429</v>
      </c>
      <c r="O2350" s="95"/>
      <c r="P2350" s="7">
        <f t="shared" ca="1" si="2966"/>
        <v>-249</v>
      </c>
      <c r="Q2350" s="8">
        <v>45455</v>
      </c>
      <c r="R2350" s="7" t="s">
        <v>147</v>
      </c>
      <c r="S2350" s="95"/>
      <c r="T2350" s="9" t="s">
        <v>156</v>
      </c>
      <c r="U2350" s="7" t="str">
        <f t="shared" si="2951"/>
        <v>Contractuel</v>
      </c>
      <c r="V2350" s="128">
        <v>45429</v>
      </c>
      <c r="W2350" s="128">
        <v>45473</v>
      </c>
      <c r="X2350" s="132"/>
      <c r="Y2350" s="132"/>
      <c r="Z2350" s="128">
        <v>45429</v>
      </c>
      <c r="AA2350" s="7">
        <f t="shared" si="2952"/>
        <v>5</v>
      </c>
      <c r="AB2350" s="7">
        <f t="shared" si="2953"/>
        <v>2024</v>
      </c>
      <c r="AC2350" s="7">
        <f t="shared" si="2954"/>
        <v>2028</v>
      </c>
      <c r="AD2350" s="10" t="e">
        <f t="shared" ref="AD2350:AD2413" ca="1" si="3008">IF(#REF!="Non",(DAYS360(N2350,Q2350)/360),(DAYS360(N2350,TODAY())/360))</f>
        <v>#REF!</v>
      </c>
      <c r="AE2350" s="10" t="e">
        <f t="shared" ca="1" si="2956"/>
        <v>#REF!</v>
      </c>
      <c r="AF2350" s="144">
        <v>29654</v>
      </c>
      <c r="AG2350" s="11">
        <f t="shared" ca="1" si="2957"/>
        <v>44.021917808219179</v>
      </c>
      <c r="AH2350" s="10" t="str">
        <f t="shared" ca="1" si="2958"/>
        <v>&gt;35&lt; 45</v>
      </c>
      <c r="AI2350" s="95">
        <v>16280011</v>
      </c>
      <c r="AJ2350" s="13" t="s">
        <v>150</v>
      </c>
      <c r="AK2350" s="163" t="s">
        <v>7653</v>
      </c>
      <c r="AL2350" s="144">
        <v>41682</v>
      </c>
      <c r="AM2350" s="65" t="s">
        <v>108</v>
      </c>
      <c r="AN2350" s="65" t="s">
        <v>76</v>
      </c>
      <c r="AO2350" s="95"/>
      <c r="AP2350" s="95" t="s">
        <v>7930</v>
      </c>
      <c r="AQ2350" s="14">
        <v>3</v>
      </c>
      <c r="AR2350" s="14">
        <v>1</v>
      </c>
      <c r="AS2350" s="15">
        <f t="shared" si="2959"/>
        <v>45794.25</v>
      </c>
      <c r="AT2350" s="122" t="s">
        <v>163</v>
      </c>
      <c r="AU2350" s="12">
        <v>3.7149999999999999</v>
      </c>
      <c r="AV2350" s="95">
        <v>17</v>
      </c>
      <c r="AW2350" s="164" t="s">
        <v>201</v>
      </c>
      <c r="AX2350" s="164" t="s">
        <v>7654</v>
      </c>
      <c r="AY2350" s="95">
        <v>17</v>
      </c>
      <c r="AZ2350" s="95" t="s">
        <v>8448</v>
      </c>
      <c r="BA2350" s="20" t="str">
        <f t="shared" si="2960"/>
        <v>17001000000296350417</v>
      </c>
      <c r="BB2350" s="31">
        <f t="shared" si="2961"/>
        <v>20</v>
      </c>
      <c r="BC2350" s="95" t="s">
        <v>8838</v>
      </c>
      <c r="BD2350" s="132" t="s">
        <v>341</v>
      </c>
      <c r="BE2350" s="95"/>
      <c r="BF2350" s="95"/>
      <c r="BG2350" s="95">
        <v>27587890</v>
      </c>
      <c r="BH2350" s="95"/>
      <c r="BI2350" s="95"/>
      <c r="BJ2350" s="95"/>
      <c r="BK2350" s="14" t="str">
        <f t="shared" si="2978"/>
        <v>A-P7 AR</v>
      </c>
      <c r="BL2350" s="14" t="s">
        <v>595</v>
      </c>
      <c r="BM2350" s="95"/>
      <c r="BN2350" s="95"/>
      <c r="BO2350" s="95"/>
      <c r="BP2350" s="95"/>
      <c r="BQ2350" s="95"/>
    </row>
    <row r="2351" spans="1:69" x14ac:dyDescent="0.25">
      <c r="A2351" t="str">
        <f>VLOOKUP(B2351,[2]RH!$B:$BV,72,0)</f>
        <v>Non-Actif</v>
      </c>
      <c r="B2351" s="6">
        <v>2411</v>
      </c>
      <c r="C2351" s="125" t="s">
        <v>168</v>
      </c>
      <c r="D2351" s="7" t="s">
        <v>2918</v>
      </c>
      <c r="E2351" s="130" t="s">
        <v>67</v>
      </c>
      <c r="F2351" s="130" t="s">
        <v>118</v>
      </c>
      <c r="G2351" s="7" t="s">
        <v>220</v>
      </c>
      <c r="H2351" s="80" t="s">
        <v>2398</v>
      </c>
      <c r="I2351" s="7" t="s">
        <v>2506</v>
      </c>
      <c r="J2351" s="65" t="s">
        <v>190</v>
      </c>
      <c r="K2351" s="125" t="s">
        <v>146</v>
      </c>
      <c r="L2351" s="139" t="s">
        <v>90</v>
      </c>
      <c r="M2351" s="7" t="str">
        <f t="shared" si="2940"/>
        <v>Couturière</v>
      </c>
      <c r="N2351" s="128">
        <v>45429</v>
      </c>
      <c r="O2351" s="95"/>
      <c r="P2351" s="7">
        <f t="shared" ca="1" si="2966"/>
        <v>-187</v>
      </c>
      <c r="Q2351" s="8">
        <v>45540</v>
      </c>
      <c r="R2351" s="7" t="s">
        <v>8839</v>
      </c>
      <c r="S2351" s="95"/>
      <c r="T2351" s="9" t="s">
        <v>156</v>
      </c>
      <c r="U2351" s="7" t="str">
        <f t="shared" si="2951"/>
        <v>Contractuel</v>
      </c>
      <c r="V2351" s="8">
        <v>45505</v>
      </c>
      <c r="W2351" s="8">
        <v>45535</v>
      </c>
      <c r="X2351" s="95"/>
      <c r="Y2351" s="95"/>
      <c r="Z2351" s="165">
        <v>45429</v>
      </c>
      <c r="AA2351" s="7">
        <f t="shared" si="2952"/>
        <v>5</v>
      </c>
      <c r="AB2351" s="7">
        <f t="shared" si="2953"/>
        <v>2024</v>
      </c>
      <c r="AC2351" s="7">
        <f t="shared" si="2954"/>
        <v>2028</v>
      </c>
      <c r="AD2351" s="10" t="e">
        <f t="shared" ref="AD2351:AD2414" ca="1" si="3009">IF(#REF!="Non",(DAYS360(N2351,Q2351)/360),(DAYS360(N2351,TODAY())/360))</f>
        <v>#REF!</v>
      </c>
      <c r="AE2351" s="10" t="e">
        <f t="shared" ca="1" si="2956"/>
        <v>#REF!</v>
      </c>
      <c r="AF2351" s="144">
        <v>31475</v>
      </c>
      <c r="AG2351" s="11">
        <f t="shared" ca="1" si="2957"/>
        <v>39.032876712328765</v>
      </c>
      <c r="AH2351" s="10" t="str">
        <f t="shared" ca="1" si="2958"/>
        <v>&gt;35&lt; 45</v>
      </c>
      <c r="AI2351" s="95">
        <v>17273518</v>
      </c>
      <c r="AJ2351" s="13" t="s">
        <v>170</v>
      </c>
      <c r="AK2351" s="163" t="s">
        <v>8840</v>
      </c>
      <c r="AL2351" s="144">
        <v>44937</v>
      </c>
      <c r="AM2351" s="65" t="s">
        <v>108</v>
      </c>
      <c r="AN2351" s="65" t="s">
        <v>76</v>
      </c>
      <c r="AO2351" s="95">
        <v>3</v>
      </c>
      <c r="AP2351" s="132" t="s">
        <v>7692</v>
      </c>
      <c r="AQ2351" s="14">
        <v>3</v>
      </c>
      <c r="AR2351" s="14">
        <v>1</v>
      </c>
      <c r="AS2351" s="15">
        <f t="shared" si="2959"/>
        <v>45794.25</v>
      </c>
      <c r="AT2351" s="122" t="s">
        <v>163</v>
      </c>
      <c r="AU2351" s="12">
        <v>3.7149999999999999</v>
      </c>
      <c r="AV2351" s="95">
        <v>17</v>
      </c>
      <c r="AW2351" s="164" t="s">
        <v>201</v>
      </c>
      <c r="AX2351" s="164" t="s">
        <v>8841</v>
      </c>
      <c r="AY2351" s="95">
        <v>27</v>
      </c>
      <c r="AZ2351" s="95" t="s">
        <v>8448</v>
      </c>
      <c r="BA2351" s="20" t="str">
        <f t="shared" si="2960"/>
        <v>17001000000345289827</v>
      </c>
      <c r="BB2351" s="31">
        <f t="shared" si="2961"/>
        <v>20</v>
      </c>
      <c r="BC2351" s="95" t="s">
        <v>8842</v>
      </c>
      <c r="BD2351" s="132" t="s">
        <v>341</v>
      </c>
      <c r="BE2351" s="95"/>
      <c r="BF2351" s="95"/>
      <c r="BG2351" s="95">
        <v>21530437</v>
      </c>
      <c r="BH2351" s="95"/>
      <c r="BI2351" s="95"/>
      <c r="BJ2351" s="95"/>
      <c r="BK2351" s="14" t="str">
        <f t="shared" si="2978"/>
        <v>A-P7 AR</v>
      </c>
      <c r="BL2351" s="14" t="s">
        <v>595</v>
      </c>
      <c r="BM2351" s="95"/>
      <c r="BN2351" s="95"/>
      <c r="BO2351" s="95"/>
      <c r="BP2351" s="95"/>
      <c r="BQ2351" s="95"/>
    </row>
    <row r="2352" spans="1:69" x14ac:dyDescent="0.25">
      <c r="A2352" t="str">
        <f>VLOOKUP(B2352,[2]RH!$B:$BV,72,0)</f>
        <v>si</v>
      </c>
      <c r="B2352" s="6">
        <v>2412</v>
      </c>
      <c r="C2352" s="125" t="s">
        <v>168</v>
      </c>
      <c r="D2352" s="7" t="s">
        <v>8843</v>
      </c>
      <c r="E2352" s="130" t="s">
        <v>67</v>
      </c>
      <c r="F2352" s="65" t="s">
        <v>158</v>
      </c>
      <c r="G2352" s="7" t="s">
        <v>6383</v>
      </c>
      <c r="H2352" s="80" t="s">
        <v>158</v>
      </c>
      <c r="I2352" s="7" t="s">
        <v>542</v>
      </c>
      <c r="J2352" s="65"/>
      <c r="K2352" s="125" t="s">
        <v>146</v>
      </c>
      <c r="L2352" s="139" t="s">
        <v>90</v>
      </c>
      <c r="M2352" s="7" t="str">
        <f t="shared" si="2940"/>
        <v>COUPEUR</v>
      </c>
      <c r="N2352" s="165">
        <v>45429</v>
      </c>
      <c r="O2352" s="95"/>
      <c r="P2352" s="7">
        <f t="shared" ca="1" si="2966"/>
        <v>-6</v>
      </c>
      <c r="Q2352" s="8"/>
      <c r="R2352" s="7"/>
      <c r="S2352" s="95"/>
      <c r="T2352" s="9" t="s">
        <v>156</v>
      </c>
      <c r="U2352" s="7" t="str">
        <f t="shared" si="2951"/>
        <v>Contractuel</v>
      </c>
      <c r="V2352" s="8">
        <v>45689</v>
      </c>
      <c r="W2352" s="8">
        <f>VLOOKUP(B2352,[1]BASE!$A:$Q,17,0)</f>
        <v>45716</v>
      </c>
      <c r="X2352" s="95"/>
      <c r="Y2352" s="95"/>
      <c r="Z2352" s="165">
        <v>45429</v>
      </c>
      <c r="AA2352" s="7">
        <f t="shared" si="2952"/>
        <v>5</v>
      </c>
      <c r="AB2352" s="7">
        <f t="shared" si="2953"/>
        <v>2024</v>
      </c>
      <c r="AC2352" s="7">
        <f t="shared" si="2954"/>
        <v>2028</v>
      </c>
      <c r="AD2352" s="10" t="e">
        <f t="shared" ref="AD2352:AD2415" ca="1" si="3010">IF(#REF!="Non",(DAYS360(N2352,Q2352)/360),(DAYS360(N2352,TODAY())/360))</f>
        <v>#REF!</v>
      </c>
      <c r="AE2352" s="10" t="e">
        <f t="shared" ca="1" si="2956"/>
        <v>#REF!</v>
      </c>
      <c r="AF2352" s="144">
        <v>32541</v>
      </c>
      <c r="AG2352" s="11">
        <f t="shared" ca="1" si="2957"/>
        <v>36.112328767123287</v>
      </c>
      <c r="AH2352" s="10" t="str">
        <f t="shared" ca="1" si="2958"/>
        <v>&gt;35&lt; 45</v>
      </c>
      <c r="AI2352" s="95">
        <v>16905947</v>
      </c>
      <c r="AJ2352" s="13" t="s">
        <v>79</v>
      </c>
      <c r="AK2352" s="163" t="s">
        <v>8844</v>
      </c>
      <c r="AL2352" s="144">
        <v>40036</v>
      </c>
      <c r="AM2352" s="65" t="s">
        <v>108</v>
      </c>
      <c r="AN2352" s="65" t="s">
        <v>76</v>
      </c>
      <c r="AO2352" s="95"/>
      <c r="AP2352" s="132" t="s">
        <v>8845</v>
      </c>
      <c r="AQ2352" s="14">
        <v>3</v>
      </c>
      <c r="AR2352" s="14">
        <v>1</v>
      </c>
      <c r="AS2352" s="15">
        <f t="shared" si="2959"/>
        <v>45794.25</v>
      </c>
      <c r="AT2352" s="122" t="s">
        <v>163</v>
      </c>
      <c r="AU2352" s="12">
        <v>3.7149999999999999</v>
      </c>
      <c r="AV2352" s="95">
        <v>17</v>
      </c>
      <c r="AW2352" s="164" t="s">
        <v>201</v>
      </c>
      <c r="AX2352" s="164" t="s">
        <v>8846</v>
      </c>
      <c r="AY2352" s="95">
        <v>49</v>
      </c>
      <c r="AZ2352" s="95" t="s">
        <v>8448</v>
      </c>
      <c r="BA2352" s="20" t="str">
        <f t="shared" si="2960"/>
        <v>17001000000299585949</v>
      </c>
      <c r="BB2352" s="31">
        <f t="shared" si="2961"/>
        <v>20</v>
      </c>
      <c r="BC2352" s="95" t="s">
        <v>286</v>
      </c>
      <c r="BD2352" s="95" t="s">
        <v>115</v>
      </c>
      <c r="BE2352" s="95"/>
      <c r="BF2352" s="95"/>
      <c r="BG2352" s="95">
        <v>24734023</v>
      </c>
      <c r="BH2352" s="95"/>
      <c r="BI2352" s="95"/>
      <c r="BJ2352" t="s">
        <v>4896</v>
      </c>
      <c r="BK2352" s="14" t="str">
        <f t="shared" si="2978"/>
        <v>-COUPE</v>
      </c>
      <c r="BL2352" s="14" t="s">
        <v>595</v>
      </c>
      <c r="BM2352" s="95"/>
      <c r="BN2352" s="95"/>
      <c r="BO2352" s="95"/>
      <c r="BP2352" s="95"/>
      <c r="BQ2352" s="95"/>
    </row>
    <row r="2353" spans="1:69" x14ac:dyDescent="0.25">
      <c r="A2353" t="str">
        <f>VLOOKUP(B2353,[2]RH!$B:$BV,72,0)</f>
        <v>si</v>
      </c>
      <c r="B2353" s="6">
        <v>2413</v>
      </c>
      <c r="C2353" s="125" t="s">
        <v>65</v>
      </c>
      <c r="D2353" s="7" t="s">
        <v>8847</v>
      </c>
      <c r="E2353" s="130" t="s">
        <v>67</v>
      </c>
      <c r="F2353" s="65" t="s">
        <v>102</v>
      </c>
      <c r="G2353" s="7" t="s">
        <v>1585</v>
      </c>
      <c r="H2353" s="80" t="s">
        <v>102</v>
      </c>
      <c r="I2353" s="7" t="s">
        <v>8781</v>
      </c>
      <c r="J2353" s="65"/>
      <c r="K2353" s="125" t="s">
        <v>89</v>
      </c>
      <c r="L2353" s="139" t="s">
        <v>90</v>
      </c>
      <c r="M2353" s="7" t="str">
        <f t="shared" si="2940"/>
        <v>MANITENTIONNAIRE</v>
      </c>
      <c r="N2353" s="165">
        <v>45432</v>
      </c>
      <c r="O2353" s="95"/>
      <c r="P2353" s="7">
        <f t="shared" ca="1" si="2966"/>
        <v>-6</v>
      </c>
      <c r="Q2353" s="8"/>
      <c r="R2353" s="7"/>
      <c r="S2353" s="95"/>
      <c r="T2353" s="9" t="s">
        <v>156</v>
      </c>
      <c r="U2353" s="7" t="str">
        <f t="shared" si="2951"/>
        <v>Contractuel</v>
      </c>
      <c r="V2353" s="8">
        <v>45627</v>
      </c>
      <c r="W2353" s="8">
        <v>45716</v>
      </c>
      <c r="X2353" s="95"/>
      <c r="Y2353" s="95"/>
      <c r="Z2353" s="165">
        <v>45432</v>
      </c>
      <c r="AA2353" s="7">
        <f t="shared" si="2952"/>
        <v>5</v>
      </c>
      <c r="AB2353" s="7">
        <f t="shared" si="2953"/>
        <v>2024</v>
      </c>
      <c r="AC2353" s="7">
        <f t="shared" si="2954"/>
        <v>2028</v>
      </c>
      <c r="AD2353" s="10" t="e">
        <f t="shared" ref="AD2353:AD2416" ca="1" si="3011">IF(#REF!="Non",(DAYS360(N2353,Q2353)/360),(DAYS360(N2353,TODAY())/360))</f>
        <v>#REF!</v>
      </c>
      <c r="AE2353" s="10" t="e">
        <f t="shared" ca="1" si="2956"/>
        <v>#REF!</v>
      </c>
      <c r="AF2353" s="144">
        <v>34962</v>
      </c>
      <c r="AG2353" s="11">
        <f t="shared" ca="1" si="2957"/>
        <v>29.479452054794521</v>
      </c>
      <c r="AH2353" s="10" t="str">
        <f t="shared" ca="1" si="2958"/>
        <v>&gt;25&lt; 35</v>
      </c>
      <c r="AI2353" s="95">
        <v>17389537</v>
      </c>
      <c r="AJ2353" s="13" t="s">
        <v>213</v>
      </c>
      <c r="AK2353" s="163" t="s">
        <v>8848</v>
      </c>
      <c r="AL2353" s="144">
        <v>41543</v>
      </c>
      <c r="AM2353" s="65" t="s">
        <v>75</v>
      </c>
      <c r="AN2353" s="65" t="s">
        <v>109</v>
      </c>
      <c r="AO2353" s="95"/>
      <c r="AP2353" s="132" t="s">
        <v>8609</v>
      </c>
      <c r="AQ2353" s="14">
        <v>3</v>
      </c>
      <c r="AR2353" s="14">
        <v>1</v>
      </c>
      <c r="AS2353" s="15">
        <f t="shared" si="2959"/>
        <v>45797.25</v>
      </c>
      <c r="AT2353" s="122" t="s">
        <v>163</v>
      </c>
      <c r="AU2353" s="12">
        <v>3.778</v>
      </c>
      <c r="AV2353" s="95" t="s">
        <v>150</v>
      </c>
      <c r="AW2353" s="164" t="s">
        <v>1091</v>
      </c>
      <c r="AX2353" s="164" t="s">
        <v>8849</v>
      </c>
      <c r="AY2353" s="95">
        <v>58</v>
      </c>
      <c r="AZ2353" s="95" t="s">
        <v>174</v>
      </c>
      <c r="BA2353" s="20" t="str">
        <f t="shared" si="2960"/>
        <v>07043010110552412858</v>
      </c>
      <c r="BB2353" s="31">
        <f t="shared" si="2961"/>
        <v>20</v>
      </c>
      <c r="BC2353" s="95" t="s">
        <v>8850</v>
      </c>
      <c r="BD2353" s="95" t="s">
        <v>115</v>
      </c>
      <c r="BE2353" s="95"/>
      <c r="BF2353" s="95"/>
      <c r="BG2353" s="95">
        <v>23900655</v>
      </c>
      <c r="BH2353" s="95"/>
      <c r="BI2353" s="95"/>
      <c r="BJ2353" t="s">
        <v>4896</v>
      </c>
      <c r="BK2353" s="14" t="str">
        <f t="shared" si="2978"/>
        <v>-LOGISTIQUE</v>
      </c>
      <c r="BL2353" s="14" t="s">
        <v>241</v>
      </c>
      <c r="BM2353" s="95"/>
      <c r="BN2353" s="95"/>
      <c r="BO2353" s="95"/>
      <c r="BP2353" s="95"/>
      <c r="BQ2353" s="95"/>
    </row>
    <row r="2354" spans="1:69" x14ac:dyDescent="0.25">
      <c r="A2354" t="str">
        <f>VLOOKUP(B2354,[2]RH!$B:$BV,72,0)</f>
        <v>Non-Actif</v>
      </c>
      <c r="B2354" s="6">
        <v>2414</v>
      </c>
      <c r="C2354" s="125" t="s">
        <v>168</v>
      </c>
      <c r="D2354" s="7" t="s">
        <v>8851</v>
      </c>
      <c r="E2354" s="130" t="s">
        <v>67</v>
      </c>
      <c r="F2354" s="130" t="s">
        <v>118</v>
      </c>
      <c r="G2354" s="7" t="s">
        <v>533</v>
      </c>
      <c r="H2354" s="80" t="s">
        <v>2398</v>
      </c>
      <c r="I2354" s="7" t="s">
        <v>2399</v>
      </c>
      <c r="J2354" s="65" t="s">
        <v>190</v>
      </c>
      <c r="K2354" s="125" t="s">
        <v>89</v>
      </c>
      <c r="L2354" s="139" t="s">
        <v>90</v>
      </c>
      <c r="M2354" s="7" t="str">
        <f t="shared" si="2940"/>
        <v>Contrôle Qualité</v>
      </c>
      <c r="N2354" s="128">
        <v>45429</v>
      </c>
      <c r="O2354" s="95"/>
      <c r="P2354" s="7">
        <f t="shared" ca="1" si="2966"/>
        <v>-249</v>
      </c>
      <c r="Q2354" s="8">
        <v>45477</v>
      </c>
      <c r="R2354" s="7" t="s">
        <v>147</v>
      </c>
      <c r="S2354" s="95"/>
      <c r="T2354" s="9" t="s">
        <v>156</v>
      </c>
      <c r="U2354" s="7" t="str">
        <f t="shared" si="2951"/>
        <v>Contractuel</v>
      </c>
      <c r="V2354" s="128">
        <v>45429</v>
      </c>
      <c r="W2354" s="128">
        <v>45473</v>
      </c>
      <c r="X2354" s="132"/>
      <c r="Y2354" s="132"/>
      <c r="Z2354" s="128">
        <v>45429</v>
      </c>
      <c r="AA2354" s="7">
        <f t="shared" si="2952"/>
        <v>5</v>
      </c>
      <c r="AB2354" s="7">
        <f t="shared" si="2953"/>
        <v>2024</v>
      </c>
      <c r="AC2354" s="7">
        <f t="shared" si="2954"/>
        <v>2028</v>
      </c>
      <c r="AD2354" s="10" t="e">
        <f t="shared" ref="AD2354:AD2417" ca="1" si="3012">IF(#REF!="Non",(DAYS360(N2354,Q2354)/360),(DAYS360(N2354,TODAY())/360))</f>
        <v>#REF!</v>
      </c>
      <c r="AE2354" s="10" t="e">
        <f t="shared" ca="1" si="2956"/>
        <v>#REF!</v>
      </c>
      <c r="AF2354" s="144">
        <v>35469</v>
      </c>
      <c r="AG2354" s="11">
        <f t="shared" ca="1" si="2957"/>
        <v>28.090410958904108</v>
      </c>
      <c r="AH2354" s="10" t="str">
        <f t="shared" ca="1" si="2958"/>
        <v>&gt;25&lt; 35</v>
      </c>
      <c r="AI2354" s="95">
        <v>17444628</v>
      </c>
      <c r="AJ2354" s="13" t="s">
        <v>82</v>
      </c>
      <c r="AK2354" s="163" t="s">
        <v>8852</v>
      </c>
      <c r="AL2354" s="144">
        <v>43473</v>
      </c>
      <c r="AM2354" s="65" t="s">
        <v>108</v>
      </c>
      <c r="AN2354" s="65" t="s">
        <v>109</v>
      </c>
      <c r="AO2354" s="95"/>
      <c r="AP2354" s="132" t="s">
        <v>8853</v>
      </c>
      <c r="AQ2354" s="14">
        <v>3</v>
      </c>
      <c r="AR2354" s="14">
        <v>1</v>
      </c>
      <c r="AS2354" s="15">
        <f t="shared" si="2959"/>
        <v>45794.25</v>
      </c>
      <c r="AT2354" s="122" t="s">
        <v>163</v>
      </c>
      <c r="AU2354" s="12">
        <v>3.8780000000000001</v>
      </c>
      <c r="AV2354" s="95">
        <v>17</v>
      </c>
      <c r="AW2354" s="95">
        <v>20600</v>
      </c>
      <c r="AX2354" s="164" t="s">
        <v>8854</v>
      </c>
      <c r="AY2354" s="95">
        <v>59</v>
      </c>
      <c r="AZ2354" s="95" t="s">
        <v>8448</v>
      </c>
      <c r="BA2354" s="20" t="str">
        <f t="shared" si="2960"/>
        <v>17206000000293820259</v>
      </c>
      <c r="BB2354" s="31">
        <f t="shared" si="2961"/>
        <v>20</v>
      </c>
      <c r="BC2354" s="95" t="s">
        <v>8855</v>
      </c>
      <c r="BD2354" s="132" t="s">
        <v>341</v>
      </c>
      <c r="BE2354" s="95"/>
      <c r="BF2354" s="95"/>
      <c r="BG2354" s="95">
        <v>28738544</v>
      </c>
      <c r="BH2354" s="95"/>
      <c r="BI2354" s="95"/>
      <c r="BJ2354" s="95"/>
      <c r="BK2354" s="14" t="str">
        <f t="shared" si="2978"/>
        <v>A-P7 AR</v>
      </c>
      <c r="BL2354" s="14" t="s">
        <v>288</v>
      </c>
      <c r="BM2354" s="95"/>
      <c r="BN2354" s="95"/>
      <c r="BO2354" s="95"/>
      <c r="BP2354" s="95"/>
      <c r="BQ2354" s="95"/>
    </row>
    <row r="2355" spans="1:69" x14ac:dyDescent="0.25">
      <c r="A2355" t="str">
        <f>VLOOKUP(B2355,[2]RH!$B:$BV,72,0)</f>
        <v>si</v>
      </c>
      <c r="B2355" s="6">
        <v>2415</v>
      </c>
      <c r="C2355" s="65" t="s">
        <v>65</v>
      </c>
      <c r="D2355" s="7" t="s">
        <v>8856</v>
      </c>
      <c r="E2355" s="130" t="s">
        <v>67</v>
      </c>
      <c r="F2355" s="130" t="s">
        <v>118</v>
      </c>
      <c r="G2355" s="7" t="s">
        <v>220</v>
      </c>
      <c r="H2355" s="80" t="s">
        <v>2398</v>
      </c>
      <c r="I2355" s="7" t="s">
        <v>2399</v>
      </c>
      <c r="J2355" s="65" t="s">
        <v>190</v>
      </c>
      <c r="K2355" s="125" t="s">
        <v>146</v>
      </c>
      <c r="L2355" s="139" t="s">
        <v>90</v>
      </c>
      <c r="M2355" s="7" t="str">
        <f t="shared" si="2940"/>
        <v>Couturière</v>
      </c>
      <c r="N2355" s="128">
        <v>45429</v>
      </c>
      <c r="O2355" s="95"/>
      <c r="P2355" s="7">
        <f t="shared" ca="1" si="2966"/>
        <v>-6</v>
      </c>
      <c r="Q2355" s="8"/>
      <c r="R2355" s="7"/>
      <c r="S2355" s="95"/>
      <c r="T2355" s="9" t="s">
        <v>156</v>
      </c>
      <c r="U2355" s="7" t="str">
        <f t="shared" si="2951"/>
        <v>Contractuel</v>
      </c>
      <c r="V2355" s="8">
        <v>45689</v>
      </c>
      <c r="W2355" s="8">
        <f>VLOOKUP(B2355,[1]BASE!$A:$Q,17,0)</f>
        <v>45716</v>
      </c>
      <c r="X2355" s="132"/>
      <c r="Y2355" s="132"/>
      <c r="Z2355" s="128">
        <v>45429</v>
      </c>
      <c r="AA2355" s="7">
        <f t="shared" si="2952"/>
        <v>5</v>
      </c>
      <c r="AB2355" s="7">
        <f t="shared" si="2953"/>
        <v>2024</v>
      </c>
      <c r="AC2355" s="7">
        <f t="shared" si="2954"/>
        <v>2028</v>
      </c>
      <c r="AD2355" s="10" t="e">
        <f t="shared" ref="AD2355:AD2418" ca="1" si="3013">IF(#REF!="Non",(DAYS360(N2355,Q2355)/360),(DAYS360(N2355,TODAY())/360))</f>
        <v>#REF!</v>
      </c>
      <c r="AE2355" s="10" t="e">
        <f t="shared" ca="1" si="2956"/>
        <v>#REF!</v>
      </c>
      <c r="AF2355" s="144">
        <v>26787</v>
      </c>
      <c r="AG2355" s="11">
        <f t="shared" ca="1" si="2957"/>
        <v>51.876712328767127</v>
      </c>
      <c r="AH2355" s="10" t="str">
        <f t="shared" ca="1" si="2958"/>
        <v>&gt;45&lt; 55</v>
      </c>
      <c r="AI2355" s="95">
        <v>16069991</v>
      </c>
      <c r="AJ2355" s="13" t="s">
        <v>79</v>
      </c>
      <c r="AK2355" s="163" t="s">
        <v>8857</v>
      </c>
      <c r="AL2355" s="144">
        <v>45316</v>
      </c>
      <c r="AM2355" s="65" t="s">
        <v>75</v>
      </c>
      <c r="AN2355" s="65" t="s">
        <v>76</v>
      </c>
      <c r="AO2355" s="95">
        <v>3</v>
      </c>
      <c r="AP2355" s="95" t="s">
        <v>8777</v>
      </c>
      <c r="AQ2355" s="14">
        <v>3</v>
      </c>
      <c r="AR2355" s="14">
        <v>1</v>
      </c>
      <c r="AS2355" s="15">
        <f t="shared" si="2959"/>
        <v>45794.25</v>
      </c>
      <c r="AT2355" s="122" t="s">
        <v>163</v>
      </c>
      <c r="AU2355" s="12">
        <v>3.7149999999999999</v>
      </c>
      <c r="AV2355" s="95">
        <v>17</v>
      </c>
      <c r="AW2355" s="164" t="s">
        <v>201</v>
      </c>
      <c r="AX2355" s="164" t="s">
        <v>8858</v>
      </c>
      <c r="AY2355" s="95">
        <v>34</v>
      </c>
      <c r="AZ2355" s="95" t="s">
        <v>8448</v>
      </c>
      <c r="BA2355" s="20" t="str">
        <f t="shared" si="2960"/>
        <v>17001000000119816334</v>
      </c>
      <c r="BB2355" s="31">
        <f t="shared" si="2961"/>
        <v>20</v>
      </c>
      <c r="BC2355" s="95" t="s">
        <v>8859</v>
      </c>
      <c r="BD2355" s="132" t="s">
        <v>482</v>
      </c>
      <c r="BE2355" s="95"/>
      <c r="BF2355" s="95"/>
      <c r="BG2355" s="95">
        <v>54345363</v>
      </c>
      <c r="BH2355" s="95"/>
      <c r="BI2355" s="95"/>
      <c r="BJ2355" s="124" t="s">
        <v>3929</v>
      </c>
      <c r="BK2355" s="14" t="str">
        <f t="shared" si="2978"/>
        <v>A-P7 AR</v>
      </c>
      <c r="BL2355" s="14" t="s">
        <v>595</v>
      </c>
      <c r="BM2355" s="95"/>
      <c r="BN2355" s="95"/>
      <c r="BO2355" s="95"/>
      <c r="BP2355" s="95"/>
      <c r="BQ2355" s="95"/>
    </row>
    <row r="2356" spans="1:69" x14ac:dyDescent="0.25">
      <c r="A2356" t="str">
        <f>VLOOKUP(B2356,[2]RH!$B:$BV,72,0)</f>
        <v>si</v>
      </c>
      <c r="B2356" s="6">
        <v>2416</v>
      </c>
      <c r="C2356" s="65" t="s">
        <v>65</v>
      </c>
      <c r="D2356" s="7" t="s">
        <v>8860</v>
      </c>
      <c r="E2356" s="130" t="s">
        <v>67</v>
      </c>
      <c r="F2356" s="130" t="s">
        <v>118</v>
      </c>
      <c r="G2356" s="7" t="s">
        <v>220</v>
      </c>
      <c r="H2356" s="80" t="s">
        <v>2398</v>
      </c>
      <c r="I2356" s="7" t="s">
        <v>2487</v>
      </c>
      <c r="J2356" s="65" t="s">
        <v>281</v>
      </c>
      <c r="K2356" s="125" t="s">
        <v>146</v>
      </c>
      <c r="L2356" s="139" t="s">
        <v>90</v>
      </c>
      <c r="M2356" s="7" t="str">
        <f t="shared" si="2940"/>
        <v>Couturière</v>
      </c>
      <c r="N2356" s="165">
        <v>45429</v>
      </c>
      <c r="O2356" s="95"/>
      <c r="P2356" s="7">
        <f t="shared" ca="1" si="2966"/>
        <v>-6</v>
      </c>
      <c r="Q2356" s="8"/>
      <c r="R2356" s="7"/>
      <c r="S2356" s="95"/>
      <c r="T2356" s="9" t="s">
        <v>156</v>
      </c>
      <c r="U2356" s="7" t="str">
        <f t="shared" si="2951"/>
        <v>Contractuel</v>
      </c>
      <c r="V2356" s="8">
        <v>45689</v>
      </c>
      <c r="W2356" s="8">
        <f>VLOOKUP(B2356,[1]BASE!$A:$Q,17,0)</f>
        <v>45716</v>
      </c>
      <c r="X2356" s="95"/>
      <c r="Y2356" s="95"/>
      <c r="Z2356" s="165">
        <v>45429</v>
      </c>
      <c r="AA2356" s="7">
        <f t="shared" si="2952"/>
        <v>5</v>
      </c>
      <c r="AB2356" s="7">
        <f t="shared" si="2953"/>
        <v>2024</v>
      </c>
      <c r="AC2356" s="7">
        <f t="shared" si="2954"/>
        <v>2028</v>
      </c>
      <c r="AD2356" s="10" t="e">
        <f t="shared" ref="AD2356:AD2419" ca="1" si="3014">IF(#REF!="Non",(DAYS360(N2356,Q2356)/360),(DAYS360(N2356,TODAY())/360))</f>
        <v>#REF!</v>
      </c>
      <c r="AE2356" s="10" t="e">
        <f t="shared" ca="1" si="2956"/>
        <v>#REF!</v>
      </c>
      <c r="AF2356" s="144">
        <v>28131</v>
      </c>
      <c r="AG2356" s="11">
        <f t="shared" ca="1" si="2957"/>
        <v>48.194520547945203</v>
      </c>
      <c r="AH2356" s="10" t="str">
        <f t="shared" ca="1" si="2958"/>
        <v>&gt;45&lt; 55</v>
      </c>
      <c r="AI2356" s="95">
        <v>11757721</v>
      </c>
      <c r="AJ2356" s="40" t="s">
        <v>213</v>
      </c>
      <c r="AK2356" s="163" t="s">
        <v>8861</v>
      </c>
      <c r="AL2356" s="144">
        <v>36280</v>
      </c>
      <c r="AM2356" s="65" t="s">
        <v>75</v>
      </c>
      <c r="AN2356" s="65" t="s">
        <v>76</v>
      </c>
      <c r="AO2356" s="95">
        <v>3</v>
      </c>
      <c r="AP2356" s="95" t="s">
        <v>7930</v>
      </c>
      <c r="AQ2356" s="14">
        <v>3</v>
      </c>
      <c r="AR2356" s="14">
        <v>1</v>
      </c>
      <c r="AS2356" s="15">
        <f t="shared" si="2959"/>
        <v>45794.25</v>
      </c>
      <c r="AT2356" s="122" t="s">
        <v>163</v>
      </c>
      <c r="AU2356" s="12">
        <v>3.7149999999999999</v>
      </c>
      <c r="AV2356" s="95">
        <v>17</v>
      </c>
      <c r="AW2356" s="164" t="s">
        <v>201</v>
      </c>
      <c r="AX2356" s="164" t="s">
        <v>8862</v>
      </c>
      <c r="AY2356" s="95">
        <v>76</v>
      </c>
      <c r="AZ2356" s="95" t="s">
        <v>8448</v>
      </c>
      <c r="BA2356" s="20" t="str">
        <f t="shared" si="2960"/>
        <v>17001000000345145976</v>
      </c>
      <c r="BB2356" s="31">
        <f t="shared" si="2961"/>
        <v>20</v>
      </c>
      <c r="BC2356" s="95" t="s">
        <v>8863</v>
      </c>
      <c r="BD2356" s="95" t="s">
        <v>115</v>
      </c>
      <c r="BE2356" s="95"/>
      <c r="BF2356" s="95"/>
      <c r="BG2356" s="95">
        <v>22543760</v>
      </c>
      <c r="BH2356" s="95"/>
      <c r="BI2356" s="95"/>
      <c r="BJ2356" t="s">
        <v>3319</v>
      </c>
      <c r="BK2356" s="14" t="str">
        <f t="shared" si="2978"/>
        <v>B-P7 AR</v>
      </c>
      <c r="BL2356" s="14" t="s">
        <v>595</v>
      </c>
      <c r="BM2356" s="95"/>
      <c r="BN2356" s="95"/>
      <c r="BO2356" s="95"/>
      <c r="BP2356" s="95"/>
      <c r="BQ2356" s="95"/>
    </row>
    <row r="2357" spans="1:69" x14ac:dyDescent="0.25">
      <c r="A2357" t="str">
        <f>VLOOKUP(B2357,[2]RH!$B:$BV,72,0)</f>
        <v>Non-Actif</v>
      </c>
      <c r="B2357" s="6">
        <v>2417</v>
      </c>
      <c r="C2357" s="125" t="s">
        <v>168</v>
      </c>
      <c r="D2357" s="7" t="s">
        <v>8864</v>
      </c>
      <c r="E2357" s="130" t="s">
        <v>67</v>
      </c>
      <c r="F2357" s="130" t="s">
        <v>118</v>
      </c>
      <c r="G2357" s="7" t="s">
        <v>533</v>
      </c>
      <c r="H2357" s="7" t="s">
        <v>562</v>
      </c>
      <c r="I2357" s="7" t="s">
        <v>1477</v>
      </c>
      <c r="J2357" s="65" t="s">
        <v>190</v>
      </c>
      <c r="K2357" s="125" t="s">
        <v>89</v>
      </c>
      <c r="L2357" s="7" t="s">
        <v>90</v>
      </c>
      <c r="M2357" s="7" t="str">
        <f t="shared" si="2940"/>
        <v>Contrôle Qualité</v>
      </c>
      <c r="N2357" s="128">
        <v>45432</v>
      </c>
      <c r="O2357" s="95"/>
      <c r="P2357" s="7">
        <f t="shared" ca="1" si="2966"/>
        <v>-187</v>
      </c>
      <c r="Q2357" s="8">
        <v>45535</v>
      </c>
      <c r="R2357" s="7" t="s">
        <v>3519</v>
      </c>
      <c r="S2357" s="95"/>
      <c r="T2357" s="9" t="s">
        <v>156</v>
      </c>
      <c r="U2357" s="7" t="str">
        <f t="shared" si="2951"/>
        <v>Contractuel</v>
      </c>
      <c r="V2357" s="8">
        <v>45505</v>
      </c>
      <c r="W2357" s="8">
        <v>45535</v>
      </c>
      <c r="X2357" s="132"/>
      <c r="Y2357" s="132"/>
      <c r="Z2357" s="128">
        <v>45432</v>
      </c>
      <c r="AA2357" s="7">
        <f t="shared" si="2952"/>
        <v>5</v>
      </c>
      <c r="AB2357" s="7">
        <f t="shared" si="2953"/>
        <v>2024</v>
      </c>
      <c r="AC2357" s="7">
        <f t="shared" si="2954"/>
        <v>2028</v>
      </c>
      <c r="AD2357" s="10" t="e">
        <f t="shared" ref="AD2357:AD2420" ca="1" si="3015">IF(#REF!="Non",(DAYS360(N2357,Q2357)/360),(DAYS360(N2357,TODAY())/360))</f>
        <v>#REF!</v>
      </c>
      <c r="AE2357" s="10" t="e">
        <f t="shared" ca="1" si="2956"/>
        <v>#REF!</v>
      </c>
      <c r="AF2357" s="144">
        <v>35611</v>
      </c>
      <c r="AG2357" s="11">
        <f t="shared" ca="1" si="2957"/>
        <v>27.701369863013699</v>
      </c>
      <c r="AH2357" s="10" t="str">
        <f t="shared" ca="1" si="2958"/>
        <v>&gt;25&lt; 35</v>
      </c>
      <c r="AI2357" s="95"/>
      <c r="AJ2357" s="95"/>
      <c r="AK2357" s="163" t="s">
        <v>8865</v>
      </c>
      <c r="AL2357" s="144">
        <v>42217</v>
      </c>
      <c r="AM2357" s="65" t="s">
        <v>108</v>
      </c>
      <c r="AN2357" s="65" t="s">
        <v>109</v>
      </c>
      <c r="AO2357" s="95"/>
      <c r="AP2357" s="132" t="s">
        <v>8824</v>
      </c>
      <c r="AQ2357" s="14">
        <v>3</v>
      </c>
      <c r="AR2357" s="14">
        <v>1</v>
      </c>
      <c r="AS2357" s="15">
        <f t="shared" si="2959"/>
        <v>45797.25</v>
      </c>
      <c r="AT2357" s="122" t="s">
        <v>163</v>
      </c>
      <c r="AU2357" s="12">
        <v>3.8780000000000001</v>
      </c>
      <c r="AV2357" s="164" t="s">
        <v>106</v>
      </c>
      <c r="AW2357" s="164" t="s">
        <v>164</v>
      </c>
      <c r="AX2357" s="164" t="s">
        <v>8866</v>
      </c>
      <c r="AY2357" s="95">
        <v>61</v>
      </c>
      <c r="AZ2357" s="95" t="s">
        <v>230</v>
      </c>
      <c r="BA2357" s="20" t="str">
        <f t="shared" si="2960"/>
        <v>05042000110700924461</v>
      </c>
      <c r="BB2357" s="31">
        <f t="shared" si="2961"/>
        <v>20</v>
      </c>
      <c r="BC2357" s="95" t="s">
        <v>8867</v>
      </c>
      <c r="BD2357" s="95" t="s">
        <v>115</v>
      </c>
      <c r="BE2357" s="95"/>
      <c r="BF2357" s="95"/>
      <c r="BG2357" s="95">
        <v>23022900</v>
      </c>
      <c r="BH2357" s="95"/>
      <c r="BI2357" s="95"/>
      <c r="BJ2357" s="95"/>
      <c r="BK2357" s="14" t="str">
        <f t="shared" si="2978"/>
        <v>A-P6 AR</v>
      </c>
      <c r="BL2357" s="14" t="s">
        <v>288</v>
      </c>
      <c r="BM2357" s="95"/>
      <c r="BN2357" s="95"/>
      <c r="BO2357" s="95"/>
      <c r="BP2357" s="95"/>
      <c r="BQ2357" s="95"/>
    </row>
    <row r="2358" spans="1:69" x14ac:dyDescent="0.25">
      <c r="A2358" t="str">
        <f>VLOOKUP(B2358,[2]RH!$B:$BV,72,0)</f>
        <v>si</v>
      </c>
      <c r="B2358" s="6">
        <v>2418</v>
      </c>
      <c r="C2358" s="125" t="s">
        <v>168</v>
      </c>
      <c r="D2358" s="7" t="s">
        <v>8868</v>
      </c>
      <c r="E2358" s="130" t="s">
        <v>67</v>
      </c>
      <c r="F2358" s="130" t="s">
        <v>118</v>
      </c>
      <c r="G2358" s="7" t="s">
        <v>220</v>
      </c>
      <c r="H2358" s="80" t="s">
        <v>2398</v>
      </c>
      <c r="I2358" s="7" t="s">
        <v>2399</v>
      </c>
      <c r="J2358" s="65" t="s">
        <v>190</v>
      </c>
      <c r="K2358" s="125" t="s">
        <v>146</v>
      </c>
      <c r="L2358" s="139" t="s">
        <v>90</v>
      </c>
      <c r="M2358" s="7" t="str">
        <f t="shared" si="2940"/>
        <v>Couturière</v>
      </c>
      <c r="N2358" s="166">
        <v>45433</v>
      </c>
      <c r="O2358" s="95"/>
      <c r="P2358" s="7">
        <f t="shared" ca="1" si="2966"/>
        <v>-6</v>
      </c>
      <c r="Q2358" s="8"/>
      <c r="R2358" s="7"/>
      <c r="S2358" s="95"/>
      <c r="T2358" s="9" t="s">
        <v>156</v>
      </c>
      <c r="U2358" s="7" t="str">
        <f t="shared" si="2951"/>
        <v>Contractuel</v>
      </c>
      <c r="V2358" s="8">
        <v>45689</v>
      </c>
      <c r="W2358" s="8">
        <f>VLOOKUP(B2358,[1]BASE!$A:$Q,17,0)</f>
        <v>45716</v>
      </c>
      <c r="X2358" s="95"/>
      <c r="Y2358" s="95"/>
      <c r="Z2358" s="128">
        <v>45433</v>
      </c>
      <c r="AA2358" s="7">
        <f t="shared" si="2952"/>
        <v>5</v>
      </c>
      <c r="AB2358" s="7">
        <f t="shared" si="2953"/>
        <v>2024</v>
      </c>
      <c r="AC2358" s="7">
        <f t="shared" si="2954"/>
        <v>2028</v>
      </c>
      <c r="AD2358" s="10" t="e">
        <f t="shared" ref="AD2358:AD2421" ca="1" si="3016">IF(#REF!="Non",(DAYS360(N2358,Q2358)/360),(DAYS360(N2358,TODAY())/360))</f>
        <v>#REF!</v>
      </c>
      <c r="AE2358" s="10" t="e">
        <f t="shared" ca="1" si="2956"/>
        <v>#REF!</v>
      </c>
      <c r="AF2358" s="144">
        <v>28392</v>
      </c>
      <c r="AG2358" s="11">
        <f t="shared" ca="1" si="2957"/>
        <v>47.479452054794521</v>
      </c>
      <c r="AH2358" s="10" t="str">
        <f t="shared" ca="1" si="2958"/>
        <v>&gt;45&lt; 55</v>
      </c>
      <c r="AI2358" s="95">
        <v>12154244</v>
      </c>
      <c r="AJ2358" s="13" t="s">
        <v>150</v>
      </c>
      <c r="AK2358" s="163" t="s">
        <v>8869</v>
      </c>
      <c r="AL2358" s="144">
        <v>44988</v>
      </c>
      <c r="AM2358" s="65" t="s">
        <v>108</v>
      </c>
      <c r="AN2358" s="65" t="s">
        <v>76</v>
      </c>
      <c r="AO2358" s="95">
        <v>2</v>
      </c>
      <c r="AP2358" s="132" t="s">
        <v>7692</v>
      </c>
      <c r="AQ2358" s="14">
        <v>3</v>
      </c>
      <c r="AR2358" s="14">
        <v>1</v>
      </c>
      <c r="AS2358" s="15">
        <f t="shared" si="2959"/>
        <v>45798.25</v>
      </c>
      <c r="AT2358" s="122" t="s">
        <v>163</v>
      </c>
      <c r="AU2358" s="12">
        <v>3.7149999999999999</v>
      </c>
      <c r="AV2358" s="95">
        <v>17</v>
      </c>
      <c r="AW2358" s="95">
        <v>53594</v>
      </c>
      <c r="AX2358" s="164" t="s">
        <v>8870</v>
      </c>
      <c r="AY2358" s="95">
        <v>29</v>
      </c>
      <c r="AZ2358" s="95" t="s">
        <v>8448</v>
      </c>
      <c r="BA2358" s="20" t="str">
        <f t="shared" si="2960"/>
        <v>17535940174331786529</v>
      </c>
      <c r="BB2358" s="31">
        <f t="shared" si="2961"/>
        <v>20</v>
      </c>
      <c r="BC2358" s="95" t="s">
        <v>8871</v>
      </c>
      <c r="BD2358" s="95" t="s">
        <v>115</v>
      </c>
      <c r="BE2358" s="95"/>
      <c r="BF2358" s="95"/>
      <c r="BG2358" s="95">
        <v>22963708</v>
      </c>
      <c r="BH2358" s="95"/>
      <c r="BI2358" s="95"/>
      <c r="BJ2358" t="s">
        <v>2186</v>
      </c>
      <c r="BK2358" s="14" t="str">
        <f t="shared" si="2978"/>
        <v>A-P7 AR</v>
      </c>
      <c r="BL2358" s="14" t="s">
        <v>595</v>
      </c>
      <c r="BM2358" s="95"/>
      <c r="BN2358" s="95"/>
      <c r="BO2358" s="95"/>
      <c r="BP2358" s="95"/>
      <c r="BQ2358" s="95"/>
    </row>
    <row r="2359" spans="1:69" x14ac:dyDescent="0.25">
      <c r="A2359" t="str">
        <f>VLOOKUP(B2359,[2]RH!$B:$BV,72,0)</f>
        <v>si</v>
      </c>
      <c r="B2359" s="6">
        <v>2419</v>
      </c>
      <c r="C2359" s="125" t="s">
        <v>168</v>
      </c>
      <c r="D2359" s="7" t="s">
        <v>8872</v>
      </c>
      <c r="E2359" s="130" t="s">
        <v>67</v>
      </c>
      <c r="F2359" s="130" t="s">
        <v>118</v>
      </c>
      <c r="G2359" s="7" t="s">
        <v>220</v>
      </c>
      <c r="H2359" s="80" t="s">
        <v>2398</v>
      </c>
      <c r="I2359" s="7" t="s">
        <v>2399</v>
      </c>
      <c r="J2359" s="65" t="s">
        <v>190</v>
      </c>
      <c r="K2359" s="125" t="s">
        <v>146</v>
      </c>
      <c r="L2359" s="139" t="s">
        <v>90</v>
      </c>
      <c r="M2359" s="7" t="str">
        <f t="shared" si="2940"/>
        <v>Couturière</v>
      </c>
      <c r="N2359" s="166">
        <v>45433</v>
      </c>
      <c r="O2359" s="95"/>
      <c r="P2359" s="7">
        <f t="shared" ca="1" si="2966"/>
        <v>-6</v>
      </c>
      <c r="Q2359" s="8"/>
      <c r="R2359" s="7"/>
      <c r="S2359" s="95"/>
      <c r="T2359" s="9" t="s">
        <v>156</v>
      </c>
      <c r="U2359" s="7" t="str">
        <f t="shared" si="2951"/>
        <v>Contractuel</v>
      </c>
      <c r="V2359" s="8">
        <v>45689</v>
      </c>
      <c r="W2359" s="8">
        <f>VLOOKUP(B2359,[1]BASE!$A:$Q,17,0)</f>
        <v>45716</v>
      </c>
      <c r="X2359" s="132"/>
      <c r="Y2359" s="132"/>
      <c r="Z2359" s="128">
        <v>45433</v>
      </c>
      <c r="AA2359" s="7">
        <f t="shared" si="2952"/>
        <v>5</v>
      </c>
      <c r="AB2359" s="7">
        <f t="shared" si="2953"/>
        <v>2024</v>
      </c>
      <c r="AC2359" s="7">
        <f t="shared" si="2954"/>
        <v>2028</v>
      </c>
      <c r="AD2359" s="10" t="e">
        <f t="shared" ref="AD2359:AD2422" ca="1" si="3017">IF(#REF!="Non",(DAYS360(N2359,Q2359)/360),(DAYS360(N2359,TODAY())/360))</f>
        <v>#REF!</v>
      </c>
      <c r="AE2359" s="10" t="e">
        <f t="shared" ca="1" si="2956"/>
        <v>#REF!</v>
      </c>
      <c r="AF2359" s="144">
        <v>29571</v>
      </c>
      <c r="AG2359" s="11">
        <f t="shared" ca="1" si="2957"/>
        <v>44.249315068493154</v>
      </c>
      <c r="AH2359" s="10" t="str">
        <f t="shared" ca="1" si="2958"/>
        <v>&gt;35&lt; 45</v>
      </c>
      <c r="AI2359" s="95">
        <v>12251400</v>
      </c>
      <c r="AJ2359" s="13" t="s">
        <v>73</v>
      </c>
      <c r="AK2359" s="163" t="s">
        <v>8873</v>
      </c>
      <c r="AL2359" s="144">
        <v>45230</v>
      </c>
      <c r="AM2359" s="65" t="s">
        <v>108</v>
      </c>
      <c r="AN2359" s="65" t="s">
        <v>76</v>
      </c>
      <c r="AO2359" s="95">
        <v>2</v>
      </c>
      <c r="AP2359" s="132" t="s">
        <v>7687</v>
      </c>
      <c r="AQ2359" s="14">
        <v>3</v>
      </c>
      <c r="AR2359" s="14">
        <v>1</v>
      </c>
      <c r="AS2359" s="15">
        <f t="shared" si="2959"/>
        <v>45798.25</v>
      </c>
      <c r="AT2359" s="122" t="s">
        <v>163</v>
      </c>
      <c r="AU2359" s="12">
        <v>3.7149999999999999</v>
      </c>
      <c r="AV2359" s="95">
        <v>17</v>
      </c>
      <c r="AW2359" s="164" t="s">
        <v>201</v>
      </c>
      <c r="AX2359" s="164" t="s">
        <v>8874</v>
      </c>
      <c r="AY2359" s="164" t="s">
        <v>150</v>
      </c>
      <c r="AZ2359" s="95" t="s">
        <v>8448</v>
      </c>
      <c r="BA2359" s="20" t="str">
        <f t="shared" si="2960"/>
        <v>17001000000161401107</v>
      </c>
      <c r="BB2359" s="31">
        <f t="shared" si="2961"/>
        <v>20</v>
      </c>
      <c r="BC2359" s="95" t="s">
        <v>8875</v>
      </c>
      <c r="BD2359" s="132" t="s">
        <v>341</v>
      </c>
      <c r="BE2359" s="95"/>
      <c r="BF2359" s="95"/>
      <c r="BG2359" s="95">
        <v>26225769</v>
      </c>
      <c r="BH2359" s="95"/>
      <c r="BI2359" s="95"/>
      <c r="BJ2359" s="95" t="s">
        <v>6073</v>
      </c>
      <c r="BK2359" s="14" t="str">
        <f t="shared" si="2978"/>
        <v>A-P7 AR</v>
      </c>
      <c r="BL2359" s="14" t="s">
        <v>595</v>
      </c>
      <c r="BM2359" s="95"/>
      <c r="BN2359" s="95"/>
      <c r="BO2359" s="95"/>
      <c r="BP2359" s="95"/>
      <c r="BQ2359" s="95"/>
    </row>
    <row r="2360" spans="1:69" x14ac:dyDescent="0.25">
      <c r="A2360" t="str">
        <f>VLOOKUP(B2360,[2]RH!$B:$BV,72,0)</f>
        <v>Non-Actif</v>
      </c>
      <c r="B2360" s="6">
        <v>2420</v>
      </c>
      <c r="C2360" s="125" t="s">
        <v>168</v>
      </c>
      <c r="D2360" s="7" t="s">
        <v>8876</v>
      </c>
      <c r="E2360" s="130" t="s">
        <v>67</v>
      </c>
      <c r="F2360" s="130" t="s">
        <v>118</v>
      </c>
      <c r="G2360" s="7" t="s">
        <v>220</v>
      </c>
      <c r="H2360" s="80" t="s">
        <v>2398</v>
      </c>
      <c r="I2360" s="7" t="s">
        <v>2399</v>
      </c>
      <c r="J2360" s="65" t="s">
        <v>190</v>
      </c>
      <c r="K2360" s="125" t="s">
        <v>146</v>
      </c>
      <c r="L2360" s="139" t="s">
        <v>90</v>
      </c>
      <c r="M2360" s="7" t="str">
        <f t="shared" si="2940"/>
        <v>Couturière</v>
      </c>
      <c r="N2360" s="166">
        <v>45433</v>
      </c>
      <c r="O2360" s="95"/>
      <c r="P2360" s="7">
        <f t="shared" ca="1" si="2966"/>
        <v>-65</v>
      </c>
      <c r="Q2360" s="8">
        <v>45658</v>
      </c>
      <c r="R2360" s="7" t="s">
        <v>8877</v>
      </c>
      <c r="S2360" s="95"/>
      <c r="T2360" s="9" t="s">
        <v>156</v>
      </c>
      <c r="U2360" s="7" t="str">
        <f t="shared" si="2951"/>
        <v>Contractuel</v>
      </c>
      <c r="V2360" s="8">
        <v>45627</v>
      </c>
      <c r="W2360" s="8">
        <v>45657</v>
      </c>
      <c r="X2360" s="95"/>
      <c r="Y2360" s="95"/>
      <c r="Z2360" s="128">
        <v>45433</v>
      </c>
      <c r="AA2360" s="7">
        <f t="shared" si="2952"/>
        <v>5</v>
      </c>
      <c r="AB2360" s="7">
        <f t="shared" si="2953"/>
        <v>2024</v>
      </c>
      <c r="AC2360" s="7">
        <f t="shared" si="2954"/>
        <v>2028</v>
      </c>
      <c r="AD2360" s="10" t="e">
        <f t="shared" ref="AD2360:AD2423" ca="1" si="3018">IF(#REF!="Non",(DAYS360(N2360,Q2360)/360),(DAYS360(N2360,TODAY())/360))</f>
        <v>#REF!</v>
      </c>
      <c r="AE2360" s="10" t="e">
        <f t="shared" ca="1" si="2956"/>
        <v>#REF!</v>
      </c>
      <c r="AF2360" s="144">
        <v>29564</v>
      </c>
      <c r="AG2360" s="11">
        <f t="shared" ca="1" si="2957"/>
        <v>44.268493150684932</v>
      </c>
      <c r="AH2360" s="10" t="str">
        <f t="shared" ca="1" si="2958"/>
        <v>&gt;35&lt; 45</v>
      </c>
      <c r="AI2360" s="95">
        <v>12172323</v>
      </c>
      <c r="AJ2360" s="13" t="s">
        <v>82</v>
      </c>
      <c r="AK2360" s="163" t="s">
        <v>8878</v>
      </c>
      <c r="AL2360" s="144">
        <v>36159</v>
      </c>
      <c r="AM2360" s="65" t="s">
        <v>108</v>
      </c>
      <c r="AN2360" s="65" t="s">
        <v>76</v>
      </c>
      <c r="AO2360" s="95">
        <v>3</v>
      </c>
      <c r="AP2360" s="95" t="s">
        <v>7930</v>
      </c>
      <c r="AQ2360" s="14">
        <v>3</v>
      </c>
      <c r="AR2360" s="14">
        <v>1</v>
      </c>
      <c r="AS2360" s="15">
        <f t="shared" si="2959"/>
        <v>45798.25</v>
      </c>
      <c r="AT2360" s="122" t="s">
        <v>163</v>
      </c>
      <c r="AU2360" s="12">
        <v>3.7149999999999999</v>
      </c>
      <c r="AV2360" s="95">
        <v>17</v>
      </c>
      <c r="AW2360" s="164" t="s">
        <v>201</v>
      </c>
      <c r="AX2360" s="164" t="s">
        <v>8879</v>
      </c>
      <c r="AY2360" s="95">
        <v>42</v>
      </c>
      <c r="AZ2360" s="95" t="s">
        <v>8448</v>
      </c>
      <c r="BA2360" s="20" t="str">
        <f t="shared" si="2960"/>
        <v>17001000000345221442</v>
      </c>
      <c r="BB2360" s="31">
        <f t="shared" si="2961"/>
        <v>20</v>
      </c>
      <c r="BC2360" s="95" t="s">
        <v>8674</v>
      </c>
      <c r="BD2360" s="132" t="s">
        <v>482</v>
      </c>
      <c r="BE2360" s="95"/>
      <c r="BF2360" s="95"/>
      <c r="BG2360" s="95">
        <v>52933115</v>
      </c>
      <c r="BH2360" s="95"/>
      <c r="BI2360" s="95"/>
      <c r="BJ2360" t="s">
        <v>5030</v>
      </c>
      <c r="BK2360" s="14" t="str">
        <f t="shared" si="2978"/>
        <v>A-P7 AR</v>
      </c>
      <c r="BL2360" s="14" t="s">
        <v>595</v>
      </c>
      <c r="BM2360" s="95"/>
      <c r="BN2360" s="95"/>
      <c r="BO2360" s="95"/>
      <c r="BP2360" s="95"/>
      <c r="BQ2360" s="95"/>
    </row>
    <row r="2361" spans="1:69" x14ac:dyDescent="0.25">
      <c r="A2361" t="str">
        <f>VLOOKUP(B2361,[2]RH!$B:$BV,72,0)</f>
        <v>Non-Actif</v>
      </c>
      <c r="B2361" s="6">
        <v>2421</v>
      </c>
      <c r="C2361" s="125" t="s">
        <v>168</v>
      </c>
      <c r="D2361" s="7" t="s">
        <v>8880</v>
      </c>
      <c r="E2361" s="130" t="s">
        <v>67</v>
      </c>
      <c r="F2361" s="130" t="s">
        <v>118</v>
      </c>
      <c r="G2361" s="7" t="s">
        <v>220</v>
      </c>
      <c r="H2361" s="80" t="s">
        <v>2398</v>
      </c>
      <c r="I2361" s="7" t="s">
        <v>2506</v>
      </c>
      <c r="J2361" s="65" t="s">
        <v>190</v>
      </c>
      <c r="K2361" s="125" t="s">
        <v>146</v>
      </c>
      <c r="L2361" s="139" t="s">
        <v>90</v>
      </c>
      <c r="M2361" s="7" t="str">
        <f t="shared" ref="M2361:M2424" si="3019">G2361</f>
        <v>Couturière</v>
      </c>
      <c r="N2361" s="166">
        <v>45433</v>
      </c>
      <c r="O2361" s="95"/>
      <c r="P2361" s="7">
        <f t="shared" ca="1" si="2966"/>
        <v>-34</v>
      </c>
      <c r="Q2361" s="8">
        <v>45673</v>
      </c>
      <c r="R2361" s="7" t="s">
        <v>8881</v>
      </c>
      <c r="S2361" s="95"/>
      <c r="T2361" s="9" t="s">
        <v>156</v>
      </c>
      <c r="U2361" s="7" t="str">
        <f t="shared" si="2951"/>
        <v>Contractuel</v>
      </c>
      <c r="V2361" s="8">
        <v>45658</v>
      </c>
      <c r="W2361" s="8">
        <v>45688</v>
      </c>
      <c r="X2361" s="95"/>
      <c r="Y2361" s="95"/>
      <c r="Z2361" s="128">
        <v>45433</v>
      </c>
      <c r="AA2361" s="7">
        <f t="shared" si="2952"/>
        <v>5</v>
      </c>
      <c r="AB2361" s="7">
        <f t="shared" si="2953"/>
        <v>2024</v>
      </c>
      <c r="AC2361" s="7">
        <f t="shared" si="2954"/>
        <v>2028</v>
      </c>
      <c r="AD2361" s="10" t="e">
        <f t="shared" ref="AD2361:AD2424" ca="1" si="3020">IF(#REF!="Non",(DAYS360(N2361,Q2361)/360),(DAYS360(N2361,TODAY())/360))</f>
        <v>#REF!</v>
      </c>
      <c r="AE2361" s="10" t="e">
        <f t="shared" ca="1" si="2956"/>
        <v>#REF!</v>
      </c>
      <c r="AF2361" s="144">
        <v>29606</v>
      </c>
      <c r="AG2361" s="11">
        <f t="shared" ca="1" si="2957"/>
        <v>44.153424657534245</v>
      </c>
      <c r="AH2361" s="10" t="str">
        <f t="shared" ca="1" si="2958"/>
        <v>&gt;35&lt; 45</v>
      </c>
      <c r="AI2361" s="95">
        <v>12491497</v>
      </c>
      <c r="AJ2361" s="13" t="s">
        <v>150</v>
      </c>
      <c r="AK2361" s="163" t="s">
        <v>8882</v>
      </c>
      <c r="AL2361" s="144">
        <v>36899</v>
      </c>
      <c r="AM2361" s="65" t="s">
        <v>108</v>
      </c>
      <c r="AN2361" s="65" t="s">
        <v>76</v>
      </c>
      <c r="AO2361" s="95">
        <v>2</v>
      </c>
      <c r="AP2361" s="95" t="s">
        <v>7930</v>
      </c>
      <c r="AQ2361" s="14">
        <v>3</v>
      </c>
      <c r="AR2361" s="14">
        <v>1</v>
      </c>
      <c r="AS2361" s="15">
        <f t="shared" si="2959"/>
        <v>45798.25</v>
      </c>
      <c r="AT2361" s="122" t="s">
        <v>163</v>
      </c>
      <c r="AU2361" s="12">
        <v>3.7149999999999999</v>
      </c>
      <c r="AV2361" s="95">
        <v>17</v>
      </c>
      <c r="AW2361" s="164" t="s">
        <v>201</v>
      </c>
      <c r="AX2361" s="164" t="s">
        <v>8883</v>
      </c>
      <c r="AY2361" s="164" t="s">
        <v>106</v>
      </c>
      <c r="AZ2361" s="95" t="s">
        <v>8448</v>
      </c>
      <c r="BA2361" s="20" t="str">
        <f t="shared" si="2960"/>
        <v>17001000000333627905</v>
      </c>
      <c r="BB2361" s="31">
        <f t="shared" si="2961"/>
        <v>20</v>
      </c>
      <c r="BC2361" s="95" t="s">
        <v>8884</v>
      </c>
      <c r="BD2361" s="132" t="s">
        <v>482</v>
      </c>
      <c r="BE2361" s="95"/>
      <c r="BF2361" s="95"/>
      <c r="BG2361" s="95">
        <v>22446365</v>
      </c>
      <c r="BH2361" s="95"/>
      <c r="BI2361" s="95"/>
      <c r="BJ2361" s="95" t="s">
        <v>5030</v>
      </c>
      <c r="BK2361" s="14" t="str">
        <f t="shared" si="2978"/>
        <v>A-P7 AR</v>
      </c>
      <c r="BL2361" s="14" t="s">
        <v>595</v>
      </c>
      <c r="BM2361" s="95"/>
      <c r="BN2361" s="95"/>
      <c r="BO2361" s="95"/>
      <c r="BP2361" s="95"/>
      <c r="BQ2361" s="95"/>
    </row>
    <row r="2362" spans="1:69" x14ac:dyDescent="0.25">
      <c r="A2362" t="str">
        <f>VLOOKUP(B2362,[2]RH!$B:$BV,72,0)</f>
        <v>Non-Actif</v>
      </c>
      <c r="B2362" s="6">
        <v>2422</v>
      </c>
      <c r="C2362" s="125" t="s">
        <v>168</v>
      </c>
      <c r="D2362" s="7" t="s">
        <v>8885</v>
      </c>
      <c r="E2362" s="130" t="s">
        <v>67</v>
      </c>
      <c r="F2362" s="130" t="s">
        <v>118</v>
      </c>
      <c r="G2362" s="7" t="s">
        <v>220</v>
      </c>
      <c r="H2362" s="80" t="s">
        <v>2398</v>
      </c>
      <c r="I2362" s="7" t="s">
        <v>2487</v>
      </c>
      <c r="J2362" s="65" t="s">
        <v>281</v>
      </c>
      <c r="K2362" s="125" t="s">
        <v>146</v>
      </c>
      <c r="L2362" s="139" t="s">
        <v>90</v>
      </c>
      <c r="M2362" s="7" t="str">
        <f t="shared" si="3019"/>
        <v>Couturière</v>
      </c>
      <c r="N2362" s="128">
        <v>45433</v>
      </c>
      <c r="O2362" s="95"/>
      <c r="P2362" s="7">
        <f t="shared" ca="1" si="2966"/>
        <v>-34</v>
      </c>
      <c r="Q2362" s="8">
        <v>45700</v>
      </c>
      <c r="R2362" s="7" t="s">
        <v>5676</v>
      </c>
      <c r="S2362" s="95"/>
      <c r="T2362" s="9" t="s">
        <v>156</v>
      </c>
      <c r="U2362" s="7" t="str">
        <f t="shared" si="2951"/>
        <v>Contractuel</v>
      </c>
      <c r="V2362" s="8">
        <v>45658</v>
      </c>
      <c r="W2362" s="8">
        <v>45688</v>
      </c>
      <c r="X2362" s="95"/>
      <c r="Y2362" s="95"/>
      <c r="Z2362" s="128">
        <v>45433</v>
      </c>
      <c r="AA2362" s="7">
        <f t="shared" si="2952"/>
        <v>5</v>
      </c>
      <c r="AB2362" s="7">
        <f t="shared" si="2953"/>
        <v>2024</v>
      </c>
      <c r="AC2362" s="7">
        <f t="shared" si="2954"/>
        <v>2028</v>
      </c>
      <c r="AD2362" s="10" t="e">
        <f t="shared" ref="AD2362:AD2425" ca="1" si="3021">IF(#REF!="Non",(DAYS360(N2362,Q2362)/360),(DAYS360(N2362,TODAY())/360))</f>
        <v>#REF!</v>
      </c>
      <c r="AE2362" s="10" t="e">
        <f t="shared" ca="1" si="2956"/>
        <v>#REF!</v>
      </c>
      <c r="AF2362" s="144">
        <v>36906</v>
      </c>
      <c r="AG2362" s="11">
        <f t="shared" ca="1" si="2957"/>
        <v>24.153424657534245</v>
      </c>
      <c r="AH2362" s="10" t="str">
        <f t="shared" ca="1" si="2958"/>
        <v>&lt; 25</v>
      </c>
      <c r="AI2362" s="95">
        <v>17271271</v>
      </c>
      <c r="AJ2362" s="40" t="s">
        <v>213</v>
      </c>
      <c r="AK2362" s="163" t="s">
        <v>8886</v>
      </c>
      <c r="AL2362" s="144">
        <v>42545</v>
      </c>
      <c r="AM2362" s="65" t="s">
        <v>108</v>
      </c>
      <c r="AN2362" s="65" t="s">
        <v>109</v>
      </c>
      <c r="AO2362" s="95"/>
      <c r="AP2362" s="132" t="s">
        <v>8887</v>
      </c>
      <c r="AQ2362" s="14">
        <v>3</v>
      </c>
      <c r="AR2362" s="14">
        <v>1</v>
      </c>
      <c r="AS2362" s="15">
        <f t="shared" si="2959"/>
        <v>45798.25</v>
      </c>
      <c r="AT2362" s="122" t="s">
        <v>163</v>
      </c>
      <c r="AU2362" s="12">
        <v>3.7149999999999999</v>
      </c>
      <c r="AV2362" s="95">
        <v>17</v>
      </c>
      <c r="AW2362" s="95">
        <v>70600</v>
      </c>
      <c r="AX2362" s="164" t="s">
        <v>8888</v>
      </c>
      <c r="AY2362" s="95">
        <v>90</v>
      </c>
      <c r="AZ2362" s="95" t="s">
        <v>203</v>
      </c>
      <c r="BA2362" s="20" t="str">
        <f t="shared" si="2960"/>
        <v>17706000000268288990</v>
      </c>
      <c r="BB2362" s="31">
        <f t="shared" si="2961"/>
        <v>20</v>
      </c>
      <c r="BC2362" s="95" t="s">
        <v>6223</v>
      </c>
      <c r="BD2362" s="95" t="s">
        <v>85</v>
      </c>
      <c r="BE2362" s="95"/>
      <c r="BF2362" s="95"/>
      <c r="BG2362" s="95">
        <v>28325443</v>
      </c>
      <c r="BH2362" s="95"/>
      <c r="BI2362" s="95"/>
      <c r="BJ2362" s="124" t="s">
        <v>492</v>
      </c>
      <c r="BK2362" s="14" t="str">
        <f t="shared" si="2978"/>
        <v>B-P7 AR</v>
      </c>
      <c r="BL2362" s="14" t="s">
        <v>595</v>
      </c>
      <c r="BM2362" s="95"/>
      <c r="BN2362" s="95"/>
      <c r="BO2362" s="95"/>
      <c r="BP2362" s="95"/>
      <c r="BQ2362" s="95"/>
    </row>
    <row r="2363" spans="1:69" x14ac:dyDescent="0.25">
      <c r="A2363" t="str">
        <f>VLOOKUP(B2363,[2]RH!$B:$BV,72,0)</f>
        <v>Non-Actif</v>
      </c>
      <c r="B2363" s="6">
        <v>2423</v>
      </c>
      <c r="C2363" s="125" t="s">
        <v>168</v>
      </c>
      <c r="D2363" s="7" t="s">
        <v>8889</v>
      </c>
      <c r="E2363" s="130" t="s">
        <v>67</v>
      </c>
      <c r="F2363" s="130" t="s">
        <v>118</v>
      </c>
      <c r="G2363" s="7" t="s">
        <v>220</v>
      </c>
      <c r="H2363" s="80" t="s">
        <v>2398</v>
      </c>
      <c r="I2363" s="7" t="s">
        <v>2399</v>
      </c>
      <c r="J2363" s="65" t="s">
        <v>190</v>
      </c>
      <c r="K2363" s="125" t="s">
        <v>146</v>
      </c>
      <c r="L2363" s="139" t="s">
        <v>90</v>
      </c>
      <c r="M2363" s="7" t="str">
        <f t="shared" si="3019"/>
        <v>Couturière</v>
      </c>
      <c r="N2363" s="166">
        <v>45433</v>
      </c>
      <c r="O2363" s="95"/>
      <c r="P2363" s="7">
        <f t="shared" ca="1" si="2966"/>
        <v>-249</v>
      </c>
      <c r="Q2363" s="8">
        <v>45447</v>
      </c>
      <c r="R2363" s="7" t="s">
        <v>7336</v>
      </c>
      <c r="S2363" s="95"/>
      <c r="T2363" s="9" t="s">
        <v>156</v>
      </c>
      <c r="U2363" s="7" t="str">
        <f t="shared" si="2951"/>
        <v>Contractuel</v>
      </c>
      <c r="V2363" s="128">
        <v>45433</v>
      </c>
      <c r="W2363" s="128">
        <v>45473</v>
      </c>
      <c r="X2363" s="95"/>
      <c r="Y2363" s="95"/>
      <c r="Z2363" s="128">
        <v>45433</v>
      </c>
      <c r="AA2363" s="7">
        <f t="shared" si="2952"/>
        <v>5</v>
      </c>
      <c r="AB2363" s="7">
        <f t="shared" si="2953"/>
        <v>2024</v>
      </c>
      <c r="AC2363" s="7">
        <f t="shared" si="2954"/>
        <v>2028</v>
      </c>
      <c r="AD2363" s="10" t="e">
        <f t="shared" ref="AD2363:AD2426" ca="1" si="3022">IF(#REF!="Non",(DAYS360(N2363,Q2363)/360),(DAYS360(N2363,TODAY())/360))</f>
        <v>#REF!</v>
      </c>
      <c r="AE2363" s="10" t="e">
        <f t="shared" ca="1" si="2956"/>
        <v>#REF!</v>
      </c>
      <c r="AF2363" s="144">
        <v>25668</v>
      </c>
      <c r="AG2363" s="11">
        <f t="shared" ca="1" si="2957"/>
        <v>54.942465753424656</v>
      </c>
      <c r="AH2363" s="10" t="str">
        <f t="shared" ca="1" si="2958"/>
        <v>&gt;45&lt; 55</v>
      </c>
      <c r="AI2363" s="95">
        <v>12192138</v>
      </c>
      <c r="AJ2363" s="13" t="s">
        <v>120</v>
      </c>
      <c r="AK2363" s="163" t="s">
        <v>8890</v>
      </c>
      <c r="AL2363" s="144">
        <v>44796</v>
      </c>
      <c r="AM2363" s="65" t="s">
        <v>108</v>
      </c>
      <c r="AN2363" s="65" t="s">
        <v>76</v>
      </c>
      <c r="AO2363" s="95">
        <v>2</v>
      </c>
      <c r="AP2363" s="95" t="s">
        <v>8269</v>
      </c>
      <c r="AQ2363" s="14">
        <v>3</v>
      </c>
      <c r="AR2363" s="14">
        <v>1</v>
      </c>
      <c r="AS2363" s="15">
        <f t="shared" si="2959"/>
        <v>45798.25</v>
      </c>
      <c r="AT2363" s="122" t="s">
        <v>163</v>
      </c>
      <c r="AU2363" s="12">
        <v>3.7149999999999999</v>
      </c>
      <c r="AV2363" s="95">
        <v>12</v>
      </c>
      <c r="AW2363" s="95">
        <v>12100</v>
      </c>
      <c r="AX2363" s="164" t="s">
        <v>8891</v>
      </c>
      <c r="AY2363" s="95">
        <v>88</v>
      </c>
      <c r="AZ2363" s="95" t="s">
        <v>195</v>
      </c>
      <c r="BA2363" s="20" t="str">
        <f t="shared" si="2960"/>
        <v>12121000000237772788</v>
      </c>
      <c r="BB2363" s="31">
        <f t="shared" si="2961"/>
        <v>20</v>
      </c>
      <c r="BC2363" s="95" t="s">
        <v>8225</v>
      </c>
      <c r="BD2363" s="132" t="s">
        <v>482</v>
      </c>
      <c r="BE2363" s="95"/>
      <c r="BF2363" s="95"/>
      <c r="BG2363" s="95">
        <v>29332979</v>
      </c>
      <c r="BH2363" s="95"/>
      <c r="BI2363" s="95"/>
      <c r="BJ2363" s="95"/>
      <c r="BK2363" s="14" t="str">
        <f t="shared" si="2978"/>
        <v>A-P7 AR</v>
      </c>
      <c r="BL2363" s="14" t="s">
        <v>595</v>
      </c>
      <c r="BM2363" s="95"/>
      <c r="BN2363" s="95"/>
      <c r="BO2363" s="95"/>
      <c r="BP2363" s="95"/>
      <c r="BQ2363" s="95"/>
    </row>
    <row r="2364" spans="1:69" x14ac:dyDescent="0.25">
      <c r="A2364" t="str">
        <f>VLOOKUP(B2364,[2]RH!$B:$BV,72,0)</f>
        <v>si</v>
      </c>
      <c r="B2364" s="6">
        <v>2424</v>
      </c>
      <c r="C2364" s="125" t="s">
        <v>168</v>
      </c>
      <c r="D2364" s="7" t="s">
        <v>8892</v>
      </c>
      <c r="E2364" s="130" t="s">
        <v>67</v>
      </c>
      <c r="F2364" s="130" t="s">
        <v>118</v>
      </c>
      <c r="G2364" s="7" t="s">
        <v>220</v>
      </c>
      <c r="H2364" s="80" t="s">
        <v>2398</v>
      </c>
      <c r="I2364" s="7" t="s">
        <v>2399</v>
      </c>
      <c r="J2364" s="65" t="s">
        <v>190</v>
      </c>
      <c r="K2364" s="125" t="s">
        <v>146</v>
      </c>
      <c r="L2364" s="139" t="s">
        <v>90</v>
      </c>
      <c r="M2364" s="7" t="str">
        <f t="shared" si="3019"/>
        <v>Couturière</v>
      </c>
      <c r="N2364" s="166">
        <v>45433</v>
      </c>
      <c r="O2364" s="95"/>
      <c r="P2364" s="7">
        <f t="shared" ca="1" si="2966"/>
        <v>-6</v>
      </c>
      <c r="Q2364" s="8"/>
      <c r="R2364" s="7"/>
      <c r="S2364" s="95"/>
      <c r="T2364" s="9" t="s">
        <v>156</v>
      </c>
      <c r="U2364" s="7" t="str">
        <f t="shared" si="2951"/>
        <v>Contractuel</v>
      </c>
      <c r="V2364" s="8">
        <v>45689</v>
      </c>
      <c r="W2364" s="8">
        <f>VLOOKUP(B2364,[1]BASE!$A:$Q,17,0)</f>
        <v>45716</v>
      </c>
      <c r="X2364" s="95"/>
      <c r="Y2364" s="95"/>
      <c r="Z2364" s="128">
        <v>45433</v>
      </c>
      <c r="AA2364" s="7">
        <f t="shared" si="2952"/>
        <v>5</v>
      </c>
      <c r="AB2364" s="7">
        <f t="shared" si="2953"/>
        <v>2024</v>
      </c>
      <c r="AC2364" s="7">
        <f t="shared" si="2954"/>
        <v>2028</v>
      </c>
      <c r="AD2364" s="10" t="e">
        <f t="shared" ref="AD2364:AD2427" ca="1" si="3023">IF(#REF!="Non",(DAYS360(N2364,Q2364)/360),(DAYS360(N2364,TODAY())/360))</f>
        <v>#REF!</v>
      </c>
      <c r="AE2364" s="10" t="e">
        <f t="shared" ca="1" si="2956"/>
        <v>#REF!</v>
      </c>
      <c r="AF2364" s="144">
        <v>28372</v>
      </c>
      <c r="AG2364" s="11">
        <f t="shared" ca="1" si="2957"/>
        <v>47.534246575342465</v>
      </c>
      <c r="AH2364" s="10" t="str">
        <f t="shared" ca="1" si="2958"/>
        <v>&gt;45&lt; 55</v>
      </c>
      <c r="AI2364" s="95">
        <v>12255826</v>
      </c>
      <c r="AJ2364" s="13" t="s">
        <v>79</v>
      </c>
      <c r="AK2364" s="163" t="s">
        <v>8893</v>
      </c>
      <c r="AL2364" s="144">
        <v>35399</v>
      </c>
      <c r="AM2364" s="65" t="s">
        <v>108</v>
      </c>
      <c r="AN2364" s="65" t="s">
        <v>76</v>
      </c>
      <c r="AO2364" s="95">
        <v>3</v>
      </c>
      <c r="AP2364" s="95" t="s">
        <v>7930</v>
      </c>
      <c r="AQ2364" s="14">
        <v>3</v>
      </c>
      <c r="AR2364" s="14">
        <v>1</v>
      </c>
      <c r="AS2364" s="15">
        <f t="shared" si="2959"/>
        <v>45798.25</v>
      </c>
      <c r="AT2364" s="122" t="s">
        <v>163</v>
      </c>
      <c r="AU2364" s="12">
        <v>3.7149999999999999</v>
      </c>
      <c r="AV2364" s="95">
        <v>12</v>
      </c>
      <c r="AW2364" s="164" t="s">
        <v>1888</v>
      </c>
      <c r="AX2364" s="164" t="s">
        <v>8894</v>
      </c>
      <c r="AY2364" s="164" t="s">
        <v>79</v>
      </c>
      <c r="AZ2364" s="95" t="s">
        <v>195</v>
      </c>
      <c r="BA2364" s="20" t="str">
        <f t="shared" si="2960"/>
        <v>12002000000244233008</v>
      </c>
      <c r="BB2364" s="31">
        <f t="shared" si="2961"/>
        <v>20</v>
      </c>
      <c r="BC2364" s="95" t="s">
        <v>8225</v>
      </c>
      <c r="BD2364" s="132" t="s">
        <v>482</v>
      </c>
      <c r="BE2364" s="95"/>
      <c r="BF2364" s="95"/>
      <c r="BG2364" s="95">
        <v>29705321</v>
      </c>
      <c r="BH2364" s="95"/>
      <c r="BI2364" s="95"/>
      <c r="BJ2364" s="124" t="s">
        <v>3427</v>
      </c>
      <c r="BK2364" s="14" t="str">
        <f>IF(K2364="CADRE","CADRE",CONCATENATE(J2364,"-",H2364))</f>
        <v>A-P7 AR</v>
      </c>
      <c r="BL2364" s="14" t="s">
        <v>595</v>
      </c>
      <c r="BM2364" s="95"/>
      <c r="BN2364" s="95"/>
      <c r="BO2364" s="95"/>
      <c r="BP2364" s="95"/>
      <c r="BQ2364" s="95"/>
    </row>
    <row r="2365" spans="1:69" x14ac:dyDescent="0.25">
      <c r="A2365" t="str">
        <f>VLOOKUP(B2365,[2]RH!$B:$BV,72,0)</f>
        <v>Non-Actif</v>
      </c>
      <c r="B2365" s="6">
        <v>2425</v>
      </c>
      <c r="C2365" s="125" t="s">
        <v>168</v>
      </c>
      <c r="D2365" s="7" t="s">
        <v>8895</v>
      </c>
      <c r="E2365" s="130" t="s">
        <v>67</v>
      </c>
      <c r="F2365" s="130" t="s">
        <v>118</v>
      </c>
      <c r="G2365" s="7" t="s">
        <v>220</v>
      </c>
      <c r="H2365" s="80" t="s">
        <v>2398</v>
      </c>
      <c r="I2365" s="7" t="s">
        <v>2487</v>
      </c>
      <c r="J2365" s="65" t="s">
        <v>281</v>
      </c>
      <c r="K2365" s="125" t="s">
        <v>146</v>
      </c>
      <c r="L2365" s="139" t="s">
        <v>90</v>
      </c>
      <c r="M2365" s="7" t="str">
        <f t="shared" si="3019"/>
        <v>Couturière</v>
      </c>
      <c r="N2365" s="128">
        <v>45433</v>
      </c>
      <c r="O2365" s="95"/>
      <c r="P2365" s="7">
        <f t="shared" ca="1" si="2966"/>
        <v>-218</v>
      </c>
      <c r="Q2365" s="8">
        <v>45486</v>
      </c>
      <c r="R2365" s="7" t="s">
        <v>147</v>
      </c>
      <c r="S2365" s="95"/>
      <c r="T2365" s="9" t="s">
        <v>156</v>
      </c>
      <c r="U2365" s="7" t="str">
        <f t="shared" si="2951"/>
        <v>Contractuel</v>
      </c>
      <c r="V2365" s="8">
        <v>45474</v>
      </c>
      <c r="W2365" s="8">
        <v>45504</v>
      </c>
      <c r="X2365" s="95"/>
      <c r="Y2365" s="95"/>
      <c r="Z2365" s="128">
        <v>45433</v>
      </c>
      <c r="AA2365" s="7">
        <f t="shared" si="2952"/>
        <v>5</v>
      </c>
      <c r="AB2365" s="7">
        <f t="shared" si="2953"/>
        <v>2024</v>
      </c>
      <c r="AC2365" s="7">
        <f t="shared" si="2954"/>
        <v>2028</v>
      </c>
      <c r="AD2365" s="10" t="e">
        <f t="shared" ref="AD2365:AD2428" ca="1" si="3024">IF(#REF!="Non",(DAYS360(N2365,Q2365)/360),(DAYS360(N2365,TODAY())/360))</f>
        <v>#REF!</v>
      </c>
      <c r="AE2365" s="10" t="e">
        <f t="shared" ca="1" si="2956"/>
        <v>#REF!</v>
      </c>
      <c r="AF2365" s="144">
        <v>31941</v>
      </c>
      <c r="AG2365" s="11">
        <f t="shared" ca="1" si="2957"/>
        <v>37.756164383561647</v>
      </c>
      <c r="AH2365" s="10" t="str">
        <f t="shared" ca="1" si="2958"/>
        <v>&gt;35&lt; 45</v>
      </c>
      <c r="AI2365" s="95">
        <v>16027178</v>
      </c>
      <c r="AJ2365" s="13" t="s">
        <v>73</v>
      </c>
      <c r="AK2365" s="163" t="s">
        <v>8896</v>
      </c>
      <c r="AL2365" s="144">
        <v>39179</v>
      </c>
      <c r="AM2365" s="65" t="s">
        <v>108</v>
      </c>
      <c r="AN2365" s="65" t="s">
        <v>76</v>
      </c>
      <c r="AO2365" s="95">
        <v>3</v>
      </c>
      <c r="AP2365" s="132" t="s">
        <v>7687</v>
      </c>
      <c r="AQ2365" s="14">
        <v>3</v>
      </c>
      <c r="AR2365" s="14">
        <v>1</v>
      </c>
      <c r="AS2365" s="15">
        <f t="shared" si="2959"/>
        <v>45798.25</v>
      </c>
      <c r="AT2365" s="122" t="s">
        <v>163</v>
      </c>
      <c r="AU2365" s="12">
        <v>3.7149999999999999</v>
      </c>
      <c r="AV2365" s="95">
        <v>17</v>
      </c>
      <c r="AW2365" s="164" t="s">
        <v>201</v>
      </c>
      <c r="AX2365" s="164" t="s">
        <v>8897</v>
      </c>
      <c r="AY2365" s="95">
        <v>89</v>
      </c>
      <c r="AZ2365" s="95" t="s">
        <v>203</v>
      </c>
      <c r="BA2365" s="20" t="str">
        <f t="shared" si="2960"/>
        <v>17001000000096392289</v>
      </c>
      <c r="BB2365" s="31">
        <f t="shared" si="2961"/>
        <v>20</v>
      </c>
      <c r="BC2365" s="95" t="s">
        <v>8898</v>
      </c>
      <c r="BD2365" s="95" t="s">
        <v>85</v>
      </c>
      <c r="BE2365" s="95"/>
      <c r="BF2365" s="95"/>
      <c r="BG2365" s="95">
        <v>24435938</v>
      </c>
      <c r="BH2365" s="95"/>
      <c r="BI2365" s="95"/>
      <c r="BJ2365" s="95"/>
      <c r="BK2365" s="14" t="str">
        <f t="shared" si="2978"/>
        <v>B-P7 AR</v>
      </c>
      <c r="BL2365" s="14" t="s">
        <v>595</v>
      </c>
      <c r="BM2365" s="95"/>
      <c r="BN2365" s="95"/>
      <c r="BO2365" s="95"/>
      <c r="BP2365" s="95"/>
      <c r="BQ2365" s="95"/>
    </row>
    <row r="2366" spans="1:69" x14ac:dyDescent="0.25">
      <c r="A2366" t="str">
        <f>VLOOKUP(B2366,[2]RH!$B:$BV,72,0)</f>
        <v>Non-Actif</v>
      </c>
      <c r="B2366" s="6">
        <v>2426</v>
      </c>
      <c r="C2366" s="125" t="s">
        <v>168</v>
      </c>
      <c r="D2366" s="7" t="s">
        <v>8899</v>
      </c>
      <c r="E2366" s="130" t="s">
        <v>67</v>
      </c>
      <c r="F2366" s="130" t="s">
        <v>118</v>
      </c>
      <c r="G2366" s="7" t="s">
        <v>220</v>
      </c>
      <c r="H2366" s="80" t="s">
        <v>2398</v>
      </c>
      <c r="I2366" s="7" t="s">
        <v>2399</v>
      </c>
      <c r="J2366" s="65" t="s">
        <v>190</v>
      </c>
      <c r="K2366" s="125" t="s">
        <v>146</v>
      </c>
      <c r="L2366" s="139" t="s">
        <v>90</v>
      </c>
      <c r="M2366" s="7" t="str">
        <f t="shared" si="3019"/>
        <v>Couturière</v>
      </c>
      <c r="N2366" s="166">
        <v>45433</v>
      </c>
      <c r="O2366" s="95"/>
      <c r="P2366" s="7">
        <f t="shared" ca="1" si="2966"/>
        <v>-126</v>
      </c>
      <c r="Q2366" s="8">
        <v>45608</v>
      </c>
      <c r="R2366" s="7" t="s">
        <v>3519</v>
      </c>
      <c r="S2366" s="95"/>
      <c r="T2366" s="9" t="s">
        <v>156</v>
      </c>
      <c r="U2366" s="7" t="str">
        <f t="shared" si="2951"/>
        <v>Contractuel</v>
      </c>
      <c r="V2366" s="8">
        <v>45536</v>
      </c>
      <c r="W2366" s="8">
        <v>45596</v>
      </c>
      <c r="X2366" s="95"/>
      <c r="Y2366" s="95"/>
      <c r="Z2366" s="128">
        <v>45433</v>
      </c>
      <c r="AA2366" s="7">
        <f t="shared" si="2952"/>
        <v>5</v>
      </c>
      <c r="AB2366" s="7">
        <f t="shared" si="2953"/>
        <v>2024</v>
      </c>
      <c r="AC2366" s="7">
        <f t="shared" si="2954"/>
        <v>2028</v>
      </c>
      <c r="AD2366" s="10" t="e">
        <f t="shared" ref="AD2366:AD2429" ca="1" si="3025">IF(#REF!="Non",(DAYS360(N2366,Q2366)/360),(DAYS360(N2366,TODAY())/360))</f>
        <v>#REF!</v>
      </c>
      <c r="AE2366" s="10" t="e">
        <f t="shared" ca="1" si="2956"/>
        <v>#REF!</v>
      </c>
      <c r="AF2366" s="144">
        <v>34779</v>
      </c>
      <c r="AG2366" s="11">
        <f t="shared" ca="1" si="2957"/>
        <v>29.980821917808218</v>
      </c>
      <c r="AH2366" s="10" t="str">
        <f t="shared" ca="1" si="2958"/>
        <v>&gt;25&lt; 35</v>
      </c>
      <c r="AI2366" s="95">
        <v>16802382</v>
      </c>
      <c r="AJ2366" s="13" t="s">
        <v>170</v>
      </c>
      <c r="AK2366" s="163" t="s">
        <v>8900</v>
      </c>
      <c r="AL2366" s="144">
        <v>43711</v>
      </c>
      <c r="AM2366" s="65" t="s">
        <v>108</v>
      </c>
      <c r="AN2366" s="65" t="s">
        <v>76</v>
      </c>
      <c r="AO2366" s="95">
        <v>1</v>
      </c>
      <c r="AP2366" s="132" t="s">
        <v>8901</v>
      </c>
      <c r="AQ2366" s="14">
        <v>3</v>
      </c>
      <c r="AR2366" s="14">
        <v>1</v>
      </c>
      <c r="AS2366" s="15">
        <f t="shared" si="2959"/>
        <v>45798.25</v>
      </c>
      <c r="AT2366" s="122" t="s">
        <v>163</v>
      </c>
      <c r="AU2366" s="12">
        <v>3.7149999999999999</v>
      </c>
      <c r="AV2366" s="95">
        <v>17</v>
      </c>
      <c r="AW2366" s="95">
        <v>20600</v>
      </c>
      <c r="AX2366" s="164" t="s">
        <v>8902</v>
      </c>
      <c r="AY2366" s="95">
        <v>38</v>
      </c>
      <c r="AZ2366" s="95" t="s">
        <v>8448</v>
      </c>
      <c r="BA2366" s="20" t="str">
        <f t="shared" si="2960"/>
        <v>17206000000223476538</v>
      </c>
      <c r="BB2366" s="31">
        <f t="shared" si="2961"/>
        <v>20</v>
      </c>
      <c r="BC2366" s="95" t="s">
        <v>8225</v>
      </c>
      <c r="BD2366" s="132" t="s">
        <v>482</v>
      </c>
      <c r="BE2366" s="95"/>
      <c r="BF2366" s="95"/>
      <c r="BG2366" s="95">
        <v>97624776</v>
      </c>
      <c r="BH2366" s="95"/>
      <c r="BI2366" s="95"/>
      <c r="BJ2366" s="124" t="s">
        <v>3427</v>
      </c>
      <c r="BK2366" s="14" t="str">
        <f t="shared" si="2978"/>
        <v>A-P7 AR</v>
      </c>
      <c r="BL2366" s="14" t="s">
        <v>595</v>
      </c>
      <c r="BM2366" s="95"/>
      <c r="BN2366" s="95"/>
      <c r="BO2366" s="95"/>
      <c r="BP2366" s="95"/>
      <c r="BQ2366" s="95"/>
    </row>
    <row r="2367" spans="1:69" x14ac:dyDescent="0.25">
      <c r="A2367" t="str">
        <f>VLOOKUP(B2367,[2]RH!$B:$BV,72,0)</f>
        <v>si</v>
      </c>
      <c r="B2367" s="6">
        <v>2427</v>
      </c>
      <c r="C2367" s="65" t="s">
        <v>65</v>
      </c>
      <c r="D2367" s="7" t="s">
        <v>8903</v>
      </c>
      <c r="E2367" s="143" t="s">
        <v>67</v>
      </c>
      <c r="F2367" s="7" t="s">
        <v>87</v>
      </c>
      <c r="G2367" s="7" t="s">
        <v>3908</v>
      </c>
      <c r="H2367" s="80" t="s">
        <v>87</v>
      </c>
      <c r="I2367" s="7"/>
      <c r="J2367" s="65"/>
      <c r="K2367" s="65" t="s">
        <v>89</v>
      </c>
      <c r="L2367" s="127" t="s">
        <v>90</v>
      </c>
      <c r="M2367" s="7" t="str">
        <f t="shared" si="3019"/>
        <v>TECHNICIEN MACHINE A COUDRE</v>
      </c>
      <c r="N2367" s="128">
        <v>45433</v>
      </c>
      <c r="O2367" s="95"/>
      <c r="P2367" s="7" t="str">
        <f t="shared" ca="1" si="2966"/>
        <v/>
      </c>
      <c r="Q2367" s="8"/>
      <c r="R2367" s="7"/>
      <c r="S2367" s="95"/>
      <c r="T2367" s="9" t="s">
        <v>72</v>
      </c>
      <c r="U2367" s="7" t="str">
        <f t="shared" si="2951"/>
        <v>Titulaire</v>
      </c>
      <c r="V2367" s="128"/>
      <c r="W2367" s="128"/>
      <c r="X2367" s="95"/>
      <c r="Y2367" s="95"/>
      <c r="Z2367" s="128">
        <f>N2367</f>
        <v>45433</v>
      </c>
      <c r="AA2367" s="7">
        <f t="shared" si="2952"/>
        <v>5</v>
      </c>
      <c r="AB2367" s="7">
        <f t="shared" si="2953"/>
        <v>2024</v>
      </c>
      <c r="AC2367" s="7">
        <f t="shared" si="2954"/>
        <v>2028</v>
      </c>
      <c r="AD2367" s="10" t="e">
        <f t="shared" ref="AD2367:AD2430" ca="1" si="3026">IF(#REF!="Non",(DAYS360(N2367,Q2367)/360),(DAYS360(N2367,TODAY())/360))</f>
        <v>#REF!</v>
      </c>
      <c r="AE2367" s="10" t="e">
        <f t="shared" ca="1" si="2956"/>
        <v>#REF!</v>
      </c>
      <c r="AF2367" s="144">
        <v>35420</v>
      </c>
      <c r="AG2367" s="11">
        <f t="shared" ca="1" si="2957"/>
        <v>28.224657534246575</v>
      </c>
      <c r="AH2367" s="10" t="str">
        <f t="shared" ca="1" si="2958"/>
        <v>&gt;25&lt; 35</v>
      </c>
      <c r="AI2367" s="95">
        <v>17396213</v>
      </c>
      <c r="AJ2367" s="13" t="s">
        <v>120</v>
      </c>
      <c r="AK2367" s="163" t="s">
        <v>8904</v>
      </c>
      <c r="AL2367" s="144">
        <v>44756</v>
      </c>
      <c r="AM2367" s="65" t="s">
        <v>75</v>
      </c>
      <c r="AN2367" s="65" t="s">
        <v>109</v>
      </c>
      <c r="AO2367" s="95"/>
      <c r="AP2367" s="132" t="s">
        <v>8754</v>
      </c>
      <c r="AQ2367">
        <v>6</v>
      </c>
      <c r="AR2367" s="14">
        <v>1</v>
      </c>
      <c r="AS2367" s="15">
        <f t="shared" si="2959"/>
        <v>45798.25</v>
      </c>
      <c r="AT2367" s="65" t="s">
        <v>77</v>
      </c>
      <c r="AU2367" s="65">
        <v>1400</v>
      </c>
      <c r="AV2367" s="164" t="s">
        <v>92</v>
      </c>
      <c r="AW2367" s="164" t="s">
        <v>8087</v>
      </c>
      <c r="AX2367" s="164" t="s">
        <v>8905</v>
      </c>
      <c r="AY2367" s="95">
        <v>66</v>
      </c>
      <c r="AZ2367" s="14" t="s">
        <v>152</v>
      </c>
      <c r="BA2367" s="20" t="str">
        <f t="shared" si="2960"/>
        <v>04041126005977675766</v>
      </c>
      <c r="BB2367" s="31">
        <f t="shared" si="2961"/>
        <v>20</v>
      </c>
      <c r="BC2367" s="95" t="s">
        <v>8906</v>
      </c>
      <c r="BD2367" s="132" t="s">
        <v>482</v>
      </c>
      <c r="BE2367" s="95"/>
      <c r="BF2367" s="95"/>
      <c r="BG2367" s="95">
        <v>27842621</v>
      </c>
      <c r="BH2367" s="95">
        <v>28451163</v>
      </c>
      <c r="BI2367" s="95"/>
      <c r="BJ2367" s="95" t="s">
        <v>8907</v>
      </c>
      <c r="BK2367" s="14" t="str">
        <f t="shared" si="2978"/>
        <v>-MAINTENANCE</v>
      </c>
      <c r="BL2367" s="95" t="s">
        <v>4524</v>
      </c>
      <c r="BM2367" s="95"/>
      <c r="BN2367" s="95"/>
      <c r="BO2367" s="95"/>
      <c r="BP2367" s="95"/>
      <c r="BQ2367" s="95"/>
    </row>
    <row r="2368" spans="1:69" x14ac:dyDescent="0.25">
      <c r="A2368" t="str">
        <f>VLOOKUP(B2368,[2]RH!$B:$BV,72,0)</f>
        <v>Non-Actif</v>
      </c>
      <c r="B2368" s="6">
        <v>2428</v>
      </c>
      <c r="C2368" s="125" t="s">
        <v>168</v>
      </c>
      <c r="D2368" s="7" t="s">
        <v>8908</v>
      </c>
      <c r="E2368" s="130" t="s">
        <v>67</v>
      </c>
      <c r="F2368" s="130" t="s">
        <v>118</v>
      </c>
      <c r="G2368" s="7" t="s">
        <v>220</v>
      </c>
      <c r="H2368" s="80" t="s">
        <v>2398</v>
      </c>
      <c r="I2368" s="7" t="s">
        <v>2487</v>
      </c>
      <c r="J2368" s="65" t="s">
        <v>281</v>
      </c>
      <c r="K2368" s="125" t="s">
        <v>146</v>
      </c>
      <c r="L2368" s="139" t="s">
        <v>90</v>
      </c>
      <c r="M2368" s="7" t="str">
        <f t="shared" si="3019"/>
        <v>Couturière</v>
      </c>
      <c r="N2368" s="128">
        <v>45433</v>
      </c>
      <c r="O2368" s="95"/>
      <c r="P2368" s="7">
        <f t="shared" ca="1" si="2966"/>
        <v>-249</v>
      </c>
      <c r="Q2368" s="8">
        <v>45444</v>
      </c>
      <c r="R2368" s="7" t="s">
        <v>8909</v>
      </c>
      <c r="S2368" s="95"/>
      <c r="T2368" s="9" t="s">
        <v>156</v>
      </c>
      <c r="U2368" s="7" t="str">
        <f t="shared" si="2951"/>
        <v>Contractuel</v>
      </c>
      <c r="V2368" s="128">
        <v>45433</v>
      </c>
      <c r="W2368" s="128">
        <v>45473</v>
      </c>
      <c r="X2368" s="95"/>
      <c r="Y2368" s="95"/>
      <c r="Z2368" s="128">
        <v>45433</v>
      </c>
      <c r="AA2368" s="7">
        <f t="shared" si="2952"/>
        <v>5</v>
      </c>
      <c r="AB2368" s="7">
        <f t="shared" si="2953"/>
        <v>2024</v>
      </c>
      <c r="AC2368" s="7">
        <f t="shared" si="2954"/>
        <v>2028</v>
      </c>
      <c r="AD2368" s="10" t="e">
        <f t="shared" ref="AD2368:AD2431" ca="1" si="3027">IF(#REF!="Non",(DAYS360(N2368,Q2368)/360),(DAYS360(N2368,TODAY())/360))</f>
        <v>#REF!</v>
      </c>
      <c r="AE2368" s="10" t="e">
        <f t="shared" ca="1" si="2956"/>
        <v>#REF!</v>
      </c>
      <c r="AF2368" s="144">
        <v>28377</v>
      </c>
      <c r="AG2368" s="11">
        <f t="shared" ca="1" si="2957"/>
        <v>47.520547945205479</v>
      </c>
      <c r="AH2368" s="10" t="str">
        <f t="shared" ca="1" si="2958"/>
        <v>&gt;45&lt; 55</v>
      </c>
      <c r="AI2368" s="95">
        <v>11814460</v>
      </c>
      <c r="AJ2368" s="13" t="s">
        <v>92</v>
      </c>
      <c r="AK2368" s="163" t="s">
        <v>8910</v>
      </c>
      <c r="AL2368" s="144">
        <v>34411</v>
      </c>
      <c r="AM2368" s="65" t="s">
        <v>108</v>
      </c>
      <c r="AN2368" s="65" t="s">
        <v>76</v>
      </c>
      <c r="AO2368" s="95"/>
      <c r="AP2368" s="95" t="s">
        <v>7594</v>
      </c>
      <c r="AQ2368" s="14">
        <v>3</v>
      </c>
      <c r="AR2368" s="14">
        <v>1</v>
      </c>
      <c r="AS2368" s="15">
        <f t="shared" si="2959"/>
        <v>45798.25</v>
      </c>
      <c r="AT2368" s="122" t="s">
        <v>163</v>
      </c>
      <c r="AU2368" s="12">
        <v>3.7149999999999999</v>
      </c>
      <c r="AV2368" s="95">
        <v>17</v>
      </c>
      <c r="AW2368" s="164" t="s">
        <v>201</v>
      </c>
      <c r="AX2368" s="164" t="s">
        <v>8911</v>
      </c>
      <c r="AY2368" s="95">
        <v>15</v>
      </c>
      <c r="AZ2368" s="95" t="s">
        <v>8448</v>
      </c>
      <c r="BA2368" s="20" t="str">
        <f t="shared" si="2960"/>
        <v>17001000000345746115</v>
      </c>
      <c r="BB2368" s="31">
        <f t="shared" si="2961"/>
        <v>20</v>
      </c>
      <c r="BC2368" s="95" t="s">
        <v>8912</v>
      </c>
      <c r="BD2368" s="132" t="s">
        <v>482</v>
      </c>
      <c r="BE2368" s="95"/>
      <c r="BF2368" s="95"/>
      <c r="BG2368" s="95"/>
      <c r="BH2368" s="95"/>
      <c r="BI2368" s="95"/>
      <c r="BJ2368" s="95"/>
      <c r="BK2368" s="14" t="str">
        <f t="shared" si="2978"/>
        <v>B-P7 AR</v>
      </c>
      <c r="BL2368" s="14" t="s">
        <v>595</v>
      </c>
      <c r="BM2368" s="95"/>
      <c r="BN2368" s="95"/>
      <c r="BO2368" s="95"/>
      <c r="BP2368" s="95"/>
      <c r="BQ2368" s="95"/>
    </row>
    <row r="2369" spans="1:69" x14ac:dyDescent="0.25">
      <c r="A2369" t="str">
        <f>VLOOKUP(B2369,[2]RH!$B:$BV,72,0)</f>
        <v>si</v>
      </c>
      <c r="B2369" s="6">
        <v>2429</v>
      </c>
      <c r="C2369" s="125" t="s">
        <v>168</v>
      </c>
      <c r="D2369" s="7" t="s">
        <v>8913</v>
      </c>
      <c r="E2369" s="130" t="s">
        <v>67</v>
      </c>
      <c r="F2369" s="130" t="s">
        <v>118</v>
      </c>
      <c r="G2369" s="7" t="s">
        <v>220</v>
      </c>
      <c r="H2369" s="80" t="s">
        <v>2398</v>
      </c>
      <c r="I2369" s="7" t="s">
        <v>2487</v>
      </c>
      <c r="J2369" s="65" t="s">
        <v>281</v>
      </c>
      <c r="K2369" s="125" t="s">
        <v>146</v>
      </c>
      <c r="L2369" s="139" t="s">
        <v>90</v>
      </c>
      <c r="M2369" s="7" t="str">
        <f t="shared" si="3019"/>
        <v>Couturière</v>
      </c>
      <c r="N2369" s="128">
        <v>45434</v>
      </c>
      <c r="O2369" s="95"/>
      <c r="P2369" s="7">
        <f t="shared" ca="1" si="2966"/>
        <v>-6</v>
      </c>
      <c r="Q2369" s="8"/>
      <c r="R2369" s="7"/>
      <c r="S2369" s="95"/>
      <c r="T2369" s="9" t="s">
        <v>156</v>
      </c>
      <c r="U2369" s="7" t="str">
        <f t="shared" si="2951"/>
        <v>Contractuel</v>
      </c>
      <c r="V2369" s="8">
        <v>45689</v>
      </c>
      <c r="W2369" s="8">
        <f>VLOOKUP(B2369,[1]BASE!$A:$Q,17,0)</f>
        <v>45716</v>
      </c>
      <c r="X2369" s="95"/>
      <c r="Y2369" s="95"/>
      <c r="Z2369" s="128">
        <v>45434</v>
      </c>
      <c r="AA2369" s="7">
        <f t="shared" si="2952"/>
        <v>5</v>
      </c>
      <c r="AB2369" s="7">
        <f t="shared" si="2953"/>
        <v>2024</v>
      </c>
      <c r="AC2369" s="7">
        <f t="shared" si="2954"/>
        <v>2028</v>
      </c>
      <c r="AD2369" s="10" t="e">
        <f t="shared" ref="AD2369:AD2432" ca="1" si="3028">IF(#REF!="Non",(DAYS360(N2369,Q2369)/360),(DAYS360(N2369,TODAY())/360))</f>
        <v>#REF!</v>
      </c>
      <c r="AE2369" s="10" t="e">
        <f t="shared" ca="1" si="2956"/>
        <v>#REF!</v>
      </c>
      <c r="AF2369" s="144">
        <v>28862</v>
      </c>
      <c r="AG2369" s="11">
        <f t="shared" ca="1" si="2957"/>
        <v>46.19178082191781</v>
      </c>
      <c r="AH2369" s="10" t="str">
        <f t="shared" ca="1" si="2958"/>
        <v>&gt;45&lt; 55</v>
      </c>
      <c r="AI2369" s="95">
        <v>16186496</v>
      </c>
      <c r="AJ2369" s="40" t="s">
        <v>213</v>
      </c>
      <c r="AK2369" s="163" t="s">
        <v>8914</v>
      </c>
      <c r="AL2369" s="144">
        <v>42985</v>
      </c>
      <c r="AM2369" s="65" t="s">
        <v>108</v>
      </c>
      <c r="AN2369" s="65" t="s">
        <v>76</v>
      </c>
      <c r="AO2369" s="95">
        <v>2</v>
      </c>
      <c r="AP2369" s="95" t="s">
        <v>7930</v>
      </c>
      <c r="AQ2369" s="14">
        <v>3</v>
      </c>
      <c r="AR2369" s="14">
        <v>1</v>
      </c>
      <c r="AS2369" s="15">
        <f t="shared" si="2959"/>
        <v>45799.25</v>
      </c>
      <c r="AT2369" s="122" t="s">
        <v>163</v>
      </c>
      <c r="AU2369" s="12">
        <v>3.7149999999999999</v>
      </c>
      <c r="AV2369" s="95">
        <v>17</v>
      </c>
      <c r="AW2369" s="164" t="s">
        <v>201</v>
      </c>
      <c r="AX2369" s="164" t="s">
        <v>8915</v>
      </c>
      <c r="AY2369" s="95">
        <v>83</v>
      </c>
      <c r="AZ2369" s="95" t="s">
        <v>8448</v>
      </c>
      <c r="BA2369" s="20" t="str">
        <f t="shared" si="2960"/>
        <v>17001000000336176483</v>
      </c>
      <c r="BB2369" s="31">
        <f t="shared" si="2961"/>
        <v>20</v>
      </c>
      <c r="BC2369" s="95" t="s">
        <v>8916</v>
      </c>
      <c r="BD2369" s="132" t="s">
        <v>85</v>
      </c>
      <c r="BE2369" s="95"/>
      <c r="BF2369" s="95"/>
      <c r="BG2369" s="95">
        <v>28108685</v>
      </c>
      <c r="BH2369" s="95"/>
      <c r="BI2369" s="95"/>
      <c r="BJ2369" s="95" t="s">
        <v>1008</v>
      </c>
      <c r="BK2369" s="14" t="str">
        <f>IF(K2369="CADRE","CADRE",CONCATENATE(J2369,"-",H2369))</f>
        <v>B-P7 AR</v>
      </c>
      <c r="BL2369" s="14" t="s">
        <v>595</v>
      </c>
      <c r="BM2369" s="95"/>
      <c r="BN2369" s="95"/>
      <c r="BO2369" s="95"/>
      <c r="BP2369" s="95"/>
      <c r="BQ2369" s="95"/>
    </row>
    <row r="2370" spans="1:69" x14ac:dyDescent="0.25">
      <c r="A2370" t="str">
        <f>VLOOKUP(B2370,[2]RH!$B:$BV,72,0)</f>
        <v>Non-Actif</v>
      </c>
      <c r="B2370" s="6">
        <v>2430</v>
      </c>
      <c r="C2370" s="125" t="s">
        <v>168</v>
      </c>
      <c r="D2370" s="7" t="s">
        <v>8917</v>
      </c>
      <c r="E2370" s="130" t="s">
        <v>67</v>
      </c>
      <c r="F2370" s="130" t="s">
        <v>118</v>
      </c>
      <c r="G2370" s="7" t="s">
        <v>220</v>
      </c>
      <c r="H2370" s="80" t="s">
        <v>2398</v>
      </c>
      <c r="I2370" s="7" t="s">
        <v>2487</v>
      </c>
      <c r="J2370" s="65" t="s">
        <v>281</v>
      </c>
      <c r="K2370" s="125" t="s">
        <v>146</v>
      </c>
      <c r="L2370" s="139" t="s">
        <v>90</v>
      </c>
      <c r="M2370" s="7" t="str">
        <f t="shared" si="3019"/>
        <v>Couturière</v>
      </c>
      <c r="N2370" s="128">
        <v>45436</v>
      </c>
      <c r="O2370" s="95"/>
      <c r="P2370" s="7">
        <f t="shared" ca="1" si="2966"/>
        <v>-249</v>
      </c>
      <c r="Q2370" s="8">
        <v>45439</v>
      </c>
      <c r="R2370" s="7" t="s">
        <v>5589</v>
      </c>
      <c r="S2370" s="129"/>
      <c r="T2370" s="9" t="s">
        <v>156</v>
      </c>
      <c r="U2370" s="7" t="str">
        <f t="shared" ref="U2370:U2433" si="3029">IF(T2370="CDI","Titulaire","Contractuel")</f>
        <v>Contractuel</v>
      </c>
      <c r="V2370" s="128">
        <v>45436</v>
      </c>
      <c r="W2370" s="128">
        <v>45473</v>
      </c>
      <c r="X2370" s="95"/>
      <c r="Y2370" s="95"/>
      <c r="Z2370" s="128">
        <v>45436</v>
      </c>
      <c r="AA2370" s="7">
        <f t="shared" ref="AA2370:AA2433" si="3030">MONTH(N2370)</f>
        <v>5</v>
      </c>
      <c r="AB2370" s="7">
        <f t="shared" ref="AB2370:AB2433" si="3031">IF(N2370="","",YEAR(N2370))</f>
        <v>2024</v>
      </c>
      <c r="AC2370" s="7">
        <f t="shared" ref="AC2370:AC2433" si="3032">AB2370+4</f>
        <v>2028</v>
      </c>
      <c r="AD2370" s="10" t="e">
        <f t="shared" ref="AD2370:AD2433" ca="1" si="3033">IF(#REF!="Non",(DAYS360(N2370,Q2370)/360),(DAYS360(N2370,TODAY())/360))</f>
        <v>#REF!</v>
      </c>
      <c r="AE2370" s="10" t="e">
        <f t="shared" ref="AE2370:AE2433" ca="1" si="3034">+IF(AD2370&lt;1,"&lt; 1",IF(AND(AD2370&gt;=1,AD2370&lt;2),"&lt; 2",IF(AND(AD2370&gt;=2,AD2370&lt;3),"&lt; 3",IF(AND(AD2370&gt;=3,AD2370&lt;=4),"&lt; 4",IF(AD2370&gt;4,"&gt; 4")))))</f>
        <v>#REF!</v>
      </c>
      <c r="AF2370" s="144">
        <v>34620</v>
      </c>
      <c r="AG2370" s="11">
        <f t="shared" ref="AG2370:AG2433" ca="1" si="3035">(TODAY()-AF2370)/365</f>
        <v>30.416438356164385</v>
      </c>
      <c r="AH2370" s="10" t="str">
        <f t="shared" ref="AH2370:AH2433" ca="1" si="3036">+IF(AG2370&lt;25,"&lt; 25",IF(AND(AG2370&gt;=25,AG2370&lt;35),"&gt;25&lt; 35",IF(AND(AG2370&gt;=35,AG2370&lt;45),"&gt;35&lt; 45",IF(AND(AG2370&gt;=45,AG2370&lt;=55),"&gt;45&lt; 55",IF(AG2370&gt;55,"&gt; 55")))))</f>
        <v>&gt;25&lt; 35</v>
      </c>
      <c r="AI2370" s="95"/>
      <c r="AJ2370" s="164"/>
      <c r="AK2370" s="163" t="s">
        <v>8918</v>
      </c>
      <c r="AL2370" s="144">
        <v>42929</v>
      </c>
      <c r="AM2370" s="65" t="s">
        <v>108</v>
      </c>
      <c r="AN2370" s="65" t="s">
        <v>109</v>
      </c>
      <c r="AO2370" s="95"/>
      <c r="AP2370" s="95" t="s">
        <v>7769</v>
      </c>
      <c r="AQ2370" s="14">
        <v>3</v>
      </c>
      <c r="AR2370" s="14">
        <v>1</v>
      </c>
      <c r="AS2370" s="15">
        <f t="shared" ref="AS2370:AS2433" si="3037">N2370+(365.25*AR2370)</f>
        <v>45801.25</v>
      </c>
      <c r="AT2370" s="122" t="s">
        <v>163</v>
      </c>
      <c r="AU2370" s="12">
        <v>3.7149999999999999</v>
      </c>
      <c r="AV2370" s="95">
        <v>17</v>
      </c>
      <c r="AW2370" s="164" t="s">
        <v>201</v>
      </c>
      <c r="AX2370" s="164" t="s">
        <v>8919</v>
      </c>
      <c r="AY2370" s="95">
        <v>82</v>
      </c>
      <c r="AZ2370" s="95" t="s">
        <v>8448</v>
      </c>
      <c r="BA2370" s="20" t="str">
        <f t="shared" ref="BA2370:BA2433" si="3038">CONCATENATE(AV2370,AW2370,AX2370,AY2370)</f>
        <v>17001000000343196082</v>
      </c>
      <c r="BB2370" s="31">
        <f t="shared" ref="BB2370:BB2433" si="3039">LEN(BA2370)</f>
        <v>20</v>
      </c>
      <c r="BC2370" s="95" t="s">
        <v>6072</v>
      </c>
      <c r="BD2370" s="132" t="s">
        <v>341</v>
      </c>
      <c r="BE2370" s="95"/>
      <c r="BF2370" s="95"/>
      <c r="BG2370" s="95">
        <v>27827848</v>
      </c>
      <c r="BH2370" s="95"/>
      <c r="BI2370" s="95"/>
      <c r="BJ2370" s="95"/>
      <c r="BK2370" s="14" t="str">
        <f t="shared" si="2978"/>
        <v>B-P7 AR</v>
      </c>
      <c r="BL2370" s="14" t="s">
        <v>595</v>
      </c>
      <c r="BM2370" s="95"/>
      <c r="BN2370" s="95"/>
      <c r="BO2370" s="95"/>
      <c r="BP2370" s="95"/>
      <c r="BQ2370" s="95"/>
    </row>
    <row r="2371" spans="1:69" x14ac:dyDescent="0.25">
      <c r="A2371" t="str">
        <f>VLOOKUP(B2371,[2]RH!$B:$BV,72,0)</f>
        <v>Non-Actif</v>
      </c>
      <c r="B2371" s="6">
        <v>2431</v>
      </c>
      <c r="C2371" s="125" t="s">
        <v>168</v>
      </c>
      <c r="D2371" s="7" t="s">
        <v>8920</v>
      </c>
      <c r="E2371" s="130" t="s">
        <v>67</v>
      </c>
      <c r="F2371" s="130" t="s">
        <v>118</v>
      </c>
      <c r="G2371" s="7" t="s">
        <v>220</v>
      </c>
      <c r="H2371" s="80" t="s">
        <v>2398</v>
      </c>
      <c r="I2371" s="7" t="s">
        <v>2487</v>
      </c>
      <c r="J2371" s="65" t="s">
        <v>281</v>
      </c>
      <c r="K2371" s="125" t="s">
        <v>146</v>
      </c>
      <c r="L2371" s="139" t="s">
        <v>90</v>
      </c>
      <c r="M2371" s="7" t="str">
        <f t="shared" si="3019"/>
        <v>Couturière</v>
      </c>
      <c r="N2371" s="128">
        <v>45435</v>
      </c>
      <c r="O2371" s="95"/>
      <c r="P2371" s="7">
        <f t="shared" ca="1" si="2966"/>
        <v>-187</v>
      </c>
      <c r="Q2371" s="8">
        <v>45518</v>
      </c>
      <c r="R2371" s="7" t="s">
        <v>1244</v>
      </c>
      <c r="S2371" s="95"/>
      <c r="T2371" s="9" t="s">
        <v>156</v>
      </c>
      <c r="U2371" s="7" t="str">
        <f t="shared" si="3029"/>
        <v>Contractuel</v>
      </c>
      <c r="V2371" s="8">
        <v>45505</v>
      </c>
      <c r="W2371" s="8">
        <v>45535</v>
      </c>
      <c r="X2371" s="95"/>
      <c r="Y2371" s="95"/>
      <c r="Z2371" s="128">
        <v>45435</v>
      </c>
      <c r="AA2371" s="7">
        <f t="shared" si="3030"/>
        <v>5</v>
      </c>
      <c r="AB2371" s="7">
        <f t="shared" si="3031"/>
        <v>2024</v>
      </c>
      <c r="AC2371" s="7">
        <f t="shared" si="3032"/>
        <v>2028</v>
      </c>
      <c r="AD2371" s="10" t="e">
        <f t="shared" ref="AD2371:AD2434" ca="1" si="3040">IF(#REF!="Non",(DAYS360(N2371,Q2371)/360),(DAYS360(N2371,TODAY())/360))</f>
        <v>#REF!</v>
      </c>
      <c r="AE2371" s="10" t="e">
        <f t="shared" ca="1" si="3034"/>
        <v>#REF!</v>
      </c>
      <c r="AF2371" s="144">
        <v>38330</v>
      </c>
      <c r="AG2371" s="11">
        <f t="shared" ca="1" si="3035"/>
        <v>20.252054794520546</v>
      </c>
      <c r="AH2371" s="10" t="str">
        <f t="shared" ca="1" si="3036"/>
        <v>&lt; 25</v>
      </c>
      <c r="AI2371" s="95">
        <v>17655332</v>
      </c>
      <c r="AJ2371" s="164" t="s">
        <v>73</v>
      </c>
      <c r="AK2371" s="163" t="s">
        <v>8921</v>
      </c>
      <c r="AL2371" s="144">
        <v>45016</v>
      </c>
      <c r="AM2371" s="65" t="s">
        <v>108</v>
      </c>
      <c r="AN2371" s="65" t="s">
        <v>109</v>
      </c>
      <c r="AO2371" s="95"/>
      <c r="AP2371" s="95" t="s">
        <v>7687</v>
      </c>
      <c r="AQ2371" s="14">
        <v>3</v>
      </c>
      <c r="AR2371" s="14">
        <v>1</v>
      </c>
      <c r="AS2371" s="15">
        <f t="shared" si="3037"/>
        <v>45800.25</v>
      </c>
      <c r="AT2371" s="122" t="s">
        <v>163</v>
      </c>
      <c r="AU2371" s="12">
        <v>3.7149999999999999</v>
      </c>
      <c r="AV2371" s="95">
        <v>12</v>
      </c>
      <c r="AW2371" s="164">
        <v>12100</v>
      </c>
      <c r="AX2371" s="164" t="s">
        <v>8922</v>
      </c>
      <c r="AY2371" s="95">
        <v>60</v>
      </c>
      <c r="AZ2371" s="95" t="s">
        <v>195</v>
      </c>
      <c r="BA2371" s="20" t="str">
        <f t="shared" si="3038"/>
        <v>12121000000242494360</v>
      </c>
      <c r="BB2371" s="31">
        <f t="shared" si="3039"/>
        <v>20</v>
      </c>
      <c r="BC2371" s="95" t="s">
        <v>294</v>
      </c>
      <c r="BD2371" s="132" t="s">
        <v>341</v>
      </c>
      <c r="BE2371" s="95"/>
      <c r="BF2371" s="95"/>
      <c r="BG2371" s="95">
        <v>27615993</v>
      </c>
      <c r="BH2371" s="95"/>
      <c r="BI2371" s="95"/>
      <c r="BJ2371" s="95"/>
      <c r="BK2371" s="14" t="str">
        <f t="shared" si="2978"/>
        <v>B-P7 AR</v>
      </c>
      <c r="BL2371" s="14" t="s">
        <v>595</v>
      </c>
      <c r="BM2371" s="95"/>
      <c r="BN2371" s="95"/>
      <c r="BO2371" s="95"/>
      <c r="BP2371" s="95"/>
      <c r="BQ2371" s="95"/>
    </row>
    <row r="2372" spans="1:69" x14ac:dyDescent="0.25">
      <c r="A2372" t="str">
        <f>VLOOKUP(B2372,[2]RH!$B:$BV,72,0)</f>
        <v>Non-Actif</v>
      </c>
      <c r="B2372" s="6">
        <v>2432</v>
      </c>
      <c r="C2372" s="125" t="s">
        <v>65</v>
      </c>
      <c r="D2372" s="7" t="s">
        <v>8923</v>
      </c>
      <c r="E2372" s="130" t="s">
        <v>67</v>
      </c>
      <c r="F2372" s="130" t="s">
        <v>118</v>
      </c>
      <c r="G2372" s="7" t="s">
        <v>220</v>
      </c>
      <c r="H2372" s="80" t="s">
        <v>2398</v>
      </c>
      <c r="I2372" s="7" t="s">
        <v>2399</v>
      </c>
      <c r="J2372" s="65" t="s">
        <v>190</v>
      </c>
      <c r="K2372" s="125" t="s">
        <v>146</v>
      </c>
      <c r="L2372" s="139" t="s">
        <v>90</v>
      </c>
      <c r="M2372" s="7" t="str">
        <f t="shared" si="3019"/>
        <v>Couturière</v>
      </c>
      <c r="N2372" s="128">
        <v>45435</v>
      </c>
      <c r="O2372" s="95"/>
      <c r="P2372" s="7">
        <f t="shared" ca="1" si="2966"/>
        <v>-249</v>
      </c>
      <c r="Q2372" s="8">
        <v>45446</v>
      </c>
      <c r="R2372" s="7" t="s">
        <v>8924</v>
      </c>
      <c r="S2372" s="95"/>
      <c r="T2372" s="9" t="s">
        <v>156</v>
      </c>
      <c r="U2372" s="7" t="str">
        <f t="shared" si="3029"/>
        <v>Contractuel</v>
      </c>
      <c r="V2372" s="128">
        <v>45435</v>
      </c>
      <c r="W2372" s="128">
        <v>45473</v>
      </c>
      <c r="X2372" s="95"/>
      <c r="Y2372" s="95"/>
      <c r="Z2372" s="128">
        <v>45435</v>
      </c>
      <c r="AA2372" s="7">
        <f t="shared" si="3030"/>
        <v>5</v>
      </c>
      <c r="AB2372" s="7">
        <f t="shared" si="3031"/>
        <v>2024</v>
      </c>
      <c r="AC2372" s="7">
        <f t="shared" si="3032"/>
        <v>2028</v>
      </c>
      <c r="AD2372" s="10" t="e">
        <f t="shared" ref="AD2372:AD2435" ca="1" si="3041">IF(#REF!="Non",(DAYS360(N2372,Q2372)/360),(DAYS360(N2372,TODAY())/360))</f>
        <v>#REF!</v>
      </c>
      <c r="AE2372" s="10" t="e">
        <f t="shared" ca="1" si="3034"/>
        <v>#REF!</v>
      </c>
      <c r="AF2372" s="144">
        <v>28012</v>
      </c>
      <c r="AG2372" s="11">
        <f t="shared" ca="1" si="3035"/>
        <v>48.520547945205479</v>
      </c>
      <c r="AH2372" s="10" t="str">
        <f t="shared" ca="1" si="3036"/>
        <v>&gt;45&lt; 55</v>
      </c>
      <c r="AI2372" s="95">
        <v>12222410</v>
      </c>
      <c r="AJ2372" s="40" t="s">
        <v>213</v>
      </c>
      <c r="AK2372" s="163" t="s">
        <v>8925</v>
      </c>
      <c r="AL2372" s="144">
        <v>38673</v>
      </c>
      <c r="AM2372" s="65" t="s">
        <v>75</v>
      </c>
      <c r="AN2372" s="65" t="s">
        <v>76</v>
      </c>
      <c r="AO2372" s="95">
        <v>2</v>
      </c>
      <c r="AP2372" s="95" t="s">
        <v>7930</v>
      </c>
      <c r="AQ2372" s="14">
        <v>3</v>
      </c>
      <c r="AR2372" s="14">
        <v>1</v>
      </c>
      <c r="AS2372" s="15">
        <f t="shared" si="3037"/>
        <v>45800.25</v>
      </c>
      <c r="AT2372" s="122" t="s">
        <v>163</v>
      </c>
      <c r="AU2372" s="12">
        <v>3.7149999999999999</v>
      </c>
      <c r="AV2372" s="95">
        <v>12</v>
      </c>
      <c r="AW2372" s="164">
        <v>12100</v>
      </c>
      <c r="AX2372" s="164" t="s">
        <v>8926</v>
      </c>
      <c r="AY2372" s="95">
        <v>96</v>
      </c>
      <c r="AZ2372" s="95" t="s">
        <v>195</v>
      </c>
      <c r="BA2372" s="20" t="str">
        <f t="shared" si="3038"/>
        <v>12121000000237982696</v>
      </c>
      <c r="BB2372" s="31">
        <f t="shared" si="3039"/>
        <v>20</v>
      </c>
      <c r="BC2372" s="95" t="s">
        <v>8927</v>
      </c>
      <c r="BD2372" s="132" t="s">
        <v>341</v>
      </c>
      <c r="BE2372" s="95"/>
      <c r="BF2372" s="95"/>
      <c r="BG2372" s="95">
        <v>20037126</v>
      </c>
      <c r="BH2372" s="95"/>
      <c r="BI2372" s="95"/>
      <c r="BJ2372" s="95"/>
      <c r="BK2372" s="14" t="str">
        <f t="shared" si="2978"/>
        <v>A-P7 AR</v>
      </c>
      <c r="BL2372" s="14" t="s">
        <v>595</v>
      </c>
      <c r="BM2372" s="95"/>
      <c r="BN2372" s="95"/>
      <c r="BO2372" s="95"/>
      <c r="BP2372" s="95"/>
      <c r="BQ2372" s="95"/>
    </row>
    <row r="2373" spans="1:69" x14ac:dyDescent="0.25">
      <c r="A2373" t="str">
        <f>VLOOKUP(B2373,[2]RH!$B:$BV,72,0)</f>
        <v>Non-Actif</v>
      </c>
      <c r="B2373" s="6">
        <v>2433</v>
      </c>
      <c r="C2373" s="125" t="s">
        <v>168</v>
      </c>
      <c r="D2373" s="7" t="s">
        <v>8928</v>
      </c>
      <c r="E2373" s="130" t="s">
        <v>67</v>
      </c>
      <c r="F2373" s="130" t="s">
        <v>118</v>
      </c>
      <c r="G2373" s="7" t="s">
        <v>220</v>
      </c>
      <c r="H2373" s="80" t="s">
        <v>2398</v>
      </c>
      <c r="I2373" s="7" t="s">
        <v>2487</v>
      </c>
      <c r="J2373" s="65" t="s">
        <v>281</v>
      </c>
      <c r="K2373" s="125" t="s">
        <v>146</v>
      </c>
      <c r="L2373" s="139" t="s">
        <v>90</v>
      </c>
      <c r="M2373" s="7" t="str">
        <f t="shared" si="3019"/>
        <v>Couturière</v>
      </c>
      <c r="N2373" s="128">
        <v>45435</v>
      </c>
      <c r="O2373" s="95"/>
      <c r="P2373" s="7">
        <f t="shared" ca="1" si="2966"/>
        <v>-187</v>
      </c>
      <c r="Q2373" s="8">
        <v>45528</v>
      </c>
      <c r="R2373" s="7" t="s">
        <v>4476</v>
      </c>
      <c r="S2373" s="95"/>
      <c r="T2373" s="9" t="s">
        <v>156</v>
      </c>
      <c r="U2373" s="7" t="str">
        <f t="shared" si="3029"/>
        <v>Contractuel</v>
      </c>
      <c r="V2373" s="8">
        <v>45505</v>
      </c>
      <c r="W2373" s="8">
        <v>45535</v>
      </c>
      <c r="X2373" s="95"/>
      <c r="Y2373" s="95"/>
      <c r="Z2373" s="128">
        <v>45435</v>
      </c>
      <c r="AA2373" s="7">
        <f t="shared" si="3030"/>
        <v>5</v>
      </c>
      <c r="AB2373" s="7">
        <f t="shared" si="3031"/>
        <v>2024</v>
      </c>
      <c r="AC2373" s="7">
        <f t="shared" si="3032"/>
        <v>2028</v>
      </c>
      <c r="AD2373" s="10" t="e">
        <f t="shared" ref="AD2373:AD2436" ca="1" si="3042">IF(#REF!="Non",(DAYS360(N2373,Q2373)/360),(DAYS360(N2373,TODAY())/360))</f>
        <v>#REF!</v>
      </c>
      <c r="AE2373" s="10" t="e">
        <f t="shared" ca="1" si="3034"/>
        <v>#REF!</v>
      </c>
      <c r="AF2373" s="144">
        <v>29591</v>
      </c>
      <c r="AG2373" s="11">
        <f t="shared" ca="1" si="3035"/>
        <v>44.194520547945203</v>
      </c>
      <c r="AH2373" s="10" t="str">
        <f t="shared" ca="1" si="3036"/>
        <v>&gt;35&lt; 45</v>
      </c>
      <c r="AI2373" s="95">
        <v>12158871</v>
      </c>
      <c r="AJ2373" s="13" t="s">
        <v>79</v>
      </c>
      <c r="AK2373" s="163" t="s">
        <v>8929</v>
      </c>
      <c r="AL2373" s="144">
        <v>35789</v>
      </c>
      <c r="AM2373" s="65" t="s">
        <v>108</v>
      </c>
      <c r="AN2373" s="65" t="s">
        <v>76</v>
      </c>
      <c r="AO2373" s="95">
        <v>2</v>
      </c>
      <c r="AP2373" s="95" t="s">
        <v>7930</v>
      </c>
      <c r="AQ2373" s="14">
        <v>3</v>
      </c>
      <c r="AR2373" s="14">
        <v>1</v>
      </c>
      <c r="AS2373" s="15">
        <f t="shared" si="3037"/>
        <v>45800.25</v>
      </c>
      <c r="AT2373" s="122" t="s">
        <v>163</v>
      </c>
      <c r="AU2373" s="12">
        <v>3.7149999999999999</v>
      </c>
      <c r="AV2373" s="95">
        <v>17</v>
      </c>
      <c r="AW2373" s="164" t="s">
        <v>201</v>
      </c>
      <c r="AX2373" s="164" t="s">
        <v>8930</v>
      </c>
      <c r="AY2373" s="95">
        <v>19</v>
      </c>
      <c r="AZ2373" s="95" t="s">
        <v>8448</v>
      </c>
      <c r="BA2373" s="20" t="str">
        <f t="shared" si="3038"/>
        <v>17001000000345303019</v>
      </c>
      <c r="BB2373" s="31">
        <f t="shared" si="3039"/>
        <v>20</v>
      </c>
      <c r="BC2373" s="95" t="s">
        <v>8931</v>
      </c>
      <c r="BD2373" s="132" t="s">
        <v>341</v>
      </c>
      <c r="BE2373" s="95"/>
      <c r="BF2373" s="95"/>
      <c r="BG2373" s="95">
        <v>25719867</v>
      </c>
      <c r="BH2373" s="95"/>
      <c r="BI2373" s="95"/>
      <c r="BJ2373" t="s">
        <v>7665</v>
      </c>
      <c r="BK2373" s="14" t="str">
        <f t="shared" si="2978"/>
        <v>B-P7 AR</v>
      </c>
      <c r="BL2373" s="14" t="s">
        <v>595</v>
      </c>
      <c r="BM2373" s="95"/>
      <c r="BN2373" s="95"/>
      <c r="BO2373" s="95"/>
      <c r="BP2373" s="95"/>
      <c r="BQ2373" s="95"/>
    </row>
    <row r="2374" spans="1:69" x14ac:dyDescent="0.25">
      <c r="A2374" t="str">
        <f>VLOOKUP(B2374,[2]RH!$B:$BV,72,0)</f>
        <v>si</v>
      </c>
      <c r="B2374" s="6">
        <v>2434</v>
      </c>
      <c r="C2374" s="125" t="s">
        <v>168</v>
      </c>
      <c r="D2374" s="7" t="s">
        <v>8932</v>
      </c>
      <c r="E2374" s="130" t="s">
        <v>67</v>
      </c>
      <c r="F2374" s="130" t="s">
        <v>118</v>
      </c>
      <c r="G2374" s="7" t="s">
        <v>220</v>
      </c>
      <c r="H2374" s="80" t="s">
        <v>2398</v>
      </c>
      <c r="I2374" s="7" t="s">
        <v>2506</v>
      </c>
      <c r="J2374" s="65" t="s">
        <v>190</v>
      </c>
      <c r="K2374" s="125" t="s">
        <v>146</v>
      </c>
      <c r="L2374" s="139" t="s">
        <v>90</v>
      </c>
      <c r="M2374" s="7" t="str">
        <f t="shared" si="3019"/>
        <v>Couturière</v>
      </c>
      <c r="N2374" s="128">
        <v>45436</v>
      </c>
      <c r="O2374" s="95"/>
      <c r="P2374" s="7">
        <f t="shared" ca="1" si="2966"/>
        <v>-6</v>
      </c>
      <c r="Q2374" s="8"/>
      <c r="R2374" s="7"/>
      <c r="S2374" s="95"/>
      <c r="T2374" s="9" t="s">
        <v>156</v>
      </c>
      <c r="U2374" s="7" t="str">
        <f t="shared" si="3029"/>
        <v>Contractuel</v>
      </c>
      <c r="V2374" s="8">
        <v>45689</v>
      </c>
      <c r="W2374" s="8">
        <f>VLOOKUP(B2374,[1]BASE!$A:$Q,17,0)</f>
        <v>45716</v>
      </c>
      <c r="X2374" s="95"/>
      <c r="Y2374" s="95"/>
      <c r="Z2374" s="128">
        <v>45436</v>
      </c>
      <c r="AA2374" s="7">
        <f t="shared" si="3030"/>
        <v>5</v>
      </c>
      <c r="AB2374" s="7">
        <f t="shared" si="3031"/>
        <v>2024</v>
      </c>
      <c r="AC2374" s="7">
        <f t="shared" si="3032"/>
        <v>2028</v>
      </c>
      <c r="AD2374" s="10" t="e">
        <f t="shared" ref="AD2374:AD2437" ca="1" si="3043">IF(#REF!="Non",(DAYS360(N2374,Q2374)/360),(DAYS360(N2374,TODAY())/360))</f>
        <v>#REF!</v>
      </c>
      <c r="AE2374" s="10" t="e">
        <f t="shared" ca="1" si="3034"/>
        <v>#REF!</v>
      </c>
      <c r="AF2374" s="144">
        <v>30801</v>
      </c>
      <c r="AG2374" s="11">
        <f t="shared" ca="1" si="3035"/>
        <v>40.87945205479452</v>
      </c>
      <c r="AH2374" s="10" t="str">
        <f t="shared" ca="1" si="3036"/>
        <v>&gt;35&lt; 45</v>
      </c>
      <c r="AI2374" s="95">
        <v>12956987</v>
      </c>
      <c r="AJ2374" s="13" t="s">
        <v>120</v>
      </c>
      <c r="AK2374" s="163" t="s">
        <v>8933</v>
      </c>
      <c r="AL2374" s="144">
        <v>44984</v>
      </c>
      <c r="AM2374" s="65" t="s">
        <v>108</v>
      </c>
      <c r="AN2374" s="65" t="s">
        <v>76</v>
      </c>
      <c r="AO2374" s="95">
        <v>2</v>
      </c>
      <c r="AP2374" s="95" t="s">
        <v>7687</v>
      </c>
      <c r="AQ2374" s="14">
        <v>3</v>
      </c>
      <c r="AR2374" s="14">
        <v>1</v>
      </c>
      <c r="AS2374" s="15">
        <f t="shared" si="3037"/>
        <v>45801.25</v>
      </c>
      <c r="AT2374" s="122" t="s">
        <v>163</v>
      </c>
      <c r="AU2374" s="12">
        <v>3.7149999999999999</v>
      </c>
      <c r="AV2374" s="95">
        <v>17</v>
      </c>
      <c r="AW2374" s="164" t="s">
        <v>201</v>
      </c>
      <c r="AX2374" s="164" t="s">
        <v>8934</v>
      </c>
      <c r="AY2374" s="95">
        <v>93</v>
      </c>
      <c r="AZ2374" s="95" t="s">
        <v>203</v>
      </c>
      <c r="BA2374" s="20" t="str">
        <f t="shared" si="3038"/>
        <v>17001000000150133393</v>
      </c>
      <c r="BB2374" s="31">
        <f t="shared" si="3039"/>
        <v>20</v>
      </c>
      <c r="BC2374" s="95" t="s">
        <v>8935</v>
      </c>
      <c r="BD2374" s="132" t="s">
        <v>482</v>
      </c>
      <c r="BE2374" s="95"/>
      <c r="BF2374" s="95"/>
      <c r="BG2374" s="95">
        <v>29843672</v>
      </c>
      <c r="BH2374" s="95"/>
      <c r="BI2374" s="95"/>
      <c r="BJ2374" s="124" t="s">
        <v>3427</v>
      </c>
      <c r="BK2374" s="14" t="str">
        <f t="shared" si="2978"/>
        <v>A-P7 AR</v>
      </c>
      <c r="BL2374" s="14" t="s">
        <v>595</v>
      </c>
      <c r="BM2374" s="95"/>
      <c r="BN2374" s="95"/>
      <c r="BO2374" s="95"/>
      <c r="BP2374" s="95"/>
      <c r="BQ2374" s="95"/>
    </row>
    <row r="2375" spans="1:69" x14ac:dyDescent="0.25">
      <c r="A2375" t="str">
        <f>VLOOKUP(B2375,[2]RH!$B:$BV,72,0)</f>
        <v>si</v>
      </c>
      <c r="B2375" s="6">
        <v>2435</v>
      </c>
      <c r="C2375" s="125" t="s">
        <v>168</v>
      </c>
      <c r="D2375" s="7" t="s">
        <v>8936</v>
      </c>
      <c r="E2375" s="130" t="s">
        <v>67</v>
      </c>
      <c r="F2375" s="130" t="s">
        <v>118</v>
      </c>
      <c r="G2375" s="7" t="s">
        <v>220</v>
      </c>
      <c r="H2375" s="80" t="s">
        <v>2398</v>
      </c>
      <c r="I2375" s="7" t="s">
        <v>2487</v>
      </c>
      <c r="J2375" s="65" t="s">
        <v>281</v>
      </c>
      <c r="K2375" s="125" t="s">
        <v>146</v>
      </c>
      <c r="L2375" s="139" t="s">
        <v>90</v>
      </c>
      <c r="M2375" s="7" t="str">
        <f t="shared" si="3019"/>
        <v>Couturière</v>
      </c>
      <c r="N2375" s="128">
        <v>45435</v>
      </c>
      <c r="O2375" s="95"/>
      <c r="P2375" s="7">
        <f t="shared" ref="P2375:P2438" ca="1" si="3044">IF(W2375="","",W2375-TODAY())</f>
        <v>-6</v>
      </c>
      <c r="Q2375" s="8"/>
      <c r="R2375" s="7"/>
      <c r="S2375" s="95"/>
      <c r="T2375" s="9" t="s">
        <v>156</v>
      </c>
      <c r="U2375" s="7" t="str">
        <f t="shared" si="3029"/>
        <v>Contractuel</v>
      </c>
      <c r="V2375" s="8">
        <v>45689</v>
      </c>
      <c r="W2375" s="8">
        <f>VLOOKUP(B2375,[1]BASE!$A:$Q,17,0)</f>
        <v>45716</v>
      </c>
      <c r="X2375" s="95"/>
      <c r="Y2375" s="95"/>
      <c r="Z2375" s="128">
        <v>45435</v>
      </c>
      <c r="AA2375" s="7">
        <f t="shared" si="3030"/>
        <v>5</v>
      </c>
      <c r="AB2375" s="7">
        <f t="shared" si="3031"/>
        <v>2024</v>
      </c>
      <c r="AC2375" s="7">
        <f t="shared" si="3032"/>
        <v>2028</v>
      </c>
      <c r="AD2375" s="10" t="e">
        <f t="shared" ref="AD2375:AD2438" ca="1" si="3045">IF(#REF!="Non",(DAYS360(N2375,Q2375)/360),(DAYS360(N2375,TODAY())/360))</f>
        <v>#REF!</v>
      </c>
      <c r="AE2375" s="10" t="e">
        <f t="shared" ca="1" si="3034"/>
        <v>#REF!</v>
      </c>
      <c r="AF2375" s="144">
        <v>28745</v>
      </c>
      <c r="AG2375" s="11">
        <f t="shared" ca="1" si="3035"/>
        <v>46.512328767123286</v>
      </c>
      <c r="AH2375" s="10" t="str">
        <f t="shared" ca="1" si="3036"/>
        <v>&gt;45&lt; 55</v>
      </c>
      <c r="AI2375" s="95">
        <v>12512195</v>
      </c>
      <c r="AJ2375" s="13" t="s">
        <v>106</v>
      </c>
      <c r="AK2375" s="163" t="s">
        <v>8937</v>
      </c>
      <c r="AL2375" s="144">
        <v>44426</v>
      </c>
      <c r="AM2375" s="65" t="s">
        <v>108</v>
      </c>
      <c r="AN2375" s="65" t="s">
        <v>76</v>
      </c>
      <c r="AO2375" s="95">
        <v>2</v>
      </c>
      <c r="AP2375" s="95" t="s">
        <v>7930</v>
      </c>
      <c r="AQ2375" s="14">
        <v>3</v>
      </c>
      <c r="AR2375" s="14">
        <v>1</v>
      </c>
      <c r="AS2375" s="15">
        <f t="shared" si="3037"/>
        <v>45800.25</v>
      </c>
      <c r="AT2375" s="122" t="s">
        <v>163</v>
      </c>
      <c r="AU2375" s="12">
        <v>3.7149999999999999</v>
      </c>
      <c r="AV2375" s="95">
        <v>17</v>
      </c>
      <c r="AW2375" s="164" t="s">
        <v>201</v>
      </c>
      <c r="AX2375" s="164" t="s">
        <v>8938</v>
      </c>
      <c r="AY2375" s="95">
        <v>28</v>
      </c>
      <c r="AZ2375" s="95" t="s">
        <v>8448</v>
      </c>
      <c r="BA2375" s="20" t="str">
        <f t="shared" si="3038"/>
        <v>17001000000290061228</v>
      </c>
      <c r="BB2375" s="31">
        <f t="shared" si="3039"/>
        <v>20</v>
      </c>
      <c r="BC2375" s="95" t="s">
        <v>8939</v>
      </c>
      <c r="BD2375" s="132" t="s">
        <v>341</v>
      </c>
      <c r="BE2375" s="95"/>
      <c r="BF2375" s="95"/>
      <c r="BG2375" s="95">
        <v>29226931</v>
      </c>
      <c r="BH2375" s="95"/>
      <c r="BI2375" s="95"/>
      <c r="BJ2375" t="s">
        <v>7665</v>
      </c>
      <c r="BK2375" s="14" t="str">
        <f t="shared" si="2978"/>
        <v>B-P7 AR</v>
      </c>
      <c r="BL2375" s="14" t="s">
        <v>595</v>
      </c>
      <c r="BM2375" s="95"/>
      <c r="BN2375" s="95"/>
      <c r="BO2375" s="95"/>
      <c r="BP2375" s="95"/>
      <c r="BQ2375" s="95"/>
    </row>
    <row r="2376" spans="1:69" x14ac:dyDescent="0.25">
      <c r="A2376" t="str">
        <f>VLOOKUP(B2376,[2]RH!$B:$BV,72,0)</f>
        <v>si</v>
      </c>
      <c r="B2376" s="6">
        <v>2436</v>
      </c>
      <c r="C2376" s="125" t="s">
        <v>168</v>
      </c>
      <c r="D2376" s="7" t="s">
        <v>8940</v>
      </c>
      <c r="E2376" s="130" t="s">
        <v>67</v>
      </c>
      <c r="F2376" s="130" t="s">
        <v>118</v>
      </c>
      <c r="G2376" s="7" t="s">
        <v>220</v>
      </c>
      <c r="H2376" s="80" t="s">
        <v>2398</v>
      </c>
      <c r="I2376" s="7" t="s">
        <v>2487</v>
      </c>
      <c r="J2376" s="65" t="s">
        <v>281</v>
      </c>
      <c r="K2376" s="125" t="s">
        <v>146</v>
      </c>
      <c r="L2376" s="139" t="s">
        <v>90</v>
      </c>
      <c r="M2376" s="7" t="str">
        <f t="shared" si="3019"/>
        <v>Couturière</v>
      </c>
      <c r="N2376" s="128">
        <v>45439</v>
      </c>
      <c r="O2376" s="95"/>
      <c r="P2376" s="7">
        <f t="shared" ca="1" si="3044"/>
        <v>-6</v>
      </c>
      <c r="Q2376" s="8"/>
      <c r="R2376" s="7"/>
      <c r="S2376" s="95"/>
      <c r="T2376" s="9" t="s">
        <v>156</v>
      </c>
      <c r="U2376" s="7" t="str">
        <f t="shared" si="3029"/>
        <v>Contractuel</v>
      </c>
      <c r="V2376" s="8">
        <v>45689</v>
      </c>
      <c r="W2376" s="8">
        <f>VLOOKUP(B2376,[1]BASE!$A:$Q,17,0)</f>
        <v>45716</v>
      </c>
      <c r="X2376" s="95"/>
      <c r="Y2376" s="95"/>
      <c r="Z2376" s="128">
        <v>45439</v>
      </c>
      <c r="AA2376" s="7">
        <f t="shared" si="3030"/>
        <v>5</v>
      </c>
      <c r="AB2376" s="7">
        <f t="shared" si="3031"/>
        <v>2024</v>
      </c>
      <c r="AC2376" s="7">
        <f t="shared" si="3032"/>
        <v>2028</v>
      </c>
      <c r="AD2376" s="10" t="e">
        <f t="shared" ref="AD2376:AD2439" ca="1" si="3046">IF(#REF!="Non",(DAYS360(N2376,Q2376)/360),(DAYS360(N2376,TODAY())/360))</f>
        <v>#REF!</v>
      </c>
      <c r="AE2376" s="10" t="e">
        <f t="shared" ca="1" si="3034"/>
        <v>#REF!</v>
      </c>
      <c r="AF2376" s="144">
        <v>31467</v>
      </c>
      <c r="AG2376" s="11">
        <f t="shared" ca="1" si="3035"/>
        <v>39.054794520547944</v>
      </c>
      <c r="AH2376" s="10" t="str">
        <f t="shared" ca="1" si="3036"/>
        <v>&gt;35&lt; 45</v>
      </c>
      <c r="AI2376" s="95">
        <v>16301094</v>
      </c>
      <c r="AJ2376" s="13" t="s">
        <v>73</v>
      </c>
      <c r="AK2376" s="163" t="s">
        <v>8941</v>
      </c>
      <c r="AL2376" s="144">
        <v>38831</v>
      </c>
      <c r="AM2376" s="65" t="s">
        <v>75</v>
      </c>
      <c r="AN2376" s="65" t="s">
        <v>76</v>
      </c>
      <c r="AO2376" s="95">
        <v>2</v>
      </c>
      <c r="AP2376" s="95" t="s">
        <v>7687</v>
      </c>
      <c r="AQ2376" s="14">
        <v>3</v>
      </c>
      <c r="AR2376" s="14">
        <v>1</v>
      </c>
      <c r="AS2376" s="15">
        <f t="shared" si="3037"/>
        <v>45804.25</v>
      </c>
      <c r="AT2376" s="122" t="s">
        <v>163</v>
      </c>
      <c r="AU2376" s="12">
        <v>3.7149999999999999</v>
      </c>
      <c r="AV2376" s="95">
        <v>14</v>
      </c>
      <c r="AW2376" s="164" t="s">
        <v>2192</v>
      </c>
      <c r="AX2376" s="164">
        <v>61007012964</v>
      </c>
      <c r="AY2376" s="95">
        <v>28</v>
      </c>
      <c r="AZ2376" s="95" t="s">
        <v>185</v>
      </c>
      <c r="BA2376" s="20" t="str">
        <f t="shared" si="3038"/>
        <v>14096096100701296428</v>
      </c>
      <c r="BB2376" s="31">
        <f t="shared" si="3039"/>
        <v>20</v>
      </c>
      <c r="BC2376" s="95" t="s">
        <v>8942</v>
      </c>
      <c r="BD2376" s="132" t="s">
        <v>115</v>
      </c>
      <c r="BE2376" s="95"/>
      <c r="BF2376" s="95"/>
      <c r="BG2376" s="95">
        <v>27465338</v>
      </c>
      <c r="BH2376" s="95"/>
      <c r="BI2376" s="95"/>
      <c r="BJ2376" t="s">
        <v>5663</v>
      </c>
      <c r="BK2376" s="14" t="str">
        <f t="shared" si="2978"/>
        <v>B-P7 AR</v>
      </c>
      <c r="BL2376" s="14" t="s">
        <v>595</v>
      </c>
      <c r="BM2376" s="95"/>
      <c r="BN2376" s="95"/>
      <c r="BO2376" s="95"/>
      <c r="BP2376" s="95"/>
      <c r="BQ2376" s="95"/>
    </row>
    <row r="2377" spans="1:69" x14ac:dyDescent="0.25">
      <c r="A2377" t="str">
        <f>VLOOKUP(B2377,[2]RH!$B:$BV,72,0)</f>
        <v>Non-Actif</v>
      </c>
      <c r="B2377" s="6">
        <v>2437</v>
      </c>
      <c r="C2377" s="125" t="s">
        <v>168</v>
      </c>
      <c r="D2377" s="7" t="s">
        <v>8943</v>
      </c>
      <c r="E2377" s="130" t="s">
        <v>67</v>
      </c>
      <c r="F2377" s="130" t="s">
        <v>118</v>
      </c>
      <c r="G2377" s="7" t="s">
        <v>220</v>
      </c>
      <c r="H2377" s="80" t="s">
        <v>2398</v>
      </c>
      <c r="I2377" s="7" t="s">
        <v>2487</v>
      </c>
      <c r="J2377" s="65" t="s">
        <v>281</v>
      </c>
      <c r="K2377" s="125" t="s">
        <v>146</v>
      </c>
      <c r="L2377" s="139" t="s">
        <v>90</v>
      </c>
      <c r="M2377" s="7" t="str">
        <f t="shared" si="3019"/>
        <v>Couturière</v>
      </c>
      <c r="N2377" s="128">
        <v>45436</v>
      </c>
      <c r="O2377" s="95"/>
      <c r="P2377" s="7">
        <f t="shared" ca="1" si="3044"/>
        <v>-187</v>
      </c>
      <c r="Q2377" s="8">
        <v>45524</v>
      </c>
      <c r="R2377" s="7" t="s">
        <v>147</v>
      </c>
      <c r="S2377" s="95"/>
      <c r="T2377" s="9" t="s">
        <v>156</v>
      </c>
      <c r="U2377" s="7" t="str">
        <f t="shared" si="3029"/>
        <v>Contractuel</v>
      </c>
      <c r="V2377" s="8">
        <v>45505</v>
      </c>
      <c r="W2377" s="8">
        <v>45535</v>
      </c>
      <c r="X2377" s="95"/>
      <c r="Y2377" s="95"/>
      <c r="Z2377" s="128">
        <v>45436</v>
      </c>
      <c r="AA2377" s="7">
        <f t="shared" si="3030"/>
        <v>5</v>
      </c>
      <c r="AB2377" s="7">
        <f t="shared" si="3031"/>
        <v>2024</v>
      </c>
      <c r="AC2377" s="7">
        <f t="shared" si="3032"/>
        <v>2028</v>
      </c>
      <c r="AD2377" s="10" t="e">
        <f t="shared" ref="AD2377:AD2440" ca="1" si="3047">IF(#REF!="Non",(DAYS360(N2377,Q2377)/360),(DAYS360(N2377,TODAY())/360))</f>
        <v>#REF!</v>
      </c>
      <c r="AE2377" s="10" t="e">
        <f t="shared" ca="1" si="3034"/>
        <v>#REF!</v>
      </c>
      <c r="AF2377" s="144">
        <v>31572</v>
      </c>
      <c r="AG2377" s="11">
        <f t="shared" ca="1" si="3035"/>
        <v>38.767123287671232</v>
      </c>
      <c r="AH2377" s="10" t="str">
        <f t="shared" ca="1" si="3036"/>
        <v>&gt;35&lt; 45</v>
      </c>
      <c r="AI2377" s="95">
        <v>16106200</v>
      </c>
      <c r="AJ2377" s="13" t="s">
        <v>106</v>
      </c>
      <c r="AK2377" s="163" t="s">
        <v>8944</v>
      </c>
      <c r="AL2377" s="144">
        <v>43146</v>
      </c>
      <c r="AM2377" s="65" t="s">
        <v>108</v>
      </c>
      <c r="AN2377" s="65" t="s">
        <v>76</v>
      </c>
      <c r="AO2377" s="95">
        <v>1</v>
      </c>
      <c r="AP2377" s="95" t="s">
        <v>7930</v>
      </c>
      <c r="AQ2377" s="14">
        <v>3</v>
      </c>
      <c r="AR2377" s="14">
        <v>1</v>
      </c>
      <c r="AS2377" s="15">
        <f t="shared" si="3037"/>
        <v>45801.25</v>
      </c>
      <c r="AT2377" s="122" t="s">
        <v>163</v>
      </c>
      <c r="AU2377" s="12">
        <v>3.7149999999999999</v>
      </c>
      <c r="AV2377" s="95">
        <v>17</v>
      </c>
      <c r="AW2377" s="164" t="s">
        <v>201</v>
      </c>
      <c r="AX2377" s="164" t="s">
        <v>8945</v>
      </c>
      <c r="AY2377" s="95">
        <v>86</v>
      </c>
      <c r="AZ2377" s="95" t="s">
        <v>8448</v>
      </c>
      <c r="BA2377" s="20" t="str">
        <f t="shared" si="3038"/>
        <v>17001000000307280086</v>
      </c>
      <c r="BB2377" s="31">
        <f t="shared" si="3039"/>
        <v>20</v>
      </c>
      <c r="BC2377" s="95" t="s">
        <v>8946</v>
      </c>
      <c r="BD2377" s="132" t="s">
        <v>115</v>
      </c>
      <c r="BE2377" s="95"/>
      <c r="BF2377" s="95"/>
      <c r="BG2377" s="95">
        <v>26855798</v>
      </c>
      <c r="BH2377" s="95"/>
      <c r="BI2377" s="95"/>
      <c r="BJ2377" s="95"/>
      <c r="BK2377" s="14" t="str">
        <f t="shared" si="2978"/>
        <v>B-P7 AR</v>
      </c>
      <c r="BL2377" s="14" t="s">
        <v>595</v>
      </c>
      <c r="BM2377" s="95"/>
      <c r="BN2377" s="95"/>
      <c r="BO2377" s="95"/>
      <c r="BP2377" s="95"/>
      <c r="BQ2377" s="95"/>
    </row>
    <row r="2378" spans="1:69" x14ac:dyDescent="0.25">
      <c r="A2378" t="str">
        <f>VLOOKUP(B2378,[2]RH!$B:$BV,72,0)</f>
        <v>si</v>
      </c>
      <c r="B2378" s="6">
        <v>2438</v>
      </c>
      <c r="C2378" s="125" t="s">
        <v>168</v>
      </c>
      <c r="D2378" s="7" t="s">
        <v>8947</v>
      </c>
      <c r="E2378" s="130" t="s">
        <v>67</v>
      </c>
      <c r="F2378" s="130" t="s">
        <v>118</v>
      </c>
      <c r="G2378" s="7" t="s">
        <v>220</v>
      </c>
      <c r="H2378" s="80" t="s">
        <v>2398</v>
      </c>
      <c r="I2378" s="7" t="s">
        <v>2487</v>
      </c>
      <c r="J2378" s="125" t="s">
        <v>281</v>
      </c>
      <c r="K2378" s="125" t="s">
        <v>146</v>
      </c>
      <c r="L2378" s="139" t="s">
        <v>90</v>
      </c>
      <c r="M2378" s="7" t="str">
        <f t="shared" si="3019"/>
        <v>Couturière</v>
      </c>
      <c r="N2378" s="128">
        <v>45436</v>
      </c>
      <c r="O2378" s="132"/>
      <c r="P2378" s="7">
        <f t="shared" ca="1" si="3044"/>
        <v>-6</v>
      </c>
      <c r="Q2378" s="8"/>
      <c r="R2378" s="7"/>
      <c r="S2378" s="132"/>
      <c r="T2378" s="9" t="s">
        <v>156</v>
      </c>
      <c r="U2378" s="7" t="str">
        <f t="shared" si="3029"/>
        <v>Contractuel</v>
      </c>
      <c r="V2378" s="8">
        <v>45689</v>
      </c>
      <c r="W2378" s="8">
        <f>VLOOKUP(B2378,[1]BASE!$A:$Q,17,0)</f>
        <v>45716</v>
      </c>
      <c r="X2378" s="132"/>
      <c r="Y2378" s="132"/>
      <c r="Z2378" s="128">
        <v>45436</v>
      </c>
      <c r="AA2378" s="7">
        <f t="shared" si="3030"/>
        <v>5</v>
      </c>
      <c r="AB2378" s="7">
        <f t="shared" si="3031"/>
        <v>2024</v>
      </c>
      <c r="AC2378" s="7">
        <f t="shared" si="3032"/>
        <v>2028</v>
      </c>
      <c r="AD2378" s="10" t="e">
        <f t="shared" ref="AD2378:AD2441" ca="1" si="3048">IF(#REF!="Non",(DAYS360(N2378,Q2378)/360),(DAYS360(N2378,TODAY())/360))</f>
        <v>#REF!</v>
      </c>
      <c r="AE2378" s="10" t="e">
        <f t="shared" ca="1" si="3034"/>
        <v>#REF!</v>
      </c>
      <c r="AF2378" s="144">
        <v>29814</v>
      </c>
      <c r="AG2378" s="11">
        <f t="shared" ca="1" si="3035"/>
        <v>43.583561643835615</v>
      </c>
      <c r="AH2378" s="10" t="str">
        <f t="shared" ca="1" si="3036"/>
        <v>&gt;35&lt; 45</v>
      </c>
      <c r="AI2378">
        <v>16302530</v>
      </c>
      <c r="AJ2378" s="13" t="s">
        <v>73</v>
      </c>
      <c r="AK2378" s="163" t="s">
        <v>8948</v>
      </c>
      <c r="AL2378" s="144">
        <v>42984</v>
      </c>
      <c r="AM2378" s="65" t="s">
        <v>108</v>
      </c>
      <c r="AN2378" s="65" t="s">
        <v>76</v>
      </c>
      <c r="AO2378" s="95">
        <v>2</v>
      </c>
      <c r="AP2378" s="95" t="s">
        <v>7930</v>
      </c>
      <c r="AQ2378" s="14">
        <v>3</v>
      </c>
      <c r="AR2378" s="14">
        <v>1</v>
      </c>
      <c r="AS2378" s="15">
        <f t="shared" si="3037"/>
        <v>45801.25</v>
      </c>
      <c r="AT2378" s="122" t="s">
        <v>163</v>
      </c>
      <c r="AU2378" s="12">
        <v>3.7149999999999999</v>
      </c>
      <c r="AV2378" s="95">
        <v>17</v>
      </c>
      <c r="AW2378" s="164" t="s">
        <v>201</v>
      </c>
      <c r="AX2378" s="164" t="s">
        <v>8949</v>
      </c>
      <c r="AY2378" s="95">
        <v>55</v>
      </c>
      <c r="AZ2378" s="95" t="s">
        <v>8448</v>
      </c>
      <c r="BA2378" s="20" t="str">
        <f t="shared" si="3038"/>
        <v>17001000000336242055</v>
      </c>
      <c r="BB2378" s="31">
        <f t="shared" si="3039"/>
        <v>20</v>
      </c>
      <c r="BC2378" s="95" t="s">
        <v>8950</v>
      </c>
      <c r="BD2378" s="95" t="s">
        <v>115</v>
      </c>
      <c r="BF2378"/>
      <c r="BG2378" s="95">
        <v>50239796</v>
      </c>
      <c r="BJ2378" t="s">
        <v>5663</v>
      </c>
      <c r="BK2378" s="14" t="str">
        <f t="shared" si="2978"/>
        <v>B-P7 AR</v>
      </c>
      <c r="BL2378" s="14" t="s">
        <v>595</v>
      </c>
    </row>
    <row r="2379" spans="1:69" x14ac:dyDescent="0.25">
      <c r="A2379" t="str">
        <f>VLOOKUP(B2379,[2]RH!$B:$BV,72,0)</f>
        <v>si</v>
      </c>
      <c r="B2379" s="6">
        <v>2439</v>
      </c>
      <c r="C2379" s="125" t="s">
        <v>168</v>
      </c>
      <c r="D2379" s="7" t="s">
        <v>8951</v>
      </c>
      <c r="E2379" s="130" t="s">
        <v>67</v>
      </c>
      <c r="F2379" s="130" t="s">
        <v>118</v>
      </c>
      <c r="G2379" s="7" t="s">
        <v>220</v>
      </c>
      <c r="H2379" s="80" t="s">
        <v>2398</v>
      </c>
      <c r="I2379" s="7" t="s">
        <v>2487</v>
      </c>
      <c r="J2379" s="125" t="s">
        <v>281</v>
      </c>
      <c r="K2379" s="125" t="s">
        <v>146</v>
      </c>
      <c r="L2379" s="139" t="s">
        <v>90</v>
      </c>
      <c r="M2379" s="7" t="str">
        <f t="shared" si="3019"/>
        <v>Couturière</v>
      </c>
      <c r="N2379" s="128">
        <v>45436</v>
      </c>
      <c r="O2379" s="132"/>
      <c r="P2379" s="7">
        <f t="shared" ca="1" si="3044"/>
        <v>-6</v>
      </c>
      <c r="Q2379" s="8"/>
      <c r="R2379" s="7"/>
      <c r="S2379" s="132"/>
      <c r="T2379" s="9" t="s">
        <v>156</v>
      </c>
      <c r="U2379" s="7" t="str">
        <f t="shared" si="3029"/>
        <v>Contractuel</v>
      </c>
      <c r="V2379" s="8">
        <v>45689</v>
      </c>
      <c r="W2379" s="8">
        <f>VLOOKUP(B2379,[1]BASE!$A:$Q,17,0)</f>
        <v>45716</v>
      </c>
      <c r="X2379" s="132"/>
      <c r="Y2379" s="132"/>
      <c r="Z2379" s="128">
        <v>45436</v>
      </c>
      <c r="AA2379" s="7">
        <f t="shared" si="3030"/>
        <v>5</v>
      </c>
      <c r="AB2379" s="7">
        <f t="shared" si="3031"/>
        <v>2024</v>
      </c>
      <c r="AC2379" s="7">
        <f t="shared" si="3032"/>
        <v>2028</v>
      </c>
      <c r="AD2379" s="10" t="e">
        <f t="shared" ref="AD2379:AD2442" ca="1" si="3049">IF(#REF!="Non",(DAYS360(N2379,Q2379)/360),(DAYS360(N2379,TODAY())/360))</f>
        <v>#REF!</v>
      </c>
      <c r="AE2379" s="10" t="e">
        <f t="shared" ca="1" si="3034"/>
        <v>#REF!</v>
      </c>
      <c r="AF2379" s="144">
        <v>27492</v>
      </c>
      <c r="AG2379" s="11">
        <f t="shared" ca="1" si="3035"/>
        <v>49.945205479452056</v>
      </c>
      <c r="AH2379" s="10" t="str">
        <f t="shared" ca="1" si="3036"/>
        <v>&gt;45&lt; 55</v>
      </c>
      <c r="AI2379">
        <v>11819358</v>
      </c>
      <c r="AJ2379" s="13" t="s">
        <v>79</v>
      </c>
      <c r="AK2379" s="163" t="s">
        <v>8952</v>
      </c>
      <c r="AL2379" s="144">
        <v>44085</v>
      </c>
      <c r="AM2379" s="65" t="s">
        <v>108</v>
      </c>
      <c r="AN2379" s="65" t="s">
        <v>76</v>
      </c>
      <c r="AO2379" s="95">
        <v>5</v>
      </c>
      <c r="AP2379" s="95" t="s">
        <v>7930</v>
      </c>
      <c r="AQ2379" s="14">
        <v>3</v>
      </c>
      <c r="AR2379" s="14">
        <v>1</v>
      </c>
      <c r="AS2379" s="15">
        <f t="shared" si="3037"/>
        <v>45801.25</v>
      </c>
      <c r="AT2379" s="122" t="s">
        <v>163</v>
      </c>
      <c r="AU2379" s="12">
        <v>3.7149999999999999</v>
      </c>
      <c r="AV2379" s="95">
        <v>17</v>
      </c>
      <c r="AW2379" s="164" t="s">
        <v>201</v>
      </c>
      <c r="AX2379" s="164" t="s">
        <v>8953</v>
      </c>
      <c r="AY2379" s="95">
        <v>24</v>
      </c>
      <c r="AZ2379" s="95" t="s">
        <v>8448</v>
      </c>
      <c r="BA2379" s="20" t="str">
        <f t="shared" si="3038"/>
        <v>17001000000345357824</v>
      </c>
      <c r="BB2379" s="31">
        <f t="shared" si="3039"/>
        <v>20</v>
      </c>
      <c r="BC2379" s="95" t="s">
        <v>8954</v>
      </c>
      <c r="BD2379" s="95" t="s">
        <v>341</v>
      </c>
      <c r="BF2379"/>
      <c r="BG2379" s="95">
        <v>56316206</v>
      </c>
      <c r="BJ2379" t="s">
        <v>8955</v>
      </c>
      <c r="BK2379" s="14" t="str">
        <f t="shared" si="2978"/>
        <v>B-P7 AR</v>
      </c>
      <c r="BL2379" s="14" t="s">
        <v>595</v>
      </c>
    </row>
    <row r="2380" spans="1:69" x14ac:dyDescent="0.25">
      <c r="A2380" t="str">
        <f>VLOOKUP(B2380,[2]RH!$B:$BV,72,0)</f>
        <v>si</v>
      </c>
      <c r="B2380" s="6">
        <v>2440</v>
      </c>
      <c r="C2380" s="125" t="s">
        <v>168</v>
      </c>
      <c r="D2380" s="7" t="s">
        <v>8956</v>
      </c>
      <c r="E2380" s="130" t="s">
        <v>67</v>
      </c>
      <c r="F2380" s="130" t="s">
        <v>118</v>
      </c>
      <c r="G2380" s="7" t="s">
        <v>220</v>
      </c>
      <c r="H2380" s="80" t="s">
        <v>2398</v>
      </c>
      <c r="I2380" s="7" t="s">
        <v>2487</v>
      </c>
      <c r="J2380" s="125" t="s">
        <v>281</v>
      </c>
      <c r="K2380" s="125" t="s">
        <v>146</v>
      </c>
      <c r="L2380" s="139" t="s">
        <v>90</v>
      </c>
      <c r="M2380" s="7" t="str">
        <f t="shared" si="3019"/>
        <v>Couturière</v>
      </c>
      <c r="N2380" s="128">
        <v>45439</v>
      </c>
      <c r="O2380" s="132"/>
      <c r="P2380" s="7">
        <f t="shared" ca="1" si="3044"/>
        <v>-6</v>
      </c>
      <c r="Q2380" s="8"/>
      <c r="R2380" s="7"/>
      <c r="S2380" s="132"/>
      <c r="T2380" s="9" t="s">
        <v>156</v>
      </c>
      <c r="U2380" s="7" t="str">
        <f t="shared" si="3029"/>
        <v>Contractuel</v>
      </c>
      <c r="V2380" s="8">
        <v>45689</v>
      </c>
      <c r="W2380" s="8">
        <f>VLOOKUP(B2380,[1]BASE!$A:$Q,17,0)</f>
        <v>45716</v>
      </c>
      <c r="X2380" s="132"/>
      <c r="Y2380" s="132"/>
      <c r="Z2380" s="128">
        <v>45439</v>
      </c>
      <c r="AA2380" s="7">
        <f t="shared" si="3030"/>
        <v>5</v>
      </c>
      <c r="AB2380" s="7">
        <f t="shared" si="3031"/>
        <v>2024</v>
      </c>
      <c r="AC2380" s="7">
        <f t="shared" si="3032"/>
        <v>2028</v>
      </c>
      <c r="AD2380" s="10" t="e">
        <f t="shared" ref="AD2380:AD2443" ca="1" si="3050">IF(#REF!="Non",(DAYS360(N2380,Q2380)/360),(DAYS360(N2380,TODAY())/360))</f>
        <v>#REF!</v>
      </c>
      <c r="AE2380" s="10" t="e">
        <f t="shared" ca="1" si="3034"/>
        <v>#REF!</v>
      </c>
      <c r="AF2380" s="144">
        <v>28833</v>
      </c>
      <c r="AG2380" s="11">
        <f t="shared" ca="1" si="3035"/>
        <v>46.271232876712325</v>
      </c>
      <c r="AH2380" s="10" t="str">
        <f t="shared" ca="1" si="3036"/>
        <v>&gt;45&lt; 55</v>
      </c>
      <c r="AI2380">
        <v>12193678</v>
      </c>
      <c r="AJ2380" s="40" t="s">
        <v>213</v>
      </c>
      <c r="AK2380" s="163" t="s">
        <v>8957</v>
      </c>
      <c r="AL2380" s="144">
        <v>43235</v>
      </c>
      <c r="AM2380" s="65" t="s">
        <v>108</v>
      </c>
      <c r="AN2380" s="65" t="s">
        <v>76</v>
      </c>
      <c r="AO2380" s="95">
        <v>3</v>
      </c>
      <c r="AP2380" s="95" t="s">
        <v>7930</v>
      </c>
      <c r="AQ2380" s="14">
        <v>3</v>
      </c>
      <c r="AR2380" s="14">
        <v>1</v>
      </c>
      <c r="AS2380" s="15">
        <f t="shared" si="3037"/>
        <v>45804.25</v>
      </c>
      <c r="AT2380" s="122" t="s">
        <v>163</v>
      </c>
      <c r="AU2380" s="12">
        <v>3.7149999999999999</v>
      </c>
      <c r="AV2380" s="95">
        <v>17</v>
      </c>
      <c r="AW2380" s="164" t="s">
        <v>201</v>
      </c>
      <c r="AX2380" s="164" t="s">
        <v>8958</v>
      </c>
      <c r="AY2380" s="95">
        <v>19</v>
      </c>
      <c r="AZ2380" s="95" t="s">
        <v>203</v>
      </c>
      <c r="BA2380" s="20" t="str">
        <f t="shared" si="3038"/>
        <v>17001000000345467919</v>
      </c>
      <c r="BB2380" s="31">
        <f t="shared" si="3039"/>
        <v>20</v>
      </c>
      <c r="BC2380" s="95" t="s">
        <v>769</v>
      </c>
      <c r="BD2380" s="95" t="s">
        <v>115</v>
      </c>
      <c r="BF2380"/>
      <c r="BG2380" s="95">
        <v>58303998</v>
      </c>
      <c r="BJ2380" t="s">
        <v>769</v>
      </c>
      <c r="BK2380" s="14" t="str">
        <f t="shared" si="2978"/>
        <v>B-P7 AR</v>
      </c>
      <c r="BL2380" s="14" t="s">
        <v>595</v>
      </c>
    </row>
    <row r="2381" spans="1:69" x14ac:dyDescent="0.25">
      <c r="A2381" t="str">
        <f>VLOOKUP(B2381,[2]RH!$B:$BV,72,0)</f>
        <v>si</v>
      </c>
      <c r="B2381" s="6">
        <v>2441</v>
      </c>
      <c r="C2381" s="125" t="s">
        <v>168</v>
      </c>
      <c r="D2381" s="7" t="s">
        <v>8959</v>
      </c>
      <c r="E2381" s="130" t="s">
        <v>67</v>
      </c>
      <c r="F2381" s="130" t="s">
        <v>118</v>
      </c>
      <c r="G2381" s="7" t="s">
        <v>533</v>
      </c>
      <c r="H2381" s="80" t="s">
        <v>2398</v>
      </c>
      <c r="I2381" s="7" t="s">
        <v>2487</v>
      </c>
      <c r="J2381" s="125" t="s">
        <v>281</v>
      </c>
      <c r="K2381" s="125" t="s">
        <v>89</v>
      </c>
      <c r="L2381" s="7" t="s">
        <v>90</v>
      </c>
      <c r="M2381" s="7" t="str">
        <f t="shared" si="3019"/>
        <v>Contrôle Qualité</v>
      </c>
      <c r="N2381" s="128">
        <v>45439</v>
      </c>
      <c r="O2381" s="132"/>
      <c r="P2381" s="7">
        <f t="shared" ca="1" si="3044"/>
        <v>-6</v>
      </c>
      <c r="Q2381" s="8"/>
      <c r="R2381" s="7"/>
      <c r="S2381" s="132"/>
      <c r="T2381" s="9" t="s">
        <v>156</v>
      </c>
      <c r="U2381" s="7" t="str">
        <f t="shared" si="3029"/>
        <v>Contractuel</v>
      </c>
      <c r="V2381" s="8">
        <v>45689</v>
      </c>
      <c r="W2381" s="8">
        <f>VLOOKUP(B2381,[1]BASE!$A:$Q,17,0)</f>
        <v>45716</v>
      </c>
      <c r="X2381" s="132"/>
      <c r="Y2381" s="132"/>
      <c r="Z2381" s="128">
        <v>45439</v>
      </c>
      <c r="AA2381" s="7">
        <f t="shared" si="3030"/>
        <v>5</v>
      </c>
      <c r="AB2381" s="7">
        <f t="shared" si="3031"/>
        <v>2024</v>
      </c>
      <c r="AC2381" s="7">
        <f t="shared" si="3032"/>
        <v>2028</v>
      </c>
      <c r="AD2381" s="10" t="e">
        <f t="shared" ref="AD2381:AD2444" ca="1" si="3051">IF(#REF!="Non",(DAYS360(N2381,Q2381)/360),(DAYS360(N2381,TODAY())/360))</f>
        <v>#REF!</v>
      </c>
      <c r="AE2381" s="10" t="e">
        <f t="shared" ca="1" si="3034"/>
        <v>#REF!</v>
      </c>
      <c r="AF2381" s="144">
        <v>30896</v>
      </c>
      <c r="AG2381" s="11">
        <f t="shared" ca="1" si="3035"/>
        <v>40.61917808219178</v>
      </c>
      <c r="AH2381" s="10" t="str">
        <f t="shared" ca="1" si="3036"/>
        <v>&gt;35&lt; 45</v>
      </c>
      <c r="AI2381">
        <v>16373023</v>
      </c>
      <c r="AJ2381" s="13" t="s">
        <v>120</v>
      </c>
      <c r="AK2381" s="163" t="s">
        <v>8960</v>
      </c>
      <c r="AL2381" s="144">
        <v>42970</v>
      </c>
      <c r="AM2381" s="65" t="s">
        <v>108</v>
      </c>
      <c r="AN2381" s="65" t="s">
        <v>76</v>
      </c>
      <c r="AO2381" s="95">
        <v>3</v>
      </c>
      <c r="AP2381" s="95" t="s">
        <v>8824</v>
      </c>
      <c r="AQ2381" s="14">
        <v>3</v>
      </c>
      <c r="AR2381" s="14">
        <v>1</v>
      </c>
      <c r="AS2381" s="15">
        <f t="shared" si="3037"/>
        <v>45804.25</v>
      </c>
      <c r="AT2381" s="122" t="s">
        <v>163</v>
      </c>
      <c r="AU2381" s="12">
        <v>3.8780000000000001</v>
      </c>
      <c r="AV2381" s="164" t="s">
        <v>92</v>
      </c>
      <c r="AW2381" s="164" t="s">
        <v>2036</v>
      </c>
      <c r="AX2381" s="164">
        <v>80079997227</v>
      </c>
      <c r="AY2381" s="95">
        <v>55</v>
      </c>
      <c r="AZ2381" s="95"/>
      <c r="BA2381" s="20" t="str">
        <f t="shared" si="3038"/>
        <v>04053138007999722755</v>
      </c>
      <c r="BB2381" s="31">
        <f t="shared" si="3039"/>
        <v>20</v>
      </c>
      <c r="BC2381" s="95" t="s">
        <v>8961</v>
      </c>
      <c r="BD2381" s="95" t="s">
        <v>115</v>
      </c>
      <c r="BF2381"/>
      <c r="BG2381" s="95">
        <v>50190694</v>
      </c>
      <c r="BJ2381" t="s">
        <v>600</v>
      </c>
      <c r="BK2381" s="14" t="str">
        <f t="shared" si="2978"/>
        <v>B-P7 AR</v>
      </c>
      <c r="BL2381" s="14" t="s">
        <v>288</v>
      </c>
    </row>
    <row r="2382" spans="1:69" x14ac:dyDescent="0.25">
      <c r="A2382" t="str">
        <f>VLOOKUP(B2382,[2]RH!$B:$BV,72,0)</f>
        <v>Non-Actif</v>
      </c>
      <c r="B2382" s="6">
        <v>2442</v>
      </c>
      <c r="C2382" s="125" t="s">
        <v>168</v>
      </c>
      <c r="D2382" s="7" t="s">
        <v>8962</v>
      </c>
      <c r="E2382" s="130" t="s">
        <v>67</v>
      </c>
      <c r="F2382" s="130" t="s">
        <v>118</v>
      </c>
      <c r="G2382" s="7" t="s">
        <v>533</v>
      </c>
      <c r="H2382" s="80" t="s">
        <v>2398</v>
      </c>
      <c r="I2382" s="7" t="s">
        <v>2487</v>
      </c>
      <c r="J2382" s="125" t="s">
        <v>281</v>
      </c>
      <c r="K2382" s="125" t="s">
        <v>89</v>
      </c>
      <c r="L2382" s="7" t="s">
        <v>90</v>
      </c>
      <c r="M2382" s="7" t="str">
        <f t="shared" si="3019"/>
        <v>Contrôle Qualité</v>
      </c>
      <c r="N2382" s="128">
        <v>45439</v>
      </c>
      <c r="O2382" s="132"/>
      <c r="P2382" s="7">
        <f t="shared" ca="1" si="3044"/>
        <v>-157</v>
      </c>
      <c r="Q2382" s="8">
        <v>45566</v>
      </c>
      <c r="R2382" s="7" t="s">
        <v>147</v>
      </c>
      <c r="S2382" s="132"/>
      <c r="T2382" s="9" t="s">
        <v>156</v>
      </c>
      <c r="U2382" s="7" t="str">
        <f t="shared" si="3029"/>
        <v>Contractuel</v>
      </c>
      <c r="V2382" s="8">
        <v>45536</v>
      </c>
      <c r="W2382" s="8">
        <v>45565</v>
      </c>
      <c r="X2382" s="132"/>
      <c r="Y2382" s="132"/>
      <c r="Z2382" s="128">
        <v>45439</v>
      </c>
      <c r="AA2382" s="7">
        <f t="shared" si="3030"/>
        <v>5</v>
      </c>
      <c r="AB2382" s="7">
        <f t="shared" si="3031"/>
        <v>2024</v>
      </c>
      <c r="AC2382" s="7">
        <f t="shared" si="3032"/>
        <v>2028</v>
      </c>
      <c r="AD2382" s="10" t="e">
        <f t="shared" ref="AD2382:AD2445" ca="1" si="3052">IF(#REF!="Non",(DAYS360(N2382,Q2382)/360),(DAYS360(N2382,TODAY())/360))</f>
        <v>#REF!</v>
      </c>
      <c r="AE2382" s="10" t="e">
        <f t="shared" ca="1" si="3034"/>
        <v>#REF!</v>
      </c>
      <c r="AF2382" s="144">
        <v>35659</v>
      </c>
      <c r="AG2382" s="11">
        <f t="shared" ca="1" si="3035"/>
        <v>27.56986301369863</v>
      </c>
      <c r="AH2382" s="10" t="str">
        <f t="shared" ca="1" si="3036"/>
        <v>&gt;25&lt; 35</v>
      </c>
      <c r="AK2382" s="163" t="s">
        <v>8963</v>
      </c>
      <c r="AL2382" s="144">
        <v>43776</v>
      </c>
      <c r="AM2382" s="65" t="s">
        <v>108</v>
      </c>
      <c r="AN2382" s="65" t="s">
        <v>109</v>
      </c>
      <c r="AO2382" s="95"/>
      <c r="AP2382" s="95" t="s">
        <v>8964</v>
      </c>
      <c r="AQ2382" s="14">
        <v>3</v>
      </c>
      <c r="AR2382" s="14">
        <v>1</v>
      </c>
      <c r="AS2382" s="15">
        <f t="shared" si="3037"/>
        <v>45804.25</v>
      </c>
      <c r="AT2382" s="122" t="s">
        <v>163</v>
      </c>
      <c r="AU2382" s="12">
        <v>3.8780000000000001</v>
      </c>
      <c r="AV2382" s="95">
        <v>17</v>
      </c>
      <c r="AW2382" s="164">
        <v>53594</v>
      </c>
      <c r="AX2382" s="164" t="s">
        <v>8965</v>
      </c>
      <c r="AY2382" s="95">
        <v>14</v>
      </c>
      <c r="AZ2382" s="95" t="s">
        <v>8448</v>
      </c>
      <c r="BA2382" s="20" t="str">
        <f t="shared" si="3038"/>
        <v>17535940174056811414</v>
      </c>
      <c r="BB2382" s="31">
        <f t="shared" si="3039"/>
        <v>20</v>
      </c>
      <c r="BC2382" s="95" t="s">
        <v>1055</v>
      </c>
      <c r="BD2382" s="95" t="s">
        <v>341</v>
      </c>
      <c r="BF2382"/>
      <c r="BG2382" s="95">
        <v>92569209</v>
      </c>
      <c r="BJ2382" t="s">
        <v>1055</v>
      </c>
      <c r="BK2382" s="14" t="str">
        <f t="shared" si="2978"/>
        <v>B-P7 AR</v>
      </c>
      <c r="BL2382" s="14" t="s">
        <v>288</v>
      </c>
    </row>
    <row r="2383" spans="1:69" x14ac:dyDescent="0.25">
      <c r="A2383" t="str">
        <f>VLOOKUP(B2383,[2]RH!$B:$BV,72,0)</f>
        <v>si</v>
      </c>
      <c r="B2383" s="6">
        <v>2443</v>
      </c>
      <c r="C2383" s="125" t="s">
        <v>65</v>
      </c>
      <c r="D2383" s="7" t="s">
        <v>8966</v>
      </c>
      <c r="E2383" s="130" t="s">
        <v>67</v>
      </c>
      <c r="F2383" s="130" t="s">
        <v>118</v>
      </c>
      <c r="G2383" s="7" t="s">
        <v>220</v>
      </c>
      <c r="H2383" s="7" t="s">
        <v>562</v>
      </c>
      <c r="I2383" s="7" t="s">
        <v>579</v>
      </c>
      <c r="J2383" s="125" t="s">
        <v>281</v>
      </c>
      <c r="K2383" s="125" t="s">
        <v>146</v>
      </c>
      <c r="L2383" s="139" t="s">
        <v>90</v>
      </c>
      <c r="M2383" s="7" t="str">
        <f t="shared" si="3019"/>
        <v>Couturière</v>
      </c>
      <c r="N2383" s="128">
        <v>45439</v>
      </c>
      <c r="O2383" s="132"/>
      <c r="P2383" s="7">
        <f t="shared" ca="1" si="3044"/>
        <v>-6</v>
      </c>
      <c r="Q2383" s="8"/>
      <c r="R2383" s="7"/>
      <c r="S2383" s="132"/>
      <c r="T2383" s="9" t="s">
        <v>156</v>
      </c>
      <c r="U2383" s="7" t="str">
        <f t="shared" si="3029"/>
        <v>Contractuel</v>
      </c>
      <c r="V2383" s="8">
        <v>45689</v>
      </c>
      <c r="W2383" s="8">
        <f>VLOOKUP(B2383,[1]BASE!$A:$Q,17,0)</f>
        <v>45716</v>
      </c>
      <c r="X2383" s="132"/>
      <c r="Y2383" s="132"/>
      <c r="Z2383" s="128">
        <v>45439</v>
      </c>
      <c r="AA2383" s="7">
        <f t="shared" si="3030"/>
        <v>5</v>
      </c>
      <c r="AB2383" s="7">
        <f t="shared" si="3031"/>
        <v>2024</v>
      </c>
      <c r="AC2383" s="7">
        <f t="shared" si="3032"/>
        <v>2028</v>
      </c>
      <c r="AD2383" s="10" t="e">
        <f t="shared" ref="AD2383:AD2446" ca="1" si="3053">IF(#REF!="Non",(DAYS360(N2383,Q2383)/360),(DAYS360(N2383,TODAY())/360))</f>
        <v>#REF!</v>
      </c>
      <c r="AE2383" s="10" t="e">
        <f t="shared" ca="1" si="3034"/>
        <v>#REF!</v>
      </c>
      <c r="AF2383" s="144">
        <v>33710</v>
      </c>
      <c r="AG2383" s="11">
        <f t="shared" ca="1" si="3035"/>
        <v>32.909589041095892</v>
      </c>
      <c r="AH2383" s="10" t="str">
        <f t="shared" ca="1" si="3036"/>
        <v>&gt;25&lt; 35</v>
      </c>
      <c r="AI2383">
        <v>16517538</v>
      </c>
      <c r="AJ2383" s="13" t="s">
        <v>120</v>
      </c>
      <c r="AK2383" s="163" t="s">
        <v>8967</v>
      </c>
      <c r="AL2383" s="144">
        <v>41612</v>
      </c>
      <c r="AM2383" s="65" t="s">
        <v>75</v>
      </c>
      <c r="AN2383" s="65" t="s">
        <v>76</v>
      </c>
      <c r="AO2383" s="95"/>
      <c r="AP2383" s="95" t="s">
        <v>7930</v>
      </c>
      <c r="AQ2383" s="14">
        <v>3</v>
      </c>
      <c r="AR2383" s="14">
        <v>1</v>
      </c>
      <c r="AS2383" s="15">
        <f t="shared" si="3037"/>
        <v>45804.25</v>
      </c>
      <c r="AT2383" s="122" t="s">
        <v>163</v>
      </c>
      <c r="AU2383" s="12">
        <v>3.7149999999999999</v>
      </c>
      <c r="AV2383" s="95">
        <v>25</v>
      </c>
      <c r="AW2383" s="164">
        <v>15000</v>
      </c>
      <c r="AX2383" s="164" t="s">
        <v>8968</v>
      </c>
      <c r="AY2383" s="95">
        <v>22</v>
      </c>
      <c r="AZ2383" s="95" t="s">
        <v>276</v>
      </c>
      <c r="BA2383" s="20" t="str">
        <f t="shared" si="3038"/>
        <v>25150000000126120222</v>
      </c>
      <c r="BB2383" s="31">
        <f t="shared" si="3039"/>
        <v>20</v>
      </c>
      <c r="BC2383" s="95" t="s">
        <v>8969</v>
      </c>
      <c r="BD2383" s="95" t="s">
        <v>341</v>
      </c>
      <c r="BF2383"/>
      <c r="BG2383" s="95">
        <v>22370497</v>
      </c>
      <c r="BJ2383" t="s">
        <v>6322</v>
      </c>
      <c r="BK2383" s="14" t="str">
        <f>IF(K2383="CADRE","CADRE",CONCATENATE(J2383,"-",H2383))</f>
        <v>B-P6 AR</v>
      </c>
      <c r="BL2383" s="14" t="s">
        <v>595</v>
      </c>
    </row>
    <row r="2384" spans="1:69" x14ac:dyDescent="0.25">
      <c r="A2384" t="str">
        <f>VLOOKUP(B2384,[2]RH!$B:$BV,72,0)</f>
        <v>Non-Actif</v>
      </c>
      <c r="B2384" s="6">
        <v>2444</v>
      </c>
      <c r="C2384" s="125" t="s">
        <v>168</v>
      </c>
      <c r="D2384" s="7" t="s">
        <v>8970</v>
      </c>
      <c r="E2384" s="130" t="s">
        <v>67</v>
      </c>
      <c r="F2384" s="130" t="s">
        <v>158</v>
      </c>
      <c r="G2384" s="7" t="s">
        <v>6383</v>
      </c>
      <c r="H2384" s="80" t="s">
        <v>158</v>
      </c>
      <c r="I2384" s="7" t="s">
        <v>542</v>
      </c>
      <c r="J2384" s="125"/>
      <c r="K2384" s="125" t="s">
        <v>146</v>
      </c>
      <c r="L2384" s="139" t="s">
        <v>90</v>
      </c>
      <c r="M2384" s="7" t="str">
        <f t="shared" si="3019"/>
        <v>COUPEUR</v>
      </c>
      <c r="N2384" s="128">
        <v>45441</v>
      </c>
      <c r="O2384" s="132"/>
      <c r="P2384" s="7">
        <f t="shared" ca="1" si="3044"/>
        <v>-249</v>
      </c>
      <c r="Q2384" s="8">
        <v>45443</v>
      </c>
      <c r="R2384" s="7" t="s">
        <v>1728</v>
      </c>
      <c r="S2384" s="132"/>
      <c r="T2384" s="9" t="s">
        <v>156</v>
      </c>
      <c r="U2384" s="7" t="str">
        <f t="shared" si="3029"/>
        <v>Contractuel</v>
      </c>
      <c r="V2384" s="128">
        <v>45441</v>
      </c>
      <c r="W2384" s="128">
        <v>45473</v>
      </c>
      <c r="X2384" s="132"/>
      <c r="Y2384" s="132"/>
      <c r="Z2384" s="128">
        <v>45441</v>
      </c>
      <c r="AA2384" s="7">
        <f t="shared" si="3030"/>
        <v>5</v>
      </c>
      <c r="AB2384" s="7">
        <f t="shared" si="3031"/>
        <v>2024</v>
      </c>
      <c r="AC2384" s="7">
        <f t="shared" si="3032"/>
        <v>2028</v>
      </c>
      <c r="AD2384" s="10" t="e">
        <f t="shared" ref="AD2384:AD2447" ca="1" si="3054">IF(#REF!="Non",(DAYS360(N2384,Q2384)/360),(DAYS360(N2384,TODAY())/360))</f>
        <v>#REF!</v>
      </c>
      <c r="AE2384" s="10" t="e">
        <f t="shared" ca="1" si="3034"/>
        <v>#REF!</v>
      </c>
      <c r="AF2384" s="144">
        <v>34922</v>
      </c>
      <c r="AG2384" s="11">
        <f t="shared" ca="1" si="3035"/>
        <v>29.589041095890412</v>
      </c>
      <c r="AH2384" s="10" t="str">
        <f t="shared" ca="1" si="3036"/>
        <v>&gt;25&lt; 35</v>
      </c>
      <c r="AK2384" s="163" t="s">
        <v>8971</v>
      </c>
      <c r="AL2384" s="144">
        <v>41688</v>
      </c>
      <c r="AM2384" s="65" t="s">
        <v>108</v>
      </c>
      <c r="AN2384" s="65" t="s">
        <v>109</v>
      </c>
      <c r="AO2384" s="95"/>
      <c r="AP2384" s="95" t="s">
        <v>7810</v>
      </c>
      <c r="AQ2384" s="14">
        <v>3</v>
      </c>
      <c r="AR2384" s="14">
        <v>1</v>
      </c>
      <c r="AS2384" s="15">
        <f t="shared" si="3037"/>
        <v>45806.25</v>
      </c>
      <c r="AT2384" s="122" t="s">
        <v>163</v>
      </c>
      <c r="AU2384" s="12">
        <v>3.7149999999999999</v>
      </c>
      <c r="AV2384" s="164" t="s">
        <v>150</v>
      </c>
      <c r="AW2384" s="164" t="s">
        <v>1919</v>
      </c>
      <c r="AX2384" s="164">
        <v>87105527070</v>
      </c>
      <c r="AY2384" s="95">
        <v>45</v>
      </c>
      <c r="AZ2384" s="95" t="s">
        <v>174</v>
      </c>
      <c r="BA2384" s="20" t="str">
        <f t="shared" si="3038"/>
        <v>07019008710552707045</v>
      </c>
      <c r="BB2384" s="31">
        <f t="shared" si="3039"/>
        <v>20</v>
      </c>
      <c r="BC2384" s="95" t="s">
        <v>8972</v>
      </c>
      <c r="BD2384" s="95" t="s">
        <v>115</v>
      </c>
      <c r="BF2384"/>
      <c r="BG2384" s="95">
        <v>29192311</v>
      </c>
      <c r="BK2384" s="14" t="str">
        <f t="shared" ref="BK2384:BK2413" si="3055">IF(K2384="CADRE","CADRE",CONCATENATE(J2384,"-",H2384))</f>
        <v>-COUPE</v>
      </c>
      <c r="BL2384" s="14" t="s">
        <v>595</v>
      </c>
    </row>
    <row r="2385" spans="1:69" x14ac:dyDescent="0.25">
      <c r="A2385" t="str">
        <f>VLOOKUP(B2385,[2]RH!$B:$BV,72,0)</f>
        <v>si</v>
      </c>
      <c r="B2385" s="6">
        <v>2445</v>
      </c>
      <c r="C2385" s="125" t="s">
        <v>168</v>
      </c>
      <c r="D2385" s="7" t="s">
        <v>8973</v>
      </c>
      <c r="E2385" s="130" t="s">
        <v>67</v>
      </c>
      <c r="F2385" s="130" t="s">
        <v>118</v>
      </c>
      <c r="G2385" s="7" t="s">
        <v>220</v>
      </c>
      <c r="H2385" s="80" t="s">
        <v>2398</v>
      </c>
      <c r="I2385" s="7" t="s">
        <v>2487</v>
      </c>
      <c r="J2385" s="125" t="s">
        <v>281</v>
      </c>
      <c r="K2385" s="125" t="s">
        <v>146</v>
      </c>
      <c r="L2385" s="139" t="s">
        <v>90</v>
      </c>
      <c r="M2385" s="7" t="str">
        <f t="shared" si="3019"/>
        <v>Couturière</v>
      </c>
      <c r="N2385" s="128">
        <v>45440</v>
      </c>
      <c r="O2385" s="132"/>
      <c r="P2385" s="7">
        <f t="shared" ca="1" si="3044"/>
        <v>-6</v>
      </c>
      <c r="Q2385" s="8"/>
      <c r="R2385" s="7"/>
      <c r="S2385" s="132"/>
      <c r="T2385" s="9" t="s">
        <v>156</v>
      </c>
      <c r="U2385" s="7" t="str">
        <f t="shared" si="3029"/>
        <v>Contractuel</v>
      </c>
      <c r="V2385" s="8">
        <v>45689</v>
      </c>
      <c r="W2385" s="8">
        <f>VLOOKUP(B2385,[1]BASE!$A:$Q,17,0)</f>
        <v>45716</v>
      </c>
      <c r="X2385" s="132"/>
      <c r="Y2385" s="132"/>
      <c r="Z2385" s="128">
        <v>45440</v>
      </c>
      <c r="AA2385" s="7">
        <f t="shared" si="3030"/>
        <v>5</v>
      </c>
      <c r="AB2385" s="7">
        <f t="shared" si="3031"/>
        <v>2024</v>
      </c>
      <c r="AC2385" s="7">
        <f t="shared" si="3032"/>
        <v>2028</v>
      </c>
      <c r="AD2385" s="10" t="e">
        <f t="shared" ref="AD2385:AD2448" ca="1" si="3056">IF(#REF!="Non",(DAYS360(N2385,Q2385)/360),(DAYS360(N2385,TODAY())/360))</f>
        <v>#REF!</v>
      </c>
      <c r="AE2385" s="10" t="e">
        <f t="shared" ca="1" si="3034"/>
        <v>#REF!</v>
      </c>
      <c r="AF2385" s="144">
        <v>33798</v>
      </c>
      <c r="AG2385" s="11">
        <f t="shared" ca="1" si="3035"/>
        <v>32.668493150684931</v>
      </c>
      <c r="AH2385" s="10" t="str">
        <f t="shared" ca="1" si="3036"/>
        <v>&gt;25&lt; 35</v>
      </c>
      <c r="AI2385">
        <v>17662793</v>
      </c>
      <c r="AJ2385" s="13" t="s">
        <v>170</v>
      </c>
      <c r="AK2385" s="163" t="s">
        <v>8974</v>
      </c>
      <c r="AL2385" s="144">
        <v>43795</v>
      </c>
      <c r="AM2385" s="65" t="s">
        <v>108</v>
      </c>
      <c r="AN2385" s="65" t="s">
        <v>109</v>
      </c>
      <c r="AO2385" s="95"/>
      <c r="AP2385" s="95" t="s">
        <v>7810</v>
      </c>
      <c r="AQ2385" s="14">
        <v>3</v>
      </c>
      <c r="AR2385" s="14">
        <v>1</v>
      </c>
      <c r="AS2385" s="15">
        <f t="shared" si="3037"/>
        <v>45805.25</v>
      </c>
      <c r="AT2385" s="122" t="s">
        <v>163</v>
      </c>
      <c r="AU2385" s="12">
        <v>3.7149999999999999</v>
      </c>
      <c r="AV2385" s="95">
        <v>17</v>
      </c>
      <c r="AW2385" s="164" t="s">
        <v>201</v>
      </c>
      <c r="AX2385" s="164" t="s">
        <v>8975</v>
      </c>
      <c r="AY2385" s="164" t="s">
        <v>170</v>
      </c>
      <c r="AZ2385" s="95" t="s">
        <v>203</v>
      </c>
      <c r="BA2385" s="20" t="str">
        <f t="shared" si="3038"/>
        <v>17001000000210673809</v>
      </c>
      <c r="BB2385" s="31">
        <f t="shared" si="3039"/>
        <v>20</v>
      </c>
      <c r="BC2385" s="95" t="s">
        <v>8976</v>
      </c>
      <c r="BD2385" s="95" t="s">
        <v>115</v>
      </c>
      <c r="BF2385"/>
      <c r="BG2385" s="95">
        <v>51202671</v>
      </c>
      <c r="BJ2385" t="s">
        <v>600</v>
      </c>
      <c r="BK2385" s="14" t="str">
        <f t="shared" si="3055"/>
        <v>B-P7 AR</v>
      </c>
      <c r="BL2385" s="14" t="s">
        <v>595</v>
      </c>
    </row>
    <row r="2386" spans="1:69" x14ac:dyDescent="0.25">
      <c r="A2386" t="str">
        <f>VLOOKUP(B2386,[2]RH!$B:$BV,72,0)</f>
        <v>si</v>
      </c>
      <c r="B2386" s="6">
        <v>2446</v>
      </c>
      <c r="C2386" s="125" t="s">
        <v>168</v>
      </c>
      <c r="D2386" s="7" t="s">
        <v>8977</v>
      </c>
      <c r="E2386" s="130" t="s">
        <v>67</v>
      </c>
      <c r="F2386" s="130" t="s">
        <v>118</v>
      </c>
      <c r="G2386" s="7" t="s">
        <v>220</v>
      </c>
      <c r="H2386" s="80" t="s">
        <v>2398</v>
      </c>
      <c r="I2386" s="7" t="s">
        <v>2487</v>
      </c>
      <c r="J2386" s="125" t="s">
        <v>281</v>
      </c>
      <c r="K2386" s="125" t="s">
        <v>146</v>
      </c>
      <c r="L2386" s="139" t="s">
        <v>90</v>
      </c>
      <c r="M2386" s="7" t="str">
        <f t="shared" si="3019"/>
        <v>Couturière</v>
      </c>
      <c r="N2386" s="128">
        <v>45440</v>
      </c>
      <c r="O2386" s="132"/>
      <c r="P2386" s="7">
        <f t="shared" ca="1" si="3044"/>
        <v>-6</v>
      </c>
      <c r="Q2386" s="8"/>
      <c r="R2386" s="7"/>
      <c r="S2386" s="132"/>
      <c r="T2386" s="9" t="s">
        <v>156</v>
      </c>
      <c r="U2386" s="7" t="str">
        <f t="shared" si="3029"/>
        <v>Contractuel</v>
      </c>
      <c r="V2386" s="8">
        <v>45689</v>
      </c>
      <c r="W2386" s="8">
        <f>VLOOKUP(B2386,[1]BASE!$A:$Q,17,0)</f>
        <v>45716</v>
      </c>
      <c r="X2386" s="132"/>
      <c r="Y2386" s="132"/>
      <c r="Z2386" s="128">
        <v>45440</v>
      </c>
      <c r="AA2386" s="7">
        <f t="shared" si="3030"/>
        <v>5</v>
      </c>
      <c r="AB2386" s="7">
        <f t="shared" si="3031"/>
        <v>2024</v>
      </c>
      <c r="AC2386" s="7">
        <f t="shared" si="3032"/>
        <v>2028</v>
      </c>
      <c r="AD2386" s="10" t="e">
        <f t="shared" ref="AD2386:AD2449" ca="1" si="3057">IF(#REF!="Non",(DAYS360(N2386,Q2386)/360),(DAYS360(N2386,TODAY())/360))</f>
        <v>#REF!</v>
      </c>
      <c r="AE2386" s="10" t="e">
        <f t="shared" ca="1" si="3034"/>
        <v>#REF!</v>
      </c>
      <c r="AF2386" s="144">
        <v>28519</v>
      </c>
      <c r="AG2386" s="11">
        <f t="shared" ca="1" si="3035"/>
        <v>47.131506849315066</v>
      </c>
      <c r="AH2386" s="10" t="str">
        <f t="shared" ca="1" si="3036"/>
        <v>&gt;45&lt; 55</v>
      </c>
      <c r="AI2386">
        <v>12156767</v>
      </c>
      <c r="AJ2386" s="13" t="s">
        <v>170</v>
      </c>
      <c r="AK2386" s="163" t="s">
        <v>8978</v>
      </c>
      <c r="AL2386" s="144" t="s">
        <v>8979</v>
      </c>
      <c r="AM2386" s="65" t="s">
        <v>108</v>
      </c>
      <c r="AN2386" s="65" t="s">
        <v>76</v>
      </c>
      <c r="AO2386" s="95"/>
      <c r="AP2386" s="95" t="s">
        <v>7930</v>
      </c>
      <c r="AQ2386" s="14">
        <v>3</v>
      </c>
      <c r="AR2386" s="14">
        <v>1</v>
      </c>
      <c r="AS2386" s="15">
        <f t="shared" si="3037"/>
        <v>45805.25</v>
      </c>
      <c r="AT2386" s="122" t="s">
        <v>163</v>
      </c>
      <c r="AU2386" s="12">
        <v>3.7149999999999999</v>
      </c>
      <c r="AV2386" s="95">
        <v>17</v>
      </c>
      <c r="AW2386" s="164" t="s">
        <v>201</v>
      </c>
      <c r="AX2386" s="164" t="s">
        <v>8980</v>
      </c>
      <c r="AY2386" s="95">
        <v>96</v>
      </c>
      <c r="AZ2386" s="95" t="s">
        <v>203</v>
      </c>
      <c r="BA2386" s="20" t="str">
        <f t="shared" si="3038"/>
        <v>17001000000232602696</v>
      </c>
      <c r="BB2386" s="31">
        <f t="shared" si="3039"/>
        <v>20</v>
      </c>
      <c r="BC2386" s="95" t="s">
        <v>486</v>
      </c>
      <c r="BD2386" s="95" t="s">
        <v>341</v>
      </c>
      <c r="BF2386"/>
      <c r="BG2386" s="95">
        <v>97790402</v>
      </c>
      <c r="BJ2386" t="s">
        <v>486</v>
      </c>
      <c r="BK2386" s="14" t="str">
        <f t="shared" si="3055"/>
        <v>B-P7 AR</v>
      </c>
      <c r="BL2386" s="14" t="s">
        <v>595</v>
      </c>
    </row>
    <row r="2387" spans="1:69" x14ac:dyDescent="0.25">
      <c r="A2387" t="str">
        <f>VLOOKUP(B2387,[2]RH!$B:$BV,72,0)</f>
        <v>si</v>
      </c>
      <c r="B2387" s="6">
        <v>2447</v>
      </c>
      <c r="C2387" s="125" t="s">
        <v>168</v>
      </c>
      <c r="D2387" s="7" t="s">
        <v>8981</v>
      </c>
      <c r="E2387" s="130" t="s">
        <v>67</v>
      </c>
      <c r="F2387" s="130" t="s">
        <v>118</v>
      </c>
      <c r="G2387" s="7" t="s">
        <v>220</v>
      </c>
      <c r="H2387" s="80" t="s">
        <v>2398</v>
      </c>
      <c r="I2387" s="7" t="s">
        <v>2487</v>
      </c>
      <c r="J2387" s="125" t="s">
        <v>281</v>
      </c>
      <c r="K2387" s="125" t="s">
        <v>146</v>
      </c>
      <c r="L2387" s="139" t="s">
        <v>90</v>
      </c>
      <c r="M2387" s="7" t="str">
        <f t="shared" si="3019"/>
        <v>Couturière</v>
      </c>
      <c r="N2387" s="128">
        <v>45440</v>
      </c>
      <c r="O2387" s="132"/>
      <c r="P2387" s="7">
        <f t="shared" ca="1" si="3044"/>
        <v>-6</v>
      </c>
      <c r="Q2387" s="8"/>
      <c r="R2387" s="7"/>
      <c r="S2387" s="132"/>
      <c r="T2387" s="9" t="s">
        <v>156</v>
      </c>
      <c r="U2387" s="7" t="str">
        <f t="shared" si="3029"/>
        <v>Contractuel</v>
      </c>
      <c r="V2387" s="8">
        <v>45689</v>
      </c>
      <c r="W2387" s="8">
        <f>VLOOKUP(B2387,[1]BASE!$A:$Q,17,0)</f>
        <v>45716</v>
      </c>
      <c r="X2387" s="132"/>
      <c r="Y2387" s="132"/>
      <c r="Z2387" s="128">
        <v>45440</v>
      </c>
      <c r="AA2387" s="7">
        <f t="shared" si="3030"/>
        <v>5</v>
      </c>
      <c r="AB2387" s="7">
        <f t="shared" si="3031"/>
        <v>2024</v>
      </c>
      <c r="AC2387" s="7">
        <f t="shared" si="3032"/>
        <v>2028</v>
      </c>
      <c r="AD2387" s="10" t="e">
        <f t="shared" ref="AD2387:AD2450" ca="1" si="3058">IF(#REF!="Non",(DAYS360(N2387,Q2387)/360),(DAYS360(N2387,TODAY())/360))</f>
        <v>#REF!</v>
      </c>
      <c r="AE2387" s="10" t="e">
        <f t="shared" ca="1" si="3034"/>
        <v>#REF!</v>
      </c>
      <c r="AF2387" s="144">
        <v>29288</v>
      </c>
      <c r="AG2387" s="11">
        <f t="shared" ca="1" si="3035"/>
        <v>45.024657534246572</v>
      </c>
      <c r="AH2387" s="10" t="str">
        <f t="shared" ca="1" si="3036"/>
        <v>&gt;45&lt; 55</v>
      </c>
      <c r="AI2387">
        <v>12380350</v>
      </c>
      <c r="AJ2387" s="13" t="s">
        <v>79</v>
      </c>
      <c r="AK2387" s="163" t="s">
        <v>8982</v>
      </c>
      <c r="AL2387" s="144" t="s">
        <v>8983</v>
      </c>
      <c r="AM2387" s="65" t="s">
        <v>108</v>
      </c>
      <c r="AN2387" s="65" t="s">
        <v>76</v>
      </c>
      <c r="AO2387" s="95">
        <v>2</v>
      </c>
      <c r="AP2387" s="95" t="s">
        <v>7930</v>
      </c>
      <c r="AQ2387" s="14">
        <v>3</v>
      </c>
      <c r="AR2387" s="14">
        <v>1</v>
      </c>
      <c r="AS2387" s="15">
        <f t="shared" si="3037"/>
        <v>45805.25</v>
      </c>
      <c r="AT2387" s="122" t="s">
        <v>163</v>
      </c>
      <c r="AU2387" s="12">
        <v>3.7149999999999999</v>
      </c>
      <c r="AV2387" s="95">
        <v>17</v>
      </c>
      <c r="AW2387" s="164" t="s">
        <v>201</v>
      </c>
      <c r="AX2387" s="164" t="s">
        <v>8984</v>
      </c>
      <c r="AY2387" s="95">
        <v>63</v>
      </c>
      <c r="AZ2387" s="95" t="s">
        <v>203</v>
      </c>
      <c r="BA2387" s="20" t="str">
        <f t="shared" si="3038"/>
        <v>17001000000345443863</v>
      </c>
      <c r="BB2387" s="31">
        <f t="shared" si="3039"/>
        <v>20</v>
      </c>
      <c r="BC2387" s="95" t="s">
        <v>8330</v>
      </c>
      <c r="BD2387" s="95" t="s">
        <v>482</v>
      </c>
      <c r="BF2387"/>
      <c r="BG2387" s="95">
        <v>54331790</v>
      </c>
      <c r="BJ2387" t="s">
        <v>5995</v>
      </c>
      <c r="BK2387" s="14" t="str">
        <f t="shared" si="3055"/>
        <v>B-P7 AR</v>
      </c>
      <c r="BL2387" s="14" t="s">
        <v>595</v>
      </c>
    </row>
    <row r="2388" spans="1:69" x14ac:dyDescent="0.25">
      <c r="A2388" t="str">
        <f>VLOOKUP(B2388,[2]RH!$B:$BV,72,0)</f>
        <v>Non-Actif</v>
      </c>
      <c r="B2388" s="6">
        <v>2448</v>
      </c>
      <c r="C2388" s="125" t="s">
        <v>168</v>
      </c>
      <c r="D2388" s="7" t="s">
        <v>8985</v>
      </c>
      <c r="E2388" s="130" t="s">
        <v>67</v>
      </c>
      <c r="F2388" s="130" t="s">
        <v>118</v>
      </c>
      <c r="G2388" s="7" t="s">
        <v>220</v>
      </c>
      <c r="H2388" s="80" t="s">
        <v>2398</v>
      </c>
      <c r="I2388" s="7" t="s">
        <v>2919</v>
      </c>
      <c r="J2388" s="125" t="s">
        <v>281</v>
      </c>
      <c r="K2388" s="125" t="s">
        <v>146</v>
      </c>
      <c r="L2388" s="139" t="s">
        <v>90</v>
      </c>
      <c r="M2388" s="7" t="str">
        <f t="shared" si="3019"/>
        <v>Couturière</v>
      </c>
      <c r="N2388" s="128">
        <v>45440</v>
      </c>
      <c r="O2388" s="132"/>
      <c r="P2388" s="7">
        <f t="shared" ca="1" si="3044"/>
        <v>-218</v>
      </c>
      <c r="Q2388" s="8">
        <v>45505</v>
      </c>
      <c r="R2388" s="7" t="s">
        <v>3519</v>
      </c>
      <c r="S2388" s="132"/>
      <c r="T2388" s="9" t="s">
        <v>156</v>
      </c>
      <c r="U2388" s="7" t="str">
        <f t="shared" si="3029"/>
        <v>Contractuel</v>
      </c>
      <c r="V2388" s="8">
        <v>45474</v>
      </c>
      <c r="W2388" s="8">
        <v>45504</v>
      </c>
      <c r="X2388" s="132"/>
      <c r="Y2388" s="132"/>
      <c r="Z2388" s="128">
        <v>45440</v>
      </c>
      <c r="AA2388" s="7">
        <f t="shared" si="3030"/>
        <v>5</v>
      </c>
      <c r="AB2388" s="7">
        <f t="shared" si="3031"/>
        <v>2024</v>
      </c>
      <c r="AC2388" s="7">
        <f t="shared" si="3032"/>
        <v>2028</v>
      </c>
      <c r="AD2388" s="10" t="e">
        <f t="shared" ref="AD2388:AD2451" ca="1" si="3059">IF(#REF!="Non",(DAYS360(N2388,Q2388)/360),(DAYS360(N2388,TODAY())/360))</f>
        <v>#REF!</v>
      </c>
      <c r="AE2388" s="10" t="e">
        <f t="shared" ca="1" si="3034"/>
        <v>#REF!</v>
      </c>
      <c r="AF2388" s="144">
        <v>36035</v>
      </c>
      <c r="AG2388" s="11">
        <f t="shared" ca="1" si="3035"/>
        <v>26.539726027397261</v>
      </c>
      <c r="AH2388" s="10" t="str">
        <f t="shared" ca="1" si="3036"/>
        <v>&gt;25&lt; 35</v>
      </c>
      <c r="AK2388" s="163" t="s">
        <v>8986</v>
      </c>
      <c r="AL2388" s="144">
        <v>43724</v>
      </c>
      <c r="AM2388" s="65" t="s">
        <v>108</v>
      </c>
      <c r="AN2388" s="65" t="s">
        <v>76</v>
      </c>
      <c r="AO2388" s="95">
        <v>1</v>
      </c>
      <c r="AP2388" s="95" t="s">
        <v>7965</v>
      </c>
      <c r="AQ2388" s="14">
        <v>3</v>
      </c>
      <c r="AR2388" s="14">
        <v>1</v>
      </c>
      <c r="AS2388" s="15">
        <f t="shared" si="3037"/>
        <v>45805.25</v>
      </c>
      <c r="AT2388" s="122" t="s">
        <v>163</v>
      </c>
      <c r="AU2388" s="12">
        <v>3.7149999999999999</v>
      </c>
      <c r="AV2388" s="95">
        <v>17</v>
      </c>
      <c r="AW2388" s="164">
        <v>70600</v>
      </c>
      <c r="AX2388" s="164" t="s">
        <v>8987</v>
      </c>
      <c r="AY2388" s="95">
        <v>90</v>
      </c>
      <c r="AZ2388" s="95" t="s">
        <v>203</v>
      </c>
      <c r="BA2388" s="20" t="str">
        <f t="shared" si="3038"/>
        <v>17706000000253467390</v>
      </c>
      <c r="BB2388" s="31">
        <f t="shared" si="3039"/>
        <v>20</v>
      </c>
      <c r="BC2388" s="95" t="s">
        <v>6223</v>
      </c>
      <c r="BD2388" s="95" t="s">
        <v>85</v>
      </c>
      <c r="BF2388"/>
      <c r="BG2388" s="95">
        <v>24047405</v>
      </c>
      <c r="BJ2388" s="124" t="s">
        <v>492</v>
      </c>
      <c r="BK2388" s="14" t="str">
        <f t="shared" si="3055"/>
        <v>B-P7 AR</v>
      </c>
      <c r="BL2388" s="14" t="s">
        <v>595</v>
      </c>
    </row>
    <row r="2389" spans="1:69" x14ac:dyDescent="0.25">
      <c r="A2389" t="str">
        <f>VLOOKUP(B2389,[2]RH!$B:$BV,72,0)</f>
        <v>Non-Actif</v>
      </c>
      <c r="B2389" s="6">
        <v>2449</v>
      </c>
      <c r="C2389" s="125" t="s">
        <v>65</v>
      </c>
      <c r="D2389" s="7" t="s">
        <v>8988</v>
      </c>
      <c r="E2389" s="130" t="s">
        <v>67</v>
      </c>
      <c r="F2389" s="130" t="s">
        <v>118</v>
      </c>
      <c r="G2389" s="7" t="s">
        <v>220</v>
      </c>
      <c r="H2389" s="80" t="s">
        <v>2398</v>
      </c>
      <c r="I2389" s="7" t="s">
        <v>2919</v>
      </c>
      <c r="J2389" s="125" t="s">
        <v>281</v>
      </c>
      <c r="K2389" s="125" t="s">
        <v>146</v>
      </c>
      <c r="L2389" s="139" t="s">
        <v>90</v>
      </c>
      <c r="M2389" s="7" t="str">
        <f t="shared" si="3019"/>
        <v>Couturière</v>
      </c>
      <c r="N2389" s="128">
        <v>45440</v>
      </c>
      <c r="O2389" s="132"/>
      <c r="P2389" s="7">
        <f t="shared" ca="1" si="3044"/>
        <v>-218</v>
      </c>
      <c r="Q2389" s="8">
        <v>45474</v>
      </c>
      <c r="R2389" s="7" t="s">
        <v>147</v>
      </c>
      <c r="S2389" s="132"/>
      <c r="T2389" s="9" t="s">
        <v>156</v>
      </c>
      <c r="U2389" s="7" t="str">
        <f t="shared" si="3029"/>
        <v>Contractuel</v>
      </c>
      <c r="V2389" s="8">
        <v>45474</v>
      </c>
      <c r="W2389" s="8">
        <v>45504</v>
      </c>
      <c r="X2389" s="132"/>
      <c r="Y2389" s="132"/>
      <c r="Z2389" s="128">
        <v>45440</v>
      </c>
      <c r="AA2389" s="7">
        <f t="shared" si="3030"/>
        <v>5</v>
      </c>
      <c r="AB2389" s="7">
        <f t="shared" si="3031"/>
        <v>2024</v>
      </c>
      <c r="AC2389" s="7">
        <f t="shared" si="3032"/>
        <v>2028</v>
      </c>
      <c r="AD2389" s="10" t="e">
        <f t="shared" ref="AD2389:AD2452" ca="1" si="3060">IF(#REF!="Non",(DAYS360(N2389,Q2389)/360),(DAYS360(N2389,TODAY())/360))</f>
        <v>#REF!</v>
      </c>
      <c r="AE2389" s="10" t="e">
        <f t="shared" ca="1" si="3034"/>
        <v>#REF!</v>
      </c>
      <c r="AF2389" s="144">
        <v>35456</v>
      </c>
      <c r="AG2389" s="11">
        <f t="shared" ca="1" si="3035"/>
        <v>28.126027397260273</v>
      </c>
      <c r="AH2389" s="10" t="str">
        <f t="shared" ca="1" si="3036"/>
        <v>&gt;25&lt; 35</v>
      </c>
      <c r="AI2389">
        <v>17133543</v>
      </c>
      <c r="AJ2389" s="13" t="s">
        <v>92</v>
      </c>
      <c r="AK2389" s="163" t="s">
        <v>8989</v>
      </c>
      <c r="AL2389" s="144">
        <v>43200</v>
      </c>
      <c r="AM2389" s="65" t="s">
        <v>108</v>
      </c>
      <c r="AN2389" s="65" t="s">
        <v>109</v>
      </c>
      <c r="AO2389" s="95"/>
      <c r="AP2389" s="95" t="s">
        <v>7965</v>
      </c>
      <c r="AQ2389" s="14">
        <v>3</v>
      </c>
      <c r="AR2389" s="14">
        <v>1</v>
      </c>
      <c r="AS2389" s="15">
        <f t="shared" si="3037"/>
        <v>45805.25</v>
      </c>
      <c r="AT2389" s="122" t="s">
        <v>163</v>
      </c>
      <c r="AU2389" s="12">
        <v>3.7149999999999999</v>
      </c>
      <c r="AV2389" s="95">
        <v>17</v>
      </c>
      <c r="AW2389" s="164" t="s">
        <v>201</v>
      </c>
      <c r="AX2389" s="164" t="s">
        <v>8990</v>
      </c>
      <c r="AY2389" s="95">
        <v>68</v>
      </c>
      <c r="AZ2389" s="95" t="s">
        <v>203</v>
      </c>
      <c r="BA2389" s="20" t="str">
        <f t="shared" si="3038"/>
        <v>17001000000345469568</v>
      </c>
      <c r="BB2389" s="31">
        <f t="shared" si="3039"/>
        <v>20</v>
      </c>
      <c r="BC2389" s="95" t="s">
        <v>8330</v>
      </c>
      <c r="BD2389" s="95" t="s">
        <v>341</v>
      </c>
      <c r="BF2389"/>
      <c r="BG2389" s="95">
        <v>20569970</v>
      </c>
      <c r="BH2389">
        <v>58953677</v>
      </c>
      <c r="BK2389" s="14" t="str">
        <f t="shared" si="3055"/>
        <v>B-P7 AR</v>
      </c>
      <c r="BL2389" s="14" t="s">
        <v>595</v>
      </c>
    </row>
    <row r="2390" spans="1:69" x14ac:dyDescent="0.25">
      <c r="A2390" t="str">
        <f>VLOOKUP(B2390,[2]RH!$B:$BV,72,0)</f>
        <v>si</v>
      </c>
      <c r="B2390" s="6">
        <v>2450</v>
      </c>
      <c r="C2390" s="125" t="s">
        <v>168</v>
      </c>
      <c r="D2390" s="7" t="s">
        <v>8991</v>
      </c>
      <c r="E2390" s="130" t="s">
        <v>67</v>
      </c>
      <c r="F2390" s="130" t="s">
        <v>118</v>
      </c>
      <c r="G2390" s="7" t="s">
        <v>220</v>
      </c>
      <c r="H2390" s="80" t="s">
        <v>2398</v>
      </c>
      <c r="I2390" s="7" t="s">
        <v>2487</v>
      </c>
      <c r="J2390" s="125" t="s">
        <v>281</v>
      </c>
      <c r="K2390" s="125" t="s">
        <v>146</v>
      </c>
      <c r="L2390" s="139" t="s">
        <v>90</v>
      </c>
      <c r="M2390" s="7" t="str">
        <f t="shared" si="3019"/>
        <v>Couturière</v>
      </c>
      <c r="N2390" s="128">
        <v>45440</v>
      </c>
      <c r="O2390" s="132"/>
      <c r="P2390" s="7">
        <f t="shared" ca="1" si="3044"/>
        <v>-6</v>
      </c>
      <c r="Q2390" s="8"/>
      <c r="R2390" s="7"/>
      <c r="S2390" s="132"/>
      <c r="T2390" s="9" t="s">
        <v>156</v>
      </c>
      <c r="U2390" s="7" t="str">
        <f t="shared" si="3029"/>
        <v>Contractuel</v>
      </c>
      <c r="V2390" s="8">
        <v>45689</v>
      </c>
      <c r="W2390" s="8">
        <f>VLOOKUP(B2390,[1]BASE!$A:$Q,17,0)</f>
        <v>45716</v>
      </c>
      <c r="X2390" s="132"/>
      <c r="Y2390" s="132"/>
      <c r="Z2390" s="128">
        <v>45440</v>
      </c>
      <c r="AA2390" s="7">
        <f t="shared" si="3030"/>
        <v>5</v>
      </c>
      <c r="AB2390" s="7">
        <f t="shared" si="3031"/>
        <v>2024</v>
      </c>
      <c r="AC2390" s="7">
        <f t="shared" si="3032"/>
        <v>2028</v>
      </c>
      <c r="AD2390" s="10" t="e">
        <f t="shared" ref="AD2390:AD2453" ca="1" si="3061">IF(#REF!="Non",(DAYS360(N2390,Q2390)/360),(DAYS360(N2390,TODAY())/360))</f>
        <v>#REF!</v>
      </c>
      <c r="AE2390" s="10" t="e">
        <f t="shared" ca="1" si="3034"/>
        <v>#REF!</v>
      </c>
      <c r="AF2390" s="144">
        <v>28449</v>
      </c>
      <c r="AG2390" s="11">
        <f t="shared" ca="1" si="3035"/>
        <v>47.323287671232876</v>
      </c>
      <c r="AH2390" s="10" t="str">
        <f t="shared" ca="1" si="3036"/>
        <v>&gt;45&lt; 55</v>
      </c>
      <c r="AI2390">
        <v>12595806</v>
      </c>
      <c r="AJ2390" s="13" t="s">
        <v>73</v>
      </c>
      <c r="AK2390" s="163" t="s">
        <v>8992</v>
      </c>
      <c r="AL2390" s="144">
        <v>42392</v>
      </c>
      <c r="AM2390" s="65" t="s">
        <v>108</v>
      </c>
      <c r="AN2390" s="65" t="s">
        <v>76</v>
      </c>
      <c r="AO2390" s="95"/>
      <c r="AP2390" s="95" t="s">
        <v>7810</v>
      </c>
      <c r="AQ2390" s="14">
        <v>3</v>
      </c>
      <c r="AR2390" s="14">
        <v>1</v>
      </c>
      <c r="AS2390" s="15">
        <f t="shared" si="3037"/>
        <v>45805.25</v>
      </c>
      <c r="AT2390" s="122" t="s">
        <v>163</v>
      </c>
      <c r="AU2390" s="12">
        <v>3.7149999999999999</v>
      </c>
      <c r="AV2390" s="95">
        <v>17</v>
      </c>
      <c r="AW2390" s="164" t="s">
        <v>201</v>
      </c>
      <c r="AX2390" s="164" t="s">
        <v>8993</v>
      </c>
      <c r="AY2390" s="95">
        <v>82</v>
      </c>
      <c r="AZ2390" s="95" t="s">
        <v>203</v>
      </c>
      <c r="BA2390" s="20" t="str">
        <f t="shared" si="3038"/>
        <v>17001000000345436782</v>
      </c>
      <c r="BB2390" s="31">
        <f t="shared" si="3039"/>
        <v>20</v>
      </c>
      <c r="BC2390" s="95" t="s">
        <v>5775</v>
      </c>
      <c r="BD2390" s="95" t="s">
        <v>341</v>
      </c>
      <c r="BF2390"/>
      <c r="BG2390" s="95">
        <v>95252904</v>
      </c>
      <c r="BJ2390" t="s">
        <v>4109</v>
      </c>
      <c r="BK2390" s="14" t="str">
        <f>IF(K2390="CADRE","CADRE",CONCATENATE(J2390,"-",H2390))</f>
        <v>B-P7 AR</v>
      </c>
      <c r="BL2390" s="14" t="s">
        <v>595</v>
      </c>
    </row>
    <row r="2391" spans="1:69" x14ac:dyDescent="0.25">
      <c r="A2391" t="str">
        <f>VLOOKUP(B2391,[2]RH!$B:$BV,72,0)</f>
        <v>Non-Actif</v>
      </c>
      <c r="B2391" s="6">
        <v>2451</v>
      </c>
      <c r="C2391" s="125" t="s">
        <v>168</v>
      </c>
      <c r="D2391" s="7" t="s">
        <v>8994</v>
      </c>
      <c r="E2391" s="130" t="s">
        <v>67</v>
      </c>
      <c r="F2391" s="130" t="s">
        <v>118</v>
      </c>
      <c r="G2391" s="7" t="s">
        <v>220</v>
      </c>
      <c r="H2391" s="80" t="s">
        <v>2398</v>
      </c>
      <c r="I2391" s="7" t="s">
        <v>2487</v>
      </c>
      <c r="J2391" s="125" t="s">
        <v>281</v>
      </c>
      <c r="K2391" s="125" t="s">
        <v>146</v>
      </c>
      <c r="L2391" s="139" t="s">
        <v>90</v>
      </c>
      <c r="M2391" s="7" t="str">
        <f t="shared" si="3019"/>
        <v>Couturière</v>
      </c>
      <c r="N2391" s="128">
        <v>45440</v>
      </c>
      <c r="O2391" s="132"/>
      <c r="P2391" s="7">
        <f t="shared" ca="1" si="3044"/>
        <v>-218</v>
      </c>
      <c r="Q2391" s="8">
        <v>45505</v>
      </c>
      <c r="R2391" s="7" t="s">
        <v>147</v>
      </c>
      <c r="S2391" s="132"/>
      <c r="T2391" s="9" t="s">
        <v>156</v>
      </c>
      <c r="U2391" s="7" t="str">
        <f t="shared" si="3029"/>
        <v>Contractuel</v>
      </c>
      <c r="V2391" s="8">
        <v>45474</v>
      </c>
      <c r="W2391" s="8">
        <v>45504</v>
      </c>
      <c r="X2391" s="132"/>
      <c r="Y2391" s="132"/>
      <c r="Z2391" s="128">
        <v>45440</v>
      </c>
      <c r="AA2391" s="7">
        <f t="shared" si="3030"/>
        <v>5</v>
      </c>
      <c r="AB2391" s="7">
        <f t="shared" si="3031"/>
        <v>2024</v>
      </c>
      <c r="AC2391" s="7">
        <f t="shared" si="3032"/>
        <v>2028</v>
      </c>
      <c r="AD2391" s="10" t="e">
        <f t="shared" ref="AD2391:AD2454" ca="1" si="3062">IF(#REF!="Non",(DAYS360(N2391,Q2391)/360),(DAYS360(N2391,TODAY())/360))</f>
        <v>#REF!</v>
      </c>
      <c r="AE2391" s="10" t="e">
        <f t="shared" ca="1" si="3034"/>
        <v>#REF!</v>
      </c>
      <c r="AF2391" s="144">
        <v>29981</v>
      </c>
      <c r="AG2391" s="11">
        <f t="shared" ca="1" si="3035"/>
        <v>43.126027397260273</v>
      </c>
      <c r="AH2391" s="10" t="str">
        <f t="shared" ca="1" si="3036"/>
        <v>&gt;35&lt; 45</v>
      </c>
      <c r="AI2391">
        <v>12304113</v>
      </c>
      <c r="AJ2391" s="13" t="s">
        <v>120</v>
      </c>
      <c r="AK2391" s="163" t="s">
        <v>8995</v>
      </c>
      <c r="AL2391" s="144">
        <v>43895</v>
      </c>
      <c r="AM2391" s="65" t="s">
        <v>108</v>
      </c>
      <c r="AN2391" s="65" t="s">
        <v>76</v>
      </c>
      <c r="AO2391" s="95">
        <v>2</v>
      </c>
      <c r="AP2391" s="95" t="s">
        <v>7769</v>
      </c>
      <c r="AQ2391" s="14">
        <v>3</v>
      </c>
      <c r="AR2391" s="14">
        <v>1</v>
      </c>
      <c r="AS2391" s="15">
        <f t="shared" si="3037"/>
        <v>45805.25</v>
      </c>
      <c r="AT2391" s="122" t="s">
        <v>163</v>
      </c>
      <c r="AU2391" s="12">
        <v>3.7149999999999999</v>
      </c>
      <c r="AV2391" s="95">
        <v>17</v>
      </c>
      <c r="AW2391" s="164" t="s">
        <v>201</v>
      </c>
      <c r="AX2391" s="164" t="s">
        <v>8996</v>
      </c>
      <c r="AY2391" s="95">
        <v>56</v>
      </c>
      <c r="AZ2391" s="95" t="s">
        <v>203</v>
      </c>
      <c r="BA2391" s="20" t="str">
        <f t="shared" si="3038"/>
        <v>17001000000274165256</v>
      </c>
      <c r="BB2391" s="31">
        <f t="shared" si="3039"/>
        <v>20</v>
      </c>
      <c r="BC2391" s="95" t="s">
        <v>8997</v>
      </c>
      <c r="BD2391" s="95" t="s">
        <v>85</v>
      </c>
      <c r="BF2391"/>
      <c r="BG2391" s="95">
        <v>951191770</v>
      </c>
      <c r="BK2391" s="14" t="str">
        <f t="shared" ref="BK2391:BK2430" si="3063">IF(K2391="CADRE","CADRE",CONCATENATE(J2391,"-",H2391))</f>
        <v>B-P7 AR</v>
      </c>
      <c r="BL2391" s="14" t="s">
        <v>595</v>
      </c>
    </row>
    <row r="2392" spans="1:69" x14ac:dyDescent="0.25">
      <c r="A2392" t="str">
        <f>VLOOKUP(B2392,[2]RH!$B:$BV,72,0)</f>
        <v>Non-Actif</v>
      </c>
      <c r="B2392" s="6">
        <v>2452</v>
      </c>
      <c r="C2392" s="125" t="s">
        <v>65</v>
      </c>
      <c r="D2392" s="7" t="s">
        <v>8998</v>
      </c>
      <c r="E2392" s="130" t="s">
        <v>67</v>
      </c>
      <c r="F2392" s="130" t="s">
        <v>118</v>
      </c>
      <c r="G2392" s="7" t="s">
        <v>220</v>
      </c>
      <c r="H2392" s="80" t="s">
        <v>2398</v>
      </c>
      <c r="I2392" s="7" t="s">
        <v>2919</v>
      </c>
      <c r="J2392" s="125" t="s">
        <v>281</v>
      </c>
      <c r="K2392" s="125" t="s">
        <v>146</v>
      </c>
      <c r="L2392" s="139" t="s">
        <v>90</v>
      </c>
      <c r="M2392" s="7" t="str">
        <f t="shared" si="3019"/>
        <v>Couturière</v>
      </c>
      <c r="N2392" s="128">
        <v>45440</v>
      </c>
      <c r="O2392" s="132"/>
      <c r="P2392" s="7">
        <f t="shared" ca="1" si="3044"/>
        <v>-249</v>
      </c>
      <c r="Q2392" s="8">
        <v>45465</v>
      </c>
      <c r="R2392" s="7" t="s">
        <v>8475</v>
      </c>
      <c r="S2392" s="132"/>
      <c r="T2392" s="9" t="s">
        <v>156</v>
      </c>
      <c r="U2392" s="7" t="str">
        <f t="shared" si="3029"/>
        <v>Contractuel</v>
      </c>
      <c r="V2392" s="128">
        <v>45440</v>
      </c>
      <c r="W2392" s="128">
        <v>45473</v>
      </c>
      <c r="X2392" s="132"/>
      <c r="Y2392" s="132"/>
      <c r="Z2392" s="128">
        <v>45440</v>
      </c>
      <c r="AA2392" s="7">
        <f t="shared" si="3030"/>
        <v>5</v>
      </c>
      <c r="AB2392" s="7">
        <f t="shared" si="3031"/>
        <v>2024</v>
      </c>
      <c r="AC2392" s="7">
        <f t="shared" si="3032"/>
        <v>2028</v>
      </c>
      <c r="AD2392" s="10" t="e">
        <f t="shared" ref="AD2392:AD2455" ca="1" si="3064">IF(#REF!="Non",(DAYS360(N2392,Q2392)/360),(DAYS360(N2392,TODAY())/360))</f>
        <v>#REF!</v>
      </c>
      <c r="AE2392" s="10" t="e">
        <f t="shared" ca="1" si="3034"/>
        <v>#REF!</v>
      </c>
      <c r="AF2392" s="144">
        <v>33226</v>
      </c>
      <c r="AG2392" s="11">
        <f t="shared" ca="1" si="3035"/>
        <v>34.235616438356168</v>
      </c>
      <c r="AH2392" s="10" t="str">
        <f t="shared" ca="1" si="3036"/>
        <v>&gt;25&lt; 35</v>
      </c>
      <c r="AK2392" s="163" t="s">
        <v>8999</v>
      </c>
      <c r="AL2392" s="144">
        <v>44404</v>
      </c>
      <c r="AM2392" s="65" t="s">
        <v>75</v>
      </c>
      <c r="AN2392" s="65" t="s">
        <v>76</v>
      </c>
      <c r="AO2392" s="95">
        <v>1</v>
      </c>
      <c r="AP2392" s="95" t="s">
        <v>7687</v>
      </c>
      <c r="AQ2392" s="14">
        <v>3</v>
      </c>
      <c r="AR2392" s="14">
        <v>1</v>
      </c>
      <c r="AS2392" s="15">
        <f t="shared" si="3037"/>
        <v>45805.25</v>
      </c>
      <c r="AT2392" s="122" t="s">
        <v>163</v>
      </c>
      <c r="AU2392" s="12">
        <v>3.7149999999999999</v>
      </c>
      <c r="AV2392" s="95">
        <v>17</v>
      </c>
      <c r="AW2392" s="164" t="s">
        <v>201</v>
      </c>
      <c r="AX2392" s="164" t="s">
        <v>9000</v>
      </c>
      <c r="AY2392" s="95">
        <v>46</v>
      </c>
      <c r="AZ2392" s="95" t="s">
        <v>203</v>
      </c>
      <c r="BA2392" s="20" t="str">
        <f t="shared" si="3038"/>
        <v>17001000000345467046</v>
      </c>
      <c r="BB2392" s="31">
        <f t="shared" si="3039"/>
        <v>20</v>
      </c>
      <c r="BC2392" s="95" t="s">
        <v>9001</v>
      </c>
      <c r="BD2392" s="95" t="s">
        <v>341</v>
      </c>
      <c r="BF2392"/>
      <c r="BG2392" s="95">
        <v>22964233</v>
      </c>
      <c r="BK2392" s="14" t="str">
        <f t="shared" si="3063"/>
        <v>B-P7 AR</v>
      </c>
      <c r="BL2392" s="14" t="s">
        <v>595</v>
      </c>
    </row>
    <row r="2393" spans="1:69" x14ac:dyDescent="0.25">
      <c r="A2393" t="str">
        <f>VLOOKUP(B2393,[2]RH!$B:$BV,72,0)</f>
        <v>si</v>
      </c>
      <c r="B2393" s="6">
        <v>2453</v>
      </c>
      <c r="C2393" s="125" t="s">
        <v>168</v>
      </c>
      <c r="D2393" s="7" t="s">
        <v>9002</v>
      </c>
      <c r="E2393" s="130" t="s">
        <v>67</v>
      </c>
      <c r="F2393" s="7" t="s">
        <v>258</v>
      </c>
      <c r="G2393" s="7" t="s">
        <v>9003</v>
      </c>
      <c r="H2393" s="80" t="s">
        <v>891</v>
      </c>
      <c r="I2393" s="7" t="s">
        <v>892</v>
      </c>
      <c r="J2393" s="7" t="s">
        <v>190</v>
      </c>
      <c r="K2393" s="125" t="s">
        <v>89</v>
      </c>
      <c r="L2393" s="7" t="s">
        <v>90</v>
      </c>
      <c r="M2393" s="7" t="str">
        <f t="shared" si="3019"/>
        <v>appolo</v>
      </c>
      <c r="N2393" s="128">
        <v>45441</v>
      </c>
      <c r="O2393" s="132"/>
      <c r="P2393" s="7">
        <f t="shared" ca="1" si="3044"/>
        <v>55</v>
      </c>
      <c r="Q2393" s="8"/>
      <c r="R2393" s="7"/>
      <c r="S2393" s="132"/>
      <c r="T2393" s="9" t="s">
        <v>156</v>
      </c>
      <c r="U2393" s="7" t="str">
        <f t="shared" si="3029"/>
        <v>Contractuel</v>
      </c>
      <c r="V2393" s="8">
        <v>45689</v>
      </c>
      <c r="W2393" s="8">
        <f>VLOOKUP(B2393,[1]BASE!$A:$Q,17,0)</f>
        <v>45777</v>
      </c>
      <c r="X2393" s="132"/>
      <c r="Y2393" s="132"/>
      <c r="Z2393" s="128">
        <v>45441</v>
      </c>
      <c r="AA2393" s="7">
        <f t="shared" si="3030"/>
        <v>5</v>
      </c>
      <c r="AB2393" s="7">
        <f t="shared" si="3031"/>
        <v>2024</v>
      </c>
      <c r="AC2393" s="7">
        <f t="shared" si="3032"/>
        <v>2028</v>
      </c>
      <c r="AD2393" s="10" t="e">
        <f t="shared" ref="AD2393:AD2456" ca="1" si="3065">IF(#REF!="Non",(DAYS360(N2393,Q2393)/360),(DAYS360(N2393,TODAY())/360))</f>
        <v>#REF!</v>
      </c>
      <c r="AE2393" s="10" t="e">
        <f t="shared" ca="1" si="3034"/>
        <v>#REF!</v>
      </c>
      <c r="AF2393" s="144">
        <v>36151</v>
      </c>
      <c r="AG2393" s="11">
        <f t="shared" ca="1" si="3035"/>
        <v>26.221917808219178</v>
      </c>
      <c r="AH2393" s="10" t="str">
        <f t="shared" ca="1" si="3036"/>
        <v>&gt;25&lt; 35</v>
      </c>
      <c r="AI2393">
        <v>17283126</v>
      </c>
      <c r="AJ2393" s="13" t="s">
        <v>192</v>
      </c>
      <c r="AK2393" s="163" t="s">
        <v>9004</v>
      </c>
      <c r="AL2393" s="144">
        <v>42884</v>
      </c>
      <c r="AM2393" s="65" t="s">
        <v>108</v>
      </c>
      <c r="AN2393" s="65" t="s">
        <v>109</v>
      </c>
      <c r="AO2393" s="95"/>
      <c r="AP2393" s="95" t="s">
        <v>9005</v>
      </c>
      <c r="AQ2393" s="14">
        <v>3</v>
      </c>
      <c r="AR2393" s="14">
        <v>1</v>
      </c>
      <c r="AS2393" s="15">
        <f t="shared" si="3037"/>
        <v>45806.25</v>
      </c>
      <c r="AT2393" s="122" t="s">
        <v>163</v>
      </c>
      <c r="AU2393" s="12">
        <v>3.8780000000000001</v>
      </c>
      <c r="AV2393" s="95">
        <v>17</v>
      </c>
      <c r="AW2393" s="164">
        <v>53594</v>
      </c>
      <c r="AX2393" s="164" t="s">
        <v>9006</v>
      </c>
      <c r="AY2393" s="95">
        <v>41</v>
      </c>
      <c r="AZ2393" s="95" t="s">
        <v>203</v>
      </c>
      <c r="BA2393" s="20" t="str">
        <f t="shared" si="3038"/>
        <v>17535940171429652841</v>
      </c>
      <c r="BB2393" s="31">
        <f t="shared" si="3039"/>
        <v>20</v>
      </c>
      <c r="BC2393" s="95" t="s">
        <v>757</v>
      </c>
      <c r="BD2393" s="95" t="s">
        <v>341</v>
      </c>
      <c r="BF2393"/>
      <c r="BG2393" s="95">
        <v>20276640</v>
      </c>
      <c r="BJ2393" t="s">
        <v>371</v>
      </c>
      <c r="BK2393" s="14" t="str">
        <f t="shared" si="3063"/>
        <v>A-APPOLO</v>
      </c>
      <c r="BL2393" s="14" t="s">
        <v>288</v>
      </c>
    </row>
    <row r="2394" spans="1:69" x14ac:dyDescent="0.25">
      <c r="A2394" t="str">
        <f>VLOOKUP(B2394,[2]RH!$B:$BV,72,0)</f>
        <v>si</v>
      </c>
      <c r="B2394" s="6">
        <v>2454</v>
      </c>
      <c r="C2394" s="125" t="s">
        <v>168</v>
      </c>
      <c r="D2394" s="7" t="s">
        <v>9007</v>
      </c>
      <c r="E2394" s="130" t="s">
        <v>67</v>
      </c>
      <c r="F2394" s="130" t="s">
        <v>118</v>
      </c>
      <c r="G2394" s="7" t="s">
        <v>220</v>
      </c>
      <c r="H2394" s="80" t="s">
        <v>2398</v>
      </c>
      <c r="I2394" s="7" t="s">
        <v>2487</v>
      </c>
      <c r="J2394" s="125" t="s">
        <v>281</v>
      </c>
      <c r="K2394" s="125" t="s">
        <v>146</v>
      </c>
      <c r="L2394" s="139" t="s">
        <v>90</v>
      </c>
      <c r="M2394" s="7" t="str">
        <f t="shared" si="3019"/>
        <v>Couturière</v>
      </c>
      <c r="N2394" s="128">
        <v>45441</v>
      </c>
      <c r="O2394" s="132"/>
      <c r="P2394" s="7">
        <f t="shared" ca="1" si="3044"/>
        <v>-6</v>
      </c>
      <c r="Q2394" s="8"/>
      <c r="R2394" s="7"/>
      <c r="S2394" s="132"/>
      <c r="T2394" s="9" t="s">
        <v>156</v>
      </c>
      <c r="U2394" s="7" t="str">
        <f t="shared" si="3029"/>
        <v>Contractuel</v>
      </c>
      <c r="V2394" s="8">
        <v>45689</v>
      </c>
      <c r="W2394" s="8">
        <f>VLOOKUP(B2394,[1]BASE!$A:$Q,17,0)</f>
        <v>45716</v>
      </c>
      <c r="X2394" s="132"/>
      <c r="Y2394" s="132"/>
      <c r="Z2394" s="128">
        <v>45441</v>
      </c>
      <c r="AA2394" s="7">
        <f t="shared" si="3030"/>
        <v>5</v>
      </c>
      <c r="AB2394" s="7">
        <f t="shared" si="3031"/>
        <v>2024</v>
      </c>
      <c r="AC2394" s="7">
        <f t="shared" si="3032"/>
        <v>2028</v>
      </c>
      <c r="AD2394" s="10" t="e">
        <f t="shared" ref="AD2394:AD2457" ca="1" si="3066">IF(#REF!="Non",(DAYS360(N2394,Q2394)/360),(DAYS360(N2394,TODAY())/360))</f>
        <v>#REF!</v>
      </c>
      <c r="AE2394" s="10" t="e">
        <f t="shared" ca="1" si="3034"/>
        <v>#REF!</v>
      </c>
      <c r="AF2394" s="144">
        <v>35136</v>
      </c>
      <c r="AG2394" s="11">
        <f t="shared" ca="1" si="3035"/>
        <v>29.002739726027396</v>
      </c>
      <c r="AH2394" s="10" t="str">
        <f t="shared" ca="1" si="3036"/>
        <v>&gt;25&lt; 35</v>
      </c>
      <c r="AI2394">
        <v>16926765</v>
      </c>
      <c r="AJ2394" s="13" t="s">
        <v>82</v>
      </c>
      <c r="AK2394" s="163" t="s">
        <v>9008</v>
      </c>
      <c r="AL2394" s="144">
        <v>41529</v>
      </c>
      <c r="AM2394" s="65" t="s">
        <v>108</v>
      </c>
      <c r="AN2394" s="65" t="s">
        <v>109</v>
      </c>
      <c r="AO2394" s="95"/>
      <c r="AP2394" s="95" t="s">
        <v>7687</v>
      </c>
      <c r="AQ2394" s="14">
        <v>3</v>
      </c>
      <c r="AR2394" s="14">
        <v>1</v>
      </c>
      <c r="AS2394" s="15">
        <f t="shared" si="3037"/>
        <v>45806.25</v>
      </c>
      <c r="AT2394" s="122" t="s">
        <v>163</v>
      </c>
      <c r="AU2394" s="12">
        <v>3.7149999999999999</v>
      </c>
      <c r="AV2394" s="95">
        <v>17</v>
      </c>
      <c r="AW2394" s="164" t="s">
        <v>201</v>
      </c>
      <c r="AX2394" s="164" t="s">
        <v>9009</v>
      </c>
      <c r="AY2394" s="95">
        <v>26</v>
      </c>
      <c r="AZ2394" s="95" t="s">
        <v>8448</v>
      </c>
      <c r="BA2394" s="20" t="str">
        <f t="shared" si="3038"/>
        <v>17001000000345529126</v>
      </c>
      <c r="BB2394" s="31">
        <f t="shared" si="3039"/>
        <v>20</v>
      </c>
      <c r="BC2394" s="95" t="s">
        <v>9010</v>
      </c>
      <c r="BD2394" s="95" t="s">
        <v>341</v>
      </c>
      <c r="BF2394"/>
      <c r="BG2394" s="95">
        <v>23158800</v>
      </c>
      <c r="BJ2394" t="s">
        <v>6322</v>
      </c>
      <c r="BK2394" s="14" t="str">
        <f>IF(K2394="CADRE","CADRE",CONCATENATE(J2394,"-",H2394))</f>
        <v>B-P7 AR</v>
      </c>
      <c r="BL2394" s="14" t="s">
        <v>595</v>
      </c>
    </row>
    <row r="2395" spans="1:69" x14ac:dyDescent="0.25">
      <c r="A2395" t="str">
        <f>VLOOKUP(B2395,[2]RH!$B:$BV,72,0)</f>
        <v>Non-Actif</v>
      </c>
      <c r="B2395" s="6">
        <v>2455</v>
      </c>
      <c r="C2395" s="125" t="s">
        <v>168</v>
      </c>
      <c r="D2395" s="7" t="s">
        <v>9011</v>
      </c>
      <c r="E2395" s="130" t="s">
        <v>67</v>
      </c>
      <c r="F2395" s="130" t="s">
        <v>118</v>
      </c>
      <c r="G2395" s="7" t="s">
        <v>220</v>
      </c>
      <c r="H2395" s="80" t="s">
        <v>2398</v>
      </c>
      <c r="I2395" s="7" t="s">
        <v>2919</v>
      </c>
      <c r="J2395" s="125" t="s">
        <v>281</v>
      </c>
      <c r="K2395" s="125" t="s">
        <v>146</v>
      </c>
      <c r="L2395" s="139" t="s">
        <v>90</v>
      </c>
      <c r="M2395" s="7" t="str">
        <f t="shared" si="3019"/>
        <v>Couturière</v>
      </c>
      <c r="N2395" s="128">
        <v>45441</v>
      </c>
      <c r="O2395" s="132"/>
      <c r="P2395" s="7">
        <f t="shared" ca="1" si="3044"/>
        <v>-218</v>
      </c>
      <c r="Q2395" s="8">
        <v>45504</v>
      </c>
      <c r="R2395" s="7" t="s">
        <v>915</v>
      </c>
      <c r="S2395" s="132" t="s">
        <v>2317</v>
      </c>
      <c r="T2395" s="9" t="s">
        <v>156</v>
      </c>
      <c r="U2395" s="7" t="str">
        <f t="shared" si="3029"/>
        <v>Contractuel</v>
      </c>
      <c r="V2395" s="8">
        <v>45474</v>
      </c>
      <c r="W2395" s="8">
        <v>45504</v>
      </c>
      <c r="X2395" s="132"/>
      <c r="Y2395" s="132"/>
      <c r="Z2395" s="128">
        <v>45441</v>
      </c>
      <c r="AA2395" s="7">
        <f t="shared" si="3030"/>
        <v>5</v>
      </c>
      <c r="AB2395" s="7">
        <f t="shared" si="3031"/>
        <v>2024</v>
      </c>
      <c r="AC2395" s="7">
        <f t="shared" si="3032"/>
        <v>2028</v>
      </c>
      <c r="AD2395" s="10" t="e">
        <f t="shared" ref="AD2395:AD2458" ca="1" si="3067">IF(#REF!="Non",(DAYS360(N2395,Q2395)/360),(DAYS360(N2395,TODAY())/360))</f>
        <v>#REF!</v>
      </c>
      <c r="AE2395" s="10" t="e">
        <f t="shared" ca="1" si="3034"/>
        <v>#REF!</v>
      </c>
      <c r="AF2395" s="144">
        <v>28346</v>
      </c>
      <c r="AG2395" s="11">
        <f t="shared" ca="1" si="3035"/>
        <v>47.605479452054794</v>
      </c>
      <c r="AH2395" s="10" t="str">
        <f t="shared" ca="1" si="3036"/>
        <v>&gt;45&lt; 55</v>
      </c>
      <c r="AI2395">
        <v>11783068</v>
      </c>
      <c r="AJ2395" s="13" t="s">
        <v>150</v>
      </c>
      <c r="AK2395" s="163" t="s">
        <v>9012</v>
      </c>
      <c r="AL2395" s="144">
        <v>40938</v>
      </c>
      <c r="AM2395" s="65" t="s">
        <v>108</v>
      </c>
      <c r="AN2395" s="65" t="s">
        <v>76</v>
      </c>
      <c r="AO2395" s="95">
        <v>2</v>
      </c>
      <c r="AP2395" s="95" t="s">
        <v>7810</v>
      </c>
      <c r="AQ2395" s="14">
        <v>3</v>
      </c>
      <c r="AR2395" s="14">
        <v>1</v>
      </c>
      <c r="AS2395" s="15">
        <f t="shared" si="3037"/>
        <v>45806.25</v>
      </c>
      <c r="AT2395" s="122" t="s">
        <v>163</v>
      </c>
      <c r="AU2395" s="12">
        <v>3.7149999999999999</v>
      </c>
      <c r="AV2395" s="164" t="s">
        <v>92</v>
      </c>
      <c r="AW2395" s="164">
        <v>11600</v>
      </c>
      <c r="AX2395" s="164" t="s">
        <v>9013</v>
      </c>
      <c r="AY2395" s="95">
        <v>28</v>
      </c>
      <c r="AZ2395" s="14" t="s">
        <v>152</v>
      </c>
      <c r="BA2395" s="20" t="str">
        <f t="shared" si="3038"/>
        <v>04116000404018984928</v>
      </c>
      <c r="BB2395" s="31">
        <f t="shared" si="3039"/>
        <v>20</v>
      </c>
      <c r="BC2395" s="95" t="s">
        <v>8241</v>
      </c>
      <c r="BD2395" s="95" t="s">
        <v>85</v>
      </c>
      <c r="BF2395"/>
      <c r="BG2395" s="95">
        <v>52928588</v>
      </c>
      <c r="BH2395">
        <v>95416927</v>
      </c>
      <c r="BK2395" s="14" t="str">
        <f t="shared" si="3063"/>
        <v>B-P7 AR</v>
      </c>
      <c r="BL2395" s="14" t="s">
        <v>595</v>
      </c>
    </row>
    <row r="2396" spans="1:69" x14ac:dyDescent="0.25">
      <c r="A2396" t="str">
        <f>VLOOKUP(B2396,[2]RH!$B:$BV,72,0)</f>
        <v>si</v>
      </c>
      <c r="B2396" s="6">
        <v>2456</v>
      </c>
      <c r="C2396" s="7" t="s">
        <v>168</v>
      </c>
      <c r="D2396" s="7" t="s">
        <v>9014</v>
      </c>
      <c r="E2396" s="7" t="s">
        <v>67</v>
      </c>
      <c r="F2396" s="7" t="s">
        <v>118</v>
      </c>
      <c r="G2396" s="7" t="s">
        <v>533</v>
      </c>
      <c r="H2396" s="7" t="s">
        <v>562</v>
      </c>
      <c r="I2396" s="7" t="s">
        <v>579</v>
      </c>
      <c r="J2396" s="7" t="s">
        <v>281</v>
      </c>
      <c r="K2396" s="7" t="s">
        <v>89</v>
      </c>
      <c r="L2396" s="7" t="s">
        <v>90</v>
      </c>
      <c r="M2396" s="7" t="str">
        <f t="shared" si="3019"/>
        <v>Contrôle Qualité</v>
      </c>
      <c r="N2396" s="8">
        <v>45446</v>
      </c>
      <c r="P2396" s="7">
        <f t="shared" ca="1" si="3044"/>
        <v>-6</v>
      </c>
      <c r="Q2396" s="8"/>
      <c r="R2396" s="7"/>
      <c r="S2396" s="7"/>
      <c r="T2396" s="9" t="s">
        <v>156</v>
      </c>
      <c r="U2396" s="7" t="str">
        <f t="shared" si="3029"/>
        <v>Contractuel</v>
      </c>
      <c r="V2396" s="8">
        <v>45689</v>
      </c>
      <c r="W2396" s="8">
        <f>VLOOKUP(B2396,[1]BASE!$A:$Q,17,0)</f>
        <v>45716</v>
      </c>
      <c r="X2396" s="8"/>
      <c r="Y2396" s="8"/>
      <c r="Z2396" s="8">
        <v>45446</v>
      </c>
      <c r="AA2396" s="7">
        <f t="shared" si="3030"/>
        <v>6</v>
      </c>
      <c r="AB2396" s="7">
        <f t="shared" si="3031"/>
        <v>2024</v>
      </c>
      <c r="AC2396" s="7">
        <f t="shared" si="3032"/>
        <v>2028</v>
      </c>
      <c r="AD2396" s="10" t="e">
        <f t="shared" ref="AD2396:AD2459" ca="1" si="3068">IF(#REF!="Non",(DAYS360(N2396,Q2396)/360),(DAYS360(N2396,TODAY())/360))</f>
        <v>#REF!</v>
      </c>
      <c r="AE2396" s="10" t="e">
        <f t="shared" ca="1" si="3034"/>
        <v>#REF!</v>
      </c>
      <c r="AF2396" s="8">
        <v>35243</v>
      </c>
      <c r="AG2396" s="11">
        <f t="shared" ca="1" si="3035"/>
        <v>28.709589041095889</v>
      </c>
      <c r="AH2396" s="10" t="str">
        <f t="shared" ca="1" si="3036"/>
        <v>&gt;25&lt; 35</v>
      </c>
      <c r="AI2396" s="12"/>
      <c r="AJ2396" s="13"/>
      <c r="AK2396" s="12" t="s">
        <v>9015</v>
      </c>
      <c r="AL2396" s="8">
        <v>45401</v>
      </c>
      <c r="AM2396" s="7" t="s">
        <v>108</v>
      </c>
      <c r="AN2396" s="7" t="s">
        <v>109</v>
      </c>
      <c r="AP2396" t="s">
        <v>9016</v>
      </c>
      <c r="AQ2396">
        <v>3</v>
      </c>
      <c r="AR2396" s="14">
        <v>1</v>
      </c>
      <c r="AS2396" s="15">
        <f t="shared" si="3037"/>
        <v>45811.25</v>
      </c>
      <c r="AT2396" s="14" t="s">
        <v>163</v>
      </c>
      <c r="AU2396" s="12">
        <v>3.8780000000000001</v>
      </c>
      <c r="AV2396" s="17">
        <v>17</v>
      </c>
      <c r="AW2396" s="18" t="s">
        <v>201</v>
      </c>
      <c r="AX2396" s="19" t="s">
        <v>9017</v>
      </c>
      <c r="AY2396" s="17">
        <v>21</v>
      </c>
      <c r="AZ2396" s="14" t="s">
        <v>8448</v>
      </c>
      <c r="BA2396" s="20" t="str">
        <f t="shared" si="3038"/>
        <v>17001000000330099821</v>
      </c>
      <c r="BB2396" s="31">
        <f t="shared" si="3039"/>
        <v>20</v>
      </c>
      <c r="BC2396" s="22" t="s">
        <v>9018</v>
      </c>
      <c r="BD2396" s="23" t="s">
        <v>115</v>
      </c>
      <c r="BF2396" s="8"/>
      <c r="BG2396" s="32">
        <v>93993899</v>
      </c>
      <c r="BH2396" s="32"/>
      <c r="BI2396" s="32"/>
      <c r="BJ2396" t="s">
        <v>714</v>
      </c>
      <c r="BK2396" s="14" t="str">
        <f>IF(K2396="CADRE","CADRE",CONCATENATE(J2396,"-",H2396))</f>
        <v>B-P6 AR</v>
      </c>
      <c r="BL2396" s="14" t="s">
        <v>288</v>
      </c>
      <c r="BM2396" s="25"/>
      <c r="BN2396" s="26"/>
      <c r="BO2396" s="27"/>
      <c r="BP2396" s="26"/>
      <c r="BQ2396" s="28"/>
    </row>
    <row r="2397" spans="1:69" x14ac:dyDescent="0.25">
      <c r="A2397" t="str">
        <f>VLOOKUP(B2397,[2]RH!$B:$BV,72,0)</f>
        <v>Non-Actif</v>
      </c>
      <c r="B2397" s="6">
        <v>2457</v>
      </c>
      <c r="C2397" s="125" t="s">
        <v>168</v>
      </c>
      <c r="D2397" s="7" t="s">
        <v>9019</v>
      </c>
      <c r="E2397" s="130" t="s">
        <v>67</v>
      </c>
      <c r="F2397" s="130" t="s">
        <v>118</v>
      </c>
      <c r="G2397" s="7" t="s">
        <v>220</v>
      </c>
      <c r="H2397" s="80" t="s">
        <v>2398</v>
      </c>
      <c r="I2397" s="7" t="s">
        <v>2487</v>
      </c>
      <c r="J2397" s="125" t="s">
        <v>281</v>
      </c>
      <c r="K2397" s="125" t="s">
        <v>146</v>
      </c>
      <c r="L2397" s="139" t="s">
        <v>90</v>
      </c>
      <c r="M2397" s="7" t="str">
        <f t="shared" si="3019"/>
        <v>Couturière</v>
      </c>
      <c r="N2397" s="128">
        <v>45446</v>
      </c>
      <c r="O2397" s="132"/>
      <c r="P2397" s="7">
        <f t="shared" ca="1" si="3044"/>
        <v>-187</v>
      </c>
      <c r="Q2397" s="8">
        <v>45516</v>
      </c>
      <c r="R2397" s="7" t="s">
        <v>1692</v>
      </c>
      <c r="S2397" s="132"/>
      <c r="T2397" s="9" t="s">
        <v>156</v>
      </c>
      <c r="U2397" s="7" t="str">
        <f t="shared" si="3029"/>
        <v>Contractuel</v>
      </c>
      <c r="V2397" s="8">
        <v>45505</v>
      </c>
      <c r="W2397" s="8">
        <v>45535</v>
      </c>
      <c r="X2397" s="132"/>
      <c r="Y2397" s="132"/>
      <c r="Z2397" s="128">
        <v>45446</v>
      </c>
      <c r="AA2397" s="7">
        <f t="shared" si="3030"/>
        <v>6</v>
      </c>
      <c r="AB2397" s="7">
        <f t="shared" si="3031"/>
        <v>2024</v>
      </c>
      <c r="AC2397" s="7">
        <f t="shared" si="3032"/>
        <v>2028</v>
      </c>
      <c r="AD2397" s="10" t="e">
        <f t="shared" ref="AD2397:AD2460" ca="1" si="3069">IF(#REF!="Non",(DAYS360(N2397,Q2397)/360),(DAYS360(N2397,TODAY())/360))</f>
        <v>#REF!</v>
      </c>
      <c r="AE2397" s="10" t="e">
        <f t="shared" ca="1" si="3034"/>
        <v>#REF!</v>
      </c>
      <c r="AF2397" s="144">
        <v>29316</v>
      </c>
      <c r="AG2397" s="11">
        <f t="shared" ca="1" si="3035"/>
        <v>44.947945205479449</v>
      </c>
      <c r="AH2397" s="10" t="str">
        <f t="shared" ca="1" si="3036"/>
        <v>&gt;35&lt; 45</v>
      </c>
      <c r="AI2397">
        <v>12489251</v>
      </c>
      <c r="AJ2397" s="13" t="s">
        <v>150</v>
      </c>
      <c r="AK2397" s="163" t="s">
        <v>9020</v>
      </c>
      <c r="AL2397" s="144">
        <v>42959</v>
      </c>
      <c r="AM2397" s="65" t="s">
        <v>108</v>
      </c>
      <c r="AN2397" s="65" t="s">
        <v>109</v>
      </c>
      <c r="AP2397" s="95" t="s">
        <v>7930</v>
      </c>
      <c r="AQ2397" s="14">
        <v>3</v>
      </c>
      <c r="AR2397" s="14">
        <v>1</v>
      </c>
      <c r="AS2397" s="15">
        <f t="shared" si="3037"/>
        <v>45811.25</v>
      </c>
      <c r="AT2397" s="122" t="s">
        <v>163</v>
      </c>
      <c r="AU2397" s="65">
        <v>3.7149999999999999</v>
      </c>
      <c r="AV2397">
        <v>17</v>
      </c>
      <c r="AW2397" s="13" t="s">
        <v>201</v>
      </c>
      <c r="AX2397" s="164" t="s">
        <v>9021</v>
      </c>
      <c r="AY2397" s="95">
        <v>61</v>
      </c>
      <c r="AZ2397" s="95" t="s">
        <v>203</v>
      </c>
      <c r="BA2397" s="20" t="str">
        <f t="shared" si="3038"/>
        <v>17001000000110435561</v>
      </c>
      <c r="BB2397" s="31">
        <f t="shared" si="3039"/>
        <v>20</v>
      </c>
      <c r="BC2397" s="95" t="s">
        <v>9022</v>
      </c>
      <c r="BD2397" s="95" t="s">
        <v>341</v>
      </c>
      <c r="BF2397"/>
      <c r="BG2397" s="95">
        <v>58637172</v>
      </c>
      <c r="BJ2397" t="s">
        <v>7665</v>
      </c>
      <c r="BK2397" s="14" t="str">
        <f t="shared" si="3063"/>
        <v>B-P7 AR</v>
      </c>
      <c r="BL2397" t="s">
        <v>595</v>
      </c>
    </row>
    <row r="2398" spans="1:69" x14ac:dyDescent="0.25">
      <c r="A2398" t="str">
        <f>VLOOKUP(B2398,[2]RH!$B:$BV,72,0)</f>
        <v>si</v>
      </c>
      <c r="B2398" s="6">
        <v>2458</v>
      </c>
      <c r="C2398" s="125" t="s">
        <v>168</v>
      </c>
      <c r="D2398" s="7" t="s">
        <v>9023</v>
      </c>
      <c r="E2398" s="130" t="s">
        <v>67</v>
      </c>
      <c r="F2398" s="130" t="s">
        <v>118</v>
      </c>
      <c r="G2398" s="7" t="s">
        <v>220</v>
      </c>
      <c r="H2398" s="80" t="s">
        <v>2398</v>
      </c>
      <c r="I2398" s="7" t="s">
        <v>2487</v>
      </c>
      <c r="J2398" s="125" t="s">
        <v>281</v>
      </c>
      <c r="K2398" s="125" t="s">
        <v>146</v>
      </c>
      <c r="L2398" s="139" t="s">
        <v>90</v>
      </c>
      <c r="M2398" s="7" t="str">
        <f t="shared" si="3019"/>
        <v>Couturière</v>
      </c>
      <c r="N2398" s="128">
        <v>45446</v>
      </c>
      <c r="O2398" s="132"/>
      <c r="P2398" s="7">
        <f t="shared" ca="1" si="3044"/>
        <v>-6</v>
      </c>
      <c r="Q2398" s="8"/>
      <c r="R2398" s="7"/>
      <c r="S2398" s="132"/>
      <c r="T2398" s="9" t="s">
        <v>156</v>
      </c>
      <c r="U2398" s="7" t="str">
        <f t="shared" si="3029"/>
        <v>Contractuel</v>
      </c>
      <c r="V2398" s="8">
        <v>45689</v>
      </c>
      <c r="W2398" s="8">
        <f>VLOOKUP(B2398,[1]BASE!$A:$Q,17,0)</f>
        <v>45716</v>
      </c>
      <c r="X2398" s="132"/>
      <c r="Y2398" s="132"/>
      <c r="Z2398" s="128">
        <v>45446</v>
      </c>
      <c r="AA2398" s="7">
        <f t="shared" si="3030"/>
        <v>6</v>
      </c>
      <c r="AB2398" s="7">
        <f t="shared" si="3031"/>
        <v>2024</v>
      </c>
      <c r="AC2398" s="7">
        <f t="shared" si="3032"/>
        <v>2028</v>
      </c>
      <c r="AD2398" s="10" t="e">
        <f t="shared" ref="AD2398:AD2461" ca="1" si="3070">IF(#REF!="Non",(DAYS360(N2398,Q2398)/360),(DAYS360(N2398,TODAY())/360))</f>
        <v>#REF!</v>
      </c>
      <c r="AE2398" s="10" t="e">
        <f t="shared" ca="1" si="3034"/>
        <v>#REF!</v>
      </c>
      <c r="AF2398" s="144">
        <v>28178</v>
      </c>
      <c r="AG2398" s="11">
        <f t="shared" ca="1" si="3035"/>
        <v>48.065753424657537</v>
      </c>
      <c r="AH2398" s="10" t="str">
        <f t="shared" ca="1" si="3036"/>
        <v>&gt;45&lt; 55</v>
      </c>
      <c r="AI2398">
        <v>11998016</v>
      </c>
      <c r="AJ2398" s="13" t="s">
        <v>92</v>
      </c>
      <c r="AK2398" s="163" t="s">
        <v>9024</v>
      </c>
      <c r="AL2398" s="144">
        <v>43805</v>
      </c>
      <c r="AM2398" s="65" t="s">
        <v>108</v>
      </c>
      <c r="AN2398" s="65" t="s">
        <v>109</v>
      </c>
      <c r="AP2398" s="95" t="s">
        <v>7930</v>
      </c>
      <c r="AQ2398" s="14">
        <v>3</v>
      </c>
      <c r="AR2398" s="14">
        <v>1</v>
      </c>
      <c r="AS2398" s="15">
        <f t="shared" si="3037"/>
        <v>45811.25</v>
      </c>
      <c r="AT2398" s="122" t="s">
        <v>163</v>
      </c>
      <c r="AU2398" s="65">
        <v>3.7149999999999999</v>
      </c>
      <c r="AV2398">
        <v>17</v>
      </c>
      <c r="AW2398" s="13" t="s">
        <v>201</v>
      </c>
      <c r="AX2398" s="164" t="s">
        <v>9025</v>
      </c>
      <c r="AY2398" s="95">
        <v>87</v>
      </c>
      <c r="AZ2398" s="95" t="s">
        <v>203</v>
      </c>
      <c r="BA2398" s="20" t="str">
        <f t="shared" si="3038"/>
        <v>17001000000264409287</v>
      </c>
      <c r="BB2398" s="31">
        <f t="shared" si="3039"/>
        <v>20</v>
      </c>
      <c r="BC2398" s="95" t="s">
        <v>8969</v>
      </c>
      <c r="BD2398" s="95" t="s">
        <v>341</v>
      </c>
      <c r="BF2398"/>
      <c r="BG2398" s="95">
        <v>97169133</v>
      </c>
      <c r="BJ2398" t="s">
        <v>6322</v>
      </c>
      <c r="BK2398" s="14" t="str">
        <f t="shared" si="3063"/>
        <v>B-P7 AR</v>
      </c>
      <c r="BL2398" t="s">
        <v>595</v>
      </c>
    </row>
    <row r="2399" spans="1:69" x14ac:dyDescent="0.25">
      <c r="A2399" t="str">
        <f>VLOOKUP(B2399,[2]RH!$B:$BV,72,0)</f>
        <v>si</v>
      </c>
      <c r="B2399" s="6">
        <v>2459</v>
      </c>
      <c r="C2399" s="125" t="s">
        <v>168</v>
      </c>
      <c r="D2399" s="7" t="s">
        <v>9026</v>
      </c>
      <c r="E2399" s="130" t="s">
        <v>67</v>
      </c>
      <c r="F2399" s="130" t="s">
        <v>118</v>
      </c>
      <c r="G2399" s="7" t="s">
        <v>220</v>
      </c>
      <c r="H2399" s="80" t="s">
        <v>2398</v>
      </c>
      <c r="I2399" s="7" t="s">
        <v>2487</v>
      </c>
      <c r="J2399" s="125" t="s">
        <v>281</v>
      </c>
      <c r="K2399" s="125" t="s">
        <v>146</v>
      </c>
      <c r="L2399" s="139" t="s">
        <v>90</v>
      </c>
      <c r="M2399" s="7" t="str">
        <f t="shared" si="3019"/>
        <v>Couturière</v>
      </c>
      <c r="N2399" s="128">
        <v>45446</v>
      </c>
      <c r="O2399" s="132"/>
      <c r="P2399" s="7">
        <f t="shared" ca="1" si="3044"/>
        <v>-6</v>
      </c>
      <c r="Q2399" s="8"/>
      <c r="R2399" s="7"/>
      <c r="S2399" s="132"/>
      <c r="T2399" s="9" t="s">
        <v>156</v>
      </c>
      <c r="U2399" s="7" t="str">
        <f t="shared" si="3029"/>
        <v>Contractuel</v>
      </c>
      <c r="V2399" s="8">
        <v>45689</v>
      </c>
      <c r="W2399" s="8">
        <f>VLOOKUP(B2399,[1]BASE!$A:$Q,17,0)</f>
        <v>45716</v>
      </c>
      <c r="X2399" s="132"/>
      <c r="Y2399" s="132"/>
      <c r="Z2399" s="128">
        <v>45446</v>
      </c>
      <c r="AA2399" s="7">
        <f t="shared" si="3030"/>
        <v>6</v>
      </c>
      <c r="AB2399" s="7">
        <f t="shared" si="3031"/>
        <v>2024</v>
      </c>
      <c r="AC2399" s="7">
        <f t="shared" si="3032"/>
        <v>2028</v>
      </c>
      <c r="AD2399" s="10" t="e">
        <f t="shared" ref="AD2399:AD2462" ca="1" si="3071">IF(#REF!="Non",(DAYS360(N2399,Q2399)/360),(DAYS360(N2399,TODAY())/360))</f>
        <v>#REF!</v>
      </c>
      <c r="AE2399" s="10" t="e">
        <f t="shared" ca="1" si="3034"/>
        <v>#REF!</v>
      </c>
      <c r="AF2399" s="144">
        <v>31076</v>
      </c>
      <c r="AG2399" s="11">
        <f t="shared" ca="1" si="3035"/>
        <v>40.126027397260273</v>
      </c>
      <c r="AH2399" s="10" t="str">
        <f t="shared" ca="1" si="3036"/>
        <v>&gt;35&lt; 45</v>
      </c>
      <c r="AI2399">
        <v>12662851</v>
      </c>
      <c r="AJ2399" s="13" t="s">
        <v>82</v>
      </c>
      <c r="AK2399" s="163" t="s">
        <v>9027</v>
      </c>
      <c r="AL2399" s="144">
        <v>43540</v>
      </c>
      <c r="AM2399" s="65" t="s">
        <v>108</v>
      </c>
      <c r="AN2399" s="65" t="s">
        <v>109</v>
      </c>
      <c r="AP2399" s="95" t="s">
        <v>8536</v>
      </c>
      <c r="AQ2399" s="14">
        <v>3</v>
      </c>
      <c r="AR2399" s="14">
        <v>1</v>
      </c>
      <c r="AS2399" s="15">
        <f t="shared" si="3037"/>
        <v>45811.25</v>
      </c>
      <c r="AT2399" s="122" t="s">
        <v>163</v>
      </c>
      <c r="AU2399" s="65">
        <v>3.7149999999999999</v>
      </c>
      <c r="AV2399">
        <v>17</v>
      </c>
      <c r="AW2399" s="13" t="s">
        <v>201</v>
      </c>
      <c r="AX2399" s="164" t="s">
        <v>9028</v>
      </c>
      <c r="AY2399" s="95">
        <v>78</v>
      </c>
      <c r="AZ2399" s="95" t="s">
        <v>203</v>
      </c>
      <c r="BA2399" s="20" t="str">
        <f t="shared" si="3038"/>
        <v>17001000000164916678</v>
      </c>
      <c r="BB2399" s="31">
        <f t="shared" si="3039"/>
        <v>20</v>
      </c>
      <c r="BC2399" s="95" t="s">
        <v>9029</v>
      </c>
      <c r="BD2399" s="95" t="s">
        <v>341</v>
      </c>
      <c r="BF2399"/>
      <c r="BG2399" s="95">
        <v>50141185</v>
      </c>
      <c r="BJ2399" t="s">
        <v>3647</v>
      </c>
      <c r="BK2399" s="14" t="str">
        <f t="shared" si="3063"/>
        <v>B-P7 AR</v>
      </c>
      <c r="BL2399" t="s">
        <v>595</v>
      </c>
    </row>
    <row r="2400" spans="1:69" x14ac:dyDescent="0.25">
      <c r="A2400" t="str">
        <f>VLOOKUP(B2400,[2]RH!$B:$BV,72,0)</f>
        <v>si</v>
      </c>
      <c r="B2400" s="6">
        <v>2460</v>
      </c>
      <c r="C2400" s="125" t="s">
        <v>168</v>
      </c>
      <c r="D2400" s="7" t="s">
        <v>9030</v>
      </c>
      <c r="E2400" s="130" t="s">
        <v>67</v>
      </c>
      <c r="F2400" s="130" t="s">
        <v>118</v>
      </c>
      <c r="G2400" s="7" t="s">
        <v>220</v>
      </c>
      <c r="H2400" s="80" t="s">
        <v>2398</v>
      </c>
      <c r="I2400" s="7" t="s">
        <v>2487</v>
      </c>
      <c r="J2400" s="125" t="s">
        <v>281</v>
      </c>
      <c r="K2400" s="125" t="s">
        <v>146</v>
      </c>
      <c r="L2400" s="139" t="s">
        <v>90</v>
      </c>
      <c r="M2400" s="7" t="str">
        <f t="shared" si="3019"/>
        <v>Couturière</v>
      </c>
      <c r="N2400" s="128">
        <v>45446</v>
      </c>
      <c r="O2400" s="132"/>
      <c r="P2400" s="7">
        <f t="shared" ca="1" si="3044"/>
        <v>-6</v>
      </c>
      <c r="Q2400" s="8"/>
      <c r="R2400" s="7"/>
      <c r="S2400" s="132"/>
      <c r="T2400" s="9" t="s">
        <v>156</v>
      </c>
      <c r="U2400" s="7" t="str">
        <f t="shared" si="3029"/>
        <v>Contractuel</v>
      </c>
      <c r="V2400" s="8">
        <v>45689</v>
      </c>
      <c r="W2400" s="8">
        <f>VLOOKUP(B2400,[1]BASE!$A:$Q,17,0)</f>
        <v>45716</v>
      </c>
      <c r="X2400" s="132"/>
      <c r="Y2400" s="132"/>
      <c r="Z2400" s="128">
        <v>45446</v>
      </c>
      <c r="AA2400" s="7">
        <f t="shared" si="3030"/>
        <v>6</v>
      </c>
      <c r="AB2400" s="7">
        <f t="shared" si="3031"/>
        <v>2024</v>
      </c>
      <c r="AC2400" s="7">
        <f t="shared" si="3032"/>
        <v>2028</v>
      </c>
      <c r="AD2400" s="10" t="e">
        <f t="shared" ref="AD2400:AD2463" ca="1" si="3072">IF(#REF!="Non",(DAYS360(N2400,Q2400)/360),(DAYS360(N2400,TODAY())/360))</f>
        <v>#REF!</v>
      </c>
      <c r="AE2400" s="10" t="e">
        <f t="shared" ca="1" si="3034"/>
        <v>#REF!</v>
      </c>
      <c r="AF2400" s="144">
        <v>30880</v>
      </c>
      <c r="AG2400" s="11">
        <f t="shared" ca="1" si="3035"/>
        <v>40.663013698630138</v>
      </c>
      <c r="AH2400" s="10" t="str">
        <f t="shared" ca="1" si="3036"/>
        <v>&gt;35&lt; 45</v>
      </c>
      <c r="AI2400">
        <v>12909010</v>
      </c>
      <c r="AJ2400" s="13" t="s">
        <v>120</v>
      </c>
      <c r="AK2400" s="163" t="s">
        <v>9031</v>
      </c>
      <c r="AL2400" s="144">
        <v>37779</v>
      </c>
      <c r="AM2400" s="65" t="s">
        <v>108</v>
      </c>
      <c r="AN2400" s="65" t="s">
        <v>109</v>
      </c>
      <c r="AP2400" s="95" t="s">
        <v>8609</v>
      </c>
      <c r="AQ2400" s="14">
        <v>3</v>
      </c>
      <c r="AR2400" s="14">
        <v>1</v>
      </c>
      <c r="AS2400" s="15">
        <f t="shared" si="3037"/>
        <v>45811.25</v>
      </c>
      <c r="AT2400" s="122" t="s">
        <v>163</v>
      </c>
      <c r="AU2400" s="65">
        <v>3.7149999999999999</v>
      </c>
      <c r="AV2400">
        <v>17</v>
      </c>
      <c r="AW2400" s="13" t="s">
        <v>201</v>
      </c>
      <c r="AX2400" s="164" t="s">
        <v>9032</v>
      </c>
      <c r="AY2400" s="95">
        <v>53</v>
      </c>
      <c r="AZ2400" s="95" t="s">
        <v>203</v>
      </c>
      <c r="BA2400" s="20" t="str">
        <f t="shared" si="3038"/>
        <v>17001000000143807053</v>
      </c>
      <c r="BB2400" s="31">
        <f t="shared" si="3039"/>
        <v>20</v>
      </c>
      <c r="BC2400" s="95" t="s">
        <v>9029</v>
      </c>
      <c r="BD2400" s="95" t="s">
        <v>341</v>
      </c>
      <c r="BF2400"/>
      <c r="BG2400" s="95">
        <v>22240870</v>
      </c>
      <c r="BJ2400" t="s">
        <v>3647</v>
      </c>
      <c r="BK2400" s="14" t="str">
        <f t="shared" si="3063"/>
        <v>B-P7 AR</v>
      </c>
      <c r="BL2400" t="s">
        <v>595</v>
      </c>
    </row>
    <row r="2401" spans="1:69" x14ac:dyDescent="0.25">
      <c r="A2401" t="str">
        <f>VLOOKUP(B2401,[2]RH!$B:$BV,72,0)</f>
        <v>Non-Actif</v>
      </c>
      <c r="B2401" s="6">
        <v>2461</v>
      </c>
      <c r="C2401" s="125" t="s">
        <v>168</v>
      </c>
      <c r="D2401" s="7" t="s">
        <v>4625</v>
      </c>
      <c r="E2401" s="130" t="s">
        <v>67</v>
      </c>
      <c r="F2401" s="130" t="s">
        <v>158</v>
      </c>
      <c r="G2401" s="7" t="s">
        <v>6383</v>
      </c>
      <c r="H2401" s="80" t="s">
        <v>158</v>
      </c>
      <c r="I2401" s="7" t="s">
        <v>542</v>
      </c>
      <c r="J2401" s="125"/>
      <c r="K2401" s="125" t="s">
        <v>146</v>
      </c>
      <c r="L2401" s="139" t="s">
        <v>90</v>
      </c>
      <c r="M2401" s="7" t="str">
        <f t="shared" si="3019"/>
        <v>COUPEUR</v>
      </c>
      <c r="N2401" s="128">
        <v>45446</v>
      </c>
      <c r="O2401" s="132"/>
      <c r="P2401" s="7">
        <f t="shared" ca="1" si="3044"/>
        <v>-249</v>
      </c>
      <c r="Q2401" s="8">
        <v>45446</v>
      </c>
      <c r="R2401" s="7" t="s">
        <v>6470</v>
      </c>
      <c r="S2401" s="132"/>
      <c r="T2401" s="9" t="s">
        <v>156</v>
      </c>
      <c r="U2401" s="7" t="str">
        <f t="shared" si="3029"/>
        <v>Contractuel</v>
      </c>
      <c r="V2401" s="128">
        <v>45446</v>
      </c>
      <c r="W2401" s="128">
        <v>45473</v>
      </c>
      <c r="X2401" s="132"/>
      <c r="Y2401" s="132"/>
      <c r="Z2401" s="128">
        <v>45446</v>
      </c>
      <c r="AA2401" s="7">
        <f t="shared" si="3030"/>
        <v>6</v>
      </c>
      <c r="AB2401" s="7">
        <f t="shared" si="3031"/>
        <v>2024</v>
      </c>
      <c r="AC2401" s="7">
        <f t="shared" si="3032"/>
        <v>2028</v>
      </c>
      <c r="AD2401" s="10" t="e">
        <f t="shared" ref="AD2401:AD2464" ca="1" si="3073">IF(#REF!="Non",(DAYS360(N2401,Q2401)/360),(DAYS360(N2401,TODAY())/360))</f>
        <v>#REF!</v>
      </c>
      <c r="AE2401" s="10" t="e">
        <f t="shared" ca="1" si="3034"/>
        <v>#REF!</v>
      </c>
      <c r="AF2401" s="144">
        <v>35895</v>
      </c>
      <c r="AG2401" s="11">
        <f t="shared" ca="1" si="3035"/>
        <v>26.923287671232877</v>
      </c>
      <c r="AH2401" s="10" t="str">
        <f t="shared" ca="1" si="3036"/>
        <v>&gt;25&lt; 35</v>
      </c>
      <c r="AI2401">
        <v>17331069</v>
      </c>
      <c r="AJ2401" s="13" t="s">
        <v>79</v>
      </c>
      <c r="AK2401" s="163" t="s">
        <v>9033</v>
      </c>
      <c r="AL2401" s="144">
        <v>45300</v>
      </c>
      <c r="AM2401" s="65" t="s">
        <v>108</v>
      </c>
      <c r="AN2401" s="65" t="s">
        <v>109</v>
      </c>
      <c r="AP2401" s="95" t="s">
        <v>8609</v>
      </c>
      <c r="AQ2401" s="14">
        <v>3</v>
      </c>
      <c r="AR2401" s="14">
        <v>1</v>
      </c>
      <c r="AS2401" s="15">
        <f t="shared" si="3037"/>
        <v>45811.25</v>
      </c>
      <c r="AT2401" s="122" t="s">
        <v>163</v>
      </c>
      <c r="AU2401" s="65">
        <v>3.7149999999999999</v>
      </c>
      <c r="AV2401">
        <v>17</v>
      </c>
      <c r="AW2401" s="13" t="s">
        <v>201</v>
      </c>
      <c r="AX2401" s="164" t="s">
        <v>9034</v>
      </c>
      <c r="AY2401" s="95">
        <v>23</v>
      </c>
      <c r="AZ2401" s="95" t="s">
        <v>203</v>
      </c>
      <c r="BA2401" s="20" t="str">
        <f t="shared" si="3038"/>
        <v>17001000000295477223</v>
      </c>
      <c r="BB2401" s="31">
        <f t="shared" si="3039"/>
        <v>20</v>
      </c>
      <c r="BC2401" s="95" t="s">
        <v>9029</v>
      </c>
      <c r="BD2401" s="95" t="s">
        <v>341</v>
      </c>
      <c r="BF2401"/>
      <c r="BG2401" s="95">
        <v>28899297</v>
      </c>
      <c r="BK2401" s="14" t="str">
        <f t="shared" si="3063"/>
        <v>-COUPE</v>
      </c>
    </row>
    <row r="2402" spans="1:69" x14ac:dyDescent="0.25">
      <c r="A2402" t="str">
        <f>VLOOKUP(B2402,[2]RH!$B:$BV,72,0)</f>
        <v>si</v>
      </c>
      <c r="B2402" s="6">
        <v>2462</v>
      </c>
      <c r="C2402" s="125" t="s">
        <v>168</v>
      </c>
      <c r="D2402" s="7" t="s">
        <v>9035</v>
      </c>
      <c r="E2402" s="130" t="s">
        <v>67</v>
      </c>
      <c r="F2402" s="130" t="s">
        <v>258</v>
      </c>
      <c r="G2402" s="7" t="s">
        <v>4734</v>
      </c>
      <c r="H2402" s="80" t="s">
        <v>225</v>
      </c>
      <c r="I2402" s="7" t="s">
        <v>6637</v>
      </c>
      <c r="J2402" s="125" t="s">
        <v>190</v>
      </c>
      <c r="K2402" s="125" t="s">
        <v>89</v>
      </c>
      <c r="L2402" s="139" t="s">
        <v>90</v>
      </c>
      <c r="M2402" s="7" t="str">
        <f t="shared" si="3019"/>
        <v>CSL</v>
      </c>
      <c r="N2402" s="128">
        <v>45446</v>
      </c>
      <c r="O2402" s="132"/>
      <c r="P2402" s="7">
        <f t="shared" ca="1" si="3044"/>
        <v>-6</v>
      </c>
      <c r="Q2402" s="8"/>
      <c r="R2402" s="7"/>
      <c r="S2402" s="132"/>
      <c r="T2402" s="9" t="s">
        <v>156</v>
      </c>
      <c r="U2402" s="7" t="str">
        <f t="shared" si="3029"/>
        <v>Contractuel</v>
      </c>
      <c r="V2402" s="8">
        <v>45689</v>
      </c>
      <c r="W2402" s="8">
        <f>VLOOKUP(B2402,[1]BASE!$A:$Q,17,0)</f>
        <v>45716</v>
      </c>
      <c r="X2402" s="132"/>
      <c r="Y2402" s="132"/>
      <c r="Z2402" s="128">
        <v>45446</v>
      </c>
      <c r="AA2402" s="7">
        <f t="shared" si="3030"/>
        <v>6</v>
      </c>
      <c r="AB2402" s="7">
        <f t="shared" si="3031"/>
        <v>2024</v>
      </c>
      <c r="AC2402" s="7">
        <f t="shared" si="3032"/>
        <v>2028</v>
      </c>
      <c r="AD2402" s="10" t="e">
        <f t="shared" ref="AD2402:AD2465" ca="1" si="3074">IF(#REF!="Non",(DAYS360(N2402,Q2402)/360),(DAYS360(N2402,TODAY())/360))</f>
        <v>#REF!</v>
      </c>
      <c r="AE2402" s="10" t="e">
        <f t="shared" ca="1" si="3034"/>
        <v>#REF!</v>
      </c>
      <c r="AF2402" s="144">
        <v>34276</v>
      </c>
      <c r="AG2402" s="11">
        <f t="shared" ca="1" si="3035"/>
        <v>31.358904109589041</v>
      </c>
      <c r="AH2402" s="10" t="str">
        <f t="shared" ca="1" si="3036"/>
        <v>&gt;25&lt; 35</v>
      </c>
      <c r="AJ2402" s="13"/>
      <c r="AK2402" s="163" t="s">
        <v>9036</v>
      </c>
      <c r="AL2402" s="144">
        <v>45036</v>
      </c>
      <c r="AM2402" s="65" t="s">
        <v>108</v>
      </c>
      <c r="AN2402" s="65" t="s">
        <v>109</v>
      </c>
      <c r="AP2402" s="95" t="s">
        <v>9037</v>
      </c>
      <c r="AQ2402" s="14">
        <v>3</v>
      </c>
      <c r="AR2402" s="14">
        <v>1</v>
      </c>
      <c r="AS2402" s="15">
        <f t="shared" si="3037"/>
        <v>45811.25</v>
      </c>
      <c r="AT2402" s="122" t="s">
        <v>163</v>
      </c>
      <c r="AU2402" s="65">
        <v>3.8780000000000001</v>
      </c>
      <c r="AV2402">
        <v>10</v>
      </c>
      <c r="AW2402" s="13" t="s">
        <v>1544</v>
      </c>
      <c r="AX2402" s="164">
        <v>80011500788</v>
      </c>
      <c r="AY2402" s="95" t="s">
        <v>82</v>
      </c>
      <c r="AZ2402" s="95" t="s">
        <v>633</v>
      </c>
      <c r="BA2402" s="20" t="str">
        <f t="shared" si="3038"/>
        <v>10045158001150078803</v>
      </c>
      <c r="BB2402" s="31">
        <f t="shared" si="3039"/>
        <v>20</v>
      </c>
      <c r="BC2402" s="95" t="s">
        <v>9038</v>
      </c>
      <c r="BD2402" s="95" t="s">
        <v>341</v>
      </c>
      <c r="BF2402"/>
      <c r="BG2402" s="95">
        <v>24080533</v>
      </c>
      <c r="BJ2402" t="s">
        <v>1857</v>
      </c>
      <c r="BK2402" s="14" t="str">
        <f t="shared" si="3063"/>
        <v>A-P6 AV</v>
      </c>
      <c r="BL2402" t="s">
        <v>288</v>
      </c>
    </row>
    <row r="2403" spans="1:69" x14ac:dyDescent="0.25">
      <c r="A2403" t="str">
        <f>VLOOKUP(B2403,[2]RH!$B:$BV,72,0)</f>
        <v>si</v>
      </c>
      <c r="B2403" s="6">
        <v>2463</v>
      </c>
      <c r="C2403" s="125" t="s">
        <v>168</v>
      </c>
      <c r="D2403" s="7" t="s">
        <v>9039</v>
      </c>
      <c r="E2403" s="130" t="s">
        <v>67</v>
      </c>
      <c r="F2403" s="130" t="s">
        <v>118</v>
      </c>
      <c r="G2403" s="7" t="s">
        <v>220</v>
      </c>
      <c r="H2403" s="80" t="s">
        <v>2398</v>
      </c>
      <c r="I2403" s="7" t="s">
        <v>2487</v>
      </c>
      <c r="J2403" s="125" t="s">
        <v>281</v>
      </c>
      <c r="K2403" s="125" t="s">
        <v>146</v>
      </c>
      <c r="L2403" s="139" t="s">
        <v>90</v>
      </c>
      <c r="M2403" s="7" t="str">
        <f t="shared" si="3019"/>
        <v>Couturière</v>
      </c>
      <c r="N2403" s="128">
        <v>45446</v>
      </c>
      <c r="O2403" s="132"/>
      <c r="P2403" s="7">
        <f t="shared" ca="1" si="3044"/>
        <v>-6</v>
      </c>
      <c r="Q2403" s="8"/>
      <c r="R2403" s="7"/>
      <c r="S2403" s="132"/>
      <c r="T2403" s="9" t="s">
        <v>156</v>
      </c>
      <c r="U2403" s="7" t="str">
        <f t="shared" si="3029"/>
        <v>Contractuel</v>
      </c>
      <c r="V2403" s="8">
        <v>45689</v>
      </c>
      <c r="W2403" s="8">
        <f>VLOOKUP(B2403,[1]BASE!$A:$Q,17,0)</f>
        <v>45716</v>
      </c>
      <c r="X2403" s="132"/>
      <c r="Y2403" s="132"/>
      <c r="Z2403" s="128">
        <v>45446</v>
      </c>
      <c r="AA2403" s="7">
        <f t="shared" si="3030"/>
        <v>6</v>
      </c>
      <c r="AB2403" s="7">
        <f t="shared" si="3031"/>
        <v>2024</v>
      </c>
      <c r="AC2403" s="7">
        <f t="shared" si="3032"/>
        <v>2028</v>
      </c>
      <c r="AD2403" s="10" t="e">
        <f t="shared" ref="AD2403:AD2466" ca="1" si="3075">IF(#REF!="Non",(DAYS360(N2403,Q2403)/360),(DAYS360(N2403,TODAY())/360))</f>
        <v>#REF!</v>
      </c>
      <c r="AE2403" s="10" t="e">
        <f t="shared" ca="1" si="3034"/>
        <v>#REF!</v>
      </c>
      <c r="AF2403" s="144">
        <v>27893</v>
      </c>
      <c r="AG2403" s="11">
        <f t="shared" ca="1" si="3035"/>
        <v>48.846575342465755</v>
      </c>
      <c r="AH2403" s="10" t="str">
        <f t="shared" ca="1" si="3036"/>
        <v>&gt;45&lt; 55</v>
      </c>
      <c r="AI2403">
        <v>11661789</v>
      </c>
      <c r="AJ2403" s="13" t="s">
        <v>82</v>
      </c>
      <c r="AK2403" s="163" t="s">
        <v>9040</v>
      </c>
      <c r="AL2403" s="144">
        <v>42027</v>
      </c>
      <c r="AM2403" s="65" t="s">
        <v>108</v>
      </c>
      <c r="AN2403" s="65" t="s">
        <v>76</v>
      </c>
      <c r="AO2403">
        <v>2</v>
      </c>
      <c r="AP2403" s="95" t="s">
        <v>7769</v>
      </c>
      <c r="AQ2403" s="14">
        <v>3</v>
      </c>
      <c r="AR2403" s="14">
        <v>1</v>
      </c>
      <c r="AS2403" s="15">
        <f t="shared" si="3037"/>
        <v>45811.25</v>
      </c>
      <c r="AT2403" s="122" t="s">
        <v>163</v>
      </c>
      <c r="AU2403" s="65">
        <v>3.7149999999999999</v>
      </c>
      <c r="AV2403" s="13" t="s">
        <v>73</v>
      </c>
      <c r="AW2403" s="13" t="s">
        <v>9041</v>
      </c>
      <c r="AX2403">
        <v>71116074474</v>
      </c>
      <c r="AY2403" s="13" t="s">
        <v>150</v>
      </c>
      <c r="AZ2403" s="95" t="s">
        <v>230</v>
      </c>
      <c r="BA2403" s="20" t="str">
        <f t="shared" si="3038"/>
        <v>01004027111607447407</v>
      </c>
      <c r="BB2403" s="31">
        <f t="shared" si="3039"/>
        <v>20</v>
      </c>
      <c r="BC2403" s="95" t="s">
        <v>9042</v>
      </c>
      <c r="BD2403" s="95" t="s">
        <v>115</v>
      </c>
      <c r="BF2403"/>
      <c r="BG2403" s="95">
        <v>23626648</v>
      </c>
      <c r="BJ2403" t="s">
        <v>4896</v>
      </c>
      <c r="BK2403" s="14" t="str">
        <f t="shared" si="3063"/>
        <v>B-P7 AR</v>
      </c>
      <c r="BL2403" t="s">
        <v>595</v>
      </c>
    </row>
    <row r="2404" spans="1:69" x14ac:dyDescent="0.25">
      <c r="A2404" t="str">
        <f>VLOOKUP(B2404,[2]RH!$B:$BV,72,0)</f>
        <v>si</v>
      </c>
      <c r="B2404" s="6">
        <v>2464</v>
      </c>
      <c r="C2404" s="125" t="s">
        <v>65</v>
      </c>
      <c r="D2404" s="7" t="s">
        <v>9043</v>
      </c>
      <c r="E2404" s="130" t="s">
        <v>67</v>
      </c>
      <c r="F2404" s="130" t="s">
        <v>158</v>
      </c>
      <c r="G2404" s="7" t="s">
        <v>6383</v>
      </c>
      <c r="H2404" s="80" t="s">
        <v>158</v>
      </c>
      <c r="I2404" s="7" t="s">
        <v>542</v>
      </c>
      <c r="J2404" s="125"/>
      <c r="K2404" s="125" t="s">
        <v>146</v>
      </c>
      <c r="L2404" s="139" t="s">
        <v>90</v>
      </c>
      <c r="M2404" s="7" t="str">
        <f t="shared" si="3019"/>
        <v>COUPEUR</v>
      </c>
      <c r="N2404" s="128">
        <v>45447</v>
      </c>
      <c r="O2404" s="132"/>
      <c r="P2404" s="7">
        <f t="shared" ca="1" si="3044"/>
        <v>-6</v>
      </c>
      <c r="Q2404" s="8"/>
      <c r="R2404" s="7"/>
      <c r="S2404" s="132"/>
      <c r="T2404" s="9" t="s">
        <v>156</v>
      </c>
      <c r="U2404" s="7" t="str">
        <f t="shared" si="3029"/>
        <v>Contractuel</v>
      </c>
      <c r="V2404" s="8">
        <v>45689</v>
      </c>
      <c r="W2404" s="8">
        <f>VLOOKUP(B2404,[1]BASE!$A:$Q,17,0)</f>
        <v>45716</v>
      </c>
      <c r="X2404" s="132"/>
      <c r="Y2404" s="132"/>
      <c r="Z2404" s="128">
        <v>45447</v>
      </c>
      <c r="AA2404" s="7">
        <f t="shared" si="3030"/>
        <v>6</v>
      </c>
      <c r="AB2404" s="7">
        <f t="shared" si="3031"/>
        <v>2024</v>
      </c>
      <c r="AC2404" s="7">
        <f t="shared" si="3032"/>
        <v>2028</v>
      </c>
      <c r="AD2404" s="10" t="e">
        <f t="shared" ref="AD2404:AD2467" ca="1" si="3076">IF(#REF!="Non",(DAYS360(N2404,Q2404)/360),(DAYS360(N2404,TODAY())/360))</f>
        <v>#REF!</v>
      </c>
      <c r="AE2404" s="10" t="e">
        <f t="shared" ca="1" si="3034"/>
        <v>#REF!</v>
      </c>
      <c r="AF2404" s="144">
        <v>36727</v>
      </c>
      <c r="AG2404" s="11">
        <f t="shared" ca="1" si="3035"/>
        <v>24.643835616438356</v>
      </c>
      <c r="AH2404" s="10" t="str">
        <f t="shared" ca="1" si="3036"/>
        <v>&lt; 25</v>
      </c>
      <c r="AI2404">
        <v>17776232</v>
      </c>
      <c r="AJ2404" s="13" t="s">
        <v>120</v>
      </c>
      <c r="AK2404" s="163" t="s">
        <v>9044</v>
      </c>
      <c r="AL2404" s="144">
        <v>45006</v>
      </c>
      <c r="AM2404" s="65" t="s">
        <v>75</v>
      </c>
      <c r="AN2404" s="65" t="s">
        <v>109</v>
      </c>
      <c r="AP2404" s="95" t="s">
        <v>9045</v>
      </c>
      <c r="AQ2404" s="14">
        <v>3</v>
      </c>
      <c r="AR2404" s="14">
        <v>1</v>
      </c>
      <c r="AS2404" s="15">
        <f t="shared" si="3037"/>
        <v>45812.25</v>
      </c>
      <c r="AT2404" s="122" t="s">
        <v>163</v>
      </c>
      <c r="AU2404" s="65">
        <v>3.7149999999999999</v>
      </c>
      <c r="AV2404" s="13" t="s">
        <v>92</v>
      </c>
      <c r="AW2404" s="13" t="s">
        <v>2036</v>
      </c>
      <c r="AX2404">
        <v>80087133682</v>
      </c>
      <c r="AY2404" s="95">
        <v>45</v>
      </c>
      <c r="AZ2404" s="14" t="s">
        <v>152</v>
      </c>
      <c r="BA2404" s="20" t="str">
        <f t="shared" si="3038"/>
        <v>04053138008713368245</v>
      </c>
      <c r="BB2404" s="31">
        <f t="shared" si="3039"/>
        <v>20</v>
      </c>
      <c r="BC2404" s="95" t="s">
        <v>9046</v>
      </c>
      <c r="BD2404" s="95" t="s">
        <v>115</v>
      </c>
      <c r="BF2404"/>
      <c r="BG2404" s="95">
        <v>24916521</v>
      </c>
      <c r="BJ2404" t="s">
        <v>714</v>
      </c>
      <c r="BK2404" s="14" t="str">
        <f t="shared" si="3063"/>
        <v>-COUPE</v>
      </c>
      <c r="BL2404" t="s">
        <v>595</v>
      </c>
    </row>
    <row r="2405" spans="1:69" x14ac:dyDescent="0.25">
      <c r="A2405" t="str">
        <f>VLOOKUP(B2405,[2]RH!$B:$BV,72,0)</f>
        <v>si</v>
      </c>
      <c r="B2405" s="6">
        <v>2465</v>
      </c>
      <c r="C2405" s="125" t="s">
        <v>168</v>
      </c>
      <c r="D2405" s="7" t="s">
        <v>9047</v>
      </c>
      <c r="E2405" s="130" t="s">
        <v>67</v>
      </c>
      <c r="F2405" s="130" t="s">
        <v>118</v>
      </c>
      <c r="G2405" s="7" t="s">
        <v>220</v>
      </c>
      <c r="H2405" s="80" t="s">
        <v>2398</v>
      </c>
      <c r="I2405" s="7" t="s">
        <v>2487</v>
      </c>
      <c r="J2405" s="125" t="s">
        <v>281</v>
      </c>
      <c r="K2405" s="125" t="s">
        <v>146</v>
      </c>
      <c r="L2405" s="139" t="s">
        <v>90</v>
      </c>
      <c r="M2405" s="7" t="str">
        <f t="shared" si="3019"/>
        <v>Couturière</v>
      </c>
      <c r="N2405" s="128">
        <v>45447</v>
      </c>
      <c r="O2405" s="132"/>
      <c r="P2405" s="7">
        <f t="shared" ca="1" si="3044"/>
        <v>-6</v>
      </c>
      <c r="Q2405" s="8"/>
      <c r="R2405" s="7"/>
      <c r="S2405" s="132"/>
      <c r="T2405" s="9" t="s">
        <v>156</v>
      </c>
      <c r="U2405" s="7" t="str">
        <f t="shared" si="3029"/>
        <v>Contractuel</v>
      </c>
      <c r="V2405" s="8">
        <v>45689</v>
      </c>
      <c r="W2405" s="8">
        <f>VLOOKUP(B2405,[1]BASE!$A:$Q,17,0)</f>
        <v>45716</v>
      </c>
      <c r="X2405" s="132"/>
      <c r="Y2405" s="132"/>
      <c r="Z2405" s="128">
        <v>45447</v>
      </c>
      <c r="AA2405" s="7">
        <f t="shared" si="3030"/>
        <v>6</v>
      </c>
      <c r="AB2405" s="7">
        <f t="shared" si="3031"/>
        <v>2024</v>
      </c>
      <c r="AC2405" s="7">
        <f t="shared" si="3032"/>
        <v>2028</v>
      </c>
      <c r="AD2405" s="10" t="e">
        <f t="shared" ref="AD2405:AD2468" ca="1" si="3077">IF(#REF!="Non",(DAYS360(N2405,Q2405)/360),(DAYS360(N2405,TODAY())/360))</f>
        <v>#REF!</v>
      </c>
      <c r="AE2405" s="10" t="e">
        <f t="shared" ca="1" si="3034"/>
        <v>#REF!</v>
      </c>
      <c r="AF2405" s="144">
        <v>29320</v>
      </c>
      <c r="AG2405" s="11">
        <f t="shared" ca="1" si="3035"/>
        <v>44.936986301369863</v>
      </c>
      <c r="AH2405" s="10" t="str">
        <f t="shared" ca="1" si="3036"/>
        <v>&gt;35&lt; 45</v>
      </c>
      <c r="AI2405">
        <v>16813500</v>
      </c>
      <c r="AJ2405" s="13" t="s">
        <v>82</v>
      </c>
      <c r="AK2405" s="163" t="s">
        <v>9048</v>
      </c>
      <c r="AL2405" s="144">
        <v>41935</v>
      </c>
      <c r="AM2405" s="65" t="s">
        <v>108</v>
      </c>
      <c r="AN2405" s="65" t="s">
        <v>76</v>
      </c>
      <c r="AO2405">
        <v>2</v>
      </c>
      <c r="AP2405" s="95" t="s">
        <v>7930</v>
      </c>
      <c r="AQ2405" s="14">
        <v>3</v>
      </c>
      <c r="AR2405" s="14">
        <v>1</v>
      </c>
      <c r="AS2405" s="15">
        <f t="shared" si="3037"/>
        <v>45812.25</v>
      </c>
      <c r="AT2405" s="122" t="s">
        <v>163</v>
      </c>
      <c r="AU2405" s="65">
        <v>3.7149999999999999</v>
      </c>
      <c r="AV2405">
        <v>17</v>
      </c>
      <c r="AW2405" s="13" t="s">
        <v>201</v>
      </c>
      <c r="AX2405" s="13" t="s">
        <v>9049</v>
      </c>
      <c r="AY2405">
        <v>37</v>
      </c>
      <c r="AZ2405" t="s">
        <v>8448</v>
      </c>
      <c r="BA2405" s="20" t="str">
        <f t="shared" si="3038"/>
        <v>17001000000348581037</v>
      </c>
      <c r="BB2405" s="31">
        <f t="shared" si="3039"/>
        <v>20</v>
      </c>
      <c r="BC2405" s="95" t="s">
        <v>5208</v>
      </c>
      <c r="BD2405" s="95" t="s">
        <v>85</v>
      </c>
      <c r="BF2405"/>
      <c r="BG2405" s="95">
        <v>22511963</v>
      </c>
      <c r="BJ2405" t="s">
        <v>197</v>
      </c>
      <c r="BK2405" s="14" t="str">
        <f t="shared" si="3063"/>
        <v>B-P7 AR</v>
      </c>
      <c r="BL2405" t="s">
        <v>595</v>
      </c>
    </row>
    <row r="2406" spans="1:69" x14ac:dyDescent="0.25">
      <c r="A2406" t="str">
        <f>VLOOKUP(B2406,[2]RH!$B:$BV,72,0)</f>
        <v>si</v>
      </c>
      <c r="B2406" s="6">
        <v>2466</v>
      </c>
      <c r="C2406" s="125" t="s">
        <v>168</v>
      </c>
      <c r="D2406" s="7" t="s">
        <v>8433</v>
      </c>
      <c r="E2406" s="130" t="s">
        <v>67</v>
      </c>
      <c r="F2406" s="130" t="s">
        <v>118</v>
      </c>
      <c r="G2406" s="7" t="s">
        <v>220</v>
      </c>
      <c r="H2406" s="80" t="s">
        <v>2398</v>
      </c>
      <c r="I2406" s="7" t="s">
        <v>2487</v>
      </c>
      <c r="J2406" s="125" t="s">
        <v>281</v>
      </c>
      <c r="K2406" s="125" t="s">
        <v>146</v>
      </c>
      <c r="L2406" s="139" t="s">
        <v>90</v>
      </c>
      <c r="M2406" s="7" t="str">
        <f t="shared" si="3019"/>
        <v>Couturière</v>
      </c>
      <c r="N2406" s="128">
        <v>45447</v>
      </c>
      <c r="O2406" s="132"/>
      <c r="P2406" s="7">
        <f t="shared" ca="1" si="3044"/>
        <v>-6</v>
      </c>
      <c r="Q2406" s="8"/>
      <c r="R2406" s="7"/>
      <c r="S2406" s="132"/>
      <c r="T2406" s="9" t="s">
        <v>156</v>
      </c>
      <c r="U2406" s="7" t="str">
        <f t="shared" si="3029"/>
        <v>Contractuel</v>
      </c>
      <c r="V2406" s="8">
        <v>45689</v>
      </c>
      <c r="W2406" s="8">
        <f>VLOOKUP(B2406,[1]BASE!$A:$Q,17,0)</f>
        <v>45716</v>
      </c>
      <c r="X2406" s="132"/>
      <c r="Y2406" s="132"/>
      <c r="Z2406" s="128">
        <v>45447</v>
      </c>
      <c r="AA2406" s="7">
        <f t="shared" si="3030"/>
        <v>6</v>
      </c>
      <c r="AB2406" s="7">
        <f t="shared" si="3031"/>
        <v>2024</v>
      </c>
      <c r="AC2406" s="7">
        <f t="shared" si="3032"/>
        <v>2028</v>
      </c>
      <c r="AD2406" s="10" t="e">
        <f t="shared" ref="AD2406:AD2469" ca="1" si="3078">IF(#REF!="Non",(DAYS360(N2406,Q2406)/360),(DAYS360(N2406,TODAY())/360))</f>
        <v>#REF!</v>
      </c>
      <c r="AE2406" s="10" t="e">
        <f t="shared" ca="1" si="3034"/>
        <v>#REF!</v>
      </c>
      <c r="AF2406" s="144">
        <v>35801</v>
      </c>
      <c r="AG2406" s="11">
        <f t="shared" ca="1" si="3035"/>
        <v>27.18082191780822</v>
      </c>
      <c r="AH2406" s="10" t="str">
        <f t="shared" ca="1" si="3036"/>
        <v>&gt;25&lt; 35</v>
      </c>
      <c r="AI2406">
        <v>17216921</v>
      </c>
      <c r="AJ2406" s="13" t="s">
        <v>170</v>
      </c>
      <c r="AK2406" s="163" t="s">
        <v>8434</v>
      </c>
      <c r="AL2406" s="144">
        <v>44692</v>
      </c>
      <c r="AM2406" s="65" t="s">
        <v>108</v>
      </c>
      <c r="AN2406" s="65" t="s">
        <v>109</v>
      </c>
      <c r="AP2406" s="95" t="s">
        <v>7700</v>
      </c>
      <c r="AQ2406" s="14">
        <v>3</v>
      </c>
      <c r="AR2406" s="14">
        <v>1</v>
      </c>
      <c r="AS2406" s="15">
        <f t="shared" si="3037"/>
        <v>45812.25</v>
      </c>
      <c r="AT2406" s="122" t="s">
        <v>163</v>
      </c>
      <c r="AU2406" s="65">
        <v>3.7149999999999999</v>
      </c>
      <c r="AV2406">
        <v>17</v>
      </c>
      <c r="AW2406" s="13" t="s">
        <v>201</v>
      </c>
      <c r="AX2406" s="13" t="s">
        <v>9050</v>
      </c>
      <c r="AY2406">
        <v>15</v>
      </c>
      <c r="AZ2406" s="95" t="s">
        <v>203</v>
      </c>
      <c r="BA2406" s="20" t="str">
        <f t="shared" si="3038"/>
        <v>17001000000307799715</v>
      </c>
      <c r="BB2406" s="31">
        <f t="shared" si="3039"/>
        <v>20</v>
      </c>
      <c r="BC2406" s="95" t="s">
        <v>9051</v>
      </c>
      <c r="BD2406" s="95" t="s">
        <v>115</v>
      </c>
      <c r="BF2406"/>
      <c r="BG2406" s="95">
        <v>54119557</v>
      </c>
      <c r="BJ2406" t="s">
        <v>959</v>
      </c>
      <c r="BK2406" s="14" t="str">
        <f t="shared" si="3063"/>
        <v>B-P7 AR</v>
      </c>
      <c r="BL2406" t="s">
        <v>595</v>
      </c>
    </row>
    <row r="2407" spans="1:69" x14ac:dyDescent="0.25">
      <c r="A2407" t="str">
        <f>VLOOKUP(B2407,[2]RH!$B:$BV,72,0)</f>
        <v>si</v>
      </c>
      <c r="B2407" s="6">
        <v>2467</v>
      </c>
      <c r="C2407" s="125" t="s">
        <v>168</v>
      </c>
      <c r="D2407" s="7" t="s">
        <v>9052</v>
      </c>
      <c r="E2407" s="130" t="s">
        <v>67</v>
      </c>
      <c r="F2407" s="130" t="s">
        <v>118</v>
      </c>
      <c r="G2407" s="7" t="s">
        <v>220</v>
      </c>
      <c r="H2407" s="80" t="s">
        <v>2398</v>
      </c>
      <c r="I2407" s="7" t="s">
        <v>2487</v>
      </c>
      <c r="J2407" s="125" t="s">
        <v>281</v>
      </c>
      <c r="K2407" s="125" t="s">
        <v>146</v>
      </c>
      <c r="L2407" s="139" t="s">
        <v>90</v>
      </c>
      <c r="M2407" s="7" t="str">
        <f t="shared" si="3019"/>
        <v>Couturière</v>
      </c>
      <c r="N2407" s="128">
        <v>45447</v>
      </c>
      <c r="O2407" s="132"/>
      <c r="P2407" s="7">
        <f t="shared" ca="1" si="3044"/>
        <v>-6</v>
      </c>
      <c r="Q2407" s="8"/>
      <c r="R2407" s="7"/>
      <c r="S2407" s="132"/>
      <c r="T2407" s="9" t="s">
        <v>156</v>
      </c>
      <c r="U2407" s="7" t="str">
        <f t="shared" si="3029"/>
        <v>Contractuel</v>
      </c>
      <c r="V2407" s="8">
        <v>45689</v>
      </c>
      <c r="W2407" s="8">
        <f>VLOOKUP(B2407,[1]BASE!$A:$Q,17,0)</f>
        <v>45716</v>
      </c>
      <c r="X2407" s="132"/>
      <c r="Y2407" s="132"/>
      <c r="Z2407" s="128">
        <v>45447</v>
      </c>
      <c r="AA2407" s="7">
        <f t="shared" si="3030"/>
        <v>6</v>
      </c>
      <c r="AB2407" s="7">
        <f t="shared" si="3031"/>
        <v>2024</v>
      </c>
      <c r="AC2407" s="7">
        <f t="shared" si="3032"/>
        <v>2028</v>
      </c>
      <c r="AD2407" s="10" t="e">
        <f t="shared" ref="AD2407:AD2470" ca="1" si="3079">IF(#REF!="Non",(DAYS360(N2407,Q2407)/360),(DAYS360(N2407,TODAY())/360))</f>
        <v>#REF!</v>
      </c>
      <c r="AE2407" s="10" t="e">
        <f t="shared" ca="1" si="3034"/>
        <v>#REF!</v>
      </c>
      <c r="AF2407" s="144">
        <v>31053</v>
      </c>
      <c r="AG2407" s="11">
        <f t="shared" ca="1" si="3035"/>
        <v>40.18904109589041</v>
      </c>
      <c r="AH2407" s="10" t="str">
        <f t="shared" ca="1" si="3036"/>
        <v>&gt;35&lt; 45</v>
      </c>
      <c r="AI2407">
        <v>12663839</v>
      </c>
      <c r="AJ2407" s="13" t="s">
        <v>79</v>
      </c>
      <c r="AK2407" s="163" t="s">
        <v>9053</v>
      </c>
      <c r="AL2407" s="144">
        <v>43851</v>
      </c>
      <c r="AM2407" s="65" t="s">
        <v>108</v>
      </c>
      <c r="AN2407" s="65" t="s">
        <v>76</v>
      </c>
      <c r="AO2407">
        <v>3</v>
      </c>
      <c r="AP2407" s="95" t="s">
        <v>7769</v>
      </c>
      <c r="AQ2407" s="14">
        <v>3</v>
      </c>
      <c r="AR2407" s="14">
        <v>1</v>
      </c>
      <c r="AS2407" s="15">
        <f t="shared" si="3037"/>
        <v>45812.25</v>
      </c>
      <c r="AT2407" s="122" t="s">
        <v>163</v>
      </c>
      <c r="AU2407" s="65">
        <v>3.7149999999999999</v>
      </c>
      <c r="AV2407">
        <v>17</v>
      </c>
      <c r="AW2407" s="13" t="s">
        <v>201</v>
      </c>
      <c r="AX2407" s="13" t="s">
        <v>9054</v>
      </c>
      <c r="AY2407">
        <v>33</v>
      </c>
      <c r="AZ2407" s="95" t="s">
        <v>203</v>
      </c>
      <c r="BA2407" s="20" t="str">
        <f t="shared" si="3038"/>
        <v>17001000000302561133</v>
      </c>
      <c r="BB2407" s="31">
        <f t="shared" si="3039"/>
        <v>20</v>
      </c>
      <c r="BC2407" s="95" t="s">
        <v>9055</v>
      </c>
      <c r="BD2407" s="95" t="s">
        <v>341</v>
      </c>
      <c r="BF2407"/>
      <c r="BG2407" s="95">
        <v>28730254</v>
      </c>
      <c r="BJ2407" t="s">
        <v>371</v>
      </c>
      <c r="BK2407" s="14" t="str">
        <f t="shared" si="3063"/>
        <v>B-P7 AR</v>
      </c>
      <c r="BL2407" t="s">
        <v>595</v>
      </c>
    </row>
    <row r="2408" spans="1:69" x14ac:dyDescent="0.25">
      <c r="A2408" t="str">
        <f>VLOOKUP(B2408,[2]RH!$B:$BV,72,0)</f>
        <v>si</v>
      </c>
      <c r="B2408" s="6">
        <v>2468</v>
      </c>
      <c r="C2408" s="125" t="s">
        <v>168</v>
      </c>
      <c r="D2408" s="7" t="s">
        <v>9056</v>
      </c>
      <c r="E2408" s="130" t="s">
        <v>67</v>
      </c>
      <c r="F2408" s="130" t="s">
        <v>118</v>
      </c>
      <c r="G2408" s="7" t="s">
        <v>1801</v>
      </c>
      <c r="H2408" s="80" t="s">
        <v>2398</v>
      </c>
      <c r="I2408" s="7" t="s">
        <v>2506</v>
      </c>
      <c r="J2408" s="7" t="s">
        <v>281</v>
      </c>
      <c r="K2408" s="125" t="s">
        <v>146</v>
      </c>
      <c r="L2408" s="139" t="s">
        <v>90</v>
      </c>
      <c r="M2408" s="7" t="str">
        <f t="shared" si="3019"/>
        <v>Prép CAMPO</v>
      </c>
      <c r="N2408" s="128">
        <v>45448</v>
      </c>
      <c r="O2408" s="132"/>
      <c r="P2408" s="7">
        <f t="shared" ca="1" si="3044"/>
        <v>-6</v>
      </c>
      <c r="Q2408" s="8"/>
      <c r="R2408" s="7"/>
      <c r="S2408" s="132"/>
      <c r="T2408" s="9" t="s">
        <v>156</v>
      </c>
      <c r="U2408" s="7" t="str">
        <f t="shared" si="3029"/>
        <v>Contractuel</v>
      </c>
      <c r="V2408" s="8">
        <v>45689</v>
      </c>
      <c r="W2408" s="8">
        <f>VLOOKUP(B2408,[1]BASE!$A:$Q,17,0)</f>
        <v>45716</v>
      </c>
      <c r="X2408" s="132"/>
      <c r="Y2408" s="132"/>
      <c r="Z2408" s="128">
        <v>45448</v>
      </c>
      <c r="AA2408" s="7">
        <f t="shared" si="3030"/>
        <v>6</v>
      </c>
      <c r="AB2408" s="7">
        <f t="shared" si="3031"/>
        <v>2024</v>
      </c>
      <c r="AC2408" s="7">
        <f t="shared" si="3032"/>
        <v>2028</v>
      </c>
      <c r="AD2408" s="10" t="e">
        <f t="shared" ref="AD2408:AD2471" ca="1" si="3080">IF(#REF!="Non",(DAYS360(N2408,Q2408)/360),(DAYS360(N2408,TODAY())/360))</f>
        <v>#REF!</v>
      </c>
      <c r="AE2408" s="10" t="e">
        <f t="shared" ca="1" si="3034"/>
        <v>#REF!</v>
      </c>
      <c r="AF2408" s="144">
        <v>35704</v>
      </c>
      <c r="AG2408" s="11">
        <f t="shared" ca="1" si="3035"/>
        <v>27.446575342465753</v>
      </c>
      <c r="AH2408" s="10" t="str">
        <f t="shared" ca="1" si="3036"/>
        <v>&gt;25&lt; 35</v>
      </c>
      <c r="AI2408">
        <v>17779258</v>
      </c>
      <c r="AJ2408" s="13" t="s">
        <v>170</v>
      </c>
      <c r="AK2408" s="163" t="s">
        <v>9057</v>
      </c>
      <c r="AL2408" s="144">
        <v>42845</v>
      </c>
      <c r="AM2408" s="65" t="s">
        <v>108</v>
      </c>
      <c r="AN2408" s="65" t="s">
        <v>109</v>
      </c>
      <c r="AP2408" s="95" t="s">
        <v>7965</v>
      </c>
      <c r="AQ2408" s="14">
        <v>3</v>
      </c>
      <c r="AR2408" s="14">
        <v>1</v>
      </c>
      <c r="AS2408" s="15">
        <f t="shared" si="3037"/>
        <v>45813.25</v>
      </c>
      <c r="AT2408" s="122" t="s">
        <v>163</v>
      </c>
      <c r="AU2408" s="65">
        <v>3.7149999999999999</v>
      </c>
      <c r="AV2408">
        <v>17</v>
      </c>
      <c r="AW2408">
        <v>53594</v>
      </c>
      <c r="AX2408" s="13" t="s">
        <v>9058</v>
      </c>
      <c r="AY2408">
        <v>64</v>
      </c>
      <c r="AZ2408" t="s">
        <v>8448</v>
      </c>
      <c r="BA2408" s="20" t="str">
        <f t="shared" si="3038"/>
        <v>17535940174114104464</v>
      </c>
      <c r="BB2408" s="31">
        <f t="shared" si="3039"/>
        <v>20</v>
      </c>
      <c r="BC2408" s="95" t="s">
        <v>9059</v>
      </c>
      <c r="BD2408" s="95" t="s">
        <v>341</v>
      </c>
      <c r="BF2408"/>
      <c r="BG2408" s="95">
        <v>52375248</v>
      </c>
      <c r="BJ2408" t="s">
        <v>1055</v>
      </c>
      <c r="BK2408" s="14" t="str">
        <f t="shared" si="3063"/>
        <v>B-P7 AR</v>
      </c>
      <c r="BL2408" t="s">
        <v>595</v>
      </c>
    </row>
    <row r="2409" spans="1:69" x14ac:dyDescent="0.25">
      <c r="A2409" t="str">
        <f>VLOOKUP(B2409,[2]RH!$B:$BV,72,0)</f>
        <v>si</v>
      </c>
      <c r="B2409" s="6">
        <v>2469</v>
      </c>
      <c r="C2409" s="125" t="s">
        <v>168</v>
      </c>
      <c r="D2409" s="7" t="s">
        <v>9060</v>
      </c>
      <c r="E2409" s="130" t="s">
        <v>67</v>
      </c>
      <c r="F2409" s="130" t="s">
        <v>118</v>
      </c>
      <c r="G2409" s="7" t="s">
        <v>220</v>
      </c>
      <c r="H2409" s="80" t="s">
        <v>2398</v>
      </c>
      <c r="I2409" s="7" t="s">
        <v>2487</v>
      </c>
      <c r="J2409" s="125" t="s">
        <v>281</v>
      </c>
      <c r="K2409" s="125" t="s">
        <v>146</v>
      </c>
      <c r="L2409" s="139" t="s">
        <v>90</v>
      </c>
      <c r="M2409" s="7" t="str">
        <f t="shared" si="3019"/>
        <v>Couturière</v>
      </c>
      <c r="N2409" s="167">
        <v>45448</v>
      </c>
      <c r="P2409" s="7">
        <f t="shared" ca="1" si="3044"/>
        <v>-6</v>
      </c>
      <c r="Q2409" s="8"/>
      <c r="R2409" s="7"/>
      <c r="S2409"/>
      <c r="T2409" s="9" t="s">
        <v>156</v>
      </c>
      <c r="U2409" s="7" t="str">
        <f t="shared" si="3029"/>
        <v>Contractuel</v>
      </c>
      <c r="V2409" s="8">
        <v>45689</v>
      </c>
      <c r="W2409" s="8">
        <f>VLOOKUP(B2409,[1]BASE!$A:$Q,17,0)</f>
        <v>45716</v>
      </c>
      <c r="Z2409" s="167">
        <v>45448</v>
      </c>
      <c r="AA2409" s="7">
        <f t="shared" si="3030"/>
        <v>6</v>
      </c>
      <c r="AB2409" s="7">
        <f t="shared" si="3031"/>
        <v>2024</v>
      </c>
      <c r="AC2409" s="7">
        <f t="shared" si="3032"/>
        <v>2028</v>
      </c>
      <c r="AD2409" s="10" t="e">
        <f t="shared" ref="AD2409:AD2472" ca="1" si="3081">IF(#REF!="Non",(DAYS360(N2409,Q2409)/360),(DAYS360(N2409,TODAY())/360))</f>
        <v>#REF!</v>
      </c>
      <c r="AE2409" s="10" t="e">
        <f t="shared" ca="1" si="3034"/>
        <v>#REF!</v>
      </c>
      <c r="AF2409" s="144">
        <v>37259</v>
      </c>
      <c r="AG2409" s="11">
        <f t="shared" ca="1" si="3035"/>
        <v>23.186301369863013</v>
      </c>
      <c r="AH2409" s="10" t="str">
        <f t="shared" ca="1" si="3036"/>
        <v>&lt; 25</v>
      </c>
      <c r="AI2409">
        <v>17784019</v>
      </c>
      <c r="AJ2409" s="13" t="s">
        <v>170</v>
      </c>
      <c r="AK2409" s="163" t="s">
        <v>9061</v>
      </c>
      <c r="AL2409" s="144">
        <v>44453</v>
      </c>
      <c r="AM2409" s="65" t="s">
        <v>108</v>
      </c>
      <c r="AN2409" s="65" t="s">
        <v>109</v>
      </c>
      <c r="AP2409" s="132" t="s">
        <v>8609</v>
      </c>
      <c r="AQ2409" s="14">
        <v>3</v>
      </c>
      <c r="AR2409" s="14">
        <v>1</v>
      </c>
      <c r="AS2409" s="15">
        <f t="shared" si="3037"/>
        <v>45813.25</v>
      </c>
      <c r="AT2409" s="122" t="s">
        <v>163</v>
      </c>
      <c r="AU2409" s="65">
        <v>3.7149999999999999</v>
      </c>
      <c r="AV2409">
        <v>17</v>
      </c>
      <c r="AW2409" s="13" t="s">
        <v>201</v>
      </c>
      <c r="AX2409" s="13" t="s">
        <v>9062</v>
      </c>
      <c r="AY2409">
        <v>17</v>
      </c>
      <c r="AZ2409" t="s">
        <v>8448</v>
      </c>
      <c r="BA2409" s="20" t="str">
        <f t="shared" si="3038"/>
        <v>17001000000346286017</v>
      </c>
      <c r="BB2409" s="31">
        <f t="shared" si="3039"/>
        <v>20</v>
      </c>
      <c r="BC2409" s="95" t="s">
        <v>8347</v>
      </c>
      <c r="BD2409" s="95" t="s">
        <v>341</v>
      </c>
      <c r="BF2409"/>
      <c r="BG2409" s="95">
        <v>51620588</v>
      </c>
      <c r="BJ2409" t="s">
        <v>5995</v>
      </c>
      <c r="BK2409" s="14" t="str">
        <f t="shared" si="3063"/>
        <v>B-P7 AR</v>
      </c>
      <c r="BL2409" t="s">
        <v>595</v>
      </c>
    </row>
    <row r="2410" spans="1:69" x14ac:dyDescent="0.25">
      <c r="A2410" t="str">
        <f>VLOOKUP(B2410,[2]RH!$B:$BV,72,0)</f>
        <v>si</v>
      </c>
      <c r="B2410" s="6">
        <v>2470</v>
      </c>
      <c r="C2410" s="125" t="s">
        <v>168</v>
      </c>
      <c r="D2410" s="7" t="s">
        <v>9063</v>
      </c>
      <c r="E2410" s="130" t="s">
        <v>67</v>
      </c>
      <c r="F2410" s="130" t="s">
        <v>118</v>
      </c>
      <c r="G2410" s="7" t="s">
        <v>220</v>
      </c>
      <c r="H2410" s="80" t="s">
        <v>2398</v>
      </c>
      <c r="I2410" s="7" t="s">
        <v>2487</v>
      </c>
      <c r="J2410" s="125" t="s">
        <v>281</v>
      </c>
      <c r="K2410" s="125" t="s">
        <v>146</v>
      </c>
      <c r="L2410" s="139" t="s">
        <v>90</v>
      </c>
      <c r="M2410" s="7" t="str">
        <f t="shared" si="3019"/>
        <v>Couturière</v>
      </c>
      <c r="N2410" s="167">
        <v>45448</v>
      </c>
      <c r="P2410" s="7">
        <f t="shared" ca="1" si="3044"/>
        <v>-6</v>
      </c>
      <c r="Q2410" s="8"/>
      <c r="R2410" s="7"/>
      <c r="S2410"/>
      <c r="T2410" s="9" t="s">
        <v>156</v>
      </c>
      <c r="U2410" s="7" t="str">
        <f t="shared" si="3029"/>
        <v>Contractuel</v>
      </c>
      <c r="V2410" s="8">
        <v>45689</v>
      </c>
      <c r="W2410" s="8">
        <f>VLOOKUP(B2410,[1]BASE!$A:$Q,17,0)</f>
        <v>45716</v>
      </c>
      <c r="Z2410" s="167">
        <v>45448</v>
      </c>
      <c r="AA2410" s="7">
        <f t="shared" si="3030"/>
        <v>6</v>
      </c>
      <c r="AB2410" s="7">
        <f t="shared" si="3031"/>
        <v>2024</v>
      </c>
      <c r="AC2410" s="7">
        <f t="shared" si="3032"/>
        <v>2028</v>
      </c>
      <c r="AD2410" s="10" t="e">
        <f t="shared" ref="AD2410:AD2473" ca="1" si="3082">IF(#REF!="Non",(DAYS360(N2410,Q2410)/360),(DAYS360(N2410,TODAY())/360))</f>
        <v>#REF!</v>
      </c>
      <c r="AE2410" s="10" t="e">
        <f t="shared" ca="1" si="3034"/>
        <v>#REF!</v>
      </c>
      <c r="AF2410" s="144">
        <v>28522</v>
      </c>
      <c r="AG2410" s="11">
        <f t="shared" ca="1" si="3035"/>
        <v>47.123287671232873</v>
      </c>
      <c r="AH2410" s="10" t="str">
        <f t="shared" ca="1" si="3036"/>
        <v>&gt;45&lt; 55</v>
      </c>
      <c r="AI2410">
        <v>12159913</v>
      </c>
      <c r="AJ2410" s="13" t="s">
        <v>120</v>
      </c>
      <c r="AK2410" s="163" t="s">
        <v>9064</v>
      </c>
      <c r="AL2410" s="144">
        <v>44084</v>
      </c>
      <c r="AM2410" s="65" t="s">
        <v>108</v>
      </c>
      <c r="AN2410" s="125" t="s">
        <v>76</v>
      </c>
      <c r="AO2410" s="95">
        <v>3</v>
      </c>
      <c r="AP2410" s="132" t="s">
        <v>7965</v>
      </c>
      <c r="AQ2410" s="14">
        <v>3</v>
      </c>
      <c r="AR2410" s="14">
        <v>1</v>
      </c>
      <c r="AS2410" s="15">
        <f t="shared" si="3037"/>
        <v>45813.25</v>
      </c>
      <c r="AT2410" s="122" t="s">
        <v>163</v>
      </c>
      <c r="AU2410" s="65">
        <v>3.7149999999999999</v>
      </c>
      <c r="AV2410">
        <v>17</v>
      </c>
      <c r="AW2410" s="13" t="s">
        <v>201</v>
      </c>
      <c r="AX2410" s="13" t="s">
        <v>9065</v>
      </c>
      <c r="AY2410">
        <v>66</v>
      </c>
      <c r="AZ2410" t="s">
        <v>203</v>
      </c>
      <c r="BA2410" s="20" t="str">
        <f t="shared" si="3038"/>
        <v>17001000000289853066</v>
      </c>
      <c r="BB2410" s="31">
        <f t="shared" si="3039"/>
        <v>20</v>
      </c>
      <c r="BC2410" s="95" t="s">
        <v>9066</v>
      </c>
      <c r="BD2410" s="95" t="s">
        <v>341</v>
      </c>
      <c r="BF2410"/>
      <c r="BG2410" s="95">
        <v>24578894</v>
      </c>
      <c r="BJ2410" t="s">
        <v>5995</v>
      </c>
      <c r="BK2410" s="14" t="str">
        <f t="shared" si="3063"/>
        <v>B-P7 AR</v>
      </c>
      <c r="BL2410" t="s">
        <v>595</v>
      </c>
    </row>
    <row r="2411" spans="1:69" x14ac:dyDescent="0.25">
      <c r="A2411" t="str">
        <f>VLOOKUP(B2411,[2]RH!$B:$BV,72,0)</f>
        <v>si</v>
      </c>
      <c r="B2411" s="6">
        <v>2471</v>
      </c>
      <c r="C2411" s="125" t="s">
        <v>168</v>
      </c>
      <c r="D2411" s="7" t="s">
        <v>9067</v>
      </c>
      <c r="E2411" s="130" t="s">
        <v>67</v>
      </c>
      <c r="F2411" s="130" t="s">
        <v>118</v>
      </c>
      <c r="G2411" s="7" t="s">
        <v>220</v>
      </c>
      <c r="H2411" s="80" t="s">
        <v>2398</v>
      </c>
      <c r="I2411" s="7" t="s">
        <v>2487</v>
      </c>
      <c r="J2411" s="125" t="s">
        <v>281</v>
      </c>
      <c r="K2411" s="125" t="s">
        <v>146</v>
      </c>
      <c r="L2411" s="139" t="s">
        <v>90</v>
      </c>
      <c r="M2411" s="7" t="str">
        <f t="shared" si="3019"/>
        <v>Couturière</v>
      </c>
      <c r="N2411" s="167">
        <v>45448</v>
      </c>
      <c r="P2411" s="7">
        <f t="shared" ca="1" si="3044"/>
        <v>-6</v>
      </c>
      <c r="Q2411" s="8"/>
      <c r="R2411" s="7"/>
      <c r="S2411"/>
      <c r="T2411" s="9" t="s">
        <v>156</v>
      </c>
      <c r="U2411" s="7" t="str">
        <f t="shared" si="3029"/>
        <v>Contractuel</v>
      </c>
      <c r="V2411" s="8">
        <v>45689</v>
      </c>
      <c r="W2411" s="8">
        <f>VLOOKUP(B2411,[1]BASE!$A:$Q,17,0)</f>
        <v>45716</v>
      </c>
      <c r="Z2411" s="167">
        <v>45448</v>
      </c>
      <c r="AA2411" s="7">
        <f t="shared" si="3030"/>
        <v>6</v>
      </c>
      <c r="AB2411" s="7">
        <f t="shared" si="3031"/>
        <v>2024</v>
      </c>
      <c r="AC2411" s="7">
        <f t="shared" si="3032"/>
        <v>2028</v>
      </c>
      <c r="AD2411" s="10" t="e">
        <f t="shared" ref="AD2411:AD2474" ca="1" si="3083">IF(#REF!="Non",(DAYS360(N2411,Q2411)/360),(DAYS360(N2411,TODAY())/360))</f>
        <v>#REF!</v>
      </c>
      <c r="AE2411" s="10" t="e">
        <f t="shared" ca="1" si="3034"/>
        <v>#REF!</v>
      </c>
      <c r="AF2411" s="144">
        <v>36045</v>
      </c>
      <c r="AG2411" s="11">
        <f t="shared" ca="1" si="3035"/>
        <v>26.512328767123286</v>
      </c>
      <c r="AH2411" s="10" t="str">
        <f t="shared" ca="1" si="3036"/>
        <v>&gt;25&lt; 35</v>
      </c>
      <c r="AI2411">
        <v>17331219</v>
      </c>
      <c r="AJ2411" s="13" t="s">
        <v>150</v>
      </c>
      <c r="AK2411" s="163" t="s">
        <v>9068</v>
      </c>
      <c r="AL2411" s="144">
        <v>42039</v>
      </c>
      <c r="AM2411" s="65" t="s">
        <v>108</v>
      </c>
      <c r="AN2411" s="65" t="s">
        <v>109</v>
      </c>
      <c r="AP2411" s="132" t="s">
        <v>7692</v>
      </c>
      <c r="AQ2411" s="14">
        <v>3</v>
      </c>
      <c r="AR2411" s="14">
        <v>1</v>
      </c>
      <c r="AS2411" s="15">
        <f t="shared" si="3037"/>
        <v>45813.25</v>
      </c>
      <c r="AT2411" s="122" t="s">
        <v>163</v>
      </c>
      <c r="AU2411" s="65">
        <v>3.7149999999999999</v>
      </c>
      <c r="AV2411" s="13" t="s">
        <v>79</v>
      </c>
      <c r="AW2411" s="13" t="s">
        <v>3475</v>
      </c>
      <c r="AX2411">
        <v>30320044532</v>
      </c>
      <c r="AY2411" s="13" t="s">
        <v>106</v>
      </c>
      <c r="AZ2411" t="s">
        <v>83</v>
      </c>
      <c r="BA2411" s="20" t="str">
        <f t="shared" si="3038"/>
        <v>08076023032004453205</v>
      </c>
      <c r="BB2411" s="31">
        <f t="shared" si="3039"/>
        <v>20</v>
      </c>
      <c r="BC2411" s="95" t="s">
        <v>9069</v>
      </c>
      <c r="BD2411" s="95" t="s">
        <v>482</v>
      </c>
      <c r="BF2411"/>
      <c r="BG2411" s="95">
        <v>99235893</v>
      </c>
      <c r="BJ2411" s="124" t="s">
        <v>3929</v>
      </c>
      <c r="BK2411" s="14" t="str">
        <f t="shared" si="3063"/>
        <v>B-P7 AR</v>
      </c>
      <c r="BL2411" t="s">
        <v>595</v>
      </c>
    </row>
    <row r="2412" spans="1:69" x14ac:dyDescent="0.25">
      <c r="A2412" t="str">
        <f>VLOOKUP(B2412,[2]RH!$B:$BV,72,0)</f>
        <v>si</v>
      </c>
      <c r="B2412" s="6">
        <v>2472</v>
      </c>
      <c r="C2412" s="125" t="s">
        <v>168</v>
      </c>
      <c r="D2412" s="7" t="s">
        <v>9070</v>
      </c>
      <c r="E2412" s="130" t="s">
        <v>67</v>
      </c>
      <c r="F2412" s="130" t="s">
        <v>118</v>
      </c>
      <c r="G2412" s="7" t="s">
        <v>220</v>
      </c>
      <c r="H2412" s="80" t="s">
        <v>2398</v>
      </c>
      <c r="I2412" s="7" t="s">
        <v>2487</v>
      </c>
      <c r="J2412" s="125" t="s">
        <v>281</v>
      </c>
      <c r="K2412" s="125" t="s">
        <v>146</v>
      </c>
      <c r="L2412" s="139" t="s">
        <v>90</v>
      </c>
      <c r="M2412" s="7" t="str">
        <f t="shared" si="3019"/>
        <v>Couturière</v>
      </c>
      <c r="N2412" s="167">
        <v>45448</v>
      </c>
      <c r="P2412" s="7">
        <f t="shared" ca="1" si="3044"/>
        <v>-6</v>
      </c>
      <c r="Q2412" s="8"/>
      <c r="R2412" s="7"/>
      <c r="S2412"/>
      <c r="T2412" s="9" t="s">
        <v>156</v>
      </c>
      <c r="U2412" s="7" t="str">
        <f t="shared" si="3029"/>
        <v>Contractuel</v>
      </c>
      <c r="V2412" s="8">
        <v>45689</v>
      </c>
      <c r="W2412" s="8">
        <f>VLOOKUP(B2412,[1]BASE!$A:$Q,17,0)</f>
        <v>45716</v>
      </c>
      <c r="Z2412" s="167">
        <v>45448</v>
      </c>
      <c r="AA2412" s="7">
        <f t="shared" si="3030"/>
        <v>6</v>
      </c>
      <c r="AB2412" s="7">
        <f t="shared" si="3031"/>
        <v>2024</v>
      </c>
      <c r="AC2412" s="7">
        <f t="shared" si="3032"/>
        <v>2028</v>
      </c>
      <c r="AD2412" s="10" t="e">
        <f t="shared" ref="AD2412:AD2475" ca="1" si="3084">IF(#REF!="Non",(DAYS360(N2412,Q2412)/360),(DAYS360(N2412,TODAY())/360))</f>
        <v>#REF!</v>
      </c>
      <c r="AE2412" s="10" t="e">
        <f t="shared" ca="1" si="3034"/>
        <v>#REF!</v>
      </c>
      <c r="AF2412" s="144">
        <v>35266</v>
      </c>
      <c r="AG2412" s="11">
        <f t="shared" ca="1" si="3035"/>
        <v>28.646575342465752</v>
      </c>
      <c r="AH2412" s="10" t="str">
        <f t="shared" ca="1" si="3036"/>
        <v>&gt;25&lt; 35</v>
      </c>
      <c r="AI2412">
        <v>17061631</v>
      </c>
      <c r="AJ2412" s="40" t="s">
        <v>213</v>
      </c>
      <c r="AK2412" s="163" t="s">
        <v>9071</v>
      </c>
      <c r="AL2412" s="144">
        <v>44600</v>
      </c>
      <c r="AM2412" s="65" t="s">
        <v>108</v>
      </c>
      <c r="AN2412" s="65" t="s">
        <v>109</v>
      </c>
      <c r="AP2412" s="132" t="s">
        <v>9072</v>
      </c>
      <c r="AQ2412" s="14">
        <v>3</v>
      </c>
      <c r="AR2412" s="14">
        <v>1</v>
      </c>
      <c r="AS2412" s="15">
        <f t="shared" si="3037"/>
        <v>45813.25</v>
      </c>
      <c r="AT2412" s="122" t="s">
        <v>163</v>
      </c>
      <c r="AU2412" s="65">
        <v>3.7149999999999999</v>
      </c>
      <c r="AV2412">
        <v>25</v>
      </c>
      <c r="AW2412" s="13" t="s">
        <v>303</v>
      </c>
      <c r="AX2412" s="13" t="s">
        <v>9073</v>
      </c>
      <c r="AY2412">
        <v>56</v>
      </c>
      <c r="AZ2412" t="s">
        <v>276</v>
      </c>
      <c r="BA2412" s="20" t="str">
        <f t="shared" si="3038"/>
        <v>25010000000102906856</v>
      </c>
      <c r="BB2412" s="31">
        <f t="shared" si="3039"/>
        <v>20</v>
      </c>
      <c r="BC2412" s="95" t="s">
        <v>397</v>
      </c>
      <c r="BD2412" s="95" t="s">
        <v>115</v>
      </c>
      <c r="BF2412"/>
      <c r="BG2412" s="95">
        <v>55211080</v>
      </c>
      <c r="BJ2412" t="s">
        <v>600</v>
      </c>
      <c r="BK2412" s="14" t="str">
        <f t="shared" si="3063"/>
        <v>B-P7 AR</v>
      </c>
      <c r="BL2412" t="s">
        <v>595</v>
      </c>
    </row>
    <row r="2413" spans="1:69" x14ac:dyDescent="0.25">
      <c r="A2413" t="str">
        <f>VLOOKUP(B2413,[2]RH!$B:$BV,72,0)</f>
        <v>Non-Actif</v>
      </c>
      <c r="B2413" s="6">
        <v>2473</v>
      </c>
      <c r="C2413" s="150" t="s">
        <v>168</v>
      </c>
      <c r="D2413" s="7" t="s">
        <v>9074</v>
      </c>
      <c r="E2413" s="152" t="s">
        <v>67</v>
      </c>
      <c r="F2413" s="152" t="s">
        <v>118</v>
      </c>
      <c r="G2413" s="7" t="s">
        <v>533</v>
      </c>
      <c r="H2413" s="80" t="s">
        <v>2398</v>
      </c>
      <c r="I2413" s="7" t="s">
        <v>2487</v>
      </c>
      <c r="J2413" s="150" t="s">
        <v>281</v>
      </c>
      <c r="K2413" s="150" t="s">
        <v>89</v>
      </c>
      <c r="L2413" s="7" t="s">
        <v>90</v>
      </c>
      <c r="M2413" s="7" t="str">
        <f t="shared" si="3019"/>
        <v>Contrôle Qualité</v>
      </c>
      <c r="N2413" s="155">
        <v>45450</v>
      </c>
      <c r="O2413" s="151"/>
      <c r="P2413" s="7">
        <f t="shared" ca="1" si="3044"/>
        <v>-157</v>
      </c>
      <c r="Q2413" s="8">
        <v>45572</v>
      </c>
      <c r="R2413" s="7" t="s">
        <v>147</v>
      </c>
      <c r="S2413" s="151"/>
      <c r="T2413" s="9" t="s">
        <v>156</v>
      </c>
      <c r="U2413" s="7" t="str">
        <f t="shared" si="3029"/>
        <v>Contractuel</v>
      </c>
      <c r="V2413" s="8">
        <v>45536</v>
      </c>
      <c r="W2413" s="8">
        <v>45565</v>
      </c>
      <c r="X2413" s="151"/>
      <c r="Y2413" s="151"/>
      <c r="Z2413" s="155">
        <v>45450</v>
      </c>
      <c r="AA2413" s="7">
        <f t="shared" si="3030"/>
        <v>6</v>
      </c>
      <c r="AB2413" s="7">
        <f t="shared" si="3031"/>
        <v>2024</v>
      </c>
      <c r="AC2413" s="7">
        <f t="shared" si="3032"/>
        <v>2028</v>
      </c>
      <c r="AD2413" s="10" t="e">
        <f t="shared" ref="AD2413:AD2476" ca="1" si="3085">IF(#REF!="Non",(DAYS360(N2413,Q2413)/360),(DAYS360(N2413,TODAY())/360))</f>
        <v>#REF!</v>
      </c>
      <c r="AE2413" s="10" t="e">
        <f t="shared" ca="1" si="3034"/>
        <v>#REF!</v>
      </c>
      <c r="AF2413" s="156">
        <v>37220</v>
      </c>
      <c r="AG2413" s="11">
        <f t="shared" ca="1" si="3035"/>
        <v>23.293150684931508</v>
      </c>
      <c r="AH2413" s="10" t="str">
        <f t="shared" ca="1" si="3036"/>
        <v>&lt; 25</v>
      </c>
      <c r="AI2413" s="151"/>
      <c r="AJ2413" s="151"/>
      <c r="AK2413" s="161" t="s">
        <v>9075</v>
      </c>
      <c r="AL2413" s="156">
        <v>43745</v>
      </c>
      <c r="AM2413" s="150" t="s">
        <v>108</v>
      </c>
      <c r="AN2413" s="150" t="s">
        <v>109</v>
      </c>
      <c r="AO2413" s="151"/>
      <c r="AP2413" s="151" t="s">
        <v>9076</v>
      </c>
      <c r="AQ2413" s="14">
        <v>3</v>
      </c>
      <c r="AR2413" s="14">
        <v>1</v>
      </c>
      <c r="AS2413" s="15">
        <f t="shared" si="3037"/>
        <v>45815.25</v>
      </c>
      <c r="AT2413" s="158" t="s">
        <v>163</v>
      </c>
      <c r="AU2413" s="150">
        <v>3.8780000000000001</v>
      </c>
      <c r="AV2413">
        <v>17</v>
      </c>
      <c r="AW2413" s="13" t="s">
        <v>201</v>
      </c>
      <c r="AX2413" s="13" t="s">
        <v>9077</v>
      </c>
      <c r="AY2413">
        <v>17</v>
      </c>
      <c r="AZ2413" t="s">
        <v>203</v>
      </c>
      <c r="BA2413" s="20" t="str">
        <f t="shared" si="3038"/>
        <v>17001000000346169617</v>
      </c>
      <c r="BB2413" s="31">
        <f t="shared" si="3039"/>
        <v>20</v>
      </c>
      <c r="BC2413" s="151" t="s">
        <v>9078</v>
      </c>
      <c r="BD2413" s="151" t="s">
        <v>115</v>
      </c>
      <c r="BE2413" s="151"/>
      <c r="BF2413" s="151"/>
      <c r="BG2413" s="151">
        <v>92565494</v>
      </c>
      <c r="BH2413" s="151"/>
      <c r="BI2413" s="151"/>
      <c r="BJ2413" t="s">
        <v>501</v>
      </c>
      <c r="BK2413" s="14" t="str">
        <f t="shared" si="3063"/>
        <v>B-P7 AR</v>
      </c>
      <c r="BL2413" s="22" t="s">
        <v>288</v>
      </c>
      <c r="BM2413" s="151"/>
      <c r="BN2413" s="151"/>
      <c r="BO2413" s="151"/>
      <c r="BP2413" s="151"/>
      <c r="BQ2413" s="151"/>
    </row>
    <row r="2414" spans="1:69" x14ac:dyDescent="0.25">
      <c r="A2414" t="str">
        <f>VLOOKUP(B2414,[2]RH!$B:$BV,72,0)</f>
        <v>Non-Actif</v>
      </c>
      <c r="B2414" s="6">
        <v>2474</v>
      </c>
      <c r="C2414" s="125" t="s">
        <v>168</v>
      </c>
      <c r="D2414" s="7" t="s">
        <v>9079</v>
      </c>
      <c r="E2414" s="130" t="s">
        <v>67</v>
      </c>
      <c r="F2414" s="130" t="s">
        <v>118</v>
      </c>
      <c r="G2414" s="7" t="s">
        <v>220</v>
      </c>
      <c r="H2414" s="7" t="s">
        <v>562</v>
      </c>
      <c r="I2414" s="7" t="s">
        <v>1477</v>
      </c>
      <c r="J2414" s="7" t="s">
        <v>190</v>
      </c>
      <c r="K2414" s="125" t="s">
        <v>146</v>
      </c>
      <c r="L2414" s="139" t="s">
        <v>90</v>
      </c>
      <c r="M2414" s="7" t="str">
        <f t="shared" si="3019"/>
        <v>Couturière</v>
      </c>
      <c r="N2414" s="128">
        <v>45448</v>
      </c>
      <c r="O2414" s="132"/>
      <c r="P2414" s="7">
        <f t="shared" ca="1" si="3044"/>
        <v>-187</v>
      </c>
      <c r="Q2414" s="8">
        <v>45527</v>
      </c>
      <c r="R2414" s="7" t="s">
        <v>6723</v>
      </c>
      <c r="S2414" s="132"/>
      <c r="T2414" s="9" t="s">
        <v>156</v>
      </c>
      <c r="U2414" s="7" t="str">
        <f t="shared" si="3029"/>
        <v>Contractuel</v>
      </c>
      <c r="V2414" s="8">
        <v>45505</v>
      </c>
      <c r="W2414" s="8">
        <v>45535</v>
      </c>
      <c r="X2414" s="132"/>
      <c r="Y2414" s="132"/>
      <c r="Z2414" s="128">
        <v>45448</v>
      </c>
      <c r="AA2414" s="7">
        <f t="shared" si="3030"/>
        <v>6</v>
      </c>
      <c r="AB2414" s="7">
        <f t="shared" si="3031"/>
        <v>2024</v>
      </c>
      <c r="AC2414" s="7">
        <f t="shared" si="3032"/>
        <v>2028</v>
      </c>
      <c r="AD2414" s="10" t="e">
        <f t="shared" ref="AD2414:AD2477" ca="1" si="3086">IF(#REF!="Non",(DAYS360(N2414,Q2414)/360),(DAYS360(N2414,TODAY())/360))</f>
        <v>#REF!</v>
      </c>
      <c r="AE2414" s="10" t="e">
        <f t="shared" ca="1" si="3034"/>
        <v>#REF!</v>
      </c>
      <c r="AF2414" s="144">
        <v>24826</v>
      </c>
      <c r="AG2414" s="11">
        <f t="shared" ca="1" si="3035"/>
        <v>57.249315068493154</v>
      </c>
      <c r="AH2414" s="10" t="str">
        <f t="shared" ca="1" si="3036"/>
        <v>&gt; 55</v>
      </c>
      <c r="AI2414">
        <v>11667450</v>
      </c>
      <c r="AJ2414" s="13" t="s">
        <v>79</v>
      </c>
      <c r="AK2414" s="163" t="s">
        <v>9080</v>
      </c>
      <c r="AL2414" s="144">
        <v>37279</v>
      </c>
      <c r="AM2414" s="65" t="s">
        <v>108</v>
      </c>
      <c r="AN2414" s="125" t="s">
        <v>76</v>
      </c>
      <c r="AO2414" s="95">
        <v>1</v>
      </c>
      <c r="AP2414" s="95" t="s">
        <v>7930</v>
      </c>
      <c r="AQ2414" s="14">
        <v>3</v>
      </c>
      <c r="AR2414" s="14">
        <v>1</v>
      </c>
      <c r="AS2414" s="15">
        <f t="shared" si="3037"/>
        <v>45813.25</v>
      </c>
      <c r="AT2414" s="122" t="s">
        <v>163</v>
      </c>
      <c r="AU2414" s="65">
        <v>3.7149999999999999</v>
      </c>
      <c r="AV2414">
        <v>17</v>
      </c>
      <c r="AW2414" s="13" t="s">
        <v>201</v>
      </c>
      <c r="AX2414" s="13" t="s">
        <v>9081</v>
      </c>
      <c r="AY2414">
        <v>80</v>
      </c>
      <c r="AZ2414" t="s">
        <v>203</v>
      </c>
      <c r="BA2414" s="20" t="str">
        <f t="shared" si="3038"/>
        <v>17001000000311072980</v>
      </c>
      <c r="BB2414" s="31">
        <f t="shared" si="3039"/>
        <v>20</v>
      </c>
      <c r="BC2414" s="95" t="s">
        <v>9082</v>
      </c>
      <c r="BD2414" s="95" t="s">
        <v>341</v>
      </c>
      <c r="BF2414"/>
      <c r="BG2414" s="95">
        <v>26242588</v>
      </c>
      <c r="BK2414" s="14" t="str">
        <f t="shared" si="3063"/>
        <v>A-P6 AR</v>
      </c>
      <c r="BL2414" t="s">
        <v>595</v>
      </c>
    </row>
    <row r="2415" spans="1:69" x14ac:dyDescent="0.25">
      <c r="A2415" t="str">
        <f>VLOOKUP(B2415,[2]RH!$B:$BV,72,0)</f>
        <v>si</v>
      </c>
      <c r="B2415" s="6">
        <v>2475</v>
      </c>
      <c r="C2415" s="125" t="s">
        <v>168</v>
      </c>
      <c r="D2415" s="7" t="s">
        <v>9083</v>
      </c>
      <c r="E2415" s="130" t="s">
        <v>67</v>
      </c>
      <c r="F2415" s="130" t="s">
        <v>118</v>
      </c>
      <c r="G2415" s="7" t="s">
        <v>220</v>
      </c>
      <c r="H2415" s="80" t="s">
        <v>649</v>
      </c>
      <c r="I2415" s="7" t="s">
        <v>650</v>
      </c>
      <c r="J2415" s="125" t="s">
        <v>281</v>
      </c>
      <c r="K2415" s="125" t="s">
        <v>146</v>
      </c>
      <c r="L2415" s="139" t="s">
        <v>90</v>
      </c>
      <c r="M2415" s="7" t="str">
        <f t="shared" si="3019"/>
        <v>Couturière</v>
      </c>
      <c r="N2415" s="128">
        <v>45450</v>
      </c>
      <c r="P2415" s="7">
        <f t="shared" ca="1" si="3044"/>
        <v>-6</v>
      </c>
      <c r="Q2415" s="8"/>
      <c r="R2415" s="7"/>
      <c r="S2415"/>
      <c r="T2415" s="9" t="s">
        <v>156</v>
      </c>
      <c r="U2415" s="7" t="str">
        <f t="shared" si="3029"/>
        <v>Contractuel</v>
      </c>
      <c r="V2415" s="8">
        <v>45689</v>
      </c>
      <c r="W2415" s="8">
        <f>VLOOKUP(B2415,[1]BASE!$A:$Q,17,0)</f>
        <v>45716</v>
      </c>
      <c r="X2415" s="132"/>
      <c r="Y2415" s="132"/>
      <c r="Z2415" s="128">
        <v>45450</v>
      </c>
      <c r="AA2415" s="7">
        <f t="shared" si="3030"/>
        <v>6</v>
      </c>
      <c r="AB2415" s="7">
        <f t="shared" si="3031"/>
        <v>2024</v>
      </c>
      <c r="AC2415" s="7">
        <f t="shared" si="3032"/>
        <v>2028</v>
      </c>
      <c r="AD2415" s="10" t="e">
        <f t="shared" ref="AD2415:AD2478" ca="1" si="3087">IF(#REF!="Non",(DAYS360(N2415,Q2415)/360),(DAYS360(N2415,TODAY())/360))</f>
        <v>#REF!</v>
      </c>
      <c r="AE2415" s="10" t="e">
        <f t="shared" ca="1" si="3034"/>
        <v>#REF!</v>
      </c>
      <c r="AF2415" s="144">
        <v>28632</v>
      </c>
      <c r="AG2415" s="11">
        <f t="shared" ca="1" si="3035"/>
        <v>46.821917808219176</v>
      </c>
      <c r="AH2415" s="10" t="str">
        <f t="shared" ca="1" si="3036"/>
        <v>&gt;45&lt; 55</v>
      </c>
      <c r="AI2415">
        <v>17776737</v>
      </c>
      <c r="AJ2415" s="13" t="s">
        <v>120</v>
      </c>
      <c r="AK2415" s="163" t="s">
        <v>9084</v>
      </c>
      <c r="AL2415" s="144">
        <v>43225</v>
      </c>
      <c r="AM2415" s="65" t="s">
        <v>108</v>
      </c>
      <c r="AN2415" s="125" t="s">
        <v>76</v>
      </c>
      <c r="AO2415" s="95">
        <v>3</v>
      </c>
      <c r="AP2415" s="95" t="s">
        <v>7769</v>
      </c>
      <c r="AQ2415" s="14">
        <v>3</v>
      </c>
      <c r="AR2415" s="14">
        <v>1</v>
      </c>
      <c r="AS2415" s="15">
        <f t="shared" si="3037"/>
        <v>45815.25</v>
      </c>
      <c r="AT2415" s="122" t="s">
        <v>163</v>
      </c>
      <c r="AU2415" s="65">
        <v>3.7149999999999999</v>
      </c>
      <c r="AV2415" s="13">
        <v>17</v>
      </c>
      <c r="AW2415" s="13" t="s">
        <v>201</v>
      </c>
      <c r="AX2415" t="s">
        <v>9085</v>
      </c>
      <c r="AY2415">
        <v>62</v>
      </c>
      <c r="AZ2415" t="s">
        <v>203</v>
      </c>
      <c r="BA2415" s="20" t="str">
        <f t="shared" si="3038"/>
        <v>17001000000345828662</v>
      </c>
      <c r="BB2415" s="31">
        <f t="shared" si="3039"/>
        <v>20</v>
      </c>
      <c r="BC2415" s="95" t="s">
        <v>9086</v>
      </c>
      <c r="BD2415" s="95" t="s">
        <v>341</v>
      </c>
      <c r="BF2415"/>
      <c r="BG2415" s="95">
        <v>24692916</v>
      </c>
      <c r="BH2415" s="95"/>
      <c r="BJ2415" t="s">
        <v>371</v>
      </c>
      <c r="BK2415" s="14" t="str">
        <f t="shared" si="3063"/>
        <v>B-Panda</v>
      </c>
      <c r="BL2415" t="s">
        <v>595</v>
      </c>
    </row>
    <row r="2416" spans="1:69" x14ac:dyDescent="0.25">
      <c r="A2416" t="str">
        <f>VLOOKUP(B2416,[2]RH!$B:$BV,72,0)</f>
        <v>si</v>
      </c>
      <c r="B2416" s="6">
        <v>2476</v>
      </c>
      <c r="C2416" s="125" t="s">
        <v>168</v>
      </c>
      <c r="D2416" s="7" t="s">
        <v>9087</v>
      </c>
      <c r="E2416" s="130" t="s">
        <v>67</v>
      </c>
      <c r="F2416" s="130" t="s">
        <v>118</v>
      </c>
      <c r="G2416" s="7" t="s">
        <v>220</v>
      </c>
      <c r="H2416" s="80" t="s">
        <v>225</v>
      </c>
      <c r="I2416" s="7" t="s">
        <v>5620</v>
      </c>
      <c r="J2416" s="125" t="s">
        <v>281</v>
      </c>
      <c r="K2416" s="125" t="s">
        <v>146</v>
      </c>
      <c r="L2416" s="139" t="s">
        <v>90</v>
      </c>
      <c r="M2416" s="7" t="str">
        <f t="shared" si="3019"/>
        <v>Couturière</v>
      </c>
      <c r="N2416" s="128">
        <v>45449</v>
      </c>
      <c r="P2416" s="7">
        <f t="shared" ca="1" si="3044"/>
        <v>-6</v>
      </c>
      <c r="Q2416" s="8"/>
      <c r="R2416" s="7"/>
      <c r="S2416"/>
      <c r="T2416" s="9" t="s">
        <v>156</v>
      </c>
      <c r="U2416" s="7" t="str">
        <f t="shared" si="3029"/>
        <v>Contractuel</v>
      </c>
      <c r="V2416" s="8">
        <v>45689</v>
      </c>
      <c r="W2416" s="8">
        <f>VLOOKUP(B2416,[1]BASE!$A:$Q,17,0)</f>
        <v>45716</v>
      </c>
      <c r="X2416" s="132"/>
      <c r="Y2416" s="132"/>
      <c r="Z2416" s="128">
        <v>45449</v>
      </c>
      <c r="AA2416" s="7">
        <f t="shared" si="3030"/>
        <v>6</v>
      </c>
      <c r="AB2416" s="7">
        <f t="shared" si="3031"/>
        <v>2024</v>
      </c>
      <c r="AC2416" s="7">
        <f t="shared" si="3032"/>
        <v>2028</v>
      </c>
      <c r="AD2416" s="10" t="e">
        <f t="shared" ref="AD2416:AD2479" ca="1" si="3088">IF(#REF!="Non",(DAYS360(N2416,Q2416)/360),(DAYS360(N2416,TODAY())/360))</f>
        <v>#REF!</v>
      </c>
      <c r="AE2416" s="10" t="e">
        <f t="shared" ca="1" si="3034"/>
        <v>#REF!</v>
      </c>
      <c r="AF2416" s="144">
        <v>27338</v>
      </c>
      <c r="AG2416" s="11">
        <f t="shared" ca="1" si="3035"/>
        <v>50.367123287671234</v>
      </c>
      <c r="AH2416" s="10" t="str">
        <f t="shared" ca="1" si="3036"/>
        <v>&gt;45&lt; 55</v>
      </c>
      <c r="AI2416">
        <v>11691414</v>
      </c>
      <c r="AJ2416" s="13" t="s">
        <v>82</v>
      </c>
      <c r="AK2416" s="163" t="s">
        <v>9088</v>
      </c>
      <c r="AL2416" s="144">
        <v>44062</v>
      </c>
      <c r="AM2416" s="65" t="s">
        <v>108</v>
      </c>
      <c r="AN2416" s="125" t="s">
        <v>76</v>
      </c>
      <c r="AO2416" s="95">
        <v>4</v>
      </c>
      <c r="AP2416" s="95" t="s">
        <v>7930</v>
      </c>
      <c r="AQ2416" s="14">
        <v>3</v>
      </c>
      <c r="AR2416" s="14">
        <v>1</v>
      </c>
      <c r="AS2416" s="15">
        <f t="shared" si="3037"/>
        <v>45814.25</v>
      </c>
      <c r="AT2416" s="122" t="s">
        <v>163</v>
      </c>
      <c r="AU2416" s="65">
        <v>3.7149999999999999</v>
      </c>
      <c r="AV2416" s="13" t="s">
        <v>150</v>
      </c>
      <c r="AW2416" s="13" t="s">
        <v>2582</v>
      </c>
      <c r="AX2416">
        <v>49105512759</v>
      </c>
      <c r="AY2416">
        <v>46</v>
      </c>
      <c r="AZ2416" t="s">
        <v>174</v>
      </c>
      <c r="BA2416" s="20" t="str">
        <f t="shared" si="3038"/>
        <v>07091014910551275946</v>
      </c>
      <c r="BB2416" s="31">
        <f t="shared" si="3039"/>
        <v>20</v>
      </c>
      <c r="BC2416" s="95" t="s">
        <v>9089</v>
      </c>
      <c r="BD2416" s="95" t="s">
        <v>115</v>
      </c>
      <c r="BF2416"/>
      <c r="BG2416" s="95">
        <v>26884350</v>
      </c>
      <c r="BH2416" s="95">
        <v>90322952</v>
      </c>
      <c r="BJ2416" t="s">
        <v>486</v>
      </c>
      <c r="BK2416" s="14" t="str">
        <f t="shared" si="3063"/>
        <v>B-P6 AV</v>
      </c>
      <c r="BL2416" t="s">
        <v>595</v>
      </c>
    </row>
    <row r="2417" spans="1:64" x14ac:dyDescent="0.25">
      <c r="A2417" t="str">
        <f>VLOOKUP(B2417,[2]RH!$B:$BV,72,0)</f>
        <v>si</v>
      </c>
      <c r="B2417" s="6">
        <v>2477</v>
      </c>
      <c r="C2417" s="125" t="s">
        <v>168</v>
      </c>
      <c r="D2417" s="7" t="s">
        <v>9090</v>
      </c>
      <c r="E2417" s="130" t="s">
        <v>67</v>
      </c>
      <c r="F2417" s="130" t="s">
        <v>118</v>
      </c>
      <c r="G2417" s="7" t="s">
        <v>220</v>
      </c>
      <c r="H2417" s="80" t="s">
        <v>225</v>
      </c>
      <c r="I2417" s="7" t="s">
        <v>534</v>
      </c>
      <c r="J2417" s="125" t="s">
        <v>190</v>
      </c>
      <c r="K2417" s="125" t="s">
        <v>146</v>
      </c>
      <c r="L2417" s="139" t="s">
        <v>90</v>
      </c>
      <c r="M2417" s="7" t="str">
        <f t="shared" si="3019"/>
        <v>Couturière</v>
      </c>
      <c r="N2417" s="128">
        <v>45449</v>
      </c>
      <c r="P2417" s="7">
        <f t="shared" ca="1" si="3044"/>
        <v>-6</v>
      </c>
      <c r="Q2417" s="8"/>
      <c r="R2417" s="7"/>
      <c r="S2417"/>
      <c r="T2417" s="9" t="s">
        <v>156</v>
      </c>
      <c r="U2417" s="7" t="str">
        <f t="shared" si="3029"/>
        <v>Contractuel</v>
      </c>
      <c r="V2417" s="8">
        <v>45689</v>
      </c>
      <c r="W2417" s="8">
        <f>VLOOKUP(B2417,[1]BASE!$A:$Q,17,0)</f>
        <v>45716</v>
      </c>
      <c r="X2417" s="132"/>
      <c r="Y2417" s="132"/>
      <c r="Z2417" s="128">
        <v>45449</v>
      </c>
      <c r="AA2417" s="7">
        <f t="shared" si="3030"/>
        <v>6</v>
      </c>
      <c r="AB2417" s="7">
        <f t="shared" si="3031"/>
        <v>2024</v>
      </c>
      <c r="AC2417" s="7">
        <f t="shared" si="3032"/>
        <v>2028</v>
      </c>
      <c r="AD2417" s="10" t="e">
        <f t="shared" ref="AD2417:AD2480" ca="1" si="3089">IF(#REF!="Non",(DAYS360(N2417,Q2417)/360),(DAYS360(N2417,TODAY())/360))</f>
        <v>#REF!</v>
      </c>
      <c r="AE2417" s="10" t="e">
        <f t="shared" ca="1" si="3034"/>
        <v>#REF!</v>
      </c>
      <c r="AF2417" s="144">
        <v>30130</v>
      </c>
      <c r="AG2417" s="11">
        <f t="shared" ca="1" si="3035"/>
        <v>42.717808219178082</v>
      </c>
      <c r="AH2417" s="10" t="str">
        <f t="shared" ca="1" si="3036"/>
        <v>&gt;35&lt; 45</v>
      </c>
      <c r="AI2417">
        <v>12662487</v>
      </c>
      <c r="AJ2417" s="13" t="s">
        <v>106</v>
      </c>
      <c r="AK2417" s="163" t="s">
        <v>9091</v>
      </c>
      <c r="AL2417" s="144">
        <v>39143</v>
      </c>
      <c r="AM2417" s="65" t="s">
        <v>108</v>
      </c>
      <c r="AN2417" s="125" t="s">
        <v>76</v>
      </c>
      <c r="AO2417" s="95">
        <v>3</v>
      </c>
      <c r="AP2417" s="95" t="s">
        <v>7930</v>
      </c>
      <c r="AQ2417" s="14">
        <v>3</v>
      </c>
      <c r="AR2417" s="14">
        <v>1</v>
      </c>
      <c r="AS2417" s="15">
        <f t="shared" si="3037"/>
        <v>45814.25</v>
      </c>
      <c r="AT2417" s="122" t="s">
        <v>163</v>
      </c>
      <c r="AU2417" s="65">
        <v>3.7149999999999999</v>
      </c>
      <c r="AV2417">
        <v>17</v>
      </c>
      <c r="AW2417" s="13" t="s">
        <v>201</v>
      </c>
      <c r="AX2417" s="13" t="s">
        <v>9092</v>
      </c>
      <c r="AY2417" s="151">
        <v>71</v>
      </c>
      <c r="AZ2417" s="151" t="s">
        <v>203</v>
      </c>
      <c r="BA2417" s="20" t="str">
        <f t="shared" si="3038"/>
        <v>17001000000097964271</v>
      </c>
      <c r="BB2417" s="31">
        <f t="shared" si="3039"/>
        <v>20</v>
      </c>
      <c r="BC2417" s="95" t="s">
        <v>9093</v>
      </c>
      <c r="BD2417" s="95" t="s">
        <v>115</v>
      </c>
      <c r="BF2417"/>
      <c r="BG2417" s="95">
        <v>52083791</v>
      </c>
      <c r="BJ2417" t="s">
        <v>486</v>
      </c>
      <c r="BK2417" s="14" t="str">
        <f t="shared" si="3063"/>
        <v>A-P6 AV</v>
      </c>
      <c r="BL2417" t="s">
        <v>595</v>
      </c>
    </row>
    <row r="2418" spans="1:64" x14ac:dyDescent="0.25">
      <c r="A2418" t="str">
        <f>VLOOKUP(B2418,[2]RH!$B:$BV,72,0)</f>
        <v>Non-Actif</v>
      </c>
      <c r="B2418" s="6">
        <v>2478</v>
      </c>
      <c r="C2418" s="125" t="s">
        <v>168</v>
      </c>
      <c r="D2418" s="7" t="s">
        <v>9094</v>
      </c>
      <c r="E2418" s="130" t="s">
        <v>67</v>
      </c>
      <c r="F2418" s="130" t="s">
        <v>118</v>
      </c>
      <c r="G2418" s="7" t="s">
        <v>533</v>
      </c>
      <c r="H2418" s="80" t="s">
        <v>2398</v>
      </c>
      <c r="I2418" s="7" t="s">
        <v>2487</v>
      </c>
      <c r="J2418" s="125" t="s">
        <v>281</v>
      </c>
      <c r="K2418" s="65" t="s">
        <v>89</v>
      </c>
      <c r="L2418" s="139" t="s">
        <v>90</v>
      </c>
      <c r="M2418" s="7" t="str">
        <f t="shared" si="3019"/>
        <v>Contrôle Qualité</v>
      </c>
      <c r="N2418" s="128">
        <v>45449</v>
      </c>
      <c r="P2418" s="7">
        <f t="shared" ca="1" si="3044"/>
        <v>-249</v>
      </c>
      <c r="Q2418" s="8">
        <v>45463</v>
      </c>
      <c r="R2418" s="7" t="s">
        <v>1909</v>
      </c>
      <c r="S2418"/>
      <c r="T2418" s="9" t="s">
        <v>156</v>
      </c>
      <c r="U2418" s="7" t="str">
        <f t="shared" si="3029"/>
        <v>Contractuel</v>
      </c>
      <c r="V2418" s="128">
        <v>45449</v>
      </c>
      <c r="W2418" s="128">
        <v>45473</v>
      </c>
      <c r="X2418" s="132"/>
      <c r="Y2418" s="132"/>
      <c r="Z2418" s="128">
        <v>45449</v>
      </c>
      <c r="AA2418" s="7">
        <f t="shared" si="3030"/>
        <v>6</v>
      </c>
      <c r="AB2418" s="7">
        <f t="shared" si="3031"/>
        <v>2024</v>
      </c>
      <c r="AC2418" s="7">
        <f t="shared" si="3032"/>
        <v>2028</v>
      </c>
      <c r="AD2418" s="10" t="e">
        <f t="shared" ref="AD2418:AD2481" ca="1" si="3090">IF(#REF!="Non",(DAYS360(N2418,Q2418)/360),(DAYS360(N2418,TODAY())/360))</f>
        <v>#REF!</v>
      </c>
      <c r="AE2418" s="10" t="e">
        <f t="shared" ca="1" si="3034"/>
        <v>#REF!</v>
      </c>
      <c r="AF2418" s="144">
        <v>35877</v>
      </c>
      <c r="AG2418" s="11">
        <f t="shared" ca="1" si="3035"/>
        <v>26.972602739726028</v>
      </c>
      <c r="AH2418" s="10" t="str">
        <f t="shared" ca="1" si="3036"/>
        <v>&gt;25&lt; 35</v>
      </c>
      <c r="AJ2418" s="13"/>
      <c r="AK2418" s="163" t="s">
        <v>9095</v>
      </c>
      <c r="AL2418" s="144">
        <v>42499</v>
      </c>
      <c r="AM2418" s="65" t="s">
        <v>108</v>
      </c>
      <c r="AN2418" s="65" t="s">
        <v>109</v>
      </c>
      <c r="AP2418" s="132" t="s">
        <v>8754</v>
      </c>
      <c r="AQ2418" s="14">
        <v>3</v>
      </c>
      <c r="AR2418" s="14">
        <v>1</v>
      </c>
      <c r="AS2418" s="15">
        <f t="shared" si="3037"/>
        <v>45814.25</v>
      </c>
      <c r="AT2418" s="122" t="s">
        <v>163</v>
      </c>
      <c r="AU2418" s="65">
        <v>3.8780000000000001</v>
      </c>
      <c r="AV2418"/>
      <c r="AW2418"/>
      <c r="AX2418"/>
      <c r="AZ2418"/>
      <c r="BA2418" s="20" t="str">
        <f t="shared" si="3038"/>
        <v/>
      </c>
      <c r="BB2418" s="31">
        <f t="shared" si="3039"/>
        <v>0</v>
      </c>
      <c r="BC2418" s="95" t="s">
        <v>9096</v>
      </c>
      <c r="BD2418" s="95" t="s">
        <v>115</v>
      </c>
      <c r="BF2418"/>
      <c r="BG2418" s="95">
        <v>54266240</v>
      </c>
      <c r="BK2418" s="14" t="str">
        <f t="shared" si="3063"/>
        <v>B-P7 AR</v>
      </c>
      <c r="BL2418" s="22" t="s">
        <v>288</v>
      </c>
    </row>
    <row r="2419" spans="1:64" x14ac:dyDescent="0.25">
      <c r="A2419" t="str">
        <f>VLOOKUP(B2419,[2]RH!$B:$BV,72,0)</f>
        <v>Non-Actif</v>
      </c>
      <c r="B2419" s="6">
        <v>2479</v>
      </c>
      <c r="C2419" s="125" t="s">
        <v>168</v>
      </c>
      <c r="D2419" s="7" t="s">
        <v>9097</v>
      </c>
      <c r="E2419" s="130" t="s">
        <v>67</v>
      </c>
      <c r="F2419" s="130" t="s">
        <v>118</v>
      </c>
      <c r="G2419" s="7" t="s">
        <v>533</v>
      </c>
      <c r="H2419" s="80" t="s">
        <v>649</v>
      </c>
      <c r="I2419" s="7" t="s">
        <v>650</v>
      </c>
      <c r="J2419" s="125" t="s">
        <v>281</v>
      </c>
      <c r="K2419" s="65" t="s">
        <v>89</v>
      </c>
      <c r="L2419" s="139" t="s">
        <v>90</v>
      </c>
      <c r="M2419" s="7" t="str">
        <f t="shared" si="3019"/>
        <v>Contrôle Qualité</v>
      </c>
      <c r="N2419" s="128">
        <v>45449</v>
      </c>
      <c r="P2419" s="7">
        <f t="shared" ca="1" si="3044"/>
        <v>-249</v>
      </c>
      <c r="Q2419" s="8">
        <v>45449</v>
      </c>
      <c r="R2419" s="7" t="s">
        <v>9098</v>
      </c>
      <c r="S2419"/>
      <c r="T2419" s="9" t="s">
        <v>156</v>
      </c>
      <c r="U2419" s="7" t="str">
        <f t="shared" si="3029"/>
        <v>Contractuel</v>
      </c>
      <c r="V2419" s="128">
        <v>45449</v>
      </c>
      <c r="W2419" s="128">
        <v>45473</v>
      </c>
      <c r="X2419" s="132"/>
      <c r="Y2419" s="132"/>
      <c r="Z2419" s="128">
        <v>45449</v>
      </c>
      <c r="AA2419" s="7">
        <f t="shared" si="3030"/>
        <v>6</v>
      </c>
      <c r="AB2419" s="7">
        <f t="shared" si="3031"/>
        <v>2024</v>
      </c>
      <c r="AC2419" s="7">
        <f t="shared" si="3032"/>
        <v>2028</v>
      </c>
      <c r="AD2419" s="10" t="e">
        <f t="shared" ref="AD2419:AD2482" ca="1" si="3091">IF(#REF!="Non",(DAYS360(N2419,Q2419)/360),(DAYS360(N2419,TODAY())/360))</f>
        <v>#REF!</v>
      </c>
      <c r="AE2419" s="10" t="e">
        <f t="shared" ca="1" si="3034"/>
        <v>#REF!</v>
      </c>
      <c r="AF2419" s="144">
        <v>31112</v>
      </c>
      <c r="AG2419" s="11">
        <f t="shared" ca="1" si="3035"/>
        <v>40.027397260273972</v>
      </c>
      <c r="AH2419" s="10" t="str">
        <f t="shared" ca="1" si="3036"/>
        <v>&gt;35&lt; 45</v>
      </c>
      <c r="AJ2419" s="13"/>
      <c r="AK2419" s="163" t="s">
        <v>9099</v>
      </c>
      <c r="AL2419" s="144">
        <v>44124</v>
      </c>
      <c r="AM2419" s="65" t="s">
        <v>108</v>
      </c>
      <c r="AN2419" s="125" t="s">
        <v>76</v>
      </c>
      <c r="AO2419" s="95">
        <v>1</v>
      </c>
      <c r="AP2419" s="132" t="s">
        <v>8754</v>
      </c>
      <c r="AQ2419" s="14">
        <v>3</v>
      </c>
      <c r="AR2419" s="14">
        <v>1</v>
      </c>
      <c r="AS2419" s="15">
        <f t="shared" si="3037"/>
        <v>45814.25</v>
      </c>
      <c r="AT2419" s="122" t="s">
        <v>163</v>
      </c>
      <c r="AU2419" s="65">
        <v>3.8780000000000001</v>
      </c>
      <c r="AV2419">
        <v>17</v>
      </c>
      <c r="AW2419">
        <v>20600</v>
      </c>
      <c r="AX2419" s="13" t="s">
        <v>9100</v>
      </c>
      <c r="AY2419" s="151">
        <v>16</v>
      </c>
      <c r="AZ2419" s="151" t="s">
        <v>203</v>
      </c>
      <c r="BA2419" s="20" t="str">
        <f t="shared" si="3038"/>
        <v>17206000000019900116</v>
      </c>
      <c r="BB2419" s="31">
        <f t="shared" si="3039"/>
        <v>20</v>
      </c>
      <c r="BC2419" s="95" t="s">
        <v>2805</v>
      </c>
      <c r="BD2419" s="95" t="s">
        <v>115</v>
      </c>
      <c r="BF2419"/>
      <c r="BG2419" s="95">
        <v>50456935</v>
      </c>
      <c r="BK2419" s="14" t="str">
        <f t="shared" si="3063"/>
        <v>B-Panda</v>
      </c>
    </row>
    <row r="2420" spans="1:64" x14ac:dyDescent="0.25">
      <c r="A2420" t="str">
        <f>VLOOKUP(B2420,[2]RH!$B:$BV,72,0)</f>
        <v>si</v>
      </c>
      <c r="B2420" s="6">
        <v>2480</v>
      </c>
      <c r="C2420" s="125" t="s">
        <v>168</v>
      </c>
      <c r="D2420" s="7" t="s">
        <v>9101</v>
      </c>
      <c r="E2420" s="130" t="s">
        <v>67</v>
      </c>
      <c r="F2420" s="130" t="s">
        <v>118</v>
      </c>
      <c r="G2420" s="7" t="s">
        <v>220</v>
      </c>
      <c r="H2420" s="45" t="s">
        <v>225</v>
      </c>
      <c r="I2420" s="7" t="s">
        <v>589</v>
      </c>
      <c r="J2420" s="7" t="s">
        <v>190</v>
      </c>
      <c r="K2420" s="125" t="s">
        <v>146</v>
      </c>
      <c r="L2420" s="139" t="s">
        <v>90</v>
      </c>
      <c r="M2420" s="7" t="str">
        <f t="shared" si="3019"/>
        <v>Couturière</v>
      </c>
      <c r="N2420" s="128">
        <v>45450</v>
      </c>
      <c r="P2420" s="7">
        <f t="shared" ca="1" si="3044"/>
        <v>-6</v>
      </c>
      <c r="Q2420" s="8"/>
      <c r="R2420" s="7"/>
      <c r="S2420"/>
      <c r="T2420" s="9" t="s">
        <v>156</v>
      </c>
      <c r="U2420" s="7" t="str">
        <f t="shared" si="3029"/>
        <v>Contractuel</v>
      </c>
      <c r="V2420" s="8">
        <v>45689</v>
      </c>
      <c r="W2420" s="8">
        <f>VLOOKUP(B2420,[1]BASE!$A:$Q,17,0)</f>
        <v>45716</v>
      </c>
      <c r="Z2420" s="128">
        <v>45450</v>
      </c>
      <c r="AA2420" s="7">
        <f t="shared" si="3030"/>
        <v>6</v>
      </c>
      <c r="AB2420" s="7">
        <f t="shared" si="3031"/>
        <v>2024</v>
      </c>
      <c r="AC2420" s="7">
        <f t="shared" si="3032"/>
        <v>2028</v>
      </c>
      <c r="AD2420" s="10" t="e">
        <f t="shared" ref="AD2420:AD2483" ca="1" si="3092">IF(#REF!="Non",(DAYS360(N2420,Q2420)/360),(DAYS360(N2420,TODAY())/360))</f>
        <v>#REF!</v>
      </c>
      <c r="AE2420" s="10" t="e">
        <f t="shared" ca="1" si="3034"/>
        <v>#REF!</v>
      </c>
      <c r="AF2420" s="144">
        <v>29174</v>
      </c>
      <c r="AG2420" s="11">
        <f t="shared" ca="1" si="3035"/>
        <v>45.336986301369862</v>
      </c>
      <c r="AH2420" s="10" t="str">
        <f t="shared" ca="1" si="3036"/>
        <v>&gt;45&lt; 55</v>
      </c>
      <c r="AI2420">
        <v>12446810</v>
      </c>
      <c r="AJ2420" s="13" t="s">
        <v>73</v>
      </c>
      <c r="AK2420" s="163" t="s">
        <v>9102</v>
      </c>
      <c r="AL2420" s="144">
        <v>45084</v>
      </c>
      <c r="AM2420" s="65" t="s">
        <v>108</v>
      </c>
      <c r="AN2420" s="125" t="s">
        <v>76</v>
      </c>
      <c r="AP2420" s="132" t="s">
        <v>9103</v>
      </c>
      <c r="AQ2420" s="14">
        <v>3</v>
      </c>
      <c r="AR2420" s="14">
        <v>1</v>
      </c>
      <c r="AS2420" s="15">
        <f t="shared" si="3037"/>
        <v>45815.25</v>
      </c>
      <c r="AT2420" s="122" t="s">
        <v>163</v>
      </c>
      <c r="AU2420" s="65">
        <v>3.7149999999999999</v>
      </c>
      <c r="AV2420">
        <v>17</v>
      </c>
      <c r="AW2420" s="13" t="s">
        <v>201</v>
      </c>
      <c r="AX2420" s="13" t="s">
        <v>9104</v>
      </c>
      <c r="AY2420">
        <v>64</v>
      </c>
      <c r="AZ2420" t="s">
        <v>203</v>
      </c>
      <c r="BA2420" s="20" t="str">
        <f t="shared" si="3038"/>
        <v>17001000000085312464</v>
      </c>
      <c r="BB2420" s="31">
        <f t="shared" si="3039"/>
        <v>20</v>
      </c>
      <c r="BC2420" s="95" t="s">
        <v>9105</v>
      </c>
      <c r="BD2420" s="95" t="s">
        <v>115</v>
      </c>
      <c r="BF2420"/>
      <c r="BG2420" s="95">
        <v>23406048</v>
      </c>
      <c r="BJ2420" t="s">
        <v>940</v>
      </c>
      <c r="BK2420" s="14" t="str">
        <f t="shared" si="3063"/>
        <v>A-P6 AV</v>
      </c>
      <c r="BL2420" t="s">
        <v>595</v>
      </c>
    </row>
    <row r="2421" spans="1:64" x14ac:dyDescent="0.25">
      <c r="A2421" t="str">
        <f>VLOOKUP(B2421,[2]RH!$B:$BV,72,0)</f>
        <v>si</v>
      </c>
      <c r="B2421" s="6">
        <v>2481</v>
      </c>
      <c r="C2421" s="125" t="s">
        <v>168</v>
      </c>
      <c r="D2421" s="7" t="s">
        <v>9106</v>
      </c>
      <c r="E2421" s="130" t="s">
        <v>67</v>
      </c>
      <c r="F2421" s="130" t="s">
        <v>118</v>
      </c>
      <c r="G2421" s="7" t="s">
        <v>220</v>
      </c>
      <c r="H2421" s="7" t="s">
        <v>562</v>
      </c>
      <c r="I2421" s="7" t="s">
        <v>579</v>
      </c>
      <c r="J2421" s="125" t="s">
        <v>281</v>
      </c>
      <c r="K2421" s="125" t="s">
        <v>146</v>
      </c>
      <c r="L2421" s="139" t="s">
        <v>90</v>
      </c>
      <c r="M2421" s="7" t="str">
        <f t="shared" si="3019"/>
        <v>Couturière</v>
      </c>
      <c r="N2421" s="128">
        <v>45450</v>
      </c>
      <c r="P2421" s="7">
        <f t="shared" ca="1" si="3044"/>
        <v>-6</v>
      </c>
      <c r="Q2421" s="8"/>
      <c r="R2421" s="7"/>
      <c r="S2421"/>
      <c r="T2421" s="9" t="s">
        <v>156</v>
      </c>
      <c r="U2421" s="7" t="str">
        <f t="shared" si="3029"/>
        <v>Contractuel</v>
      </c>
      <c r="V2421" s="8">
        <v>45689</v>
      </c>
      <c r="W2421" s="8">
        <f>VLOOKUP(B2421,[1]BASE!$A:$Q,17,0)</f>
        <v>45716</v>
      </c>
      <c r="Z2421" s="128">
        <v>45450</v>
      </c>
      <c r="AA2421" s="7">
        <f t="shared" si="3030"/>
        <v>6</v>
      </c>
      <c r="AB2421" s="7">
        <f t="shared" si="3031"/>
        <v>2024</v>
      </c>
      <c r="AC2421" s="7">
        <f t="shared" si="3032"/>
        <v>2028</v>
      </c>
      <c r="AD2421" s="10" t="e">
        <f t="shared" ref="AD2421:AD2484" ca="1" si="3093">IF(#REF!="Non",(DAYS360(N2421,Q2421)/360),(DAYS360(N2421,TODAY())/360))</f>
        <v>#REF!</v>
      </c>
      <c r="AE2421" s="10" t="e">
        <f t="shared" ca="1" si="3034"/>
        <v>#REF!</v>
      </c>
      <c r="AF2421" s="144">
        <v>26622</v>
      </c>
      <c r="AG2421" s="11">
        <f t="shared" ca="1" si="3035"/>
        <v>52.328767123287669</v>
      </c>
      <c r="AH2421" s="10" t="str">
        <f t="shared" ca="1" si="3036"/>
        <v>&gt;45&lt; 55</v>
      </c>
      <c r="AI2421">
        <v>12667746</v>
      </c>
      <c r="AJ2421" s="13" t="s">
        <v>73</v>
      </c>
      <c r="AK2421" s="163" t="s">
        <v>9107</v>
      </c>
      <c r="AL2421" s="144">
        <v>35371</v>
      </c>
      <c r="AM2421" s="65" t="s">
        <v>108</v>
      </c>
      <c r="AN2421" s="125" t="s">
        <v>76</v>
      </c>
      <c r="AO2421" s="95">
        <v>2</v>
      </c>
      <c r="AP2421" s="95" t="s">
        <v>7930</v>
      </c>
      <c r="AQ2421" s="14">
        <v>3</v>
      </c>
      <c r="AR2421" s="14">
        <v>1</v>
      </c>
      <c r="AS2421" s="15">
        <f t="shared" si="3037"/>
        <v>45815.25</v>
      </c>
      <c r="AT2421" s="122" t="s">
        <v>163</v>
      </c>
      <c r="AU2421" s="65">
        <v>3.7149999999999999</v>
      </c>
      <c r="AV2421" s="13" t="s">
        <v>150</v>
      </c>
      <c r="AW2421" s="13" t="s">
        <v>1220</v>
      </c>
      <c r="AX2421">
        <v>55105520014</v>
      </c>
      <c r="AY2421" s="151">
        <v>97</v>
      </c>
      <c r="AZ2421" s="14" t="s">
        <v>174</v>
      </c>
      <c r="BA2421" s="20" t="str">
        <f t="shared" si="3038"/>
        <v>07097015510552001497</v>
      </c>
      <c r="BB2421" s="31">
        <f t="shared" si="3039"/>
        <v>20</v>
      </c>
      <c r="BC2421" s="95" t="s">
        <v>9108</v>
      </c>
      <c r="BD2421" s="95" t="s">
        <v>482</v>
      </c>
      <c r="BF2421"/>
      <c r="BG2421" s="95">
        <v>24759184</v>
      </c>
      <c r="BH2421" s="95">
        <v>22980508</v>
      </c>
      <c r="BJ2421" t="s">
        <v>7665</v>
      </c>
      <c r="BK2421" s="14" t="str">
        <f t="shared" si="3063"/>
        <v>B-P6 AR</v>
      </c>
      <c r="BL2421" t="s">
        <v>595</v>
      </c>
    </row>
    <row r="2422" spans="1:64" x14ac:dyDescent="0.25">
      <c r="A2422" t="str">
        <f>VLOOKUP(B2422,[2]RH!$B:$BV,72,0)</f>
        <v>non-Actif</v>
      </c>
      <c r="B2422" s="6">
        <v>2482</v>
      </c>
      <c r="C2422" s="125" t="s">
        <v>168</v>
      </c>
      <c r="D2422" s="7" t="s">
        <v>9109</v>
      </c>
      <c r="E2422" s="130" t="s">
        <v>67</v>
      </c>
      <c r="F2422" s="130" t="s">
        <v>118</v>
      </c>
      <c r="G2422" s="7" t="s">
        <v>533</v>
      </c>
      <c r="H2422" s="80" t="s">
        <v>2398</v>
      </c>
      <c r="I2422" s="7" t="s">
        <v>2487</v>
      </c>
      <c r="J2422" s="125" t="s">
        <v>281</v>
      </c>
      <c r="K2422" s="65" t="s">
        <v>89</v>
      </c>
      <c r="L2422" s="7" t="s">
        <v>90</v>
      </c>
      <c r="M2422" s="7" t="str">
        <f t="shared" si="3019"/>
        <v>Contrôle Qualité</v>
      </c>
      <c r="N2422" s="128">
        <v>45450</v>
      </c>
      <c r="P2422" s="7">
        <f t="shared" ca="1" si="3044"/>
        <v>-157</v>
      </c>
      <c r="Q2422" s="8">
        <v>45569</v>
      </c>
      <c r="R2422" s="7" t="s">
        <v>147</v>
      </c>
      <c r="S2422"/>
      <c r="T2422" s="9" t="s">
        <v>156</v>
      </c>
      <c r="U2422" s="7" t="str">
        <f t="shared" si="3029"/>
        <v>Contractuel</v>
      </c>
      <c r="V2422" s="8">
        <v>45536</v>
      </c>
      <c r="W2422" s="8">
        <v>45565</v>
      </c>
      <c r="Z2422" s="128">
        <v>45450</v>
      </c>
      <c r="AA2422" s="7">
        <f t="shared" si="3030"/>
        <v>6</v>
      </c>
      <c r="AB2422" s="7">
        <f t="shared" si="3031"/>
        <v>2024</v>
      </c>
      <c r="AC2422" s="7">
        <f t="shared" si="3032"/>
        <v>2028</v>
      </c>
      <c r="AD2422" s="10" t="e">
        <f t="shared" ref="AD2422:AD2485" ca="1" si="3094">IF(#REF!="Non",(DAYS360(N2422,Q2422)/360),(DAYS360(N2422,TODAY())/360))</f>
        <v>#REF!</v>
      </c>
      <c r="AE2422" s="10" t="e">
        <f t="shared" ca="1" si="3034"/>
        <v>#REF!</v>
      </c>
      <c r="AF2422" s="144">
        <v>35245</v>
      </c>
      <c r="AG2422" s="11">
        <f t="shared" ca="1" si="3035"/>
        <v>28.704109589041096</v>
      </c>
      <c r="AH2422" s="10" t="str">
        <f t="shared" ca="1" si="3036"/>
        <v>&gt;25&lt; 35</v>
      </c>
      <c r="AK2422" s="163" t="s">
        <v>9110</v>
      </c>
      <c r="AL2422" s="144">
        <v>45141</v>
      </c>
      <c r="AM2422" s="65" t="s">
        <v>108</v>
      </c>
      <c r="AN2422" s="65" t="s">
        <v>109</v>
      </c>
      <c r="AP2422" s="132" t="s">
        <v>9111</v>
      </c>
      <c r="AQ2422" s="14">
        <v>3</v>
      </c>
      <c r="AR2422" s="14">
        <v>1</v>
      </c>
      <c r="AS2422" s="15">
        <f t="shared" si="3037"/>
        <v>45815.25</v>
      </c>
      <c r="AT2422" s="122" t="s">
        <v>163</v>
      </c>
      <c r="AU2422" s="65">
        <v>3.8780000000000001</v>
      </c>
      <c r="AV2422">
        <v>17</v>
      </c>
      <c r="AW2422">
        <v>20600</v>
      </c>
      <c r="AX2422" s="13" t="s">
        <v>9112</v>
      </c>
      <c r="AY2422">
        <v>61</v>
      </c>
      <c r="AZ2422" t="s">
        <v>203</v>
      </c>
      <c r="BA2422" s="20" t="str">
        <f t="shared" si="3038"/>
        <v>17206000000284766861</v>
      </c>
      <c r="BB2422" s="31">
        <f t="shared" si="3039"/>
        <v>20</v>
      </c>
      <c r="BC2422" s="95" t="s">
        <v>9113</v>
      </c>
      <c r="BD2422" s="95" t="s">
        <v>115</v>
      </c>
      <c r="BF2422"/>
      <c r="BG2422" s="95">
        <v>53114820</v>
      </c>
      <c r="BJ2422" t="s">
        <v>714</v>
      </c>
      <c r="BK2422" s="14" t="str">
        <f t="shared" si="3063"/>
        <v>B-P7 AR</v>
      </c>
      <c r="BL2422" s="22" t="s">
        <v>288</v>
      </c>
    </row>
    <row r="2423" spans="1:64" x14ac:dyDescent="0.25">
      <c r="A2423" t="str">
        <f>VLOOKUP(B2423,[2]RH!$B:$BV,72,0)</f>
        <v>non-Actif</v>
      </c>
      <c r="B2423" s="6">
        <v>2483</v>
      </c>
      <c r="C2423" s="125" t="s">
        <v>168</v>
      </c>
      <c r="D2423" s="7" t="s">
        <v>9114</v>
      </c>
      <c r="E2423" s="130" t="s">
        <v>67</v>
      </c>
      <c r="F2423" s="130" t="s">
        <v>118</v>
      </c>
      <c r="G2423" s="7" t="s">
        <v>533</v>
      </c>
      <c r="H2423" s="80" t="s">
        <v>2398</v>
      </c>
      <c r="I2423" s="7" t="s">
        <v>2487</v>
      </c>
      <c r="J2423" s="125" t="s">
        <v>281</v>
      </c>
      <c r="K2423" s="65" t="s">
        <v>89</v>
      </c>
      <c r="L2423" s="139" t="s">
        <v>90</v>
      </c>
      <c r="M2423" s="7" t="str">
        <f t="shared" si="3019"/>
        <v>Contrôle Qualité</v>
      </c>
      <c r="N2423" s="128">
        <v>45450</v>
      </c>
      <c r="P2423" s="7">
        <f t="shared" ca="1" si="3044"/>
        <v>-249</v>
      </c>
      <c r="Q2423" s="8">
        <v>45475</v>
      </c>
      <c r="R2423" s="7" t="s">
        <v>147</v>
      </c>
      <c r="S2423"/>
      <c r="T2423" s="9" t="s">
        <v>156</v>
      </c>
      <c r="U2423" s="7" t="str">
        <f t="shared" si="3029"/>
        <v>Contractuel</v>
      </c>
      <c r="V2423" s="128">
        <v>45450</v>
      </c>
      <c r="W2423" s="128">
        <v>45473</v>
      </c>
      <c r="Z2423" s="128">
        <v>45450</v>
      </c>
      <c r="AA2423" s="7">
        <f t="shared" si="3030"/>
        <v>6</v>
      </c>
      <c r="AB2423" s="7">
        <f t="shared" si="3031"/>
        <v>2024</v>
      </c>
      <c r="AC2423" s="7">
        <f t="shared" si="3032"/>
        <v>2028</v>
      </c>
      <c r="AD2423" s="10" t="e">
        <f t="shared" ref="AD2423:AD2486" ca="1" si="3095">IF(#REF!="Non",(DAYS360(N2423,Q2423)/360),(DAYS360(N2423,TODAY())/360))</f>
        <v>#REF!</v>
      </c>
      <c r="AE2423" s="10" t="e">
        <f t="shared" ca="1" si="3034"/>
        <v>#REF!</v>
      </c>
      <c r="AF2423" s="144">
        <v>36080</v>
      </c>
      <c r="AG2423" s="11">
        <f t="shared" ca="1" si="3035"/>
        <v>26.416438356164385</v>
      </c>
      <c r="AH2423" s="10" t="str">
        <f t="shared" ca="1" si="3036"/>
        <v>&gt;25&lt; 35</v>
      </c>
      <c r="AK2423" s="163" t="s">
        <v>9115</v>
      </c>
      <c r="AL2423" s="144">
        <v>42685</v>
      </c>
      <c r="AM2423" s="65" t="s">
        <v>108</v>
      </c>
      <c r="AN2423" s="65" t="s">
        <v>109</v>
      </c>
      <c r="AP2423" s="95" t="s">
        <v>9116</v>
      </c>
      <c r="AQ2423" s="14">
        <v>3</v>
      </c>
      <c r="AR2423" s="14">
        <v>1</v>
      </c>
      <c r="AS2423" s="15">
        <f t="shared" si="3037"/>
        <v>45815.25</v>
      </c>
      <c r="AT2423" s="122" t="s">
        <v>163</v>
      </c>
      <c r="AU2423" s="65">
        <v>3.8780000000000001</v>
      </c>
      <c r="AV2423">
        <v>17</v>
      </c>
      <c r="AW2423">
        <v>53594</v>
      </c>
      <c r="AX2423" s="13" t="s">
        <v>9117</v>
      </c>
      <c r="AY2423" s="13" t="s">
        <v>82</v>
      </c>
      <c r="AZ2423" s="151" t="s">
        <v>203</v>
      </c>
      <c r="BA2423" s="20" t="str">
        <f t="shared" si="3038"/>
        <v>17535940171429725203</v>
      </c>
      <c r="BB2423" s="31">
        <f t="shared" si="3039"/>
        <v>20</v>
      </c>
      <c r="BC2423" s="95" t="s">
        <v>9108</v>
      </c>
      <c r="BD2423" s="95" t="s">
        <v>341</v>
      </c>
      <c r="BF2423"/>
      <c r="BG2423" s="95">
        <v>50488384</v>
      </c>
      <c r="BK2423" s="14" t="str">
        <f t="shared" si="3063"/>
        <v>B-P7 AR</v>
      </c>
      <c r="BL2423" s="22" t="s">
        <v>288</v>
      </c>
    </row>
    <row r="2424" spans="1:64" x14ac:dyDescent="0.25">
      <c r="A2424" t="str">
        <f>VLOOKUP(B2424,[2]RH!$B:$BV,72,0)</f>
        <v>Non-Actif</v>
      </c>
      <c r="B2424" s="6">
        <v>2484</v>
      </c>
      <c r="C2424" s="125" t="s">
        <v>168</v>
      </c>
      <c r="D2424" s="7" t="s">
        <v>9118</v>
      </c>
      <c r="E2424" s="130" t="s">
        <v>67</v>
      </c>
      <c r="F2424" s="130" t="s">
        <v>118</v>
      </c>
      <c r="G2424" s="7" t="s">
        <v>533</v>
      </c>
      <c r="H2424" s="80" t="s">
        <v>2398</v>
      </c>
      <c r="I2424" s="7" t="s">
        <v>2487</v>
      </c>
      <c r="J2424" s="125" t="s">
        <v>281</v>
      </c>
      <c r="K2424" s="65" t="s">
        <v>89</v>
      </c>
      <c r="L2424" s="139" t="s">
        <v>90</v>
      </c>
      <c r="M2424" s="7" t="str">
        <f t="shared" si="3019"/>
        <v>Contrôle Qualité</v>
      </c>
      <c r="N2424" s="128">
        <v>45450</v>
      </c>
      <c r="P2424" s="7">
        <f t="shared" ca="1" si="3044"/>
        <v>-249</v>
      </c>
      <c r="Q2424" s="8">
        <v>45477</v>
      </c>
      <c r="R2424" s="7" t="s">
        <v>147</v>
      </c>
      <c r="S2424"/>
      <c r="T2424" s="9" t="s">
        <v>156</v>
      </c>
      <c r="U2424" s="7" t="str">
        <f t="shared" si="3029"/>
        <v>Contractuel</v>
      </c>
      <c r="V2424" s="128">
        <v>45450</v>
      </c>
      <c r="W2424" s="128">
        <v>45473</v>
      </c>
      <c r="Z2424" s="128">
        <v>45450</v>
      </c>
      <c r="AA2424" s="7">
        <f t="shared" si="3030"/>
        <v>6</v>
      </c>
      <c r="AB2424" s="7">
        <f t="shared" si="3031"/>
        <v>2024</v>
      </c>
      <c r="AC2424" s="7">
        <f t="shared" si="3032"/>
        <v>2028</v>
      </c>
      <c r="AD2424" s="10" t="e">
        <f t="shared" ref="AD2424:AD2487" ca="1" si="3096">IF(#REF!="Non",(DAYS360(N2424,Q2424)/360),(DAYS360(N2424,TODAY())/360))</f>
        <v>#REF!</v>
      </c>
      <c r="AE2424" s="10" t="e">
        <f t="shared" ca="1" si="3034"/>
        <v>#REF!</v>
      </c>
      <c r="AF2424" s="144">
        <v>36758</v>
      </c>
      <c r="AG2424" s="11">
        <f t="shared" ca="1" si="3035"/>
        <v>24.55890410958904</v>
      </c>
      <c r="AH2424" s="10" t="str">
        <f t="shared" ca="1" si="3036"/>
        <v>&lt; 25</v>
      </c>
      <c r="AK2424" s="163" t="s">
        <v>9119</v>
      </c>
      <c r="AL2424" s="144">
        <v>43413</v>
      </c>
      <c r="AM2424" s="65" t="s">
        <v>108</v>
      </c>
      <c r="AN2424" s="65" t="s">
        <v>109</v>
      </c>
      <c r="AP2424" s="132" t="s">
        <v>8609</v>
      </c>
      <c r="AQ2424" s="14">
        <v>3</v>
      </c>
      <c r="AR2424" s="14">
        <v>1</v>
      </c>
      <c r="AS2424" s="15">
        <f t="shared" si="3037"/>
        <v>45815.25</v>
      </c>
      <c r="AT2424" s="122" t="s">
        <v>163</v>
      </c>
      <c r="AU2424" s="65">
        <v>3.8780000000000001</v>
      </c>
      <c r="AV2424">
        <v>17</v>
      </c>
      <c r="AW2424">
        <v>53594</v>
      </c>
      <c r="AX2424" s="13" t="s">
        <v>9120</v>
      </c>
      <c r="AY2424">
        <v>17</v>
      </c>
      <c r="AZ2424" t="s">
        <v>203</v>
      </c>
      <c r="BA2424" s="20" t="str">
        <f t="shared" si="3038"/>
        <v>17535940171378961417</v>
      </c>
      <c r="BB2424" s="31">
        <f t="shared" si="3039"/>
        <v>20</v>
      </c>
      <c r="BC2424" s="95" t="s">
        <v>9121</v>
      </c>
      <c r="BD2424" s="95" t="s">
        <v>341</v>
      </c>
      <c r="BF2424"/>
      <c r="BG2424" s="95">
        <v>26747804</v>
      </c>
      <c r="BK2424" s="14" t="str">
        <f t="shared" si="3063"/>
        <v>B-P7 AR</v>
      </c>
      <c r="BL2424" s="22" t="s">
        <v>288</v>
      </c>
    </row>
    <row r="2425" spans="1:64" x14ac:dyDescent="0.25">
      <c r="A2425" t="str">
        <f>VLOOKUP(B2425,[2]RH!$B:$BV,72,0)</f>
        <v>Non-Actif</v>
      </c>
      <c r="B2425" s="6">
        <v>2485</v>
      </c>
      <c r="C2425" s="125" t="s">
        <v>168</v>
      </c>
      <c r="D2425" s="7" t="s">
        <v>9122</v>
      </c>
      <c r="E2425" s="130" t="s">
        <v>67</v>
      </c>
      <c r="F2425" s="130" t="s">
        <v>118</v>
      </c>
      <c r="G2425" s="7" t="s">
        <v>220</v>
      </c>
      <c r="H2425" s="80" t="s">
        <v>225</v>
      </c>
      <c r="I2425" s="7" t="s">
        <v>614</v>
      </c>
      <c r="J2425" s="7" t="s">
        <v>281</v>
      </c>
      <c r="K2425" s="125" t="s">
        <v>146</v>
      </c>
      <c r="L2425" s="139" t="s">
        <v>90</v>
      </c>
      <c r="M2425" s="7" t="str">
        <f t="shared" ref="M2425:M2488" si="3097">G2425</f>
        <v>Couturière</v>
      </c>
      <c r="N2425" s="128">
        <v>45450</v>
      </c>
      <c r="P2425" s="7">
        <f t="shared" ca="1" si="3044"/>
        <v>-187</v>
      </c>
      <c r="Q2425" s="8">
        <v>45505</v>
      </c>
      <c r="R2425" s="7" t="s">
        <v>147</v>
      </c>
      <c r="S2425"/>
      <c r="T2425" s="9" t="s">
        <v>156</v>
      </c>
      <c r="U2425" s="7" t="str">
        <f t="shared" si="3029"/>
        <v>Contractuel</v>
      </c>
      <c r="V2425" s="8">
        <v>45505</v>
      </c>
      <c r="W2425" s="8">
        <v>45535</v>
      </c>
      <c r="Z2425" s="128">
        <v>45450</v>
      </c>
      <c r="AA2425" s="7">
        <f t="shared" si="3030"/>
        <v>6</v>
      </c>
      <c r="AB2425" s="7">
        <f t="shared" si="3031"/>
        <v>2024</v>
      </c>
      <c r="AC2425" s="7">
        <f t="shared" si="3032"/>
        <v>2028</v>
      </c>
      <c r="AD2425" s="10" t="e">
        <f t="shared" ref="AD2425:AD2488" ca="1" si="3098">IF(#REF!="Non",(DAYS360(N2425,Q2425)/360),(DAYS360(N2425,TODAY())/360))</f>
        <v>#REF!</v>
      </c>
      <c r="AE2425" s="10" t="e">
        <f t="shared" ca="1" si="3034"/>
        <v>#REF!</v>
      </c>
      <c r="AF2425" s="144">
        <v>33217</v>
      </c>
      <c r="AG2425" s="11">
        <f t="shared" ca="1" si="3035"/>
        <v>34.260273972602739</v>
      </c>
      <c r="AH2425" s="10" t="str">
        <f t="shared" ca="1" si="3036"/>
        <v>&gt;25&lt; 35</v>
      </c>
      <c r="AI2425">
        <v>16230746</v>
      </c>
      <c r="AJ2425" s="13" t="s">
        <v>73</v>
      </c>
      <c r="AK2425" s="163" t="s">
        <v>9123</v>
      </c>
      <c r="AL2425" s="144">
        <v>43049</v>
      </c>
      <c r="AM2425" s="65" t="s">
        <v>108</v>
      </c>
      <c r="AN2425" s="65" t="s">
        <v>109</v>
      </c>
      <c r="AP2425" s="95" t="s">
        <v>8536</v>
      </c>
      <c r="AQ2425" s="14">
        <v>3</v>
      </c>
      <c r="AR2425" s="14">
        <v>1</v>
      </c>
      <c r="AS2425" s="15">
        <f t="shared" si="3037"/>
        <v>45815.25</v>
      </c>
      <c r="AT2425" s="122" t="s">
        <v>163</v>
      </c>
      <c r="AU2425" s="65">
        <v>3.7149999999999999</v>
      </c>
      <c r="AV2425">
        <v>17</v>
      </c>
      <c r="AW2425" s="13" t="s">
        <v>201</v>
      </c>
      <c r="AX2425" s="13" t="s">
        <v>9124</v>
      </c>
      <c r="AY2425">
        <v>22</v>
      </c>
      <c r="AZ2425" s="151" t="s">
        <v>203</v>
      </c>
      <c r="BA2425" s="20" t="str">
        <f t="shared" si="3038"/>
        <v>17001000000262115722</v>
      </c>
      <c r="BB2425" s="31">
        <f t="shared" si="3039"/>
        <v>20</v>
      </c>
      <c r="BC2425" s="95" t="s">
        <v>9125</v>
      </c>
      <c r="BD2425" s="95" t="s">
        <v>85</v>
      </c>
      <c r="BF2425"/>
      <c r="BG2425" s="95">
        <v>52743728</v>
      </c>
      <c r="BJ2425" s="124" t="s">
        <v>519</v>
      </c>
      <c r="BK2425" s="14" t="str">
        <f t="shared" si="3063"/>
        <v>B-P6 AV</v>
      </c>
      <c r="BL2425" t="s">
        <v>595</v>
      </c>
    </row>
    <row r="2426" spans="1:64" x14ac:dyDescent="0.25">
      <c r="A2426" t="str">
        <f>VLOOKUP(B2426,[2]RH!$B:$BV,72,0)</f>
        <v>si</v>
      </c>
      <c r="B2426" s="6">
        <v>2486</v>
      </c>
      <c r="C2426" s="95" t="s">
        <v>65</v>
      </c>
      <c r="D2426" s="7" t="s">
        <v>9126</v>
      </c>
      <c r="E2426" s="130" t="s">
        <v>67</v>
      </c>
      <c r="F2426" s="65" t="s">
        <v>158</v>
      </c>
      <c r="G2426" s="7" t="s">
        <v>6383</v>
      </c>
      <c r="H2426" s="80" t="s">
        <v>158</v>
      </c>
      <c r="I2426" s="7" t="s">
        <v>542</v>
      </c>
      <c r="K2426" s="125" t="s">
        <v>146</v>
      </c>
      <c r="L2426" s="139" t="s">
        <v>90</v>
      </c>
      <c r="M2426" s="7" t="str">
        <f t="shared" si="3097"/>
        <v>COUPEUR</v>
      </c>
      <c r="N2426" s="128">
        <v>45450</v>
      </c>
      <c r="P2426" s="7">
        <f t="shared" ca="1" si="3044"/>
        <v>-6</v>
      </c>
      <c r="Q2426" s="8"/>
      <c r="R2426" s="7"/>
      <c r="S2426"/>
      <c r="T2426" s="9" t="s">
        <v>156</v>
      </c>
      <c r="U2426" s="7" t="str">
        <f t="shared" si="3029"/>
        <v>Contractuel</v>
      </c>
      <c r="V2426" s="8">
        <v>45689</v>
      </c>
      <c r="W2426" s="8">
        <f>VLOOKUP(B2426,[1]BASE!$A:$Q,17,0)</f>
        <v>45716</v>
      </c>
      <c r="Z2426" s="128">
        <v>45450</v>
      </c>
      <c r="AA2426" s="7">
        <f t="shared" si="3030"/>
        <v>6</v>
      </c>
      <c r="AB2426" s="7">
        <f t="shared" si="3031"/>
        <v>2024</v>
      </c>
      <c r="AC2426" s="7">
        <f t="shared" si="3032"/>
        <v>2028</v>
      </c>
      <c r="AD2426" s="10" t="e">
        <f t="shared" ref="AD2426:AD2489" ca="1" si="3099">IF(#REF!="Non",(DAYS360(N2426,Q2426)/360),(DAYS360(N2426,TODAY())/360))</f>
        <v>#REF!</v>
      </c>
      <c r="AE2426" s="10" t="e">
        <f t="shared" ca="1" si="3034"/>
        <v>#REF!</v>
      </c>
      <c r="AF2426" s="144">
        <v>33702</v>
      </c>
      <c r="AG2426" s="11">
        <f t="shared" ca="1" si="3035"/>
        <v>32.93150684931507</v>
      </c>
      <c r="AH2426" s="10" t="str">
        <f t="shared" ca="1" si="3036"/>
        <v>&gt;25&lt; 35</v>
      </c>
      <c r="AI2426">
        <v>16835392</v>
      </c>
      <c r="AJ2426" s="13" t="s">
        <v>150</v>
      </c>
      <c r="AK2426" s="163" t="s">
        <v>9127</v>
      </c>
      <c r="AL2426" s="144">
        <v>45359</v>
      </c>
      <c r="AM2426" s="65" t="s">
        <v>75</v>
      </c>
      <c r="AN2426" s="65" t="s">
        <v>109</v>
      </c>
      <c r="AP2426" s="132" t="s">
        <v>7810</v>
      </c>
      <c r="AQ2426" s="14">
        <v>3</v>
      </c>
      <c r="AR2426" s="14">
        <v>1</v>
      </c>
      <c r="AS2426" s="15">
        <f t="shared" si="3037"/>
        <v>45815.25</v>
      </c>
      <c r="AT2426" s="122" t="s">
        <v>163</v>
      </c>
      <c r="AU2426" s="65">
        <v>3.7149999999999999</v>
      </c>
      <c r="AV2426">
        <v>17</v>
      </c>
      <c r="AW2426" s="13" t="s">
        <v>201</v>
      </c>
      <c r="AX2426" s="13" t="s">
        <v>9128</v>
      </c>
      <c r="AY2426">
        <v>43</v>
      </c>
      <c r="AZ2426" t="s">
        <v>8448</v>
      </c>
      <c r="BA2426" s="20" t="str">
        <f t="shared" si="3038"/>
        <v>17001000000260834643</v>
      </c>
      <c r="BB2426" s="31">
        <f t="shared" si="3039"/>
        <v>20</v>
      </c>
      <c r="BC2426" s="95" t="s">
        <v>9129</v>
      </c>
      <c r="BD2426" s="95" t="s">
        <v>341</v>
      </c>
      <c r="BF2426"/>
      <c r="BG2426" s="95">
        <v>95149663</v>
      </c>
      <c r="BJ2426" t="s">
        <v>6682</v>
      </c>
      <c r="BK2426" s="14" t="str">
        <f>IF(K2426="CADRE","CADRE",CONCATENATE(J2426,"-",H2426))</f>
        <v>-COUPE</v>
      </c>
      <c r="BL2426" t="s">
        <v>595</v>
      </c>
    </row>
    <row r="2427" spans="1:64" x14ac:dyDescent="0.25">
      <c r="A2427" t="str">
        <f>VLOOKUP(B2427,[2]RH!$B:$BV,72,0)</f>
        <v>Non-Actif</v>
      </c>
      <c r="B2427" s="6">
        <v>2487</v>
      </c>
      <c r="C2427" s="168" t="s">
        <v>168</v>
      </c>
      <c r="D2427" s="7" t="s">
        <v>9130</v>
      </c>
      <c r="E2427" s="130" t="s">
        <v>67</v>
      </c>
      <c r="F2427" s="130" t="s">
        <v>118</v>
      </c>
      <c r="G2427" s="7" t="s">
        <v>533</v>
      </c>
      <c r="H2427" s="80" t="s">
        <v>2398</v>
      </c>
      <c r="I2427" s="7" t="s">
        <v>2487</v>
      </c>
      <c r="J2427" s="125" t="s">
        <v>281</v>
      </c>
      <c r="K2427" s="65" t="s">
        <v>89</v>
      </c>
      <c r="L2427" s="139" t="s">
        <v>90</v>
      </c>
      <c r="M2427" s="7" t="str">
        <f t="shared" si="3097"/>
        <v>Contrôle Qualité</v>
      </c>
      <c r="N2427" s="128">
        <v>45450</v>
      </c>
      <c r="P2427" s="7">
        <f t="shared" ca="1" si="3044"/>
        <v>-249</v>
      </c>
      <c r="Q2427" s="8">
        <v>45451</v>
      </c>
      <c r="R2427" s="7" t="s">
        <v>7336</v>
      </c>
      <c r="S2427"/>
      <c r="T2427" s="9" t="s">
        <v>156</v>
      </c>
      <c r="U2427" s="7" t="str">
        <f t="shared" si="3029"/>
        <v>Contractuel</v>
      </c>
      <c r="V2427" s="128">
        <v>45450</v>
      </c>
      <c r="W2427" s="128">
        <v>45473</v>
      </c>
      <c r="Z2427" s="128">
        <v>45450</v>
      </c>
      <c r="AA2427" s="7">
        <f t="shared" si="3030"/>
        <v>6</v>
      </c>
      <c r="AB2427" s="7">
        <f t="shared" si="3031"/>
        <v>2024</v>
      </c>
      <c r="AC2427" s="7">
        <f t="shared" si="3032"/>
        <v>2028</v>
      </c>
      <c r="AD2427" s="10" t="e">
        <f t="shared" ref="AD2427:AD2490" ca="1" si="3100">IF(#REF!="Non",(DAYS360(N2427,Q2427)/360),(DAYS360(N2427,TODAY())/360))</f>
        <v>#REF!</v>
      </c>
      <c r="AE2427" s="10" t="e">
        <f t="shared" ca="1" si="3034"/>
        <v>#REF!</v>
      </c>
      <c r="AF2427" s="144">
        <v>36929</v>
      </c>
      <c r="AG2427" s="11">
        <f t="shared" ca="1" si="3035"/>
        <v>24.090410958904108</v>
      </c>
      <c r="AH2427" s="10" t="str">
        <f t="shared" ca="1" si="3036"/>
        <v>&lt; 25</v>
      </c>
      <c r="AK2427" s="163" t="s">
        <v>9131</v>
      </c>
      <c r="AL2427" s="144">
        <v>43781</v>
      </c>
      <c r="AM2427" s="65" t="s">
        <v>108</v>
      </c>
      <c r="AN2427" s="65" t="s">
        <v>109</v>
      </c>
      <c r="AP2427" s="132" t="s">
        <v>9076</v>
      </c>
      <c r="AQ2427" s="14">
        <v>3</v>
      </c>
      <c r="AR2427" s="14">
        <v>1</v>
      </c>
      <c r="AS2427" s="15">
        <f t="shared" si="3037"/>
        <v>45815.25</v>
      </c>
      <c r="AT2427" s="122" t="s">
        <v>163</v>
      </c>
      <c r="AU2427" s="65">
        <v>3.8780000000000001</v>
      </c>
      <c r="AV2427"/>
      <c r="AW2427"/>
      <c r="AX2427"/>
      <c r="AZ2427"/>
      <c r="BA2427" s="20" t="str">
        <f t="shared" si="3038"/>
        <v/>
      </c>
      <c r="BB2427" s="31">
        <f t="shared" si="3039"/>
        <v>0</v>
      </c>
      <c r="BC2427" s="95" t="s">
        <v>9132</v>
      </c>
      <c r="BD2427" s="95" t="s">
        <v>115</v>
      </c>
      <c r="BF2427"/>
      <c r="BG2427" s="95">
        <v>52133280</v>
      </c>
      <c r="BK2427" s="14" t="str">
        <f t="shared" si="3063"/>
        <v>B-P7 AR</v>
      </c>
    </row>
    <row r="2428" spans="1:64" x14ac:dyDescent="0.25">
      <c r="A2428" t="str">
        <f>VLOOKUP(B2428,[2]RH!$B:$BV,72,0)</f>
        <v>Non-Actif</v>
      </c>
      <c r="B2428" s="6">
        <v>2488</v>
      </c>
      <c r="C2428" s="168" t="s">
        <v>168</v>
      </c>
      <c r="D2428" s="7" t="s">
        <v>9133</v>
      </c>
      <c r="E2428" s="130" t="s">
        <v>67</v>
      </c>
      <c r="F2428" s="130" t="s">
        <v>118</v>
      </c>
      <c r="G2428" s="7" t="s">
        <v>533</v>
      </c>
      <c r="H2428" s="80" t="s">
        <v>2398</v>
      </c>
      <c r="I2428" s="7" t="s">
        <v>2487</v>
      </c>
      <c r="J2428" s="125" t="s">
        <v>281</v>
      </c>
      <c r="K2428" s="65" t="s">
        <v>89</v>
      </c>
      <c r="L2428" s="139" t="s">
        <v>90</v>
      </c>
      <c r="M2428" s="7" t="str">
        <f t="shared" si="3097"/>
        <v>Contrôle Qualité</v>
      </c>
      <c r="N2428" s="128">
        <v>45451</v>
      </c>
      <c r="P2428" s="7">
        <f t="shared" ca="1" si="3044"/>
        <v>-249</v>
      </c>
      <c r="Q2428" s="8">
        <v>45453</v>
      </c>
      <c r="R2428" s="7" t="s">
        <v>1728</v>
      </c>
      <c r="S2428"/>
      <c r="T2428" s="9" t="s">
        <v>156</v>
      </c>
      <c r="U2428" s="7" t="str">
        <f t="shared" si="3029"/>
        <v>Contractuel</v>
      </c>
      <c r="V2428" s="128">
        <v>45451</v>
      </c>
      <c r="W2428" s="128">
        <v>45473</v>
      </c>
      <c r="X2428" s="132"/>
      <c r="Y2428" s="132"/>
      <c r="Z2428" s="128">
        <v>45451</v>
      </c>
      <c r="AA2428" s="7">
        <f t="shared" si="3030"/>
        <v>6</v>
      </c>
      <c r="AB2428" s="7">
        <f t="shared" si="3031"/>
        <v>2024</v>
      </c>
      <c r="AC2428" s="7">
        <f t="shared" si="3032"/>
        <v>2028</v>
      </c>
      <c r="AD2428" s="10" t="e">
        <f t="shared" ref="AD2428:AD2491" ca="1" si="3101">IF(#REF!="Non",(DAYS360(N2428,Q2428)/360),(DAYS360(N2428,TODAY())/360))</f>
        <v>#REF!</v>
      </c>
      <c r="AE2428" s="10" t="e">
        <f t="shared" ca="1" si="3034"/>
        <v>#REF!</v>
      </c>
      <c r="AF2428" s="144">
        <v>33970</v>
      </c>
      <c r="AG2428" s="11">
        <f t="shared" ca="1" si="3035"/>
        <v>32.197260273972603</v>
      </c>
      <c r="AH2428" s="10" t="str">
        <f t="shared" ca="1" si="3036"/>
        <v>&gt;25&lt; 35</v>
      </c>
      <c r="AK2428" s="163" t="s">
        <v>9134</v>
      </c>
      <c r="AL2428" s="144">
        <v>44658</v>
      </c>
      <c r="AM2428" s="65" t="s">
        <v>108</v>
      </c>
      <c r="AN2428" s="65" t="s">
        <v>109</v>
      </c>
      <c r="AP2428" s="95" t="s">
        <v>9135</v>
      </c>
      <c r="AQ2428" s="14">
        <v>3</v>
      </c>
      <c r="AR2428" s="14">
        <v>1</v>
      </c>
      <c r="AS2428" s="15">
        <f t="shared" si="3037"/>
        <v>45816.25</v>
      </c>
      <c r="AT2428" s="122" t="s">
        <v>163</v>
      </c>
      <c r="AU2428" s="65">
        <v>3.8780000000000001</v>
      </c>
      <c r="AV2428">
        <v>17</v>
      </c>
      <c r="AW2428">
        <v>20600</v>
      </c>
      <c r="AX2428" s="13" t="s">
        <v>9136</v>
      </c>
      <c r="AY2428" s="13" t="s">
        <v>150</v>
      </c>
      <c r="AZ2428" t="s">
        <v>203</v>
      </c>
      <c r="BA2428" s="20" t="str">
        <f t="shared" si="3038"/>
        <v>17206000000237238607</v>
      </c>
      <c r="BB2428" s="31">
        <f t="shared" si="3039"/>
        <v>20</v>
      </c>
      <c r="BC2428" s="95" t="s">
        <v>5567</v>
      </c>
      <c r="BD2428" s="95" t="s">
        <v>115</v>
      </c>
      <c r="BF2428"/>
      <c r="BG2428" s="95">
        <v>53280803</v>
      </c>
      <c r="BK2428" s="14" t="str">
        <f t="shared" si="3063"/>
        <v>B-P7 AR</v>
      </c>
    </row>
    <row r="2429" spans="1:64" x14ac:dyDescent="0.25">
      <c r="A2429" t="str">
        <f>VLOOKUP(B2429,[2]RH!$B:$BV,72,0)</f>
        <v>Non-Actif</v>
      </c>
      <c r="B2429" s="6">
        <v>2489</v>
      </c>
      <c r="C2429" s="168" t="s">
        <v>168</v>
      </c>
      <c r="D2429" s="7" t="s">
        <v>9137</v>
      </c>
      <c r="E2429" s="130" t="s">
        <v>67</v>
      </c>
      <c r="F2429" s="130" t="s">
        <v>118</v>
      </c>
      <c r="G2429" s="7" t="s">
        <v>533</v>
      </c>
      <c r="H2429" s="80" t="s">
        <v>2398</v>
      </c>
      <c r="I2429" s="7" t="s">
        <v>2487</v>
      </c>
      <c r="J2429" s="125" t="s">
        <v>281</v>
      </c>
      <c r="K2429" s="65" t="s">
        <v>89</v>
      </c>
      <c r="L2429" s="139" t="s">
        <v>90</v>
      </c>
      <c r="M2429" s="7" t="str">
        <f t="shared" si="3097"/>
        <v>Contrôle Qualité</v>
      </c>
      <c r="N2429" s="128">
        <v>45451</v>
      </c>
      <c r="P2429" s="7">
        <f t="shared" ca="1" si="3044"/>
        <v>-249</v>
      </c>
      <c r="Q2429" s="8">
        <v>45464</v>
      </c>
      <c r="R2429" s="7" t="s">
        <v>4245</v>
      </c>
      <c r="S2429"/>
      <c r="T2429" s="9" t="s">
        <v>156</v>
      </c>
      <c r="U2429" s="7" t="str">
        <f t="shared" si="3029"/>
        <v>Contractuel</v>
      </c>
      <c r="V2429" s="128">
        <v>45451</v>
      </c>
      <c r="W2429" s="128">
        <v>45473</v>
      </c>
      <c r="X2429" s="132"/>
      <c r="Y2429" s="132"/>
      <c r="Z2429" s="128">
        <v>45451</v>
      </c>
      <c r="AA2429" s="7">
        <f t="shared" si="3030"/>
        <v>6</v>
      </c>
      <c r="AB2429" s="7">
        <f t="shared" si="3031"/>
        <v>2024</v>
      </c>
      <c r="AC2429" s="7">
        <f t="shared" si="3032"/>
        <v>2028</v>
      </c>
      <c r="AD2429" s="10" t="e">
        <f t="shared" ref="AD2429:AD2492" ca="1" si="3102">IF(#REF!="Non",(DAYS360(N2429,Q2429)/360),(DAYS360(N2429,TODAY())/360))</f>
        <v>#REF!</v>
      </c>
      <c r="AE2429" s="10" t="e">
        <f t="shared" ca="1" si="3034"/>
        <v>#REF!</v>
      </c>
      <c r="AF2429" s="144">
        <v>36879</v>
      </c>
      <c r="AG2429" s="11">
        <f t="shared" ca="1" si="3035"/>
        <v>24.227397260273971</v>
      </c>
      <c r="AH2429" s="10" t="str">
        <f t="shared" ca="1" si="3036"/>
        <v>&lt; 25</v>
      </c>
      <c r="AI2429">
        <v>17672777</v>
      </c>
      <c r="AJ2429" s="13" t="s">
        <v>79</v>
      </c>
      <c r="AK2429" s="163" t="s">
        <v>9138</v>
      </c>
      <c r="AL2429" s="144">
        <v>43642</v>
      </c>
      <c r="AM2429" s="65" t="s">
        <v>108</v>
      </c>
      <c r="AN2429" s="65" t="s">
        <v>109</v>
      </c>
      <c r="AP2429" s="132" t="s">
        <v>9139</v>
      </c>
      <c r="AQ2429" s="14">
        <v>3</v>
      </c>
      <c r="AR2429" s="14">
        <v>1</v>
      </c>
      <c r="AS2429" s="15">
        <f t="shared" si="3037"/>
        <v>45816.25</v>
      </c>
      <c r="AT2429" s="122" t="s">
        <v>163</v>
      </c>
      <c r="AU2429" s="65">
        <v>3.8780000000000001</v>
      </c>
      <c r="AV2429">
        <v>17</v>
      </c>
      <c r="AW2429" s="13" t="s">
        <v>201</v>
      </c>
      <c r="AX2429" s="13" t="s">
        <v>9140</v>
      </c>
      <c r="AY2429">
        <v>50</v>
      </c>
      <c r="AZ2429" t="s">
        <v>203</v>
      </c>
      <c r="BA2429" s="20" t="str">
        <f t="shared" si="3038"/>
        <v>17001000000329339050</v>
      </c>
      <c r="BB2429" s="31">
        <f t="shared" si="3039"/>
        <v>20</v>
      </c>
      <c r="BC2429" s="95" t="s">
        <v>9141</v>
      </c>
      <c r="BD2429" s="95" t="s">
        <v>341</v>
      </c>
      <c r="BF2429"/>
      <c r="BG2429" s="95">
        <v>55440395</v>
      </c>
      <c r="BK2429" s="14" t="str">
        <f t="shared" si="3063"/>
        <v>B-P7 AR</v>
      </c>
    </row>
    <row r="2430" spans="1:64" x14ac:dyDescent="0.25">
      <c r="A2430" t="str">
        <f>VLOOKUP(B2430,[2]RH!$B:$BV,72,0)</f>
        <v>Non-Actif</v>
      </c>
      <c r="B2430" s="6">
        <v>2490</v>
      </c>
      <c r="C2430" s="168" t="s">
        <v>168</v>
      </c>
      <c r="D2430" s="7" t="s">
        <v>9142</v>
      </c>
      <c r="E2430" s="130" t="s">
        <v>67</v>
      </c>
      <c r="F2430" s="130" t="s">
        <v>118</v>
      </c>
      <c r="G2430" s="7" t="s">
        <v>533</v>
      </c>
      <c r="H2430" s="80" t="s">
        <v>2398</v>
      </c>
      <c r="I2430" s="7" t="s">
        <v>2487</v>
      </c>
      <c r="J2430" s="125" t="s">
        <v>281</v>
      </c>
      <c r="K2430" s="65" t="s">
        <v>89</v>
      </c>
      <c r="L2430" s="139" t="s">
        <v>90</v>
      </c>
      <c r="M2430" s="7" t="str">
        <f t="shared" si="3097"/>
        <v>Contrôle Qualité</v>
      </c>
      <c r="N2430" s="128">
        <v>45451</v>
      </c>
      <c r="P2430" s="7">
        <f t="shared" ca="1" si="3044"/>
        <v>-249</v>
      </c>
      <c r="Q2430" s="8">
        <v>45464</v>
      </c>
      <c r="R2430" s="7" t="s">
        <v>4245</v>
      </c>
      <c r="S2430"/>
      <c r="T2430" s="9" t="s">
        <v>156</v>
      </c>
      <c r="U2430" s="7" t="str">
        <f t="shared" si="3029"/>
        <v>Contractuel</v>
      </c>
      <c r="V2430" s="128">
        <v>45451</v>
      </c>
      <c r="W2430" s="128">
        <v>45473</v>
      </c>
      <c r="X2430" s="132"/>
      <c r="Y2430" s="132"/>
      <c r="Z2430" s="128">
        <v>45451</v>
      </c>
      <c r="AA2430" s="7">
        <f t="shared" si="3030"/>
        <v>6</v>
      </c>
      <c r="AB2430" s="7">
        <f t="shared" si="3031"/>
        <v>2024</v>
      </c>
      <c r="AC2430" s="7">
        <f t="shared" si="3032"/>
        <v>2028</v>
      </c>
      <c r="AD2430" s="10" t="e">
        <f t="shared" ref="AD2430:AD2493" ca="1" si="3103">IF(#REF!="Non",(DAYS360(N2430,Q2430)/360),(DAYS360(N2430,TODAY())/360))</f>
        <v>#REF!</v>
      </c>
      <c r="AE2430" s="10" t="e">
        <f t="shared" ca="1" si="3034"/>
        <v>#REF!</v>
      </c>
      <c r="AF2430" s="144">
        <v>33785</v>
      </c>
      <c r="AG2430" s="11">
        <f t="shared" ca="1" si="3035"/>
        <v>32.704109589041096</v>
      </c>
      <c r="AH2430" s="10" t="str">
        <f t="shared" ca="1" si="3036"/>
        <v>&gt;25&lt; 35</v>
      </c>
      <c r="AI2430">
        <v>17673665</v>
      </c>
      <c r="AJ2430" s="13" t="s">
        <v>73</v>
      </c>
      <c r="AK2430" s="163" t="s">
        <v>9143</v>
      </c>
      <c r="AL2430" s="144">
        <v>42611</v>
      </c>
      <c r="AM2430" s="65" t="s">
        <v>108</v>
      </c>
      <c r="AN2430" s="65" t="s">
        <v>109</v>
      </c>
      <c r="AP2430" s="95" t="s">
        <v>9144</v>
      </c>
      <c r="AQ2430" s="14">
        <v>3</v>
      </c>
      <c r="AR2430" s="14">
        <v>1</v>
      </c>
      <c r="AS2430" s="15">
        <f t="shared" si="3037"/>
        <v>45816.25</v>
      </c>
      <c r="AT2430" s="122" t="s">
        <v>163</v>
      </c>
      <c r="AU2430" s="65">
        <v>3.8780000000000001</v>
      </c>
      <c r="AV2430">
        <v>17</v>
      </c>
      <c r="AW2430" s="13" t="s">
        <v>201</v>
      </c>
      <c r="AX2430" s="13" t="s">
        <v>9145</v>
      </c>
      <c r="AY2430">
        <v>68</v>
      </c>
      <c r="AZ2430" t="s">
        <v>203</v>
      </c>
      <c r="BA2430" s="20" t="str">
        <f t="shared" si="3038"/>
        <v>17001000000329144468</v>
      </c>
      <c r="BB2430" s="31">
        <f t="shared" si="3039"/>
        <v>20</v>
      </c>
      <c r="BC2430" s="95" t="s">
        <v>9146</v>
      </c>
      <c r="BD2430" s="95" t="s">
        <v>341</v>
      </c>
      <c r="BF2430"/>
      <c r="BG2430" s="95">
        <v>50246497</v>
      </c>
      <c r="BK2430" s="14" t="str">
        <f t="shared" si="3063"/>
        <v>B-P7 AR</v>
      </c>
    </row>
    <row r="2431" spans="1:64" x14ac:dyDescent="0.25">
      <c r="A2431" t="str">
        <f>VLOOKUP(B2431,[2]RH!$B:$BV,72,0)</f>
        <v>si</v>
      </c>
      <c r="B2431" s="6">
        <v>2491</v>
      </c>
      <c r="C2431" s="168" t="s">
        <v>168</v>
      </c>
      <c r="D2431" s="7" t="s">
        <v>9147</v>
      </c>
      <c r="E2431" s="130" t="s">
        <v>67</v>
      </c>
      <c r="F2431" s="130" t="s">
        <v>258</v>
      </c>
      <c r="G2431" s="7" t="s">
        <v>4734</v>
      </c>
      <c r="H2431" s="7" t="s">
        <v>2398</v>
      </c>
      <c r="I2431" s="7" t="s">
        <v>6637</v>
      </c>
      <c r="J2431" s="125" t="s">
        <v>281</v>
      </c>
      <c r="K2431" s="65" t="s">
        <v>89</v>
      </c>
      <c r="L2431" s="7" t="s">
        <v>90</v>
      </c>
      <c r="M2431" s="7" t="str">
        <f t="shared" si="3097"/>
        <v>CSL</v>
      </c>
      <c r="N2431" s="128">
        <v>45451</v>
      </c>
      <c r="P2431" s="7">
        <f t="shared" ca="1" si="3044"/>
        <v>-6</v>
      </c>
      <c r="Q2431" s="8"/>
      <c r="R2431" s="7"/>
      <c r="S2431"/>
      <c r="T2431" s="9" t="s">
        <v>156</v>
      </c>
      <c r="U2431" s="7" t="str">
        <f t="shared" si="3029"/>
        <v>Contractuel</v>
      </c>
      <c r="V2431" s="8">
        <v>45689</v>
      </c>
      <c r="W2431" s="8">
        <f>VLOOKUP(B2431,[1]BASE!$A:$Q,17,0)</f>
        <v>45716</v>
      </c>
      <c r="X2431" s="132"/>
      <c r="Y2431" s="132"/>
      <c r="Z2431" s="128">
        <v>45451</v>
      </c>
      <c r="AA2431" s="7">
        <f t="shared" si="3030"/>
        <v>6</v>
      </c>
      <c r="AB2431" s="7">
        <f t="shared" si="3031"/>
        <v>2024</v>
      </c>
      <c r="AC2431" s="7">
        <f t="shared" si="3032"/>
        <v>2028</v>
      </c>
      <c r="AD2431" s="10" t="e">
        <f t="shared" ref="AD2431:AD2494" ca="1" si="3104">IF(#REF!="Non",(DAYS360(N2431,Q2431)/360),(DAYS360(N2431,TODAY())/360))</f>
        <v>#REF!</v>
      </c>
      <c r="AE2431" s="10" t="e">
        <f t="shared" ca="1" si="3034"/>
        <v>#REF!</v>
      </c>
      <c r="AF2431" s="144">
        <v>35613</v>
      </c>
      <c r="AG2431" s="11">
        <f t="shared" ca="1" si="3035"/>
        <v>27.695890410958903</v>
      </c>
      <c r="AH2431" s="10" t="str">
        <f t="shared" ca="1" si="3036"/>
        <v>&gt;25&lt; 35</v>
      </c>
      <c r="AI2431">
        <v>17462159</v>
      </c>
      <c r="AJ2431" s="13" t="s">
        <v>192</v>
      </c>
      <c r="AK2431" s="163" t="s">
        <v>9148</v>
      </c>
      <c r="AL2431" s="144">
        <v>42226</v>
      </c>
      <c r="AM2431" s="65" t="s">
        <v>108</v>
      </c>
      <c r="AN2431" s="65" t="s">
        <v>109</v>
      </c>
      <c r="AP2431" s="132" t="s">
        <v>8609</v>
      </c>
      <c r="AQ2431" s="14">
        <v>3</v>
      </c>
      <c r="AR2431" s="14">
        <v>1</v>
      </c>
      <c r="AS2431" s="15">
        <f t="shared" si="3037"/>
        <v>45816.25</v>
      </c>
      <c r="AT2431" s="122" t="s">
        <v>163</v>
      </c>
      <c r="AU2431" s="65">
        <v>3.8780000000000001</v>
      </c>
      <c r="AV2431">
        <v>17</v>
      </c>
      <c r="AW2431" s="13" t="s">
        <v>201</v>
      </c>
      <c r="AX2431" s="13" t="s">
        <v>9149</v>
      </c>
      <c r="AY2431">
        <v>77</v>
      </c>
      <c r="AZ2431" t="s">
        <v>203</v>
      </c>
      <c r="BA2431" s="20" t="str">
        <f t="shared" si="3038"/>
        <v>17001000000328600977</v>
      </c>
      <c r="BB2431" s="31">
        <f t="shared" si="3039"/>
        <v>20</v>
      </c>
      <c r="BC2431" s="95" t="s">
        <v>9150</v>
      </c>
      <c r="BD2431" s="95" t="s">
        <v>341</v>
      </c>
      <c r="BF2431"/>
      <c r="BG2431" s="95">
        <v>26475282</v>
      </c>
      <c r="BJ2431" t="s">
        <v>1857</v>
      </c>
      <c r="BK2431" s="14" t="str">
        <f>IF(K2431="CADRE","CADRE",CONCATENATE(J2431,"-",H2431))</f>
        <v>B-P7 AR</v>
      </c>
      <c r="BL2431" s="22" t="s">
        <v>288</v>
      </c>
    </row>
    <row r="2432" spans="1:64" x14ac:dyDescent="0.25">
      <c r="A2432" t="str">
        <f>VLOOKUP(B2432,[2]RH!$B:$BV,72,0)</f>
        <v>Non-Actif</v>
      </c>
      <c r="B2432" s="6">
        <v>2492</v>
      </c>
      <c r="C2432" s="169" t="s">
        <v>65</v>
      </c>
      <c r="D2432" s="7" t="s">
        <v>9151</v>
      </c>
      <c r="E2432" s="130" t="s">
        <v>67</v>
      </c>
      <c r="F2432" s="65" t="s">
        <v>158</v>
      </c>
      <c r="G2432" s="7" t="s">
        <v>6383</v>
      </c>
      <c r="H2432" s="80" t="s">
        <v>158</v>
      </c>
      <c r="I2432" s="7" t="s">
        <v>542</v>
      </c>
      <c r="K2432" s="125" t="s">
        <v>146</v>
      </c>
      <c r="L2432" s="139" t="s">
        <v>90</v>
      </c>
      <c r="M2432" s="7" t="str">
        <f t="shared" si="3097"/>
        <v>COUPEUR</v>
      </c>
      <c r="N2432" s="170">
        <v>45453</v>
      </c>
      <c r="P2432" s="7">
        <f t="shared" ca="1" si="3044"/>
        <v>-249</v>
      </c>
      <c r="Q2432" s="8">
        <v>45475</v>
      </c>
      <c r="R2432" s="7" t="s">
        <v>1909</v>
      </c>
      <c r="S2432"/>
      <c r="T2432" s="9" t="s">
        <v>156</v>
      </c>
      <c r="U2432" s="7" t="str">
        <f t="shared" si="3029"/>
        <v>Contractuel</v>
      </c>
      <c r="V2432" s="170">
        <v>45453</v>
      </c>
      <c r="W2432" s="128">
        <v>45473</v>
      </c>
      <c r="Z2432" s="170">
        <v>45453</v>
      </c>
      <c r="AA2432" s="7">
        <f t="shared" si="3030"/>
        <v>6</v>
      </c>
      <c r="AB2432" s="7">
        <f t="shared" si="3031"/>
        <v>2024</v>
      </c>
      <c r="AC2432" s="7">
        <f t="shared" si="3032"/>
        <v>2028</v>
      </c>
      <c r="AD2432" s="10" t="e">
        <f t="shared" ref="AD2432:AD2495" ca="1" si="3105">IF(#REF!="Non",(DAYS360(N2432,Q2432)/360),(DAYS360(N2432,TODAY())/360))</f>
        <v>#REF!</v>
      </c>
      <c r="AE2432" s="10" t="e">
        <f t="shared" ca="1" si="3034"/>
        <v>#REF!</v>
      </c>
      <c r="AF2432" s="144">
        <v>37066</v>
      </c>
      <c r="AG2432" s="11">
        <f t="shared" ca="1" si="3035"/>
        <v>23.715068493150685</v>
      </c>
      <c r="AH2432" s="10" t="str">
        <f t="shared" ca="1" si="3036"/>
        <v>&lt; 25</v>
      </c>
      <c r="AI2432">
        <v>17360367</v>
      </c>
      <c r="AJ2432" s="13" t="s">
        <v>120</v>
      </c>
      <c r="AK2432" s="163" t="s">
        <v>9152</v>
      </c>
      <c r="AL2432" s="144">
        <v>44571</v>
      </c>
      <c r="AM2432" s="65" t="s">
        <v>75</v>
      </c>
      <c r="AN2432" s="65" t="s">
        <v>109</v>
      </c>
      <c r="AP2432" s="132" t="s">
        <v>9016</v>
      </c>
      <c r="AQ2432" s="14">
        <v>3</v>
      </c>
      <c r="AR2432" s="14">
        <v>1</v>
      </c>
      <c r="AS2432" s="15">
        <f t="shared" si="3037"/>
        <v>45818.25</v>
      </c>
      <c r="AT2432" s="122" t="s">
        <v>163</v>
      </c>
      <c r="AU2432" s="65">
        <v>3.7149999999999999</v>
      </c>
      <c r="AV2432">
        <v>17</v>
      </c>
      <c r="AW2432" s="13" t="s">
        <v>201</v>
      </c>
      <c r="AX2432" s="13" t="s">
        <v>9153</v>
      </c>
      <c r="AY2432">
        <v>13</v>
      </c>
      <c r="AZ2432" t="s">
        <v>203</v>
      </c>
      <c r="BA2432" s="20" t="str">
        <f t="shared" si="3038"/>
        <v>17001000000345953113</v>
      </c>
      <c r="BB2432" s="31">
        <f t="shared" si="3039"/>
        <v>20</v>
      </c>
      <c r="BC2432" s="95" t="s">
        <v>9154</v>
      </c>
      <c r="BD2432" s="95" t="s">
        <v>115</v>
      </c>
      <c r="BF2432"/>
      <c r="BG2432" s="95">
        <v>27446538</v>
      </c>
      <c r="BK2432" s="14" t="str">
        <f>IF(K2432="CADRE","CADRE",CONCATENATE(J2432,"-",H2432))</f>
        <v>-COUPE</v>
      </c>
      <c r="BL2432" t="s">
        <v>595</v>
      </c>
    </row>
    <row r="2433" spans="1:64" x14ac:dyDescent="0.25">
      <c r="A2433" t="str">
        <f>VLOOKUP(B2433,[2]RH!$B:$BV,72,0)</f>
        <v>Non-Actif</v>
      </c>
      <c r="B2433" s="6">
        <v>2493</v>
      </c>
      <c r="C2433" s="168" t="s">
        <v>168</v>
      </c>
      <c r="D2433" s="7" t="s">
        <v>9155</v>
      </c>
      <c r="E2433" s="130" t="s">
        <v>67</v>
      </c>
      <c r="F2433" s="130" t="s">
        <v>118</v>
      </c>
      <c r="G2433" s="7" t="s">
        <v>1801</v>
      </c>
      <c r="H2433" s="80" t="s">
        <v>2398</v>
      </c>
      <c r="I2433" s="7" t="s">
        <v>3974</v>
      </c>
      <c r="J2433" s="125" t="s">
        <v>281</v>
      </c>
      <c r="K2433" s="125" t="s">
        <v>146</v>
      </c>
      <c r="L2433" s="139" t="s">
        <v>90</v>
      </c>
      <c r="M2433" s="7" t="str">
        <f t="shared" si="3097"/>
        <v>Prép CAMPO</v>
      </c>
      <c r="N2433" s="170">
        <v>45453</v>
      </c>
      <c r="P2433" s="7">
        <f t="shared" ca="1" si="3044"/>
        <v>-187</v>
      </c>
      <c r="Q2433" s="8">
        <v>45537</v>
      </c>
      <c r="R2433" s="7" t="s">
        <v>147</v>
      </c>
      <c r="S2433"/>
      <c r="T2433" s="9" t="s">
        <v>156</v>
      </c>
      <c r="U2433" s="7" t="str">
        <f t="shared" si="3029"/>
        <v>Contractuel</v>
      </c>
      <c r="V2433" s="8">
        <v>45505</v>
      </c>
      <c r="W2433" s="8">
        <v>45535</v>
      </c>
      <c r="Z2433" s="170">
        <v>45453</v>
      </c>
      <c r="AA2433" s="7">
        <f t="shared" si="3030"/>
        <v>6</v>
      </c>
      <c r="AB2433" s="7">
        <f t="shared" si="3031"/>
        <v>2024</v>
      </c>
      <c r="AC2433" s="7">
        <f t="shared" si="3032"/>
        <v>2028</v>
      </c>
      <c r="AD2433" s="10" t="e">
        <f t="shared" ref="AD2433:AD2496" ca="1" si="3106">IF(#REF!="Non",(DAYS360(N2433,Q2433)/360),(DAYS360(N2433,TODAY())/360))</f>
        <v>#REF!</v>
      </c>
      <c r="AE2433" s="10" t="e">
        <f t="shared" ca="1" si="3034"/>
        <v>#REF!</v>
      </c>
      <c r="AF2433" s="144">
        <v>26586</v>
      </c>
      <c r="AG2433" s="11">
        <f t="shared" ca="1" si="3035"/>
        <v>52.42739726027397</v>
      </c>
      <c r="AH2433" s="10" t="str">
        <f t="shared" ca="1" si="3036"/>
        <v>&gt;45&lt; 55</v>
      </c>
      <c r="AI2433">
        <v>12363879</v>
      </c>
      <c r="AJ2433" s="13" t="s">
        <v>120</v>
      </c>
      <c r="AK2433" s="163" t="s">
        <v>9156</v>
      </c>
      <c r="AL2433" s="144">
        <v>43034</v>
      </c>
      <c r="AM2433" s="65" t="s">
        <v>108</v>
      </c>
      <c r="AN2433" s="125" t="s">
        <v>76</v>
      </c>
      <c r="AP2433" s="95" t="s">
        <v>9157</v>
      </c>
      <c r="AQ2433" s="14">
        <v>3</v>
      </c>
      <c r="AR2433" s="14">
        <v>1</v>
      </c>
      <c r="AS2433" s="15">
        <f t="shared" si="3037"/>
        <v>45818.25</v>
      </c>
      <c r="AT2433" s="122" t="s">
        <v>163</v>
      </c>
      <c r="AU2433" s="65">
        <v>3.7149999999999999</v>
      </c>
      <c r="AV2433">
        <v>26</v>
      </c>
      <c r="AW2433" s="13" t="s">
        <v>2015</v>
      </c>
      <c r="AX2433" s="13" t="s">
        <v>9158</v>
      </c>
      <c r="AY2433">
        <v>91</v>
      </c>
      <c r="AZ2433" t="s">
        <v>5406</v>
      </c>
      <c r="BA2433" s="20" t="str">
        <f t="shared" si="3038"/>
        <v>26007000890134674891</v>
      </c>
      <c r="BB2433" s="31">
        <f t="shared" si="3039"/>
        <v>20</v>
      </c>
      <c r="BC2433" s="95" t="s">
        <v>1055</v>
      </c>
      <c r="BD2433" s="95" t="s">
        <v>341</v>
      </c>
      <c r="BF2433"/>
      <c r="BG2433" s="95">
        <v>52793015</v>
      </c>
      <c r="BJ2433" t="s">
        <v>1055</v>
      </c>
      <c r="BK2433" s="14" t="s">
        <v>3979</v>
      </c>
      <c r="BL2433" t="s">
        <v>595</v>
      </c>
    </row>
    <row r="2434" spans="1:64" x14ac:dyDescent="0.25">
      <c r="A2434" t="str">
        <f>VLOOKUP(B2434,[2]RH!$B:$BV,72,0)</f>
        <v>si</v>
      </c>
      <c r="B2434" s="6">
        <v>2494</v>
      </c>
      <c r="C2434" s="168" t="s">
        <v>168</v>
      </c>
      <c r="D2434" s="7" t="s">
        <v>9159</v>
      </c>
      <c r="E2434" s="130" t="s">
        <v>67</v>
      </c>
      <c r="F2434" s="65" t="s">
        <v>158</v>
      </c>
      <c r="G2434" s="7" t="s">
        <v>6383</v>
      </c>
      <c r="H2434" s="80" t="s">
        <v>158</v>
      </c>
      <c r="I2434" s="7" t="s">
        <v>542</v>
      </c>
      <c r="K2434" s="125" t="s">
        <v>146</v>
      </c>
      <c r="L2434" s="139" t="s">
        <v>90</v>
      </c>
      <c r="M2434" s="7" t="str">
        <f t="shared" si="3097"/>
        <v>COUPEUR</v>
      </c>
      <c r="N2434" s="170">
        <v>45453</v>
      </c>
      <c r="P2434" s="7">
        <f t="shared" ca="1" si="3044"/>
        <v>-6</v>
      </c>
      <c r="Q2434" s="8"/>
      <c r="R2434" s="7"/>
      <c r="S2434"/>
      <c r="T2434" s="9" t="s">
        <v>156</v>
      </c>
      <c r="U2434" s="7" t="str">
        <f t="shared" ref="U2434:U2497" si="3107">IF(T2434="CDI","Titulaire","Contractuel")</f>
        <v>Contractuel</v>
      </c>
      <c r="V2434" s="8">
        <v>45689</v>
      </c>
      <c r="W2434" s="8">
        <f>VLOOKUP(B2434,[1]BASE!$A:$Q,17,0)</f>
        <v>45716</v>
      </c>
      <c r="Z2434" s="170">
        <v>45453</v>
      </c>
      <c r="AA2434" s="7">
        <f t="shared" ref="AA2434:AA2497" si="3108">MONTH(N2434)</f>
        <v>6</v>
      </c>
      <c r="AB2434" s="7">
        <f t="shared" ref="AB2434:AB2497" si="3109">IF(N2434="","",YEAR(N2434))</f>
        <v>2024</v>
      </c>
      <c r="AC2434" s="7">
        <f t="shared" ref="AC2434:AC2497" si="3110">AB2434+4</f>
        <v>2028</v>
      </c>
      <c r="AD2434" s="10" t="e">
        <f t="shared" ref="AD2434:AD2497" ca="1" si="3111">IF(#REF!="Non",(DAYS360(N2434,Q2434)/360),(DAYS360(N2434,TODAY())/360))</f>
        <v>#REF!</v>
      </c>
      <c r="AE2434" s="10" t="e">
        <f t="shared" ref="AE2434:AE2497" ca="1" si="3112">+IF(AD2434&lt;1,"&lt; 1",IF(AND(AD2434&gt;=1,AD2434&lt;2),"&lt; 2",IF(AND(AD2434&gt;=2,AD2434&lt;3),"&lt; 3",IF(AND(AD2434&gt;=3,AD2434&lt;=4),"&lt; 4",IF(AD2434&gt;4,"&gt; 4")))))</f>
        <v>#REF!</v>
      </c>
      <c r="AF2434" s="144">
        <v>30056</v>
      </c>
      <c r="AG2434" s="11">
        <f t="shared" ref="AG2434:AG2497" ca="1" si="3113">(TODAY()-AF2434)/365</f>
        <v>42.920547945205477</v>
      </c>
      <c r="AH2434" s="10" t="str">
        <f t="shared" ref="AH2434:AH2497" ca="1" si="3114">+IF(AG2434&lt;25,"&lt; 25",IF(AND(AG2434&gt;=25,AG2434&lt;35),"&gt;25&lt; 35",IF(AND(AG2434&gt;=35,AG2434&lt;45),"&gt;35&lt; 45",IF(AND(AG2434&gt;=45,AG2434&lt;=55),"&gt;45&lt; 55",IF(AG2434&gt;55,"&gt; 55")))))</f>
        <v>&gt;35&lt; 45</v>
      </c>
      <c r="AK2434" s="163" t="s">
        <v>9160</v>
      </c>
      <c r="AL2434" s="144">
        <v>37194</v>
      </c>
      <c r="AM2434" s="65" t="s">
        <v>108</v>
      </c>
      <c r="AN2434" s="125" t="s">
        <v>76</v>
      </c>
      <c r="AO2434" s="95">
        <v>3</v>
      </c>
      <c r="AP2434" s="132" t="s">
        <v>7965</v>
      </c>
      <c r="AQ2434" s="14">
        <v>3</v>
      </c>
      <c r="AR2434" s="14">
        <v>1</v>
      </c>
      <c r="AS2434" s="15">
        <f t="shared" ref="AS2434:AS2459" si="3115">N2434+(365.25*AR2434)</f>
        <v>45818.25</v>
      </c>
      <c r="AT2434" s="122" t="s">
        <v>163</v>
      </c>
      <c r="AU2434" s="65">
        <v>3.7149999999999999</v>
      </c>
      <c r="AV2434">
        <v>17</v>
      </c>
      <c r="AW2434" s="13" t="s">
        <v>201</v>
      </c>
      <c r="AX2434" s="13" t="s">
        <v>9161</v>
      </c>
      <c r="AY2434">
        <v>64</v>
      </c>
      <c r="AZ2434" t="s">
        <v>203</v>
      </c>
      <c r="BA2434" s="20" t="str">
        <f t="shared" ref="BA2434:BA2497" si="3116">CONCATENATE(AV2434,AW2434,AX2434,AY2434)</f>
        <v>17001000000346116364</v>
      </c>
      <c r="BB2434" s="31">
        <f t="shared" ref="BB2434:BB2497" si="3117">LEN(BA2434)</f>
        <v>20</v>
      </c>
      <c r="BC2434" s="95" t="s">
        <v>9162</v>
      </c>
      <c r="BD2434" s="95" t="s">
        <v>341</v>
      </c>
      <c r="BF2434"/>
      <c r="BG2434" s="95">
        <v>98937141</v>
      </c>
      <c r="BJ2434" t="s">
        <v>486</v>
      </c>
      <c r="BK2434" s="14" t="str">
        <f t="shared" ref="BK2434:BK2435" si="3118">IF(K2434="CADRE","CADRE",CONCATENATE(J2434,"-",H2434))</f>
        <v>-COUPE</v>
      </c>
      <c r="BL2434" t="s">
        <v>595</v>
      </c>
    </row>
    <row r="2435" spans="1:64" x14ac:dyDescent="0.25">
      <c r="A2435" t="str">
        <f>VLOOKUP(B2435,[2]RH!$B:$BV,72,0)</f>
        <v>si</v>
      </c>
      <c r="B2435" s="6">
        <v>2495</v>
      </c>
      <c r="C2435" s="168" t="s">
        <v>168</v>
      </c>
      <c r="D2435" s="7" t="s">
        <v>9163</v>
      </c>
      <c r="E2435" s="130" t="s">
        <v>67</v>
      </c>
      <c r="F2435" s="130" t="s">
        <v>118</v>
      </c>
      <c r="G2435" s="7" t="s">
        <v>220</v>
      </c>
      <c r="H2435" s="80" t="s">
        <v>2398</v>
      </c>
      <c r="I2435" s="7" t="s">
        <v>2506</v>
      </c>
      <c r="J2435" s="65" t="s">
        <v>190</v>
      </c>
      <c r="K2435" s="125" t="s">
        <v>146</v>
      </c>
      <c r="L2435" s="139" t="s">
        <v>90</v>
      </c>
      <c r="M2435" s="7" t="str">
        <f t="shared" si="3097"/>
        <v>Couturière</v>
      </c>
      <c r="N2435" s="128">
        <v>45454</v>
      </c>
      <c r="P2435" s="7">
        <f t="shared" ca="1" si="3044"/>
        <v>-6</v>
      </c>
      <c r="Q2435" s="8"/>
      <c r="R2435" s="7"/>
      <c r="S2435"/>
      <c r="T2435" s="9" t="s">
        <v>156</v>
      </c>
      <c r="U2435" s="7" t="str">
        <f t="shared" si="3107"/>
        <v>Contractuel</v>
      </c>
      <c r="V2435" s="8">
        <v>45689</v>
      </c>
      <c r="W2435" s="8">
        <f>VLOOKUP(B2435,[1]BASE!$A:$Q,17,0)</f>
        <v>45716</v>
      </c>
      <c r="Z2435" s="128">
        <v>45454</v>
      </c>
      <c r="AA2435" s="7">
        <f t="shared" si="3108"/>
        <v>6</v>
      </c>
      <c r="AB2435" s="7">
        <f t="shared" si="3109"/>
        <v>2024</v>
      </c>
      <c r="AC2435" s="7">
        <f t="shared" si="3110"/>
        <v>2028</v>
      </c>
      <c r="AD2435" s="10" t="e">
        <f t="shared" ref="AD2435:AD2498" ca="1" si="3119">IF(#REF!="Non",(DAYS360(N2435,Q2435)/360),(DAYS360(N2435,TODAY())/360))</f>
        <v>#REF!</v>
      </c>
      <c r="AE2435" s="10" t="e">
        <f t="shared" ca="1" si="3112"/>
        <v>#REF!</v>
      </c>
      <c r="AF2435" s="144">
        <v>36409</v>
      </c>
      <c r="AG2435" s="11">
        <f t="shared" ca="1" si="3113"/>
        <v>25.515068493150686</v>
      </c>
      <c r="AH2435" s="10" t="str">
        <f t="shared" ca="1" si="3114"/>
        <v>&gt;25&lt; 35</v>
      </c>
      <c r="AI2435">
        <v>17592359</v>
      </c>
      <c r="AJ2435" s="13" t="s">
        <v>92</v>
      </c>
      <c r="AK2435" s="163" t="s">
        <v>9164</v>
      </c>
      <c r="AL2435" s="144">
        <v>43025</v>
      </c>
      <c r="AM2435" s="65" t="s">
        <v>108</v>
      </c>
      <c r="AN2435" s="65" t="s">
        <v>109</v>
      </c>
      <c r="AP2435" s="132" t="s">
        <v>7700</v>
      </c>
      <c r="AQ2435" s="14">
        <v>3</v>
      </c>
      <c r="AR2435" s="14">
        <v>1</v>
      </c>
      <c r="AS2435" s="15">
        <f t="shared" si="3115"/>
        <v>45819.25</v>
      </c>
      <c r="AT2435" s="122" t="s">
        <v>163</v>
      </c>
      <c r="AU2435" s="65">
        <v>3.7149999999999999</v>
      </c>
      <c r="AV2435">
        <v>17</v>
      </c>
      <c r="AW2435" s="13" t="s">
        <v>201</v>
      </c>
      <c r="AX2435" s="13" t="s">
        <v>9165</v>
      </c>
      <c r="AY2435" s="13" t="s">
        <v>170</v>
      </c>
      <c r="AZ2435" t="s">
        <v>203</v>
      </c>
      <c r="BA2435" s="20" t="str">
        <f t="shared" si="3116"/>
        <v>17001000000297294809</v>
      </c>
      <c r="BB2435" s="31">
        <f t="shared" si="3117"/>
        <v>20</v>
      </c>
      <c r="BC2435" s="95" t="s">
        <v>9166</v>
      </c>
      <c r="BD2435" s="95" t="s">
        <v>115</v>
      </c>
      <c r="BF2435"/>
      <c r="BG2435" s="95">
        <v>54290403</v>
      </c>
      <c r="BJ2435" t="s">
        <v>4896</v>
      </c>
      <c r="BK2435" s="14" t="str">
        <f t="shared" si="3118"/>
        <v>A-P7 AR</v>
      </c>
      <c r="BL2435" t="s">
        <v>595</v>
      </c>
    </row>
    <row r="2436" spans="1:64" x14ac:dyDescent="0.25">
      <c r="A2436" t="str">
        <f>VLOOKUP(B2436,[2]RH!$B:$BV,72,0)</f>
        <v>Non-Actif</v>
      </c>
      <c r="B2436" s="6">
        <v>2496</v>
      </c>
      <c r="C2436" s="168" t="s">
        <v>168</v>
      </c>
      <c r="D2436" s="7" t="s">
        <v>9167</v>
      </c>
      <c r="E2436" s="130" t="s">
        <v>67</v>
      </c>
      <c r="F2436" s="130" t="s">
        <v>118</v>
      </c>
      <c r="G2436" s="7" t="s">
        <v>220</v>
      </c>
      <c r="H2436" s="80" t="s">
        <v>225</v>
      </c>
      <c r="I2436" s="7" t="s">
        <v>589</v>
      </c>
      <c r="J2436" s="7" t="s">
        <v>190</v>
      </c>
      <c r="K2436" s="125" t="s">
        <v>146</v>
      </c>
      <c r="L2436" s="139" t="s">
        <v>90</v>
      </c>
      <c r="M2436" s="7" t="str">
        <f t="shared" si="3097"/>
        <v>Couturière</v>
      </c>
      <c r="N2436" s="128">
        <v>45454</v>
      </c>
      <c r="P2436" s="7">
        <f t="shared" ca="1" si="3044"/>
        <v>-187</v>
      </c>
      <c r="Q2436" s="8">
        <v>45524</v>
      </c>
      <c r="R2436" s="7" t="s">
        <v>8909</v>
      </c>
      <c r="S2436"/>
      <c r="T2436" s="9" t="s">
        <v>156</v>
      </c>
      <c r="U2436" s="7" t="str">
        <f t="shared" si="3107"/>
        <v>Contractuel</v>
      </c>
      <c r="V2436" s="8">
        <v>45505</v>
      </c>
      <c r="W2436" s="8">
        <v>45535</v>
      </c>
      <c r="Z2436" s="128">
        <v>45454</v>
      </c>
      <c r="AA2436" s="7">
        <f t="shared" si="3108"/>
        <v>6</v>
      </c>
      <c r="AB2436" s="7">
        <f t="shared" si="3109"/>
        <v>2024</v>
      </c>
      <c r="AC2436" s="7">
        <f t="shared" si="3110"/>
        <v>2028</v>
      </c>
      <c r="AD2436" s="10" t="e">
        <f t="shared" ref="AD2436:AD2499" ca="1" si="3120">IF(#REF!="Non",(DAYS360(N2436,Q2436)/360),(DAYS360(N2436,TODAY())/360))</f>
        <v>#REF!</v>
      </c>
      <c r="AE2436" s="10" t="e">
        <f t="shared" ca="1" si="3112"/>
        <v>#REF!</v>
      </c>
      <c r="AF2436" s="144">
        <v>31553</v>
      </c>
      <c r="AG2436" s="11">
        <f t="shared" ca="1" si="3113"/>
        <v>38.819178082191783</v>
      </c>
      <c r="AH2436" s="10" t="str">
        <f t="shared" ca="1" si="3114"/>
        <v>&gt;35&lt; 45</v>
      </c>
      <c r="AI2436">
        <v>16068542</v>
      </c>
      <c r="AJ2436" s="13" t="s">
        <v>92</v>
      </c>
      <c r="AK2436" s="163" t="s">
        <v>9168</v>
      </c>
      <c r="AL2436" s="144">
        <v>37914</v>
      </c>
      <c r="AM2436" s="65" t="s">
        <v>108</v>
      </c>
      <c r="AN2436" s="125" t="s">
        <v>76</v>
      </c>
      <c r="AO2436" s="95">
        <v>2</v>
      </c>
      <c r="AP2436" s="95" t="s">
        <v>9169</v>
      </c>
      <c r="AQ2436" s="14">
        <v>3</v>
      </c>
      <c r="AR2436" s="14">
        <v>1</v>
      </c>
      <c r="AS2436" s="15">
        <f t="shared" si="3115"/>
        <v>45819.25</v>
      </c>
      <c r="AT2436" s="122" t="s">
        <v>163</v>
      </c>
      <c r="AU2436" s="65">
        <v>3.7149999999999999</v>
      </c>
      <c r="AV2436">
        <v>17</v>
      </c>
      <c r="AW2436" s="13">
        <v>53594</v>
      </c>
      <c r="AX2436" s="13" t="s">
        <v>9170</v>
      </c>
      <c r="AY2436">
        <v>26</v>
      </c>
      <c r="AZ2436" t="s">
        <v>8448</v>
      </c>
      <c r="BA2436" s="20" t="str">
        <f t="shared" si="3116"/>
        <v>17535940172092017826</v>
      </c>
      <c r="BB2436" s="31">
        <f t="shared" si="3117"/>
        <v>20</v>
      </c>
      <c r="BC2436" s="95" t="s">
        <v>9171</v>
      </c>
      <c r="BD2436" s="95" t="s">
        <v>341</v>
      </c>
      <c r="BF2436"/>
      <c r="BG2436" s="95">
        <v>93033197</v>
      </c>
      <c r="BH2436" s="95">
        <v>22743258</v>
      </c>
      <c r="BJ2436" t="s">
        <v>4109</v>
      </c>
      <c r="BK2436" s="14" t="str">
        <f>IF(K2436="CADRE","CADRE",CONCATENATE(J2436,"-",H2436))</f>
        <v>A-P6 AV</v>
      </c>
      <c r="BL2436" t="s">
        <v>595</v>
      </c>
    </row>
    <row r="2437" spans="1:64" x14ac:dyDescent="0.25">
      <c r="A2437" t="str">
        <f>VLOOKUP(B2437,[2]RH!$B:$BV,72,0)</f>
        <v>Non-Actif</v>
      </c>
      <c r="B2437" s="6">
        <v>2497</v>
      </c>
      <c r="C2437" s="168" t="s">
        <v>168</v>
      </c>
      <c r="D2437" s="7" t="s">
        <v>9172</v>
      </c>
      <c r="E2437" s="130" t="s">
        <v>67</v>
      </c>
      <c r="F2437" s="130" t="s">
        <v>118</v>
      </c>
      <c r="G2437" s="7" t="s">
        <v>533</v>
      </c>
      <c r="H2437" s="80" t="s">
        <v>649</v>
      </c>
      <c r="I2437" s="7" t="s">
        <v>709</v>
      </c>
      <c r="J2437" s="65" t="s">
        <v>190</v>
      </c>
      <c r="K2437" s="125" t="s">
        <v>89</v>
      </c>
      <c r="L2437" s="139" t="s">
        <v>90</v>
      </c>
      <c r="M2437" s="7" t="str">
        <f t="shared" si="3097"/>
        <v>Contrôle Qualité</v>
      </c>
      <c r="N2437" s="128">
        <v>45455</v>
      </c>
      <c r="P2437" s="7">
        <f t="shared" ca="1" si="3044"/>
        <v>-218</v>
      </c>
      <c r="Q2437" s="8">
        <v>45504</v>
      </c>
      <c r="R2437" s="7" t="s">
        <v>915</v>
      </c>
      <c r="S2437"/>
      <c r="T2437" s="9" t="s">
        <v>156</v>
      </c>
      <c r="U2437" s="7" t="str">
        <f t="shared" si="3107"/>
        <v>Contractuel</v>
      </c>
      <c r="V2437" s="128">
        <v>45455</v>
      </c>
      <c r="W2437" s="128">
        <v>45504</v>
      </c>
      <c r="X2437" s="132"/>
      <c r="Y2437" s="132"/>
      <c r="Z2437" s="128">
        <v>45455</v>
      </c>
      <c r="AA2437" s="7">
        <f t="shared" si="3108"/>
        <v>6</v>
      </c>
      <c r="AB2437" s="7">
        <f t="shared" si="3109"/>
        <v>2024</v>
      </c>
      <c r="AC2437" s="7">
        <f t="shared" si="3110"/>
        <v>2028</v>
      </c>
      <c r="AD2437" s="10" t="e">
        <f t="shared" ref="AD2437:AD2500" ca="1" si="3121">IF(#REF!="Non",(DAYS360(N2437,Q2437)/360),(DAYS360(N2437,TODAY())/360))</f>
        <v>#REF!</v>
      </c>
      <c r="AE2437" s="10" t="e">
        <f t="shared" ca="1" si="3112"/>
        <v>#REF!</v>
      </c>
      <c r="AF2437" s="144">
        <v>36330</v>
      </c>
      <c r="AG2437" s="11">
        <f t="shared" ca="1" si="3113"/>
        <v>25.731506849315068</v>
      </c>
      <c r="AH2437" s="10" t="str">
        <f t="shared" ca="1" si="3114"/>
        <v>&gt;25&lt; 35</v>
      </c>
      <c r="AI2437">
        <v>17673637</v>
      </c>
      <c r="AJ2437" s="13" t="s">
        <v>120</v>
      </c>
      <c r="AK2437" s="163" t="s">
        <v>9173</v>
      </c>
      <c r="AL2437" s="144">
        <v>43313</v>
      </c>
      <c r="AM2437" s="65" t="s">
        <v>108</v>
      </c>
      <c r="AN2437" s="65" t="s">
        <v>109</v>
      </c>
      <c r="AP2437" s="132" t="s">
        <v>9174</v>
      </c>
      <c r="AQ2437" s="14">
        <v>3</v>
      </c>
      <c r="AR2437" s="14">
        <v>1</v>
      </c>
      <c r="AS2437" s="15">
        <f t="shared" si="3115"/>
        <v>45820.25</v>
      </c>
      <c r="AT2437" s="122" t="s">
        <v>163</v>
      </c>
      <c r="AU2437" s="65">
        <v>3.8780000000000001</v>
      </c>
      <c r="AV2437" s="13" t="s">
        <v>92</v>
      </c>
      <c r="AW2437" s="13" t="s">
        <v>1253</v>
      </c>
      <c r="AX2437">
        <v>10083259556</v>
      </c>
      <c r="AY2437">
        <v>68</v>
      </c>
      <c r="AZ2437" s="14" t="s">
        <v>152</v>
      </c>
      <c r="BA2437" s="20" t="str">
        <f t="shared" si="3116"/>
        <v>04025111008325955668</v>
      </c>
      <c r="BB2437" s="31">
        <f t="shared" si="3117"/>
        <v>20</v>
      </c>
      <c r="BC2437" s="95" t="s">
        <v>9175</v>
      </c>
      <c r="BD2437" s="95" t="s">
        <v>341</v>
      </c>
      <c r="BF2437"/>
      <c r="BG2437" s="95">
        <v>28241174</v>
      </c>
      <c r="BJ2437" t="s">
        <v>371</v>
      </c>
      <c r="BK2437" s="14" t="str">
        <f>IF(K2437="CADRE","CADRE",CONCATENATE(J2437,"-",H2437))</f>
        <v>A-Panda</v>
      </c>
      <c r="BL2437" s="22" t="s">
        <v>288</v>
      </c>
    </row>
    <row r="2438" spans="1:64" x14ac:dyDescent="0.25">
      <c r="A2438" t="str">
        <f>VLOOKUP(B2438,[2]RH!$B:$BV,72,0)</f>
        <v>Non-Actif</v>
      </c>
      <c r="B2438" s="6">
        <v>2498</v>
      </c>
      <c r="C2438" s="168" t="s">
        <v>168</v>
      </c>
      <c r="D2438" s="7" t="s">
        <v>9176</v>
      </c>
      <c r="E2438" s="130" t="s">
        <v>67</v>
      </c>
      <c r="F2438" s="130" t="s">
        <v>118</v>
      </c>
      <c r="G2438" s="7" t="s">
        <v>220</v>
      </c>
      <c r="H2438" s="80" t="s">
        <v>2398</v>
      </c>
      <c r="I2438" s="7" t="s">
        <v>2399</v>
      </c>
      <c r="J2438" s="65" t="s">
        <v>190</v>
      </c>
      <c r="K2438" s="125" t="s">
        <v>146</v>
      </c>
      <c r="L2438" s="139" t="s">
        <v>90</v>
      </c>
      <c r="M2438" s="7" t="str">
        <f t="shared" si="3097"/>
        <v>Couturière</v>
      </c>
      <c r="N2438" s="128">
        <v>45455</v>
      </c>
      <c r="P2438" s="7">
        <f t="shared" ca="1" si="3044"/>
        <v>-218</v>
      </c>
      <c r="Q2438" s="8">
        <v>45456</v>
      </c>
      <c r="R2438" s="7" t="s">
        <v>2087</v>
      </c>
      <c r="S2438"/>
      <c r="T2438" s="9" t="s">
        <v>156</v>
      </c>
      <c r="U2438" s="7" t="str">
        <f t="shared" si="3107"/>
        <v>Contractuel</v>
      </c>
      <c r="V2438" s="128">
        <v>45455</v>
      </c>
      <c r="W2438" s="128">
        <v>45504</v>
      </c>
      <c r="X2438" s="132"/>
      <c r="Y2438" s="132"/>
      <c r="Z2438" s="128">
        <v>45455</v>
      </c>
      <c r="AA2438" s="7">
        <f t="shared" si="3108"/>
        <v>6</v>
      </c>
      <c r="AB2438" s="7">
        <f t="shared" si="3109"/>
        <v>2024</v>
      </c>
      <c r="AC2438" s="7">
        <f t="shared" si="3110"/>
        <v>2028</v>
      </c>
      <c r="AD2438" s="10" t="e">
        <f t="shared" ref="AD2438:AD2501" ca="1" si="3122">IF(#REF!="Non",(DAYS360(N2438,Q2438)/360),(DAYS360(N2438,TODAY())/360))</f>
        <v>#REF!</v>
      </c>
      <c r="AE2438" s="10" t="e">
        <f t="shared" ca="1" si="3112"/>
        <v>#REF!</v>
      </c>
      <c r="AF2438" s="144">
        <v>30403</v>
      </c>
      <c r="AG2438" s="11">
        <f t="shared" ca="1" si="3113"/>
        <v>41.969863013698628</v>
      </c>
      <c r="AH2438" s="10" t="str">
        <f t="shared" ca="1" si="3114"/>
        <v>&gt;35&lt; 45</v>
      </c>
      <c r="AI2438">
        <v>12660700</v>
      </c>
      <c r="AJ2438" s="40" t="s">
        <v>213</v>
      </c>
      <c r="AK2438" s="163" t="s">
        <v>9177</v>
      </c>
      <c r="AL2438" s="144">
        <v>38826</v>
      </c>
      <c r="AM2438" s="65" t="s">
        <v>108</v>
      </c>
      <c r="AN2438" s="125" t="s">
        <v>76</v>
      </c>
      <c r="AO2438" s="95">
        <v>2</v>
      </c>
      <c r="AP2438" s="132" t="s">
        <v>7700</v>
      </c>
      <c r="AQ2438" s="14">
        <v>3</v>
      </c>
      <c r="AR2438" s="14">
        <v>1</v>
      </c>
      <c r="AS2438" s="15">
        <f t="shared" si="3115"/>
        <v>45820.25</v>
      </c>
      <c r="AT2438" s="122" t="s">
        <v>163</v>
      </c>
      <c r="AU2438" s="65">
        <v>3.7149999999999999</v>
      </c>
      <c r="AV2438">
        <v>17</v>
      </c>
      <c r="AW2438" s="13" t="s">
        <v>201</v>
      </c>
      <c r="AX2438" s="13" t="s">
        <v>9178</v>
      </c>
      <c r="AY2438">
        <v>38</v>
      </c>
      <c r="AZ2438" t="s">
        <v>203</v>
      </c>
      <c r="BA2438" s="20" t="str">
        <f t="shared" si="3116"/>
        <v>17001000000345945838</v>
      </c>
      <c r="BB2438" s="31">
        <f t="shared" si="3117"/>
        <v>20</v>
      </c>
      <c r="BC2438" s="95" t="s">
        <v>294</v>
      </c>
      <c r="BD2438" s="95" t="s">
        <v>341</v>
      </c>
      <c r="BF2438"/>
      <c r="BG2438" s="95">
        <v>22239025</v>
      </c>
      <c r="BK2438" s="14" t="str">
        <f>IF(K2438="CADRE","CADRE",CONCATENATE(J2438,"-",H2438))</f>
        <v>A-P7 AR</v>
      </c>
    </row>
    <row r="2439" spans="1:64" x14ac:dyDescent="0.25">
      <c r="A2439" t="str">
        <f>VLOOKUP(B2439,[2]RH!$B:$BV,72,0)</f>
        <v>si</v>
      </c>
      <c r="B2439" s="6">
        <v>2499</v>
      </c>
      <c r="C2439" s="168" t="s">
        <v>168</v>
      </c>
      <c r="D2439" s="7" t="s">
        <v>9179</v>
      </c>
      <c r="E2439" s="130" t="s">
        <v>67</v>
      </c>
      <c r="F2439" s="130" t="s">
        <v>258</v>
      </c>
      <c r="G2439" s="7" t="s">
        <v>4734</v>
      </c>
      <c r="H2439" s="7" t="s">
        <v>562</v>
      </c>
      <c r="I2439" s="7" t="s">
        <v>6637</v>
      </c>
      <c r="J2439" s="65" t="s">
        <v>190</v>
      </c>
      <c r="K2439" s="125" t="s">
        <v>89</v>
      </c>
      <c r="L2439" s="7" t="s">
        <v>90</v>
      </c>
      <c r="M2439" s="7" t="str">
        <f t="shared" si="3097"/>
        <v>CSL</v>
      </c>
      <c r="N2439" s="128">
        <v>45455</v>
      </c>
      <c r="P2439" s="7">
        <f t="shared" ref="P2439:P2502" ca="1" si="3123">IF(W2439="","",W2439-TODAY())</f>
        <v>-6</v>
      </c>
      <c r="Q2439" s="8"/>
      <c r="R2439" s="7"/>
      <c r="S2439"/>
      <c r="T2439" s="9" t="s">
        <v>156</v>
      </c>
      <c r="U2439" s="7" t="str">
        <f t="shared" si="3107"/>
        <v>Contractuel</v>
      </c>
      <c r="V2439" s="8">
        <v>45689</v>
      </c>
      <c r="W2439" s="8">
        <f>VLOOKUP(B2439,[1]BASE!$A:$Q,17,0)</f>
        <v>45716</v>
      </c>
      <c r="X2439" s="132"/>
      <c r="Y2439" s="132"/>
      <c r="Z2439" s="128">
        <v>45455</v>
      </c>
      <c r="AA2439" s="7">
        <f t="shared" si="3108"/>
        <v>6</v>
      </c>
      <c r="AB2439" s="7">
        <f t="shared" si="3109"/>
        <v>2024</v>
      </c>
      <c r="AC2439" s="7">
        <f t="shared" si="3110"/>
        <v>2028</v>
      </c>
      <c r="AD2439" s="10" t="e">
        <f t="shared" ref="AD2439:AD2502" ca="1" si="3124">IF(#REF!="Non",(DAYS360(N2439,Q2439)/360),(DAYS360(N2439,TODAY())/360))</f>
        <v>#REF!</v>
      </c>
      <c r="AE2439" s="10" t="e">
        <f t="shared" ca="1" si="3112"/>
        <v>#REF!</v>
      </c>
      <c r="AF2439" s="144">
        <v>36434</v>
      </c>
      <c r="AG2439" s="11">
        <f t="shared" ca="1" si="3113"/>
        <v>25.446575342465753</v>
      </c>
      <c r="AH2439" s="10" t="str">
        <f t="shared" ca="1" si="3114"/>
        <v>&gt;25&lt; 35</v>
      </c>
      <c r="AI2439">
        <v>17592376</v>
      </c>
      <c r="AJ2439" s="13" t="s">
        <v>82</v>
      </c>
      <c r="AK2439" s="163" t="s">
        <v>9180</v>
      </c>
      <c r="AL2439" s="144">
        <v>43315</v>
      </c>
      <c r="AM2439" s="65" t="s">
        <v>108</v>
      </c>
      <c r="AN2439" s="65" t="s">
        <v>109</v>
      </c>
      <c r="AP2439" s="132" t="s">
        <v>9181</v>
      </c>
      <c r="AQ2439" s="14">
        <v>3</v>
      </c>
      <c r="AR2439" s="14">
        <v>1</v>
      </c>
      <c r="AS2439" s="15">
        <f t="shared" si="3115"/>
        <v>45820.25</v>
      </c>
      <c r="AT2439" s="122" t="s">
        <v>163</v>
      </c>
      <c r="AU2439" s="65">
        <v>3.8780000000000001</v>
      </c>
      <c r="AV2439">
        <v>17</v>
      </c>
      <c r="AW2439" s="13" t="s">
        <v>201</v>
      </c>
      <c r="AX2439" s="13" t="s">
        <v>9182</v>
      </c>
      <c r="AY2439">
        <v>34</v>
      </c>
      <c r="AZ2439" t="s">
        <v>203</v>
      </c>
      <c r="BA2439" s="20" t="str">
        <f t="shared" si="3116"/>
        <v>17001000000345952434</v>
      </c>
      <c r="BB2439" s="31">
        <f t="shared" si="3117"/>
        <v>20</v>
      </c>
      <c r="BC2439" s="95" t="s">
        <v>9183</v>
      </c>
      <c r="BD2439" s="95" t="s">
        <v>115</v>
      </c>
      <c r="BF2439"/>
      <c r="BG2439" s="95">
        <v>97515953</v>
      </c>
      <c r="BJ2439" t="s">
        <v>769</v>
      </c>
      <c r="BK2439" s="14" t="str">
        <f>IF(K2439="CADRE","CADRE",CONCATENATE(J2439,"-",H2439))</f>
        <v>A-P6 AR</v>
      </c>
      <c r="BL2439" s="22" t="s">
        <v>288</v>
      </c>
    </row>
    <row r="2440" spans="1:64" x14ac:dyDescent="0.25">
      <c r="A2440" t="str">
        <f>VLOOKUP(B2440,[2]RH!$B:$BV,72,0)</f>
        <v>Non-Actif</v>
      </c>
      <c r="B2440" s="6">
        <v>2500</v>
      </c>
      <c r="C2440" s="168" t="s">
        <v>168</v>
      </c>
      <c r="D2440" s="7" t="s">
        <v>9184</v>
      </c>
      <c r="E2440" s="130" t="s">
        <v>67</v>
      </c>
      <c r="F2440" s="130" t="s">
        <v>118</v>
      </c>
      <c r="G2440" s="7" t="s">
        <v>220</v>
      </c>
      <c r="H2440" s="80" t="s">
        <v>649</v>
      </c>
      <c r="I2440" s="7" t="s">
        <v>650</v>
      </c>
      <c r="J2440" s="125" t="s">
        <v>281</v>
      </c>
      <c r="K2440" s="125" t="s">
        <v>146</v>
      </c>
      <c r="L2440" s="139" t="s">
        <v>90</v>
      </c>
      <c r="M2440" s="7" t="str">
        <f t="shared" si="3097"/>
        <v>Couturière</v>
      </c>
      <c r="N2440" s="171">
        <v>45455</v>
      </c>
      <c r="P2440" s="7">
        <f t="shared" ca="1" si="3123"/>
        <v>-187</v>
      </c>
      <c r="Q2440" s="8">
        <v>45551</v>
      </c>
      <c r="R2440" s="7" t="s">
        <v>4476</v>
      </c>
      <c r="S2440"/>
      <c r="T2440" s="9" t="s">
        <v>156</v>
      </c>
      <c r="U2440" s="7" t="str">
        <f t="shared" si="3107"/>
        <v>Contractuel</v>
      </c>
      <c r="V2440" s="8">
        <v>45505</v>
      </c>
      <c r="W2440" s="8">
        <v>45535</v>
      </c>
      <c r="Z2440" s="171">
        <v>45455</v>
      </c>
      <c r="AA2440" s="7">
        <f t="shared" si="3108"/>
        <v>6</v>
      </c>
      <c r="AB2440" s="7">
        <f t="shared" si="3109"/>
        <v>2024</v>
      </c>
      <c r="AC2440" s="7">
        <f t="shared" si="3110"/>
        <v>2028</v>
      </c>
      <c r="AD2440" s="10" t="e">
        <f t="shared" ref="AD2440:AD2503" ca="1" si="3125">IF(#REF!="Non",(DAYS360(N2440,Q2440)/360),(DAYS360(N2440,TODAY())/360))</f>
        <v>#REF!</v>
      </c>
      <c r="AE2440" s="10" t="e">
        <f t="shared" ca="1" si="3112"/>
        <v>#REF!</v>
      </c>
      <c r="AF2440" s="144">
        <v>37005</v>
      </c>
      <c r="AG2440" s="11">
        <f t="shared" ca="1" si="3113"/>
        <v>23.882191780821916</v>
      </c>
      <c r="AH2440" s="10" t="str">
        <f t="shared" ca="1" si="3114"/>
        <v>&lt; 25</v>
      </c>
      <c r="AI2440">
        <v>17439761</v>
      </c>
      <c r="AJ2440" s="40" t="s">
        <v>213</v>
      </c>
      <c r="AK2440" s="163" t="s">
        <v>9185</v>
      </c>
      <c r="AL2440" s="144">
        <v>43720</v>
      </c>
      <c r="AM2440" s="65" t="s">
        <v>108</v>
      </c>
      <c r="AN2440" s="125" t="s">
        <v>76</v>
      </c>
      <c r="AP2440" s="132" t="s">
        <v>7769</v>
      </c>
      <c r="AQ2440" s="14">
        <v>3</v>
      </c>
      <c r="AR2440" s="14">
        <v>1</v>
      </c>
      <c r="AS2440" s="15">
        <f t="shared" si="3115"/>
        <v>45820.25</v>
      </c>
      <c r="AT2440" s="122" t="s">
        <v>163</v>
      </c>
      <c r="AU2440" s="65">
        <v>3.7149999999999999</v>
      </c>
      <c r="AV2440">
        <v>17</v>
      </c>
      <c r="AW2440" s="13" t="s">
        <v>201</v>
      </c>
      <c r="AX2440" s="13" t="s">
        <v>9186</v>
      </c>
      <c r="AY2440" s="13" t="s">
        <v>82</v>
      </c>
      <c r="AZ2440" t="s">
        <v>203</v>
      </c>
      <c r="BA2440" s="20" t="str">
        <f t="shared" si="3116"/>
        <v>17001000000342332103</v>
      </c>
      <c r="BB2440" s="31">
        <f t="shared" si="3117"/>
        <v>20</v>
      </c>
      <c r="BC2440" s="95" t="s">
        <v>9187</v>
      </c>
      <c r="BD2440" s="95" t="s">
        <v>115</v>
      </c>
      <c r="BF2440"/>
      <c r="BG2440" s="95">
        <v>56409134</v>
      </c>
      <c r="BK2440" s="14" t="str">
        <f t="shared" ref="BK2440:BK2463" si="3126">IF(K2440="CADRE","CADRE",CONCATENATE(J2440,"-",H2440))</f>
        <v>B-Panda</v>
      </c>
      <c r="BL2440" t="s">
        <v>595</v>
      </c>
    </row>
    <row r="2441" spans="1:64" x14ac:dyDescent="0.25">
      <c r="A2441" t="str">
        <f>VLOOKUP(B2441,[2]RH!$B:$BV,72,0)</f>
        <v>si</v>
      </c>
      <c r="B2441" s="6">
        <v>2501</v>
      </c>
      <c r="C2441" s="125" t="s">
        <v>168</v>
      </c>
      <c r="D2441" s="7" t="s">
        <v>9188</v>
      </c>
      <c r="E2441" s="130" t="s">
        <v>67</v>
      </c>
      <c r="F2441" s="130" t="s">
        <v>118</v>
      </c>
      <c r="G2441" s="7" t="s">
        <v>220</v>
      </c>
      <c r="H2441" s="80" t="s">
        <v>2398</v>
      </c>
      <c r="I2441" s="7" t="s">
        <v>2487</v>
      </c>
      <c r="J2441" s="125" t="s">
        <v>281</v>
      </c>
      <c r="K2441" s="125" t="s">
        <v>146</v>
      </c>
      <c r="L2441" s="139" t="s">
        <v>90</v>
      </c>
      <c r="M2441" s="7" t="str">
        <f t="shared" si="3097"/>
        <v>Couturière</v>
      </c>
      <c r="N2441" s="128">
        <v>45462</v>
      </c>
      <c r="P2441" s="7">
        <f t="shared" ca="1" si="3123"/>
        <v>-6</v>
      </c>
      <c r="Q2441" s="8"/>
      <c r="R2441" s="7"/>
      <c r="S2441"/>
      <c r="T2441" s="9" t="s">
        <v>156</v>
      </c>
      <c r="U2441" s="7" t="str">
        <f t="shared" si="3107"/>
        <v>Contractuel</v>
      </c>
      <c r="V2441" s="8">
        <v>45689</v>
      </c>
      <c r="W2441" s="8">
        <f>VLOOKUP(B2441,[1]BASE!$A:$Q,17,0)</f>
        <v>45716</v>
      </c>
      <c r="X2441" s="132"/>
      <c r="Y2441" s="132"/>
      <c r="Z2441" s="128">
        <v>45462</v>
      </c>
      <c r="AA2441" s="7">
        <f t="shared" si="3108"/>
        <v>6</v>
      </c>
      <c r="AB2441" s="7">
        <f t="shared" si="3109"/>
        <v>2024</v>
      </c>
      <c r="AC2441" s="7">
        <f t="shared" si="3110"/>
        <v>2028</v>
      </c>
      <c r="AD2441" s="10" t="e">
        <f t="shared" ref="AD2441:AD2504" ca="1" si="3127">IF(#REF!="Non",(DAYS360(N2441,Q2441)/360),(DAYS360(N2441,TODAY())/360))</f>
        <v>#REF!</v>
      </c>
      <c r="AE2441" s="10" t="e">
        <f t="shared" ca="1" si="3112"/>
        <v>#REF!</v>
      </c>
      <c r="AF2441" s="144">
        <v>27102</v>
      </c>
      <c r="AG2441" s="11">
        <f t="shared" ca="1" si="3113"/>
        <v>51.013698630136986</v>
      </c>
      <c r="AH2441" s="10" t="str">
        <f t="shared" ca="1" si="3114"/>
        <v>&gt;45&lt; 55</v>
      </c>
      <c r="AI2441">
        <v>11613496</v>
      </c>
      <c r="AJ2441" s="13" t="s">
        <v>79</v>
      </c>
      <c r="AK2441" s="163" t="s">
        <v>9189</v>
      </c>
      <c r="AL2441" s="144">
        <v>36656</v>
      </c>
      <c r="AM2441" s="65" t="s">
        <v>108</v>
      </c>
      <c r="AN2441" s="125" t="s">
        <v>76</v>
      </c>
      <c r="AO2441" s="95"/>
      <c r="AP2441" s="95" t="s">
        <v>9190</v>
      </c>
      <c r="AQ2441" s="14">
        <v>3</v>
      </c>
      <c r="AR2441" s="14">
        <v>1</v>
      </c>
      <c r="AS2441" s="15">
        <f t="shared" si="3115"/>
        <v>45827.25</v>
      </c>
      <c r="AT2441" s="122" t="s">
        <v>163</v>
      </c>
      <c r="AU2441" s="65">
        <v>3.7149999999999999</v>
      </c>
      <c r="AV2441" s="13">
        <v>17</v>
      </c>
      <c r="AW2441" s="13" t="s">
        <v>201</v>
      </c>
      <c r="AX2441" t="s">
        <v>9191</v>
      </c>
      <c r="AY2441">
        <v>59</v>
      </c>
      <c r="AZ2441" t="s">
        <v>8448</v>
      </c>
      <c r="BA2441" s="20" t="str">
        <f t="shared" si="3116"/>
        <v>17001000000253009459</v>
      </c>
      <c r="BB2441" s="31">
        <f t="shared" si="3117"/>
        <v>20</v>
      </c>
      <c r="BC2441" s="95" t="s">
        <v>9192</v>
      </c>
      <c r="BD2441" s="95" t="s">
        <v>85</v>
      </c>
      <c r="BF2441"/>
      <c r="BG2441" s="95">
        <v>22568911</v>
      </c>
      <c r="BH2441" s="95"/>
      <c r="BJ2441" t="s">
        <v>845</v>
      </c>
      <c r="BK2441" s="14" t="str">
        <f t="shared" si="3126"/>
        <v>B-P7 AR</v>
      </c>
      <c r="BL2441" t="s">
        <v>595</v>
      </c>
    </row>
    <row r="2442" spans="1:64" x14ac:dyDescent="0.25">
      <c r="A2442" t="str">
        <f>VLOOKUP(B2442,[2]RH!$B:$BV,72,0)</f>
        <v>si</v>
      </c>
      <c r="B2442" s="6">
        <v>2502</v>
      </c>
      <c r="C2442" s="125" t="s">
        <v>168</v>
      </c>
      <c r="D2442" s="7" t="s">
        <v>9193</v>
      </c>
      <c r="E2442" s="130" t="s">
        <v>67</v>
      </c>
      <c r="F2442" s="130" t="s">
        <v>118</v>
      </c>
      <c r="G2442" s="7" t="s">
        <v>220</v>
      </c>
      <c r="H2442" s="80" t="s">
        <v>2398</v>
      </c>
      <c r="I2442" s="7" t="s">
        <v>2487</v>
      </c>
      <c r="J2442" s="125" t="s">
        <v>281</v>
      </c>
      <c r="K2442" s="125" t="s">
        <v>146</v>
      </c>
      <c r="L2442" s="139" t="s">
        <v>90</v>
      </c>
      <c r="M2442" s="7" t="str">
        <f t="shared" si="3097"/>
        <v>Couturière</v>
      </c>
      <c r="N2442" s="128">
        <v>45462</v>
      </c>
      <c r="P2442" s="7">
        <f t="shared" ca="1" si="3123"/>
        <v>-6</v>
      </c>
      <c r="Q2442" s="8"/>
      <c r="R2442" s="7"/>
      <c r="S2442"/>
      <c r="T2442" s="9" t="s">
        <v>156</v>
      </c>
      <c r="U2442" s="7" t="str">
        <f t="shared" si="3107"/>
        <v>Contractuel</v>
      </c>
      <c r="V2442" s="8">
        <v>45689</v>
      </c>
      <c r="W2442" s="8">
        <f>VLOOKUP(B2442,[1]BASE!$A:$Q,17,0)</f>
        <v>45716</v>
      </c>
      <c r="X2442" s="132"/>
      <c r="Y2442" s="132"/>
      <c r="Z2442" s="128">
        <v>45462</v>
      </c>
      <c r="AA2442" s="7">
        <f t="shared" si="3108"/>
        <v>6</v>
      </c>
      <c r="AB2442" s="7">
        <f t="shared" si="3109"/>
        <v>2024</v>
      </c>
      <c r="AC2442" s="7">
        <f t="shared" si="3110"/>
        <v>2028</v>
      </c>
      <c r="AD2442" s="10" t="e">
        <f t="shared" ref="AD2442:AD2505" ca="1" si="3128">IF(#REF!="Non",(DAYS360(N2442,Q2442)/360),(DAYS360(N2442,TODAY())/360))</f>
        <v>#REF!</v>
      </c>
      <c r="AE2442" s="10" t="e">
        <f t="shared" ca="1" si="3112"/>
        <v>#REF!</v>
      </c>
      <c r="AF2442" s="144">
        <v>32483</v>
      </c>
      <c r="AG2442" s="11">
        <f t="shared" ca="1" si="3113"/>
        <v>36.271232876712325</v>
      </c>
      <c r="AH2442" s="10" t="str">
        <f t="shared" ca="1" si="3114"/>
        <v>&gt;35&lt; 45</v>
      </c>
      <c r="AI2442">
        <v>16489069</v>
      </c>
      <c r="AJ2442" s="13" t="s">
        <v>106</v>
      </c>
      <c r="AK2442" s="163" t="s">
        <v>9194</v>
      </c>
      <c r="AL2442" s="144">
        <v>39223</v>
      </c>
      <c r="AM2442" s="65" t="s">
        <v>108</v>
      </c>
      <c r="AN2442" s="125" t="s">
        <v>109</v>
      </c>
      <c r="AO2442" s="95"/>
      <c r="AP2442" s="95" t="s">
        <v>9195</v>
      </c>
      <c r="AQ2442" s="14">
        <v>3</v>
      </c>
      <c r="AR2442" s="14">
        <v>1</v>
      </c>
      <c r="AS2442" s="15">
        <f t="shared" si="3115"/>
        <v>45827.25</v>
      </c>
      <c r="AT2442" s="122" t="s">
        <v>163</v>
      </c>
      <c r="AU2442" s="65">
        <v>3.7149999999999999</v>
      </c>
      <c r="AV2442" s="13">
        <v>17</v>
      </c>
      <c r="AW2442" s="13">
        <v>53594</v>
      </c>
      <c r="AX2442" t="s">
        <v>9196</v>
      </c>
      <c r="AY2442">
        <v>21</v>
      </c>
      <c r="AZ2442" t="s">
        <v>8448</v>
      </c>
      <c r="BA2442" s="20" t="str">
        <f t="shared" si="3116"/>
        <v>17535940172450504121</v>
      </c>
      <c r="BB2442" s="31">
        <f t="shared" si="3117"/>
        <v>20</v>
      </c>
      <c r="BC2442" s="95" t="s">
        <v>6377</v>
      </c>
      <c r="BD2442" s="95" t="s">
        <v>85</v>
      </c>
      <c r="BF2442"/>
      <c r="BG2442" s="95">
        <v>27697832</v>
      </c>
      <c r="BH2442" s="95"/>
      <c r="BJ2442" t="s">
        <v>492</v>
      </c>
      <c r="BK2442" s="14" t="str">
        <f t="shared" si="3126"/>
        <v>B-P7 AR</v>
      </c>
      <c r="BL2442" t="s">
        <v>595</v>
      </c>
    </row>
    <row r="2443" spans="1:64" x14ac:dyDescent="0.25">
      <c r="A2443" t="str">
        <f>VLOOKUP(B2443,[2]RH!$B:$BV,72,0)</f>
        <v>si</v>
      </c>
      <c r="B2443" s="6">
        <v>2503</v>
      </c>
      <c r="C2443" s="125" t="s">
        <v>168</v>
      </c>
      <c r="D2443" s="7" t="s">
        <v>9197</v>
      </c>
      <c r="E2443" s="130" t="s">
        <v>67</v>
      </c>
      <c r="F2443" s="130" t="s">
        <v>118</v>
      </c>
      <c r="G2443" s="7" t="s">
        <v>220</v>
      </c>
      <c r="H2443" s="80" t="s">
        <v>2398</v>
      </c>
      <c r="I2443" s="7" t="s">
        <v>2487</v>
      </c>
      <c r="J2443" s="125" t="s">
        <v>281</v>
      </c>
      <c r="K2443" s="125" t="s">
        <v>146</v>
      </c>
      <c r="L2443" s="139" t="s">
        <v>90</v>
      </c>
      <c r="M2443" s="7" t="str">
        <f t="shared" si="3097"/>
        <v>Couturière</v>
      </c>
      <c r="N2443" s="128">
        <v>45463</v>
      </c>
      <c r="P2443" s="7">
        <f t="shared" ca="1" si="3123"/>
        <v>-6</v>
      </c>
      <c r="Q2443" s="8"/>
      <c r="R2443" s="7"/>
      <c r="S2443"/>
      <c r="T2443" s="9" t="s">
        <v>156</v>
      </c>
      <c r="U2443" s="7" t="str">
        <f t="shared" si="3107"/>
        <v>Contractuel</v>
      </c>
      <c r="V2443" s="8">
        <v>45689</v>
      </c>
      <c r="W2443" s="8">
        <f>VLOOKUP(B2443,[1]BASE!$A:$Q,17,0)</f>
        <v>45716</v>
      </c>
      <c r="X2443" s="132"/>
      <c r="Y2443" s="132"/>
      <c r="Z2443" s="128">
        <v>45463</v>
      </c>
      <c r="AA2443" s="7">
        <f t="shared" si="3108"/>
        <v>6</v>
      </c>
      <c r="AB2443" s="7">
        <f t="shared" si="3109"/>
        <v>2024</v>
      </c>
      <c r="AC2443" s="7">
        <f t="shared" si="3110"/>
        <v>2028</v>
      </c>
      <c r="AD2443" s="10" t="e">
        <f t="shared" ref="AD2443:AD2506" ca="1" si="3129">IF(#REF!="Non",(DAYS360(N2443,Q2443)/360),(DAYS360(N2443,TODAY())/360))</f>
        <v>#REF!</v>
      </c>
      <c r="AE2443" s="10" t="e">
        <f t="shared" ca="1" si="3112"/>
        <v>#REF!</v>
      </c>
      <c r="AF2443" s="144">
        <v>28627</v>
      </c>
      <c r="AG2443" s="11">
        <f t="shared" ca="1" si="3113"/>
        <v>46.835616438356162</v>
      </c>
      <c r="AH2443" s="10" t="str">
        <f t="shared" ca="1" si="3114"/>
        <v>&gt;45&lt; 55</v>
      </c>
      <c r="AI2443">
        <v>12343023</v>
      </c>
      <c r="AJ2443" s="13" t="s">
        <v>82</v>
      </c>
      <c r="AK2443" s="163" t="s">
        <v>9198</v>
      </c>
      <c r="AL2443" s="144">
        <v>37940</v>
      </c>
      <c r="AM2443" s="65" t="s">
        <v>108</v>
      </c>
      <c r="AN2443" s="125" t="s">
        <v>76</v>
      </c>
      <c r="AO2443" s="95"/>
      <c r="AP2443" s="95" t="s">
        <v>9199</v>
      </c>
      <c r="AQ2443" s="14">
        <v>3</v>
      </c>
      <c r="AR2443" s="14">
        <v>1</v>
      </c>
      <c r="AS2443" s="15">
        <f t="shared" si="3115"/>
        <v>45828.25</v>
      </c>
      <c r="AT2443" s="122" t="s">
        <v>163</v>
      </c>
      <c r="AU2443" s="65">
        <v>3.7149999999999999</v>
      </c>
      <c r="AV2443" s="13">
        <v>17</v>
      </c>
      <c r="AW2443" s="13" t="s">
        <v>201</v>
      </c>
      <c r="AX2443" t="s">
        <v>9200</v>
      </c>
      <c r="AY2443">
        <v>72</v>
      </c>
      <c r="AZ2443" t="s">
        <v>8448</v>
      </c>
      <c r="BA2443" s="20" t="str">
        <f t="shared" si="3116"/>
        <v>17001000000119394772</v>
      </c>
      <c r="BB2443" s="31">
        <f t="shared" si="3117"/>
        <v>20</v>
      </c>
      <c r="BC2443" s="95" t="s">
        <v>9201</v>
      </c>
      <c r="BD2443" s="95" t="s">
        <v>115</v>
      </c>
      <c r="BF2443"/>
      <c r="BG2443" s="95">
        <v>50482181</v>
      </c>
      <c r="BH2443" s="95"/>
      <c r="BJ2443" t="s">
        <v>4896</v>
      </c>
      <c r="BK2443" s="14" t="str">
        <f t="shared" si="3126"/>
        <v>B-P7 AR</v>
      </c>
      <c r="BL2443" t="s">
        <v>595</v>
      </c>
    </row>
    <row r="2444" spans="1:64" x14ac:dyDescent="0.25">
      <c r="A2444" t="str">
        <f>VLOOKUP(B2444,[2]RH!$B:$BV,72,0)</f>
        <v>si</v>
      </c>
      <c r="B2444" s="6">
        <v>2504</v>
      </c>
      <c r="C2444" s="125" t="s">
        <v>168</v>
      </c>
      <c r="D2444" s="7" t="s">
        <v>9202</v>
      </c>
      <c r="E2444" s="130" t="s">
        <v>67</v>
      </c>
      <c r="F2444" s="130" t="s">
        <v>118</v>
      </c>
      <c r="G2444" s="7" t="s">
        <v>220</v>
      </c>
      <c r="H2444" s="80" t="s">
        <v>2398</v>
      </c>
      <c r="I2444" s="7" t="s">
        <v>2487</v>
      </c>
      <c r="J2444" s="125" t="s">
        <v>281</v>
      </c>
      <c r="K2444" s="125" t="s">
        <v>146</v>
      </c>
      <c r="L2444" s="139" t="s">
        <v>90</v>
      </c>
      <c r="M2444" s="7" t="str">
        <f t="shared" si="3097"/>
        <v>Couturière</v>
      </c>
      <c r="N2444" s="128">
        <v>45464</v>
      </c>
      <c r="P2444" s="7">
        <f t="shared" ca="1" si="3123"/>
        <v>-6</v>
      </c>
      <c r="Q2444" s="8"/>
      <c r="R2444" s="7"/>
      <c r="S2444"/>
      <c r="T2444" s="9" t="s">
        <v>156</v>
      </c>
      <c r="U2444" s="7" t="str">
        <f t="shared" si="3107"/>
        <v>Contractuel</v>
      </c>
      <c r="V2444" s="8">
        <v>45689</v>
      </c>
      <c r="W2444" s="8">
        <f>VLOOKUP(B2444,[1]BASE!$A:$Q,17,0)</f>
        <v>45716</v>
      </c>
      <c r="X2444" s="132"/>
      <c r="Y2444" s="132"/>
      <c r="Z2444" s="128">
        <v>45464</v>
      </c>
      <c r="AA2444" s="7">
        <f t="shared" si="3108"/>
        <v>6</v>
      </c>
      <c r="AB2444" s="7">
        <f t="shared" si="3109"/>
        <v>2024</v>
      </c>
      <c r="AC2444" s="7">
        <f t="shared" si="3110"/>
        <v>2028</v>
      </c>
      <c r="AD2444" s="10" t="e">
        <f t="shared" ref="AD2444:AD2507" ca="1" si="3130">IF(#REF!="Non",(DAYS360(N2444,Q2444)/360),(DAYS360(N2444,TODAY())/360))</f>
        <v>#REF!</v>
      </c>
      <c r="AE2444" s="10" t="e">
        <f t="shared" ca="1" si="3112"/>
        <v>#REF!</v>
      </c>
      <c r="AF2444" s="144">
        <v>33994</v>
      </c>
      <c r="AG2444" s="11">
        <f t="shared" ca="1" si="3113"/>
        <v>32.131506849315066</v>
      </c>
      <c r="AH2444" s="10" t="str">
        <f t="shared" ca="1" si="3114"/>
        <v>&gt;25&lt; 35</v>
      </c>
      <c r="AI2444">
        <v>17342850</v>
      </c>
      <c r="AJ2444" s="13" t="s">
        <v>79</v>
      </c>
      <c r="AK2444" s="163" t="s">
        <v>9203</v>
      </c>
      <c r="AL2444" s="144">
        <v>40297</v>
      </c>
      <c r="AM2444" s="65" t="s">
        <v>108</v>
      </c>
      <c r="AN2444" s="125" t="s">
        <v>76</v>
      </c>
      <c r="AO2444" s="95">
        <v>2</v>
      </c>
      <c r="AP2444" s="95" t="s">
        <v>9195</v>
      </c>
      <c r="AQ2444" s="14">
        <v>3</v>
      </c>
      <c r="AR2444" s="14">
        <v>1</v>
      </c>
      <c r="AS2444" s="15">
        <f t="shared" si="3115"/>
        <v>45829.25</v>
      </c>
      <c r="AT2444" s="122" t="s">
        <v>163</v>
      </c>
      <c r="AU2444" s="65">
        <v>3.7149999999999999</v>
      </c>
      <c r="AV2444" s="13">
        <v>17</v>
      </c>
      <c r="AW2444" s="13">
        <v>53594</v>
      </c>
      <c r="AX2444" t="s">
        <v>9204</v>
      </c>
      <c r="AY2444">
        <v>41</v>
      </c>
      <c r="AZ2444" t="s">
        <v>8448</v>
      </c>
      <c r="BA2444" s="20" t="str">
        <f t="shared" si="3116"/>
        <v>17535940172206865341</v>
      </c>
      <c r="BB2444" s="31">
        <f t="shared" si="3117"/>
        <v>20</v>
      </c>
      <c r="BC2444" s="95" t="s">
        <v>9205</v>
      </c>
      <c r="BD2444" s="95" t="s">
        <v>341</v>
      </c>
      <c r="BF2444"/>
      <c r="BG2444" s="95">
        <v>24578040</v>
      </c>
      <c r="BH2444" s="95"/>
      <c r="BJ2444" t="s">
        <v>5995</v>
      </c>
      <c r="BK2444" s="14" t="str">
        <f t="shared" si="3126"/>
        <v>B-P7 AR</v>
      </c>
      <c r="BL2444" t="s">
        <v>595</v>
      </c>
    </row>
    <row r="2445" spans="1:64" x14ac:dyDescent="0.25">
      <c r="A2445" t="str">
        <f>VLOOKUP(B2445,[2]RH!$B:$BV,72,0)</f>
        <v>Non-Actif</v>
      </c>
      <c r="B2445" s="6">
        <v>2505</v>
      </c>
      <c r="C2445" s="168" t="s">
        <v>168</v>
      </c>
      <c r="D2445" s="7" t="s">
        <v>9206</v>
      </c>
      <c r="E2445" s="130" t="s">
        <v>67</v>
      </c>
      <c r="F2445" s="130" t="s">
        <v>118</v>
      </c>
      <c r="G2445" s="7" t="s">
        <v>220</v>
      </c>
      <c r="H2445" s="80" t="s">
        <v>2398</v>
      </c>
      <c r="I2445" s="7" t="s">
        <v>2487</v>
      </c>
      <c r="J2445" s="65" t="s">
        <v>281</v>
      </c>
      <c r="K2445" s="125" t="s">
        <v>146</v>
      </c>
      <c r="L2445" s="139" t="s">
        <v>90</v>
      </c>
      <c r="M2445" s="7" t="str">
        <f t="shared" si="3097"/>
        <v>Couturière</v>
      </c>
      <c r="N2445" s="128">
        <v>45464</v>
      </c>
      <c r="P2445" s="7">
        <f t="shared" ca="1" si="3123"/>
        <v>-218</v>
      </c>
      <c r="Q2445" s="8">
        <v>45474</v>
      </c>
      <c r="R2445" s="7" t="s">
        <v>9207</v>
      </c>
      <c r="S2445"/>
      <c r="T2445" s="9" t="s">
        <v>156</v>
      </c>
      <c r="U2445" s="7" t="str">
        <f t="shared" si="3107"/>
        <v>Contractuel</v>
      </c>
      <c r="V2445" s="128">
        <v>45464</v>
      </c>
      <c r="W2445" s="128">
        <v>45504</v>
      </c>
      <c r="X2445" s="132"/>
      <c r="Y2445" s="132"/>
      <c r="Z2445" s="128">
        <v>45464</v>
      </c>
      <c r="AA2445" s="7">
        <f t="shared" si="3108"/>
        <v>6</v>
      </c>
      <c r="AB2445" s="7">
        <f t="shared" si="3109"/>
        <v>2024</v>
      </c>
      <c r="AC2445" s="7">
        <f t="shared" si="3110"/>
        <v>2028</v>
      </c>
      <c r="AD2445" s="10" t="e">
        <f t="shared" ref="AD2445:AD2508" ca="1" si="3131">IF(#REF!="Non",(DAYS360(N2445,Q2445)/360),(DAYS360(N2445,TODAY())/360))</f>
        <v>#REF!</v>
      </c>
      <c r="AE2445" s="10" t="e">
        <f t="shared" ca="1" si="3112"/>
        <v>#REF!</v>
      </c>
      <c r="AF2445" s="144">
        <v>26053</v>
      </c>
      <c r="AG2445" s="11">
        <f t="shared" ca="1" si="3113"/>
        <v>53.887671232876713</v>
      </c>
      <c r="AH2445" s="10" t="str">
        <f t="shared" ca="1" si="3114"/>
        <v>&gt;45&lt; 55</v>
      </c>
      <c r="AI2445">
        <v>12515508</v>
      </c>
      <c r="AJ2445" s="40" t="s">
        <v>213</v>
      </c>
      <c r="AK2445" s="163" t="s">
        <v>9208</v>
      </c>
      <c r="AL2445" s="144">
        <v>37293</v>
      </c>
      <c r="AM2445" s="65" t="s">
        <v>108</v>
      </c>
      <c r="AN2445" s="125" t="s">
        <v>76</v>
      </c>
      <c r="AP2445" s="95" t="s">
        <v>9190</v>
      </c>
      <c r="AQ2445" s="14">
        <v>3</v>
      </c>
      <c r="AR2445" s="14">
        <v>1</v>
      </c>
      <c r="AS2445" s="15">
        <f t="shared" si="3115"/>
        <v>45829.25</v>
      </c>
      <c r="AT2445" s="122" t="s">
        <v>163</v>
      </c>
      <c r="AU2445" s="65">
        <v>3.7149999999999999</v>
      </c>
      <c r="AV2445" s="13" t="s">
        <v>73</v>
      </c>
      <c r="AW2445" s="13" t="s">
        <v>5300</v>
      </c>
      <c r="AX2445">
        <v>41110262077</v>
      </c>
      <c r="AY2445">
        <v>24</v>
      </c>
      <c r="AZ2445" t="s">
        <v>98</v>
      </c>
      <c r="BA2445" s="20" t="str">
        <f t="shared" si="3116"/>
        <v>01033074111026207724</v>
      </c>
      <c r="BB2445" s="31">
        <f t="shared" si="3117"/>
        <v>20</v>
      </c>
      <c r="BC2445" s="95" t="s">
        <v>7794</v>
      </c>
      <c r="BD2445" s="95" t="s">
        <v>482</v>
      </c>
      <c r="BF2445"/>
      <c r="BG2445" s="95">
        <v>58012781</v>
      </c>
      <c r="BK2445" s="14" t="str">
        <f t="shared" si="3126"/>
        <v>B-P7 AR</v>
      </c>
      <c r="BL2445" t="s">
        <v>595</v>
      </c>
    </row>
    <row r="2446" spans="1:64" x14ac:dyDescent="0.25">
      <c r="A2446" t="str">
        <f>VLOOKUP(B2446,[2]RH!$B:$BV,72,0)</f>
        <v>si</v>
      </c>
      <c r="B2446" s="6">
        <v>2506</v>
      </c>
      <c r="C2446" s="168" t="s">
        <v>168</v>
      </c>
      <c r="D2446" s="7" t="s">
        <v>9209</v>
      </c>
      <c r="E2446" s="130" t="s">
        <v>67</v>
      </c>
      <c r="F2446" s="130" t="s">
        <v>118</v>
      </c>
      <c r="G2446" s="7" t="s">
        <v>220</v>
      </c>
      <c r="H2446" s="80" t="s">
        <v>2398</v>
      </c>
      <c r="I2446" s="7" t="s">
        <v>2487</v>
      </c>
      <c r="J2446" s="65" t="s">
        <v>281</v>
      </c>
      <c r="K2446" s="125" t="s">
        <v>146</v>
      </c>
      <c r="L2446" s="139" t="s">
        <v>90</v>
      </c>
      <c r="M2446" s="7" t="str">
        <f t="shared" si="3097"/>
        <v>Couturière</v>
      </c>
      <c r="N2446" s="128">
        <v>45464</v>
      </c>
      <c r="P2446" s="7">
        <f t="shared" ca="1" si="3123"/>
        <v>-6</v>
      </c>
      <c r="Q2446" s="8"/>
      <c r="R2446" s="7"/>
      <c r="S2446"/>
      <c r="T2446" s="9" t="s">
        <v>156</v>
      </c>
      <c r="U2446" s="7" t="str">
        <f t="shared" si="3107"/>
        <v>Contractuel</v>
      </c>
      <c r="V2446" s="8">
        <v>45689</v>
      </c>
      <c r="W2446" s="8">
        <f>VLOOKUP(B2446,[1]BASE!$A:$Q,17,0)</f>
        <v>45716</v>
      </c>
      <c r="X2446" s="132"/>
      <c r="Y2446" s="132"/>
      <c r="Z2446" s="128">
        <v>45464</v>
      </c>
      <c r="AA2446" s="7">
        <f t="shared" si="3108"/>
        <v>6</v>
      </c>
      <c r="AB2446" s="7">
        <f t="shared" si="3109"/>
        <v>2024</v>
      </c>
      <c r="AC2446" s="7">
        <f t="shared" si="3110"/>
        <v>2028</v>
      </c>
      <c r="AD2446" s="10" t="e">
        <f t="shared" ref="AD2446:AD2509" ca="1" si="3132">IF(#REF!="Non",(DAYS360(N2446,Q2446)/360),(DAYS360(N2446,TODAY())/360))</f>
        <v>#REF!</v>
      </c>
      <c r="AE2446" s="10" t="e">
        <f t="shared" ca="1" si="3112"/>
        <v>#REF!</v>
      </c>
      <c r="AF2446" s="144">
        <v>38368</v>
      </c>
      <c r="AG2446" s="11">
        <f t="shared" ca="1" si="3113"/>
        <v>20.147945205479452</v>
      </c>
      <c r="AH2446" s="10" t="str">
        <f t="shared" ca="1" si="3114"/>
        <v>&lt; 25</v>
      </c>
      <c r="AK2446" s="163" t="s">
        <v>9210</v>
      </c>
      <c r="AL2446" s="144">
        <v>45447</v>
      </c>
      <c r="AM2446" s="65" t="s">
        <v>108</v>
      </c>
      <c r="AN2446" s="65" t="s">
        <v>109</v>
      </c>
      <c r="AP2446" s="132" t="s">
        <v>7692</v>
      </c>
      <c r="AQ2446" s="14">
        <v>3</v>
      </c>
      <c r="AR2446" s="14">
        <v>1</v>
      </c>
      <c r="AS2446" s="15">
        <f t="shared" si="3115"/>
        <v>45829.25</v>
      </c>
      <c r="AT2446" s="122" t="s">
        <v>163</v>
      </c>
      <c r="AU2446" s="65">
        <v>3.7149999999999999</v>
      </c>
      <c r="AV2446">
        <v>17</v>
      </c>
      <c r="AW2446" s="13" t="s">
        <v>201</v>
      </c>
      <c r="AX2446" s="13" t="s">
        <v>9211</v>
      </c>
      <c r="AY2446">
        <v>96</v>
      </c>
      <c r="AZ2446" t="s">
        <v>8448</v>
      </c>
      <c r="BA2446" s="20" t="str">
        <f t="shared" si="3116"/>
        <v>17001000000346335196</v>
      </c>
      <c r="BB2446" s="31">
        <f t="shared" si="3117"/>
        <v>20</v>
      </c>
      <c r="BC2446" s="95" t="s">
        <v>9212</v>
      </c>
      <c r="BD2446" s="95" t="s">
        <v>482</v>
      </c>
      <c r="BF2446"/>
      <c r="BG2446" s="95">
        <v>24086463</v>
      </c>
      <c r="BH2446" s="95">
        <v>56228304</v>
      </c>
      <c r="BJ2446" s="124" t="s">
        <v>3427</v>
      </c>
      <c r="BK2446" s="14" t="str">
        <f t="shared" si="3126"/>
        <v>B-P7 AR</v>
      </c>
      <c r="BL2446" t="s">
        <v>595</v>
      </c>
    </row>
    <row r="2447" spans="1:64" x14ac:dyDescent="0.25">
      <c r="A2447" t="str">
        <f>VLOOKUP(B2447,[2]RH!$B:$BV,72,0)</f>
        <v>si</v>
      </c>
      <c r="B2447" s="6">
        <v>2507</v>
      </c>
      <c r="C2447" s="168" t="s">
        <v>168</v>
      </c>
      <c r="D2447" s="7" t="s">
        <v>5753</v>
      </c>
      <c r="E2447" s="130" t="s">
        <v>67</v>
      </c>
      <c r="F2447" s="130" t="s">
        <v>118</v>
      </c>
      <c r="G2447" s="7" t="s">
        <v>220</v>
      </c>
      <c r="H2447" s="80" t="s">
        <v>2398</v>
      </c>
      <c r="I2447" s="7" t="s">
        <v>2487</v>
      </c>
      <c r="J2447" s="65" t="s">
        <v>281</v>
      </c>
      <c r="K2447" s="125" t="s">
        <v>146</v>
      </c>
      <c r="L2447" s="139" t="s">
        <v>90</v>
      </c>
      <c r="M2447" s="7" t="str">
        <f t="shared" si="3097"/>
        <v>Couturière</v>
      </c>
      <c r="N2447" s="128">
        <v>45467</v>
      </c>
      <c r="P2447" s="7">
        <f t="shared" ca="1" si="3123"/>
        <v>-6</v>
      </c>
      <c r="Q2447" s="8"/>
      <c r="R2447" s="7"/>
      <c r="S2447"/>
      <c r="T2447" s="9" t="s">
        <v>156</v>
      </c>
      <c r="U2447" s="7" t="str">
        <f t="shared" si="3107"/>
        <v>Contractuel</v>
      </c>
      <c r="V2447" s="8">
        <v>45689</v>
      </c>
      <c r="W2447" s="8">
        <f>VLOOKUP(B2447,[1]BASE!$A:$Q,17,0)</f>
        <v>45716</v>
      </c>
      <c r="Z2447" s="128">
        <v>45467</v>
      </c>
      <c r="AA2447" s="7">
        <f t="shared" si="3108"/>
        <v>6</v>
      </c>
      <c r="AB2447" s="7">
        <f t="shared" si="3109"/>
        <v>2024</v>
      </c>
      <c r="AC2447" s="7">
        <f t="shared" si="3110"/>
        <v>2028</v>
      </c>
      <c r="AD2447" s="10" t="e">
        <f t="shared" ref="AD2447:AD2510" ca="1" si="3133">IF(#REF!="Non",(DAYS360(N2447,Q2447)/360),(DAYS360(N2447,TODAY())/360))</f>
        <v>#REF!</v>
      </c>
      <c r="AE2447" s="10" t="e">
        <f t="shared" ca="1" si="3112"/>
        <v>#REF!</v>
      </c>
      <c r="AF2447" s="144">
        <v>31601</v>
      </c>
      <c r="AG2447" s="11">
        <f t="shared" ca="1" si="3113"/>
        <v>38.68767123287671</v>
      </c>
      <c r="AH2447" s="10" t="str">
        <f t="shared" ca="1" si="3114"/>
        <v>&gt;35&lt; 45</v>
      </c>
      <c r="AI2447">
        <v>16045121</v>
      </c>
      <c r="AJ2447" s="13" t="s">
        <v>73</v>
      </c>
      <c r="AK2447" s="163" t="s">
        <v>9213</v>
      </c>
      <c r="AL2447" s="144">
        <v>44672</v>
      </c>
      <c r="AM2447" s="65" t="s">
        <v>108</v>
      </c>
      <c r="AN2447" s="125" t="s">
        <v>76</v>
      </c>
      <c r="AO2447" s="95">
        <v>2</v>
      </c>
      <c r="AP2447" s="132" t="s">
        <v>8887</v>
      </c>
      <c r="AQ2447" s="14">
        <v>3</v>
      </c>
      <c r="AR2447" s="14">
        <v>1</v>
      </c>
      <c r="AS2447" s="15">
        <f t="shared" si="3115"/>
        <v>45832.25</v>
      </c>
      <c r="AT2447" s="122" t="s">
        <v>163</v>
      </c>
      <c r="AU2447" s="65">
        <v>3.7149999999999999</v>
      </c>
      <c r="AV2447">
        <v>17</v>
      </c>
      <c r="AW2447">
        <v>20600</v>
      </c>
      <c r="AX2447" s="13" t="s">
        <v>9214</v>
      </c>
      <c r="AY2447">
        <v>75</v>
      </c>
      <c r="AZ2447" t="s">
        <v>8448</v>
      </c>
      <c r="BA2447" s="20" t="str">
        <f t="shared" si="3116"/>
        <v>17206000000346523075</v>
      </c>
      <c r="BB2447" s="31">
        <f t="shared" si="3117"/>
        <v>20</v>
      </c>
      <c r="BC2447" s="95" t="s">
        <v>9215</v>
      </c>
      <c r="BD2447" s="95" t="s">
        <v>491</v>
      </c>
      <c r="BF2447"/>
      <c r="BG2447" s="95">
        <v>92192459</v>
      </c>
      <c r="BJ2447" t="s">
        <v>4909</v>
      </c>
      <c r="BK2447" s="14" t="str">
        <f t="shared" si="3126"/>
        <v>B-P7 AR</v>
      </c>
      <c r="BL2447" t="s">
        <v>595</v>
      </c>
    </row>
    <row r="2448" spans="1:64" x14ac:dyDescent="0.25">
      <c r="A2448" t="str">
        <f>VLOOKUP(B2448,[2]RH!$B:$BV,72,0)</f>
        <v>Non-Actif</v>
      </c>
      <c r="B2448" s="172">
        <v>2508</v>
      </c>
      <c r="C2448" s="168" t="s">
        <v>168</v>
      </c>
      <c r="D2448" s="7" t="s">
        <v>9216</v>
      </c>
      <c r="E2448" s="130" t="s">
        <v>67</v>
      </c>
      <c r="F2448" s="130" t="s">
        <v>118</v>
      </c>
      <c r="G2448" s="7" t="s">
        <v>533</v>
      </c>
      <c r="H2448" s="80" t="s">
        <v>649</v>
      </c>
      <c r="I2448" s="7" t="s">
        <v>650</v>
      </c>
      <c r="J2448" s="125" t="s">
        <v>281</v>
      </c>
      <c r="K2448" s="125" t="s">
        <v>89</v>
      </c>
      <c r="L2448" s="139" t="s">
        <v>90</v>
      </c>
      <c r="M2448" s="7" t="str">
        <f t="shared" si="3097"/>
        <v>Contrôle Qualité</v>
      </c>
      <c r="N2448" s="128">
        <v>45467</v>
      </c>
      <c r="P2448" s="7">
        <f t="shared" ca="1" si="3123"/>
        <v>-65</v>
      </c>
      <c r="Q2448" s="8">
        <v>45658</v>
      </c>
      <c r="R2448" s="7" t="s">
        <v>1728</v>
      </c>
      <c r="S2448"/>
      <c r="T2448" s="9" t="s">
        <v>156</v>
      </c>
      <c r="U2448" s="7" t="str">
        <f t="shared" si="3107"/>
        <v>Contractuel</v>
      </c>
      <c r="V2448" s="8">
        <v>45627</v>
      </c>
      <c r="W2448" s="8">
        <v>45657</v>
      </c>
      <c r="Z2448" s="128">
        <v>45467</v>
      </c>
      <c r="AA2448" s="7">
        <f t="shared" si="3108"/>
        <v>6</v>
      </c>
      <c r="AB2448" s="7">
        <f t="shared" si="3109"/>
        <v>2024</v>
      </c>
      <c r="AC2448" s="7">
        <f t="shared" si="3110"/>
        <v>2028</v>
      </c>
      <c r="AD2448" s="10" t="e">
        <f t="shared" ref="AD2448:AD2511" ca="1" si="3134">IF(#REF!="Non",(DAYS360(N2448,Q2448)/360),(DAYS360(N2448,TODAY())/360))</f>
        <v>#REF!</v>
      </c>
      <c r="AE2448" s="10" t="e">
        <f t="shared" ca="1" si="3112"/>
        <v>#REF!</v>
      </c>
      <c r="AF2448" s="144">
        <v>35357</v>
      </c>
      <c r="AG2448" s="11">
        <f t="shared" ca="1" si="3113"/>
        <v>28.397260273972602</v>
      </c>
      <c r="AH2448" s="10" t="str">
        <f t="shared" ca="1" si="3114"/>
        <v>&gt;25&lt; 35</v>
      </c>
      <c r="AK2448" s="163" t="s">
        <v>9217</v>
      </c>
      <c r="AL2448" s="144">
        <v>41846</v>
      </c>
      <c r="AM2448" s="65" t="s">
        <v>108</v>
      </c>
      <c r="AN2448" s="65" t="s">
        <v>109</v>
      </c>
      <c r="AP2448" s="132" t="s">
        <v>8754</v>
      </c>
      <c r="AQ2448" s="14">
        <v>3</v>
      </c>
      <c r="AR2448" s="14">
        <v>1</v>
      </c>
      <c r="AS2448" s="15">
        <f t="shared" si="3115"/>
        <v>45832.25</v>
      </c>
      <c r="AT2448" s="122" t="s">
        <v>163</v>
      </c>
      <c r="AU2448" s="65">
        <v>3.8780000000000001</v>
      </c>
      <c r="AV2448">
        <v>17</v>
      </c>
      <c r="AW2448" s="13" t="s">
        <v>201</v>
      </c>
      <c r="AX2448" s="13" t="s">
        <v>9218</v>
      </c>
      <c r="AY2448">
        <v>35</v>
      </c>
      <c r="AZ2448" t="s">
        <v>8448</v>
      </c>
      <c r="BA2448" s="20" t="str">
        <f t="shared" si="3116"/>
        <v>17001000000290200035</v>
      </c>
      <c r="BB2448" s="31">
        <f t="shared" si="3117"/>
        <v>20</v>
      </c>
      <c r="BC2448" s="95" t="s">
        <v>9219</v>
      </c>
      <c r="BD2448" s="95" t="s">
        <v>341</v>
      </c>
      <c r="BF2448"/>
      <c r="BG2448" s="95">
        <v>22154812</v>
      </c>
      <c r="BH2448" s="95">
        <v>53454686</v>
      </c>
      <c r="BJ2448" t="s">
        <v>3647</v>
      </c>
      <c r="BK2448" s="14" t="str">
        <f t="shared" si="3126"/>
        <v>B-Panda</v>
      </c>
      <c r="BL2448" s="22" t="s">
        <v>288</v>
      </c>
    </row>
    <row r="2449" spans="1:69" x14ac:dyDescent="0.25">
      <c r="A2449" t="str">
        <f>VLOOKUP(B2449,[2]RH!$B:$BV,72,0)</f>
        <v>si</v>
      </c>
      <c r="B2449" s="172">
        <v>2509</v>
      </c>
      <c r="C2449" s="168" t="s">
        <v>168</v>
      </c>
      <c r="D2449" s="7" t="s">
        <v>9220</v>
      </c>
      <c r="E2449" s="130" t="s">
        <v>67</v>
      </c>
      <c r="F2449" s="65" t="s">
        <v>158</v>
      </c>
      <c r="G2449" s="7" t="s">
        <v>6383</v>
      </c>
      <c r="H2449" s="80" t="s">
        <v>158</v>
      </c>
      <c r="I2449" s="7" t="s">
        <v>542</v>
      </c>
      <c r="K2449" s="125" t="s">
        <v>146</v>
      </c>
      <c r="L2449" s="139" t="s">
        <v>90</v>
      </c>
      <c r="M2449" s="7" t="str">
        <f t="shared" si="3097"/>
        <v>COUPEUR</v>
      </c>
      <c r="N2449" s="170">
        <v>45468</v>
      </c>
      <c r="P2449" s="7">
        <f t="shared" ca="1" si="3123"/>
        <v>-6</v>
      </c>
      <c r="Q2449" s="8"/>
      <c r="R2449" s="7"/>
      <c r="S2449"/>
      <c r="T2449" s="9" t="s">
        <v>156</v>
      </c>
      <c r="U2449" s="7" t="str">
        <f t="shared" si="3107"/>
        <v>Contractuel</v>
      </c>
      <c r="V2449" s="8">
        <v>45689</v>
      </c>
      <c r="W2449" s="8">
        <f>VLOOKUP(B2449,[1]BASE!$A:$Q,17,0)</f>
        <v>45716</v>
      </c>
      <c r="Z2449" s="170">
        <v>45468</v>
      </c>
      <c r="AA2449" s="7">
        <f t="shared" si="3108"/>
        <v>6</v>
      </c>
      <c r="AB2449" s="7">
        <f t="shared" si="3109"/>
        <v>2024</v>
      </c>
      <c r="AC2449" s="7">
        <f t="shared" si="3110"/>
        <v>2028</v>
      </c>
      <c r="AD2449" s="10" t="e">
        <f t="shared" ref="AD2449:AD2512" ca="1" si="3135">IF(#REF!="Non",(DAYS360(N2449,Q2449)/360),(DAYS360(N2449,TODAY())/360))</f>
        <v>#REF!</v>
      </c>
      <c r="AE2449" s="10" t="e">
        <f t="shared" ca="1" si="3112"/>
        <v>#REF!</v>
      </c>
      <c r="AF2449" s="144">
        <v>37424</v>
      </c>
      <c r="AG2449" s="11">
        <f t="shared" ca="1" si="3113"/>
        <v>22.734246575342464</v>
      </c>
      <c r="AH2449" s="10" t="str">
        <f t="shared" ca="1" si="3114"/>
        <v>&lt; 25</v>
      </c>
      <c r="AI2449">
        <v>17829074</v>
      </c>
      <c r="AJ2449" s="13" t="s">
        <v>92</v>
      </c>
      <c r="AK2449" s="163" t="s">
        <v>9221</v>
      </c>
      <c r="AL2449" s="144">
        <v>43160</v>
      </c>
      <c r="AM2449" s="65" t="s">
        <v>108</v>
      </c>
      <c r="AN2449" s="65" t="s">
        <v>109</v>
      </c>
      <c r="AP2449" s="132" t="s">
        <v>7769</v>
      </c>
      <c r="AQ2449" s="14">
        <v>3</v>
      </c>
      <c r="AR2449" s="14">
        <v>1</v>
      </c>
      <c r="AS2449" s="15">
        <f t="shared" si="3115"/>
        <v>45833.25</v>
      </c>
      <c r="AT2449" s="122" t="s">
        <v>163</v>
      </c>
      <c r="AU2449" s="65">
        <v>3.7149999999999999</v>
      </c>
      <c r="AV2449">
        <v>17</v>
      </c>
      <c r="AW2449" s="13" t="s">
        <v>201</v>
      </c>
      <c r="AX2449" s="13" t="s">
        <v>9222</v>
      </c>
      <c r="AY2449">
        <v>42</v>
      </c>
      <c r="AZ2449" t="s">
        <v>8448</v>
      </c>
      <c r="BA2449" s="20" t="str">
        <f t="shared" si="3116"/>
        <v>17001000000346375742</v>
      </c>
      <c r="BB2449" s="31">
        <f t="shared" si="3117"/>
        <v>20</v>
      </c>
      <c r="BC2449" s="95" t="s">
        <v>9223</v>
      </c>
      <c r="BD2449" s="95" t="s">
        <v>115</v>
      </c>
      <c r="BF2449"/>
      <c r="BG2449" s="95">
        <v>21024978</v>
      </c>
      <c r="BH2449" s="95">
        <v>20607620</v>
      </c>
      <c r="BJ2449" t="s">
        <v>311</v>
      </c>
      <c r="BK2449" s="14" t="str">
        <f t="shared" si="3126"/>
        <v>-COUPE</v>
      </c>
      <c r="BL2449" t="s">
        <v>595</v>
      </c>
    </row>
    <row r="2450" spans="1:69" x14ac:dyDescent="0.25">
      <c r="A2450" t="str">
        <f>VLOOKUP(B2450,[2]RH!$B:$BV,72,0)</f>
        <v>si</v>
      </c>
      <c r="B2450" s="172">
        <v>2510</v>
      </c>
      <c r="C2450" s="168" t="s">
        <v>168</v>
      </c>
      <c r="D2450" s="7" t="s">
        <v>6130</v>
      </c>
      <c r="E2450" s="130" t="s">
        <v>67</v>
      </c>
      <c r="F2450" s="130" t="s">
        <v>118</v>
      </c>
      <c r="G2450" s="7" t="s">
        <v>220</v>
      </c>
      <c r="H2450" s="80" t="s">
        <v>649</v>
      </c>
      <c r="I2450" s="7" t="s">
        <v>650</v>
      </c>
      <c r="J2450" s="125" t="s">
        <v>281</v>
      </c>
      <c r="K2450" s="125" t="s">
        <v>146</v>
      </c>
      <c r="L2450" s="139" t="s">
        <v>90</v>
      </c>
      <c r="M2450" s="7" t="str">
        <f t="shared" si="3097"/>
        <v>Couturière</v>
      </c>
      <c r="N2450" s="170">
        <v>45468</v>
      </c>
      <c r="P2450" s="7">
        <f t="shared" ca="1" si="3123"/>
        <v>-6</v>
      </c>
      <c r="Q2450" s="8"/>
      <c r="R2450" s="7"/>
      <c r="S2450"/>
      <c r="T2450" s="9" t="s">
        <v>156</v>
      </c>
      <c r="U2450" s="7" t="str">
        <f t="shared" si="3107"/>
        <v>Contractuel</v>
      </c>
      <c r="V2450" s="8">
        <v>45689</v>
      </c>
      <c r="W2450" s="8">
        <f>VLOOKUP(B2450,[1]BASE!$A:$Q,17,0)</f>
        <v>45716</v>
      </c>
      <c r="Z2450" s="170">
        <v>45469</v>
      </c>
      <c r="AA2450" s="7">
        <f t="shared" si="3108"/>
        <v>6</v>
      </c>
      <c r="AB2450" s="7">
        <f t="shared" si="3109"/>
        <v>2024</v>
      </c>
      <c r="AC2450" s="7">
        <f t="shared" si="3110"/>
        <v>2028</v>
      </c>
      <c r="AD2450" s="10" t="e">
        <f t="shared" ref="AD2450:AD2513" ca="1" si="3136">IF(#REF!="Non",(DAYS360(N2450,Q2450)/360),(DAYS360(N2450,TODAY())/360))</f>
        <v>#REF!</v>
      </c>
      <c r="AE2450" s="10" t="e">
        <f t="shared" ca="1" si="3112"/>
        <v>#REF!</v>
      </c>
      <c r="AF2450" s="144">
        <v>35459</v>
      </c>
      <c r="AG2450" s="11">
        <f t="shared" ca="1" si="3113"/>
        <v>28.117808219178084</v>
      </c>
      <c r="AH2450" s="10" t="str">
        <f t="shared" ca="1" si="3114"/>
        <v>&gt;25&lt; 35</v>
      </c>
      <c r="AI2450">
        <v>16796453</v>
      </c>
      <c r="AJ2450" s="13" t="s">
        <v>150</v>
      </c>
      <c r="AK2450" s="163" t="s">
        <v>6131</v>
      </c>
      <c r="AL2450" s="144">
        <v>44551</v>
      </c>
      <c r="AM2450" s="65" t="s">
        <v>108</v>
      </c>
      <c r="AN2450" s="125" t="s">
        <v>76</v>
      </c>
      <c r="AO2450" s="95">
        <v>2</v>
      </c>
      <c r="AP2450" s="132" t="s">
        <v>7769</v>
      </c>
      <c r="AQ2450" s="14">
        <v>3</v>
      </c>
      <c r="AR2450" s="14">
        <v>1</v>
      </c>
      <c r="AS2450" s="15">
        <f t="shared" si="3115"/>
        <v>45833.25</v>
      </c>
      <c r="AT2450" s="122" t="s">
        <v>163</v>
      </c>
      <c r="AU2450" s="65">
        <v>3.7149999999999999</v>
      </c>
      <c r="AV2450">
        <v>17</v>
      </c>
      <c r="AW2450" s="13" t="s">
        <v>201</v>
      </c>
      <c r="AX2450" s="13" t="s">
        <v>6132</v>
      </c>
      <c r="AY2450">
        <v>66</v>
      </c>
      <c r="AZ2450" t="s">
        <v>8448</v>
      </c>
      <c r="BA2450" s="20" t="str">
        <f t="shared" si="3116"/>
        <v>17001000000328866466</v>
      </c>
      <c r="BB2450" s="31">
        <f t="shared" si="3117"/>
        <v>20</v>
      </c>
      <c r="BC2450" s="95" t="s">
        <v>9223</v>
      </c>
      <c r="BD2450" s="95" t="s">
        <v>115</v>
      </c>
      <c r="BF2450"/>
      <c r="BG2450" s="95">
        <v>46504029</v>
      </c>
      <c r="BH2450" s="95">
        <v>97600806</v>
      </c>
      <c r="BJ2450" t="s">
        <v>311</v>
      </c>
      <c r="BK2450" s="14" t="str">
        <f t="shared" si="3126"/>
        <v>B-Panda</v>
      </c>
      <c r="BL2450" t="s">
        <v>595</v>
      </c>
    </row>
    <row r="2451" spans="1:69" x14ac:dyDescent="0.25">
      <c r="A2451" t="str">
        <f>VLOOKUP(B2451,[2]RH!$B:$BV,72,0)</f>
        <v>Non-Actif</v>
      </c>
      <c r="B2451" s="172">
        <v>2511</v>
      </c>
      <c r="C2451" s="7" t="s">
        <v>168</v>
      </c>
      <c r="D2451" s="7" t="s">
        <v>9224</v>
      </c>
      <c r="E2451" s="7" t="s">
        <v>67</v>
      </c>
      <c r="F2451" s="7" t="s">
        <v>118</v>
      </c>
      <c r="G2451" s="7" t="s">
        <v>220</v>
      </c>
      <c r="H2451" s="80" t="s">
        <v>225</v>
      </c>
      <c r="I2451" s="7" t="s">
        <v>589</v>
      </c>
      <c r="J2451" s="7" t="s">
        <v>190</v>
      </c>
      <c r="K2451" s="7" t="s">
        <v>146</v>
      </c>
      <c r="L2451" s="7" t="s">
        <v>90</v>
      </c>
      <c r="M2451" s="7" t="str">
        <f t="shared" si="3097"/>
        <v>Couturière</v>
      </c>
      <c r="N2451" s="8">
        <v>45470</v>
      </c>
      <c r="P2451" s="7">
        <f t="shared" ca="1" si="3123"/>
        <v>-218</v>
      </c>
      <c r="Q2451" s="8">
        <v>45489</v>
      </c>
      <c r="R2451" s="7" t="s">
        <v>147</v>
      </c>
      <c r="S2451" s="7"/>
      <c r="T2451" s="9" t="s">
        <v>156</v>
      </c>
      <c r="U2451" s="7" t="str">
        <f t="shared" si="3107"/>
        <v>Contractuel</v>
      </c>
      <c r="V2451" s="8">
        <v>45470</v>
      </c>
      <c r="W2451" s="8">
        <v>45504</v>
      </c>
      <c r="X2451" s="8"/>
      <c r="Y2451" s="8"/>
      <c r="Z2451" s="8">
        <v>45470</v>
      </c>
      <c r="AA2451" s="7">
        <f t="shared" si="3108"/>
        <v>6</v>
      </c>
      <c r="AB2451" s="7">
        <f t="shared" si="3109"/>
        <v>2024</v>
      </c>
      <c r="AC2451" s="7">
        <f t="shared" si="3110"/>
        <v>2028</v>
      </c>
      <c r="AD2451" s="10" t="e">
        <f t="shared" ref="AD2451:AD2514" ca="1" si="3137">IF(#REF!="Non",(DAYS360(N2451,Q2451)/360),(DAYS360(N2451,TODAY())/360))</f>
        <v>#REF!</v>
      </c>
      <c r="AE2451" s="10" t="e">
        <f t="shared" ca="1" si="3112"/>
        <v>#REF!</v>
      </c>
      <c r="AF2451" s="8">
        <v>32067</v>
      </c>
      <c r="AG2451" s="11">
        <f t="shared" ca="1" si="3113"/>
        <v>37.410958904109592</v>
      </c>
      <c r="AH2451" s="10" t="str">
        <f t="shared" ca="1" si="3114"/>
        <v>&gt;35&lt; 45</v>
      </c>
      <c r="AI2451" s="12"/>
      <c r="AJ2451" s="40"/>
      <c r="AK2451" s="12" t="s">
        <v>4848</v>
      </c>
      <c r="AL2451" s="8">
        <v>39879</v>
      </c>
      <c r="AM2451" s="7" t="s">
        <v>108</v>
      </c>
      <c r="AN2451" s="7" t="s">
        <v>76</v>
      </c>
      <c r="AO2451">
        <v>1</v>
      </c>
      <c r="AP2451" t="s">
        <v>8677</v>
      </c>
      <c r="AQ2451" s="14">
        <v>3</v>
      </c>
      <c r="AR2451" s="14">
        <v>1</v>
      </c>
      <c r="AS2451" s="15">
        <f t="shared" si="3115"/>
        <v>45835.25</v>
      </c>
      <c r="AT2451" s="14" t="s">
        <v>163</v>
      </c>
      <c r="AU2451" s="12">
        <v>3.7149999999999999</v>
      </c>
      <c r="AV2451" s="17">
        <v>17</v>
      </c>
      <c r="AW2451" s="18" t="s">
        <v>201</v>
      </c>
      <c r="AX2451" s="19" t="s">
        <v>9225</v>
      </c>
      <c r="AY2451" s="17">
        <v>73</v>
      </c>
      <c r="AZ2451" s="14" t="s">
        <v>8448</v>
      </c>
      <c r="BA2451" s="20" t="str">
        <f t="shared" si="3116"/>
        <v>17001000000122288573</v>
      </c>
      <c r="BB2451" s="31">
        <f t="shared" si="3117"/>
        <v>20</v>
      </c>
      <c r="BC2451" s="22" t="s">
        <v>8742</v>
      </c>
      <c r="BD2451" s="23" t="s">
        <v>341</v>
      </c>
      <c r="BF2451" s="8"/>
      <c r="BG2451" s="32">
        <v>53660674</v>
      </c>
      <c r="BH2451" s="32"/>
      <c r="BI2451" s="32"/>
      <c r="BK2451" s="14" t="str">
        <f t="shared" si="3126"/>
        <v>A-P6 AV</v>
      </c>
      <c r="BL2451" s="14" t="s">
        <v>595</v>
      </c>
      <c r="BM2451" s="25"/>
      <c r="BN2451" s="26"/>
      <c r="BO2451" s="27"/>
      <c r="BP2451" s="26"/>
      <c r="BQ2451" s="28"/>
    </row>
    <row r="2452" spans="1:69" x14ac:dyDescent="0.25">
      <c r="A2452" t="str">
        <f>VLOOKUP(B2452,[2]RH!$B:$BV,72,0)</f>
        <v>Non-Actif</v>
      </c>
      <c r="B2452" s="172">
        <v>2512</v>
      </c>
      <c r="C2452" s="168" t="s">
        <v>168</v>
      </c>
      <c r="D2452" s="7" t="s">
        <v>9226</v>
      </c>
      <c r="E2452" s="130" t="s">
        <v>67</v>
      </c>
      <c r="F2452" s="130" t="s">
        <v>118</v>
      </c>
      <c r="G2452" s="7" t="s">
        <v>220</v>
      </c>
      <c r="H2452" s="80" t="s">
        <v>2398</v>
      </c>
      <c r="I2452" s="7" t="s">
        <v>2399</v>
      </c>
      <c r="J2452" s="65" t="s">
        <v>190</v>
      </c>
      <c r="K2452" s="125" t="s">
        <v>146</v>
      </c>
      <c r="L2452" s="139" t="s">
        <v>90</v>
      </c>
      <c r="M2452" s="7" t="str">
        <f t="shared" si="3097"/>
        <v>Couturière</v>
      </c>
      <c r="N2452" s="128">
        <v>45470</v>
      </c>
      <c r="P2452" s="7">
        <f t="shared" ca="1" si="3123"/>
        <v>-218</v>
      </c>
      <c r="Q2452" s="8">
        <v>45474</v>
      </c>
      <c r="R2452" s="7" t="s">
        <v>6470</v>
      </c>
      <c r="S2452"/>
      <c r="T2452" s="9" t="s">
        <v>156</v>
      </c>
      <c r="U2452" s="7" t="str">
        <f t="shared" si="3107"/>
        <v>Contractuel</v>
      </c>
      <c r="V2452" s="128">
        <v>45470</v>
      </c>
      <c r="W2452" s="128">
        <v>45504</v>
      </c>
      <c r="X2452" s="132"/>
      <c r="Y2452" s="132"/>
      <c r="Z2452" s="128">
        <v>45470</v>
      </c>
      <c r="AA2452" s="7">
        <f t="shared" si="3108"/>
        <v>6</v>
      </c>
      <c r="AB2452" s="7">
        <f t="shared" si="3109"/>
        <v>2024</v>
      </c>
      <c r="AC2452" s="7">
        <f t="shared" si="3110"/>
        <v>2028</v>
      </c>
      <c r="AD2452" s="10" t="e">
        <f t="shared" ref="AD2452:AD2515" ca="1" si="3138">IF(#REF!="Non",(DAYS360(N2452,Q2452)/360),(DAYS360(N2452,TODAY())/360))</f>
        <v>#REF!</v>
      </c>
      <c r="AE2452" s="10" t="e">
        <f t="shared" ca="1" si="3112"/>
        <v>#REF!</v>
      </c>
      <c r="AF2452" s="144">
        <v>26752</v>
      </c>
      <c r="AG2452" s="11">
        <f t="shared" ca="1" si="3113"/>
        <v>51.972602739726028</v>
      </c>
      <c r="AH2452" s="10" t="str">
        <f t="shared" ca="1" si="3114"/>
        <v>&gt;45&lt; 55</v>
      </c>
      <c r="AK2452" s="163" t="s">
        <v>9227</v>
      </c>
      <c r="AL2452" s="144">
        <v>44883</v>
      </c>
      <c r="AM2452" s="65" t="s">
        <v>108</v>
      </c>
      <c r="AN2452" s="125" t="s">
        <v>76</v>
      </c>
      <c r="AO2452" s="95">
        <v>2</v>
      </c>
      <c r="AP2452" s="132" t="s">
        <v>7810</v>
      </c>
      <c r="AQ2452" s="14">
        <v>3</v>
      </c>
      <c r="AR2452" s="14">
        <v>1</v>
      </c>
      <c r="AS2452" s="15">
        <f t="shared" si="3115"/>
        <v>45835.25</v>
      </c>
      <c r="AT2452" s="122" t="s">
        <v>163</v>
      </c>
      <c r="AU2452" s="65">
        <v>3.7149999999999999</v>
      </c>
      <c r="AV2452">
        <v>17</v>
      </c>
      <c r="AW2452" s="13" t="s">
        <v>201</v>
      </c>
      <c r="AX2452" s="13" t="s">
        <v>9228</v>
      </c>
      <c r="AY2452">
        <v>21</v>
      </c>
      <c r="AZ2452" t="s">
        <v>8448</v>
      </c>
      <c r="BA2452" s="20" t="str">
        <f t="shared" si="3116"/>
        <v>17001000000335628821</v>
      </c>
      <c r="BB2452" s="31">
        <f t="shared" si="3117"/>
        <v>20</v>
      </c>
      <c r="BC2452" s="95" t="s">
        <v>8330</v>
      </c>
      <c r="BD2452" s="95" t="s">
        <v>341</v>
      </c>
      <c r="BF2452"/>
      <c r="BG2452" s="95">
        <v>53505797</v>
      </c>
      <c r="BK2452" s="14" t="str">
        <f t="shared" si="3126"/>
        <v>A-P7 AR</v>
      </c>
      <c r="BL2452" t="s">
        <v>595</v>
      </c>
    </row>
    <row r="2453" spans="1:69" x14ac:dyDescent="0.25">
      <c r="A2453" t="str">
        <f>VLOOKUP(B2453,[2]RH!$B:$BV,72,0)</f>
        <v>Non-Actif</v>
      </c>
      <c r="B2453" s="172">
        <v>2513</v>
      </c>
      <c r="C2453" s="168" t="s">
        <v>168</v>
      </c>
      <c r="D2453" s="7" t="s">
        <v>427</v>
      </c>
      <c r="E2453" s="130" t="s">
        <v>67</v>
      </c>
      <c r="F2453" s="130" t="s">
        <v>118</v>
      </c>
      <c r="G2453" s="7" t="s">
        <v>220</v>
      </c>
      <c r="H2453" s="80" t="s">
        <v>2398</v>
      </c>
      <c r="I2453" s="7" t="s">
        <v>2399</v>
      </c>
      <c r="J2453" s="65" t="s">
        <v>190</v>
      </c>
      <c r="K2453" s="125" t="s">
        <v>146</v>
      </c>
      <c r="L2453" s="139" t="s">
        <v>90</v>
      </c>
      <c r="M2453" s="7" t="str">
        <f t="shared" si="3097"/>
        <v>Couturière</v>
      </c>
      <c r="N2453" s="128">
        <v>45471</v>
      </c>
      <c r="P2453" s="7">
        <f t="shared" ca="1" si="3123"/>
        <v>-34</v>
      </c>
      <c r="Q2453" s="33">
        <v>45698</v>
      </c>
      <c r="R2453" s="7" t="s">
        <v>1909</v>
      </c>
      <c r="S2453"/>
      <c r="T2453" s="9" t="s">
        <v>156</v>
      </c>
      <c r="U2453" s="7" t="str">
        <f t="shared" si="3107"/>
        <v>Contractuel</v>
      </c>
      <c r="V2453" s="8">
        <v>45658</v>
      </c>
      <c r="W2453" s="8">
        <v>45688</v>
      </c>
      <c r="X2453" s="132"/>
      <c r="Y2453" s="132"/>
      <c r="Z2453" s="128">
        <v>45471</v>
      </c>
      <c r="AA2453" s="7">
        <f t="shared" si="3108"/>
        <v>6</v>
      </c>
      <c r="AB2453" s="7">
        <f t="shared" si="3109"/>
        <v>2024</v>
      </c>
      <c r="AC2453" s="7">
        <f t="shared" si="3110"/>
        <v>2028</v>
      </c>
      <c r="AD2453" s="10" t="e">
        <f t="shared" ref="AD2453:AD2516" ca="1" si="3139">IF(#REF!="Non",(DAYS360(N2453,Q2453)/360),(DAYS360(N2453,TODAY())/360))</f>
        <v>#REF!</v>
      </c>
      <c r="AE2453" s="10" t="e">
        <f t="shared" ca="1" si="3112"/>
        <v>#REF!</v>
      </c>
      <c r="AF2453" s="144">
        <v>31026</v>
      </c>
      <c r="AG2453" s="11">
        <f t="shared" ca="1" si="3113"/>
        <v>40.263013698630139</v>
      </c>
      <c r="AH2453" s="10" t="str">
        <f t="shared" ca="1" si="3114"/>
        <v>&gt;35&lt; 45</v>
      </c>
      <c r="AI2453">
        <v>12882136</v>
      </c>
      <c r="AJ2453" s="13" t="s">
        <v>92</v>
      </c>
      <c r="AK2453" s="163" t="s">
        <v>428</v>
      </c>
      <c r="AL2453" s="144">
        <v>44887</v>
      </c>
      <c r="AM2453" s="65" t="s">
        <v>108</v>
      </c>
      <c r="AN2453" s="125" t="s">
        <v>76</v>
      </c>
      <c r="AO2453" s="95">
        <v>2</v>
      </c>
      <c r="AP2453" s="132" t="s">
        <v>7769</v>
      </c>
      <c r="AQ2453" s="14">
        <v>3</v>
      </c>
      <c r="AR2453" s="14">
        <v>1</v>
      </c>
      <c r="AS2453" s="15">
        <f t="shared" si="3115"/>
        <v>45836.25</v>
      </c>
      <c r="AT2453" s="122" t="s">
        <v>163</v>
      </c>
      <c r="AU2453" s="65">
        <v>3.7149999999999999</v>
      </c>
      <c r="AV2453">
        <v>17</v>
      </c>
      <c r="AW2453" s="13" t="s">
        <v>201</v>
      </c>
      <c r="AX2453" s="13" t="s">
        <v>429</v>
      </c>
      <c r="AY2453">
        <v>65</v>
      </c>
      <c r="AZ2453" t="s">
        <v>8448</v>
      </c>
      <c r="BA2453" s="20" t="str">
        <f t="shared" si="3116"/>
        <v>17001000000149616965</v>
      </c>
      <c r="BB2453" s="31">
        <f t="shared" si="3117"/>
        <v>20</v>
      </c>
      <c r="BC2453" s="95" t="s">
        <v>9229</v>
      </c>
      <c r="BD2453" s="95" t="s">
        <v>85</v>
      </c>
      <c r="BF2453"/>
      <c r="BG2453" s="95">
        <v>48084051</v>
      </c>
      <c r="BJ2453" t="s">
        <v>431</v>
      </c>
      <c r="BK2453" s="14" t="str">
        <f t="shared" si="3126"/>
        <v>A-P7 AR</v>
      </c>
      <c r="BL2453" t="s">
        <v>595</v>
      </c>
    </row>
    <row r="2454" spans="1:69" x14ac:dyDescent="0.25">
      <c r="A2454" t="str">
        <f>VLOOKUP(B2454,[2]RH!$B:$BV,72,0)</f>
        <v>si</v>
      </c>
      <c r="B2454" s="172">
        <v>2514</v>
      </c>
      <c r="C2454" s="168" t="s">
        <v>168</v>
      </c>
      <c r="D2454" s="7" t="s">
        <v>9230</v>
      </c>
      <c r="E2454" s="130" t="s">
        <v>67</v>
      </c>
      <c r="F2454" s="130" t="s">
        <v>118</v>
      </c>
      <c r="G2454" s="7" t="s">
        <v>533</v>
      </c>
      <c r="H2454" s="7" t="s">
        <v>562</v>
      </c>
      <c r="I2454" s="7" t="s">
        <v>1477</v>
      </c>
      <c r="J2454" s="65" t="s">
        <v>190</v>
      </c>
      <c r="K2454" s="125" t="s">
        <v>89</v>
      </c>
      <c r="L2454" s="139" t="s">
        <v>90</v>
      </c>
      <c r="M2454" s="7" t="str">
        <f t="shared" si="3097"/>
        <v>Contrôle Qualité</v>
      </c>
      <c r="N2454" s="129">
        <v>45488</v>
      </c>
      <c r="P2454" s="7">
        <f t="shared" ca="1" si="3123"/>
        <v>-6</v>
      </c>
      <c r="R2454" s="7"/>
      <c r="S2454"/>
      <c r="T2454" s="9" t="s">
        <v>156</v>
      </c>
      <c r="U2454" s="7" t="str">
        <f t="shared" si="3107"/>
        <v>Contractuel</v>
      </c>
      <c r="V2454" s="8">
        <v>45689</v>
      </c>
      <c r="W2454" s="8">
        <f>VLOOKUP(B2454,[1]BASE!$A:$Q,17,0)</f>
        <v>45716</v>
      </c>
      <c r="Z2454" s="129">
        <v>45488</v>
      </c>
      <c r="AA2454" s="7">
        <f t="shared" si="3108"/>
        <v>7</v>
      </c>
      <c r="AB2454" s="7">
        <f t="shared" si="3109"/>
        <v>2024</v>
      </c>
      <c r="AC2454" s="7">
        <f t="shared" si="3110"/>
        <v>2028</v>
      </c>
      <c r="AD2454" s="10" t="e">
        <f t="shared" ref="AD2454:AD2517" ca="1" si="3140">IF(#REF!="Non",(DAYS360(N2454,Q2454)/360),(DAYS360(N2454,TODAY())/360))</f>
        <v>#REF!</v>
      </c>
      <c r="AE2454" s="10" t="e">
        <f t="shared" ca="1" si="3112"/>
        <v>#REF!</v>
      </c>
      <c r="AF2454" s="144">
        <v>32708</v>
      </c>
      <c r="AG2454" s="11">
        <f t="shared" ca="1" si="3113"/>
        <v>35.654794520547945</v>
      </c>
      <c r="AH2454" s="10" t="str">
        <f t="shared" ca="1" si="3114"/>
        <v>&gt;35&lt; 45</v>
      </c>
      <c r="AK2454" s="163" t="s">
        <v>9231</v>
      </c>
      <c r="AL2454" s="144">
        <v>45447</v>
      </c>
      <c r="AM2454" s="65" t="s">
        <v>108</v>
      </c>
      <c r="AN2454" s="65" t="s">
        <v>76</v>
      </c>
      <c r="AO2454" s="95">
        <v>2</v>
      </c>
      <c r="AP2454" s="132" t="s">
        <v>9232</v>
      </c>
      <c r="AQ2454" s="14">
        <v>3</v>
      </c>
      <c r="AR2454" s="14">
        <v>1</v>
      </c>
      <c r="AS2454" s="15">
        <f t="shared" si="3115"/>
        <v>45853.25</v>
      </c>
      <c r="AT2454" s="122" t="s">
        <v>163</v>
      </c>
      <c r="AU2454" s="65">
        <v>3.8780000000000001</v>
      </c>
      <c r="AV2454">
        <v>25</v>
      </c>
      <c r="AW2454" s="13" t="s">
        <v>9233</v>
      </c>
      <c r="AX2454" s="13" t="s">
        <v>9234</v>
      </c>
      <c r="AY2454">
        <v>21</v>
      </c>
      <c r="AZ2454" t="s">
        <v>276</v>
      </c>
      <c r="BA2454" s="20" t="str">
        <f t="shared" si="3116"/>
        <v>25150000000128377121</v>
      </c>
      <c r="BB2454" s="31">
        <f t="shared" si="3117"/>
        <v>20</v>
      </c>
      <c r="BC2454" s="95" t="s">
        <v>9235</v>
      </c>
      <c r="BD2454" s="95" t="s">
        <v>341</v>
      </c>
      <c r="BF2454"/>
      <c r="BG2454" s="95">
        <v>52950207</v>
      </c>
      <c r="BJ2454" t="s">
        <v>6322</v>
      </c>
      <c r="BK2454" s="14" t="str">
        <f t="shared" si="3126"/>
        <v>A-P6 AR</v>
      </c>
      <c r="BL2454" t="s">
        <v>288</v>
      </c>
    </row>
    <row r="2455" spans="1:69" x14ac:dyDescent="0.25">
      <c r="A2455" t="str">
        <f>VLOOKUP(B2455,[2]RH!$B:$BV,72,0)</f>
        <v>si</v>
      </c>
      <c r="B2455" s="6">
        <v>2515</v>
      </c>
      <c r="C2455" s="168" t="s">
        <v>168</v>
      </c>
      <c r="D2455" s="7" t="s">
        <v>9236</v>
      </c>
      <c r="E2455" s="130" t="s">
        <v>67</v>
      </c>
      <c r="F2455" s="130" t="s">
        <v>118</v>
      </c>
      <c r="G2455" s="7" t="s">
        <v>533</v>
      </c>
      <c r="H2455" s="80" t="s">
        <v>225</v>
      </c>
      <c r="I2455" s="7" t="s">
        <v>589</v>
      </c>
      <c r="J2455" s="65" t="s">
        <v>190</v>
      </c>
      <c r="K2455" s="125" t="s">
        <v>89</v>
      </c>
      <c r="L2455" s="139" t="s">
        <v>90</v>
      </c>
      <c r="M2455" s="7" t="str">
        <f t="shared" si="3097"/>
        <v>Contrôle Qualité</v>
      </c>
      <c r="N2455" s="129">
        <v>45488</v>
      </c>
      <c r="P2455" s="7">
        <f t="shared" ca="1" si="3123"/>
        <v>-6</v>
      </c>
      <c r="R2455" s="7"/>
      <c r="S2455"/>
      <c r="T2455" s="9" t="s">
        <v>156</v>
      </c>
      <c r="U2455" s="7" t="str">
        <f t="shared" si="3107"/>
        <v>Contractuel</v>
      </c>
      <c r="V2455" s="8">
        <v>45689</v>
      </c>
      <c r="W2455" s="8">
        <f>VLOOKUP(B2455,[1]BASE!$A:$Q,17,0)</f>
        <v>45716</v>
      </c>
      <c r="Z2455" s="129">
        <v>45488</v>
      </c>
      <c r="AA2455" s="7">
        <f t="shared" si="3108"/>
        <v>7</v>
      </c>
      <c r="AB2455" s="7">
        <f t="shared" si="3109"/>
        <v>2024</v>
      </c>
      <c r="AC2455" s="7">
        <f t="shared" si="3110"/>
        <v>2028</v>
      </c>
      <c r="AD2455" s="10" t="e">
        <f t="shared" ref="AD2455:AD2518" ca="1" si="3141">IF(#REF!="Non",(DAYS360(N2455,Q2455)/360),(DAYS360(N2455,TODAY())/360))</f>
        <v>#REF!</v>
      </c>
      <c r="AE2455" s="10" t="e">
        <f t="shared" ca="1" si="3112"/>
        <v>#REF!</v>
      </c>
      <c r="AF2455" s="144">
        <v>34901</v>
      </c>
      <c r="AG2455" s="11">
        <f t="shared" ca="1" si="3113"/>
        <v>29.646575342465752</v>
      </c>
      <c r="AH2455" s="10" t="str">
        <f t="shared" ca="1" si="3114"/>
        <v>&gt;25&lt; 35</v>
      </c>
      <c r="AK2455" s="163" t="s">
        <v>9237</v>
      </c>
      <c r="AL2455" s="144">
        <v>42640</v>
      </c>
      <c r="AM2455" s="65" t="s">
        <v>108</v>
      </c>
      <c r="AN2455" s="65" t="s">
        <v>109</v>
      </c>
      <c r="AP2455" s="95" t="s">
        <v>9238</v>
      </c>
      <c r="AQ2455" s="14">
        <v>3</v>
      </c>
      <c r="AR2455" s="14">
        <v>1</v>
      </c>
      <c r="AS2455" s="15">
        <f t="shared" si="3115"/>
        <v>45853.25</v>
      </c>
      <c r="AT2455" s="122" t="s">
        <v>163</v>
      </c>
      <c r="AU2455" s="65">
        <v>3.8780000000000001</v>
      </c>
      <c r="AV2455" s="13" t="s">
        <v>150</v>
      </c>
      <c r="AW2455" s="13" t="s">
        <v>339</v>
      </c>
      <c r="AX2455">
        <v>38105536599</v>
      </c>
      <c r="AY2455">
        <v>80</v>
      </c>
      <c r="AZ2455" t="s">
        <v>174</v>
      </c>
      <c r="BA2455" s="20" t="str">
        <f t="shared" si="3116"/>
        <v>07080013810553659980</v>
      </c>
      <c r="BB2455" s="31">
        <f t="shared" si="3117"/>
        <v>20</v>
      </c>
      <c r="BC2455" s="95" t="s">
        <v>9239</v>
      </c>
      <c r="BD2455" s="95" t="s">
        <v>115</v>
      </c>
      <c r="BF2455"/>
      <c r="BG2455" s="95">
        <v>56552866</v>
      </c>
      <c r="BJ2455" t="s">
        <v>2186</v>
      </c>
      <c r="BK2455" s="14" t="str">
        <f t="shared" si="3126"/>
        <v>A-P6 AV</v>
      </c>
      <c r="BL2455" t="s">
        <v>288</v>
      </c>
    </row>
    <row r="2456" spans="1:69" x14ac:dyDescent="0.25">
      <c r="A2456" t="str">
        <f>VLOOKUP(B2456,[2]RH!$B:$BV,72,0)</f>
        <v>si</v>
      </c>
      <c r="B2456" s="6">
        <v>2516</v>
      </c>
      <c r="C2456" s="168" t="s">
        <v>168</v>
      </c>
      <c r="D2456" s="7" t="s">
        <v>9240</v>
      </c>
      <c r="E2456" s="130" t="s">
        <v>67</v>
      </c>
      <c r="F2456" s="130" t="s">
        <v>118</v>
      </c>
      <c r="G2456" s="7" t="s">
        <v>533</v>
      </c>
      <c r="H2456" s="80" t="s">
        <v>225</v>
      </c>
      <c r="I2456" s="7" t="s">
        <v>589</v>
      </c>
      <c r="J2456" s="65" t="s">
        <v>190</v>
      </c>
      <c r="K2456" s="125" t="s">
        <v>89</v>
      </c>
      <c r="L2456" s="139" t="s">
        <v>90</v>
      </c>
      <c r="M2456" s="7" t="str">
        <f t="shared" si="3097"/>
        <v>Contrôle Qualité</v>
      </c>
      <c r="N2456" s="129">
        <v>45489</v>
      </c>
      <c r="P2456" s="7">
        <f t="shared" ca="1" si="3123"/>
        <v>-6</v>
      </c>
      <c r="R2456" s="7"/>
      <c r="S2456"/>
      <c r="T2456" s="9" t="s">
        <v>156</v>
      </c>
      <c r="U2456" s="7" t="str">
        <f t="shared" si="3107"/>
        <v>Contractuel</v>
      </c>
      <c r="V2456" s="8">
        <v>45689</v>
      </c>
      <c r="W2456" s="8">
        <f>VLOOKUP(B2456,[1]BASE!$A:$Q,17,0)</f>
        <v>45716</v>
      </c>
      <c r="Z2456" s="129">
        <v>45489</v>
      </c>
      <c r="AA2456" s="7">
        <f t="shared" si="3108"/>
        <v>7</v>
      </c>
      <c r="AB2456" s="7">
        <f t="shared" si="3109"/>
        <v>2024</v>
      </c>
      <c r="AC2456" s="7">
        <f t="shared" si="3110"/>
        <v>2028</v>
      </c>
      <c r="AD2456" s="10" t="e">
        <f t="shared" ref="AD2456:AD2519" ca="1" si="3142">IF(#REF!="Non",(DAYS360(N2456,Q2456)/360),(DAYS360(N2456,TODAY())/360))</f>
        <v>#REF!</v>
      </c>
      <c r="AE2456" s="10" t="e">
        <f t="shared" ca="1" si="3112"/>
        <v>#REF!</v>
      </c>
      <c r="AF2456" s="144">
        <v>37298</v>
      </c>
      <c r="AG2456" s="11">
        <f t="shared" ca="1" si="3113"/>
        <v>23.079452054794519</v>
      </c>
      <c r="AH2456" s="10" t="str">
        <f t="shared" ca="1" si="3114"/>
        <v>&lt; 25</v>
      </c>
      <c r="AK2456" s="163" t="s">
        <v>9241</v>
      </c>
      <c r="AL2456" s="144">
        <v>43591</v>
      </c>
      <c r="AM2456" s="65" t="s">
        <v>108</v>
      </c>
      <c r="AN2456" s="65" t="s">
        <v>109</v>
      </c>
      <c r="AP2456" s="132" t="s">
        <v>9242</v>
      </c>
      <c r="AQ2456" s="14">
        <v>3</v>
      </c>
      <c r="AR2456" s="14">
        <v>1</v>
      </c>
      <c r="AS2456" s="15">
        <f t="shared" si="3115"/>
        <v>45854.25</v>
      </c>
      <c r="AT2456" s="122" t="s">
        <v>163</v>
      </c>
      <c r="AU2456" s="65">
        <v>3.8780000000000001</v>
      </c>
      <c r="AV2456">
        <v>17</v>
      </c>
      <c r="AW2456">
        <v>53594</v>
      </c>
      <c r="AX2456" s="13" t="s">
        <v>9243</v>
      </c>
      <c r="AY2456">
        <v>32</v>
      </c>
      <c r="AZ2456" t="s">
        <v>8448</v>
      </c>
      <c r="BA2456" s="20" t="str">
        <f t="shared" si="3116"/>
        <v>17535940141201126032</v>
      </c>
      <c r="BB2456" s="31">
        <f t="shared" si="3117"/>
        <v>20</v>
      </c>
      <c r="BC2456" s="95" t="s">
        <v>1286</v>
      </c>
      <c r="BD2456" s="95" t="s">
        <v>115</v>
      </c>
      <c r="BF2456"/>
      <c r="BG2456" s="95">
        <v>92930000</v>
      </c>
      <c r="BJ2456" t="s">
        <v>2186</v>
      </c>
      <c r="BK2456" s="14" t="str">
        <f t="shared" si="3126"/>
        <v>A-P6 AV</v>
      </c>
      <c r="BL2456" t="s">
        <v>288</v>
      </c>
    </row>
    <row r="2457" spans="1:69" x14ac:dyDescent="0.25">
      <c r="A2457" t="str">
        <f>VLOOKUP(B2457,[2]RH!$B:$BV,72,0)</f>
        <v>si</v>
      </c>
      <c r="B2457" s="172">
        <v>2517</v>
      </c>
      <c r="C2457" s="168" t="s">
        <v>168</v>
      </c>
      <c r="D2457" s="7" t="s">
        <v>9244</v>
      </c>
      <c r="E2457" s="130" t="s">
        <v>67</v>
      </c>
      <c r="F2457" s="65" t="s">
        <v>4747</v>
      </c>
      <c r="G2457" s="7" t="s">
        <v>7183</v>
      </c>
      <c r="H2457" s="80"/>
      <c r="I2457" s="7"/>
      <c r="K2457" s="125" t="s">
        <v>70</v>
      </c>
      <c r="L2457" s="139" t="s">
        <v>90</v>
      </c>
      <c r="M2457" s="7" t="str">
        <f t="shared" si="3097"/>
        <v>HR ADMINISTRATION</v>
      </c>
      <c r="N2457" s="129">
        <v>45489</v>
      </c>
      <c r="P2457" s="7"/>
      <c r="R2457" s="7"/>
      <c r="S2457"/>
      <c r="T2457" s="9" t="s">
        <v>4878</v>
      </c>
      <c r="U2457" s="7" t="str">
        <f t="shared" si="3107"/>
        <v>Contractuel</v>
      </c>
      <c r="V2457" s="129">
        <v>45489</v>
      </c>
      <c r="W2457" s="8" t="s">
        <v>7177</v>
      </c>
      <c r="X2457" s="8">
        <v>45489</v>
      </c>
      <c r="Y2457" s="8">
        <v>45853</v>
      </c>
      <c r="Z2457" s="129"/>
      <c r="AA2457" s="7">
        <f t="shared" si="3108"/>
        <v>7</v>
      </c>
      <c r="AB2457" s="7">
        <f t="shared" si="3109"/>
        <v>2024</v>
      </c>
      <c r="AC2457" s="7">
        <f t="shared" si="3110"/>
        <v>2028</v>
      </c>
      <c r="AD2457" s="10" t="e">
        <f t="shared" ref="AD2457:AD2520" ca="1" si="3143">IF(#REF!="Non",(DAYS360(N2457,Q2457)/360),(DAYS360(N2457,TODAY())/360))</f>
        <v>#REF!</v>
      </c>
      <c r="AE2457" s="10" t="e">
        <f t="shared" ca="1" si="3112"/>
        <v>#REF!</v>
      </c>
      <c r="AF2457" s="33">
        <v>37547</v>
      </c>
      <c r="AG2457" s="11">
        <f t="shared" ca="1" si="3113"/>
        <v>22.397260273972602</v>
      </c>
      <c r="AH2457" s="10" t="str">
        <f t="shared" ca="1" si="3114"/>
        <v>&lt; 25</v>
      </c>
      <c r="AK2457" s="163">
        <v>14368849</v>
      </c>
      <c r="AL2457" s="144">
        <v>44155</v>
      </c>
      <c r="AM2457" s="65" t="s">
        <v>108</v>
      </c>
      <c r="AN2457" s="65" t="s">
        <v>109</v>
      </c>
      <c r="AP2457" s="132" t="s">
        <v>9245</v>
      </c>
      <c r="AQ2457" s="14">
        <v>14</v>
      </c>
      <c r="AR2457" s="14">
        <v>1</v>
      </c>
      <c r="AS2457" s="15">
        <f t="shared" si="3115"/>
        <v>45854.25</v>
      </c>
      <c r="AT2457" s="122" t="s">
        <v>77</v>
      </c>
      <c r="AU2457" s="65">
        <v>800</v>
      </c>
      <c r="AV2457">
        <v>25</v>
      </c>
      <c r="AW2457">
        <v>13500</v>
      </c>
      <c r="AX2457" s="13" t="s">
        <v>9246</v>
      </c>
      <c r="AY2457">
        <v>72</v>
      </c>
      <c r="AZ2457" t="s">
        <v>276</v>
      </c>
      <c r="BA2457" s="20" t="str">
        <f t="shared" si="3116"/>
        <v>25135000000128339772</v>
      </c>
      <c r="BB2457" s="31">
        <f t="shared" si="3117"/>
        <v>20</v>
      </c>
      <c r="BC2457" s="95" t="s">
        <v>9247</v>
      </c>
      <c r="BD2457" s="95" t="s">
        <v>341</v>
      </c>
      <c r="BF2457"/>
      <c r="BG2457" s="95">
        <v>58065845</v>
      </c>
      <c r="BK2457" s="14" t="str">
        <f t="shared" si="3126"/>
        <v>CADRE</v>
      </c>
    </row>
    <row r="2458" spans="1:69" x14ac:dyDescent="0.25">
      <c r="A2458" t="str">
        <f>VLOOKUP(B2458,[2]RH!$B:$BV,72,0)</f>
        <v>si</v>
      </c>
      <c r="B2458" s="172">
        <v>2518</v>
      </c>
      <c r="C2458" s="168" t="s">
        <v>168</v>
      </c>
      <c r="D2458" s="7" t="s">
        <v>9248</v>
      </c>
      <c r="E2458" s="130" t="s">
        <v>67</v>
      </c>
      <c r="F2458" s="65" t="s">
        <v>118</v>
      </c>
      <c r="G2458" s="7" t="s">
        <v>533</v>
      </c>
      <c r="H2458" s="80" t="s">
        <v>225</v>
      </c>
      <c r="I2458" s="7" t="s">
        <v>589</v>
      </c>
      <c r="J2458" t="s">
        <v>190</v>
      </c>
      <c r="K2458" s="125" t="s">
        <v>89</v>
      </c>
      <c r="L2458" s="139" t="s">
        <v>90</v>
      </c>
      <c r="M2458" s="7" t="str">
        <f t="shared" si="3097"/>
        <v>Contrôle Qualité</v>
      </c>
      <c r="N2458" s="129">
        <v>45491</v>
      </c>
      <c r="P2458" s="7">
        <f t="shared" ca="1" si="3123"/>
        <v>-6</v>
      </c>
      <c r="R2458" s="7"/>
      <c r="S2458"/>
      <c r="T2458" s="9" t="s">
        <v>156</v>
      </c>
      <c r="U2458" s="7" t="str">
        <f t="shared" si="3107"/>
        <v>Contractuel</v>
      </c>
      <c r="V2458" s="8">
        <v>45689</v>
      </c>
      <c r="W2458" s="8">
        <f>VLOOKUP(B2458,[1]BASE!$A:$Q,17,0)</f>
        <v>45716</v>
      </c>
      <c r="X2458" s="8"/>
      <c r="Y2458" s="8"/>
      <c r="Z2458" s="129">
        <v>45491</v>
      </c>
      <c r="AA2458" s="7">
        <f t="shared" si="3108"/>
        <v>7</v>
      </c>
      <c r="AB2458" s="7">
        <f t="shared" si="3109"/>
        <v>2024</v>
      </c>
      <c r="AC2458" s="7">
        <f t="shared" si="3110"/>
        <v>2028</v>
      </c>
      <c r="AD2458" s="10" t="e">
        <f t="shared" ref="AD2458:AD2521" ca="1" si="3144">IF(#REF!="Non",(DAYS360(N2458,Q2458)/360),(DAYS360(N2458,TODAY())/360))</f>
        <v>#REF!</v>
      </c>
      <c r="AE2458" s="10" t="e">
        <f t="shared" ca="1" si="3112"/>
        <v>#REF!</v>
      </c>
      <c r="AF2458" s="33">
        <v>37785</v>
      </c>
      <c r="AG2458" s="11">
        <f t="shared" ca="1" si="3113"/>
        <v>21.745205479452054</v>
      </c>
      <c r="AH2458" s="10" t="str">
        <f t="shared" ca="1" si="3114"/>
        <v>&lt; 25</v>
      </c>
      <c r="AK2458" s="163" t="s">
        <v>9249</v>
      </c>
      <c r="AL2458" s="144">
        <v>45176</v>
      </c>
      <c r="AM2458" s="65" t="s">
        <v>108</v>
      </c>
      <c r="AN2458" s="65" t="s">
        <v>109</v>
      </c>
      <c r="AP2458" s="132" t="s">
        <v>8609</v>
      </c>
      <c r="AQ2458" s="14">
        <v>3</v>
      </c>
      <c r="AR2458" s="14">
        <v>1</v>
      </c>
      <c r="AS2458" s="15">
        <f t="shared" si="3115"/>
        <v>45856.25</v>
      </c>
      <c r="AT2458" s="122" t="s">
        <v>163</v>
      </c>
      <c r="AU2458" s="65">
        <v>3.8780000000000001</v>
      </c>
      <c r="AV2458">
        <v>17</v>
      </c>
      <c r="AW2458" t="s">
        <v>201</v>
      </c>
      <c r="AX2458" s="13" t="s">
        <v>9250</v>
      </c>
      <c r="AY2458">
        <v>78</v>
      </c>
      <c r="AZ2458" t="s">
        <v>8448</v>
      </c>
      <c r="BA2458" s="20" t="str">
        <f t="shared" si="3116"/>
        <v>17001000000346966278</v>
      </c>
      <c r="BB2458" s="31">
        <f t="shared" si="3117"/>
        <v>20</v>
      </c>
      <c r="BC2458" s="95" t="s">
        <v>9251</v>
      </c>
      <c r="BD2458" s="95" t="s">
        <v>115</v>
      </c>
      <c r="BF2458"/>
      <c r="BG2458" s="95">
        <v>29012397</v>
      </c>
      <c r="BJ2458" t="s">
        <v>311</v>
      </c>
      <c r="BK2458" s="14" t="str">
        <f>IF(K2458="CADRE","CADRE",CONCATENATE(J2458,"-",H2458))</f>
        <v>A-P6 AV</v>
      </c>
      <c r="BL2458" t="s">
        <v>288</v>
      </c>
    </row>
    <row r="2459" spans="1:69" x14ac:dyDescent="0.25">
      <c r="A2459" t="str">
        <f>VLOOKUP(B2459,[2]RH!$B:$BV,72,0)</f>
        <v>si</v>
      </c>
      <c r="B2459" s="172">
        <v>2519</v>
      </c>
      <c r="C2459" s="168" t="s">
        <v>168</v>
      </c>
      <c r="D2459" s="7" t="s">
        <v>9252</v>
      </c>
      <c r="E2459" s="130" t="s">
        <v>67</v>
      </c>
      <c r="F2459" s="65" t="s">
        <v>118</v>
      </c>
      <c r="G2459" s="7" t="s">
        <v>533</v>
      </c>
      <c r="H2459" s="80" t="s">
        <v>2398</v>
      </c>
      <c r="I2459" s="7" t="s">
        <v>2399</v>
      </c>
      <c r="J2459" t="s">
        <v>190</v>
      </c>
      <c r="K2459" s="125" t="s">
        <v>89</v>
      </c>
      <c r="L2459" s="139" t="s">
        <v>90</v>
      </c>
      <c r="M2459" s="7" t="str">
        <f t="shared" si="3097"/>
        <v>Contrôle Qualité</v>
      </c>
      <c r="N2459" s="129">
        <v>45492</v>
      </c>
      <c r="P2459" s="7"/>
      <c r="R2459" s="7"/>
      <c r="S2459"/>
      <c r="T2459" s="9" t="s">
        <v>394</v>
      </c>
      <c r="U2459" s="7" t="str">
        <f t="shared" si="3107"/>
        <v>Contractuel</v>
      </c>
      <c r="V2459" s="129">
        <v>45492</v>
      </c>
      <c r="W2459" s="8" t="s">
        <v>7177</v>
      </c>
      <c r="X2459" s="8">
        <v>45492</v>
      </c>
      <c r="Y2459" s="8">
        <v>45856</v>
      </c>
      <c r="Z2459" s="129"/>
      <c r="AA2459" s="7">
        <f t="shared" si="3108"/>
        <v>7</v>
      </c>
      <c r="AB2459" s="7">
        <f t="shared" si="3109"/>
        <v>2024</v>
      </c>
      <c r="AC2459" s="7">
        <f t="shared" si="3110"/>
        <v>2028</v>
      </c>
      <c r="AD2459" s="10" t="e">
        <f t="shared" ref="AD2459:AD2522" ca="1" si="3145">IF(#REF!="Non",(DAYS360(N2459,Q2459)/360),(DAYS360(N2459,TODAY())/360))</f>
        <v>#REF!</v>
      </c>
      <c r="AE2459" s="10" t="e">
        <f t="shared" ca="1" si="3112"/>
        <v>#REF!</v>
      </c>
      <c r="AF2459" s="33">
        <v>37114</v>
      </c>
      <c r="AG2459" s="11">
        <f t="shared" ca="1" si="3113"/>
        <v>23.583561643835615</v>
      </c>
      <c r="AH2459" s="10" t="str">
        <f t="shared" ca="1" si="3114"/>
        <v>&lt; 25</v>
      </c>
      <c r="AK2459" s="163" t="s">
        <v>9253</v>
      </c>
      <c r="AL2459" s="144">
        <v>43712</v>
      </c>
      <c r="AM2459" s="65" t="s">
        <v>108</v>
      </c>
      <c r="AN2459" s="65" t="s">
        <v>109</v>
      </c>
      <c r="AP2459" s="132" t="s">
        <v>8787</v>
      </c>
      <c r="AQ2459" s="14">
        <v>3</v>
      </c>
      <c r="AR2459" s="14">
        <v>1</v>
      </c>
      <c r="AS2459" s="15">
        <f t="shared" si="3115"/>
        <v>45857.25</v>
      </c>
      <c r="AT2459" s="122" t="s">
        <v>163</v>
      </c>
      <c r="AU2459" s="65">
        <f>(725-150)/208</f>
        <v>2.7644230769230771</v>
      </c>
      <c r="AV2459">
        <v>17</v>
      </c>
      <c r="AW2459" t="s">
        <v>1888</v>
      </c>
      <c r="AX2459" s="13" t="s">
        <v>9254</v>
      </c>
      <c r="AY2459">
        <v>82</v>
      </c>
      <c r="AZ2459" t="s">
        <v>8448</v>
      </c>
      <c r="BA2459" s="20" t="str">
        <f t="shared" si="3116"/>
        <v>17002000000346948482</v>
      </c>
      <c r="BB2459" s="31">
        <f t="shared" si="3117"/>
        <v>20</v>
      </c>
      <c r="BC2459" s="95" t="s">
        <v>9255</v>
      </c>
      <c r="BD2459" s="95" t="s">
        <v>115</v>
      </c>
      <c r="BF2459"/>
      <c r="BG2459" s="95">
        <v>25694364</v>
      </c>
      <c r="BJ2459" t="s">
        <v>9256</v>
      </c>
      <c r="BK2459" s="14" t="str">
        <f t="shared" si="3126"/>
        <v>A-P7 AR</v>
      </c>
      <c r="BL2459" t="s">
        <v>288</v>
      </c>
    </row>
    <row r="2460" spans="1:69" x14ac:dyDescent="0.25">
      <c r="A2460" t="str">
        <f>VLOOKUP(B2460,[2]RH!$B:$BV,72,0)</f>
        <v>si</v>
      </c>
      <c r="B2460" s="172">
        <v>2520</v>
      </c>
      <c r="C2460" s="168" t="s">
        <v>168</v>
      </c>
      <c r="D2460" s="7" t="s">
        <v>9257</v>
      </c>
      <c r="E2460" s="130" t="s">
        <v>67</v>
      </c>
      <c r="F2460" s="65" t="s">
        <v>258</v>
      </c>
      <c r="G2460" s="7" t="s">
        <v>570</v>
      </c>
      <c r="H2460" s="80" t="s">
        <v>225</v>
      </c>
      <c r="I2460" s="7" t="s">
        <v>882</v>
      </c>
      <c r="J2460" t="s">
        <v>190</v>
      </c>
      <c r="K2460" s="125" t="s">
        <v>89</v>
      </c>
      <c r="L2460" s="139" t="s">
        <v>90</v>
      </c>
      <c r="M2460" s="7" t="str">
        <f t="shared" si="3097"/>
        <v>Fire W</v>
      </c>
      <c r="N2460" s="129">
        <v>45527</v>
      </c>
      <c r="P2460" s="7">
        <f t="shared" ca="1" si="3123"/>
        <v>55</v>
      </c>
      <c r="R2460" s="7"/>
      <c r="S2460"/>
      <c r="T2460" s="9" t="s">
        <v>156</v>
      </c>
      <c r="U2460" s="7" t="str">
        <f t="shared" si="3107"/>
        <v>Contractuel</v>
      </c>
      <c r="V2460" s="8">
        <v>45689</v>
      </c>
      <c r="W2460" s="8">
        <f>VLOOKUP(B2460,[1]BASE!$A:$Q,17,0)</f>
        <v>45777</v>
      </c>
      <c r="X2460" s="8"/>
      <c r="Y2460" s="8"/>
      <c r="Z2460" s="129">
        <v>45527</v>
      </c>
      <c r="AA2460" s="7">
        <f t="shared" si="3108"/>
        <v>8</v>
      </c>
      <c r="AB2460" s="7">
        <f t="shared" si="3109"/>
        <v>2024</v>
      </c>
      <c r="AC2460" s="7">
        <f t="shared" si="3110"/>
        <v>2028</v>
      </c>
      <c r="AD2460" s="10" t="e">
        <f t="shared" ref="AD2460:AD2523" ca="1" si="3146">IF(#REF!="Non",(DAYS360(N2460,Q2460)/360),(DAYS360(N2460,TODAY())/360))</f>
        <v>#REF!</v>
      </c>
      <c r="AE2460" s="10" t="e">
        <f t="shared" ca="1" si="3112"/>
        <v>#REF!</v>
      </c>
      <c r="AF2460" s="33">
        <v>32312</v>
      </c>
      <c r="AG2460" s="11">
        <f t="shared" ca="1" si="3113"/>
        <v>36.739726027397261</v>
      </c>
      <c r="AH2460" s="10" t="str">
        <f t="shared" ca="1" si="3114"/>
        <v>&gt;35&lt; 45</v>
      </c>
      <c r="AI2460">
        <v>17283552</v>
      </c>
      <c r="AJ2460" t="s">
        <v>106</v>
      </c>
      <c r="AK2460" s="163" t="s">
        <v>9258</v>
      </c>
      <c r="AL2460" s="144">
        <v>42389</v>
      </c>
      <c r="AM2460" s="65" t="s">
        <v>108</v>
      </c>
      <c r="AN2460" s="65" t="s">
        <v>76</v>
      </c>
      <c r="AO2460">
        <v>3</v>
      </c>
      <c r="AP2460" s="132" t="s">
        <v>1514</v>
      </c>
      <c r="AQ2460" s="14">
        <v>3</v>
      </c>
      <c r="AR2460" s="14">
        <v>1</v>
      </c>
      <c r="AS2460" s="15"/>
      <c r="AT2460" s="122" t="s">
        <v>163</v>
      </c>
      <c r="AU2460" s="65">
        <v>3.8780000000000001</v>
      </c>
      <c r="AV2460" t="s">
        <v>150</v>
      </c>
      <c r="AW2460" t="s">
        <v>339</v>
      </c>
      <c r="AX2460" s="13">
        <v>38105555232</v>
      </c>
      <c r="AY2460">
        <v>53</v>
      </c>
      <c r="AZ2460" t="s">
        <v>174</v>
      </c>
      <c r="BA2460" s="20" t="str">
        <f t="shared" si="3116"/>
        <v>07080013810555523253</v>
      </c>
      <c r="BB2460" s="31">
        <f t="shared" si="3117"/>
        <v>20</v>
      </c>
      <c r="BC2460" s="95" t="s">
        <v>9259</v>
      </c>
      <c r="BD2460" s="95" t="s">
        <v>115</v>
      </c>
      <c r="BF2460"/>
      <c r="BG2460" s="95">
        <v>26776556</v>
      </c>
      <c r="BH2460">
        <v>0</v>
      </c>
      <c r="BJ2460" t="s">
        <v>5969</v>
      </c>
      <c r="BK2460" s="14" t="str">
        <f t="shared" si="3126"/>
        <v>A-P6 AV</v>
      </c>
      <c r="BL2460" t="s">
        <v>288</v>
      </c>
    </row>
    <row r="2461" spans="1:69" x14ac:dyDescent="0.25">
      <c r="A2461" t="str">
        <f>VLOOKUP(B2461,[2]RH!$B:$BV,72,0)</f>
        <v>si</v>
      </c>
      <c r="B2461" s="172">
        <v>2521</v>
      </c>
      <c r="C2461" s="168" t="s">
        <v>168</v>
      </c>
      <c r="D2461" s="7" t="s">
        <v>9260</v>
      </c>
      <c r="E2461" s="130" t="s">
        <v>67</v>
      </c>
      <c r="F2461" s="65" t="s">
        <v>118</v>
      </c>
      <c r="G2461" s="7" t="s">
        <v>1801</v>
      </c>
      <c r="H2461" s="41" t="s">
        <v>225</v>
      </c>
      <c r="I2461" s="7" t="s">
        <v>614</v>
      </c>
      <c r="J2461" s="7" t="s">
        <v>281</v>
      </c>
      <c r="K2461" s="125" t="s">
        <v>146</v>
      </c>
      <c r="L2461" s="139" t="s">
        <v>90</v>
      </c>
      <c r="M2461" s="7" t="str">
        <f t="shared" si="3097"/>
        <v>Prép CAMPO</v>
      </c>
      <c r="N2461" s="129">
        <v>45527</v>
      </c>
      <c r="P2461" s="7">
        <f t="shared" ca="1" si="3123"/>
        <v>-6</v>
      </c>
      <c r="R2461" s="7"/>
      <c r="S2461"/>
      <c r="T2461" s="9" t="s">
        <v>156</v>
      </c>
      <c r="U2461" s="7" t="str">
        <f t="shared" si="3107"/>
        <v>Contractuel</v>
      </c>
      <c r="V2461" s="8">
        <v>45689</v>
      </c>
      <c r="W2461" s="8">
        <f>VLOOKUP(B2461,[1]BASE!$A:$Q,17,0)</f>
        <v>45716</v>
      </c>
      <c r="X2461" s="8"/>
      <c r="Y2461" s="8"/>
      <c r="Z2461" s="129">
        <v>45527</v>
      </c>
      <c r="AA2461" s="7">
        <f t="shared" si="3108"/>
        <v>8</v>
      </c>
      <c r="AB2461" s="7">
        <f t="shared" si="3109"/>
        <v>2024</v>
      </c>
      <c r="AC2461" s="7">
        <f t="shared" si="3110"/>
        <v>2028</v>
      </c>
      <c r="AD2461" s="10" t="e">
        <f t="shared" ref="AD2461:AD2524" ca="1" si="3147">IF(#REF!="Non",(DAYS360(N2461,Q2461)/360),(DAYS360(N2461,TODAY())/360))</f>
        <v>#REF!</v>
      </c>
      <c r="AE2461" s="10" t="e">
        <f t="shared" ca="1" si="3112"/>
        <v>#REF!</v>
      </c>
      <c r="AF2461" s="33">
        <v>35607</v>
      </c>
      <c r="AG2461" s="11">
        <f t="shared" ca="1" si="3113"/>
        <v>27.712328767123289</v>
      </c>
      <c r="AH2461" s="10" t="str">
        <f t="shared" ca="1" si="3114"/>
        <v>&gt;25&lt; 35</v>
      </c>
      <c r="AI2461">
        <v>17347216</v>
      </c>
      <c r="AJ2461" t="s">
        <v>120</v>
      </c>
      <c r="AK2461" s="163" t="s">
        <v>9261</v>
      </c>
      <c r="AL2461" s="144">
        <v>42214</v>
      </c>
      <c r="AM2461" s="65" t="s">
        <v>108</v>
      </c>
      <c r="AN2461" s="65" t="s">
        <v>109</v>
      </c>
      <c r="AP2461" s="132" t="s">
        <v>1514</v>
      </c>
      <c r="AQ2461" s="14">
        <v>3</v>
      </c>
      <c r="AR2461" s="14">
        <v>1</v>
      </c>
      <c r="AS2461" s="15"/>
      <c r="AT2461" s="122" t="s">
        <v>163</v>
      </c>
      <c r="AU2461" s="65">
        <v>3.7149999999999999</v>
      </c>
      <c r="AV2461">
        <v>17</v>
      </c>
      <c r="AW2461">
        <v>20600</v>
      </c>
      <c r="AX2461" s="13" t="s">
        <v>9262</v>
      </c>
      <c r="AY2461">
        <v>75</v>
      </c>
      <c r="AZ2461" t="s">
        <v>203</v>
      </c>
      <c r="BA2461" s="20" t="str">
        <f t="shared" si="3116"/>
        <v>17206000000342400575</v>
      </c>
      <c r="BB2461" s="31">
        <f t="shared" si="3117"/>
        <v>20</v>
      </c>
      <c r="BC2461" s="95" t="s">
        <v>4896</v>
      </c>
      <c r="BD2461" s="95" t="s">
        <v>115</v>
      </c>
      <c r="BF2461"/>
      <c r="BG2461" s="95">
        <v>53715996</v>
      </c>
      <c r="BH2461">
        <v>0</v>
      </c>
      <c r="BJ2461" t="s">
        <v>286</v>
      </c>
      <c r="BK2461" s="14" t="str">
        <f t="shared" si="3126"/>
        <v>B-P6 AV</v>
      </c>
      <c r="BL2461" t="s">
        <v>595</v>
      </c>
    </row>
    <row r="2462" spans="1:69" x14ac:dyDescent="0.25">
      <c r="A2462" t="str">
        <f>VLOOKUP(B2462,[2]RH!$B:$BV,72,0)</f>
        <v>si</v>
      </c>
      <c r="B2462" s="172">
        <v>2522</v>
      </c>
      <c r="C2462" s="168" t="s">
        <v>168</v>
      </c>
      <c r="D2462" s="7" t="s">
        <v>9263</v>
      </c>
      <c r="E2462" s="130" t="s">
        <v>67</v>
      </c>
      <c r="F2462" s="65" t="s">
        <v>118</v>
      </c>
      <c r="G2462" s="7" t="s">
        <v>533</v>
      </c>
      <c r="H2462" s="80" t="s">
        <v>225</v>
      </c>
      <c r="I2462" s="7" t="s">
        <v>5620</v>
      </c>
      <c r="J2462" t="s">
        <v>281</v>
      </c>
      <c r="K2462" s="125" t="s">
        <v>89</v>
      </c>
      <c r="L2462" s="139" t="s">
        <v>90</v>
      </c>
      <c r="M2462" s="7" t="str">
        <f t="shared" si="3097"/>
        <v>Contrôle Qualité</v>
      </c>
      <c r="N2462" s="129">
        <v>45527</v>
      </c>
      <c r="P2462" s="7">
        <f t="shared" ca="1" si="3123"/>
        <v>-6</v>
      </c>
      <c r="R2462" s="7"/>
      <c r="S2462"/>
      <c r="T2462" s="9" t="s">
        <v>156</v>
      </c>
      <c r="U2462" s="7" t="str">
        <f t="shared" si="3107"/>
        <v>Contractuel</v>
      </c>
      <c r="V2462" s="8">
        <v>45689</v>
      </c>
      <c r="W2462" s="8">
        <f>VLOOKUP(B2462,[1]BASE!$A:$Q,17,0)</f>
        <v>45716</v>
      </c>
      <c r="X2462" s="8"/>
      <c r="Y2462" s="8"/>
      <c r="Z2462" s="129">
        <v>45527</v>
      </c>
      <c r="AA2462" s="7">
        <f t="shared" si="3108"/>
        <v>8</v>
      </c>
      <c r="AB2462" s="7">
        <f t="shared" si="3109"/>
        <v>2024</v>
      </c>
      <c r="AC2462" s="7">
        <f t="shared" si="3110"/>
        <v>2028</v>
      </c>
      <c r="AD2462" s="10" t="e">
        <f t="shared" ref="AD2462:AD2525" ca="1" si="3148">IF(#REF!="Non",(DAYS360(N2462,Q2462)/360),(DAYS360(N2462,TODAY())/360))</f>
        <v>#REF!</v>
      </c>
      <c r="AE2462" s="10" t="e">
        <f t="shared" ca="1" si="3112"/>
        <v>#REF!</v>
      </c>
      <c r="AF2462" s="33">
        <v>37529</v>
      </c>
      <c r="AG2462" s="11">
        <f t="shared" ca="1" si="3113"/>
        <v>22.446575342465753</v>
      </c>
      <c r="AH2462" s="10" t="str">
        <f t="shared" ca="1" si="3114"/>
        <v>&lt; 25</v>
      </c>
      <c r="AI2462">
        <v>17554102</v>
      </c>
      <c r="AJ2462" s="13" t="s">
        <v>92</v>
      </c>
      <c r="AK2462" s="163" t="s">
        <v>9264</v>
      </c>
      <c r="AL2462" s="144">
        <v>44025</v>
      </c>
      <c r="AM2462" s="65" t="s">
        <v>108</v>
      </c>
      <c r="AN2462" s="65" t="s">
        <v>109</v>
      </c>
      <c r="AP2462" s="132" t="s">
        <v>9265</v>
      </c>
      <c r="AQ2462" s="14">
        <v>3</v>
      </c>
      <c r="AR2462" s="14">
        <v>1</v>
      </c>
      <c r="AS2462" s="15"/>
      <c r="AT2462" s="122" t="s">
        <v>163</v>
      </c>
      <c r="AU2462" s="65">
        <v>3.8780000000000001</v>
      </c>
      <c r="AV2462" t="s">
        <v>150</v>
      </c>
      <c r="AW2462" t="s">
        <v>1091</v>
      </c>
      <c r="AX2462" s="13" t="s">
        <v>9266</v>
      </c>
      <c r="AY2462">
        <v>73</v>
      </c>
      <c r="AZ2462" t="s">
        <v>174</v>
      </c>
      <c r="BA2462" s="20" t="str">
        <f t="shared" si="3116"/>
        <v>07043010110553518173</v>
      </c>
      <c r="BB2462" s="31">
        <f t="shared" si="3117"/>
        <v>20</v>
      </c>
      <c r="BC2462" s="95" t="s">
        <v>9267</v>
      </c>
      <c r="BD2462" s="95" t="s">
        <v>115</v>
      </c>
      <c r="BF2462"/>
      <c r="BG2462" s="95">
        <v>95083831</v>
      </c>
      <c r="BH2462">
        <v>0</v>
      </c>
      <c r="BJ2462" t="s">
        <v>286</v>
      </c>
      <c r="BK2462" s="14" t="str">
        <f t="shared" si="3126"/>
        <v>B-P6 AV</v>
      </c>
      <c r="BL2462" t="s">
        <v>288</v>
      </c>
    </row>
    <row r="2463" spans="1:69" x14ac:dyDescent="0.25">
      <c r="A2463" t="str">
        <f>VLOOKUP(B2463,[2]RH!$B:$BV,72,0)</f>
        <v>Non-Actif</v>
      </c>
      <c r="B2463" s="172">
        <v>2523</v>
      </c>
      <c r="C2463" s="168" t="s">
        <v>168</v>
      </c>
      <c r="D2463" s="7" t="s">
        <v>9268</v>
      </c>
      <c r="E2463" s="130" t="s">
        <v>67</v>
      </c>
      <c r="F2463" s="65" t="s">
        <v>118</v>
      </c>
      <c r="G2463" s="7" t="s">
        <v>533</v>
      </c>
      <c r="H2463" s="80" t="s">
        <v>225</v>
      </c>
      <c r="I2463" s="7" t="s">
        <v>589</v>
      </c>
      <c r="J2463" t="s">
        <v>190</v>
      </c>
      <c r="K2463" s="125" t="s">
        <v>89</v>
      </c>
      <c r="L2463" s="139" t="s">
        <v>90</v>
      </c>
      <c r="M2463" s="7" t="str">
        <f t="shared" si="3097"/>
        <v>Contrôle Qualité</v>
      </c>
      <c r="N2463" s="129">
        <v>45496</v>
      </c>
      <c r="P2463" s="7">
        <f t="shared" ca="1" si="3123"/>
        <v>-187</v>
      </c>
      <c r="Q2463" s="33">
        <v>45496</v>
      </c>
      <c r="R2463" s="7" t="s">
        <v>1728</v>
      </c>
      <c r="S2463"/>
      <c r="T2463" s="9" t="s">
        <v>156</v>
      </c>
      <c r="U2463" s="7" t="str">
        <f t="shared" si="3107"/>
        <v>Contractuel</v>
      </c>
      <c r="V2463" s="129">
        <v>45496</v>
      </c>
      <c r="W2463" s="8">
        <v>45535</v>
      </c>
      <c r="X2463" s="8"/>
      <c r="Y2463" s="8"/>
      <c r="Z2463" s="129">
        <v>45496</v>
      </c>
      <c r="AA2463" s="7">
        <f t="shared" si="3108"/>
        <v>7</v>
      </c>
      <c r="AB2463" s="7">
        <f t="shared" si="3109"/>
        <v>2024</v>
      </c>
      <c r="AC2463" s="7">
        <f t="shared" si="3110"/>
        <v>2028</v>
      </c>
      <c r="AD2463" s="10" t="e">
        <f t="shared" ref="AD2463:AD2526" ca="1" si="3149">IF(#REF!="Non",(DAYS360(N2463,Q2463)/360),(DAYS360(N2463,TODAY())/360))</f>
        <v>#REF!</v>
      </c>
      <c r="AE2463" s="10" t="e">
        <f t="shared" ca="1" si="3112"/>
        <v>#REF!</v>
      </c>
      <c r="AF2463" s="33">
        <v>29529</v>
      </c>
      <c r="AG2463" s="11">
        <f t="shared" ca="1" si="3113"/>
        <v>44.364383561643834</v>
      </c>
      <c r="AH2463" s="10" t="str">
        <f t="shared" ca="1" si="3114"/>
        <v>&gt;35&lt; 45</v>
      </c>
      <c r="AI2463">
        <v>16175937</v>
      </c>
      <c r="AJ2463" t="s">
        <v>213</v>
      </c>
      <c r="AK2463" s="163" t="s">
        <v>9269</v>
      </c>
      <c r="AL2463" s="144">
        <v>41342</v>
      </c>
      <c r="AM2463" s="65" t="s">
        <v>108</v>
      </c>
      <c r="AN2463" s="65" t="s">
        <v>109</v>
      </c>
      <c r="AP2463" s="132" t="s">
        <v>9270</v>
      </c>
      <c r="AQ2463" s="14">
        <v>3</v>
      </c>
      <c r="AR2463" s="14">
        <v>1</v>
      </c>
      <c r="AS2463" s="15">
        <f>N2463+(365.25*AR2463)</f>
        <v>45861.25</v>
      </c>
      <c r="AT2463" s="122" t="s">
        <v>163</v>
      </c>
      <c r="AU2463" s="65">
        <v>3.8780000000000001</v>
      </c>
      <c r="AV2463">
        <v>17</v>
      </c>
      <c r="AW2463" t="s">
        <v>201</v>
      </c>
      <c r="AX2463" s="13" t="s">
        <v>9271</v>
      </c>
      <c r="AY2463">
        <v>30</v>
      </c>
      <c r="AZ2463" t="s">
        <v>8448</v>
      </c>
      <c r="BA2463" s="20" t="str">
        <f t="shared" si="3116"/>
        <v>17001000000039720330</v>
      </c>
      <c r="BB2463" s="31">
        <f t="shared" si="3117"/>
        <v>20</v>
      </c>
      <c r="BC2463" s="95" t="s">
        <v>9272</v>
      </c>
      <c r="BD2463" s="95" t="s">
        <v>115</v>
      </c>
      <c r="BF2463"/>
      <c r="BG2463" s="95">
        <v>96181230</v>
      </c>
      <c r="BJ2463" t="s">
        <v>2186</v>
      </c>
      <c r="BK2463" s="14" t="str">
        <f t="shared" si="3126"/>
        <v>A-P6 AV</v>
      </c>
      <c r="BL2463" t="s">
        <v>288</v>
      </c>
    </row>
    <row r="2464" spans="1:69" x14ac:dyDescent="0.25">
      <c r="A2464" t="str">
        <f>VLOOKUP(B2464,[2]RH!$B:$BV,72,0)</f>
        <v>si</v>
      </c>
      <c r="B2464" s="172">
        <v>2524</v>
      </c>
      <c r="C2464" s="168" t="s">
        <v>168</v>
      </c>
      <c r="D2464" s="7" t="s">
        <v>9273</v>
      </c>
      <c r="E2464" s="130" t="s">
        <v>67</v>
      </c>
      <c r="F2464" s="65" t="s">
        <v>118</v>
      </c>
      <c r="G2464" s="7" t="s">
        <v>533</v>
      </c>
      <c r="H2464" s="80" t="s">
        <v>2398</v>
      </c>
      <c r="I2464" s="7" t="s">
        <v>2487</v>
      </c>
      <c r="J2464" t="s">
        <v>281</v>
      </c>
      <c r="K2464" s="125" t="s">
        <v>89</v>
      </c>
      <c r="L2464" s="139" t="s">
        <v>90</v>
      </c>
      <c r="M2464" s="7" t="str">
        <f t="shared" si="3097"/>
        <v>Contrôle Qualité</v>
      </c>
      <c r="N2464" s="129">
        <v>45496</v>
      </c>
      <c r="P2464" s="7">
        <f t="shared" ca="1" si="3123"/>
        <v>-6</v>
      </c>
      <c r="R2464" s="7"/>
      <c r="S2464"/>
      <c r="T2464" s="9" t="s">
        <v>156</v>
      </c>
      <c r="U2464" s="7" t="str">
        <f t="shared" si="3107"/>
        <v>Contractuel</v>
      </c>
      <c r="V2464" s="8">
        <v>45689</v>
      </c>
      <c r="W2464" s="8">
        <f>VLOOKUP(B2464,[1]BASE!$A:$Q,17,0)</f>
        <v>45716</v>
      </c>
      <c r="X2464" s="8"/>
      <c r="Y2464" s="8"/>
      <c r="Z2464" s="129">
        <v>45496</v>
      </c>
      <c r="AA2464" s="7">
        <f t="shared" si="3108"/>
        <v>7</v>
      </c>
      <c r="AB2464" s="7">
        <f t="shared" si="3109"/>
        <v>2024</v>
      </c>
      <c r="AC2464" s="7">
        <f t="shared" si="3110"/>
        <v>2028</v>
      </c>
      <c r="AD2464" s="10" t="e">
        <f t="shared" ref="AD2464:AD2527" ca="1" si="3150">IF(#REF!="Non",(DAYS360(N2464,Q2464)/360),(DAYS360(N2464,TODAY())/360))</f>
        <v>#REF!</v>
      </c>
      <c r="AE2464" s="10" t="e">
        <f t="shared" ca="1" si="3112"/>
        <v>#REF!</v>
      </c>
      <c r="AF2464" s="33">
        <v>34948</v>
      </c>
      <c r="AG2464" s="11">
        <f t="shared" ca="1" si="3113"/>
        <v>29.517808219178082</v>
      </c>
      <c r="AH2464" s="10" t="str">
        <f t="shared" ca="1" si="3114"/>
        <v>&gt;25&lt; 35</v>
      </c>
      <c r="AI2464">
        <v>17524783</v>
      </c>
      <c r="AJ2464" t="s">
        <v>82</v>
      </c>
      <c r="AK2464" s="163" t="s">
        <v>9274</v>
      </c>
      <c r="AL2464" s="144">
        <v>45167</v>
      </c>
      <c r="AM2464" s="65" t="s">
        <v>108</v>
      </c>
      <c r="AN2464" s="65" t="s">
        <v>109</v>
      </c>
      <c r="AP2464" s="132" t="s">
        <v>9275</v>
      </c>
      <c r="AQ2464" s="14">
        <v>3</v>
      </c>
      <c r="AR2464" s="14">
        <v>1</v>
      </c>
      <c r="AS2464" s="15">
        <f>N2464+(365.25*AR2464)</f>
        <v>45861.25</v>
      </c>
      <c r="AT2464" s="122" t="s">
        <v>163</v>
      </c>
      <c r="AU2464" s="65">
        <v>3.8780000000000001</v>
      </c>
      <c r="AV2464">
        <v>17</v>
      </c>
      <c r="AW2464">
        <v>20600</v>
      </c>
      <c r="AX2464" s="13" t="s">
        <v>9276</v>
      </c>
      <c r="AY2464">
        <v>78</v>
      </c>
      <c r="AZ2464" t="s">
        <v>8448</v>
      </c>
      <c r="BA2464" s="20" t="str">
        <f t="shared" si="3116"/>
        <v>17206000000321506678</v>
      </c>
      <c r="BB2464" s="31">
        <f t="shared" si="3117"/>
        <v>20</v>
      </c>
      <c r="BC2464" s="95" t="s">
        <v>9277</v>
      </c>
      <c r="BD2464" s="95" t="s">
        <v>115</v>
      </c>
      <c r="BF2464"/>
      <c r="BG2464" s="95">
        <v>28211153</v>
      </c>
      <c r="BJ2464" t="s">
        <v>1217</v>
      </c>
      <c r="BK2464" s="14" t="str">
        <f>IF(K2464="CADRE","CADRE",CONCATENATE(J2464,"-",H2464))</f>
        <v>B-P7 AR</v>
      </c>
      <c r="BL2464" t="s">
        <v>288</v>
      </c>
    </row>
    <row r="2465" spans="1:64" x14ac:dyDescent="0.25">
      <c r="A2465" t="str">
        <f>VLOOKUP(B2465,[2]RH!$B:$BV,72,0)</f>
        <v>Non-Actif</v>
      </c>
      <c r="B2465" s="172">
        <v>2525</v>
      </c>
      <c r="C2465" s="168" t="s">
        <v>168</v>
      </c>
      <c r="D2465" s="7" t="s">
        <v>9278</v>
      </c>
      <c r="E2465" s="130" t="s">
        <v>67</v>
      </c>
      <c r="F2465" s="65" t="s">
        <v>118</v>
      </c>
      <c r="G2465" s="7" t="s">
        <v>533</v>
      </c>
      <c r="H2465" s="80" t="s">
        <v>2398</v>
      </c>
      <c r="I2465" s="7" t="s">
        <v>2487</v>
      </c>
      <c r="J2465" t="s">
        <v>281</v>
      </c>
      <c r="K2465" s="125" t="s">
        <v>89</v>
      </c>
      <c r="L2465" s="139" t="s">
        <v>90</v>
      </c>
      <c r="M2465" s="7" t="str">
        <f t="shared" si="3097"/>
        <v>Contrôle Qualité</v>
      </c>
      <c r="N2465" s="129">
        <v>45496</v>
      </c>
      <c r="P2465" s="7">
        <f t="shared" ca="1" si="3123"/>
        <v>-157</v>
      </c>
      <c r="Q2465" s="33">
        <v>45576</v>
      </c>
      <c r="R2465" s="7" t="s">
        <v>1728</v>
      </c>
      <c r="S2465"/>
      <c r="T2465" s="9" t="s">
        <v>156</v>
      </c>
      <c r="U2465" s="7" t="str">
        <f t="shared" si="3107"/>
        <v>Contractuel</v>
      </c>
      <c r="V2465" s="129">
        <v>45536</v>
      </c>
      <c r="W2465" s="8">
        <v>45565</v>
      </c>
      <c r="X2465" s="8"/>
      <c r="Y2465" s="8"/>
      <c r="Z2465" s="129">
        <v>45496</v>
      </c>
      <c r="AA2465" s="7">
        <f t="shared" si="3108"/>
        <v>7</v>
      </c>
      <c r="AB2465" s="7">
        <f t="shared" si="3109"/>
        <v>2024</v>
      </c>
      <c r="AC2465" s="7">
        <f t="shared" si="3110"/>
        <v>2028</v>
      </c>
      <c r="AD2465" s="10" t="e">
        <f t="shared" ref="AD2465:AD2528" ca="1" si="3151">IF(#REF!="Non",(DAYS360(N2465,Q2465)/360),(DAYS360(N2465,TODAY())/360))</f>
        <v>#REF!</v>
      </c>
      <c r="AE2465" s="10" t="e">
        <f t="shared" ca="1" si="3112"/>
        <v>#REF!</v>
      </c>
      <c r="AF2465" s="33">
        <v>28754</v>
      </c>
      <c r="AG2465" s="11">
        <f t="shared" ca="1" si="3113"/>
        <v>46.487671232876714</v>
      </c>
      <c r="AH2465" s="10" t="str">
        <f t="shared" ca="1" si="3114"/>
        <v>&gt;45&lt; 55</v>
      </c>
      <c r="AI2465">
        <v>16048493</v>
      </c>
      <c r="AJ2465" t="s">
        <v>106</v>
      </c>
      <c r="AK2465" s="163" t="s">
        <v>9279</v>
      </c>
      <c r="AL2465" s="144">
        <v>40637</v>
      </c>
      <c r="AM2465" s="65" t="s">
        <v>108</v>
      </c>
      <c r="AN2465" s="65" t="s">
        <v>76</v>
      </c>
      <c r="AO2465">
        <v>3</v>
      </c>
      <c r="AP2465" s="132" t="s">
        <v>9280</v>
      </c>
      <c r="AQ2465" s="14">
        <v>3</v>
      </c>
      <c r="AR2465" s="14">
        <v>1</v>
      </c>
      <c r="AS2465" s="15">
        <f>N2465+(365.25*AR2465)</f>
        <v>45861.25</v>
      </c>
      <c r="AT2465" s="122" t="s">
        <v>163</v>
      </c>
      <c r="AU2465" s="65">
        <v>3.8780000000000001</v>
      </c>
      <c r="AV2465" t="s">
        <v>73</v>
      </c>
      <c r="AW2465" t="s">
        <v>1445</v>
      </c>
      <c r="AX2465" s="13">
        <v>61110164944</v>
      </c>
      <c r="AY2465" t="s">
        <v>73</v>
      </c>
      <c r="AZ2465" t="s">
        <v>98</v>
      </c>
      <c r="BA2465" s="20" t="str">
        <f t="shared" si="3116"/>
        <v>01038076111016494401</v>
      </c>
      <c r="BB2465" s="31">
        <f t="shared" si="3117"/>
        <v>20</v>
      </c>
      <c r="BC2465" s="95" t="s">
        <v>4214</v>
      </c>
      <c r="BD2465" s="95" t="s">
        <v>115</v>
      </c>
      <c r="BF2465"/>
      <c r="BG2465" s="95">
        <v>93285231</v>
      </c>
      <c r="BJ2465" t="s">
        <v>933</v>
      </c>
      <c r="BK2465" s="14" t="str">
        <f t="shared" ref="BK2465:BK2470" si="3152">IF(K2465="CADRE","CADRE",CONCATENATE(J2465,"-",H2465))</f>
        <v>B-P7 AR</v>
      </c>
      <c r="BL2465" t="s">
        <v>288</v>
      </c>
    </row>
    <row r="2466" spans="1:64" x14ac:dyDescent="0.25">
      <c r="A2466" t="str">
        <f>VLOOKUP(B2466,[2]RH!$B:$BV,72,0)</f>
        <v>si</v>
      </c>
      <c r="B2466" s="172">
        <v>2526</v>
      </c>
      <c r="C2466" s="168" t="s">
        <v>168</v>
      </c>
      <c r="D2466" s="7" t="s">
        <v>9281</v>
      </c>
      <c r="E2466" s="130" t="s">
        <v>67</v>
      </c>
      <c r="F2466" s="65" t="s">
        <v>258</v>
      </c>
      <c r="G2466" s="7" t="s">
        <v>264</v>
      </c>
      <c r="H2466" s="80"/>
      <c r="I2466" s="7"/>
      <c r="K2466" s="125" t="s">
        <v>70</v>
      </c>
      <c r="L2466" s="139" t="s">
        <v>90</v>
      </c>
      <c r="M2466" s="7" t="str">
        <f t="shared" si="3097"/>
        <v>INGENIEUR QUALITE</v>
      </c>
      <c r="N2466" s="129">
        <v>45496</v>
      </c>
      <c r="P2466" s="7"/>
      <c r="R2466" s="7"/>
      <c r="S2466"/>
      <c r="T2466" s="9" t="s">
        <v>394</v>
      </c>
      <c r="U2466" s="7" t="str">
        <f t="shared" si="3107"/>
        <v>Contractuel</v>
      </c>
      <c r="V2466" s="129">
        <v>45496</v>
      </c>
      <c r="W2466" s="8" t="s">
        <v>5762</v>
      </c>
      <c r="X2466" s="8">
        <v>45577</v>
      </c>
      <c r="Y2466" s="8">
        <v>45941</v>
      </c>
      <c r="Z2466" s="129"/>
      <c r="AA2466" s="7">
        <f t="shared" si="3108"/>
        <v>7</v>
      </c>
      <c r="AB2466" s="7">
        <f t="shared" si="3109"/>
        <v>2024</v>
      </c>
      <c r="AC2466" s="7">
        <f t="shared" si="3110"/>
        <v>2028</v>
      </c>
      <c r="AD2466" s="10" t="e">
        <f t="shared" ref="AD2466:AD2529" ca="1" si="3153">IF(#REF!="Non",(DAYS360(N2466,Q2466)/360),(DAYS360(N2466,TODAY())/360))</f>
        <v>#REF!</v>
      </c>
      <c r="AE2466" s="10" t="e">
        <f t="shared" ca="1" si="3112"/>
        <v>#REF!</v>
      </c>
      <c r="AF2466" s="33">
        <v>36262</v>
      </c>
      <c r="AG2466" s="11">
        <f t="shared" ca="1" si="3113"/>
        <v>25.917808219178081</v>
      </c>
      <c r="AH2466" s="10" t="str">
        <f t="shared" ca="1" si="3114"/>
        <v>&gt;25&lt; 35</v>
      </c>
      <c r="AK2466" s="163" t="s">
        <v>9282</v>
      </c>
      <c r="AL2466" s="144">
        <v>45258</v>
      </c>
      <c r="AM2466" s="65" t="s">
        <v>108</v>
      </c>
      <c r="AN2466" s="65" t="s">
        <v>109</v>
      </c>
      <c r="AP2466" s="132" t="s">
        <v>9283</v>
      </c>
      <c r="AQ2466" s="14">
        <v>14</v>
      </c>
      <c r="AR2466" s="14">
        <v>1</v>
      </c>
      <c r="AS2466" s="15">
        <f>N2466+(365.25*AR2466)</f>
        <v>45861.25</v>
      </c>
      <c r="AT2466" s="122" t="s">
        <v>77</v>
      </c>
      <c r="AU2466" s="65">
        <v>1600</v>
      </c>
      <c r="AV2466" t="s">
        <v>79</v>
      </c>
      <c r="AW2466" t="s">
        <v>9284</v>
      </c>
      <c r="AX2466" s="13" t="s">
        <v>9285</v>
      </c>
      <c r="AY2466" t="s">
        <v>92</v>
      </c>
      <c r="AZ2466" t="s">
        <v>83</v>
      </c>
      <c r="BA2466" s="20" t="str">
        <f t="shared" si="3116"/>
        <v>08605000102013858704</v>
      </c>
      <c r="BB2466" s="31">
        <f t="shared" si="3117"/>
        <v>20</v>
      </c>
      <c r="BC2466" s="95" t="s">
        <v>9286</v>
      </c>
      <c r="BD2466" s="95" t="s">
        <v>85</v>
      </c>
      <c r="BF2466"/>
      <c r="BG2466" s="95">
        <v>52457769</v>
      </c>
      <c r="BK2466" s="14" t="str">
        <f t="shared" si="3152"/>
        <v>CADRE</v>
      </c>
    </row>
    <row r="2467" spans="1:64" x14ac:dyDescent="0.25">
      <c r="A2467" t="str">
        <f>VLOOKUP(B2467,[2]RH!$B:$BV,72,0)</f>
        <v>Non-Actif</v>
      </c>
      <c r="B2467" s="172">
        <v>2527</v>
      </c>
      <c r="C2467" s="168" t="s">
        <v>168</v>
      </c>
      <c r="D2467" s="7" t="s">
        <v>9287</v>
      </c>
      <c r="E2467" s="130" t="s">
        <v>67</v>
      </c>
      <c r="F2467" s="65" t="s">
        <v>118</v>
      </c>
      <c r="G2467" s="7" t="s">
        <v>533</v>
      </c>
      <c r="H2467" s="7" t="s">
        <v>1596</v>
      </c>
      <c r="I2467" s="7" t="s">
        <v>1597</v>
      </c>
      <c r="J2467" s="65" t="s">
        <v>190</v>
      </c>
      <c r="K2467" s="125" t="s">
        <v>89</v>
      </c>
      <c r="L2467" s="139" t="s">
        <v>90</v>
      </c>
      <c r="M2467" s="7" t="str">
        <f t="shared" si="3097"/>
        <v>Contrôle Qualité</v>
      </c>
      <c r="N2467" s="129">
        <v>45497</v>
      </c>
      <c r="P2467" s="7">
        <f t="shared" ca="1" si="3123"/>
        <v>-34</v>
      </c>
      <c r="Q2467" s="33">
        <v>45689</v>
      </c>
      <c r="R2467" s="7" t="s">
        <v>3467</v>
      </c>
      <c r="S2467"/>
      <c r="T2467" s="9" t="s">
        <v>156</v>
      </c>
      <c r="U2467" s="7" t="str">
        <f t="shared" si="3107"/>
        <v>Contractuel</v>
      </c>
      <c r="V2467" s="8">
        <v>45658</v>
      </c>
      <c r="W2467" s="8">
        <v>45688</v>
      </c>
      <c r="X2467" s="8"/>
      <c r="Y2467" s="8"/>
      <c r="Z2467" s="129">
        <v>45497</v>
      </c>
      <c r="AA2467" s="7">
        <f t="shared" si="3108"/>
        <v>7</v>
      </c>
      <c r="AB2467" s="7">
        <f t="shared" si="3109"/>
        <v>2024</v>
      </c>
      <c r="AC2467" s="7">
        <f t="shared" si="3110"/>
        <v>2028</v>
      </c>
      <c r="AD2467" s="10" t="e">
        <f t="shared" ref="AD2467:AD2530" ca="1" si="3154">IF(#REF!="Non",(DAYS360(N2467,Q2467)/360),(DAYS360(N2467,TODAY())/360))</f>
        <v>#REF!</v>
      </c>
      <c r="AE2467" s="10" t="e">
        <f t="shared" ca="1" si="3112"/>
        <v>#REF!</v>
      </c>
      <c r="AF2467" s="33">
        <v>33470</v>
      </c>
      <c r="AG2467" s="11">
        <f t="shared" ca="1" si="3113"/>
        <v>33.56712328767123</v>
      </c>
      <c r="AH2467" s="10" t="str">
        <f t="shared" ca="1" si="3114"/>
        <v>&gt;25&lt; 35</v>
      </c>
      <c r="AI2467">
        <v>16669517</v>
      </c>
      <c r="AJ2467" t="s">
        <v>213</v>
      </c>
      <c r="AK2467" s="163" t="s">
        <v>9288</v>
      </c>
      <c r="AL2467" s="144">
        <v>40311</v>
      </c>
      <c r="AM2467" s="65" t="s">
        <v>108</v>
      </c>
      <c r="AN2467" s="65" t="s">
        <v>109</v>
      </c>
      <c r="AP2467" s="132" t="s">
        <v>1514</v>
      </c>
      <c r="AQ2467" s="14">
        <v>3</v>
      </c>
      <c r="AR2467" s="14">
        <v>1</v>
      </c>
      <c r="AS2467" s="15">
        <f>N2467+(365.25*AR2467)</f>
        <v>45862.25</v>
      </c>
      <c r="AT2467" s="122" t="s">
        <v>163</v>
      </c>
      <c r="AU2467" s="65">
        <v>3.8780000000000001</v>
      </c>
      <c r="AV2467">
        <v>17</v>
      </c>
      <c r="AW2467">
        <v>20600</v>
      </c>
      <c r="AX2467" s="13" t="s">
        <v>9289</v>
      </c>
      <c r="AY2467">
        <v>89</v>
      </c>
      <c r="AZ2467" t="s">
        <v>8448</v>
      </c>
      <c r="BA2467" s="20" t="str">
        <f t="shared" si="3116"/>
        <v>17206000000198031789</v>
      </c>
      <c r="BB2467" s="31">
        <f t="shared" si="3117"/>
        <v>20</v>
      </c>
      <c r="BC2467" s="95" t="s">
        <v>714</v>
      </c>
      <c r="BD2467" s="95" t="s">
        <v>115</v>
      </c>
      <c r="BF2467"/>
      <c r="BG2467" s="95">
        <v>29894815</v>
      </c>
      <c r="BJ2467" t="s">
        <v>714</v>
      </c>
      <c r="BK2467" s="14" t="str">
        <f t="shared" si="3152"/>
        <v>A-CR3</v>
      </c>
      <c r="BL2467" t="s">
        <v>288</v>
      </c>
    </row>
    <row r="2468" spans="1:64" x14ac:dyDescent="0.25">
      <c r="A2468" t="str">
        <f>VLOOKUP(B2468,[2]RH!$B:$BV,72,0)</f>
        <v>non-Actif</v>
      </c>
      <c r="B2468" s="172">
        <v>2528</v>
      </c>
      <c r="C2468" s="168" t="s">
        <v>168</v>
      </c>
      <c r="D2468" s="7" t="s">
        <v>9290</v>
      </c>
      <c r="E2468" s="130" t="s">
        <v>67</v>
      </c>
      <c r="F2468" s="65" t="s">
        <v>118</v>
      </c>
      <c r="G2468" s="7" t="s">
        <v>533</v>
      </c>
      <c r="H2468" s="80" t="s">
        <v>2398</v>
      </c>
      <c r="I2468" s="7" t="s">
        <v>2487</v>
      </c>
      <c r="J2468" t="s">
        <v>281</v>
      </c>
      <c r="K2468" s="125" t="s">
        <v>89</v>
      </c>
      <c r="L2468" s="139" t="s">
        <v>90</v>
      </c>
      <c r="M2468" s="7" t="str">
        <f t="shared" si="3097"/>
        <v>Contrôle Qualité</v>
      </c>
      <c r="N2468" s="129">
        <v>45518</v>
      </c>
      <c r="P2468" s="7">
        <f t="shared" ca="1" si="3123"/>
        <v>-157</v>
      </c>
      <c r="Q2468" s="33">
        <v>45539</v>
      </c>
      <c r="R2468" s="7" t="s">
        <v>4245</v>
      </c>
      <c r="S2468"/>
      <c r="T2468" s="9" t="s">
        <v>156</v>
      </c>
      <c r="U2468" s="7" t="str">
        <f t="shared" si="3107"/>
        <v>Contractuel</v>
      </c>
      <c r="V2468" s="129">
        <v>45518</v>
      </c>
      <c r="W2468" s="8">
        <v>45565</v>
      </c>
      <c r="X2468" s="8"/>
      <c r="Y2468" s="8"/>
      <c r="Z2468" s="129">
        <v>45518</v>
      </c>
      <c r="AA2468" s="7">
        <f t="shared" si="3108"/>
        <v>8</v>
      </c>
      <c r="AB2468" s="7">
        <f t="shared" si="3109"/>
        <v>2024</v>
      </c>
      <c r="AC2468" s="7">
        <f t="shared" si="3110"/>
        <v>2028</v>
      </c>
      <c r="AD2468" s="10" t="e">
        <f t="shared" ref="AD2468:AD2531" ca="1" si="3155">IF(#REF!="Non",(DAYS360(N2468,Q2468)/360),(DAYS360(N2468,TODAY())/360))</f>
        <v>#REF!</v>
      </c>
      <c r="AE2468" s="10" t="e">
        <f t="shared" ca="1" si="3112"/>
        <v>#REF!</v>
      </c>
      <c r="AF2468" s="33">
        <v>34536</v>
      </c>
      <c r="AG2468" s="11">
        <f t="shared" ca="1" si="3113"/>
        <v>30.646575342465752</v>
      </c>
      <c r="AH2468" s="10" t="str">
        <f t="shared" ca="1" si="3114"/>
        <v>&gt;25&lt; 35</v>
      </c>
      <c r="AI2468">
        <v>16882168</v>
      </c>
      <c r="AJ2468" t="s">
        <v>73</v>
      </c>
      <c r="AK2468" s="163" t="s">
        <v>9291</v>
      </c>
      <c r="AL2468" s="144">
        <v>43132</v>
      </c>
      <c r="AM2468" s="65" t="s">
        <v>108</v>
      </c>
      <c r="AN2468" s="65" t="s">
        <v>76</v>
      </c>
      <c r="AP2468" s="132" t="s">
        <v>9292</v>
      </c>
      <c r="AQ2468" s="14">
        <v>3</v>
      </c>
      <c r="AR2468" s="14">
        <v>1</v>
      </c>
      <c r="AS2468" s="15">
        <f t="shared" ref="AS2468:AS2531" si="3156">N2468+(365.25*AR2468)</f>
        <v>45883.25</v>
      </c>
      <c r="AT2468" s="122" t="s">
        <v>163</v>
      </c>
      <c r="AU2468" s="65">
        <v>3.8780000000000001</v>
      </c>
      <c r="AV2468">
        <v>17</v>
      </c>
      <c r="AW2468" t="s">
        <v>201</v>
      </c>
      <c r="AX2468" s="13" t="s">
        <v>9293</v>
      </c>
      <c r="AY2468">
        <v>48</v>
      </c>
      <c r="AZ2468" t="s">
        <v>203</v>
      </c>
      <c r="BA2468" s="20" t="str">
        <f t="shared" si="3116"/>
        <v>17001000000321446548</v>
      </c>
      <c r="BB2468" s="31">
        <f t="shared" si="3117"/>
        <v>20</v>
      </c>
      <c r="BC2468" s="95" t="s">
        <v>9294</v>
      </c>
      <c r="BD2468" s="95" t="s">
        <v>115</v>
      </c>
      <c r="BF2468"/>
      <c r="BG2468" s="95">
        <v>99713667</v>
      </c>
      <c r="BH2468">
        <v>0</v>
      </c>
      <c r="BK2468" s="14" t="str">
        <f t="shared" si="3152"/>
        <v>B-P7 AR</v>
      </c>
      <c r="BL2468" t="s">
        <v>288</v>
      </c>
    </row>
    <row r="2469" spans="1:64" x14ac:dyDescent="0.25">
      <c r="A2469" t="str">
        <f>VLOOKUP(B2469,[2]RH!$B:$BV,72,0)</f>
        <v>Non-Actif</v>
      </c>
      <c r="B2469" s="172">
        <v>2529</v>
      </c>
      <c r="C2469" s="168" t="s">
        <v>168</v>
      </c>
      <c r="D2469" s="7" t="s">
        <v>9295</v>
      </c>
      <c r="E2469" s="130" t="s">
        <v>67</v>
      </c>
      <c r="F2469" s="65" t="s">
        <v>258</v>
      </c>
      <c r="G2469" s="7" t="s">
        <v>4734</v>
      </c>
      <c r="H2469" s="80" t="s">
        <v>2398</v>
      </c>
      <c r="I2469" s="7" t="s">
        <v>563</v>
      </c>
      <c r="J2469" t="s">
        <v>281</v>
      </c>
      <c r="K2469" s="125" t="s">
        <v>89</v>
      </c>
      <c r="L2469" s="139" t="s">
        <v>90</v>
      </c>
      <c r="M2469" s="7" t="str">
        <f t="shared" si="3097"/>
        <v>CSL</v>
      </c>
      <c r="N2469" s="129">
        <v>45518</v>
      </c>
      <c r="P2469" s="7">
        <f t="shared" ca="1" si="3123"/>
        <v>-157</v>
      </c>
      <c r="Q2469" s="33">
        <v>45548</v>
      </c>
      <c r="R2469" s="7" t="s">
        <v>771</v>
      </c>
      <c r="S2469"/>
      <c r="T2469" s="9" t="s">
        <v>156</v>
      </c>
      <c r="U2469" s="7" t="str">
        <f t="shared" si="3107"/>
        <v>Contractuel</v>
      </c>
      <c r="V2469" s="129">
        <v>45518</v>
      </c>
      <c r="W2469" s="8">
        <v>45565</v>
      </c>
      <c r="X2469" s="8"/>
      <c r="Y2469" s="8"/>
      <c r="Z2469" s="129">
        <v>45518</v>
      </c>
      <c r="AA2469" s="7">
        <f t="shared" si="3108"/>
        <v>8</v>
      </c>
      <c r="AB2469" s="7">
        <f t="shared" si="3109"/>
        <v>2024</v>
      </c>
      <c r="AC2469" s="7">
        <f t="shared" si="3110"/>
        <v>2028</v>
      </c>
      <c r="AD2469" s="10" t="e">
        <f t="shared" ref="AD2469:AD2532" ca="1" si="3157">IF(#REF!="Non",(DAYS360(N2469,Q2469)/360),(DAYS360(N2469,TODAY())/360))</f>
        <v>#REF!</v>
      </c>
      <c r="AE2469" s="10" t="e">
        <f t="shared" ca="1" si="3112"/>
        <v>#REF!</v>
      </c>
      <c r="AF2469" s="33">
        <v>35111</v>
      </c>
      <c r="AG2469" s="11">
        <f t="shared" ca="1" si="3113"/>
        <v>29.07123287671233</v>
      </c>
      <c r="AH2469" s="10" t="str">
        <f t="shared" ca="1" si="3114"/>
        <v>&gt;25&lt; 35</v>
      </c>
      <c r="AK2469" s="163" t="s">
        <v>9296</v>
      </c>
      <c r="AL2469" s="144">
        <v>43028</v>
      </c>
      <c r="AM2469" s="65" t="s">
        <v>108</v>
      </c>
      <c r="AN2469" s="65" t="s">
        <v>109</v>
      </c>
      <c r="AP2469" s="132" t="s">
        <v>9297</v>
      </c>
      <c r="AQ2469" s="14">
        <v>3</v>
      </c>
      <c r="AR2469" s="14">
        <v>1</v>
      </c>
      <c r="AS2469" s="15">
        <f t="shared" si="3156"/>
        <v>45883.25</v>
      </c>
      <c r="AT2469" s="122" t="s">
        <v>163</v>
      </c>
      <c r="AU2469" s="65">
        <v>3.8780000000000001</v>
      </c>
      <c r="AV2469">
        <v>25</v>
      </c>
      <c r="AW2469" t="s">
        <v>2235</v>
      </c>
      <c r="AX2469" s="13" t="s">
        <v>9298</v>
      </c>
      <c r="AY2469">
        <v>54</v>
      </c>
      <c r="AZ2469" t="s">
        <v>276</v>
      </c>
      <c r="BA2469" s="20" t="str">
        <f t="shared" si="3116"/>
        <v>25026000000116854154</v>
      </c>
      <c r="BB2469" s="31">
        <f t="shared" si="3117"/>
        <v>20</v>
      </c>
      <c r="BC2469" s="95" t="s">
        <v>4214</v>
      </c>
      <c r="BD2469" s="95" t="s">
        <v>115</v>
      </c>
      <c r="BF2469"/>
      <c r="BG2469" s="95">
        <v>96408247</v>
      </c>
      <c r="BH2469">
        <v>56647794</v>
      </c>
      <c r="BJ2469" t="s">
        <v>933</v>
      </c>
      <c r="BK2469" s="14" t="str">
        <f t="shared" si="3152"/>
        <v>B-P7 AR</v>
      </c>
      <c r="BL2469" t="s">
        <v>288</v>
      </c>
    </row>
    <row r="2470" spans="1:64" x14ac:dyDescent="0.25">
      <c r="A2470" t="str">
        <f>VLOOKUP(B2470,[2]RH!$B:$BV,72,0)</f>
        <v>non-Actif</v>
      </c>
      <c r="B2470" s="172">
        <v>2530</v>
      </c>
      <c r="C2470" s="168" t="s">
        <v>168</v>
      </c>
      <c r="D2470" s="7" t="s">
        <v>9299</v>
      </c>
      <c r="E2470" s="130" t="s">
        <v>67</v>
      </c>
      <c r="F2470" s="65" t="s">
        <v>258</v>
      </c>
      <c r="G2470" s="7" t="s">
        <v>570</v>
      </c>
      <c r="H2470" s="80" t="s">
        <v>225</v>
      </c>
      <c r="I2470" s="7" t="s">
        <v>882</v>
      </c>
      <c r="J2470" t="s">
        <v>190</v>
      </c>
      <c r="K2470" s="125" t="s">
        <v>89</v>
      </c>
      <c r="L2470" s="139" t="s">
        <v>90</v>
      </c>
      <c r="M2470" s="7" t="str">
        <f t="shared" si="3097"/>
        <v>Fire W</v>
      </c>
      <c r="N2470" s="129">
        <v>45520</v>
      </c>
      <c r="P2470" s="7" t="str">
        <f t="shared" ca="1" si="3123"/>
        <v/>
      </c>
      <c r="Q2470" s="33">
        <v>45687</v>
      </c>
      <c r="R2470" s="7" t="s">
        <v>3519</v>
      </c>
      <c r="S2470"/>
      <c r="T2470" s="9" t="s">
        <v>394</v>
      </c>
      <c r="U2470" s="7" t="str">
        <f t="shared" si="3107"/>
        <v>Contractuel</v>
      </c>
      <c r="V2470" s="129">
        <v>45518</v>
      </c>
      <c r="W2470" s="8"/>
      <c r="X2470" s="8">
        <v>45513</v>
      </c>
      <c r="Y2470" s="8">
        <v>45877</v>
      </c>
      <c r="Z2470" s="129"/>
      <c r="AA2470" s="7">
        <f t="shared" si="3108"/>
        <v>8</v>
      </c>
      <c r="AB2470" s="7">
        <f t="shared" si="3109"/>
        <v>2024</v>
      </c>
      <c r="AC2470" s="7">
        <f t="shared" si="3110"/>
        <v>2028</v>
      </c>
      <c r="AD2470" s="10" t="e">
        <f t="shared" ref="AD2470:AD2533" ca="1" si="3158">IF(#REF!="Non",(DAYS360(N2470,Q2470)/360),(DAYS360(N2470,TODAY())/360))</f>
        <v>#REF!</v>
      </c>
      <c r="AE2470" s="10" t="e">
        <f t="shared" ca="1" si="3112"/>
        <v>#REF!</v>
      </c>
      <c r="AF2470" s="33">
        <v>35268</v>
      </c>
      <c r="AG2470" s="11">
        <f t="shared" ca="1" si="3113"/>
        <v>28.641095890410959</v>
      </c>
      <c r="AH2470" s="10" t="str">
        <f t="shared" ca="1" si="3114"/>
        <v>&gt;25&lt; 35</v>
      </c>
      <c r="AK2470" s="163" t="s">
        <v>9300</v>
      </c>
      <c r="AL2470" s="144">
        <v>43022</v>
      </c>
      <c r="AM2470" s="65" t="s">
        <v>108</v>
      </c>
      <c r="AN2470" s="65" t="s">
        <v>109</v>
      </c>
      <c r="AP2470" s="132" t="s">
        <v>9301</v>
      </c>
      <c r="AQ2470" s="14">
        <v>3</v>
      </c>
      <c r="AR2470" s="14">
        <v>1</v>
      </c>
      <c r="AS2470" s="15">
        <f t="shared" si="3156"/>
        <v>45885.25</v>
      </c>
      <c r="AT2470" s="122" t="s">
        <v>163</v>
      </c>
      <c r="AU2470" s="65">
        <v>3.8780000000000001</v>
      </c>
      <c r="AV2470">
        <v>17</v>
      </c>
      <c r="AW2470" t="s">
        <v>201</v>
      </c>
      <c r="AX2470" s="13" t="s">
        <v>9302</v>
      </c>
      <c r="AY2470">
        <v>22</v>
      </c>
      <c r="AZ2470" t="s">
        <v>203</v>
      </c>
      <c r="BA2470" s="20" t="str">
        <f t="shared" si="3116"/>
        <v>17001000000347727922</v>
      </c>
      <c r="BB2470" s="31">
        <f t="shared" si="3117"/>
        <v>20</v>
      </c>
      <c r="BC2470" s="95" t="s">
        <v>9303</v>
      </c>
      <c r="BD2470" s="95" t="s">
        <v>341</v>
      </c>
      <c r="BF2470"/>
      <c r="BG2470" s="95">
        <v>29306623</v>
      </c>
      <c r="BH2470">
        <v>0</v>
      </c>
      <c r="BJ2470" t="s">
        <v>3806</v>
      </c>
      <c r="BK2470" s="14" t="str">
        <f t="shared" si="3152"/>
        <v>A-P6 AV</v>
      </c>
      <c r="BL2470" t="s">
        <v>288</v>
      </c>
    </row>
    <row r="2471" spans="1:64" x14ac:dyDescent="0.25">
      <c r="A2471" t="str">
        <f>VLOOKUP(B2471,[2]RH!$B:$BV,72,0)</f>
        <v>si</v>
      </c>
      <c r="B2471" s="172">
        <v>2531</v>
      </c>
      <c r="C2471" s="168" t="s">
        <v>168</v>
      </c>
      <c r="D2471" s="7" t="s">
        <v>9304</v>
      </c>
      <c r="E2471" s="130" t="s">
        <v>67</v>
      </c>
      <c r="F2471" s="65" t="s">
        <v>118</v>
      </c>
      <c r="G2471" s="7" t="s">
        <v>533</v>
      </c>
      <c r="H2471" s="7" t="s">
        <v>234</v>
      </c>
      <c r="I2471" s="7" t="s">
        <v>1597</v>
      </c>
      <c r="J2471" t="s">
        <v>190</v>
      </c>
      <c r="K2471" s="125" t="s">
        <v>89</v>
      </c>
      <c r="L2471" s="139" t="s">
        <v>90</v>
      </c>
      <c r="M2471" s="7" t="str">
        <f t="shared" si="3097"/>
        <v>Contrôle Qualité</v>
      </c>
      <c r="N2471" s="129">
        <v>45519</v>
      </c>
      <c r="P2471" s="7">
        <f t="shared" ca="1" si="3123"/>
        <v>-6</v>
      </c>
      <c r="R2471" s="7"/>
      <c r="S2471"/>
      <c r="T2471" s="9" t="s">
        <v>156</v>
      </c>
      <c r="U2471" s="7" t="str">
        <f t="shared" si="3107"/>
        <v>Contractuel</v>
      </c>
      <c r="V2471" s="8">
        <v>45627</v>
      </c>
      <c r="W2471" s="8">
        <v>45716</v>
      </c>
      <c r="X2471" s="8"/>
      <c r="Y2471" s="8"/>
      <c r="Z2471" s="129">
        <v>45519</v>
      </c>
      <c r="AA2471" s="7">
        <f t="shared" si="3108"/>
        <v>8</v>
      </c>
      <c r="AB2471" s="7">
        <f t="shared" si="3109"/>
        <v>2024</v>
      </c>
      <c r="AC2471" s="7">
        <f t="shared" si="3110"/>
        <v>2028</v>
      </c>
      <c r="AD2471" s="10" t="e">
        <f t="shared" ref="AD2471:AD2534" ca="1" si="3159">IF(#REF!="Non",(DAYS360(N2471,Q2471)/360),(DAYS360(N2471,TODAY())/360))</f>
        <v>#REF!</v>
      </c>
      <c r="AE2471" s="10" t="e">
        <f t="shared" ca="1" si="3112"/>
        <v>#REF!</v>
      </c>
      <c r="AF2471" s="33">
        <v>37787</v>
      </c>
      <c r="AG2471" s="11">
        <f t="shared" ca="1" si="3113"/>
        <v>21.739726027397261</v>
      </c>
      <c r="AH2471" s="10" t="str">
        <f t="shared" ca="1" si="3114"/>
        <v>&lt; 25</v>
      </c>
      <c r="AI2471">
        <v>17671541</v>
      </c>
      <c r="AJ2471" s="13" t="s">
        <v>106</v>
      </c>
      <c r="AK2471" s="163" t="s">
        <v>8089</v>
      </c>
      <c r="AL2471" s="144">
        <v>44431</v>
      </c>
      <c r="AM2471" s="65" t="s">
        <v>108</v>
      </c>
      <c r="AN2471" s="65" t="s">
        <v>109</v>
      </c>
      <c r="AP2471" s="132" t="s">
        <v>1514</v>
      </c>
      <c r="AQ2471" s="14">
        <v>3</v>
      </c>
      <c r="AR2471" s="14">
        <v>1</v>
      </c>
      <c r="AS2471" s="15">
        <f t="shared" si="3156"/>
        <v>45884.25</v>
      </c>
      <c r="AT2471" s="122" t="s">
        <v>163</v>
      </c>
      <c r="AU2471" s="65">
        <v>3.8780000000000001</v>
      </c>
      <c r="AV2471">
        <v>17</v>
      </c>
      <c r="AW2471" t="s">
        <v>201</v>
      </c>
      <c r="AX2471" s="13" t="s">
        <v>9305</v>
      </c>
      <c r="AY2471">
        <v>49</v>
      </c>
      <c r="AZ2471" t="s">
        <v>203</v>
      </c>
      <c r="BA2471" s="20" t="str">
        <f t="shared" si="3116"/>
        <v>17001000000323835949</v>
      </c>
      <c r="BB2471" s="31">
        <f t="shared" si="3117"/>
        <v>20</v>
      </c>
      <c r="BC2471" s="95" t="s">
        <v>9306</v>
      </c>
      <c r="BD2471" s="95" t="s">
        <v>115</v>
      </c>
      <c r="BF2471"/>
      <c r="BG2471" s="95">
        <v>21577346</v>
      </c>
      <c r="BH2471">
        <v>0</v>
      </c>
      <c r="BJ2471" t="s">
        <v>286</v>
      </c>
      <c r="BK2471" s="14" t="str">
        <f>IF(K2471="CADRE","CADRE",CONCATENATE(J2471,"-",H2471))</f>
        <v>A-JFU</v>
      </c>
      <c r="BL2471" t="s">
        <v>288</v>
      </c>
    </row>
    <row r="2472" spans="1:64" x14ac:dyDescent="0.25">
      <c r="A2472" t="str">
        <f>VLOOKUP(B2472,[2]RH!$B:$BV,72,0)</f>
        <v>non-Actif</v>
      </c>
      <c r="B2472" s="172">
        <v>2532</v>
      </c>
      <c r="C2472" s="168" t="s">
        <v>65</v>
      </c>
      <c r="D2472" s="7" t="s">
        <v>9307</v>
      </c>
      <c r="E2472" s="130" t="s">
        <v>67</v>
      </c>
      <c r="F2472" s="65" t="s">
        <v>118</v>
      </c>
      <c r="G2472" s="7" t="s">
        <v>1801</v>
      </c>
      <c r="H2472" s="80" t="s">
        <v>2398</v>
      </c>
      <c r="I2472" s="7" t="s">
        <v>3974</v>
      </c>
      <c r="J2472" t="s">
        <v>281</v>
      </c>
      <c r="K2472" s="125" t="s">
        <v>146</v>
      </c>
      <c r="L2472" s="139" t="s">
        <v>90</v>
      </c>
      <c r="M2472" s="7" t="str">
        <f t="shared" si="3097"/>
        <v>Prép CAMPO</v>
      </c>
      <c r="N2472" s="129">
        <v>45519</v>
      </c>
      <c r="P2472" s="7">
        <f t="shared" ca="1" si="3123"/>
        <v>-96</v>
      </c>
      <c r="Q2472" s="8">
        <v>45626</v>
      </c>
      <c r="R2472" s="7" t="s">
        <v>915</v>
      </c>
      <c r="S2472" t="s">
        <v>3500</v>
      </c>
      <c r="T2472" s="9" t="s">
        <v>156</v>
      </c>
      <c r="U2472" s="7" t="str">
        <f t="shared" si="3107"/>
        <v>Contractuel</v>
      </c>
      <c r="V2472" s="129">
        <v>45597</v>
      </c>
      <c r="W2472" s="8">
        <v>45626</v>
      </c>
      <c r="X2472" s="8"/>
      <c r="Y2472" s="8"/>
      <c r="Z2472" s="129">
        <v>45519</v>
      </c>
      <c r="AA2472" s="7">
        <f t="shared" si="3108"/>
        <v>8</v>
      </c>
      <c r="AB2472" s="7">
        <f t="shared" si="3109"/>
        <v>2024</v>
      </c>
      <c r="AC2472" s="7">
        <f t="shared" si="3110"/>
        <v>2028</v>
      </c>
      <c r="AD2472" s="10" t="e">
        <f t="shared" ref="AD2472:AD2535" ca="1" si="3160">IF(#REF!="Non",(DAYS360(N2472,Q2472)/360),(DAYS360(N2472,TODAY())/360))</f>
        <v>#REF!</v>
      </c>
      <c r="AE2472" s="10" t="e">
        <f t="shared" ca="1" si="3112"/>
        <v>#REF!</v>
      </c>
      <c r="AF2472" s="33">
        <v>37705</v>
      </c>
      <c r="AG2472" s="11">
        <f t="shared" ca="1" si="3113"/>
        <v>21.964383561643835</v>
      </c>
      <c r="AH2472" s="10" t="str">
        <f t="shared" ca="1" si="3114"/>
        <v>&lt; 25</v>
      </c>
      <c r="AK2472" s="163" t="s">
        <v>9308</v>
      </c>
      <c r="AL2472" s="144">
        <v>43378</v>
      </c>
      <c r="AM2472" s="65" t="s">
        <v>5197</v>
      </c>
      <c r="AN2472" s="65" t="s">
        <v>109</v>
      </c>
      <c r="AP2472" s="132" t="s">
        <v>1514</v>
      </c>
      <c r="AQ2472" s="14">
        <v>3</v>
      </c>
      <c r="AR2472" s="14">
        <v>1</v>
      </c>
      <c r="AS2472" s="15">
        <f t="shared" si="3156"/>
        <v>45884.25</v>
      </c>
      <c r="AT2472" s="122" t="s">
        <v>163</v>
      </c>
      <c r="AU2472" s="65">
        <v>3.7149999999999999</v>
      </c>
      <c r="AV2472">
        <v>17</v>
      </c>
      <c r="AW2472" t="s">
        <v>201</v>
      </c>
      <c r="AX2472" s="13" t="s">
        <v>9309</v>
      </c>
      <c r="AY2472">
        <v>75</v>
      </c>
      <c r="AZ2472" t="s">
        <v>203</v>
      </c>
      <c r="BA2472" s="20" t="str">
        <f t="shared" si="3116"/>
        <v>17001000000344172775</v>
      </c>
      <c r="BB2472" s="31">
        <f t="shared" si="3117"/>
        <v>20</v>
      </c>
      <c r="BC2472" s="95" t="s">
        <v>9310</v>
      </c>
      <c r="BD2472" s="95" t="s">
        <v>115</v>
      </c>
      <c r="BF2472"/>
      <c r="BG2472" s="95">
        <v>24710062</v>
      </c>
      <c r="BH2472">
        <v>0</v>
      </c>
      <c r="BJ2472" t="s">
        <v>714</v>
      </c>
      <c r="BK2472" s="14" t="s">
        <v>3979</v>
      </c>
      <c r="BL2472" t="s">
        <v>595</v>
      </c>
    </row>
    <row r="2473" spans="1:64" x14ac:dyDescent="0.25">
      <c r="A2473" t="str">
        <f>VLOOKUP(B2473,[2]RH!$B:$BV,72,0)</f>
        <v>non-Actif</v>
      </c>
      <c r="B2473" s="172">
        <v>2533</v>
      </c>
      <c r="C2473" s="168" t="s">
        <v>168</v>
      </c>
      <c r="D2473" s="7" t="s">
        <v>9311</v>
      </c>
      <c r="E2473" s="130" t="s">
        <v>67</v>
      </c>
      <c r="F2473" s="65" t="s">
        <v>118</v>
      </c>
      <c r="G2473" s="7" t="s">
        <v>1801</v>
      </c>
      <c r="H2473" s="41" t="s">
        <v>2398</v>
      </c>
      <c r="I2473" s="7" t="s">
        <v>226</v>
      </c>
      <c r="J2473" s="7" t="s">
        <v>190</v>
      </c>
      <c r="K2473" s="125" t="s">
        <v>146</v>
      </c>
      <c r="L2473" s="139" t="s">
        <v>90</v>
      </c>
      <c r="M2473" s="7" t="str">
        <f t="shared" si="3097"/>
        <v>Prép CAMPO</v>
      </c>
      <c r="N2473" s="129">
        <v>45519</v>
      </c>
      <c r="P2473" s="7">
        <f t="shared" ca="1" si="3123"/>
        <v>-65</v>
      </c>
      <c r="Q2473" s="33">
        <v>45658</v>
      </c>
      <c r="R2473" s="7" t="s">
        <v>147</v>
      </c>
      <c r="S2473"/>
      <c r="T2473" s="9" t="s">
        <v>156</v>
      </c>
      <c r="U2473" s="7" t="str">
        <f t="shared" si="3107"/>
        <v>Contractuel</v>
      </c>
      <c r="V2473" s="8">
        <v>45627</v>
      </c>
      <c r="W2473" s="8">
        <v>45657</v>
      </c>
      <c r="X2473" s="8"/>
      <c r="Y2473" s="8"/>
      <c r="Z2473" s="129">
        <v>45519</v>
      </c>
      <c r="AA2473" s="7">
        <f t="shared" si="3108"/>
        <v>8</v>
      </c>
      <c r="AB2473" s="7">
        <f t="shared" si="3109"/>
        <v>2024</v>
      </c>
      <c r="AC2473" s="7">
        <f t="shared" si="3110"/>
        <v>2028</v>
      </c>
      <c r="AD2473" s="10" t="e">
        <f t="shared" ref="AD2473:AD2536" ca="1" si="3161">IF(#REF!="Non",(DAYS360(N2473,Q2473)/360),(DAYS360(N2473,TODAY())/360))</f>
        <v>#REF!</v>
      </c>
      <c r="AE2473" s="10" t="e">
        <f t="shared" ca="1" si="3112"/>
        <v>#REF!</v>
      </c>
      <c r="AF2473" s="33">
        <v>37286</v>
      </c>
      <c r="AG2473" s="11">
        <f t="shared" ca="1" si="3113"/>
        <v>23.112328767123287</v>
      </c>
      <c r="AH2473" s="10" t="str">
        <f t="shared" ca="1" si="3114"/>
        <v>&lt; 25</v>
      </c>
      <c r="AK2473" s="163" t="s">
        <v>9312</v>
      </c>
      <c r="AL2473" s="144">
        <v>44021</v>
      </c>
      <c r="AM2473" s="65" t="s">
        <v>108</v>
      </c>
      <c r="AN2473" s="65" t="s">
        <v>109</v>
      </c>
      <c r="AP2473" s="132" t="s">
        <v>1514</v>
      </c>
      <c r="AQ2473" s="14">
        <v>3</v>
      </c>
      <c r="AR2473" s="14">
        <v>1</v>
      </c>
      <c r="AS2473" s="15">
        <f t="shared" si="3156"/>
        <v>45884.25</v>
      </c>
      <c r="AT2473" s="122" t="s">
        <v>163</v>
      </c>
      <c r="AU2473" s="65">
        <v>3.7149999999999999</v>
      </c>
      <c r="AV2473">
        <v>17</v>
      </c>
      <c r="AW2473" t="s">
        <v>201</v>
      </c>
      <c r="AX2473" s="13" t="s">
        <v>9313</v>
      </c>
      <c r="AY2473">
        <v>87</v>
      </c>
      <c r="AZ2473" t="s">
        <v>203</v>
      </c>
      <c r="BA2473" s="20" t="str">
        <f t="shared" si="3116"/>
        <v>17001000000329273187</v>
      </c>
      <c r="BB2473" s="31">
        <f t="shared" si="3117"/>
        <v>20</v>
      </c>
      <c r="BC2473" s="95" t="s">
        <v>9314</v>
      </c>
      <c r="BD2473" s="95" t="s">
        <v>341</v>
      </c>
      <c r="BF2473"/>
      <c r="BG2473" s="95">
        <v>23296863</v>
      </c>
      <c r="BH2473">
        <v>0</v>
      </c>
      <c r="BJ2473" t="s">
        <v>3498</v>
      </c>
      <c r="BK2473" s="14" t="s">
        <v>232</v>
      </c>
      <c r="BL2473" t="s">
        <v>595</v>
      </c>
    </row>
    <row r="2474" spans="1:64" x14ac:dyDescent="0.25">
      <c r="A2474" t="str">
        <f>VLOOKUP(B2474,[2]RH!$B:$BV,72,0)</f>
        <v>Non-Actif</v>
      </c>
      <c r="B2474" s="172">
        <v>2534</v>
      </c>
      <c r="C2474" s="168" t="s">
        <v>168</v>
      </c>
      <c r="D2474" s="7" t="s">
        <v>9315</v>
      </c>
      <c r="E2474" s="130" t="s">
        <v>67</v>
      </c>
      <c r="F2474" s="65" t="s">
        <v>118</v>
      </c>
      <c r="G2474" s="7" t="s">
        <v>1801</v>
      </c>
      <c r="H2474" s="80" t="s">
        <v>225</v>
      </c>
      <c r="I2474" s="7" t="s">
        <v>1802</v>
      </c>
      <c r="J2474" t="s">
        <v>190</v>
      </c>
      <c r="K2474" s="125" t="s">
        <v>146</v>
      </c>
      <c r="L2474" s="139" t="s">
        <v>90</v>
      </c>
      <c r="M2474" s="7" t="str">
        <f t="shared" si="3097"/>
        <v>Prép CAMPO</v>
      </c>
      <c r="N2474" s="129">
        <v>45519</v>
      </c>
      <c r="P2474" s="7">
        <f t="shared" ca="1" si="3123"/>
        <v>-65</v>
      </c>
      <c r="Q2474" s="8">
        <v>45637</v>
      </c>
      <c r="R2474" s="7" t="s">
        <v>3519</v>
      </c>
      <c r="S2474"/>
      <c r="T2474" s="9" t="s">
        <v>156</v>
      </c>
      <c r="U2474" s="7" t="str">
        <f t="shared" si="3107"/>
        <v>Contractuel</v>
      </c>
      <c r="V2474" s="8">
        <v>45627</v>
      </c>
      <c r="W2474" s="8">
        <v>45657</v>
      </c>
      <c r="X2474" s="8"/>
      <c r="Y2474" s="8"/>
      <c r="Z2474" s="129">
        <v>45519</v>
      </c>
      <c r="AA2474" s="7">
        <f t="shared" si="3108"/>
        <v>8</v>
      </c>
      <c r="AB2474" s="7">
        <f t="shared" si="3109"/>
        <v>2024</v>
      </c>
      <c r="AC2474" s="7">
        <f t="shared" si="3110"/>
        <v>2028</v>
      </c>
      <c r="AD2474" s="10" t="e">
        <f t="shared" ref="AD2474:AD2537" ca="1" si="3162">IF(#REF!="Non",(DAYS360(N2474,Q2474)/360),(DAYS360(N2474,TODAY())/360))</f>
        <v>#REF!</v>
      </c>
      <c r="AE2474" s="10" t="e">
        <f t="shared" ca="1" si="3112"/>
        <v>#REF!</v>
      </c>
      <c r="AF2474" s="33">
        <v>36159</v>
      </c>
      <c r="AG2474" s="11">
        <f t="shared" ca="1" si="3113"/>
        <v>26.2</v>
      </c>
      <c r="AH2474" s="10" t="str">
        <f t="shared" ca="1" si="3114"/>
        <v>&gt;25&lt; 35</v>
      </c>
      <c r="AI2474">
        <v>17305782</v>
      </c>
      <c r="AJ2474" s="13" t="s">
        <v>79</v>
      </c>
      <c r="AK2474" s="163" t="s">
        <v>9316</v>
      </c>
      <c r="AL2474" s="144">
        <v>43407</v>
      </c>
      <c r="AM2474" s="65" t="s">
        <v>108</v>
      </c>
      <c r="AN2474" s="65" t="s">
        <v>109</v>
      </c>
      <c r="AP2474" s="132" t="s">
        <v>1514</v>
      </c>
      <c r="AQ2474" s="14">
        <v>3</v>
      </c>
      <c r="AR2474" s="14">
        <v>1</v>
      </c>
      <c r="AS2474" s="15">
        <f t="shared" si="3156"/>
        <v>45884.25</v>
      </c>
      <c r="AT2474" s="122" t="s">
        <v>163</v>
      </c>
      <c r="AU2474" s="65">
        <v>3.7149999999999999</v>
      </c>
      <c r="AV2474">
        <v>17</v>
      </c>
      <c r="AW2474" t="s">
        <v>201</v>
      </c>
      <c r="AX2474" s="13" t="s">
        <v>9317</v>
      </c>
      <c r="AY2474">
        <v>48</v>
      </c>
      <c r="AZ2474" t="s">
        <v>203</v>
      </c>
      <c r="BA2474" s="20" t="str">
        <f t="shared" si="3116"/>
        <v>17001000000329303548</v>
      </c>
      <c r="BB2474" s="31">
        <f t="shared" si="3117"/>
        <v>20</v>
      </c>
      <c r="BC2474" s="95" t="s">
        <v>9318</v>
      </c>
      <c r="BD2474" s="95" t="s">
        <v>341</v>
      </c>
      <c r="BF2474"/>
      <c r="BG2474" s="95">
        <v>22198288</v>
      </c>
      <c r="BH2474">
        <v>0</v>
      </c>
      <c r="BJ2474" t="s">
        <v>1857</v>
      </c>
      <c r="BK2474" s="14" t="s">
        <v>1806</v>
      </c>
      <c r="BL2474" t="s">
        <v>595</v>
      </c>
    </row>
    <row r="2475" spans="1:64" x14ac:dyDescent="0.25">
      <c r="A2475" t="str">
        <f>VLOOKUP(B2475,[2]RH!$B:$BV,72,0)</f>
        <v>Non-Actif</v>
      </c>
      <c r="B2475" s="172">
        <v>2535</v>
      </c>
      <c r="C2475" s="168" t="s">
        <v>168</v>
      </c>
      <c r="D2475" s="7" t="s">
        <v>9273</v>
      </c>
      <c r="E2475" s="130" t="s">
        <v>67</v>
      </c>
      <c r="F2475" s="65" t="s">
        <v>118</v>
      </c>
      <c r="G2475" s="7" t="s">
        <v>1801</v>
      </c>
      <c r="H2475" s="80" t="s">
        <v>2398</v>
      </c>
      <c r="I2475" s="7" t="s">
        <v>3974</v>
      </c>
      <c r="J2475" t="s">
        <v>281</v>
      </c>
      <c r="K2475" s="125" t="s">
        <v>146</v>
      </c>
      <c r="L2475" s="139" t="s">
        <v>90</v>
      </c>
      <c r="M2475" s="7" t="str">
        <f t="shared" si="3097"/>
        <v>Prép CAMPO</v>
      </c>
      <c r="N2475" s="129">
        <v>45520</v>
      </c>
      <c r="P2475" s="7">
        <f t="shared" ca="1" si="3123"/>
        <v>-157</v>
      </c>
      <c r="Q2475" s="8">
        <v>45580</v>
      </c>
      <c r="R2475" s="7" t="s">
        <v>4303</v>
      </c>
      <c r="S2475"/>
      <c r="T2475" s="9" t="s">
        <v>156</v>
      </c>
      <c r="U2475" s="7" t="str">
        <f t="shared" si="3107"/>
        <v>Contractuel</v>
      </c>
      <c r="V2475" s="129">
        <v>45520</v>
      </c>
      <c r="W2475" s="8">
        <v>45565</v>
      </c>
      <c r="X2475" s="8"/>
      <c r="Y2475" s="8"/>
      <c r="Z2475" s="129">
        <v>45520</v>
      </c>
      <c r="AA2475" s="7">
        <f t="shared" si="3108"/>
        <v>8</v>
      </c>
      <c r="AB2475" s="7">
        <f t="shared" si="3109"/>
        <v>2024</v>
      </c>
      <c r="AC2475" s="7">
        <f t="shared" si="3110"/>
        <v>2028</v>
      </c>
      <c r="AD2475" s="10" t="e">
        <f t="shared" ref="AD2475:AD2538" ca="1" si="3163">IF(#REF!="Non",(DAYS360(N2475,Q2475)/360),(DAYS360(N2475,TODAY())/360))</f>
        <v>#REF!</v>
      </c>
      <c r="AE2475" s="10" t="e">
        <f t="shared" ca="1" si="3112"/>
        <v>#REF!</v>
      </c>
      <c r="AF2475" s="33">
        <v>36396</v>
      </c>
      <c r="AG2475" s="11">
        <f t="shared" ca="1" si="3113"/>
        <v>25.550684931506851</v>
      </c>
      <c r="AH2475" s="10" t="str">
        <f t="shared" ca="1" si="3114"/>
        <v>&gt;25&lt; 35</v>
      </c>
      <c r="AK2475" s="163" t="s">
        <v>9319</v>
      </c>
      <c r="AL2475" s="144">
        <v>43432</v>
      </c>
      <c r="AM2475" s="65" t="s">
        <v>108</v>
      </c>
      <c r="AN2475" s="65" t="s">
        <v>109</v>
      </c>
      <c r="AP2475" s="132" t="s">
        <v>1514</v>
      </c>
      <c r="AQ2475" s="14">
        <v>3</v>
      </c>
      <c r="AR2475" s="14">
        <v>1</v>
      </c>
      <c r="AS2475" s="15">
        <f t="shared" si="3156"/>
        <v>45885.25</v>
      </c>
      <c r="AT2475" s="122" t="s">
        <v>163</v>
      </c>
      <c r="AU2475" s="65">
        <v>3.7149999999999999</v>
      </c>
      <c r="AV2475">
        <v>17</v>
      </c>
      <c r="AW2475">
        <v>53594</v>
      </c>
      <c r="AX2475" s="13" t="s">
        <v>9320</v>
      </c>
      <c r="AY2475">
        <v>61</v>
      </c>
      <c r="AZ2475" t="s">
        <v>203</v>
      </c>
      <c r="BA2475" s="20" t="str">
        <f t="shared" si="3116"/>
        <v>17535940142290771361</v>
      </c>
      <c r="BB2475" s="31">
        <f t="shared" si="3117"/>
        <v>20</v>
      </c>
      <c r="BC2475" s="95" t="s">
        <v>9321</v>
      </c>
      <c r="BD2475" s="95" t="s">
        <v>341</v>
      </c>
      <c r="BF2475"/>
      <c r="BG2475" s="95">
        <v>20153020</v>
      </c>
      <c r="BH2475">
        <v>0</v>
      </c>
      <c r="BJ2475" t="s">
        <v>1055</v>
      </c>
      <c r="BK2475" s="14" t="s">
        <v>3979</v>
      </c>
      <c r="BL2475" t="s">
        <v>595</v>
      </c>
    </row>
    <row r="2476" spans="1:64" x14ac:dyDescent="0.25">
      <c r="A2476" t="str">
        <f>VLOOKUP(B2476,[2]RH!$B:$BV,72,0)</f>
        <v>Non-Actif</v>
      </c>
      <c r="B2476" s="172">
        <v>2536</v>
      </c>
      <c r="C2476" s="168" t="s">
        <v>168</v>
      </c>
      <c r="D2476" s="7" t="s">
        <v>9322</v>
      </c>
      <c r="E2476" s="130" t="s">
        <v>67</v>
      </c>
      <c r="F2476" s="65" t="s">
        <v>258</v>
      </c>
      <c r="G2476" s="7" t="s">
        <v>570</v>
      </c>
      <c r="H2476" s="80" t="s">
        <v>2398</v>
      </c>
      <c r="I2476" s="7" t="s">
        <v>563</v>
      </c>
      <c r="J2476" t="s">
        <v>281</v>
      </c>
      <c r="K2476" s="125" t="s">
        <v>89</v>
      </c>
      <c r="L2476" s="139" t="s">
        <v>90</v>
      </c>
      <c r="M2476" s="7" t="str">
        <f t="shared" si="3097"/>
        <v>Fire W</v>
      </c>
      <c r="N2476" s="129">
        <v>45520</v>
      </c>
      <c r="P2476" s="7" t="str">
        <f t="shared" ca="1" si="3123"/>
        <v/>
      </c>
      <c r="Q2476" s="8">
        <v>45630</v>
      </c>
      <c r="R2476" s="7" t="s">
        <v>147</v>
      </c>
      <c r="S2476"/>
      <c r="T2476" s="9" t="s">
        <v>394</v>
      </c>
      <c r="U2476" s="7" t="str">
        <f t="shared" si="3107"/>
        <v>Contractuel</v>
      </c>
      <c r="V2476" s="129">
        <v>45520</v>
      </c>
      <c r="W2476" s="8"/>
      <c r="X2476" s="8">
        <v>45513</v>
      </c>
      <c r="Y2476" s="8">
        <v>45757</v>
      </c>
      <c r="Z2476" s="129"/>
      <c r="AA2476" s="7">
        <f t="shared" si="3108"/>
        <v>8</v>
      </c>
      <c r="AB2476" s="7">
        <f t="shared" si="3109"/>
        <v>2024</v>
      </c>
      <c r="AC2476" s="7">
        <f t="shared" si="3110"/>
        <v>2028</v>
      </c>
      <c r="AD2476" s="10" t="e">
        <f t="shared" ref="AD2476:AD2539" ca="1" si="3164">IF(#REF!="Non",(DAYS360(N2476,Q2476)/360),(DAYS360(N2476,TODAY())/360))</f>
        <v>#REF!</v>
      </c>
      <c r="AE2476" s="10" t="e">
        <f t="shared" ca="1" si="3112"/>
        <v>#REF!</v>
      </c>
      <c r="AF2476" s="33">
        <v>36720</v>
      </c>
      <c r="AG2476" s="11">
        <f t="shared" ca="1" si="3113"/>
        <v>24.663013698630138</v>
      </c>
      <c r="AH2476" s="10" t="str">
        <f t="shared" ca="1" si="3114"/>
        <v>&lt; 25</v>
      </c>
      <c r="AK2476" s="163" t="s">
        <v>9323</v>
      </c>
      <c r="AL2476" s="144">
        <v>44761</v>
      </c>
      <c r="AM2476" s="65" t="s">
        <v>108</v>
      </c>
      <c r="AN2476" s="65" t="s">
        <v>109</v>
      </c>
      <c r="AP2476" s="132" t="s">
        <v>9324</v>
      </c>
      <c r="AQ2476" s="14">
        <v>3</v>
      </c>
      <c r="AR2476" s="14">
        <v>1</v>
      </c>
      <c r="AS2476" s="15">
        <f t="shared" si="3156"/>
        <v>45885.25</v>
      </c>
      <c r="AT2476" s="122" t="s">
        <v>163</v>
      </c>
      <c r="AU2476" s="65">
        <v>3.8780000000000001</v>
      </c>
      <c r="AV2476">
        <v>17</v>
      </c>
      <c r="AW2476" t="s">
        <v>201</v>
      </c>
      <c r="AX2476" s="13" t="s">
        <v>9325</v>
      </c>
      <c r="AY2476" t="s">
        <v>120</v>
      </c>
      <c r="AZ2476" t="s">
        <v>203</v>
      </c>
      <c r="BA2476" s="20" t="str">
        <f t="shared" si="3116"/>
        <v>17001000000316510606</v>
      </c>
      <c r="BB2476" s="31">
        <f t="shared" si="3117"/>
        <v>20</v>
      </c>
      <c r="BC2476" s="95" t="s">
        <v>9326</v>
      </c>
      <c r="BD2476" s="95" t="s">
        <v>115</v>
      </c>
      <c r="BF2476"/>
      <c r="BG2476" s="95">
        <v>52486222</v>
      </c>
      <c r="BH2476">
        <v>0</v>
      </c>
      <c r="BJ2476" t="s">
        <v>501</v>
      </c>
      <c r="BK2476" s="14" t="str">
        <f t="shared" ref="BK2476" si="3165">IF(K2476="CADRE","CADRE",CONCATENATE(J2476,"-",H2476))</f>
        <v>B-P7 AR</v>
      </c>
      <c r="BL2476" t="s">
        <v>288</v>
      </c>
    </row>
    <row r="2477" spans="1:64" x14ac:dyDescent="0.25">
      <c r="A2477" t="str">
        <f>VLOOKUP(B2477,[2]RH!$B:$BV,72,0)</f>
        <v>si</v>
      </c>
      <c r="B2477" s="172">
        <v>2537</v>
      </c>
      <c r="C2477" s="168" t="s">
        <v>168</v>
      </c>
      <c r="D2477" s="7" t="s">
        <v>9327</v>
      </c>
      <c r="E2477" s="130" t="s">
        <v>67</v>
      </c>
      <c r="F2477" s="65" t="s">
        <v>118</v>
      </c>
      <c r="G2477" s="7" t="s">
        <v>533</v>
      </c>
      <c r="H2477" s="80" t="s">
        <v>225</v>
      </c>
      <c r="I2477" s="7" t="s">
        <v>8538</v>
      </c>
      <c r="J2477" t="s">
        <v>190</v>
      </c>
      <c r="K2477" s="125" t="s">
        <v>89</v>
      </c>
      <c r="L2477" s="139" t="s">
        <v>90</v>
      </c>
      <c r="M2477" s="7" t="str">
        <f t="shared" si="3097"/>
        <v>Contrôle Qualité</v>
      </c>
      <c r="N2477" s="129">
        <v>45523</v>
      </c>
      <c r="P2477" s="7">
        <f t="shared" ca="1" si="3123"/>
        <v>-6</v>
      </c>
      <c r="R2477" s="7"/>
      <c r="S2477"/>
      <c r="T2477" s="9" t="s">
        <v>156</v>
      </c>
      <c r="U2477" s="7" t="str">
        <f t="shared" si="3107"/>
        <v>Contractuel</v>
      </c>
      <c r="V2477" s="8">
        <v>45689</v>
      </c>
      <c r="W2477" s="8">
        <f>VLOOKUP(B2477,[1]BASE!$A:$Q,17,0)</f>
        <v>45716</v>
      </c>
      <c r="X2477" s="8"/>
      <c r="Y2477" s="8"/>
      <c r="Z2477" s="129">
        <v>45523</v>
      </c>
      <c r="AA2477" s="7">
        <f t="shared" si="3108"/>
        <v>8</v>
      </c>
      <c r="AB2477" s="7">
        <f t="shared" si="3109"/>
        <v>2024</v>
      </c>
      <c r="AC2477" s="7">
        <f t="shared" si="3110"/>
        <v>2028</v>
      </c>
      <c r="AD2477" s="10" t="e">
        <f t="shared" ref="AD2477:AD2540" ca="1" si="3166">IF(#REF!="Non",(DAYS360(N2477,Q2477)/360),(DAYS360(N2477,TODAY())/360))</f>
        <v>#REF!</v>
      </c>
      <c r="AE2477" s="10" t="e">
        <f t="shared" ca="1" si="3112"/>
        <v>#REF!</v>
      </c>
      <c r="AF2477" s="33">
        <v>34368</v>
      </c>
      <c r="AG2477" s="11">
        <f t="shared" ca="1" si="3113"/>
        <v>31.106849315068494</v>
      </c>
      <c r="AH2477" s="10" t="str">
        <f t="shared" ca="1" si="3114"/>
        <v>&gt;25&lt; 35</v>
      </c>
      <c r="AI2477">
        <v>16820143</v>
      </c>
      <c r="AJ2477" t="s">
        <v>73</v>
      </c>
      <c r="AK2477" s="163" t="s">
        <v>9328</v>
      </c>
      <c r="AL2477" s="144">
        <v>40402</v>
      </c>
      <c r="AM2477" s="65" t="s">
        <v>108</v>
      </c>
      <c r="AN2477" s="65" t="s">
        <v>76</v>
      </c>
      <c r="AO2477">
        <v>1</v>
      </c>
      <c r="AP2477" s="132" t="s">
        <v>1514</v>
      </c>
      <c r="AQ2477" s="14">
        <v>3</v>
      </c>
      <c r="AR2477" s="14">
        <v>1</v>
      </c>
      <c r="AS2477" s="15">
        <f t="shared" si="3156"/>
        <v>45888.25</v>
      </c>
      <c r="AT2477" s="122" t="s">
        <v>163</v>
      </c>
      <c r="AU2477" s="65">
        <v>3.8780000000000001</v>
      </c>
      <c r="AV2477">
        <v>17</v>
      </c>
      <c r="AW2477" t="s">
        <v>201</v>
      </c>
      <c r="AX2477" s="13" t="s">
        <v>9329</v>
      </c>
      <c r="AY2477">
        <v>11</v>
      </c>
      <c r="AZ2477" t="s">
        <v>203</v>
      </c>
      <c r="BA2477" s="20" t="str">
        <f t="shared" si="3116"/>
        <v>17001000000293527911</v>
      </c>
      <c r="BB2477" s="31">
        <f t="shared" si="3117"/>
        <v>20</v>
      </c>
      <c r="BC2477" s="95" t="s">
        <v>1713</v>
      </c>
      <c r="BD2477" s="95" t="s">
        <v>341</v>
      </c>
      <c r="BF2477"/>
      <c r="BG2477" s="95">
        <v>27860798</v>
      </c>
      <c r="BH2477">
        <v>0</v>
      </c>
      <c r="BJ2477" t="s">
        <v>486</v>
      </c>
      <c r="BK2477" s="14" t="str">
        <f>IF(K2477="CADRE","CADRE",CONCATENATE(J2477,"-",H2477))</f>
        <v>A-P6 AV</v>
      </c>
      <c r="BL2477" t="s">
        <v>288</v>
      </c>
    </row>
    <row r="2478" spans="1:64" x14ac:dyDescent="0.25">
      <c r="A2478" t="str">
        <f>VLOOKUP(B2478,[2]RH!$B:$BV,72,0)</f>
        <v>Non-Actif</v>
      </c>
      <c r="B2478" s="172">
        <v>2538</v>
      </c>
      <c r="C2478" s="168" t="s">
        <v>168</v>
      </c>
      <c r="D2478" s="7" t="s">
        <v>9330</v>
      </c>
      <c r="E2478" s="130" t="s">
        <v>67</v>
      </c>
      <c r="F2478" s="65" t="s">
        <v>258</v>
      </c>
      <c r="G2478" s="7" t="s">
        <v>4734</v>
      </c>
      <c r="H2478" s="80" t="s">
        <v>2398</v>
      </c>
      <c r="I2478" s="7" t="s">
        <v>882</v>
      </c>
      <c r="J2478" t="s">
        <v>281</v>
      </c>
      <c r="K2478" s="125" t="s">
        <v>89</v>
      </c>
      <c r="L2478" s="139" t="s">
        <v>90</v>
      </c>
      <c r="M2478" s="7" t="str">
        <f t="shared" si="3097"/>
        <v>CSL</v>
      </c>
      <c r="N2478" s="129">
        <v>45523</v>
      </c>
      <c r="P2478" s="7">
        <f t="shared" ca="1" si="3123"/>
        <v>-96</v>
      </c>
      <c r="Q2478" s="8">
        <v>45626</v>
      </c>
      <c r="R2478" s="7" t="s">
        <v>290</v>
      </c>
      <c r="S2478"/>
      <c r="T2478" s="9" t="s">
        <v>156</v>
      </c>
      <c r="U2478" s="7" t="str">
        <f t="shared" si="3107"/>
        <v>Contractuel</v>
      </c>
      <c r="V2478" s="129">
        <v>45597</v>
      </c>
      <c r="W2478" s="8">
        <v>45626</v>
      </c>
      <c r="X2478" s="8"/>
      <c r="Y2478" s="8"/>
      <c r="Z2478" s="129">
        <v>45523</v>
      </c>
      <c r="AA2478" s="7">
        <f t="shared" si="3108"/>
        <v>8</v>
      </c>
      <c r="AB2478" s="7">
        <f t="shared" si="3109"/>
        <v>2024</v>
      </c>
      <c r="AC2478" s="7">
        <f t="shared" si="3110"/>
        <v>2028</v>
      </c>
      <c r="AD2478" s="10" t="e">
        <f t="shared" ref="AD2478:AD2541" ca="1" si="3167">IF(#REF!="Non",(DAYS360(N2478,Q2478)/360),(DAYS360(N2478,TODAY())/360))</f>
        <v>#REF!</v>
      </c>
      <c r="AE2478" s="10" t="e">
        <f t="shared" ca="1" si="3112"/>
        <v>#REF!</v>
      </c>
      <c r="AF2478" s="33">
        <v>34362</v>
      </c>
      <c r="AG2478" s="11">
        <f t="shared" ca="1" si="3113"/>
        <v>31.123287671232877</v>
      </c>
      <c r="AH2478" s="10" t="str">
        <f t="shared" ca="1" si="3114"/>
        <v>&gt;25&lt; 35</v>
      </c>
      <c r="AK2478" s="163" t="s">
        <v>9331</v>
      </c>
      <c r="AL2478" s="144">
        <v>41872</v>
      </c>
      <c r="AM2478" s="65" t="s">
        <v>108</v>
      </c>
      <c r="AN2478" s="65" t="s">
        <v>109</v>
      </c>
      <c r="AP2478" s="132" t="s">
        <v>9332</v>
      </c>
      <c r="AQ2478" s="14">
        <v>3</v>
      </c>
      <c r="AR2478" s="14">
        <v>1</v>
      </c>
      <c r="AS2478" s="15">
        <f t="shared" si="3156"/>
        <v>45888.25</v>
      </c>
      <c r="AT2478" s="122" t="s">
        <v>163</v>
      </c>
      <c r="AU2478" s="65">
        <v>3.8780000000000001</v>
      </c>
      <c r="AV2478">
        <v>12</v>
      </c>
      <c r="AW2478">
        <v>11500</v>
      </c>
      <c r="AX2478" s="13" t="s">
        <v>9333</v>
      </c>
      <c r="AY2478">
        <v>10</v>
      </c>
      <c r="AZ2478" t="s">
        <v>195</v>
      </c>
      <c r="BA2478" s="20" t="str">
        <f t="shared" si="3116"/>
        <v>12115000000233991610</v>
      </c>
      <c r="BB2478" s="31">
        <f t="shared" si="3117"/>
        <v>20</v>
      </c>
      <c r="BC2478" s="95" t="s">
        <v>5823</v>
      </c>
      <c r="BD2478" s="95" t="s">
        <v>341</v>
      </c>
      <c r="BF2478"/>
      <c r="BG2478" s="95">
        <v>23004069</v>
      </c>
      <c r="BH2478">
        <v>0</v>
      </c>
      <c r="BJ2478" t="s">
        <v>1857</v>
      </c>
      <c r="BK2478" s="14" t="str">
        <f t="shared" ref="BK2478:BK2480" si="3168">IF(K2478="CADRE","CADRE",CONCATENATE(J2478,"-",H2478))</f>
        <v>B-P7 AR</v>
      </c>
      <c r="BL2478" t="s">
        <v>288</v>
      </c>
    </row>
    <row r="2479" spans="1:64" x14ac:dyDescent="0.25">
      <c r="A2479" t="str">
        <f>VLOOKUP(B2479,[2]RH!$B:$BV,72,0)</f>
        <v>si</v>
      </c>
      <c r="B2479" s="172">
        <v>2539</v>
      </c>
      <c r="C2479" s="168" t="s">
        <v>168</v>
      </c>
      <c r="D2479" s="7" t="s">
        <v>9334</v>
      </c>
      <c r="E2479" s="130" t="s">
        <v>67</v>
      </c>
      <c r="F2479" s="65" t="s">
        <v>258</v>
      </c>
      <c r="G2479" s="7" t="s">
        <v>570</v>
      </c>
      <c r="H2479" s="80" t="s">
        <v>2398</v>
      </c>
      <c r="I2479" s="7" t="s">
        <v>563</v>
      </c>
      <c r="J2479" s="65" t="s">
        <v>281</v>
      </c>
      <c r="K2479" s="125" t="s">
        <v>89</v>
      </c>
      <c r="L2479" s="139" t="s">
        <v>90</v>
      </c>
      <c r="M2479" s="7" t="str">
        <f t="shared" si="3097"/>
        <v>Fire W</v>
      </c>
      <c r="N2479" s="129">
        <v>45523</v>
      </c>
      <c r="P2479" s="7">
        <f t="shared" ca="1" si="3123"/>
        <v>25</v>
      </c>
      <c r="R2479" s="7"/>
      <c r="S2479"/>
      <c r="T2479" s="9" t="s">
        <v>156</v>
      </c>
      <c r="U2479" s="7" t="str">
        <f t="shared" si="3107"/>
        <v>Contractuel</v>
      </c>
      <c r="V2479" s="8">
        <v>45689</v>
      </c>
      <c r="W2479" s="8">
        <f>VLOOKUP(B2479,[1]BASE!$A:$Q,17,0)</f>
        <v>45747</v>
      </c>
      <c r="X2479" s="8"/>
      <c r="Y2479" s="8"/>
      <c r="Z2479" s="129">
        <v>45523</v>
      </c>
      <c r="AA2479" s="7">
        <f t="shared" si="3108"/>
        <v>8</v>
      </c>
      <c r="AB2479" s="7">
        <f t="shared" si="3109"/>
        <v>2024</v>
      </c>
      <c r="AC2479" s="7">
        <f t="shared" si="3110"/>
        <v>2028</v>
      </c>
      <c r="AD2479" s="10" t="e">
        <f t="shared" ref="AD2479:AD2542" ca="1" si="3169">IF(#REF!="Non",(DAYS360(N2479,Q2479)/360),(DAYS360(N2479,TODAY())/360))</f>
        <v>#REF!</v>
      </c>
      <c r="AE2479" s="10" t="e">
        <f t="shared" ca="1" si="3112"/>
        <v>#REF!</v>
      </c>
      <c r="AF2479" s="33">
        <v>34947</v>
      </c>
      <c r="AG2479" s="11">
        <f t="shared" ca="1" si="3113"/>
        <v>29.520547945205479</v>
      </c>
      <c r="AH2479" s="10" t="str">
        <f t="shared" ca="1" si="3114"/>
        <v>&gt;25&lt; 35</v>
      </c>
      <c r="AI2479">
        <v>17438816</v>
      </c>
      <c r="AJ2479" t="s">
        <v>150</v>
      </c>
      <c r="AK2479" s="163" t="s">
        <v>9335</v>
      </c>
      <c r="AL2479" s="144">
        <v>41524</v>
      </c>
      <c r="AM2479" s="65" t="s">
        <v>108</v>
      </c>
      <c r="AN2479" s="65" t="s">
        <v>109</v>
      </c>
      <c r="AP2479" s="132" t="s">
        <v>1514</v>
      </c>
      <c r="AQ2479" s="14">
        <v>3</v>
      </c>
      <c r="AR2479" s="14">
        <v>1</v>
      </c>
      <c r="AS2479" s="15">
        <f t="shared" si="3156"/>
        <v>45888.25</v>
      </c>
      <c r="AT2479" s="122" t="s">
        <v>163</v>
      </c>
      <c r="AU2479" s="65">
        <v>3.8780000000000001</v>
      </c>
      <c r="AV2479">
        <v>17</v>
      </c>
      <c r="AW2479" t="s">
        <v>201</v>
      </c>
      <c r="AX2479" s="13" t="s">
        <v>9336</v>
      </c>
      <c r="AY2479">
        <v>11</v>
      </c>
      <c r="AZ2479" t="s">
        <v>203</v>
      </c>
      <c r="BA2479" s="20" t="str">
        <f t="shared" si="3116"/>
        <v>17001000000271101511</v>
      </c>
      <c r="BB2479" s="31">
        <f t="shared" si="3117"/>
        <v>20</v>
      </c>
      <c r="BC2479" s="95" t="s">
        <v>9303</v>
      </c>
      <c r="BD2479" s="95" t="s">
        <v>341</v>
      </c>
      <c r="BF2479"/>
      <c r="BG2479" s="95">
        <v>22735299</v>
      </c>
      <c r="BH2479">
        <v>92521672</v>
      </c>
      <c r="BJ2479" t="s">
        <v>3806</v>
      </c>
      <c r="BK2479" s="14" t="str">
        <f t="shared" si="3168"/>
        <v>B-P7 AR</v>
      </c>
      <c r="BL2479" t="s">
        <v>288</v>
      </c>
    </row>
    <row r="2480" spans="1:64" x14ac:dyDescent="0.25">
      <c r="A2480" t="str">
        <f>VLOOKUP(B2480,[2]RH!$B:$BV,72,0)</f>
        <v>si</v>
      </c>
      <c r="B2480" s="172">
        <v>2540</v>
      </c>
      <c r="C2480" s="168" t="s">
        <v>168</v>
      </c>
      <c r="D2480" s="7" t="s">
        <v>9337</v>
      </c>
      <c r="E2480" s="130" t="s">
        <v>67</v>
      </c>
      <c r="F2480" s="65" t="s">
        <v>258</v>
      </c>
      <c r="G2480" s="7" t="s">
        <v>533</v>
      </c>
      <c r="H2480" s="80" t="s">
        <v>279</v>
      </c>
      <c r="I2480" s="7" t="s">
        <v>1597</v>
      </c>
      <c r="J2480" t="s">
        <v>281</v>
      </c>
      <c r="K2480" s="125" t="s">
        <v>89</v>
      </c>
      <c r="L2480" s="139" t="s">
        <v>90</v>
      </c>
      <c r="M2480" s="7" t="str">
        <f t="shared" si="3097"/>
        <v>Contrôle Qualité</v>
      </c>
      <c r="N2480" s="129">
        <v>45524</v>
      </c>
      <c r="P2480" s="7">
        <f t="shared" ca="1" si="3123"/>
        <v>25</v>
      </c>
      <c r="R2480" s="7"/>
      <c r="S2480"/>
      <c r="T2480" s="9" t="s">
        <v>156</v>
      </c>
      <c r="U2480" s="7" t="str">
        <f t="shared" si="3107"/>
        <v>Contractuel</v>
      </c>
      <c r="V2480" s="8">
        <v>45689</v>
      </c>
      <c r="W2480" s="8">
        <f>VLOOKUP(B2480,[1]BASE!$A:$Q,17,0)</f>
        <v>45747</v>
      </c>
      <c r="X2480" s="8"/>
      <c r="Y2480" s="8"/>
      <c r="Z2480" s="129">
        <v>45524</v>
      </c>
      <c r="AA2480" s="7">
        <f t="shared" si="3108"/>
        <v>8</v>
      </c>
      <c r="AB2480" s="7">
        <f t="shared" si="3109"/>
        <v>2024</v>
      </c>
      <c r="AC2480" s="7">
        <f t="shared" si="3110"/>
        <v>2028</v>
      </c>
      <c r="AD2480" s="10" t="e">
        <f t="shared" ref="AD2480:AD2543" ca="1" si="3170">IF(#REF!="Non",(DAYS360(N2480,Q2480)/360),(DAYS360(N2480,TODAY())/360))</f>
        <v>#REF!</v>
      </c>
      <c r="AE2480" s="10" t="e">
        <f t="shared" ca="1" si="3112"/>
        <v>#REF!</v>
      </c>
      <c r="AF2480" s="33">
        <v>38315</v>
      </c>
      <c r="AG2480" s="11">
        <f t="shared" ca="1" si="3113"/>
        <v>20.293150684931508</v>
      </c>
      <c r="AH2480" s="10" t="str">
        <f t="shared" ca="1" si="3114"/>
        <v>&lt; 25</v>
      </c>
      <c r="AK2480" s="163" t="s">
        <v>9338</v>
      </c>
      <c r="AL2480" s="144">
        <v>45257</v>
      </c>
      <c r="AM2480" s="65" t="s">
        <v>108</v>
      </c>
      <c r="AN2480" s="65" t="s">
        <v>109</v>
      </c>
      <c r="AP2480" s="132" t="s">
        <v>1514</v>
      </c>
      <c r="AQ2480" s="14">
        <v>3</v>
      </c>
      <c r="AR2480" s="14">
        <v>1</v>
      </c>
      <c r="AS2480" s="15">
        <f t="shared" si="3156"/>
        <v>45889.25</v>
      </c>
      <c r="AT2480" s="122" t="s">
        <v>163</v>
      </c>
      <c r="AU2480" s="65">
        <v>3.7149999999999999</v>
      </c>
      <c r="AV2480">
        <v>17</v>
      </c>
      <c r="AW2480" t="s">
        <v>1626</v>
      </c>
      <c r="AX2480" s="13" t="s">
        <v>9339</v>
      </c>
      <c r="AY2480">
        <v>94</v>
      </c>
      <c r="AZ2480" t="s">
        <v>203</v>
      </c>
      <c r="BA2480" s="20" t="str">
        <f t="shared" si="3116"/>
        <v>17535940174327154294</v>
      </c>
      <c r="BB2480" s="31">
        <f t="shared" si="3117"/>
        <v>20</v>
      </c>
      <c r="BC2480" s="95" t="s">
        <v>9340</v>
      </c>
      <c r="BD2480" s="95" t="s">
        <v>341</v>
      </c>
      <c r="BF2480"/>
      <c r="BG2480" s="95">
        <v>25606472</v>
      </c>
      <c r="BH2480">
        <v>90360254</v>
      </c>
      <c r="BJ2480" t="s">
        <v>371</v>
      </c>
      <c r="BK2480" s="14" t="str">
        <f t="shared" si="3168"/>
        <v>B-Skoda</v>
      </c>
      <c r="BL2480" t="s">
        <v>288</v>
      </c>
    </row>
    <row r="2481" spans="1:69" x14ac:dyDescent="0.25">
      <c r="A2481" t="str">
        <f>VLOOKUP(B2481,[2]RH!$B:$BV,72,0)</f>
        <v>si</v>
      </c>
      <c r="B2481" s="172">
        <v>2541</v>
      </c>
      <c r="C2481" s="168" t="s">
        <v>168</v>
      </c>
      <c r="D2481" s="7" t="s">
        <v>9341</v>
      </c>
      <c r="E2481" s="130" t="s">
        <v>67</v>
      </c>
      <c r="F2481" s="65" t="s">
        <v>118</v>
      </c>
      <c r="G2481" s="7" t="s">
        <v>1801</v>
      </c>
      <c r="H2481" s="41" t="s">
        <v>562</v>
      </c>
      <c r="I2481" s="7" t="s">
        <v>1477</v>
      </c>
      <c r="J2481" s="7" t="s">
        <v>190</v>
      </c>
      <c r="K2481" s="125" t="s">
        <v>146</v>
      </c>
      <c r="L2481" s="139" t="s">
        <v>90</v>
      </c>
      <c r="M2481" s="7" t="str">
        <f t="shared" si="3097"/>
        <v>Prép CAMPO</v>
      </c>
      <c r="N2481" s="129">
        <v>45524</v>
      </c>
      <c r="P2481" s="7">
        <f t="shared" ca="1" si="3123"/>
        <v>-6</v>
      </c>
      <c r="R2481" s="7"/>
      <c r="S2481"/>
      <c r="T2481" s="9" t="s">
        <v>156</v>
      </c>
      <c r="U2481" s="7" t="str">
        <f t="shared" si="3107"/>
        <v>Contractuel</v>
      </c>
      <c r="V2481" s="8">
        <v>45689</v>
      </c>
      <c r="W2481" s="8">
        <f>VLOOKUP(B2481,[1]BASE!$A:$Q,17,0)</f>
        <v>45716</v>
      </c>
      <c r="X2481" s="8"/>
      <c r="Y2481" s="8"/>
      <c r="Z2481" s="129">
        <v>45524</v>
      </c>
      <c r="AA2481" s="7">
        <f t="shared" si="3108"/>
        <v>8</v>
      </c>
      <c r="AB2481" s="7">
        <f t="shared" si="3109"/>
        <v>2024</v>
      </c>
      <c r="AC2481" s="7">
        <f t="shared" si="3110"/>
        <v>2028</v>
      </c>
      <c r="AD2481" s="10" t="e">
        <f t="shared" ref="AD2481:AD2544" ca="1" si="3171">IF(#REF!="Non",(DAYS360(N2481,Q2481)/360),(DAYS360(N2481,TODAY())/360))</f>
        <v>#REF!</v>
      </c>
      <c r="AE2481" s="10" t="e">
        <f t="shared" ca="1" si="3112"/>
        <v>#REF!</v>
      </c>
      <c r="AF2481" s="33">
        <v>36725</v>
      </c>
      <c r="AG2481" s="11">
        <f t="shared" ca="1" si="3113"/>
        <v>24.649315068493152</v>
      </c>
      <c r="AH2481" s="10" t="str">
        <f t="shared" ca="1" si="3114"/>
        <v>&lt; 25</v>
      </c>
      <c r="AI2481">
        <v>17763924</v>
      </c>
      <c r="AJ2481" s="13" t="s">
        <v>150</v>
      </c>
      <c r="AK2481" s="163" t="s">
        <v>9342</v>
      </c>
      <c r="AL2481" s="144">
        <v>44173</v>
      </c>
      <c r="AM2481" s="65" t="s">
        <v>108</v>
      </c>
      <c r="AN2481" s="65" t="s">
        <v>109</v>
      </c>
      <c r="AP2481" s="132" t="s">
        <v>9343</v>
      </c>
      <c r="AQ2481" s="14">
        <v>3</v>
      </c>
      <c r="AR2481" s="14">
        <v>1</v>
      </c>
      <c r="AS2481" s="15">
        <f t="shared" si="3156"/>
        <v>45889.25</v>
      </c>
      <c r="AT2481" s="122" t="s">
        <v>163</v>
      </c>
      <c r="AU2481" s="65">
        <v>3.7149999999999999</v>
      </c>
      <c r="AV2481">
        <v>25</v>
      </c>
      <c r="AW2481" t="s">
        <v>1349</v>
      </c>
      <c r="AX2481" s="13" t="s">
        <v>9344</v>
      </c>
      <c r="AY2481" t="s">
        <v>79</v>
      </c>
      <c r="AZ2481" t="s">
        <v>276</v>
      </c>
      <c r="BA2481" s="20" t="str">
        <f t="shared" si="3116"/>
        <v>25033000000123738608</v>
      </c>
      <c r="BB2481" s="31">
        <f t="shared" si="3117"/>
        <v>20</v>
      </c>
      <c r="BC2481" s="95" t="s">
        <v>9345</v>
      </c>
      <c r="BD2481" s="95" t="s">
        <v>115</v>
      </c>
      <c r="BF2481"/>
      <c r="BG2481" s="95">
        <v>93068353</v>
      </c>
      <c r="BH2481">
        <v>0</v>
      </c>
      <c r="BJ2481" t="s">
        <v>714</v>
      </c>
      <c r="BK2481" s="14" t="str">
        <f>IF(K2481="CADRE","CADRE",CONCATENATE(J2481,"-",H2481))</f>
        <v>A-P6 AR</v>
      </c>
      <c r="BL2481" t="s">
        <v>595</v>
      </c>
    </row>
    <row r="2482" spans="1:69" x14ac:dyDescent="0.25">
      <c r="A2482" t="str">
        <f>VLOOKUP(B2482,[2]RH!$B:$BV,72,0)</f>
        <v>si</v>
      </c>
      <c r="B2482" s="172">
        <v>2542</v>
      </c>
      <c r="C2482" s="168" t="s">
        <v>168</v>
      </c>
      <c r="D2482" s="7" t="s">
        <v>9346</v>
      </c>
      <c r="E2482" s="130" t="s">
        <v>67</v>
      </c>
      <c r="F2482" s="65" t="s">
        <v>118</v>
      </c>
      <c r="G2482" s="7" t="s">
        <v>1801</v>
      </c>
      <c r="H2482" s="41" t="s">
        <v>562</v>
      </c>
      <c r="I2482" s="7" t="s">
        <v>1802</v>
      </c>
      <c r="J2482" s="7" t="s">
        <v>190</v>
      </c>
      <c r="K2482" s="125" t="s">
        <v>146</v>
      </c>
      <c r="L2482" s="139" t="s">
        <v>90</v>
      </c>
      <c r="M2482" s="7" t="str">
        <f t="shared" si="3097"/>
        <v>Prép CAMPO</v>
      </c>
      <c r="N2482" s="129">
        <v>45524</v>
      </c>
      <c r="P2482" s="7">
        <f t="shared" ca="1" si="3123"/>
        <v>-6</v>
      </c>
      <c r="R2482" s="7"/>
      <c r="S2482"/>
      <c r="T2482" s="9" t="s">
        <v>156</v>
      </c>
      <c r="U2482" s="7" t="str">
        <f t="shared" si="3107"/>
        <v>Contractuel</v>
      </c>
      <c r="V2482" s="8">
        <v>45689</v>
      </c>
      <c r="W2482" s="8">
        <f>VLOOKUP(B2482,[1]BASE!$A:$Q,17,0)</f>
        <v>45716</v>
      </c>
      <c r="X2482" s="8"/>
      <c r="Y2482" s="8"/>
      <c r="Z2482" s="129">
        <v>45524</v>
      </c>
      <c r="AA2482" s="7">
        <f t="shared" si="3108"/>
        <v>8</v>
      </c>
      <c r="AB2482" s="7">
        <f t="shared" si="3109"/>
        <v>2024</v>
      </c>
      <c r="AC2482" s="7">
        <f t="shared" si="3110"/>
        <v>2028</v>
      </c>
      <c r="AD2482" s="10" t="e">
        <f t="shared" ref="AD2482:AD2545" ca="1" si="3172">IF(#REF!="Non",(DAYS360(N2482,Q2482)/360),(DAYS360(N2482,TODAY())/360))</f>
        <v>#REF!</v>
      </c>
      <c r="AE2482" s="10" t="e">
        <f t="shared" ca="1" si="3112"/>
        <v>#REF!</v>
      </c>
      <c r="AF2482" s="33">
        <v>37047</v>
      </c>
      <c r="AG2482" s="11">
        <f t="shared" ca="1" si="3113"/>
        <v>23.767123287671232</v>
      </c>
      <c r="AH2482" s="10" t="str">
        <f t="shared" ca="1" si="3114"/>
        <v>&lt; 25</v>
      </c>
      <c r="AK2482" s="163" t="s">
        <v>9347</v>
      </c>
      <c r="AL2482" s="144">
        <v>44510</v>
      </c>
      <c r="AM2482" s="65" t="s">
        <v>108</v>
      </c>
      <c r="AN2482" s="65" t="s">
        <v>109</v>
      </c>
      <c r="AP2482" s="132" t="s">
        <v>1514</v>
      </c>
      <c r="AQ2482" s="14">
        <v>3</v>
      </c>
      <c r="AR2482" s="14">
        <v>1</v>
      </c>
      <c r="AS2482" s="15">
        <f t="shared" si="3156"/>
        <v>45889.25</v>
      </c>
      <c r="AT2482" s="122" t="s">
        <v>163</v>
      </c>
      <c r="AU2482" s="65">
        <v>3.7149999999999999</v>
      </c>
      <c r="AV2482">
        <v>17</v>
      </c>
      <c r="AW2482" t="s">
        <v>201</v>
      </c>
      <c r="AX2482" s="13" t="s">
        <v>9348</v>
      </c>
      <c r="AY2482">
        <v>58</v>
      </c>
      <c r="AZ2482" t="s">
        <v>203</v>
      </c>
      <c r="BA2482" s="20" t="str">
        <f t="shared" si="3116"/>
        <v>17001000000347261158</v>
      </c>
      <c r="BB2482" s="31">
        <f t="shared" si="3117"/>
        <v>20</v>
      </c>
      <c r="BC2482" s="95" t="s">
        <v>9349</v>
      </c>
      <c r="BD2482" s="95" t="s">
        <v>341</v>
      </c>
      <c r="BF2482"/>
      <c r="BG2482" s="95">
        <v>95121702</v>
      </c>
      <c r="BH2482">
        <v>0</v>
      </c>
      <c r="BJ2482" t="s">
        <v>1033</v>
      </c>
      <c r="BK2482" s="14" t="s">
        <v>1806</v>
      </c>
      <c r="BL2482" t="s">
        <v>595</v>
      </c>
    </row>
    <row r="2483" spans="1:69" x14ac:dyDescent="0.25">
      <c r="A2483" t="str">
        <f>VLOOKUP(B2483,[2]RH!$B:$BV,72,0)</f>
        <v>non-Actif</v>
      </c>
      <c r="B2483" s="172">
        <v>2543</v>
      </c>
      <c r="C2483" s="168" t="s">
        <v>168</v>
      </c>
      <c r="D2483" s="7" t="s">
        <v>9350</v>
      </c>
      <c r="E2483" s="130" t="s">
        <v>67</v>
      </c>
      <c r="F2483" s="65" t="s">
        <v>118</v>
      </c>
      <c r="G2483" s="7" t="s">
        <v>533</v>
      </c>
      <c r="H2483" s="80" t="s">
        <v>562</v>
      </c>
      <c r="I2483" s="7" t="s">
        <v>1477</v>
      </c>
      <c r="J2483" t="s">
        <v>190</v>
      </c>
      <c r="K2483" s="125" t="s">
        <v>89</v>
      </c>
      <c r="L2483" s="139" t="s">
        <v>90</v>
      </c>
      <c r="M2483" s="7" t="str">
        <f t="shared" si="3097"/>
        <v>Contrôle Qualité</v>
      </c>
      <c r="N2483" s="129">
        <v>45524</v>
      </c>
      <c r="P2483" s="7">
        <f t="shared" ca="1" si="3123"/>
        <v>-157</v>
      </c>
      <c r="Q2483" s="33">
        <v>45524</v>
      </c>
      <c r="R2483" s="7" t="s">
        <v>5378</v>
      </c>
      <c r="S2483"/>
      <c r="T2483" s="9" t="s">
        <v>156</v>
      </c>
      <c r="U2483" s="7" t="str">
        <f t="shared" si="3107"/>
        <v>Contractuel</v>
      </c>
      <c r="V2483" s="129">
        <v>45524</v>
      </c>
      <c r="W2483" s="8">
        <v>45565</v>
      </c>
      <c r="X2483" s="8"/>
      <c r="Y2483" s="8"/>
      <c r="Z2483" s="129">
        <v>45524</v>
      </c>
      <c r="AA2483" s="7">
        <f t="shared" si="3108"/>
        <v>8</v>
      </c>
      <c r="AB2483" s="7">
        <f t="shared" si="3109"/>
        <v>2024</v>
      </c>
      <c r="AC2483" s="7">
        <f t="shared" si="3110"/>
        <v>2028</v>
      </c>
      <c r="AD2483" s="10" t="e">
        <f t="shared" ref="AD2483:AD2546" ca="1" si="3173">IF(#REF!="Non",(DAYS360(N2483,Q2483)/360),(DAYS360(N2483,TODAY())/360))</f>
        <v>#REF!</v>
      </c>
      <c r="AE2483" s="10" t="e">
        <f t="shared" ca="1" si="3112"/>
        <v>#REF!</v>
      </c>
      <c r="AF2483" s="33">
        <v>33849</v>
      </c>
      <c r="AG2483" s="11">
        <f t="shared" ca="1" si="3113"/>
        <v>32.528767123287672</v>
      </c>
      <c r="AH2483" s="10" t="str">
        <f t="shared" ca="1" si="3114"/>
        <v>&gt;25&lt; 35</v>
      </c>
      <c r="AI2483">
        <v>16628957</v>
      </c>
      <c r="AJ2483" t="s">
        <v>82</v>
      </c>
      <c r="AK2483" s="163" t="s">
        <v>9351</v>
      </c>
      <c r="AL2483" s="144">
        <v>41032</v>
      </c>
      <c r="AM2483" s="65" t="s">
        <v>108</v>
      </c>
      <c r="AN2483" s="65" t="s">
        <v>109</v>
      </c>
      <c r="AP2483" s="132" t="s">
        <v>9352</v>
      </c>
      <c r="AQ2483" s="14">
        <v>3</v>
      </c>
      <c r="AR2483" s="14">
        <v>1</v>
      </c>
      <c r="AS2483" s="15">
        <f t="shared" si="3156"/>
        <v>45889.25</v>
      </c>
      <c r="AT2483" s="122" t="s">
        <v>163</v>
      </c>
      <c r="AU2483" s="65">
        <v>3.8780000000000001</v>
      </c>
      <c r="AV2483"/>
      <c r="AW2483"/>
      <c r="AX2483" s="13"/>
      <c r="AZ2483"/>
      <c r="BA2483" s="20" t="str">
        <f t="shared" si="3116"/>
        <v/>
      </c>
      <c r="BB2483" s="31">
        <f t="shared" si="3117"/>
        <v>0</v>
      </c>
      <c r="BC2483" s="95" t="s">
        <v>9353</v>
      </c>
      <c r="BD2483" s="95" t="s">
        <v>341</v>
      </c>
      <c r="BF2483"/>
      <c r="BG2483" s="95">
        <v>27896846</v>
      </c>
      <c r="BH2483">
        <v>0</v>
      </c>
      <c r="BK2483" s="14" t="str">
        <f>IF(K2483="CADRE","CADRE",CONCATENATE(J2483,"-",H2483))</f>
        <v>A-P6 AR</v>
      </c>
      <c r="BL2483" t="s">
        <v>288</v>
      </c>
    </row>
    <row r="2484" spans="1:69" x14ac:dyDescent="0.25">
      <c r="A2484" t="str">
        <f>VLOOKUP(B2484,[2]RH!$B:$BV,72,0)</f>
        <v>non-Actif</v>
      </c>
      <c r="B2484" s="172">
        <v>2544</v>
      </c>
      <c r="C2484" s="168" t="s">
        <v>168</v>
      </c>
      <c r="D2484" s="7" t="s">
        <v>6100</v>
      </c>
      <c r="E2484" s="130" t="s">
        <v>67</v>
      </c>
      <c r="F2484" s="65" t="s">
        <v>118</v>
      </c>
      <c r="G2484" s="7" t="s">
        <v>533</v>
      </c>
      <c r="H2484" s="80" t="s">
        <v>649</v>
      </c>
      <c r="I2484" s="7" t="s">
        <v>650</v>
      </c>
      <c r="J2484" t="s">
        <v>281</v>
      </c>
      <c r="K2484" s="125" t="s">
        <v>89</v>
      </c>
      <c r="L2484" s="139" t="s">
        <v>90</v>
      </c>
      <c r="M2484" s="7" t="str">
        <f t="shared" si="3097"/>
        <v>Contrôle Qualité</v>
      </c>
      <c r="N2484" s="129">
        <v>45523</v>
      </c>
      <c r="P2484" s="7">
        <f t="shared" ca="1" si="3123"/>
        <v>-157</v>
      </c>
      <c r="Q2484" s="33">
        <v>45524</v>
      </c>
      <c r="R2484" s="7" t="s">
        <v>1909</v>
      </c>
      <c r="S2484"/>
      <c r="T2484" s="9" t="s">
        <v>156</v>
      </c>
      <c r="U2484" s="7" t="str">
        <f t="shared" si="3107"/>
        <v>Contractuel</v>
      </c>
      <c r="V2484" s="129">
        <v>45523</v>
      </c>
      <c r="W2484" s="8">
        <v>45565</v>
      </c>
      <c r="X2484" s="8"/>
      <c r="Y2484" s="8"/>
      <c r="Z2484" s="129">
        <v>45523</v>
      </c>
      <c r="AA2484" s="7">
        <f t="shared" si="3108"/>
        <v>8</v>
      </c>
      <c r="AB2484" s="7">
        <f t="shared" si="3109"/>
        <v>2024</v>
      </c>
      <c r="AC2484" s="7">
        <f t="shared" si="3110"/>
        <v>2028</v>
      </c>
      <c r="AD2484" s="10" t="e">
        <f t="shared" ref="AD2484:AD2547" ca="1" si="3174">IF(#REF!="Non",(DAYS360(N2484,Q2484)/360),(DAYS360(N2484,TODAY())/360))</f>
        <v>#REF!</v>
      </c>
      <c r="AE2484" s="10" t="e">
        <f t="shared" ca="1" si="3112"/>
        <v>#REF!</v>
      </c>
      <c r="AF2484" s="33">
        <v>35736</v>
      </c>
      <c r="AG2484" s="11">
        <f t="shared" ca="1" si="3113"/>
        <v>27.358904109589041</v>
      </c>
      <c r="AH2484" s="10" t="str">
        <f t="shared" ca="1" si="3114"/>
        <v>&gt;25&lt; 35</v>
      </c>
      <c r="AK2484" s="163" t="s">
        <v>6102</v>
      </c>
      <c r="AL2484" s="144" t="s">
        <v>9354</v>
      </c>
      <c r="AM2484" s="65" t="s">
        <v>108</v>
      </c>
      <c r="AN2484" s="65" t="s">
        <v>109</v>
      </c>
      <c r="AP2484" s="132" t="s">
        <v>9355</v>
      </c>
      <c r="AQ2484" s="14">
        <v>3</v>
      </c>
      <c r="AR2484" s="14">
        <v>1</v>
      </c>
      <c r="AS2484" s="15">
        <f t="shared" si="3156"/>
        <v>45888.25</v>
      </c>
      <c r="AT2484" s="122" t="s">
        <v>163</v>
      </c>
      <c r="AU2484" s="65">
        <v>3.8780000000000001</v>
      </c>
      <c r="AV2484">
        <v>17</v>
      </c>
      <c r="AW2484" t="s">
        <v>201</v>
      </c>
      <c r="AX2484" s="13" t="s">
        <v>6103</v>
      </c>
      <c r="AY2484">
        <v>21</v>
      </c>
      <c r="AZ2484" t="s">
        <v>203</v>
      </c>
      <c r="BA2484" s="20" t="str">
        <f t="shared" si="3116"/>
        <v>17001000000298148021</v>
      </c>
      <c r="BB2484" s="31">
        <f t="shared" si="3117"/>
        <v>20</v>
      </c>
      <c r="BC2484" s="95" t="s">
        <v>5512</v>
      </c>
      <c r="BD2484" s="95" t="s">
        <v>341</v>
      </c>
      <c r="BF2484"/>
      <c r="BG2484" s="95">
        <v>25881272</v>
      </c>
      <c r="BH2484">
        <v>24724375</v>
      </c>
      <c r="BK2484" s="14" t="str">
        <f>IF(K2484="CADRE","CADRE",CONCATENATE(J2484,"-",H2484))</f>
        <v>B-Panda</v>
      </c>
      <c r="BL2484" t="s">
        <v>288</v>
      </c>
    </row>
    <row r="2485" spans="1:69" x14ac:dyDescent="0.25">
      <c r="A2485" t="str">
        <f>VLOOKUP(B2485,[2]RH!$B:$BV,72,0)</f>
        <v>Non-Actif</v>
      </c>
      <c r="B2485" s="172">
        <v>2545</v>
      </c>
      <c r="C2485" s="168" t="s">
        <v>168</v>
      </c>
      <c r="D2485" s="7" t="s">
        <v>9356</v>
      </c>
      <c r="E2485" s="130" t="s">
        <v>67</v>
      </c>
      <c r="F2485" s="65" t="s">
        <v>118</v>
      </c>
      <c r="G2485" s="7" t="s">
        <v>3299</v>
      </c>
      <c r="H2485" s="80" t="s">
        <v>2398</v>
      </c>
      <c r="I2485" s="7" t="s">
        <v>1802</v>
      </c>
      <c r="J2485" t="s">
        <v>281</v>
      </c>
      <c r="K2485" s="125" t="s">
        <v>146</v>
      </c>
      <c r="L2485" s="139" t="s">
        <v>90</v>
      </c>
      <c r="M2485" s="7" t="str">
        <f t="shared" si="3097"/>
        <v>CAMPO</v>
      </c>
      <c r="N2485" s="129">
        <v>45526</v>
      </c>
      <c r="P2485" s="7">
        <f t="shared" ca="1" si="3123"/>
        <v>-65</v>
      </c>
      <c r="Q2485" s="8">
        <v>45641</v>
      </c>
      <c r="R2485" s="7" t="s">
        <v>3519</v>
      </c>
      <c r="S2485"/>
      <c r="T2485" s="9" t="s">
        <v>156</v>
      </c>
      <c r="U2485" s="7" t="str">
        <f t="shared" si="3107"/>
        <v>Contractuel</v>
      </c>
      <c r="V2485" s="8">
        <v>45627</v>
      </c>
      <c r="W2485" s="8">
        <v>45657</v>
      </c>
      <c r="X2485" s="8"/>
      <c r="Y2485" s="8"/>
      <c r="Z2485" s="129">
        <v>45525</v>
      </c>
      <c r="AA2485" s="7">
        <f t="shared" si="3108"/>
        <v>8</v>
      </c>
      <c r="AB2485" s="7">
        <f t="shared" si="3109"/>
        <v>2024</v>
      </c>
      <c r="AC2485" s="7">
        <f t="shared" si="3110"/>
        <v>2028</v>
      </c>
      <c r="AD2485" s="10" t="e">
        <f t="shared" ref="AD2485:AD2548" ca="1" si="3175">IF(#REF!="Non",(DAYS360(N2485,Q2485)/360),(DAYS360(N2485,TODAY())/360))</f>
        <v>#REF!</v>
      </c>
      <c r="AE2485" s="10" t="e">
        <f t="shared" ca="1" si="3112"/>
        <v>#REF!</v>
      </c>
      <c r="AF2485" s="33">
        <v>37505</v>
      </c>
      <c r="AG2485" s="11">
        <f t="shared" ca="1" si="3113"/>
        <v>22.512328767123286</v>
      </c>
      <c r="AH2485" s="10" t="str">
        <f t="shared" ca="1" si="3114"/>
        <v>&lt; 25</v>
      </c>
      <c r="AI2485">
        <v>17741896</v>
      </c>
      <c r="AJ2485" t="s">
        <v>150</v>
      </c>
      <c r="AK2485" s="163" t="s">
        <v>9357</v>
      </c>
      <c r="AL2485" s="144">
        <v>43892</v>
      </c>
      <c r="AM2485" s="65" t="s">
        <v>108</v>
      </c>
      <c r="AN2485" s="65" t="s">
        <v>109</v>
      </c>
      <c r="AP2485" s="132" t="s">
        <v>9358</v>
      </c>
      <c r="AQ2485" s="14">
        <v>3</v>
      </c>
      <c r="AR2485" s="14">
        <v>1</v>
      </c>
      <c r="AS2485" s="15">
        <f t="shared" si="3156"/>
        <v>45891.25</v>
      </c>
      <c r="AT2485" s="122" t="s">
        <v>163</v>
      </c>
      <c r="AU2485" s="65">
        <v>3.7149999999999999</v>
      </c>
      <c r="AV2485">
        <v>17</v>
      </c>
      <c r="AW2485" t="s">
        <v>201</v>
      </c>
      <c r="AX2485" s="13" t="s">
        <v>9359</v>
      </c>
      <c r="AY2485">
        <v>37</v>
      </c>
      <c r="AZ2485" t="s">
        <v>203</v>
      </c>
      <c r="BA2485" s="20" t="str">
        <f t="shared" si="3116"/>
        <v>17001000000333788537</v>
      </c>
      <c r="BB2485" s="31">
        <f t="shared" si="3117"/>
        <v>20</v>
      </c>
      <c r="BC2485" s="95" t="s">
        <v>9360</v>
      </c>
      <c r="BD2485" s="95" t="s">
        <v>341</v>
      </c>
      <c r="BF2485"/>
      <c r="BG2485" s="95">
        <v>22436821</v>
      </c>
      <c r="BH2485">
        <v>0</v>
      </c>
      <c r="BJ2485" t="s">
        <v>1857</v>
      </c>
      <c r="BK2485" s="14" t="s">
        <v>1806</v>
      </c>
      <c r="BL2485" t="s">
        <v>595</v>
      </c>
    </row>
    <row r="2486" spans="1:69" x14ac:dyDescent="0.25">
      <c r="A2486" t="str">
        <f>VLOOKUP(B2486,[2]RH!$B:$BV,72,0)</f>
        <v>non-Actif</v>
      </c>
      <c r="B2486" s="172">
        <v>2546</v>
      </c>
      <c r="C2486" s="168" t="s">
        <v>168</v>
      </c>
      <c r="D2486" s="7" t="s">
        <v>9361</v>
      </c>
      <c r="E2486" s="130" t="s">
        <v>67</v>
      </c>
      <c r="F2486" s="65" t="s">
        <v>118</v>
      </c>
      <c r="G2486" s="7" t="s">
        <v>3299</v>
      </c>
      <c r="H2486" s="80" t="s">
        <v>562</v>
      </c>
      <c r="I2486" s="7" t="s">
        <v>1802</v>
      </c>
      <c r="J2486" t="s">
        <v>281</v>
      </c>
      <c r="K2486" s="125" t="s">
        <v>146</v>
      </c>
      <c r="L2486" s="139" t="s">
        <v>90</v>
      </c>
      <c r="M2486" s="7" t="str">
        <f t="shared" si="3097"/>
        <v>CAMPO</v>
      </c>
      <c r="N2486" s="129">
        <v>45526</v>
      </c>
      <c r="P2486" s="7">
        <f t="shared" ca="1" si="3123"/>
        <v>-157</v>
      </c>
      <c r="Q2486" s="33">
        <v>45530</v>
      </c>
      <c r="R2486" s="7" t="s">
        <v>4476</v>
      </c>
      <c r="S2486"/>
      <c r="T2486" s="9" t="s">
        <v>156</v>
      </c>
      <c r="U2486" s="7" t="str">
        <f t="shared" si="3107"/>
        <v>Contractuel</v>
      </c>
      <c r="V2486" s="129">
        <v>45525</v>
      </c>
      <c r="W2486" s="8">
        <v>45565</v>
      </c>
      <c r="X2486" s="8"/>
      <c r="Y2486" s="8"/>
      <c r="Z2486" s="129">
        <v>45525</v>
      </c>
      <c r="AA2486" s="7">
        <f t="shared" si="3108"/>
        <v>8</v>
      </c>
      <c r="AB2486" s="7">
        <f t="shared" si="3109"/>
        <v>2024</v>
      </c>
      <c r="AC2486" s="7">
        <f t="shared" si="3110"/>
        <v>2028</v>
      </c>
      <c r="AD2486" s="10" t="e">
        <f t="shared" ref="AD2486:AD2549" ca="1" si="3176">IF(#REF!="Non",(DAYS360(N2486,Q2486)/360),(DAYS360(N2486,TODAY())/360))</f>
        <v>#REF!</v>
      </c>
      <c r="AE2486" s="10" t="e">
        <f t="shared" ca="1" si="3112"/>
        <v>#REF!</v>
      </c>
      <c r="AF2486" s="33">
        <v>31791</v>
      </c>
      <c r="AG2486" s="11">
        <f t="shared" ca="1" si="3113"/>
        <v>38.167123287671231</v>
      </c>
      <c r="AH2486" s="10" t="str">
        <f t="shared" ca="1" si="3114"/>
        <v>&gt;35&lt; 45</v>
      </c>
      <c r="AI2486">
        <v>17269735</v>
      </c>
      <c r="AJ2486" t="s">
        <v>92</v>
      </c>
      <c r="AK2486" s="163" t="s">
        <v>9362</v>
      </c>
      <c r="AL2486" s="144">
        <v>41468</v>
      </c>
      <c r="AM2486" s="65" t="s">
        <v>108</v>
      </c>
      <c r="AN2486" s="65" t="s">
        <v>109</v>
      </c>
      <c r="AP2486" s="132" t="s">
        <v>9363</v>
      </c>
      <c r="AQ2486" s="14">
        <v>3</v>
      </c>
      <c r="AR2486" s="14">
        <v>1</v>
      </c>
      <c r="AS2486" s="15">
        <f t="shared" si="3156"/>
        <v>45891.25</v>
      </c>
      <c r="AT2486" s="122" t="s">
        <v>163</v>
      </c>
      <c r="AU2486" s="65">
        <v>3.7149999999999999</v>
      </c>
      <c r="AV2486">
        <v>17</v>
      </c>
      <c r="AW2486">
        <v>50300</v>
      </c>
      <c r="AX2486" s="13" t="s">
        <v>9364</v>
      </c>
      <c r="AY2486" t="s">
        <v>73</v>
      </c>
      <c r="AZ2486" t="s">
        <v>203</v>
      </c>
      <c r="BA2486" s="20" t="str">
        <f t="shared" si="3116"/>
        <v>17503000000254398801</v>
      </c>
      <c r="BB2486" s="31">
        <f t="shared" si="3117"/>
        <v>20</v>
      </c>
      <c r="BC2486" s="95" t="s">
        <v>5717</v>
      </c>
      <c r="BD2486" s="95" t="s">
        <v>115</v>
      </c>
      <c r="BF2486"/>
      <c r="BG2486" s="95">
        <v>21251240</v>
      </c>
      <c r="BH2486">
        <v>0</v>
      </c>
      <c r="BK2486" s="14" t="s">
        <v>1806</v>
      </c>
      <c r="BL2486" t="s">
        <v>595</v>
      </c>
    </row>
    <row r="2487" spans="1:69" x14ac:dyDescent="0.25">
      <c r="A2487" t="str">
        <f>VLOOKUP(B2487,[2]RH!$B:$BV,72,0)</f>
        <v>si</v>
      </c>
      <c r="B2487" s="6">
        <v>2547</v>
      </c>
      <c r="C2487" s="7" t="s">
        <v>168</v>
      </c>
      <c r="D2487" s="7" t="s">
        <v>9365</v>
      </c>
      <c r="E2487" s="7" t="s">
        <v>67</v>
      </c>
      <c r="F2487" s="7" t="s">
        <v>118</v>
      </c>
      <c r="G2487" s="7" t="s">
        <v>1801</v>
      </c>
      <c r="H2487" s="41" t="s">
        <v>562</v>
      </c>
      <c r="I2487" s="7" t="s">
        <v>3974</v>
      </c>
      <c r="J2487" s="7" t="s">
        <v>281</v>
      </c>
      <c r="K2487" s="7" t="s">
        <v>146</v>
      </c>
      <c r="L2487" s="7" t="s">
        <v>90</v>
      </c>
      <c r="M2487" s="7" t="str">
        <f t="shared" si="3097"/>
        <v>Prép CAMPO</v>
      </c>
      <c r="N2487" s="8">
        <v>45527</v>
      </c>
      <c r="P2487" s="7">
        <f t="shared" ca="1" si="3123"/>
        <v>-6</v>
      </c>
      <c r="Q2487" s="8"/>
      <c r="R2487" s="7"/>
      <c r="S2487" s="7"/>
      <c r="T2487" s="9" t="s">
        <v>156</v>
      </c>
      <c r="U2487" s="7" t="str">
        <f t="shared" si="3107"/>
        <v>Contractuel</v>
      </c>
      <c r="V2487" s="8">
        <v>45689</v>
      </c>
      <c r="W2487" s="8">
        <f>VLOOKUP(B2487,[1]BASE!$A:$Q,17,0)</f>
        <v>45716</v>
      </c>
      <c r="X2487" s="8"/>
      <c r="Y2487" s="8"/>
      <c r="Z2487" s="8">
        <v>45527</v>
      </c>
      <c r="AA2487" s="7">
        <f t="shared" si="3108"/>
        <v>8</v>
      </c>
      <c r="AB2487" s="7">
        <f t="shared" si="3109"/>
        <v>2024</v>
      </c>
      <c r="AC2487" s="7">
        <f t="shared" si="3110"/>
        <v>2028</v>
      </c>
      <c r="AD2487" s="10" t="e">
        <f t="shared" ref="AD2487:AD2550" ca="1" si="3177">IF(#REF!="Non",(DAYS360(N2487,Q2487)/360),(DAYS360(N2487,TODAY())/360))</f>
        <v>#REF!</v>
      </c>
      <c r="AE2487" s="10" t="e">
        <f t="shared" ca="1" si="3112"/>
        <v>#REF!</v>
      </c>
      <c r="AF2487" s="8">
        <v>28901</v>
      </c>
      <c r="AG2487" s="11">
        <f t="shared" ca="1" si="3113"/>
        <v>46.084931506849315</v>
      </c>
      <c r="AH2487" s="10" t="str">
        <f t="shared" ca="1" si="3114"/>
        <v>&gt;45&lt; 55</v>
      </c>
      <c r="AI2487" s="12">
        <v>12159630</v>
      </c>
      <c r="AJ2487" s="11" t="s">
        <v>79</v>
      </c>
      <c r="AK2487" s="12" t="s">
        <v>9366</v>
      </c>
      <c r="AL2487" s="8">
        <v>34697</v>
      </c>
      <c r="AM2487" s="7" t="s">
        <v>108</v>
      </c>
      <c r="AN2487" s="7" t="s">
        <v>76</v>
      </c>
      <c r="AO2487">
        <v>2</v>
      </c>
      <c r="AP2487" t="s">
        <v>9367</v>
      </c>
      <c r="AQ2487" s="14">
        <v>3</v>
      </c>
      <c r="AR2487" s="14">
        <v>1</v>
      </c>
      <c r="AS2487" s="15">
        <f t="shared" si="3156"/>
        <v>45892.25</v>
      </c>
      <c r="AT2487" s="14" t="s">
        <v>163</v>
      </c>
      <c r="AU2487" s="12">
        <v>3.7149999999999999</v>
      </c>
      <c r="AV2487" s="17">
        <v>17</v>
      </c>
      <c r="AW2487" s="18">
        <v>47420</v>
      </c>
      <c r="AX2487" s="19">
        <v>14121499582</v>
      </c>
      <c r="AY2487" s="17">
        <v>64</v>
      </c>
      <c r="AZ2487" s="14" t="s">
        <v>203</v>
      </c>
      <c r="BA2487" s="20" t="str">
        <f t="shared" si="3116"/>
        <v>17474201412149958264</v>
      </c>
      <c r="BB2487" s="31">
        <f t="shared" si="3117"/>
        <v>20</v>
      </c>
      <c r="BC2487" s="22" t="s">
        <v>9368</v>
      </c>
      <c r="BD2487" s="23" t="s">
        <v>341</v>
      </c>
      <c r="BF2487" s="8"/>
      <c r="BG2487" s="32">
        <v>27258595</v>
      </c>
      <c r="BH2487" s="32">
        <v>0</v>
      </c>
      <c r="BI2487" s="32"/>
      <c r="BJ2487" s="95" t="s">
        <v>5995</v>
      </c>
      <c r="BK2487" s="14" t="s">
        <v>3979</v>
      </c>
      <c r="BL2487" s="14" t="s">
        <v>595</v>
      </c>
      <c r="BM2487" s="25"/>
      <c r="BN2487" s="26"/>
      <c r="BO2487" s="27"/>
      <c r="BP2487" s="26"/>
      <c r="BQ2487" s="28"/>
    </row>
    <row r="2488" spans="1:69" x14ac:dyDescent="0.25">
      <c r="A2488" t="str">
        <f>VLOOKUP(B2488,[2]RH!$B:$BV,72,0)</f>
        <v>Non-Actif</v>
      </c>
      <c r="B2488" s="6">
        <v>2548</v>
      </c>
      <c r="C2488" s="168" t="s">
        <v>65</v>
      </c>
      <c r="D2488" s="7" t="s">
        <v>9369</v>
      </c>
      <c r="E2488" s="130" t="s">
        <v>67</v>
      </c>
      <c r="F2488" s="130" t="s">
        <v>118</v>
      </c>
      <c r="G2488" s="7" t="s">
        <v>3299</v>
      </c>
      <c r="H2488" s="80" t="s">
        <v>2398</v>
      </c>
      <c r="I2488" s="7" t="s">
        <v>3974</v>
      </c>
      <c r="J2488" s="65" t="s">
        <v>281</v>
      </c>
      <c r="K2488" s="125" t="s">
        <v>146</v>
      </c>
      <c r="L2488" s="139" t="s">
        <v>90</v>
      </c>
      <c r="M2488" s="7" t="str">
        <f t="shared" si="3097"/>
        <v>CAMPO</v>
      </c>
      <c r="N2488" s="128">
        <v>45525</v>
      </c>
      <c r="P2488" s="7">
        <f t="shared" ca="1" si="3123"/>
        <v>-157</v>
      </c>
      <c r="Q2488" s="8">
        <v>45566</v>
      </c>
      <c r="R2488" s="7" t="s">
        <v>4303</v>
      </c>
      <c r="S2488"/>
      <c r="T2488" s="9" t="s">
        <v>156</v>
      </c>
      <c r="U2488" s="7" t="str">
        <f t="shared" si="3107"/>
        <v>Contractuel</v>
      </c>
      <c r="V2488" s="128">
        <v>45525</v>
      </c>
      <c r="W2488" s="128">
        <v>45565</v>
      </c>
      <c r="X2488" s="132"/>
      <c r="Y2488" s="132"/>
      <c r="Z2488" s="128">
        <v>45525</v>
      </c>
      <c r="AA2488" s="7">
        <f t="shared" si="3108"/>
        <v>8</v>
      </c>
      <c r="AB2488" s="7">
        <f t="shared" si="3109"/>
        <v>2024</v>
      </c>
      <c r="AC2488" s="7">
        <f t="shared" si="3110"/>
        <v>2028</v>
      </c>
      <c r="AD2488" s="10" t="e">
        <f t="shared" ref="AD2488:AD2551" ca="1" si="3178">IF(#REF!="Non",(DAYS360(N2488,Q2488)/360),(DAYS360(N2488,TODAY())/360))</f>
        <v>#REF!</v>
      </c>
      <c r="AE2488" s="10" t="e">
        <f t="shared" ca="1" si="3112"/>
        <v>#REF!</v>
      </c>
      <c r="AF2488" s="144">
        <v>37334</v>
      </c>
      <c r="AG2488" s="11">
        <f t="shared" ca="1" si="3113"/>
        <v>22.980821917808218</v>
      </c>
      <c r="AH2488" s="10" t="str">
        <f t="shared" ca="1" si="3114"/>
        <v>&lt; 25</v>
      </c>
      <c r="AJ2488" s="13"/>
      <c r="AK2488" s="163" t="s">
        <v>9370</v>
      </c>
      <c r="AL2488" s="144">
        <v>44134</v>
      </c>
      <c r="AM2488" s="65" t="s">
        <v>5197</v>
      </c>
      <c r="AN2488" s="65" t="s">
        <v>109</v>
      </c>
      <c r="AP2488" s="132" t="s">
        <v>1514</v>
      </c>
      <c r="AQ2488" s="14">
        <v>3</v>
      </c>
      <c r="AR2488" s="14">
        <v>1</v>
      </c>
      <c r="AS2488" s="15">
        <f t="shared" si="3156"/>
        <v>45890.25</v>
      </c>
      <c r="AT2488" s="122" t="s">
        <v>163</v>
      </c>
      <c r="AU2488" s="65">
        <v>3.7149999999999999</v>
      </c>
      <c r="AV2488" s="13">
        <v>17</v>
      </c>
      <c r="AW2488" s="13" t="s">
        <v>201</v>
      </c>
      <c r="AX2488" t="s">
        <v>9371</v>
      </c>
      <c r="AY2488">
        <v>21</v>
      </c>
      <c r="AZ2488" s="14" t="s">
        <v>203</v>
      </c>
      <c r="BA2488" s="20" t="str">
        <f t="shared" si="3116"/>
        <v>17001000000347899321</v>
      </c>
      <c r="BB2488" s="31">
        <f t="shared" si="3117"/>
        <v>20</v>
      </c>
      <c r="BC2488" s="95" t="s">
        <v>9372</v>
      </c>
      <c r="BD2488" s="95" t="s">
        <v>115</v>
      </c>
      <c r="BF2488"/>
      <c r="BG2488" s="95">
        <v>23184029</v>
      </c>
      <c r="BH2488">
        <v>0</v>
      </c>
      <c r="BJ2488" t="s">
        <v>714</v>
      </c>
      <c r="BK2488" s="14" t="s">
        <v>3979</v>
      </c>
      <c r="BL2488" s="22" t="s">
        <v>595</v>
      </c>
    </row>
    <row r="2489" spans="1:69" x14ac:dyDescent="0.25">
      <c r="A2489" t="str">
        <f>VLOOKUP(B2489,[2]RH!$B:$BV,72,0)</f>
        <v>Non-Actif</v>
      </c>
      <c r="B2489" s="6">
        <v>2549</v>
      </c>
      <c r="C2489" s="168" t="s">
        <v>168</v>
      </c>
      <c r="D2489" s="7" t="s">
        <v>9373</v>
      </c>
      <c r="E2489" s="130" t="s">
        <v>67</v>
      </c>
      <c r="F2489" s="130" t="s">
        <v>118</v>
      </c>
      <c r="G2489" s="7" t="s">
        <v>3299</v>
      </c>
      <c r="H2489" s="80" t="s">
        <v>2398</v>
      </c>
      <c r="I2489" s="7" t="s">
        <v>3974</v>
      </c>
      <c r="J2489" s="65" t="s">
        <v>281</v>
      </c>
      <c r="K2489" s="125" t="s">
        <v>146</v>
      </c>
      <c r="L2489" s="139" t="s">
        <v>90</v>
      </c>
      <c r="M2489" s="7" t="str">
        <f t="shared" ref="M2489:M2552" si="3179">G2489</f>
        <v>CAMPO</v>
      </c>
      <c r="N2489" s="128">
        <v>45526</v>
      </c>
      <c r="P2489" s="7">
        <f t="shared" ca="1" si="3123"/>
        <v>-157</v>
      </c>
      <c r="Q2489" s="8">
        <v>45539</v>
      </c>
      <c r="R2489" s="7" t="s">
        <v>147</v>
      </c>
      <c r="S2489"/>
      <c r="T2489" s="9" t="s">
        <v>156</v>
      </c>
      <c r="U2489" s="7" t="str">
        <f t="shared" si="3107"/>
        <v>Contractuel</v>
      </c>
      <c r="V2489" s="128">
        <v>45526</v>
      </c>
      <c r="W2489" s="128">
        <v>45565</v>
      </c>
      <c r="X2489" s="132"/>
      <c r="Y2489" s="132"/>
      <c r="Z2489" s="128">
        <v>45526</v>
      </c>
      <c r="AA2489" s="7">
        <f t="shared" si="3108"/>
        <v>8</v>
      </c>
      <c r="AB2489" s="7">
        <f t="shared" si="3109"/>
        <v>2024</v>
      </c>
      <c r="AC2489" s="7">
        <f t="shared" si="3110"/>
        <v>2028</v>
      </c>
      <c r="AD2489" s="10" t="e">
        <f t="shared" ref="AD2489:AD2552" ca="1" si="3180">IF(#REF!="Non",(DAYS360(N2489,Q2489)/360),(DAYS360(N2489,TODAY())/360))</f>
        <v>#REF!</v>
      </c>
      <c r="AE2489" s="10" t="e">
        <f t="shared" ca="1" si="3112"/>
        <v>#REF!</v>
      </c>
      <c r="AF2489" s="144">
        <v>36763</v>
      </c>
      <c r="AG2489" s="11">
        <f t="shared" ca="1" si="3113"/>
        <v>24.545205479452054</v>
      </c>
      <c r="AH2489" s="10" t="str">
        <f t="shared" ca="1" si="3114"/>
        <v>&lt; 25</v>
      </c>
      <c r="AJ2489" s="13"/>
      <c r="AK2489" s="163" t="s">
        <v>9374</v>
      </c>
      <c r="AL2489" s="144">
        <v>43871</v>
      </c>
      <c r="AM2489" s="65" t="s">
        <v>108</v>
      </c>
      <c r="AN2489" s="65" t="s">
        <v>109</v>
      </c>
      <c r="AP2489" s="132" t="s">
        <v>1514</v>
      </c>
      <c r="AQ2489" s="14">
        <v>3</v>
      </c>
      <c r="AR2489" s="14">
        <v>1</v>
      </c>
      <c r="AS2489" s="15">
        <f t="shared" si="3156"/>
        <v>45891.25</v>
      </c>
      <c r="AT2489" s="122" t="s">
        <v>163</v>
      </c>
      <c r="AU2489" s="65">
        <v>3.7149999999999999</v>
      </c>
      <c r="AV2489" s="13">
        <v>17</v>
      </c>
      <c r="AW2489" s="13" t="s">
        <v>201</v>
      </c>
      <c r="AX2489" t="s">
        <v>9375</v>
      </c>
      <c r="AY2489">
        <v>39</v>
      </c>
      <c r="AZ2489" s="14" t="s">
        <v>203</v>
      </c>
      <c r="BA2489" s="20" t="str">
        <f t="shared" si="3116"/>
        <v>17001000000332650339</v>
      </c>
      <c r="BB2489" s="31">
        <f t="shared" si="3117"/>
        <v>20</v>
      </c>
      <c r="BC2489" s="95" t="s">
        <v>9376</v>
      </c>
      <c r="BD2489" s="95" t="s">
        <v>115</v>
      </c>
      <c r="BF2489"/>
      <c r="BG2489" s="95">
        <v>50635085</v>
      </c>
      <c r="BH2489">
        <v>0</v>
      </c>
      <c r="BK2489" s="14" t="s">
        <v>3979</v>
      </c>
      <c r="BL2489" s="22" t="s">
        <v>595</v>
      </c>
    </row>
    <row r="2490" spans="1:69" x14ac:dyDescent="0.25">
      <c r="A2490" t="str">
        <f>VLOOKUP(B2490,[2]RH!$B:$BV,72,0)</f>
        <v>si</v>
      </c>
      <c r="B2490" s="6">
        <v>2550</v>
      </c>
      <c r="C2490" s="168" t="s">
        <v>168</v>
      </c>
      <c r="D2490" s="7" t="s">
        <v>9377</v>
      </c>
      <c r="E2490" s="130" t="s">
        <v>67</v>
      </c>
      <c r="F2490" s="130" t="s">
        <v>158</v>
      </c>
      <c r="G2490" s="7" t="s">
        <v>6383</v>
      </c>
      <c r="H2490" s="80" t="s">
        <v>158</v>
      </c>
      <c r="I2490" s="7" t="s">
        <v>542</v>
      </c>
      <c r="J2490" s="65"/>
      <c r="K2490" s="125" t="s">
        <v>146</v>
      </c>
      <c r="L2490" s="139" t="s">
        <v>90</v>
      </c>
      <c r="M2490" s="7" t="str">
        <f t="shared" si="3179"/>
        <v>COUPEUR</v>
      </c>
      <c r="N2490" s="128">
        <v>45531</v>
      </c>
      <c r="P2490" s="7">
        <f t="shared" ca="1" si="3123"/>
        <v>-6</v>
      </c>
      <c r="Q2490" s="8"/>
      <c r="R2490" s="7"/>
      <c r="S2490"/>
      <c r="T2490" s="9" t="s">
        <v>156</v>
      </c>
      <c r="U2490" s="7" t="str">
        <f t="shared" si="3107"/>
        <v>Contractuel</v>
      </c>
      <c r="V2490" s="8">
        <v>45689</v>
      </c>
      <c r="W2490" s="8">
        <f>VLOOKUP(B2490,[1]BASE!$A:$Q,17,0)</f>
        <v>45716</v>
      </c>
      <c r="X2490" s="132"/>
      <c r="Y2490" s="132"/>
      <c r="Z2490" s="128">
        <v>45531</v>
      </c>
      <c r="AA2490" s="7">
        <f t="shared" si="3108"/>
        <v>8</v>
      </c>
      <c r="AB2490" s="7">
        <f t="shared" si="3109"/>
        <v>2024</v>
      </c>
      <c r="AC2490" s="7">
        <f t="shared" si="3110"/>
        <v>2028</v>
      </c>
      <c r="AD2490" s="10" t="e">
        <f t="shared" ref="AD2490:AD2553" ca="1" si="3181">IF(#REF!="Non",(DAYS360(N2490,Q2490)/360),(DAYS360(N2490,TODAY())/360))</f>
        <v>#REF!</v>
      </c>
      <c r="AE2490" s="10" t="e">
        <f t="shared" ca="1" si="3112"/>
        <v>#REF!</v>
      </c>
      <c r="AF2490" s="144">
        <v>29603</v>
      </c>
      <c r="AG2490" s="11">
        <f t="shared" ca="1" si="3113"/>
        <v>44.161643835616438</v>
      </c>
      <c r="AH2490" s="10" t="str">
        <f t="shared" ca="1" si="3114"/>
        <v>&gt;35&lt; 45</v>
      </c>
      <c r="AI2490">
        <v>12835690</v>
      </c>
      <c r="AJ2490" s="13" t="s">
        <v>213</v>
      </c>
      <c r="AK2490" s="163" t="s">
        <v>9378</v>
      </c>
      <c r="AL2490" s="144">
        <v>42962</v>
      </c>
      <c r="AM2490" s="65" t="s">
        <v>108</v>
      </c>
      <c r="AN2490" s="65" t="s">
        <v>76</v>
      </c>
      <c r="AO2490">
        <v>2</v>
      </c>
      <c r="AP2490" s="132" t="s">
        <v>1514</v>
      </c>
      <c r="AQ2490" s="14">
        <v>3</v>
      </c>
      <c r="AR2490" s="14">
        <v>1</v>
      </c>
      <c r="AS2490" s="15">
        <f t="shared" si="3156"/>
        <v>45896.25</v>
      </c>
      <c r="AT2490" s="122" t="s">
        <v>163</v>
      </c>
      <c r="AU2490" s="65">
        <v>3.7149999999999999</v>
      </c>
      <c r="AV2490" s="13">
        <v>17</v>
      </c>
      <c r="AW2490" s="13" t="s">
        <v>201</v>
      </c>
      <c r="AX2490" t="s">
        <v>9379</v>
      </c>
      <c r="AY2490">
        <v>40</v>
      </c>
      <c r="AZ2490" s="14" t="s">
        <v>203</v>
      </c>
      <c r="BA2490" s="20" t="str">
        <f t="shared" si="3116"/>
        <v>17001000000348066840</v>
      </c>
      <c r="BB2490" s="31">
        <f t="shared" si="3117"/>
        <v>20</v>
      </c>
      <c r="BC2490" s="95" t="s">
        <v>9380</v>
      </c>
      <c r="BD2490" s="95" t="s">
        <v>115</v>
      </c>
      <c r="BF2490"/>
      <c r="BG2490" s="95">
        <v>55152013</v>
      </c>
      <c r="BH2490">
        <v>48288604</v>
      </c>
      <c r="BJ2490" t="s">
        <v>5969</v>
      </c>
      <c r="BK2490" s="14" t="str">
        <f t="shared" ref="BK2490:BK2491" si="3182">IF(K2490="CADRE","CADRE",CONCATENATE(J2490,"-",H2490))</f>
        <v>-COUPE</v>
      </c>
      <c r="BL2490" s="22" t="s">
        <v>595</v>
      </c>
    </row>
    <row r="2491" spans="1:69" x14ac:dyDescent="0.25">
      <c r="A2491" t="str">
        <f>VLOOKUP(B2491,[2]RH!$B:$BV,72,0)</f>
        <v>si</v>
      </c>
      <c r="B2491" s="6">
        <v>2551</v>
      </c>
      <c r="C2491" s="168" t="s">
        <v>168</v>
      </c>
      <c r="D2491" s="7" t="s">
        <v>9381</v>
      </c>
      <c r="E2491" s="130" t="s">
        <v>67</v>
      </c>
      <c r="F2491" s="130" t="s">
        <v>118</v>
      </c>
      <c r="G2491" s="7" t="s">
        <v>220</v>
      </c>
      <c r="H2491" s="80" t="s">
        <v>2398</v>
      </c>
      <c r="I2491" s="7" t="s">
        <v>2487</v>
      </c>
      <c r="J2491" s="65" t="s">
        <v>281</v>
      </c>
      <c r="K2491" s="125" t="s">
        <v>146</v>
      </c>
      <c r="L2491" s="139" t="s">
        <v>90</v>
      </c>
      <c r="M2491" s="7" t="str">
        <f t="shared" si="3179"/>
        <v>Couturière</v>
      </c>
      <c r="N2491" s="128">
        <v>45526</v>
      </c>
      <c r="P2491" s="7">
        <f t="shared" ca="1" si="3123"/>
        <v>-6</v>
      </c>
      <c r="Q2491" s="8"/>
      <c r="R2491" s="7"/>
      <c r="S2491"/>
      <c r="T2491" s="9" t="s">
        <v>156</v>
      </c>
      <c r="U2491" s="7" t="str">
        <f t="shared" si="3107"/>
        <v>Contractuel</v>
      </c>
      <c r="V2491" s="8">
        <v>45689</v>
      </c>
      <c r="W2491" s="8">
        <f>VLOOKUP(B2491,[1]BASE!$A:$Q,17,0)</f>
        <v>45716</v>
      </c>
      <c r="X2491" s="132"/>
      <c r="Y2491" s="132"/>
      <c r="Z2491" s="128">
        <v>45526</v>
      </c>
      <c r="AA2491" s="7">
        <f t="shared" si="3108"/>
        <v>8</v>
      </c>
      <c r="AB2491" s="7">
        <f t="shared" si="3109"/>
        <v>2024</v>
      </c>
      <c r="AC2491" s="7">
        <f t="shared" si="3110"/>
        <v>2028</v>
      </c>
      <c r="AD2491" s="10" t="e">
        <f t="shared" ref="AD2491:AD2554" ca="1" si="3183">IF(#REF!="Non",(DAYS360(N2491,Q2491)/360),(DAYS360(N2491,TODAY())/360))</f>
        <v>#REF!</v>
      </c>
      <c r="AE2491" s="10" t="e">
        <f t="shared" ca="1" si="3112"/>
        <v>#REF!</v>
      </c>
      <c r="AF2491" s="144">
        <v>29530</v>
      </c>
      <c r="AG2491" s="11">
        <f t="shared" ca="1" si="3113"/>
        <v>44.361643835616441</v>
      </c>
      <c r="AH2491" s="10" t="str">
        <f t="shared" ca="1" si="3114"/>
        <v>&gt;35&lt; 45</v>
      </c>
      <c r="AI2491">
        <v>12660458</v>
      </c>
      <c r="AJ2491" s="13" t="s">
        <v>92</v>
      </c>
      <c r="AK2491" s="163" t="s">
        <v>9382</v>
      </c>
      <c r="AL2491" s="144">
        <v>45307</v>
      </c>
      <c r="AM2491" s="65" t="s">
        <v>108</v>
      </c>
      <c r="AN2491" s="65" t="s">
        <v>76</v>
      </c>
      <c r="AP2491" s="132" t="s">
        <v>9383</v>
      </c>
      <c r="AQ2491" s="14">
        <v>3</v>
      </c>
      <c r="AR2491" s="14">
        <v>1</v>
      </c>
      <c r="AS2491" s="15">
        <f t="shared" si="3156"/>
        <v>45891.25</v>
      </c>
      <c r="AT2491" s="122" t="s">
        <v>163</v>
      </c>
      <c r="AU2491" s="65">
        <v>3.7149999999999999</v>
      </c>
      <c r="AV2491" s="13">
        <v>17</v>
      </c>
      <c r="AW2491" s="13" t="s">
        <v>201</v>
      </c>
      <c r="AX2491" t="s">
        <v>9384</v>
      </c>
      <c r="AY2491">
        <v>16</v>
      </c>
      <c r="AZ2491" s="14" t="s">
        <v>203</v>
      </c>
      <c r="BA2491" s="20" t="str">
        <f t="shared" si="3116"/>
        <v>17001000000324622716</v>
      </c>
      <c r="BB2491" s="31">
        <f t="shared" si="3117"/>
        <v>20</v>
      </c>
      <c r="BC2491" s="95" t="s">
        <v>4367</v>
      </c>
      <c r="BD2491" s="95" t="s">
        <v>341</v>
      </c>
      <c r="BF2491"/>
      <c r="BG2491" s="95">
        <v>53348144</v>
      </c>
      <c r="BH2491">
        <v>97659111</v>
      </c>
      <c r="BJ2491" t="s">
        <v>3806</v>
      </c>
      <c r="BK2491" s="14" t="str">
        <f t="shared" si="3182"/>
        <v>B-P7 AR</v>
      </c>
      <c r="BL2491" s="22" t="s">
        <v>595</v>
      </c>
    </row>
    <row r="2492" spans="1:69" x14ac:dyDescent="0.25">
      <c r="A2492" t="str">
        <f>VLOOKUP(B2492,[2]RH!$B:$BV,72,0)</f>
        <v>Non-Actif</v>
      </c>
      <c r="B2492" s="6">
        <v>2552</v>
      </c>
      <c r="C2492" s="168" t="s">
        <v>168</v>
      </c>
      <c r="D2492" s="7" t="s">
        <v>9385</v>
      </c>
      <c r="E2492" s="130" t="s">
        <v>67</v>
      </c>
      <c r="F2492" s="130" t="s">
        <v>118</v>
      </c>
      <c r="G2492" s="7" t="s">
        <v>220</v>
      </c>
      <c r="H2492" s="7" t="s">
        <v>562</v>
      </c>
      <c r="I2492" s="7" t="s">
        <v>1477</v>
      </c>
      <c r="J2492" s="65" t="s">
        <v>190</v>
      </c>
      <c r="K2492" s="125" t="s">
        <v>146</v>
      </c>
      <c r="L2492" s="139" t="s">
        <v>90</v>
      </c>
      <c r="M2492" s="7" t="str">
        <f t="shared" si="3179"/>
        <v>Couturière</v>
      </c>
      <c r="N2492" s="128">
        <v>45526</v>
      </c>
      <c r="P2492" s="7">
        <f t="shared" ca="1" si="3123"/>
        <v>-157</v>
      </c>
      <c r="Q2492" s="8">
        <v>45537</v>
      </c>
      <c r="R2492" s="7" t="s">
        <v>6470</v>
      </c>
      <c r="S2492"/>
      <c r="T2492" s="9" t="s">
        <v>156</v>
      </c>
      <c r="U2492" s="7" t="str">
        <f t="shared" si="3107"/>
        <v>Contractuel</v>
      </c>
      <c r="V2492" s="128">
        <v>45526</v>
      </c>
      <c r="W2492" s="128">
        <v>45565</v>
      </c>
      <c r="X2492" s="132"/>
      <c r="Y2492" s="132"/>
      <c r="Z2492" s="128">
        <v>45526</v>
      </c>
      <c r="AA2492" s="7">
        <f t="shared" si="3108"/>
        <v>8</v>
      </c>
      <c r="AB2492" s="7">
        <f t="shared" si="3109"/>
        <v>2024</v>
      </c>
      <c r="AC2492" s="7">
        <f t="shared" si="3110"/>
        <v>2028</v>
      </c>
      <c r="AD2492" s="10" t="e">
        <f t="shared" ref="AD2492:AD2555" ca="1" si="3184">IF(#REF!="Non",(DAYS360(N2492,Q2492)/360),(DAYS360(N2492,TODAY())/360))</f>
        <v>#REF!</v>
      </c>
      <c r="AE2492" s="10" t="e">
        <f t="shared" ca="1" si="3112"/>
        <v>#REF!</v>
      </c>
      <c r="AF2492" s="144">
        <v>26665</v>
      </c>
      <c r="AG2492" s="11">
        <f t="shared" ca="1" si="3113"/>
        <v>52.210958904109589</v>
      </c>
      <c r="AH2492" s="10" t="str">
        <f t="shared" ca="1" si="3114"/>
        <v>&gt;45&lt; 55</v>
      </c>
      <c r="AI2492">
        <v>11506075</v>
      </c>
      <c r="AJ2492" s="13" t="s">
        <v>82</v>
      </c>
      <c r="AK2492" s="163" t="s">
        <v>9386</v>
      </c>
      <c r="AL2492" s="144">
        <v>40348</v>
      </c>
      <c r="AM2492" s="65" t="s">
        <v>108</v>
      </c>
      <c r="AN2492" s="65" t="s">
        <v>76</v>
      </c>
      <c r="AP2492" s="132" t="s">
        <v>9387</v>
      </c>
      <c r="AQ2492" s="14">
        <v>3</v>
      </c>
      <c r="AR2492" s="14">
        <v>1</v>
      </c>
      <c r="AS2492" s="15">
        <f t="shared" si="3156"/>
        <v>45891.25</v>
      </c>
      <c r="AT2492" s="122" t="s">
        <v>163</v>
      </c>
      <c r="AU2492" s="65">
        <v>3.7149999999999999</v>
      </c>
      <c r="AV2492" s="13">
        <v>25</v>
      </c>
      <c r="AW2492" s="13" t="s">
        <v>1349</v>
      </c>
      <c r="AX2492" t="s">
        <v>9388</v>
      </c>
      <c r="AY2492">
        <v>74</v>
      </c>
      <c r="AZ2492" s="14" t="s">
        <v>276</v>
      </c>
      <c r="BA2492" s="20" t="str">
        <f t="shared" si="3116"/>
        <v>25033000000059250874</v>
      </c>
      <c r="BB2492" s="31">
        <f t="shared" si="3117"/>
        <v>20</v>
      </c>
      <c r="BC2492" s="95" t="s">
        <v>9389</v>
      </c>
      <c r="BD2492" s="95" t="s">
        <v>115</v>
      </c>
      <c r="BF2492"/>
      <c r="BG2492" s="95">
        <v>23344918</v>
      </c>
      <c r="BH2492">
        <v>0</v>
      </c>
      <c r="BK2492" s="14" t="str">
        <f>IF(K2492="CADRE","CADRE",CONCATENATE(J2492,"-",H2492))</f>
        <v>A-P6 AR</v>
      </c>
      <c r="BL2492" s="22" t="s">
        <v>595</v>
      </c>
    </row>
    <row r="2493" spans="1:69" x14ac:dyDescent="0.25">
      <c r="A2493" t="str">
        <f>VLOOKUP(B2493,[2]RH!$B:$BV,72,0)</f>
        <v>si</v>
      </c>
      <c r="B2493" s="6">
        <v>2553</v>
      </c>
      <c r="C2493" s="168" t="s">
        <v>168</v>
      </c>
      <c r="D2493" s="7" t="s">
        <v>9390</v>
      </c>
      <c r="E2493" s="130" t="s">
        <v>67</v>
      </c>
      <c r="F2493" s="130" t="s">
        <v>118</v>
      </c>
      <c r="G2493" s="7" t="s">
        <v>3299</v>
      </c>
      <c r="H2493" s="41" t="s">
        <v>562</v>
      </c>
      <c r="I2493" s="7" t="s">
        <v>3974</v>
      </c>
      <c r="J2493" s="7" t="s">
        <v>281</v>
      </c>
      <c r="K2493" s="125" t="s">
        <v>146</v>
      </c>
      <c r="L2493" s="139" t="s">
        <v>90</v>
      </c>
      <c r="M2493" s="7" t="str">
        <f t="shared" si="3179"/>
        <v>CAMPO</v>
      </c>
      <c r="N2493" s="128">
        <v>45526</v>
      </c>
      <c r="P2493" s="7">
        <f t="shared" ca="1" si="3123"/>
        <v>-6</v>
      </c>
      <c r="Q2493" s="8"/>
      <c r="R2493" s="7"/>
      <c r="S2493"/>
      <c r="T2493" s="9" t="s">
        <v>156</v>
      </c>
      <c r="U2493" s="7" t="str">
        <f t="shared" si="3107"/>
        <v>Contractuel</v>
      </c>
      <c r="V2493" s="8">
        <v>45689</v>
      </c>
      <c r="W2493" s="8">
        <f>VLOOKUP(B2493,[1]BASE!$A:$Q,17,0)</f>
        <v>45716</v>
      </c>
      <c r="X2493" s="132"/>
      <c r="Y2493" s="132"/>
      <c r="Z2493" s="128">
        <v>45526</v>
      </c>
      <c r="AA2493" s="7">
        <f t="shared" si="3108"/>
        <v>8</v>
      </c>
      <c r="AB2493" s="7">
        <f t="shared" si="3109"/>
        <v>2024</v>
      </c>
      <c r="AC2493" s="7">
        <f t="shared" si="3110"/>
        <v>2028</v>
      </c>
      <c r="AD2493" s="10" t="e">
        <f t="shared" ref="AD2493:AD2556" ca="1" si="3185">IF(#REF!="Non",(DAYS360(N2493,Q2493)/360),(DAYS360(N2493,TODAY())/360))</f>
        <v>#REF!</v>
      </c>
      <c r="AE2493" s="10" t="e">
        <f t="shared" ca="1" si="3112"/>
        <v>#REF!</v>
      </c>
      <c r="AF2493" s="144">
        <v>37698</v>
      </c>
      <c r="AG2493" s="11">
        <f t="shared" ca="1" si="3113"/>
        <v>21.983561643835618</v>
      </c>
      <c r="AH2493" s="10" t="str">
        <f t="shared" ca="1" si="3114"/>
        <v>&lt; 25</v>
      </c>
      <c r="AI2493">
        <v>17663310</v>
      </c>
      <c r="AJ2493" s="13" t="s">
        <v>73</v>
      </c>
      <c r="AK2493" s="163" t="s">
        <v>9391</v>
      </c>
      <c r="AL2493" s="144">
        <v>44533</v>
      </c>
      <c r="AM2493" s="65" t="s">
        <v>108</v>
      </c>
      <c r="AN2493" s="65" t="s">
        <v>109</v>
      </c>
      <c r="AP2493" s="132" t="s">
        <v>1514</v>
      </c>
      <c r="AQ2493" s="14">
        <v>3</v>
      </c>
      <c r="AR2493" s="14">
        <v>1</v>
      </c>
      <c r="AS2493" s="15">
        <f t="shared" si="3156"/>
        <v>45891.25</v>
      </c>
      <c r="AT2493" s="122" t="s">
        <v>163</v>
      </c>
      <c r="AU2493" s="65">
        <v>3.7149999999999999</v>
      </c>
      <c r="AV2493" s="13">
        <v>17</v>
      </c>
      <c r="AW2493" s="13" t="s">
        <v>201</v>
      </c>
      <c r="AX2493" t="s">
        <v>9392</v>
      </c>
      <c r="AY2493">
        <v>62</v>
      </c>
      <c r="AZ2493" s="14" t="s">
        <v>203</v>
      </c>
      <c r="BA2493" s="20" t="str">
        <f t="shared" si="3116"/>
        <v>17001000000344897462</v>
      </c>
      <c r="BB2493" s="31">
        <f t="shared" si="3117"/>
        <v>20</v>
      </c>
      <c r="BC2493" s="95" t="s">
        <v>5268</v>
      </c>
      <c r="BD2493" s="95" t="s">
        <v>341</v>
      </c>
      <c r="BF2493"/>
      <c r="BG2493" s="95">
        <v>58649103</v>
      </c>
      <c r="BH2493">
        <v>21317793</v>
      </c>
      <c r="BJ2493" t="s">
        <v>371</v>
      </c>
      <c r="BK2493" s="14" t="s">
        <v>3979</v>
      </c>
      <c r="BL2493" s="22" t="s">
        <v>595</v>
      </c>
    </row>
    <row r="2494" spans="1:69" x14ac:dyDescent="0.25">
      <c r="A2494" t="str">
        <f>VLOOKUP(B2494,[2]RH!$B:$BV,72,0)</f>
        <v>Non-Actif</v>
      </c>
      <c r="B2494" s="6">
        <v>2554</v>
      </c>
      <c r="C2494" s="7" t="s">
        <v>168</v>
      </c>
      <c r="D2494" s="7" t="s">
        <v>9393</v>
      </c>
      <c r="E2494" s="7" t="s">
        <v>67</v>
      </c>
      <c r="F2494" s="7" t="s">
        <v>118</v>
      </c>
      <c r="G2494" s="7" t="s">
        <v>3299</v>
      </c>
      <c r="H2494" s="7" t="s">
        <v>562</v>
      </c>
      <c r="I2494" s="7" t="s">
        <v>1802</v>
      </c>
      <c r="J2494" s="7" t="s">
        <v>190</v>
      </c>
      <c r="K2494" s="7" t="s">
        <v>146</v>
      </c>
      <c r="L2494" s="7" t="s">
        <v>90</v>
      </c>
      <c r="M2494" s="7" t="str">
        <f t="shared" si="3179"/>
        <v>CAMPO</v>
      </c>
      <c r="N2494" s="8">
        <v>45526</v>
      </c>
      <c r="P2494" s="7">
        <f t="shared" ca="1" si="3123"/>
        <v>-157</v>
      </c>
      <c r="Q2494" s="8">
        <v>45567</v>
      </c>
      <c r="R2494" s="7" t="s">
        <v>4303</v>
      </c>
      <c r="S2494" s="7"/>
      <c r="T2494" s="9" t="s">
        <v>156</v>
      </c>
      <c r="U2494" s="7" t="str">
        <f t="shared" si="3107"/>
        <v>Contractuel</v>
      </c>
      <c r="V2494" s="8">
        <v>45526</v>
      </c>
      <c r="W2494" s="8">
        <v>45565</v>
      </c>
      <c r="X2494" s="8"/>
      <c r="Y2494" s="8"/>
      <c r="Z2494" s="8">
        <v>45526</v>
      </c>
      <c r="AA2494" s="7">
        <f t="shared" si="3108"/>
        <v>8</v>
      </c>
      <c r="AB2494" s="7">
        <f t="shared" si="3109"/>
        <v>2024</v>
      </c>
      <c r="AC2494" s="7">
        <f t="shared" si="3110"/>
        <v>2028</v>
      </c>
      <c r="AD2494" s="10" t="e">
        <f t="shared" ref="AD2494:AD2557" ca="1" si="3186">IF(#REF!="Non",(DAYS360(N2494,Q2494)/360),(DAYS360(N2494,TODAY())/360))</f>
        <v>#REF!</v>
      </c>
      <c r="AE2494" s="10" t="e">
        <f t="shared" ca="1" si="3112"/>
        <v>#REF!</v>
      </c>
      <c r="AF2494" s="8">
        <v>37454</v>
      </c>
      <c r="AG2494" s="11">
        <f t="shared" ca="1" si="3113"/>
        <v>22.652054794520549</v>
      </c>
      <c r="AH2494" s="10" t="str">
        <f t="shared" ca="1" si="3114"/>
        <v>&lt; 25</v>
      </c>
      <c r="AI2494" s="12"/>
      <c r="AJ2494" s="11"/>
      <c r="AK2494" s="12" t="s">
        <v>9394</v>
      </c>
      <c r="AL2494" s="8">
        <v>45077</v>
      </c>
      <c r="AM2494" s="7" t="s">
        <v>108</v>
      </c>
      <c r="AN2494" s="7" t="s">
        <v>109</v>
      </c>
      <c r="AP2494" t="s">
        <v>1514</v>
      </c>
      <c r="AQ2494" s="14">
        <v>3</v>
      </c>
      <c r="AR2494" s="14">
        <v>1</v>
      </c>
      <c r="AS2494" s="15">
        <f t="shared" si="3156"/>
        <v>45891.25</v>
      </c>
      <c r="AT2494" s="14" t="s">
        <v>163</v>
      </c>
      <c r="AU2494" s="12">
        <v>3.7149999999999999</v>
      </c>
      <c r="AV2494" s="17">
        <v>17</v>
      </c>
      <c r="AW2494" s="18" t="s">
        <v>201</v>
      </c>
      <c r="AX2494" s="19" t="s">
        <v>9395</v>
      </c>
      <c r="AY2494" s="17">
        <v>27</v>
      </c>
      <c r="AZ2494" s="14" t="s">
        <v>203</v>
      </c>
      <c r="BA2494" s="20" t="str">
        <f t="shared" si="3116"/>
        <v>17001000000347957327</v>
      </c>
      <c r="BB2494" s="31">
        <f t="shared" si="3117"/>
        <v>20</v>
      </c>
      <c r="BC2494" s="22" t="s">
        <v>5823</v>
      </c>
      <c r="BD2494" s="23" t="s">
        <v>341</v>
      </c>
      <c r="BF2494" s="8"/>
      <c r="BG2494" s="32">
        <v>52868672</v>
      </c>
      <c r="BH2494" s="32">
        <v>0</v>
      </c>
      <c r="BI2494" s="32"/>
      <c r="BJ2494" t="s">
        <v>1857</v>
      </c>
      <c r="BK2494" s="14" t="s">
        <v>1806</v>
      </c>
      <c r="BL2494" s="14" t="s">
        <v>595</v>
      </c>
      <c r="BM2494" s="25"/>
      <c r="BN2494" s="26"/>
      <c r="BO2494" s="27"/>
      <c r="BP2494" s="26"/>
      <c r="BQ2494" s="28"/>
    </row>
    <row r="2495" spans="1:69" x14ac:dyDescent="0.25">
      <c r="A2495" t="str">
        <f>VLOOKUP(B2495,[2]RH!$B:$BV,72,0)</f>
        <v>Non-Actif</v>
      </c>
      <c r="B2495" s="6">
        <v>2555</v>
      </c>
      <c r="C2495" s="168" t="s">
        <v>168</v>
      </c>
      <c r="D2495" s="7" t="s">
        <v>9396</v>
      </c>
      <c r="E2495" s="130" t="s">
        <v>67</v>
      </c>
      <c r="F2495" s="130" t="s">
        <v>118</v>
      </c>
      <c r="G2495" s="7" t="s">
        <v>220</v>
      </c>
      <c r="H2495" s="80" t="s">
        <v>2398</v>
      </c>
      <c r="I2495" s="7" t="s">
        <v>2487</v>
      </c>
      <c r="J2495" s="65" t="s">
        <v>281</v>
      </c>
      <c r="K2495" s="125" t="s">
        <v>146</v>
      </c>
      <c r="L2495" s="139" t="s">
        <v>90</v>
      </c>
      <c r="M2495" s="7" t="str">
        <f t="shared" si="3179"/>
        <v>Couturière</v>
      </c>
      <c r="N2495" s="128">
        <v>45526</v>
      </c>
      <c r="P2495" s="7">
        <f t="shared" ca="1" si="3123"/>
        <v>-157</v>
      </c>
      <c r="Q2495" s="8">
        <v>45549</v>
      </c>
      <c r="R2495" s="7" t="s">
        <v>147</v>
      </c>
      <c r="S2495"/>
      <c r="T2495" s="9" t="s">
        <v>156</v>
      </c>
      <c r="U2495" s="7" t="str">
        <f t="shared" si="3107"/>
        <v>Contractuel</v>
      </c>
      <c r="V2495" s="128">
        <v>45526</v>
      </c>
      <c r="W2495" s="128">
        <v>45565</v>
      </c>
      <c r="X2495" s="132"/>
      <c r="Y2495" s="132"/>
      <c r="Z2495" s="128">
        <v>45526</v>
      </c>
      <c r="AA2495" s="7">
        <f t="shared" si="3108"/>
        <v>8</v>
      </c>
      <c r="AB2495" s="7">
        <f t="shared" si="3109"/>
        <v>2024</v>
      </c>
      <c r="AC2495" s="7">
        <f t="shared" si="3110"/>
        <v>2028</v>
      </c>
      <c r="AD2495" s="10" t="e">
        <f t="shared" ref="AD2495:AD2558" ca="1" si="3187">IF(#REF!="Non",(DAYS360(N2495,Q2495)/360),(DAYS360(N2495,TODAY())/360))</f>
        <v>#REF!</v>
      </c>
      <c r="AE2495" s="10" t="e">
        <f t="shared" ca="1" si="3112"/>
        <v>#REF!</v>
      </c>
      <c r="AF2495" s="144">
        <v>33144</v>
      </c>
      <c r="AG2495" s="11">
        <f t="shared" ca="1" si="3113"/>
        <v>34.460273972602742</v>
      </c>
      <c r="AH2495" s="10" t="str">
        <f t="shared" ca="1" si="3114"/>
        <v>&gt;25&lt; 35</v>
      </c>
      <c r="AI2495">
        <v>17284393</v>
      </c>
      <c r="AJ2495" s="13" t="s">
        <v>120</v>
      </c>
      <c r="AK2495" s="163" t="s">
        <v>9397</v>
      </c>
      <c r="AL2495" s="144">
        <v>40148</v>
      </c>
      <c r="AM2495" s="65" t="s">
        <v>108</v>
      </c>
      <c r="AN2495" s="65" t="s">
        <v>76</v>
      </c>
      <c r="AP2495" s="132"/>
      <c r="AQ2495" s="14">
        <v>3</v>
      </c>
      <c r="AR2495" s="14">
        <v>1</v>
      </c>
      <c r="AS2495" s="15">
        <f t="shared" si="3156"/>
        <v>45891.25</v>
      </c>
      <c r="AT2495" s="122" t="s">
        <v>163</v>
      </c>
      <c r="AU2495" s="65">
        <v>3.7149999999999999</v>
      </c>
      <c r="AV2495" s="13">
        <v>17</v>
      </c>
      <c r="AW2495" s="13">
        <v>53594</v>
      </c>
      <c r="AX2495" t="s">
        <v>9398</v>
      </c>
      <c r="AY2495">
        <v>23</v>
      </c>
      <c r="AZ2495" s="14" t="s">
        <v>203</v>
      </c>
      <c r="BA2495" s="20" t="str">
        <f t="shared" si="3116"/>
        <v>17535940711569119123</v>
      </c>
      <c r="BB2495" s="31">
        <f t="shared" si="3117"/>
        <v>20</v>
      </c>
      <c r="BC2495" s="95" t="s">
        <v>7665</v>
      </c>
      <c r="BD2495" s="95" t="s">
        <v>341</v>
      </c>
      <c r="BF2495"/>
      <c r="BG2495" s="95">
        <v>21851646</v>
      </c>
      <c r="BH2495">
        <v>0</v>
      </c>
      <c r="BK2495" s="14" t="str">
        <f t="shared" ref="BK2495:BK2501" si="3188">IF(K2495="CADRE","CADRE",CONCATENATE(J2495,"-",H2495))</f>
        <v>B-P7 AR</v>
      </c>
      <c r="BL2495" s="22" t="s">
        <v>595</v>
      </c>
    </row>
    <row r="2496" spans="1:69" x14ac:dyDescent="0.25">
      <c r="A2496" t="str">
        <f>VLOOKUP(B2496,[2]RH!$B:$BV,72,0)</f>
        <v>si</v>
      </c>
      <c r="B2496" s="6">
        <v>2556</v>
      </c>
      <c r="C2496" s="168" t="s">
        <v>168</v>
      </c>
      <c r="D2496" s="7" t="s">
        <v>9399</v>
      </c>
      <c r="E2496" s="130" t="s">
        <v>67</v>
      </c>
      <c r="F2496" s="130" t="s">
        <v>118</v>
      </c>
      <c r="G2496" s="7" t="s">
        <v>220</v>
      </c>
      <c r="H2496" s="80" t="s">
        <v>2398</v>
      </c>
      <c r="I2496" s="7" t="s">
        <v>2487</v>
      </c>
      <c r="J2496" s="65" t="s">
        <v>281</v>
      </c>
      <c r="K2496" s="125" t="s">
        <v>146</v>
      </c>
      <c r="L2496" s="139" t="s">
        <v>90</v>
      </c>
      <c r="M2496" s="7" t="str">
        <f t="shared" si="3179"/>
        <v>Couturière</v>
      </c>
      <c r="N2496" s="128">
        <v>45526</v>
      </c>
      <c r="P2496" s="7">
        <f t="shared" ca="1" si="3123"/>
        <v>-6</v>
      </c>
      <c r="Q2496" s="8"/>
      <c r="R2496" s="7"/>
      <c r="S2496"/>
      <c r="T2496" s="9" t="s">
        <v>156</v>
      </c>
      <c r="U2496" s="7" t="str">
        <f t="shared" si="3107"/>
        <v>Contractuel</v>
      </c>
      <c r="V2496" s="8">
        <v>45689</v>
      </c>
      <c r="W2496" s="8">
        <f>VLOOKUP(B2496,[1]BASE!$A:$Q,17,0)</f>
        <v>45716</v>
      </c>
      <c r="X2496" s="132"/>
      <c r="Y2496" s="132"/>
      <c r="Z2496" s="128">
        <v>45526</v>
      </c>
      <c r="AA2496" s="7">
        <f t="shared" si="3108"/>
        <v>8</v>
      </c>
      <c r="AB2496" s="7">
        <f t="shared" si="3109"/>
        <v>2024</v>
      </c>
      <c r="AC2496" s="7">
        <f t="shared" si="3110"/>
        <v>2028</v>
      </c>
      <c r="AD2496" s="10" t="e">
        <f t="shared" ref="AD2496:AD2559" ca="1" si="3189">IF(#REF!="Non",(DAYS360(N2496,Q2496)/360),(DAYS360(N2496,TODAY())/360))</f>
        <v>#REF!</v>
      </c>
      <c r="AE2496" s="10" t="e">
        <f t="shared" ca="1" si="3112"/>
        <v>#REF!</v>
      </c>
      <c r="AF2496" s="144">
        <v>34987</v>
      </c>
      <c r="AG2496" s="11">
        <f t="shared" ca="1" si="3113"/>
        <v>29.410958904109588</v>
      </c>
      <c r="AH2496" s="10" t="str">
        <f t="shared" ca="1" si="3114"/>
        <v>&gt;25&lt; 35</v>
      </c>
      <c r="AI2496">
        <v>17054712</v>
      </c>
      <c r="AJ2496" s="13" t="s">
        <v>150</v>
      </c>
      <c r="AK2496" s="163" t="s">
        <v>9400</v>
      </c>
      <c r="AL2496" s="144">
        <v>41456</v>
      </c>
      <c r="AM2496" s="65" t="s">
        <v>108</v>
      </c>
      <c r="AN2496" s="65" t="s">
        <v>109</v>
      </c>
      <c r="AP2496" s="132" t="s">
        <v>9387</v>
      </c>
      <c r="AQ2496" s="14">
        <v>3</v>
      </c>
      <c r="AR2496" s="14">
        <v>1</v>
      </c>
      <c r="AS2496" s="15">
        <f t="shared" si="3156"/>
        <v>45891.25</v>
      </c>
      <c r="AT2496" s="122" t="s">
        <v>163</v>
      </c>
      <c r="AU2496" s="65">
        <v>3.7149999999999999</v>
      </c>
      <c r="AV2496" s="13">
        <v>17</v>
      </c>
      <c r="AW2496" s="13" t="s">
        <v>201</v>
      </c>
      <c r="AX2496" t="s">
        <v>9401</v>
      </c>
      <c r="AY2496">
        <v>16</v>
      </c>
      <c r="AZ2496" s="14" t="s">
        <v>203</v>
      </c>
      <c r="BA2496" s="20" t="str">
        <f t="shared" si="3116"/>
        <v>17001000000347941516</v>
      </c>
      <c r="BB2496" s="31">
        <f t="shared" si="3117"/>
        <v>20</v>
      </c>
      <c r="BC2496" s="95" t="s">
        <v>9402</v>
      </c>
      <c r="BD2496" s="95" t="s">
        <v>115</v>
      </c>
      <c r="BF2496"/>
      <c r="BG2496" s="95">
        <v>55066893</v>
      </c>
      <c r="BH2496">
        <v>0</v>
      </c>
      <c r="BJ2496" t="s">
        <v>286</v>
      </c>
      <c r="BK2496" s="14" t="str">
        <f>IF(K2496="CADRE","CADRE",CONCATENATE(J2496,"-",H2496))</f>
        <v>B-P7 AR</v>
      </c>
      <c r="BL2496" s="22" t="s">
        <v>595</v>
      </c>
    </row>
    <row r="2497" spans="1:69" x14ac:dyDescent="0.25">
      <c r="A2497" t="str">
        <f>VLOOKUP(B2497,[2]RH!$B:$BV,72,0)</f>
        <v>Non-Actif</v>
      </c>
      <c r="B2497" s="6">
        <v>2557</v>
      </c>
      <c r="C2497" s="168" t="s">
        <v>168</v>
      </c>
      <c r="D2497" s="7" t="s">
        <v>9403</v>
      </c>
      <c r="E2497" s="130" t="s">
        <v>67</v>
      </c>
      <c r="F2497" s="130" t="s">
        <v>118</v>
      </c>
      <c r="G2497" s="7" t="s">
        <v>533</v>
      </c>
      <c r="H2497" s="80" t="s">
        <v>225</v>
      </c>
      <c r="I2497" s="7" t="s">
        <v>5620</v>
      </c>
      <c r="J2497" s="65" t="s">
        <v>281</v>
      </c>
      <c r="K2497" s="125" t="s">
        <v>89</v>
      </c>
      <c r="L2497" s="139" t="s">
        <v>90</v>
      </c>
      <c r="M2497" s="7" t="str">
        <f t="shared" si="3179"/>
        <v>Contrôle Qualité</v>
      </c>
      <c r="N2497" s="128">
        <v>45531</v>
      </c>
      <c r="P2497" s="7">
        <f t="shared" ca="1" si="3123"/>
        <v>-96</v>
      </c>
      <c r="Q2497" s="8">
        <v>45615</v>
      </c>
      <c r="R2497" s="7" t="s">
        <v>1728</v>
      </c>
      <c r="S2497"/>
      <c r="T2497" s="9" t="s">
        <v>156</v>
      </c>
      <c r="U2497" s="7" t="str">
        <f t="shared" si="3107"/>
        <v>Contractuel</v>
      </c>
      <c r="V2497" s="8">
        <v>45597</v>
      </c>
      <c r="W2497" s="8">
        <v>45626</v>
      </c>
      <c r="X2497" s="132"/>
      <c r="Y2497" s="132"/>
      <c r="Z2497" s="128">
        <v>45531</v>
      </c>
      <c r="AA2497" s="7">
        <f t="shared" si="3108"/>
        <v>8</v>
      </c>
      <c r="AB2497" s="7">
        <f t="shared" si="3109"/>
        <v>2024</v>
      </c>
      <c r="AC2497" s="7">
        <f t="shared" si="3110"/>
        <v>2028</v>
      </c>
      <c r="AD2497" s="10" t="e">
        <f t="shared" ref="AD2497:AD2560" ca="1" si="3190">IF(#REF!="Non",(DAYS360(N2497,Q2497)/360),(DAYS360(N2497,TODAY())/360))</f>
        <v>#REF!</v>
      </c>
      <c r="AE2497" s="10" t="e">
        <f t="shared" ca="1" si="3112"/>
        <v>#REF!</v>
      </c>
      <c r="AF2497" s="144">
        <v>38318</v>
      </c>
      <c r="AG2497" s="11">
        <f t="shared" ca="1" si="3113"/>
        <v>20.284931506849315</v>
      </c>
      <c r="AH2497" s="10" t="str">
        <f t="shared" ca="1" si="3114"/>
        <v>&lt; 25</v>
      </c>
      <c r="AJ2497" s="13"/>
      <c r="AK2497" s="163" t="s">
        <v>9404</v>
      </c>
      <c r="AL2497" s="144">
        <v>44810</v>
      </c>
      <c r="AM2497" s="65" t="s">
        <v>108</v>
      </c>
      <c r="AN2497" s="65" t="s">
        <v>109</v>
      </c>
      <c r="AP2497" s="132" t="s">
        <v>1514</v>
      </c>
      <c r="AQ2497" s="14">
        <v>3</v>
      </c>
      <c r="AR2497" s="14">
        <v>1</v>
      </c>
      <c r="AS2497" s="15">
        <f t="shared" si="3156"/>
        <v>45896.25</v>
      </c>
      <c r="AT2497" s="122" t="s">
        <v>163</v>
      </c>
      <c r="AU2497" s="65">
        <v>3.8780000000000001</v>
      </c>
      <c r="AV2497" s="13">
        <v>12</v>
      </c>
      <c r="AW2497" s="13">
        <v>11500</v>
      </c>
      <c r="AX2497" t="s">
        <v>9405</v>
      </c>
      <c r="AY2497" t="s">
        <v>73</v>
      </c>
      <c r="AZ2497" s="14" t="s">
        <v>195</v>
      </c>
      <c r="BA2497" s="20" t="str">
        <f t="shared" si="3116"/>
        <v>12115000000244904401</v>
      </c>
      <c r="BB2497" s="31">
        <f t="shared" si="3117"/>
        <v>20</v>
      </c>
      <c r="BC2497" s="95" t="s">
        <v>9406</v>
      </c>
      <c r="BD2497" s="95" t="s">
        <v>341</v>
      </c>
      <c r="BF2497"/>
      <c r="BG2497" s="95">
        <v>29843814</v>
      </c>
      <c r="BH2497">
        <v>52988672</v>
      </c>
      <c r="BJ2497" t="s">
        <v>341</v>
      </c>
      <c r="BK2497" s="14" t="str">
        <f>IF(K2497="CADRE","CADRE",CONCATENATE(J2497,"-",H2497))</f>
        <v>B-P6 AV</v>
      </c>
      <c r="BL2497" s="22" t="s">
        <v>288</v>
      </c>
    </row>
    <row r="2498" spans="1:69" x14ac:dyDescent="0.25">
      <c r="A2498" t="str">
        <f>VLOOKUP(B2498,[2]RH!$B:$BV,72,0)</f>
        <v>Non-Actif</v>
      </c>
      <c r="B2498" s="6">
        <v>2558</v>
      </c>
      <c r="C2498" s="168" t="s">
        <v>168</v>
      </c>
      <c r="D2498" s="7" t="s">
        <v>9407</v>
      </c>
      <c r="E2498" s="130" t="s">
        <v>67</v>
      </c>
      <c r="F2498" s="130" t="s">
        <v>118</v>
      </c>
      <c r="G2498" s="7" t="s">
        <v>220</v>
      </c>
      <c r="H2498" s="80" t="s">
        <v>2398</v>
      </c>
      <c r="I2498" s="7" t="s">
        <v>2399</v>
      </c>
      <c r="J2498" s="65" t="s">
        <v>190</v>
      </c>
      <c r="K2498" s="125" t="s">
        <v>146</v>
      </c>
      <c r="L2498" s="139" t="s">
        <v>90</v>
      </c>
      <c r="M2498" s="7" t="str">
        <f t="shared" si="3179"/>
        <v>Couturière</v>
      </c>
      <c r="N2498" s="128">
        <v>45526</v>
      </c>
      <c r="P2498" s="7">
        <f t="shared" ca="1" si="3123"/>
        <v>-65</v>
      </c>
      <c r="Q2498" s="8">
        <v>45658</v>
      </c>
      <c r="R2498" s="7" t="s">
        <v>1909</v>
      </c>
      <c r="S2498"/>
      <c r="T2498" s="9" t="s">
        <v>156</v>
      </c>
      <c r="U2498" s="7" t="str">
        <f t="shared" ref="U2498:U2561" si="3191">IF(T2498="CDI","Titulaire","Contractuel")</f>
        <v>Contractuel</v>
      </c>
      <c r="V2498" s="8">
        <v>45627</v>
      </c>
      <c r="W2498" s="8">
        <v>45657</v>
      </c>
      <c r="X2498" s="132"/>
      <c r="Y2498" s="132"/>
      <c r="Z2498" s="128">
        <v>45526</v>
      </c>
      <c r="AA2498" s="7">
        <f t="shared" ref="AA2498:AA2561" si="3192">MONTH(N2498)</f>
        <v>8</v>
      </c>
      <c r="AB2498" s="7">
        <f t="shared" ref="AB2498:AB2561" si="3193">IF(N2498="","",YEAR(N2498))</f>
        <v>2024</v>
      </c>
      <c r="AC2498" s="7">
        <f t="shared" ref="AC2498:AC2561" si="3194">AB2498+4</f>
        <v>2028</v>
      </c>
      <c r="AD2498" s="10" t="e">
        <f t="shared" ref="AD2498:AD2561" ca="1" si="3195">IF(#REF!="Non",(DAYS360(N2498,Q2498)/360),(DAYS360(N2498,TODAY())/360))</f>
        <v>#REF!</v>
      </c>
      <c r="AE2498" s="10" t="e">
        <f t="shared" ref="AE2498:AE2561" ca="1" si="3196">+IF(AD2498&lt;1,"&lt; 1",IF(AND(AD2498&gt;=1,AD2498&lt;2),"&lt; 2",IF(AND(AD2498&gt;=2,AD2498&lt;3),"&lt; 3",IF(AND(AD2498&gt;=3,AD2498&lt;=4),"&lt; 4",IF(AD2498&gt;4,"&gt; 4")))))</f>
        <v>#REF!</v>
      </c>
      <c r="AF2498" s="144">
        <v>28651</v>
      </c>
      <c r="AG2498" s="11">
        <f t="shared" ref="AG2498:AG2561" ca="1" si="3197">(TODAY()-AF2498)/365</f>
        <v>46.769863013698632</v>
      </c>
      <c r="AH2498" s="10" t="str">
        <f t="shared" ref="AH2498:AH2561" ca="1" si="3198">+IF(AG2498&lt;25,"&lt; 25",IF(AND(AG2498&gt;=25,AG2498&lt;35),"&gt;25&lt; 35",IF(AND(AG2498&gt;=35,AG2498&lt;45),"&gt;35&lt; 45",IF(AND(AG2498&gt;=45,AG2498&lt;=55),"&gt;45&lt; 55",IF(AG2498&gt;55,"&gt; 55")))))</f>
        <v>&gt;45&lt; 55</v>
      </c>
      <c r="AI2498">
        <v>16182244</v>
      </c>
      <c r="AJ2498" s="13" t="s">
        <v>92</v>
      </c>
      <c r="AK2498" s="163" t="s">
        <v>9408</v>
      </c>
      <c r="AL2498" s="144">
        <v>35403</v>
      </c>
      <c r="AM2498" s="65" t="s">
        <v>108</v>
      </c>
      <c r="AN2498" s="65" t="s">
        <v>76</v>
      </c>
      <c r="AO2498">
        <v>2</v>
      </c>
      <c r="AP2498" s="132" t="s">
        <v>9383</v>
      </c>
      <c r="AQ2498" s="14">
        <v>3</v>
      </c>
      <c r="AR2498" s="14">
        <v>1</v>
      </c>
      <c r="AS2498" s="15">
        <f t="shared" si="3156"/>
        <v>45891.25</v>
      </c>
      <c r="AT2498" s="122" t="s">
        <v>163</v>
      </c>
      <c r="AU2498" s="65">
        <v>3.7149999999999999</v>
      </c>
      <c r="AV2498" s="13">
        <v>14</v>
      </c>
      <c r="AW2498" s="13" t="s">
        <v>9409</v>
      </c>
      <c r="AX2498">
        <v>71007015471</v>
      </c>
      <c r="AY2498">
        <v>15</v>
      </c>
      <c r="AZ2498" s="14" t="s">
        <v>185</v>
      </c>
      <c r="BA2498" s="20" t="str">
        <f t="shared" ref="BA2498:BA2561" si="3199">CONCATENATE(AV2498,AW2498,AX2498,AY2498)</f>
        <v>14067067100701547115</v>
      </c>
      <c r="BB2498" s="31">
        <f t="shared" ref="BB2498:BB2561" si="3200">LEN(BA2498)</f>
        <v>20</v>
      </c>
      <c r="BC2498" s="95" t="s">
        <v>431</v>
      </c>
      <c r="BD2498" s="95" t="s">
        <v>85</v>
      </c>
      <c r="BF2498"/>
      <c r="BG2498" s="95">
        <v>55425614</v>
      </c>
      <c r="BH2498">
        <v>0</v>
      </c>
      <c r="BJ2498" t="s">
        <v>431</v>
      </c>
      <c r="BK2498" s="14" t="str">
        <f t="shared" si="3188"/>
        <v>A-P7 AR</v>
      </c>
      <c r="BL2498" s="22" t="s">
        <v>595</v>
      </c>
    </row>
    <row r="2499" spans="1:69" x14ac:dyDescent="0.25">
      <c r="A2499" t="str">
        <f>VLOOKUP(B2499,[2]RH!$B:$BV,72,0)</f>
        <v>si</v>
      </c>
      <c r="B2499" s="6">
        <v>2559</v>
      </c>
      <c r="C2499" s="168" t="s">
        <v>168</v>
      </c>
      <c r="D2499" s="7" t="s">
        <v>9410</v>
      </c>
      <c r="E2499" s="130" t="s">
        <v>67</v>
      </c>
      <c r="F2499" s="130" t="s">
        <v>118</v>
      </c>
      <c r="G2499" s="7" t="s">
        <v>220</v>
      </c>
      <c r="H2499" s="80" t="s">
        <v>2398</v>
      </c>
      <c r="I2499" s="7" t="s">
        <v>9411</v>
      </c>
      <c r="J2499" s="65" t="s">
        <v>190</v>
      </c>
      <c r="K2499" s="125" t="s">
        <v>146</v>
      </c>
      <c r="L2499" s="139" t="s">
        <v>90</v>
      </c>
      <c r="M2499" s="7" t="str">
        <f t="shared" si="3179"/>
        <v>Couturière</v>
      </c>
      <c r="N2499" s="128">
        <v>45526</v>
      </c>
      <c r="P2499" s="7">
        <f t="shared" ca="1" si="3123"/>
        <v>-6</v>
      </c>
      <c r="Q2499" s="8"/>
      <c r="R2499" s="7"/>
      <c r="S2499"/>
      <c r="T2499" s="9" t="s">
        <v>156</v>
      </c>
      <c r="U2499" s="7" t="str">
        <f t="shared" si="3191"/>
        <v>Contractuel</v>
      </c>
      <c r="V2499" s="8">
        <v>45689</v>
      </c>
      <c r="W2499" s="8">
        <f>VLOOKUP(B2499,[1]BASE!$A:$Q,17,0)</f>
        <v>45716</v>
      </c>
      <c r="X2499" s="132"/>
      <c r="Y2499" s="132"/>
      <c r="Z2499" s="128">
        <v>45526</v>
      </c>
      <c r="AA2499" s="7">
        <f t="shared" si="3192"/>
        <v>8</v>
      </c>
      <c r="AB2499" s="7">
        <f t="shared" si="3193"/>
        <v>2024</v>
      </c>
      <c r="AC2499" s="7">
        <f t="shared" si="3194"/>
        <v>2028</v>
      </c>
      <c r="AD2499" s="10" t="e">
        <f t="shared" ref="AD2499:AD2562" ca="1" si="3201">IF(#REF!="Non",(DAYS360(N2499,Q2499)/360),(DAYS360(N2499,TODAY())/360))</f>
        <v>#REF!</v>
      </c>
      <c r="AE2499" s="10" t="e">
        <f t="shared" ca="1" si="3196"/>
        <v>#REF!</v>
      </c>
      <c r="AF2499" s="144">
        <v>29528</v>
      </c>
      <c r="AG2499" s="11">
        <f t="shared" ca="1" si="3197"/>
        <v>44.367123287671234</v>
      </c>
      <c r="AH2499" s="10" t="str">
        <f t="shared" ca="1" si="3198"/>
        <v>&gt;35&lt; 45</v>
      </c>
      <c r="AI2499" s="12">
        <v>12277859</v>
      </c>
      <c r="AJ2499" s="13" t="s">
        <v>192</v>
      </c>
      <c r="AK2499" s="163" t="s">
        <v>1693</v>
      </c>
      <c r="AL2499" s="144">
        <v>43001</v>
      </c>
      <c r="AM2499" s="65" t="s">
        <v>108</v>
      </c>
      <c r="AN2499" s="65" t="s">
        <v>76</v>
      </c>
      <c r="AO2499">
        <v>1</v>
      </c>
      <c r="AP2499" s="132" t="s">
        <v>9383</v>
      </c>
      <c r="AQ2499" s="14">
        <v>3</v>
      </c>
      <c r="AR2499" s="14">
        <v>1</v>
      </c>
      <c r="AS2499" s="15">
        <f t="shared" si="3156"/>
        <v>45891.25</v>
      </c>
      <c r="AT2499" s="122" t="s">
        <v>163</v>
      </c>
      <c r="AU2499" s="65">
        <v>3.7149999999999999</v>
      </c>
      <c r="AV2499" s="13">
        <v>17</v>
      </c>
      <c r="AW2499" s="13">
        <v>20600</v>
      </c>
      <c r="AX2499" t="s">
        <v>9412</v>
      </c>
      <c r="AY2499">
        <v>64</v>
      </c>
      <c r="AZ2499" s="14" t="s">
        <v>203</v>
      </c>
      <c r="BA2499" s="20" t="str">
        <f t="shared" si="3199"/>
        <v>17206000000348427864</v>
      </c>
      <c r="BB2499" s="31">
        <f t="shared" si="3200"/>
        <v>20</v>
      </c>
      <c r="BC2499" s="95" t="s">
        <v>9413</v>
      </c>
      <c r="BD2499" s="95" t="s">
        <v>115</v>
      </c>
      <c r="BF2499"/>
      <c r="BG2499" s="95">
        <v>24224651</v>
      </c>
      <c r="BH2499">
        <v>0</v>
      </c>
      <c r="BK2499" s="14" t="str">
        <f t="shared" si="3188"/>
        <v>A-P7 AR</v>
      </c>
      <c r="BL2499" s="22" t="s">
        <v>595</v>
      </c>
    </row>
    <row r="2500" spans="1:69" x14ac:dyDescent="0.25">
      <c r="A2500" t="str">
        <f>VLOOKUP(B2500,[2]RH!$B:$BV,72,0)</f>
        <v>si</v>
      </c>
      <c r="B2500" s="6">
        <v>2560</v>
      </c>
      <c r="C2500" s="168" t="s">
        <v>168</v>
      </c>
      <c r="D2500" s="7" t="s">
        <v>9414</v>
      </c>
      <c r="E2500" s="130" t="s">
        <v>67</v>
      </c>
      <c r="F2500" s="130" t="s">
        <v>118</v>
      </c>
      <c r="G2500" s="7" t="s">
        <v>220</v>
      </c>
      <c r="H2500" s="45" t="s">
        <v>225</v>
      </c>
      <c r="I2500" s="7" t="s">
        <v>589</v>
      </c>
      <c r="J2500" s="7" t="s">
        <v>190</v>
      </c>
      <c r="K2500" s="125" t="s">
        <v>146</v>
      </c>
      <c r="L2500" s="139" t="s">
        <v>90</v>
      </c>
      <c r="M2500" s="7" t="str">
        <f t="shared" si="3179"/>
        <v>Couturière</v>
      </c>
      <c r="N2500" s="128">
        <v>45527</v>
      </c>
      <c r="P2500" s="7">
        <f t="shared" ca="1" si="3123"/>
        <v>-6</v>
      </c>
      <c r="Q2500" s="8"/>
      <c r="R2500" s="7"/>
      <c r="S2500"/>
      <c r="T2500" s="9" t="s">
        <v>156</v>
      </c>
      <c r="U2500" s="7" t="str">
        <f t="shared" si="3191"/>
        <v>Contractuel</v>
      </c>
      <c r="V2500" s="8">
        <v>45689</v>
      </c>
      <c r="W2500" s="8">
        <f>VLOOKUP(B2500,[1]BASE!$A:$Q,17,0)</f>
        <v>45716</v>
      </c>
      <c r="X2500" s="132"/>
      <c r="Y2500" s="132"/>
      <c r="Z2500" s="128">
        <v>45526</v>
      </c>
      <c r="AA2500" s="7">
        <f t="shared" si="3192"/>
        <v>8</v>
      </c>
      <c r="AB2500" s="7">
        <f t="shared" si="3193"/>
        <v>2024</v>
      </c>
      <c r="AC2500" s="7">
        <f t="shared" si="3194"/>
        <v>2028</v>
      </c>
      <c r="AD2500" s="10" t="e">
        <f t="shared" ref="AD2500:AD2563" ca="1" si="3202">IF(#REF!="Non",(DAYS360(N2500,Q2500)/360),(DAYS360(N2500,TODAY())/360))</f>
        <v>#REF!</v>
      </c>
      <c r="AE2500" s="10" t="e">
        <f t="shared" ca="1" si="3196"/>
        <v>#REF!</v>
      </c>
      <c r="AF2500" s="144">
        <v>28855</v>
      </c>
      <c r="AG2500" s="11">
        <f t="shared" ca="1" si="3197"/>
        <v>46.210958904109589</v>
      </c>
      <c r="AH2500" s="10" t="str">
        <f t="shared" ca="1" si="3198"/>
        <v>&gt;45&lt; 55</v>
      </c>
      <c r="AI2500">
        <v>12485794</v>
      </c>
      <c r="AJ2500" s="13" t="s">
        <v>170</v>
      </c>
      <c r="AK2500" s="163" t="s">
        <v>9415</v>
      </c>
      <c r="AL2500" s="144">
        <v>40896</v>
      </c>
      <c r="AM2500" s="65" t="s">
        <v>108</v>
      </c>
      <c r="AN2500" s="65" t="s">
        <v>76</v>
      </c>
      <c r="AO2500">
        <v>2</v>
      </c>
      <c r="AP2500" s="132" t="s">
        <v>9416</v>
      </c>
      <c r="AQ2500" s="14">
        <v>3</v>
      </c>
      <c r="AR2500" s="14">
        <v>1</v>
      </c>
      <c r="AS2500" s="15">
        <f t="shared" si="3156"/>
        <v>45892.25</v>
      </c>
      <c r="AT2500" s="122" t="s">
        <v>163</v>
      </c>
      <c r="AU2500" s="65">
        <v>3.7149999999999999</v>
      </c>
      <c r="AV2500" s="13">
        <v>17</v>
      </c>
      <c r="AW2500" s="13" t="s">
        <v>201</v>
      </c>
      <c r="AX2500" t="s">
        <v>9417</v>
      </c>
      <c r="AY2500">
        <v>21</v>
      </c>
      <c r="AZ2500" s="14" t="s">
        <v>203</v>
      </c>
      <c r="BA2500" s="20" t="str">
        <f t="shared" si="3199"/>
        <v>17001000000348258221</v>
      </c>
      <c r="BB2500" s="31">
        <f t="shared" si="3200"/>
        <v>20</v>
      </c>
      <c r="BC2500" s="95" t="s">
        <v>9418</v>
      </c>
      <c r="BD2500" s="95" t="s">
        <v>115</v>
      </c>
      <c r="BF2500"/>
      <c r="BG2500" s="95">
        <v>22740865</v>
      </c>
      <c r="BH2500">
        <v>0</v>
      </c>
      <c r="BJ2500" t="s">
        <v>277</v>
      </c>
      <c r="BK2500" s="14" t="str">
        <f t="shared" si="3188"/>
        <v>A-P6 AV</v>
      </c>
      <c r="BL2500" s="22" t="s">
        <v>595</v>
      </c>
    </row>
    <row r="2501" spans="1:69" x14ac:dyDescent="0.25">
      <c r="A2501" t="str">
        <f>VLOOKUP(B2501,[2]RH!$B:$BV,72,0)</f>
        <v>si</v>
      </c>
      <c r="B2501" s="6">
        <v>2561</v>
      </c>
      <c r="C2501" s="168" t="s">
        <v>168</v>
      </c>
      <c r="D2501" s="7" t="s">
        <v>9419</v>
      </c>
      <c r="E2501" s="130" t="s">
        <v>67</v>
      </c>
      <c r="F2501" s="130" t="s">
        <v>258</v>
      </c>
      <c r="G2501" s="7" t="s">
        <v>570</v>
      </c>
      <c r="H2501" s="80" t="s">
        <v>1596</v>
      </c>
      <c r="I2501" s="7" t="s">
        <v>1597</v>
      </c>
      <c r="J2501" s="65" t="s">
        <v>190</v>
      </c>
      <c r="K2501" s="125" t="s">
        <v>89</v>
      </c>
      <c r="L2501" s="139" t="s">
        <v>90</v>
      </c>
      <c r="M2501" s="7" t="str">
        <f t="shared" si="3179"/>
        <v>Fire W</v>
      </c>
      <c r="N2501" s="128">
        <v>45526</v>
      </c>
      <c r="P2501" s="7">
        <f t="shared" ca="1" si="3123"/>
        <v>25</v>
      </c>
      <c r="Q2501" s="8"/>
      <c r="R2501" s="7"/>
      <c r="S2501"/>
      <c r="T2501" s="9" t="s">
        <v>156</v>
      </c>
      <c r="U2501" s="7" t="str">
        <f t="shared" si="3191"/>
        <v>Contractuel</v>
      </c>
      <c r="V2501" s="8">
        <v>45689</v>
      </c>
      <c r="W2501" s="8">
        <f>VLOOKUP(B2501,[1]BASE!$A:$Q,17,0)</f>
        <v>45747</v>
      </c>
      <c r="X2501" s="132"/>
      <c r="Y2501" s="132"/>
      <c r="Z2501" s="128">
        <v>45526</v>
      </c>
      <c r="AA2501" s="7">
        <f t="shared" si="3192"/>
        <v>8</v>
      </c>
      <c r="AB2501" s="7">
        <f t="shared" si="3193"/>
        <v>2024</v>
      </c>
      <c r="AC2501" s="7">
        <f t="shared" si="3194"/>
        <v>2028</v>
      </c>
      <c r="AD2501" s="10" t="e">
        <f t="shared" ref="AD2501:AD2564" ca="1" si="3203">IF(#REF!="Non",(DAYS360(N2501,Q2501)/360),(DAYS360(N2501,TODAY())/360))</f>
        <v>#REF!</v>
      </c>
      <c r="AE2501" s="10" t="e">
        <f t="shared" ca="1" si="3196"/>
        <v>#REF!</v>
      </c>
      <c r="AF2501" s="144">
        <v>35848</v>
      </c>
      <c r="AG2501" s="11">
        <f t="shared" ca="1" si="3197"/>
        <v>27.052054794520547</v>
      </c>
      <c r="AH2501" s="10" t="str">
        <f t="shared" ca="1" si="3198"/>
        <v>&gt;25&lt; 35</v>
      </c>
      <c r="AJ2501" s="13"/>
      <c r="AK2501" s="163" t="s">
        <v>9420</v>
      </c>
      <c r="AL2501" s="144">
        <v>45345</v>
      </c>
      <c r="AM2501" s="65" t="s">
        <v>108</v>
      </c>
      <c r="AN2501" s="65" t="s">
        <v>109</v>
      </c>
      <c r="AP2501" s="132" t="s">
        <v>9421</v>
      </c>
      <c r="AQ2501" s="14">
        <v>3</v>
      </c>
      <c r="AR2501" s="14">
        <v>1</v>
      </c>
      <c r="AS2501" s="15">
        <f t="shared" si="3156"/>
        <v>45891.25</v>
      </c>
      <c r="AT2501" s="122" t="s">
        <v>163</v>
      </c>
      <c r="AU2501" s="65">
        <v>3.8780000000000001</v>
      </c>
      <c r="AV2501" s="13">
        <v>17</v>
      </c>
      <c r="AW2501" s="13">
        <v>53594</v>
      </c>
      <c r="AX2501" t="s">
        <v>9422</v>
      </c>
      <c r="AY2501">
        <v>49</v>
      </c>
      <c r="AZ2501" s="14" t="s">
        <v>203</v>
      </c>
      <c r="BA2501" s="20" t="str">
        <f t="shared" si="3199"/>
        <v>17535940172118747049</v>
      </c>
      <c r="BB2501" s="31">
        <f t="shared" si="3200"/>
        <v>20</v>
      </c>
      <c r="BC2501" s="95" t="s">
        <v>9423</v>
      </c>
      <c r="BD2501" s="95" t="s">
        <v>341</v>
      </c>
      <c r="BF2501"/>
      <c r="BG2501" s="95">
        <v>25446940</v>
      </c>
      <c r="BH2501">
        <v>0</v>
      </c>
      <c r="BJ2501" t="s">
        <v>371</v>
      </c>
      <c r="BK2501" s="14" t="str">
        <f t="shared" si="3188"/>
        <v>A-CR3</v>
      </c>
      <c r="BL2501" s="22" t="s">
        <v>288</v>
      </c>
    </row>
    <row r="2502" spans="1:69" x14ac:dyDescent="0.25">
      <c r="A2502" t="str">
        <f>VLOOKUP(B2502,[2]RH!$B:$BV,72,0)</f>
        <v>non-Actif</v>
      </c>
      <c r="B2502" s="6">
        <v>2562</v>
      </c>
      <c r="C2502" s="168" t="s">
        <v>168</v>
      </c>
      <c r="D2502" s="7" t="s">
        <v>9424</v>
      </c>
      <c r="E2502" s="130" t="s">
        <v>67</v>
      </c>
      <c r="F2502" s="130" t="s">
        <v>118</v>
      </c>
      <c r="G2502" s="7" t="s">
        <v>533</v>
      </c>
      <c r="H2502" s="7" t="s">
        <v>562</v>
      </c>
      <c r="I2502" s="7" t="s">
        <v>1477</v>
      </c>
      <c r="J2502" s="65" t="s">
        <v>190</v>
      </c>
      <c r="K2502" s="125" t="s">
        <v>89</v>
      </c>
      <c r="L2502" s="139" t="s">
        <v>90</v>
      </c>
      <c r="M2502" s="7" t="str">
        <f t="shared" si="3179"/>
        <v>Contrôle Qualité</v>
      </c>
      <c r="N2502" s="128">
        <v>45531</v>
      </c>
      <c r="P2502" s="7">
        <f t="shared" ca="1" si="3123"/>
        <v>-157</v>
      </c>
      <c r="Q2502" s="8">
        <v>45536</v>
      </c>
      <c r="R2502" s="7" t="s">
        <v>6470</v>
      </c>
      <c r="S2502"/>
      <c r="T2502" s="9" t="s">
        <v>156</v>
      </c>
      <c r="U2502" s="7" t="str">
        <f t="shared" si="3191"/>
        <v>Contractuel</v>
      </c>
      <c r="V2502" s="128">
        <v>45531</v>
      </c>
      <c r="W2502" s="128">
        <v>45565</v>
      </c>
      <c r="X2502" s="132"/>
      <c r="Y2502" s="132"/>
      <c r="Z2502" s="128">
        <v>45531</v>
      </c>
      <c r="AA2502" s="7">
        <f t="shared" si="3192"/>
        <v>8</v>
      </c>
      <c r="AB2502" s="7">
        <f t="shared" si="3193"/>
        <v>2024</v>
      </c>
      <c r="AC2502" s="7">
        <f t="shared" si="3194"/>
        <v>2028</v>
      </c>
      <c r="AD2502" s="10" t="e">
        <f t="shared" ref="AD2502:AD2565" ca="1" si="3204">IF(#REF!="Non",(DAYS360(N2502,Q2502)/360),(DAYS360(N2502,TODAY())/360))</f>
        <v>#REF!</v>
      </c>
      <c r="AE2502" s="10" t="e">
        <f t="shared" ca="1" si="3196"/>
        <v>#REF!</v>
      </c>
      <c r="AF2502" s="144">
        <v>30949</v>
      </c>
      <c r="AG2502" s="11">
        <f t="shared" ca="1" si="3197"/>
        <v>40.473972602739728</v>
      </c>
      <c r="AH2502" s="10" t="str">
        <f t="shared" ca="1" si="3198"/>
        <v>&gt;35&lt; 45</v>
      </c>
      <c r="AI2502">
        <v>12969717</v>
      </c>
      <c r="AJ2502" s="13" t="s">
        <v>120</v>
      </c>
      <c r="AK2502" s="163" t="s">
        <v>9425</v>
      </c>
      <c r="AL2502" s="144">
        <v>38835</v>
      </c>
      <c r="AM2502" s="65" t="s">
        <v>108</v>
      </c>
      <c r="AN2502" s="65" t="s">
        <v>109</v>
      </c>
      <c r="AP2502" s="132" t="s">
        <v>1514</v>
      </c>
      <c r="AQ2502" s="14">
        <v>3</v>
      </c>
      <c r="AR2502" s="14">
        <v>1</v>
      </c>
      <c r="AS2502" s="15">
        <f t="shared" si="3156"/>
        <v>45896.25</v>
      </c>
      <c r="AT2502" s="122" t="s">
        <v>163</v>
      </c>
      <c r="AU2502" s="65">
        <v>3.8780000000000001</v>
      </c>
      <c r="AV2502" s="13">
        <v>17</v>
      </c>
      <c r="AW2502" s="13" t="s">
        <v>201</v>
      </c>
      <c r="AX2502" t="s">
        <v>9426</v>
      </c>
      <c r="AY2502" t="s">
        <v>79</v>
      </c>
      <c r="AZ2502" s="14" t="s">
        <v>203</v>
      </c>
      <c r="BA2502" s="20" t="str">
        <f t="shared" si="3199"/>
        <v>17001000000007756308</v>
      </c>
      <c r="BB2502" s="31">
        <f t="shared" si="3200"/>
        <v>20</v>
      </c>
      <c r="BC2502" s="95" t="s">
        <v>9427</v>
      </c>
      <c r="BD2502" s="95" t="s">
        <v>115</v>
      </c>
      <c r="BF2502"/>
      <c r="BG2502" s="95">
        <v>52883315</v>
      </c>
      <c r="BH2502">
        <v>0</v>
      </c>
      <c r="BK2502" s="14" t="str">
        <f>IF(K2502="CADRE","CADRE",CONCATENATE(J2502,"-",H2502))</f>
        <v>A-P6 AR</v>
      </c>
      <c r="BL2502" s="22" t="s">
        <v>288</v>
      </c>
    </row>
    <row r="2503" spans="1:69" x14ac:dyDescent="0.25">
      <c r="A2503" t="str">
        <f>VLOOKUP(B2503,[2]RH!$B:$BV,72,0)</f>
        <v>si</v>
      </c>
      <c r="B2503" s="172">
        <v>2563</v>
      </c>
      <c r="C2503" s="168" t="s">
        <v>168</v>
      </c>
      <c r="D2503" s="7" t="s">
        <v>9428</v>
      </c>
      <c r="E2503" s="130" t="s">
        <v>67</v>
      </c>
      <c r="F2503" s="130" t="s">
        <v>118</v>
      </c>
      <c r="G2503" s="7" t="s">
        <v>220</v>
      </c>
      <c r="H2503" s="125" t="s">
        <v>2398</v>
      </c>
      <c r="I2503" s="7" t="s">
        <v>2487</v>
      </c>
      <c r="J2503" s="65" t="s">
        <v>281</v>
      </c>
      <c r="K2503" s="125" t="s">
        <v>146</v>
      </c>
      <c r="L2503" s="139" t="s">
        <v>90</v>
      </c>
      <c r="M2503" s="7" t="str">
        <f t="shared" si="3179"/>
        <v>Couturière</v>
      </c>
      <c r="N2503" s="129">
        <v>45526</v>
      </c>
      <c r="O2503" s="95"/>
      <c r="P2503" s="7">
        <f t="shared" ref="P2503:P2566" ca="1" si="3205">IF(W2503="","",W2503-TODAY())</f>
        <v>-6</v>
      </c>
      <c r="Q2503" s="95"/>
      <c r="R2503" s="7"/>
      <c r="S2503" s="95"/>
      <c r="T2503" s="9" t="s">
        <v>156</v>
      </c>
      <c r="U2503" s="7" t="str">
        <f t="shared" si="3191"/>
        <v>Contractuel</v>
      </c>
      <c r="V2503" s="8">
        <v>45689</v>
      </c>
      <c r="W2503" s="8">
        <f>VLOOKUP(B2503,[1]BASE!$A:$Q,17,0)</f>
        <v>45716</v>
      </c>
      <c r="X2503" s="95"/>
      <c r="Y2503" s="95"/>
      <c r="Z2503" s="129">
        <v>45526</v>
      </c>
      <c r="AA2503" s="7">
        <f t="shared" si="3192"/>
        <v>8</v>
      </c>
      <c r="AB2503" s="7">
        <f t="shared" si="3193"/>
        <v>2024</v>
      </c>
      <c r="AC2503" s="7">
        <f t="shared" si="3194"/>
        <v>2028</v>
      </c>
      <c r="AD2503" s="10" t="e">
        <f t="shared" ref="AD2503:AD2566" ca="1" si="3206">IF(#REF!="Non",(DAYS360(N2503,Q2503)/360),(DAYS360(N2503,TODAY())/360))</f>
        <v>#REF!</v>
      </c>
      <c r="AE2503" s="10" t="e">
        <f t="shared" ca="1" si="3196"/>
        <v>#REF!</v>
      </c>
      <c r="AF2503" s="144">
        <v>27062</v>
      </c>
      <c r="AG2503" s="11">
        <f t="shared" ca="1" si="3197"/>
        <v>51.123287671232873</v>
      </c>
      <c r="AH2503" s="10" t="str">
        <f t="shared" ca="1" si="3198"/>
        <v>&gt;45&lt; 55</v>
      </c>
      <c r="AI2503" s="95">
        <v>11695837</v>
      </c>
      <c r="AJ2503" s="164" t="s">
        <v>82</v>
      </c>
      <c r="AK2503" s="163" t="s">
        <v>9429</v>
      </c>
      <c r="AL2503" s="144">
        <v>40214</v>
      </c>
      <c r="AM2503" s="65" t="s">
        <v>108</v>
      </c>
      <c r="AN2503" s="125" t="s">
        <v>76</v>
      </c>
      <c r="AO2503" s="95">
        <v>1</v>
      </c>
      <c r="AP2503" s="95" t="s">
        <v>9383</v>
      </c>
      <c r="AQ2503" s="95">
        <v>3</v>
      </c>
      <c r="AR2503" s="95">
        <v>1</v>
      </c>
      <c r="AS2503" s="15">
        <f t="shared" si="3156"/>
        <v>45891.25</v>
      </c>
      <c r="AT2503" s="122" t="s">
        <v>163</v>
      </c>
      <c r="AU2503" s="65">
        <v>3.7149999999999999</v>
      </c>
      <c r="AV2503" s="164">
        <v>17</v>
      </c>
      <c r="AW2503" s="164" t="s">
        <v>201</v>
      </c>
      <c r="AX2503" s="164" t="s">
        <v>9430</v>
      </c>
      <c r="AY2503" s="164">
        <v>71</v>
      </c>
      <c r="AZ2503" s="95" t="s">
        <v>203</v>
      </c>
      <c r="BA2503" s="20" t="str">
        <f t="shared" si="3199"/>
        <v>17001000000347991471</v>
      </c>
      <c r="BB2503" s="31">
        <f t="shared" si="3200"/>
        <v>20</v>
      </c>
      <c r="BC2503" s="95" t="s">
        <v>9431</v>
      </c>
      <c r="BD2503" s="95" t="s">
        <v>115</v>
      </c>
      <c r="BE2503" s="95"/>
      <c r="BF2503" s="95"/>
      <c r="BG2503" s="95">
        <v>50925825</v>
      </c>
      <c r="BH2503" s="95">
        <v>0</v>
      </c>
      <c r="BI2503" s="95"/>
      <c r="BJ2503" s="95" t="s">
        <v>501</v>
      </c>
      <c r="BK2503" s="14" t="str">
        <f>IF(K2503="CADRE","CADRE",CONCATENATE(J2503,"-",H2503))</f>
        <v>B-P7 AR</v>
      </c>
      <c r="BL2503" s="95" t="s">
        <v>595</v>
      </c>
      <c r="BM2503" s="95"/>
      <c r="BN2503" s="95"/>
      <c r="BO2503" s="95"/>
      <c r="BP2503" s="95"/>
      <c r="BQ2503" s="95"/>
    </row>
    <row r="2504" spans="1:69" x14ac:dyDescent="0.25">
      <c r="A2504" t="str">
        <f>VLOOKUP(B2504,[2]RH!$B:$BV,72,0)</f>
        <v>Non-Actif</v>
      </c>
      <c r="B2504" s="6">
        <v>2564</v>
      </c>
      <c r="C2504" s="7" t="s">
        <v>168</v>
      </c>
      <c r="D2504" s="7" t="s">
        <v>9432</v>
      </c>
      <c r="E2504" s="7" t="s">
        <v>67</v>
      </c>
      <c r="F2504" s="7" t="s">
        <v>118</v>
      </c>
      <c r="G2504" s="7" t="s">
        <v>3299</v>
      </c>
      <c r="H2504" s="7" t="s">
        <v>562</v>
      </c>
      <c r="I2504" s="7" t="s">
        <v>1802</v>
      </c>
      <c r="J2504" s="7" t="s">
        <v>190</v>
      </c>
      <c r="K2504" s="7" t="s">
        <v>146</v>
      </c>
      <c r="L2504" s="7" t="s">
        <v>90</v>
      </c>
      <c r="M2504" s="7" t="str">
        <f t="shared" si="3179"/>
        <v>CAMPO</v>
      </c>
      <c r="N2504" s="8">
        <v>45526</v>
      </c>
      <c r="P2504" s="7">
        <f t="shared" ca="1" si="3205"/>
        <v>-126</v>
      </c>
      <c r="Q2504" s="8">
        <v>45600</v>
      </c>
      <c r="R2504" s="7" t="s">
        <v>771</v>
      </c>
      <c r="S2504" s="7"/>
      <c r="T2504" s="9" t="s">
        <v>156</v>
      </c>
      <c r="U2504" s="7" t="str">
        <f t="shared" si="3191"/>
        <v>Contractuel</v>
      </c>
      <c r="V2504" s="8">
        <v>45526</v>
      </c>
      <c r="W2504" s="8">
        <v>45596</v>
      </c>
      <c r="X2504" s="8"/>
      <c r="Y2504" s="8"/>
      <c r="Z2504" s="8">
        <v>45526</v>
      </c>
      <c r="AA2504" s="7">
        <f t="shared" si="3192"/>
        <v>8</v>
      </c>
      <c r="AB2504" s="7">
        <f t="shared" si="3193"/>
        <v>2024</v>
      </c>
      <c r="AC2504" s="7">
        <f t="shared" si="3194"/>
        <v>2028</v>
      </c>
      <c r="AD2504" s="10" t="e">
        <f t="shared" ref="AD2504:AD2567" ca="1" si="3207">IF(#REF!="Non",(DAYS360(N2504,Q2504)/360),(DAYS360(N2504,TODAY())/360))</f>
        <v>#REF!</v>
      </c>
      <c r="AE2504" s="10" t="e">
        <f t="shared" ca="1" si="3196"/>
        <v>#REF!</v>
      </c>
      <c r="AF2504" s="8">
        <v>35586</v>
      </c>
      <c r="AG2504" s="11">
        <f t="shared" ca="1" si="3197"/>
        <v>27.769863013698629</v>
      </c>
      <c r="AH2504" s="10" t="str">
        <f t="shared" ca="1" si="3198"/>
        <v>&gt;25&lt; 35</v>
      </c>
      <c r="AI2504" s="12">
        <v>17032303</v>
      </c>
      <c r="AJ2504" s="11" t="s">
        <v>79</v>
      </c>
      <c r="AK2504" s="12" t="s">
        <v>9433</v>
      </c>
      <c r="AL2504" s="8">
        <v>42606</v>
      </c>
      <c r="AM2504" s="7" t="s">
        <v>108</v>
      </c>
      <c r="AN2504" s="7" t="s">
        <v>109</v>
      </c>
      <c r="AP2504" t="s">
        <v>1514</v>
      </c>
      <c r="AQ2504" s="14">
        <v>3</v>
      </c>
      <c r="AR2504" s="14">
        <v>1</v>
      </c>
      <c r="AS2504" s="15">
        <f t="shared" si="3156"/>
        <v>45891.25</v>
      </c>
      <c r="AT2504" s="14" t="s">
        <v>163</v>
      </c>
      <c r="AU2504" s="12">
        <v>3.7149999999999999</v>
      </c>
      <c r="AV2504" s="17">
        <v>17</v>
      </c>
      <c r="AW2504" s="18" t="s">
        <v>201</v>
      </c>
      <c r="AX2504" s="19" t="s">
        <v>9434</v>
      </c>
      <c r="AY2504" s="17">
        <v>28</v>
      </c>
      <c r="AZ2504" s="14" t="s">
        <v>203</v>
      </c>
      <c r="BA2504" s="20" t="str">
        <f t="shared" si="3199"/>
        <v>17001000000306114728</v>
      </c>
      <c r="BB2504" s="31">
        <f t="shared" si="3200"/>
        <v>20</v>
      </c>
      <c r="BC2504" s="22" t="s">
        <v>9435</v>
      </c>
      <c r="BD2504" s="23" t="s">
        <v>115</v>
      </c>
      <c r="BF2504" s="8"/>
      <c r="BG2504" s="32">
        <v>27299416</v>
      </c>
      <c r="BH2504" s="32">
        <v>0</v>
      </c>
      <c r="BI2504" s="32"/>
      <c r="BJ2504" t="s">
        <v>286</v>
      </c>
      <c r="BK2504" s="14" t="s">
        <v>1806</v>
      </c>
      <c r="BL2504" s="14" t="s">
        <v>595</v>
      </c>
      <c r="BM2504" s="25"/>
      <c r="BN2504" s="26"/>
      <c r="BO2504" s="27"/>
      <c r="BP2504" s="26"/>
      <c r="BQ2504" s="28"/>
    </row>
    <row r="2505" spans="1:69" x14ac:dyDescent="0.25">
      <c r="A2505" t="str">
        <f>VLOOKUP(B2505,[2]RH!$B:$BV,72,0)</f>
        <v>si</v>
      </c>
      <c r="B2505" s="172">
        <v>2565</v>
      </c>
      <c r="C2505" s="168" t="s">
        <v>168</v>
      </c>
      <c r="D2505" s="7" t="s">
        <v>9436</v>
      </c>
      <c r="E2505" s="130" t="s">
        <v>67</v>
      </c>
      <c r="F2505" s="143" t="s">
        <v>258</v>
      </c>
      <c r="G2505" s="7" t="s">
        <v>570</v>
      </c>
      <c r="H2505" s="125" t="s">
        <v>225</v>
      </c>
      <c r="I2505" s="7" t="s">
        <v>882</v>
      </c>
      <c r="J2505" s="65" t="s">
        <v>281</v>
      </c>
      <c r="K2505" s="125" t="s">
        <v>89</v>
      </c>
      <c r="L2505" s="139" t="s">
        <v>90</v>
      </c>
      <c r="M2505" s="7" t="str">
        <f t="shared" si="3179"/>
        <v>Fire W</v>
      </c>
      <c r="N2505" s="129">
        <v>45530</v>
      </c>
      <c r="O2505" s="95"/>
      <c r="P2505" s="7">
        <f t="shared" ca="1" si="3205"/>
        <v>55</v>
      </c>
      <c r="Q2505" s="95"/>
      <c r="R2505" s="7"/>
      <c r="S2505" s="95"/>
      <c r="T2505" s="9" t="s">
        <v>156</v>
      </c>
      <c r="U2505" s="7" t="str">
        <f t="shared" si="3191"/>
        <v>Contractuel</v>
      </c>
      <c r="V2505" s="8">
        <v>45689</v>
      </c>
      <c r="W2505" s="8">
        <f>VLOOKUP(B2505,[1]BASE!$A:$Q,17,0)</f>
        <v>45777</v>
      </c>
      <c r="X2505" s="95"/>
      <c r="Y2505" s="95"/>
      <c r="Z2505" s="129">
        <v>45530</v>
      </c>
      <c r="AA2505" s="7">
        <f t="shared" si="3192"/>
        <v>8</v>
      </c>
      <c r="AB2505" s="7">
        <f t="shared" si="3193"/>
        <v>2024</v>
      </c>
      <c r="AC2505" s="7">
        <f t="shared" si="3194"/>
        <v>2028</v>
      </c>
      <c r="AD2505" s="10" t="e">
        <f t="shared" ref="AD2505:AD2568" ca="1" si="3208">IF(#REF!="Non",(DAYS360(N2505,Q2505)/360),(DAYS360(N2505,TODAY())/360))</f>
        <v>#REF!</v>
      </c>
      <c r="AE2505" s="10" t="e">
        <f t="shared" ca="1" si="3196"/>
        <v>#REF!</v>
      </c>
      <c r="AF2505" s="144">
        <v>36181</v>
      </c>
      <c r="AG2505" s="11">
        <f t="shared" ca="1" si="3197"/>
        <v>26.139726027397259</v>
      </c>
      <c r="AH2505" s="10" t="str">
        <f t="shared" ca="1" si="3198"/>
        <v>&gt;25&lt; 35</v>
      </c>
      <c r="AI2505" s="95"/>
      <c r="AJ2505" s="164"/>
      <c r="AK2505" s="163" t="s">
        <v>9437</v>
      </c>
      <c r="AL2505" s="144">
        <v>43383</v>
      </c>
      <c r="AM2505" s="65" t="s">
        <v>108</v>
      </c>
      <c r="AN2505" s="125" t="s">
        <v>109</v>
      </c>
      <c r="AO2505" s="95"/>
      <c r="AP2505" s="95" t="s">
        <v>9438</v>
      </c>
      <c r="AQ2505" s="95">
        <v>3</v>
      </c>
      <c r="AR2505" s="95">
        <v>1</v>
      </c>
      <c r="AS2505" s="15">
        <f t="shared" si="3156"/>
        <v>45895.25</v>
      </c>
      <c r="AT2505" s="122" t="s">
        <v>163</v>
      </c>
      <c r="AU2505" s="65">
        <v>3.8780000000000001</v>
      </c>
      <c r="AV2505" s="164">
        <v>17</v>
      </c>
      <c r="AW2505" s="164">
        <v>20600</v>
      </c>
      <c r="AX2505" s="164" t="s">
        <v>9439</v>
      </c>
      <c r="AY2505" s="164">
        <v>27</v>
      </c>
      <c r="AZ2505" s="95" t="s">
        <v>203</v>
      </c>
      <c r="BA2505" s="20" t="str">
        <f t="shared" si="3199"/>
        <v>17206000000348338527</v>
      </c>
      <c r="BB2505" s="31">
        <f t="shared" si="3200"/>
        <v>20</v>
      </c>
      <c r="BC2505" s="95" t="s">
        <v>9440</v>
      </c>
      <c r="BD2505" s="95" t="s">
        <v>341</v>
      </c>
      <c r="BE2505" s="95"/>
      <c r="BF2505" s="95"/>
      <c r="BG2505" s="95">
        <v>22558369</v>
      </c>
      <c r="BH2505" s="95">
        <v>20701420</v>
      </c>
      <c r="BI2505" s="95"/>
      <c r="BJ2505" t="s">
        <v>1857</v>
      </c>
      <c r="BK2505" s="14" t="str">
        <f t="shared" ref="BK2505" si="3209">IF(K2505="CADRE","CADRE",CONCATENATE(J2505,"-",H2505))</f>
        <v>B-P6 AV</v>
      </c>
      <c r="BL2505" s="95" t="s">
        <v>288</v>
      </c>
      <c r="BM2505" s="95"/>
      <c r="BN2505" s="95"/>
      <c r="BO2505" s="95"/>
      <c r="BP2505" s="95"/>
      <c r="BQ2505" s="95"/>
    </row>
    <row r="2506" spans="1:69" x14ac:dyDescent="0.25">
      <c r="A2506" t="str">
        <f>VLOOKUP(B2506,[2]RH!$B:$BV,72,0)</f>
        <v>Non-Actif</v>
      </c>
      <c r="B2506" s="6">
        <v>2566</v>
      </c>
      <c r="C2506" s="7" t="s">
        <v>168</v>
      </c>
      <c r="D2506" s="7" t="s">
        <v>9441</v>
      </c>
      <c r="E2506" s="7" t="s">
        <v>67</v>
      </c>
      <c r="F2506" s="7" t="s">
        <v>118</v>
      </c>
      <c r="G2506" s="7" t="s">
        <v>3299</v>
      </c>
      <c r="H2506" s="7" t="s">
        <v>562</v>
      </c>
      <c r="I2506" s="7" t="s">
        <v>1802</v>
      </c>
      <c r="J2506" s="7" t="s">
        <v>281</v>
      </c>
      <c r="K2506" s="7" t="s">
        <v>146</v>
      </c>
      <c r="L2506" s="7" t="s">
        <v>90</v>
      </c>
      <c r="M2506" s="7" t="str">
        <f t="shared" si="3179"/>
        <v>CAMPO</v>
      </c>
      <c r="N2506" s="8">
        <v>45526</v>
      </c>
      <c r="P2506" s="7">
        <f t="shared" ca="1" si="3205"/>
        <v>-157</v>
      </c>
      <c r="Q2506" s="8">
        <v>45567</v>
      </c>
      <c r="R2506" s="7" t="s">
        <v>4303</v>
      </c>
      <c r="S2506" s="7"/>
      <c r="T2506" s="9" t="s">
        <v>156</v>
      </c>
      <c r="U2506" s="7" t="str">
        <f t="shared" si="3191"/>
        <v>Contractuel</v>
      </c>
      <c r="V2506" s="8">
        <v>45526</v>
      </c>
      <c r="W2506" s="8">
        <v>45565</v>
      </c>
      <c r="X2506" s="8"/>
      <c r="Y2506" s="8"/>
      <c r="Z2506" s="8">
        <v>45526</v>
      </c>
      <c r="AA2506" s="7">
        <f t="shared" si="3192"/>
        <v>8</v>
      </c>
      <c r="AB2506" s="7">
        <f t="shared" si="3193"/>
        <v>2024</v>
      </c>
      <c r="AC2506" s="7">
        <f t="shared" si="3194"/>
        <v>2028</v>
      </c>
      <c r="AD2506" s="10" t="e">
        <f t="shared" ref="AD2506:AD2569" ca="1" si="3210">IF(#REF!="Non",(DAYS360(N2506,Q2506)/360),(DAYS360(N2506,TODAY())/360))</f>
        <v>#REF!</v>
      </c>
      <c r="AE2506" s="10" t="e">
        <f t="shared" ca="1" si="3196"/>
        <v>#REF!</v>
      </c>
      <c r="AF2506" s="8">
        <v>37070</v>
      </c>
      <c r="AG2506" s="11">
        <f t="shared" ca="1" si="3197"/>
        <v>23.704109589041096</v>
      </c>
      <c r="AH2506" s="10" t="str">
        <f t="shared" ca="1" si="3198"/>
        <v>&lt; 25</v>
      </c>
      <c r="AI2506" s="12"/>
      <c r="AJ2506" s="11"/>
      <c r="AK2506" s="12" t="s">
        <v>9442</v>
      </c>
      <c r="AL2506" s="8">
        <v>43791</v>
      </c>
      <c r="AM2506" s="7" t="s">
        <v>108</v>
      </c>
      <c r="AN2506" s="7" t="s">
        <v>109</v>
      </c>
      <c r="AP2506" t="s">
        <v>1514</v>
      </c>
      <c r="AQ2506" s="14">
        <v>3</v>
      </c>
      <c r="AR2506" s="14">
        <v>1</v>
      </c>
      <c r="AS2506" s="15">
        <f t="shared" si="3156"/>
        <v>45891.25</v>
      </c>
      <c r="AT2506" s="14" t="s">
        <v>163</v>
      </c>
      <c r="AU2506" s="12">
        <v>3.7149999999999999</v>
      </c>
      <c r="AV2506" s="17">
        <v>17</v>
      </c>
      <c r="AW2506" s="18" t="s">
        <v>201</v>
      </c>
      <c r="AX2506" s="19" t="s">
        <v>9443</v>
      </c>
      <c r="AY2506" s="17">
        <v>62</v>
      </c>
      <c r="AZ2506" s="14" t="s">
        <v>203</v>
      </c>
      <c r="BA2506" s="20" t="str">
        <f t="shared" si="3199"/>
        <v>17001000000329581162</v>
      </c>
      <c r="BB2506" s="31">
        <f t="shared" si="3200"/>
        <v>20</v>
      </c>
      <c r="BC2506" s="22" t="s">
        <v>9444</v>
      </c>
      <c r="BD2506" s="23" t="s">
        <v>341</v>
      </c>
      <c r="BF2506" s="8"/>
      <c r="BG2506" s="32">
        <v>54269970</v>
      </c>
      <c r="BH2506" s="32">
        <v>0</v>
      </c>
      <c r="BI2506" s="32"/>
      <c r="BJ2506" t="s">
        <v>486</v>
      </c>
      <c r="BK2506" s="14" t="s">
        <v>1806</v>
      </c>
      <c r="BL2506" s="14" t="s">
        <v>595</v>
      </c>
      <c r="BM2506" s="25"/>
      <c r="BN2506" s="26"/>
      <c r="BO2506" s="27"/>
      <c r="BP2506" s="26"/>
      <c r="BQ2506" s="28"/>
    </row>
    <row r="2507" spans="1:69" x14ac:dyDescent="0.25">
      <c r="A2507" t="str">
        <f>VLOOKUP(B2507,[2]RH!$B:$BV,72,0)</f>
        <v>si</v>
      </c>
      <c r="B2507" s="172">
        <v>2567</v>
      </c>
      <c r="C2507" s="168" t="s">
        <v>168</v>
      </c>
      <c r="D2507" s="7" t="s">
        <v>9445</v>
      </c>
      <c r="E2507" s="130" t="s">
        <v>67</v>
      </c>
      <c r="F2507" s="130" t="s">
        <v>118</v>
      </c>
      <c r="G2507" s="7" t="s">
        <v>220</v>
      </c>
      <c r="H2507" s="125" t="s">
        <v>2398</v>
      </c>
      <c r="I2507" s="7" t="s">
        <v>2487</v>
      </c>
      <c r="J2507" s="65" t="s">
        <v>281</v>
      </c>
      <c r="K2507" s="125" t="s">
        <v>146</v>
      </c>
      <c r="L2507" s="139" t="s">
        <v>90</v>
      </c>
      <c r="M2507" s="7" t="str">
        <f t="shared" si="3179"/>
        <v>Couturière</v>
      </c>
      <c r="N2507" s="129">
        <v>45526</v>
      </c>
      <c r="O2507" s="95"/>
      <c r="P2507" s="7">
        <f t="shared" ca="1" si="3205"/>
        <v>-6</v>
      </c>
      <c r="Q2507" s="95"/>
      <c r="R2507" s="7"/>
      <c r="S2507" s="95"/>
      <c r="T2507" s="9" t="s">
        <v>156</v>
      </c>
      <c r="U2507" s="7" t="str">
        <f t="shared" si="3191"/>
        <v>Contractuel</v>
      </c>
      <c r="V2507" s="8">
        <v>45689</v>
      </c>
      <c r="W2507" s="8">
        <f>VLOOKUP(B2507,[1]BASE!$A:$Q,17,0)</f>
        <v>45716</v>
      </c>
      <c r="X2507" s="95"/>
      <c r="Y2507" s="95"/>
      <c r="Z2507" s="129">
        <v>45526</v>
      </c>
      <c r="AA2507" s="7">
        <f t="shared" si="3192"/>
        <v>8</v>
      </c>
      <c r="AB2507" s="7">
        <f t="shared" si="3193"/>
        <v>2024</v>
      </c>
      <c r="AC2507" s="7">
        <f t="shared" si="3194"/>
        <v>2028</v>
      </c>
      <c r="AD2507" s="10" t="e">
        <f t="shared" ref="AD2507:AD2570" ca="1" si="3211">IF(#REF!="Non",(DAYS360(N2507,Q2507)/360),(DAYS360(N2507,TODAY())/360))</f>
        <v>#REF!</v>
      </c>
      <c r="AE2507" s="10" t="e">
        <f t="shared" ca="1" si="3196"/>
        <v>#REF!</v>
      </c>
      <c r="AF2507" s="144">
        <v>28055</v>
      </c>
      <c r="AG2507" s="11">
        <f t="shared" ca="1" si="3197"/>
        <v>48.402739726027399</v>
      </c>
      <c r="AH2507" s="10" t="str">
        <f t="shared" ca="1" si="3198"/>
        <v>&gt;45&lt; 55</v>
      </c>
      <c r="AI2507" s="95"/>
      <c r="AJ2507" s="164"/>
      <c r="AK2507" s="163" t="s">
        <v>9446</v>
      </c>
      <c r="AL2507" s="144">
        <v>44433</v>
      </c>
      <c r="AM2507" s="65" t="s">
        <v>108</v>
      </c>
      <c r="AN2507" s="125" t="s">
        <v>76</v>
      </c>
      <c r="AO2507" s="95">
        <v>1</v>
      </c>
      <c r="AP2507" s="95" t="s">
        <v>9447</v>
      </c>
      <c r="AQ2507" s="95">
        <v>3</v>
      </c>
      <c r="AR2507" s="95">
        <v>1</v>
      </c>
      <c r="AS2507" s="15">
        <f t="shared" si="3156"/>
        <v>45891.25</v>
      </c>
      <c r="AT2507" s="122" t="s">
        <v>163</v>
      </c>
      <c r="AU2507" s="65">
        <v>3.7149999999999999</v>
      </c>
      <c r="AV2507" s="164" t="s">
        <v>79</v>
      </c>
      <c r="AW2507" s="164" t="s">
        <v>2586</v>
      </c>
      <c r="AX2507" s="164" t="s">
        <v>9448</v>
      </c>
      <c r="AY2507" s="164">
        <v>70</v>
      </c>
      <c r="AZ2507" s="95" t="s">
        <v>83</v>
      </c>
      <c r="BA2507" s="20" t="str">
        <f t="shared" si="3199"/>
        <v>08009000682009188270</v>
      </c>
      <c r="BB2507" s="31">
        <f t="shared" si="3200"/>
        <v>20</v>
      </c>
      <c r="BC2507" s="95" t="s">
        <v>9449</v>
      </c>
      <c r="BD2507" s="95" t="s">
        <v>115</v>
      </c>
      <c r="BE2507" s="95"/>
      <c r="BF2507" s="95"/>
      <c r="BG2507" s="95">
        <v>24510535</v>
      </c>
      <c r="BH2507" s="95">
        <v>0</v>
      </c>
      <c r="BI2507" s="95"/>
      <c r="BJ2507" t="s">
        <v>286</v>
      </c>
      <c r="BK2507" s="14" t="str">
        <f t="shared" ref="BK2507:BK2509" si="3212">IF(K2507="CADRE","CADRE",CONCATENATE(J2507,"-",H2507))</f>
        <v>B-P7 AR</v>
      </c>
      <c r="BL2507" s="95" t="s">
        <v>595</v>
      </c>
      <c r="BM2507" s="95"/>
      <c r="BN2507" s="95"/>
      <c r="BO2507" s="95"/>
      <c r="BP2507" s="95"/>
      <c r="BQ2507" s="95"/>
    </row>
    <row r="2508" spans="1:69" x14ac:dyDescent="0.25">
      <c r="A2508" t="str">
        <f>VLOOKUP(B2508,[2]RH!$B:$BV,72,0)</f>
        <v>si</v>
      </c>
      <c r="B2508" s="172">
        <v>2568</v>
      </c>
      <c r="C2508" s="168" t="s">
        <v>168</v>
      </c>
      <c r="D2508" s="7" t="s">
        <v>9450</v>
      </c>
      <c r="E2508" s="130" t="s">
        <v>67</v>
      </c>
      <c r="F2508" s="130" t="s">
        <v>158</v>
      </c>
      <c r="G2508" s="7" t="s">
        <v>6383</v>
      </c>
      <c r="H2508" s="80" t="s">
        <v>158</v>
      </c>
      <c r="I2508" s="7" t="s">
        <v>542</v>
      </c>
      <c r="J2508" s="65"/>
      <c r="K2508" s="125" t="s">
        <v>146</v>
      </c>
      <c r="L2508" s="139" t="s">
        <v>90</v>
      </c>
      <c r="M2508" s="7" t="str">
        <f t="shared" si="3179"/>
        <v>COUPEUR</v>
      </c>
      <c r="N2508" s="129">
        <v>45530</v>
      </c>
      <c r="O2508" s="95"/>
      <c r="P2508" s="7">
        <f t="shared" ca="1" si="3205"/>
        <v>-6</v>
      </c>
      <c r="Q2508" s="95"/>
      <c r="R2508" s="7"/>
      <c r="S2508" s="95"/>
      <c r="T2508" s="9" t="s">
        <v>156</v>
      </c>
      <c r="U2508" s="7" t="str">
        <f t="shared" si="3191"/>
        <v>Contractuel</v>
      </c>
      <c r="V2508" s="8">
        <v>45689</v>
      </c>
      <c r="W2508" s="8">
        <f>VLOOKUP(B2508,[1]BASE!$A:$Q,17,0)</f>
        <v>45716</v>
      </c>
      <c r="X2508" s="95"/>
      <c r="Y2508" s="95"/>
      <c r="Z2508" s="129">
        <v>45530</v>
      </c>
      <c r="AA2508" s="7">
        <f t="shared" si="3192"/>
        <v>8</v>
      </c>
      <c r="AB2508" s="7">
        <f t="shared" si="3193"/>
        <v>2024</v>
      </c>
      <c r="AC2508" s="7">
        <f t="shared" si="3194"/>
        <v>2028</v>
      </c>
      <c r="AD2508" s="10" t="e">
        <f t="shared" ref="AD2508:AD2571" ca="1" si="3213">IF(#REF!="Non",(DAYS360(N2508,Q2508)/360),(DAYS360(N2508,TODAY())/360))</f>
        <v>#REF!</v>
      </c>
      <c r="AE2508" s="10" t="e">
        <f t="shared" ca="1" si="3196"/>
        <v>#REF!</v>
      </c>
      <c r="AF2508" s="144">
        <v>32230</v>
      </c>
      <c r="AG2508" s="11">
        <f t="shared" ca="1" si="3197"/>
        <v>36.964383561643835</v>
      </c>
      <c r="AH2508" s="10" t="str">
        <f t="shared" ca="1" si="3198"/>
        <v>&gt;35&lt; 45</v>
      </c>
      <c r="AI2508" s="95">
        <v>17071199</v>
      </c>
      <c r="AJ2508" s="164" t="s">
        <v>82</v>
      </c>
      <c r="AK2508" s="163" t="s">
        <v>9451</v>
      </c>
      <c r="AL2508" s="144">
        <v>44860</v>
      </c>
      <c r="AM2508" s="65" t="s">
        <v>108</v>
      </c>
      <c r="AN2508" s="125" t="s">
        <v>76</v>
      </c>
      <c r="AO2508" s="95">
        <v>2</v>
      </c>
      <c r="AP2508" s="95" t="s">
        <v>1514</v>
      </c>
      <c r="AQ2508" s="95">
        <v>3</v>
      </c>
      <c r="AR2508" s="95">
        <v>1</v>
      </c>
      <c r="AS2508" s="15">
        <f t="shared" si="3156"/>
        <v>45895.25</v>
      </c>
      <c r="AT2508" s="122" t="s">
        <v>163</v>
      </c>
      <c r="AU2508" s="65">
        <v>3.7149999999999999</v>
      </c>
      <c r="AV2508" s="164">
        <v>12</v>
      </c>
      <c r="AW2508" s="164" t="s">
        <v>1464</v>
      </c>
      <c r="AX2508" s="164" t="s">
        <v>9452</v>
      </c>
      <c r="AY2508" s="164">
        <v>69</v>
      </c>
      <c r="AZ2508" s="95" t="s">
        <v>195</v>
      </c>
      <c r="BA2508" s="20" t="str">
        <f t="shared" si="3199"/>
        <v>12055000000243223569</v>
      </c>
      <c r="BB2508" s="31">
        <f t="shared" si="3200"/>
        <v>20</v>
      </c>
      <c r="BC2508" s="95" t="s">
        <v>9453</v>
      </c>
      <c r="BD2508" s="95" t="s">
        <v>341</v>
      </c>
      <c r="BE2508" s="95"/>
      <c r="BF2508" s="95"/>
      <c r="BG2508" s="95">
        <v>56553599</v>
      </c>
      <c r="BH2508" s="95">
        <v>0</v>
      </c>
      <c r="BI2508" s="95"/>
      <c r="BJ2508" t="s">
        <v>486</v>
      </c>
      <c r="BK2508" s="14" t="str">
        <f t="shared" si="3212"/>
        <v>-COUPE</v>
      </c>
      <c r="BL2508" s="95" t="s">
        <v>595</v>
      </c>
      <c r="BM2508" s="95"/>
      <c r="BN2508" s="95"/>
      <c r="BO2508" s="95"/>
      <c r="BP2508" s="95"/>
      <c r="BQ2508" s="95"/>
    </row>
    <row r="2509" spans="1:69" x14ac:dyDescent="0.25">
      <c r="A2509" t="str">
        <f>VLOOKUP(B2509,[2]RH!$B:$BV,72,0)</f>
        <v>Non-Actif</v>
      </c>
      <c r="B2509" s="172">
        <v>2569</v>
      </c>
      <c r="C2509" s="168" t="s">
        <v>168</v>
      </c>
      <c r="D2509" s="7" t="s">
        <v>9414</v>
      </c>
      <c r="E2509" s="130" t="s">
        <v>67</v>
      </c>
      <c r="F2509" s="143" t="s">
        <v>258</v>
      </c>
      <c r="G2509" s="7" t="s">
        <v>570</v>
      </c>
      <c r="H2509" s="7" t="s">
        <v>562</v>
      </c>
      <c r="I2509" s="7" t="s">
        <v>882</v>
      </c>
      <c r="J2509" s="65" t="s">
        <v>190</v>
      </c>
      <c r="K2509" s="125" t="s">
        <v>89</v>
      </c>
      <c r="L2509" s="139" t="s">
        <v>90</v>
      </c>
      <c r="M2509" s="7" t="str">
        <f t="shared" si="3179"/>
        <v>Fire W</v>
      </c>
      <c r="N2509" s="129">
        <v>45527</v>
      </c>
      <c r="O2509" s="95"/>
      <c r="P2509" s="7">
        <f t="shared" ca="1" si="3205"/>
        <v>-96</v>
      </c>
      <c r="Q2509" s="129">
        <v>45631</v>
      </c>
      <c r="R2509" s="7" t="s">
        <v>3300</v>
      </c>
      <c r="S2509" s="95"/>
      <c r="T2509" s="9" t="s">
        <v>156</v>
      </c>
      <c r="U2509" s="7" t="str">
        <f t="shared" si="3191"/>
        <v>Contractuel</v>
      </c>
      <c r="V2509" s="8">
        <v>45597</v>
      </c>
      <c r="W2509" s="8">
        <v>45626</v>
      </c>
      <c r="X2509" s="95"/>
      <c r="Y2509" s="95"/>
      <c r="Z2509" s="129">
        <v>45527</v>
      </c>
      <c r="AA2509" s="7">
        <f t="shared" si="3192"/>
        <v>8</v>
      </c>
      <c r="AB2509" s="7">
        <f t="shared" si="3193"/>
        <v>2024</v>
      </c>
      <c r="AC2509" s="7">
        <f t="shared" si="3194"/>
        <v>2028</v>
      </c>
      <c r="AD2509" s="10" t="e">
        <f t="shared" ref="AD2509:AD2572" ca="1" si="3214">IF(#REF!="Non",(DAYS360(N2509,Q2509)/360),(DAYS360(N2509,TODAY())/360))</f>
        <v>#REF!</v>
      </c>
      <c r="AE2509" s="10" t="e">
        <f t="shared" ca="1" si="3196"/>
        <v>#REF!</v>
      </c>
      <c r="AF2509" s="144">
        <v>34428</v>
      </c>
      <c r="AG2509" s="11">
        <f t="shared" ca="1" si="3197"/>
        <v>30.942465753424656</v>
      </c>
      <c r="AH2509" s="10" t="str">
        <f t="shared" ca="1" si="3198"/>
        <v>&gt;25&lt; 35</v>
      </c>
      <c r="AI2509" s="95">
        <v>11989070</v>
      </c>
      <c r="AJ2509" s="164" t="s">
        <v>120</v>
      </c>
      <c r="AK2509" s="163" t="s">
        <v>9454</v>
      </c>
      <c r="AL2509" s="144">
        <v>44711</v>
      </c>
      <c r="AM2509" s="65" t="s">
        <v>108</v>
      </c>
      <c r="AN2509" s="125" t="s">
        <v>109</v>
      </c>
      <c r="AO2509" s="95"/>
      <c r="AP2509" s="95" t="s">
        <v>9455</v>
      </c>
      <c r="AQ2509" s="95">
        <v>3</v>
      </c>
      <c r="AR2509" s="95">
        <v>1</v>
      </c>
      <c r="AS2509" s="15">
        <f t="shared" si="3156"/>
        <v>45892.25</v>
      </c>
      <c r="AT2509" s="122" t="s">
        <v>163</v>
      </c>
      <c r="AU2509" s="65">
        <v>3.8780000000000001</v>
      </c>
      <c r="AV2509" s="164">
        <v>25</v>
      </c>
      <c r="AW2509" s="164" t="s">
        <v>9456</v>
      </c>
      <c r="AX2509" s="164" t="s">
        <v>9457</v>
      </c>
      <c r="AY2509" s="164">
        <v>90</v>
      </c>
      <c r="AZ2509" s="95" t="s">
        <v>276</v>
      </c>
      <c r="BA2509" s="20" t="str">
        <f t="shared" si="3199"/>
        <v>25085000000101564590</v>
      </c>
      <c r="BB2509" s="31">
        <f t="shared" si="3200"/>
        <v>20</v>
      </c>
      <c r="BC2509" s="95" t="s">
        <v>9458</v>
      </c>
      <c r="BD2509" s="95" t="s">
        <v>115</v>
      </c>
      <c r="BE2509" s="95"/>
      <c r="BF2509" s="95"/>
      <c r="BG2509" s="95">
        <v>29106667</v>
      </c>
      <c r="BH2509" s="95">
        <v>0</v>
      </c>
      <c r="BI2509" s="95"/>
      <c r="BJ2509" t="s">
        <v>286</v>
      </c>
      <c r="BK2509" s="14" t="str">
        <f t="shared" si="3212"/>
        <v>A-P6 AR</v>
      </c>
      <c r="BL2509" s="95" t="s">
        <v>288</v>
      </c>
      <c r="BM2509" s="95"/>
      <c r="BN2509" s="95"/>
      <c r="BO2509" s="95"/>
      <c r="BP2509" s="95"/>
      <c r="BQ2509" s="95"/>
    </row>
    <row r="2510" spans="1:69" x14ac:dyDescent="0.25">
      <c r="A2510" t="str">
        <f>VLOOKUP(B2510,[2]RH!$B:$BV,72,0)</f>
        <v>si</v>
      </c>
      <c r="B2510" s="172">
        <v>2570</v>
      </c>
      <c r="C2510" s="168" t="s">
        <v>168</v>
      </c>
      <c r="D2510" s="7" t="s">
        <v>9459</v>
      </c>
      <c r="E2510" s="130" t="s">
        <v>67</v>
      </c>
      <c r="F2510" s="130" t="s">
        <v>118</v>
      </c>
      <c r="G2510" s="7" t="s">
        <v>9460</v>
      </c>
      <c r="H2510" s="45">
        <v>520</v>
      </c>
      <c r="I2510" s="7" t="s">
        <v>9461</v>
      </c>
      <c r="J2510" s="65" t="s">
        <v>190</v>
      </c>
      <c r="K2510" s="125" t="s">
        <v>146</v>
      </c>
      <c r="L2510" s="139" t="s">
        <v>90</v>
      </c>
      <c r="M2510" s="7" t="str">
        <f t="shared" si="3179"/>
        <v>Wire</v>
      </c>
      <c r="N2510" s="129">
        <v>45527</v>
      </c>
      <c r="O2510" s="95"/>
      <c r="P2510" s="7">
        <f t="shared" ca="1" si="3205"/>
        <v>-6</v>
      </c>
      <c r="Q2510" s="95"/>
      <c r="R2510" s="7"/>
      <c r="S2510" s="95"/>
      <c r="T2510" s="9" t="s">
        <v>156</v>
      </c>
      <c r="U2510" s="7" t="str">
        <f t="shared" si="3191"/>
        <v>Contractuel</v>
      </c>
      <c r="V2510" s="8">
        <v>45689</v>
      </c>
      <c r="W2510" s="8">
        <f>VLOOKUP(B2510,[1]BASE!$A:$Q,17,0)</f>
        <v>45716</v>
      </c>
      <c r="X2510" s="95"/>
      <c r="Y2510" s="95"/>
      <c r="Z2510" s="129">
        <v>45527</v>
      </c>
      <c r="AA2510" s="7">
        <f t="shared" si="3192"/>
        <v>8</v>
      </c>
      <c r="AB2510" s="7">
        <f t="shared" si="3193"/>
        <v>2024</v>
      </c>
      <c r="AC2510" s="7">
        <f t="shared" si="3194"/>
        <v>2028</v>
      </c>
      <c r="AD2510" s="10" t="e">
        <f t="shared" ref="AD2510:AD2573" ca="1" si="3215">IF(#REF!="Non",(DAYS360(N2510,Q2510)/360),(DAYS360(N2510,TODAY())/360))</f>
        <v>#REF!</v>
      </c>
      <c r="AE2510" s="10" t="e">
        <f t="shared" ca="1" si="3196"/>
        <v>#REF!</v>
      </c>
      <c r="AF2510" s="144">
        <v>37239</v>
      </c>
      <c r="AG2510" s="11">
        <f t="shared" ca="1" si="3197"/>
        <v>23.241095890410961</v>
      </c>
      <c r="AH2510" s="10" t="str">
        <f t="shared" ca="1" si="3198"/>
        <v>&lt; 25</v>
      </c>
      <c r="AI2510" s="95">
        <v>17593560</v>
      </c>
      <c r="AJ2510" s="164" t="s">
        <v>150</v>
      </c>
      <c r="AK2510" s="163" t="s">
        <v>9462</v>
      </c>
      <c r="AL2510" s="144">
        <v>45497</v>
      </c>
      <c r="AM2510" s="65" t="s">
        <v>108</v>
      </c>
      <c r="AN2510" s="125" t="s">
        <v>109</v>
      </c>
      <c r="AO2510" s="95"/>
      <c r="AP2510" s="95" t="s">
        <v>9463</v>
      </c>
      <c r="AQ2510" s="95">
        <v>3</v>
      </c>
      <c r="AR2510" s="95">
        <v>1</v>
      </c>
      <c r="AS2510" s="15">
        <f t="shared" si="3156"/>
        <v>45892.25</v>
      </c>
      <c r="AT2510" s="122" t="s">
        <v>163</v>
      </c>
      <c r="AU2510" s="65">
        <v>3.7149999999999999</v>
      </c>
      <c r="AV2510" s="164">
        <v>17</v>
      </c>
      <c r="AW2510" s="164" t="s">
        <v>201</v>
      </c>
      <c r="AX2510" s="164" t="s">
        <v>9464</v>
      </c>
      <c r="AY2510" s="164">
        <v>15</v>
      </c>
      <c r="AZ2510" s="95" t="s">
        <v>203</v>
      </c>
      <c r="BA2510" s="20" t="str">
        <f t="shared" si="3199"/>
        <v>17001000000312513915</v>
      </c>
      <c r="BB2510" s="31">
        <f t="shared" si="3200"/>
        <v>20</v>
      </c>
      <c r="BC2510" s="95" t="s">
        <v>9465</v>
      </c>
      <c r="BD2510" s="95" t="s">
        <v>115</v>
      </c>
      <c r="BE2510" s="95"/>
      <c r="BF2510" s="95"/>
      <c r="BG2510" s="95">
        <v>58103533</v>
      </c>
      <c r="BH2510" s="95">
        <v>0</v>
      </c>
      <c r="BI2510" s="95"/>
      <c r="BJ2510" t="s">
        <v>714</v>
      </c>
      <c r="BK2510" s="14" t="s">
        <v>3979</v>
      </c>
      <c r="BL2510" s="95" t="s">
        <v>595</v>
      </c>
      <c r="BM2510" s="95"/>
      <c r="BN2510" s="95"/>
      <c r="BO2510" s="95"/>
      <c r="BP2510" s="95"/>
      <c r="BQ2510" s="95"/>
    </row>
    <row r="2511" spans="1:69" x14ac:dyDescent="0.25">
      <c r="A2511" t="str">
        <f>VLOOKUP(B2511,[2]RH!$B:$BV,72,0)</f>
        <v>si</v>
      </c>
      <c r="B2511" s="172">
        <v>2571</v>
      </c>
      <c r="C2511" s="168" t="s">
        <v>168</v>
      </c>
      <c r="D2511" s="7" t="s">
        <v>9466</v>
      </c>
      <c r="E2511" s="130" t="s">
        <v>67</v>
      </c>
      <c r="F2511" s="130" t="s">
        <v>118</v>
      </c>
      <c r="G2511" s="7" t="s">
        <v>220</v>
      </c>
      <c r="H2511" s="125" t="s">
        <v>225</v>
      </c>
      <c r="I2511" s="7" t="s">
        <v>614</v>
      </c>
      <c r="J2511" s="65" t="s">
        <v>281</v>
      </c>
      <c r="K2511" s="125" t="s">
        <v>146</v>
      </c>
      <c r="L2511" s="139" t="s">
        <v>90</v>
      </c>
      <c r="M2511" s="7" t="str">
        <f t="shared" si="3179"/>
        <v>Couturière</v>
      </c>
      <c r="N2511" s="129">
        <v>45527</v>
      </c>
      <c r="O2511" s="95"/>
      <c r="P2511" s="7">
        <f t="shared" ca="1" si="3205"/>
        <v>-6</v>
      </c>
      <c r="Q2511" s="95"/>
      <c r="R2511" s="7"/>
      <c r="S2511" s="95"/>
      <c r="T2511" s="9" t="s">
        <v>156</v>
      </c>
      <c r="U2511" s="7" t="str">
        <f t="shared" si="3191"/>
        <v>Contractuel</v>
      </c>
      <c r="V2511" s="8">
        <v>45689</v>
      </c>
      <c r="W2511" s="8">
        <f>VLOOKUP(B2511,[1]BASE!$A:$Q,17,0)</f>
        <v>45716</v>
      </c>
      <c r="X2511" s="95"/>
      <c r="Y2511" s="95"/>
      <c r="Z2511" s="129">
        <v>45527</v>
      </c>
      <c r="AA2511" s="7">
        <f t="shared" si="3192"/>
        <v>8</v>
      </c>
      <c r="AB2511" s="7">
        <f t="shared" si="3193"/>
        <v>2024</v>
      </c>
      <c r="AC2511" s="7">
        <f t="shared" si="3194"/>
        <v>2028</v>
      </c>
      <c r="AD2511" s="10" t="e">
        <f t="shared" ref="AD2511:AD2574" ca="1" si="3216">IF(#REF!="Non",(DAYS360(N2511,Q2511)/360),(DAYS360(N2511,TODAY())/360))</f>
        <v>#REF!</v>
      </c>
      <c r="AE2511" s="10" t="e">
        <f t="shared" ca="1" si="3196"/>
        <v>#REF!</v>
      </c>
      <c r="AF2511" s="144">
        <v>36895</v>
      </c>
      <c r="AG2511" s="11">
        <f t="shared" ca="1" si="3197"/>
        <v>24.183561643835617</v>
      </c>
      <c r="AH2511" s="10" t="str">
        <f t="shared" ca="1" si="3198"/>
        <v>&lt; 25</v>
      </c>
      <c r="AI2511" s="95">
        <v>17330719</v>
      </c>
      <c r="AJ2511" s="164" t="s">
        <v>92</v>
      </c>
      <c r="AK2511" s="163" t="s">
        <v>9467</v>
      </c>
      <c r="AL2511" s="144">
        <v>43734</v>
      </c>
      <c r="AM2511" s="65" t="s">
        <v>108</v>
      </c>
      <c r="AN2511" s="125" t="s">
        <v>109</v>
      </c>
      <c r="AO2511" s="95"/>
      <c r="AP2511" s="95" t="s">
        <v>9468</v>
      </c>
      <c r="AQ2511" s="95">
        <v>3</v>
      </c>
      <c r="AR2511" s="95">
        <v>1</v>
      </c>
      <c r="AS2511" s="15">
        <f t="shared" si="3156"/>
        <v>45892.25</v>
      </c>
      <c r="AT2511" s="122" t="s">
        <v>163</v>
      </c>
      <c r="AU2511" s="65">
        <v>3.7149999999999999</v>
      </c>
      <c r="AV2511" s="164">
        <v>17</v>
      </c>
      <c r="AW2511" s="164" t="s">
        <v>201</v>
      </c>
      <c r="AX2511" s="164" t="s">
        <v>9469</v>
      </c>
      <c r="AY2511" s="164">
        <v>38</v>
      </c>
      <c r="AZ2511" s="95" t="s">
        <v>203</v>
      </c>
      <c r="BA2511" s="20" t="str">
        <f t="shared" si="3199"/>
        <v>17001000000299133638</v>
      </c>
      <c r="BB2511" s="31">
        <f t="shared" si="3200"/>
        <v>20</v>
      </c>
      <c r="BC2511" s="95" t="s">
        <v>9470</v>
      </c>
      <c r="BD2511" s="95" t="s">
        <v>341</v>
      </c>
      <c r="BE2511" s="95"/>
      <c r="BF2511" s="95"/>
      <c r="BG2511" s="95">
        <v>25681231</v>
      </c>
      <c r="BH2511" s="95">
        <v>0</v>
      </c>
      <c r="BI2511" s="95"/>
      <c r="BJ2511" t="s">
        <v>3647</v>
      </c>
      <c r="BK2511" s="14" t="str">
        <f t="shared" ref="BK2511:BK2512" si="3217">IF(K2511="CADRE","CADRE",CONCATENATE(J2511,"-",H2511))</f>
        <v>B-P6 AV</v>
      </c>
      <c r="BL2511" s="95" t="s">
        <v>595</v>
      </c>
      <c r="BM2511" s="95"/>
      <c r="BN2511" s="95"/>
      <c r="BO2511" s="95"/>
      <c r="BP2511" s="95"/>
      <c r="BQ2511" s="95"/>
    </row>
    <row r="2512" spans="1:69" x14ac:dyDescent="0.25">
      <c r="A2512" t="str">
        <f>VLOOKUP(B2512,[2]RH!$B:$BV,72,0)</f>
        <v>si</v>
      </c>
      <c r="B2512" s="6">
        <v>2572</v>
      </c>
      <c r="C2512" s="168" t="s">
        <v>168</v>
      </c>
      <c r="D2512" s="7" t="s">
        <v>9471</v>
      </c>
      <c r="E2512" s="130" t="s">
        <v>67</v>
      </c>
      <c r="F2512" s="130" t="s">
        <v>118</v>
      </c>
      <c r="G2512" s="7" t="s">
        <v>408</v>
      </c>
      <c r="H2512" s="125" t="s">
        <v>225</v>
      </c>
      <c r="I2512" s="7" t="s">
        <v>5620</v>
      </c>
      <c r="J2512" s="65" t="s">
        <v>281</v>
      </c>
      <c r="K2512" s="125" t="s">
        <v>146</v>
      </c>
      <c r="L2512" s="139" t="s">
        <v>90</v>
      </c>
      <c r="M2512" s="7" t="str">
        <f t="shared" si="3179"/>
        <v>Alimentatrice</v>
      </c>
      <c r="N2512" s="129">
        <v>45527</v>
      </c>
      <c r="O2512" s="95"/>
      <c r="P2512" s="7">
        <f t="shared" ca="1" si="3205"/>
        <v>-6</v>
      </c>
      <c r="Q2512" s="95"/>
      <c r="R2512" s="7"/>
      <c r="S2512" s="95"/>
      <c r="T2512" s="9" t="s">
        <v>156</v>
      </c>
      <c r="U2512" s="7" t="str">
        <f t="shared" si="3191"/>
        <v>Contractuel</v>
      </c>
      <c r="V2512" s="8">
        <v>45689</v>
      </c>
      <c r="W2512" s="8">
        <f>VLOOKUP(B2512,[1]BASE!$A:$Q,17,0)</f>
        <v>45716</v>
      </c>
      <c r="X2512" s="95"/>
      <c r="Y2512" s="95"/>
      <c r="Z2512" s="129">
        <v>45527</v>
      </c>
      <c r="AA2512" s="7">
        <f t="shared" si="3192"/>
        <v>8</v>
      </c>
      <c r="AB2512" s="7">
        <f t="shared" si="3193"/>
        <v>2024</v>
      </c>
      <c r="AC2512" s="7">
        <f t="shared" si="3194"/>
        <v>2028</v>
      </c>
      <c r="AD2512" s="10" t="e">
        <f t="shared" ref="AD2512:AD2575" ca="1" si="3218">IF(#REF!="Non",(DAYS360(N2512,Q2512)/360),(DAYS360(N2512,TODAY())/360))</f>
        <v>#REF!</v>
      </c>
      <c r="AE2512" s="10" t="e">
        <f t="shared" ca="1" si="3196"/>
        <v>#REF!</v>
      </c>
      <c r="AF2512" s="144">
        <v>37406</v>
      </c>
      <c r="AG2512" s="11">
        <f t="shared" ca="1" si="3197"/>
        <v>22.783561643835615</v>
      </c>
      <c r="AH2512" s="10" t="str">
        <f t="shared" ca="1" si="3198"/>
        <v>&lt; 25</v>
      </c>
      <c r="AI2512" s="95"/>
      <c r="AJ2512" s="164"/>
      <c r="AK2512" s="163" t="s">
        <v>9472</v>
      </c>
      <c r="AL2512" s="144">
        <v>44144</v>
      </c>
      <c r="AM2512" s="65" t="s">
        <v>108</v>
      </c>
      <c r="AN2512" s="125" t="s">
        <v>109</v>
      </c>
      <c r="AO2512" s="95"/>
      <c r="AP2512" s="95" t="s">
        <v>9473</v>
      </c>
      <c r="AQ2512" s="95">
        <v>3</v>
      </c>
      <c r="AR2512" s="95">
        <v>1</v>
      </c>
      <c r="AS2512" s="15">
        <f t="shared" si="3156"/>
        <v>45892.25</v>
      </c>
      <c r="AT2512" s="122" t="s">
        <v>163</v>
      </c>
      <c r="AU2512" s="65">
        <v>3.8780000000000001</v>
      </c>
      <c r="AV2512" s="164">
        <v>25</v>
      </c>
      <c r="AW2512" s="164" t="s">
        <v>2778</v>
      </c>
      <c r="AX2512" s="164" t="s">
        <v>9474</v>
      </c>
      <c r="AY2512" s="164">
        <v>48</v>
      </c>
      <c r="AZ2512" s="95" t="s">
        <v>276</v>
      </c>
      <c r="BA2512" s="20" t="str">
        <f t="shared" si="3199"/>
        <v>25017000000129982248</v>
      </c>
      <c r="BB2512" s="31">
        <f t="shared" si="3200"/>
        <v>20</v>
      </c>
      <c r="BC2512" s="95" t="s">
        <v>9475</v>
      </c>
      <c r="BD2512" s="95" t="s">
        <v>85</v>
      </c>
      <c r="BE2512" s="95"/>
      <c r="BF2512" s="95"/>
      <c r="BG2512" s="95">
        <v>53040555</v>
      </c>
      <c r="BH2512" s="95">
        <v>0</v>
      </c>
      <c r="BI2512" s="95"/>
      <c r="BJ2512" s="95" t="s">
        <v>3775</v>
      </c>
      <c r="BK2512" s="14" t="str">
        <f t="shared" si="3217"/>
        <v>B-P6 AV</v>
      </c>
      <c r="BL2512" s="95" t="s">
        <v>288</v>
      </c>
      <c r="BM2512" s="95"/>
      <c r="BN2512" s="95"/>
      <c r="BO2512" s="95"/>
      <c r="BP2512" s="95"/>
      <c r="BQ2512" s="95"/>
    </row>
    <row r="2513" spans="1:69" x14ac:dyDescent="0.25">
      <c r="A2513" t="str">
        <f>VLOOKUP(B2513,[2]RH!$B:$BV,72,0)</f>
        <v>Non-Actif</v>
      </c>
      <c r="B2513" s="172">
        <v>2573</v>
      </c>
      <c r="C2513" s="168" t="s">
        <v>168</v>
      </c>
      <c r="D2513" s="7" t="s">
        <v>9476</v>
      </c>
      <c r="E2513" s="130" t="s">
        <v>67</v>
      </c>
      <c r="F2513" s="130" t="s">
        <v>118</v>
      </c>
      <c r="G2513" s="7" t="s">
        <v>220</v>
      </c>
      <c r="H2513" s="7" t="s">
        <v>562</v>
      </c>
      <c r="I2513" s="7" t="s">
        <v>579</v>
      </c>
      <c r="J2513" s="65" t="s">
        <v>281</v>
      </c>
      <c r="K2513" s="125" t="s">
        <v>146</v>
      </c>
      <c r="L2513" s="139" t="s">
        <v>90</v>
      </c>
      <c r="M2513" s="7" t="str">
        <f t="shared" si="3179"/>
        <v>Couturière</v>
      </c>
      <c r="N2513" s="129">
        <v>45527</v>
      </c>
      <c r="O2513" s="95"/>
      <c r="P2513" s="7">
        <f t="shared" ca="1" si="3205"/>
        <v>-157</v>
      </c>
      <c r="Q2513" s="129">
        <v>45570</v>
      </c>
      <c r="R2513" s="7" t="s">
        <v>6723</v>
      </c>
      <c r="S2513" s="95"/>
      <c r="T2513" s="9" t="s">
        <v>156</v>
      </c>
      <c r="U2513" s="7" t="str">
        <f t="shared" si="3191"/>
        <v>Contractuel</v>
      </c>
      <c r="V2513" s="129">
        <v>45527</v>
      </c>
      <c r="W2513" s="129">
        <v>45565</v>
      </c>
      <c r="X2513" s="95"/>
      <c r="Y2513" s="95"/>
      <c r="Z2513" s="129">
        <v>45527</v>
      </c>
      <c r="AA2513" s="7">
        <f t="shared" si="3192"/>
        <v>8</v>
      </c>
      <c r="AB2513" s="7">
        <f t="shared" si="3193"/>
        <v>2024</v>
      </c>
      <c r="AC2513" s="7">
        <f t="shared" si="3194"/>
        <v>2028</v>
      </c>
      <c r="AD2513" s="10" t="e">
        <f t="shared" ref="AD2513:AD2576" ca="1" si="3219">IF(#REF!="Non",(DAYS360(N2513,Q2513)/360),(DAYS360(N2513,TODAY())/360))</f>
        <v>#REF!</v>
      </c>
      <c r="AE2513" s="10" t="e">
        <f t="shared" ca="1" si="3196"/>
        <v>#REF!</v>
      </c>
      <c r="AF2513" s="144">
        <v>30561</v>
      </c>
      <c r="AG2513" s="11">
        <f t="shared" ca="1" si="3197"/>
        <v>41.536986301369865</v>
      </c>
      <c r="AH2513" s="10" t="str">
        <f t="shared" ca="1" si="3198"/>
        <v>&gt;35&lt; 45</v>
      </c>
      <c r="AI2513" s="95"/>
      <c r="AJ2513" s="164"/>
      <c r="AK2513" s="163" t="s">
        <v>9477</v>
      </c>
      <c r="AL2513" s="144">
        <v>45546</v>
      </c>
      <c r="AM2513" s="65" t="s">
        <v>108</v>
      </c>
      <c r="AN2513" s="125" t="s">
        <v>76</v>
      </c>
      <c r="AO2513" s="95">
        <v>3</v>
      </c>
      <c r="AP2513" s="95" t="s">
        <v>9463</v>
      </c>
      <c r="AQ2513" s="95">
        <v>3</v>
      </c>
      <c r="AR2513" s="95">
        <v>1</v>
      </c>
      <c r="AS2513" s="15">
        <f t="shared" si="3156"/>
        <v>45892.25</v>
      </c>
      <c r="AT2513" s="122" t="s">
        <v>163</v>
      </c>
      <c r="AU2513" s="65">
        <v>3.7149999999999999</v>
      </c>
      <c r="AV2513" s="164">
        <v>17</v>
      </c>
      <c r="AW2513" s="164" t="s">
        <v>201</v>
      </c>
      <c r="AX2513" s="164" t="s">
        <v>9478</v>
      </c>
      <c r="AY2513" s="164" t="s">
        <v>79</v>
      </c>
      <c r="AZ2513" s="95" t="s">
        <v>203</v>
      </c>
      <c r="BA2513" s="20" t="str">
        <f t="shared" si="3199"/>
        <v>17001000000290045708</v>
      </c>
      <c r="BB2513" s="31">
        <f t="shared" si="3200"/>
        <v>20</v>
      </c>
      <c r="BC2513" s="95" t="s">
        <v>9479</v>
      </c>
      <c r="BD2513" s="95" t="s">
        <v>341</v>
      </c>
      <c r="BE2513" s="95"/>
      <c r="BF2513" s="95"/>
      <c r="BG2513" s="95">
        <v>29872053</v>
      </c>
      <c r="BH2513" s="95">
        <v>50274102</v>
      </c>
      <c r="BI2513" s="95"/>
      <c r="BJ2513" t="s">
        <v>6322</v>
      </c>
      <c r="BK2513" s="14" t="str">
        <f>IF(K2513="CADRE","CADRE",CONCATENATE(J2513,"-",H2513))</f>
        <v>B-P6 AR</v>
      </c>
      <c r="BL2513" s="95" t="s">
        <v>595</v>
      </c>
      <c r="BM2513" s="95"/>
      <c r="BN2513" s="95"/>
      <c r="BO2513" s="95"/>
      <c r="BP2513" s="95"/>
      <c r="BQ2513" s="95"/>
    </row>
    <row r="2514" spans="1:69" x14ac:dyDescent="0.25">
      <c r="A2514" t="str">
        <f>VLOOKUP(B2514,[2]RH!$B:$BV,72,0)</f>
        <v>si</v>
      </c>
      <c r="B2514" s="6">
        <v>2574</v>
      </c>
      <c r="C2514" s="7" t="s">
        <v>65</v>
      </c>
      <c r="D2514" s="7" t="s">
        <v>9480</v>
      </c>
      <c r="E2514" s="7" t="s">
        <v>67</v>
      </c>
      <c r="F2514" s="7" t="s">
        <v>118</v>
      </c>
      <c r="G2514" s="7" t="s">
        <v>1801</v>
      </c>
      <c r="H2514" s="41" t="s">
        <v>2398</v>
      </c>
      <c r="I2514" s="7" t="s">
        <v>1802</v>
      </c>
      <c r="J2514" s="7" t="s">
        <v>281</v>
      </c>
      <c r="K2514" s="7" t="s">
        <v>146</v>
      </c>
      <c r="L2514" s="7" t="s">
        <v>90</v>
      </c>
      <c r="M2514" s="7" t="str">
        <f t="shared" si="3179"/>
        <v>Prép CAMPO</v>
      </c>
      <c r="N2514" s="8">
        <v>45527</v>
      </c>
      <c r="P2514" s="7">
        <f t="shared" ca="1" si="3205"/>
        <v>-6</v>
      </c>
      <c r="Q2514" s="8"/>
      <c r="R2514" s="7"/>
      <c r="S2514" s="7"/>
      <c r="T2514" s="9" t="s">
        <v>156</v>
      </c>
      <c r="U2514" s="7" t="str">
        <f t="shared" si="3191"/>
        <v>Contractuel</v>
      </c>
      <c r="V2514" s="8">
        <v>45689</v>
      </c>
      <c r="W2514" s="8">
        <f>VLOOKUP(B2514,[1]BASE!$A:$Q,17,0)</f>
        <v>45716</v>
      </c>
      <c r="X2514" s="8"/>
      <c r="Y2514" s="8"/>
      <c r="Z2514" s="8">
        <v>45527</v>
      </c>
      <c r="AA2514" s="7">
        <f t="shared" si="3192"/>
        <v>8</v>
      </c>
      <c r="AB2514" s="7">
        <f t="shared" si="3193"/>
        <v>2024</v>
      </c>
      <c r="AC2514" s="7">
        <f t="shared" si="3194"/>
        <v>2028</v>
      </c>
      <c r="AD2514" s="10" t="e">
        <f t="shared" ref="AD2514:AD2577" ca="1" si="3220">IF(#REF!="Non",(DAYS360(N2514,Q2514)/360),(DAYS360(N2514,TODAY())/360))</f>
        <v>#REF!</v>
      </c>
      <c r="AE2514" s="10" t="e">
        <f t="shared" ca="1" si="3196"/>
        <v>#REF!</v>
      </c>
      <c r="AF2514" s="8">
        <v>34296</v>
      </c>
      <c r="AG2514" s="11">
        <f t="shared" ca="1" si="3197"/>
        <v>31.304109589041097</v>
      </c>
      <c r="AH2514" s="10" t="str">
        <f t="shared" ca="1" si="3198"/>
        <v>&gt;25&lt; 35</v>
      </c>
      <c r="AI2514" s="12"/>
      <c r="AJ2514" s="11"/>
      <c r="AK2514" s="12" t="s">
        <v>9481</v>
      </c>
      <c r="AL2514" s="8">
        <v>43301</v>
      </c>
      <c r="AM2514" s="7" t="s">
        <v>5197</v>
      </c>
      <c r="AN2514" s="7" t="s">
        <v>109</v>
      </c>
      <c r="AP2514" t="s">
        <v>8472</v>
      </c>
      <c r="AQ2514" s="14">
        <v>3</v>
      </c>
      <c r="AR2514" s="14">
        <v>1</v>
      </c>
      <c r="AS2514" s="15">
        <f t="shared" si="3156"/>
        <v>45892.25</v>
      </c>
      <c r="AT2514" s="14" t="s">
        <v>163</v>
      </c>
      <c r="AU2514" s="12">
        <v>3.7149999999999999</v>
      </c>
      <c r="AV2514" s="17">
        <v>17</v>
      </c>
      <c r="AW2514" s="18" t="s">
        <v>201</v>
      </c>
      <c r="AX2514" s="19" t="s">
        <v>9482</v>
      </c>
      <c r="AY2514" s="17">
        <v>31</v>
      </c>
      <c r="AZ2514" s="14" t="s">
        <v>203</v>
      </c>
      <c r="BA2514" s="20" t="str">
        <f t="shared" si="3199"/>
        <v>17001000000299974531</v>
      </c>
      <c r="BB2514" s="31">
        <f t="shared" si="3200"/>
        <v>20</v>
      </c>
      <c r="BC2514" s="22" t="s">
        <v>9483</v>
      </c>
      <c r="BD2514" s="23" t="s">
        <v>115</v>
      </c>
      <c r="BF2514" s="8"/>
      <c r="BG2514" s="32">
        <v>25195763</v>
      </c>
      <c r="BH2514" s="32">
        <v>0</v>
      </c>
      <c r="BI2514" s="32"/>
      <c r="BJ2514" t="s">
        <v>9484</v>
      </c>
      <c r="BK2514" s="14" t="s">
        <v>1806</v>
      </c>
      <c r="BL2514" s="14" t="s">
        <v>595</v>
      </c>
      <c r="BM2514" s="25"/>
      <c r="BN2514" s="26"/>
      <c r="BO2514" s="27"/>
      <c r="BP2514" s="26"/>
      <c r="BQ2514" s="28"/>
    </row>
    <row r="2515" spans="1:69" x14ac:dyDescent="0.25">
      <c r="A2515" t="str">
        <f>VLOOKUP(B2515,[2]RH!$B:$BV,72,0)</f>
        <v>si</v>
      </c>
      <c r="B2515" s="172">
        <v>2575</v>
      </c>
      <c r="C2515" s="168" t="s">
        <v>168</v>
      </c>
      <c r="D2515" s="7" t="s">
        <v>9485</v>
      </c>
      <c r="E2515" s="130" t="s">
        <v>67</v>
      </c>
      <c r="F2515" s="143" t="s">
        <v>258</v>
      </c>
      <c r="G2515" s="7" t="s">
        <v>570</v>
      </c>
      <c r="H2515" s="125" t="s">
        <v>225</v>
      </c>
      <c r="I2515" s="7" t="s">
        <v>882</v>
      </c>
      <c r="J2515" s="65" t="s">
        <v>281</v>
      </c>
      <c r="K2515" s="125" t="s">
        <v>89</v>
      </c>
      <c r="L2515" s="139" t="s">
        <v>90</v>
      </c>
      <c r="M2515" s="7" t="str">
        <f t="shared" si="3179"/>
        <v>Fire W</v>
      </c>
      <c r="N2515" s="129">
        <v>45530</v>
      </c>
      <c r="O2515" s="95"/>
      <c r="P2515" s="7">
        <f t="shared" ca="1" si="3205"/>
        <v>55</v>
      </c>
      <c r="Q2515" s="95"/>
      <c r="R2515" s="7"/>
      <c r="S2515" s="95"/>
      <c r="T2515" s="9" t="s">
        <v>156</v>
      </c>
      <c r="U2515" s="7" t="str">
        <f t="shared" si="3191"/>
        <v>Contractuel</v>
      </c>
      <c r="V2515" s="8">
        <v>45689</v>
      </c>
      <c r="W2515" s="8">
        <f>VLOOKUP(B2515,[1]BASE!$A:$Q,17,0)</f>
        <v>45777</v>
      </c>
      <c r="X2515" s="95"/>
      <c r="Y2515" s="95"/>
      <c r="Z2515" s="129">
        <v>45530</v>
      </c>
      <c r="AA2515" s="7">
        <f t="shared" si="3192"/>
        <v>8</v>
      </c>
      <c r="AB2515" s="7">
        <f t="shared" si="3193"/>
        <v>2024</v>
      </c>
      <c r="AC2515" s="7">
        <f t="shared" si="3194"/>
        <v>2028</v>
      </c>
      <c r="AD2515" s="10" t="e">
        <f t="shared" ref="AD2515:AD2578" ca="1" si="3221">IF(#REF!="Non",(DAYS360(N2515,Q2515)/360),(DAYS360(N2515,TODAY())/360))</f>
        <v>#REF!</v>
      </c>
      <c r="AE2515" s="10" t="e">
        <f t="shared" ca="1" si="3196"/>
        <v>#REF!</v>
      </c>
      <c r="AF2515" s="144">
        <v>34090</v>
      </c>
      <c r="AG2515" s="11">
        <f t="shared" ca="1" si="3197"/>
        <v>31.86849315068493</v>
      </c>
      <c r="AH2515" s="10" t="str">
        <f t="shared" ca="1" si="3198"/>
        <v>&gt;25&lt; 35</v>
      </c>
      <c r="AI2515" s="95">
        <v>17462006</v>
      </c>
      <c r="AJ2515" s="164" t="s">
        <v>150</v>
      </c>
      <c r="AK2515" s="163" t="s">
        <v>9486</v>
      </c>
      <c r="AL2515" s="144">
        <v>42153</v>
      </c>
      <c r="AM2515" s="65" t="s">
        <v>108</v>
      </c>
      <c r="AN2515" s="125" t="s">
        <v>109</v>
      </c>
      <c r="AO2515" s="95"/>
      <c r="AP2515" s="95" t="s">
        <v>1514</v>
      </c>
      <c r="AQ2515" s="95">
        <v>3</v>
      </c>
      <c r="AR2515" s="95">
        <v>1</v>
      </c>
      <c r="AS2515" s="15">
        <f t="shared" si="3156"/>
        <v>45895.25</v>
      </c>
      <c r="AT2515" s="122" t="s">
        <v>163</v>
      </c>
      <c r="AU2515" s="65">
        <v>3.8780000000000001</v>
      </c>
      <c r="AV2515" s="164">
        <v>17</v>
      </c>
      <c r="AW2515" s="164" t="s">
        <v>3382</v>
      </c>
      <c r="AX2515" s="164" t="s">
        <v>9487</v>
      </c>
      <c r="AY2515" s="164">
        <v>51</v>
      </c>
      <c r="AZ2515" s="95" t="s">
        <v>203</v>
      </c>
      <c r="BA2515" s="20" t="str">
        <f t="shared" si="3199"/>
        <v>17801000000307743151</v>
      </c>
      <c r="BB2515" s="31">
        <f t="shared" si="3200"/>
        <v>20</v>
      </c>
      <c r="BC2515" s="95" t="s">
        <v>6040</v>
      </c>
      <c r="BD2515" s="95" t="s">
        <v>115</v>
      </c>
      <c r="BE2515" s="95"/>
      <c r="BF2515" s="95"/>
      <c r="BG2515" s="95">
        <v>26459503</v>
      </c>
      <c r="BH2515" s="95">
        <v>95119781</v>
      </c>
      <c r="BI2515" s="95"/>
      <c r="BJ2515" s="95" t="s">
        <v>1055</v>
      </c>
      <c r="BK2515" s="14" t="str">
        <f t="shared" ref="BK2515" si="3222">IF(K2515="CADRE","CADRE",CONCATENATE(J2515,"-",H2515))</f>
        <v>B-P6 AV</v>
      </c>
      <c r="BL2515" s="95" t="s">
        <v>288</v>
      </c>
      <c r="BM2515" s="95"/>
      <c r="BN2515" s="95"/>
      <c r="BO2515" s="95"/>
      <c r="BP2515" s="95"/>
      <c r="BQ2515" s="95"/>
    </row>
    <row r="2516" spans="1:69" x14ac:dyDescent="0.25">
      <c r="A2516" t="str">
        <f>VLOOKUP(B2516,[2]RH!$B:$BV,72,0)</f>
        <v>si</v>
      </c>
      <c r="B2516" s="172">
        <v>2576</v>
      </c>
      <c r="C2516" s="168" t="s">
        <v>168</v>
      </c>
      <c r="D2516" s="7" t="s">
        <v>9488</v>
      </c>
      <c r="E2516" s="130" t="s">
        <v>67</v>
      </c>
      <c r="F2516" s="130" t="s">
        <v>118</v>
      </c>
      <c r="G2516" s="7" t="s">
        <v>220</v>
      </c>
      <c r="H2516" s="7" t="s">
        <v>562</v>
      </c>
      <c r="I2516" s="7" t="s">
        <v>1477</v>
      </c>
      <c r="J2516" s="65" t="s">
        <v>190</v>
      </c>
      <c r="K2516" s="125" t="s">
        <v>146</v>
      </c>
      <c r="L2516" s="139" t="s">
        <v>90</v>
      </c>
      <c r="M2516" s="7" t="str">
        <f t="shared" si="3179"/>
        <v>Couturière</v>
      </c>
      <c r="N2516" s="129">
        <v>45530</v>
      </c>
      <c r="O2516" s="95"/>
      <c r="P2516" s="7">
        <f t="shared" ca="1" si="3205"/>
        <v>-6</v>
      </c>
      <c r="Q2516" s="95"/>
      <c r="R2516" s="7"/>
      <c r="S2516" s="95"/>
      <c r="T2516" s="9" t="s">
        <v>156</v>
      </c>
      <c r="U2516" s="7" t="str">
        <f t="shared" si="3191"/>
        <v>Contractuel</v>
      </c>
      <c r="V2516" s="8">
        <v>45689</v>
      </c>
      <c r="W2516" s="8">
        <f>VLOOKUP(B2516,[1]BASE!$A:$Q,17,0)</f>
        <v>45716</v>
      </c>
      <c r="X2516" s="95"/>
      <c r="Y2516" s="95"/>
      <c r="Z2516" s="129">
        <v>45530</v>
      </c>
      <c r="AA2516" s="7">
        <f t="shared" si="3192"/>
        <v>8</v>
      </c>
      <c r="AB2516" s="7">
        <f t="shared" si="3193"/>
        <v>2024</v>
      </c>
      <c r="AC2516" s="7">
        <f t="shared" si="3194"/>
        <v>2028</v>
      </c>
      <c r="AD2516" s="10" t="e">
        <f t="shared" ref="AD2516:AD2579" ca="1" si="3223">IF(#REF!="Non",(DAYS360(N2516,Q2516)/360),(DAYS360(N2516,TODAY())/360))</f>
        <v>#REF!</v>
      </c>
      <c r="AE2516" s="10" t="e">
        <f t="shared" ca="1" si="3196"/>
        <v>#REF!</v>
      </c>
      <c r="AF2516" s="144">
        <v>29665</v>
      </c>
      <c r="AG2516" s="11">
        <f t="shared" ca="1" si="3197"/>
        <v>43.991780821917807</v>
      </c>
      <c r="AH2516" s="10" t="str">
        <f t="shared" ca="1" si="3198"/>
        <v>&gt;35&lt; 45</v>
      </c>
      <c r="AI2516" s="95">
        <v>12661513</v>
      </c>
      <c r="AJ2516" s="164" t="s">
        <v>106</v>
      </c>
      <c r="AK2516" s="163" t="s">
        <v>9489</v>
      </c>
      <c r="AL2516" s="144">
        <v>36654</v>
      </c>
      <c r="AM2516" s="65" t="s">
        <v>108</v>
      </c>
      <c r="AN2516" s="125" t="s">
        <v>76</v>
      </c>
      <c r="AO2516" s="95">
        <v>4</v>
      </c>
      <c r="AP2516" s="95" t="s">
        <v>9383</v>
      </c>
      <c r="AQ2516" s="95">
        <v>3</v>
      </c>
      <c r="AR2516" s="95">
        <v>1</v>
      </c>
      <c r="AS2516" s="15">
        <f t="shared" si="3156"/>
        <v>45895.25</v>
      </c>
      <c r="AT2516" s="122" t="s">
        <v>163</v>
      </c>
      <c r="AU2516" s="65">
        <v>3.7149999999999999</v>
      </c>
      <c r="AV2516" s="164" t="s">
        <v>150</v>
      </c>
      <c r="AW2516" s="164" t="s">
        <v>1091</v>
      </c>
      <c r="AX2516" s="164" t="s">
        <v>9490</v>
      </c>
      <c r="AY2516" s="164">
        <v>88</v>
      </c>
      <c r="AZ2516" s="95" t="s">
        <v>174</v>
      </c>
      <c r="BA2516" s="20" t="str">
        <f t="shared" si="3199"/>
        <v>07043010110553178188</v>
      </c>
      <c r="BB2516" s="31">
        <f t="shared" si="3200"/>
        <v>20</v>
      </c>
      <c r="BC2516" s="95" t="s">
        <v>9491</v>
      </c>
      <c r="BD2516" s="95" t="s">
        <v>115</v>
      </c>
      <c r="BE2516" s="95"/>
      <c r="BF2516" s="95"/>
      <c r="BG2516" s="95">
        <v>52348509</v>
      </c>
      <c r="BH2516" s="95">
        <v>0</v>
      </c>
      <c r="BI2516" s="95"/>
      <c r="BJ2516" t="s">
        <v>286</v>
      </c>
      <c r="BK2516" s="14" t="str">
        <f>IF(K2516="CADRE","CADRE",CONCATENATE(J2516,"-",H2516))</f>
        <v>A-P6 AR</v>
      </c>
      <c r="BL2516" s="95" t="s">
        <v>595</v>
      </c>
      <c r="BM2516" s="95"/>
      <c r="BN2516" s="95"/>
      <c r="BO2516" s="95"/>
      <c r="BP2516" s="95"/>
      <c r="BQ2516" s="95"/>
    </row>
    <row r="2517" spans="1:69" x14ac:dyDescent="0.25">
      <c r="A2517" t="str">
        <f>VLOOKUP(B2517,[2]RH!$B:$BV,72,0)</f>
        <v>non-Actif</v>
      </c>
      <c r="B2517" s="172">
        <v>2577</v>
      </c>
      <c r="C2517" s="168" t="s">
        <v>168</v>
      </c>
      <c r="D2517" s="7" t="s">
        <v>9492</v>
      </c>
      <c r="E2517" s="130" t="s">
        <v>67</v>
      </c>
      <c r="F2517" s="130" t="s">
        <v>158</v>
      </c>
      <c r="G2517" s="7" t="s">
        <v>6383</v>
      </c>
      <c r="H2517" s="80" t="s">
        <v>158</v>
      </c>
      <c r="I2517" s="7" t="s">
        <v>542</v>
      </c>
      <c r="J2517" s="65"/>
      <c r="K2517" s="125" t="s">
        <v>146</v>
      </c>
      <c r="L2517" s="139" t="s">
        <v>90</v>
      </c>
      <c r="M2517" s="7" t="str">
        <f t="shared" si="3179"/>
        <v>COUPEUR</v>
      </c>
      <c r="N2517" s="129">
        <v>45531</v>
      </c>
      <c r="O2517" s="95"/>
      <c r="P2517" s="7">
        <f t="shared" ca="1" si="3205"/>
        <v>-157</v>
      </c>
      <c r="Q2517" s="129">
        <v>45534</v>
      </c>
      <c r="R2517" s="7" t="s">
        <v>5788</v>
      </c>
      <c r="S2517" s="95"/>
      <c r="T2517" s="9" t="s">
        <v>156</v>
      </c>
      <c r="U2517" s="7" t="str">
        <f t="shared" si="3191"/>
        <v>Contractuel</v>
      </c>
      <c r="V2517" s="129">
        <v>45531</v>
      </c>
      <c r="W2517" s="129">
        <v>45565</v>
      </c>
      <c r="X2517" s="95"/>
      <c r="Y2517" s="95"/>
      <c r="Z2517" s="129">
        <v>45531</v>
      </c>
      <c r="AA2517" s="7">
        <f t="shared" si="3192"/>
        <v>8</v>
      </c>
      <c r="AB2517" s="7">
        <f t="shared" si="3193"/>
        <v>2024</v>
      </c>
      <c r="AC2517" s="7">
        <f t="shared" si="3194"/>
        <v>2028</v>
      </c>
      <c r="AD2517" s="10" t="e">
        <f t="shared" ref="AD2517:AD2580" ca="1" si="3224">IF(#REF!="Non",(DAYS360(N2517,Q2517)/360),(DAYS360(N2517,TODAY())/360))</f>
        <v>#REF!</v>
      </c>
      <c r="AE2517" s="10" t="e">
        <f t="shared" ca="1" si="3196"/>
        <v>#REF!</v>
      </c>
      <c r="AF2517" s="144">
        <v>35971</v>
      </c>
      <c r="AG2517" s="11">
        <f t="shared" ca="1" si="3197"/>
        <v>26.715068493150685</v>
      </c>
      <c r="AH2517" s="10" t="str">
        <f t="shared" ca="1" si="3198"/>
        <v>&gt;25&lt; 35</v>
      </c>
      <c r="AI2517" s="95">
        <v>17728474</v>
      </c>
      <c r="AJ2517" s="164" t="s">
        <v>92</v>
      </c>
      <c r="AK2517" s="163" t="s">
        <v>9493</v>
      </c>
      <c r="AL2517" s="144">
        <v>43206</v>
      </c>
      <c r="AM2517" s="65" t="s">
        <v>108</v>
      </c>
      <c r="AN2517" s="125" t="s">
        <v>109</v>
      </c>
      <c r="AO2517" s="95"/>
      <c r="AP2517" s="95" t="s">
        <v>1514</v>
      </c>
      <c r="AQ2517" s="95">
        <v>3</v>
      </c>
      <c r="AR2517" s="95">
        <v>1</v>
      </c>
      <c r="AS2517" s="15">
        <f t="shared" si="3156"/>
        <v>45896.25</v>
      </c>
      <c r="AT2517" s="122" t="s">
        <v>163</v>
      </c>
      <c r="AU2517" s="65">
        <v>3.7149999999999999</v>
      </c>
      <c r="AV2517" s="164">
        <v>17</v>
      </c>
      <c r="AW2517" s="164">
        <v>53594</v>
      </c>
      <c r="AX2517" s="164" t="s">
        <v>9494</v>
      </c>
      <c r="AY2517" s="164">
        <v>35</v>
      </c>
      <c r="AZ2517" s="95" t="s">
        <v>203</v>
      </c>
      <c r="BA2517" s="20" t="str">
        <f t="shared" si="3199"/>
        <v>17535940172092405535</v>
      </c>
      <c r="BB2517" s="31">
        <f t="shared" si="3200"/>
        <v>20</v>
      </c>
      <c r="BC2517" s="95" t="s">
        <v>9495</v>
      </c>
      <c r="BD2517" s="95" t="s">
        <v>341</v>
      </c>
      <c r="BE2517" s="95"/>
      <c r="BF2517" s="95"/>
      <c r="BG2517" s="95">
        <v>24090286</v>
      </c>
      <c r="BH2517" s="95">
        <v>23115130</v>
      </c>
      <c r="BI2517" s="95"/>
      <c r="BJ2517" s="95"/>
      <c r="BK2517" s="14" t="str">
        <f>IF(K2517="CADRE","CADRE",CONCATENATE(J2517,"-",H2517))</f>
        <v>-COUPE</v>
      </c>
      <c r="BL2517" s="95" t="s">
        <v>595</v>
      </c>
      <c r="BM2517" s="95"/>
      <c r="BN2517" s="95"/>
      <c r="BO2517" s="95"/>
      <c r="BP2517" s="95"/>
      <c r="BQ2517" s="95"/>
    </row>
    <row r="2518" spans="1:69" x14ac:dyDescent="0.25">
      <c r="A2518" t="str">
        <f>VLOOKUP(B2518,[2]RH!$B:$BV,72,0)</f>
        <v>non-Actif</v>
      </c>
      <c r="B2518" s="172">
        <v>2578</v>
      </c>
      <c r="C2518" s="168" t="s">
        <v>168</v>
      </c>
      <c r="D2518" s="7" t="s">
        <v>9496</v>
      </c>
      <c r="E2518" s="130" t="s">
        <v>67</v>
      </c>
      <c r="F2518" s="130" t="s">
        <v>118</v>
      </c>
      <c r="G2518" s="7" t="s">
        <v>533</v>
      </c>
      <c r="H2518" s="7" t="s">
        <v>562</v>
      </c>
      <c r="I2518" s="7" t="s">
        <v>579</v>
      </c>
      <c r="J2518" s="65" t="s">
        <v>281</v>
      </c>
      <c r="K2518" s="125" t="s">
        <v>89</v>
      </c>
      <c r="L2518" s="139" t="s">
        <v>90</v>
      </c>
      <c r="M2518" s="7" t="str">
        <f t="shared" si="3179"/>
        <v>Contrôle Qualité</v>
      </c>
      <c r="N2518" s="129">
        <v>45532</v>
      </c>
      <c r="O2518" s="95"/>
      <c r="P2518" s="7" t="str">
        <f t="shared" ca="1" si="3205"/>
        <v/>
      </c>
      <c r="Q2518" s="129">
        <v>45594</v>
      </c>
      <c r="R2518" s="7" t="s">
        <v>1909</v>
      </c>
      <c r="S2518" s="95"/>
      <c r="T2518" s="9" t="s">
        <v>394</v>
      </c>
      <c r="U2518" s="7" t="str">
        <f t="shared" si="3191"/>
        <v>Contractuel</v>
      </c>
      <c r="V2518" s="129">
        <v>45532</v>
      </c>
      <c r="W2518" s="129"/>
      <c r="X2518" s="129">
        <v>45529</v>
      </c>
      <c r="Y2518" s="129">
        <v>45893</v>
      </c>
      <c r="Z2518" s="129"/>
      <c r="AA2518" s="7">
        <f t="shared" si="3192"/>
        <v>8</v>
      </c>
      <c r="AB2518" s="7">
        <f t="shared" si="3193"/>
        <v>2024</v>
      </c>
      <c r="AC2518" s="7">
        <f t="shared" si="3194"/>
        <v>2028</v>
      </c>
      <c r="AD2518" s="10" t="e">
        <f t="shared" ref="AD2518:AD2581" ca="1" si="3225">IF(#REF!="Non",(DAYS360(N2518,Q2518)/360),(DAYS360(N2518,TODAY())/360))</f>
        <v>#REF!</v>
      </c>
      <c r="AE2518" s="10" t="e">
        <f t="shared" ca="1" si="3196"/>
        <v>#REF!</v>
      </c>
      <c r="AF2518" s="144">
        <v>36839</v>
      </c>
      <c r="AG2518" s="11">
        <f t="shared" ca="1" si="3197"/>
        <v>24.336986301369862</v>
      </c>
      <c r="AH2518" s="10" t="str">
        <f t="shared" ca="1" si="3198"/>
        <v>&lt; 25</v>
      </c>
      <c r="AI2518" s="95"/>
      <c r="AJ2518" s="164"/>
      <c r="AK2518" s="163" t="s">
        <v>9497</v>
      </c>
      <c r="AL2518" s="144">
        <v>43348</v>
      </c>
      <c r="AM2518" s="65" t="s">
        <v>108</v>
      </c>
      <c r="AN2518" s="125" t="s">
        <v>109</v>
      </c>
      <c r="AO2518" s="95"/>
      <c r="AP2518" s="95" t="s">
        <v>9498</v>
      </c>
      <c r="AQ2518" s="95">
        <v>3</v>
      </c>
      <c r="AR2518" s="95">
        <v>1</v>
      </c>
      <c r="AS2518" s="15">
        <f t="shared" si="3156"/>
        <v>45897.25</v>
      </c>
      <c r="AT2518" s="122" t="s">
        <v>163</v>
      </c>
      <c r="AU2518" s="65">
        <v>3.8780000000000001</v>
      </c>
      <c r="AV2518" s="164">
        <v>17</v>
      </c>
      <c r="AW2518" s="164" t="s">
        <v>201</v>
      </c>
      <c r="AX2518" s="164" t="s">
        <v>9499</v>
      </c>
      <c r="AY2518" s="164">
        <v>77</v>
      </c>
      <c r="AZ2518" s="95" t="s">
        <v>203</v>
      </c>
      <c r="BA2518" s="20" t="str">
        <f t="shared" si="3199"/>
        <v>17001000000348068877</v>
      </c>
      <c r="BB2518" s="31">
        <f t="shared" si="3200"/>
        <v>20</v>
      </c>
      <c r="BC2518" s="95" t="s">
        <v>9500</v>
      </c>
      <c r="BD2518" s="95" t="s">
        <v>341</v>
      </c>
      <c r="BE2518" s="95"/>
      <c r="BF2518" s="95"/>
      <c r="BG2518" s="95">
        <v>90072457</v>
      </c>
      <c r="BH2518" s="95">
        <v>0</v>
      </c>
      <c r="BI2518" s="95"/>
      <c r="BJ2518" s="95" t="s">
        <v>7623</v>
      </c>
      <c r="BK2518" s="14" t="str">
        <f>IF(K2518="CADRE","CADRE",CONCATENATE(J2518,"-",H2518))</f>
        <v>B-P6 AR</v>
      </c>
      <c r="BL2518" s="95" t="s">
        <v>288</v>
      </c>
      <c r="BM2518" s="95"/>
      <c r="BN2518" s="95"/>
      <c r="BO2518" s="95"/>
      <c r="BP2518" s="95"/>
      <c r="BQ2518" s="95"/>
    </row>
    <row r="2519" spans="1:69" x14ac:dyDescent="0.25">
      <c r="A2519" t="str">
        <f>VLOOKUP(B2519,[2]RH!$B:$BV,72,0)</f>
        <v>si</v>
      </c>
      <c r="B2519" s="172">
        <v>2579</v>
      </c>
      <c r="C2519" s="168" t="s">
        <v>168</v>
      </c>
      <c r="D2519" s="7" t="s">
        <v>9501</v>
      </c>
      <c r="E2519" s="130" t="s">
        <v>67</v>
      </c>
      <c r="F2519" s="130" t="s">
        <v>258</v>
      </c>
      <c r="G2519" s="7" t="s">
        <v>570</v>
      </c>
      <c r="H2519" s="125" t="s">
        <v>2398</v>
      </c>
      <c r="I2519" s="7" t="s">
        <v>563</v>
      </c>
      <c r="J2519" s="65" t="s">
        <v>281</v>
      </c>
      <c r="K2519" s="125" t="s">
        <v>89</v>
      </c>
      <c r="L2519" s="139" t="s">
        <v>90</v>
      </c>
      <c r="M2519" s="7" t="str">
        <f t="shared" si="3179"/>
        <v>Fire W</v>
      </c>
      <c r="N2519" s="129">
        <v>45531</v>
      </c>
      <c r="O2519" s="95"/>
      <c r="P2519" s="7">
        <f t="shared" ca="1" si="3205"/>
        <v>25</v>
      </c>
      <c r="Q2519" s="95"/>
      <c r="R2519" s="7"/>
      <c r="S2519" s="95"/>
      <c r="T2519" s="9" t="s">
        <v>156</v>
      </c>
      <c r="U2519" s="7" t="str">
        <f t="shared" si="3191"/>
        <v>Contractuel</v>
      </c>
      <c r="V2519" s="8">
        <v>45689</v>
      </c>
      <c r="W2519" s="8">
        <f>VLOOKUP(B2519,[1]BASE!$A:$Q,17,0)</f>
        <v>45747</v>
      </c>
      <c r="X2519" s="95"/>
      <c r="Y2519" s="95"/>
      <c r="Z2519" s="129">
        <v>45531</v>
      </c>
      <c r="AA2519" s="7">
        <f t="shared" si="3192"/>
        <v>8</v>
      </c>
      <c r="AB2519" s="7">
        <f t="shared" si="3193"/>
        <v>2024</v>
      </c>
      <c r="AC2519" s="7">
        <f t="shared" si="3194"/>
        <v>2028</v>
      </c>
      <c r="AD2519" s="10" t="e">
        <f t="shared" ref="AD2519:AD2582" ca="1" si="3226">IF(#REF!="Non",(DAYS360(N2519,Q2519)/360),(DAYS360(N2519,TODAY())/360))</f>
        <v>#REF!</v>
      </c>
      <c r="AE2519" s="10" t="e">
        <f t="shared" ca="1" si="3196"/>
        <v>#REF!</v>
      </c>
      <c r="AF2519" s="144">
        <v>35866</v>
      </c>
      <c r="AG2519" s="11">
        <f t="shared" ca="1" si="3197"/>
        <v>27.002739726027396</v>
      </c>
      <c r="AH2519" s="10" t="str">
        <f t="shared" ca="1" si="3198"/>
        <v>&gt;25&lt; 35</v>
      </c>
      <c r="AI2519" s="95">
        <v>17462505</v>
      </c>
      <c r="AJ2519" s="164" t="s">
        <v>82</v>
      </c>
      <c r="AK2519" s="163" t="s">
        <v>9502</v>
      </c>
      <c r="AL2519" s="144">
        <v>45119</v>
      </c>
      <c r="AM2519" s="65" t="s">
        <v>108</v>
      </c>
      <c r="AN2519" s="125" t="s">
        <v>109</v>
      </c>
      <c r="AO2519" s="95"/>
      <c r="AP2519" s="95" t="s">
        <v>9265</v>
      </c>
      <c r="AQ2519" s="95">
        <v>3</v>
      </c>
      <c r="AR2519" s="95">
        <v>1</v>
      </c>
      <c r="AS2519" s="15">
        <f t="shared" si="3156"/>
        <v>45896.25</v>
      </c>
      <c r="AT2519" s="122" t="s">
        <v>163</v>
      </c>
      <c r="AU2519" s="65">
        <v>3.8780000000000001</v>
      </c>
      <c r="AV2519" s="164" t="s">
        <v>79</v>
      </c>
      <c r="AW2519" s="164" t="s">
        <v>1911</v>
      </c>
      <c r="AX2519" s="164" t="s">
        <v>9503</v>
      </c>
      <c r="AY2519" s="164">
        <v>88</v>
      </c>
      <c r="AZ2519" s="95" t="s">
        <v>83</v>
      </c>
      <c r="BA2519" s="20" t="str">
        <f t="shared" si="3199"/>
        <v>08020011014009615688</v>
      </c>
      <c r="BB2519" s="31">
        <f t="shared" si="3200"/>
        <v>20</v>
      </c>
      <c r="BC2519" s="95" t="s">
        <v>714</v>
      </c>
      <c r="BD2519" s="95" t="s">
        <v>115</v>
      </c>
      <c r="BE2519" s="95"/>
      <c r="BF2519" s="95"/>
      <c r="BG2519" s="95">
        <v>23170129</v>
      </c>
      <c r="BH2519" s="95">
        <v>0</v>
      </c>
      <c r="BI2519" s="95"/>
      <c r="BJ2519" t="s">
        <v>714</v>
      </c>
      <c r="BK2519" s="14" t="str">
        <f>IF(K2519="CADRE","CADRE",CONCATENATE(J2519,"-",H2519))</f>
        <v>B-P7 AR</v>
      </c>
      <c r="BL2519" s="95" t="s">
        <v>288</v>
      </c>
      <c r="BM2519" s="95"/>
      <c r="BN2519" s="95"/>
      <c r="BO2519" s="95"/>
      <c r="BP2519" s="95"/>
      <c r="BQ2519" s="95"/>
    </row>
    <row r="2520" spans="1:69" x14ac:dyDescent="0.25">
      <c r="A2520" t="str">
        <f>VLOOKUP(B2520,[2]RH!$B:$BV,72,0)</f>
        <v>Non-Actif</v>
      </c>
      <c r="B2520" s="172">
        <v>2580</v>
      </c>
      <c r="C2520" s="168" t="s">
        <v>168</v>
      </c>
      <c r="D2520" s="7" t="s">
        <v>9504</v>
      </c>
      <c r="E2520" s="130" t="s">
        <v>67</v>
      </c>
      <c r="F2520" s="130" t="s">
        <v>118</v>
      </c>
      <c r="G2520" s="7" t="s">
        <v>3299</v>
      </c>
      <c r="H2520" s="7" t="s">
        <v>562</v>
      </c>
      <c r="I2520" s="7" t="s">
        <v>226</v>
      </c>
      <c r="J2520" s="65" t="s">
        <v>190</v>
      </c>
      <c r="K2520" s="125" t="s">
        <v>146</v>
      </c>
      <c r="L2520" s="139" t="s">
        <v>90</v>
      </c>
      <c r="M2520" s="7" t="str">
        <f t="shared" si="3179"/>
        <v>CAMPO</v>
      </c>
      <c r="N2520" s="129">
        <v>45531</v>
      </c>
      <c r="O2520" s="95"/>
      <c r="P2520" s="7">
        <f t="shared" ca="1" si="3205"/>
        <v>-157</v>
      </c>
      <c r="Q2520" s="129">
        <v>45536</v>
      </c>
      <c r="R2520" s="7" t="s">
        <v>5788</v>
      </c>
      <c r="S2520" s="95"/>
      <c r="T2520" s="9" t="s">
        <v>156</v>
      </c>
      <c r="U2520" s="7" t="str">
        <f t="shared" si="3191"/>
        <v>Contractuel</v>
      </c>
      <c r="V2520" s="129">
        <v>45531</v>
      </c>
      <c r="W2520" s="129">
        <v>45565</v>
      </c>
      <c r="X2520" s="95"/>
      <c r="Y2520" s="95"/>
      <c r="Z2520" s="129">
        <v>45531</v>
      </c>
      <c r="AA2520" s="7">
        <f t="shared" si="3192"/>
        <v>8</v>
      </c>
      <c r="AB2520" s="7">
        <f t="shared" si="3193"/>
        <v>2024</v>
      </c>
      <c r="AC2520" s="7">
        <f t="shared" si="3194"/>
        <v>2028</v>
      </c>
      <c r="AD2520" s="10" t="e">
        <f t="shared" ref="AD2520:AD2583" ca="1" si="3227">IF(#REF!="Non",(DAYS360(N2520,Q2520)/360),(DAYS360(N2520,TODAY())/360))</f>
        <v>#REF!</v>
      </c>
      <c r="AE2520" s="10" t="e">
        <f t="shared" ca="1" si="3196"/>
        <v>#REF!</v>
      </c>
      <c r="AF2520" s="144">
        <v>37527</v>
      </c>
      <c r="AG2520" s="11">
        <f t="shared" ca="1" si="3197"/>
        <v>22.452054794520549</v>
      </c>
      <c r="AH2520" s="10" t="str">
        <f t="shared" ca="1" si="3198"/>
        <v>&lt; 25</v>
      </c>
      <c r="AI2520" s="95"/>
      <c r="AJ2520" s="164"/>
      <c r="AK2520" s="163" t="s">
        <v>9505</v>
      </c>
      <c r="AL2520" s="144">
        <v>44593</v>
      </c>
      <c r="AM2520" s="65" t="s">
        <v>108</v>
      </c>
      <c r="AN2520" s="125" t="s">
        <v>109</v>
      </c>
      <c r="AO2520" s="95"/>
      <c r="AP2520" s="95" t="s">
        <v>1514</v>
      </c>
      <c r="AQ2520" s="95">
        <v>3</v>
      </c>
      <c r="AR2520" s="95">
        <v>1</v>
      </c>
      <c r="AS2520" s="15">
        <f t="shared" si="3156"/>
        <v>45896.25</v>
      </c>
      <c r="AT2520" s="122" t="s">
        <v>163</v>
      </c>
      <c r="AU2520" s="65">
        <v>3.7149999999999999</v>
      </c>
      <c r="AV2520" s="164">
        <v>17</v>
      </c>
      <c r="AW2520" s="164" t="s">
        <v>201</v>
      </c>
      <c r="AX2520" s="164" t="s">
        <v>9506</v>
      </c>
      <c r="AY2520" s="164">
        <v>68</v>
      </c>
      <c r="AZ2520" s="95" t="s">
        <v>203</v>
      </c>
      <c r="BA2520" s="20" t="str">
        <f t="shared" si="3199"/>
        <v>17001000000303817768</v>
      </c>
      <c r="BB2520" s="31">
        <f t="shared" si="3200"/>
        <v>20</v>
      </c>
      <c r="BC2520" s="95" t="s">
        <v>9507</v>
      </c>
      <c r="BD2520" s="95" t="s">
        <v>341</v>
      </c>
      <c r="BE2520" s="95"/>
      <c r="BF2520" s="95"/>
      <c r="BG2520" s="95">
        <v>54557416</v>
      </c>
      <c r="BH2520" s="95">
        <v>54269970</v>
      </c>
      <c r="BI2520" s="95"/>
      <c r="BJ2520" s="95"/>
      <c r="BK2520" s="14" t="s">
        <v>232</v>
      </c>
      <c r="BL2520" s="95" t="s">
        <v>595</v>
      </c>
      <c r="BM2520" s="95"/>
      <c r="BN2520" s="95"/>
      <c r="BO2520" s="95"/>
      <c r="BP2520" s="95"/>
      <c r="BQ2520" s="95"/>
    </row>
    <row r="2521" spans="1:69" x14ac:dyDescent="0.25">
      <c r="A2521" t="str">
        <f>VLOOKUP(B2521,[2]RH!$B:$BV,72,0)</f>
        <v>si</v>
      </c>
      <c r="B2521" s="172">
        <v>2581</v>
      </c>
      <c r="C2521" s="168" t="s">
        <v>168</v>
      </c>
      <c r="D2521" s="7" t="s">
        <v>9508</v>
      </c>
      <c r="E2521" s="130" t="s">
        <v>67</v>
      </c>
      <c r="F2521" s="130" t="s">
        <v>118</v>
      </c>
      <c r="G2521" s="7" t="s">
        <v>220</v>
      </c>
      <c r="H2521" s="7" t="s">
        <v>562</v>
      </c>
      <c r="I2521" s="7" t="s">
        <v>579</v>
      </c>
      <c r="J2521" s="65" t="s">
        <v>281</v>
      </c>
      <c r="K2521" s="125" t="s">
        <v>146</v>
      </c>
      <c r="L2521" s="139" t="s">
        <v>90</v>
      </c>
      <c r="M2521" s="7" t="str">
        <f t="shared" si="3179"/>
        <v>Couturière</v>
      </c>
      <c r="N2521" s="129">
        <v>45532</v>
      </c>
      <c r="O2521" s="95"/>
      <c r="P2521" s="7">
        <f t="shared" ca="1" si="3205"/>
        <v>-6</v>
      </c>
      <c r="Q2521" s="95"/>
      <c r="R2521" s="95"/>
      <c r="S2521" s="95"/>
      <c r="T2521" s="9" t="s">
        <v>156</v>
      </c>
      <c r="U2521" s="7" t="str">
        <f t="shared" si="3191"/>
        <v>Contractuel</v>
      </c>
      <c r="V2521" s="8">
        <v>45689</v>
      </c>
      <c r="W2521" s="8">
        <f>VLOOKUP(B2521,[1]BASE!$A:$Q,17,0)</f>
        <v>45716</v>
      </c>
      <c r="X2521" s="95"/>
      <c r="Y2521" s="95"/>
      <c r="Z2521" s="129">
        <v>45532</v>
      </c>
      <c r="AA2521" s="7">
        <f t="shared" si="3192"/>
        <v>8</v>
      </c>
      <c r="AB2521" s="7">
        <f t="shared" si="3193"/>
        <v>2024</v>
      </c>
      <c r="AC2521" s="7">
        <f t="shared" si="3194"/>
        <v>2028</v>
      </c>
      <c r="AD2521" s="10" t="e">
        <f t="shared" ref="AD2521:AD2584" ca="1" si="3228">IF(#REF!="Non",(DAYS360(N2521,Q2521)/360),(DAYS360(N2521,TODAY())/360))</f>
        <v>#REF!</v>
      </c>
      <c r="AE2521" s="10" t="e">
        <f t="shared" ca="1" si="3196"/>
        <v>#REF!</v>
      </c>
      <c r="AF2521" s="144">
        <v>28306</v>
      </c>
      <c r="AG2521" s="11">
        <f t="shared" ca="1" si="3197"/>
        <v>47.715068493150682</v>
      </c>
      <c r="AH2521" s="10" t="str">
        <f t="shared" ca="1" si="3198"/>
        <v>&gt;45&lt; 55</v>
      </c>
      <c r="AI2521" s="95">
        <v>12252915</v>
      </c>
      <c r="AJ2521" s="164" t="s">
        <v>150</v>
      </c>
      <c r="AK2521" s="163" t="s">
        <v>9509</v>
      </c>
      <c r="AL2521" s="144">
        <v>35784</v>
      </c>
      <c r="AM2521" s="65" t="s">
        <v>108</v>
      </c>
      <c r="AN2521" s="125" t="s">
        <v>76</v>
      </c>
      <c r="AO2521" s="95"/>
      <c r="AP2521" s="95" t="s">
        <v>9510</v>
      </c>
      <c r="AQ2521" s="95">
        <v>3</v>
      </c>
      <c r="AR2521" s="95">
        <v>1</v>
      </c>
      <c r="AS2521" s="15">
        <f t="shared" si="3156"/>
        <v>45897.25</v>
      </c>
      <c r="AT2521" s="122" t="s">
        <v>163</v>
      </c>
      <c r="AU2521" s="65">
        <v>3.7149999999999999</v>
      </c>
      <c r="AV2521" s="164">
        <v>17</v>
      </c>
      <c r="AW2521" s="164" t="s">
        <v>201</v>
      </c>
      <c r="AX2521" s="164" t="s">
        <v>9511</v>
      </c>
      <c r="AY2521" s="164">
        <v>39</v>
      </c>
      <c r="AZ2521" s="95" t="s">
        <v>203</v>
      </c>
      <c r="BA2521" s="20" t="str">
        <f t="shared" si="3199"/>
        <v>17001000000348112139</v>
      </c>
      <c r="BB2521" s="31">
        <f t="shared" si="3200"/>
        <v>20</v>
      </c>
      <c r="BC2521" s="95" t="s">
        <v>9512</v>
      </c>
      <c r="BD2521" s="95" t="s">
        <v>341</v>
      </c>
      <c r="BE2521" s="95"/>
      <c r="BF2521" s="95"/>
      <c r="BG2521" s="95">
        <v>23723206</v>
      </c>
      <c r="BH2521" s="95">
        <v>92384472</v>
      </c>
      <c r="BI2521" s="95"/>
      <c r="BJ2521" t="s">
        <v>6073</v>
      </c>
      <c r="BK2521" s="14" t="str">
        <f t="shared" ref="BK2521:BK2544" si="3229">IF(K2521="CADRE","CADRE",CONCATENATE(J2521,"-",H2521))</f>
        <v>B-P6 AR</v>
      </c>
      <c r="BL2521" s="95" t="s">
        <v>595</v>
      </c>
      <c r="BM2521" s="95"/>
      <c r="BN2521" s="95"/>
      <c r="BO2521" s="95"/>
      <c r="BP2521" s="95"/>
      <c r="BQ2521" s="95"/>
    </row>
    <row r="2522" spans="1:69" x14ac:dyDescent="0.25">
      <c r="A2522" t="str">
        <f>VLOOKUP(B2522,[2]RH!$B:$BV,72,0)</f>
        <v>si</v>
      </c>
      <c r="B2522" s="172">
        <v>2582</v>
      </c>
      <c r="C2522" s="168" t="s">
        <v>168</v>
      </c>
      <c r="D2522" s="7" t="s">
        <v>9513</v>
      </c>
      <c r="E2522" s="130" t="s">
        <v>67</v>
      </c>
      <c r="F2522" s="130" t="s">
        <v>118</v>
      </c>
      <c r="G2522" s="7" t="s">
        <v>533</v>
      </c>
      <c r="H2522" s="7" t="s">
        <v>562</v>
      </c>
      <c r="I2522" s="7" t="s">
        <v>1477</v>
      </c>
      <c r="J2522" s="65" t="s">
        <v>190</v>
      </c>
      <c r="K2522" s="125" t="s">
        <v>89</v>
      </c>
      <c r="L2522" s="139" t="s">
        <v>90</v>
      </c>
      <c r="M2522" s="7" t="str">
        <f t="shared" si="3179"/>
        <v>Contrôle Qualité</v>
      </c>
      <c r="N2522" s="129">
        <v>45532</v>
      </c>
      <c r="O2522" s="95"/>
      <c r="P2522" s="7">
        <f t="shared" ca="1" si="3205"/>
        <v>-6</v>
      </c>
      <c r="Q2522" s="95"/>
      <c r="R2522" s="95"/>
      <c r="S2522" s="95"/>
      <c r="T2522" s="9" t="s">
        <v>156</v>
      </c>
      <c r="U2522" s="7" t="str">
        <f t="shared" si="3191"/>
        <v>Contractuel</v>
      </c>
      <c r="V2522" s="8">
        <v>45689</v>
      </c>
      <c r="W2522" s="8">
        <f>VLOOKUP(B2522,[1]BASE!$A:$Q,17,0)</f>
        <v>45716</v>
      </c>
      <c r="X2522" s="95"/>
      <c r="Y2522" s="95"/>
      <c r="Z2522" s="129">
        <v>45532</v>
      </c>
      <c r="AA2522" s="7">
        <f t="shared" si="3192"/>
        <v>8</v>
      </c>
      <c r="AB2522" s="7">
        <f t="shared" si="3193"/>
        <v>2024</v>
      </c>
      <c r="AC2522" s="7">
        <f t="shared" si="3194"/>
        <v>2028</v>
      </c>
      <c r="AD2522" s="10" t="e">
        <f t="shared" ref="AD2522:AD2585" ca="1" si="3230">IF(#REF!="Non",(DAYS360(N2522,Q2522)/360),(DAYS360(N2522,TODAY())/360))</f>
        <v>#REF!</v>
      </c>
      <c r="AE2522" s="10" t="e">
        <f t="shared" ca="1" si="3196"/>
        <v>#REF!</v>
      </c>
      <c r="AF2522" s="144">
        <v>36527</v>
      </c>
      <c r="AG2522" s="11">
        <f t="shared" ca="1" si="3197"/>
        <v>25.19178082191781</v>
      </c>
      <c r="AH2522" s="10" t="str">
        <f t="shared" ca="1" si="3198"/>
        <v>&gt;25&lt; 35</v>
      </c>
      <c r="AI2522" s="95"/>
      <c r="AJ2522" s="164"/>
      <c r="AK2522" s="163" t="s">
        <v>9514</v>
      </c>
      <c r="AL2522" s="144">
        <v>43180</v>
      </c>
      <c r="AM2522" s="65" t="s">
        <v>108</v>
      </c>
      <c r="AN2522" s="125" t="s">
        <v>109</v>
      </c>
      <c r="AO2522" s="95"/>
      <c r="AP2522" s="95" t="s">
        <v>9515</v>
      </c>
      <c r="AQ2522" s="95">
        <v>3</v>
      </c>
      <c r="AR2522" s="95">
        <v>1</v>
      </c>
      <c r="AS2522" s="15">
        <f t="shared" si="3156"/>
        <v>45897.25</v>
      </c>
      <c r="AT2522" s="122" t="s">
        <v>163</v>
      </c>
      <c r="AU2522" s="65">
        <v>3.8780000000000001</v>
      </c>
      <c r="AV2522" s="164">
        <v>17</v>
      </c>
      <c r="AW2522" s="164" t="s">
        <v>201</v>
      </c>
      <c r="AX2522" s="164" t="s">
        <v>9516</v>
      </c>
      <c r="AY2522" s="164" t="s">
        <v>170</v>
      </c>
      <c r="AZ2522" s="95" t="s">
        <v>203</v>
      </c>
      <c r="BA2522" s="20" t="str">
        <f t="shared" si="3199"/>
        <v>17001000000291164409</v>
      </c>
      <c r="BB2522" s="31">
        <f t="shared" si="3200"/>
        <v>20</v>
      </c>
      <c r="BC2522" s="95" t="s">
        <v>9517</v>
      </c>
      <c r="BD2522" s="95" t="s">
        <v>115</v>
      </c>
      <c r="BE2522" s="95"/>
      <c r="BF2522" s="95"/>
      <c r="BG2522" s="95">
        <v>23831579</v>
      </c>
      <c r="BH2522" s="95">
        <v>50461405</v>
      </c>
      <c r="BI2522" s="95"/>
      <c r="BJ2522" s="95"/>
      <c r="BK2522" s="14" t="str">
        <f t="shared" si="3229"/>
        <v>A-P6 AR</v>
      </c>
      <c r="BL2522" s="95" t="s">
        <v>288</v>
      </c>
      <c r="BM2522" s="95"/>
      <c r="BN2522" s="95"/>
      <c r="BO2522" s="95"/>
      <c r="BP2522" s="95"/>
      <c r="BQ2522" s="95"/>
    </row>
    <row r="2523" spans="1:69" x14ac:dyDescent="0.25">
      <c r="A2523" t="str">
        <f>VLOOKUP(B2523,[2]RH!$B:$BV,72,0)</f>
        <v>non-Actif</v>
      </c>
      <c r="B2523" s="172">
        <v>2583</v>
      </c>
      <c r="C2523" s="168" t="s">
        <v>168</v>
      </c>
      <c r="D2523" s="7" t="s">
        <v>9518</v>
      </c>
      <c r="E2523" s="130" t="s">
        <v>67</v>
      </c>
      <c r="F2523" s="130" t="s">
        <v>158</v>
      </c>
      <c r="G2523" s="7" t="s">
        <v>6383</v>
      </c>
      <c r="H2523" s="125" t="s">
        <v>158</v>
      </c>
      <c r="I2523" s="7" t="s">
        <v>542</v>
      </c>
      <c r="J2523" s="65"/>
      <c r="K2523" s="125" t="s">
        <v>146</v>
      </c>
      <c r="L2523" s="139" t="s">
        <v>90</v>
      </c>
      <c r="M2523" s="7" t="str">
        <f t="shared" si="3179"/>
        <v>COUPEUR</v>
      </c>
      <c r="N2523" s="129">
        <v>45532</v>
      </c>
      <c r="O2523" s="95"/>
      <c r="P2523" s="7">
        <f t="shared" ca="1" si="3205"/>
        <v>-157</v>
      </c>
      <c r="Q2523" s="129">
        <v>45533</v>
      </c>
      <c r="R2523" s="95" t="s">
        <v>6470</v>
      </c>
      <c r="S2523" s="95"/>
      <c r="T2523" s="9" t="s">
        <v>156</v>
      </c>
      <c r="U2523" s="7" t="str">
        <f t="shared" si="3191"/>
        <v>Contractuel</v>
      </c>
      <c r="V2523" s="129">
        <v>45532</v>
      </c>
      <c r="W2523" s="129">
        <v>45565</v>
      </c>
      <c r="X2523" s="95"/>
      <c r="Y2523" s="95"/>
      <c r="Z2523" s="129">
        <v>45532</v>
      </c>
      <c r="AA2523" s="7">
        <f t="shared" si="3192"/>
        <v>8</v>
      </c>
      <c r="AB2523" s="7">
        <f t="shared" si="3193"/>
        <v>2024</v>
      </c>
      <c r="AC2523" s="7">
        <f t="shared" si="3194"/>
        <v>2028</v>
      </c>
      <c r="AD2523" s="10" t="e">
        <f t="shared" ref="AD2523:AD2586" ca="1" si="3231">IF(#REF!="Non",(DAYS360(N2523,Q2523)/360),(DAYS360(N2523,TODAY())/360))</f>
        <v>#REF!</v>
      </c>
      <c r="AE2523" s="10" t="e">
        <f t="shared" ca="1" si="3196"/>
        <v>#REF!</v>
      </c>
      <c r="AF2523" s="144">
        <v>36039</v>
      </c>
      <c r="AG2523" s="11">
        <f t="shared" ca="1" si="3197"/>
        <v>26.528767123287672</v>
      </c>
      <c r="AH2523" s="10" t="str">
        <f t="shared" ca="1" si="3198"/>
        <v>&gt;25&lt; 35</v>
      </c>
      <c r="AI2523" s="95"/>
      <c r="AJ2523" s="164"/>
      <c r="AK2523" s="163" t="s">
        <v>9519</v>
      </c>
      <c r="AL2523" s="144">
        <v>43256</v>
      </c>
      <c r="AM2523" s="65" t="s">
        <v>108</v>
      </c>
      <c r="AN2523" s="125" t="s">
        <v>109</v>
      </c>
      <c r="AO2523" s="95"/>
      <c r="AP2523" s="95" t="s">
        <v>1514</v>
      </c>
      <c r="AQ2523" s="95">
        <v>3</v>
      </c>
      <c r="AR2523" s="95">
        <v>1</v>
      </c>
      <c r="AS2523" s="15">
        <f t="shared" si="3156"/>
        <v>45897.25</v>
      </c>
      <c r="AT2523" s="122" t="s">
        <v>163</v>
      </c>
      <c r="AU2523" s="65">
        <v>3.7149999999999999</v>
      </c>
      <c r="AV2523" s="164"/>
      <c r="AW2523" s="164"/>
      <c r="AX2523" s="164"/>
      <c r="AY2523" s="164"/>
      <c r="AZ2523" s="95"/>
      <c r="BA2523" s="20" t="str">
        <f t="shared" si="3199"/>
        <v/>
      </c>
      <c r="BB2523" s="31">
        <f t="shared" si="3200"/>
        <v>0</v>
      </c>
      <c r="BC2523" s="95" t="s">
        <v>4214</v>
      </c>
      <c r="BD2523" s="95" t="s">
        <v>115</v>
      </c>
      <c r="BE2523" s="95"/>
      <c r="BF2523" s="95"/>
      <c r="BG2523" s="95">
        <v>25024796</v>
      </c>
      <c r="BH2523" s="95">
        <v>0</v>
      </c>
      <c r="BI2523" s="95"/>
      <c r="BJ2523" s="95"/>
      <c r="BK2523" s="14" t="str">
        <f t="shared" si="3229"/>
        <v>-COUPE</v>
      </c>
      <c r="BL2523" s="95" t="s">
        <v>595</v>
      </c>
      <c r="BM2523" s="95"/>
      <c r="BN2523" s="95"/>
      <c r="BO2523" s="95"/>
      <c r="BP2523" s="95"/>
      <c r="BQ2523" s="95"/>
    </row>
    <row r="2524" spans="1:69" x14ac:dyDescent="0.25">
      <c r="A2524" t="str">
        <f>VLOOKUP(B2524,[2]RH!$B:$BV,72,0)</f>
        <v>Non-Actif</v>
      </c>
      <c r="B2524" s="172">
        <v>2584</v>
      </c>
      <c r="C2524" s="168" t="s">
        <v>65</v>
      </c>
      <c r="D2524" s="7" t="s">
        <v>9520</v>
      </c>
      <c r="E2524" s="130" t="s">
        <v>67</v>
      </c>
      <c r="F2524" s="130" t="s">
        <v>118</v>
      </c>
      <c r="G2524" s="7" t="s">
        <v>2675</v>
      </c>
      <c r="H2524" s="125" t="s">
        <v>225</v>
      </c>
      <c r="I2524" s="7" t="s">
        <v>5620</v>
      </c>
      <c r="J2524" s="65" t="s">
        <v>281</v>
      </c>
      <c r="K2524" s="125" t="s">
        <v>146</v>
      </c>
      <c r="L2524" s="139" t="s">
        <v>90</v>
      </c>
      <c r="M2524" s="7" t="str">
        <f t="shared" si="3179"/>
        <v>WIRE</v>
      </c>
      <c r="N2524" s="129">
        <v>45538</v>
      </c>
      <c r="O2524" s="95"/>
      <c r="P2524" s="7">
        <f t="shared" ca="1" si="3205"/>
        <v>-126</v>
      </c>
      <c r="Q2524" s="129">
        <v>45547</v>
      </c>
      <c r="R2524" s="95" t="s">
        <v>771</v>
      </c>
      <c r="S2524" s="95" t="s">
        <v>2332</v>
      </c>
      <c r="T2524" s="9" t="s">
        <v>156</v>
      </c>
      <c r="U2524" s="7" t="str">
        <f t="shared" si="3191"/>
        <v>Contractuel</v>
      </c>
      <c r="V2524" s="129">
        <v>45538</v>
      </c>
      <c r="W2524" s="129">
        <v>45596</v>
      </c>
      <c r="X2524" s="95"/>
      <c r="Y2524" s="95"/>
      <c r="Z2524" s="129">
        <v>45538</v>
      </c>
      <c r="AA2524" s="7">
        <f t="shared" si="3192"/>
        <v>9</v>
      </c>
      <c r="AB2524" s="7">
        <f t="shared" si="3193"/>
        <v>2024</v>
      </c>
      <c r="AC2524" s="7">
        <f t="shared" si="3194"/>
        <v>2028</v>
      </c>
      <c r="AD2524" s="10" t="e">
        <f t="shared" ref="AD2524:AD2587" ca="1" si="3232">IF(#REF!="Non",(DAYS360(N2524,Q2524)/360),(DAYS360(N2524,TODAY())/360))</f>
        <v>#REF!</v>
      </c>
      <c r="AE2524" s="10" t="e">
        <f t="shared" ca="1" si="3196"/>
        <v>#REF!</v>
      </c>
      <c r="AF2524" s="144">
        <v>38396</v>
      </c>
      <c r="AG2524" s="11">
        <f t="shared" ca="1" si="3197"/>
        <v>20.07123287671233</v>
      </c>
      <c r="AH2524" s="10" t="str">
        <f t="shared" ca="1" si="3198"/>
        <v>&lt; 25</v>
      </c>
      <c r="AI2524" s="137">
        <v>17694205</v>
      </c>
      <c r="AJ2524" s="13" t="s">
        <v>92</v>
      </c>
      <c r="AK2524" s="163" t="s">
        <v>8069</v>
      </c>
      <c r="AL2524" s="144">
        <v>44628</v>
      </c>
      <c r="AM2524" s="65" t="s">
        <v>75</v>
      </c>
      <c r="AN2524" s="125" t="s">
        <v>109</v>
      </c>
      <c r="AO2524" s="95"/>
      <c r="AP2524" s="95" t="s">
        <v>9387</v>
      </c>
      <c r="AQ2524" s="95">
        <v>3</v>
      </c>
      <c r="AR2524" s="95">
        <v>1</v>
      </c>
      <c r="AS2524" s="15">
        <f t="shared" si="3156"/>
        <v>45903.25</v>
      </c>
      <c r="AT2524" s="122" t="s">
        <v>163</v>
      </c>
      <c r="AU2524" s="65">
        <v>3.7149999999999999</v>
      </c>
      <c r="AV2524" s="164">
        <v>17</v>
      </c>
      <c r="AW2524" s="164" t="s">
        <v>201</v>
      </c>
      <c r="AX2524" s="164" t="s">
        <v>8070</v>
      </c>
      <c r="AY2524" s="164">
        <v>83</v>
      </c>
      <c r="AZ2524" s="95" t="s">
        <v>8448</v>
      </c>
      <c r="BA2524" s="20" t="str">
        <f t="shared" si="3199"/>
        <v>17001000000329308883</v>
      </c>
      <c r="BB2524" s="31">
        <f t="shared" si="3200"/>
        <v>20</v>
      </c>
      <c r="BC2524" s="95" t="s">
        <v>9521</v>
      </c>
      <c r="BD2524" s="95" t="s">
        <v>341</v>
      </c>
      <c r="BE2524" s="95"/>
      <c r="BF2524" s="95"/>
      <c r="BG2524" s="95">
        <v>56043445</v>
      </c>
      <c r="BH2524" s="95"/>
      <c r="BI2524" s="95"/>
      <c r="BJ2524" s="95"/>
      <c r="BK2524" s="14" t="str">
        <f t="shared" si="3229"/>
        <v>B-P6 AV</v>
      </c>
      <c r="BL2524" s="95" t="s">
        <v>595</v>
      </c>
      <c r="BM2524" s="95"/>
      <c r="BN2524" s="95"/>
      <c r="BO2524" s="95"/>
      <c r="BP2524" s="95"/>
      <c r="BQ2524" s="95"/>
    </row>
    <row r="2525" spans="1:69" x14ac:dyDescent="0.25">
      <c r="A2525" t="str">
        <f>VLOOKUP(B2525,[2]RH!$B:$BV,72,0)</f>
        <v>si</v>
      </c>
      <c r="B2525" s="172">
        <v>2585</v>
      </c>
      <c r="C2525" s="168" t="s">
        <v>168</v>
      </c>
      <c r="D2525" s="7" t="s">
        <v>9522</v>
      </c>
      <c r="E2525" s="130" t="s">
        <v>67</v>
      </c>
      <c r="F2525" s="130" t="s">
        <v>158</v>
      </c>
      <c r="G2525" s="7" t="s">
        <v>6383</v>
      </c>
      <c r="H2525" s="125" t="s">
        <v>158</v>
      </c>
      <c r="I2525" s="7" t="s">
        <v>542</v>
      </c>
      <c r="J2525" s="65"/>
      <c r="K2525" s="125" t="s">
        <v>146</v>
      </c>
      <c r="L2525" s="139" t="s">
        <v>90</v>
      </c>
      <c r="M2525" s="7" t="str">
        <f t="shared" si="3179"/>
        <v>COUPEUR</v>
      </c>
      <c r="N2525" s="129">
        <v>45540</v>
      </c>
      <c r="O2525" s="95"/>
      <c r="P2525" s="7">
        <f t="shared" ca="1" si="3205"/>
        <v>-6</v>
      </c>
      <c r="Q2525" s="95"/>
      <c r="R2525" s="95"/>
      <c r="S2525" s="95"/>
      <c r="T2525" s="9" t="s">
        <v>156</v>
      </c>
      <c r="U2525" s="7" t="str">
        <f t="shared" si="3191"/>
        <v>Contractuel</v>
      </c>
      <c r="V2525" s="8">
        <v>45689</v>
      </c>
      <c r="W2525" s="8">
        <f>VLOOKUP(B2525,[1]BASE!$A:$Q,17,0)</f>
        <v>45716</v>
      </c>
      <c r="X2525" s="95"/>
      <c r="Y2525" s="95"/>
      <c r="Z2525" s="129">
        <v>45540</v>
      </c>
      <c r="AA2525" s="7">
        <f t="shared" si="3192"/>
        <v>9</v>
      </c>
      <c r="AB2525" s="7">
        <f t="shared" si="3193"/>
        <v>2024</v>
      </c>
      <c r="AC2525" s="7">
        <f t="shared" si="3194"/>
        <v>2028</v>
      </c>
      <c r="AD2525" s="10" t="e">
        <f t="shared" ref="AD2525:AD2588" ca="1" si="3233">IF(#REF!="Non",(DAYS360(N2525,Q2525)/360),(DAYS360(N2525,TODAY())/360))</f>
        <v>#REF!</v>
      </c>
      <c r="AE2525" s="10" t="e">
        <f t="shared" ca="1" si="3196"/>
        <v>#REF!</v>
      </c>
      <c r="AF2525" s="144">
        <v>36960</v>
      </c>
      <c r="AG2525" s="11">
        <f t="shared" ca="1" si="3197"/>
        <v>24.005479452054793</v>
      </c>
      <c r="AH2525" s="10" t="str">
        <f t="shared" ca="1" si="3198"/>
        <v>&lt; 25</v>
      </c>
      <c r="AI2525" s="95">
        <v>17693652</v>
      </c>
      <c r="AJ2525" s="164" t="s">
        <v>92</v>
      </c>
      <c r="AK2525" s="163" t="s">
        <v>9523</v>
      </c>
      <c r="AL2525" s="144">
        <v>44151</v>
      </c>
      <c r="AM2525" s="65" t="s">
        <v>108</v>
      </c>
      <c r="AN2525" s="125" t="s">
        <v>109</v>
      </c>
      <c r="AO2525" s="95"/>
      <c r="AP2525" s="95" t="s">
        <v>1514</v>
      </c>
      <c r="AQ2525" s="95">
        <v>3</v>
      </c>
      <c r="AR2525" s="95">
        <v>1</v>
      </c>
      <c r="AS2525" s="15">
        <f t="shared" si="3156"/>
        <v>45905.25</v>
      </c>
      <c r="AT2525" s="122" t="s">
        <v>163</v>
      </c>
      <c r="AU2525" s="65">
        <v>3.7149999999999999</v>
      </c>
      <c r="AV2525" s="164">
        <v>17</v>
      </c>
      <c r="AW2525" s="164">
        <v>53594</v>
      </c>
      <c r="AX2525" s="164" t="s">
        <v>9524</v>
      </c>
      <c r="AY2525" s="164">
        <v>84</v>
      </c>
      <c r="AZ2525" s="95" t="s">
        <v>203</v>
      </c>
      <c r="BA2525" s="20" t="str">
        <f t="shared" si="3199"/>
        <v>17535940171429664384</v>
      </c>
      <c r="BB2525" s="31">
        <f t="shared" si="3200"/>
        <v>20</v>
      </c>
      <c r="BC2525" s="95" t="s">
        <v>9423</v>
      </c>
      <c r="BD2525" s="95" t="s">
        <v>341</v>
      </c>
      <c r="BE2525" s="95"/>
      <c r="BF2525" s="95"/>
      <c r="BG2525" s="95">
        <v>50605036</v>
      </c>
      <c r="BH2525" s="95"/>
      <c r="BI2525" s="95"/>
      <c r="BJ2525" t="s">
        <v>371</v>
      </c>
      <c r="BK2525" s="14" t="str">
        <f t="shared" si="3229"/>
        <v>-COUPE</v>
      </c>
      <c r="BL2525" s="95" t="s">
        <v>595</v>
      </c>
      <c r="BM2525" s="95"/>
      <c r="BN2525" s="95"/>
      <c r="BO2525" s="95"/>
      <c r="BP2525" s="95"/>
      <c r="BQ2525" s="95"/>
    </row>
    <row r="2526" spans="1:69" x14ac:dyDescent="0.25">
      <c r="A2526" t="str">
        <f>VLOOKUP(B2526,[2]RH!$B:$BV,72,0)</f>
        <v>si</v>
      </c>
      <c r="B2526" s="172">
        <v>2586</v>
      </c>
      <c r="C2526" s="168" t="s">
        <v>168</v>
      </c>
      <c r="D2526" s="7" t="s">
        <v>9525</v>
      </c>
      <c r="E2526" s="130" t="s">
        <v>67</v>
      </c>
      <c r="F2526" s="130" t="s">
        <v>158</v>
      </c>
      <c r="G2526" s="7" t="s">
        <v>6383</v>
      </c>
      <c r="H2526" s="125" t="s">
        <v>158</v>
      </c>
      <c r="I2526" s="7" t="s">
        <v>542</v>
      </c>
      <c r="J2526" s="65"/>
      <c r="K2526" s="125" t="s">
        <v>146</v>
      </c>
      <c r="L2526" s="139" t="s">
        <v>90</v>
      </c>
      <c r="M2526" s="7" t="str">
        <f t="shared" si="3179"/>
        <v>COUPEUR</v>
      </c>
      <c r="N2526" s="129">
        <v>45540</v>
      </c>
      <c r="O2526" s="95"/>
      <c r="P2526" s="7">
        <f t="shared" ca="1" si="3205"/>
        <v>-6</v>
      </c>
      <c r="Q2526" s="95"/>
      <c r="R2526" s="95"/>
      <c r="S2526" s="95"/>
      <c r="T2526" s="9" t="s">
        <v>156</v>
      </c>
      <c r="U2526" s="7" t="str">
        <f t="shared" si="3191"/>
        <v>Contractuel</v>
      </c>
      <c r="V2526" s="8">
        <v>45689</v>
      </c>
      <c r="W2526" s="8">
        <f>VLOOKUP(B2526,[1]BASE!$A:$Q,17,0)</f>
        <v>45716</v>
      </c>
      <c r="X2526" s="95"/>
      <c r="Y2526" s="95"/>
      <c r="Z2526" s="129">
        <v>45540</v>
      </c>
      <c r="AA2526" s="7">
        <f t="shared" si="3192"/>
        <v>9</v>
      </c>
      <c r="AB2526" s="7">
        <f t="shared" si="3193"/>
        <v>2024</v>
      </c>
      <c r="AC2526" s="7">
        <f t="shared" si="3194"/>
        <v>2028</v>
      </c>
      <c r="AD2526" s="10" t="e">
        <f t="shared" ref="AD2526:AD2589" ca="1" si="3234">IF(#REF!="Non",(DAYS360(N2526,Q2526)/360),(DAYS360(N2526,TODAY())/360))</f>
        <v>#REF!</v>
      </c>
      <c r="AE2526" s="10" t="e">
        <f t="shared" ca="1" si="3196"/>
        <v>#REF!</v>
      </c>
      <c r="AF2526" s="144">
        <v>37842</v>
      </c>
      <c r="AG2526" s="11">
        <f t="shared" ca="1" si="3197"/>
        <v>21.589041095890412</v>
      </c>
      <c r="AH2526" s="10" t="str">
        <f t="shared" ca="1" si="3198"/>
        <v>&lt; 25</v>
      </c>
      <c r="AI2526" s="95">
        <v>17591364</v>
      </c>
      <c r="AJ2526" s="164" t="s">
        <v>170</v>
      </c>
      <c r="AK2526" s="163">
        <v>14363420</v>
      </c>
      <c r="AL2526" s="144">
        <v>43465</v>
      </c>
      <c r="AM2526" s="65" t="s">
        <v>108</v>
      </c>
      <c r="AN2526" s="125" t="s">
        <v>109</v>
      </c>
      <c r="AO2526" s="95"/>
      <c r="AP2526" s="95"/>
      <c r="AQ2526" s="95">
        <v>3</v>
      </c>
      <c r="AR2526" s="95">
        <v>1</v>
      </c>
      <c r="AS2526" s="15">
        <f t="shared" si="3156"/>
        <v>45905.25</v>
      </c>
      <c r="AT2526" s="122" t="s">
        <v>163</v>
      </c>
      <c r="AU2526" s="65">
        <v>3.7149999999999999</v>
      </c>
      <c r="AV2526" s="164">
        <v>17</v>
      </c>
      <c r="AW2526" s="164" t="s">
        <v>201</v>
      </c>
      <c r="AX2526" s="164" t="s">
        <v>3906</v>
      </c>
      <c r="AY2526" s="164">
        <v>82</v>
      </c>
      <c r="AZ2526" s="95" t="s">
        <v>203</v>
      </c>
      <c r="BA2526" s="20" t="str">
        <f t="shared" si="3199"/>
        <v>17001000000313688682</v>
      </c>
      <c r="BB2526" s="31">
        <f t="shared" si="3200"/>
        <v>20</v>
      </c>
      <c r="BC2526" s="95" t="s">
        <v>3819</v>
      </c>
      <c r="BD2526" s="95" t="s">
        <v>341</v>
      </c>
      <c r="BE2526" s="95"/>
      <c r="BF2526" s="95"/>
      <c r="BG2526" s="95">
        <v>28474702</v>
      </c>
      <c r="BH2526" s="95">
        <v>29031473</v>
      </c>
      <c r="BI2526" s="95"/>
      <c r="BJ2526" t="s">
        <v>486</v>
      </c>
      <c r="BK2526" s="14" t="str">
        <f t="shared" si="3229"/>
        <v>-COUPE</v>
      </c>
      <c r="BL2526" s="95" t="s">
        <v>595</v>
      </c>
      <c r="BM2526" s="95"/>
      <c r="BN2526" s="95"/>
      <c r="BO2526" s="95"/>
      <c r="BP2526" s="95"/>
      <c r="BQ2526" s="95"/>
    </row>
    <row r="2527" spans="1:69" x14ac:dyDescent="0.25">
      <c r="A2527" t="str">
        <f>VLOOKUP(B2527,[2]RH!$B:$BV,72,0)</f>
        <v>si</v>
      </c>
      <c r="B2527" s="172">
        <v>2587</v>
      </c>
      <c r="C2527" s="168" t="s">
        <v>65</v>
      </c>
      <c r="D2527" s="7" t="s">
        <v>9526</v>
      </c>
      <c r="E2527" s="130" t="s">
        <v>67</v>
      </c>
      <c r="F2527" s="130" t="s">
        <v>158</v>
      </c>
      <c r="G2527" s="7" t="s">
        <v>6383</v>
      </c>
      <c r="H2527" s="125" t="s">
        <v>158</v>
      </c>
      <c r="I2527" s="7" t="s">
        <v>542</v>
      </c>
      <c r="J2527" s="65"/>
      <c r="K2527" s="125" t="s">
        <v>146</v>
      </c>
      <c r="L2527" s="139" t="s">
        <v>90</v>
      </c>
      <c r="M2527" s="7" t="str">
        <f t="shared" si="3179"/>
        <v>COUPEUR</v>
      </c>
      <c r="N2527" s="129">
        <v>45541</v>
      </c>
      <c r="O2527" s="95"/>
      <c r="P2527" s="7">
        <f t="shared" ca="1" si="3205"/>
        <v>-6</v>
      </c>
      <c r="Q2527" s="95"/>
      <c r="R2527" s="95"/>
      <c r="S2527" s="95"/>
      <c r="T2527" s="9" t="s">
        <v>156</v>
      </c>
      <c r="U2527" s="7" t="str">
        <f t="shared" si="3191"/>
        <v>Contractuel</v>
      </c>
      <c r="V2527" s="8">
        <v>45689</v>
      </c>
      <c r="W2527" s="8">
        <f>VLOOKUP(B2527,[1]BASE!$A:$Q,17,0)</f>
        <v>45716</v>
      </c>
      <c r="X2527" s="95"/>
      <c r="Y2527" s="95"/>
      <c r="Z2527" s="129">
        <v>45541</v>
      </c>
      <c r="AA2527" s="7">
        <f t="shared" si="3192"/>
        <v>9</v>
      </c>
      <c r="AB2527" s="7">
        <f t="shared" si="3193"/>
        <v>2024</v>
      </c>
      <c r="AC2527" s="7">
        <f t="shared" si="3194"/>
        <v>2028</v>
      </c>
      <c r="AD2527" s="10" t="e">
        <f t="shared" ref="AD2527:AD2590" ca="1" si="3235">IF(#REF!="Non",(DAYS360(N2527,Q2527)/360),(DAYS360(N2527,TODAY())/360))</f>
        <v>#REF!</v>
      </c>
      <c r="AE2527" s="10" t="e">
        <f t="shared" ca="1" si="3196"/>
        <v>#REF!</v>
      </c>
      <c r="AF2527" s="144">
        <v>37015</v>
      </c>
      <c r="AG2527" s="11">
        <f t="shared" ca="1" si="3197"/>
        <v>23.854794520547944</v>
      </c>
      <c r="AH2527" s="10" t="str">
        <f t="shared" ca="1" si="3198"/>
        <v>&lt; 25</v>
      </c>
      <c r="AI2527" s="95">
        <v>17796262</v>
      </c>
      <c r="AJ2527" s="164" t="s">
        <v>150</v>
      </c>
      <c r="AK2527" s="163" t="s">
        <v>9527</v>
      </c>
      <c r="AL2527" s="144">
        <v>43713</v>
      </c>
      <c r="AM2527" s="65" t="s">
        <v>75</v>
      </c>
      <c r="AN2527" s="125" t="s">
        <v>109</v>
      </c>
      <c r="AO2527" s="95"/>
      <c r="AP2527" s="95" t="s">
        <v>9528</v>
      </c>
      <c r="AQ2527" s="95">
        <v>3</v>
      </c>
      <c r="AR2527" s="95">
        <v>1</v>
      </c>
      <c r="AS2527" s="15">
        <f t="shared" si="3156"/>
        <v>45906.25</v>
      </c>
      <c r="AT2527" s="122" t="s">
        <v>163</v>
      </c>
      <c r="AU2527" s="65">
        <v>3.7149999999999999</v>
      </c>
      <c r="AV2527" s="164">
        <v>17</v>
      </c>
      <c r="AW2527" s="164" t="s">
        <v>201</v>
      </c>
      <c r="AX2527" s="164" t="s">
        <v>9529</v>
      </c>
      <c r="AY2527" s="164">
        <v>43</v>
      </c>
      <c r="AZ2527" s="95" t="s">
        <v>203</v>
      </c>
      <c r="BA2527" s="20" t="str">
        <f t="shared" si="3199"/>
        <v>17001000000348474143</v>
      </c>
      <c r="BB2527" s="31">
        <f t="shared" si="3200"/>
        <v>20</v>
      </c>
      <c r="BC2527" s="95" t="s">
        <v>9530</v>
      </c>
      <c r="BD2527" s="95" t="s">
        <v>341</v>
      </c>
      <c r="BE2527" s="95"/>
      <c r="BF2527" s="95"/>
      <c r="BG2527" s="95">
        <v>28467362</v>
      </c>
      <c r="BH2527" s="95">
        <v>20481953</v>
      </c>
      <c r="BI2527" s="95"/>
      <c r="BJ2527" t="s">
        <v>486</v>
      </c>
      <c r="BK2527" s="14" t="str">
        <f t="shared" si="3229"/>
        <v>-COUPE</v>
      </c>
      <c r="BL2527" s="95" t="s">
        <v>595</v>
      </c>
      <c r="BM2527" s="95"/>
      <c r="BN2527" s="95"/>
      <c r="BO2527" s="95"/>
      <c r="BP2527" s="95"/>
      <c r="BQ2527" s="95"/>
    </row>
    <row r="2528" spans="1:69" x14ac:dyDescent="0.25">
      <c r="A2528" t="str">
        <f>VLOOKUP(B2528,[2]RH!$B:$BV,72,0)</f>
        <v>non-Actif</v>
      </c>
      <c r="B2528" s="172">
        <v>2588</v>
      </c>
      <c r="C2528" s="168" t="s">
        <v>168</v>
      </c>
      <c r="D2528" s="7" t="s">
        <v>9531</v>
      </c>
      <c r="E2528" s="130" t="s">
        <v>67</v>
      </c>
      <c r="F2528" s="130" t="s">
        <v>118</v>
      </c>
      <c r="G2528" s="7" t="s">
        <v>533</v>
      </c>
      <c r="H2528" s="125" t="s">
        <v>2398</v>
      </c>
      <c r="I2528" s="7" t="s">
        <v>2399</v>
      </c>
      <c r="J2528" s="65" t="s">
        <v>190</v>
      </c>
      <c r="K2528" s="125" t="s">
        <v>89</v>
      </c>
      <c r="L2528" s="139" t="s">
        <v>90</v>
      </c>
      <c r="M2528" s="7" t="str">
        <f t="shared" si="3179"/>
        <v>Contrôle Qualité</v>
      </c>
      <c r="N2528" s="129">
        <v>45541</v>
      </c>
      <c r="O2528" s="95"/>
      <c r="P2528" s="7">
        <f t="shared" ca="1" si="3205"/>
        <v>-126</v>
      </c>
      <c r="Q2528" s="129">
        <v>45570</v>
      </c>
      <c r="R2528" s="95" t="s">
        <v>3179</v>
      </c>
      <c r="S2528" s="95"/>
      <c r="T2528" s="9" t="s">
        <v>156</v>
      </c>
      <c r="U2528" s="7" t="str">
        <f t="shared" si="3191"/>
        <v>Contractuel</v>
      </c>
      <c r="V2528" s="129">
        <v>45541</v>
      </c>
      <c r="W2528" s="129">
        <v>45596</v>
      </c>
      <c r="X2528" s="95"/>
      <c r="Y2528" s="95"/>
      <c r="Z2528" s="129">
        <v>45541</v>
      </c>
      <c r="AA2528" s="7">
        <f t="shared" si="3192"/>
        <v>9</v>
      </c>
      <c r="AB2528" s="7">
        <f t="shared" si="3193"/>
        <v>2024</v>
      </c>
      <c r="AC2528" s="7">
        <f t="shared" si="3194"/>
        <v>2028</v>
      </c>
      <c r="AD2528" s="10" t="e">
        <f t="shared" ref="AD2528:AD2591" ca="1" si="3236">IF(#REF!="Non",(DAYS360(N2528,Q2528)/360),(DAYS360(N2528,TODAY())/360))</f>
        <v>#REF!</v>
      </c>
      <c r="AE2528" s="10" t="e">
        <f t="shared" ca="1" si="3196"/>
        <v>#REF!</v>
      </c>
      <c r="AF2528" s="144">
        <v>35344</v>
      </c>
      <c r="AG2528" s="11">
        <f t="shared" ca="1" si="3197"/>
        <v>28.432876712328767</v>
      </c>
      <c r="AH2528" s="10" t="str">
        <f t="shared" ca="1" si="3198"/>
        <v>&gt;25&lt; 35</v>
      </c>
      <c r="AI2528" s="95"/>
      <c r="AJ2528" s="164"/>
      <c r="AK2528" s="163" t="s">
        <v>9532</v>
      </c>
      <c r="AL2528" s="144">
        <v>41888</v>
      </c>
      <c r="AM2528" s="65" t="s">
        <v>108</v>
      </c>
      <c r="AN2528" s="125" t="s">
        <v>109</v>
      </c>
      <c r="AO2528" s="95"/>
      <c r="AP2528" s="95" t="s">
        <v>9533</v>
      </c>
      <c r="AQ2528" s="95">
        <v>3</v>
      </c>
      <c r="AR2528" s="95">
        <v>1</v>
      </c>
      <c r="AS2528" s="15">
        <f t="shared" si="3156"/>
        <v>45906.25</v>
      </c>
      <c r="AT2528" s="122" t="s">
        <v>163</v>
      </c>
      <c r="AU2528" s="65">
        <v>3.8780000000000001</v>
      </c>
      <c r="AV2528" s="164">
        <v>17</v>
      </c>
      <c r="AW2528" s="164" t="s">
        <v>201</v>
      </c>
      <c r="AX2528" s="164" t="s">
        <v>9534</v>
      </c>
      <c r="AY2528" s="164">
        <v>90</v>
      </c>
      <c r="AZ2528" s="95" t="s">
        <v>203</v>
      </c>
      <c r="BA2528" s="20" t="str">
        <f t="shared" si="3199"/>
        <v>17001000000296768390</v>
      </c>
      <c r="BB2528" s="31">
        <f t="shared" si="3200"/>
        <v>20</v>
      </c>
      <c r="BC2528" s="95" t="s">
        <v>9535</v>
      </c>
      <c r="BD2528" s="95" t="s">
        <v>341</v>
      </c>
      <c r="BE2528" s="95"/>
      <c r="BF2528" s="95"/>
      <c r="BG2528" s="95">
        <v>27068450</v>
      </c>
      <c r="BH2528" s="95"/>
      <c r="BI2528" s="95"/>
      <c r="BJ2528" t="s">
        <v>486</v>
      </c>
      <c r="BK2528" s="14" t="str">
        <f t="shared" si="3229"/>
        <v>A-P7 AR</v>
      </c>
      <c r="BL2528" s="95" t="s">
        <v>288</v>
      </c>
      <c r="BM2528" s="95"/>
      <c r="BN2528" s="95"/>
      <c r="BO2528" s="95"/>
      <c r="BP2528" s="95"/>
      <c r="BQ2528" s="95"/>
    </row>
    <row r="2529" spans="1:69" x14ac:dyDescent="0.25">
      <c r="A2529" t="str">
        <f>VLOOKUP(B2529,[2]RH!$B:$BV,72,0)</f>
        <v>si</v>
      </c>
      <c r="B2529" s="172">
        <v>2589</v>
      </c>
      <c r="C2529" s="168" t="s">
        <v>168</v>
      </c>
      <c r="D2529" s="7" t="s">
        <v>9536</v>
      </c>
      <c r="E2529" s="130" t="s">
        <v>67</v>
      </c>
      <c r="F2529" s="130" t="s">
        <v>118</v>
      </c>
      <c r="G2529" s="7" t="s">
        <v>408</v>
      </c>
      <c r="H2529" s="125" t="s">
        <v>225</v>
      </c>
      <c r="I2529" s="7" t="s">
        <v>589</v>
      </c>
      <c r="J2529" s="65" t="s">
        <v>190</v>
      </c>
      <c r="K2529" s="125" t="s">
        <v>146</v>
      </c>
      <c r="L2529" s="139" t="s">
        <v>90</v>
      </c>
      <c r="M2529" s="7" t="str">
        <f t="shared" si="3179"/>
        <v>Alimentatrice</v>
      </c>
      <c r="N2529" s="129">
        <v>45542</v>
      </c>
      <c r="O2529" s="95"/>
      <c r="P2529" s="7">
        <f t="shared" ca="1" si="3205"/>
        <v>-6</v>
      </c>
      <c r="Q2529" s="95"/>
      <c r="R2529" s="95"/>
      <c r="S2529" s="95"/>
      <c r="T2529" s="9" t="s">
        <v>156</v>
      </c>
      <c r="U2529" s="7" t="str">
        <f t="shared" si="3191"/>
        <v>Contractuel</v>
      </c>
      <c r="V2529" s="8">
        <v>45689</v>
      </c>
      <c r="W2529" s="8">
        <f>VLOOKUP(B2529,[1]BASE!$A:$Q,17,0)</f>
        <v>45716</v>
      </c>
      <c r="X2529" s="95"/>
      <c r="Y2529" s="95"/>
      <c r="Z2529" s="129">
        <v>45542</v>
      </c>
      <c r="AA2529" s="7">
        <f t="shared" si="3192"/>
        <v>9</v>
      </c>
      <c r="AB2529" s="7">
        <f t="shared" si="3193"/>
        <v>2024</v>
      </c>
      <c r="AC2529" s="7">
        <f t="shared" si="3194"/>
        <v>2028</v>
      </c>
      <c r="AD2529" s="10" t="e">
        <f t="shared" ref="AD2529:AD2592" ca="1" si="3237">IF(#REF!="Non",(DAYS360(N2529,Q2529)/360),(DAYS360(N2529,TODAY())/360))</f>
        <v>#REF!</v>
      </c>
      <c r="AE2529" s="10" t="e">
        <f t="shared" ca="1" si="3196"/>
        <v>#REF!</v>
      </c>
      <c r="AF2529" s="144">
        <v>33923</v>
      </c>
      <c r="AG2529" s="11">
        <f t="shared" ca="1" si="3197"/>
        <v>32.326027397260276</v>
      </c>
      <c r="AH2529" s="10" t="str">
        <f t="shared" ca="1" si="3198"/>
        <v>&gt;25&lt; 35</v>
      </c>
      <c r="AI2529" s="95">
        <v>16628840</v>
      </c>
      <c r="AJ2529" s="164" t="s">
        <v>92</v>
      </c>
      <c r="AK2529" s="163" t="s">
        <v>9537</v>
      </c>
      <c r="AL2529" s="144">
        <v>41272</v>
      </c>
      <c r="AM2529" s="65" t="s">
        <v>108</v>
      </c>
      <c r="AN2529" s="125" t="s">
        <v>109</v>
      </c>
      <c r="AO2529" s="95"/>
      <c r="AP2529" s="95" t="s">
        <v>9538</v>
      </c>
      <c r="AQ2529" s="95">
        <v>3</v>
      </c>
      <c r="AR2529" s="95">
        <v>1</v>
      </c>
      <c r="AS2529" s="15">
        <f t="shared" si="3156"/>
        <v>45907.25</v>
      </c>
      <c r="AT2529" s="122" t="s">
        <v>163</v>
      </c>
      <c r="AU2529" s="65">
        <v>3.8780000000000001</v>
      </c>
      <c r="AV2529" s="164" t="s">
        <v>150</v>
      </c>
      <c r="AW2529" s="164" t="s">
        <v>1220</v>
      </c>
      <c r="AX2529" s="164">
        <v>55121602040</v>
      </c>
      <c r="AY2529" s="164">
        <v>73</v>
      </c>
      <c r="AZ2529" s="95" t="s">
        <v>203</v>
      </c>
      <c r="BA2529" s="20" t="str">
        <f t="shared" si="3199"/>
        <v>07097015512160204073</v>
      </c>
      <c r="BB2529" s="31">
        <f t="shared" si="3200"/>
        <v>20</v>
      </c>
      <c r="BC2529" s="95" t="s">
        <v>9539</v>
      </c>
      <c r="BD2529" s="95" t="s">
        <v>341</v>
      </c>
      <c r="BE2529" s="95"/>
      <c r="BF2529" s="95"/>
      <c r="BG2529" s="95">
        <v>92702652</v>
      </c>
      <c r="BH2529" s="95">
        <v>92703037</v>
      </c>
      <c r="BI2529" s="95"/>
      <c r="BJ2529" t="s">
        <v>6073</v>
      </c>
      <c r="BK2529" s="14" t="str">
        <f t="shared" si="3229"/>
        <v>A-P6 AV</v>
      </c>
      <c r="BL2529" s="95" t="s">
        <v>288</v>
      </c>
      <c r="BM2529" s="95"/>
      <c r="BN2529" s="95"/>
      <c r="BO2529" s="95"/>
      <c r="BP2529" s="95"/>
      <c r="BQ2529" s="95"/>
    </row>
    <row r="2530" spans="1:69" x14ac:dyDescent="0.25">
      <c r="A2530" t="str">
        <f>VLOOKUP(B2530,[2]RH!$B:$BV,72,0)</f>
        <v>si</v>
      </c>
      <c r="B2530" s="172">
        <v>2590</v>
      </c>
      <c r="C2530" s="168" t="s">
        <v>168</v>
      </c>
      <c r="D2530" s="7" t="s">
        <v>9540</v>
      </c>
      <c r="E2530" s="130" t="s">
        <v>67</v>
      </c>
      <c r="F2530" s="130" t="s">
        <v>118</v>
      </c>
      <c r="G2530" s="7" t="s">
        <v>220</v>
      </c>
      <c r="H2530" s="125" t="s">
        <v>225</v>
      </c>
      <c r="I2530" s="7" t="s">
        <v>8538</v>
      </c>
      <c r="J2530" s="65" t="s">
        <v>190</v>
      </c>
      <c r="K2530" s="125" t="s">
        <v>146</v>
      </c>
      <c r="L2530" s="139" t="s">
        <v>90</v>
      </c>
      <c r="M2530" s="7" t="str">
        <f t="shared" si="3179"/>
        <v>Couturière</v>
      </c>
      <c r="N2530" s="129">
        <v>45544</v>
      </c>
      <c r="O2530" s="95"/>
      <c r="P2530" s="7">
        <f t="shared" ca="1" si="3205"/>
        <v>-6</v>
      </c>
      <c r="Q2530" s="95"/>
      <c r="R2530" s="95"/>
      <c r="S2530" s="95"/>
      <c r="T2530" s="9" t="s">
        <v>156</v>
      </c>
      <c r="U2530" s="7" t="str">
        <f t="shared" si="3191"/>
        <v>Contractuel</v>
      </c>
      <c r="V2530" s="8">
        <v>45689</v>
      </c>
      <c r="W2530" s="8">
        <f>VLOOKUP(B2530,[1]BASE!$A:$Q,17,0)</f>
        <v>45716</v>
      </c>
      <c r="X2530" s="95"/>
      <c r="Y2530" s="95"/>
      <c r="Z2530" s="129">
        <v>45544</v>
      </c>
      <c r="AA2530" s="7">
        <f t="shared" si="3192"/>
        <v>9</v>
      </c>
      <c r="AB2530" s="7">
        <f t="shared" si="3193"/>
        <v>2024</v>
      </c>
      <c r="AC2530" s="7">
        <f t="shared" si="3194"/>
        <v>2028</v>
      </c>
      <c r="AD2530" s="10" t="e">
        <f t="shared" ref="AD2530:AD2593" ca="1" si="3238">IF(#REF!="Non",(DAYS360(N2530,Q2530)/360),(DAYS360(N2530,TODAY())/360))</f>
        <v>#REF!</v>
      </c>
      <c r="AE2530" s="10" t="e">
        <f t="shared" ca="1" si="3196"/>
        <v>#REF!</v>
      </c>
      <c r="AF2530" s="144">
        <v>34228</v>
      </c>
      <c r="AG2530" s="11">
        <f t="shared" ca="1" si="3197"/>
        <v>31.490410958904111</v>
      </c>
      <c r="AH2530" s="10" t="str">
        <f t="shared" ca="1" si="3198"/>
        <v>&gt;25&lt; 35</v>
      </c>
      <c r="AI2530" s="95">
        <v>16646416</v>
      </c>
      <c r="AJ2530" s="164" t="s">
        <v>213</v>
      </c>
      <c r="AK2530" s="163" t="s">
        <v>9541</v>
      </c>
      <c r="AL2530" s="144">
        <v>44379</v>
      </c>
      <c r="AM2530" s="65" t="s">
        <v>108</v>
      </c>
      <c r="AN2530" s="125" t="s">
        <v>76</v>
      </c>
      <c r="AO2530" s="95">
        <v>1</v>
      </c>
      <c r="AP2530" s="95" t="s">
        <v>9542</v>
      </c>
      <c r="AQ2530" s="95">
        <v>3</v>
      </c>
      <c r="AR2530" s="95">
        <v>1</v>
      </c>
      <c r="AS2530" s="15">
        <f t="shared" si="3156"/>
        <v>45909.25</v>
      </c>
      <c r="AT2530" s="122" t="s">
        <v>163</v>
      </c>
      <c r="AU2530" s="65">
        <v>3.7149999999999999</v>
      </c>
      <c r="AV2530" s="164">
        <v>17</v>
      </c>
      <c r="AW2530" s="164">
        <v>53594</v>
      </c>
      <c r="AX2530" s="164" t="s">
        <v>9543</v>
      </c>
      <c r="AY2530" s="164">
        <v>52</v>
      </c>
      <c r="AZ2530" s="95" t="s">
        <v>203</v>
      </c>
      <c r="BA2530" s="20" t="str">
        <f t="shared" si="3199"/>
        <v>17535940172092101052</v>
      </c>
      <c r="BB2530" s="31">
        <f t="shared" si="3200"/>
        <v>20</v>
      </c>
      <c r="BC2530" s="95" t="s">
        <v>9544</v>
      </c>
      <c r="BD2530" s="95" t="s">
        <v>341</v>
      </c>
      <c r="BE2530" s="95"/>
      <c r="BF2530" s="95"/>
      <c r="BG2530" s="95">
        <v>23108830</v>
      </c>
      <c r="BH2530" s="95">
        <v>56074340</v>
      </c>
      <c r="BI2530" s="95"/>
      <c r="BJ2530" t="s">
        <v>1857</v>
      </c>
      <c r="BK2530" s="14" t="str">
        <f t="shared" si="3229"/>
        <v>A-P6 AV</v>
      </c>
      <c r="BL2530" s="95" t="s">
        <v>595</v>
      </c>
      <c r="BM2530" s="95"/>
      <c r="BN2530" s="95"/>
      <c r="BO2530" s="95"/>
      <c r="BP2530" s="95"/>
      <c r="BQ2530" s="95"/>
    </row>
    <row r="2531" spans="1:69" x14ac:dyDescent="0.25">
      <c r="A2531" t="str">
        <f>VLOOKUP(B2531,[2]RH!$B:$BV,72,0)</f>
        <v>non-Actif</v>
      </c>
      <c r="B2531" s="172">
        <v>2591</v>
      </c>
      <c r="C2531" s="168" t="s">
        <v>168</v>
      </c>
      <c r="D2531" s="7" t="s">
        <v>9545</v>
      </c>
      <c r="E2531" s="130" t="s">
        <v>67</v>
      </c>
      <c r="F2531" s="130" t="s">
        <v>118</v>
      </c>
      <c r="G2531" s="7" t="s">
        <v>220</v>
      </c>
      <c r="H2531" s="125" t="s">
        <v>225</v>
      </c>
      <c r="I2531" s="7" t="s">
        <v>8538</v>
      </c>
      <c r="J2531" s="65" t="s">
        <v>190</v>
      </c>
      <c r="K2531" s="125" t="s">
        <v>146</v>
      </c>
      <c r="L2531" s="139" t="s">
        <v>90</v>
      </c>
      <c r="M2531" s="7" t="str">
        <f t="shared" si="3179"/>
        <v>Couturière</v>
      </c>
      <c r="N2531" s="129">
        <v>45545</v>
      </c>
      <c r="O2531" s="95"/>
      <c r="P2531" s="7">
        <f t="shared" ca="1" si="3205"/>
        <v>-126</v>
      </c>
      <c r="Q2531" s="129">
        <v>45549</v>
      </c>
      <c r="R2531" s="95" t="s">
        <v>3467</v>
      </c>
      <c r="S2531" s="95"/>
      <c r="T2531" s="9" t="s">
        <v>156</v>
      </c>
      <c r="U2531" s="7" t="str">
        <f t="shared" si="3191"/>
        <v>Contractuel</v>
      </c>
      <c r="V2531" s="129">
        <v>45545</v>
      </c>
      <c r="W2531" s="129">
        <v>45596</v>
      </c>
      <c r="X2531" s="95"/>
      <c r="Y2531" s="95"/>
      <c r="Z2531" s="129">
        <v>45545</v>
      </c>
      <c r="AA2531" s="7">
        <f t="shared" si="3192"/>
        <v>9</v>
      </c>
      <c r="AB2531" s="7">
        <f t="shared" si="3193"/>
        <v>2024</v>
      </c>
      <c r="AC2531" s="7">
        <f t="shared" si="3194"/>
        <v>2028</v>
      </c>
      <c r="AD2531" s="10" t="e">
        <f t="shared" ref="AD2531:AD2594" ca="1" si="3239">IF(#REF!="Non",(DAYS360(N2531,Q2531)/360),(DAYS360(N2531,TODAY())/360))</f>
        <v>#REF!</v>
      </c>
      <c r="AE2531" s="10" t="e">
        <f t="shared" ca="1" si="3196"/>
        <v>#REF!</v>
      </c>
      <c r="AF2531" s="144">
        <v>32621</v>
      </c>
      <c r="AG2531" s="11">
        <f t="shared" ca="1" si="3197"/>
        <v>35.893150684931506</v>
      </c>
      <c r="AH2531" s="10" t="str">
        <f t="shared" ca="1" si="3198"/>
        <v>&gt;35&lt; 45</v>
      </c>
      <c r="AI2531" s="95">
        <v>16282135</v>
      </c>
      <c r="AJ2531" s="164" t="s">
        <v>92</v>
      </c>
      <c r="AK2531" s="163" t="s">
        <v>9546</v>
      </c>
      <c r="AL2531" s="144">
        <v>40129</v>
      </c>
      <c r="AM2531" s="65" t="s">
        <v>108</v>
      </c>
      <c r="AN2531" s="125" t="s">
        <v>76</v>
      </c>
      <c r="AO2531" s="95">
        <v>1</v>
      </c>
      <c r="AP2531" s="95" t="s">
        <v>9547</v>
      </c>
      <c r="AQ2531" s="95">
        <v>3</v>
      </c>
      <c r="AR2531" s="95">
        <v>1</v>
      </c>
      <c r="AS2531" s="15">
        <f t="shared" si="3156"/>
        <v>45910.25</v>
      </c>
      <c r="AT2531" s="122" t="s">
        <v>163</v>
      </c>
      <c r="AU2531" s="65">
        <v>3.7149999999999999</v>
      </c>
      <c r="AV2531" s="164">
        <v>17</v>
      </c>
      <c r="AW2531" s="164" t="s">
        <v>201</v>
      </c>
      <c r="AX2531" s="164" t="s">
        <v>9548</v>
      </c>
      <c r="AY2531" s="164">
        <v>91</v>
      </c>
      <c r="AZ2531" s="95" t="s">
        <v>203</v>
      </c>
      <c r="BA2531" s="20" t="str">
        <f t="shared" si="3199"/>
        <v>17001000000322350491</v>
      </c>
      <c r="BB2531" s="31">
        <f t="shared" si="3200"/>
        <v>20</v>
      </c>
      <c r="BC2531" s="95" t="s">
        <v>9549</v>
      </c>
      <c r="BD2531" s="95" t="s">
        <v>341</v>
      </c>
      <c r="BE2531" s="95"/>
      <c r="BF2531" s="95"/>
      <c r="BG2531" s="95">
        <v>51758313</v>
      </c>
      <c r="BH2531" s="95"/>
      <c r="BI2531" s="95"/>
      <c r="BJ2531" s="95"/>
      <c r="BK2531" s="14" t="str">
        <f t="shared" si="3229"/>
        <v>A-P6 AV</v>
      </c>
      <c r="BL2531" s="95" t="s">
        <v>595</v>
      </c>
      <c r="BM2531" s="95"/>
      <c r="BN2531" s="95"/>
      <c r="BO2531" s="95"/>
      <c r="BP2531" s="95"/>
      <c r="BQ2531" s="95"/>
    </row>
    <row r="2532" spans="1:69" x14ac:dyDescent="0.25">
      <c r="A2532" t="str">
        <f>VLOOKUP(B2532,[2]RH!$B:$BV,72,0)</f>
        <v>si</v>
      </c>
      <c r="B2532" s="172">
        <v>2592</v>
      </c>
      <c r="C2532" s="168" t="s">
        <v>168</v>
      </c>
      <c r="D2532" s="7" t="s">
        <v>9550</v>
      </c>
      <c r="E2532" s="130" t="s">
        <v>67</v>
      </c>
      <c r="F2532" s="130" t="s">
        <v>118</v>
      </c>
      <c r="G2532" s="7" t="s">
        <v>220</v>
      </c>
      <c r="H2532" s="125" t="s">
        <v>225</v>
      </c>
      <c r="I2532" s="7" t="s">
        <v>8538</v>
      </c>
      <c r="J2532" s="65" t="s">
        <v>190</v>
      </c>
      <c r="K2532" s="125" t="s">
        <v>146</v>
      </c>
      <c r="L2532" s="139" t="s">
        <v>90</v>
      </c>
      <c r="M2532" s="7" t="str">
        <f t="shared" si="3179"/>
        <v>Couturière</v>
      </c>
      <c r="N2532" s="129">
        <v>45545</v>
      </c>
      <c r="O2532" s="95"/>
      <c r="P2532" s="7">
        <f t="shared" ca="1" si="3205"/>
        <v>-6</v>
      </c>
      <c r="Q2532" s="95"/>
      <c r="R2532" s="95"/>
      <c r="S2532" s="95"/>
      <c r="T2532" s="9" t="s">
        <v>156</v>
      </c>
      <c r="U2532" s="7" t="str">
        <f t="shared" si="3191"/>
        <v>Contractuel</v>
      </c>
      <c r="V2532" s="8">
        <v>45689</v>
      </c>
      <c r="W2532" s="8">
        <f>VLOOKUP(B2532,[1]BASE!$A:$Q,17,0)</f>
        <v>45716</v>
      </c>
      <c r="X2532" s="95"/>
      <c r="Y2532" s="95"/>
      <c r="Z2532" s="129">
        <v>45545</v>
      </c>
      <c r="AA2532" s="7">
        <f t="shared" si="3192"/>
        <v>9</v>
      </c>
      <c r="AB2532" s="7">
        <f t="shared" si="3193"/>
        <v>2024</v>
      </c>
      <c r="AC2532" s="7">
        <f t="shared" si="3194"/>
        <v>2028</v>
      </c>
      <c r="AD2532" s="10" t="e">
        <f t="shared" ref="AD2532:AD2595" ca="1" si="3240">IF(#REF!="Non",(DAYS360(N2532,Q2532)/360),(DAYS360(N2532,TODAY())/360))</f>
        <v>#REF!</v>
      </c>
      <c r="AE2532" s="10" t="e">
        <f t="shared" ca="1" si="3196"/>
        <v>#REF!</v>
      </c>
      <c r="AF2532" s="144">
        <v>30284</v>
      </c>
      <c r="AG2532" s="11">
        <f t="shared" ca="1" si="3197"/>
        <v>42.295890410958904</v>
      </c>
      <c r="AH2532" s="10" t="str">
        <f t="shared" ca="1" si="3198"/>
        <v>&gt;35&lt; 45</v>
      </c>
      <c r="AI2532" s="95">
        <v>14731397</v>
      </c>
      <c r="AJ2532" s="164" t="s">
        <v>106</v>
      </c>
      <c r="AK2532" s="163" t="s">
        <v>9551</v>
      </c>
      <c r="AL2532" s="144">
        <v>37554</v>
      </c>
      <c r="AM2532" s="65" t="s">
        <v>108</v>
      </c>
      <c r="AN2532" s="125" t="s">
        <v>76</v>
      </c>
      <c r="AO2532" s="95">
        <v>3</v>
      </c>
      <c r="AP2532" s="95" t="s">
        <v>9552</v>
      </c>
      <c r="AQ2532" s="95">
        <v>3</v>
      </c>
      <c r="AR2532" s="95">
        <v>1</v>
      </c>
      <c r="AS2532" s="15">
        <f t="shared" ref="AS2532:AS2595" si="3241">N2532+(365.25*AR2532)</f>
        <v>45910.25</v>
      </c>
      <c r="AT2532" s="122" t="s">
        <v>163</v>
      </c>
      <c r="AU2532" s="65">
        <v>3.7149999999999999</v>
      </c>
      <c r="AV2532" s="164">
        <v>17</v>
      </c>
      <c r="AW2532" s="164" t="s">
        <v>201</v>
      </c>
      <c r="AX2532" s="164" t="s">
        <v>9553</v>
      </c>
      <c r="AY2532" s="164">
        <v>94</v>
      </c>
      <c r="AZ2532" s="95" t="s">
        <v>203</v>
      </c>
      <c r="BA2532" s="20" t="str">
        <f t="shared" si="3199"/>
        <v>17001000000348598594</v>
      </c>
      <c r="BB2532" s="31">
        <f t="shared" si="3200"/>
        <v>20</v>
      </c>
      <c r="BC2532" s="95" t="s">
        <v>9554</v>
      </c>
      <c r="BD2532" s="95" t="s">
        <v>341</v>
      </c>
      <c r="BE2532" s="95"/>
      <c r="BF2532" s="95"/>
      <c r="BG2532" s="95">
        <v>54154850</v>
      </c>
      <c r="BH2532" s="95">
        <v>55101210</v>
      </c>
      <c r="BI2532" s="95"/>
      <c r="BJ2532" s="95" t="s">
        <v>3806</v>
      </c>
      <c r="BK2532" s="14" t="str">
        <f t="shared" si="3229"/>
        <v>A-P6 AV</v>
      </c>
      <c r="BL2532" s="95" t="s">
        <v>595</v>
      </c>
      <c r="BM2532" s="95"/>
      <c r="BN2532" s="95"/>
      <c r="BO2532" s="95"/>
      <c r="BP2532" s="95"/>
      <c r="BQ2532" s="95"/>
    </row>
    <row r="2533" spans="1:69" x14ac:dyDescent="0.25">
      <c r="A2533" t="str">
        <f>VLOOKUP(B2533,[2]RH!$B:$BV,72,0)</f>
        <v>non-Actif</v>
      </c>
      <c r="B2533" s="172">
        <v>2593</v>
      </c>
      <c r="C2533" s="168" t="s">
        <v>168</v>
      </c>
      <c r="D2533" s="7" t="s">
        <v>9555</v>
      </c>
      <c r="E2533" s="130" t="s">
        <v>67</v>
      </c>
      <c r="F2533" s="130" t="s">
        <v>118</v>
      </c>
      <c r="G2533" s="7" t="s">
        <v>220</v>
      </c>
      <c r="H2533" s="125" t="s">
        <v>225</v>
      </c>
      <c r="I2533" s="7" t="s">
        <v>8538</v>
      </c>
      <c r="J2533" s="65" t="s">
        <v>190</v>
      </c>
      <c r="K2533" s="125" t="s">
        <v>146</v>
      </c>
      <c r="L2533" s="139" t="s">
        <v>90</v>
      </c>
      <c r="M2533" s="7" t="str">
        <f t="shared" si="3179"/>
        <v>Couturière</v>
      </c>
      <c r="N2533" s="129">
        <v>45545</v>
      </c>
      <c r="O2533" s="95"/>
      <c r="P2533" s="7">
        <f t="shared" ca="1" si="3205"/>
        <v>-6</v>
      </c>
      <c r="Q2533" s="129">
        <v>45717</v>
      </c>
      <c r="R2533" s="95" t="s">
        <v>1728</v>
      </c>
      <c r="S2533" s="95"/>
      <c r="T2533" s="9" t="s">
        <v>156</v>
      </c>
      <c r="U2533" s="7" t="str">
        <f t="shared" si="3191"/>
        <v>Contractuel</v>
      </c>
      <c r="V2533" s="8">
        <v>45689</v>
      </c>
      <c r="W2533" s="8">
        <f>VLOOKUP(B2533,[1]BASE!$A:$Q,17,0)</f>
        <v>45716</v>
      </c>
      <c r="X2533" s="95"/>
      <c r="Y2533" s="95"/>
      <c r="Z2533" s="129">
        <v>45545</v>
      </c>
      <c r="AA2533" s="7">
        <f t="shared" si="3192"/>
        <v>9</v>
      </c>
      <c r="AB2533" s="7">
        <f t="shared" si="3193"/>
        <v>2024</v>
      </c>
      <c r="AC2533" s="7">
        <f t="shared" si="3194"/>
        <v>2028</v>
      </c>
      <c r="AD2533" s="10" t="e">
        <f t="shared" ref="AD2533:AD2596" ca="1" si="3242">IF(#REF!="Non",(DAYS360(N2533,Q2533)/360),(DAYS360(N2533,TODAY())/360))</f>
        <v>#REF!</v>
      </c>
      <c r="AE2533" s="10" t="e">
        <f t="shared" ca="1" si="3196"/>
        <v>#REF!</v>
      </c>
      <c r="AF2533" s="144">
        <v>27469</v>
      </c>
      <c r="AG2533" s="11">
        <f t="shared" ca="1" si="3197"/>
        <v>50.008219178082193</v>
      </c>
      <c r="AH2533" s="10" t="str">
        <f t="shared" ca="1" si="3198"/>
        <v>&gt;45&lt; 55</v>
      </c>
      <c r="AI2533" s="95">
        <v>11676327</v>
      </c>
      <c r="AJ2533" s="164" t="s">
        <v>213</v>
      </c>
      <c r="AK2533" s="163" t="s">
        <v>9556</v>
      </c>
      <c r="AL2533" s="144">
        <v>45268</v>
      </c>
      <c r="AM2533" s="65" t="s">
        <v>108</v>
      </c>
      <c r="AN2533" s="125" t="s">
        <v>109</v>
      </c>
      <c r="AO2533" s="95"/>
      <c r="AP2533" s="95" t="s">
        <v>9383</v>
      </c>
      <c r="AQ2533" s="95">
        <v>3</v>
      </c>
      <c r="AR2533" s="95">
        <v>1</v>
      </c>
      <c r="AS2533" s="15">
        <f t="shared" si="3241"/>
        <v>45910.25</v>
      </c>
      <c r="AT2533" s="122" t="s">
        <v>163</v>
      </c>
      <c r="AU2533" s="65">
        <v>3.7149999999999999</v>
      </c>
      <c r="AV2533" s="164">
        <v>17</v>
      </c>
      <c r="AW2533" s="164" t="s">
        <v>201</v>
      </c>
      <c r="AX2533" s="164" t="s">
        <v>9557</v>
      </c>
      <c r="AY2533" s="164">
        <v>92</v>
      </c>
      <c r="AZ2533" s="95" t="s">
        <v>203</v>
      </c>
      <c r="BA2533" s="20" t="str">
        <f t="shared" si="3199"/>
        <v>17001000000306591192</v>
      </c>
      <c r="BB2533" s="31">
        <f t="shared" si="3200"/>
        <v>20</v>
      </c>
      <c r="BC2533" s="95" t="s">
        <v>9558</v>
      </c>
      <c r="BD2533" s="95" t="s">
        <v>341</v>
      </c>
      <c r="BE2533" s="95"/>
      <c r="BF2533" s="95"/>
      <c r="BG2533" s="95">
        <v>23891466</v>
      </c>
      <c r="BH2533" s="95">
        <v>53115702</v>
      </c>
      <c r="BI2533" s="95"/>
      <c r="BJ2533" s="95" t="s">
        <v>5995</v>
      </c>
      <c r="BK2533" s="14" t="str">
        <f t="shared" si="3229"/>
        <v>A-P6 AV</v>
      </c>
      <c r="BL2533" s="95" t="s">
        <v>595</v>
      </c>
      <c r="BM2533" s="95"/>
      <c r="BN2533" s="95"/>
      <c r="BO2533" s="95"/>
      <c r="BP2533" s="95"/>
      <c r="BQ2533" s="95"/>
    </row>
    <row r="2534" spans="1:69" x14ac:dyDescent="0.25">
      <c r="A2534" t="str">
        <f>VLOOKUP(B2534,[2]RH!$B:$BV,72,0)</f>
        <v>non-Actif</v>
      </c>
      <c r="B2534" s="172">
        <v>2594</v>
      </c>
      <c r="C2534" s="168" t="s">
        <v>168</v>
      </c>
      <c r="D2534" s="7" t="s">
        <v>9559</v>
      </c>
      <c r="E2534" s="130" t="s">
        <v>67</v>
      </c>
      <c r="F2534" s="130" t="s">
        <v>118</v>
      </c>
      <c r="G2534" s="7" t="s">
        <v>533</v>
      </c>
      <c r="H2534" s="41" t="s">
        <v>225</v>
      </c>
      <c r="I2534" s="7" t="s">
        <v>3974</v>
      </c>
      <c r="J2534" s="7" t="s">
        <v>281</v>
      </c>
      <c r="K2534" s="125" t="s">
        <v>89</v>
      </c>
      <c r="L2534" s="139" t="s">
        <v>90</v>
      </c>
      <c r="M2534" s="7" t="str">
        <f t="shared" si="3179"/>
        <v>Contrôle Qualité</v>
      </c>
      <c r="N2534" s="129">
        <v>45545</v>
      </c>
      <c r="O2534" s="95"/>
      <c r="P2534" s="7">
        <f t="shared" ca="1" si="3205"/>
        <v>-34</v>
      </c>
      <c r="Q2534" s="129">
        <v>45678</v>
      </c>
      <c r="R2534" s="95" t="s">
        <v>1692</v>
      </c>
      <c r="S2534" s="95"/>
      <c r="T2534" s="9" t="s">
        <v>156</v>
      </c>
      <c r="U2534" s="7" t="str">
        <f t="shared" si="3191"/>
        <v>Contractuel</v>
      </c>
      <c r="V2534" s="8">
        <v>45658</v>
      </c>
      <c r="W2534" s="8">
        <v>45688</v>
      </c>
      <c r="X2534" s="95"/>
      <c r="Y2534" s="95"/>
      <c r="Z2534" s="129">
        <v>45545</v>
      </c>
      <c r="AA2534" s="7">
        <f t="shared" si="3192"/>
        <v>9</v>
      </c>
      <c r="AB2534" s="7">
        <f t="shared" si="3193"/>
        <v>2024</v>
      </c>
      <c r="AC2534" s="7">
        <f t="shared" si="3194"/>
        <v>2028</v>
      </c>
      <c r="AD2534" s="10" t="e">
        <f t="shared" ref="AD2534:AD2597" ca="1" si="3243">IF(#REF!="Non",(DAYS360(N2534,Q2534)/360),(DAYS360(N2534,TODAY())/360))</f>
        <v>#REF!</v>
      </c>
      <c r="AE2534" s="10" t="e">
        <f t="shared" ca="1" si="3196"/>
        <v>#REF!</v>
      </c>
      <c r="AF2534" s="144">
        <v>30786</v>
      </c>
      <c r="AG2534" s="11">
        <f t="shared" ca="1" si="3197"/>
        <v>40.920547945205477</v>
      </c>
      <c r="AH2534" s="10" t="str">
        <f t="shared" ca="1" si="3198"/>
        <v>&gt;35&lt; 45</v>
      </c>
      <c r="AI2534" s="95">
        <v>16051209</v>
      </c>
      <c r="AJ2534" s="164" t="s">
        <v>92</v>
      </c>
      <c r="AK2534" s="163" t="s">
        <v>9560</v>
      </c>
      <c r="AL2534" s="144">
        <v>41975</v>
      </c>
      <c r="AM2534" s="65" t="s">
        <v>108</v>
      </c>
      <c r="AN2534" s="125" t="s">
        <v>109</v>
      </c>
      <c r="AO2534" s="95"/>
      <c r="AP2534" s="95" t="s">
        <v>1514</v>
      </c>
      <c r="AQ2534" s="95">
        <v>3</v>
      </c>
      <c r="AR2534" s="95">
        <v>1</v>
      </c>
      <c r="AS2534" s="15">
        <f t="shared" si="3241"/>
        <v>45910.25</v>
      </c>
      <c r="AT2534" s="122" t="s">
        <v>163</v>
      </c>
      <c r="AU2534" s="65">
        <v>3.8780000000000001</v>
      </c>
      <c r="AV2534" s="164">
        <v>17</v>
      </c>
      <c r="AW2534" s="164" t="s">
        <v>201</v>
      </c>
      <c r="AX2534" s="164" t="s">
        <v>9561</v>
      </c>
      <c r="AY2534" s="164">
        <v>23</v>
      </c>
      <c r="AZ2534" s="95" t="s">
        <v>203</v>
      </c>
      <c r="BA2534" s="20" t="str">
        <f t="shared" si="3199"/>
        <v>17001000000026816323</v>
      </c>
      <c r="BB2534" s="31">
        <f t="shared" si="3200"/>
        <v>20</v>
      </c>
      <c r="BC2534" s="95" t="s">
        <v>9562</v>
      </c>
      <c r="BD2534" s="95" t="s">
        <v>115</v>
      </c>
      <c r="BE2534" s="95"/>
      <c r="BF2534" s="95"/>
      <c r="BG2534" s="95">
        <v>96821404</v>
      </c>
      <c r="BH2534" s="95">
        <v>58825922</v>
      </c>
      <c r="BI2534" s="95"/>
      <c r="BJ2534" s="95" t="s">
        <v>9563</v>
      </c>
      <c r="BK2534" s="14" t="s">
        <v>3979</v>
      </c>
      <c r="BL2534" s="95" t="s">
        <v>288</v>
      </c>
      <c r="BM2534" s="95"/>
      <c r="BN2534" s="95"/>
      <c r="BO2534" s="95"/>
      <c r="BP2534" s="95"/>
      <c r="BQ2534" s="95"/>
    </row>
    <row r="2535" spans="1:69" x14ac:dyDescent="0.25">
      <c r="A2535" t="str">
        <f>VLOOKUP(B2535,[2]RH!$B:$BV,72,0)</f>
        <v>si</v>
      </c>
      <c r="B2535" s="172">
        <v>2595</v>
      </c>
      <c r="C2535" s="168" t="s">
        <v>168</v>
      </c>
      <c r="D2535" s="7" t="s">
        <v>9564</v>
      </c>
      <c r="E2535" s="130" t="s">
        <v>67</v>
      </c>
      <c r="F2535" s="130" t="s">
        <v>118</v>
      </c>
      <c r="G2535" s="7" t="s">
        <v>220</v>
      </c>
      <c r="H2535" s="125" t="s">
        <v>225</v>
      </c>
      <c r="I2535" s="7" t="s">
        <v>589</v>
      </c>
      <c r="J2535" s="65" t="s">
        <v>190</v>
      </c>
      <c r="K2535" s="125" t="s">
        <v>146</v>
      </c>
      <c r="L2535" s="139" t="s">
        <v>90</v>
      </c>
      <c r="M2535" s="7" t="str">
        <f t="shared" si="3179"/>
        <v>Couturière</v>
      </c>
      <c r="N2535" s="129">
        <v>45545</v>
      </c>
      <c r="O2535" s="95"/>
      <c r="P2535" s="7">
        <f t="shared" ca="1" si="3205"/>
        <v>-6</v>
      </c>
      <c r="Q2535" s="129"/>
      <c r="R2535" s="95"/>
      <c r="S2535" s="95"/>
      <c r="T2535" s="9" t="s">
        <v>156</v>
      </c>
      <c r="U2535" s="7" t="str">
        <f t="shared" si="3191"/>
        <v>Contractuel</v>
      </c>
      <c r="V2535" s="8">
        <v>45689</v>
      </c>
      <c r="W2535" s="8">
        <f>VLOOKUP(B2535,[1]BASE!$A:$Q,17,0)</f>
        <v>45716</v>
      </c>
      <c r="X2535" s="95"/>
      <c r="Y2535" s="95"/>
      <c r="Z2535" s="129">
        <v>45545</v>
      </c>
      <c r="AA2535" s="7">
        <f t="shared" si="3192"/>
        <v>9</v>
      </c>
      <c r="AB2535" s="7">
        <f t="shared" si="3193"/>
        <v>2024</v>
      </c>
      <c r="AC2535" s="7">
        <f t="shared" si="3194"/>
        <v>2028</v>
      </c>
      <c r="AD2535" s="10" t="e">
        <f t="shared" ref="AD2535:AD2598" ca="1" si="3244">IF(#REF!="Non",(DAYS360(N2535,Q2535)/360),(DAYS360(N2535,TODAY())/360))</f>
        <v>#REF!</v>
      </c>
      <c r="AE2535" s="10" t="e">
        <f t="shared" ca="1" si="3196"/>
        <v>#REF!</v>
      </c>
      <c r="AF2535" s="144">
        <v>35987</v>
      </c>
      <c r="AG2535" s="11">
        <f t="shared" ca="1" si="3197"/>
        <v>26.671232876712327</v>
      </c>
      <c r="AH2535" s="10" t="str">
        <f t="shared" ca="1" si="3198"/>
        <v>&gt;25&lt; 35</v>
      </c>
      <c r="AI2535" s="95">
        <v>16927831</v>
      </c>
      <c r="AJ2535" s="164" t="s">
        <v>73</v>
      </c>
      <c r="AK2535" s="163" t="s">
        <v>9565</v>
      </c>
      <c r="AL2535" s="144">
        <v>43448</v>
      </c>
      <c r="AM2535" s="65" t="s">
        <v>108</v>
      </c>
      <c r="AN2535" s="125" t="s">
        <v>109</v>
      </c>
      <c r="AO2535" s="95"/>
      <c r="AP2535" s="95" t="s">
        <v>9566</v>
      </c>
      <c r="AQ2535" s="95">
        <v>3</v>
      </c>
      <c r="AR2535" s="95">
        <v>1</v>
      </c>
      <c r="AS2535" s="15">
        <f t="shared" si="3241"/>
        <v>45910.25</v>
      </c>
      <c r="AT2535" s="122" t="s">
        <v>163</v>
      </c>
      <c r="AU2535" s="65">
        <v>3.7149999999999999</v>
      </c>
      <c r="AV2535" s="164">
        <v>17</v>
      </c>
      <c r="AW2535" s="164" t="s">
        <v>201</v>
      </c>
      <c r="AX2535" s="164" t="s">
        <v>9567</v>
      </c>
      <c r="AY2535" s="164">
        <v>75</v>
      </c>
      <c r="AZ2535" s="95" t="s">
        <v>203</v>
      </c>
      <c r="BA2535" s="20" t="str">
        <f t="shared" si="3199"/>
        <v>17001000000302986575</v>
      </c>
      <c r="BB2535" s="31">
        <f t="shared" si="3200"/>
        <v>20</v>
      </c>
      <c r="BC2535" s="95" t="s">
        <v>9568</v>
      </c>
      <c r="BD2535" s="95" t="s">
        <v>341</v>
      </c>
      <c r="BE2535" s="95"/>
      <c r="BF2535" s="95"/>
      <c r="BG2535" s="95">
        <v>26205113</v>
      </c>
      <c r="BH2535" s="95"/>
      <c r="BI2535" s="95"/>
      <c r="BJ2535" s="95" t="s">
        <v>3806</v>
      </c>
      <c r="BK2535" s="14" t="str">
        <f t="shared" ref="BK2535:BK2536" si="3245">IF(K2535="CADRE","CADRE",CONCATENATE(J2535,"-",H2535))</f>
        <v>A-P6 AV</v>
      </c>
      <c r="BL2535" s="95" t="s">
        <v>595</v>
      </c>
      <c r="BM2535" s="95"/>
      <c r="BN2535" s="95"/>
      <c r="BO2535" s="95"/>
      <c r="BP2535" s="95"/>
      <c r="BQ2535" s="95"/>
    </row>
    <row r="2536" spans="1:69" x14ac:dyDescent="0.25">
      <c r="A2536" t="str">
        <f>VLOOKUP(B2536,[2]RH!$B:$BV,72,0)</f>
        <v>si</v>
      </c>
      <c r="B2536" s="172">
        <v>2596</v>
      </c>
      <c r="C2536" s="168" t="s">
        <v>168</v>
      </c>
      <c r="D2536" s="7" t="s">
        <v>9569</v>
      </c>
      <c r="E2536" s="130" t="s">
        <v>67</v>
      </c>
      <c r="F2536" s="130" t="s">
        <v>118</v>
      </c>
      <c r="G2536" s="7" t="s">
        <v>220</v>
      </c>
      <c r="H2536" s="125" t="s">
        <v>225</v>
      </c>
      <c r="I2536" s="7" t="s">
        <v>589</v>
      </c>
      <c r="J2536" s="65" t="s">
        <v>190</v>
      </c>
      <c r="K2536" s="125" t="s">
        <v>146</v>
      </c>
      <c r="L2536" s="139" t="s">
        <v>90</v>
      </c>
      <c r="M2536" s="7" t="str">
        <f t="shared" si="3179"/>
        <v>Couturière</v>
      </c>
      <c r="N2536" s="129">
        <v>45545</v>
      </c>
      <c r="O2536" s="95"/>
      <c r="P2536" s="7">
        <f t="shared" ca="1" si="3205"/>
        <v>-6</v>
      </c>
      <c r="Q2536" s="95"/>
      <c r="R2536" s="95"/>
      <c r="S2536" s="95"/>
      <c r="T2536" s="9" t="s">
        <v>156</v>
      </c>
      <c r="U2536" s="7" t="str">
        <f t="shared" si="3191"/>
        <v>Contractuel</v>
      </c>
      <c r="V2536" s="8">
        <v>45689</v>
      </c>
      <c r="W2536" s="8">
        <f>VLOOKUP(B2536,[1]BASE!$A:$Q,17,0)</f>
        <v>45716</v>
      </c>
      <c r="X2536" s="95"/>
      <c r="Y2536" s="95"/>
      <c r="Z2536" s="129">
        <v>45545</v>
      </c>
      <c r="AA2536" s="7">
        <f t="shared" si="3192"/>
        <v>9</v>
      </c>
      <c r="AB2536" s="7">
        <f t="shared" si="3193"/>
        <v>2024</v>
      </c>
      <c r="AC2536" s="7">
        <f t="shared" si="3194"/>
        <v>2028</v>
      </c>
      <c r="AD2536" s="10" t="e">
        <f t="shared" ref="AD2536:AD2599" ca="1" si="3246">IF(#REF!="Non",(DAYS360(N2536,Q2536)/360),(DAYS360(N2536,TODAY())/360))</f>
        <v>#REF!</v>
      </c>
      <c r="AE2536" s="10" t="e">
        <f t="shared" ca="1" si="3196"/>
        <v>#REF!</v>
      </c>
      <c r="AF2536" s="144">
        <v>26723</v>
      </c>
      <c r="AG2536" s="11">
        <f t="shared" ca="1" si="3197"/>
        <v>52.052054794520551</v>
      </c>
      <c r="AH2536" s="10" t="str">
        <f t="shared" ca="1" si="3198"/>
        <v>&gt;45&lt; 55</v>
      </c>
      <c r="AI2536" s="95">
        <v>11588960</v>
      </c>
      <c r="AJ2536" s="164" t="s">
        <v>170</v>
      </c>
      <c r="AK2536" s="163" t="s">
        <v>9570</v>
      </c>
      <c r="AL2536" s="144">
        <v>34348</v>
      </c>
      <c r="AM2536" s="65" t="s">
        <v>108</v>
      </c>
      <c r="AN2536" s="125" t="s">
        <v>109</v>
      </c>
      <c r="AO2536" s="95"/>
      <c r="AP2536" s="95" t="s">
        <v>9383</v>
      </c>
      <c r="AQ2536" s="95">
        <v>3</v>
      </c>
      <c r="AR2536" s="95">
        <v>1</v>
      </c>
      <c r="AS2536" s="15">
        <f t="shared" si="3241"/>
        <v>45910.25</v>
      </c>
      <c r="AT2536" s="122" t="s">
        <v>163</v>
      </c>
      <c r="AU2536" s="65">
        <v>3.7149999999999999</v>
      </c>
      <c r="AV2536" s="164">
        <v>17</v>
      </c>
      <c r="AW2536" s="164" t="s">
        <v>201</v>
      </c>
      <c r="AX2536" s="164" t="s">
        <v>9571</v>
      </c>
      <c r="AY2536" s="164">
        <v>17</v>
      </c>
      <c r="AZ2536" s="95" t="s">
        <v>203</v>
      </c>
      <c r="BA2536" s="20" t="str">
        <f t="shared" si="3199"/>
        <v>17001000000349079617</v>
      </c>
      <c r="BB2536" s="31">
        <f t="shared" si="3200"/>
        <v>20</v>
      </c>
      <c r="BC2536" s="95" t="s">
        <v>9572</v>
      </c>
      <c r="BD2536" s="95" t="s">
        <v>341</v>
      </c>
      <c r="BE2536" s="95"/>
      <c r="BF2536" s="95"/>
      <c r="BG2536" s="95">
        <v>99042013</v>
      </c>
      <c r="BH2536" s="95"/>
      <c r="BI2536" s="95"/>
      <c r="BJ2536" t="s">
        <v>3806</v>
      </c>
      <c r="BK2536" s="14" t="str">
        <f t="shared" si="3245"/>
        <v>A-P6 AV</v>
      </c>
      <c r="BL2536" s="95" t="s">
        <v>595</v>
      </c>
      <c r="BM2536" s="95"/>
      <c r="BN2536" s="95"/>
      <c r="BO2536" s="95"/>
      <c r="BP2536" s="95"/>
      <c r="BQ2536" s="95"/>
    </row>
    <row r="2537" spans="1:69" x14ac:dyDescent="0.25">
      <c r="A2537" t="str">
        <f>VLOOKUP(B2537,[2]RH!$B:$BV,72,0)</f>
        <v>non-Actif</v>
      </c>
      <c r="B2537" s="172">
        <v>2597</v>
      </c>
      <c r="C2537" s="168" t="s">
        <v>168</v>
      </c>
      <c r="D2537" s="7" t="s">
        <v>9573</v>
      </c>
      <c r="E2537" s="130" t="s">
        <v>67</v>
      </c>
      <c r="F2537" s="130" t="s">
        <v>118</v>
      </c>
      <c r="G2537" s="7" t="s">
        <v>220</v>
      </c>
      <c r="H2537" s="125" t="s">
        <v>225</v>
      </c>
      <c r="I2537" s="7" t="s">
        <v>589</v>
      </c>
      <c r="J2537" s="65" t="s">
        <v>190</v>
      </c>
      <c r="K2537" s="125" t="s">
        <v>146</v>
      </c>
      <c r="L2537" s="139" t="s">
        <v>90</v>
      </c>
      <c r="M2537" s="7" t="str">
        <f t="shared" si="3179"/>
        <v>Couturière</v>
      </c>
      <c r="N2537" s="129">
        <v>45546</v>
      </c>
      <c r="O2537" s="95"/>
      <c r="P2537" s="7">
        <f t="shared" ca="1" si="3205"/>
        <v>-126</v>
      </c>
      <c r="Q2537" s="129">
        <v>45560</v>
      </c>
      <c r="R2537" s="95" t="s">
        <v>5213</v>
      </c>
      <c r="S2537" s="95"/>
      <c r="T2537" s="9" t="s">
        <v>156</v>
      </c>
      <c r="U2537" s="7" t="str">
        <f t="shared" si="3191"/>
        <v>Contractuel</v>
      </c>
      <c r="V2537" s="129">
        <v>45546</v>
      </c>
      <c r="W2537" s="129">
        <v>45596</v>
      </c>
      <c r="X2537" s="95"/>
      <c r="Y2537" s="95"/>
      <c r="Z2537" s="129">
        <v>45546</v>
      </c>
      <c r="AA2537" s="7">
        <f t="shared" si="3192"/>
        <v>9</v>
      </c>
      <c r="AB2537" s="7">
        <f t="shared" si="3193"/>
        <v>2024</v>
      </c>
      <c r="AC2537" s="7">
        <f t="shared" si="3194"/>
        <v>2028</v>
      </c>
      <c r="AD2537" s="10" t="e">
        <f t="shared" ref="AD2537:AD2600" ca="1" si="3247">IF(#REF!="Non",(DAYS360(N2537,Q2537)/360),(DAYS360(N2537,TODAY())/360))</f>
        <v>#REF!</v>
      </c>
      <c r="AE2537" s="10" t="e">
        <f t="shared" ca="1" si="3196"/>
        <v>#REF!</v>
      </c>
      <c r="AF2537" s="144">
        <v>35000</v>
      </c>
      <c r="AG2537" s="11">
        <f t="shared" ca="1" si="3197"/>
        <v>29.375342465753423</v>
      </c>
      <c r="AH2537" s="10" t="str">
        <f t="shared" ca="1" si="3198"/>
        <v>&gt;25&lt; 35</v>
      </c>
      <c r="AI2537" s="95"/>
      <c r="AJ2537" s="164"/>
      <c r="AK2537" s="163" t="s">
        <v>9574</v>
      </c>
      <c r="AL2537" s="144">
        <v>42151</v>
      </c>
      <c r="AM2537" s="65" t="s">
        <v>108</v>
      </c>
      <c r="AN2537" s="125" t="s">
        <v>109</v>
      </c>
      <c r="AO2537" s="95"/>
      <c r="AP2537" s="95" t="s">
        <v>9547</v>
      </c>
      <c r="AQ2537" s="95">
        <v>3</v>
      </c>
      <c r="AR2537" s="95">
        <v>1</v>
      </c>
      <c r="AS2537" s="15">
        <f t="shared" si="3241"/>
        <v>45911.25</v>
      </c>
      <c r="AT2537" s="122" t="s">
        <v>163</v>
      </c>
      <c r="AU2537" s="65">
        <v>3.7149999999999999</v>
      </c>
      <c r="AV2537" s="164">
        <v>17</v>
      </c>
      <c r="AW2537" s="164" t="s">
        <v>201</v>
      </c>
      <c r="AX2537" s="164" t="s">
        <v>9575</v>
      </c>
      <c r="AY2537" s="164">
        <v>34</v>
      </c>
      <c r="AZ2537" s="95" t="s">
        <v>203</v>
      </c>
      <c r="BA2537" s="20" t="str">
        <f t="shared" si="3199"/>
        <v>17001000000264336634</v>
      </c>
      <c r="BB2537" s="31">
        <f t="shared" si="3200"/>
        <v>20</v>
      </c>
      <c r="BC2537" s="95" t="s">
        <v>1121</v>
      </c>
      <c r="BD2537" s="95" t="s">
        <v>341</v>
      </c>
      <c r="BE2537" s="95"/>
      <c r="BF2537" s="95"/>
      <c r="BG2537" s="95">
        <v>23360130</v>
      </c>
      <c r="BH2537" s="95">
        <v>53010820</v>
      </c>
      <c r="BI2537" s="95"/>
      <c r="BJ2537" s="95" t="s">
        <v>4109</v>
      </c>
      <c r="BK2537" s="14" t="str">
        <f t="shared" si="3229"/>
        <v>A-P6 AV</v>
      </c>
      <c r="BL2537" s="95" t="s">
        <v>595</v>
      </c>
      <c r="BM2537" s="95"/>
      <c r="BN2537" s="95"/>
      <c r="BO2537" s="95"/>
      <c r="BP2537" s="95"/>
      <c r="BQ2537" s="95"/>
    </row>
    <row r="2538" spans="1:69" x14ac:dyDescent="0.25">
      <c r="A2538" t="str">
        <f>VLOOKUP(B2538,[2]RH!$B:$BV,72,0)</f>
        <v>si</v>
      </c>
      <c r="B2538" s="172">
        <v>2598</v>
      </c>
      <c r="C2538" s="168" t="s">
        <v>168</v>
      </c>
      <c r="D2538" s="7" t="s">
        <v>9576</v>
      </c>
      <c r="E2538" s="130" t="s">
        <v>67</v>
      </c>
      <c r="F2538" s="130" t="s">
        <v>118</v>
      </c>
      <c r="G2538" s="7" t="s">
        <v>220</v>
      </c>
      <c r="H2538" s="125" t="s">
        <v>225</v>
      </c>
      <c r="I2538" s="7" t="s">
        <v>589</v>
      </c>
      <c r="J2538" s="65" t="s">
        <v>190</v>
      </c>
      <c r="K2538" s="125" t="s">
        <v>146</v>
      </c>
      <c r="L2538" s="139" t="s">
        <v>90</v>
      </c>
      <c r="M2538" s="7" t="str">
        <f t="shared" si="3179"/>
        <v>Couturière</v>
      </c>
      <c r="N2538" s="129">
        <v>45546</v>
      </c>
      <c r="O2538" s="95"/>
      <c r="P2538" s="7">
        <f t="shared" ca="1" si="3205"/>
        <v>-6</v>
      </c>
      <c r="Q2538" s="95"/>
      <c r="R2538" s="95"/>
      <c r="S2538" s="95"/>
      <c r="T2538" s="9" t="s">
        <v>156</v>
      </c>
      <c r="U2538" s="7" t="str">
        <f t="shared" si="3191"/>
        <v>Contractuel</v>
      </c>
      <c r="V2538" s="8">
        <v>45689</v>
      </c>
      <c r="W2538" s="8">
        <f>VLOOKUP(B2538,[1]BASE!$A:$Q,17,0)</f>
        <v>45716</v>
      </c>
      <c r="X2538" s="95"/>
      <c r="Y2538" s="95"/>
      <c r="Z2538" s="129">
        <v>45546</v>
      </c>
      <c r="AA2538" s="7">
        <f t="shared" si="3192"/>
        <v>9</v>
      </c>
      <c r="AB2538" s="7">
        <f t="shared" si="3193"/>
        <v>2024</v>
      </c>
      <c r="AC2538" s="7">
        <f t="shared" si="3194"/>
        <v>2028</v>
      </c>
      <c r="AD2538" s="10" t="e">
        <f t="shared" ref="AD2538:AD2601" ca="1" si="3248">IF(#REF!="Non",(DAYS360(N2538,Q2538)/360),(DAYS360(N2538,TODAY())/360))</f>
        <v>#REF!</v>
      </c>
      <c r="AE2538" s="10" t="e">
        <f t="shared" ca="1" si="3196"/>
        <v>#REF!</v>
      </c>
      <c r="AF2538" s="144">
        <v>27705</v>
      </c>
      <c r="AG2538" s="11">
        <f t="shared" ca="1" si="3197"/>
        <v>49.361643835616441</v>
      </c>
      <c r="AH2538" s="10" t="str">
        <f t="shared" ca="1" si="3198"/>
        <v>&gt;45&lt; 55</v>
      </c>
      <c r="AI2538" s="95">
        <v>11816420</v>
      </c>
      <c r="AJ2538" s="164" t="s">
        <v>79</v>
      </c>
      <c r="AK2538" s="163" t="s">
        <v>9577</v>
      </c>
      <c r="AL2538" s="144">
        <v>42992</v>
      </c>
      <c r="AM2538" s="65" t="s">
        <v>108</v>
      </c>
      <c r="AN2538" s="125" t="s">
        <v>76</v>
      </c>
      <c r="AO2538" s="95">
        <v>2</v>
      </c>
      <c r="AP2538" s="95" t="s">
        <v>9383</v>
      </c>
      <c r="AQ2538" s="95">
        <v>3</v>
      </c>
      <c r="AR2538" s="95">
        <v>1</v>
      </c>
      <c r="AS2538" s="15">
        <f t="shared" si="3241"/>
        <v>45911.25</v>
      </c>
      <c r="AT2538" s="122" t="s">
        <v>163</v>
      </c>
      <c r="AU2538" s="65">
        <v>3.7149999999999999</v>
      </c>
      <c r="AV2538" s="164">
        <v>17</v>
      </c>
      <c r="AW2538" s="164" t="s">
        <v>201</v>
      </c>
      <c r="AX2538" s="164" t="s">
        <v>9578</v>
      </c>
      <c r="AY2538" s="164">
        <v>31</v>
      </c>
      <c r="AZ2538" s="95" t="s">
        <v>203</v>
      </c>
      <c r="BA2538" s="20" t="str">
        <f t="shared" si="3199"/>
        <v>17001000000296366131</v>
      </c>
      <c r="BB2538" s="31">
        <f t="shared" si="3200"/>
        <v>20</v>
      </c>
      <c r="BC2538" s="95" t="s">
        <v>9579</v>
      </c>
      <c r="BD2538" s="95" t="s">
        <v>341</v>
      </c>
      <c r="BE2538" s="95"/>
      <c r="BF2538" s="95"/>
      <c r="BG2538" s="95">
        <v>21043068</v>
      </c>
      <c r="BH2538" s="95">
        <v>21983086</v>
      </c>
      <c r="BI2538" s="95"/>
      <c r="BJ2538" t="s">
        <v>6322</v>
      </c>
      <c r="BK2538" s="14" t="str">
        <f>IF(K2538="CADRE","CADRE",CONCATENATE(J2538,"-",H2538))</f>
        <v>A-P6 AV</v>
      </c>
      <c r="BL2538" s="95" t="s">
        <v>595</v>
      </c>
      <c r="BM2538" s="95"/>
      <c r="BN2538" s="95"/>
      <c r="BO2538" s="95"/>
      <c r="BP2538" s="95"/>
      <c r="BQ2538" s="95"/>
    </row>
    <row r="2539" spans="1:69" x14ac:dyDescent="0.25">
      <c r="A2539" t="str">
        <f>VLOOKUP(B2539,[2]RH!$B:$BV,72,0)</f>
        <v>Non-Actif</v>
      </c>
      <c r="B2539" s="172">
        <v>2599</v>
      </c>
      <c r="C2539" s="168" t="s">
        <v>168</v>
      </c>
      <c r="D2539" s="7" t="s">
        <v>1322</v>
      </c>
      <c r="E2539" s="130" t="s">
        <v>67</v>
      </c>
      <c r="F2539" s="130" t="s">
        <v>118</v>
      </c>
      <c r="G2539" s="7" t="s">
        <v>220</v>
      </c>
      <c r="H2539" s="125" t="s">
        <v>225</v>
      </c>
      <c r="I2539" s="7" t="s">
        <v>5620</v>
      </c>
      <c r="J2539" s="65" t="s">
        <v>281</v>
      </c>
      <c r="K2539" s="125" t="s">
        <v>146</v>
      </c>
      <c r="L2539" s="139" t="s">
        <v>90</v>
      </c>
      <c r="M2539" s="7" t="str">
        <f t="shared" si="3179"/>
        <v>Couturière</v>
      </c>
      <c r="N2539" s="129">
        <v>45546</v>
      </c>
      <c r="O2539" s="95"/>
      <c r="P2539" s="7">
        <f t="shared" ca="1" si="3205"/>
        <v>-126</v>
      </c>
      <c r="Q2539" s="129">
        <v>45602</v>
      </c>
      <c r="R2539" s="95" t="s">
        <v>147</v>
      </c>
      <c r="S2539" s="95"/>
      <c r="T2539" s="9" t="s">
        <v>156</v>
      </c>
      <c r="U2539" s="7" t="str">
        <f t="shared" si="3191"/>
        <v>Contractuel</v>
      </c>
      <c r="V2539" s="129">
        <v>45546</v>
      </c>
      <c r="W2539" s="129">
        <v>45596</v>
      </c>
      <c r="X2539" s="95"/>
      <c r="Y2539" s="95"/>
      <c r="Z2539" s="129">
        <v>45546</v>
      </c>
      <c r="AA2539" s="7">
        <f t="shared" si="3192"/>
        <v>9</v>
      </c>
      <c r="AB2539" s="7">
        <f t="shared" si="3193"/>
        <v>2024</v>
      </c>
      <c r="AC2539" s="7">
        <f t="shared" si="3194"/>
        <v>2028</v>
      </c>
      <c r="AD2539" s="10" t="e">
        <f t="shared" ref="AD2539:AD2602" ca="1" si="3249">IF(#REF!="Non",(DAYS360(N2539,Q2539)/360),(DAYS360(N2539,TODAY())/360))</f>
        <v>#REF!</v>
      </c>
      <c r="AE2539" s="10" t="e">
        <f t="shared" ca="1" si="3196"/>
        <v>#REF!</v>
      </c>
      <c r="AF2539" s="144">
        <v>36193</v>
      </c>
      <c r="AG2539" s="11">
        <f t="shared" ca="1" si="3197"/>
        <v>26.106849315068494</v>
      </c>
      <c r="AH2539" s="10" t="str">
        <f t="shared" ca="1" si="3198"/>
        <v>&gt;25&lt; 35</v>
      </c>
      <c r="AI2539" s="95">
        <v>16882659</v>
      </c>
      <c r="AJ2539" s="164" t="s">
        <v>150</v>
      </c>
      <c r="AK2539" s="163" t="s">
        <v>9580</v>
      </c>
      <c r="AL2539" s="144">
        <v>41859</v>
      </c>
      <c r="AM2539" s="65" t="s">
        <v>108</v>
      </c>
      <c r="AN2539" s="125" t="s">
        <v>109</v>
      </c>
      <c r="AO2539" s="95"/>
      <c r="AP2539" s="95" t="s">
        <v>9581</v>
      </c>
      <c r="AQ2539" s="95">
        <v>3</v>
      </c>
      <c r="AR2539" s="95">
        <v>1</v>
      </c>
      <c r="AS2539" s="15">
        <f t="shared" si="3241"/>
        <v>45911.25</v>
      </c>
      <c r="AT2539" s="122" t="s">
        <v>163</v>
      </c>
      <c r="AU2539" s="65">
        <v>3.7149999999999999</v>
      </c>
      <c r="AV2539" s="164">
        <v>17</v>
      </c>
      <c r="AW2539" s="164" t="s">
        <v>201</v>
      </c>
      <c r="AX2539" s="164" t="s">
        <v>9582</v>
      </c>
      <c r="AY2539" s="164">
        <v>39</v>
      </c>
      <c r="AZ2539" s="95" t="s">
        <v>203</v>
      </c>
      <c r="BA2539" s="20" t="str">
        <f t="shared" si="3199"/>
        <v>17001000000348626239</v>
      </c>
      <c r="BB2539" s="31">
        <f t="shared" si="3200"/>
        <v>20</v>
      </c>
      <c r="BC2539" s="95" t="s">
        <v>9583</v>
      </c>
      <c r="BD2539" s="95" t="s">
        <v>341</v>
      </c>
      <c r="BE2539" s="95"/>
      <c r="BF2539" s="95"/>
      <c r="BG2539" s="95">
        <v>54600101</v>
      </c>
      <c r="BH2539" s="95"/>
      <c r="BI2539" s="95"/>
      <c r="BJ2539" s="95" t="s">
        <v>9584</v>
      </c>
      <c r="BK2539" s="14" t="str">
        <f t="shared" si="3229"/>
        <v>B-P6 AV</v>
      </c>
      <c r="BL2539" s="95" t="s">
        <v>595</v>
      </c>
      <c r="BM2539" s="95"/>
      <c r="BN2539" s="95"/>
      <c r="BO2539" s="95"/>
      <c r="BP2539" s="95"/>
      <c r="BQ2539" s="95"/>
    </row>
    <row r="2540" spans="1:69" x14ac:dyDescent="0.25">
      <c r="A2540" t="str">
        <f>VLOOKUP(B2540,[2]RH!$B:$BV,72,0)</f>
        <v>si</v>
      </c>
      <c r="B2540" s="172">
        <v>2600</v>
      </c>
      <c r="C2540" s="168" t="s">
        <v>168</v>
      </c>
      <c r="D2540" s="7" t="s">
        <v>9585</v>
      </c>
      <c r="E2540" s="130" t="s">
        <v>67</v>
      </c>
      <c r="F2540" s="130" t="s">
        <v>118</v>
      </c>
      <c r="G2540" s="7" t="s">
        <v>220</v>
      </c>
      <c r="H2540" s="125" t="s">
        <v>225</v>
      </c>
      <c r="I2540" s="7" t="s">
        <v>5620</v>
      </c>
      <c r="J2540" s="65" t="s">
        <v>281</v>
      </c>
      <c r="K2540" s="125" t="s">
        <v>146</v>
      </c>
      <c r="L2540" s="139" t="s">
        <v>90</v>
      </c>
      <c r="M2540" s="7" t="str">
        <f t="shared" si="3179"/>
        <v>Couturière</v>
      </c>
      <c r="N2540" s="129">
        <v>45547</v>
      </c>
      <c r="O2540" s="95"/>
      <c r="P2540" s="7">
        <f t="shared" ca="1" si="3205"/>
        <v>-6</v>
      </c>
      <c r="Q2540" s="95"/>
      <c r="R2540" s="95"/>
      <c r="S2540" s="95"/>
      <c r="T2540" s="9" t="s">
        <v>156</v>
      </c>
      <c r="U2540" s="7" t="str">
        <f t="shared" si="3191"/>
        <v>Contractuel</v>
      </c>
      <c r="V2540" s="8">
        <v>45689</v>
      </c>
      <c r="W2540" s="8">
        <f>VLOOKUP(B2540,[1]BASE!$A:$Q,17,0)</f>
        <v>45716</v>
      </c>
      <c r="X2540" s="95"/>
      <c r="Y2540" s="95"/>
      <c r="Z2540" s="129">
        <v>45547</v>
      </c>
      <c r="AA2540" s="7">
        <f t="shared" si="3192"/>
        <v>9</v>
      </c>
      <c r="AB2540" s="7">
        <f t="shared" si="3193"/>
        <v>2024</v>
      </c>
      <c r="AC2540" s="7">
        <f t="shared" si="3194"/>
        <v>2028</v>
      </c>
      <c r="AD2540" s="10" t="e">
        <f t="shared" ref="AD2540:AD2603" ca="1" si="3250">IF(#REF!="Non",(DAYS360(N2540,Q2540)/360),(DAYS360(N2540,TODAY())/360))</f>
        <v>#REF!</v>
      </c>
      <c r="AE2540" s="10" t="e">
        <f t="shared" ca="1" si="3196"/>
        <v>#REF!</v>
      </c>
      <c r="AF2540" s="144">
        <v>30155</v>
      </c>
      <c r="AG2540" s="11">
        <f t="shared" ca="1" si="3197"/>
        <v>42.649315068493152</v>
      </c>
      <c r="AH2540" s="10" t="str">
        <f t="shared" ca="1" si="3198"/>
        <v>&gt;35&lt; 45</v>
      </c>
      <c r="AI2540" s="95">
        <v>12666770</v>
      </c>
      <c r="AJ2540" s="164" t="s">
        <v>192</v>
      </c>
      <c r="AK2540" s="163" t="s">
        <v>9586</v>
      </c>
      <c r="AL2540" s="144">
        <v>37358</v>
      </c>
      <c r="AM2540" s="65" t="s">
        <v>108</v>
      </c>
      <c r="AN2540" s="125" t="s">
        <v>76</v>
      </c>
      <c r="AO2540" s="95">
        <v>1</v>
      </c>
      <c r="AP2540" s="95" t="s">
        <v>9383</v>
      </c>
      <c r="AQ2540" s="95">
        <v>3</v>
      </c>
      <c r="AR2540" s="95">
        <v>1</v>
      </c>
      <c r="AS2540" s="15">
        <f t="shared" si="3241"/>
        <v>45912.25</v>
      </c>
      <c r="AT2540" s="122" t="s">
        <v>163</v>
      </c>
      <c r="AU2540" s="65">
        <v>3.7149999999999999</v>
      </c>
      <c r="AV2540" s="164">
        <v>17</v>
      </c>
      <c r="AW2540" s="164" t="s">
        <v>201</v>
      </c>
      <c r="AX2540" s="164" t="s">
        <v>9587</v>
      </c>
      <c r="AY2540" s="164">
        <v>73</v>
      </c>
      <c r="AZ2540" s="95" t="s">
        <v>203</v>
      </c>
      <c r="BA2540" s="20" t="str">
        <f t="shared" si="3199"/>
        <v>17001000000291902773</v>
      </c>
      <c r="BB2540" s="31">
        <f t="shared" si="3200"/>
        <v>20</v>
      </c>
      <c r="BC2540" s="95" t="s">
        <v>9588</v>
      </c>
      <c r="BD2540" s="95" t="s">
        <v>341</v>
      </c>
      <c r="BE2540" s="95"/>
      <c r="BF2540" s="95"/>
      <c r="BG2540" s="95">
        <v>23524088</v>
      </c>
      <c r="BH2540" s="95">
        <v>21985756</v>
      </c>
      <c r="BI2540" s="95"/>
      <c r="BJ2540" t="s">
        <v>1857</v>
      </c>
      <c r="BK2540" s="14" t="str">
        <f t="shared" si="3229"/>
        <v>B-P6 AV</v>
      </c>
      <c r="BL2540" s="95" t="s">
        <v>595</v>
      </c>
      <c r="BM2540" s="95"/>
      <c r="BN2540" s="95"/>
      <c r="BO2540" s="95"/>
      <c r="BP2540" s="95"/>
      <c r="BQ2540" s="95"/>
    </row>
    <row r="2541" spans="1:69" x14ac:dyDescent="0.25">
      <c r="A2541" t="str">
        <f>VLOOKUP(B2541,[2]RH!$B:$BV,72,0)</f>
        <v>si</v>
      </c>
      <c r="B2541" s="172">
        <v>2601</v>
      </c>
      <c r="C2541" s="168" t="s">
        <v>168</v>
      </c>
      <c r="D2541" s="7" t="s">
        <v>9589</v>
      </c>
      <c r="E2541" s="130" t="s">
        <v>67</v>
      </c>
      <c r="F2541" s="130" t="s">
        <v>118</v>
      </c>
      <c r="G2541" s="7" t="s">
        <v>220</v>
      </c>
      <c r="H2541" s="125" t="s">
        <v>225</v>
      </c>
      <c r="I2541" s="7" t="s">
        <v>5620</v>
      </c>
      <c r="J2541" s="65" t="s">
        <v>281</v>
      </c>
      <c r="K2541" s="125" t="s">
        <v>146</v>
      </c>
      <c r="L2541" s="139" t="s">
        <v>90</v>
      </c>
      <c r="M2541" s="7" t="str">
        <f t="shared" si="3179"/>
        <v>Couturière</v>
      </c>
      <c r="N2541" s="129">
        <v>45547</v>
      </c>
      <c r="O2541" s="95"/>
      <c r="P2541" s="7">
        <f t="shared" ca="1" si="3205"/>
        <v>-6</v>
      </c>
      <c r="Q2541" s="95"/>
      <c r="R2541" s="95"/>
      <c r="S2541" s="95"/>
      <c r="T2541" s="9" t="s">
        <v>156</v>
      </c>
      <c r="U2541" s="7" t="str">
        <f t="shared" si="3191"/>
        <v>Contractuel</v>
      </c>
      <c r="V2541" s="8">
        <v>45689</v>
      </c>
      <c r="W2541" s="8">
        <f>VLOOKUP(B2541,[1]BASE!$A:$Q,17,0)</f>
        <v>45716</v>
      </c>
      <c r="X2541" s="95"/>
      <c r="Y2541" s="95"/>
      <c r="Z2541" s="129">
        <v>45547</v>
      </c>
      <c r="AA2541" s="7">
        <f t="shared" si="3192"/>
        <v>9</v>
      </c>
      <c r="AB2541" s="7">
        <f t="shared" si="3193"/>
        <v>2024</v>
      </c>
      <c r="AC2541" s="7">
        <f t="shared" si="3194"/>
        <v>2028</v>
      </c>
      <c r="AD2541" s="10" t="e">
        <f t="shared" ref="AD2541:AD2604" ca="1" si="3251">IF(#REF!="Non",(DAYS360(N2541,Q2541)/360),(DAYS360(N2541,TODAY())/360))</f>
        <v>#REF!</v>
      </c>
      <c r="AE2541" s="10" t="e">
        <f t="shared" ca="1" si="3196"/>
        <v>#REF!</v>
      </c>
      <c r="AF2541" s="144">
        <v>32420</v>
      </c>
      <c r="AG2541" s="11">
        <f t="shared" ca="1" si="3197"/>
        <v>36.443835616438356</v>
      </c>
      <c r="AH2541" s="10" t="str">
        <f t="shared" ca="1" si="3198"/>
        <v>&gt;35&lt; 45</v>
      </c>
      <c r="AI2541" s="95">
        <v>16069962</v>
      </c>
      <c r="AJ2541" s="164" t="s">
        <v>82</v>
      </c>
      <c r="AK2541" s="163" t="s">
        <v>9590</v>
      </c>
      <c r="AL2541" s="144">
        <v>39041</v>
      </c>
      <c r="AM2541" s="65" t="s">
        <v>108</v>
      </c>
      <c r="AN2541" s="125" t="s">
        <v>76</v>
      </c>
      <c r="AO2541" s="95">
        <v>2</v>
      </c>
      <c r="AP2541" s="95" t="s">
        <v>9591</v>
      </c>
      <c r="AQ2541" s="95">
        <v>3</v>
      </c>
      <c r="AR2541" s="95">
        <v>1</v>
      </c>
      <c r="AS2541" s="15">
        <f t="shared" si="3241"/>
        <v>45912.25</v>
      </c>
      <c r="AT2541" s="122" t="s">
        <v>163</v>
      </c>
      <c r="AU2541" s="65">
        <v>3.7149999999999999</v>
      </c>
      <c r="AV2541" s="164">
        <v>17</v>
      </c>
      <c r="AW2541" s="164" t="s">
        <v>201</v>
      </c>
      <c r="AX2541" s="164" t="s">
        <v>9592</v>
      </c>
      <c r="AY2541" s="164">
        <v>28</v>
      </c>
      <c r="AZ2541" s="95" t="s">
        <v>203</v>
      </c>
      <c r="BA2541" s="20" t="str">
        <f t="shared" si="3199"/>
        <v>17001000000125141828</v>
      </c>
      <c r="BB2541" s="31">
        <f t="shared" si="3200"/>
        <v>20</v>
      </c>
      <c r="BC2541" s="95" t="s">
        <v>9593</v>
      </c>
      <c r="BD2541" s="95" t="s">
        <v>341</v>
      </c>
      <c r="BE2541" s="95"/>
      <c r="BF2541" s="95"/>
      <c r="BG2541" s="95">
        <v>25444303</v>
      </c>
      <c r="BH2541" s="95">
        <v>26904159</v>
      </c>
      <c r="BI2541" s="95"/>
      <c r="BJ2541" t="s">
        <v>1857</v>
      </c>
      <c r="BK2541" s="14" t="str">
        <f t="shared" si="3229"/>
        <v>B-P6 AV</v>
      </c>
      <c r="BL2541" s="95" t="s">
        <v>595</v>
      </c>
      <c r="BM2541" s="95"/>
      <c r="BN2541" s="95"/>
      <c r="BO2541" s="95"/>
      <c r="BP2541" s="95"/>
      <c r="BQ2541" s="95"/>
    </row>
    <row r="2542" spans="1:69" x14ac:dyDescent="0.25">
      <c r="A2542" t="str">
        <f>VLOOKUP(B2542,[2]RH!$B:$BV,72,0)</f>
        <v>si</v>
      </c>
      <c r="B2542" s="172">
        <v>2602</v>
      </c>
      <c r="C2542" s="168" t="s">
        <v>168</v>
      </c>
      <c r="D2542" s="7" t="s">
        <v>9594</v>
      </c>
      <c r="E2542" s="130" t="s">
        <v>67</v>
      </c>
      <c r="F2542" s="130" t="s">
        <v>118</v>
      </c>
      <c r="G2542" s="7" t="s">
        <v>220</v>
      </c>
      <c r="H2542" s="125" t="s">
        <v>225</v>
      </c>
      <c r="I2542" s="7" t="s">
        <v>5620</v>
      </c>
      <c r="J2542" s="65" t="s">
        <v>281</v>
      </c>
      <c r="K2542" s="125" t="s">
        <v>146</v>
      </c>
      <c r="L2542" s="139" t="s">
        <v>90</v>
      </c>
      <c r="M2542" s="7" t="str">
        <f t="shared" si="3179"/>
        <v>Couturière</v>
      </c>
      <c r="N2542" s="129">
        <v>45547</v>
      </c>
      <c r="O2542" s="95"/>
      <c r="P2542" s="7">
        <f t="shared" ca="1" si="3205"/>
        <v>-6</v>
      </c>
      <c r="Q2542" s="95"/>
      <c r="R2542" s="95"/>
      <c r="S2542" s="95"/>
      <c r="T2542" s="9" t="s">
        <v>156</v>
      </c>
      <c r="U2542" s="7" t="str">
        <f t="shared" si="3191"/>
        <v>Contractuel</v>
      </c>
      <c r="V2542" s="8">
        <v>45689</v>
      </c>
      <c r="W2542" s="8">
        <f>VLOOKUP(B2542,[1]BASE!$A:$Q,17,0)</f>
        <v>45716</v>
      </c>
      <c r="X2542" s="95"/>
      <c r="Y2542" s="95"/>
      <c r="Z2542" s="129">
        <v>45547</v>
      </c>
      <c r="AA2542" s="7">
        <f t="shared" si="3192"/>
        <v>9</v>
      </c>
      <c r="AB2542" s="7">
        <f t="shared" si="3193"/>
        <v>2024</v>
      </c>
      <c r="AC2542" s="7">
        <f t="shared" si="3194"/>
        <v>2028</v>
      </c>
      <c r="AD2542" s="10" t="e">
        <f t="shared" ref="AD2542:AD2605" ca="1" si="3252">IF(#REF!="Non",(DAYS360(N2542,Q2542)/360),(DAYS360(N2542,TODAY())/360))</f>
        <v>#REF!</v>
      </c>
      <c r="AE2542" s="10" t="e">
        <f t="shared" ca="1" si="3196"/>
        <v>#REF!</v>
      </c>
      <c r="AF2542" s="144">
        <v>29486</v>
      </c>
      <c r="AG2542" s="11">
        <f t="shared" ca="1" si="3197"/>
        <v>44.482191780821921</v>
      </c>
      <c r="AH2542" s="10" t="str">
        <f t="shared" ca="1" si="3198"/>
        <v>&gt;35&lt; 45</v>
      </c>
      <c r="AI2542" s="95">
        <v>16067866</v>
      </c>
      <c r="AJ2542" s="164" t="s">
        <v>92</v>
      </c>
      <c r="AK2542" s="163" t="s">
        <v>9595</v>
      </c>
      <c r="AL2542" s="144">
        <v>38093</v>
      </c>
      <c r="AM2542" s="65" t="s">
        <v>108</v>
      </c>
      <c r="AN2542" s="125" t="s">
        <v>76</v>
      </c>
      <c r="AO2542" s="95">
        <v>2</v>
      </c>
      <c r="AP2542" s="95" t="s">
        <v>9596</v>
      </c>
      <c r="AQ2542" s="95">
        <v>3</v>
      </c>
      <c r="AR2542" s="95">
        <v>1</v>
      </c>
      <c r="AS2542" s="15">
        <f t="shared" si="3241"/>
        <v>45912.25</v>
      </c>
      <c r="AT2542" s="122" t="s">
        <v>163</v>
      </c>
      <c r="AU2542" s="65">
        <v>3.7149999999999999</v>
      </c>
      <c r="AV2542" s="164" t="s">
        <v>150</v>
      </c>
      <c r="AW2542" s="164">
        <v>10700</v>
      </c>
      <c r="AX2542" s="164" t="s">
        <v>9597</v>
      </c>
      <c r="AY2542" s="164" t="s">
        <v>106</v>
      </c>
      <c r="AZ2542" s="95" t="s">
        <v>174</v>
      </c>
      <c r="BA2542" s="20" t="str">
        <f t="shared" si="3199"/>
        <v>07107003610583699205</v>
      </c>
      <c r="BB2542" s="31">
        <f t="shared" si="3200"/>
        <v>20</v>
      </c>
      <c r="BC2542" s="95" t="s">
        <v>9598</v>
      </c>
      <c r="BD2542" s="95" t="s">
        <v>341</v>
      </c>
      <c r="BE2542" s="95"/>
      <c r="BF2542" s="95"/>
      <c r="BG2542" s="95">
        <v>58236680</v>
      </c>
      <c r="BH2542" s="95">
        <v>53469563</v>
      </c>
      <c r="BI2542" s="95"/>
      <c r="BJ2542" s="95" t="s">
        <v>5995</v>
      </c>
      <c r="BK2542" s="14" t="str">
        <f t="shared" si="3229"/>
        <v>B-P6 AV</v>
      </c>
      <c r="BL2542" s="95" t="s">
        <v>595</v>
      </c>
      <c r="BM2542" s="95"/>
      <c r="BN2542" s="95"/>
      <c r="BO2542" s="95"/>
      <c r="BP2542" s="95"/>
      <c r="BQ2542" s="95"/>
    </row>
    <row r="2543" spans="1:69" x14ac:dyDescent="0.25">
      <c r="A2543" t="str">
        <f>VLOOKUP(B2543,[2]RH!$B:$BV,72,0)</f>
        <v>si</v>
      </c>
      <c r="B2543" s="172">
        <v>2603</v>
      </c>
      <c r="C2543" s="168" t="s">
        <v>168</v>
      </c>
      <c r="D2543" s="7" t="s">
        <v>9599</v>
      </c>
      <c r="E2543" s="130" t="s">
        <v>67</v>
      </c>
      <c r="F2543" s="130" t="s">
        <v>118</v>
      </c>
      <c r="G2543" s="7" t="s">
        <v>220</v>
      </c>
      <c r="H2543" s="125" t="s">
        <v>225</v>
      </c>
      <c r="I2543" s="7" t="s">
        <v>5620</v>
      </c>
      <c r="J2543" s="65" t="s">
        <v>281</v>
      </c>
      <c r="K2543" s="125" t="s">
        <v>146</v>
      </c>
      <c r="L2543" s="139" t="s">
        <v>90</v>
      </c>
      <c r="M2543" s="7" t="str">
        <f t="shared" si="3179"/>
        <v>Couturière</v>
      </c>
      <c r="N2543" s="129">
        <v>45547</v>
      </c>
      <c r="O2543" s="95"/>
      <c r="P2543" s="7">
        <f t="shared" ca="1" si="3205"/>
        <v>-6</v>
      </c>
      <c r="Q2543" s="95"/>
      <c r="R2543" s="95"/>
      <c r="S2543" s="95"/>
      <c r="T2543" s="9" t="s">
        <v>156</v>
      </c>
      <c r="U2543" s="7" t="str">
        <f t="shared" si="3191"/>
        <v>Contractuel</v>
      </c>
      <c r="V2543" s="8">
        <v>45689</v>
      </c>
      <c r="W2543" s="8">
        <f>VLOOKUP(B2543,[1]BASE!$A:$Q,17,0)</f>
        <v>45716</v>
      </c>
      <c r="X2543" s="95"/>
      <c r="Y2543" s="95"/>
      <c r="Z2543" s="129">
        <v>45547</v>
      </c>
      <c r="AA2543" s="7">
        <f t="shared" si="3192"/>
        <v>9</v>
      </c>
      <c r="AB2543" s="7">
        <f t="shared" si="3193"/>
        <v>2024</v>
      </c>
      <c r="AC2543" s="7">
        <f t="shared" si="3194"/>
        <v>2028</v>
      </c>
      <c r="AD2543" s="10" t="e">
        <f t="shared" ref="AD2543:AD2606" ca="1" si="3253">IF(#REF!="Non",(DAYS360(N2543,Q2543)/360),(DAYS360(N2543,TODAY())/360))</f>
        <v>#REF!</v>
      </c>
      <c r="AE2543" s="10" t="e">
        <f t="shared" ca="1" si="3196"/>
        <v>#REF!</v>
      </c>
      <c r="AF2543" s="144">
        <v>31148</v>
      </c>
      <c r="AG2543" s="11">
        <f t="shared" ca="1" si="3197"/>
        <v>39.92876712328767</v>
      </c>
      <c r="AH2543" s="10" t="str">
        <f t="shared" ca="1" si="3198"/>
        <v>&gt;35&lt; 45</v>
      </c>
      <c r="AI2543" s="95">
        <v>16442768</v>
      </c>
      <c r="AJ2543" s="164" t="s">
        <v>79</v>
      </c>
      <c r="AK2543" s="163" t="s">
        <v>9600</v>
      </c>
      <c r="AL2543" s="144">
        <v>38580</v>
      </c>
      <c r="AM2543" s="65" t="s">
        <v>108</v>
      </c>
      <c r="AN2543" s="125" t="s">
        <v>76</v>
      </c>
      <c r="AO2543" s="95">
        <v>3</v>
      </c>
      <c r="AP2543" s="95" t="s">
        <v>9591</v>
      </c>
      <c r="AQ2543" s="95">
        <v>3</v>
      </c>
      <c r="AR2543" s="95">
        <v>1</v>
      </c>
      <c r="AS2543" s="15">
        <f t="shared" si="3241"/>
        <v>45912.25</v>
      </c>
      <c r="AT2543" s="122" t="s">
        <v>163</v>
      </c>
      <c r="AU2543" s="65">
        <v>3.7149999999999999</v>
      </c>
      <c r="AV2543" s="164" t="s">
        <v>150</v>
      </c>
      <c r="AW2543" s="164" t="s">
        <v>2235</v>
      </c>
      <c r="AX2543" s="164">
        <v>93105578750</v>
      </c>
      <c r="AY2543" s="164">
        <v>54</v>
      </c>
      <c r="AZ2543" s="95" t="s">
        <v>174</v>
      </c>
      <c r="BA2543" s="20" t="str">
        <f t="shared" si="3199"/>
        <v>07026009310557875054</v>
      </c>
      <c r="BB2543" s="31">
        <f t="shared" si="3200"/>
        <v>20</v>
      </c>
      <c r="BC2543" s="95" t="s">
        <v>9601</v>
      </c>
      <c r="BD2543" s="95" t="s">
        <v>341</v>
      </c>
      <c r="BE2543" s="95"/>
      <c r="BF2543" s="95"/>
      <c r="BG2543" s="95">
        <v>29223856</v>
      </c>
      <c r="BH2543" s="95">
        <v>55449389</v>
      </c>
      <c r="BI2543" s="95"/>
      <c r="BJ2543" s="95" t="s">
        <v>5995</v>
      </c>
      <c r="BK2543" s="14" t="str">
        <f t="shared" si="3229"/>
        <v>B-P6 AV</v>
      </c>
      <c r="BL2543" s="95" t="s">
        <v>595</v>
      </c>
      <c r="BM2543" s="95"/>
      <c r="BN2543" s="95"/>
      <c r="BO2543" s="95"/>
      <c r="BP2543" s="95"/>
      <c r="BQ2543" s="95"/>
    </row>
    <row r="2544" spans="1:69" x14ac:dyDescent="0.25">
      <c r="A2544" t="str">
        <f>VLOOKUP(B2544,[2]RH!$B:$BV,72,0)</f>
        <v>si</v>
      </c>
      <c r="B2544" s="172">
        <v>2604</v>
      </c>
      <c r="C2544" s="168" t="s">
        <v>168</v>
      </c>
      <c r="D2544" s="7" t="s">
        <v>9602</v>
      </c>
      <c r="E2544" s="130" t="s">
        <v>67</v>
      </c>
      <c r="F2544" s="130" t="s">
        <v>118</v>
      </c>
      <c r="G2544" s="7" t="s">
        <v>220</v>
      </c>
      <c r="H2544" s="125" t="s">
        <v>2398</v>
      </c>
      <c r="I2544" s="7" t="s">
        <v>9411</v>
      </c>
      <c r="J2544" s="65" t="s">
        <v>190</v>
      </c>
      <c r="K2544" s="125" t="s">
        <v>146</v>
      </c>
      <c r="L2544" s="139" t="s">
        <v>90</v>
      </c>
      <c r="M2544" s="7" t="str">
        <f t="shared" si="3179"/>
        <v>Couturière</v>
      </c>
      <c r="N2544" s="129">
        <v>45551</v>
      </c>
      <c r="O2544" s="95"/>
      <c r="P2544" s="7">
        <f t="shared" ca="1" si="3205"/>
        <v>-6</v>
      </c>
      <c r="Q2544" s="95"/>
      <c r="R2544" s="95"/>
      <c r="S2544" s="95"/>
      <c r="T2544" s="9" t="s">
        <v>156</v>
      </c>
      <c r="U2544" s="7" t="str">
        <f t="shared" si="3191"/>
        <v>Contractuel</v>
      </c>
      <c r="V2544" s="8">
        <v>45689</v>
      </c>
      <c r="W2544" s="8">
        <f>VLOOKUP(B2544,[1]BASE!$A:$Q,17,0)</f>
        <v>45716</v>
      </c>
      <c r="X2544" s="95"/>
      <c r="Y2544" s="95"/>
      <c r="Z2544" s="129">
        <v>45551</v>
      </c>
      <c r="AA2544" s="7">
        <f t="shared" si="3192"/>
        <v>9</v>
      </c>
      <c r="AB2544" s="7">
        <f t="shared" si="3193"/>
        <v>2024</v>
      </c>
      <c r="AC2544" s="7">
        <f t="shared" si="3194"/>
        <v>2028</v>
      </c>
      <c r="AD2544" s="10" t="e">
        <f t="shared" ref="AD2544:AD2607" ca="1" si="3254">IF(#REF!="Non",(DAYS360(N2544,Q2544)/360),(DAYS360(N2544,TODAY())/360))</f>
        <v>#REF!</v>
      </c>
      <c r="AE2544" s="10" t="e">
        <f t="shared" ca="1" si="3196"/>
        <v>#REF!</v>
      </c>
      <c r="AF2544" s="144">
        <v>27133</v>
      </c>
      <c r="AG2544" s="11">
        <f t="shared" ca="1" si="3197"/>
        <v>50.92876712328767</v>
      </c>
      <c r="AH2544" s="10" t="str">
        <f t="shared" ca="1" si="3198"/>
        <v>&gt;45&lt; 55</v>
      </c>
      <c r="AI2544" s="95">
        <v>12663968</v>
      </c>
      <c r="AJ2544" s="164" t="s">
        <v>73</v>
      </c>
      <c r="AK2544" s="163" t="s">
        <v>9603</v>
      </c>
      <c r="AL2544" s="144">
        <v>40827</v>
      </c>
      <c r="AM2544" s="65" t="s">
        <v>108</v>
      </c>
      <c r="AN2544" s="125" t="s">
        <v>76</v>
      </c>
      <c r="AO2544" s="95"/>
      <c r="AP2544" s="95" t="s">
        <v>9566</v>
      </c>
      <c r="AQ2544" s="95">
        <v>3</v>
      </c>
      <c r="AR2544" s="95">
        <v>1</v>
      </c>
      <c r="AS2544" s="15">
        <f t="shared" si="3241"/>
        <v>45916.25</v>
      </c>
      <c r="AT2544" s="122" t="s">
        <v>163</v>
      </c>
      <c r="AU2544" s="65">
        <v>3.7149999999999999</v>
      </c>
      <c r="AV2544" s="164">
        <v>17</v>
      </c>
      <c r="AW2544" s="164">
        <v>53594</v>
      </c>
      <c r="AX2544" s="164" t="s">
        <v>9604</v>
      </c>
      <c r="AY2544" s="164">
        <v>63</v>
      </c>
      <c r="AZ2544" s="95" t="s">
        <v>203</v>
      </c>
      <c r="BA2544" s="20" t="str">
        <f t="shared" si="3199"/>
        <v>17535940172207226763</v>
      </c>
      <c r="BB2544" s="31">
        <f t="shared" si="3200"/>
        <v>20</v>
      </c>
      <c r="BC2544" s="95" t="s">
        <v>9605</v>
      </c>
      <c r="BD2544" s="95" t="s">
        <v>341</v>
      </c>
      <c r="BE2544" s="95"/>
      <c r="BF2544" s="95"/>
      <c r="BG2544" s="95">
        <v>22797693</v>
      </c>
      <c r="BH2544" s="95">
        <v>22735015</v>
      </c>
      <c r="BI2544" s="95"/>
      <c r="BJ2544" s="95" t="s">
        <v>5995</v>
      </c>
      <c r="BK2544" s="14" t="str">
        <f t="shared" si="3229"/>
        <v>A-P7 AR</v>
      </c>
      <c r="BL2544" s="95" t="s">
        <v>595</v>
      </c>
      <c r="BM2544" s="95"/>
      <c r="BN2544" s="95"/>
      <c r="BO2544" s="95"/>
      <c r="BP2544" s="95"/>
      <c r="BQ2544" s="95"/>
    </row>
    <row r="2545" spans="1:69" x14ac:dyDescent="0.25">
      <c r="A2545" t="str">
        <f>VLOOKUP(B2545,[2]RH!$B:$BV,72,0)</f>
        <v>si</v>
      </c>
      <c r="B2545" s="172">
        <v>2605</v>
      </c>
      <c r="C2545" s="168" t="s">
        <v>168</v>
      </c>
      <c r="D2545" s="7" t="s">
        <v>9606</v>
      </c>
      <c r="E2545" s="130" t="s">
        <v>67</v>
      </c>
      <c r="F2545" s="130" t="s">
        <v>118</v>
      </c>
      <c r="G2545" s="7" t="s">
        <v>1801</v>
      </c>
      <c r="H2545" s="41" t="s">
        <v>225</v>
      </c>
      <c r="I2545" s="7" t="s">
        <v>1802</v>
      </c>
      <c r="J2545" s="7" t="s">
        <v>281</v>
      </c>
      <c r="K2545" s="125" t="s">
        <v>146</v>
      </c>
      <c r="L2545" s="139" t="s">
        <v>90</v>
      </c>
      <c r="M2545" s="7" t="str">
        <f t="shared" si="3179"/>
        <v>Prép CAMPO</v>
      </c>
      <c r="N2545" s="129">
        <v>45547</v>
      </c>
      <c r="O2545" s="95"/>
      <c r="P2545" s="7">
        <f t="shared" ca="1" si="3205"/>
        <v>-6</v>
      </c>
      <c r="Q2545" s="95"/>
      <c r="R2545" s="95"/>
      <c r="S2545" s="95"/>
      <c r="T2545" s="9" t="s">
        <v>156</v>
      </c>
      <c r="U2545" s="7" t="str">
        <f t="shared" si="3191"/>
        <v>Contractuel</v>
      </c>
      <c r="V2545" s="8">
        <v>45689</v>
      </c>
      <c r="W2545" s="8">
        <f>VLOOKUP(B2545,[1]BASE!$A:$Q,17,0)</f>
        <v>45716</v>
      </c>
      <c r="X2545" s="95"/>
      <c r="Y2545" s="95"/>
      <c r="Z2545" s="129">
        <v>45547</v>
      </c>
      <c r="AA2545" s="7">
        <f t="shared" si="3192"/>
        <v>9</v>
      </c>
      <c r="AB2545" s="7">
        <f t="shared" si="3193"/>
        <v>2024</v>
      </c>
      <c r="AC2545" s="7">
        <f t="shared" si="3194"/>
        <v>2028</v>
      </c>
      <c r="AD2545" s="10" t="e">
        <f t="shared" ref="AD2545:AD2608" ca="1" si="3255">IF(#REF!="Non",(DAYS360(N2545,Q2545)/360),(DAYS360(N2545,TODAY())/360))</f>
        <v>#REF!</v>
      </c>
      <c r="AE2545" s="10" t="e">
        <f t="shared" ca="1" si="3196"/>
        <v>#REF!</v>
      </c>
      <c r="AF2545" s="144">
        <v>37071</v>
      </c>
      <c r="AG2545" s="11">
        <f t="shared" ca="1" si="3197"/>
        <v>23.701369863013699</v>
      </c>
      <c r="AH2545" s="10" t="str">
        <f t="shared" ca="1" si="3198"/>
        <v>&lt; 25</v>
      </c>
      <c r="AI2545" s="12">
        <v>17692994</v>
      </c>
      <c r="AJ2545" s="40" t="s">
        <v>82</v>
      </c>
      <c r="AK2545" s="163" t="s">
        <v>9607</v>
      </c>
      <c r="AL2545" s="144">
        <v>44358</v>
      </c>
      <c r="AM2545" s="65" t="s">
        <v>108</v>
      </c>
      <c r="AN2545" s="125" t="s">
        <v>109</v>
      </c>
      <c r="AO2545" s="95"/>
      <c r="AP2545" s="95" t="s">
        <v>9608</v>
      </c>
      <c r="AQ2545" s="95">
        <v>3</v>
      </c>
      <c r="AR2545" s="95">
        <v>1</v>
      </c>
      <c r="AS2545" s="15">
        <f t="shared" si="3241"/>
        <v>45912.25</v>
      </c>
      <c r="AT2545" s="122" t="s">
        <v>163</v>
      </c>
      <c r="AU2545" s="65">
        <v>3.7149999999999999</v>
      </c>
      <c r="AV2545" s="164">
        <v>17</v>
      </c>
      <c r="AW2545" s="164" t="s">
        <v>201</v>
      </c>
      <c r="AX2545" s="164" t="s">
        <v>9609</v>
      </c>
      <c r="AY2545" s="164" t="s">
        <v>170</v>
      </c>
      <c r="AZ2545" s="95" t="s">
        <v>203</v>
      </c>
      <c r="BA2545" s="20" t="str">
        <f t="shared" si="3199"/>
        <v>17001000000302571609</v>
      </c>
      <c r="BB2545" s="31">
        <f t="shared" si="3200"/>
        <v>20</v>
      </c>
      <c r="BC2545" s="95" t="s">
        <v>9610</v>
      </c>
      <c r="BD2545" s="95" t="s">
        <v>115</v>
      </c>
      <c r="BE2545" s="95"/>
      <c r="BF2545" s="95"/>
      <c r="BG2545" s="95">
        <v>50329005</v>
      </c>
      <c r="BH2545" s="95"/>
      <c r="BI2545" s="95"/>
      <c r="BJ2545" s="95" t="s">
        <v>9611</v>
      </c>
      <c r="BK2545" s="14" t="s">
        <v>1806</v>
      </c>
      <c r="BL2545" s="95" t="s">
        <v>595</v>
      </c>
      <c r="BM2545" s="95"/>
      <c r="BN2545" s="95"/>
      <c r="BO2545" s="95"/>
      <c r="BP2545" s="95"/>
      <c r="BQ2545" s="95"/>
    </row>
    <row r="2546" spans="1:69" x14ac:dyDescent="0.25">
      <c r="A2546" t="str">
        <f>VLOOKUP(B2546,[2]RH!$B:$BV,72,0)</f>
        <v>si</v>
      </c>
      <c r="B2546" s="172">
        <v>2606</v>
      </c>
      <c r="C2546" s="168" t="s">
        <v>168</v>
      </c>
      <c r="D2546" s="7" t="s">
        <v>9612</v>
      </c>
      <c r="E2546" s="130" t="s">
        <v>67</v>
      </c>
      <c r="F2546" s="130" t="s">
        <v>258</v>
      </c>
      <c r="G2546" s="7" t="s">
        <v>4734</v>
      </c>
      <c r="H2546" s="7" t="s">
        <v>562</v>
      </c>
      <c r="I2546" s="7" t="s">
        <v>6637</v>
      </c>
      <c r="J2546" s="65" t="s">
        <v>281</v>
      </c>
      <c r="K2546" s="125" t="s">
        <v>89</v>
      </c>
      <c r="L2546" s="139" t="s">
        <v>90</v>
      </c>
      <c r="M2546" s="7" t="str">
        <f t="shared" si="3179"/>
        <v>CSL</v>
      </c>
      <c r="N2546" s="129">
        <v>45551</v>
      </c>
      <c r="O2546" s="95"/>
      <c r="P2546" s="7">
        <f t="shared" ca="1" si="3205"/>
        <v>-6</v>
      </c>
      <c r="Q2546" s="95"/>
      <c r="R2546" s="95"/>
      <c r="S2546" s="95"/>
      <c r="T2546" s="9" t="s">
        <v>156</v>
      </c>
      <c r="U2546" s="7" t="str">
        <f t="shared" si="3191"/>
        <v>Contractuel</v>
      </c>
      <c r="V2546" s="8">
        <v>45689</v>
      </c>
      <c r="W2546" s="8">
        <f>VLOOKUP(B2546,[1]BASE!$A:$Q,17,0)</f>
        <v>45716</v>
      </c>
      <c r="X2546" s="95"/>
      <c r="Y2546" s="95"/>
      <c r="Z2546" s="129">
        <v>45551</v>
      </c>
      <c r="AA2546" s="7">
        <f t="shared" si="3192"/>
        <v>9</v>
      </c>
      <c r="AB2546" s="7">
        <f t="shared" si="3193"/>
        <v>2024</v>
      </c>
      <c r="AC2546" s="7">
        <f t="shared" si="3194"/>
        <v>2028</v>
      </c>
      <c r="AD2546" s="10" t="e">
        <f t="shared" ref="AD2546:AD2609" ca="1" si="3256">IF(#REF!="Non",(DAYS360(N2546,Q2546)/360),(DAYS360(N2546,TODAY())/360))</f>
        <v>#REF!</v>
      </c>
      <c r="AE2546" s="10" t="e">
        <f t="shared" ca="1" si="3196"/>
        <v>#REF!</v>
      </c>
      <c r="AF2546" s="144">
        <v>34959</v>
      </c>
      <c r="AG2546" s="11">
        <f t="shared" ca="1" si="3197"/>
        <v>29.487671232876714</v>
      </c>
      <c r="AH2546" s="10" t="str">
        <f t="shared" ca="1" si="3198"/>
        <v>&gt;25&lt; 35</v>
      </c>
      <c r="AI2546" s="95">
        <v>17284275</v>
      </c>
      <c r="AJ2546" s="164" t="s">
        <v>170</v>
      </c>
      <c r="AK2546" s="163" t="s">
        <v>9613</v>
      </c>
      <c r="AL2546" s="144">
        <v>42300</v>
      </c>
      <c r="AM2546" s="65" t="s">
        <v>108</v>
      </c>
      <c r="AN2546" s="125" t="s">
        <v>76</v>
      </c>
      <c r="AO2546" s="95">
        <v>1</v>
      </c>
      <c r="AP2546" s="95" t="s">
        <v>1514</v>
      </c>
      <c r="AQ2546" s="95">
        <v>3</v>
      </c>
      <c r="AR2546" s="95">
        <v>1</v>
      </c>
      <c r="AS2546" s="15">
        <f t="shared" si="3241"/>
        <v>45916.25</v>
      </c>
      <c r="AT2546" s="122" t="s">
        <v>163</v>
      </c>
      <c r="AU2546" s="65">
        <v>3.8780000000000001</v>
      </c>
      <c r="AV2546" s="164">
        <v>12</v>
      </c>
      <c r="AW2546" s="164" t="s">
        <v>1464</v>
      </c>
      <c r="AX2546" s="164" t="s">
        <v>9614</v>
      </c>
      <c r="AY2546" s="164">
        <v>80</v>
      </c>
      <c r="AZ2546" s="95" t="s">
        <v>195</v>
      </c>
      <c r="BA2546" s="20" t="str">
        <f t="shared" si="3199"/>
        <v>12055000000245276380</v>
      </c>
      <c r="BB2546" s="31">
        <f t="shared" si="3200"/>
        <v>20</v>
      </c>
      <c r="BC2546" s="95" t="s">
        <v>486</v>
      </c>
      <c r="BD2546" s="95" t="s">
        <v>341</v>
      </c>
      <c r="BE2546" s="95"/>
      <c r="BF2546" s="95"/>
      <c r="BG2546" s="95">
        <v>51564606</v>
      </c>
      <c r="BH2546" s="95"/>
      <c r="BI2546" s="95"/>
      <c r="BJ2546" t="s">
        <v>486</v>
      </c>
      <c r="BK2546" s="14" t="str">
        <f>IF(K2546="CADRE","CADRE",CONCATENATE(J2546,"-",H2546))</f>
        <v>B-P6 AR</v>
      </c>
      <c r="BL2546" s="95" t="s">
        <v>288</v>
      </c>
      <c r="BM2546" s="95"/>
      <c r="BN2546" s="95"/>
      <c r="BO2546" s="95"/>
      <c r="BP2546" s="95"/>
      <c r="BQ2546" s="95"/>
    </row>
    <row r="2547" spans="1:69" x14ac:dyDescent="0.25">
      <c r="A2547" t="str">
        <f>VLOOKUP(B2547,[2]RH!$B:$BV,72,0)</f>
        <v>non-Actif</v>
      </c>
      <c r="B2547" s="172">
        <v>2607</v>
      </c>
      <c r="C2547" s="168" t="s">
        <v>168</v>
      </c>
      <c r="D2547" s="7" t="s">
        <v>9615</v>
      </c>
      <c r="E2547" s="130" t="s">
        <v>67</v>
      </c>
      <c r="F2547" s="130" t="s">
        <v>118</v>
      </c>
      <c r="G2547" s="7" t="s">
        <v>3299</v>
      </c>
      <c r="H2547" s="80" t="s">
        <v>2398</v>
      </c>
      <c r="I2547" s="7" t="s">
        <v>1802</v>
      </c>
      <c r="J2547" s="65" t="s">
        <v>281</v>
      </c>
      <c r="K2547" s="125" t="s">
        <v>146</v>
      </c>
      <c r="L2547" s="139" t="s">
        <v>90</v>
      </c>
      <c r="M2547" s="7" t="str">
        <f t="shared" si="3179"/>
        <v>CAMPO</v>
      </c>
      <c r="N2547" s="129">
        <v>45551</v>
      </c>
      <c r="O2547" s="95"/>
      <c r="P2547" s="7">
        <f t="shared" ca="1" si="3205"/>
        <v>-126</v>
      </c>
      <c r="Q2547" s="129">
        <v>45609</v>
      </c>
      <c r="R2547" s="95" t="s">
        <v>3467</v>
      </c>
      <c r="S2547" s="95"/>
      <c r="T2547" s="9" t="s">
        <v>156</v>
      </c>
      <c r="U2547" s="7" t="str">
        <f t="shared" si="3191"/>
        <v>Contractuel</v>
      </c>
      <c r="V2547" s="129">
        <v>45551</v>
      </c>
      <c r="W2547" s="129">
        <v>45596</v>
      </c>
      <c r="X2547" s="95"/>
      <c r="Y2547" s="95"/>
      <c r="Z2547" s="129">
        <v>45551</v>
      </c>
      <c r="AA2547" s="7">
        <f t="shared" si="3192"/>
        <v>9</v>
      </c>
      <c r="AB2547" s="7">
        <f t="shared" si="3193"/>
        <v>2024</v>
      </c>
      <c r="AC2547" s="7">
        <f t="shared" si="3194"/>
        <v>2028</v>
      </c>
      <c r="AD2547" s="10" t="e">
        <f t="shared" ref="AD2547:AD2610" ca="1" si="3257">IF(#REF!="Non",(DAYS360(N2547,Q2547)/360),(DAYS360(N2547,TODAY())/360))</f>
        <v>#REF!</v>
      </c>
      <c r="AE2547" s="10" t="e">
        <f t="shared" ca="1" si="3196"/>
        <v>#REF!</v>
      </c>
      <c r="AF2547" s="144">
        <v>37154</v>
      </c>
      <c r="AG2547" s="11">
        <f t="shared" ca="1" si="3197"/>
        <v>23.473972602739725</v>
      </c>
      <c r="AH2547" s="10" t="str">
        <f t="shared" ca="1" si="3198"/>
        <v>&lt; 25</v>
      </c>
      <c r="AI2547" s="95">
        <v>17443446</v>
      </c>
      <c r="AJ2547" s="164" t="s">
        <v>106</v>
      </c>
      <c r="AK2547" s="163" t="s">
        <v>9616</v>
      </c>
      <c r="AL2547" s="144">
        <v>43897</v>
      </c>
      <c r="AM2547" s="65" t="s">
        <v>108</v>
      </c>
      <c r="AN2547" s="125" t="s">
        <v>109</v>
      </c>
      <c r="AO2547" s="95"/>
      <c r="AP2547" s="95" t="s">
        <v>9617</v>
      </c>
      <c r="AQ2547" s="95">
        <v>3</v>
      </c>
      <c r="AR2547" s="95">
        <v>1</v>
      </c>
      <c r="AS2547" s="15">
        <f t="shared" si="3241"/>
        <v>45916.25</v>
      </c>
      <c r="AT2547" s="122" t="s">
        <v>163</v>
      </c>
      <c r="AU2547" s="65">
        <v>3.7149999999999999</v>
      </c>
      <c r="AV2547" s="164">
        <v>17</v>
      </c>
      <c r="AW2547" s="164" t="s">
        <v>201</v>
      </c>
      <c r="AX2547" s="164" t="s">
        <v>9618</v>
      </c>
      <c r="AY2547" s="164">
        <v>35</v>
      </c>
      <c r="AZ2547" s="95" t="s">
        <v>203</v>
      </c>
      <c r="BA2547" s="20" t="str">
        <f t="shared" si="3199"/>
        <v>17001000000307795835</v>
      </c>
      <c r="BB2547" s="31">
        <f t="shared" si="3200"/>
        <v>20</v>
      </c>
      <c r="BC2547" s="95" t="s">
        <v>9619</v>
      </c>
      <c r="BD2547" s="95" t="s">
        <v>341</v>
      </c>
      <c r="BE2547" s="95"/>
      <c r="BF2547" s="95"/>
      <c r="BG2547" s="95">
        <v>58001472</v>
      </c>
      <c r="BH2547" s="95"/>
      <c r="BI2547" s="95"/>
      <c r="BJ2547" t="s">
        <v>3647</v>
      </c>
      <c r="BK2547" s="14" t="s">
        <v>1806</v>
      </c>
      <c r="BL2547" s="95" t="s">
        <v>595</v>
      </c>
      <c r="BM2547" s="95"/>
      <c r="BN2547" s="95"/>
      <c r="BO2547" s="95"/>
      <c r="BP2547" s="95"/>
      <c r="BQ2547" s="95"/>
    </row>
    <row r="2548" spans="1:69" x14ac:dyDescent="0.25">
      <c r="A2548" t="str">
        <f>VLOOKUP(B2548,[2]RH!$B:$BV,72,0)</f>
        <v>si</v>
      </c>
      <c r="B2548" s="172">
        <v>2608</v>
      </c>
      <c r="C2548" s="168" t="s">
        <v>168</v>
      </c>
      <c r="D2548" s="7" t="s">
        <v>9620</v>
      </c>
      <c r="E2548" s="130" t="s">
        <v>67</v>
      </c>
      <c r="F2548" s="130" t="s">
        <v>118</v>
      </c>
      <c r="G2548" s="7" t="s">
        <v>220</v>
      </c>
      <c r="H2548" s="45" t="s">
        <v>2398</v>
      </c>
      <c r="I2548" s="7" t="s">
        <v>2487</v>
      </c>
      <c r="J2548" s="65" t="s">
        <v>281</v>
      </c>
      <c r="K2548" s="125" t="s">
        <v>146</v>
      </c>
      <c r="L2548" s="139" t="s">
        <v>90</v>
      </c>
      <c r="M2548" s="7" t="str">
        <f t="shared" si="3179"/>
        <v>Couturière</v>
      </c>
      <c r="N2548" s="129">
        <v>45547</v>
      </c>
      <c r="O2548" s="95"/>
      <c r="P2548" s="7">
        <f t="shared" ca="1" si="3205"/>
        <v>-6</v>
      </c>
      <c r="Q2548" s="95"/>
      <c r="R2548" s="95"/>
      <c r="S2548" s="95"/>
      <c r="T2548" s="9" t="s">
        <v>156</v>
      </c>
      <c r="U2548" s="7" t="str">
        <f t="shared" si="3191"/>
        <v>Contractuel</v>
      </c>
      <c r="V2548" s="8">
        <v>45689</v>
      </c>
      <c r="W2548" s="8">
        <f>VLOOKUP(B2548,[1]BASE!$A:$Q,17,0)</f>
        <v>45716</v>
      </c>
      <c r="X2548" s="95"/>
      <c r="Y2548" s="95"/>
      <c r="Z2548" s="129">
        <v>45547</v>
      </c>
      <c r="AA2548" s="7">
        <f t="shared" si="3192"/>
        <v>9</v>
      </c>
      <c r="AB2548" s="7">
        <f t="shared" si="3193"/>
        <v>2024</v>
      </c>
      <c r="AC2548" s="7">
        <f t="shared" si="3194"/>
        <v>2028</v>
      </c>
      <c r="AD2548" s="10" t="e">
        <f t="shared" ref="AD2548:AD2611" ca="1" si="3258">IF(#REF!="Non",(DAYS360(N2548,Q2548)/360),(DAYS360(N2548,TODAY())/360))</f>
        <v>#REF!</v>
      </c>
      <c r="AE2548" s="10" t="e">
        <f t="shared" ca="1" si="3196"/>
        <v>#REF!</v>
      </c>
      <c r="AF2548" s="144">
        <v>36341</v>
      </c>
      <c r="AG2548" s="11">
        <f t="shared" ca="1" si="3197"/>
        <v>25.701369863013699</v>
      </c>
      <c r="AH2548" s="10" t="str">
        <f t="shared" ca="1" si="3198"/>
        <v>&gt;25&lt; 35</v>
      </c>
      <c r="AI2548" s="95">
        <v>17734883</v>
      </c>
      <c r="AJ2548" s="164" t="s">
        <v>150</v>
      </c>
      <c r="AK2548" s="163" t="s">
        <v>9621</v>
      </c>
      <c r="AL2548" s="144">
        <v>41918</v>
      </c>
      <c r="AM2548" s="65" t="s">
        <v>108</v>
      </c>
      <c r="AN2548" s="125" t="s">
        <v>109</v>
      </c>
      <c r="AO2548" s="95"/>
      <c r="AP2548" s="95" t="s">
        <v>9566</v>
      </c>
      <c r="AQ2548" s="95">
        <v>3</v>
      </c>
      <c r="AR2548" s="95">
        <v>1</v>
      </c>
      <c r="AS2548" s="15">
        <f t="shared" si="3241"/>
        <v>45912.25</v>
      </c>
      <c r="AT2548" s="122" t="s">
        <v>163</v>
      </c>
      <c r="AU2548" s="65">
        <v>3.7149999999999999</v>
      </c>
      <c r="AV2548" s="164">
        <v>17</v>
      </c>
      <c r="AW2548" s="164" t="s">
        <v>201</v>
      </c>
      <c r="AX2548" s="164" t="s">
        <v>9622</v>
      </c>
      <c r="AY2548" s="164">
        <v>42</v>
      </c>
      <c r="AZ2548" s="95" t="s">
        <v>203</v>
      </c>
      <c r="BA2548" s="20" t="str">
        <f t="shared" si="3199"/>
        <v>17001000000354737142</v>
      </c>
      <c r="BB2548" s="31">
        <f t="shared" si="3200"/>
        <v>20</v>
      </c>
      <c r="BC2548" s="95" t="s">
        <v>286</v>
      </c>
      <c r="BD2548" s="95" t="s">
        <v>341</v>
      </c>
      <c r="BE2548" s="95"/>
      <c r="BF2548" s="95"/>
      <c r="BG2548" s="95">
        <v>27374212</v>
      </c>
      <c r="BH2548" s="95">
        <v>28608617</v>
      </c>
      <c r="BI2548" s="95"/>
      <c r="BJ2548" s="95" t="s">
        <v>9584</v>
      </c>
      <c r="BK2548" s="14" t="str">
        <f t="shared" ref="BK2548:BK2553" si="3259">IF(K2548="CADRE","CADRE",CONCATENATE(J2548,"-",H2548))</f>
        <v>B-P7 AR</v>
      </c>
      <c r="BL2548" s="95" t="s">
        <v>595</v>
      </c>
      <c r="BM2548" s="95"/>
      <c r="BN2548" s="95"/>
      <c r="BO2548" s="95"/>
      <c r="BP2548" s="95"/>
      <c r="BQ2548" s="95"/>
    </row>
    <row r="2549" spans="1:69" x14ac:dyDescent="0.25">
      <c r="A2549" t="str">
        <f>VLOOKUP(B2549,[2]RH!$B:$BV,72,0)</f>
        <v>si</v>
      </c>
      <c r="B2549" s="172">
        <v>2609</v>
      </c>
      <c r="C2549" s="168" t="s">
        <v>168</v>
      </c>
      <c r="D2549" s="7" t="s">
        <v>1784</v>
      </c>
      <c r="E2549" s="130" t="s">
        <v>67</v>
      </c>
      <c r="F2549" s="130" t="s">
        <v>118</v>
      </c>
      <c r="G2549" s="7" t="s">
        <v>220</v>
      </c>
      <c r="H2549" s="125" t="s">
        <v>2398</v>
      </c>
      <c r="I2549" s="7" t="s">
        <v>9411</v>
      </c>
      <c r="J2549" s="65" t="s">
        <v>190</v>
      </c>
      <c r="K2549" s="125" t="s">
        <v>146</v>
      </c>
      <c r="L2549" s="139" t="s">
        <v>90</v>
      </c>
      <c r="M2549" s="7" t="str">
        <f t="shared" si="3179"/>
        <v>Couturière</v>
      </c>
      <c r="N2549" s="129">
        <v>45548</v>
      </c>
      <c r="O2549" s="95"/>
      <c r="P2549" s="7">
        <f t="shared" ca="1" si="3205"/>
        <v>-6</v>
      </c>
      <c r="Q2549" s="95"/>
      <c r="R2549" s="95"/>
      <c r="S2549" s="95"/>
      <c r="T2549" s="9" t="s">
        <v>156</v>
      </c>
      <c r="U2549" s="7" t="str">
        <f t="shared" si="3191"/>
        <v>Contractuel</v>
      </c>
      <c r="V2549" s="8">
        <v>45689</v>
      </c>
      <c r="W2549" s="8">
        <f>VLOOKUP(B2549,[1]BASE!$A:$Q,17,0)</f>
        <v>45716</v>
      </c>
      <c r="X2549" s="95"/>
      <c r="Y2549" s="95"/>
      <c r="Z2549" s="129">
        <v>45548</v>
      </c>
      <c r="AA2549" s="7">
        <f t="shared" si="3192"/>
        <v>9</v>
      </c>
      <c r="AB2549" s="7">
        <f t="shared" si="3193"/>
        <v>2024</v>
      </c>
      <c r="AC2549" s="7">
        <f t="shared" si="3194"/>
        <v>2028</v>
      </c>
      <c r="AD2549" s="10" t="e">
        <f t="shared" ref="AD2549:AD2612" ca="1" si="3260">IF(#REF!="Non",(DAYS360(N2549,Q2549)/360),(DAYS360(N2549,TODAY())/360))</f>
        <v>#REF!</v>
      </c>
      <c r="AE2549" s="10" t="e">
        <f t="shared" ca="1" si="3196"/>
        <v>#REF!</v>
      </c>
      <c r="AF2549" s="144">
        <v>35633</v>
      </c>
      <c r="AG2549" s="11">
        <f t="shared" ca="1" si="3197"/>
        <v>27.641095890410959</v>
      </c>
      <c r="AH2549" s="10" t="str">
        <f t="shared" ca="1" si="3198"/>
        <v>&gt;25&lt; 35</v>
      </c>
      <c r="AI2549" s="95"/>
      <c r="AJ2549" s="164"/>
      <c r="AK2549" s="163" t="s">
        <v>9623</v>
      </c>
      <c r="AL2549" s="144">
        <v>41913</v>
      </c>
      <c r="AM2549" s="65" t="s">
        <v>108</v>
      </c>
      <c r="AN2549" s="125" t="s">
        <v>76</v>
      </c>
      <c r="AO2549" s="95">
        <v>1</v>
      </c>
      <c r="AP2549" s="95" t="s">
        <v>9608</v>
      </c>
      <c r="AQ2549" s="95">
        <v>3</v>
      </c>
      <c r="AR2549" s="95">
        <v>1</v>
      </c>
      <c r="AS2549" s="15">
        <f t="shared" si="3241"/>
        <v>45913.25</v>
      </c>
      <c r="AT2549" s="122" t="s">
        <v>163</v>
      </c>
      <c r="AU2549" s="65">
        <v>3.7149999999999999</v>
      </c>
      <c r="AV2549" s="164">
        <v>17</v>
      </c>
      <c r="AW2549" s="164" t="s">
        <v>201</v>
      </c>
      <c r="AX2549" s="164" t="s">
        <v>1785</v>
      </c>
      <c r="AY2549" s="164" t="s">
        <v>170</v>
      </c>
      <c r="AZ2549" s="95" t="s">
        <v>203</v>
      </c>
      <c r="BA2549" s="20" t="str">
        <f t="shared" si="3199"/>
        <v>17001000000296625509</v>
      </c>
      <c r="BB2549" s="31">
        <f t="shared" si="3200"/>
        <v>20</v>
      </c>
      <c r="BC2549" s="95" t="s">
        <v>8976</v>
      </c>
      <c r="BD2549" s="95" t="s">
        <v>341</v>
      </c>
      <c r="BE2549" s="95"/>
      <c r="BF2549" s="95"/>
      <c r="BG2549" s="95">
        <v>58301287</v>
      </c>
      <c r="BH2549" s="95">
        <v>53121227</v>
      </c>
      <c r="BI2549" s="95"/>
      <c r="BJ2549" s="95" t="s">
        <v>9563</v>
      </c>
      <c r="BK2549" s="14" t="str">
        <f t="shared" si="3259"/>
        <v>A-P7 AR</v>
      </c>
      <c r="BL2549" s="95" t="s">
        <v>595</v>
      </c>
      <c r="BM2549" s="95"/>
      <c r="BN2549" s="95"/>
      <c r="BO2549" s="95"/>
      <c r="BP2549" s="95"/>
      <c r="BQ2549" s="95"/>
    </row>
    <row r="2550" spans="1:69" x14ac:dyDescent="0.25">
      <c r="A2550" t="str">
        <f>VLOOKUP(B2550,[2]RH!$B:$BV,72,0)</f>
        <v>non-Actif</v>
      </c>
      <c r="B2550" s="172">
        <v>2610</v>
      </c>
      <c r="C2550" s="168" t="s">
        <v>168</v>
      </c>
      <c r="D2550" s="7" t="s">
        <v>9624</v>
      </c>
      <c r="E2550" s="130" t="s">
        <v>67</v>
      </c>
      <c r="F2550" s="130" t="s">
        <v>118</v>
      </c>
      <c r="G2550" s="7" t="s">
        <v>220</v>
      </c>
      <c r="H2550" s="125" t="s">
        <v>649</v>
      </c>
      <c r="I2550" s="7" t="s">
        <v>650</v>
      </c>
      <c r="J2550" s="65" t="s">
        <v>281</v>
      </c>
      <c r="K2550" s="125" t="s">
        <v>146</v>
      </c>
      <c r="L2550" s="139" t="s">
        <v>90</v>
      </c>
      <c r="M2550" s="7" t="str">
        <f t="shared" si="3179"/>
        <v>Couturière</v>
      </c>
      <c r="N2550" s="129">
        <v>45547</v>
      </c>
      <c r="O2550" s="95"/>
      <c r="P2550" s="7">
        <f t="shared" ca="1" si="3205"/>
        <v>-126</v>
      </c>
      <c r="Q2550" s="129">
        <v>45547</v>
      </c>
      <c r="R2550" s="95" t="s">
        <v>6470</v>
      </c>
      <c r="S2550" s="95"/>
      <c r="T2550" s="9" t="s">
        <v>156</v>
      </c>
      <c r="U2550" s="7" t="str">
        <f t="shared" si="3191"/>
        <v>Contractuel</v>
      </c>
      <c r="V2550" s="129">
        <v>45547</v>
      </c>
      <c r="W2550" s="129">
        <v>45596</v>
      </c>
      <c r="X2550" s="95"/>
      <c r="Y2550" s="95"/>
      <c r="Z2550" s="129">
        <v>45547</v>
      </c>
      <c r="AA2550" s="7">
        <f t="shared" si="3192"/>
        <v>9</v>
      </c>
      <c r="AB2550" s="7">
        <f t="shared" si="3193"/>
        <v>2024</v>
      </c>
      <c r="AC2550" s="7">
        <f t="shared" si="3194"/>
        <v>2028</v>
      </c>
      <c r="AD2550" s="10" t="e">
        <f t="shared" ref="AD2550:AD2613" ca="1" si="3261">IF(#REF!="Non",(DAYS360(N2550,Q2550)/360),(DAYS360(N2550,TODAY())/360))</f>
        <v>#REF!</v>
      </c>
      <c r="AE2550" s="10" t="e">
        <f t="shared" ca="1" si="3196"/>
        <v>#REF!</v>
      </c>
      <c r="AF2550" s="144">
        <v>26527</v>
      </c>
      <c r="AG2550" s="11">
        <f t="shared" ca="1" si="3197"/>
        <v>52.589041095890408</v>
      </c>
      <c r="AH2550" s="10" t="str">
        <f t="shared" ca="1" si="3198"/>
        <v>&gt;45&lt; 55</v>
      </c>
      <c r="AI2550" s="95"/>
      <c r="AJ2550" s="164"/>
      <c r="AK2550" s="163" t="s">
        <v>9625</v>
      </c>
      <c r="AL2550" s="144">
        <v>35668</v>
      </c>
      <c r="AM2550" s="65" t="s">
        <v>108</v>
      </c>
      <c r="AN2550" s="125" t="s">
        <v>76</v>
      </c>
      <c r="AO2550" s="95">
        <v>2</v>
      </c>
      <c r="AP2550" s="95" t="s">
        <v>9416</v>
      </c>
      <c r="AQ2550" s="95">
        <v>3</v>
      </c>
      <c r="AR2550" s="95">
        <v>1</v>
      </c>
      <c r="AS2550" s="15">
        <f t="shared" si="3241"/>
        <v>45912.25</v>
      </c>
      <c r="AT2550" s="122" t="s">
        <v>163</v>
      </c>
      <c r="AU2550" s="65">
        <v>3.7149999999999999</v>
      </c>
      <c r="AV2550" s="164">
        <v>17</v>
      </c>
      <c r="AW2550" s="164" t="s">
        <v>201</v>
      </c>
      <c r="AX2550" s="164" t="s">
        <v>9626</v>
      </c>
      <c r="AY2550" s="164">
        <v>44</v>
      </c>
      <c r="AZ2550" s="95" t="s">
        <v>203</v>
      </c>
      <c r="BA2550" s="20" t="str">
        <f t="shared" si="3199"/>
        <v>17001000000262855444</v>
      </c>
      <c r="BB2550" s="31">
        <f t="shared" si="3200"/>
        <v>20</v>
      </c>
      <c r="BC2550" s="95" t="s">
        <v>9627</v>
      </c>
      <c r="BD2550" s="95" t="s">
        <v>341</v>
      </c>
      <c r="BE2550" s="95"/>
      <c r="BF2550" s="95"/>
      <c r="BG2550" s="95">
        <v>51555954</v>
      </c>
      <c r="BH2550" s="95">
        <v>53892733</v>
      </c>
      <c r="BI2550" s="95"/>
      <c r="BJ2550" s="95"/>
      <c r="BK2550" s="14" t="str">
        <f t="shared" si="3259"/>
        <v>B-Panda</v>
      </c>
      <c r="BL2550" s="95" t="s">
        <v>595</v>
      </c>
      <c r="BM2550" s="95"/>
      <c r="BN2550" s="95"/>
      <c r="BO2550" s="95"/>
      <c r="BP2550" s="95"/>
      <c r="BQ2550" s="95"/>
    </row>
    <row r="2551" spans="1:69" x14ac:dyDescent="0.25">
      <c r="A2551" t="str">
        <f>VLOOKUP(B2551,[2]RH!$B:$BV,72,0)</f>
        <v>si</v>
      </c>
      <c r="B2551" s="172">
        <v>2611</v>
      </c>
      <c r="C2551" s="168" t="s">
        <v>168</v>
      </c>
      <c r="D2551" s="7" t="s">
        <v>9628</v>
      </c>
      <c r="E2551" s="130" t="s">
        <v>67</v>
      </c>
      <c r="F2551" s="130" t="s">
        <v>118</v>
      </c>
      <c r="G2551" s="7" t="s">
        <v>220</v>
      </c>
      <c r="H2551" s="45" t="s">
        <v>225</v>
      </c>
      <c r="I2551" s="7" t="s">
        <v>589</v>
      </c>
      <c r="J2551" s="7" t="s">
        <v>190</v>
      </c>
      <c r="K2551" s="125" t="s">
        <v>146</v>
      </c>
      <c r="L2551" s="139" t="s">
        <v>90</v>
      </c>
      <c r="M2551" s="7" t="str">
        <f t="shared" si="3179"/>
        <v>Couturière</v>
      </c>
      <c r="N2551" s="129">
        <v>45547</v>
      </c>
      <c r="O2551" s="95"/>
      <c r="P2551" s="7">
        <f t="shared" ca="1" si="3205"/>
        <v>-6</v>
      </c>
      <c r="Q2551" s="95"/>
      <c r="R2551" s="95"/>
      <c r="S2551" s="95"/>
      <c r="T2551" s="9" t="s">
        <v>156</v>
      </c>
      <c r="U2551" s="7" t="str">
        <f t="shared" si="3191"/>
        <v>Contractuel</v>
      </c>
      <c r="V2551" s="8">
        <v>45689</v>
      </c>
      <c r="W2551" s="8">
        <f>VLOOKUP(B2551,[1]BASE!$A:$Q,17,0)</f>
        <v>45716</v>
      </c>
      <c r="X2551" s="95"/>
      <c r="Y2551" s="95"/>
      <c r="Z2551" s="129">
        <v>45547</v>
      </c>
      <c r="AA2551" s="7">
        <f t="shared" si="3192"/>
        <v>9</v>
      </c>
      <c r="AB2551" s="7">
        <f t="shared" si="3193"/>
        <v>2024</v>
      </c>
      <c r="AC2551" s="7">
        <f t="shared" si="3194"/>
        <v>2028</v>
      </c>
      <c r="AD2551" s="10" t="e">
        <f t="shared" ref="AD2551:AD2614" ca="1" si="3262">IF(#REF!="Non",(DAYS360(N2551,Q2551)/360),(DAYS360(N2551,TODAY())/360))</f>
        <v>#REF!</v>
      </c>
      <c r="AE2551" s="10" t="e">
        <f t="shared" ca="1" si="3196"/>
        <v>#REF!</v>
      </c>
      <c r="AF2551" s="144">
        <v>28506</v>
      </c>
      <c r="AG2551" s="11">
        <f t="shared" ca="1" si="3197"/>
        <v>47.167123287671231</v>
      </c>
      <c r="AH2551" s="10" t="str">
        <f t="shared" ca="1" si="3198"/>
        <v>&gt;45&lt; 55</v>
      </c>
      <c r="AI2551" s="95">
        <v>12252507</v>
      </c>
      <c r="AJ2551" s="164" t="s">
        <v>73</v>
      </c>
      <c r="AK2551" s="163" t="s">
        <v>9629</v>
      </c>
      <c r="AL2551" s="144">
        <v>44935</v>
      </c>
      <c r="AM2551" s="65" t="s">
        <v>108</v>
      </c>
      <c r="AN2551" s="125" t="s">
        <v>76</v>
      </c>
      <c r="AO2551" s="95">
        <v>3</v>
      </c>
      <c r="AP2551" s="95" t="s">
        <v>9630</v>
      </c>
      <c r="AQ2551" s="95">
        <v>3</v>
      </c>
      <c r="AR2551" s="95">
        <v>1</v>
      </c>
      <c r="AS2551" s="15">
        <f t="shared" si="3241"/>
        <v>45912.25</v>
      </c>
      <c r="AT2551" s="122" t="s">
        <v>163</v>
      </c>
      <c r="AU2551" s="65">
        <v>3.7149999999999999</v>
      </c>
      <c r="AV2551" s="164">
        <v>17</v>
      </c>
      <c r="AW2551" s="164" t="s">
        <v>201</v>
      </c>
      <c r="AX2551" s="164" t="s">
        <v>9631</v>
      </c>
      <c r="AY2551" s="164" t="s">
        <v>92</v>
      </c>
      <c r="AZ2551" s="95" t="s">
        <v>203</v>
      </c>
      <c r="BA2551" s="20" t="str">
        <f t="shared" si="3199"/>
        <v>17001000000324031404</v>
      </c>
      <c r="BB2551" s="31">
        <f t="shared" si="3200"/>
        <v>20</v>
      </c>
      <c r="BC2551" s="95" t="s">
        <v>9605</v>
      </c>
      <c r="BD2551" s="95" t="s">
        <v>115</v>
      </c>
      <c r="BE2551" s="95"/>
      <c r="BF2551" s="95"/>
      <c r="BG2551" s="95">
        <v>55449389</v>
      </c>
      <c r="BH2551" s="95">
        <v>96180629</v>
      </c>
      <c r="BI2551" s="95"/>
      <c r="BJ2551" s="95" t="s">
        <v>5995</v>
      </c>
      <c r="BK2551" s="14" t="str">
        <f>IF(K2551="CADRE","CADRE",CONCATENATE(J2551,"-",H2551))</f>
        <v>A-P6 AV</v>
      </c>
      <c r="BL2551" s="95" t="s">
        <v>595</v>
      </c>
      <c r="BM2551" s="95"/>
      <c r="BN2551" s="95"/>
      <c r="BO2551" s="95"/>
      <c r="BP2551" s="95"/>
      <c r="BQ2551" s="95"/>
    </row>
    <row r="2552" spans="1:69" x14ac:dyDescent="0.25">
      <c r="A2552" t="str">
        <f>VLOOKUP(B2552,[2]RH!$B:$BV,72,0)</f>
        <v>si</v>
      </c>
      <c r="B2552" s="173">
        <v>2612</v>
      </c>
      <c r="C2552" s="169" t="s">
        <v>168</v>
      </c>
      <c r="D2552" s="7" t="s">
        <v>9632</v>
      </c>
      <c r="E2552" s="143" t="s">
        <v>67</v>
      </c>
      <c r="F2552" s="143" t="s">
        <v>118</v>
      </c>
      <c r="G2552" s="7" t="s">
        <v>1801</v>
      </c>
      <c r="H2552" s="65" t="s">
        <v>225</v>
      </c>
      <c r="I2552" s="7" t="s">
        <v>3974</v>
      </c>
      <c r="J2552" s="65" t="s">
        <v>281</v>
      </c>
      <c r="K2552" s="65" t="s">
        <v>146</v>
      </c>
      <c r="L2552" s="127" t="s">
        <v>90</v>
      </c>
      <c r="M2552" s="7" t="str">
        <f t="shared" si="3179"/>
        <v>Prép CAMPO</v>
      </c>
      <c r="N2552" s="129">
        <v>45548</v>
      </c>
      <c r="O2552" s="95"/>
      <c r="P2552" s="7">
        <f t="shared" ca="1" si="3205"/>
        <v>-6</v>
      </c>
      <c r="Q2552" s="95"/>
      <c r="R2552" s="95"/>
      <c r="S2552" s="95"/>
      <c r="T2552" s="7" t="s">
        <v>156</v>
      </c>
      <c r="U2552" s="7" t="str">
        <f t="shared" si="3191"/>
        <v>Contractuel</v>
      </c>
      <c r="V2552" s="8">
        <v>45689</v>
      </c>
      <c r="W2552" s="8">
        <f>VLOOKUP(B2552,[1]BASE!$A:$Q,17,0)</f>
        <v>45716</v>
      </c>
      <c r="X2552" s="95"/>
      <c r="Y2552" s="95"/>
      <c r="Z2552" s="129">
        <v>45548</v>
      </c>
      <c r="AA2552" s="7">
        <f t="shared" si="3192"/>
        <v>9</v>
      </c>
      <c r="AB2552" s="7">
        <f t="shared" si="3193"/>
        <v>2024</v>
      </c>
      <c r="AC2552" s="7">
        <f t="shared" si="3194"/>
        <v>2028</v>
      </c>
      <c r="AD2552" s="10" t="e">
        <f t="shared" ref="AD2552:AD2615" ca="1" si="3263">IF(#REF!="Non",(DAYS360(N2552,Q2552)/360),(DAYS360(N2552,TODAY())/360))</f>
        <v>#REF!</v>
      </c>
      <c r="AE2552" s="10" t="e">
        <f t="shared" ca="1" si="3196"/>
        <v>#REF!</v>
      </c>
      <c r="AF2552" s="144">
        <v>27704</v>
      </c>
      <c r="AG2552" s="11">
        <f t="shared" ca="1" si="3197"/>
        <v>49.364383561643834</v>
      </c>
      <c r="AH2552" s="10" t="str">
        <f t="shared" ca="1" si="3198"/>
        <v>&gt;45&lt; 55</v>
      </c>
      <c r="AI2552" s="95">
        <v>12281926</v>
      </c>
      <c r="AJ2552" s="164" t="s">
        <v>82</v>
      </c>
      <c r="AK2552" s="163" t="s">
        <v>9633</v>
      </c>
      <c r="AL2552" s="144">
        <v>43124</v>
      </c>
      <c r="AM2552" s="65" t="s">
        <v>108</v>
      </c>
      <c r="AN2552" s="65" t="s">
        <v>76</v>
      </c>
      <c r="AO2552" s="95">
        <v>2</v>
      </c>
      <c r="AP2552" s="95" t="s">
        <v>9510</v>
      </c>
      <c r="AQ2552" s="95">
        <v>3</v>
      </c>
      <c r="AR2552" s="95">
        <v>1</v>
      </c>
      <c r="AS2552" s="101">
        <f t="shared" si="3241"/>
        <v>45913.25</v>
      </c>
      <c r="AT2552" s="122" t="s">
        <v>163</v>
      </c>
      <c r="AU2552" s="65">
        <v>3.7149999999999999</v>
      </c>
      <c r="AV2552" s="164" t="s">
        <v>73</v>
      </c>
      <c r="AW2552" s="164" t="s">
        <v>1445</v>
      </c>
      <c r="AX2552" s="164">
        <v>61110159284</v>
      </c>
      <c r="AY2552" s="164" t="s">
        <v>120</v>
      </c>
      <c r="AZ2552" s="95" t="s">
        <v>98</v>
      </c>
      <c r="BA2552" s="102" t="str">
        <f t="shared" si="3199"/>
        <v>01038076111015928406</v>
      </c>
      <c r="BB2552">
        <f t="shared" si="3200"/>
        <v>20</v>
      </c>
      <c r="BC2552" s="95" t="s">
        <v>9634</v>
      </c>
      <c r="BD2552" s="95" t="s">
        <v>341</v>
      </c>
      <c r="BE2552" s="95"/>
      <c r="BF2552" s="95"/>
      <c r="BG2552" s="95">
        <v>22480769</v>
      </c>
      <c r="BH2552" s="95">
        <v>22869706</v>
      </c>
      <c r="BI2552" s="95"/>
      <c r="BJ2552" s="95" t="s">
        <v>9584</v>
      </c>
      <c r="BK2552" s="14" t="s">
        <v>3979</v>
      </c>
      <c r="BL2552" s="95" t="s">
        <v>595</v>
      </c>
      <c r="BM2552" s="95"/>
      <c r="BN2552" s="95"/>
      <c r="BO2552" s="95"/>
      <c r="BP2552" s="95"/>
      <c r="BQ2552" s="95"/>
    </row>
    <row r="2553" spans="1:69" x14ac:dyDescent="0.25">
      <c r="A2553" t="str">
        <f>VLOOKUP(B2553,[2]RH!$B:$BV,72,0)</f>
        <v>Non-Actif</v>
      </c>
      <c r="B2553" s="172">
        <v>2613</v>
      </c>
      <c r="C2553" s="168" t="s">
        <v>168</v>
      </c>
      <c r="D2553" s="7" t="s">
        <v>9635</v>
      </c>
      <c r="E2553" s="130" t="s">
        <v>67</v>
      </c>
      <c r="F2553" s="130" t="s">
        <v>118</v>
      </c>
      <c r="G2553" s="7" t="s">
        <v>220</v>
      </c>
      <c r="H2553" s="125" t="s">
        <v>225</v>
      </c>
      <c r="I2553" s="7" t="s">
        <v>5620</v>
      </c>
      <c r="J2553" s="65" t="s">
        <v>281</v>
      </c>
      <c r="K2553" s="125" t="s">
        <v>146</v>
      </c>
      <c r="L2553" s="139" t="s">
        <v>90</v>
      </c>
      <c r="M2553" s="7" t="str">
        <f t="shared" ref="M2553:M2616" si="3264">G2553</f>
        <v>Couturière</v>
      </c>
      <c r="N2553" s="129">
        <v>45551</v>
      </c>
      <c r="O2553" s="95"/>
      <c r="P2553" s="7">
        <f t="shared" ca="1" si="3205"/>
        <v>-126</v>
      </c>
      <c r="Q2553" s="129">
        <v>45577</v>
      </c>
      <c r="R2553" s="95" t="s">
        <v>161</v>
      </c>
      <c r="S2553" s="95"/>
      <c r="T2553" s="9" t="s">
        <v>156</v>
      </c>
      <c r="U2553" s="7" t="str">
        <f t="shared" si="3191"/>
        <v>Contractuel</v>
      </c>
      <c r="V2553" s="129">
        <v>45551</v>
      </c>
      <c r="W2553" s="129">
        <v>45596</v>
      </c>
      <c r="X2553" s="95"/>
      <c r="Y2553" s="95"/>
      <c r="Z2553" s="129">
        <v>45551</v>
      </c>
      <c r="AA2553" s="7">
        <f t="shared" si="3192"/>
        <v>9</v>
      </c>
      <c r="AB2553" s="7">
        <f t="shared" si="3193"/>
        <v>2024</v>
      </c>
      <c r="AC2553" s="7">
        <f t="shared" si="3194"/>
        <v>2028</v>
      </c>
      <c r="AD2553" s="10" t="e">
        <f t="shared" ref="AD2553:AD2616" ca="1" si="3265">IF(#REF!="Non",(DAYS360(N2553,Q2553)/360),(DAYS360(N2553,TODAY())/360))</f>
        <v>#REF!</v>
      </c>
      <c r="AE2553" s="10" t="e">
        <f t="shared" ca="1" si="3196"/>
        <v>#REF!</v>
      </c>
      <c r="AF2553" s="144">
        <v>25934</v>
      </c>
      <c r="AG2553" s="11">
        <f t="shared" ca="1" si="3197"/>
        <v>54.213698630136989</v>
      </c>
      <c r="AH2553" s="10" t="str">
        <f t="shared" ca="1" si="3198"/>
        <v>&gt;45&lt; 55</v>
      </c>
      <c r="AI2553" s="95">
        <v>11524173</v>
      </c>
      <c r="AJ2553" s="164" t="s">
        <v>150</v>
      </c>
      <c r="AK2553" s="163" t="s">
        <v>9636</v>
      </c>
      <c r="AL2553" s="144">
        <v>44872</v>
      </c>
      <c r="AM2553" s="65" t="s">
        <v>108</v>
      </c>
      <c r="AN2553" s="125" t="s">
        <v>76</v>
      </c>
      <c r="AO2553" s="95">
        <v>1</v>
      </c>
      <c r="AP2553" s="95" t="s">
        <v>9510</v>
      </c>
      <c r="AQ2553" s="95">
        <v>3</v>
      </c>
      <c r="AR2553" s="95">
        <v>1</v>
      </c>
      <c r="AS2553" s="15">
        <f t="shared" si="3241"/>
        <v>45916.25</v>
      </c>
      <c r="AT2553" s="122" t="s">
        <v>163</v>
      </c>
      <c r="AU2553" s="65">
        <v>3.7149999999999999</v>
      </c>
      <c r="AV2553" s="164">
        <v>17</v>
      </c>
      <c r="AW2553" s="164" t="s">
        <v>201</v>
      </c>
      <c r="AX2553" s="164" t="s">
        <v>9637</v>
      </c>
      <c r="AY2553" s="164">
        <v>28</v>
      </c>
      <c r="AZ2553" s="95" t="s">
        <v>203</v>
      </c>
      <c r="BA2553" s="20" t="str">
        <f t="shared" si="3199"/>
        <v>17001000000348823828</v>
      </c>
      <c r="BB2553" s="31">
        <f t="shared" si="3200"/>
        <v>20</v>
      </c>
      <c r="BC2553" s="95" t="s">
        <v>9638</v>
      </c>
      <c r="BD2553" s="95" t="s">
        <v>341</v>
      </c>
      <c r="BE2553" s="95"/>
      <c r="BF2553" s="95"/>
      <c r="BG2553" s="95">
        <v>26115434</v>
      </c>
      <c r="BH2553" s="95"/>
      <c r="BI2553" s="95"/>
      <c r="BJ2553" t="s">
        <v>6322</v>
      </c>
      <c r="BK2553" s="14" t="str">
        <f t="shared" si="3259"/>
        <v>B-P6 AV</v>
      </c>
      <c r="BL2553" s="95" t="s">
        <v>595</v>
      </c>
      <c r="BM2553" s="95"/>
      <c r="BN2553" s="95"/>
      <c r="BO2553" s="95"/>
      <c r="BP2553" s="95"/>
      <c r="BQ2553" s="95"/>
    </row>
    <row r="2554" spans="1:69" x14ac:dyDescent="0.25">
      <c r="A2554" t="str">
        <f>VLOOKUP(B2554,[2]RH!$B:$BV,72,0)</f>
        <v>Non-Actif</v>
      </c>
      <c r="B2554" s="172">
        <v>2614</v>
      </c>
      <c r="C2554" s="168" t="s">
        <v>168</v>
      </c>
      <c r="D2554" s="7" t="s">
        <v>9639</v>
      </c>
      <c r="E2554" s="130" t="s">
        <v>67</v>
      </c>
      <c r="F2554" s="130" t="s">
        <v>118</v>
      </c>
      <c r="G2554" s="7" t="s">
        <v>3299</v>
      </c>
      <c r="H2554" s="41" t="s">
        <v>225</v>
      </c>
      <c r="I2554" s="7" t="s">
        <v>3974</v>
      </c>
      <c r="J2554" s="7" t="s">
        <v>281</v>
      </c>
      <c r="K2554" s="125" t="s">
        <v>146</v>
      </c>
      <c r="L2554" s="139" t="s">
        <v>90</v>
      </c>
      <c r="M2554" s="7" t="str">
        <f t="shared" si="3264"/>
        <v>CAMPO</v>
      </c>
      <c r="N2554" s="129">
        <v>45549</v>
      </c>
      <c r="O2554" s="95"/>
      <c r="P2554" s="7">
        <f t="shared" ca="1" si="3205"/>
        <v>-6</v>
      </c>
      <c r="Q2554" s="129">
        <v>45706</v>
      </c>
      <c r="R2554" s="95" t="s">
        <v>147</v>
      </c>
      <c r="S2554" s="95"/>
      <c r="T2554" s="9" t="s">
        <v>156</v>
      </c>
      <c r="U2554" s="7" t="str">
        <f t="shared" si="3191"/>
        <v>Contractuel</v>
      </c>
      <c r="V2554" s="8">
        <v>45689</v>
      </c>
      <c r="W2554" s="8">
        <f>VLOOKUP(B2554,[1]BASE!$A:$Q,17,0)</f>
        <v>45716</v>
      </c>
      <c r="X2554" s="95"/>
      <c r="Y2554" s="95"/>
      <c r="Z2554" s="129">
        <v>45549</v>
      </c>
      <c r="AA2554" s="7">
        <f t="shared" si="3192"/>
        <v>9</v>
      </c>
      <c r="AB2554" s="7">
        <f t="shared" si="3193"/>
        <v>2024</v>
      </c>
      <c r="AC2554" s="7">
        <f t="shared" si="3194"/>
        <v>2028</v>
      </c>
      <c r="AD2554" s="10" t="e">
        <f t="shared" ref="AD2554:AD2617" ca="1" si="3266">IF(#REF!="Non",(DAYS360(N2554,Q2554)/360),(DAYS360(N2554,TODAY())/360))</f>
        <v>#REF!</v>
      </c>
      <c r="AE2554" s="10" t="e">
        <f t="shared" ca="1" si="3196"/>
        <v>#REF!</v>
      </c>
      <c r="AF2554" s="144">
        <v>38290</v>
      </c>
      <c r="AG2554" s="11">
        <f t="shared" ca="1" si="3197"/>
        <v>20.361643835616437</v>
      </c>
      <c r="AH2554" s="10" t="str">
        <f t="shared" ca="1" si="3198"/>
        <v>&lt; 25</v>
      </c>
      <c r="AI2554" s="95"/>
      <c r="AJ2554" s="164"/>
      <c r="AK2554" s="163" t="s">
        <v>9640</v>
      </c>
      <c r="AL2554" s="144">
        <v>44750</v>
      </c>
      <c r="AM2554" s="65" t="s">
        <v>108</v>
      </c>
      <c r="AN2554" s="125" t="s">
        <v>109</v>
      </c>
      <c r="AO2554" s="95"/>
      <c r="AP2554" s="95" t="s">
        <v>1514</v>
      </c>
      <c r="AQ2554" s="95">
        <v>3</v>
      </c>
      <c r="AR2554" s="95">
        <v>1</v>
      </c>
      <c r="AS2554" s="15">
        <f t="shared" si="3241"/>
        <v>45914.25</v>
      </c>
      <c r="AT2554" s="122" t="s">
        <v>163</v>
      </c>
      <c r="AU2554" s="65">
        <v>3.7149999999999999</v>
      </c>
      <c r="AV2554" s="164">
        <v>17</v>
      </c>
      <c r="AW2554" s="164">
        <v>53594</v>
      </c>
      <c r="AX2554" s="164" t="s">
        <v>9641</v>
      </c>
      <c r="AY2554" s="164">
        <v>69</v>
      </c>
      <c r="AZ2554" s="95" t="s">
        <v>203</v>
      </c>
      <c r="BA2554" s="20" t="str">
        <f t="shared" si="3199"/>
        <v>17535940174327151869</v>
      </c>
      <c r="BB2554" s="31">
        <f t="shared" si="3200"/>
        <v>20</v>
      </c>
      <c r="BC2554" s="95" t="s">
        <v>5268</v>
      </c>
      <c r="BD2554" s="95" t="s">
        <v>341</v>
      </c>
      <c r="BE2554" s="95"/>
      <c r="BF2554" s="95"/>
      <c r="BG2554" s="95">
        <v>24693833</v>
      </c>
      <c r="BH2554" s="95"/>
      <c r="BI2554" s="95"/>
      <c r="BJ2554" t="s">
        <v>371</v>
      </c>
      <c r="BK2554" s="14" t="s">
        <v>3979</v>
      </c>
      <c r="BL2554" s="95" t="s">
        <v>595</v>
      </c>
      <c r="BM2554" s="95"/>
      <c r="BN2554" s="95"/>
      <c r="BO2554" s="95"/>
      <c r="BP2554" s="95"/>
      <c r="BQ2554" s="95"/>
    </row>
    <row r="2555" spans="1:69" x14ac:dyDescent="0.25">
      <c r="A2555" t="str">
        <f>VLOOKUP(B2555,[2]RH!$B:$BV,72,0)</f>
        <v>si</v>
      </c>
      <c r="B2555" s="172">
        <v>2615</v>
      </c>
      <c r="C2555" s="168" t="s">
        <v>168</v>
      </c>
      <c r="D2555" s="7" t="s">
        <v>9642</v>
      </c>
      <c r="E2555" s="130" t="s">
        <v>67</v>
      </c>
      <c r="F2555" s="130" t="s">
        <v>118</v>
      </c>
      <c r="G2555" s="7" t="s">
        <v>220</v>
      </c>
      <c r="H2555" s="125" t="s">
        <v>2398</v>
      </c>
      <c r="I2555" s="7" t="s">
        <v>9411</v>
      </c>
      <c r="J2555" s="65" t="s">
        <v>190</v>
      </c>
      <c r="K2555" s="125" t="s">
        <v>146</v>
      </c>
      <c r="L2555" s="139" t="s">
        <v>90</v>
      </c>
      <c r="M2555" s="7" t="str">
        <f t="shared" si="3264"/>
        <v>Couturière</v>
      </c>
      <c r="N2555" s="129">
        <v>45548</v>
      </c>
      <c r="O2555" s="95"/>
      <c r="P2555" s="7">
        <f t="shared" ca="1" si="3205"/>
        <v>-6</v>
      </c>
      <c r="Q2555" s="95"/>
      <c r="R2555" s="95"/>
      <c r="S2555" s="95"/>
      <c r="T2555" s="9" t="s">
        <v>156</v>
      </c>
      <c r="U2555" s="7" t="str">
        <f t="shared" si="3191"/>
        <v>Contractuel</v>
      </c>
      <c r="V2555" s="8">
        <v>45689</v>
      </c>
      <c r="W2555" s="8">
        <f>VLOOKUP(B2555,[1]BASE!$A:$Q,17,0)</f>
        <v>45716</v>
      </c>
      <c r="X2555" s="95"/>
      <c r="Y2555" s="95"/>
      <c r="Z2555" s="129">
        <v>45548</v>
      </c>
      <c r="AA2555" s="7">
        <f t="shared" si="3192"/>
        <v>9</v>
      </c>
      <c r="AB2555" s="7">
        <f t="shared" si="3193"/>
        <v>2024</v>
      </c>
      <c r="AC2555" s="7">
        <f t="shared" si="3194"/>
        <v>2028</v>
      </c>
      <c r="AD2555" s="10" t="e">
        <f t="shared" ref="AD2555:AD2618" ca="1" si="3267">IF(#REF!="Non",(DAYS360(N2555,Q2555)/360),(DAYS360(N2555,TODAY())/360))</f>
        <v>#REF!</v>
      </c>
      <c r="AE2555" s="10" t="e">
        <f t="shared" ca="1" si="3196"/>
        <v>#REF!</v>
      </c>
      <c r="AF2555" s="144">
        <v>33477</v>
      </c>
      <c r="AG2555" s="11">
        <f t="shared" ca="1" si="3197"/>
        <v>33.547945205479451</v>
      </c>
      <c r="AH2555" s="10" t="str">
        <f t="shared" ca="1" si="3198"/>
        <v>&gt;25&lt; 35</v>
      </c>
      <c r="AI2555" s="95">
        <v>16371764</v>
      </c>
      <c r="AJ2555" s="164" t="s">
        <v>82</v>
      </c>
      <c r="AK2555" s="163" t="s">
        <v>4358</v>
      </c>
      <c r="AL2555" s="144">
        <v>45040</v>
      </c>
      <c r="AM2555" s="65" t="s">
        <v>108</v>
      </c>
      <c r="AN2555" s="125" t="s">
        <v>76</v>
      </c>
      <c r="AO2555" s="95">
        <v>1</v>
      </c>
      <c r="AP2555" s="95" t="s">
        <v>9416</v>
      </c>
      <c r="AQ2555" s="95">
        <v>3</v>
      </c>
      <c r="AR2555" s="95">
        <v>1</v>
      </c>
      <c r="AS2555" s="15">
        <f t="shared" si="3241"/>
        <v>45913.25</v>
      </c>
      <c r="AT2555" s="122" t="s">
        <v>163</v>
      </c>
      <c r="AU2555" s="65">
        <v>3.7149999999999999</v>
      </c>
      <c r="AV2555" s="164">
        <v>17</v>
      </c>
      <c r="AW2555" s="164">
        <v>53594</v>
      </c>
      <c r="AX2555" s="164" t="s">
        <v>9643</v>
      </c>
      <c r="AY2555" s="164" t="s">
        <v>82</v>
      </c>
      <c r="AZ2555" s="95" t="s">
        <v>203</v>
      </c>
      <c r="BA2555" s="20" t="str">
        <f t="shared" si="3199"/>
        <v>17535940711569423703</v>
      </c>
      <c r="BB2555" s="31">
        <f t="shared" si="3200"/>
        <v>20</v>
      </c>
      <c r="BC2555" s="95" t="s">
        <v>9644</v>
      </c>
      <c r="BD2555" s="95" t="s">
        <v>115</v>
      </c>
      <c r="BE2555" s="95"/>
      <c r="BF2555" s="95"/>
      <c r="BG2555" s="95">
        <v>21868463</v>
      </c>
      <c r="BH2555" s="95"/>
      <c r="BI2555" s="95"/>
      <c r="BJ2555" s="95" t="s">
        <v>519</v>
      </c>
      <c r="BK2555" s="14" t="str">
        <f>IF(K2555="CADRE","CADRE",CONCATENATE(J2555,"-",H2555))</f>
        <v>A-P7 AR</v>
      </c>
      <c r="BL2555" s="95" t="s">
        <v>595</v>
      </c>
      <c r="BM2555" s="95"/>
      <c r="BN2555" s="95"/>
      <c r="BO2555" s="95"/>
      <c r="BP2555" s="95"/>
      <c r="BQ2555" s="95"/>
    </row>
    <row r="2556" spans="1:69" x14ac:dyDescent="0.25">
      <c r="A2556" t="str">
        <f>VLOOKUP(B2556,[2]RH!$B:$BV,72,0)</f>
        <v>Non-Actif</v>
      </c>
      <c r="B2556" s="172">
        <v>2616</v>
      </c>
      <c r="C2556" s="168" t="s">
        <v>168</v>
      </c>
      <c r="D2556" s="7" t="s">
        <v>9645</v>
      </c>
      <c r="E2556" s="130" t="s">
        <v>67</v>
      </c>
      <c r="F2556" s="130" t="s">
        <v>118</v>
      </c>
      <c r="G2556" s="7" t="s">
        <v>2675</v>
      </c>
      <c r="H2556" s="125" t="s">
        <v>225</v>
      </c>
      <c r="I2556" s="7" t="s">
        <v>5620</v>
      </c>
      <c r="J2556" s="65" t="s">
        <v>281</v>
      </c>
      <c r="K2556" s="125" t="s">
        <v>146</v>
      </c>
      <c r="L2556" s="139" t="s">
        <v>90</v>
      </c>
      <c r="M2556" s="7" t="str">
        <f t="shared" si="3264"/>
        <v>WIRE</v>
      </c>
      <c r="N2556" s="129">
        <v>45549</v>
      </c>
      <c r="O2556" s="95"/>
      <c r="P2556" s="7">
        <f t="shared" ca="1" si="3205"/>
        <v>-126</v>
      </c>
      <c r="Q2556" s="129">
        <v>45602</v>
      </c>
      <c r="R2556" s="95" t="s">
        <v>147</v>
      </c>
      <c r="S2556" s="95"/>
      <c r="T2556" s="9" t="s">
        <v>156</v>
      </c>
      <c r="U2556" s="7" t="str">
        <f t="shared" si="3191"/>
        <v>Contractuel</v>
      </c>
      <c r="V2556" s="129">
        <v>45549</v>
      </c>
      <c r="W2556" s="129">
        <v>45596</v>
      </c>
      <c r="X2556" s="95"/>
      <c r="Y2556" s="95"/>
      <c r="Z2556" s="129">
        <v>45549</v>
      </c>
      <c r="AA2556" s="7">
        <f t="shared" si="3192"/>
        <v>9</v>
      </c>
      <c r="AB2556" s="7">
        <f t="shared" si="3193"/>
        <v>2024</v>
      </c>
      <c r="AC2556" s="7">
        <f t="shared" si="3194"/>
        <v>2028</v>
      </c>
      <c r="AD2556" s="10" t="e">
        <f t="shared" ref="AD2556:AD2619" ca="1" si="3268">IF(#REF!="Non",(DAYS360(N2556,Q2556)/360),(DAYS360(N2556,TODAY())/360))</f>
        <v>#REF!</v>
      </c>
      <c r="AE2556" s="10" t="e">
        <f t="shared" ca="1" si="3196"/>
        <v>#REF!</v>
      </c>
      <c r="AF2556" s="144">
        <v>35798</v>
      </c>
      <c r="AG2556" s="11">
        <f t="shared" ca="1" si="3197"/>
        <v>27.18904109589041</v>
      </c>
      <c r="AH2556" s="10" t="str">
        <f t="shared" ca="1" si="3198"/>
        <v>&gt;25&lt; 35</v>
      </c>
      <c r="AI2556" s="95">
        <v>17007522</v>
      </c>
      <c r="AJ2556" s="164" t="s">
        <v>106</v>
      </c>
      <c r="AK2556" s="163" t="s">
        <v>9646</v>
      </c>
      <c r="AL2556" s="144">
        <v>42471</v>
      </c>
      <c r="AM2556" s="65" t="s">
        <v>108</v>
      </c>
      <c r="AN2556" s="125" t="s">
        <v>109</v>
      </c>
      <c r="AO2556" s="95"/>
      <c r="AP2556" s="95" t="s">
        <v>9416</v>
      </c>
      <c r="AQ2556" s="95">
        <v>3</v>
      </c>
      <c r="AR2556" s="95">
        <v>1</v>
      </c>
      <c r="AS2556" s="15">
        <f t="shared" si="3241"/>
        <v>45914.25</v>
      </c>
      <c r="AT2556" s="122" t="s">
        <v>163</v>
      </c>
      <c r="AU2556" s="65">
        <v>3.7149999999999999</v>
      </c>
      <c r="AV2556" s="164">
        <v>17</v>
      </c>
      <c r="AW2556" s="164" t="s">
        <v>201</v>
      </c>
      <c r="AX2556" s="164" t="s">
        <v>9647</v>
      </c>
      <c r="AY2556" s="164">
        <v>93</v>
      </c>
      <c r="AZ2556" s="95" t="s">
        <v>203</v>
      </c>
      <c r="BA2556" s="20" t="str">
        <f t="shared" si="3199"/>
        <v>17001000000253486893</v>
      </c>
      <c r="BB2556" s="31">
        <f t="shared" si="3200"/>
        <v>20</v>
      </c>
      <c r="BC2556" s="95" t="s">
        <v>9648</v>
      </c>
      <c r="BD2556" s="95" t="s">
        <v>341</v>
      </c>
      <c r="BE2556" s="95"/>
      <c r="BF2556" s="95"/>
      <c r="BG2556" s="95">
        <v>25930651</v>
      </c>
      <c r="BH2556" s="95">
        <v>23419736</v>
      </c>
      <c r="BI2556" s="95"/>
      <c r="BJ2556" t="s">
        <v>6322</v>
      </c>
      <c r="BK2556" s="14" t="str">
        <f>IF(K2556="CADRE","CADRE",CONCATENATE(J2556,"-",H2556))</f>
        <v>B-P6 AV</v>
      </c>
      <c r="BL2556" s="95" t="s">
        <v>595</v>
      </c>
      <c r="BM2556" s="95"/>
      <c r="BN2556" s="95"/>
      <c r="BO2556" s="95"/>
      <c r="BP2556" s="95"/>
      <c r="BQ2556" s="95"/>
    </row>
    <row r="2557" spans="1:69" x14ac:dyDescent="0.25">
      <c r="A2557" t="str">
        <f>VLOOKUP(B2557,[2]RH!$B:$BV,72,0)</f>
        <v>Non-Actif</v>
      </c>
      <c r="B2557" s="172">
        <v>2617</v>
      </c>
      <c r="C2557" s="168" t="s">
        <v>65</v>
      </c>
      <c r="D2557" s="7" t="s">
        <v>9649</v>
      </c>
      <c r="E2557" s="130" t="s">
        <v>67</v>
      </c>
      <c r="F2557" s="130" t="s">
        <v>118</v>
      </c>
      <c r="G2557" s="7" t="s">
        <v>3299</v>
      </c>
      <c r="H2557" s="45" t="s">
        <v>2398</v>
      </c>
      <c r="I2557" s="7" t="s">
        <v>1802</v>
      </c>
      <c r="J2557" s="65" t="s">
        <v>281</v>
      </c>
      <c r="K2557" s="125" t="s">
        <v>146</v>
      </c>
      <c r="L2557" s="139" t="s">
        <v>90</v>
      </c>
      <c r="M2557" s="7" t="str">
        <f t="shared" si="3264"/>
        <v>CAMPO</v>
      </c>
      <c r="N2557" s="129">
        <v>45555</v>
      </c>
      <c r="O2557" s="95"/>
      <c r="P2557" s="7">
        <f t="shared" ca="1" si="3205"/>
        <v>-126</v>
      </c>
      <c r="Q2557" s="129">
        <v>45584</v>
      </c>
      <c r="R2557" s="95" t="s">
        <v>1728</v>
      </c>
      <c r="S2557" s="95"/>
      <c r="T2557" s="9" t="s">
        <v>156</v>
      </c>
      <c r="U2557" s="7" t="str">
        <f t="shared" si="3191"/>
        <v>Contractuel</v>
      </c>
      <c r="V2557" s="129">
        <v>45555</v>
      </c>
      <c r="W2557" s="129">
        <v>45596</v>
      </c>
      <c r="X2557" s="95"/>
      <c r="Y2557" s="95"/>
      <c r="Z2557" s="129">
        <v>45555</v>
      </c>
      <c r="AA2557" s="7">
        <f t="shared" si="3192"/>
        <v>9</v>
      </c>
      <c r="AB2557" s="7">
        <f t="shared" si="3193"/>
        <v>2024</v>
      </c>
      <c r="AC2557" s="7">
        <f t="shared" si="3194"/>
        <v>2028</v>
      </c>
      <c r="AD2557" s="10" t="e">
        <f t="shared" ref="AD2557:AD2620" ca="1" si="3269">IF(#REF!="Non",(DAYS360(N2557,Q2557)/360),(DAYS360(N2557,TODAY())/360))</f>
        <v>#REF!</v>
      </c>
      <c r="AE2557" s="10" t="e">
        <f t="shared" ca="1" si="3196"/>
        <v>#REF!</v>
      </c>
      <c r="AF2557" s="144">
        <v>36251</v>
      </c>
      <c r="AG2557" s="11">
        <f t="shared" ca="1" si="3197"/>
        <v>25.947945205479453</v>
      </c>
      <c r="AH2557" s="10" t="str">
        <f t="shared" ca="1" si="3198"/>
        <v>&gt;25&lt; 35</v>
      </c>
      <c r="AI2557" s="95"/>
      <c r="AJ2557" s="164"/>
      <c r="AK2557" s="163" t="s">
        <v>9650</v>
      </c>
      <c r="AL2557" s="144">
        <v>43729</v>
      </c>
      <c r="AM2557" s="65" t="s">
        <v>75</v>
      </c>
      <c r="AN2557" s="125" t="s">
        <v>109</v>
      </c>
      <c r="AO2557" s="95"/>
      <c r="AP2557" s="95" t="s">
        <v>9651</v>
      </c>
      <c r="AQ2557" s="95">
        <v>3</v>
      </c>
      <c r="AR2557" s="95">
        <v>1</v>
      </c>
      <c r="AS2557" s="15">
        <f t="shared" si="3241"/>
        <v>45920.25</v>
      </c>
      <c r="AT2557" s="122" t="s">
        <v>163</v>
      </c>
      <c r="AU2557" s="65">
        <v>3.7149999999999999</v>
      </c>
      <c r="AV2557" s="164">
        <v>17</v>
      </c>
      <c r="AW2557" s="164" t="s">
        <v>201</v>
      </c>
      <c r="AX2557" s="164" t="s">
        <v>9652</v>
      </c>
      <c r="AY2557" s="164">
        <v>26</v>
      </c>
      <c r="AZ2557" s="95" t="s">
        <v>203</v>
      </c>
      <c r="BA2557" s="20" t="str">
        <f t="shared" si="3199"/>
        <v>17001000000310512126</v>
      </c>
      <c r="BB2557" s="31">
        <f t="shared" si="3200"/>
        <v>20</v>
      </c>
      <c r="BC2557" s="95" t="s">
        <v>9653</v>
      </c>
      <c r="BD2557" s="95" t="s">
        <v>115</v>
      </c>
      <c r="BE2557" s="95"/>
      <c r="BF2557" s="95"/>
      <c r="BG2557" s="95">
        <v>26054577</v>
      </c>
      <c r="BH2557" s="95"/>
      <c r="BI2557" s="95"/>
      <c r="BJ2557" s="95" t="s">
        <v>9611</v>
      </c>
      <c r="BK2557" s="14" t="s">
        <v>1806</v>
      </c>
      <c r="BL2557" s="95" t="s">
        <v>595</v>
      </c>
      <c r="BM2557" s="95"/>
      <c r="BN2557" s="95"/>
      <c r="BO2557" s="95"/>
      <c r="BP2557" s="95"/>
      <c r="BQ2557" s="95"/>
    </row>
    <row r="2558" spans="1:69" x14ac:dyDescent="0.25">
      <c r="A2558" t="str">
        <f>VLOOKUP(B2558,[2]RH!$B:$BV,72,0)</f>
        <v>si</v>
      </c>
      <c r="B2558" s="172">
        <v>2618</v>
      </c>
      <c r="C2558" s="168" t="s">
        <v>65</v>
      </c>
      <c r="D2558" s="7" t="s">
        <v>9654</v>
      </c>
      <c r="E2558" s="130" t="s">
        <v>67</v>
      </c>
      <c r="F2558" s="130" t="s">
        <v>118</v>
      </c>
      <c r="G2558" s="7" t="s">
        <v>3299</v>
      </c>
      <c r="H2558" s="41" t="s">
        <v>225</v>
      </c>
      <c r="I2558" s="7" t="s">
        <v>589</v>
      </c>
      <c r="J2558" s="7" t="s">
        <v>190</v>
      </c>
      <c r="K2558" s="125" t="s">
        <v>146</v>
      </c>
      <c r="L2558" s="139" t="s">
        <v>90</v>
      </c>
      <c r="M2558" s="7" t="str">
        <f t="shared" si="3264"/>
        <v>CAMPO</v>
      </c>
      <c r="N2558" s="129">
        <v>45555</v>
      </c>
      <c r="O2558" s="95"/>
      <c r="P2558" s="7">
        <f t="shared" ca="1" si="3205"/>
        <v>-6</v>
      </c>
      <c r="Q2558" s="95"/>
      <c r="R2558" s="95"/>
      <c r="S2558" s="95"/>
      <c r="T2558" s="9" t="s">
        <v>156</v>
      </c>
      <c r="U2558" s="7" t="str">
        <f t="shared" si="3191"/>
        <v>Contractuel</v>
      </c>
      <c r="V2558" s="8">
        <v>45689</v>
      </c>
      <c r="W2558" s="8">
        <f>VLOOKUP(B2558,[1]BASE!$A:$Q,17,0)</f>
        <v>45716</v>
      </c>
      <c r="X2558" s="95"/>
      <c r="Y2558" s="95"/>
      <c r="Z2558" s="129">
        <v>45555</v>
      </c>
      <c r="AA2558" s="7">
        <f t="shared" si="3192"/>
        <v>9</v>
      </c>
      <c r="AB2558" s="7">
        <f t="shared" si="3193"/>
        <v>2024</v>
      </c>
      <c r="AC2558" s="7">
        <f t="shared" si="3194"/>
        <v>2028</v>
      </c>
      <c r="AD2558" s="10" t="e">
        <f t="shared" ref="AD2558:AD2621" ca="1" si="3270">IF(#REF!="Non",(DAYS360(N2558,Q2558)/360),(DAYS360(N2558,TODAY())/360))</f>
        <v>#REF!</v>
      </c>
      <c r="AE2558" s="10" t="e">
        <f t="shared" ca="1" si="3196"/>
        <v>#REF!</v>
      </c>
      <c r="AF2558" s="144">
        <v>36356</v>
      </c>
      <c r="AG2558" s="11">
        <f t="shared" ca="1" si="3197"/>
        <v>25.660273972602738</v>
      </c>
      <c r="AH2558" s="10" t="str">
        <f t="shared" ca="1" si="3198"/>
        <v>&gt;25&lt; 35</v>
      </c>
      <c r="AI2558" s="95">
        <v>17601571</v>
      </c>
      <c r="AJ2558" s="164" t="s">
        <v>106</v>
      </c>
      <c r="AK2558" s="163" t="s">
        <v>9655</v>
      </c>
      <c r="AL2558" s="144">
        <v>42570</v>
      </c>
      <c r="AM2558" s="65" t="s">
        <v>75</v>
      </c>
      <c r="AN2558" s="125" t="s">
        <v>109</v>
      </c>
      <c r="AO2558" s="95"/>
      <c r="AP2558" s="95" t="s">
        <v>9656</v>
      </c>
      <c r="AQ2558" s="95">
        <v>3</v>
      </c>
      <c r="AR2558" s="95">
        <v>1</v>
      </c>
      <c r="AS2558" s="15">
        <f t="shared" si="3241"/>
        <v>45920.25</v>
      </c>
      <c r="AT2558" s="122" t="s">
        <v>163</v>
      </c>
      <c r="AU2558" s="65">
        <v>3.7149999999999999</v>
      </c>
      <c r="AV2558" s="164">
        <v>25</v>
      </c>
      <c r="AW2558" s="164" t="s">
        <v>907</v>
      </c>
      <c r="AX2558" s="164" t="s">
        <v>9657</v>
      </c>
      <c r="AY2558" s="164">
        <v>58</v>
      </c>
      <c r="AZ2558" s="95" t="s">
        <v>276</v>
      </c>
      <c r="BA2558" s="20" t="str">
        <f t="shared" si="3199"/>
        <v>25024000000089127958</v>
      </c>
      <c r="BB2558" s="31">
        <f t="shared" si="3200"/>
        <v>20</v>
      </c>
      <c r="BC2558" s="95" t="s">
        <v>9658</v>
      </c>
      <c r="BD2558" s="95" t="s">
        <v>341</v>
      </c>
      <c r="BE2558" s="95"/>
      <c r="BF2558" s="95"/>
      <c r="BG2558" s="95">
        <v>27674245</v>
      </c>
      <c r="BH2558" s="95">
        <v>50906415</v>
      </c>
      <c r="BI2558" s="95"/>
      <c r="BJ2558" s="95" t="s">
        <v>9584</v>
      </c>
      <c r="BK2558" s="14" t="str">
        <f t="shared" ref="BK2558:BK2577" si="3271">IF(K2558="CADRE","CADRE",CONCATENATE(J2558,"-",H2558))</f>
        <v>A-P6 AV</v>
      </c>
      <c r="BL2558" s="95" t="s">
        <v>595</v>
      </c>
      <c r="BM2558" s="95"/>
      <c r="BN2558" s="95"/>
      <c r="BO2558" s="95"/>
      <c r="BP2558" s="95"/>
      <c r="BQ2558" s="95"/>
    </row>
    <row r="2559" spans="1:69" x14ac:dyDescent="0.25">
      <c r="A2559" t="str">
        <f>VLOOKUP(B2559,[2]RH!$B:$BV,72,0)</f>
        <v>si</v>
      </c>
      <c r="B2559" s="172">
        <v>2619</v>
      </c>
      <c r="C2559" s="168" t="s">
        <v>65</v>
      </c>
      <c r="D2559" s="7" t="s">
        <v>9659</v>
      </c>
      <c r="E2559" s="130" t="s">
        <v>67</v>
      </c>
      <c r="F2559" s="7" t="s">
        <v>102</v>
      </c>
      <c r="G2559" s="7" t="s">
        <v>1585</v>
      </c>
      <c r="H2559" s="125" t="s">
        <v>102</v>
      </c>
      <c r="I2559" s="7" t="s">
        <v>8781</v>
      </c>
      <c r="J2559" s="65"/>
      <c r="K2559" s="125" t="s">
        <v>89</v>
      </c>
      <c r="L2559" s="139" t="s">
        <v>90</v>
      </c>
      <c r="M2559" s="7" t="str">
        <f t="shared" si="3264"/>
        <v>MANITENTIONNAIRE</v>
      </c>
      <c r="N2559" s="129">
        <v>45553</v>
      </c>
      <c r="O2559" s="95"/>
      <c r="P2559" s="7">
        <f t="shared" ca="1" si="3205"/>
        <v>-6</v>
      </c>
      <c r="Q2559" s="95"/>
      <c r="R2559" s="95"/>
      <c r="S2559" s="95"/>
      <c r="T2559" s="9" t="s">
        <v>156</v>
      </c>
      <c r="U2559" s="7" t="str">
        <f t="shared" si="3191"/>
        <v>Contractuel</v>
      </c>
      <c r="V2559" s="8">
        <v>45627</v>
      </c>
      <c r="W2559" s="8">
        <v>45716</v>
      </c>
      <c r="X2559" s="95"/>
      <c r="Y2559" s="95"/>
      <c r="Z2559" s="129">
        <v>45553</v>
      </c>
      <c r="AA2559" s="7">
        <f t="shared" si="3192"/>
        <v>9</v>
      </c>
      <c r="AB2559" s="7">
        <f t="shared" si="3193"/>
        <v>2024</v>
      </c>
      <c r="AC2559" s="7">
        <f t="shared" si="3194"/>
        <v>2028</v>
      </c>
      <c r="AD2559" s="10" t="e">
        <f t="shared" ref="AD2559:AD2622" ca="1" si="3272">IF(#REF!="Non",(DAYS360(N2559,Q2559)/360),(DAYS360(N2559,TODAY())/360))</f>
        <v>#REF!</v>
      </c>
      <c r="AE2559" s="10" t="e">
        <f t="shared" ca="1" si="3196"/>
        <v>#REF!</v>
      </c>
      <c r="AF2559" s="144">
        <v>35156</v>
      </c>
      <c r="AG2559" s="11">
        <f t="shared" ca="1" si="3197"/>
        <v>28.947945205479453</v>
      </c>
      <c r="AH2559" s="10" t="str">
        <f t="shared" ca="1" si="3198"/>
        <v>&gt;25&lt; 35</v>
      </c>
      <c r="AI2559" s="95">
        <v>17441335</v>
      </c>
      <c r="AJ2559" s="164" t="s">
        <v>82</v>
      </c>
      <c r="AK2559" s="163" t="s">
        <v>9660</v>
      </c>
      <c r="AL2559" s="144">
        <v>41808</v>
      </c>
      <c r="AM2559" s="65" t="s">
        <v>75</v>
      </c>
      <c r="AN2559" s="125" t="s">
        <v>109</v>
      </c>
      <c r="AO2559" s="95"/>
      <c r="AP2559" s="95" t="s">
        <v>9608</v>
      </c>
      <c r="AQ2559" s="95">
        <v>3</v>
      </c>
      <c r="AR2559" s="95">
        <v>1</v>
      </c>
      <c r="AS2559" s="15">
        <f t="shared" si="3241"/>
        <v>45918.25</v>
      </c>
      <c r="AT2559" s="122" t="s">
        <v>163</v>
      </c>
      <c r="AU2559" s="65">
        <v>3.778</v>
      </c>
      <c r="AV2559" s="164">
        <v>17</v>
      </c>
      <c r="AW2559" s="164" t="s">
        <v>201</v>
      </c>
      <c r="AX2559" s="164" t="s">
        <v>9661</v>
      </c>
      <c r="AY2559" s="164">
        <v>61</v>
      </c>
      <c r="AZ2559" s="95" t="s">
        <v>203</v>
      </c>
      <c r="BA2559" s="20" t="str">
        <f t="shared" si="3199"/>
        <v>17001000000300468261</v>
      </c>
      <c r="BB2559" s="31">
        <f t="shared" si="3200"/>
        <v>20</v>
      </c>
      <c r="BC2559" s="95" t="s">
        <v>9662</v>
      </c>
      <c r="BD2559" s="95" t="s">
        <v>341</v>
      </c>
      <c r="BE2559" s="95"/>
      <c r="BF2559" s="95"/>
      <c r="BG2559" s="95">
        <v>26184957</v>
      </c>
      <c r="BH2559" s="95"/>
      <c r="BI2559" s="95"/>
      <c r="BJ2559" s="95" t="s">
        <v>9611</v>
      </c>
      <c r="BK2559" s="14" t="str">
        <f t="shared" si="3271"/>
        <v>-LOGISTIQUE</v>
      </c>
      <c r="BL2559" s="95" t="s">
        <v>241</v>
      </c>
      <c r="BM2559" s="95"/>
      <c r="BN2559" s="95"/>
      <c r="BO2559" s="95"/>
      <c r="BP2559" s="95"/>
      <c r="BQ2559" s="95"/>
    </row>
    <row r="2560" spans="1:69" x14ac:dyDescent="0.25">
      <c r="A2560" t="str">
        <f>VLOOKUP(B2560,[2]RH!$B:$BV,72,0)</f>
        <v>Non-Actif</v>
      </c>
      <c r="B2560" s="172">
        <v>2620</v>
      </c>
      <c r="C2560" s="168" t="s">
        <v>168</v>
      </c>
      <c r="D2560" s="7" t="s">
        <v>7422</v>
      </c>
      <c r="E2560" s="130" t="s">
        <v>67</v>
      </c>
      <c r="F2560" s="130" t="s">
        <v>118</v>
      </c>
      <c r="G2560" s="7" t="s">
        <v>533</v>
      </c>
      <c r="H2560" s="125" t="s">
        <v>649</v>
      </c>
      <c r="I2560" s="7" t="s">
        <v>650</v>
      </c>
      <c r="J2560" s="65" t="s">
        <v>281</v>
      </c>
      <c r="K2560" s="125" t="s">
        <v>89</v>
      </c>
      <c r="L2560" s="139" t="s">
        <v>90</v>
      </c>
      <c r="M2560" s="7" t="str">
        <f t="shared" si="3264"/>
        <v>Contrôle Qualité</v>
      </c>
      <c r="N2560" s="129">
        <v>45551</v>
      </c>
      <c r="O2560" s="95"/>
      <c r="P2560" s="7">
        <f t="shared" ca="1" si="3205"/>
        <v>-126</v>
      </c>
      <c r="Q2560" s="129">
        <v>45596</v>
      </c>
      <c r="R2560" s="95" t="s">
        <v>915</v>
      </c>
      <c r="S2560" s="95" t="s">
        <v>771</v>
      </c>
      <c r="T2560" s="9" t="s">
        <v>156</v>
      </c>
      <c r="U2560" s="7" t="str">
        <f t="shared" si="3191"/>
        <v>Contractuel</v>
      </c>
      <c r="V2560" s="129">
        <v>45551</v>
      </c>
      <c r="W2560" s="129">
        <v>45596</v>
      </c>
      <c r="X2560" s="95"/>
      <c r="Y2560" s="95"/>
      <c r="Z2560" s="129">
        <v>45551</v>
      </c>
      <c r="AA2560" s="7">
        <f t="shared" si="3192"/>
        <v>9</v>
      </c>
      <c r="AB2560" s="7">
        <f t="shared" si="3193"/>
        <v>2024</v>
      </c>
      <c r="AC2560" s="7">
        <f t="shared" si="3194"/>
        <v>2028</v>
      </c>
      <c r="AD2560" s="10" t="e">
        <f t="shared" ref="AD2560:AD2623" ca="1" si="3273">IF(#REF!="Non",(DAYS360(N2560,Q2560)/360),(DAYS360(N2560,TODAY())/360))</f>
        <v>#REF!</v>
      </c>
      <c r="AE2560" s="10" t="e">
        <f t="shared" ca="1" si="3196"/>
        <v>#REF!</v>
      </c>
      <c r="AF2560" s="144">
        <v>38138</v>
      </c>
      <c r="AG2560" s="11">
        <f t="shared" ca="1" si="3197"/>
        <v>20.778082191780822</v>
      </c>
      <c r="AH2560" s="10" t="str">
        <f t="shared" ca="1" si="3198"/>
        <v>&lt; 25</v>
      </c>
      <c r="AI2560" s="95"/>
      <c r="AJ2560" s="164"/>
      <c r="AK2560" s="163" t="s">
        <v>7423</v>
      </c>
      <c r="AL2560" s="144">
        <v>45377</v>
      </c>
      <c r="AM2560" s="65" t="s">
        <v>108</v>
      </c>
      <c r="AN2560" s="125" t="s">
        <v>109</v>
      </c>
      <c r="AO2560" s="95"/>
      <c r="AP2560" s="95"/>
      <c r="AQ2560" s="95">
        <v>3</v>
      </c>
      <c r="AR2560" s="95">
        <v>1</v>
      </c>
      <c r="AS2560" s="15">
        <f t="shared" si="3241"/>
        <v>45916.25</v>
      </c>
      <c r="AT2560" s="122" t="s">
        <v>163</v>
      </c>
      <c r="AU2560" s="65">
        <v>3.8780000000000001</v>
      </c>
      <c r="AV2560" s="164">
        <v>17</v>
      </c>
      <c r="AW2560" s="164" t="s">
        <v>201</v>
      </c>
      <c r="AX2560" s="164" t="s">
        <v>7425</v>
      </c>
      <c r="AY2560" s="164" t="s">
        <v>150</v>
      </c>
      <c r="AZ2560" s="95" t="s">
        <v>203</v>
      </c>
      <c r="BA2560" s="20" t="str">
        <f t="shared" si="3199"/>
        <v>17001000000342131507</v>
      </c>
      <c r="BB2560" s="31">
        <f t="shared" si="3200"/>
        <v>20</v>
      </c>
      <c r="BC2560" s="95" t="s">
        <v>7689</v>
      </c>
      <c r="BD2560" s="95" t="s">
        <v>115</v>
      </c>
      <c r="BE2560" s="95"/>
      <c r="BF2560" s="95"/>
      <c r="BG2560" s="95">
        <v>21020710</v>
      </c>
      <c r="BH2560" s="95"/>
      <c r="BI2560" s="95"/>
      <c r="BJ2560" t="s">
        <v>371</v>
      </c>
      <c r="BK2560" s="14" t="str">
        <f t="shared" si="3271"/>
        <v>B-Panda</v>
      </c>
      <c r="BL2560" s="95" t="s">
        <v>288</v>
      </c>
      <c r="BM2560" s="95"/>
      <c r="BN2560" s="95"/>
      <c r="BO2560" s="95"/>
      <c r="BP2560" s="95"/>
      <c r="BQ2560" s="95"/>
    </row>
    <row r="2561" spans="1:69" x14ac:dyDescent="0.25">
      <c r="A2561" t="str">
        <f>VLOOKUP(B2561,[2]RH!$B:$BV,72,0)</f>
        <v>non-Actif</v>
      </c>
      <c r="B2561" s="172">
        <v>2621</v>
      </c>
      <c r="C2561" s="168" t="s">
        <v>65</v>
      </c>
      <c r="D2561" s="7" t="s">
        <v>9663</v>
      </c>
      <c r="E2561" s="130" t="s">
        <v>67</v>
      </c>
      <c r="F2561" s="130" t="s">
        <v>118</v>
      </c>
      <c r="G2561" s="7" t="s">
        <v>1585</v>
      </c>
      <c r="H2561" s="125" t="s">
        <v>102</v>
      </c>
      <c r="I2561" s="7" t="s">
        <v>8781</v>
      </c>
      <c r="J2561" s="65"/>
      <c r="K2561" s="125" t="s">
        <v>89</v>
      </c>
      <c r="L2561" s="139" t="s">
        <v>90</v>
      </c>
      <c r="M2561" s="7" t="str">
        <f t="shared" si="3264"/>
        <v>MANITENTIONNAIRE</v>
      </c>
      <c r="N2561" s="129">
        <v>45551</v>
      </c>
      <c r="O2561" s="95"/>
      <c r="P2561" s="7">
        <f t="shared" ca="1" si="3205"/>
        <v>-126</v>
      </c>
      <c r="Q2561" s="129">
        <v>45560</v>
      </c>
      <c r="R2561" s="95" t="s">
        <v>4393</v>
      </c>
      <c r="S2561" s="95"/>
      <c r="T2561" s="9" t="s">
        <v>156</v>
      </c>
      <c r="U2561" s="7" t="str">
        <f t="shared" si="3191"/>
        <v>Contractuel</v>
      </c>
      <c r="V2561" s="129">
        <v>45551</v>
      </c>
      <c r="W2561" s="129">
        <v>45596</v>
      </c>
      <c r="X2561" s="95"/>
      <c r="Y2561" s="95"/>
      <c r="Z2561" s="129">
        <v>45551</v>
      </c>
      <c r="AA2561" s="7">
        <f t="shared" si="3192"/>
        <v>9</v>
      </c>
      <c r="AB2561" s="7">
        <f t="shared" si="3193"/>
        <v>2024</v>
      </c>
      <c r="AC2561" s="7">
        <f t="shared" si="3194"/>
        <v>2028</v>
      </c>
      <c r="AD2561" s="10" t="e">
        <f t="shared" ref="AD2561:AD2624" ca="1" si="3274">IF(#REF!="Non",(DAYS360(N2561,Q2561)/360),(DAYS360(N2561,TODAY())/360))</f>
        <v>#REF!</v>
      </c>
      <c r="AE2561" s="10" t="e">
        <f t="shared" ca="1" si="3196"/>
        <v>#REF!</v>
      </c>
      <c r="AF2561" s="144">
        <v>37822</v>
      </c>
      <c r="AG2561" s="11">
        <f t="shared" ca="1" si="3197"/>
        <v>21.643835616438356</v>
      </c>
      <c r="AH2561" s="10" t="str">
        <f t="shared" ca="1" si="3198"/>
        <v>&lt; 25</v>
      </c>
      <c r="AI2561" s="95"/>
      <c r="AJ2561" s="164"/>
      <c r="AK2561" s="163" t="s">
        <v>9664</v>
      </c>
      <c r="AL2561" s="144">
        <v>44138</v>
      </c>
      <c r="AM2561" s="65" t="s">
        <v>75</v>
      </c>
      <c r="AN2561" s="125" t="s">
        <v>109</v>
      </c>
      <c r="AO2561" s="95"/>
      <c r="AP2561" s="95" t="s">
        <v>9665</v>
      </c>
      <c r="AQ2561" s="95">
        <v>3</v>
      </c>
      <c r="AR2561" s="95">
        <v>1</v>
      </c>
      <c r="AS2561" s="15">
        <f t="shared" si="3241"/>
        <v>45916.25</v>
      </c>
      <c r="AT2561" s="122" t="s">
        <v>163</v>
      </c>
      <c r="AU2561" s="65">
        <v>3.778</v>
      </c>
      <c r="AV2561" s="164">
        <v>17</v>
      </c>
      <c r="AW2561" s="164" t="s">
        <v>201</v>
      </c>
      <c r="AX2561" s="164" t="s">
        <v>9666</v>
      </c>
      <c r="AY2561" s="164">
        <v>20</v>
      </c>
      <c r="AZ2561" s="95" t="s">
        <v>203</v>
      </c>
      <c r="BA2561" s="20" t="str">
        <f t="shared" si="3199"/>
        <v>17001000000348827320</v>
      </c>
      <c r="BB2561" s="31">
        <f t="shared" si="3200"/>
        <v>20</v>
      </c>
      <c r="BC2561" s="95" t="s">
        <v>9667</v>
      </c>
      <c r="BD2561" s="95" t="s">
        <v>341</v>
      </c>
      <c r="BE2561" s="95"/>
      <c r="BF2561" s="95"/>
      <c r="BG2561" s="95">
        <v>95846266</v>
      </c>
      <c r="BH2561" s="95"/>
      <c r="BI2561" s="95"/>
      <c r="BJ2561" t="s">
        <v>486</v>
      </c>
      <c r="BK2561" s="14" t="str">
        <f t="shared" si="3271"/>
        <v>-LOGISTIQUE</v>
      </c>
      <c r="BL2561" s="95" t="s">
        <v>241</v>
      </c>
      <c r="BM2561" s="95"/>
      <c r="BN2561" s="95"/>
      <c r="BO2561" s="95"/>
      <c r="BP2561" s="95"/>
      <c r="BQ2561" s="95"/>
    </row>
    <row r="2562" spans="1:69" x14ac:dyDescent="0.25">
      <c r="A2562" t="str">
        <f>VLOOKUP(B2562,[2]RH!$B:$BV,72,0)</f>
        <v>si</v>
      </c>
      <c r="B2562" s="172">
        <v>2622</v>
      </c>
      <c r="C2562" s="168" t="s">
        <v>168</v>
      </c>
      <c r="D2562" s="7" t="s">
        <v>9668</v>
      </c>
      <c r="E2562" s="130" t="s">
        <v>67</v>
      </c>
      <c r="F2562" s="130" t="s">
        <v>118</v>
      </c>
      <c r="G2562" s="7" t="s">
        <v>220</v>
      </c>
      <c r="H2562" s="125" t="s">
        <v>649</v>
      </c>
      <c r="I2562" s="7" t="s">
        <v>709</v>
      </c>
      <c r="J2562" s="65" t="s">
        <v>190</v>
      </c>
      <c r="K2562" s="125" t="s">
        <v>146</v>
      </c>
      <c r="L2562" s="139" t="s">
        <v>90</v>
      </c>
      <c r="M2562" s="7" t="str">
        <f t="shared" si="3264"/>
        <v>Couturière</v>
      </c>
      <c r="N2562" s="129">
        <v>45551</v>
      </c>
      <c r="O2562" s="95"/>
      <c r="P2562" s="7">
        <f t="shared" ca="1" si="3205"/>
        <v>-6</v>
      </c>
      <c r="Q2562" s="95"/>
      <c r="R2562" s="95"/>
      <c r="S2562" s="95"/>
      <c r="T2562" s="9" t="s">
        <v>156</v>
      </c>
      <c r="U2562" s="7" t="str">
        <f t="shared" ref="U2562:U2625" si="3275">IF(T2562="CDI","Titulaire","Contractuel")</f>
        <v>Contractuel</v>
      </c>
      <c r="V2562" s="8">
        <v>45689</v>
      </c>
      <c r="W2562" s="8">
        <f>VLOOKUP(B2562,[1]BASE!$A:$Q,17,0)</f>
        <v>45716</v>
      </c>
      <c r="X2562" s="95"/>
      <c r="Y2562" s="95"/>
      <c r="Z2562" s="129">
        <v>45551</v>
      </c>
      <c r="AA2562" s="7">
        <f t="shared" ref="AA2562:AA2625" si="3276">MONTH(N2562)</f>
        <v>9</v>
      </c>
      <c r="AB2562" s="7">
        <f t="shared" ref="AB2562:AB2625" si="3277">IF(N2562="","",YEAR(N2562))</f>
        <v>2024</v>
      </c>
      <c r="AC2562" s="7">
        <f t="shared" ref="AC2562:AC2625" si="3278">AB2562+4</f>
        <v>2028</v>
      </c>
      <c r="AD2562" s="10" t="e">
        <f t="shared" ref="AD2562:AD2625" ca="1" si="3279">IF(#REF!="Non",(DAYS360(N2562,Q2562)/360),(DAYS360(N2562,TODAY())/360))</f>
        <v>#REF!</v>
      </c>
      <c r="AE2562" s="10" t="e">
        <f t="shared" ref="AE2562:AE2625" ca="1" si="3280">+IF(AD2562&lt;1,"&lt; 1",IF(AND(AD2562&gt;=1,AD2562&lt;2),"&lt; 2",IF(AND(AD2562&gt;=2,AD2562&lt;3),"&lt; 3",IF(AND(AD2562&gt;=3,AD2562&lt;=4),"&lt; 4",IF(AD2562&gt;4,"&gt; 4")))))</f>
        <v>#REF!</v>
      </c>
      <c r="AF2562" s="144">
        <v>28508</v>
      </c>
      <c r="AG2562" s="11">
        <f t="shared" ref="AG2562:AG2625" ca="1" si="3281">(TODAY()-AF2562)/365</f>
        <v>47.161643835616438</v>
      </c>
      <c r="AH2562" s="10" t="str">
        <f t="shared" ref="AH2562:AH2625" ca="1" si="3282">+IF(AG2562&lt;25,"&lt; 25",IF(AND(AG2562&gt;=25,AG2562&lt;35),"&gt;25&lt; 35",IF(AND(AG2562&gt;=35,AG2562&lt;45),"&gt;35&lt; 45",IF(AND(AG2562&gt;=45,AG2562&lt;=55),"&gt;45&lt; 55",IF(AG2562&gt;55,"&gt; 55")))))</f>
        <v>&gt;45&lt; 55</v>
      </c>
      <c r="AI2562" s="95">
        <v>16795007</v>
      </c>
      <c r="AJ2562" s="164" t="s">
        <v>213</v>
      </c>
      <c r="AK2562" s="163" t="s">
        <v>9669</v>
      </c>
      <c r="AL2562" s="144">
        <v>38581</v>
      </c>
      <c r="AM2562" s="65" t="s">
        <v>108</v>
      </c>
      <c r="AN2562" s="125" t="s">
        <v>76</v>
      </c>
      <c r="AO2562" s="95">
        <v>2</v>
      </c>
      <c r="AP2562" s="95" t="s">
        <v>9630</v>
      </c>
      <c r="AQ2562" s="95">
        <v>3</v>
      </c>
      <c r="AR2562" s="95">
        <v>1</v>
      </c>
      <c r="AS2562" s="15">
        <f t="shared" si="3241"/>
        <v>45916.25</v>
      </c>
      <c r="AT2562" s="122" t="s">
        <v>163</v>
      </c>
      <c r="AU2562" s="65">
        <v>3.7149999999999999</v>
      </c>
      <c r="AV2562" s="164" t="s">
        <v>92</v>
      </c>
      <c r="AW2562" s="164" t="s">
        <v>2036</v>
      </c>
      <c r="AX2562" s="164">
        <v>80088559224</v>
      </c>
      <c r="AY2562" s="164">
        <v>52</v>
      </c>
      <c r="AZ2562" s="95" t="s">
        <v>152</v>
      </c>
      <c r="BA2562" s="20" t="str">
        <f t="shared" ref="BA2562:BA2625" si="3283">CONCATENATE(AV2562,AW2562,AX2562,AY2562)</f>
        <v>04053138008855922452</v>
      </c>
      <c r="BB2562" s="31">
        <f t="shared" ref="BB2562:BB2625" si="3284">LEN(BA2562)</f>
        <v>20</v>
      </c>
      <c r="BC2562" s="95" t="s">
        <v>9670</v>
      </c>
      <c r="BD2562" s="95" t="s">
        <v>341</v>
      </c>
      <c r="BE2562" s="95"/>
      <c r="BF2562" s="95"/>
      <c r="BG2562" s="95">
        <v>52664120</v>
      </c>
      <c r="BH2562" s="95"/>
      <c r="BI2562" s="95"/>
      <c r="BJ2562" t="s">
        <v>714</v>
      </c>
      <c r="BK2562" s="14" t="str">
        <f>IF(K2562="CADRE","CADRE",CONCATENATE(J2562,"-",H2562))</f>
        <v>A-Panda</v>
      </c>
      <c r="BL2562" s="95" t="s">
        <v>595</v>
      </c>
      <c r="BM2562" s="95"/>
      <c r="BN2562" s="95"/>
      <c r="BO2562" s="95"/>
      <c r="BP2562" s="95"/>
      <c r="BQ2562" s="95"/>
    </row>
    <row r="2563" spans="1:69" x14ac:dyDescent="0.25">
      <c r="A2563" t="str">
        <f>VLOOKUP(B2563,[2]RH!$B:$BV,72,0)</f>
        <v>Non-Actif</v>
      </c>
      <c r="B2563" s="172">
        <v>2623</v>
      </c>
      <c r="C2563" s="168" t="s">
        <v>65</v>
      </c>
      <c r="D2563" s="7" t="s">
        <v>9671</v>
      </c>
      <c r="E2563" s="130" t="s">
        <v>67</v>
      </c>
      <c r="F2563" s="130" t="s">
        <v>158</v>
      </c>
      <c r="G2563" s="7" t="s">
        <v>6383</v>
      </c>
      <c r="H2563" s="125" t="s">
        <v>158</v>
      </c>
      <c r="I2563" s="7" t="s">
        <v>542</v>
      </c>
      <c r="J2563" s="65"/>
      <c r="K2563" s="125" t="s">
        <v>146</v>
      </c>
      <c r="L2563" s="139" t="s">
        <v>90</v>
      </c>
      <c r="M2563" s="7" t="str">
        <f t="shared" si="3264"/>
        <v>COUPEUR</v>
      </c>
      <c r="N2563" s="129">
        <v>45555</v>
      </c>
      <c r="O2563" s="95"/>
      <c r="P2563" s="7">
        <f t="shared" ca="1" si="3205"/>
        <v>-96</v>
      </c>
      <c r="Q2563" s="129">
        <v>45609</v>
      </c>
      <c r="R2563" s="7" t="s">
        <v>147</v>
      </c>
      <c r="S2563" s="95"/>
      <c r="T2563" s="9" t="s">
        <v>156</v>
      </c>
      <c r="U2563" s="7" t="str">
        <f t="shared" si="3275"/>
        <v>Contractuel</v>
      </c>
      <c r="V2563" s="8">
        <v>45597</v>
      </c>
      <c r="W2563" s="8">
        <v>45626</v>
      </c>
      <c r="X2563" s="95"/>
      <c r="Y2563" s="95"/>
      <c r="Z2563" s="129">
        <v>45555</v>
      </c>
      <c r="AA2563" s="7">
        <f t="shared" si="3276"/>
        <v>9</v>
      </c>
      <c r="AB2563" s="7">
        <f t="shared" si="3277"/>
        <v>2024</v>
      </c>
      <c r="AC2563" s="7">
        <f t="shared" si="3278"/>
        <v>2028</v>
      </c>
      <c r="AD2563" s="10" t="e">
        <f t="shared" ref="AD2563:AD2626" ca="1" si="3285">IF(#REF!="Non",(DAYS360(N2563,Q2563)/360),(DAYS360(N2563,TODAY())/360))</f>
        <v>#REF!</v>
      </c>
      <c r="AE2563" s="10" t="e">
        <f t="shared" ca="1" si="3280"/>
        <v>#REF!</v>
      </c>
      <c r="AF2563" s="144">
        <v>37139</v>
      </c>
      <c r="AG2563" s="11">
        <f t="shared" ca="1" si="3281"/>
        <v>23.515068493150686</v>
      </c>
      <c r="AH2563" s="10" t="str">
        <f t="shared" ca="1" si="3282"/>
        <v>&lt; 25</v>
      </c>
      <c r="AI2563" s="95"/>
      <c r="AJ2563" s="164"/>
      <c r="AK2563" s="163" t="s">
        <v>9672</v>
      </c>
      <c r="AL2563" s="144">
        <v>43217</v>
      </c>
      <c r="AM2563" s="65" t="s">
        <v>75</v>
      </c>
      <c r="AN2563" s="125" t="s">
        <v>109</v>
      </c>
      <c r="AO2563" s="95"/>
      <c r="AP2563" s="95" t="s">
        <v>9673</v>
      </c>
      <c r="AQ2563" s="95">
        <v>3</v>
      </c>
      <c r="AR2563" s="95">
        <v>1</v>
      </c>
      <c r="AS2563" s="15">
        <f t="shared" si="3241"/>
        <v>45920.25</v>
      </c>
      <c r="AT2563" s="122" t="s">
        <v>163</v>
      </c>
      <c r="AU2563" s="65">
        <v>3.7149999999999999</v>
      </c>
      <c r="AV2563" s="164">
        <v>25</v>
      </c>
      <c r="AW2563" s="164">
        <v>19100</v>
      </c>
      <c r="AX2563" s="164" t="s">
        <v>9674</v>
      </c>
      <c r="AY2563" s="164">
        <v>51</v>
      </c>
      <c r="AZ2563" s="95" t="s">
        <v>276</v>
      </c>
      <c r="BA2563" s="20" t="str">
        <f t="shared" si="3283"/>
        <v>25191000009342412551</v>
      </c>
      <c r="BB2563" s="31">
        <f t="shared" si="3284"/>
        <v>20</v>
      </c>
      <c r="BC2563" s="95" t="s">
        <v>5547</v>
      </c>
      <c r="BD2563" s="95" t="s">
        <v>85</v>
      </c>
      <c r="BE2563" s="95"/>
      <c r="BF2563" s="95"/>
      <c r="BG2563" s="95">
        <v>93424125</v>
      </c>
      <c r="BH2563" s="95"/>
      <c r="BI2563" s="95"/>
      <c r="BJ2563" s="95"/>
      <c r="BK2563" s="14" t="str">
        <f t="shared" si="3271"/>
        <v>-COUPE</v>
      </c>
      <c r="BL2563" s="95" t="s">
        <v>595</v>
      </c>
      <c r="BM2563" s="95"/>
      <c r="BN2563" s="95"/>
      <c r="BO2563" s="95"/>
      <c r="BP2563" s="95"/>
      <c r="BQ2563" s="95"/>
    </row>
    <row r="2564" spans="1:69" x14ac:dyDescent="0.25">
      <c r="A2564" t="str">
        <f>VLOOKUP(B2564,[2]RH!$B:$BV,72,0)</f>
        <v>si</v>
      </c>
      <c r="B2564" s="172">
        <v>2624</v>
      </c>
      <c r="C2564" s="168" t="s">
        <v>168</v>
      </c>
      <c r="D2564" s="7" t="s">
        <v>9675</v>
      </c>
      <c r="E2564" s="130" t="s">
        <v>67</v>
      </c>
      <c r="F2564" s="130" t="s">
        <v>118</v>
      </c>
      <c r="G2564" s="7" t="s">
        <v>220</v>
      </c>
      <c r="H2564" s="125" t="s">
        <v>2398</v>
      </c>
      <c r="I2564" s="7" t="s">
        <v>9411</v>
      </c>
      <c r="J2564" s="65" t="s">
        <v>190</v>
      </c>
      <c r="K2564" s="125" t="s">
        <v>146</v>
      </c>
      <c r="L2564" s="139" t="s">
        <v>90</v>
      </c>
      <c r="M2564" s="7" t="str">
        <f t="shared" si="3264"/>
        <v>Couturière</v>
      </c>
      <c r="N2564" s="129">
        <v>45551</v>
      </c>
      <c r="O2564" s="95"/>
      <c r="P2564" s="7">
        <f t="shared" ca="1" si="3205"/>
        <v>-6</v>
      </c>
      <c r="Q2564" s="95"/>
      <c r="R2564" s="95"/>
      <c r="S2564" s="95"/>
      <c r="T2564" s="9" t="s">
        <v>156</v>
      </c>
      <c r="U2564" s="7" t="str">
        <f t="shared" si="3275"/>
        <v>Contractuel</v>
      </c>
      <c r="V2564" s="8">
        <v>45689</v>
      </c>
      <c r="W2564" s="8">
        <f>VLOOKUP(B2564,[1]BASE!$A:$Q,17,0)</f>
        <v>45716</v>
      </c>
      <c r="X2564" s="95"/>
      <c r="Y2564" s="95"/>
      <c r="Z2564" s="129">
        <v>45551</v>
      </c>
      <c r="AA2564" s="7">
        <f t="shared" si="3276"/>
        <v>9</v>
      </c>
      <c r="AB2564" s="7">
        <f t="shared" si="3277"/>
        <v>2024</v>
      </c>
      <c r="AC2564" s="7">
        <f t="shared" si="3278"/>
        <v>2028</v>
      </c>
      <c r="AD2564" s="10" t="e">
        <f t="shared" ref="AD2564:AD2627" ca="1" si="3286">IF(#REF!="Non",(DAYS360(N2564,Q2564)/360),(DAYS360(N2564,TODAY())/360))</f>
        <v>#REF!</v>
      </c>
      <c r="AE2564" s="10" t="e">
        <f t="shared" ca="1" si="3280"/>
        <v>#REF!</v>
      </c>
      <c r="AF2564" s="144">
        <v>27619</v>
      </c>
      <c r="AG2564" s="11">
        <f t="shared" ca="1" si="3281"/>
        <v>49.597260273972601</v>
      </c>
      <c r="AH2564" s="10" t="str">
        <f t="shared" ca="1" si="3282"/>
        <v>&gt;45&lt; 55</v>
      </c>
      <c r="AI2564" s="95">
        <v>11619258</v>
      </c>
      <c r="AJ2564" s="164" t="s">
        <v>82</v>
      </c>
      <c r="AK2564" s="163" t="s">
        <v>9676</v>
      </c>
      <c r="AL2564" s="144">
        <v>37160</v>
      </c>
      <c r="AM2564" s="65" t="s">
        <v>108</v>
      </c>
      <c r="AN2564" s="125" t="s">
        <v>76</v>
      </c>
      <c r="AO2564" s="95">
        <v>3</v>
      </c>
      <c r="AP2564" s="95" t="s">
        <v>9630</v>
      </c>
      <c r="AQ2564" s="95">
        <v>3</v>
      </c>
      <c r="AR2564" s="95">
        <v>1</v>
      </c>
      <c r="AS2564" s="15">
        <f t="shared" si="3241"/>
        <v>45916.25</v>
      </c>
      <c r="AT2564" s="122" t="s">
        <v>163</v>
      </c>
      <c r="AU2564" s="65">
        <v>3.7149999999999999</v>
      </c>
      <c r="AV2564" s="164" t="s">
        <v>92</v>
      </c>
      <c r="AW2564" s="164" t="s">
        <v>2036</v>
      </c>
      <c r="AX2564" s="164">
        <v>80088618855</v>
      </c>
      <c r="AY2564" s="164">
        <v>27</v>
      </c>
      <c r="AZ2564" s="95" t="s">
        <v>152</v>
      </c>
      <c r="BA2564" s="20" t="str">
        <f t="shared" si="3283"/>
        <v>04053138008861885527</v>
      </c>
      <c r="BB2564" s="31">
        <f t="shared" si="3284"/>
        <v>20</v>
      </c>
      <c r="BC2564" s="95" t="s">
        <v>6246</v>
      </c>
      <c r="BD2564" s="95" t="s">
        <v>341</v>
      </c>
      <c r="BE2564" s="95"/>
      <c r="BF2564" s="95"/>
      <c r="BG2564" s="95">
        <v>94922545</v>
      </c>
      <c r="BH2564" s="95"/>
      <c r="BI2564" s="95"/>
      <c r="BJ2564" t="s">
        <v>714</v>
      </c>
      <c r="BK2564" s="14" t="str">
        <f t="shared" si="3271"/>
        <v>A-P7 AR</v>
      </c>
      <c r="BL2564" s="95" t="s">
        <v>595</v>
      </c>
      <c r="BM2564" s="95"/>
      <c r="BN2564" s="95"/>
      <c r="BO2564" s="95"/>
      <c r="BP2564" s="95"/>
      <c r="BQ2564" s="95"/>
    </row>
    <row r="2565" spans="1:69" x14ac:dyDescent="0.25">
      <c r="A2565" t="str">
        <f>VLOOKUP(B2565,[2]RH!$B:$BV,72,0)</f>
        <v>si</v>
      </c>
      <c r="B2565" s="172">
        <v>2625</v>
      </c>
      <c r="C2565" s="168" t="s">
        <v>168</v>
      </c>
      <c r="D2565" s="7" t="s">
        <v>9677</v>
      </c>
      <c r="E2565" s="130" t="s">
        <v>67</v>
      </c>
      <c r="F2565" s="130" t="s">
        <v>118</v>
      </c>
      <c r="G2565" s="7" t="s">
        <v>220</v>
      </c>
      <c r="H2565" s="125" t="s">
        <v>649</v>
      </c>
      <c r="I2565" s="7" t="s">
        <v>709</v>
      </c>
      <c r="J2565" s="65" t="s">
        <v>190</v>
      </c>
      <c r="K2565" s="125" t="s">
        <v>146</v>
      </c>
      <c r="L2565" s="139" t="s">
        <v>90</v>
      </c>
      <c r="M2565" s="7" t="str">
        <f t="shared" si="3264"/>
        <v>Couturière</v>
      </c>
      <c r="N2565" s="129">
        <v>45551</v>
      </c>
      <c r="O2565" s="95"/>
      <c r="P2565" s="7">
        <f t="shared" ca="1" si="3205"/>
        <v>-6</v>
      </c>
      <c r="Q2565" s="95"/>
      <c r="R2565" s="95"/>
      <c r="S2565" s="95"/>
      <c r="T2565" s="9" t="s">
        <v>156</v>
      </c>
      <c r="U2565" s="7" t="str">
        <f t="shared" si="3275"/>
        <v>Contractuel</v>
      </c>
      <c r="V2565" s="8">
        <v>45689</v>
      </c>
      <c r="W2565" s="8">
        <f>VLOOKUP(B2565,[1]BASE!$A:$Q,17,0)</f>
        <v>45716</v>
      </c>
      <c r="X2565" s="95"/>
      <c r="Y2565" s="95"/>
      <c r="Z2565" s="129">
        <v>45551</v>
      </c>
      <c r="AA2565" s="7">
        <f t="shared" si="3276"/>
        <v>9</v>
      </c>
      <c r="AB2565" s="7">
        <f t="shared" si="3277"/>
        <v>2024</v>
      </c>
      <c r="AC2565" s="7">
        <f t="shared" si="3278"/>
        <v>2028</v>
      </c>
      <c r="AD2565" s="10" t="e">
        <f t="shared" ref="AD2565:AD2628" ca="1" si="3287">IF(#REF!="Non",(DAYS360(N2565,Q2565)/360),(DAYS360(N2565,TODAY())/360))</f>
        <v>#REF!</v>
      </c>
      <c r="AE2565" s="10" t="e">
        <f t="shared" ca="1" si="3280"/>
        <v>#REF!</v>
      </c>
      <c r="AF2565" s="144">
        <v>29075</v>
      </c>
      <c r="AG2565" s="11">
        <f t="shared" ca="1" si="3281"/>
        <v>45.608219178082194</v>
      </c>
      <c r="AH2565" s="10" t="str">
        <f t="shared" ca="1" si="3282"/>
        <v>&gt;45&lt; 55</v>
      </c>
      <c r="AI2565" s="95">
        <v>16099053</v>
      </c>
      <c r="AJ2565" s="164" t="s">
        <v>213</v>
      </c>
      <c r="AK2565" s="163" t="s">
        <v>9678</v>
      </c>
      <c r="AL2565" s="144">
        <v>35942</v>
      </c>
      <c r="AM2565" s="65" t="s">
        <v>108</v>
      </c>
      <c r="AN2565" s="125" t="s">
        <v>76</v>
      </c>
      <c r="AO2565" s="95">
        <v>2</v>
      </c>
      <c r="AP2565" s="95" t="s">
        <v>9679</v>
      </c>
      <c r="AQ2565" s="95">
        <v>3</v>
      </c>
      <c r="AR2565" s="95">
        <v>1</v>
      </c>
      <c r="AS2565" s="15">
        <f t="shared" si="3241"/>
        <v>45916.25</v>
      </c>
      <c r="AT2565" s="122" t="s">
        <v>163</v>
      </c>
      <c r="AU2565" s="65">
        <v>3.7149999999999999</v>
      </c>
      <c r="AV2565" s="164" t="s">
        <v>92</v>
      </c>
      <c r="AW2565" s="164" t="s">
        <v>2036</v>
      </c>
      <c r="AX2565" s="164">
        <v>80088559463</v>
      </c>
      <c r="AY2565" s="164">
        <v>14</v>
      </c>
      <c r="AZ2565" s="95" t="s">
        <v>152</v>
      </c>
      <c r="BA2565" s="20" t="str">
        <f t="shared" si="3283"/>
        <v>04053138008855946314</v>
      </c>
      <c r="BB2565" s="31">
        <f t="shared" si="3284"/>
        <v>20</v>
      </c>
      <c r="BC2565" s="95" t="s">
        <v>6246</v>
      </c>
      <c r="BD2565" s="95" t="s">
        <v>341</v>
      </c>
      <c r="BE2565" s="95"/>
      <c r="BF2565" s="95"/>
      <c r="BG2565" s="95">
        <v>29978688</v>
      </c>
      <c r="BH2565" s="95"/>
      <c r="BI2565" s="95"/>
      <c r="BJ2565" t="s">
        <v>714</v>
      </c>
      <c r="BK2565" s="14" t="str">
        <f t="shared" si="3271"/>
        <v>A-Panda</v>
      </c>
      <c r="BL2565" s="95" t="s">
        <v>595</v>
      </c>
      <c r="BM2565" s="95"/>
      <c r="BN2565" s="95"/>
      <c r="BO2565" s="95"/>
      <c r="BP2565" s="95"/>
      <c r="BQ2565" s="95"/>
    </row>
    <row r="2566" spans="1:69" x14ac:dyDescent="0.25">
      <c r="A2566" t="str">
        <f>VLOOKUP(B2566,[2]RH!$B:$BV,72,0)</f>
        <v>si</v>
      </c>
      <c r="B2566" s="172">
        <v>2626</v>
      </c>
      <c r="C2566" s="168" t="s">
        <v>168</v>
      </c>
      <c r="D2566" s="7" t="s">
        <v>9680</v>
      </c>
      <c r="E2566" s="130" t="s">
        <v>67</v>
      </c>
      <c r="F2566" s="130" t="s">
        <v>118</v>
      </c>
      <c r="G2566" s="7" t="s">
        <v>220</v>
      </c>
      <c r="H2566" s="125" t="s">
        <v>225</v>
      </c>
      <c r="I2566" s="7" t="s">
        <v>5620</v>
      </c>
      <c r="J2566" s="65" t="s">
        <v>281</v>
      </c>
      <c r="K2566" s="125" t="s">
        <v>146</v>
      </c>
      <c r="L2566" s="139" t="s">
        <v>90</v>
      </c>
      <c r="M2566" s="7" t="str">
        <f t="shared" si="3264"/>
        <v>Couturière</v>
      </c>
      <c r="N2566" s="129">
        <v>45551</v>
      </c>
      <c r="O2566" s="95"/>
      <c r="P2566" s="7">
        <f t="shared" ca="1" si="3205"/>
        <v>-6</v>
      </c>
      <c r="Q2566" s="95"/>
      <c r="R2566" s="95"/>
      <c r="S2566" s="95"/>
      <c r="T2566" s="9" t="s">
        <v>156</v>
      </c>
      <c r="U2566" s="7" t="str">
        <f t="shared" si="3275"/>
        <v>Contractuel</v>
      </c>
      <c r="V2566" s="8">
        <v>45689</v>
      </c>
      <c r="W2566" s="8">
        <f>VLOOKUP(B2566,[1]BASE!$A:$Q,17,0)</f>
        <v>45716</v>
      </c>
      <c r="X2566" s="95"/>
      <c r="Y2566" s="95"/>
      <c r="Z2566" s="129">
        <v>45551</v>
      </c>
      <c r="AA2566" s="7">
        <f t="shared" si="3276"/>
        <v>9</v>
      </c>
      <c r="AB2566" s="7">
        <f t="shared" si="3277"/>
        <v>2024</v>
      </c>
      <c r="AC2566" s="7">
        <f t="shared" si="3278"/>
        <v>2028</v>
      </c>
      <c r="AD2566" s="10" t="e">
        <f t="shared" ref="AD2566:AD2629" ca="1" si="3288">IF(#REF!="Non",(DAYS360(N2566,Q2566)/360),(DAYS360(N2566,TODAY())/360))</f>
        <v>#REF!</v>
      </c>
      <c r="AE2566" s="10" t="e">
        <f t="shared" ca="1" si="3280"/>
        <v>#REF!</v>
      </c>
      <c r="AF2566" s="144">
        <v>36105</v>
      </c>
      <c r="AG2566" s="11">
        <f t="shared" ca="1" si="3281"/>
        <v>26.347945205479451</v>
      </c>
      <c r="AH2566" s="10" t="str">
        <f t="shared" ca="1" si="3282"/>
        <v>&gt;25&lt; 35</v>
      </c>
      <c r="AI2566" s="95">
        <v>17644968</v>
      </c>
      <c r="AJ2566" s="164" t="s">
        <v>120</v>
      </c>
      <c r="AK2566" s="163" t="s">
        <v>9681</v>
      </c>
      <c r="AL2566" s="144">
        <v>43661</v>
      </c>
      <c r="AM2566" s="65" t="s">
        <v>108</v>
      </c>
      <c r="AN2566" s="125" t="s">
        <v>76</v>
      </c>
      <c r="AO2566" s="95"/>
      <c r="AP2566" s="95" t="s">
        <v>9682</v>
      </c>
      <c r="AQ2566" s="95">
        <v>3</v>
      </c>
      <c r="AR2566" s="95">
        <v>1</v>
      </c>
      <c r="AS2566" s="15">
        <f t="shared" si="3241"/>
        <v>45916.25</v>
      </c>
      <c r="AT2566" s="122" t="s">
        <v>163</v>
      </c>
      <c r="AU2566" s="65">
        <v>3.7149999999999999</v>
      </c>
      <c r="AV2566" s="164">
        <v>17</v>
      </c>
      <c r="AW2566" s="164">
        <v>53594</v>
      </c>
      <c r="AX2566" s="164" t="s">
        <v>9683</v>
      </c>
      <c r="AY2566" s="164">
        <v>30</v>
      </c>
      <c r="AZ2566" s="95" t="s">
        <v>203</v>
      </c>
      <c r="BA2566" s="20" t="str">
        <f t="shared" si="3283"/>
        <v>17535940174311827130</v>
      </c>
      <c r="BB2566" s="31">
        <f t="shared" si="3284"/>
        <v>20</v>
      </c>
      <c r="BC2566" s="95" t="s">
        <v>9684</v>
      </c>
      <c r="BD2566" s="95" t="s">
        <v>115</v>
      </c>
      <c r="BE2566" s="95"/>
      <c r="BF2566" s="95"/>
      <c r="BG2566" s="95">
        <v>92588591</v>
      </c>
      <c r="BH2566" s="95">
        <v>90432864</v>
      </c>
      <c r="BI2566" s="95"/>
      <c r="BJ2566" s="95" t="s">
        <v>250</v>
      </c>
      <c r="BK2566" s="14" t="str">
        <f t="shared" si="3271"/>
        <v>B-P6 AV</v>
      </c>
      <c r="BL2566" s="95" t="s">
        <v>595</v>
      </c>
      <c r="BM2566" s="95"/>
      <c r="BN2566" s="95"/>
      <c r="BO2566" s="95"/>
      <c r="BP2566" s="95"/>
      <c r="BQ2566" s="95"/>
    </row>
    <row r="2567" spans="1:69" x14ac:dyDescent="0.25">
      <c r="A2567" t="str">
        <f>VLOOKUP(B2567,[2]RH!$B:$BV,72,0)</f>
        <v>si</v>
      </c>
      <c r="B2567" s="172">
        <v>2627</v>
      </c>
      <c r="C2567" s="168" t="s">
        <v>65</v>
      </c>
      <c r="D2567" s="7" t="s">
        <v>9685</v>
      </c>
      <c r="E2567" s="130" t="s">
        <v>67</v>
      </c>
      <c r="F2567" s="7" t="s">
        <v>102</v>
      </c>
      <c r="G2567" s="7" t="s">
        <v>1585</v>
      </c>
      <c r="H2567" s="125" t="s">
        <v>102</v>
      </c>
      <c r="I2567" s="7" t="s">
        <v>8781</v>
      </c>
      <c r="J2567" s="65"/>
      <c r="K2567" s="125" t="s">
        <v>89</v>
      </c>
      <c r="L2567" s="139" t="s">
        <v>90</v>
      </c>
      <c r="M2567" s="7" t="str">
        <f t="shared" si="3264"/>
        <v>MANITENTIONNAIRE</v>
      </c>
      <c r="N2567" s="129">
        <v>45551</v>
      </c>
      <c r="O2567" s="95"/>
      <c r="P2567" s="7">
        <f t="shared" ref="P2567:P2582" ca="1" si="3289">IF(W2567="","",W2567-TODAY())</f>
        <v>-6</v>
      </c>
      <c r="Q2567" s="95"/>
      <c r="R2567" s="95"/>
      <c r="S2567" s="95"/>
      <c r="T2567" s="9" t="s">
        <v>156</v>
      </c>
      <c r="U2567" s="7" t="str">
        <f t="shared" si="3275"/>
        <v>Contractuel</v>
      </c>
      <c r="V2567" s="8">
        <v>45627</v>
      </c>
      <c r="W2567" s="8">
        <v>45716</v>
      </c>
      <c r="X2567" s="95"/>
      <c r="Y2567" s="95"/>
      <c r="Z2567" s="129">
        <v>45551</v>
      </c>
      <c r="AA2567" s="7">
        <f t="shared" si="3276"/>
        <v>9</v>
      </c>
      <c r="AB2567" s="7">
        <f t="shared" si="3277"/>
        <v>2024</v>
      </c>
      <c r="AC2567" s="7">
        <f t="shared" si="3278"/>
        <v>2028</v>
      </c>
      <c r="AD2567" s="10" t="e">
        <f t="shared" ref="AD2567:AD2630" ca="1" si="3290">IF(#REF!="Non",(DAYS360(N2567,Q2567)/360),(DAYS360(N2567,TODAY())/360))</f>
        <v>#REF!</v>
      </c>
      <c r="AE2567" s="10" t="e">
        <f t="shared" ca="1" si="3280"/>
        <v>#REF!</v>
      </c>
      <c r="AF2567" s="144">
        <v>37923</v>
      </c>
      <c r="AG2567" s="11">
        <f t="shared" ca="1" si="3281"/>
        <v>21.367123287671234</v>
      </c>
      <c r="AH2567" s="10" t="str">
        <f t="shared" ca="1" si="3282"/>
        <v>&lt; 25</v>
      </c>
      <c r="AI2567" s="95">
        <v>17820899</v>
      </c>
      <c r="AJ2567" s="164" t="s">
        <v>120</v>
      </c>
      <c r="AK2567" s="163" t="s">
        <v>9686</v>
      </c>
      <c r="AL2567" s="144">
        <v>45070</v>
      </c>
      <c r="AM2567" s="65" t="s">
        <v>75</v>
      </c>
      <c r="AN2567" s="125" t="s">
        <v>109</v>
      </c>
      <c r="AO2567" s="95"/>
      <c r="AP2567" s="95" t="s">
        <v>9265</v>
      </c>
      <c r="AQ2567" s="95">
        <v>3</v>
      </c>
      <c r="AR2567" s="95">
        <v>1</v>
      </c>
      <c r="AS2567" s="15">
        <f t="shared" si="3241"/>
        <v>45916.25</v>
      </c>
      <c r="AT2567" s="122" t="s">
        <v>163</v>
      </c>
      <c r="AU2567" s="65">
        <v>3.778</v>
      </c>
      <c r="AV2567" s="164">
        <v>17</v>
      </c>
      <c r="AW2567" s="164" t="s">
        <v>201</v>
      </c>
      <c r="AX2567" s="164" t="s">
        <v>9687</v>
      </c>
      <c r="AY2567" s="164">
        <v>67</v>
      </c>
      <c r="AZ2567" s="95" t="s">
        <v>203</v>
      </c>
      <c r="BA2567" s="20" t="str">
        <f t="shared" si="3283"/>
        <v>17001000000349132967</v>
      </c>
      <c r="BB2567" s="31">
        <f t="shared" si="3284"/>
        <v>20</v>
      </c>
      <c r="BC2567" s="95" t="s">
        <v>5799</v>
      </c>
      <c r="BD2567" s="95" t="s">
        <v>341</v>
      </c>
      <c r="BE2567" s="95"/>
      <c r="BF2567" s="95"/>
      <c r="BG2567" s="95">
        <v>27855923</v>
      </c>
      <c r="BH2567" s="95"/>
      <c r="BI2567" s="95"/>
      <c r="BJ2567" t="s">
        <v>486</v>
      </c>
      <c r="BK2567" s="14" t="str">
        <f t="shared" si="3271"/>
        <v>-LOGISTIQUE</v>
      </c>
      <c r="BL2567" s="95" t="s">
        <v>241</v>
      </c>
      <c r="BM2567" s="95"/>
      <c r="BN2567" s="95"/>
      <c r="BO2567" s="95"/>
      <c r="BP2567" s="95"/>
      <c r="BQ2567" s="95"/>
    </row>
    <row r="2568" spans="1:69" x14ac:dyDescent="0.25">
      <c r="A2568" t="str">
        <f>VLOOKUP(B2568,[2]RH!$B:$BV,72,0)</f>
        <v>si</v>
      </c>
      <c r="B2568" s="172">
        <v>2628</v>
      </c>
      <c r="C2568" s="168" t="s">
        <v>168</v>
      </c>
      <c r="D2568" s="7" t="s">
        <v>9688</v>
      </c>
      <c r="E2568" s="130" t="s">
        <v>67</v>
      </c>
      <c r="F2568" s="130" t="s">
        <v>118</v>
      </c>
      <c r="G2568" s="7" t="s">
        <v>533</v>
      </c>
      <c r="H2568" s="7" t="s">
        <v>1596</v>
      </c>
      <c r="I2568" s="7" t="s">
        <v>1597</v>
      </c>
      <c r="J2568" s="65" t="s">
        <v>190</v>
      </c>
      <c r="K2568" s="125" t="s">
        <v>89</v>
      </c>
      <c r="L2568" s="139" t="s">
        <v>90</v>
      </c>
      <c r="M2568" s="7" t="str">
        <f t="shared" si="3264"/>
        <v>Contrôle Qualité</v>
      </c>
      <c r="N2568" s="129">
        <v>45552</v>
      </c>
      <c r="O2568" s="95"/>
      <c r="P2568" s="7">
        <f t="shared" ca="1" si="3289"/>
        <v>-6</v>
      </c>
      <c r="Q2568" s="95"/>
      <c r="R2568" s="95"/>
      <c r="S2568" s="95"/>
      <c r="T2568" s="9" t="s">
        <v>156</v>
      </c>
      <c r="U2568" s="7" t="str">
        <f t="shared" si="3275"/>
        <v>Contractuel</v>
      </c>
      <c r="V2568" s="8">
        <v>45689</v>
      </c>
      <c r="W2568" s="8">
        <f>VLOOKUP(B2568,[1]BASE!$A:$Q,17,0)</f>
        <v>45716</v>
      </c>
      <c r="X2568" s="95"/>
      <c r="Y2568" s="95"/>
      <c r="Z2568" s="129">
        <v>45552</v>
      </c>
      <c r="AA2568" s="7">
        <f t="shared" si="3276"/>
        <v>9</v>
      </c>
      <c r="AB2568" s="7">
        <f t="shared" si="3277"/>
        <v>2024</v>
      </c>
      <c r="AC2568" s="7">
        <f t="shared" si="3278"/>
        <v>2028</v>
      </c>
      <c r="AD2568" s="10" t="e">
        <f t="shared" ref="AD2568:AD2631" ca="1" si="3291">IF(#REF!="Non",(DAYS360(N2568,Q2568)/360),(DAYS360(N2568,TODAY())/360))</f>
        <v>#REF!</v>
      </c>
      <c r="AE2568" s="10" t="e">
        <f t="shared" ca="1" si="3280"/>
        <v>#REF!</v>
      </c>
      <c r="AF2568" s="144">
        <v>37705</v>
      </c>
      <c r="AG2568" s="11">
        <f t="shared" ca="1" si="3281"/>
        <v>21.964383561643835</v>
      </c>
      <c r="AH2568" s="10" t="str">
        <f t="shared" ca="1" si="3282"/>
        <v>&lt; 25</v>
      </c>
      <c r="AI2568" s="95"/>
      <c r="AJ2568" s="164"/>
      <c r="AK2568" s="163" t="s">
        <v>9689</v>
      </c>
      <c r="AL2568" s="144">
        <v>44851</v>
      </c>
      <c r="AM2568" s="65" t="s">
        <v>108</v>
      </c>
      <c r="AN2568" s="125" t="s">
        <v>109</v>
      </c>
      <c r="AO2568" s="95"/>
      <c r="AP2568" s="95" t="s">
        <v>1514</v>
      </c>
      <c r="AQ2568" s="95">
        <v>3</v>
      </c>
      <c r="AR2568" s="95">
        <v>1</v>
      </c>
      <c r="AS2568" s="15">
        <f t="shared" si="3241"/>
        <v>45917.25</v>
      </c>
      <c r="AT2568" s="122" t="s">
        <v>163</v>
      </c>
      <c r="AU2568" s="65">
        <v>3.8780000000000001</v>
      </c>
      <c r="AV2568" s="164">
        <v>17</v>
      </c>
      <c r="AW2568" s="164" t="s">
        <v>201</v>
      </c>
      <c r="AX2568" s="164" t="s">
        <v>9690</v>
      </c>
      <c r="AY2568" s="164">
        <v>89</v>
      </c>
      <c r="AZ2568" s="95" t="s">
        <v>203</v>
      </c>
      <c r="BA2568" s="20" t="str">
        <f t="shared" si="3283"/>
        <v>17001000000332868589</v>
      </c>
      <c r="BB2568" s="31">
        <f t="shared" si="3284"/>
        <v>20</v>
      </c>
      <c r="BC2568" s="95" t="s">
        <v>9691</v>
      </c>
      <c r="BD2568" s="95" t="s">
        <v>341</v>
      </c>
      <c r="BE2568" s="95"/>
      <c r="BF2568" s="95"/>
      <c r="BG2568" s="95">
        <v>23456797</v>
      </c>
      <c r="BH2568" s="95">
        <v>26506730</v>
      </c>
      <c r="BI2568" s="95"/>
      <c r="BJ2568" t="s">
        <v>486</v>
      </c>
      <c r="BK2568" s="14" t="str">
        <f t="shared" si="3271"/>
        <v>A-CR3</v>
      </c>
      <c r="BL2568" s="95" t="s">
        <v>288</v>
      </c>
      <c r="BM2568" s="95"/>
      <c r="BN2568" s="95"/>
      <c r="BO2568" s="95"/>
      <c r="BP2568" s="95"/>
      <c r="BQ2568" s="95"/>
    </row>
    <row r="2569" spans="1:69" x14ac:dyDescent="0.25">
      <c r="A2569" t="str">
        <f>VLOOKUP(B2569,[2]RH!$B:$BV,72,0)</f>
        <v>Non-Actif</v>
      </c>
      <c r="B2569" s="172">
        <v>2629</v>
      </c>
      <c r="C2569" s="168" t="s">
        <v>168</v>
      </c>
      <c r="D2569" s="7" t="s">
        <v>8024</v>
      </c>
      <c r="E2569" s="130" t="s">
        <v>67</v>
      </c>
      <c r="F2569" s="130" t="s">
        <v>258</v>
      </c>
      <c r="G2569" s="7" t="s">
        <v>4734</v>
      </c>
      <c r="H2569" s="125" t="s">
        <v>225</v>
      </c>
      <c r="I2569" s="7" t="s">
        <v>882</v>
      </c>
      <c r="J2569" s="65" t="s">
        <v>190</v>
      </c>
      <c r="K2569" s="125" t="s">
        <v>89</v>
      </c>
      <c r="L2569" s="139" t="s">
        <v>90</v>
      </c>
      <c r="M2569" s="7" t="str">
        <f t="shared" si="3264"/>
        <v>CSL</v>
      </c>
      <c r="N2569" s="129">
        <v>45552</v>
      </c>
      <c r="O2569" s="95"/>
      <c r="P2569" s="7">
        <f t="shared" ca="1" si="3289"/>
        <v>-65</v>
      </c>
      <c r="Q2569" s="129">
        <v>45632</v>
      </c>
      <c r="R2569" s="95" t="s">
        <v>1728</v>
      </c>
      <c r="S2569" s="95"/>
      <c r="T2569" s="9" t="s">
        <v>156</v>
      </c>
      <c r="U2569" s="7" t="str">
        <f t="shared" si="3275"/>
        <v>Contractuel</v>
      </c>
      <c r="V2569" s="8">
        <v>45627</v>
      </c>
      <c r="W2569" s="8">
        <v>45657</v>
      </c>
      <c r="X2569" s="95"/>
      <c r="Y2569" s="95"/>
      <c r="Z2569" s="129">
        <v>45552</v>
      </c>
      <c r="AA2569" s="7">
        <f t="shared" si="3276"/>
        <v>9</v>
      </c>
      <c r="AB2569" s="7">
        <f t="shared" si="3277"/>
        <v>2024</v>
      </c>
      <c r="AC2569" s="7">
        <f t="shared" si="3278"/>
        <v>2028</v>
      </c>
      <c r="AD2569" s="10" t="e">
        <f t="shared" ref="AD2569:AD2632" ca="1" si="3292">IF(#REF!="Non",(DAYS360(N2569,Q2569)/360),(DAYS360(N2569,TODAY())/360))</f>
        <v>#REF!</v>
      </c>
      <c r="AE2569" s="10" t="e">
        <f t="shared" ca="1" si="3280"/>
        <v>#REF!</v>
      </c>
      <c r="AF2569" s="144">
        <v>35570</v>
      </c>
      <c r="AG2569" s="11">
        <f t="shared" ca="1" si="3281"/>
        <v>27.813698630136987</v>
      </c>
      <c r="AH2569" s="10" t="str">
        <f t="shared" ca="1" si="3282"/>
        <v>&gt;25&lt; 35</v>
      </c>
      <c r="AI2569" s="95"/>
      <c r="AJ2569" s="164"/>
      <c r="AK2569" s="163" t="s">
        <v>9692</v>
      </c>
      <c r="AL2569" s="144">
        <v>42223</v>
      </c>
      <c r="AM2569" s="65" t="s">
        <v>108</v>
      </c>
      <c r="AN2569" s="125" t="s">
        <v>76</v>
      </c>
      <c r="AO2569" s="95"/>
      <c r="AP2569" s="95" t="s">
        <v>1514</v>
      </c>
      <c r="AQ2569" s="95">
        <v>3</v>
      </c>
      <c r="AR2569" s="95">
        <v>1</v>
      </c>
      <c r="AS2569" s="15">
        <f t="shared" si="3241"/>
        <v>45917.25</v>
      </c>
      <c r="AT2569" s="122" t="s">
        <v>163</v>
      </c>
      <c r="AU2569" s="65">
        <v>3.8780000000000001</v>
      </c>
      <c r="AV2569" s="164">
        <v>17</v>
      </c>
      <c r="AW2569" s="164" t="s">
        <v>201</v>
      </c>
      <c r="AX2569" s="164" t="s">
        <v>9693</v>
      </c>
      <c r="AY2569" s="164" t="s">
        <v>92</v>
      </c>
      <c r="AZ2569" s="95" t="s">
        <v>203</v>
      </c>
      <c r="BA2569" s="20" t="str">
        <f t="shared" si="3283"/>
        <v>17001000000306484104</v>
      </c>
      <c r="BB2569" s="31">
        <f t="shared" si="3284"/>
        <v>20</v>
      </c>
      <c r="BC2569" s="95" t="s">
        <v>9694</v>
      </c>
      <c r="BD2569" s="95" t="s">
        <v>115</v>
      </c>
      <c r="BE2569" s="95"/>
      <c r="BF2569" s="95"/>
      <c r="BG2569" s="95">
        <v>96625702</v>
      </c>
      <c r="BH2569" s="95"/>
      <c r="BI2569" s="95"/>
      <c r="BJ2569" s="95" t="s">
        <v>769</v>
      </c>
      <c r="BK2569" s="14" t="str">
        <f t="shared" si="3271"/>
        <v>A-P6 AV</v>
      </c>
      <c r="BL2569" s="95" t="s">
        <v>288</v>
      </c>
      <c r="BM2569" s="95"/>
      <c r="BN2569" s="95"/>
      <c r="BO2569" s="95"/>
      <c r="BP2569" s="95"/>
      <c r="BQ2569" s="95"/>
    </row>
    <row r="2570" spans="1:69" x14ac:dyDescent="0.25">
      <c r="A2570" t="str">
        <f>VLOOKUP(B2570,[2]RH!$B:$BV,72,0)</f>
        <v>si</v>
      </c>
      <c r="B2570" s="172">
        <v>2630</v>
      </c>
      <c r="C2570" s="168" t="s">
        <v>168</v>
      </c>
      <c r="D2570" s="7" t="s">
        <v>9695</v>
      </c>
      <c r="E2570" s="130" t="s">
        <v>67</v>
      </c>
      <c r="F2570" s="130" t="s">
        <v>258</v>
      </c>
      <c r="G2570" s="7" t="s">
        <v>4734</v>
      </c>
      <c r="H2570" s="125" t="s">
        <v>562</v>
      </c>
      <c r="I2570" s="7" t="s">
        <v>6637</v>
      </c>
      <c r="J2570" s="65" t="s">
        <v>190</v>
      </c>
      <c r="K2570" s="125" t="s">
        <v>89</v>
      </c>
      <c r="L2570" s="139" t="s">
        <v>90</v>
      </c>
      <c r="M2570" s="7" t="str">
        <f t="shared" si="3264"/>
        <v>CSL</v>
      </c>
      <c r="N2570" s="129">
        <v>45552</v>
      </c>
      <c r="O2570" s="95"/>
      <c r="P2570" s="7">
        <f t="shared" ca="1" si="3289"/>
        <v>-6</v>
      </c>
      <c r="Q2570" s="95"/>
      <c r="R2570" s="95"/>
      <c r="S2570" s="95"/>
      <c r="T2570" s="9" t="s">
        <v>156</v>
      </c>
      <c r="U2570" s="7" t="str">
        <f t="shared" si="3275"/>
        <v>Contractuel</v>
      </c>
      <c r="V2570" s="8">
        <v>45689</v>
      </c>
      <c r="W2570" s="8">
        <f>VLOOKUP(B2570,[1]BASE!$A:$Q,17,0)</f>
        <v>45716</v>
      </c>
      <c r="X2570" s="95"/>
      <c r="Y2570" s="95"/>
      <c r="Z2570" s="129">
        <v>45552</v>
      </c>
      <c r="AA2570" s="7">
        <f t="shared" si="3276"/>
        <v>9</v>
      </c>
      <c r="AB2570" s="7">
        <f t="shared" si="3277"/>
        <v>2024</v>
      </c>
      <c r="AC2570" s="7">
        <f t="shared" si="3278"/>
        <v>2028</v>
      </c>
      <c r="AD2570" s="10" t="e">
        <f t="shared" ref="AD2570:AD2633" ca="1" si="3293">IF(#REF!="Non",(DAYS360(N2570,Q2570)/360),(DAYS360(N2570,TODAY())/360))</f>
        <v>#REF!</v>
      </c>
      <c r="AE2570" s="10" t="e">
        <f t="shared" ca="1" si="3280"/>
        <v>#REF!</v>
      </c>
      <c r="AF2570" s="144">
        <v>35968</v>
      </c>
      <c r="AG2570" s="11">
        <f t="shared" ca="1" si="3281"/>
        <v>26.723287671232878</v>
      </c>
      <c r="AH2570" s="10" t="str">
        <f t="shared" ca="1" si="3282"/>
        <v>&gt;25&lt; 35</v>
      </c>
      <c r="AI2570" s="95">
        <v>17284851</v>
      </c>
      <c r="AJ2570" s="164" t="s">
        <v>73</v>
      </c>
      <c r="AK2570" s="163" t="s">
        <v>9696</v>
      </c>
      <c r="AL2570" s="144">
        <v>44161</v>
      </c>
      <c r="AM2570" s="65" t="s">
        <v>108</v>
      </c>
      <c r="AN2570" s="125" t="s">
        <v>109</v>
      </c>
      <c r="AO2570" s="95"/>
      <c r="AP2570" s="95" t="s">
        <v>1514</v>
      </c>
      <c r="AQ2570" s="95">
        <v>3</v>
      </c>
      <c r="AR2570" s="95">
        <v>1</v>
      </c>
      <c r="AS2570" s="15">
        <f t="shared" si="3241"/>
        <v>45917.25</v>
      </c>
      <c r="AT2570" s="122" t="s">
        <v>163</v>
      </c>
      <c r="AU2570" s="65">
        <v>3.8780000000000001</v>
      </c>
      <c r="AV2570" s="164">
        <v>17</v>
      </c>
      <c r="AW2570" s="164" t="s">
        <v>201</v>
      </c>
      <c r="AX2570" s="164" t="s">
        <v>9697</v>
      </c>
      <c r="AY2570" s="164">
        <v>12</v>
      </c>
      <c r="AZ2570" s="95" t="s">
        <v>203</v>
      </c>
      <c r="BA2570" s="20" t="str">
        <f t="shared" si="3283"/>
        <v>17001000000285509212</v>
      </c>
      <c r="BB2570" s="31">
        <f t="shared" si="3284"/>
        <v>20</v>
      </c>
      <c r="BC2570" s="95" t="s">
        <v>9698</v>
      </c>
      <c r="BD2570" s="95" t="s">
        <v>115</v>
      </c>
      <c r="BE2570" s="95"/>
      <c r="BF2570" s="95"/>
      <c r="BG2570" s="95">
        <v>96716207</v>
      </c>
      <c r="BH2570" s="95"/>
      <c r="BI2570" s="95"/>
      <c r="BJ2570" t="s">
        <v>714</v>
      </c>
      <c r="BK2570" s="14" t="str">
        <f t="shared" si="3271"/>
        <v>A-P6 AR</v>
      </c>
      <c r="BL2570" s="95" t="s">
        <v>288</v>
      </c>
      <c r="BM2570" s="95"/>
      <c r="BN2570" s="95"/>
      <c r="BO2570" s="95"/>
      <c r="BP2570" s="95"/>
      <c r="BQ2570" s="95"/>
    </row>
    <row r="2571" spans="1:69" x14ac:dyDescent="0.25">
      <c r="A2571" t="str">
        <f>VLOOKUP(B2571,[2]RH!$B:$BV,72,0)</f>
        <v>si</v>
      </c>
      <c r="B2571" s="172">
        <v>2631</v>
      </c>
      <c r="C2571" s="168" t="s">
        <v>65</v>
      </c>
      <c r="D2571" s="7" t="s">
        <v>9699</v>
      </c>
      <c r="E2571" s="130" t="s">
        <v>67</v>
      </c>
      <c r="F2571" s="130" t="s">
        <v>158</v>
      </c>
      <c r="G2571" s="7" t="s">
        <v>6383</v>
      </c>
      <c r="H2571" s="125" t="s">
        <v>158</v>
      </c>
      <c r="I2571" s="7" t="s">
        <v>542</v>
      </c>
      <c r="J2571" s="65"/>
      <c r="K2571" s="125" t="s">
        <v>146</v>
      </c>
      <c r="L2571" s="139" t="s">
        <v>90</v>
      </c>
      <c r="M2571" s="7" t="str">
        <f t="shared" si="3264"/>
        <v>COUPEUR</v>
      </c>
      <c r="N2571" s="129">
        <v>45552</v>
      </c>
      <c r="O2571" s="95"/>
      <c r="P2571" s="7">
        <f t="shared" ca="1" si="3289"/>
        <v>-6</v>
      </c>
      <c r="Q2571" s="95"/>
      <c r="R2571" s="95"/>
      <c r="S2571" s="95"/>
      <c r="T2571" s="9" t="s">
        <v>156</v>
      </c>
      <c r="U2571" s="7" t="str">
        <f t="shared" si="3275"/>
        <v>Contractuel</v>
      </c>
      <c r="V2571" s="8">
        <v>45689</v>
      </c>
      <c r="W2571" s="8">
        <f>VLOOKUP(B2571,[1]BASE!$A:$Q,17,0)</f>
        <v>45716</v>
      </c>
      <c r="X2571" s="95"/>
      <c r="Y2571" s="95"/>
      <c r="Z2571" s="129">
        <v>45552</v>
      </c>
      <c r="AA2571" s="7">
        <f t="shared" si="3276"/>
        <v>9</v>
      </c>
      <c r="AB2571" s="7">
        <f t="shared" si="3277"/>
        <v>2024</v>
      </c>
      <c r="AC2571" s="7">
        <f t="shared" si="3278"/>
        <v>2028</v>
      </c>
      <c r="AD2571" s="10" t="e">
        <f t="shared" ref="AD2571:AD2634" ca="1" si="3294">IF(#REF!="Non",(DAYS360(N2571,Q2571)/360),(DAYS360(N2571,TODAY())/360))</f>
        <v>#REF!</v>
      </c>
      <c r="AE2571" s="10" t="e">
        <f t="shared" ca="1" si="3280"/>
        <v>#REF!</v>
      </c>
      <c r="AF2571" s="144">
        <v>27540</v>
      </c>
      <c r="AG2571" s="11">
        <f t="shared" ca="1" si="3281"/>
        <v>49.813698630136983</v>
      </c>
      <c r="AH2571" s="10" t="str">
        <f t="shared" ca="1" si="3282"/>
        <v>&gt;45&lt; 55</v>
      </c>
      <c r="AI2571" s="95">
        <v>16708940</v>
      </c>
      <c r="AJ2571" s="164" t="s">
        <v>82</v>
      </c>
      <c r="AK2571" s="163" t="s">
        <v>9700</v>
      </c>
      <c r="AL2571" s="144">
        <v>43341</v>
      </c>
      <c r="AM2571" s="65" t="s">
        <v>75</v>
      </c>
      <c r="AN2571" s="125" t="s">
        <v>109</v>
      </c>
      <c r="AO2571" s="95"/>
      <c r="AP2571" s="95" t="s">
        <v>9608</v>
      </c>
      <c r="AQ2571" s="95">
        <v>3</v>
      </c>
      <c r="AR2571" s="95">
        <v>1</v>
      </c>
      <c r="AS2571" s="15">
        <f t="shared" si="3241"/>
        <v>45917.25</v>
      </c>
      <c r="AT2571" s="122" t="s">
        <v>163</v>
      </c>
      <c r="AU2571" s="65">
        <v>3.7149999999999999</v>
      </c>
      <c r="AV2571" s="164">
        <v>12</v>
      </c>
      <c r="AW2571" s="164" t="s">
        <v>463</v>
      </c>
      <c r="AX2571" s="164" t="s">
        <v>9701</v>
      </c>
      <c r="AY2571" s="164">
        <v>92</v>
      </c>
      <c r="AZ2571" s="95" t="s">
        <v>195</v>
      </c>
      <c r="BA2571" s="20" t="str">
        <f t="shared" si="3283"/>
        <v>12047000000245287992</v>
      </c>
      <c r="BB2571" s="31">
        <f t="shared" si="3284"/>
        <v>20</v>
      </c>
      <c r="BC2571" s="95" t="s">
        <v>9702</v>
      </c>
      <c r="BD2571" s="95" t="s">
        <v>341</v>
      </c>
      <c r="BE2571" s="95"/>
      <c r="BF2571" s="95"/>
      <c r="BG2571" s="95">
        <v>29378053</v>
      </c>
      <c r="BH2571" s="95"/>
      <c r="BI2571" s="95"/>
      <c r="BJ2571" s="95"/>
      <c r="BK2571" s="14" t="str">
        <f t="shared" si="3271"/>
        <v>-COUPE</v>
      </c>
      <c r="BL2571" s="95" t="s">
        <v>595</v>
      </c>
      <c r="BM2571" s="95"/>
      <c r="BN2571" s="95"/>
      <c r="BO2571" s="95"/>
      <c r="BP2571" s="95"/>
      <c r="BQ2571" s="95"/>
    </row>
    <row r="2572" spans="1:69" x14ac:dyDescent="0.25">
      <c r="A2572" t="str">
        <f>VLOOKUP(B2572,[2]RH!$B:$BV,72,0)</f>
        <v>si</v>
      </c>
      <c r="B2572" s="172">
        <v>2632</v>
      </c>
      <c r="C2572" s="168" t="s">
        <v>168</v>
      </c>
      <c r="D2572" s="7" t="s">
        <v>9703</v>
      </c>
      <c r="E2572" s="130" t="s">
        <v>67</v>
      </c>
      <c r="F2572" s="130" t="s">
        <v>118</v>
      </c>
      <c r="G2572" s="7" t="s">
        <v>533</v>
      </c>
      <c r="H2572" s="125" t="s">
        <v>2398</v>
      </c>
      <c r="I2572" s="7" t="s">
        <v>2399</v>
      </c>
      <c r="J2572" s="65" t="s">
        <v>190</v>
      </c>
      <c r="K2572" s="125" t="s">
        <v>89</v>
      </c>
      <c r="L2572" s="139" t="s">
        <v>90</v>
      </c>
      <c r="M2572" s="7" t="str">
        <f t="shared" si="3264"/>
        <v>Contrôle Qualité</v>
      </c>
      <c r="N2572" s="129">
        <v>45552</v>
      </c>
      <c r="O2572" s="95"/>
      <c r="P2572" s="7">
        <f t="shared" ca="1" si="3289"/>
        <v>-6</v>
      </c>
      <c r="Q2572" s="95"/>
      <c r="R2572" s="95"/>
      <c r="S2572" s="95"/>
      <c r="T2572" s="9" t="s">
        <v>156</v>
      </c>
      <c r="U2572" s="7" t="str">
        <f t="shared" si="3275"/>
        <v>Contractuel</v>
      </c>
      <c r="V2572" s="8">
        <v>45689</v>
      </c>
      <c r="W2572" s="8">
        <f>VLOOKUP(B2572,[1]BASE!$A:$Q,17,0)</f>
        <v>45716</v>
      </c>
      <c r="X2572" s="95"/>
      <c r="Y2572" s="95"/>
      <c r="Z2572" s="129">
        <v>45552</v>
      </c>
      <c r="AA2572" s="7">
        <f t="shared" si="3276"/>
        <v>9</v>
      </c>
      <c r="AB2572" s="7">
        <f t="shared" si="3277"/>
        <v>2024</v>
      </c>
      <c r="AC2572" s="7">
        <f t="shared" si="3278"/>
        <v>2028</v>
      </c>
      <c r="AD2572" s="10" t="e">
        <f t="shared" ref="AD2572:AD2635" ca="1" si="3295">IF(#REF!="Non",(DAYS360(N2572,Q2572)/360),(DAYS360(N2572,TODAY())/360))</f>
        <v>#REF!</v>
      </c>
      <c r="AE2572" s="10" t="e">
        <f t="shared" ca="1" si="3280"/>
        <v>#REF!</v>
      </c>
      <c r="AF2572" s="144">
        <v>30194</v>
      </c>
      <c r="AG2572" s="11">
        <f t="shared" ca="1" si="3281"/>
        <v>42.542465753424658</v>
      </c>
      <c r="AH2572" s="10" t="str">
        <f t="shared" ca="1" si="3282"/>
        <v>&gt;35&lt; 45</v>
      </c>
      <c r="AI2572" s="95">
        <v>16625598</v>
      </c>
      <c r="AJ2572" s="164" t="s">
        <v>92</v>
      </c>
      <c r="AK2572" s="163" t="s">
        <v>9704</v>
      </c>
      <c r="AL2572" s="144">
        <v>38091</v>
      </c>
      <c r="AM2572" s="65" t="s">
        <v>108</v>
      </c>
      <c r="AN2572" s="125" t="s">
        <v>76</v>
      </c>
      <c r="AO2572" s="95">
        <v>2</v>
      </c>
      <c r="AP2572" s="95" t="s">
        <v>9705</v>
      </c>
      <c r="AQ2572" s="95">
        <v>3</v>
      </c>
      <c r="AR2572" s="95">
        <v>1</v>
      </c>
      <c r="AS2572" s="15">
        <f t="shared" si="3241"/>
        <v>45917.25</v>
      </c>
      <c r="AT2572" s="122" t="s">
        <v>163</v>
      </c>
      <c r="AU2572" s="65">
        <v>3.8780000000000001</v>
      </c>
      <c r="AV2572" s="164" t="s">
        <v>79</v>
      </c>
      <c r="AW2572" s="164" t="s">
        <v>1911</v>
      </c>
      <c r="AX2572" s="164" t="s">
        <v>9706</v>
      </c>
      <c r="AY2572" s="164">
        <v>97</v>
      </c>
      <c r="AZ2572" s="95" t="s">
        <v>83</v>
      </c>
      <c r="BA2572" s="20" t="str">
        <f t="shared" si="3283"/>
        <v>08020011012012201097</v>
      </c>
      <c r="BB2572" s="31">
        <f t="shared" si="3284"/>
        <v>20</v>
      </c>
      <c r="BC2572" s="95" t="s">
        <v>9707</v>
      </c>
      <c r="BD2572" s="95" t="s">
        <v>115</v>
      </c>
      <c r="BE2572" s="95"/>
      <c r="BF2572" s="95"/>
      <c r="BG2572" s="95">
        <v>25045744</v>
      </c>
      <c r="BH2572" s="95"/>
      <c r="BI2572" s="95"/>
      <c r="BJ2572" t="s">
        <v>3319</v>
      </c>
      <c r="BK2572" s="14" t="str">
        <f t="shared" si="3271"/>
        <v>A-P7 AR</v>
      </c>
      <c r="BL2572" s="95" t="s">
        <v>288</v>
      </c>
      <c r="BM2572" s="95"/>
      <c r="BN2572" s="95"/>
      <c r="BO2572" s="95"/>
      <c r="BP2572" s="95"/>
      <c r="BQ2572" s="95"/>
    </row>
    <row r="2573" spans="1:69" x14ac:dyDescent="0.25">
      <c r="A2573" t="str">
        <f>VLOOKUP(B2573,[2]RH!$B:$BV,72,0)</f>
        <v>si</v>
      </c>
      <c r="B2573" s="172">
        <v>2633</v>
      </c>
      <c r="C2573" s="168" t="s">
        <v>168</v>
      </c>
      <c r="D2573" s="7" t="s">
        <v>1182</v>
      </c>
      <c r="E2573" s="130" t="s">
        <v>67</v>
      </c>
      <c r="F2573" s="130" t="s">
        <v>118</v>
      </c>
      <c r="G2573" s="7" t="s">
        <v>220</v>
      </c>
      <c r="H2573" s="7" t="s">
        <v>562</v>
      </c>
      <c r="I2573" s="7" t="s">
        <v>1477</v>
      </c>
      <c r="J2573" s="65" t="s">
        <v>190</v>
      </c>
      <c r="K2573" s="125" t="s">
        <v>146</v>
      </c>
      <c r="L2573" s="139" t="s">
        <v>90</v>
      </c>
      <c r="M2573" s="7" t="str">
        <f t="shared" si="3264"/>
        <v>Couturière</v>
      </c>
      <c r="N2573" s="129">
        <v>45552</v>
      </c>
      <c r="O2573" s="95"/>
      <c r="P2573" s="7">
        <f t="shared" ca="1" si="3289"/>
        <v>-6</v>
      </c>
      <c r="Q2573" s="95"/>
      <c r="R2573" s="95"/>
      <c r="S2573" s="95"/>
      <c r="T2573" s="9" t="s">
        <v>156</v>
      </c>
      <c r="U2573" s="7" t="str">
        <f t="shared" si="3275"/>
        <v>Contractuel</v>
      </c>
      <c r="V2573" s="8">
        <v>45689</v>
      </c>
      <c r="W2573" s="8">
        <f>VLOOKUP(B2573,[1]BASE!$A:$Q,17,0)</f>
        <v>45716</v>
      </c>
      <c r="X2573" s="95"/>
      <c r="Y2573" s="95"/>
      <c r="Z2573" s="129">
        <v>45552</v>
      </c>
      <c r="AA2573" s="7">
        <f t="shared" si="3276"/>
        <v>9</v>
      </c>
      <c r="AB2573" s="7">
        <f t="shared" si="3277"/>
        <v>2024</v>
      </c>
      <c r="AC2573" s="7">
        <f t="shared" si="3278"/>
        <v>2028</v>
      </c>
      <c r="AD2573" s="10" t="e">
        <f t="shared" ref="AD2573:AD2636" ca="1" si="3296">IF(#REF!="Non",(DAYS360(N2573,Q2573)/360),(DAYS360(N2573,TODAY())/360))</f>
        <v>#REF!</v>
      </c>
      <c r="AE2573" s="10" t="e">
        <f t="shared" ca="1" si="3280"/>
        <v>#REF!</v>
      </c>
      <c r="AF2573" s="144">
        <v>30866</v>
      </c>
      <c r="AG2573" s="11">
        <f t="shared" ca="1" si="3281"/>
        <v>40.701369863013696</v>
      </c>
      <c r="AH2573" s="10" t="str">
        <f t="shared" ca="1" si="3282"/>
        <v>&gt;35&lt; 45</v>
      </c>
      <c r="AI2573" s="95">
        <v>12758617</v>
      </c>
      <c r="AJ2573" s="164" t="s">
        <v>92</v>
      </c>
      <c r="AK2573" s="163" t="s">
        <v>1183</v>
      </c>
      <c r="AL2573" s="144">
        <v>41677</v>
      </c>
      <c r="AM2573" s="65" t="s">
        <v>108</v>
      </c>
      <c r="AN2573" s="125" t="s">
        <v>76</v>
      </c>
      <c r="AO2573" s="95">
        <v>4</v>
      </c>
      <c r="AP2573" s="95" t="s">
        <v>9679</v>
      </c>
      <c r="AQ2573" s="95">
        <v>3</v>
      </c>
      <c r="AR2573" s="95">
        <v>1</v>
      </c>
      <c r="AS2573" s="15">
        <f t="shared" si="3241"/>
        <v>45917.25</v>
      </c>
      <c r="AT2573" s="122" t="s">
        <v>163</v>
      </c>
      <c r="AU2573" s="65">
        <v>3.7149999999999999</v>
      </c>
      <c r="AV2573" s="164">
        <v>17</v>
      </c>
      <c r="AW2573" s="164" t="s">
        <v>201</v>
      </c>
      <c r="AX2573" s="164" t="s">
        <v>1184</v>
      </c>
      <c r="AY2573" s="164">
        <v>83</v>
      </c>
      <c r="AZ2573" s="95" t="s">
        <v>203</v>
      </c>
      <c r="BA2573" s="20" t="str">
        <f t="shared" si="3283"/>
        <v>17001000000290547683</v>
      </c>
      <c r="BB2573" s="31">
        <f t="shared" si="3284"/>
        <v>20</v>
      </c>
      <c r="BC2573" s="95" t="s">
        <v>9708</v>
      </c>
      <c r="BD2573" s="95" t="s">
        <v>115</v>
      </c>
      <c r="BE2573" s="95"/>
      <c r="BF2573" s="95"/>
      <c r="BG2573" s="95"/>
      <c r="BH2573" s="95"/>
      <c r="BI2573" s="95"/>
      <c r="BJ2573" s="95" t="s">
        <v>286</v>
      </c>
      <c r="BK2573" s="14" t="str">
        <f t="shared" si="3271"/>
        <v>A-P6 AR</v>
      </c>
      <c r="BL2573" s="95" t="s">
        <v>595</v>
      </c>
      <c r="BM2573" s="95"/>
      <c r="BN2573" s="95"/>
      <c r="BO2573" s="95"/>
      <c r="BP2573" s="95"/>
      <c r="BQ2573" s="95"/>
    </row>
    <row r="2574" spans="1:69" x14ac:dyDescent="0.25">
      <c r="A2574" t="str">
        <f>VLOOKUP(B2574,[2]RH!$B:$BV,72,0)</f>
        <v>si</v>
      </c>
      <c r="B2574" s="172">
        <v>2634</v>
      </c>
      <c r="C2574" s="168" t="s">
        <v>168</v>
      </c>
      <c r="D2574" s="7" t="s">
        <v>9709</v>
      </c>
      <c r="E2574" s="130" t="s">
        <v>67</v>
      </c>
      <c r="F2574" s="130" t="s">
        <v>258</v>
      </c>
      <c r="G2574" s="7" t="s">
        <v>570</v>
      </c>
      <c r="H2574" s="45" t="s">
        <v>2398</v>
      </c>
      <c r="I2574" s="7" t="s">
        <v>563</v>
      </c>
      <c r="J2574" s="65" t="s">
        <v>190</v>
      </c>
      <c r="K2574" s="125" t="s">
        <v>89</v>
      </c>
      <c r="L2574" s="139" t="s">
        <v>90</v>
      </c>
      <c r="M2574" s="7" t="str">
        <f t="shared" si="3264"/>
        <v>Fire W</v>
      </c>
      <c r="N2574" s="129">
        <v>45559</v>
      </c>
      <c r="O2574" s="95"/>
      <c r="P2574" s="7">
        <f t="shared" ca="1" si="3289"/>
        <v>25</v>
      </c>
      <c r="Q2574" s="95"/>
      <c r="R2574" s="95"/>
      <c r="S2574" s="95"/>
      <c r="T2574" s="9" t="s">
        <v>156</v>
      </c>
      <c r="U2574" s="7" t="str">
        <f t="shared" si="3275"/>
        <v>Contractuel</v>
      </c>
      <c r="V2574" s="8">
        <v>45689</v>
      </c>
      <c r="W2574" s="8">
        <f>VLOOKUP(B2574,[1]BASE!$A:$Q,17,0)</f>
        <v>45747</v>
      </c>
      <c r="X2574" s="95"/>
      <c r="Y2574" s="95"/>
      <c r="Z2574" s="129">
        <v>45559</v>
      </c>
      <c r="AA2574" s="7">
        <f t="shared" si="3276"/>
        <v>9</v>
      </c>
      <c r="AB2574" s="7">
        <f t="shared" si="3277"/>
        <v>2024</v>
      </c>
      <c r="AC2574" s="7">
        <f t="shared" si="3278"/>
        <v>2028</v>
      </c>
      <c r="AD2574" s="10" t="e">
        <f t="shared" ref="AD2574:AD2637" ca="1" si="3297">IF(#REF!="Non",(DAYS360(N2574,Q2574)/360),(DAYS360(N2574,TODAY())/360))</f>
        <v>#REF!</v>
      </c>
      <c r="AE2574" s="10" t="e">
        <f t="shared" ca="1" si="3280"/>
        <v>#REF!</v>
      </c>
      <c r="AF2574" s="144">
        <v>32273</v>
      </c>
      <c r="AG2574" s="11">
        <f t="shared" ca="1" si="3281"/>
        <v>36.846575342465755</v>
      </c>
      <c r="AH2574" s="10" t="str">
        <f t="shared" ca="1" si="3282"/>
        <v>&gt;35&lt; 45</v>
      </c>
      <c r="AI2574" s="95">
        <v>17449834</v>
      </c>
      <c r="AJ2574" s="164" t="s">
        <v>192</v>
      </c>
      <c r="AK2574" s="163" t="s">
        <v>9710</v>
      </c>
      <c r="AL2574" s="144">
        <v>43868</v>
      </c>
      <c r="AM2574" s="65" t="s">
        <v>108</v>
      </c>
      <c r="AN2574" s="125" t="s">
        <v>109</v>
      </c>
      <c r="AO2574" s="95"/>
      <c r="AP2574" s="95" t="s">
        <v>9711</v>
      </c>
      <c r="AQ2574" s="95">
        <v>3</v>
      </c>
      <c r="AR2574" s="95">
        <v>1</v>
      </c>
      <c r="AS2574" s="15">
        <f t="shared" si="3241"/>
        <v>45924.25</v>
      </c>
      <c r="AT2574" s="122" t="s">
        <v>163</v>
      </c>
      <c r="AU2574" s="65">
        <v>3.8780000000000001</v>
      </c>
      <c r="AV2574" s="164">
        <v>14</v>
      </c>
      <c r="AW2574" s="164">
        <v>80480</v>
      </c>
      <c r="AX2574" s="164">
        <v>41317054884</v>
      </c>
      <c r="AY2574" s="164">
        <v>51</v>
      </c>
      <c r="AZ2574" s="95" t="s">
        <v>185</v>
      </c>
      <c r="BA2574" s="20" t="str">
        <f t="shared" si="3283"/>
        <v>14804804131705488451</v>
      </c>
      <c r="BB2574" s="31">
        <f t="shared" si="3284"/>
        <v>20</v>
      </c>
      <c r="BC2574" s="95" t="s">
        <v>9712</v>
      </c>
      <c r="BD2574" s="95" t="s">
        <v>85</v>
      </c>
      <c r="BE2574" s="95"/>
      <c r="BF2574" s="95"/>
      <c r="BG2574" s="95">
        <v>24523717</v>
      </c>
      <c r="BH2574" s="95"/>
      <c r="BI2574" s="95"/>
      <c r="BJ2574" t="s">
        <v>426</v>
      </c>
      <c r="BK2574" s="14" t="str">
        <f t="shared" si="3271"/>
        <v>A-P7 AR</v>
      </c>
      <c r="BL2574" s="95" t="s">
        <v>288</v>
      </c>
      <c r="BM2574" s="95"/>
      <c r="BN2574" s="95"/>
      <c r="BO2574" s="95"/>
      <c r="BP2574" s="95"/>
      <c r="BQ2574" s="95"/>
    </row>
    <row r="2575" spans="1:69" x14ac:dyDescent="0.25">
      <c r="A2575" t="str">
        <f>VLOOKUP(B2575,[2]RH!$B:$BV,72,0)</f>
        <v>si</v>
      </c>
      <c r="B2575" s="172">
        <v>2635</v>
      </c>
      <c r="C2575" s="168" t="s">
        <v>168</v>
      </c>
      <c r="D2575" s="7" t="s">
        <v>9713</v>
      </c>
      <c r="E2575" s="130" t="s">
        <v>67</v>
      </c>
      <c r="F2575" s="130" t="s">
        <v>118</v>
      </c>
      <c r="G2575" s="7" t="s">
        <v>533</v>
      </c>
      <c r="H2575" s="125" t="s">
        <v>2398</v>
      </c>
      <c r="I2575" s="7" t="s">
        <v>2487</v>
      </c>
      <c r="J2575" s="65" t="s">
        <v>281</v>
      </c>
      <c r="K2575" s="125" t="s">
        <v>89</v>
      </c>
      <c r="L2575" s="139" t="s">
        <v>90</v>
      </c>
      <c r="M2575" s="7" t="str">
        <f t="shared" si="3264"/>
        <v>Contrôle Qualité</v>
      </c>
      <c r="N2575" s="129">
        <v>45561</v>
      </c>
      <c r="O2575" s="95"/>
      <c r="P2575" s="7">
        <f t="shared" ca="1" si="3289"/>
        <v>-6</v>
      </c>
      <c r="Q2575" s="95"/>
      <c r="R2575" s="95"/>
      <c r="S2575" s="95"/>
      <c r="T2575" s="9" t="s">
        <v>156</v>
      </c>
      <c r="U2575" s="7" t="str">
        <f t="shared" si="3275"/>
        <v>Contractuel</v>
      </c>
      <c r="V2575" s="8">
        <v>45689</v>
      </c>
      <c r="W2575" s="8">
        <f>VLOOKUP(B2575,[1]BASE!$A:$Q,17,0)</f>
        <v>45716</v>
      </c>
      <c r="X2575" s="95"/>
      <c r="Y2575" s="95"/>
      <c r="Z2575" s="129">
        <v>45561</v>
      </c>
      <c r="AA2575" s="7">
        <f t="shared" si="3276"/>
        <v>9</v>
      </c>
      <c r="AB2575" s="7">
        <f t="shared" si="3277"/>
        <v>2024</v>
      </c>
      <c r="AC2575" s="7">
        <f t="shared" si="3278"/>
        <v>2028</v>
      </c>
      <c r="AD2575" s="10" t="e">
        <f t="shared" ref="AD2575:AD2638" ca="1" si="3298">IF(#REF!="Non",(DAYS360(N2575,Q2575)/360),(DAYS360(N2575,TODAY())/360))</f>
        <v>#REF!</v>
      </c>
      <c r="AE2575" s="10" t="e">
        <f t="shared" ca="1" si="3280"/>
        <v>#REF!</v>
      </c>
      <c r="AF2575" s="144">
        <v>35058</v>
      </c>
      <c r="AG2575" s="11">
        <f t="shared" ca="1" si="3281"/>
        <v>29.216438356164385</v>
      </c>
      <c r="AH2575" s="10" t="str">
        <f t="shared" ca="1" si="3282"/>
        <v>&gt;25&lt; 35</v>
      </c>
      <c r="AI2575" s="95">
        <v>17830883</v>
      </c>
      <c r="AJ2575" s="164" t="s">
        <v>82</v>
      </c>
      <c r="AK2575" s="163" t="s">
        <v>9714</v>
      </c>
      <c r="AL2575" s="144">
        <v>41940</v>
      </c>
      <c r="AM2575" s="65" t="s">
        <v>108</v>
      </c>
      <c r="AN2575" s="125" t="s">
        <v>76</v>
      </c>
      <c r="AO2575" s="95"/>
      <c r="AP2575" s="95" t="s">
        <v>9265</v>
      </c>
      <c r="AQ2575" s="95">
        <v>3</v>
      </c>
      <c r="AR2575" s="95">
        <v>1</v>
      </c>
      <c r="AS2575" s="15">
        <f t="shared" si="3241"/>
        <v>45926.25</v>
      </c>
      <c r="AT2575" s="122" t="s">
        <v>163</v>
      </c>
      <c r="AU2575" s="65">
        <v>3.8780000000000001</v>
      </c>
      <c r="AV2575" s="164">
        <v>17</v>
      </c>
      <c r="AW2575" s="164" t="s">
        <v>201</v>
      </c>
      <c r="AX2575" s="164" t="s">
        <v>9715</v>
      </c>
      <c r="AY2575" s="164">
        <v>67</v>
      </c>
      <c r="AZ2575" s="95" t="s">
        <v>203</v>
      </c>
      <c r="BA2575" s="20" t="str">
        <f t="shared" si="3283"/>
        <v>17001000000349307567</v>
      </c>
      <c r="BB2575" s="31">
        <f t="shared" si="3284"/>
        <v>20</v>
      </c>
      <c r="BC2575" s="95" t="s">
        <v>9716</v>
      </c>
      <c r="BD2575" s="95" t="s">
        <v>341</v>
      </c>
      <c r="BE2575" s="95"/>
      <c r="BF2575" s="95"/>
      <c r="BG2575" s="95">
        <v>24601270</v>
      </c>
      <c r="BH2575" s="95"/>
      <c r="BI2575" s="95"/>
      <c r="BJ2575" t="s">
        <v>6073</v>
      </c>
      <c r="BK2575" s="14" t="str">
        <f>IF(K2575="CADRE","CADRE",CONCATENATE(J2575,"-",H2575))</f>
        <v>B-P7 AR</v>
      </c>
      <c r="BL2575" s="95" t="s">
        <v>288</v>
      </c>
      <c r="BM2575" s="95"/>
      <c r="BN2575" s="95"/>
      <c r="BO2575" s="95"/>
      <c r="BP2575" s="95"/>
      <c r="BQ2575" s="95"/>
    </row>
    <row r="2576" spans="1:69" x14ac:dyDescent="0.25">
      <c r="A2576" t="str">
        <f>VLOOKUP(B2576,[2]RH!$B:$BV,72,0)</f>
        <v>non-Actif</v>
      </c>
      <c r="B2576" s="172">
        <v>2636</v>
      </c>
      <c r="C2576" s="168" t="s">
        <v>168</v>
      </c>
      <c r="D2576" s="7" t="s">
        <v>9717</v>
      </c>
      <c r="E2576" s="130" t="s">
        <v>67</v>
      </c>
      <c r="F2576" s="130" t="s">
        <v>118</v>
      </c>
      <c r="G2576" s="7" t="s">
        <v>533</v>
      </c>
      <c r="H2576" s="125" t="s">
        <v>225</v>
      </c>
      <c r="I2576" s="7" t="s">
        <v>5620</v>
      </c>
      <c r="J2576" s="65" t="s">
        <v>281</v>
      </c>
      <c r="K2576" s="125" t="s">
        <v>89</v>
      </c>
      <c r="L2576" s="139" t="s">
        <v>90</v>
      </c>
      <c r="M2576" s="7" t="str">
        <f t="shared" si="3264"/>
        <v>Contrôle Qualité</v>
      </c>
      <c r="N2576" s="129">
        <v>45561</v>
      </c>
      <c r="O2576" s="95"/>
      <c r="P2576" s="7">
        <f t="shared" ca="1" si="3289"/>
        <v>-126</v>
      </c>
      <c r="Q2576" s="129">
        <v>45562</v>
      </c>
      <c r="R2576" s="95" t="s">
        <v>5788</v>
      </c>
      <c r="S2576" s="95"/>
      <c r="T2576" s="9" t="s">
        <v>156</v>
      </c>
      <c r="U2576" s="7" t="str">
        <f t="shared" si="3275"/>
        <v>Contractuel</v>
      </c>
      <c r="V2576" s="129">
        <v>45561</v>
      </c>
      <c r="W2576" s="129">
        <v>45596</v>
      </c>
      <c r="X2576" s="95"/>
      <c r="Y2576" s="95"/>
      <c r="Z2576" s="129">
        <v>45561</v>
      </c>
      <c r="AA2576" s="7">
        <f t="shared" si="3276"/>
        <v>9</v>
      </c>
      <c r="AB2576" s="7">
        <f t="shared" si="3277"/>
        <v>2024</v>
      </c>
      <c r="AC2576" s="7">
        <f t="shared" si="3278"/>
        <v>2028</v>
      </c>
      <c r="AD2576" s="10" t="e">
        <f t="shared" ref="AD2576:AD2639" ca="1" si="3299">IF(#REF!="Non",(DAYS360(N2576,Q2576)/360),(DAYS360(N2576,TODAY())/360))</f>
        <v>#REF!</v>
      </c>
      <c r="AE2576" s="10" t="e">
        <f t="shared" ca="1" si="3280"/>
        <v>#REF!</v>
      </c>
      <c r="AF2576" s="144">
        <v>35292</v>
      </c>
      <c r="AG2576" s="11">
        <f t="shared" ca="1" si="3281"/>
        <v>28.575342465753426</v>
      </c>
      <c r="AH2576" s="10" t="str">
        <f t="shared" ca="1" si="3282"/>
        <v>&gt;25&lt; 35</v>
      </c>
      <c r="AI2576" s="95">
        <v>16926627</v>
      </c>
      <c r="AJ2576" s="164" t="s">
        <v>73</v>
      </c>
      <c r="AK2576" s="163" t="s">
        <v>9718</v>
      </c>
      <c r="AL2576" s="144">
        <v>44593</v>
      </c>
      <c r="AM2576" s="65" t="s">
        <v>108</v>
      </c>
      <c r="AN2576" s="125" t="s">
        <v>109</v>
      </c>
      <c r="AO2576" s="95"/>
      <c r="AP2576" s="95" t="s">
        <v>9265</v>
      </c>
      <c r="AQ2576" s="95">
        <v>3</v>
      </c>
      <c r="AR2576" s="95">
        <v>1</v>
      </c>
      <c r="AS2576" s="15">
        <f t="shared" si="3241"/>
        <v>45926.25</v>
      </c>
      <c r="AT2576" s="122" t="s">
        <v>163</v>
      </c>
      <c r="AU2576" s="65">
        <v>3.8780000000000001</v>
      </c>
      <c r="AV2576" s="164">
        <v>17</v>
      </c>
      <c r="AW2576" s="164">
        <v>53594</v>
      </c>
      <c r="AX2576" s="164" t="s">
        <v>9719</v>
      </c>
      <c r="AY2576" s="164">
        <v>92</v>
      </c>
      <c r="AZ2576" s="95" t="s">
        <v>203</v>
      </c>
      <c r="BA2576" s="20" t="str">
        <f t="shared" si="3283"/>
        <v>17535940171429883992</v>
      </c>
      <c r="BB2576" s="31">
        <f t="shared" si="3284"/>
        <v>20</v>
      </c>
      <c r="BC2576" s="95" t="s">
        <v>9720</v>
      </c>
      <c r="BD2576" s="95" t="s">
        <v>341</v>
      </c>
      <c r="BE2576" s="95"/>
      <c r="BF2576" s="95"/>
      <c r="BG2576" s="95">
        <v>56146363</v>
      </c>
      <c r="BH2576" s="95"/>
      <c r="BI2576" s="95"/>
      <c r="BJ2576" s="95" t="s">
        <v>9721</v>
      </c>
      <c r="BK2576" s="14" t="str">
        <f t="shared" si="3271"/>
        <v>B-P6 AV</v>
      </c>
      <c r="BL2576" s="95" t="s">
        <v>288</v>
      </c>
      <c r="BM2576" s="95"/>
      <c r="BN2576" s="95"/>
      <c r="BO2576" s="95"/>
      <c r="BP2576" s="95"/>
      <c r="BQ2576" s="95"/>
    </row>
    <row r="2577" spans="1:69" x14ac:dyDescent="0.25">
      <c r="A2577" t="str">
        <f>VLOOKUP(B2577,[2]RH!$B:$BV,72,0)</f>
        <v>non-Actif</v>
      </c>
      <c r="B2577" s="172">
        <v>2637</v>
      </c>
      <c r="C2577" s="168" t="s">
        <v>168</v>
      </c>
      <c r="D2577" s="7" t="s">
        <v>9722</v>
      </c>
      <c r="E2577" s="130" t="s">
        <v>67</v>
      </c>
      <c r="F2577" s="130" t="s">
        <v>118</v>
      </c>
      <c r="G2577" s="7" t="s">
        <v>533</v>
      </c>
      <c r="H2577" s="125" t="s">
        <v>2398</v>
      </c>
      <c r="I2577" s="7" t="s">
        <v>2399</v>
      </c>
      <c r="J2577" s="65" t="s">
        <v>190</v>
      </c>
      <c r="K2577" s="125" t="s">
        <v>89</v>
      </c>
      <c r="L2577" s="139" t="s">
        <v>90</v>
      </c>
      <c r="M2577" s="7" t="str">
        <f t="shared" si="3264"/>
        <v>Contrôle Qualité</v>
      </c>
      <c r="N2577" s="129">
        <v>45561</v>
      </c>
      <c r="O2577" s="95"/>
      <c r="P2577" s="7">
        <f t="shared" ca="1" si="3289"/>
        <v>-126</v>
      </c>
      <c r="Q2577" s="129">
        <v>45561</v>
      </c>
      <c r="R2577" s="7" t="s">
        <v>1909</v>
      </c>
      <c r="S2577" s="95"/>
      <c r="T2577" s="9" t="s">
        <v>156</v>
      </c>
      <c r="U2577" s="7" t="str">
        <f t="shared" si="3275"/>
        <v>Contractuel</v>
      </c>
      <c r="V2577" s="129">
        <v>45561</v>
      </c>
      <c r="W2577" s="129">
        <v>45596</v>
      </c>
      <c r="X2577" s="95"/>
      <c r="Y2577" s="95"/>
      <c r="Z2577" s="129">
        <v>45561</v>
      </c>
      <c r="AA2577" s="7">
        <f t="shared" si="3276"/>
        <v>9</v>
      </c>
      <c r="AB2577" s="7">
        <f t="shared" si="3277"/>
        <v>2024</v>
      </c>
      <c r="AC2577" s="7">
        <f t="shared" si="3278"/>
        <v>2028</v>
      </c>
      <c r="AD2577" s="10" t="e">
        <f t="shared" ref="AD2577:AD2640" ca="1" si="3300">IF(#REF!="Non",(DAYS360(N2577,Q2577)/360),(DAYS360(N2577,TODAY())/360))</f>
        <v>#REF!</v>
      </c>
      <c r="AE2577" s="10" t="e">
        <f t="shared" ca="1" si="3280"/>
        <v>#REF!</v>
      </c>
      <c r="AF2577" s="144">
        <v>32905</v>
      </c>
      <c r="AG2577" s="11">
        <f t="shared" ca="1" si="3281"/>
        <v>35.115068493150687</v>
      </c>
      <c r="AH2577" s="10" t="str">
        <f t="shared" ca="1" si="3282"/>
        <v>&gt;35&lt; 45</v>
      </c>
      <c r="AI2577" s="95">
        <v>16470160</v>
      </c>
      <c r="AJ2577" s="164" t="s">
        <v>82</v>
      </c>
      <c r="AK2577" s="163" t="s">
        <v>9723</v>
      </c>
      <c r="AL2577" s="144">
        <v>44517</v>
      </c>
      <c r="AM2577" s="65" t="s">
        <v>108</v>
      </c>
      <c r="AN2577" s="125" t="s">
        <v>109</v>
      </c>
      <c r="AO2577" s="95"/>
      <c r="AP2577" s="95" t="s">
        <v>8324</v>
      </c>
      <c r="AQ2577" s="95">
        <v>3</v>
      </c>
      <c r="AR2577" s="95">
        <v>1</v>
      </c>
      <c r="AS2577" s="15">
        <f t="shared" si="3241"/>
        <v>45926.25</v>
      </c>
      <c r="AT2577" s="122" t="s">
        <v>163</v>
      </c>
      <c r="AU2577" s="65">
        <v>3.8780000000000001</v>
      </c>
      <c r="AV2577" s="164">
        <v>17</v>
      </c>
      <c r="AW2577" s="164" t="s">
        <v>201</v>
      </c>
      <c r="AX2577" s="164" t="s">
        <v>9724</v>
      </c>
      <c r="AY2577" s="164">
        <v>79</v>
      </c>
      <c r="AZ2577" s="95" t="s">
        <v>203</v>
      </c>
      <c r="BA2577" s="20" t="str">
        <f t="shared" si="3283"/>
        <v>17001000000159002879</v>
      </c>
      <c r="BB2577" s="31">
        <f t="shared" si="3284"/>
        <v>20</v>
      </c>
      <c r="BC2577" s="95" t="s">
        <v>9725</v>
      </c>
      <c r="BD2577" s="95" t="s">
        <v>85</v>
      </c>
      <c r="BE2577" s="95"/>
      <c r="BF2577" s="95"/>
      <c r="BG2577" s="95">
        <v>21054510</v>
      </c>
      <c r="BH2577" s="95"/>
      <c r="BI2577" s="95"/>
      <c r="BJ2577" s="95" t="s">
        <v>9726</v>
      </c>
      <c r="BK2577" s="14" t="str">
        <f t="shared" si="3271"/>
        <v>A-P7 AR</v>
      </c>
      <c r="BL2577" s="95" t="s">
        <v>288</v>
      </c>
      <c r="BM2577" s="95"/>
      <c r="BN2577" s="95"/>
      <c r="BO2577" s="95"/>
      <c r="BP2577" s="95"/>
      <c r="BQ2577" s="95"/>
    </row>
    <row r="2578" spans="1:69" x14ac:dyDescent="0.25">
      <c r="A2578" t="str">
        <f>VLOOKUP(B2578,[2]RH!$B:$BV,72,0)</f>
        <v>si</v>
      </c>
      <c r="B2578" s="172">
        <v>2638</v>
      </c>
      <c r="C2578" s="168" t="s">
        <v>168</v>
      </c>
      <c r="D2578" s="7" t="s">
        <v>9727</v>
      </c>
      <c r="E2578" s="130" t="s">
        <v>67</v>
      </c>
      <c r="F2578" s="130" t="s">
        <v>258</v>
      </c>
      <c r="G2578" s="7" t="s">
        <v>4734</v>
      </c>
      <c r="H2578" s="125" t="s">
        <v>2398</v>
      </c>
      <c r="I2578" s="7" t="s">
        <v>6637</v>
      </c>
      <c r="J2578" s="65" t="s">
        <v>281</v>
      </c>
      <c r="K2578" s="125" t="s">
        <v>89</v>
      </c>
      <c r="L2578" s="139" t="s">
        <v>90</v>
      </c>
      <c r="M2578" s="7" t="str">
        <f t="shared" si="3264"/>
        <v>CSL</v>
      </c>
      <c r="N2578" s="129">
        <v>45567</v>
      </c>
      <c r="O2578" s="95"/>
      <c r="P2578" s="7">
        <f t="shared" ca="1" si="3289"/>
        <v>-6</v>
      </c>
      <c r="Q2578" s="129"/>
      <c r="R2578" s="95"/>
      <c r="S2578" s="95"/>
      <c r="T2578" s="9" t="s">
        <v>156</v>
      </c>
      <c r="U2578" s="7" t="str">
        <f t="shared" si="3275"/>
        <v>Contractuel</v>
      </c>
      <c r="V2578" s="8">
        <v>45689</v>
      </c>
      <c r="W2578" s="8">
        <f>VLOOKUP(B2578,[1]BASE!$A:$Q,17,0)</f>
        <v>45716</v>
      </c>
      <c r="X2578" s="95"/>
      <c r="Y2578" s="95"/>
      <c r="Z2578" s="129">
        <v>45567</v>
      </c>
      <c r="AA2578" s="7">
        <f t="shared" si="3276"/>
        <v>10</v>
      </c>
      <c r="AB2578" s="7">
        <f t="shared" si="3277"/>
        <v>2024</v>
      </c>
      <c r="AC2578" s="7">
        <f t="shared" si="3278"/>
        <v>2028</v>
      </c>
      <c r="AD2578" s="10" t="e">
        <f t="shared" ref="AD2578:AD2641" ca="1" si="3301">IF(#REF!="Non",(DAYS360(N2578,Q2578)/360),(DAYS360(N2578,TODAY())/360))</f>
        <v>#REF!</v>
      </c>
      <c r="AE2578" s="10" t="e">
        <f t="shared" ca="1" si="3280"/>
        <v>#REF!</v>
      </c>
      <c r="AF2578" s="144">
        <v>35862</v>
      </c>
      <c r="AG2578" s="11">
        <f t="shared" ca="1" si="3281"/>
        <v>27.013698630136986</v>
      </c>
      <c r="AH2578" s="10" t="str">
        <f t="shared" ca="1" si="3282"/>
        <v>&gt;25&lt; 35</v>
      </c>
      <c r="AI2578" s="95"/>
      <c r="AJ2578" s="164"/>
      <c r="AK2578" s="163" t="s">
        <v>9728</v>
      </c>
      <c r="AL2578" s="144">
        <v>42724</v>
      </c>
      <c r="AM2578" s="65" t="s">
        <v>108</v>
      </c>
      <c r="AN2578" s="125" t="s">
        <v>76</v>
      </c>
      <c r="AO2578" s="95">
        <v>1</v>
      </c>
      <c r="AP2578" s="95" t="s">
        <v>7614</v>
      </c>
      <c r="AQ2578" s="95">
        <v>3</v>
      </c>
      <c r="AR2578" s="95">
        <v>1</v>
      </c>
      <c r="AS2578" s="15">
        <f t="shared" si="3241"/>
        <v>45932.25</v>
      </c>
      <c r="AT2578" s="122" t="s">
        <v>163</v>
      </c>
      <c r="AU2578" s="65">
        <v>3.8780000000000001</v>
      </c>
      <c r="AV2578" s="164">
        <v>17</v>
      </c>
      <c r="AW2578" s="164" t="s">
        <v>201</v>
      </c>
      <c r="AX2578" s="164" t="s">
        <v>9729</v>
      </c>
      <c r="AY2578" s="164" t="s">
        <v>106</v>
      </c>
      <c r="AZ2578" s="95" t="s">
        <v>203</v>
      </c>
      <c r="BA2578" s="20" t="str">
        <f t="shared" si="3283"/>
        <v>17001000000349623205</v>
      </c>
      <c r="BB2578" s="31">
        <f t="shared" si="3284"/>
        <v>20</v>
      </c>
      <c r="BC2578" s="95" t="s">
        <v>9730</v>
      </c>
      <c r="BD2578" s="95" t="s">
        <v>341</v>
      </c>
      <c r="BE2578" s="95"/>
      <c r="BF2578" s="95"/>
      <c r="BG2578" s="95">
        <v>24599852</v>
      </c>
      <c r="BH2578" s="95"/>
      <c r="BI2578" s="95"/>
      <c r="BJ2578" s="95" t="s">
        <v>371</v>
      </c>
      <c r="BK2578" s="14" t="str">
        <f>IF(K2578="CADRE","CADRE",CONCATENATE(J2578,"-",H2578))</f>
        <v>B-P7 AR</v>
      </c>
      <c r="BL2578" s="95" t="s">
        <v>288</v>
      </c>
      <c r="BM2578" s="95"/>
      <c r="BN2578" s="95"/>
      <c r="BO2578" s="95"/>
      <c r="BP2578" s="95"/>
      <c r="BQ2578" s="95"/>
    </row>
    <row r="2579" spans="1:69" x14ac:dyDescent="0.25">
      <c r="A2579" t="str">
        <f>VLOOKUP(B2579,[2]RH!$B:$BV,72,0)</f>
        <v>non-Actif</v>
      </c>
      <c r="B2579" s="172">
        <v>2639</v>
      </c>
      <c r="C2579" s="168" t="s">
        <v>168</v>
      </c>
      <c r="D2579" s="7" t="s">
        <v>9731</v>
      </c>
      <c r="E2579" s="130" t="s">
        <v>67</v>
      </c>
      <c r="F2579" s="130" t="s">
        <v>118</v>
      </c>
      <c r="G2579" s="7" t="s">
        <v>533</v>
      </c>
      <c r="H2579" s="125" t="s">
        <v>225</v>
      </c>
      <c r="I2579" s="7" t="s">
        <v>5620</v>
      </c>
      <c r="J2579" s="65" t="s">
        <v>281</v>
      </c>
      <c r="K2579" s="125" t="s">
        <v>89</v>
      </c>
      <c r="L2579" s="139" t="s">
        <v>90</v>
      </c>
      <c r="M2579" s="7" t="str">
        <f t="shared" si="3264"/>
        <v>Contrôle Qualité</v>
      </c>
      <c r="N2579" s="129">
        <v>45563</v>
      </c>
      <c r="O2579" s="95"/>
      <c r="P2579" s="7">
        <f ca="1">IF(W2579="","",W2579-TODAY())</f>
        <v>-126</v>
      </c>
      <c r="Q2579" s="129">
        <v>45597</v>
      </c>
      <c r="R2579" s="95" t="s">
        <v>147</v>
      </c>
      <c r="S2579" s="95"/>
      <c r="T2579" s="9" t="s">
        <v>156</v>
      </c>
      <c r="U2579" s="7" t="str">
        <f t="shared" si="3275"/>
        <v>Contractuel</v>
      </c>
      <c r="V2579" s="129">
        <v>45563</v>
      </c>
      <c r="W2579" s="129">
        <v>45596</v>
      </c>
      <c r="X2579" s="95"/>
      <c r="Y2579" s="95"/>
      <c r="Z2579" s="129">
        <v>45563</v>
      </c>
      <c r="AA2579" s="7">
        <f t="shared" si="3276"/>
        <v>9</v>
      </c>
      <c r="AB2579" s="7">
        <f t="shared" si="3277"/>
        <v>2024</v>
      </c>
      <c r="AC2579" s="7">
        <f t="shared" si="3278"/>
        <v>2028</v>
      </c>
      <c r="AD2579" s="10" t="e">
        <f t="shared" ref="AD2579:AD2642" ca="1" si="3302">IF(#REF!="Non",(DAYS360(N2579,Q2579)/360),(DAYS360(N2579,TODAY())/360))</f>
        <v>#REF!</v>
      </c>
      <c r="AE2579" s="10" t="e">
        <f t="shared" ca="1" si="3280"/>
        <v>#REF!</v>
      </c>
      <c r="AF2579" s="144">
        <v>33411</v>
      </c>
      <c r="AG2579" s="11">
        <f t="shared" ca="1" si="3281"/>
        <v>33.728767123287675</v>
      </c>
      <c r="AH2579" s="10" t="str">
        <f t="shared" ca="1" si="3282"/>
        <v>&gt;25&lt; 35</v>
      </c>
      <c r="AI2579" s="95">
        <v>16799554</v>
      </c>
      <c r="AJ2579" s="164" t="s">
        <v>170</v>
      </c>
      <c r="AK2579" s="163" t="s">
        <v>9732</v>
      </c>
      <c r="AL2579" s="144">
        <v>44502</v>
      </c>
      <c r="AM2579" s="65" t="s">
        <v>108</v>
      </c>
      <c r="AN2579" s="125" t="s">
        <v>76</v>
      </c>
      <c r="AO2579" s="95"/>
      <c r="AP2579" s="95" t="s">
        <v>9733</v>
      </c>
      <c r="AQ2579" s="95">
        <v>3</v>
      </c>
      <c r="AR2579" s="95">
        <v>1</v>
      </c>
      <c r="AS2579" s="15">
        <f t="shared" si="3241"/>
        <v>45928.25</v>
      </c>
      <c r="AT2579" s="122" t="s">
        <v>163</v>
      </c>
      <c r="AU2579" s="65">
        <v>3.8780000000000001</v>
      </c>
      <c r="AV2579" s="164">
        <v>25</v>
      </c>
      <c r="AW2579" s="164" t="s">
        <v>3976</v>
      </c>
      <c r="AX2579" s="164" t="s">
        <v>9734</v>
      </c>
      <c r="AY2579" s="164">
        <v>93</v>
      </c>
      <c r="AZ2579" s="95" t="s">
        <v>276</v>
      </c>
      <c r="BA2579" s="20" t="str">
        <f t="shared" si="3283"/>
        <v>25020000000113301993</v>
      </c>
      <c r="BB2579" s="31">
        <f t="shared" si="3284"/>
        <v>20</v>
      </c>
      <c r="BC2579" s="95" t="s">
        <v>6180</v>
      </c>
      <c r="BD2579" s="95" t="s">
        <v>341</v>
      </c>
      <c r="BE2579" s="95"/>
      <c r="BF2579" s="95"/>
      <c r="BG2579" s="95">
        <v>27066860</v>
      </c>
      <c r="BH2579" s="95">
        <v>93280454</v>
      </c>
      <c r="BI2579" s="95"/>
      <c r="BJ2579" s="95" t="s">
        <v>1055</v>
      </c>
      <c r="BK2579" s="14" t="str">
        <f>IF(K2579="CADRE","CADRE",CONCATENATE(J2579,"-",H2579))</f>
        <v>B-P6 AV</v>
      </c>
      <c r="BL2579" s="95" t="s">
        <v>288</v>
      </c>
      <c r="BM2579" s="95"/>
      <c r="BN2579" s="95"/>
      <c r="BO2579" s="95"/>
      <c r="BP2579" s="95"/>
      <c r="BQ2579" s="95"/>
    </row>
    <row r="2580" spans="1:69" x14ac:dyDescent="0.25">
      <c r="A2580" t="str">
        <f>VLOOKUP(B2580,[2]RH!$B:$BV,72,0)</f>
        <v>si</v>
      </c>
      <c r="B2580" s="172">
        <v>2640</v>
      </c>
      <c r="C2580" s="168" t="s">
        <v>168</v>
      </c>
      <c r="D2580" s="7" t="s">
        <v>9735</v>
      </c>
      <c r="E2580" s="130" t="s">
        <v>67</v>
      </c>
      <c r="F2580" s="130" t="s">
        <v>118</v>
      </c>
      <c r="G2580" s="7" t="s">
        <v>533</v>
      </c>
      <c r="H2580" s="125">
        <v>520</v>
      </c>
      <c r="I2580" s="7" t="s">
        <v>189</v>
      </c>
      <c r="J2580" s="65" t="s">
        <v>190</v>
      </c>
      <c r="K2580" s="125" t="s">
        <v>89</v>
      </c>
      <c r="L2580" s="139" t="s">
        <v>90</v>
      </c>
      <c r="M2580" s="7" t="str">
        <f t="shared" si="3264"/>
        <v>Contrôle Qualité</v>
      </c>
      <c r="N2580" s="129">
        <v>45568</v>
      </c>
      <c r="O2580" s="95"/>
      <c r="P2580" s="7">
        <f t="shared" ref="P2580:P2582" ca="1" si="3303">IF(W2580="","",W2580-TODAY())</f>
        <v>-6</v>
      </c>
      <c r="Q2580" s="129"/>
      <c r="R2580" s="95"/>
      <c r="S2580" s="95"/>
      <c r="T2580" s="9" t="s">
        <v>156</v>
      </c>
      <c r="U2580" s="7" t="str">
        <f t="shared" si="3275"/>
        <v>Contractuel</v>
      </c>
      <c r="V2580" s="8">
        <v>45689</v>
      </c>
      <c r="W2580" s="8">
        <f>VLOOKUP(B2580,[1]BASE!$A:$Q,17,0)</f>
        <v>45716</v>
      </c>
      <c r="X2580" s="95"/>
      <c r="Y2580" s="95"/>
      <c r="Z2580" s="129">
        <v>45568</v>
      </c>
      <c r="AA2580" s="7">
        <f t="shared" si="3276"/>
        <v>10</v>
      </c>
      <c r="AB2580" s="7">
        <f t="shared" si="3277"/>
        <v>2024</v>
      </c>
      <c r="AC2580" s="7">
        <f t="shared" si="3278"/>
        <v>2028</v>
      </c>
      <c r="AD2580" s="10" t="e">
        <f t="shared" ref="AD2580:AD2643" ca="1" si="3304">IF(#REF!="Non",(DAYS360(N2580,Q2580)/360),(DAYS360(N2580,TODAY())/360))</f>
        <v>#REF!</v>
      </c>
      <c r="AE2580" s="10" t="e">
        <f t="shared" ca="1" si="3280"/>
        <v>#REF!</v>
      </c>
      <c r="AF2580" s="144">
        <v>35337</v>
      </c>
      <c r="AG2580" s="11">
        <f t="shared" ca="1" si="3281"/>
        <v>28.452054794520549</v>
      </c>
      <c r="AH2580" s="10" t="str">
        <f t="shared" ca="1" si="3282"/>
        <v>&gt;25&lt; 35</v>
      </c>
      <c r="AI2580" s="95">
        <v>17009811</v>
      </c>
      <c r="AJ2580" s="164" t="s">
        <v>73</v>
      </c>
      <c r="AK2580" s="163" t="s">
        <v>9736</v>
      </c>
      <c r="AL2580" s="144">
        <v>44013</v>
      </c>
      <c r="AM2580" s="65" t="s">
        <v>108</v>
      </c>
      <c r="AN2580" s="125" t="s">
        <v>76</v>
      </c>
      <c r="AO2580" s="95">
        <v>1</v>
      </c>
      <c r="AP2580" s="95" t="s">
        <v>9737</v>
      </c>
      <c r="AQ2580" s="95">
        <v>3</v>
      </c>
      <c r="AR2580" s="95">
        <v>1</v>
      </c>
      <c r="AS2580" s="15">
        <f t="shared" si="3241"/>
        <v>45933.25</v>
      </c>
      <c r="AT2580" s="122" t="s">
        <v>163</v>
      </c>
      <c r="AU2580" s="65">
        <v>3.8780000000000001</v>
      </c>
      <c r="AV2580" s="164">
        <v>17</v>
      </c>
      <c r="AW2580" s="164" t="s">
        <v>1888</v>
      </c>
      <c r="AX2580" s="164" t="s">
        <v>9738</v>
      </c>
      <c r="AY2580" s="164">
        <v>68</v>
      </c>
      <c r="AZ2580" s="95" t="s">
        <v>203</v>
      </c>
      <c r="BA2580" s="20" t="str">
        <f t="shared" si="3283"/>
        <v>17002000000256625768</v>
      </c>
      <c r="BB2580" s="31">
        <f t="shared" si="3284"/>
        <v>20</v>
      </c>
      <c r="BC2580" s="95" t="s">
        <v>5268</v>
      </c>
      <c r="BD2580" s="95" t="s">
        <v>341</v>
      </c>
      <c r="BE2580" s="95"/>
      <c r="BF2580" s="95"/>
      <c r="BG2580" s="95">
        <v>26598600</v>
      </c>
      <c r="BH2580" s="95"/>
      <c r="BI2580" s="95"/>
      <c r="BJ2580" s="95" t="s">
        <v>371</v>
      </c>
      <c r="BK2580" s="14" t="str">
        <f t="shared" ref="BK2580:BK2583" si="3305">IF(K2580="CADRE","CADRE",CONCATENATE(J2580,"-",H2580))</f>
        <v>A-520</v>
      </c>
      <c r="BL2580" s="95" t="s">
        <v>288</v>
      </c>
      <c r="BM2580" s="95"/>
      <c r="BN2580" s="95"/>
      <c r="BO2580" s="95"/>
      <c r="BP2580" s="95"/>
      <c r="BQ2580" s="95"/>
    </row>
    <row r="2581" spans="1:69" x14ac:dyDescent="0.25">
      <c r="A2581" t="str">
        <f>VLOOKUP(B2581,[2]RH!$B:$BV,72,0)</f>
        <v>si</v>
      </c>
      <c r="B2581" s="172">
        <v>2641</v>
      </c>
      <c r="C2581" s="168" t="s">
        <v>168</v>
      </c>
      <c r="D2581" s="7" t="s">
        <v>9739</v>
      </c>
      <c r="E2581" s="130" t="s">
        <v>67</v>
      </c>
      <c r="F2581" s="130" t="s">
        <v>118</v>
      </c>
      <c r="G2581" s="7" t="s">
        <v>533</v>
      </c>
      <c r="H2581" s="125">
        <v>520</v>
      </c>
      <c r="I2581" s="7" t="s">
        <v>189</v>
      </c>
      <c r="J2581" s="65" t="s">
        <v>190</v>
      </c>
      <c r="K2581" s="125" t="s">
        <v>89</v>
      </c>
      <c r="L2581" s="139" t="s">
        <v>90</v>
      </c>
      <c r="M2581" s="7" t="str">
        <f t="shared" si="3264"/>
        <v>Contrôle Qualité</v>
      </c>
      <c r="N2581" s="129">
        <v>45568</v>
      </c>
      <c r="O2581" s="95"/>
      <c r="P2581" s="7">
        <f t="shared" ca="1" si="3303"/>
        <v>-6</v>
      </c>
      <c r="Q2581" s="129"/>
      <c r="R2581" s="95"/>
      <c r="S2581" s="95"/>
      <c r="T2581" s="9" t="s">
        <v>156</v>
      </c>
      <c r="U2581" s="7" t="str">
        <f t="shared" si="3275"/>
        <v>Contractuel</v>
      </c>
      <c r="V2581" s="8">
        <v>45689</v>
      </c>
      <c r="W2581" s="8">
        <f>VLOOKUP(B2581,[1]BASE!$A:$Q,17,0)</f>
        <v>45716</v>
      </c>
      <c r="X2581" s="95"/>
      <c r="Y2581" s="95"/>
      <c r="Z2581" s="129">
        <v>45568</v>
      </c>
      <c r="AA2581" s="7">
        <f t="shared" si="3276"/>
        <v>10</v>
      </c>
      <c r="AB2581" s="7">
        <f t="shared" si="3277"/>
        <v>2024</v>
      </c>
      <c r="AC2581" s="7">
        <f t="shared" si="3278"/>
        <v>2028</v>
      </c>
      <c r="AD2581" s="10" t="e">
        <f t="shared" ref="AD2581:AD2644" ca="1" si="3306">IF(#REF!="Non",(DAYS360(N2581,Q2581)/360),(DAYS360(N2581,TODAY())/360))</f>
        <v>#REF!</v>
      </c>
      <c r="AE2581" s="10" t="e">
        <f t="shared" ca="1" si="3280"/>
        <v>#REF!</v>
      </c>
      <c r="AF2581" s="144">
        <v>34551</v>
      </c>
      <c r="AG2581" s="11">
        <f t="shared" ca="1" si="3281"/>
        <v>30.605479452054794</v>
      </c>
      <c r="AH2581" s="10" t="str">
        <f t="shared" ca="1" si="3282"/>
        <v>&gt;25&lt; 35</v>
      </c>
      <c r="AI2581" s="95"/>
      <c r="AJ2581" s="164"/>
      <c r="AK2581" s="163" t="s">
        <v>9740</v>
      </c>
      <c r="AL2581" s="144">
        <v>45331</v>
      </c>
      <c r="AM2581" s="65" t="s">
        <v>108</v>
      </c>
      <c r="AN2581" s="125" t="s">
        <v>76</v>
      </c>
      <c r="AO2581" s="95">
        <v>2</v>
      </c>
      <c r="AP2581" s="95" t="s">
        <v>1514</v>
      </c>
      <c r="AQ2581" s="95">
        <v>3</v>
      </c>
      <c r="AR2581" s="95">
        <v>1</v>
      </c>
      <c r="AS2581" s="15">
        <f t="shared" si="3241"/>
        <v>45933.25</v>
      </c>
      <c r="AT2581" s="122" t="s">
        <v>163</v>
      </c>
      <c r="AU2581" s="65">
        <v>3.8780000000000001</v>
      </c>
      <c r="AV2581" s="164">
        <v>17</v>
      </c>
      <c r="AW2581" s="164" t="s">
        <v>201</v>
      </c>
      <c r="AX2581" s="164" t="s">
        <v>9741</v>
      </c>
      <c r="AY2581" s="164" t="s">
        <v>92</v>
      </c>
      <c r="AZ2581" s="95" t="s">
        <v>203</v>
      </c>
      <c r="BA2581" s="20" t="str">
        <f t="shared" si="3283"/>
        <v>17001000000335933304</v>
      </c>
      <c r="BB2581" s="31">
        <f t="shared" si="3284"/>
        <v>20</v>
      </c>
      <c r="BC2581" s="95" t="s">
        <v>486</v>
      </c>
      <c r="BD2581" s="95" t="s">
        <v>341</v>
      </c>
      <c r="BE2581" s="95"/>
      <c r="BF2581" s="95"/>
      <c r="BG2581" s="95">
        <v>55365230</v>
      </c>
      <c r="BH2581" s="95"/>
      <c r="BI2581" s="95"/>
      <c r="BJ2581" s="95" t="s">
        <v>486</v>
      </c>
      <c r="BK2581" s="14" t="str">
        <f t="shared" si="3305"/>
        <v>A-520</v>
      </c>
      <c r="BL2581" s="95" t="s">
        <v>288</v>
      </c>
      <c r="BM2581" s="95"/>
      <c r="BN2581" s="95"/>
      <c r="BO2581" s="95"/>
      <c r="BP2581" s="95"/>
      <c r="BQ2581" s="95"/>
    </row>
    <row r="2582" spans="1:69" x14ac:dyDescent="0.25">
      <c r="A2582" t="str">
        <f>VLOOKUP(B2582,[2]RH!$B:$BV,72,0)</f>
        <v>si</v>
      </c>
      <c r="B2582" s="172">
        <v>2642</v>
      </c>
      <c r="C2582" s="168" t="s">
        <v>168</v>
      </c>
      <c r="D2582" s="7" t="s">
        <v>9742</v>
      </c>
      <c r="E2582" s="130" t="s">
        <v>67</v>
      </c>
      <c r="F2582" s="130" t="s">
        <v>118</v>
      </c>
      <c r="G2582" s="7" t="s">
        <v>220</v>
      </c>
      <c r="H2582" s="125" t="s">
        <v>225</v>
      </c>
      <c r="I2582" s="7" t="s">
        <v>5620</v>
      </c>
      <c r="J2582" s="65" t="s">
        <v>281</v>
      </c>
      <c r="K2582" s="125" t="s">
        <v>146</v>
      </c>
      <c r="L2582" s="139" t="s">
        <v>90</v>
      </c>
      <c r="M2582" s="7" t="str">
        <f t="shared" si="3264"/>
        <v>Couturière</v>
      </c>
      <c r="N2582" s="129">
        <v>45572</v>
      </c>
      <c r="O2582" s="95"/>
      <c r="P2582" s="7">
        <f t="shared" ca="1" si="3303"/>
        <v>-6</v>
      </c>
      <c r="Q2582" s="129"/>
      <c r="R2582" s="95"/>
      <c r="S2582" s="95"/>
      <c r="T2582" s="9" t="s">
        <v>156</v>
      </c>
      <c r="U2582" s="7" t="str">
        <f t="shared" si="3275"/>
        <v>Contractuel</v>
      </c>
      <c r="V2582" s="8">
        <v>45689</v>
      </c>
      <c r="W2582" s="8">
        <f>VLOOKUP(B2582,[1]BASE!$A:$Q,17,0)</f>
        <v>45716</v>
      </c>
      <c r="X2582" s="95"/>
      <c r="Y2582" s="95"/>
      <c r="Z2582" s="129">
        <v>45572</v>
      </c>
      <c r="AA2582" s="7">
        <f t="shared" si="3276"/>
        <v>10</v>
      </c>
      <c r="AB2582" s="7">
        <f t="shared" si="3277"/>
        <v>2024</v>
      </c>
      <c r="AC2582" s="7">
        <f t="shared" si="3278"/>
        <v>2028</v>
      </c>
      <c r="AD2582" s="10" t="e">
        <f t="shared" ref="AD2582:AD2645" ca="1" si="3307">IF(#REF!="Non",(DAYS360(N2582,Q2582)/360),(DAYS360(N2582,TODAY())/360))</f>
        <v>#REF!</v>
      </c>
      <c r="AE2582" s="10" t="e">
        <f t="shared" ca="1" si="3280"/>
        <v>#REF!</v>
      </c>
      <c r="AF2582" s="144">
        <v>31365</v>
      </c>
      <c r="AG2582" s="11">
        <f t="shared" ca="1" si="3281"/>
        <v>39.334246575342469</v>
      </c>
      <c r="AH2582" s="10" t="str">
        <f t="shared" ca="1" si="3282"/>
        <v>&gt;35&lt; 45</v>
      </c>
      <c r="AI2582" s="95">
        <v>12668256</v>
      </c>
      <c r="AJ2582" s="164" t="s">
        <v>73</v>
      </c>
      <c r="AK2582" s="163" t="s">
        <v>9743</v>
      </c>
      <c r="AL2582" s="144">
        <v>43637</v>
      </c>
      <c r="AM2582" s="65" t="s">
        <v>108</v>
      </c>
      <c r="AN2582" s="125" t="s">
        <v>76</v>
      </c>
      <c r="AO2582" s="95">
        <v>1</v>
      </c>
      <c r="AP2582" s="95" t="s">
        <v>9744</v>
      </c>
      <c r="AQ2582" s="95">
        <v>3</v>
      </c>
      <c r="AR2582" s="95">
        <v>1</v>
      </c>
      <c r="AS2582" s="15">
        <f t="shared" si="3241"/>
        <v>45937.25</v>
      </c>
      <c r="AT2582" s="122" t="s">
        <v>163</v>
      </c>
      <c r="AU2582" s="65">
        <v>3.7149999999999999</v>
      </c>
      <c r="AV2582" s="164">
        <v>17</v>
      </c>
      <c r="AW2582" s="164">
        <v>53594</v>
      </c>
      <c r="AX2582" s="164" t="s">
        <v>9745</v>
      </c>
      <c r="AY2582" s="164">
        <v>94</v>
      </c>
      <c r="AZ2582" s="95" t="s">
        <v>203</v>
      </c>
      <c r="BA2582" s="20" t="str">
        <f t="shared" si="3283"/>
        <v>17535940172207258094</v>
      </c>
      <c r="BB2582" s="31">
        <f t="shared" si="3284"/>
        <v>20</v>
      </c>
      <c r="BC2582" s="95" t="s">
        <v>9746</v>
      </c>
      <c r="BD2582" s="95" t="s">
        <v>341</v>
      </c>
      <c r="BE2582" s="95"/>
      <c r="BF2582" s="95"/>
      <c r="BG2582" s="95">
        <v>58239369</v>
      </c>
      <c r="BH2582" s="95">
        <v>95318937</v>
      </c>
      <c r="BI2582" s="95"/>
      <c r="BJ2582" s="95" t="s">
        <v>9746</v>
      </c>
      <c r="BK2582" s="14" t="str">
        <f t="shared" si="3305"/>
        <v>B-P6 AV</v>
      </c>
      <c r="BL2582" s="95" t="s">
        <v>595</v>
      </c>
      <c r="BM2582" s="95"/>
      <c r="BN2582" s="95"/>
      <c r="BO2582" s="95"/>
      <c r="BP2582" s="95"/>
      <c r="BQ2582" s="95"/>
    </row>
    <row r="2583" spans="1:69" x14ac:dyDescent="0.25">
      <c r="A2583" t="str">
        <f>VLOOKUP(B2583,[2]RH!$B:$BV,72,0)</f>
        <v>non-Actif</v>
      </c>
      <c r="B2583" s="172">
        <v>2643</v>
      </c>
      <c r="C2583" s="168" t="s">
        <v>168</v>
      </c>
      <c r="D2583" s="7" t="s">
        <v>9747</v>
      </c>
      <c r="E2583" s="130" t="s">
        <v>67</v>
      </c>
      <c r="F2583" s="130" t="s">
        <v>118</v>
      </c>
      <c r="G2583" s="7" t="s">
        <v>220</v>
      </c>
      <c r="H2583" s="125" t="s">
        <v>2398</v>
      </c>
      <c r="I2583" s="7" t="s">
        <v>2399</v>
      </c>
      <c r="J2583" s="65" t="s">
        <v>190</v>
      </c>
      <c r="K2583" s="125" t="s">
        <v>146</v>
      </c>
      <c r="L2583" s="139" t="s">
        <v>90</v>
      </c>
      <c r="M2583" s="7" t="str">
        <f t="shared" si="3264"/>
        <v>Couturière</v>
      </c>
      <c r="N2583" s="129">
        <v>45572</v>
      </c>
      <c r="O2583" s="95"/>
      <c r="P2583" s="7"/>
      <c r="Q2583" s="129">
        <v>45611</v>
      </c>
      <c r="R2583" s="95" t="s">
        <v>8527</v>
      </c>
      <c r="S2583" s="95"/>
      <c r="T2583" s="9" t="s">
        <v>156</v>
      </c>
      <c r="U2583" s="7" t="str">
        <f t="shared" si="3275"/>
        <v>Contractuel</v>
      </c>
      <c r="V2583" s="128">
        <v>45572</v>
      </c>
      <c r="W2583" s="129">
        <v>45596</v>
      </c>
      <c r="X2583" s="95"/>
      <c r="Y2583" s="95"/>
      <c r="Z2583" s="129">
        <v>45572</v>
      </c>
      <c r="AA2583" s="7">
        <f t="shared" si="3276"/>
        <v>10</v>
      </c>
      <c r="AB2583" s="7">
        <f t="shared" si="3277"/>
        <v>2024</v>
      </c>
      <c r="AC2583" s="7">
        <f t="shared" si="3278"/>
        <v>2028</v>
      </c>
      <c r="AD2583" s="10" t="e">
        <f t="shared" ref="AD2583:AD2646" ca="1" si="3308">IF(#REF!="Non",(DAYS360(N2583,Q2583)/360),(DAYS360(N2583,TODAY())/360))</f>
        <v>#REF!</v>
      </c>
      <c r="AE2583" s="10" t="e">
        <f t="shared" ca="1" si="3280"/>
        <v>#REF!</v>
      </c>
      <c r="AF2583" s="144">
        <v>28151</v>
      </c>
      <c r="AG2583" s="11">
        <f t="shared" ca="1" si="3281"/>
        <v>48.139726027397259</v>
      </c>
      <c r="AH2583" s="10" t="str">
        <f t="shared" ca="1" si="3282"/>
        <v>&gt;45&lt; 55</v>
      </c>
      <c r="AI2583" s="95">
        <v>12305759</v>
      </c>
      <c r="AJ2583" s="164" t="s">
        <v>192</v>
      </c>
      <c r="AK2583" s="163" t="s">
        <v>9748</v>
      </c>
      <c r="AL2583" s="144">
        <v>40864</v>
      </c>
      <c r="AM2583" s="65" t="s">
        <v>108</v>
      </c>
      <c r="AN2583" s="125" t="s">
        <v>76</v>
      </c>
      <c r="AO2583" s="95">
        <v>3</v>
      </c>
      <c r="AP2583" s="95" t="s">
        <v>9749</v>
      </c>
      <c r="AQ2583" s="95">
        <v>3</v>
      </c>
      <c r="AR2583" s="95">
        <v>1</v>
      </c>
      <c r="AS2583" s="15">
        <f t="shared" si="3241"/>
        <v>45937.25</v>
      </c>
      <c r="AT2583" s="122" t="s">
        <v>163</v>
      </c>
      <c r="AU2583" s="65">
        <v>3.7149999999999999</v>
      </c>
      <c r="AV2583" s="164">
        <v>17</v>
      </c>
      <c r="AW2583" s="164" t="s">
        <v>201</v>
      </c>
      <c r="AX2583" s="164" t="s">
        <v>9750</v>
      </c>
      <c r="AY2583" s="164">
        <v>89</v>
      </c>
      <c r="AZ2583" s="95" t="s">
        <v>203</v>
      </c>
      <c r="BA2583" s="20" t="str">
        <f t="shared" si="3283"/>
        <v>17001000000292759089</v>
      </c>
      <c r="BB2583" s="31">
        <f t="shared" si="3284"/>
        <v>20</v>
      </c>
      <c r="BC2583" s="95" t="s">
        <v>9751</v>
      </c>
      <c r="BD2583" s="95" t="s">
        <v>85</v>
      </c>
      <c r="BE2583" s="95"/>
      <c r="BF2583" s="95"/>
      <c r="BG2583" s="95">
        <v>29347229</v>
      </c>
      <c r="BH2583" s="95">
        <v>29913803</v>
      </c>
      <c r="BI2583" s="95"/>
      <c r="BJ2583" s="95" t="s">
        <v>431</v>
      </c>
      <c r="BK2583" s="14" t="str">
        <f t="shared" si="3305"/>
        <v>A-P7 AR</v>
      </c>
      <c r="BL2583" s="95" t="s">
        <v>595</v>
      </c>
      <c r="BM2583" s="95"/>
      <c r="BN2583" s="95"/>
      <c r="BO2583" s="95"/>
      <c r="BP2583" s="95"/>
      <c r="BQ2583" s="95"/>
    </row>
    <row r="2584" spans="1:69" x14ac:dyDescent="0.25">
      <c r="A2584" t="str">
        <f>VLOOKUP(B2584,[2]RH!$B:$BV,72,0)</f>
        <v>si</v>
      </c>
      <c r="B2584" s="172">
        <v>2644</v>
      </c>
      <c r="C2584" s="168" t="s">
        <v>168</v>
      </c>
      <c r="D2584" s="7" t="s">
        <v>9752</v>
      </c>
      <c r="E2584" s="130" t="s">
        <v>67</v>
      </c>
      <c r="F2584" s="130" t="s">
        <v>118</v>
      </c>
      <c r="G2584" s="7" t="s">
        <v>1801</v>
      </c>
      <c r="H2584" s="41" t="s">
        <v>562</v>
      </c>
      <c r="I2584" s="7" t="s">
        <v>1802</v>
      </c>
      <c r="J2584" s="7" t="s">
        <v>190</v>
      </c>
      <c r="K2584" s="125" t="s">
        <v>146</v>
      </c>
      <c r="L2584" s="139" t="s">
        <v>90</v>
      </c>
      <c r="M2584" s="7" t="str">
        <f t="shared" si="3264"/>
        <v>Prép CAMPO</v>
      </c>
      <c r="N2584" s="129">
        <v>45572</v>
      </c>
      <c r="O2584" s="95"/>
      <c r="P2584" s="7">
        <f t="shared" ref="P2584" ca="1" si="3309">IF(W2584="","",W2584-TODAY())</f>
        <v>-6</v>
      </c>
      <c r="Q2584" s="129"/>
      <c r="R2584" s="95"/>
      <c r="S2584" s="95"/>
      <c r="T2584" s="9" t="s">
        <v>156</v>
      </c>
      <c r="U2584" s="7" t="str">
        <f t="shared" si="3275"/>
        <v>Contractuel</v>
      </c>
      <c r="V2584" s="8">
        <v>45689</v>
      </c>
      <c r="W2584" s="8">
        <f>VLOOKUP(B2584,[1]BASE!$A:$Q,17,0)</f>
        <v>45716</v>
      </c>
      <c r="X2584" s="95"/>
      <c r="Y2584" s="95"/>
      <c r="Z2584" s="129">
        <v>45572</v>
      </c>
      <c r="AA2584" s="7">
        <f t="shared" si="3276"/>
        <v>10</v>
      </c>
      <c r="AB2584" s="7">
        <f t="shared" si="3277"/>
        <v>2024</v>
      </c>
      <c r="AC2584" s="7">
        <f t="shared" si="3278"/>
        <v>2028</v>
      </c>
      <c r="AD2584" s="10" t="e">
        <f t="shared" ref="AD2584:AD2647" ca="1" si="3310">IF(#REF!="Non",(DAYS360(N2584,Q2584)/360),(DAYS360(N2584,TODAY())/360))</f>
        <v>#REF!</v>
      </c>
      <c r="AE2584" s="10" t="e">
        <f t="shared" ca="1" si="3280"/>
        <v>#REF!</v>
      </c>
      <c r="AF2584" s="144">
        <v>38032</v>
      </c>
      <c r="AG2584" s="11">
        <f t="shared" ca="1" si="3281"/>
        <v>21.068493150684933</v>
      </c>
      <c r="AH2584" s="10" t="str">
        <f t="shared" ca="1" si="3282"/>
        <v>&lt; 25</v>
      </c>
      <c r="AI2584" s="95">
        <v>17827249</v>
      </c>
      <c r="AJ2584" s="164" t="s">
        <v>79</v>
      </c>
      <c r="AK2584" s="163" t="s">
        <v>9753</v>
      </c>
      <c r="AL2584" s="144">
        <v>44564</v>
      </c>
      <c r="AM2584" s="65" t="s">
        <v>108</v>
      </c>
      <c r="AN2584" s="125" t="s">
        <v>109</v>
      </c>
      <c r="AO2584" s="95"/>
      <c r="AP2584" s="95" t="s">
        <v>9754</v>
      </c>
      <c r="AQ2584" s="95">
        <v>3</v>
      </c>
      <c r="AR2584" s="95">
        <v>1</v>
      </c>
      <c r="AS2584" s="15">
        <f t="shared" si="3241"/>
        <v>45937.25</v>
      </c>
      <c r="AT2584" s="122" t="s">
        <v>163</v>
      </c>
      <c r="AU2584" s="65">
        <v>3.7149999999999999</v>
      </c>
      <c r="AV2584" s="164">
        <v>17</v>
      </c>
      <c r="AW2584" s="164" t="s">
        <v>201</v>
      </c>
      <c r="AX2584" s="164" t="s">
        <v>9755</v>
      </c>
      <c r="AY2584" s="164">
        <v>50</v>
      </c>
      <c r="AZ2584" s="95" t="s">
        <v>203</v>
      </c>
      <c r="BA2584" s="20" t="str">
        <f t="shared" si="3283"/>
        <v>17001000000349815750</v>
      </c>
      <c r="BB2584" s="31">
        <f t="shared" si="3284"/>
        <v>20</v>
      </c>
      <c r="BC2584" s="95" t="s">
        <v>9360</v>
      </c>
      <c r="BD2584" s="95" t="s">
        <v>341</v>
      </c>
      <c r="BE2584" s="95"/>
      <c r="BF2584" s="95"/>
      <c r="BG2584" s="95">
        <v>21229021</v>
      </c>
      <c r="BH2584" s="95"/>
      <c r="BI2584" s="95"/>
      <c r="BJ2584" s="95" t="s">
        <v>1857</v>
      </c>
      <c r="BK2584" s="14" t="s">
        <v>1806</v>
      </c>
      <c r="BL2584" s="95" t="s">
        <v>595</v>
      </c>
      <c r="BM2584" s="95"/>
      <c r="BN2584" s="95"/>
      <c r="BO2584" s="95"/>
      <c r="BP2584" s="95"/>
      <c r="BQ2584" s="95"/>
    </row>
    <row r="2585" spans="1:69" x14ac:dyDescent="0.25">
      <c r="A2585" t="str">
        <f>VLOOKUP(B2585,[2]RH!$B:$BV,72,0)</f>
        <v>non-Actif</v>
      </c>
      <c r="B2585" s="172">
        <v>2645</v>
      </c>
      <c r="C2585" s="168" t="s">
        <v>168</v>
      </c>
      <c r="D2585" s="7" t="s">
        <v>9756</v>
      </c>
      <c r="E2585" s="130" t="s">
        <v>67</v>
      </c>
      <c r="F2585" s="130" t="s">
        <v>118</v>
      </c>
      <c r="G2585" s="7" t="s">
        <v>220</v>
      </c>
      <c r="H2585" s="125" t="s">
        <v>225</v>
      </c>
      <c r="I2585" s="7" t="s">
        <v>8538</v>
      </c>
      <c r="J2585" s="65" t="s">
        <v>190</v>
      </c>
      <c r="K2585" s="125" t="s">
        <v>146</v>
      </c>
      <c r="L2585" s="139" t="s">
        <v>90</v>
      </c>
      <c r="M2585" s="7" t="str">
        <f t="shared" si="3264"/>
        <v>Couturière</v>
      </c>
      <c r="N2585" s="129">
        <v>45572</v>
      </c>
      <c r="O2585" s="95"/>
      <c r="P2585" s="7"/>
      <c r="Q2585" s="129">
        <v>45602</v>
      </c>
      <c r="R2585" s="95" t="s">
        <v>1728</v>
      </c>
      <c r="S2585" s="95"/>
      <c r="T2585" s="9" t="s">
        <v>156</v>
      </c>
      <c r="U2585" s="7" t="str">
        <f t="shared" si="3275"/>
        <v>Contractuel</v>
      </c>
      <c r="V2585" s="128">
        <v>45572</v>
      </c>
      <c r="W2585" s="129">
        <v>45596</v>
      </c>
      <c r="X2585" s="95"/>
      <c r="Y2585" s="95"/>
      <c r="Z2585" s="129">
        <v>45572</v>
      </c>
      <c r="AA2585" s="7">
        <f t="shared" si="3276"/>
        <v>10</v>
      </c>
      <c r="AB2585" s="7">
        <f t="shared" si="3277"/>
        <v>2024</v>
      </c>
      <c r="AC2585" s="7">
        <f t="shared" si="3278"/>
        <v>2028</v>
      </c>
      <c r="AD2585" s="10" t="e">
        <f t="shared" ref="AD2585:AD2648" ca="1" si="3311">IF(#REF!="Non",(DAYS360(N2585,Q2585)/360),(DAYS360(N2585,TODAY())/360))</f>
        <v>#REF!</v>
      </c>
      <c r="AE2585" s="10" t="e">
        <f t="shared" ca="1" si="3280"/>
        <v>#REF!</v>
      </c>
      <c r="AF2585" s="144">
        <v>27128</v>
      </c>
      <c r="AG2585" s="11">
        <f t="shared" ca="1" si="3281"/>
        <v>50.942465753424656</v>
      </c>
      <c r="AH2585" s="10" t="str">
        <f t="shared" ca="1" si="3282"/>
        <v>&gt;45&lt; 55</v>
      </c>
      <c r="AI2585" s="95">
        <v>11712881</v>
      </c>
      <c r="AJ2585" s="164" t="s">
        <v>73</v>
      </c>
      <c r="AK2585" s="163" t="s">
        <v>9757</v>
      </c>
      <c r="AL2585" s="144">
        <v>43539</v>
      </c>
      <c r="AM2585" s="65" t="s">
        <v>108</v>
      </c>
      <c r="AN2585" s="125" t="s">
        <v>76</v>
      </c>
      <c r="AO2585" s="95">
        <v>2</v>
      </c>
      <c r="AP2585" s="95" t="s">
        <v>9754</v>
      </c>
      <c r="AQ2585" s="95">
        <v>3</v>
      </c>
      <c r="AR2585" s="95">
        <v>1</v>
      </c>
      <c r="AS2585" s="15">
        <f t="shared" si="3241"/>
        <v>45937.25</v>
      </c>
      <c r="AT2585" s="122" t="s">
        <v>163</v>
      </c>
      <c r="AU2585" s="65">
        <v>3.7149999999999999</v>
      </c>
      <c r="AV2585" s="164">
        <v>17</v>
      </c>
      <c r="AW2585" s="164" t="s">
        <v>201</v>
      </c>
      <c r="AX2585" s="164" t="s">
        <v>9758</v>
      </c>
      <c r="AY2585" s="164">
        <v>88</v>
      </c>
      <c r="AZ2585" s="95" t="s">
        <v>203</v>
      </c>
      <c r="BA2585" s="20" t="str">
        <f t="shared" si="3283"/>
        <v>17001000000349772488</v>
      </c>
      <c r="BB2585" s="31">
        <f t="shared" si="3284"/>
        <v>20</v>
      </c>
      <c r="BC2585" s="95" t="s">
        <v>9759</v>
      </c>
      <c r="BD2585" s="95" t="s">
        <v>341</v>
      </c>
      <c r="BE2585" s="95"/>
      <c r="BF2585" s="95"/>
      <c r="BG2585" s="95">
        <v>26940271</v>
      </c>
      <c r="BH2585" s="95"/>
      <c r="BI2585" s="95"/>
      <c r="BJ2585" s="95" t="s">
        <v>6682</v>
      </c>
      <c r="BK2585" s="14" t="str">
        <f t="shared" ref="BK2585:BK2588" si="3312">IF(K2585="CADRE","CADRE",CONCATENATE(J2585,"-",H2585))</f>
        <v>A-P6 AV</v>
      </c>
      <c r="BL2585" s="95" t="s">
        <v>595</v>
      </c>
      <c r="BM2585" s="95"/>
      <c r="BN2585" s="95"/>
      <c r="BO2585" s="95"/>
      <c r="BP2585" s="95"/>
      <c r="BQ2585" s="95"/>
    </row>
    <row r="2586" spans="1:69" x14ac:dyDescent="0.25">
      <c r="A2586" t="str">
        <f>VLOOKUP(B2586,[2]RH!$B:$BV,72,0)</f>
        <v>si</v>
      </c>
      <c r="B2586" s="172">
        <v>2646</v>
      </c>
      <c r="C2586" s="168" t="s">
        <v>168</v>
      </c>
      <c r="D2586" s="7" t="s">
        <v>9760</v>
      </c>
      <c r="E2586" s="130" t="s">
        <v>67</v>
      </c>
      <c r="F2586" s="130" t="s">
        <v>118</v>
      </c>
      <c r="G2586" s="7" t="s">
        <v>220</v>
      </c>
      <c r="H2586" s="125" t="s">
        <v>225</v>
      </c>
      <c r="I2586" s="7" t="s">
        <v>8538</v>
      </c>
      <c r="J2586" s="65" t="s">
        <v>190</v>
      </c>
      <c r="K2586" s="125" t="s">
        <v>146</v>
      </c>
      <c r="L2586" s="139" t="s">
        <v>90</v>
      </c>
      <c r="M2586" s="7" t="str">
        <f t="shared" si="3264"/>
        <v>Couturière</v>
      </c>
      <c r="N2586" s="129">
        <v>45575</v>
      </c>
      <c r="O2586" s="95"/>
      <c r="P2586" s="7">
        <f t="shared" ref="P2586:P2589" ca="1" si="3313">IF(W2586="","",W2586-TODAY())</f>
        <v>-6</v>
      </c>
      <c r="Q2586" s="129"/>
      <c r="R2586" s="95"/>
      <c r="S2586" s="95"/>
      <c r="T2586" s="9" t="s">
        <v>156</v>
      </c>
      <c r="U2586" s="7" t="str">
        <f t="shared" si="3275"/>
        <v>Contractuel</v>
      </c>
      <c r="V2586" s="8">
        <v>45689</v>
      </c>
      <c r="W2586" s="8">
        <f>VLOOKUP(B2586,[1]BASE!$A:$Q,17,0)</f>
        <v>45716</v>
      </c>
      <c r="X2586" s="95"/>
      <c r="Y2586" s="95"/>
      <c r="Z2586" s="129">
        <v>45575</v>
      </c>
      <c r="AA2586" s="7">
        <f t="shared" si="3276"/>
        <v>10</v>
      </c>
      <c r="AB2586" s="7">
        <f t="shared" si="3277"/>
        <v>2024</v>
      </c>
      <c r="AC2586" s="7">
        <f t="shared" si="3278"/>
        <v>2028</v>
      </c>
      <c r="AD2586" s="10" t="e">
        <f t="shared" ref="AD2586:AD2649" ca="1" si="3314">IF(#REF!="Non",(DAYS360(N2586,Q2586)/360),(DAYS360(N2586,TODAY())/360))</f>
        <v>#REF!</v>
      </c>
      <c r="AE2586" s="10" t="e">
        <f t="shared" ca="1" si="3280"/>
        <v>#REF!</v>
      </c>
      <c r="AF2586" s="144">
        <v>37791</v>
      </c>
      <c r="AG2586" s="11">
        <f t="shared" ca="1" si="3281"/>
        <v>21.728767123287671</v>
      </c>
      <c r="AH2586" s="10" t="str">
        <f t="shared" ca="1" si="3282"/>
        <v>&lt; 25</v>
      </c>
      <c r="AI2586" s="95">
        <v>17592146</v>
      </c>
      <c r="AJ2586" s="164" t="s">
        <v>192</v>
      </c>
      <c r="AK2586" s="163" t="s">
        <v>9761</v>
      </c>
      <c r="AL2586" s="144">
        <v>44539</v>
      </c>
      <c r="AM2586" s="65" t="s">
        <v>108</v>
      </c>
      <c r="AN2586" s="125" t="s">
        <v>109</v>
      </c>
      <c r="AO2586" s="95"/>
      <c r="AP2586" s="95" t="s">
        <v>9566</v>
      </c>
      <c r="AQ2586" s="95">
        <v>3</v>
      </c>
      <c r="AR2586" s="95">
        <v>1</v>
      </c>
      <c r="AS2586" s="15">
        <f t="shared" si="3241"/>
        <v>45940.25</v>
      </c>
      <c r="AT2586" s="122" t="s">
        <v>163</v>
      </c>
      <c r="AU2586" s="65">
        <v>3.7149999999999999</v>
      </c>
      <c r="AV2586" s="164">
        <v>17</v>
      </c>
      <c r="AW2586" s="164" t="s">
        <v>201</v>
      </c>
      <c r="AX2586" s="164" t="s">
        <v>9762</v>
      </c>
      <c r="AY2586" s="164">
        <v>91</v>
      </c>
      <c r="AZ2586" s="95" t="s">
        <v>203</v>
      </c>
      <c r="BA2586" s="20" t="str">
        <f t="shared" si="3283"/>
        <v>17001000000350043991</v>
      </c>
      <c r="BB2586" s="31">
        <f t="shared" si="3284"/>
        <v>20</v>
      </c>
      <c r="BC2586" s="95" t="s">
        <v>286</v>
      </c>
      <c r="BD2586" s="95" t="s">
        <v>341</v>
      </c>
      <c r="BE2586" s="95"/>
      <c r="BF2586" s="95"/>
      <c r="BG2586" s="95">
        <v>24280086</v>
      </c>
      <c r="BH2586" s="95">
        <v>96234225</v>
      </c>
      <c r="BI2586" s="95"/>
      <c r="BJ2586" s="95" t="s">
        <v>9584</v>
      </c>
      <c r="BK2586" s="14" t="str">
        <f t="shared" si="3312"/>
        <v>A-P6 AV</v>
      </c>
      <c r="BL2586" s="95" t="s">
        <v>595</v>
      </c>
      <c r="BM2586" s="95"/>
      <c r="BN2586" s="95"/>
      <c r="BO2586" s="95"/>
      <c r="BP2586" s="95"/>
      <c r="BQ2586" s="95"/>
    </row>
    <row r="2587" spans="1:69" x14ac:dyDescent="0.25">
      <c r="A2587" t="str">
        <f>VLOOKUP(B2587,[2]RH!$B:$BV,72,0)</f>
        <v>si</v>
      </c>
      <c r="B2587" s="172">
        <v>2647</v>
      </c>
      <c r="C2587" s="168" t="s">
        <v>168</v>
      </c>
      <c r="D2587" s="7" t="s">
        <v>9763</v>
      </c>
      <c r="E2587" s="130" t="s">
        <v>67</v>
      </c>
      <c r="F2587" s="130" t="s">
        <v>118</v>
      </c>
      <c r="G2587" s="7" t="s">
        <v>220</v>
      </c>
      <c r="H2587" s="125" t="s">
        <v>225</v>
      </c>
      <c r="I2587" s="7" t="s">
        <v>8538</v>
      </c>
      <c r="J2587" s="65" t="s">
        <v>190</v>
      </c>
      <c r="K2587" s="125" t="s">
        <v>146</v>
      </c>
      <c r="L2587" s="139" t="s">
        <v>90</v>
      </c>
      <c r="M2587" s="7" t="str">
        <f t="shared" si="3264"/>
        <v>Couturière</v>
      </c>
      <c r="N2587" s="129">
        <v>45575</v>
      </c>
      <c r="O2587" s="95"/>
      <c r="P2587" s="7">
        <f t="shared" ca="1" si="3313"/>
        <v>-6</v>
      </c>
      <c r="Q2587" s="129"/>
      <c r="R2587" s="95"/>
      <c r="S2587" s="95"/>
      <c r="T2587" s="9" t="s">
        <v>156</v>
      </c>
      <c r="U2587" s="7" t="str">
        <f t="shared" si="3275"/>
        <v>Contractuel</v>
      </c>
      <c r="V2587" s="8">
        <v>45689</v>
      </c>
      <c r="W2587" s="8">
        <f>VLOOKUP(B2587,[1]BASE!$A:$Q,17,0)</f>
        <v>45716</v>
      </c>
      <c r="X2587" s="95"/>
      <c r="Y2587" s="95"/>
      <c r="Z2587" s="129">
        <v>45575</v>
      </c>
      <c r="AA2587" s="7">
        <f t="shared" si="3276"/>
        <v>10</v>
      </c>
      <c r="AB2587" s="7">
        <f t="shared" si="3277"/>
        <v>2024</v>
      </c>
      <c r="AC2587" s="7">
        <f t="shared" si="3278"/>
        <v>2028</v>
      </c>
      <c r="AD2587" s="10" t="e">
        <f t="shared" ref="AD2587:AD2650" ca="1" si="3315">IF(#REF!="Non",(DAYS360(N2587,Q2587)/360),(DAYS360(N2587,TODAY())/360))</f>
        <v>#REF!</v>
      </c>
      <c r="AE2587" s="10" t="e">
        <f t="shared" ca="1" si="3280"/>
        <v>#REF!</v>
      </c>
      <c r="AF2587" s="144">
        <v>33412</v>
      </c>
      <c r="AG2587" s="11">
        <f t="shared" ca="1" si="3281"/>
        <v>33.726027397260275</v>
      </c>
      <c r="AH2587" s="10" t="str">
        <f t="shared" ca="1" si="3282"/>
        <v>&gt;25&lt; 35</v>
      </c>
      <c r="AI2587" s="95">
        <v>16444111</v>
      </c>
      <c r="AJ2587" s="164" t="s">
        <v>79</v>
      </c>
      <c r="AK2587" s="163" t="s">
        <v>9764</v>
      </c>
      <c r="AL2587" s="144">
        <v>43370</v>
      </c>
      <c r="AM2587" s="65" t="s">
        <v>108</v>
      </c>
      <c r="AN2587" s="125" t="s">
        <v>76</v>
      </c>
      <c r="AO2587" s="95">
        <v>2</v>
      </c>
      <c r="AP2587" s="95" t="s">
        <v>9566</v>
      </c>
      <c r="AQ2587" s="95">
        <v>3</v>
      </c>
      <c r="AR2587" s="95">
        <v>1</v>
      </c>
      <c r="AS2587" s="15">
        <f t="shared" si="3241"/>
        <v>45940.25</v>
      </c>
      <c r="AT2587" s="122" t="s">
        <v>163</v>
      </c>
      <c r="AU2587" s="65">
        <v>3.7149999999999999</v>
      </c>
      <c r="AV2587" s="164">
        <v>17</v>
      </c>
      <c r="AW2587" s="164" t="s">
        <v>201</v>
      </c>
      <c r="AX2587" s="164" t="s">
        <v>9765</v>
      </c>
      <c r="AY2587" s="164">
        <v>63</v>
      </c>
      <c r="AZ2587" s="95" t="s">
        <v>203</v>
      </c>
      <c r="BA2587" s="20" t="str">
        <f t="shared" si="3283"/>
        <v>17001000000350022263</v>
      </c>
      <c r="BB2587" s="31">
        <f t="shared" si="3284"/>
        <v>20</v>
      </c>
      <c r="BC2587" s="95" t="s">
        <v>9495</v>
      </c>
      <c r="BD2587" s="95" t="s">
        <v>341</v>
      </c>
      <c r="BE2587" s="95"/>
      <c r="BF2587" s="95"/>
      <c r="BG2587" s="95">
        <v>92991854</v>
      </c>
      <c r="BH2587" s="95">
        <v>92991854</v>
      </c>
      <c r="BI2587" s="95"/>
      <c r="BJ2587" s="95" t="s">
        <v>1055</v>
      </c>
      <c r="BK2587" s="14" t="str">
        <f t="shared" si="3312"/>
        <v>A-P6 AV</v>
      </c>
      <c r="BL2587" s="95" t="s">
        <v>595</v>
      </c>
      <c r="BM2587" s="95"/>
      <c r="BN2587" s="95"/>
      <c r="BO2587" s="95"/>
      <c r="BP2587" s="95"/>
      <c r="BQ2587" s="95"/>
    </row>
    <row r="2588" spans="1:69" x14ac:dyDescent="0.25">
      <c r="A2588" t="str">
        <f>VLOOKUP(B2588,[2]RH!$B:$BV,72,0)</f>
        <v>Non-Actif</v>
      </c>
      <c r="B2588" s="172">
        <v>2648</v>
      </c>
      <c r="C2588" s="168" t="s">
        <v>168</v>
      </c>
      <c r="D2588" s="7" t="s">
        <v>9766</v>
      </c>
      <c r="E2588" s="130" t="s">
        <v>67</v>
      </c>
      <c r="F2588" s="130" t="s">
        <v>118</v>
      </c>
      <c r="G2588" s="7" t="s">
        <v>220</v>
      </c>
      <c r="H2588" s="125" t="s">
        <v>649</v>
      </c>
      <c r="I2588" s="7" t="s">
        <v>650</v>
      </c>
      <c r="J2588" s="65" t="s">
        <v>281</v>
      </c>
      <c r="K2588" s="125" t="s">
        <v>146</v>
      </c>
      <c r="L2588" s="139" t="s">
        <v>90</v>
      </c>
      <c r="M2588" s="7" t="str">
        <f t="shared" si="3264"/>
        <v>Couturière</v>
      </c>
      <c r="N2588" s="129">
        <v>45572</v>
      </c>
      <c r="O2588" s="95"/>
      <c r="P2588" s="7">
        <f t="shared" ca="1" si="3313"/>
        <v>-96</v>
      </c>
      <c r="Q2588" s="129">
        <v>45602</v>
      </c>
      <c r="R2588" s="95" t="s">
        <v>1728</v>
      </c>
      <c r="S2588" s="95"/>
      <c r="T2588" s="9" t="s">
        <v>156</v>
      </c>
      <c r="U2588" s="7" t="str">
        <f t="shared" si="3275"/>
        <v>Contractuel</v>
      </c>
      <c r="V2588" s="128">
        <v>45597</v>
      </c>
      <c r="W2588" s="129">
        <v>45626</v>
      </c>
      <c r="X2588" s="95"/>
      <c r="Y2588" s="95"/>
      <c r="Z2588" s="129">
        <v>45572</v>
      </c>
      <c r="AA2588" s="7">
        <f t="shared" si="3276"/>
        <v>10</v>
      </c>
      <c r="AB2588" s="7">
        <f t="shared" si="3277"/>
        <v>2024</v>
      </c>
      <c r="AC2588" s="7">
        <f t="shared" si="3278"/>
        <v>2028</v>
      </c>
      <c r="AD2588" s="10" t="e">
        <f t="shared" ref="AD2588:AD2651" ca="1" si="3316">IF(#REF!="Non",(DAYS360(N2588,Q2588)/360),(DAYS360(N2588,TODAY())/360))</f>
        <v>#REF!</v>
      </c>
      <c r="AE2588" s="10" t="e">
        <f t="shared" ca="1" si="3280"/>
        <v>#REF!</v>
      </c>
      <c r="AF2588" s="144">
        <v>29917</v>
      </c>
      <c r="AG2588" s="11">
        <f t="shared" ca="1" si="3281"/>
        <v>43.301369863013697</v>
      </c>
      <c r="AH2588" s="10" t="str">
        <f t="shared" ca="1" si="3282"/>
        <v>&gt;35&lt; 45</v>
      </c>
      <c r="AI2588" s="95">
        <v>12353938</v>
      </c>
      <c r="AJ2588" s="164" t="s">
        <v>120</v>
      </c>
      <c r="AK2588" s="163" t="s">
        <v>9767</v>
      </c>
      <c r="AL2588" s="144">
        <v>37172</v>
      </c>
      <c r="AM2588" s="65" t="s">
        <v>108</v>
      </c>
      <c r="AN2588" s="125" t="s">
        <v>76</v>
      </c>
      <c r="AO2588" s="95">
        <v>1</v>
      </c>
      <c r="AP2588" s="95" t="s">
        <v>9768</v>
      </c>
      <c r="AQ2588" s="95">
        <v>3</v>
      </c>
      <c r="AR2588" s="95">
        <v>1</v>
      </c>
      <c r="AS2588" s="15">
        <f t="shared" si="3241"/>
        <v>45937.25</v>
      </c>
      <c r="AT2588" s="122" t="s">
        <v>163</v>
      </c>
      <c r="AU2588" s="65">
        <v>3.7149999999999999</v>
      </c>
      <c r="AV2588" s="164">
        <v>17</v>
      </c>
      <c r="AW2588" s="164" t="s">
        <v>201</v>
      </c>
      <c r="AX2588" s="164" t="s">
        <v>9769</v>
      </c>
      <c r="AY2588" s="164">
        <v>85</v>
      </c>
      <c r="AZ2588" s="95" t="s">
        <v>203</v>
      </c>
      <c r="BA2588" s="20" t="str">
        <f t="shared" si="3283"/>
        <v>17001000000152649185</v>
      </c>
      <c r="BB2588" s="31">
        <f t="shared" si="3284"/>
        <v>20</v>
      </c>
      <c r="BC2588" s="95" t="s">
        <v>486</v>
      </c>
      <c r="BD2588" s="95" t="s">
        <v>341</v>
      </c>
      <c r="BE2588" s="95"/>
      <c r="BF2588" s="95"/>
      <c r="BG2588" s="95">
        <v>52512242</v>
      </c>
      <c r="BH2588" s="95">
        <v>93932090</v>
      </c>
      <c r="BI2588" s="95"/>
      <c r="BJ2588" s="95" t="s">
        <v>486</v>
      </c>
      <c r="BK2588" s="14" t="str">
        <f t="shared" si="3312"/>
        <v>B-Panda</v>
      </c>
      <c r="BL2588" s="95" t="s">
        <v>595</v>
      </c>
      <c r="BM2588" s="95"/>
      <c r="BN2588" s="95"/>
      <c r="BO2588" s="95"/>
      <c r="BP2588" s="95"/>
      <c r="BQ2588" s="95"/>
    </row>
    <row r="2589" spans="1:69" x14ac:dyDescent="0.25">
      <c r="A2589" t="str">
        <f>VLOOKUP(B2589,[2]RH!$B:$BV,72,0)</f>
        <v>si</v>
      </c>
      <c r="B2589" s="172">
        <v>2649</v>
      </c>
      <c r="C2589" s="168" t="s">
        <v>168</v>
      </c>
      <c r="D2589" s="7" t="s">
        <v>9770</v>
      </c>
      <c r="E2589" s="130" t="s">
        <v>67</v>
      </c>
      <c r="F2589" s="130" t="s">
        <v>118</v>
      </c>
      <c r="G2589" s="7" t="s">
        <v>220</v>
      </c>
      <c r="H2589" s="125" t="s">
        <v>562</v>
      </c>
      <c r="I2589" s="7" t="s">
        <v>1477</v>
      </c>
      <c r="J2589" s="65" t="s">
        <v>190</v>
      </c>
      <c r="K2589" s="125" t="s">
        <v>146</v>
      </c>
      <c r="L2589" s="139" t="s">
        <v>90</v>
      </c>
      <c r="M2589" s="7" t="str">
        <f t="shared" si="3264"/>
        <v>Couturière</v>
      </c>
      <c r="N2589" s="129">
        <v>45572</v>
      </c>
      <c r="O2589" s="95"/>
      <c r="P2589" s="7">
        <f t="shared" ca="1" si="3313"/>
        <v>-6</v>
      </c>
      <c r="Q2589" s="129"/>
      <c r="R2589" s="95"/>
      <c r="S2589" s="95"/>
      <c r="T2589" s="9" t="s">
        <v>156</v>
      </c>
      <c r="U2589" s="7" t="str">
        <f t="shared" si="3275"/>
        <v>Contractuel</v>
      </c>
      <c r="V2589" s="8">
        <v>45689</v>
      </c>
      <c r="W2589" s="8">
        <f>VLOOKUP(B2589,[1]BASE!$A:$Q,17,0)</f>
        <v>45716</v>
      </c>
      <c r="X2589" s="95"/>
      <c r="Y2589" s="95"/>
      <c r="Z2589" s="129">
        <v>45572</v>
      </c>
      <c r="AA2589" s="7">
        <f t="shared" si="3276"/>
        <v>10</v>
      </c>
      <c r="AB2589" s="7">
        <f t="shared" si="3277"/>
        <v>2024</v>
      </c>
      <c r="AC2589" s="7">
        <f t="shared" si="3278"/>
        <v>2028</v>
      </c>
      <c r="AD2589" s="10" t="e">
        <f t="shared" ref="AD2589:AD2652" ca="1" si="3317">IF(#REF!="Non",(DAYS360(N2589,Q2589)/360),(DAYS360(N2589,TODAY())/360))</f>
        <v>#REF!</v>
      </c>
      <c r="AE2589" s="10" t="e">
        <f t="shared" ca="1" si="3280"/>
        <v>#REF!</v>
      </c>
      <c r="AF2589" s="144">
        <v>28016</v>
      </c>
      <c r="AG2589" s="11">
        <f t="shared" ca="1" si="3281"/>
        <v>48.509589041095893</v>
      </c>
      <c r="AH2589" s="10" t="str">
        <f t="shared" ca="1" si="3282"/>
        <v>&gt;45&lt; 55</v>
      </c>
      <c r="AI2589" s="95">
        <v>12265903</v>
      </c>
      <c r="AJ2589" s="164" t="s">
        <v>82</v>
      </c>
      <c r="AK2589" s="163" t="s">
        <v>9771</v>
      </c>
      <c r="AL2589" s="144">
        <v>44144</v>
      </c>
      <c r="AM2589" s="65" t="s">
        <v>108</v>
      </c>
      <c r="AN2589" s="125" t="s">
        <v>76</v>
      </c>
      <c r="AO2589" s="95">
        <v>3</v>
      </c>
      <c r="AP2589" s="95" t="s">
        <v>9679</v>
      </c>
      <c r="AQ2589" s="95">
        <v>3</v>
      </c>
      <c r="AR2589" s="95">
        <v>1</v>
      </c>
      <c r="AS2589" s="15">
        <f t="shared" si="3241"/>
        <v>45937.25</v>
      </c>
      <c r="AT2589" s="122" t="s">
        <v>163</v>
      </c>
      <c r="AU2589" s="65">
        <v>3.7149999999999999</v>
      </c>
      <c r="AV2589" s="164">
        <v>17</v>
      </c>
      <c r="AW2589" s="164" t="s">
        <v>201</v>
      </c>
      <c r="AX2589" s="164" t="s">
        <v>9772</v>
      </c>
      <c r="AY2589" s="164">
        <v>86</v>
      </c>
      <c r="AZ2589" s="95" t="s">
        <v>203</v>
      </c>
      <c r="BA2589" s="20" t="str">
        <f t="shared" si="3283"/>
        <v>17001000000102726486</v>
      </c>
      <c r="BB2589" s="31">
        <f t="shared" si="3284"/>
        <v>20</v>
      </c>
      <c r="BC2589" s="95" t="s">
        <v>9773</v>
      </c>
      <c r="BD2589" s="95" t="s">
        <v>115</v>
      </c>
      <c r="BE2589" s="95"/>
      <c r="BF2589" s="95"/>
      <c r="BG2589" s="95">
        <v>53230526</v>
      </c>
      <c r="BH2589" s="95">
        <v>58397481</v>
      </c>
      <c r="BI2589" s="95"/>
      <c r="BJ2589" s="95" t="s">
        <v>714</v>
      </c>
      <c r="BK2589" s="14" t="str">
        <f>IF(K2589="CADRE","CADRE",CONCATENATE(J2589,"-",H2589))</f>
        <v>A-P6 AR</v>
      </c>
      <c r="BL2589" s="95" t="s">
        <v>595</v>
      </c>
      <c r="BM2589" s="95"/>
      <c r="BN2589" s="95"/>
      <c r="BO2589" s="95"/>
      <c r="BP2589" s="95"/>
      <c r="BQ2589" s="95"/>
    </row>
    <row r="2590" spans="1:69" x14ac:dyDescent="0.25">
      <c r="A2590" t="str">
        <f>VLOOKUP(B2590,[2]RH!$B:$BV,72,0)</f>
        <v>non-Actif</v>
      </c>
      <c r="B2590" s="172">
        <v>2650</v>
      </c>
      <c r="C2590" s="168" t="s">
        <v>168</v>
      </c>
      <c r="D2590" s="7" t="s">
        <v>9774</v>
      </c>
      <c r="E2590" s="130" t="s">
        <v>67</v>
      </c>
      <c r="F2590" s="130" t="s">
        <v>118</v>
      </c>
      <c r="G2590" s="7" t="s">
        <v>220</v>
      </c>
      <c r="H2590" s="125" t="s">
        <v>225</v>
      </c>
      <c r="I2590" s="7" t="s">
        <v>5620</v>
      </c>
      <c r="J2590" s="65" t="s">
        <v>281</v>
      </c>
      <c r="K2590" s="125" t="s">
        <v>146</v>
      </c>
      <c r="L2590" s="139" t="s">
        <v>90</v>
      </c>
      <c r="M2590" s="7" t="str">
        <f t="shared" si="3264"/>
        <v>Couturière</v>
      </c>
      <c r="N2590" s="129">
        <v>45572</v>
      </c>
      <c r="O2590" s="95"/>
      <c r="P2590" s="7"/>
      <c r="Q2590" s="129">
        <v>45582</v>
      </c>
      <c r="R2590" s="95" t="s">
        <v>5589</v>
      </c>
      <c r="S2590" s="95"/>
      <c r="T2590" s="9" t="s">
        <v>156</v>
      </c>
      <c r="U2590" s="7" t="str">
        <f t="shared" si="3275"/>
        <v>Contractuel</v>
      </c>
      <c r="V2590" s="128">
        <v>45572</v>
      </c>
      <c r="W2590" s="129">
        <v>45596</v>
      </c>
      <c r="X2590" s="95"/>
      <c r="Y2590" s="95"/>
      <c r="Z2590" s="129">
        <v>45572</v>
      </c>
      <c r="AA2590" s="7">
        <f t="shared" si="3276"/>
        <v>10</v>
      </c>
      <c r="AB2590" s="7">
        <f t="shared" si="3277"/>
        <v>2024</v>
      </c>
      <c r="AC2590" s="7">
        <f t="shared" si="3278"/>
        <v>2028</v>
      </c>
      <c r="AD2590" s="10" t="e">
        <f t="shared" ref="AD2590:AD2653" ca="1" si="3318">IF(#REF!="Non",(DAYS360(N2590,Q2590)/360),(DAYS360(N2590,TODAY())/360))</f>
        <v>#REF!</v>
      </c>
      <c r="AE2590" s="10" t="e">
        <f t="shared" ca="1" si="3280"/>
        <v>#REF!</v>
      </c>
      <c r="AF2590" s="144">
        <v>34196</v>
      </c>
      <c r="AG2590" s="11">
        <f t="shared" ca="1" si="3281"/>
        <v>31.578082191780823</v>
      </c>
      <c r="AH2590" s="10" t="str">
        <f t="shared" ca="1" si="3282"/>
        <v>&gt;25&lt; 35</v>
      </c>
      <c r="AI2590" s="95">
        <v>16625548</v>
      </c>
      <c r="AJ2590" s="164" t="s">
        <v>106</v>
      </c>
      <c r="AK2590" s="163" t="s">
        <v>9775</v>
      </c>
      <c r="AL2590" s="144">
        <v>40813</v>
      </c>
      <c r="AM2590" s="65" t="s">
        <v>108</v>
      </c>
      <c r="AN2590" s="125" t="s">
        <v>109</v>
      </c>
      <c r="AO2590" s="95"/>
      <c r="AP2590" s="95" t="s">
        <v>9566</v>
      </c>
      <c r="AQ2590" s="95">
        <v>3</v>
      </c>
      <c r="AR2590" s="95">
        <v>1</v>
      </c>
      <c r="AS2590" s="15">
        <f t="shared" si="3241"/>
        <v>45937.25</v>
      </c>
      <c r="AT2590" s="122" t="s">
        <v>163</v>
      </c>
      <c r="AU2590" s="65">
        <v>3.7149999999999999</v>
      </c>
      <c r="AV2590" s="164" t="s">
        <v>92</v>
      </c>
      <c r="AW2590" s="164" t="s">
        <v>9776</v>
      </c>
      <c r="AX2590" s="164">
        <v>50062784798</v>
      </c>
      <c r="AY2590" s="164">
        <v>60</v>
      </c>
      <c r="AZ2590" s="95" t="s">
        <v>152</v>
      </c>
      <c r="BA2590" s="20" t="str">
        <f t="shared" si="3283"/>
        <v>04112005006278479860</v>
      </c>
      <c r="BB2590" s="31">
        <f t="shared" si="3284"/>
        <v>20</v>
      </c>
      <c r="BC2590" s="95" t="s">
        <v>9777</v>
      </c>
      <c r="BD2590" s="95" t="s">
        <v>341</v>
      </c>
      <c r="BE2590" s="95"/>
      <c r="BF2590" s="95"/>
      <c r="BG2590" s="95">
        <v>21831229</v>
      </c>
      <c r="BH2590" s="95">
        <v>26472687</v>
      </c>
      <c r="BI2590" s="95"/>
      <c r="BJ2590" s="95" t="s">
        <v>1146</v>
      </c>
      <c r="BK2590" s="14" t="str">
        <f>IF(K2590="CADRE","CADRE",CONCATENATE(J2590,"-",H2590))</f>
        <v>B-P6 AV</v>
      </c>
      <c r="BL2590" s="95" t="s">
        <v>595</v>
      </c>
      <c r="BM2590" s="95"/>
      <c r="BN2590" s="95"/>
      <c r="BO2590" s="95"/>
      <c r="BP2590" s="95"/>
      <c r="BQ2590" s="95"/>
    </row>
    <row r="2591" spans="1:69" x14ac:dyDescent="0.25">
      <c r="A2591" t="str">
        <f>VLOOKUP(B2591,[2]RH!$B:$BV,72,0)</f>
        <v>non-Actif</v>
      </c>
      <c r="B2591" s="172">
        <v>2651</v>
      </c>
      <c r="C2591" s="168" t="s">
        <v>168</v>
      </c>
      <c r="D2591" s="7" t="s">
        <v>9778</v>
      </c>
      <c r="E2591" s="130" t="s">
        <v>67</v>
      </c>
      <c r="F2591" s="130" t="s">
        <v>118</v>
      </c>
      <c r="G2591" s="7" t="s">
        <v>220</v>
      </c>
      <c r="H2591" s="125" t="s">
        <v>225</v>
      </c>
      <c r="I2591" s="7" t="s">
        <v>5620</v>
      </c>
      <c r="J2591" s="65" t="s">
        <v>281</v>
      </c>
      <c r="K2591" s="125" t="s">
        <v>146</v>
      </c>
      <c r="L2591" s="139" t="s">
        <v>90</v>
      </c>
      <c r="M2591" s="7" t="str">
        <f t="shared" si="3264"/>
        <v>Couturière</v>
      </c>
      <c r="N2591" s="129">
        <v>45572</v>
      </c>
      <c r="O2591" s="95"/>
      <c r="P2591" s="7"/>
      <c r="Q2591" s="129">
        <v>45579</v>
      </c>
      <c r="R2591" s="95" t="s">
        <v>3467</v>
      </c>
      <c r="S2591" s="95"/>
      <c r="T2591" s="9" t="s">
        <v>156</v>
      </c>
      <c r="U2591" s="7" t="str">
        <f t="shared" si="3275"/>
        <v>Contractuel</v>
      </c>
      <c r="V2591" s="128">
        <v>45572</v>
      </c>
      <c r="W2591" s="129">
        <v>45596</v>
      </c>
      <c r="X2591" s="95"/>
      <c r="Y2591" s="95"/>
      <c r="Z2591" s="129">
        <v>45572</v>
      </c>
      <c r="AA2591" s="7">
        <f t="shared" si="3276"/>
        <v>10</v>
      </c>
      <c r="AB2591" s="7">
        <f t="shared" si="3277"/>
        <v>2024</v>
      </c>
      <c r="AC2591" s="7">
        <f t="shared" si="3278"/>
        <v>2028</v>
      </c>
      <c r="AD2591" s="10" t="e">
        <f t="shared" ref="AD2591:AD2654" ca="1" si="3319">IF(#REF!="Non",(DAYS360(N2591,Q2591)/360),(DAYS360(N2591,TODAY())/360))</f>
        <v>#REF!</v>
      </c>
      <c r="AE2591" s="10" t="e">
        <f t="shared" ca="1" si="3280"/>
        <v>#REF!</v>
      </c>
      <c r="AF2591" s="144">
        <v>34768</v>
      </c>
      <c r="AG2591" s="11">
        <f t="shared" ca="1" si="3281"/>
        <v>30.010958904109589</v>
      </c>
      <c r="AH2591" s="10" t="str">
        <f t="shared" ca="1" si="3282"/>
        <v>&gt;25&lt; 35</v>
      </c>
      <c r="AI2591" s="95"/>
      <c r="AJ2591" s="164"/>
      <c r="AK2591" s="163" t="s">
        <v>9779</v>
      </c>
      <c r="AL2591" s="144">
        <v>42636</v>
      </c>
      <c r="AM2591" s="65" t="s">
        <v>108</v>
      </c>
      <c r="AN2591" s="125" t="s">
        <v>76</v>
      </c>
      <c r="AO2591" s="95">
        <v>2</v>
      </c>
      <c r="AP2591" s="95" t="s">
        <v>9581</v>
      </c>
      <c r="AQ2591" s="95">
        <v>3</v>
      </c>
      <c r="AR2591" s="95">
        <v>1</v>
      </c>
      <c r="AS2591" s="15">
        <f t="shared" si="3241"/>
        <v>45937.25</v>
      </c>
      <c r="AT2591" s="122" t="s">
        <v>163</v>
      </c>
      <c r="AU2591" s="65">
        <v>3.7149999999999999</v>
      </c>
      <c r="AV2591" s="164"/>
      <c r="AW2591" s="164"/>
      <c r="AX2591" s="164"/>
      <c r="AY2591" s="164"/>
      <c r="AZ2591" s="95"/>
      <c r="BA2591" s="20" t="str">
        <f t="shared" si="3283"/>
        <v/>
      </c>
      <c r="BB2591" s="31">
        <f t="shared" si="3284"/>
        <v>0</v>
      </c>
      <c r="BC2591" s="95" t="s">
        <v>9780</v>
      </c>
      <c r="BD2591" s="95" t="s">
        <v>85</v>
      </c>
      <c r="BE2591" s="95"/>
      <c r="BF2591" s="95"/>
      <c r="BG2591" s="95">
        <v>58872032</v>
      </c>
      <c r="BH2591" s="95">
        <v>90211983</v>
      </c>
      <c r="BI2591" s="95"/>
      <c r="BJ2591" s="95" t="s">
        <v>519</v>
      </c>
      <c r="BK2591" s="14" t="str">
        <f t="shared" ref="BK2591" si="3320">IF(K2591="CADRE","CADRE",CONCATENATE(J2591,"-",H2591))</f>
        <v>B-P6 AV</v>
      </c>
      <c r="BL2591" s="95" t="s">
        <v>595</v>
      </c>
      <c r="BM2591" s="95"/>
      <c r="BN2591" s="95"/>
      <c r="BO2591" s="95"/>
      <c r="BP2591" s="95"/>
      <c r="BQ2591" s="95"/>
    </row>
    <row r="2592" spans="1:69" x14ac:dyDescent="0.25">
      <c r="A2592" t="str">
        <f>VLOOKUP(B2592,[2]RH!$B:$BV,72,0)</f>
        <v>si</v>
      </c>
      <c r="B2592" s="172">
        <v>2652</v>
      </c>
      <c r="C2592" s="168" t="s">
        <v>168</v>
      </c>
      <c r="D2592" s="7" t="s">
        <v>6413</v>
      </c>
      <c r="E2592" s="130" t="s">
        <v>67</v>
      </c>
      <c r="F2592" s="130" t="s">
        <v>118</v>
      </c>
      <c r="G2592" s="7" t="s">
        <v>220</v>
      </c>
      <c r="H2592" s="125" t="s">
        <v>649</v>
      </c>
      <c r="I2592" s="7" t="s">
        <v>650</v>
      </c>
      <c r="J2592" s="65" t="s">
        <v>281</v>
      </c>
      <c r="K2592" s="125" t="s">
        <v>146</v>
      </c>
      <c r="L2592" s="139" t="s">
        <v>90</v>
      </c>
      <c r="M2592" s="7" t="str">
        <f t="shared" si="3264"/>
        <v>Couturière</v>
      </c>
      <c r="N2592" s="129">
        <v>45572</v>
      </c>
      <c r="O2592" s="95"/>
      <c r="P2592" s="7">
        <f t="shared" ref="P2592:P2599" ca="1" si="3321">IF(W2592="","",W2592-TODAY())</f>
        <v>-6</v>
      </c>
      <c r="Q2592" s="129"/>
      <c r="R2592" s="95"/>
      <c r="S2592" s="95"/>
      <c r="T2592" s="9" t="s">
        <v>156</v>
      </c>
      <c r="U2592" s="7" t="str">
        <f t="shared" si="3275"/>
        <v>Contractuel</v>
      </c>
      <c r="V2592" s="8">
        <v>45689</v>
      </c>
      <c r="W2592" s="8">
        <f>VLOOKUP(B2592,[1]BASE!$A:$Q,17,0)</f>
        <v>45716</v>
      </c>
      <c r="X2592" s="95"/>
      <c r="Y2592" s="95"/>
      <c r="Z2592" s="129">
        <v>45572</v>
      </c>
      <c r="AA2592" s="7">
        <f t="shared" si="3276"/>
        <v>10</v>
      </c>
      <c r="AB2592" s="7">
        <f t="shared" si="3277"/>
        <v>2024</v>
      </c>
      <c r="AC2592" s="7">
        <f t="shared" si="3278"/>
        <v>2028</v>
      </c>
      <c r="AD2592" s="10" t="e">
        <f t="shared" ref="AD2592:AD2655" ca="1" si="3322">IF(#REF!="Non",(DAYS360(N2592,Q2592)/360),(DAYS360(N2592,TODAY())/360))</f>
        <v>#REF!</v>
      </c>
      <c r="AE2592" s="10" t="e">
        <f t="shared" ca="1" si="3280"/>
        <v>#REF!</v>
      </c>
      <c r="AF2592" s="144">
        <v>27462</v>
      </c>
      <c r="AG2592" s="11">
        <f t="shared" ca="1" si="3281"/>
        <v>50.027397260273972</v>
      </c>
      <c r="AH2592" s="10" t="str">
        <f t="shared" ca="1" si="3282"/>
        <v>&gt;45&lt; 55</v>
      </c>
      <c r="AI2592" s="95">
        <v>12346733</v>
      </c>
      <c r="AJ2592" s="164" t="s">
        <v>150</v>
      </c>
      <c r="AK2592" s="163" t="s">
        <v>9781</v>
      </c>
      <c r="AL2592" s="144">
        <v>37965</v>
      </c>
      <c r="AM2592" s="65" t="s">
        <v>108</v>
      </c>
      <c r="AN2592" s="125" t="s">
        <v>76</v>
      </c>
      <c r="AO2592" s="95">
        <v>2</v>
      </c>
      <c r="AP2592" s="95" t="s">
        <v>9679</v>
      </c>
      <c r="AQ2592" s="95">
        <v>3</v>
      </c>
      <c r="AR2592" s="95">
        <v>1</v>
      </c>
      <c r="AS2592" s="15">
        <f t="shared" si="3241"/>
        <v>45937.25</v>
      </c>
      <c r="AT2592" s="122" t="s">
        <v>163</v>
      </c>
      <c r="AU2592" s="65">
        <v>3.7149999999999999</v>
      </c>
      <c r="AV2592" s="164">
        <v>17</v>
      </c>
      <c r="AW2592" s="164" t="s">
        <v>201</v>
      </c>
      <c r="AX2592" s="164" t="s">
        <v>9782</v>
      </c>
      <c r="AY2592" s="164">
        <v>83</v>
      </c>
      <c r="AZ2592" s="95" t="s">
        <v>203</v>
      </c>
      <c r="BA2592" s="20" t="str">
        <f t="shared" si="3283"/>
        <v>17001000000145590883</v>
      </c>
      <c r="BB2592" s="31">
        <f t="shared" si="3284"/>
        <v>20</v>
      </c>
      <c r="BC2592" s="95" t="s">
        <v>1121</v>
      </c>
      <c r="BD2592" s="95" t="s">
        <v>341</v>
      </c>
      <c r="BE2592" s="95"/>
      <c r="BF2592" s="95"/>
      <c r="BG2592" s="95">
        <v>20296014</v>
      </c>
      <c r="BH2592" s="95"/>
      <c r="BI2592" s="95"/>
      <c r="BJ2592" s="95" t="s">
        <v>1121</v>
      </c>
      <c r="BK2592" s="14" t="str">
        <f>IF(K2592="CADRE","CADRE",CONCATENATE(J2592,"-",H2592))</f>
        <v>B-Panda</v>
      </c>
      <c r="BL2592" s="95" t="s">
        <v>595</v>
      </c>
      <c r="BM2592" s="95"/>
      <c r="BN2592" s="95"/>
      <c r="BO2592" s="95"/>
      <c r="BP2592" s="95"/>
      <c r="BQ2592" s="95"/>
    </row>
    <row r="2593" spans="1:69" x14ac:dyDescent="0.25">
      <c r="A2593" t="str">
        <f>VLOOKUP(B2593,[2]RH!$B:$BV,72,0)</f>
        <v>non-Actif</v>
      </c>
      <c r="B2593" s="172">
        <v>2653</v>
      </c>
      <c r="C2593" s="168" t="s">
        <v>168</v>
      </c>
      <c r="D2593" s="7" t="s">
        <v>9783</v>
      </c>
      <c r="E2593" s="130" t="s">
        <v>67</v>
      </c>
      <c r="F2593" s="130" t="s">
        <v>118</v>
      </c>
      <c r="G2593" s="7" t="s">
        <v>220</v>
      </c>
      <c r="H2593" s="45" t="s">
        <v>2398</v>
      </c>
      <c r="I2593" s="7" t="s">
        <v>2487</v>
      </c>
      <c r="J2593" s="65" t="s">
        <v>281</v>
      </c>
      <c r="K2593" s="125" t="s">
        <v>146</v>
      </c>
      <c r="L2593" s="139" t="s">
        <v>90</v>
      </c>
      <c r="M2593" s="7" t="str">
        <f t="shared" si="3264"/>
        <v>Couturière</v>
      </c>
      <c r="N2593" s="129">
        <v>45572</v>
      </c>
      <c r="O2593" s="95"/>
      <c r="P2593" s="7">
        <f t="shared" ca="1" si="3321"/>
        <v>-34</v>
      </c>
      <c r="Q2593" s="8">
        <v>45689</v>
      </c>
      <c r="R2593" s="95" t="s">
        <v>3467</v>
      </c>
      <c r="S2593" s="95"/>
      <c r="T2593" s="9" t="s">
        <v>156</v>
      </c>
      <c r="U2593" s="7" t="str">
        <f t="shared" si="3275"/>
        <v>Contractuel</v>
      </c>
      <c r="V2593" s="8">
        <v>45658</v>
      </c>
      <c r="W2593" s="8">
        <v>45688</v>
      </c>
      <c r="X2593" s="95"/>
      <c r="Y2593" s="95"/>
      <c r="Z2593" s="129">
        <v>45572</v>
      </c>
      <c r="AA2593" s="7">
        <f t="shared" si="3276"/>
        <v>10</v>
      </c>
      <c r="AB2593" s="7">
        <f t="shared" si="3277"/>
        <v>2024</v>
      </c>
      <c r="AC2593" s="7">
        <f t="shared" si="3278"/>
        <v>2028</v>
      </c>
      <c r="AD2593" s="10" t="e">
        <f t="shared" ref="AD2593:AD2656" ca="1" si="3323">IF(#REF!="Non",(DAYS360(N2593,Q2593)/360),(DAYS360(N2593,TODAY())/360))</f>
        <v>#REF!</v>
      </c>
      <c r="AE2593" s="10" t="e">
        <f t="shared" ca="1" si="3280"/>
        <v>#REF!</v>
      </c>
      <c r="AF2593" s="144">
        <v>31871</v>
      </c>
      <c r="AG2593" s="11">
        <f t="shared" ca="1" si="3281"/>
        <v>37.947945205479449</v>
      </c>
      <c r="AH2593" s="10" t="str">
        <f t="shared" ca="1" si="3282"/>
        <v>&gt;35&lt; 45</v>
      </c>
      <c r="AI2593" s="95">
        <v>16259707</v>
      </c>
      <c r="AJ2593" s="164" t="s">
        <v>213</v>
      </c>
      <c r="AK2593" s="163" t="s">
        <v>9784</v>
      </c>
      <c r="AL2593" s="144">
        <v>39795</v>
      </c>
      <c r="AM2593" s="65" t="s">
        <v>108</v>
      </c>
      <c r="AN2593" s="125" t="s">
        <v>76</v>
      </c>
      <c r="AO2593" s="95">
        <v>1</v>
      </c>
      <c r="AP2593" s="95" t="s">
        <v>9630</v>
      </c>
      <c r="AQ2593" s="95">
        <v>3</v>
      </c>
      <c r="AR2593" s="95">
        <v>1</v>
      </c>
      <c r="AS2593" s="15">
        <f t="shared" si="3241"/>
        <v>45937.25</v>
      </c>
      <c r="AT2593" s="122" t="s">
        <v>163</v>
      </c>
      <c r="AU2593" s="65">
        <v>3.7149999999999999</v>
      </c>
      <c r="AV2593" s="164">
        <v>17</v>
      </c>
      <c r="AW2593" s="164">
        <v>53594</v>
      </c>
      <c r="AX2593" s="164" t="s">
        <v>9785</v>
      </c>
      <c r="AY2593" s="164">
        <v>62</v>
      </c>
      <c r="AZ2593" s="95" t="s">
        <v>203</v>
      </c>
      <c r="BA2593" s="20" t="str">
        <f t="shared" si="3283"/>
        <v>17535940172201316262</v>
      </c>
      <c r="BB2593" s="31">
        <f t="shared" si="3284"/>
        <v>20</v>
      </c>
      <c r="BC2593" s="95" t="s">
        <v>9786</v>
      </c>
      <c r="BD2593" s="95" t="s">
        <v>341</v>
      </c>
      <c r="BE2593" s="95"/>
      <c r="BF2593" s="95"/>
      <c r="BG2593" s="95">
        <v>50474613</v>
      </c>
      <c r="BH2593" s="95"/>
      <c r="BI2593" s="95"/>
      <c r="BJ2593" s="95" t="s">
        <v>1286</v>
      </c>
      <c r="BK2593" s="14" t="str">
        <f t="shared" ref="BK2593:BK2598" si="3324">IF(K2593="CADRE","CADRE",CONCATENATE(J2593,"-",H2593))</f>
        <v>B-P7 AR</v>
      </c>
      <c r="BL2593" s="95" t="s">
        <v>595</v>
      </c>
      <c r="BM2593" s="95"/>
      <c r="BN2593" s="95"/>
      <c r="BO2593" s="95"/>
      <c r="BP2593" s="95"/>
      <c r="BQ2593" s="95"/>
    </row>
    <row r="2594" spans="1:69" x14ac:dyDescent="0.25">
      <c r="A2594" t="str">
        <f>VLOOKUP(B2594,[2]RH!$B:$BV,72,0)</f>
        <v>si</v>
      </c>
      <c r="B2594" s="172">
        <v>2654</v>
      </c>
      <c r="C2594" s="168" t="s">
        <v>168</v>
      </c>
      <c r="D2594" s="7" t="s">
        <v>5212</v>
      </c>
      <c r="E2594" s="130" t="s">
        <v>67</v>
      </c>
      <c r="F2594" s="130" t="s">
        <v>118</v>
      </c>
      <c r="G2594" s="7" t="s">
        <v>220</v>
      </c>
      <c r="H2594" s="125" t="s">
        <v>649</v>
      </c>
      <c r="I2594" s="7" t="s">
        <v>650</v>
      </c>
      <c r="J2594" s="65" t="s">
        <v>281</v>
      </c>
      <c r="K2594" s="125" t="s">
        <v>146</v>
      </c>
      <c r="L2594" s="139" t="s">
        <v>90</v>
      </c>
      <c r="M2594" s="7" t="str">
        <f t="shared" si="3264"/>
        <v>Couturière</v>
      </c>
      <c r="N2594" s="129">
        <v>45572</v>
      </c>
      <c r="O2594" s="95"/>
      <c r="P2594" s="7">
        <f t="shared" ca="1" si="3321"/>
        <v>-6</v>
      </c>
      <c r="Q2594" s="129"/>
      <c r="R2594" s="95"/>
      <c r="S2594" s="95"/>
      <c r="T2594" s="9" t="s">
        <v>156</v>
      </c>
      <c r="U2594" s="7" t="str">
        <f t="shared" si="3275"/>
        <v>Contractuel</v>
      </c>
      <c r="V2594" s="8">
        <v>45689</v>
      </c>
      <c r="W2594" s="8">
        <f>VLOOKUP(B2594,[1]BASE!$A:$Q,17,0)</f>
        <v>45716</v>
      </c>
      <c r="X2594" s="95"/>
      <c r="Y2594" s="95"/>
      <c r="Z2594" s="129">
        <v>45572</v>
      </c>
      <c r="AA2594" s="7">
        <f t="shared" si="3276"/>
        <v>10</v>
      </c>
      <c r="AB2594" s="7">
        <f t="shared" si="3277"/>
        <v>2024</v>
      </c>
      <c r="AC2594" s="7">
        <f t="shared" si="3278"/>
        <v>2028</v>
      </c>
      <c r="AD2594" s="10" t="e">
        <f t="shared" ref="AD2594:AD2657" ca="1" si="3325">IF(#REF!="Non",(DAYS360(N2594,Q2594)/360),(DAYS360(N2594,TODAY())/360))</f>
        <v>#REF!</v>
      </c>
      <c r="AE2594" s="10" t="e">
        <f t="shared" ca="1" si="3280"/>
        <v>#REF!</v>
      </c>
      <c r="AF2594" s="144">
        <v>27693</v>
      </c>
      <c r="AG2594" s="11">
        <f t="shared" ca="1" si="3281"/>
        <v>49.394520547945206</v>
      </c>
      <c r="AH2594" s="10" t="str">
        <f t="shared" ca="1" si="3282"/>
        <v>&gt;45&lt; 55</v>
      </c>
      <c r="AI2594" s="95">
        <v>11794216</v>
      </c>
      <c r="AJ2594" s="164" t="s">
        <v>106</v>
      </c>
      <c r="AK2594" s="163" t="s">
        <v>9787</v>
      </c>
      <c r="AL2594" s="144">
        <v>44865</v>
      </c>
      <c r="AM2594" s="65" t="s">
        <v>108</v>
      </c>
      <c r="AN2594" s="125" t="s">
        <v>76</v>
      </c>
      <c r="AO2594" s="95">
        <v>4</v>
      </c>
      <c r="AP2594" s="95" t="s">
        <v>9788</v>
      </c>
      <c r="AQ2594" s="95">
        <v>3</v>
      </c>
      <c r="AR2594" s="95">
        <v>1</v>
      </c>
      <c r="AS2594" s="15">
        <f t="shared" si="3241"/>
        <v>45937.25</v>
      </c>
      <c r="AT2594" s="122" t="s">
        <v>163</v>
      </c>
      <c r="AU2594" s="65">
        <v>3.7149999999999999</v>
      </c>
      <c r="AV2594" s="164">
        <v>17</v>
      </c>
      <c r="AW2594" s="164" t="s">
        <v>201</v>
      </c>
      <c r="AX2594" s="164" t="s">
        <v>9789</v>
      </c>
      <c r="AY2594" s="164">
        <v>58</v>
      </c>
      <c r="AZ2594" s="95" t="s">
        <v>203</v>
      </c>
      <c r="BA2594" s="20" t="str">
        <f t="shared" si="3283"/>
        <v>17001000000349773458</v>
      </c>
      <c r="BB2594" s="31">
        <f t="shared" si="3284"/>
        <v>20</v>
      </c>
      <c r="BC2594" s="95" t="s">
        <v>9790</v>
      </c>
      <c r="BD2594" s="95" t="s">
        <v>341</v>
      </c>
      <c r="BE2594" s="95"/>
      <c r="BF2594" s="95"/>
      <c r="BG2594" s="95">
        <v>54645309</v>
      </c>
      <c r="BH2594" s="95">
        <v>54645350</v>
      </c>
      <c r="BI2594" s="95"/>
      <c r="BJ2594" s="95" t="s">
        <v>9584</v>
      </c>
      <c r="BK2594" s="14" t="str">
        <f t="shared" si="3324"/>
        <v>B-Panda</v>
      </c>
      <c r="BL2594" s="95" t="s">
        <v>595</v>
      </c>
      <c r="BM2594" s="95"/>
      <c r="BN2594" s="95"/>
      <c r="BO2594" s="95"/>
      <c r="BP2594" s="95"/>
      <c r="BQ2594" s="95"/>
    </row>
    <row r="2595" spans="1:69" x14ac:dyDescent="0.25">
      <c r="A2595" t="str">
        <f>VLOOKUP(B2595,[2]RH!$B:$BV,72,0)</f>
        <v>si</v>
      </c>
      <c r="B2595" s="172">
        <v>2655</v>
      </c>
      <c r="C2595" s="168" t="s">
        <v>168</v>
      </c>
      <c r="D2595" s="7" t="s">
        <v>6438</v>
      </c>
      <c r="E2595" s="130" t="s">
        <v>67</v>
      </c>
      <c r="F2595" s="130" t="s">
        <v>118</v>
      </c>
      <c r="G2595" s="7" t="s">
        <v>220</v>
      </c>
      <c r="H2595" s="125" t="s">
        <v>649</v>
      </c>
      <c r="I2595" s="7" t="s">
        <v>650</v>
      </c>
      <c r="J2595" s="65" t="s">
        <v>281</v>
      </c>
      <c r="K2595" s="125" t="s">
        <v>146</v>
      </c>
      <c r="L2595" s="139" t="s">
        <v>90</v>
      </c>
      <c r="M2595" s="7" t="str">
        <f t="shared" si="3264"/>
        <v>Couturière</v>
      </c>
      <c r="N2595" s="129">
        <v>45572</v>
      </c>
      <c r="O2595" s="95"/>
      <c r="P2595" s="7">
        <f t="shared" ca="1" si="3321"/>
        <v>-6</v>
      </c>
      <c r="Q2595" s="129"/>
      <c r="R2595" s="95"/>
      <c r="S2595" s="95"/>
      <c r="T2595" s="9" t="s">
        <v>156</v>
      </c>
      <c r="U2595" s="7" t="str">
        <f t="shared" si="3275"/>
        <v>Contractuel</v>
      </c>
      <c r="V2595" s="8">
        <v>45689</v>
      </c>
      <c r="W2595" s="8">
        <f>VLOOKUP(B2595,[1]BASE!$A:$Q,17,0)</f>
        <v>45716</v>
      </c>
      <c r="X2595" s="95"/>
      <c r="Y2595" s="95"/>
      <c r="Z2595" s="129">
        <v>45572</v>
      </c>
      <c r="AA2595" s="7">
        <f t="shared" si="3276"/>
        <v>10</v>
      </c>
      <c r="AB2595" s="7">
        <f t="shared" si="3277"/>
        <v>2024</v>
      </c>
      <c r="AC2595" s="7">
        <f t="shared" si="3278"/>
        <v>2028</v>
      </c>
      <c r="AD2595" s="10" t="e">
        <f t="shared" ref="AD2595:AD2658" ca="1" si="3326">IF(#REF!="Non",(DAYS360(N2595,Q2595)/360),(DAYS360(N2595,TODAY())/360))</f>
        <v>#REF!</v>
      </c>
      <c r="AE2595" s="10" t="e">
        <f t="shared" ca="1" si="3280"/>
        <v>#REF!</v>
      </c>
      <c r="AF2595" s="144">
        <v>26138</v>
      </c>
      <c r="AG2595" s="11">
        <f t="shared" ca="1" si="3281"/>
        <v>53.654794520547945</v>
      </c>
      <c r="AH2595" s="10" t="str">
        <f t="shared" ca="1" si="3282"/>
        <v>&gt;45&lt; 55</v>
      </c>
      <c r="AI2595" s="95">
        <v>11540244</v>
      </c>
      <c r="AJ2595" s="164" t="s">
        <v>79</v>
      </c>
      <c r="AK2595" s="163" t="s">
        <v>6440</v>
      </c>
      <c r="AL2595" s="144">
        <v>44756</v>
      </c>
      <c r="AM2595" s="65" t="s">
        <v>108</v>
      </c>
      <c r="AN2595" s="125" t="s">
        <v>76</v>
      </c>
      <c r="AO2595" s="95">
        <v>3</v>
      </c>
      <c r="AP2595" s="95" t="s">
        <v>9581</v>
      </c>
      <c r="AQ2595" s="95">
        <v>3</v>
      </c>
      <c r="AR2595" s="95">
        <v>1</v>
      </c>
      <c r="AS2595" s="15">
        <f t="shared" si="3241"/>
        <v>45937.25</v>
      </c>
      <c r="AT2595" s="122" t="s">
        <v>163</v>
      </c>
      <c r="AU2595" s="65">
        <v>3.7149999999999999</v>
      </c>
      <c r="AV2595" s="164">
        <v>17</v>
      </c>
      <c r="AW2595" s="164" t="s">
        <v>201</v>
      </c>
      <c r="AX2595" s="164" t="s">
        <v>6441</v>
      </c>
      <c r="AY2595" s="164">
        <v>97</v>
      </c>
      <c r="AZ2595" s="95" t="s">
        <v>203</v>
      </c>
      <c r="BA2595" s="20" t="str">
        <f t="shared" si="3283"/>
        <v>17001000000298119697</v>
      </c>
      <c r="BB2595" s="31">
        <f t="shared" si="3284"/>
        <v>20</v>
      </c>
      <c r="BC2595" s="95" t="s">
        <v>9791</v>
      </c>
      <c r="BD2595" s="95" t="s">
        <v>341</v>
      </c>
      <c r="BE2595" s="95"/>
      <c r="BF2595" s="95"/>
      <c r="BG2595" s="95">
        <v>26535692</v>
      </c>
      <c r="BH2595" s="95">
        <v>22593884</v>
      </c>
      <c r="BI2595" s="95"/>
      <c r="BJ2595" s="95" t="s">
        <v>7665</v>
      </c>
      <c r="BK2595" s="14" t="str">
        <f t="shared" si="3324"/>
        <v>B-Panda</v>
      </c>
      <c r="BL2595" s="95" t="s">
        <v>595</v>
      </c>
      <c r="BM2595" s="95"/>
      <c r="BN2595" s="95"/>
      <c r="BO2595" s="95"/>
      <c r="BP2595" s="95"/>
      <c r="BQ2595" s="95"/>
    </row>
    <row r="2596" spans="1:69" x14ac:dyDescent="0.25">
      <c r="A2596" t="str">
        <f>VLOOKUP(B2596,[2]RH!$B:$BV,72,0)</f>
        <v>si</v>
      </c>
      <c r="B2596" s="172">
        <v>2656</v>
      </c>
      <c r="C2596" s="168" t="s">
        <v>168</v>
      </c>
      <c r="D2596" s="7" t="s">
        <v>4591</v>
      </c>
      <c r="E2596" s="130" t="s">
        <v>67</v>
      </c>
      <c r="F2596" s="130" t="s">
        <v>118</v>
      </c>
      <c r="G2596" s="7" t="s">
        <v>220</v>
      </c>
      <c r="H2596" s="125" t="s">
        <v>225</v>
      </c>
      <c r="I2596" s="7" t="s">
        <v>5620</v>
      </c>
      <c r="J2596" s="65" t="s">
        <v>281</v>
      </c>
      <c r="K2596" s="125" t="s">
        <v>146</v>
      </c>
      <c r="L2596" s="139" t="s">
        <v>90</v>
      </c>
      <c r="M2596" s="7" t="str">
        <f t="shared" si="3264"/>
        <v>Couturière</v>
      </c>
      <c r="N2596" s="129">
        <v>45572</v>
      </c>
      <c r="O2596" s="95"/>
      <c r="P2596" s="7">
        <f t="shared" ca="1" si="3321"/>
        <v>-6</v>
      </c>
      <c r="Q2596" s="129"/>
      <c r="R2596" s="95"/>
      <c r="S2596" s="95"/>
      <c r="T2596" s="9" t="s">
        <v>156</v>
      </c>
      <c r="U2596" s="7" t="str">
        <f t="shared" si="3275"/>
        <v>Contractuel</v>
      </c>
      <c r="V2596" s="8">
        <v>45689</v>
      </c>
      <c r="W2596" s="8">
        <f>VLOOKUP(B2596,[1]BASE!$A:$Q,17,0)</f>
        <v>45716</v>
      </c>
      <c r="X2596" s="95"/>
      <c r="Y2596" s="95"/>
      <c r="Z2596" s="129">
        <v>45572</v>
      </c>
      <c r="AA2596" s="7">
        <f t="shared" si="3276"/>
        <v>10</v>
      </c>
      <c r="AB2596" s="7">
        <f t="shared" si="3277"/>
        <v>2024</v>
      </c>
      <c r="AC2596" s="7">
        <f t="shared" si="3278"/>
        <v>2028</v>
      </c>
      <c r="AD2596" s="10" t="e">
        <f t="shared" ref="AD2596:AD2659" ca="1" si="3327">IF(#REF!="Non",(DAYS360(N2596,Q2596)/360),(DAYS360(N2596,TODAY())/360))</f>
        <v>#REF!</v>
      </c>
      <c r="AE2596" s="10" t="e">
        <f t="shared" ca="1" si="3280"/>
        <v>#REF!</v>
      </c>
      <c r="AF2596" s="144">
        <v>29434</v>
      </c>
      <c r="AG2596" s="11">
        <f t="shared" ca="1" si="3281"/>
        <v>44.624657534246573</v>
      </c>
      <c r="AH2596" s="10" t="str">
        <f t="shared" ca="1" si="3282"/>
        <v>&gt;35&lt; 45</v>
      </c>
      <c r="AI2596" s="95">
        <v>12154861</v>
      </c>
      <c r="AJ2596" s="164" t="s">
        <v>170</v>
      </c>
      <c r="AK2596" s="163" t="s">
        <v>4592</v>
      </c>
      <c r="AL2596" s="144">
        <v>36015</v>
      </c>
      <c r="AM2596" s="65" t="s">
        <v>108</v>
      </c>
      <c r="AN2596" s="125" t="s">
        <v>76</v>
      </c>
      <c r="AO2596" s="95">
        <v>3</v>
      </c>
      <c r="AP2596" s="95" t="s">
        <v>9679</v>
      </c>
      <c r="AQ2596" s="95">
        <v>3</v>
      </c>
      <c r="AR2596" s="95">
        <v>1</v>
      </c>
      <c r="AS2596" s="15">
        <f t="shared" ref="AS2596:AS2659" si="3328">N2596+(365.25*AR2596)</f>
        <v>45937.25</v>
      </c>
      <c r="AT2596" s="122" t="s">
        <v>163</v>
      </c>
      <c r="AU2596" s="65">
        <v>3.7149999999999999</v>
      </c>
      <c r="AV2596" s="164">
        <v>17</v>
      </c>
      <c r="AW2596" s="164" t="s">
        <v>457</v>
      </c>
      <c r="AX2596" s="164" t="s">
        <v>4593</v>
      </c>
      <c r="AY2596" s="164">
        <v>86</v>
      </c>
      <c r="AZ2596" s="95" t="s">
        <v>203</v>
      </c>
      <c r="BA2596" s="20" t="str">
        <f t="shared" si="3283"/>
        <v>17000000000071028386</v>
      </c>
      <c r="BB2596" s="31">
        <f t="shared" si="3284"/>
        <v>20</v>
      </c>
      <c r="BC2596" s="95" t="s">
        <v>4224</v>
      </c>
      <c r="BD2596" s="95" t="s">
        <v>341</v>
      </c>
      <c r="BE2596" s="95"/>
      <c r="BF2596" s="95"/>
      <c r="BG2596" s="95">
        <v>99053785</v>
      </c>
      <c r="BH2596" s="95"/>
      <c r="BI2596" s="95"/>
      <c r="BJ2596" s="95" t="s">
        <v>7665</v>
      </c>
      <c r="BK2596" s="14" t="str">
        <f t="shared" si="3324"/>
        <v>B-P6 AV</v>
      </c>
      <c r="BL2596" s="95" t="s">
        <v>595</v>
      </c>
      <c r="BM2596" s="95"/>
      <c r="BN2596" s="95"/>
      <c r="BO2596" s="95"/>
      <c r="BP2596" s="95"/>
      <c r="BQ2596" s="95"/>
    </row>
    <row r="2597" spans="1:69" x14ac:dyDescent="0.25">
      <c r="A2597" t="str">
        <f>VLOOKUP(B2597,[2]RH!$B:$BV,72,0)</f>
        <v>si</v>
      </c>
      <c r="B2597" s="172">
        <v>2657</v>
      </c>
      <c r="C2597" s="168" t="s">
        <v>168</v>
      </c>
      <c r="D2597" s="7" t="s">
        <v>4805</v>
      </c>
      <c r="E2597" s="130" t="s">
        <v>67</v>
      </c>
      <c r="F2597" s="130" t="s">
        <v>118</v>
      </c>
      <c r="G2597" s="7" t="s">
        <v>220</v>
      </c>
      <c r="H2597" s="125" t="s">
        <v>562</v>
      </c>
      <c r="I2597" s="7" t="s">
        <v>579</v>
      </c>
      <c r="J2597" s="65" t="s">
        <v>281</v>
      </c>
      <c r="K2597" s="125" t="s">
        <v>146</v>
      </c>
      <c r="L2597" s="139" t="s">
        <v>90</v>
      </c>
      <c r="M2597" s="7" t="str">
        <f t="shared" si="3264"/>
        <v>Couturière</v>
      </c>
      <c r="N2597" s="129">
        <v>45575</v>
      </c>
      <c r="O2597" s="95"/>
      <c r="P2597" s="7">
        <f t="shared" ca="1" si="3321"/>
        <v>-6</v>
      </c>
      <c r="Q2597" s="129"/>
      <c r="R2597" s="95"/>
      <c r="S2597" s="95"/>
      <c r="T2597" s="9" t="s">
        <v>156</v>
      </c>
      <c r="U2597" s="7" t="str">
        <f t="shared" si="3275"/>
        <v>Contractuel</v>
      </c>
      <c r="V2597" s="8">
        <v>45689</v>
      </c>
      <c r="W2597" s="8">
        <f>VLOOKUP(B2597,[1]BASE!$A:$Q,17,0)</f>
        <v>45716</v>
      </c>
      <c r="X2597" s="95"/>
      <c r="Y2597" s="95"/>
      <c r="Z2597" s="129">
        <v>45575</v>
      </c>
      <c r="AA2597" s="7">
        <f t="shared" si="3276"/>
        <v>10</v>
      </c>
      <c r="AB2597" s="7">
        <f t="shared" si="3277"/>
        <v>2024</v>
      </c>
      <c r="AC2597" s="7">
        <f t="shared" si="3278"/>
        <v>2028</v>
      </c>
      <c r="AD2597" s="10" t="e">
        <f t="shared" ref="AD2597:AD2660" ca="1" si="3329">IF(#REF!="Non",(DAYS360(N2597,Q2597)/360),(DAYS360(N2597,TODAY())/360))</f>
        <v>#REF!</v>
      </c>
      <c r="AE2597" s="10" t="e">
        <f t="shared" ca="1" si="3280"/>
        <v>#REF!</v>
      </c>
      <c r="AF2597" s="144">
        <v>32653</v>
      </c>
      <c r="AG2597" s="11">
        <f t="shared" ca="1" si="3281"/>
        <v>35.805479452054797</v>
      </c>
      <c r="AH2597" s="10" t="str">
        <f t="shared" ca="1" si="3282"/>
        <v>&gt;35&lt; 45</v>
      </c>
      <c r="AI2597" s="95">
        <v>16049230</v>
      </c>
      <c r="AJ2597" s="164" t="s">
        <v>73</v>
      </c>
      <c r="AK2597" s="163" t="s">
        <v>9792</v>
      </c>
      <c r="AL2597" s="144">
        <v>43202</v>
      </c>
      <c r="AM2597" s="65" t="s">
        <v>108</v>
      </c>
      <c r="AN2597" s="125" t="s">
        <v>76</v>
      </c>
      <c r="AO2597" s="95">
        <v>3</v>
      </c>
      <c r="AP2597" s="95" t="s">
        <v>9793</v>
      </c>
      <c r="AQ2597" s="95">
        <v>3</v>
      </c>
      <c r="AR2597" s="95">
        <v>1</v>
      </c>
      <c r="AS2597" s="15">
        <f t="shared" si="3328"/>
        <v>45940.25</v>
      </c>
      <c r="AT2597" s="122" t="s">
        <v>163</v>
      </c>
      <c r="AU2597" s="65">
        <v>3.7149999999999999</v>
      </c>
      <c r="AV2597" s="164">
        <v>17</v>
      </c>
      <c r="AW2597" s="164">
        <v>20600</v>
      </c>
      <c r="AX2597" s="164" t="s">
        <v>9794</v>
      </c>
      <c r="AY2597" s="164">
        <v>47</v>
      </c>
      <c r="AZ2597" s="95" t="s">
        <v>203</v>
      </c>
      <c r="BA2597" s="20" t="str">
        <f t="shared" si="3283"/>
        <v>17206000000127097047</v>
      </c>
      <c r="BB2597" s="31">
        <f t="shared" si="3284"/>
        <v>20</v>
      </c>
      <c r="BC2597" s="95" t="s">
        <v>9795</v>
      </c>
      <c r="BD2597" s="95" t="s">
        <v>115</v>
      </c>
      <c r="BE2597" s="95"/>
      <c r="BF2597" s="95"/>
      <c r="BG2597" s="95">
        <v>27466445</v>
      </c>
      <c r="BH2597" s="95">
        <v>28521355</v>
      </c>
      <c r="BI2597" s="95"/>
      <c r="BJ2597" s="95" t="s">
        <v>7694</v>
      </c>
      <c r="BK2597" s="14" t="str">
        <f t="shared" si="3324"/>
        <v>B-P6 AR</v>
      </c>
      <c r="BL2597" s="95" t="s">
        <v>595</v>
      </c>
      <c r="BM2597" s="95"/>
      <c r="BN2597" s="95"/>
      <c r="BO2597" s="95"/>
      <c r="BP2597" s="95"/>
      <c r="BQ2597" s="95"/>
    </row>
    <row r="2598" spans="1:69" x14ac:dyDescent="0.25">
      <c r="A2598" t="str">
        <f>VLOOKUP(B2598,[2]RH!$B:$BV,72,0)</f>
        <v>non-Actif</v>
      </c>
      <c r="B2598" s="172">
        <v>2658</v>
      </c>
      <c r="C2598" s="168" t="s">
        <v>168</v>
      </c>
      <c r="D2598" s="7" t="s">
        <v>9796</v>
      </c>
      <c r="E2598" s="130" t="s">
        <v>67</v>
      </c>
      <c r="F2598" s="130" t="s">
        <v>118</v>
      </c>
      <c r="G2598" s="7" t="s">
        <v>220</v>
      </c>
      <c r="H2598" s="125" t="s">
        <v>562</v>
      </c>
      <c r="I2598" s="7" t="s">
        <v>579</v>
      </c>
      <c r="J2598" s="65" t="s">
        <v>281</v>
      </c>
      <c r="K2598" s="125" t="s">
        <v>146</v>
      </c>
      <c r="L2598" s="139" t="s">
        <v>90</v>
      </c>
      <c r="M2598" s="7" t="str">
        <f t="shared" si="3264"/>
        <v>Couturière</v>
      </c>
      <c r="N2598" s="129">
        <v>45575</v>
      </c>
      <c r="O2598" s="95"/>
      <c r="P2598" s="7">
        <f t="shared" ca="1" si="3321"/>
        <v>-96</v>
      </c>
      <c r="Q2598" s="129">
        <v>45637</v>
      </c>
      <c r="R2598" s="95" t="s">
        <v>147</v>
      </c>
      <c r="S2598" s="95"/>
      <c r="T2598" s="9" t="s">
        <v>156</v>
      </c>
      <c r="U2598" s="7" t="str">
        <f t="shared" si="3275"/>
        <v>Contractuel</v>
      </c>
      <c r="V2598" s="128">
        <v>45597</v>
      </c>
      <c r="W2598" s="129">
        <v>45626</v>
      </c>
      <c r="X2598" s="95"/>
      <c r="Y2598" s="95"/>
      <c r="Z2598" s="129">
        <v>45575</v>
      </c>
      <c r="AA2598" s="7">
        <f t="shared" si="3276"/>
        <v>10</v>
      </c>
      <c r="AB2598" s="7">
        <f t="shared" si="3277"/>
        <v>2024</v>
      </c>
      <c r="AC2598" s="7">
        <f t="shared" si="3278"/>
        <v>2028</v>
      </c>
      <c r="AD2598" s="10" t="e">
        <f t="shared" ref="AD2598:AD2661" ca="1" si="3330">IF(#REF!="Non",(DAYS360(N2598,Q2598)/360),(DAYS360(N2598,TODAY())/360))</f>
        <v>#REF!</v>
      </c>
      <c r="AE2598" s="10" t="e">
        <f t="shared" ca="1" si="3280"/>
        <v>#REF!</v>
      </c>
      <c r="AF2598" s="144">
        <v>30178</v>
      </c>
      <c r="AG2598" s="11">
        <f t="shared" ca="1" si="3281"/>
        <v>42.586301369863016</v>
      </c>
      <c r="AH2598" s="10" t="str">
        <f t="shared" ca="1" si="3282"/>
        <v>&gt;35&lt; 45</v>
      </c>
      <c r="AI2598" s="95">
        <v>12660514</v>
      </c>
      <c r="AJ2598" s="164" t="s">
        <v>120</v>
      </c>
      <c r="AK2598" s="163" t="s">
        <v>9797</v>
      </c>
      <c r="AL2598" s="144">
        <v>42810</v>
      </c>
      <c r="AM2598" s="65" t="s">
        <v>108</v>
      </c>
      <c r="AN2598" s="125" t="s">
        <v>76</v>
      </c>
      <c r="AO2598" s="95">
        <v>4</v>
      </c>
      <c r="AP2598" s="95" t="s">
        <v>9566</v>
      </c>
      <c r="AQ2598" s="95">
        <v>3</v>
      </c>
      <c r="AR2598" s="95">
        <v>1</v>
      </c>
      <c r="AS2598" s="15">
        <f t="shared" si="3328"/>
        <v>45940.25</v>
      </c>
      <c r="AT2598" s="122" t="s">
        <v>163</v>
      </c>
      <c r="AU2598" s="65">
        <v>3.7149999999999999</v>
      </c>
      <c r="AV2598" s="164">
        <v>17</v>
      </c>
      <c r="AW2598" s="164" t="s">
        <v>201</v>
      </c>
      <c r="AX2598" s="164" t="s">
        <v>9798</v>
      </c>
      <c r="AY2598" s="164">
        <v>92</v>
      </c>
      <c r="AZ2598" s="95" t="s">
        <v>203</v>
      </c>
      <c r="BA2598" s="20" t="str">
        <f t="shared" si="3283"/>
        <v>17001000000349988992</v>
      </c>
      <c r="BB2598" s="31">
        <f t="shared" si="3284"/>
        <v>20</v>
      </c>
      <c r="BC2598" s="95" t="s">
        <v>9799</v>
      </c>
      <c r="BD2598" s="95" t="s">
        <v>341</v>
      </c>
      <c r="BE2598" s="95"/>
      <c r="BF2598" s="95"/>
      <c r="BG2598" s="95">
        <v>53047749</v>
      </c>
      <c r="BH2598" s="95"/>
      <c r="BI2598" s="95"/>
      <c r="BJ2598" s="95" t="s">
        <v>6322</v>
      </c>
      <c r="BK2598" s="14" t="str">
        <f t="shared" si="3324"/>
        <v>B-P6 AR</v>
      </c>
      <c r="BL2598" s="95" t="s">
        <v>595</v>
      </c>
      <c r="BM2598" s="95"/>
      <c r="BN2598" s="95"/>
      <c r="BO2598" s="95"/>
      <c r="BP2598" s="95"/>
      <c r="BQ2598" s="95"/>
    </row>
    <row r="2599" spans="1:69" x14ac:dyDescent="0.25">
      <c r="A2599" t="str">
        <f>VLOOKUP(B2599,[2]RH!$B:$BV,72,0)</f>
        <v>si</v>
      </c>
      <c r="B2599" s="172">
        <v>2659</v>
      </c>
      <c r="C2599" s="168" t="s">
        <v>168</v>
      </c>
      <c r="D2599" s="7" t="s">
        <v>9800</v>
      </c>
      <c r="E2599" s="130" t="s">
        <v>67</v>
      </c>
      <c r="F2599" s="130" t="s">
        <v>118</v>
      </c>
      <c r="G2599" s="7" t="s">
        <v>220</v>
      </c>
      <c r="H2599" s="125" t="s">
        <v>562</v>
      </c>
      <c r="I2599" s="7" t="s">
        <v>579</v>
      </c>
      <c r="J2599" s="65" t="s">
        <v>281</v>
      </c>
      <c r="K2599" s="125" t="s">
        <v>146</v>
      </c>
      <c r="L2599" s="139" t="s">
        <v>90</v>
      </c>
      <c r="M2599" s="7" t="str">
        <f t="shared" si="3264"/>
        <v>Couturière</v>
      </c>
      <c r="N2599" s="129">
        <v>45575</v>
      </c>
      <c r="O2599" s="95"/>
      <c r="P2599" s="7">
        <f t="shared" ca="1" si="3321"/>
        <v>-6</v>
      </c>
      <c r="Q2599" s="129"/>
      <c r="R2599" s="95"/>
      <c r="S2599" s="95"/>
      <c r="T2599" s="9" t="s">
        <v>156</v>
      </c>
      <c r="U2599" s="7" t="str">
        <f t="shared" si="3275"/>
        <v>Contractuel</v>
      </c>
      <c r="V2599" s="8">
        <v>45689</v>
      </c>
      <c r="W2599" s="8">
        <f>VLOOKUP(B2599,[1]BASE!$A:$Q,17,0)</f>
        <v>45716</v>
      </c>
      <c r="X2599" s="95"/>
      <c r="Y2599" s="95"/>
      <c r="Z2599" s="129">
        <v>45575</v>
      </c>
      <c r="AA2599" s="7">
        <f t="shared" si="3276"/>
        <v>10</v>
      </c>
      <c r="AB2599" s="7">
        <f t="shared" si="3277"/>
        <v>2024</v>
      </c>
      <c r="AC2599" s="7">
        <f t="shared" si="3278"/>
        <v>2028</v>
      </c>
      <c r="AD2599" s="10" t="e">
        <f t="shared" ref="AD2599:AD2662" ca="1" si="3331">IF(#REF!="Non",(DAYS360(N2599,Q2599)/360),(DAYS360(N2599,TODAY())/360))</f>
        <v>#REF!</v>
      </c>
      <c r="AE2599" s="10" t="e">
        <f t="shared" ca="1" si="3280"/>
        <v>#REF!</v>
      </c>
      <c r="AF2599" s="144">
        <v>32235</v>
      </c>
      <c r="AG2599" s="11">
        <f t="shared" ca="1" si="3281"/>
        <v>36.950684931506849</v>
      </c>
      <c r="AH2599" s="10" t="str">
        <f t="shared" ca="1" si="3282"/>
        <v>&gt;35&lt; 45</v>
      </c>
      <c r="AI2599" s="95">
        <v>16343328</v>
      </c>
      <c r="AJ2599" s="164" t="s">
        <v>73</v>
      </c>
      <c r="AK2599" s="163" t="s">
        <v>9801</v>
      </c>
      <c r="AL2599" s="144">
        <v>38099</v>
      </c>
      <c r="AM2599" s="65" t="s">
        <v>108</v>
      </c>
      <c r="AN2599" s="125" t="s">
        <v>76</v>
      </c>
      <c r="AO2599" s="95">
        <v>4</v>
      </c>
      <c r="AP2599" s="95" t="s">
        <v>9802</v>
      </c>
      <c r="AQ2599" s="95">
        <v>3</v>
      </c>
      <c r="AR2599" s="95">
        <v>1</v>
      </c>
      <c r="AS2599" s="15">
        <f t="shared" si="3328"/>
        <v>45940.25</v>
      </c>
      <c r="AT2599" s="122" t="s">
        <v>163</v>
      </c>
      <c r="AU2599" s="65">
        <v>3.7149999999999999</v>
      </c>
      <c r="AV2599" s="164">
        <v>17</v>
      </c>
      <c r="AW2599" s="164" t="s">
        <v>201</v>
      </c>
      <c r="AX2599" s="164" t="s">
        <v>9803</v>
      </c>
      <c r="AY2599" s="164">
        <v>15</v>
      </c>
      <c r="AZ2599" s="95" t="s">
        <v>203</v>
      </c>
      <c r="BA2599" s="20" t="str">
        <f t="shared" si="3283"/>
        <v>17001000000309283815</v>
      </c>
      <c r="BB2599" s="31">
        <f t="shared" si="3284"/>
        <v>20</v>
      </c>
      <c r="BC2599" s="95" t="s">
        <v>9804</v>
      </c>
      <c r="BD2599" s="95" t="s">
        <v>115</v>
      </c>
      <c r="BE2599" s="95"/>
      <c r="BF2599" s="95"/>
      <c r="BG2599" s="95">
        <v>54917054</v>
      </c>
      <c r="BH2599" s="95"/>
      <c r="BI2599" s="95"/>
      <c r="BJ2599" s="95" t="s">
        <v>470</v>
      </c>
      <c r="BK2599" s="14" t="str">
        <f>IF(K2599="CADRE","CADRE",CONCATENATE(J2599,"-",H2599))</f>
        <v>B-P6 AR</v>
      </c>
      <c r="BL2599" s="95" t="s">
        <v>595</v>
      </c>
      <c r="BM2599" s="95"/>
      <c r="BN2599" s="95"/>
      <c r="BO2599" s="95"/>
      <c r="BP2599" s="95"/>
      <c r="BQ2599" s="95"/>
    </row>
    <row r="2600" spans="1:69" x14ac:dyDescent="0.25">
      <c r="A2600" t="str">
        <f>VLOOKUP(B2600,[2]RH!$B:$BV,72,0)</f>
        <v>non-Actif</v>
      </c>
      <c r="B2600" s="172">
        <v>2660</v>
      </c>
      <c r="C2600" s="168" t="s">
        <v>168</v>
      </c>
      <c r="D2600" s="7" t="s">
        <v>5981</v>
      </c>
      <c r="E2600" s="130" t="s">
        <v>67</v>
      </c>
      <c r="F2600" s="130" t="s">
        <v>118</v>
      </c>
      <c r="G2600" s="7" t="s">
        <v>220</v>
      </c>
      <c r="H2600" s="125"/>
      <c r="I2600" s="7"/>
      <c r="J2600" s="65"/>
      <c r="K2600" s="125" t="s">
        <v>146</v>
      </c>
      <c r="L2600" s="139" t="s">
        <v>90</v>
      </c>
      <c r="M2600" s="7" t="str">
        <f t="shared" si="3264"/>
        <v>Couturière</v>
      </c>
      <c r="N2600" s="129">
        <v>45575</v>
      </c>
      <c r="O2600" s="95"/>
      <c r="P2600" s="7"/>
      <c r="Q2600" s="129">
        <v>45577</v>
      </c>
      <c r="R2600" s="95" t="s">
        <v>9805</v>
      </c>
      <c r="S2600" s="95"/>
      <c r="T2600" s="9" t="s">
        <v>156</v>
      </c>
      <c r="U2600" s="7" t="str">
        <f t="shared" si="3275"/>
        <v>Contractuel</v>
      </c>
      <c r="V2600" s="128">
        <v>45575</v>
      </c>
      <c r="W2600" s="129">
        <v>45626</v>
      </c>
      <c r="X2600" s="95"/>
      <c r="Y2600" s="95"/>
      <c r="Z2600" s="129">
        <v>45575</v>
      </c>
      <c r="AA2600" s="7">
        <f t="shared" si="3276"/>
        <v>10</v>
      </c>
      <c r="AB2600" s="7">
        <f t="shared" si="3277"/>
        <v>2024</v>
      </c>
      <c r="AC2600" s="7">
        <f t="shared" si="3278"/>
        <v>2028</v>
      </c>
      <c r="AD2600" s="10" t="e">
        <f t="shared" ref="AD2600:AD2663" ca="1" si="3332">IF(#REF!="Non",(DAYS360(N2600,Q2600)/360),(DAYS360(N2600,TODAY())/360))</f>
        <v>#REF!</v>
      </c>
      <c r="AE2600" s="10" t="e">
        <f t="shared" ca="1" si="3280"/>
        <v>#REF!</v>
      </c>
      <c r="AF2600" s="144">
        <v>36844</v>
      </c>
      <c r="AG2600" s="11">
        <f t="shared" ca="1" si="3281"/>
        <v>24.323287671232876</v>
      </c>
      <c r="AH2600" s="10" t="str">
        <f t="shared" ca="1" si="3282"/>
        <v>&lt; 25</v>
      </c>
      <c r="AI2600" s="95">
        <v>17331291</v>
      </c>
      <c r="AJ2600" s="164" t="s">
        <v>79</v>
      </c>
      <c r="AK2600" s="163" t="s">
        <v>5982</v>
      </c>
      <c r="AL2600" s="144">
        <v>43399</v>
      </c>
      <c r="AM2600" s="65" t="s">
        <v>108</v>
      </c>
      <c r="AN2600" s="125" t="s">
        <v>76</v>
      </c>
      <c r="AO2600" s="95"/>
      <c r="AP2600" s="95" t="s">
        <v>9581</v>
      </c>
      <c r="AQ2600" s="95">
        <v>3</v>
      </c>
      <c r="AR2600" s="95">
        <v>1</v>
      </c>
      <c r="AS2600" s="15">
        <f t="shared" si="3328"/>
        <v>45940.25</v>
      </c>
      <c r="AT2600" s="122" t="s">
        <v>163</v>
      </c>
      <c r="AU2600" s="65">
        <v>3.7149999999999999</v>
      </c>
      <c r="AV2600" s="164">
        <v>17</v>
      </c>
      <c r="AW2600" s="164" t="s">
        <v>201</v>
      </c>
      <c r="AX2600" s="164" t="s">
        <v>9806</v>
      </c>
      <c r="AY2600" s="164">
        <v>83</v>
      </c>
      <c r="AZ2600" s="95" t="s">
        <v>203</v>
      </c>
      <c r="BA2600" s="20" t="str">
        <f t="shared" si="3283"/>
        <v>17001000000350105683</v>
      </c>
      <c r="BB2600" s="31">
        <f t="shared" si="3284"/>
        <v>20</v>
      </c>
      <c r="BC2600" s="95" t="s">
        <v>6612</v>
      </c>
      <c r="BD2600" s="95" t="s">
        <v>341</v>
      </c>
      <c r="BE2600" s="95"/>
      <c r="BF2600" s="95"/>
      <c r="BG2600" s="95">
        <v>29406587</v>
      </c>
      <c r="BH2600" s="95"/>
      <c r="BI2600" s="95"/>
      <c r="BJ2600" s="95" t="s">
        <v>6322</v>
      </c>
      <c r="BK2600" s="14" t="str">
        <f t="shared" ref="BK2600:BK2613" si="3333">IF(K2600="CADRE","CADRE",CONCATENATE(J2600,"-",H2600))</f>
        <v>-</v>
      </c>
      <c r="BL2600" s="95" t="s">
        <v>595</v>
      </c>
      <c r="BM2600" s="95"/>
      <c r="BN2600" s="95"/>
      <c r="BO2600" s="95"/>
      <c r="BP2600" s="95"/>
      <c r="BQ2600" s="95"/>
    </row>
    <row r="2601" spans="1:69" x14ac:dyDescent="0.25">
      <c r="A2601" t="str">
        <f>VLOOKUP(B2601,[2]RH!$B:$BV,72,0)</f>
        <v>si</v>
      </c>
      <c r="B2601" s="172">
        <v>2661</v>
      </c>
      <c r="C2601" s="168" t="s">
        <v>168</v>
      </c>
      <c r="D2601" s="7" t="s">
        <v>9807</v>
      </c>
      <c r="E2601" s="130" t="s">
        <v>67</v>
      </c>
      <c r="F2601" s="130" t="s">
        <v>118</v>
      </c>
      <c r="G2601" s="7" t="s">
        <v>220</v>
      </c>
      <c r="H2601" s="125" t="s">
        <v>225</v>
      </c>
      <c r="I2601" s="7" t="s">
        <v>8538</v>
      </c>
      <c r="J2601" s="65" t="s">
        <v>190</v>
      </c>
      <c r="K2601" s="125" t="s">
        <v>146</v>
      </c>
      <c r="L2601" s="139" t="s">
        <v>90</v>
      </c>
      <c r="M2601" s="7" t="str">
        <f t="shared" si="3264"/>
        <v>Couturière</v>
      </c>
      <c r="N2601" s="129">
        <v>45575</v>
      </c>
      <c r="O2601" s="95"/>
      <c r="P2601" s="7">
        <f t="shared" ref="P2601:P2602" ca="1" si="3334">IF(W2601="","",W2601-TODAY())</f>
        <v>-6</v>
      </c>
      <c r="Q2601" s="129"/>
      <c r="R2601" s="95"/>
      <c r="S2601" s="95"/>
      <c r="T2601" s="9" t="s">
        <v>156</v>
      </c>
      <c r="U2601" s="7" t="str">
        <f t="shared" si="3275"/>
        <v>Contractuel</v>
      </c>
      <c r="V2601" s="8">
        <v>45689</v>
      </c>
      <c r="W2601" s="8">
        <f>VLOOKUP(B2601,[1]BASE!$A:$Q,17,0)</f>
        <v>45716</v>
      </c>
      <c r="X2601" s="95"/>
      <c r="Y2601" s="95"/>
      <c r="Z2601" s="129">
        <v>45575</v>
      </c>
      <c r="AA2601" s="7">
        <f t="shared" si="3276"/>
        <v>10</v>
      </c>
      <c r="AB2601" s="7">
        <f t="shared" si="3277"/>
        <v>2024</v>
      </c>
      <c r="AC2601" s="7">
        <f t="shared" si="3278"/>
        <v>2028</v>
      </c>
      <c r="AD2601" s="10" t="e">
        <f t="shared" ref="AD2601:AD2664" ca="1" si="3335">IF(#REF!="Non",(DAYS360(N2601,Q2601)/360),(DAYS360(N2601,TODAY())/360))</f>
        <v>#REF!</v>
      </c>
      <c r="AE2601" s="10" t="e">
        <f t="shared" ca="1" si="3280"/>
        <v>#REF!</v>
      </c>
      <c r="AF2601" s="144">
        <v>30019</v>
      </c>
      <c r="AG2601" s="11">
        <f t="shared" ca="1" si="3281"/>
        <v>43.021917808219179</v>
      </c>
      <c r="AH2601" s="10" t="str">
        <f t="shared" ca="1" si="3282"/>
        <v>&gt;35&lt; 45</v>
      </c>
      <c r="AI2601" s="12">
        <v>16282526</v>
      </c>
      <c r="AJ2601" s="13" t="s">
        <v>73</v>
      </c>
      <c r="AK2601" s="163" t="s">
        <v>9808</v>
      </c>
      <c r="AL2601" s="144">
        <v>38416</v>
      </c>
      <c r="AM2601" s="65" t="s">
        <v>108</v>
      </c>
      <c r="AN2601" s="125" t="s">
        <v>76</v>
      </c>
      <c r="AO2601" s="95">
        <v>3</v>
      </c>
      <c r="AP2601" s="95" t="s">
        <v>9679</v>
      </c>
      <c r="AQ2601" s="95">
        <v>3</v>
      </c>
      <c r="AR2601" s="95">
        <v>1</v>
      </c>
      <c r="AS2601" s="15">
        <f t="shared" si="3328"/>
        <v>45940.25</v>
      </c>
      <c r="AT2601" s="122" t="s">
        <v>163</v>
      </c>
      <c r="AU2601" s="65">
        <v>3.7149999999999999</v>
      </c>
      <c r="AV2601" s="164">
        <v>17</v>
      </c>
      <c r="AW2601" s="164">
        <v>53594</v>
      </c>
      <c r="AX2601" s="164" t="s">
        <v>9809</v>
      </c>
      <c r="AY2601" s="164">
        <v>56</v>
      </c>
      <c r="AZ2601" s="95" t="s">
        <v>203</v>
      </c>
      <c r="BA2601" s="20" t="str">
        <f t="shared" si="3283"/>
        <v>17535940172714873256</v>
      </c>
      <c r="BB2601" s="31">
        <f t="shared" si="3284"/>
        <v>20</v>
      </c>
      <c r="BC2601" s="95" t="s">
        <v>9810</v>
      </c>
      <c r="BD2601" s="95" t="s">
        <v>341</v>
      </c>
      <c r="BE2601" s="95"/>
      <c r="BF2601" s="95"/>
      <c r="BG2601" s="95">
        <v>26290998</v>
      </c>
      <c r="BH2601" s="95">
        <v>22932706</v>
      </c>
      <c r="BI2601" s="95"/>
      <c r="BJ2601" s="95" t="s">
        <v>9611</v>
      </c>
      <c r="BK2601" s="14" t="str">
        <f t="shared" si="3333"/>
        <v>A-P6 AV</v>
      </c>
      <c r="BL2601" s="95" t="s">
        <v>595</v>
      </c>
      <c r="BM2601" s="95"/>
      <c r="BN2601" s="95"/>
      <c r="BO2601" s="95"/>
      <c r="BP2601" s="95"/>
      <c r="BQ2601" s="95"/>
    </row>
    <row r="2602" spans="1:69" x14ac:dyDescent="0.25">
      <c r="A2602" t="str">
        <f>VLOOKUP(B2602,[2]RH!$B:$BV,72,0)</f>
        <v>si</v>
      </c>
      <c r="B2602" s="172">
        <v>2662</v>
      </c>
      <c r="C2602" s="168" t="s">
        <v>65</v>
      </c>
      <c r="D2602" s="7" t="s">
        <v>9811</v>
      </c>
      <c r="E2602" s="130" t="s">
        <v>67</v>
      </c>
      <c r="F2602" s="130" t="s">
        <v>102</v>
      </c>
      <c r="G2602" s="7" t="s">
        <v>1585</v>
      </c>
      <c r="H2602" s="125" t="s">
        <v>102</v>
      </c>
      <c r="I2602" s="7" t="s">
        <v>8781</v>
      </c>
      <c r="J2602" s="65"/>
      <c r="K2602" s="125" t="s">
        <v>89</v>
      </c>
      <c r="L2602" s="139" t="s">
        <v>90</v>
      </c>
      <c r="M2602" s="7" t="str">
        <f t="shared" si="3264"/>
        <v>MANITENTIONNAIRE</v>
      </c>
      <c r="N2602" s="129">
        <v>45575</v>
      </c>
      <c r="O2602" s="95"/>
      <c r="P2602" s="7">
        <f t="shared" ca="1" si="3334"/>
        <v>-6</v>
      </c>
      <c r="Q2602" s="129"/>
      <c r="R2602" s="95"/>
      <c r="S2602" s="95"/>
      <c r="T2602" s="9" t="s">
        <v>156</v>
      </c>
      <c r="U2602" s="7" t="str">
        <f t="shared" si="3275"/>
        <v>Contractuel</v>
      </c>
      <c r="V2602" s="8">
        <v>45627</v>
      </c>
      <c r="W2602" s="8">
        <v>45716</v>
      </c>
      <c r="X2602" s="95"/>
      <c r="Y2602" s="95"/>
      <c r="Z2602" s="129">
        <v>45575</v>
      </c>
      <c r="AA2602" s="7">
        <f t="shared" si="3276"/>
        <v>10</v>
      </c>
      <c r="AB2602" s="7">
        <f t="shared" si="3277"/>
        <v>2024</v>
      </c>
      <c r="AC2602" s="7">
        <f t="shared" si="3278"/>
        <v>2028</v>
      </c>
      <c r="AD2602" s="10" t="e">
        <f t="shared" ref="AD2602:AD2665" ca="1" si="3336">IF(#REF!="Non",(DAYS360(N2602,Q2602)/360),(DAYS360(N2602,TODAY())/360))</f>
        <v>#REF!</v>
      </c>
      <c r="AE2602" s="10" t="e">
        <f t="shared" ca="1" si="3280"/>
        <v>#REF!</v>
      </c>
      <c r="AF2602" s="144">
        <v>29900</v>
      </c>
      <c r="AG2602" s="11">
        <f t="shared" ca="1" si="3281"/>
        <v>43.347945205479455</v>
      </c>
      <c r="AH2602" s="10" t="str">
        <f t="shared" ca="1" si="3282"/>
        <v>&gt;35&lt; 45</v>
      </c>
      <c r="AI2602" s="95">
        <v>17737311</v>
      </c>
      <c r="AJ2602" s="164" t="s">
        <v>192</v>
      </c>
      <c r="AK2602" s="163" t="s">
        <v>9812</v>
      </c>
      <c r="AL2602" s="144">
        <v>42300</v>
      </c>
      <c r="AM2602" s="65" t="s">
        <v>75</v>
      </c>
      <c r="AN2602" s="125" t="s">
        <v>109</v>
      </c>
      <c r="AO2602" s="95"/>
      <c r="AP2602" s="95" t="s">
        <v>9581</v>
      </c>
      <c r="AQ2602" s="95">
        <v>3</v>
      </c>
      <c r="AR2602" s="95">
        <v>1</v>
      </c>
      <c r="AS2602" s="15">
        <f t="shared" si="3328"/>
        <v>45940.25</v>
      </c>
      <c r="AT2602" s="122" t="s">
        <v>163</v>
      </c>
      <c r="AU2602" s="65">
        <v>3.778</v>
      </c>
      <c r="AV2602" s="164">
        <v>17</v>
      </c>
      <c r="AW2602" s="164" t="s">
        <v>201</v>
      </c>
      <c r="AX2602" s="164" t="s">
        <v>9813</v>
      </c>
      <c r="AY2602" s="164">
        <v>62</v>
      </c>
      <c r="AZ2602" s="95" t="s">
        <v>203</v>
      </c>
      <c r="BA2602" s="20" t="str">
        <f t="shared" si="3283"/>
        <v>17001000000345139962</v>
      </c>
      <c r="BB2602" s="31">
        <f t="shared" si="3284"/>
        <v>20</v>
      </c>
      <c r="BC2602" s="95" t="s">
        <v>9814</v>
      </c>
      <c r="BD2602" s="95" t="s">
        <v>341</v>
      </c>
      <c r="BE2602" s="95"/>
      <c r="BF2602" s="95"/>
      <c r="BG2602" s="95">
        <v>99320918</v>
      </c>
      <c r="BH2602" s="95"/>
      <c r="BI2602" s="95"/>
      <c r="BJ2602" s="95" t="s">
        <v>1121</v>
      </c>
      <c r="BK2602" s="14" t="str">
        <f t="shared" si="3333"/>
        <v>-LOGISTIQUE</v>
      </c>
      <c r="BL2602" s="95" t="s">
        <v>241</v>
      </c>
      <c r="BM2602" s="95"/>
      <c r="BN2602" s="95"/>
      <c r="BO2602" s="95"/>
      <c r="BP2602" s="95"/>
      <c r="BQ2602" s="95"/>
    </row>
    <row r="2603" spans="1:69" x14ac:dyDescent="0.25">
      <c r="A2603" t="str">
        <f>VLOOKUP(B2603,[2]RH!$B:$BV,72,0)</f>
        <v>non-Actif</v>
      </c>
      <c r="B2603" s="172">
        <v>2663</v>
      </c>
      <c r="C2603" s="168" t="s">
        <v>168</v>
      </c>
      <c r="D2603" s="7" t="s">
        <v>9815</v>
      </c>
      <c r="E2603" s="130" t="s">
        <v>67</v>
      </c>
      <c r="F2603" s="130" t="s">
        <v>118</v>
      </c>
      <c r="G2603" s="7" t="s">
        <v>220</v>
      </c>
      <c r="H2603" s="125"/>
      <c r="I2603" s="7"/>
      <c r="J2603" s="65"/>
      <c r="K2603" s="125" t="s">
        <v>146</v>
      </c>
      <c r="L2603" s="139" t="s">
        <v>90</v>
      </c>
      <c r="M2603" s="7" t="str">
        <f t="shared" si="3264"/>
        <v>Couturière</v>
      </c>
      <c r="N2603" s="129">
        <v>45575</v>
      </c>
      <c r="O2603" s="95"/>
      <c r="P2603" s="7"/>
      <c r="Q2603" s="129">
        <v>45577</v>
      </c>
      <c r="R2603" s="95" t="s">
        <v>9805</v>
      </c>
      <c r="S2603" s="95"/>
      <c r="T2603" s="9" t="s">
        <v>156</v>
      </c>
      <c r="U2603" s="7" t="str">
        <f t="shared" si="3275"/>
        <v>Contractuel</v>
      </c>
      <c r="V2603" s="128">
        <v>45575</v>
      </c>
      <c r="W2603" s="129">
        <v>45596</v>
      </c>
      <c r="X2603" s="95"/>
      <c r="Y2603" s="95"/>
      <c r="Z2603" s="129">
        <v>45575</v>
      </c>
      <c r="AA2603" s="7">
        <f t="shared" si="3276"/>
        <v>10</v>
      </c>
      <c r="AB2603" s="7">
        <f t="shared" si="3277"/>
        <v>2024</v>
      </c>
      <c r="AC2603" s="7">
        <f t="shared" si="3278"/>
        <v>2028</v>
      </c>
      <c r="AD2603" s="10" t="e">
        <f t="shared" ref="AD2603:AD2666" ca="1" si="3337">IF(#REF!="Non",(DAYS360(N2603,Q2603)/360),(DAYS360(N2603,TODAY())/360))</f>
        <v>#REF!</v>
      </c>
      <c r="AE2603" s="10" t="e">
        <f t="shared" ca="1" si="3280"/>
        <v>#REF!</v>
      </c>
      <c r="AF2603" s="144">
        <v>28348</v>
      </c>
      <c r="AG2603" s="11">
        <f t="shared" ca="1" si="3281"/>
        <v>47.6</v>
      </c>
      <c r="AH2603" s="10" t="str">
        <f t="shared" ca="1" si="3282"/>
        <v>&gt;45&lt; 55</v>
      </c>
      <c r="AI2603" s="95">
        <v>12251263</v>
      </c>
      <c r="AJ2603" s="164" t="s">
        <v>150</v>
      </c>
      <c r="AK2603" s="163" t="s">
        <v>9816</v>
      </c>
      <c r="AL2603" s="144">
        <v>35762</v>
      </c>
      <c r="AM2603" s="65" t="s">
        <v>108</v>
      </c>
      <c r="AN2603" s="125" t="s">
        <v>76</v>
      </c>
      <c r="AO2603" s="95">
        <v>2</v>
      </c>
      <c r="AP2603" s="95" t="s">
        <v>9679</v>
      </c>
      <c r="AQ2603" s="95">
        <v>3</v>
      </c>
      <c r="AR2603" s="95">
        <v>1</v>
      </c>
      <c r="AS2603" s="15">
        <f t="shared" si="3328"/>
        <v>45940.25</v>
      </c>
      <c r="AT2603" s="122" t="s">
        <v>163</v>
      </c>
      <c r="AU2603" s="65">
        <v>3.7149999999999999</v>
      </c>
      <c r="AV2603" s="164">
        <v>12</v>
      </c>
      <c r="AW2603" s="164">
        <v>40600</v>
      </c>
      <c r="AX2603" s="164" t="s">
        <v>9817</v>
      </c>
      <c r="AY2603" s="164">
        <v>94</v>
      </c>
      <c r="AZ2603" s="95" t="s">
        <v>195</v>
      </c>
      <c r="BA2603" s="20" t="str">
        <f t="shared" si="3283"/>
        <v>12406000000245502794</v>
      </c>
      <c r="BB2603" s="31">
        <f t="shared" si="3284"/>
        <v>20</v>
      </c>
      <c r="BC2603" s="95" t="s">
        <v>9818</v>
      </c>
      <c r="BD2603" s="95" t="s">
        <v>115</v>
      </c>
      <c r="BE2603" s="95"/>
      <c r="BF2603" s="95"/>
      <c r="BG2603" s="95">
        <v>26552437</v>
      </c>
      <c r="BH2603" s="95">
        <v>92843758</v>
      </c>
      <c r="BI2603" s="95"/>
      <c r="BJ2603" s="95" t="s">
        <v>714</v>
      </c>
      <c r="BK2603" s="14" t="str">
        <f t="shared" si="3333"/>
        <v>-</v>
      </c>
      <c r="BL2603" s="95" t="s">
        <v>595</v>
      </c>
      <c r="BM2603" s="95"/>
      <c r="BN2603" s="95"/>
      <c r="BO2603" s="95"/>
      <c r="BP2603" s="95"/>
      <c r="BQ2603" s="95"/>
    </row>
    <row r="2604" spans="1:69" x14ac:dyDescent="0.25">
      <c r="A2604" t="str">
        <f>VLOOKUP(B2604,[2]RH!$B:$BV,72,0)</f>
        <v>si</v>
      </c>
      <c r="B2604" s="172">
        <v>2664</v>
      </c>
      <c r="C2604" s="168" t="s">
        <v>168</v>
      </c>
      <c r="D2604" s="7" t="s">
        <v>9819</v>
      </c>
      <c r="E2604" s="130" t="s">
        <v>67</v>
      </c>
      <c r="F2604" s="130" t="s">
        <v>118</v>
      </c>
      <c r="G2604" s="7" t="s">
        <v>220</v>
      </c>
      <c r="H2604" s="125" t="s">
        <v>225</v>
      </c>
      <c r="I2604" s="7" t="s">
        <v>589</v>
      </c>
      <c r="J2604" s="65" t="s">
        <v>190</v>
      </c>
      <c r="K2604" s="125" t="s">
        <v>146</v>
      </c>
      <c r="L2604" s="139" t="s">
        <v>90</v>
      </c>
      <c r="M2604" s="7" t="str">
        <f t="shared" si="3264"/>
        <v>Couturière</v>
      </c>
      <c r="N2604" s="129">
        <v>45575</v>
      </c>
      <c r="O2604" s="95"/>
      <c r="P2604" s="7">
        <f t="shared" ref="P2604:P2605" ca="1" si="3338">IF(W2604="","",W2604-TODAY())</f>
        <v>-6</v>
      </c>
      <c r="Q2604" s="129"/>
      <c r="R2604" s="95"/>
      <c r="S2604" s="95"/>
      <c r="T2604" s="9" t="s">
        <v>156</v>
      </c>
      <c r="U2604" s="7" t="str">
        <f t="shared" si="3275"/>
        <v>Contractuel</v>
      </c>
      <c r="V2604" s="8">
        <v>45689</v>
      </c>
      <c r="W2604" s="8">
        <f>VLOOKUP(B2604,[1]BASE!$A:$Q,17,0)</f>
        <v>45716</v>
      </c>
      <c r="X2604" s="95"/>
      <c r="Y2604" s="95"/>
      <c r="Z2604" s="129">
        <v>45575</v>
      </c>
      <c r="AA2604" s="7">
        <f t="shared" si="3276"/>
        <v>10</v>
      </c>
      <c r="AB2604" s="7">
        <f t="shared" si="3277"/>
        <v>2024</v>
      </c>
      <c r="AC2604" s="7">
        <f t="shared" si="3278"/>
        <v>2028</v>
      </c>
      <c r="AD2604" s="10" t="e">
        <f t="shared" ref="AD2604:AD2667" ca="1" si="3339">IF(#REF!="Non",(DAYS360(N2604,Q2604)/360),(DAYS360(N2604,TODAY())/360))</f>
        <v>#REF!</v>
      </c>
      <c r="AE2604" s="10" t="e">
        <f t="shared" ca="1" si="3280"/>
        <v>#REF!</v>
      </c>
      <c r="AF2604" s="144">
        <v>31914</v>
      </c>
      <c r="AG2604" s="11">
        <f t="shared" ca="1" si="3281"/>
        <v>37.830136986301369</v>
      </c>
      <c r="AH2604" s="10" t="str">
        <f t="shared" ca="1" si="3282"/>
        <v>&gt;35&lt; 45</v>
      </c>
      <c r="AI2604" s="95">
        <v>12498121</v>
      </c>
      <c r="AJ2604" s="164" t="s">
        <v>120</v>
      </c>
      <c r="AK2604" s="163" t="s">
        <v>9820</v>
      </c>
      <c r="AL2604" s="144">
        <v>42989</v>
      </c>
      <c r="AM2604" s="65" t="s">
        <v>108</v>
      </c>
      <c r="AN2604" s="125" t="s">
        <v>76</v>
      </c>
      <c r="AO2604" s="95">
        <v>1</v>
      </c>
      <c r="AP2604" s="95" t="s">
        <v>9821</v>
      </c>
      <c r="AQ2604" s="95">
        <v>3</v>
      </c>
      <c r="AR2604" s="95">
        <v>1</v>
      </c>
      <c r="AS2604" s="15">
        <f t="shared" si="3328"/>
        <v>45940.25</v>
      </c>
      <c r="AT2604" s="122" t="s">
        <v>163</v>
      </c>
      <c r="AU2604" s="65">
        <v>3.7149999999999999</v>
      </c>
      <c r="AV2604" s="164">
        <v>12</v>
      </c>
      <c r="AW2604" s="164">
        <v>40600</v>
      </c>
      <c r="AX2604" s="164" t="s">
        <v>9822</v>
      </c>
      <c r="AY2604" s="164">
        <v>96</v>
      </c>
      <c r="AZ2604" s="95" t="s">
        <v>195</v>
      </c>
      <c r="BA2604" s="20" t="str">
        <f t="shared" si="3283"/>
        <v>12406000000245499496</v>
      </c>
      <c r="BB2604" s="31">
        <f t="shared" si="3284"/>
        <v>20</v>
      </c>
      <c r="BC2604" s="95" t="s">
        <v>9823</v>
      </c>
      <c r="BD2604" s="95" t="s">
        <v>115</v>
      </c>
      <c r="BE2604" s="95"/>
      <c r="BF2604" s="95"/>
      <c r="BG2604" s="95">
        <v>50711498</v>
      </c>
      <c r="BH2604" s="95">
        <v>50708573</v>
      </c>
      <c r="BI2604" s="95"/>
      <c r="BJ2604" s="95" t="s">
        <v>714</v>
      </c>
      <c r="BK2604" s="14" t="str">
        <f t="shared" si="3333"/>
        <v>A-P6 AV</v>
      </c>
      <c r="BL2604" s="95" t="s">
        <v>595</v>
      </c>
      <c r="BM2604" s="95"/>
      <c r="BN2604" s="95"/>
      <c r="BO2604" s="95"/>
      <c r="BP2604" s="95"/>
      <c r="BQ2604" s="95"/>
    </row>
    <row r="2605" spans="1:69" x14ac:dyDescent="0.25">
      <c r="A2605" t="str">
        <f>VLOOKUP(B2605,[2]RH!$B:$BV,72,0)</f>
        <v>si</v>
      </c>
      <c r="B2605" s="172">
        <v>2665</v>
      </c>
      <c r="C2605" s="168" t="s">
        <v>168</v>
      </c>
      <c r="D2605" s="7" t="s">
        <v>4192</v>
      </c>
      <c r="E2605" s="130" t="s">
        <v>67</v>
      </c>
      <c r="F2605" s="130" t="s">
        <v>118</v>
      </c>
      <c r="G2605" s="7" t="s">
        <v>220</v>
      </c>
      <c r="H2605" s="125" t="s">
        <v>225</v>
      </c>
      <c r="I2605" s="7" t="s">
        <v>589</v>
      </c>
      <c r="J2605" s="65" t="s">
        <v>190</v>
      </c>
      <c r="K2605" s="125" t="s">
        <v>146</v>
      </c>
      <c r="L2605" s="139" t="s">
        <v>90</v>
      </c>
      <c r="M2605" s="7" t="str">
        <f t="shared" si="3264"/>
        <v>Couturière</v>
      </c>
      <c r="N2605" s="129">
        <v>45575</v>
      </c>
      <c r="O2605" s="95"/>
      <c r="P2605" s="7">
        <f t="shared" ca="1" si="3338"/>
        <v>-6</v>
      </c>
      <c r="Q2605" s="129"/>
      <c r="R2605" s="95"/>
      <c r="S2605" s="95"/>
      <c r="T2605" s="9" t="s">
        <v>156</v>
      </c>
      <c r="U2605" s="7" t="str">
        <f t="shared" si="3275"/>
        <v>Contractuel</v>
      </c>
      <c r="V2605" s="8">
        <v>45689</v>
      </c>
      <c r="W2605" s="8">
        <f>VLOOKUP(B2605,[1]BASE!$A:$Q,17,0)</f>
        <v>45716</v>
      </c>
      <c r="X2605" s="95"/>
      <c r="Y2605" s="95"/>
      <c r="Z2605" s="129">
        <v>45575</v>
      </c>
      <c r="AA2605" s="7">
        <f t="shared" si="3276"/>
        <v>10</v>
      </c>
      <c r="AB2605" s="7">
        <f t="shared" si="3277"/>
        <v>2024</v>
      </c>
      <c r="AC2605" s="7">
        <f t="shared" si="3278"/>
        <v>2028</v>
      </c>
      <c r="AD2605" s="10" t="e">
        <f t="shared" ref="AD2605:AD2668" ca="1" si="3340">IF(#REF!="Non",(DAYS360(N2605,Q2605)/360),(DAYS360(N2605,TODAY())/360))</f>
        <v>#REF!</v>
      </c>
      <c r="AE2605" s="10" t="e">
        <f t="shared" ca="1" si="3280"/>
        <v>#REF!</v>
      </c>
      <c r="AF2605" s="144">
        <v>28284</v>
      </c>
      <c r="AG2605" s="11">
        <f t="shared" ca="1" si="3281"/>
        <v>47.775342465753425</v>
      </c>
      <c r="AH2605" s="10" t="str">
        <f t="shared" ca="1" si="3282"/>
        <v>&gt;45&lt; 55</v>
      </c>
      <c r="AI2605" s="95">
        <v>12050907</v>
      </c>
      <c r="AJ2605" s="164" t="s">
        <v>106</v>
      </c>
      <c r="AK2605" s="163" t="s">
        <v>9824</v>
      </c>
      <c r="AL2605" s="144">
        <v>43887</v>
      </c>
      <c r="AM2605" s="65" t="s">
        <v>108</v>
      </c>
      <c r="AN2605" s="125" t="s">
        <v>76</v>
      </c>
      <c r="AO2605" s="95">
        <v>3</v>
      </c>
      <c r="AP2605" s="95" t="s">
        <v>9679</v>
      </c>
      <c r="AQ2605" s="95">
        <v>3</v>
      </c>
      <c r="AR2605" s="95">
        <v>1</v>
      </c>
      <c r="AS2605" s="15">
        <f t="shared" si="3328"/>
        <v>45940.25</v>
      </c>
      <c r="AT2605" s="122" t="s">
        <v>163</v>
      </c>
      <c r="AU2605" s="65">
        <v>3.7149999999999999</v>
      </c>
      <c r="AV2605" s="164">
        <v>17</v>
      </c>
      <c r="AW2605" s="164" t="s">
        <v>201</v>
      </c>
      <c r="AX2605" s="164" t="s">
        <v>9825</v>
      </c>
      <c r="AY2605" s="164">
        <v>57</v>
      </c>
      <c r="AZ2605" s="95" t="s">
        <v>203</v>
      </c>
      <c r="BA2605" s="20" t="str">
        <f t="shared" si="3283"/>
        <v>17001000000350022457</v>
      </c>
      <c r="BB2605" s="31">
        <f t="shared" si="3284"/>
        <v>20</v>
      </c>
      <c r="BC2605" s="95" t="s">
        <v>9694</v>
      </c>
      <c r="BD2605" s="95" t="s">
        <v>115</v>
      </c>
      <c r="BE2605" s="95"/>
      <c r="BF2605" s="95"/>
      <c r="BG2605" s="95">
        <v>50717668</v>
      </c>
      <c r="BH2605" s="95">
        <v>58872730</v>
      </c>
      <c r="BI2605" s="95"/>
      <c r="BJ2605" s="95" t="s">
        <v>769</v>
      </c>
      <c r="BK2605" s="14" t="str">
        <f t="shared" si="3333"/>
        <v>A-P6 AV</v>
      </c>
      <c r="BL2605" s="95" t="s">
        <v>595</v>
      </c>
      <c r="BM2605" s="95"/>
      <c r="BN2605" s="95"/>
      <c r="BO2605" s="95"/>
      <c r="BP2605" s="95"/>
      <c r="BQ2605" s="95"/>
    </row>
    <row r="2606" spans="1:69" x14ac:dyDescent="0.25">
      <c r="A2606" t="str">
        <f>VLOOKUP(B2606,[2]RH!$B:$BV,72,0)</f>
        <v>non-Actif</v>
      </c>
      <c r="B2606" s="172">
        <v>2666</v>
      </c>
      <c r="C2606" s="168" t="s">
        <v>168</v>
      </c>
      <c r="D2606" s="7" t="s">
        <v>9826</v>
      </c>
      <c r="E2606" s="130" t="s">
        <v>67</v>
      </c>
      <c r="F2606" s="130" t="s">
        <v>118</v>
      </c>
      <c r="G2606" s="7" t="s">
        <v>533</v>
      </c>
      <c r="H2606" s="125">
        <v>520</v>
      </c>
      <c r="I2606" s="7" t="s">
        <v>9461</v>
      </c>
      <c r="J2606" s="65" t="s">
        <v>190</v>
      </c>
      <c r="K2606" s="125" t="s">
        <v>89</v>
      </c>
      <c r="L2606" s="139" t="s">
        <v>90</v>
      </c>
      <c r="M2606" s="7" t="str">
        <f t="shared" si="3264"/>
        <v>Contrôle Qualité</v>
      </c>
      <c r="N2606" s="129">
        <v>45575</v>
      </c>
      <c r="O2606" s="95"/>
      <c r="P2606" s="7"/>
      <c r="Q2606" s="129">
        <v>45576</v>
      </c>
      <c r="R2606" s="95" t="s">
        <v>1909</v>
      </c>
      <c r="S2606" s="95"/>
      <c r="T2606" s="9" t="s">
        <v>156</v>
      </c>
      <c r="U2606" s="7" t="str">
        <f t="shared" si="3275"/>
        <v>Contractuel</v>
      </c>
      <c r="V2606" s="128">
        <v>45575</v>
      </c>
      <c r="W2606" s="129">
        <v>45596</v>
      </c>
      <c r="X2606" s="95"/>
      <c r="Y2606" s="95"/>
      <c r="Z2606" s="129">
        <v>45575</v>
      </c>
      <c r="AA2606" s="7">
        <f t="shared" si="3276"/>
        <v>10</v>
      </c>
      <c r="AB2606" s="7">
        <f t="shared" si="3277"/>
        <v>2024</v>
      </c>
      <c r="AC2606" s="7">
        <f t="shared" si="3278"/>
        <v>2028</v>
      </c>
      <c r="AD2606" s="10" t="e">
        <f t="shared" ref="AD2606:AD2669" ca="1" si="3341">IF(#REF!="Non",(DAYS360(N2606,Q2606)/360),(DAYS360(N2606,TODAY())/360))</f>
        <v>#REF!</v>
      </c>
      <c r="AE2606" s="10" t="e">
        <f t="shared" ca="1" si="3280"/>
        <v>#REF!</v>
      </c>
      <c r="AF2606" s="144">
        <v>37320</v>
      </c>
      <c r="AG2606" s="11">
        <f t="shared" ca="1" si="3281"/>
        <v>23.019178082191782</v>
      </c>
      <c r="AH2606" s="10" t="str">
        <f t="shared" ca="1" si="3282"/>
        <v>&lt; 25</v>
      </c>
      <c r="AI2606" s="95">
        <v>17443452</v>
      </c>
      <c r="AJ2606" s="164" t="s">
        <v>120</v>
      </c>
      <c r="AK2606" s="163" t="s">
        <v>9827</v>
      </c>
      <c r="AL2606" s="144">
        <v>45029</v>
      </c>
      <c r="AM2606" s="65" t="s">
        <v>108</v>
      </c>
      <c r="AN2606" s="125" t="s">
        <v>109</v>
      </c>
      <c r="AO2606" s="95"/>
      <c r="AP2606" s="95" t="s">
        <v>9828</v>
      </c>
      <c r="AQ2606" s="95">
        <v>3</v>
      </c>
      <c r="AR2606" s="95">
        <v>1</v>
      </c>
      <c r="AS2606" s="15">
        <f t="shared" si="3328"/>
        <v>45940.25</v>
      </c>
      <c r="AT2606" s="122" t="s">
        <v>163</v>
      </c>
      <c r="AU2606" s="65">
        <v>3.8780000000000001</v>
      </c>
      <c r="AV2606" s="164">
        <v>17</v>
      </c>
      <c r="AW2606" s="164" t="s">
        <v>201</v>
      </c>
      <c r="AX2606" s="164" t="s">
        <v>9829</v>
      </c>
      <c r="AY2606" s="164">
        <v>48</v>
      </c>
      <c r="AZ2606" s="95" t="s">
        <v>203</v>
      </c>
      <c r="BA2606" s="20" t="str">
        <f t="shared" si="3283"/>
        <v>17001000000344833248</v>
      </c>
      <c r="BB2606" s="31">
        <f t="shared" si="3284"/>
        <v>20</v>
      </c>
      <c r="BC2606" s="95" t="s">
        <v>9830</v>
      </c>
      <c r="BD2606" s="95" t="s">
        <v>341</v>
      </c>
      <c r="BE2606" s="95"/>
      <c r="BF2606" s="95"/>
      <c r="BG2606" s="95">
        <v>92897374</v>
      </c>
      <c r="BH2606" s="95">
        <v>50661930</v>
      </c>
      <c r="BI2606" s="95"/>
      <c r="BJ2606" s="95" t="s">
        <v>7665</v>
      </c>
      <c r="BK2606" s="14" t="str">
        <f t="shared" si="3333"/>
        <v>A-520</v>
      </c>
      <c r="BL2606" s="95" t="s">
        <v>288</v>
      </c>
      <c r="BM2606" s="95"/>
      <c r="BN2606" s="95"/>
      <c r="BO2606" s="95"/>
      <c r="BP2606" s="95"/>
      <c r="BQ2606" s="95"/>
    </row>
    <row r="2607" spans="1:69" x14ac:dyDescent="0.25">
      <c r="A2607" t="str">
        <f>VLOOKUP(B2607,[2]RH!$B:$BV,72,0)</f>
        <v>si</v>
      </c>
      <c r="B2607" s="172">
        <v>2667</v>
      </c>
      <c r="C2607" s="168" t="s">
        <v>168</v>
      </c>
      <c r="D2607" s="7" t="s">
        <v>9831</v>
      </c>
      <c r="E2607" s="130" t="s">
        <v>67</v>
      </c>
      <c r="F2607" s="130" t="s">
        <v>118</v>
      </c>
      <c r="G2607" s="7" t="s">
        <v>533</v>
      </c>
      <c r="H2607" s="125" t="s">
        <v>2398</v>
      </c>
      <c r="I2607" s="7" t="s">
        <v>9411</v>
      </c>
      <c r="J2607" s="65" t="s">
        <v>190</v>
      </c>
      <c r="K2607" s="125" t="s">
        <v>89</v>
      </c>
      <c r="L2607" s="139" t="s">
        <v>90</v>
      </c>
      <c r="M2607" s="7" t="str">
        <f t="shared" si="3264"/>
        <v>Contrôle Qualité</v>
      </c>
      <c r="N2607" s="129">
        <v>45575</v>
      </c>
      <c r="O2607" s="95"/>
      <c r="P2607" s="7">
        <f t="shared" ref="P2607:P2608" ca="1" si="3342">IF(W2607="","",W2607-TODAY())</f>
        <v>-6</v>
      </c>
      <c r="Q2607" s="129"/>
      <c r="R2607" s="95"/>
      <c r="S2607" s="95"/>
      <c r="T2607" s="9" t="s">
        <v>156</v>
      </c>
      <c r="U2607" s="7" t="str">
        <f t="shared" si="3275"/>
        <v>Contractuel</v>
      </c>
      <c r="V2607" s="8">
        <v>45689</v>
      </c>
      <c r="W2607" s="8">
        <f>VLOOKUP(B2607,[1]BASE!$A:$Q,17,0)</f>
        <v>45716</v>
      </c>
      <c r="X2607" s="95"/>
      <c r="Y2607" s="95"/>
      <c r="Z2607" s="129">
        <v>45575</v>
      </c>
      <c r="AA2607" s="7">
        <f t="shared" si="3276"/>
        <v>10</v>
      </c>
      <c r="AB2607" s="7">
        <f t="shared" si="3277"/>
        <v>2024</v>
      </c>
      <c r="AC2607" s="7">
        <f t="shared" si="3278"/>
        <v>2028</v>
      </c>
      <c r="AD2607" s="10" t="e">
        <f t="shared" ref="AD2607:AD2670" ca="1" si="3343">IF(#REF!="Non",(DAYS360(N2607,Q2607)/360),(DAYS360(N2607,TODAY())/360))</f>
        <v>#REF!</v>
      </c>
      <c r="AE2607" s="10" t="e">
        <f t="shared" ca="1" si="3280"/>
        <v>#REF!</v>
      </c>
      <c r="AF2607" s="144">
        <v>37977</v>
      </c>
      <c r="AG2607" s="11">
        <f t="shared" ca="1" si="3281"/>
        <v>21.219178082191782</v>
      </c>
      <c r="AH2607" s="10" t="str">
        <f t="shared" ca="1" si="3282"/>
        <v>&lt; 25</v>
      </c>
      <c r="AI2607" s="95">
        <v>17581164</v>
      </c>
      <c r="AJ2607" s="164" t="s">
        <v>192</v>
      </c>
      <c r="AK2607" s="163" t="s">
        <v>9832</v>
      </c>
      <c r="AL2607" s="144">
        <v>45036</v>
      </c>
      <c r="AM2607" s="65" t="s">
        <v>108</v>
      </c>
      <c r="AN2607" s="125" t="s">
        <v>109</v>
      </c>
      <c r="AO2607" s="95"/>
      <c r="AP2607" s="95" t="s">
        <v>1514</v>
      </c>
      <c r="AQ2607" s="95">
        <v>3</v>
      </c>
      <c r="AR2607" s="95">
        <v>1</v>
      </c>
      <c r="AS2607" s="15">
        <f t="shared" si="3328"/>
        <v>45940.25</v>
      </c>
      <c r="AT2607" s="122" t="s">
        <v>163</v>
      </c>
      <c r="AU2607" s="65">
        <v>3.8780000000000001</v>
      </c>
      <c r="AV2607" s="164">
        <v>17</v>
      </c>
      <c r="AW2607" s="164">
        <v>53594</v>
      </c>
      <c r="AX2607" s="164" t="s">
        <v>9833</v>
      </c>
      <c r="AY2607" s="164">
        <v>72</v>
      </c>
      <c r="AZ2607" s="95" t="s">
        <v>203</v>
      </c>
      <c r="BA2607" s="20" t="str">
        <f t="shared" si="3283"/>
        <v>17535940174328917172</v>
      </c>
      <c r="BB2607" s="31">
        <f t="shared" si="3284"/>
        <v>20</v>
      </c>
      <c r="BC2607" s="95" t="s">
        <v>9830</v>
      </c>
      <c r="BD2607" s="95" t="s">
        <v>341</v>
      </c>
      <c r="BE2607" s="95"/>
      <c r="BF2607" s="95"/>
      <c r="BG2607" s="95">
        <v>22854440</v>
      </c>
      <c r="BH2607" s="95">
        <v>97748816</v>
      </c>
      <c r="BI2607" s="95"/>
      <c r="BJ2607" s="95" t="s">
        <v>7665</v>
      </c>
      <c r="BK2607" s="14" t="str">
        <f t="shared" si="3333"/>
        <v>A-P7 AR</v>
      </c>
      <c r="BL2607" s="95" t="s">
        <v>288</v>
      </c>
      <c r="BM2607" s="95"/>
      <c r="BN2607" s="95"/>
      <c r="BO2607" s="95"/>
      <c r="BP2607" s="95"/>
      <c r="BQ2607" s="95"/>
    </row>
    <row r="2608" spans="1:69" x14ac:dyDescent="0.25">
      <c r="A2608" t="str">
        <f>VLOOKUP(B2608,[2]RH!$B:$BV,72,0)</f>
        <v>si</v>
      </c>
      <c r="B2608" s="172">
        <v>2668</v>
      </c>
      <c r="C2608" s="168" t="s">
        <v>168</v>
      </c>
      <c r="D2608" s="7" t="s">
        <v>9834</v>
      </c>
      <c r="E2608" s="130" t="s">
        <v>67</v>
      </c>
      <c r="F2608" s="130" t="s">
        <v>118</v>
      </c>
      <c r="G2608" s="7" t="s">
        <v>220</v>
      </c>
      <c r="H2608" s="125" t="s">
        <v>225</v>
      </c>
      <c r="I2608" s="7" t="s">
        <v>589</v>
      </c>
      <c r="J2608" s="65" t="s">
        <v>190</v>
      </c>
      <c r="K2608" s="125" t="s">
        <v>146</v>
      </c>
      <c r="L2608" s="139" t="s">
        <v>90</v>
      </c>
      <c r="M2608" s="7" t="str">
        <f t="shared" si="3264"/>
        <v>Couturière</v>
      </c>
      <c r="N2608" s="129">
        <v>45575</v>
      </c>
      <c r="O2608" s="95"/>
      <c r="P2608" s="7">
        <f t="shared" ca="1" si="3342"/>
        <v>-6</v>
      </c>
      <c r="Q2608" s="129"/>
      <c r="R2608" s="95"/>
      <c r="S2608" s="95"/>
      <c r="T2608" s="9" t="s">
        <v>156</v>
      </c>
      <c r="U2608" s="7" t="str">
        <f t="shared" si="3275"/>
        <v>Contractuel</v>
      </c>
      <c r="V2608" s="8">
        <v>45689</v>
      </c>
      <c r="W2608" s="8">
        <f>VLOOKUP(B2608,[1]BASE!$A:$Q,17,0)</f>
        <v>45716</v>
      </c>
      <c r="X2608" s="95"/>
      <c r="Y2608" s="95"/>
      <c r="Z2608" s="129">
        <v>45575</v>
      </c>
      <c r="AA2608" s="7">
        <f t="shared" si="3276"/>
        <v>10</v>
      </c>
      <c r="AB2608" s="7">
        <f t="shared" si="3277"/>
        <v>2024</v>
      </c>
      <c r="AC2608" s="7">
        <f t="shared" si="3278"/>
        <v>2028</v>
      </c>
      <c r="AD2608" s="10" t="e">
        <f t="shared" ref="AD2608:AD2671" ca="1" si="3344">IF(#REF!="Non",(DAYS360(N2608,Q2608)/360),(DAYS360(N2608,TODAY())/360))</f>
        <v>#REF!</v>
      </c>
      <c r="AE2608" s="10" t="e">
        <f t="shared" ca="1" si="3280"/>
        <v>#REF!</v>
      </c>
      <c r="AF2608" s="144">
        <v>29280</v>
      </c>
      <c r="AG2608" s="11">
        <f t="shared" ca="1" si="3281"/>
        <v>45.046575342465751</v>
      </c>
      <c r="AH2608" s="10" t="str">
        <f t="shared" ca="1" si="3282"/>
        <v>&gt;45&lt; 55</v>
      </c>
      <c r="AI2608" s="95">
        <v>12250966</v>
      </c>
      <c r="AJ2608" s="164" t="s">
        <v>170</v>
      </c>
      <c r="AK2608" s="163" t="s">
        <v>9835</v>
      </c>
      <c r="AL2608" s="144">
        <v>36122</v>
      </c>
      <c r="AM2608" s="65" t="s">
        <v>108</v>
      </c>
      <c r="AN2608" s="125" t="s">
        <v>76</v>
      </c>
      <c r="AO2608" s="95"/>
      <c r="AP2608" s="95" t="s">
        <v>9679</v>
      </c>
      <c r="AQ2608" s="95">
        <v>3</v>
      </c>
      <c r="AR2608" s="95">
        <v>1</v>
      </c>
      <c r="AS2608" s="15">
        <f t="shared" si="3328"/>
        <v>45940.25</v>
      </c>
      <c r="AT2608" s="122" t="s">
        <v>163</v>
      </c>
      <c r="AU2608" s="65">
        <v>3.7149999999999999</v>
      </c>
      <c r="AV2608" s="164">
        <v>17</v>
      </c>
      <c r="AW2608" s="164" t="s">
        <v>201</v>
      </c>
      <c r="AX2608" s="164" t="s">
        <v>9836</v>
      </c>
      <c r="AY2608" s="164">
        <v>50</v>
      </c>
      <c r="AZ2608" s="95" t="s">
        <v>203</v>
      </c>
      <c r="BA2608" s="20" t="str">
        <f t="shared" si="3283"/>
        <v>17001000000350882750</v>
      </c>
      <c r="BB2608" s="31">
        <f t="shared" si="3284"/>
        <v>20</v>
      </c>
      <c r="BC2608" s="95" t="s">
        <v>9837</v>
      </c>
      <c r="BD2608" s="95" t="s">
        <v>341</v>
      </c>
      <c r="BE2608" s="95"/>
      <c r="BF2608" s="95"/>
      <c r="BG2608" s="95">
        <v>53660436</v>
      </c>
      <c r="BH2608" s="95">
        <v>55302923</v>
      </c>
      <c r="BI2608" s="95"/>
      <c r="BJ2608" s="95" t="s">
        <v>6322</v>
      </c>
      <c r="BK2608" s="14" t="str">
        <f t="shared" si="3333"/>
        <v>A-P6 AV</v>
      </c>
      <c r="BL2608" s="95" t="s">
        <v>595</v>
      </c>
      <c r="BM2608" s="95"/>
      <c r="BN2608" s="95"/>
      <c r="BO2608" s="95"/>
      <c r="BP2608" s="95"/>
      <c r="BQ2608" s="95"/>
    </row>
    <row r="2609" spans="1:69" x14ac:dyDescent="0.25">
      <c r="A2609" t="str">
        <f>VLOOKUP(B2609,[2]RH!$B:$BV,72,0)</f>
        <v>non-Actif</v>
      </c>
      <c r="B2609" s="172">
        <v>2669</v>
      </c>
      <c r="C2609" s="168" t="s">
        <v>168</v>
      </c>
      <c r="D2609" s="7" t="s">
        <v>9838</v>
      </c>
      <c r="E2609" s="130" t="s">
        <v>67</v>
      </c>
      <c r="F2609" s="130" t="s">
        <v>118</v>
      </c>
      <c r="G2609" s="7" t="s">
        <v>533</v>
      </c>
      <c r="H2609" s="125" t="s">
        <v>2398</v>
      </c>
      <c r="I2609" s="7" t="s">
        <v>2487</v>
      </c>
      <c r="J2609" s="65" t="s">
        <v>281</v>
      </c>
      <c r="K2609" s="125" t="s">
        <v>89</v>
      </c>
      <c r="L2609" s="139" t="s">
        <v>90</v>
      </c>
      <c r="M2609" s="7" t="str">
        <f t="shared" si="3264"/>
        <v>Contrôle Qualité</v>
      </c>
      <c r="N2609" s="129">
        <v>45575</v>
      </c>
      <c r="O2609" s="95"/>
      <c r="P2609" s="7"/>
      <c r="Q2609" s="129">
        <v>45575</v>
      </c>
      <c r="R2609" s="95" t="s">
        <v>5378</v>
      </c>
      <c r="S2609" s="95"/>
      <c r="T2609" s="9" t="s">
        <v>156</v>
      </c>
      <c r="U2609" s="7" t="str">
        <f t="shared" si="3275"/>
        <v>Contractuel</v>
      </c>
      <c r="V2609" s="128">
        <v>45575</v>
      </c>
      <c r="W2609" s="129">
        <v>45596</v>
      </c>
      <c r="X2609" s="95"/>
      <c r="Y2609" s="95"/>
      <c r="Z2609" s="129">
        <v>45575</v>
      </c>
      <c r="AA2609" s="7">
        <f t="shared" si="3276"/>
        <v>10</v>
      </c>
      <c r="AB2609" s="7">
        <f t="shared" si="3277"/>
        <v>2024</v>
      </c>
      <c r="AC2609" s="7">
        <f t="shared" si="3278"/>
        <v>2028</v>
      </c>
      <c r="AD2609" s="10" t="e">
        <f t="shared" ref="AD2609:AD2672" ca="1" si="3345">IF(#REF!="Non",(DAYS360(N2609,Q2609)/360),(DAYS360(N2609,TODAY())/360))</f>
        <v>#REF!</v>
      </c>
      <c r="AE2609" s="10" t="e">
        <f t="shared" ca="1" si="3280"/>
        <v>#REF!</v>
      </c>
      <c r="AF2609" s="144">
        <v>36287</v>
      </c>
      <c r="AG2609" s="11">
        <f t="shared" ca="1" si="3281"/>
        <v>25.849315068493151</v>
      </c>
      <c r="AH2609" s="10" t="str">
        <f t="shared" ca="1" si="3282"/>
        <v>&gt;25&lt; 35</v>
      </c>
      <c r="AI2609" s="95"/>
      <c r="AJ2609" s="164"/>
      <c r="AK2609" s="163" t="s">
        <v>9839</v>
      </c>
      <c r="AL2609" s="144">
        <v>45289</v>
      </c>
      <c r="AM2609" s="65" t="s">
        <v>108</v>
      </c>
      <c r="AN2609" s="125" t="s">
        <v>109</v>
      </c>
      <c r="AO2609" s="95"/>
      <c r="AP2609" s="95" t="s">
        <v>9840</v>
      </c>
      <c r="AQ2609" s="95">
        <v>3</v>
      </c>
      <c r="AR2609" s="95">
        <v>1</v>
      </c>
      <c r="AS2609" s="15">
        <f t="shared" si="3328"/>
        <v>45940.25</v>
      </c>
      <c r="AT2609" s="122" t="s">
        <v>163</v>
      </c>
      <c r="AU2609" s="65">
        <v>3.8780000000000001</v>
      </c>
      <c r="AV2609" s="164">
        <v>17</v>
      </c>
      <c r="AW2609" s="164" t="s">
        <v>201</v>
      </c>
      <c r="AX2609" s="164" t="s">
        <v>9841</v>
      </c>
      <c r="AY2609" s="164">
        <v>62</v>
      </c>
      <c r="AZ2609" s="95" t="s">
        <v>203</v>
      </c>
      <c r="BA2609" s="20" t="str">
        <f t="shared" si="3283"/>
        <v>17001000000342996262</v>
      </c>
      <c r="BB2609" s="31">
        <f t="shared" si="3284"/>
        <v>20</v>
      </c>
      <c r="BC2609" s="95" t="s">
        <v>9842</v>
      </c>
      <c r="BD2609" s="95" t="s">
        <v>115</v>
      </c>
      <c r="BE2609" s="95"/>
      <c r="BF2609" s="95"/>
      <c r="BG2609" s="95">
        <v>96033034</v>
      </c>
      <c r="BH2609" s="95"/>
      <c r="BI2609" s="95"/>
      <c r="BJ2609" s="95" t="s">
        <v>3929</v>
      </c>
      <c r="BK2609" s="14" t="str">
        <f t="shared" si="3333"/>
        <v>B-P7 AR</v>
      </c>
      <c r="BL2609" s="95" t="s">
        <v>288</v>
      </c>
      <c r="BM2609" s="95"/>
      <c r="BN2609" s="95"/>
      <c r="BO2609" s="95"/>
      <c r="BP2609" s="95"/>
      <c r="BQ2609" s="95"/>
    </row>
    <row r="2610" spans="1:69" x14ac:dyDescent="0.25">
      <c r="A2610" t="str">
        <f>VLOOKUP(B2610,[2]RH!$B:$BV,72,0)</f>
        <v>si</v>
      </c>
      <c r="B2610" s="172">
        <v>2670</v>
      </c>
      <c r="C2610" s="168" t="s">
        <v>168</v>
      </c>
      <c r="D2610" s="7" t="s">
        <v>9843</v>
      </c>
      <c r="E2610" s="130" t="s">
        <v>67</v>
      </c>
      <c r="F2610" s="130" t="s">
        <v>118</v>
      </c>
      <c r="G2610" s="7" t="s">
        <v>533</v>
      </c>
      <c r="H2610" s="7" t="s">
        <v>1596</v>
      </c>
      <c r="I2610" s="7" t="s">
        <v>1597</v>
      </c>
      <c r="J2610" s="65" t="s">
        <v>190</v>
      </c>
      <c r="K2610" s="125" t="s">
        <v>89</v>
      </c>
      <c r="L2610" s="139" t="s">
        <v>90</v>
      </c>
      <c r="M2610" s="7" t="str">
        <f t="shared" si="3264"/>
        <v>Contrôle Qualité</v>
      </c>
      <c r="N2610" s="129">
        <v>45575</v>
      </c>
      <c r="O2610" s="95"/>
      <c r="P2610" s="7">
        <f t="shared" ref="P2610:P2614" ca="1" si="3346">IF(W2610="","",W2610-TODAY())</f>
        <v>-6</v>
      </c>
      <c r="Q2610" s="129"/>
      <c r="R2610" s="95"/>
      <c r="S2610" s="95"/>
      <c r="T2610" s="9" t="s">
        <v>156</v>
      </c>
      <c r="U2610" s="7" t="str">
        <f t="shared" si="3275"/>
        <v>Contractuel</v>
      </c>
      <c r="V2610" s="8">
        <v>45689</v>
      </c>
      <c r="W2610" s="8">
        <f>VLOOKUP(B2610,[1]BASE!$A:$Q,17,0)</f>
        <v>45716</v>
      </c>
      <c r="X2610" s="95"/>
      <c r="Y2610" s="95"/>
      <c r="Z2610" s="129">
        <v>45575</v>
      </c>
      <c r="AA2610" s="7">
        <f t="shared" si="3276"/>
        <v>10</v>
      </c>
      <c r="AB2610" s="7">
        <f t="shared" si="3277"/>
        <v>2024</v>
      </c>
      <c r="AC2610" s="7">
        <f t="shared" si="3278"/>
        <v>2028</v>
      </c>
      <c r="AD2610" s="10" t="e">
        <f t="shared" ref="AD2610:AD2673" ca="1" si="3347">IF(#REF!="Non",(DAYS360(N2610,Q2610)/360),(DAYS360(N2610,TODAY())/360))</f>
        <v>#REF!</v>
      </c>
      <c r="AE2610" s="10" t="e">
        <f t="shared" ca="1" si="3280"/>
        <v>#REF!</v>
      </c>
      <c r="AF2610" s="144">
        <v>37075</v>
      </c>
      <c r="AG2610" s="11">
        <f t="shared" ca="1" si="3281"/>
        <v>23.69041095890411</v>
      </c>
      <c r="AH2610" s="10" t="str">
        <f t="shared" ca="1" si="3282"/>
        <v>&lt; 25</v>
      </c>
      <c r="AI2610" s="95">
        <v>17581328</v>
      </c>
      <c r="AJ2610" s="164" t="s">
        <v>106</v>
      </c>
      <c r="AK2610" s="163" t="s">
        <v>9844</v>
      </c>
      <c r="AL2610" s="144">
        <v>44221</v>
      </c>
      <c r="AM2610" s="65" t="s">
        <v>108</v>
      </c>
      <c r="AN2610" s="125" t="s">
        <v>109</v>
      </c>
      <c r="AO2610" s="95"/>
      <c r="AP2610" s="95" t="s">
        <v>1514</v>
      </c>
      <c r="AQ2610" s="95">
        <v>3</v>
      </c>
      <c r="AR2610" s="95">
        <v>1</v>
      </c>
      <c r="AS2610" s="15">
        <f t="shared" si="3328"/>
        <v>45940.25</v>
      </c>
      <c r="AT2610" s="122" t="s">
        <v>163</v>
      </c>
      <c r="AU2610" s="65">
        <v>3.8780000000000001</v>
      </c>
      <c r="AV2610" s="164">
        <v>17</v>
      </c>
      <c r="AW2610" s="164" t="s">
        <v>201</v>
      </c>
      <c r="AX2610" s="164" t="s">
        <v>9845</v>
      </c>
      <c r="AY2610" s="164">
        <v>25</v>
      </c>
      <c r="AZ2610" s="95" t="s">
        <v>203</v>
      </c>
      <c r="BA2610" s="20" t="str">
        <f t="shared" si="3283"/>
        <v>17001000000350987025</v>
      </c>
      <c r="BB2610" s="31">
        <f t="shared" si="3284"/>
        <v>20</v>
      </c>
      <c r="BC2610" s="95" t="s">
        <v>9846</v>
      </c>
      <c r="BD2610" s="95" t="s">
        <v>115</v>
      </c>
      <c r="BE2610" s="95"/>
      <c r="BF2610" s="95"/>
      <c r="BG2610" s="95">
        <v>20828099</v>
      </c>
      <c r="BH2610" s="95"/>
      <c r="BI2610" s="95"/>
      <c r="BJ2610" s="95" t="s">
        <v>714</v>
      </c>
      <c r="BK2610" s="14" t="str">
        <f t="shared" si="3333"/>
        <v>A-CR3</v>
      </c>
      <c r="BL2610" s="95" t="s">
        <v>288</v>
      </c>
      <c r="BM2610" s="95"/>
      <c r="BN2610" s="95"/>
      <c r="BO2610" s="95"/>
      <c r="BP2610" s="95"/>
      <c r="BQ2610" s="95"/>
    </row>
    <row r="2611" spans="1:69" x14ac:dyDescent="0.25">
      <c r="A2611" t="str">
        <f>VLOOKUP(B2611,[2]RH!$B:$BV,72,0)</f>
        <v>si</v>
      </c>
      <c r="B2611" s="172">
        <v>2671</v>
      </c>
      <c r="C2611" s="168" t="s">
        <v>168</v>
      </c>
      <c r="D2611" s="7" t="s">
        <v>9847</v>
      </c>
      <c r="E2611" s="130" t="s">
        <v>67</v>
      </c>
      <c r="F2611" s="130" t="s">
        <v>118</v>
      </c>
      <c r="G2611" s="7" t="s">
        <v>3299</v>
      </c>
      <c r="H2611" s="125" t="s">
        <v>225</v>
      </c>
      <c r="I2611" s="7" t="s">
        <v>9411</v>
      </c>
      <c r="J2611" s="65" t="s">
        <v>281</v>
      </c>
      <c r="K2611" s="125" t="s">
        <v>146</v>
      </c>
      <c r="L2611" s="139" t="s">
        <v>90</v>
      </c>
      <c r="M2611" s="7" t="str">
        <f t="shared" si="3264"/>
        <v>CAMPO</v>
      </c>
      <c r="N2611" s="129">
        <v>45577</v>
      </c>
      <c r="O2611" s="95"/>
      <c r="P2611" s="7">
        <f t="shared" ca="1" si="3346"/>
        <v>-6</v>
      </c>
      <c r="Q2611" s="129"/>
      <c r="R2611" s="95"/>
      <c r="S2611" s="95"/>
      <c r="T2611" s="9" t="s">
        <v>156</v>
      </c>
      <c r="U2611" s="7" t="str">
        <f t="shared" si="3275"/>
        <v>Contractuel</v>
      </c>
      <c r="V2611" s="8">
        <v>45689</v>
      </c>
      <c r="W2611" s="8">
        <f>VLOOKUP(B2611,[1]BASE!$A:$Q,17,0)</f>
        <v>45716</v>
      </c>
      <c r="X2611" s="95"/>
      <c r="Y2611" s="95"/>
      <c r="Z2611" s="129">
        <v>45577</v>
      </c>
      <c r="AA2611" s="7">
        <f t="shared" si="3276"/>
        <v>10</v>
      </c>
      <c r="AB2611" s="7">
        <f t="shared" si="3277"/>
        <v>2024</v>
      </c>
      <c r="AC2611" s="7">
        <f t="shared" si="3278"/>
        <v>2028</v>
      </c>
      <c r="AD2611" s="10" t="e">
        <f t="shared" ref="AD2611:AD2674" ca="1" si="3348">IF(#REF!="Non",(DAYS360(N2611,Q2611)/360),(DAYS360(N2611,TODAY())/360))</f>
        <v>#REF!</v>
      </c>
      <c r="AE2611" s="10" t="e">
        <f t="shared" ca="1" si="3280"/>
        <v>#REF!</v>
      </c>
      <c r="AF2611" s="144">
        <v>38024</v>
      </c>
      <c r="AG2611" s="11">
        <f t="shared" ca="1" si="3281"/>
        <v>21.090410958904108</v>
      </c>
      <c r="AH2611" s="10" t="str">
        <f t="shared" ca="1" si="3282"/>
        <v>&lt; 25</v>
      </c>
      <c r="AI2611" s="95"/>
      <c r="AJ2611" s="164"/>
      <c r="AK2611" s="163" t="s">
        <v>9848</v>
      </c>
      <c r="AL2611" s="144">
        <v>45120</v>
      </c>
      <c r="AM2611" s="65" t="s">
        <v>108</v>
      </c>
      <c r="AN2611" s="125" t="s">
        <v>109</v>
      </c>
      <c r="AO2611" s="95"/>
      <c r="AP2611" s="95" t="s">
        <v>9849</v>
      </c>
      <c r="AQ2611" s="95">
        <v>3</v>
      </c>
      <c r="AR2611" s="95">
        <v>1</v>
      </c>
      <c r="AS2611" s="15">
        <f t="shared" si="3328"/>
        <v>45942.25</v>
      </c>
      <c r="AT2611" s="122" t="s">
        <v>163</v>
      </c>
      <c r="AU2611" s="65">
        <v>3.7149999999999999</v>
      </c>
      <c r="AV2611" s="164">
        <v>17</v>
      </c>
      <c r="AW2611" s="164" t="s">
        <v>201</v>
      </c>
      <c r="AX2611" s="164" t="s">
        <v>9850</v>
      </c>
      <c r="AY2611" s="164">
        <v>95</v>
      </c>
      <c r="AZ2611" s="95" t="s">
        <v>203</v>
      </c>
      <c r="BA2611" s="20" t="str">
        <f t="shared" si="3283"/>
        <v>17001000000345885795</v>
      </c>
      <c r="BB2611" s="31">
        <f t="shared" si="3284"/>
        <v>20</v>
      </c>
      <c r="BC2611" s="95" t="s">
        <v>8225</v>
      </c>
      <c r="BD2611" s="95" t="s">
        <v>482</v>
      </c>
      <c r="BE2611" s="95"/>
      <c r="BF2611" s="95"/>
      <c r="BG2611" s="95">
        <v>54153764</v>
      </c>
      <c r="BH2611" s="95"/>
      <c r="BI2611" s="95"/>
      <c r="BJ2611" s="95" t="s">
        <v>8225</v>
      </c>
      <c r="BK2611" s="14" t="str">
        <f t="shared" si="3333"/>
        <v>B-P6 AV</v>
      </c>
      <c r="BL2611" s="95" t="s">
        <v>595</v>
      </c>
      <c r="BM2611" s="95"/>
      <c r="BN2611" s="95"/>
      <c r="BO2611" s="95"/>
      <c r="BP2611" s="95"/>
      <c r="BQ2611" s="95"/>
    </row>
    <row r="2612" spans="1:69" x14ac:dyDescent="0.25">
      <c r="A2612" t="str">
        <f>VLOOKUP(B2612,[2]RH!$B:$BV,72,0)</f>
        <v>si</v>
      </c>
      <c r="B2612" s="172">
        <v>2672</v>
      </c>
      <c r="C2612" s="168" t="s">
        <v>168</v>
      </c>
      <c r="D2612" s="7" t="s">
        <v>9851</v>
      </c>
      <c r="E2612" s="130" t="s">
        <v>67</v>
      </c>
      <c r="F2612" s="130" t="s">
        <v>118</v>
      </c>
      <c r="G2612" s="7" t="s">
        <v>533</v>
      </c>
      <c r="H2612" s="125" t="s">
        <v>2398</v>
      </c>
      <c r="I2612" s="7" t="s">
        <v>2487</v>
      </c>
      <c r="J2612" s="65" t="s">
        <v>281</v>
      </c>
      <c r="K2612" s="125" t="s">
        <v>89</v>
      </c>
      <c r="L2612" s="139" t="s">
        <v>90</v>
      </c>
      <c r="M2612" s="7" t="str">
        <f t="shared" si="3264"/>
        <v>Contrôle Qualité</v>
      </c>
      <c r="N2612" s="129">
        <v>45575</v>
      </c>
      <c r="O2612" s="95"/>
      <c r="P2612" s="7">
        <f t="shared" ca="1" si="3346"/>
        <v>-6</v>
      </c>
      <c r="Q2612" s="129"/>
      <c r="R2612" s="95"/>
      <c r="S2612" s="95"/>
      <c r="T2612" s="9" t="s">
        <v>156</v>
      </c>
      <c r="U2612" s="7" t="str">
        <f t="shared" si="3275"/>
        <v>Contractuel</v>
      </c>
      <c r="V2612" s="8">
        <v>45689</v>
      </c>
      <c r="W2612" s="8">
        <f>VLOOKUP(B2612,[1]BASE!$A:$Q,17,0)</f>
        <v>45716</v>
      </c>
      <c r="X2612" s="95"/>
      <c r="Y2612" s="95"/>
      <c r="Z2612" s="129">
        <v>45575</v>
      </c>
      <c r="AA2612" s="7">
        <f t="shared" si="3276"/>
        <v>10</v>
      </c>
      <c r="AB2612" s="7">
        <f t="shared" si="3277"/>
        <v>2024</v>
      </c>
      <c r="AC2612" s="7">
        <f t="shared" si="3278"/>
        <v>2028</v>
      </c>
      <c r="AD2612" s="10" t="e">
        <f t="shared" ref="AD2612:AD2675" ca="1" si="3349">IF(#REF!="Non",(DAYS360(N2612,Q2612)/360),(DAYS360(N2612,TODAY())/360))</f>
        <v>#REF!</v>
      </c>
      <c r="AE2612" s="10" t="e">
        <f t="shared" ca="1" si="3280"/>
        <v>#REF!</v>
      </c>
      <c r="AF2612" s="144">
        <v>31833</v>
      </c>
      <c r="AG2612" s="11">
        <f t="shared" ca="1" si="3281"/>
        <v>38.052054794520551</v>
      </c>
      <c r="AH2612" s="10" t="str">
        <f t="shared" ca="1" si="3282"/>
        <v>&gt;35&lt; 45</v>
      </c>
      <c r="AI2612" s="95">
        <v>17216830</v>
      </c>
      <c r="AJ2612" s="164" t="s">
        <v>170</v>
      </c>
      <c r="AK2612" s="163" t="s">
        <v>9852</v>
      </c>
      <c r="AL2612" s="144">
        <v>40893</v>
      </c>
      <c r="AM2612" s="65" t="s">
        <v>108</v>
      </c>
      <c r="AN2612" s="125" t="s">
        <v>76</v>
      </c>
      <c r="AO2612" s="95"/>
      <c r="AP2612" s="95" t="s">
        <v>1514</v>
      </c>
      <c r="AQ2612" s="95">
        <v>3</v>
      </c>
      <c r="AR2612" s="95">
        <v>1</v>
      </c>
      <c r="AS2612" s="15">
        <f t="shared" si="3328"/>
        <v>45940.25</v>
      </c>
      <c r="AT2612" s="122" t="s">
        <v>163</v>
      </c>
      <c r="AU2612" s="65">
        <v>3.8780000000000001</v>
      </c>
      <c r="AV2612" s="164">
        <v>17</v>
      </c>
      <c r="AW2612" s="164" t="s">
        <v>201</v>
      </c>
      <c r="AX2612" s="164" t="s">
        <v>9853</v>
      </c>
      <c r="AY2612" s="164">
        <v>71</v>
      </c>
      <c r="AZ2612" s="95" t="s">
        <v>203</v>
      </c>
      <c r="BA2612" s="20" t="str">
        <f t="shared" si="3283"/>
        <v>17001000000272409071</v>
      </c>
      <c r="BB2612" s="31">
        <f t="shared" si="3284"/>
        <v>20</v>
      </c>
      <c r="BC2612" s="95" t="s">
        <v>1121</v>
      </c>
      <c r="BD2612" s="95" t="s">
        <v>341</v>
      </c>
      <c r="BE2612" s="95"/>
      <c r="BF2612" s="95"/>
      <c r="BG2612" s="95">
        <v>55320798</v>
      </c>
      <c r="BH2612" s="95">
        <v>95949177</v>
      </c>
      <c r="BI2612" s="95"/>
      <c r="BJ2612" s="95" t="s">
        <v>1121</v>
      </c>
      <c r="BK2612" s="14" t="str">
        <f t="shared" si="3333"/>
        <v>B-P7 AR</v>
      </c>
      <c r="BL2612" s="95" t="s">
        <v>288</v>
      </c>
      <c r="BM2612" s="95"/>
      <c r="BN2612" s="95"/>
      <c r="BO2612" s="95"/>
      <c r="BP2612" s="95"/>
      <c r="BQ2612" s="95"/>
    </row>
    <row r="2613" spans="1:69" x14ac:dyDescent="0.25">
      <c r="A2613" t="str">
        <f>VLOOKUP(B2613,[2]RH!$B:$BV,72,0)</f>
        <v>si</v>
      </c>
      <c r="B2613" s="172">
        <v>2673</v>
      </c>
      <c r="C2613" s="168" t="s">
        <v>168</v>
      </c>
      <c r="D2613" s="7" t="s">
        <v>9854</v>
      </c>
      <c r="E2613" s="130" t="s">
        <v>67</v>
      </c>
      <c r="F2613" s="130" t="s">
        <v>118</v>
      </c>
      <c r="G2613" s="7" t="s">
        <v>220</v>
      </c>
      <c r="H2613" s="125" t="s">
        <v>225</v>
      </c>
      <c r="I2613" s="7" t="s">
        <v>5620</v>
      </c>
      <c r="J2613" s="65" t="s">
        <v>281</v>
      </c>
      <c r="K2613" s="125" t="s">
        <v>146</v>
      </c>
      <c r="L2613" s="139" t="s">
        <v>90</v>
      </c>
      <c r="M2613" s="7" t="str">
        <f t="shared" si="3264"/>
        <v>Couturière</v>
      </c>
      <c r="N2613" s="129">
        <v>45575</v>
      </c>
      <c r="O2613" s="95"/>
      <c r="P2613" s="7">
        <f t="shared" ca="1" si="3346"/>
        <v>-6</v>
      </c>
      <c r="Q2613" s="129"/>
      <c r="R2613" s="95"/>
      <c r="S2613" s="95"/>
      <c r="T2613" s="9" t="s">
        <v>156</v>
      </c>
      <c r="U2613" s="7" t="str">
        <f t="shared" si="3275"/>
        <v>Contractuel</v>
      </c>
      <c r="V2613" s="8">
        <v>45689</v>
      </c>
      <c r="W2613" s="8">
        <f>VLOOKUP(B2613,[1]BASE!$A:$Q,17,0)</f>
        <v>45716</v>
      </c>
      <c r="X2613" s="95"/>
      <c r="Y2613" s="95"/>
      <c r="Z2613" s="129">
        <v>45575</v>
      </c>
      <c r="AA2613" s="7">
        <f t="shared" si="3276"/>
        <v>10</v>
      </c>
      <c r="AB2613" s="7">
        <f t="shared" si="3277"/>
        <v>2024</v>
      </c>
      <c r="AC2613" s="7">
        <f t="shared" si="3278"/>
        <v>2028</v>
      </c>
      <c r="AD2613" s="10" t="e">
        <f t="shared" ref="AD2613:AD2676" ca="1" si="3350">IF(#REF!="Non",(DAYS360(N2613,Q2613)/360),(DAYS360(N2613,TODAY())/360))</f>
        <v>#REF!</v>
      </c>
      <c r="AE2613" s="10" t="e">
        <f t="shared" ca="1" si="3280"/>
        <v>#REF!</v>
      </c>
      <c r="AF2613" s="144">
        <v>37143</v>
      </c>
      <c r="AG2613" s="11">
        <f t="shared" ca="1" si="3281"/>
        <v>23.504109589041096</v>
      </c>
      <c r="AH2613" s="10" t="str">
        <f t="shared" ca="1" si="3282"/>
        <v>&lt; 25</v>
      </c>
      <c r="AI2613" s="95">
        <v>17393497</v>
      </c>
      <c r="AJ2613" s="164" t="s">
        <v>213</v>
      </c>
      <c r="AK2613" s="163" t="s">
        <v>5519</v>
      </c>
      <c r="AL2613" s="144">
        <v>43774</v>
      </c>
      <c r="AM2613" s="65" t="s">
        <v>108</v>
      </c>
      <c r="AN2613" s="125" t="s">
        <v>109</v>
      </c>
      <c r="AO2613" s="95"/>
      <c r="AP2613" s="95" t="s">
        <v>9581</v>
      </c>
      <c r="AQ2613" s="95">
        <v>3</v>
      </c>
      <c r="AR2613" s="95">
        <v>1</v>
      </c>
      <c r="AS2613" s="15">
        <f t="shared" si="3328"/>
        <v>45940.25</v>
      </c>
      <c r="AT2613" s="122" t="s">
        <v>163</v>
      </c>
      <c r="AU2613" s="65">
        <v>3.7149999999999999</v>
      </c>
      <c r="AV2613" s="164">
        <v>17</v>
      </c>
      <c r="AW2613" s="164" t="s">
        <v>201</v>
      </c>
      <c r="AX2613" s="164" t="s">
        <v>5520</v>
      </c>
      <c r="AY2613" s="164">
        <v>63</v>
      </c>
      <c r="AZ2613" s="95" t="s">
        <v>203</v>
      </c>
      <c r="BA2613" s="20" t="str">
        <f t="shared" si="3283"/>
        <v>17001000000290153863</v>
      </c>
      <c r="BB2613" s="31">
        <f t="shared" si="3284"/>
        <v>20</v>
      </c>
      <c r="BC2613" s="95" t="s">
        <v>5268</v>
      </c>
      <c r="BD2613" s="95" t="s">
        <v>341</v>
      </c>
      <c r="BE2613" s="95"/>
      <c r="BF2613" s="95"/>
      <c r="BG2613" s="95">
        <v>27030366</v>
      </c>
      <c r="BH2613" s="95">
        <v>20701502</v>
      </c>
      <c r="BI2613" s="95"/>
      <c r="BJ2613" s="95" t="s">
        <v>371</v>
      </c>
      <c r="BK2613" s="14" t="str">
        <f t="shared" si="3333"/>
        <v>B-P6 AV</v>
      </c>
      <c r="BL2613" s="95" t="s">
        <v>595</v>
      </c>
      <c r="BM2613" s="95"/>
      <c r="BN2613" s="95"/>
      <c r="BO2613" s="95"/>
      <c r="BP2613" s="95"/>
      <c r="BQ2613" s="95"/>
    </row>
    <row r="2614" spans="1:69" x14ac:dyDescent="0.25">
      <c r="A2614" t="str">
        <f>VLOOKUP(B2614,[2]RH!$B:$BV,72,0)</f>
        <v>Non-Actif</v>
      </c>
      <c r="B2614" s="172">
        <v>2674</v>
      </c>
      <c r="C2614" s="168" t="s">
        <v>65</v>
      </c>
      <c r="D2614" s="7" t="s">
        <v>9855</v>
      </c>
      <c r="E2614" s="130" t="s">
        <v>67</v>
      </c>
      <c r="F2614" s="130" t="s">
        <v>118</v>
      </c>
      <c r="G2614" s="7" t="s">
        <v>1801</v>
      </c>
      <c r="H2614" s="41" t="s">
        <v>2398</v>
      </c>
      <c r="I2614" s="7" t="s">
        <v>2399</v>
      </c>
      <c r="J2614" s="7" t="s">
        <v>190</v>
      </c>
      <c r="K2614" s="125" t="s">
        <v>146</v>
      </c>
      <c r="L2614" s="139" t="s">
        <v>90</v>
      </c>
      <c r="M2614" s="7" t="str">
        <f t="shared" si="3264"/>
        <v>Prép CAMPO</v>
      </c>
      <c r="N2614" s="129">
        <v>45575</v>
      </c>
      <c r="O2614" s="95"/>
      <c r="P2614" s="7">
        <f t="shared" ca="1" si="3346"/>
        <v>-65</v>
      </c>
      <c r="Q2614" s="129">
        <v>45657</v>
      </c>
      <c r="R2614" s="95" t="s">
        <v>1728</v>
      </c>
      <c r="S2614" s="95" t="s">
        <v>3500</v>
      </c>
      <c r="T2614" s="9" t="s">
        <v>156</v>
      </c>
      <c r="U2614" s="7" t="str">
        <f t="shared" si="3275"/>
        <v>Contractuel</v>
      </c>
      <c r="V2614" s="8">
        <v>45627</v>
      </c>
      <c r="W2614" s="8">
        <v>45657</v>
      </c>
      <c r="X2614" s="95"/>
      <c r="Y2614" s="95"/>
      <c r="Z2614" s="129">
        <v>45575</v>
      </c>
      <c r="AA2614" s="7">
        <f t="shared" si="3276"/>
        <v>10</v>
      </c>
      <c r="AB2614" s="7">
        <f t="shared" si="3277"/>
        <v>2024</v>
      </c>
      <c r="AC2614" s="7">
        <f t="shared" si="3278"/>
        <v>2028</v>
      </c>
      <c r="AD2614" s="10" t="e">
        <f t="shared" ref="AD2614:AD2677" ca="1" si="3351">IF(#REF!="Non",(DAYS360(N2614,Q2614)/360),(DAYS360(N2614,TODAY())/360))</f>
        <v>#REF!</v>
      </c>
      <c r="AE2614" s="10" t="e">
        <f t="shared" ca="1" si="3280"/>
        <v>#REF!</v>
      </c>
      <c r="AF2614" s="144">
        <v>35457</v>
      </c>
      <c r="AG2614" s="11">
        <f t="shared" ca="1" si="3281"/>
        <v>28.123287671232877</v>
      </c>
      <c r="AH2614" s="10" t="str">
        <f t="shared" ca="1" si="3282"/>
        <v>&gt;25&lt; 35</v>
      </c>
      <c r="AI2614" s="95"/>
      <c r="AJ2614" s="164"/>
      <c r="AK2614" s="163" t="s">
        <v>9856</v>
      </c>
      <c r="AL2614" s="144">
        <v>43472</v>
      </c>
      <c r="AM2614" s="65" t="s">
        <v>75</v>
      </c>
      <c r="AN2614" s="125" t="s">
        <v>109</v>
      </c>
      <c r="AO2614" s="95"/>
      <c r="AP2614" s="95" t="s">
        <v>9857</v>
      </c>
      <c r="AQ2614" s="95">
        <v>3</v>
      </c>
      <c r="AR2614" s="95">
        <v>1</v>
      </c>
      <c r="AS2614" s="15">
        <f t="shared" si="3328"/>
        <v>45940.25</v>
      </c>
      <c r="AT2614" s="122" t="s">
        <v>163</v>
      </c>
      <c r="AU2614" s="65">
        <v>3.7149999999999999</v>
      </c>
      <c r="AV2614" s="164">
        <v>17</v>
      </c>
      <c r="AW2614" s="164" t="s">
        <v>201</v>
      </c>
      <c r="AX2614" s="164" t="s">
        <v>9858</v>
      </c>
      <c r="AY2614" s="164">
        <v>69</v>
      </c>
      <c r="AZ2614" s="95" t="s">
        <v>203</v>
      </c>
      <c r="BA2614" s="20" t="str">
        <f t="shared" si="3283"/>
        <v>17001000000267174369</v>
      </c>
      <c r="BB2614" s="31">
        <f t="shared" si="3284"/>
        <v>20</v>
      </c>
      <c r="BC2614" s="95" t="s">
        <v>9605</v>
      </c>
      <c r="BD2614" s="95" t="s">
        <v>341</v>
      </c>
      <c r="BE2614" s="95"/>
      <c r="BF2614" s="95"/>
      <c r="BG2614" s="95">
        <v>27874881</v>
      </c>
      <c r="BH2614" s="95"/>
      <c r="BI2614" s="95"/>
      <c r="BJ2614" s="95" t="s">
        <v>6682</v>
      </c>
      <c r="BK2614" s="14" t="s">
        <v>232</v>
      </c>
      <c r="BL2614" s="95" t="s">
        <v>595</v>
      </c>
      <c r="BM2614" s="95"/>
      <c r="BN2614" s="95"/>
      <c r="BO2614" s="95"/>
      <c r="BP2614" s="95"/>
      <c r="BQ2614" s="95"/>
    </row>
    <row r="2615" spans="1:69" x14ac:dyDescent="0.25">
      <c r="A2615" t="str">
        <f>VLOOKUP(B2615,[2]RH!$B:$BV,72,0)</f>
        <v>non-Actif</v>
      </c>
      <c r="B2615" s="172">
        <v>2675</v>
      </c>
      <c r="C2615" s="168" t="s">
        <v>168</v>
      </c>
      <c r="D2615" s="7" t="s">
        <v>2802</v>
      </c>
      <c r="E2615" s="130" t="s">
        <v>67</v>
      </c>
      <c r="F2615" s="130" t="s">
        <v>118</v>
      </c>
      <c r="G2615" s="7" t="s">
        <v>220</v>
      </c>
      <c r="H2615" s="125" t="s">
        <v>562</v>
      </c>
      <c r="I2615" s="7" t="s">
        <v>1477</v>
      </c>
      <c r="J2615" s="65" t="s">
        <v>190</v>
      </c>
      <c r="K2615" s="125" t="s">
        <v>146</v>
      </c>
      <c r="L2615" s="139" t="s">
        <v>90</v>
      </c>
      <c r="M2615" s="7" t="str">
        <f t="shared" si="3264"/>
        <v>Couturière</v>
      </c>
      <c r="N2615" s="129">
        <v>45575</v>
      </c>
      <c r="O2615" s="95"/>
      <c r="P2615" s="7"/>
      <c r="Q2615" s="129">
        <v>45581</v>
      </c>
      <c r="R2615" s="95" t="s">
        <v>771</v>
      </c>
      <c r="S2615" s="95"/>
      <c r="T2615" s="9" t="s">
        <v>156</v>
      </c>
      <c r="U2615" s="7" t="str">
        <f t="shared" si="3275"/>
        <v>Contractuel</v>
      </c>
      <c r="V2615" s="128">
        <v>45575</v>
      </c>
      <c r="W2615" s="129">
        <v>45596</v>
      </c>
      <c r="X2615" s="95"/>
      <c r="Y2615" s="95"/>
      <c r="Z2615" s="129">
        <v>45575</v>
      </c>
      <c r="AA2615" s="7">
        <f t="shared" si="3276"/>
        <v>10</v>
      </c>
      <c r="AB2615" s="7">
        <f t="shared" si="3277"/>
        <v>2024</v>
      </c>
      <c r="AC2615" s="7">
        <f t="shared" si="3278"/>
        <v>2028</v>
      </c>
      <c r="AD2615" s="10" t="e">
        <f t="shared" ref="AD2615:AD2678" ca="1" si="3352">IF(#REF!="Non",(DAYS360(N2615,Q2615)/360),(DAYS360(N2615,TODAY())/360))</f>
        <v>#REF!</v>
      </c>
      <c r="AE2615" s="10" t="e">
        <f t="shared" ca="1" si="3280"/>
        <v>#REF!</v>
      </c>
      <c r="AF2615" s="144">
        <v>31794</v>
      </c>
      <c r="AG2615" s="11">
        <f t="shared" ca="1" si="3281"/>
        <v>38.158904109589038</v>
      </c>
      <c r="AH2615" s="10" t="str">
        <f t="shared" ca="1" si="3282"/>
        <v>&gt;35&lt; 45</v>
      </c>
      <c r="AI2615" s="95">
        <v>16912639</v>
      </c>
      <c r="AJ2615" s="164" t="s">
        <v>150</v>
      </c>
      <c r="AK2615" s="163" t="s">
        <v>2803</v>
      </c>
      <c r="AL2615" s="144">
        <v>39326</v>
      </c>
      <c r="AM2615" s="65" t="s">
        <v>108</v>
      </c>
      <c r="AN2615" s="125" t="s">
        <v>76</v>
      </c>
      <c r="AO2615" s="95">
        <v>2</v>
      </c>
      <c r="AP2615" s="95" t="s">
        <v>9608</v>
      </c>
      <c r="AQ2615" s="95">
        <v>3</v>
      </c>
      <c r="AR2615" s="95">
        <v>1</v>
      </c>
      <c r="AS2615" s="15">
        <f t="shared" si="3328"/>
        <v>45940.25</v>
      </c>
      <c r="AT2615" s="122" t="s">
        <v>163</v>
      </c>
      <c r="AU2615" s="65">
        <v>3.7149999999999999</v>
      </c>
      <c r="AV2615" s="164">
        <v>17</v>
      </c>
      <c r="AW2615" s="164" t="s">
        <v>201</v>
      </c>
      <c r="AX2615" s="164" t="s">
        <v>2804</v>
      </c>
      <c r="AY2615" s="164">
        <v>72</v>
      </c>
      <c r="AZ2615" s="95" t="s">
        <v>203</v>
      </c>
      <c r="BA2615" s="20" t="str">
        <f t="shared" si="3283"/>
        <v>17001000000304567772</v>
      </c>
      <c r="BB2615" s="31">
        <f t="shared" si="3284"/>
        <v>20</v>
      </c>
      <c r="BC2615" s="95" t="s">
        <v>2805</v>
      </c>
      <c r="BD2615" s="95" t="s">
        <v>341</v>
      </c>
      <c r="BE2615" s="95"/>
      <c r="BF2615" s="95"/>
      <c r="BG2615" s="95">
        <v>52114988</v>
      </c>
      <c r="BH2615" s="95"/>
      <c r="BI2615" s="95"/>
      <c r="BJ2615" s="95" t="s">
        <v>311</v>
      </c>
      <c r="BK2615" s="14" t="str">
        <f t="shared" ref="BK2615" si="3353">IF(K2615="CADRE","CADRE",CONCATENATE(J2615,"-",H2615))</f>
        <v>A-P6 AR</v>
      </c>
      <c r="BL2615" s="95" t="s">
        <v>595</v>
      </c>
      <c r="BM2615" s="95"/>
      <c r="BN2615" s="95"/>
      <c r="BO2615" s="95"/>
      <c r="BP2615" s="95"/>
      <c r="BQ2615" s="95"/>
    </row>
    <row r="2616" spans="1:69" x14ac:dyDescent="0.25">
      <c r="A2616" t="str">
        <f>VLOOKUP(B2616,[2]RH!$B:$BV,72,0)</f>
        <v>si</v>
      </c>
      <c r="B2616" s="172">
        <v>2676</v>
      </c>
      <c r="C2616" s="168" t="s">
        <v>168</v>
      </c>
      <c r="D2616" s="7" t="s">
        <v>9859</v>
      </c>
      <c r="E2616" s="130" t="s">
        <v>67</v>
      </c>
      <c r="F2616" s="130" t="s">
        <v>118</v>
      </c>
      <c r="G2616" s="7" t="s">
        <v>1801</v>
      </c>
      <c r="H2616" s="41" t="s">
        <v>2398</v>
      </c>
      <c r="I2616" s="7" t="s">
        <v>3974</v>
      </c>
      <c r="J2616" s="7" t="s">
        <v>281</v>
      </c>
      <c r="K2616" s="125" t="s">
        <v>146</v>
      </c>
      <c r="L2616" s="139" t="s">
        <v>90</v>
      </c>
      <c r="M2616" s="7" t="str">
        <f t="shared" si="3264"/>
        <v>Prép CAMPO</v>
      </c>
      <c r="N2616" s="129">
        <v>45577</v>
      </c>
      <c r="O2616" s="95"/>
      <c r="P2616" s="7">
        <f t="shared" ref="P2616:P2617" ca="1" si="3354">IF(W2616="","",W2616-TODAY())</f>
        <v>-6</v>
      </c>
      <c r="Q2616" s="129"/>
      <c r="R2616" s="95"/>
      <c r="S2616" s="95"/>
      <c r="T2616" s="9" t="s">
        <v>156</v>
      </c>
      <c r="U2616" s="7" t="str">
        <f t="shared" si="3275"/>
        <v>Contractuel</v>
      </c>
      <c r="V2616" s="8">
        <v>45689</v>
      </c>
      <c r="W2616" s="8">
        <f>VLOOKUP(B2616,[1]BASE!$A:$Q,17,0)</f>
        <v>45716</v>
      </c>
      <c r="X2616" s="95"/>
      <c r="Y2616" s="95"/>
      <c r="Z2616" s="129">
        <v>45577</v>
      </c>
      <c r="AA2616" s="7">
        <f t="shared" si="3276"/>
        <v>10</v>
      </c>
      <c r="AB2616" s="7">
        <f t="shared" si="3277"/>
        <v>2024</v>
      </c>
      <c r="AC2616" s="7">
        <f t="shared" si="3278"/>
        <v>2028</v>
      </c>
      <c r="AD2616" s="10" t="e">
        <f t="shared" ref="AD2616:AD2679" ca="1" si="3355">IF(#REF!="Non",(DAYS360(N2616,Q2616)/360),(DAYS360(N2616,TODAY())/360))</f>
        <v>#REF!</v>
      </c>
      <c r="AE2616" s="10" t="e">
        <f t="shared" ca="1" si="3280"/>
        <v>#REF!</v>
      </c>
      <c r="AF2616" s="144">
        <v>35755</v>
      </c>
      <c r="AG2616" s="11">
        <f t="shared" ca="1" si="3281"/>
        <v>27.306849315068494</v>
      </c>
      <c r="AH2616" s="10" t="str">
        <f t="shared" ca="1" si="3282"/>
        <v>&gt;25&lt; 35</v>
      </c>
      <c r="AI2616" s="95"/>
      <c r="AJ2616" s="164"/>
      <c r="AK2616" s="163" t="s">
        <v>9860</v>
      </c>
      <c r="AL2616" s="144">
        <v>42563</v>
      </c>
      <c r="AM2616" s="65" t="s">
        <v>108</v>
      </c>
      <c r="AN2616" s="125" t="s">
        <v>109</v>
      </c>
      <c r="AO2616" s="95"/>
      <c r="AP2616" s="95" t="s">
        <v>9591</v>
      </c>
      <c r="AQ2616" s="95">
        <v>3</v>
      </c>
      <c r="AR2616" s="95">
        <v>1</v>
      </c>
      <c r="AS2616" s="15">
        <f t="shared" si="3328"/>
        <v>45942.25</v>
      </c>
      <c r="AT2616" s="122" t="s">
        <v>163</v>
      </c>
      <c r="AU2616" s="65">
        <v>3.7149999999999999</v>
      </c>
      <c r="AV2616" s="164" t="s">
        <v>150</v>
      </c>
      <c r="AW2616" s="164" t="s">
        <v>339</v>
      </c>
      <c r="AX2616" s="164" t="s">
        <v>9861</v>
      </c>
      <c r="AY2616" s="164">
        <v>21</v>
      </c>
      <c r="AZ2616" s="95" t="s">
        <v>174</v>
      </c>
      <c r="BA2616" s="20" t="str">
        <f t="shared" si="3283"/>
        <v>07080013810555546921</v>
      </c>
      <c r="BB2616" s="31">
        <f t="shared" si="3284"/>
        <v>20</v>
      </c>
      <c r="BC2616" s="95" t="s">
        <v>9862</v>
      </c>
      <c r="BD2616" s="95" t="s">
        <v>341</v>
      </c>
      <c r="BE2616" s="95"/>
      <c r="BF2616" s="95"/>
      <c r="BG2616" s="95">
        <v>92371800</v>
      </c>
      <c r="BH2616" s="95">
        <v>54891112</v>
      </c>
      <c r="BI2616" s="95"/>
      <c r="BJ2616" s="95" t="s">
        <v>9611</v>
      </c>
      <c r="BK2616" s="14" t="s">
        <v>3979</v>
      </c>
      <c r="BL2616" s="95" t="s">
        <v>595</v>
      </c>
      <c r="BM2616" s="95"/>
      <c r="BN2616" s="95"/>
      <c r="BO2616" s="95"/>
      <c r="BP2616" s="95"/>
      <c r="BQ2616" s="95"/>
    </row>
    <row r="2617" spans="1:69" x14ac:dyDescent="0.25">
      <c r="A2617" t="str">
        <f>VLOOKUP(B2617,[2]RH!$B:$BV,72,0)</f>
        <v>si</v>
      </c>
      <c r="B2617" s="172">
        <v>2677</v>
      </c>
      <c r="C2617" s="168" t="s">
        <v>168</v>
      </c>
      <c r="D2617" s="7" t="s">
        <v>9863</v>
      </c>
      <c r="E2617" s="130" t="s">
        <v>67</v>
      </c>
      <c r="F2617" s="130" t="s">
        <v>118</v>
      </c>
      <c r="G2617" s="7" t="s">
        <v>220</v>
      </c>
      <c r="H2617" s="125" t="s">
        <v>225</v>
      </c>
      <c r="I2617" s="7" t="s">
        <v>589</v>
      </c>
      <c r="J2617" s="65" t="s">
        <v>190</v>
      </c>
      <c r="K2617" s="125" t="s">
        <v>146</v>
      </c>
      <c r="L2617" s="139" t="s">
        <v>90</v>
      </c>
      <c r="M2617" s="7" t="str">
        <f t="shared" ref="M2617:M2680" si="3356">G2617</f>
        <v>Couturière</v>
      </c>
      <c r="N2617" s="129">
        <v>45575</v>
      </c>
      <c r="O2617" s="95"/>
      <c r="P2617" s="7">
        <f t="shared" ca="1" si="3354"/>
        <v>-6</v>
      </c>
      <c r="Q2617" s="129"/>
      <c r="R2617" s="95"/>
      <c r="S2617" s="95"/>
      <c r="T2617" s="9" t="s">
        <v>156</v>
      </c>
      <c r="U2617" s="7" t="str">
        <f t="shared" si="3275"/>
        <v>Contractuel</v>
      </c>
      <c r="V2617" s="8">
        <v>45689</v>
      </c>
      <c r="W2617" s="8">
        <f>VLOOKUP(B2617,[1]BASE!$A:$Q,17,0)</f>
        <v>45716</v>
      </c>
      <c r="X2617" s="95"/>
      <c r="Y2617" s="95"/>
      <c r="Z2617" s="129">
        <v>45575</v>
      </c>
      <c r="AA2617" s="7">
        <f t="shared" si="3276"/>
        <v>10</v>
      </c>
      <c r="AB2617" s="7">
        <f t="shared" si="3277"/>
        <v>2024</v>
      </c>
      <c r="AC2617" s="7">
        <f t="shared" si="3278"/>
        <v>2028</v>
      </c>
      <c r="AD2617" s="10" t="e">
        <f t="shared" ref="AD2617:AD2680" ca="1" si="3357">IF(#REF!="Non",(DAYS360(N2617,Q2617)/360),(DAYS360(N2617,TODAY())/360))</f>
        <v>#REF!</v>
      </c>
      <c r="AE2617" s="10" t="e">
        <f t="shared" ca="1" si="3280"/>
        <v>#REF!</v>
      </c>
      <c r="AF2617" s="144">
        <v>33488</v>
      </c>
      <c r="AG2617" s="11">
        <f t="shared" ca="1" si="3281"/>
        <v>33.517808219178079</v>
      </c>
      <c r="AH2617" s="10" t="str">
        <f t="shared" ca="1" si="3282"/>
        <v>&gt;25&lt; 35</v>
      </c>
      <c r="AI2617" s="95">
        <v>17824775</v>
      </c>
      <c r="AJ2617" s="164" t="s">
        <v>150</v>
      </c>
      <c r="AK2617" s="163" t="s">
        <v>9864</v>
      </c>
      <c r="AL2617" s="144">
        <v>43337</v>
      </c>
      <c r="AM2617" s="65" t="s">
        <v>108</v>
      </c>
      <c r="AN2617" s="125" t="s">
        <v>76</v>
      </c>
      <c r="AO2617" s="95">
        <v>1</v>
      </c>
      <c r="AP2617" s="95" t="s">
        <v>9608</v>
      </c>
      <c r="AQ2617" s="95">
        <v>3</v>
      </c>
      <c r="AR2617" s="95">
        <v>1</v>
      </c>
      <c r="AS2617" s="15">
        <f t="shared" si="3328"/>
        <v>45940.25</v>
      </c>
      <c r="AT2617" s="122" t="s">
        <v>163</v>
      </c>
      <c r="AU2617" s="65">
        <v>3.7149999999999999</v>
      </c>
      <c r="AV2617" s="164">
        <v>25</v>
      </c>
      <c r="AW2617" s="164">
        <v>16600</v>
      </c>
      <c r="AX2617" s="164" t="s">
        <v>9865</v>
      </c>
      <c r="AY2617" s="164">
        <v>68</v>
      </c>
      <c r="AZ2617" s="95" t="s">
        <v>276</v>
      </c>
      <c r="BA2617" s="20" t="str">
        <f t="shared" si="3283"/>
        <v>25166000000132131368</v>
      </c>
      <c r="BB2617" s="31">
        <f t="shared" si="3284"/>
        <v>20</v>
      </c>
      <c r="BC2617" s="95" t="s">
        <v>5598</v>
      </c>
      <c r="BD2617" s="95" t="s">
        <v>341</v>
      </c>
      <c r="BE2617" s="95"/>
      <c r="BF2617" s="95"/>
      <c r="BG2617" s="95">
        <v>58089147</v>
      </c>
      <c r="BH2617" s="95"/>
      <c r="BI2617" s="95"/>
      <c r="BJ2617" s="95" t="s">
        <v>9611</v>
      </c>
      <c r="BK2617" s="14" t="str">
        <f>IF(K2617="CADRE","CADRE",CONCATENATE(J2617,"-",H2617))</f>
        <v>A-P6 AV</v>
      </c>
      <c r="BL2617" s="95" t="s">
        <v>595</v>
      </c>
      <c r="BM2617" s="95"/>
      <c r="BN2617" s="95"/>
      <c r="BO2617" s="95"/>
      <c r="BP2617" s="95"/>
      <c r="BQ2617" s="95"/>
    </row>
    <row r="2618" spans="1:69" x14ac:dyDescent="0.25">
      <c r="A2618" t="str">
        <f>VLOOKUP(B2618,[2]RH!$B:$BV,72,0)</f>
        <v>non-Actif</v>
      </c>
      <c r="B2618" s="172">
        <v>2678</v>
      </c>
      <c r="C2618" s="168" t="s">
        <v>168</v>
      </c>
      <c r="D2618" s="7" t="s">
        <v>9866</v>
      </c>
      <c r="E2618" s="130" t="s">
        <v>67</v>
      </c>
      <c r="F2618" s="130" t="s">
        <v>118</v>
      </c>
      <c r="G2618" s="7" t="s">
        <v>533</v>
      </c>
      <c r="H2618" s="125" t="s">
        <v>2398</v>
      </c>
      <c r="I2618" s="7" t="s">
        <v>2399</v>
      </c>
      <c r="J2618" s="65" t="s">
        <v>190</v>
      </c>
      <c r="K2618" s="125" t="s">
        <v>89</v>
      </c>
      <c r="L2618" s="139" t="s">
        <v>90</v>
      </c>
      <c r="M2618" s="7" t="str">
        <f t="shared" si="3356"/>
        <v>Contrôle Qualité</v>
      </c>
      <c r="N2618" s="129">
        <v>45576</v>
      </c>
      <c r="O2618" s="95"/>
      <c r="P2618" s="7"/>
      <c r="Q2618" s="129">
        <v>45587</v>
      </c>
      <c r="R2618" s="95" t="s">
        <v>1909</v>
      </c>
      <c r="S2618" s="95"/>
      <c r="T2618" s="9" t="s">
        <v>156</v>
      </c>
      <c r="U2618" s="7" t="str">
        <f t="shared" si="3275"/>
        <v>Contractuel</v>
      </c>
      <c r="V2618" s="128">
        <v>45576</v>
      </c>
      <c r="W2618" s="129">
        <v>45596</v>
      </c>
      <c r="X2618" s="95"/>
      <c r="Y2618" s="95"/>
      <c r="Z2618" s="129">
        <v>45576</v>
      </c>
      <c r="AA2618" s="7">
        <f t="shared" si="3276"/>
        <v>10</v>
      </c>
      <c r="AB2618" s="7">
        <f t="shared" si="3277"/>
        <v>2024</v>
      </c>
      <c r="AC2618" s="7">
        <f t="shared" si="3278"/>
        <v>2028</v>
      </c>
      <c r="AD2618" s="10" t="e">
        <f t="shared" ref="AD2618:AD2681" ca="1" si="3358">IF(#REF!="Non",(DAYS360(N2618,Q2618)/360),(DAYS360(N2618,TODAY())/360))</f>
        <v>#REF!</v>
      </c>
      <c r="AE2618" s="10" t="e">
        <f t="shared" ca="1" si="3280"/>
        <v>#REF!</v>
      </c>
      <c r="AF2618" s="144">
        <v>37098</v>
      </c>
      <c r="AG2618" s="11">
        <f t="shared" ca="1" si="3281"/>
        <v>23.627397260273973</v>
      </c>
      <c r="AH2618" s="10" t="str">
        <f t="shared" ca="1" si="3282"/>
        <v>&lt; 25</v>
      </c>
      <c r="AI2618" s="95">
        <v>17592502</v>
      </c>
      <c r="AJ2618" s="164" t="s">
        <v>213</v>
      </c>
      <c r="AK2618" s="163" t="s">
        <v>9867</v>
      </c>
      <c r="AL2618" s="144">
        <v>43644</v>
      </c>
      <c r="AM2618" s="65" t="s">
        <v>108</v>
      </c>
      <c r="AN2618" s="125" t="s">
        <v>109</v>
      </c>
      <c r="AO2618" s="95"/>
      <c r="AP2618" s="95" t="s">
        <v>9868</v>
      </c>
      <c r="AQ2618" s="95">
        <v>3</v>
      </c>
      <c r="AR2618" s="95">
        <v>1</v>
      </c>
      <c r="AS2618" s="15">
        <f t="shared" si="3328"/>
        <v>45941.25</v>
      </c>
      <c r="AT2618" s="122" t="s">
        <v>163</v>
      </c>
      <c r="AU2618" s="65">
        <v>3.8780000000000001</v>
      </c>
      <c r="AV2618" s="164">
        <v>17</v>
      </c>
      <c r="AW2618" s="164" t="s">
        <v>201</v>
      </c>
      <c r="AX2618" s="164" t="s">
        <v>9869</v>
      </c>
      <c r="AY2618" s="164">
        <v>76</v>
      </c>
      <c r="AZ2618" s="95" t="s">
        <v>203</v>
      </c>
      <c r="BA2618" s="20" t="str">
        <f t="shared" si="3283"/>
        <v>17001000000318218776</v>
      </c>
      <c r="BB2618" s="31">
        <f t="shared" si="3284"/>
        <v>20</v>
      </c>
      <c r="BC2618" s="95" t="s">
        <v>1121</v>
      </c>
      <c r="BD2618" s="95" t="s">
        <v>341</v>
      </c>
      <c r="BE2618" s="95"/>
      <c r="BF2618" s="95"/>
      <c r="BG2618" s="95">
        <v>95341513</v>
      </c>
      <c r="BH2618" s="95"/>
      <c r="BI2618" s="95"/>
      <c r="BJ2618" s="95" t="s">
        <v>1121</v>
      </c>
      <c r="BK2618" s="14" t="str">
        <f t="shared" ref="BK2618" si="3359">IF(K2618="CADRE","CADRE",CONCATENATE(J2618,"-",H2618))</f>
        <v>A-P7 AR</v>
      </c>
      <c r="BL2618" s="95" t="s">
        <v>288</v>
      </c>
      <c r="BM2618" s="95"/>
      <c r="BN2618" s="95"/>
      <c r="BO2618" s="95"/>
      <c r="BP2618" s="95"/>
      <c r="BQ2618" s="95"/>
    </row>
    <row r="2619" spans="1:69" x14ac:dyDescent="0.25">
      <c r="A2619" t="str">
        <f>VLOOKUP(B2619,[2]RH!$B:$BV,72,0)</f>
        <v>si</v>
      </c>
      <c r="B2619" s="172">
        <v>2679</v>
      </c>
      <c r="C2619" s="168" t="s">
        <v>65</v>
      </c>
      <c r="D2619" s="7" t="s">
        <v>9870</v>
      </c>
      <c r="E2619" s="130" t="s">
        <v>67</v>
      </c>
      <c r="F2619" s="130" t="s">
        <v>118</v>
      </c>
      <c r="G2619" s="7" t="s">
        <v>3299</v>
      </c>
      <c r="H2619" s="41" t="s">
        <v>225</v>
      </c>
      <c r="I2619" s="7" t="s">
        <v>1802</v>
      </c>
      <c r="J2619" s="7" t="s">
        <v>190</v>
      </c>
      <c r="K2619" s="125" t="s">
        <v>146</v>
      </c>
      <c r="L2619" s="139" t="s">
        <v>90</v>
      </c>
      <c r="M2619" s="7" t="str">
        <f t="shared" si="3356"/>
        <v>CAMPO</v>
      </c>
      <c r="N2619" s="129">
        <v>45576</v>
      </c>
      <c r="O2619" s="95"/>
      <c r="P2619" s="7">
        <f t="shared" ref="P2619:P2623" ca="1" si="3360">IF(W2619="","",W2619-TODAY())</f>
        <v>-6</v>
      </c>
      <c r="Q2619" s="129"/>
      <c r="R2619" s="95"/>
      <c r="S2619" s="95"/>
      <c r="T2619" s="9" t="s">
        <v>156</v>
      </c>
      <c r="U2619" s="7" t="str">
        <f t="shared" si="3275"/>
        <v>Contractuel</v>
      </c>
      <c r="V2619" s="8">
        <v>45689</v>
      </c>
      <c r="W2619" s="8">
        <f>VLOOKUP(B2619,[1]BASE!$A:$Q,17,0)</f>
        <v>45716</v>
      </c>
      <c r="X2619" s="95"/>
      <c r="Y2619" s="95"/>
      <c r="Z2619" s="129">
        <v>45576</v>
      </c>
      <c r="AA2619" s="7">
        <f t="shared" si="3276"/>
        <v>10</v>
      </c>
      <c r="AB2619" s="7">
        <f t="shared" si="3277"/>
        <v>2024</v>
      </c>
      <c r="AC2619" s="7">
        <f t="shared" si="3278"/>
        <v>2028</v>
      </c>
      <c r="AD2619" s="10" t="e">
        <f t="shared" ref="AD2619:AD2682" ca="1" si="3361">IF(#REF!="Non",(DAYS360(N2619,Q2619)/360),(DAYS360(N2619,TODAY())/360))</f>
        <v>#REF!</v>
      </c>
      <c r="AE2619" s="10" t="e">
        <f t="shared" ca="1" si="3280"/>
        <v>#REF!</v>
      </c>
      <c r="AF2619" s="144">
        <v>35647</v>
      </c>
      <c r="AG2619" s="11">
        <f t="shared" ca="1" si="3281"/>
        <v>27.602739726027398</v>
      </c>
      <c r="AH2619" s="10" t="str">
        <f t="shared" ca="1" si="3282"/>
        <v>&gt;25&lt; 35</v>
      </c>
      <c r="AI2619" s="95"/>
      <c r="AJ2619" s="164"/>
      <c r="AK2619" s="163" t="s">
        <v>9871</v>
      </c>
      <c r="AL2619" s="144">
        <v>42669</v>
      </c>
      <c r="AM2619" s="65" t="s">
        <v>75</v>
      </c>
      <c r="AN2619" s="125" t="s">
        <v>109</v>
      </c>
      <c r="AO2619" s="95"/>
      <c r="AP2619" s="95" t="s">
        <v>9872</v>
      </c>
      <c r="AQ2619" s="95">
        <v>3</v>
      </c>
      <c r="AR2619" s="95">
        <v>1</v>
      </c>
      <c r="AS2619" s="15">
        <f t="shared" si="3328"/>
        <v>45941.25</v>
      </c>
      <c r="AT2619" s="122" t="s">
        <v>163</v>
      </c>
      <c r="AU2619" s="65">
        <v>3.7149999999999999</v>
      </c>
      <c r="AV2619" s="164">
        <v>17</v>
      </c>
      <c r="AW2619" s="164" t="s">
        <v>201</v>
      </c>
      <c r="AX2619" s="164" t="s">
        <v>9873</v>
      </c>
      <c r="AY2619" s="164">
        <v>49</v>
      </c>
      <c r="AZ2619" s="95" t="s">
        <v>203</v>
      </c>
      <c r="BA2619" s="20" t="str">
        <f t="shared" si="3283"/>
        <v>17001000000283057149</v>
      </c>
      <c r="BB2619" s="31">
        <f t="shared" si="3284"/>
        <v>20</v>
      </c>
      <c r="BC2619" s="95" t="s">
        <v>4840</v>
      </c>
      <c r="BD2619" s="95" t="s">
        <v>341</v>
      </c>
      <c r="BE2619" s="95"/>
      <c r="BF2619" s="95"/>
      <c r="BG2619" s="95">
        <v>42403900</v>
      </c>
      <c r="BH2619" s="95"/>
      <c r="BI2619" s="95"/>
      <c r="BJ2619" s="95" t="s">
        <v>4840</v>
      </c>
      <c r="BK2619" s="14" t="s">
        <v>1806</v>
      </c>
      <c r="BL2619" s="95" t="s">
        <v>595</v>
      </c>
      <c r="BM2619" s="95"/>
      <c r="BN2619" s="95"/>
      <c r="BO2619" s="95"/>
      <c r="BP2619" s="95"/>
      <c r="BQ2619" s="95"/>
    </row>
    <row r="2620" spans="1:69" x14ac:dyDescent="0.25">
      <c r="A2620" t="str">
        <f>VLOOKUP(B2620,[2]RH!$B:$BV,72,0)</f>
        <v>si</v>
      </c>
      <c r="B2620" s="172">
        <v>2680</v>
      </c>
      <c r="C2620" s="168" t="s">
        <v>168</v>
      </c>
      <c r="D2620" s="7" t="s">
        <v>9874</v>
      </c>
      <c r="E2620" s="130" t="s">
        <v>67</v>
      </c>
      <c r="F2620" s="130" t="s">
        <v>118</v>
      </c>
      <c r="G2620" s="7" t="s">
        <v>3299</v>
      </c>
      <c r="H2620" s="41" t="s">
        <v>225</v>
      </c>
      <c r="I2620" s="7" t="s">
        <v>1802</v>
      </c>
      <c r="J2620" s="7" t="s">
        <v>190</v>
      </c>
      <c r="K2620" s="125" t="s">
        <v>146</v>
      </c>
      <c r="L2620" s="139" t="s">
        <v>90</v>
      </c>
      <c r="M2620" s="7" t="str">
        <f t="shared" si="3356"/>
        <v>CAMPO</v>
      </c>
      <c r="N2620" s="129">
        <v>45576</v>
      </c>
      <c r="O2620" s="95"/>
      <c r="P2620" s="7">
        <f t="shared" ca="1" si="3360"/>
        <v>-6</v>
      </c>
      <c r="Q2620" s="129"/>
      <c r="R2620" s="95"/>
      <c r="S2620" s="95"/>
      <c r="T2620" s="9" t="s">
        <v>156</v>
      </c>
      <c r="U2620" s="7" t="str">
        <f t="shared" si="3275"/>
        <v>Contractuel</v>
      </c>
      <c r="V2620" s="8">
        <v>45689</v>
      </c>
      <c r="W2620" s="8">
        <f>VLOOKUP(B2620,[1]BASE!$A:$Q,17,0)</f>
        <v>45716</v>
      </c>
      <c r="X2620" s="95"/>
      <c r="Y2620" s="95"/>
      <c r="Z2620" s="129">
        <v>45576</v>
      </c>
      <c r="AA2620" s="7">
        <f t="shared" si="3276"/>
        <v>10</v>
      </c>
      <c r="AB2620" s="7">
        <f t="shared" si="3277"/>
        <v>2024</v>
      </c>
      <c r="AC2620" s="7">
        <f t="shared" si="3278"/>
        <v>2028</v>
      </c>
      <c r="AD2620" s="10" t="e">
        <f t="shared" ref="AD2620:AD2683" ca="1" si="3362">IF(#REF!="Non",(DAYS360(N2620,Q2620)/360),(DAYS360(N2620,TODAY())/360))</f>
        <v>#REF!</v>
      </c>
      <c r="AE2620" s="10" t="e">
        <f t="shared" ca="1" si="3280"/>
        <v>#REF!</v>
      </c>
      <c r="AF2620" s="144">
        <v>38283</v>
      </c>
      <c r="AG2620" s="11">
        <f t="shared" ca="1" si="3281"/>
        <v>20.38082191780822</v>
      </c>
      <c r="AH2620" s="10" t="str">
        <f t="shared" ca="1" si="3282"/>
        <v>&lt; 25</v>
      </c>
      <c r="AI2620" s="95">
        <v>17652287</v>
      </c>
      <c r="AJ2620" s="164" t="s">
        <v>82</v>
      </c>
      <c r="AK2620" s="163" t="s">
        <v>9875</v>
      </c>
      <c r="AL2620" s="144">
        <v>44580</v>
      </c>
      <c r="AM2620" s="65" t="s">
        <v>108</v>
      </c>
      <c r="AN2620" s="125" t="s">
        <v>109</v>
      </c>
      <c r="AO2620" s="95"/>
      <c r="AP2620" s="95" t="s">
        <v>9876</v>
      </c>
      <c r="AQ2620" s="95">
        <v>3</v>
      </c>
      <c r="AR2620" s="95">
        <v>1</v>
      </c>
      <c r="AS2620" s="15">
        <f t="shared" si="3328"/>
        <v>45941.25</v>
      </c>
      <c r="AT2620" s="122" t="s">
        <v>163</v>
      </c>
      <c r="AU2620" s="65">
        <v>3.7149999999999999</v>
      </c>
      <c r="AV2620" s="164">
        <v>17</v>
      </c>
      <c r="AW2620" s="164" t="s">
        <v>201</v>
      </c>
      <c r="AX2620" s="164" t="s">
        <v>9877</v>
      </c>
      <c r="AY2620" s="164">
        <v>22</v>
      </c>
      <c r="AZ2620" s="95" t="s">
        <v>203</v>
      </c>
      <c r="BA2620" s="20" t="str">
        <f t="shared" si="3283"/>
        <v>17001000000323895022</v>
      </c>
      <c r="BB2620" s="31">
        <f t="shared" si="3284"/>
        <v>20</v>
      </c>
      <c r="BC2620" s="95" t="s">
        <v>286</v>
      </c>
      <c r="BD2620" s="95" t="s">
        <v>341</v>
      </c>
      <c r="BE2620" s="95"/>
      <c r="BF2620" s="95"/>
      <c r="BG2620" s="95">
        <v>94339450</v>
      </c>
      <c r="BH2620" s="95"/>
      <c r="BI2620" s="95"/>
      <c r="BJ2620" s="95" t="s">
        <v>9584</v>
      </c>
      <c r="BK2620" s="14" t="s">
        <v>1806</v>
      </c>
      <c r="BL2620" s="95" t="s">
        <v>595</v>
      </c>
      <c r="BM2620" s="95"/>
      <c r="BN2620" s="95"/>
      <c r="BO2620" s="95"/>
      <c r="BP2620" s="95"/>
      <c r="BQ2620" s="95"/>
    </row>
    <row r="2621" spans="1:69" x14ac:dyDescent="0.25">
      <c r="A2621" t="str">
        <f>VLOOKUP(B2621,[2]RH!$B:$BV,72,0)</f>
        <v>si</v>
      </c>
      <c r="B2621" s="172">
        <v>2681</v>
      </c>
      <c r="C2621" s="168" t="s">
        <v>168</v>
      </c>
      <c r="D2621" s="7" t="s">
        <v>9878</v>
      </c>
      <c r="E2621" s="130" t="s">
        <v>67</v>
      </c>
      <c r="F2621" s="130" t="s">
        <v>118</v>
      </c>
      <c r="G2621" s="7" t="s">
        <v>1801</v>
      </c>
      <c r="H2621" s="41" t="s">
        <v>225</v>
      </c>
      <c r="I2621" s="7" t="s">
        <v>1802</v>
      </c>
      <c r="J2621" s="7" t="s">
        <v>281</v>
      </c>
      <c r="K2621" s="125" t="s">
        <v>146</v>
      </c>
      <c r="L2621" s="139" t="s">
        <v>90</v>
      </c>
      <c r="M2621" s="7" t="str">
        <f t="shared" si="3356"/>
        <v>Prép CAMPO</v>
      </c>
      <c r="N2621" s="129">
        <v>45576</v>
      </c>
      <c r="O2621" s="95"/>
      <c r="P2621" s="7">
        <f t="shared" ca="1" si="3360"/>
        <v>-6</v>
      </c>
      <c r="Q2621" s="129"/>
      <c r="R2621" s="95"/>
      <c r="S2621" s="95"/>
      <c r="T2621" s="9" t="s">
        <v>156</v>
      </c>
      <c r="U2621" s="7" t="str">
        <f t="shared" si="3275"/>
        <v>Contractuel</v>
      </c>
      <c r="V2621" s="8">
        <v>45689</v>
      </c>
      <c r="W2621" s="8">
        <f>VLOOKUP(B2621,[1]BASE!$A:$Q,17,0)</f>
        <v>45716</v>
      </c>
      <c r="X2621" s="95"/>
      <c r="Y2621" s="95"/>
      <c r="Z2621" s="129">
        <v>45576</v>
      </c>
      <c r="AA2621" s="7">
        <f t="shared" si="3276"/>
        <v>10</v>
      </c>
      <c r="AB2621" s="7">
        <f t="shared" si="3277"/>
        <v>2024</v>
      </c>
      <c r="AC2621" s="7">
        <f t="shared" si="3278"/>
        <v>2028</v>
      </c>
      <c r="AD2621" s="10" t="e">
        <f t="shared" ref="AD2621:AD2684" ca="1" si="3363">IF(#REF!="Non",(DAYS360(N2621,Q2621)/360),(DAYS360(N2621,TODAY())/360))</f>
        <v>#REF!</v>
      </c>
      <c r="AE2621" s="10" t="e">
        <f t="shared" ca="1" si="3280"/>
        <v>#REF!</v>
      </c>
      <c r="AF2621" s="144">
        <v>36550</v>
      </c>
      <c r="AG2621" s="11">
        <f t="shared" ca="1" si="3281"/>
        <v>25.12876712328767</v>
      </c>
      <c r="AH2621" s="10" t="str">
        <f t="shared" ca="1" si="3282"/>
        <v>&gt;25&lt; 35</v>
      </c>
      <c r="AI2621" s="95">
        <v>17282804</v>
      </c>
      <c r="AJ2621" s="164" t="s">
        <v>82</v>
      </c>
      <c r="AK2621" s="163" t="s">
        <v>9879</v>
      </c>
      <c r="AL2621" s="144">
        <v>42572</v>
      </c>
      <c r="AM2621" s="65" t="s">
        <v>108</v>
      </c>
      <c r="AN2621" s="125" t="s">
        <v>109</v>
      </c>
      <c r="AO2621" s="95"/>
      <c r="AP2621" s="95" t="s">
        <v>9608</v>
      </c>
      <c r="AQ2621" s="95">
        <v>3</v>
      </c>
      <c r="AR2621" s="95">
        <v>1</v>
      </c>
      <c r="AS2621" s="15">
        <f t="shared" si="3328"/>
        <v>45941.25</v>
      </c>
      <c r="AT2621" s="122" t="s">
        <v>163</v>
      </c>
      <c r="AU2621" s="65">
        <v>3.7149999999999999</v>
      </c>
      <c r="AV2621" s="164">
        <v>17</v>
      </c>
      <c r="AW2621" s="164" t="s">
        <v>201</v>
      </c>
      <c r="AX2621" s="164" t="s">
        <v>9880</v>
      </c>
      <c r="AY2621" s="164">
        <v>46</v>
      </c>
      <c r="AZ2621" s="95" t="s">
        <v>203</v>
      </c>
      <c r="BA2621" s="20" t="str">
        <f t="shared" si="3283"/>
        <v>17001000000255140646</v>
      </c>
      <c r="BB2621" s="31">
        <f t="shared" si="3284"/>
        <v>20</v>
      </c>
      <c r="BC2621" s="95" t="s">
        <v>9694</v>
      </c>
      <c r="BD2621" s="95" t="s">
        <v>115</v>
      </c>
      <c r="BE2621" s="95"/>
      <c r="BF2621" s="95"/>
      <c r="BG2621" s="95">
        <v>55428173</v>
      </c>
      <c r="BH2621" s="95"/>
      <c r="BI2621" s="95"/>
      <c r="BJ2621" s="95" t="s">
        <v>769</v>
      </c>
      <c r="BK2621" s="14" t="s">
        <v>1806</v>
      </c>
      <c r="BL2621" s="95" t="s">
        <v>595</v>
      </c>
      <c r="BM2621" s="95"/>
      <c r="BN2621" s="95"/>
      <c r="BO2621" s="95"/>
      <c r="BP2621" s="95"/>
      <c r="BQ2621" s="95"/>
    </row>
    <row r="2622" spans="1:69" x14ac:dyDescent="0.25">
      <c r="A2622" t="str">
        <f>VLOOKUP(B2622,[2]RH!$B:$BV,72,0)</f>
        <v>si</v>
      </c>
      <c r="B2622" s="172">
        <v>2682</v>
      </c>
      <c r="C2622" s="168" t="s">
        <v>168</v>
      </c>
      <c r="D2622" s="7" t="s">
        <v>9881</v>
      </c>
      <c r="E2622" s="130" t="s">
        <v>67</v>
      </c>
      <c r="F2622" s="130" t="s">
        <v>118</v>
      </c>
      <c r="G2622" s="7" t="s">
        <v>1801</v>
      </c>
      <c r="H2622" s="41" t="s">
        <v>225</v>
      </c>
      <c r="I2622" s="7" t="s">
        <v>3974</v>
      </c>
      <c r="J2622" s="7" t="s">
        <v>281</v>
      </c>
      <c r="K2622" s="125" t="s">
        <v>146</v>
      </c>
      <c r="L2622" s="139" t="s">
        <v>90</v>
      </c>
      <c r="M2622" s="7" t="str">
        <f t="shared" si="3356"/>
        <v>Prép CAMPO</v>
      </c>
      <c r="N2622" s="129">
        <v>45577</v>
      </c>
      <c r="O2622" s="95"/>
      <c r="P2622" s="7">
        <f t="shared" ca="1" si="3360"/>
        <v>-6</v>
      </c>
      <c r="Q2622" s="129"/>
      <c r="R2622" s="95"/>
      <c r="S2622" s="95"/>
      <c r="T2622" s="9" t="s">
        <v>156</v>
      </c>
      <c r="U2622" s="7" t="str">
        <f t="shared" si="3275"/>
        <v>Contractuel</v>
      </c>
      <c r="V2622" s="8">
        <v>45689</v>
      </c>
      <c r="W2622" s="8">
        <f>VLOOKUP(B2622,[1]BASE!$A:$Q,17,0)</f>
        <v>45716</v>
      </c>
      <c r="X2622" s="95"/>
      <c r="Y2622" s="95"/>
      <c r="Z2622" s="129">
        <v>45577</v>
      </c>
      <c r="AA2622" s="7">
        <f t="shared" si="3276"/>
        <v>10</v>
      </c>
      <c r="AB2622" s="7">
        <f t="shared" si="3277"/>
        <v>2024</v>
      </c>
      <c r="AC2622" s="7">
        <f t="shared" si="3278"/>
        <v>2028</v>
      </c>
      <c r="AD2622" s="10" t="e">
        <f t="shared" ref="AD2622:AD2685" ca="1" si="3364">IF(#REF!="Non",(DAYS360(N2622,Q2622)/360),(DAYS360(N2622,TODAY())/360))</f>
        <v>#REF!</v>
      </c>
      <c r="AE2622" s="10" t="e">
        <f t="shared" ca="1" si="3280"/>
        <v>#REF!</v>
      </c>
      <c r="AF2622" s="144">
        <v>36063</v>
      </c>
      <c r="AG2622" s="11">
        <f t="shared" ca="1" si="3281"/>
        <v>26.463013698630139</v>
      </c>
      <c r="AH2622" s="10" t="str">
        <f t="shared" ca="1" si="3282"/>
        <v>&gt;25&lt; 35</v>
      </c>
      <c r="AI2622" s="95">
        <v>17092872</v>
      </c>
      <c r="AJ2622" s="164" t="s">
        <v>82</v>
      </c>
      <c r="AK2622" s="163" t="s">
        <v>9882</v>
      </c>
      <c r="AL2622" s="144">
        <v>45526</v>
      </c>
      <c r="AM2622" s="65" t="s">
        <v>108</v>
      </c>
      <c r="AN2622" s="125" t="s">
        <v>109</v>
      </c>
      <c r="AO2622" s="95"/>
      <c r="AP2622" s="95" t="s">
        <v>9682</v>
      </c>
      <c r="AQ2622" s="95">
        <v>3</v>
      </c>
      <c r="AR2622" s="95">
        <v>1</v>
      </c>
      <c r="AS2622" s="15">
        <f t="shared" si="3328"/>
        <v>45942.25</v>
      </c>
      <c r="AT2622" s="122" t="s">
        <v>163</v>
      </c>
      <c r="AU2622" s="65">
        <v>3.7149999999999999</v>
      </c>
      <c r="AV2622" s="164">
        <v>17</v>
      </c>
      <c r="AW2622" s="164">
        <v>20600</v>
      </c>
      <c r="AX2622" s="164" t="s">
        <v>9883</v>
      </c>
      <c r="AY2622" s="164">
        <v>63</v>
      </c>
      <c r="AZ2622" s="95" t="s">
        <v>203</v>
      </c>
      <c r="BA2622" s="20" t="str">
        <f t="shared" si="3283"/>
        <v>17206000000293930063</v>
      </c>
      <c r="BB2622" s="31">
        <f t="shared" si="3284"/>
        <v>20</v>
      </c>
      <c r="BC2622" s="95" t="s">
        <v>9884</v>
      </c>
      <c r="BD2622" s="95" t="s">
        <v>115</v>
      </c>
      <c r="BE2622" s="95"/>
      <c r="BF2622" s="95"/>
      <c r="BG2622" s="95">
        <v>29746485</v>
      </c>
      <c r="BH2622" s="95"/>
      <c r="BI2622" s="95"/>
      <c r="BJ2622" s="95" t="s">
        <v>3929</v>
      </c>
      <c r="BK2622" s="14" t="s">
        <v>3979</v>
      </c>
      <c r="BL2622" s="95" t="s">
        <v>595</v>
      </c>
      <c r="BM2622" s="95"/>
      <c r="BN2622" s="95"/>
      <c r="BO2622" s="95"/>
      <c r="BP2622" s="95"/>
      <c r="BQ2622" s="95"/>
    </row>
    <row r="2623" spans="1:69" x14ac:dyDescent="0.25">
      <c r="A2623" t="str">
        <f>VLOOKUP(B2623,[2]RH!$B:$BV,72,0)</f>
        <v>si</v>
      </c>
      <c r="B2623" s="172">
        <v>2683</v>
      </c>
      <c r="C2623" s="168" t="s">
        <v>168</v>
      </c>
      <c r="D2623" s="7" t="s">
        <v>9885</v>
      </c>
      <c r="E2623" s="130" t="s">
        <v>67</v>
      </c>
      <c r="F2623" s="130" t="s">
        <v>118</v>
      </c>
      <c r="G2623" s="7" t="s">
        <v>1801</v>
      </c>
      <c r="H2623" s="41" t="s">
        <v>562</v>
      </c>
      <c r="I2623" s="7" t="s">
        <v>3974</v>
      </c>
      <c r="J2623" s="7" t="s">
        <v>281</v>
      </c>
      <c r="K2623" s="125" t="s">
        <v>146</v>
      </c>
      <c r="L2623" s="139" t="s">
        <v>90</v>
      </c>
      <c r="M2623" s="7" t="str">
        <f t="shared" si="3356"/>
        <v>Prép CAMPO</v>
      </c>
      <c r="N2623" s="129">
        <v>45577</v>
      </c>
      <c r="O2623" s="95"/>
      <c r="P2623" s="7">
        <f t="shared" ca="1" si="3360"/>
        <v>-6</v>
      </c>
      <c r="Q2623" s="129"/>
      <c r="R2623" s="95"/>
      <c r="S2623" s="95"/>
      <c r="T2623" s="9" t="s">
        <v>156</v>
      </c>
      <c r="U2623" s="7" t="str">
        <f t="shared" si="3275"/>
        <v>Contractuel</v>
      </c>
      <c r="V2623" s="8">
        <v>45689</v>
      </c>
      <c r="W2623" s="8">
        <f>VLOOKUP(B2623,[1]BASE!$A:$Q,17,0)</f>
        <v>45716</v>
      </c>
      <c r="X2623" s="95"/>
      <c r="Y2623" s="95"/>
      <c r="Z2623" s="129">
        <v>45577</v>
      </c>
      <c r="AA2623" s="7">
        <f t="shared" si="3276"/>
        <v>10</v>
      </c>
      <c r="AB2623" s="7">
        <f t="shared" si="3277"/>
        <v>2024</v>
      </c>
      <c r="AC2623" s="7">
        <f t="shared" si="3278"/>
        <v>2028</v>
      </c>
      <c r="AD2623" s="10" t="e">
        <f t="shared" ref="AD2623:AD2686" ca="1" si="3365">IF(#REF!="Non",(DAYS360(N2623,Q2623)/360),(DAYS360(N2623,TODAY())/360))</f>
        <v>#REF!</v>
      </c>
      <c r="AE2623" s="10" t="e">
        <f t="shared" ca="1" si="3280"/>
        <v>#REF!</v>
      </c>
      <c r="AF2623" s="144">
        <v>34549</v>
      </c>
      <c r="AG2623" s="11">
        <f t="shared" ca="1" si="3281"/>
        <v>30.610958904109587</v>
      </c>
      <c r="AH2623" s="10" t="str">
        <f t="shared" ca="1" si="3282"/>
        <v>&gt;25&lt; 35</v>
      </c>
      <c r="AI2623" s="95">
        <v>14186208</v>
      </c>
      <c r="AJ2623" s="164" t="s">
        <v>73</v>
      </c>
      <c r="AK2623" s="163" t="s">
        <v>9886</v>
      </c>
      <c r="AL2623" s="144">
        <v>45551</v>
      </c>
      <c r="AM2623" s="65" t="s">
        <v>108</v>
      </c>
      <c r="AN2623" s="125" t="s">
        <v>109</v>
      </c>
      <c r="AO2623" s="95"/>
      <c r="AP2623" s="95" t="s">
        <v>9887</v>
      </c>
      <c r="AQ2623" s="95">
        <v>3</v>
      </c>
      <c r="AR2623" s="95">
        <v>1</v>
      </c>
      <c r="AS2623" s="15">
        <f t="shared" si="3328"/>
        <v>45942.25</v>
      </c>
      <c r="AT2623" s="122" t="s">
        <v>163</v>
      </c>
      <c r="AU2623" s="65">
        <v>3.7149999999999999</v>
      </c>
      <c r="AV2623" s="164">
        <v>12</v>
      </c>
      <c r="AW2623" s="164" t="s">
        <v>303</v>
      </c>
      <c r="AX2623" s="164" t="s">
        <v>9888</v>
      </c>
      <c r="AY2623" s="164">
        <v>57</v>
      </c>
      <c r="AZ2623" s="95" t="s">
        <v>195</v>
      </c>
      <c r="BA2623" s="20" t="str">
        <f t="shared" si="3283"/>
        <v>12010000013306688857</v>
      </c>
      <c r="BB2623" s="31">
        <f t="shared" si="3284"/>
        <v>20</v>
      </c>
      <c r="BC2623" s="95" t="s">
        <v>9889</v>
      </c>
      <c r="BD2623" s="95" t="s">
        <v>341</v>
      </c>
      <c r="BE2623" s="95"/>
      <c r="BF2623" s="95"/>
      <c r="BG2623" s="95">
        <v>27288780</v>
      </c>
      <c r="BH2623" s="95"/>
      <c r="BI2623" s="95"/>
      <c r="BJ2623" s="95" t="s">
        <v>6073</v>
      </c>
      <c r="BK2623" s="14" t="s">
        <v>3979</v>
      </c>
      <c r="BL2623" s="95" t="s">
        <v>595</v>
      </c>
      <c r="BM2623" s="95"/>
      <c r="BN2623" s="95"/>
      <c r="BO2623" s="95"/>
      <c r="BP2623" s="95"/>
      <c r="BQ2623" s="95"/>
    </row>
    <row r="2624" spans="1:69" x14ac:dyDescent="0.25">
      <c r="A2624" t="str">
        <f>VLOOKUP(B2624,[2]RH!$B:$BV,72,0)</f>
        <v>non-Actif</v>
      </c>
      <c r="B2624" s="172">
        <v>2684</v>
      </c>
      <c r="C2624" s="168" t="s">
        <v>168</v>
      </c>
      <c r="D2624" s="7" t="s">
        <v>9890</v>
      </c>
      <c r="E2624" s="130" t="s">
        <v>67</v>
      </c>
      <c r="F2624" s="130" t="s">
        <v>118</v>
      </c>
      <c r="G2624" s="7" t="s">
        <v>1801</v>
      </c>
      <c r="H2624" s="125" t="s">
        <v>2398</v>
      </c>
      <c r="I2624" s="7" t="s">
        <v>3974</v>
      </c>
      <c r="J2624" s="65" t="s">
        <v>281</v>
      </c>
      <c r="K2624" s="125" t="s">
        <v>146</v>
      </c>
      <c r="L2624" s="139" t="s">
        <v>90</v>
      </c>
      <c r="M2624" s="7" t="str">
        <f t="shared" si="3356"/>
        <v>Prép CAMPO</v>
      </c>
      <c r="N2624" s="129">
        <v>45577</v>
      </c>
      <c r="O2624" s="95"/>
      <c r="P2624" s="7"/>
      <c r="Q2624" s="129">
        <v>45597</v>
      </c>
      <c r="R2624" s="95" t="s">
        <v>9891</v>
      </c>
      <c r="S2624" s="95"/>
      <c r="T2624" s="9" t="s">
        <v>156</v>
      </c>
      <c r="U2624" s="7" t="str">
        <f t="shared" si="3275"/>
        <v>Contractuel</v>
      </c>
      <c r="V2624" s="128">
        <v>45577</v>
      </c>
      <c r="W2624" s="129">
        <v>45596</v>
      </c>
      <c r="X2624" s="95"/>
      <c r="Y2624" s="95"/>
      <c r="Z2624" s="129">
        <v>45577</v>
      </c>
      <c r="AA2624" s="7">
        <f t="shared" si="3276"/>
        <v>10</v>
      </c>
      <c r="AB2624" s="7">
        <f t="shared" si="3277"/>
        <v>2024</v>
      </c>
      <c r="AC2624" s="7">
        <f t="shared" si="3278"/>
        <v>2028</v>
      </c>
      <c r="AD2624" s="10" t="e">
        <f t="shared" ref="AD2624:AD2687" ca="1" si="3366">IF(#REF!="Non",(DAYS360(N2624,Q2624)/360),(DAYS360(N2624,TODAY())/360))</f>
        <v>#REF!</v>
      </c>
      <c r="AE2624" s="10" t="e">
        <f t="shared" ca="1" si="3280"/>
        <v>#REF!</v>
      </c>
      <c r="AF2624" s="144">
        <v>37516</v>
      </c>
      <c r="AG2624" s="11">
        <f t="shared" ca="1" si="3281"/>
        <v>22.482191780821918</v>
      </c>
      <c r="AH2624" s="10" t="str">
        <f t="shared" ca="1" si="3282"/>
        <v>&lt; 25</v>
      </c>
      <c r="AI2624" s="95">
        <v>17406278</v>
      </c>
      <c r="AJ2624" s="164" t="s">
        <v>106</v>
      </c>
      <c r="AK2624" s="163" t="s">
        <v>9892</v>
      </c>
      <c r="AL2624" s="144">
        <v>43761</v>
      </c>
      <c r="AM2624" s="65" t="s">
        <v>108</v>
      </c>
      <c r="AN2624" s="125" t="s">
        <v>109</v>
      </c>
      <c r="AO2624" s="95"/>
      <c r="AP2624" s="95" t="s">
        <v>9893</v>
      </c>
      <c r="AQ2624" s="95">
        <v>3</v>
      </c>
      <c r="AR2624" s="95">
        <v>1</v>
      </c>
      <c r="AS2624" s="15">
        <f t="shared" si="3328"/>
        <v>45942.25</v>
      </c>
      <c r="AT2624" s="122" t="s">
        <v>163</v>
      </c>
      <c r="AU2624" s="65">
        <v>3.7149999999999999</v>
      </c>
      <c r="AV2624" s="164">
        <v>17</v>
      </c>
      <c r="AW2624" s="164" t="s">
        <v>201</v>
      </c>
      <c r="AX2624" s="164" t="s">
        <v>9894</v>
      </c>
      <c r="AY2624" s="164" t="s">
        <v>106</v>
      </c>
      <c r="AZ2624" s="95" t="s">
        <v>203</v>
      </c>
      <c r="BA2624" s="20" t="str">
        <f t="shared" si="3283"/>
        <v>17001000000350185805</v>
      </c>
      <c r="BB2624" s="31">
        <f t="shared" si="3284"/>
        <v>20</v>
      </c>
      <c r="BC2624" s="95" t="s">
        <v>9895</v>
      </c>
      <c r="BD2624" s="95" t="s">
        <v>482</v>
      </c>
      <c r="BE2624" s="95"/>
      <c r="BF2624" s="95"/>
      <c r="BG2624" s="95">
        <v>58021099</v>
      </c>
      <c r="BH2624" s="95">
        <v>28698300</v>
      </c>
      <c r="BI2624" s="95"/>
      <c r="BJ2624" s="95" t="s">
        <v>3929</v>
      </c>
      <c r="BK2624" s="14" t="s">
        <v>3979</v>
      </c>
      <c r="BL2624" s="95" t="s">
        <v>595</v>
      </c>
      <c r="BM2624" s="95"/>
      <c r="BN2624" s="95"/>
      <c r="BO2624" s="95"/>
      <c r="BP2624" s="95"/>
      <c r="BQ2624" s="95"/>
    </row>
    <row r="2625" spans="1:69" x14ac:dyDescent="0.25">
      <c r="A2625" t="str">
        <f>VLOOKUP(B2625,[2]RH!$B:$BV,72,0)</f>
        <v>si</v>
      </c>
      <c r="B2625" s="172">
        <v>2685</v>
      </c>
      <c r="C2625" s="168" t="s">
        <v>168</v>
      </c>
      <c r="D2625" s="7" t="s">
        <v>9896</v>
      </c>
      <c r="E2625" s="130" t="s">
        <v>67</v>
      </c>
      <c r="F2625" s="130" t="s">
        <v>118</v>
      </c>
      <c r="G2625" s="7" t="s">
        <v>1801</v>
      </c>
      <c r="H2625" s="41" t="s">
        <v>562</v>
      </c>
      <c r="I2625" s="7" t="s">
        <v>3974</v>
      </c>
      <c r="J2625" s="7" t="s">
        <v>281</v>
      </c>
      <c r="K2625" s="125" t="s">
        <v>146</v>
      </c>
      <c r="L2625" s="139" t="s">
        <v>90</v>
      </c>
      <c r="M2625" s="7" t="str">
        <f t="shared" si="3356"/>
        <v>Prép CAMPO</v>
      </c>
      <c r="N2625" s="129">
        <v>45577</v>
      </c>
      <c r="O2625" s="95"/>
      <c r="P2625" s="7">
        <f t="shared" ref="P2625:P2636" ca="1" si="3367">IF(W2625="","",W2625-TODAY())</f>
        <v>-6</v>
      </c>
      <c r="Q2625" s="129"/>
      <c r="R2625" s="95"/>
      <c r="S2625" s="95"/>
      <c r="T2625" s="9" t="s">
        <v>156</v>
      </c>
      <c r="U2625" s="7" t="str">
        <f t="shared" si="3275"/>
        <v>Contractuel</v>
      </c>
      <c r="V2625" s="8">
        <v>45689</v>
      </c>
      <c r="W2625" s="8">
        <f>VLOOKUP(B2625,[1]BASE!$A:$Q,17,0)</f>
        <v>45716</v>
      </c>
      <c r="X2625" s="95"/>
      <c r="Y2625" s="95"/>
      <c r="Z2625" s="129">
        <v>45577</v>
      </c>
      <c r="AA2625" s="7">
        <f t="shared" si="3276"/>
        <v>10</v>
      </c>
      <c r="AB2625" s="7">
        <f t="shared" si="3277"/>
        <v>2024</v>
      </c>
      <c r="AC2625" s="7">
        <f t="shared" si="3278"/>
        <v>2028</v>
      </c>
      <c r="AD2625" s="10" t="e">
        <f t="shared" ref="AD2625:AD2688" ca="1" si="3368">IF(#REF!="Non",(DAYS360(N2625,Q2625)/360),(DAYS360(N2625,TODAY())/360))</f>
        <v>#REF!</v>
      </c>
      <c r="AE2625" s="10" t="e">
        <f t="shared" ca="1" si="3280"/>
        <v>#REF!</v>
      </c>
      <c r="AF2625" s="144">
        <v>31855</v>
      </c>
      <c r="AG2625" s="11">
        <f t="shared" ca="1" si="3281"/>
        <v>37.991780821917807</v>
      </c>
      <c r="AH2625" s="10" t="str">
        <f t="shared" ca="1" si="3282"/>
        <v>&gt;35&lt; 45</v>
      </c>
      <c r="AI2625" s="95">
        <v>16280808</v>
      </c>
      <c r="AJ2625" s="164" t="s">
        <v>92</v>
      </c>
      <c r="AK2625" s="163" t="s">
        <v>9897</v>
      </c>
      <c r="AL2625" s="144">
        <v>44531</v>
      </c>
      <c r="AM2625" s="65" t="s">
        <v>108</v>
      </c>
      <c r="AN2625" s="125" t="s">
        <v>109</v>
      </c>
      <c r="AO2625" s="95"/>
      <c r="AP2625" s="95" t="s">
        <v>9682</v>
      </c>
      <c r="AQ2625" s="95">
        <v>3</v>
      </c>
      <c r="AR2625" s="95">
        <v>1</v>
      </c>
      <c r="AS2625" s="15">
        <f t="shared" si="3328"/>
        <v>45942.25</v>
      </c>
      <c r="AT2625" s="122" t="s">
        <v>163</v>
      </c>
      <c r="AU2625" s="65">
        <v>3.7149999999999999</v>
      </c>
      <c r="AV2625" s="164">
        <v>17</v>
      </c>
      <c r="AW2625" s="164" t="s">
        <v>201</v>
      </c>
      <c r="AX2625" s="164" t="s">
        <v>9898</v>
      </c>
      <c r="AY2625" s="164">
        <v>87</v>
      </c>
      <c r="AZ2625" s="95" t="s">
        <v>203</v>
      </c>
      <c r="BA2625" s="20" t="str">
        <f t="shared" si="3283"/>
        <v>17001000000145312687</v>
      </c>
      <c r="BB2625" s="31">
        <f t="shared" si="3284"/>
        <v>20</v>
      </c>
      <c r="BC2625" s="95" t="s">
        <v>9899</v>
      </c>
      <c r="BD2625" s="95" t="s">
        <v>482</v>
      </c>
      <c r="BE2625" s="95"/>
      <c r="BF2625" s="95"/>
      <c r="BG2625" s="95">
        <v>20486266</v>
      </c>
      <c r="BH2625" s="95">
        <v>28443356</v>
      </c>
      <c r="BI2625" s="95"/>
      <c r="BJ2625" s="95" t="s">
        <v>3929</v>
      </c>
      <c r="BK2625" s="14" t="s">
        <v>3979</v>
      </c>
      <c r="BL2625" s="95" t="s">
        <v>595</v>
      </c>
      <c r="BM2625" s="95"/>
      <c r="BN2625" s="95"/>
      <c r="BO2625" s="95"/>
      <c r="BP2625" s="95"/>
      <c r="BQ2625" s="95"/>
    </row>
    <row r="2626" spans="1:69" x14ac:dyDescent="0.25">
      <c r="A2626" t="str">
        <f>VLOOKUP(B2626,[2]RH!$B:$BV,72,0)</f>
        <v>si</v>
      </c>
      <c r="B2626" s="172">
        <v>2686</v>
      </c>
      <c r="C2626" s="168" t="s">
        <v>65</v>
      </c>
      <c r="D2626" s="7" t="s">
        <v>9900</v>
      </c>
      <c r="E2626" s="130" t="s">
        <v>67</v>
      </c>
      <c r="F2626" s="130" t="s">
        <v>118</v>
      </c>
      <c r="G2626" s="7" t="s">
        <v>220</v>
      </c>
      <c r="H2626" s="125" t="s">
        <v>2398</v>
      </c>
      <c r="I2626" s="7" t="s">
        <v>2487</v>
      </c>
      <c r="J2626" s="65" t="s">
        <v>281</v>
      </c>
      <c r="K2626" s="125" t="s">
        <v>146</v>
      </c>
      <c r="L2626" s="139" t="s">
        <v>90</v>
      </c>
      <c r="M2626" s="7" t="str">
        <f t="shared" si="3356"/>
        <v>Couturière</v>
      </c>
      <c r="N2626" s="129">
        <v>45580</v>
      </c>
      <c r="O2626" s="95"/>
      <c r="P2626" s="7">
        <f t="shared" ca="1" si="3367"/>
        <v>-6</v>
      </c>
      <c r="Q2626" s="129"/>
      <c r="R2626" s="95"/>
      <c r="S2626" s="95"/>
      <c r="T2626" s="9" t="s">
        <v>156</v>
      </c>
      <c r="U2626" s="7" t="str">
        <f t="shared" ref="U2626:U2689" si="3369">IF(T2626="CDI","Titulaire","Contractuel")</f>
        <v>Contractuel</v>
      </c>
      <c r="V2626" s="8">
        <v>45689</v>
      </c>
      <c r="W2626" s="8">
        <f>VLOOKUP(B2626,[1]BASE!$A:$Q,17,0)</f>
        <v>45716</v>
      </c>
      <c r="X2626" s="95"/>
      <c r="Y2626" s="95"/>
      <c r="Z2626" s="129">
        <v>45580</v>
      </c>
      <c r="AA2626" s="7">
        <f t="shared" ref="AA2626:AA2689" si="3370">MONTH(N2626)</f>
        <v>10</v>
      </c>
      <c r="AB2626" s="7">
        <f t="shared" ref="AB2626:AB2689" si="3371">IF(N2626="","",YEAR(N2626))</f>
        <v>2024</v>
      </c>
      <c r="AC2626" s="7">
        <f t="shared" ref="AC2626:AC2689" si="3372">AB2626+4</f>
        <v>2028</v>
      </c>
      <c r="AD2626" s="10" t="e">
        <f t="shared" ref="AD2626:AD2689" ca="1" si="3373">IF(#REF!="Non",(DAYS360(N2626,Q2626)/360),(DAYS360(N2626,TODAY())/360))</f>
        <v>#REF!</v>
      </c>
      <c r="AE2626" s="10" t="e">
        <f t="shared" ref="AE2626:AE2689" ca="1" si="3374">+IF(AD2626&lt;1,"&lt; 1",IF(AND(AD2626&gt;=1,AD2626&lt;2),"&lt; 2",IF(AND(AD2626&gt;=2,AD2626&lt;3),"&lt; 3",IF(AND(AD2626&gt;=3,AD2626&lt;=4),"&lt; 4",IF(AD2626&gt;4,"&gt; 4")))))</f>
        <v>#REF!</v>
      </c>
      <c r="AF2626" s="144">
        <v>32249</v>
      </c>
      <c r="AG2626" s="11">
        <f t="shared" ref="AG2626:AG2689" ca="1" si="3375">(TODAY()-AF2626)/365</f>
        <v>36.912328767123284</v>
      </c>
      <c r="AH2626" s="10" t="str">
        <f t="shared" ref="AH2626:AH2689" ca="1" si="3376">+IF(AG2626&lt;25,"&lt; 25",IF(AND(AG2626&gt;=25,AG2626&lt;35),"&gt;25&lt; 35",IF(AND(AG2626&gt;=35,AG2626&lt;45),"&gt;35&lt; 45",IF(AND(AG2626&gt;=45,AG2626&lt;=55),"&gt;45&lt; 55",IF(AG2626&gt;55,"&gt; 55")))))</f>
        <v>&gt;35&lt; 45</v>
      </c>
      <c r="AI2626" s="95">
        <v>16281132</v>
      </c>
      <c r="AJ2626" s="164" t="s">
        <v>170</v>
      </c>
      <c r="AK2626" s="163" t="s">
        <v>9901</v>
      </c>
      <c r="AL2626" s="144">
        <v>43784</v>
      </c>
      <c r="AM2626" s="65" t="s">
        <v>108</v>
      </c>
      <c r="AN2626" s="125" t="s">
        <v>109</v>
      </c>
      <c r="AO2626" s="95"/>
      <c r="AP2626" s="95" t="s">
        <v>9608</v>
      </c>
      <c r="AQ2626" s="95">
        <v>3</v>
      </c>
      <c r="AR2626" s="95">
        <v>1</v>
      </c>
      <c r="AS2626" s="15">
        <f t="shared" si="3328"/>
        <v>45945.25</v>
      </c>
      <c r="AT2626" s="122" t="s">
        <v>163</v>
      </c>
      <c r="AU2626" s="65">
        <v>3.7149999999999999</v>
      </c>
      <c r="AV2626" s="164">
        <v>17</v>
      </c>
      <c r="AW2626" s="164" t="s">
        <v>201</v>
      </c>
      <c r="AX2626" s="164" t="s">
        <v>9902</v>
      </c>
      <c r="AY2626" s="164">
        <v>36</v>
      </c>
      <c r="AZ2626" s="95" t="s">
        <v>203</v>
      </c>
      <c r="BA2626" s="20" t="str">
        <f t="shared" ref="BA2626:BA2689" si="3377">CONCATENATE(AV2626,AW2626,AX2626,AY2626)</f>
        <v>17001000000298991436</v>
      </c>
      <c r="BB2626" s="31">
        <f t="shared" ref="BB2626:BB2689" si="3378">LEN(BA2626)</f>
        <v>20</v>
      </c>
      <c r="BC2626" s="95" t="s">
        <v>9903</v>
      </c>
      <c r="BD2626" s="95" t="s">
        <v>341</v>
      </c>
      <c r="BE2626" s="95"/>
      <c r="BF2626" s="95"/>
      <c r="BG2626" s="95">
        <v>50397666</v>
      </c>
      <c r="BH2626" s="95"/>
      <c r="BI2626" s="95"/>
      <c r="BJ2626" s="95" t="s">
        <v>769</v>
      </c>
      <c r="BK2626" s="14" t="str">
        <f>IF(K2626="CADRE","CADRE",CONCATENATE(J2626,"-",H2626))</f>
        <v>B-P7 AR</v>
      </c>
      <c r="BL2626" s="95" t="s">
        <v>595</v>
      </c>
      <c r="BM2626" s="95"/>
      <c r="BN2626" s="95"/>
      <c r="BO2626" s="95"/>
      <c r="BP2626" s="95"/>
      <c r="BQ2626" s="95"/>
    </row>
    <row r="2627" spans="1:69" x14ac:dyDescent="0.25">
      <c r="A2627" t="str">
        <f>VLOOKUP(B2627,[2]RH!$B:$BV,72,0)</f>
        <v>si</v>
      </c>
      <c r="B2627" s="172">
        <v>2687</v>
      </c>
      <c r="C2627" s="168" t="s">
        <v>168</v>
      </c>
      <c r="D2627" s="7" t="s">
        <v>9904</v>
      </c>
      <c r="E2627" s="130" t="s">
        <v>67</v>
      </c>
      <c r="F2627" s="130" t="s">
        <v>118</v>
      </c>
      <c r="G2627" s="7" t="s">
        <v>3299</v>
      </c>
      <c r="H2627" s="41" t="s">
        <v>225</v>
      </c>
      <c r="I2627" s="7" t="s">
        <v>1802</v>
      </c>
      <c r="J2627" s="7" t="s">
        <v>190</v>
      </c>
      <c r="K2627" s="125" t="s">
        <v>146</v>
      </c>
      <c r="L2627" s="139" t="s">
        <v>90</v>
      </c>
      <c r="M2627" s="7" t="str">
        <f t="shared" si="3356"/>
        <v>CAMPO</v>
      </c>
      <c r="N2627" s="129">
        <v>45577</v>
      </c>
      <c r="O2627" s="95"/>
      <c r="P2627" s="7">
        <f t="shared" ca="1" si="3367"/>
        <v>-6</v>
      </c>
      <c r="Q2627" s="129"/>
      <c r="R2627" s="95"/>
      <c r="S2627" s="95"/>
      <c r="T2627" s="9" t="s">
        <v>156</v>
      </c>
      <c r="U2627" s="7" t="str">
        <f t="shared" si="3369"/>
        <v>Contractuel</v>
      </c>
      <c r="V2627" s="8">
        <v>45689</v>
      </c>
      <c r="W2627" s="8">
        <f>VLOOKUP(B2627,[1]BASE!$A:$Q,17,0)</f>
        <v>45716</v>
      </c>
      <c r="X2627" s="95"/>
      <c r="Y2627" s="95"/>
      <c r="Z2627" s="129">
        <v>45577</v>
      </c>
      <c r="AA2627" s="7">
        <f t="shared" si="3370"/>
        <v>10</v>
      </c>
      <c r="AB2627" s="7">
        <f t="shared" si="3371"/>
        <v>2024</v>
      </c>
      <c r="AC2627" s="7">
        <f t="shared" si="3372"/>
        <v>2028</v>
      </c>
      <c r="AD2627" s="10" t="e">
        <f t="shared" ref="AD2627:AD2690" ca="1" si="3379">IF(#REF!="Non",(DAYS360(N2627,Q2627)/360),(DAYS360(N2627,TODAY())/360))</f>
        <v>#REF!</v>
      </c>
      <c r="AE2627" s="10" t="e">
        <f t="shared" ca="1" si="3374"/>
        <v>#REF!</v>
      </c>
      <c r="AF2627" s="144">
        <v>36132</v>
      </c>
      <c r="AG2627" s="11">
        <f t="shared" ca="1" si="3375"/>
        <v>26.273972602739725</v>
      </c>
      <c r="AH2627" s="10" t="str">
        <f t="shared" ca="1" si="3376"/>
        <v>&gt;25&lt; 35</v>
      </c>
      <c r="AI2627" s="95">
        <v>17462697</v>
      </c>
      <c r="AJ2627" s="164" t="s">
        <v>73</v>
      </c>
      <c r="AK2627" s="163" t="s">
        <v>9905</v>
      </c>
      <c r="AL2627" s="144">
        <v>43370</v>
      </c>
      <c r="AM2627" s="65" t="s">
        <v>108</v>
      </c>
      <c r="AN2627" s="125" t="s">
        <v>109</v>
      </c>
      <c r="AO2627" s="95"/>
      <c r="AP2627" s="95" t="s">
        <v>1514</v>
      </c>
      <c r="AQ2627" s="95">
        <v>3</v>
      </c>
      <c r="AR2627" s="95">
        <v>1</v>
      </c>
      <c r="AS2627" s="15">
        <f t="shared" si="3328"/>
        <v>45942.25</v>
      </c>
      <c r="AT2627" s="122" t="s">
        <v>163</v>
      </c>
      <c r="AU2627" s="65">
        <v>3.7149999999999999</v>
      </c>
      <c r="AV2627" s="164">
        <v>17</v>
      </c>
      <c r="AW2627" s="164" t="s">
        <v>201</v>
      </c>
      <c r="AX2627" s="164" t="s">
        <v>9906</v>
      </c>
      <c r="AY2627" s="164">
        <v>36</v>
      </c>
      <c r="AZ2627" s="95" t="s">
        <v>203</v>
      </c>
      <c r="BA2627" s="20" t="str">
        <f t="shared" si="3377"/>
        <v>17001000000304753236</v>
      </c>
      <c r="BB2627" s="31">
        <f t="shared" si="3378"/>
        <v>20</v>
      </c>
      <c r="BC2627" s="95" t="s">
        <v>5268</v>
      </c>
      <c r="BD2627" s="95" t="s">
        <v>341</v>
      </c>
      <c r="BE2627" s="95"/>
      <c r="BF2627" s="95"/>
      <c r="BG2627" s="95">
        <v>21229883</v>
      </c>
      <c r="BH2627" s="95"/>
      <c r="BI2627" s="95"/>
      <c r="BJ2627" s="95" t="s">
        <v>9907</v>
      </c>
      <c r="BK2627" s="14" t="s">
        <v>1806</v>
      </c>
      <c r="BL2627" s="95" t="s">
        <v>595</v>
      </c>
      <c r="BM2627" s="95"/>
      <c r="BN2627" s="95"/>
      <c r="BO2627" s="95"/>
      <c r="BP2627" s="95"/>
      <c r="BQ2627" s="95"/>
    </row>
    <row r="2628" spans="1:69" x14ac:dyDescent="0.25">
      <c r="A2628" t="str">
        <f>VLOOKUP(B2628,[2]RH!$B:$BV,72,0)</f>
        <v>si</v>
      </c>
      <c r="B2628" s="172">
        <v>2688</v>
      </c>
      <c r="C2628" s="168" t="s">
        <v>168</v>
      </c>
      <c r="D2628" s="7" t="s">
        <v>9908</v>
      </c>
      <c r="E2628" s="130" t="s">
        <v>67</v>
      </c>
      <c r="F2628" s="130" t="s">
        <v>118</v>
      </c>
      <c r="G2628" s="7" t="s">
        <v>3299</v>
      </c>
      <c r="H2628" s="41" t="s">
        <v>225</v>
      </c>
      <c r="I2628" s="7" t="s">
        <v>1802</v>
      </c>
      <c r="J2628" s="7" t="s">
        <v>281</v>
      </c>
      <c r="K2628" s="125" t="s">
        <v>146</v>
      </c>
      <c r="L2628" s="139" t="s">
        <v>90</v>
      </c>
      <c r="M2628" s="7" t="str">
        <f t="shared" si="3356"/>
        <v>CAMPO</v>
      </c>
      <c r="N2628" s="129">
        <v>45577</v>
      </c>
      <c r="O2628" s="95"/>
      <c r="P2628" s="7">
        <f t="shared" ca="1" si="3367"/>
        <v>-6</v>
      </c>
      <c r="Q2628" s="129"/>
      <c r="R2628" s="95"/>
      <c r="S2628" s="95"/>
      <c r="T2628" s="9" t="s">
        <v>156</v>
      </c>
      <c r="U2628" s="7" t="str">
        <f t="shared" si="3369"/>
        <v>Contractuel</v>
      </c>
      <c r="V2628" s="8">
        <v>45689</v>
      </c>
      <c r="W2628" s="8">
        <f>VLOOKUP(B2628,[1]BASE!$A:$Q,17,0)</f>
        <v>45716</v>
      </c>
      <c r="X2628" s="95"/>
      <c r="Y2628" s="95"/>
      <c r="Z2628" s="129">
        <v>45577</v>
      </c>
      <c r="AA2628" s="7">
        <f t="shared" si="3370"/>
        <v>10</v>
      </c>
      <c r="AB2628" s="7">
        <f t="shared" si="3371"/>
        <v>2024</v>
      </c>
      <c r="AC2628" s="7">
        <f t="shared" si="3372"/>
        <v>2028</v>
      </c>
      <c r="AD2628" s="10" t="e">
        <f t="shared" ref="AD2628:AD2691" ca="1" si="3380">IF(#REF!="Non",(DAYS360(N2628,Q2628)/360),(DAYS360(N2628,TODAY())/360))</f>
        <v>#REF!</v>
      </c>
      <c r="AE2628" s="10" t="e">
        <f t="shared" ca="1" si="3374"/>
        <v>#REF!</v>
      </c>
      <c r="AF2628" s="144">
        <v>36250</v>
      </c>
      <c r="AG2628" s="11">
        <f t="shared" ca="1" si="3375"/>
        <v>25.950684931506849</v>
      </c>
      <c r="AH2628" s="10" t="str">
        <f t="shared" ca="1" si="3376"/>
        <v>&gt;25&lt; 35</v>
      </c>
      <c r="AI2628" s="95">
        <v>17460473</v>
      </c>
      <c r="AJ2628" s="164" t="s">
        <v>106</v>
      </c>
      <c r="AK2628" s="163" t="s">
        <v>9909</v>
      </c>
      <c r="AL2628" s="144">
        <v>44664</v>
      </c>
      <c r="AM2628" s="65" t="s">
        <v>108</v>
      </c>
      <c r="AN2628" s="125" t="s">
        <v>109</v>
      </c>
      <c r="AO2628" s="95"/>
      <c r="AP2628" s="95" t="s">
        <v>9910</v>
      </c>
      <c r="AQ2628" s="95">
        <v>3</v>
      </c>
      <c r="AR2628" s="95">
        <v>1</v>
      </c>
      <c r="AS2628" s="15">
        <f t="shared" si="3328"/>
        <v>45942.25</v>
      </c>
      <c r="AT2628" s="122" t="s">
        <v>163</v>
      </c>
      <c r="AU2628" s="65">
        <v>3.7149999999999999</v>
      </c>
      <c r="AV2628" s="164">
        <v>17</v>
      </c>
      <c r="AW2628" s="164" t="s">
        <v>201</v>
      </c>
      <c r="AX2628" s="164" t="s">
        <v>9911</v>
      </c>
      <c r="AY2628" s="164">
        <v>91</v>
      </c>
      <c r="AZ2628" s="95" t="s">
        <v>203</v>
      </c>
      <c r="BA2628" s="20" t="str">
        <f t="shared" si="3377"/>
        <v>17001000000342138491</v>
      </c>
      <c r="BB2628" s="31">
        <f t="shared" si="3378"/>
        <v>20</v>
      </c>
      <c r="BC2628" s="95" t="s">
        <v>9912</v>
      </c>
      <c r="BD2628" s="95" t="s">
        <v>341</v>
      </c>
      <c r="BE2628" s="95"/>
      <c r="BF2628" s="95"/>
      <c r="BG2628" s="95">
        <v>92524378</v>
      </c>
      <c r="BH2628" s="95"/>
      <c r="BI2628" s="95"/>
      <c r="BJ2628" s="95" t="s">
        <v>9611</v>
      </c>
      <c r="BK2628" s="14" t="s">
        <v>1806</v>
      </c>
      <c r="BL2628" s="95" t="s">
        <v>595</v>
      </c>
      <c r="BM2628" s="95"/>
      <c r="BN2628" s="95"/>
      <c r="BO2628" s="95"/>
      <c r="BP2628" s="95"/>
      <c r="BQ2628" s="95"/>
    </row>
    <row r="2629" spans="1:69" x14ac:dyDescent="0.25">
      <c r="A2629" t="str">
        <f>VLOOKUP(B2629,[2]RH!$B:$BV,72,0)</f>
        <v>non-Actif</v>
      </c>
      <c r="B2629" s="172">
        <v>2689</v>
      </c>
      <c r="C2629" s="168" t="s">
        <v>168</v>
      </c>
      <c r="D2629" s="7" t="s">
        <v>9913</v>
      </c>
      <c r="E2629" s="130" t="s">
        <v>67</v>
      </c>
      <c r="F2629" s="130" t="s">
        <v>118</v>
      </c>
      <c r="G2629" s="7" t="s">
        <v>3299</v>
      </c>
      <c r="H2629" s="41" t="s">
        <v>225</v>
      </c>
      <c r="I2629" s="7" t="s">
        <v>1802</v>
      </c>
      <c r="J2629" s="7" t="s">
        <v>190</v>
      </c>
      <c r="K2629" s="125" t="s">
        <v>146</v>
      </c>
      <c r="L2629" s="139" t="s">
        <v>90</v>
      </c>
      <c r="M2629" s="7" t="str">
        <f t="shared" si="3356"/>
        <v>CAMPO</v>
      </c>
      <c r="N2629" s="129">
        <v>45577</v>
      </c>
      <c r="O2629" s="95"/>
      <c r="P2629" s="7">
        <f t="shared" ca="1" si="3367"/>
        <v>-34</v>
      </c>
      <c r="Q2629" s="8">
        <v>45689</v>
      </c>
      <c r="R2629" s="7" t="s">
        <v>3467</v>
      </c>
      <c r="S2629" s="95"/>
      <c r="T2629" s="9" t="s">
        <v>156</v>
      </c>
      <c r="U2629" s="7" t="str">
        <f t="shared" si="3369"/>
        <v>Contractuel</v>
      </c>
      <c r="V2629" s="8">
        <v>45658</v>
      </c>
      <c r="W2629" s="8">
        <v>45688</v>
      </c>
      <c r="X2629" s="95"/>
      <c r="Y2629" s="95"/>
      <c r="Z2629" s="129">
        <v>45577</v>
      </c>
      <c r="AA2629" s="7">
        <f t="shared" si="3370"/>
        <v>10</v>
      </c>
      <c r="AB2629" s="7">
        <f t="shared" si="3371"/>
        <v>2024</v>
      </c>
      <c r="AC2629" s="7">
        <f t="shared" si="3372"/>
        <v>2028</v>
      </c>
      <c r="AD2629" s="10" t="e">
        <f t="shared" ref="AD2629:AD2692" ca="1" si="3381">IF(#REF!="Non",(DAYS360(N2629,Q2629)/360),(DAYS360(N2629,TODAY())/360))</f>
        <v>#REF!</v>
      </c>
      <c r="AE2629" s="10" t="e">
        <f t="shared" ca="1" si="3374"/>
        <v>#REF!</v>
      </c>
      <c r="AF2629" s="144">
        <v>35362</v>
      </c>
      <c r="AG2629" s="11">
        <f t="shared" ca="1" si="3375"/>
        <v>28.383561643835616</v>
      </c>
      <c r="AH2629" s="10" t="str">
        <f t="shared" ca="1" si="3376"/>
        <v>&gt;25&lt; 35</v>
      </c>
      <c r="AI2629" s="95">
        <v>17304973</v>
      </c>
      <c r="AJ2629" s="164" t="s">
        <v>213</v>
      </c>
      <c r="AK2629" s="163" t="s">
        <v>9914</v>
      </c>
      <c r="AL2629" s="144">
        <v>44721</v>
      </c>
      <c r="AM2629" s="65" t="s">
        <v>108</v>
      </c>
      <c r="AN2629" s="125" t="s">
        <v>109</v>
      </c>
      <c r="AO2629" s="95"/>
      <c r="AP2629" s="95" t="s">
        <v>1514</v>
      </c>
      <c r="AQ2629" s="95">
        <v>3</v>
      </c>
      <c r="AR2629" s="95">
        <v>1</v>
      </c>
      <c r="AS2629" s="15">
        <f t="shared" si="3328"/>
        <v>45942.25</v>
      </c>
      <c r="AT2629" s="122" t="s">
        <v>163</v>
      </c>
      <c r="AU2629" s="65">
        <v>3.7149999999999999</v>
      </c>
      <c r="AV2629" s="164">
        <v>17</v>
      </c>
      <c r="AW2629" s="164" t="s">
        <v>201</v>
      </c>
      <c r="AX2629" s="164" t="s">
        <v>9915</v>
      </c>
      <c r="AY2629" s="164">
        <v>74</v>
      </c>
      <c r="AZ2629" s="95" t="s">
        <v>203</v>
      </c>
      <c r="BA2629" s="20" t="str">
        <f t="shared" si="3377"/>
        <v>17001000000283059574</v>
      </c>
      <c r="BB2629" s="31">
        <f t="shared" si="3378"/>
        <v>20</v>
      </c>
      <c r="BC2629" s="95" t="s">
        <v>9912</v>
      </c>
      <c r="BD2629" s="95" t="s">
        <v>341</v>
      </c>
      <c r="BE2629" s="95"/>
      <c r="BF2629" s="95"/>
      <c r="BG2629" s="95">
        <v>27029258</v>
      </c>
      <c r="BH2629" s="95"/>
      <c r="BI2629" s="95"/>
      <c r="BJ2629" s="95" t="s">
        <v>9611</v>
      </c>
      <c r="BK2629" s="14" t="s">
        <v>1806</v>
      </c>
      <c r="BL2629" s="95" t="s">
        <v>595</v>
      </c>
      <c r="BM2629" s="95"/>
      <c r="BN2629" s="95"/>
      <c r="BO2629" s="95"/>
      <c r="BP2629" s="95"/>
      <c r="BQ2629" s="95"/>
    </row>
    <row r="2630" spans="1:69" x14ac:dyDescent="0.25">
      <c r="A2630" t="str">
        <f>VLOOKUP(B2630,[2]RH!$B:$BV,72,0)</f>
        <v>non-Actif</v>
      </c>
      <c r="B2630" s="172">
        <v>2690</v>
      </c>
      <c r="C2630" s="168" t="s">
        <v>168</v>
      </c>
      <c r="D2630" s="7" t="s">
        <v>9916</v>
      </c>
      <c r="E2630" s="130" t="s">
        <v>67</v>
      </c>
      <c r="F2630" s="130" t="s">
        <v>118</v>
      </c>
      <c r="G2630" s="7" t="s">
        <v>408</v>
      </c>
      <c r="H2630" s="125" t="s">
        <v>225</v>
      </c>
      <c r="I2630" s="7" t="s">
        <v>5620</v>
      </c>
      <c r="J2630" s="65" t="s">
        <v>281</v>
      </c>
      <c r="K2630" s="125" t="s">
        <v>146</v>
      </c>
      <c r="L2630" s="139" t="s">
        <v>90</v>
      </c>
      <c r="M2630" s="7" t="str">
        <f t="shared" si="3356"/>
        <v>Alimentatrice</v>
      </c>
      <c r="N2630" s="129">
        <v>45580</v>
      </c>
      <c r="O2630" s="95"/>
      <c r="P2630" s="7">
        <f t="shared" ca="1" si="3367"/>
        <v>-96</v>
      </c>
      <c r="Q2630" s="129">
        <v>45608</v>
      </c>
      <c r="R2630" s="95" t="s">
        <v>147</v>
      </c>
      <c r="S2630" s="95"/>
      <c r="T2630" s="9" t="s">
        <v>156</v>
      </c>
      <c r="U2630" s="7" t="str">
        <f t="shared" si="3369"/>
        <v>Contractuel</v>
      </c>
      <c r="V2630" s="128">
        <v>45597</v>
      </c>
      <c r="W2630" s="129">
        <v>45626</v>
      </c>
      <c r="X2630" s="95"/>
      <c r="Y2630" s="95"/>
      <c r="Z2630" s="129">
        <v>45580</v>
      </c>
      <c r="AA2630" s="7">
        <f t="shared" si="3370"/>
        <v>10</v>
      </c>
      <c r="AB2630" s="7">
        <f t="shared" si="3371"/>
        <v>2024</v>
      </c>
      <c r="AC2630" s="7">
        <f t="shared" si="3372"/>
        <v>2028</v>
      </c>
      <c r="AD2630" s="10" t="e">
        <f t="shared" ref="AD2630:AD2693" ca="1" si="3382">IF(#REF!="Non",(DAYS360(N2630,Q2630)/360),(DAYS360(N2630,TODAY())/360))</f>
        <v>#REF!</v>
      </c>
      <c r="AE2630" s="10" t="e">
        <f t="shared" ca="1" si="3374"/>
        <v>#REF!</v>
      </c>
      <c r="AF2630" s="144">
        <v>37905</v>
      </c>
      <c r="AG2630" s="11">
        <f t="shared" ca="1" si="3375"/>
        <v>21.416438356164385</v>
      </c>
      <c r="AH2630" s="10" t="str">
        <f t="shared" ca="1" si="3376"/>
        <v>&lt; 25</v>
      </c>
      <c r="AI2630" s="95"/>
      <c r="AJ2630" s="164"/>
      <c r="AK2630" s="163" t="s">
        <v>9917</v>
      </c>
      <c r="AL2630" s="144">
        <v>44581</v>
      </c>
      <c r="AM2630" s="65" t="s">
        <v>108</v>
      </c>
      <c r="AN2630" s="125" t="s">
        <v>109</v>
      </c>
      <c r="AO2630" s="95"/>
      <c r="AP2630" s="95" t="s">
        <v>1514</v>
      </c>
      <c r="AQ2630" s="95">
        <v>3</v>
      </c>
      <c r="AR2630" s="95">
        <v>1</v>
      </c>
      <c r="AS2630" s="15">
        <f t="shared" si="3328"/>
        <v>45945.25</v>
      </c>
      <c r="AT2630" s="122" t="s">
        <v>163</v>
      </c>
      <c r="AU2630" s="65">
        <v>3.8780000000000001</v>
      </c>
      <c r="AV2630" s="164">
        <v>17</v>
      </c>
      <c r="AW2630" s="164" t="s">
        <v>201</v>
      </c>
      <c r="AX2630" s="164" t="s">
        <v>9918</v>
      </c>
      <c r="AY2630" s="164">
        <v>53</v>
      </c>
      <c r="AZ2630" s="95" t="s">
        <v>203</v>
      </c>
      <c r="BA2630" s="20" t="str">
        <f t="shared" si="3377"/>
        <v>17001000000329552353</v>
      </c>
      <c r="BB2630" s="31">
        <f t="shared" si="3378"/>
        <v>20</v>
      </c>
      <c r="BC2630" s="95" t="s">
        <v>9694</v>
      </c>
      <c r="BD2630" s="95" t="s">
        <v>115</v>
      </c>
      <c r="BE2630" s="95"/>
      <c r="BF2630" s="95"/>
      <c r="BG2630" s="95">
        <v>28395560</v>
      </c>
      <c r="BH2630" s="95"/>
      <c r="BI2630" s="95"/>
      <c r="BJ2630" s="95" t="s">
        <v>769</v>
      </c>
      <c r="BK2630" s="14" t="str">
        <f t="shared" ref="BK2630:BK2631" si="3383">IF(K2630="CADRE","CADRE",CONCATENATE(J2630,"-",H2630))</f>
        <v>B-P6 AV</v>
      </c>
      <c r="BL2630" s="95" t="s">
        <v>288</v>
      </c>
      <c r="BM2630" s="95"/>
      <c r="BN2630" s="95"/>
      <c r="BO2630" s="95"/>
      <c r="BP2630" s="95"/>
      <c r="BQ2630" s="95"/>
    </row>
    <row r="2631" spans="1:69" x14ac:dyDescent="0.25">
      <c r="A2631" t="str">
        <f>VLOOKUP(B2631,[2]RH!$B:$BV,72,0)</f>
        <v>non-Actif</v>
      </c>
      <c r="B2631" s="172">
        <v>2691</v>
      </c>
      <c r="C2631" s="168" t="s">
        <v>168</v>
      </c>
      <c r="D2631" s="7" t="s">
        <v>9919</v>
      </c>
      <c r="E2631" s="130" t="s">
        <v>67</v>
      </c>
      <c r="F2631" s="130" t="s">
        <v>118</v>
      </c>
      <c r="G2631" s="7" t="s">
        <v>533</v>
      </c>
      <c r="H2631" s="125" t="s">
        <v>2398</v>
      </c>
      <c r="I2631" s="7" t="s">
        <v>2487</v>
      </c>
      <c r="J2631" s="65" t="s">
        <v>281</v>
      </c>
      <c r="K2631" s="125" t="s">
        <v>89</v>
      </c>
      <c r="L2631" s="139" t="s">
        <v>90</v>
      </c>
      <c r="M2631" s="7" t="str">
        <f t="shared" si="3356"/>
        <v>Contrôle Qualité</v>
      </c>
      <c r="N2631" s="129">
        <v>45586</v>
      </c>
      <c r="O2631" s="95"/>
      <c r="P2631" s="7">
        <f t="shared" ca="1" si="3367"/>
        <v>-34</v>
      </c>
      <c r="Q2631" s="129">
        <v>45696</v>
      </c>
      <c r="R2631" s="95" t="s">
        <v>6356</v>
      </c>
      <c r="S2631" s="95"/>
      <c r="T2631" s="9" t="s">
        <v>156</v>
      </c>
      <c r="U2631" s="7" t="str">
        <f t="shared" si="3369"/>
        <v>Contractuel</v>
      </c>
      <c r="V2631" s="8">
        <v>45658</v>
      </c>
      <c r="W2631" s="8">
        <v>45688</v>
      </c>
      <c r="X2631" s="95"/>
      <c r="Y2631" s="95"/>
      <c r="Z2631" s="129">
        <v>45586</v>
      </c>
      <c r="AA2631" s="7">
        <f t="shared" si="3370"/>
        <v>10</v>
      </c>
      <c r="AB2631" s="7">
        <f t="shared" si="3371"/>
        <v>2024</v>
      </c>
      <c r="AC2631" s="7">
        <f t="shared" si="3372"/>
        <v>2028</v>
      </c>
      <c r="AD2631" s="10" t="e">
        <f t="shared" ref="AD2631:AD2694" ca="1" si="3384">IF(#REF!="Non",(DAYS360(N2631,Q2631)/360),(DAYS360(N2631,TODAY())/360))</f>
        <v>#REF!</v>
      </c>
      <c r="AE2631" s="10" t="e">
        <f t="shared" ca="1" si="3374"/>
        <v>#REF!</v>
      </c>
      <c r="AF2631" s="144">
        <v>35513</v>
      </c>
      <c r="AG2631" s="11">
        <f t="shared" ca="1" si="3375"/>
        <v>27.969863013698632</v>
      </c>
      <c r="AH2631" s="10" t="str">
        <f t="shared" ca="1" si="3376"/>
        <v>&gt;25&lt; 35</v>
      </c>
      <c r="AI2631" s="95">
        <v>17774021</v>
      </c>
      <c r="AJ2631" s="164" t="s">
        <v>120</v>
      </c>
      <c r="AK2631" s="163" t="s">
        <v>9920</v>
      </c>
      <c r="AL2631" s="144">
        <v>44383</v>
      </c>
      <c r="AM2631" s="65" t="s">
        <v>108</v>
      </c>
      <c r="AN2631" s="125" t="s">
        <v>76</v>
      </c>
      <c r="AO2631" s="95"/>
      <c r="AP2631" s="95" t="s">
        <v>9921</v>
      </c>
      <c r="AQ2631" s="95">
        <v>3</v>
      </c>
      <c r="AR2631" s="95">
        <v>1</v>
      </c>
      <c r="AS2631" s="15">
        <f t="shared" si="3328"/>
        <v>45951.25</v>
      </c>
      <c r="AT2631" s="122" t="s">
        <v>163</v>
      </c>
      <c r="AU2631" s="65">
        <v>3.8780000000000001</v>
      </c>
      <c r="AV2631" s="164" t="s">
        <v>150</v>
      </c>
      <c r="AW2631" s="164" t="s">
        <v>9922</v>
      </c>
      <c r="AX2631" s="164">
        <v>48105816619</v>
      </c>
      <c r="AY2631" s="164">
        <v>20</v>
      </c>
      <c r="AZ2631" s="95" t="s">
        <v>174</v>
      </c>
      <c r="BA2631" s="20" t="str">
        <f t="shared" si="3377"/>
        <v>07403004810581661920</v>
      </c>
      <c r="BB2631" s="31">
        <f t="shared" si="3378"/>
        <v>20</v>
      </c>
      <c r="BC2631" s="95" t="s">
        <v>7297</v>
      </c>
      <c r="BD2631" s="95" t="s">
        <v>341</v>
      </c>
      <c r="BE2631" s="95"/>
      <c r="BF2631" s="95"/>
      <c r="BG2631" s="95">
        <v>94630374</v>
      </c>
      <c r="BH2631" s="95"/>
      <c r="BI2631" s="95"/>
      <c r="BJ2631" s="95" t="s">
        <v>769</v>
      </c>
      <c r="BK2631" s="14" t="str">
        <f t="shared" si="3383"/>
        <v>B-P7 AR</v>
      </c>
      <c r="BL2631" s="95" t="s">
        <v>288</v>
      </c>
      <c r="BM2631" s="95"/>
      <c r="BN2631" s="95"/>
      <c r="BO2631" s="95"/>
      <c r="BP2631" s="95"/>
      <c r="BQ2631" s="95"/>
    </row>
    <row r="2632" spans="1:69" x14ac:dyDescent="0.25">
      <c r="A2632" t="str">
        <f>VLOOKUP(B2632,[2]RH!$B:$BV,72,0)</f>
        <v>si</v>
      </c>
      <c r="B2632" s="172">
        <v>2692</v>
      </c>
      <c r="C2632" s="168" t="s">
        <v>168</v>
      </c>
      <c r="D2632" s="7" t="s">
        <v>9923</v>
      </c>
      <c r="E2632" s="130" t="s">
        <v>67</v>
      </c>
      <c r="F2632" s="130" t="s">
        <v>118</v>
      </c>
      <c r="G2632" s="7" t="s">
        <v>3299</v>
      </c>
      <c r="H2632" s="41" t="s">
        <v>562</v>
      </c>
      <c r="I2632" s="7" t="s">
        <v>226</v>
      </c>
      <c r="J2632" s="7" t="s">
        <v>190</v>
      </c>
      <c r="K2632" s="125" t="s">
        <v>146</v>
      </c>
      <c r="L2632" s="139" t="s">
        <v>90</v>
      </c>
      <c r="M2632" s="7" t="str">
        <f t="shared" si="3356"/>
        <v>CAMPO</v>
      </c>
      <c r="N2632" s="129">
        <v>45581</v>
      </c>
      <c r="O2632" s="95"/>
      <c r="P2632" s="7">
        <f t="shared" ca="1" si="3367"/>
        <v>-6</v>
      </c>
      <c r="Q2632" s="129"/>
      <c r="R2632" s="95"/>
      <c r="S2632" s="95"/>
      <c r="T2632" s="9" t="s">
        <v>156</v>
      </c>
      <c r="U2632" s="7" t="str">
        <f t="shared" si="3369"/>
        <v>Contractuel</v>
      </c>
      <c r="V2632" s="8">
        <v>45689</v>
      </c>
      <c r="W2632" s="8">
        <f>VLOOKUP(B2632,[1]BASE!$A:$Q,17,0)</f>
        <v>45716</v>
      </c>
      <c r="X2632" s="95"/>
      <c r="Y2632" s="95"/>
      <c r="Z2632" s="129">
        <v>45581</v>
      </c>
      <c r="AA2632" s="7">
        <f t="shared" si="3370"/>
        <v>10</v>
      </c>
      <c r="AB2632" s="7">
        <f t="shared" si="3371"/>
        <v>2024</v>
      </c>
      <c r="AC2632" s="7">
        <f t="shared" si="3372"/>
        <v>2028</v>
      </c>
      <c r="AD2632" s="10" t="e">
        <f t="shared" ref="AD2632:AD2695" ca="1" si="3385">IF(#REF!="Non",(DAYS360(N2632,Q2632)/360),(DAYS360(N2632,TODAY())/360))</f>
        <v>#REF!</v>
      </c>
      <c r="AE2632" s="10" t="e">
        <f t="shared" ca="1" si="3374"/>
        <v>#REF!</v>
      </c>
      <c r="AF2632" s="144">
        <v>37669</v>
      </c>
      <c r="AG2632" s="11">
        <f t="shared" ca="1" si="3375"/>
        <v>22.063013698630137</v>
      </c>
      <c r="AH2632" s="10" t="str">
        <f t="shared" ca="1" si="3376"/>
        <v>&lt; 25</v>
      </c>
      <c r="AI2632" s="95">
        <v>17462671</v>
      </c>
      <c r="AJ2632" s="164" t="s">
        <v>73</v>
      </c>
      <c r="AK2632" s="163" t="s">
        <v>9924</v>
      </c>
      <c r="AL2632" s="144">
        <v>44617</v>
      </c>
      <c r="AM2632" s="65" t="s">
        <v>108</v>
      </c>
      <c r="AN2632" s="125" t="s">
        <v>109</v>
      </c>
      <c r="AO2632" s="95"/>
      <c r="AP2632" s="95" t="s">
        <v>1514</v>
      </c>
      <c r="AQ2632" s="95">
        <v>3</v>
      </c>
      <c r="AR2632" s="95">
        <v>1</v>
      </c>
      <c r="AS2632" s="15">
        <f t="shared" si="3328"/>
        <v>45946.25</v>
      </c>
      <c r="AT2632" s="122" t="s">
        <v>163</v>
      </c>
      <c r="AU2632" s="65">
        <v>3.7149999999999999</v>
      </c>
      <c r="AV2632" s="164">
        <v>25</v>
      </c>
      <c r="AW2632" s="164">
        <v>16600</v>
      </c>
      <c r="AX2632" s="164" t="s">
        <v>9925</v>
      </c>
      <c r="AY2632" s="164">
        <v>70</v>
      </c>
      <c r="AZ2632" s="95" t="s">
        <v>276</v>
      </c>
      <c r="BA2632" s="20" t="str">
        <f t="shared" si="3377"/>
        <v>25166000000126143170</v>
      </c>
      <c r="BB2632" s="31">
        <f t="shared" si="3378"/>
        <v>20</v>
      </c>
      <c r="BC2632" s="95" t="s">
        <v>9926</v>
      </c>
      <c r="BD2632" s="95" t="s">
        <v>341</v>
      </c>
      <c r="BE2632" s="95"/>
      <c r="BF2632" s="95"/>
      <c r="BG2632" s="95">
        <v>94275805</v>
      </c>
      <c r="BH2632" s="95"/>
      <c r="BI2632" s="95"/>
      <c r="BJ2632" s="95" t="s">
        <v>769</v>
      </c>
      <c r="BK2632" s="14" t="s">
        <v>232</v>
      </c>
      <c r="BL2632" s="95" t="s">
        <v>595</v>
      </c>
      <c r="BM2632" s="95"/>
      <c r="BN2632" s="95"/>
      <c r="BO2632" s="95"/>
      <c r="BP2632" s="95"/>
      <c r="BQ2632" s="95"/>
    </row>
    <row r="2633" spans="1:69" x14ac:dyDescent="0.25">
      <c r="A2633" t="str">
        <f>VLOOKUP(B2633,[2]RH!$B:$BV,72,0)</f>
        <v>si</v>
      </c>
      <c r="B2633" s="172">
        <v>2693</v>
      </c>
      <c r="C2633" s="168" t="s">
        <v>168</v>
      </c>
      <c r="D2633" s="7" t="s">
        <v>9927</v>
      </c>
      <c r="E2633" s="130" t="s">
        <v>67</v>
      </c>
      <c r="F2633" s="130" t="s">
        <v>118</v>
      </c>
      <c r="G2633" s="7" t="s">
        <v>533</v>
      </c>
      <c r="H2633" s="7" t="s">
        <v>1596</v>
      </c>
      <c r="I2633" s="7" t="s">
        <v>1597</v>
      </c>
      <c r="J2633" s="65" t="s">
        <v>190</v>
      </c>
      <c r="K2633" s="125" t="s">
        <v>89</v>
      </c>
      <c r="L2633" s="139" t="s">
        <v>90</v>
      </c>
      <c r="M2633" s="7" t="str">
        <f t="shared" si="3356"/>
        <v>Contrôle Qualité</v>
      </c>
      <c r="N2633" s="129">
        <v>45581</v>
      </c>
      <c r="O2633" s="95"/>
      <c r="P2633" s="7">
        <f t="shared" ca="1" si="3367"/>
        <v>-6</v>
      </c>
      <c r="Q2633" s="129"/>
      <c r="R2633" s="95"/>
      <c r="S2633" s="95"/>
      <c r="T2633" s="9" t="s">
        <v>156</v>
      </c>
      <c r="U2633" s="7" t="str">
        <f t="shared" si="3369"/>
        <v>Contractuel</v>
      </c>
      <c r="V2633" s="8">
        <v>45689</v>
      </c>
      <c r="W2633" s="8">
        <f>VLOOKUP(B2633,[1]BASE!$A:$Q,17,0)</f>
        <v>45716</v>
      </c>
      <c r="X2633" s="95"/>
      <c r="Y2633" s="95"/>
      <c r="Z2633" s="129">
        <v>45581</v>
      </c>
      <c r="AA2633" s="7">
        <f t="shared" si="3370"/>
        <v>10</v>
      </c>
      <c r="AB2633" s="7">
        <f t="shared" si="3371"/>
        <v>2024</v>
      </c>
      <c r="AC2633" s="7">
        <f t="shared" si="3372"/>
        <v>2028</v>
      </c>
      <c r="AD2633" s="10" t="e">
        <f t="shared" ref="AD2633:AD2696" ca="1" si="3386">IF(#REF!="Non",(DAYS360(N2633,Q2633)/360),(DAYS360(N2633,TODAY())/360))</f>
        <v>#REF!</v>
      </c>
      <c r="AE2633" s="10" t="e">
        <f t="shared" ca="1" si="3374"/>
        <v>#REF!</v>
      </c>
      <c r="AF2633" s="144">
        <v>31779</v>
      </c>
      <c r="AG2633" s="11">
        <f t="shared" ca="1" si="3375"/>
        <v>38.200000000000003</v>
      </c>
      <c r="AH2633" s="10" t="str">
        <f t="shared" ca="1" si="3376"/>
        <v>&gt;35&lt; 45</v>
      </c>
      <c r="AI2633" s="95">
        <v>12976762</v>
      </c>
      <c r="AJ2633" s="164" t="s">
        <v>106</v>
      </c>
      <c r="AK2633" s="163" t="s">
        <v>9928</v>
      </c>
      <c r="AL2633" s="144">
        <v>41617</v>
      </c>
      <c r="AM2633" s="65" t="s">
        <v>108</v>
      </c>
      <c r="AN2633" s="125" t="s">
        <v>76</v>
      </c>
      <c r="AO2633" s="95">
        <v>2</v>
      </c>
      <c r="AP2633" s="95" t="s">
        <v>9929</v>
      </c>
      <c r="AQ2633" s="95">
        <v>3</v>
      </c>
      <c r="AR2633" s="95">
        <v>1</v>
      </c>
      <c r="AS2633" s="15">
        <f t="shared" si="3328"/>
        <v>45946.25</v>
      </c>
      <c r="AT2633" s="122" t="s">
        <v>163</v>
      </c>
      <c r="AU2633" s="65">
        <v>3.8780000000000001</v>
      </c>
      <c r="AV2633" s="164">
        <v>17</v>
      </c>
      <c r="AW2633" s="164">
        <v>53594</v>
      </c>
      <c r="AX2633" s="164" t="s">
        <v>9930</v>
      </c>
      <c r="AY2633" s="164">
        <v>82</v>
      </c>
      <c r="AZ2633" s="95" t="s">
        <v>203</v>
      </c>
      <c r="BA2633" s="20" t="str">
        <f t="shared" si="3377"/>
        <v>17535940173405887482</v>
      </c>
      <c r="BB2633" s="31">
        <f t="shared" si="3378"/>
        <v>20</v>
      </c>
      <c r="BC2633" s="95" t="s">
        <v>714</v>
      </c>
      <c r="BD2633" s="95" t="s">
        <v>115</v>
      </c>
      <c r="BE2633" s="95"/>
      <c r="BF2633" s="95"/>
      <c r="BG2633" s="95">
        <v>27370213</v>
      </c>
      <c r="BH2633" s="95"/>
      <c r="BI2633" s="95"/>
      <c r="BJ2633" s="95" t="s">
        <v>714</v>
      </c>
      <c r="BK2633" s="14" t="str">
        <f>IF(K2633="CADRE","CADRE",CONCATENATE(J2633,"-",H2633))</f>
        <v>A-CR3</v>
      </c>
      <c r="BL2633" s="95" t="s">
        <v>288</v>
      </c>
      <c r="BM2633" s="95"/>
      <c r="BN2633" s="95"/>
      <c r="BO2633" s="95"/>
      <c r="BP2633" s="95"/>
      <c r="BQ2633" s="95"/>
    </row>
    <row r="2634" spans="1:69" x14ac:dyDescent="0.25">
      <c r="A2634" t="str">
        <f>VLOOKUP(B2634,[2]RH!$B:$BV,72,0)</f>
        <v>non-Actif</v>
      </c>
      <c r="B2634" s="172">
        <v>2694</v>
      </c>
      <c r="C2634" s="168" t="s">
        <v>168</v>
      </c>
      <c r="D2634" s="7" t="s">
        <v>9931</v>
      </c>
      <c r="E2634" s="130" t="s">
        <v>67</v>
      </c>
      <c r="F2634" s="130" t="s">
        <v>118</v>
      </c>
      <c r="G2634" s="7" t="s">
        <v>3299</v>
      </c>
      <c r="H2634" s="41" t="s">
        <v>225</v>
      </c>
      <c r="I2634" s="7" t="s">
        <v>226</v>
      </c>
      <c r="J2634" s="7" t="s">
        <v>190</v>
      </c>
      <c r="K2634" s="125" t="s">
        <v>146</v>
      </c>
      <c r="L2634" s="139" t="s">
        <v>90</v>
      </c>
      <c r="M2634" s="7" t="str">
        <f t="shared" si="3356"/>
        <v>CAMPO</v>
      </c>
      <c r="N2634" s="129">
        <v>45581</v>
      </c>
      <c r="O2634" s="95"/>
      <c r="P2634" s="7">
        <f t="shared" ca="1" si="3367"/>
        <v>-65</v>
      </c>
      <c r="Q2634" s="129">
        <v>45664</v>
      </c>
      <c r="R2634" s="95" t="s">
        <v>3467</v>
      </c>
      <c r="S2634" s="95"/>
      <c r="T2634" s="9" t="s">
        <v>156</v>
      </c>
      <c r="U2634" s="7" t="str">
        <f t="shared" si="3369"/>
        <v>Contractuel</v>
      </c>
      <c r="V2634" s="8">
        <v>45627</v>
      </c>
      <c r="W2634" s="8">
        <v>45657</v>
      </c>
      <c r="X2634" s="95"/>
      <c r="Y2634" s="95"/>
      <c r="Z2634" s="129">
        <v>45581</v>
      </c>
      <c r="AA2634" s="7">
        <f t="shared" si="3370"/>
        <v>10</v>
      </c>
      <c r="AB2634" s="7">
        <f t="shared" si="3371"/>
        <v>2024</v>
      </c>
      <c r="AC2634" s="7">
        <f t="shared" si="3372"/>
        <v>2028</v>
      </c>
      <c r="AD2634" s="10" t="e">
        <f t="shared" ref="AD2634:AD2697" ca="1" si="3387">IF(#REF!="Non",(DAYS360(N2634,Q2634)/360),(DAYS360(N2634,TODAY())/360))</f>
        <v>#REF!</v>
      </c>
      <c r="AE2634" s="10" t="e">
        <f t="shared" ca="1" si="3374"/>
        <v>#REF!</v>
      </c>
      <c r="AF2634" s="144">
        <v>36924</v>
      </c>
      <c r="AG2634" s="11">
        <f t="shared" ca="1" si="3375"/>
        <v>24.104109589041094</v>
      </c>
      <c r="AH2634" s="10" t="str">
        <f t="shared" ca="1" si="3376"/>
        <v>&lt; 25</v>
      </c>
      <c r="AI2634" s="95">
        <v>17462864</v>
      </c>
      <c r="AJ2634" s="164" t="s">
        <v>79</v>
      </c>
      <c r="AK2634" s="163" t="s">
        <v>9932</v>
      </c>
      <c r="AL2634" s="144">
        <v>43540</v>
      </c>
      <c r="AM2634" s="65" t="s">
        <v>108</v>
      </c>
      <c r="AN2634" s="125" t="s">
        <v>109</v>
      </c>
      <c r="AO2634" s="95"/>
      <c r="AP2634" s="95" t="s">
        <v>9416</v>
      </c>
      <c r="AQ2634" s="95">
        <v>3</v>
      </c>
      <c r="AR2634" s="95">
        <v>1</v>
      </c>
      <c r="AS2634" s="15">
        <f t="shared" si="3328"/>
        <v>45946.25</v>
      </c>
      <c r="AT2634" s="122" t="s">
        <v>163</v>
      </c>
      <c r="AU2634" s="65">
        <v>3.7149999999999999</v>
      </c>
      <c r="AV2634" s="164" t="s">
        <v>73</v>
      </c>
      <c r="AW2634" s="164" t="s">
        <v>2542</v>
      </c>
      <c r="AX2634" s="164">
        <v>11130180471</v>
      </c>
      <c r="AY2634" s="164">
        <v>82</v>
      </c>
      <c r="AZ2634" s="95" t="s">
        <v>98</v>
      </c>
      <c r="BA2634" s="20" t="str">
        <f t="shared" si="3377"/>
        <v>01029071113018047182</v>
      </c>
      <c r="BB2634" s="31">
        <f t="shared" si="3378"/>
        <v>20</v>
      </c>
      <c r="BC2634" s="95" t="s">
        <v>9933</v>
      </c>
      <c r="BD2634" s="95" t="s">
        <v>341</v>
      </c>
      <c r="BE2634" s="95"/>
      <c r="BF2634" s="95"/>
      <c r="BG2634" s="95">
        <v>25672310</v>
      </c>
      <c r="BH2634" s="95"/>
      <c r="BI2634" s="95"/>
      <c r="BJ2634" s="95" t="s">
        <v>1286</v>
      </c>
      <c r="BK2634" s="14" t="s">
        <v>232</v>
      </c>
      <c r="BL2634" s="95" t="s">
        <v>595</v>
      </c>
      <c r="BM2634" s="95"/>
      <c r="BN2634" s="95"/>
      <c r="BO2634" s="95"/>
      <c r="BP2634" s="95"/>
      <c r="BQ2634" s="95"/>
    </row>
    <row r="2635" spans="1:69" x14ac:dyDescent="0.25">
      <c r="A2635" t="str">
        <f>VLOOKUP(B2635,[2]RH!$B:$BV,72,0)</f>
        <v>si</v>
      </c>
      <c r="B2635" s="172">
        <v>2695</v>
      </c>
      <c r="C2635" s="168" t="s">
        <v>168</v>
      </c>
      <c r="D2635" s="7" t="s">
        <v>9934</v>
      </c>
      <c r="E2635" s="130" t="s">
        <v>67</v>
      </c>
      <c r="F2635" s="130" t="s">
        <v>258</v>
      </c>
      <c r="G2635" s="7" t="s">
        <v>4734</v>
      </c>
      <c r="H2635" s="125" t="s">
        <v>562</v>
      </c>
      <c r="I2635" s="7" t="s">
        <v>6637</v>
      </c>
      <c r="J2635" s="65" t="s">
        <v>281</v>
      </c>
      <c r="K2635" s="125" t="s">
        <v>89</v>
      </c>
      <c r="L2635" s="139" t="s">
        <v>90</v>
      </c>
      <c r="M2635" s="7" t="str">
        <f t="shared" si="3356"/>
        <v>CSL</v>
      </c>
      <c r="N2635" s="129">
        <v>45581</v>
      </c>
      <c r="O2635" s="95"/>
      <c r="P2635" s="7">
        <f t="shared" ca="1" si="3367"/>
        <v>-6</v>
      </c>
      <c r="Q2635" s="129"/>
      <c r="R2635" s="95"/>
      <c r="S2635" s="95"/>
      <c r="T2635" s="9" t="s">
        <v>156</v>
      </c>
      <c r="U2635" s="7" t="str">
        <f t="shared" si="3369"/>
        <v>Contractuel</v>
      </c>
      <c r="V2635" s="8">
        <v>45689</v>
      </c>
      <c r="W2635" s="8">
        <f>VLOOKUP(B2635,[1]BASE!$A:$Q,17,0)</f>
        <v>45716</v>
      </c>
      <c r="X2635" s="95"/>
      <c r="Y2635" s="95"/>
      <c r="Z2635" s="129">
        <v>45581</v>
      </c>
      <c r="AA2635" s="7">
        <f t="shared" si="3370"/>
        <v>10</v>
      </c>
      <c r="AB2635" s="7">
        <f t="shared" si="3371"/>
        <v>2024</v>
      </c>
      <c r="AC2635" s="7">
        <f t="shared" si="3372"/>
        <v>2028</v>
      </c>
      <c r="AD2635" s="10" t="e">
        <f t="shared" ref="AD2635:AD2698" ca="1" si="3388">IF(#REF!="Non",(DAYS360(N2635,Q2635)/360),(DAYS360(N2635,TODAY())/360))</f>
        <v>#REF!</v>
      </c>
      <c r="AE2635" s="10" t="e">
        <f t="shared" ca="1" si="3374"/>
        <v>#REF!</v>
      </c>
      <c r="AF2635" s="144">
        <v>34521</v>
      </c>
      <c r="AG2635" s="11">
        <f t="shared" ca="1" si="3375"/>
        <v>30.687671232876713</v>
      </c>
      <c r="AH2635" s="10" t="str">
        <f t="shared" ca="1" si="3376"/>
        <v>&gt;25&lt; 35</v>
      </c>
      <c r="AI2635" s="95"/>
      <c r="AJ2635" s="164"/>
      <c r="AK2635" s="163" t="s">
        <v>9935</v>
      </c>
      <c r="AL2635" s="144">
        <v>41116</v>
      </c>
      <c r="AM2635" s="65" t="s">
        <v>108</v>
      </c>
      <c r="AN2635" s="125" t="s">
        <v>76</v>
      </c>
      <c r="AO2635" s="95">
        <v>1</v>
      </c>
      <c r="AP2635" s="95" t="s">
        <v>9936</v>
      </c>
      <c r="AQ2635" s="95">
        <v>3</v>
      </c>
      <c r="AR2635" s="95">
        <v>1</v>
      </c>
      <c r="AS2635" s="15">
        <f t="shared" si="3328"/>
        <v>45946.25</v>
      </c>
      <c r="AT2635" s="122" t="s">
        <v>163</v>
      </c>
      <c r="AU2635" s="65">
        <v>3.8780000000000001</v>
      </c>
      <c r="AV2635" s="164">
        <v>17</v>
      </c>
      <c r="AW2635" s="164" t="s">
        <v>1888</v>
      </c>
      <c r="AX2635" s="164" t="s">
        <v>9937</v>
      </c>
      <c r="AY2635" s="164">
        <v>50</v>
      </c>
      <c r="AZ2635" s="95" t="s">
        <v>203</v>
      </c>
      <c r="BA2635" s="20" t="str">
        <f t="shared" si="3377"/>
        <v>17002000000262766450</v>
      </c>
      <c r="BB2635" s="31">
        <f t="shared" si="3378"/>
        <v>20</v>
      </c>
      <c r="BC2635" s="95" t="s">
        <v>9376</v>
      </c>
      <c r="BD2635" s="95" t="s">
        <v>341</v>
      </c>
      <c r="BE2635" s="95"/>
      <c r="BF2635" s="95"/>
      <c r="BG2635" s="95">
        <v>94937005</v>
      </c>
      <c r="BH2635" s="95"/>
      <c r="BI2635" s="95"/>
      <c r="BJ2635" s="95" t="s">
        <v>1870</v>
      </c>
      <c r="BK2635" s="14" t="str">
        <f>IF(K2635="CADRE","CADRE",CONCATENATE(J2635,"-",H2635))</f>
        <v>B-P6 AR</v>
      </c>
      <c r="BL2635" s="95" t="s">
        <v>288</v>
      </c>
      <c r="BM2635" s="95"/>
      <c r="BN2635" s="95"/>
      <c r="BO2635" s="95"/>
      <c r="BP2635" s="95"/>
      <c r="BQ2635" s="95"/>
    </row>
    <row r="2636" spans="1:69" x14ac:dyDescent="0.25">
      <c r="A2636" t="str">
        <f>VLOOKUP(B2636,[2]RH!$B:$BV,72,0)</f>
        <v>Non-Actif</v>
      </c>
      <c r="B2636" s="172">
        <v>2696</v>
      </c>
      <c r="C2636" s="168" t="s">
        <v>65</v>
      </c>
      <c r="D2636" s="7" t="s">
        <v>9938</v>
      </c>
      <c r="E2636" s="130" t="s">
        <v>67</v>
      </c>
      <c r="F2636" s="130" t="s">
        <v>118</v>
      </c>
      <c r="G2636" s="7" t="s">
        <v>3299</v>
      </c>
      <c r="H2636" s="41" t="s">
        <v>2398</v>
      </c>
      <c r="I2636" s="7" t="s">
        <v>9411</v>
      </c>
      <c r="J2636" s="7" t="s">
        <v>190</v>
      </c>
      <c r="K2636" s="125" t="s">
        <v>146</v>
      </c>
      <c r="L2636" s="139" t="s">
        <v>90</v>
      </c>
      <c r="M2636" s="7" t="str">
        <f t="shared" si="3356"/>
        <v>CAMPO</v>
      </c>
      <c r="N2636" s="129">
        <v>45582</v>
      </c>
      <c r="O2636" s="95"/>
      <c r="P2636" s="7">
        <f t="shared" ca="1" si="3367"/>
        <v>-65</v>
      </c>
      <c r="Q2636" s="129">
        <v>45642</v>
      </c>
      <c r="R2636" s="95" t="s">
        <v>3500</v>
      </c>
      <c r="S2636" s="95"/>
      <c r="T2636" s="9" t="s">
        <v>156</v>
      </c>
      <c r="U2636" s="7" t="str">
        <f t="shared" si="3369"/>
        <v>Contractuel</v>
      </c>
      <c r="V2636" s="8">
        <v>45627</v>
      </c>
      <c r="W2636" s="8">
        <v>45657</v>
      </c>
      <c r="X2636" s="95"/>
      <c r="Y2636" s="95"/>
      <c r="Z2636" s="129">
        <v>45581</v>
      </c>
      <c r="AA2636" s="7">
        <f t="shared" si="3370"/>
        <v>10</v>
      </c>
      <c r="AB2636" s="7">
        <f t="shared" si="3371"/>
        <v>2024</v>
      </c>
      <c r="AC2636" s="7">
        <f t="shared" si="3372"/>
        <v>2028</v>
      </c>
      <c r="AD2636" s="10" t="e">
        <f t="shared" ref="AD2636:AD2699" ca="1" si="3389">IF(#REF!="Non",(DAYS360(N2636,Q2636)/360),(DAYS360(N2636,TODAY())/360))</f>
        <v>#REF!</v>
      </c>
      <c r="AE2636" s="10" t="e">
        <f t="shared" ca="1" si="3374"/>
        <v>#REF!</v>
      </c>
      <c r="AF2636" s="144">
        <v>37732</v>
      </c>
      <c r="AG2636" s="11">
        <f t="shared" ca="1" si="3375"/>
        <v>21.890410958904109</v>
      </c>
      <c r="AH2636" s="10" t="str">
        <f t="shared" ca="1" si="3376"/>
        <v>&lt; 25</v>
      </c>
      <c r="AI2636" s="95">
        <v>17669566</v>
      </c>
      <c r="AJ2636" s="164" t="s">
        <v>170</v>
      </c>
      <c r="AK2636" s="163" t="s">
        <v>9939</v>
      </c>
      <c r="AL2636" s="144">
        <v>44490</v>
      </c>
      <c r="AM2636" s="65" t="s">
        <v>108</v>
      </c>
      <c r="AN2636" s="125" t="s">
        <v>109</v>
      </c>
      <c r="AO2636" s="95"/>
      <c r="AP2636" s="95" t="s">
        <v>9940</v>
      </c>
      <c r="AQ2636" s="95">
        <v>3</v>
      </c>
      <c r="AR2636" s="95">
        <v>1</v>
      </c>
      <c r="AS2636" s="15">
        <f t="shared" si="3328"/>
        <v>45947.25</v>
      </c>
      <c r="AT2636" s="122" t="s">
        <v>163</v>
      </c>
      <c r="AU2636" s="65">
        <v>3.7149999999999999</v>
      </c>
      <c r="AV2636" s="164" t="s">
        <v>92</v>
      </c>
      <c r="AW2636" s="164" t="s">
        <v>916</v>
      </c>
      <c r="AX2636" s="164" t="s">
        <v>9941</v>
      </c>
      <c r="AY2636" s="164">
        <v>74</v>
      </c>
      <c r="AZ2636" s="95" t="s">
        <v>152</v>
      </c>
      <c r="BA2636" s="20" t="str">
        <f t="shared" si="3377"/>
        <v>04043128008902985474</v>
      </c>
      <c r="BB2636" s="31">
        <f t="shared" si="3378"/>
        <v>20</v>
      </c>
      <c r="BC2636" s="95" t="s">
        <v>6164</v>
      </c>
      <c r="BD2636" s="95" t="s">
        <v>115</v>
      </c>
      <c r="BE2636" s="95"/>
      <c r="BF2636" s="95"/>
      <c r="BG2636" s="95">
        <v>28760711</v>
      </c>
      <c r="BH2636" s="95"/>
      <c r="BI2636" s="95"/>
      <c r="BJ2636" s="95" t="s">
        <v>933</v>
      </c>
      <c r="BK2636" s="14" t="s">
        <v>232</v>
      </c>
      <c r="BL2636" s="95" t="s">
        <v>595</v>
      </c>
      <c r="BM2636" s="95"/>
      <c r="BN2636" s="95"/>
      <c r="BO2636" s="95"/>
      <c r="BP2636" s="95"/>
      <c r="BQ2636" s="95"/>
    </row>
    <row r="2637" spans="1:69" x14ac:dyDescent="0.25">
      <c r="A2637" t="str">
        <f>VLOOKUP(B2637,[2]RH!$B:$BV,72,0)</f>
        <v>non-Actif</v>
      </c>
      <c r="B2637" s="172">
        <v>2697</v>
      </c>
      <c r="C2637" s="168" t="s">
        <v>65</v>
      </c>
      <c r="D2637" s="7" t="s">
        <v>9942</v>
      </c>
      <c r="E2637" s="130" t="s">
        <v>67</v>
      </c>
      <c r="F2637" s="130" t="s">
        <v>102</v>
      </c>
      <c r="G2637" s="7" t="s">
        <v>1585</v>
      </c>
      <c r="H2637" s="125" t="s">
        <v>102</v>
      </c>
      <c r="I2637" s="7" t="s">
        <v>8781</v>
      </c>
      <c r="J2637" s="65"/>
      <c r="K2637" s="125" t="s">
        <v>89</v>
      </c>
      <c r="L2637" s="139" t="s">
        <v>90</v>
      </c>
      <c r="M2637" s="7" t="str">
        <f t="shared" si="3356"/>
        <v>MANITENTIONNAIRE</v>
      </c>
      <c r="N2637" s="129">
        <v>45581</v>
      </c>
      <c r="O2637" s="95"/>
      <c r="P2637" s="7"/>
      <c r="Q2637" s="129">
        <v>45587</v>
      </c>
      <c r="R2637" s="95" t="s">
        <v>1909</v>
      </c>
      <c r="S2637" s="95"/>
      <c r="T2637" s="9" t="s">
        <v>156</v>
      </c>
      <c r="U2637" s="7" t="str">
        <f t="shared" si="3369"/>
        <v>Contractuel</v>
      </c>
      <c r="V2637" s="128">
        <v>45581</v>
      </c>
      <c r="W2637" s="129">
        <v>45626</v>
      </c>
      <c r="X2637" s="95"/>
      <c r="Y2637" s="95"/>
      <c r="Z2637" s="129">
        <v>45581</v>
      </c>
      <c r="AA2637" s="7">
        <f t="shared" si="3370"/>
        <v>10</v>
      </c>
      <c r="AB2637" s="7">
        <f t="shared" si="3371"/>
        <v>2024</v>
      </c>
      <c r="AC2637" s="7">
        <f t="shared" si="3372"/>
        <v>2028</v>
      </c>
      <c r="AD2637" s="10" t="e">
        <f t="shared" ref="AD2637:AD2700" ca="1" si="3390">IF(#REF!="Non",(DAYS360(N2637,Q2637)/360),(DAYS360(N2637,TODAY())/360))</f>
        <v>#REF!</v>
      </c>
      <c r="AE2637" s="10" t="e">
        <f t="shared" ca="1" si="3374"/>
        <v>#REF!</v>
      </c>
      <c r="AF2637" s="144">
        <v>37462</v>
      </c>
      <c r="AG2637" s="11">
        <f t="shared" ca="1" si="3375"/>
        <v>22.63013698630137</v>
      </c>
      <c r="AH2637" s="10" t="str">
        <f t="shared" ca="1" si="3376"/>
        <v>&lt; 25</v>
      </c>
      <c r="AI2637" s="95"/>
      <c r="AJ2637" s="164"/>
      <c r="AK2637" s="163" t="s">
        <v>9943</v>
      </c>
      <c r="AL2637" s="144">
        <v>44225</v>
      </c>
      <c r="AM2637" s="65" t="s">
        <v>75</v>
      </c>
      <c r="AN2637" s="125" t="s">
        <v>109</v>
      </c>
      <c r="AO2637" s="95"/>
      <c r="AP2637" s="95" t="s">
        <v>9265</v>
      </c>
      <c r="AQ2637" s="95">
        <v>3</v>
      </c>
      <c r="AR2637" s="95">
        <v>1</v>
      </c>
      <c r="AS2637" s="15">
        <f t="shared" si="3328"/>
        <v>45946.25</v>
      </c>
      <c r="AT2637" s="122" t="s">
        <v>163</v>
      </c>
      <c r="AU2637" s="65">
        <v>3.7149999999999999</v>
      </c>
      <c r="AV2637" s="164">
        <v>24</v>
      </c>
      <c r="AW2637" s="164" t="s">
        <v>441</v>
      </c>
      <c r="AX2637" s="164">
        <v>87752531101</v>
      </c>
      <c r="AY2637" s="164">
        <v>38</v>
      </c>
      <c r="AZ2637" s="95" t="s">
        <v>443</v>
      </c>
      <c r="BA2637" s="20" t="str">
        <f t="shared" si="3377"/>
        <v>24011088775253110138</v>
      </c>
      <c r="BB2637" s="31">
        <f t="shared" si="3378"/>
        <v>20</v>
      </c>
      <c r="BC2637" s="95" t="s">
        <v>9944</v>
      </c>
      <c r="BD2637" s="95" t="s">
        <v>85</v>
      </c>
      <c r="BE2637" s="95"/>
      <c r="BF2637" s="95"/>
      <c r="BG2637" s="95">
        <v>92846152</v>
      </c>
      <c r="BH2637" s="95"/>
      <c r="BI2637" s="95"/>
      <c r="BJ2637" s="95" t="s">
        <v>426</v>
      </c>
      <c r="BK2637" s="14" t="str">
        <f t="shared" ref="BK2637:BK2640" si="3391">IF(K2637="CADRE","CADRE",CONCATENATE(J2637,"-",H2637))</f>
        <v>-LOGISTIQUE</v>
      </c>
      <c r="BL2637" s="95" t="s">
        <v>241</v>
      </c>
      <c r="BM2637" s="95"/>
      <c r="BN2637" s="95"/>
      <c r="BO2637" s="95"/>
      <c r="BP2637" s="95"/>
      <c r="BQ2637" s="95"/>
    </row>
    <row r="2638" spans="1:69" x14ac:dyDescent="0.25">
      <c r="A2638" t="str">
        <f>VLOOKUP(B2638,[2]RH!$B:$BV,72,0)</f>
        <v>si</v>
      </c>
      <c r="B2638" s="172">
        <v>2698</v>
      </c>
      <c r="C2638" s="168" t="s">
        <v>168</v>
      </c>
      <c r="D2638" s="7" t="s">
        <v>9945</v>
      </c>
      <c r="E2638" s="130" t="s">
        <v>67</v>
      </c>
      <c r="F2638" s="130" t="s">
        <v>258</v>
      </c>
      <c r="G2638" s="7" t="s">
        <v>4734</v>
      </c>
      <c r="H2638" s="125" t="s">
        <v>562</v>
      </c>
      <c r="I2638" s="7" t="s">
        <v>6637</v>
      </c>
      <c r="J2638" s="65" t="s">
        <v>190</v>
      </c>
      <c r="K2638" s="125" t="s">
        <v>89</v>
      </c>
      <c r="L2638" s="139" t="s">
        <v>90</v>
      </c>
      <c r="M2638" s="7" t="str">
        <f t="shared" si="3356"/>
        <v>CSL</v>
      </c>
      <c r="N2638" s="129">
        <v>45582</v>
      </c>
      <c r="O2638" s="95"/>
      <c r="P2638" s="7">
        <f t="shared" ref="P2638:P2644" ca="1" si="3392">IF(W2638="","",W2638-TODAY())</f>
        <v>-6</v>
      </c>
      <c r="Q2638" s="129"/>
      <c r="R2638" s="95"/>
      <c r="S2638" s="95"/>
      <c r="T2638" s="9" t="s">
        <v>156</v>
      </c>
      <c r="U2638" s="7" t="str">
        <f t="shared" si="3369"/>
        <v>Contractuel</v>
      </c>
      <c r="V2638" s="8">
        <v>45689</v>
      </c>
      <c r="W2638" s="8">
        <f>VLOOKUP(B2638,[1]BASE!$A:$Q,17,0)</f>
        <v>45716</v>
      </c>
      <c r="X2638" s="95"/>
      <c r="Y2638" s="95"/>
      <c r="Z2638" s="129">
        <v>45582</v>
      </c>
      <c r="AA2638" s="7">
        <f t="shared" si="3370"/>
        <v>10</v>
      </c>
      <c r="AB2638" s="7">
        <f t="shared" si="3371"/>
        <v>2024</v>
      </c>
      <c r="AC2638" s="7">
        <f t="shared" si="3372"/>
        <v>2028</v>
      </c>
      <c r="AD2638" s="10" t="e">
        <f t="shared" ref="AD2638:AD2701" ca="1" si="3393">IF(#REF!="Non",(DAYS360(N2638,Q2638)/360),(DAYS360(N2638,TODAY())/360))</f>
        <v>#REF!</v>
      </c>
      <c r="AE2638" s="10" t="e">
        <f t="shared" ca="1" si="3374"/>
        <v>#REF!</v>
      </c>
      <c r="AF2638" s="144">
        <v>29512</v>
      </c>
      <c r="AG2638" s="11">
        <f t="shared" ca="1" si="3375"/>
        <v>44.410958904109592</v>
      </c>
      <c r="AH2638" s="10" t="str">
        <f t="shared" ca="1" si="3376"/>
        <v>&gt;35&lt; 45</v>
      </c>
      <c r="AI2638" s="95">
        <v>12978309</v>
      </c>
      <c r="AJ2638" s="164" t="s">
        <v>73</v>
      </c>
      <c r="AK2638" s="163" t="s">
        <v>9946</v>
      </c>
      <c r="AL2638" s="144">
        <v>40364</v>
      </c>
      <c r="AM2638" s="65" t="s">
        <v>108</v>
      </c>
      <c r="AN2638" s="125" t="s">
        <v>109</v>
      </c>
      <c r="AO2638" s="95"/>
      <c r="AP2638" s="95" t="s">
        <v>9947</v>
      </c>
      <c r="AQ2638" s="95">
        <v>3</v>
      </c>
      <c r="AR2638" s="95">
        <v>1</v>
      </c>
      <c r="AS2638" s="15">
        <f t="shared" si="3328"/>
        <v>45947.25</v>
      </c>
      <c r="AT2638" s="122" t="s">
        <v>163</v>
      </c>
      <c r="AU2638" s="65">
        <v>3.8780000000000001</v>
      </c>
      <c r="AV2638" s="164">
        <v>10</v>
      </c>
      <c r="AW2638" s="164">
        <v>70801</v>
      </c>
      <c r="AX2638" s="164">
        <v>25061316788</v>
      </c>
      <c r="AY2638" s="164">
        <v>41</v>
      </c>
      <c r="AZ2638" s="95" t="s">
        <v>633</v>
      </c>
      <c r="BA2638" s="20" t="str">
        <f t="shared" si="3377"/>
        <v>10708012506131678841</v>
      </c>
      <c r="BB2638" s="31">
        <f t="shared" si="3378"/>
        <v>20</v>
      </c>
      <c r="BC2638" s="95" t="s">
        <v>9948</v>
      </c>
      <c r="BD2638" s="95" t="s">
        <v>341</v>
      </c>
      <c r="BE2638" s="95"/>
      <c r="BF2638" s="95"/>
      <c r="BG2638" s="95">
        <v>25843120</v>
      </c>
      <c r="BH2638" s="95"/>
      <c r="BI2638" s="95"/>
      <c r="BJ2638" s="95" t="s">
        <v>6322</v>
      </c>
      <c r="BK2638" s="14" t="str">
        <f t="shared" si="3391"/>
        <v>A-P6 AR</v>
      </c>
      <c r="BL2638" s="95" t="s">
        <v>288</v>
      </c>
      <c r="BM2638" s="95"/>
      <c r="BN2638" s="95"/>
      <c r="BO2638" s="95"/>
      <c r="BP2638" s="95"/>
      <c r="BQ2638" s="95"/>
    </row>
    <row r="2639" spans="1:69" x14ac:dyDescent="0.25">
      <c r="A2639" t="str">
        <f>VLOOKUP(B2639,[2]RH!$B:$BV,72,0)</f>
        <v>si</v>
      </c>
      <c r="B2639" s="172">
        <v>2699</v>
      </c>
      <c r="C2639" s="168" t="s">
        <v>168</v>
      </c>
      <c r="D2639" s="7" t="s">
        <v>9949</v>
      </c>
      <c r="E2639" s="130" t="s">
        <v>67</v>
      </c>
      <c r="F2639" s="130" t="s">
        <v>258</v>
      </c>
      <c r="G2639" s="7" t="s">
        <v>4734</v>
      </c>
      <c r="H2639" s="125" t="s">
        <v>2398</v>
      </c>
      <c r="I2639" s="7" t="s">
        <v>6637</v>
      </c>
      <c r="J2639" s="65" t="s">
        <v>281</v>
      </c>
      <c r="K2639" s="125" t="s">
        <v>89</v>
      </c>
      <c r="L2639" s="139" t="s">
        <v>90</v>
      </c>
      <c r="M2639" s="7" t="str">
        <f t="shared" si="3356"/>
        <v>CSL</v>
      </c>
      <c r="N2639" s="129">
        <v>45582</v>
      </c>
      <c r="O2639" s="95"/>
      <c r="P2639" s="7">
        <f t="shared" ca="1" si="3392"/>
        <v>-6</v>
      </c>
      <c r="Q2639" s="129"/>
      <c r="R2639" s="95"/>
      <c r="S2639" s="95"/>
      <c r="T2639" s="9" t="s">
        <v>156</v>
      </c>
      <c r="U2639" s="7" t="str">
        <f t="shared" si="3369"/>
        <v>Contractuel</v>
      </c>
      <c r="V2639" s="8">
        <v>45689</v>
      </c>
      <c r="W2639" s="8">
        <f>VLOOKUP(B2639,[1]BASE!$A:$Q,17,0)</f>
        <v>45716</v>
      </c>
      <c r="X2639" s="95"/>
      <c r="Y2639" s="95"/>
      <c r="Z2639" s="129">
        <v>45582</v>
      </c>
      <c r="AA2639" s="7">
        <f t="shared" si="3370"/>
        <v>10</v>
      </c>
      <c r="AB2639" s="7">
        <f t="shared" si="3371"/>
        <v>2024</v>
      </c>
      <c r="AC2639" s="7">
        <f t="shared" si="3372"/>
        <v>2028</v>
      </c>
      <c r="AD2639" s="10" t="e">
        <f t="shared" ref="AD2639:AD2702" ca="1" si="3394">IF(#REF!="Non",(DAYS360(N2639,Q2639)/360),(DAYS360(N2639,TODAY())/360))</f>
        <v>#REF!</v>
      </c>
      <c r="AE2639" s="10" t="e">
        <f t="shared" ca="1" si="3374"/>
        <v>#REF!</v>
      </c>
      <c r="AF2639" s="144">
        <v>37583</v>
      </c>
      <c r="AG2639" s="11">
        <f t="shared" ca="1" si="3375"/>
        <v>22.298630136986301</v>
      </c>
      <c r="AH2639" s="10" t="str">
        <f t="shared" ca="1" si="3376"/>
        <v>&lt; 25</v>
      </c>
      <c r="AI2639" s="95">
        <v>17443354</v>
      </c>
      <c r="AJ2639" s="164" t="s">
        <v>106</v>
      </c>
      <c r="AK2639" s="163" t="s">
        <v>9950</v>
      </c>
      <c r="AL2639" s="144">
        <v>44103</v>
      </c>
      <c r="AM2639" s="65" t="s">
        <v>108</v>
      </c>
      <c r="AN2639" s="125" t="s">
        <v>109</v>
      </c>
      <c r="AO2639" s="95"/>
      <c r="AP2639" s="95" t="s">
        <v>9951</v>
      </c>
      <c r="AQ2639" s="95">
        <v>3</v>
      </c>
      <c r="AR2639" s="95">
        <v>1</v>
      </c>
      <c r="AS2639" s="15">
        <f t="shared" si="3328"/>
        <v>45947.25</v>
      </c>
      <c r="AT2639" s="122" t="s">
        <v>163</v>
      </c>
      <c r="AU2639" s="65">
        <v>3.8780000000000001</v>
      </c>
      <c r="AV2639" s="164">
        <v>17</v>
      </c>
      <c r="AW2639" s="164" t="s">
        <v>201</v>
      </c>
      <c r="AX2639" s="164" t="s">
        <v>9952</v>
      </c>
      <c r="AY2639" s="164">
        <v>11</v>
      </c>
      <c r="AZ2639" s="95" t="s">
        <v>203</v>
      </c>
      <c r="BA2639" s="20" t="str">
        <f t="shared" si="3377"/>
        <v>17001000000306797511</v>
      </c>
      <c r="BB2639" s="31">
        <f t="shared" si="3378"/>
        <v>20</v>
      </c>
      <c r="BC2639" s="95" t="s">
        <v>9953</v>
      </c>
      <c r="BD2639" s="95" t="s">
        <v>341</v>
      </c>
      <c r="BE2639" s="95"/>
      <c r="BF2639" s="95"/>
      <c r="BG2639" s="95">
        <v>22273952</v>
      </c>
      <c r="BH2639" s="95"/>
      <c r="BI2639" s="95"/>
      <c r="BJ2639" s="95" t="s">
        <v>2681</v>
      </c>
      <c r="BK2639" s="14" t="str">
        <f t="shared" si="3391"/>
        <v>B-P7 AR</v>
      </c>
      <c r="BL2639" s="95" t="s">
        <v>288</v>
      </c>
      <c r="BM2639" s="95"/>
      <c r="BN2639" s="95"/>
      <c r="BO2639" s="95"/>
      <c r="BP2639" s="95"/>
      <c r="BQ2639" s="95"/>
    </row>
    <row r="2640" spans="1:69" x14ac:dyDescent="0.25">
      <c r="A2640" t="str">
        <f>VLOOKUP(B2640,[2]RH!$B:$BV,72,0)</f>
        <v>non-Actif</v>
      </c>
      <c r="B2640" s="172">
        <v>2700</v>
      </c>
      <c r="C2640" s="168" t="s">
        <v>65</v>
      </c>
      <c r="D2640" s="7" t="s">
        <v>9954</v>
      </c>
      <c r="E2640" s="130" t="s">
        <v>67</v>
      </c>
      <c r="F2640" s="130" t="s">
        <v>102</v>
      </c>
      <c r="G2640" s="7" t="s">
        <v>1585</v>
      </c>
      <c r="H2640" s="125" t="s">
        <v>102</v>
      </c>
      <c r="I2640" s="7" t="s">
        <v>8781</v>
      </c>
      <c r="J2640" s="65"/>
      <c r="K2640" s="125" t="s">
        <v>89</v>
      </c>
      <c r="L2640" s="139" t="s">
        <v>90</v>
      </c>
      <c r="M2640" s="7" t="str">
        <f t="shared" si="3356"/>
        <v>MANITENTIONNAIRE</v>
      </c>
      <c r="N2640" s="129">
        <v>45581</v>
      </c>
      <c r="O2640" s="95"/>
      <c r="P2640" s="7">
        <f t="shared" ca="1" si="3392"/>
        <v>-6</v>
      </c>
      <c r="Q2640" s="129">
        <v>45698</v>
      </c>
      <c r="R2640" s="95" t="s">
        <v>2317</v>
      </c>
      <c r="S2640" s="95"/>
      <c r="T2640" s="9" t="s">
        <v>156</v>
      </c>
      <c r="U2640" s="7" t="str">
        <f t="shared" si="3369"/>
        <v>Contractuel</v>
      </c>
      <c r="V2640" s="8">
        <v>45627</v>
      </c>
      <c r="W2640" s="8">
        <v>45716</v>
      </c>
      <c r="X2640" s="95"/>
      <c r="Y2640" s="95"/>
      <c r="Z2640" s="129">
        <v>45581</v>
      </c>
      <c r="AA2640" s="7">
        <f t="shared" si="3370"/>
        <v>10</v>
      </c>
      <c r="AB2640" s="7">
        <f t="shared" si="3371"/>
        <v>2024</v>
      </c>
      <c r="AC2640" s="7">
        <f t="shared" si="3372"/>
        <v>2028</v>
      </c>
      <c r="AD2640" s="10" t="e">
        <f t="shared" ref="AD2640:AD2703" ca="1" si="3395">IF(#REF!="Non",(DAYS360(N2640,Q2640)/360),(DAYS360(N2640,TODAY())/360))</f>
        <v>#REF!</v>
      </c>
      <c r="AE2640" s="10" t="e">
        <f t="shared" ca="1" si="3374"/>
        <v>#REF!</v>
      </c>
      <c r="AF2640" s="144">
        <v>37976</v>
      </c>
      <c r="AG2640" s="11">
        <f t="shared" ca="1" si="3375"/>
        <v>21.221917808219178</v>
      </c>
      <c r="AH2640" s="10" t="str">
        <f t="shared" ca="1" si="3376"/>
        <v>&lt; 25</v>
      </c>
      <c r="AI2640" s="95"/>
      <c r="AJ2640" s="164"/>
      <c r="AK2640" s="163" t="s">
        <v>9955</v>
      </c>
      <c r="AL2640" s="144">
        <v>44817</v>
      </c>
      <c r="AM2640" s="65" t="s">
        <v>75</v>
      </c>
      <c r="AN2640" s="125" t="s">
        <v>109</v>
      </c>
      <c r="AO2640" s="95"/>
      <c r="AP2640" s="95" t="s">
        <v>1514</v>
      </c>
      <c r="AQ2640" s="95">
        <v>3</v>
      </c>
      <c r="AR2640" s="95">
        <v>1</v>
      </c>
      <c r="AS2640" s="15">
        <f t="shared" si="3328"/>
        <v>45946.25</v>
      </c>
      <c r="AT2640" s="122" t="s">
        <v>163</v>
      </c>
      <c r="AU2640" s="65">
        <v>3.8780000000000001</v>
      </c>
      <c r="AV2640" s="164">
        <v>17</v>
      </c>
      <c r="AW2640" s="164">
        <v>53594</v>
      </c>
      <c r="AX2640" s="164" t="s">
        <v>9956</v>
      </c>
      <c r="AY2640" s="164">
        <v>23</v>
      </c>
      <c r="AZ2640" s="95" t="s">
        <v>203</v>
      </c>
      <c r="BA2640" s="20" t="str">
        <f t="shared" si="3377"/>
        <v>17535940711570001823</v>
      </c>
      <c r="BB2640" s="31">
        <f t="shared" si="3378"/>
        <v>20</v>
      </c>
      <c r="BC2640" s="95" t="s">
        <v>9495</v>
      </c>
      <c r="BD2640" s="95" t="s">
        <v>341</v>
      </c>
      <c r="BE2640" s="95"/>
      <c r="BF2640" s="95"/>
      <c r="BG2640" s="95">
        <v>56984746</v>
      </c>
      <c r="BH2640" s="95"/>
      <c r="BI2640" s="95"/>
      <c r="BJ2640" s="95" t="s">
        <v>1055</v>
      </c>
      <c r="BK2640" s="14" t="str">
        <f t="shared" si="3391"/>
        <v>-LOGISTIQUE</v>
      </c>
      <c r="BL2640" s="95" t="s">
        <v>288</v>
      </c>
      <c r="BM2640" s="95"/>
      <c r="BN2640" s="95"/>
      <c r="BO2640" s="95"/>
      <c r="BP2640" s="95"/>
      <c r="BQ2640" s="95"/>
    </row>
    <row r="2641" spans="1:69" x14ac:dyDescent="0.25">
      <c r="A2641" t="str">
        <f>VLOOKUP(B2641,[2]RH!$B:$BV,72,0)</f>
        <v>si</v>
      </c>
      <c r="B2641" s="172">
        <v>2701</v>
      </c>
      <c r="C2641" s="168" t="s">
        <v>168</v>
      </c>
      <c r="D2641" s="7" t="s">
        <v>9957</v>
      </c>
      <c r="E2641" s="130" t="s">
        <v>67</v>
      </c>
      <c r="F2641" s="130" t="s">
        <v>118</v>
      </c>
      <c r="G2641" s="7" t="s">
        <v>3299</v>
      </c>
      <c r="H2641" s="41" t="s">
        <v>225</v>
      </c>
      <c r="I2641" s="7" t="s">
        <v>3974</v>
      </c>
      <c r="J2641" s="7" t="s">
        <v>281</v>
      </c>
      <c r="K2641" s="125" t="s">
        <v>146</v>
      </c>
      <c r="L2641" s="139" t="s">
        <v>90</v>
      </c>
      <c r="M2641" s="7" t="str">
        <f t="shared" si="3356"/>
        <v>CAMPO</v>
      </c>
      <c r="N2641" s="129">
        <v>45582</v>
      </c>
      <c r="O2641" s="95"/>
      <c r="P2641" s="7">
        <f t="shared" ca="1" si="3392"/>
        <v>-6</v>
      </c>
      <c r="Q2641" s="129"/>
      <c r="R2641" s="95"/>
      <c r="S2641" s="95"/>
      <c r="T2641" s="9" t="s">
        <v>156</v>
      </c>
      <c r="U2641" s="7" t="str">
        <f t="shared" si="3369"/>
        <v>Contractuel</v>
      </c>
      <c r="V2641" s="8">
        <v>45689</v>
      </c>
      <c r="W2641" s="8">
        <f>VLOOKUP(B2641,[1]BASE!$A:$Q,17,0)</f>
        <v>45716</v>
      </c>
      <c r="X2641" s="95"/>
      <c r="Y2641" s="95"/>
      <c r="Z2641" s="129">
        <v>45582</v>
      </c>
      <c r="AA2641" s="7">
        <f t="shared" si="3370"/>
        <v>10</v>
      </c>
      <c r="AB2641" s="7">
        <f t="shared" si="3371"/>
        <v>2024</v>
      </c>
      <c r="AC2641" s="7">
        <f t="shared" si="3372"/>
        <v>2028</v>
      </c>
      <c r="AD2641" s="10" t="e">
        <f t="shared" ref="AD2641:AD2704" ca="1" si="3396">IF(#REF!="Non",(DAYS360(N2641,Q2641)/360),(DAYS360(N2641,TODAY())/360))</f>
        <v>#REF!</v>
      </c>
      <c r="AE2641" s="10" t="e">
        <f t="shared" ca="1" si="3374"/>
        <v>#REF!</v>
      </c>
      <c r="AF2641" s="144">
        <v>38685</v>
      </c>
      <c r="AG2641" s="11">
        <f t="shared" ca="1" si="3375"/>
        <v>19.279452054794522</v>
      </c>
      <c r="AH2641" s="10" t="str">
        <f t="shared" ca="1" si="3376"/>
        <v>&lt; 25</v>
      </c>
      <c r="AI2641" s="95"/>
      <c r="AJ2641" s="164"/>
      <c r="AK2641" s="163" t="s">
        <v>9958</v>
      </c>
      <c r="AL2641" s="144">
        <v>45167</v>
      </c>
      <c r="AM2641" s="65" t="s">
        <v>108</v>
      </c>
      <c r="AN2641" s="125" t="s">
        <v>109</v>
      </c>
      <c r="AO2641" s="95"/>
      <c r="AP2641" s="95" t="s">
        <v>1514</v>
      </c>
      <c r="AQ2641" s="95">
        <v>3</v>
      </c>
      <c r="AR2641" s="95">
        <v>1</v>
      </c>
      <c r="AS2641" s="15">
        <f t="shared" si="3328"/>
        <v>45947.25</v>
      </c>
      <c r="AT2641" s="122" t="s">
        <v>163</v>
      </c>
      <c r="AU2641" s="65">
        <v>3.8780000000000001</v>
      </c>
      <c r="AV2641" s="164">
        <v>17</v>
      </c>
      <c r="AW2641" s="164">
        <v>53594</v>
      </c>
      <c r="AX2641" s="164" t="s">
        <v>9959</v>
      </c>
      <c r="AY2641" s="164">
        <v>34</v>
      </c>
      <c r="AZ2641" s="95" t="s">
        <v>203</v>
      </c>
      <c r="BA2641" s="20" t="str">
        <f t="shared" si="3377"/>
        <v>17535940172092567234</v>
      </c>
      <c r="BB2641" s="31">
        <f t="shared" si="3378"/>
        <v>20</v>
      </c>
      <c r="BC2641" s="95" t="s">
        <v>9960</v>
      </c>
      <c r="BD2641" s="95" t="s">
        <v>341</v>
      </c>
      <c r="BE2641" s="95"/>
      <c r="BF2641" s="95"/>
      <c r="BG2641" s="95">
        <v>29417432</v>
      </c>
      <c r="BH2641" s="95"/>
      <c r="BI2641" s="95"/>
      <c r="BJ2641" s="95" t="s">
        <v>1857</v>
      </c>
      <c r="BK2641" s="14" t="s">
        <v>3979</v>
      </c>
      <c r="BL2641" s="95" t="s">
        <v>595</v>
      </c>
      <c r="BM2641" s="95"/>
      <c r="BN2641" s="95"/>
      <c r="BO2641" s="95"/>
      <c r="BP2641" s="95"/>
      <c r="BQ2641" s="95"/>
    </row>
    <row r="2642" spans="1:69" x14ac:dyDescent="0.25">
      <c r="A2642" t="str">
        <f>VLOOKUP(B2642,[2]RH!$B:$BV,72,0)</f>
        <v>non-Actif</v>
      </c>
      <c r="B2642" s="172">
        <v>2702</v>
      </c>
      <c r="C2642" s="168" t="s">
        <v>168</v>
      </c>
      <c r="D2642" s="7" t="s">
        <v>9961</v>
      </c>
      <c r="E2642" s="130" t="s">
        <v>67</v>
      </c>
      <c r="F2642" s="130" t="s">
        <v>118</v>
      </c>
      <c r="G2642" s="7" t="s">
        <v>3299</v>
      </c>
      <c r="H2642" s="41" t="s">
        <v>225</v>
      </c>
      <c r="I2642" s="7" t="s">
        <v>3974</v>
      </c>
      <c r="J2642" s="7" t="s">
        <v>281</v>
      </c>
      <c r="K2642" s="125" t="s">
        <v>146</v>
      </c>
      <c r="L2642" s="139" t="s">
        <v>90</v>
      </c>
      <c r="M2642" s="7" t="str">
        <f t="shared" si="3356"/>
        <v>CAMPO</v>
      </c>
      <c r="N2642" s="129">
        <v>45582</v>
      </c>
      <c r="O2642" s="95"/>
      <c r="P2642" s="7">
        <f t="shared" ca="1" si="3392"/>
        <v>-34</v>
      </c>
      <c r="Q2642" s="129">
        <v>45691</v>
      </c>
      <c r="R2642" s="95" t="s">
        <v>9962</v>
      </c>
      <c r="S2642" s="95"/>
      <c r="T2642" s="9" t="s">
        <v>156</v>
      </c>
      <c r="U2642" s="7" t="str">
        <f t="shared" si="3369"/>
        <v>Contractuel</v>
      </c>
      <c r="V2642" s="8">
        <v>45658</v>
      </c>
      <c r="W2642" s="8">
        <v>45688</v>
      </c>
      <c r="X2642" s="95"/>
      <c r="Y2642" s="95"/>
      <c r="Z2642" s="129">
        <v>45582</v>
      </c>
      <c r="AA2642" s="7">
        <f t="shared" si="3370"/>
        <v>10</v>
      </c>
      <c r="AB2642" s="7">
        <f t="shared" si="3371"/>
        <v>2024</v>
      </c>
      <c r="AC2642" s="7">
        <f t="shared" si="3372"/>
        <v>2028</v>
      </c>
      <c r="AD2642" s="10" t="e">
        <f t="shared" ref="AD2642:AD2705" ca="1" si="3397">IF(#REF!="Non",(DAYS360(N2642,Q2642)/360),(DAYS360(N2642,TODAY())/360))</f>
        <v>#REF!</v>
      </c>
      <c r="AE2642" s="10" t="e">
        <f t="shared" ca="1" si="3374"/>
        <v>#REF!</v>
      </c>
      <c r="AF2642" s="144">
        <v>34679</v>
      </c>
      <c r="AG2642" s="11">
        <f t="shared" ca="1" si="3375"/>
        <v>30.254794520547946</v>
      </c>
      <c r="AH2642" s="10" t="str">
        <f t="shared" ca="1" si="3376"/>
        <v>&gt;25&lt; 35</v>
      </c>
      <c r="AI2642" s="95">
        <v>17193299</v>
      </c>
      <c r="AJ2642" s="164" t="s">
        <v>73</v>
      </c>
      <c r="AK2642" s="163" t="s">
        <v>9963</v>
      </c>
      <c r="AL2642" s="144">
        <v>41437</v>
      </c>
      <c r="AM2642" s="65" t="s">
        <v>108</v>
      </c>
      <c r="AN2642" s="125" t="s">
        <v>76</v>
      </c>
      <c r="AO2642" s="95"/>
      <c r="AP2642" s="95" t="s">
        <v>1514</v>
      </c>
      <c r="AQ2642" s="95">
        <v>3</v>
      </c>
      <c r="AR2642" s="95">
        <v>1</v>
      </c>
      <c r="AS2642" s="15">
        <f t="shared" si="3328"/>
        <v>45947.25</v>
      </c>
      <c r="AT2642" s="122" t="s">
        <v>163</v>
      </c>
      <c r="AU2642" s="65">
        <v>3.7149999999999999</v>
      </c>
      <c r="AV2642" s="164">
        <v>12</v>
      </c>
      <c r="AW2642" s="164">
        <v>20100</v>
      </c>
      <c r="AX2642" s="164" t="s">
        <v>9964</v>
      </c>
      <c r="AY2642" s="164">
        <v>81</v>
      </c>
      <c r="AZ2642" s="95" t="s">
        <v>203</v>
      </c>
      <c r="BA2642" s="20" t="str">
        <f t="shared" si="3377"/>
        <v>12201000013308118481</v>
      </c>
      <c r="BB2642" s="31">
        <f t="shared" si="3378"/>
        <v>20</v>
      </c>
      <c r="BC2642" s="95" t="s">
        <v>371</v>
      </c>
      <c r="BD2642" s="95" t="s">
        <v>341</v>
      </c>
      <c r="BE2642" s="95"/>
      <c r="BF2642" s="95"/>
      <c r="BG2642" s="95">
        <v>29763371</v>
      </c>
      <c r="BH2642" s="95"/>
      <c r="BI2642" s="95"/>
      <c r="BJ2642" s="95" t="s">
        <v>371</v>
      </c>
      <c r="BK2642" s="14" t="s">
        <v>3979</v>
      </c>
      <c r="BL2642" s="95" t="s">
        <v>595</v>
      </c>
      <c r="BM2642" s="95"/>
      <c r="BN2642" s="95"/>
      <c r="BO2642" s="95"/>
      <c r="BP2642" s="95"/>
      <c r="BQ2642" s="95"/>
    </row>
    <row r="2643" spans="1:69" x14ac:dyDescent="0.25">
      <c r="A2643" t="str">
        <f>VLOOKUP(B2643,[2]RH!$B:$BV,72,0)</f>
        <v>si</v>
      </c>
      <c r="B2643" s="172">
        <v>2703</v>
      </c>
      <c r="C2643" s="168" t="s">
        <v>168</v>
      </c>
      <c r="D2643" s="7" t="s">
        <v>9965</v>
      </c>
      <c r="E2643" s="130" t="s">
        <v>67</v>
      </c>
      <c r="F2643" s="130" t="s">
        <v>258</v>
      </c>
      <c r="G2643" s="7" t="s">
        <v>570</v>
      </c>
      <c r="H2643" s="45" t="s">
        <v>2398</v>
      </c>
      <c r="I2643" s="7" t="s">
        <v>563</v>
      </c>
      <c r="J2643" s="65" t="s">
        <v>190</v>
      </c>
      <c r="K2643" s="125" t="s">
        <v>89</v>
      </c>
      <c r="L2643" s="139" t="s">
        <v>90</v>
      </c>
      <c r="M2643" s="7" t="str">
        <f t="shared" si="3356"/>
        <v>Fire W</v>
      </c>
      <c r="N2643" s="129">
        <v>45582</v>
      </c>
      <c r="O2643" s="95"/>
      <c r="P2643" s="7">
        <f t="shared" ca="1" si="3392"/>
        <v>55</v>
      </c>
      <c r="Q2643" s="129"/>
      <c r="R2643" s="95"/>
      <c r="S2643" s="95"/>
      <c r="T2643" s="9" t="s">
        <v>156</v>
      </c>
      <c r="U2643" s="7" t="str">
        <f t="shared" si="3369"/>
        <v>Contractuel</v>
      </c>
      <c r="V2643" s="8">
        <v>45689</v>
      </c>
      <c r="W2643" s="8">
        <f>VLOOKUP(B2643,[1]BASE!$A:$Q,17,0)</f>
        <v>45777</v>
      </c>
      <c r="X2643" s="95"/>
      <c r="Y2643" s="95"/>
      <c r="Z2643" s="129">
        <v>45582</v>
      </c>
      <c r="AA2643" s="7">
        <f t="shared" si="3370"/>
        <v>10</v>
      </c>
      <c r="AB2643" s="7">
        <f t="shared" si="3371"/>
        <v>2024</v>
      </c>
      <c r="AC2643" s="7">
        <f t="shared" si="3372"/>
        <v>2028</v>
      </c>
      <c r="AD2643" s="10" t="e">
        <f t="shared" ref="AD2643:AD2706" ca="1" si="3398">IF(#REF!="Non",(DAYS360(N2643,Q2643)/360),(DAYS360(N2643,TODAY())/360))</f>
        <v>#REF!</v>
      </c>
      <c r="AE2643" s="10" t="e">
        <f t="shared" ca="1" si="3374"/>
        <v>#REF!</v>
      </c>
      <c r="AF2643" s="144">
        <v>35984</v>
      </c>
      <c r="AG2643" s="11">
        <f t="shared" ca="1" si="3375"/>
        <v>26.67945205479452</v>
      </c>
      <c r="AH2643" s="10" t="str">
        <f t="shared" ca="1" si="3376"/>
        <v>&gt;25&lt; 35</v>
      </c>
      <c r="AI2643" s="95">
        <v>17594235</v>
      </c>
      <c r="AJ2643" s="164" t="s">
        <v>213</v>
      </c>
      <c r="AK2643" s="163" t="s">
        <v>9966</v>
      </c>
      <c r="AL2643" s="144">
        <v>44035</v>
      </c>
      <c r="AM2643" s="65" t="s">
        <v>108</v>
      </c>
      <c r="AN2643" s="125" t="s">
        <v>109</v>
      </c>
      <c r="AO2643" s="95"/>
      <c r="AP2643" s="95" t="s">
        <v>7867</v>
      </c>
      <c r="AQ2643" s="95">
        <v>3</v>
      </c>
      <c r="AR2643" s="95">
        <v>1</v>
      </c>
      <c r="AS2643" s="15">
        <f t="shared" si="3328"/>
        <v>45947.25</v>
      </c>
      <c r="AT2643" s="122" t="s">
        <v>163</v>
      </c>
      <c r="AU2643" s="65">
        <v>3.8780000000000001</v>
      </c>
      <c r="AV2643" s="164">
        <v>17</v>
      </c>
      <c r="AW2643" s="164" t="s">
        <v>201</v>
      </c>
      <c r="AX2643" s="164" t="s">
        <v>9967</v>
      </c>
      <c r="AY2643" s="164">
        <v>58</v>
      </c>
      <c r="AZ2643" s="95" t="s">
        <v>203</v>
      </c>
      <c r="BA2643" s="20" t="str">
        <f t="shared" si="3377"/>
        <v>17001000000300031858</v>
      </c>
      <c r="BB2643" s="31">
        <f t="shared" si="3378"/>
        <v>20</v>
      </c>
      <c r="BC2643" s="95" t="s">
        <v>2805</v>
      </c>
      <c r="BD2643" s="95" t="s">
        <v>341</v>
      </c>
      <c r="BE2643" s="95"/>
      <c r="BF2643" s="95"/>
      <c r="BG2643" s="95">
        <v>23729843</v>
      </c>
      <c r="BH2643" s="95"/>
      <c r="BI2643" s="95"/>
      <c r="BJ2643" s="95" t="s">
        <v>311</v>
      </c>
      <c r="BK2643" s="14" t="str">
        <f t="shared" ref="BK2643:BK2681" si="3399">IF(K2643="CADRE","CADRE",CONCATENATE(J2643,"-",H2643))</f>
        <v>A-P7 AR</v>
      </c>
      <c r="BL2643" s="95" t="s">
        <v>288</v>
      </c>
      <c r="BM2643" s="95"/>
      <c r="BN2643" s="95"/>
      <c r="BO2643" s="95"/>
      <c r="BP2643" s="95"/>
      <c r="BQ2643" s="95"/>
    </row>
    <row r="2644" spans="1:69" x14ac:dyDescent="0.25">
      <c r="A2644" t="str">
        <f>VLOOKUP(B2644,[2]RH!$B:$BV,72,0)</f>
        <v>non-Actif</v>
      </c>
      <c r="B2644" s="172">
        <v>2704</v>
      </c>
      <c r="C2644" s="168" t="s">
        <v>168</v>
      </c>
      <c r="D2644" s="7" t="s">
        <v>9968</v>
      </c>
      <c r="E2644" s="130" t="s">
        <v>67</v>
      </c>
      <c r="F2644" s="130" t="s">
        <v>118</v>
      </c>
      <c r="G2644" s="7" t="s">
        <v>533</v>
      </c>
      <c r="H2644" s="125" t="s">
        <v>225</v>
      </c>
      <c r="I2644" s="7" t="s">
        <v>5620</v>
      </c>
      <c r="J2644" s="65" t="s">
        <v>281</v>
      </c>
      <c r="K2644" s="125" t="s">
        <v>89</v>
      </c>
      <c r="L2644" s="139" t="s">
        <v>90</v>
      </c>
      <c r="M2644" s="7" t="str">
        <f t="shared" si="3356"/>
        <v>Contrôle Qualité</v>
      </c>
      <c r="N2644" s="129">
        <v>45589</v>
      </c>
      <c r="O2644" s="95"/>
      <c r="P2644" s="7">
        <f t="shared" ca="1" si="3392"/>
        <v>-96</v>
      </c>
      <c r="Q2644" s="129">
        <v>45627</v>
      </c>
      <c r="R2644" s="95" t="s">
        <v>147</v>
      </c>
      <c r="S2644" s="95"/>
      <c r="T2644" s="9" t="s">
        <v>156</v>
      </c>
      <c r="U2644" s="7" t="str">
        <f t="shared" si="3369"/>
        <v>Contractuel</v>
      </c>
      <c r="V2644" s="128">
        <v>45589</v>
      </c>
      <c r="W2644" s="129">
        <v>45626</v>
      </c>
      <c r="X2644" s="95"/>
      <c r="Y2644" s="95"/>
      <c r="Z2644" s="129">
        <v>45589</v>
      </c>
      <c r="AA2644" s="7">
        <f t="shared" si="3370"/>
        <v>10</v>
      </c>
      <c r="AB2644" s="7">
        <f t="shared" si="3371"/>
        <v>2024</v>
      </c>
      <c r="AC2644" s="7">
        <f t="shared" si="3372"/>
        <v>2028</v>
      </c>
      <c r="AD2644" s="10" t="e">
        <f t="shared" ref="AD2644:AD2707" ca="1" si="3400">IF(#REF!="Non",(DAYS360(N2644,Q2644)/360),(DAYS360(N2644,TODAY())/360))</f>
        <v>#REF!</v>
      </c>
      <c r="AE2644" s="10" t="e">
        <f t="shared" ca="1" si="3374"/>
        <v>#REF!</v>
      </c>
      <c r="AF2644" s="144">
        <v>37890</v>
      </c>
      <c r="AG2644" s="11">
        <f t="shared" ca="1" si="3375"/>
        <v>21.457534246575342</v>
      </c>
      <c r="AH2644" s="10" t="str">
        <f t="shared" ca="1" si="3376"/>
        <v>&lt; 25</v>
      </c>
      <c r="AI2644" s="95"/>
      <c r="AJ2644" s="164"/>
      <c r="AK2644" s="163" t="s">
        <v>9969</v>
      </c>
      <c r="AL2644" s="144">
        <v>44729</v>
      </c>
      <c r="AM2644" s="65" t="s">
        <v>108</v>
      </c>
      <c r="AN2644" s="125" t="s">
        <v>109</v>
      </c>
      <c r="AO2644" s="95"/>
      <c r="AP2644" s="95" t="s">
        <v>9929</v>
      </c>
      <c r="AQ2644" s="95">
        <v>3</v>
      </c>
      <c r="AR2644" s="95">
        <v>1</v>
      </c>
      <c r="AS2644" s="15">
        <f t="shared" si="3328"/>
        <v>45954.25</v>
      </c>
      <c r="AT2644" s="122" t="s">
        <v>163</v>
      </c>
      <c r="AU2644" s="65">
        <v>3.8780000000000001</v>
      </c>
      <c r="AV2644" s="164">
        <v>17</v>
      </c>
      <c r="AW2644" s="164" t="s">
        <v>1626</v>
      </c>
      <c r="AX2644" s="164" t="s">
        <v>9970</v>
      </c>
      <c r="AY2644" s="164">
        <v>95</v>
      </c>
      <c r="AZ2644" s="95" t="s">
        <v>203</v>
      </c>
      <c r="BA2644" s="20" t="str">
        <f t="shared" si="3377"/>
        <v>17535940142657666295</v>
      </c>
      <c r="BB2644" s="31">
        <f t="shared" si="3378"/>
        <v>20</v>
      </c>
      <c r="BC2644" s="95" t="s">
        <v>9971</v>
      </c>
      <c r="BD2644" s="95" t="s">
        <v>9972</v>
      </c>
      <c r="BE2644" s="95"/>
      <c r="BF2644" s="95"/>
      <c r="BG2644" s="95">
        <v>5612186</v>
      </c>
      <c r="BH2644" s="95"/>
      <c r="BI2644" s="95"/>
      <c r="BJ2644" s="95" t="s">
        <v>9960</v>
      </c>
      <c r="BK2644" s="14" t="str">
        <f t="shared" si="3399"/>
        <v>B-P6 AV</v>
      </c>
      <c r="BL2644" s="95" t="s">
        <v>288</v>
      </c>
      <c r="BM2644" s="95"/>
      <c r="BN2644" s="95"/>
      <c r="BO2644" s="95"/>
      <c r="BP2644" s="95"/>
      <c r="BQ2644" s="95"/>
    </row>
    <row r="2645" spans="1:69" x14ac:dyDescent="0.25">
      <c r="A2645" t="str">
        <f>VLOOKUP(B2645,[2]RH!$B:$BV,72,0)</f>
        <v>non-Actif</v>
      </c>
      <c r="B2645" s="172">
        <v>2705</v>
      </c>
      <c r="C2645" s="168" t="s">
        <v>168</v>
      </c>
      <c r="D2645" s="7" t="s">
        <v>9973</v>
      </c>
      <c r="E2645" s="130" t="s">
        <v>67</v>
      </c>
      <c r="F2645" s="130" t="s">
        <v>118</v>
      </c>
      <c r="G2645" s="7" t="s">
        <v>533</v>
      </c>
      <c r="H2645" s="125" t="s">
        <v>5900</v>
      </c>
      <c r="I2645" s="7" t="s">
        <v>709</v>
      </c>
      <c r="J2645" s="65" t="s">
        <v>190</v>
      </c>
      <c r="K2645" s="125" t="s">
        <v>89</v>
      </c>
      <c r="L2645" s="139" t="s">
        <v>90</v>
      </c>
      <c r="M2645" s="7" t="str">
        <f t="shared" si="3356"/>
        <v>Contrôle Qualité</v>
      </c>
      <c r="N2645" s="129">
        <v>45587</v>
      </c>
      <c r="O2645" s="95"/>
      <c r="P2645" s="7"/>
      <c r="Q2645" s="129">
        <v>45603</v>
      </c>
      <c r="R2645" s="95" t="s">
        <v>5820</v>
      </c>
      <c r="S2645" s="95"/>
      <c r="T2645" s="9" t="s">
        <v>156</v>
      </c>
      <c r="U2645" s="7" t="str">
        <f t="shared" si="3369"/>
        <v>Contractuel</v>
      </c>
      <c r="V2645" s="128">
        <v>45586</v>
      </c>
      <c r="W2645" s="129">
        <v>45626</v>
      </c>
      <c r="X2645" s="95"/>
      <c r="Y2645" s="95"/>
      <c r="Z2645" s="129">
        <v>45586</v>
      </c>
      <c r="AA2645" s="7">
        <f t="shared" si="3370"/>
        <v>10</v>
      </c>
      <c r="AB2645" s="7">
        <f t="shared" si="3371"/>
        <v>2024</v>
      </c>
      <c r="AC2645" s="7">
        <f t="shared" si="3372"/>
        <v>2028</v>
      </c>
      <c r="AD2645" s="10" t="e">
        <f t="shared" ref="AD2645:AD2708" ca="1" si="3401">IF(#REF!="Non",(DAYS360(N2645,Q2645)/360),(DAYS360(N2645,TODAY())/360))</f>
        <v>#REF!</v>
      </c>
      <c r="AE2645" s="10" t="e">
        <f t="shared" ca="1" si="3374"/>
        <v>#REF!</v>
      </c>
      <c r="AF2645" s="144">
        <v>36923</v>
      </c>
      <c r="AG2645" s="11">
        <f t="shared" ca="1" si="3375"/>
        <v>24.106849315068494</v>
      </c>
      <c r="AH2645" s="10" t="str">
        <f t="shared" ca="1" si="3376"/>
        <v>&lt; 25</v>
      </c>
      <c r="AI2645" s="95"/>
      <c r="AJ2645" s="164"/>
      <c r="AK2645" s="163" t="s">
        <v>9974</v>
      </c>
      <c r="AL2645" s="144">
        <v>43326</v>
      </c>
      <c r="AM2645" s="65" t="s">
        <v>108</v>
      </c>
      <c r="AN2645" s="125" t="s">
        <v>109</v>
      </c>
      <c r="AO2645" s="95"/>
      <c r="AP2645" s="95" t="s">
        <v>9975</v>
      </c>
      <c r="AQ2645" s="95">
        <v>3</v>
      </c>
      <c r="AR2645" s="95">
        <v>1</v>
      </c>
      <c r="AS2645" s="15">
        <f t="shared" si="3328"/>
        <v>45952.25</v>
      </c>
      <c r="AT2645" s="122" t="s">
        <v>163</v>
      </c>
      <c r="AU2645" s="65">
        <v>3.8780000000000001</v>
      </c>
      <c r="AV2645" s="164">
        <v>17</v>
      </c>
      <c r="AW2645" s="164" t="s">
        <v>201</v>
      </c>
      <c r="AX2645" s="164" t="s">
        <v>9976</v>
      </c>
      <c r="AY2645" s="164">
        <v>74</v>
      </c>
      <c r="AZ2645" s="95" t="s">
        <v>203</v>
      </c>
      <c r="BA2645" s="20" t="str">
        <f t="shared" si="3377"/>
        <v>17001000000351202074</v>
      </c>
      <c r="BB2645" s="31">
        <f t="shared" si="3378"/>
        <v>20</v>
      </c>
      <c r="BC2645" s="95" t="s">
        <v>9977</v>
      </c>
      <c r="BD2645" s="95" t="s">
        <v>482</v>
      </c>
      <c r="BE2645" s="95"/>
      <c r="BF2645" s="95"/>
      <c r="BG2645" s="95">
        <v>93965724</v>
      </c>
      <c r="BH2645" s="95"/>
      <c r="BI2645" s="95"/>
      <c r="BJ2645" s="95" t="s">
        <v>3929</v>
      </c>
      <c r="BK2645" s="14" t="str">
        <f t="shared" si="3399"/>
        <v>A-PANDA</v>
      </c>
      <c r="BL2645" s="95" t="s">
        <v>288</v>
      </c>
      <c r="BM2645" s="95"/>
      <c r="BN2645" s="95"/>
      <c r="BO2645" s="95"/>
      <c r="BP2645" s="95"/>
      <c r="BQ2645" s="95"/>
    </row>
    <row r="2646" spans="1:69" x14ac:dyDescent="0.25">
      <c r="A2646" t="str">
        <f>VLOOKUP(B2646,[2]RH!$B:$BV,72,0)</f>
        <v>si</v>
      </c>
      <c r="B2646" s="172">
        <v>2706</v>
      </c>
      <c r="C2646" s="168" t="s">
        <v>168</v>
      </c>
      <c r="D2646" s="7" t="s">
        <v>9978</v>
      </c>
      <c r="E2646" s="130" t="s">
        <v>67</v>
      </c>
      <c r="F2646" s="130" t="s">
        <v>135</v>
      </c>
      <c r="G2646" s="7" t="s">
        <v>9979</v>
      </c>
      <c r="H2646" s="125"/>
      <c r="I2646" s="7"/>
      <c r="J2646" s="65"/>
      <c r="K2646" s="125" t="s">
        <v>89</v>
      </c>
      <c r="L2646" s="139" t="s">
        <v>90</v>
      </c>
      <c r="M2646" s="7" t="str">
        <f t="shared" si="3356"/>
        <v>Technicien Méthode</v>
      </c>
      <c r="N2646" s="129">
        <v>45586</v>
      </c>
      <c r="O2646" s="95"/>
      <c r="P2646" s="7" t="str">
        <f t="shared" ref="P2646:P2709" ca="1" si="3402">IF(W2646="","",W2646-TODAY())</f>
        <v/>
      </c>
      <c r="Q2646" s="129"/>
      <c r="R2646" s="95"/>
      <c r="S2646" s="95"/>
      <c r="T2646" s="9" t="s">
        <v>72</v>
      </c>
      <c r="U2646" s="7" t="str">
        <f t="shared" si="3369"/>
        <v>Titulaire</v>
      </c>
      <c r="V2646" s="128"/>
      <c r="W2646" s="129"/>
      <c r="X2646" s="95"/>
      <c r="Y2646" s="95"/>
      <c r="Z2646" s="129">
        <v>45586</v>
      </c>
      <c r="AA2646" s="7">
        <f t="shared" si="3370"/>
        <v>10</v>
      </c>
      <c r="AB2646" s="7">
        <f t="shared" si="3371"/>
        <v>2024</v>
      </c>
      <c r="AC2646" s="7">
        <f t="shared" si="3372"/>
        <v>2028</v>
      </c>
      <c r="AD2646" s="10" t="e">
        <f t="shared" ref="AD2646:AD2709" ca="1" si="3403">IF(#REF!="Non",(DAYS360(N2646,Q2646)/360),(DAYS360(N2646,TODAY())/360))</f>
        <v>#REF!</v>
      </c>
      <c r="AE2646" s="10" t="e">
        <f t="shared" ca="1" si="3374"/>
        <v>#REF!</v>
      </c>
      <c r="AF2646" s="144">
        <v>34942</v>
      </c>
      <c r="AG2646" s="11">
        <f t="shared" ca="1" si="3375"/>
        <v>29.534246575342465</v>
      </c>
      <c r="AH2646" s="10" t="str">
        <f t="shared" ca="1" si="3376"/>
        <v>&gt;25&lt; 35</v>
      </c>
      <c r="AI2646" s="95">
        <v>16952239</v>
      </c>
      <c r="AJ2646" s="164" t="s">
        <v>150</v>
      </c>
      <c r="AK2646" s="163" t="s">
        <v>9980</v>
      </c>
      <c r="AL2646" s="144">
        <v>44512</v>
      </c>
      <c r="AM2646" s="65" t="s">
        <v>108</v>
      </c>
      <c r="AN2646" s="125" t="s">
        <v>109</v>
      </c>
      <c r="AO2646" s="95"/>
      <c r="AP2646" s="95" t="s">
        <v>9981</v>
      </c>
      <c r="AQ2646" s="95">
        <v>11</v>
      </c>
      <c r="AR2646" s="95">
        <v>1</v>
      </c>
      <c r="AS2646" s="15">
        <f t="shared" si="3328"/>
        <v>45951.25</v>
      </c>
      <c r="AT2646" s="122" t="s">
        <v>77</v>
      </c>
      <c r="AU2646" s="65">
        <v>1200</v>
      </c>
      <c r="AV2646" s="164">
        <v>17</v>
      </c>
      <c r="AW2646" s="164" t="s">
        <v>201</v>
      </c>
      <c r="AX2646" s="164" t="s">
        <v>9982</v>
      </c>
      <c r="AY2646" s="164">
        <v>93</v>
      </c>
      <c r="AZ2646" s="95" t="s">
        <v>203</v>
      </c>
      <c r="BA2646" s="20" t="str">
        <f t="shared" si="3377"/>
        <v>17001000000332503093</v>
      </c>
      <c r="BB2646" s="31">
        <f t="shared" si="3378"/>
        <v>20</v>
      </c>
      <c r="BC2646" s="95" t="s">
        <v>1121</v>
      </c>
      <c r="BD2646" s="95" t="s">
        <v>341</v>
      </c>
      <c r="BE2646" s="95"/>
      <c r="BF2646" s="95"/>
      <c r="BG2646" s="95"/>
      <c r="BH2646" s="95"/>
      <c r="BI2646" s="95"/>
      <c r="BJ2646" s="95" t="s">
        <v>1121</v>
      </c>
      <c r="BK2646" s="14" t="s">
        <v>70</v>
      </c>
      <c r="BL2646" s="95"/>
      <c r="BM2646" s="95"/>
      <c r="BN2646" s="95"/>
      <c r="BO2646" s="95"/>
      <c r="BP2646" s="95"/>
      <c r="BQ2646" s="95"/>
    </row>
    <row r="2647" spans="1:69" x14ac:dyDescent="0.25">
      <c r="A2647" t="str">
        <f>VLOOKUP(B2647,[2]RH!$B:$BV,72,0)</f>
        <v>si</v>
      </c>
      <c r="B2647" s="172">
        <v>2707</v>
      </c>
      <c r="C2647" s="168" t="s">
        <v>65</v>
      </c>
      <c r="D2647" s="7" t="s">
        <v>9983</v>
      </c>
      <c r="E2647" s="130" t="s">
        <v>67</v>
      </c>
      <c r="F2647" s="130" t="s">
        <v>102</v>
      </c>
      <c r="G2647" s="7" t="s">
        <v>9984</v>
      </c>
      <c r="H2647" s="125"/>
      <c r="I2647" s="7"/>
      <c r="J2647" s="65"/>
      <c r="K2647" s="125" t="s">
        <v>89</v>
      </c>
      <c r="L2647" s="139" t="s">
        <v>90</v>
      </c>
      <c r="M2647" s="7" t="str">
        <f t="shared" si="3356"/>
        <v>Agent Polyvalent</v>
      </c>
      <c r="N2647" s="129">
        <v>45586</v>
      </c>
      <c r="O2647" s="95"/>
      <c r="P2647" s="7" t="str">
        <f t="shared" ca="1" si="3402"/>
        <v/>
      </c>
      <c r="Q2647" s="129"/>
      <c r="R2647" s="95"/>
      <c r="S2647" s="95"/>
      <c r="T2647" s="9" t="s">
        <v>72</v>
      </c>
      <c r="U2647" s="7" t="str">
        <f t="shared" si="3369"/>
        <v>Titulaire</v>
      </c>
      <c r="V2647" s="128"/>
      <c r="W2647" s="129"/>
      <c r="X2647" s="95"/>
      <c r="Y2647" s="95"/>
      <c r="Z2647" s="129">
        <v>45586</v>
      </c>
      <c r="AA2647" s="7">
        <f t="shared" si="3370"/>
        <v>10</v>
      </c>
      <c r="AB2647" s="7">
        <f t="shared" si="3371"/>
        <v>2024</v>
      </c>
      <c r="AC2647" s="7">
        <f t="shared" si="3372"/>
        <v>2028</v>
      </c>
      <c r="AD2647" s="10" t="e">
        <f t="shared" ref="AD2647:AD2710" ca="1" si="3404">IF(#REF!="Non",(DAYS360(N2647,Q2647)/360),(DAYS360(N2647,TODAY())/360))</f>
        <v>#REF!</v>
      </c>
      <c r="AE2647" s="10" t="e">
        <f t="shared" ca="1" si="3374"/>
        <v>#REF!</v>
      </c>
      <c r="AF2647" s="144">
        <v>30221</v>
      </c>
      <c r="AG2647" s="11">
        <f t="shared" ca="1" si="3375"/>
        <v>42.468493150684928</v>
      </c>
      <c r="AH2647" s="10" t="str">
        <f t="shared" ca="1" si="3376"/>
        <v>&gt;35&lt; 45</v>
      </c>
      <c r="AI2647" s="95">
        <v>16066976</v>
      </c>
      <c r="AJ2647" s="164" t="s">
        <v>82</v>
      </c>
      <c r="AK2647" s="163" t="s">
        <v>3230</v>
      </c>
      <c r="AL2647" s="144">
        <v>37516</v>
      </c>
      <c r="AM2647" s="65" t="s">
        <v>5197</v>
      </c>
      <c r="AN2647" s="125" t="s">
        <v>76</v>
      </c>
      <c r="AO2647" s="95">
        <v>3</v>
      </c>
      <c r="AP2647" s="95"/>
      <c r="AQ2647" s="95">
        <v>10</v>
      </c>
      <c r="AR2647" s="95">
        <v>1</v>
      </c>
      <c r="AS2647" s="15">
        <f t="shared" si="3328"/>
        <v>45951.25</v>
      </c>
      <c r="AT2647" s="122" t="s">
        <v>77</v>
      </c>
      <c r="AU2647" s="65">
        <v>1800</v>
      </c>
      <c r="AV2647" s="164" t="s">
        <v>150</v>
      </c>
      <c r="AW2647" s="164" t="s">
        <v>3231</v>
      </c>
      <c r="AX2647" s="164">
        <v>78105832583</v>
      </c>
      <c r="AY2647" s="164">
        <v>45</v>
      </c>
      <c r="AZ2647" s="95" t="s">
        <v>174</v>
      </c>
      <c r="BA2647" s="20" t="str">
        <f t="shared" si="3377"/>
        <v>07016007810583258345</v>
      </c>
      <c r="BB2647" s="31">
        <f t="shared" si="3378"/>
        <v>20</v>
      </c>
      <c r="BC2647" s="95" t="s">
        <v>9985</v>
      </c>
      <c r="BD2647" s="95" t="s">
        <v>341</v>
      </c>
      <c r="BE2647" s="95"/>
      <c r="BF2647" s="95"/>
      <c r="BG2647" s="95"/>
      <c r="BH2647" s="95"/>
      <c r="BI2647" s="95"/>
      <c r="BJ2647" s="95" t="s">
        <v>568</v>
      </c>
      <c r="BK2647" s="14" t="s">
        <v>70</v>
      </c>
      <c r="BL2647" s="95"/>
      <c r="BM2647" s="95"/>
      <c r="BN2647" s="95"/>
      <c r="BO2647" s="95"/>
      <c r="BP2647" s="95"/>
      <c r="BQ2647" s="95"/>
    </row>
    <row r="2648" spans="1:69" x14ac:dyDescent="0.25">
      <c r="A2648" t="str">
        <f>VLOOKUP(B2648,[2]RH!$B:$BV,72,0)</f>
        <v>non-Actif</v>
      </c>
      <c r="B2648" s="172">
        <v>2708</v>
      </c>
      <c r="C2648" s="168" t="s">
        <v>168</v>
      </c>
      <c r="D2648" s="7" t="s">
        <v>9986</v>
      </c>
      <c r="E2648" s="130" t="s">
        <v>67</v>
      </c>
      <c r="F2648" s="130" t="s">
        <v>258</v>
      </c>
      <c r="G2648" s="7" t="s">
        <v>533</v>
      </c>
      <c r="H2648" s="125">
        <v>965</v>
      </c>
      <c r="I2648" s="7" t="s">
        <v>3583</v>
      </c>
      <c r="J2648" s="65" t="s">
        <v>281</v>
      </c>
      <c r="K2648" s="125" t="s">
        <v>89</v>
      </c>
      <c r="L2648" s="139" t="s">
        <v>90</v>
      </c>
      <c r="M2648" s="7" t="str">
        <f t="shared" si="3356"/>
        <v>Contrôle Qualité</v>
      </c>
      <c r="N2648" s="129">
        <v>45588</v>
      </c>
      <c r="O2648" s="95"/>
      <c r="P2648" s="7">
        <f t="shared" ca="1" si="3402"/>
        <v>-34</v>
      </c>
      <c r="Q2648" s="129">
        <v>45685</v>
      </c>
      <c r="R2648" s="95" t="s">
        <v>5589</v>
      </c>
      <c r="S2648" s="95"/>
      <c r="T2648" s="9" t="s">
        <v>156</v>
      </c>
      <c r="U2648" s="7" t="str">
        <f t="shared" si="3369"/>
        <v>Contractuel</v>
      </c>
      <c r="V2648" s="8">
        <v>45658</v>
      </c>
      <c r="W2648" s="8">
        <v>45688</v>
      </c>
      <c r="X2648" s="95"/>
      <c r="Y2648" s="95"/>
      <c r="Z2648" s="129">
        <v>45586</v>
      </c>
      <c r="AA2648" s="7">
        <f t="shared" si="3370"/>
        <v>10</v>
      </c>
      <c r="AB2648" s="7">
        <f t="shared" si="3371"/>
        <v>2024</v>
      </c>
      <c r="AC2648" s="7">
        <f t="shared" si="3372"/>
        <v>2028</v>
      </c>
      <c r="AD2648" s="10" t="e">
        <f t="shared" ref="AD2648:AD2711" ca="1" si="3405">IF(#REF!="Non",(DAYS360(N2648,Q2648)/360),(DAYS360(N2648,TODAY())/360))</f>
        <v>#REF!</v>
      </c>
      <c r="AE2648" s="10" t="e">
        <f t="shared" ca="1" si="3374"/>
        <v>#REF!</v>
      </c>
      <c r="AF2648" s="144">
        <v>36612</v>
      </c>
      <c r="AG2648" s="11">
        <f t="shared" ca="1" si="3375"/>
        <v>24.958904109589042</v>
      </c>
      <c r="AH2648" s="10" t="str">
        <f t="shared" ca="1" si="3376"/>
        <v>&lt; 25</v>
      </c>
      <c r="AI2648" s="95">
        <v>17490261</v>
      </c>
      <c r="AJ2648" s="164" t="s">
        <v>79</v>
      </c>
      <c r="AK2648" s="163" t="s">
        <v>9987</v>
      </c>
      <c r="AL2648" s="144">
        <v>45279</v>
      </c>
      <c r="AM2648" s="65" t="s">
        <v>108</v>
      </c>
      <c r="AN2648" s="125" t="s">
        <v>109</v>
      </c>
      <c r="AO2648" s="95"/>
      <c r="AP2648" s="95" t="s">
        <v>9988</v>
      </c>
      <c r="AQ2648" s="95">
        <v>3</v>
      </c>
      <c r="AR2648" s="95">
        <v>1</v>
      </c>
      <c r="AS2648" s="15">
        <f t="shared" si="3328"/>
        <v>45953.25</v>
      </c>
      <c r="AT2648" s="122" t="s">
        <v>163</v>
      </c>
      <c r="AU2648" s="65">
        <v>3.8780000000000001</v>
      </c>
      <c r="AV2648" s="164">
        <v>17</v>
      </c>
      <c r="AW2648" s="164" t="s">
        <v>201</v>
      </c>
      <c r="AX2648" s="164" t="s">
        <v>9989</v>
      </c>
      <c r="AY2648" s="164">
        <v>41</v>
      </c>
      <c r="AZ2648" s="95" t="s">
        <v>203</v>
      </c>
      <c r="BA2648" s="20" t="str">
        <f t="shared" si="3377"/>
        <v>17001000000320066141</v>
      </c>
      <c r="BB2648" s="31">
        <f t="shared" si="3378"/>
        <v>20</v>
      </c>
      <c r="BC2648" s="95" t="s">
        <v>9990</v>
      </c>
      <c r="BD2648" s="95" t="s">
        <v>482</v>
      </c>
      <c r="BE2648" s="95"/>
      <c r="BF2648" s="95"/>
      <c r="BG2648" s="95">
        <v>29161103</v>
      </c>
      <c r="BH2648" s="95"/>
      <c r="BI2648" s="95"/>
      <c r="BJ2648" s="95" t="s">
        <v>9842</v>
      </c>
      <c r="BK2648" s="14" t="str">
        <f t="shared" si="3399"/>
        <v>B-965</v>
      </c>
      <c r="BL2648" s="95" t="s">
        <v>288</v>
      </c>
      <c r="BM2648" s="95"/>
      <c r="BN2648" s="95"/>
      <c r="BO2648" s="95"/>
      <c r="BP2648" s="95"/>
      <c r="BQ2648" s="95"/>
    </row>
    <row r="2649" spans="1:69" x14ac:dyDescent="0.25">
      <c r="A2649" t="str">
        <f>VLOOKUP(B2649,[2]RH!$B:$BV,72,0)</f>
        <v>non-Actif</v>
      </c>
      <c r="B2649" s="172">
        <v>2709</v>
      </c>
      <c r="C2649" s="168" t="s">
        <v>168</v>
      </c>
      <c r="D2649" s="7" t="s">
        <v>9991</v>
      </c>
      <c r="E2649" s="130" t="s">
        <v>67</v>
      </c>
      <c r="F2649" s="130" t="s">
        <v>118</v>
      </c>
      <c r="G2649" s="7" t="s">
        <v>533</v>
      </c>
      <c r="H2649" s="125" t="s">
        <v>225</v>
      </c>
      <c r="I2649" s="7" t="s">
        <v>8538</v>
      </c>
      <c r="J2649" s="65" t="s">
        <v>190</v>
      </c>
      <c r="K2649" s="125" t="s">
        <v>89</v>
      </c>
      <c r="L2649" s="139" t="s">
        <v>90</v>
      </c>
      <c r="M2649" s="7" t="str">
        <f t="shared" si="3356"/>
        <v>Contrôle Qualité</v>
      </c>
      <c r="N2649" s="129">
        <v>45590</v>
      </c>
      <c r="O2649" s="95"/>
      <c r="P2649" s="7">
        <f t="shared" ca="1" si="3402"/>
        <v>-34</v>
      </c>
      <c r="Q2649" s="8">
        <v>45689</v>
      </c>
      <c r="R2649" s="95" t="s">
        <v>147</v>
      </c>
      <c r="S2649" s="95"/>
      <c r="T2649" s="9" t="s">
        <v>156</v>
      </c>
      <c r="U2649" s="7" t="str">
        <f t="shared" si="3369"/>
        <v>Contractuel</v>
      </c>
      <c r="V2649" s="8">
        <v>45658</v>
      </c>
      <c r="W2649" s="8">
        <v>45688</v>
      </c>
      <c r="X2649" s="95"/>
      <c r="Y2649" s="95"/>
      <c r="Z2649" s="129">
        <v>45590</v>
      </c>
      <c r="AA2649" s="7">
        <f t="shared" si="3370"/>
        <v>10</v>
      </c>
      <c r="AB2649" s="7">
        <f t="shared" si="3371"/>
        <v>2024</v>
      </c>
      <c r="AC2649" s="7">
        <f t="shared" si="3372"/>
        <v>2028</v>
      </c>
      <c r="AD2649" s="10" t="e">
        <f t="shared" ref="AD2649:AD2712" ca="1" si="3406">IF(#REF!="Non",(DAYS360(N2649,Q2649)/360),(DAYS360(N2649,TODAY())/360))</f>
        <v>#REF!</v>
      </c>
      <c r="AE2649" s="10" t="e">
        <f t="shared" ca="1" si="3374"/>
        <v>#REF!</v>
      </c>
      <c r="AF2649" s="144">
        <v>36136</v>
      </c>
      <c r="AG2649" s="11">
        <f t="shared" ca="1" si="3375"/>
        <v>26.263013698630136</v>
      </c>
      <c r="AH2649" s="10" t="str">
        <f t="shared" ca="1" si="3376"/>
        <v>&gt;25&lt; 35</v>
      </c>
      <c r="AI2649" s="95">
        <v>17533435</v>
      </c>
      <c r="AJ2649" s="164" t="s">
        <v>120</v>
      </c>
      <c r="AK2649" s="163" t="s">
        <v>9992</v>
      </c>
      <c r="AL2649" s="144">
        <v>42620</v>
      </c>
      <c r="AM2649" s="65" t="s">
        <v>108</v>
      </c>
      <c r="AN2649" s="125" t="s">
        <v>109</v>
      </c>
      <c r="AO2649" s="95"/>
      <c r="AP2649" s="95" t="s">
        <v>9993</v>
      </c>
      <c r="AQ2649" s="95">
        <v>3</v>
      </c>
      <c r="AR2649" s="95">
        <v>1</v>
      </c>
      <c r="AS2649" s="15">
        <f t="shared" si="3328"/>
        <v>45955.25</v>
      </c>
      <c r="AT2649" s="122" t="s">
        <v>163</v>
      </c>
      <c r="AU2649" s="65">
        <v>3.8780000000000001</v>
      </c>
      <c r="AV2649" s="164">
        <v>17</v>
      </c>
      <c r="AW2649" s="164" t="s">
        <v>201</v>
      </c>
      <c r="AX2649" s="164" t="s">
        <v>9994</v>
      </c>
      <c r="AY2649" s="164">
        <v>55</v>
      </c>
      <c r="AZ2649" s="95" t="s">
        <v>203</v>
      </c>
      <c r="BA2649" s="20" t="str">
        <f t="shared" si="3377"/>
        <v>17001000000309440955</v>
      </c>
      <c r="BB2649" s="31">
        <f t="shared" si="3378"/>
        <v>20</v>
      </c>
      <c r="BC2649" s="95" t="s">
        <v>9842</v>
      </c>
      <c r="BD2649" s="95" t="s">
        <v>482</v>
      </c>
      <c r="BE2649" s="95"/>
      <c r="BF2649" s="95"/>
      <c r="BG2649" s="95">
        <v>26983324</v>
      </c>
      <c r="BH2649" s="95"/>
      <c r="BI2649" s="95"/>
      <c r="BJ2649" s="95" t="s">
        <v>9842</v>
      </c>
      <c r="BK2649" s="14" t="str">
        <f t="shared" si="3399"/>
        <v>A-P6 AV</v>
      </c>
      <c r="BL2649" s="95" t="s">
        <v>288</v>
      </c>
      <c r="BM2649" s="95"/>
      <c r="BN2649" s="95"/>
      <c r="BO2649" s="95"/>
      <c r="BP2649" s="95"/>
      <c r="BQ2649" s="95"/>
    </row>
    <row r="2650" spans="1:69" x14ac:dyDescent="0.25">
      <c r="A2650" t="str">
        <f>VLOOKUP(B2650,[2]RH!$B:$BV,72,0)</f>
        <v>si</v>
      </c>
      <c r="B2650" s="172">
        <v>2710</v>
      </c>
      <c r="C2650" s="168" t="s">
        <v>168</v>
      </c>
      <c r="D2650" s="7" t="s">
        <v>9995</v>
      </c>
      <c r="E2650" s="130" t="s">
        <v>67</v>
      </c>
      <c r="F2650" s="130" t="s">
        <v>258</v>
      </c>
      <c r="G2650" s="7" t="s">
        <v>570</v>
      </c>
      <c r="H2650" s="125" t="s">
        <v>2398</v>
      </c>
      <c r="I2650" s="7" t="s">
        <v>882</v>
      </c>
      <c r="J2650" s="65" t="s">
        <v>281</v>
      </c>
      <c r="K2650" s="125" t="s">
        <v>89</v>
      </c>
      <c r="L2650" s="139" t="s">
        <v>90</v>
      </c>
      <c r="M2650" s="7" t="str">
        <f t="shared" si="3356"/>
        <v>Fire W</v>
      </c>
      <c r="N2650" s="129">
        <v>45590</v>
      </c>
      <c r="O2650" s="95"/>
      <c r="P2650" s="7">
        <f t="shared" ca="1" si="3402"/>
        <v>25</v>
      </c>
      <c r="Q2650" s="129"/>
      <c r="R2650" s="95"/>
      <c r="S2650" s="95"/>
      <c r="T2650" s="9" t="s">
        <v>156</v>
      </c>
      <c r="U2650" s="7" t="str">
        <f t="shared" si="3369"/>
        <v>Contractuel</v>
      </c>
      <c r="V2650" s="8">
        <v>45689</v>
      </c>
      <c r="W2650" s="8">
        <f>VLOOKUP(B2650,[1]BASE!$A:$Q,17,0)</f>
        <v>45747</v>
      </c>
      <c r="X2650" s="95"/>
      <c r="Y2650" s="95"/>
      <c r="Z2650" s="129">
        <v>45590</v>
      </c>
      <c r="AA2650" s="7">
        <f t="shared" si="3370"/>
        <v>10</v>
      </c>
      <c r="AB2650" s="7">
        <f t="shared" si="3371"/>
        <v>2024</v>
      </c>
      <c r="AC2650" s="7">
        <f t="shared" si="3372"/>
        <v>2028</v>
      </c>
      <c r="AD2650" s="10" t="e">
        <f t="shared" ref="AD2650:AD2713" ca="1" si="3407">IF(#REF!="Non",(DAYS360(N2650,Q2650)/360),(DAYS360(N2650,TODAY())/360))</f>
        <v>#REF!</v>
      </c>
      <c r="AE2650" s="10" t="e">
        <f t="shared" ca="1" si="3374"/>
        <v>#REF!</v>
      </c>
      <c r="AF2650" s="144">
        <v>36761</v>
      </c>
      <c r="AG2650" s="11">
        <f t="shared" ca="1" si="3375"/>
        <v>24.550684931506851</v>
      </c>
      <c r="AH2650" s="10" t="str">
        <f t="shared" ca="1" si="3376"/>
        <v>&lt; 25</v>
      </c>
      <c r="AI2650" s="95">
        <v>17238585</v>
      </c>
      <c r="AJ2650" s="164" t="s">
        <v>213</v>
      </c>
      <c r="AK2650" s="163" t="s">
        <v>9996</v>
      </c>
      <c r="AL2650" s="144">
        <v>44529</v>
      </c>
      <c r="AM2650" s="65" t="s">
        <v>108</v>
      </c>
      <c r="AN2650" s="125" t="s">
        <v>109</v>
      </c>
      <c r="AO2650" s="95"/>
      <c r="AP2650" s="95" t="s">
        <v>9997</v>
      </c>
      <c r="AQ2650" s="95">
        <v>3</v>
      </c>
      <c r="AR2650" s="95">
        <v>1</v>
      </c>
      <c r="AS2650" s="15">
        <f t="shared" si="3328"/>
        <v>45955.25</v>
      </c>
      <c r="AT2650" s="122" t="s">
        <v>163</v>
      </c>
      <c r="AU2650" s="65">
        <v>3.8780000000000001</v>
      </c>
      <c r="AV2650" s="164">
        <v>17</v>
      </c>
      <c r="AW2650" s="164">
        <v>53594</v>
      </c>
      <c r="AX2650" s="164" t="s">
        <v>9998</v>
      </c>
      <c r="AY2650" s="164">
        <v>71</v>
      </c>
      <c r="AZ2650" s="95" t="s">
        <v>203</v>
      </c>
      <c r="BA2650" s="20" t="str">
        <f t="shared" si="3377"/>
        <v>17535940711570077871</v>
      </c>
      <c r="BB2650" s="31">
        <f t="shared" si="3378"/>
        <v>20</v>
      </c>
      <c r="BC2650" s="95" t="s">
        <v>6947</v>
      </c>
      <c r="BD2650" s="95" t="s">
        <v>115</v>
      </c>
      <c r="BE2650" s="95"/>
      <c r="BF2650" s="95"/>
      <c r="BG2650" s="95">
        <v>54401078</v>
      </c>
      <c r="BH2650" s="95">
        <v>55829768</v>
      </c>
      <c r="BI2650" s="95"/>
      <c r="BJ2650" s="95" t="s">
        <v>1286</v>
      </c>
      <c r="BK2650" s="14" t="str">
        <f t="shared" si="3399"/>
        <v>B-P7 AR</v>
      </c>
      <c r="BL2650" s="95" t="s">
        <v>288</v>
      </c>
      <c r="BM2650" s="95"/>
      <c r="BN2650" s="95"/>
      <c r="BO2650" s="95"/>
      <c r="BP2650" s="95"/>
      <c r="BQ2650" s="95"/>
    </row>
    <row r="2651" spans="1:69" x14ac:dyDescent="0.25">
      <c r="A2651" t="str">
        <f>VLOOKUP(B2651,[2]RH!$B:$BV,72,0)</f>
        <v>si</v>
      </c>
      <c r="B2651" s="172">
        <v>2711</v>
      </c>
      <c r="C2651" s="168" t="s">
        <v>168</v>
      </c>
      <c r="D2651" s="7" t="s">
        <v>9999</v>
      </c>
      <c r="E2651" s="130" t="s">
        <v>67</v>
      </c>
      <c r="F2651" s="130" t="s">
        <v>118</v>
      </c>
      <c r="G2651" s="7" t="s">
        <v>220</v>
      </c>
      <c r="H2651" s="125" t="s">
        <v>225</v>
      </c>
      <c r="I2651" s="7" t="s">
        <v>589</v>
      </c>
      <c r="J2651" s="65" t="s">
        <v>190</v>
      </c>
      <c r="K2651" s="125" t="s">
        <v>146</v>
      </c>
      <c r="L2651" s="139" t="s">
        <v>90</v>
      </c>
      <c r="M2651" s="7" t="str">
        <f t="shared" si="3356"/>
        <v>Couturière</v>
      </c>
      <c r="N2651" s="129">
        <v>45590</v>
      </c>
      <c r="O2651" s="95"/>
      <c r="P2651" s="7">
        <f t="shared" ca="1" si="3402"/>
        <v>-6</v>
      </c>
      <c r="Q2651" s="129"/>
      <c r="R2651" s="95"/>
      <c r="S2651" s="95"/>
      <c r="T2651" s="9" t="s">
        <v>156</v>
      </c>
      <c r="U2651" s="7" t="str">
        <f t="shared" si="3369"/>
        <v>Contractuel</v>
      </c>
      <c r="V2651" s="8">
        <v>45689</v>
      </c>
      <c r="W2651" s="8">
        <f>VLOOKUP(B2651,[1]BASE!$A:$Q,17,0)</f>
        <v>45716</v>
      </c>
      <c r="X2651" s="95"/>
      <c r="Y2651" s="95"/>
      <c r="Z2651" s="129">
        <v>45590</v>
      </c>
      <c r="AA2651" s="7">
        <f t="shared" si="3370"/>
        <v>10</v>
      </c>
      <c r="AB2651" s="7">
        <f t="shared" si="3371"/>
        <v>2024</v>
      </c>
      <c r="AC2651" s="7">
        <f t="shared" si="3372"/>
        <v>2028</v>
      </c>
      <c r="AD2651" s="10" t="e">
        <f t="shared" ref="AD2651:AD2714" ca="1" si="3408">IF(#REF!="Non",(DAYS360(N2651,Q2651)/360),(DAYS360(N2651,TODAY())/360))</f>
        <v>#REF!</v>
      </c>
      <c r="AE2651" s="10" t="e">
        <f t="shared" ca="1" si="3374"/>
        <v>#REF!</v>
      </c>
      <c r="AF2651" s="144">
        <v>27311</v>
      </c>
      <c r="AG2651" s="11">
        <f t="shared" ca="1" si="3375"/>
        <v>50.441095890410956</v>
      </c>
      <c r="AH2651" s="10" t="str">
        <f t="shared" ca="1" si="3376"/>
        <v>&gt;45&lt; 55</v>
      </c>
      <c r="AI2651" s="95"/>
      <c r="AJ2651" s="164"/>
      <c r="AK2651" s="163" t="s">
        <v>10000</v>
      </c>
      <c r="AL2651" s="144">
        <v>45352</v>
      </c>
      <c r="AM2651" s="65" t="s">
        <v>108</v>
      </c>
      <c r="AN2651" s="125" t="s">
        <v>76</v>
      </c>
      <c r="AO2651" s="95">
        <v>2</v>
      </c>
      <c r="AP2651" s="95" t="s">
        <v>10001</v>
      </c>
      <c r="AQ2651" s="95">
        <v>3</v>
      </c>
      <c r="AR2651" s="95">
        <v>1</v>
      </c>
      <c r="AS2651" s="15">
        <f t="shared" si="3328"/>
        <v>45955.25</v>
      </c>
      <c r="AT2651" s="122" t="s">
        <v>163</v>
      </c>
      <c r="AU2651" s="65">
        <v>3.7149999999999999</v>
      </c>
      <c r="AV2651" s="164">
        <v>12</v>
      </c>
      <c r="AW2651" s="164">
        <v>40600</v>
      </c>
      <c r="AX2651" s="164" t="s">
        <v>10002</v>
      </c>
      <c r="AY2651" s="164">
        <v>89</v>
      </c>
      <c r="AZ2651" s="95" t="s">
        <v>195</v>
      </c>
      <c r="BA2651" s="20" t="str">
        <f t="shared" si="3377"/>
        <v>12406000000245603189</v>
      </c>
      <c r="BB2651" s="31">
        <f t="shared" si="3378"/>
        <v>20</v>
      </c>
      <c r="BC2651" s="95" t="s">
        <v>10003</v>
      </c>
      <c r="BD2651" s="95" t="s">
        <v>115</v>
      </c>
      <c r="BE2651" s="95"/>
      <c r="BF2651" s="95"/>
      <c r="BG2651" s="95">
        <v>58842561</v>
      </c>
      <c r="BH2651" s="95"/>
      <c r="BI2651" s="95"/>
      <c r="BJ2651" s="95" t="s">
        <v>10004</v>
      </c>
      <c r="BK2651" s="14" t="str">
        <f>IF(K2651="CADRE","CADRE",CONCATENATE(J2651,"-",H2651))</f>
        <v>A-P6 AV</v>
      </c>
      <c r="BL2651" s="95" t="s">
        <v>595</v>
      </c>
      <c r="BM2651" s="95"/>
      <c r="BN2651" s="95"/>
      <c r="BO2651" s="95"/>
      <c r="BP2651" s="95"/>
      <c r="BQ2651" s="95"/>
    </row>
    <row r="2652" spans="1:69" x14ac:dyDescent="0.25">
      <c r="A2652" t="str">
        <f>VLOOKUP(B2652,[2]RH!$B:$BV,72,0)</f>
        <v>non-Actif</v>
      </c>
      <c r="B2652" s="172">
        <v>2712</v>
      </c>
      <c r="C2652" s="168" t="s">
        <v>168</v>
      </c>
      <c r="D2652" s="7" t="s">
        <v>10005</v>
      </c>
      <c r="E2652" s="130" t="s">
        <v>67</v>
      </c>
      <c r="F2652" s="130" t="s">
        <v>118</v>
      </c>
      <c r="G2652" s="7" t="s">
        <v>220</v>
      </c>
      <c r="H2652" s="125" t="s">
        <v>225</v>
      </c>
      <c r="I2652" s="7" t="s">
        <v>5620</v>
      </c>
      <c r="J2652" s="65" t="s">
        <v>281</v>
      </c>
      <c r="K2652" s="125" t="s">
        <v>146</v>
      </c>
      <c r="L2652" s="139" t="s">
        <v>90</v>
      </c>
      <c r="M2652" s="7" t="str">
        <f t="shared" si="3356"/>
        <v>Couturière</v>
      </c>
      <c r="N2652" s="129">
        <v>45590</v>
      </c>
      <c r="O2652" s="95"/>
      <c r="P2652" s="7">
        <f t="shared" ca="1" si="3402"/>
        <v>-96</v>
      </c>
      <c r="Q2652" s="129">
        <v>45611</v>
      </c>
      <c r="R2652" s="95" t="s">
        <v>5589</v>
      </c>
      <c r="S2652" s="95"/>
      <c r="T2652" s="9" t="s">
        <v>156</v>
      </c>
      <c r="U2652" s="7" t="str">
        <f t="shared" si="3369"/>
        <v>Contractuel</v>
      </c>
      <c r="V2652" s="128">
        <v>45590</v>
      </c>
      <c r="W2652" s="129">
        <v>45626</v>
      </c>
      <c r="X2652" s="95"/>
      <c r="Y2652" s="95"/>
      <c r="Z2652" s="129">
        <v>45590</v>
      </c>
      <c r="AA2652" s="7">
        <f t="shared" si="3370"/>
        <v>10</v>
      </c>
      <c r="AB2652" s="7">
        <f t="shared" si="3371"/>
        <v>2024</v>
      </c>
      <c r="AC2652" s="7">
        <f t="shared" si="3372"/>
        <v>2028</v>
      </c>
      <c r="AD2652" s="10" t="e">
        <f t="shared" ref="AD2652:AD2715" ca="1" si="3409">IF(#REF!="Non",(DAYS360(N2652,Q2652)/360),(DAYS360(N2652,TODAY())/360))</f>
        <v>#REF!</v>
      </c>
      <c r="AE2652" s="10" t="e">
        <f t="shared" ca="1" si="3374"/>
        <v>#REF!</v>
      </c>
      <c r="AF2652" s="144">
        <v>29568</v>
      </c>
      <c r="AG2652" s="11">
        <f t="shared" ca="1" si="3375"/>
        <v>44.257534246575339</v>
      </c>
      <c r="AH2652" s="10" t="str">
        <f t="shared" ca="1" si="3376"/>
        <v>&gt;35&lt; 45</v>
      </c>
      <c r="AI2652" s="95"/>
      <c r="AJ2652" s="164"/>
      <c r="AK2652" s="163" t="s">
        <v>10006</v>
      </c>
      <c r="AL2652" s="144">
        <v>42632</v>
      </c>
      <c r="AM2652" s="65" t="s">
        <v>108</v>
      </c>
      <c r="AN2652" s="125" t="s">
        <v>76</v>
      </c>
      <c r="AO2652" s="95">
        <v>4</v>
      </c>
      <c r="AP2652" s="95" t="s">
        <v>10007</v>
      </c>
      <c r="AQ2652" s="95">
        <v>3</v>
      </c>
      <c r="AR2652" s="95">
        <v>1</v>
      </c>
      <c r="AS2652" s="15">
        <f t="shared" si="3328"/>
        <v>45955.25</v>
      </c>
      <c r="AT2652" s="122" t="s">
        <v>163</v>
      </c>
      <c r="AU2652" s="65">
        <v>3.7149999999999999</v>
      </c>
      <c r="AV2652" s="164">
        <v>12</v>
      </c>
      <c r="AW2652" s="164">
        <v>40600</v>
      </c>
      <c r="AX2652" s="164" t="s">
        <v>10008</v>
      </c>
      <c r="AY2652" s="164">
        <v>83</v>
      </c>
      <c r="AZ2652" s="95" t="s">
        <v>195</v>
      </c>
      <c r="BA2652" s="20" t="str">
        <f t="shared" si="3377"/>
        <v>12406000000245603383</v>
      </c>
      <c r="BB2652" s="31">
        <f t="shared" si="3378"/>
        <v>20</v>
      </c>
      <c r="BC2652" s="95" t="s">
        <v>240</v>
      </c>
      <c r="BD2652" s="95" t="s">
        <v>115</v>
      </c>
      <c r="BE2652" s="95"/>
      <c r="BF2652" s="95"/>
      <c r="BG2652" s="95">
        <v>53851014</v>
      </c>
      <c r="BH2652" s="95"/>
      <c r="BI2652" s="95"/>
      <c r="BJ2652" s="95" t="s">
        <v>240</v>
      </c>
      <c r="BK2652" s="14" t="str">
        <f t="shared" si="3399"/>
        <v>B-P6 AV</v>
      </c>
      <c r="BL2652" s="95" t="s">
        <v>595</v>
      </c>
      <c r="BM2652" s="95"/>
      <c r="BN2652" s="95"/>
      <c r="BO2652" s="95"/>
      <c r="BP2652" s="95"/>
      <c r="BQ2652" s="95"/>
    </row>
    <row r="2653" spans="1:69" x14ac:dyDescent="0.25">
      <c r="A2653" t="str">
        <f>VLOOKUP(B2653,[2]RH!$B:$BV,72,0)</f>
        <v>si</v>
      </c>
      <c r="B2653" s="172">
        <v>2713</v>
      </c>
      <c r="C2653" s="168" t="s">
        <v>168</v>
      </c>
      <c r="D2653" s="7" t="s">
        <v>6062</v>
      </c>
      <c r="E2653" s="130" t="s">
        <v>67</v>
      </c>
      <c r="F2653" s="130" t="s">
        <v>118</v>
      </c>
      <c r="G2653" s="7" t="s">
        <v>220</v>
      </c>
      <c r="H2653" s="125" t="s">
        <v>225</v>
      </c>
      <c r="I2653" s="7" t="s">
        <v>5620</v>
      </c>
      <c r="J2653" s="65" t="s">
        <v>281</v>
      </c>
      <c r="K2653" s="125" t="s">
        <v>146</v>
      </c>
      <c r="L2653" s="139" t="s">
        <v>90</v>
      </c>
      <c r="M2653" s="7" t="str">
        <f t="shared" si="3356"/>
        <v>Couturière</v>
      </c>
      <c r="N2653" s="129">
        <v>45590</v>
      </c>
      <c r="O2653" s="95"/>
      <c r="P2653" s="7">
        <f t="shared" ca="1" si="3402"/>
        <v>-6</v>
      </c>
      <c r="Q2653" s="129"/>
      <c r="R2653" s="95"/>
      <c r="S2653" s="95"/>
      <c r="T2653" s="9" t="s">
        <v>156</v>
      </c>
      <c r="U2653" s="7" t="str">
        <f t="shared" si="3369"/>
        <v>Contractuel</v>
      </c>
      <c r="V2653" s="8">
        <v>45689</v>
      </c>
      <c r="W2653" s="8">
        <f>VLOOKUP(B2653,[1]BASE!$A:$Q,17,0)</f>
        <v>45716</v>
      </c>
      <c r="X2653" s="95"/>
      <c r="Y2653" s="95"/>
      <c r="Z2653" s="129">
        <v>45590</v>
      </c>
      <c r="AA2653" s="7">
        <f t="shared" si="3370"/>
        <v>10</v>
      </c>
      <c r="AB2653" s="7">
        <f t="shared" si="3371"/>
        <v>2024</v>
      </c>
      <c r="AC2653" s="7">
        <f t="shared" si="3372"/>
        <v>2028</v>
      </c>
      <c r="AD2653" s="10" t="e">
        <f t="shared" ref="AD2653:AD2716" ca="1" si="3410">IF(#REF!="Non",(DAYS360(N2653,Q2653)/360),(DAYS360(N2653,TODAY())/360))</f>
        <v>#REF!</v>
      </c>
      <c r="AE2653" s="10" t="e">
        <f t="shared" ca="1" si="3374"/>
        <v>#REF!</v>
      </c>
      <c r="AF2653" s="144">
        <v>35383</v>
      </c>
      <c r="AG2653" s="11">
        <f t="shared" ca="1" si="3375"/>
        <v>28.326027397260273</v>
      </c>
      <c r="AH2653" s="10" t="str">
        <f t="shared" ca="1" si="3376"/>
        <v>&gt;25&lt; 35</v>
      </c>
      <c r="AI2653" s="95">
        <v>16925493</v>
      </c>
      <c r="AJ2653" s="164" t="s">
        <v>213</v>
      </c>
      <c r="AK2653" s="163" t="s">
        <v>6064</v>
      </c>
      <c r="AL2653" s="144">
        <v>42094</v>
      </c>
      <c r="AM2653" s="65" t="s">
        <v>108</v>
      </c>
      <c r="AN2653" s="125" t="s">
        <v>109</v>
      </c>
      <c r="AO2653" s="95"/>
      <c r="AP2653" s="95" t="s">
        <v>9608</v>
      </c>
      <c r="AQ2653" s="95">
        <v>3</v>
      </c>
      <c r="AR2653" s="95">
        <v>1</v>
      </c>
      <c r="AS2653" s="15">
        <f t="shared" si="3328"/>
        <v>45955.25</v>
      </c>
      <c r="AT2653" s="122" t="s">
        <v>163</v>
      </c>
      <c r="AU2653" s="65">
        <v>3.7149999999999999</v>
      </c>
      <c r="AV2653" s="164" t="s">
        <v>150</v>
      </c>
      <c r="AW2653" s="164" t="s">
        <v>339</v>
      </c>
      <c r="AX2653" s="164">
        <v>38105555561</v>
      </c>
      <c r="AY2653" s="164">
        <v>36</v>
      </c>
      <c r="AZ2653" s="95" t="s">
        <v>174</v>
      </c>
      <c r="BA2653" s="20" t="str">
        <f t="shared" si="3377"/>
        <v>07080013810555556136</v>
      </c>
      <c r="BB2653" s="31">
        <f t="shared" si="3378"/>
        <v>20</v>
      </c>
      <c r="BC2653" s="95" t="s">
        <v>2012</v>
      </c>
      <c r="BD2653" s="95" t="s">
        <v>341</v>
      </c>
      <c r="BE2653" s="95"/>
      <c r="BF2653" s="95"/>
      <c r="BG2653" s="95">
        <v>50739233</v>
      </c>
      <c r="BH2653" s="95">
        <v>52592243</v>
      </c>
      <c r="BI2653" s="95"/>
      <c r="BJ2653" s="95" t="s">
        <v>486</v>
      </c>
      <c r="BK2653" s="14" t="str">
        <f t="shared" si="3399"/>
        <v>B-P6 AV</v>
      </c>
      <c r="BL2653" s="95" t="s">
        <v>595</v>
      </c>
      <c r="BM2653" s="95"/>
      <c r="BN2653" s="95"/>
      <c r="BO2653" s="95"/>
      <c r="BP2653" s="95"/>
      <c r="BQ2653" s="95"/>
    </row>
    <row r="2654" spans="1:69" x14ac:dyDescent="0.25">
      <c r="A2654" t="str">
        <f>VLOOKUP(B2654,[2]RH!$B:$BV,72,0)</f>
        <v>si</v>
      </c>
      <c r="B2654" s="172">
        <v>2714</v>
      </c>
      <c r="C2654" s="168" t="s">
        <v>168</v>
      </c>
      <c r="D2654" s="7" t="s">
        <v>10009</v>
      </c>
      <c r="E2654" s="130" t="s">
        <v>67</v>
      </c>
      <c r="F2654" s="130" t="s">
        <v>118</v>
      </c>
      <c r="G2654" s="7" t="s">
        <v>220</v>
      </c>
      <c r="H2654" s="125" t="s">
        <v>562</v>
      </c>
      <c r="I2654" s="7" t="s">
        <v>1477</v>
      </c>
      <c r="J2654" s="65" t="s">
        <v>190</v>
      </c>
      <c r="K2654" s="125" t="s">
        <v>146</v>
      </c>
      <c r="L2654" s="139" t="s">
        <v>90</v>
      </c>
      <c r="M2654" s="7" t="str">
        <f t="shared" si="3356"/>
        <v>Couturière</v>
      </c>
      <c r="N2654" s="129">
        <v>45590</v>
      </c>
      <c r="O2654" s="95"/>
      <c r="P2654" s="7">
        <f t="shared" ca="1" si="3402"/>
        <v>-6</v>
      </c>
      <c r="Q2654" s="129"/>
      <c r="R2654" s="95"/>
      <c r="S2654" s="95"/>
      <c r="T2654" s="9" t="s">
        <v>156</v>
      </c>
      <c r="U2654" s="7" t="str">
        <f t="shared" si="3369"/>
        <v>Contractuel</v>
      </c>
      <c r="V2654" s="8">
        <v>45689</v>
      </c>
      <c r="W2654" s="8">
        <f>VLOOKUP(B2654,[1]BASE!$A:$Q,17,0)</f>
        <v>45716</v>
      </c>
      <c r="X2654" s="95"/>
      <c r="Y2654" s="95"/>
      <c r="Z2654" s="129">
        <v>45590</v>
      </c>
      <c r="AA2654" s="7">
        <f t="shared" si="3370"/>
        <v>10</v>
      </c>
      <c r="AB2654" s="7">
        <f t="shared" si="3371"/>
        <v>2024</v>
      </c>
      <c r="AC2654" s="7">
        <f t="shared" si="3372"/>
        <v>2028</v>
      </c>
      <c r="AD2654" s="10" t="e">
        <f t="shared" ref="AD2654:AD2717" ca="1" si="3411">IF(#REF!="Non",(DAYS360(N2654,Q2654)/360),(DAYS360(N2654,TODAY())/360))</f>
        <v>#REF!</v>
      </c>
      <c r="AE2654" s="10" t="e">
        <f t="shared" ca="1" si="3374"/>
        <v>#REF!</v>
      </c>
      <c r="AF2654" s="144">
        <v>28996</v>
      </c>
      <c r="AG2654" s="11">
        <f t="shared" ca="1" si="3375"/>
        <v>45.824657534246576</v>
      </c>
      <c r="AH2654" s="10" t="str">
        <f t="shared" ca="1" si="3376"/>
        <v>&gt;45&lt; 55</v>
      </c>
      <c r="AI2654" s="95">
        <v>12156186</v>
      </c>
      <c r="AJ2654" s="164" t="s">
        <v>192</v>
      </c>
      <c r="AK2654" s="163" t="s">
        <v>10010</v>
      </c>
      <c r="AL2654" s="144">
        <v>43790</v>
      </c>
      <c r="AM2654" s="65" t="s">
        <v>108</v>
      </c>
      <c r="AN2654" s="125" t="s">
        <v>109</v>
      </c>
      <c r="AO2654" s="95"/>
      <c r="AP2654" s="95" t="s">
        <v>9679</v>
      </c>
      <c r="AQ2654" s="95">
        <v>3</v>
      </c>
      <c r="AR2654" s="95">
        <v>1</v>
      </c>
      <c r="AS2654" s="15">
        <f t="shared" si="3328"/>
        <v>45955.25</v>
      </c>
      <c r="AT2654" s="122" t="s">
        <v>163</v>
      </c>
      <c r="AU2654" s="65">
        <v>3.7149999999999999</v>
      </c>
      <c r="AV2654" s="164" t="s">
        <v>150</v>
      </c>
      <c r="AW2654" s="164" t="s">
        <v>1091</v>
      </c>
      <c r="AX2654" s="164" t="s">
        <v>10011</v>
      </c>
      <c r="AY2654" s="164">
        <v>60</v>
      </c>
      <c r="AZ2654" s="95" t="s">
        <v>174</v>
      </c>
      <c r="BA2654" s="20" t="str">
        <f t="shared" si="3377"/>
        <v>07043010110551730560</v>
      </c>
      <c r="BB2654" s="31">
        <f t="shared" si="3378"/>
        <v>20</v>
      </c>
      <c r="BC2654" s="95" t="s">
        <v>2213</v>
      </c>
      <c r="BD2654" s="95" t="s">
        <v>341</v>
      </c>
      <c r="BE2654" s="95"/>
      <c r="BF2654" s="95"/>
      <c r="BG2654" s="95">
        <v>97897852</v>
      </c>
      <c r="BH2654" s="95"/>
      <c r="BI2654" s="95"/>
      <c r="BJ2654" s="95" t="s">
        <v>1121</v>
      </c>
      <c r="BK2654" s="14" t="str">
        <f t="shared" si="3399"/>
        <v>A-P6 AR</v>
      </c>
      <c r="BL2654" s="95" t="s">
        <v>595</v>
      </c>
      <c r="BM2654" s="95"/>
      <c r="BN2654" s="95"/>
      <c r="BO2654" s="95"/>
      <c r="BP2654" s="95"/>
      <c r="BQ2654" s="95"/>
    </row>
    <row r="2655" spans="1:69" x14ac:dyDescent="0.25">
      <c r="A2655" t="str">
        <f>VLOOKUP(B2655,[2]RH!$B:$BV,72,0)</f>
        <v>si</v>
      </c>
      <c r="B2655" s="172">
        <v>2715</v>
      </c>
      <c r="C2655" s="168" t="s">
        <v>65</v>
      </c>
      <c r="D2655" s="7" t="s">
        <v>10012</v>
      </c>
      <c r="E2655" s="130" t="s">
        <v>67</v>
      </c>
      <c r="F2655" s="130" t="s">
        <v>102</v>
      </c>
      <c r="G2655" s="7" t="s">
        <v>1585</v>
      </c>
      <c r="H2655" s="125" t="s">
        <v>102</v>
      </c>
      <c r="I2655" s="7" t="s">
        <v>8781</v>
      </c>
      <c r="J2655" s="65"/>
      <c r="K2655" s="125" t="s">
        <v>89</v>
      </c>
      <c r="L2655" s="139" t="s">
        <v>90</v>
      </c>
      <c r="M2655" s="7" t="str">
        <f t="shared" si="3356"/>
        <v>MANITENTIONNAIRE</v>
      </c>
      <c r="N2655" s="129">
        <v>45589</v>
      </c>
      <c r="O2655" s="95"/>
      <c r="P2655" s="7">
        <f t="shared" ca="1" si="3402"/>
        <v>-6</v>
      </c>
      <c r="Q2655" s="129"/>
      <c r="R2655" s="95"/>
      <c r="S2655" s="95"/>
      <c r="T2655" s="9" t="s">
        <v>156</v>
      </c>
      <c r="U2655" s="7" t="str">
        <f t="shared" si="3369"/>
        <v>Contractuel</v>
      </c>
      <c r="V2655" s="8">
        <v>45627</v>
      </c>
      <c r="W2655" s="8">
        <v>45716</v>
      </c>
      <c r="X2655" s="95"/>
      <c r="Y2655" s="95"/>
      <c r="Z2655" s="129">
        <v>45589</v>
      </c>
      <c r="AA2655" s="7">
        <f t="shared" si="3370"/>
        <v>10</v>
      </c>
      <c r="AB2655" s="7">
        <f t="shared" si="3371"/>
        <v>2024</v>
      </c>
      <c r="AC2655" s="7">
        <f t="shared" si="3372"/>
        <v>2028</v>
      </c>
      <c r="AD2655" s="10" t="e">
        <f t="shared" ref="AD2655:AD2718" ca="1" si="3412">IF(#REF!="Non",(DAYS360(N2655,Q2655)/360),(DAYS360(N2655,TODAY())/360))</f>
        <v>#REF!</v>
      </c>
      <c r="AE2655" s="10" t="e">
        <f t="shared" ca="1" si="3374"/>
        <v>#REF!</v>
      </c>
      <c r="AF2655" s="144">
        <v>34578</v>
      </c>
      <c r="AG2655" s="11">
        <f t="shared" ca="1" si="3375"/>
        <v>30.531506849315068</v>
      </c>
      <c r="AH2655" s="10" t="str">
        <f t="shared" ca="1" si="3376"/>
        <v>&gt;25&lt; 35</v>
      </c>
      <c r="AI2655" s="95">
        <v>17824469</v>
      </c>
      <c r="AJ2655" s="164" t="s">
        <v>79</v>
      </c>
      <c r="AK2655" s="163" t="s">
        <v>10013</v>
      </c>
      <c r="AL2655" s="144">
        <v>41369</v>
      </c>
      <c r="AM2655" s="65" t="s">
        <v>75</v>
      </c>
      <c r="AN2655" s="125" t="s">
        <v>109</v>
      </c>
      <c r="AO2655" s="95"/>
      <c r="AP2655" s="95" t="s">
        <v>1514</v>
      </c>
      <c r="AQ2655" s="95">
        <v>3</v>
      </c>
      <c r="AR2655" s="95">
        <v>1</v>
      </c>
      <c r="AS2655" s="15">
        <f t="shared" si="3328"/>
        <v>45954.25</v>
      </c>
      <c r="AT2655" s="122" t="s">
        <v>163</v>
      </c>
      <c r="AU2655" s="65">
        <v>3.778</v>
      </c>
      <c r="AV2655" s="164">
        <v>17</v>
      </c>
      <c r="AW2655" s="164" t="s">
        <v>201</v>
      </c>
      <c r="AX2655" s="164" t="s">
        <v>10014</v>
      </c>
      <c r="AY2655" s="164">
        <v>24</v>
      </c>
      <c r="AZ2655" s="95" t="s">
        <v>203</v>
      </c>
      <c r="BA2655" s="20" t="str">
        <f t="shared" si="3377"/>
        <v>17001000000351216624</v>
      </c>
      <c r="BB2655" s="31">
        <f t="shared" si="3378"/>
        <v>20</v>
      </c>
      <c r="BC2655" s="95" t="s">
        <v>10015</v>
      </c>
      <c r="BD2655" s="95" t="s">
        <v>115</v>
      </c>
      <c r="BE2655" s="95"/>
      <c r="BF2655" s="95"/>
      <c r="BG2655" s="95">
        <v>53556509</v>
      </c>
      <c r="BH2655" s="95"/>
      <c r="BI2655" s="95"/>
      <c r="BJ2655" s="95" t="s">
        <v>769</v>
      </c>
      <c r="BK2655" s="14" t="str">
        <f t="shared" si="3399"/>
        <v>-LOGISTIQUE</v>
      </c>
      <c r="BL2655" s="95" t="s">
        <v>241</v>
      </c>
      <c r="BM2655" s="95"/>
      <c r="BN2655" s="95"/>
      <c r="BO2655" s="95"/>
      <c r="BP2655" s="95"/>
      <c r="BQ2655" s="95"/>
    </row>
    <row r="2656" spans="1:69" x14ac:dyDescent="0.25">
      <c r="A2656" t="str">
        <f>VLOOKUP(B2656,[2]RH!$B:$BV,72,0)</f>
        <v>non-Actif</v>
      </c>
      <c r="B2656" s="172">
        <v>2716</v>
      </c>
      <c r="C2656" s="168" t="s">
        <v>168</v>
      </c>
      <c r="D2656" s="7" t="s">
        <v>10016</v>
      </c>
      <c r="E2656" s="130" t="s">
        <v>67</v>
      </c>
      <c r="F2656" s="130" t="s">
        <v>118</v>
      </c>
      <c r="G2656" s="7" t="s">
        <v>220</v>
      </c>
      <c r="H2656" s="125" t="s">
        <v>225</v>
      </c>
      <c r="I2656" s="7" t="s">
        <v>8538</v>
      </c>
      <c r="J2656" s="65" t="s">
        <v>190</v>
      </c>
      <c r="K2656" s="125" t="s">
        <v>146</v>
      </c>
      <c r="L2656" s="139" t="s">
        <v>90</v>
      </c>
      <c r="M2656" s="7" t="str">
        <f t="shared" si="3356"/>
        <v>Couturière</v>
      </c>
      <c r="N2656" s="129">
        <v>45590</v>
      </c>
      <c r="O2656" s="95"/>
      <c r="P2656" s="7">
        <f t="shared" ca="1" si="3402"/>
        <v>-96</v>
      </c>
      <c r="Q2656" s="129">
        <v>45627</v>
      </c>
      <c r="R2656" s="95" t="s">
        <v>147</v>
      </c>
      <c r="S2656" s="95"/>
      <c r="T2656" s="9" t="s">
        <v>156</v>
      </c>
      <c r="U2656" s="7" t="str">
        <f t="shared" si="3369"/>
        <v>Contractuel</v>
      </c>
      <c r="V2656" s="128">
        <v>45590</v>
      </c>
      <c r="W2656" s="129">
        <v>45626</v>
      </c>
      <c r="X2656" s="95"/>
      <c r="Y2656" s="95"/>
      <c r="Z2656" s="129">
        <v>45590</v>
      </c>
      <c r="AA2656" s="7">
        <f t="shared" si="3370"/>
        <v>10</v>
      </c>
      <c r="AB2656" s="7">
        <f t="shared" si="3371"/>
        <v>2024</v>
      </c>
      <c r="AC2656" s="7">
        <f t="shared" si="3372"/>
        <v>2028</v>
      </c>
      <c r="AD2656" s="10" t="e">
        <f t="shared" ref="AD2656:AD2719" ca="1" si="3413">IF(#REF!="Non",(DAYS360(N2656,Q2656)/360),(DAYS360(N2656,TODAY())/360))</f>
        <v>#REF!</v>
      </c>
      <c r="AE2656" s="10" t="e">
        <f t="shared" ca="1" si="3374"/>
        <v>#REF!</v>
      </c>
      <c r="AF2656" s="144">
        <v>31671</v>
      </c>
      <c r="AG2656" s="11">
        <f t="shared" ca="1" si="3375"/>
        <v>38.495890410958907</v>
      </c>
      <c r="AH2656" s="10" t="str">
        <f t="shared" ca="1" si="3376"/>
        <v>&gt;35&lt; 45</v>
      </c>
      <c r="AI2656" s="95">
        <v>16443333</v>
      </c>
      <c r="AJ2656" s="164" t="s">
        <v>192</v>
      </c>
      <c r="AK2656" s="163" t="s">
        <v>10017</v>
      </c>
      <c r="AL2656" s="144">
        <v>38248</v>
      </c>
      <c r="AM2656" s="65" t="s">
        <v>108</v>
      </c>
      <c r="AN2656" s="125" t="s">
        <v>76</v>
      </c>
      <c r="AO2656" s="95">
        <v>3</v>
      </c>
      <c r="AP2656" s="95" t="s">
        <v>9566</v>
      </c>
      <c r="AQ2656" s="95">
        <v>3</v>
      </c>
      <c r="AR2656" s="95">
        <v>1</v>
      </c>
      <c r="AS2656" s="15">
        <f t="shared" si="3328"/>
        <v>45955.25</v>
      </c>
      <c r="AT2656" s="122" t="s">
        <v>163</v>
      </c>
      <c r="AU2656" s="65">
        <v>3.7149999999999999</v>
      </c>
      <c r="AV2656" s="164">
        <v>17</v>
      </c>
      <c r="AW2656" s="164" t="s">
        <v>1626</v>
      </c>
      <c r="AX2656" s="164" t="s">
        <v>10018</v>
      </c>
      <c r="AY2656" s="164" t="s">
        <v>150</v>
      </c>
      <c r="AZ2656" s="95" t="s">
        <v>203</v>
      </c>
      <c r="BA2656" s="20" t="str">
        <f t="shared" si="3377"/>
        <v>17535940171378657807</v>
      </c>
      <c r="BB2656" s="31">
        <f t="shared" si="3378"/>
        <v>20</v>
      </c>
      <c r="BC2656" s="95" t="s">
        <v>397</v>
      </c>
      <c r="BD2656" s="95" t="s">
        <v>115</v>
      </c>
      <c r="BE2656" s="95"/>
      <c r="BF2656" s="95"/>
      <c r="BG2656" s="95">
        <v>28422185</v>
      </c>
      <c r="BH2656" s="95"/>
      <c r="BI2656" s="95"/>
      <c r="BJ2656" s="95" t="s">
        <v>397</v>
      </c>
      <c r="BK2656" s="14" t="str">
        <f t="shared" si="3399"/>
        <v>A-P6 AV</v>
      </c>
      <c r="BL2656" s="95" t="s">
        <v>595</v>
      </c>
      <c r="BM2656" s="95"/>
      <c r="BN2656" s="95"/>
      <c r="BO2656" s="95"/>
      <c r="BP2656" s="95"/>
      <c r="BQ2656" s="95"/>
    </row>
    <row r="2657" spans="1:69" x14ac:dyDescent="0.25">
      <c r="A2657" t="str">
        <f>VLOOKUP(B2657,[2]RH!$B:$BV,72,0)</f>
        <v>si</v>
      </c>
      <c r="B2657" s="172">
        <v>2717</v>
      </c>
      <c r="C2657" s="168" t="s">
        <v>168</v>
      </c>
      <c r="D2657" s="7" t="s">
        <v>10019</v>
      </c>
      <c r="E2657" s="130" t="s">
        <v>67</v>
      </c>
      <c r="F2657" s="130" t="s">
        <v>118</v>
      </c>
      <c r="G2657" s="7" t="s">
        <v>220</v>
      </c>
      <c r="H2657" s="125" t="s">
        <v>225</v>
      </c>
      <c r="I2657" s="7" t="s">
        <v>5620</v>
      </c>
      <c r="J2657" s="65" t="s">
        <v>281</v>
      </c>
      <c r="K2657" s="125" t="s">
        <v>146</v>
      </c>
      <c r="L2657" s="139" t="s">
        <v>90</v>
      </c>
      <c r="M2657" s="7" t="str">
        <f t="shared" si="3356"/>
        <v>Couturière</v>
      </c>
      <c r="N2657" s="129">
        <v>45590</v>
      </c>
      <c r="O2657" s="95"/>
      <c r="P2657" s="7">
        <f t="shared" ca="1" si="3402"/>
        <v>-6</v>
      </c>
      <c r="Q2657" s="129"/>
      <c r="R2657" s="95"/>
      <c r="S2657" s="95"/>
      <c r="T2657" s="9" t="s">
        <v>156</v>
      </c>
      <c r="U2657" s="7" t="str">
        <f t="shared" si="3369"/>
        <v>Contractuel</v>
      </c>
      <c r="V2657" s="8">
        <v>45689</v>
      </c>
      <c r="W2657" s="8">
        <f>VLOOKUP(B2657,[1]BASE!$A:$Q,17,0)</f>
        <v>45716</v>
      </c>
      <c r="X2657" s="95"/>
      <c r="Y2657" s="95"/>
      <c r="Z2657" s="129">
        <v>45590</v>
      </c>
      <c r="AA2657" s="7">
        <f t="shared" si="3370"/>
        <v>10</v>
      </c>
      <c r="AB2657" s="7">
        <f t="shared" si="3371"/>
        <v>2024</v>
      </c>
      <c r="AC2657" s="7">
        <f t="shared" si="3372"/>
        <v>2028</v>
      </c>
      <c r="AD2657" s="10" t="e">
        <f t="shared" ref="AD2657:AD2720" ca="1" si="3414">IF(#REF!="Non",(DAYS360(N2657,Q2657)/360),(DAYS360(N2657,TODAY())/360))</f>
        <v>#REF!</v>
      </c>
      <c r="AE2657" s="10" t="e">
        <f t="shared" ca="1" si="3374"/>
        <v>#REF!</v>
      </c>
      <c r="AF2657" s="144">
        <v>34323</v>
      </c>
      <c r="AG2657" s="11">
        <f t="shared" ca="1" si="3375"/>
        <v>31.230136986301371</v>
      </c>
      <c r="AH2657" s="10" t="str">
        <f t="shared" ca="1" si="3376"/>
        <v>&gt;25&lt; 35</v>
      </c>
      <c r="AI2657" s="95">
        <v>16796529</v>
      </c>
      <c r="AJ2657" s="164" t="s">
        <v>150</v>
      </c>
      <c r="AK2657" s="163" t="s">
        <v>10020</v>
      </c>
      <c r="AL2657" s="144">
        <v>41165</v>
      </c>
      <c r="AM2657" s="65" t="s">
        <v>108</v>
      </c>
      <c r="AN2657" s="125" t="s">
        <v>109</v>
      </c>
      <c r="AO2657" s="95"/>
      <c r="AP2657" s="95" t="s">
        <v>9566</v>
      </c>
      <c r="AQ2657" s="95">
        <v>3</v>
      </c>
      <c r="AR2657" s="95">
        <v>1</v>
      </c>
      <c r="AS2657" s="15">
        <f t="shared" si="3328"/>
        <v>45955.25</v>
      </c>
      <c r="AT2657" s="122" t="s">
        <v>163</v>
      </c>
      <c r="AU2657" s="65">
        <v>3.7149999999999999</v>
      </c>
      <c r="AV2657" s="164">
        <v>17</v>
      </c>
      <c r="AW2657" s="164" t="s">
        <v>201</v>
      </c>
      <c r="AX2657" s="164" t="s">
        <v>10021</v>
      </c>
      <c r="AY2657" s="164">
        <v>14</v>
      </c>
      <c r="AZ2657" s="95" t="s">
        <v>203</v>
      </c>
      <c r="BA2657" s="20" t="str">
        <f t="shared" si="3377"/>
        <v>17001000000350816014</v>
      </c>
      <c r="BB2657" s="31">
        <f t="shared" si="3378"/>
        <v>20</v>
      </c>
      <c r="BC2657" s="95" t="s">
        <v>10022</v>
      </c>
      <c r="BD2657" s="95" t="s">
        <v>115</v>
      </c>
      <c r="BE2657" s="95"/>
      <c r="BF2657" s="95"/>
      <c r="BG2657" s="95">
        <v>20640239</v>
      </c>
      <c r="BH2657" s="95"/>
      <c r="BI2657" s="95"/>
      <c r="BJ2657" s="95" t="s">
        <v>286</v>
      </c>
      <c r="BK2657" s="14" t="str">
        <f t="shared" si="3399"/>
        <v>B-P6 AV</v>
      </c>
      <c r="BL2657" s="95" t="s">
        <v>595</v>
      </c>
      <c r="BM2657" s="95"/>
      <c r="BN2657" s="95"/>
      <c r="BO2657" s="95"/>
      <c r="BP2657" s="95"/>
      <c r="BQ2657" s="95"/>
    </row>
    <row r="2658" spans="1:69" x14ac:dyDescent="0.25">
      <c r="A2658" t="str">
        <f>VLOOKUP(B2658,[2]RH!$B:$BV,72,0)</f>
        <v>si</v>
      </c>
      <c r="B2658" s="172">
        <v>2718</v>
      </c>
      <c r="C2658" s="168" t="s">
        <v>168</v>
      </c>
      <c r="D2658" s="7" t="s">
        <v>10023</v>
      </c>
      <c r="E2658" s="130" t="s">
        <v>67</v>
      </c>
      <c r="F2658" s="130" t="s">
        <v>118</v>
      </c>
      <c r="G2658" s="7" t="s">
        <v>220</v>
      </c>
      <c r="H2658" s="125" t="s">
        <v>225</v>
      </c>
      <c r="I2658" s="7" t="s">
        <v>5620</v>
      </c>
      <c r="J2658" s="65" t="s">
        <v>281</v>
      </c>
      <c r="K2658" s="125" t="s">
        <v>146</v>
      </c>
      <c r="L2658" s="139" t="s">
        <v>90</v>
      </c>
      <c r="M2658" s="7" t="str">
        <f t="shared" si="3356"/>
        <v>Couturière</v>
      </c>
      <c r="N2658" s="129">
        <v>45591</v>
      </c>
      <c r="O2658" s="95"/>
      <c r="P2658" s="7">
        <f t="shared" ca="1" si="3402"/>
        <v>-6</v>
      </c>
      <c r="Q2658" s="129"/>
      <c r="R2658" s="95"/>
      <c r="S2658" s="95"/>
      <c r="T2658" s="9" t="s">
        <v>156</v>
      </c>
      <c r="U2658" s="7" t="str">
        <f t="shared" si="3369"/>
        <v>Contractuel</v>
      </c>
      <c r="V2658" s="8">
        <v>45689</v>
      </c>
      <c r="W2658" s="8">
        <f>VLOOKUP(B2658,[1]BASE!$A:$Q,17,0)</f>
        <v>45716</v>
      </c>
      <c r="X2658" s="95"/>
      <c r="Y2658" s="95"/>
      <c r="Z2658" s="129">
        <v>45590</v>
      </c>
      <c r="AA2658" s="7">
        <f t="shared" si="3370"/>
        <v>10</v>
      </c>
      <c r="AB2658" s="7">
        <f t="shared" si="3371"/>
        <v>2024</v>
      </c>
      <c r="AC2658" s="7">
        <f t="shared" si="3372"/>
        <v>2028</v>
      </c>
      <c r="AD2658" s="10" t="e">
        <f t="shared" ref="AD2658:AD2721" ca="1" si="3415">IF(#REF!="Non",(DAYS360(N2658,Q2658)/360),(DAYS360(N2658,TODAY())/360))</f>
        <v>#REF!</v>
      </c>
      <c r="AE2658" s="10" t="e">
        <f t="shared" ca="1" si="3374"/>
        <v>#REF!</v>
      </c>
      <c r="AF2658" s="144">
        <v>28029</v>
      </c>
      <c r="AG2658" s="11">
        <f t="shared" ca="1" si="3375"/>
        <v>48.473972602739728</v>
      </c>
      <c r="AH2658" s="10" t="str">
        <f t="shared" ca="1" si="3376"/>
        <v>&gt;45&lt; 55</v>
      </c>
      <c r="AI2658" s="95">
        <v>12153621</v>
      </c>
      <c r="AJ2658" s="164" t="s">
        <v>192</v>
      </c>
      <c r="AK2658" s="163" t="s">
        <v>10024</v>
      </c>
      <c r="AL2658" s="144">
        <v>34730</v>
      </c>
      <c r="AM2658" s="65" t="s">
        <v>108</v>
      </c>
      <c r="AN2658" s="125" t="s">
        <v>76</v>
      </c>
      <c r="AO2658" s="95"/>
      <c r="AP2658" s="95" t="s">
        <v>10001</v>
      </c>
      <c r="AQ2658" s="95">
        <v>3</v>
      </c>
      <c r="AR2658" s="95">
        <v>1</v>
      </c>
      <c r="AS2658" s="15">
        <f t="shared" si="3328"/>
        <v>45956.25</v>
      </c>
      <c r="AT2658" s="122" t="s">
        <v>163</v>
      </c>
      <c r="AU2658" s="65">
        <v>3.7149999999999999</v>
      </c>
      <c r="AV2658" s="164">
        <v>17</v>
      </c>
      <c r="AW2658" s="164">
        <v>20600</v>
      </c>
      <c r="AX2658" s="164" t="s">
        <v>10025</v>
      </c>
      <c r="AY2658" s="164">
        <v>31</v>
      </c>
      <c r="AZ2658" s="95" t="s">
        <v>203</v>
      </c>
      <c r="BA2658" s="20" t="str">
        <f t="shared" si="3377"/>
        <v>17206000000088003331</v>
      </c>
      <c r="BB2658" s="31">
        <f t="shared" si="3378"/>
        <v>20</v>
      </c>
      <c r="BC2658" s="95" t="s">
        <v>6848</v>
      </c>
      <c r="BD2658" s="95" t="s">
        <v>491</v>
      </c>
      <c r="BE2658" s="95"/>
      <c r="BF2658" s="95"/>
      <c r="BG2658" s="95">
        <v>92059789</v>
      </c>
      <c r="BH2658" s="95">
        <v>29173459</v>
      </c>
      <c r="BI2658" s="95"/>
      <c r="BJ2658" s="95" t="s">
        <v>5367</v>
      </c>
      <c r="BK2658" s="14" t="str">
        <f t="shared" si="3399"/>
        <v>B-P6 AV</v>
      </c>
      <c r="BL2658" s="95" t="s">
        <v>595</v>
      </c>
      <c r="BM2658" s="95"/>
      <c r="BN2658" s="95"/>
      <c r="BO2658" s="95"/>
      <c r="BP2658" s="95"/>
      <c r="BQ2658" s="95"/>
    </row>
    <row r="2659" spans="1:69" x14ac:dyDescent="0.25">
      <c r="A2659" t="str">
        <f>VLOOKUP(B2659,[2]RH!$B:$BV,72,0)</f>
        <v>si</v>
      </c>
      <c r="B2659" s="172">
        <v>2719</v>
      </c>
      <c r="C2659" s="168" t="s">
        <v>168</v>
      </c>
      <c r="D2659" s="7" t="s">
        <v>10026</v>
      </c>
      <c r="E2659" s="130" t="s">
        <v>67</v>
      </c>
      <c r="F2659" s="130" t="s">
        <v>118</v>
      </c>
      <c r="G2659" s="7" t="s">
        <v>220</v>
      </c>
      <c r="H2659" s="125" t="s">
        <v>225</v>
      </c>
      <c r="I2659" s="7" t="s">
        <v>5620</v>
      </c>
      <c r="J2659" s="65" t="s">
        <v>281</v>
      </c>
      <c r="K2659" s="125" t="s">
        <v>146</v>
      </c>
      <c r="L2659" s="139" t="s">
        <v>90</v>
      </c>
      <c r="M2659" s="7" t="str">
        <f t="shared" si="3356"/>
        <v>Couturière</v>
      </c>
      <c r="N2659" s="129">
        <v>45590</v>
      </c>
      <c r="O2659" s="95"/>
      <c r="P2659" s="7">
        <f t="shared" ca="1" si="3402"/>
        <v>-6</v>
      </c>
      <c r="Q2659" s="129"/>
      <c r="R2659" s="95"/>
      <c r="S2659" s="95"/>
      <c r="T2659" s="9" t="s">
        <v>156</v>
      </c>
      <c r="U2659" s="7" t="str">
        <f t="shared" si="3369"/>
        <v>Contractuel</v>
      </c>
      <c r="V2659" s="8">
        <v>45689</v>
      </c>
      <c r="W2659" s="8">
        <f>VLOOKUP(B2659,[1]BASE!$A:$Q,17,0)</f>
        <v>45716</v>
      </c>
      <c r="X2659" s="95"/>
      <c r="Y2659" s="95"/>
      <c r="Z2659" s="129">
        <v>45590</v>
      </c>
      <c r="AA2659" s="7">
        <f t="shared" si="3370"/>
        <v>10</v>
      </c>
      <c r="AB2659" s="7">
        <f t="shared" si="3371"/>
        <v>2024</v>
      </c>
      <c r="AC2659" s="7">
        <f t="shared" si="3372"/>
        <v>2028</v>
      </c>
      <c r="AD2659" s="10" t="e">
        <f t="shared" ref="AD2659:AD2722" ca="1" si="3416">IF(#REF!="Non",(DAYS360(N2659,Q2659)/360),(DAYS360(N2659,TODAY())/360))</f>
        <v>#REF!</v>
      </c>
      <c r="AE2659" s="10" t="e">
        <f t="shared" ca="1" si="3374"/>
        <v>#REF!</v>
      </c>
      <c r="AF2659" s="144">
        <v>30592</v>
      </c>
      <c r="AG2659" s="11">
        <f t="shared" ca="1" si="3375"/>
        <v>41.452054794520549</v>
      </c>
      <c r="AH2659" s="10" t="str">
        <f t="shared" ca="1" si="3376"/>
        <v>&gt;35&lt; 45</v>
      </c>
      <c r="AI2659" s="95">
        <v>12661032</v>
      </c>
      <c r="AJ2659" s="164" t="s">
        <v>150</v>
      </c>
      <c r="AK2659" s="163" t="s">
        <v>10027</v>
      </c>
      <c r="AL2659" s="144">
        <v>36987</v>
      </c>
      <c r="AM2659" s="65" t="s">
        <v>108</v>
      </c>
      <c r="AN2659" s="125" t="s">
        <v>76</v>
      </c>
      <c r="AO2659" s="95">
        <v>2</v>
      </c>
      <c r="AP2659" s="95" t="s">
        <v>9679</v>
      </c>
      <c r="AQ2659" s="95">
        <v>3</v>
      </c>
      <c r="AR2659" s="95">
        <v>1</v>
      </c>
      <c r="AS2659" s="15">
        <f t="shared" si="3328"/>
        <v>45955.25</v>
      </c>
      <c r="AT2659" s="122" t="s">
        <v>163</v>
      </c>
      <c r="AU2659" s="65">
        <v>3.7149999999999999</v>
      </c>
      <c r="AV2659" s="164">
        <v>17</v>
      </c>
      <c r="AW2659" s="164">
        <v>53594</v>
      </c>
      <c r="AX2659" s="164" t="s">
        <v>10028</v>
      </c>
      <c r="AY2659" s="164">
        <v>93</v>
      </c>
      <c r="AZ2659" s="95" t="s">
        <v>203</v>
      </c>
      <c r="BA2659" s="20" t="str">
        <f t="shared" si="3377"/>
        <v>17535940172569084293</v>
      </c>
      <c r="BB2659" s="31">
        <f t="shared" si="3378"/>
        <v>20</v>
      </c>
      <c r="BC2659" s="95" t="s">
        <v>8330</v>
      </c>
      <c r="BD2659" s="95" t="s">
        <v>341</v>
      </c>
      <c r="BE2659" s="95"/>
      <c r="BF2659" s="95"/>
      <c r="BG2659" s="95">
        <v>21437332</v>
      </c>
      <c r="BH2659" s="95"/>
      <c r="BI2659" s="95"/>
      <c r="BJ2659" s="95" t="s">
        <v>3173</v>
      </c>
      <c r="BK2659" s="14" t="str">
        <f t="shared" si="3399"/>
        <v>B-P6 AV</v>
      </c>
      <c r="BL2659" s="95" t="s">
        <v>595</v>
      </c>
      <c r="BM2659" s="95"/>
      <c r="BN2659" s="95"/>
      <c r="BO2659" s="95"/>
      <c r="BP2659" s="95"/>
      <c r="BQ2659" s="95"/>
    </row>
    <row r="2660" spans="1:69" x14ac:dyDescent="0.25">
      <c r="A2660" t="str">
        <f>VLOOKUP(B2660,[2]RH!$B:$BV,72,0)</f>
        <v>si</v>
      </c>
      <c r="B2660" s="172">
        <v>2720</v>
      </c>
      <c r="C2660" s="168" t="s">
        <v>168</v>
      </c>
      <c r="D2660" s="7" t="s">
        <v>10029</v>
      </c>
      <c r="E2660" s="130" t="s">
        <v>67</v>
      </c>
      <c r="F2660" s="130" t="s">
        <v>118</v>
      </c>
      <c r="G2660" s="7" t="s">
        <v>220</v>
      </c>
      <c r="H2660" s="125" t="s">
        <v>225</v>
      </c>
      <c r="I2660" s="7" t="s">
        <v>5620</v>
      </c>
      <c r="J2660" s="65" t="s">
        <v>281</v>
      </c>
      <c r="K2660" s="125" t="s">
        <v>146</v>
      </c>
      <c r="L2660" s="139" t="s">
        <v>90</v>
      </c>
      <c r="M2660" s="7" t="str">
        <f t="shared" si="3356"/>
        <v>Couturière</v>
      </c>
      <c r="N2660" s="129">
        <v>45590</v>
      </c>
      <c r="O2660" s="95"/>
      <c r="P2660" s="7">
        <f t="shared" ca="1" si="3402"/>
        <v>-6</v>
      </c>
      <c r="Q2660" s="129"/>
      <c r="R2660" s="95"/>
      <c r="S2660" s="95"/>
      <c r="T2660" s="9" t="s">
        <v>156</v>
      </c>
      <c r="U2660" s="7" t="str">
        <f t="shared" si="3369"/>
        <v>Contractuel</v>
      </c>
      <c r="V2660" s="8">
        <v>45689</v>
      </c>
      <c r="W2660" s="8">
        <f>VLOOKUP(B2660,[1]BASE!$A:$Q,17,0)</f>
        <v>45716</v>
      </c>
      <c r="X2660" s="95"/>
      <c r="Y2660" s="95"/>
      <c r="Z2660" s="129">
        <v>45590</v>
      </c>
      <c r="AA2660" s="7">
        <f t="shared" si="3370"/>
        <v>10</v>
      </c>
      <c r="AB2660" s="7">
        <f t="shared" si="3371"/>
        <v>2024</v>
      </c>
      <c r="AC2660" s="7">
        <f t="shared" si="3372"/>
        <v>2028</v>
      </c>
      <c r="AD2660" s="10" t="e">
        <f t="shared" ref="AD2660:AD2723" ca="1" si="3417">IF(#REF!="Non",(DAYS360(N2660,Q2660)/360),(DAYS360(N2660,TODAY())/360))</f>
        <v>#REF!</v>
      </c>
      <c r="AE2660" s="10" t="e">
        <f t="shared" ca="1" si="3374"/>
        <v>#REF!</v>
      </c>
      <c r="AF2660" s="144">
        <v>27719</v>
      </c>
      <c r="AG2660" s="11">
        <f t="shared" ca="1" si="3375"/>
        <v>49.323287671232876</v>
      </c>
      <c r="AH2660" s="10" t="str">
        <f t="shared" ca="1" si="3376"/>
        <v>&gt;45&lt; 55</v>
      </c>
      <c r="AI2660" s="95">
        <v>12364464</v>
      </c>
      <c r="AJ2660" s="164" t="s">
        <v>106</v>
      </c>
      <c r="AK2660" s="163" t="s">
        <v>10030</v>
      </c>
      <c r="AL2660" s="144">
        <v>38769</v>
      </c>
      <c r="AM2660" s="65" t="s">
        <v>108</v>
      </c>
      <c r="AN2660" s="125" t="s">
        <v>76</v>
      </c>
      <c r="AO2660" s="95"/>
      <c r="AP2660" s="95" t="s">
        <v>1514</v>
      </c>
      <c r="AQ2660" s="95">
        <v>3</v>
      </c>
      <c r="AR2660" s="95">
        <v>1</v>
      </c>
      <c r="AS2660" s="15">
        <f t="shared" ref="AS2660:AS2723" si="3418">N2660+(365.25*AR2660)</f>
        <v>45955.25</v>
      </c>
      <c r="AT2660" s="122" t="s">
        <v>163</v>
      </c>
      <c r="AU2660" s="65">
        <v>3.7149999999999999</v>
      </c>
      <c r="AV2660" s="164">
        <v>17</v>
      </c>
      <c r="AW2660" s="164" t="s">
        <v>201</v>
      </c>
      <c r="AX2660" s="164" t="s">
        <v>10031</v>
      </c>
      <c r="AY2660" s="164">
        <v>56</v>
      </c>
      <c r="AZ2660" s="95" t="s">
        <v>203</v>
      </c>
      <c r="BA2660" s="20" t="str">
        <f t="shared" si="3377"/>
        <v>17001000000350804956</v>
      </c>
      <c r="BB2660" s="31">
        <f t="shared" si="3378"/>
        <v>20</v>
      </c>
      <c r="BC2660" s="95" t="s">
        <v>10032</v>
      </c>
      <c r="BD2660" s="95" t="s">
        <v>115</v>
      </c>
      <c r="BE2660" s="95"/>
      <c r="BF2660" s="95"/>
      <c r="BG2660" s="95">
        <v>27610356</v>
      </c>
      <c r="BH2660" s="95"/>
      <c r="BI2660" s="95"/>
      <c r="BJ2660" s="95" t="s">
        <v>714</v>
      </c>
      <c r="BK2660" s="14" t="str">
        <f t="shared" si="3399"/>
        <v>B-P6 AV</v>
      </c>
      <c r="BL2660" s="95" t="s">
        <v>595</v>
      </c>
      <c r="BM2660" s="95"/>
      <c r="BN2660" s="95"/>
      <c r="BO2660" s="95"/>
      <c r="BP2660" s="95"/>
      <c r="BQ2660" s="95"/>
    </row>
    <row r="2661" spans="1:69" x14ac:dyDescent="0.25">
      <c r="A2661" t="str">
        <f>VLOOKUP(B2661,[2]RH!$B:$BV,72,0)</f>
        <v>si</v>
      </c>
      <c r="B2661" s="172">
        <v>2721</v>
      </c>
      <c r="C2661" s="168" t="s">
        <v>65</v>
      </c>
      <c r="D2661" s="7" t="s">
        <v>10033</v>
      </c>
      <c r="E2661" s="130" t="s">
        <v>67</v>
      </c>
      <c r="F2661" s="130" t="s">
        <v>102</v>
      </c>
      <c r="G2661" s="7" t="s">
        <v>1585</v>
      </c>
      <c r="H2661" s="125" t="s">
        <v>102</v>
      </c>
      <c r="I2661" s="7" t="s">
        <v>8781</v>
      </c>
      <c r="J2661" s="65"/>
      <c r="K2661" s="125" t="s">
        <v>89</v>
      </c>
      <c r="L2661" s="139" t="s">
        <v>90</v>
      </c>
      <c r="M2661" s="7" t="str">
        <f t="shared" si="3356"/>
        <v>MANITENTIONNAIRE</v>
      </c>
      <c r="N2661" s="129">
        <v>45595</v>
      </c>
      <c r="O2661" s="95"/>
      <c r="P2661" s="7">
        <f t="shared" ca="1" si="3402"/>
        <v>-6</v>
      </c>
      <c r="Q2661" s="129"/>
      <c r="R2661" s="95"/>
      <c r="S2661" s="95"/>
      <c r="T2661" s="9" t="s">
        <v>156</v>
      </c>
      <c r="U2661" s="7" t="str">
        <f t="shared" si="3369"/>
        <v>Contractuel</v>
      </c>
      <c r="V2661" s="8">
        <v>45627</v>
      </c>
      <c r="W2661" s="8">
        <v>45716</v>
      </c>
      <c r="X2661" s="95"/>
      <c r="Y2661" s="95"/>
      <c r="Z2661" s="129">
        <v>45595</v>
      </c>
      <c r="AA2661" s="7">
        <f t="shared" si="3370"/>
        <v>10</v>
      </c>
      <c r="AB2661" s="7">
        <f t="shared" si="3371"/>
        <v>2024</v>
      </c>
      <c r="AC2661" s="7">
        <f t="shared" si="3372"/>
        <v>2028</v>
      </c>
      <c r="AD2661" s="10" t="e">
        <f t="shared" ref="AD2661:AD2724" ca="1" si="3419">IF(#REF!="Non",(DAYS360(N2661,Q2661)/360),(DAYS360(N2661,TODAY())/360))</f>
        <v>#REF!</v>
      </c>
      <c r="AE2661" s="10" t="e">
        <f t="shared" ca="1" si="3374"/>
        <v>#REF!</v>
      </c>
      <c r="AF2661" s="144">
        <v>37596</v>
      </c>
      <c r="AG2661" s="11">
        <f t="shared" ca="1" si="3375"/>
        <v>22.263013698630136</v>
      </c>
      <c r="AH2661" s="10" t="str">
        <f t="shared" ca="1" si="3376"/>
        <v>&lt; 25</v>
      </c>
      <c r="AI2661" s="95"/>
      <c r="AJ2661" s="164"/>
      <c r="AK2661" s="163" t="s">
        <v>10034</v>
      </c>
      <c r="AL2661" s="144">
        <v>43561</v>
      </c>
      <c r="AM2661" s="65" t="s">
        <v>75</v>
      </c>
      <c r="AN2661" s="125" t="s">
        <v>109</v>
      </c>
      <c r="AO2661" s="95"/>
      <c r="AP2661" s="95" t="s">
        <v>10035</v>
      </c>
      <c r="AQ2661" s="95">
        <v>3</v>
      </c>
      <c r="AR2661" s="95">
        <v>1</v>
      </c>
      <c r="AS2661" s="15">
        <f t="shared" si="3418"/>
        <v>45960.25</v>
      </c>
      <c r="AT2661" s="122" t="s">
        <v>163</v>
      </c>
      <c r="AU2661" s="65">
        <v>3.778</v>
      </c>
      <c r="AV2661" s="164">
        <v>17</v>
      </c>
      <c r="AW2661" s="164" t="s">
        <v>201</v>
      </c>
      <c r="AX2661" s="164" t="s">
        <v>10036</v>
      </c>
      <c r="AY2661" s="164">
        <v>84</v>
      </c>
      <c r="AZ2661" s="95" t="s">
        <v>203</v>
      </c>
      <c r="BA2661" s="20" t="str">
        <f t="shared" si="3377"/>
        <v>17001000000317342284</v>
      </c>
      <c r="BB2661" s="31">
        <f t="shared" si="3378"/>
        <v>20</v>
      </c>
      <c r="BC2661" s="95" t="s">
        <v>10037</v>
      </c>
      <c r="BD2661" s="95" t="s">
        <v>341</v>
      </c>
      <c r="BE2661" s="95"/>
      <c r="BF2661" s="95"/>
      <c r="BG2661" s="95">
        <v>23677431</v>
      </c>
      <c r="BH2661" s="95"/>
      <c r="BI2661" s="95"/>
      <c r="BJ2661" s="95" t="s">
        <v>1121</v>
      </c>
      <c r="BK2661" s="14" t="str">
        <f t="shared" si="3399"/>
        <v>-LOGISTIQUE</v>
      </c>
      <c r="BL2661" s="95" t="s">
        <v>241</v>
      </c>
      <c r="BM2661" s="95"/>
      <c r="BN2661" s="95"/>
      <c r="BO2661" s="95"/>
      <c r="BP2661" s="95"/>
      <c r="BQ2661" s="95"/>
    </row>
    <row r="2662" spans="1:69" x14ac:dyDescent="0.25">
      <c r="A2662" t="str">
        <f>VLOOKUP(B2662,[2]RH!$B:$BV,72,0)</f>
        <v>si</v>
      </c>
      <c r="B2662" s="172">
        <v>2722</v>
      </c>
      <c r="C2662" s="168" t="s">
        <v>168</v>
      </c>
      <c r="D2662" s="7" t="s">
        <v>10038</v>
      </c>
      <c r="E2662" s="130" t="s">
        <v>67</v>
      </c>
      <c r="F2662" s="130" t="s">
        <v>118</v>
      </c>
      <c r="G2662" s="7" t="s">
        <v>220</v>
      </c>
      <c r="H2662" s="125" t="s">
        <v>2398</v>
      </c>
      <c r="I2662" s="7" t="s">
        <v>9411</v>
      </c>
      <c r="J2662" s="65" t="s">
        <v>190</v>
      </c>
      <c r="K2662" s="125" t="s">
        <v>146</v>
      </c>
      <c r="L2662" s="139" t="s">
        <v>90</v>
      </c>
      <c r="M2662" s="7" t="str">
        <f t="shared" si="3356"/>
        <v>Couturière</v>
      </c>
      <c r="N2662" s="129">
        <v>45590</v>
      </c>
      <c r="O2662" s="95"/>
      <c r="P2662" s="7">
        <f t="shared" ca="1" si="3402"/>
        <v>-6</v>
      </c>
      <c r="Q2662" s="129"/>
      <c r="R2662" s="95"/>
      <c r="S2662" s="95"/>
      <c r="T2662" s="9" t="s">
        <v>156</v>
      </c>
      <c r="U2662" s="7" t="str">
        <f t="shared" si="3369"/>
        <v>Contractuel</v>
      </c>
      <c r="V2662" s="8">
        <v>45689</v>
      </c>
      <c r="W2662" s="8">
        <f>VLOOKUP(B2662,[1]BASE!$A:$Q,17,0)</f>
        <v>45716</v>
      </c>
      <c r="X2662" s="95"/>
      <c r="Y2662" s="95"/>
      <c r="Z2662" s="129">
        <v>45590</v>
      </c>
      <c r="AA2662" s="7">
        <f t="shared" si="3370"/>
        <v>10</v>
      </c>
      <c r="AB2662" s="7">
        <f t="shared" si="3371"/>
        <v>2024</v>
      </c>
      <c r="AC2662" s="7">
        <f t="shared" si="3372"/>
        <v>2028</v>
      </c>
      <c r="AD2662" s="10" t="e">
        <f t="shared" ref="AD2662:AD2725" ca="1" si="3420">IF(#REF!="Non",(DAYS360(N2662,Q2662)/360),(DAYS360(N2662,TODAY())/360))</f>
        <v>#REF!</v>
      </c>
      <c r="AE2662" s="10" t="e">
        <f t="shared" ca="1" si="3374"/>
        <v>#REF!</v>
      </c>
      <c r="AF2662" s="144">
        <v>28389</v>
      </c>
      <c r="AG2662" s="11">
        <f t="shared" ca="1" si="3375"/>
        <v>47.487671232876714</v>
      </c>
      <c r="AH2662" s="10" t="str">
        <f t="shared" ca="1" si="3376"/>
        <v>&gt;45&lt; 55</v>
      </c>
      <c r="AI2662" s="95">
        <v>11802709</v>
      </c>
      <c r="AJ2662" s="164" t="s">
        <v>213</v>
      </c>
      <c r="AK2662" s="163" t="s">
        <v>10039</v>
      </c>
      <c r="AL2662" s="144">
        <v>45021</v>
      </c>
      <c r="AM2662" s="65" t="s">
        <v>108</v>
      </c>
      <c r="AN2662" s="125" t="s">
        <v>76</v>
      </c>
      <c r="AO2662" s="95">
        <v>1</v>
      </c>
      <c r="AP2662" s="95" t="s">
        <v>9679</v>
      </c>
      <c r="AQ2662" s="95">
        <v>3</v>
      </c>
      <c r="AR2662" s="95">
        <v>1</v>
      </c>
      <c r="AS2662" s="15">
        <f t="shared" si="3418"/>
        <v>45955.25</v>
      </c>
      <c r="AT2662" s="122" t="s">
        <v>163</v>
      </c>
      <c r="AU2662" s="65">
        <v>3.7149999999999999</v>
      </c>
      <c r="AV2662" s="164">
        <v>17</v>
      </c>
      <c r="AW2662" s="164" t="s">
        <v>201</v>
      </c>
      <c r="AX2662" s="164" t="s">
        <v>10040</v>
      </c>
      <c r="AY2662" s="164">
        <v>88</v>
      </c>
      <c r="AZ2662" s="95" t="s">
        <v>203</v>
      </c>
      <c r="BA2662" s="20" t="str">
        <f t="shared" si="3377"/>
        <v>17001000000350984988</v>
      </c>
      <c r="BB2662" s="31">
        <f t="shared" si="3378"/>
        <v>20</v>
      </c>
      <c r="BC2662" s="95" t="s">
        <v>286</v>
      </c>
      <c r="BD2662" s="95" t="s">
        <v>115</v>
      </c>
      <c r="BE2662" s="95"/>
      <c r="BF2662" s="95"/>
      <c r="BG2662" s="95">
        <v>28665180</v>
      </c>
      <c r="BH2662" s="95"/>
      <c r="BI2662" s="95"/>
      <c r="BJ2662" s="95" t="s">
        <v>286</v>
      </c>
      <c r="BK2662" s="14" t="str">
        <f t="shared" si="3399"/>
        <v>A-P7 AR</v>
      </c>
      <c r="BL2662" s="95" t="s">
        <v>595</v>
      </c>
      <c r="BM2662" s="95"/>
      <c r="BN2662" s="95"/>
      <c r="BO2662" s="95"/>
      <c r="BP2662" s="95"/>
      <c r="BQ2662" s="95"/>
    </row>
    <row r="2663" spans="1:69" x14ac:dyDescent="0.25">
      <c r="A2663" t="str">
        <f>VLOOKUP(B2663,[2]RH!$B:$BV,72,0)</f>
        <v>si</v>
      </c>
      <c r="B2663" s="172">
        <v>2723</v>
      </c>
      <c r="C2663" s="168" t="s">
        <v>168</v>
      </c>
      <c r="D2663" s="7" t="s">
        <v>10041</v>
      </c>
      <c r="E2663" s="130" t="s">
        <v>67</v>
      </c>
      <c r="F2663" s="130" t="s">
        <v>118</v>
      </c>
      <c r="G2663" s="7" t="s">
        <v>220</v>
      </c>
      <c r="H2663" s="125" t="s">
        <v>225</v>
      </c>
      <c r="I2663" s="7" t="s">
        <v>5620</v>
      </c>
      <c r="J2663" s="65" t="s">
        <v>281</v>
      </c>
      <c r="K2663" s="125" t="s">
        <v>146</v>
      </c>
      <c r="L2663" s="139" t="s">
        <v>90</v>
      </c>
      <c r="M2663" s="7" t="str">
        <f t="shared" si="3356"/>
        <v>Couturière</v>
      </c>
      <c r="N2663" s="129">
        <v>45590</v>
      </c>
      <c r="O2663" s="95"/>
      <c r="P2663" s="7">
        <f t="shared" ca="1" si="3402"/>
        <v>-6</v>
      </c>
      <c r="Q2663" s="129"/>
      <c r="R2663" s="95"/>
      <c r="S2663" s="95"/>
      <c r="T2663" s="9" t="s">
        <v>156</v>
      </c>
      <c r="U2663" s="7" t="str">
        <f t="shared" si="3369"/>
        <v>Contractuel</v>
      </c>
      <c r="V2663" s="8">
        <v>45689</v>
      </c>
      <c r="W2663" s="8">
        <f>VLOOKUP(B2663,[1]BASE!$A:$Q,17,0)</f>
        <v>45716</v>
      </c>
      <c r="X2663" s="95"/>
      <c r="Y2663" s="95"/>
      <c r="Z2663" s="129">
        <v>45590</v>
      </c>
      <c r="AA2663" s="7">
        <f t="shared" si="3370"/>
        <v>10</v>
      </c>
      <c r="AB2663" s="7">
        <f t="shared" si="3371"/>
        <v>2024</v>
      </c>
      <c r="AC2663" s="7">
        <f t="shared" si="3372"/>
        <v>2028</v>
      </c>
      <c r="AD2663" s="10" t="e">
        <f t="shared" ref="AD2663:AD2726" ca="1" si="3421">IF(#REF!="Non",(DAYS360(N2663,Q2663)/360),(DAYS360(N2663,TODAY())/360))</f>
        <v>#REF!</v>
      </c>
      <c r="AE2663" s="10" t="e">
        <f t="shared" ca="1" si="3374"/>
        <v>#REF!</v>
      </c>
      <c r="AF2663" s="144">
        <v>30518</v>
      </c>
      <c r="AG2663" s="11">
        <f t="shared" ca="1" si="3375"/>
        <v>41.654794520547945</v>
      </c>
      <c r="AH2663" s="10" t="str">
        <f t="shared" ca="1" si="3376"/>
        <v>&gt;35&lt; 45</v>
      </c>
      <c r="AI2663" s="95">
        <v>12665554</v>
      </c>
      <c r="AJ2663" s="164" t="s">
        <v>120</v>
      </c>
      <c r="AK2663" s="163" t="s">
        <v>10042</v>
      </c>
      <c r="AL2663" s="144">
        <v>36787</v>
      </c>
      <c r="AM2663" s="65" t="s">
        <v>108</v>
      </c>
      <c r="AN2663" s="125" t="s">
        <v>76</v>
      </c>
      <c r="AO2663" s="95">
        <v>3</v>
      </c>
      <c r="AP2663" s="95" t="s">
        <v>9679</v>
      </c>
      <c r="AQ2663" s="95">
        <v>3</v>
      </c>
      <c r="AR2663" s="95">
        <v>1</v>
      </c>
      <c r="AS2663" s="15">
        <f t="shared" si="3418"/>
        <v>45955.25</v>
      </c>
      <c r="AT2663" s="122" t="s">
        <v>163</v>
      </c>
      <c r="AU2663" s="65">
        <v>3.7149999999999999</v>
      </c>
      <c r="AV2663" s="164">
        <v>12</v>
      </c>
      <c r="AW2663" s="164" t="s">
        <v>1464</v>
      </c>
      <c r="AX2663" s="164" t="s">
        <v>10043</v>
      </c>
      <c r="AY2663" s="164">
        <v>81</v>
      </c>
      <c r="AZ2663" s="95" t="s">
        <v>195</v>
      </c>
      <c r="BA2663" s="20" t="str">
        <f t="shared" si="3377"/>
        <v>12055000000245599681</v>
      </c>
      <c r="BB2663" s="31">
        <f t="shared" si="3378"/>
        <v>20</v>
      </c>
      <c r="BC2663" s="95" t="s">
        <v>486</v>
      </c>
      <c r="BD2663" s="95" t="s">
        <v>341</v>
      </c>
      <c r="BE2663" s="95"/>
      <c r="BF2663" s="95"/>
      <c r="BG2663" s="95">
        <v>20762729</v>
      </c>
      <c r="BH2663" s="95"/>
      <c r="BI2663" s="95"/>
      <c r="BJ2663" s="95" t="s">
        <v>486</v>
      </c>
      <c r="BK2663" s="14" t="str">
        <f t="shared" si="3399"/>
        <v>B-P6 AV</v>
      </c>
      <c r="BL2663" s="95" t="s">
        <v>595</v>
      </c>
      <c r="BM2663" s="95"/>
      <c r="BN2663" s="95"/>
      <c r="BO2663" s="95"/>
      <c r="BP2663" s="95"/>
      <c r="BQ2663" s="95"/>
    </row>
    <row r="2664" spans="1:69" x14ac:dyDescent="0.25">
      <c r="A2664" t="str">
        <f>VLOOKUP(B2664,[2]RH!$B:$BV,72,0)</f>
        <v>si</v>
      </c>
      <c r="B2664" s="172">
        <v>2724</v>
      </c>
      <c r="C2664" s="168" t="s">
        <v>168</v>
      </c>
      <c r="D2664" s="7" t="s">
        <v>10044</v>
      </c>
      <c r="E2664" s="130" t="s">
        <v>67</v>
      </c>
      <c r="F2664" s="130" t="s">
        <v>118</v>
      </c>
      <c r="G2664" s="7" t="s">
        <v>220</v>
      </c>
      <c r="H2664" s="125" t="s">
        <v>562</v>
      </c>
      <c r="I2664" s="7" t="s">
        <v>1477</v>
      </c>
      <c r="J2664" s="65" t="s">
        <v>190</v>
      </c>
      <c r="K2664" s="125" t="s">
        <v>146</v>
      </c>
      <c r="L2664" s="139" t="s">
        <v>90</v>
      </c>
      <c r="M2664" s="7" t="str">
        <f t="shared" si="3356"/>
        <v>Couturière</v>
      </c>
      <c r="N2664" s="129">
        <v>45590</v>
      </c>
      <c r="O2664" s="95"/>
      <c r="P2664" s="7">
        <f t="shared" ca="1" si="3402"/>
        <v>-6</v>
      </c>
      <c r="Q2664" s="129"/>
      <c r="R2664" s="95"/>
      <c r="S2664" s="95"/>
      <c r="T2664" s="9" t="s">
        <v>156</v>
      </c>
      <c r="U2664" s="7" t="str">
        <f t="shared" si="3369"/>
        <v>Contractuel</v>
      </c>
      <c r="V2664" s="8">
        <v>45689</v>
      </c>
      <c r="W2664" s="8">
        <f>VLOOKUP(B2664,[1]BASE!$A:$Q,17,0)</f>
        <v>45716</v>
      </c>
      <c r="X2664" s="95"/>
      <c r="Y2664" s="95"/>
      <c r="Z2664" s="129">
        <v>45590</v>
      </c>
      <c r="AA2664" s="7">
        <f t="shared" si="3370"/>
        <v>10</v>
      </c>
      <c r="AB2664" s="7">
        <f t="shared" si="3371"/>
        <v>2024</v>
      </c>
      <c r="AC2664" s="7">
        <f t="shared" si="3372"/>
        <v>2028</v>
      </c>
      <c r="AD2664" s="10" t="e">
        <f t="shared" ref="AD2664:AD2727" ca="1" si="3422">IF(#REF!="Non",(DAYS360(N2664,Q2664)/360),(DAYS360(N2664,TODAY())/360))</f>
        <v>#REF!</v>
      </c>
      <c r="AE2664" s="10" t="e">
        <f t="shared" ca="1" si="3374"/>
        <v>#REF!</v>
      </c>
      <c r="AF2664" s="144">
        <v>35283</v>
      </c>
      <c r="AG2664" s="11">
        <f t="shared" ca="1" si="3375"/>
        <v>28.6</v>
      </c>
      <c r="AH2664" s="10" t="str">
        <f t="shared" ca="1" si="3376"/>
        <v>&gt;25&lt; 35</v>
      </c>
      <c r="AI2664" s="95">
        <v>17128703</v>
      </c>
      <c r="AJ2664" s="164" t="s">
        <v>213</v>
      </c>
      <c r="AK2664" s="163" t="s">
        <v>10045</v>
      </c>
      <c r="AL2664" s="144">
        <v>41422</v>
      </c>
      <c r="AM2664" s="65" t="s">
        <v>108</v>
      </c>
      <c r="AN2664" s="125" t="s">
        <v>76</v>
      </c>
      <c r="AO2664" s="95"/>
      <c r="AP2664" s="95" t="s">
        <v>10046</v>
      </c>
      <c r="AQ2664" s="95">
        <v>3</v>
      </c>
      <c r="AR2664" s="95">
        <v>1</v>
      </c>
      <c r="AS2664" s="15">
        <f t="shared" si="3418"/>
        <v>45955.25</v>
      </c>
      <c r="AT2664" s="122" t="s">
        <v>163</v>
      </c>
      <c r="AU2664" s="65">
        <v>3.7149999999999999</v>
      </c>
      <c r="AV2664" s="164">
        <v>17</v>
      </c>
      <c r="AW2664" s="164" t="s">
        <v>201</v>
      </c>
      <c r="AX2664" s="164" t="s">
        <v>10047</v>
      </c>
      <c r="AY2664" s="164">
        <v>81</v>
      </c>
      <c r="AZ2664" s="95" t="s">
        <v>203</v>
      </c>
      <c r="BA2664" s="20" t="str">
        <f t="shared" si="3377"/>
        <v>17001000000351059581</v>
      </c>
      <c r="BB2664" s="31">
        <f t="shared" si="3378"/>
        <v>20</v>
      </c>
      <c r="BC2664" s="95" t="s">
        <v>10048</v>
      </c>
      <c r="BD2664" s="95" t="s">
        <v>341</v>
      </c>
      <c r="BE2664" s="95"/>
      <c r="BF2664" s="95"/>
      <c r="BG2664" s="95">
        <v>26715409</v>
      </c>
      <c r="BH2664" s="95"/>
      <c r="BI2664" s="95"/>
      <c r="BJ2664" s="95" t="s">
        <v>10048</v>
      </c>
      <c r="BK2664" s="14" t="str">
        <f t="shared" si="3399"/>
        <v>A-P6 AR</v>
      </c>
      <c r="BL2664" s="95" t="s">
        <v>595</v>
      </c>
      <c r="BM2664" s="95"/>
      <c r="BN2664" s="95"/>
      <c r="BO2664" s="95"/>
      <c r="BP2664" s="95"/>
      <c r="BQ2664" s="95"/>
    </row>
    <row r="2665" spans="1:69" x14ac:dyDescent="0.25">
      <c r="A2665" t="str">
        <f>VLOOKUP(B2665,[2]RH!$B:$BV,72,0)</f>
        <v>si</v>
      </c>
      <c r="B2665" s="172">
        <v>2725</v>
      </c>
      <c r="C2665" s="168" t="s">
        <v>168</v>
      </c>
      <c r="D2665" s="7" t="s">
        <v>10049</v>
      </c>
      <c r="E2665" s="130" t="s">
        <v>67</v>
      </c>
      <c r="F2665" s="130" t="s">
        <v>118</v>
      </c>
      <c r="G2665" s="7" t="s">
        <v>220</v>
      </c>
      <c r="H2665" s="125" t="s">
        <v>225</v>
      </c>
      <c r="I2665" s="7" t="s">
        <v>5620</v>
      </c>
      <c r="J2665" s="65" t="s">
        <v>281</v>
      </c>
      <c r="K2665" s="125" t="s">
        <v>146</v>
      </c>
      <c r="L2665" s="139" t="s">
        <v>90</v>
      </c>
      <c r="M2665" s="7" t="str">
        <f t="shared" si="3356"/>
        <v>Couturière</v>
      </c>
      <c r="N2665" s="129">
        <v>45591</v>
      </c>
      <c r="O2665" s="95"/>
      <c r="P2665" s="7">
        <f t="shared" ca="1" si="3402"/>
        <v>-6</v>
      </c>
      <c r="Q2665" s="129"/>
      <c r="R2665" s="95"/>
      <c r="S2665" s="95"/>
      <c r="T2665" s="9" t="s">
        <v>156</v>
      </c>
      <c r="U2665" s="7" t="str">
        <f t="shared" si="3369"/>
        <v>Contractuel</v>
      </c>
      <c r="V2665" s="8">
        <v>45689</v>
      </c>
      <c r="W2665" s="8">
        <f>VLOOKUP(B2665,[1]BASE!$A:$Q,17,0)</f>
        <v>45716</v>
      </c>
      <c r="X2665" s="95"/>
      <c r="Y2665" s="95"/>
      <c r="Z2665" s="129">
        <v>45590</v>
      </c>
      <c r="AA2665" s="7">
        <f t="shared" si="3370"/>
        <v>10</v>
      </c>
      <c r="AB2665" s="7">
        <f t="shared" si="3371"/>
        <v>2024</v>
      </c>
      <c r="AC2665" s="7">
        <f t="shared" si="3372"/>
        <v>2028</v>
      </c>
      <c r="AD2665" s="10" t="e">
        <f t="shared" ref="AD2665:AD2728" ca="1" si="3423">IF(#REF!="Non",(DAYS360(N2665,Q2665)/360),(DAYS360(N2665,TODAY())/360))</f>
        <v>#REF!</v>
      </c>
      <c r="AE2665" s="10" t="e">
        <f t="shared" ca="1" si="3374"/>
        <v>#REF!</v>
      </c>
      <c r="AF2665" s="144">
        <v>28833</v>
      </c>
      <c r="AG2665" s="11">
        <f t="shared" ca="1" si="3375"/>
        <v>46.271232876712325</v>
      </c>
      <c r="AH2665" s="10" t="str">
        <f t="shared" ca="1" si="3376"/>
        <v>&gt;45&lt; 55</v>
      </c>
      <c r="AI2665" s="95"/>
      <c r="AJ2665" s="164"/>
      <c r="AK2665" s="163" t="s">
        <v>10050</v>
      </c>
      <c r="AL2665" s="144">
        <v>34977</v>
      </c>
      <c r="AM2665" s="65" t="s">
        <v>108</v>
      </c>
      <c r="AN2665" s="125" t="s">
        <v>76</v>
      </c>
      <c r="AO2665" s="95">
        <v>4</v>
      </c>
      <c r="AP2665" s="95" t="s">
        <v>9679</v>
      </c>
      <c r="AQ2665" s="95">
        <v>3</v>
      </c>
      <c r="AR2665" s="95">
        <v>1</v>
      </c>
      <c r="AS2665" s="15">
        <f t="shared" si="3418"/>
        <v>45956.25</v>
      </c>
      <c r="AT2665" s="122" t="s">
        <v>163</v>
      </c>
      <c r="AU2665" s="65">
        <v>3.7149999999999999</v>
      </c>
      <c r="AV2665" s="164">
        <v>17</v>
      </c>
      <c r="AW2665" s="164">
        <v>20600</v>
      </c>
      <c r="AX2665" s="164" t="s">
        <v>10051</v>
      </c>
      <c r="AY2665" s="164">
        <v>89</v>
      </c>
      <c r="AZ2665" s="95" t="s">
        <v>203</v>
      </c>
      <c r="BA2665" s="20" t="str">
        <f t="shared" si="3377"/>
        <v>17206000000350816489</v>
      </c>
      <c r="BB2665" s="31">
        <f t="shared" si="3378"/>
        <v>20</v>
      </c>
      <c r="BC2665" s="95" t="s">
        <v>9215</v>
      </c>
      <c r="BD2665" s="95" t="s">
        <v>491</v>
      </c>
      <c r="BE2665" s="95"/>
      <c r="BF2665" s="95"/>
      <c r="BG2665" s="95">
        <v>25553006</v>
      </c>
      <c r="BH2665" s="95"/>
      <c r="BI2665" s="95"/>
      <c r="BJ2665" s="95" t="s">
        <v>10052</v>
      </c>
      <c r="BK2665" s="14" t="str">
        <f t="shared" si="3399"/>
        <v>B-P6 AV</v>
      </c>
      <c r="BL2665" s="95" t="s">
        <v>595</v>
      </c>
      <c r="BM2665" s="95"/>
      <c r="BN2665" s="95"/>
      <c r="BO2665" s="95"/>
      <c r="BP2665" s="95"/>
      <c r="BQ2665" s="95"/>
    </row>
    <row r="2666" spans="1:69" x14ac:dyDescent="0.25">
      <c r="A2666" t="str">
        <f>VLOOKUP(B2666,[2]RH!$B:$BV,72,0)</f>
        <v>si</v>
      </c>
      <c r="B2666" s="172">
        <v>2726</v>
      </c>
      <c r="C2666" s="168" t="s">
        <v>168</v>
      </c>
      <c r="D2666" s="7" t="s">
        <v>1060</v>
      </c>
      <c r="E2666" s="130" t="s">
        <v>67</v>
      </c>
      <c r="F2666" s="130" t="s">
        <v>118</v>
      </c>
      <c r="G2666" s="7" t="s">
        <v>220</v>
      </c>
      <c r="H2666" s="125" t="s">
        <v>225</v>
      </c>
      <c r="I2666" s="7" t="s">
        <v>5620</v>
      </c>
      <c r="J2666" s="65" t="s">
        <v>281</v>
      </c>
      <c r="K2666" s="125" t="s">
        <v>146</v>
      </c>
      <c r="L2666" s="139" t="s">
        <v>90</v>
      </c>
      <c r="M2666" s="7" t="str">
        <f t="shared" si="3356"/>
        <v>Couturière</v>
      </c>
      <c r="N2666" s="129">
        <v>45590</v>
      </c>
      <c r="O2666" s="95"/>
      <c r="P2666" s="7">
        <f t="shared" ca="1" si="3402"/>
        <v>-6</v>
      </c>
      <c r="Q2666" s="129"/>
      <c r="R2666" s="95"/>
      <c r="S2666" s="95"/>
      <c r="T2666" s="9" t="s">
        <v>156</v>
      </c>
      <c r="U2666" s="7" t="str">
        <f t="shared" si="3369"/>
        <v>Contractuel</v>
      </c>
      <c r="V2666" s="8">
        <v>45689</v>
      </c>
      <c r="W2666" s="8">
        <f>VLOOKUP(B2666,[1]BASE!$A:$Q,17,0)</f>
        <v>45716</v>
      </c>
      <c r="X2666" s="95"/>
      <c r="Y2666" s="95"/>
      <c r="Z2666" s="129">
        <v>45590</v>
      </c>
      <c r="AA2666" s="7">
        <f t="shared" si="3370"/>
        <v>10</v>
      </c>
      <c r="AB2666" s="7">
        <f t="shared" si="3371"/>
        <v>2024</v>
      </c>
      <c r="AC2666" s="7">
        <f t="shared" si="3372"/>
        <v>2028</v>
      </c>
      <c r="AD2666" s="10" t="e">
        <f t="shared" ref="AD2666:AD2729" ca="1" si="3424">IF(#REF!="Non",(DAYS360(N2666,Q2666)/360),(DAYS360(N2666,TODAY())/360))</f>
        <v>#REF!</v>
      </c>
      <c r="AE2666" s="10" t="e">
        <f t="shared" ca="1" si="3374"/>
        <v>#REF!</v>
      </c>
      <c r="AF2666" s="144">
        <v>34149</v>
      </c>
      <c r="AG2666" s="11">
        <f t="shared" ca="1" si="3375"/>
        <v>31.706849315068492</v>
      </c>
      <c r="AH2666" s="10" t="str">
        <f t="shared" ca="1" si="3376"/>
        <v>&gt;25&lt; 35</v>
      </c>
      <c r="AI2666" s="95">
        <v>16539486</v>
      </c>
      <c r="AJ2666" s="164" t="s">
        <v>192</v>
      </c>
      <c r="AK2666" s="163" t="s">
        <v>10053</v>
      </c>
      <c r="AL2666" s="144">
        <v>41193</v>
      </c>
      <c r="AM2666" s="65" t="s">
        <v>108</v>
      </c>
      <c r="AN2666" s="125" t="s">
        <v>109</v>
      </c>
      <c r="AO2666" s="95"/>
      <c r="AP2666" s="95" t="s">
        <v>9581</v>
      </c>
      <c r="AQ2666" s="95">
        <v>3</v>
      </c>
      <c r="AR2666" s="95">
        <v>1</v>
      </c>
      <c r="AS2666" s="15">
        <f t="shared" si="3418"/>
        <v>45955.25</v>
      </c>
      <c r="AT2666" s="122" t="s">
        <v>163</v>
      </c>
      <c r="AU2666" s="65">
        <v>3.7149999999999999</v>
      </c>
      <c r="AV2666" s="164">
        <v>12</v>
      </c>
      <c r="AW2666" s="164">
        <v>40600</v>
      </c>
      <c r="AX2666" s="164" t="s">
        <v>10054</v>
      </c>
      <c r="AY2666" s="164">
        <v>32</v>
      </c>
      <c r="AZ2666" s="95" t="s">
        <v>195</v>
      </c>
      <c r="BA2666" s="20" t="str">
        <f t="shared" si="3377"/>
        <v>12406000000245605032</v>
      </c>
      <c r="BB2666" s="31">
        <f t="shared" si="3378"/>
        <v>20</v>
      </c>
      <c r="BC2666" s="95" t="s">
        <v>286</v>
      </c>
      <c r="BD2666" s="95" t="s">
        <v>115</v>
      </c>
      <c r="BE2666" s="95"/>
      <c r="BF2666" s="95"/>
      <c r="BG2666" s="95">
        <v>58785676</v>
      </c>
      <c r="BH2666" s="95"/>
      <c r="BI2666" s="95"/>
      <c r="BJ2666" s="95" t="s">
        <v>286</v>
      </c>
      <c r="BK2666" s="14" t="str">
        <f t="shared" si="3399"/>
        <v>B-P6 AV</v>
      </c>
      <c r="BL2666" s="95" t="s">
        <v>595</v>
      </c>
      <c r="BM2666" s="95"/>
      <c r="BN2666" s="95"/>
      <c r="BO2666" s="95"/>
      <c r="BP2666" s="95"/>
      <c r="BQ2666" s="95"/>
    </row>
    <row r="2667" spans="1:69" x14ac:dyDescent="0.25">
      <c r="A2667" t="str">
        <f>VLOOKUP(B2667,[2]RH!$B:$BV,72,0)</f>
        <v>non-Actif</v>
      </c>
      <c r="B2667" s="172">
        <v>2727</v>
      </c>
      <c r="C2667" s="168" t="s">
        <v>168</v>
      </c>
      <c r="D2667" s="7" t="s">
        <v>10055</v>
      </c>
      <c r="E2667" s="130" t="s">
        <v>67</v>
      </c>
      <c r="F2667" s="130" t="s">
        <v>118</v>
      </c>
      <c r="G2667" s="7" t="s">
        <v>220</v>
      </c>
      <c r="H2667" s="125" t="s">
        <v>225</v>
      </c>
      <c r="I2667" s="7" t="s">
        <v>5620</v>
      </c>
      <c r="J2667" s="65" t="s">
        <v>281</v>
      </c>
      <c r="K2667" s="125" t="s">
        <v>146</v>
      </c>
      <c r="L2667" s="139" t="s">
        <v>90</v>
      </c>
      <c r="M2667" s="7" t="str">
        <f t="shared" si="3356"/>
        <v>Couturière</v>
      </c>
      <c r="N2667" s="129">
        <v>45590</v>
      </c>
      <c r="O2667" s="95"/>
      <c r="P2667" s="7">
        <f t="shared" ca="1" si="3402"/>
        <v>-65</v>
      </c>
      <c r="Q2667" s="129">
        <v>45666</v>
      </c>
      <c r="R2667" s="95" t="s">
        <v>771</v>
      </c>
      <c r="S2667" s="95"/>
      <c r="T2667" s="9" t="s">
        <v>156</v>
      </c>
      <c r="U2667" s="7" t="str">
        <f t="shared" si="3369"/>
        <v>Contractuel</v>
      </c>
      <c r="V2667" s="8">
        <v>45627</v>
      </c>
      <c r="W2667" s="8">
        <v>45657</v>
      </c>
      <c r="X2667" s="95"/>
      <c r="Y2667" s="95"/>
      <c r="Z2667" s="129">
        <v>45590</v>
      </c>
      <c r="AA2667" s="7">
        <f t="shared" si="3370"/>
        <v>10</v>
      </c>
      <c r="AB2667" s="7">
        <f t="shared" si="3371"/>
        <v>2024</v>
      </c>
      <c r="AC2667" s="7">
        <f t="shared" si="3372"/>
        <v>2028</v>
      </c>
      <c r="AD2667" s="10" t="e">
        <f t="shared" ref="AD2667:AD2730" ca="1" si="3425">IF(#REF!="Non",(DAYS360(N2667,Q2667)/360),(DAYS360(N2667,TODAY())/360))</f>
        <v>#REF!</v>
      </c>
      <c r="AE2667" s="10" t="e">
        <f t="shared" ca="1" si="3374"/>
        <v>#REF!</v>
      </c>
      <c r="AF2667" s="144">
        <v>29003</v>
      </c>
      <c r="AG2667" s="11">
        <f t="shared" ca="1" si="3375"/>
        <v>45.805479452054797</v>
      </c>
      <c r="AH2667" s="10" t="str">
        <f t="shared" ca="1" si="3376"/>
        <v>&gt;45&lt; 55</v>
      </c>
      <c r="AI2667" s="95">
        <v>12143726</v>
      </c>
      <c r="AJ2667" s="164" t="s">
        <v>150</v>
      </c>
      <c r="AK2667" s="163" t="s">
        <v>1162</v>
      </c>
      <c r="AL2667" s="144">
        <v>44194</v>
      </c>
      <c r="AM2667" s="65" t="s">
        <v>108</v>
      </c>
      <c r="AN2667" s="125" t="s">
        <v>10056</v>
      </c>
      <c r="AO2667" s="95">
        <v>3</v>
      </c>
      <c r="AP2667" s="95" t="s">
        <v>10057</v>
      </c>
      <c r="AQ2667" s="95">
        <v>3</v>
      </c>
      <c r="AR2667" s="95">
        <v>1</v>
      </c>
      <c r="AS2667" s="15">
        <f t="shared" si="3418"/>
        <v>45955.25</v>
      </c>
      <c r="AT2667" s="122" t="s">
        <v>163</v>
      </c>
      <c r="AU2667" s="65">
        <v>3.7149999999999999</v>
      </c>
      <c r="AV2667" s="164">
        <v>17</v>
      </c>
      <c r="AW2667" s="164" t="s">
        <v>201</v>
      </c>
      <c r="AX2667" s="164" t="s">
        <v>2863</v>
      </c>
      <c r="AY2667" s="164">
        <v>25</v>
      </c>
      <c r="AZ2667" s="95" t="s">
        <v>203</v>
      </c>
      <c r="BA2667" s="20" t="str">
        <f t="shared" si="3377"/>
        <v>17001000000030964625</v>
      </c>
      <c r="BB2667" s="31">
        <f t="shared" si="3378"/>
        <v>20</v>
      </c>
      <c r="BC2667" s="95" t="s">
        <v>10058</v>
      </c>
      <c r="BD2667" s="95" t="s">
        <v>85</v>
      </c>
      <c r="BE2667" s="95"/>
      <c r="BF2667" s="95"/>
      <c r="BG2667" s="95">
        <v>24964244</v>
      </c>
      <c r="BH2667" s="95">
        <v>52045661</v>
      </c>
      <c r="BI2667" s="95"/>
      <c r="BJ2667" s="95" t="s">
        <v>519</v>
      </c>
      <c r="BK2667" s="14" t="str">
        <f t="shared" si="3399"/>
        <v>B-P6 AV</v>
      </c>
      <c r="BL2667" s="95" t="s">
        <v>595</v>
      </c>
      <c r="BM2667" s="95"/>
      <c r="BN2667" s="95"/>
      <c r="BO2667" s="95"/>
      <c r="BP2667" s="95"/>
      <c r="BQ2667" s="95"/>
    </row>
    <row r="2668" spans="1:69" x14ac:dyDescent="0.25">
      <c r="A2668" t="str">
        <f>VLOOKUP(B2668,[2]RH!$B:$BV,72,0)</f>
        <v>si</v>
      </c>
      <c r="B2668" s="172">
        <v>2728</v>
      </c>
      <c r="C2668" s="168" t="s">
        <v>168</v>
      </c>
      <c r="D2668" s="7" t="s">
        <v>10059</v>
      </c>
      <c r="E2668" s="130" t="s">
        <v>67</v>
      </c>
      <c r="F2668" s="130" t="s">
        <v>118</v>
      </c>
      <c r="G2668" s="7" t="s">
        <v>5325</v>
      </c>
      <c r="H2668" s="125" t="s">
        <v>225</v>
      </c>
      <c r="I2668" s="7" t="s">
        <v>5620</v>
      </c>
      <c r="J2668" s="65" t="s">
        <v>281</v>
      </c>
      <c r="K2668" s="125" t="s">
        <v>89</v>
      </c>
      <c r="L2668" s="139" t="s">
        <v>90</v>
      </c>
      <c r="M2668" s="7" t="str">
        <f t="shared" si="3356"/>
        <v>Contrôle qualité</v>
      </c>
      <c r="N2668" s="129">
        <v>45600</v>
      </c>
      <c r="O2668" s="95"/>
      <c r="P2668" s="7">
        <f t="shared" ca="1" si="3402"/>
        <v>-6</v>
      </c>
      <c r="Q2668" s="129"/>
      <c r="R2668" s="95"/>
      <c r="S2668" s="95"/>
      <c r="T2668" s="9" t="s">
        <v>156</v>
      </c>
      <c r="U2668" s="7" t="str">
        <f t="shared" si="3369"/>
        <v>Contractuel</v>
      </c>
      <c r="V2668" s="8">
        <v>45689</v>
      </c>
      <c r="W2668" s="8">
        <f>VLOOKUP(B2668,[1]BASE!$A:$Q,17,0)</f>
        <v>45716</v>
      </c>
      <c r="X2668" s="95"/>
      <c r="Y2668" s="95"/>
      <c r="Z2668" s="129">
        <v>45600</v>
      </c>
      <c r="AA2668" s="7">
        <f t="shared" si="3370"/>
        <v>11</v>
      </c>
      <c r="AB2668" s="7">
        <f t="shared" si="3371"/>
        <v>2024</v>
      </c>
      <c r="AC2668" s="7">
        <f t="shared" si="3372"/>
        <v>2028</v>
      </c>
      <c r="AD2668" s="10" t="e">
        <f t="shared" ref="AD2668:AD2731" ca="1" si="3426">IF(#REF!="Non",(DAYS360(N2668,Q2668)/360),(DAYS360(N2668,TODAY())/360))</f>
        <v>#REF!</v>
      </c>
      <c r="AE2668" s="10" t="e">
        <f t="shared" ca="1" si="3374"/>
        <v>#REF!</v>
      </c>
      <c r="AF2668" s="144">
        <v>32819</v>
      </c>
      <c r="AG2668" s="11">
        <f t="shared" ca="1" si="3375"/>
        <v>35.350684931506848</v>
      </c>
      <c r="AH2668" s="10" t="str">
        <f t="shared" ca="1" si="3376"/>
        <v>&gt;35&lt; 45</v>
      </c>
      <c r="AI2668" s="95">
        <v>16413583</v>
      </c>
      <c r="AJ2668" s="164" t="s">
        <v>192</v>
      </c>
      <c r="AK2668" s="163" t="s">
        <v>10060</v>
      </c>
      <c r="AL2668" s="144">
        <v>43140</v>
      </c>
      <c r="AM2668" s="65" t="s">
        <v>108</v>
      </c>
      <c r="AN2668" s="125" t="s">
        <v>76</v>
      </c>
      <c r="AO2668" s="95">
        <v>2</v>
      </c>
      <c r="AP2668" s="95" t="s">
        <v>10061</v>
      </c>
      <c r="AQ2668" s="95">
        <v>3</v>
      </c>
      <c r="AR2668" s="95">
        <v>1</v>
      </c>
      <c r="AS2668" s="15">
        <f t="shared" si="3418"/>
        <v>45965.25</v>
      </c>
      <c r="AT2668" s="122" t="s">
        <v>163</v>
      </c>
      <c r="AU2668" s="65">
        <v>3.8780000000000001</v>
      </c>
      <c r="AV2668" s="164">
        <v>17</v>
      </c>
      <c r="AW2668" s="164" t="s">
        <v>201</v>
      </c>
      <c r="AX2668" s="164" t="s">
        <v>10062</v>
      </c>
      <c r="AY2668" s="164">
        <v>25</v>
      </c>
      <c r="AZ2668" s="95" t="s">
        <v>203</v>
      </c>
      <c r="BA2668" s="20" t="str">
        <f t="shared" si="3377"/>
        <v>17001000000351607825</v>
      </c>
      <c r="BB2668" s="31">
        <f t="shared" si="3378"/>
        <v>20</v>
      </c>
      <c r="BC2668" s="95" t="s">
        <v>10063</v>
      </c>
      <c r="BD2668" s="95" t="s">
        <v>115</v>
      </c>
      <c r="BE2668" s="95"/>
      <c r="BF2668" s="95"/>
      <c r="BG2668" s="95">
        <v>20883381</v>
      </c>
      <c r="BH2668" s="95"/>
      <c r="BI2668" s="95"/>
      <c r="BJ2668" s="95"/>
      <c r="BK2668" s="14" t="str">
        <f t="shared" si="3399"/>
        <v>B-P6 AV</v>
      </c>
      <c r="BL2668" s="95" t="s">
        <v>288</v>
      </c>
      <c r="BM2668" s="95"/>
      <c r="BN2668" s="95"/>
      <c r="BO2668" s="95"/>
      <c r="BP2668" s="95"/>
      <c r="BQ2668" s="95"/>
    </row>
    <row r="2669" spans="1:69" x14ac:dyDescent="0.25">
      <c r="A2669" t="str">
        <f>VLOOKUP(B2669,[2]RH!$B:$BV,72,0)</f>
        <v>si</v>
      </c>
      <c r="B2669" s="172">
        <v>2729</v>
      </c>
      <c r="C2669" s="168" t="s">
        <v>168</v>
      </c>
      <c r="D2669" s="7" t="s">
        <v>10064</v>
      </c>
      <c r="E2669" s="130" t="s">
        <v>67</v>
      </c>
      <c r="F2669" s="130" t="s">
        <v>118</v>
      </c>
      <c r="G2669" s="7" t="s">
        <v>5325</v>
      </c>
      <c r="H2669" s="125" t="s">
        <v>225</v>
      </c>
      <c r="I2669" s="7" t="s">
        <v>5620</v>
      </c>
      <c r="J2669" s="65" t="s">
        <v>281</v>
      </c>
      <c r="K2669" s="125" t="s">
        <v>89</v>
      </c>
      <c r="L2669" s="139" t="s">
        <v>90</v>
      </c>
      <c r="M2669" s="7" t="str">
        <f t="shared" si="3356"/>
        <v>Contrôle qualité</v>
      </c>
      <c r="N2669" s="129">
        <v>45600</v>
      </c>
      <c r="O2669" s="95"/>
      <c r="P2669" s="7">
        <f t="shared" ca="1" si="3402"/>
        <v>-6</v>
      </c>
      <c r="Q2669" s="129"/>
      <c r="R2669" s="95"/>
      <c r="S2669" s="95"/>
      <c r="T2669" s="9" t="s">
        <v>156</v>
      </c>
      <c r="U2669" s="7" t="str">
        <f t="shared" si="3369"/>
        <v>Contractuel</v>
      </c>
      <c r="V2669" s="8">
        <v>45689</v>
      </c>
      <c r="W2669" s="8">
        <f>VLOOKUP(B2669,[1]BASE!$A:$Q,17,0)</f>
        <v>45716</v>
      </c>
      <c r="X2669" s="95"/>
      <c r="Y2669" s="95"/>
      <c r="Z2669" s="129">
        <v>45600</v>
      </c>
      <c r="AA2669" s="7">
        <f t="shared" si="3370"/>
        <v>11</v>
      </c>
      <c r="AB2669" s="7">
        <f t="shared" si="3371"/>
        <v>2024</v>
      </c>
      <c r="AC2669" s="7">
        <f t="shared" si="3372"/>
        <v>2028</v>
      </c>
      <c r="AD2669" s="10" t="e">
        <f t="shared" ref="AD2669:AD2732" ca="1" si="3427">IF(#REF!="Non",(DAYS360(N2669,Q2669)/360),(DAYS360(N2669,TODAY())/360))</f>
        <v>#REF!</v>
      </c>
      <c r="AE2669" s="10" t="e">
        <f t="shared" ca="1" si="3374"/>
        <v>#REF!</v>
      </c>
      <c r="AF2669" s="144">
        <v>35239</v>
      </c>
      <c r="AG2669" s="11">
        <f t="shared" ca="1" si="3375"/>
        <v>28.720547945205478</v>
      </c>
      <c r="AH2669" s="10" t="str">
        <f t="shared" ca="1" si="3376"/>
        <v>&gt;25&lt; 35</v>
      </c>
      <c r="AI2669" s="95"/>
      <c r="AJ2669" s="164"/>
      <c r="AK2669" s="163" t="s">
        <v>10065</v>
      </c>
      <c r="AL2669" s="144">
        <v>42264</v>
      </c>
      <c r="AM2669" s="65" t="s">
        <v>108</v>
      </c>
      <c r="AN2669" s="125" t="s">
        <v>109</v>
      </c>
      <c r="AO2669" s="95"/>
      <c r="AP2669" s="95" t="s">
        <v>10066</v>
      </c>
      <c r="AQ2669" s="95">
        <v>3</v>
      </c>
      <c r="AR2669" s="95">
        <v>1</v>
      </c>
      <c r="AS2669" s="15">
        <f t="shared" si="3418"/>
        <v>45965.25</v>
      </c>
      <c r="AT2669" s="122" t="s">
        <v>163</v>
      </c>
      <c r="AU2669" s="65">
        <v>3.8780000000000001</v>
      </c>
      <c r="AV2669" s="164">
        <v>17</v>
      </c>
      <c r="AW2669" s="164" t="s">
        <v>201</v>
      </c>
      <c r="AX2669" s="164" t="s">
        <v>10067</v>
      </c>
      <c r="AY2669" s="164">
        <v>92</v>
      </c>
      <c r="AZ2669" s="95" t="s">
        <v>203</v>
      </c>
      <c r="BA2669" s="20" t="str">
        <f t="shared" si="3377"/>
        <v>17001000000307813392</v>
      </c>
      <c r="BB2669" s="31">
        <f t="shared" si="3378"/>
        <v>20</v>
      </c>
      <c r="BC2669" s="95" t="s">
        <v>10068</v>
      </c>
      <c r="BD2669" s="95" t="s">
        <v>341</v>
      </c>
      <c r="BE2669" s="95"/>
      <c r="BF2669" s="95"/>
      <c r="BG2669" s="95">
        <v>27122039</v>
      </c>
      <c r="BH2669" s="95"/>
      <c r="BI2669" s="95"/>
      <c r="BJ2669" s="95"/>
      <c r="BK2669" s="14" t="str">
        <f t="shared" si="3399"/>
        <v>B-P6 AV</v>
      </c>
      <c r="BL2669" s="95" t="s">
        <v>288</v>
      </c>
      <c r="BM2669" s="95"/>
      <c r="BN2669" s="95"/>
      <c r="BO2669" s="95"/>
      <c r="BP2669" s="95"/>
      <c r="BQ2669" s="95"/>
    </row>
    <row r="2670" spans="1:69" x14ac:dyDescent="0.25">
      <c r="A2670" t="str">
        <f>VLOOKUP(B2670,[2]RH!$B:$BV,72,0)</f>
        <v>si</v>
      </c>
      <c r="B2670" s="172">
        <v>2730</v>
      </c>
      <c r="C2670" s="168" t="s">
        <v>168</v>
      </c>
      <c r="D2670" s="7" t="s">
        <v>10069</v>
      </c>
      <c r="E2670" s="130" t="s">
        <v>67</v>
      </c>
      <c r="F2670" s="130" t="s">
        <v>118</v>
      </c>
      <c r="G2670" s="7" t="s">
        <v>5325</v>
      </c>
      <c r="H2670" s="7" t="s">
        <v>1596</v>
      </c>
      <c r="I2670" s="7" t="s">
        <v>1597</v>
      </c>
      <c r="J2670" s="65" t="s">
        <v>190</v>
      </c>
      <c r="K2670" s="125" t="s">
        <v>89</v>
      </c>
      <c r="L2670" s="139" t="s">
        <v>90</v>
      </c>
      <c r="M2670" s="7" t="str">
        <f t="shared" si="3356"/>
        <v>Contrôle qualité</v>
      </c>
      <c r="N2670" s="129">
        <v>45600</v>
      </c>
      <c r="O2670" s="95"/>
      <c r="P2670" s="7">
        <f t="shared" ca="1" si="3402"/>
        <v>-6</v>
      </c>
      <c r="Q2670" s="129"/>
      <c r="R2670" s="95"/>
      <c r="S2670" s="95"/>
      <c r="T2670" s="9" t="s">
        <v>156</v>
      </c>
      <c r="U2670" s="7" t="str">
        <f t="shared" si="3369"/>
        <v>Contractuel</v>
      </c>
      <c r="V2670" s="8">
        <v>45689</v>
      </c>
      <c r="W2670" s="8">
        <f>VLOOKUP(B2670,[1]BASE!$A:$Q,17,0)</f>
        <v>45716</v>
      </c>
      <c r="X2670" s="95"/>
      <c r="Y2670" s="95"/>
      <c r="Z2670" s="129">
        <v>45600</v>
      </c>
      <c r="AA2670" s="7">
        <f t="shared" si="3370"/>
        <v>11</v>
      </c>
      <c r="AB2670" s="7">
        <f t="shared" si="3371"/>
        <v>2024</v>
      </c>
      <c r="AC2670" s="7">
        <f t="shared" si="3372"/>
        <v>2028</v>
      </c>
      <c r="AD2670" s="10" t="e">
        <f t="shared" ref="AD2670:AD2733" ca="1" si="3428">IF(#REF!="Non",(DAYS360(N2670,Q2670)/360),(DAYS360(N2670,TODAY())/360))</f>
        <v>#REF!</v>
      </c>
      <c r="AE2670" s="10" t="e">
        <f t="shared" ca="1" si="3374"/>
        <v>#REF!</v>
      </c>
      <c r="AF2670" s="144">
        <v>29979</v>
      </c>
      <c r="AG2670" s="11">
        <f t="shared" ca="1" si="3375"/>
        <v>43.131506849315066</v>
      </c>
      <c r="AH2670" s="10" t="str">
        <f t="shared" ca="1" si="3376"/>
        <v>&gt;35&lt; 45</v>
      </c>
      <c r="AI2670" s="95">
        <v>16339731</v>
      </c>
      <c r="AJ2670" s="164" t="s">
        <v>213</v>
      </c>
      <c r="AK2670" s="163" t="s">
        <v>10070</v>
      </c>
      <c r="AL2670" s="144">
        <v>40366</v>
      </c>
      <c r="AM2670" s="65" t="s">
        <v>108</v>
      </c>
      <c r="AN2670" s="125" t="s">
        <v>76</v>
      </c>
      <c r="AO2670" s="95">
        <v>2</v>
      </c>
      <c r="AP2670" s="95" t="s">
        <v>10071</v>
      </c>
      <c r="AQ2670" s="95">
        <v>3</v>
      </c>
      <c r="AR2670" s="95">
        <v>1</v>
      </c>
      <c r="AS2670" s="15">
        <f t="shared" si="3418"/>
        <v>45965.25</v>
      </c>
      <c r="AT2670" s="122" t="s">
        <v>163</v>
      </c>
      <c r="AU2670" s="65">
        <v>3.8780000000000001</v>
      </c>
      <c r="AV2670" s="164">
        <v>25</v>
      </c>
      <c r="AW2670" s="164">
        <v>16600</v>
      </c>
      <c r="AX2670" s="164" t="s">
        <v>10072</v>
      </c>
      <c r="AY2670" s="164">
        <v>41</v>
      </c>
      <c r="AZ2670" s="95" t="s">
        <v>276</v>
      </c>
      <c r="BA2670" s="20" t="str">
        <f t="shared" si="3377"/>
        <v>25166000000132723941</v>
      </c>
      <c r="BB2670" s="31">
        <f t="shared" si="3378"/>
        <v>20</v>
      </c>
      <c r="BC2670" s="95" t="s">
        <v>1286</v>
      </c>
      <c r="BD2670" s="95" t="s">
        <v>115</v>
      </c>
      <c r="BE2670" s="95"/>
      <c r="BF2670" s="95"/>
      <c r="BG2670" s="95">
        <v>58092642</v>
      </c>
      <c r="BH2670" s="95"/>
      <c r="BI2670" s="95"/>
      <c r="BJ2670" s="95"/>
      <c r="BK2670" s="14" t="str">
        <f t="shared" si="3399"/>
        <v>A-CR3</v>
      </c>
      <c r="BL2670" s="95" t="s">
        <v>288</v>
      </c>
      <c r="BM2670" s="95"/>
      <c r="BN2670" s="95"/>
      <c r="BO2670" s="95"/>
      <c r="BP2670" s="95"/>
      <c r="BQ2670" s="95"/>
    </row>
    <row r="2671" spans="1:69" x14ac:dyDescent="0.25">
      <c r="A2671" t="str">
        <f>VLOOKUP(B2671,[2]RH!$B:$BV,72,0)</f>
        <v>non-Actif</v>
      </c>
      <c r="B2671" s="172">
        <v>2731</v>
      </c>
      <c r="C2671" s="168" t="s">
        <v>168</v>
      </c>
      <c r="D2671" s="7" t="s">
        <v>10073</v>
      </c>
      <c r="E2671" s="130" t="s">
        <v>67</v>
      </c>
      <c r="F2671" s="130" t="s">
        <v>258</v>
      </c>
      <c r="G2671" s="7" t="s">
        <v>570</v>
      </c>
      <c r="H2671" s="45" t="s">
        <v>225</v>
      </c>
      <c r="I2671" s="7" t="s">
        <v>882</v>
      </c>
      <c r="J2671" s="65" t="s">
        <v>190</v>
      </c>
      <c r="K2671" s="125" t="s">
        <v>89</v>
      </c>
      <c r="L2671" s="139" t="s">
        <v>90</v>
      </c>
      <c r="M2671" s="7" t="str">
        <f t="shared" si="3356"/>
        <v>Fire W</v>
      </c>
      <c r="N2671" s="129">
        <v>45600</v>
      </c>
      <c r="O2671" s="95"/>
      <c r="P2671" s="7">
        <f t="shared" ca="1" si="3402"/>
        <v>-6</v>
      </c>
      <c r="Q2671" s="129">
        <v>45715</v>
      </c>
      <c r="R2671" s="95" t="s">
        <v>2255</v>
      </c>
      <c r="S2671" s="95"/>
      <c r="T2671" s="9" t="s">
        <v>156</v>
      </c>
      <c r="U2671" s="7" t="str">
        <f t="shared" si="3369"/>
        <v>Contractuel</v>
      </c>
      <c r="V2671" s="8">
        <v>45689</v>
      </c>
      <c r="W2671" s="8">
        <f>VLOOKUP(B2671,[1]BASE!$A:$Q,17,0)</f>
        <v>45716</v>
      </c>
      <c r="X2671" s="95"/>
      <c r="Y2671" s="95"/>
      <c r="Z2671" s="129">
        <v>45600</v>
      </c>
      <c r="AA2671" s="7">
        <f t="shared" si="3370"/>
        <v>11</v>
      </c>
      <c r="AB2671" s="7">
        <f t="shared" si="3371"/>
        <v>2024</v>
      </c>
      <c r="AC2671" s="7">
        <f t="shared" si="3372"/>
        <v>2028</v>
      </c>
      <c r="AD2671" s="10" t="e">
        <f t="shared" ref="AD2671:AD2734" ca="1" si="3429">IF(#REF!="Non",(DAYS360(N2671,Q2671)/360),(DAYS360(N2671,TODAY())/360))</f>
        <v>#REF!</v>
      </c>
      <c r="AE2671" s="10" t="e">
        <f t="shared" ca="1" si="3374"/>
        <v>#REF!</v>
      </c>
      <c r="AF2671" s="144">
        <v>34093</v>
      </c>
      <c r="AG2671" s="11">
        <f t="shared" ca="1" si="3375"/>
        <v>31.860273972602741</v>
      </c>
      <c r="AH2671" s="10" t="str">
        <f t="shared" ca="1" si="3376"/>
        <v>&gt;25&lt; 35</v>
      </c>
      <c r="AI2671" s="95">
        <v>16869200</v>
      </c>
      <c r="AJ2671" s="164" t="s">
        <v>79</v>
      </c>
      <c r="AK2671" s="163" t="s">
        <v>10074</v>
      </c>
      <c r="AL2671" s="144">
        <v>42090</v>
      </c>
      <c r="AM2671" s="65" t="s">
        <v>108</v>
      </c>
      <c r="AN2671" s="125" t="s">
        <v>109</v>
      </c>
      <c r="AO2671" s="95"/>
      <c r="AP2671" s="95" t="s">
        <v>1514</v>
      </c>
      <c r="AQ2671" s="95">
        <v>3</v>
      </c>
      <c r="AR2671" s="95">
        <v>1</v>
      </c>
      <c r="AS2671" s="15">
        <f t="shared" si="3418"/>
        <v>45965.25</v>
      </c>
      <c r="AT2671" s="122" t="s">
        <v>163</v>
      </c>
      <c r="AU2671" s="65">
        <v>3.8780000000000001</v>
      </c>
      <c r="AV2671" s="164" t="s">
        <v>79</v>
      </c>
      <c r="AW2671" s="164">
        <v>13403</v>
      </c>
      <c r="AX2671" s="164" t="s">
        <v>10075</v>
      </c>
      <c r="AY2671" s="164">
        <v>36</v>
      </c>
      <c r="AZ2671" s="95" t="s">
        <v>83</v>
      </c>
      <c r="BA2671" s="20" t="str">
        <f t="shared" si="3377"/>
        <v>08134030024000291836</v>
      </c>
      <c r="BB2671" s="31">
        <f t="shared" si="3378"/>
        <v>20</v>
      </c>
      <c r="BC2671" s="95" t="s">
        <v>10076</v>
      </c>
      <c r="BD2671" s="95" t="s">
        <v>115</v>
      </c>
      <c r="BE2671" s="95"/>
      <c r="BF2671" s="95"/>
      <c r="BG2671" s="95">
        <v>20657155</v>
      </c>
      <c r="BH2671" s="95"/>
      <c r="BI2671" s="95"/>
      <c r="BJ2671" s="95"/>
      <c r="BK2671" s="14" t="str">
        <f t="shared" si="3399"/>
        <v>A-P6 AV</v>
      </c>
      <c r="BL2671" s="95" t="s">
        <v>288</v>
      </c>
      <c r="BM2671" s="95"/>
      <c r="BN2671" s="95"/>
      <c r="BO2671" s="95"/>
      <c r="BP2671" s="95"/>
      <c r="BQ2671" s="95"/>
    </row>
    <row r="2672" spans="1:69" x14ac:dyDescent="0.25">
      <c r="A2672" t="str">
        <f>VLOOKUP(B2672,[2]RH!$B:$BV,72,0)</f>
        <v>si</v>
      </c>
      <c r="B2672" s="172">
        <v>2732</v>
      </c>
      <c r="C2672" s="168" t="s">
        <v>168</v>
      </c>
      <c r="D2672" s="7" t="s">
        <v>10077</v>
      </c>
      <c r="E2672" s="130" t="s">
        <v>67</v>
      </c>
      <c r="F2672" s="130" t="s">
        <v>118</v>
      </c>
      <c r="G2672" s="7" t="s">
        <v>5325</v>
      </c>
      <c r="H2672" s="125" t="s">
        <v>2398</v>
      </c>
      <c r="I2672" s="7" t="s">
        <v>2487</v>
      </c>
      <c r="J2672" s="65" t="s">
        <v>281</v>
      </c>
      <c r="K2672" s="125" t="s">
        <v>89</v>
      </c>
      <c r="L2672" s="139" t="s">
        <v>90</v>
      </c>
      <c r="M2672" s="7" t="str">
        <f t="shared" si="3356"/>
        <v>Contrôle qualité</v>
      </c>
      <c r="N2672" s="129">
        <v>45602</v>
      </c>
      <c r="O2672" s="95"/>
      <c r="P2672" s="7">
        <f t="shared" ca="1" si="3402"/>
        <v>-6</v>
      </c>
      <c r="Q2672" s="129"/>
      <c r="R2672" s="95"/>
      <c r="S2672" s="95"/>
      <c r="T2672" s="9" t="s">
        <v>156</v>
      </c>
      <c r="U2672" s="7" t="str">
        <f t="shared" si="3369"/>
        <v>Contractuel</v>
      </c>
      <c r="V2672" s="8">
        <v>45689</v>
      </c>
      <c r="W2672" s="8">
        <f>VLOOKUP(B2672,[1]BASE!$A:$Q,17,0)</f>
        <v>45716</v>
      </c>
      <c r="X2672" s="95"/>
      <c r="Y2672" s="95"/>
      <c r="Z2672" s="129">
        <v>45600</v>
      </c>
      <c r="AA2672" s="7">
        <f t="shared" si="3370"/>
        <v>11</v>
      </c>
      <c r="AB2672" s="7">
        <f t="shared" si="3371"/>
        <v>2024</v>
      </c>
      <c r="AC2672" s="7">
        <f t="shared" si="3372"/>
        <v>2028</v>
      </c>
      <c r="AD2672" s="10" t="e">
        <f t="shared" ref="AD2672:AD2735" ca="1" si="3430">IF(#REF!="Non",(DAYS360(N2672,Q2672)/360),(DAYS360(N2672,TODAY())/360))</f>
        <v>#REF!</v>
      </c>
      <c r="AE2672" s="10" t="e">
        <f t="shared" ca="1" si="3374"/>
        <v>#REF!</v>
      </c>
      <c r="AF2672" s="144">
        <v>36932</v>
      </c>
      <c r="AG2672" s="11">
        <f t="shared" ca="1" si="3375"/>
        <v>24.082191780821919</v>
      </c>
      <c r="AH2672" s="10" t="str">
        <f t="shared" ca="1" si="3376"/>
        <v>&lt; 25</v>
      </c>
      <c r="AI2672" s="95">
        <v>17592263</v>
      </c>
      <c r="AJ2672" s="164" t="s">
        <v>170</v>
      </c>
      <c r="AK2672" s="163" t="s">
        <v>10078</v>
      </c>
      <c r="AL2672" s="144">
        <v>43189</v>
      </c>
      <c r="AM2672" s="65" t="s">
        <v>108</v>
      </c>
      <c r="AN2672" s="125" t="s">
        <v>109</v>
      </c>
      <c r="AO2672" s="95"/>
      <c r="AP2672" s="95" t="s">
        <v>1514</v>
      </c>
      <c r="AQ2672" s="95">
        <v>3</v>
      </c>
      <c r="AR2672" s="95">
        <v>1</v>
      </c>
      <c r="AS2672" s="15">
        <f t="shared" si="3418"/>
        <v>45967.25</v>
      </c>
      <c r="AT2672" s="122" t="s">
        <v>163</v>
      </c>
      <c r="AU2672" s="65">
        <v>3.8780000000000001</v>
      </c>
      <c r="AV2672" s="164">
        <v>17</v>
      </c>
      <c r="AW2672" s="164">
        <v>53594</v>
      </c>
      <c r="AX2672" s="164" t="s">
        <v>10079</v>
      </c>
      <c r="AY2672" s="164">
        <v>37</v>
      </c>
      <c r="AZ2672" s="95" t="s">
        <v>203</v>
      </c>
      <c r="BA2672" s="20" t="str">
        <f t="shared" si="3377"/>
        <v>17535940174328009737</v>
      </c>
      <c r="BB2672" s="31">
        <f t="shared" si="3378"/>
        <v>20</v>
      </c>
      <c r="BC2672" s="95" t="s">
        <v>10080</v>
      </c>
      <c r="BD2672" s="95" t="s">
        <v>115</v>
      </c>
      <c r="BE2672" s="95"/>
      <c r="BF2672" s="95"/>
      <c r="BG2672" s="95">
        <v>58843197</v>
      </c>
      <c r="BH2672" s="95"/>
      <c r="BI2672" s="95"/>
      <c r="BJ2672" s="95"/>
      <c r="BK2672" s="14" t="str">
        <f t="shared" si="3399"/>
        <v>B-P7 AR</v>
      </c>
      <c r="BL2672" s="95" t="s">
        <v>288</v>
      </c>
      <c r="BM2672" s="95"/>
      <c r="BN2672" s="95"/>
      <c r="BO2672" s="95"/>
      <c r="BP2672" s="95"/>
      <c r="BQ2672" s="95"/>
    </row>
    <row r="2673" spans="1:69" x14ac:dyDescent="0.25">
      <c r="A2673" t="str">
        <f>VLOOKUP(B2673,[2]RH!$B:$BV,72,0)</f>
        <v>si</v>
      </c>
      <c r="B2673" s="172">
        <v>2733</v>
      </c>
      <c r="C2673" s="168" t="s">
        <v>65</v>
      </c>
      <c r="D2673" s="7" t="s">
        <v>10081</v>
      </c>
      <c r="E2673" s="130" t="s">
        <v>67</v>
      </c>
      <c r="F2673" s="130" t="s">
        <v>102</v>
      </c>
      <c r="G2673" s="7" t="s">
        <v>1585</v>
      </c>
      <c r="H2673" s="125" t="s">
        <v>102</v>
      </c>
      <c r="I2673" s="7" t="s">
        <v>8781</v>
      </c>
      <c r="J2673" s="65"/>
      <c r="K2673" s="125" t="s">
        <v>89</v>
      </c>
      <c r="L2673" s="139" t="s">
        <v>90</v>
      </c>
      <c r="M2673" s="7" t="str">
        <f t="shared" si="3356"/>
        <v>MANITENTIONNAIRE</v>
      </c>
      <c r="N2673" s="129">
        <v>45602</v>
      </c>
      <c r="O2673" s="95"/>
      <c r="P2673" s="7">
        <f t="shared" ca="1" si="3402"/>
        <v>-6</v>
      </c>
      <c r="Q2673" s="129"/>
      <c r="R2673" s="95"/>
      <c r="S2673" s="95"/>
      <c r="T2673" s="9" t="s">
        <v>156</v>
      </c>
      <c r="U2673" s="7" t="str">
        <f t="shared" si="3369"/>
        <v>Contractuel</v>
      </c>
      <c r="V2673" s="8">
        <v>45658</v>
      </c>
      <c r="W2673" s="8">
        <v>45716</v>
      </c>
      <c r="X2673" s="95"/>
      <c r="Y2673" s="95"/>
      <c r="Z2673" s="129">
        <v>45602</v>
      </c>
      <c r="AA2673" s="7">
        <f t="shared" si="3370"/>
        <v>11</v>
      </c>
      <c r="AB2673" s="7">
        <f t="shared" si="3371"/>
        <v>2024</v>
      </c>
      <c r="AC2673" s="7">
        <f t="shared" si="3372"/>
        <v>2028</v>
      </c>
      <c r="AD2673" s="10" t="e">
        <f t="shared" ref="AD2673:AD2736" ca="1" si="3431">IF(#REF!="Non",(DAYS360(N2673,Q2673)/360),(DAYS360(N2673,TODAY())/360))</f>
        <v>#REF!</v>
      </c>
      <c r="AE2673" s="10" t="e">
        <f t="shared" ca="1" si="3374"/>
        <v>#REF!</v>
      </c>
      <c r="AF2673" s="144">
        <v>35817</v>
      </c>
      <c r="AG2673" s="11">
        <f t="shared" ca="1" si="3375"/>
        <v>27.136986301369863</v>
      </c>
      <c r="AH2673" s="10" t="str">
        <f t="shared" ca="1" si="3376"/>
        <v>&gt;25&lt; 35</v>
      </c>
      <c r="AI2673" s="95">
        <v>17442478</v>
      </c>
      <c r="AJ2673" s="164" t="s">
        <v>79</v>
      </c>
      <c r="AK2673" s="163" t="s">
        <v>10082</v>
      </c>
      <c r="AL2673" s="144">
        <v>42364</v>
      </c>
      <c r="AM2673" s="65" t="s">
        <v>108</v>
      </c>
      <c r="AN2673" s="125" t="s">
        <v>109</v>
      </c>
      <c r="AO2673" s="95"/>
      <c r="AP2673" s="95" t="s">
        <v>10083</v>
      </c>
      <c r="AQ2673" s="95">
        <v>3</v>
      </c>
      <c r="AR2673" s="95">
        <v>1</v>
      </c>
      <c r="AS2673" s="15">
        <f t="shared" si="3418"/>
        <v>45967.25</v>
      </c>
      <c r="AT2673" s="122" t="s">
        <v>163</v>
      </c>
      <c r="AU2673" s="65">
        <v>3.778</v>
      </c>
      <c r="AV2673" s="164">
        <v>17</v>
      </c>
      <c r="AW2673" s="164" t="s">
        <v>201</v>
      </c>
      <c r="AX2673" s="164" t="s">
        <v>10084</v>
      </c>
      <c r="AY2673" s="164">
        <v>66</v>
      </c>
      <c r="AZ2673" s="95" t="s">
        <v>203</v>
      </c>
      <c r="BA2673" s="20" t="str">
        <f t="shared" si="3377"/>
        <v>17001000000288514466</v>
      </c>
      <c r="BB2673" s="31">
        <f t="shared" si="3378"/>
        <v>20</v>
      </c>
      <c r="BC2673" s="95" t="s">
        <v>10085</v>
      </c>
      <c r="BD2673" s="95" t="s">
        <v>341</v>
      </c>
      <c r="BE2673" s="95"/>
      <c r="BF2673" s="95"/>
      <c r="BG2673" s="95">
        <v>29475211</v>
      </c>
      <c r="BH2673" s="95"/>
      <c r="BI2673" s="95"/>
      <c r="BJ2673" s="95"/>
      <c r="BK2673" s="14" t="str">
        <f t="shared" si="3399"/>
        <v>-LOGISTIQUE</v>
      </c>
      <c r="BL2673" s="95" t="s">
        <v>241</v>
      </c>
      <c r="BM2673" s="95"/>
      <c r="BN2673" s="95"/>
      <c r="BO2673" s="95"/>
      <c r="BP2673" s="95"/>
      <c r="BQ2673" s="95"/>
    </row>
    <row r="2674" spans="1:69" x14ac:dyDescent="0.25">
      <c r="A2674" t="str">
        <f>VLOOKUP(B2674,[2]RH!$B:$BV,72,0)</f>
        <v>non-Actif</v>
      </c>
      <c r="B2674" s="172">
        <v>2734</v>
      </c>
      <c r="C2674" s="168" t="s">
        <v>168</v>
      </c>
      <c r="D2674" s="7" t="s">
        <v>10086</v>
      </c>
      <c r="E2674" s="130" t="s">
        <v>67</v>
      </c>
      <c r="F2674" s="130" t="s">
        <v>118</v>
      </c>
      <c r="G2674" s="7" t="s">
        <v>5325</v>
      </c>
      <c r="H2674" s="125" t="s">
        <v>562</v>
      </c>
      <c r="I2674" s="7" t="s">
        <v>579</v>
      </c>
      <c r="J2674" s="65" t="s">
        <v>281</v>
      </c>
      <c r="K2674" s="125" t="s">
        <v>89</v>
      </c>
      <c r="L2674" s="139" t="s">
        <v>90</v>
      </c>
      <c r="M2674" s="7" t="str">
        <f t="shared" si="3356"/>
        <v>Contrôle qualité</v>
      </c>
      <c r="N2674" s="129">
        <v>45603</v>
      </c>
      <c r="O2674" s="95"/>
      <c r="P2674" s="7">
        <f t="shared" ca="1" si="3402"/>
        <v>-65</v>
      </c>
      <c r="Q2674" s="129">
        <v>45614</v>
      </c>
      <c r="R2674" s="95" t="s">
        <v>1728</v>
      </c>
      <c r="S2674" s="95"/>
      <c r="T2674" s="9" t="s">
        <v>156</v>
      </c>
      <c r="U2674" s="7" t="str">
        <f t="shared" si="3369"/>
        <v>Contractuel</v>
      </c>
      <c r="V2674" s="128">
        <v>45603</v>
      </c>
      <c r="W2674" s="129">
        <v>45657</v>
      </c>
      <c r="X2674" s="95"/>
      <c r="Y2674" s="95"/>
      <c r="Z2674" s="129">
        <v>45603</v>
      </c>
      <c r="AA2674" s="7">
        <f t="shared" si="3370"/>
        <v>11</v>
      </c>
      <c r="AB2674" s="7">
        <f t="shared" si="3371"/>
        <v>2024</v>
      </c>
      <c r="AC2674" s="7">
        <f t="shared" si="3372"/>
        <v>2028</v>
      </c>
      <c r="AD2674" s="10" t="e">
        <f t="shared" ref="AD2674:AD2737" ca="1" si="3432">IF(#REF!="Non",(DAYS360(N2674,Q2674)/360),(DAYS360(N2674,TODAY())/360))</f>
        <v>#REF!</v>
      </c>
      <c r="AE2674" s="10" t="e">
        <f t="shared" ca="1" si="3374"/>
        <v>#REF!</v>
      </c>
      <c r="AF2674" s="144">
        <v>30189</v>
      </c>
      <c r="AG2674" s="11">
        <f t="shared" ca="1" si="3375"/>
        <v>42.556164383561644</v>
      </c>
      <c r="AH2674" s="10" t="str">
        <f t="shared" ca="1" si="3376"/>
        <v>&gt;35&lt; 45</v>
      </c>
      <c r="AI2674" s="95"/>
      <c r="AJ2674" s="164"/>
      <c r="AK2674" s="163" t="s">
        <v>10087</v>
      </c>
      <c r="AL2674" s="144">
        <v>44732</v>
      </c>
      <c r="AM2674" s="65" t="s">
        <v>108</v>
      </c>
      <c r="AN2674" s="125" t="s">
        <v>76</v>
      </c>
      <c r="AO2674" s="95"/>
      <c r="AP2674" s="95" t="s">
        <v>1514</v>
      </c>
      <c r="AQ2674" s="95">
        <v>3</v>
      </c>
      <c r="AR2674" s="95">
        <v>1</v>
      </c>
      <c r="AS2674" s="15">
        <f t="shared" si="3418"/>
        <v>45968.25</v>
      </c>
      <c r="AT2674" s="122" t="s">
        <v>163</v>
      </c>
      <c r="AU2674" s="65">
        <v>3.8780000000000001</v>
      </c>
      <c r="AV2674" s="164">
        <v>14</v>
      </c>
      <c r="AW2674" s="164" t="s">
        <v>788</v>
      </c>
      <c r="AX2674" s="164">
        <v>31007053528</v>
      </c>
      <c r="AY2674" s="164">
        <v>42</v>
      </c>
      <c r="AZ2674" s="95" t="s">
        <v>185</v>
      </c>
      <c r="BA2674" s="20" t="str">
        <f t="shared" si="3377"/>
        <v>14033033100705352842</v>
      </c>
      <c r="BB2674" s="31">
        <f t="shared" si="3378"/>
        <v>20</v>
      </c>
      <c r="BC2674" s="95" t="s">
        <v>8590</v>
      </c>
      <c r="BD2674" s="95" t="s">
        <v>115</v>
      </c>
      <c r="BE2674" s="95"/>
      <c r="BF2674" s="95"/>
      <c r="BG2674" s="95">
        <v>53542930</v>
      </c>
      <c r="BH2674" s="95"/>
      <c r="BI2674" s="95"/>
      <c r="BJ2674" s="95"/>
      <c r="BK2674" s="14" t="str">
        <f t="shared" si="3399"/>
        <v>B-P6 AR</v>
      </c>
      <c r="BL2674" s="95" t="s">
        <v>288</v>
      </c>
      <c r="BM2674" s="95"/>
      <c r="BN2674" s="95"/>
      <c r="BO2674" s="95"/>
      <c r="BP2674" s="95"/>
      <c r="BQ2674" s="95"/>
    </row>
    <row r="2675" spans="1:69" x14ac:dyDescent="0.25">
      <c r="A2675" t="str">
        <f>VLOOKUP(B2675,[2]RH!$B:$BV,72,0)</f>
        <v>si</v>
      </c>
      <c r="B2675" s="172">
        <v>2735</v>
      </c>
      <c r="C2675" s="168" t="s">
        <v>168</v>
      </c>
      <c r="D2675" s="7" t="s">
        <v>10088</v>
      </c>
      <c r="E2675" s="130" t="s">
        <v>67</v>
      </c>
      <c r="F2675" s="130" t="s">
        <v>258</v>
      </c>
      <c r="G2675" s="7" t="s">
        <v>570</v>
      </c>
      <c r="H2675" s="125" t="s">
        <v>225</v>
      </c>
      <c r="I2675" s="7" t="s">
        <v>882</v>
      </c>
      <c r="J2675" s="65" t="s">
        <v>281</v>
      </c>
      <c r="K2675" s="125" t="s">
        <v>89</v>
      </c>
      <c r="L2675" s="139" t="s">
        <v>90</v>
      </c>
      <c r="M2675" s="7" t="str">
        <f t="shared" si="3356"/>
        <v>Fire W</v>
      </c>
      <c r="N2675" s="129">
        <v>45603</v>
      </c>
      <c r="O2675" s="95"/>
      <c r="P2675" s="7">
        <f t="shared" ca="1" si="3402"/>
        <v>25</v>
      </c>
      <c r="Q2675" s="129"/>
      <c r="R2675" s="95"/>
      <c r="S2675" s="95"/>
      <c r="T2675" s="9" t="s">
        <v>156</v>
      </c>
      <c r="U2675" s="7" t="str">
        <f t="shared" si="3369"/>
        <v>Contractuel</v>
      </c>
      <c r="V2675" s="8">
        <v>45689</v>
      </c>
      <c r="W2675" s="8">
        <f>VLOOKUP(B2675,[1]BASE!$A:$Q,17,0)</f>
        <v>45747</v>
      </c>
      <c r="X2675" s="95"/>
      <c r="Y2675" s="95"/>
      <c r="Z2675" s="129">
        <v>45603</v>
      </c>
      <c r="AA2675" s="7">
        <f t="shared" si="3370"/>
        <v>11</v>
      </c>
      <c r="AB2675" s="7">
        <f t="shared" si="3371"/>
        <v>2024</v>
      </c>
      <c r="AC2675" s="7">
        <f t="shared" si="3372"/>
        <v>2028</v>
      </c>
      <c r="AD2675" s="10" t="e">
        <f t="shared" ref="AD2675:AD2738" ca="1" si="3433">IF(#REF!="Non",(DAYS360(N2675,Q2675)/360),(DAYS360(N2675,TODAY())/360))</f>
        <v>#REF!</v>
      </c>
      <c r="AE2675" s="10" t="e">
        <f t="shared" ca="1" si="3374"/>
        <v>#REF!</v>
      </c>
      <c r="AF2675" s="144">
        <v>34655</v>
      </c>
      <c r="AG2675" s="11">
        <f t="shared" ca="1" si="3375"/>
        <v>30.32054794520548</v>
      </c>
      <c r="AH2675" s="10" t="str">
        <f t="shared" ca="1" si="3376"/>
        <v>&gt;25&lt; 35</v>
      </c>
      <c r="AI2675" s="95"/>
      <c r="AJ2675" s="164"/>
      <c r="AK2675" s="163" t="s">
        <v>10089</v>
      </c>
      <c r="AL2675" s="144">
        <v>43427</v>
      </c>
      <c r="AM2675" s="65" t="s">
        <v>108</v>
      </c>
      <c r="AN2675" s="125" t="s">
        <v>109</v>
      </c>
      <c r="AO2675" s="95"/>
      <c r="AP2675" s="95" t="s">
        <v>1514</v>
      </c>
      <c r="AQ2675" s="95">
        <v>3</v>
      </c>
      <c r="AR2675" s="95">
        <v>1</v>
      </c>
      <c r="AS2675" s="15">
        <f t="shared" si="3418"/>
        <v>45968.25</v>
      </c>
      <c r="AT2675" s="122" t="s">
        <v>163</v>
      </c>
      <c r="AU2675" s="65">
        <v>3.8780000000000001</v>
      </c>
      <c r="AV2675" s="164">
        <v>25</v>
      </c>
      <c r="AW2675" s="164" t="s">
        <v>1349</v>
      </c>
      <c r="AX2675" s="164" t="s">
        <v>10090</v>
      </c>
      <c r="AY2675" s="164">
        <v>30</v>
      </c>
      <c r="AZ2675" s="95" t="s">
        <v>276</v>
      </c>
      <c r="BA2675" s="20" t="str">
        <f t="shared" si="3377"/>
        <v>25033000000088132430</v>
      </c>
      <c r="BB2675" s="31">
        <f t="shared" si="3378"/>
        <v>20</v>
      </c>
      <c r="BC2675" s="95" t="s">
        <v>10091</v>
      </c>
      <c r="BD2675" s="95" t="s">
        <v>115</v>
      </c>
      <c r="BE2675" s="95"/>
      <c r="BF2675" s="95"/>
      <c r="BG2675" s="95">
        <v>24887864</v>
      </c>
      <c r="BH2675" s="95"/>
      <c r="BI2675" s="95"/>
      <c r="BJ2675" s="95"/>
      <c r="BK2675" s="14" t="str">
        <f t="shared" si="3399"/>
        <v>B-P6 AV</v>
      </c>
      <c r="BL2675" s="95" t="s">
        <v>288</v>
      </c>
      <c r="BM2675" s="95"/>
      <c r="BN2675" s="95"/>
      <c r="BO2675" s="95"/>
      <c r="BP2675" s="95"/>
      <c r="BQ2675" s="95"/>
    </row>
    <row r="2676" spans="1:69" x14ac:dyDescent="0.25">
      <c r="A2676" t="str">
        <f>VLOOKUP(B2676,[2]RH!$B:$BV,72,0)</f>
        <v>si</v>
      </c>
      <c r="B2676" s="172">
        <v>2736</v>
      </c>
      <c r="C2676" s="168" t="s">
        <v>168</v>
      </c>
      <c r="D2676" s="7" t="s">
        <v>10092</v>
      </c>
      <c r="E2676" s="130" t="s">
        <v>67</v>
      </c>
      <c r="F2676" s="130" t="s">
        <v>258</v>
      </c>
      <c r="G2676" s="7" t="s">
        <v>570</v>
      </c>
      <c r="H2676" s="125" t="s">
        <v>562</v>
      </c>
      <c r="I2676" s="7" t="s">
        <v>563</v>
      </c>
      <c r="J2676" s="65" t="s">
        <v>281</v>
      </c>
      <c r="K2676" s="125" t="s">
        <v>89</v>
      </c>
      <c r="L2676" s="139" t="s">
        <v>90</v>
      </c>
      <c r="M2676" s="7" t="str">
        <f t="shared" si="3356"/>
        <v>Fire W</v>
      </c>
      <c r="N2676" s="129">
        <v>45604</v>
      </c>
      <c r="O2676" s="95"/>
      <c r="P2676" s="7">
        <f t="shared" ca="1" si="3402"/>
        <v>-6</v>
      </c>
      <c r="Q2676" s="129"/>
      <c r="R2676" s="95"/>
      <c r="S2676" s="95"/>
      <c r="T2676" s="9" t="s">
        <v>156</v>
      </c>
      <c r="U2676" s="7" t="str">
        <f t="shared" si="3369"/>
        <v>Contractuel</v>
      </c>
      <c r="V2676" s="8">
        <v>45689</v>
      </c>
      <c r="W2676" s="8">
        <f>VLOOKUP(B2676,[1]BASE!$A:$Q,17,0)</f>
        <v>45716</v>
      </c>
      <c r="X2676" s="95"/>
      <c r="Y2676" s="95"/>
      <c r="Z2676" s="129">
        <v>45604</v>
      </c>
      <c r="AA2676" s="7">
        <f t="shared" si="3370"/>
        <v>11</v>
      </c>
      <c r="AB2676" s="7">
        <f t="shared" si="3371"/>
        <v>2024</v>
      </c>
      <c r="AC2676" s="7">
        <f t="shared" si="3372"/>
        <v>2028</v>
      </c>
      <c r="AD2676" s="10" t="e">
        <f t="shared" ref="AD2676:AD2739" ca="1" si="3434">IF(#REF!="Non",(DAYS360(N2676,Q2676)/360),(DAYS360(N2676,TODAY())/360))</f>
        <v>#REF!</v>
      </c>
      <c r="AE2676" s="10" t="e">
        <f t="shared" ca="1" si="3374"/>
        <v>#REF!</v>
      </c>
      <c r="AF2676" s="144">
        <v>31306</v>
      </c>
      <c r="AG2676" s="11">
        <f t="shared" ca="1" si="3375"/>
        <v>39.495890410958907</v>
      </c>
      <c r="AH2676" s="10" t="str">
        <f t="shared" ca="1" si="3376"/>
        <v>&gt;35&lt; 45</v>
      </c>
      <c r="AI2676" s="95">
        <v>17362015</v>
      </c>
      <c r="AJ2676" s="164" t="s">
        <v>10093</v>
      </c>
      <c r="AK2676" s="163" t="s">
        <v>10094</v>
      </c>
      <c r="AL2676" s="144">
        <v>40239</v>
      </c>
      <c r="AM2676" s="65" t="s">
        <v>108</v>
      </c>
      <c r="AN2676" s="125" t="s">
        <v>109</v>
      </c>
      <c r="AO2676" s="95"/>
      <c r="AP2676" s="95" t="s">
        <v>1514</v>
      </c>
      <c r="AQ2676" s="95">
        <v>3</v>
      </c>
      <c r="AR2676" s="95">
        <v>1</v>
      </c>
      <c r="AS2676" s="15">
        <f t="shared" si="3418"/>
        <v>45969.25</v>
      </c>
      <c r="AT2676" s="122" t="s">
        <v>163</v>
      </c>
      <c r="AU2676" s="65">
        <v>3.8780000000000001</v>
      </c>
      <c r="AV2676" s="164">
        <v>17</v>
      </c>
      <c r="AW2676" s="164">
        <v>20600</v>
      </c>
      <c r="AX2676" s="164" t="s">
        <v>10095</v>
      </c>
      <c r="AY2676" s="164">
        <v>40</v>
      </c>
      <c r="AZ2676" s="95" t="s">
        <v>203</v>
      </c>
      <c r="BA2676" s="20" t="str">
        <f t="shared" si="3377"/>
        <v>17206000000147648340</v>
      </c>
      <c r="BB2676" s="31">
        <f t="shared" si="3378"/>
        <v>20</v>
      </c>
      <c r="BC2676" s="95" t="s">
        <v>7557</v>
      </c>
      <c r="BD2676" s="95" t="s">
        <v>115</v>
      </c>
      <c r="BE2676" s="95"/>
      <c r="BF2676" s="95"/>
      <c r="BG2676" s="95">
        <v>54609861</v>
      </c>
      <c r="BH2676" s="95"/>
      <c r="BI2676" s="95"/>
      <c r="BJ2676" s="95"/>
      <c r="BK2676" s="14" t="str">
        <f t="shared" si="3399"/>
        <v>B-P6 AR</v>
      </c>
      <c r="BL2676" s="95" t="s">
        <v>288</v>
      </c>
      <c r="BM2676" s="95"/>
      <c r="BN2676" s="95"/>
      <c r="BO2676" s="95"/>
      <c r="BP2676" s="95"/>
      <c r="BQ2676" s="95"/>
    </row>
    <row r="2677" spans="1:69" x14ac:dyDescent="0.25">
      <c r="A2677" t="str">
        <f>VLOOKUP(B2677,[2]RH!$B:$BV,72,0)</f>
        <v>si</v>
      </c>
      <c r="B2677" s="172">
        <v>2737</v>
      </c>
      <c r="C2677" s="168" t="s">
        <v>168</v>
      </c>
      <c r="D2677" s="7" t="s">
        <v>10096</v>
      </c>
      <c r="E2677" s="130" t="s">
        <v>67</v>
      </c>
      <c r="F2677" s="130" t="s">
        <v>258</v>
      </c>
      <c r="G2677" s="7" t="s">
        <v>570</v>
      </c>
      <c r="H2677" s="125" t="s">
        <v>2398</v>
      </c>
      <c r="I2677" s="7" t="s">
        <v>563</v>
      </c>
      <c r="J2677" s="65" t="s">
        <v>281</v>
      </c>
      <c r="K2677" s="125" t="s">
        <v>89</v>
      </c>
      <c r="L2677" s="139" t="s">
        <v>90</v>
      </c>
      <c r="M2677" s="7" t="str">
        <f t="shared" si="3356"/>
        <v>Fire W</v>
      </c>
      <c r="N2677" s="129">
        <v>45605</v>
      </c>
      <c r="O2677" s="95"/>
      <c r="P2677" s="7">
        <f t="shared" ca="1" si="3402"/>
        <v>-6</v>
      </c>
      <c r="Q2677" s="129"/>
      <c r="R2677" s="95"/>
      <c r="S2677" s="95"/>
      <c r="T2677" s="9" t="s">
        <v>156</v>
      </c>
      <c r="U2677" s="7" t="str">
        <f t="shared" si="3369"/>
        <v>Contractuel</v>
      </c>
      <c r="V2677" s="8">
        <v>45689</v>
      </c>
      <c r="W2677" s="8">
        <f>VLOOKUP(B2677,[1]BASE!$A:$Q,17,0)</f>
        <v>45716</v>
      </c>
      <c r="X2677" s="95"/>
      <c r="Y2677" s="95"/>
      <c r="Z2677" s="129">
        <v>45605</v>
      </c>
      <c r="AA2677" s="7">
        <f t="shared" si="3370"/>
        <v>11</v>
      </c>
      <c r="AB2677" s="7">
        <f t="shared" si="3371"/>
        <v>2024</v>
      </c>
      <c r="AC2677" s="7">
        <f t="shared" si="3372"/>
        <v>2028</v>
      </c>
      <c r="AD2677" s="10" t="e">
        <f t="shared" ref="AD2677:AD2740" ca="1" si="3435">IF(#REF!="Non",(DAYS360(N2677,Q2677)/360),(DAYS360(N2677,TODAY())/360))</f>
        <v>#REF!</v>
      </c>
      <c r="AE2677" s="10" t="e">
        <f t="shared" ca="1" si="3374"/>
        <v>#REF!</v>
      </c>
      <c r="AF2677" s="144">
        <v>36928</v>
      </c>
      <c r="AG2677" s="11">
        <f t="shared" ca="1" si="3375"/>
        <v>24.093150684931508</v>
      </c>
      <c r="AH2677" s="10" t="str">
        <f t="shared" ca="1" si="3376"/>
        <v>&lt; 25</v>
      </c>
      <c r="AI2677" s="95">
        <v>17594513</v>
      </c>
      <c r="AJ2677" s="164" t="s">
        <v>82</v>
      </c>
      <c r="AK2677" s="163" t="s">
        <v>10097</v>
      </c>
      <c r="AL2677" s="144">
        <v>44292</v>
      </c>
      <c r="AM2677" s="65" t="s">
        <v>108</v>
      </c>
      <c r="AN2677" s="125" t="s">
        <v>109</v>
      </c>
      <c r="AO2677" s="95"/>
      <c r="AP2677" s="95" t="s">
        <v>1514</v>
      </c>
      <c r="AQ2677" s="95">
        <v>3</v>
      </c>
      <c r="AR2677" s="95">
        <v>1</v>
      </c>
      <c r="AS2677" s="15">
        <f t="shared" si="3418"/>
        <v>45970.25</v>
      </c>
      <c r="AT2677" s="122" t="s">
        <v>163</v>
      </c>
      <c r="AU2677" s="65">
        <v>3.8780000000000001</v>
      </c>
      <c r="AV2677" s="164" t="s">
        <v>150</v>
      </c>
      <c r="AW2677" s="164" t="s">
        <v>339</v>
      </c>
      <c r="AX2677" s="164">
        <v>38105542795</v>
      </c>
      <c r="AY2677" s="164">
        <v>19</v>
      </c>
      <c r="AZ2677" s="95" t="s">
        <v>174</v>
      </c>
      <c r="BA2677" s="20" t="str">
        <f t="shared" si="3377"/>
        <v>07080013810554279519</v>
      </c>
      <c r="BB2677" s="31">
        <f t="shared" si="3378"/>
        <v>20</v>
      </c>
      <c r="BC2677" s="95" t="s">
        <v>5622</v>
      </c>
      <c r="BD2677" s="95" t="s">
        <v>115</v>
      </c>
      <c r="BE2677" s="95"/>
      <c r="BF2677" s="95"/>
      <c r="BG2677" s="95">
        <v>94806238</v>
      </c>
      <c r="BH2677" s="95"/>
      <c r="BI2677" s="95"/>
      <c r="BJ2677" s="95"/>
      <c r="BK2677" s="14" t="str">
        <f t="shared" si="3399"/>
        <v>B-P7 AR</v>
      </c>
      <c r="BL2677" s="95" t="s">
        <v>288</v>
      </c>
      <c r="BM2677" s="95"/>
      <c r="BN2677" s="95"/>
      <c r="BO2677" s="95"/>
      <c r="BP2677" s="95"/>
      <c r="BQ2677" s="95"/>
    </row>
    <row r="2678" spans="1:69" x14ac:dyDescent="0.25">
      <c r="A2678" t="str">
        <f>VLOOKUP(B2678,[2]RH!$B:$BV,72,0)</f>
        <v>si</v>
      </c>
      <c r="B2678" s="172">
        <v>2738</v>
      </c>
      <c r="C2678" s="168" t="s">
        <v>168</v>
      </c>
      <c r="D2678" s="7" t="s">
        <v>10098</v>
      </c>
      <c r="E2678" s="130" t="s">
        <v>67</v>
      </c>
      <c r="F2678" s="130" t="s">
        <v>258</v>
      </c>
      <c r="G2678" s="7" t="s">
        <v>570</v>
      </c>
      <c r="H2678" s="125" t="s">
        <v>2398</v>
      </c>
      <c r="I2678" s="7" t="s">
        <v>882</v>
      </c>
      <c r="J2678" s="65" t="s">
        <v>190</v>
      </c>
      <c r="K2678" s="125" t="s">
        <v>89</v>
      </c>
      <c r="L2678" s="139" t="s">
        <v>90</v>
      </c>
      <c r="M2678" s="7" t="str">
        <f t="shared" si="3356"/>
        <v>Fire W</v>
      </c>
      <c r="N2678" s="129">
        <v>45605</v>
      </c>
      <c r="O2678" s="95"/>
      <c r="P2678" s="7">
        <f t="shared" ca="1" si="3402"/>
        <v>-6</v>
      </c>
      <c r="Q2678" s="129"/>
      <c r="R2678" s="95"/>
      <c r="S2678" s="95"/>
      <c r="T2678" s="9" t="s">
        <v>156</v>
      </c>
      <c r="U2678" s="7" t="str">
        <f t="shared" si="3369"/>
        <v>Contractuel</v>
      </c>
      <c r="V2678" s="8">
        <v>45689</v>
      </c>
      <c r="W2678" s="8">
        <f>VLOOKUP(B2678,[1]BASE!$A:$Q,17,0)</f>
        <v>45716</v>
      </c>
      <c r="X2678" s="95"/>
      <c r="Y2678" s="95"/>
      <c r="Z2678" s="129">
        <v>45605</v>
      </c>
      <c r="AA2678" s="7">
        <f t="shared" si="3370"/>
        <v>11</v>
      </c>
      <c r="AB2678" s="7">
        <f t="shared" si="3371"/>
        <v>2024</v>
      </c>
      <c r="AC2678" s="7">
        <f t="shared" si="3372"/>
        <v>2028</v>
      </c>
      <c r="AD2678" s="10" t="e">
        <f t="shared" ref="AD2678:AD2741" ca="1" si="3436">IF(#REF!="Non",(DAYS360(N2678,Q2678)/360),(DAYS360(N2678,TODAY())/360))</f>
        <v>#REF!</v>
      </c>
      <c r="AE2678" s="10" t="e">
        <f t="shared" ca="1" si="3374"/>
        <v>#REF!</v>
      </c>
      <c r="AF2678" s="144">
        <v>29182</v>
      </c>
      <c r="AG2678" s="11">
        <f t="shared" ca="1" si="3375"/>
        <v>45.315068493150683</v>
      </c>
      <c r="AH2678" s="10" t="str">
        <f t="shared" ca="1" si="3376"/>
        <v>&gt;45&lt; 55</v>
      </c>
      <c r="AI2678" s="95">
        <v>12646504</v>
      </c>
      <c r="AJ2678" s="164" t="s">
        <v>150</v>
      </c>
      <c r="AK2678" s="163" t="s">
        <v>10099</v>
      </c>
      <c r="AL2678" s="144">
        <v>40267</v>
      </c>
      <c r="AM2678" s="65" t="s">
        <v>108</v>
      </c>
      <c r="AN2678" s="125" t="s">
        <v>76</v>
      </c>
      <c r="AO2678" s="95"/>
      <c r="AP2678" s="95" t="s">
        <v>1514</v>
      </c>
      <c r="AQ2678" s="95">
        <v>3</v>
      </c>
      <c r="AR2678" s="95">
        <v>1</v>
      </c>
      <c r="AS2678" s="15">
        <f t="shared" si="3418"/>
        <v>45970.25</v>
      </c>
      <c r="AT2678" s="122" t="s">
        <v>163</v>
      </c>
      <c r="AU2678" s="65">
        <v>3.8780000000000001</v>
      </c>
      <c r="AV2678" s="164" t="s">
        <v>150</v>
      </c>
      <c r="AW2678" s="164" t="s">
        <v>2582</v>
      </c>
      <c r="AX2678" s="164">
        <v>49105513796</v>
      </c>
      <c r="AY2678" s="164">
        <v>39</v>
      </c>
      <c r="AZ2678" s="95" t="s">
        <v>174</v>
      </c>
      <c r="BA2678" s="20" t="str">
        <f t="shared" si="3377"/>
        <v>07091014910551379639</v>
      </c>
      <c r="BB2678" s="31">
        <f t="shared" si="3378"/>
        <v>20</v>
      </c>
      <c r="BC2678" s="95" t="s">
        <v>1615</v>
      </c>
      <c r="BD2678" s="95" t="s">
        <v>341</v>
      </c>
      <c r="BE2678" s="95"/>
      <c r="BF2678" s="95"/>
      <c r="BG2678" s="95">
        <v>97274368</v>
      </c>
      <c r="BH2678" s="95"/>
      <c r="BI2678" s="95"/>
      <c r="BJ2678" s="95"/>
      <c r="BK2678" s="14" t="str">
        <f t="shared" si="3399"/>
        <v>A-P7 AR</v>
      </c>
      <c r="BL2678" s="95" t="s">
        <v>288</v>
      </c>
      <c r="BM2678" s="95"/>
      <c r="BN2678" s="95"/>
      <c r="BO2678" s="95"/>
      <c r="BP2678" s="95"/>
      <c r="BQ2678" s="95"/>
    </row>
    <row r="2679" spans="1:69" x14ac:dyDescent="0.25">
      <c r="A2679" t="str">
        <f>VLOOKUP(B2679,[2]RH!$B:$BV,72,0)</f>
        <v>si</v>
      </c>
      <c r="B2679" s="172">
        <v>2739</v>
      </c>
      <c r="C2679" s="168" t="s">
        <v>168</v>
      </c>
      <c r="D2679" s="7" t="s">
        <v>10100</v>
      </c>
      <c r="E2679" s="130" t="s">
        <v>67</v>
      </c>
      <c r="F2679" s="130" t="s">
        <v>118</v>
      </c>
      <c r="G2679" s="7" t="s">
        <v>5325</v>
      </c>
      <c r="H2679" s="125" t="s">
        <v>2398</v>
      </c>
      <c r="I2679" s="7" t="s">
        <v>2487</v>
      </c>
      <c r="J2679" s="65" t="s">
        <v>281</v>
      </c>
      <c r="K2679" s="125" t="s">
        <v>89</v>
      </c>
      <c r="L2679" s="139" t="s">
        <v>90</v>
      </c>
      <c r="M2679" s="7" t="str">
        <f t="shared" si="3356"/>
        <v>Contrôle qualité</v>
      </c>
      <c r="N2679" s="129">
        <v>45605</v>
      </c>
      <c r="O2679" s="95"/>
      <c r="P2679" s="7">
        <f t="shared" ca="1" si="3402"/>
        <v>-6</v>
      </c>
      <c r="Q2679" s="129"/>
      <c r="R2679" s="95"/>
      <c r="S2679" s="95"/>
      <c r="T2679" s="9" t="s">
        <v>156</v>
      </c>
      <c r="U2679" s="7" t="str">
        <f t="shared" si="3369"/>
        <v>Contractuel</v>
      </c>
      <c r="V2679" s="8">
        <v>45689</v>
      </c>
      <c r="W2679" s="8">
        <f>VLOOKUP(B2679,[1]BASE!$A:$Q,17,0)</f>
        <v>45716</v>
      </c>
      <c r="X2679" s="95"/>
      <c r="Y2679" s="95"/>
      <c r="Z2679" s="129">
        <v>45605</v>
      </c>
      <c r="AA2679" s="7">
        <f t="shared" si="3370"/>
        <v>11</v>
      </c>
      <c r="AB2679" s="7">
        <f t="shared" si="3371"/>
        <v>2024</v>
      </c>
      <c r="AC2679" s="7">
        <f t="shared" si="3372"/>
        <v>2028</v>
      </c>
      <c r="AD2679" s="10" t="e">
        <f t="shared" ref="AD2679:AD2742" ca="1" si="3437">IF(#REF!="Non",(DAYS360(N2679,Q2679)/360),(DAYS360(N2679,TODAY())/360))</f>
        <v>#REF!</v>
      </c>
      <c r="AE2679" s="10" t="e">
        <f t="shared" ca="1" si="3374"/>
        <v>#REF!</v>
      </c>
      <c r="AF2679" s="144">
        <v>37047</v>
      </c>
      <c r="AG2679" s="11">
        <f t="shared" ca="1" si="3375"/>
        <v>23.767123287671232</v>
      </c>
      <c r="AH2679" s="10" t="str">
        <f t="shared" ca="1" si="3376"/>
        <v>&lt; 25</v>
      </c>
      <c r="AI2679" s="95">
        <v>17838523</v>
      </c>
      <c r="AJ2679" s="164" t="s">
        <v>192</v>
      </c>
      <c r="AK2679" s="163" t="s">
        <v>10101</v>
      </c>
      <c r="AL2679" s="144">
        <v>44006</v>
      </c>
      <c r="AM2679" s="65" t="s">
        <v>108</v>
      </c>
      <c r="AN2679" s="125" t="s">
        <v>109</v>
      </c>
      <c r="AO2679" s="95"/>
      <c r="AP2679" s="95" t="s">
        <v>1514</v>
      </c>
      <c r="AQ2679" s="95">
        <v>3</v>
      </c>
      <c r="AR2679" s="95">
        <v>1</v>
      </c>
      <c r="AS2679" s="15">
        <f t="shared" si="3418"/>
        <v>45970.25</v>
      </c>
      <c r="AT2679" s="122" t="s">
        <v>163</v>
      </c>
      <c r="AU2679" s="65">
        <v>3.8780000000000001</v>
      </c>
      <c r="AV2679" s="164">
        <v>17</v>
      </c>
      <c r="AW2679" s="164" t="s">
        <v>201</v>
      </c>
      <c r="AX2679" s="164" t="s">
        <v>10102</v>
      </c>
      <c r="AY2679" s="164">
        <v>90</v>
      </c>
      <c r="AZ2679" s="95" t="s">
        <v>203</v>
      </c>
      <c r="BA2679" s="20" t="str">
        <f t="shared" si="3377"/>
        <v>17001000000351437590</v>
      </c>
      <c r="BB2679" s="31">
        <f t="shared" si="3378"/>
        <v>20</v>
      </c>
      <c r="BC2679" s="95" t="s">
        <v>10103</v>
      </c>
      <c r="BD2679" s="95" t="s">
        <v>115</v>
      </c>
      <c r="BE2679" s="95"/>
      <c r="BF2679" s="95"/>
      <c r="BG2679" s="95">
        <v>56584785</v>
      </c>
      <c r="BH2679" s="95">
        <v>97184306</v>
      </c>
      <c r="BI2679" s="95"/>
      <c r="BJ2679" s="95"/>
      <c r="BK2679" s="14" t="str">
        <f t="shared" si="3399"/>
        <v>B-P7 AR</v>
      </c>
      <c r="BL2679" s="95" t="s">
        <v>288</v>
      </c>
      <c r="BM2679" s="95"/>
      <c r="BN2679" s="95"/>
      <c r="BO2679" s="95"/>
      <c r="BP2679" s="95"/>
      <c r="BQ2679" s="95"/>
    </row>
    <row r="2680" spans="1:69" x14ac:dyDescent="0.25">
      <c r="A2680" t="str">
        <f>VLOOKUP(B2680,[2]RH!$B:$BV,72,0)</f>
        <v>non-Actif</v>
      </c>
      <c r="B2680" s="172">
        <v>2740</v>
      </c>
      <c r="C2680" s="168" t="s">
        <v>168</v>
      </c>
      <c r="D2680" s="7" t="s">
        <v>10104</v>
      </c>
      <c r="E2680" s="130" t="s">
        <v>67</v>
      </c>
      <c r="F2680" s="130" t="s">
        <v>118</v>
      </c>
      <c r="G2680" s="7" t="s">
        <v>5325</v>
      </c>
      <c r="H2680" s="125" t="s">
        <v>225</v>
      </c>
      <c r="I2680" s="7" t="s">
        <v>226</v>
      </c>
      <c r="J2680" s="65" t="s">
        <v>281</v>
      </c>
      <c r="K2680" s="125" t="s">
        <v>89</v>
      </c>
      <c r="L2680" s="139" t="s">
        <v>90</v>
      </c>
      <c r="M2680" s="7" t="str">
        <f t="shared" si="3356"/>
        <v>Contrôle qualité</v>
      </c>
      <c r="N2680" s="129">
        <v>45605</v>
      </c>
      <c r="O2680" s="95"/>
      <c r="P2680" s="7">
        <f t="shared" ca="1" si="3402"/>
        <v>-65</v>
      </c>
      <c r="Q2680" s="129">
        <v>45633</v>
      </c>
      <c r="R2680" s="95" t="s">
        <v>10105</v>
      </c>
      <c r="S2680" s="95"/>
      <c r="T2680" s="9" t="s">
        <v>156</v>
      </c>
      <c r="U2680" s="7" t="str">
        <f t="shared" si="3369"/>
        <v>Contractuel</v>
      </c>
      <c r="V2680" s="128">
        <v>45605</v>
      </c>
      <c r="W2680" s="129">
        <v>45657</v>
      </c>
      <c r="X2680" s="95"/>
      <c r="Y2680" s="95"/>
      <c r="Z2680" s="129">
        <v>45605</v>
      </c>
      <c r="AA2680" s="7">
        <f t="shared" si="3370"/>
        <v>11</v>
      </c>
      <c r="AB2680" s="7">
        <f t="shared" si="3371"/>
        <v>2024</v>
      </c>
      <c r="AC2680" s="7">
        <f t="shared" si="3372"/>
        <v>2028</v>
      </c>
      <c r="AD2680" s="10" t="e">
        <f t="shared" ref="AD2680:AD2743" ca="1" si="3438">IF(#REF!="Non",(DAYS360(N2680,Q2680)/360),(DAYS360(N2680,TODAY())/360))</f>
        <v>#REF!</v>
      </c>
      <c r="AE2680" s="10" t="e">
        <f t="shared" ca="1" si="3374"/>
        <v>#REF!</v>
      </c>
      <c r="AF2680" s="144">
        <v>35966</v>
      </c>
      <c r="AG2680" s="11">
        <f t="shared" ca="1" si="3375"/>
        <v>26.728767123287671</v>
      </c>
      <c r="AH2680" s="10" t="str">
        <f t="shared" ca="1" si="3376"/>
        <v>&gt;25&lt; 35</v>
      </c>
      <c r="AI2680" s="95">
        <v>17330294</v>
      </c>
      <c r="AJ2680" s="164" t="s">
        <v>150</v>
      </c>
      <c r="AK2680" s="163" t="s">
        <v>10106</v>
      </c>
      <c r="AL2680" s="144">
        <v>45293</v>
      </c>
      <c r="AM2680" s="65" t="s">
        <v>108</v>
      </c>
      <c r="AN2680" s="125" t="s">
        <v>109</v>
      </c>
      <c r="AO2680" s="95"/>
      <c r="AP2680" s="95" t="s">
        <v>1514</v>
      </c>
      <c r="AQ2680" s="95">
        <v>3</v>
      </c>
      <c r="AR2680" s="95">
        <v>1</v>
      </c>
      <c r="AS2680" s="15">
        <f t="shared" si="3418"/>
        <v>45970.25</v>
      </c>
      <c r="AT2680" s="122" t="s">
        <v>163</v>
      </c>
      <c r="AU2680" s="65">
        <v>3.8780000000000001</v>
      </c>
      <c r="AV2680" s="164">
        <v>17</v>
      </c>
      <c r="AW2680" s="164" t="s">
        <v>201</v>
      </c>
      <c r="AX2680" s="164" t="s">
        <v>10107</v>
      </c>
      <c r="AY2680" s="164">
        <v>10</v>
      </c>
      <c r="AZ2680" s="95" t="s">
        <v>203</v>
      </c>
      <c r="BA2680" s="20" t="str">
        <f t="shared" si="3377"/>
        <v>17001000000285852010</v>
      </c>
      <c r="BB2680" s="31">
        <f t="shared" si="3378"/>
        <v>20</v>
      </c>
      <c r="BC2680" s="95" t="s">
        <v>6072</v>
      </c>
      <c r="BD2680" s="95" t="s">
        <v>341</v>
      </c>
      <c r="BE2680" s="95"/>
      <c r="BF2680" s="95"/>
      <c r="BG2680" s="95">
        <v>20926931</v>
      </c>
      <c r="BH2680" s="95"/>
      <c r="BI2680" s="95"/>
      <c r="BJ2680" s="95"/>
      <c r="BK2680" s="14" t="str">
        <f t="shared" si="3399"/>
        <v>B-P6 AV</v>
      </c>
      <c r="BL2680" s="95" t="s">
        <v>288</v>
      </c>
      <c r="BM2680" s="95"/>
      <c r="BN2680" s="95"/>
      <c r="BO2680" s="95"/>
      <c r="BP2680" s="95"/>
      <c r="BQ2680" s="95"/>
    </row>
    <row r="2681" spans="1:69" x14ac:dyDescent="0.25">
      <c r="A2681" t="str">
        <f>VLOOKUP(B2681,[2]RH!$B:$BV,72,0)</f>
        <v>si</v>
      </c>
      <c r="B2681" s="172">
        <v>2741</v>
      </c>
      <c r="C2681" s="168" t="s">
        <v>168</v>
      </c>
      <c r="D2681" s="7" t="s">
        <v>10108</v>
      </c>
      <c r="E2681" s="130" t="s">
        <v>67</v>
      </c>
      <c r="F2681" s="130" t="s">
        <v>258</v>
      </c>
      <c r="G2681" s="7" t="s">
        <v>264</v>
      </c>
      <c r="H2681" s="125"/>
      <c r="I2681" s="7"/>
      <c r="J2681" s="65"/>
      <c r="K2681" s="125" t="s">
        <v>70</v>
      </c>
      <c r="L2681" s="139" t="s">
        <v>90</v>
      </c>
      <c r="M2681" s="7" t="str">
        <f t="shared" ref="M2681:M2716" si="3439">G2681</f>
        <v>INGENIEUR QUALITE</v>
      </c>
      <c r="N2681" s="129">
        <v>45607</v>
      </c>
      <c r="O2681" s="95"/>
      <c r="P2681" s="7" t="str">
        <f t="shared" ca="1" si="3402"/>
        <v/>
      </c>
      <c r="Q2681" s="129"/>
      <c r="R2681" s="95"/>
      <c r="S2681" s="95"/>
      <c r="T2681" s="9" t="s">
        <v>72</v>
      </c>
      <c r="U2681" s="7" t="str">
        <f t="shared" si="3369"/>
        <v>Titulaire</v>
      </c>
      <c r="V2681" s="128">
        <v>45607</v>
      </c>
      <c r="W2681" s="129"/>
      <c r="X2681" s="95"/>
      <c r="Y2681" s="95"/>
      <c r="Z2681" s="129">
        <v>45607</v>
      </c>
      <c r="AA2681" s="7">
        <f t="shared" si="3370"/>
        <v>11</v>
      </c>
      <c r="AB2681" s="7">
        <f t="shared" si="3371"/>
        <v>2024</v>
      </c>
      <c r="AC2681" s="7">
        <f t="shared" si="3372"/>
        <v>2028</v>
      </c>
      <c r="AD2681" s="10" t="e">
        <f t="shared" ref="AD2681:AD2744" ca="1" si="3440">IF(#REF!="Non",(DAYS360(N2681,Q2681)/360),(DAYS360(N2681,TODAY())/360))</f>
        <v>#REF!</v>
      </c>
      <c r="AE2681" s="10" t="e">
        <f t="shared" ca="1" si="3374"/>
        <v>#REF!</v>
      </c>
      <c r="AF2681" s="144">
        <v>35413</v>
      </c>
      <c r="AG2681" s="11">
        <f t="shared" ca="1" si="3375"/>
        <v>28.243835616438357</v>
      </c>
      <c r="AH2681" s="10" t="str">
        <f t="shared" ca="1" si="3376"/>
        <v>&gt;25&lt; 35</v>
      </c>
      <c r="AI2681" s="95">
        <v>17278259</v>
      </c>
      <c r="AJ2681" s="164" t="s">
        <v>73</v>
      </c>
      <c r="AK2681" s="163" t="s">
        <v>10109</v>
      </c>
      <c r="AL2681" s="144">
        <v>44973</v>
      </c>
      <c r="AM2681" s="65" t="s">
        <v>108</v>
      </c>
      <c r="AN2681" s="125" t="s">
        <v>109</v>
      </c>
      <c r="AO2681" s="95"/>
      <c r="AP2681" s="95" t="s">
        <v>10110</v>
      </c>
      <c r="AQ2681" s="95">
        <v>15</v>
      </c>
      <c r="AR2681" s="95">
        <v>1</v>
      </c>
      <c r="AS2681" s="15">
        <f t="shared" si="3418"/>
        <v>45972.25</v>
      </c>
      <c r="AT2681" s="122" t="s">
        <v>77</v>
      </c>
      <c r="AU2681" s="65">
        <v>2500</v>
      </c>
      <c r="AV2681" s="164" t="s">
        <v>150</v>
      </c>
      <c r="AW2681" s="164" t="s">
        <v>1659</v>
      </c>
      <c r="AX2681" s="164">
        <v>73121651958</v>
      </c>
      <c r="AY2681" s="164">
        <v>75</v>
      </c>
      <c r="AZ2681" s="95" t="s">
        <v>174</v>
      </c>
      <c r="BA2681" s="20" t="str">
        <f t="shared" si="3377"/>
        <v>07503007312165195875</v>
      </c>
      <c r="BB2681" s="31">
        <f t="shared" si="3378"/>
        <v>20</v>
      </c>
      <c r="BC2681" s="95" t="s">
        <v>10111</v>
      </c>
      <c r="BD2681" s="95" t="s">
        <v>115</v>
      </c>
      <c r="BE2681" s="95"/>
      <c r="BF2681" s="95"/>
      <c r="BG2681" s="95">
        <v>93900436</v>
      </c>
      <c r="BH2681" s="95"/>
      <c r="BI2681" s="95"/>
      <c r="BJ2681" s="95"/>
      <c r="BK2681" s="14" t="str">
        <f t="shared" si="3399"/>
        <v>CADRE</v>
      </c>
      <c r="BL2681" s="95"/>
      <c r="BM2681" s="95"/>
      <c r="BN2681" s="95"/>
      <c r="BO2681" s="95"/>
      <c r="BP2681" s="95"/>
      <c r="BQ2681" s="95"/>
    </row>
    <row r="2682" spans="1:69" x14ac:dyDescent="0.25">
      <c r="A2682" t="str">
        <f>VLOOKUP(B2682,[2]RH!$B:$BV,72,0)</f>
        <v>si</v>
      </c>
      <c r="B2682" s="172">
        <v>2742</v>
      </c>
      <c r="C2682" s="168" t="s">
        <v>168</v>
      </c>
      <c r="D2682" s="7" t="s">
        <v>10112</v>
      </c>
      <c r="E2682" s="130" t="s">
        <v>67</v>
      </c>
      <c r="F2682" s="130" t="s">
        <v>118</v>
      </c>
      <c r="G2682" s="7" t="s">
        <v>5325</v>
      </c>
      <c r="H2682" s="41" t="s">
        <v>225</v>
      </c>
      <c r="I2682" s="7" t="s">
        <v>1802</v>
      </c>
      <c r="J2682" s="7" t="s">
        <v>190</v>
      </c>
      <c r="K2682" s="125" t="s">
        <v>89</v>
      </c>
      <c r="L2682" s="139" t="s">
        <v>90</v>
      </c>
      <c r="M2682" s="7" t="str">
        <f t="shared" si="3439"/>
        <v>Contrôle qualité</v>
      </c>
      <c r="N2682" s="129">
        <v>45608</v>
      </c>
      <c r="O2682" s="95"/>
      <c r="P2682" s="7">
        <f t="shared" ca="1" si="3402"/>
        <v>-6</v>
      </c>
      <c r="Q2682" s="129"/>
      <c r="R2682" s="95"/>
      <c r="S2682" s="95"/>
      <c r="T2682" s="9" t="s">
        <v>156</v>
      </c>
      <c r="U2682" s="7" t="str">
        <f t="shared" si="3369"/>
        <v>Contractuel</v>
      </c>
      <c r="V2682" s="8">
        <v>45689</v>
      </c>
      <c r="W2682" s="8">
        <f>VLOOKUP(B2682,[1]BASE!$A:$Q,17,0)</f>
        <v>45716</v>
      </c>
      <c r="X2682" s="95"/>
      <c r="Y2682" s="95"/>
      <c r="Z2682" s="129">
        <v>45608</v>
      </c>
      <c r="AA2682" s="7">
        <f t="shared" si="3370"/>
        <v>11</v>
      </c>
      <c r="AB2682" s="7">
        <f t="shared" si="3371"/>
        <v>2024</v>
      </c>
      <c r="AC2682" s="7">
        <f t="shared" si="3372"/>
        <v>2028</v>
      </c>
      <c r="AD2682" s="10" t="e">
        <f t="shared" ref="AD2682:AD2745" ca="1" si="3441">IF(#REF!="Non",(DAYS360(N2682,Q2682)/360),(DAYS360(N2682,TODAY())/360))</f>
        <v>#REF!</v>
      </c>
      <c r="AE2682" s="10" t="e">
        <f t="shared" ca="1" si="3374"/>
        <v>#REF!</v>
      </c>
      <c r="AF2682" s="144">
        <v>31616</v>
      </c>
      <c r="AG2682" s="11">
        <f t="shared" ca="1" si="3375"/>
        <v>38.646575342465752</v>
      </c>
      <c r="AH2682" s="10" t="str">
        <f t="shared" ca="1" si="3376"/>
        <v>&gt;35&lt; 45</v>
      </c>
      <c r="AI2682" s="95">
        <v>16178638</v>
      </c>
      <c r="AJ2682" s="164" t="s">
        <v>120</v>
      </c>
      <c r="AK2682" s="163" t="s">
        <v>10113</v>
      </c>
      <c r="AL2682" s="144">
        <v>39346</v>
      </c>
      <c r="AM2682" s="65" t="s">
        <v>108</v>
      </c>
      <c r="AN2682" s="125" t="s">
        <v>76</v>
      </c>
      <c r="AO2682" s="95">
        <v>1</v>
      </c>
      <c r="AP2682" s="95" t="s">
        <v>1514</v>
      </c>
      <c r="AQ2682" s="95">
        <v>3</v>
      </c>
      <c r="AR2682" s="95">
        <v>1</v>
      </c>
      <c r="AS2682" s="15">
        <f t="shared" si="3418"/>
        <v>45973.25</v>
      </c>
      <c r="AT2682" s="122" t="s">
        <v>163</v>
      </c>
      <c r="AU2682" s="65">
        <v>3.8780000000000001</v>
      </c>
      <c r="AV2682" s="164" t="s">
        <v>79</v>
      </c>
      <c r="AW2682" s="164" t="s">
        <v>702</v>
      </c>
      <c r="AX2682" s="164">
        <v>30840030305</v>
      </c>
      <c r="AY2682" s="164" t="s">
        <v>1645</v>
      </c>
      <c r="AZ2682" s="95" t="s">
        <v>83</v>
      </c>
      <c r="BA2682" s="20" t="str">
        <f t="shared" si="3377"/>
        <v>08081023084003030550</v>
      </c>
      <c r="BB2682" s="31">
        <f t="shared" si="3378"/>
        <v>20</v>
      </c>
      <c r="BC2682" s="95" t="s">
        <v>286</v>
      </c>
      <c r="BD2682" s="95" t="s">
        <v>115</v>
      </c>
      <c r="BE2682" s="95"/>
      <c r="BF2682" s="95"/>
      <c r="BG2682" s="95">
        <v>26620655</v>
      </c>
      <c r="BH2682" s="95"/>
      <c r="BI2682" s="95"/>
      <c r="BJ2682" s="95"/>
      <c r="BK2682" s="14" t="s">
        <v>1806</v>
      </c>
      <c r="BL2682" s="95" t="s">
        <v>288</v>
      </c>
      <c r="BM2682" s="95"/>
      <c r="BN2682" s="95"/>
      <c r="BO2682" s="95"/>
      <c r="BP2682" s="95"/>
      <c r="BQ2682" s="95"/>
    </row>
    <row r="2683" spans="1:69" x14ac:dyDescent="0.25">
      <c r="A2683" t="str">
        <f>VLOOKUP(B2683,[2]RH!$B:$BV,72,0)</f>
        <v>si</v>
      </c>
      <c r="B2683" s="172">
        <v>2743</v>
      </c>
      <c r="C2683" s="168" t="s">
        <v>168</v>
      </c>
      <c r="D2683" s="7" t="s">
        <v>10114</v>
      </c>
      <c r="E2683" s="130" t="s">
        <v>67</v>
      </c>
      <c r="F2683" s="130" t="s">
        <v>118</v>
      </c>
      <c r="G2683" s="7" t="s">
        <v>220</v>
      </c>
      <c r="H2683" s="125" t="s">
        <v>225</v>
      </c>
      <c r="I2683" s="7" t="s">
        <v>5620</v>
      </c>
      <c r="J2683" s="65" t="s">
        <v>281</v>
      </c>
      <c r="K2683" s="125" t="s">
        <v>146</v>
      </c>
      <c r="L2683" s="139" t="s">
        <v>90</v>
      </c>
      <c r="M2683" s="7" t="str">
        <f t="shared" si="3439"/>
        <v>Couturière</v>
      </c>
      <c r="N2683" s="129">
        <v>45608</v>
      </c>
      <c r="O2683" s="95"/>
      <c r="P2683" s="7">
        <f t="shared" ca="1" si="3402"/>
        <v>-6</v>
      </c>
      <c r="Q2683" s="129"/>
      <c r="R2683" s="95"/>
      <c r="S2683" s="95"/>
      <c r="T2683" s="9" t="s">
        <v>156</v>
      </c>
      <c r="U2683" s="7" t="str">
        <f t="shared" si="3369"/>
        <v>Contractuel</v>
      </c>
      <c r="V2683" s="8">
        <v>45689</v>
      </c>
      <c r="W2683" s="8">
        <f>VLOOKUP(B2683,[1]BASE!$A:$Q,17,0)</f>
        <v>45716</v>
      </c>
      <c r="X2683" s="95"/>
      <c r="Y2683" s="95"/>
      <c r="Z2683" s="129">
        <v>45608</v>
      </c>
      <c r="AA2683" s="7">
        <f t="shared" si="3370"/>
        <v>11</v>
      </c>
      <c r="AB2683" s="7">
        <f t="shared" si="3371"/>
        <v>2024</v>
      </c>
      <c r="AC2683" s="7">
        <f t="shared" si="3372"/>
        <v>2028</v>
      </c>
      <c r="AD2683" s="10" t="e">
        <f t="shared" ref="AD2683:AD2746" ca="1" si="3442">IF(#REF!="Non",(DAYS360(N2683,Q2683)/360),(DAYS360(N2683,TODAY())/360))</f>
        <v>#REF!</v>
      </c>
      <c r="AE2683" s="10" t="e">
        <f t="shared" ca="1" si="3374"/>
        <v>#REF!</v>
      </c>
      <c r="AF2683" s="144">
        <v>31726</v>
      </c>
      <c r="AG2683" s="11">
        <f t="shared" ca="1" si="3375"/>
        <v>38.345205479452055</v>
      </c>
      <c r="AH2683" s="10" t="str">
        <f t="shared" ca="1" si="3376"/>
        <v>&gt;35&lt; 45</v>
      </c>
      <c r="AI2683" s="95">
        <v>17060190</v>
      </c>
      <c r="AJ2683" s="164" t="s">
        <v>106</v>
      </c>
      <c r="AK2683" s="163" t="s">
        <v>10115</v>
      </c>
      <c r="AL2683" s="144">
        <v>42919</v>
      </c>
      <c r="AM2683" s="65" t="s">
        <v>108</v>
      </c>
      <c r="AN2683" s="125" t="s">
        <v>76</v>
      </c>
      <c r="AO2683" s="95">
        <v>1</v>
      </c>
      <c r="AP2683" s="95" t="s">
        <v>9608</v>
      </c>
      <c r="AQ2683" s="95">
        <v>3</v>
      </c>
      <c r="AR2683" s="95">
        <v>1</v>
      </c>
      <c r="AS2683" s="15">
        <f t="shared" si="3418"/>
        <v>45973.25</v>
      </c>
      <c r="AT2683" s="122" t="s">
        <v>163</v>
      </c>
      <c r="AU2683" s="65">
        <v>3.7149999999999999</v>
      </c>
      <c r="AV2683" s="164" t="s">
        <v>150</v>
      </c>
      <c r="AW2683" s="164" t="s">
        <v>2582</v>
      </c>
      <c r="AX2683" s="164">
        <v>49105515598</v>
      </c>
      <c r="AY2683" s="164">
        <v>65</v>
      </c>
      <c r="AZ2683" s="95" t="s">
        <v>174</v>
      </c>
      <c r="BA2683" s="20" t="str">
        <f t="shared" si="3377"/>
        <v>07091014910551559865</v>
      </c>
      <c r="BB2683" s="31">
        <f t="shared" si="3378"/>
        <v>20</v>
      </c>
      <c r="BC2683" s="95" t="s">
        <v>10116</v>
      </c>
      <c r="BD2683" s="95" t="s">
        <v>341</v>
      </c>
      <c r="BE2683" s="95"/>
      <c r="BF2683" s="95"/>
      <c r="BG2683" s="95">
        <v>50812386</v>
      </c>
      <c r="BH2683" s="95"/>
      <c r="BI2683" s="95"/>
      <c r="BJ2683" s="95"/>
      <c r="BK2683" s="14" t="str">
        <f t="shared" ref="BK2683:BK2695" si="3443">IF(K2683="CADRE","CADRE",CONCATENATE(J2683,"-",H2683))</f>
        <v>B-P6 AV</v>
      </c>
      <c r="BL2683" s="95" t="s">
        <v>595</v>
      </c>
      <c r="BM2683" s="95"/>
      <c r="BN2683" s="95"/>
      <c r="BO2683" s="95"/>
      <c r="BP2683" s="95"/>
      <c r="BQ2683" s="95"/>
    </row>
    <row r="2684" spans="1:69" x14ac:dyDescent="0.25">
      <c r="A2684" t="str">
        <f>VLOOKUP(B2684,[2]RH!$B:$BV,72,0)</f>
        <v>si</v>
      </c>
      <c r="B2684" s="172">
        <v>2744</v>
      </c>
      <c r="C2684" s="168" t="s">
        <v>65</v>
      </c>
      <c r="D2684" s="7" t="s">
        <v>10117</v>
      </c>
      <c r="E2684" s="130" t="s">
        <v>67</v>
      </c>
      <c r="F2684" s="130" t="s">
        <v>118</v>
      </c>
      <c r="G2684" s="7" t="s">
        <v>220</v>
      </c>
      <c r="H2684" s="125" t="s">
        <v>225</v>
      </c>
      <c r="I2684" s="7" t="s">
        <v>5620</v>
      </c>
      <c r="J2684" s="65" t="s">
        <v>281</v>
      </c>
      <c r="K2684" s="125" t="s">
        <v>146</v>
      </c>
      <c r="L2684" s="139" t="s">
        <v>90</v>
      </c>
      <c r="M2684" s="7" t="str">
        <f t="shared" si="3439"/>
        <v>Couturière</v>
      </c>
      <c r="N2684" s="129">
        <v>45608</v>
      </c>
      <c r="O2684" s="95"/>
      <c r="P2684" s="7">
        <f t="shared" ca="1" si="3402"/>
        <v>-6</v>
      </c>
      <c r="Q2684" s="129"/>
      <c r="R2684" s="95"/>
      <c r="S2684" s="95"/>
      <c r="T2684" s="9" t="s">
        <v>156</v>
      </c>
      <c r="U2684" s="7" t="str">
        <f t="shared" si="3369"/>
        <v>Contractuel</v>
      </c>
      <c r="V2684" s="8">
        <v>45689</v>
      </c>
      <c r="W2684" s="8">
        <f>VLOOKUP(B2684,[1]BASE!$A:$Q,17,0)</f>
        <v>45716</v>
      </c>
      <c r="X2684" s="95"/>
      <c r="Y2684" s="95"/>
      <c r="Z2684" s="129">
        <v>45608</v>
      </c>
      <c r="AA2684" s="7">
        <f t="shared" si="3370"/>
        <v>11</v>
      </c>
      <c r="AB2684" s="7">
        <f t="shared" si="3371"/>
        <v>2024</v>
      </c>
      <c r="AC2684" s="7">
        <f t="shared" si="3372"/>
        <v>2028</v>
      </c>
      <c r="AD2684" s="10" t="e">
        <f t="shared" ref="AD2684:AD2747" ca="1" si="3444">IF(#REF!="Non",(DAYS360(N2684,Q2684)/360),(DAYS360(N2684,TODAY())/360))</f>
        <v>#REF!</v>
      </c>
      <c r="AE2684" s="10" t="e">
        <f t="shared" ca="1" si="3374"/>
        <v>#REF!</v>
      </c>
      <c r="AF2684" s="144">
        <v>34808</v>
      </c>
      <c r="AG2684" s="11">
        <f t="shared" ca="1" si="3375"/>
        <v>29.901369863013699</v>
      </c>
      <c r="AH2684" s="10" t="str">
        <f t="shared" ca="1" si="3376"/>
        <v>&gt;25&lt; 35</v>
      </c>
      <c r="AI2684" s="95"/>
      <c r="AJ2684" s="164"/>
      <c r="AK2684" s="163" t="s">
        <v>10118</v>
      </c>
      <c r="AL2684" s="144">
        <v>43857</v>
      </c>
      <c r="AM2684" s="65" t="s">
        <v>75</v>
      </c>
      <c r="AN2684" s="125" t="s">
        <v>10119</v>
      </c>
      <c r="AO2684" s="95"/>
      <c r="AP2684" s="95" t="s">
        <v>9679</v>
      </c>
      <c r="AQ2684" s="95">
        <v>3</v>
      </c>
      <c r="AR2684" s="95">
        <v>1</v>
      </c>
      <c r="AS2684" s="15">
        <f t="shared" si="3418"/>
        <v>45973.25</v>
      </c>
      <c r="AT2684" s="122" t="s">
        <v>163</v>
      </c>
      <c r="AU2684" s="65">
        <v>3.7149999999999999</v>
      </c>
      <c r="AV2684" s="164">
        <v>17</v>
      </c>
      <c r="AW2684" s="164" t="s">
        <v>201</v>
      </c>
      <c r="AX2684" s="164" t="s">
        <v>10120</v>
      </c>
      <c r="AY2684" s="164">
        <v>87</v>
      </c>
      <c r="AZ2684" s="95" t="s">
        <v>203</v>
      </c>
      <c r="BA2684" s="20" t="str">
        <f t="shared" si="3377"/>
        <v>17001000000351554087</v>
      </c>
      <c r="BB2684" s="31">
        <f t="shared" si="3378"/>
        <v>20</v>
      </c>
      <c r="BC2684" s="95" t="s">
        <v>7360</v>
      </c>
      <c r="BD2684" s="95" t="s">
        <v>115</v>
      </c>
      <c r="BE2684" s="95"/>
      <c r="BF2684" s="95"/>
      <c r="BG2684" s="95">
        <v>90161922</v>
      </c>
      <c r="BH2684" s="95"/>
      <c r="BI2684" s="95"/>
      <c r="BJ2684" s="95"/>
      <c r="BK2684" s="14" t="str">
        <f t="shared" si="3443"/>
        <v>B-P6 AV</v>
      </c>
      <c r="BL2684" s="95" t="s">
        <v>595</v>
      </c>
      <c r="BM2684" s="95"/>
      <c r="BN2684" s="95"/>
      <c r="BO2684" s="95"/>
      <c r="BP2684" s="95"/>
      <c r="BQ2684" s="95"/>
    </row>
    <row r="2685" spans="1:69" x14ac:dyDescent="0.25">
      <c r="A2685" t="str">
        <f>VLOOKUP(B2685,[2]RH!$B:$BV,72,0)</f>
        <v>si</v>
      </c>
      <c r="B2685" s="172">
        <v>2745</v>
      </c>
      <c r="C2685" s="168" t="s">
        <v>168</v>
      </c>
      <c r="D2685" s="7" t="s">
        <v>10121</v>
      </c>
      <c r="E2685" s="130" t="s">
        <v>67</v>
      </c>
      <c r="F2685" s="130" t="s">
        <v>118</v>
      </c>
      <c r="G2685" s="7" t="s">
        <v>220</v>
      </c>
      <c r="H2685" s="125" t="s">
        <v>225</v>
      </c>
      <c r="I2685" s="7" t="s">
        <v>5620</v>
      </c>
      <c r="J2685" s="65" t="s">
        <v>281</v>
      </c>
      <c r="K2685" s="125" t="s">
        <v>146</v>
      </c>
      <c r="L2685" s="139" t="s">
        <v>90</v>
      </c>
      <c r="M2685" s="7" t="str">
        <f t="shared" si="3439"/>
        <v>Couturière</v>
      </c>
      <c r="N2685" s="129">
        <v>45608</v>
      </c>
      <c r="O2685" s="95"/>
      <c r="P2685" s="7">
        <f t="shared" ca="1" si="3402"/>
        <v>-6</v>
      </c>
      <c r="Q2685" s="129"/>
      <c r="R2685" s="95"/>
      <c r="S2685" s="95"/>
      <c r="T2685" s="9" t="s">
        <v>156</v>
      </c>
      <c r="U2685" s="7" t="str">
        <f t="shared" si="3369"/>
        <v>Contractuel</v>
      </c>
      <c r="V2685" s="8">
        <v>45689</v>
      </c>
      <c r="W2685" s="8">
        <f>VLOOKUP(B2685,[1]BASE!$A:$Q,17,0)</f>
        <v>45716</v>
      </c>
      <c r="X2685" s="95"/>
      <c r="Y2685" s="95"/>
      <c r="Z2685" s="129">
        <v>45608</v>
      </c>
      <c r="AA2685" s="7">
        <f t="shared" si="3370"/>
        <v>11</v>
      </c>
      <c r="AB2685" s="7">
        <f t="shared" si="3371"/>
        <v>2024</v>
      </c>
      <c r="AC2685" s="7">
        <f t="shared" si="3372"/>
        <v>2028</v>
      </c>
      <c r="AD2685" s="10" t="e">
        <f t="shared" ref="AD2685:AD2748" ca="1" si="3445">IF(#REF!="Non",(DAYS360(N2685,Q2685)/360),(DAYS360(N2685,TODAY())/360))</f>
        <v>#REF!</v>
      </c>
      <c r="AE2685" s="10" t="e">
        <f t="shared" ca="1" si="3374"/>
        <v>#REF!</v>
      </c>
      <c r="AF2685" s="144">
        <v>31495</v>
      </c>
      <c r="AG2685" s="11">
        <f t="shared" ca="1" si="3375"/>
        <v>38.978082191780821</v>
      </c>
      <c r="AH2685" s="10" t="str">
        <f t="shared" ca="1" si="3376"/>
        <v>&gt;35&lt; 45</v>
      </c>
      <c r="AI2685" s="95">
        <v>16246534</v>
      </c>
      <c r="AJ2685" s="164" t="s">
        <v>120</v>
      </c>
      <c r="AK2685" s="163" t="s">
        <v>10122</v>
      </c>
      <c r="AL2685" s="144">
        <v>43531</v>
      </c>
      <c r="AM2685" s="65" t="s">
        <v>108</v>
      </c>
      <c r="AN2685" s="125" t="s">
        <v>76</v>
      </c>
      <c r="AO2685" s="95"/>
      <c r="AP2685" s="95" t="s">
        <v>9679</v>
      </c>
      <c r="AQ2685" s="95">
        <v>3</v>
      </c>
      <c r="AR2685" s="95">
        <v>1</v>
      </c>
      <c r="AS2685" s="15">
        <f t="shared" si="3418"/>
        <v>45973.25</v>
      </c>
      <c r="AT2685" s="122" t="s">
        <v>163</v>
      </c>
      <c r="AU2685" s="65">
        <v>3.7149999999999999</v>
      </c>
      <c r="AV2685" s="164" t="s">
        <v>150</v>
      </c>
      <c r="AW2685" s="164" t="s">
        <v>1091</v>
      </c>
      <c r="AX2685" s="164" t="s">
        <v>10123</v>
      </c>
      <c r="AY2685" s="164">
        <v>97</v>
      </c>
      <c r="AZ2685" s="95" t="s">
        <v>174</v>
      </c>
      <c r="BA2685" s="20" t="str">
        <f t="shared" si="3377"/>
        <v>07043010110553565897</v>
      </c>
      <c r="BB2685" s="31">
        <f t="shared" si="3378"/>
        <v>20</v>
      </c>
      <c r="BC2685" s="95" t="s">
        <v>311</v>
      </c>
      <c r="BD2685" s="95" t="s">
        <v>115</v>
      </c>
      <c r="BE2685" s="95"/>
      <c r="BF2685" s="95"/>
      <c r="BG2685" s="95">
        <v>20932248</v>
      </c>
      <c r="BH2685" s="95"/>
      <c r="BI2685" s="95"/>
      <c r="BJ2685" s="95"/>
      <c r="BK2685" s="14" t="str">
        <f t="shared" si="3443"/>
        <v>B-P6 AV</v>
      </c>
      <c r="BL2685" s="95" t="s">
        <v>595</v>
      </c>
      <c r="BM2685" s="95"/>
      <c r="BN2685" s="95"/>
      <c r="BO2685" s="95"/>
      <c r="BP2685" s="95"/>
      <c r="BQ2685" s="95"/>
    </row>
    <row r="2686" spans="1:69" x14ac:dyDescent="0.25">
      <c r="A2686" t="str">
        <f>VLOOKUP(B2686,[2]RH!$B:$BV,72,0)</f>
        <v>si</v>
      </c>
      <c r="B2686" s="172">
        <v>2746</v>
      </c>
      <c r="C2686" s="168" t="s">
        <v>168</v>
      </c>
      <c r="D2686" s="7" t="s">
        <v>10124</v>
      </c>
      <c r="E2686" s="130" t="s">
        <v>67</v>
      </c>
      <c r="F2686" s="130" t="s">
        <v>118</v>
      </c>
      <c r="G2686" s="7" t="s">
        <v>220</v>
      </c>
      <c r="H2686" s="125" t="s">
        <v>225</v>
      </c>
      <c r="I2686" s="7" t="s">
        <v>5620</v>
      </c>
      <c r="J2686" s="65" t="s">
        <v>281</v>
      </c>
      <c r="K2686" s="125" t="s">
        <v>146</v>
      </c>
      <c r="L2686" s="139" t="s">
        <v>90</v>
      </c>
      <c r="M2686" s="7" t="str">
        <f t="shared" si="3439"/>
        <v>Couturière</v>
      </c>
      <c r="N2686" s="129">
        <v>45608</v>
      </c>
      <c r="O2686" s="95"/>
      <c r="P2686" s="7">
        <f t="shared" ca="1" si="3402"/>
        <v>-6</v>
      </c>
      <c r="Q2686" s="129"/>
      <c r="R2686" s="95"/>
      <c r="S2686" s="95"/>
      <c r="T2686" s="9" t="s">
        <v>156</v>
      </c>
      <c r="U2686" s="7" t="str">
        <f t="shared" si="3369"/>
        <v>Contractuel</v>
      </c>
      <c r="V2686" s="8">
        <v>45689</v>
      </c>
      <c r="W2686" s="8">
        <f>VLOOKUP(B2686,[1]BASE!$A:$Q,17,0)</f>
        <v>45716</v>
      </c>
      <c r="X2686" s="95"/>
      <c r="Y2686" s="95"/>
      <c r="Z2686" s="129">
        <v>45608</v>
      </c>
      <c r="AA2686" s="7">
        <f t="shared" si="3370"/>
        <v>11</v>
      </c>
      <c r="AB2686" s="7">
        <f t="shared" si="3371"/>
        <v>2024</v>
      </c>
      <c r="AC2686" s="7">
        <f t="shared" si="3372"/>
        <v>2028</v>
      </c>
      <c r="AD2686" s="10" t="e">
        <f t="shared" ref="AD2686:AD2749" ca="1" si="3446">IF(#REF!="Non",(DAYS360(N2686,Q2686)/360),(DAYS360(N2686,TODAY())/360))</f>
        <v>#REF!</v>
      </c>
      <c r="AE2686" s="10" t="e">
        <f t="shared" ca="1" si="3374"/>
        <v>#REF!</v>
      </c>
      <c r="AF2686" s="144">
        <v>30518</v>
      </c>
      <c r="AG2686" s="11">
        <f t="shared" ca="1" si="3375"/>
        <v>41.654794520547945</v>
      </c>
      <c r="AH2686" s="10" t="str">
        <f t="shared" ca="1" si="3376"/>
        <v>&gt;35&lt; 45</v>
      </c>
      <c r="AI2686" s="95">
        <v>12660738</v>
      </c>
      <c r="AJ2686" s="164" t="s">
        <v>120</v>
      </c>
      <c r="AK2686" s="163" t="s">
        <v>10125</v>
      </c>
      <c r="AL2686" s="144">
        <v>45594</v>
      </c>
      <c r="AM2686" s="65" t="s">
        <v>108</v>
      </c>
      <c r="AN2686" s="125" t="s">
        <v>76</v>
      </c>
      <c r="AO2686" s="95">
        <v>1</v>
      </c>
      <c r="AP2686" s="95" t="s">
        <v>9679</v>
      </c>
      <c r="AQ2686" s="95">
        <v>3</v>
      </c>
      <c r="AR2686" s="95">
        <v>1</v>
      </c>
      <c r="AS2686" s="15">
        <f t="shared" si="3418"/>
        <v>45973.25</v>
      </c>
      <c r="AT2686" s="122" t="s">
        <v>163</v>
      </c>
      <c r="AU2686" s="65">
        <v>3.7149999999999999</v>
      </c>
      <c r="AV2686" s="164">
        <v>25</v>
      </c>
      <c r="AW2686" s="164">
        <v>15000</v>
      </c>
      <c r="AX2686" s="164" t="s">
        <v>10126</v>
      </c>
      <c r="AY2686" s="164">
        <v>90</v>
      </c>
      <c r="AZ2686" s="95" t="s">
        <v>276</v>
      </c>
      <c r="BA2686" s="20" t="str">
        <f t="shared" si="3377"/>
        <v>25150000000133370390</v>
      </c>
      <c r="BB2686" s="31">
        <f t="shared" si="3378"/>
        <v>20</v>
      </c>
      <c r="BC2686" s="95" t="s">
        <v>9948</v>
      </c>
      <c r="BD2686" s="95" t="s">
        <v>341</v>
      </c>
      <c r="BE2686" s="95"/>
      <c r="BF2686" s="95"/>
      <c r="BG2686" s="95">
        <v>22971578</v>
      </c>
      <c r="BH2686" s="95">
        <v>48026371</v>
      </c>
      <c r="BI2686" s="95"/>
      <c r="BJ2686" s="95"/>
      <c r="BK2686" s="14" t="str">
        <f t="shared" si="3443"/>
        <v>B-P6 AV</v>
      </c>
      <c r="BL2686" s="95" t="s">
        <v>595</v>
      </c>
      <c r="BM2686" s="95"/>
      <c r="BN2686" s="95"/>
      <c r="BO2686" s="95"/>
      <c r="BP2686" s="95"/>
      <c r="BQ2686" s="95"/>
    </row>
    <row r="2687" spans="1:69" x14ac:dyDescent="0.25">
      <c r="A2687" t="str">
        <f>VLOOKUP(B2687,[2]RH!$B:$BV,72,0)</f>
        <v>si</v>
      </c>
      <c r="B2687" s="172">
        <v>2747</v>
      </c>
      <c r="C2687" s="168" t="s">
        <v>168</v>
      </c>
      <c r="D2687" s="7" t="s">
        <v>10127</v>
      </c>
      <c r="E2687" s="130" t="s">
        <v>67</v>
      </c>
      <c r="F2687" s="130" t="s">
        <v>118</v>
      </c>
      <c r="G2687" s="7" t="s">
        <v>220</v>
      </c>
      <c r="H2687" s="125" t="s">
        <v>225</v>
      </c>
      <c r="I2687" s="7" t="s">
        <v>5620</v>
      </c>
      <c r="J2687" s="65" t="s">
        <v>281</v>
      </c>
      <c r="K2687" s="125" t="s">
        <v>146</v>
      </c>
      <c r="L2687" s="139" t="s">
        <v>90</v>
      </c>
      <c r="M2687" s="7" t="str">
        <f t="shared" si="3439"/>
        <v>Couturière</v>
      </c>
      <c r="N2687" s="129">
        <v>45608</v>
      </c>
      <c r="O2687" s="95"/>
      <c r="P2687" s="7">
        <f t="shared" ca="1" si="3402"/>
        <v>-6</v>
      </c>
      <c r="Q2687" s="129"/>
      <c r="R2687" s="95"/>
      <c r="S2687" s="95"/>
      <c r="T2687" s="9" t="s">
        <v>156</v>
      </c>
      <c r="U2687" s="7" t="str">
        <f t="shared" si="3369"/>
        <v>Contractuel</v>
      </c>
      <c r="V2687" s="8">
        <v>45689</v>
      </c>
      <c r="W2687" s="8">
        <f>VLOOKUP(B2687,[1]BASE!$A:$Q,17,0)</f>
        <v>45716</v>
      </c>
      <c r="X2687" s="95"/>
      <c r="Y2687" s="95"/>
      <c r="Z2687" s="129">
        <v>45608</v>
      </c>
      <c r="AA2687" s="7">
        <f t="shared" si="3370"/>
        <v>11</v>
      </c>
      <c r="AB2687" s="7">
        <f t="shared" si="3371"/>
        <v>2024</v>
      </c>
      <c r="AC2687" s="7">
        <f t="shared" si="3372"/>
        <v>2028</v>
      </c>
      <c r="AD2687" s="10" t="e">
        <f t="shared" ref="AD2687:AD2750" ca="1" si="3447">IF(#REF!="Non",(DAYS360(N2687,Q2687)/360),(DAYS360(N2687,TODAY())/360))</f>
        <v>#REF!</v>
      </c>
      <c r="AE2687" s="10" t="e">
        <f t="shared" ca="1" si="3374"/>
        <v>#REF!</v>
      </c>
      <c r="AF2687" s="144">
        <v>38662</v>
      </c>
      <c r="AG2687" s="11">
        <f t="shared" ca="1" si="3375"/>
        <v>19.342465753424658</v>
      </c>
      <c r="AH2687" s="10" t="str">
        <f t="shared" ca="1" si="3376"/>
        <v>&lt; 25</v>
      </c>
      <c r="AI2687" s="95"/>
      <c r="AJ2687" s="164"/>
      <c r="AK2687" s="163" t="s">
        <v>10128</v>
      </c>
      <c r="AL2687" s="144">
        <v>45357</v>
      </c>
      <c r="AM2687" s="65" t="s">
        <v>108</v>
      </c>
      <c r="AN2687" s="125" t="s">
        <v>109</v>
      </c>
      <c r="AO2687" s="95"/>
      <c r="AP2687" s="95" t="s">
        <v>9682</v>
      </c>
      <c r="AQ2687" s="95">
        <v>3</v>
      </c>
      <c r="AR2687" s="95">
        <v>1</v>
      </c>
      <c r="AS2687" s="15">
        <f t="shared" si="3418"/>
        <v>45973.25</v>
      </c>
      <c r="AT2687" s="122" t="s">
        <v>163</v>
      </c>
      <c r="AU2687" s="65">
        <v>3.7149999999999999</v>
      </c>
      <c r="AV2687" s="164" t="s">
        <v>106</v>
      </c>
      <c r="AW2687" s="164" t="s">
        <v>591</v>
      </c>
      <c r="AX2687" s="164" t="s">
        <v>10129</v>
      </c>
      <c r="AY2687" s="164">
        <v>87</v>
      </c>
      <c r="AZ2687" s="95" t="s">
        <v>230</v>
      </c>
      <c r="BA2687" s="20" t="str">
        <f t="shared" si="3377"/>
        <v>05046000114501936987</v>
      </c>
      <c r="BB2687" s="31">
        <f t="shared" si="3378"/>
        <v>20</v>
      </c>
      <c r="BC2687" s="95" t="s">
        <v>10130</v>
      </c>
      <c r="BD2687" s="95" t="s">
        <v>115</v>
      </c>
      <c r="BE2687" s="95"/>
      <c r="BF2687" s="95"/>
      <c r="BG2687" s="95">
        <v>52129321</v>
      </c>
      <c r="BH2687" s="95"/>
      <c r="BI2687" s="95"/>
      <c r="BJ2687" s="95"/>
      <c r="BK2687" s="14" t="str">
        <f t="shared" si="3443"/>
        <v>B-P6 AV</v>
      </c>
      <c r="BL2687" s="95" t="s">
        <v>595</v>
      </c>
      <c r="BM2687" s="95"/>
      <c r="BN2687" s="95"/>
      <c r="BO2687" s="95"/>
      <c r="BP2687" s="95"/>
      <c r="BQ2687" s="95"/>
    </row>
    <row r="2688" spans="1:69" x14ac:dyDescent="0.25">
      <c r="A2688" t="str">
        <f>VLOOKUP(B2688,[2]RH!$B:$BV,72,0)</f>
        <v>si</v>
      </c>
      <c r="B2688" s="172">
        <v>2748</v>
      </c>
      <c r="C2688" s="168" t="s">
        <v>65</v>
      </c>
      <c r="D2688" s="7" t="s">
        <v>10131</v>
      </c>
      <c r="E2688" s="130" t="s">
        <v>67</v>
      </c>
      <c r="F2688" s="130" t="s">
        <v>118</v>
      </c>
      <c r="G2688" s="7" t="s">
        <v>220</v>
      </c>
      <c r="H2688" s="125" t="s">
        <v>225</v>
      </c>
      <c r="I2688" s="7" t="s">
        <v>8538</v>
      </c>
      <c r="J2688" s="65" t="s">
        <v>190</v>
      </c>
      <c r="K2688" s="125" t="s">
        <v>146</v>
      </c>
      <c r="L2688" s="139" t="s">
        <v>90</v>
      </c>
      <c r="M2688" s="7" t="str">
        <f t="shared" si="3439"/>
        <v>Couturière</v>
      </c>
      <c r="N2688" s="129">
        <v>45608</v>
      </c>
      <c r="O2688" s="95"/>
      <c r="P2688" s="7">
        <f t="shared" ca="1" si="3402"/>
        <v>-6</v>
      </c>
      <c r="Q2688" s="129"/>
      <c r="R2688" s="95"/>
      <c r="S2688" s="95"/>
      <c r="T2688" s="9" t="s">
        <v>156</v>
      </c>
      <c r="U2688" s="7" t="str">
        <f t="shared" si="3369"/>
        <v>Contractuel</v>
      </c>
      <c r="V2688" s="8">
        <v>45689</v>
      </c>
      <c r="W2688" s="8">
        <f>VLOOKUP(B2688,[1]BASE!$A:$Q,17,0)</f>
        <v>45716</v>
      </c>
      <c r="X2688" s="95"/>
      <c r="Y2688" s="95"/>
      <c r="Z2688" s="129">
        <v>45608</v>
      </c>
      <c r="AA2688" s="7">
        <f t="shared" si="3370"/>
        <v>11</v>
      </c>
      <c r="AB2688" s="7">
        <f t="shared" si="3371"/>
        <v>2024</v>
      </c>
      <c r="AC2688" s="7">
        <f t="shared" si="3372"/>
        <v>2028</v>
      </c>
      <c r="AD2688" s="10" t="e">
        <f t="shared" ref="AD2688:AD2751" ca="1" si="3448">IF(#REF!="Non",(DAYS360(N2688,Q2688)/360),(DAYS360(N2688,TODAY())/360))</f>
        <v>#REF!</v>
      </c>
      <c r="AE2688" s="10" t="e">
        <f t="shared" ca="1" si="3374"/>
        <v>#REF!</v>
      </c>
      <c r="AF2688" s="144">
        <v>35418</v>
      </c>
      <c r="AG2688" s="11">
        <f t="shared" ca="1" si="3375"/>
        <v>28.230136986301371</v>
      </c>
      <c r="AH2688" s="10" t="str">
        <f t="shared" ca="1" si="3376"/>
        <v>&gt;25&lt; 35</v>
      </c>
      <c r="AI2688" s="95">
        <v>17317036</v>
      </c>
      <c r="AJ2688" s="164" t="s">
        <v>150</v>
      </c>
      <c r="AK2688" s="163" t="s">
        <v>10132</v>
      </c>
      <c r="AL2688" s="144">
        <v>44614</v>
      </c>
      <c r="AM2688" s="65" t="s">
        <v>75</v>
      </c>
      <c r="AN2688" s="125" t="s">
        <v>109</v>
      </c>
      <c r="AO2688" s="95"/>
      <c r="AP2688" s="95" t="s">
        <v>1514</v>
      </c>
      <c r="AQ2688" s="95">
        <v>3</v>
      </c>
      <c r="AR2688" s="95">
        <v>1</v>
      </c>
      <c r="AS2688" s="15">
        <f t="shared" si="3418"/>
        <v>45973.25</v>
      </c>
      <c r="AT2688" s="122" t="s">
        <v>163</v>
      </c>
      <c r="AU2688" s="65">
        <v>3.7149999999999999</v>
      </c>
      <c r="AV2688" s="164" t="s">
        <v>150</v>
      </c>
      <c r="AW2688" s="164" t="s">
        <v>339</v>
      </c>
      <c r="AX2688" s="164" t="s">
        <v>10133</v>
      </c>
      <c r="AY2688" s="164">
        <v>87</v>
      </c>
      <c r="AZ2688" s="95" t="s">
        <v>174</v>
      </c>
      <c r="BA2688" s="20" t="str">
        <f t="shared" si="3377"/>
        <v>07080013810555564187</v>
      </c>
      <c r="BB2688" s="31">
        <f t="shared" si="3378"/>
        <v>20</v>
      </c>
      <c r="BC2688" s="95" t="s">
        <v>10134</v>
      </c>
      <c r="BD2688" s="95" t="s">
        <v>115</v>
      </c>
      <c r="BE2688" s="95"/>
      <c r="BF2688" s="95"/>
      <c r="BG2688" s="95">
        <v>25054980</v>
      </c>
      <c r="BH2688" s="95"/>
      <c r="BI2688" s="95"/>
      <c r="BJ2688" s="95"/>
      <c r="BK2688" s="14" t="str">
        <f t="shared" si="3443"/>
        <v>A-P6 AV</v>
      </c>
      <c r="BL2688" s="95" t="s">
        <v>595</v>
      </c>
      <c r="BM2688" s="95"/>
      <c r="BN2688" s="95"/>
      <c r="BO2688" s="95"/>
      <c r="BP2688" s="95"/>
      <c r="BQ2688" s="95"/>
    </row>
    <row r="2689" spans="1:69" x14ac:dyDescent="0.25">
      <c r="A2689" t="str">
        <f>VLOOKUP(B2689,[2]RH!$B:$BV,72,0)</f>
        <v>si</v>
      </c>
      <c r="B2689" s="172">
        <v>2749</v>
      </c>
      <c r="C2689" s="168" t="s">
        <v>168</v>
      </c>
      <c r="D2689" s="7" t="s">
        <v>10135</v>
      </c>
      <c r="E2689" s="130" t="s">
        <v>67</v>
      </c>
      <c r="F2689" s="130" t="s">
        <v>118</v>
      </c>
      <c r="G2689" s="7" t="s">
        <v>220</v>
      </c>
      <c r="H2689" s="125" t="s">
        <v>225</v>
      </c>
      <c r="I2689" s="7" t="s">
        <v>5620</v>
      </c>
      <c r="J2689" s="65" t="s">
        <v>281</v>
      </c>
      <c r="K2689" s="125" t="s">
        <v>146</v>
      </c>
      <c r="L2689" s="139" t="s">
        <v>90</v>
      </c>
      <c r="M2689" s="7" t="str">
        <f t="shared" si="3439"/>
        <v>Couturière</v>
      </c>
      <c r="N2689" s="129">
        <v>45608</v>
      </c>
      <c r="O2689" s="95"/>
      <c r="P2689" s="7">
        <f t="shared" ca="1" si="3402"/>
        <v>-6</v>
      </c>
      <c r="Q2689" s="129"/>
      <c r="R2689" s="95"/>
      <c r="S2689" s="95"/>
      <c r="T2689" s="9" t="s">
        <v>156</v>
      </c>
      <c r="U2689" s="7" t="str">
        <f t="shared" si="3369"/>
        <v>Contractuel</v>
      </c>
      <c r="V2689" s="8">
        <v>45689</v>
      </c>
      <c r="W2689" s="8">
        <f>VLOOKUP(B2689,[1]BASE!$A:$Q,17,0)</f>
        <v>45716</v>
      </c>
      <c r="X2689" s="95"/>
      <c r="Y2689" s="95"/>
      <c r="Z2689" s="129">
        <v>45608</v>
      </c>
      <c r="AA2689" s="7">
        <f t="shared" si="3370"/>
        <v>11</v>
      </c>
      <c r="AB2689" s="7">
        <f t="shared" si="3371"/>
        <v>2024</v>
      </c>
      <c r="AC2689" s="7">
        <f t="shared" si="3372"/>
        <v>2028</v>
      </c>
      <c r="AD2689" s="10" t="e">
        <f t="shared" ref="AD2689:AD2752" ca="1" si="3449">IF(#REF!="Non",(DAYS360(N2689,Q2689)/360),(DAYS360(N2689,TODAY())/360))</f>
        <v>#REF!</v>
      </c>
      <c r="AE2689" s="10" t="e">
        <f t="shared" ca="1" si="3374"/>
        <v>#REF!</v>
      </c>
      <c r="AF2689" s="144">
        <v>35272</v>
      </c>
      <c r="AG2689" s="11">
        <f t="shared" ca="1" si="3375"/>
        <v>28.63013698630137</v>
      </c>
      <c r="AH2689" s="10" t="str">
        <f t="shared" ca="1" si="3376"/>
        <v>&gt;25&lt; 35</v>
      </c>
      <c r="AI2689" s="95">
        <v>17460327</v>
      </c>
      <c r="AJ2689" s="164" t="s">
        <v>82</v>
      </c>
      <c r="AK2689" s="163" t="s">
        <v>10136</v>
      </c>
      <c r="AL2689" s="144">
        <v>45607</v>
      </c>
      <c r="AM2689" s="65" t="s">
        <v>108</v>
      </c>
      <c r="AN2689" s="125" t="s">
        <v>109</v>
      </c>
      <c r="AO2689" s="95"/>
      <c r="AP2689" s="95" t="s">
        <v>9679</v>
      </c>
      <c r="AQ2689" s="95">
        <v>3</v>
      </c>
      <c r="AR2689" s="95">
        <v>1</v>
      </c>
      <c r="AS2689" s="15">
        <f t="shared" si="3418"/>
        <v>45973.25</v>
      </c>
      <c r="AT2689" s="122" t="s">
        <v>163</v>
      </c>
      <c r="AU2689" s="65">
        <v>3.7149999999999999</v>
      </c>
      <c r="AV2689" s="164">
        <v>17</v>
      </c>
      <c r="AW2689" s="164" t="s">
        <v>3027</v>
      </c>
      <c r="AX2689" s="164" t="s">
        <v>10137</v>
      </c>
      <c r="AY2689" s="164">
        <v>88</v>
      </c>
      <c r="AZ2689" s="95" t="s">
        <v>203</v>
      </c>
      <c r="BA2689" s="20" t="str">
        <f t="shared" si="3377"/>
        <v>17206000000356759388</v>
      </c>
      <c r="BB2689" s="31">
        <f t="shared" si="3378"/>
        <v>20</v>
      </c>
      <c r="BC2689" s="95" t="s">
        <v>397</v>
      </c>
      <c r="BD2689" s="95" t="s">
        <v>115</v>
      </c>
      <c r="BE2689" s="95"/>
      <c r="BF2689" s="95"/>
      <c r="BG2689" s="95">
        <v>26298430</v>
      </c>
      <c r="BH2689" s="95">
        <v>27511685</v>
      </c>
      <c r="BI2689" s="95"/>
      <c r="BJ2689" s="95"/>
      <c r="BK2689" s="14" t="str">
        <f t="shared" si="3443"/>
        <v>B-P6 AV</v>
      </c>
      <c r="BL2689" s="95" t="s">
        <v>595</v>
      </c>
      <c r="BM2689" s="95"/>
      <c r="BN2689" s="95"/>
      <c r="BO2689" s="95"/>
      <c r="BP2689" s="95"/>
      <c r="BQ2689" s="95"/>
    </row>
    <row r="2690" spans="1:69" x14ac:dyDescent="0.25">
      <c r="A2690" t="str">
        <f>VLOOKUP(B2690,[2]RH!$B:$BV,72,0)</f>
        <v>si</v>
      </c>
      <c r="B2690" s="172">
        <v>2750</v>
      </c>
      <c r="C2690" s="168" t="s">
        <v>168</v>
      </c>
      <c r="D2690" s="7" t="s">
        <v>10138</v>
      </c>
      <c r="E2690" s="130" t="s">
        <v>67</v>
      </c>
      <c r="F2690" s="130" t="s">
        <v>258</v>
      </c>
      <c r="G2690" s="7" t="s">
        <v>4734</v>
      </c>
      <c r="H2690" s="125" t="s">
        <v>2398</v>
      </c>
      <c r="I2690" s="7" t="s">
        <v>6637</v>
      </c>
      <c r="J2690" s="65" t="s">
        <v>190</v>
      </c>
      <c r="K2690" s="125" t="s">
        <v>89</v>
      </c>
      <c r="L2690" s="139" t="s">
        <v>90</v>
      </c>
      <c r="M2690" s="7" t="str">
        <f t="shared" si="3439"/>
        <v>CSL</v>
      </c>
      <c r="N2690" s="129">
        <v>45610</v>
      </c>
      <c r="O2690" s="95"/>
      <c r="P2690" s="7">
        <f t="shared" ca="1" si="3402"/>
        <v>-6</v>
      </c>
      <c r="Q2690" s="129"/>
      <c r="R2690" s="95"/>
      <c r="S2690" s="95"/>
      <c r="T2690" s="9" t="s">
        <v>156</v>
      </c>
      <c r="U2690" s="7" t="str">
        <f t="shared" ref="U2690:U2753" si="3450">IF(T2690="CDI","Titulaire","Contractuel")</f>
        <v>Contractuel</v>
      </c>
      <c r="V2690" s="8">
        <v>45689</v>
      </c>
      <c r="W2690" s="8">
        <f>VLOOKUP(B2690,[1]BASE!$A:$Q,17,0)</f>
        <v>45716</v>
      </c>
      <c r="X2690" s="95"/>
      <c r="Y2690" s="95"/>
      <c r="Z2690" s="129">
        <v>45610</v>
      </c>
      <c r="AA2690" s="7">
        <f t="shared" ref="AA2690:AA2753" si="3451">MONTH(N2690)</f>
        <v>11</v>
      </c>
      <c r="AB2690" s="7">
        <f t="shared" ref="AB2690:AB2753" si="3452">IF(N2690="","",YEAR(N2690))</f>
        <v>2024</v>
      </c>
      <c r="AC2690" s="7">
        <f t="shared" ref="AC2690:AC2753" si="3453">AB2690+4</f>
        <v>2028</v>
      </c>
      <c r="AD2690" s="10" t="e">
        <f t="shared" ref="AD2690:AD2753" ca="1" si="3454">IF(#REF!="Non",(DAYS360(N2690,Q2690)/360),(DAYS360(N2690,TODAY())/360))</f>
        <v>#REF!</v>
      </c>
      <c r="AE2690" s="10" t="e">
        <f t="shared" ref="AE2690:AE2753" ca="1" si="3455">+IF(AD2690&lt;1,"&lt; 1",IF(AND(AD2690&gt;=1,AD2690&lt;2),"&lt; 2",IF(AND(AD2690&gt;=2,AD2690&lt;3),"&lt; 3",IF(AND(AD2690&gt;=3,AD2690&lt;=4),"&lt; 4",IF(AD2690&gt;4,"&gt; 4")))))</f>
        <v>#REF!</v>
      </c>
      <c r="AF2690" s="144">
        <v>36655</v>
      </c>
      <c r="AG2690" s="11">
        <f t="shared" ref="AG2690:AG2753" ca="1" si="3456">(TODAY()-AF2690)/365</f>
        <v>24.841095890410958</v>
      </c>
      <c r="AH2690" s="10" t="str">
        <f t="shared" ref="AH2690:AH2753" ca="1" si="3457">+IF(AG2690&lt;25,"&lt; 25",IF(AND(AG2690&gt;=25,AG2690&lt;35),"&gt;25&lt; 35",IF(AND(AG2690&gt;=35,AG2690&lt;45),"&gt;35&lt; 45",IF(AND(AG2690&gt;=45,AG2690&lt;=55),"&gt;45&lt; 55",IF(AG2690&gt;55,"&gt; 55")))))</f>
        <v>&lt; 25</v>
      </c>
      <c r="AI2690" s="95">
        <v>17693685</v>
      </c>
      <c r="AJ2690" s="164" t="s">
        <v>106</v>
      </c>
      <c r="AK2690" s="163" t="s">
        <v>10139</v>
      </c>
      <c r="AL2690" s="144">
        <v>43615</v>
      </c>
      <c r="AM2690" s="65" t="s">
        <v>108</v>
      </c>
      <c r="AN2690" s="125" t="s">
        <v>109</v>
      </c>
      <c r="AO2690" s="95"/>
      <c r="AP2690" s="95" t="s">
        <v>10140</v>
      </c>
      <c r="AQ2690" s="95">
        <v>3</v>
      </c>
      <c r="AR2690" s="95">
        <v>1</v>
      </c>
      <c r="AS2690" s="15">
        <f t="shared" si="3418"/>
        <v>45975.25</v>
      </c>
      <c r="AT2690" s="122" t="s">
        <v>163</v>
      </c>
      <c r="AU2690" s="65">
        <v>3.8780000000000001</v>
      </c>
      <c r="AV2690" s="164">
        <v>17</v>
      </c>
      <c r="AW2690" s="164">
        <v>53594</v>
      </c>
      <c r="AX2690" s="164" t="s">
        <v>10141</v>
      </c>
      <c r="AY2690" s="164">
        <v>76</v>
      </c>
      <c r="AZ2690" s="95" t="s">
        <v>203</v>
      </c>
      <c r="BA2690" s="20" t="str">
        <f t="shared" ref="BA2690:BA2753" si="3458">CONCATENATE(AV2690,AW2690,AX2690,AY2690)</f>
        <v>17535940171378907776</v>
      </c>
      <c r="BB2690" s="31">
        <f t="shared" ref="BB2690:BB2753" si="3459">LEN(BA2690)</f>
        <v>20</v>
      </c>
      <c r="BC2690" s="95" t="s">
        <v>10142</v>
      </c>
      <c r="BD2690" s="95" t="s">
        <v>341</v>
      </c>
      <c r="BE2690" s="95"/>
      <c r="BF2690" s="95"/>
      <c r="BG2690" s="95">
        <v>46332659</v>
      </c>
      <c r="BH2690" s="95"/>
      <c r="BI2690" s="95"/>
      <c r="BJ2690" s="95"/>
      <c r="BK2690" s="14" t="str">
        <f t="shared" si="3443"/>
        <v>A-P7 AR</v>
      </c>
      <c r="BL2690" s="95" t="s">
        <v>288</v>
      </c>
      <c r="BM2690" s="95"/>
      <c r="BN2690" s="95"/>
      <c r="BO2690" s="95"/>
      <c r="BP2690" s="95"/>
      <c r="BQ2690" s="95"/>
    </row>
    <row r="2691" spans="1:69" x14ac:dyDescent="0.25">
      <c r="A2691" t="str">
        <f>VLOOKUP(B2691,[2]RH!$B:$BV,72,0)</f>
        <v>si</v>
      </c>
      <c r="B2691" s="172">
        <v>2751</v>
      </c>
      <c r="C2691" s="168" t="s">
        <v>168</v>
      </c>
      <c r="D2691" s="7" t="s">
        <v>10143</v>
      </c>
      <c r="E2691" s="130" t="s">
        <v>67</v>
      </c>
      <c r="F2691" s="130" t="s">
        <v>118</v>
      </c>
      <c r="G2691" s="7" t="s">
        <v>220</v>
      </c>
      <c r="H2691" s="125" t="s">
        <v>225</v>
      </c>
      <c r="I2691" s="7" t="s">
        <v>5620</v>
      </c>
      <c r="J2691" s="65" t="s">
        <v>281</v>
      </c>
      <c r="K2691" s="125" t="s">
        <v>146</v>
      </c>
      <c r="L2691" s="139" t="s">
        <v>90</v>
      </c>
      <c r="M2691" s="7" t="str">
        <f t="shared" si="3439"/>
        <v>Couturière</v>
      </c>
      <c r="N2691" s="129">
        <v>45608</v>
      </c>
      <c r="O2691" s="95"/>
      <c r="P2691" s="7">
        <f t="shared" ca="1" si="3402"/>
        <v>-6</v>
      </c>
      <c r="Q2691" s="129"/>
      <c r="R2691" s="95"/>
      <c r="S2691" s="95"/>
      <c r="T2691" s="9" t="s">
        <v>156</v>
      </c>
      <c r="U2691" s="7" t="str">
        <f t="shared" si="3450"/>
        <v>Contractuel</v>
      </c>
      <c r="V2691" s="8">
        <v>45689</v>
      </c>
      <c r="W2691" s="8">
        <f>VLOOKUP(B2691,[1]BASE!$A:$Q,17,0)</f>
        <v>45716</v>
      </c>
      <c r="X2691" s="95"/>
      <c r="Y2691" s="95"/>
      <c r="Z2691" s="129">
        <v>45608</v>
      </c>
      <c r="AA2691" s="7">
        <f t="shared" si="3451"/>
        <v>11</v>
      </c>
      <c r="AB2691" s="7">
        <f t="shared" si="3452"/>
        <v>2024</v>
      </c>
      <c r="AC2691" s="7">
        <f t="shared" si="3453"/>
        <v>2028</v>
      </c>
      <c r="AD2691" s="10" t="e">
        <f t="shared" ref="AD2691:AD2727" ca="1" si="3460">IF(#REF!="Non",(DAYS360(N2691,Q2691)/360),(DAYS360(N2691,TODAY())/360))</f>
        <v>#REF!</v>
      </c>
      <c r="AE2691" s="10" t="e">
        <f t="shared" ca="1" si="3455"/>
        <v>#REF!</v>
      </c>
      <c r="AF2691" s="144">
        <v>30683</v>
      </c>
      <c r="AG2691" s="11">
        <f t="shared" ca="1" si="3456"/>
        <v>41.202739726027396</v>
      </c>
      <c r="AH2691" s="10" t="str">
        <f t="shared" ca="1" si="3457"/>
        <v>&gt;35&lt; 45</v>
      </c>
      <c r="AI2691" s="95"/>
      <c r="AJ2691" s="164"/>
      <c r="AK2691" s="163" t="s">
        <v>10144</v>
      </c>
      <c r="AL2691" s="144">
        <v>37628</v>
      </c>
      <c r="AM2691" s="65" t="s">
        <v>108</v>
      </c>
      <c r="AN2691" s="125" t="s">
        <v>76</v>
      </c>
      <c r="AO2691" s="95">
        <v>2</v>
      </c>
      <c r="AP2691" s="95" t="s">
        <v>10145</v>
      </c>
      <c r="AQ2691" s="95">
        <v>3</v>
      </c>
      <c r="AR2691" s="95">
        <v>1</v>
      </c>
      <c r="AS2691" s="15">
        <f t="shared" si="3418"/>
        <v>45973.25</v>
      </c>
      <c r="AT2691" s="122" t="s">
        <v>163</v>
      </c>
      <c r="AU2691" s="65">
        <v>3.7149999999999999</v>
      </c>
      <c r="AV2691" s="164">
        <v>17</v>
      </c>
      <c r="AW2691" s="164">
        <v>53594</v>
      </c>
      <c r="AX2691" s="164" t="s">
        <v>10146</v>
      </c>
      <c r="AY2691" s="164" t="s">
        <v>106</v>
      </c>
      <c r="AZ2691" s="95" t="s">
        <v>203</v>
      </c>
      <c r="BA2691" s="20" t="str">
        <f t="shared" si="3458"/>
        <v>17535940174330749405</v>
      </c>
      <c r="BB2691" s="31">
        <f t="shared" si="3459"/>
        <v>20</v>
      </c>
      <c r="BC2691" s="95" t="s">
        <v>10147</v>
      </c>
      <c r="BD2691" s="95" t="s">
        <v>115</v>
      </c>
      <c r="BE2691" s="95"/>
      <c r="BF2691" s="95"/>
      <c r="BG2691" s="95">
        <v>50713667</v>
      </c>
      <c r="BH2691" s="95"/>
      <c r="BI2691" s="95"/>
      <c r="BJ2691" s="95"/>
      <c r="BK2691" s="14" t="str">
        <f t="shared" si="3443"/>
        <v>B-P6 AV</v>
      </c>
      <c r="BL2691" s="95" t="s">
        <v>595</v>
      </c>
      <c r="BM2691" s="95"/>
      <c r="BN2691" s="95"/>
      <c r="BO2691" s="95"/>
      <c r="BP2691" s="95"/>
      <c r="BQ2691" s="95"/>
    </row>
    <row r="2692" spans="1:69" x14ac:dyDescent="0.25">
      <c r="A2692" t="str">
        <f>VLOOKUP(B2692,[2]RH!$B:$BV,72,0)</f>
        <v>si</v>
      </c>
      <c r="B2692" s="172">
        <v>2752</v>
      </c>
      <c r="C2692" s="168" t="s">
        <v>168</v>
      </c>
      <c r="D2692" s="7" t="s">
        <v>10148</v>
      </c>
      <c r="E2692" s="130" t="s">
        <v>67</v>
      </c>
      <c r="F2692" s="130" t="s">
        <v>118</v>
      </c>
      <c r="G2692" s="7" t="s">
        <v>220</v>
      </c>
      <c r="H2692" s="125" t="s">
        <v>225</v>
      </c>
      <c r="I2692" s="7" t="s">
        <v>8538</v>
      </c>
      <c r="J2692" s="65" t="s">
        <v>190</v>
      </c>
      <c r="K2692" s="125" t="s">
        <v>146</v>
      </c>
      <c r="L2692" s="139" t="s">
        <v>90</v>
      </c>
      <c r="M2692" s="7" t="str">
        <f t="shared" si="3439"/>
        <v>Couturière</v>
      </c>
      <c r="N2692" s="129">
        <v>45608</v>
      </c>
      <c r="O2692" s="95"/>
      <c r="P2692" s="7">
        <f t="shared" ca="1" si="3402"/>
        <v>-6</v>
      </c>
      <c r="Q2692" s="129"/>
      <c r="R2692" s="95"/>
      <c r="S2692" s="95"/>
      <c r="T2692" s="9" t="s">
        <v>156</v>
      </c>
      <c r="U2692" s="7" t="str">
        <f t="shared" si="3450"/>
        <v>Contractuel</v>
      </c>
      <c r="V2692" s="8">
        <v>45689</v>
      </c>
      <c r="W2692" s="8">
        <f>VLOOKUP(B2692,[1]BASE!$A:$Q,17,0)</f>
        <v>45716</v>
      </c>
      <c r="X2692" s="95"/>
      <c r="Y2692" s="95"/>
      <c r="Z2692" s="129">
        <v>45608</v>
      </c>
      <c r="AA2692" s="7">
        <f t="shared" si="3451"/>
        <v>11</v>
      </c>
      <c r="AB2692" s="7">
        <f t="shared" si="3452"/>
        <v>2024</v>
      </c>
      <c r="AC2692" s="7">
        <f t="shared" si="3453"/>
        <v>2028</v>
      </c>
      <c r="AD2692" s="10" t="e">
        <f t="shared" ref="AD2692:AD2728" ca="1" si="3461">IF(#REF!="Non",(DAYS360(N2692,Q2692)/360),(DAYS360(N2692,TODAY())/360))</f>
        <v>#REF!</v>
      </c>
      <c r="AE2692" s="10" t="e">
        <f t="shared" ca="1" si="3455"/>
        <v>#REF!</v>
      </c>
      <c r="AF2692" s="144">
        <v>30423</v>
      </c>
      <c r="AG2692" s="11">
        <f t="shared" ca="1" si="3456"/>
        <v>41.915068493150685</v>
      </c>
      <c r="AH2692" s="10" t="str">
        <f t="shared" ca="1" si="3457"/>
        <v>&gt;35&lt; 45</v>
      </c>
      <c r="AI2692" s="95">
        <v>12426198</v>
      </c>
      <c r="AJ2692" s="164" t="s">
        <v>106</v>
      </c>
      <c r="AK2692" s="163" t="s">
        <v>10149</v>
      </c>
      <c r="AL2692" s="144">
        <v>44825</v>
      </c>
      <c r="AM2692" s="65" t="s">
        <v>108</v>
      </c>
      <c r="AN2692" s="125" t="s">
        <v>76</v>
      </c>
      <c r="AO2692" s="95">
        <v>2</v>
      </c>
      <c r="AP2692" s="95" t="s">
        <v>9679</v>
      </c>
      <c r="AQ2692" s="95">
        <v>3</v>
      </c>
      <c r="AR2692" s="95">
        <v>1</v>
      </c>
      <c r="AS2692" s="15">
        <f t="shared" si="3418"/>
        <v>45973.25</v>
      </c>
      <c r="AT2692" s="122" t="s">
        <v>163</v>
      </c>
      <c r="AU2692" s="65">
        <v>3.7149999999999999</v>
      </c>
      <c r="AV2692" s="164">
        <v>17</v>
      </c>
      <c r="AW2692" s="164" t="s">
        <v>201</v>
      </c>
      <c r="AX2692" s="164" t="s">
        <v>10150</v>
      </c>
      <c r="AY2692" s="164">
        <v>81</v>
      </c>
      <c r="AZ2692" s="95" t="s">
        <v>203</v>
      </c>
      <c r="BA2692" s="20" t="str">
        <f t="shared" si="3458"/>
        <v>17001000000351505781</v>
      </c>
      <c r="BB2692" s="31">
        <f t="shared" si="3459"/>
        <v>20</v>
      </c>
      <c r="BC2692" s="95" t="s">
        <v>6696</v>
      </c>
      <c r="BD2692" s="95" t="s">
        <v>341</v>
      </c>
      <c r="BE2692" s="95"/>
      <c r="BF2692" s="95"/>
      <c r="BG2692" s="95">
        <v>99052477</v>
      </c>
      <c r="BH2692" s="95"/>
      <c r="BI2692" s="95"/>
      <c r="BJ2692" s="95"/>
      <c r="BK2692" s="14" t="str">
        <f t="shared" si="3443"/>
        <v>A-P6 AV</v>
      </c>
      <c r="BL2692" s="95" t="s">
        <v>595</v>
      </c>
      <c r="BM2692" s="95"/>
      <c r="BN2692" s="95"/>
      <c r="BO2692" s="95"/>
      <c r="BP2692" s="95"/>
      <c r="BQ2692" s="95"/>
    </row>
    <row r="2693" spans="1:69" x14ac:dyDescent="0.25">
      <c r="A2693" t="str">
        <f>VLOOKUP(B2693,[2]RH!$B:$BV,72,0)</f>
        <v>non-Actif</v>
      </c>
      <c r="B2693" s="172">
        <v>2753</v>
      </c>
      <c r="C2693" s="168" t="s">
        <v>168</v>
      </c>
      <c r="D2693" s="7" t="s">
        <v>10151</v>
      </c>
      <c r="E2693" s="130" t="s">
        <v>67</v>
      </c>
      <c r="F2693" s="130" t="s">
        <v>118</v>
      </c>
      <c r="G2693" s="7" t="s">
        <v>220</v>
      </c>
      <c r="H2693" s="125" t="s">
        <v>225</v>
      </c>
      <c r="I2693" s="7" t="s">
        <v>5620</v>
      </c>
      <c r="J2693" s="65" t="s">
        <v>281</v>
      </c>
      <c r="K2693" s="125" t="s">
        <v>146</v>
      </c>
      <c r="L2693" s="139" t="s">
        <v>90</v>
      </c>
      <c r="M2693" s="7" t="str">
        <f t="shared" si="3439"/>
        <v>Couturière</v>
      </c>
      <c r="N2693" s="129">
        <v>45608</v>
      </c>
      <c r="O2693" s="95"/>
      <c r="P2693" s="7">
        <f t="shared" ca="1" si="3402"/>
        <v>-65</v>
      </c>
      <c r="Q2693" s="129">
        <v>45631</v>
      </c>
      <c r="R2693" s="95" t="s">
        <v>10152</v>
      </c>
      <c r="S2693" s="95"/>
      <c r="T2693" s="9" t="s">
        <v>156</v>
      </c>
      <c r="U2693" s="7" t="str">
        <f t="shared" si="3450"/>
        <v>Contractuel</v>
      </c>
      <c r="V2693" s="128">
        <v>45608</v>
      </c>
      <c r="W2693" s="129">
        <v>45657</v>
      </c>
      <c r="X2693" s="95"/>
      <c r="Y2693" s="95"/>
      <c r="Z2693" s="129">
        <v>45608</v>
      </c>
      <c r="AA2693" s="7">
        <f t="shared" si="3451"/>
        <v>11</v>
      </c>
      <c r="AB2693" s="7">
        <f t="shared" si="3452"/>
        <v>2024</v>
      </c>
      <c r="AC2693" s="7">
        <f t="shared" si="3453"/>
        <v>2028</v>
      </c>
      <c r="AD2693" s="10" t="e">
        <f t="shared" ref="AD2693:AD2729" ca="1" si="3462">IF(#REF!="Non",(DAYS360(N2693,Q2693)/360),(DAYS360(N2693,TODAY())/360))</f>
        <v>#REF!</v>
      </c>
      <c r="AE2693" s="10" t="e">
        <f t="shared" ca="1" si="3455"/>
        <v>#REF!</v>
      </c>
      <c r="AF2693" s="144">
        <v>37431</v>
      </c>
      <c r="AG2693" s="11">
        <f t="shared" ca="1" si="3456"/>
        <v>22.715068493150685</v>
      </c>
      <c r="AH2693" s="10" t="str">
        <f t="shared" ca="1" si="3457"/>
        <v>&lt; 25</v>
      </c>
      <c r="AI2693" s="95"/>
      <c r="AJ2693" s="164"/>
      <c r="AK2693" s="163" t="s">
        <v>10153</v>
      </c>
      <c r="AL2693" s="144">
        <v>45436</v>
      </c>
      <c r="AM2693" s="65" t="s">
        <v>108</v>
      </c>
      <c r="AN2693" s="125" t="s">
        <v>109</v>
      </c>
      <c r="AO2693" s="95"/>
      <c r="AP2693" s="95" t="s">
        <v>9566</v>
      </c>
      <c r="AQ2693" s="95">
        <v>3</v>
      </c>
      <c r="AR2693" s="95">
        <v>1</v>
      </c>
      <c r="AS2693" s="15">
        <f t="shared" si="3418"/>
        <v>45973.25</v>
      </c>
      <c r="AT2693" s="122" t="s">
        <v>163</v>
      </c>
      <c r="AU2693" s="65">
        <v>3.7149999999999999</v>
      </c>
      <c r="AV2693" s="164">
        <v>17</v>
      </c>
      <c r="AW2693" s="164" t="s">
        <v>201</v>
      </c>
      <c r="AX2693" s="164" t="s">
        <v>10154</v>
      </c>
      <c r="AY2693" s="164" t="s">
        <v>106</v>
      </c>
      <c r="AZ2693" s="95" t="s">
        <v>203</v>
      </c>
      <c r="BA2693" s="20" t="str">
        <f t="shared" si="3458"/>
        <v>17001000000351660205</v>
      </c>
      <c r="BB2693" s="31">
        <f t="shared" si="3459"/>
        <v>20</v>
      </c>
      <c r="BC2693" s="95" t="s">
        <v>9500</v>
      </c>
      <c r="BD2693" s="95" t="s">
        <v>341</v>
      </c>
      <c r="BE2693" s="95"/>
      <c r="BF2693" s="95"/>
      <c r="BG2693" s="95">
        <v>21398740</v>
      </c>
      <c r="BH2693" s="95"/>
      <c r="BI2693" s="95"/>
      <c r="BJ2693" s="95"/>
      <c r="BK2693" s="14" t="str">
        <f t="shared" si="3443"/>
        <v>B-P6 AV</v>
      </c>
      <c r="BL2693" s="95" t="s">
        <v>595</v>
      </c>
      <c r="BM2693" s="95"/>
      <c r="BN2693" s="95"/>
      <c r="BO2693" s="95"/>
      <c r="BP2693" s="95"/>
      <c r="BQ2693" s="95"/>
    </row>
    <row r="2694" spans="1:69" x14ac:dyDescent="0.25">
      <c r="A2694" t="str">
        <f>VLOOKUP(B2694,[2]RH!$B:$BV,72,0)</f>
        <v>si</v>
      </c>
      <c r="B2694" s="172">
        <v>2754</v>
      </c>
      <c r="C2694" s="168" t="s">
        <v>168</v>
      </c>
      <c r="D2694" s="7" t="s">
        <v>10155</v>
      </c>
      <c r="E2694" s="130" t="s">
        <v>67</v>
      </c>
      <c r="F2694" s="130" t="s">
        <v>118</v>
      </c>
      <c r="G2694" s="7" t="s">
        <v>220</v>
      </c>
      <c r="H2694" s="125" t="s">
        <v>2398</v>
      </c>
      <c r="I2694" s="7" t="s">
        <v>2399</v>
      </c>
      <c r="J2694" s="65" t="s">
        <v>190</v>
      </c>
      <c r="K2694" s="125" t="s">
        <v>146</v>
      </c>
      <c r="L2694" s="139" t="s">
        <v>90</v>
      </c>
      <c r="M2694" s="7" t="str">
        <f t="shared" si="3439"/>
        <v>Couturière</v>
      </c>
      <c r="N2694" s="129">
        <v>45608</v>
      </c>
      <c r="O2694" s="95"/>
      <c r="P2694" s="7">
        <f t="shared" ca="1" si="3402"/>
        <v>-6</v>
      </c>
      <c r="Q2694" s="129"/>
      <c r="R2694" s="95"/>
      <c r="S2694" s="95"/>
      <c r="T2694" s="9" t="s">
        <v>156</v>
      </c>
      <c r="U2694" s="7" t="str">
        <f t="shared" si="3450"/>
        <v>Contractuel</v>
      </c>
      <c r="V2694" s="8">
        <v>45689</v>
      </c>
      <c r="W2694" s="8">
        <f>VLOOKUP(B2694,[1]BASE!$A:$Q,17,0)</f>
        <v>45716</v>
      </c>
      <c r="X2694" s="95"/>
      <c r="Y2694" s="95"/>
      <c r="Z2694" s="129">
        <v>45608</v>
      </c>
      <c r="AA2694" s="7">
        <f t="shared" si="3451"/>
        <v>11</v>
      </c>
      <c r="AB2694" s="7">
        <f t="shared" si="3452"/>
        <v>2024</v>
      </c>
      <c r="AC2694" s="7">
        <f t="shared" si="3453"/>
        <v>2028</v>
      </c>
      <c r="AD2694" s="10" t="e">
        <f t="shared" ref="AD2694:AD2730" ca="1" si="3463">IF(#REF!="Non",(DAYS360(N2694,Q2694)/360),(DAYS360(N2694,TODAY())/360))</f>
        <v>#REF!</v>
      </c>
      <c r="AE2694" s="10" t="e">
        <f t="shared" ca="1" si="3455"/>
        <v>#REF!</v>
      </c>
      <c r="AF2694" s="144">
        <v>30020</v>
      </c>
      <c r="AG2694" s="11">
        <f t="shared" ca="1" si="3456"/>
        <v>43.019178082191779</v>
      </c>
      <c r="AH2694" s="10" t="str">
        <f t="shared" ca="1" si="3457"/>
        <v>&gt;35&lt; 45</v>
      </c>
      <c r="AI2694" s="95">
        <v>17331606</v>
      </c>
      <c r="AJ2694" s="164" t="s">
        <v>79</v>
      </c>
      <c r="AK2694" s="163" t="s">
        <v>10156</v>
      </c>
      <c r="AL2694" s="144">
        <v>38695</v>
      </c>
      <c r="AM2694" s="65" t="s">
        <v>108</v>
      </c>
      <c r="AN2694" s="125" t="s">
        <v>76</v>
      </c>
      <c r="AO2694" s="95">
        <v>2</v>
      </c>
      <c r="AP2694" s="95" t="s">
        <v>9581</v>
      </c>
      <c r="AQ2694" s="95">
        <v>3</v>
      </c>
      <c r="AR2694" s="95">
        <v>1</v>
      </c>
      <c r="AS2694" s="15">
        <f t="shared" si="3418"/>
        <v>45973.25</v>
      </c>
      <c r="AT2694" s="122" t="s">
        <v>163</v>
      </c>
      <c r="AU2694" s="65">
        <v>3.7149999999999999</v>
      </c>
      <c r="AV2694" s="164">
        <v>17</v>
      </c>
      <c r="AW2694" s="164" t="s">
        <v>201</v>
      </c>
      <c r="AX2694" s="164" t="s">
        <v>10157</v>
      </c>
      <c r="AY2694" s="164">
        <v>45</v>
      </c>
      <c r="AZ2694" s="95" t="s">
        <v>203</v>
      </c>
      <c r="BA2694" s="20" t="str">
        <f t="shared" si="3458"/>
        <v>17001000000352098645</v>
      </c>
      <c r="BB2694" s="31">
        <f t="shared" si="3459"/>
        <v>20</v>
      </c>
      <c r="BC2694" s="95" t="s">
        <v>1286</v>
      </c>
      <c r="BD2694" s="95" t="s">
        <v>115</v>
      </c>
      <c r="BE2694" s="95"/>
      <c r="BF2694" s="95"/>
      <c r="BG2694" s="95">
        <v>56737725</v>
      </c>
      <c r="BH2694" s="95"/>
      <c r="BI2694" s="95"/>
      <c r="BJ2694" s="95"/>
      <c r="BK2694" s="14" t="str">
        <f>IF(K2694="CADRE","CADRE",CONCATENATE(J2694,"-",H2694))</f>
        <v>A-P7 AR</v>
      </c>
      <c r="BL2694" s="95" t="s">
        <v>595</v>
      </c>
      <c r="BM2694" s="95"/>
      <c r="BN2694" s="95"/>
      <c r="BO2694" s="95"/>
      <c r="BP2694" s="95"/>
      <c r="BQ2694" s="95"/>
    </row>
    <row r="2695" spans="1:69" x14ac:dyDescent="0.25">
      <c r="A2695" t="str">
        <f>VLOOKUP(B2695,[2]RH!$B:$BV,72,0)</f>
        <v>non-Actif</v>
      </c>
      <c r="B2695" s="172">
        <v>2755</v>
      </c>
      <c r="C2695" s="168" t="s">
        <v>168</v>
      </c>
      <c r="D2695" s="7" t="s">
        <v>10158</v>
      </c>
      <c r="E2695" s="130" t="s">
        <v>67</v>
      </c>
      <c r="F2695" s="130" t="s">
        <v>118</v>
      </c>
      <c r="G2695" s="7" t="s">
        <v>220</v>
      </c>
      <c r="H2695" s="125" t="s">
        <v>225</v>
      </c>
      <c r="I2695" s="7" t="s">
        <v>8538</v>
      </c>
      <c r="J2695" s="65" t="s">
        <v>190</v>
      </c>
      <c r="K2695" s="125" t="s">
        <v>146</v>
      </c>
      <c r="L2695" s="139" t="s">
        <v>90</v>
      </c>
      <c r="M2695" s="7" t="str">
        <f t="shared" si="3439"/>
        <v>Couturière</v>
      </c>
      <c r="N2695" s="129">
        <v>45608</v>
      </c>
      <c r="O2695" s="95"/>
      <c r="P2695" s="7">
        <f t="shared" ca="1" si="3402"/>
        <v>-34</v>
      </c>
      <c r="Q2695" s="129">
        <v>45680</v>
      </c>
      <c r="R2695" s="95" t="s">
        <v>1728</v>
      </c>
      <c r="S2695" s="95"/>
      <c r="T2695" s="9" t="s">
        <v>156</v>
      </c>
      <c r="U2695" s="7" t="str">
        <f t="shared" si="3450"/>
        <v>Contractuel</v>
      </c>
      <c r="V2695" s="8">
        <v>45658</v>
      </c>
      <c r="W2695" s="8">
        <v>45688</v>
      </c>
      <c r="X2695" s="95"/>
      <c r="Y2695" s="95"/>
      <c r="Z2695" s="129">
        <v>45608</v>
      </c>
      <c r="AA2695" s="7">
        <f t="shared" si="3451"/>
        <v>11</v>
      </c>
      <c r="AB2695" s="7">
        <f t="shared" si="3452"/>
        <v>2024</v>
      </c>
      <c r="AC2695" s="7">
        <f t="shared" si="3453"/>
        <v>2028</v>
      </c>
      <c r="AD2695" s="10" t="e">
        <f t="shared" ref="AD2695:AD2731" ca="1" si="3464">IF(#REF!="Non",(DAYS360(N2695,Q2695)/360),(DAYS360(N2695,TODAY())/360))</f>
        <v>#REF!</v>
      </c>
      <c r="AE2695" s="10" t="e">
        <f t="shared" ca="1" si="3455"/>
        <v>#REF!</v>
      </c>
      <c r="AF2695" s="144">
        <v>28221</v>
      </c>
      <c r="AG2695" s="11">
        <f t="shared" ca="1" si="3456"/>
        <v>47.947945205479449</v>
      </c>
      <c r="AH2695" s="10" t="str">
        <f t="shared" ca="1" si="3457"/>
        <v>&gt;45&lt; 55</v>
      </c>
      <c r="AI2695" s="95">
        <v>11996858</v>
      </c>
      <c r="AJ2695" s="164" t="s">
        <v>170</v>
      </c>
      <c r="AK2695" s="163" t="s">
        <v>10159</v>
      </c>
      <c r="AL2695" s="144">
        <v>39142</v>
      </c>
      <c r="AM2695" s="65" t="s">
        <v>108</v>
      </c>
      <c r="AN2695" s="125" t="s">
        <v>76</v>
      </c>
      <c r="AO2695" s="95">
        <v>3</v>
      </c>
      <c r="AP2695" s="95" t="s">
        <v>9679</v>
      </c>
      <c r="AQ2695" s="95">
        <v>3</v>
      </c>
      <c r="AR2695" s="95">
        <v>1</v>
      </c>
      <c r="AS2695" s="15">
        <f t="shared" si="3418"/>
        <v>45973.25</v>
      </c>
      <c r="AT2695" s="122" t="s">
        <v>163</v>
      </c>
      <c r="AU2695" s="65">
        <v>3.7149999999999999</v>
      </c>
      <c r="AV2695" s="164">
        <v>17</v>
      </c>
      <c r="AW2695" s="164" t="s">
        <v>201</v>
      </c>
      <c r="AX2695" s="164" t="s">
        <v>10160</v>
      </c>
      <c r="AY2695" s="164" t="s">
        <v>92</v>
      </c>
      <c r="AZ2695" s="95" t="s">
        <v>203</v>
      </c>
      <c r="BA2695" s="20" t="str">
        <f t="shared" si="3458"/>
        <v>17001000000267325204</v>
      </c>
      <c r="BB2695" s="31">
        <f t="shared" si="3459"/>
        <v>20</v>
      </c>
      <c r="BC2695" s="95" t="s">
        <v>10161</v>
      </c>
      <c r="BD2695" s="95" t="s">
        <v>341</v>
      </c>
      <c r="BE2695" s="95"/>
      <c r="BF2695" s="95"/>
      <c r="BG2695" s="95">
        <v>24046312</v>
      </c>
      <c r="BH2695" s="95"/>
      <c r="BI2695" s="95"/>
      <c r="BJ2695" s="95"/>
      <c r="BK2695" s="14" t="str">
        <f t="shared" si="3443"/>
        <v>A-P6 AV</v>
      </c>
      <c r="BL2695" s="95" t="s">
        <v>595</v>
      </c>
      <c r="BM2695" s="95"/>
      <c r="BN2695" s="95"/>
      <c r="BO2695" s="95"/>
      <c r="BP2695" s="95"/>
      <c r="BQ2695" s="95"/>
    </row>
    <row r="2696" spans="1:69" x14ac:dyDescent="0.25">
      <c r="A2696" t="str">
        <f>VLOOKUP(B2696,[2]RH!$B:$BV,72,0)</f>
        <v>non-Actif</v>
      </c>
      <c r="B2696" s="172">
        <v>2756</v>
      </c>
      <c r="C2696" s="168" t="s">
        <v>168</v>
      </c>
      <c r="D2696" s="7" t="s">
        <v>10162</v>
      </c>
      <c r="E2696" s="130" t="s">
        <v>67</v>
      </c>
      <c r="F2696" s="130" t="s">
        <v>118</v>
      </c>
      <c r="G2696" s="7" t="s">
        <v>1801</v>
      </c>
      <c r="H2696" s="41" t="s">
        <v>562</v>
      </c>
      <c r="I2696" s="7" t="s">
        <v>226</v>
      </c>
      <c r="J2696" s="7" t="s">
        <v>190</v>
      </c>
      <c r="K2696" s="125" t="s">
        <v>146</v>
      </c>
      <c r="L2696" s="139" t="s">
        <v>90</v>
      </c>
      <c r="M2696" s="7" t="str">
        <f t="shared" si="3439"/>
        <v>Prép CAMPO</v>
      </c>
      <c r="N2696" s="129">
        <v>45608</v>
      </c>
      <c r="O2696" s="95"/>
      <c r="P2696" s="7">
        <f t="shared" ca="1" si="3402"/>
        <v>-65</v>
      </c>
      <c r="Q2696" s="33">
        <v>45658</v>
      </c>
      <c r="R2696" s="95" t="s">
        <v>3467</v>
      </c>
      <c r="S2696" s="95"/>
      <c r="T2696" s="9" t="s">
        <v>156</v>
      </c>
      <c r="U2696" s="7" t="str">
        <f t="shared" si="3450"/>
        <v>Contractuel</v>
      </c>
      <c r="V2696" s="128">
        <v>45608</v>
      </c>
      <c r="W2696" s="129">
        <v>45657</v>
      </c>
      <c r="X2696" s="95"/>
      <c r="Y2696" s="95"/>
      <c r="Z2696" s="129">
        <v>45608</v>
      </c>
      <c r="AA2696" s="7">
        <f t="shared" si="3451"/>
        <v>11</v>
      </c>
      <c r="AB2696" s="7">
        <f t="shared" si="3452"/>
        <v>2024</v>
      </c>
      <c r="AC2696" s="7">
        <f t="shared" si="3453"/>
        <v>2028</v>
      </c>
      <c r="AD2696" s="10" t="e">
        <f t="shared" ref="AD2696:AD2732" ca="1" si="3465">IF(#REF!="Non",(DAYS360(N2696,Q2696)/360),(DAYS360(N2696,TODAY())/360))</f>
        <v>#REF!</v>
      </c>
      <c r="AE2696" s="10" t="e">
        <f t="shared" ca="1" si="3455"/>
        <v>#REF!</v>
      </c>
      <c r="AF2696" s="144">
        <v>33196</v>
      </c>
      <c r="AG2696" s="11">
        <f t="shared" ca="1" si="3456"/>
        <v>34.317808219178083</v>
      </c>
      <c r="AH2696" s="10" t="str">
        <f t="shared" ca="1" si="3457"/>
        <v>&gt;25&lt; 35</v>
      </c>
      <c r="AI2696" s="95">
        <v>16442634</v>
      </c>
      <c r="AJ2696" s="164" t="s">
        <v>213</v>
      </c>
      <c r="AK2696" s="163" t="s">
        <v>10163</v>
      </c>
      <c r="AL2696" s="144">
        <v>40031</v>
      </c>
      <c r="AM2696" s="65" t="s">
        <v>108</v>
      </c>
      <c r="AN2696" s="125" t="s">
        <v>76</v>
      </c>
      <c r="AO2696" s="95">
        <v>2</v>
      </c>
      <c r="AP2696" s="95" t="s">
        <v>9566</v>
      </c>
      <c r="AQ2696" s="95">
        <v>3</v>
      </c>
      <c r="AR2696" s="95">
        <v>1</v>
      </c>
      <c r="AS2696" s="15">
        <f t="shared" si="3418"/>
        <v>45973.25</v>
      </c>
      <c r="AT2696" s="122" t="s">
        <v>163</v>
      </c>
      <c r="AU2696" s="65">
        <v>3.7149999999999999</v>
      </c>
      <c r="AV2696" s="164">
        <v>17</v>
      </c>
      <c r="AW2696" s="164" t="s">
        <v>201</v>
      </c>
      <c r="AX2696" s="164" t="s">
        <v>10164</v>
      </c>
      <c r="AY2696" s="164">
        <v>85</v>
      </c>
      <c r="AZ2696" s="95" t="s">
        <v>203</v>
      </c>
      <c r="BA2696" s="20" t="str">
        <f t="shared" si="3458"/>
        <v>17001000000351625285</v>
      </c>
      <c r="BB2696" s="31">
        <f t="shared" si="3459"/>
        <v>20</v>
      </c>
      <c r="BC2696" s="95" t="s">
        <v>1286</v>
      </c>
      <c r="BD2696" s="95" t="s">
        <v>115</v>
      </c>
      <c r="BE2696" s="95"/>
      <c r="BF2696" s="95"/>
      <c r="BG2696" s="95">
        <v>99328341</v>
      </c>
      <c r="BH2696" s="95"/>
      <c r="BI2696" s="95"/>
      <c r="BJ2696" s="95"/>
      <c r="BK2696" s="14" t="s">
        <v>232</v>
      </c>
      <c r="BL2696" s="95" t="s">
        <v>595</v>
      </c>
      <c r="BM2696" s="95"/>
      <c r="BN2696" s="95"/>
      <c r="BO2696" s="95"/>
      <c r="BP2696" s="95"/>
      <c r="BQ2696" s="95"/>
    </row>
    <row r="2697" spans="1:69" x14ac:dyDescent="0.25">
      <c r="A2697" t="str">
        <f>VLOOKUP(B2697,[2]RH!$B:$BV,72,0)</f>
        <v>si</v>
      </c>
      <c r="B2697" s="172">
        <v>2757</v>
      </c>
      <c r="C2697" s="168" t="s">
        <v>168</v>
      </c>
      <c r="D2697" s="7" t="s">
        <v>10165</v>
      </c>
      <c r="E2697" s="130" t="s">
        <v>67</v>
      </c>
      <c r="F2697" s="130" t="s">
        <v>118</v>
      </c>
      <c r="G2697" s="7" t="s">
        <v>220</v>
      </c>
      <c r="H2697" s="125" t="s">
        <v>225</v>
      </c>
      <c r="I2697" s="7" t="s">
        <v>8538</v>
      </c>
      <c r="J2697" s="65" t="s">
        <v>190</v>
      </c>
      <c r="K2697" s="125" t="s">
        <v>146</v>
      </c>
      <c r="L2697" s="139" t="s">
        <v>90</v>
      </c>
      <c r="M2697" s="7" t="str">
        <f t="shared" si="3439"/>
        <v>Couturière</v>
      </c>
      <c r="N2697" s="129">
        <v>45608</v>
      </c>
      <c r="O2697" s="95"/>
      <c r="P2697" s="7">
        <f t="shared" ca="1" si="3402"/>
        <v>-6</v>
      </c>
      <c r="Q2697" s="129"/>
      <c r="R2697" s="95"/>
      <c r="S2697" s="95"/>
      <c r="T2697" s="9" t="s">
        <v>156</v>
      </c>
      <c r="U2697" s="7" t="str">
        <f t="shared" si="3450"/>
        <v>Contractuel</v>
      </c>
      <c r="V2697" s="8">
        <v>45689</v>
      </c>
      <c r="W2697" s="8">
        <f>VLOOKUP(B2697,[1]BASE!$A:$Q,17,0)</f>
        <v>45716</v>
      </c>
      <c r="X2697" s="95"/>
      <c r="Y2697" s="95"/>
      <c r="Z2697" s="129">
        <v>45608</v>
      </c>
      <c r="AA2697" s="7">
        <f t="shared" si="3451"/>
        <v>11</v>
      </c>
      <c r="AB2697" s="7">
        <f t="shared" si="3452"/>
        <v>2024</v>
      </c>
      <c r="AC2697" s="7">
        <f t="shared" si="3453"/>
        <v>2028</v>
      </c>
      <c r="AD2697" s="10" t="e">
        <f t="shared" ref="AD2697:AD2733" ca="1" si="3466">IF(#REF!="Non",(DAYS360(N2697,Q2697)/360),(DAYS360(N2697,TODAY())/360))</f>
        <v>#REF!</v>
      </c>
      <c r="AE2697" s="10" t="e">
        <f t="shared" ca="1" si="3455"/>
        <v>#REF!</v>
      </c>
      <c r="AF2697" s="144">
        <v>28113</v>
      </c>
      <c r="AG2697" s="11">
        <f t="shared" ca="1" si="3456"/>
        <v>48.243835616438353</v>
      </c>
      <c r="AH2697" s="10" t="str">
        <f t="shared" ca="1" si="3457"/>
        <v>&gt;45&lt; 55</v>
      </c>
      <c r="AI2697" s="95">
        <v>12254938</v>
      </c>
      <c r="AJ2697" s="164" t="s">
        <v>120</v>
      </c>
      <c r="AK2697" s="163" t="s">
        <v>10166</v>
      </c>
      <c r="AL2697" s="144">
        <v>45531</v>
      </c>
      <c r="AM2697" s="65" t="s">
        <v>108</v>
      </c>
      <c r="AN2697" s="125" t="s">
        <v>76</v>
      </c>
      <c r="AO2697" s="95">
        <v>3</v>
      </c>
      <c r="AP2697" s="95" t="s">
        <v>9679</v>
      </c>
      <c r="AQ2697" s="95">
        <v>3</v>
      </c>
      <c r="AR2697" s="95">
        <v>1</v>
      </c>
      <c r="AS2697" s="15">
        <f t="shared" si="3418"/>
        <v>45973.25</v>
      </c>
      <c r="AT2697" s="122" t="s">
        <v>163</v>
      </c>
      <c r="AU2697" s="65">
        <v>3.7149999999999999</v>
      </c>
      <c r="AV2697" s="164">
        <v>17</v>
      </c>
      <c r="AW2697" s="164" t="s">
        <v>201</v>
      </c>
      <c r="AX2697" s="164" t="s">
        <v>10167</v>
      </c>
      <c r="AY2697" s="164">
        <v>90</v>
      </c>
      <c r="AZ2697" s="95" t="s">
        <v>203</v>
      </c>
      <c r="BA2697" s="20" t="str">
        <f t="shared" si="3458"/>
        <v>17001000000351553990</v>
      </c>
      <c r="BB2697" s="31">
        <f t="shared" si="3459"/>
        <v>20</v>
      </c>
      <c r="BC2697" s="95" t="s">
        <v>286</v>
      </c>
      <c r="BD2697" s="95" t="s">
        <v>115</v>
      </c>
      <c r="BE2697" s="95"/>
      <c r="BF2697" s="95"/>
      <c r="BG2697" s="95">
        <v>22054233</v>
      </c>
      <c r="BH2697" s="95">
        <v>26273439</v>
      </c>
      <c r="BI2697" s="95"/>
      <c r="BJ2697" s="95"/>
      <c r="BK2697" s="14" t="str">
        <f t="shared" ref="BK2697:BK2699" si="3467">IF(K2697="CADRE","CADRE",CONCATENATE(J2697,"-",H2697))</f>
        <v>A-P6 AV</v>
      </c>
      <c r="BL2697" s="95" t="s">
        <v>595</v>
      </c>
      <c r="BM2697" s="95"/>
      <c r="BN2697" s="95"/>
      <c r="BO2697" s="95"/>
      <c r="BP2697" s="95"/>
      <c r="BQ2697" s="95"/>
    </row>
    <row r="2698" spans="1:69" x14ac:dyDescent="0.25">
      <c r="A2698" t="str">
        <f>VLOOKUP(B2698,[2]RH!$B:$BV,72,0)</f>
        <v>si</v>
      </c>
      <c r="B2698" s="172">
        <v>2758</v>
      </c>
      <c r="C2698" s="168" t="s">
        <v>168</v>
      </c>
      <c r="D2698" s="7" t="s">
        <v>10168</v>
      </c>
      <c r="E2698" s="130" t="s">
        <v>67</v>
      </c>
      <c r="F2698" s="130" t="s">
        <v>118</v>
      </c>
      <c r="G2698" s="7" t="s">
        <v>5325</v>
      </c>
      <c r="H2698" s="125" t="s">
        <v>225</v>
      </c>
      <c r="I2698" s="7" t="s">
        <v>8538</v>
      </c>
      <c r="J2698" s="65" t="s">
        <v>190</v>
      </c>
      <c r="K2698" s="125" t="s">
        <v>89</v>
      </c>
      <c r="L2698" s="139" t="s">
        <v>90</v>
      </c>
      <c r="M2698" s="7" t="str">
        <f t="shared" si="3439"/>
        <v>Contrôle qualité</v>
      </c>
      <c r="N2698" s="129">
        <v>45610</v>
      </c>
      <c r="O2698" s="95"/>
      <c r="P2698" s="7">
        <f t="shared" ca="1" si="3402"/>
        <v>-6</v>
      </c>
      <c r="Q2698" s="129"/>
      <c r="R2698" s="95"/>
      <c r="S2698" s="95"/>
      <c r="T2698" s="9" t="s">
        <v>156</v>
      </c>
      <c r="U2698" s="7" t="str">
        <f t="shared" si="3450"/>
        <v>Contractuel</v>
      </c>
      <c r="V2698" s="8">
        <v>45689</v>
      </c>
      <c r="W2698" s="8">
        <f>VLOOKUP(B2698,[1]BASE!$A:$Q,17,0)</f>
        <v>45716</v>
      </c>
      <c r="X2698" s="95"/>
      <c r="Y2698" s="95"/>
      <c r="Z2698" s="129">
        <v>45610</v>
      </c>
      <c r="AA2698" s="7">
        <f t="shared" si="3451"/>
        <v>11</v>
      </c>
      <c r="AB2698" s="7">
        <f t="shared" si="3452"/>
        <v>2024</v>
      </c>
      <c r="AC2698" s="7">
        <f t="shared" si="3453"/>
        <v>2028</v>
      </c>
      <c r="AD2698" s="10" t="e">
        <f t="shared" ref="AD2698:AD2734" ca="1" si="3468">IF(#REF!="Non",(DAYS360(N2698,Q2698)/360),(DAYS360(N2698,TODAY())/360))</f>
        <v>#REF!</v>
      </c>
      <c r="AE2698" s="10" t="e">
        <f t="shared" ca="1" si="3455"/>
        <v>#REF!</v>
      </c>
      <c r="AF2698" s="144">
        <v>36702</v>
      </c>
      <c r="AG2698" s="11">
        <f t="shared" ca="1" si="3456"/>
        <v>24.712328767123289</v>
      </c>
      <c r="AH2698" s="10" t="str">
        <f t="shared" ca="1" si="3457"/>
        <v>&lt; 25</v>
      </c>
      <c r="AI2698" s="95"/>
      <c r="AJ2698" s="164"/>
      <c r="AK2698" s="163" t="s">
        <v>10169</v>
      </c>
      <c r="AL2698" s="144">
        <v>43362</v>
      </c>
      <c r="AM2698" s="65" t="s">
        <v>108</v>
      </c>
      <c r="AN2698" s="125" t="s">
        <v>109</v>
      </c>
      <c r="AO2698" s="95"/>
      <c r="AP2698" s="95" t="s">
        <v>1514</v>
      </c>
      <c r="AQ2698" s="95">
        <v>3</v>
      </c>
      <c r="AR2698" s="95">
        <v>1</v>
      </c>
      <c r="AS2698" s="15">
        <f t="shared" si="3418"/>
        <v>45975.25</v>
      </c>
      <c r="AT2698" s="122" t="s">
        <v>163</v>
      </c>
      <c r="AU2698" s="65">
        <v>3.8780000000000001</v>
      </c>
      <c r="AV2698" s="164">
        <v>17</v>
      </c>
      <c r="AW2698" s="164" t="s">
        <v>201</v>
      </c>
      <c r="AX2698" s="164" t="s">
        <v>10170</v>
      </c>
      <c r="AY2698" s="164">
        <v>43</v>
      </c>
      <c r="AZ2698" s="95" t="s">
        <v>203</v>
      </c>
      <c r="BA2698" s="20" t="str">
        <f t="shared" si="3458"/>
        <v>17001000000303204243</v>
      </c>
      <c r="BB2698" s="31">
        <f t="shared" si="3459"/>
        <v>20</v>
      </c>
      <c r="BC2698" s="95" t="s">
        <v>10171</v>
      </c>
      <c r="BD2698" s="95" t="s">
        <v>341</v>
      </c>
      <c r="BE2698" s="95"/>
      <c r="BF2698" s="95"/>
      <c r="BG2698" s="95">
        <v>51334024</v>
      </c>
      <c r="BH2698" s="95"/>
      <c r="BI2698" s="95"/>
      <c r="BJ2698" s="95"/>
      <c r="BK2698" s="14" t="str">
        <f t="shared" si="3467"/>
        <v>A-P6 AV</v>
      </c>
      <c r="BL2698" s="95" t="s">
        <v>288</v>
      </c>
      <c r="BM2698" s="95"/>
      <c r="BN2698" s="95"/>
      <c r="BO2698" s="95"/>
      <c r="BP2698" s="95"/>
      <c r="BQ2698" s="95"/>
    </row>
    <row r="2699" spans="1:69" x14ac:dyDescent="0.25">
      <c r="A2699" t="str">
        <f>VLOOKUP(B2699,[2]RH!$B:$BV,72,0)</f>
        <v>si</v>
      </c>
      <c r="B2699" s="172">
        <v>2759</v>
      </c>
      <c r="C2699" s="168" t="s">
        <v>168</v>
      </c>
      <c r="D2699" s="7" t="s">
        <v>10172</v>
      </c>
      <c r="E2699" s="130" t="s">
        <v>67</v>
      </c>
      <c r="F2699" s="130" t="s">
        <v>258</v>
      </c>
      <c r="G2699" s="7" t="s">
        <v>570</v>
      </c>
      <c r="H2699" s="125" t="s">
        <v>225</v>
      </c>
      <c r="I2699" s="7" t="s">
        <v>882</v>
      </c>
      <c r="J2699" s="65" t="s">
        <v>190</v>
      </c>
      <c r="K2699" s="125" t="s">
        <v>89</v>
      </c>
      <c r="L2699" s="139" t="s">
        <v>90</v>
      </c>
      <c r="M2699" s="7" t="str">
        <f t="shared" si="3439"/>
        <v>Fire W</v>
      </c>
      <c r="N2699" s="129">
        <v>45610</v>
      </c>
      <c r="O2699" s="95"/>
      <c r="P2699" s="7">
        <f t="shared" ca="1" si="3402"/>
        <v>25</v>
      </c>
      <c r="Q2699" s="129"/>
      <c r="R2699" s="95"/>
      <c r="S2699" s="95"/>
      <c r="T2699" s="9" t="s">
        <v>156</v>
      </c>
      <c r="U2699" s="7" t="str">
        <f t="shared" si="3450"/>
        <v>Contractuel</v>
      </c>
      <c r="V2699" s="8">
        <v>45689</v>
      </c>
      <c r="W2699" s="8">
        <f>VLOOKUP(B2699,[1]BASE!$A:$Q,17,0)</f>
        <v>45747</v>
      </c>
      <c r="X2699" s="95"/>
      <c r="Y2699" s="95"/>
      <c r="Z2699" s="129">
        <v>45610</v>
      </c>
      <c r="AA2699" s="7">
        <f t="shared" si="3451"/>
        <v>11</v>
      </c>
      <c r="AB2699" s="7">
        <f t="shared" si="3452"/>
        <v>2024</v>
      </c>
      <c r="AC2699" s="7">
        <f t="shared" si="3453"/>
        <v>2028</v>
      </c>
      <c r="AD2699" s="10" t="e">
        <f t="shared" ref="AD2699:AD2735" ca="1" si="3469">IF(#REF!="Non",(DAYS360(N2699,Q2699)/360),(DAYS360(N2699,TODAY())/360))</f>
        <v>#REF!</v>
      </c>
      <c r="AE2699" s="10" t="e">
        <f t="shared" ca="1" si="3455"/>
        <v>#REF!</v>
      </c>
      <c r="AF2699" s="144">
        <v>33765</v>
      </c>
      <c r="AG2699" s="11">
        <f t="shared" ca="1" si="3456"/>
        <v>32.758904109589039</v>
      </c>
      <c r="AH2699" s="10" t="str">
        <f t="shared" ca="1" si="3457"/>
        <v>&gt;25&lt; 35</v>
      </c>
      <c r="AI2699" s="95"/>
      <c r="AJ2699" s="164"/>
      <c r="AK2699" s="163" t="s">
        <v>10173</v>
      </c>
      <c r="AL2699" s="144">
        <v>42970</v>
      </c>
      <c r="AM2699" s="65" t="s">
        <v>108</v>
      </c>
      <c r="AN2699" s="125" t="s">
        <v>76</v>
      </c>
      <c r="AO2699" s="95"/>
      <c r="AP2699" s="95" t="s">
        <v>10174</v>
      </c>
      <c r="AQ2699" s="95">
        <v>3</v>
      </c>
      <c r="AR2699" s="95">
        <v>1</v>
      </c>
      <c r="AS2699" s="15">
        <f t="shared" si="3418"/>
        <v>45975.25</v>
      </c>
      <c r="AT2699" s="122" t="s">
        <v>163</v>
      </c>
      <c r="AU2699" s="65">
        <v>3.8780000000000001</v>
      </c>
      <c r="AV2699" s="164">
        <v>17</v>
      </c>
      <c r="AW2699" s="164">
        <v>70600</v>
      </c>
      <c r="AX2699" s="164" t="s">
        <v>10175</v>
      </c>
      <c r="AY2699" s="164">
        <v>31</v>
      </c>
      <c r="AZ2699" s="95" t="s">
        <v>203</v>
      </c>
      <c r="BA2699" s="20" t="str">
        <f t="shared" si="3458"/>
        <v>17706000000252900231</v>
      </c>
      <c r="BB2699" s="31">
        <f t="shared" si="3459"/>
        <v>20</v>
      </c>
      <c r="BC2699" s="95" t="s">
        <v>1055</v>
      </c>
      <c r="BD2699" s="95" t="s">
        <v>341</v>
      </c>
      <c r="BE2699" s="95"/>
      <c r="BF2699" s="95"/>
      <c r="BG2699" s="95">
        <v>26702919</v>
      </c>
      <c r="BH2699" s="95"/>
      <c r="BI2699" s="95"/>
      <c r="BJ2699" s="95"/>
      <c r="BK2699" s="14" t="str">
        <f t="shared" si="3467"/>
        <v>A-P6 AV</v>
      </c>
      <c r="BL2699" s="95" t="s">
        <v>288</v>
      </c>
      <c r="BM2699" s="95"/>
      <c r="BN2699" s="95"/>
      <c r="BO2699" s="95"/>
      <c r="BP2699" s="95"/>
      <c r="BQ2699" s="95"/>
    </row>
    <row r="2700" spans="1:69" x14ac:dyDescent="0.25">
      <c r="A2700" t="str">
        <f>VLOOKUP(B2700,[2]RH!$B:$BV,72,0)</f>
        <v>si</v>
      </c>
      <c r="B2700" s="172">
        <v>2760</v>
      </c>
      <c r="C2700" s="168" t="s">
        <v>168</v>
      </c>
      <c r="D2700" s="7" t="s">
        <v>10176</v>
      </c>
      <c r="E2700" s="130" t="s">
        <v>67</v>
      </c>
      <c r="F2700" s="130" t="s">
        <v>118</v>
      </c>
      <c r="G2700" s="7" t="s">
        <v>1801</v>
      </c>
      <c r="H2700" s="41" t="s">
        <v>562</v>
      </c>
      <c r="I2700" s="7" t="s">
        <v>1802</v>
      </c>
      <c r="J2700" s="7" t="s">
        <v>281</v>
      </c>
      <c r="K2700" s="125" t="s">
        <v>146</v>
      </c>
      <c r="L2700" s="139" t="s">
        <v>90</v>
      </c>
      <c r="M2700" s="7" t="str">
        <f t="shared" si="3439"/>
        <v>Prép CAMPO</v>
      </c>
      <c r="N2700" s="129">
        <v>45610</v>
      </c>
      <c r="O2700" s="95"/>
      <c r="P2700" s="7">
        <f t="shared" ca="1" si="3402"/>
        <v>-6</v>
      </c>
      <c r="Q2700" s="129"/>
      <c r="R2700" s="95"/>
      <c r="S2700" s="95"/>
      <c r="T2700" s="9" t="s">
        <v>156</v>
      </c>
      <c r="U2700" s="7" t="str">
        <f t="shared" si="3450"/>
        <v>Contractuel</v>
      </c>
      <c r="V2700" s="8">
        <v>45689</v>
      </c>
      <c r="W2700" s="8">
        <f>VLOOKUP(B2700,[1]BASE!$A:$Q,17,0)</f>
        <v>45716</v>
      </c>
      <c r="X2700" s="95"/>
      <c r="Y2700" s="95"/>
      <c r="Z2700" s="129">
        <v>45610</v>
      </c>
      <c r="AA2700" s="7">
        <f t="shared" si="3451"/>
        <v>11</v>
      </c>
      <c r="AB2700" s="7">
        <f t="shared" si="3452"/>
        <v>2024</v>
      </c>
      <c r="AC2700" s="7">
        <f t="shared" si="3453"/>
        <v>2028</v>
      </c>
      <c r="AD2700" s="10" t="e">
        <f t="shared" ref="AD2700:AD2736" ca="1" si="3470">IF(#REF!="Non",(DAYS360(N2700,Q2700)/360),(DAYS360(N2700,TODAY())/360))</f>
        <v>#REF!</v>
      </c>
      <c r="AE2700" s="10" t="e">
        <f t="shared" ca="1" si="3455"/>
        <v>#REF!</v>
      </c>
      <c r="AF2700" s="144">
        <v>34852</v>
      </c>
      <c r="AG2700" s="11">
        <f t="shared" ca="1" si="3456"/>
        <v>29.780821917808218</v>
      </c>
      <c r="AH2700" s="10" t="str">
        <f t="shared" ca="1" si="3457"/>
        <v>&gt;25&lt; 35</v>
      </c>
      <c r="AI2700" s="95">
        <v>16629370</v>
      </c>
      <c r="AJ2700" s="164" t="s">
        <v>213</v>
      </c>
      <c r="AK2700" s="163" t="s">
        <v>10177</v>
      </c>
      <c r="AL2700" s="144">
        <v>41704</v>
      </c>
      <c r="AM2700" s="65" t="s">
        <v>108</v>
      </c>
      <c r="AN2700" s="125" t="s">
        <v>76</v>
      </c>
      <c r="AO2700" s="95">
        <v>1</v>
      </c>
      <c r="AP2700" s="95" t="s">
        <v>10001</v>
      </c>
      <c r="AQ2700" s="95">
        <v>3</v>
      </c>
      <c r="AR2700" s="95">
        <v>1</v>
      </c>
      <c r="AS2700" s="15">
        <f t="shared" si="3418"/>
        <v>45975.25</v>
      </c>
      <c r="AT2700" s="122" t="s">
        <v>163</v>
      </c>
      <c r="AU2700" s="65">
        <v>3.7149999999999999</v>
      </c>
      <c r="AV2700" s="164">
        <v>17</v>
      </c>
      <c r="AW2700" s="164" t="s">
        <v>201</v>
      </c>
      <c r="AX2700" s="164" t="s">
        <v>10178</v>
      </c>
      <c r="AY2700" s="164">
        <v>11</v>
      </c>
      <c r="AZ2700" s="95" t="s">
        <v>203</v>
      </c>
      <c r="BA2700" s="20" t="str">
        <f t="shared" si="3458"/>
        <v>17001000000255775511</v>
      </c>
      <c r="BB2700" s="31">
        <f t="shared" si="3459"/>
        <v>20</v>
      </c>
      <c r="BC2700" s="95" t="s">
        <v>1835</v>
      </c>
      <c r="BD2700" s="95" t="s">
        <v>341</v>
      </c>
      <c r="BE2700" s="95"/>
      <c r="BF2700" s="95"/>
      <c r="BG2700" s="95">
        <v>21661357</v>
      </c>
      <c r="BH2700" s="95"/>
      <c r="BI2700" s="95"/>
      <c r="BJ2700" s="95"/>
      <c r="BK2700" s="14" t="s">
        <v>1806</v>
      </c>
      <c r="BL2700" s="95" t="s">
        <v>595</v>
      </c>
      <c r="BM2700" s="95"/>
      <c r="BN2700" s="95"/>
      <c r="BO2700" s="95"/>
      <c r="BP2700" s="95"/>
      <c r="BQ2700" s="95"/>
    </row>
    <row r="2701" spans="1:69" x14ac:dyDescent="0.25">
      <c r="A2701" t="str">
        <f>VLOOKUP(B2701,[2]RH!$B:$BV,72,0)</f>
        <v>si</v>
      </c>
      <c r="B2701" s="172">
        <v>2761</v>
      </c>
      <c r="C2701" s="168" t="s">
        <v>168</v>
      </c>
      <c r="D2701" s="7" t="s">
        <v>10179</v>
      </c>
      <c r="E2701" s="130" t="s">
        <v>67</v>
      </c>
      <c r="F2701" s="130" t="s">
        <v>118</v>
      </c>
      <c r="G2701" s="7" t="s">
        <v>1801</v>
      </c>
      <c r="H2701" s="41" t="s">
        <v>225</v>
      </c>
      <c r="I2701" s="7" t="s">
        <v>1802</v>
      </c>
      <c r="J2701" s="7" t="s">
        <v>281</v>
      </c>
      <c r="K2701" s="125" t="s">
        <v>146</v>
      </c>
      <c r="L2701" s="139" t="s">
        <v>90</v>
      </c>
      <c r="M2701" s="7" t="str">
        <f t="shared" si="3439"/>
        <v>Prép CAMPO</v>
      </c>
      <c r="N2701" s="129">
        <v>45610</v>
      </c>
      <c r="O2701" s="95"/>
      <c r="P2701" s="7">
        <f t="shared" ca="1" si="3402"/>
        <v>-6</v>
      </c>
      <c r="Q2701" s="129"/>
      <c r="R2701" s="95"/>
      <c r="S2701" s="95"/>
      <c r="T2701" s="9" t="s">
        <v>156</v>
      </c>
      <c r="U2701" s="7" t="str">
        <f t="shared" si="3450"/>
        <v>Contractuel</v>
      </c>
      <c r="V2701" s="8">
        <v>45689</v>
      </c>
      <c r="W2701" s="8">
        <f>VLOOKUP(B2701,[1]BASE!$A:$Q,17,0)</f>
        <v>45716</v>
      </c>
      <c r="X2701" s="95"/>
      <c r="Y2701" s="95"/>
      <c r="Z2701" s="129">
        <v>45610</v>
      </c>
      <c r="AA2701" s="7">
        <f t="shared" si="3451"/>
        <v>11</v>
      </c>
      <c r="AB2701" s="7">
        <f t="shared" si="3452"/>
        <v>2024</v>
      </c>
      <c r="AC2701" s="7">
        <f t="shared" si="3453"/>
        <v>2028</v>
      </c>
      <c r="AD2701" s="10" t="e">
        <f t="shared" ref="AD2701:AD2737" ca="1" si="3471">IF(#REF!="Non",(DAYS360(N2701,Q2701)/360),(DAYS360(N2701,TODAY())/360))</f>
        <v>#REF!</v>
      </c>
      <c r="AE2701" s="10" t="e">
        <f t="shared" ca="1" si="3455"/>
        <v>#REF!</v>
      </c>
      <c r="AF2701" s="144">
        <v>38466</v>
      </c>
      <c r="AG2701" s="11">
        <f t="shared" ca="1" si="3456"/>
        <v>19.87945205479452</v>
      </c>
      <c r="AH2701" s="10" t="str">
        <f t="shared" ca="1" si="3457"/>
        <v>&lt; 25</v>
      </c>
      <c r="AI2701" s="95"/>
      <c r="AJ2701" s="164"/>
      <c r="AK2701" s="163" t="s">
        <v>10180</v>
      </c>
      <c r="AL2701" s="144">
        <v>45104</v>
      </c>
      <c r="AM2701" s="65" t="s">
        <v>108</v>
      </c>
      <c r="AN2701" s="125" t="s">
        <v>109</v>
      </c>
      <c r="AO2701" s="95"/>
      <c r="AP2701" s="95" t="s">
        <v>9552</v>
      </c>
      <c r="AQ2701" s="95">
        <v>3</v>
      </c>
      <c r="AR2701" s="95">
        <v>1</v>
      </c>
      <c r="AS2701" s="15">
        <f t="shared" si="3418"/>
        <v>45975.25</v>
      </c>
      <c r="AT2701" s="122" t="s">
        <v>163</v>
      </c>
      <c r="AU2701" s="65">
        <v>3.7149999999999999</v>
      </c>
      <c r="AV2701" s="164">
        <v>17</v>
      </c>
      <c r="AW2701" s="164">
        <v>53594</v>
      </c>
      <c r="AX2701" s="164" t="s">
        <v>10181</v>
      </c>
      <c r="AY2701" s="164" t="s">
        <v>170</v>
      </c>
      <c r="AZ2701" s="95" t="s">
        <v>203</v>
      </c>
      <c r="BA2701" s="20" t="str">
        <f t="shared" si="3458"/>
        <v>17535940172879593709</v>
      </c>
      <c r="BB2701" s="31">
        <f t="shared" si="3459"/>
        <v>20</v>
      </c>
      <c r="BC2701" s="95" t="s">
        <v>2539</v>
      </c>
      <c r="BD2701" s="95" t="s">
        <v>115</v>
      </c>
      <c r="BE2701" s="95"/>
      <c r="BF2701" s="95"/>
      <c r="BG2701" s="95">
        <v>25048162</v>
      </c>
      <c r="BH2701" s="95"/>
      <c r="BI2701" s="95"/>
      <c r="BJ2701" s="95"/>
      <c r="BK2701" s="14" t="s">
        <v>1806</v>
      </c>
      <c r="BL2701" s="95" t="s">
        <v>595</v>
      </c>
      <c r="BM2701" s="95"/>
      <c r="BN2701" s="95"/>
      <c r="BO2701" s="95"/>
      <c r="BP2701" s="95"/>
      <c r="BQ2701" s="95"/>
    </row>
    <row r="2702" spans="1:69" x14ac:dyDescent="0.25">
      <c r="A2702" t="str">
        <f>VLOOKUP(B2702,[2]RH!$B:$BV,72,0)</f>
        <v>non-Actif</v>
      </c>
      <c r="B2702" s="172">
        <v>2762</v>
      </c>
      <c r="C2702" s="168" t="s">
        <v>168</v>
      </c>
      <c r="D2702" s="7" t="s">
        <v>10182</v>
      </c>
      <c r="E2702" s="130" t="s">
        <v>67</v>
      </c>
      <c r="F2702" s="130" t="s">
        <v>118</v>
      </c>
      <c r="G2702" s="7" t="s">
        <v>220</v>
      </c>
      <c r="H2702" s="125" t="s">
        <v>2398</v>
      </c>
      <c r="I2702" s="7" t="s">
        <v>2399</v>
      </c>
      <c r="J2702" s="65" t="s">
        <v>190</v>
      </c>
      <c r="K2702" s="125" t="s">
        <v>146</v>
      </c>
      <c r="L2702" s="139" t="s">
        <v>90</v>
      </c>
      <c r="M2702" s="7" t="str">
        <f t="shared" si="3439"/>
        <v>Couturière</v>
      </c>
      <c r="N2702" s="129">
        <v>45609</v>
      </c>
      <c r="O2702" s="95"/>
      <c r="P2702" s="7">
        <f t="shared" ca="1" si="3402"/>
        <v>-34</v>
      </c>
      <c r="Q2702" s="129">
        <v>45682</v>
      </c>
      <c r="R2702" s="95" t="s">
        <v>1728</v>
      </c>
      <c r="S2702" s="95"/>
      <c r="T2702" s="9" t="s">
        <v>156</v>
      </c>
      <c r="U2702" s="7" t="str">
        <f t="shared" si="3450"/>
        <v>Contractuel</v>
      </c>
      <c r="V2702" s="8">
        <v>45658</v>
      </c>
      <c r="W2702" s="8">
        <v>45688</v>
      </c>
      <c r="X2702" s="95"/>
      <c r="Y2702" s="95"/>
      <c r="Z2702" s="129">
        <v>45609</v>
      </c>
      <c r="AA2702" s="7">
        <f t="shared" si="3451"/>
        <v>11</v>
      </c>
      <c r="AB2702" s="7">
        <f t="shared" si="3452"/>
        <v>2024</v>
      </c>
      <c r="AC2702" s="7">
        <f t="shared" si="3453"/>
        <v>2028</v>
      </c>
      <c r="AD2702" s="10" t="e">
        <f t="shared" ref="AD2702:AD2738" ca="1" si="3472">IF(#REF!="Non",(DAYS360(N2702,Q2702)/360),(DAYS360(N2702,TODAY())/360))</f>
        <v>#REF!</v>
      </c>
      <c r="AE2702" s="10" t="e">
        <f t="shared" ca="1" si="3455"/>
        <v>#REF!</v>
      </c>
      <c r="AF2702" s="144">
        <v>37952</v>
      </c>
      <c r="AG2702" s="11">
        <f t="shared" ca="1" si="3456"/>
        <v>21.287671232876711</v>
      </c>
      <c r="AH2702" s="10" t="str">
        <f t="shared" ca="1" si="3457"/>
        <v>&lt; 25</v>
      </c>
      <c r="AI2702" s="95">
        <v>17671586</v>
      </c>
      <c r="AJ2702" s="164" t="s">
        <v>73</v>
      </c>
      <c r="AK2702" s="163" t="s">
        <v>10183</v>
      </c>
      <c r="AL2702" s="144">
        <v>43554</v>
      </c>
      <c r="AM2702" s="65" t="s">
        <v>108</v>
      </c>
      <c r="AN2702" s="125" t="s">
        <v>109</v>
      </c>
      <c r="AO2702" s="95"/>
      <c r="AP2702" s="95"/>
      <c r="AQ2702" s="95">
        <v>3</v>
      </c>
      <c r="AR2702" s="95">
        <v>1</v>
      </c>
      <c r="AS2702" s="15">
        <f t="shared" si="3418"/>
        <v>45974.25</v>
      </c>
      <c r="AT2702" s="122" t="s">
        <v>163</v>
      </c>
      <c r="AU2702" s="65">
        <v>3.7149999999999999</v>
      </c>
      <c r="AV2702" s="164">
        <v>20</v>
      </c>
      <c r="AW2702" s="164" t="s">
        <v>4774</v>
      </c>
      <c r="AX2702" s="164">
        <v>22200896478</v>
      </c>
      <c r="AY2702" s="164">
        <v>19</v>
      </c>
      <c r="AZ2702" s="95" t="s">
        <v>818</v>
      </c>
      <c r="BA2702" s="20" t="str">
        <f t="shared" si="3458"/>
        <v>20010102220089647819</v>
      </c>
      <c r="BB2702" s="31">
        <f t="shared" si="3459"/>
        <v>20</v>
      </c>
      <c r="BC2702" s="95" t="s">
        <v>10184</v>
      </c>
      <c r="BD2702" s="95" t="s">
        <v>341</v>
      </c>
      <c r="BE2702" s="95"/>
      <c r="BF2702" s="95"/>
      <c r="BG2702" s="95"/>
      <c r="BH2702" s="95"/>
      <c r="BI2702" s="95"/>
      <c r="BJ2702" s="95"/>
      <c r="BK2702" s="14" t="str">
        <f t="shared" ref="BK2702:BK2707" si="3473">IF(K2702="CADRE","CADRE",CONCATENATE(J2702,"-",H2702))</f>
        <v>A-P7 AR</v>
      </c>
      <c r="BL2702" s="95" t="s">
        <v>595</v>
      </c>
      <c r="BM2702" s="95"/>
      <c r="BN2702" s="95"/>
      <c r="BO2702" s="95"/>
      <c r="BP2702" s="95"/>
      <c r="BQ2702" s="95"/>
    </row>
    <row r="2703" spans="1:69" x14ac:dyDescent="0.25">
      <c r="A2703" t="str">
        <f>VLOOKUP(B2703,[2]RH!$B:$BV,72,0)</f>
        <v>si</v>
      </c>
      <c r="B2703" s="172">
        <v>2763</v>
      </c>
      <c r="C2703" s="168" t="s">
        <v>168</v>
      </c>
      <c r="D2703" s="7" t="s">
        <v>4869</v>
      </c>
      <c r="E2703" s="130" t="s">
        <v>67</v>
      </c>
      <c r="F2703" s="130" t="s">
        <v>118</v>
      </c>
      <c r="G2703" s="7" t="s">
        <v>5325</v>
      </c>
      <c r="H2703" s="125" t="s">
        <v>649</v>
      </c>
      <c r="I2703" s="7" t="s">
        <v>709</v>
      </c>
      <c r="J2703" s="65" t="s">
        <v>190</v>
      </c>
      <c r="K2703" s="125" t="s">
        <v>89</v>
      </c>
      <c r="L2703" s="139" t="s">
        <v>90</v>
      </c>
      <c r="M2703" s="7" t="str">
        <f t="shared" si="3439"/>
        <v>Contrôle qualité</v>
      </c>
      <c r="N2703" s="129">
        <v>45610</v>
      </c>
      <c r="O2703" s="95"/>
      <c r="P2703" s="7">
        <f t="shared" ca="1" si="3402"/>
        <v>-6</v>
      </c>
      <c r="Q2703" s="129"/>
      <c r="R2703" s="95"/>
      <c r="S2703" s="95"/>
      <c r="T2703" s="9" t="s">
        <v>156</v>
      </c>
      <c r="U2703" s="7" t="str">
        <f t="shared" si="3450"/>
        <v>Contractuel</v>
      </c>
      <c r="V2703" s="8">
        <v>45689</v>
      </c>
      <c r="W2703" s="8">
        <f>VLOOKUP(B2703,[1]BASE!$A:$Q,17,0)</f>
        <v>45716</v>
      </c>
      <c r="X2703" s="95"/>
      <c r="Y2703" s="95"/>
      <c r="Z2703" s="129">
        <v>45610</v>
      </c>
      <c r="AA2703" s="7">
        <f t="shared" si="3451"/>
        <v>11</v>
      </c>
      <c r="AB2703" s="7">
        <f t="shared" si="3452"/>
        <v>2024</v>
      </c>
      <c r="AC2703" s="7">
        <f t="shared" si="3453"/>
        <v>2028</v>
      </c>
      <c r="AD2703" s="10" t="e">
        <f t="shared" ref="AD2703:AD2739" ca="1" si="3474">IF(#REF!="Non",(DAYS360(N2703,Q2703)/360),(DAYS360(N2703,TODAY())/360))</f>
        <v>#REF!</v>
      </c>
      <c r="AE2703" s="10" t="e">
        <f t="shared" ca="1" si="3455"/>
        <v>#REF!</v>
      </c>
      <c r="AF2703" s="144">
        <v>35989</v>
      </c>
      <c r="AG2703" s="11">
        <f t="shared" ca="1" si="3456"/>
        <v>26.665753424657535</v>
      </c>
      <c r="AH2703" s="10" t="str">
        <f t="shared" ca="1" si="3457"/>
        <v>&gt;25&lt; 35</v>
      </c>
      <c r="AI2703" s="95"/>
      <c r="AJ2703" s="164"/>
      <c r="AK2703" s="163" t="s">
        <v>10185</v>
      </c>
      <c r="AL2703" s="144">
        <v>42663</v>
      </c>
      <c r="AM2703" s="65" t="s">
        <v>108</v>
      </c>
      <c r="AN2703" s="125" t="s">
        <v>109</v>
      </c>
      <c r="AO2703" s="95"/>
      <c r="AP2703" s="95"/>
      <c r="AQ2703" s="95">
        <v>3</v>
      </c>
      <c r="AR2703" s="95">
        <v>1</v>
      </c>
      <c r="AS2703" s="15">
        <f t="shared" si="3418"/>
        <v>45975.25</v>
      </c>
      <c r="AT2703" s="122" t="s">
        <v>163</v>
      </c>
      <c r="AU2703" s="65">
        <v>3.8780000000000001</v>
      </c>
      <c r="AV2703" s="164">
        <v>25</v>
      </c>
      <c r="AW2703" s="164">
        <v>14200</v>
      </c>
      <c r="AX2703" s="164" t="s">
        <v>4871</v>
      </c>
      <c r="AY2703" s="164">
        <v>13</v>
      </c>
      <c r="AZ2703" s="95" t="s">
        <v>276</v>
      </c>
      <c r="BA2703" s="20" t="str">
        <f t="shared" si="3458"/>
        <v>25142000000105878913</v>
      </c>
      <c r="BB2703" s="31">
        <f t="shared" si="3459"/>
        <v>20</v>
      </c>
      <c r="BC2703" s="95" t="s">
        <v>4872</v>
      </c>
      <c r="BD2703" s="95" t="s">
        <v>341</v>
      </c>
      <c r="BE2703" s="95"/>
      <c r="BF2703" s="95"/>
      <c r="BG2703" s="95">
        <v>90479537</v>
      </c>
      <c r="BH2703" s="95"/>
      <c r="BI2703" s="95"/>
      <c r="BJ2703" s="95"/>
      <c r="BK2703" s="14" t="str">
        <f t="shared" si="3473"/>
        <v>A-Panda</v>
      </c>
      <c r="BL2703" s="95" t="s">
        <v>288</v>
      </c>
      <c r="BM2703" s="95"/>
      <c r="BN2703" s="95"/>
      <c r="BO2703" s="95"/>
      <c r="BP2703" s="95"/>
      <c r="BQ2703" s="95"/>
    </row>
    <row r="2704" spans="1:69" x14ac:dyDescent="0.25">
      <c r="A2704" t="str">
        <f>VLOOKUP(B2704,[2]RH!$B:$BV,72,0)</f>
        <v>si</v>
      </c>
      <c r="B2704" s="172">
        <v>2764</v>
      </c>
      <c r="C2704" s="168" t="s">
        <v>168</v>
      </c>
      <c r="D2704" s="7" t="s">
        <v>10186</v>
      </c>
      <c r="E2704" s="130" t="s">
        <v>67</v>
      </c>
      <c r="F2704" s="130" t="s">
        <v>118</v>
      </c>
      <c r="G2704" s="7" t="s">
        <v>5325</v>
      </c>
      <c r="H2704" s="125" t="s">
        <v>225</v>
      </c>
      <c r="I2704" s="7" t="s">
        <v>8538</v>
      </c>
      <c r="J2704" s="65" t="s">
        <v>190</v>
      </c>
      <c r="K2704" s="125" t="s">
        <v>89</v>
      </c>
      <c r="L2704" s="139" t="s">
        <v>90</v>
      </c>
      <c r="M2704" s="7" t="str">
        <f t="shared" si="3439"/>
        <v>Contrôle qualité</v>
      </c>
      <c r="N2704" s="129">
        <v>45611</v>
      </c>
      <c r="O2704" s="95"/>
      <c r="P2704" s="7">
        <f t="shared" ca="1" si="3402"/>
        <v>-6</v>
      </c>
      <c r="Q2704" s="129"/>
      <c r="R2704" s="95"/>
      <c r="S2704" s="95"/>
      <c r="T2704" s="9" t="s">
        <v>156</v>
      </c>
      <c r="U2704" s="7" t="str">
        <f t="shared" si="3450"/>
        <v>Contractuel</v>
      </c>
      <c r="V2704" s="8">
        <v>45689</v>
      </c>
      <c r="W2704" s="8">
        <f>VLOOKUP(B2704,[1]BASE!$A:$Q,17,0)</f>
        <v>45716</v>
      </c>
      <c r="X2704" s="95"/>
      <c r="Y2704" s="95"/>
      <c r="Z2704" s="129">
        <v>45611</v>
      </c>
      <c r="AA2704" s="7">
        <f t="shared" si="3451"/>
        <v>11</v>
      </c>
      <c r="AB2704" s="7">
        <f t="shared" si="3452"/>
        <v>2024</v>
      </c>
      <c r="AC2704" s="7">
        <f t="shared" si="3453"/>
        <v>2028</v>
      </c>
      <c r="AD2704" s="10" t="e">
        <f t="shared" ref="AD2704:AD2740" ca="1" si="3475">IF(#REF!="Non",(DAYS360(N2704,Q2704)/360),(DAYS360(N2704,TODAY())/360))</f>
        <v>#REF!</v>
      </c>
      <c r="AE2704" s="10" t="e">
        <f t="shared" ca="1" si="3455"/>
        <v>#REF!</v>
      </c>
      <c r="AF2704" s="144">
        <v>35193</v>
      </c>
      <c r="AG2704" s="11">
        <f t="shared" ca="1" si="3456"/>
        <v>28.846575342465755</v>
      </c>
      <c r="AH2704" s="10" t="str">
        <f t="shared" ca="1" si="3457"/>
        <v>&gt;25&lt; 35</v>
      </c>
      <c r="AI2704" s="95"/>
      <c r="AJ2704" s="164"/>
      <c r="AK2704" s="163" t="s">
        <v>10187</v>
      </c>
      <c r="AL2704" s="144">
        <v>43847</v>
      </c>
      <c r="AM2704" s="65" t="s">
        <v>108</v>
      </c>
      <c r="AN2704" s="125" t="s">
        <v>109</v>
      </c>
      <c r="AO2704" s="95"/>
      <c r="AP2704" s="95" t="s">
        <v>10188</v>
      </c>
      <c r="AQ2704" s="95">
        <v>3</v>
      </c>
      <c r="AR2704" s="95">
        <v>1</v>
      </c>
      <c r="AS2704" s="15">
        <f t="shared" si="3418"/>
        <v>45976.25</v>
      </c>
      <c r="AT2704" s="122" t="s">
        <v>163</v>
      </c>
      <c r="AU2704" s="65">
        <v>3.8780000000000001</v>
      </c>
      <c r="AV2704" s="164" t="s">
        <v>150</v>
      </c>
      <c r="AW2704" s="164" t="s">
        <v>247</v>
      </c>
      <c r="AX2704" s="164" t="s">
        <v>10189</v>
      </c>
      <c r="AY2704" s="164">
        <v>57</v>
      </c>
      <c r="AZ2704" s="95" t="s">
        <v>174</v>
      </c>
      <c r="BA2704" s="20" t="str">
        <f t="shared" si="3458"/>
        <v>07003000910559950757</v>
      </c>
      <c r="BB2704" s="31">
        <f t="shared" si="3459"/>
        <v>20</v>
      </c>
      <c r="BC2704" s="95" t="s">
        <v>5223</v>
      </c>
      <c r="BD2704" s="95" t="s">
        <v>341</v>
      </c>
      <c r="BE2704" s="95"/>
      <c r="BF2704" s="95"/>
      <c r="BG2704" s="95">
        <v>53750767</v>
      </c>
      <c r="BH2704" s="95"/>
      <c r="BI2704" s="95"/>
      <c r="BJ2704" s="95"/>
      <c r="BK2704" s="14" t="str">
        <f t="shared" si="3473"/>
        <v>A-P6 AV</v>
      </c>
      <c r="BL2704" s="95" t="s">
        <v>288</v>
      </c>
      <c r="BM2704" s="95"/>
      <c r="BN2704" s="95"/>
      <c r="BO2704" s="95"/>
      <c r="BP2704" s="95"/>
      <c r="BQ2704" s="95"/>
    </row>
    <row r="2705" spans="1:69" x14ac:dyDescent="0.25">
      <c r="A2705" t="str">
        <f>VLOOKUP(B2705,[2]RH!$B:$BV,72,0)</f>
        <v>non-Actif</v>
      </c>
      <c r="B2705" s="172">
        <v>2765</v>
      </c>
      <c r="C2705" s="168" t="s">
        <v>168</v>
      </c>
      <c r="D2705" s="7" t="s">
        <v>10190</v>
      </c>
      <c r="E2705" s="130" t="s">
        <v>67</v>
      </c>
      <c r="F2705" s="130" t="s">
        <v>118</v>
      </c>
      <c r="G2705" s="7" t="s">
        <v>5325</v>
      </c>
      <c r="H2705" s="125" t="s">
        <v>2398</v>
      </c>
      <c r="I2705" s="7" t="s">
        <v>9411</v>
      </c>
      <c r="J2705" s="65" t="s">
        <v>190</v>
      </c>
      <c r="K2705" s="125" t="s">
        <v>89</v>
      </c>
      <c r="L2705" s="139" t="s">
        <v>90</v>
      </c>
      <c r="M2705" s="7" t="str">
        <f t="shared" si="3439"/>
        <v>Contrôle qualité</v>
      </c>
      <c r="N2705" s="129">
        <v>45611</v>
      </c>
      <c r="O2705" s="95"/>
      <c r="P2705" s="7">
        <f t="shared" ca="1" si="3402"/>
        <v>-65</v>
      </c>
      <c r="Q2705" s="129">
        <v>45635</v>
      </c>
      <c r="R2705" s="95" t="s">
        <v>2317</v>
      </c>
      <c r="S2705" s="95"/>
      <c r="T2705" s="9" t="s">
        <v>156</v>
      </c>
      <c r="U2705" s="7" t="str">
        <f t="shared" si="3450"/>
        <v>Contractuel</v>
      </c>
      <c r="V2705" s="128">
        <v>45611</v>
      </c>
      <c r="W2705" s="129">
        <v>45657</v>
      </c>
      <c r="X2705" s="95"/>
      <c r="Y2705" s="95"/>
      <c r="Z2705" s="129">
        <v>45611</v>
      </c>
      <c r="AA2705" s="7">
        <f t="shared" si="3451"/>
        <v>11</v>
      </c>
      <c r="AB2705" s="7">
        <f t="shared" si="3452"/>
        <v>2024</v>
      </c>
      <c r="AC2705" s="7">
        <f t="shared" si="3453"/>
        <v>2028</v>
      </c>
      <c r="AD2705" s="10" t="e">
        <f t="shared" ref="AD2705:AD2741" ca="1" si="3476">IF(#REF!="Non",(DAYS360(N2705,Q2705)/360),(DAYS360(N2705,TODAY())/360))</f>
        <v>#REF!</v>
      </c>
      <c r="AE2705" s="10" t="e">
        <f t="shared" ca="1" si="3455"/>
        <v>#REF!</v>
      </c>
      <c r="AF2705" s="144">
        <v>37421</v>
      </c>
      <c r="AG2705" s="11">
        <f t="shared" ca="1" si="3456"/>
        <v>22.742465753424657</v>
      </c>
      <c r="AH2705" s="10" t="str">
        <f t="shared" ca="1" si="3457"/>
        <v>&lt; 25</v>
      </c>
      <c r="AI2705" s="95"/>
      <c r="AJ2705" s="164"/>
      <c r="AK2705" s="163" t="s">
        <v>10191</v>
      </c>
      <c r="AL2705" s="144">
        <v>44463</v>
      </c>
      <c r="AM2705" s="65" t="s">
        <v>108</v>
      </c>
      <c r="AN2705" s="125" t="s">
        <v>109</v>
      </c>
      <c r="AO2705" s="95"/>
      <c r="AP2705" s="95" t="s">
        <v>10192</v>
      </c>
      <c r="AQ2705" s="95">
        <v>3</v>
      </c>
      <c r="AR2705" s="95">
        <v>1</v>
      </c>
      <c r="AS2705" s="15">
        <f t="shared" si="3418"/>
        <v>45976.25</v>
      </c>
      <c r="AT2705" s="122" t="s">
        <v>163</v>
      </c>
      <c r="AU2705" s="65">
        <v>3.8780000000000001</v>
      </c>
      <c r="AV2705" s="164">
        <v>17</v>
      </c>
      <c r="AW2705" s="164" t="s">
        <v>201</v>
      </c>
      <c r="AX2705" s="164" t="s">
        <v>10193</v>
      </c>
      <c r="AY2705" s="164">
        <v>61</v>
      </c>
      <c r="AZ2705" s="95" t="s">
        <v>203</v>
      </c>
      <c r="BA2705" s="20" t="str">
        <f t="shared" si="3458"/>
        <v>17001000000351635761</v>
      </c>
      <c r="BB2705" s="31">
        <f t="shared" si="3459"/>
        <v>20</v>
      </c>
      <c r="BC2705" s="95" t="s">
        <v>10194</v>
      </c>
      <c r="BD2705" s="95" t="s">
        <v>115</v>
      </c>
      <c r="BE2705" s="95"/>
      <c r="BF2705" s="95"/>
      <c r="BG2705" s="95">
        <v>24608999</v>
      </c>
      <c r="BH2705" s="95"/>
      <c r="BI2705" s="95"/>
      <c r="BJ2705" s="95"/>
      <c r="BK2705" s="14" t="str">
        <f t="shared" si="3473"/>
        <v>A-P7 AR</v>
      </c>
      <c r="BL2705" s="95" t="s">
        <v>288</v>
      </c>
      <c r="BM2705" s="95"/>
      <c r="BN2705" s="95"/>
      <c r="BO2705" s="95"/>
      <c r="BP2705" s="95"/>
      <c r="BQ2705" s="95"/>
    </row>
    <row r="2706" spans="1:69" x14ac:dyDescent="0.25">
      <c r="A2706" t="str">
        <f>VLOOKUP(B2706,[2]RH!$B:$BV,72,0)</f>
        <v>si</v>
      </c>
      <c r="B2706" s="172">
        <v>2766</v>
      </c>
      <c r="C2706" s="168" t="s">
        <v>168</v>
      </c>
      <c r="D2706" s="7" t="s">
        <v>10195</v>
      </c>
      <c r="E2706" s="130" t="s">
        <v>67</v>
      </c>
      <c r="F2706" s="130" t="s">
        <v>258</v>
      </c>
      <c r="G2706" s="7" t="s">
        <v>570</v>
      </c>
      <c r="H2706" s="125" t="s">
        <v>225</v>
      </c>
      <c r="I2706" s="7" t="s">
        <v>882</v>
      </c>
      <c r="J2706" s="65" t="s">
        <v>190</v>
      </c>
      <c r="K2706" s="125" t="s">
        <v>89</v>
      </c>
      <c r="L2706" s="139" t="s">
        <v>90</v>
      </c>
      <c r="M2706" s="7" t="str">
        <f t="shared" si="3439"/>
        <v>Fire W</v>
      </c>
      <c r="N2706" s="129">
        <v>45611</v>
      </c>
      <c r="O2706" s="95"/>
      <c r="P2706" s="7">
        <f t="shared" ca="1" si="3402"/>
        <v>-6</v>
      </c>
      <c r="Q2706" s="129"/>
      <c r="R2706" s="95"/>
      <c r="S2706" s="95"/>
      <c r="T2706" s="9" t="s">
        <v>156</v>
      </c>
      <c r="U2706" s="7" t="str">
        <f t="shared" si="3450"/>
        <v>Contractuel</v>
      </c>
      <c r="V2706" s="8">
        <v>45689</v>
      </c>
      <c r="W2706" s="8">
        <f>VLOOKUP(B2706,[1]BASE!$A:$Q,17,0)</f>
        <v>45716</v>
      </c>
      <c r="X2706" s="95"/>
      <c r="Y2706" s="95"/>
      <c r="Z2706" s="129">
        <v>45611</v>
      </c>
      <c r="AA2706" s="7">
        <f t="shared" si="3451"/>
        <v>11</v>
      </c>
      <c r="AB2706" s="7">
        <f t="shared" si="3452"/>
        <v>2024</v>
      </c>
      <c r="AC2706" s="7">
        <f t="shared" si="3453"/>
        <v>2028</v>
      </c>
      <c r="AD2706" s="10" t="e">
        <f t="shared" ref="AD2706:AD2742" ca="1" si="3477">IF(#REF!="Non",(DAYS360(N2706,Q2706)/360),(DAYS360(N2706,TODAY())/360))</f>
        <v>#REF!</v>
      </c>
      <c r="AE2706" s="10" t="e">
        <f t="shared" ca="1" si="3455"/>
        <v>#REF!</v>
      </c>
      <c r="AF2706" s="144">
        <v>32723</v>
      </c>
      <c r="AG2706" s="11">
        <f t="shared" ca="1" si="3456"/>
        <v>35.613698630136987</v>
      </c>
      <c r="AH2706" s="10" t="str">
        <f t="shared" ca="1" si="3457"/>
        <v>&gt;35&lt; 45</v>
      </c>
      <c r="AI2706" s="95">
        <v>16620616</v>
      </c>
      <c r="AJ2706" s="164" t="s">
        <v>82</v>
      </c>
      <c r="AK2706" s="163" t="s">
        <v>10196</v>
      </c>
      <c r="AL2706" s="144">
        <v>43794</v>
      </c>
      <c r="AM2706" s="65" t="s">
        <v>108</v>
      </c>
      <c r="AN2706" s="125" t="s">
        <v>76</v>
      </c>
      <c r="AO2706" s="95">
        <v>2</v>
      </c>
      <c r="AP2706" s="95" t="s">
        <v>10197</v>
      </c>
      <c r="AQ2706" s="95">
        <v>3</v>
      </c>
      <c r="AR2706" s="95">
        <v>1</v>
      </c>
      <c r="AS2706" s="15">
        <f t="shared" si="3418"/>
        <v>45976.25</v>
      </c>
      <c r="AT2706" s="122" t="s">
        <v>163</v>
      </c>
      <c r="AU2706" s="65">
        <v>3.8780000000000001</v>
      </c>
      <c r="AV2706" s="164">
        <v>25</v>
      </c>
      <c r="AW2706" s="164">
        <v>10300</v>
      </c>
      <c r="AX2706" s="164" t="s">
        <v>10198</v>
      </c>
      <c r="AY2706" s="164">
        <v>95</v>
      </c>
      <c r="AZ2706" s="95" t="s">
        <v>276</v>
      </c>
      <c r="BA2706" s="20" t="str">
        <f t="shared" si="3458"/>
        <v>25103000000045468195</v>
      </c>
      <c r="BB2706" s="31">
        <f t="shared" si="3459"/>
        <v>20</v>
      </c>
      <c r="BC2706" s="95" t="s">
        <v>10199</v>
      </c>
      <c r="BD2706" s="95" t="s">
        <v>341</v>
      </c>
      <c r="BE2706" s="95"/>
      <c r="BF2706" s="95"/>
      <c r="BG2706" s="95">
        <v>28773202</v>
      </c>
      <c r="BH2706" s="95"/>
      <c r="BI2706" s="95"/>
      <c r="BJ2706" s="95"/>
      <c r="BK2706" s="14" t="str">
        <f t="shared" si="3473"/>
        <v>A-P6 AV</v>
      </c>
      <c r="BL2706" s="95" t="s">
        <v>288</v>
      </c>
      <c r="BM2706" s="95"/>
      <c r="BN2706" s="95"/>
      <c r="BO2706" s="95"/>
      <c r="BP2706" s="95"/>
      <c r="BQ2706" s="95"/>
    </row>
    <row r="2707" spans="1:69" x14ac:dyDescent="0.25">
      <c r="A2707" t="str">
        <f>VLOOKUP(B2707,[2]RH!$B:$BV,72,0)</f>
        <v>non-Actif</v>
      </c>
      <c r="B2707" s="172">
        <v>2767</v>
      </c>
      <c r="C2707" s="168" t="s">
        <v>168</v>
      </c>
      <c r="D2707" s="7" t="s">
        <v>10200</v>
      </c>
      <c r="E2707" s="130" t="s">
        <v>67</v>
      </c>
      <c r="F2707" s="130" t="s">
        <v>118</v>
      </c>
      <c r="G2707" s="7" t="s">
        <v>5325</v>
      </c>
      <c r="H2707" s="7" t="s">
        <v>1596</v>
      </c>
      <c r="I2707" s="7" t="s">
        <v>1597</v>
      </c>
      <c r="J2707" s="65" t="s">
        <v>190</v>
      </c>
      <c r="K2707" s="125" t="s">
        <v>89</v>
      </c>
      <c r="L2707" s="139" t="s">
        <v>90</v>
      </c>
      <c r="M2707" s="7" t="str">
        <f t="shared" si="3439"/>
        <v>Contrôle qualité</v>
      </c>
      <c r="N2707" s="129">
        <v>45611</v>
      </c>
      <c r="O2707" s="95"/>
      <c r="P2707" s="7">
        <f t="shared" ca="1" si="3402"/>
        <v>-6</v>
      </c>
      <c r="Q2707" s="129">
        <v>45710</v>
      </c>
      <c r="R2707" s="95" t="s">
        <v>147</v>
      </c>
      <c r="S2707" s="95"/>
      <c r="T2707" s="9" t="s">
        <v>156</v>
      </c>
      <c r="U2707" s="7" t="str">
        <f t="shared" si="3450"/>
        <v>Contractuel</v>
      </c>
      <c r="V2707" s="8">
        <v>45689</v>
      </c>
      <c r="W2707" s="8">
        <f>VLOOKUP(B2707,[1]BASE!$A:$Q,17,0)</f>
        <v>45716</v>
      </c>
      <c r="X2707" s="95"/>
      <c r="Y2707" s="95"/>
      <c r="Z2707" s="129">
        <v>45611</v>
      </c>
      <c r="AA2707" s="7">
        <f t="shared" si="3451"/>
        <v>11</v>
      </c>
      <c r="AB2707" s="7">
        <f t="shared" si="3452"/>
        <v>2024</v>
      </c>
      <c r="AC2707" s="7">
        <f t="shared" si="3453"/>
        <v>2028</v>
      </c>
      <c r="AD2707" s="10" t="e">
        <f t="shared" ref="AD2707:AD2743" ca="1" si="3478">IF(#REF!="Non",(DAYS360(N2707,Q2707)/360),(DAYS360(N2707,TODAY())/360))</f>
        <v>#REF!</v>
      </c>
      <c r="AE2707" s="10" t="e">
        <f t="shared" ca="1" si="3455"/>
        <v>#REF!</v>
      </c>
      <c r="AF2707" s="144">
        <v>36980</v>
      </c>
      <c r="AG2707" s="11">
        <f t="shared" ca="1" si="3456"/>
        <v>23.950684931506849</v>
      </c>
      <c r="AH2707" s="10" t="str">
        <f t="shared" ca="1" si="3457"/>
        <v>&lt; 25</v>
      </c>
      <c r="AI2707" s="95"/>
      <c r="AJ2707" s="164"/>
      <c r="AK2707" s="163" t="s">
        <v>10201</v>
      </c>
      <c r="AL2707" s="144">
        <v>43871</v>
      </c>
      <c r="AM2707" s="65" t="s">
        <v>108</v>
      </c>
      <c r="AN2707" s="125" t="s">
        <v>109</v>
      </c>
      <c r="AO2707" s="95"/>
      <c r="AP2707" s="95" t="s">
        <v>10202</v>
      </c>
      <c r="AQ2707" s="95">
        <v>3</v>
      </c>
      <c r="AR2707" s="95">
        <v>1</v>
      </c>
      <c r="AS2707" s="15">
        <f t="shared" si="3418"/>
        <v>45976.25</v>
      </c>
      <c r="AT2707" s="122" t="s">
        <v>163</v>
      </c>
      <c r="AU2707" s="65">
        <v>3.8780000000000001</v>
      </c>
      <c r="AV2707" s="164">
        <v>17</v>
      </c>
      <c r="AW2707" s="164" t="s">
        <v>201</v>
      </c>
      <c r="AX2707" s="164" t="s">
        <v>10203</v>
      </c>
      <c r="AY2707" s="164">
        <v>44</v>
      </c>
      <c r="AZ2707" s="95" t="s">
        <v>203</v>
      </c>
      <c r="BA2707" s="20" t="str">
        <f t="shared" si="3458"/>
        <v>17001000000351629844</v>
      </c>
      <c r="BB2707" s="31">
        <f t="shared" si="3459"/>
        <v>20</v>
      </c>
      <c r="BC2707" s="95" t="s">
        <v>1713</v>
      </c>
      <c r="BD2707" s="95" t="s">
        <v>486</v>
      </c>
      <c r="BE2707" s="95"/>
      <c r="BF2707" s="95"/>
      <c r="BG2707" s="95">
        <v>25122312</v>
      </c>
      <c r="BH2707" s="95"/>
      <c r="BI2707" s="95"/>
      <c r="BJ2707" s="95"/>
      <c r="BK2707" s="14" t="str">
        <f t="shared" si="3473"/>
        <v>A-CR3</v>
      </c>
      <c r="BL2707" s="95" t="s">
        <v>288</v>
      </c>
      <c r="BM2707" s="95"/>
      <c r="BN2707" s="95"/>
      <c r="BO2707" s="95"/>
      <c r="BP2707" s="95"/>
      <c r="BQ2707" s="95"/>
    </row>
    <row r="2708" spans="1:69" x14ac:dyDescent="0.25">
      <c r="A2708" t="str">
        <f>VLOOKUP(B2708,[2]RH!$B:$BV,72,0)</f>
        <v>non-Actif</v>
      </c>
      <c r="B2708" s="172">
        <v>2768</v>
      </c>
      <c r="C2708" s="168" t="s">
        <v>168</v>
      </c>
      <c r="D2708" s="7" t="s">
        <v>10204</v>
      </c>
      <c r="E2708" s="130" t="s">
        <v>67</v>
      </c>
      <c r="F2708" s="130" t="s">
        <v>118</v>
      </c>
      <c r="G2708" s="7" t="s">
        <v>1801</v>
      </c>
      <c r="H2708" s="125" t="s">
        <v>562</v>
      </c>
      <c r="I2708" s="7" t="s">
        <v>1802</v>
      </c>
      <c r="J2708" s="65" t="s">
        <v>190</v>
      </c>
      <c r="K2708" s="125" t="s">
        <v>146</v>
      </c>
      <c r="L2708" s="139" t="s">
        <v>90</v>
      </c>
      <c r="M2708" s="7" t="str">
        <f t="shared" si="3439"/>
        <v>Prép CAMPO</v>
      </c>
      <c r="N2708" s="129">
        <v>45611</v>
      </c>
      <c r="O2708" s="95"/>
      <c r="P2708" s="7">
        <f t="shared" ca="1" si="3402"/>
        <v>-65</v>
      </c>
      <c r="Q2708" s="129">
        <v>45627</v>
      </c>
      <c r="R2708" s="95" t="s">
        <v>3467</v>
      </c>
      <c r="S2708" s="95"/>
      <c r="T2708" s="9" t="s">
        <v>156</v>
      </c>
      <c r="U2708" s="7" t="str">
        <f t="shared" si="3450"/>
        <v>Contractuel</v>
      </c>
      <c r="V2708" s="128">
        <v>45611</v>
      </c>
      <c r="W2708" s="129">
        <v>45657</v>
      </c>
      <c r="X2708" s="95"/>
      <c r="Y2708" s="95"/>
      <c r="Z2708" s="129">
        <v>45611</v>
      </c>
      <c r="AA2708" s="7">
        <f t="shared" si="3451"/>
        <v>11</v>
      </c>
      <c r="AB2708" s="7">
        <f t="shared" si="3452"/>
        <v>2024</v>
      </c>
      <c r="AC2708" s="7">
        <f t="shared" si="3453"/>
        <v>2028</v>
      </c>
      <c r="AD2708" s="10" t="e">
        <f t="shared" ref="AD2708:AD2744" ca="1" si="3479">IF(#REF!="Non",(DAYS360(N2708,Q2708)/360),(DAYS360(N2708,TODAY())/360))</f>
        <v>#REF!</v>
      </c>
      <c r="AE2708" s="10" t="e">
        <f t="shared" ca="1" si="3455"/>
        <v>#REF!</v>
      </c>
      <c r="AF2708" s="144">
        <v>37303</v>
      </c>
      <c r="AG2708" s="11">
        <f t="shared" ca="1" si="3456"/>
        <v>23.065753424657533</v>
      </c>
      <c r="AH2708" s="10" t="str">
        <f t="shared" ca="1" si="3457"/>
        <v>&lt; 25</v>
      </c>
      <c r="AI2708" s="95">
        <v>17284295</v>
      </c>
      <c r="AJ2708" s="164" t="s">
        <v>106</v>
      </c>
      <c r="AK2708" s="163" t="s">
        <v>10205</v>
      </c>
      <c r="AL2708" s="144">
        <v>43722</v>
      </c>
      <c r="AM2708" s="65" t="s">
        <v>108</v>
      </c>
      <c r="AN2708" s="125" t="s">
        <v>76</v>
      </c>
      <c r="AO2708" s="95"/>
      <c r="AP2708" s="95" t="s">
        <v>9608</v>
      </c>
      <c r="AQ2708" s="95">
        <v>3</v>
      </c>
      <c r="AR2708" s="95">
        <v>1</v>
      </c>
      <c r="AS2708" s="15">
        <f t="shared" si="3418"/>
        <v>45976.25</v>
      </c>
      <c r="AT2708" s="122" t="s">
        <v>163</v>
      </c>
      <c r="AU2708" s="65">
        <v>3.7149999999999999</v>
      </c>
      <c r="AV2708" s="164">
        <v>17</v>
      </c>
      <c r="AW2708" s="164" t="s">
        <v>201</v>
      </c>
      <c r="AX2708" s="164" t="s">
        <v>10206</v>
      </c>
      <c r="AY2708" s="164">
        <v>95</v>
      </c>
      <c r="AZ2708" s="95" t="s">
        <v>203</v>
      </c>
      <c r="BA2708" s="20" t="str">
        <f t="shared" si="3458"/>
        <v>17001000000342791495</v>
      </c>
      <c r="BB2708" s="31">
        <f t="shared" si="3459"/>
        <v>20</v>
      </c>
      <c r="BC2708" s="95" t="s">
        <v>10207</v>
      </c>
      <c r="BD2708" s="95" t="s">
        <v>115</v>
      </c>
      <c r="BE2708" s="95"/>
      <c r="BF2708" s="95"/>
      <c r="BG2708" s="95">
        <v>50696747</v>
      </c>
      <c r="BH2708" s="95"/>
      <c r="BI2708" s="95"/>
      <c r="BJ2708" s="95"/>
      <c r="BK2708" s="14" t="s">
        <v>1806</v>
      </c>
      <c r="BL2708" s="95" t="s">
        <v>595</v>
      </c>
      <c r="BM2708" s="95"/>
      <c r="BN2708" s="95"/>
      <c r="BO2708" s="95"/>
      <c r="BP2708" s="95"/>
      <c r="BQ2708" s="95"/>
    </row>
    <row r="2709" spans="1:69" x14ac:dyDescent="0.25">
      <c r="A2709" t="str">
        <f>VLOOKUP(B2709,[2]RH!$B:$BV,72,0)</f>
        <v>non-Actif</v>
      </c>
      <c r="B2709" s="172">
        <v>2769</v>
      </c>
      <c r="C2709" s="168" t="s">
        <v>168</v>
      </c>
      <c r="D2709" s="7" t="s">
        <v>10208</v>
      </c>
      <c r="E2709" s="130" t="s">
        <v>67</v>
      </c>
      <c r="F2709" s="130" t="s">
        <v>118</v>
      </c>
      <c r="G2709" s="7" t="s">
        <v>5325</v>
      </c>
      <c r="H2709" s="125" t="s">
        <v>225</v>
      </c>
      <c r="I2709" s="7" t="s">
        <v>589</v>
      </c>
      <c r="J2709" s="65" t="s">
        <v>190</v>
      </c>
      <c r="K2709" s="125" t="s">
        <v>89</v>
      </c>
      <c r="L2709" s="139" t="s">
        <v>90</v>
      </c>
      <c r="M2709" s="7" t="str">
        <f t="shared" si="3439"/>
        <v>Contrôle qualité</v>
      </c>
      <c r="N2709" s="129">
        <v>45612</v>
      </c>
      <c r="O2709" s="95"/>
      <c r="P2709" s="7">
        <f t="shared" ca="1" si="3402"/>
        <v>-65</v>
      </c>
      <c r="Q2709" s="144">
        <v>45658</v>
      </c>
      <c r="R2709" s="7" t="s">
        <v>1909</v>
      </c>
      <c r="S2709" s="95"/>
      <c r="T2709" s="9" t="s">
        <v>156</v>
      </c>
      <c r="U2709" s="7" t="str">
        <f t="shared" si="3450"/>
        <v>Contractuel</v>
      </c>
      <c r="V2709" s="128">
        <v>45612</v>
      </c>
      <c r="W2709" s="129">
        <v>45657</v>
      </c>
      <c r="X2709" s="95"/>
      <c r="Y2709" s="95"/>
      <c r="Z2709" s="129">
        <v>45612</v>
      </c>
      <c r="AA2709" s="7">
        <f t="shared" si="3451"/>
        <v>11</v>
      </c>
      <c r="AB2709" s="7">
        <f t="shared" si="3452"/>
        <v>2024</v>
      </c>
      <c r="AC2709" s="7">
        <f t="shared" si="3453"/>
        <v>2028</v>
      </c>
      <c r="AD2709" s="10" t="e">
        <f t="shared" ref="AD2709:AD2745" ca="1" si="3480">IF(#REF!="Non",(DAYS360(N2709,Q2709)/360),(DAYS360(N2709,TODAY())/360))</f>
        <v>#REF!</v>
      </c>
      <c r="AE2709" s="10" t="e">
        <f t="shared" ca="1" si="3455"/>
        <v>#REF!</v>
      </c>
      <c r="AF2709" s="144">
        <v>35251</v>
      </c>
      <c r="AG2709" s="11">
        <f t="shared" ca="1" si="3456"/>
        <v>28.687671232876713</v>
      </c>
      <c r="AH2709" s="10" t="str">
        <f t="shared" ca="1" si="3457"/>
        <v>&gt;25&lt; 35</v>
      </c>
      <c r="AI2709" s="95">
        <v>17330285</v>
      </c>
      <c r="AJ2709" s="164" t="s">
        <v>79</v>
      </c>
      <c r="AK2709" s="163" t="s">
        <v>10209</v>
      </c>
      <c r="AL2709" s="144">
        <v>45370</v>
      </c>
      <c r="AM2709" s="65" t="s">
        <v>108</v>
      </c>
      <c r="AN2709" s="125" t="s">
        <v>109</v>
      </c>
      <c r="AO2709" s="95"/>
      <c r="AP2709" s="95" t="s">
        <v>10210</v>
      </c>
      <c r="AQ2709" s="95">
        <v>3</v>
      </c>
      <c r="AR2709" s="95">
        <v>1</v>
      </c>
      <c r="AS2709" s="15">
        <f t="shared" si="3418"/>
        <v>45977.25</v>
      </c>
      <c r="AT2709" s="122" t="s">
        <v>163</v>
      </c>
      <c r="AU2709" s="65">
        <v>3.8780000000000001</v>
      </c>
      <c r="AV2709" s="164">
        <v>17</v>
      </c>
      <c r="AW2709" s="164" t="s">
        <v>201</v>
      </c>
      <c r="AX2709" s="164" t="s">
        <v>10211</v>
      </c>
      <c r="AY2709" s="164">
        <v>61</v>
      </c>
      <c r="AZ2709" s="95" t="s">
        <v>203</v>
      </c>
      <c r="BA2709" s="20" t="str">
        <f t="shared" si="3458"/>
        <v>17001000000284152861</v>
      </c>
      <c r="BB2709" s="31">
        <f t="shared" si="3459"/>
        <v>20</v>
      </c>
      <c r="BC2709" s="95" t="s">
        <v>1760</v>
      </c>
      <c r="BD2709" s="95" t="s">
        <v>341</v>
      </c>
      <c r="BE2709" s="95"/>
      <c r="BF2709" s="95"/>
      <c r="BG2709" s="95">
        <v>29622811</v>
      </c>
      <c r="BH2709" s="95"/>
      <c r="BI2709" s="95"/>
      <c r="BJ2709" s="95"/>
      <c r="BK2709" s="14" t="str">
        <f t="shared" ref="BK2709:BK2716" si="3481">IF(K2709="CADRE","CADRE",CONCATENATE(J2709,"-",H2709))</f>
        <v>A-P6 AV</v>
      </c>
      <c r="BL2709" s="95" t="s">
        <v>288</v>
      </c>
      <c r="BM2709" s="95"/>
      <c r="BN2709" s="95"/>
      <c r="BO2709" s="95"/>
      <c r="BP2709" s="95"/>
      <c r="BQ2709" s="95"/>
    </row>
    <row r="2710" spans="1:69" x14ac:dyDescent="0.25">
      <c r="A2710" t="str">
        <f>VLOOKUP(B2710,[2]RH!$B:$BV,72,0)</f>
        <v>si</v>
      </c>
      <c r="B2710" s="172">
        <v>2770</v>
      </c>
      <c r="C2710" s="168" t="s">
        <v>168</v>
      </c>
      <c r="D2710" s="7" t="s">
        <v>10212</v>
      </c>
      <c r="E2710" s="130" t="s">
        <v>67</v>
      </c>
      <c r="F2710" s="130" t="s">
        <v>118</v>
      </c>
      <c r="G2710" s="7" t="s">
        <v>220</v>
      </c>
      <c r="H2710" s="125">
        <v>965</v>
      </c>
      <c r="I2710" s="7" t="s">
        <v>280</v>
      </c>
      <c r="J2710" s="65" t="s">
        <v>281</v>
      </c>
      <c r="K2710" s="125" t="s">
        <v>146</v>
      </c>
      <c r="L2710" s="139" t="s">
        <v>90</v>
      </c>
      <c r="M2710" s="7" t="str">
        <f t="shared" si="3439"/>
        <v>Couturière</v>
      </c>
      <c r="N2710" s="129">
        <v>45611</v>
      </c>
      <c r="O2710" s="95"/>
      <c r="P2710" s="7">
        <f t="shared" ref="P2710:P2773" ca="1" si="3482">IF(W2710="","",W2710-TODAY())</f>
        <v>-6</v>
      </c>
      <c r="Q2710" s="129"/>
      <c r="R2710" s="95"/>
      <c r="S2710" s="95"/>
      <c r="T2710" s="9" t="s">
        <v>156</v>
      </c>
      <c r="U2710" s="7" t="str">
        <f t="shared" si="3450"/>
        <v>Contractuel</v>
      </c>
      <c r="V2710" s="8">
        <v>45689</v>
      </c>
      <c r="W2710" s="8">
        <f>VLOOKUP(B2710,[1]BASE!$A:$Q,17,0)</f>
        <v>45716</v>
      </c>
      <c r="X2710" s="95"/>
      <c r="Y2710" s="95"/>
      <c r="Z2710" s="129">
        <v>45611</v>
      </c>
      <c r="AA2710" s="7">
        <f t="shared" si="3451"/>
        <v>11</v>
      </c>
      <c r="AB2710" s="7">
        <f t="shared" si="3452"/>
        <v>2024</v>
      </c>
      <c r="AC2710" s="7">
        <f t="shared" si="3453"/>
        <v>2028</v>
      </c>
      <c r="AD2710" s="10" t="e">
        <f t="shared" ref="AD2710:AD2746" ca="1" si="3483">IF(#REF!="Non",(DAYS360(N2710,Q2710)/360),(DAYS360(N2710,TODAY())/360))</f>
        <v>#REF!</v>
      </c>
      <c r="AE2710" s="10" t="e">
        <f t="shared" ca="1" si="3455"/>
        <v>#REF!</v>
      </c>
      <c r="AF2710" s="144">
        <v>28405</v>
      </c>
      <c r="AG2710" s="11">
        <f t="shared" ca="1" si="3456"/>
        <v>47.443835616438356</v>
      </c>
      <c r="AH2710" s="10" t="str">
        <f t="shared" ca="1" si="3457"/>
        <v>&gt;45&lt; 55</v>
      </c>
      <c r="AI2710" s="95">
        <v>12499810</v>
      </c>
      <c r="AJ2710" s="164" t="s">
        <v>213</v>
      </c>
      <c r="AK2710" s="163" t="s">
        <v>10213</v>
      </c>
      <c r="AL2710" s="144">
        <v>40044</v>
      </c>
      <c r="AM2710" s="65" t="s">
        <v>108</v>
      </c>
      <c r="AN2710" s="125" t="s">
        <v>76</v>
      </c>
      <c r="AO2710" s="95"/>
      <c r="AP2710" s="95" t="s">
        <v>9679</v>
      </c>
      <c r="AQ2710" s="95">
        <v>3</v>
      </c>
      <c r="AR2710" s="95">
        <v>1</v>
      </c>
      <c r="AS2710" s="15">
        <f t="shared" si="3418"/>
        <v>45976.25</v>
      </c>
      <c r="AT2710" s="122" t="s">
        <v>163</v>
      </c>
      <c r="AU2710" s="65">
        <v>3.7149999999999999</v>
      </c>
      <c r="AV2710" s="164" t="s">
        <v>150</v>
      </c>
      <c r="AW2710" s="164" t="s">
        <v>1091</v>
      </c>
      <c r="AX2710" s="164" t="s">
        <v>10214</v>
      </c>
      <c r="AY2710" s="164">
        <v>34</v>
      </c>
      <c r="AZ2710" s="95" t="s">
        <v>174</v>
      </c>
      <c r="BA2710" s="20" t="str">
        <f t="shared" si="3458"/>
        <v>07043010110551356334</v>
      </c>
      <c r="BB2710" s="31">
        <f t="shared" si="3459"/>
        <v>20</v>
      </c>
      <c r="BC2710" s="95" t="s">
        <v>397</v>
      </c>
      <c r="BD2710" s="95" t="s">
        <v>115</v>
      </c>
      <c r="BE2710" s="95"/>
      <c r="BF2710" s="95"/>
      <c r="BG2710" s="95">
        <v>52685819</v>
      </c>
      <c r="BH2710" s="95"/>
      <c r="BI2710" s="95"/>
      <c r="BJ2710" s="95"/>
      <c r="BK2710" s="14" t="str">
        <f t="shared" si="3481"/>
        <v>B-965</v>
      </c>
      <c r="BL2710" s="95" t="s">
        <v>595</v>
      </c>
      <c r="BM2710" s="95"/>
      <c r="BN2710" s="95"/>
      <c r="BO2710" s="95"/>
      <c r="BP2710" s="95"/>
      <c r="BQ2710" s="95"/>
    </row>
    <row r="2711" spans="1:69" x14ac:dyDescent="0.25">
      <c r="A2711" t="str">
        <f>VLOOKUP(B2711,[2]RH!$B:$BV,72,0)</f>
        <v>si</v>
      </c>
      <c r="B2711" s="172">
        <v>2771</v>
      </c>
      <c r="C2711" s="168" t="s">
        <v>168</v>
      </c>
      <c r="D2711" s="7" t="s">
        <v>10215</v>
      </c>
      <c r="E2711" s="130" t="s">
        <v>67</v>
      </c>
      <c r="F2711" s="130" t="s">
        <v>258</v>
      </c>
      <c r="G2711" s="7" t="s">
        <v>570</v>
      </c>
      <c r="H2711" s="125" t="s">
        <v>1596</v>
      </c>
      <c r="I2711" s="7" t="s">
        <v>1597</v>
      </c>
      <c r="J2711" s="65" t="s">
        <v>190</v>
      </c>
      <c r="K2711" s="125" t="s">
        <v>89</v>
      </c>
      <c r="L2711" s="139" t="s">
        <v>90</v>
      </c>
      <c r="M2711" s="7" t="str">
        <f t="shared" si="3439"/>
        <v>Fire W</v>
      </c>
      <c r="N2711" s="129">
        <v>45612</v>
      </c>
      <c r="O2711" s="95"/>
      <c r="P2711" s="7">
        <f t="shared" ca="1" si="3482"/>
        <v>-6</v>
      </c>
      <c r="Q2711" s="129"/>
      <c r="R2711" s="95"/>
      <c r="S2711" s="95"/>
      <c r="T2711" s="9" t="s">
        <v>156</v>
      </c>
      <c r="U2711" s="7" t="str">
        <f t="shared" si="3450"/>
        <v>Contractuel</v>
      </c>
      <c r="V2711" s="8">
        <v>45689</v>
      </c>
      <c r="W2711" s="8">
        <f>VLOOKUP(B2711,[1]BASE!$A:$Q,17,0)</f>
        <v>45716</v>
      </c>
      <c r="X2711" s="95"/>
      <c r="Y2711" s="95"/>
      <c r="Z2711" s="129">
        <v>45612</v>
      </c>
      <c r="AA2711" s="7">
        <f t="shared" si="3451"/>
        <v>11</v>
      </c>
      <c r="AB2711" s="7">
        <f t="shared" si="3452"/>
        <v>2024</v>
      </c>
      <c r="AC2711" s="7">
        <f t="shared" si="3453"/>
        <v>2028</v>
      </c>
      <c r="AD2711" s="10" t="e">
        <f t="shared" ref="AD2711:AD2747" ca="1" si="3484">IF(#REF!="Non",(DAYS360(N2711,Q2711)/360),(DAYS360(N2711,TODAY())/360))</f>
        <v>#REF!</v>
      </c>
      <c r="AE2711" s="10" t="e">
        <f t="shared" ca="1" si="3455"/>
        <v>#REF!</v>
      </c>
      <c r="AF2711" s="144">
        <v>33742</v>
      </c>
      <c r="AG2711" s="11">
        <f t="shared" ca="1" si="3456"/>
        <v>32.821917808219176</v>
      </c>
      <c r="AH2711" s="10" t="str">
        <f t="shared" ca="1" si="3457"/>
        <v>&gt;25&lt; 35</v>
      </c>
      <c r="AI2711" s="95"/>
      <c r="AJ2711" s="164"/>
      <c r="AK2711" s="163" t="s">
        <v>10216</v>
      </c>
      <c r="AL2711" s="144">
        <v>42752</v>
      </c>
      <c r="AM2711" s="65" t="s">
        <v>108</v>
      </c>
      <c r="AN2711" s="125" t="s">
        <v>76</v>
      </c>
      <c r="AO2711" s="95"/>
      <c r="AP2711" s="95" t="s">
        <v>10217</v>
      </c>
      <c r="AQ2711" s="95">
        <v>3</v>
      </c>
      <c r="AR2711" s="95">
        <v>1</v>
      </c>
      <c r="AS2711" s="15">
        <f t="shared" si="3418"/>
        <v>45977.25</v>
      </c>
      <c r="AT2711" s="122" t="s">
        <v>163</v>
      </c>
      <c r="AU2711" s="65">
        <v>3.8780000000000001</v>
      </c>
      <c r="AV2711" s="164">
        <v>17</v>
      </c>
      <c r="AW2711" s="164" t="s">
        <v>201</v>
      </c>
      <c r="AX2711" s="164" t="s">
        <v>10218</v>
      </c>
      <c r="AY2711" s="164">
        <v>16</v>
      </c>
      <c r="AZ2711" s="95" t="s">
        <v>203</v>
      </c>
      <c r="BA2711" s="20" t="str">
        <f t="shared" si="3458"/>
        <v>17001000000226982516</v>
      </c>
      <c r="BB2711" s="31">
        <f t="shared" si="3459"/>
        <v>20</v>
      </c>
      <c r="BC2711" s="95" t="s">
        <v>10219</v>
      </c>
      <c r="BD2711" s="95" t="s">
        <v>482</v>
      </c>
      <c r="BE2711" s="95"/>
      <c r="BF2711" s="95"/>
      <c r="BG2711" s="95">
        <v>29279308</v>
      </c>
      <c r="BH2711" s="95"/>
      <c r="BI2711" s="95"/>
      <c r="BJ2711" s="95"/>
      <c r="BK2711" s="14" t="str">
        <f t="shared" si="3481"/>
        <v>A-CR3</v>
      </c>
      <c r="BL2711" s="95" t="s">
        <v>288</v>
      </c>
      <c r="BM2711" s="95"/>
      <c r="BN2711" s="95"/>
      <c r="BO2711" s="95"/>
      <c r="BP2711" s="95"/>
      <c r="BQ2711" s="95"/>
    </row>
    <row r="2712" spans="1:69" x14ac:dyDescent="0.25">
      <c r="A2712" t="str">
        <f>VLOOKUP(B2712,[2]RH!$B:$BV,72,0)</f>
        <v>si</v>
      </c>
      <c r="B2712" s="172">
        <v>2772</v>
      </c>
      <c r="C2712" s="168" t="s">
        <v>168</v>
      </c>
      <c r="D2712" s="7" t="s">
        <v>10220</v>
      </c>
      <c r="E2712" s="130" t="s">
        <v>67</v>
      </c>
      <c r="F2712" s="130" t="s">
        <v>118</v>
      </c>
      <c r="G2712" s="7" t="s">
        <v>5325</v>
      </c>
      <c r="H2712" s="125" t="s">
        <v>225</v>
      </c>
      <c r="I2712" s="7" t="s">
        <v>5620</v>
      </c>
      <c r="J2712" s="65" t="s">
        <v>281</v>
      </c>
      <c r="K2712" s="125" t="s">
        <v>89</v>
      </c>
      <c r="L2712" s="139" t="s">
        <v>90</v>
      </c>
      <c r="M2712" s="7" t="str">
        <f t="shared" si="3439"/>
        <v>Contrôle qualité</v>
      </c>
      <c r="N2712" s="129">
        <v>45616</v>
      </c>
      <c r="O2712" s="95"/>
      <c r="P2712" s="7">
        <f t="shared" ca="1" si="3482"/>
        <v>-6</v>
      </c>
      <c r="Q2712" s="129"/>
      <c r="R2712" s="95"/>
      <c r="S2712" s="95"/>
      <c r="T2712" s="9" t="s">
        <v>156</v>
      </c>
      <c r="U2712" s="7" t="str">
        <f t="shared" si="3450"/>
        <v>Contractuel</v>
      </c>
      <c r="V2712" s="8">
        <v>45689</v>
      </c>
      <c r="W2712" s="8">
        <f>VLOOKUP(B2712,[1]BASE!$A:$Q,17,0)</f>
        <v>45716</v>
      </c>
      <c r="X2712" s="95"/>
      <c r="Y2712" s="95"/>
      <c r="Z2712" s="129">
        <v>45616</v>
      </c>
      <c r="AA2712" s="7">
        <f t="shared" si="3451"/>
        <v>11</v>
      </c>
      <c r="AB2712" s="7">
        <f t="shared" si="3452"/>
        <v>2024</v>
      </c>
      <c r="AC2712" s="7">
        <f t="shared" si="3453"/>
        <v>2028</v>
      </c>
      <c r="AD2712" s="10" t="e">
        <f t="shared" ref="AD2712:AD2748" ca="1" si="3485">IF(#REF!="Non",(DAYS360(N2712,Q2712)/360),(DAYS360(N2712,TODAY())/360))</f>
        <v>#REF!</v>
      </c>
      <c r="AE2712" s="10" t="e">
        <f t="shared" ca="1" si="3455"/>
        <v>#REF!</v>
      </c>
      <c r="AF2712" s="144">
        <v>34737</v>
      </c>
      <c r="AG2712" s="11">
        <f t="shared" ca="1" si="3456"/>
        <v>30.095890410958905</v>
      </c>
      <c r="AH2712" s="10" t="str">
        <f t="shared" ca="1" si="3457"/>
        <v>&gt;25&lt; 35</v>
      </c>
      <c r="AI2712" s="95"/>
      <c r="AJ2712" s="164"/>
      <c r="AK2712" s="163" t="s">
        <v>10221</v>
      </c>
      <c r="AL2712" s="144">
        <v>41568</v>
      </c>
      <c r="AM2712" s="65" t="s">
        <v>108</v>
      </c>
      <c r="AN2712" s="125" t="s">
        <v>109</v>
      </c>
      <c r="AO2712" s="95"/>
      <c r="AP2712" s="95" t="s">
        <v>10222</v>
      </c>
      <c r="AQ2712" s="95">
        <v>3</v>
      </c>
      <c r="AR2712" s="95">
        <v>1</v>
      </c>
      <c r="AS2712" s="15">
        <f t="shared" si="3418"/>
        <v>45981.25</v>
      </c>
      <c r="AT2712" s="122" t="s">
        <v>163</v>
      </c>
      <c r="AU2712" s="65">
        <v>3.8780000000000001</v>
      </c>
      <c r="AV2712" s="164">
        <v>17</v>
      </c>
      <c r="AW2712" s="164">
        <v>20600</v>
      </c>
      <c r="AX2712" s="164" t="s">
        <v>10223</v>
      </c>
      <c r="AY2712" s="164">
        <v>15</v>
      </c>
      <c r="AZ2712" s="95" t="s">
        <v>203</v>
      </c>
      <c r="BA2712" s="20" t="str">
        <f t="shared" si="3458"/>
        <v>17206000000234189315</v>
      </c>
      <c r="BB2712" s="31">
        <f t="shared" si="3459"/>
        <v>20</v>
      </c>
      <c r="BC2712" s="95" t="s">
        <v>1286</v>
      </c>
      <c r="BD2712" s="95" t="s">
        <v>115</v>
      </c>
      <c r="BE2712" s="95"/>
      <c r="BF2712" s="95"/>
      <c r="BG2712" s="95">
        <v>54663922</v>
      </c>
      <c r="BH2712" s="95"/>
      <c r="BI2712" s="95"/>
      <c r="BJ2712" s="95"/>
      <c r="BK2712" s="14" t="str">
        <f t="shared" si="3481"/>
        <v>B-P6 AV</v>
      </c>
      <c r="BL2712" s="95" t="s">
        <v>288</v>
      </c>
      <c r="BM2712" s="95"/>
      <c r="BN2712" s="95"/>
      <c r="BO2712" s="95"/>
      <c r="BP2712" s="95"/>
      <c r="BQ2712" s="95"/>
    </row>
    <row r="2713" spans="1:69" x14ac:dyDescent="0.25">
      <c r="A2713" t="str">
        <f>VLOOKUP(B2713,[2]RH!$B:$BV,72,0)</f>
        <v>si</v>
      </c>
      <c r="B2713" s="172">
        <v>2773</v>
      </c>
      <c r="C2713" s="168" t="s">
        <v>168</v>
      </c>
      <c r="D2713" s="7" t="s">
        <v>10224</v>
      </c>
      <c r="E2713" s="130" t="s">
        <v>67</v>
      </c>
      <c r="F2713" s="130" t="s">
        <v>118</v>
      </c>
      <c r="G2713" s="7" t="s">
        <v>5325</v>
      </c>
      <c r="H2713" s="45" t="s">
        <v>2398</v>
      </c>
      <c r="I2713" s="7" t="s">
        <v>2487</v>
      </c>
      <c r="J2713" s="65" t="s">
        <v>281</v>
      </c>
      <c r="K2713" s="125" t="s">
        <v>89</v>
      </c>
      <c r="L2713" s="139" t="s">
        <v>90</v>
      </c>
      <c r="M2713" s="7" t="str">
        <f t="shared" si="3439"/>
        <v>Contrôle qualité</v>
      </c>
      <c r="N2713" s="129">
        <v>45616</v>
      </c>
      <c r="O2713" s="95"/>
      <c r="P2713" s="7">
        <f t="shared" ca="1" si="3482"/>
        <v>-6</v>
      </c>
      <c r="Q2713" s="129"/>
      <c r="R2713" s="95"/>
      <c r="S2713" s="95"/>
      <c r="T2713" s="9" t="s">
        <v>156</v>
      </c>
      <c r="U2713" s="7" t="str">
        <f t="shared" si="3450"/>
        <v>Contractuel</v>
      </c>
      <c r="V2713" s="8">
        <v>45689</v>
      </c>
      <c r="W2713" s="8">
        <f>VLOOKUP(B2713,[1]BASE!$A:$Q,17,0)</f>
        <v>45716</v>
      </c>
      <c r="X2713" s="95"/>
      <c r="Y2713" s="95"/>
      <c r="Z2713" s="129">
        <v>45616</v>
      </c>
      <c r="AA2713" s="7">
        <f t="shared" si="3451"/>
        <v>11</v>
      </c>
      <c r="AB2713" s="7">
        <f t="shared" si="3452"/>
        <v>2024</v>
      </c>
      <c r="AC2713" s="7">
        <f t="shared" si="3453"/>
        <v>2028</v>
      </c>
      <c r="AD2713" s="10" t="e">
        <f t="shared" ref="AD2713:AD2749" ca="1" si="3486">IF(#REF!="Non",(DAYS360(N2713,Q2713)/360),(DAYS360(N2713,TODAY())/360))</f>
        <v>#REF!</v>
      </c>
      <c r="AE2713" s="10" t="e">
        <f t="shared" ca="1" si="3455"/>
        <v>#REF!</v>
      </c>
      <c r="AF2713" s="144">
        <v>35429</v>
      </c>
      <c r="AG2713" s="11">
        <f t="shared" ca="1" si="3456"/>
        <v>28.2</v>
      </c>
      <c r="AH2713" s="10" t="str">
        <f t="shared" ca="1" si="3457"/>
        <v>&gt;25&lt; 35</v>
      </c>
      <c r="AI2713" s="95">
        <v>17462561</v>
      </c>
      <c r="AJ2713" s="164" t="s">
        <v>92</v>
      </c>
      <c r="AK2713" s="163" t="s">
        <v>3649</v>
      </c>
      <c r="AL2713" s="144">
        <v>41881</v>
      </c>
      <c r="AM2713" s="65" t="s">
        <v>108</v>
      </c>
      <c r="AN2713" s="125" t="s">
        <v>109</v>
      </c>
      <c r="AO2713" s="95"/>
      <c r="AP2713" s="95" t="s">
        <v>10225</v>
      </c>
      <c r="AQ2713" s="95">
        <v>3</v>
      </c>
      <c r="AR2713" s="95">
        <v>1</v>
      </c>
      <c r="AS2713" s="15">
        <f t="shared" si="3418"/>
        <v>45981.25</v>
      </c>
      <c r="AT2713" s="122" t="s">
        <v>163</v>
      </c>
      <c r="AU2713" s="65">
        <v>3.8780000000000001</v>
      </c>
      <c r="AV2713" s="164">
        <v>25</v>
      </c>
      <c r="AW2713" s="164">
        <v>13500</v>
      </c>
      <c r="AX2713" s="164" t="s">
        <v>10226</v>
      </c>
      <c r="AY2713" s="164">
        <v>15</v>
      </c>
      <c r="AZ2713" s="95" t="s">
        <v>276</v>
      </c>
      <c r="BA2713" s="20" t="str">
        <f t="shared" si="3458"/>
        <v>25135000000131494115</v>
      </c>
      <c r="BB2713" s="31">
        <f t="shared" si="3459"/>
        <v>20</v>
      </c>
      <c r="BC2713" s="95" t="s">
        <v>1286</v>
      </c>
      <c r="BD2713" s="95" t="s">
        <v>115</v>
      </c>
      <c r="BE2713" s="95"/>
      <c r="BF2713" s="95"/>
      <c r="BG2713" s="95">
        <v>51922394</v>
      </c>
      <c r="BH2713" s="95"/>
      <c r="BI2713" s="95"/>
      <c r="BJ2713" s="95"/>
      <c r="BK2713" s="14" t="str">
        <f t="shared" si="3481"/>
        <v>B-P7 AR</v>
      </c>
      <c r="BL2713" s="95" t="s">
        <v>288</v>
      </c>
      <c r="BM2713" s="95"/>
      <c r="BN2713" s="95"/>
      <c r="BO2713" s="95"/>
      <c r="BP2713" s="95"/>
      <c r="BQ2713" s="95"/>
    </row>
    <row r="2714" spans="1:69" x14ac:dyDescent="0.25">
      <c r="A2714" t="str">
        <f>VLOOKUP(B2714,[2]RH!$B:$BV,72,0)</f>
        <v>si</v>
      </c>
      <c r="B2714" s="172">
        <v>2774</v>
      </c>
      <c r="C2714" s="168" t="s">
        <v>168</v>
      </c>
      <c r="D2714" s="7" t="s">
        <v>10227</v>
      </c>
      <c r="E2714" s="130" t="s">
        <v>67</v>
      </c>
      <c r="F2714" s="130" t="s">
        <v>118</v>
      </c>
      <c r="G2714" s="7" t="s">
        <v>5325</v>
      </c>
      <c r="H2714" s="125" t="s">
        <v>1596</v>
      </c>
      <c r="I2714" s="7" t="s">
        <v>1597</v>
      </c>
      <c r="J2714" s="65" t="s">
        <v>190</v>
      </c>
      <c r="K2714" s="125" t="s">
        <v>89</v>
      </c>
      <c r="L2714" s="139" t="s">
        <v>90</v>
      </c>
      <c r="M2714" s="7" t="str">
        <f t="shared" si="3439"/>
        <v>Contrôle qualité</v>
      </c>
      <c r="N2714" s="129">
        <v>45616</v>
      </c>
      <c r="O2714" s="95"/>
      <c r="P2714" s="7">
        <f t="shared" ca="1" si="3482"/>
        <v>-6</v>
      </c>
      <c r="Q2714" s="129"/>
      <c r="R2714" s="95"/>
      <c r="S2714" s="95"/>
      <c r="T2714" s="9" t="s">
        <v>156</v>
      </c>
      <c r="U2714" s="7" t="str">
        <f t="shared" si="3450"/>
        <v>Contractuel</v>
      </c>
      <c r="V2714" s="8">
        <v>45689</v>
      </c>
      <c r="W2714" s="8">
        <f>VLOOKUP(B2714,[1]BASE!$A:$Q,17,0)</f>
        <v>45716</v>
      </c>
      <c r="X2714" s="95"/>
      <c r="Y2714" s="95"/>
      <c r="Z2714" s="129">
        <v>45616</v>
      </c>
      <c r="AA2714" s="7">
        <f t="shared" si="3451"/>
        <v>11</v>
      </c>
      <c r="AB2714" s="7">
        <f t="shared" si="3452"/>
        <v>2024</v>
      </c>
      <c r="AC2714" s="7">
        <f t="shared" si="3453"/>
        <v>2028</v>
      </c>
      <c r="AD2714" s="10" t="e">
        <f t="shared" ref="AD2714:AD2750" ca="1" si="3487">IF(#REF!="Non",(DAYS360(N2714,Q2714)/360),(DAYS360(N2714,TODAY())/360))</f>
        <v>#REF!</v>
      </c>
      <c r="AE2714" s="10" t="e">
        <f t="shared" ca="1" si="3455"/>
        <v>#REF!</v>
      </c>
      <c r="AF2714" s="144">
        <v>30539</v>
      </c>
      <c r="AG2714" s="11">
        <f t="shared" ca="1" si="3456"/>
        <v>41.597260273972601</v>
      </c>
      <c r="AH2714" s="10" t="str">
        <f t="shared" ca="1" si="3457"/>
        <v>&gt;35&lt; 45</v>
      </c>
      <c r="AI2714" s="95"/>
      <c r="AJ2714" s="164"/>
      <c r="AK2714" s="163" t="s">
        <v>10228</v>
      </c>
      <c r="AL2714" s="144">
        <v>38140</v>
      </c>
      <c r="AM2714" s="65" t="s">
        <v>108</v>
      </c>
      <c r="AN2714" s="125" t="s">
        <v>76</v>
      </c>
      <c r="AO2714" s="95">
        <v>2</v>
      </c>
      <c r="AP2714" s="95" t="s">
        <v>1514</v>
      </c>
      <c r="AQ2714" s="95">
        <v>3</v>
      </c>
      <c r="AR2714" s="95">
        <v>1</v>
      </c>
      <c r="AS2714" s="15">
        <f t="shared" si="3418"/>
        <v>45981.25</v>
      </c>
      <c r="AT2714" s="122" t="s">
        <v>163</v>
      </c>
      <c r="AU2714" s="65">
        <v>3.8780000000000001</v>
      </c>
      <c r="AV2714" s="164">
        <v>17</v>
      </c>
      <c r="AW2714" s="164">
        <v>20600</v>
      </c>
      <c r="AX2714" s="164" t="s">
        <v>10229</v>
      </c>
      <c r="AY2714" s="164">
        <v>32</v>
      </c>
      <c r="AZ2714" s="95" t="s">
        <v>203</v>
      </c>
      <c r="BA2714" s="20" t="str">
        <f t="shared" si="3458"/>
        <v>17206000000020882532</v>
      </c>
      <c r="BB2714" s="31">
        <f t="shared" si="3459"/>
        <v>20</v>
      </c>
      <c r="BC2714" s="95" t="s">
        <v>5268</v>
      </c>
      <c r="BD2714" s="95" t="s">
        <v>341</v>
      </c>
      <c r="BE2714" s="95"/>
      <c r="BF2714" s="95"/>
      <c r="BG2714" s="95">
        <v>20564198</v>
      </c>
      <c r="BH2714" s="95"/>
      <c r="BI2714" s="95"/>
      <c r="BJ2714" s="95"/>
      <c r="BK2714" s="14" t="str">
        <f t="shared" si="3481"/>
        <v>A-CR3</v>
      </c>
      <c r="BL2714" s="95" t="s">
        <v>288</v>
      </c>
      <c r="BM2714" s="95"/>
      <c r="BN2714" s="95"/>
      <c r="BO2714" s="95"/>
      <c r="BP2714" s="95"/>
      <c r="BQ2714" s="95"/>
    </row>
    <row r="2715" spans="1:69" x14ac:dyDescent="0.25">
      <c r="A2715" t="str">
        <f>VLOOKUP(B2715,[2]RH!$B:$BV,72,0)</f>
        <v>si</v>
      </c>
      <c r="B2715" s="172">
        <v>2775</v>
      </c>
      <c r="C2715" s="168" t="s">
        <v>168</v>
      </c>
      <c r="D2715" s="7" t="s">
        <v>10230</v>
      </c>
      <c r="E2715" s="130" t="s">
        <v>67</v>
      </c>
      <c r="F2715" s="130" t="s">
        <v>258</v>
      </c>
      <c r="G2715" s="7" t="s">
        <v>570</v>
      </c>
      <c r="H2715" s="125" t="s">
        <v>2398</v>
      </c>
      <c r="I2715" s="7" t="s">
        <v>563</v>
      </c>
      <c r="J2715" s="65" t="s">
        <v>281</v>
      </c>
      <c r="K2715" s="125" t="s">
        <v>89</v>
      </c>
      <c r="L2715" s="139" t="s">
        <v>90</v>
      </c>
      <c r="M2715" s="7" t="str">
        <f t="shared" si="3439"/>
        <v>Fire W</v>
      </c>
      <c r="N2715" s="129">
        <v>45616</v>
      </c>
      <c r="O2715" s="95"/>
      <c r="P2715" s="7">
        <f t="shared" ca="1" si="3482"/>
        <v>-6</v>
      </c>
      <c r="Q2715" s="129"/>
      <c r="R2715" s="95"/>
      <c r="S2715" s="95"/>
      <c r="T2715" s="9" t="s">
        <v>156</v>
      </c>
      <c r="U2715" s="7" t="str">
        <f t="shared" si="3450"/>
        <v>Contractuel</v>
      </c>
      <c r="V2715" s="8">
        <v>45689</v>
      </c>
      <c r="W2715" s="8">
        <f>VLOOKUP(B2715,[1]BASE!$A:$Q,17,0)</f>
        <v>45716</v>
      </c>
      <c r="X2715" s="95"/>
      <c r="Y2715" s="95"/>
      <c r="Z2715" s="129">
        <v>45616</v>
      </c>
      <c r="AA2715" s="7">
        <f t="shared" si="3451"/>
        <v>11</v>
      </c>
      <c r="AB2715" s="7">
        <f t="shared" si="3452"/>
        <v>2024</v>
      </c>
      <c r="AC2715" s="7">
        <f t="shared" si="3453"/>
        <v>2028</v>
      </c>
      <c r="AD2715" s="10" t="e">
        <f t="shared" ref="AD2715:AD2751" ca="1" si="3488">IF(#REF!="Non",(DAYS360(N2715,Q2715)/360),(DAYS360(N2715,TODAY())/360))</f>
        <v>#REF!</v>
      </c>
      <c r="AE2715" s="10" t="e">
        <f t="shared" ca="1" si="3455"/>
        <v>#REF!</v>
      </c>
      <c r="AF2715" s="144">
        <v>33988</v>
      </c>
      <c r="AG2715" s="11">
        <f t="shared" ca="1" si="3456"/>
        <v>32.147945205479452</v>
      </c>
      <c r="AH2715" s="10" t="str">
        <f t="shared" ca="1" si="3457"/>
        <v>&gt;25&lt; 35</v>
      </c>
      <c r="AI2715" s="95">
        <v>17180113</v>
      </c>
      <c r="AJ2715" s="164" t="s">
        <v>106</v>
      </c>
      <c r="AK2715" s="163" t="s">
        <v>10231</v>
      </c>
      <c r="AL2715" s="144">
        <v>43371</v>
      </c>
      <c r="AM2715" s="65" t="s">
        <v>108</v>
      </c>
      <c r="AN2715" s="125" t="s">
        <v>76</v>
      </c>
      <c r="AO2715" s="95">
        <v>3</v>
      </c>
      <c r="AP2715" s="95" t="s">
        <v>1514</v>
      </c>
      <c r="AQ2715" s="95">
        <v>3</v>
      </c>
      <c r="AR2715" s="95">
        <v>1</v>
      </c>
      <c r="AS2715" s="15">
        <f t="shared" si="3418"/>
        <v>45981.25</v>
      </c>
      <c r="AT2715" s="122" t="s">
        <v>163</v>
      </c>
      <c r="AU2715" s="65">
        <v>3.8780000000000001</v>
      </c>
      <c r="AV2715" s="164">
        <v>25</v>
      </c>
      <c r="AW2715" s="164" t="s">
        <v>1919</v>
      </c>
      <c r="AX2715" s="164" t="s">
        <v>10232</v>
      </c>
      <c r="AY2715" s="164">
        <v>23</v>
      </c>
      <c r="AZ2715" s="95" t="s">
        <v>276</v>
      </c>
      <c r="BA2715" s="20" t="str">
        <f t="shared" si="3458"/>
        <v>25019000000133711323</v>
      </c>
      <c r="BB2715" s="31">
        <f t="shared" si="3459"/>
        <v>20</v>
      </c>
      <c r="BC2715" s="95" t="s">
        <v>10233</v>
      </c>
      <c r="BD2715" s="95" t="s">
        <v>115</v>
      </c>
      <c r="BE2715" s="95"/>
      <c r="BF2715" s="95"/>
      <c r="BG2715" s="95">
        <v>52045389</v>
      </c>
      <c r="BH2715" s="95"/>
      <c r="BI2715" s="95"/>
      <c r="BJ2715" s="95"/>
      <c r="BK2715" s="14" t="str">
        <f t="shared" si="3481"/>
        <v>B-P7 AR</v>
      </c>
      <c r="BL2715" s="95" t="s">
        <v>288</v>
      </c>
      <c r="BM2715" s="95"/>
      <c r="BN2715" s="95"/>
      <c r="BO2715" s="95"/>
      <c r="BP2715" s="95"/>
      <c r="BQ2715" s="95"/>
    </row>
    <row r="2716" spans="1:69" x14ac:dyDescent="0.25">
      <c r="A2716" t="str">
        <f>VLOOKUP(B2716,[2]RH!$B:$BV,72,0)</f>
        <v>non-Actif</v>
      </c>
      <c r="B2716" s="172">
        <v>2776</v>
      </c>
      <c r="C2716" s="168" t="s">
        <v>65</v>
      </c>
      <c r="D2716" s="7" t="s">
        <v>10234</v>
      </c>
      <c r="E2716" s="130" t="s">
        <v>67</v>
      </c>
      <c r="F2716" s="7" t="s">
        <v>158</v>
      </c>
      <c r="G2716" s="7" t="s">
        <v>6383</v>
      </c>
      <c r="H2716" s="125" t="s">
        <v>158</v>
      </c>
      <c r="I2716" s="7" t="s">
        <v>542</v>
      </c>
      <c r="J2716" s="65"/>
      <c r="K2716" s="125" t="s">
        <v>146</v>
      </c>
      <c r="L2716" s="139" t="s">
        <v>90</v>
      </c>
      <c r="M2716" s="7" t="str">
        <f t="shared" si="3439"/>
        <v>COUPEUR</v>
      </c>
      <c r="N2716" s="129">
        <v>45618</v>
      </c>
      <c r="O2716" s="95"/>
      <c r="P2716" s="7">
        <f t="shared" ca="1" si="3482"/>
        <v>-6</v>
      </c>
      <c r="Q2716" s="129">
        <v>45716</v>
      </c>
      <c r="R2716" s="95" t="s">
        <v>915</v>
      </c>
      <c r="S2716" s="95"/>
      <c r="T2716" s="9" t="s">
        <v>156</v>
      </c>
      <c r="U2716" s="7" t="str">
        <f t="shared" si="3450"/>
        <v>Contractuel</v>
      </c>
      <c r="V2716" s="8">
        <v>45689</v>
      </c>
      <c r="W2716" s="8">
        <f>VLOOKUP(B2716,[1]BASE!$A:$Q,17,0)</f>
        <v>45716</v>
      </c>
      <c r="X2716" s="95"/>
      <c r="Y2716" s="95"/>
      <c r="Z2716" s="129">
        <v>45618</v>
      </c>
      <c r="AA2716" s="7">
        <f t="shared" si="3451"/>
        <v>11</v>
      </c>
      <c r="AB2716" s="7">
        <f t="shared" si="3452"/>
        <v>2024</v>
      </c>
      <c r="AC2716" s="7">
        <f t="shared" si="3453"/>
        <v>2028</v>
      </c>
      <c r="AD2716" s="10" t="e">
        <f t="shared" ref="AD2716:AD2752" ca="1" si="3489">IF(#REF!="Non",(DAYS360(N2716,Q2716)/360),(DAYS360(N2716,TODAY())/360))</f>
        <v>#REF!</v>
      </c>
      <c r="AE2716" s="10" t="e">
        <f t="shared" ca="1" si="3455"/>
        <v>#REF!</v>
      </c>
      <c r="AF2716" s="144">
        <v>36089</v>
      </c>
      <c r="AG2716" s="11">
        <f t="shared" ca="1" si="3456"/>
        <v>26.391780821917809</v>
      </c>
      <c r="AH2716" s="10" t="str">
        <f t="shared" ca="1" si="3457"/>
        <v>&gt;25&lt; 35</v>
      </c>
      <c r="AI2716" s="95"/>
      <c r="AJ2716" s="164"/>
      <c r="AK2716" s="163" t="s">
        <v>10235</v>
      </c>
      <c r="AL2716" s="144">
        <v>44956</v>
      </c>
      <c r="AM2716" s="65" t="s">
        <v>75</v>
      </c>
      <c r="AN2716" s="125" t="s">
        <v>109</v>
      </c>
      <c r="AO2716" s="95"/>
      <c r="AP2716" s="95" t="s">
        <v>1514</v>
      </c>
      <c r="AQ2716" s="95">
        <v>3</v>
      </c>
      <c r="AR2716" s="95">
        <v>1</v>
      </c>
      <c r="AS2716" s="15">
        <f t="shared" si="3418"/>
        <v>45983.25</v>
      </c>
      <c r="AT2716" s="122" t="s">
        <v>163</v>
      </c>
      <c r="AU2716" s="65">
        <v>3.7149999999999999</v>
      </c>
      <c r="AV2716" s="164">
        <v>17</v>
      </c>
      <c r="AW2716" s="164" t="s">
        <v>201</v>
      </c>
      <c r="AX2716" s="164" t="s">
        <v>10236</v>
      </c>
      <c r="AY2716" s="164">
        <v>39</v>
      </c>
      <c r="AZ2716" s="95" t="s">
        <v>203</v>
      </c>
      <c r="BA2716" s="20" t="str">
        <f t="shared" si="3458"/>
        <v>17001000000351895139</v>
      </c>
      <c r="BB2716" s="31">
        <f t="shared" si="3459"/>
        <v>20</v>
      </c>
      <c r="BC2716" s="95" t="s">
        <v>1835</v>
      </c>
      <c r="BD2716" s="95" t="s">
        <v>341</v>
      </c>
      <c r="BE2716" s="95"/>
      <c r="BF2716" s="95"/>
      <c r="BG2716" s="95">
        <v>20300613</v>
      </c>
      <c r="BH2716" s="95"/>
      <c r="BI2716" s="95"/>
      <c r="BJ2716" s="95"/>
      <c r="BK2716" s="14" t="str">
        <f t="shared" si="3481"/>
        <v>-COUPE</v>
      </c>
      <c r="BL2716" s="95" t="s">
        <v>595</v>
      </c>
      <c r="BM2716" s="95"/>
      <c r="BN2716" s="95"/>
      <c r="BO2716" s="95"/>
      <c r="BP2716" s="95"/>
      <c r="BQ2716" s="95"/>
    </row>
    <row r="2717" spans="1:69" x14ac:dyDescent="0.25">
      <c r="A2717" t="str">
        <f>VLOOKUP(B2717,[2]RH!$B:$BV,72,0)</f>
        <v>si</v>
      </c>
      <c r="B2717" s="172">
        <v>2777</v>
      </c>
      <c r="C2717" s="168" t="s">
        <v>65</v>
      </c>
      <c r="D2717" s="7" t="s">
        <v>10237</v>
      </c>
      <c r="E2717" s="130" t="s">
        <v>67</v>
      </c>
      <c r="F2717" s="130" t="s">
        <v>118</v>
      </c>
      <c r="G2717" s="7" t="s">
        <v>1801</v>
      </c>
      <c r="H2717" s="41" t="s">
        <v>562</v>
      </c>
      <c r="I2717" s="7" t="s">
        <v>1802</v>
      </c>
      <c r="J2717" s="7" t="s">
        <v>190</v>
      </c>
      <c r="K2717" s="125" t="s">
        <v>146</v>
      </c>
      <c r="L2717" s="139" t="s">
        <v>90</v>
      </c>
      <c r="M2717" s="7" t="s">
        <v>191</v>
      </c>
      <c r="N2717" s="129">
        <v>45628</v>
      </c>
      <c r="O2717" s="95"/>
      <c r="P2717" s="7">
        <f t="shared" ca="1" si="3482"/>
        <v>-6</v>
      </c>
      <c r="Q2717" s="129"/>
      <c r="R2717" s="95"/>
      <c r="S2717" s="95"/>
      <c r="T2717" s="9" t="s">
        <v>156</v>
      </c>
      <c r="U2717" s="7" t="str">
        <f t="shared" si="3450"/>
        <v>Contractuel</v>
      </c>
      <c r="V2717" s="8">
        <v>45689</v>
      </c>
      <c r="W2717" s="8">
        <f>VLOOKUP(B2717,[1]BASE!$A:$Q,17,0)</f>
        <v>45716</v>
      </c>
      <c r="X2717" s="95"/>
      <c r="Y2717" s="95"/>
      <c r="Z2717" s="129">
        <v>45628</v>
      </c>
      <c r="AA2717" s="7">
        <f t="shared" si="3451"/>
        <v>12</v>
      </c>
      <c r="AB2717" s="7">
        <f t="shared" si="3452"/>
        <v>2024</v>
      </c>
      <c r="AC2717" s="7">
        <f t="shared" si="3453"/>
        <v>2028</v>
      </c>
      <c r="AD2717" s="10" t="e">
        <f t="shared" ref="AD2717:AD2753" ca="1" si="3490">IF(#REF!="Non",(DAYS360(N2717,Q2717)/360),(DAYS360(N2717,TODAY())/360))</f>
        <v>#REF!</v>
      </c>
      <c r="AE2717" s="10" t="e">
        <f t="shared" ca="1" si="3455"/>
        <v>#REF!</v>
      </c>
      <c r="AF2717" s="144">
        <v>26929</v>
      </c>
      <c r="AG2717" s="11">
        <f t="shared" ca="1" si="3456"/>
        <v>51.487671232876714</v>
      </c>
      <c r="AH2717" s="10" t="str">
        <f t="shared" ca="1" si="3457"/>
        <v>&gt;45&lt; 55</v>
      </c>
      <c r="AI2717" s="95"/>
      <c r="AJ2717" s="164"/>
      <c r="AK2717" s="163" t="s">
        <v>10238</v>
      </c>
      <c r="AL2717" s="144">
        <v>42032</v>
      </c>
      <c r="AM2717" s="65" t="s">
        <v>75</v>
      </c>
      <c r="AN2717" s="125" t="s">
        <v>10119</v>
      </c>
      <c r="AO2717" s="95">
        <v>3</v>
      </c>
      <c r="AP2717" s="95" t="s">
        <v>9679</v>
      </c>
      <c r="AQ2717" s="95">
        <v>3</v>
      </c>
      <c r="AR2717" s="95">
        <v>1</v>
      </c>
      <c r="AS2717" s="15">
        <f t="shared" si="3418"/>
        <v>45993.25</v>
      </c>
      <c r="AT2717" s="122" t="s">
        <v>163</v>
      </c>
      <c r="AU2717" s="65">
        <v>3.7149999999999999</v>
      </c>
      <c r="AV2717" s="164">
        <v>17</v>
      </c>
      <c r="AW2717" s="164" t="s">
        <v>201</v>
      </c>
      <c r="AX2717" s="164" t="s">
        <v>10239</v>
      </c>
      <c r="AY2717" s="164">
        <v>30</v>
      </c>
      <c r="AZ2717" s="95" t="s">
        <v>203</v>
      </c>
      <c r="BA2717" s="20" t="str">
        <f t="shared" si="3458"/>
        <v>17001000000352137930</v>
      </c>
      <c r="BB2717" s="31">
        <f t="shared" si="3459"/>
        <v>20</v>
      </c>
      <c r="BC2717" s="95" t="s">
        <v>5674</v>
      </c>
      <c r="BD2717" s="95" t="s">
        <v>115</v>
      </c>
      <c r="BE2717" s="95"/>
      <c r="BF2717" s="95"/>
      <c r="BG2717" s="95">
        <v>94899671</v>
      </c>
      <c r="BH2717" s="95"/>
      <c r="BI2717" s="95"/>
      <c r="BJ2717" s="95"/>
      <c r="BK2717" s="14" t="s">
        <v>1806</v>
      </c>
      <c r="BL2717" s="95" t="s">
        <v>595</v>
      </c>
      <c r="BM2717" s="95"/>
      <c r="BN2717" s="95"/>
      <c r="BO2717" s="95"/>
      <c r="BP2717" s="95"/>
      <c r="BQ2717" s="95"/>
    </row>
    <row r="2718" spans="1:69" x14ac:dyDescent="0.25">
      <c r="A2718" t="str">
        <f>VLOOKUP(B2718,[2]RH!$B:$BV,72,0)</f>
        <v>si</v>
      </c>
      <c r="B2718" s="172">
        <v>2778</v>
      </c>
      <c r="C2718" s="168" t="s">
        <v>65</v>
      </c>
      <c r="D2718" s="7" t="s">
        <v>10240</v>
      </c>
      <c r="E2718" s="130" t="s">
        <v>67</v>
      </c>
      <c r="F2718" s="130" t="s">
        <v>118</v>
      </c>
      <c r="G2718" s="7" t="s">
        <v>1801</v>
      </c>
      <c r="H2718" s="41" t="s">
        <v>225</v>
      </c>
      <c r="I2718" s="7" t="s">
        <v>3974</v>
      </c>
      <c r="J2718" s="7" t="s">
        <v>281</v>
      </c>
      <c r="K2718" s="125" t="s">
        <v>146</v>
      </c>
      <c r="L2718" s="139" t="s">
        <v>90</v>
      </c>
      <c r="M2718" s="7" t="s">
        <v>191</v>
      </c>
      <c r="N2718" s="129">
        <v>45628</v>
      </c>
      <c r="O2718" s="95"/>
      <c r="P2718" s="7">
        <f t="shared" ca="1" si="3482"/>
        <v>-6</v>
      </c>
      <c r="Q2718" s="129"/>
      <c r="R2718" s="95"/>
      <c r="S2718" s="95"/>
      <c r="T2718" s="9" t="s">
        <v>156</v>
      </c>
      <c r="U2718" s="7" t="str">
        <f t="shared" si="3450"/>
        <v>Contractuel</v>
      </c>
      <c r="V2718" s="8">
        <v>45689</v>
      </c>
      <c r="W2718" s="8">
        <f>VLOOKUP(B2718,[1]BASE!$A:$Q,17,0)</f>
        <v>45716</v>
      </c>
      <c r="X2718" s="95"/>
      <c r="Y2718" s="95"/>
      <c r="Z2718" s="129">
        <v>45628</v>
      </c>
      <c r="AA2718" s="7">
        <f t="shared" si="3451"/>
        <v>12</v>
      </c>
      <c r="AB2718" s="7">
        <f t="shared" si="3452"/>
        <v>2024</v>
      </c>
      <c r="AC2718" s="7">
        <f t="shared" si="3453"/>
        <v>2028</v>
      </c>
      <c r="AD2718" s="10" t="e">
        <f t="shared" ref="AD2718:AD2754" ca="1" si="3491">IF(#REF!="Non",(DAYS360(N2718,Q2718)/360),(DAYS360(N2718,TODAY())/360))</f>
        <v>#REF!</v>
      </c>
      <c r="AE2718" s="10" t="e">
        <f t="shared" ca="1" si="3455"/>
        <v>#REF!</v>
      </c>
      <c r="AF2718" s="144">
        <v>32892</v>
      </c>
      <c r="AG2718" s="11">
        <f t="shared" ca="1" si="3456"/>
        <v>35.150684931506852</v>
      </c>
      <c r="AH2718" s="10" t="str">
        <f t="shared" ca="1" si="3457"/>
        <v>&gt;35&lt; 45</v>
      </c>
      <c r="AI2718" s="95">
        <v>16602894</v>
      </c>
      <c r="AJ2718" s="164" t="s">
        <v>92</v>
      </c>
      <c r="AK2718" s="163" t="s">
        <v>10241</v>
      </c>
      <c r="AL2718" s="144">
        <v>41523</v>
      </c>
      <c r="AM2718" s="65" t="s">
        <v>75</v>
      </c>
      <c r="AN2718" s="125" t="s">
        <v>109</v>
      </c>
      <c r="AO2718" s="95"/>
      <c r="AP2718" s="95" t="s">
        <v>9581</v>
      </c>
      <c r="AQ2718" s="95">
        <v>3</v>
      </c>
      <c r="AR2718" s="95">
        <v>1</v>
      </c>
      <c r="AS2718" s="15">
        <f t="shared" si="3418"/>
        <v>45993.25</v>
      </c>
      <c r="AT2718" s="122" t="s">
        <v>163</v>
      </c>
      <c r="AU2718" s="65">
        <v>3.7149999999999999</v>
      </c>
      <c r="AV2718" s="164" t="s">
        <v>106</v>
      </c>
      <c r="AW2718" s="164">
        <v>10500</v>
      </c>
      <c r="AX2718" s="164" t="s">
        <v>10242</v>
      </c>
      <c r="AY2718" s="164">
        <v>90</v>
      </c>
      <c r="AZ2718" s="95" t="s">
        <v>5451</v>
      </c>
      <c r="BA2718" s="20" t="str">
        <f t="shared" si="3458"/>
        <v>05105000025501021290</v>
      </c>
      <c r="BB2718" s="31">
        <f t="shared" si="3459"/>
        <v>20</v>
      </c>
      <c r="BC2718" s="95" t="s">
        <v>1760</v>
      </c>
      <c r="BD2718" s="95" t="s">
        <v>341</v>
      </c>
      <c r="BE2718" s="95"/>
      <c r="BF2718" s="95"/>
      <c r="BG2718" s="95">
        <v>52543224</v>
      </c>
      <c r="BH2718" s="95"/>
      <c r="BI2718" s="95"/>
      <c r="BJ2718" s="95"/>
      <c r="BK2718" s="14" t="s">
        <v>3979</v>
      </c>
      <c r="BL2718" s="95" t="s">
        <v>595</v>
      </c>
      <c r="BM2718" s="95"/>
      <c r="BN2718" s="95"/>
      <c r="BO2718" s="95"/>
      <c r="BP2718" s="95"/>
      <c r="BQ2718" s="95"/>
    </row>
    <row r="2719" spans="1:69" x14ac:dyDescent="0.25">
      <c r="A2719" t="str">
        <f>VLOOKUP(B2719,[2]RH!$B:$BV,72,0)</f>
        <v>si</v>
      </c>
      <c r="B2719" s="172">
        <v>2779</v>
      </c>
      <c r="C2719" s="168" t="s">
        <v>65</v>
      </c>
      <c r="D2719" s="7" t="s">
        <v>10243</v>
      </c>
      <c r="E2719" s="130" t="s">
        <v>67</v>
      </c>
      <c r="F2719" s="7" t="s">
        <v>258</v>
      </c>
      <c r="G2719" s="7" t="s">
        <v>9003</v>
      </c>
      <c r="H2719" s="80" t="s">
        <v>891</v>
      </c>
      <c r="I2719" s="7" t="s">
        <v>892</v>
      </c>
      <c r="J2719" s="65" t="s">
        <v>190</v>
      </c>
      <c r="K2719" s="125" t="s">
        <v>89</v>
      </c>
      <c r="L2719" s="139" t="s">
        <v>90</v>
      </c>
      <c r="M2719" s="7" t="s">
        <v>191</v>
      </c>
      <c r="N2719" s="129">
        <v>45628</v>
      </c>
      <c r="O2719" s="95"/>
      <c r="P2719" s="7">
        <f t="shared" ca="1" si="3482"/>
        <v>-6</v>
      </c>
      <c r="Q2719" s="129"/>
      <c r="R2719" s="95"/>
      <c r="S2719" s="95"/>
      <c r="T2719" s="9" t="s">
        <v>156</v>
      </c>
      <c r="U2719" s="7" t="str">
        <f t="shared" si="3450"/>
        <v>Contractuel</v>
      </c>
      <c r="V2719" s="128">
        <v>45628</v>
      </c>
      <c r="W2719" s="129">
        <v>45716</v>
      </c>
      <c r="X2719" s="95"/>
      <c r="Y2719" s="95"/>
      <c r="Z2719" s="129">
        <v>45628</v>
      </c>
      <c r="AA2719" s="7">
        <f t="shared" si="3451"/>
        <v>12</v>
      </c>
      <c r="AB2719" s="7">
        <f t="shared" si="3452"/>
        <v>2024</v>
      </c>
      <c r="AC2719" s="7">
        <f t="shared" si="3453"/>
        <v>2028</v>
      </c>
      <c r="AD2719" s="10" t="e">
        <f t="shared" ref="AD2719:AD2755" ca="1" si="3492">IF(#REF!="Non",(DAYS360(N2719,Q2719)/360),(DAYS360(N2719,TODAY())/360))</f>
        <v>#REF!</v>
      </c>
      <c r="AE2719" s="10" t="e">
        <f t="shared" ca="1" si="3455"/>
        <v>#REF!</v>
      </c>
      <c r="AF2719" s="144">
        <v>33262</v>
      </c>
      <c r="AG2719" s="11">
        <f t="shared" ca="1" si="3456"/>
        <v>34.136986301369866</v>
      </c>
      <c r="AH2719" s="10" t="str">
        <f t="shared" ca="1" si="3457"/>
        <v>&gt;25&lt; 35</v>
      </c>
      <c r="AI2719" s="95">
        <v>16756227</v>
      </c>
      <c r="AJ2719" s="164" t="s">
        <v>120</v>
      </c>
      <c r="AK2719" s="163" t="s">
        <v>10244</v>
      </c>
      <c r="AL2719" s="144">
        <v>42038</v>
      </c>
      <c r="AM2719" s="65" t="s">
        <v>75</v>
      </c>
      <c r="AN2719" s="125" t="s">
        <v>109</v>
      </c>
      <c r="AO2719" s="95"/>
      <c r="AP2719" s="95" t="s">
        <v>10245</v>
      </c>
      <c r="AQ2719" s="95">
        <v>3</v>
      </c>
      <c r="AR2719" s="95">
        <v>1</v>
      </c>
      <c r="AS2719" s="15">
        <f t="shared" si="3418"/>
        <v>45993.25</v>
      </c>
      <c r="AT2719" s="122" t="s">
        <v>163</v>
      </c>
      <c r="AU2719" s="65">
        <v>3.8780000000000001</v>
      </c>
      <c r="AV2719" s="164">
        <v>17</v>
      </c>
      <c r="AW2719" s="164">
        <v>53594</v>
      </c>
      <c r="AX2719" s="164" t="s">
        <v>10246</v>
      </c>
      <c r="AY2719" s="164">
        <v>29</v>
      </c>
      <c r="AZ2719" s="95" t="s">
        <v>203</v>
      </c>
      <c r="BA2719" s="20" t="str">
        <f t="shared" si="3458"/>
        <v>17535940201461755329</v>
      </c>
      <c r="BB2719" s="31">
        <f t="shared" si="3459"/>
        <v>20</v>
      </c>
      <c r="BC2719" s="95" t="s">
        <v>10247</v>
      </c>
      <c r="BD2719" s="95" t="s">
        <v>115</v>
      </c>
      <c r="BE2719" s="95"/>
      <c r="BF2719" s="95"/>
      <c r="BG2719" s="95">
        <v>96901757</v>
      </c>
      <c r="BH2719" s="95">
        <v>52488513</v>
      </c>
      <c r="BI2719" s="95"/>
      <c r="BJ2719" s="95"/>
      <c r="BK2719" s="14" t="str">
        <f>IF(K2719="CADRE","CADRE",CONCATENATE(J2719,"-",H2719))</f>
        <v>A-APPOLO</v>
      </c>
      <c r="BL2719" s="95"/>
      <c r="BM2719" s="95"/>
      <c r="BN2719" s="95"/>
      <c r="BO2719" s="95"/>
      <c r="BP2719" s="95"/>
      <c r="BQ2719" s="95"/>
    </row>
    <row r="2720" spans="1:69" x14ac:dyDescent="0.25">
      <c r="A2720" t="str">
        <f>VLOOKUP(B2720,[2]RH!$B:$BV,72,0)</f>
        <v>non-Actif</v>
      </c>
      <c r="B2720" s="172">
        <v>2780</v>
      </c>
      <c r="C2720" s="168" t="s">
        <v>168</v>
      </c>
      <c r="D2720" s="7" t="s">
        <v>10248</v>
      </c>
      <c r="E2720" s="130" t="s">
        <v>67</v>
      </c>
      <c r="F2720" s="130" t="s">
        <v>118</v>
      </c>
      <c r="G2720" s="7" t="s">
        <v>5325</v>
      </c>
      <c r="H2720" s="125" t="s">
        <v>225</v>
      </c>
      <c r="I2720" s="7" t="s">
        <v>5620</v>
      </c>
      <c r="J2720" s="65" t="s">
        <v>281</v>
      </c>
      <c r="K2720" s="125" t="s">
        <v>89</v>
      </c>
      <c r="L2720" s="139" t="s">
        <v>90</v>
      </c>
      <c r="M2720" s="7" t="s">
        <v>191</v>
      </c>
      <c r="N2720" s="129">
        <v>45629</v>
      </c>
      <c r="O2720" s="95"/>
      <c r="P2720" s="7">
        <f t="shared" ca="1" si="3482"/>
        <v>-34</v>
      </c>
      <c r="Q2720" s="129">
        <v>45682</v>
      </c>
      <c r="R2720" s="95" t="s">
        <v>1692</v>
      </c>
      <c r="S2720" s="95"/>
      <c r="T2720" s="9" t="s">
        <v>156</v>
      </c>
      <c r="U2720" s="7" t="str">
        <f t="shared" si="3450"/>
        <v>Contractuel</v>
      </c>
      <c r="V2720" s="8">
        <v>45658</v>
      </c>
      <c r="W2720" s="8">
        <v>45688</v>
      </c>
      <c r="X2720" s="95"/>
      <c r="Y2720" s="95"/>
      <c r="Z2720" s="129">
        <v>45629</v>
      </c>
      <c r="AA2720" s="7">
        <f t="shared" si="3451"/>
        <v>12</v>
      </c>
      <c r="AB2720" s="7">
        <f t="shared" si="3452"/>
        <v>2024</v>
      </c>
      <c r="AC2720" s="7">
        <f t="shared" si="3453"/>
        <v>2028</v>
      </c>
      <c r="AD2720" s="10" t="e">
        <f t="shared" ref="AD2720:AD2756" ca="1" si="3493">IF(#REF!="Non",(DAYS360(N2720,Q2720)/360),(DAYS360(N2720,TODAY())/360))</f>
        <v>#REF!</v>
      </c>
      <c r="AE2720" s="10" t="e">
        <f t="shared" ca="1" si="3455"/>
        <v>#REF!</v>
      </c>
      <c r="AF2720" s="144">
        <v>36185</v>
      </c>
      <c r="AG2720" s="11">
        <f t="shared" ca="1" si="3456"/>
        <v>26.12876712328767</v>
      </c>
      <c r="AH2720" s="10" t="str">
        <f t="shared" ca="1" si="3457"/>
        <v>&gt;25&lt; 35</v>
      </c>
      <c r="AI2720" s="95">
        <v>17442282</v>
      </c>
      <c r="AJ2720" s="164" t="s">
        <v>92</v>
      </c>
      <c r="AK2720" s="163" t="s">
        <v>10249</v>
      </c>
      <c r="AL2720" s="144">
        <v>45211</v>
      </c>
      <c r="AM2720" s="65" t="s">
        <v>108</v>
      </c>
      <c r="AN2720" s="125" t="s">
        <v>109</v>
      </c>
      <c r="AO2720" s="95"/>
      <c r="AP2720" s="95" t="s">
        <v>1514</v>
      </c>
      <c r="AQ2720" s="95">
        <v>3</v>
      </c>
      <c r="AR2720" s="95">
        <v>1</v>
      </c>
      <c r="AS2720" s="15">
        <f t="shared" si="3418"/>
        <v>45994.25</v>
      </c>
      <c r="AT2720" s="122" t="s">
        <v>163</v>
      </c>
      <c r="AU2720" s="65">
        <v>3.8780000000000001</v>
      </c>
      <c r="AV2720" s="164">
        <v>17</v>
      </c>
      <c r="AW2720" s="164" t="s">
        <v>201</v>
      </c>
      <c r="AX2720" s="164" t="s">
        <v>10250</v>
      </c>
      <c r="AY2720" s="164">
        <v>85</v>
      </c>
      <c r="AZ2720" s="95" t="s">
        <v>203</v>
      </c>
      <c r="BA2720" s="20" t="str">
        <f t="shared" si="3458"/>
        <v>17001000000306888885</v>
      </c>
      <c r="BB2720" s="31">
        <f t="shared" si="3459"/>
        <v>20</v>
      </c>
      <c r="BC2720" s="95" t="s">
        <v>7664</v>
      </c>
      <c r="BD2720" s="95" t="s">
        <v>341</v>
      </c>
      <c r="BE2720" s="95"/>
      <c r="BF2720" s="95"/>
      <c r="BG2720" s="95">
        <v>54006110</v>
      </c>
      <c r="BH2720" s="95"/>
      <c r="BI2720" s="95"/>
      <c r="BJ2720" s="95"/>
      <c r="BK2720" s="14" t="str">
        <f t="shared" ref="BK2720:BK2727" si="3494">IF(K2720="CADRE","CADRE",CONCATENATE(J2720,"-",H2720))</f>
        <v>B-P6 AV</v>
      </c>
      <c r="BL2720" s="95"/>
      <c r="BM2720" s="95"/>
      <c r="BN2720" s="95"/>
      <c r="BO2720" s="95"/>
      <c r="BP2720" s="95"/>
      <c r="BQ2720" s="95"/>
    </row>
    <row r="2721" spans="1:69" x14ac:dyDescent="0.25">
      <c r="A2721" t="str">
        <f>VLOOKUP(B2721,[2]RH!$B:$BV,72,0)</f>
        <v>si</v>
      </c>
      <c r="B2721" s="172">
        <v>2781</v>
      </c>
      <c r="C2721" s="168" t="s">
        <v>168</v>
      </c>
      <c r="D2721" s="7" t="s">
        <v>10251</v>
      </c>
      <c r="E2721" s="130" t="s">
        <v>67</v>
      </c>
      <c r="F2721" s="130" t="s">
        <v>258</v>
      </c>
      <c r="G2721" s="7" t="s">
        <v>264</v>
      </c>
      <c r="H2721" s="125"/>
      <c r="I2721" s="7"/>
      <c r="J2721" s="65"/>
      <c r="K2721" s="125" t="s">
        <v>70</v>
      </c>
      <c r="L2721" s="139" t="s">
        <v>90</v>
      </c>
      <c r="M2721" s="7" t="str">
        <f t="shared" ref="M2721" si="3495">G2721</f>
        <v>INGENIEUR QUALITE</v>
      </c>
      <c r="N2721" s="129">
        <v>45628</v>
      </c>
      <c r="O2721" s="95"/>
      <c r="P2721" s="7" t="str">
        <f t="shared" ca="1" si="3482"/>
        <v/>
      </c>
      <c r="Q2721" s="129"/>
      <c r="R2721" s="95"/>
      <c r="S2721" s="95"/>
      <c r="T2721" s="9" t="s">
        <v>72</v>
      </c>
      <c r="U2721" s="7" t="str">
        <f t="shared" si="3450"/>
        <v>Titulaire</v>
      </c>
      <c r="V2721" s="128">
        <v>45628</v>
      </c>
      <c r="W2721" s="129"/>
      <c r="X2721" s="95"/>
      <c r="Y2721" s="95"/>
      <c r="Z2721" s="129">
        <v>45628</v>
      </c>
      <c r="AA2721" s="7">
        <f t="shared" si="3451"/>
        <v>12</v>
      </c>
      <c r="AB2721" s="7">
        <f t="shared" si="3452"/>
        <v>2024</v>
      </c>
      <c r="AC2721" s="7">
        <f t="shared" si="3453"/>
        <v>2028</v>
      </c>
      <c r="AD2721" s="10" t="e">
        <f t="shared" ref="AD2721:AD2757" ca="1" si="3496">IF(#REF!="Non",(DAYS360(N2721,Q2721)/360),(DAYS360(N2721,TODAY())/360))</f>
        <v>#REF!</v>
      </c>
      <c r="AE2721" s="10" t="e">
        <f t="shared" ca="1" si="3455"/>
        <v>#REF!</v>
      </c>
      <c r="AF2721" s="144">
        <v>36151</v>
      </c>
      <c r="AG2721" s="11">
        <f t="shared" ca="1" si="3456"/>
        <v>26.221917808219178</v>
      </c>
      <c r="AH2721" s="10" t="str">
        <f t="shared" ca="1" si="3457"/>
        <v>&gt;25&lt; 35</v>
      </c>
      <c r="AI2721" s="95"/>
      <c r="AJ2721" s="164"/>
      <c r="AK2721" s="163" t="s">
        <v>10252</v>
      </c>
      <c r="AL2721" s="144">
        <v>43315</v>
      </c>
      <c r="AM2721" s="65" t="s">
        <v>108</v>
      </c>
      <c r="AN2721" s="125" t="s">
        <v>109</v>
      </c>
      <c r="AO2721" s="95" t="s">
        <v>10253</v>
      </c>
      <c r="AP2721" s="95" t="s">
        <v>10254</v>
      </c>
      <c r="AQ2721" s="95">
        <v>15</v>
      </c>
      <c r="AR2721" s="95">
        <v>1</v>
      </c>
      <c r="AS2721" s="15">
        <f t="shared" si="3418"/>
        <v>45993.25</v>
      </c>
      <c r="AT2721" s="122" t="s">
        <v>77</v>
      </c>
      <c r="AU2721" s="65">
        <v>2400</v>
      </c>
      <c r="AV2721" s="164">
        <v>14</v>
      </c>
      <c r="AW2721" s="164" t="s">
        <v>2192</v>
      </c>
      <c r="AX2721" s="164">
        <v>61007011856</v>
      </c>
      <c r="AY2721" s="164">
        <v>54</v>
      </c>
      <c r="AZ2721" s="95" t="s">
        <v>185</v>
      </c>
      <c r="BA2721" s="20" t="str">
        <f t="shared" si="3458"/>
        <v>14096096100701185654</v>
      </c>
      <c r="BB2721" s="31">
        <f t="shared" si="3459"/>
        <v>20</v>
      </c>
      <c r="BC2721" s="95" t="s">
        <v>1286</v>
      </c>
      <c r="BD2721" s="95" t="s">
        <v>115</v>
      </c>
      <c r="BE2721" s="95"/>
      <c r="BF2721" s="95"/>
      <c r="BG2721" s="95"/>
      <c r="BH2721" s="95"/>
      <c r="BI2721" s="95"/>
      <c r="BJ2721" s="95"/>
      <c r="BK2721" s="14" t="str">
        <f t="shared" si="3494"/>
        <v>CADRE</v>
      </c>
      <c r="BL2721" s="95"/>
      <c r="BM2721" s="95"/>
      <c r="BN2721" s="95"/>
      <c r="BO2721" s="95"/>
      <c r="BP2721" s="95"/>
      <c r="BQ2721" s="95"/>
    </row>
    <row r="2722" spans="1:69" x14ac:dyDescent="0.25">
      <c r="A2722" t="str">
        <f>VLOOKUP(B2722,[2]RH!$B:$BV,72,0)</f>
        <v>si</v>
      </c>
      <c r="B2722" s="172">
        <v>2782</v>
      </c>
      <c r="C2722" s="168" t="s">
        <v>168</v>
      </c>
      <c r="D2722" s="7" t="s">
        <v>10255</v>
      </c>
      <c r="E2722" s="130" t="s">
        <v>67</v>
      </c>
      <c r="F2722" s="130" t="s">
        <v>258</v>
      </c>
      <c r="G2722" s="7" t="s">
        <v>4734</v>
      </c>
      <c r="H2722" s="125" t="s">
        <v>225</v>
      </c>
      <c r="I2722" s="7" t="s">
        <v>6637</v>
      </c>
      <c r="J2722" s="65" t="s">
        <v>281</v>
      </c>
      <c r="K2722" s="125" t="s">
        <v>89</v>
      </c>
      <c r="L2722" s="139" t="s">
        <v>90</v>
      </c>
      <c r="M2722" s="7" t="s">
        <v>191</v>
      </c>
      <c r="N2722" s="129">
        <v>45630</v>
      </c>
      <c r="O2722" s="95"/>
      <c r="P2722" s="7">
        <f t="shared" ca="1" si="3482"/>
        <v>-6</v>
      </c>
      <c r="Q2722" s="129"/>
      <c r="R2722" s="95"/>
      <c r="S2722" s="95"/>
      <c r="T2722" s="9" t="s">
        <v>156</v>
      </c>
      <c r="U2722" s="7" t="str">
        <f t="shared" si="3450"/>
        <v>Contractuel</v>
      </c>
      <c r="V2722" s="8">
        <v>45689</v>
      </c>
      <c r="W2722" s="8">
        <f>VLOOKUP(B2722,[1]BASE!$A:$Q,17,0)</f>
        <v>45716</v>
      </c>
      <c r="X2722" s="95"/>
      <c r="Y2722" s="95"/>
      <c r="Z2722" s="129">
        <v>45630</v>
      </c>
      <c r="AA2722" s="7">
        <f t="shared" si="3451"/>
        <v>12</v>
      </c>
      <c r="AB2722" s="7">
        <f t="shared" si="3452"/>
        <v>2024</v>
      </c>
      <c r="AC2722" s="7">
        <f t="shared" si="3453"/>
        <v>2028</v>
      </c>
      <c r="AD2722" s="10" t="e">
        <f t="shared" ref="AD2722:AD2758" ca="1" si="3497">IF(#REF!="Non",(DAYS360(N2722,Q2722)/360),(DAYS360(N2722,TODAY())/360))</f>
        <v>#REF!</v>
      </c>
      <c r="AE2722" s="10" t="e">
        <f t="shared" ca="1" si="3455"/>
        <v>#REF!</v>
      </c>
      <c r="AF2722" s="144">
        <v>37476</v>
      </c>
      <c r="AG2722" s="11">
        <f t="shared" ca="1" si="3456"/>
        <v>22.591780821917808</v>
      </c>
      <c r="AH2722" s="10" t="str">
        <f t="shared" ca="1" si="3457"/>
        <v>&lt; 25</v>
      </c>
      <c r="AI2722" s="95">
        <v>17676920</v>
      </c>
      <c r="AJ2722" s="164" t="s">
        <v>106</v>
      </c>
      <c r="AK2722" s="163" t="s">
        <v>10256</v>
      </c>
      <c r="AL2722" s="144">
        <v>44076</v>
      </c>
      <c r="AM2722" s="65" t="s">
        <v>108</v>
      </c>
      <c r="AN2722" s="125" t="s">
        <v>109</v>
      </c>
      <c r="AO2722" s="95"/>
      <c r="AP2722" s="95" t="s">
        <v>10192</v>
      </c>
      <c r="AQ2722" s="95">
        <v>3</v>
      </c>
      <c r="AR2722" s="95">
        <v>1</v>
      </c>
      <c r="AS2722" s="15">
        <f t="shared" si="3418"/>
        <v>45995.25</v>
      </c>
      <c r="AT2722" s="122" t="s">
        <v>163</v>
      </c>
      <c r="AU2722" s="65">
        <v>3.8780000000000001</v>
      </c>
      <c r="AV2722" s="164">
        <v>17</v>
      </c>
      <c r="AW2722" s="164" t="s">
        <v>201</v>
      </c>
      <c r="AX2722" s="164" t="s">
        <v>10257</v>
      </c>
      <c r="AY2722" s="164">
        <v>67</v>
      </c>
      <c r="AZ2722" s="95" t="s">
        <v>203</v>
      </c>
      <c r="BA2722" s="20" t="str">
        <f t="shared" si="3458"/>
        <v>17001000000342139267</v>
      </c>
      <c r="BB2722" s="31">
        <f t="shared" si="3459"/>
        <v>20</v>
      </c>
      <c r="BC2722" s="95" t="s">
        <v>1760</v>
      </c>
      <c r="BD2722" s="95" t="s">
        <v>341</v>
      </c>
      <c r="BE2722" s="95"/>
      <c r="BF2722" s="95"/>
      <c r="BG2722" s="95">
        <v>99368445</v>
      </c>
      <c r="BH2722" s="95"/>
      <c r="BI2722" s="95"/>
      <c r="BJ2722" s="95"/>
      <c r="BK2722" s="14" t="str">
        <f>IF(K2722="CADRE","CADRE",CONCATENATE(J2722,"-",H2722))</f>
        <v>B-P6 AV</v>
      </c>
      <c r="BL2722" s="95"/>
      <c r="BM2722" s="95"/>
      <c r="BN2722" s="95"/>
      <c r="BO2722" s="95"/>
      <c r="BP2722" s="95"/>
      <c r="BQ2722" s="95"/>
    </row>
    <row r="2723" spans="1:69" x14ac:dyDescent="0.25">
      <c r="A2723" t="str">
        <f>VLOOKUP(B2723,[2]RH!$B:$BV,72,0)</f>
        <v>si</v>
      </c>
      <c r="B2723" s="172">
        <v>2783</v>
      </c>
      <c r="C2723" s="168" t="s">
        <v>168</v>
      </c>
      <c r="D2723" s="7" t="s">
        <v>4014</v>
      </c>
      <c r="E2723" s="130" t="s">
        <v>67</v>
      </c>
      <c r="F2723" s="130" t="s">
        <v>102</v>
      </c>
      <c r="G2723" s="7" t="s">
        <v>10258</v>
      </c>
      <c r="H2723" s="125"/>
      <c r="I2723" s="7"/>
      <c r="J2723" s="65"/>
      <c r="K2723" s="125" t="s">
        <v>70</v>
      </c>
      <c r="L2723" s="139" t="s">
        <v>90</v>
      </c>
      <c r="M2723" s="7" t="s">
        <v>10258</v>
      </c>
      <c r="N2723" s="129">
        <v>45635</v>
      </c>
      <c r="O2723" s="95"/>
      <c r="P2723" s="7" t="str">
        <f t="shared" ca="1" si="3482"/>
        <v/>
      </c>
      <c r="Q2723" s="129"/>
      <c r="R2723" s="95"/>
      <c r="S2723" s="95"/>
      <c r="T2723" s="9" t="s">
        <v>72</v>
      </c>
      <c r="U2723" s="7" t="str">
        <f t="shared" si="3450"/>
        <v>Titulaire</v>
      </c>
      <c r="V2723" s="128">
        <v>45635</v>
      </c>
      <c r="W2723" s="129"/>
      <c r="X2723" s="95"/>
      <c r="Y2723" s="95"/>
      <c r="Z2723" s="129">
        <v>45635</v>
      </c>
      <c r="AA2723" s="7">
        <f t="shared" si="3451"/>
        <v>12</v>
      </c>
      <c r="AB2723" s="7">
        <f t="shared" si="3452"/>
        <v>2024</v>
      </c>
      <c r="AC2723" s="7">
        <f t="shared" si="3453"/>
        <v>2028</v>
      </c>
      <c r="AD2723" s="10" t="e">
        <f t="shared" ref="AD2723:AD2759" ca="1" si="3498">IF(#REF!="Non",(DAYS360(N2723,Q2723)/360),(DAYS360(N2723,TODAY())/360))</f>
        <v>#REF!</v>
      </c>
      <c r="AE2723" s="10" t="e">
        <f t="shared" ca="1" si="3455"/>
        <v>#REF!</v>
      </c>
      <c r="AF2723" s="144">
        <v>33979</v>
      </c>
      <c r="AG2723" s="11">
        <f t="shared" ca="1" si="3456"/>
        <v>32.172602739726024</v>
      </c>
      <c r="AH2723" s="10" t="str">
        <f t="shared" ca="1" si="3457"/>
        <v>&gt;25&lt; 35</v>
      </c>
      <c r="AI2723" s="95">
        <v>17141984</v>
      </c>
      <c r="AJ2723" s="164" t="s">
        <v>82</v>
      </c>
      <c r="AK2723" s="163" t="s">
        <v>4016</v>
      </c>
      <c r="AL2723" s="144">
        <v>42248</v>
      </c>
      <c r="AM2723" s="65" t="s">
        <v>108</v>
      </c>
      <c r="AN2723" s="125" t="s">
        <v>109</v>
      </c>
      <c r="AO2723" s="95"/>
      <c r="AP2723" s="95" t="s">
        <v>10259</v>
      </c>
      <c r="AQ2723" s="95">
        <v>15</v>
      </c>
      <c r="AR2723" s="95">
        <v>1</v>
      </c>
      <c r="AS2723" s="15">
        <f t="shared" si="3418"/>
        <v>46000.25</v>
      </c>
      <c r="AT2723" s="122" t="s">
        <v>77</v>
      </c>
      <c r="AU2723" s="65">
        <v>1700</v>
      </c>
      <c r="AV2723" s="164">
        <v>25</v>
      </c>
      <c r="AW2723" s="164" t="s">
        <v>4017</v>
      </c>
      <c r="AX2723" s="164" t="s">
        <v>4018</v>
      </c>
      <c r="AY2723" s="164">
        <v>52</v>
      </c>
      <c r="AZ2723" s="95" t="s">
        <v>276</v>
      </c>
      <c r="BA2723" s="20" t="str">
        <f t="shared" si="3458"/>
        <v>25063000000115366352</v>
      </c>
      <c r="BB2723" s="31">
        <f t="shared" si="3459"/>
        <v>20</v>
      </c>
      <c r="BC2723" s="95" t="s">
        <v>10260</v>
      </c>
      <c r="BD2723" s="95" t="s">
        <v>115</v>
      </c>
      <c r="BE2723" s="95"/>
      <c r="BF2723" s="95"/>
      <c r="BG2723" s="95"/>
      <c r="BH2723" s="95"/>
      <c r="BI2723" s="95"/>
      <c r="BJ2723" s="95"/>
      <c r="BK2723" s="14" t="str">
        <f t="shared" si="3494"/>
        <v>CADRE</v>
      </c>
      <c r="BL2723" s="95"/>
      <c r="BM2723" s="95"/>
      <c r="BN2723" s="95"/>
      <c r="BO2723" s="95"/>
      <c r="BP2723" s="95"/>
      <c r="BQ2723" s="95"/>
    </row>
    <row r="2724" spans="1:69" x14ac:dyDescent="0.25">
      <c r="A2724" t="str">
        <f>VLOOKUP(B2724,[2]RH!$B:$BV,72,0)</f>
        <v>si</v>
      </c>
      <c r="B2724" s="172">
        <v>2784</v>
      </c>
      <c r="C2724" s="168" t="s">
        <v>168</v>
      </c>
      <c r="D2724" s="7" t="s">
        <v>10261</v>
      </c>
      <c r="E2724" s="130" t="s">
        <v>67</v>
      </c>
      <c r="F2724" s="130" t="s">
        <v>258</v>
      </c>
      <c r="G2724" s="7" t="s">
        <v>264</v>
      </c>
      <c r="H2724" s="125"/>
      <c r="I2724" s="7"/>
      <c r="J2724" s="65"/>
      <c r="K2724" s="125" t="s">
        <v>70</v>
      </c>
      <c r="L2724" s="139" t="s">
        <v>90</v>
      </c>
      <c r="M2724" s="7" t="str">
        <f t="shared" ref="M2724" si="3499">G2724</f>
        <v>INGENIEUR QUALITE</v>
      </c>
      <c r="N2724" s="129">
        <v>45636</v>
      </c>
      <c r="O2724" s="95"/>
      <c r="P2724" s="7" t="str">
        <f t="shared" ca="1" si="3482"/>
        <v/>
      </c>
      <c r="Q2724" s="129"/>
      <c r="R2724" s="95"/>
      <c r="S2724" s="95"/>
      <c r="T2724" s="9" t="s">
        <v>72</v>
      </c>
      <c r="U2724" s="7" t="str">
        <f t="shared" si="3450"/>
        <v>Titulaire</v>
      </c>
      <c r="V2724" s="128">
        <v>45636</v>
      </c>
      <c r="W2724" s="129"/>
      <c r="X2724" s="95"/>
      <c r="Y2724" s="95"/>
      <c r="Z2724" s="129">
        <v>45636</v>
      </c>
      <c r="AA2724" s="7">
        <f t="shared" si="3451"/>
        <v>12</v>
      </c>
      <c r="AB2724" s="7">
        <f t="shared" si="3452"/>
        <v>2024</v>
      </c>
      <c r="AC2724" s="7">
        <f t="shared" si="3453"/>
        <v>2028</v>
      </c>
      <c r="AD2724" s="10" t="e">
        <f t="shared" ref="AD2724:AD2760" ca="1" si="3500">IF(#REF!="Non",(DAYS360(N2724,Q2724)/360),(DAYS360(N2724,TODAY())/360))</f>
        <v>#REF!</v>
      </c>
      <c r="AE2724" s="10" t="e">
        <f t="shared" ca="1" si="3455"/>
        <v>#REF!</v>
      </c>
      <c r="AF2724" s="144">
        <v>35699</v>
      </c>
      <c r="AG2724" s="11">
        <f t="shared" ca="1" si="3456"/>
        <v>27.460273972602739</v>
      </c>
      <c r="AH2724" s="10" t="str">
        <f t="shared" ca="1" si="3457"/>
        <v>&gt;25&lt; 35</v>
      </c>
      <c r="AI2724" s="95"/>
      <c r="AJ2724" s="164"/>
      <c r="AK2724" s="163" t="s">
        <v>10262</v>
      </c>
      <c r="AL2724" s="144">
        <v>44672</v>
      </c>
      <c r="AM2724" s="65" t="s">
        <v>108</v>
      </c>
      <c r="AN2724" s="125" t="s">
        <v>109</v>
      </c>
      <c r="AO2724" s="95"/>
      <c r="AP2724" s="95" t="s">
        <v>10263</v>
      </c>
      <c r="AQ2724" s="95">
        <v>15</v>
      </c>
      <c r="AR2724" s="95">
        <v>1</v>
      </c>
      <c r="AS2724" s="15">
        <f t="shared" ref="AS2724:AS2787" si="3501">N2724+(365.25*AR2724)</f>
        <v>46001.25</v>
      </c>
      <c r="AT2724" s="122" t="s">
        <v>77</v>
      </c>
      <c r="AU2724" s="65">
        <v>2500</v>
      </c>
      <c r="AV2724" s="164" t="s">
        <v>79</v>
      </c>
      <c r="AW2724" s="164">
        <v>12602</v>
      </c>
      <c r="AX2724" s="164" t="s">
        <v>10264</v>
      </c>
      <c r="AY2724" s="164">
        <v>10</v>
      </c>
      <c r="AZ2724" s="95" t="s">
        <v>83</v>
      </c>
      <c r="BA2724" s="20" t="str">
        <f t="shared" si="3458"/>
        <v>08126029032001095910</v>
      </c>
      <c r="BB2724" s="31">
        <f t="shared" si="3459"/>
        <v>20</v>
      </c>
      <c r="BC2724" s="95" t="s">
        <v>1286</v>
      </c>
      <c r="BD2724" s="95" t="s">
        <v>115</v>
      </c>
      <c r="BE2724" s="95"/>
      <c r="BF2724" s="95"/>
      <c r="BG2724" s="95">
        <v>94045223</v>
      </c>
      <c r="BH2724" s="95"/>
      <c r="BI2724" s="95"/>
      <c r="BJ2724" s="95"/>
      <c r="BK2724" s="14" t="str">
        <f t="shared" si="3494"/>
        <v>CADRE</v>
      </c>
      <c r="BL2724" s="95"/>
      <c r="BM2724" s="95"/>
      <c r="BN2724" s="95"/>
      <c r="BO2724" s="95"/>
      <c r="BP2724" s="95"/>
      <c r="BQ2724" s="95"/>
    </row>
    <row r="2725" spans="1:69" x14ac:dyDescent="0.25">
      <c r="A2725" t="str">
        <f>VLOOKUP(B2725,[2]RH!$B:$BV,72,0)</f>
        <v>si</v>
      </c>
      <c r="B2725" s="172">
        <v>2785</v>
      </c>
      <c r="C2725" s="168" t="s">
        <v>65</v>
      </c>
      <c r="D2725" s="7" t="s">
        <v>10265</v>
      </c>
      <c r="E2725" s="130" t="s">
        <v>67</v>
      </c>
      <c r="F2725" s="130" t="s">
        <v>132</v>
      </c>
      <c r="G2725" s="7" t="s">
        <v>10266</v>
      </c>
      <c r="H2725" s="125"/>
      <c r="I2725" s="7"/>
      <c r="J2725" s="65"/>
      <c r="K2725" s="125" t="s">
        <v>70</v>
      </c>
      <c r="L2725" s="139" t="s">
        <v>90</v>
      </c>
      <c r="M2725" s="7" t="s">
        <v>10266</v>
      </c>
      <c r="N2725" s="129">
        <v>45659</v>
      </c>
      <c r="O2725" s="95"/>
      <c r="P2725" s="7" t="str">
        <f t="shared" ca="1" si="3482"/>
        <v/>
      </c>
      <c r="Q2725" s="129"/>
      <c r="R2725" s="95"/>
      <c r="S2725" s="95"/>
      <c r="T2725" s="9" t="s">
        <v>72</v>
      </c>
      <c r="U2725" s="7" t="str">
        <f t="shared" si="3450"/>
        <v>Titulaire</v>
      </c>
      <c r="V2725" s="128"/>
      <c r="W2725" s="129"/>
      <c r="X2725" s="95"/>
      <c r="Y2725" s="95"/>
      <c r="Z2725" s="129">
        <v>45659</v>
      </c>
      <c r="AA2725" s="7">
        <f t="shared" si="3451"/>
        <v>1</v>
      </c>
      <c r="AB2725" s="7">
        <f t="shared" si="3452"/>
        <v>2025</v>
      </c>
      <c r="AC2725" s="7">
        <f t="shared" si="3453"/>
        <v>2029</v>
      </c>
      <c r="AD2725" s="10" t="e">
        <f t="shared" ref="AD2725:AD2761" ca="1" si="3502">IF(#REF!="Non",(DAYS360(N2725,Q2725)/360),(DAYS360(N2725,TODAY())/360))</f>
        <v>#REF!</v>
      </c>
      <c r="AE2725" s="10" t="e">
        <f t="shared" ca="1" si="3455"/>
        <v>#REF!</v>
      </c>
      <c r="AF2725" s="144">
        <v>32750</v>
      </c>
      <c r="AG2725" s="11">
        <f t="shared" ca="1" si="3456"/>
        <v>35.539726027397258</v>
      </c>
      <c r="AH2725" s="10" t="str">
        <f t="shared" ca="1" si="3457"/>
        <v>&gt;35&lt; 45</v>
      </c>
      <c r="AI2725" s="95">
        <v>17048574</v>
      </c>
      <c r="AJ2725" s="164" t="s">
        <v>120</v>
      </c>
      <c r="AK2725" s="163" t="s">
        <v>10267</v>
      </c>
      <c r="AL2725" s="144">
        <v>40040</v>
      </c>
      <c r="AM2725" s="65" t="s">
        <v>6153</v>
      </c>
      <c r="AN2725" s="125" t="s">
        <v>6642</v>
      </c>
      <c r="AO2725" s="95">
        <v>2</v>
      </c>
      <c r="AP2725" s="95"/>
      <c r="AQ2725" s="95">
        <v>16</v>
      </c>
      <c r="AR2725" s="95">
        <v>1</v>
      </c>
      <c r="AS2725" s="15">
        <f t="shared" si="3501"/>
        <v>46024.25</v>
      </c>
      <c r="AT2725" s="122" t="s">
        <v>77</v>
      </c>
      <c r="AU2725" s="65"/>
      <c r="AV2725" s="164" t="s">
        <v>92</v>
      </c>
      <c r="AW2725" s="164" t="s">
        <v>10268</v>
      </c>
      <c r="AX2725" s="164">
        <v>10075074153</v>
      </c>
      <c r="AY2725" s="164">
        <v>44</v>
      </c>
      <c r="AZ2725" s="95" t="s">
        <v>152</v>
      </c>
      <c r="BA2725" s="20" t="str">
        <f t="shared" si="3458"/>
        <v>04303051007507415344</v>
      </c>
      <c r="BB2725" s="31">
        <f t="shared" si="3459"/>
        <v>20</v>
      </c>
      <c r="BC2725" s="95" t="s">
        <v>10269</v>
      </c>
      <c r="BD2725" s="95" t="s">
        <v>391</v>
      </c>
      <c r="BE2725" s="95"/>
      <c r="BF2725" s="95"/>
      <c r="BG2725" s="95"/>
      <c r="BH2725" s="95"/>
      <c r="BI2725" s="95"/>
      <c r="BJ2725" s="95"/>
      <c r="BK2725" s="14" t="str">
        <f t="shared" si="3494"/>
        <v>CADRE</v>
      </c>
      <c r="BL2725" s="95"/>
      <c r="BM2725" s="95"/>
      <c r="BN2725" s="95"/>
      <c r="BO2725" s="95"/>
      <c r="BP2725" s="95"/>
      <c r="BQ2725" s="95"/>
    </row>
    <row r="2726" spans="1:69" x14ac:dyDescent="0.25">
      <c r="A2726" t="str">
        <f>VLOOKUP(B2726,[2]RH!$B:$BV,72,0)</f>
        <v>si</v>
      </c>
      <c r="B2726" s="172">
        <v>2786</v>
      </c>
      <c r="C2726" s="168" t="s">
        <v>65</v>
      </c>
      <c r="D2726" s="7" t="s">
        <v>10270</v>
      </c>
      <c r="E2726" s="130" t="s">
        <v>67</v>
      </c>
      <c r="F2726" s="130" t="s">
        <v>118</v>
      </c>
      <c r="G2726" s="7" t="s">
        <v>149</v>
      </c>
      <c r="H2726" s="125"/>
      <c r="I2726" s="7"/>
      <c r="J2726" s="65"/>
      <c r="K2726" s="125" t="s">
        <v>70</v>
      </c>
      <c r="L2726" s="139" t="s">
        <v>90</v>
      </c>
      <c r="M2726" s="7" t="s">
        <v>149</v>
      </c>
      <c r="N2726" s="129">
        <v>45659</v>
      </c>
      <c r="O2726" s="95"/>
      <c r="P2726" s="7" t="str">
        <f t="shared" ca="1" si="3482"/>
        <v/>
      </c>
      <c r="Q2726" s="129"/>
      <c r="R2726" s="95"/>
      <c r="S2726" s="95"/>
      <c r="T2726" s="9" t="s">
        <v>72</v>
      </c>
      <c r="U2726" s="7" t="str">
        <f t="shared" si="3450"/>
        <v>Titulaire</v>
      </c>
      <c r="V2726" s="128"/>
      <c r="W2726" s="129"/>
      <c r="X2726" s="95"/>
      <c r="Y2726" s="95"/>
      <c r="Z2726" s="129">
        <v>45659</v>
      </c>
      <c r="AA2726" s="7">
        <f t="shared" si="3451"/>
        <v>1</v>
      </c>
      <c r="AB2726" s="7">
        <f t="shared" si="3452"/>
        <v>2025</v>
      </c>
      <c r="AC2726" s="7">
        <f t="shared" si="3453"/>
        <v>2029</v>
      </c>
      <c r="AD2726" s="10" t="e">
        <f t="shared" ref="AD2726:AD2762" ca="1" si="3503">IF(#REF!="Non",(DAYS360(N2726,Q2726)/360),(DAYS360(N2726,TODAY())/360))</f>
        <v>#REF!</v>
      </c>
      <c r="AE2726" s="10" t="e">
        <f t="shared" ca="1" si="3455"/>
        <v>#REF!</v>
      </c>
      <c r="AF2726" s="144">
        <v>34497</v>
      </c>
      <c r="AG2726" s="11">
        <f t="shared" ca="1" si="3456"/>
        <v>30.753424657534246</v>
      </c>
      <c r="AH2726" s="10" t="str">
        <f t="shared" ca="1" si="3457"/>
        <v>&gt;25&lt; 35</v>
      </c>
      <c r="AI2726" s="95">
        <v>17158859</v>
      </c>
      <c r="AJ2726" s="164" t="s">
        <v>170</v>
      </c>
      <c r="AK2726" s="163" t="s">
        <v>10271</v>
      </c>
      <c r="AL2726" s="144">
        <v>42307</v>
      </c>
      <c r="AM2726" s="65" t="s">
        <v>6153</v>
      </c>
      <c r="AN2726" s="125" t="s">
        <v>109</v>
      </c>
      <c r="AO2726" s="95"/>
      <c r="AP2726" s="95"/>
      <c r="AQ2726" s="95">
        <v>14</v>
      </c>
      <c r="AR2726" s="95">
        <v>1</v>
      </c>
      <c r="AS2726" s="15">
        <f t="shared" si="3501"/>
        <v>46024.25</v>
      </c>
      <c r="AT2726" s="122" t="s">
        <v>77</v>
      </c>
      <c r="AU2726" s="65"/>
      <c r="AV2726" s="164" t="s">
        <v>92</v>
      </c>
      <c r="AW2726" s="164" t="s">
        <v>916</v>
      </c>
      <c r="AX2726" s="164">
        <v>80059369041</v>
      </c>
      <c r="AY2726" s="164">
        <v>48</v>
      </c>
      <c r="AZ2726" s="95" t="s">
        <v>10272</v>
      </c>
      <c r="BA2726" s="20" t="str">
        <f t="shared" si="3458"/>
        <v>04043128005936904148</v>
      </c>
      <c r="BB2726" s="31">
        <f t="shared" si="3459"/>
        <v>20</v>
      </c>
      <c r="BC2726" s="95" t="s">
        <v>10273</v>
      </c>
      <c r="BD2726" s="95" t="s">
        <v>4885</v>
      </c>
      <c r="BE2726" s="95"/>
      <c r="BF2726" s="95"/>
      <c r="BG2726" s="95"/>
      <c r="BH2726" s="95"/>
      <c r="BI2726" s="95"/>
      <c r="BJ2726" s="95"/>
      <c r="BK2726" s="14" t="str">
        <f t="shared" si="3494"/>
        <v>CADRE</v>
      </c>
      <c r="BL2726" s="95"/>
      <c r="BM2726" s="95"/>
      <c r="BN2726" s="95"/>
      <c r="BO2726" s="95"/>
      <c r="BP2726" s="95"/>
      <c r="BQ2726" s="95"/>
    </row>
    <row r="2727" spans="1:69" x14ac:dyDescent="0.25">
      <c r="A2727" t="str">
        <f>VLOOKUP(B2727,[2]RH!$B:$BV,72,0)</f>
        <v>si</v>
      </c>
      <c r="B2727" s="172">
        <v>2787</v>
      </c>
      <c r="C2727" s="168" t="s">
        <v>65</v>
      </c>
      <c r="D2727" s="7" t="s">
        <v>10274</v>
      </c>
      <c r="E2727" s="130" t="s">
        <v>67</v>
      </c>
      <c r="F2727" s="130" t="s">
        <v>135</v>
      </c>
      <c r="G2727" s="7" t="s">
        <v>387</v>
      </c>
      <c r="H2727" s="125"/>
      <c r="I2727" s="7"/>
      <c r="J2727" s="65"/>
      <c r="K2727" s="125" t="s">
        <v>89</v>
      </c>
      <c r="L2727" s="139" t="s">
        <v>90</v>
      </c>
      <c r="M2727" s="7" t="s">
        <v>387</v>
      </c>
      <c r="N2727" s="129">
        <v>45659</v>
      </c>
      <c r="O2727" s="95"/>
      <c r="P2727" s="7" t="str">
        <f t="shared" ca="1" si="3482"/>
        <v/>
      </c>
      <c r="Q2727" s="129"/>
      <c r="R2727" s="95"/>
      <c r="S2727" s="95"/>
      <c r="T2727" s="9" t="s">
        <v>72</v>
      </c>
      <c r="U2727" s="7" t="str">
        <f t="shared" si="3450"/>
        <v>Titulaire</v>
      </c>
      <c r="V2727" s="128"/>
      <c r="W2727" s="129"/>
      <c r="X2727" s="95"/>
      <c r="Y2727" s="95"/>
      <c r="Z2727" s="129">
        <v>45659</v>
      </c>
      <c r="AA2727" s="7">
        <f t="shared" si="3451"/>
        <v>1</v>
      </c>
      <c r="AB2727" s="7">
        <f t="shared" si="3452"/>
        <v>2025</v>
      </c>
      <c r="AC2727" s="7">
        <f t="shared" si="3453"/>
        <v>2029</v>
      </c>
      <c r="AD2727" s="10" t="e">
        <f t="shared" ref="AD2727:AD2763" ca="1" si="3504">IF(#REF!="Non",(DAYS360(N2727,Q2727)/360),(DAYS360(N2727,TODAY())/360))</f>
        <v>#REF!</v>
      </c>
      <c r="AE2727" s="10" t="e">
        <f t="shared" ca="1" si="3455"/>
        <v>#REF!</v>
      </c>
      <c r="AF2727" s="144">
        <v>34953</v>
      </c>
      <c r="AG2727" s="11">
        <f t="shared" ca="1" si="3456"/>
        <v>29.504109589041096</v>
      </c>
      <c r="AH2727" s="10" t="str">
        <f t="shared" ca="1" si="3457"/>
        <v>&gt;25&lt; 35</v>
      </c>
      <c r="AI2727" s="95"/>
      <c r="AJ2727" s="164"/>
      <c r="AK2727" s="163" t="s">
        <v>10275</v>
      </c>
      <c r="AL2727" s="144">
        <v>43386</v>
      </c>
      <c r="AM2727" s="65" t="s">
        <v>6153</v>
      </c>
      <c r="AN2727" s="125" t="s">
        <v>109</v>
      </c>
      <c r="AO2727" s="95"/>
      <c r="AP2727" s="95"/>
      <c r="AQ2727" s="95">
        <v>11</v>
      </c>
      <c r="AR2727" s="95">
        <v>1</v>
      </c>
      <c r="AS2727" s="15">
        <f t="shared" si="3501"/>
        <v>46024.25</v>
      </c>
      <c r="AT2727" s="122" t="s">
        <v>77</v>
      </c>
      <c r="AU2727" s="65"/>
      <c r="AV2727" s="164">
        <v>47</v>
      </c>
      <c r="AW2727" s="164" t="s">
        <v>303</v>
      </c>
      <c r="AX2727" s="164" t="s">
        <v>10276</v>
      </c>
      <c r="AY2727" s="164">
        <v>65</v>
      </c>
      <c r="AZ2727" s="95" t="s">
        <v>7073</v>
      </c>
      <c r="BA2727" s="20" t="str">
        <f t="shared" si="3458"/>
        <v>47010000000006643165</v>
      </c>
      <c r="BB2727" s="31">
        <f t="shared" si="3459"/>
        <v>20</v>
      </c>
      <c r="BC2727" s="95" t="s">
        <v>10277</v>
      </c>
      <c r="BD2727" s="95" t="s">
        <v>85</v>
      </c>
      <c r="BE2727" s="95"/>
      <c r="BF2727" s="95"/>
      <c r="BG2727" s="95"/>
      <c r="BH2727" s="95"/>
      <c r="BI2727" s="95"/>
      <c r="BJ2727" s="95"/>
      <c r="BK2727" s="14" t="str">
        <f t="shared" si="3494"/>
        <v>-</v>
      </c>
      <c r="BL2727" s="95"/>
      <c r="BM2727" s="95"/>
      <c r="BN2727" s="95"/>
      <c r="BO2727" s="95"/>
      <c r="BP2727" s="95"/>
      <c r="BQ2727" s="95"/>
    </row>
    <row r="2728" spans="1:69" x14ac:dyDescent="0.25">
      <c r="A2728" t="str">
        <f>VLOOKUP(B2728,[2]RH!$B:$BV,72,0)</f>
        <v>si</v>
      </c>
      <c r="B2728" s="172">
        <v>2788</v>
      </c>
      <c r="C2728" s="169" t="s">
        <v>168</v>
      </c>
      <c r="D2728" s="174" t="s">
        <v>8024</v>
      </c>
      <c r="E2728" s="143" t="s">
        <v>67</v>
      </c>
      <c r="F2728" s="143" t="s">
        <v>258</v>
      </c>
      <c r="G2728" s="127" t="s">
        <v>4734</v>
      </c>
      <c r="H2728" s="125" t="s">
        <v>225</v>
      </c>
      <c r="I2728" s="7" t="s">
        <v>6637</v>
      </c>
      <c r="J2728" s="65" t="s">
        <v>190</v>
      </c>
      <c r="K2728" s="125" t="s">
        <v>89</v>
      </c>
      <c r="L2728" s="139" t="s">
        <v>90</v>
      </c>
      <c r="M2728" s="175" t="s">
        <v>191</v>
      </c>
      <c r="N2728" s="129">
        <v>45664</v>
      </c>
      <c r="O2728" s="95"/>
      <c r="P2728" s="7">
        <f t="shared" ca="1" si="3482"/>
        <v>-6</v>
      </c>
      <c r="Q2728" s="95"/>
      <c r="R2728" s="95"/>
      <c r="S2728" s="95"/>
      <c r="T2728" s="176" t="s">
        <v>156</v>
      </c>
      <c r="U2728" s="7" t="str">
        <f t="shared" si="3450"/>
        <v>Contractuel</v>
      </c>
      <c r="V2728" s="8">
        <v>45689</v>
      </c>
      <c r="W2728" s="8">
        <f>VLOOKUP(B2728,[1]BASE!$A:$Q,17,0)</f>
        <v>45716</v>
      </c>
      <c r="X2728" s="95"/>
      <c r="Y2728" s="95"/>
      <c r="Z2728" s="129">
        <v>45664</v>
      </c>
      <c r="AA2728" s="7">
        <f t="shared" si="3451"/>
        <v>1</v>
      </c>
      <c r="AB2728" s="7">
        <f t="shared" si="3452"/>
        <v>2025</v>
      </c>
      <c r="AC2728" s="7">
        <f t="shared" si="3453"/>
        <v>2029</v>
      </c>
      <c r="AD2728" s="10" t="e">
        <f t="shared" ref="AD2728:AD2729" ca="1" si="3505">IF(#REF!="Non",(DAYS360(N2728,Q2728)/360),(DAYS360(N2728,TODAY())/360))</f>
        <v>#REF!</v>
      </c>
      <c r="AE2728" s="10" t="e">
        <f t="shared" ca="1" si="3455"/>
        <v>#REF!</v>
      </c>
      <c r="AF2728" s="144">
        <v>35570</v>
      </c>
      <c r="AG2728" s="11">
        <f t="shared" ca="1" si="3456"/>
        <v>27.813698630136987</v>
      </c>
      <c r="AH2728" s="10" t="str">
        <f t="shared" ca="1" si="3457"/>
        <v>&gt;25&lt; 35</v>
      </c>
      <c r="AI2728" s="95">
        <v>17824569</v>
      </c>
      <c r="AJ2728" s="164" t="s">
        <v>150</v>
      </c>
      <c r="AK2728" s="163" t="s">
        <v>9692</v>
      </c>
      <c r="AL2728" s="144">
        <v>45294</v>
      </c>
      <c r="AM2728" s="65" t="s">
        <v>108</v>
      </c>
      <c r="AN2728" s="65" t="s">
        <v>76</v>
      </c>
      <c r="AO2728" s="95"/>
      <c r="AP2728" s="95" t="s">
        <v>1514</v>
      </c>
      <c r="AQ2728" s="95">
        <v>3</v>
      </c>
      <c r="AR2728" s="95">
        <v>1</v>
      </c>
      <c r="AS2728" s="15">
        <f t="shared" si="3501"/>
        <v>46029.25</v>
      </c>
      <c r="AT2728" s="65" t="s">
        <v>163</v>
      </c>
      <c r="AU2728" s="125">
        <v>3.8780000000000001</v>
      </c>
      <c r="AV2728" s="95">
        <v>17</v>
      </c>
      <c r="AW2728" s="164" t="s">
        <v>201</v>
      </c>
      <c r="AX2728" s="164" t="s">
        <v>9693</v>
      </c>
      <c r="AY2728" s="164" t="s">
        <v>92</v>
      </c>
      <c r="AZ2728" s="95" t="s">
        <v>203</v>
      </c>
      <c r="BA2728" s="20" t="str">
        <f t="shared" si="3458"/>
        <v>17001000000306484104</v>
      </c>
      <c r="BB2728" s="31">
        <f t="shared" si="3459"/>
        <v>20</v>
      </c>
      <c r="BC2728" s="95" t="s">
        <v>9694</v>
      </c>
      <c r="BD2728" s="95" t="s">
        <v>115</v>
      </c>
      <c r="BE2728" s="95"/>
      <c r="BF2728" s="95"/>
      <c r="BG2728" s="95">
        <v>96625702</v>
      </c>
      <c r="BH2728" s="95"/>
      <c r="BI2728" s="95"/>
      <c r="BJ2728" s="95"/>
      <c r="BK2728" s="14" t="str">
        <f>IF(K2728="CADRE","CADRE",CONCATENATE(J2728,"-",H2728))</f>
        <v>A-P6 AV</v>
      </c>
      <c r="BL2728" s="95"/>
      <c r="BM2728" s="95"/>
      <c r="BN2728" s="95"/>
      <c r="BO2728" s="95"/>
      <c r="BP2728" s="95"/>
      <c r="BQ2728" s="95"/>
    </row>
    <row r="2729" spans="1:69" x14ac:dyDescent="0.25">
      <c r="A2729" t="str">
        <f>VLOOKUP(B2729,[2]RH!$B:$BV,72,0)</f>
        <v>si</v>
      </c>
      <c r="B2729" s="172">
        <v>2789</v>
      </c>
      <c r="C2729" s="169" t="s">
        <v>168</v>
      </c>
      <c r="D2729" s="174" t="s">
        <v>10278</v>
      </c>
      <c r="E2729" s="143" t="s">
        <v>67</v>
      </c>
      <c r="F2729" s="143" t="s">
        <v>118</v>
      </c>
      <c r="G2729" s="127" t="s">
        <v>5325</v>
      </c>
      <c r="H2729" s="41" t="s">
        <v>562</v>
      </c>
      <c r="I2729" s="65" t="s">
        <v>3974</v>
      </c>
      <c r="J2729" s="65" t="s">
        <v>281</v>
      </c>
      <c r="K2729" s="125" t="s">
        <v>89</v>
      </c>
      <c r="L2729" s="139" t="s">
        <v>90</v>
      </c>
      <c r="M2729" s="175" t="s">
        <v>191</v>
      </c>
      <c r="N2729" s="129">
        <v>45665</v>
      </c>
      <c r="O2729" s="95"/>
      <c r="P2729" s="7">
        <f t="shared" ca="1" si="3482"/>
        <v>-6</v>
      </c>
      <c r="Q2729" s="95"/>
      <c r="R2729" s="95"/>
      <c r="S2729" s="95"/>
      <c r="T2729" s="176" t="s">
        <v>156</v>
      </c>
      <c r="U2729" s="7" t="str">
        <f t="shared" si="3450"/>
        <v>Contractuel</v>
      </c>
      <c r="V2729" s="8">
        <v>45689</v>
      </c>
      <c r="W2729" s="8">
        <f>VLOOKUP(B2729,[1]BASE!$A:$Q,17,0)</f>
        <v>45716</v>
      </c>
      <c r="X2729" s="95"/>
      <c r="Y2729" s="95"/>
      <c r="Z2729" s="129">
        <v>45665</v>
      </c>
      <c r="AA2729" s="7">
        <f t="shared" si="3451"/>
        <v>1</v>
      </c>
      <c r="AB2729" s="7">
        <f t="shared" si="3452"/>
        <v>2025</v>
      </c>
      <c r="AC2729" s="7">
        <f t="shared" si="3453"/>
        <v>2029</v>
      </c>
      <c r="AD2729" s="10" t="e">
        <f t="shared" ref="AD2729:AD2730" ca="1" si="3506">IF(#REF!="Non",(DAYS360(N2729,Q2729)/360),(DAYS360(N2729,TODAY())/360))</f>
        <v>#REF!</v>
      </c>
      <c r="AE2729" s="10" t="e">
        <f t="shared" ca="1" si="3455"/>
        <v>#REF!</v>
      </c>
      <c r="AF2729" s="144">
        <v>32364</v>
      </c>
      <c r="AG2729" s="11">
        <f t="shared" ca="1" si="3456"/>
        <v>36.597260273972601</v>
      </c>
      <c r="AH2729" s="10" t="str">
        <f t="shared" ca="1" si="3457"/>
        <v>&gt;35&lt; 45</v>
      </c>
      <c r="AI2729" s="95">
        <v>17152479</v>
      </c>
      <c r="AJ2729" s="164" t="s">
        <v>192</v>
      </c>
      <c r="AK2729" s="163" t="s">
        <v>10279</v>
      </c>
      <c r="AL2729" s="144">
        <v>42627</v>
      </c>
      <c r="AM2729" s="65" t="s">
        <v>108</v>
      </c>
      <c r="AN2729" s="65" t="s">
        <v>76</v>
      </c>
      <c r="AO2729" s="95"/>
      <c r="AP2729" s="95" t="s">
        <v>10280</v>
      </c>
      <c r="AQ2729" s="95">
        <v>3</v>
      </c>
      <c r="AR2729" s="95">
        <v>1</v>
      </c>
      <c r="AS2729" s="15">
        <f t="shared" si="3501"/>
        <v>46030.25</v>
      </c>
      <c r="AT2729" s="65" t="s">
        <v>163</v>
      </c>
      <c r="AU2729" s="125">
        <v>3.8780000000000001</v>
      </c>
      <c r="AV2729" s="95">
        <v>14</v>
      </c>
      <c r="AW2729" s="164" t="s">
        <v>869</v>
      </c>
      <c r="AX2729" s="95">
        <v>31007049677</v>
      </c>
      <c r="AY2729" s="95">
        <v>72</v>
      </c>
      <c r="AZ2729" s="95" t="s">
        <v>185</v>
      </c>
      <c r="BA2729" s="20" t="str">
        <f t="shared" si="3458"/>
        <v>14043043100704967772</v>
      </c>
      <c r="BB2729" s="31">
        <f t="shared" si="3459"/>
        <v>20</v>
      </c>
      <c r="BC2729" s="95" t="s">
        <v>431</v>
      </c>
      <c r="BD2729" s="95" t="s">
        <v>115</v>
      </c>
      <c r="BE2729" s="95"/>
      <c r="BF2729" s="95"/>
      <c r="BG2729" s="95">
        <v>22639660</v>
      </c>
      <c r="BH2729" s="95"/>
      <c r="BI2729" s="95"/>
      <c r="BJ2729" s="95"/>
      <c r="BK2729" s="14" t="s">
        <v>3979</v>
      </c>
      <c r="BL2729" s="95"/>
      <c r="BM2729" s="95"/>
      <c r="BN2729" s="95"/>
      <c r="BO2729" s="95"/>
      <c r="BP2729" s="95"/>
      <c r="BQ2729" s="95"/>
    </row>
    <row r="2730" spans="1:69" x14ac:dyDescent="0.25">
      <c r="A2730" t="str">
        <f>VLOOKUP(B2730,[2]RH!$B:$BV,72,0)</f>
        <v>si</v>
      </c>
      <c r="B2730" s="172">
        <v>2790</v>
      </c>
      <c r="C2730" s="168" t="s">
        <v>65</v>
      </c>
      <c r="D2730" s="7" t="s">
        <v>10281</v>
      </c>
      <c r="E2730" s="130" t="s">
        <v>67</v>
      </c>
      <c r="F2730" s="130" t="s">
        <v>102</v>
      </c>
      <c r="G2730" s="7" t="s">
        <v>1585</v>
      </c>
      <c r="H2730" s="125" t="s">
        <v>102</v>
      </c>
      <c r="I2730" s="7" t="s">
        <v>8781</v>
      </c>
      <c r="J2730" s="65"/>
      <c r="K2730" s="125" t="s">
        <v>89</v>
      </c>
      <c r="L2730" s="139" t="s">
        <v>90</v>
      </c>
      <c r="M2730" s="7" t="s">
        <v>191</v>
      </c>
      <c r="N2730" s="129">
        <v>45670</v>
      </c>
      <c r="O2730" s="95"/>
      <c r="P2730" s="7">
        <f t="shared" ca="1" si="3482"/>
        <v>-6</v>
      </c>
      <c r="Q2730" s="129"/>
      <c r="R2730" s="95"/>
      <c r="S2730" s="95"/>
      <c r="T2730" s="9" t="s">
        <v>156</v>
      </c>
      <c r="U2730" s="7" t="str">
        <f t="shared" si="3450"/>
        <v>Contractuel</v>
      </c>
      <c r="V2730" s="8">
        <v>45670</v>
      </c>
      <c r="W2730" s="8">
        <v>45716</v>
      </c>
      <c r="X2730" s="95"/>
      <c r="Y2730" s="95"/>
      <c r="Z2730" s="129">
        <v>45670</v>
      </c>
      <c r="AA2730" s="7">
        <f t="shared" si="3451"/>
        <v>1</v>
      </c>
      <c r="AB2730" s="7">
        <f t="shared" si="3452"/>
        <v>2025</v>
      </c>
      <c r="AC2730" s="7">
        <f t="shared" si="3453"/>
        <v>2029</v>
      </c>
      <c r="AD2730" s="10" t="e">
        <f t="shared" ref="AD2730:AD2731" ca="1" si="3507">IF(#REF!="Non",(DAYS360(N2730,Q2730)/360),(DAYS360(N2730,TODAY())/360))</f>
        <v>#REF!</v>
      </c>
      <c r="AE2730" s="10" t="e">
        <f t="shared" ca="1" si="3455"/>
        <v>#REF!</v>
      </c>
      <c r="AF2730" s="144">
        <v>34209</v>
      </c>
      <c r="AG2730" s="11">
        <f t="shared" ca="1" si="3456"/>
        <v>31.542465753424658</v>
      </c>
      <c r="AH2730" s="10" t="str">
        <f t="shared" ca="1" si="3457"/>
        <v>&gt;25&lt; 35</v>
      </c>
      <c r="AI2730" s="95"/>
      <c r="AJ2730" s="164"/>
      <c r="AK2730" s="163" t="s">
        <v>10282</v>
      </c>
      <c r="AL2730" s="144">
        <v>44840</v>
      </c>
      <c r="AM2730" s="65" t="s">
        <v>75</v>
      </c>
      <c r="AN2730" s="125" t="s">
        <v>109</v>
      </c>
      <c r="AO2730" s="95"/>
      <c r="AP2730" s="95" t="s">
        <v>9793</v>
      </c>
      <c r="AQ2730" s="95">
        <v>3</v>
      </c>
      <c r="AR2730" s="95">
        <v>1</v>
      </c>
      <c r="AS2730" s="15">
        <f t="shared" si="3501"/>
        <v>46035.25</v>
      </c>
      <c r="AT2730" s="122" t="s">
        <v>163</v>
      </c>
      <c r="AU2730" s="65">
        <v>3.778</v>
      </c>
      <c r="AV2730" s="164" t="s">
        <v>79</v>
      </c>
      <c r="AW2730" s="164" t="s">
        <v>1911</v>
      </c>
      <c r="AX2730" s="164">
        <v>10120127420</v>
      </c>
      <c r="AY2730" s="164">
        <v>66</v>
      </c>
      <c r="AZ2730" s="95" t="s">
        <v>83</v>
      </c>
      <c r="BA2730" s="20" t="str">
        <f t="shared" si="3458"/>
        <v>08020011012012742066</v>
      </c>
      <c r="BB2730" s="31">
        <f t="shared" si="3459"/>
        <v>20</v>
      </c>
      <c r="BC2730" s="95" t="s">
        <v>714</v>
      </c>
      <c r="BD2730" s="95" t="s">
        <v>115</v>
      </c>
      <c r="BE2730" s="95"/>
      <c r="BF2730" s="95"/>
      <c r="BG2730" s="95">
        <v>26798326</v>
      </c>
      <c r="BH2730" s="95"/>
      <c r="BI2730" s="95"/>
      <c r="BJ2730" s="95"/>
      <c r="BK2730" s="14" t="str">
        <f t="shared" ref="BK2730:BK2793" si="3508">IF(K2730="CADRE","CADRE",CONCATENATE(J2730,"-",H2730))</f>
        <v>-LOGISTIQUE</v>
      </c>
      <c r="BL2730" s="95"/>
      <c r="BM2730" s="95"/>
      <c r="BN2730" s="95"/>
      <c r="BO2730" s="95"/>
      <c r="BP2730" s="95"/>
      <c r="BQ2730" s="95"/>
    </row>
    <row r="2731" spans="1:69" x14ac:dyDescent="0.25">
      <c r="A2731" t="str">
        <f>VLOOKUP(B2731,[2]RH!$B:$BV,72,0)</f>
        <v>si</v>
      </c>
      <c r="B2731" s="172">
        <v>2791</v>
      </c>
      <c r="C2731" s="169" t="s">
        <v>168</v>
      </c>
      <c r="D2731" s="174" t="s">
        <v>10283</v>
      </c>
      <c r="E2731" s="143" t="s">
        <v>67</v>
      </c>
      <c r="F2731" s="143" t="s">
        <v>87</v>
      </c>
      <c r="G2731" s="65" t="s">
        <v>10284</v>
      </c>
      <c r="H2731" s="65" t="s">
        <v>87</v>
      </c>
      <c r="K2731" s="65" t="s">
        <v>89</v>
      </c>
      <c r="L2731" s="127" t="s">
        <v>90</v>
      </c>
      <c r="M2731" s="127" t="s">
        <v>191</v>
      </c>
      <c r="N2731" s="129">
        <v>45677</v>
      </c>
      <c r="P2731" s="7">
        <f t="shared" ca="1" si="3482"/>
        <v>105</v>
      </c>
      <c r="R2731"/>
      <c r="S2731"/>
      <c r="T2731" s="176" t="s">
        <v>72</v>
      </c>
      <c r="U2731" s="7" t="str">
        <f t="shared" si="3450"/>
        <v>Titulaire</v>
      </c>
      <c r="V2731" s="129">
        <v>45677</v>
      </c>
      <c r="W2731" s="129">
        <v>45827</v>
      </c>
      <c r="Z2731" s="129">
        <v>45677</v>
      </c>
      <c r="AA2731" s="7">
        <f t="shared" si="3451"/>
        <v>1</v>
      </c>
      <c r="AB2731" s="7">
        <f t="shared" si="3452"/>
        <v>2025</v>
      </c>
      <c r="AC2731" s="7">
        <f t="shared" si="3453"/>
        <v>2029</v>
      </c>
      <c r="AD2731" s="10" t="e">
        <f t="shared" ref="AD2731:AD2732" ca="1" si="3509">IF(#REF!="Non",(DAYS360(N2731,Q2731)/360),(DAYS360(N2731,TODAY())/360))</f>
        <v>#REF!</v>
      </c>
      <c r="AE2731" s="10" t="e">
        <f t="shared" ca="1" si="3455"/>
        <v>#REF!</v>
      </c>
      <c r="AF2731" s="144">
        <v>35350</v>
      </c>
      <c r="AG2731" s="11">
        <f t="shared" ca="1" si="3456"/>
        <v>28.416438356164385</v>
      </c>
      <c r="AH2731" s="10" t="str">
        <f t="shared" ca="1" si="3457"/>
        <v>&gt;25&lt; 35</v>
      </c>
      <c r="AI2731" s="95">
        <v>17179623</v>
      </c>
      <c r="AJ2731" s="164" t="s">
        <v>213</v>
      </c>
      <c r="AK2731" s="163" t="s">
        <v>10285</v>
      </c>
      <c r="AL2731" s="144">
        <v>45405</v>
      </c>
      <c r="AM2731" s="65" t="s">
        <v>108</v>
      </c>
      <c r="AN2731" s="125" t="s">
        <v>109</v>
      </c>
      <c r="AP2731" s="95" t="s">
        <v>10286</v>
      </c>
      <c r="AQ2731" s="95">
        <v>6</v>
      </c>
      <c r="AR2731" s="95">
        <v>1</v>
      </c>
      <c r="AS2731" s="15">
        <f t="shared" si="3501"/>
        <v>46042.25</v>
      </c>
      <c r="AT2731" s="65" t="s">
        <v>77</v>
      </c>
      <c r="AU2731" s="65">
        <v>1200</v>
      </c>
      <c r="AV2731" s="13" t="s">
        <v>73</v>
      </c>
      <c r="AW2731" s="13" t="s">
        <v>10287</v>
      </c>
      <c r="AX2731">
        <v>61130122735</v>
      </c>
      <c r="AY2731">
        <v>31</v>
      </c>
      <c r="AZ2731" t="s">
        <v>98</v>
      </c>
      <c r="BA2731" s="20" t="str">
        <f t="shared" si="3458"/>
        <v>01085116113012273531</v>
      </c>
      <c r="BB2731" s="31">
        <f t="shared" si="3459"/>
        <v>20</v>
      </c>
      <c r="BC2731" s="95" t="s">
        <v>10288</v>
      </c>
      <c r="BD2731" s="95" t="s">
        <v>482</v>
      </c>
      <c r="BF2731"/>
      <c r="BG2731" s="95">
        <v>56519996</v>
      </c>
      <c r="BK2731" s="14" t="str">
        <f t="shared" si="3508"/>
        <v>-MAINTENANCE</v>
      </c>
    </row>
    <row r="2732" spans="1:69" x14ac:dyDescent="0.25">
      <c r="A2732" t="str">
        <f>VLOOKUP(B2732,[2]RH!$B:$BV,72,0)</f>
        <v>si</v>
      </c>
      <c r="B2732" s="172">
        <v>2792</v>
      </c>
      <c r="C2732" s="168" t="s">
        <v>65</v>
      </c>
      <c r="D2732" s="7" t="s">
        <v>10289</v>
      </c>
      <c r="E2732" s="130" t="s">
        <v>67</v>
      </c>
      <c r="F2732" s="130" t="s">
        <v>102</v>
      </c>
      <c r="G2732" s="7" t="s">
        <v>1585</v>
      </c>
      <c r="H2732" s="125" t="s">
        <v>102</v>
      </c>
      <c r="I2732" s="7" t="s">
        <v>8781</v>
      </c>
      <c r="J2732" s="65"/>
      <c r="K2732" s="125" t="s">
        <v>89</v>
      </c>
      <c r="L2732" s="139" t="s">
        <v>90</v>
      </c>
      <c r="M2732" s="7" t="s">
        <v>191</v>
      </c>
      <c r="N2732" s="129">
        <v>45679</v>
      </c>
      <c r="O2732" s="95"/>
      <c r="P2732" s="7">
        <f t="shared" ca="1" si="3482"/>
        <v>-6</v>
      </c>
      <c r="Q2732" s="129"/>
      <c r="R2732" s="95"/>
      <c r="S2732" s="95"/>
      <c r="T2732" s="9" t="s">
        <v>156</v>
      </c>
      <c r="U2732" s="7" t="str">
        <f t="shared" si="3450"/>
        <v>Contractuel</v>
      </c>
      <c r="V2732" s="8">
        <v>45679</v>
      </c>
      <c r="W2732" s="8">
        <v>45716</v>
      </c>
      <c r="X2732" s="95"/>
      <c r="Y2732" s="95"/>
      <c r="Z2732" s="129">
        <v>45679</v>
      </c>
      <c r="AA2732" s="7">
        <f t="shared" si="3451"/>
        <v>1</v>
      </c>
      <c r="AB2732" s="7">
        <f t="shared" si="3452"/>
        <v>2025</v>
      </c>
      <c r="AC2732" s="7">
        <f t="shared" si="3453"/>
        <v>2029</v>
      </c>
      <c r="AD2732" s="10" t="e">
        <f t="shared" ref="AD2732:AD2763" ca="1" si="3510">IF(#REF!="Non",(DAYS360(N2732,Q2732)/360),(DAYS360(N2732,TODAY())/360))</f>
        <v>#REF!</v>
      </c>
      <c r="AE2732" s="10" t="e">
        <f t="shared" ca="1" si="3455"/>
        <v>#REF!</v>
      </c>
      <c r="AF2732" s="144">
        <v>37052</v>
      </c>
      <c r="AG2732" s="11">
        <f t="shared" ca="1" si="3456"/>
        <v>23.753424657534246</v>
      </c>
      <c r="AH2732" s="10" t="str">
        <f t="shared" ca="1" si="3457"/>
        <v>&lt; 25</v>
      </c>
      <c r="AI2732" s="95"/>
      <c r="AJ2732" s="164"/>
      <c r="AK2732" s="163" t="s">
        <v>10290</v>
      </c>
      <c r="AL2732" s="144">
        <v>44796</v>
      </c>
      <c r="AM2732" s="65" t="s">
        <v>75</v>
      </c>
      <c r="AN2732" s="125" t="s">
        <v>109</v>
      </c>
      <c r="AO2732" s="95"/>
      <c r="AP2732" s="95" t="s">
        <v>9793</v>
      </c>
      <c r="AQ2732" s="95">
        <v>3</v>
      </c>
      <c r="AR2732" s="95">
        <v>1</v>
      </c>
      <c r="AS2732" s="15">
        <f t="shared" si="3501"/>
        <v>46044.25</v>
      </c>
      <c r="AT2732" s="122" t="s">
        <v>163</v>
      </c>
      <c r="AU2732" s="65">
        <v>3.778</v>
      </c>
      <c r="AV2732" s="164">
        <v>17</v>
      </c>
      <c r="AW2732" s="164" t="s">
        <v>201</v>
      </c>
      <c r="AX2732" s="164" t="s">
        <v>10291</v>
      </c>
      <c r="AY2732" s="164">
        <v>76</v>
      </c>
      <c r="AZ2732" s="95" t="s">
        <v>203</v>
      </c>
      <c r="BA2732" s="20" t="str">
        <f t="shared" si="3458"/>
        <v>17001000000353730476</v>
      </c>
      <c r="BB2732" s="31">
        <f t="shared" si="3459"/>
        <v>20</v>
      </c>
      <c r="BC2732" s="95" t="s">
        <v>10292</v>
      </c>
      <c r="BD2732" s="95" t="s">
        <v>341</v>
      </c>
      <c r="BE2732" s="95"/>
      <c r="BF2732" s="95"/>
      <c r="BG2732" s="95">
        <v>50470920</v>
      </c>
      <c r="BH2732" s="95"/>
      <c r="BI2732" s="95"/>
      <c r="BJ2732" s="95"/>
      <c r="BK2732" s="14" t="str">
        <f t="shared" si="3508"/>
        <v>-LOGISTIQUE</v>
      </c>
      <c r="BL2732" s="95"/>
      <c r="BM2732" s="95"/>
      <c r="BN2732" s="95"/>
      <c r="BO2732" s="95"/>
      <c r="BP2732" s="95"/>
      <c r="BQ2732" s="95"/>
    </row>
    <row r="2733" spans="1:69" x14ac:dyDescent="0.25">
      <c r="A2733" t="str">
        <f>VLOOKUP(B2733,[2]RH!$B:$BV,72,0)</f>
        <v>si</v>
      </c>
      <c r="B2733" s="172">
        <v>2793</v>
      </c>
      <c r="C2733" s="168" t="s">
        <v>168</v>
      </c>
      <c r="D2733" s="7" t="s">
        <v>10293</v>
      </c>
      <c r="E2733" s="130" t="s">
        <v>67</v>
      </c>
      <c r="F2733" s="130" t="s">
        <v>118</v>
      </c>
      <c r="G2733" s="7" t="s">
        <v>220</v>
      </c>
      <c r="H2733" s="125" t="s">
        <v>225</v>
      </c>
      <c r="I2733" s="7" t="s">
        <v>589</v>
      </c>
      <c r="J2733" s="65" t="s">
        <v>190</v>
      </c>
      <c r="K2733" s="125" t="s">
        <v>146</v>
      </c>
      <c r="L2733" s="139" t="s">
        <v>90</v>
      </c>
      <c r="M2733" s="7" t="s">
        <v>191</v>
      </c>
      <c r="N2733" s="129">
        <v>45691</v>
      </c>
      <c r="O2733" s="95"/>
      <c r="P2733" s="7">
        <f t="shared" ca="1" si="3482"/>
        <v>-6</v>
      </c>
      <c r="Q2733" s="129"/>
      <c r="R2733" s="95"/>
      <c r="S2733" s="95"/>
      <c r="T2733" s="9" t="s">
        <v>156</v>
      </c>
      <c r="U2733" s="7" t="str">
        <f t="shared" si="3450"/>
        <v>Contractuel</v>
      </c>
      <c r="V2733" s="8">
        <v>45691</v>
      </c>
      <c r="W2733" s="8">
        <v>45716</v>
      </c>
      <c r="X2733" s="95"/>
      <c r="Y2733" s="95"/>
      <c r="Z2733" s="129">
        <v>45691</v>
      </c>
      <c r="AA2733" s="7">
        <f t="shared" si="3451"/>
        <v>2</v>
      </c>
      <c r="AB2733" s="7">
        <f t="shared" si="3452"/>
        <v>2025</v>
      </c>
      <c r="AC2733" s="7">
        <f t="shared" si="3453"/>
        <v>2029</v>
      </c>
      <c r="AD2733" s="10" t="e">
        <f t="shared" ref="AD2733:AD2764" ca="1" si="3511">IF(#REF!="Non",(DAYS360(N2733,Q2733)/360),(DAYS360(N2733,TODAY())/360))</f>
        <v>#REF!</v>
      </c>
      <c r="AE2733" s="10" t="e">
        <f t="shared" ca="1" si="3455"/>
        <v>#REF!</v>
      </c>
      <c r="AF2733" s="144">
        <v>27170</v>
      </c>
      <c r="AG2733" s="11">
        <f t="shared" ca="1" si="3456"/>
        <v>50.827397260273976</v>
      </c>
      <c r="AH2733" s="10" t="str">
        <f t="shared" ca="1" si="3457"/>
        <v>&gt;45&lt; 55</v>
      </c>
      <c r="AI2733" s="95">
        <v>12191497</v>
      </c>
      <c r="AJ2733" s="164" t="s">
        <v>82</v>
      </c>
      <c r="AK2733" s="163" t="s">
        <v>10294</v>
      </c>
      <c r="AL2733" s="144">
        <v>45127</v>
      </c>
      <c r="AM2733" s="65" t="s">
        <v>108</v>
      </c>
      <c r="AN2733" s="125" t="s">
        <v>76</v>
      </c>
      <c r="AO2733" s="95">
        <v>2</v>
      </c>
      <c r="AP2733" s="95" t="s">
        <v>10145</v>
      </c>
      <c r="AQ2733" s="95">
        <v>3</v>
      </c>
      <c r="AR2733" s="95">
        <v>1</v>
      </c>
      <c r="AS2733" s="15">
        <f t="shared" si="3501"/>
        <v>46056.25</v>
      </c>
      <c r="AT2733" s="122" t="s">
        <v>163</v>
      </c>
      <c r="AU2733" s="125">
        <v>3.9529999999999998</v>
      </c>
      <c r="AV2733" s="164">
        <v>17</v>
      </c>
      <c r="AW2733" s="164" t="s">
        <v>201</v>
      </c>
      <c r="AX2733" s="164" t="s">
        <v>10295</v>
      </c>
      <c r="AY2733" s="164">
        <v>96</v>
      </c>
      <c r="AZ2733" s="95" t="s">
        <v>203</v>
      </c>
      <c r="BA2733" s="20" t="str">
        <f t="shared" si="3458"/>
        <v>17001000000088848696</v>
      </c>
      <c r="BB2733" s="31">
        <f t="shared" si="3459"/>
        <v>20</v>
      </c>
      <c r="BC2733" s="95" t="s">
        <v>286</v>
      </c>
      <c r="BD2733" s="95" t="s">
        <v>115</v>
      </c>
      <c r="BE2733" s="95"/>
      <c r="BF2733" s="95"/>
      <c r="BG2733" s="95">
        <v>23722780</v>
      </c>
      <c r="BH2733" s="95">
        <v>96949026</v>
      </c>
      <c r="BI2733" s="95"/>
      <c r="BJ2733" s="95"/>
      <c r="BK2733" s="14" t="str">
        <f t="shared" si="3508"/>
        <v>A-P6 AV</v>
      </c>
      <c r="BL2733" s="95" t="s">
        <v>595</v>
      </c>
      <c r="BM2733" s="95"/>
      <c r="BN2733" s="95"/>
      <c r="BO2733" s="95"/>
      <c r="BP2733" s="95"/>
      <c r="BQ2733" s="95"/>
    </row>
    <row r="2734" spans="1:69" x14ac:dyDescent="0.25">
      <c r="A2734" t="str">
        <f>VLOOKUP(B2734,[2]RH!$B:$BV,72,0)</f>
        <v>si</v>
      </c>
      <c r="B2734" s="172">
        <v>2794</v>
      </c>
      <c r="C2734" s="168" t="s">
        <v>168</v>
      </c>
      <c r="D2734" s="7" t="s">
        <v>10296</v>
      </c>
      <c r="E2734" s="130" t="s">
        <v>67</v>
      </c>
      <c r="F2734" s="130" t="s">
        <v>118</v>
      </c>
      <c r="G2734" s="7" t="s">
        <v>220</v>
      </c>
      <c r="H2734" s="125" t="s">
        <v>225</v>
      </c>
      <c r="I2734" s="7" t="s">
        <v>589</v>
      </c>
      <c r="J2734" s="65" t="s">
        <v>190</v>
      </c>
      <c r="K2734" s="125" t="s">
        <v>146</v>
      </c>
      <c r="L2734" s="139" t="s">
        <v>90</v>
      </c>
      <c r="M2734" s="7" t="s">
        <v>191</v>
      </c>
      <c r="N2734" s="129">
        <v>45691</v>
      </c>
      <c r="O2734" s="95"/>
      <c r="P2734" s="7">
        <f t="shared" ca="1" si="3482"/>
        <v>-6</v>
      </c>
      <c r="Q2734" s="129"/>
      <c r="R2734" s="95"/>
      <c r="S2734" s="95"/>
      <c r="T2734" s="9" t="s">
        <v>156</v>
      </c>
      <c r="U2734" s="7" t="str">
        <f t="shared" si="3450"/>
        <v>Contractuel</v>
      </c>
      <c r="V2734" s="8">
        <v>45691</v>
      </c>
      <c r="W2734" s="8">
        <v>45716</v>
      </c>
      <c r="X2734" s="95"/>
      <c r="Y2734" s="95"/>
      <c r="Z2734" s="129">
        <v>45691</v>
      </c>
      <c r="AA2734" s="7">
        <f t="shared" si="3451"/>
        <v>2</v>
      </c>
      <c r="AB2734" s="7">
        <f t="shared" si="3452"/>
        <v>2025</v>
      </c>
      <c r="AC2734" s="7">
        <f t="shared" si="3453"/>
        <v>2029</v>
      </c>
      <c r="AD2734" s="10" t="e">
        <f t="shared" ref="AD2734:AD2765" ca="1" si="3512">IF(#REF!="Non",(DAYS360(N2734,Q2734)/360),(DAYS360(N2734,TODAY())/360))</f>
        <v>#REF!</v>
      </c>
      <c r="AE2734" s="10" t="e">
        <f t="shared" ca="1" si="3455"/>
        <v>#REF!</v>
      </c>
      <c r="AF2734" s="144">
        <v>30601</v>
      </c>
      <c r="AG2734" s="11">
        <f t="shared" ca="1" si="3456"/>
        <v>41.42739726027397</v>
      </c>
      <c r="AH2734" s="10" t="str">
        <f t="shared" ca="1" si="3457"/>
        <v>&gt;35&lt; 45</v>
      </c>
      <c r="AI2734" s="95">
        <v>12493054</v>
      </c>
      <c r="AJ2734" s="164" t="s">
        <v>79</v>
      </c>
      <c r="AK2734" s="163" t="s">
        <v>10297</v>
      </c>
      <c r="AL2734" s="144">
        <v>44522</v>
      </c>
      <c r="AM2734" s="65" t="s">
        <v>108</v>
      </c>
      <c r="AN2734" s="125" t="s">
        <v>76</v>
      </c>
      <c r="AO2734" s="95">
        <v>3</v>
      </c>
      <c r="AP2734" s="95" t="s">
        <v>9608</v>
      </c>
      <c r="AQ2734" s="95">
        <v>3</v>
      </c>
      <c r="AR2734" s="95">
        <v>1</v>
      </c>
      <c r="AS2734" s="15">
        <f t="shared" si="3501"/>
        <v>46056.25</v>
      </c>
      <c r="AT2734" s="122" t="s">
        <v>163</v>
      </c>
      <c r="AU2734" s="125">
        <v>3.9529999999999998</v>
      </c>
      <c r="AV2734" s="164">
        <v>10</v>
      </c>
      <c r="AW2734" s="164">
        <v>21012</v>
      </c>
      <c r="AX2734" s="164">
        <v>11065463788</v>
      </c>
      <c r="AY2734" s="164">
        <v>72</v>
      </c>
      <c r="AZ2734" s="95" t="s">
        <v>633</v>
      </c>
      <c r="BA2734" s="20" t="str">
        <f t="shared" si="3458"/>
        <v>10210121106546378872</v>
      </c>
      <c r="BB2734" s="31">
        <f t="shared" si="3459"/>
        <v>20</v>
      </c>
      <c r="BC2734" s="95" t="s">
        <v>6899</v>
      </c>
      <c r="BD2734" s="95" t="s">
        <v>341</v>
      </c>
      <c r="BE2734" s="95"/>
      <c r="BF2734" s="95"/>
      <c r="BG2734" s="95">
        <v>52929897</v>
      </c>
      <c r="BH2734" s="95">
        <v>58914916</v>
      </c>
      <c r="BI2734" s="95"/>
      <c r="BJ2734" s="95"/>
      <c r="BK2734" s="14" t="str">
        <f t="shared" si="3508"/>
        <v>A-P6 AV</v>
      </c>
      <c r="BL2734" s="95" t="s">
        <v>595</v>
      </c>
      <c r="BM2734" s="95"/>
      <c r="BN2734" s="95"/>
      <c r="BO2734" s="95"/>
      <c r="BP2734" s="95"/>
      <c r="BQ2734" s="95"/>
    </row>
    <row r="2735" spans="1:69" x14ac:dyDescent="0.25">
      <c r="A2735" t="str">
        <f>VLOOKUP(B2735,[2]RH!$B:$BV,72,0)</f>
        <v>si</v>
      </c>
      <c r="B2735" s="65">
        <v>2795</v>
      </c>
      <c r="C2735" s="169" t="s">
        <v>168</v>
      </c>
      <c r="D2735" s="174" t="s">
        <v>10298</v>
      </c>
      <c r="E2735" s="143" t="s">
        <v>67</v>
      </c>
      <c r="F2735" s="143" t="s">
        <v>118</v>
      </c>
      <c r="G2735" s="7" t="s">
        <v>220</v>
      </c>
      <c r="H2735" s="125" t="s">
        <v>1596</v>
      </c>
      <c r="I2735" s="125"/>
      <c r="J2735" s="125" t="s">
        <v>190</v>
      </c>
      <c r="K2735" s="65" t="s">
        <v>146</v>
      </c>
      <c r="L2735" s="95" t="s">
        <v>90</v>
      </c>
      <c r="M2735" s="177" t="s">
        <v>191</v>
      </c>
      <c r="N2735" s="129">
        <v>45705</v>
      </c>
      <c r="P2735" s="7">
        <f t="shared" ca="1" si="3482"/>
        <v>25</v>
      </c>
      <c r="R2735"/>
      <c r="S2735"/>
      <c r="T2735" s="176" t="s">
        <v>156</v>
      </c>
      <c r="U2735" s="7" t="str">
        <f t="shared" si="3450"/>
        <v>Contractuel</v>
      </c>
      <c r="V2735" s="129">
        <v>45705</v>
      </c>
      <c r="W2735" s="129">
        <v>45747</v>
      </c>
      <c r="Z2735" s="129">
        <v>45705</v>
      </c>
      <c r="AA2735" s="7">
        <f t="shared" si="3451"/>
        <v>2</v>
      </c>
      <c r="AB2735" s="7">
        <f t="shared" si="3452"/>
        <v>2025</v>
      </c>
      <c r="AC2735" s="7">
        <f t="shared" si="3453"/>
        <v>2029</v>
      </c>
      <c r="AD2735" s="10" t="e">
        <f t="shared" ref="AD2735:AD2766" ca="1" si="3513">IF(#REF!="Non",(DAYS360(N2735,Q2735)/360),(DAYS360(N2735,TODAY())/360))</f>
        <v>#REF!</v>
      </c>
      <c r="AE2735" s="10" t="e">
        <f t="shared" ca="1" si="3455"/>
        <v>#REF!</v>
      </c>
      <c r="AF2735" s="144">
        <v>29251</v>
      </c>
      <c r="AG2735" s="11">
        <f t="shared" ca="1" si="3456"/>
        <v>45.126027397260273</v>
      </c>
      <c r="AH2735" s="10" t="str">
        <f t="shared" ca="1" si="3457"/>
        <v>&gt;45&lt; 55</v>
      </c>
      <c r="AI2735">
        <v>12360143</v>
      </c>
      <c r="AJ2735" s="13" t="s">
        <v>192</v>
      </c>
      <c r="AK2735" s="163" t="s">
        <v>10299</v>
      </c>
      <c r="AL2735" s="144">
        <v>38917</v>
      </c>
      <c r="AM2735" s="65" t="s">
        <v>108</v>
      </c>
      <c r="AN2735" s="65" t="s">
        <v>76</v>
      </c>
      <c r="AO2735" s="95">
        <v>3</v>
      </c>
      <c r="AP2735" s="95"/>
      <c r="AQ2735" s="95">
        <v>3</v>
      </c>
      <c r="AR2735" s="95">
        <v>1</v>
      </c>
      <c r="AS2735" s="15">
        <f t="shared" si="3501"/>
        <v>46070.25</v>
      </c>
      <c r="AT2735" s="122" t="s">
        <v>163</v>
      </c>
      <c r="AU2735" s="125">
        <v>3.9529999999999998</v>
      </c>
      <c r="AV2735">
        <v>17</v>
      </c>
      <c r="AW2735" s="13" t="s">
        <v>201</v>
      </c>
      <c r="AX2735" s="13" t="s">
        <v>10300</v>
      </c>
      <c r="AY2735">
        <v>19</v>
      </c>
      <c r="AZ2735" t="s">
        <v>203</v>
      </c>
      <c r="BA2735" s="20" t="str">
        <f t="shared" si="3458"/>
        <v>17001000000302021619</v>
      </c>
      <c r="BB2735" s="31">
        <f t="shared" si="3459"/>
        <v>20</v>
      </c>
      <c r="BC2735" s="95" t="s">
        <v>10301</v>
      </c>
      <c r="BD2735" s="95" t="s">
        <v>115</v>
      </c>
      <c r="BF2735"/>
      <c r="BG2735" s="95">
        <v>23237475</v>
      </c>
      <c r="BH2735" s="95"/>
      <c r="BK2735" s="14" t="str">
        <f t="shared" si="3508"/>
        <v>A-CR3</v>
      </c>
      <c r="BL2735" s="95" t="s">
        <v>595</v>
      </c>
    </row>
    <row r="2736" spans="1:69" x14ac:dyDescent="0.25">
      <c r="A2736" t="str">
        <f>VLOOKUP(B2736,[2]RH!$B:$BV,72,0)</f>
        <v>non-Actif</v>
      </c>
      <c r="B2736" s="65">
        <v>2796</v>
      </c>
      <c r="C2736" s="169" t="s">
        <v>168</v>
      </c>
      <c r="D2736" s="174" t="s">
        <v>9904</v>
      </c>
      <c r="E2736" s="143" t="s">
        <v>67</v>
      </c>
      <c r="F2736" s="143" t="s">
        <v>118</v>
      </c>
      <c r="G2736" s="7" t="s">
        <v>220</v>
      </c>
      <c r="H2736" s="125" t="s">
        <v>562</v>
      </c>
      <c r="I2736" s="125" t="s">
        <v>579</v>
      </c>
      <c r="J2736" s="125" t="s">
        <v>281</v>
      </c>
      <c r="K2736" s="65" t="s">
        <v>146</v>
      </c>
      <c r="L2736" s="95" t="s">
        <v>90</v>
      </c>
      <c r="M2736" s="177" t="s">
        <v>191</v>
      </c>
      <c r="N2736" s="129">
        <v>45691</v>
      </c>
      <c r="P2736" s="7">
        <f t="shared" ca="1" si="3482"/>
        <v>-6</v>
      </c>
      <c r="Q2736" s="33">
        <v>45694</v>
      </c>
      <c r="R2736" t="s">
        <v>147</v>
      </c>
      <c r="S2736"/>
      <c r="T2736" s="176" t="s">
        <v>156</v>
      </c>
      <c r="U2736" s="7" t="str">
        <f t="shared" si="3450"/>
        <v>Contractuel</v>
      </c>
      <c r="V2736" s="129">
        <v>45691</v>
      </c>
      <c r="W2736" s="129">
        <v>45716</v>
      </c>
      <c r="Z2736" s="129">
        <v>45691</v>
      </c>
      <c r="AA2736" s="7">
        <f t="shared" si="3451"/>
        <v>2</v>
      </c>
      <c r="AB2736" s="7">
        <f t="shared" si="3452"/>
        <v>2025</v>
      </c>
      <c r="AC2736" s="7">
        <f t="shared" si="3453"/>
        <v>2029</v>
      </c>
      <c r="AD2736" s="10" t="e">
        <f t="shared" ref="AD2736:AD2767" ca="1" si="3514">IF(#REF!="Non",(DAYS360(N2736,Q2736)/360),(DAYS360(N2736,TODAY())/360))</f>
        <v>#REF!</v>
      </c>
      <c r="AE2736" s="10" t="e">
        <f t="shared" ca="1" si="3455"/>
        <v>#REF!</v>
      </c>
      <c r="AF2736" s="144">
        <v>34815</v>
      </c>
      <c r="AG2736" s="11">
        <f t="shared" ca="1" si="3456"/>
        <v>29.882191780821916</v>
      </c>
      <c r="AH2736" s="10" t="str">
        <f t="shared" ca="1" si="3457"/>
        <v>&gt;25&lt; 35</v>
      </c>
      <c r="AI2736">
        <v>16629548</v>
      </c>
      <c r="AJ2736" s="13" t="s">
        <v>150</v>
      </c>
      <c r="AK2736" s="163" t="s">
        <v>10302</v>
      </c>
      <c r="AL2736" s="144">
        <v>41183</v>
      </c>
      <c r="AM2736" s="65" t="s">
        <v>108</v>
      </c>
      <c r="AN2736" s="65" t="s">
        <v>109</v>
      </c>
      <c r="AO2736" s="95"/>
      <c r="AP2736" s="95" t="s">
        <v>9387</v>
      </c>
      <c r="AQ2736" s="95">
        <v>3</v>
      </c>
      <c r="AR2736" s="95">
        <v>1</v>
      </c>
      <c r="AS2736" s="15">
        <f t="shared" si="3501"/>
        <v>46056.25</v>
      </c>
      <c r="AT2736" s="122" t="s">
        <v>163</v>
      </c>
      <c r="AU2736" s="125">
        <v>3.9529999999999998</v>
      </c>
      <c r="AV2736" s="178"/>
      <c r="AW2736" s="179"/>
      <c r="AX2736" s="179"/>
      <c r="AY2736" s="178"/>
      <c r="AZ2736" s="178"/>
      <c r="BA2736" s="20" t="str">
        <f t="shared" si="3458"/>
        <v/>
      </c>
      <c r="BB2736" s="31">
        <f t="shared" si="3459"/>
        <v>0</v>
      </c>
      <c r="BC2736" s="95" t="s">
        <v>8553</v>
      </c>
      <c r="BD2736" s="95" t="s">
        <v>341</v>
      </c>
      <c r="BF2736"/>
      <c r="BG2736" s="95">
        <v>24077615</v>
      </c>
      <c r="BH2736" s="95"/>
      <c r="BK2736" s="14" t="str">
        <f t="shared" si="3508"/>
        <v>B-P6 AR</v>
      </c>
      <c r="BL2736" s="95" t="s">
        <v>595</v>
      </c>
    </row>
    <row r="2737" spans="1:69" x14ac:dyDescent="0.25">
      <c r="A2737" t="str">
        <f>VLOOKUP(B2737,[2]RH!$B:$BV,72,0)</f>
        <v>si</v>
      </c>
      <c r="B2737" s="65">
        <v>2797</v>
      </c>
      <c r="C2737" s="169" t="s">
        <v>168</v>
      </c>
      <c r="D2737" s="174" t="s">
        <v>10303</v>
      </c>
      <c r="E2737" s="143" t="s">
        <v>67</v>
      </c>
      <c r="F2737" s="143" t="s">
        <v>118</v>
      </c>
      <c r="G2737" s="7" t="s">
        <v>220</v>
      </c>
      <c r="H2737" s="125" t="s">
        <v>1596</v>
      </c>
      <c r="I2737" s="125"/>
      <c r="J2737" s="125" t="s">
        <v>281</v>
      </c>
      <c r="K2737" s="65" t="s">
        <v>146</v>
      </c>
      <c r="L2737" s="95" t="s">
        <v>90</v>
      </c>
      <c r="M2737" s="177" t="s">
        <v>191</v>
      </c>
      <c r="N2737" s="129">
        <v>45702</v>
      </c>
      <c r="P2737" s="7">
        <f t="shared" ca="1" si="3482"/>
        <v>25</v>
      </c>
      <c r="R2737"/>
      <c r="S2737"/>
      <c r="T2737" s="176" t="s">
        <v>156</v>
      </c>
      <c r="U2737" s="7" t="str">
        <f t="shared" si="3450"/>
        <v>Contractuel</v>
      </c>
      <c r="V2737" s="129">
        <v>45702</v>
      </c>
      <c r="W2737" s="129">
        <v>45747</v>
      </c>
      <c r="Z2737" s="129">
        <v>45702</v>
      </c>
      <c r="AA2737" s="7">
        <f t="shared" si="3451"/>
        <v>2</v>
      </c>
      <c r="AB2737" s="7">
        <f t="shared" si="3452"/>
        <v>2025</v>
      </c>
      <c r="AC2737" s="7">
        <f t="shared" si="3453"/>
        <v>2029</v>
      </c>
      <c r="AD2737" s="10" t="e">
        <f t="shared" ref="AD2737:AD2768" ca="1" si="3515">IF(#REF!="Non",(DAYS360(N2737,Q2737)/360),(DAYS360(N2737,TODAY())/360))</f>
        <v>#REF!</v>
      </c>
      <c r="AE2737" s="10" t="e">
        <f t="shared" ca="1" si="3455"/>
        <v>#REF!</v>
      </c>
      <c r="AF2737" s="144">
        <v>28920</v>
      </c>
      <c r="AG2737" s="11">
        <f t="shared" ca="1" si="3456"/>
        <v>46.032876712328765</v>
      </c>
      <c r="AH2737" s="10" t="str">
        <f t="shared" ca="1" si="3457"/>
        <v>&gt;45&lt; 55</v>
      </c>
      <c r="AJ2737" s="13"/>
      <c r="AK2737" s="163" t="s">
        <v>10304</v>
      </c>
      <c r="AL2737" s="144">
        <v>37112</v>
      </c>
      <c r="AM2737" s="65" t="s">
        <v>108</v>
      </c>
      <c r="AN2737" s="65" t="s">
        <v>76</v>
      </c>
      <c r="AO2737" s="95">
        <v>2</v>
      </c>
      <c r="AP2737" s="95" t="s">
        <v>9682</v>
      </c>
      <c r="AQ2737" s="95">
        <v>3</v>
      </c>
      <c r="AR2737" s="95">
        <v>1</v>
      </c>
      <c r="AS2737" s="15">
        <f t="shared" si="3501"/>
        <v>46067.25</v>
      </c>
      <c r="AT2737" s="122" t="s">
        <v>163</v>
      </c>
      <c r="AU2737" s="125">
        <v>3.9529999999999998</v>
      </c>
      <c r="AV2737" s="13" t="s">
        <v>92</v>
      </c>
      <c r="AW2737" s="13" t="s">
        <v>2036</v>
      </c>
      <c r="AX2737">
        <v>80089924062</v>
      </c>
      <c r="AY2737" s="13" t="s">
        <v>106</v>
      </c>
      <c r="AZ2737" t="s">
        <v>152</v>
      </c>
      <c r="BA2737" s="20" t="str">
        <f t="shared" si="3458"/>
        <v>04053138008992406205</v>
      </c>
      <c r="BB2737" s="31">
        <f t="shared" si="3459"/>
        <v>20</v>
      </c>
      <c r="BC2737" s="95" t="s">
        <v>714</v>
      </c>
      <c r="BD2737" s="95" t="s">
        <v>115</v>
      </c>
      <c r="BF2737"/>
      <c r="BG2737" s="95">
        <v>58167731</v>
      </c>
      <c r="BH2737" s="95"/>
      <c r="BK2737" s="14" t="str">
        <f t="shared" si="3508"/>
        <v>B-CR3</v>
      </c>
      <c r="BL2737" s="95" t="s">
        <v>595</v>
      </c>
    </row>
    <row r="2738" spans="1:69" x14ac:dyDescent="0.25">
      <c r="A2738" t="str">
        <f>VLOOKUP(B2738,[2]RH!$B:$BV,72,0)</f>
        <v>si</v>
      </c>
      <c r="B2738" s="65">
        <v>2798</v>
      </c>
      <c r="C2738" s="169" t="s">
        <v>65</v>
      </c>
      <c r="D2738" s="174" t="s">
        <v>10305</v>
      </c>
      <c r="E2738" s="143" t="s">
        <v>67</v>
      </c>
      <c r="F2738" s="143" t="s">
        <v>135</v>
      </c>
      <c r="G2738" s="65" t="s">
        <v>2994</v>
      </c>
      <c r="K2738" s="65" t="s">
        <v>70</v>
      </c>
      <c r="L2738" s="139" t="s">
        <v>90</v>
      </c>
      <c r="M2738" s="177" t="s">
        <v>2994</v>
      </c>
      <c r="N2738" s="129">
        <v>45691</v>
      </c>
      <c r="P2738" s="7" t="str">
        <f t="shared" ca="1" si="3482"/>
        <v/>
      </c>
      <c r="R2738"/>
      <c r="S2738"/>
      <c r="T2738" s="176" t="s">
        <v>72</v>
      </c>
      <c r="U2738" s="7" t="str">
        <f t="shared" si="3450"/>
        <v>Titulaire</v>
      </c>
      <c r="V2738" s="129">
        <v>45691</v>
      </c>
      <c r="Z2738" s="129">
        <v>45691</v>
      </c>
      <c r="AA2738" s="7">
        <f t="shared" si="3451"/>
        <v>2</v>
      </c>
      <c r="AB2738" s="7">
        <f t="shared" si="3452"/>
        <v>2025</v>
      </c>
      <c r="AC2738" s="7">
        <f t="shared" si="3453"/>
        <v>2029</v>
      </c>
      <c r="AD2738" s="10" t="e">
        <f t="shared" ref="AD2738:AD2769" ca="1" si="3516">IF(#REF!="Non",(DAYS360(N2738,Q2738)/360),(DAYS360(N2738,TODAY())/360))</f>
        <v>#REF!</v>
      </c>
      <c r="AE2738" s="10" t="e">
        <f t="shared" ca="1" si="3455"/>
        <v>#REF!</v>
      </c>
      <c r="AF2738" s="33">
        <v>35017</v>
      </c>
      <c r="AG2738" s="11">
        <f t="shared" ca="1" si="3456"/>
        <v>29.328767123287673</v>
      </c>
      <c r="AH2738" s="10" t="str">
        <f t="shared" ca="1" si="3457"/>
        <v>&gt;25&lt; 35</v>
      </c>
      <c r="AI2738">
        <v>17449750</v>
      </c>
      <c r="AJ2738" s="13" t="s">
        <v>192</v>
      </c>
      <c r="AK2738" s="163" t="s">
        <v>10306</v>
      </c>
      <c r="AL2738" s="144">
        <v>43852</v>
      </c>
      <c r="AM2738" s="65" t="s">
        <v>75</v>
      </c>
      <c r="AN2738" t="s">
        <v>10119</v>
      </c>
      <c r="AP2738" s="95" t="s">
        <v>10307</v>
      </c>
      <c r="AQ2738">
        <v>15</v>
      </c>
      <c r="AR2738" s="14">
        <v>1</v>
      </c>
      <c r="AS2738" s="15">
        <f t="shared" si="3501"/>
        <v>46056.25</v>
      </c>
      <c r="AT2738" t="s">
        <v>77</v>
      </c>
      <c r="AU2738">
        <v>3000</v>
      </c>
      <c r="AV2738" s="13" t="s">
        <v>92</v>
      </c>
      <c r="AW2738" s="13" t="s">
        <v>10308</v>
      </c>
      <c r="AX2738">
        <v>10059606293</v>
      </c>
      <c r="AY2738">
        <v>84</v>
      </c>
      <c r="AZ2738" t="s">
        <v>152</v>
      </c>
      <c r="BA2738" s="20" t="str">
        <f t="shared" si="3458"/>
        <v>04046131005960629384</v>
      </c>
      <c r="BB2738" s="31">
        <f t="shared" si="3459"/>
        <v>20</v>
      </c>
      <c r="BC2738" s="95" t="s">
        <v>10309</v>
      </c>
      <c r="BD2738" s="95" t="s">
        <v>391</v>
      </c>
      <c r="BF2738"/>
      <c r="BG2738" s="95">
        <v>25306367</v>
      </c>
      <c r="BK2738" s="14" t="str">
        <f t="shared" si="3508"/>
        <v>CADRE</v>
      </c>
    </row>
    <row r="2739" spans="1:69" x14ac:dyDescent="0.25">
      <c r="A2739" t="str">
        <f>VLOOKUP(B2739,[2]RH!$B:$BV,72,0)</f>
        <v>si</v>
      </c>
      <c r="B2739" s="65">
        <v>2799</v>
      </c>
      <c r="C2739" s="169" t="s">
        <v>168</v>
      </c>
      <c r="D2739" s="174" t="s">
        <v>3966</v>
      </c>
      <c r="E2739" s="130" t="s">
        <v>67</v>
      </c>
      <c r="F2739" s="130" t="s">
        <v>118</v>
      </c>
      <c r="G2739" s="7" t="s">
        <v>220</v>
      </c>
      <c r="H2739" s="65" t="s">
        <v>225</v>
      </c>
      <c r="I2739" s="65" t="s">
        <v>8538</v>
      </c>
      <c r="J2739" s="65" t="s">
        <v>190</v>
      </c>
      <c r="K2739" s="125" t="s">
        <v>146</v>
      </c>
      <c r="L2739" s="139" t="s">
        <v>90</v>
      </c>
      <c r="M2739" s="175" t="s">
        <v>191</v>
      </c>
      <c r="N2739" s="129">
        <v>45693</v>
      </c>
      <c r="P2739" s="7">
        <f t="shared" ca="1" si="3482"/>
        <v>-6</v>
      </c>
      <c r="R2739"/>
      <c r="S2739"/>
      <c r="T2739" s="176" t="s">
        <v>156</v>
      </c>
      <c r="U2739" s="7" t="str">
        <f t="shared" si="3450"/>
        <v>Contractuel</v>
      </c>
      <c r="V2739" s="129">
        <v>45693</v>
      </c>
      <c r="W2739" s="129">
        <v>45716</v>
      </c>
      <c r="Z2739" s="129">
        <v>45693</v>
      </c>
      <c r="AA2739" s="7">
        <f t="shared" si="3451"/>
        <v>2</v>
      </c>
      <c r="AB2739" s="7">
        <f t="shared" si="3452"/>
        <v>2025</v>
      </c>
      <c r="AC2739" s="7">
        <f t="shared" si="3453"/>
        <v>2029</v>
      </c>
      <c r="AD2739" s="10" t="e">
        <f t="shared" ref="AD2739:AD2770" ca="1" si="3517">IF(#REF!="Non",(DAYS360(N2739,Q2739)/360),(DAYS360(N2739,TODAY())/360))</f>
        <v>#REF!</v>
      </c>
      <c r="AE2739" s="10" t="e">
        <f t="shared" ca="1" si="3455"/>
        <v>#REF!</v>
      </c>
      <c r="AF2739" s="144">
        <v>33611</v>
      </c>
      <c r="AG2739" s="11">
        <f t="shared" ca="1" si="3456"/>
        <v>33.180821917808217</v>
      </c>
      <c r="AH2739" s="10" t="str">
        <f t="shared" ca="1" si="3457"/>
        <v>&gt;25&lt; 35</v>
      </c>
      <c r="AK2739" s="163" t="s">
        <v>3968</v>
      </c>
      <c r="AL2739" s="144">
        <v>39891</v>
      </c>
      <c r="AM2739" s="65" t="s">
        <v>108</v>
      </c>
      <c r="AN2739" s="125" t="s">
        <v>683</v>
      </c>
      <c r="AO2739" s="95">
        <v>2</v>
      </c>
      <c r="AQ2739" s="95">
        <v>3</v>
      </c>
      <c r="AR2739" s="95">
        <v>1</v>
      </c>
      <c r="AS2739" s="15">
        <f t="shared" si="3501"/>
        <v>46058.25</v>
      </c>
      <c r="AT2739" s="65" t="s">
        <v>163</v>
      </c>
      <c r="AU2739" s="65">
        <v>3.9529999999999998</v>
      </c>
      <c r="AV2739">
        <v>17</v>
      </c>
      <c r="AW2739" s="13" t="s">
        <v>201</v>
      </c>
      <c r="AX2739" s="13" t="s">
        <v>10310</v>
      </c>
      <c r="AY2739">
        <v>21</v>
      </c>
      <c r="AZ2739" t="s">
        <v>203</v>
      </c>
      <c r="BA2739" s="20" t="str">
        <f t="shared" si="3458"/>
        <v>17001000000292395921</v>
      </c>
      <c r="BB2739" s="31">
        <f t="shared" si="3459"/>
        <v>20</v>
      </c>
      <c r="BC2739" s="95" t="s">
        <v>2769</v>
      </c>
      <c r="BD2739" s="132" t="s">
        <v>341</v>
      </c>
      <c r="BF2739"/>
      <c r="BG2739" s="95">
        <v>22842730</v>
      </c>
      <c r="BH2739" s="95">
        <v>22439927</v>
      </c>
      <c r="BK2739" s="14" t="str">
        <f t="shared" si="3508"/>
        <v>A-P6 AV</v>
      </c>
      <c r="BL2739" s="95" t="s">
        <v>595</v>
      </c>
    </row>
    <row r="2740" spans="1:69" x14ac:dyDescent="0.25">
      <c r="A2740" t="str">
        <f>VLOOKUP(B2740,[2]RH!$B:$BV,72,0)</f>
        <v>si</v>
      </c>
      <c r="B2740" s="65">
        <v>2800</v>
      </c>
      <c r="C2740" s="169" t="s">
        <v>168</v>
      </c>
      <c r="D2740" s="174" t="s">
        <v>10311</v>
      </c>
      <c r="E2740" s="130" t="s">
        <v>67</v>
      </c>
      <c r="F2740" s="130" t="s">
        <v>118</v>
      </c>
      <c r="G2740" s="7" t="s">
        <v>220</v>
      </c>
      <c r="H2740" s="65" t="s">
        <v>225</v>
      </c>
      <c r="I2740" s="65" t="s">
        <v>8538</v>
      </c>
      <c r="J2740" s="65" t="s">
        <v>190</v>
      </c>
      <c r="K2740" s="125" t="s">
        <v>146</v>
      </c>
      <c r="L2740" s="139" t="s">
        <v>90</v>
      </c>
      <c r="M2740" s="175" t="s">
        <v>191</v>
      </c>
      <c r="N2740" s="129">
        <v>45693</v>
      </c>
      <c r="P2740" s="7">
        <f t="shared" ca="1" si="3482"/>
        <v>-6</v>
      </c>
      <c r="R2740"/>
      <c r="S2740"/>
      <c r="T2740" s="176" t="s">
        <v>156</v>
      </c>
      <c r="U2740" s="7" t="str">
        <f t="shared" si="3450"/>
        <v>Contractuel</v>
      </c>
      <c r="V2740" s="129">
        <v>45693</v>
      </c>
      <c r="W2740" s="129">
        <v>45716</v>
      </c>
      <c r="Z2740" s="129">
        <v>45693</v>
      </c>
      <c r="AA2740" s="7">
        <f t="shared" si="3451"/>
        <v>2</v>
      </c>
      <c r="AB2740" s="7">
        <f t="shared" si="3452"/>
        <v>2025</v>
      </c>
      <c r="AC2740" s="7">
        <f t="shared" si="3453"/>
        <v>2029</v>
      </c>
      <c r="AD2740" s="10" t="e">
        <f t="shared" ref="AD2740:AD2771" ca="1" si="3518">IF(#REF!="Non",(DAYS360(N2740,Q2740)/360),(DAYS360(N2740,TODAY())/360))</f>
        <v>#REF!</v>
      </c>
      <c r="AE2740" s="10" t="e">
        <f t="shared" ca="1" si="3455"/>
        <v>#REF!</v>
      </c>
      <c r="AF2740" s="144">
        <v>28493</v>
      </c>
      <c r="AG2740" s="11">
        <f t="shared" ca="1" si="3456"/>
        <v>47.202739726027396</v>
      </c>
      <c r="AH2740" s="10" t="str">
        <f t="shared" ca="1" si="3457"/>
        <v>&gt;45&lt; 55</v>
      </c>
      <c r="AK2740" s="163" t="s">
        <v>10312</v>
      </c>
      <c r="AL2740" s="144">
        <v>45217</v>
      </c>
      <c r="AM2740" s="65" t="s">
        <v>108</v>
      </c>
      <c r="AN2740" s="65" t="s">
        <v>76</v>
      </c>
      <c r="AO2740" s="95">
        <v>2</v>
      </c>
      <c r="AP2740" s="95" t="s">
        <v>9679</v>
      </c>
      <c r="AQ2740" s="95">
        <v>3</v>
      </c>
      <c r="AR2740" s="95">
        <v>1</v>
      </c>
      <c r="AS2740" s="15">
        <f t="shared" si="3501"/>
        <v>46058.25</v>
      </c>
      <c r="AT2740" s="65" t="s">
        <v>163</v>
      </c>
      <c r="AU2740" s="65">
        <v>3.9529999999999998</v>
      </c>
      <c r="AV2740">
        <v>25</v>
      </c>
      <c r="AW2740">
        <v>15000</v>
      </c>
      <c r="AX2740" s="13" t="s">
        <v>10313</v>
      </c>
      <c r="AY2740">
        <v>14</v>
      </c>
      <c r="AZ2740" t="s">
        <v>276</v>
      </c>
      <c r="BA2740" s="20" t="str">
        <f t="shared" si="3458"/>
        <v>25150000000138985914</v>
      </c>
      <c r="BB2740" s="31">
        <f t="shared" si="3459"/>
        <v>20</v>
      </c>
      <c r="BC2740" s="95" t="s">
        <v>6591</v>
      </c>
      <c r="BD2740" s="132" t="s">
        <v>341</v>
      </c>
      <c r="BF2740"/>
      <c r="BG2740" s="95">
        <v>29367783</v>
      </c>
      <c r="BK2740" s="14" t="str">
        <f t="shared" si="3508"/>
        <v>A-P6 AV</v>
      </c>
      <c r="BL2740" s="95" t="s">
        <v>595</v>
      </c>
    </row>
    <row r="2741" spans="1:69" x14ac:dyDescent="0.25">
      <c r="A2741" t="str">
        <f>VLOOKUP(B2741,[2]RH!$B:$BV,72,0)</f>
        <v>si</v>
      </c>
      <c r="B2741" s="125">
        <v>2801</v>
      </c>
      <c r="C2741" s="168" t="s">
        <v>168</v>
      </c>
      <c r="D2741" s="180" t="s">
        <v>10314</v>
      </c>
      <c r="E2741" s="130" t="s">
        <v>67</v>
      </c>
      <c r="F2741" s="130" t="s">
        <v>118</v>
      </c>
      <c r="G2741" s="7" t="s">
        <v>220</v>
      </c>
      <c r="H2741" s="125" t="s">
        <v>225</v>
      </c>
      <c r="I2741" s="125" t="s">
        <v>5620</v>
      </c>
      <c r="J2741" s="125" t="s">
        <v>281</v>
      </c>
      <c r="K2741" s="125" t="s">
        <v>146</v>
      </c>
      <c r="L2741" s="132" t="s">
        <v>90</v>
      </c>
      <c r="M2741" s="175" t="s">
        <v>191</v>
      </c>
      <c r="N2741" s="128">
        <v>45694</v>
      </c>
      <c r="O2741" s="132"/>
      <c r="P2741" s="7">
        <f t="shared" ca="1" si="3482"/>
        <v>-6</v>
      </c>
      <c r="Q2741" s="132"/>
      <c r="R2741" s="132"/>
      <c r="S2741" s="132"/>
      <c r="T2741" s="181" t="s">
        <v>156</v>
      </c>
      <c r="U2741" s="7" t="str">
        <f t="shared" si="3450"/>
        <v>Contractuel</v>
      </c>
      <c r="V2741" s="128">
        <v>45694</v>
      </c>
      <c r="W2741" s="128">
        <v>45716</v>
      </c>
      <c r="X2741" s="132"/>
      <c r="Y2741" s="132"/>
      <c r="Z2741" s="128">
        <v>45694</v>
      </c>
      <c r="AA2741" s="7">
        <f t="shared" si="3451"/>
        <v>2</v>
      </c>
      <c r="AB2741" s="7">
        <f t="shared" si="3452"/>
        <v>2025</v>
      </c>
      <c r="AC2741" s="7">
        <f t="shared" si="3453"/>
        <v>2029</v>
      </c>
      <c r="AD2741" s="10" t="e">
        <f t="shared" ref="AD2741:AD2772" ca="1" si="3519">IF(#REF!="Non",(DAYS360(N2741,Q2741)/360),(DAYS360(N2741,TODAY())/360))</f>
        <v>#REF!</v>
      </c>
      <c r="AE2741" s="10" t="e">
        <f t="shared" ca="1" si="3455"/>
        <v>#REF!</v>
      </c>
      <c r="AF2741" s="140">
        <v>29141</v>
      </c>
      <c r="AG2741" s="11">
        <f t="shared" ca="1" si="3456"/>
        <v>45.42739726027397</v>
      </c>
      <c r="AH2741" s="10" t="str">
        <f t="shared" ca="1" si="3457"/>
        <v>&gt;45&lt; 55</v>
      </c>
      <c r="AI2741" s="132">
        <v>12305760</v>
      </c>
      <c r="AJ2741" s="133" t="s">
        <v>170</v>
      </c>
      <c r="AK2741" s="182" t="s">
        <v>2161</v>
      </c>
      <c r="AL2741" s="140">
        <v>42647</v>
      </c>
      <c r="AM2741" s="125" t="s">
        <v>108</v>
      </c>
      <c r="AN2741" s="125" t="s">
        <v>76</v>
      </c>
      <c r="AO2741" s="132">
        <v>2</v>
      </c>
      <c r="AP2741" s="132" t="s">
        <v>9679</v>
      </c>
      <c r="AQ2741" s="95">
        <v>3</v>
      </c>
      <c r="AR2741" s="95">
        <v>1</v>
      </c>
      <c r="AS2741" s="15">
        <f t="shared" si="3501"/>
        <v>46059.25</v>
      </c>
      <c r="AT2741" s="125" t="s">
        <v>163</v>
      </c>
      <c r="AU2741" s="65">
        <v>3.9529999999999998</v>
      </c>
      <c r="AV2741" s="132">
        <v>25</v>
      </c>
      <c r="AW2741" s="133" t="s">
        <v>949</v>
      </c>
      <c r="AX2741" s="133" t="s">
        <v>2162</v>
      </c>
      <c r="AY2741" s="132">
        <v>44</v>
      </c>
      <c r="AZ2741" s="132" t="s">
        <v>276</v>
      </c>
      <c r="BA2741" s="20" t="str">
        <f t="shared" si="3458"/>
        <v>25027000000038978144</v>
      </c>
      <c r="BB2741" s="31">
        <f t="shared" si="3459"/>
        <v>20</v>
      </c>
      <c r="BC2741" s="132" t="s">
        <v>5662</v>
      </c>
      <c r="BD2741" s="132" t="s">
        <v>115</v>
      </c>
      <c r="BE2741" s="132"/>
      <c r="BF2741" s="132"/>
      <c r="BG2741" s="132">
        <v>23496021</v>
      </c>
      <c r="BH2741" s="132"/>
      <c r="BI2741" s="132"/>
      <c r="BJ2741" s="132"/>
      <c r="BK2741" s="14" t="str">
        <f t="shared" si="3508"/>
        <v>B-P6 AV</v>
      </c>
      <c r="BL2741" s="95" t="s">
        <v>595</v>
      </c>
      <c r="BM2741" s="132"/>
      <c r="BN2741" s="132"/>
      <c r="BO2741" s="132"/>
      <c r="BP2741" s="132"/>
      <c r="BQ2741" s="132"/>
    </row>
    <row r="2742" spans="1:69" x14ac:dyDescent="0.25">
      <c r="A2742" t="str">
        <f>VLOOKUP(B2742,[2]RH!$B:$BV,72,0)</f>
        <v>si</v>
      </c>
      <c r="B2742" s="65">
        <v>2802</v>
      </c>
      <c r="C2742" s="169" t="s">
        <v>168</v>
      </c>
      <c r="D2742" s="174" t="s">
        <v>10315</v>
      </c>
      <c r="E2742" s="130" t="s">
        <v>67</v>
      </c>
      <c r="F2742" s="130" t="s">
        <v>118</v>
      </c>
      <c r="G2742" s="7" t="s">
        <v>220</v>
      </c>
      <c r="H2742" s="65" t="s">
        <v>225</v>
      </c>
      <c r="I2742" s="65" t="s">
        <v>8538</v>
      </c>
      <c r="J2742" s="65" t="s">
        <v>190</v>
      </c>
      <c r="K2742" s="125" t="s">
        <v>146</v>
      </c>
      <c r="L2742" s="139" t="s">
        <v>90</v>
      </c>
      <c r="M2742" s="175" t="s">
        <v>191</v>
      </c>
      <c r="N2742" s="129">
        <v>45693</v>
      </c>
      <c r="P2742" s="7">
        <f t="shared" ca="1" si="3482"/>
        <v>-6</v>
      </c>
      <c r="R2742"/>
      <c r="S2742"/>
      <c r="T2742" s="176" t="s">
        <v>156</v>
      </c>
      <c r="U2742" s="7" t="str">
        <f t="shared" si="3450"/>
        <v>Contractuel</v>
      </c>
      <c r="V2742" s="129">
        <v>45693</v>
      </c>
      <c r="W2742" s="129">
        <v>45716</v>
      </c>
      <c r="Z2742" s="129">
        <v>45693</v>
      </c>
      <c r="AA2742" s="7">
        <f t="shared" si="3451"/>
        <v>2</v>
      </c>
      <c r="AB2742" s="7">
        <f t="shared" si="3452"/>
        <v>2025</v>
      </c>
      <c r="AC2742" s="7">
        <f t="shared" si="3453"/>
        <v>2029</v>
      </c>
      <c r="AD2742" s="10" t="e">
        <f t="shared" ref="AD2742:AD2773" ca="1" si="3520">IF(#REF!="Non",(DAYS360(N2742,Q2742)/360),(DAYS360(N2742,TODAY())/360))</f>
        <v>#REF!</v>
      </c>
      <c r="AE2742" s="10" t="e">
        <f t="shared" ca="1" si="3455"/>
        <v>#REF!</v>
      </c>
      <c r="AF2742" s="144">
        <v>30411</v>
      </c>
      <c r="AG2742" s="11">
        <f t="shared" ca="1" si="3456"/>
        <v>41.947945205479449</v>
      </c>
      <c r="AH2742" s="10" t="str">
        <f t="shared" ca="1" si="3457"/>
        <v>&gt;35&lt; 45</v>
      </c>
      <c r="AI2742">
        <v>16097805</v>
      </c>
      <c r="AJ2742" s="13" t="s">
        <v>106</v>
      </c>
      <c r="AK2742" s="163" t="s">
        <v>10316</v>
      </c>
      <c r="AL2742" s="144">
        <v>36761</v>
      </c>
      <c r="AM2742" s="65" t="s">
        <v>108</v>
      </c>
      <c r="AN2742" s="65" t="s">
        <v>76</v>
      </c>
      <c r="AO2742" s="95">
        <v>2</v>
      </c>
      <c r="AP2742" s="95" t="s">
        <v>9679</v>
      </c>
      <c r="AQ2742" s="95">
        <v>3</v>
      </c>
      <c r="AR2742" s="95">
        <v>1</v>
      </c>
      <c r="AS2742" s="15">
        <f t="shared" si="3501"/>
        <v>46058.25</v>
      </c>
      <c r="AT2742" s="65" t="s">
        <v>163</v>
      </c>
      <c r="AU2742" s="65">
        <v>3.9529999999999998</v>
      </c>
      <c r="AV2742" s="132" t="s">
        <v>106</v>
      </c>
      <c r="AW2742" s="133" t="s">
        <v>164</v>
      </c>
      <c r="AX2742" s="133" t="s">
        <v>10317</v>
      </c>
      <c r="AY2742" s="132">
        <v>27</v>
      </c>
      <c r="AZ2742" t="s">
        <v>230</v>
      </c>
      <c r="BA2742" s="20" t="str">
        <f t="shared" si="3458"/>
        <v>05042000110501888027</v>
      </c>
      <c r="BB2742" s="31">
        <f t="shared" si="3459"/>
        <v>20</v>
      </c>
      <c r="BC2742" s="95" t="s">
        <v>7328</v>
      </c>
      <c r="BD2742" s="95" t="s">
        <v>115</v>
      </c>
      <c r="BF2742"/>
      <c r="BG2742" s="95">
        <v>23909959</v>
      </c>
      <c r="BH2742" s="95">
        <v>21182586</v>
      </c>
      <c r="BK2742" s="14" t="str">
        <f t="shared" si="3508"/>
        <v>A-P6 AV</v>
      </c>
      <c r="BL2742" s="95" t="s">
        <v>595</v>
      </c>
    </row>
    <row r="2743" spans="1:69" x14ac:dyDescent="0.25">
      <c r="A2743" t="str">
        <f>VLOOKUP(B2743,[2]RH!$B:$BV,72,0)</f>
        <v>si</v>
      </c>
      <c r="B2743" s="65">
        <v>2803</v>
      </c>
      <c r="C2743" s="169" t="s">
        <v>168</v>
      </c>
      <c r="D2743" s="174" t="s">
        <v>10318</v>
      </c>
      <c r="E2743" s="130" t="s">
        <v>67</v>
      </c>
      <c r="F2743" s="130" t="s">
        <v>118</v>
      </c>
      <c r="G2743" s="7" t="s">
        <v>220</v>
      </c>
      <c r="H2743" s="125" t="s">
        <v>1596</v>
      </c>
      <c r="I2743" s="125"/>
      <c r="J2743" s="125" t="s">
        <v>281</v>
      </c>
      <c r="K2743" s="125" t="s">
        <v>146</v>
      </c>
      <c r="L2743" s="132" t="s">
        <v>90</v>
      </c>
      <c r="M2743" s="175" t="s">
        <v>191</v>
      </c>
      <c r="N2743" s="128">
        <v>45702</v>
      </c>
      <c r="O2743" s="132"/>
      <c r="P2743" s="7">
        <f t="shared" ca="1" si="3482"/>
        <v>25</v>
      </c>
      <c r="Q2743" s="153"/>
      <c r="R2743" s="132"/>
      <c r="S2743" s="132"/>
      <c r="T2743" s="181" t="s">
        <v>156</v>
      </c>
      <c r="U2743" s="7" t="str">
        <f t="shared" si="3450"/>
        <v>Contractuel</v>
      </c>
      <c r="V2743" s="128">
        <v>45702</v>
      </c>
      <c r="W2743" s="128">
        <v>45747</v>
      </c>
      <c r="X2743" s="132"/>
      <c r="Y2743" s="132"/>
      <c r="Z2743" s="128">
        <v>45702</v>
      </c>
      <c r="AA2743" s="7">
        <f t="shared" si="3451"/>
        <v>2</v>
      </c>
      <c r="AB2743" s="7">
        <f t="shared" si="3452"/>
        <v>2025</v>
      </c>
      <c r="AC2743" s="7">
        <f t="shared" si="3453"/>
        <v>2029</v>
      </c>
      <c r="AD2743" s="10" t="e">
        <f t="shared" ref="AD2743:AD2774" ca="1" si="3521">IF(#REF!="Non",(DAYS360(N2743,Q2743)/360),(DAYS360(N2743,TODAY())/360))</f>
        <v>#REF!</v>
      </c>
      <c r="AE2743" s="10" t="e">
        <f t="shared" ca="1" si="3455"/>
        <v>#REF!</v>
      </c>
      <c r="AF2743" s="144">
        <v>27903</v>
      </c>
      <c r="AG2743" s="11">
        <f t="shared" ca="1" si="3456"/>
        <v>48.819178082191783</v>
      </c>
      <c r="AH2743" s="10" t="str">
        <f t="shared" ca="1" si="3457"/>
        <v>&gt;45&lt; 55</v>
      </c>
      <c r="AI2743">
        <v>12053820</v>
      </c>
      <c r="AJ2743" s="13" t="s">
        <v>82</v>
      </c>
      <c r="AK2743" s="163" t="s">
        <v>10319</v>
      </c>
      <c r="AL2743" s="144">
        <v>45541</v>
      </c>
      <c r="AM2743" s="65" t="s">
        <v>108</v>
      </c>
      <c r="AN2743" s="65" t="s">
        <v>76</v>
      </c>
      <c r="AP2743" s="95" t="s">
        <v>9679</v>
      </c>
      <c r="AQ2743" s="95">
        <v>3</v>
      </c>
      <c r="AR2743" s="95">
        <v>1</v>
      </c>
      <c r="AS2743" s="15">
        <f t="shared" si="3501"/>
        <v>46067.25</v>
      </c>
      <c r="AT2743" s="65" t="s">
        <v>163</v>
      </c>
      <c r="AU2743" s="125">
        <v>3.9529999999999998</v>
      </c>
      <c r="AV2743">
        <v>17</v>
      </c>
      <c r="AW2743" s="13" t="s">
        <v>201</v>
      </c>
      <c r="AX2743" s="13" t="s">
        <v>10320</v>
      </c>
      <c r="AY2743">
        <v>72</v>
      </c>
      <c r="AZ2743" t="s">
        <v>203</v>
      </c>
      <c r="BA2743" s="20" t="str">
        <f t="shared" si="3458"/>
        <v>17001000000354454872</v>
      </c>
      <c r="BB2743" s="31">
        <f t="shared" si="3459"/>
        <v>20</v>
      </c>
      <c r="BC2743" s="95" t="s">
        <v>600</v>
      </c>
      <c r="BD2743" s="95" t="s">
        <v>115</v>
      </c>
      <c r="BF2743"/>
      <c r="BG2743" s="95">
        <v>58167731</v>
      </c>
      <c r="BH2743" s="95">
        <v>58172473</v>
      </c>
      <c r="BK2743" s="14" t="str">
        <f t="shared" si="3508"/>
        <v>B-CR3</v>
      </c>
      <c r="BL2743" s="95" t="s">
        <v>595</v>
      </c>
    </row>
    <row r="2744" spans="1:69" x14ac:dyDescent="0.25">
      <c r="A2744" t="str">
        <f>VLOOKUP(B2744,[2]RH!$B:$BV,72,0)</f>
        <v>si</v>
      </c>
      <c r="B2744" s="65">
        <v>2804</v>
      </c>
      <c r="C2744" s="169" t="s">
        <v>168</v>
      </c>
      <c r="D2744" s="174" t="s">
        <v>10321</v>
      </c>
      <c r="E2744" s="130" t="s">
        <v>67</v>
      </c>
      <c r="F2744" s="130" t="s">
        <v>118</v>
      </c>
      <c r="G2744" s="7" t="s">
        <v>220</v>
      </c>
      <c r="H2744" s="125" t="s">
        <v>1596</v>
      </c>
      <c r="I2744" s="125"/>
      <c r="J2744" s="125" t="s">
        <v>281</v>
      </c>
      <c r="K2744" s="125" t="s">
        <v>146</v>
      </c>
      <c r="L2744" s="132" t="s">
        <v>90</v>
      </c>
      <c r="M2744" s="175" t="s">
        <v>191</v>
      </c>
      <c r="N2744" s="128">
        <v>45702</v>
      </c>
      <c r="O2744" s="132"/>
      <c r="P2744" s="7">
        <f t="shared" ca="1" si="3482"/>
        <v>25</v>
      </c>
      <c r="Q2744" s="153"/>
      <c r="R2744" s="132"/>
      <c r="S2744" s="132"/>
      <c r="T2744" s="181" t="s">
        <v>156</v>
      </c>
      <c r="U2744" s="7" t="str">
        <f t="shared" si="3450"/>
        <v>Contractuel</v>
      </c>
      <c r="V2744" s="128">
        <v>45702</v>
      </c>
      <c r="W2744" s="128">
        <v>45747</v>
      </c>
      <c r="Z2744" s="128">
        <v>45702</v>
      </c>
      <c r="AA2744" s="7">
        <f t="shared" si="3451"/>
        <v>2</v>
      </c>
      <c r="AB2744" s="7">
        <f t="shared" si="3452"/>
        <v>2025</v>
      </c>
      <c r="AC2744" s="7">
        <f t="shared" si="3453"/>
        <v>2029</v>
      </c>
      <c r="AD2744" s="10" t="e">
        <f t="shared" ref="AD2744:AD2775" ca="1" si="3522">IF(#REF!="Non",(DAYS360(N2744,Q2744)/360),(DAYS360(N2744,TODAY())/360))</f>
        <v>#REF!</v>
      </c>
      <c r="AE2744" s="10" t="e">
        <f t="shared" ca="1" si="3455"/>
        <v>#REF!</v>
      </c>
      <c r="AF2744" s="144">
        <v>34072</v>
      </c>
      <c r="AG2744" s="11">
        <f t="shared" ca="1" si="3456"/>
        <v>31.917808219178081</v>
      </c>
      <c r="AH2744" s="10" t="str">
        <f t="shared" ca="1" si="3457"/>
        <v>&gt;25&lt; 35</v>
      </c>
      <c r="AK2744" s="163" t="s">
        <v>10322</v>
      </c>
      <c r="AL2744" s="144">
        <v>40324</v>
      </c>
      <c r="AM2744" s="65" t="s">
        <v>108</v>
      </c>
      <c r="AN2744" s="65" t="s">
        <v>76</v>
      </c>
      <c r="AP2744" s="95" t="s">
        <v>9581</v>
      </c>
      <c r="AQ2744" s="95">
        <v>3</v>
      </c>
      <c r="AR2744" s="95">
        <v>1</v>
      </c>
      <c r="AS2744" s="15">
        <f t="shared" si="3501"/>
        <v>46067.25</v>
      </c>
      <c r="AT2744" s="65" t="s">
        <v>163</v>
      </c>
      <c r="AU2744" s="125">
        <v>3.9529999999999998</v>
      </c>
      <c r="AV2744" s="13" t="s">
        <v>150</v>
      </c>
      <c r="AW2744" s="13" t="s">
        <v>339</v>
      </c>
      <c r="AX2744" s="13" t="s">
        <v>10323</v>
      </c>
      <c r="AY2744">
        <v>15</v>
      </c>
      <c r="AZ2744" t="s">
        <v>174</v>
      </c>
      <c r="BA2744" s="20" t="str">
        <f t="shared" si="3458"/>
        <v>07080013810555605315</v>
      </c>
      <c r="BB2744" s="31">
        <f t="shared" si="3459"/>
        <v>20</v>
      </c>
      <c r="BC2744" s="95" t="s">
        <v>9694</v>
      </c>
      <c r="BD2744" s="95" t="s">
        <v>115</v>
      </c>
      <c r="BF2744"/>
      <c r="BG2744" s="95">
        <v>53997936</v>
      </c>
      <c r="BH2744" s="95">
        <v>29934569</v>
      </c>
      <c r="BK2744" s="14" t="str">
        <f t="shared" si="3508"/>
        <v>B-CR3</v>
      </c>
      <c r="BL2744" s="95" t="s">
        <v>595</v>
      </c>
    </row>
    <row r="2745" spans="1:69" x14ac:dyDescent="0.25">
      <c r="A2745" t="str">
        <f>VLOOKUP(B2745,[2]RH!$B:$BV,72,0)</f>
        <v>si</v>
      </c>
      <c r="B2745" s="65">
        <v>2805</v>
      </c>
      <c r="C2745" s="169" t="s">
        <v>168</v>
      </c>
      <c r="D2745" s="174" t="s">
        <v>10324</v>
      </c>
      <c r="E2745" s="130" t="s">
        <v>67</v>
      </c>
      <c r="F2745" s="130" t="s">
        <v>118</v>
      </c>
      <c r="G2745" s="7" t="s">
        <v>220</v>
      </c>
      <c r="H2745" s="125" t="s">
        <v>1596</v>
      </c>
      <c r="I2745" s="125"/>
      <c r="J2745" s="125" t="s">
        <v>281</v>
      </c>
      <c r="K2745" s="125" t="s">
        <v>146</v>
      </c>
      <c r="L2745" s="132" t="s">
        <v>90</v>
      </c>
      <c r="M2745" s="175" t="s">
        <v>191</v>
      </c>
      <c r="N2745" s="128">
        <v>45702</v>
      </c>
      <c r="O2745" s="132"/>
      <c r="P2745" s="7">
        <f t="shared" ca="1" si="3482"/>
        <v>25</v>
      </c>
      <c r="Q2745" s="153"/>
      <c r="R2745" s="132"/>
      <c r="S2745" s="132"/>
      <c r="T2745" s="181" t="s">
        <v>156</v>
      </c>
      <c r="U2745" s="7" t="str">
        <f t="shared" si="3450"/>
        <v>Contractuel</v>
      </c>
      <c r="V2745" s="128">
        <v>45702</v>
      </c>
      <c r="W2745" s="128">
        <v>45747</v>
      </c>
      <c r="Z2745" s="128">
        <v>45702</v>
      </c>
      <c r="AA2745" s="7">
        <f t="shared" si="3451"/>
        <v>2</v>
      </c>
      <c r="AB2745" s="7">
        <f t="shared" si="3452"/>
        <v>2025</v>
      </c>
      <c r="AC2745" s="7">
        <f t="shared" si="3453"/>
        <v>2029</v>
      </c>
      <c r="AD2745" s="10" t="e">
        <f t="shared" ref="AD2745:AD2776" ca="1" si="3523">IF(#REF!="Non",(DAYS360(N2745,Q2745)/360),(DAYS360(N2745,TODAY())/360))</f>
        <v>#REF!</v>
      </c>
      <c r="AE2745" s="10" t="e">
        <f t="shared" ca="1" si="3455"/>
        <v>#REF!</v>
      </c>
      <c r="AF2745" s="144">
        <v>38103</v>
      </c>
      <c r="AG2745" s="11">
        <f t="shared" ca="1" si="3456"/>
        <v>20.873972602739727</v>
      </c>
      <c r="AH2745" s="10" t="str">
        <f t="shared" ca="1" si="3457"/>
        <v>&lt; 25</v>
      </c>
      <c r="AK2745" s="163" t="s">
        <v>10325</v>
      </c>
      <c r="AL2745" s="144">
        <v>45225</v>
      </c>
      <c r="AM2745" s="65" t="s">
        <v>108</v>
      </c>
      <c r="AN2745" s="65" t="s">
        <v>109</v>
      </c>
      <c r="AP2745" s="95" t="s">
        <v>1514</v>
      </c>
      <c r="AQ2745" s="95">
        <v>3</v>
      </c>
      <c r="AR2745" s="95">
        <v>1</v>
      </c>
      <c r="AS2745" s="15">
        <f t="shared" si="3501"/>
        <v>46067.25</v>
      </c>
      <c r="AT2745" s="65" t="s">
        <v>163</v>
      </c>
      <c r="AU2745" s="125">
        <v>3.9529999999999998</v>
      </c>
      <c r="AV2745">
        <v>17</v>
      </c>
      <c r="AW2745" s="13" t="s">
        <v>201</v>
      </c>
      <c r="AX2745" s="13" t="s">
        <v>10326</v>
      </c>
      <c r="AY2745">
        <v>27</v>
      </c>
      <c r="AZ2745" t="s">
        <v>203</v>
      </c>
      <c r="BA2745" s="20" t="str">
        <f t="shared" si="3458"/>
        <v>17001000000333455827</v>
      </c>
      <c r="BB2745" s="31">
        <f t="shared" si="3459"/>
        <v>20</v>
      </c>
      <c r="BC2745" s="95" t="s">
        <v>714</v>
      </c>
      <c r="BD2745" s="95" t="s">
        <v>115</v>
      </c>
      <c r="BF2745"/>
      <c r="BG2745" s="95">
        <v>46358887</v>
      </c>
      <c r="BH2745" s="95">
        <v>25661793</v>
      </c>
      <c r="BK2745" s="14" t="str">
        <f t="shared" si="3508"/>
        <v>B-CR3</v>
      </c>
      <c r="BL2745" s="95" t="s">
        <v>595</v>
      </c>
    </row>
    <row r="2746" spans="1:69" x14ac:dyDescent="0.25">
      <c r="A2746" t="str">
        <f>VLOOKUP(B2746,[2]RH!$B:$BV,72,0)</f>
        <v>si</v>
      </c>
      <c r="B2746" s="65">
        <v>2806</v>
      </c>
      <c r="C2746" s="169" t="s">
        <v>168</v>
      </c>
      <c r="D2746" s="174" t="s">
        <v>10327</v>
      </c>
      <c r="E2746" s="130" t="s">
        <v>67</v>
      </c>
      <c r="F2746" s="130" t="s">
        <v>118</v>
      </c>
      <c r="G2746" s="7" t="s">
        <v>220</v>
      </c>
      <c r="H2746" s="125" t="s">
        <v>1596</v>
      </c>
      <c r="I2746" s="125"/>
      <c r="J2746" s="125" t="s">
        <v>281</v>
      </c>
      <c r="K2746" s="125" t="s">
        <v>146</v>
      </c>
      <c r="L2746" s="132" t="s">
        <v>90</v>
      </c>
      <c r="M2746" s="175" t="s">
        <v>191</v>
      </c>
      <c r="N2746" s="128">
        <v>45702</v>
      </c>
      <c r="O2746" s="132"/>
      <c r="P2746" s="7">
        <f t="shared" ca="1" si="3482"/>
        <v>25</v>
      </c>
      <c r="Q2746" s="153"/>
      <c r="R2746" s="132"/>
      <c r="S2746" s="132"/>
      <c r="T2746" s="181" t="s">
        <v>156</v>
      </c>
      <c r="U2746" s="7" t="str">
        <f t="shared" si="3450"/>
        <v>Contractuel</v>
      </c>
      <c r="V2746" s="128">
        <v>45702</v>
      </c>
      <c r="W2746" s="128">
        <v>45747</v>
      </c>
      <c r="Z2746" s="128">
        <v>45702</v>
      </c>
      <c r="AA2746" s="7">
        <f t="shared" si="3451"/>
        <v>2</v>
      </c>
      <c r="AB2746" s="7">
        <f t="shared" si="3452"/>
        <v>2025</v>
      </c>
      <c r="AC2746" s="7">
        <f t="shared" si="3453"/>
        <v>2029</v>
      </c>
      <c r="AD2746" s="10" t="e">
        <f t="shared" ref="AD2746:AD2777" ca="1" si="3524">IF(#REF!="Non",(DAYS360(N2746,Q2746)/360),(DAYS360(N2746,TODAY())/360))</f>
        <v>#REF!</v>
      </c>
      <c r="AE2746" s="10" t="e">
        <f t="shared" ca="1" si="3455"/>
        <v>#REF!</v>
      </c>
      <c r="AF2746" s="144">
        <v>36811</v>
      </c>
      <c r="AG2746" s="11">
        <f t="shared" ca="1" si="3456"/>
        <v>24.413698630136988</v>
      </c>
      <c r="AH2746" s="10" t="str">
        <f t="shared" ca="1" si="3457"/>
        <v>&lt; 25</v>
      </c>
      <c r="AI2746">
        <v>17462926</v>
      </c>
      <c r="AJ2746" s="13" t="s">
        <v>92</v>
      </c>
      <c r="AK2746" s="163" t="s">
        <v>10328</v>
      </c>
      <c r="AL2746" s="144">
        <v>44127</v>
      </c>
      <c r="AM2746" s="65" t="s">
        <v>108</v>
      </c>
      <c r="AN2746" s="65" t="s">
        <v>109</v>
      </c>
      <c r="AP2746" s="95" t="s">
        <v>1514</v>
      </c>
      <c r="AQ2746" s="95">
        <v>3</v>
      </c>
      <c r="AR2746" s="95">
        <v>1</v>
      </c>
      <c r="AS2746" s="15">
        <f t="shared" si="3501"/>
        <v>46067.25</v>
      </c>
      <c r="AT2746" s="65" t="s">
        <v>163</v>
      </c>
      <c r="AU2746" s="125">
        <v>3.9529999999999998</v>
      </c>
      <c r="AV2746">
        <v>17</v>
      </c>
      <c r="AW2746" s="13" t="s">
        <v>201</v>
      </c>
      <c r="AX2746" s="13" t="s">
        <v>10329</v>
      </c>
      <c r="AY2746">
        <v>26</v>
      </c>
      <c r="AZ2746" t="s">
        <v>203</v>
      </c>
      <c r="BA2746" s="20" t="str">
        <f t="shared" si="3458"/>
        <v>17001000000306302326</v>
      </c>
      <c r="BB2746" s="31">
        <f t="shared" si="3459"/>
        <v>20</v>
      </c>
      <c r="BC2746" s="95" t="s">
        <v>714</v>
      </c>
      <c r="BD2746" s="95" t="s">
        <v>115</v>
      </c>
      <c r="BF2746"/>
      <c r="BG2746" s="95">
        <v>27654953</v>
      </c>
      <c r="BH2746" s="95">
        <v>25661793</v>
      </c>
      <c r="BK2746" s="14" t="str">
        <f t="shared" si="3508"/>
        <v>B-CR3</v>
      </c>
      <c r="BL2746" s="95" t="s">
        <v>595</v>
      </c>
    </row>
    <row r="2747" spans="1:69" x14ac:dyDescent="0.25">
      <c r="A2747" t="str">
        <f>VLOOKUP(B2747,[2]RH!$B:$BV,72,0)</f>
        <v>si</v>
      </c>
      <c r="B2747" s="65">
        <v>2807</v>
      </c>
      <c r="C2747" s="169" t="s">
        <v>168</v>
      </c>
      <c r="D2747" s="174" t="s">
        <v>10330</v>
      </c>
      <c r="E2747" s="130" t="s">
        <v>67</v>
      </c>
      <c r="F2747" s="130" t="s">
        <v>118</v>
      </c>
      <c r="G2747" s="7" t="s">
        <v>220</v>
      </c>
      <c r="H2747" s="125" t="s">
        <v>1596</v>
      </c>
      <c r="I2747" s="125"/>
      <c r="J2747" s="125" t="s">
        <v>281</v>
      </c>
      <c r="K2747" s="125" t="s">
        <v>146</v>
      </c>
      <c r="L2747" s="132" t="s">
        <v>90</v>
      </c>
      <c r="M2747" s="175" t="s">
        <v>191</v>
      </c>
      <c r="N2747" s="128">
        <v>45702</v>
      </c>
      <c r="O2747" s="132"/>
      <c r="P2747" s="7">
        <f t="shared" ca="1" si="3482"/>
        <v>25</v>
      </c>
      <c r="Q2747" s="153"/>
      <c r="R2747" s="132"/>
      <c r="S2747" s="132"/>
      <c r="T2747" s="181" t="s">
        <v>156</v>
      </c>
      <c r="U2747" s="7" t="str">
        <f t="shared" si="3450"/>
        <v>Contractuel</v>
      </c>
      <c r="V2747" s="128">
        <v>45702</v>
      </c>
      <c r="W2747" s="128">
        <v>45747</v>
      </c>
      <c r="Z2747" s="128">
        <v>45702</v>
      </c>
      <c r="AA2747" s="7">
        <f t="shared" si="3451"/>
        <v>2</v>
      </c>
      <c r="AB2747" s="7">
        <f t="shared" si="3452"/>
        <v>2025</v>
      </c>
      <c r="AC2747" s="7">
        <f t="shared" si="3453"/>
        <v>2029</v>
      </c>
      <c r="AD2747" s="10" t="e">
        <f t="shared" ref="AD2747:AD2778" ca="1" si="3525">IF(#REF!="Non",(DAYS360(N2747,Q2747)/360),(DAYS360(N2747,TODAY())/360))</f>
        <v>#REF!</v>
      </c>
      <c r="AE2747" s="10" t="e">
        <f t="shared" ca="1" si="3455"/>
        <v>#REF!</v>
      </c>
      <c r="AF2747" s="144">
        <v>28486</v>
      </c>
      <c r="AG2747" s="11">
        <f t="shared" ca="1" si="3456"/>
        <v>47.221917808219175</v>
      </c>
      <c r="AH2747" s="10" t="str">
        <f t="shared" ca="1" si="3457"/>
        <v>&gt;45&lt; 55</v>
      </c>
      <c r="AI2747">
        <v>12667882</v>
      </c>
      <c r="AJ2747" s="13" t="s">
        <v>106</v>
      </c>
      <c r="AK2747" s="163" t="s">
        <v>1412</v>
      </c>
      <c r="AL2747" s="144">
        <v>41992</v>
      </c>
      <c r="AM2747" s="65" t="s">
        <v>108</v>
      </c>
      <c r="AN2747" s="65" t="s">
        <v>76</v>
      </c>
      <c r="AO2747" s="95">
        <v>3</v>
      </c>
      <c r="AP2747" s="95" t="s">
        <v>1514</v>
      </c>
      <c r="AQ2747" s="95">
        <v>3</v>
      </c>
      <c r="AR2747" s="95">
        <v>1</v>
      </c>
      <c r="AS2747" s="15">
        <f t="shared" si="3501"/>
        <v>46067.25</v>
      </c>
      <c r="AT2747" s="65" t="s">
        <v>163</v>
      </c>
      <c r="AU2747" s="125">
        <v>3.9529999999999998</v>
      </c>
      <c r="AV2747">
        <v>17</v>
      </c>
      <c r="AW2747" s="13" t="s">
        <v>201</v>
      </c>
      <c r="AX2747" s="13" t="s">
        <v>1413</v>
      </c>
      <c r="AY2747">
        <v>91</v>
      </c>
      <c r="AZ2747" t="s">
        <v>203</v>
      </c>
      <c r="BA2747" s="20" t="str">
        <f t="shared" si="3458"/>
        <v>17001000000118223691</v>
      </c>
      <c r="BB2747" s="31">
        <f t="shared" si="3459"/>
        <v>20</v>
      </c>
      <c r="BC2747" s="95" t="s">
        <v>714</v>
      </c>
      <c r="BD2747" s="95" t="s">
        <v>115</v>
      </c>
      <c r="BF2747"/>
      <c r="BG2747" s="95">
        <v>21559995</v>
      </c>
      <c r="BK2747" s="14" t="str">
        <f t="shared" si="3508"/>
        <v>B-CR3</v>
      </c>
      <c r="BL2747" s="95" t="s">
        <v>595</v>
      </c>
    </row>
    <row r="2748" spans="1:69" x14ac:dyDescent="0.25">
      <c r="A2748" t="str">
        <f>VLOOKUP(B2748,[2]RH!$B:$BV,72,0)</f>
        <v>si</v>
      </c>
      <c r="B2748" s="65">
        <v>2808</v>
      </c>
      <c r="C2748" s="169" t="s">
        <v>168</v>
      </c>
      <c r="D2748" s="174" t="s">
        <v>10331</v>
      </c>
      <c r="E2748" s="130" t="s">
        <v>67</v>
      </c>
      <c r="F2748" s="130" t="s">
        <v>118</v>
      </c>
      <c r="G2748" s="7" t="s">
        <v>220</v>
      </c>
      <c r="H2748" s="65" t="s">
        <v>225</v>
      </c>
      <c r="I2748" s="65" t="s">
        <v>5620</v>
      </c>
      <c r="J2748" s="65" t="s">
        <v>281</v>
      </c>
      <c r="K2748" s="65" t="s">
        <v>146</v>
      </c>
      <c r="L2748" s="132" t="s">
        <v>90</v>
      </c>
      <c r="M2748" s="175" t="s">
        <v>191</v>
      </c>
      <c r="N2748" s="128">
        <v>45694</v>
      </c>
      <c r="O2748" s="132"/>
      <c r="P2748" s="7">
        <f t="shared" ca="1" si="3482"/>
        <v>-6</v>
      </c>
      <c r="Q2748" s="132"/>
      <c r="R2748" s="132"/>
      <c r="S2748" s="132"/>
      <c r="T2748" s="181" t="s">
        <v>156</v>
      </c>
      <c r="U2748" s="7" t="str">
        <f t="shared" si="3450"/>
        <v>Contractuel</v>
      </c>
      <c r="V2748" s="128">
        <v>45694</v>
      </c>
      <c r="W2748" s="128">
        <v>45716</v>
      </c>
      <c r="Z2748" s="129">
        <v>45694</v>
      </c>
      <c r="AA2748" s="7">
        <f t="shared" si="3451"/>
        <v>2</v>
      </c>
      <c r="AB2748" s="7">
        <f t="shared" si="3452"/>
        <v>2025</v>
      </c>
      <c r="AC2748" s="7">
        <f t="shared" si="3453"/>
        <v>2029</v>
      </c>
      <c r="AD2748" s="10" t="e">
        <f t="shared" ref="AD2748:AD2779" ca="1" si="3526">IF(#REF!="Non",(DAYS360(N2748,Q2748)/360),(DAYS360(N2748,TODAY())/360))</f>
        <v>#REF!</v>
      </c>
      <c r="AE2748" s="10" t="e">
        <f t="shared" ca="1" si="3455"/>
        <v>#REF!</v>
      </c>
      <c r="AF2748" s="144">
        <v>27132</v>
      </c>
      <c r="AG2748" s="11">
        <f t="shared" ca="1" si="3456"/>
        <v>50.93150684931507</v>
      </c>
      <c r="AH2748" s="10" t="str">
        <f t="shared" ca="1" si="3457"/>
        <v>&gt;45&lt; 55</v>
      </c>
      <c r="AI2748">
        <v>11707901</v>
      </c>
      <c r="AJ2748" s="13" t="s">
        <v>150</v>
      </c>
      <c r="AK2748" s="163" t="s">
        <v>10332</v>
      </c>
      <c r="AL2748" s="144">
        <v>45071</v>
      </c>
      <c r="AM2748" s="65" t="s">
        <v>108</v>
      </c>
      <c r="AN2748" s="65" t="s">
        <v>76</v>
      </c>
      <c r="AO2748" s="95">
        <v>3</v>
      </c>
      <c r="AP2748" s="95" t="s">
        <v>9793</v>
      </c>
      <c r="AQ2748" s="95">
        <v>3</v>
      </c>
      <c r="AR2748" s="95">
        <v>1</v>
      </c>
      <c r="AS2748" s="15">
        <f t="shared" si="3501"/>
        <v>46059.25</v>
      </c>
      <c r="AT2748" s="65" t="s">
        <v>163</v>
      </c>
      <c r="AU2748" s="125">
        <v>3.9529999999999998</v>
      </c>
      <c r="AV2748">
        <v>12</v>
      </c>
      <c r="AW2748">
        <v>30900</v>
      </c>
      <c r="AX2748" s="13" t="s">
        <v>10333</v>
      </c>
      <c r="AY2748">
        <v>41</v>
      </c>
      <c r="AZ2748" t="s">
        <v>195</v>
      </c>
      <c r="BA2748" s="20" t="str">
        <f t="shared" si="3458"/>
        <v>12309000013314046141</v>
      </c>
      <c r="BB2748" s="31">
        <f t="shared" si="3459"/>
        <v>20</v>
      </c>
      <c r="BC2748" s="95" t="s">
        <v>371</v>
      </c>
      <c r="BD2748" s="95" t="s">
        <v>341</v>
      </c>
      <c r="BF2748"/>
      <c r="BG2748" s="95">
        <v>27818279</v>
      </c>
      <c r="BK2748" s="14" t="str">
        <f t="shared" si="3508"/>
        <v>B-P6 AV</v>
      </c>
      <c r="BL2748" s="95" t="s">
        <v>595</v>
      </c>
    </row>
    <row r="2749" spans="1:69" x14ac:dyDescent="0.25">
      <c r="A2749" t="str">
        <f>VLOOKUP(B2749,[2]RH!$B:$BV,72,0)</f>
        <v>si</v>
      </c>
      <c r="B2749" s="65">
        <v>2809</v>
      </c>
      <c r="C2749" s="169" t="s">
        <v>168</v>
      </c>
      <c r="D2749" s="174" t="s">
        <v>10334</v>
      </c>
      <c r="E2749" s="130" t="s">
        <v>67</v>
      </c>
      <c r="F2749" s="130" t="s">
        <v>118</v>
      </c>
      <c r="G2749" s="7" t="s">
        <v>220</v>
      </c>
      <c r="H2749" s="125" t="s">
        <v>1596</v>
      </c>
      <c r="I2749" s="125"/>
      <c r="J2749" s="125" t="s">
        <v>281</v>
      </c>
      <c r="K2749" s="125" t="s">
        <v>146</v>
      </c>
      <c r="L2749" s="132" t="s">
        <v>90</v>
      </c>
      <c r="M2749" s="175" t="s">
        <v>191</v>
      </c>
      <c r="N2749" s="128">
        <v>45702</v>
      </c>
      <c r="O2749" s="132"/>
      <c r="P2749" s="7">
        <f t="shared" ca="1" si="3482"/>
        <v>25</v>
      </c>
      <c r="Q2749" s="153"/>
      <c r="R2749" s="132"/>
      <c r="S2749" s="132"/>
      <c r="T2749" s="181" t="s">
        <v>156</v>
      </c>
      <c r="U2749" s="7" t="str">
        <f t="shared" si="3450"/>
        <v>Contractuel</v>
      </c>
      <c r="V2749" s="128">
        <v>45702</v>
      </c>
      <c r="W2749" s="128">
        <v>45747</v>
      </c>
      <c r="Z2749" s="128">
        <v>45702</v>
      </c>
      <c r="AA2749" s="7">
        <f t="shared" si="3451"/>
        <v>2</v>
      </c>
      <c r="AB2749" s="7">
        <f t="shared" si="3452"/>
        <v>2025</v>
      </c>
      <c r="AC2749" s="7">
        <f t="shared" si="3453"/>
        <v>2029</v>
      </c>
      <c r="AD2749" s="10" t="e">
        <f t="shared" ref="AD2749:AD2780" ca="1" si="3527">IF(#REF!="Non",(DAYS360(N2749,Q2749)/360),(DAYS360(N2749,TODAY())/360))</f>
        <v>#REF!</v>
      </c>
      <c r="AE2749" s="10" t="e">
        <f t="shared" ca="1" si="3455"/>
        <v>#REF!</v>
      </c>
      <c r="AF2749" s="144">
        <v>36184</v>
      </c>
      <c r="AG2749" s="11">
        <f t="shared" ca="1" si="3456"/>
        <v>26.13150684931507</v>
      </c>
      <c r="AH2749" s="10" t="str">
        <f t="shared" ca="1" si="3457"/>
        <v>&gt;25&lt; 35</v>
      </c>
      <c r="AI2749">
        <v>17189160</v>
      </c>
      <c r="AJ2749" s="13" t="s">
        <v>79</v>
      </c>
      <c r="AK2749" s="163" t="s">
        <v>10335</v>
      </c>
      <c r="AL2749" s="144">
        <v>42793</v>
      </c>
      <c r="AM2749" s="65" t="s">
        <v>108</v>
      </c>
      <c r="AN2749" s="65" t="s">
        <v>109</v>
      </c>
      <c r="AP2749" s="95" t="s">
        <v>9682</v>
      </c>
      <c r="AQ2749" s="95">
        <v>3</v>
      </c>
      <c r="AR2749" s="95">
        <v>1</v>
      </c>
      <c r="AS2749" s="15">
        <f t="shared" si="3501"/>
        <v>46067.25</v>
      </c>
      <c r="AT2749" s="65" t="s">
        <v>163</v>
      </c>
      <c r="AU2749" s="125">
        <v>3.9529999999999998</v>
      </c>
      <c r="AV2749">
        <v>17</v>
      </c>
      <c r="AW2749" s="13" t="s">
        <v>201</v>
      </c>
      <c r="AX2749" s="13" t="s">
        <v>10336</v>
      </c>
      <c r="AY2749" s="13" t="s">
        <v>120</v>
      </c>
      <c r="AZ2749" t="s">
        <v>203</v>
      </c>
      <c r="BA2749" s="20" t="str">
        <f t="shared" si="3458"/>
        <v>17001000000264033606</v>
      </c>
      <c r="BB2749" s="31">
        <f t="shared" si="3459"/>
        <v>20</v>
      </c>
      <c r="BC2749" s="95" t="s">
        <v>10337</v>
      </c>
      <c r="BD2749" s="95" t="s">
        <v>115</v>
      </c>
      <c r="BF2749"/>
      <c r="BG2749" s="95">
        <v>26268384</v>
      </c>
      <c r="BK2749" s="14" t="str">
        <f t="shared" si="3508"/>
        <v>B-CR3</v>
      </c>
      <c r="BL2749" s="95" t="s">
        <v>595</v>
      </c>
    </row>
    <row r="2750" spans="1:69" x14ac:dyDescent="0.25">
      <c r="A2750" t="str">
        <f>VLOOKUP(B2750,[2]RH!$B:$BV,72,0)</f>
        <v>si</v>
      </c>
      <c r="B2750" s="65">
        <v>2810</v>
      </c>
      <c r="C2750" s="169" t="s">
        <v>168</v>
      </c>
      <c r="D2750" s="174" t="s">
        <v>10338</v>
      </c>
      <c r="E2750" s="130" t="s">
        <v>67</v>
      </c>
      <c r="F2750" s="130" t="s">
        <v>118</v>
      </c>
      <c r="G2750" s="7" t="s">
        <v>220</v>
      </c>
      <c r="H2750" s="125" t="s">
        <v>1596</v>
      </c>
      <c r="I2750" s="125"/>
      <c r="J2750" s="125" t="s">
        <v>281</v>
      </c>
      <c r="K2750" s="125" t="s">
        <v>146</v>
      </c>
      <c r="L2750" s="132" t="s">
        <v>90</v>
      </c>
      <c r="M2750" s="175" t="s">
        <v>191</v>
      </c>
      <c r="N2750" s="128">
        <v>45702</v>
      </c>
      <c r="O2750" s="132"/>
      <c r="P2750" s="7">
        <f t="shared" ca="1" si="3482"/>
        <v>25</v>
      </c>
      <c r="Q2750" s="153"/>
      <c r="R2750" s="132"/>
      <c r="S2750" s="132"/>
      <c r="T2750" s="181" t="s">
        <v>156</v>
      </c>
      <c r="U2750" s="7" t="str">
        <f t="shared" si="3450"/>
        <v>Contractuel</v>
      </c>
      <c r="V2750" s="128">
        <v>45702</v>
      </c>
      <c r="W2750" s="128">
        <v>45747</v>
      </c>
      <c r="Z2750" s="128">
        <v>45702</v>
      </c>
      <c r="AA2750" s="7">
        <f t="shared" si="3451"/>
        <v>2</v>
      </c>
      <c r="AB2750" s="7">
        <f t="shared" si="3452"/>
        <v>2025</v>
      </c>
      <c r="AC2750" s="7">
        <f t="shared" si="3453"/>
        <v>2029</v>
      </c>
      <c r="AD2750" s="10" t="e">
        <f t="shared" ref="AD2750:AD2781" ca="1" si="3528">IF(#REF!="Non",(DAYS360(N2750,Q2750)/360),(DAYS360(N2750,TODAY())/360))</f>
        <v>#REF!</v>
      </c>
      <c r="AE2750" s="10" t="e">
        <f t="shared" ca="1" si="3455"/>
        <v>#REF!</v>
      </c>
      <c r="AF2750" s="144">
        <v>38325</v>
      </c>
      <c r="AG2750" s="11">
        <f t="shared" ca="1" si="3456"/>
        <v>20.265753424657536</v>
      </c>
      <c r="AH2750" s="10" t="str">
        <f t="shared" ca="1" si="3457"/>
        <v>&lt; 25</v>
      </c>
      <c r="AI2750">
        <v>17810845</v>
      </c>
      <c r="AJ2750" s="13" t="s">
        <v>192</v>
      </c>
      <c r="AK2750" s="163" t="s">
        <v>10339</v>
      </c>
      <c r="AL2750" s="144">
        <v>44924</v>
      </c>
      <c r="AM2750" s="65" t="s">
        <v>108</v>
      </c>
      <c r="AN2750" s="65" t="s">
        <v>109</v>
      </c>
      <c r="AP2750" s="95" t="s">
        <v>9608</v>
      </c>
      <c r="AQ2750" s="95">
        <v>3</v>
      </c>
      <c r="AR2750" s="95">
        <v>1</v>
      </c>
      <c r="AS2750" s="15">
        <f t="shared" si="3501"/>
        <v>46067.25</v>
      </c>
      <c r="AT2750" s="65" t="s">
        <v>163</v>
      </c>
      <c r="AU2750" s="125">
        <v>3.9529999999999998</v>
      </c>
      <c r="AV2750">
        <v>17</v>
      </c>
      <c r="AW2750" s="13" t="s">
        <v>201</v>
      </c>
      <c r="AX2750" s="13" t="s">
        <v>10340</v>
      </c>
      <c r="AY2750" s="13" t="s">
        <v>192</v>
      </c>
      <c r="AZ2750" t="s">
        <v>203</v>
      </c>
      <c r="BA2750" s="20" t="str">
        <f t="shared" si="3458"/>
        <v>17001000000324209302</v>
      </c>
      <c r="BB2750" s="31">
        <f t="shared" si="3459"/>
        <v>20</v>
      </c>
      <c r="BC2750" s="95" t="s">
        <v>10337</v>
      </c>
      <c r="BD2750" s="95" t="s">
        <v>115</v>
      </c>
      <c r="BF2750"/>
      <c r="BG2750" s="95">
        <v>21872615</v>
      </c>
      <c r="BK2750" s="14" t="str">
        <f t="shared" si="3508"/>
        <v>B-CR3</v>
      </c>
      <c r="BL2750" s="95" t="s">
        <v>595</v>
      </c>
    </row>
    <row r="2751" spans="1:69" x14ac:dyDescent="0.25">
      <c r="A2751" t="str">
        <f>VLOOKUP(B2751,[2]RH!$B:$BV,72,0)</f>
        <v>si</v>
      </c>
      <c r="B2751" s="65">
        <v>2811</v>
      </c>
      <c r="C2751" s="169" t="s">
        <v>168</v>
      </c>
      <c r="D2751" s="174" t="s">
        <v>10341</v>
      </c>
      <c r="E2751" s="130" t="s">
        <v>67</v>
      </c>
      <c r="F2751" s="130" t="s">
        <v>118</v>
      </c>
      <c r="G2751" s="7" t="s">
        <v>220</v>
      </c>
      <c r="H2751" s="125" t="s">
        <v>1596</v>
      </c>
      <c r="I2751" s="125"/>
      <c r="J2751" s="125" t="s">
        <v>281</v>
      </c>
      <c r="K2751" s="125" t="s">
        <v>146</v>
      </c>
      <c r="L2751" s="132" t="s">
        <v>90</v>
      </c>
      <c r="M2751" s="175" t="s">
        <v>191</v>
      </c>
      <c r="N2751" s="128">
        <v>45702</v>
      </c>
      <c r="O2751" s="132"/>
      <c r="P2751" s="7">
        <f t="shared" ca="1" si="3482"/>
        <v>25</v>
      </c>
      <c r="Q2751" s="153"/>
      <c r="R2751" s="132"/>
      <c r="S2751" s="132"/>
      <c r="T2751" s="181" t="s">
        <v>156</v>
      </c>
      <c r="U2751" s="7" t="str">
        <f t="shared" si="3450"/>
        <v>Contractuel</v>
      </c>
      <c r="V2751" s="128">
        <v>45702</v>
      </c>
      <c r="W2751" s="128">
        <v>45747</v>
      </c>
      <c r="Z2751" s="128">
        <v>45702</v>
      </c>
      <c r="AA2751" s="7">
        <f t="shared" si="3451"/>
        <v>2</v>
      </c>
      <c r="AB2751" s="7">
        <f t="shared" si="3452"/>
        <v>2025</v>
      </c>
      <c r="AC2751" s="7">
        <f t="shared" si="3453"/>
        <v>2029</v>
      </c>
      <c r="AD2751" s="10" t="e">
        <f t="shared" ref="AD2751:AD2782" ca="1" si="3529">IF(#REF!="Non",(DAYS360(N2751,Q2751)/360),(DAYS360(N2751,TODAY())/360))</f>
        <v>#REF!</v>
      </c>
      <c r="AE2751" s="10" t="e">
        <f t="shared" ca="1" si="3455"/>
        <v>#REF!</v>
      </c>
      <c r="AF2751" s="144">
        <v>27413</v>
      </c>
      <c r="AG2751" s="11">
        <f t="shared" ca="1" si="3456"/>
        <v>50.161643835616438</v>
      </c>
      <c r="AH2751" s="10" t="str">
        <f t="shared" ca="1" si="3457"/>
        <v>&gt;45&lt; 55</v>
      </c>
      <c r="AI2751">
        <v>12240905</v>
      </c>
      <c r="AJ2751" s="13" t="s">
        <v>92</v>
      </c>
      <c r="AK2751" s="163" t="s">
        <v>10342</v>
      </c>
      <c r="AL2751" s="144">
        <v>35125</v>
      </c>
      <c r="AM2751" s="65" t="s">
        <v>108</v>
      </c>
      <c r="AN2751" s="65" t="s">
        <v>76</v>
      </c>
      <c r="AO2751" s="95">
        <v>2</v>
      </c>
      <c r="AP2751" s="95" t="s">
        <v>9679</v>
      </c>
      <c r="AQ2751" s="95">
        <v>3</v>
      </c>
      <c r="AR2751" s="95">
        <v>1</v>
      </c>
      <c r="AS2751" s="15">
        <f t="shared" si="3501"/>
        <v>46067.25</v>
      </c>
      <c r="AT2751" s="65" t="s">
        <v>163</v>
      </c>
      <c r="AU2751" s="125">
        <v>3.9529999999999998</v>
      </c>
      <c r="AV2751">
        <v>12</v>
      </c>
      <c r="AW2751">
        <v>40600</v>
      </c>
      <c r="AX2751" s="13" t="s">
        <v>10343</v>
      </c>
      <c r="AY2751">
        <v>19</v>
      </c>
      <c r="AZ2751" t="s">
        <v>195</v>
      </c>
      <c r="BA2751" s="20" t="str">
        <f t="shared" si="3458"/>
        <v>12406000000246242419</v>
      </c>
      <c r="BB2751" s="31">
        <f t="shared" si="3459"/>
        <v>20</v>
      </c>
      <c r="BC2751" s="95" t="s">
        <v>286</v>
      </c>
      <c r="BD2751" s="95" t="s">
        <v>115</v>
      </c>
      <c r="BF2751"/>
      <c r="BG2751" s="95">
        <v>22914411</v>
      </c>
      <c r="BK2751" s="14" t="str">
        <f t="shared" si="3508"/>
        <v>B-CR3</v>
      </c>
      <c r="BL2751" s="95" t="s">
        <v>595</v>
      </c>
    </row>
    <row r="2752" spans="1:69" x14ac:dyDescent="0.25">
      <c r="A2752" t="str">
        <f>VLOOKUP(B2752,[2]RH!$B:$BV,72,0)</f>
        <v>si</v>
      </c>
      <c r="B2752" s="65">
        <v>2812</v>
      </c>
      <c r="C2752" s="169" t="s">
        <v>168</v>
      </c>
      <c r="D2752" s="174" t="s">
        <v>10344</v>
      </c>
      <c r="E2752" s="130" t="s">
        <v>67</v>
      </c>
      <c r="F2752" s="130" t="s">
        <v>118</v>
      </c>
      <c r="G2752" s="7" t="s">
        <v>220</v>
      </c>
      <c r="H2752" s="125" t="s">
        <v>1596</v>
      </c>
      <c r="I2752" s="125"/>
      <c r="J2752" s="125" t="s">
        <v>281</v>
      </c>
      <c r="K2752" s="125" t="s">
        <v>146</v>
      </c>
      <c r="L2752" s="132" t="s">
        <v>90</v>
      </c>
      <c r="M2752" s="175" t="s">
        <v>191</v>
      </c>
      <c r="N2752" s="128">
        <v>45702</v>
      </c>
      <c r="O2752" s="132"/>
      <c r="P2752" s="7">
        <f t="shared" ca="1" si="3482"/>
        <v>25</v>
      </c>
      <c r="Q2752" s="153"/>
      <c r="R2752" s="132"/>
      <c r="S2752" s="132"/>
      <c r="T2752" s="181" t="s">
        <v>156</v>
      </c>
      <c r="U2752" s="7" t="str">
        <f t="shared" si="3450"/>
        <v>Contractuel</v>
      </c>
      <c r="V2752" s="128">
        <v>45702</v>
      </c>
      <c r="W2752" s="128">
        <v>45747</v>
      </c>
      <c r="Z2752" s="128">
        <v>45702</v>
      </c>
      <c r="AA2752" s="7">
        <f t="shared" si="3451"/>
        <v>2</v>
      </c>
      <c r="AB2752" s="7">
        <f t="shared" si="3452"/>
        <v>2025</v>
      </c>
      <c r="AC2752" s="7">
        <f t="shared" si="3453"/>
        <v>2029</v>
      </c>
      <c r="AD2752" s="10" t="e">
        <f t="shared" ref="AD2752:AD2783" ca="1" si="3530">IF(#REF!="Non",(DAYS360(N2752,Q2752)/360),(DAYS360(N2752,TODAY())/360))</f>
        <v>#REF!</v>
      </c>
      <c r="AE2752" s="10" t="e">
        <f t="shared" ca="1" si="3455"/>
        <v>#REF!</v>
      </c>
      <c r="AF2752" s="144">
        <v>26337</v>
      </c>
      <c r="AG2752" s="11">
        <f t="shared" ca="1" si="3456"/>
        <v>53.109589041095887</v>
      </c>
      <c r="AH2752" s="10" t="str">
        <f t="shared" ca="1" si="3457"/>
        <v>&gt;45&lt; 55</v>
      </c>
      <c r="AK2752" s="163" t="s">
        <v>10345</v>
      </c>
      <c r="AL2752" s="144">
        <v>43236</v>
      </c>
      <c r="AM2752" s="65" t="s">
        <v>108</v>
      </c>
      <c r="AN2752" s="65" t="s">
        <v>76</v>
      </c>
      <c r="AO2752" s="95">
        <v>1</v>
      </c>
      <c r="AP2752" s="95" t="s">
        <v>10145</v>
      </c>
      <c r="AQ2752" s="95">
        <v>3</v>
      </c>
      <c r="AR2752" s="95">
        <v>1</v>
      </c>
      <c r="AS2752" s="15">
        <f t="shared" si="3501"/>
        <v>46067.25</v>
      </c>
      <c r="AT2752" s="65" t="s">
        <v>163</v>
      </c>
      <c r="AU2752" s="125">
        <v>3.9529999999999998</v>
      </c>
      <c r="AV2752">
        <v>12</v>
      </c>
      <c r="AW2752" s="13" t="s">
        <v>2586</v>
      </c>
      <c r="AX2752" s="13" t="s">
        <v>10346</v>
      </c>
      <c r="AY2752">
        <v>71</v>
      </c>
      <c r="AZ2752" t="s">
        <v>195</v>
      </c>
      <c r="BA2752" s="20" t="str">
        <f t="shared" si="3458"/>
        <v>12009000013123220871</v>
      </c>
      <c r="BB2752" s="31">
        <f t="shared" si="3459"/>
        <v>20</v>
      </c>
      <c r="BC2752" s="95" t="s">
        <v>7106</v>
      </c>
      <c r="BD2752" s="95" t="s">
        <v>341</v>
      </c>
      <c r="BF2752"/>
      <c r="BG2752" s="95">
        <v>50937910</v>
      </c>
      <c r="BH2752" s="95">
        <v>55805713</v>
      </c>
      <c r="BK2752" s="14" t="str">
        <f t="shared" si="3508"/>
        <v>B-CR3</v>
      </c>
      <c r="BL2752" s="95" t="s">
        <v>595</v>
      </c>
    </row>
    <row r="2753" spans="1:64" x14ac:dyDescent="0.25">
      <c r="A2753" t="str">
        <f>VLOOKUP(B2753,[2]RH!$B:$BV,72,0)</f>
        <v>si</v>
      </c>
      <c r="B2753" s="65">
        <v>2813</v>
      </c>
      <c r="C2753" s="169" t="s">
        <v>168</v>
      </c>
      <c r="D2753" s="174" t="s">
        <v>10347</v>
      </c>
      <c r="E2753" s="130" t="s">
        <v>67</v>
      </c>
      <c r="F2753" s="130" t="s">
        <v>118</v>
      </c>
      <c r="G2753" s="7" t="s">
        <v>220</v>
      </c>
      <c r="H2753" s="125" t="s">
        <v>1596</v>
      </c>
      <c r="I2753" s="125"/>
      <c r="J2753" s="125" t="s">
        <v>281</v>
      </c>
      <c r="K2753" s="125" t="s">
        <v>146</v>
      </c>
      <c r="L2753" s="132" t="s">
        <v>90</v>
      </c>
      <c r="M2753" s="175" t="s">
        <v>191</v>
      </c>
      <c r="N2753" s="128">
        <v>45703</v>
      </c>
      <c r="O2753" s="132"/>
      <c r="P2753" s="7">
        <f t="shared" ca="1" si="3482"/>
        <v>25</v>
      </c>
      <c r="Q2753" s="153"/>
      <c r="R2753" s="132"/>
      <c r="S2753" s="132"/>
      <c r="T2753" s="181" t="s">
        <v>156</v>
      </c>
      <c r="U2753" s="7" t="str">
        <f t="shared" si="3450"/>
        <v>Contractuel</v>
      </c>
      <c r="V2753" s="128">
        <v>45703</v>
      </c>
      <c r="W2753" s="128">
        <v>45747</v>
      </c>
      <c r="Z2753" s="128">
        <v>45703</v>
      </c>
      <c r="AA2753" s="7">
        <f t="shared" si="3451"/>
        <v>2</v>
      </c>
      <c r="AB2753" s="7">
        <f t="shared" si="3452"/>
        <v>2025</v>
      </c>
      <c r="AC2753" s="7">
        <f t="shared" si="3453"/>
        <v>2029</v>
      </c>
      <c r="AD2753" s="10" t="e">
        <f t="shared" ref="AD2753:AD2784" ca="1" si="3531">IF(#REF!="Non",(DAYS360(N2753,Q2753)/360),(DAYS360(N2753,TODAY())/360))</f>
        <v>#REF!</v>
      </c>
      <c r="AE2753" s="10" t="e">
        <f t="shared" ca="1" si="3455"/>
        <v>#REF!</v>
      </c>
      <c r="AF2753" s="144">
        <v>27764</v>
      </c>
      <c r="AG2753" s="11">
        <f t="shared" ca="1" si="3456"/>
        <v>49.2</v>
      </c>
      <c r="AH2753" s="10" t="str">
        <f t="shared" ca="1" si="3457"/>
        <v>&gt;45&lt; 55</v>
      </c>
      <c r="AJ2753" s="13"/>
      <c r="AK2753" s="163" t="s">
        <v>10348</v>
      </c>
      <c r="AL2753" s="144">
        <v>44916</v>
      </c>
      <c r="AM2753" s="65" t="s">
        <v>108</v>
      </c>
      <c r="AN2753" s="65" t="s">
        <v>76</v>
      </c>
      <c r="AO2753">
        <v>3</v>
      </c>
      <c r="AP2753" s="95" t="s">
        <v>9608</v>
      </c>
      <c r="AQ2753" s="95">
        <v>3</v>
      </c>
      <c r="AR2753" s="95">
        <v>1</v>
      </c>
      <c r="AS2753" s="15">
        <f t="shared" si="3501"/>
        <v>46068.25</v>
      </c>
      <c r="AT2753" s="65" t="s">
        <v>163</v>
      </c>
      <c r="AU2753" s="125">
        <v>3.9529999999999998</v>
      </c>
      <c r="AV2753">
        <v>17</v>
      </c>
      <c r="AW2753" s="13" t="s">
        <v>201</v>
      </c>
      <c r="AX2753" s="13" t="s">
        <v>10349</v>
      </c>
      <c r="AY2753" t="s">
        <v>106</v>
      </c>
      <c r="AZ2753" t="s">
        <v>203</v>
      </c>
      <c r="BA2753" s="20" t="str">
        <f t="shared" si="3458"/>
        <v>17001000000354773905</v>
      </c>
      <c r="BB2753" s="31">
        <f t="shared" si="3459"/>
        <v>20</v>
      </c>
      <c r="BC2753" s="95" t="s">
        <v>486</v>
      </c>
      <c r="BD2753" s="95" t="s">
        <v>341</v>
      </c>
      <c r="BF2753"/>
      <c r="BG2753" s="95">
        <v>56589221</v>
      </c>
      <c r="BH2753" s="95">
        <v>25789916</v>
      </c>
      <c r="BK2753" s="14" t="str">
        <f t="shared" si="3508"/>
        <v>B-CR3</v>
      </c>
      <c r="BL2753" s="95" t="s">
        <v>595</v>
      </c>
    </row>
    <row r="2754" spans="1:64" x14ac:dyDescent="0.25">
      <c r="A2754" t="str">
        <f>VLOOKUP(B2754,[2]RH!$B:$BV,72,0)</f>
        <v>si</v>
      </c>
      <c r="B2754" s="65">
        <v>2814</v>
      </c>
      <c r="C2754" s="169" t="s">
        <v>168</v>
      </c>
      <c r="D2754" s="174" t="s">
        <v>10350</v>
      </c>
      <c r="E2754" s="130" t="s">
        <v>67</v>
      </c>
      <c r="F2754" s="130" t="s">
        <v>118</v>
      </c>
      <c r="G2754" s="7" t="s">
        <v>220</v>
      </c>
      <c r="H2754" s="125" t="s">
        <v>1596</v>
      </c>
      <c r="I2754" s="125"/>
      <c r="J2754" s="125" t="s">
        <v>281</v>
      </c>
      <c r="K2754" s="125" t="s">
        <v>146</v>
      </c>
      <c r="L2754" s="132" t="s">
        <v>90</v>
      </c>
      <c r="M2754" s="175" t="s">
        <v>191</v>
      </c>
      <c r="N2754" s="128">
        <v>45705</v>
      </c>
      <c r="O2754" s="132"/>
      <c r="P2754" s="7">
        <f t="shared" ca="1" si="3482"/>
        <v>25</v>
      </c>
      <c r="Q2754" s="153"/>
      <c r="R2754" s="132"/>
      <c r="S2754" s="132"/>
      <c r="T2754" s="181" t="s">
        <v>156</v>
      </c>
      <c r="U2754" s="7" t="str">
        <f t="shared" ref="U2754:U2817" si="3532">IF(T2754="CDI","Titulaire","Contractuel")</f>
        <v>Contractuel</v>
      </c>
      <c r="V2754" s="128">
        <v>45705</v>
      </c>
      <c r="W2754" s="128">
        <v>45747</v>
      </c>
      <c r="Z2754" s="128">
        <v>45705</v>
      </c>
      <c r="AA2754" s="7">
        <f t="shared" ref="AA2754:AA2817" si="3533">MONTH(N2754)</f>
        <v>2</v>
      </c>
      <c r="AB2754" s="7">
        <f t="shared" ref="AB2754:AB2817" si="3534">IF(N2754="","",YEAR(N2754))</f>
        <v>2025</v>
      </c>
      <c r="AC2754" s="7">
        <f t="shared" ref="AC2754:AC2817" si="3535">AB2754+4</f>
        <v>2029</v>
      </c>
      <c r="AD2754" s="10" t="e">
        <f t="shared" ref="AD2754:AD2785" ca="1" si="3536">IF(#REF!="Non",(DAYS360(N2754,Q2754)/360),(DAYS360(N2754,TODAY())/360))</f>
        <v>#REF!</v>
      </c>
      <c r="AE2754" s="10" t="e">
        <f t="shared" ref="AE2754:AE2817" ca="1" si="3537">+IF(AD2754&lt;1,"&lt; 1",IF(AND(AD2754&gt;=1,AD2754&lt;2),"&lt; 2",IF(AND(AD2754&gt;=2,AD2754&lt;3),"&lt; 3",IF(AND(AD2754&gt;=3,AD2754&lt;=4),"&lt; 4",IF(AD2754&gt;4,"&gt; 4")))))</f>
        <v>#REF!</v>
      </c>
      <c r="AF2754" s="144">
        <v>26185</v>
      </c>
      <c r="AG2754" s="11">
        <f t="shared" ref="AG2754:AG2817" ca="1" si="3538">(TODAY()-AF2754)/365</f>
        <v>53.526027397260272</v>
      </c>
      <c r="AH2754" s="10" t="str">
        <f t="shared" ref="AH2754:AH2817" ca="1" si="3539">+IF(AG2754&lt;25,"&lt; 25",IF(AND(AG2754&gt;=25,AG2754&lt;35),"&gt;25&lt; 35",IF(AND(AG2754&gt;=35,AG2754&lt;45),"&gt;35&lt; 45",IF(AND(AG2754&gt;=45,AG2754&lt;=55),"&gt;45&lt; 55",IF(AG2754&gt;55,"&gt; 55")))))</f>
        <v>&gt;45&lt; 55</v>
      </c>
      <c r="AI2754">
        <v>11393695</v>
      </c>
      <c r="AJ2754" s="13" t="s">
        <v>120</v>
      </c>
      <c r="AK2754" s="163" t="s">
        <v>10351</v>
      </c>
      <c r="AL2754" s="144">
        <v>45166</v>
      </c>
      <c r="AM2754" s="65" t="s">
        <v>108</v>
      </c>
      <c r="AN2754" s="65" t="s">
        <v>10352</v>
      </c>
      <c r="AO2754">
        <v>3</v>
      </c>
      <c r="AP2754" s="95" t="s">
        <v>9793</v>
      </c>
      <c r="AQ2754" s="95">
        <v>3</v>
      </c>
      <c r="AR2754" s="95">
        <v>1</v>
      </c>
      <c r="AS2754" s="15">
        <f t="shared" si="3501"/>
        <v>46070.25</v>
      </c>
      <c r="AT2754" s="65" t="s">
        <v>163</v>
      </c>
      <c r="AU2754" s="125">
        <v>3.9529999999999998</v>
      </c>
      <c r="AV2754">
        <v>25</v>
      </c>
      <c r="AW2754" s="13" t="s">
        <v>1919</v>
      </c>
      <c r="AX2754" s="13" t="s">
        <v>10353</v>
      </c>
      <c r="AY2754">
        <v>20</v>
      </c>
      <c r="AZ2754" t="s">
        <v>276</v>
      </c>
      <c r="BA2754" s="20" t="str">
        <f t="shared" ref="BA2754:BA2817" si="3540">CONCATENATE(AV2754,AW2754,AX2754,AY2754)</f>
        <v>25019000000005719920</v>
      </c>
      <c r="BB2754" s="31">
        <f t="shared" ref="BB2754:BB2817" si="3541">LEN(BA2754)</f>
        <v>20</v>
      </c>
      <c r="BC2754" s="95" t="s">
        <v>286</v>
      </c>
      <c r="BD2754" s="95" t="s">
        <v>115</v>
      </c>
      <c r="BF2754"/>
      <c r="BG2754" s="95">
        <v>58829194</v>
      </c>
      <c r="BH2754" s="95"/>
      <c r="BK2754" s="14" t="str">
        <f t="shared" si="3508"/>
        <v>B-CR3</v>
      </c>
      <c r="BL2754" s="95" t="s">
        <v>595</v>
      </c>
    </row>
    <row r="2755" spans="1:64" x14ac:dyDescent="0.25">
      <c r="A2755" t="str">
        <f>VLOOKUP(B2755,[2]RH!$B:$BV,72,0)</f>
        <v>si</v>
      </c>
      <c r="B2755" s="65">
        <v>2815</v>
      </c>
      <c r="C2755" s="169" t="s">
        <v>168</v>
      </c>
      <c r="D2755" s="174" t="s">
        <v>10354</v>
      </c>
      <c r="E2755" s="130" t="s">
        <v>67</v>
      </c>
      <c r="F2755" s="130" t="s">
        <v>118</v>
      </c>
      <c r="G2755" s="7" t="s">
        <v>220</v>
      </c>
      <c r="H2755" s="125" t="s">
        <v>1596</v>
      </c>
      <c r="I2755" s="125"/>
      <c r="J2755" s="125" t="s">
        <v>281</v>
      </c>
      <c r="K2755" s="125" t="s">
        <v>146</v>
      </c>
      <c r="L2755" s="132" t="s">
        <v>90</v>
      </c>
      <c r="M2755" s="175" t="s">
        <v>191</v>
      </c>
      <c r="N2755" s="128">
        <v>45702</v>
      </c>
      <c r="O2755" s="132"/>
      <c r="P2755" s="7">
        <f t="shared" ca="1" si="3482"/>
        <v>25</v>
      </c>
      <c r="Q2755" s="153"/>
      <c r="R2755" s="132"/>
      <c r="S2755" s="132"/>
      <c r="T2755" s="181" t="s">
        <v>156</v>
      </c>
      <c r="U2755" s="7" t="str">
        <f t="shared" si="3532"/>
        <v>Contractuel</v>
      </c>
      <c r="V2755" s="128">
        <v>45702</v>
      </c>
      <c r="W2755" s="128">
        <v>45747</v>
      </c>
      <c r="Z2755" s="128">
        <v>45702</v>
      </c>
      <c r="AA2755" s="7">
        <f t="shared" si="3533"/>
        <v>2</v>
      </c>
      <c r="AB2755" s="7">
        <f t="shared" si="3534"/>
        <v>2025</v>
      </c>
      <c r="AC2755" s="7">
        <f t="shared" si="3535"/>
        <v>2029</v>
      </c>
      <c r="AD2755" s="10" t="e">
        <f t="shared" ref="AD2755:AD2786" ca="1" si="3542">IF(#REF!="Non",(DAYS360(N2755,Q2755)/360),(DAYS360(N2755,TODAY())/360))</f>
        <v>#REF!</v>
      </c>
      <c r="AE2755" s="10" t="e">
        <f t="shared" ca="1" si="3537"/>
        <v>#REF!</v>
      </c>
      <c r="AF2755" s="144">
        <v>33089</v>
      </c>
      <c r="AG2755" s="11">
        <f t="shared" ca="1" si="3538"/>
        <v>34.610958904109587</v>
      </c>
      <c r="AH2755" s="10" t="str">
        <f t="shared" ca="1" si="3539"/>
        <v>&gt;25&lt; 35</v>
      </c>
      <c r="AI2755">
        <v>16866728</v>
      </c>
      <c r="AJ2755" s="13" t="s">
        <v>150</v>
      </c>
      <c r="AK2755" s="163" t="s">
        <v>3520</v>
      </c>
      <c r="AL2755" s="144">
        <v>44062</v>
      </c>
      <c r="AM2755" s="65" t="s">
        <v>108</v>
      </c>
      <c r="AN2755" s="65" t="s">
        <v>76</v>
      </c>
      <c r="AP2755" s="95" t="s">
        <v>9581</v>
      </c>
      <c r="AQ2755" s="95">
        <v>3</v>
      </c>
      <c r="AR2755" s="95">
        <v>1</v>
      </c>
      <c r="AS2755" s="15">
        <f t="shared" si="3501"/>
        <v>46067.25</v>
      </c>
      <c r="AT2755" s="65" t="s">
        <v>163</v>
      </c>
      <c r="AU2755" s="125">
        <v>3.9529999999999998</v>
      </c>
      <c r="AV2755">
        <v>17</v>
      </c>
      <c r="AW2755" s="13" t="s">
        <v>201</v>
      </c>
      <c r="AX2755" s="13" t="s">
        <v>3521</v>
      </c>
      <c r="AY2755">
        <v>50</v>
      </c>
      <c r="AZ2755" t="s">
        <v>203</v>
      </c>
      <c r="BA2755" s="20" t="str">
        <f t="shared" si="3540"/>
        <v>17001000000328999550</v>
      </c>
      <c r="BB2755" s="31">
        <f t="shared" si="3541"/>
        <v>20</v>
      </c>
      <c r="BC2755" s="95" t="s">
        <v>714</v>
      </c>
      <c r="BD2755" s="95" t="s">
        <v>115</v>
      </c>
      <c r="BF2755"/>
      <c r="BG2755" s="95">
        <v>97717589</v>
      </c>
      <c r="BH2755" s="95">
        <v>52050858</v>
      </c>
      <c r="BK2755" s="14" t="str">
        <f t="shared" si="3508"/>
        <v>B-CR3</v>
      </c>
      <c r="BL2755" s="95" t="s">
        <v>595</v>
      </c>
    </row>
    <row r="2756" spans="1:64" x14ac:dyDescent="0.25">
      <c r="A2756" t="str">
        <f>VLOOKUP(B2756,[2]RH!$B:$BV,72,0)</f>
        <v>si</v>
      </c>
      <c r="B2756" s="65">
        <v>2816</v>
      </c>
      <c r="C2756" s="169" t="s">
        <v>168</v>
      </c>
      <c r="D2756" s="174" t="s">
        <v>10355</v>
      </c>
      <c r="E2756" s="130" t="s">
        <v>67</v>
      </c>
      <c r="F2756" s="130" t="s">
        <v>118</v>
      </c>
      <c r="G2756" s="7" t="s">
        <v>220</v>
      </c>
      <c r="H2756" s="125" t="s">
        <v>1596</v>
      </c>
      <c r="I2756" s="125"/>
      <c r="J2756" s="125" t="s">
        <v>281</v>
      </c>
      <c r="K2756" s="125" t="s">
        <v>146</v>
      </c>
      <c r="L2756" s="132" t="s">
        <v>90</v>
      </c>
      <c r="M2756" s="175" t="s">
        <v>191</v>
      </c>
      <c r="N2756" s="128">
        <v>45702</v>
      </c>
      <c r="O2756" s="132"/>
      <c r="P2756" s="7">
        <f t="shared" ca="1" si="3482"/>
        <v>25</v>
      </c>
      <c r="Q2756" s="153"/>
      <c r="R2756" s="132"/>
      <c r="S2756" s="132"/>
      <c r="T2756" s="181" t="s">
        <v>156</v>
      </c>
      <c r="U2756" s="7" t="str">
        <f t="shared" si="3532"/>
        <v>Contractuel</v>
      </c>
      <c r="V2756" s="128">
        <v>45702</v>
      </c>
      <c r="W2756" s="128">
        <v>45747</v>
      </c>
      <c r="Z2756" s="128">
        <v>45702</v>
      </c>
      <c r="AA2756" s="7">
        <f t="shared" si="3533"/>
        <v>2</v>
      </c>
      <c r="AB2756" s="7">
        <f t="shared" si="3534"/>
        <v>2025</v>
      </c>
      <c r="AC2756" s="7">
        <f t="shared" si="3535"/>
        <v>2029</v>
      </c>
      <c r="AD2756" s="10" t="e">
        <f t="shared" ref="AD2756:AD2787" ca="1" si="3543">IF(#REF!="Non",(DAYS360(N2756,Q2756)/360),(DAYS360(N2756,TODAY())/360))</f>
        <v>#REF!</v>
      </c>
      <c r="AE2756" s="10" t="e">
        <f t="shared" ca="1" si="3537"/>
        <v>#REF!</v>
      </c>
      <c r="AF2756" s="144">
        <v>28256</v>
      </c>
      <c r="AG2756" s="11">
        <f t="shared" ca="1" si="3538"/>
        <v>47.852054794520548</v>
      </c>
      <c r="AH2756" s="10" t="str">
        <f t="shared" ca="1" si="3539"/>
        <v>&gt;45&lt; 55</v>
      </c>
      <c r="AI2756">
        <v>12056112</v>
      </c>
      <c r="AJ2756" s="13" t="s">
        <v>82</v>
      </c>
      <c r="AK2756" s="163" t="s">
        <v>5056</v>
      </c>
      <c r="AL2756" s="144">
        <v>44937</v>
      </c>
      <c r="AM2756" s="65" t="s">
        <v>108</v>
      </c>
      <c r="AN2756" s="65" t="s">
        <v>76</v>
      </c>
      <c r="AO2756" s="95">
        <v>3</v>
      </c>
      <c r="AP2756" s="95" t="s">
        <v>9679</v>
      </c>
      <c r="AQ2756" s="95">
        <v>3</v>
      </c>
      <c r="AR2756" s="95">
        <v>1</v>
      </c>
      <c r="AS2756" s="15">
        <f t="shared" si="3501"/>
        <v>46067.25</v>
      </c>
      <c r="AT2756" s="65" t="s">
        <v>163</v>
      </c>
      <c r="AU2756" s="125">
        <v>3.9529999999999998</v>
      </c>
      <c r="AV2756">
        <v>17</v>
      </c>
      <c r="AW2756">
        <v>47420</v>
      </c>
      <c r="AX2756">
        <v>14142993878</v>
      </c>
      <c r="AY2756">
        <v>60</v>
      </c>
      <c r="AZ2756" t="s">
        <v>203</v>
      </c>
      <c r="BA2756" s="20" t="str">
        <f t="shared" si="3540"/>
        <v>17474201414299387860</v>
      </c>
      <c r="BB2756" s="31">
        <f t="shared" si="3541"/>
        <v>20</v>
      </c>
      <c r="BC2756" s="95" t="s">
        <v>486</v>
      </c>
      <c r="BD2756" s="95" t="s">
        <v>341</v>
      </c>
      <c r="BF2756"/>
      <c r="BG2756" s="95">
        <v>97441314</v>
      </c>
      <c r="BH2756" s="95">
        <v>27125739</v>
      </c>
      <c r="BK2756" s="14" t="str">
        <f t="shared" si="3508"/>
        <v>B-CR3</v>
      </c>
      <c r="BL2756" s="95" t="s">
        <v>595</v>
      </c>
    </row>
    <row r="2757" spans="1:64" x14ac:dyDescent="0.25">
      <c r="A2757" t="str">
        <f>VLOOKUP(B2757,[2]RH!$B:$BV,72,0)</f>
        <v>si</v>
      </c>
      <c r="B2757" s="65">
        <v>2817</v>
      </c>
      <c r="C2757" s="169" t="s">
        <v>168</v>
      </c>
      <c r="D2757" s="174" t="s">
        <v>10356</v>
      </c>
      <c r="E2757" s="130" t="s">
        <v>67</v>
      </c>
      <c r="F2757" s="130" t="s">
        <v>118</v>
      </c>
      <c r="G2757" s="7" t="s">
        <v>220</v>
      </c>
      <c r="H2757" s="125" t="s">
        <v>1596</v>
      </c>
      <c r="I2757" s="125"/>
      <c r="J2757" s="125" t="s">
        <v>281</v>
      </c>
      <c r="K2757" s="125" t="s">
        <v>146</v>
      </c>
      <c r="L2757" s="132" t="s">
        <v>90</v>
      </c>
      <c r="M2757" s="175" t="s">
        <v>191</v>
      </c>
      <c r="N2757" s="128">
        <v>45702</v>
      </c>
      <c r="O2757" s="132"/>
      <c r="P2757" s="7">
        <f t="shared" ca="1" si="3482"/>
        <v>25</v>
      </c>
      <c r="Q2757" s="153"/>
      <c r="R2757" s="132"/>
      <c r="S2757" s="132"/>
      <c r="T2757" s="181" t="s">
        <v>156</v>
      </c>
      <c r="U2757" s="7" t="str">
        <f t="shared" si="3532"/>
        <v>Contractuel</v>
      </c>
      <c r="V2757" s="128">
        <v>45702</v>
      </c>
      <c r="W2757" s="128">
        <v>45747</v>
      </c>
      <c r="Z2757" s="128">
        <v>45702</v>
      </c>
      <c r="AA2757" s="7">
        <f t="shared" si="3533"/>
        <v>2</v>
      </c>
      <c r="AB2757" s="7">
        <f t="shared" si="3534"/>
        <v>2025</v>
      </c>
      <c r="AC2757" s="7">
        <f t="shared" si="3535"/>
        <v>2029</v>
      </c>
      <c r="AD2757" s="10" t="e">
        <f t="shared" ref="AD2757:AD2788" ca="1" si="3544">IF(#REF!="Non",(DAYS360(N2757,Q2757)/360),(DAYS360(N2757,TODAY())/360))</f>
        <v>#REF!</v>
      </c>
      <c r="AE2757" s="10" t="e">
        <f t="shared" ca="1" si="3537"/>
        <v>#REF!</v>
      </c>
      <c r="AF2757" s="144">
        <v>35415</v>
      </c>
      <c r="AG2757" s="11">
        <f t="shared" ca="1" si="3538"/>
        <v>28.238356164383561</v>
      </c>
      <c r="AH2757" s="10" t="str">
        <f t="shared" ca="1" si="3539"/>
        <v>&gt;25&lt; 35</v>
      </c>
      <c r="AI2757">
        <v>17330940</v>
      </c>
      <c r="AJ2757" s="13" t="s">
        <v>106</v>
      </c>
      <c r="AK2757" s="163" t="s">
        <v>10357</v>
      </c>
      <c r="AL2757" s="144">
        <v>43390</v>
      </c>
      <c r="AM2757" s="65" t="s">
        <v>108</v>
      </c>
      <c r="AN2757" s="65" t="s">
        <v>109</v>
      </c>
      <c r="AP2757" s="95" t="s">
        <v>10145</v>
      </c>
      <c r="AQ2757" s="95">
        <v>3</v>
      </c>
      <c r="AR2757" s="95">
        <v>1</v>
      </c>
      <c r="AS2757" s="15">
        <f t="shared" si="3501"/>
        <v>46067.25</v>
      </c>
      <c r="AT2757" s="65" t="s">
        <v>163</v>
      </c>
      <c r="AU2757" s="125">
        <v>3.9529999999999998</v>
      </c>
      <c r="AV2757">
        <v>17</v>
      </c>
      <c r="AW2757" s="13" t="s">
        <v>201</v>
      </c>
      <c r="AX2757" s="13" t="s">
        <v>10358</v>
      </c>
      <c r="AY2757">
        <v>81</v>
      </c>
      <c r="AZ2757" t="s">
        <v>203</v>
      </c>
      <c r="BA2757" s="20" t="str">
        <f t="shared" si="3540"/>
        <v>17001000000268231281</v>
      </c>
      <c r="BB2757" s="31">
        <f t="shared" si="3541"/>
        <v>20</v>
      </c>
      <c r="BC2757" s="95" t="s">
        <v>486</v>
      </c>
      <c r="BD2757" s="95" t="s">
        <v>341</v>
      </c>
      <c r="BF2757"/>
      <c r="BG2757" s="95">
        <v>50345566</v>
      </c>
      <c r="BH2757" s="95">
        <v>92300259</v>
      </c>
      <c r="BK2757" s="14" t="str">
        <f t="shared" si="3508"/>
        <v>B-CR3</v>
      </c>
      <c r="BL2757" s="95" t="s">
        <v>595</v>
      </c>
    </row>
    <row r="2758" spans="1:64" x14ac:dyDescent="0.25">
      <c r="A2758" t="str">
        <f>VLOOKUP(B2758,[2]RH!$B:$BV,72,0)</f>
        <v>si</v>
      </c>
      <c r="B2758" s="65">
        <v>2818</v>
      </c>
      <c r="C2758" s="169" t="s">
        <v>168</v>
      </c>
      <c r="D2758" s="174" t="s">
        <v>10359</v>
      </c>
      <c r="E2758" s="130" t="s">
        <v>67</v>
      </c>
      <c r="F2758" s="130" t="s">
        <v>118</v>
      </c>
      <c r="G2758" s="7" t="s">
        <v>220</v>
      </c>
      <c r="H2758" s="125" t="s">
        <v>1596</v>
      </c>
      <c r="I2758" s="125"/>
      <c r="J2758" s="125" t="s">
        <v>281</v>
      </c>
      <c r="K2758" s="125" t="s">
        <v>146</v>
      </c>
      <c r="L2758" s="132" t="s">
        <v>90</v>
      </c>
      <c r="M2758" s="175" t="s">
        <v>191</v>
      </c>
      <c r="N2758" s="128">
        <v>45702</v>
      </c>
      <c r="O2758" s="132"/>
      <c r="P2758" s="7">
        <f t="shared" ca="1" si="3482"/>
        <v>25</v>
      </c>
      <c r="Q2758" s="153"/>
      <c r="R2758" s="132"/>
      <c r="S2758" s="132"/>
      <c r="T2758" s="181" t="s">
        <v>156</v>
      </c>
      <c r="U2758" s="7" t="str">
        <f t="shared" si="3532"/>
        <v>Contractuel</v>
      </c>
      <c r="V2758" s="128">
        <v>45702</v>
      </c>
      <c r="W2758" s="128">
        <v>45747</v>
      </c>
      <c r="Z2758" s="128">
        <v>45702</v>
      </c>
      <c r="AA2758" s="7">
        <f t="shared" si="3533"/>
        <v>2</v>
      </c>
      <c r="AB2758" s="7">
        <f t="shared" si="3534"/>
        <v>2025</v>
      </c>
      <c r="AC2758" s="7">
        <f t="shared" si="3535"/>
        <v>2029</v>
      </c>
      <c r="AD2758" s="10" t="e">
        <f t="shared" ref="AD2758:AD2789" ca="1" si="3545">IF(#REF!="Non",(DAYS360(N2758,Q2758)/360),(DAYS360(N2758,TODAY())/360))</f>
        <v>#REF!</v>
      </c>
      <c r="AE2758" s="10" t="e">
        <f t="shared" ca="1" si="3537"/>
        <v>#REF!</v>
      </c>
      <c r="AF2758" s="144">
        <v>36434</v>
      </c>
      <c r="AG2758" s="11">
        <f t="shared" ca="1" si="3538"/>
        <v>25.446575342465753</v>
      </c>
      <c r="AH2758" s="10" t="str">
        <f t="shared" ca="1" si="3539"/>
        <v>&gt;25&lt; 35</v>
      </c>
      <c r="AI2758">
        <v>17580944</v>
      </c>
      <c r="AJ2758" s="13" t="s">
        <v>73</v>
      </c>
      <c r="AK2758" s="163" t="s">
        <v>10360</v>
      </c>
      <c r="AL2758" s="144">
        <v>44579</v>
      </c>
      <c r="AM2758" s="65" t="s">
        <v>108</v>
      </c>
      <c r="AN2758" s="65" t="s">
        <v>109</v>
      </c>
      <c r="AP2758" s="95" t="s">
        <v>9608</v>
      </c>
      <c r="AQ2758" s="95">
        <v>3</v>
      </c>
      <c r="AR2758" s="95">
        <v>1</v>
      </c>
      <c r="AS2758" s="15">
        <f t="shared" si="3501"/>
        <v>46067.25</v>
      </c>
      <c r="AT2758" s="65" t="s">
        <v>163</v>
      </c>
      <c r="AU2758" s="125">
        <v>3.9529999999999998</v>
      </c>
      <c r="AV2758">
        <v>17</v>
      </c>
      <c r="AW2758" s="13" t="s">
        <v>201</v>
      </c>
      <c r="AX2758" s="13" t="s">
        <v>10361</v>
      </c>
      <c r="AY2758">
        <v>77</v>
      </c>
      <c r="AZ2758" t="s">
        <v>203</v>
      </c>
      <c r="BA2758" s="20" t="str">
        <f t="shared" si="3540"/>
        <v>17001000000297822877</v>
      </c>
      <c r="BB2758" s="31">
        <f t="shared" si="3541"/>
        <v>20</v>
      </c>
      <c r="BC2758" s="95" t="s">
        <v>1286</v>
      </c>
      <c r="BD2758" s="95" t="s">
        <v>115</v>
      </c>
      <c r="BF2758"/>
      <c r="BG2758" s="95">
        <v>97974393</v>
      </c>
      <c r="BH2758" s="95">
        <v>20469495</v>
      </c>
      <c r="BK2758" s="14" t="str">
        <f t="shared" si="3508"/>
        <v>B-CR3</v>
      </c>
      <c r="BL2758" s="95" t="s">
        <v>595</v>
      </c>
    </row>
    <row r="2759" spans="1:64" x14ac:dyDescent="0.25">
      <c r="A2759" t="str">
        <f>VLOOKUP(B2759,[2]RH!$B:$BV,72,0)</f>
        <v>si</v>
      </c>
      <c r="B2759" s="65">
        <v>2819</v>
      </c>
      <c r="C2759" s="169" t="s">
        <v>65</v>
      </c>
      <c r="D2759" s="174" t="s">
        <v>10362</v>
      </c>
      <c r="E2759" s="130" t="s">
        <v>67</v>
      </c>
      <c r="F2759" s="65" t="s">
        <v>87</v>
      </c>
      <c r="G2759" s="65" t="s">
        <v>10363</v>
      </c>
      <c r="H2759" s="65" t="s">
        <v>87</v>
      </c>
      <c r="K2759" s="65" t="s">
        <v>89</v>
      </c>
      <c r="L2759" s="132" t="s">
        <v>90</v>
      </c>
      <c r="M2759" s="175" t="s">
        <v>191</v>
      </c>
      <c r="N2759" s="129">
        <v>45705</v>
      </c>
      <c r="P2759" s="7" t="str">
        <f t="shared" ca="1" si="3482"/>
        <v/>
      </c>
      <c r="R2759"/>
      <c r="S2759"/>
      <c r="T2759" s="181" t="s">
        <v>72</v>
      </c>
      <c r="U2759" s="7" t="str">
        <f t="shared" si="3532"/>
        <v>Titulaire</v>
      </c>
      <c r="V2759" s="129">
        <v>45705</v>
      </c>
      <c r="W2759" s="128"/>
      <c r="Z2759" s="129">
        <v>45705</v>
      </c>
      <c r="AA2759" s="7">
        <f t="shared" si="3533"/>
        <v>2</v>
      </c>
      <c r="AB2759" s="7">
        <f t="shared" si="3534"/>
        <v>2025</v>
      </c>
      <c r="AC2759" s="7">
        <f t="shared" si="3535"/>
        <v>2029</v>
      </c>
      <c r="AD2759" s="10" t="e">
        <f t="shared" ref="AD2759:AD2790" ca="1" si="3546">IF(#REF!="Non",(DAYS360(N2759,Q2759)/360),(DAYS360(N2759,TODAY())/360))</f>
        <v>#REF!</v>
      </c>
      <c r="AE2759" s="10" t="e">
        <f t="shared" ca="1" si="3537"/>
        <v>#REF!</v>
      </c>
      <c r="AF2759" s="144">
        <v>31588</v>
      </c>
      <c r="AG2759" s="11">
        <f t="shared" ca="1" si="3538"/>
        <v>38.723287671232875</v>
      </c>
      <c r="AH2759" s="10" t="str">
        <f t="shared" ca="1" si="3539"/>
        <v>&gt;35&lt; 45</v>
      </c>
      <c r="AI2759">
        <v>16729334</v>
      </c>
      <c r="AJ2759" s="13" t="s">
        <v>82</v>
      </c>
      <c r="AK2759" s="163" t="s">
        <v>10364</v>
      </c>
      <c r="AL2759" s="144">
        <v>39447</v>
      </c>
      <c r="AM2759" s="65" t="s">
        <v>75</v>
      </c>
      <c r="AN2759" s="65" t="s">
        <v>109</v>
      </c>
      <c r="AP2759" s="95" t="s">
        <v>1514</v>
      </c>
      <c r="AQ2759" s="95">
        <v>7</v>
      </c>
      <c r="AR2759" s="95">
        <v>1</v>
      </c>
      <c r="AS2759" s="15">
        <f t="shared" si="3501"/>
        <v>46070.25</v>
      </c>
      <c r="AT2759" s="65" t="s">
        <v>77</v>
      </c>
      <c r="AU2759" s="125">
        <v>1600</v>
      </c>
      <c r="AV2759" s="13" t="s">
        <v>92</v>
      </c>
      <c r="AW2759" s="13" t="s">
        <v>10365</v>
      </c>
      <c r="AX2759">
        <v>30065092751</v>
      </c>
      <c r="AY2759">
        <v>25</v>
      </c>
      <c r="AZ2759" t="s">
        <v>152</v>
      </c>
      <c r="BA2759" s="20" t="str">
        <f t="shared" si="3540"/>
        <v>04078163006509275125</v>
      </c>
      <c r="BB2759" s="31">
        <f t="shared" si="3541"/>
        <v>20</v>
      </c>
      <c r="BC2759" s="95" t="s">
        <v>10366</v>
      </c>
      <c r="BD2759" s="95" t="s">
        <v>6429</v>
      </c>
      <c r="BF2759"/>
      <c r="BG2759" s="95">
        <v>22744807</v>
      </c>
      <c r="BK2759" s="14" t="str">
        <f t="shared" si="3508"/>
        <v>-MAINTENANCE</v>
      </c>
      <c r="BL2759" t="s">
        <v>4423</v>
      </c>
    </row>
    <row r="2760" spans="1:64" x14ac:dyDescent="0.25">
      <c r="A2760" t="str">
        <f>VLOOKUP(B2760,[2]RH!$B:$BV,72,0)</f>
        <v>si</v>
      </c>
      <c r="B2760" s="65">
        <v>2820</v>
      </c>
      <c r="C2760" s="169" t="s">
        <v>168</v>
      </c>
      <c r="D2760" s="174" t="s">
        <v>10367</v>
      </c>
      <c r="E2760" s="130" t="s">
        <v>67</v>
      </c>
      <c r="F2760" s="130" t="s">
        <v>118</v>
      </c>
      <c r="G2760" s="7" t="s">
        <v>220</v>
      </c>
      <c r="H2760" s="125" t="s">
        <v>1596</v>
      </c>
      <c r="I2760" s="125"/>
      <c r="J2760" s="125" t="s">
        <v>281</v>
      </c>
      <c r="K2760" s="125" t="s">
        <v>146</v>
      </c>
      <c r="L2760" s="132" t="s">
        <v>90</v>
      </c>
      <c r="M2760" s="175" t="s">
        <v>191</v>
      </c>
      <c r="N2760" s="128">
        <v>45702</v>
      </c>
      <c r="O2760" s="132"/>
      <c r="P2760" s="7">
        <f t="shared" ca="1" si="3482"/>
        <v>25</v>
      </c>
      <c r="Q2760" s="153"/>
      <c r="R2760" s="132"/>
      <c r="S2760" s="132"/>
      <c r="T2760" s="181" t="s">
        <v>156</v>
      </c>
      <c r="U2760" s="7" t="str">
        <f t="shared" si="3532"/>
        <v>Contractuel</v>
      </c>
      <c r="V2760" s="128">
        <v>45702</v>
      </c>
      <c r="W2760" s="128">
        <v>45747</v>
      </c>
      <c r="Z2760" s="128">
        <v>45702</v>
      </c>
      <c r="AA2760" s="7">
        <f t="shared" si="3533"/>
        <v>2</v>
      </c>
      <c r="AB2760" s="7">
        <f t="shared" si="3534"/>
        <v>2025</v>
      </c>
      <c r="AC2760" s="7">
        <f t="shared" si="3535"/>
        <v>2029</v>
      </c>
      <c r="AD2760" s="10" t="e">
        <f t="shared" ref="AD2760:AD2791" ca="1" si="3547">IF(#REF!="Non",(DAYS360(N2760,Q2760)/360),(DAYS360(N2760,TODAY())/360))</f>
        <v>#REF!</v>
      </c>
      <c r="AE2760" s="10" t="e">
        <f t="shared" ca="1" si="3537"/>
        <v>#REF!</v>
      </c>
      <c r="AF2760" s="144">
        <v>32890</v>
      </c>
      <c r="AG2760" s="11">
        <f t="shared" ca="1" si="3538"/>
        <v>35.156164383561645</v>
      </c>
      <c r="AH2760" s="10" t="str">
        <f t="shared" ca="1" si="3539"/>
        <v>&gt;35&lt; 45</v>
      </c>
      <c r="AK2760" s="163" t="s">
        <v>10368</v>
      </c>
      <c r="AL2760" s="144">
        <v>45525</v>
      </c>
      <c r="AM2760" s="65" t="s">
        <v>108</v>
      </c>
      <c r="AN2760" s="65" t="s">
        <v>76</v>
      </c>
      <c r="AP2760" s="95" t="s">
        <v>10369</v>
      </c>
      <c r="AQ2760" s="95">
        <v>3</v>
      </c>
      <c r="AR2760" s="95">
        <v>1</v>
      </c>
      <c r="AS2760" s="15">
        <f t="shared" si="3501"/>
        <v>46067.25</v>
      </c>
      <c r="AT2760" s="65" t="s">
        <v>163</v>
      </c>
      <c r="AU2760" s="125">
        <v>3.9529999999999998</v>
      </c>
      <c r="AV2760" s="13" t="s">
        <v>79</v>
      </c>
      <c r="AW2760" s="13" t="s">
        <v>1124</v>
      </c>
      <c r="AX2760" s="13" t="s">
        <v>10370</v>
      </c>
      <c r="AY2760">
        <v>19</v>
      </c>
      <c r="AZ2760" t="s">
        <v>83</v>
      </c>
      <c r="BA2760" s="20" t="str">
        <f t="shared" si="3540"/>
        <v>08141031022002206319</v>
      </c>
      <c r="BB2760" s="31">
        <f t="shared" si="3541"/>
        <v>20</v>
      </c>
      <c r="BC2760" s="95" t="s">
        <v>1198</v>
      </c>
      <c r="BD2760" s="95" t="s">
        <v>486</v>
      </c>
      <c r="BF2760"/>
      <c r="BG2760" s="95">
        <v>54426646</v>
      </c>
      <c r="BH2760" s="95">
        <v>50760333</v>
      </c>
      <c r="BK2760" s="14" t="str">
        <f t="shared" si="3508"/>
        <v>B-CR3</v>
      </c>
      <c r="BL2760" s="95" t="s">
        <v>595</v>
      </c>
    </row>
    <row r="2761" spans="1:64" x14ac:dyDescent="0.25">
      <c r="A2761" t="str">
        <f>VLOOKUP(B2761,[2]RH!$B:$BV,72,0)</f>
        <v>si</v>
      </c>
      <c r="B2761" s="65">
        <v>2821</v>
      </c>
      <c r="C2761" s="169" t="s">
        <v>168</v>
      </c>
      <c r="D2761" s="174" t="s">
        <v>10371</v>
      </c>
      <c r="E2761" s="130" t="s">
        <v>67</v>
      </c>
      <c r="F2761" s="130" t="s">
        <v>118</v>
      </c>
      <c r="G2761" s="7" t="s">
        <v>220</v>
      </c>
      <c r="H2761" s="125" t="s">
        <v>1596</v>
      </c>
      <c r="I2761" s="125"/>
      <c r="J2761" s="125" t="s">
        <v>281</v>
      </c>
      <c r="K2761" s="125" t="s">
        <v>146</v>
      </c>
      <c r="L2761" s="132" t="s">
        <v>90</v>
      </c>
      <c r="M2761" s="175" t="s">
        <v>191</v>
      </c>
      <c r="N2761" s="128">
        <v>45702</v>
      </c>
      <c r="O2761" s="132"/>
      <c r="P2761" s="7">
        <f t="shared" ca="1" si="3482"/>
        <v>25</v>
      </c>
      <c r="Q2761" s="153"/>
      <c r="R2761" s="132"/>
      <c r="S2761" s="132"/>
      <c r="T2761" s="181" t="s">
        <v>156</v>
      </c>
      <c r="U2761" s="7" t="str">
        <f t="shared" si="3532"/>
        <v>Contractuel</v>
      </c>
      <c r="V2761" s="128">
        <v>45702</v>
      </c>
      <c r="W2761" s="128">
        <v>45747</v>
      </c>
      <c r="Z2761" s="128">
        <v>45702</v>
      </c>
      <c r="AA2761" s="7">
        <f t="shared" si="3533"/>
        <v>2</v>
      </c>
      <c r="AB2761" s="7">
        <f t="shared" si="3534"/>
        <v>2025</v>
      </c>
      <c r="AC2761" s="7">
        <f t="shared" si="3535"/>
        <v>2029</v>
      </c>
      <c r="AD2761" s="10" t="e">
        <f t="shared" ref="AD2761:AD2792" ca="1" si="3548">IF(#REF!="Non",(DAYS360(N2761,Q2761)/360),(DAYS360(N2761,TODAY())/360))</f>
        <v>#REF!</v>
      </c>
      <c r="AE2761" s="10" t="e">
        <f t="shared" ca="1" si="3537"/>
        <v>#REF!</v>
      </c>
      <c r="AF2761" s="144">
        <v>25996</v>
      </c>
      <c r="AG2761" s="11">
        <f t="shared" ca="1" si="3538"/>
        <v>54.043835616438358</v>
      </c>
      <c r="AH2761" s="10" t="str">
        <f t="shared" ca="1" si="3539"/>
        <v>&gt;45&lt; 55</v>
      </c>
      <c r="AI2761">
        <v>11800516</v>
      </c>
      <c r="AJ2761" s="13" t="s">
        <v>150</v>
      </c>
      <c r="AK2761" s="163" t="s">
        <v>10372</v>
      </c>
      <c r="AL2761" s="144">
        <v>43346</v>
      </c>
      <c r="AM2761" s="65" t="s">
        <v>108</v>
      </c>
      <c r="AN2761" s="65" t="s">
        <v>76</v>
      </c>
      <c r="AP2761" s="95" t="s">
        <v>9679</v>
      </c>
      <c r="AQ2761" s="95">
        <v>3</v>
      </c>
      <c r="AR2761" s="95">
        <v>1</v>
      </c>
      <c r="AS2761" s="15">
        <f t="shared" si="3501"/>
        <v>46067.25</v>
      </c>
      <c r="AT2761" s="65" t="s">
        <v>163</v>
      </c>
      <c r="AU2761" s="125">
        <v>3.9529999999999998</v>
      </c>
      <c r="AV2761">
        <v>17</v>
      </c>
      <c r="AW2761">
        <v>53594</v>
      </c>
      <c r="AX2761" s="13" t="s">
        <v>10373</v>
      </c>
      <c r="AY2761">
        <v>39</v>
      </c>
      <c r="AZ2761" t="s">
        <v>203</v>
      </c>
      <c r="BA2761" s="20" t="str">
        <f t="shared" si="3540"/>
        <v>17535940172917393639</v>
      </c>
      <c r="BB2761" s="31">
        <f t="shared" si="3541"/>
        <v>20</v>
      </c>
      <c r="BC2761" s="95" t="s">
        <v>1835</v>
      </c>
      <c r="BD2761" s="95" t="s">
        <v>341</v>
      </c>
      <c r="BF2761"/>
      <c r="BG2761" s="95">
        <v>24564736</v>
      </c>
      <c r="BH2761" s="95">
        <v>26736816</v>
      </c>
      <c r="BK2761" s="14" t="str">
        <f t="shared" si="3508"/>
        <v>B-CR3</v>
      </c>
      <c r="BL2761" s="95" t="s">
        <v>595</v>
      </c>
    </row>
    <row r="2762" spans="1:64" x14ac:dyDescent="0.25">
      <c r="A2762" t="str">
        <f>VLOOKUP(B2762,[2]RH!$B:$BV,72,0)</f>
        <v>si</v>
      </c>
      <c r="B2762" s="65">
        <v>2822</v>
      </c>
      <c r="C2762" s="169" t="s">
        <v>168</v>
      </c>
      <c r="D2762" s="174" t="s">
        <v>10374</v>
      </c>
      <c r="E2762" s="130" t="s">
        <v>67</v>
      </c>
      <c r="F2762" s="130" t="s">
        <v>118</v>
      </c>
      <c r="G2762" s="7" t="s">
        <v>220</v>
      </c>
      <c r="H2762" s="125" t="s">
        <v>1596</v>
      </c>
      <c r="I2762" s="125"/>
      <c r="J2762" s="125" t="s">
        <v>281</v>
      </c>
      <c r="K2762" s="125" t="s">
        <v>146</v>
      </c>
      <c r="L2762" s="132" t="s">
        <v>90</v>
      </c>
      <c r="M2762" s="175" t="s">
        <v>191</v>
      </c>
      <c r="N2762" s="128">
        <v>45703</v>
      </c>
      <c r="O2762" s="132"/>
      <c r="P2762" s="7">
        <f t="shared" ca="1" si="3482"/>
        <v>25</v>
      </c>
      <c r="Q2762" s="153"/>
      <c r="R2762" s="132"/>
      <c r="S2762" s="132"/>
      <c r="T2762" s="181" t="s">
        <v>156</v>
      </c>
      <c r="U2762" s="7" t="str">
        <f t="shared" si="3532"/>
        <v>Contractuel</v>
      </c>
      <c r="V2762" s="128">
        <v>45703</v>
      </c>
      <c r="W2762" s="128">
        <v>45747</v>
      </c>
      <c r="Z2762" s="128">
        <v>45703</v>
      </c>
      <c r="AA2762" s="7">
        <f t="shared" si="3533"/>
        <v>2</v>
      </c>
      <c r="AB2762" s="7">
        <f t="shared" si="3534"/>
        <v>2025</v>
      </c>
      <c r="AC2762" s="7">
        <f t="shared" si="3535"/>
        <v>2029</v>
      </c>
      <c r="AD2762" s="10" t="e">
        <f t="shared" ref="AD2762:AD2793" ca="1" si="3549">IF(#REF!="Non",(DAYS360(N2762,Q2762)/360),(DAYS360(N2762,TODAY())/360))</f>
        <v>#REF!</v>
      </c>
      <c r="AE2762" s="10" t="e">
        <f t="shared" ca="1" si="3537"/>
        <v>#REF!</v>
      </c>
      <c r="AF2762" s="144">
        <v>32948</v>
      </c>
      <c r="AG2762" s="11">
        <f t="shared" ca="1" si="3538"/>
        <v>34.9972602739726</v>
      </c>
      <c r="AH2762" s="10" t="str">
        <f t="shared" ca="1" si="3539"/>
        <v>&gt;25&lt; 35</v>
      </c>
      <c r="AI2762">
        <v>12985382</v>
      </c>
      <c r="AJ2762" s="13" t="s">
        <v>120</v>
      </c>
      <c r="AK2762" s="163" t="s">
        <v>10375</v>
      </c>
      <c r="AL2762" s="144">
        <v>39030</v>
      </c>
      <c r="AM2762" s="65" t="s">
        <v>108</v>
      </c>
      <c r="AN2762" s="65" t="s">
        <v>76</v>
      </c>
      <c r="AO2762">
        <v>2</v>
      </c>
      <c r="AP2762" s="95" t="s">
        <v>9566</v>
      </c>
      <c r="AQ2762" s="95">
        <v>3</v>
      </c>
      <c r="AR2762" s="95">
        <v>1</v>
      </c>
      <c r="AS2762" s="15">
        <f t="shared" si="3501"/>
        <v>46068.25</v>
      </c>
      <c r="AT2762" s="65" t="s">
        <v>163</v>
      </c>
      <c r="AU2762" s="125">
        <v>3.9529999999999998</v>
      </c>
      <c r="AV2762">
        <v>17</v>
      </c>
      <c r="AW2762" t="s">
        <v>201</v>
      </c>
      <c r="AX2762" s="13" t="s">
        <v>10376</v>
      </c>
      <c r="AY2762">
        <v>92</v>
      </c>
      <c r="AZ2762" t="s">
        <v>203</v>
      </c>
      <c r="BA2762" s="20" t="str">
        <f t="shared" si="3540"/>
        <v>17001000000354732292</v>
      </c>
      <c r="BB2762" s="31">
        <f t="shared" si="3541"/>
        <v>20</v>
      </c>
      <c r="BC2762" s="95" t="s">
        <v>286</v>
      </c>
      <c r="BD2762" s="95" t="s">
        <v>115</v>
      </c>
      <c r="BF2762"/>
      <c r="BG2762" s="95">
        <v>27602790</v>
      </c>
      <c r="BH2762" s="95">
        <v>22786538</v>
      </c>
      <c r="BK2762" s="14" t="str">
        <f t="shared" si="3508"/>
        <v>B-CR3</v>
      </c>
      <c r="BL2762" s="95" t="s">
        <v>595</v>
      </c>
    </row>
    <row r="2763" spans="1:64" x14ac:dyDescent="0.25">
      <c r="A2763" t="str">
        <f>VLOOKUP(B2763,[2]RH!$B:$BV,72,0)</f>
        <v>si</v>
      </c>
      <c r="B2763" s="65">
        <v>2823</v>
      </c>
      <c r="C2763" s="169" t="s">
        <v>168</v>
      </c>
      <c r="D2763" s="174" t="s">
        <v>10377</v>
      </c>
      <c r="E2763" s="130" t="s">
        <v>67</v>
      </c>
      <c r="F2763" s="130" t="s">
        <v>118</v>
      </c>
      <c r="G2763" s="7" t="s">
        <v>220</v>
      </c>
      <c r="H2763" s="125" t="s">
        <v>1596</v>
      </c>
      <c r="I2763" s="125"/>
      <c r="J2763" s="125" t="s">
        <v>281</v>
      </c>
      <c r="K2763" s="125" t="s">
        <v>146</v>
      </c>
      <c r="L2763" s="132" t="s">
        <v>90</v>
      </c>
      <c r="M2763" s="175" t="s">
        <v>191</v>
      </c>
      <c r="N2763" s="128">
        <v>45702</v>
      </c>
      <c r="O2763" s="132"/>
      <c r="P2763" s="7">
        <f t="shared" ca="1" si="3482"/>
        <v>25</v>
      </c>
      <c r="Q2763" s="153"/>
      <c r="R2763" s="132"/>
      <c r="S2763" s="132"/>
      <c r="T2763" s="181" t="s">
        <v>156</v>
      </c>
      <c r="U2763" s="7" t="str">
        <f t="shared" si="3532"/>
        <v>Contractuel</v>
      </c>
      <c r="V2763" s="128">
        <v>45702</v>
      </c>
      <c r="W2763" s="128">
        <v>45747</v>
      </c>
      <c r="Z2763" s="128">
        <v>45702</v>
      </c>
      <c r="AA2763" s="7">
        <f t="shared" si="3533"/>
        <v>2</v>
      </c>
      <c r="AB2763" s="7">
        <f t="shared" si="3534"/>
        <v>2025</v>
      </c>
      <c r="AC2763" s="7">
        <f t="shared" si="3535"/>
        <v>2029</v>
      </c>
      <c r="AD2763" s="10" t="e">
        <f t="shared" ref="AD2763:AD2794" ca="1" si="3550">IF(#REF!="Non",(DAYS360(N2763,Q2763)/360),(DAYS360(N2763,TODAY())/360))</f>
        <v>#REF!</v>
      </c>
      <c r="AE2763" s="10" t="e">
        <f t="shared" ca="1" si="3537"/>
        <v>#REF!</v>
      </c>
      <c r="AF2763" s="144">
        <v>38325</v>
      </c>
      <c r="AG2763" s="11">
        <f t="shared" ca="1" si="3538"/>
        <v>20.265753424657536</v>
      </c>
      <c r="AH2763" s="10" t="str">
        <f t="shared" ca="1" si="3539"/>
        <v>&lt; 25</v>
      </c>
      <c r="AI2763">
        <v>17810896</v>
      </c>
      <c r="AJ2763" s="13" t="s">
        <v>213</v>
      </c>
      <c r="AK2763" s="163" t="s">
        <v>10378</v>
      </c>
      <c r="AL2763" s="144">
        <v>44924</v>
      </c>
      <c r="AM2763" s="65" t="s">
        <v>108</v>
      </c>
      <c r="AN2763" s="65" t="s">
        <v>109</v>
      </c>
      <c r="AP2763" s="95" t="s">
        <v>9581</v>
      </c>
      <c r="AQ2763" s="95">
        <v>3</v>
      </c>
      <c r="AR2763" s="95">
        <v>1</v>
      </c>
      <c r="AS2763" s="15">
        <f t="shared" si="3501"/>
        <v>46067.25</v>
      </c>
      <c r="AT2763" s="65" t="s">
        <v>163</v>
      </c>
      <c r="AU2763" s="125">
        <v>3.9529999999999998</v>
      </c>
      <c r="AV2763">
        <v>17</v>
      </c>
      <c r="AW2763" t="s">
        <v>201</v>
      </c>
      <c r="AX2763" s="13" t="s">
        <v>10379</v>
      </c>
      <c r="AY2763">
        <v>21</v>
      </c>
      <c r="AZ2763" t="s">
        <v>203</v>
      </c>
      <c r="BA2763" s="20" t="str">
        <f t="shared" si="3540"/>
        <v>17001000000324163421</v>
      </c>
      <c r="BB2763" s="31">
        <f t="shared" si="3541"/>
        <v>20</v>
      </c>
      <c r="BC2763" s="95" t="s">
        <v>10380</v>
      </c>
      <c r="BD2763" s="95" t="s">
        <v>115</v>
      </c>
      <c r="BF2763"/>
      <c r="BG2763" s="95">
        <v>25005760</v>
      </c>
      <c r="BH2763" s="95">
        <v>22388158</v>
      </c>
      <c r="BK2763" s="14" t="str">
        <f t="shared" si="3508"/>
        <v>B-CR3</v>
      </c>
      <c r="BL2763" s="95" t="s">
        <v>595</v>
      </c>
    </row>
    <row r="2764" spans="1:64" x14ac:dyDescent="0.25">
      <c r="A2764" t="str">
        <f>VLOOKUP(B2764,[2]RH!$B:$BV,72,0)</f>
        <v>si</v>
      </c>
      <c r="B2764" s="65">
        <v>2824</v>
      </c>
      <c r="C2764" s="169" t="s">
        <v>168</v>
      </c>
      <c r="D2764" s="174" t="s">
        <v>10381</v>
      </c>
      <c r="E2764" s="130" t="s">
        <v>67</v>
      </c>
      <c r="F2764" s="130" t="s">
        <v>118</v>
      </c>
      <c r="G2764" s="7" t="s">
        <v>220</v>
      </c>
      <c r="H2764" s="125" t="s">
        <v>1596</v>
      </c>
      <c r="I2764" s="125"/>
      <c r="J2764" s="125" t="s">
        <v>281</v>
      </c>
      <c r="K2764" s="125" t="s">
        <v>146</v>
      </c>
      <c r="L2764" s="132" t="s">
        <v>90</v>
      </c>
      <c r="M2764" s="175" t="s">
        <v>191</v>
      </c>
      <c r="N2764" s="128">
        <v>45703</v>
      </c>
      <c r="O2764" s="132"/>
      <c r="P2764" s="7">
        <f t="shared" ca="1" si="3482"/>
        <v>25</v>
      </c>
      <c r="Q2764" s="153"/>
      <c r="R2764" s="132"/>
      <c r="S2764" s="132"/>
      <c r="T2764" s="181" t="s">
        <v>156</v>
      </c>
      <c r="U2764" s="7" t="str">
        <f t="shared" si="3532"/>
        <v>Contractuel</v>
      </c>
      <c r="V2764" s="128">
        <v>45703</v>
      </c>
      <c r="W2764" s="128">
        <v>45747</v>
      </c>
      <c r="Z2764" s="128">
        <v>45703</v>
      </c>
      <c r="AA2764" s="7">
        <f t="shared" si="3533"/>
        <v>2</v>
      </c>
      <c r="AB2764" s="7">
        <f t="shared" si="3534"/>
        <v>2025</v>
      </c>
      <c r="AC2764" s="7">
        <f t="shared" si="3535"/>
        <v>2029</v>
      </c>
      <c r="AD2764" s="10" t="e">
        <f t="shared" ref="AD2764:AD2795" ca="1" si="3551">IF(#REF!="Non",(DAYS360(N2764,Q2764)/360),(DAYS360(N2764,TODAY())/360))</f>
        <v>#REF!</v>
      </c>
      <c r="AE2764" s="10" t="e">
        <f t="shared" ca="1" si="3537"/>
        <v>#REF!</v>
      </c>
      <c r="AF2764" s="144">
        <v>28196</v>
      </c>
      <c r="AG2764" s="11">
        <f t="shared" ca="1" si="3538"/>
        <v>48.016438356164386</v>
      </c>
      <c r="AH2764" s="10" t="str">
        <f t="shared" ca="1" si="3539"/>
        <v>&gt;45&lt; 55</v>
      </c>
      <c r="AJ2764" s="13"/>
      <c r="AK2764" s="163" t="s">
        <v>10382</v>
      </c>
      <c r="AL2764" s="144">
        <v>42845</v>
      </c>
      <c r="AM2764" s="65" t="s">
        <v>108</v>
      </c>
      <c r="AN2764" s="65" t="s">
        <v>76</v>
      </c>
      <c r="AO2764">
        <v>3</v>
      </c>
      <c r="AP2764" s="95" t="s">
        <v>9383</v>
      </c>
      <c r="AQ2764" s="95">
        <v>3</v>
      </c>
      <c r="AR2764" s="95">
        <v>1</v>
      </c>
      <c r="AS2764" s="15">
        <f t="shared" si="3501"/>
        <v>46068.25</v>
      </c>
      <c r="AT2764" s="65" t="s">
        <v>163</v>
      </c>
      <c r="AU2764" s="125">
        <v>3.9529999999999998</v>
      </c>
      <c r="AV2764" s="13" t="s">
        <v>106</v>
      </c>
      <c r="AW2764" s="13" t="s">
        <v>6575</v>
      </c>
      <c r="AX2764" s="13" t="s">
        <v>10383</v>
      </c>
      <c r="AY2764">
        <v>81</v>
      </c>
      <c r="AZ2764" t="s">
        <v>230</v>
      </c>
      <c r="BA2764" s="20" t="str">
        <f t="shared" si="3540"/>
        <v>05028000097702117081</v>
      </c>
      <c r="BB2764" s="31">
        <f t="shared" si="3541"/>
        <v>20</v>
      </c>
      <c r="BC2764" s="95" t="s">
        <v>10384</v>
      </c>
      <c r="BD2764" s="95" t="s">
        <v>341</v>
      </c>
      <c r="BF2764"/>
      <c r="BG2764" s="95">
        <v>28183492</v>
      </c>
      <c r="BH2764" s="95">
        <v>24267079</v>
      </c>
      <c r="BK2764" s="14" t="str">
        <f t="shared" si="3508"/>
        <v>B-CR3</v>
      </c>
      <c r="BL2764" s="95" t="s">
        <v>595</v>
      </c>
    </row>
    <row r="2765" spans="1:64" x14ac:dyDescent="0.25">
      <c r="A2765" t="str">
        <f>VLOOKUP(B2765,[2]RH!$B:$BV,72,0)</f>
        <v>si</v>
      </c>
      <c r="B2765" s="65">
        <v>2825</v>
      </c>
      <c r="C2765" s="169" t="s">
        <v>168</v>
      </c>
      <c r="D2765" s="174" t="s">
        <v>10385</v>
      </c>
      <c r="E2765" s="130" t="s">
        <v>67</v>
      </c>
      <c r="F2765" s="130" t="s">
        <v>118</v>
      </c>
      <c r="G2765" s="7" t="s">
        <v>220</v>
      </c>
      <c r="H2765" s="125" t="s">
        <v>1596</v>
      </c>
      <c r="I2765" s="125"/>
      <c r="J2765" s="125" t="s">
        <v>281</v>
      </c>
      <c r="K2765" s="125" t="s">
        <v>146</v>
      </c>
      <c r="L2765" s="132" t="s">
        <v>90</v>
      </c>
      <c r="M2765" s="175" t="s">
        <v>191</v>
      </c>
      <c r="N2765" s="128">
        <v>45702</v>
      </c>
      <c r="O2765" s="132"/>
      <c r="P2765" s="7">
        <f t="shared" ca="1" si="3482"/>
        <v>25</v>
      </c>
      <c r="Q2765" s="153"/>
      <c r="R2765" s="132"/>
      <c r="S2765" s="132"/>
      <c r="T2765" s="181" t="s">
        <v>156</v>
      </c>
      <c r="U2765" s="7" t="str">
        <f t="shared" si="3532"/>
        <v>Contractuel</v>
      </c>
      <c r="V2765" s="128">
        <v>45702</v>
      </c>
      <c r="W2765" s="128">
        <v>45747</v>
      </c>
      <c r="Z2765" s="128">
        <v>45702</v>
      </c>
      <c r="AA2765" s="7">
        <f t="shared" si="3533"/>
        <v>2</v>
      </c>
      <c r="AB2765" s="7">
        <f t="shared" si="3534"/>
        <v>2025</v>
      </c>
      <c r="AC2765" s="7">
        <f t="shared" si="3535"/>
        <v>2029</v>
      </c>
      <c r="AD2765" s="10" t="e">
        <f t="shared" ref="AD2765:AD2796" ca="1" si="3552">IF(#REF!="Non",(DAYS360(N2765,Q2765)/360),(DAYS360(N2765,TODAY())/360))</f>
        <v>#REF!</v>
      </c>
      <c r="AE2765" s="10" t="e">
        <f t="shared" ca="1" si="3537"/>
        <v>#REF!</v>
      </c>
      <c r="AF2765" s="144">
        <v>28744</v>
      </c>
      <c r="AG2765" s="11">
        <f t="shared" ca="1" si="3538"/>
        <v>46.515068493150686</v>
      </c>
      <c r="AH2765" s="10" t="str">
        <f t="shared" ca="1" si="3539"/>
        <v>&gt;45&lt; 55</v>
      </c>
      <c r="AI2765">
        <v>12331918</v>
      </c>
      <c r="AJ2765" s="13" t="s">
        <v>120</v>
      </c>
      <c r="AK2765" s="163" t="s">
        <v>10386</v>
      </c>
      <c r="AL2765" s="144">
        <v>44523</v>
      </c>
      <c r="AM2765" s="65" t="s">
        <v>108</v>
      </c>
      <c r="AN2765" s="65" t="s">
        <v>76</v>
      </c>
      <c r="AP2765" s="95" t="s">
        <v>9566</v>
      </c>
      <c r="AQ2765" s="95">
        <v>3</v>
      </c>
      <c r="AR2765" s="95">
        <v>1</v>
      </c>
      <c r="AS2765" s="15">
        <f t="shared" si="3501"/>
        <v>46067.25</v>
      </c>
      <c r="AT2765" s="65" t="s">
        <v>163</v>
      </c>
      <c r="AU2765" s="125">
        <v>3.9529999999999998</v>
      </c>
      <c r="AV2765">
        <v>17</v>
      </c>
      <c r="AW2765">
        <v>53594</v>
      </c>
      <c r="AX2765" s="13" t="s">
        <v>10387</v>
      </c>
      <c r="AY2765">
        <v>24</v>
      </c>
      <c r="AZ2765" t="s">
        <v>203</v>
      </c>
      <c r="BA2765" s="20" t="str">
        <f t="shared" si="3540"/>
        <v>17535940174057755224</v>
      </c>
      <c r="BB2765" s="31">
        <f t="shared" si="3541"/>
        <v>20</v>
      </c>
      <c r="BC2765" s="95" t="s">
        <v>1121</v>
      </c>
      <c r="BD2765" s="95" t="s">
        <v>341</v>
      </c>
      <c r="BF2765"/>
      <c r="BG2765" s="95">
        <v>20837059</v>
      </c>
      <c r="BH2765" s="95">
        <v>90485781</v>
      </c>
      <c r="BK2765" s="14" t="str">
        <f t="shared" si="3508"/>
        <v>B-CR3</v>
      </c>
      <c r="BL2765" s="95" t="s">
        <v>595</v>
      </c>
    </row>
    <row r="2766" spans="1:64" x14ac:dyDescent="0.25">
      <c r="A2766" t="str">
        <f>VLOOKUP(B2766,[2]RH!$B:$BV,72,0)</f>
        <v>si</v>
      </c>
      <c r="B2766" s="65">
        <v>2826</v>
      </c>
      <c r="C2766" s="169" t="s">
        <v>168</v>
      </c>
      <c r="D2766" s="174" t="s">
        <v>10388</v>
      </c>
      <c r="E2766" s="130" t="s">
        <v>67</v>
      </c>
      <c r="F2766" s="130" t="s">
        <v>118</v>
      </c>
      <c r="G2766" s="7" t="s">
        <v>220</v>
      </c>
      <c r="H2766" s="125" t="s">
        <v>1596</v>
      </c>
      <c r="I2766" s="125"/>
      <c r="J2766" s="125" t="s">
        <v>281</v>
      </c>
      <c r="K2766" s="125" t="s">
        <v>146</v>
      </c>
      <c r="L2766" s="132" t="s">
        <v>90</v>
      </c>
      <c r="M2766" s="175" t="s">
        <v>191</v>
      </c>
      <c r="N2766" s="128">
        <v>45702</v>
      </c>
      <c r="O2766" s="132"/>
      <c r="P2766" s="7">
        <f t="shared" ca="1" si="3482"/>
        <v>25</v>
      </c>
      <c r="Q2766" s="153"/>
      <c r="R2766" s="132"/>
      <c r="S2766" s="132"/>
      <c r="T2766" s="181" t="s">
        <v>156</v>
      </c>
      <c r="U2766" s="7" t="str">
        <f t="shared" si="3532"/>
        <v>Contractuel</v>
      </c>
      <c r="V2766" s="128">
        <v>45702</v>
      </c>
      <c r="W2766" s="128">
        <v>45747</v>
      </c>
      <c r="Z2766" s="128">
        <v>45702</v>
      </c>
      <c r="AA2766" s="7">
        <f t="shared" si="3533"/>
        <v>2</v>
      </c>
      <c r="AB2766" s="7">
        <f t="shared" si="3534"/>
        <v>2025</v>
      </c>
      <c r="AC2766" s="7">
        <f t="shared" si="3535"/>
        <v>2029</v>
      </c>
      <c r="AD2766" s="10" t="e">
        <f t="shared" ref="AD2766:AD2797" ca="1" si="3553">IF(#REF!="Non",(DAYS360(N2766,Q2766)/360),(DAYS360(N2766,TODAY())/360))</f>
        <v>#REF!</v>
      </c>
      <c r="AE2766" s="10" t="e">
        <f t="shared" ca="1" si="3537"/>
        <v>#REF!</v>
      </c>
      <c r="AF2766" s="144">
        <v>33740</v>
      </c>
      <c r="AG2766" s="11">
        <f t="shared" ca="1" si="3538"/>
        <v>32.827397260273976</v>
      </c>
      <c r="AH2766" s="10" t="str">
        <f t="shared" ca="1" si="3539"/>
        <v>&gt;25&lt; 35</v>
      </c>
      <c r="AI2766">
        <v>17444535</v>
      </c>
      <c r="AJ2766" s="13" t="s">
        <v>106</v>
      </c>
      <c r="AK2766" s="163" t="s">
        <v>10389</v>
      </c>
      <c r="AL2766" s="144">
        <v>40325</v>
      </c>
      <c r="AM2766" s="65" t="s">
        <v>108</v>
      </c>
      <c r="AN2766" s="65" t="s">
        <v>109</v>
      </c>
      <c r="AP2766" s="95" t="s">
        <v>9857</v>
      </c>
      <c r="AQ2766" s="95">
        <v>3</v>
      </c>
      <c r="AR2766" s="95">
        <v>1</v>
      </c>
      <c r="AS2766" s="15">
        <f t="shared" si="3501"/>
        <v>46067.25</v>
      </c>
      <c r="AT2766" s="65" t="s">
        <v>163</v>
      </c>
      <c r="AU2766" s="125">
        <v>3.9529999999999998</v>
      </c>
      <c r="AV2766">
        <v>17</v>
      </c>
      <c r="AW2766">
        <v>53594</v>
      </c>
      <c r="AX2766" s="13" t="s">
        <v>10390</v>
      </c>
      <c r="AY2766">
        <v>52</v>
      </c>
      <c r="AZ2766" t="s">
        <v>203</v>
      </c>
      <c r="BA2766" s="20" t="str">
        <f t="shared" si="3540"/>
        <v>17535940172917095752</v>
      </c>
      <c r="BB2766" s="31">
        <f t="shared" si="3541"/>
        <v>20</v>
      </c>
      <c r="BC2766" s="95" t="s">
        <v>9593</v>
      </c>
      <c r="BD2766" s="95" t="s">
        <v>341</v>
      </c>
      <c r="BF2766"/>
      <c r="BG2766" s="95">
        <v>20958135</v>
      </c>
      <c r="BH2766" s="95">
        <v>58178577</v>
      </c>
      <c r="BK2766" s="14" t="str">
        <f t="shared" si="3508"/>
        <v>B-CR3</v>
      </c>
      <c r="BL2766" s="95" t="s">
        <v>595</v>
      </c>
    </row>
    <row r="2767" spans="1:64" x14ac:dyDescent="0.25">
      <c r="A2767" t="str">
        <f>VLOOKUP(B2767,[2]RH!$B:$BV,72,0)</f>
        <v>si</v>
      </c>
      <c r="B2767" s="65">
        <v>2827</v>
      </c>
      <c r="C2767" s="169" t="s">
        <v>168</v>
      </c>
      <c r="D2767" s="174" t="s">
        <v>10391</v>
      </c>
      <c r="E2767" s="130" t="s">
        <v>67</v>
      </c>
      <c r="F2767" s="130" t="s">
        <v>118</v>
      </c>
      <c r="G2767" s="7" t="s">
        <v>220</v>
      </c>
      <c r="H2767" s="125" t="s">
        <v>1596</v>
      </c>
      <c r="I2767" s="125"/>
      <c r="J2767" s="125" t="s">
        <v>190</v>
      </c>
      <c r="K2767" s="125" t="s">
        <v>146</v>
      </c>
      <c r="L2767" s="132" t="s">
        <v>90</v>
      </c>
      <c r="M2767" s="175" t="s">
        <v>191</v>
      </c>
      <c r="N2767" s="128">
        <v>45705</v>
      </c>
      <c r="O2767" s="132"/>
      <c r="P2767" s="7">
        <f t="shared" ca="1" si="3482"/>
        <v>25</v>
      </c>
      <c r="Q2767" s="153"/>
      <c r="R2767" s="132"/>
      <c r="S2767" s="132"/>
      <c r="T2767" s="181" t="s">
        <v>156</v>
      </c>
      <c r="U2767" s="7" t="str">
        <f t="shared" si="3532"/>
        <v>Contractuel</v>
      </c>
      <c r="V2767" s="128">
        <v>45705</v>
      </c>
      <c r="W2767" s="128">
        <v>45747</v>
      </c>
      <c r="Z2767" s="128">
        <v>45705</v>
      </c>
      <c r="AA2767" s="7">
        <f t="shared" si="3533"/>
        <v>2</v>
      </c>
      <c r="AB2767" s="7">
        <f t="shared" si="3534"/>
        <v>2025</v>
      </c>
      <c r="AC2767" s="7">
        <f t="shared" si="3535"/>
        <v>2029</v>
      </c>
      <c r="AD2767" s="10" t="e">
        <f t="shared" ref="AD2767:AD2798" ca="1" si="3554">IF(#REF!="Non",(DAYS360(N2767,Q2767)/360),(DAYS360(N2767,TODAY())/360))</f>
        <v>#REF!</v>
      </c>
      <c r="AE2767" s="10" t="e">
        <f t="shared" ca="1" si="3537"/>
        <v>#REF!</v>
      </c>
      <c r="AF2767" s="144">
        <v>28515</v>
      </c>
      <c r="AG2767" s="11">
        <f t="shared" ca="1" si="3538"/>
        <v>47.142465753424659</v>
      </c>
      <c r="AH2767" s="10" t="str">
        <f t="shared" ca="1" si="3539"/>
        <v>&gt;45&lt; 55</v>
      </c>
      <c r="AJ2767" s="13"/>
      <c r="AK2767" s="163" t="s">
        <v>10392</v>
      </c>
      <c r="AL2767" s="144">
        <v>36386</v>
      </c>
      <c r="AM2767" s="65" t="s">
        <v>108</v>
      </c>
      <c r="AN2767" s="65" t="s">
        <v>76</v>
      </c>
      <c r="AO2767">
        <v>4</v>
      </c>
      <c r="AP2767" s="95" t="s">
        <v>9416</v>
      </c>
      <c r="AQ2767" s="95">
        <v>3</v>
      </c>
      <c r="AR2767" s="95">
        <v>1</v>
      </c>
      <c r="AS2767" s="15">
        <f t="shared" si="3501"/>
        <v>46070.25</v>
      </c>
      <c r="AT2767" s="65" t="s">
        <v>163</v>
      </c>
      <c r="AU2767" s="125">
        <v>3.9529999999999998</v>
      </c>
      <c r="AV2767">
        <v>12</v>
      </c>
      <c r="AW2767" s="13" t="s">
        <v>1464</v>
      </c>
      <c r="AX2767" s="13" t="s">
        <v>10393</v>
      </c>
      <c r="AY2767">
        <v>82</v>
      </c>
      <c r="AZ2767" t="s">
        <v>195</v>
      </c>
      <c r="BA2767" s="20" t="str">
        <f t="shared" si="3540"/>
        <v>12055000000246349782</v>
      </c>
      <c r="BB2767" s="31">
        <f t="shared" si="3541"/>
        <v>20</v>
      </c>
      <c r="BC2767" s="95" t="s">
        <v>6087</v>
      </c>
      <c r="BD2767" s="95" t="s">
        <v>341</v>
      </c>
      <c r="BF2767"/>
      <c r="BG2767" s="95">
        <v>94300438</v>
      </c>
      <c r="BH2767" s="95">
        <v>96368562</v>
      </c>
      <c r="BK2767" s="14" t="str">
        <f t="shared" si="3508"/>
        <v>A-CR3</v>
      </c>
      <c r="BL2767" s="95" t="s">
        <v>595</v>
      </c>
    </row>
    <row r="2768" spans="1:64" x14ac:dyDescent="0.25">
      <c r="A2768" t="str">
        <f>VLOOKUP(B2768,[2]RH!$B:$BV,72,0)</f>
        <v>si</v>
      </c>
      <c r="B2768" s="65">
        <v>2828</v>
      </c>
      <c r="C2768" s="169" t="s">
        <v>168</v>
      </c>
      <c r="D2768" s="174" t="s">
        <v>10394</v>
      </c>
      <c r="E2768" s="130" t="s">
        <v>67</v>
      </c>
      <c r="F2768" s="130" t="s">
        <v>118</v>
      </c>
      <c r="G2768" s="7" t="s">
        <v>220</v>
      </c>
      <c r="H2768" s="125" t="s">
        <v>1596</v>
      </c>
      <c r="I2768" s="125"/>
      <c r="J2768" s="125" t="s">
        <v>190</v>
      </c>
      <c r="K2768" s="125" t="s">
        <v>146</v>
      </c>
      <c r="L2768" s="132" t="s">
        <v>90</v>
      </c>
      <c r="M2768" s="175" t="s">
        <v>191</v>
      </c>
      <c r="N2768" s="128">
        <v>45705</v>
      </c>
      <c r="O2768" s="132"/>
      <c r="P2768" s="7">
        <f t="shared" ca="1" si="3482"/>
        <v>25</v>
      </c>
      <c r="Q2768" s="153"/>
      <c r="R2768" s="132"/>
      <c r="S2768" s="132"/>
      <c r="T2768" s="181" t="s">
        <v>156</v>
      </c>
      <c r="U2768" s="7" t="str">
        <f t="shared" si="3532"/>
        <v>Contractuel</v>
      </c>
      <c r="V2768" s="128">
        <v>45705</v>
      </c>
      <c r="W2768" s="128">
        <v>45747</v>
      </c>
      <c r="Z2768" s="128">
        <v>45705</v>
      </c>
      <c r="AA2768" s="7">
        <f t="shared" si="3533"/>
        <v>2</v>
      </c>
      <c r="AB2768" s="7">
        <f t="shared" si="3534"/>
        <v>2025</v>
      </c>
      <c r="AC2768" s="7">
        <f t="shared" si="3535"/>
        <v>2029</v>
      </c>
      <c r="AD2768" s="10" t="e">
        <f t="shared" ref="AD2768:AD2799" ca="1" si="3555">IF(#REF!="Non",(DAYS360(N2768,Q2768)/360),(DAYS360(N2768,TODAY())/360))</f>
        <v>#REF!</v>
      </c>
      <c r="AE2768" s="10" t="e">
        <f t="shared" ca="1" si="3537"/>
        <v>#REF!</v>
      </c>
      <c r="AF2768" s="144">
        <v>26086</v>
      </c>
      <c r="AG2768" s="11">
        <f t="shared" ca="1" si="3538"/>
        <v>53.797260273972604</v>
      </c>
      <c r="AH2768" s="10" t="str">
        <f t="shared" ca="1" si="3539"/>
        <v>&gt;45&lt; 55</v>
      </c>
      <c r="AI2768">
        <v>11810921</v>
      </c>
      <c r="AJ2768" s="13" t="s">
        <v>106</v>
      </c>
      <c r="AK2768" s="163" t="s">
        <v>10395</v>
      </c>
      <c r="AL2768" s="144">
        <v>44902</v>
      </c>
      <c r="AM2768" s="65" t="s">
        <v>108</v>
      </c>
      <c r="AN2768" s="65" t="s">
        <v>109</v>
      </c>
      <c r="AP2768" s="95" t="s">
        <v>10396</v>
      </c>
      <c r="AQ2768" s="95">
        <v>3</v>
      </c>
      <c r="AR2768" s="95">
        <v>1</v>
      </c>
      <c r="AS2768" s="15">
        <f t="shared" si="3501"/>
        <v>46070.25</v>
      </c>
      <c r="AT2768" s="65" t="s">
        <v>163</v>
      </c>
      <c r="AU2768" s="125">
        <v>3.9529999999999998</v>
      </c>
      <c r="AV2768"/>
      <c r="AW2768"/>
      <c r="AX2768" s="13"/>
      <c r="AZ2768"/>
      <c r="BA2768" s="20" t="str">
        <f t="shared" si="3540"/>
        <v/>
      </c>
      <c r="BB2768" s="31">
        <f t="shared" si="3541"/>
        <v>0</v>
      </c>
      <c r="BC2768" s="95" t="s">
        <v>486</v>
      </c>
      <c r="BD2768" s="95" t="s">
        <v>341</v>
      </c>
      <c r="BF2768"/>
      <c r="BG2768" s="95">
        <v>50336539</v>
      </c>
      <c r="BH2768" s="95"/>
      <c r="BK2768" s="14" t="str">
        <f t="shared" si="3508"/>
        <v>A-CR3</v>
      </c>
      <c r="BL2768" s="95" t="s">
        <v>595</v>
      </c>
    </row>
    <row r="2769" spans="1:64" x14ac:dyDescent="0.25">
      <c r="A2769" t="str">
        <f>VLOOKUP(B2769,[2]RH!$B:$BV,72,0)</f>
        <v>si</v>
      </c>
      <c r="B2769" s="65">
        <v>2829</v>
      </c>
      <c r="C2769" s="169" t="s">
        <v>168</v>
      </c>
      <c r="D2769" s="174" t="s">
        <v>10397</v>
      </c>
      <c r="E2769" s="130" t="s">
        <v>67</v>
      </c>
      <c r="F2769" s="130" t="s">
        <v>118</v>
      </c>
      <c r="G2769" s="7" t="s">
        <v>5325</v>
      </c>
      <c r="H2769" s="125" t="s">
        <v>1596</v>
      </c>
      <c r="I2769" s="125"/>
      <c r="J2769" s="125" t="s">
        <v>190</v>
      </c>
      <c r="K2769" s="125" t="s">
        <v>89</v>
      </c>
      <c r="L2769" s="132" t="s">
        <v>90</v>
      </c>
      <c r="M2769" s="175" t="s">
        <v>191</v>
      </c>
      <c r="N2769" s="128">
        <v>45706</v>
      </c>
      <c r="O2769" s="132"/>
      <c r="P2769" s="7">
        <f t="shared" ca="1" si="3482"/>
        <v>25</v>
      </c>
      <c r="Q2769" s="153"/>
      <c r="R2769" s="132"/>
      <c r="S2769" s="132"/>
      <c r="T2769" s="181" t="s">
        <v>156</v>
      </c>
      <c r="U2769" s="7" t="str">
        <f t="shared" si="3532"/>
        <v>Contractuel</v>
      </c>
      <c r="V2769" s="128">
        <v>45706</v>
      </c>
      <c r="W2769" s="128">
        <v>45747</v>
      </c>
      <c r="Z2769" s="128">
        <v>45706</v>
      </c>
      <c r="AA2769" s="7">
        <f t="shared" si="3533"/>
        <v>2</v>
      </c>
      <c r="AB2769" s="7">
        <f t="shared" si="3534"/>
        <v>2025</v>
      </c>
      <c r="AC2769" s="7">
        <f t="shared" si="3535"/>
        <v>2029</v>
      </c>
      <c r="AD2769" s="10" t="e">
        <f t="shared" ref="AD2769:AD2800" ca="1" si="3556">IF(#REF!="Non",(DAYS360(N2769,Q2769)/360),(DAYS360(N2769,TODAY())/360))</f>
        <v>#REF!</v>
      </c>
      <c r="AE2769" s="10" t="e">
        <f t="shared" ca="1" si="3537"/>
        <v>#REF!</v>
      </c>
      <c r="AF2769" s="144">
        <v>35718</v>
      </c>
      <c r="AG2769" s="11">
        <f t="shared" ca="1" si="3538"/>
        <v>27.408219178082192</v>
      </c>
      <c r="AH2769" s="10" t="str">
        <f t="shared" ca="1" si="3539"/>
        <v>&gt;25&lt; 35</v>
      </c>
      <c r="AJ2769" s="13"/>
      <c r="AK2769" s="163" t="s">
        <v>10398</v>
      </c>
      <c r="AL2769" s="144">
        <v>44658</v>
      </c>
      <c r="AM2769" s="65" t="s">
        <v>108</v>
      </c>
      <c r="AN2769" s="65" t="s">
        <v>109</v>
      </c>
      <c r="AP2769" s="95" t="s">
        <v>10399</v>
      </c>
      <c r="AQ2769" s="95">
        <v>3</v>
      </c>
      <c r="AR2769" s="95">
        <v>1</v>
      </c>
      <c r="AS2769" s="15">
        <f t="shared" si="3501"/>
        <v>46071.25</v>
      </c>
      <c r="AT2769" s="65" t="s">
        <v>163</v>
      </c>
      <c r="AU2769" s="125">
        <v>4.1150000000000002</v>
      </c>
      <c r="AV2769" s="13" t="s">
        <v>150</v>
      </c>
      <c r="AW2769">
        <v>20600</v>
      </c>
      <c r="AX2769" s="13">
        <v>41105894394</v>
      </c>
      <c r="AY2769">
        <v>53</v>
      </c>
      <c r="AZ2769" t="s">
        <v>174</v>
      </c>
      <c r="BA2769" s="20" t="str">
        <f t="shared" si="3540"/>
        <v>07206004110589439453</v>
      </c>
      <c r="BB2769" s="31">
        <f t="shared" si="3541"/>
        <v>20</v>
      </c>
      <c r="BC2769" s="95" t="s">
        <v>9593</v>
      </c>
      <c r="BD2769" s="95" t="s">
        <v>341</v>
      </c>
      <c r="BF2769"/>
      <c r="BG2769" s="95">
        <v>54589193</v>
      </c>
      <c r="BH2769" s="95"/>
      <c r="BK2769" s="14" t="str">
        <f t="shared" si="3508"/>
        <v>A-CR3</v>
      </c>
      <c r="BL2769" t="s">
        <v>288</v>
      </c>
    </row>
    <row r="2770" spans="1:64" x14ac:dyDescent="0.25">
      <c r="A2770" t="str">
        <f>VLOOKUP(B2770,[2]RH!$B:$BV,72,0)</f>
        <v>non-Actif</v>
      </c>
      <c r="B2770" s="172">
        <v>2830</v>
      </c>
      <c r="C2770" s="169" t="s">
        <v>168</v>
      </c>
      <c r="D2770" s="174" t="s">
        <v>8526</v>
      </c>
      <c r="E2770" s="130" t="s">
        <v>67</v>
      </c>
      <c r="F2770" s="130" t="s">
        <v>118</v>
      </c>
      <c r="G2770" s="7" t="s">
        <v>220</v>
      </c>
      <c r="H2770" s="125" t="s">
        <v>225</v>
      </c>
      <c r="I2770" s="125" t="s">
        <v>589</v>
      </c>
      <c r="J2770" s="125" t="s">
        <v>190</v>
      </c>
      <c r="K2770" s="125" t="s">
        <v>146</v>
      </c>
      <c r="L2770" s="132" t="s">
        <v>90</v>
      </c>
      <c r="M2770" s="175" t="s">
        <v>191</v>
      </c>
      <c r="N2770" s="128">
        <v>45698</v>
      </c>
      <c r="O2770" s="132"/>
      <c r="P2770" s="7">
        <f t="shared" ca="1" si="3482"/>
        <v>25</v>
      </c>
      <c r="Q2770" s="183">
        <v>45707</v>
      </c>
      <c r="R2770" s="132" t="s">
        <v>3519</v>
      </c>
      <c r="S2770" s="132"/>
      <c r="T2770" s="181" t="s">
        <v>156</v>
      </c>
      <c r="U2770" s="7" t="str">
        <f t="shared" si="3532"/>
        <v>Contractuel</v>
      </c>
      <c r="V2770" s="128">
        <v>45698</v>
      </c>
      <c r="W2770" s="128">
        <v>45747</v>
      </c>
      <c r="Z2770" s="128">
        <v>45698</v>
      </c>
      <c r="AA2770" s="7">
        <f t="shared" si="3533"/>
        <v>2</v>
      </c>
      <c r="AB2770" s="7">
        <f t="shared" si="3534"/>
        <v>2025</v>
      </c>
      <c r="AC2770" s="7">
        <f t="shared" si="3535"/>
        <v>2029</v>
      </c>
      <c r="AD2770" s="10" t="e">
        <f t="shared" ref="AD2770:AD2801" ca="1" si="3557">IF(#REF!="Non",(DAYS360(N2770,Q2770)/360),(DAYS360(N2770,TODAY())/360))</f>
        <v>#REF!</v>
      </c>
      <c r="AE2770" s="10" t="e">
        <f t="shared" ca="1" si="3537"/>
        <v>#REF!</v>
      </c>
      <c r="AF2770" s="144">
        <v>35146</v>
      </c>
      <c r="AG2770" s="11">
        <f t="shared" ca="1" si="3538"/>
        <v>28.975342465753425</v>
      </c>
      <c r="AH2770" s="10" t="str">
        <f t="shared" ca="1" si="3539"/>
        <v>&gt;25&lt; 35</v>
      </c>
      <c r="AJ2770" s="13"/>
      <c r="AK2770" s="163" t="s">
        <v>8528</v>
      </c>
      <c r="AL2770" s="144">
        <v>42339</v>
      </c>
      <c r="AM2770" s="65" t="s">
        <v>108</v>
      </c>
      <c r="AN2770" s="65" t="s">
        <v>109</v>
      </c>
      <c r="AP2770" s="95" t="s">
        <v>10400</v>
      </c>
      <c r="AQ2770" s="95">
        <v>3</v>
      </c>
      <c r="AR2770" s="95">
        <v>1</v>
      </c>
      <c r="AS2770" s="15">
        <f t="shared" si="3501"/>
        <v>46063.25</v>
      </c>
      <c r="AT2770" s="65" t="s">
        <v>163</v>
      </c>
      <c r="AU2770" s="125">
        <v>3.9529999999999998</v>
      </c>
      <c r="AV2770"/>
      <c r="AW2770" s="13"/>
      <c r="AX2770" s="13"/>
      <c r="AZ2770"/>
      <c r="BA2770" s="20" t="str">
        <f t="shared" si="3540"/>
        <v/>
      </c>
      <c r="BB2770" s="31">
        <f t="shared" si="3541"/>
        <v>0</v>
      </c>
      <c r="BC2770" s="95" t="s">
        <v>8525</v>
      </c>
      <c r="BD2770" s="95" t="s">
        <v>341</v>
      </c>
      <c r="BF2770"/>
      <c r="BG2770" s="95">
        <v>51051631</v>
      </c>
      <c r="BH2770" s="95"/>
      <c r="BK2770" s="14" t="str">
        <f t="shared" si="3508"/>
        <v>A-P6 AV</v>
      </c>
      <c r="BL2770" s="95" t="s">
        <v>595</v>
      </c>
    </row>
    <row r="2771" spans="1:64" x14ac:dyDescent="0.25">
      <c r="A2771" t="str">
        <f>VLOOKUP(B2771,[2]RH!$B:$BV,72,0)</f>
        <v>si</v>
      </c>
      <c r="B2771" s="65">
        <v>2831</v>
      </c>
      <c r="C2771" s="169" t="s">
        <v>168</v>
      </c>
      <c r="D2771" s="174" t="s">
        <v>10401</v>
      </c>
      <c r="E2771" s="130" t="s">
        <v>67</v>
      </c>
      <c r="F2771" s="130" t="s">
        <v>118</v>
      </c>
      <c r="G2771" s="7" t="s">
        <v>220</v>
      </c>
      <c r="H2771" s="125" t="s">
        <v>1596</v>
      </c>
      <c r="I2771" s="125"/>
      <c r="J2771" s="125" t="s">
        <v>190</v>
      </c>
      <c r="K2771" s="125" t="s">
        <v>146</v>
      </c>
      <c r="L2771" s="132" t="s">
        <v>90</v>
      </c>
      <c r="M2771" s="175" t="s">
        <v>191</v>
      </c>
      <c r="N2771" s="128">
        <v>45706</v>
      </c>
      <c r="O2771" s="132"/>
      <c r="P2771" s="7">
        <f t="shared" ca="1" si="3482"/>
        <v>25</v>
      </c>
      <c r="Q2771" s="153"/>
      <c r="R2771" s="132"/>
      <c r="S2771" s="132"/>
      <c r="T2771" s="181" t="s">
        <v>156</v>
      </c>
      <c r="U2771" s="7" t="str">
        <f t="shared" si="3532"/>
        <v>Contractuel</v>
      </c>
      <c r="V2771" s="128">
        <v>45706</v>
      </c>
      <c r="W2771" s="128">
        <v>45747</v>
      </c>
      <c r="Z2771" s="128">
        <v>45706</v>
      </c>
      <c r="AA2771" s="7">
        <f t="shared" si="3533"/>
        <v>2</v>
      </c>
      <c r="AB2771" s="7">
        <f t="shared" si="3534"/>
        <v>2025</v>
      </c>
      <c r="AC2771" s="7">
        <f t="shared" si="3535"/>
        <v>2029</v>
      </c>
      <c r="AD2771" s="10" t="e">
        <f t="shared" ref="AD2771:AD2802" ca="1" si="3558">IF(#REF!="Non",(DAYS360(N2771,Q2771)/360),(DAYS360(N2771,TODAY())/360))</f>
        <v>#REF!</v>
      </c>
      <c r="AE2771" s="10" t="e">
        <f t="shared" ca="1" si="3537"/>
        <v>#REF!</v>
      </c>
      <c r="AF2771" s="144">
        <v>37887</v>
      </c>
      <c r="AG2771" s="11">
        <f t="shared" ca="1" si="3538"/>
        <v>21.465753424657535</v>
      </c>
      <c r="AH2771" s="10" t="str">
        <f t="shared" ca="1" si="3539"/>
        <v>&lt; 25</v>
      </c>
      <c r="AJ2771" s="13"/>
      <c r="AK2771" s="163" t="s">
        <v>10402</v>
      </c>
      <c r="AL2771" s="144">
        <v>44484</v>
      </c>
      <c r="AM2771" s="65" t="s">
        <v>75</v>
      </c>
      <c r="AN2771" s="65" t="s">
        <v>109</v>
      </c>
      <c r="AP2771" s="95" t="s">
        <v>10403</v>
      </c>
      <c r="AQ2771" s="95">
        <v>3</v>
      </c>
      <c r="AR2771" s="95">
        <v>1</v>
      </c>
      <c r="AS2771" s="15">
        <f t="shared" si="3501"/>
        <v>46071.25</v>
      </c>
      <c r="AT2771" s="65" t="s">
        <v>163</v>
      </c>
      <c r="AU2771" s="125">
        <v>3.9529999999999998</v>
      </c>
      <c r="AV2771" s="13" t="s">
        <v>150</v>
      </c>
      <c r="AW2771" s="13" t="s">
        <v>1220</v>
      </c>
      <c r="AX2771" s="13">
        <v>55105533777</v>
      </c>
      <c r="AY2771">
        <v>33</v>
      </c>
      <c r="AZ2771" t="s">
        <v>174</v>
      </c>
      <c r="BA2771" s="20" t="str">
        <f t="shared" si="3540"/>
        <v>07097015510553377733</v>
      </c>
      <c r="BB2771" s="31">
        <f t="shared" si="3541"/>
        <v>20</v>
      </c>
      <c r="BC2771" s="95" t="s">
        <v>1835</v>
      </c>
      <c r="BD2771" s="95" t="s">
        <v>341</v>
      </c>
      <c r="BF2771"/>
      <c r="BG2771" s="95">
        <v>28699631</v>
      </c>
      <c r="BH2771" s="95">
        <v>96333601</v>
      </c>
      <c r="BK2771" s="14" t="str">
        <f t="shared" si="3508"/>
        <v>A-CR3</v>
      </c>
      <c r="BL2771" s="95" t="s">
        <v>595</v>
      </c>
    </row>
    <row r="2772" spans="1:64" x14ac:dyDescent="0.25">
      <c r="A2772" t="str">
        <f>VLOOKUP(B2772,[2]RH!$B:$BV,72,0)</f>
        <v>si</v>
      </c>
      <c r="B2772" s="65">
        <v>2832</v>
      </c>
      <c r="C2772" s="169" t="s">
        <v>168</v>
      </c>
      <c r="D2772" s="174" t="s">
        <v>10404</v>
      </c>
      <c r="E2772" s="130" t="s">
        <v>67</v>
      </c>
      <c r="F2772" s="130" t="s">
        <v>118</v>
      </c>
      <c r="G2772" s="7" t="s">
        <v>220</v>
      </c>
      <c r="H2772" s="125" t="s">
        <v>1596</v>
      </c>
      <c r="I2772" s="125"/>
      <c r="J2772" s="125" t="s">
        <v>190</v>
      </c>
      <c r="K2772" s="125" t="s">
        <v>146</v>
      </c>
      <c r="L2772" s="132" t="s">
        <v>90</v>
      </c>
      <c r="M2772" s="175" t="s">
        <v>191</v>
      </c>
      <c r="N2772" s="128">
        <v>45705</v>
      </c>
      <c r="O2772" s="132"/>
      <c r="P2772" s="7">
        <f t="shared" ca="1" si="3482"/>
        <v>25</v>
      </c>
      <c r="Q2772" s="153"/>
      <c r="R2772" s="132"/>
      <c r="S2772" s="132"/>
      <c r="T2772" s="181" t="s">
        <v>156</v>
      </c>
      <c r="U2772" s="7" t="str">
        <f t="shared" si="3532"/>
        <v>Contractuel</v>
      </c>
      <c r="V2772" s="128">
        <v>45705</v>
      </c>
      <c r="W2772" s="128">
        <v>45747</v>
      </c>
      <c r="Z2772" s="128">
        <v>45705</v>
      </c>
      <c r="AA2772" s="7">
        <f t="shared" si="3533"/>
        <v>2</v>
      </c>
      <c r="AB2772" s="7">
        <f t="shared" si="3534"/>
        <v>2025</v>
      </c>
      <c r="AC2772" s="7">
        <f t="shared" si="3535"/>
        <v>2029</v>
      </c>
      <c r="AD2772" s="10" t="e">
        <f t="shared" ref="AD2772:AD2803" ca="1" si="3559">IF(#REF!="Non",(DAYS360(N2772,Q2772)/360),(DAYS360(N2772,TODAY())/360))</f>
        <v>#REF!</v>
      </c>
      <c r="AE2772" s="10" t="e">
        <f t="shared" ca="1" si="3537"/>
        <v>#REF!</v>
      </c>
      <c r="AF2772" s="144">
        <v>30617</v>
      </c>
      <c r="AG2772" s="11">
        <f t="shared" ca="1" si="3538"/>
        <v>41.38356164383562</v>
      </c>
      <c r="AH2772" s="10" t="str">
        <f t="shared" ca="1" si="3539"/>
        <v>&gt;35&lt; 45</v>
      </c>
      <c r="AJ2772" s="13"/>
      <c r="AK2772" s="163" t="s">
        <v>10405</v>
      </c>
      <c r="AL2772" s="144">
        <v>43034</v>
      </c>
      <c r="AM2772" s="65" t="s">
        <v>108</v>
      </c>
      <c r="AN2772" s="65" t="s">
        <v>76</v>
      </c>
      <c r="AP2772" s="95" t="s">
        <v>9737</v>
      </c>
      <c r="AQ2772" s="95">
        <v>3</v>
      </c>
      <c r="AR2772" s="95">
        <v>1</v>
      </c>
      <c r="AS2772" s="15">
        <f t="shared" si="3501"/>
        <v>46070.25</v>
      </c>
      <c r="AT2772" s="65" t="s">
        <v>163</v>
      </c>
      <c r="AU2772" s="125">
        <v>3.9529999999999998</v>
      </c>
      <c r="AV2772">
        <v>25</v>
      </c>
      <c r="AW2772" s="13" t="s">
        <v>303</v>
      </c>
      <c r="AX2772" s="13" t="s">
        <v>10406</v>
      </c>
      <c r="AY2772" s="13" t="s">
        <v>82</v>
      </c>
      <c r="AZ2772" t="s">
        <v>276</v>
      </c>
      <c r="BA2772" s="20" t="str">
        <f t="shared" si="3540"/>
        <v>25010000000066236103</v>
      </c>
      <c r="BB2772" s="31">
        <f t="shared" si="3541"/>
        <v>20</v>
      </c>
      <c r="BC2772" s="95" t="s">
        <v>397</v>
      </c>
      <c r="BD2772" s="95" t="s">
        <v>115</v>
      </c>
      <c r="BF2772"/>
      <c r="BG2772" s="95">
        <v>24556872</v>
      </c>
      <c r="BH2772" s="95">
        <v>98903346</v>
      </c>
      <c r="BK2772" s="14" t="str">
        <f t="shared" si="3508"/>
        <v>A-CR3</v>
      </c>
      <c r="BL2772" s="95" t="s">
        <v>595</v>
      </c>
    </row>
    <row r="2773" spans="1:64" x14ac:dyDescent="0.25">
      <c r="A2773" t="str">
        <f>VLOOKUP(B2773,[2]RH!$B:$BV,72,0)</f>
        <v>si</v>
      </c>
      <c r="B2773" s="65">
        <v>2833</v>
      </c>
      <c r="C2773" s="169" t="s">
        <v>168</v>
      </c>
      <c r="D2773" s="174" t="s">
        <v>10407</v>
      </c>
      <c r="E2773" s="130" t="s">
        <v>67</v>
      </c>
      <c r="F2773" s="130" t="s">
        <v>118</v>
      </c>
      <c r="G2773" s="7" t="s">
        <v>220</v>
      </c>
      <c r="H2773" s="125" t="s">
        <v>1596</v>
      </c>
      <c r="I2773" s="125"/>
      <c r="J2773" s="125" t="s">
        <v>190</v>
      </c>
      <c r="K2773" s="125" t="s">
        <v>146</v>
      </c>
      <c r="L2773" s="132" t="s">
        <v>90</v>
      </c>
      <c r="M2773" s="175" t="s">
        <v>191</v>
      </c>
      <c r="N2773" s="128">
        <v>45705</v>
      </c>
      <c r="O2773" s="132"/>
      <c r="P2773" s="7">
        <f t="shared" ca="1" si="3482"/>
        <v>25</v>
      </c>
      <c r="Q2773" s="153"/>
      <c r="R2773" s="132"/>
      <c r="S2773" s="132"/>
      <c r="T2773" s="181" t="s">
        <v>156</v>
      </c>
      <c r="U2773" s="7" t="str">
        <f t="shared" si="3532"/>
        <v>Contractuel</v>
      </c>
      <c r="V2773" s="128">
        <v>45705</v>
      </c>
      <c r="W2773" s="128">
        <v>45747</v>
      </c>
      <c r="Z2773" s="128">
        <v>45705</v>
      </c>
      <c r="AA2773" s="7">
        <f t="shared" si="3533"/>
        <v>2</v>
      </c>
      <c r="AB2773" s="7">
        <f t="shared" si="3534"/>
        <v>2025</v>
      </c>
      <c r="AC2773" s="7">
        <f t="shared" si="3535"/>
        <v>2029</v>
      </c>
      <c r="AD2773" s="10" t="e">
        <f t="shared" ref="AD2773:AD2804" ca="1" si="3560">IF(#REF!="Non",(DAYS360(N2773,Q2773)/360),(DAYS360(N2773,TODAY())/360))</f>
        <v>#REF!</v>
      </c>
      <c r="AE2773" s="10" t="e">
        <f t="shared" ca="1" si="3537"/>
        <v>#REF!</v>
      </c>
      <c r="AF2773" s="144">
        <v>28243</v>
      </c>
      <c r="AG2773" s="11">
        <f t="shared" ca="1" si="3538"/>
        <v>47.887671232876713</v>
      </c>
      <c r="AH2773" s="10" t="str">
        <f t="shared" ca="1" si="3539"/>
        <v>&gt;45&lt; 55</v>
      </c>
      <c r="AI2773">
        <v>12158987</v>
      </c>
      <c r="AJ2773" s="13" t="s">
        <v>170</v>
      </c>
      <c r="AK2773" s="163" t="s">
        <v>10408</v>
      </c>
      <c r="AL2773" s="144">
        <v>34697</v>
      </c>
      <c r="AM2773" s="65" t="s">
        <v>108</v>
      </c>
      <c r="AN2773" s="65" t="s">
        <v>76</v>
      </c>
      <c r="AO2773">
        <v>2</v>
      </c>
      <c r="AP2773" s="95" t="s">
        <v>10409</v>
      </c>
      <c r="AQ2773" s="95">
        <v>3</v>
      </c>
      <c r="AR2773" s="95">
        <v>1</v>
      </c>
      <c r="AS2773" s="15">
        <f t="shared" si="3501"/>
        <v>46070.25</v>
      </c>
      <c r="AT2773" s="65" t="s">
        <v>163</v>
      </c>
      <c r="AU2773" s="125">
        <v>3.9529999999999998</v>
      </c>
      <c r="AV2773">
        <v>17</v>
      </c>
      <c r="AW2773" s="13" t="s">
        <v>201</v>
      </c>
      <c r="AX2773" s="13" t="s">
        <v>10410</v>
      </c>
      <c r="AY2773">
        <v>46</v>
      </c>
      <c r="AZ2773" t="s">
        <v>203</v>
      </c>
      <c r="BA2773" s="20" t="str">
        <f t="shared" si="3540"/>
        <v>17001000000354662646</v>
      </c>
      <c r="BB2773" s="31">
        <f t="shared" si="3541"/>
        <v>20</v>
      </c>
      <c r="BC2773" s="95" t="s">
        <v>10411</v>
      </c>
      <c r="BD2773" s="95" t="s">
        <v>341</v>
      </c>
      <c r="BF2773"/>
      <c r="BG2773" s="95">
        <v>23931087</v>
      </c>
      <c r="BH2773" s="95">
        <v>20327715</v>
      </c>
      <c r="BK2773" s="14" t="str">
        <f t="shared" si="3508"/>
        <v>A-CR3</v>
      </c>
      <c r="BL2773" s="95" t="s">
        <v>595</v>
      </c>
    </row>
    <row r="2774" spans="1:64" x14ac:dyDescent="0.25">
      <c r="A2774" t="str">
        <f>VLOOKUP(B2774,[2]RH!$B:$BV,72,0)</f>
        <v>si</v>
      </c>
      <c r="B2774" s="65">
        <v>2834</v>
      </c>
      <c r="C2774" s="169" t="s">
        <v>168</v>
      </c>
      <c r="D2774" s="174" t="s">
        <v>10412</v>
      </c>
      <c r="E2774" s="130" t="s">
        <v>67</v>
      </c>
      <c r="F2774" s="130" t="s">
        <v>158</v>
      </c>
      <c r="G2774" s="7" t="s">
        <v>6383</v>
      </c>
      <c r="H2774" s="125" t="s">
        <v>158</v>
      </c>
      <c r="I2774" s="125" t="s">
        <v>542</v>
      </c>
      <c r="J2774" s="125"/>
      <c r="K2774" s="125" t="s">
        <v>146</v>
      </c>
      <c r="L2774" s="132" t="s">
        <v>90</v>
      </c>
      <c r="M2774" s="175" t="s">
        <v>191</v>
      </c>
      <c r="N2774" s="128">
        <v>45706</v>
      </c>
      <c r="O2774" s="132"/>
      <c r="P2774" s="7">
        <f t="shared" ref="P2774:P2824" ca="1" si="3561">IF(W2774="","",W2774-TODAY())</f>
        <v>25</v>
      </c>
      <c r="Q2774" s="153"/>
      <c r="R2774" s="132"/>
      <c r="S2774" s="132"/>
      <c r="T2774" s="181" t="s">
        <v>156</v>
      </c>
      <c r="U2774" s="7" t="str">
        <f t="shared" si="3532"/>
        <v>Contractuel</v>
      </c>
      <c r="V2774" s="128">
        <v>45706</v>
      </c>
      <c r="W2774" s="128">
        <v>45747</v>
      </c>
      <c r="Z2774" s="128">
        <v>45706</v>
      </c>
      <c r="AA2774" s="7">
        <f t="shared" si="3533"/>
        <v>2</v>
      </c>
      <c r="AB2774" s="7">
        <f t="shared" si="3534"/>
        <v>2025</v>
      </c>
      <c r="AC2774" s="7">
        <f t="shared" si="3535"/>
        <v>2029</v>
      </c>
      <c r="AD2774" s="10" t="e">
        <f t="shared" ref="AD2774:AD2805" ca="1" si="3562">IF(#REF!="Non",(DAYS360(N2774,Q2774)/360),(DAYS360(N2774,TODAY())/360))</f>
        <v>#REF!</v>
      </c>
      <c r="AE2774" s="10" t="e">
        <f t="shared" ca="1" si="3537"/>
        <v>#REF!</v>
      </c>
      <c r="AF2774" s="144">
        <v>38877</v>
      </c>
      <c r="AG2774" s="11">
        <f t="shared" ca="1" si="3538"/>
        <v>18.753424657534246</v>
      </c>
      <c r="AH2774" s="10" t="str">
        <f t="shared" ca="1" si="3539"/>
        <v>&lt; 25</v>
      </c>
      <c r="AJ2774" s="13"/>
      <c r="AK2774" s="163" t="s">
        <v>10413</v>
      </c>
      <c r="AL2774" s="144">
        <v>45547</v>
      </c>
      <c r="AM2774" s="65" t="s">
        <v>108</v>
      </c>
      <c r="AN2774" s="65" t="s">
        <v>109</v>
      </c>
      <c r="AP2774" s="95" t="s">
        <v>9682</v>
      </c>
      <c r="AQ2774" s="95">
        <v>3</v>
      </c>
      <c r="AR2774" s="95">
        <v>1</v>
      </c>
      <c r="AS2774" s="15">
        <f t="shared" si="3501"/>
        <v>46071.25</v>
      </c>
      <c r="AT2774" s="65" t="s">
        <v>163</v>
      </c>
      <c r="AU2774" s="125">
        <v>3.9529999999999998</v>
      </c>
      <c r="AV2774"/>
      <c r="AW2774"/>
      <c r="AX2774" s="13"/>
      <c r="AZ2774"/>
      <c r="BA2774" s="20" t="str">
        <f t="shared" si="3540"/>
        <v/>
      </c>
      <c r="BB2774" s="31">
        <f t="shared" si="3541"/>
        <v>0</v>
      </c>
      <c r="BC2774" s="95" t="s">
        <v>397</v>
      </c>
      <c r="BD2774" s="95" t="s">
        <v>115</v>
      </c>
      <c r="BF2774"/>
      <c r="BG2774" s="95">
        <v>96981978</v>
      </c>
      <c r="BH2774" s="95"/>
      <c r="BK2774" s="14" t="str">
        <f t="shared" si="3508"/>
        <v>-COUPE</v>
      </c>
      <c r="BL2774" s="95" t="s">
        <v>595</v>
      </c>
    </row>
    <row r="2775" spans="1:64" x14ac:dyDescent="0.25">
      <c r="A2775" t="str">
        <f>VLOOKUP(B2775,[2]RH!$B:$BV,72,0)</f>
        <v>si</v>
      </c>
      <c r="B2775" s="65">
        <v>2835</v>
      </c>
      <c r="C2775" s="169" t="s">
        <v>168</v>
      </c>
      <c r="D2775" s="174" t="s">
        <v>7075</v>
      </c>
      <c r="E2775" s="130" t="s">
        <v>67</v>
      </c>
      <c r="F2775" s="130" t="s">
        <v>118</v>
      </c>
      <c r="G2775" s="7" t="s">
        <v>220</v>
      </c>
      <c r="H2775" s="125" t="s">
        <v>225</v>
      </c>
      <c r="I2775" s="125" t="s">
        <v>8538</v>
      </c>
      <c r="J2775" s="125" t="s">
        <v>190</v>
      </c>
      <c r="K2775" s="125" t="s">
        <v>146</v>
      </c>
      <c r="L2775" s="132" t="s">
        <v>90</v>
      </c>
      <c r="M2775" s="175" t="s">
        <v>191</v>
      </c>
      <c r="N2775" s="128">
        <v>45699</v>
      </c>
      <c r="O2775" s="132"/>
      <c r="P2775" s="7">
        <f t="shared" ca="1" si="3561"/>
        <v>25</v>
      </c>
      <c r="Q2775" s="153"/>
      <c r="R2775" s="132"/>
      <c r="S2775" s="132"/>
      <c r="T2775" s="181" t="s">
        <v>156</v>
      </c>
      <c r="U2775" s="7" t="str">
        <f t="shared" si="3532"/>
        <v>Contractuel</v>
      </c>
      <c r="V2775" s="128">
        <v>45699</v>
      </c>
      <c r="W2775" s="128">
        <v>45747</v>
      </c>
      <c r="Z2775" s="128">
        <v>45699</v>
      </c>
      <c r="AA2775" s="7">
        <f t="shared" si="3533"/>
        <v>2</v>
      </c>
      <c r="AB2775" s="7">
        <f t="shared" si="3534"/>
        <v>2025</v>
      </c>
      <c r="AC2775" s="7">
        <f t="shared" si="3535"/>
        <v>2029</v>
      </c>
      <c r="AD2775" s="10" t="e">
        <f t="shared" ref="AD2775:AD2806" ca="1" si="3563">IF(#REF!="Non",(DAYS360(N2775,Q2775)/360),(DAYS360(N2775,TODAY())/360))</f>
        <v>#REF!</v>
      </c>
      <c r="AE2775" s="10" t="e">
        <f t="shared" ca="1" si="3537"/>
        <v>#REF!</v>
      </c>
      <c r="AF2775" s="144">
        <v>29654</v>
      </c>
      <c r="AG2775" s="11">
        <f t="shared" ca="1" si="3538"/>
        <v>44.021917808219179</v>
      </c>
      <c r="AH2775" s="10" t="str">
        <f t="shared" ca="1" si="3539"/>
        <v>&gt;35&lt; 45</v>
      </c>
      <c r="AI2775">
        <v>16280011</v>
      </c>
      <c r="AJ2775" s="13" t="s">
        <v>150</v>
      </c>
      <c r="AK2775" s="163" t="s">
        <v>7653</v>
      </c>
      <c r="AL2775" s="144">
        <v>41682</v>
      </c>
      <c r="AM2775" s="65" t="s">
        <v>108</v>
      </c>
      <c r="AN2775" s="65" t="s">
        <v>76</v>
      </c>
      <c r="AP2775" s="95" t="s">
        <v>9679</v>
      </c>
      <c r="AQ2775" s="95">
        <v>3</v>
      </c>
      <c r="AR2775" s="95">
        <v>1</v>
      </c>
      <c r="AS2775" s="15">
        <f t="shared" si="3501"/>
        <v>46064.25</v>
      </c>
      <c r="AT2775" s="65" t="s">
        <v>163</v>
      </c>
      <c r="AU2775" s="125">
        <v>3.9529999999999998</v>
      </c>
      <c r="AV2775">
        <v>17</v>
      </c>
      <c r="AW2775" s="13" t="s">
        <v>201</v>
      </c>
      <c r="AX2775" s="13" t="s">
        <v>7654</v>
      </c>
      <c r="AY2775">
        <v>17</v>
      </c>
      <c r="AZ2775" t="s">
        <v>203</v>
      </c>
      <c r="BA2775" s="20" t="str">
        <f t="shared" si="3540"/>
        <v>17001000000296350417</v>
      </c>
      <c r="BB2775" s="31">
        <f t="shared" si="3541"/>
        <v>20</v>
      </c>
      <c r="BC2775" s="95" t="s">
        <v>8955</v>
      </c>
      <c r="BD2775" s="95" t="s">
        <v>341</v>
      </c>
      <c r="BF2775"/>
      <c r="BG2775" s="95">
        <v>27587890</v>
      </c>
      <c r="BH2775" s="95">
        <v>22693634</v>
      </c>
      <c r="BK2775" s="14" t="str">
        <f t="shared" si="3508"/>
        <v>A-P6 AV</v>
      </c>
      <c r="BL2775" s="95" t="s">
        <v>595</v>
      </c>
    </row>
    <row r="2776" spans="1:64" x14ac:dyDescent="0.25">
      <c r="A2776" t="str">
        <f>VLOOKUP(B2776,[2]RH!$B:$BV,72,0)</f>
        <v>si</v>
      </c>
      <c r="B2776" s="65">
        <v>2836</v>
      </c>
      <c r="C2776" s="169" t="s">
        <v>168</v>
      </c>
      <c r="D2776" s="174" t="s">
        <v>10414</v>
      </c>
      <c r="E2776" s="130" t="s">
        <v>67</v>
      </c>
      <c r="F2776" s="130" t="s">
        <v>118</v>
      </c>
      <c r="G2776" s="7" t="s">
        <v>220</v>
      </c>
      <c r="H2776" s="125" t="s">
        <v>1596</v>
      </c>
      <c r="I2776" s="125"/>
      <c r="J2776" s="125" t="s">
        <v>190</v>
      </c>
      <c r="K2776" s="125" t="s">
        <v>146</v>
      </c>
      <c r="L2776" s="132" t="s">
        <v>90</v>
      </c>
      <c r="M2776" s="175" t="s">
        <v>191</v>
      </c>
      <c r="N2776" s="128">
        <v>45705</v>
      </c>
      <c r="O2776" s="132"/>
      <c r="P2776" s="7">
        <f t="shared" ca="1" si="3561"/>
        <v>25</v>
      </c>
      <c r="Q2776" s="153"/>
      <c r="R2776" s="132"/>
      <c r="S2776" s="132"/>
      <c r="T2776" s="181" t="s">
        <v>156</v>
      </c>
      <c r="U2776" s="7" t="str">
        <f t="shared" si="3532"/>
        <v>Contractuel</v>
      </c>
      <c r="V2776" s="128">
        <v>45705</v>
      </c>
      <c r="W2776" s="128">
        <v>45747</v>
      </c>
      <c r="Z2776" s="128">
        <v>45705</v>
      </c>
      <c r="AA2776" s="7">
        <f t="shared" si="3533"/>
        <v>2</v>
      </c>
      <c r="AB2776" s="7">
        <f t="shared" si="3534"/>
        <v>2025</v>
      </c>
      <c r="AC2776" s="7">
        <f t="shared" si="3535"/>
        <v>2029</v>
      </c>
      <c r="AD2776" s="10" t="e">
        <f t="shared" ref="AD2776:AD2807" ca="1" si="3564">IF(#REF!="Non",(DAYS360(N2776,Q2776)/360),(DAYS360(N2776,TODAY())/360))</f>
        <v>#REF!</v>
      </c>
      <c r="AE2776" s="10" t="e">
        <f t="shared" ca="1" si="3537"/>
        <v>#REF!</v>
      </c>
      <c r="AF2776" s="144">
        <v>28481</v>
      </c>
      <c r="AG2776" s="11">
        <f t="shared" ca="1" si="3538"/>
        <v>47.235616438356168</v>
      </c>
      <c r="AH2776" s="10" t="str">
        <f t="shared" ca="1" si="3539"/>
        <v>&gt;45&lt; 55</v>
      </c>
      <c r="AI2776">
        <v>12146800</v>
      </c>
      <c r="AJ2776" s="13" t="s">
        <v>170</v>
      </c>
      <c r="AK2776" s="163" t="s">
        <v>10415</v>
      </c>
      <c r="AL2776" s="144">
        <v>43391</v>
      </c>
      <c r="AM2776" s="65" t="s">
        <v>108</v>
      </c>
      <c r="AN2776" s="65" t="s">
        <v>76</v>
      </c>
      <c r="AO2776">
        <v>2</v>
      </c>
      <c r="AP2776" s="95" t="s">
        <v>9608</v>
      </c>
      <c r="AQ2776" s="95">
        <v>3</v>
      </c>
      <c r="AR2776" s="95">
        <v>1</v>
      </c>
      <c r="AS2776" s="15">
        <f t="shared" si="3501"/>
        <v>46070.25</v>
      </c>
      <c r="AT2776" s="65" t="s">
        <v>163</v>
      </c>
      <c r="AU2776" s="125">
        <v>3.9529999999999998</v>
      </c>
      <c r="AV2776">
        <v>14</v>
      </c>
      <c r="AW2776" s="13" t="s">
        <v>807</v>
      </c>
      <c r="AX2776" s="13">
        <v>81007082337</v>
      </c>
      <c r="AY2776">
        <v>89</v>
      </c>
      <c r="AZ2776" t="s">
        <v>185</v>
      </c>
      <c r="BA2776" s="20" t="str">
        <f t="shared" si="3540"/>
        <v>14008008100708233789</v>
      </c>
      <c r="BB2776" s="31">
        <f t="shared" si="3541"/>
        <v>20</v>
      </c>
      <c r="BC2776" s="95" t="s">
        <v>250</v>
      </c>
      <c r="BD2776" s="95" t="s">
        <v>85</v>
      </c>
      <c r="BF2776"/>
      <c r="BG2776" s="95">
        <v>26601112</v>
      </c>
      <c r="BH2776" s="95">
        <v>26737163</v>
      </c>
      <c r="BK2776" s="14" t="str">
        <f t="shared" si="3508"/>
        <v>A-CR3</v>
      </c>
      <c r="BL2776" s="95" t="s">
        <v>595</v>
      </c>
    </row>
    <row r="2777" spans="1:64" x14ac:dyDescent="0.25">
      <c r="A2777" t="str">
        <f>VLOOKUP(B2777,[2]RH!$B:$BV,72,0)</f>
        <v>si</v>
      </c>
      <c r="B2777" s="65">
        <v>2837</v>
      </c>
      <c r="C2777" s="169" t="s">
        <v>168</v>
      </c>
      <c r="D2777" s="174" t="s">
        <v>7017</v>
      </c>
      <c r="E2777" s="130" t="s">
        <v>67</v>
      </c>
      <c r="F2777" s="130" t="s">
        <v>118</v>
      </c>
      <c r="G2777" s="7" t="s">
        <v>220</v>
      </c>
      <c r="H2777" s="125" t="s">
        <v>1596</v>
      </c>
      <c r="I2777" s="125"/>
      <c r="J2777" s="125" t="s">
        <v>190</v>
      </c>
      <c r="K2777" s="125" t="s">
        <v>146</v>
      </c>
      <c r="L2777" s="132" t="s">
        <v>90</v>
      </c>
      <c r="M2777" s="175" t="s">
        <v>191</v>
      </c>
      <c r="N2777" s="128">
        <v>45705</v>
      </c>
      <c r="O2777" s="132"/>
      <c r="P2777" s="7">
        <f t="shared" ca="1" si="3561"/>
        <v>25</v>
      </c>
      <c r="Q2777" s="153"/>
      <c r="R2777" s="132"/>
      <c r="S2777" s="132"/>
      <c r="T2777" s="181" t="s">
        <v>156</v>
      </c>
      <c r="U2777" s="7" t="str">
        <f t="shared" si="3532"/>
        <v>Contractuel</v>
      </c>
      <c r="V2777" s="128">
        <v>45705</v>
      </c>
      <c r="W2777" s="128">
        <v>45747</v>
      </c>
      <c r="Z2777" s="128">
        <v>45705</v>
      </c>
      <c r="AA2777" s="7">
        <f t="shared" si="3533"/>
        <v>2</v>
      </c>
      <c r="AB2777" s="7">
        <f t="shared" si="3534"/>
        <v>2025</v>
      </c>
      <c r="AC2777" s="7">
        <f t="shared" si="3535"/>
        <v>2029</v>
      </c>
      <c r="AD2777" s="10" t="e">
        <f t="shared" ref="AD2777:AD2808" ca="1" si="3565">IF(#REF!="Non",(DAYS360(N2777,Q2777)/360),(DAYS360(N2777,TODAY())/360))</f>
        <v>#REF!</v>
      </c>
      <c r="AE2777" s="10" t="e">
        <f t="shared" ca="1" si="3537"/>
        <v>#REF!</v>
      </c>
      <c r="AF2777" s="144">
        <v>28012</v>
      </c>
      <c r="AG2777" s="11">
        <f t="shared" ca="1" si="3538"/>
        <v>48.520547945205479</v>
      </c>
      <c r="AH2777" s="10" t="str">
        <f t="shared" ca="1" si="3539"/>
        <v>&gt;45&lt; 55</v>
      </c>
      <c r="AI2777">
        <v>12268019</v>
      </c>
      <c r="AJ2777" s="13" t="s">
        <v>79</v>
      </c>
      <c r="AK2777" s="163" t="s">
        <v>10416</v>
      </c>
      <c r="AL2777" s="144">
        <v>43448</v>
      </c>
      <c r="AM2777" s="65" t="s">
        <v>108</v>
      </c>
      <c r="AN2777" s="65" t="s">
        <v>76</v>
      </c>
      <c r="AO2777">
        <v>2</v>
      </c>
      <c r="AP2777" s="95" t="s">
        <v>10417</v>
      </c>
      <c r="AQ2777" s="95">
        <v>3</v>
      </c>
      <c r="AR2777" s="95">
        <v>1</v>
      </c>
      <c r="AS2777" s="15">
        <f t="shared" si="3501"/>
        <v>46070.25</v>
      </c>
      <c r="AT2777" s="65" t="s">
        <v>163</v>
      </c>
      <c r="AU2777" s="125">
        <v>3.9529999999999998</v>
      </c>
      <c r="AV2777">
        <v>25</v>
      </c>
      <c r="AW2777" s="13" t="s">
        <v>1349</v>
      </c>
      <c r="AX2777" s="13" t="s">
        <v>10418</v>
      </c>
      <c r="AY2777">
        <v>81</v>
      </c>
      <c r="AZ2777" t="s">
        <v>276</v>
      </c>
      <c r="BA2777" s="20" t="str">
        <f t="shared" si="3540"/>
        <v>25033000000139123681</v>
      </c>
      <c r="BB2777" s="31">
        <f t="shared" si="3541"/>
        <v>20</v>
      </c>
      <c r="BC2777" s="95" t="s">
        <v>714</v>
      </c>
      <c r="BD2777" s="95" t="s">
        <v>115</v>
      </c>
      <c r="BF2777"/>
      <c r="BG2777" s="95">
        <v>58285941</v>
      </c>
      <c r="BH2777" s="95">
        <v>54322379</v>
      </c>
      <c r="BK2777" s="14" t="str">
        <f t="shared" si="3508"/>
        <v>A-CR3</v>
      </c>
      <c r="BL2777" s="95" t="s">
        <v>595</v>
      </c>
    </row>
    <row r="2778" spans="1:64" x14ac:dyDescent="0.25">
      <c r="A2778" t="str">
        <f>VLOOKUP(B2778,[2]RH!$B:$BV,72,0)</f>
        <v>si</v>
      </c>
      <c r="B2778" s="65">
        <v>2838</v>
      </c>
      <c r="C2778" s="169" t="s">
        <v>168</v>
      </c>
      <c r="D2778" s="174" t="s">
        <v>10419</v>
      </c>
      <c r="E2778" s="130" t="s">
        <v>67</v>
      </c>
      <c r="F2778" s="130" t="s">
        <v>118</v>
      </c>
      <c r="G2778" s="7" t="s">
        <v>220</v>
      </c>
      <c r="H2778" s="125" t="s">
        <v>1596</v>
      </c>
      <c r="I2778" s="125"/>
      <c r="J2778" s="125" t="s">
        <v>190</v>
      </c>
      <c r="K2778" s="125" t="s">
        <v>146</v>
      </c>
      <c r="L2778" s="132" t="s">
        <v>90</v>
      </c>
      <c r="M2778" s="175" t="s">
        <v>191</v>
      </c>
      <c r="N2778" s="128">
        <v>45705</v>
      </c>
      <c r="O2778" s="132"/>
      <c r="P2778" s="7">
        <f t="shared" ca="1" si="3561"/>
        <v>25</v>
      </c>
      <c r="Q2778" s="153"/>
      <c r="R2778" s="132"/>
      <c r="S2778" s="132"/>
      <c r="T2778" s="181" t="s">
        <v>156</v>
      </c>
      <c r="U2778" s="7" t="str">
        <f t="shared" si="3532"/>
        <v>Contractuel</v>
      </c>
      <c r="V2778" s="128">
        <v>45705</v>
      </c>
      <c r="W2778" s="128">
        <v>45747</v>
      </c>
      <c r="Z2778" s="128">
        <v>45705</v>
      </c>
      <c r="AA2778" s="7">
        <f t="shared" si="3533"/>
        <v>2</v>
      </c>
      <c r="AB2778" s="7">
        <f t="shared" si="3534"/>
        <v>2025</v>
      </c>
      <c r="AC2778" s="7">
        <f t="shared" si="3535"/>
        <v>2029</v>
      </c>
      <c r="AD2778" s="10" t="e">
        <f t="shared" ref="AD2778:AD2809" ca="1" si="3566">IF(#REF!="Non",(DAYS360(N2778,Q2778)/360),(DAYS360(N2778,TODAY())/360))</f>
        <v>#REF!</v>
      </c>
      <c r="AE2778" s="10" t="e">
        <f t="shared" ca="1" si="3537"/>
        <v>#REF!</v>
      </c>
      <c r="AF2778" s="144">
        <v>27423</v>
      </c>
      <c r="AG2778" s="11">
        <f t="shared" ca="1" si="3538"/>
        <v>50.134246575342466</v>
      </c>
      <c r="AH2778" s="10" t="str">
        <f t="shared" ca="1" si="3539"/>
        <v>&gt;45&lt; 55</v>
      </c>
      <c r="AI2778">
        <v>11693033</v>
      </c>
      <c r="AJ2778" s="13" t="s">
        <v>213</v>
      </c>
      <c r="AK2778" s="163" t="s">
        <v>10420</v>
      </c>
      <c r="AL2778" s="144">
        <v>36871</v>
      </c>
      <c r="AM2778" s="65" t="s">
        <v>108</v>
      </c>
      <c r="AN2778" s="65" t="s">
        <v>76</v>
      </c>
      <c r="AP2778" s="95" t="s">
        <v>9679</v>
      </c>
      <c r="AQ2778" s="95">
        <v>3</v>
      </c>
      <c r="AR2778" s="95">
        <v>1</v>
      </c>
      <c r="AS2778" s="15">
        <f t="shared" si="3501"/>
        <v>46070.25</v>
      </c>
      <c r="AT2778" s="65" t="s">
        <v>163</v>
      </c>
      <c r="AU2778" s="125">
        <v>3.9529999999999998</v>
      </c>
      <c r="AV2778">
        <v>17</v>
      </c>
      <c r="AW2778" s="13" t="s">
        <v>201</v>
      </c>
      <c r="AX2778" s="13" t="s">
        <v>10421</v>
      </c>
      <c r="AY2778" s="13" t="s">
        <v>79</v>
      </c>
      <c r="AZ2778" t="s">
        <v>203</v>
      </c>
      <c r="BA2778" s="20" t="str">
        <f t="shared" si="3540"/>
        <v>17001000000354725308</v>
      </c>
      <c r="BB2778" s="31">
        <f t="shared" si="3541"/>
        <v>20</v>
      </c>
      <c r="BC2778" s="95" t="s">
        <v>1121</v>
      </c>
      <c r="BD2778" s="95" t="s">
        <v>341</v>
      </c>
      <c r="BF2778"/>
      <c r="BG2778" s="95">
        <v>52857661</v>
      </c>
      <c r="BH2778" s="95">
        <v>53145978</v>
      </c>
      <c r="BK2778" s="14" t="str">
        <f t="shared" si="3508"/>
        <v>A-CR3</v>
      </c>
      <c r="BL2778" s="95" t="s">
        <v>595</v>
      </c>
    </row>
    <row r="2779" spans="1:64" x14ac:dyDescent="0.25">
      <c r="A2779" t="str">
        <f>VLOOKUP(B2779,[2]RH!$B:$BV,72,0)</f>
        <v>si</v>
      </c>
      <c r="B2779" s="65">
        <v>2839</v>
      </c>
      <c r="C2779" s="169" t="s">
        <v>168</v>
      </c>
      <c r="D2779" s="174" t="s">
        <v>10422</v>
      </c>
      <c r="E2779" s="130" t="s">
        <v>67</v>
      </c>
      <c r="F2779" s="130" t="s">
        <v>118</v>
      </c>
      <c r="G2779" s="7" t="s">
        <v>220</v>
      </c>
      <c r="H2779" s="125" t="s">
        <v>1596</v>
      </c>
      <c r="I2779" s="125"/>
      <c r="J2779" s="125" t="s">
        <v>190</v>
      </c>
      <c r="K2779" s="125" t="s">
        <v>146</v>
      </c>
      <c r="L2779" s="132" t="s">
        <v>90</v>
      </c>
      <c r="M2779" s="175" t="s">
        <v>191</v>
      </c>
      <c r="N2779" s="128">
        <v>45705</v>
      </c>
      <c r="O2779" s="132"/>
      <c r="P2779" s="7">
        <f t="shared" ca="1" si="3561"/>
        <v>25</v>
      </c>
      <c r="Q2779" s="153"/>
      <c r="R2779" s="132"/>
      <c r="S2779" s="132"/>
      <c r="T2779" s="181" t="s">
        <v>156</v>
      </c>
      <c r="U2779" s="7" t="str">
        <f t="shared" si="3532"/>
        <v>Contractuel</v>
      </c>
      <c r="V2779" s="128">
        <v>45705</v>
      </c>
      <c r="W2779" s="128">
        <v>45747</v>
      </c>
      <c r="Z2779" s="128">
        <v>45705</v>
      </c>
      <c r="AA2779" s="7">
        <f t="shared" si="3533"/>
        <v>2</v>
      </c>
      <c r="AB2779" s="7">
        <f t="shared" si="3534"/>
        <v>2025</v>
      </c>
      <c r="AC2779" s="7">
        <f t="shared" si="3535"/>
        <v>2029</v>
      </c>
      <c r="AD2779" s="10" t="e">
        <f t="shared" ref="AD2779:AD2810" ca="1" si="3567">IF(#REF!="Non",(DAYS360(N2779,Q2779)/360),(DAYS360(N2779,TODAY())/360))</f>
        <v>#REF!</v>
      </c>
      <c r="AE2779" s="10" t="e">
        <f t="shared" ca="1" si="3537"/>
        <v>#REF!</v>
      </c>
      <c r="AF2779" s="144">
        <v>30928</v>
      </c>
      <c r="AG2779" s="11">
        <f t="shared" ca="1" si="3538"/>
        <v>40.531506849315072</v>
      </c>
      <c r="AH2779" s="10" t="str">
        <f t="shared" ca="1" si="3539"/>
        <v>&gt;35&lt; 45</v>
      </c>
      <c r="AI2779">
        <v>12663653</v>
      </c>
      <c r="AJ2779" s="13" t="s">
        <v>73</v>
      </c>
      <c r="AK2779" s="163" t="s">
        <v>10423</v>
      </c>
      <c r="AL2779" s="144">
        <v>39101</v>
      </c>
      <c r="AM2779" s="65" t="s">
        <v>108</v>
      </c>
      <c r="AN2779" s="65" t="s">
        <v>76</v>
      </c>
      <c r="AP2779" s="95" t="s">
        <v>9679</v>
      </c>
      <c r="AQ2779" s="95">
        <v>3</v>
      </c>
      <c r="AR2779" s="95">
        <v>1</v>
      </c>
      <c r="AS2779" s="15">
        <f t="shared" si="3501"/>
        <v>46070.25</v>
      </c>
      <c r="AT2779" s="65" t="s">
        <v>163</v>
      </c>
      <c r="AU2779" s="125">
        <v>3.9529999999999998</v>
      </c>
      <c r="AV2779">
        <v>17</v>
      </c>
      <c r="AW2779" s="13">
        <v>53594</v>
      </c>
      <c r="AX2779" s="13" t="s">
        <v>10424</v>
      </c>
      <c r="AY2779" s="13" t="s">
        <v>106</v>
      </c>
      <c r="AZ2779" t="s">
        <v>203</v>
      </c>
      <c r="BA2779" s="20" t="str">
        <f t="shared" si="3540"/>
        <v>17535940172917090805</v>
      </c>
      <c r="BB2779" s="31">
        <f t="shared" si="3541"/>
        <v>20</v>
      </c>
      <c r="BC2779" s="95" t="s">
        <v>10425</v>
      </c>
      <c r="BD2779" s="95" t="s">
        <v>341</v>
      </c>
      <c r="BF2779"/>
      <c r="BG2779" s="95">
        <v>21513384</v>
      </c>
      <c r="BH2779" s="95">
        <v>24157191</v>
      </c>
      <c r="BK2779" s="14" t="str">
        <f t="shared" si="3508"/>
        <v>A-CR3</v>
      </c>
      <c r="BL2779" s="95" t="s">
        <v>595</v>
      </c>
    </row>
    <row r="2780" spans="1:64" x14ac:dyDescent="0.25">
      <c r="A2780" t="str">
        <f>VLOOKUP(B2780,[2]RH!$B:$BV,72,0)</f>
        <v>si</v>
      </c>
      <c r="B2780" s="65">
        <v>2840</v>
      </c>
      <c r="C2780" s="169" t="s">
        <v>168</v>
      </c>
      <c r="D2780" s="174" t="s">
        <v>10426</v>
      </c>
      <c r="E2780" s="130" t="s">
        <v>67</v>
      </c>
      <c r="F2780" s="130" t="s">
        <v>118</v>
      </c>
      <c r="G2780" s="7" t="s">
        <v>220</v>
      </c>
      <c r="H2780" s="125" t="s">
        <v>1596</v>
      </c>
      <c r="I2780" s="125"/>
      <c r="J2780" s="125" t="s">
        <v>190</v>
      </c>
      <c r="K2780" s="125" t="s">
        <v>146</v>
      </c>
      <c r="L2780" s="132" t="s">
        <v>90</v>
      </c>
      <c r="M2780" s="175" t="s">
        <v>191</v>
      </c>
      <c r="N2780" s="128">
        <v>45705</v>
      </c>
      <c r="O2780" s="132"/>
      <c r="P2780" s="7">
        <f t="shared" ca="1" si="3561"/>
        <v>25</v>
      </c>
      <c r="Q2780" s="153"/>
      <c r="R2780" s="132"/>
      <c r="S2780" s="132"/>
      <c r="T2780" s="181" t="s">
        <v>156</v>
      </c>
      <c r="U2780" s="7" t="str">
        <f t="shared" si="3532"/>
        <v>Contractuel</v>
      </c>
      <c r="V2780" s="128">
        <v>45705</v>
      </c>
      <c r="W2780" s="128">
        <v>45747</v>
      </c>
      <c r="Z2780" s="128">
        <v>45705</v>
      </c>
      <c r="AA2780" s="7">
        <f t="shared" si="3533"/>
        <v>2</v>
      </c>
      <c r="AB2780" s="7">
        <f t="shared" si="3534"/>
        <v>2025</v>
      </c>
      <c r="AC2780" s="7">
        <f t="shared" si="3535"/>
        <v>2029</v>
      </c>
      <c r="AD2780" s="10" t="e">
        <f t="shared" ref="AD2780:AD2811" ca="1" si="3568">IF(#REF!="Non",(DAYS360(N2780,Q2780)/360),(DAYS360(N2780,TODAY())/360))</f>
        <v>#REF!</v>
      </c>
      <c r="AE2780" s="10" t="e">
        <f t="shared" ca="1" si="3537"/>
        <v>#REF!</v>
      </c>
      <c r="AF2780" s="144">
        <v>26914</v>
      </c>
      <c r="AG2780" s="11">
        <f t="shared" ca="1" si="3538"/>
        <v>51.528767123287672</v>
      </c>
      <c r="AH2780" s="10" t="str">
        <f t="shared" ca="1" si="3539"/>
        <v>&gt;45&lt; 55</v>
      </c>
      <c r="AI2780">
        <v>1205049</v>
      </c>
      <c r="AJ2780" s="13" t="s">
        <v>150</v>
      </c>
      <c r="AK2780" s="163" t="s">
        <v>10427</v>
      </c>
      <c r="AL2780" s="144">
        <v>36507</v>
      </c>
      <c r="AM2780" s="65" t="s">
        <v>108</v>
      </c>
      <c r="AN2780" s="65" t="s">
        <v>109</v>
      </c>
      <c r="AP2780" s="95" t="s">
        <v>10428</v>
      </c>
      <c r="AQ2780" s="95">
        <v>3</v>
      </c>
      <c r="AR2780" s="95">
        <v>1</v>
      </c>
      <c r="AS2780" s="15">
        <f t="shared" si="3501"/>
        <v>46070.25</v>
      </c>
      <c r="AT2780" s="65" t="s">
        <v>163</v>
      </c>
      <c r="AU2780" s="125">
        <v>3.9529999999999998</v>
      </c>
      <c r="AV2780">
        <v>17</v>
      </c>
      <c r="AW2780" s="13" t="s">
        <v>201</v>
      </c>
      <c r="AX2780" s="13" t="s">
        <v>10429</v>
      </c>
      <c r="AY2780">
        <v>28</v>
      </c>
      <c r="AZ2780" t="s">
        <v>203</v>
      </c>
      <c r="BA2780" s="20" t="str">
        <f t="shared" si="3540"/>
        <v>17001000000354682628</v>
      </c>
      <c r="BB2780" s="31">
        <f t="shared" si="3541"/>
        <v>20</v>
      </c>
      <c r="BC2780" s="95" t="s">
        <v>9132</v>
      </c>
      <c r="BD2780" s="95" t="s">
        <v>115</v>
      </c>
      <c r="BF2780"/>
      <c r="BG2780" s="95">
        <v>27598689</v>
      </c>
      <c r="BH2780" s="95">
        <v>22258337</v>
      </c>
      <c r="BK2780" s="14" t="str">
        <f t="shared" si="3508"/>
        <v>A-CR3</v>
      </c>
      <c r="BL2780" s="95" t="s">
        <v>595</v>
      </c>
    </row>
    <row r="2781" spans="1:64" x14ac:dyDescent="0.25">
      <c r="A2781" t="str">
        <f>VLOOKUP(B2781,[2]RH!$B:$BV,72,0)</f>
        <v>si</v>
      </c>
      <c r="B2781" s="65">
        <v>2841</v>
      </c>
      <c r="C2781" s="169" t="s">
        <v>168</v>
      </c>
      <c r="D2781" s="174" t="s">
        <v>10430</v>
      </c>
      <c r="E2781" s="130" t="s">
        <v>67</v>
      </c>
      <c r="F2781" s="130" t="s">
        <v>118</v>
      </c>
      <c r="G2781" s="7" t="s">
        <v>408</v>
      </c>
      <c r="H2781" s="125" t="s">
        <v>1596</v>
      </c>
      <c r="I2781" s="125"/>
      <c r="J2781" s="125" t="s">
        <v>190</v>
      </c>
      <c r="K2781" s="125" t="s">
        <v>146</v>
      </c>
      <c r="L2781" s="132" t="s">
        <v>90</v>
      </c>
      <c r="M2781" s="175" t="s">
        <v>191</v>
      </c>
      <c r="N2781" s="128">
        <v>45706</v>
      </c>
      <c r="O2781" s="132"/>
      <c r="P2781" s="7">
        <f t="shared" ca="1" si="3561"/>
        <v>25</v>
      </c>
      <c r="Q2781" s="153"/>
      <c r="R2781" s="132"/>
      <c r="S2781" s="132"/>
      <c r="T2781" s="181" t="s">
        <v>156</v>
      </c>
      <c r="U2781" s="7" t="str">
        <f t="shared" si="3532"/>
        <v>Contractuel</v>
      </c>
      <c r="V2781" s="128">
        <v>45706</v>
      </c>
      <c r="W2781" s="128">
        <v>45747</v>
      </c>
      <c r="Z2781" s="128">
        <v>45706</v>
      </c>
      <c r="AA2781" s="7">
        <f t="shared" si="3533"/>
        <v>2</v>
      </c>
      <c r="AB2781" s="7">
        <f t="shared" si="3534"/>
        <v>2025</v>
      </c>
      <c r="AC2781" s="7">
        <f t="shared" si="3535"/>
        <v>2029</v>
      </c>
      <c r="AD2781" s="10" t="e">
        <f t="shared" ref="AD2781:AD2812" ca="1" si="3569">IF(#REF!="Non",(DAYS360(N2781,Q2781)/360),(DAYS360(N2781,TODAY())/360))</f>
        <v>#REF!</v>
      </c>
      <c r="AE2781" s="10" t="e">
        <f t="shared" ca="1" si="3537"/>
        <v>#REF!</v>
      </c>
      <c r="AF2781" s="144">
        <v>37792</v>
      </c>
      <c r="AG2781" s="11">
        <f t="shared" ca="1" si="3538"/>
        <v>21.726027397260275</v>
      </c>
      <c r="AH2781" s="10" t="str">
        <f t="shared" ca="1" si="3539"/>
        <v>&lt; 25</v>
      </c>
      <c r="AJ2781" s="13"/>
      <c r="AK2781" s="163" t="s">
        <v>10431</v>
      </c>
      <c r="AL2781" s="144">
        <v>44519</v>
      </c>
      <c r="AM2781" s="65" t="s">
        <v>108</v>
      </c>
      <c r="AN2781" s="65" t="s">
        <v>109</v>
      </c>
      <c r="AP2781" s="95" t="s">
        <v>1514</v>
      </c>
      <c r="AQ2781" s="95">
        <v>3</v>
      </c>
      <c r="AR2781" s="95">
        <v>1</v>
      </c>
      <c r="AS2781" s="15">
        <f t="shared" si="3501"/>
        <v>46071.25</v>
      </c>
      <c r="AT2781" s="65" t="s">
        <v>163</v>
      </c>
      <c r="AU2781" s="125">
        <v>4.1150000000000002</v>
      </c>
      <c r="AV2781">
        <v>17</v>
      </c>
      <c r="AW2781" s="13" t="s">
        <v>201</v>
      </c>
      <c r="AX2781" s="13" t="s">
        <v>10432</v>
      </c>
      <c r="AY2781">
        <v>44</v>
      </c>
      <c r="AZ2781" t="s">
        <v>203</v>
      </c>
      <c r="BA2781" s="20" t="str">
        <f t="shared" si="3540"/>
        <v>17001000000313373044</v>
      </c>
      <c r="BB2781" s="31">
        <f t="shared" si="3541"/>
        <v>20</v>
      </c>
      <c r="BC2781" s="95" t="s">
        <v>1760</v>
      </c>
      <c r="BD2781" s="95" t="s">
        <v>341</v>
      </c>
      <c r="BF2781"/>
      <c r="BG2781" s="95">
        <v>22210104</v>
      </c>
      <c r="BH2781" s="95">
        <v>96143555</v>
      </c>
      <c r="BK2781" s="14" t="str">
        <f t="shared" si="3508"/>
        <v>A-CR3</v>
      </c>
      <c r="BL2781" t="s">
        <v>288</v>
      </c>
    </row>
    <row r="2782" spans="1:64" x14ac:dyDescent="0.25">
      <c r="A2782" t="str">
        <f>VLOOKUP(B2782,[2]RH!$B:$BV,72,0)</f>
        <v>si</v>
      </c>
      <c r="B2782" s="65">
        <v>2842</v>
      </c>
      <c r="C2782" s="169" t="s">
        <v>168</v>
      </c>
      <c r="D2782" s="174" t="s">
        <v>10433</v>
      </c>
      <c r="E2782" s="130" t="s">
        <v>67</v>
      </c>
      <c r="F2782" s="130" t="s">
        <v>118</v>
      </c>
      <c r="G2782" s="7" t="s">
        <v>5325</v>
      </c>
      <c r="H2782" s="125" t="s">
        <v>1596</v>
      </c>
      <c r="I2782" s="125"/>
      <c r="J2782" s="125" t="s">
        <v>190</v>
      </c>
      <c r="K2782" s="125" t="s">
        <v>89</v>
      </c>
      <c r="L2782" s="132" t="s">
        <v>90</v>
      </c>
      <c r="M2782" s="175" t="s">
        <v>191</v>
      </c>
      <c r="N2782" s="128">
        <v>45705</v>
      </c>
      <c r="O2782" s="132"/>
      <c r="P2782" s="7">
        <f t="shared" ca="1" si="3561"/>
        <v>25</v>
      </c>
      <c r="Q2782" s="153"/>
      <c r="R2782" s="132"/>
      <c r="S2782" s="132"/>
      <c r="T2782" s="181" t="s">
        <v>156</v>
      </c>
      <c r="U2782" s="7" t="str">
        <f t="shared" si="3532"/>
        <v>Contractuel</v>
      </c>
      <c r="V2782" s="128">
        <v>45705</v>
      </c>
      <c r="W2782" s="128">
        <v>45747</v>
      </c>
      <c r="Z2782" s="128">
        <v>45705</v>
      </c>
      <c r="AA2782" s="7">
        <f t="shared" si="3533"/>
        <v>2</v>
      </c>
      <c r="AB2782" s="7">
        <f t="shared" si="3534"/>
        <v>2025</v>
      </c>
      <c r="AC2782" s="7">
        <f t="shared" si="3535"/>
        <v>2029</v>
      </c>
      <c r="AD2782" s="10" t="e">
        <f t="shared" ref="AD2782:AD2813" ca="1" si="3570">IF(#REF!="Non",(DAYS360(N2782,Q2782)/360),(DAYS360(N2782,TODAY())/360))</f>
        <v>#REF!</v>
      </c>
      <c r="AE2782" s="10" t="e">
        <f t="shared" ca="1" si="3537"/>
        <v>#REF!</v>
      </c>
      <c r="AF2782" s="144">
        <v>31686</v>
      </c>
      <c r="AG2782" s="11">
        <f t="shared" ca="1" si="3538"/>
        <v>38.454794520547942</v>
      </c>
      <c r="AH2782" s="10" t="str">
        <f t="shared" ca="1" si="3539"/>
        <v>&gt;35&lt; 45</v>
      </c>
      <c r="AJ2782" s="13"/>
      <c r="AK2782" s="163" t="s">
        <v>10434</v>
      </c>
      <c r="AL2782" s="144">
        <v>39350</v>
      </c>
      <c r="AM2782" s="65" t="s">
        <v>108</v>
      </c>
      <c r="AN2782" s="65" t="s">
        <v>683</v>
      </c>
      <c r="AP2782" s="95" t="s">
        <v>10435</v>
      </c>
      <c r="AQ2782" s="95">
        <v>3</v>
      </c>
      <c r="AR2782" s="95">
        <v>1</v>
      </c>
      <c r="AS2782" s="15">
        <f t="shared" si="3501"/>
        <v>46070.25</v>
      </c>
      <c r="AT2782" s="65" t="s">
        <v>163</v>
      </c>
      <c r="AU2782" s="125">
        <v>4.1150000000000002</v>
      </c>
      <c r="AV2782">
        <v>25</v>
      </c>
      <c r="AW2782" s="13" t="s">
        <v>9233</v>
      </c>
      <c r="AX2782" s="13" t="s">
        <v>10436</v>
      </c>
      <c r="AY2782" s="13" t="s">
        <v>150</v>
      </c>
      <c r="AZ2782" t="s">
        <v>276</v>
      </c>
      <c r="BA2782" s="20" t="str">
        <f t="shared" si="3540"/>
        <v>25150000000138885907</v>
      </c>
      <c r="BB2782" s="31">
        <f t="shared" si="3541"/>
        <v>20</v>
      </c>
      <c r="BC2782" s="95" t="s">
        <v>10437</v>
      </c>
      <c r="BD2782" s="95" t="s">
        <v>341</v>
      </c>
      <c r="BF2782"/>
      <c r="BG2782" s="95">
        <v>98247204</v>
      </c>
      <c r="BH2782" s="95">
        <v>96216648</v>
      </c>
      <c r="BK2782" s="14" t="str">
        <f t="shared" si="3508"/>
        <v>A-CR3</v>
      </c>
      <c r="BL2782" t="s">
        <v>288</v>
      </c>
    </row>
    <row r="2783" spans="1:64" x14ac:dyDescent="0.25">
      <c r="A2783" t="str">
        <f>VLOOKUP(B2783,[2]RH!$B:$BV,72,0)</f>
        <v>si</v>
      </c>
      <c r="B2783" s="65">
        <v>2843</v>
      </c>
      <c r="C2783" s="169" t="s">
        <v>168</v>
      </c>
      <c r="D2783" s="174" t="s">
        <v>10438</v>
      </c>
      <c r="E2783" s="130" t="s">
        <v>67</v>
      </c>
      <c r="F2783" s="130" t="s">
        <v>118</v>
      </c>
      <c r="G2783" s="7" t="s">
        <v>220</v>
      </c>
      <c r="H2783" s="125" t="s">
        <v>1596</v>
      </c>
      <c r="I2783" s="125"/>
      <c r="J2783" s="125" t="s">
        <v>281</v>
      </c>
      <c r="K2783" s="125" t="s">
        <v>146</v>
      </c>
      <c r="L2783" s="132" t="s">
        <v>90</v>
      </c>
      <c r="M2783" s="175" t="s">
        <v>191</v>
      </c>
      <c r="N2783" s="128">
        <v>45702</v>
      </c>
      <c r="O2783" s="132"/>
      <c r="P2783" s="7">
        <f t="shared" ca="1" si="3561"/>
        <v>25</v>
      </c>
      <c r="Q2783" s="153"/>
      <c r="R2783" s="132"/>
      <c r="S2783" s="132"/>
      <c r="T2783" s="181" t="s">
        <v>156</v>
      </c>
      <c r="U2783" s="7" t="str">
        <f t="shared" si="3532"/>
        <v>Contractuel</v>
      </c>
      <c r="V2783" s="128">
        <v>45702</v>
      </c>
      <c r="W2783" s="128">
        <v>45747</v>
      </c>
      <c r="Z2783" s="128">
        <v>45702</v>
      </c>
      <c r="AA2783" s="7">
        <f t="shared" si="3533"/>
        <v>2</v>
      </c>
      <c r="AB2783" s="7">
        <f t="shared" si="3534"/>
        <v>2025</v>
      </c>
      <c r="AC2783" s="7">
        <f t="shared" si="3535"/>
        <v>2029</v>
      </c>
      <c r="AD2783" s="10" t="e">
        <f t="shared" ref="AD2783:AD2814" ca="1" si="3571">IF(#REF!="Non",(DAYS360(N2783,Q2783)/360),(DAYS360(N2783,TODAY())/360))</f>
        <v>#REF!</v>
      </c>
      <c r="AE2783" s="10" t="e">
        <f t="shared" ca="1" si="3537"/>
        <v>#REF!</v>
      </c>
      <c r="AF2783" s="144">
        <v>27577</v>
      </c>
      <c r="AG2783" s="11">
        <f t="shared" ca="1" si="3538"/>
        <v>49.712328767123289</v>
      </c>
      <c r="AH2783" s="10" t="str">
        <f t="shared" ca="1" si="3539"/>
        <v>&gt;45&lt; 55</v>
      </c>
      <c r="AJ2783" s="13"/>
      <c r="AK2783" s="163" t="s">
        <v>10439</v>
      </c>
      <c r="AL2783" s="144">
        <v>45083</v>
      </c>
      <c r="AM2783" s="65" t="s">
        <v>108</v>
      </c>
      <c r="AN2783" s="65" t="s">
        <v>76</v>
      </c>
      <c r="AP2783" s="95" t="s">
        <v>10440</v>
      </c>
      <c r="AQ2783" s="95">
        <v>3</v>
      </c>
      <c r="AR2783" s="95">
        <v>1</v>
      </c>
      <c r="AS2783" s="15">
        <f t="shared" si="3501"/>
        <v>46067.25</v>
      </c>
      <c r="AT2783" s="65" t="s">
        <v>163</v>
      </c>
      <c r="AU2783" s="125">
        <v>3.952</v>
      </c>
      <c r="AV2783">
        <v>17</v>
      </c>
      <c r="AW2783">
        <v>20600</v>
      </c>
      <c r="AX2783" s="13" t="s">
        <v>10441</v>
      </c>
      <c r="AY2783">
        <v>73</v>
      </c>
      <c r="AZ2783" t="s">
        <v>203</v>
      </c>
      <c r="BA2783" s="20" t="str">
        <f t="shared" si="3540"/>
        <v>17206000000354654973</v>
      </c>
      <c r="BB2783" s="31">
        <f t="shared" si="3541"/>
        <v>20</v>
      </c>
      <c r="BC2783" s="95" t="s">
        <v>10442</v>
      </c>
      <c r="BD2783" s="95" t="s">
        <v>491</v>
      </c>
      <c r="BF2783"/>
      <c r="BG2783" s="95">
        <v>26792712</v>
      </c>
      <c r="BH2783" s="95">
        <v>25688279</v>
      </c>
      <c r="BK2783" s="14" t="str">
        <f t="shared" si="3508"/>
        <v>B-CR3</v>
      </c>
      <c r="BL2783" s="95" t="s">
        <v>595</v>
      </c>
    </row>
    <row r="2784" spans="1:64" x14ac:dyDescent="0.25">
      <c r="A2784" t="str">
        <f>VLOOKUP(B2784,[2]RH!$B:$BV,72,0)</f>
        <v>si</v>
      </c>
      <c r="B2784" s="65">
        <v>2844</v>
      </c>
      <c r="C2784" s="169" t="s">
        <v>168</v>
      </c>
      <c r="D2784" s="174" t="s">
        <v>10443</v>
      </c>
      <c r="E2784" s="130" t="s">
        <v>67</v>
      </c>
      <c r="F2784" s="130" t="s">
        <v>118</v>
      </c>
      <c r="G2784" s="7" t="s">
        <v>220</v>
      </c>
      <c r="H2784" s="65" t="s">
        <v>1596</v>
      </c>
      <c r="J2784" s="65" t="s">
        <v>190</v>
      </c>
      <c r="K2784" s="125" t="s">
        <v>146</v>
      </c>
      <c r="L2784" s="132" t="s">
        <v>90</v>
      </c>
      <c r="M2784" s="175" t="s">
        <v>191</v>
      </c>
      <c r="N2784" s="128">
        <v>45705</v>
      </c>
      <c r="P2784" s="7">
        <f t="shared" ca="1" si="3561"/>
        <v>25</v>
      </c>
      <c r="R2784"/>
      <c r="S2784"/>
      <c r="T2784" s="176" t="s">
        <v>156</v>
      </c>
      <c r="U2784" s="7" t="str">
        <f t="shared" si="3532"/>
        <v>Contractuel</v>
      </c>
      <c r="V2784" s="128">
        <v>45705</v>
      </c>
      <c r="W2784" s="128">
        <v>45747</v>
      </c>
      <c r="Z2784" s="129">
        <v>45705</v>
      </c>
      <c r="AA2784" s="7">
        <f t="shared" si="3533"/>
        <v>2</v>
      </c>
      <c r="AB2784" s="7">
        <f t="shared" si="3534"/>
        <v>2025</v>
      </c>
      <c r="AC2784" s="7">
        <f t="shared" si="3535"/>
        <v>2029</v>
      </c>
      <c r="AD2784" s="10" t="e">
        <f t="shared" ref="AD2784:AD2815" ca="1" si="3572">IF(#REF!="Non",(DAYS360(N2784,Q2784)/360),(DAYS360(N2784,TODAY())/360))</f>
        <v>#REF!</v>
      </c>
      <c r="AE2784" s="10" t="e">
        <f t="shared" ca="1" si="3537"/>
        <v>#REF!</v>
      </c>
      <c r="AF2784" s="144">
        <v>26618</v>
      </c>
      <c r="AG2784" s="11">
        <f t="shared" ca="1" si="3538"/>
        <v>52.339726027397262</v>
      </c>
      <c r="AH2784" s="10" t="str">
        <f t="shared" ca="1" si="3539"/>
        <v>&gt;45&lt; 55</v>
      </c>
      <c r="AI2784">
        <v>11473483</v>
      </c>
      <c r="AJ2784" s="13" t="s">
        <v>192</v>
      </c>
      <c r="AK2784" s="163" t="s">
        <v>10444</v>
      </c>
      <c r="AL2784" s="144">
        <v>45471</v>
      </c>
      <c r="AM2784" s="65" t="s">
        <v>108</v>
      </c>
      <c r="AN2784" s="65" t="s">
        <v>683</v>
      </c>
      <c r="AP2784" s="95" t="s">
        <v>10396</v>
      </c>
      <c r="AQ2784" s="95">
        <v>3</v>
      </c>
      <c r="AR2784" s="95">
        <v>1</v>
      </c>
      <c r="AS2784" s="15">
        <f t="shared" si="3501"/>
        <v>46070.25</v>
      </c>
      <c r="AT2784" s="65" t="s">
        <v>163</v>
      </c>
      <c r="AU2784" s="125">
        <v>3.9529999999999998</v>
      </c>
      <c r="AV2784">
        <v>14</v>
      </c>
      <c r="AW2784" s="13" t="s">
        <v>788</v>
      </c>
      <c r="AX2784" s="13" t="s">
        <v>10445</v>
      </c>
      <c r="AY2784">
        <v>95</v>
      </c>
      <c r="AZ2784" t="s">
        <v>10446</v>
      </c>
      <c r="BA2784" s="20" t="str">
        <f t="shared" si="3540"/>
        <v>14033033100705561295</v>
      </c>
      <c r="BB2784" s="31">
        <f t="shared" si="3541"/>
        <v>20</v>
      </c>
      <c r="BC2784" s="95" t="s">
        <v>286</v>
      </c>
      <c r="BD2784" s="95" t="s">
        <v>115</v>
      </c>
      <c r="BF2784"/>
      <c r="BG2784" s="95">
        <v>28751654</v>
      </c>
      <c r="BH2784" s="95">
        <v>20034209</v>
      </c>
      <c r="BK2784" s="14" t="str">
        <f t="shared" si="3508"/>
        <v>A-CR3</v>
      </c>
      <c r="BL2784" s="95" t="s">
        <v>595</v>
      </c>
    </row>
    <row r="2785" spans="1:64" x14ac:dyDescent="0.25">
      <c r="A2785" t="str">
        <f>VLOOKUP(B2785,[2]RH!$B:$BV,72,0)</f>
        <v>si</v>
      </c>
      <c r="B2785" s="65">
        <v>2845</v>
      </c>
      <c r="C2785" s="169" t="s">
        <v>168</v>
      </c>
      <c r="D2785" s="174" t="s">
        <v>10447</v>
      </c>
      <c r="E2785" s="130" t="s">
        <v>67</v>
      </c>
      <c r="F2785" s="130" t="s">
        <v>118</v>
      </c>
      <c r="G2785" s="7" t="s">
        <v>220</v>
      </c>
      <c r="H2785" s="65" t="s">
        <v>1596</v>
      </c>
      <c r="J2785" s="65" t="s">
        <v>190</v>
      </c>
      <c r="K2785" s="125" t="s">
        <v>146</v>
      </c>
      <c r="L2785" s="132" t="s">
        <v>90</v>
      </c>
      <c r="M2785" s="175" t="s">
        <v>191</v>
      </c>
      <c r="N2785" s="128">
        <v>45705</v>
      </c>
      <c r="P2785" s="7">
        <f t="shared" ca="1" si="3561"/>
        <v>25</v>
      </c>
      <c r="R2785"/>
      <c r="S2785"/>
      <c r="T2785" s="176" t="s">
        <v>156</v>
      </c>
      <c r="U2785" s="7" t="str">
        <f t="shared" si="3532"/>
        <v>Contractuel</v>
      </c>
      <c r="V2785" s="128">
        <v>45705</v>
      </c>
      <c r="W2785" s="128">
        <v>45747</v>
      </c>
      <c r="Z2785" s="129">
        <v>45705</v>
      </c>
      <c r="AA2785" s="7">
        <f t="shared" si="3533"/>
        <v>2</v>
      </c>
      <c r="AB2785" s="7">
        <f t="shared" si="3534"/>
        <v>2025</v>
      </c>
      <c r="AC2785" s="7">
        <f t="shared" si="3535"/>
        <v>2029</v>
      </c>
      <c r="AD2785" s="10" t="e">
        <f t="shared" ref="AD2785:AD2816" ca="1" si="3573">IF(#REF!="Non",(DAYS360(N2785,Q2785)/360),(DAYS360(N2785,TODAY())/360))</f>
        <v>#REF!</v>
      </c>
      <c r="AE2785" s="10" t="e">
        <f t="shared" ca="1" si="3537"/>
        <v>#REF!</v>
      </c>
      <c r="AF2785" s="144">
        <v>38171</v>
      </c>
      <c r="AG2785" s="11">
        <f t="shared" ca="1" si="3538"/>
        <v>20.687671232876713</v>
      </c>
      <c r="AH2785" s="10" t="str">
        <f t="shared" ca="1" si="3539"/>
        <v>&lt; 25</v>
      </c>
      <c r="AK2785" s="163" t="s">
        <v>10448</v>
      </c>
      <c r="AL2785" s="144">
        <v>44502</v>
      </c>
      <c r="AM2785" s="65" t="s">
        <v>108</v>
      </c>
      <c r="AN2785" s="65" t="s">
        <v>109</v>
      </c>
      <c r="AP2785" s="95" t="s">
        <v>10449</v>
      </c>
      <c r="AQ2785" s="95">
        <v>3</v>
      </c>
      <c r="AR2785" s="95">
        <v>1</v>
      </c>
      <c r="AS2785" s="15">
        <f t="shared" si="3501"/>
        <v>46070.25</v>
      </c>
      <c r="AT2785" s="65" t="s">
        <v>163</v>
      </c>
      <c r="AU2785" s="125">
        <v>3.9529999999999998</v>
      </c>
      <c r="AV2785">
        <v>17</v>
      </c>
      <c r="AW2785" s="13" t="s">
        <v>201</v>
      </c>
      <c r="AX2785" s="13" t="s">
        <v>10450</v>
      </c>
      <c r="AY2785">
        <v>57</v>
      </c>
      <c r="AZ2785" t="s">
        <v>203</v>
      </c>
      <c r="BA2785" s="20" t="str">
        <f t="shared" si="3540"/>
        <v>17001000000354794857</v>
      </c>
      <c r="BB2785" s="31">
        <f t="shared" si="3541"/>
        <v>20</v>
      </c>
      <c r="BC2785" s="95" t="s">
        <v>9842</v>
      </c>
      <c r="BD2785" s="95" t="s">
        <v>115</v>
      </c>
      <c r="BF2785"/>
      <c r="BG2785" s="95">
        <v>29045215</v>
      </c>
      <c r="BH2785" s="95">
        <v>24260522</v>
      </c>
      <c r="BK2785" s="14" t="str">
        <f t="shared" si="3508"/>
        <v>A-CR3</v>
      </c>
      <c r="BL2785" s="95" t="s">
        <v>595</v>
      </c>
    </row>
    <row r="2786" spans="1:64" x14ac:dyDescent="0.25">
      <c r="A2786" t="str">
        <f>VLOOKUP(B2786,[2]RH!$B:$BV,72,0)</f>
        <v>si</v>
      </c>
      <c r="B2786" s="65">
        <v>2846</v>
      </c>
      <c r="C2786" s="169" t="s">
        <v>168</v>
      </c>
      <c r="D2786" s="174" t="s">
        <v>2554</v>
      </c>
      <c r="E2786" s="130" t="s">
        <v>67</v>
      </c>
      <c r="F2786" s="130" t="s">
        <v>118</v>
      </c>
      <c r="G2786" s="7" t="s">
        <v>220</v>
      </c>
      <c r="H2786" s="65" t="s">
        <v>1596</v>
      </c>
      <c r="J2786" s="65" t="s">
        <v>190</v>
      </c>
      <c r="K2786" s="125" t="s">
        <v>146</v>
      </c>
      <c r="L2786" s="132" t="s">
        <v>90</v>
      </c>
      <c r="M2786" s="175" t="s">
        <v>191</v>
      </c>
      <c r="N2786" s="128">
        <v>45705</v>
      </c>
      <c r="P2786" s="7">
        <f t="shared" ca="1" si="3561"/>
        <v>25</v>
      </c>
      <c r="R2786"/>
      <c r="S2786"/>
      <c r="T2786" s="176" t="s">
        <v>156</v>
      </c>
      <c r="U2786" s="7" t="str">
        <f t="shared" si="3532"/>
        <v>Contractuel</v>
      </c>
      <c r="V2786" s="128">
        <v>45705</v>
      </c>
      <c r="W2786" s="128">
        <v>45747</v>
      </c>
      <c r="Z2786" s="129">
        <v>45705</v>
      </c>
      <c r="AA2786" s="7">
        <f t="shared" si="3533"/>
        <v>2</v>
      </c>
      <c r="AB2786" s="7">
        <f t="shared" si="3534"/>
        <v>2025</v>
      </c>
      <c r="AC2786" s="7">
        <f t="shared" si="3535"/>
        <v>2029</v>
      </c>
      <c r="AD2786" s="10" t="e">
        <f t="shared" ref="AD2786:AD2817" ca="1" si="3574">IF(#REF!="Non",(DAYS360(N2786,Q2786)/360),(DAYS360(N2786,TODAY())/360))</f>
        <v>#REF!</v>
      </c>
      <c r="AE2786" s="10" t="e">
        <f t="shared" ca="1" si="3537"/>
        <v>#REF!</v>
      </c>
      <c r="AF2786" s="144">
        <v>36414</v>
      </c>
      <c r="AG2786" s="11">
        <f t="shared" ca="1" si="3538"/>
        <v>25.5013698630137</v>
      </c>
      <c r="AH2786" s="10" t="str">
        <f t="shared" ca="1" si="3539"/>
        <v>&gt;25&lt; 35</v>
      </c>
      <c r="AI2786">
        <v>17273028</v>
      </c>
      <c r="AJ2786" s="13" t="s">
        <v>192</v>
      </c>
      <c r="AK2786" s="163" t="s">
        <v>10451</v>
      </c>
      <c r="AL2786" s="144">
        <v>43047</v>
      </c>
      <c r="AM2786" s="65" t="s">
        <v>108</v>
      </c>
      <c r="AN2786" s="65" t="s">
        <v>109</v>
      </c>
      <c r="AO2786" s="95">
        <v>1</v>
      </c>
      <c r="AP2786" s="95" t="s">
        <v>9608</v>
      </c>
      <c r="AQ2786" s="95">
        <v>3</v>
      </c>
      <c r="AR2786" s="95">
        <v>1</v>
      </c>
      <c r="AS2786" s="15">
        <f t="shared" si="3501"/>
        <v>46070.25</v>
      </c>
      <c r="AT2786" s="65" t="s">
        <v>163</v>
      </c>
      <c r="AU2786" s="125">
        <v>3.9529999999999998</v>
      </c>
      <c r="AV2786">
        <v>25</v>
      </c>
      <c r="AW2786">
        <v>13000</v>
      </c>
      <c r="AX2786" s="13" t="s">
        <v>10452</v>
      </c>
      <c r="AY2786">
        <v>34</v>
      </c>
      <c r="AZ2786" t="s">
        <v>276</v>
      </c>
      <c r="BA2786" s="20" t="str">
        <f t="shared" si="3540"/>
        <v>25130000000126460234</v>
      </c>
      <c r="BB2786" s="31">
        <f t="shared" si="3541"/>
        <v>20</v>
      </c>
      <c r="BC2786" s="95" t="s">
        <v>286</v>
      </c>
      <c r="BD2786" s="95" t="s">
        <v>115</v>
      </c>
      <c r="BF2786"/>
      <c r="BG2786" s="95">
        <v>92354728</v>
      </c>
      <c r="BH2786" s="95">
        <v>53659438</v>
      </c>
      <c r="BK2786" s="14" t="str">
        <f t="shared" si="3508"/>
        <v>A-CR3</v>
      </c>
      <c r="BL2786" s="95" t="s">
        <v>595</v>
      </c>
    </row>
    <row r="2787" spans="1:64" x14ac:dyDescent="0.25">
      <c r="A2787" t="str">
        <f>VLOOKUP(B2787,[2]RH!$B:$BV,72,0)</f>
        <v>si</v>
      </c>
      <c r="B2787" s="65">
        <v>2847</v>
      </c>
      <c r="C2787" s="169" t="s">
        <v>65</v>
      </c>
      <c r="D2787" s="174" t="s">
        <v>10453</v>
      </c>
      <c r="E2787" s="130" t="s">
        <v>67</v>
      </c>
      <c r="F2787" s="130" t="s">
        <v>118</v>
      </c>
      <c r="G2787" s="65" t="s">
        <v>149</v>
      </c>
      <c r="K2787" s="65" t="s">
        <v>70</v>
      </c>
      <c r="L2787" s="139" t="s">
        <v>90</v>
      </c>
      <c r="M2787" s="7" t="s">
        <v>149</v>
      </c>
      <c r="N2787" s="129">
        <v>45700</v>
      </c>
      <c r="P2787" s="7" t="str">
        <f t="shared" ca="1" si="3561"/>
        <v/>
      </c>
      <c r="R2787"/>
      <c r="S2787"/>
      <c r="T2787" s="176" t="s">
        <v>72</v>
      </c>
      <c r="U2787" s="7" t="str">
        <f t="shared" si="3532"/>
        <v>Titulaire</v>
      </c>
      <c r="V2787" s="129">
        <v>45700</v>
      </c>
      <c r="Z2787" s="129">
        <v>45700</v>
      </c>
      <c r="AA2787" s="7">
        <f t="shared" si="3533"/>
        <v>2</v>
      </c>
      <c r="AB2787" s="7">
        <f t="shared" si="3534"/>
        <v>2025</v>
      </c>
      <c r="AC2787" s="7">
        <f t="shared" si="3535"/>
        <v>2029</v>
      </c>
      <c r="AD2787" s="10" t="e">
        <f t="shared" ref="AD2787:AD2818" ca="1" si="3575">IF(#REF!="Non",(DAYS360(N2787,Q2787)/360),(DAYS360(N2787,TODAY())/360))</f>
        <v>#REF!</v>
      </c>
      <c r="AE2787" s="10" t="e">
        <f t="shared" ca="1" si="3537"/>
        <v>#REF!</v>
      </c>
      <c r="AF2787" s="144">
        <v>34873</v>
      </c>
      <c r="AG2787" s="11">
        <f t="shared" ca="1" si="3538"/>
        <v>29.723287671232878</v>
      </c>
      <c r="AH2787" s="10" t="str">
        <f t="shared" ca="1" si="3539"/>
        <v>&gt;25&lt; 35</v>
      </c>
      <c r="AI2787">
        <v>17248265</v>
      </c>
      <c r="AJ2787" s="13" t="s">
        <v>120</v>
      </c>
      <c r="AK2787" s="163" t="s">
        <v>10454</v>
      </c>
      <c r="AL2787" s="144">
        <v>45615</v>
      </c>
      <c r="AM2787" s="65" t="s">
        <v>75</v>
      </c>
      <c r="AN2787" s="65" t="s">
        <v>109</v>
      </c>
      <c r="AP2787" s="95" t="s">
        <v>10455</v>
      </c>
      <c r="AQ2787">
        <v>15</v>
      </c>
      <c r="AR2787" s="14">
        <v>1</v>
      </c>
      <c r="AS2787" s="15">
        <f t="shared" si="3501"/>
        <v>46065.25</v>
      </c>
      <c r="AT2787" t="s">
        <v>77</v>
      </c>
      <c r="AU2787">
        <v>1800</v>
      </c>
      <c r="AV2787" s="13" t="s">
        <v>92</v>
      </c>
      <c r="AW2787" s="13" t="s">
        <v>10456</v>
      </c>
      <c r="AX2787">
        <v>10055622682</v>
      </c>
      <c r="AY2787">
        <v>69</v>
      </c>
      <c r="AZ2787" t="s">
        <v>152</v>
      </c>
      <c r="BA2787" s="20" t="str">
        <f t="shared" si="3540"/>
        <v>04504011005562268269</v>
      </c>
      <c r="BB2787" s="31">
        <f t="shared" si="3541"/>
        <v>20</v>
      </c>
      <c r="BC2787" s="95" t="s">
        <v>85</v>
      </c>
      <c r="BD2787" s="95" t="s">
        <v>85</v>
      </c>
      <c r="BF2787"/>
      <c r="BG2787" s="95">
        <v>24288181</v>
      </c>
      <c r="BK2787" s="14" t="str">
        <f t="shared" si="3508"/>
        <v>CADRE</v>
      </c>
    </row>
    <row r="2788" spans="1:64" x14ac:dyDescent="0.25">
      <c r="A2788" t="str">
        <f>VLOOKUP(B2788,[2]RH!$B:$BV,72,0)</f>
        <v>si</v>
      </c>
      <c r="B2788" s="65">
        <v>2848</v>
      </c>
      <c r="C2788" s="169" t="s">
        <v>168</v>
      </c>
      <c r="D2788" s="174" t="s">
        <v>10457</v>
      </c>
      <c r="E2788" s="130" t="s">
        <v>67</v>
      </c>
      <c r="F2788" s="130" t="s">
        <v>118</v>
      </c>
      <c r="G2788" s="7" t="s">
        <v>220</v>
      </c>
      <c r="H2788" s="65" t="s">
        <v>1596</v>
      </c>
      <c r="J2788" s="125" t="s">
        <v>281</v>
      </c>
      <c r="K2788" s="125" t="s">
        <v>146</v>
      </c>
      <c r="L2788" s="132" t="s">
        <v>90</v>
      </c>
      <c r="M2788" s="175" t="s">
        <v>191</v>
      </c>
      <c r="N2788" s="128">
        <v>45702</v>
      </c>
      <c r="P2788" s="7">
        <f t="shared" ca="1" si="3561"/>
        <v>25</v>
      </c>
      <c r="Q2788" s="153"/>
      <c r="R2788"/>
      <c r="S2788"/>
      <c r="T2788" s="176" t="s">
        <v>156</v>
      </c>
      <c r="U2788" s="7" t="str">
        <f t="shared" si="3532"/>
        <v>Contractuel</v>
      </c>
      <c r="V2788" s="128">
        <v>45702</v>
      </c>
      <c r="W2788" s="128">
        <v>45747</v>
      </c>
      <c r="Z2788" s="128">
        <v>45702</v>
      </c>
      <c r="AA2788" s="7">
        <f t="shared" si="3533"/>
        <v>2</v>
      </c>
      <c r="AB2788" s="7">
        <f t="shared" si="3534"/>
        <v>2025</v>
      </c>
      <c r="AC2788" s="7">
        <f t="shared" si="3535"/>
        <v>2029</v>
      </c>
      <c r="AD2788" s="10" t="e">
        <f t="shared" ref="AD2788:AD2819" ca="1" si="3576">IF(#REF!="Non",(DAYS360(N2788,Q2788)/360),(DAYS360(N2788,TODAY())/360))</f>
        <v>#REF!</v>
      </c>
      <c r="AE2788" s="10" t="e">
        <f t="shared" ca="1" si="3537"/>
        <v>#REF!</v>
      </c>
      <c r="AF2788" s="144">
        <v>30062</v>
      </c>
      <c r="AG2788" s="11">
        <f t="shared" ca="1" si="3538"/>
        <v>42.904109589041099</v>
      </c>
      <c r="AH2788" s="10" t="str">
        <f t="shared" ca="1" si="3539"/>
        <v>&gt;35&lt; 45</v>
      </c>
      <c r="AI2788">
        <v>12487056</v>
      </c>
      <c r="AJ2788" s="13" t="s">
        <v>79</v>
      </c>
      <c r="AK2788" s="163" t="s">
        <v>10458</v>
      </c>
      <c r="AL2788" s="144">
        <v>37033</v>
      </c>
      <c r="AM2788" s="65" t="s">
        <v>108</v>
      </c>
      <c r="AN2788" s="65" t="s">
        <v>76</v>
      </c>
      <c r="AO2788" s="95">
        <v>4</v>
      </c>
      <c r="AP2788" s="95" t="s">
        <v>9566</v>
      </c>
      <c r="AQ2788" s="95">
        <v>3</v>
      </c>
      <c r="AR2788" s="95">
        <v>1</v>
      </c>
      <c r="AS2788" s="15">
        <f t="shared" ref="AS2788:AS2847" si="3577">N2788+(365.25*AR2788)</f>
        <v>46067.25</v>
      </c>
      <c r="AT2788" s="65" t="s">
        <v>163</v>
      </c>
      <c r="AU2788" s="125">
        <v>3.9529999999999998</v>
      </c>
      <c r="AV2788">
        <v>17</v>
      </c>
      <c r="AW2788" s="13" t="s">
        <v>201</v>
      </c>
      <c r="AX2788" s="13" t="s">
        <v>10459</v>
      </c>
      <c r="AY2788">
        <v>47</v>
      </c>
      <c r="AZ2788" t="s">
        <v>203</v>
      </c>
      <c r="BA2788" s="20" t="str">
        <f t="shared" si="3540"/>
        <v>17001000000091058647</v>
      </c>
      <c r="BB2788" s="31">
        <f t="shared" si="3541"/>
        <v>20</v>
      </c>
      <c r="BC2788" s="95" t="s">
        <v>7777</v>
      </c>
      <c r="BD2788" s="95" t="s">
        <v>85</v>
      </c>
      <c r="BF2788"/>
      <c r="BG2788" s="95">
        <v>58180774</v>
      </c>
      <c r="BH2788" s="95">
        <v>21279207</v>
      </c>
      <c r="BK2788" s="14" t="str">
        <f t="shared" si="3508"/>
        <v>B-CR3</v>
      </c>
      <c r="BL2788" s="95" t="s">
        <v>595</v>
      </c>
    </row>
    <row r="2789" spans="1:64" x14ac:dyDescent="0.25">
      <c r="A2789" t="str">
        <f>VLOOKUP(B2789,[2]RH!$B:$BV,72,0)</f>
        <v>si</v>
      </c>
      <c r="B2789" s="65">
        <v>2849</v>
      </c>
      <c r="C2789" s="169" t="s">
        <v>168</v>
      </c>
      <c r="D2789" s="174" t="s">
        <v>10460</v>
      </c>
      <c r="E2789" s="130" t="s">
        <v>67</v>
      </c>
      <c r="F2789" s="130" t="s">
        <v>118</v>
      </c>
      <c r="G2789" s="7" t="s">
        <v>220</v>
      </c>
      <c r="H2789" s="65" t="s">
        <v>1596</v>
      </c>
      <c r="J2789" s="125" t="s">
        <v>281</v>
      </c>
      <c r="K2789" s="125" t="s">
        <v>146</v>
      </c>
      <c r="L2789" s="132" t="s">
        <v>90</v>
      </c>
      <c r="M2789" s="175" t="s">
        <v>191</v>
      </c>
      <c r="N2789" s="128">
        <v>45702</v>
      </c>
      <c r="P2789" s="7">
        <f t="shared" ca="1" si="3561"/>
        <v>25</v>
      </c>
      <c r="Q2789" s="153"/>
      <c r="R2789"/>
      <c r="S2789"/>
      <c r="T2789" s="176" t="s">
        <v>156</v>
      </c>
      <c r="U2789" s="7" t="str">
        <f t="shared" si="3532"/>
        <v>Contractuel</v>
      </c>
      <c r="V2789" s="128">
        <v>45702</v>
      </c>
      <c r="W2789" s="128">
        <v>45747</v>
      </c>
      <c r="Z2789" s="128">
        <v>45702</v>
      </c>
      <c r="AA2789" s="7">
        <f t="shared" si="3533"/>
        <v>2</v>
      </c>
      <c r="AB2789" s="7">
        <f t="shared" si="3534"/>
        <v>2025</v>
      </c>
      <c r="AC2789" s="7">
        <f t="shared" si="3535"/>
        <v>2029</v>
      </c>
      <c r="AD2789" s="10" t="e">
        <f t="shared" ref="AD2789:AD2820" ca="1" si="3578">IF(#REF!="Non",(DAYS360(N2789,Q2789)/360),(DAYS360(N2789,TODAY())/360))</f>
        <v>#REF!</v>
      </c>
      <c r="AE2789" s="10" t="e">
        <f t="shared" ca="1" si="3537"/>
        <v>#REF!</v>
      </c>
      <c r="AF2789" s="144">
        <v>28786</v>
      </c>
      <c r="AG2789" s="11">
        <f t="shared" ca="1" si="3538"/>
        <v>46.4</v>
      </c>
      <c r="AH2789" s="10" t="str">
        <f t="shared" ca="1" si="3539"/>
        <v>&gt;45&lt; 55</v>
      </c>
      <c r="AI2789">
        <v>11491608</v>
      </c>
      <c r="AJ2789" s="13" t="s">
        <v>92</v>
      </c>
      <c r="AK2789" s="163" t="s">
        <v>5404</v>
      </c>
      <c r="AL2789" s="144">
        <v>44873</v>
      </c>
      <c r="AM2789" s="65" t="s">
        <v>108</v>
      </c>
      <c r="AN2789" s="65" t="s">
        <v>76</v>
      </c>
      <c r="AO2789" s="95">
        <v>2</v>
      </c>
      <c r="AP2789" s="95" t="s">
        <v>10461</v>
      </c>
      <c r="AQ2789" s="95">
        <v>3</v>
      </c>
      <c r="AR2789" s="95">
        <v>1</v>
      </c>
      <c r="AS2789" s="15">
        <f t="shared" si="3577"/>
        <v>46067.25</v>
      </c>
      <c r="AT2789" s="65" t="s">
        <v>163</v>
      </c>
      <c r="AU2789" s="125">
        <v>3.9529999999999998</v>
      </c>
      <c r="AV2789">
        <v>26</v>
      </c>
      <c r="AW2789" s="13" t="s">
        <v>215</v>
      </c>
      <c r="AX2789" s="13" t="s">
        <v>5405</v>
      </c>
      <c r="AY2789">
        <v>41</v>
      </c>
      <c r="AZ2789" t="s">
        <v>5406</v>
      </c>
      <c r="BA2789" s="20" t="str">
        <f t="shared" si="3540"/>
        <v>26006000890123749341</v>
      </c>
      <c r="BB2789" s="31">
        <f t="shared" si="3541"/>
        <v>20</v>
      </c>
      <c r="BC2789" s="95" t="s">
        <v>7777</v>
      </c>
      <c r="BD2789" s="95" t="s">
        <v>85</v>
      </c>
      <c r="BF2789"/>
      <c r="BG2789" s="95">
        <v>25832796</v>
      </c>
      <c r="BH2789" s="95">
        <v>90514399</v>
      </c>
      <c r="BK2789" s="14" t="str">
        <f t="shared" si="3508"/>
        <v>B-CR3</v>
      </c>
      <c r="BL2789" s="95" t="s">
        <v>595</v>
      </c>
    </row>
    <row r="2790" spans="1:64" x14ac:dyDescent="0.25">
      <c r="A2790" t="str">
        <f>VLOOKUP(B2790,[2]RH!$B:$BV,72,0)</f>
        <v>si</v>
      </c>
      <c r="B2790" s="65">
        <v>2850</v>
      </c>
      <c r="C2790" s="169" t="s">
        <v>168</v>
      </c>
      <c r="D2790" s="174" t="s">
        <v>7951</v>
      </c>
      <c r="E2790" s="130" t="s">
        <v>67</v>
      </c>
      <c r="F2790" s="130" t="s">
        <v>118</v>
      </c>
      <c r="G2790" s="7" t="s">
        <v>220</v>
      </c>
      <c r="H2790" s="65" t="s">
        <v>1596</v>
      </c>
      <c r="J2790" s="125" t="s">
        <v>281</v>
      </c>
      <c r="K2790" s="125" t="s">
        <v>146</v>
      </c>
      <c r="L2790" s="132" t="s">
        <v>90</v>
      </c>
      <c r="M2790" s="175" t="s">
        <v>191</v>
      </c>
      <c r="N2790" s="128">
        <v>45702</v>
      </c>
      <c r="P2790" s="7">
        <f t="shared" ca="1" si="3561"/>
        <v>25</v>
      </c>
      <c r="Q2790" s="153"/>
      <c r="R2790"/>
      <c r="S2790"/>
      <c r="T2790" s="176" t="s">
        <v>156</v>
      </c>
      <c r="U2790" s="7" t="str">
        <f t="shared" si="3532"/>
        <v>Contractuel</v>
      </c>
      <c r="V2790" s="128">
        <v>45702</v>
      </c>
      <c r="W2790" s="128">
        <v>45747</v>
      </c>
      <c r="Z2790" s="128">
        <v>45702</v>
      </c>
      <c r="AA2790" s="7">
        <f t="shared" si="3533"/>
        <v>2</v>
      </c>
      <c r="AB2790" s="7">
        <f t="shared" si="3534"/>
        <v>2025</v>
      </c>
      <c r="AC2790" s="7">
        <f t="shared" si="3535"/>
        <v>2029</v>
      </c>
      <c r="AD2790" s="10" t="e">
        <f t="shared" ref="AD2790:AD2821" ca="1" si="3579">IF(#REF!="Non",(DAYS360(N2790,Q2790)/360),(DAYS360(N2790,TODAY())/360))</f>
        <v>#REF!</v>
      </c>
      <c r="AE2790" s="10" t="e">
        <f t="shared" ca="1" si="3537"/>
        <v>#REF!</v>
      </c>
      <c r="AF2790" s="144">
        <v>27930</v>
      </c>
      <c r="AG2790" s="11">
        <f t="shared" ca="1" si="3538"/>
        <v>48.745205479452054</v>
      </c>
      <c r="AH2790" s="10" t="str">
        <f t="shared" ca="1" si="3539"/>
        <v>&gt;45&lt; 55</v>
      </c>
      <c r="AI2790">
        <v>12224761</v>
      </c>
      <c r="AJ2790" s="13" t="s">
        <v>73</v>
      </c>
      <c r="AK2790" s="163" t="s">
        <v>10462</v>
      </c>
      <c r="AL2790" s="144">
        <v>45593</v>
      </c>
      <c r="AM2790" s="65" t="s">
        <v>108</v>
      </c>
      <c r="AN2790" s="65" t="s">
        <v>76</v>
      </c>
      <c r="AO2790" s="95">
        <v>2</v>
      </c>
      <c r="AP2790" s="95" t="s">
        <v>10417</v>
      </c>
      <c r="AQ2790" s="95">
        <v>3</v>
      </c>
      <c r="AR2790" s="95">
        <v>1</v>
      </c>
      <c r="AS2790" s="15">
        <f t="shared" si="3577"/>
        <v>46067.25</v>
      </c>
      <c r="AT2790" s="65" t="s">
        <v>163</v>
      </c>
      <c r="AU2790" s="125">
        <v>3.9529999999999998</v>
      </c>
      <c r="AV2790" s="13" t="s">
        <v>79</v>
      </c>
      <c r="AW2790">
        <v>20500</v>
      </c>
      <c r="AX2790" s="13" t="s">
        <v>10463</v>
      </c>
      <c r="AY2790">
        <v>80</v>
      </c>
      <c r="AZ2790" t="s">
        <v>83</v>
      </c>
      <c r="BA2790" s="20" t="str">
        <f t="shared" si="3540"/>
        <v>08205000564004197080</v>
      </c>
      <c r="BB2790" s="31">
        <f t="shared" si="3541"/>
        <v>20</v>
      </c>
      <c r="BC2790" s="95" t="s">
        <v>486</v>
      </c>
      <c r="BD2790" s="95" t="s">
        <v>341</v>
      </c>
      <c r="BF2790"/>
      <c r="BG2790" s="95">
        <v>25789916</v>
      </c>
      <c r="BH2790" s="95">
        <v>46548060</v>
      </c>
      <c r="BK2790" s="14" t="str">
        <f t="shared" si="3508"/>
        <v>B-CR3</v>
      </c>
      <c r="BL2790" s="95" t="s">
        <v>595</v>
      </c>
    </row>
    <row r="2791" spans="1:64" x14ac:dyDescent="0.25">
      <c r="A2791" t="str">
        <f>VLOOKUP(B2791,[2]RH!$B:$BV,72,0)</f>
        <v>si</v>
      </c>
      <c r="B2791" s="65">
        <v>2851</v>
      </c>
      <c r="C2791" s="169" t="s">
        <v>168</v>
      </c>
      <c r="D2791" s="174" t="s">
        <v>10464</v>
      </c>
      <c r="E2791" s="130" t="s">
        <v>67</v>
      </c>
      <c r="F2791" s="130" t="s">
        <v>118</v>
      </c>
      <c r="G2791" s="7" t="s">
        <v>220</v>
      </c>
      <c r="H2791" s="65" t="s">
        <v>1596</v>
      </c>
      <c r="J2791" s="125" t="s">
        <v>281</v>
      </c>
      <c r="K2791" s="125" t="s">
        <v>146</v>
      </c>
      <c r="L2791" s="132" t="s">
        <v>90</v>
      </c>
      <c r="M2791" s="175" t="s">
        <v>191</v>
      </c>
      <c r="N2791" s="128">
        <v>45702</v>
      </c>
      <c r="P2791" s="7">
        <f t="shared" ca="1" si="3561"/>
        <v>25</v>
      </c>
      <c r="Q2791" s="153"/>
      <c r="R2791"/>
      <c r="S2791"/>
      <c r="T2791" s="176" t="s">
        <v>156</v>
      </c>
      <c r="U2791" s="7" t="str">
        <f t="shared" si="3532"/>
        <v>Contractuel</v>
      </c>
      <c r="V2791" s="128">
        <v>45702</v>
      </c>
      <c r="W2791" s="128">
        <v>45747</v>
      </c>
      <c r="Z2791" s="128">
        <v>45702</v>
      </c>
      <c r="AA2791" s="7">
        <f t="shared" si="3533"/>
        <v>2</v>
      </c>
      <c r="AB2791" s="7">
        <f t="shared" si="3534"/>
        <v>2025</v>
      </c>
      <c r="AC2791" s="7">
        <f t="shared" si="3535"/>
        <v>2029</v>
      </c>
      <c r="AD2791" s="10" t="e">
        <f t="shared" ref="AD2791:AD2822" ca="1" si="3580">IF(#REF!="Non",(DAYS360(N2791,Q2791)/360),(DAYS360(N2791,TODAY())/360))</f>
        <v>#REF!</v>
      </c>
      <c r="AE2791" s="10" t="e">
        <f t="shared" ca="1" si="3537"/>
        <v>#REF!</v>
      </c>
      <c r="AF2791" s="144">
        <v>30313</v>
      </c>
      <c r="AG2791" s="11">
        <f t="shared" ca="1" si="3538"/>
        <v>42.216438356164382</v>
      </c>
      <c r="AH2791" s="10" t="str">
        <f t="shared" ca="1" si="3539"/>
        <v>&gt;35&lt; 45</v>
      </c>
      <c r="AI2791">
        <v>17582263</v>
      </c>
      <c r="AJ2791" s="13" t="s">
        <v>213</v>
      </c>
      <c r="AK2791" s="163" t="s">
        <v>10465</v>
      </c>
      <c r="AL2791" s="144">
        <v>38294</v>
      </c>
      <c r="AM2791" s="65" t="s">
        <v>108</v>
      </c>
      <c r="AN2791" s="65" t="s">
        <v>76</v>
      </c>
      <c r="AO2791" s="95">
        <v>4</v>
      </c>
      <c r="AP2791" s="95" t="s">
        <v>9679</v>
      </c>
      <c r="AQ2791" s="95">
        <v>3</v>
      </c>
      <c r="AR2791" s="95">
        <v>1</v>
      </c>
      <c r="AS2791" s="15">
        <f t="shared" si="3577"/>
        <v>46067.25</v>
      </c>
      <c r="AT2791" s="65" t="s">
        <v>163</v>
      </c>
      <c r="AU2791" s="125">
        <v>3.9529999999999998</v>
      </c>
      <c r="AV2791">
        <v>17</v>
      </c>
      <c r="AW2791" s="13" t="s">
        <v>201</v>
      </c>
      <c r="AX2791" s="13" t="s">
        <v>10466</v>
      </c>
      <c r="AY2791">
        <v>15</v>
      </c>
      <c r="AZ2791" t="s">
        <v>203</v>
      </c>
      <c r="BA2791" s="20" t="str">
        <f t="shared" si="3540"/>
        <v>17001000000330226115</v>
      </c>
      <c r="BB2791" s="31">
        <f t="shared" si="3541"/>
        <v>20</v>
      </c>
      <c r="BC2791" s="95" t="s">
        <v>9694</v>
      </c>
      <c r="BD2791" s="95" t="s">
        <v>115</v>
      </c>
      <c r="BF2791"/>
      <c r="BG2791" s="95">
        <v>50724080</v>
      </c>
      <c r="BH2791" s="95">
        <v>97037684</v>
      </c>
      <c r="BK2791" s="14" t="str">
        <f t="shared" si="3508"/>
        <v>B-CR3</v>
      </c>
      <c r="BL2791" s="95" t="s">
        <v>595</v>
      </c>
    </row>
    <row r="2792" spans="1:64" x14ac:dyDescent="0.25">
      <c r="A2792" t="str">
        <f>VLOOKUP(B2792,[2]RH!$B:$BV,72,0)</f>
        <v>si</v>
      </c>
      <c r="B2792" s="65">
        <v>2852</v>
      </c>
      <c r="C2792" s="169" t="s">
        <v>168</v>
      </c>
      <c r="D2792" s="174" t="s">
        <v>10467</v>
      </c>
      <c r="E2792" s="130" t="s">
        <v>67</v>
      </c>
      <c r="F2792" s="130" t="s">
        <v>118</v>
      </c>
      <c r="G2792" s="7" t="s">
        <v>220</v>
      </c>
      <c r="H2792" s="65" t="s">
        <v>1596</v>
      </c>
      <c r="J2792" s="125" t="s">
        <v>281</v>
      </c>
      <c r="K2792" s="125" t="s">
        <v>146</v>
      </c>
      <c r="L2792" s="132" t="s">
        <v>90</v>
      </c>
      <c r="M2792" s="175" t="s">
        <v>191</v>
      </c>
      <c r="N2792" s="128">
        <v>45702</v>
      </c>
      <c r="P2792" s="7">
        <f t="shared" ca="1" si="3561"/>
        <v>25</v>
      </c>
      <c r="Q2792" s="153"/>
      <c r="R2792"/>
      <c r="S2792"/>
      <c r="T2792" s="176" t="s">
        <v>156</v>
      </c>
      <c r="U2792" s="7" t="str">
        <f t="shared" si="3532"/>
        <v>Contractuel</v>
      </c>
      <c r="V2792" s="128">
        <v>45702</v>
      </c>
      <c r="W2792" s="128">
        <v>45747</v>
      </c>
      <c r="Z2792" s="128">
        <v>45702</v>
      </c>
      <c r="AA2792" s="7">
        <f t="shared" si="3533"/>
        <v>2</v>
      </c>
      <c r="AB2792" s="7">
        <f t="shared" si="3534"/>
        <v>2025</v>
      </c>
      <c r="AC2792" s="7">
        <f t="shared" si="3535"/>
        <v>2029</v>
      </c>
      <c r="AD2792" s="10" t="e">
        <f t="shared" ref="AD2792:AD2823" ca="1" si="3581">IF(#REF!="Non",(DAYS360(N2792,Q2792)/360),(DAYS360(N2792,TODAY())/360))</f>
        <v>#REF!</v>
      </c>
      <c r="AE2792" s="10" t="e">
        <f t="shared" ca="1" si="3537"/>
        <v>#REF!</v>
      </c>
      <c r="AF2792" s="144">
        <v>26380</v>
      </c>
      <c r="AG2792" s="11">
        <f t="shared" ca="1" si="3538"/>
        <v>52.991780821917807</v>
      </c>
      <c r="AH2792" s="10" t="str">
        <f t="shared" ca="1" si="3539"/>
        <v>&gt;45&lt; 55</v>
      </c>
      <c r="AI2792">
        <v>11539921</v>
      </c>
      <c r="AJ2792" s="13" t="s">
        <v>213</v>
      </c>
      <c r="AK2792" s="163" t="s">
        <v>10468</v>
      </c>
      <c r="AL2792" s="144">
        <v>43773</v>
      </c>
      <c r="AM2792" s="65" t="s">
        <v>108</v>
      </c>
      <c r="AN2792" s="65" t="s">
        <v>76</v>
      </c>
      <c r="AO2792" s="95">
        <v>1</v>
      </c>
      <c r="AP2792" s="95" t="s">
        <v>9793</v>
      </c>
      <c r="AQ2792" s="95">
        <v>3</v>
      </c>
      <c r="AR2792" s="95">
        <v>1</v>
      </c>
      <c r="AS2792" s="15">
        <f t="shared" si="3577"/>
        <v>46067.25</v>
      </c>
      <c r="AT2792" s="65" t="s">
        <v>163</v>
      </c>
      <c r="AU2792" s="125">
        <v>3.9529999999999998</v>
      </c>
      <c r="AV2792">
        <v>17</v>
      </c>
      <c r="AW2792" s="13" t="s">
        <v>201</v>
      </c>
      <c r="AX2792" s="13" t="s">
        <v>10469</v>
      </c>
      <c r="AY2792">
        <v>35</v>
      </c>
      <c r="AZ2792" t="s">
        <v>203</v>
      </c>
      <c r="BA2792" s="20" t="str">
        <f t="shared" si="3540"/>
        <v>17001000000354627435</v>
      </c>
      <c r="BB2792" s="31">
        <f t="shared" si="3541"/>
        <v>20</v>
      </c>
      <c r="BC2792" s="95" t="s">
        <v>286</v>
      </c>
      <c r="BD2792" s="95" t="s">
        <v>115</v>
      </c>
      <c r="BF2792"/>
      <c r="BG2792" s="95">
        <v>94330342</v>
      </c>
      <c r="BH2792" s="95">
        <v>28444113</v>
      </c>
      <c r="BK2792" s="14" t="str">
        <f t="shared" si="3508"/>
        <v>B-CR3</v>
      </c>
      <c r="BL2792" s="95" t="s">
        <v>595</v>
      </c>
    </row>
    <row r="2793" spans="1:64" x14ac:dyDescent="0.25">
      <c r="A2793" t="str">
        <f>VLOOKUP(B2793,[2]RH!$B:$BV,72,0)</f>
        <v>si</v>
      </c>
      <c r="B2793" s="65">
        <v>2853</v>
      </c>
      <c r="C2793" s="169" t="s">
        <v>168</v>
      </c>
      <c r="D2793" s="174" t="s">
        <v>10470</v>
      </c>
      <c r="E2793" s="130" t="s">
        <v>67</v>
      </c>
      <c r="F2793" s="130" t="s">
        <v>118</v>
      </c>
      <c r="G2793" s="7" t="s">
        <v>220</v>
      </c>
      <c r="H2793" s="65" t="s">
        <v>1596</v>
      </c>
      <c r="J2793" s="125" t="s">
        <v>281</v>
      </c>
      <c r="K2793" s="125" t="s">
        <v>146</v>
      </c>
      <c r="L2793" s="132" t="s">
        <v>90</v>
      </c>
      <c r="M2793" s="175" t="s">
        <v>191</v>
      </c>
      <c r="N2793" s="128">
        <v>45702</v>
      </c>
      <c r="P2793" s="7">
        <f t="shared" ca="1" si="3561"/>
        <v>25</v>
      </c>
      <c r="Q2793" s="153"/>
      <c r="R2793"/>
      <c r="S2793"/>
      <c r="T2793" s="176" t="s">
        <v>156</v>
      </c>
      <c r="U2793" s="7" t="str">
        <f t="shared" si="3532"/>
        <v>Contractuel</v>
      </c>
      <c r="V2793" s="128">
        <v>45702</v>
      </c>
      <c r="W2793" s="128">
        <v>45747</v>
      </c>
      <c r="Z2793" s="128">
        <v>45702</v>
      </c>
      <c r="AA2793" s="7">
        <f t="shared" si="3533"/>
        <v>2</v>
      </c>
      <c r="AB2793" s="7">
        <f t="shared" si="3534"/>
        <v>2025</v>
      </c>
      <c r="AC2793" s="7">
        <f t="shared" si="3535"/>
        <v>2029</v>
      </c>
      <c r="AD2793" s="10" t="e">
        <f t="shared" ref="AD2793:AD2824" ca="1" si="3582">IF(#REF!="Non",(DAYS360(N2793,Q2793)/360),(DAYS360(N2793,TODAY())/360))</f>
        <v>#REF!</v>
      </c>
      <c r="AE2793" s="10" t="e">
        <f t="shared" ca="1" si="3537"/>
        <v>#REF!</v>
      </c>
      <c r="AF2793" s="144">
        <v>28869</v>
      </c>
      <c r="AG2793" s="11">
        <f t="shared" ca="1" si="3538"/>
        <v>46.172602739726024</v>
      </c>
      <c r="AH2793" s="10" t="str">
        <f t="shared" ca="1" si="3539"/>
        <v>&gt;45&lt; 55</v>
      </c>
      <c r="AI2793">
        <v>12582313</v>
      </c>
      <c r="AJ2793" s="13" t="s">
        <v>106</v>
      </c>
      <c r="AK2793" s="163" t="s">
        <v>10471</v>
      </c>
      <c r="AL2793" s="144">
        <v>44232</v>
      </c>
      <c r="AM2793" s="65" t="s">
        <v>108</v>
      </c>
      <c r="AN2793" s="65" t="s">
        <v>109</v>
      </c>
      <c r="AP2793" s="95" t="s">
        <v>1514</v>
      </c>
      <c r="AQ2793" s="95">
        <v>3</v>
      </c>
      <c r="AR2793" s="95">
        <v>1</v>
      </c>
      <c r="AS2793" s="15">
        <f t="shared" si="3577"/>
        <v>46067.25</v>
      </c>
      <c r="AT2793" s="65" t="s">
        <v>163</v>
      </c>
      <c r="AU2793" s="125">
        <v>3.9529999999999998</v>
      </c>
      <c r="AV2793">
        <v>17</v>
      </c>
      <c r="AW2793">
        <v>50300</v>
      </c>
      <c r="AX2793" s="13" t="s">
        <v>10472</v>
      </c>
      <c r="AY2793" s="13" t="s">
        <v>82</v>
      </c>
      <c r="AZ2793" t="s">
        <v>203</v>
      </c>
      <c r="BA2793" s="20" t="str">
        <f t="shared" si="3540"/>
        <v>17503000000223190603</v>
      </c>
      <c r="BB2793" s="31">
        <f t="shared" si="3541"/>
        <v>20</v>
      </c>
      <c r="BC2793" s="95" t="s">
        <v>10473</v>
      </c>
      <c r="BD2793" s="95" t="s">
        <v>115</v>
      </c>
      <c r="BF2793"/>
      <c r="BG2793" s="95">
        <v>29673458</v>
      </c>
      <c r="BK2793" s="14" t="str">
        <f t="shared" si="3508"/>
        <v>B-CR3</v>
      </c>
      <c r="BL2793" s="95" t="s">
        <v>595</v>
      </c>
    </row>
    <row r="2794" spans="1:64" x14ac:dyDescent="0.25">
      <c r="A2794" t="str">
        <f>VLOOKUP(B2794,[2]RH!$B:$BV,72,0)</f>
        <v>si</v>
      </c>
      <c r="B2794" s="65">
        <v>2854</v>
      </c>
      <c r="C2794" s="169" t="s">
        <v>168</v>
      </c>
      <c r="D2794" s="174" t="s">
        <v>10474</v>
      </c>
      <c r="E2794" s="130" t="s">
        <v>67</v>
      </c>
      <c r="F2794" s="130" t="s">
        <v>118</v>
      </c>
      <c r="G2794" s="7" t="s">
        <v>220</v>
      </c>
      <c r="H2794" s="65" t="s">
        <v>1596</v>
      </c>
      <c r="J2794" s="125" t="s">
        <v>281</v>
      </c>
      <c r="K2794" s="125" t="s">
        <v>146</v>
      </c>
      <c r="L2794" s="132" t="s">
        <v>90</v>
      </c>
      <c r="M2794" s="175" t="s">
        <v>191</v>
      </c>
      <c r="N2794" s="128">
        <v>45702</v>
      </c>
      <c r="P2794" s="7">
        <f t="shared" ca="1" si="3561"/>
        <v>25</v>
      </c>
      <c r="Q2794" s="153"/>
      <c r="R2794"/>
      <c r="S2794"/>
      <c r="T2794" s="176" t="s">
        <v>156</v>
      </c>
      <c r="U2794" s="7" t="str">
        <f t="shared" si="3532"/>
        <v>Contractuel</v>
      </c>
      <c r="V2794" s="128">
        <v>45702</v>
      </c>
      <c r="W2794" s="128">
        <v>45747</v>
      </c>
      <c r="Z2794" s="128">
        <v>45702</v>
      </c>
      <c r="AA2794" s="7">
        <f t="shared" si="3533"/>
        <v>2</v>
      </c>
      <c r="AB2794" s="7">
        <f t="shared" si="3534"/>
        <v>2025</v>
      </c>
      <c r="AC2794" s="7">
        <f t="shared" si="3535"/>
        <v>2029</v>
      </c>
      <c r="AD2794" s="10" t="e">
        <f t="shared" ref="AD2794:AD2825" ca="1" si="3583">IF(#REF!="Non",(DAYS360(N2794,Q2794)/360),(DAYS360(N2794,TODAY())/360))</f>
        <v>#REF!</v>
      </c>
      <c r="AE2794" s="10" t="e">
        <f t="shared" ca="1" si="3537"/>
        <v>#REF!</v>
      </c>
      <c r="AF2794" s="144">
        <v>27284</v>
      </c>
      <c r="AG2794" s="11">
        <f t="shared" ca="1" si="3538"/>
        <v>50.515068493150686</v>
      </c>
      <c r="AH2794" s="10" t="str">
        <f t="shared" ca="1" si="3539"/>
        <v>&gt;45&lt; 55</v>
      </c>
      <c r="AK2794" s="163" t="s">
        <v>10475</v>
      </c>
      <c r="AL2794" s="144">
        <v>35812</v>
      </c>
      <c r="AM2794" s="65" t="s">
        <v>108</v>
      </c>
      <c r="AN2794" s="65" t="s">
        <v>76</v>
      </c>
      <c r="AP2794" s="95" t="s">
        <v>9679</v>
      </c>
      <c r="AQ2794" s="95">
        <v>3</v>
      </c>
      <c r="AR2794" s="95">
        <v>1</v>
      </c>
      <c r="AS2794" s="15">
        <f t="shared" si="3577"/>
        <v>46067.25</v>
      </c>
      <c r="AT2794" s="65" t="s">
        <v>163</v>
      </c>
      <c r="AU2794" s="125">
        <v>3.9529999999999998</v>
      </c>
      <c r="AV2794">
        <v>17</v>
      </c>
      <c r="AW2794">
        <v>53594</v>
      </c>
      <c r="AX2794" s="13" t="s">
        <v>10476</v>
      </c>
      <c r="AY2794">
        <v>17</v>
      </c>
      <c r="AZ2794" t="s">
        <v>203</v>
      </c>
      <c r="BA2794" s="20" t="str">
        <f t="shared" si="3540"/>
        <v>17535940172879949117</v>
      </c>
      <c r="BB2794" s="31">
        <f t="shared" si="3541"/>
        <v>20</v>
      </c>
      <c r="BC2794" s="95" t="s">
        <v>9960</v>
      </c>
      <c r="BD2794" s="95" t="s">
        <v>341</v>
      </c>
      <c r="BF2794"/>
      <c r="BG2794" s="95">
        <v>53019922</v>
      </c>
      <c r="BK2794" s="14" t="str">
        <f t="shared" ref="BK2794:BK2857" si="3584">IF(K2794="CADRE","CADRE",CONCATENATE(J2794,"-",H2794))</f>
        <v>B-CR3</v>
      </c>
      <c r="BL2794" s="95" t="s">
        <v>595</v>
      </c>
    </row>
    <row r="2795" spans="1:64" x14ac:dyDescent="0.25">
      <c r="A2795" t="str">
        <f>VLOOKUP(B2795,[2]RH!$B:$BV,72,0)</f>
        <v>si</v>
      </c>
      <c r="B2795" s="65">
        <v>2855</v>
      </c>
      <c r="C2795" s="169" t="s">
        <v>168</v>
      </c>
      <c r="D2795" s="174" t="s">
        <v>10477</v>
      </c>
      <c r="E2795" s="130" t="s">
        <v>67</v>
      </c>
      <c r="F2795" s="130" t="s">
        <v>118</v>
      </c>
      <c r="G2795" s="7" t="s">
        <v>220</v>
      </c>
      <c r="H2795" s="65" t="s">
        <v>1596</v>
      </c>
      <c r="J2795" s="125" t="s">
        <v>281</v>
      </c>
      <c r="K2795" s="125" t="s">
        <v>146</v>
      </c>
      <c r="L2795" s="132" t="s">
        <v>90</v>
      </c>
      <c r="M2795" s="175" t="s">
        <v>191</v>
      </c>
      <c r="N2795" s="128">
        <v>45702</v>
      </c>
      <c r="P2795" s="7">
        <f t="shared" ca="1" si="3561"/>
        <v>25</v>
      </c>
      <c r="Q2795" s="153"/>
      <c r="R2795"/>
      <c r="S2795"/>
      <c r="T2795" s="176" t="s">
        <v>156</v>
      </c>
      <c r="U2795" s="7" t="str">
        <f t="shared" si="3532"/>
        <v>Contractuel</v>
      </c>
      <c r="V2795" s="128">
        <v>45702</v>
      </c>
      <c r="W2795" s="128">
        <v>45747</v>
      </c>
      <c r="Z2795" s="128">
        <v>45702</v>
      </c>
      <c r="AA2795" s="7">
        <f t="shared" si="3533"/>
        <v>2</v>
      </c>
      <c r="AB2795" s="7">
        <f t="shared" si="3534"/>
        <v>2025</v>
      </c>
      <c r="AC2795" s="7">
        <f t="shared" si="3535"/>
        <v>2029</v>
      </c>
      <c r="AD2795" s="10" t="e">
        <f t="shared" ref="AD2795:AD2826" ca="1" si="3585">IF(#REF!="Non",(DAYS360(N2795,Q2795)/360),(DAYS360(N2795,TODAY())/360))</f>
        <v>#REF!</v>
      </c>
      <c r="AE2795" s="10" t="e">
        <f t="shared" ca="1" si="3537"/>
        <v>#REF!</v>
      </c>
      <c r="AF2795" s="144">
        <v>30510</v>
      </c>
      <c r="AG2795" s="11">
        <f t="shared" ca="1" si="3538"/>
        <v>41.676712328767124</v>
      </c>
      <c r="AH2795" s="10" t="str">
        <f t="shared" ca="1" si="3539"/>
        <v>&gt;35&lt; 45</v>
      </c>
      <c r="AK2795" s="163" t="s">
        <v>10478</v>
      </c>
      <c r="AL2795" s="144">
        <v>37421</v>
      </c>
      <c r="AM2795" s="65" t="s">
        <v>108</v>
      </c>
      <c r="AN2795" s="65" t="s">
        <v>109</v>
      </c>
      <c r="AP2795" s="95" t="s">
        <v>9566</v>
      </c>
      <c r="AQ2795" s="95">
        <v>3</v>
      </c>
      <c r="AR2795" s="95">
        <v>1</v>
      </c>
      <c r="AS2795" s="15">
        <f t="shared" si="3577"/>
        <v>46067.25</v>
      </c>
      <c r="AT2795" s="65" t="s">
        <v>163</v>
      </c>
      <c r="AU2795" s="125">
        <v>3.9529999999999998</v>
      </c>
      <c r="AV2795">
        <v>17</v>
      </c>
      <c r="AW2795" s="13" t="s">
        <v>201</v>
      </c>
      <c r="AX2795" s="13" t="s">
        <v>10479</v>
      </c>
      <c r="AY2795">
        <v>42</v>
      </c>
      <c r="AZ2795" t="s">
        <v>203</v>
      </c>
      <c r="BA2795" s="20" t="str">
        <f t="shared" si="3540"/>
        <v>17001000000092439442</v>
      </c>
      <c r="BB2795" s="31">
        <f t="shared" si="3541"/>
        <v>20</v>
      </c>
      <c r="BC2795" s="95" t="s">
        <v>7750</v>
      </c>
      <c r="BD2795" s="95" t="s">
        <v>85</v>
      </c>
      <c r="BF2795"/>
      <c r="BG2795" s="95">
        <v>29833961</v>
      </c>
      <c r="BK2795" s="14" t="str">
        <f t="shared" si="3584"/>
        <v>B-CR3</v>
      </c>
      <c r="BL2795" s="95" t="s">
        <v>595</v>
      </c>
    </row>
    <row r="2796" spans="1:64" x14ac:dyDescent="0.25">
      <c r="A2796" t="str">
        <f>VLOOKUP(B2796,[2]RH!$B:$BV,72,0)</f>
        <v>si</v>
      </c>
      <c r="B2796" s="65">
        <v>2856</v>
      </c>
      <c r="C2796" s="169" t="s">
        <v>168</v>
      </c>
      <c r="D2796" s="174" t="s">
        <v>10480</v>
      </c>
      <c r="E2796" s="130" t="s">
        <v>67</v>
      </c>
      <c r="F2796" s="130" t="s">
        <v>118</v>
      </c>
      <c r="G2796" s="65" t="s">
        <v>5325</v>
      </c>
      <c r="H2796" s="65" t="s">
        <v>1596</v>
      </c>
      <c r="J2796" s="125" t="s">
        <v>281</v>
      </c>
      <c r="K2796" s="125" t="s">
        <v>89</v>
      </c>
      <c r="L2796" s="132" t="s">
        <v>90</v>
      </c>
      <c r="M2796" s="175" t="s">
        <v>191</v>
      </c>
      <c r="N2796" s="128">
        <v>45702</v>
      </c>
      <c r="P2796" s="7">
        <f t="shared" ca="1" si="3561"/>
        <v>25</v>
      </c>
      <c r="Q2796" s="153"/>
      <c r="R2796"/>
      <c r="S2796"/>
      <c r="T2796" s="176" t="s">
        <v>156</v>
      </c>
      <c r="U2796" s="7" t="str">
        <f t="shared" si="3532"/>
        <v>Contractuel</v>
      </c>
      <c r="V2796" s="128">
        <v>45702</v>
      </c>
      <c r="W2796" s="128">
        <v>45747</v>
      </c>
      <c r="Z2796" s="128">
        <v>45702</v>
      </c>
      <c r="AA2796" s="7">
        <f t="shared" si="3533"/>
        <v>2</v>
      </c>
      <c r="AB2796" s="7">
        <f t="shared" si="3534"/>
        <v>2025</v>
      </c>
      <c r="AC2796" s="7">
        <f t="shared" si="3535"/>
        <v>2029</v>
      </c>
      <c r="AD2796" s="10" t="e">
        <f t="shared" ref="AD2796:AD2824" ca="1" si="3586">IF(#REF!="Non",(DAYS360(N2796,Q2796)/360),(DAYS360(N2796,TODAY())/360))</f>
        <v>#REF!</v>
      </c>
      <c r="AE2796" s="10" t="e">
        <f t="shared" ca="1" si="3537"/>
        <v>#REF!</v>
      </c>
      <c r="AF2796" s="144">
        <v>34521</v>
      </c>
      <c r="AG2796" s="11">
        <f t="shared" ca="1" si="3538"/>
        <v>30.687671232876713</v>
      </c>
      <c r="AH2796" s="10" t="str">
        <f t="shared" ca="1" si="3539"/>
        <v>&gt;25&lt; 35</v>
      </c>
      <c r="AK2796" s="163" t="s">
        <v>10481</v>
      </c>
      <c r="AL2796" s="144">
        <v>42117</v>
      </c>
      <c r="AM2796" s="65" t="s">
        <v>108</v>
      </c>
      <c r="AN2796" s="125" t="s">
        <v>683</v>
      </c>
      <c r="AP2796" s="95" t="s">
        <v>1514</v>
      </c>
      <c r="AQ2796" s="95">
        <v>3</v>
      </c>
      <c r="AR2796" s="95">
        <v>1</v>
      </c>
      <c r="AS2796" s="15">
        <f t="shared" si="3577"/>
        <v>46067.25</v>
      </c>
      <c r="AT2796" s="65" t="s">
        <v>163</v>
      </c>
      <c r="AU2796" s="65">
        <v>4.1150000000000002</v>
      </c>
      <c r="AV2796">
        <v>25</v>
      </c>
      <c r="AW2796">
        <v>16400</v>
      </c>
      <c r="AX2796" s="13" t="s">
        <v>10482</v>
      </c>
      <c r="AY2796">
        <v>74</v>
      </c>
      <c r="AZ2796" t="s">
        <v>276</v>
      </c>
      <c r="BA2796" s="20" t="str">
        <f t="shared" si="3540"/>
        <v>25164000000138749574</v>
      </c>
      <c r="BB2796" s="31">
        <f t="shared" si="3541"/>
        <v>20</v>
      </c>
      <c r="BC2796" s="95" t="s">
        <v>714</v>
      </c>
      <c r="BD2796" s="95" t="s">
        <v>115</v>
      </c>
      <c r="BF2796"/>
      <c r="BG2796" s="95">
        <v>21020423</v>
      </c>
      <c r="BH2796" s="95">
        <v>55708288</v>
      </c>
      <c r="BK2796" s="14" t="str">
        <f t="shared" si="3584"/>
        <v>B-CR3</v>
      </c>
      <c r="BL2796" t="s">
        <v>288</v>
      </c>
    </row>
    <row r="2797" spans="1:64" x14ac:dyDescent="0.25">
      <c r="A2797" t="str">
        <f>VLOOKUP(B2797,[2]RH!$B:$BV,72,0)</f>
        <v>si</v>
      </c>
      <c r="B2797" s="65">
        <v>2857</v>
      </c>
      <c r="C2797" s="169" t="s">
        <v>168</v>
      </c>
      <c r="D2797" s="174" t="s">
        <v>10483</v>
      </c>
      <c r="E2797" s="130" t="s">
        <v>67</v>
      </c>
      <c r="F2797" s="130" t="s">
        <v>118</v>
      </c>
      <c r="G2797" s="7" t="s">
        <v>220</v>
      </c>
      <c r="H2797" s="65" t="s">
        <v>1596</v>
      </c>
      <c r="J2797" s="125" t="s">
        <v>281</v>
      </c>
      <c r="K2797" s="125" t="s">
        <v>146</v>
      </c>
      <c r="L2797" s="132" t="s">
        <v>90</v>
      </c>
      <c r="M2797" s="175" t="s">
        <v>191</v>
      </c>
      <c r="N2797" s="128">
        <v>45702</v>
      </c>
      <c r="P2797" s="7">
        <f t="shared" ca="1" si="3561"/>
        <v>25</v>
      </c>
      <c r="Q2797" s="153"/>
      <c r="R2797"/>
      <c r="S2797"/>
      <c r="T2797" s="176" t="s">
        <v>156</v>
      </c>
      <c r="U2797" s="7" t="str">
        <f t="shared" si="3532"/>
        <v>Contractuel</v>
      </c>
      <c r="V2797" s="128">
        <v>45702</v>
      </c>
      <c r="W2797" s="128">
        <v>45747</v>
      </c>
      <c r="Z2797" s="128">
        <v>45702</v>
      </c>
      <c r="AA2797" s="7">
        <f t="shared" si="3533"/>
        <v>2</v>
      </c>
      <c r="AB2797" s="7">
        <f t="shared" si="3534"/>
        <v>2025</v>
      </c>
      <c r="AC2797" s="7">
        <f t="shared" si="3535"/>
        <v>2029</v>
      </c>
      <c r="AD2797" s="10" t="e">
        <f t="shared" ref="AD2797:AD2825" ca="1" si="3587">IF(#REF!="Non",(DAYS360(N2797,Q2797)/360),(DAYS360(N2797,TODAY())/360))</f>
        <v>#REF!</v>
      </c>
      <c r="AE2797" s="10" t="e">
        <f t="shared" ca="1" si="3537"/>
        <v>#REF!</v>
      </c>
      <c r="AF2797" s="144">
        <v>26993</v>
      </c>
      <c r="AG2797" s="11">
        <f t="shared" ca="1" si="3538"/>
        <v>51.31232876712329</v>
      </c>
      <c r="AH2797" s="10" t="str">
        <f t="shared" ca="1" si="3539"/>
        <v>&gt;45&lt; 55</v>
      </c>
      <c r="AK2797" s="163" t="s">
        <v>10484</v>
      </c>
      <c r="AL2797" s="144">
        <v>36678</v>
      </c>
      <c r="AM2797" s="65" t="s">
        <v>108</v>
      </c>
      <c r="AN2797" s="65" t="s">
        <v>76</v>
      </c>
      <c r="AP2797" s="95" t="s">
        <v>10396</v>
      </c>
      <c r="AQ2797" s="95">
        <v>3</v>
      </c>
      <c r="AR2797" s="95">
        <v>1</v>
      </c>
      <c r="AS2797" s="15">
        <f t="shared" si="3577"/>
        <v>46067.25</v>
      </c>
      <c r="AT2797" s="65" t="s">
        <v>163</v>
      </c>
      <c r="AU2797" s="125">
        <v>3.9529999999999998</v>
      </c>
      <c r="AV2797">
        <v>20</v>
      </c>
      <c r="AW2797" s="13" t="s">
        <v>4774</v>
      </c>
      <c r="AX2797">
        <v>22201079238</v>
      </c>
      <c r="AY2797">
        <v>80</v>
      </c>
      <c r="AZ2797" t="s">
        <v>818</v>
      </c>
      <c r="BA2797" s="20" t="str">
        <f t="shared" si="3540"/>
        <v>20010102220107923880</v>
      </c>
      <c r="BB2797" s="31">
        <f t="shared" si="3541"/>
        <v>20</v>
      </c>
      <c r="BC2797" s="95" t="s">
        <v>10485</v>
      </c>
      <c r="BD2797" s="95" t="s">
        <v>115</v>
      </c>
      <c r="BF2797"/>
      <c r="BG2797" s="95">
        <v>26734890</v>
      </c>
      <c r="BH2797" s="95">
        <v>52188272</v>
      </c>
      <c r="BK2797" s="14" t="str">
        <f t="shared" si="3584"/>
        <v>B-CR3</v>
      </c>
      <c r="BL2797" s="95" t="s">
        <v>595</v>
      </c>
    </row>
    <row r="2798" spans="1:64" x14ac:dyDescent="0.25">
      <c r="A2798" t="str">
        <f>VLOOKUP(B2798,[2]RH!$B:$BV,72,0)</f>
        <v>si</v>
      </c>
      <c r="B2798" s="65">
        <v>2858</v>
      </c>
      <c r="C2798" s="169" t="s">
        <v>168</v>
      </c>
      <c r="D2798" s="174" t="s">
        <v>10486</v>
      </c>
      <c r="E2798" s="130" t="s">
        <v>67</v>
      </c>
      <c r="F2798" s="130" t="s">
        <v>118</v>
      </c>
      <c r="G2798" s="7" t="s">
        <v>220</v>
      </c>
      <c r="H2798" s="65" t="s">
        <v>1596</v>
      </c>
      <c r="J2798" s="125" t="s">
        <v>281</v>
      </c>
      <c r="K2798" s="125" t="s">
        <v>146</v>
      </c>
      <c r="L2798" s="132" t="s">
        <v>90</v>
      </c>
      <c r="M2798" s="175" t="s">
        <v>191</v>
      </c>
      <c r="N2798" s="128">
        <v>45702</v>
      </c>
      <c r="P2798" s="7">
        <f t="shared" ca="1" si="3561"/>
        <v>25</v>
      </c>
      <c r="Q2798" s="153"/>
      <c r="R2798"/>
      <c r="S2798"/>
      <c r="T2798" s="176" t="s">
        <v>156</v>
      </c>
      <c r="U2798" s="7" t="str">
        <f t="shared" si="3532"/>
        <v>Contractuel</v>
      </c>
      <c r="V2798" s="128">
        <v>45702</v>
      </c>
      <c r="W2798" s="128">
        <v>45747</v>
      </c>
      <c r="Z2798" s="128">
        <v>45702</v>
      </c>
      <c r="AA2798" s="7">
        <f t="shared" si="3533"/>
        <v>2</v>
      </c>
      <c r="AB2798" s="7">
        <f t="shared" si="3534"/>
        <v>2025</v>
      </c>
      <c r="AC2798" s="7">
        <f t="shared" si="3535"/>
        <v>2029</v>
      </c>
      <c r="AD2798" s="10" t="e">
        <f t="shared" ref="AD2798:AD2826" ca="1" si="3588">IF(#REF!="Non",(DAYS360(N2798,Q2798)/360),(DAYS360(N2798,TODAY())/360))</f>
        <v>#REF!</v>
      </c>
      <c r="AE2798" s="10" t="e">
        <f t="shared" ca="1" si="3537"/>
        <v>#REF!</v>
      </c>
      <c r="AF2798" s="144">
        <v>31783</v>
      </c>
      <c r="AG2798" s="11">
        <f t="shared" ca="1" si="3538"/>
        <v>38.18904109589041</v>
      </c>
      <c r="AH2798" s="10" t="str">
        <f t="shared" ca="1" si="3539"/>
        <v>&gt;35&lt; 45</v>
      </c>
      <c r="AI2798">
        <v>12732000</v>
      </c>
      <c r="AJ2798" s="13" t="s">
        <v>92</v>
      </c>
      <c r="AK2798" s="163" t="s">
        <v>10487</v>
      </c>
      <c r="AL2798" s="144">
        <v>43662</v>
      </c>
      <c r="AM2798" s="65" t="s">
        <v>108</v>
      </c>
      <c r="AN2798" s="65" t="s">
        <v>76</v>
      </c>
      <c r="AP2798" s="95" t="s">
        <v>9566</v>
      </c>
      <c r="AQ2798" s="95">
        <v>3</v>
      </c>
      <c r="AR2798" s="95">
        <v>1</v>
      </c>
      <c r="AS2798" s="15">
        <f t="shared" si="3577"/>
        <v>46067.25</v>
      </c>
      <c r="AT2798" s="65" t="s">
        <v>163</v>
      </c>
      <c r="AU2798" s="125">
        <v>3.9529999999999998</v>
      </c>
      <c r="AV2798">
        <v>25</v>
      </c>
      <c r="AW2798" s="13" t="s">
        <v>1349</v>
      </c>
      <c r="AX2798" s="13" t="s">
        <v>10488</v>
      </c>
      <c r="AY2798">
        <v>58</v>
      </c>
      <c r="AZ2798" t="s">
        <v>276</v>
      </c>
      <c r="BA2798" s="20" t="str">
        <f t="shared" si="3540"/>
        <v>25033000000138846358</v>
      </c>
      <c r="BB2798" s="31">
        <f t="shared" si="3541"/>
        <v>20</v>
      </c>
      <c r="BC2798" s="95" t="s">
        <v>714</v>
      </c>
      <c r="BD2798" s="95" t="s">
        <v>115</v>
      </c>
      <c r="BF2798"/>
      <c r="BG2798" s="95">
        <v>23690278</v>
      </c>
      <c r="BK2798" s="14" t="str">
        <f t="shared" si="3584"/>
        <v>B-CR3</v>
      </c>
      <c r="BL2798" s="95" t="s">
        <v>595</v>
      </c>
    </row>
    <row r="2799" spans="1:64" x14ac:dyDescent="0.25">
      <c r="A2799" t="str">
        <f>VLOOKUP(B2799,[2]RH!$B:$BV,72,0)</f>
        <v>si</v>
      </c>
      <c r="B2799" s="65">
        <v>2859</v>
      </c>
      <c r="C2799" s="169" t="s">
        <v>168</v>
      </c>
      <c r="D2799" s="174" t="s">
        <v>10489</v>
      </c>
      <c r="E2799" s="130" t="s">
        <v>67</v>
      </c>
      <c r="F2799" s="130" t="s">
        <v>118</v>
      </c>
      <c r="G2799" s="7" t="s">
        <v>220</v>
      </c>
      <c r="H2799" s="65" t="s">
        <v>1596</v>
      </c>
      <c r="J2799" s="125" t="s">
        <v>281</v>
      </c>
      <c r="K2799" s="125" t="s">
        <v>146</v>
      </c>
      <c r="L2799" s="132" t="s">
        <v>90</v>
      </c>
      <c r="M2799" s="175" t="s">
        <v>191</v>
      </c>
      <c r="N2799" s="128">
        <v>45702</v>
      </c>
      <c r="P2799" s="7">
        <f t="shared" ca="1" si="3561"/>
        <v>25</v>
      </c>
      <c r="Q2799" s="153"/>
      <c r="R2799"/>
      <c r="S2799"/>
      <c r="T2799" s="176" t="s">
        <v>156</v>
      </c>
      <c r="U2799" s="7" t="str">
        <f t="shared" si="3532"/>
        <v>Contractuel</v>
      </c>
      <c r="V2799" s="128">
        <v>45702</v>
      </c>
      <c r="W2799" s="128">
        <v>45747</v>
      </c>
      <c r="Z2799" s="128">
        <v>45702</v>
      </c>
      <c r="AA2799" s="7">
        <f t="shared" si="3533"/>
        <v>2</v>
      </c>
      <c r="AB2799" s="7">
        <f t="shared" si="3534"/>
        <v>2025</v>
      </c>
      <c r="AC2799" s="7">
        <f t="shared" si="3535"/>
        <v>2029</v>
      </c>
      <c r="AD2799" s="10" t="e">
        <f t="shared" ref="AD2799:AD2827" ca="1" si="3589">IF(#REF!="Non",(DAYS360(N2799,Q2799)/360),(DAYS360(N2799,TODAY())/360))</f>
        <v>#REF!</v>
      </c>
      <c r="AE2799" s="10" t="e">
        <f t="shared" ca="1" si="3537"/>
        <v>#REF!</v>
      </c>
      <c r="AF2799" s="144">
        <v>31108</v>
      </c>
      <c r="AG2799" s="11">
        <f t="shared" ca="1" si="3538"/>
        <v>40.038356164383565</v>
      </c>
      <c r="AH2799" s="10" t="str">
        <f t="shared" ca="1" si="3539"/>
        <v>&gt;35&lt; 45</v>
      </c>
      <c r="AK2799" s="163" t="s">
        <v>10490</v>
      </c>
      <c r="AL2799" s="144">
        <v>37739</v>
      </c>
      <c r="AM2799" s="65" t="s">
        <v>108</v>
      </c>
      <c r="AN2799" s="65" t="s">
        <v>76</v>
      </c>
      <c r="AO2799" s="95">
        <v>2</v>
      </c>
      <c r="AP2799" s="95" t="s">
        <v>9679</v>
      </c>
      <c r="AQ2799" s="95">
        <v>3</v>
      </c>
      <c r="AR2799" s="95">
        <v>1</v>
      </c>
      <c r="AS2799" s="15">
        <f t="shared" si="3577"/>
        <v>46067.25</v>
      </c>
      <c r="AT2799" s="65" t="s">
        <v>163</v>
      </c>
      <c r="AU2799" s="125">
        <v>3.9529999999999998</v>
      </c>
      <c r="AV2799">
        <v>17</v>
      </c>
      <c r="AW2799" s="13" t="s">
        <v>201</v>
      </c>
      <c r="AX2799" s="13" t="s">
        <v>10491</v>
      </c>
      <c r="AY2799">
        <v>28</v>
      </c>
      <c r="AZ2799" t="s">
        <v>203</v>
      </c>
      <c r="BA2799" s="20" t="str">
        <f t="shared" si="3540"/>
        <v>17001000000356991228</v>
      </c>
      <c r="BB2799" s="31">
        <f t="shared" si="3541"/>
        <v>20</v>
      </c>
      <c r="BC2799" s="95" t="s">
        <v>5932</v>
      </c>
      <c r="BD2799" s="95" t="s">
        <v>115</v>
      </c>
      <c r="BF2799"/>
      <c r="BG2799" s="95">
        <v>95717846</v>
      </c>
      <c r="BH2799" s="95">
        <v>96311595</v>
      </c>
      <c r="BK2799" s="14" t="str">
        <f t="shared" si="3584"/>
        <v>B-CR3</v>
      </c>
      <c r="BL2799" s="95" t="s">
        <v>595</v>
      </c>
    </row>
    <row r="2800" spans="1:64" x14ac:dyDescent="0.25">
      <c r="A2800" t="str">
        <f>VLOOKUP(B2800,[2]RH!$B:$BV,72,0)</f>
        <v>si</v>
      </c>
      <c r="B2800" s="65">
        <v>2860</v>
      </c>
      <c r="C2800" s="169" t="s">
        <v>168</v>
      </c>
      <c r="D2800" s="174" t="s">
        <v>10492</v>
      </c>
      <c r="E2800" s="130" t="s">
        <v>67</v>
      </c>
      <c r="F2800" s="130" t="s">
        <v>118</v>
      </c>
      <c r="G2800" s="7" t="s">
        <v>220</v>
      </c>
      <c r="H2800" s="65" t="s">
        <v>1596</v>
      </c>
      <c r="J2800" s="65" t="s">
        <v>190</v>
      </c>
      <c r="K2800" s="125" t="s">
        <v>146</v>
      </c>
      <c r="L2800" s="132" t="s">
        <v>90</v>
      </c>
      <c r="M2800" s="175" t="s">
        <v>191</v>
      </c>
      <c r="N2800" s="128">
        <v>45705</v>
      </c>
      <c r="P2800" s="7">
        <f t="shared" ca="1" si="3561"/>
        <v>25</v>
      </c>
      <c r="R2800"/>
      <c r="S2800"/>
      <c r="T2800" s="176" t="s">
        <v>156</v>
      </c>
      <c r="U2800" s="7" t="str">
        <f t="shared" si="3532"/>
        <v>Contractuel</v>
      </c>
      <c r="V2800" s="128">
        <v>45705</v>
      </c>
      <c r="W2800" s="128">
        <v>45747</v>
      </c>
      <c r="Z2800" s="128">
        <v>45705</v>
      </c>
      <c r="AA2800" s="7">
        <f t="shared" si="3533"/>
        <v>2</v>
      </c>
      <c r="AB2800" s="7">
        <f t="shared" si="3534"/>
        <v>2025</v>
      </c>
      <c r="AC2800" s="7">
        <f t="shared" si="3535"/>
        <v>2029</v>
      </c>
      <c r="AD2800" s="10" t="e">
        <f t="shared" ref="AD2800:AD2828" ca="1" si="3590">IF(#REF!="Non",(DAYS360(N2800,Q2800)/360),(DAYS360(N2800,TODAY())/360))</f>
        <v>#REF!</v>
      </c>
      <c r="AE2800" s="10" t="e">
        <f t="shared" ca="1" si="3537"/>
        <v>#REF!</v>
      </c>
      <c r="AF2800" s="144">
        <v>29944</v>
      </c>
      <c r="AG2800" s="11">
        <f t="shared" ca="1" si="3538"/>
        <v>43.227397260273975</v>
      </c>
      <c r="AH2800" s="10" t="str">
        <f t="shared" ca="1" si="3539"/>
        <v>&gt;35&lt; 45</v>
      </c>
      <c r="AI2800">
        <v>14186068</v>
      </c>
      <c r="AJ2800" s="13" t="s">
        <v>213</v>
      </c>
      <c r="AK2800" s="163" t="s">
        <v>10493</v>
      </c>
      <c r="AL2800" s="144">
        <v>42175</v>
      </c>
      <c r="AM2800" s="65" t="s">
        <v>108</v>
      </c>
      <c r="AN2800" s="65" t="s">
        <v>76</v>
      </c>
      <c r="AO2800" s="95">
        <v>3</v>
      </c>
      <c r="AP2800" s="95" t="s">
        <v>9679</v>
      </c>
      <c r="AQ2800" s="95">
        <v>3</v>
      </c>
      <c r="AR2800" s="95">
        <v>1</v>
      </c>
      <c r="AS2800" s="15">
        <f t="shared" si="3577"/>
        <v>46070.25</v>
      </c>
      <c r="AT2800" s="65" t="s">
        <v>163</v>
      </c>
      <c r="AU2800" s="125">
        <v>3.9529999999999998</v>
      </c>
      <c r="AV2800">
        <v>17</v>
      </c>
      <c r="AW2800" s="13" t="s">
        <v>201</v>
      </c>
      <c r="AX2800" s="13" t="s">
        <v>10494</v>
      </c>
      <c r="AY2800">
        <v>40</v>
      </c>
      <c r="AZ2800" t="s">
        <v>203</v>
      </c>
      <c r="BA2800" s="20" t="str">
        <f t="shared" si="3540"/>
        <v>17001000000100852640</v>
      </c>
      <c r="BB2800" s="31">
        <f t="shared" si="3541"/>
        <v>20</v>
      </c>
      <c r="BC2800" s="95" t="s">
        <v>9777</v>
      </c>
      <c r="BD2800" s="95" t="s">
        <v>341</v>
      </c>
      <c r="BF2800"/>
      <c r="BG2800" s="95">
        <v>20032338</v>
      </c>
      <c r="BH2800" s="95">
        <v>46262386</v>
      </c>
      <c r="BK2800" s="14" t="str">
        <f t="shared" si="3584"/>
        <v>A-CR3</v>
      </c>
      <c r="BL2800" s="95" t="s">
        <v>595</v>
      </c>
    </row>
    <row r="2801" spans="1:64" x14ac:dyDescent="0.25">
      <c r="A2801" t="str">
        <f>VLOOKUP(B2801,[2]RH!$B:$BV,72,0)</f>
        <v>si</v>
      </c>
      <c r="B2801" s="65">
        <v>2861</v>
      </c>
      <c r="C2801" s="169" t="s">
        <v>168</v>
      </c>
      <c r="D2801" s="174" t="s">
        <v>10495</v>
      </c>
      <c r="E2801" s="130" t="s">
        <v>67</v>
      </c>
      <c r="F2801" s="130" t="s">
        <v>118</v>
      </c>
      <c r="G2801" s="7" t="s">
        <v>220</v>
      </c>
      <c r="H2801" s="65" t="s">
        <v>1596</v>
      </c>
      <c r="J2801" s="65" t="s">
        <v>190</v>
      </c>
      <c r="K2801" s="125" t="s">
        <v>146</v>
      </c>
      <c r="L2801" s="132" t="s">
        <v>90</v>
      </c>
      <c r="M2801" s="175" t="s">
        <v>191</v>
      </c>
      <c r="N2801" s="128">
        <v>45705</v>
      </c>
      <c r="P2801" s="7">
        <f t="shared" ca="1" si="3561"/>
        <v>25</v>
      </c>
      <c r="R2801"/>
      <c r="S2801"/>
      <c r="T2801" s="176" t="s">
        <v>156</v>
      </c>
      <c r="U2801" s="7" t="str">
        <f t="shared" si="3532"/>
        <v>Contractuel</v>
      </c>
      <c r="V2801" s="128">
        <v>45705</v>
      </c>
      <c r="W2801" s="128">
        <v>45747</v>
      </c>
      <c r="Z2801" s="128">
        <v>45705</v>
      </c>
      <c r="AA2801" s="7">
        <f t="shared" si="3533"/>
        <v>2</v>
      </c>
      <c r="AB2801" s="7">
        <f t="shared" si="3534"/>
        <v>2025</v>
      </c>
      <c r="AC2801" s="7">
        <f t="shared" si="3535"/>
        <v>2029</v>
      </c>
      <c r="AD2801" s="10" t="e">
        <f t="shared" ref="AD2801:AD2829" ca="1" si="3591">IF(#REF!="Non",(DAYS360(N2801,Q2801)/360),(DAYS360(N2801,TODAY())/360))</f>
        <v>#REF!</v>
      </c>
      <c r="AE2801" s="10" t="e">
        <f t="shared" ca="1" si="3537"/>
        <v>#REF!</v>
      </c>
      <c r="AF2801" s="144">
        <v>26385</v>
      </c>
      <c r="AG2801" s="11">
        <f t="shared" ca="1" si="3538"/>
        <v>52.978082191780821</v>
      </c>
      <c r="AH2801" s="10" t="str">
        <f t="shared" ca="1" si="3539"/>
        <v>&gt;45&lt; 55</v>
      </c>
      <c r="AI2801">
        <v>11660948</v>
      </c>
      <c r="AJ2801" s="13" t="s">
        <v>82</v>
      </c>
      <c r="AK2801" s="163" t="s">
        <v>10496</v>
      </c>
      <c r="AL2801" s="144">
        <v>38247</v>
      </c>
      <c r="AM2801" s="65" t="s">
        <v>108</v>
      </c>
      <c r="AN2801" s="65" t="s">
        <v>76</v>
      </c>
      <c r="AO2801" s="95">
        <v>2</v>
      </c>
      <c r="AP2801" s="95" t="s">
        <v>9793</v>
      </c>
      <c r="AQ2801" s="95">
        <v>3</v>
      </c>
      <c r="AR2801" s="95">
        <v>1</v>
      </c>
      <c r="AS2801" s="15">
        <f t="shared" si="3577"/>
        <v>46070.25</v>
      </c>
      <c r="AT2801" s="65" t="s">
        <v>163</v>
      </c>
      <c r="AU2801" s="125">
        <v>3.9529999999999998</v>
      </c>
      <c r="AV2801">
        <v>17</v>
      </c>
      <c r="AW2801" s="13" t="s">
        <v>201</v>
      </c>
      <c r="AX2801" s="13" t="s">
        <v>10497</v>
      </c>
      <c r="AY2801">
        <v>75</v>
      </c>
      <c r="AZ2801" t="s">
        <v>203</v>
      </c>
      <c r="BA2801" s="20" t="str">
        <f t="shared" si="3540"/>
        <v>17001000000354706975</v>
      </c>
      <c r="BB2801" s="31">
        <f t="shared" si="3541"/>
        <v>20</v>
      </c>
      <c r="BC2801" s="95" t="s">
        <v>10498</v>
      </c>
      <c r="BD2801" s="95" t="s">
        <v>341</v>
      </c>
      <c r="BF2801"/>
      <c r="BG2801" s="95">
        <v>24994957</v>
      </c>
      <c r="BK2801" s="14" t="str">
        <f t="shared" si="3584"/>
        <v>A-CR3</v>
      </c>
      <c r="BL2801" s="95" t="s">
        <v>595</v>
      </c>
    </row>
    <row r="2802" spans="1:64" x14ac:dyDescent="0.25">
      <c r="A2802" t="str">
        <f>VLOOKUP(B2802,[2]RH!$B:$BV,72,0)</f>
        <v>si</v>
      </c>
      <c r="B2802" s="65">
        <v>2862</v>
      </c>
      <c r="C2802" s="169" t="s">
        <v>168</v>
      </c>
      <c r="D2802" s="174" t="s">
        <v>10499</v>
      </c>
      <c r="E2802" s="130" t="s">
        <v>67</v>
      </c>
      <c r="F2802" s="130" t="s">
        <v>118</v>
      </c>
      <c r="G2802" s="7" t="s">
        <v>220</v>
      </c>
      <c r="H2802" s="65" t="s">
        <v>1596</v>
      </c>
      <c r="J2802" s="65" t="s">
        <v>190</v>
      </c>
      <c r="K2802" s="125" t="s">
        <v>146</v>
      </c>
      <c r="L2802" s="132" t="s">
        <v>90</v>
      </c>
      <c r="M2802" s="175" t="s">
        <v>191</v>
      </c>
      <c r="N2802" s="128">
        <v>45705</v>
      </c>
      <c r="P2802" s="7">
        <f t="shared" ca="1" si="3561"/>
        <v>25</v>
      </c>
      <c r="R2802"/>
      <c r="S2802"/>
      <c r="T2802" s="176" t="s">
        <v>156</v>
      </c>
      <c r="U2802" s="7" t="str">
        <f t="shared" si="3532"/>
        <v>Contractuel</v>
      </c>
      <c r="V2802" s="128">
        <v>45705</v>
      </c>
      <c r="W2802" s="128">
        <v>45747</v>
      </c>
      <c r="Z2802" s="128">
        <v>45705</v>
      </c>
      <c r="AA2802" s="7">
        <f t="shared" si="3533"/>
        <v>2</v>
      </c>
      <c r="AB2802" s="7">
        <f t="shared" si="3534"/>
        <v>2025</v>
      </c>
      <c r="AC2802" s="7">
        <f t="shared" si="3535"/>
        <v>2029</v>
      </c>
      <c r="AD2802" s="10" t="e">
        <f t="shared" ref="AD2802:AD2830" ca="1" si="3592">IF(#REF!="Non",(DAYS360(N2802,Q2802)/360),(DAYS360(N2802,TODAY())/360))</f>
        <v>#REF!</v>
      </c>
      <c r="AE2802" s="10" t="e">
        <f t="shared" ca="1" si="3537"/>
        <v>#REF!</v>
      </c>
      <c r="AF2802" s="144">
        <v>29137</v>
      </c>
      <c r="AG2802" s="11">
        <f t="shared" ca="1" si="3538"/>
        <v>45.438356164383563</v>
      </c>
      <c r="AH2802" s="10" t="str">
        <f t="shared" ca="1" si="3539"/>
        <v>&gt;45&lt; 55</v>
      </c>
      <c r="AI2802">
        <v>12351735</v>
      </c>
      <c r="AJ2802" s="13" t="s">
        <v>106</v>
      </c>
      <c r="AK2802" s="163" t="s">
        <v>10500</v>
      </c>
      <c r="AL2802" s="144">
        <v>41915</v>
      </c>
      <c r="AM2802" s="65" t="s">
        <v>108</v>
      </c>
      <c r="AN2802" s="65" t="s">
        <v>76</v>
      </c>
      <c r="AO2802" s="95">
        <v>1</v>
      </c>
      <c r="AP2802" s="95" t="s">
        <v>9679</v>
      </c>
      <c r="AQ2802" s="95">
        <v>3</v>
      </c>
      <c r="AR2802" s="95">
        <v>1</v>
      </c>
      <c r="AS2802" s="15">
        <f t="shared" si="3577"/>
        <v>46070.25</v>
      </c>
      <c r="AT2802" s="65" t="s">
        <v>163</v>
      </c>
      <c r="AU2802" s="125">
        <v>3.9529999999999998</v>
      </c>
      <c r="AV2802">
        <v>17</v>
      </c>
      <c r="AW2802" s="13" t="s">
        <v>201</v>
      </c>
      <c r="AX2802" s="13" t="s">
        <v>10501</v>
      </c>
      <c r="AY2802">
        <v>26</v>
      </c>
      <c r="AZ2802" t="s">
        <v>203</v>
      </c>
      <c r="BA2802" s="20" t="str">
        <f t="shared" si="3540"/>
        <v>17001000000354666526</v>
      </c>
      <c r="BB2802" s="31">
        <f t="shared" si="3541"/>
        <v>20</v>
      </c>
      <c r="BC2802" s="95" t="s">
        <v>9842</v>
      </c>
      <c r="BD2802" s="95" t="s">
        <v>115</v>
      </c>
      <c r="BF2802"/>
      <c r="BG2802" s="95">
        <v>56247245</v>
      </c>
      <c r="BH2802" s="95">
        <v>22088810</v>
      </c>
      <c r="BK2802" s="14" t="str">
        <f t="shared" si="3584"/>
        <v>A-CR3</v>
      </c>
      <c r="BL2802" s="95" t="s">
        <v>595</v>
      </c>
    </row>
    <row r="2803" spans="1:64" x14ac:dyDescent="0.25">
      <c r="A2803" t="str">
        <f>VLOOKUP(B2803,[2]RH!$B:$BV,72,0)</f>
        <v>si</v>
      </c>
      <c r="B2803" s="65">
        <v>2863</v>
      </c>
      <c r="C2803" s="169" t="s">
        <v>168</v>
      </c>
      <c r="D2803" s="174" t="s">
        <v>5779</v>
      </c>
      <c r="E2803" s="130" t="s">
        <v>67</v>
      </c>
      <c r="F2803" s="130" t="s">
        <v>118</v>
      </c>
      <c r="G2803" s="65" t="s">
        <v>5325</v>
      </c>
      <c r="H2803" s="65">
        <v>965</v>
      </c>
      <c r="I2803" s="65" t="s">
        <v>280</v>
      </c>
      <c r="J2803" s="65" t="s">
        <v>281</v>
      </c>
      <c r="K2803" s="65" t="s">
        <v>89</v>
      </c>
      <c r="L2803" s="132" t="s">
        <v>90</v>
      </c>
      <c r="M2803" s="175" t="s">
        <v>191</v>
      </c>
      <c r="N2803" s="129">
        <v>45701</v>
      </c>
      <c r="P2803" s="7">
        <f t="shared" ca="1" si="3561"/>
        <v>25</v>
      </c>
      <c r="R2803"/>
      <c r="S2803"/>
      <c r="T2803" s="176" t="s">
        <v>156</v>
      </c>
      <c r="U2803" s="7" t="str">
        <f t="shared" si="3532"/>
        <v>Contractuel</v>
      </c>
      <c r="V2803" s="129">
        <v>45701</v>
      </c>
      <c r="W2803" s="128">
        <v>45747</v>
      </c>
      <c r="Z2803" s="129">
        <v>45701</v>
      </c>
      <c r="AA2803" s="7">
        <f t="shared" si="3533"/>
        <v>2</v>
      </c>
      <c r="AB2803" s="7">
        <f t="shared" si="3534"/>
        <v>2025</v>
      </c>
      <c r="AC2803" s="7">
        <f t="shared" si="3535"/>
        <v>2029</v>
      </c>
      <c r="AD2803" s="10" t="e">
        <f t="shared" ref="AD2803:AD2831" ca="1" si="3593">IF(#REF!="Non",(DAYS360(N2803,Q2803)/360),(DAYS360(N2803,TODAY())/360))</f>
        <v>#REF!</v>
      </c>
      <c r="AE2803" s="10" t="e">
        <f t="shared" ca="1" si="3537"/>
        <v>#REF!</v>
      </c>
      <c r="AF2803" s="144">
        <v>36604</v>
      </c>
      <c r="AG2803" s="11">
        <f t="shared" ca="1" si="3538"/>
        <v>24.980821917808218</v>
      </c>
      <c r="AH2803" s="10" t="str">
        <f t="shared" ca="1" si="3539"/>
        <v>&lt; 25</v>
      </c>
      <c r="AI2803">
        <v>17444820</v>
      </c>
      <c r="AJ2803" s="13" t="s">
        <v>170</v>
      </c>
      <c r="AK2803" s="163" t="s">
        <v>5780</v>
      </c>
      <c r="AL2803" s="144">
        <v>45300</v>
      </c>
      <c r="AM2803" s="65" t="s">
        <v>108</v>
      </c>
      <c r="AN2803" s="65" t="s">
        <v>109</v>
      </c>
      <c r="AP2803" s="95" t="s">
        <v>1514</v>
      </c>
      <c r="AQ2803" s="95">
        <v>3</v>
      </c>
      <c r="AR2803" s="95">
        <v>1</v>
      </c>
      <c r="AS2803" s="15">
        <f t="shared" si="3577"/>
        <v>46066.25</v>
      </c>
      <c r="AT2803" s="65" t="s">
        <v>163</v>
      </c>
      <c r="AU2803" s="65">
        <v>4.1150000000000002</v>
      </c>
      <c r="AV2803">
        <v>17</v>
      </c>
      <c r="AW2803" s="13" t="s">
        <v>201</v>
      </c>
      <c r="AX2803" s="13" t="s">
        <v>10502</v>
      </c>
      <c r="AY2803">
        <v>20</v>
      </c>
      <c r="AZ2803" t="s">
        <v>203</v>
      </c>
      <c r="BA2803" s="20" t="str">
        <f t="shared" si="3540"/>
        <v>17001000000354686120</v>
      </c>
      <c r="BB2803" s="31">
        <f t="shared" si="3541"/>
        <v>20</v>
      </c>
      <c r="BC2803" s="95" t="s">
        <v>2752</v>
      </c>
      <c r="BD2803" s="95" t="s">
        <v>341</v>
      </c>
      <c r="BF2803"/>
      <c r="BG2803" s="95">
        <v>21888876</v>
      </c>
      <c r="BK2803" s="14" t="str">
        <f t="shared" si="3584"/>
        <v>B-965</v>
      </c>
      <c r="BL2803" t="s">
        <v>288</v>
      </c>
    </row>
    <row r="2804" spans="1:64" x14ac:dyDescent="0.25">
      <c r="A2804" t="str">
        <f>VLOOKUP(B2804,[2]RH!$B:$BV,72,0)</f>
        <v>si</v>
      </c>
      <c r="B2804" s="65">
        <v>2864</v>
      </c>
      <c r="C2804" s="169" t="s">
        <v>168</v>
      </c>
      <c r="D2804" s="174" t="s">
        <v>10503</v>
      </c>
      <c r="E2804" s="130" t="s">
        <v>67</v>
      </c>
      <c r="F2804" s="130" t="s">
        <v>118</v>
      </c>
      <c r="G2804" s="65" t="s">
        <v>5325</v>
      </c>
      <c r="H2804" s="65" t="s">
        <v>1596</v>
      </c>
      <c r="J2804" s="125" t="s">
        <v>281</v>
      </c>
      <c r="K2804" s="125" t="s">
        <v>89</v>
      </c>
      <c r="L2804" s="132" t="s">
        <v>90</v>
      </c>
      <c r="M2804" s="175" t="s">
        <v>191</v>
      </c>
      <c r="N2804" s="128">
        <v>45702</v>
      </c>
      <c r="P2804" s="7">
        <f t="shared" ca="1" si="3561"/>
        <v>25</v>
      </c>
      <c r="Q2804" s="153"/>
      <c r="R2804"/>
      <c r="S2804"/>
      <c r="T2804" s="176" t="s">
        <v>156</v>
      </c>
      <c r="U2804" s="7" t="str">
        <f t="shared" si="3532"/>
        <v>Contractuel</v>
      </c>
      <c r="V2804" s="128">
        <v>45702</v>
      </c>
      <c r="W2804" s="128">
        <v>45747</v>
      </c>
      <c r="Z2804" s="128">
        <v>45702</v>
      </c>
      <c r="AA2804" s="7">
        <f t="shared" si="3533"/>
        <v>2</v>
      </c>
      <c r="AB2804" s="7">
        <f t="shared" si="3534"/>
        <v>2025</v>
      </c>
      <c r="AC2804" s="7">
        <f t="shared" si="3535"/>
        <v>2029</v>
      </c>
      <c r="AD2804" s="10" t="e">
        <f t="shared" ref="AD2804:AD2832" ca="1" si="3594">IF(#REF!="Non",(DAYS360(N2804,Q2804)/360),(DAYS360(N2804,TODAY())/360))</f>
        <v>#REF!</v>
      </c>
      <c r="AE2804" s="10" t="e">
        <f t="shared" ca="1" si="3537"/>
        <v>#REF!</v>
      </c>
      <c r="AF2804" s="144">
        <v>37461</v>
      </c>
      <c r="AG2804" s="11">
        <f t="shared" ca="1" si="3538"/>
        <v>22.632876712328766</v>
      </c>
      <c r="AH2804" s="10" t="str">
        <f t="shared" ca="1" si="3539"/>
        <v>&lt; 25</v>
      </c>
      <c r="AK2804" s="163" t="s">
        <v>10504</v>
      </c>
      <c r="AL2804" s="144">
        <v>44293</v>
      </c>
      <c r="AM2804" s="65" t="s">
        <v>108</v>
      </c>
      <c r="AN2804" s="65" t="s">
        <v>109</v>
      </c>
      <c r="AP2804" s="95" t="s">
        <v>10505</v>
      </c>
      <c r="AQ2804" s="95">
        <v>3</v>
      </c>
      <c r="AR2804" s="95">
        <v>1</v>
      </c>
      <c r="AS2804" s="15">
        <f t="shared" si="3577"/>
        <v>46067.25</v>
      </c>
      <c r="AT2804" s="65" t="s">
        <v>163</v>
      </c>
      <c r="AU2804" s="65">
        <v>4.1150000000000002</v>
      </c>
      <c r="AV2804">
        <v>12</v>
      </c>
      <c r="AW2804">
        <v>11500</v>
      </c>
      <c r="AX2804" s="13" t="s">
        <v>10506</v>
      </c>
      <c r="AY2804">
        <v>62</v>
      </c>
      <c r="AZ2804" t="s">
        <v>195</v>
      </c>
      <c r="BA2804" s="20" t="str">
        <f t="shared" si="3540"/>
        <v>12115000013314336462</v>
      </c>
      <c r="BB2804" s="31">
        <f t="shared" si="3541"/>
        <v>20</v>
      </c>
      <c r="BC2804" s="95" t="s">
        <v>10507</v>
      </c>
      <c r="BD2804" s="95" t="s">
        <v>341</v>
      </c>
      <c r="BF2804"/>
      <c r="BG2804" s="95">
        <v>96171998</v>
      </c>
      <c r="BK2804" s="14" t="str">
        <f t="shared" si="3584"/>
        <v>B-CR3</v>
      </c>
      <c r="BL2804" t="s">
        <v>288</v>
      </c>
    </row>
    <row r="2805" spans="1:64" x14ac:dyDescent="0.25">
      <c r="A2805" t="str">
        <f>VLOOKUP(B2805,[2]RH!$B:$BV,72,0)</f>
        <v>si</v>
      </c>
      <c r="B2805" s="65">
        <v>2865</v>
      </c>
      <c r="C2805" s="169" t="s">
        <v>168</v>
      </c>
      <c r="D2805" s="174" t="s">
        <v>10508</v>
      </c>
      <c r="E2805" s="130" t="s">
        <v>67</v>
      </c>
      <c r="F2805" s="130" t="s">
        <v>118</v>
      </c>
      <c r="G2805" s="7" t="s">
        <v>220</v>
      </c>
      <c r="H2805" s="65" t="s">
        <v>1596</v>
      </c>
      <c r="J2805" s="65" t="s">
        <v>190</v>
      </c>
      <c r="K2805" s="125" t="s">
        <v>146</v>
      </c>
      <c r="L2805" s="132" t="s">
        <v>90</v>
      </c>
      <c r="M2805" s="175" t="s">
        <v>191</v>
      </c>
      <c r="N2805" s="128">
        <v>45705</v>
      </c>
      <c r="P2805" s="7">
        <f t="shared" ca="1" si="3561"/>
        <v>25</v>
      </c>
      <c r="R2805"/>
      <c r="S2805"/>
      <c r="T2805" s="176" t="s">
        <v>156</v>
      </c>
      <c r="U2805" s="7" t="str">
        <f t="shared" si="3532"/>
        <v>Contractuel</v>
      </c>
      <c r="V2805" s="128">
        <v>45705</v>
      </c>
      <c r="W2805" s="128">
        <v>45747</v>
      </c>
      <c r="Z2805" s="128">
        <v>45705</v>
      </c>
      <c r="AA2805" s="7">
        <f t="shared" si="3533"/>
        <v>2</v>
      </c>
      <c r="AB2805" s="7">
        <f t="shared" si="3534"/>
        <v>2025</v>
      </c>
      <c r="AC2805" s="7">
        <f t="shared" si="3535"/>
        <v>2029</v>
      </c>
      <c r="AD2805" s="10" t="e">
        <f t="shared" ref="AD2805:AD2833" ca="1" si="3595">IF(#REF!="Non",(DAYS360(N2805,Q2805)/360),(DAYS360(N2805,TODAY())/360))</f>
        <v>#REF!</v>
      </c>
      <c r="AE2805" s="10" t="e">
        <f t="shared" ca="1" si="3537"/>
        <v>#REF!</v>
      </c>
      <c r="AF2805" s="144">
        <v>33053</v>
      </c>
      <c r="AG2805" s="11">
        <f t="shared" ca="1" si="3538"/>
        <v>34.709589041095889</v>
      </c>
      <c r="AH2805" s="10" t="str">
        <f t="shared" ca="1" si="3539"/>
        <v>&gt;25&lt; 35</v>
      </c>
      <c r="AI2805">
        <v>16915247</v>
      </c>
      <c r="AJ2805" s="13" t="s">
        <v>92</v>
      </c>
      <c r="AK2805" s="163" t="s">
        <v>10509</v>
      </c>
      <c r="AL2805" s="144">
        <v>44844</v>
      </c>
      <c r="AM2805" s="65" t="s">
        <v>108</v>
      </c>
      <c r="AN2805" s="65" t="s">
        <v>109</v>
      </c>
      <c r="AP2805" s="95" t="s">
        <v>1514</v>
      </c>
      <c r="AQ2805" s="95">
        <v>3</v>
      </c>
      <c r="AR2805" s="95">
        <v>1</v>
      </c>
      <c r="AS2805" s="15">
        <f t="shared" si="3577"/>
        <v>46070.25</v>
      </c>
      <c r="AT2805" s="65" t="s">
        <v>163</v>
      </c>
      <c r="AU2805" s="125">
        <v>3.9529999999999998</v>
      </c>
      <c r="AV2805">
        <v>17</v>
      </c>
      <c r="AW2805" s="13" t="s">
        <v>201</v>
      </c>
      <c r="AX2805" s="13" t="s">
        <v>10510</v>
      </c>
      <c r="AY2805">
        <v>80</v>
      </c>
      <c r="AZ2805" t="s">
        <v>203</v>
      </c>
      <c r="BA2805" s="20" t="str">
        <f t="shared" si="3540"/>
        <v>17001000000206215980</v>
      </c>
      <c r="BB2805" s="31">
        <f t="shared" si="3541"/>
        <v>20</v>
      </c>
      <c r="BC2805" s="95" t="s">
        <v>10511</v>
      </c>
      <c r="BD2805" s="95" t="s">
        <v>341</v>
      </c>
      <c r="BF2805"/>
      <c r="BG2805" s="95">
        <v>52771782</v>
      </c>
      <c r="BH2805" s="95">
        <v>52797713</v>
      </c>
      <c r="BK2805" s="14" t="str">
        <f t="shared" si="3584"/>
        <v>A-CR3</v>
      </c>
      <c r="BL2805" s="95" t="s">
        <v>595</v>
      </c>
    </row>
    <row r="2806" spans="1:64" x14ac:dyDescent="0.25">
      <c r="A2806" t="str">
        <f>VLOOKUP(B2806,[2]RH!$B:$BV,72,0)</f>
        <v>si</v>
      </c>
      <c r="B2806" s="65">
        <v>2866</v>
      </c>
      <c r="C2806" s="169" t="s">
        <v>168</v>
      </c>
      <c r="D2806" s="174" t="s">
        <v>10512</v>
      </c>
      <c r="E2806" s="130" t="s">
        <v>67</v>
      </c>
      <c r="F2806" s="130" t="s">
        <v>118</v>
      </c>
      <c r="G2806" s="7" t="s">
        <v>220</v>
      </c>
      <c r="H2806" s="65" t="s">
        <v>1596</v>
      </c>
      <c r="J2806" s="65" t="s">
        <v>190</v>
      </c>
      <c r="K2806" s="125" t="s">
        <v>146</v>
      </c>
      <c r="L2806" s="132" t="s">
        <v>90</v>
      </c>
      <c r="M2806" s="175" t="s">
        <v>191</v>
      </c>
      <c r="N2806" s="128">
        <v>45705</v>
      </c>
      <c r="P2806" s="7">
        <f t="shared" ca="1" si="3561"/>
        <v>25</v>
      </c>
      <c r="R2806"/>
      <c r="S2806"/>
      <c r="T2806" s="176" t="s">
        <v>156</v>
      </c>
      <c r="U2806" s="7" t="str">
        <f t="shared" si="3532"/>
        <v>Contractuel</v>
      </c>
      <c r="V2806" s="128">
        <v>45705</v>
      </c>
      <c r="W2806" s="128">
        <v>45747</v>
      </c>
      <c r="Z2806" s="128">
        <v>45705</v>
      </c>
      <c r="AA2806" s="7">
        <f t="shared" si="3533"/>
        <v>2</v>
      </c>
      <c r="AB2806" s="7">
        <f t="shared" si="3534"/>
        <v>2025</v>
      </c>
      <c r="AC2806" s="7">
        <f t="shared" si="3535"/>
        <v>2029</v>
      </c>
      <c r="AD2806" s="10" t="e">
        <f t="shared" ref="AD2806:AD2834" ca="1" si="3596">IF(#REF!="Non",(DAYS360(N2806,Q2806)/360),(DAYS360(N2806,TODAY())/360))</f>
        <v>#REF!</v>
      </c>
      <c r="AE2806" s="10" t="e">
        <f t="shared" ca="1" si="3537"/>
        <v>#REF!</v>
      </c>
      <c r="AF2806" s="144">
        <v>32326</v>
      </c>
      <c r="AG2806" s="11">
        <f t="shared" ca="1" si="3538"/>
        <v>36.701369863013696</v>
      </c>
      <c r="AH2806" s="10" t="str">
        <f t="shared" ca="1" si="3539"/>
        <v>&gt;35&lt; 45</v>
      </c>
      <c r="AI2806">
        <v>16087157</v>
      </c>
      <c r="AJ2806" s="13" t="s">
        <v>213</v>
      </c>
      <c r="AK2806" s="163" t="s">
        <v>10513</v>
      </c>
      <c r="AL2806" s="144">
        <v>43124</v>
      </c>
      <c r="AM2806" s="65" t="s">
        <v>108</v>
      </c>
      <c r="AN2806" s="65" t="s">
        <v>109</v>
      </c>
      <c r="AP2806" s="95" t="s">
        <v>9581</v>
      </c>
      <c r="AQ2806" s="95">
        <v>3</v>
      </c>
      <c r="AR2806" s="95">
        <v>1</v>
      </c>
      <c r="AS2806" s="15">
        <f t="shared" si="3577"/>
        <v>46070.25</v>
      </c>
      <c r="AT2806" s="65" t="s">
        <v>163</v>
      </c>
      <c r="AU2806" s="125">
        <v>3.9529999999999998</v>
      </c>
      <c r="AV2806">
        <v>25</v>
      </c>
      <c r="AW2806" s="13" t="s">
        <v>10514</v>
      </c>
      <c r="AX2806" s="13" t="s">
        <v>10515</v>
      </c>
      <c r="AY2806">
        <v>62</v>
      </c>
      <c r="AZ2806" t="s">
        <v>276</v>
      </c>
      <c r="BA2806" s="20" t="str">
        <f t="shared" si="3540"/>
        <v>25098000000124842162</v>
      </c>
      <c r="BB2806" s="31">
        <f t="shared" si="3541"/>
        <v>20</v>
      </c>
      <c r="BC2806" s="95" t="s">
        <v>714</v>
      </c>
      <c r="BD2806" s="95" t="s">
        <v>115</v>
      </c>
      <c r="BF2806"/>
      <c r="BG2806" s="95">
        <v>21054523</v>
      </c>
      <c r="BK2806" s="14" t="str">
        <f t="shared" si="3584"/>
        <v>A-CR3</v>
      </c>
      <c r="BL2806" s="95" t="s">
        <v>595</v>
      </c>
    </row>
    <row r="2807" spans="1:64" x14ac:dyDescent="0.25">
      <c r="A2807" t="str">
        <f>VLOOKUP(B2807,[2]RH!$B:$BV,72,0)</f>
        <v>si</v>
      </c>
      <c r="B2807" s="65">
        <v>2867</v>
      </c>
      <c r="C2807" s="169" t="s">
        <v>168</v>
      </c>
      <c r="D2807" s="174" t="s">
        <v>10516</v>
      </c>
      <c r="E2807" s="130" t="s">
        <v>67</v>
      </c>
      <c r="F2807" s="130" t="s">
        <v>118</v>
      </c>
      <c r="G2807" s="7" t="s">
        <v>220</v>
      </c>
      <c r="H2807" s="65" t="s">
        <v>1596</v>
      </c>
      <c r="J2807" s="65" t="s">
        <v>190</v>
      </c>
      <c r="K2807" s="125" t="s">
        <v>146</v>
      </c>
      <c r="L2807" s="132" t="s">
        <v>90</v>
      </c>
      <c r="M2807" s="175" t="s">
        <v>191</v>
      </c>
      <c r="N2807" s="128">
        <v>45705</v>
      </c>
      <c r="P2807" s="7">
        <f t="shared" ca="1" si="3561"/>
        <v>25</v>
      </c>
      <c r="R2807"/>
      <c r="S2807"/>
      <c r="T2807" s="176" t="s">
        <v>156</v>
      </c>
      <c r="U2807" s="7" t="str">
        <f t="shared" si="3532"/>
        <v>Contractuel</v>
      </c>
      <c r="V2807" s="128">
        <v>45705</v>
      </c>
      <c r="W2807" s="128">
        <v>45747</v>
      </c>
      <c r="Z2807" s="128">
        <v>45705</v>
      </c>
      <c r="AA2807" s="7">
        <f t="shared" si="3533"/>
        <v>2</v>
      </c>
      <c r="AB2807" s="7">
        <f t="shared" si="3534"/>
        <v>2025</v>
      </c>
      <c r="AC2807" s="7">
        <f t="shared" si="3535"/>
        <v>2029</v>
      </c>
      <c r="AD2807" s="10" t="e">
        <f t="shared" ref="AD2807:AD2835" ca="1" si="3597">IF(#REF!="Non",(DAYS360(N2807,Q2807)/360),(DAYS360(N2807,TODAY())/360))</f>
        <v>#REF!</v>
      </c>
      <c r="AE2807" s="10" t="e">
        <f t="shared" ca="1" si="3537"/>
        <v>#REF!</v>
      </c>
      <c r="AF2807" s="144">
        <v>33242</v>
      </c>
      <c r="AG2807" s="11">
        <f t="shared" ca="1" si="3538"/>
        <v>34.19178082191781</v>
      </c>
      <c r="AH2807" s="10" t="str">
        <f t="shared" ca="1" si="3539"/>
        <v>&gt;25&lt; 35</v>
      </c>
      <c r="AI2807">
        <v>16440561</v>
      </c>
      <c r="AJ2807" s="13" t="s">
        <v>73</v>
      </c>
      <c r="AK2807" s="163" t="s">
        <v>10517</v>
      </c>
      <c r="AL2807" s="144">
        <v>39127</v>
      </c>
      <c r="AM2807" s="65" t="s">
        <v>108</v>
      </c>
      <c r="AN2807" s="65" t="s">
        <v>76</v>
      </c>
      <c r="AP2807" s="95" t="s">
        <v>10518</v>
      </c>
      <c r="AQ2807" s="95">
        <v>3</v>
      </c>
      <c r="AR2807" s="95">
        <v>1</v>
      </c>
      <c r="AS2807" s="15">
        <f t="shared" si="3577"/>
        <v>46070.25</v>
      </c>
      <c r="AT2807" s="65" t="s">
        <v>163</v>
      </c>
      <c r="AU2807" s="125">
        <v>3.9529999999999998</v>
      </c>
      <c r="AV2807" s="13" t="s">
        <v>92</v>
      </c>
      <c r="AW2807" s="13" t="s">
        <v>6026</v>
      </c>
      <c r="AX2807" s="13">
        <v>60088752977</v>
      </c>
      <c r="AY2807">
        <v>53</v>
      </c>
      <c r="AZ2807" t="s">
        <v>152</v>
      </c>
      <c r="BA2807" s="20" t="str">
        <f t="shared" si="3540"/>
        <v>04071156008875297753</v>
      </c>
      <c r="BB2807" s="31">
        <f t="shared" si="3541"/>
        <v>20</v>
      </c>
      <c r="BC2807" s="95" t="s">
        <v>9842</v>
      </c>
      <c r="BD2807" s="95" t="s">
        <v>115</v>
      </c>
      <c r="BF2807"/>
      <c r="BG2807" s="95">
        <v>29595689</v>
      </c>
      <c r="BK2807" s="14" t="str">
        <f t="shared" si="3584"/>
        <v>A-CR3</v>
      </c>
      <c r="BL2807" s="95" t="s">
        <v>595</v>
      </c>
    </row>
    <row r="2808" spans="1:64" x14ac:dyDescent="0.25">
      <c r="A2808" t="str">
        <f>VLOOKUP(B2808,[2]RH!$B:$BV,72,0)</f>
        <v>si</v>
      </c>
      <c r="B2808" s="65">
        <v>2868</v>
      </c>
      <c r="C2808" s="169" t="s">
        <v>168</v>
      </c>
      <c r="D2808" s="174" t="s">
        <v>10519</v>
      </c>
      <c r="E2808" s="130" t="s">
        <v>67</v>
      </c>
      <c r="F2808" s="130" t="s">
        <v>118</v>
      </c>
      <c r="G2808" s="7" t="s">
        <v>220</v>
      </c>
      <c r="H2808" s="65" t="s">
        <v>1596</v>
      </c>
      <c r="J2808" s="65" t="s">
        <v>190</v>
      </c>
      <c r="K2808" s="125" t="s">
        <v>146</v>
      </c>
      <c r="L2808" s="132" t="s">
        <v>90</v>
      </c>
      <c r="M2808" s="175" t="s">
        <v>191</v>
      </c>
      <c r="N2808" s="128">
        <v>45705</v>
      </c>
      <c r="P2808" s="7">
        <f t="shared" ca="1" si="3561"/>
        <v>25</v>
      </c>
      <c r="R2808"/>
      <c r="S2808"/>
      <c r="T2808" s="176" t="s">
        <v>156</v>
      </c>
      <c r="U2808" s="7" t="str">
        <f t="shared" si="3532"/>
        <v>Contractuel</v>
      </c>
      <c r="V2808" s="128">
        <v>45705</v>
      </c>
      <c r="W2808" s="128">
        <v>45747</v>
      </c>
      <c r="Z2808" s="128">
        <v>45705</v>
      </c>
      <c r="AA2808" s="7">
        <f t="shared" si="3533"/>
        <v>2</v>
      </c>
      <c r="AB2808" s="7">
        <f t="shared" si="3534"/>
        <v>2025</v>
      </c>
      <c r="AC2808" s="7">
        <f t="shared" si="3535"/>
        <v>2029</v>
      </c>
      <c r="AD2808" s="10" t="e">
        <f t="shared" ref="AD2808:AD2836" ca="1" si="3598">IF(#REF!="Non",(DAYS360(N2808,Q2808)/360),(DAYS360(N2808,TODAY())/360))</f>
        <v>#REF!</v>
      </c>
      <c r="AE2808" s="10" t="e">
        <f t="shared" ca="1" si="3537"/>
        <v>#REF!</v>
      </c>
      <c r="AF2808" s="144">
        <v>32236</v>
      </c>
      <c r="AG2808" s="11">
        <f t="shared" ca="1" si="3538"/>
        <v>36.947945205479449</v>
      </c>
      <c r="AH2808" s="10" t="str">
        <f t="shared" ca="1" si="3539"/>
        <v>&gt;35&lt; 45</v>
      </c>
      <c r="AI2808">
        <v>12668514</v>
      </c>
      <c r="AJ2808" s="13" t="s">
        <v>170</v>
      </c>
      <c r="AK2808" s="163" t="s">
        <v>10520</v>
      </c>
      <c r="AL2808" s="144">
        <v>45680</v>
      </c>
      <c r="AM2808" s="65" t="s">
        <v>108</v>
      </c>
      <c r="AN2808" s="65" t="s">
        <v>76</v>
      </c>
      <c r="AO2808" s="95">
        <v>2</v>
      </c>
      <c r="AP2808" s="95" t="s">
        <v>9566</v>
      </c>
      <c r="AQ2808" s="95">
        <v>3</v>
      </c>
      <c r="AR2808" s="95">
        <v>1</v>
      </c>
      <c r="AS2808" s="15">
        <f t="shared" si="3577"/>
        <v>46070.25</v>
      </c>
      <c r="AT2808" s="65" t="s">
        <v>163</v>
      </c>
      <c r="AU2808" s="125">
        <v>3.9529999999999998</v>
      </c>
      <c r="AV2808">
        <v>17</v>
      </c>
      <c r="AW2808" s="13" t="s">
        <v>201</v>
      </c>
      <c r="AX2808" s="13" t="s">
        <v>10521</v>
      </c>
      <c r="AY2808">
        <v>32</v>
      </c>
      <c r="AZ2808" t="s">
        <v>203</v>
      </c>
      <c r="BA2808" s="20" t="str">
        <f t="shared" si="3540"/>
        <v>17001000000096917932</v>
      </c>
      <c r="BB2808" s="31">
        <f t="shared" si="3541"/>
        <v>20</v>
      </c>
      <c r="BC2808" s="95" t="s">
        <v>10522</v>
      </c>
      <c r="BD2808" s="95" t="s">
        <v>85</v>
      </c>
      <c r="BF2808"/>
      <c r="BG2808" s="95">
        <v>21895913</v>
      </c>
      <c r="BH2808" s="95">
        <v>20075396</v>
      </c>
      <c r="BK2808" s="14" t="str">
        <f t="shared" si="3584"/>
        <v>A-CR3</v>
      </c>
      <c r="BL2808" s="95" t="s">
        <v>595</v>
      </c>
    </row>
    <row r="2809" spans="1:64" x14ac:dyDescent="0.25">
      <c r="A2809" t="str">
        <f>VLOOKUP(B2809,[2]RH!$B:$BV,72,0)</f>
        <v>si</v>
      </c>
      <c r="B2809" s="65">
        <v>2869</v>
      </c>
      <c r="C2809" s="169" t="s">
        <v>168</v>
      </c>
      <c r="D2809" s="174" t="s">
        <v>10523</v>
      </c>
      <c r="E2809" s="130" t="s">
        <v>67</v>
      </c>
      <c r="F2809" s="130" t="s">
        <v>118</v>
      </c>
      <c r="G2809" s="7" t="s">
        <v>220</v>
      </c>
      <c r="H2809" s="65" t="s">
        <v>1596</v>
      </c>
      <c r="J2809" s="65" t="s">
        <v>190</v>
      </c>
      <c r="K2809" s="125" t="s">
        <v>146</v>
      </c>
      <c r="L2809" s="132" t="s">
        <v>90</v>
      </c>
      <c r="M2809" s="175" t="s">
        <v>191</v>
      </c>
      <c r="N2809" s="128">
        <v>45705</v>
      </c>
      <c r="P2809" s="7">
        <f t="shared" ca="1" si="3561"/>
        <v>25</v>
      </c>
      <c r="R2809"/>
      <c r="S2809"/>
      <c r="T2809" s="176" t="s">
        <v>156</v>
      </c>
      <c r="U2809" s="7" t="str">
        <f t="shared" si="3532"/>
        <v>Contractuel</v>
      </c>
      <c r="V2809" s="128">
        <v>45705</v>
      </c>
      <c r="W2809" s="128">
        <v>45747</v>
      </c>
      <c r="Z2809" s="128">
        <v>45705</v>
      </c>
      <c r="AA2809" s="7">
        <f t="shared" si="3533"/>
        <v>2</v>
      </c>
      <c r="AB2809" s="7">
        <f t="shared" si="3534"/>
        <v>2025</v>
      </c>
      <c r="AC2809" s="7">
        <f t="shared" si="3535"/>
        <v>2029</v>
      </c>
      <c r="AD2809" s="10" t="e">
        <f t="shared" ref="AD2809:AD2837" ca="1" si="3599">IF(#REF!="Non",(DAYS360(N2809,Q2809)/360),(DAYS360(N2809,TODAY())/360))</f>
        <v>#REF!</v>
      </c>
      <c r="AE2809" s="10" t="e">
        <f t="shared" ca="1" si="3537"/>
        <v>#REF!</v>
      </c>
      <c r="AF2809" s="144">
        <v>37538</v>
      </c>
      <c r="AG2809" s="11">
        <f t="shared" ca="1" si="3538"/>
        <v>22.421917808219177</v>
      </c>
      <c r="AH2809" s="10" t="str">
        <f t="shared" ca="1" si="3539"/>
        <v>&lt; 25</v>
      </c>
      <c r="AI2809">
        <v>17282973</v>
      </c>
      <c r="AJ2809" s="13" t="s">
        <v>79</v>
      </c>
      <c r="AK2809" s="163" t="s">
        <v>10524</v>
      </c>
      <c r="AL2809" s="144">
        <v>43651</v>
      </c>
      <c r="AM2809" s="65" t="s">
        <v>108</v>
      </c>
      <c r="AN2809" s="65" t="s">
        <v>76</v>
      </c>
      <c r="AO2809" s="95">
        <v>2</v>
      </c>
      <c r="AP2809" s="95" t="s">
        <v>9566</v>
      </c>
      <c r="AQ2809" s="95">
        <v>3</v>
      </c>
      <c r="AR2809" s="95">
        <v>1</v>
      </c>
      <c r="AS2809" s="15">
        <f t="shared" si="3577"/>
        <v>46070.25</v>
      </c>
      <c r="AT2809" s="65" t="s">
        <v>163</v>
      </c>
      <c r="AU2809" s="125">
        <v>3.9529999999999998</v>
      </c>
      <c r="AV2809">
        <v>17</v>
      </c>
      <c r="AW2809" s="13" t="s">
        <v>201</v>
      </c>
      <c r="AX2809" s="13" t="s">
        <v>10525</v>
      </c>
      <c r="AY2809" s="13" t="s">
        <v>120</v>
      </c>
      <c r="AZ2809" t="s">
        <v>203</v>
      </c>
      <c r="BA2809" s="20" t="str">
        <f t="shared" si="3540"/>
        <v>17001000000333427406</v>
      </c>
      <c r="BB2809" s="31">
        <f t="shared" si="3541"/>
        <v>20</v>
      </c>
      <c r="BC2809" s="95" t="s">
        <v>397</v>
      </c>
      <c r="BD2809" s="95" t="s">
        <v>115</v>
      </c>
      <c r="BF2809"/>
      <c r="BG2809" s="95">
        <v>57150906</v>
      </c>
      <c r="BH2809" s="95">
        <v>20349873</v>
      </c>
      <c r="BK2809" s="14" t="str">
        <f t="shared" si="3584"/>
        <v>A-CR3</v>
      </c>
      <c r="BL2809" s="95" t="s">
        <v>595</v>
      </c>
    </row>
    <row r="2810" spans="1:64" x14ac:dyDescent="0.25">
      <c r="A2810" t="str">
        <f>VLOOKUP(B2810,[2]RH!$B:$BV,72,0)</f>
        <v>si</v>
      </c>
      <c r="B2810" s="65">
        <v>2870</v>
      </c>
      <c r="C2810" s="169" t="s">
        <v>168</v>
      </c>
      <c r="D2810" s="174" t="s">
        <v>10526</v>
      </c>
      <c r="E2810" s="130" t="s">
        <v>67</v>
      </c>
      <c r="F2810" s="130" t="s">
        <v>118</v>
      </c>
      <c r="G2810" s="7" t="s">
        <v>220</v>
      </c>
      <c r="H2810" s="65" t="s">
        <v>1596</v>
      </c>
      <c r="J2810" s="65" t="s">
        <v>190</v>
      </c>
      <c r="K2810" s="125" t="s">
        <v>146</v>
      </c>
      <c r="L2810" s="132" t="s">
        <v>90</v>
      </c>
      <c r="M2810" s="175" t="s">
        <v>191</v>
      </c>
      <c r="N2810" s="128">
        <v>45705</v>
      </c>
      <c r="P2810" s="7">
        <f t="shared" ca="1" si="3561"/>
        <v>25</v>
      </c>
      <c r="R2810"/>
      <c r="S2810"/>
      <c r="T2810" s="176" t="s">
        <v>156</v>
      </c>
      <c r="U2810" s="7" t="str">
        <f t="shared" si="3532"/>
        <v>Contractuel</v>
      </c>
      <c r="V2810" s="128">
        <v>45705</v>
      </c>
      <c r="W2810" s="128">
        <v>45747</v>
      </c>
      <c r="Z2810" s="128">
        <v>45705</v>
      </c>
      <c r="AA2810" s="7">
        <f t="shared" si="3533"/>
        <v>2</v>
      </c>
      <c r="AB2810" s="7">
        <f t="shared" si="3534"/>
        <v>2025</v>
      </c>
      <c r="AC2810" s="7">
        <f t="shared" si="3535"/>
        <v>2029</v>
      </c>
      <c r="AD2810" s="10" t="e">
        <f t="shared" ref="AD2810:AD2838" ca="1" si="3600">IF(#REF!="Non",(DAYS360(N2810,Q2810)/360),(DAYS360(N2810,TODAY())/360))</f>
        <v>#REF!</v>
      </c>
      <c r="AE2810" s="10" t="e">
        <f t="shared" ca="1" si="3537"/>
        <v>#REF!</v>
      </c>
      <c r="AF2810" s="144">
        <v>31254</v>
      </c>
      <c r="AG2810" s="11">
        <f t="shared" ca="1" si="3538"/>
        <v>39.638356164383559</v>
      </c>
      <c r="AH2810" s="10" t="str">
        <f t="shared" ca="1" si="3539"/>
        <v>&gt;35&lt; 45</v>
      </c>
      <c r="AK2810" s="163" t="s">
        <v>10527</v>
      </c>
      <c r="AL2810" s="144">
        <v>41265</v>
      </c>
      <c r="AM2810" s="65" t="s">
        <v>108</v>
      </c>
      <c r="AN2810" s="65" t="s">
        <v>76</v>
      </c>
      <c r="AO2810" s="95">
        <v>4</v>
      </c>
      <c r="AP2810" s="95" t="s">
        <v>9793</v>
      </c>
      <c r="AQ2810" s="95">
        <v>3</v>
      </c>
      <c r="AR2810" s="95">
        <v>1</v>
      </c>
      <c r="AS2810" s="15">
        <f t="shared" si="3577"/>
        <v>46070.25</v>
      </c>
      <c r="AT2810" s="65" t="s">
        <v>163</v>
      </c>
      <c r="AU2810" s="125">
        <v>3.9529999999999998</v>
      </c>
      <c r="AV2810">
        <v>17</v>
      </c>
      <c r="AW2810" s="13" t="s">
        <v>201</v>
      </c>
      <c r="AX2810" s="13" t="s">
        <v>10528</v>
      </c>
      <c r="AY2810">
        <v>48</v>
      </c>
      <c r="AZ2810" t="s">
        <v>203</v>
      </c>
      <c r="BA2810" s="20" t="str">
        <f t="shared" si="3540"/>
        <v>17001000000354863048</v>
      </c>
      <c r="BB2810" s="31">
        <f t="shared" si="3541"/>
        <v>20</v>
      </c>
      <c r="BC2810" s="95" t="s">
        <v>902</v>
      </c>
      <c r="BD2810" s="95" t="s">
        <v>486</v>
      </c>
      <c r="BF2810"/>
      <c r="BG2810" s="95">
        <v>92645990</v>
      </c>
      <c r="BK2810" s="14" t="str">
        <f t="shared" si="3584"/>
        <v>A-CR3</v>
      </c>
      <c r="BL2810" s="95" t="s">
        <v>595</v>
      </c>
    </row>
    <row r="2811" spans="1:64" x14ac:dyDescent="0.25">
      <c r="A2811" t="str">
        <f>VLOOKUP(B2811,[2]RH!$B:$BV,72,0)</f>
        <v>si</v>
      </c>
      <c r="B2811" s="65">
        <v>2871</v>
      </c>
      <c r="C2811" s="169" t="s">
        <v>168</v>
      </c>
      <c r="D2811" s="174" t="s">
        <v>10529</v>
      </c>
      <c r="E2811" s="130" t="s">
        <v>67</v>
      </c>
      <c r="F2811" s="130" t="s">
        <v>118</v>
      </c>
      <c r="G2811" s="7" t="s">
        <v>220</v>
      </c>
      <c r="H2811" s="65" t="s">
        <v>1596</v>
      </c>
      <c r="J2811" s="65" t="s">
        <v>190</v>
      </c>
      <c r="K2811" s="125" t="s">
        <v>146</v>
      </c>
      <c r="L2811" s="132" t="s">
        <v>90</v>
      </c>
      <c r="M2811" s="175" t="s">
        <v>191</v>
      </c>
      <c r="N2811" s="128">
        <v>45705</v>
      </c>
      <c r="P2811" s="7">
        <f t="shared" ca="1" si="3561"/>
        <v>25</v>
      </c>
      <c r="R2811"/>
      <c r="S2811"/>
      <c r="T2811" s="176" t="s">
        <v>156</v>
      </c>
      <c r="U2811" s="7" t="str">
        <f t="shared" si="3532"/>
        <v>Contractuel</v>
      </c>
      <c r="V2811" s="128">
        <v>45705</v>
      </c>
      <c r="W2811" s="128">
        <v>45747</v>
      </c>
      <c r="Z2811" s="128">
        <v>45705</v>
      </c>
      <c r="AA2811" s="7">
        <f t="shared" si="3533"/>
        <v>2</v>
      </c>
      <c r="AB2811" s="7">
        <f t="shared" si="3534"/>
        <v>2025</v>
      </c>
      <c r="AC2811" s="7">
        <f t="shared" si="3535"/>
        <v>2029</v>
      </c>
      <c r="AD2811" s="10" t="e">
        <f t="shared" ref="AD2811:AD2839" ca="1" si="3601">IF(#REF!="Non",(DAYS360(N2811,Q2811)/360),(DAYS360(N2811,TODAY())/360))</f>
        <v>#REF!</v>
      </c>
      <c r="AE2811" s="10" t="e">
        <f t="shared" ca="1" si="3537"/>
        <v>#REF!</v>
      </c>
      <c r="AF2811" s="144">
        <v>30565</v>
      </c>
      <c r="AG2811" s="11">
        <f t="shared" ca="1" si="3538"/>
        <v>41.526027397260272</v>
      </c>
      <c r="AH2811" s="10" t="str">
        <f t="shared" ca="1" si="3539"/>
        <v>&gt;35&lt; 45</v>
      </c>
      <c r="AI2811">
        <v>12629055</v>
      </c>
      <c r="AJ2811" s="13" t="s">
        <v>120</v>
      </c>
      <c r="AK2811" s="163" t="s">
        <v>10530</v>
      </c>
      <c r="AL2811" s="144">
        <v>37574</v>
      </c>
      <c r="AM2811" s="65" t="s">
        <v>108</v>
      </c>
      <c r="AN2811" s="65" t="s">
        <v>76</v>
      </c>
      <c r="AO2811" s="95">
        <v>3</v>
      </c>
      <c r="AP2811" s="95" t="s">
        <v>9566</v>
      </c>
      <c r="AQ2811" s="95">
        <v>3</v>
      </c>
      <c r="AR2811" s="95">
        <v>1</v>
      </c>
      <c r="AS2811" s="15">
        <f t="shared" si="3577"/>
        <v>46070.25</v>
      </c>
      <c r="AT2811" s="65" t="s">
        <v>163</v>
      </c>
      <c r="AU2811" s="125">
        <v>3.9529999999999998</v>
      </c>
      <c r="AV2811">
        <v>12</v>
      </c>
      <c r="AW2811" s="13" t="s">
        <v>1464</v>
      </c>
      <c r="AX2811" s="13" t="s">
        <v>10531</v>
      </c>
      <c r="AY2811">
        <v>52</v>
      </c>
      <c r="AZ2811" t="s">
        <v>195</v>
      </c>
      <c r="BA2811" s="20" t="str">
        <f t="shared" si="3540"/>
        <v>12055000000246370152</v>
      </c>
      <c r="BB2811" s="31">
        <f t="shared" si="3541"/>
        <v>20</v>
      </c>
      <c r="BC2811" s="95" t="s">
        <v>486</v>
      </c>
      <c r="BD2811" s="95" t="s">
        <v>341</v>
      </c>
      <c r="BF2811"/>
      <c r="BG2811" s="95">
        <v>52488213</v>
      </c>
      <c r="BH2811" s="95">
        <v>27971684</v>
      </c>
      <c r="BK2811" s="14" t="str">
        <f t="shared" si="3584"/>
        <v>A-CR3</v>
      </c>
      <c r="BL2811" s="95" t="s">
        <v>595</v>
      </c>
    </row>
    <row r="2812" spans="1:64" x14ac:dyDescent="0.25">
      <c r="A2812" t="str">
        <f>VLOOKUP(B2812,[2]RH!$B:$BV,72,0)</f>
        <v>si</v>
      </c>
      <c r="B2812" s="65">
        <v>2872</v>
      </c>
      <c r="C2812" s="169" t="s">
        <v>168</v>
      </c>
      <c r="D2812" s="174" t="s">
        <v>794</v>
      </c>
      <c r="E2812" s="130" t="s">
        <v>67</v>
      </c>
      <c r="F2812" s="130" t="s">
        <v>118</v>
      </c>
      <c r="G2812" s="7" t="s">
        <v>220</v>
      </c>
      <c r="H2812" s="65" t="s">
        <v>1596</v>
      </c>
      <c r="J2812" s="65" t="s">
        <v>190</v>
      </c>
      <c r="K2812" s="125" t="s">
        <v>146</v>
      </c>
      <c r="L2812" s="132" t="s">
        <v>90</v>
      </c>
      <c r="M2812" s="175" t="s">
        <v>191</v>
      </c>
      <c r="N2812" s="128">
        <v>45705</v>
      </c>
      <c r="P2812" s="7">
        <f t="shared" ca="1" si="3561"/>
        <v>25</v>
      </c>
      <c r="R2812"/>
      <c r="S2812"/>
      <c r="T2812" s="176" t="s">
        <v>156</v>
      </c>
      <c r="U2812" s="7" t="str">
        <f t="shared" si="3532"/>
        <v>Contractuel</v>
      </c>
      <c r="V2812" s="128">
        <v>45705</v>
      </c>
      <c r="W2812" s="128">
        <v>45747</v>
      </c>
      <c r="Z2812" s="128">
        <v>45705</v>
      </c>
      <c r="AA2812" s="7">
        <f t="shared" si="3533"/>
        <v>2</v>
      </c>
      <c r="AB2812" s="7">
        <f t="shared" si="3534"/>
        <v>2025</v>
      </c>
      <c r="AC2812" s="7">
        <f t="shared" si="3535"/>
        <v>2029</v>
      </c>
      <c r="AD2812" s="10" t="e">
        <f t="shared" ref="AD2812:AD2840" ca="1" si="3602">IF(#REF!="Non",(DAYS360(N2812,Q2812)/360),(DAYS360(N2812,TODAY())/360))</f>
        <v>#REF!</v>
      </c>
      <c r="AE2812" s="10" t="e">
        <f t="shared" ca="1" si="3537"/>
        <v>#REF!</v>
      </c>
      <c r="AF2812" s="144">
        <v>27909</v>
      </c>
      <c r="AG2812" s="11">
        <f t="shared" ca="1" si="3538"/>
        <v>48.802739726027397</v>
      </c>
      <c r="AH2812" s="10" t="str">
        <f t="shared" ca="1" si="3539"/>
        <v>&gt;45&lt; 55</v>
      </c>
      <c r="AI2812">
        <v>11846795</v>
      </c>
      <c r="AJ2812" s="13" t="s">
        <v>192</v>
      </c>
      <c r="AK2812" s="163" t="s">
        <v>795</v>
      </c>
      <c r="AL2812" s="144">
        <v>43902</v>
      </c>
      <c r="AM2812" s="65" t="s">
        <v>108</v>
      </c>
      <c r="AN2812" s="65" t="s">
        <v>683</v>
      </c>
      <c r="AO2812" s="95">
        <v>1</v>
      </c>
      <c r="AP2812" s="95" t="s">
        <v>10428</v>
      </c>
      <c r="AQ2812" s="95">
        <v>3</v>
      </c>
      <c r="AR2812" s="95">
        <v>1</v>
      </c>
      <c r="AS2812" s="15">
        <f t="shared" si="3577"/>
        <v>46070.25</v>
      </c>
      <c r="AT2812" s="65" t="s">
        <v>163</v>
      </c>
      <c r="AU2812" s="125">
        <v>3.9529999999999998</v>
      </c>
      <c r="AV2812" s="13" t="s">
        <v>106</v>
      </c>
      <c r="AW2812" s="13" t="s">
        <v>591</v>
      </c>
      <c r="AX2812" s="13" t="s">
        <v>796</v>
      </c>
      <c r="AY2812">
        <v>20</v>
      </c>
      <c r="AZ2812" t="s">
        <v>230</v>
      </c>
      <c r="BA2812" s="20" t="str">
        <f t="shared" si="3540"/>
        <v>05046000114501256920</v>
      </c>
      <c r="BB2812" s="31">
        <f t="shared" si="3541"/>
        <v>20</v>
      </c>
      <c r="BC2812" s="95" t="s">
        <v>7339</v>
      </c>
      <c r="BD2812" s="95" t="s">
        <v>115</v>
      </c>
      <c r="BF2812"/>
      <c r="BG2812" s="95">
        <v>56557044</v>
      </c>
      <c r="BK2812" s="14" t="str">
        <f t="shared" si="3584"/>
        <v>A-CR3</v>
      </c>
      <c r="BL2812" s="95" t="s">
        <v>595</v>
      </c>
    </row>
    <row r="2813" spans="1:64" x14ac:dyDescent="0.25">
      <c r="A2813" t="str">
        <f>VLOOKUP(B2813,[2]RH!$B:$BV,72,0)</f>
        <v>si</v>
      </c>
      <c r="B2813" s="65">
        <v>2873</v>
      </c>
      <c r="C2813" s="169" t="s">
        <v>168</v>
      </c>
      <c r="D2813" s="174" t="s">
        <v>1406</v>
      </c>
      <c r="E2813" s="130" t="s">
        <v>67</v>
      </c>
      <c r="F2813" s="130" t="s">
        <v>118</v>
      </c>
      <c r="G2813" s="7" t="s">
        <v>220</v>
      </c>
      <c r="H2813" s="65" t="s">
        <v>1596</v>
      </c>
      <c r="J2813" s="65" t="s">
        <v>190</v>
      </c>
      <c r="K2813" s="125" t="s">
        <v>146</v>
      </c>
      <c r="L2813" s="132" t="s">
        <v>90</v>
      </c>
      <c r="M2813" s="175" t="s">
        <v>191</v>
      </c>
      <c r="N2813" s="128">
        <v>45705</v>
      </c>
      <c r="P2813" s="7">
        <f t="shared" ca="1" si="3561"/>
        <v>25</v>
      </c>
      <c r="R2813"/>
      <c r="S2813"/>
      <c r="T2813" s="176" t="s">
        <v>156</v>
      </c>
      <c r="U2813" s="7" t="str">
        <f t="shared" si="3532"/>
        <v>Contractuel</v>
      </c>
      <c r="V2813" s="128">
        <v>45705</v>
      </c>
      <c r="W2813" s="128">
        <v>45747</v>
      </c>
      <c r="Z2813" s="128">
        <v>45705</v>
      </c>
      <c r="AA2813" s="7">
        <f t="shared" si="3533"/>
        <v>2</v>
      </c>
      <c r="AB2813" s="7">
        <f t="shared" si="3534"/>
        <v>2025</v>
      </c>
      <c r="AC2813" s="7">
        <f t="shared" si="3535"/>
        <v>2029</v>
      </c>
      <c r="AD2813" s="10" t="e">
        <f t="shared" ref="AD2813:AD2841" ca="1" si="3603">IF(#REF!="Non",(DAYS360(N2813,Q2813)/360),(DAYS360(N2813,TODAY())/360))</f>
        <v>#REF!</v>
      </c>
      <c r="AE2813" s="10" t="e">
        <f t="shared" ca="1" si="3537"/>
        <v>#REF!</v>
      </c>
      <c r="AF2813" s="144">
        <v>28572</v>
      </c>
      <c r="AG2813" s="11">
        <f t="shared" ca="1" si="3538"/>
        <v>46.986301369863014</v>
      </c>
      <c r="AH2813" s="10" t="str">
        <f t="shared" ca="1" si="3539"/>
        <v>&gt;45&lt; 55</v>
      </c>
      <c r="AI2813">
        <v>12154953</v>
      </c>
      <c r="AJ2813" s="13" t="s">
        <v>79</v>
      </c>
      <c r="AK2813" s="163" t="s">
        <v>1408</v>
      </c>
      <c r="AL2813" s="144">
        <v>39990</v>
      </c>
      <c r="AM2813" s="65" t="s">
        <v>108</v>
      </c>
      <c r="AN2813" s="65" t="s">
        <v>76</v>
      </c>
      <c r="AO2813" s="95">
        <v>3</v>
      </c>
      <c r="AP2813" s="95" t="s">
        <v>9679</v>
      </c>
      <c r="AQ2813" s="95">
        <v>3</v>
      </c>
      <c r="AR2813" s="95">
        <v>1</v>
      </c>
      <c r="AS2813" s="15">
        <f t="shared" si="3577"/>
        <v>46070.25</v>
      </c>
      <c r="AT2813" s="65" t="s">
        <v>163</v>
      </c>
      <c r="AU2813" s="125">
        <v>3.9529999999999998</v>
      </c>
      <c r="AV2813"/>
      <c r="AW2813"/>
      <c r="AX2813"/>
      <c r="AZ2813"/>
      <c r="BA2813" s="20" t="str">
        <f t="shared" si="3540"/>
        <v/>
      </c>
      <c r="BB2813" s="31">
        <f t="shared" si="3541"/>
        <v>0</v>
      </c>
      <c r="BC2813" s="95" t="s">
        <v>286</v>
      </c>
      <c r="BD2813" s="95" t="s">
        <v>115</v>
      </c>
      <c r="BF2813"/>
      <c r="BG2813" s="95">
        <v>95223816</v>
      </c>
      <c r="BK2813" s="14" t="str">
        <f t="shared" si="3584"/>
        <v>A-CR3</v>
      </c>
      <c r="BL2813" s="95" t="s">
        <v>595</v>
      </c>
    </row>
    <row r="2814" spans="1:64" x14ac:dyDescent="0.25">
      <c r="A2814" t="str">
        <f>VLOOKUP(B2814,[2]RH!$B:$BV,72,0)</f>
        <v>si</v>
      </c>
      <c r="B2814" s="65">
        <v>2874</v>
      </c>
      <c r="C2814" s="169" t="s">
        <v>168</v>
      </c>
      <c r="D2814" s="174" t="s">
        <v>10532</v>
      </c>
      <c r="E2814" s="130" t="s">
        <v>67</v>
      </c>
      <c r="F2814" s="130" t="s">
        <v>118</v>
      </c>
      <c r="G2814" s="7" t="s">
        <v>220</v>
      </c>
      <c r="H2814" s="65" t="s">
        <v>1596</v>
      </c>
      <c r="J2814" s="65" t="s">
        <v>190</v>
      </c>
      <c r="K2814" s="125" t="s">
        <v>146</v>
      </c>
      <c r="L2814" s="132" t="s">
        <v>90</v>
      </c>
      <c r="M2814" s="175" t="s">
        <v>191</v>
      </c>
      <c r="N2814" s="128">
        <v>45705</v>
      </c>
      <c r="P2814" s="7">
        <f t="shared" ca="1" si="3561"/>
        <v>25</v>
      </c>
      <c r="R2814"/>
      <c r="S2814"/>
      <c r="T2814" s="176" t="s">
        <v>156</v>
      </c>
      <c r="U2814" s="7" t="str">
        <f t="shared" si="3532"/>
        <v>Contractuel</v>
      </c>
      <c r="V2814" s="128">
        <v>45705</v>
      </c>
      <c r="W2814" s="128">
        <v>45747</v>
      </c>
      <c r="Z2814" s="128">
        <v>45705</v>
      </c>
      <c r="AA2814" s="7">
        <f t="shared" si="3533"/>
        <v>2</v>
      </c>
      <c r="AB2814" s="7">
        <f t="shared" si="3534"/>
        <v>2025</v>
      </c>
      <c r="AC2814" s="7">
        <f t="shared" si="3535"/>
        <v>2029</v>
      </c>
      <c r="AD2814" s="10" t="e">
        <f t="shared" ref="AD2814:AD2842" ca="1" si="3604">IF(#REF!="Non",(DAYS360(N2814,Q2814)/360),(DAYS360(N2814,TODAY())/360))</f>
        <v>#REF!</v>
      </c>
      <c r="AE2814" s="10" t="e">
        <f t="shared" ca="1" si="3537"/>
        <v>#REF!</v>
      </c>
      <c r="AF2814" s="144">
        <v>27730</v>
      </c>
      <c r="AG2814" s="11">
        <f t="shared" ca="1" si="3538"/>
        <v>49.293150684931504</v>
      </c>
      <c r="AH2814" s="10" t="str">
        <f t="shared" ca="1" si="3539"/>
        <v>&gt;45&lt; 55</v>
      </c>
      <c r="AK2814" s="163" t="s">
        <v>827</v>
      </c>
      <c r="AL2814" s="144">
        <v>42521</v>
      </c>
      <c r="AM2814" s="65" t="s">
        <v>108</v>
      </c>
      <c r="AN2814" s="65" t="s">
        <v>76</v>
      </c>
      <c r="AO2814" s="95">
        <v>4</v>
      </c>
      <c r="AP2814" s="95" t="s">
        <v>9682</v>
      </c>
      <c r="AQ2814" s="95">
        <v>3</v>
      </c>
      <c r="AR2814" s="95">
        <v>1</v>
      </c>
      <c r="AS2814" s="15">
        <f t="shared" si="3577"/>
        <v>46070.25</v>
      </c>
      <c r="AT2814" s="65" t="s">
        <v>163</v>
      </c>
      <c r="AU2814" s="125">
        <v>3.9529999999999998</v>
      </c>
      <c r="AV2814">
        <v>12</v>
      </c>
      <c r="AW2814" s="13" t="s">
        <v>2643</v>
      </c>
      <c r="AX2814" s="13" t="s">
        <v>10533</v>
      </c>
      <c r="AY2814">
        <v>37</v>
      </c>
      <c r="AZ2814" t="s">
        <v>195</v>
      </c>
      <c r="BA2814" s="20" t="str">
        <f t="shared" si="3540"/>
        <v>12038000013133272937</v>
      </c>
      <c r="BB2814" s="31">
        <f t="shared" si="3541"/>
        <v>20</v>
      </c>
      <c r="BC2814" s="95" t="s">
        <v>9694</v>
      </c>
      <c r="BD2814" s="95" t="s">
        <v>115</v>
      </c>
      <c r="BF2814"/>
      <c r="BG2814" s="95">
        <v>97419949</v>
      </c>
      <c r="BK2814" s="14" t="str">
        <f t="shared" si="3584"/>
        <v>A-CR3</v>
      </c>
      <c r="BL2814" s="95" t="s">
        <v>595</v>
      </c>
    </row>
    <row r="2815" spans="1:64" x14ac:dyDescent="0.25">
      <c r="A2815" t="str">
        <f>VLOOKUP(B2815,[2]RH!$B:$BV,72,0)</f>
        <v>si</v>
      </c>
      <c r="B2815" s="65">
        <v>2875</v>
      </c>
      <c r="C2815" s="169" t="s">
        <v>168</v>
      </c>
      <c r="D2815" s="174" t="s">
        <v>10534</v>
      </c>
      <c r="E2815" s="130" t="s">
        <v>67</v>
      </c>
      <c r="F2815" s="130" t="s">
        <v>118</v>
      </c>
      <c r="G2815" s="7" t="s">
        <v>220</v>
      </c>
      <c r="H2815" s="65" t="s">
        <v>1596</v>
      </c>
      <c r="J2815" s="65" t="s">
        <v>190</v>
      </c>
      <c r="K2815" s="125" t="s">
        <v>146</v>
      </c>
      <c r="L2815" s="132" t="s">
        <v>90</v>
      </c>
      <c r="M2815" s="175" t="s">
        <v>191</v>
      </c>
      <c r="N2815" s="128">
        <v>45705</v>
      </c>
      <c r="P2815" s="7">
        <f t="shared" ca="1" si="3561"/>
        <v>25</v>
      </c>
      <c r="R2815"/>
      <c r="S2815"/>
      <c r="T2815" s="176" t="s">
        <v>156</v>
      </c>
      <c r="U2815" s="7" t="str">
        <f t="shared" si="3532"/>
        <v>Contractuel</v>
      </c>
      <c r="V2815" s="128">
        <v>45705</v>
      </c>
      <c r="W2815" s="128">
        <v>45747</v>
      </c>
      <c r="Z2815" s="128">
        <v>45705</v>
      </c>
      <c r="AA2815" s="7">
        <f t="shared" si="3533"/>
        <v>2</v>
      </c>
      <c r="AB2815" s="7">
        <f t="shared" si="3534"/>
        <v>2025</v>
      </c>
      <c r="AC2815" s="7">
        <f t="shared" si="3535"/>
        <v>2029</v>
      </c>
      <c r="AD2815" s="10" t="e">
        <f t="shared" ref="AD2815:AD2843" ca="1" si="3605">IF(#REF!="Non",(DAYS360(N2815,Q2815)/360),(DAYS360(N2815,TODAY())/360))</f>
        <v>#REF!</v>
      </c>
      <c r="AE2815" s="10" t="e">
        <f t="shared" ca="1" si="3537"/>
        <v>#REF!</v>
      </c>
      <c r="AF2815" s="144">
        <v>26209</v>
      </c>
      <c r="AG2815" s="11">
        <f t="shared" ca="1" si="3538"/>
        <v>53.460273972602742</v>
      </c>
      <c r="AH2815" s="10" t="str">
        <f t="shared" ca="1" si="3539"/>
        <v>&gt;45&lt; 55</v>
      </c>
      <c r="AI2815">
        <v>12872373</v>
      </c>
      <c r="AJ2815" s="13" t="s">
        <v>150</v>
      </c>
      <c r="AK2815" s="163" t="s">
        <v>10535</v>
      </c>
      <c r="AL2815" s="144">
        <v>41928</v>
      </c>
      <c r="AM2815" s="65" t="s">
        <v>108</v>
      </c>
      <c r="AN2815" s="65" t="s">
        <v>109</v>
      </c>
      <c r="AP2815" s="95" t="s">
        <v>9679</v>
      </c>
      <c r="AQ2815" s="95">
        <v>3</v>
      </c>
      <c r="AR2815" s="95">
        <v>1</v>
      </c>
      <c r="AS2815" s="15">
        <f t="shared" si="3577"/>
        <v>46070.25</v>
      </c>
      <c r="AT2815" s="65" t="s">
        <v>163</v>
      </c>
      <c r="AU2815" s="125">
        <v>3.9529999999999998</v>
      </c>
      <c r="AV2815" s="13" t="s">
        <v>150</v>
      </c>
      <c r="AW2815">
        <v>50300</v>
      </c>
      <c r="AX2815">
        <v>73105596830</v>
      </c>
      <c r="AY2815">
        <v>12</v>
      </c>
      <c r="AZ2815" t="s">
        <v>174</v>
      </c>
      <c r="BA2815" s="20" t="str">
        <f t="shared" si="3540"/>
        <v>07503007310559683012</v>
      </c>
      <c r="BB2815" s="31">
        <f t="shared" si="3541"/>
        <v>20</v>
      </c>
      <c r="BC2815" s="95" t="s">
        <v>5963</v>
      </c>
      <c r="BD2815" s="95" t="s">
        <v>115</v>
      </c>
      <c r="BF2815"/>
      <c r="BG2815" s="95">
        <v>94201378</v>
      </c>
      <c r="BK2815" s="14" t="str">
        <f t="shared" si="3584"/>
        <v>A-CR3</v>
      </c>
      <c r="BL2815" s="95" t="s">
        <v>595</v>
      </c>
    </row>
    <row r="2816" spans="1:64" x14ac:dyDescent="0.25">
      <c r="A2816" t="str">
        <f>VLOOKUP(B2816,[2]RH!$B:$BV,72,0)</f>
        <v>si</v>
      </c>
      <c r="B2816" s="65">
        <v>2876</v>
      </c>
      <c r="C2816" s="169" t="s">
        <v>168</v>
      </c>
      <c r="D2816" s="174" t="s">
        <v>10536</v>
      </c>
      <c r="E2816" s="130" t="s">
        <v>67</v>
      </c>
      <c r="F2816" s="130" t="s">
        <v>118</v>
      </c>
      <c r="G2816" s="7" t="s">
        <v>220</v>
      </c>
      <c r="H2816" s="65" t="s">
        <v>1596</v>
      </c>
      <c r="J2816" s="65" t="s">
        <v>190</v>
      </c>
      <c r="K2816" s="125" t="s">
        <v>146</v>
      </c>
      <c r="L2816" s="132" t="s">
        <v>90</v>
      </c>
      <c r="M2816" s="175" t="s">
        <v>191</v>
      </c>
      <c r="N2816" s="128">
        <v>45705</v>
      </c>
      <c r="P2816" s="7">
        <f t="shared" ca="1" si="3561"/>
        <v>25</v>
      </c>
      <c r="R2816"/>
      <c r="S2816"/>
      <c r="T2816" s="176" t="s">
        <v>156</v>
      </c>
      <c r="U2816" s="7" t="str">
        <f t="shared" si="3532"/>
        <v>Contractuel</v>
      </c>
      <c r="V2816" s="128">
        <v>45705</v>
      </c>
      <c r="W2816" s="128">
        <v>45747</v>
      </c>
      <c r="Z2816" s="128">
        <v>45705</v>
      </c>
      <c r="AA2816" s="7">
        <f t="shared" si="3533"/>
        <v>2</v>
      </c>
      <c r="AB2816" s="7">
        <f t="shared" si="3534"/>
        <v>2025</v>
      </c>
      <c r="AC2816" s="7">
        <f t="shared" si="3535"/>
        <v>2029</v>
      </c>
      <c r="AD2816" s="10" t="e">
        <f t="shared" ref="AD2816:AD2844" ca="1" si="3606">IF(#REF!="Non",(DAYS360(N2816,Q2816)/360),(DAYS360(N2816,TODAY())/360))</f>
        <v>#REF!</v>
      </c>
      <c r="AE2816" s="10" t="e">
        <f t="shared" ca="1" si="3537"/>
        <v>#REF!</v>
      </c>
      <c r="AF2816" s="144">
        <v>26485</v>
      </c>
      <c r="AG2816" s="11">
        <f t="shared" ca="1" si="3538"/>
        <v>52.704109589041096</v>
      </c>
      <c r="AH2816" s="10" t="str">
        <f t="shared" ca="1" si="3539"/>
        <v>&gt;45&lt; 55</v>
      </c>
      <c r="AI2816">
        <v>11432198</v>
      </c>
      <c r="AJ2816" s="13" t="s">
        <v>92</v>
      </c>
      <c r="AK2816" s="163" t="s">
        <v>10537</v>
      </c>
      <c r="AL2816" s="144">
        <v>42947</v>
      </c>
      <c r="AM2816" s="65" t="s">
        <v>108</v>
      </c>
      <c r="AN2816" s="65" t="s">
        <v>10352</v>
      </c>
      <c r="AO2816" s="95">
        <v>3</v>
      </c>
      <c r="AP2816" s="95" t="s">
        <v>9679</v>
      </c>
      <c r="AQ2816" s="95">
        <v>3</v>
      </c>
      <c r="AR2816" s="95">
        <v>1</v>
      </c>
      <c r="AS2816" s="15">
        <f t="shared" si="3577"/>
        <v>46070.25</v>
      </c>
      <c r="AT2816" s="65" t="s">
        <v>163</v>
      </c>
      <c r="AU2816" s="125">
        <v>3.9529999999999998</v>
      </c>
      <c r="AV2816">
        <v>17</v>
      </c>
      <c r="AW2816" s="13" t="s">
        <v>201</v>
      </c>
      <c r="AX2816" s="13" t="s">
        <v>10538</v>
      </c>
      <c r="AY2816">
        <v>57</v>
      </c>
      <c r="AZ2816" t="s">
        <v>203</v>
      </c>
      <c r="BA2816" s="20" t="str">
        <f t="shared" si="3540"/>
        <v>17001000000238404557</v>
      </c>
      <c r="BB2816" s="31">
        <f t="shared" si="3541"/>
        <v>20</v>
      </c>
      <c r="BC2816" s="95" t="s">
        <v>9605</v>
      </c>
      <c r="BD2816" s="95" t="s">
        <v>341</v>
      </c>
      <c r="BF2816"/>
      <c r="BG2816" s="95">
        <v>54157606</v>
      </c>
      <c r="BH2816" s="95">
        <v>57036696</v>
      </c>
      <c r="BK2816" s="14" t="str">
        <f t="shared" si="3584"/>
        <v>A-CR3</v>
      </c>
      <c r="BL2816" s="95" t="s">
        <v>595</v>
      </c>
    </row>
    <row r="2817" spans="1:69" x14ac:dyDescent="0.25">
      <c r="A2817" t="str">
        <f>VLOOKUP(B2817,[2]RH!$B:$BV,72,0)</f>
        <v>si</v>
      </c>
      <c r="B2817" s="65">
        <v>2877</v>
      </c>
      <c r="C2817" s="169" t="s">
        <v>168</v>
      </c>
      <c r="D2817" s="174" t="s">
        <v>10539</v>
      </c>
      <c r="E2817" s="130" t="s">
        <v>67</v>
      </c>
      <c r="F2817" s="130" t="s">
        <v>118</v>
      </c>
      <c r="G2817" s="125" t="s">
        <v>408</v>
      </c>
      <c r="H2817" s="65" t="s">
        <v>1596</v>
      </c>
      <c r="J2817" s="125" t="s">
        <v>281</v>
      </c>
      <c r="K2817" s="125" t="s">
        <v>146</v>
      </c>
      <c r="L2817" s="132" t="s">
        <v>90</v>
      </c>
      <c r="M2817" s="175" t="s">
        <v>191</v>
      </c>
      <c r="N2817" s="129">
        <v>45703</v>
      </c>
      <c r="P2817" s="7">
        <f t="shared" ca="1" si="3561"/>
        <v>25</v>
      </c>
      <c r="Q2817" s="153"/>
      <c r="R2817"/>
      <c r="S2817"/>
      <c r="T2817" s="176" t="s">
        <v>156</v>
      </c>
      <c r="U2817" s="7" t="str">
        <f t="shared" si="3532"/>
        <v>Contractuel</v>
      </c>
      <c r="V2817" s="129">
        <v>45703</v>
      </c>
      <c r="W2817" s="128">
        <v>45747</v>
      </c>
      <c r="Z2817" s="129">
        <v>45703</v>
      </c>
      <c r="AA2817" s="7">
        <f t="shared" si="3533"/>
        <v>2</v>
      </c>
      <c r="AB2817" s="7">
        <f t="shared" si="3534"/>
        <v>2025</v>
      </c>
      <c r="AC2817" s="7">
        <f t="shared" si="3535"/>
        <v>2029</v>
      </c>
      <c r="AD2817" s="10" t="e">
        <f t="shared" ref="AD2817:AD2845" ca="1" si="3607">IF(#REF!="Non",(DAYS360(N2817,Q2817)/360),(DAYS360(N2817,TODAY())/360))</f>
        <v>#REF!</v>
      </c>
      <c r="AE2817" s="10" t="e">
        <f t="shared" ca="1" si="3537"/>
        <v>#REF!</v>
      </c>
      <c r="AF2817" s="144">
        <v>37377</v>
      </c>
      <c r="AG2817" s="11">
        <f t="shared" ca="1" si="3538"/>
        <v>22.863013698630137</v>
      </c>
      <c r="AH2817" s="10" t="str">
        <f t="shared" ca="1" si="3539"/>
        <v>&lt; 25</v>
      </c>
      <c r="AK2817" s="163" t="s">
        <v>10540</v>
      </c>
      <c r="AL2817" s="144">
        <v>44800</v>
      </c>
      <c r="AM2817" s="65" t="s">
        <v>108</v>
      </c>
      <c r="AN2817" s="65" t="s">
        <v>109</v>
      </c>
      <c r="AP2817" s="95" t="s">
        <v>10541</v>
      </c>
      <c r="AQ2817" s="95">
        <v>3</v>
      </c>
      <c r="AR2817" s="95">
        <v>1</v>
      </c>
      <c r="AS2817" s="15">
        <f t="shared" si="3577"/>
        <v>46068.25</v>
      </c>
      <c r="AT2817" s="65" t="s">
        <v>163</v>
      </c>
      <c r="AU2817" s="65">
        <v>4.1150000000000002</v>
      </c>
      <c r="AV2817" s="13" t="s">
        <v>106</v>
      </c>
      <c r="AW2817" s="13" t="s">
        <v>6575</v>
      </c>
      <c r="AX2817" s="13" t="s">
        <v>10542</v>
      </c>
      <c r="AY2817" s="13" t="s">
        <v>73</v>
      </c>
      <c r="AZ2817" t="s">
        <v>230</v>
      </c>
      <c r="BA2817" s="20" t="str">
        <f t="shared" si="3540"/>
        <v>05028000097502244701</v>
      </c>
      <c r="BB2817" s="31">
        <f t="shared" si="3541"/>
        <v>20</v>
      </c>
      <c r="BC2817" s="95" t="s">
        <v>10384</v>
      </c>
      <c r="BD2817" s="95" t="s">
        <v>341</v>
      </c>
      <c r="BF2817"/>
      <c r="BG2817" s="95">
        <v>25566737</v>
      </c>
      <c r="BK2817" s="14" t="str">
        <f t="shared" si="3584"/>
        <v>B-CR3</v>
      </c>
      <c r="BL2817" t="s">
        <v>288</v>
      </c>
    </row>
    <row r="2818" spans="1:69" x14ac:dyDescent="0.25">
      <c r="A2818" t="str">
        <f>VLOOKUP(B2818,[2]RH!$B:$BV,72,0)</f>
        <v>si</v>
      </c>
      <c r="B2818" s="65">
        <v>2878</v>
      </c>
      <c r="C2818" s="169" t="s">
        <v>65</v>
      </c>
      <c r="D2818" s="174" t="s">
        <v>10543</v>
      </c>
      <c r="E2818" s="130" t="s">
        <v>67</v>
      </c>
      <c r="F2818" s="130" t="s">
        <v>118</v>
      </c>
      <c r="G2818" s="65" t="s">
        <v>149</v>
      </c>
      <c r="K2818" s="65" t="s">
        <v>70</v>
      </c>
      <c r="L2818" s="132" t="s">
        <v>90</v>
      </c>
      <c r="M2818" t="str">
        <f>G2818</f>
        <v>SUPERVISEUR DE PRODUCTION</v>
      </c>
      <c r="N2818" s="129">
        <v>45703</v>
      </c>
      <c r="P2818" s="7" t="str">
        <f t="shared" ca="1" si="3561"/>
        <v/>
      </c>
      <c r="R2818"/>
      <c r="S2818"/>
      <c r="T2818" s="176" t="s">
        <v>72</v>
      </c>
      <c r="U2818" s="7" t="str">
        <f t="shared" ref="U2818:U2847" si="3608">IF(T2818="CDI","Titulaire","Contractuel")</f>
        <v>Titulaire</v>
      </c>
      <c r="V2818" s="129">
        <v>45703</v>
      </c>
      <c r="Z2818" s="129">
        <v>45703</v>
      </c>
      <c r="AA2818" s="7">
        <f t="shared" ref="AA2818:AA2881" si="3609">MONTH(N2818)</f>
        <v>2</v>
      </c>
      <c r="AB2818" s="7">
        <f t="shared" ref="AB2818:AB2881" si="3610">IF(N2818="","",YEAR(N2818))</f>
        <v>2025</v>
      </c>
      <c r="AC2818" s="7">
        <f t="shared" ref="AC2818:AC2847" si="3611">AB2818+4</f>
        <v>2029</v>
      </c>
      <c r="AD2818" s="10" t="e">
        <f t="shared" ref="AD2818:AD2846" ca="1" si="3612">IF(#REF!="Non",(DAYS360(N2818,Q2818)/360),(DAYS360(N2818,TODAY())/360))</f>
        <v>#REF!</v>
      </c>
      <c r="AE2818" s="10" t="e">
        <f t="shared" ref="AE2818:AE2847" ca="1" si="3613">+IF(AD2818&lt;1,"&lt; 1",IF(AND(AD2818&gt;=1,AD2818&lt;2),"&lt; 2",IF(AND(AD2818&gt;=2,AD2818&lt;3),"&lt; 3",IF(AND(AD2818&gt;=3,AD2818&lt;=4),"&lt; 4",IF(AD2818&gt;4,"&gt; 4")))))</f>
        <v>#REF!</v>
      </c>
      <c r="AF2818" s="144">
        <v>30273</v>
      </c>
      <c r="AG2818" s="11">
        <f t="shared" ref="AG2818:AG2857" ca="1" si="3614">(TODAY()-AF2818)/365</f>
        <v>42.326027397260276</v>
      </c>
      <c r="AH2818" s="10" t="str">
        <f t="shared" ref="AH2818:AH2857" ca="1" si="3615">+IF(AG2818&lt;25,"&lt; 25",IF(AND(AG2818&gt;=25,AG2818&lt;35),"&gt;25&lt; 35",IF(AND(AG2818&gt;=35,AG2818&lt;45),"&gt;35&lt; 45",IF(AND(AG2818&gt;=45,AG2818&lt;=55),"&gt;45&lt; 55",IF(AG2818&gt;55,"&gt; 55")))))</f>
        <v>&gt;35&lt; 45</v>
      </c>
      <c r="AI2818">
        <v>16024767</v>
      </c>
      <c r="AJ2818" s="13" t="s">
        <v>106</v>
      </c>
      <c r="AK2818" s="163" t="s">
        <v>10544</v>
      </c>
      <c r="AL2818" s="144">
        <v>41556</v>
      </c>
      <c r="AM2818" s="65" t="s">
        <v>75</v>
      </c>
      <c r="AN2818" s="65" t="s">
        <v>10119</v>
      </c>
      <c r="AP2818" s="95" t="s">
        <v>10545</v>
      </c>
      <c r="AQ2818">
        <v>15</v>
      </c>
      <c r="AR2818" s="14">
        <v>1</v>
      </c>
      <c r="AS2818" s="15">
        <f t="shared" si="3577"/>
        <v>46068.25</v>
      </c>
      <c r="AT2818" s="65" t="s">
        <v>77</v>
      </c>
      <c r="AU2818">
        <v>2700</v>
      </c>
      <c r="AV2818">
        <v>11</v>
      </c>
      <c r="AW2818" s="13" t="s">
        <v>10546</v>
      </c>
      <c r="AX2818">
        <v>22707008788</v>
      </c>
      <c r="AY2818">
        <v>83</v>
      </c>
      <c r="AZ2818" t="s">
        <v>127</v>
      </c>
      <c r="BA2818" s="20" t="str">
        <f t="shared" ref="BA2818:BA2847" si="3616">CONCATENATE(AV2818,AW2818,AX2818,AY2818)</f>
        <v>11021002270700878883</v>
      </c>
      <c r="BB2818" s="31">
        <f t="shared" ref="BB2818:BB2847" si="3617">LEN(BA2818)</f>
        <v>20</v>
      </c>
      <c r="BC2818" s="95" t="s">
        <v>10547</v>
      </c>
      <c r="BD2818" s="95" t="s">
        <v>391</v>
      </c>
      <c r="BF2818"/>
      <c r="BG2818" s="95">
        <v>58369225</v>
      </c>
      <c r="BK2818" s="14" t="str">
        <f t="shared" si="3584"/>
        <v>CADRE</v>
      </c>
    </row>
    <row r="2819" spans="1:69" x14ac:dyDescent="0.25">
      <c r="A2819" t="str">
        <f>VLOOKUP(B2819,[2]RH!$B:$BV,72,0)</f>
        <v>si</v>
      </c>
      <c r="B2819" s="65">
        <v>2879</v>
      </c>
      <c r="C2819" s="169" t="s">
        <v>168</v>
      </c>
      <c r="D2819" s="174" t="s">
        <v>10548</v>
      </c>
      <c r="E2819" s="130" t="s">
        <v>67</v>
      </c>
      <c r="F2819" s="130" t="s">
        <v>118</v>
      </c>
      <c r="G2819" s="7" t="s">
        <v>220</v>
      </c>
      <c r="H2819" s="65" t="s">
        <v>1596</v>
      </c>
      <c r="J2819" s="65" t="s">
        <v>190</v>
      </c>
      <c r="K2819" s="125" t="s">
        <v>146</v>
      </c>
      <c r="L2819" s="132" t="s">
        <v>90</v>
      </c>
      <c r="M2819" s="175" t="s">
        <v>191</v>
      </c>
      <c r="N2819" s="128">
        <v>45705</v>
      </c>
      <c r="P2819" s="7">
        <f t="shared" ca="1" si="3561"/>
        <v>25</v>
      </c>
      <c r="R2819"/>
      <c r="S2819"/>
      <c r="T2819" s="176" t="s">
        <v>156</v>
      </c>
      <c r="U2819" s="7" t="str">
        <f t="shared" si="3608"/>
        <v>Contractuel</v>
      </c>
      <c r="V2819" s="128">
        <v>45705</v>
      </c>
      <c r="W2819" s="128">
        <v>45747</v>
      </c>
      <c r="Z2819" s="128">
        <v>45705</v>
      </c>
      <c r="AA2819" s="7">
        <f t="shared" si="3609"/>
        <v>2</v>
      </c>
      <c r="AB2819" s="7">
        <f t="shared" si="3610"/>
        <v>2025</v>
      </c>
      <c r="AC2819" s="7">
        <f t="shared" si="3611"/>
        <v>2029</v>
      </c>
      <c r="AD2819" s="10" t="e">
        <f t="shared" ref="AD2819:AD2847" ca="1" si="3618">IF(#REF!="Non",(DAYS360(N2819,Q2819)/360),(DAYS360(N2819,TODAY())/360))</f>
        <v>#REF!</v>
      </c>
      <c r="AE2819" s="10" t="e">
        <f t="shared" ca="1" si="3613"/>
        <v>#REF!</v>
      </c>
      <c r="AF2819" s="144">
        <v>26842</v>
      </c>
      <c r="AG2819" s="11">
        <f t="shared" ca="1" si="3614"/>
        <v>51.726027397260275</v>
      </c>
      <c r="AH2819" s="10" t="str">
        <f t="shared" ca="1" si="3615"/>
        <v>&gt;45&lt; 55</v>
      </c>
      <c r="AI2819">
        <v>12288578</v>
      </c>
      <c r="AJ2819" s="13" t="s">
        <v>170</v>
      </c>
      <c r="AK2819" s="163" t="s">
        <v>10549</v>
      </c>
      <c r="AL2819" s="144">
        <v>43209</v>
      </c>
      <c r="AM2819" s="65" t="s">
        <v>108</v>
      </c>
      <c r="AN2819" s="65" t="s">
        <v>76</v>
      </c>
      <c r="AP2819" s="95" t="s">
        <v>9793</v>
      </c>
      <c r="AQ2819" s="95">
        <v>3</v>
      </c>
      <c r="AR2819" s="95">
        <v>1</v>
      </c>
      <c r="AS2819" s="15">
        <f t="shared" si="3577"/>
        <v>46070.25</v>
      </c>
      <c r="AT2819" s="65" t="s">
        <v>163</v>
      </c>
      <c r="AU2819" s="125">
        <v>3.9529999999999998</v>
      </c>
      <c r="AV2819">
        <v>17</v>
      </c>
      <c r="AW2819" s="13" t="s">
        <v>201</v>
      </c>
      <c r="AX2819" s="13" t="s">
        <v>10550</v>
      </c>
      <c r="AY2819">
        <v>74</v>
      </c>
      <c r="AZ2819" t="s">
        <v>203</v>
      </c>
      <c r="BA2819" s="20" t="str">
        <f t="shared" si="3616"/>
        <v>17001000000354858974</v>
      </c>
      <c r="BB2819" s="31">
        <f t="shared" si="3617"/>
        <v>20</v>
      </c>
      <c r="BC2819" s="95" t="s">
        <v>397</v>
      </c>
      <c r="BD2819" s="95" t="s">
        <v>115</v>
      </c>
      <c r="BF2819"/>
      <c r="BG2819" s="95">
        <v>53868851</v>
      </c>
      <c r="BK2819" s="14" t="str">
        <f t="shared" si="3584"/>
        <v>A-CR3</v>
      </c>
      <c r="BL2819" s="95" t="s">
        <v>595</v>
      </c>
    </row>
    <row r="2820" spans="1:69" x14ac:dyDescent="0.25">
      <c r="A2820" t="str">
        <f>VLOOKUP(B2820,[2]RH!$B:$BV,72,0)</f>
        <v>si</v>
      </c>
      <c r="B2820" s="65">
        <v>2880</v>
      </c>
      <c r="C2820" s="169" t="s">
        <v>65</v>
      </c>
      <c r="D2820" s="174" t="s">
        <v>10551</v>
      </c>
      <c r="E2820" s="130" t="s">
        <v>67</v>
      </c>
      <c r="F2820" s="130" t="s">
        <v>102</v>
      </c>
      <c r="G2820" s="7" t="s">
        <v>1585</v>
      </c>
      <c r="H2820" s="125" t="s">
        <v>102</v>
      </c>
      <c r="I2820" s="7" t="s">
        <v>8781</v>
      </c>
      <c r="J2820" s="65"/>
      <c r="K2820" s="125" t="s">
        <v>89</v>
      </c>
      <c r="L2820" s="132" t="s">
        <v>90</v>
      </c>
      <c r="M2820" s="175" t="s">
        <v>191</v>
      </c>
      <c r="N2820" s="128">
        <v>45706</v>
      </c>
      <c r="P2820" s="7">
        <f t="shared" ca="1" si="3561"/>
        <v>25</v>
      </c>
      <c r="R2820"/>
      <c r="S2820"/>
      <c r="T2820" s="176" t="s">
        <v>156</v>
      </c>
      <c r="U2820" s="7" t="str">
        <f t="shared" si="3608"/>
        <v>Contractuel</v>
      </c>
      <c r="V2820" s="128">
        <v>45706</v>
      </c>
      <c r="W2820" s="128">
        <v>45747</v>
      </c>
      <c r="Z2820" s="128">
        <v>45706</v>
      </c>
      <c r="AA2820" s="7">
        <f t="shared" si="3609"/>
        <v>2</v>
      </c>
      <c r="AB2820" s="7">
        <f t="shared" si="3610"/>
        <v>2025</v>
      </c>
      <c r="AC2820" s="7">
        <f t="shared" si="3611"/>
        <v>2029</v>
      </c>
      <c r="AD2820" s="10" t="e">
        <f t="shared" ref="AD2820:AD2848" ca="1" si="3619">IF(#REF!="Non",(DAYS360(N2820,Q2820)/360),(DAYS360(N2820,TODAY())/360))</f>
        <v>#REF!</v>
      </c>
      <c r="AE2820" s="10" t="e">
        <f t="shared" ca="1" si="3613"/>
        <v>#REF!</v>
      </c>
      <c r="AF2820" s="144">
        <v>29645</v>
      </c>
      <c r="AG2820" s="11">
        <f t="shared" ca="1" si="3614"/>
        <v>44.046575342465751</v>
      </c>
      <c r="AH2820" s="10" t="str">
        <f t="shared" ca="1" si="3615"/>
        <v>&gt;35&lt; 45</v>
      </c>
      <c r="AK2820" s="163" t="s">
        <v>10552</v>
      </c>
      <c r="AL2820" s="144">
        <v>40696</v>
      </c>
      <c r="AM2820" s="65" t="s">
        <v>75</v>
      </c>
      <c r="AN2820" s="65" t="s">
        <v>10119</v>
      </c>
      <c r="AP2820" s="95" t="s">
        <v>9608</v>
      </c>
      <c r="AQ2820" s="95">
        <v>3</v>
      </c>
      <c r="AR2820" s="95">
        <v>1</v>
      </c>
      <c r="AS2820" s="15">
        <f t="shared" si="3577"/>
        <v>46071.25</v>
      </c>
      <c r="AT2820" s="65" t="s">
        <v>163</v>
      </c>
      <c r="AU2820" s="65">
        <v>4.0570000000000004</v>
      </c>
      <c r="AV2820">
        <v>17</v>
      </c>
      <c r="AW2820" s="13" t="s">
        <v>201</v>
      </c>
      <c r="AX2820" s="13" t="s">
        <v>10553</v>
      </c>
      <c r="AY2820">
        <v>81</v>
      </c>
      <c r="AZ2820" t="s">
        <v>203</v>
      </c>
      <c r="BA2820" s="20" t="str">
        <f t="shared" si="3616"/>
        <v>17001000000134254881</v>
      </c>
      <c r="BB2820" s="31">
        <f t="shared" si="3617"/>
        <v>20</v>
      </c>
      <c r="BC2820" s="95" t="s">
        <v>10554</v>
      </c>
      <c r="BD2820" s="95" t="s">
        <v>115</v>
      </c>
      <c r="BF2820"/>
      <c r="BG2820" s="95">
        <v>56829831</v>
      </c>
      <c r="BK2820" s="14" t="str">
        <f t="shared" si="3584"/>
        <v>-LOGISTIQUE</v>
      </c>
      <c r="BL2820" t="s">
        <v>241</v>
      </c>
    </row>
    <row r="2821" spans="1:69" x14ac:dyDescent="0.25">
      <c r="A2821" t="str">
        <f>VLOOKUP(B2821,[2]RH!$B:$BV,72,0)</f>
        <v>si</v>
      </c>
      <c r="B2821" s="65">
        <v>2881</v>
      </c>
      <c r="C2821" s="169" t="s">
        <v>168</v>
      </c>
      <c r="D2821" s="174" t="s">
        <v>10555</v>
      </c>
      <c r="E2821" s="130" t="s">
        <v>67</v>
      </c>
      <c r="F2821" s="130" t="s">
        <v>118</v>
      </c>
      <c r="G2821" s="7" t="s">
        <v>220</v>
      </c>
      <c r="H2821" s="65" t="s">
        <v>1596</v>
      </c>
      <c r="J2821" s="65" t="s">
        <v>190</v>
      </c>
      <c r="K2821" s="125" t="s">
        <v>146</v>
      </c>
      <c r="L2821" s="132" t="s">
        <v>90</v>
      </c>
      <c r="M2821" s="175" t="s">
        <v>191</v>
      </c>
      <c r="N2821" s="128">
        <v>45705</v>
      </c>
      <c r="P2821" s="7">
        <f t="shared" ca="1" si="3561"/>
        <v>25</v>
      </c>
      <c r="R2821"/>
      <c r="S2821"/>
      <c r="T2821" s="176" t="s">
        <v>156</v>
      </c>
      <c r="U2821" s="7" t="str">
        <f t="shared" si="3608"/>
        <v>Contractuel</v>
      </c>
      <c r="V2821" s="128">
        <v>45705</v>
      </c>
      <c r="W2821" s="128">
        <v>45747</v>
      </c>
      <c r="Z2821" s="128">
        <v>45705</v>
      </c>
      <c r="AA2821" s="7">
        <f t="shared" si="3609"/>
        <v>2</v>
      </c>
      <c r="AB2821" s="7">
        <f t="shared" si="3610"/>
        <v>2025</v>
      </c>
      <c r="AC2821" s="7">
        <f t="shared" si="3611"/>
        <v>2029</v>
      </c>
      <c r="AD2821" s="10" t="e">
        <f t="shared" ref="AD2821:AD2849" ca="1" si="3620">IF(#REF!="Non",(DAYS360(N2821,Q2821)/360),(DAYS360(N2821,TODAY())/360))</f>
        <v>#REF!</v>
      </c>
      <c r="AE2821" s="10" t="e">
        <f t="shared" ca="1" si="3613"/>
        <v>#REF!</v>
      </c>
      <c r="AF2821" s="144">
        <v>28589</v>
      </c>
      <c r="AG2821" s="11">
        <f t="shared" ca="1" si="3614"/>
        <v>46.939726027397263</v>
      </c>
      <c r="AH2821" s="10" t="str">
        <f t="shared" ca="1" si="3615"/>
        <v>&gt;45&lt; 55</v>
      </c>
      <c r="AI2821">
        <v>11712881</v>
      </c>
      <c r="AJ2821" s="13" t="s">
        <v>73</v>
      </c>
      <c r="AK2821" s="163" t="s">
        <v>9757</v>
      </c>
      <c r="AL2821" s="144">
        <v>43539</v>
      </c>
      <c r="AM2821" s="65" t="s">
        <v>108</v>
      </c>
      <c r="AN2821" s="65" t="s">
        <v>76</v>
      </c>
      <c r="AP2821" s="95" t="s">
        <v>9793</v>
      </c>
      <c r="AQ2821" s="95">
        <v>3</v>
      </c>
      <c r="AR2821" s="95">
        <v>1</v>
      </c>
      <c r="AS2821" s="15">
        <f t="shared" si="3577"/>
        <v>46070.25</v>
      </c>
      <c r="AT2821" s="65" t="s">
        <v>163</v>
      </c>
      <c r="AU2821" s="125">
        <v>3.9529999999999998</v>
      </c>
      <c r="AV2821">
        <v>17</v>
      </c>
      <c r="AW2821" s="13" t="s">
        <v>201</v>
      </c>
      <c r="AX2821" s="13" t="s">
        <v>9758</v>
      </c>
      <c r="AY2821">
        <v>88</v>
      </c>
      <c r="AZ2821" t="s">
        <v>203</v>
      </c>
      <c r="BA2821" s="20" t="str">
        <f t="shared" si="3616"/>
        <v>17001000000349772488</v>
      </c>
      <c r="BB2821" s="31">
        <f t="shared" si="3617"/>
        <v>20</v>
      </c>
      <c r="BC2821" s="95" t="s">
        <v>3173</v>
      </c>
      <c r="BD2821" s="95" t="s">
        <v>341</v>
      </c>
      <c r="BF2821"/>
      <c r="BG2821" s="95">
        <v>26940271</v>
      </c>
      <c r="BH2821" s="95">
        <v>29321860</v>
      </c>
      <c r="BK2821" s="14" t="str">
        <f t="shared" si="3584"/>
        <v>A-CR3</v>
      </c>
      <c r="BL2821" s="95" t="s">
        <v>595</v>
      </c>
    </row>
    <row r="2822" spans="1:69" x14ac:dyDescent="0.25">
      <c r="A2822" t="str">
        <f>VLOOKUP(B2822,[2]RH!$B:$BV,72,0)</f>
        <v>si</v>
      </c>
      <c r="B2822" s="65">
        <v>2882</v>
      </c>
      <c r="C2822" s="169" t="s">
        <v>168</v>
      </c>
      <c r="D2822" s="174" t="s">
        <v>10556</v>
      </c>
      <c r="E2822" s="130" t="s">
        <v>67</v>
      </c>
      <c r="F2822" s="130" t="s">
        <v>118</v>
      </c>
      <c r="G2822" s="7" t="s">
        <v>220</v>
      </c>
      <c r="H2822" s="65" t="s">
        <v>1596</v>
      </c>
      <c r="J2822" s="65" t="s">
        <v>190</v>
      </c>
      <c r="K2822" s="125" t="s">
        <v>146</v>
      </c>
      <c r="L2822" s="132" t="s">
        <v>90</v>
      </c>
      <c r="M2822" s="175" t="s">
        <v>191</v>
      </c>
      <c r="N2822" s="128">
        <v>45706</v>
      </c>
      <c r="P2822" s="7">
        <f t="shared" ca="1" si="3561"/>
        <v>25</v>
      </c>
      <c r="R2822"/>
      <c r="S2822"/>
      <c r="T2822" s="176" t="s">
        <v>156</v>
      </c>
      <c r="U2822" s="7" t="str">
        <f t="shared" si="3608"/>
        <v>Contractuel</v>
      </c>
      <c r="V2822" s="128">
        <v>45706</v>
      </c>
      <c r="W2822" s="128">
        <v>45747</v>
      </c>
      <c r="Z2822" s="128">
        <v>45706</v>
      </c>
      <c r="AA2822" s="7">
        <f t="shared" si="3609"/>
        <v>2</v>
      </c>
      <c r="AB2822" s="7">
        <f t="shared" si="3610"/>
        <v>2025</v>
      </c>
      <c r="AC2822" s="7">
        <f t="shared" si="3611"/>
        <v>2029</v>
      </c>
      <c r="AD2822" s="10" t="e">
        <f t="shared" ref="AD2822:AD2850" ca="1" si="3621">IF(#REF!="Non",(DAYS360(N2822,Q2822)/360),(DAYS360(N2822,TODAY())/360))</f>
        <v>#REF!</v>
      </c>
      <c r="AE2822" s="10" t="e">
        <f t="shared" ca="1" si="3613"/>
        <v>#REF!</v>
      </c>
      <c r="AF2822" s="144">
        <v>29354</v>
      </c>
      <c r="AG2822" s="11">
        <f t="shared" ca="1" si="3614"/>
        <v>44.843835616438355</v>
      </c>
      <c r="AH2822" s="10" t="str">
        <f t="shared" ca="1" si="3615"/>
        <v>&gt;35&lt; 45</v>
      </c>
      <c r="AI2822">
        <v>12660103</v>
      </c>
      <c r="AJ2822" s="13" t="s">
        <v>82</v>
      </c>
      <c r="AK2822" s="163" t="s">
        <v>10557</v>
      </c>
      <c r="AL2822" s="144">
        <v>45167</v>
      </c>
      <c r="AM2822" s="65" t="s">
        <v>108</v>
      </c>
      <c r="AN2822" s="65" t="s">
        <v>76</v>
      </c>
      <c r="AO2822" s="95">
        <v>3</v>
      </c>
      <c r="AP2822" s="95" t="s">
        <v>9793</v>
      </c>
      <c r="AQ2822" s="95">
        <v>3</v>
      </c>
      <c r="AR2822" s="95">
        <v>1</v>
      </c>
      <c r="AS2822" s="15">
        <f t="shared" si="3577"/>
        <v>46071.25</v>
      </c>
      <c r="AT2822" s="65" t="s">
        <v>163</v>
      </c>
      <c r="AU2822" s="125">
        <v>3.9529999999999998</v>
      </c>
      <c r="AV2822">
        <v>17</v>
      </c>
      <c r="AW2822">
        <v>20600</v>
      </c>
      <c r="AX2822" s="13" t="s">
        <v>10558</v>
      </c>
      <c r="AY2822">
        <v>38</v>
      </c>
      <c r="AZ2822" t="s">
        <v>203</v>
      </c>
      <c r="BA2822" s="20" t="str">
        <f t="shared" si="3616"/>
        <v>17206000000354940638</v>
      </c>
      <c r="BB2822" s="31">
        <f t="shared" si="3617"/>
        <v>20</v>
      </c>
      <c r="BC2822" s="95" t="s">
        <v>10442</v>
      </c>
      <c r="BD2822" s="95" t="s">
        <v>491</v>
      </c>
      <c r="BF2822"/>
      <c r="BG2822" s="95">
        <v>98638521</v>
      </c>
      <c r="BK2822" s="14" t="str">
        <f t="shared" si="3584"/>
        <v>A-CR3</v>
      </c>
      <c r="BL2822" s="95" t="s">
        <v>595</v>
      </c>
    </row>
    <row r="2823" spans="1:69" x14ac:dyDescent="0.25">
      <c r="A2823" t="str">
        <f>VLOOKUP(B2823,[2]RH!$B:$BV,72,0)</f>
        <v>si</v>
      </c>
      <c r="B2823" s="65">
        <v>2883</v>
      </c>
      <c r="C2823" s="169" t="s">
        <v>168</v>
      </c>
      <c r="D2823" s="174" t="s">
        <v>10559</v>
      </c>
      <c r="E2823" s="130" t="s">
        <v>67</v>
      </c>
      <c r="F2823" s="130" t="s">
        <v>118</v>
      </c>
      <c r="G2823" s="7" t="s">
        <v>220</v>
      </c>
      <c r="H2823" s="65" t="s">
        <v>1596</v>
      </c>
      <c r="J2823" s="65" t="s">
        <v>190</v>
      </c>
      <c r="K2823" s="125" t="s">
        <v>146</v>
      </c>
      <c r="L2823" s="132" t="s">
        <v>90</v>
      </c>
      <c r="M2823" s="175" t="s">
        <v>191</v>
      </c>
      <c r="N2823" s="128">
        <v>45706</v>
      </c>
      <c r="P2823" s="7">
        <f t="shared" ca="1" si="3561"/>
        <v>25</v>
      </c>
      <c r="R2823"/>
      <c r="S2823"/>
      <c r="T2823" s="176" t="s">
        <v>156</v>
      </c>
      <c r="U2823" s="7" t="str">
        <f t="shared" si="3608"/>
        <v>Contractuel</v>
      </c>
      <c r="V2823" s="128">
        <v>45706</v>
      </c>
      <c r="W2823" s="128">
        <v>45747</v>
      </c>
      <c r="Z2823" s="128">
        <v>45706</v>
      </c>
      <c r="AA2823" s="7">
        <f t="shared" si="3609"/>
        <v>2</v>
      </c>
      <c r="AB2823" s="7">
        <f t="shared" si="3610"/>
        <v>2025</v>
      </c>
      <c r="AC2823" s="7">
        <f t="shared" si="3611"/>
        <v>2029</v>
      </c>
      <c r="AD2823" s="10" t="e">
        <f t="shared" ref="AD2823:AD2851" ca="1" si="3622">IF(#REF!="Non",(DAYS360(N2823,Q2823)/360),(DAYS360(N2823,TODAY())/360))</f>
        <v>#REF!</v>
      </c>
      <c r="AE2823" s="10" t="e">
        <f t="shared" ca="1" si="3613"/>
        <v>#REF!</v>
      </c>
      <c r="AF2823" s="144">
        <v>29619</v>
      </c>
      <c r="AG2823" s="11">
        <f t="shared" ca="1" si="3614"/>
        <v>44.11780821917808</v>
      </c>
      <c r="AH2823" s="10" t="str">
        <f t="shared" ca="1" si="3615"/>
        <v>&gt;35&lt; 45</v>
      </c>
      <c r="AI2823">
        <v>12255513</v>
      </c>
      <c r="AJ2823" s="13" t="s">
        <v>120</v>
      </c>
      <c r="AK2823" s="163" t="s">
        <v>10560</v>
      </c>
      <c r="AL2823" s="144">
        <v>36127</v>
      </c>
      <c r="AM2823" s="65" t="s">
        <v>108</v>
      </c>
      <c r="AN2823" s="65" t="s">
        <v>76</v>
      </c>
      <c r="AP2823" s="95" t="s">
        <v>9679</v>
      </c>
      <c r="AQ2823" s="95">
        <v>3</v>
      </c>
      <c r="AR2823" s="95">
        <v>1</v>
      </c>
      <c r="AS2823" s="15">
        <f t="shared" si="3577"/>
        <v>46071.25</v>
      </c>
      <c r="AT2823" s="65" t="s">
        <v>163</v>
      </c>
      <c r="AU2823" s="125">
        <v>3.9529999999999998</v>
      </c>
      <c r="AV2823">
        <v>17</v>
      </c>
      <c r="AW2823">
        <v>20600</v>
      </c>
      <c r="AX2823" s="13" t="s">
        <v>10561</v>
      </c>
      <c r="AY2823">
        <v>15</v>
      </c>
      <c r="AZ2823" t="s">
        <v>203</v>
      </c>
      <c r="BA2823" s="20" t="str">
        <f t="shared" si="3616"/>
        <v>17206000000322954015</v>
      </c>
      <c r="BB2823" s="31">
        <f t="shared" si="3617"/>
        <v>20</v>
      </c>
      <c r="BC2823" s="95" t="s">
        <v>10442</v>
      </c>
      <c r="BD2823" s="95" t="s">
        <v>491</v>
      </c>
      <c r="BF2823"/>
      <c r="BG2823" s="95">
        <v>29429025</v>
      </c>
      <c r="BH2823" s="95">
        <v>52002699</v>
      </c>
      <c r="BK2823" s="14" t="str">
        <f t="shared" si="3584"/>
        <v>A-CR3</v>
      </c>
      <c r="BL2823" s="95" t="s">
        <v>595</v>
      </c>
    </row>
    <row r="2824" spans="1:69" x14ac:dyDescent="0.25">
      <c r="A2824" t="str">
        <f>VLOOKUP(B2824,[2]RH!$B:$BV,72,0)</f>
        <v>si</v>
      </c>
      <c r="B2824" s="65">
        <v>2884</v>
      </c>
      <c r="C2824" s="169" t="s">
        <v>168</v>
      </c>
      <c r="D2824" s="174" t="s">
        <v>10562</v>
      </c>
      <c r="E2824" s="130" t="s">
        <v>67</v>
      </c>
      <c r="F2824" s="130" t="s">
        <v>118</v>
      </c>
      <c r="G2824" s="7" t="s">
        <v>220</v>
      </c>
      <c r="H2824" s="65" t="s">
        <v>1596</v>
      </c>
      <c r="J2824" s="65" t="s">
        <v>190</v>
      </c>
      <c r="K2824" s="125" t="s">
        <v>146</v>
      </c>
      <c r="L2824" s="132" t="s">
        <v>90</v>
      </c>
      <c r="M2824" s="175" t="s">
        <v>191</v>
      </c>
      <c r="N2824" s="128">
        <v>45706</v>
      </c>
      <c r="P2824" s="7">
        <f t="shared" ca="1" si="3561"/>
        <v>25</v>
      </c>
      <c r="R2824"/>
      <c r="S2824"/>
      <c r="T2824" s="176" t="s">
        <v>156</v>
      </c>
      <c r="U2824" s="7" t="str">
        <f t="shared" si="3608"/>
        <v>Contractuel</v>
      </c>
      <c r="V2824" s="128">
        <v>45706</v>
      </c>
      <c r="W2824" s="128">
        <v>45747</v>
      </c>
      <c r="Z2824" s="128">
        <v>45706</v>
      </c>
      <c r="AA2824" s="7">
        <f t="shared" si="3609"/>
        <v>2</v>
      </c>
      <c r="AB2824" s="7">
        <f t="shared" si="3610"/>
        <v>2025</v>
      </c>
      <c r="AC2824" s="7">
        <f t="shared" si="3611"/>
        <v>2029</v>
      </c>
      <c r="AD2824" s="10" t="e">
        <f t="shared" ref="AD2824:AD2852" ca="1" si="3623">IF(#REF!="Non",(DAYS360(N2824,Q2824)/360),(DAYS360(N2824,TODAY())/360))</f>
        <v>#REF!</v>
      </c>
      <c r="AE2824" s="10" t="e">
        <f t="shared" ca="1" si="3613"/>
        <v>#REF!</v>
      </c>
      <c r="AF2824" s="144">
        <v>29772</v>
      </c>
      <c r="AG2824" s="11">
        <f t="shared" ca="1" si="3614"/>
        <v>43.698630136986303</v>
      </c>
      <c r="AH2824" s="10" t="str">
        <f t="shared" ca="1" si="3615"/>
        <v>&gt;35&lt; 45</v>
      </c>
      <c r="AI2824">
        <v>17309408</v>
      </c>
      <c r="AJ2824" s="13" t="s">
        <v>92</v>
      </c>
      <c r="AK2824" s="163" t="s">
        <v>10563</v>
      </c>
      <c r="AL2824" s="144">
        <v>43427</v>
      </c>
      <c r="AM2824" s="65" t="s">
        <v>108</v>
      </c>
      <c r="AN2824" s="65" t="s">
        <v>76</v>
      </c>
      <c r="AO2824" s="95">
        <v>3</v>
      </c>
      <c r="AP2824" s="95" t="s">
        <v>9679</v>
      </c>
      <c r="AQ2824" s="95">
        <v>3</v>
      </c>
      <c r="AR2824" s="95">
        <v>1</v>
      </c>
      <c r="AS2824" s="15">
        <f t="shared" si="3577"/>
        <v>46071.25</v>
      </c>
      <c r="AT2824" s="65" t="s">
        <v>163</v>
      </c>
      <c r="AU2824" s="125">
        <v>3.9529999999999998</v>
      </c>
      <c r="AV2824">
        <v>25</v>
      </c>
      <c r="AW2824" s="13" t="s">
        <v>1349</v>
      </c>
      <c r="AX2824" s="13" t="s">
        <v>10564</v>
      </c>
      <c r="AY2824">
        <v>39</v>
      </c>
      <c r="AZ2824" t="s">
        <v>276</v>
      </c>
      <c r="BA2824" s="20" t="str">
        <f t="shared" si="3616"/>
        <v>25033000000139202639</v>
      </c>
      <c r="BB2824" s="31">
        <f t="shared" si="3617"/>
        <v>20</v>
      </c>
      <c r="BC2824" s="95" t="s">
        <v>714</v>
      </c>
      <c r="BD2824" s="132" t="s">
        <v>115</v>
      </c>
      <c r="BF2824"/>
      <c r="BG2824" s="95">
        <v>97026454</v>
      </c>
      <c r="BH2824" s="95">
        <v>97458033</v>
      </c>
      <c r="BK2824" s="14" t="str">
        <f t="shared" si="3584"/>
        <v>A-CR3</v>
      </c>
      <c r="BL2824" s="95" t="s">
        <v>595</v>
      </c>
    </row>
    <row r="2825" spans="1:69" x14ac:dyDescent="0.25">
      <c r="A2825" t="str">
        <f>VLOOKUP(B2825,[2]RH!$B:$BV,72,0)</f>
        <v>si</v>
      </c>
      <c r="B2825" s="65">
        <v>2885</v>
      </c>
      <c r="C2825" s="169" t="s">
        <v>168</v>
      </c>
      <c r="D2825" s="174" t="s">
        <v>10565</v>
      </c>
      <c r="E2825" s="130" t="s">
        <v>67</v>
      </c>
      <c r="F2825" s="130" t="s">
        <v>118</v>
      </c>
      <c r="G2825" s="125" t="s">
        <v>220</v>
      </c>
      <c r="H2825" s="65" t="s">
        <v>1596</v>
      </c>
      <c r="I2825" s="65"/>
      <c r="J2825" s="65" t="s">
        <v>190</v>
      </c>
      <c r="K2825" s="125" t="s">
        <v>146</v>
      </c>
      <c r="L2825" s="132" t="s">
        <v>90</v>
      </c>
      <c r="M2825" s="175" t="s">
        <v>191</v>
      </c>
      <c r="N2825" s="128">
        <v>45706</v>
      </c>
      <c r="O2825" s="95"/>
      <c r="P2825" s="95"/>
      <c r="Q2825" s="95"/>
      <c r="R2825" s="95"/>
      <c r="S2825" s="95"/>
      <c r="T2825" s="176" t="s">
        <v>156</v>
      </c>
      <c r="U2825" s="7" t="str">
        <f t="shared" si="3608"/>
        <v>Contractuel</v>
      </c>
      <c r="V2825" s="128">
        <v>45706</v>
      </c>
      <c r="W2825" s="128">
        <v>45747</v>
      </c>
      <c r="X2825" s="95"/>
      <c r="Y2825" s="95"/>
      <c r="Z2825" s="128">
        <v>45706</v>
      </c>
      <c r="AA2825" s="7">
        <f t="shared" si="3609"/>
        <v>2</v>
      </c>
      <c r="AB2825" s="7">
        <f t="shared" si="3610"/>
        <v>2025</v>
      </c>
      <c r="AC2825" s="7">
        <f t="shared" si="3611"/>
        <v>2029</v>
      </c>
      <c r="AD2825" s="10" t="e">
        <f t="shared" ref="AD2825:AD2847" ca="1" si="3624">IF(#REF!="Non",(DAYS360(N2825,Q2825)/360),(DAYS360(N2825,TODAY())/360))</f>
        <v>#REF!</v>
      </c>
      <c r="AE2825" s="10" t="e">
        <f t="shared" ca="1" si="3613"/>
        <v>#REF!</v>
      </c>
      <c r="AF2825" s="144">
        <v>35925</v>
      </c>
      <c r="AG2825" s="11">
        <f t="shared" ca="1" si="3614"/>
        <v>26.841095890410958</v>
      </c>
      <c r="AH2825" s="10" t="str">
        <f t="shared" ca="1" si="3615"/>
        <v>&gt;25&lt; 35</v>
      </c>
      <c r="AI2825">
        <v>17047807</v>
      </c>
      <c r="AJ2825" s="13" t="s">
        <v>150</v>
      </c>
      <c r="AK2825" s="163" t="s">
        <v>10566</v>
      </c>
      <c r="AL2825" s="144">
        <v>42440</v>
      </c>
      <c r="AM2825" s="65" t="s">
        <v>108</v>
      </c>
      <c r="AN2825" s="65" t="s">
        <v>76</v>
      </c>
      <c r="AO2825" s="95"/>
      <c r="AP2825" s="95" t="s">
        <v>10409</v>
      </c>
      <c r="AQ2825" s="95">
        <v>3</v>
      </c>
      <c r="AR2825" s="95">
        <v>1</v>
      </c>
      <c r="AS2825" s="15">
        <f t="shared" si="3577"/>
        <v>46071.25</v>
      </c>
      <c r="AT2825" s="65" t="s">
        <v>163</v>
      </c>
      <c r="AU2825" s="125">
        <v>3.9529999999999998</v>
      </c>
      <c r="AV2825">
        <v>17</v>
      </c>
      <c r="AW2825" s="13" t="s">
        <v>201</v>
      </c>
      <c r="AX2825" s="13" t="s">
        <v>10567</v>
      </c>
      <c r="AY2825" s="13" t="s">
        <v>120</v>
      </c>
      <c r="AZ2825" t="s">
        <v>203</v>
      </c>
      <c r="BA2825" s="20" t="str">
        <f t="shared" si="3616"/>
        <v>17001000000299865406</v>
      </c>
      <c r="BB2825" s="31">
        <f t="shared" si="3617"/>
        <v>20</v>
      </c>
      <c r="BC2825" s="95" t="s">
        <v>286</v>
      </c>
      <c r="BD2825" s="132" t="s">
        <v>115</v>
      </c>
      <c r="BE2825" s="95"/>
      <c r="BF2825" s="95"/>
      <c r="BG2825" s="95">
        <v>22040935</v>
      </c>
      <c r="BH2825" s="95">
        <v>95901702</v>
      </c>
      <c r="BI2825" s="95"/>
      <c r="BJ2825" s="95"/>
      <c r="BK2825" s="14" t="str">
        <f t="shared" si="3584"/>
        <v>A-CR3</v>
      </c>
      <c r="BL2825" s="95" t="s">
        <v>595</v>
      </c>
      <c r="BM2825" s="95"/>
      <c r="BN2825" s="95"/>
      <c r="BO2825" s="95"/>
      <c r="BP2825" s="95"/>
      <c r="BQ2825" s="95"/>
    </row>
    <row r="2826" spans="1:69" x14ac:dyDescent="0.25">
      <c r="A2826" t="str">
        <f>VLOOKUP(B2826,[2]RH!$B:$BV,72,0)</f>
        <v>non-Actif</v>
      </c>
      <c r="B2826" s="65">
        <v>2886</v>
      </c>
      <c r="C2826" s="169" t="s">
        <v>168</v>
      </c>
      <c r="D2826" s="174" t="s">
        <v>10568</v>
      </c>
      <c r="E2826" s="130" t="s">
        <v>67</v>
      </c>
      <c r="F2826" s="130" t="s">
        <v>118</v>
      </c>
      <c r="G2826" s="125" t="s">
        <v>220</v>
      </c>
      <c r="H2826" s="65" t="s">
        <v>1596</v>
      </c>
      <c r="I2826" s="65"/>
      <c r="J2826" s="65" t="s">
        <v>190</v>
      </c>
      <c r="K2826" s="125" t="s">
        <v>146</v>
      </c>
      <c r="L2826" s="132" t="s">
        <v>90</v>
      </c>
      <c r="M2826" s="175" t="s">
        <v>191</v>
      </c>
      <c r="N2826" s="128">
        <v>45706</v>
      </c>
      <c r="O2826" s="95"/>
      <c r="P2826" s="95"/>
      <c r="Q2826" s="129">
        <v>45707</v>
      </c>
      <c r="R2826" s="95" t="s">
        <v>6470</v>
      </c>
      <c r="S2826" s="95"/>
      <c r="T2826" s="176" t="s">
        <v>156</v>
      </c>
      <c r="U2826" s="7" t="str">
        <f t="shared" si="3608"/>
        <v>Contractuel</v>
      </c>
      <c r="V2826" s="128">
        <v>45706</v>
      </c>
      <c r="W2826" s="128">
        <v>45747</v>
      </c>
      <c r="X2826" s="95"/>
      <c r="Y2826" s="95"/>
      <c r="Z2826" s="128">
        <v>45706</v>
      </c>
      <c r="AA2826" s="7">
        <f t="shared" si="3609"/>
        <v>2</v>
      </c>
      <c r="AB2826" s="7">
        <f t="shared" si="3610"/>
        <v>2025</v>
      </c>
      <c r="AC2826" s="7">
        <f t="shared" si="3611"/>
        <v>2029</v>
      </c>
      <c r="AD2826" s="10" t="e">
        <f t="shared" ref="AD2826:AD2848" ca="1" si="3625">IF(#REF!="Non",(DAYS360(N2826,Q2826)/360),(DAYS360(N2826,TODAY())/360))</f>
        <v>#REF!</v>
      </c>
      <c r="AE2826" s="10" t="e">
        <f t="shared" ca="1" si="3613"/>
        <v>#REF!</v>
      </c>
      <c r="AF2826" s="144">
        <v>28186</v>
      </c>
      <c r="AG2826" s="11">
        <f t="shared" ca="1" si="3614"/>
        <v>48.043835616438358</v>
      </c>
      <c r="AH2826" s="10" t="str">
        <f t="shared" ca="1" si="3615"/>
        <v>&gt;45&lt; 55</v>
      </c>
      <c r="AI2826" s="95"/>
      <c r="AJ2826" s="95"/>
      <c r="AK2826" s="163" t="s">
        <v>10569</v>
      </c>
      <c r="AL2826" s="144">
        <v>35219</v>
      </c>
      <c r="AM2826" s="65" t="s">
        <v>108</v>
      </c>
      <c r="AN2826" s="65" t="s">
        <v>76</v>
      </c>
      <c r="AO2826" s="95">
        <v>2</v>
      </c>
      <c r="AP2826" s="95" t="s">
        <v>9793</v>
      </c>
      <c r="AQ2826" s="95">
        <v>3</v>
      </c>
      <c r="AR2826" s="95">
        <v>1</v>
      </c>
      <c r="AS2826" s="15">
        <f t="shared" si="3577"/>
        <v>46071.25</v>
      </c>
      <c r="AT2826" s="65" t="s">
        <v>163</v>
      </c>
      <c r="AU2826" s="125">
        <v>3.9529999999999998</v>
      </c>
      <c r="AV2826" s="95"/>
      <c r="AW2826" s="95"/>
      <c r="AX2826" s="95"/>
      <c r="AY2826" s="95"/>
      <c r="AZ2826" s="95"/>
      <c r="BA2826" s="20" t="str">
        <f t="shared" si="3616"/>
        <v/>
      </c>
      <c r="BB2826" s="31">
        <f t="shared" si="3617"/>
        <v>0</v>
      </c>
      <c r="BC2826" s="95" t="s">
        <v>6759</v>
      </c>
      <c r="BD2826" s="95" t="s">
        <v>115</v>
      </c>
      <c r="BE2826" s="95"/>
      <c r="BF2826" s="95"/>
      <c r="BG2826" s="95">
        <v>26607424</v>
      </c>
      <c r="BH2826" s="95">
        <v>97660144</v>
      </c>
      <c r="BI2826" s="95"/>
      <c r="BJ2826" s="95"/>
      <c r="BK2826" s="14" t="str">
        <f t="shared" si="3584"/>
        <v>A-CR3</v>
      </c>
      <c r="BL2826" s="95" t="s">
        <v>595</v>
      </c>
      <c r="BM2826" s="95"/>
      <c r="BN2826" s="95"/>
      <c r="BO2826" s="95"/>
      <c r="BP2826" s="95"/>
      <c r="BQ2826" s="95"/>
    </row>
    <row r="2827" spans="1:69" x14ac:dyDescent="0.25">
      <c r="A2827" t="str">
        <f>VLOOKUP(B2827,[2]RH!$B:$BV,72,0)</f>
        <v>si</v>
      </c>
      <c r="B2827" s="65">
        <v>2887</v>
      </c>
      <c r="C2827" s="169" t="s">
        <v>168</v>
      </c>
      <c r="D2827" s="174" t="s">
        <v>10570</v>
      </c>
      <c r="E2827" s="130" t="s">
        <v>67</v>
      </c>
      <c r="F2827" s="130" t="s">
        <v>118</v>
      </c>
      <c r="G2827" s="125" t="s">
        <v>408</v>
      </c>
      <c r="H2827" s="65" t="s">
        <v>1596</v>
      </c>
      <c r="I2827" s="65"/>
      <c r="J2827" s="65" t="s">
        <v>281</v>
      </c>
      <c r="K2827" s="125" t="s">
        <v>146</v>
      </c>
      <c r="L2827" s="132" t="s">
        <v>90</v>
      </c>
      <c r="M2827" s="175" t="s">
        <v>191</v>
      </c>
      <c r="N2827" s="129">
        <v>45707</v>
      </c>
      <c r="O2827" s="95"/>
      <c r="P2827" s="95"/>
      <c r="Q2827" s="95"/>
      <c r="R2827" s="95"/>
      <c r="S2827" s="95"/>
      <c r="T2827" s="176" t="s">
        <v>156</v>
      </c>
      <c r="U2827" s="7" t="str">
        <f t="shared" si="3608"/>
        <v>Contractuel</v>
      </c>
      <c r="V2827" s="129">
        <v>45707</v>
      </c>
      <c r="W2827" s="128">
        <v>45747</v>
      </c>
      <c r="X2827" s="95"/>
      <c r="Y2827" s="95"/>
      <c r="Z2827" s="129">
        <v>45707</v>
      </c>
      <c r="AA2827" s="7">
        <f t="shared" si="3609"/>
        <v>2</v>
      </c>
      <c r="AB2827" s="7">
        <f t="shared" si="3610"/>
        <v>2025</v>
      </c>
      <c r="AC2827" s="7">
        <f t="shared" si="3611"/>
        <v>2029</v>
      </c>
      <c r="AD2827" s="10" t="e">
        <f t="shared" ref="AD2827:AD2849" ca="1" si="3626">IF(#REF!="Non",(DAYS360(N2827,Q2827)/360),(DAYS360(N2827,TODAY())/360))</f>
        <v>#REF!</v>
      </c>
      <c r="AE2827" s="10" t="e">
        <f t="shared" ca="1" si="3613"/>
        <v>#REF!</v>
      </c>
      <c r="AF2827" s="144">
        <v>32768</v>
      </c>
      <c r="AG2827" s="11">
        <f t="shared" ca="1" si="3614"/>
        <v>35.490410958904107</v>
      </c>
      <c r="AH2827" s="10" t="str">
        <f t="shared" ca="1" si="3615"/>
        <v>&gt;35&lt; 45</v>
      </c>
      <c r="AI2827">
        <v>16754306</v>
      </c>
      <c r="AJ2827" s="13" t="s">
        <v>106</v>
      </c>
      <c r="AK2827" s="163" t="s">
        <v>10571</v>
      </c>
      <c r="AL2827" s="144">
        <v>44595</v>
      </c>
      <c r="AM2827" s="65" t="s">
        <v>108</v>
      </c>
      <c r="AN2827" s="65" t="s">
        <v>109</v>
      </c>
      <c r="AO2827" s="95"/>
      <c r="AP2827" s="95" t="s">
        <v>10222</v>
      </c>
      <c r="AQ2827" s="95">
        <v>3</v>
      </c>
      <c r="AR2827" s="95">
        <v>1</v>
      </c>
      <c r="AS2827" s="15">
        <f t="shared" si="3577"/>
        <v>46072.25</v>
      </c>
      <c r="AT2827" s="65" t="s">
        <v>163</v>
      </c>
      <c r="AU2827" s="65">
        <v>4.1150000000000002</v>
      </c>
      <c r="AV2827">
        <v>17</v>
      </c>
      <c r="AW2827" s="13" t="s">
        <v>201</v>
      </c>
      <c r="AX2827" s="13" t="s">
        <v>10572</v>
      </c>
      <c r="AY2827" s="13">
        <v>65</v>
      </c>
      <c r="AZ2827" t="s">
        <v>203</v>
      </c>
      <c r="BA2827" s="20" t="str">
        <f t="shared" si="3616"/>
        <v>17001000000224384565</v>
      </c>
      <c r="BB2827" s="31">
        <f t="shared" si="3617"/>
        <v>20</v>
      </c>
      <c r="BC2827" s="95" t="s">
        <v>6572</v>
      </c>
      <c r="BD2827" s="95" t="s">
        <v>341</v>
      </c>
      <c r="BE2827" s="95"/>
      <c r="BF2827" s="95"/>
      <c r="BG2827" s="95">
        <v>55881596</v>
      </c>
      <c r="BH2827" s="95"/>
      <c r="BI2827" s="95"/>
      <c r="BJ2827" s="95"/>
      <c r="BK2827" s="14" t="str">
        <f t="shared" si="3584"/>
        <v>B-CR3</v>
      </c>
      <c r="BL2827" t="s">
        <v>288</v>
      </c>
      <c r="BM2827" s="95"/>
      <c r="BN2827" s="95"/>
      <c r="BO2827" s="95"/>
      <c r="BP2827" s="95"/>
      <c r="BQ2827" s="95"/>
    </row>
    <row r="2828" spans="1:69" x14ac:dyDescent="0.25">
      <c r="A2828" t="str">
        <f>VLOOKUP(B2828,[2]RH!$B:$BV,72,0)</f>
        <v>si</v>
      </c>
      <c r="B2828" s="65">
        <v>2888</v>
      </c>
      <c r="C2828" s="169" t="s">
        <v>168</v>
      </c>
      <c r="D2828" s="174" t="s">
        <v>10573</v>
      </c>
      <c r="E2828" s="130" t="s">
        <v>67</v>
      </c>
      <c r="F2828" s="130" t="s">
        <v>118</v>
      </c>
      <c r="G2828" s="125" t="s">
        <v>220</v>
      </c>
      <c r="H2828" s="65" t="s">
        <v>1596</v>
      </c>
      <c r="I2828" s="65"/>
      <c r="J2828" s="65" t="s">
        <v>190</v>
      </c>
      <c r="K2828" s="125" t="s">
        <v>146</v>
      </c>
      <c r="L2828" s="132" t="s">
        <v>90</v>
      </c>
      <c r="M2828" s="175" t="s">
        <v>191</v>
      </c>
      <c r="N2828" s="129">
        <v>45707</v>
      </c>
      <c r="O2828" s="95"/>
      <c r="P2828" s="95"/>
      <c r="Q2828" s="95"/>
      <c r="R2828" s="95"/>
      <c r="S2828" s="95"/>
      <c r="T2828" s="176" t="s">
        <v>156</v>
      </c>
      <c r="U2828" s="7" t="str">
        <f t="shared" si="3608"/>
        <v>Contractuel</v>
      </c>
      <c r="V2828" s="129">
        <v>45707</v>
      </c>
      <c r="W2828" s="128">
        <v>45747</v>
      </c>
      <c r="X2828" s="95"/>
      <c r="Y2828" s="95"/>
      <c r="Z2828" s="129">
        <v>45707</v>
      </c>
      <c r="AA2828" s="7">
        <f t="shared" si="3609"/>
        <v>2</v>
      </c>
      <c r="AB2828" s="7">
        <f t="shared" si="3610"/>
        <v>2025</v>
      </c>
      <c r="AC2828" s="7">
        <f t="shared" si="3611"/>
        <v>2029</v>
      </c>
      <c r="AD2828" s="10" t="e">
        <f t="shared" ref="AD2828:AD2850" ca="1" si="3627">IF(#REF!="Non",(DAYS360(N2828,Q2828)/360),(DAYS360(N2828,TODAY())/360))</f>
        <v>#REF!</v>
      </c>
      <c r="AE2828" s="10" t="e">
        <f t="shared" ca="1" si="3613"/>
        <v>#REF!</v>
      </c>
      <c r="AF2828" s="144">
        <v>30431</v>
      </c>
      <c r="AG2828" s="11">
        <f t="shared" ca="1" si="3614"/>
        <v>41.893150684931506</v>
      </c>
      <c r="AH2828" s="10" t="str">
        <f t="shared" ca="1" si="3615"/>
        <v>&gt;35&lt; 45</v>
      </c>
      <c r="AI2828">
        <v>16066574</v>
      </c>
      <c r="AJ2828" s="13" t="s">
        <v>170</v>
      </c>
      <c r="AK2828" s="163" t="s">
        <v>10574</v>
      </c>
      <c r="AL2828" s="144">
        <v>37852</v>
      </c>
      <c r="AM2828" s="65" t="s">
        <v>108</v>
      </c>
      <c r="AN2828" s="65" t="s">
        <v>76</v>
      </c>
      <c r="AO2828" s="95">
        <v>2</v>
      </c>
      <c r="AP2828" s="95" t="s">
        <v>10575</v>
      </c>
      <c r="AQ2828" s="95">
        <v>3</v>
      </c>
      <c r="AR2828" s="95">
        <v>1</v>
      </c>
      <c r="AS2828" s="15">
        <f t="shared" si="3577"/>
        <v>46072.25</v>
      </c>
      <c r="AT2828" s="65" t="s">
        <v>163</v>
      </c>
      <c r="AU2828" s="125">
        <v>3.9529999999999998</v>
      </c>
      <c r="AV2828">
        <v>10</v>
      </c>
      <c r="AW2828">
        <v>70801</v>
      </c>
      <c r="AX2828">
        <v>25086288788</v>
      </c>
      <c r="AY2828">
        <v>51</v>
      </c>
      <c r="AZ2828" t="s">
        <v>633</v>
      </c>
      <c r="BA2828" s="20" t="str">
        <f t="shared" si="3616"/>
        <v>10708012508628878851</v>
      </c>
      <c r="BB2828" s="31">
        <f t="shared" si="3617"/>
        <v>20</v>
      </c>
      <c r="BC2828" s="95" t="s">
        <v>8347</v>
      </c>
      <c r="BD2828" s="95" t="s">
        <v>341</v>
      </c>
      <c r="BE2828" s="95"/>
      <c r="BF2828" s="95"/>
      <c r="BG2828" s="95">
        <v>29936038</v>
      </c>
      <c r="BH2828" s="95">
        <v>97214629</v>
      </c>
      <c r="BI2828" s="95"/>
      <c r="BJ2828" s="95"/>
      <c r="BK2828" s="14" t="str">
        <f t="shared" si="3584"/>
        <v>A-CR3</v>
      </c>
      <c r="BL2828" s="95" t="s">
        <v>595</v>
      </c>
      <c r="BM2828" s="95"/>
      <c r="BN2828" s="95"/>
      <c r="BO2828" s="95"/>
      <c r="BP2828" s="95"/>
      <c r="BQ2828" s="95"/>
    </row>
    <row r="2829" spans="1:69" x14ac:dyDescent="0.25">
      <c r="A2829" t="str">
        <f>VLOOKUP(B2829,[2]RH!$B:$BV,72,0)</f>
        <v>si</v>
      </c>
      <c r="B2829" s="65">
        <v>2889</v>
      </c>
      <c r="C2829" s="169" t="s">
        <v>168</v>
      </c>
      <c r="D2829" s="174" t="s">
        <v>4397</v>
      </c>
      <c r="E2829" s="130" t="s">
        <v>67</v>
      </c>
      <c r="F2829" s="130" t="s">
        <v>118</v>
      </c>
      <c r="G2829" s="125" t="s">
        <v>220</v>
      </c>
      <c r="H2829" s="65" t="s">
        <v>1596</v>
      </c>
      <c r="I2829" s="65"/>
      <c r="J2829" s="65" t="s">
        <v>190</v>
      </c>
      <c r="K2829" s="125" t="s">
        <v>146</v>
      </c>
      <c r="L2829" s="132" t="s">
        <v>90</v>
      </c>
      <c r="M2829" s="175" t="s">
        <v>191</v>
      </c>
      <c r="N2829" s="129">
        <v>45707</v>
      </c>
      <c r="O2829" s="95"/>
      <c r="P2829" s="95"/>
      <c r="Q2829" s="95"/>
      <c r="R2829" s="95"/>
      <c r="S2829" s="95"/>
      <c r="T2829" s="176" t="s">
        <v>156</v>
      </c>
      <c r="U2829" s="7" t="str">
        <f t="shared" si="3608"/>
        <v>Contractuel</v>
      </c>
      <c r="V2829" s="129">
        <v>45707</v>
      </c>
      <c r="W2829" s="128">
        <v>45747</v>
      </c>
      <c r="X2829" s="95"/>
      <c r="Y2829" s="95"/>
      <c r="Z2829" s="129">
        <v>45707</v>
      </c>
      <c r="AA2829" s="7">
        <f t="shared" si="3609"/>
        <v>2</v>
      </c>
      <c r="AB2829" s="7">
        <f t="shared" si="3610"/>
        <v>2025</v>
      </c>
      <c r="AC2829" s="7">
        <f t="shared" si="3611"/>
        <v>2029</v>
      </c>
      <c r="AD2829" s="10" t="e">
        <f t="shared" ref="AD2829:AD2851" ca="1" si="3628">IF(#REF!="Non",(DAYS360(N2829,Q2829)/360),(DAYS360(N2829,TODAY())/360))</f>
        <v>#REF!</v>
      </c>
      <c r="AE2829" s="10" t="e">
        <f t="shared" ca="1" si="3613"/>
        <v>#REF!</v>
      </c>
      <c r="AF2829" s="144">
        <v>29022</v>
      </c>
      <c r="AG2829" s="11">
        <f t="shared" ca="1" si="3614"/>
        <v>45.753424657534246</v>
      </c>
      <c r="AH2829" s="10" t="str">
        <f t="shared" ca="1" si="3615"/>
        <v>&gt;45&lt; 55</v>
      </c>
      <c r="AI2829">
        <v>17283357</v>
      </c>
      <c r="AJ2829" s="13" t="s">
        <v>192</v>
      </c>
      <c r="AK2829" s="163" t="s">
        <v>4399</v>
      </c>
      <c r="AL2829" s="144">
        <v>44494</v>
      </c>
      <c r="AM2829" s="65" t="s">
        <v>108</v>
      </c>
      <c r="AN2829" s="65" t="s">
        <v>76</v>
      </c>
      <c r="AO2829" s="95">
        <v>5</v>
      </c>
      <c r="AP2829" s="95" t="s">
        <v>9566</v>
      </c>
      <c r="AQ2829" s="95">
        <v>3</v>
      </c>
      <c r="AR2829" s="95">
        <v>1</v>
      </c>
      <c r="AS2829" s="15">
        <f t="shared" si="3577"/>
        <v>46072.25</v>
      </c>
      <c r="AT2829" s="65" t="s">
        <v>163</v>
      </c>
      <c r="AU2829" s="125">
        <v>3.9529999999999998</v>
      </c>
      <c r="AV2829" s="95">
        <v>17</v>
      </c>
      <c r="AW2829" s="164" t="s">
        <v>201</v>
      </c>
      <c r="AX2829" s="164" t="s">
        <v>10576</v>
      </c>
      <c r="AY2829" s="95">
        <v>87</v>
      </c>
      <c r="AZ2829" s="95" t="s">
        <v>203</v>
      </c>
      <c r="BA2829" s="20" t="str">
        <f t="shared" si="3616"/>
        <v>17001000000357150987</v>
      </c>
      <c r="BB2829" s="31">
        <f t="shared" si="3617"/>
        <v>20</v>
      </c>
      <c r="BC2829" s="95" t="s">
        <v>286</v>
      </c>
      <c r="BD2829" s="95" t="s">
        <v>115</v>
      </c>
      <c r="BE2829" s="95"/>
      <c r="BF2829" s="95"/>
      <c r="BG2829" s="95">
        <v>53610854</v>
      </c>
      <c r="BH2829" s="95"/>
      <c r="BI2829" s="95"/>
      <c r="BJ2829" s="95"/>
      <c r="BK2829" s="14" t="str">
        <f t="shared" si="3584"/>
        <v>A-CR3</v>
      </c>
      <c r="BL2829" s="95" t="s">
        <v>595</v>
      </c>
      <c r="BM2829" s="95"/>
      <c r="BN2829" s="95"/>
      <c r="BO2829" s="95"/>
      <c r="BP2829" s="95"/>
      <c r="BQ2829" s="95"/>
    </row>
    <row r="2830" spans="1:69" x14ac:dyDescent="0.25">
      <c r="A2830" t="str">
        <f>VLOOKUP(B2830,[2]RH!$B:$BV,72,0)</f>
        <v>si</v>
      </c>
      <c r="B2830" s="65">
        <v>2890</v>
      </c>
      <c r="C2830" s="169" t="s">
        <v>168</v>
      </c>
      <c r="D2830" s="174" t="s">
        <v>10577</v>
      </c>
      <c r="E2830" s="130" t="s">
        <v>67</v>
      </c>
      <c r="F2830" s="65" t="s">
        <v>102</v>
      </c>
      <c r="G2830" s="65" t="s">
        <v>1585</v>
      </c>
      <c r="H2830" s="65" t="s">
        <v>102</v>
      </c>
      <c r="I2830" s="65" t="s">
        <v>8781</v>
      </c>
      <c r="J2830" s="65"/>
      <c r="K2830" s="65" t="s">
        <v>89</v>
      </c>
      <c r="L2830" s="132" t="s">
        <v>90</v>
      </c>
      <c r="M2830" s="175" t="s">
        <v>191</v>
      </c>
      <c r="N2830" s="129">
        <v>45707</v>
      </c>
      <c r="O2830" s="95"/>
      <c r="P2830" s="95"/>
      <c r="Q2830" s="95"/>
      <c r="R2830" s="95"/>
      <c r="S2830" s="95"/>
      <c r="T2830" s="176" t="s">
        <v>156</v>
      </c>
      <c r="U2830" s="7" t="str">
        <f t="shared" si="3608"/>
        <v>Contractuel</v>
      </c>
      <c r="V2830" s="129">
        <v>45707</v>
      </c>
      <c r="W2830" s="128">
        <v>45747</v>
      </c>
      <c r="X2830" s="95"/>
      <c r="Y2830" s="95"/>
      <c r="Z2830" s="129">
        <v>45707</v>
      </c>
      <c r="AA2830" s="7">
        <f t="shared" si="3609"/>
        <v>2</v>
      </c>
      <c r="AB2830" s="7">
        <f t="shared" si="3610"/>
        <v>2025</v>
      </c>
      <c r="AC2830" s="7">
        <f t="shared" si="3611"/>
        <v>2029</v>
      </c>
      <c r="AD2830" s="10" t="e">
        <f t="shared" ref="AD2830:AD2852" ca="1" si="3629">IF(#REF!="Non",(DAYS360(N2830,Q2830)/360),(DAYS360(N2830,TODAY())/360))</f>
        <v>#REF!</v>
      </c>
      <c r="AE2830" s="10" t="e">
        <f t="shared" ca="1" si="3613"/>
        <v>#REF!</v>
      </c>
      <c r="AF2830" s="144">
        <v>31466</v>
      </c>
      <c r="AG2830" s="11">
        <f t="shared" ca="1" si="3614"/>
        <v>39.057534246575344</v>
      </c>
      <c r="AH2830" s="10" t="str">
        <f t="shared" ca="1" si="3615"/>
        <v>&gt;35&lt; 45</v>
      </c>
      <c r="AI2830">
        <v>12669089</v>
      </c>
      <c r="AJ2830" s="13" t="s">
        <v>192</v>
      </c>
      <c r="AK2830" s="163" t="s">
        <v>10578</v>
      </c>
      <c r="AL2830" s="144">
        <v>39926</v>
      </c>
      <c r="AM2830" s="65" t="s">
        <v>75</v>
      </c>
      <c r="AN2830" s="65" t="s">
        <v>10119</v>
      </c>
      <c r="AO2830" s="95">
        <v>1</v>
      </c>
      <c r="AP2830" s="95" t="s">
        <v>9608</v>
      </c>
      <c r="AQ2830" s="95">
        <v>3</v>
      </c>
      <c r="AR2830" s="95">
        <v>1</v>
      </c>
      <c r="AS2830" s="15">
        <f t="shared" si="3577"/>
        <v>46072.25</v>
      </c>
      <c r="AT2830" s="65" t="s">
        <v>163</v>
      </c>
      <c r="AU2830" s="65">
        <v>4.0570000000000004</v>
      </c>
      <c r="AV2830">
        <v>17</v>
      </c>
      <c r="AW2830" s="13" t="s">
        <v>201</v>
      </c>
      <c r="AX2830" s="13" t="s">
        <v>10579</v>
      </c>
      <c r="AY2830">
        <v>19</v>
      </c>
      <c r="AZ2830" t="s">
        <v>203</v>
      </c>
      <c r="BA2830" s="20" t="str">
        <f t="shared" si="3616"/>
        <v>17001000000284387019</v>
      </c>
      <c r="BB2830" s="31">
        <f t="shared" si="3617"/>
        <v>20</v>
      </c>
      <c r="BC2830" s="95" t="s">
        <v>1835</v>
      </c>
      <c r="BD2830" s="95" t="s">
        <v>341</v>
      </c>
      <c r="BE2830" s="95"/>
      <c r="BF2830" s="95"/>
      <c r="BG2830" s="95">
        <v>26027491</v>
      </c>
      <c r="BH2830" s="95">
        <v>53973206</v>
      </c>
      <c r="BI2830" s="95"/>
      <c r="BJ2830" s="95"/>
      <c r="BK2830" s="14" t="str">
        <f t="shared" si="3584"/>
        <v>-LOGISTIQUE</v>
      </c>
      <c r="BL2830" t="s">
        <v>241</v>
      </c>
      <c r="BM2830" s="95"/>
      <c r="BN2830" s="95"/>
      <c r="BO2830" s="95"/>
      <c r="BP2830" s="95"/>
      <c r="BQ2830" s="95"/>
    </row>
    <row r="2831" spans="1:69" x14ac:dyDescent="0.25">
      <c r="A2831" t="str">
        <f>VLOOKUP(B2831,[2]RH!$B:$BV,72,0)</f>
        <v>si</v>
      </c>
      <c r="B2831" s="65">
        <v>2891</v>
      </c>
      <c r="C2831" s="169" t="s">
        <v>168</v>
      </c>
      <c r="D2831" s="174" t="s">
        <v>10580</v>
      </c>
      <c r="E2831" s="130" t="s">
        <v>67</v>
      </c>
      <c r="F2831" s="130" t="s">
        <v>118</v>
      </c>
      <c r="G2831" s="65" t="s">
        <v>5325</v>
      </c>
      <c r="H2831" s="65" t="s">
        <v>891</v>
      </c>
      <c r="I2831" s="65" t="s">
        <v>892</v>
      </c>
      <c r="J2831" s="65"/>
      <c r="K2831" s="65" t="s">
        <v>89</v>
      </c>
      <c r="L2831" s="132" t="s">
        <v>90</v>
      </c>
      <c r="M2831" s="175" t="s">
        <v>191</v>
      </c>
      <c r="N2831" s="129">
        <v>45708</v>
      </c>
      <c r="O2831" s="95"/>
      <c r="P2831" s="95"/>
      <c r="Q2831" s="95"/>
      <c r="R2831" s="95"/>
      <c r="S2831" s="95"/>
      <c r="T2831" s="176" t="s">
        <v>156</v>
      </c>
      <c r="U2831" s="7" t="str">
        <f t="shared" si="3608"/>
        <v>Contractuel</v>
      </c>
      <c r="V2831" s="129">
        <v>45708</v>
      </c>
      <c r="W2831" s="128">
        <v>45747</v>
      </c>
      <c r="X2831" s="95"/>
      <c r="Y2831" s="95"/>
      <c r="Z2831" s="129">
        <v>45708</v>
      </c>
      <c r="AA2831" s="7">
        <f t="shared" si="3609"/>
        <v>2</v>
      </c>
      <c r="AB2831" s="7">
        <f t="shared" si="3610"/>
        <v>2025</v>
      </c>
      <c r="AC2831" s="7">
        <f t="shared" si="3611"/>
        <v>2029</v>
      </c>
      <c r="AD2831" s="10" t="e">
        <f t="shared" ref="AD2831:AD2853" ca="1" si="3630">IF(#REF!="Non",(DAYS360(N2831,Q2831)/360),(DAYS360(N2831,TODAY())/360))</f>
        <v>#REF!</v>
      </c>
      <c r="AE2831" s="10" t="e">
        <f t="shared" ca="1" si="3613"/>
        <v>#REF!</v>
      </c>
      <c r="AF2831" s="144">
        <v>35487</v>
      </c>
      <c r="AG2831" s="11">
        <f t="shared" ca="1" si="3614"/>
        <v>28.041095890410958</v>
      </c>
      <c r="AH2831" s="10" t="str">
        <f t="shared" ca="1" si="3615"/>
        <v>&gt;25&lt; 35</v>
      </c>
      <c r="AI2831">
        <v>17307139</v>
      </c>
      <c r="AJ2831" s="13" t="s">
        <v>92</v>
      </c>
      <c r="AK2831" s="163" t="s">
        <v>10581</v>
      </c>
      <c r="AL2831" s="144">
        <v>42241</v>
      </c>
      <c r="AM2831" s="65" t="s">
        <v>108</v>
      </c>
      <c r="AN2831" s="65" t="s">
        <v>109</v>
      </c>
      <c r="AO2831" s="95"/>
      <c r="AP2831" s="95" t="s">
        <v>1514</v>
      </c>
      <c r="AQ2831" s="95">
        <v>3</v>
      </c>
      <c r="AR2831" s="95">
        <v>1</v>
      </c>
      <c r="AS2831" s="15">
        <f t="shared" si="3577"/>
        <v>46073.25</v>
      </c>
      <c r="AT2831" s="65" t="s">
        <v>163</v>
      </c>
      <c r="AU2831" s="65">
        <v>4.1150000000000002</v>
      </c>
      <c r="AV2831">
        <v>17</v>
      </c>
      <c r="AW2831" s="13" t="s">
        <v>201</v>
      </c>
      <c r="AX2831" s="13" t="s">
        <v>10582</v>
      </c>
      <c r="AY2831" s="13" t="s">
        <v>150</v>
      </c>
      <c r="AZ2831" t="s">
        <v>203</v>
      </c>
      <c r="BA2831" s="20" t="str">
        <f t="shared" si="3616"/>
        <v>17001000000284435907</v>
      </c>
      <c r="BB2831" s="31">
        <f t="shared" si="3617"/>
        <v>20</v>
      </c>
      <c r="BC2831" s="95" t="s">
        <v>714</v>
      </c>
      <c r="BD2831" s="95" t="s">
        <v>115</v>
      </c>
      <c r="BE2831" s="95"/>
      <c r="BF2831" s="95"/>
      <c r="BG2831" s="95">
        <v>51567886</v>
      </c>
      <c r="BH2831" s="95">
        <v>22193196</v>
      </c>
      <c r="BI2831" s="95"/>
      <c r="BJ2831" s="95"/>
      <c r="BK2831" s="14" t="str">
        <f t="shared" si="3584"/>
        <v>-APPOLO</v>
      </c>
      <c r="BL2831" t="s">
        <v>288</v>
      </c>
      <c r="BM2831" s="95"/>
      <c r="BN2831" s="95"/>
      <c r="BO2831" s="95"/>
      <c r="BP2831" s="95"/>
      <c r="BQ2831" s="95"/>
    </row>
    <row r="2832" spans="1:69" x14ac:dyDescent="0.25">
      <c r="A2832" t="str">
        <f>VLOOKUP(B2832,[2]RH!$B:$BV,72,0)</f>
        <v>non-Actif</v>
      </c>
      <c r="B2832" s="65">
        <v>2892</v>
      </c>
      <c r="C2832" s="169" t="s">
        <v>168</v>
      </c>
      <c r="D2832" s="174" t="s">
        <v>10583</v>
      </c>
      <c r="E2832" s="130" t="s">
        <v>67</v>
      </c>
      <c r="F2832" s="130" t="s">
        <v>118</v>
      </c>
      <c r="G2832" s="125" t="s">
        <v>220</v>
      </c>
      <c r="H2832" s="65" t="s">
        <v>1596</v>
      </c>
      <c r="I2832" s="65"/>
      <c r="J2832" s="65" t="s">
        <v>190</v>
      </c>
      <c r="K2832" s="125" t="s">
        <v>146</v>
      </c>
      <c r="L2832" s="132" t="s">
        <v>90</v>
      </c>
      <c r="M2832" s="175" t="s">
        <v>191</v>
      </c>
      <c r="N2832" s="129">
        <v>45708</v>
      </c>
      <c r="O2832" s="95"/>
      <c r="P2832" s="95"/>
      <c r="Q2832" s="95"/>
      <c r="R2832" s="95" t="s">
        <v>1728</v>
      </c>
      <c r="S2832" s="95"/>
      <c r="T2832" s="176" t="s">
        <v>156</v>
      </c>
      <c r="U2832" s="7" t="str">
        <f t="shared" si="3608"/>
        <v>Contractuel</v>
      </c>
      <c r="V2832" s="129">
        <v>45708</v>
      </c>
      <c r="W2832" s="128">
        <v>45747</v>
      </c>
      <c r="X2832" s="95"/>
      <c r="Y2832" s="95"/>
      <c r="Z2832" s="129">
        <v>45708</v>
      </c>
      <c r="AA2832" s="7">
        <f t="shared" si="3609"/>
        <v>2</v>
      </c>
      <c r="AB2832" s="7">
        <f t="shared" si="3610"/>
        <v>2025</v>
      </c>
      <c r="AC2832" s="7">
        <f t="shared" si="3611"/>
        <v>2029</v>
      </c>
      <c r="AD2832" s="10" t="e">
        <f t="shared" ref="AD2832:AD2854" ca="1" si="3631">IF(#REF!="Non",(DAYS360(N2832,Q2832)/360),(DAYS360(N2832,TODAY())/360))</f>
        <v>#REF!</v>
      </c>
      <c r="AE2832" s="10" t="e">
        <f t="shared" ca="1" si="3613"/>
        <v>#REF!</v>
      </c>
      <c r="AF2832" s="144">
        <v>25715</v>
      </c>
      <c r="AG2832" s="11">
        <f t="shared" ca="1" si="3614"/>
        <v>54.813698630136983</v>
      </c>
      <c r="AH2832" s="10" t="str">
        <f t="shared" ca="1" si="3615"/>
        <v>&gt;45&lt; 55</v>
      </c>
      <c r="AI2832" s="95"/>
      <c r="AJ2832" s="95"/>
      <c r="AK2832" s="163" t="s">
        <v>10584</v>
      </c>
      <c r="AL2832" s="144">
        <v>42798</v>
      </c>
      <c r="AM2832" s="65" t="s">
        <v>108</v>
      </c>
      <c r="AN2832" s="65" t="s">
        <v>76</v>
      </c>
      <c r="AO2832" s="95">
        <v>3</v>
      </c>
      <c r="AP2832" s="95" t="s">
        <v>9581</v>
      </c>
      <c r="AQ2832" s="95">
        <v>3</v>
      </c>
      <c r="AR2832" s="95">
        <v>1</v>
      </c>
      <c r="AS2832" s="15">
        <f t="shared" si="3577"/>
        <v>46073.25</v>
      </c>
      <c r="AT2832" s="65" t="s">
        <v>163</v>
      </c>
      <c r="AU2832" s="125">
        <v>3.9529999999999998</v>
      </c>
      <c r="AV2832" s="95"/>
      <c r="AW2832" s="95"/>
      <c r="AX2832" s="95"/>
      <c r="AY2832" s="95"/>
      <c r="AZ2832" s="95"/>
      <c r="BA2832" s="20" t="str">
        <f t="shared" si="3616"/>
        <v/>
      </c>
      <c r="BB2832" s="31">
        <f t="shared" si="3617"/>
        <v>0</v>
      </c>
      <c r="BC2832" s="95" t="s">
        <v>714</v>
      </c>
      <c r="BD2832" s="95" t="s">
        <v>115</v>
      </c>
      <c r="BE2832" s="95"/>
      <c r="BF2832" s="95"/>
      <c r="BG2832" s="95">
        <v>93355920</v>
      </c>
      <c r="BH2832" s="95"/>
      <c r="BI2832" s="95"/>
      <c r="BJ2832" s="95"/>
      <c r="BK2832" s="14" t="str">
        <f t="shared" si="3584"/>
        <v>A-CR3</v>
      </c>
      <c r="BL2832" s="95" t="s">
        <v>595</v>
      </c>
      <c r="BM2832" s="95"/>
      <c r="BN2832" s="95"/>
      <c r="BO2832" s="95"/>
      <c r="BP2832" s="95"/>
      <c r="BQ2832" s="95"/>
    </row>
    <row r="2833" spans="1:69" x14ac:dyDescent="0.25">
      <c r="A2833" t="str">
        <f>VLOOKUP(B2833,[2]RH!$B:$BV,72,0)</f>
        <v>si</v>
      </c>
      <c r="B2833" s="65">
        <v>2893</v>
      </c>
      <c r="C2833" s="169" t="s">
        <v>65</v>
      </c>
      <c r="D2833" s="174" t="s">
        <v>10585</v>
      </c>
      <c r="E2833" s="130" t="s">
        <v>67</v>
      </c>
      <c r="F2833" s="130" t="s">
        <v>118</v>
      </c>
      <c r="G2833" s="7" t="s">
        <v>5600</v>
      </c>
      <c r="H2833" s="65"/>
      <c r="I2833" s="65"/>
      <c r="J2833" s="65"/>
      <c r="K2833" s="65" t="s">
        <v>70</v>
      </c>
      <c r="L2833" s="7" t="s">
        <v>90</v>
      </c>
      <c r="M2833" s="7" t="str">
        <f t="shared" ref="M2833" si="3632">G2833</f>
        <v>COORDINATEUR PRODUCTION</v>
      </c>
      <c r="N2833" s="129">
        <v>45708</v>
      </c>
      <c r="O2833" s="95"/>
      <c r="P2833" s="95"/>
      <c r="Q2833" s="95"/>
      <c r="R2833" s="95"/>
      <c r="S2833" s="95"/>
      <c r="T2833" s="176" t="s">
        <v>72</v>
      </c>
      <c r="U2833" s="7" t="str">
        <f t="shared" si="3608"/>
        <v>Titulaire</v>
      </c>
      <c r="V2833" s="129">
        <v>45708</v>
      </c>
      <c r="W2833" s="95"/>
      <c r="X2833" s="95"/>
      <c r="Y2833" s="95"/>
      <c r="Z2833" s="129">
        <v>45708</v>
      </c>
      <c r="AA2833" s="7">
        <f t="shared" si="3609"/>
        <v>2</v>
      </c>
      <c r="AB2833" s="7">
        <f t="shared" si="3610"/>
        <v>2025</v>
      </c>
      <c r="AC2833" s="7">
        <f t="shared" si="3611"/>
        <v>2029</v>
      </c>
      <c r="AD2833" s="10" t="e">
        <f t="shared" ref="AD2833:AD2855" ca="1" si="3633">IF(#REF!="Non",(DAYS360(N2833,Q2833)/360),(DAYS360(N2833,TODAY())/360))</f>
        <v>#REF!</v>
      </c>
      <c r="AE2833" s="10" t="e">
        <f t="shared" ca="1" si="3613"/>
        <v>#REF!</v>
      </c>
      <c r="AF2833" s="144">
        <v>29672</v>
      </c>
      <c r="AG2833" s="11">
        <f t="shared" ca="1" si="3614"/>
        <v>43.972602739726028</v>
      </c>
      <c r="AH2833" s="10" t="str">
        <f t="shared" ca="1" si="3615"/>
        <v>&gt;35&lt; 45</v>
      </c>
      <c r="AI2833">
        <v>12873402</v>
      </c>
      <c r="AJ2833" s="13" t="s">
        <v>213</v>
      </c>
      <c r="AK2833" s="163" t="s">
        <v>10586</v>
      </c>
      <c r="AL2833" s="144">
        <v>45198</v>
      </c>
      <c r="AM2833" s="65" t="s">
        <v>75</v>
      </c>
      <c r="AN2833" s="65" t="s">
        <v>10119</v>
      </c>
      <c r="AO2833" s="95"/>
      <c r="AP2833" s="95" t="s">
        <v>10587</v>
      </c>
      <c r="AQ2833">
        <v>16</v>
      </c>
      <c r="AR2833" s="14">
        <v>1</v>
      </c>
      <c r="AS2833" s="15">
        <f t="shared" si="3577"/>
        <v>46073.25</v>
      </c>
      <c r="AT2833" s="65" t="s">
        <v>77</v>
      </c>
      <c r="AU2833" s="65">
        <v>3500</v>
      </c>
      <c r="AV2833">
        <v>20</v>
      </c>
      <c r="AW2833" s="13" t="s">
        <v>10588</v>
      </c>
      <c r="AX2833">
        <v>20100071749</v>
      </c>
      <c r="AY2833">
        <v>59</v>
      </c>
      <c r="AZ2833" t="s">
        <v>818</v>
      </c>
      <c r="BA2833" s="20" t="str">
        <f t="shared" si="3616"/>
        <v>20025252010007174959</v>
      </c>
      <c r="BB2833" s="31">
        <f t="shared" si="3617"/>
        <v>20</v>
      </c>
      <c r="BC2833" s="95" t="s">
        <v>10589</v>
      </c>
      <c r="BD2833" s="95" t="s">
        <v>85</v>
      </c>
      <c r="BE2833" s="95"/>
      <c r="BF2833" s="95"/>
      <c r="BG2833" s="95">
        <v>54312020</v>
      </c>
      <c r="BH2833" s="95"/>
      <c r="BI2833" s="95"/>
      <c r="BJ2833" s="95"/>
      <c r="BK2833" s="14" t="str">
        <f t="shared" si="3584"/>
        <v>CADRE</v>
      </c>
      <c r="BL2833" s="95"/>
      <c r="BM2833" s="95"/>
      <c r="BN2833" s="95"/>
      <c r="BO2833" s="95"/>
      <c r="BP2833" s="95"/>
      <c r="BQ2833" s="95"/>
    </row>
    <row r="2834" spans="1:69" x14ac:dyDescent="0.25">
      <c r="A2834" t="str">
        <f>VLOOKUP(B2834,[2]RH!$B:$BV,72,0)</f>
        <v>si</v>
      </c>
      <c r="B2834" s="65">
        <v>2894</v>
      </c>
      <c r="C2834" s="169" t="s">
        <v>65</v>
      </c>
      <c r="D2834" s="174" t="s">
        <v>10590</v>
      </c>
      <c r="E2834" s="130" t="s">
        <v>67</v>
      </c>
      <c r="F2834" s="130" t="s">
        <v>258</v>
      </c>
      <c r="G2834" s="65" t="s">
        <v>890</v>
      </c>
      <c r="H2834" s="65" t="s">
        <v>891</v>
      </c>
      <c r="I2834" s="65" t="s">
        <v>892</v>
      </c>
      <c r="J2834" s="65" t="s">
        <v>281</v>
      </c>
      <c r="K2834" s="65" t="s">
        <v>89</v>
      </c>
      <c r="L2834" s="132" t="s">
        <v>90</v>
      </c>
      <c r="M2834" s="175" t="s">
        <v>191</v>
      </c>
      <c r="N2834" s="129">
        <v>45709</v>
      </c>
      <c r="R2834"/>
      <c r="S2834"/>
      <c r="T2834" s="176" t="s">
        <v>156</v>
      </c>
      <c r="U2834" s="7" t="str">
        <f t="shared" si="3608"/>
        <v>Contractuel</v>
      </c>
      <c r="V2834" s="129">
        <v>45709</v>
      </c>
      <c r="W2834" s="128">
        <v>45747</v>
      </c>
      <c r="Z2834" s="129">
        <v>45709</v>
      </c>
      <c r="AA2834" s="7">
        <f t="shared" si="3609"/>
        <v>2</v>
      </c>
      <c r="AB2834" s="7">
        <f t="shared" si="3610"/>
        <v>2025</v>
      </c>
      <c r="AC2834" s="7">
        <f t="shared" si="3611"/>
        <v>2029</v>
      </c>
      <c r="AD2834" s="10" t="e">
        <f t="shared" ref="AD2834:AD2856" ca="1" si="3634">IF(#REF!="Non",(DAYS360(N2834,Q2834)/360),(DAYS360(N2834,TODAY())/360))</f>
        <v>#REF!</v>
      </c>
      <c r="AE2834" s="10" t="e">
        <f t="shared" ca="1" si="3613"/>
        <v>#REF!</v>
      </c>
      <c r="AF2834" s="144">
        <v>35173</v>
      </c>
      <c r="AG2834" s="11">
        <f t="shared" ca="1" si="3614"/>
        <v>28.901369863013699</v>
      </c>
      <c r="AH2834" s="10" t="str">
        <f t="shared" ca="1" si="3615"/>
        <v>&gt;25&lt; 35</v>
      </c>
      <c r="AI2834">
        <v>17276590</v>
      </c>
      <c r="AJ2834" s="13" t="s">
        <v>82</v>
      </c>
      <c r="AK2834" s="163" t="s">
        <v>10591</v>
      </c>
      <c r="AL2834" s="144">
        <v>41825</v>
      </c>
      <c r="AM2834" s="65" t="s">
        <v>75</v>
      </c>
      <c r="AN2834" s="65" t="s">
        <v>109</v>
      </c>
      <c r="AP2834" s="95" t="s">
        <v>1514</v>
      </c>
      <c r="AQ2834" s="95">
        <v>3</v>
      </c>
      <c r="AR2834" s="95">
        <v>1</v>
      </c>
      <c r="AS2834" s="15">
        <f t="shared" si="3577"/>
        <v>46074.25</v>
      </c>
      <c r="AT2834" s="65" t="s">
        <v>163</v>
      </c>
      <c r="AU2834" s="65">
        <v>4.1150000000000002</v>
      </c>
      <c r="AV2834">
        <v>17</v>
      </c>
      <c r="AW2834">
        <v>53594</v>
      </c>
      <c r="AX2834" s="13" t="s">
        <v>10592</v>
      </c>
      <c r="AY2834" s="13" t="s">
        <v>170</v>
      </c>
      <c r="AZ2834" t="s">
        <v>203</v>
      </c>
      <c r="BA2834" s="20" t="str">
        <f t="shared" si="3616"/>
        <v>17535940172201641309</v>
      </c>
      <c r="BB2834" s="31">
        <f t="shared" si="3617"/>
        <v>20</v>
      </c>
      <c r="BC2834" s="95" t="s">
        <v>431</v>
      </c>
      <c r="BD2834" s="95" t="s">
        <v>85</v>
      </c>
      <c r="BF2834"/>
      <c r="BG2834" s="95">
        <v>90231620</v>
      </c>
      <c r="BK2834" s="14" t="str">
        <f t="shared" si="3584"/>
        <v>B-APPOLO</v>
      </c>
      <c r="BL2834" t="s">
        <v>288</v>
      </c>
    </row>
    <row r="2835" spans="1:69" x14ac:dyDescent="0.25">
      <c r="A2835" t="str">
        <f>VLOOKUP(B2835,[2]RH!$B:$BV,72,0)</f>
        <v>si</v>
      </c>
      <c r="B2835" s="65">
        <v>2895</v>
      </c>
      <c r="C2835" s="169" t="s">
        <v>168</v>
      </c>
      <c r="D2835" s="174" t="s">
        <v>10593</v>
      </c>
      <c r="E2835" s="130" t="s">
        <v>67</v>
      </c>
      <c r="F2835" s="130" t="s">
        <v>118</v>
      </c>
      <c r="G2835" s="65" t="s">
        <v>5325</v>
      </c>
      <c r="H2835" s="65" t="s">
        <v>1596</v>
      </c>
      <c r="J2835" s="65" t="s">
        <v>281</v>
      </c>
      <c r="K2835" s="65" t="s">
        <v>89</v>
      </c>
      <c r="L2835" s="132" t="s">
        <v>90</v>
      </c>
      <c r="M2835" s="175" t="s">
        <v>191</v>
      </c>
      <c r="N2835" s="129">
        <v>45709</v>
      </c>
      <c r="R2835"/>
      <c r="S2835"/>
      <c r="T2835" s="176" t="s">
        <v>156</v>
      </c>
      <c r="U2835" s="7" t="str">
        <f t="shared" si="3608"/>
        <v>Contractuel</v>
      </c>
      <c r="V2835" s="129">
        <v>45709</v>
      </c>
      <c r="W2835" s="128">
        <v>45747</v>
      </c>
      <c r="Z2835" s="129">
        <v>45709</v>
      </c>
      <c r="AA2835" s="7">
        <f t="shared" si="3609"/>
        <v>2</v>
      </c>
      <c r="AB2835" s="7">
        <f t="shared" si="3610"/>
        <v>2025</v>
      </c>
      <c r="AC2835" s="7">
        <f t="shared" si="3611"/>
        <v>2029</v>
      </c>
      <c r="AD2835" s="10" t="e">
        <f t="shared" ref="AD2835:AD2857" ca="1" si="3635">IF(#REF!="Non",(DAYS360(N2835,Q2835)/360),(DAYS360(N2835,TODAY())/360))</f>
        <v>#REF!</v>
      </c>
      <c r="AE2835" s="10" t="e">
        <f t="shared" ca="1" si="3613"/>
        <v>#REF!</v>
      </c>
      <c r="AF2835" s="144">
        <v>37756</v>
      </c>
      <c r="AG2835" s="11">
        <f t="shared" ca="1" si="3614"/>
        <v>21.824657534246576</v>
      </c>
      <c r="AH2835" s="10" t="str">
        <f t="shared" ca="1" si="3615"/>
        <v>&lt; 25</v>
      </c>
      <c r="AI2835">
        <v>19143674</v>
      </c>
      <c r="AJ2835" s="13" t="s">
        <v>192</v>
      </c>
      <c r="AK2835" s="163" t="s">
        <v>10594</v>
      </c>
      <c r="AL2835" s="144">
        <v>44334</v>
      </c>
      <c r="AM2835" s="65" t="s">
        <v>108</v>
      </c>
      <c r="AN2835" s="65" t="s">
        <v>109</v>
      </c>
      <c r="AP2835" s="95" t="s">
        <v>10595</v>
      </c>
      <c r="AQ2835" s="95">
        <v>3</v>
      </c>
      <c r="AR2835" s="95">
        <v>1</v>
      </c>
      <c r="AS2835" s="15">
        <f t="shared" si="3577"/>
        <v>46074.25</v>
      </c>
      <c r="AT2835" s="65" t="s">
        <v>163</v>
      </c>
      <c r="AU2835" s="65">
        <v>4.1150000000000002</v>
      </c>
      <c r="AV2835">
        <v>17</v>
      </c>
      <c r="AW2835" s="13" t="s">
        <v>201</v>
      </c>
      <c r="AX2835" s="13" t="s">
        <v>10596</v>
      </c>
      <c r="AY2835">
        <v>88</v>
      </c>
      <c r="AZ2835" t="s">
        <v>203</v>
      </c>
      <c r="BA2835" s="20" t="str">
        <f t="shared" si="3616"/>
        <v>17001000000355000788</v>
      </c>
      <c r="BB2835" s="31">
        <f t="shared" si="3617"/>
        <v>20</v>
      </c>
      <c r="BC2835" s="95" t="s">
        <v>486</v>
      </c>
      <c r="BD2835" s="95" t="s">
        <v>341</v>
      </c>
      <c r="BF2835"/>
      <c r="BG2835" s="95">
        <v>94805105</v>
      </c>
      <c r="BK2835" s="14" t="str">
        <f t="shared" si="3584"/>
        <v>B-CR3</v>
      </c>
      <c r="BL2835" t="s">
        <v>288</v>
      </c>
    </row>
    <row r="2836" spans="1:69" x14ac:dyDescent="0.25">
      <c r="A2836" t="str">
        <f>VLOOKUP(B2836,[2]RH!$B:$BV,72,0)</f>
        <v>si</v>
      </c>
      <c r="B2836" s="65">
        <v>2896</v>
      </c>
      <c r="C2836" s="169" t="s">
        <v>168</v>
      </c>
      <c r="D2836" s="174" t="s">
        <v>10597</v>
      </c>
      <c r="E2836" s="130" t="s">
        <v>67</v>
      </c>
      <c r="F2836" s="130" t="s">
        <v>118</v>
      </c>
      <c r="G2836" s="65" t="s">
        <v>5325</v>
      </c>
      <c r="H2836" s="65" t="s">
        <v>1596</v>
      </c>
      <c r="J2836" s="65" t="s">
        <v>281</v>
      </c>
      <c r="K2836" s="65" t="s">
        <v>89</v>
      </c>
      <c r="L2836" s="132" t="s">
        <v>90</v>
      </c>
      <c r="M2836" s="175" t="s">
        <v>191</v>
      </c>
      <c r="N2836" s="129">
        <v>45709</v>
      </c>
      <c r="R2836"/>
      <c r="S2836"/>
      <c r="T2836" s="176" t="s">
        <v>156</v>
      </c>
      <c r="U2836" s="7" t="str">
        <f t="shared" si="3608"/>
        <v>Contractuel</v>
      </c>
      <c r="V2836" s="129">
        <v>45709</v>
      </c>
      <c r="W2836" s="128">
        <v>45747</v>
      </c>
      <c r="Z2836" s="129">
        <v>45709</v>
      </c>
      <c r="AA2836" s="7">
        <f t="shared" si="3609"/>
        <v>2</v>
      </c>
      <c r="AB2836" s="7">
        <f t="shared" si="3610"/>
        <v>2025</v>
      </c>
      <c r="AC2836" s="7">
        <f t="shared" si="3611"/>
        <v>2029</v>
      </c>
      <c r="AD2836" s="10" t="e">
        <f t="shared" ref="AD2836:AD2858" ca="1" si="3636">IF(#REF!="Non",(DAYS360(N2836,Q2836)/360),(DAYS360(N2836,TODAY())/360))</f>
        <v>#REF!</v>
      </c>
      <c r="AE2836" s="10" t="e">
        <f t="shared" ca="1" si="3613"/>
        <v>#REF!</v>
      </c>
      <c r="AF2836" s="144">
        <v>33210</v>
      </c>
      <c r="AG2836" s="11">
        <f t="shared" ca="1" si="3614"/>
        <v>34.279452054794518</v>
      </c>
      <c r="AH2836" s="10" t="str">
        <f t="shared" ca="1" si="3615"/>
        <v>&gt;25&lt; 35</v>
      </c>
      <c r="AI2836">
        <v>17181654</v>
      </c>
      <c r="AJ2836" s="13" t="s">
        <v>79</v>
      </c>
      <c r="AK2836" s="163" t="s">
        <v>10598</v>
      </c>
      <c r="AL2836" s="144">
        <v>39886</v>
      </c>
      <c r="AM2836" s="65" t="s">
        <v>108</v>
      </c>
      <c r="AN2836" s="65" t="s">
        <v>109</v>
      </c>
      <c r="AP2836" s="95" t="s">
        <v>10599</v>
      </c>
      <c r="AQ2836" s="95">
        <v>3</v>
      </c>
      <c r="AR2836" s="95">
        <v>1</v>
      </c>
      <c r="AS2836" s="15">
        <f t="shared" si="3577"/>
        <v>46074.25</v>
      </c>
      <c r="AT2836" s="65" t="s">
        <v>163</v>
      </c>
      <c r="AU2836" s="65">
        <v>4.1150000000000002</v>
      </c>
      <c r="AV2836">
        <v>17</v>
      </c>
      <c r="AW2836" s="13" t="s">
        <v>201</v>
      </c>
      <c r="AX2836" s="13" t="s">
        <v>10600</v>
      </c>
      <c r="AY2836">
        <v>42</v>
      </c>
      <c r="AZ2836" t="s">
        <v>203</v>
      </c>
      <c r="BA2836" s="20" t="str">
        <f t="shared" si="3616"/>
        <v>17001000000292948142</v>
      </c>
      <c r="BB2836" s="31">
        <f t="shared" si="3617"/>
        <v>20</v>
      </c>
      <c r="BC2836" s="95" t="s">
        <v>6640</v>
      </c>
      <c r="BD2836" s="95" t="s">
        <v>341</v>
      </c>
      <c r="BF2836"/>
      <c r="BG2836" s="95">
        <v>24533173</v>
      </c>
      <c r="BH2836">
        <v>93779635</v>
      </c>
      <c r="BK2836" s="14" t="str">
        <f t="shared" si="3584"/>
        <v>B-CR3</v>
      </c>
      <c r="BL2836" t="s">
        <v>288</v>
      </c>
    </row>
    <row r="2837" spans="1:69" x14ac:dyDescent="0.25">
      <c r="A2837" t="str">
        <f>VLOOKUP(B2837,[2]RH!$B:$BV,72,0)</f>
        <v>si</v>
      </c>
      <c r="B2837" s="65">
        <v>2897</v>
      </c>
      <c r="C2837" s="169" t="s">
        <v>168</v>
      </c>
      <c r="D2837" s="174" t="s">
        <v>10601</v>
      </c>
      <c r="E2837" s="130" t="s">
        <v>67</v>
      </c>
      <c r="F2837" s="130" t="s">
        <v>118</v>
      </c>
      <c r="G2837" s="65" t="s">
        <v>5325</v>
      </c>
      <c r="H2837" s="65" t="s">
        <v>1596</v>
      </c>
      <c r="J2837" s="65" t="s">
        <v>281</v>
      </c>
      <c r="K2837" s="65" t="s">
        <v>89</v>
      </c>
      <c r="L2837" s="132" t="s">
        <v>90</v>
      </c>
      <c r="M2837" s="175" t="s">
        <v>191</v>
      </c>
      <c r="N2837" s="129">
        <v>45712</v>
      </c>
      <c r="R2837"/>
      <c r="S2837"/>
      <c r="T2837" s="176" t="s">
        <v>156</v>
      </c>
      <c r="U2837" s="7" t="str">
        <f t="shared" si="3608"/>
        <v>Contractuel</v>
      </c>
      <c r="V2837" s="129">
        <v>45712</v>
      </c>
      <c r="W2837" s="128">
        <v>45747</v>
      </c>
      <c r="Z2837" s="129">
        <v>45712</v>
      </c>
      <c r="AA2837" s="7">
        <f t="shared" si="3609"/>
        <v>2</v>
      </c>
      <c r="AB2837" s="7">
        <f t="shared" si="3610"/>
        <v>2025</v>
      </c>
      <c r="AC2837" s="7">
        <f t="shared" si="3611"/>
        <v>2029</v>
      </c>
      <c r="AD2837" s="10" t="e">
        <f t="shared" ref="AD2837:AD2859" ca="1" si="3637">IF(#REF!="Non",(DAYS360(N2837,Q2837)/360),(DAYS360(N2837,TODAY())/360))</f>
        <v>#REF!</v>
      </c>
      <c r="AE2837" s="10" t="e">
        <f t="shared" ca="1" si="3613"/>
        <v>#REF!</v>
      </c>
      <c r="AF2837" s="144">
        <v>30502</v>
      </c>
      <c r="AG2837" s="11">
        <f t="shared" ca="1" si="3614"/>
        <v>41.698630136986303</v>
      </c>
      <c r="AH2837" s="10" t="str">
        <f t="shared" ca="1" si="3615"/>
        <v>&gt;35&lt; 45</v>
      </c>
      <c r="AK2837" s="163" t="s">
        <v>10602</v>
      </c>
      <c r="AL2837" s="144">
        <v>43379</v>
      </c>
      <c r="AM2837" s="65" t="s">
        <v>108</v>
      </c>
      <c r="AN2837" s="65" t="s">
        <v>76</v>
      </c>
      <c r="AO2837">
        <v>2</v>
      </c>
      <c r="AP2837" s="95" t="s">
        <v>10603</v>
      </c>
      <c r="AQ2837" s="95">
        <v>3</v>
      </c>
      <c r="AR2837" s="95">
        <v>1</v>
      </c>
      <c r="AS2837" s="15">
        <f t="shared" si="3577"/>
        <v>46077.25</v>
      </c>
      <c r="AT2837" s="65" t="s">
        <v>163</v>
      </c>
      <c r="AU2837" s="65">
        <v>4.1150000000000002</v>
      </c>
      <c r="AV2837">
        <v>25</v>
      </c>
      <c r="AW2837">
        <v>14100</v>
      </c>
      <c r="AX2837" s="13" t="s">
        <v>10604</v>
      </c>
      <c r="AY2837">
        <v>51</v>
      </c>
      <c r="AZ2837" t="s">
        <v>276</v>
      </c>
      <c r="BA2837" s="20" t="str">
        <f t="shared" si="3616"/>
        <v>25141000000139321551</v>
      </c>
      <c r="BB2837" s="31">
        <f t="shared" si="3617"/>
        <v>20</v>
      </c>
      <c r="BC2837" s="95" t="s">
        <v>5141</v>
      </c>
      <c r="BD2837" s="95" t="s">
        <v>85</v>
      </c>
      <c r="BF2837"/>
      <c r="BG2837" s="95">
        <v>93005427</v>
      </c>
      <c r="BH2837">
        <v>53588687</v>
      </c>
      <c r="BK2837" s="14" t="str">
        <f t="shared" si="3584"/>
        <v>B-CR3</v>
      </c>
      <c r="BL2837" t="s">
        <v>288</v>
      </c>
    </row>
    <row r="2838" spans="1:69" x14ac:dyDescent="0.25">
      <c r="A2838" t="str">
        <f>VLOOKUP(B2838,[2]RH!$B:$BV,72,0)</f>
        <v>si</v>
      </c>
      <c r="B2838" s="65">
        <v>2899</v>
      </c>
      <c r="C2838" s="169" t="s">
        <v>168</v>
      </c>
      <c r="D2838" s="174" t="s">
        <v>10605</v>
      </c>
      <c r="E2838" s="130" t="s">
        <v>67</v>
      </c>
      <c r="F2838" s="130" t="s">
        <v>118</v>
      </c>
      <c r="G2838" s="65" t="s">
        <v>5325</v>
      </c>
      <c r="H2838" s="65" t="s">
        <v>1596</v>
      </c>
      <c r="J2838" s="65" t="s">
        <v>281</v>
      </c>
      <c r="K2838" s="65" t="s">
        <v>89</v>
      </c>
      <c r="L2838" s="132" t="s">
        <v>90</v>
      </c>
      <c r="M2838" s="175" t="s">
        <v>191</v>
      </c>
      <c r="N2838" s="129">
        <v>45709</v>
      </c>
      <c r="R2838"/>
      <c r="S2838"/>
      <c r="T2838" s="176" t="s">
        <v>156</v>
      </c>
      <c r="U2838" s="7" t="str">
        <f t="shared" si="3608"/>
        <v>Contractuel</v>
      </c>
      <c r="V2838" s="129">
        <v>45709</v>
      </c>
      <c r="W2838" s="128">
        <v>45747</v>
      </c>
      <c r="Z2838" s="129">
        <v>45709</v>
      </c>
      <c r="AA2838" s="7">
        <f t="shared" si="3609"/>
        <v>2</v>
      </c>
      <c r="AB2838" s="7">
        <f t="shared" si="3610"/>
        <v>2025</v>
      </c>
      <c r="AC2838" s="7">
        <f t="shared" si="3611"/>
        <v>2029</v>
      </c>
      <c r="AD2838" s="10" t="e">
        <f t="shared" ref="AD2838:AD2860" ca="1" si="3638">IF(#REF!="Non",(DAYS360(N2838,Q2838)/360),(DAYS360(N2838,TODAY())/360))</f>
        <v>#REF!</v>
      </c>
      <c r="AE2838" s="10" t="e">
        <f t="shared" ca="1" si="3613"/>
        <v>#REF!</v>
      </c>
      <c r="AF2838" s="144">
        <v>36161</v>
      </c>
      <c r="AG2838" s="11">
        <f t="shared" ca="1" si="3614"/>
        <v>26.194520547945206</v>
      </c>
      <c r="AH2838" s="10" t="str">
        <f t="shared" ca="1" si="3615"/>
        <v>&gt;25&lt; 35</v>
      </c>
      <c r="AK2838" s="163" t="s">
        <v>10606</v>
      </c>
      <c r="AL2838" s="144">
        <v>42644</v>
      </c>
      <c r="AM2838" s="65" t="s">
        <v>108</v>
      </c>
      <c r="AN2838" s="65" t="s">
        <v>109</v>
      </c>
      <c r="AP2838" s="95" t="s">
        <v>10607</v>
      </c>
      <c r="AQ2838" s="95">
        <v>3</v>
      </c>
      <c r="AR2838" s="95">
        <v>1</v>
      </c>
      <c r="AS2838" s="15">
        <f t="shared" si="3577"/>
        <v>46074.25</v>
      </c>
      <c r="AT2838" s="65" t="s">
        <v>163</v>
      </c>
      <c r="AU2838" s="65">
        <v>4.1150000000000002</v>
      </c>
      <c r="AV2838">
        <v>12</v>
      </c>
      <c r="AW2838">
        <v>11600</v>
      </c>
      <c r="AX2838" s="13" t="s">
        <v>10608</v>
      </c>
      <c r="AY2838">
        <v>31</v>
      </c>
      <c r="AZ2838" t="s">
        <v>195</v>
      </c>
      <c r="BA2838" s="20" t="str">
        <f t="shared" si="3616"/>
        <v>12116000000242787331</v>
      </c>
      <c r="BB2838" s="31">
        <f t="shared" si="3617"/>
        <v>20</v>
      </c>
      <c r="BC2838" s="95" t="s">
        <v>1121</v>
      </c>
      <c r="BD2838" s="95" t="s">
        <v>341</v>
      </c>
      <c r="BF2838"/>
      <c r="BG2838" s="95">
        <v>22105247</v>
      </c>
      <c r="BH2838">
        <v>92339725</v>
      </c>
      <c r="BK2838" s="14" t="str">
        <f t="shared" si="3584"/>
        <v>B-CR3</v>
      </c>
      <c r="BL2838" t="s">
        <v>288</v>
      </c>
    </row>
    <row r="2839" spans="1:69" x14ac:dyDescent="0.25">
      <c r="A2839" t="str">
        <f>VLOOKUP(B2839,[2]RH!$B:$BV,72,0)</f>
        <v>si</v>
      </c>
      <c r="B2839" s="65">
        <v>2900</v>
      </c>
      <c r="C2839" s="169" t="s">
        <v>168</v>
      </c>
      <c r="D2839" s="174" t="s">
        <v>10609</v>
      </c>
      <c r="E2839" s="130" t="s">
        <v>67</v>
      </c>
      <c r="F2839" s="130" t="s">
        <v>118</v>
      </c>
      <c r="G2839" s="65" t="s">
        <v>5325</v>
      </c>
      <c r="H2839" s="65" t="s">
        <v>1596</v>
      </c>
      <c r="J2839" s="65" t="s">
        <v>281</v>
      </c>
      <c r="K2839" s="65" t="s">
        <v>89</v>
      </c>
      <c r="L2839" s="132" t="s">
        <v>90</v>
      </c>
      <c r="M2839" s="175" t="s">
        <v>191</v>
      </c>
      <c r="N2839" s="129">
        <v>45713</v>
      </c>
      <c r="R2839"/>
      <c r="S2839"/>
      <c r="T2839" s="176" t="s">
        <v>156</v>
      </c>
      <c r="U2839" s="7" t="str">
        <f t="shared" si="3608"/>
        <v>Contractuel</v>
      </c>
      <c r="V2839" s="129">
        <v>45713</v>
      </c>
      <c r="W2839" s="128">
        <v>45747</v>
      </c>
      <c r="Z2839" s="129">
        <v>45713</v>
      </c>
      <c r="AA2839" s="7">
        <f t="shared" si="3609"/>
        <v>2</v>
      </c>
      <c r="AB2839" s="7">
        <f t="shared" si="3610"/>
        <v>2025</v>
      </c>
      <c r="AC2839" s="7">
        <f t="shared" si="3611"/>
        <v>2029</v>
      </c>
      <c r="AD2839" s="10" t="e">
        <f t="shared" ref="AD2839:AD2861" ca="1" si="3639">IF(#REF!="Non",(DAYS360(N2839,Q2839)/360),(DAYS360(N2839,TODAY())/360))</f>
        <v>#REF!</v>
      </c>
      <c r="AE2839" s="10" t="e">
        <f t="shared" ca="1" si="3613"/>
        <v>#REF!</v>
      </c>
      <c r="AF2839" s="144">
        <v>34321</v>
      </c>
      <c r="AG2839" s="11">
        <f t="shared" ca="1" si="3614"/>
        <v>31.235616438356164</v>
      </c>
      <c r="AH2839" s="10" t="str">
        <f t="shared" ca="1" si="3615"/>
        <v>&gt;25&lt; 35</v>
      </c>
      <c r="AI2839">
        <v>17444615</v>
      </c>
      <c r="AJ2839" s="13" t="s">
        <v>79</v>
      </c>
      <c r="AK2839" s="184" t="s">
        <v>10610</v>
      </c>
      <c r="AL2839" s="144">
        <v>43484</v>
      </c>
      <c r="AM2839" s="65" t="s">
        <v>108</v>
      </c>
      <c r="AN2839" s="65" t="s">
        <v>109</v>
      </c>
      <c r="AP2839" s="95" t="s">
        <v>10611</v>
      </c>
      <c r="AQ2839" s="95">
        <v>3</v>
      </c>
      <c r="AR2839" s="95">
        <v>1</v>
      </c>
      <c r="AS2839" s="15">
        <f t="shared" si="3577"/>
        <v>46078.25</v>
      </c>
      <c r="AT2839" s="65" t="s">
        <v>163</v>
      </c>
      <c r="AU2839" s="65">
        <v>4.1150000000000002</v>
      </c>
      <c r="AV2839">
        <v>17</v>
      </c>
      <c r="AW2839" s="13" t="s">
        <v>201</v>
      </c>
      <c r="AX2839" s="13" t="s">
        <v>10612</v>
      </c>
      <c r="AY2839">
        <v>95</v>
      </c>
      <c r="AZ2839" t="s">
        <v>203</v>
      </c>
      <c r="BA2839" s="20" t="str">
        <f t="shared" si="3616"/>
        <v>17001000000295183895</v>
      </c>
      <c r="BB2839" s="31">
        <f t="shared" si="3617"/>
        <v>20</v>
      </c>
      <c r="BC2839" s="95" t="s">
        <v>1121</v>
      </c>
      <c r="BD2839" s="95" t="s">
        <v>341</v>
      </c>
      <c r="BF2839"/>
      <c r="BG2839" s="95">
        <v>55188246</v>
      </c>
      <c r="BH2839">
        <v>92339725</v>
      </c>
      <c r="BK2839" s="14" t="str">
        <f t="shared" si="3584"/>
        <v>B-CR3</v>
      </c>
      <c r="BL2839" t="s">
        <v>288</v>
      </c>
    </row>
    <row r="2840" spans="1:69" x14ac:dyDescent="0.25">
      <c r="A2840" t="str">
        <f>VLOOKUP(B2840,[2]RH!$B:$BV,72,0)</f>
        <v>si</v>
      </c>
      <c r="B2840" s="65">
        <v>2901</v>
      </c>
      <c r="C2840" s="169" t="s">
        <v>168</v>
      </c>
      <c r="D2840" s="174" t="s">
        <v>10613</v>
      </c>
      <c r="E2840" s="130" t="s">
        <v>67</v>
      </c>
      <c r="F2840" s="130" t="s">
        <v>118</v>
      </c>
      <c r="G2840" s="65" t="s">
        <v>5325</v>
      </c>
      <c r="H2840" s="65" t="s">
        <v>1596</v>
      </c>
      <c r="J2840" s="65" t="s">
        <v>281</v>
      </c>
      <c r="K2840" s="65" t="s">
        <v>89</v>
      </c>
      <c r="L2840" s="132" t="s">
        <v>90</v>
      </c>
      <c r="M2840" s="175" t="s">
        <v>191</v>
      </c>
      <c r="N2840" s="129">
        <v>45712</v>
      </c>
      <c r="R2840"/>
      <c r="S2840"/>
      <c r="T2840" s="176" t="s">
        <v>156</v>
      </c>
      <c r="U2840" s="7" t="str">
        <f t="shared" si="3608"/>
        <v>Contractuel</v>
      </c>
      <c r="V2840" s="129">
        <v>45712</v>
      </c>
      <c r="W2840" s="128">
        <v>45747</v>
      </c>
      <c r="Z2840" s="129">
        <v>45712</v>
      </c>
      <c r="AA2840" s="7">
        <f t="shared" si="3609"/>
        <v>2</v>
      </c>
      <c r="AB2840" s="7">
        <f t="shared" si="3610"/>
        <v>2025</v>
      </c>
      <c r="AC2840" s="7">
        <f t="shared" si="3611"/>
        <v>2029</v>
      </c>
      <c r="AD2840" s="10" t="e">
        <f t="shared" ref="AD2840:AD2862" ca="1" si="3640">IF(#REF!="Non",(DAYS360(N2840,Q2840)/360),(DAYS360(N2840,TODAY())/360))</f>
        <v>#REF!</v>
      </c>
      <c r="AE2840" s="10" t="e">
        <f t="shared" ca="1" si="3613"/>
        <v>#REF!</v>
      </c>
      <c r="AF2840" s="144">
        <v>34499</v>
      </c>
      <c r="AG2840" s="11">
        <f t="shared" ca="1" si="3614"/>
        <v>30.747945205479454</v>
      </c>
      <c r="AH2840" s="10" t="str">
        <f t="shared" ca="1" si="3615"/>
        <v>&gt;25&lt; 35</v>
      </c>
      <c r="AI2840">
        <v>17442464</v>
      </c>
      <c r="AJ2840" s="13" t="s">
        <v>92</v>
      </c>
      <c r="AK2840" s="163" t="s">
        <v>10614</v>
      </c>
      <c r="AL2840" s="144">
        <v>44795</v>
      </c>
      <c r="AM2840" s="65" t="s">
        <v>108</v>
      </c>
      <c r="AN2840" s="65" t="s">
        <v>109</v>
      </c>
      <c r="AP2840" s="95" t="s">
        <v>1514</v>
      </c>
      <c r="AQ2840" s="95">
        <v>3</v>
      </c>
      <c r="AR2840" s="95">
        <v>1</v>
      </c>
      <c r="AS2840" s="15">
        <f t="shared" si="3577"/>
        <v>46077.25</v>
      </c>
      <c r="AT2840" s="65" t="s">
        <v>163</v>
      </c>
      <c r="AU2840" s="65">
        <v>4.1150000000000002</v>
      </c>
      <c r="AV2840">
        <v>17</v>
      </c>
      <c r="AW2840" s="13" t="s">
        <v>201</v>
      </c>
      <c r="AX2840" s="13" t="s">
        <v>10615</v>
      </c>
      <c r="AY2840" s="13" t="s">
        <v>106</v>
      </c>
      <c r="AZ2840" t="s">
        <v>203</v>
      </c>
      <c r="BA2840" s="20" t="str">
        <f t="shared" si="3616"/>
        <v>17001000000355006705</v>
      </c>
      <c r="BB2840" s="31">
        <f t="shared" si="3617"/>
        <v>20</v>
      </c>
      <c r="BC2840" s="95" t="s">
        <v>4840</v>
      </c>
      <c r="BD2840" s="95" t="s">
        <v>4804</v>
      </c>
      <c r="BF2840"/>
      <c r="BG2840" s="95">
        <v>95277660</v>
      </c>
      <c r="BH2840">
        <v>97687105</v>
      </c>
      <c r="BK2840" s="14" t="str">
        <f t="shared" si="3584"/>
        <v>B-CR3</v>
      </c>
      <c r="BL2840" t="s">
        <v>288</v>
      </c>
    </row>
    <row r="2841" spans="1:69" x14ac:dyDescent="0.25">
      <c r="A2841" t="str">
        <f>VLOOKUP(B2841,[2]RH!$B:$BV,72,0)</f>
        <v>si</v>
      </c>
      <c r="B2841" s="65">
        <v>2902</v>
      </c>
      <c r="C2841" s="169" t="s">
        <v>168</v>
      </c>
      <c r="D2841" s="174" t="s">
        <v>10616</v>
      </c>
      <c r="E2841" s="130" t="s">
        <v>67</v>
      </c>
      <c r="F2841" s="130" t="s">
        <v>118</v>
      </c>
      <c r="G2841" s="65" t="s">
        <v>5325</v>
      </c>
      <c r="H2841" s="65" t="s">
        <v>1596</v>
      </c>
      <c r="J2841" s="65" t="s">
        <v>281</v>
      </c>
      <c r="K2841" s="65" t="s">
        <v>89</v>
      </c>
      <c r="L2841" s="132" t="s">
        <v>90</v>
      </c>
      <c r="M2841" s="175" t="s">
        <v>191</v>
      </c>
      <c r="N2841" s="129">
        <v>45712</v>
      </c>
      <c r="R2841"/>
      <c r="S2841"/>
      <c r="T2841" s="176" t="s">
        <v>156</v>
      </c>
      <c r="U2841" s="7" t="str">
        <f t="shared" si="3608"/>
        <v>Contractuel</v>
      </c>
      <c r="V2841" s="129">
        <v>45712</v>
      </c>
      <c r="W2841" s="128">
        <v>45747</v>
      </c>
      <c r="Z2841" s="129">
        <v>45712</v>
      </c>
      <c r="AA2841" s="7">
        <f t="shared" si="3609"/>
        <v>2</v>
      </c>
      <c r="AB2841" s="7">
        <f t="shared" si="3610"/>
        <v>2025</v>
      </c>
      <c r="AC2841" s="7">
        <f t="shared" si="3611"/>
        <v>2029</v>
      </c>
      <c r="AD2841" s="10" t="e">
        <f t="shared" ref="AD2841:AD2863" ca="1" si="3641">IF(#REF!="Non",(DAYS360(N2841,Q2841)/360),(DAYS360(N2841,TODAY())/360))</f>
        <v>#REF!</v>
      </c>
      <c r="AE2841" s="10" t="e">
        <f t="shared" ca="1" si="3613"/>
        <v>#REF!</v>
      </c>
      <c r="AF2841" s="144">
        <v>33713</v>
      </c>
      <c r="AG2841" s="11">
        <f t="shared" ca="1" si="3614"/>
        <v>32.901369863013699</v>
      </c>
      <c r="AH2841" s="10" t="str">
        <f t="shared" ca="1" si="3615"/>
        <v>&gt;25&lt; 35</v>
      </c>
      <c r="AK2841" s="163" t="s">
        <v>10617</v>
      </c>
      <c r="AL2841" s="144">
        <v>43560</v>
      </c>
      <c r="AM2841" s="65" t="s">
        <v>108</v>
      </c>
      <c r="AN2841" s="65" t="s">
        <v>109</v>
      </c>
      <c r="AP2841" s="95" t="s">
        <v>1514</v>
      </c>
      <c r="AQ2841" s="95">
        <v>3</v>
      </c>
      <c r="AR2841" s="95">
        <v>1</v>
      </c>
      <c r="AS2841" s="15">
        <f t="shared" si="3577"/>
        <v>46077.25</v>
      </c>
      <c r="AT2841" s="65" t="s">
        <v>163</v>
      </c>
      <c r="AU2841" s="65">
        <v>4.1150000000000002</v>
      </c>
      <c r="AV2841">
        <v>17</v>
      </c>
      <c r="AW2841">
        <v>53594</v>
      </c>
      <c r="AX2841" s="13" t="s">
        <v>10618</v>
      </c>
      <c r="AY2841">
        <v>78</v>
      </c>
      <c r="AZ2841" t="s">
        <v>203</v>
      </c>
      <c r="BA2841" s="20" t="str">
        <f t="shared" si="3616"/>
        <v>17535940172092164878</v>
      </c>
      <c r="BB2841" s="31">
        <f t="shared" si="3617"/>
        <v>20</v>
      </c>
      <c r="BC2841" s="95" t="s">
        <v>9593</v>
      </c>
      <c r="BD2841" s="95" t="s">
        <v>341</v>
      </c>
      <c r="BF2841"/>
      <c r="BG2841" s="95">
        <v>48075034</v>
      </c>
      <c r="BH2841">
        <v>53137205</v>
      </c>
      <c r="BK2841" s="14" t="str">
        <f t="shared" si="3584"/>
        <v>B-CR3</v>
      </c>
      <c r="BL2841" t="s">
        <v>288</v>
      </c>
    </row>
    <row r="2842" spans="1:69" x14ac:dyDescent="0.25">
      <c r="A2842" t="str">
        <f>VLOOKUP(B2842,[2]RH!$B:$BV,72,0)</f>
        <v>si</v>
      </c>
      <c r="B2842" s="65">
        <v>2903</v>
      </c>
      <c r="C2842" s="169" t="s">
        <v>168</v>
      </c>
      <c r="D2842" s="174" t="s">
        <v>10619</v>
      </c>
      <c r="E2842" s="130" t="s">
        <v>67</v>
      </c>
      <c r="F2842" s="130" t="s">
        <v>118</v>
      </c>
      <c r="G2842" s="65" t="s">
        <v>5325</v>
      </c>
      <c r="H2842" s="65" t="s">
        <v>1596</v>
      </c>
      <c r="J2842" s="65" t="s">
        <v>281</v>
      </c>
      <c r="K2842" s="65" t="s">
        <v>89</v>
      </c>
      <c r="L2842" s="132" t="s">
        <v>90</v>
      </c>
      <c r="M2842" s="175" t="s">
        <v>191</v>
      </c>
      <c r="N2842" s="129">
        <v>45712</v>
      </c>
      <c r="R2842"/>
      <c r="S2842"/>
      <c r="T2842" s="176" t="s">
        <v>156</v>
      </c>
      <c r="U2842" s="7" t="str">
        <f t="shared" si="3608"/>
        <v>Contractuel</v>
      </c>
      <c r="V2842" s="129">
        <v>45712</v>
      </c>
      <c r="W2842" s="128">
        <v>45747</v>
      </c>
      <c r="Z2842" s="129">
        <v>45712</v>
      </c>
      <c r="AA2842" s="7">
        <f t="shared" si="3609"/>
        <v>2</v>
      </c>
      <c r="AB2842" s="7">
        <f t="shared" si="3610"/>
        <v>2025</v>
      </c>
      <c r="AC2842" s="7">
        <f t="shared" si="3611"/>
        <v>2029</v>
      </c>
      <c r="AD2842" s="10" t="e">
        <f t="shared" ref="AD2842:AD2864" ca="1" si="3642">IF(#REF!="Non",(DAYS360(N2842,Q2842)/360),(DAYS360(N2842,TODAY())/360))</f>
        <v>#REF!</v>
      </c>
      <c r="AE2842" s="10" t="e">
        <f t="shared" ca="1" si="3613"/>
        <v>#REF!</v>
      </c>
      <c r="AF2842" s="144">
        <v>34083</v>
      </c>
      <c r="AG2842" s="11">
        <f t="shared" ca="1" si="3614"/>
        <v>31.887671232876713</v>
      </c>
      <c r="AH2842" s="10" t="str">
        <f t="shared" ca="1" si="3615"/>
        <v>&gt;25&lt; 35</v>
      </c>
      <c r="AK2842" s="163" t="s">
        <v>10620</v>
      </c>
      <c r="AL2842" s="144">
        <v>43540</v>
      </c>
      <c r="AM2842" s="65" t="s">
        <v>108</v>
      </c>
      <c r="AN2842" s="65" t="s">
        <v>76</v>
      </c>
      <c r="AO2842">
        <v>1</v>
      </c>
      <c r="AP2842" s="95" t="s">
        <v>10621</v>
      </c>
      <c r="AQ2842" s="95">
        <v>3</v>
      </c>
      <c r="AR2842" s="95">
        <v>1</v>
      </c>
      <c r="AS2842" s="15">
        <f t="shared" si="3577"/>
        <v>46077.25</v>
      </c>
      <c r="AT2842" s="65" t="s">
        <v>163</v>
      </c>
      <c r="AU2842" s="65">
        <v>4.1150000000000002</v>
      </c>
      <c r="AV2842">
        <v>17</v>
      </c>
      <c r="AW2842">
        <v>53594</v>
      </c>
      <c r="AX2842" s="13" t="s">
        <v>10622</v>
      </c>
      <c r="AY2842">
        <v>73</v>
      </c>
      <c r="AZ2842" t="s">
        <v>203</v>
      </c>
      <c r="BA2842" s="20" t="str">
        <f t="shared" si="3616"/>
        <v>17535940172933391073</v>
      </c>
      <c r="BB2842" s="31">
        <f t="shared" si="3617"/>
        <v>20</v>
      </c>
      <c r="BC2842" s="95" t="s">
        <v>9593</v>
      </c>
      <c r="BD2842" s="95" t="s">
        <v>341</v>
      </c>
      <c r="BF2842"/>
      <c r="BG2842" s="95">
        <v>21672614</v>
      </c>
      <c r="BH2842">
        <v>28220351</v>
      </c>
      <c r="BK2842" s="14" t="str">
        <f t="shared" si="3584"/>
        <v>B-CR3</v>
      </c>
      <c r="BL2842" t="s">
        <v>288</v>
      </c>
    </row>
    <row r="2843" spans="1:69" x14ac:dyDescent="0.25">
      <c r="A2843" t="str">
        <f>VLOOKUP(B2843,[2]RH!$B:$BV,72,0)</f>
        <v>si</v>
      </c>
      <c r="B2843" s="65">
        <v>2904</v>
      </c>
      <c r="C2843" s="169" t="s">
        <v>168</v>
      </c>
      <c r="D2843" s="174" t="s">
        <v>10623</v>
      </c>
      <c r="E2843" s="130" t="s">
        <v>67</v>
      </c>
      <c r="F2843" s="130" t="s">
        <v>118</v>
      </c>
      <c r="G2843" s="65" t="s">
        <v>5325</v>
      </c>
      <c r="H2843" s="65" t="s">
        <v>1596</v>
      </c>
      <c r="J2843" s="65" t="s">
        <v>281</v>
      </c>
      <c r="K2843" s="65" t="s">
        <v>89</v>
      </c>
      <c r="L2843" s="132" t="s">
        <v>90</v>
      </c>
      <c r="M2843" s="175" t="s">
        <v>191</v>
      </c>
      <c r="N2843" s="129">
        <v>45712</v>
      </c>
      <c r="R2843"/>
      <c r="S2843"/>
      <c r="T2843" s="176" t="s">
        <v>156</v>
      </c>
      <c r="U2843" s="7" t="str">
        <f t="shared" si="3608"/>
        <v>Contractuel</v>
      </c>
      <c r="V2843" s="129">
        <v>45712</v>
      </c>
      <c r="W2843" s="128">
        <v>45747</v>
      </c>
      <c r="Z2843" s="129">
        <v>45712</v>
      </c>
      <c r="AA2843" s="7">
        <f t="shared" si="3609"/>
        <v>2</v>
      </c>
      <c r="AB2843" s="7">
        <f t="shared" si="3610"/>
        <v>2025</v>
      </c>
      <c r="AC2843" s="7">
        <f t="shared" si="3611"/>
        <v>2029</v>
      </c>
      <c r="AD2843" s="10" t="e">
        <f t="shared" ref="AD2843:AD2865" ca="1" si="3643">IF(#REF!="Non",(DAYS360(N2843,Q2843)/360),(DAYS360(N2843,TODAY())/360))</f>
        <v>#REF!</v>
      </c>
      <c r="AE2843" s="10" t="e">
        <f t="shared" ca="1" si="3613"/>
        <v>#REF!</v>
      </c>
      <c r="AF2843" s="144">
        <v>36668</v>
      </c>
      <c r="AG2843" s="11">
        <f t="shared" ca="1" si="3614"/>
        <v>24.805479452054794</v>
      </c>
      <c r="AH2843" s="10" t="str">
        <f t="shared" ca="1" si="3615"/>
        <v>&lt; 25</v>
      </c>
      <c r="AK2843" s="163" t="s">
        <v>10624</v>
      </c>
      <c r="AL2843" s="144">
        <v>43307</v>
      </c>
      <c r="AM2843" s="65" t="s">
        <v>108</v>
      </c>
      <c r="AN2843" s="65" t="s">
        <v>109</v>
      </c>
      <c r="AP2843" s="95" t="s">
        <v>10625</v>
      </c>
      <c r="AQ2843" s="95">
        <v>3</v>
      </c>
      <c r="AR2843" s="95">
        <v>1</v>
      </c>
      <c r="AS2843" s="15">
        <f t="shared" si="3577"/>
        <v>46077.25</v>
      </c>
      <c r="AT2843" s="65" t="s">
        <v>163</v>
      </c>
      <c r="AU2843" s="65">
        <v>4.1150000000000002</v>
      </c>
      <c r="AV2843" s="13" t="s">
        <v>82</v>
      </c>
      <c r="AW2843">
        <v>12211</v>
      </c>
      <c r="AX2843" s="13" t="s">
        <v>10626</v>
      </c>
      <c r="AY2843">
        <v>56</v>
      </c>
      <c r="AZ2843" t="s">
        <v>2953</v>
      </c>
      <c r="BA2843" s="20" t="str">
        <f t="shared" si="3616"/>
        <v>03122118010110029556</v>
      </c>
      <c r="BB2843" s="31">
        <f t="shared" si="3617"/>
        <v>20</v>
      </c>
      <c r="BC2843" s="95" t="s">
        <v>397</v>
      </c>
      <c r="BD2843" s="95" t="s">
        <v>341</v>
      </c>
      <c r="BF2843"/>
      <c r="BG2843" s="95">
        <v>23985839</v>
      </c>
      <c r="BH2843">
        <v>50113198</v>
      </c>
      <c r="BK2843" s="14" t="str">
        <f t="shared" si="3584"/>
        <v>B-CR3</v>
      </c>
      <c r="BL2843" t="s">
        <v>288</v>
      </c>
    </row>
    <row r="2844" spans="1:69" x14ac:dyDescent="0.25">
      <c r="A2844" t="str">
        <f>VLOOKUP(B2844,[2]RH!$B:$BV,72,0)</f>
        <v>si</v>
      </c>
      <c r="B2844" s="65">
        <v>2905</v>
      </c>
      <c r="C2844" s="169" t="s">
        <v>65</v>
      </c>
      <c r="D2844" s="174" t="s">
        <v>10627</v>
      </c>
      <c r="E2844" s="130" t="s">
        <v>67</v>
      </c>
      <c r="F2844" s="130" t="s">
        <v>118</v>
      </c>
      <c r="G2844" s="65" t="s">
        <v>1801</v>
      </c>
      <c r="H2844" s="65" t="s">
        <v>1596</v>
      </c>
      <c r="J2844" s="65" t="s">
        <v>281</v>
      </c>
      <c r="K2844" s="125" t="s">
        <v>146</v>
      </c>
      <c r="L2844" s="132" t="s">
        <v>90</v>
      </c>
      <c r="M2844" s="175" t="s">
        <v>191</v>
      </c>
      <c r="N2844" s="129">
        <v>45713</v>
      </c>
      <c r="R2844"/>
      <c r="S2844"/>
      <c r="T2844" s="176" t="s">
        <v>156</v>
      </c>
      <c r="U2844" s="7" t="str">
        <f t="shared" si="3608"/>
        <v>Contractuel</v>
      </c>
      <c r="V2844" s="129">
        <v>45713</v>
      </c>
      <c r="W2844" s="128">
        <v>45747</v>
      </c>
      <c r="Z2844" s="129">
        <v>45713</v>
      </c>
      <c r="AA2844" s="7">
        <f t="shared" si="3609"/>
        <v>2</v>
      </c>
      <c r="AB2844" s="7">
        <f t="shared" si="3610"/>
        <v>2025</v>
      </c>
      <c r="AC2844" s="7">
        <f t="shared" si="3611"/>
        <v>2029</v>
      </c>
      <c r="AD2844" s="10" t="e">
        <f t="shared" ref="AD2844:AD2866" ca="1" si="3644">IF(#REF!="Non",(DAYS360(N2844,Q2844)/360),(DAYS360(N2844,TODAY())/360))</f>
        <v>#REF!</v>
      </c>
      <c r="AE2844" s="10" t="e">
        <f t="shared" ca="1" si="3613"/>
        <v>#REF!</v>
      </c>
      <c r="AF2844" s="144">
        <v>37035</v>
      </c>
      <c r="AG2844" s="11">
        <f t="shared" ca="1" si="3614"/>
        <v>23.8</v>
      </c>
      <c r="AH2844" s="10" t="str">
        <f t="shared" ca="1" si="3615"/>
        <v>&lt; 25</v>
      </c>
      <c r="AK2844" s="163" t="s">
        <v>10628</v>
      </c>
      <c r="AL2844" s="144">
        <v>43393</v>
      </c>
      <c r="AM2844" s="65" t="s">
        <v>75</v>
      </c>
      <c r="AN2844" s="65" t="s">
        <v>109</v>
      </c>
      <c r="AP2844" s="95" t="s">
        <v>9630</v>
      </c>
      <c r="AQ2844" s="95">
        <v>3</v>
      </c>
      <c r="AR2844" s="95">
        <v>1</v>
      </c>
      <c r="AS2844" s="15">
        <f t="shared" si="3577"/>
        <v>46078.25</v>
      </c>
      <c r="AT2844" s="65" t="s">
        <v>163</v>
      </c>
      <c r="AU2844" s="125">
        <v>3.9529999999999998</v>
      </c>
      <c r="AV2844">
        <v>17</v>
      </c>
      <c r="AW2844" s="13" t="s">
        <v>201</v>
      </c>
      <c r="AX2844" s="13" t="s">
        <v>10629</v>
      </c>
      <c r="AY2844" s="13" t="s">
        <v>170</v>
      </c>
      <c r="AZ2844" t="s">
        <v>203</v>
      </c>
      <c r="BA2844" s="20" t="str">
        <f t="shared" si="3616"/>
        <v>17001000000356755809</v>
      </c>
      <c r="BB2844" s="31">
        <f t="shared" si="3617"/>
        <v>20</v>
      </c>
      <c r="BC2844" s="95" t="s">
        <v>286</v>
      </c>
      <c r="BD2844" s="95" t="s">
        <v>115</v>
      </c>
      <c r="BF2844"/>
      <c r="BG2844" s="95">
        <v>97022278</v>
      </c>
      <c r="BK2844" s="14" t="str">
        <f t="shared" si="3584"/>
        <v>B-CR3</v>
      </c>
      <c r="BL2844" s="95" t="s">
        <v>595</v>
      </c>
    </row>
    <row r="2845" spans="1:69" x14ac:dyDescent="0.25">
      <c r="A2845" t="str">
        <f>VLOOKUP(B2845,[2]RH!$B:$BV,72,0)</f>
        <v>si</v>
      </c>
      <c r="B2845" s="65">
        <v>2906</v>
      </c>
      <c r="C2845" s="169" t="s">
        <v>168</v>
      </c>
      <c r="D2845" s="174" t="s">
        <v>10630</v>
      </c>
      <c r="E2845" s="130" t="s">
        <v>67</v>
      </c>
      <c r="F2845" s="130" t="s">
        <v>118</v>
      </c>
      <c r="G2845" s="65" t="s">
        <v>5325</v>
      </c>
      <c r="H2845" s="65" t="s">
        <v>1596</v>
      </c>
      <c r="I2845" s="125"/>
      <c r="J2845" s="125" t="s">
        <v>190</v>
      </c>
      <c r="K2845" s="125" t="s">
        <v>89</v>
      </c>
      <c r="L2845" s="132" t="s">
        <v>90</v>
      </c>
      <c r="M2845" s="175" t="s">
        <v>191</v>
      </c>
      <c r="N2845" s="128">
        <v>45714</v>
      </c>
      <c r="R2845"/>
      <c r="S2845"/>
      <c r="T2845" s="176" t="s">
        <v>156</v>
      </c>
      <c r="U2845" s="7" t="str">
        <f t="shared" si="3608"/>
        <v>Contractuel</v>
      </c>
      <c r="V2845" s="128">
        <v>45714</v>
      </c>
      <c r="W2845" s="129">
        <v>45747</v>
      </c>
      <c r="Z2845" s="129">
        <v>45714</v>
      </c>
      <c r="AA2845" s="7">
        <f t="shared" si="3609"/>
        <v>2</v>
      </c>
      <c r="AB2845" s="7">
        <f t="shared" si="3610"/>
        <v>2025</v>
      </c>
      <c r="AC2845" s="7">
        <f t="shared" si="3611"/>
        <v>2029</v>
      </c>
      <c r="AD2845" s="10" t="e">
        <f t="shared" ref="AD2845:AD2867" ca="1" si="3645">IF(#REF!="Non",(DAYS360(N2845,Q2845)/360),(DAYS360(N2845,TODAY())/360))</f>
        <v>#REF!</v>
      </c>
      <c r="AE2845" s="10" t="e">
        <f t="shared" ca="1" si="3613"/>
        <v>#REF!</v>
      </c>
      <c r="AF2845" s="144">
        <v>37293</v>
      </c>
      <c r="AG2845" s="11">
        <f t="shared" ca="1" si="3614"/>
        <v>23.093150684931508</v>
      </c>
      <c r="AH2845" s="10" t="str">
        <f t="shared" ca="1" si="3615"/>
        <v>&lt; 25</v>
      </c>
      <c r="AK2845" s="163" t="s">
        <v>10631</v>
      </c>
      <c r="AL2845" s="144">
        <v>44018</v>
      </c>
      <c r="AM2845" s="65" t="s">
        <v>108</v>
      </c>
      <c r="AN2845" s="65" t="s">
        <v>109</v>
      </c>
      <c r="AP2845" s="95" t="s">
        <v>1514</v>
      </c>
      <c r="AQ2845" s="95">
        <v>3</v>
      </c>
      <c r="AR2845" s="95">
        <v>1</v>
      </c>
      <c r="AS2845" s="15">
        <f t="shared" si="3577"/>
        <v>46079.25</v>
      </c>
      <c r="AT2845" s="65" t="s">
        <v>163</v>
      </c>
      <c r="AU2845" s="65">
        <v>4.1150000000000002</v>
      </c>
      <c r="AV2845">
        <v>17</v>
      </c>
      <c r="AW2845" s="13" t="s">
        <v>201</v>
      </c>
      <c r="AX2845" s="13" t="s">
        <v>10632</v>
      </c>
      <c r="AY2845">
        <v>88</v>
      </c>
      <c r="AZ2845" t="s">
        <v>203</v>
      </c>
      <c r="BA2845" s="20" t="str">
        <f t="shared" si="3616"/>
        <v>17001000000307024588</v>
      </c>
      <c r="BB2845" s="31">
        <f t="shared" si="3617"/>
        <v>20</v>
      </c>
      <c r="BC2845" s="95" t="s">
        <v>7689</v>
      </c>
      <c r="BD2845" s="95" t="s">
        <v>341</v>
      </c>
      <c r="BF2845"/>
      <c r="BG2845" s="95">
        <v>22948937</v>
      </c>
      <c r="BH2845" s="95">
        <v>51600516</v>
      </c>
      <c r="BK2845" s="14" t="str">
        <f t="shared" si="3584"/>
        <v>A-CR3</v>
      </c>
      <c r="BL2845" t="s">
        <v>288</v>
      </c>
    </row>
    <row r="2846" spans="1:69" x14ac:dyDescent="0.25">
      <c r="A2846" t="str">
        <f>VLOOKUP(B2846,[2]RH!$B:$BV,72,0)</f>
        <v>si</v>
      </c>
      <c r="B2846" s="65">
        <v>2907</v>
      </c>
      <c r="C2846" s="169" t="s">
        <v>168</v>
      </c>
      <c r="D2846" s="174" t="s">
        <v>10633</v>
      </c>
      <c r="E2846" s="130" t="s">
        <v>67</v>
      </c>
      <c r="F2846" s="130" t="s">
        <v>118</v>
      </c>
      <c r="G2846" s="65" t="s">
        <v>5325</v>
      </c>
      <c r="H2846" s="65" t="s">
        <v>1596</v>
      </c>
      <c r="J2846" s="125" t="s">
        <v>190</v>
      </c>
      <c r="K2846" s="125" t="s">
        <v>89</v>
      </c>
      <c r="L2846" s="132" t="s">
        <v>90</v>
      </c>
      <c r="M2846" s="175" t="s">
        <v>191</v>
      </c>
      <c r="N2846" s="128">
        <v>45714</v>
      </c>
      <c r="P2846" s="7">
        <f t="shared" ref="P2846:P2847" ca="1" si="3646">IF(W2846="","",W2846-TODAY())</f>
        <v>25</v>
      </c>
      <c r="R2846"/>
      <c r="S2846"/>
      <c r="T2846" s="176" t="s">
        <v>156</v>
      </c>
      <c r="U2846" s="7" t="str">
        <f t="shared" si="3608"/>
        <v>Contractuel</v>
      </c>
      <c r="V2846" s="128">
        <v>45714</v>
      </c>
      <c r="W2846" s="129">
        <v>45747</v>
      </c>
      <c r="Z2846" s="129">
        <v>45714</v>
      </c>
      <c r="AA2846" s="7">
        <f t="shared" si="3609"/>
        <v>2</v>
      </c>
      <c r="AB2846" s="7">
        <f t="shared" si="3610"/>
        <v>2025</v>
      </c>
      <c r="AC2846" s="7">
        <f t="shared" si="3611"/>
        <v>2029</v>
      </c>
      <c r="AD2846" s="10" t="e">
        <f t="shared" ref="AD2846:AD2868" ca="1" si="3647">IF(#REF!="Non",(DAYS360(N2846,Q2846)/360),(DAYS360(N2846,TODAY())/360))</f>
        <v>#REF!</v>
      </c>
      <c r="AE2846" s="10" t="e">
        <f t="shared" ca="1" si="3613"/>
        <v>#REF!</v>
      </c>
      <c r="AF2846" s="144">
        <v>32737</v>
      </c>
      <c r="AG2846" s="11">
        <f t="shared" ca="1" si="3614"/>
        <v>35.575342465753423</v>
      </c>
      <c r="AH2846" s="10" t="str">
        <f t="shared" ca="1" si="3615"/>
        <v>&gt;35&lt; 45</v>
      </c>
      <c r="AI2846">
        <v>16678461</v>
      </c>
      <c r="AJ2846" s="13" t="s">
        <v>150</v>
      </c>
      <c r="AK2846" s="163" t="s">
        <v>10634</v>
      </c>
      <c r="AL2846" s="144">
        <v>44207</v>
      </c>
      <c r="AM2846" s="65" t="s">
        <v>108</v>
      </c>
      <c r="AN2846" s="65" t="s">
        <v>109</v>
      </c>
      <c r="AP2846" s="95" t="s">
        <v>10635</v>
      </c>
      <c r="AQ2846" s="95">
        <v>3</v>
      </c>
      <c r="AR2846" s="95">
        <v>1</v>
      </c>
      <c r="AS2846" s="15">
        <f t="shared" si="3577"/>
        <v>46079.25</v>
      </c>
      <c r="AT2846" s="65" t="s">
        <v>163</v>
      </c>
      <c r="AU2846" s="65">
        <v>4.1150000000000002</v>
      </c>
      <c r="AV2846"/>
      <c r="AW2846"/>
      <c r="AX2846"/>
      <c r="AZ2846"/>
      <c r="BA2846" s="20" t="str">
        <f t="shared" si="3616"/>
        <v/>
      </c>
      <c r="BB2846" s="31">
        <f t="shared" si="3617"/>
        <v>0</v>
      </c>
      <c r="BC2846" s="95" t="s">
        <v>3173</v>
      </c>
      <c r="BD2846" s="95" t="s">
        <v>85</v>
      </c>
      <c r="BF2846"/>
      <c r="BG2846" s="95">
        <v>24030043</v>
      </c>
      <c r="BK2846" s="14" t="str">
        <f t="shared" si="3584"/>
        <v>A-CR3</v>
      </c>
      <c r="BL2846" t="s">
        <v>288</v>
      </c>
    </row>
    <row r="2847" spans="1:69" x14ac:dyDescent="0.25">
      <c r="A2847" t="str">
        <f>VLOOKUP(B2847,[2]RH!$B:$BV,72,0)</f>
        <v>si</v>
      </c>
      <c r="B2847" s="65">
        <v>2908</v>
      </c>
      <c r="C2847" s="169" t="s">
        <v>168</v>
      </c>
      <c r="D2847" s="174" t="s">
        <v>10636</v>
      </c>
      <c r="E2847" s="130" t="s">
        <v>67</v>
      </c>
      <c r="F2847" s="130" t="s">
        <v>118</v>
      </c>
      <c r="G2847" s="65" t="s">
        <v>5325</v>
      </c>
      <c r="H2847" s="65" t="s">
        <v>1596</v>
      </c>
      <c r="J2847" s="125" t="s">
        <v>190</v>
      </c>
      <c r="K2847" s="125" t="s">
        <v>89</v>
      </c>
      <c r="L2847" s="132" t="s">
        <v>90</v>
      </c>
      <c r="M2847" s="175" t="s">
        <v>191</v>
      </c>
      <c r="N2847" s="128">
        <v>45714</v>
      </c>
      <c r="P2847" s="7">
        <f t="shared" ca="1" si="3646"/>
        <v>25</v>
      </c>
      <c r="R2847"/>
      <c r="S2847"/>
      <c r="T2847" s="176" t="s">
        <v>156</v>
      </c>
      <c r="U2847" s="7" t="str">
        <f t="shared" si="3608"/>
        <v>Contractuel</v>
      </c>
      <c r="V2847" s="128">
        <v>45714</v>
      </c>
      <c r="W2847" s="129">
        <v>45747</v>
      </c>
      <c r="Z2847" s="129">
        <v>45714</v>
      </c>
      <c r="AA2847" s="7">
        <f t="shared" si="3609"/>
        <v>2</v>
      </c>
      <c r="AB2847" s="7">
        <f t="shared" si="3610"/>
        <v>2025</v>
      </c>
      <c r="AC2847" s="7">
        <f t="shared" si="3611"/>
        <v>2029</v>
      </c>
      <c r="AD2847" s="10" t="e">
        <f t="shared" ref="AD2847:AD2869" ca="1" si="3648">IF(#REF!="Non",(DAYS360(N2847,Q2847)/360),(DAYS360(N2847,TODAY())/360))</f>
        <v>#REF!</v>
      </c>
      <c r="AE2847" s="10" t="e">
        <f t="shared" ca="1" si="3613"/>
        <v>#REF!</v>
      </c>
      <c r="AF2847" s="144">
        <v>35604</v>
      </c>
      <c r="AG2847" s="11">
        <f t="shared" ca="1" si="3614"/>
        <v>27.720547945205478</v>
      </c>
      <c r="AH2847" s="10" t="str">
        <f t="shared" ca="1" si="3615"/>
        <v>&gt;25&lt; 35</v>
      </c>
      <c r="AI2847">
        <v>17740575</v>
      </c>
      <c r="AJ2847" s="13" t="s">
        <v>150</v>
      </c>
      <c r="AK2847" s="163" t="s">
        <v>10637</v>
      </c>
      <c r="AL2847" s="144">
        <v>43528</v>
      </c>
      <c r="AM2847" s="65" t="s">
        <v>108</v>
      </c>
      <c r="AN2847" s="65" t="s">
        <v>109</v>
      </c>
      <c r="AP2847" s="95" t="s">
        <v>10638</v>
      </c>
      <c r="AQ2847" s="95">
        <v>3</v>
      </c>
      <c r="AR2847" s="95">
        <v>1</v>
      </c>
      <c r="AS2847" s="15">
        <f t="shared" si="3577"/>
        <v>46079.25</v>
      </c>
      <c r="AT2847" s="65" t="s">
        <v>163</v>
      </c>
      <c r="AU2847" s="65">
        <v>4.1150000000000002</v>
      </c>
      <c r="AV2847"/>
      <c r="AW2847"/>
      <c r="AX2847"/>
      <c r="AZ2847"/>
      <c r="BA2847" s="20" t="str">
        <f t="shared" si="3616"/>
        <v/>
      </c>
      <c r="BB2847" s="31">
        <f t="shared" si="3617"/>
        <v>0</v>
      </c>
      <c r="BC2847" s="95" t="s">
        <v>2805</v>
      </c>
      <c r="BD2847" s="95" t="s">
        <v>115</v>
      </c>
      <c r="BF2847"/>
      <c r="BG2847" s="95">
        <v>29152904</v>
      </c>
      <c r="BH2847" s="95">
        <v>26059935</v>
      </c>
      <c r="BK2847" s="14" t="str">
        <f t="shared" si="3584"/>
        <v>A-CR3</v>
      </c>
      <c r="BL2847" t="s">
        <v>288</v>
      </c>
    </row>
    <row r="2848" spans="1:69" x14ac:dyDescent="0.25">
      <c r="A2848">
        <f>VLOOKUP(B2848,[2]RH!$B:$BV,72,0)</f>
        <v>0</v>
      </c>
      <c r="B2848" s="65">
        <v>2898</v>
      </c>
      <c r="C2848" s="169" t="s">
        <v>168</v>
      </c>
      <c r="D2848" s="174" t="s">
        <v>10639</v>
      </c>
      <c r="E2848" s="130" t="s">
        <v>67</v>
      </c>
      <c r="F2848" s="130" t="s">
        <v>118</v>
      </c>
      <c r="G2848" s="65" t="s">
        <v>1801</v>
      </c>
      <c r="H2848" s="125" t="s">
        <v>1596</v>
      </c>
      <c r="I2848" s="65"/>
      <c r="J2848" s="65" t="s">
        <v>190</v>
      </c>
      <c r="K2848" s="125" t="s">
        <v>146</v>
      </c>
      <c r="L2848" s="132" t="s">
        <v>90</v>
      </c>
      <c r="M2848" s="175" t="s">
        <v>191</v>
      </c>
      <c r="N2848" s="129">
        <v>45720</v>
      </c>
      <c r="O2848" s="95"/>
      <c r="P2848" s="95"/>
      <c r="Q2848" s="95"/>
      <c r="R2848" s="95"/>
      <c r="S2848" s="95"/>
      <c r="T2848" s="176" t="s">
        <v>156</v>
      </c>
      <c r="U2848" s="132" t="s">
        <v>10640</v>
      </c>
      <c r="V2848" s="129">
        <v>45720</v>
      </c>
      <c r="W2848" s="129">
        <v>45747</v>
      </c>
      <c r="X2848" s="95"/>
      <c r="Y2848" s="95"/>
      <c r="Z2848" s="129">
        <v>45720</v>
      </c>
      <c r="AA2848" s="95">
        <v>3</v>
      </c>
      <c r="AB2848" s="95">
        <v>2025</v>
      </c>
      <c r="AC2848" s="95"/>
      <c r="AD2848" s="95"/>
      <c r="AE2848" s="95"/>
      <c r="AF2848" s="144">
        <v>39079</v>
      </c>
      <c r="AG2848" s="185">
        <f ca="1">(TODAY()-AF2848)/365</f>
        <v>18.2</v>
      </c>
      <c r="AH2848" s="95" t="str">
        <f ca="1">+IF(AG2848&lt;25,"&lt; 25",IF(AND(AG2848&gt;=25,AG2848&lt;35),"&gt;25&lt; 35",IF(AND(AG2848&gt;=35,AG2848&lt;45),"&gt;35&lt; 45",IF(AND(AG2848&gt;=45,AG2848&lt;=55),"&gt;45&lt; 55",IF(AG2848&gt;55,"&gt; 55")))))</f>
        <v>&lt; 25</v>
      </c>
      <c r="AI2848" s="95"/>
      <c r="AJ2848" s="95"/>
      <c r="AK2848" s="163" t="s">
        <v>10641</v>
      </c>
      <c r="AL2848" s="144">
        <v>45665</v>
      </c>
      <c r="AM2848" s="65" t="s">
        <v>108</v>
      </c>
      <c r="AN2848" s="65" t="s">
        <v>109</v>
      </c>
      <c r="AO2848" s="95"/>
      <c r="AP2848" s="95" t="s">
        <v>9793</v>
      </c>
      <c r="AQ2848" s="95"/>
      <c r="AR2848" s="95"/>
      <c r="AS2848" s="95"/>
      <c r="AT2848" s="65" t="s">
        <v>163</v>
      </c>
      <c r="AU2848" s="125">
        <v>3.9529999999999998</v>
      </c>
      <c r="AV2848" s="95"/>
      <c r="AW2848" s="95"/>
      <c r="AX2848" s="95"/>
      <c r="AY2848" s="95"/>
      <c r="AZ2848" s="95"/>
      <c r="BA2848" s="95"/>
      <c r="BB2848" s="95"/>
      <c r="BC2848" s="95" t="s">
        <v>1286</v>
      </c>
      <c r="BD2848" s="95" t="s">
        <v>115</v>
      </c>
      <c r="BE2848" s="95"/>
      <c r="BF2848" s="95"/>
      <c r="BG2848" s="95">
        <v>23947719</v>
      </c>
      <c r="BH2848" s="95">
        <v>55433623</v>
      </c>
      <c r="BI2848" s="95"/>
      <c r="BJ2848" s="95"/>
      <c r="BK2848" s="14" t="str">
        <f t="shared" si="3584"/>
        <v>A-CR3</v>
      </c>
      <c r="BL2848" s="95"/>
      <c r="BM2848" s="95"/>
      <c r="BN2848" s="95"/>
      <c r="BO2848" s="95"/>
      <c r="BP2848" s="95"/>
      <c r="BQ2848" s="95"/>
    </row>
    <row r="2849" spans="1:69" x14ac:dyDescent="0.25">
      <c r="A2849">
        <f>VLOOKUP(B2849,[2]RH!$B:$BV,72,0)</f>
        <v>0</v>
      </c>
      <c r="B2849" s="65">
        <v>2909</v>
      </c>
      <c r="C2849" s="169" t="s">
        <v>168</v>
      </c>
      <c r="D2849" s="174" t="s">
        <v>10642</v>
      </c>
      <c r="E2849" s="130" t="s">
        <v>67</v>
      </c>
      <c r="F2849" s="130" t="s">
        <v>118</v>
      </c>
      <c r="G2849" s="65" t="s">
        <v>220</v>
      </c>
      <c r="H2849" s="125" t="s">
        <v>225</v>
      </c>
      <c r="I2849" s="65" t="s">
        <v>589</v>
      </c>
      <c r="J2849" s="65" t="s">
        <v>190</v>
      </c>
      <c r="K2849" s="125" t="s">
        <v>89</v>
      </c>
      <c r="L2849" s="132" t="s">
        <v>90</v>
      </c>
      <c r="M2849" s="175" t="s">
        <v>191</v>
      </c>
      <c r="N2849" s="129">
        <v>45719</v>
      </c>
      <c r="O2849" s="95"/>
      <c r="P2849" s="95"/>
      <c r="Q2849" s="95"/>
      <c r="R2849" s="95"/>
      <c r="S2849" s="95"/>
      <c r="T2849" s="176" t="s">
        <v>156</v>
      </c>
      <c r="U2849" s="132" t="s">
        <v>10640</v>
      </c>
      <c r="V2849" s="129">
        <v>45719</v>
      </c>
      <c r="W2849" s="129">
        <v>45747</v>
      </c>
      <c r="X2849" s="95"/>
      <c r="Y2849" s="95"/>
      <c r="Z2849" s="129">
        <v>45719</v>
      </c>
      <c r="AA2849" s="95">
        <v>3</v>
      </c>
      <c r="AB2849" s="95">
        <v>2025</v>
      </c>
      <c r="AC2849" s="95"/>
      <c r="AD2849" s="95"/>
      <c r="AE2849" s="95"/>
      <c r="AF2849" s="144">
        <v>28200</v>
      </c>
      <c r="AG2849" s="185">
        <f t="shared" ref="AG2849:AG2879" ca="1" si="3649">(TODAY()-AF2849)/365</f>
        <v>48.005479452054793</v>
      </c>
      <c r="AH2849" s="95" t="str">
        <f t="shared" ref="AH2849:AH2879" ca="1" si="3650">+IF(AG2849&lt;25,"&lt; 25",IF(AND(AG2849&gt;=25,AG2849&lt;35),"&gt;25&lt; 35",IF(AND(AG2849&gt;=35,AG2849&lt;45),"&gt;35&lt; 45",IF(AND(AG2849&gt;=45,AG2849&lt;=55),"&gt;45&lt; 55",IF(AG2849&gt;55,"&gt; 55")))))</f>
        <v>&gt;45&lt; 55</v>
      </c>
      <c r="AI2849" s="95"/>
      <c r="AJ2849" s="95"/>
      <c r="AK2849" s="163" t="s">
        <v>10643</v>
      </c>
      <c r="AL2849" s="144">
        <v>43531</v>
      </c>
      <c r="AM2849" s="65" t="s">
        <v>108</v>
      </c>
      <c r="AN2849" s="65" t="s">
        <v>76</v>
      </c>
      <c r="AO2849" s="95"/>
      <c r="AP2849" s="95" t="s">
        <v>9630</v>
      </c>
      <c r="AQ2849" s="95"/>
      <c r="AR2849" s="95"/>
      <c r="AS2849" s="95"/>
      <c r="AT2849" s="65" t="s">
        <v>163</v>
      </c>
      <c r="AU2849" s="125">
        <v>3.9529999999999998</v>
      </c>
      <c r="AV2849" s="95"/>
      <c r="AW2849" s="95"/>
      <c r="AX2849" s="95"/>
      <c r="AY2849" s="95"/>
      <c r="AZ2849" s="95"/>
      <c r="BA2849" s="95"/>
      <c r="BB2849" s="95"/>
      <c r="BC2849" s="95" t="s">
        <v>1055</v>
      </c>
      <c r="BD2849" s="95" t="s">
        <v>341</v>
      </c>
      <c r="BE2849" s="95"/>
      <c r="BF2849" s="95"/>
      <c r="BG2849" s="95">
        <v>93994493</v>
      </c>
      <c r="BH2849" s="95">
        <v>24849682</v>
      </c>
      <c r="BI2849" s="95"/>
      <c r="BJ2849" s="95"/>
      <c r="BK2849" s="14" t="str">
        <f t="shared" si="3584"/>
        <v>A-P6 AV</v>
      </c>
      <c r="BL2849" s="95"/>
      <c r="BM2849" s="95"/>
      <c r="BN2849" s="95"/>
      <c r="BO2849" s="95"/>
      <c r="BP2849" s="95"/>
      <c r="BQ2849" s="95"/>
    </row>
    <row r="2850" spans="1:69" x14ac:dyDescent="0.25">
      <c r="A2850">
        <f>VLOOKUP(B2850,[2]RH!$B:$BV,72,0)</f>
        <v>0</v>
      </c>
      <c r="B2850" s="65">
        <v>2910</v>
      </c>
      <c r="C2850" s="169" t="s">
        <v>168</v>
      </c>
      <c r="D2850" s="174" t="s">
        <v>5767</v>
      </c>
      <c r="E2850" s="130" t="s">
        <v>67</v>
      </c>
      <c r="F2850" s="130" t="s">
        <v>118</v>
      </c>
      <c r="G2850" s="65" t="s">
        <v>220</v>
      </c>
      <c r="H2850" s="125" t="s">
        <v>562</v>
      </c>
      <c r="I2850" s="65" t="s">
        <v>579</v>
      </c>
      <c r="J2850" s="65" t="s">
        <v>281</v>
      </c>
      <c r="K2850" s="125" t="s">
        <v>146</v>
      </c>
      <c r="L2850" s="132" t="s">
        <v>90</v>
      </c>
      <c r="M2850" s="175" t="s">
        <v>191</v>
      </c>
      <c r="N2850" s="129">
        <v>45717</v>
      </c>
      <c r="O2850" s="95"/>
      <c r="P2850" s="95"/>
      <c r="Q2850" s="95"/>
      <c r="R2850" s="95"/>
      <c r="S2850" s="95"/>
      <c r="T2850" s="176" t="s">
        <v>156</v>
      </c>
      <c r="U2850" s="132" t="s">
        <v>10640</v>
      </c>
      <c r="V2850" s="129">
        <v>45717</v>
      </c>
      <c r="W2850" s="129">
        <v>45747</v>
      </c>
      <c r="X2850" s="95"/>
      <c r="Y2850" s="95"/>
      <c r="Z2850" s="129">
        <v>45717</v>
      </c>
      <c r="AA2850" s="95">
        <v>3</v>
      </c>
      <c r="AB2850" s="95">
        <v>2025</v>
      </c>
      <c r="AC2850" s="95"/>
      <c r="AD2850" s="95"/>
      <c r="AE2850" s="95"/>
      <c r="AF2850" s="144">
        <v>27261</v>
      </c>
      <c r="AG2850" s="185">
        <f t="shared" ca="1" si="3649"/>
        <v>50.578082191780823</v>
      </c>
      <c r="AH2850" s="95" t="str">
        <f t="shared" ca="1" si="3650"/>
        <v>&gt;45&lt; 55</v>
      </c>
      <c r="AI2850" s="95"/>
      <c r="AJ2850" s="95"/>
      <c r="AK2850" s="163" t="s">
        <v>10644</v>
      </c>
      <c r="AL2850" s="144">
        <v>34970</v>
      </c>
      <c r="AM2850" s="65" t="s">
        <v>108</v>
      </c>
      <c r="AN2850" s="65" t="s">
        <v>76</v>
      </c>
      <c r="AO2850" s="95">
        <v>2</v>
      </c>
      <c r="AP2850" s="95" t="s">
        <v>9679</v>
      </c>
      <c r="AQ2850" s="95"/>
      <c r="AR2850" s="95"/>
      <c r="AS2850" s="95"/>
      <c r="AT2850" s="65" t="s">
        <v>163</v>
      </c>
      <c r="AU2850" s="125">
        <v>3.9529999999999998</v>
      </c>
      <c r="AV2850" s="95"/>
      <c r="AW2850" s="95"/>
      <c r="AX2850" s="95"/>
      <c r="AY2850" s="95"/>
      <c r="AZ2850" s="95"/>
      <c r="BA2850" s="95"/>
      <c r="BB2850" s="95"/>
      <c r="BC2850" s="95" t="s">
        <v>9215</v>
      </c>
      <c r="BD2850" s="95" t="s">
        <v>491</v>
      </c>
      <c r="BE2850" s="95"/>
      <c r="BF2850" s="95"/>
      <c r="BG2850" s="95">
        <v>97773135</v>
      </c>
      <c r="BH2850" s="95">
        <v>96137536</v>
      </c>
      <c r="BI2850" s="95"/>
      <c r="BJ2850" s="95"/>
      <c r="BK2850" s="14" t="str">
        <f t="shared" si="3584"/>
        <v>B-P6 AR</v>
      </c>
      <c r="BL2850" s="95"/>
      <c r="BM2850" s="95"/>
      <c r="BN2850" s="95"/>
      <c r="BO2850" s="95"/>
      <c r="BP2850" s="95"/>
      <c r="BQ2850" s="95"/>
    </row>
    <row r="2851" spans="1:69" x14ac:dyDescent="0.25">
      <c r="A2851">
        <f>VLOOKUP(B2851,[2]RH!$B:$BV,72,0)</f>
        <v>0</v>
      </c>
      <c r="B2851" s="65">
        <v>2911</v>
      </c>
      <c r="C2851" s="169" t="s">
        <v>168</v>
      </c>
      <c r="D2851" s="174" t="s">
        <v>10645</v>
      </c>
      <c r="E2851" s="130" t="s">
        <v>67</v>
      </c>
      <c r="F2851" s="130" t="s">
        <v>118</v>
      </c>
      <c r="G2851" s="65" t="s">
        <v>5325</v>
      </c>
      <c r="H2851" s="65" t="s">
        <v>1596</v>
      </c>
      <c r="I2851" s="65"/>
      <c r="J2851" s="65" t="s">
        <v>190</v>
      </c>
      <c r="K2851" s="125" t="s">
        <v>89</v>
      </c>
      <c r="L2851" s="132" t="s">
        <v>90</v>
      </c>
      <c r="M2851" s="175" t="s">
        <v>191</v>
      </c>
      <c r="N2851" s="129">
        <v>45719</v>
      </c>
      <c r="O2851" s="95"/>
      <c r="P2851" s="95"/>
      <c r="Q2851" s="95"/>
      <c r="R2851" s="95"/>
      <c r="S2851" s="95"/>
      <c r="T2851" s="176" t="s">
        <v>156</v>
      </c>
      <c r="U2851" s="132" t="s">
        <v>10640</v>
      </c>
      <c r="V2851" s="129">
        <v>45719</v>
      </c>
      <c r="W2851" s="129">
        <v>45747</v>
      </c>
      <c r="X2851" s="95"/>
      <c r="Y2851" s="95"/>
      <c r="Z2851" s="129">
        <v>45719</v>
      </c>
      <c r="AA2851" s="95">
        <v>3</v>
      </c>
      <c r="AB2851" s="95">
        <v>2025</v>
      </c>
      <c r="AC2851" s="95"/>
      <c r="AD2851" s="95"/>
      <c r="AE2851" s="95"/>
      <c r="AF2851" s="144">
        <v>36223</v>
      </c>
      <c r="AG2851" s="185">
        <f t="shared" ca="1" si="3649"/>
        <v>26.024657534246575</v>
      </c>
      <c r="AH2851" s="95" t="str">
        <f t="shared" ca="1" si="3650"/>
        <v>&gt;25&lt; 35</v>
      </c>
      <c r="AI2851" s="95"/>
      <c r="AJ2851" s="95"/>
      <c r="AK2851" s="163" t="s">
        <v>10646</v>
      </c>
      <c r="AL2851" s="144">
        <v>42936</v>
      </c>
      <c r="AM2851" s="65" t="s">
        <v>108</v>
      </c>
      <c r="AN2851" s="65" t="s">
        <v>109</v>
      </c>
      <c r="AO2851" s="95"/>
      <c r="AP2851" s="95" t="s">
        <v>10647</v>
      </c>
      <c r="AQ2851" s="95"/>
      <c r="AR2851" s="95"/>
      <c r="AS2851" s="95"/>
      <c r="AT2851" s="65" t="s">
        <v>163</v>
      </c>
      <c r="AU2851" s="65">
        <v>4.1150000000000002</v>
      </c>
      <c r="AV2851" s="95"/>
      <c r="AW2851" s="95"/>
      <c r="AX2851" s="95"/>
      <c r="AY2851" s="95"/>
      <c r="AZ2851" s="95"/>
      <c r="BA2851" s="95"/>
      <c r="BB2851" s="95"/>
      <c r="BC2851" s="95" t="s">
        <v>8859</v>
      </c>
      <c r="BD2851" s="132" t="s">
        <v>482</v>
      </c>
      <c r="BE2851" s="95"/>
      <c r="BF2851" s="95"/>
      <c r="BG2851" s="95">
        <v>55544836</v>
      </c>
      <c r="BH2851" s="95"/>
      <c r="BI2851" s="95"/>
      <c r="BJ2851" s="95"/>
      <c r="BK2851" s="14" t="str">
        <f t="shared" si="3584"/>
        <v>A-CR3</v>
      </c>
      <c r="BL2851" s="95"/>
      <c r="BM2851" s="95"/>
      <c r="BN2851" s="95"/>
      <c r="BO2851" s="95"/>
      <c r="BP2851" s="95"/>
      <c r="BQ2851" s="95"/>
    </row>
    <row r="2852" spans="1:69" x14ac:dyDescent="0.25">
      <c r="A2852">
        <f>VLOOKUP(B2852,[2]RH!$B:$BV,72,0)</f>
        <v>0</v>
      </c>
      <c r="B2852" s="65">
        <v>2912</v>
      </c>
      <c r="C2852" s="169" t="s">
        <v>168</v>
      </c>
      <c r="D2852" s="174" t="s">
        <v>10648</v>
      </c>
      <c r="E2852" s="130" t="s">
        <v>67</v>
      </c>
      <c r="F2852" s="130" t="s">
        <v>118</v>
      </c>
      <c r="G2852" s="65" t="s">
        <v>5325</v>
      </c>
      <c r="H2852" s="65" t="s">
        <v>1596</v>
      </c>
      <c r="I2852" s="65"/>
      <c r="J2852" s="65" t="s">
        <v>190</v>
      </c>
      <c r="K2852" s="125" t="s">
        <v>89</v>
      </c>
      <c r="L2852" s="132" t="s">
        <v>90</v>
      </c>
      <c r="M2852" s="175" t="s">
        <v>191</v>
      </c>
      <c r="N2852" s="129">
        <v>45719</v>
      </c>
      <c r="O2852" s="95"/>
      <c r="P2852" s="95"/>
      <c r="Q2852" s="95"/>
      <c r="R2852" s="95"/>
      <c r="S2852" s="95"/>
      <c r="T2852" s="176" t="s">
        <v>156</v>
      </c>
      <c r="U2852" s="132" t="s">
        <v>10640</v>
      </c>
      <c r="V2852" s="129">
        <v>45719</v>
      </c>
      <c r="W2852" s="129">
        <v>45747</v>
      </c>
      <c r="X2852" s="95"/>
      <c r="Y2852" s="95"/>
      <c r="Z2852" s="129">
        <v>45719</v>
      </c>
      <c r="AA2852" s="95">
        <v>3</v>
      </c>
      <c r="AB2852" s="95">
        <v>2025</v>
      </c>
      <c r="AC2852" s="95"/>
      <c r="AD2852" s="95"/>
      <c r="AE2852" s="95"/>
      <c r="AF2852" s="144">
        <v>31242</v>
      </c>
      <c r="AG2852" s="185">
        <f t="shared" ca="1" si="3649"/>
        <v>39.671232876712331</v>
      </c>
      <c r="AH2852" s="95" t="str">
        <f t="shared" ca="1" si="3650"/>
        <v>&gt;35&lt; 45</v>
      </c>
      <c r="AI2852" s="95"/>
      <c r="AJ2852" s="95"/>
      <c r="AK2852" s="163" t="s">
        <v>10649</v>
      </c>
      <c r="AL2852" s="144">
        <v>38141</v>
      </c>
      <c r="AM2852" s="65" t="s">
        <v>108</v>
      </c>
      <c r="AN2852" s="65" t="s">
        <v>109</v>
      </c>
      <c r="AO2852" s="95"/>
      <c r="AP2852" s="95" t="s">
        <v>1514</v>
      </c>
      <c r="AQ2852" s="95"/>
      <c r="AR2852" s="95"/>
      <c r="AS2852" s="95"/>
      <c r="AT2852" s="65" t="s">
        <v>163</v>
      </c>
      <c r="AU2852" s="65">
        <v>4.1150000000000002</v>
      </c>
      <c r="AV2852" s="95"/>
      <c r="AW2852" s="95"/>
      <c r="AX2852" s="95"/>
      <c r="AY2852" s="95"/>
      <c r="AZ2852" s="95"/>
      <c r="BA2852" s="95"/>
      <c r="BB2852" s="95"/>
      <c r="BC2852" s="95" t="s">
        <v>2984</v>
      </c>
      <c r="BD2852" s="95" t="s">
        <v>341</v>
      </c>
      <c r="BE2852" s="95"/>
      <c r="BF2852" s="95"/>
      <c r="BG2852" s="95">
        <v>23883423</v>
      </c>
      <c r="BH2852" s="95"/>
      <c r="BI2852" s="95"/>
      <c r="BJ2852" s="95"/>
      <c r="BK2852" s="14" t="str">
        <f t="shared" si="3584"/>
        <v>A-CR3</v>
      </c>
      <c r="BL2852" s="95"/>
      <c r="BM2852" s="95"/>
      <c r="BN2852" s="95"/>
      <c r="BO2852" s="95"/>
      <c r="BP2852" s="95"/>
      <c r="BQ2852" s="95"/>
    </row>
    <row r="2853" spans="1:69" x14ac:dyDescent="0.25">
      <c r="A2853">
        <f>VLOOKUP(B2853,[2]RH!$B:$BV,72,0)</f>
        <v>0</v>
      </c>
      <c r="B2853" s="65">
        <v>2913</v>
      </c>
      <c r="C2853" s="169" t="s">
        <v>168</v>
      </c>
      <c r="D2853" s="174" t="s">
        <v>10650</v>
      </c>
      <c r="E2853" s="130" t="s">
        <v>67</v>
      </c>
      <c r="F2853" s="130" t="s">
        <v>118</v>
      </c>
      <c r="G2853" s="65" t="s">
        <v>5325</v>
      </c>
      <c r="H2853" s="65" t="s">
        <v>1596</v>
      </c>
      <c r="I2853" s="65"/>
      <c r="J2853" s="65" t="s">
        <v>190</v>
      </c>
      <c r="K2853" s="125" t="s">
        <v>89</v>
      </c>
      <c r="L2853" s="132" t="s">
        <v>90</v>
      </c>
      <c r="M2853" s="175" t="s">
        <v>191</v>
      </c>
      <c r="N2853" s="129">
        <v>45719</v>
      </c>
      <c r="O2853" s="95"/>
      <c r="P2853" s="95"/>
      <c r="Q2853" s="95"/>
      <c r="R2853" s="95"/>
      <c r="S2853" s="95"/>
      <c r="T2853" s="176" t="s">
        <v>156</v>
      </c>
      <c r="U2853" s="132" t="s">
        <v>10640</v>
      </c>
      <c r="V2853" s="129">
        <v>45719</v>
      </c>
      <c r="W2853" s="129">
        <v>45747</v>
      </c>
      <c r="X2853" s="95"/>
      <c r="Y2853" s="95"/>
      <c r="Z2853" s="129">
        <v>45719</v>
      </c>
      <c r="AA2853" s="95">
        <v>3</v>
      </c>
      <c r="AB2853" s="95">
        <v>2025</v>
      </c>
      <c r="AC2853" s="95"/>
      <c r="AD2853" s="95"/>
      <c r="AE2853" s="95"/>
      <c r="AF2853" s="144">
        <v>35606</v>
      </c>
      <c r="AG2853" s="185">
        <f t="shared" ca="1" si="3649"/>
        <v>27.715068493150685</v>
      </c>
      <c r="AH2853" s="95" t="str">
        <f t="shared" ca="1" si="3650"/>
        <v>&gt;25&lt; 35</v>
      </c>
      <c r="AI2853" s="95"/>
      <c r="AJ2853" s="95"/>
      <c r="AK2853" s="163" t="s">
        <v>10651</v>
      </c>
      <c r="AL2853" s="144">
        <v>43300</v>
      </c>
      <c r="AM2853" s="65" t="s">
        <v>108</v>
      </c>
      <c r="AN2853" s="65" t="s">
        <v>109</v>
      </c>
      <c r="AO2853" s="95"/>
      <c r="AP2853" s="95" t="s">
        <v>10541</v>
      </c>
      <c r="AQ2853" s="95"/>
      <c r="AR2853" s="95"/>
      <c r="AS2853" s="95"/>
      <c r="AT2853" s="65" t="s">
        <v>163</v>
      </c>
      <c r="AU2853" s="65">
        <v>4.1150000000000002</v>
      </c>
      <c r="AV2853" s="95"/>
      <c r="AW2853" s="95"/>
      <c r="AX2853" s="95"/>
      <c r="AY2853" s="95"/>
      <c r="AZ2853" s="95"/>
      <c r="BA2853" s="95"/>
      <c r="BB2853" s="95"/>
      <c r="BC2853" s="95" t="s">
        <v>286</v>
      </c>
      <c r="BD2853" s="95" t="s">
        <v>115</v>
      </c>
      <c r="BE2853" s="95"/>
      <c r="BF2853" s="95"/>
      <c r="BG2853" s="95">
        <v>26828033</v>
      </c>
      <c r="BH2853" s="95"/>
      <c r="BI2853" s="95"/>
      <c r="BJ2853" s="95"/>
      <c r="BK2853" s="14" t="str">
        <f t="shared" si="3584"/>
        <v>A-CR3</v>
      </c>
      <c r="BL2853" s="95"/>
      <c r="BM2853" s="95"/>
      <c r="BN2853" s="95"/>
      <c r="BO2853" s="95"/>
      <c r="BP2853" s="95"/>
      <c r="BQ2853" s="95"/>
    </row>
    <row r="2854" spans="1:69" x14ac:dyDescent="0.25">
      <c r="A2854">
        <f>VLOOKUP(B2854,[2]RH!$B:$BV,72,0)</f>
        <v>0</v>
      </c>
      <c r="B2854" s="65">
        <v>2914</v>
      </c>
      <c r="C2854" s="169" t="s">
        <v>168</v>
      </c>
      <c r="D2854" s="174" t="s">
        <v>10652</v>
      </c>
      <c r="E2854" s="130" t="s">
        <v>67</v>
      </c>
      <c r="F2854" s="130" t="s">
        <v>118</v>
      </c>
      <c r="G2854" s="65" t="s">
        <v>5325</v>
      </c>
      <c r="H2854" s="65" t="s">
        <v>1596</v>
      </c>
      <c r="I2854" s="65"/>
      <c r="J2854" s="65" t="s">
        <v>190</v>
      </c>
      <c r="K2854" s="125" t="s">
        <v>89</v>
      </c>
      <c r="L2854" s="132" t="s">
        <v>90</v>
      </c>
      <c r="M2854" s="175" t="s">
        <v>191</v>
      </c>
      <c r="N2854" s="129">
        <v>45719</v>
      </c>
      <c r="O2854" s="95"/>
      <c r="P2854" s="95"/>
      <c r="Q2854" s="95"/>
      <c r="R2854" s="95"/>
      <c r="S2854" s="95"/>
      <c r="T2854" s="176" t="s">
        <v>156</v>
      </c>
      <c r="U2854" s="132" t="s">
        <v>10640</v>
      </c>
      <c r="V2854" s="129">
        <v>45719</v>
      </c>
      <c r="W2854" s="129">
        <v>45747</v>
      </c>
      <c r="X2854" s="95"/>
      <c r="Y2854" s="95"/>
      <c r="Z2854" s="129">
        <v>45719</v>
      </c>
      <c r="AA2854" s="95">
        <v>3</v>
      </c>
      <c r="AB2854" s="95">
        <v>2025</v>
      </c>
      <c r="AC2854" s="95"/>
      <c r="AD2854" s="95"/>
      <c r="AE2854" s="95"/>
      <c r="AF2854" s="144">
        <v>37025</v>
      </c>
      <c r="AG2854" s="185">
        <f t="shared" ca="1" si="3649"/>
        <v>23.827397260273973</v>
      </c>
      <c r="AH2854" s="95" t="str">
        <f t="shared" ca="1" si="3650"/>
        <v>&lt; 25</v>
      </c>
      <c r="AI2854" s="95"/>
      <c r="AJ2854" s="95"/>
      <c r="AK2854" s="163" t="s">
        <v>10653</v>
      </c>
      <c r="AL2854" s="144">
        <v>44161</v>
      </c>
      <c r="AM2854" s="65" t="s">
        <v>108</v>
      </c>
      <c r="AN2854" s="65" t="s">
        <v>109</v>
      </c>
      <c r="AO2854" s="95"/>
      <c r="AP2854" s="95" t="s">
        <v>10654</v>
      </c>
      <c r="AQ2854" s="95"/>
      <c r="AR2854" s="95"/>
      <c r="AS2854" s="95"/>
      <c r="AT2854" s="65" t="s">
        <v>163</v>
      </c>
      <c r="AU2854" s="65">
        <v>4.1150000000000002</v>
      </c>
      <c r="AV2854" s="95"/>
      <c r="AW2854" s="95"/>
      <c r="AX2854" s="95"/>
      <c r="AY2854" s="95"/>
      <c r="AZ2854" s="95"/>
      <c r="BA2854" s="95"/>
      <c r="BB2854" s="95"/>
      <c r="BC2854" s="95" t="s">
        <v>10655</v>
      </c>
      <c r="BD2854" s="95" t="s">
        <v>115</v>
      </c>
      <c r="BE2854" s="95"/>
      <c r="BF2854" s="95"/>
      <c r="BG2854" s="95">
        <v>26373984</v>
      </c>
      <c r="BH2854" s="95"/>
      <c r="BI2854" s="95"/>
      <c r="BJ2854" s="95"/>
      <c r="BK2854" s="14" t="str">
        <f t="shared" si="3584"/>
        <v>A-CR3</v>
      </c>
      <c r="BL2854" s="95"/>
      <c r="BM2854" s="95"/>
      <c r="BN2854" s="95"/>
      <c r="BO2854" s="95"/>
      <c r="BP2854" s="95"/>
      <c r="BQ2854" s="95"/>
    </row>
    <row r="2855" spans="1:69" x14ac:dyDescent="0.25">
      <c r="A2855">
        <f>VLOOKUP(B2855,[2]RH!$B:$BV,72,0)</f>
        <v>0</v>
      </c>
      <c r="B2855" s="65">
        <v>2915</v>
      </c>
      <c r="C2855" s="169" t="s">
        <v>168</v>
      </c>
      <c r="D2855" s="174" t="s">
        <v>4897</v>
      </c>
      <c r="E2855" s="130" t="s">
        <v>67</v>
      </c>
      <c r="F2855" s="130" t="s">
        <v>118</v>
      </c>
      <c r="G2855" s="65" t="s">
        <v>220</v>
      </c>
      <c r="H2855" s="65" t="s">
        <v>649</v>
      </c>
      <c r="I2855" s="65" t="s">
        <v>10656</v>
      </c>
      <c r="J2855" s="65" t="s">
        <v>281</v>
      </c>
      <c r="K2855" s="125" t="s">
        <v>146</v>
      </c>
      <c r="L2855" s="132" t="s">
        <v>90</v>
      </c>
      <c r="M2855" s="175" t="s">
        <v>191</v>
      </c>
      <c r="N2855" s="129">
        <v>45716</v>
      </c>
      <c r="O2855" s="95"/>
      <c r="P2855" s="95"/>
      <c r="Q2855" s="95"/>
      <c r="R2855" s="95"/>
      <c r="S2855" s="95"/>
      <c r="T2855" s="176" t="s">
        <v>156</v>
      </c>
      <c r="U2855" s="132" t="s">
        <v>10640</v>
      </c>
      <c r="V2855" s="129">
        <v>45716</v>
      </c>
      <c r="W2855" s="129">
        <v>45747</v>
      </c>
      <c r="X2855" s="95"/>
      <c r="Y2855" s="95"/>
      <c r="Z2855" s="129">
        <v>45716</v>
      </c>
      <c r="AA2855" s="95">
        <v>2</v>
      </c>
      <c r="AB2855" s="95">
        <v>2025</v>
      </c>
      <c r="AC2855" s="95"/>
      <c r="AD2855" s="95"/>
      <c r="AE2855" s="95"/>
      <c r="AF2855" s="144">
        <v>29186</v>
      </c>
      <c r="AG2855" s="185">
        <f t="shared" ca="1" si="3649"/>
        <v>45.304109589041097</v>
      </c>
      <c r="AH2855" s="95" t="str">
        <f t="shared" ca="1" si="3650"/>
        <v>&gt;45&lt; 55</v>
      </c>
      <c r="AI2855" s="95"/>
      <c r="AJ2855" s="95"/>
      <c r="AK2855" s="163" t="s">
        <v>10657</v>
      </c>
      <c r="AL2855" s="144">
        <v>45181</v>
      </c>
      <c r="AM2855" s="65" t="s">
        <v>108</v>
      </c>
      <c r="AN2855" s="65" t="s">
        <v>76</v>
      </c>
      <c r="AO2855" s="95">
        <v>3</v>
      </c>
      <c r="AP2855" s="95" t="s">
        <v>9679</v>
      </c>
      <c r="AQ2855" s="95"/>
      <c r="AR2855" s="95"/>
      <c r="AS2855" s="95"/>
      <c r="AT2855" s="65" t="s">
        <v>163</v>
      </c>
      <c r="AU2855" s="125">
        <v>3.9529999999999998</v>
      </c>
      <c r="AV2855" s="95"/>
      <c r="AW2855" s="95"/>
      <c r="AX2855" s="95"/>
      <c r="AY2855" s="95"/>
      <c r="AZ2855" s="95"/>
      <c r="BA2855" s="95"/>
      <c r="BB2855" s="95"/>
      <c r="BC2855" s="95" t="s">
        <v>9960</v>
      </c>
      <c r="BD2855" s="95" t="s">
        <v>341</v>
      </c>
      <c r="BE2855" s="95"/>
      <c r="BF2855" s="95"/>
      <c r="BG2855" s="95">
        <v>46997884</v>
      </c>
      <c r="BH2855" s="95">
        <v>50166401</v>
      </c>
      <c r="BI2855" s="95"/>
      <c r="BJ2855" s="95"/>
      <c r="BK2855" s="14" t="str">
        <f t="shared" si="3584"/>
        <v>B-Panda</v>
      </c>
      <c r="BL2855" s="95"/>
      <c r="BM2855" s="95"/>
      <c r="BN2855" s="95"/>
      <c r="BO2855" s="95"/>
      <c r="BP2855" s="95"/>
      <c r="BQ2855" s="95"/>
    </row>
    <row r="2856" spans="1:69" x14ac:dyDescent="0.25">
      <c r="A2856">
        <f>VLOOKUP(B2856,[2]RH!$B:$BV,72,0)</f>
        <v>0</v>
      </c>
      <c r="B2856" s="65">
        <v>2916</v>
      </c>
      <c r="C2856" s="169" t="s">
        <v>168</v>
      </c>
      <c r="D2856" s="174" t="s">
        <v>10658</v>
      </c>
      <c r="E2856" s="130" t="s">
        <v>67</v>
      </c>
      <c r="F2856" s="130" t="s">
        <v>118</v>
      </c>
      <c r="G2856" s="65" t="s">
        <v>220</v>
      </c>
      <c r="H2856" s="65" t="s">
        <v>649</v>
      </c>
      <c r="I2856" s="65" t="s">
        <v>10656</v>
      </c>
      <c r="J2856" s="65" t="s">
        <v>281</v>
      </c>
      <c r="K2856" s="125" t="s">
        <v>146</v>
      </c>
      <c r="L2856" s="132" t="s">
        <v>90</v>
      </c>
      <c r="M2856" s="175" t="s">
        <v>191</v>
      </c>
      <c r="N2856" s="129">
        <v>45716</v>
      </c>
      <c r="O2856" s="95"/>
      <c r="P2856" s="95"/>
      <c r="Q2856" s="95"/>
      <c r="R2856" s="95"/>
      <c r="S2856" s="95"/>
      <c r="T2856" s="176" t="s">
        <v>156</v>
      </c>
      <c r="U2856" s="132" t="s">
        <v>10640</v>
      </c>
      <c r="V2856" s="129">
        <v>45716</v>
      </c>
      <c r="W2856" s="129">
        <v>45747</v>
      </c>
      <c r="X2856" s="95"/>
      <c r="Y2856" s="95"/>
      <c r="Z2856" s="129">
        <v>45716</v>
      </c>
      <c r="AA2856" s="95">
        <v>2</v>
      </c>
      <c r="AB2856" s="95">
        <v>2025</v>
      </c>
      <c r="AC2856" s="95"/>
      <c r="AD2856" s="95"/>
      <c r="AE2856" s="95"/>
      <c r="AF2856" s="144">
        <v>28372</v>
      </c>
      <c r="AG2856" s="185">
        <f t="shared" ca="1" si="3649"/>
        <v>47.534246575342465</v>
      </c>
      <c r="AH2856" s="95" t="str">
        <f t="shared" ca="1" si="3650"/>
        <v>&gt;45&lt; 55</v>
      </c>
      <c r="AI2856" s="95"/>
      <c r="AJ2856" s="95"/>
      <c r="AK2856" s="163" t="s">
        <v>10659</v>
      </c>
      <c r="AL2856" s="144">
        <v>41559</v>
      </c>
      <c r="AM2856" s="65" t="s">
        <v>108</v>
      </c>
      <c r="AN2856" s="65" t="s">
        <v>76</v>
      </c>
      <c r="AO2856" s="95">
        <v>2</v>
      </c>
      <c r="AP2856" s="95" t="s">
        <v>9566</v>
      </c>
      <c r="AQ2856" s="95"/>
      <c r="AR2856" s="95"/>
      <c r="AS2856" s="95"/>
      <c r="AT2856" s="65" t="s">
        <v>163</v>
      </c>
      <c r="AU2856" s="125">
        <v>3.9529999999999998</v>
      </c>
      <c r="AV2856" s="95"/>
      <c r="AW2856" s="95"/>
      <c r="AX2856" s="95"/>
      <c r="AY2856" s="95"/>
      <c r="AZ2856" s="95"/>
      <c r="BA2856" s="95"/>
      <c r="BB2856" s="95"/>
      <c r="BC2856" s="95" t="s">
        <v>4832</v>
      </c>
      <c r="BD2856" s="95" t="s">
        <v>341</v>
      </c>
      <c r="BE2856" s="95"/>
      <c r="BF2856" s="95"/>
      <c r="BG2856" s="95">
        <v>25081037</v>
      </c>
      <c r="BH2856" s="95">
        <v>24799489</v>
      </c>
      <c r="BI2856" s="95"/>
      <c r="BJ2856" s="95"/>
      <c r="BK2856" s="14" t="str">
        <f t="shared" si="3584"/>
        <v>B-Panda</v>
      </c>
      <c r="BL2856" s="95"/>
      <c r="BM2856" s="95"/>
      <c r="BN2856" s="95"/>
      <c r="BO2856" s="95"/>
      <c r="BP2856" s="95"/>
      <c r="BQ2856" s="95"/>
    </row>
    <row r="2857" spans="1:69" x14ac:dyDescent="0.25">
      <c r="A2857">
        <f>VLOOKUP(B2857,[2]RH!$B:$BV,72,0)</f>
        <v>0</v>
      </c>
      <c r="B2857" s="65">
        <v>2917</v>
      </c>
      <c r="C2857" s="169" t="s">
        <v>168</v>
      </c>
      <c r="D2857" s="174" t="s">
        <v>10660</v>
      </c>
      <c r="E2857" s="130" t="s">
        <v>67</v>
      </c>
      <c r="F2857" s="130" t="s">
        <v>118</v>
      </c>
      <c r="G2857" s="65" t="s">
        <v>220</v>
      </c>
      <c r="H2857" s="65" t="s">
        <v>649</v>
      </c>
      <c r="I2857" s="65" t="s">
        <v>10656</v>
      </c>
      <c r="J2857" s="65" t="s">
        <v>281</v>
      </c>
      <c r="K2857" s="125" t="s">
        <v>146</v>
      </c>
      <c r="L2857" s="132" t="s">
        <v>90</v>
      </c>
      <c r="M2857" s="175" t="s">
        <v>191</v>
      </c>
      <c r="N2857" s="129">
        <v>45716</v>
      </c>
      <c r="O2857" s="95"/>
      <c r="P2857" s="95"/>
      <c r="Q2857" s="95"/>
      <c r="R2857" s="95"/>
      <c r="S2857" s="95"/>
      <c r="T2857" s="176" t="s">
        <v>156</v>
      </c>
      <c r="U2857" s="132" t="s">
        <v>10640</v>
      </c>
      <c r="V2857" s="129">
        <v>45716</v>
      </c>
      <c r="W2857" s="129">
        <v>45747</v>
      </c>
      <c r="X2857" s="95"/>
      <c r="Y2857" s="95"/>
      <c r="Z2857" s="129">
        <v>45716</v>
      </c>
      <c r="AA2857" s="95">
        <v>2</v>
      </c>
      <c r="AB2857" s="95">
        <v>2025</v>
      </c>
      <c r="AC2857" s="95"/>
      <c r="AD2857" s="95"/>
      <c r="AE2857" s="95"/>
      <c r="AF2857" s="144">
        <v>31636</v>
      </c>
      <c r="AG2857" s="185">
        <f t="shared" ca="1" si="3649"/>
        <v>38.591780821917808</v>
      </c>
      <c r="AH2857" s="95" t="str">
        <f t="shared" ca="1" si="3650"/>
        <v>&gt;35&lt; 45</v>
      </c>
      <c r="AI2857" s="95"/>
      <c r="AJ2857" s="95"/>
      <c r="AK2857" s="163" t="s">
        <v>10661</v>
      </c>
      <c r="AL2857" s="144">
        <v>41669</v>
      </c>
      <c r="AM2857" s="65" t="s">
        <v>108</v>
      </c>
      <c r="AN2857" s="65" t="s">
        <v>76</v>
      </c>
      <c r="AO2857" s="95">
        <v>3</v>
      </c>
      <c r="AP2857" s="95" t="s">
        <v>9416</v>
      </c>
      <c r="AQ2857" s="95"/>
      <c r="AR2857" s="95"/>
      <c r="AS2857" s="95"/>
      <c r="AT2857" s="65" t="s">
        <v>163</v>
      </c>
      <c r="AU2857" s="125">
        <v>3.9529999999999998</v>
      </c>
      <c r="AV2857" s="95"/>
      <c r="AW2857" s="95"/>
      <c r="AX2857" s="95"/>
      <c r="AY2857" s="95"/>
      <c r="AZ2857" s="95"/>
      <c r="BA2857" s="95"/>
      <c r="BB2857" s="95"/>
      <c r="BC2857" s="95" t="s">
        <v>9215</v>
      </c>
      <c r="BD2857" s="95" t="s">
        <v>491</v>
      </c>
      <c r="BE2857" s="95"/>
      <c r="BF2857" s="95"/>
      <c r="BG2857" s="95">
        <v>50554297</v>
      </c>
      <c r="BH2857" s="95">
        <v>20250096</v>
      </c>
      <c r="BI2857" s="95"/>
      <c r="BJ2857" s="95"/>
      <c r="BK2857" s="14" t="str">
        <f t="shared" si="3584"/>
        <v>B-Panda</v>
      </c>
      <c r="BL2857" s="95"/>
      <c r="BM2857" s="95"/>
      <c r="BN2857" s="95"/>
      <c r="BO2857" s="95"/>
      <c r="BP2857" s="95"/>
      <c r="BQ2857" s="95"/>
    </row>
    <row r="2858" spans="1:69" x14ac:dyDescent="0.25">
      <c r="A2858">
        <f>VLOOKUP(B2858,[2]RH!$B:$BV,72,0)</f>
        <v>0</v>
      </c>
      <c r="B2858" s="65">
        <v>2918</v>
      </c>
      <c r="C2858" s="169" t="s">
        <v>168</v>
      </c>
      <c r="D2858" s="174" t="s">
        <v>10662</v>
      </c>
      <c r="E2858" s="130" t="s">
        <v>67</v>
      </c>
      <c r="F2858" s="130" t="s">
        <v>118</v>
      </c>
      <c r="G2858" s="65" t="s">
        <v>220</v>
      </c>
      <c r="H2858" s="65" t="s">
        <v>649</v>
      </c>
      <c r="I2858" s="65" t="s">
        <v>10656</v>
      </c>
      <c r="J2858" s="65" t="s">
        <v>281</v>
      </c>
      <c r="K2858" s="125" t="s">
        <v>146</v>
      </c>
      <c r="L2858" s="132" t="s">
        <v>90</v>
      </c>
      <c r="M2858" s="175" t="s">
        <v>191</v>
      </c>
      <c r="N2858" s="129">
        <v>45716</v>
      </c>
      <c r="O2858" s="95"/>
      <c r="P2858" s="95"/>
      <c r="Q2858" s="95"/>
      <c r="R2858" s="95"/>
      <c r="S2858" s="95"/>
      <c r="T2858" s="176" t="s">
        <v>156</v>
      </c>
      <c r="U2858" s="132" t="s">
        <v>10640</v>
      </c>
      <c r="V2858" s="129">
        <v>45716</v>
      </c>
      <c r="W2858" s="129">
        <v>45747</v>
      </c>
      <c r="X2858" s="95"/>
      <c r="Y2858" s="95"/>
      <c r="Z2858" s="129">
        <v>45716</v>
      </c>
      <c r="AA2858" s="95">
        <v>2</v>
      </c>
      <c r="AB2858" s="95">
        <v>2025</v>
      </c>
      <c r="AC2858" s="95"/>
      <c r="AD2858" s="95"/>
      <c r="AE2858" s="95"/>
      <c r="AF2858" s="144">
        <v>28247</v>
      </c>
      <c r="AG2858" s="185">
        <f t="shared" ca="1" si="3649"/>
        <v>47.876712328767127</v>
      </c>
      <c r="AH2858" s="95" t="str">
        <f t="shared" ca="1" si="3650"/>
        <v>&gt;45&lt; 55</v>
      </c>
      <c r="AI2858" s="95"/>
      <c r="AJ2858" s="95"/>
      <c r="AK2858" s="163" t="s">
        <v>10663</v>
      </c>
      <c r="AL2858" s="144">
        <v>43818</v>
      </c>
      <c r="AM2858" s="65" t="s">
        <v>108</v>
      </c>
      <c r="AN2858" s="65" t="s">
        <v>76</v>
      </c>
      <c r="AO2858" s="95">
        <v>4</v>
      </c>
      <c r="AP2858" s="95" t="s">
        <v>9679</v>
      </c>
      <c r="AQ2858" s="95"/>
      <c r="AR2858" s="95"/>
      <c r="AS2858" s="95"/>
      <c r="AT2858" s="65" t="s">
        <v>163</v>
      </c>
      <c r="AU2858" s="125">
        <v>3.9529999999999998</v>
      </c>
      <c r="AV2858" s="95"/>
      <c r="AW2858" s="95"/>
      <c r="AX2858" s="95"/>
      <c r="AY2858" s="95"/>
      <c r="AZ2858" s="95"/>
      <c r="BA2858" s="95"/>
      <c r="BB2858" s="95"/>
      <c r="BC2858" s="95" t="s">
        <v>10554</v>
      </c>
      <c r="BD2858" s="95" t="s">
        <v>115</v>
      </c>
      <c r="BE2858" s="95"/>
      <c r="BF2858" s="95"/>
      <c r="BG2858" s="95">
        <v>53623508</v>
      </c>
      <c r="BH2858" s="95">
        <v>23024518</v>
      </c>
      <c r="BI2858" s="95"/>
      <c r="BJ2858" s="95"/>
      <c r="BK2858" s="14" t="str">
        <f t="shared" ref="BK2858:BK2879" si="3651">IF(K2858="CADRE","CADRE",CONCATENATE(J2858,"-",H2858))</f>
        <v>B-Panda</v>
      </c>
      <c r="BL2858" s="95"/>
      <c r="BM2858" s="95"/>
      <c r="BN2858" s="95"/>
      <c r="BO2858" s="95"/>
      <c r="BP2858" s="95"/>
      <c r="BQ2858" s="95"/>
    </row>
    <row r="2859" spans="1:69" x14ac:dyDescent="0.25">
      <c r="A2859">
        <f>VLOOKUP(B2859,[2]RH!$B:$BV,72,0)</f>
        <v>0</v>
      </c>
      <c r="B2859" s="65">
        <v>2919</v>
      </c>
      <c r="C2859" s="169" t="s">
        <v>168</v>
      </c>
      <c r="D2859" s="174" t="s">
        <v>10664</v>
      </c>
      <c r="E2859" s="130" t="s">
        <v>67</v>
      </c>
      <c r="F2859" s="130" t="s">
        <v>118</v>
      </c>
      <c r="G2859" s="65" t="s">
        <v>220</v>
      </c>
      <c r="H2859" s="65" t="s">
        <v>649</v>
      </c>
      <c r="I2859" s="65" t="s">
        <v>10656</v>
      </c>
      <c r="J2859" s="65" t="s">
        <v>281</v>
      </c>
      <c r="K2859" s="125" t="s">
        <v>146</v>
      </c>
      <c r="L2859" s="132" t="s">
        <v>90</v>
      </c>
      <c r="M2859" s="175" t="s">
        <v>191</v>
      </c>
      <c r="N2859" s="129">
        <v>45716</v>
      </c>
      <c r="O2859" s="95"/>
      <c r="P2859" s="95"/>
      <c r="Q2859" s="95"/>
      <c r="R2859" s="95"/>
      <c r="S2859" s="95"/>
      <c r="T2859" s="176" t="s">
        <v>156</v>
      </c>
      <c r="U2859" s="132" t="s">
        <v>10640</v>
      </c>
      <c r="V2859" s="129">
        <v>45716</v>
      </c>
      <c r="W2859" s="129">
        <v>45747</v>
      </c>
      <c r="X2859" s="95"/>
      <c r="Y2859" s="95"/>
      <c r="Z2859" s="129">
        <v>45716</v>
      </c>
      <c r="AA2859" s="95">
        <v>2</v>
      </c>
      <c r="AB2859" s="95">
        <v>2025</v>
      </c>
      <c r="AC2859" s="95"/>
      <c r="AD2859" s="95"/>
      <c r="AE2859" s="95"/>
      <c r="AF2859" s="144">
        <v>30688</v>
      </c>
      <c r="AG2859" s="185">
        <f t="shared" ca="1" si="3649"/>
        <v>41.18904109589041</v>
      </c>
      <c r="AH2859" s="95" t="str">
        <f t="shared" ca="1" si="3650"/>
        <v>&gt;35&lt; 45</v>
      </c>
      <c r="AI2859" s="95"/>
      <c r="AJ2859" s="95"/>
      <c r="AK2859" s="163" t="s">
        <v>10665</v>
      </c>
      <c r="AL2859" s="144">
        <v>43169</v>
      </c>
      <c r="AM2859" s="65" t="s">
        <v>108</v>
      </c>
      <c r="AN2859" s="65" t="s">
        <v>76</v>
      </c>
      <c r="AO2859" s="95">
        <v>3</v>
      </c>
      <c r="AP2859" s="95" t="s">
        <v>9581</v>
      </c>
      <c r="AQ2859" s="95"/>
      <c r="AR2859" s="95"/>
      <c r="AS2859" s="95"/>
      <c r="AT2859" s="65" t="s">
        <v>163</v>
      </c>
      <c r="AU2859" s="125">
        <v>3.9529999999999998</v>
      </c>
      <c r="AV2859" s="95"/>
      <c r="AW2859" s="95"/>
      <c r="AX2859" s="95"/>
      <c r="AY2859" s="95"/>
      <c r="AZ2859" s="95"/>
      <c r="BA2859" s="95"/>
      <c r="BB2859" s="95"/>
      <c r="BC2859" s="95" t="s">
        <v>431</v>
      </c>
      <c r="BD2859" s="95" t="s">
        <v>85</v>
      </c>
      <c r="BE2859" s="95"/>
      <c r="BF2859" s="95"/>
      <c r="BG2859" s="95">
        <v>94074208</v>
      </c>
      <c r="BH2859" s="95">
        <v>27036562</v>
      </c>
      <c r="BI2859" s="95"/>
      <c r="BJ2859" s="95"/>
      <c r="BK2859" s="14" t="str">
        <f t="shared" si="3651"/>
        <v>B-Panda</v>
      </c>
      <c r="BL2859" s="95"/>
      <c r="BM2859" s="95"/>
      <c r="BN2859" s="95"/>
      <c r="BO2859" s="95"/>
      <c r="BP2859" s="95"/>
      <c r="BQ2859" s="95"/>
    </row>
    <row r="2860" spans="1:69" x14ac:dyDescent="0.25">
      <c r="A2860">
        <f>VLOOKUP(B2860,[2]RH!$B:$BV,72,0)</f>
        <v>0</v>
      </c>
      <c r="B2860" s="65">
        <v>2920</v>
      </c>
      <c r="C2860" s="169" t="s">
        <v>168</v>
      </c>
      <c r="D2860" s="174" t="s">
        <v>10666</v>
      </c>
      <c r="E2860" s="130" t="s">
        <v>67</v>
      </c>
      <c r="F2860" s="130" t="s">
        <v>118</v>
      </c>
      <c r="G2860" s="65" t="s">
        <v>220</v>
      </c>
      <c r="H2860" s="65" t="s">
        <v>649</v>
      </c>
      <c r="I2860" s="65" t="s">
        <v>10656</v>
      </c>
      <c r="J2860" s="65" t="s">
        <v>281</v>
      </c>
      <c r="K2860" s="125" t="s">
        <v>146</v>
      </c>
      <c r="L2860" s="132" t="s">
        <v>90</v>
      </c>
      <c r="M2860" s="175" t="s">
        <v>191</v>
      </c>
      <c r="N2860" s="129">
        <v>45716</v>
      </c>
      <c r="O2860" s="95"/>
      <c r="P2860" s="95"/>
      <c r="Q2860" s="95"/>
      <c r="R2860" s="95"/>
      <c r="S2860" s="95"/>
      <c r="T2860" s="176" t="s">
        <v>156</v>
      </c>
      <c r="U2860" s="132" t="s">
        <v>10640</v>
      </c>
      <c r="V2860" s="129">
        <v>45716</v>
      </c>
      <c r="W2860" s="129">
        <v>45747</v>
      </c>
      <c r="X2860" s="95"/>
      <c r="Y2860" s="95"/>
      <c r="Z2860" s="129">
        <v>45716</v>
      </c>
      <c r="AA2860" s="95">
        <v>2</v>
      </c>
      <c r="AB2860" s="95">
        <v>2025</v>
      </c>
      <c r="AC2860" s="95"/>
      <c r="AD2860" s="95"/>
      <c r="AE2860" s="95"/>
      <c r="AF2860" s="144">
        <v>29096</v>
      </c>
      <c r="AG2860" s="185">
        <f t="shared" ca="1" si="3649"/>
        <v>45.550684931506851</v>
      </c>
      <c r="AH2860" s="95" t="str">
        <f t="shared" ca="1" si="3650"/>
        <v>&gt;45&lt; 55</v>
      </c>
      <c r="AI2860" s="95"/>
      <c r="AJ2860" s="95"/>
      <c r="AK2860" s="163" t="s">
        <v>10667</v>
      </c>
      <c r="AL2860" s="144">
        <v>42875</v>
      </c>
      <c r="AM2860" s="65" t="s">
        <v>108</v>
      </c>
      <c r="AN2860" s="65" t="s">
        <v>76</v>
      </c>
      <c r="AO2860" s="95">
        <v>3</v>
      </c>
      <c r="AP2860" s="95" t="s">
        <v>9608</v>
      </c>
      <c r="AQ2860" s="95"/>
      <c r="AR2860" s="95"/>
      <c r="AS2860" s="95"/>
      <c r="AT2860" s="65" t="s">
        <v>163</v>
      </c>
      <c r="AU2860" s="125">
        <v>3.9529999999999998</v>
      </c>
      <c r="AV2860" s="95"/>
      <c r="AW2860" s="95"/>
      <c r="AX2860" s="95"/>
      <c r="AY2860" s="95"/>
      <c r="AZ2860" s="95"/>
      <c r="BA2860" s="95"/>
      <c r="BB2860" s="95"/>
      <c r="BC2860" s="95" t="s">
        <v>10507</v>
      </c>
      <c r="BD2860" s="95" t="s">
        <v>341</v>
      </c>
      <c r="BE2860" s="95"/>
      <c r="BF2860" s="95"/>
      <c r="BG2860" s="95">
        <v>51021630</v>
      </c>
      <c r="BH2860" s="95">
        <v>58660967</v>
      </c>
      <c r="BI2860" s="95"/>
      <c r="BJ2860" s="95"/>
      <c r="BK2860" s="14" t="str">
        <f t="shared" si="3651"/>
        <v>B-Panda</v>
      </c>
      <c r="BL2860" s="95"/>
      <c r="BM2860" s="95"/>
      <c r="BN2860" s="95"/>
      <c r="BO2860" s="95"/>
      <c r="BP2860" s="95"/>
      <c r="BQ2860" s="95"/>
    </row>
    <row r="2861" spans="1:69" x14ac:dyDescent="0.25">
      <c r="A2861">
        <f>VLOOKUP(B2861,[2]RH!$B:$BV,72,0)</f>
        <v>0</v>
      </c>
      <c r="B2861" s="65">
        <v>2921</v>
      </c>
      <c r="C2861" s="169" t="s">
        <v>168</v>
      </c>
      <c r="D2861" s="174" t="s">
        <v>10668</v>
      </c>
      <c r="E2861" s="130" t="s">
        <v>67</v>
      </c>
      <c r="F2861" s="130" t="s">
        <v>118</v>
      </c>
      <c r="G2861" s="65" t="s">
        <v>220</v>
      </c>
      <c r="H2861" s="65" t="s">
        <v>649</v>
      </c>
      <c r="I2861" s="65" t="s">
        <v>10656</v>
      </c>
      <c r="J2861" s="65" t="s">
        <v>281</v>
      </c>
      <c r="K2861" s="125" t="s">
        <v>146</v>
      </c>
      <c r="L2861" s="132" t="s">
        <v>90</v>
      </c>
      <c r="M2861" s="175" t="s">
        <v>191</v>
      </c>
      <c r="N2861" s="129">
        <v>45716</v>
      </c>
      <c r="O2861" s="95"/>
      <c r="P2861" s="95"/>
      <c r="Q2861" s="95"/>
      <c r="R2861" s="95"/>
      <c r="S2861" s="95"/>
      <c r="T2861" s="176" t="s">
        <v>156</v>
      </c>
      <c r="U2861" s="132" t="s">
        <v>10640</v>
      </c>
      <c r="V2861" s="129">
        <v>45716</v>
      </c>
      <c r="W2861" s="129">
        <v>45747</v>
      </c>
      <c r="X2861" s="95"/>
      <c r="Y2861" s="95"/>
      <c r="Z2861" s="129">
        <v>45716</v>
      </c>
      <c r="AA2861" s="95">
        <v>2</v>
      </c>
      <c r="AB2861" s="95">
        <v>2025</v>
      </c>
      <c r="AC2861" s="95"/>
      <c r="AD2861" s="95"/>
      <c r="AE2861" s="95"/>
      <c r="AF2861" s="144">
        <v>33881</v>
      </c>
      <c r="AG2861" s="185">
        <f t="shared" ca="1" si="3649"/>
        <v>32.441095890410956</v>
      </c>
      <c r="AH2861" s="95" t="str">
        <f t="shared" ca="1" si="3650"/>
        <v>&gt;25&lt; 35</v>
      </c>
      <c r="AI2861" s="95"/>
      <c r="AJ2861" s="95"/>
      <c r="AK2861" s="163" t="s">
        <v>10669</v>
      </c>
      <c r="AL2861" s="144">
        <v>45187</v>
      </c>
      <c r="AM2861" s="65" t="s">
        <v>108</v>
      </c>
      <c r="AN2861" s="65" t="s">
        <v>109</v>
      </c>
      <c r="AO2861" s="95"/>
      <c r="AP2861" s="95" t="s">
        <v>9566</v>
      </c>
      <c r="AQ2861" s="95"/>
      <c r="AR2861" s="95"/>
      <c r="AS2861" s="95"/>
      <c r="AT2861" s="65" t="s">
        <v>163</v>
      </c>
      <c r="AU2861" s="125">
        <v>3.9529999999999998</v>
      </c>
      <c r="AV2861" s="95"/>
      <c r="AW2861" s="95"/>
      <c r="AX2861" s="95"/>
      <c r="AY2861" s="95"/>
      <c r="AZ2861" s="95"/>
      <c r="BA2861" s="95"/>
      <c r="BB2861" s="95"/>
      <c r="BC2861" s="95" t="s">
        <v>1835</v>
      </c>
      <c r="BD2861" s="95" t="s">
        <v>341</v>
      </c>
      <c r="BE2861" s="95"/>
      <c r="BF2861" s="95"/>
      <c r="BG2861" s="95">
        <v>99268728</v>
      </c>
      <c r="BH2861" s="95">
        <v>50753223</v>
      </c>
      <c r="BI2861" s="95"/>
      <c r="BJ2861" s="95"/>
      <c r="BK2861" s="14" t="str">
        <f t="shared" si="3651"/>
        <v>B-Panda</v>
      </c>
      <c r="BL2861" s="95"/>
      <c r="BM2861" s="95"/>
      <c r="BN2861" s="95"/>
      <c r="BO2861" s="95"/>
      <c r="BP2861" s="95"/>
      <c r="BQ2861" s="95"/>
    </row>
    <row r="2862" spans="1:69" x14ac:dyDescent="0.25">
      <c r="A2862">
        <f>VLOOKUP(B2862,[2]RH!$B:$BV,72,0)</f>
        <v>0</v>
      </c>
      <c r="B2862" s="65">
        <v>2922</v>
      </c>
      <c r="C2862" s="169" t="s">
        <v>168</v>
      </c>
      <c r="D2862" s="174" t="s">
        <v>10670</v>
      </c>
      <c r="E2862" s="130" t="s">
        <v>67</v>
      </c>
      <c r="F2862" s="130" t="s">
        <v>118</v>
      </c>
      <c r="G2862" s="65" t="s">
        <v>220</v>
      </c>
      <c r="H2862" s="65" t="s">
        <v>649</v>
      </c>
      <c r="I2862" s="65" t="s">
        <v>709</v>
      </c>
      <c r="J2862" s="65" t="s">
        <v>190</v>
      </c>
      <c r="K2862" s="125" t="s">
        <v>146</v>
      </c>
      <c r="L2862" s="132" t="s">
        <v>90</v>
      </c>
      <c r="M2862" s="175" t="s">
        <v>191</v>
      </c>
      <c r="N2862" s="129">
        <v>45716</v>
      </c>
      <c r="O2862" s="95"/>
      <c r="P2862" s="95"/>
      <c r="Q2862" s="95"/>
      <c r="R2862" s="95"/>
      <c r="S2862" s="95"/>
      <c r="T2862" s="176" t="s">
        <v>156</v>
      </c>
      <c r="U2862" s="132" t="s">
        <v>10640</v>
      </c>
      <c r="V2862" s="129">
        <v>45716</v>
      </c>
      <c r="W2862" s="129">
        <v>45747</v>
      </c>
      <c r="X2862" s="95"/>
      <c r="Y2862" s="95"/>
      <c r="Z2862" s="129">
        <v>45716</v>
      </c>
      <c r="AA2862" s="95">
        <v>2</v>
      </c>
      <c r="AB2862" s="95">
        <v>2025</v>
      </c>
      <c r="AC2862" s="95"/>
      <c r="AD2862" s="95"/>
      <c r="AE2862" s="95"/>
      <c r="AF2862" s="144">
        <v>26961</v>
      </c>
      <c r="AG2862" s="185">
        <f t="shared" ca="1" si="3649"/>
        <v>51.4</v>
      </c>
      <c r="AH2862" s="95" t="str">
        <f t="shared" ca="1" si="3650"/>
        <v>&gt;45&lt; 55</v>
      </c>
      <c r="AI2862" s="95"/>
      <c r="AJ2862" s="95"/>
      <c r="AK2862" s="163" t="s">
        <v>10671</v>
      </c>
      <c r="AL2862" s="144">
        <v>36797</v>
      </c>
      <c r="AM2862" s="65" t="s">
        <v>108</v>
      </c>
      <c r="AN2862" s="65" t="s">
        <v>76</v>
      </c>
      <c r="AO2862" s="95"/>
      <c r="AP2862" s="95" t="s">
        <v>9630</v>
      </c>
      <c r="AQ2862" s="95"/>
      <c r="AR2862" s="95"/>
      <c r="AS2862" s="95"/>
      <c r="AT2862" s="65" t="s">
        <v>163</v>
      </c>
      <c r="AU2862" s="125">
        <v>3.9529999999999998</v>
      </c>
      <c r="AV2862" s="95"/>
      <c r="AW2862" s="95"/>
      <c r="AX2862" s="95"/>
      <c r="AY2862" s="95"/>
      <c r="AZ2862" s="95"/>
      <c r="BA2862" s="95"/>
      <c r="BB2862" s="95"/>
      <c r="BC2862" s="95" t="s">
        <v>1055</v>
      </c>
      <c r="BD2862" s="95" t="s">
        <v>341</v>
      </c>
      <c r="BE2862" s="95"/>
      <c r="BF2862" s="95"/>
      <c r="BG2862" s="95">
        <v>98930741</v>
      </c>
      <c r="BH2862" s="95">
        <v>92525948</v>
      </c>
      <c r="BI2862" s="95"/>
      <c r="BJ2862" s="95"/>
      <c r="BK2862" s="14" t="str">
        <f t="shared" si="3651"/>
        <v>A-Panda</v>
      </c>
      <c r="BL2862" s="95"/>
      <c r="BM2862" s="95"/>
      <c r="BN2862" s="95"/>
      <c r="BO2862" s="95"/>
      <c r="BP2862" s="95"/>
      <c r="BQ2862" s="95"/>
    </row>
    <row r="2863" spans="1:69" x14ac:dyDescent="0.25">
      <c r="A2863">
        <f>VLOOKUP(B2863,[2]RH!$B:$BV,72,0)</f>
        <v>0</v>
      </c>
      <c r="B2863" s="65">
        <v>2923</v>
      </c>
      <c r="C2863" s="169" t="s">
        <v>168</v>
      </c>
      <c r="D2863" s="174" t="s">
        <v>10672</v>
      </c>
      <c r="E2863" s="130" t="s">
        <v>67</v>
      </c>
      <c r="F2863" s="130" t="s">
        <v>118</v>
      </c>
      <c r="G2863" s="65" t="s">
        <v>220</v>
      </c>
      <c r="H2863" s="65" t="s">
        <v>649</v>
      </c>
      <c r="I2863" s="65" t="s">
        <v>709</v>
      </c>
      <c r="J2863" s="65" t="s">
        <v>190</v>
      </c>
      <c r="K2863" s="125" t="s">
        <v>146</v>
      </c>
      <c r="L2863" s="132" t="s">
        <v>90</v>
      </c>
      <c r="M2863" s="175" t="s">
        <v>191</v>
      </c>
      <c r="N2863" s="129">
        <v>45716</v>
      </c>
      <c r="O2863" s="95"/>
      <c r="P2863" s="95"/>
      <c r="Q2863" s="95"/>
      <c r="R2863" s="95"/>
      <c r="S2863" s="95"/>
      <c r="T2863" s="176" t="s">
        <v>156</v>
      </c>
      <c r="U2863" s="132" t="s">
        <v>10640</v>
      </c>
      <c r="V2863" s="129">
        <v>45716</v>
      </c>
      <c r="W2863" s="129">
        <v>45747</v>
      </c>
      <c r="X2863" s="95"/>
      <c r="Y2863" s="95"/>
      <c r="Z2863" s="129">
        <v>45716</v>
      </c>
      <c r="AA2863" s="95">
        <v>2</v>
      </c>
      <c r="AB2863" s="95">
        <v>2025</v>
      </c>
      <c r="AC2863" s="95"/>
      <c r="AD2863" s="95"/>
      <c r="AE2863" s="95"/>
      <c r="AF2863" s="144">
        <v>26963</v>
      </c>
      <c r="AG2863" s="185">
        <f t="shared" ca="1" si="3649"/>
        <v>51.394520547945206</v>
      </c>
      <c r="AH2863" s="95" t="str">
        <f t="shared" ca="1" si="3650"/>
        <v>&gt;45&lt; 55</v>
      </c>
      <c r="AI2863" s="95"/>
      <c r="AJ2863" s="95"/>
      <c r="AK2863" s="163" t="s">
        <v>10673</v>
      </c>
      <c r="AL2863" s="144">
        <v>43341</v>
      </c>
      <c r="AM2863" s="65" t="s">
        <v>108</v>
      </c>
      <c r="AN2863" s="65" t="s">
        <v>76</v>
      </c>
      <c r="AO2863" s="95">
        <v>2</v>
      </c>
      <c r="AP2863" s="95"/>
      <c r="AQ2863" s="95"/>
      <c r="AR2863" s="95"/>
      <c r="AS2863" s="95"/>
      <c r="AT2863" s="65" t="s">
        <v>163</v>
      </c>
      <c r="AU2863" s="125">
        <v>3.9529999999999998</v>
      </c>
      <c r="AV2863" s="95"/>
      <c r="AW2863" s="95"/>
      <c r="AX2863" s="95"/>
      <c r="AY2863" s="95"/>
      <c r="AZ2863" s="95"/>
      <c r="BA2863" s="95"/>
      <c r="BB2863" s="95"/>
      <c r="BC2863" s="95" t="s">
        <v>286</v>
      </c>
      <c r="BD2863" s="95" t="s">
        <v>341</v>
      </c>
      <c r="BE2863" s="95"/>
      <c r="BF2863" s="95"/>
      <c r="BG2863" s="95">
        <v>27836412</v>
      </c>
      <c r="BH2863" s="95">
        <v>53118388</v>
      </c>
      <c r="BI2863" s="95"/>
      <c r="BJ2863" s="95"/>
      <c r="BK2863" s="14" t="str">
        <f t="shared" si="3651"/>
        <v>A-Panda</v>
      </c>
      <c r="BL2863" s="95"/>
      <c r="BM2863" s="95"/>
      <c r="BN2863" s="95"/>
      <c r="BO2863" s="95"/>
      <c r="BP2863" s="95"/>
      <c r="BQ2863" s="95"/>
    </row>
    <row r="2864" spans="1:69" x14ac:dyDescent="0.25">
      <c r="A2864">
        <f>VLOOKUP(B2864,[2]RH!$B:$BV,72,0)</f>
        <v>0</v>
      </c>
      <c r="B2864" s="65">
        <v>2924</v>
      </c>
      <c r="C2864" s="169" t="s">
        <v>168</v>
      </c>
      <c r="D2864" s="174" t="s">
        <v>10674</v>
      </c>
      <c r="E2864" s="130" t="s">
        <v>67</v>
      </c>
      <c r="F2864" s="130" t="s">
        <v>118</v>
      </c>
      <c r="G2864" s="65" t="s">
        <v>220</v>
      </c>
      <c r="H2864" s="65" t="s">
        <v>649</v>
      </c>
      <c r="I2864" s="65" t="s">
        <v>709</v>
      </c>
      <c r="J2864" s="65" t="s">
        <v>190</v>
      </c>
      <c r="K2864" s="125" t="s">
        <v>146</v>
      </c>
      <c r="L2864" s="132" t="s">
        <v>90</v>
      </c>
      <c r="M2864" s="175" t="s">
        <v>191</v>
      </c>
      <c r="N2864" s="129">
        <v>45716</v>
      </c>
      <c r="O2864" s="95"/>
      <c r="P2864" s="95"/>
      <c r="Q2864" s="95"/>
      <c r="R2864" s="95"/>
      <c r="S2864" s="95"/>
      <c r="T2864" s="176" t="s">
        <v>156</v>
      </c>
      <c r="U2864" s="132" t="s">
        <v>10640</v>
      </c>
      <c r="V2864" s="129">
        <v>45716</v>
      </c>
      <c r="W2864" s="129">
        <v>45747</v>
      </c>
      <c r="X2864" s="95"/>
      <c r="Y2864" s="95"/>
      <c r="Z2864" s="129">
        <v>45716</v>
      </c>
      <c r="AA2864" s="95">
        <v>2</v>
      </c>
      <c r="AB2864" s="95">
        <v>2025</v>
      </c>
      <c r="AC2864" s="95"/>
      <c r="AD2864" s="95"/>
      <c r="AE2864" s="95"/>
      <c r="AF2864" s="144">
        <v>29280</v>
      </c>
      <c r="AG2864" s="185">
        <f t="shared" ca="1" si="3649"/>
        <v>45.046575342465751</v>
      </c>
      <c r="AH2864" s="95" t="str">
        <f t="shared" ca="1" si="3650"/>
        <v>&gt;45&lt; 55</v>
      </c>
      <c r="AI2864" s="95"/>
      <c r="AJ2864" s="95"/>
      <c r="AK2864" s="163" t="s">
        <v>10675</v>
      </c>
      <c r="AL2864" s="144">
        <v>43658</v>
      </c>
      <c r="AM2864" s="65" t="s">
        <v>108</v>
      </c>
      <c r="AN2864" s="65" t="s">
        <v>76</v>
      </c>
      <c r="AO2864" s="95">
        <v>2</v>
      </c>
      <c r="AP2864" s="95" t="s">
        <v>9679</v>
      </c>
      <c r="AQ2864" s="95"/>
      <c r="AR2864" s="95"/>
      <c r="AS2864" s="95"/>
      <c r="AT2864" s="65" t="s">
        <v>163</v>
      </c>
      <c r="AU2864" s="125">
        <v>3.9529999999999998</v>
      </c>
      <c r="AV2864" s="95"/>
      <c r="AW2864" s="95"/>
      <c r="AX2864" s="95"/>
      <c r="AY2864" s="95"/>
      <c r="AZ2864" s="95"/>
      <c r="BA2864" s="95"/>
      <c r="BB2864" s="95"/>
      <c r="BC2864" s="95" t="s">
        <v>9960</v>
      </c>
      <c r="BD2864" s="95" t="s">
        <v>341</v>
      </c>
      <c r="BE2864" s="95"/>
      <c r="BF2864" s="95"/>
      <c r="BG2864" s="95">
        <v>21233565</v>
      </c>
      <c r="BH2864" s="95">
        <v>27876164</v>
      </c>
      <c r="BI2864" s="95"/>
      <c r="BJ2864" s="95"/>
      <c r="BK2864" s="14" t="str">
        <f t="shared" si="3651"/>
        <v>A-Panda</v>
      </c>
      <c r="BL2864" s="95"/>
      <c r="BM2864" s="95"/>
      <c r="BN2864" s="95"/>
      <c r="BO2864" s="95"/>
      <c r="BP2864" s="95"/>
      <c r="BQ2864" s="95"/>
    </row>
    <row r="2865" spans="1:69" x14ac:dyDescent="0.25">
      <c r="A2865">
        <f>VLOOKUP(B2865,[2]RH!$B:$BV,72,0)</f>
        <v>0</v>
      </c>
      <c r="B2865" s="65">
        <v>2925</v>
      </c>
      <c r="C2865" s="169" t="s">
        <v>168</v>
      </c>
      <c r="D2865" s="174" t="s">
        <v>10676</v>
      </c>
      <c r="E2865" s="130" t="s">
        <v>67</v>
      </c>
      <c r="F2865" s="130" t="s">
        <v>118</v>
      </c>
      <c r="G2865" s="65" t="s">
        <v>5325</v>
      </c>
      <c r="H2865" s="65" t="s">
        <v>1596</v>
      </c>
      <c r="I2865" s="65"/>
      <c r="J2865" s="65" t="s">
        <v>190</v>
      </c>
      <c r="K2865" s="125" t="s">
        <v>89</v>
      </c>
      <c r="L2865" s="132" t="s">
        <v>90</v>
      </c>
      <c r="M2865" s="175" t="s">
        <v>191</v>
      </c>
      <c r="N2865" s="129">
        <v>45719</v>
      </c>
      <c r="O2865" s="95"/>
      <c r="P2865" s="95"/>
      <c r="Q2865" s="95"/>
      <c r="R2865" s="95"/>
      <c r="S2865" s="95"/>
      <c r="T2865" s="176" t="s">
        <v>156</v>
      </c>
      <c r="U2865" s="132" t="s">
        <v>10640</v>
      </c>
      <c r="V2865" s="129">
        <v>45719</v>
      </c>
      <c r="W2865" s="129">
        <v>45747</v>
      </c>
      <c r="X2865" s="95"/>
      <c r="Y2865" s="95"/>
      <c r="Z2865" s="129">
        <v>45719</v>
      </c>
      <c r="AA2865" s="95">
        <v>3</v>
      </c>
      <c r="AB2865" s="95">
        <v>2025</v>
      </c>
      <c r="AC2865" s="95"/>
      <c r="AD2865" s="95"/>
      <c r="AE2865" s="95"/>
      <c r="AF2865" s="144">
        <v>35236</v>
      </c>
      <c r="AG2865" s="185">
        <f t="shared" ca="1" si="3649"/>
        <v>28.728767123287671</v>
      </c>
      <c r="AH2865" s="95" t="str">
        <f t="shared" ca="1" si="3650"/>
        <v>&gt;25&lt; 35</v>
      </c>
      <c r="AI2865" s="95"/>
      <c r="AJ2865" s="95"/>
      <c r="AK2865" s="163" t="s">
        <v>10677</v>
      </c>
      <c r="AL2865" s="144">
        <v>41633</v>
      </c>
      <c r="AM2865" s="65" t="s">
        <v>108</v>
      </c>
      <c r="AN2865" s="65" t="s">
        <v>76</v>
      </c>
      <c r="AO2865" s="95"/>
      <c r="AP2865" s="95" t="s">
        <v>10678</v>
      </c>
      <c r="AQ2865" s="95"/>
      <c r="AR2865" s="95"/>
      <c r="AS2865" s="95"/>
      <c r="AT2865" s="65" t="s">
        <v>163</v>
      </c>
      <c r="AU2865" s="65">
        <v>4.1150000000000002</v>
      </c>
      <c r="AV2865" s="95"/>
      <c r="AW2865" s="95"/>
      <c r="AX2865" s="95"/>
      <c r="AY2865" s="95"/>
      <c r="AZ2865" s="95"/>
      <c r="BA2865" s="95"/>
      <c r="BB2865" s="95"/>
      <c r="BC2865" s="95" t="s">
        <v>9960</v>
      </c>
      <c r="BD2865" s="95" t="s">
        <v>341</v>
      </c>
      <c r="BE2865" s="95"/>
      <c r="BF2865" s="95"/>
      <c r="BG2865" s="95">
        <v>20604034</v>
      </c>
      <c r="BH2865" s="95">
        <v>95238958</v>
      </c>
      <c r="BI2865" s="95"/>
      <c r="BJ2865" s="95"/>
      <c r="BK2865" s="14" t="str">
        <f t="shared" si="3651"/>
        <v>A-CR3</v>
      </c>
      <c r="BL2865" s="95"/>
      <c r="BM2865" s="95"/>
      <c r="BN2865" s="95"/>
      <c r="BO2865" s="95"/>
      <c r="BP2865" s="95"/>
      <c r="BQ2865" s="95"/>
    </row>
    <row r="2866" spans="1:69" x14ac:dyDescent="0.25">
      <c r="A2866">
        <f>VLOOKUP(B2866,[2]RH!$B:$BV,72,0)</f>
        <v>0</v>
      </c>
      <c r="B2866" s="65">
        <v>2926</v>
      </c>
      <c r="C2866" s="169" t="s">
        <v>168</v>
      </c>
      <c r="D2866" s="174" t="s">
        <v>10679</v>
      </c>
      <c r="E2866" s="130" t="s">
        <v>67</v>
      </c>
      <c r="F2866" s="130" t="s">
        <v>118</v>
      </c>
      <c r="G2866" s="65" t="s">
        <v>220</v>
      </c>
      <c r="H2866" s="65" t="s">
        <v>649</v>
      </c>
      <c r="I2866" s="65" t="s">
        <v>709</v>
      </c>
      <c r="J2866" s="65" t="s">
        <v>190</v>
      </c>
      <c r="K2866" s="125" t="s">
        <v>146</v>
      </c>
      <c r="L2866" s="132" t="s">
        <v>90</v>
      </c>
      <c r="M2866" s="175" t="s">
        <v>191</v>
      </c>
      <c r="N2866" s="129">
        <v>45716</v>
      </c>
      <c r="O2866" s="95"/>
      <c r="P2866" s="95"/>
      <c r="Q2866" s="95"/>
      <c r="R2866" s="95"/>
      <c r="S2866" s="95"/>
      <c r="T2866" s="176" t="s">
        <v>156</v>
      </c>
      <c r="U2866" s="132" t="s">
        <v>10640</v>
      </c>
      <c r="V2866" s="129">
        <v>45716</v>
      </c>
      <c r="W2866" s="129">
        <v>45747</v>
      </c>
      <c r="X2866" s="95"/>
      <c r="Y2866" s="95"/>
      <c r="Z2866" s="129">
        <v>45716</v>
      </c>
      <c r="AA2866" s="95">
        <v>2</v>
      </c>
      <c r="AB2866" s="95">
        <v>2025</v>
      </c>
      <c r="AC2866" s="95"/>
      <c r="AD2866" s="95"/>
      <c r="AE2866" s="95"/>
      <c r="AF2866" s="144">
        <v>34403</v>
      </c>
      <c r="AG2866" s="185">
        <f t="shared" ca="1" si="3649"/>
        <v>31.010958904109589</v>
      </c>
      <c r="AH2866" s="95" t="str">
        <f t="shared" ca="1" si="3650"/>
        <v>&gt;25&lt; 35</v>
      </c>
      <c r="AI2866" s="95"/>
      <c r="AJ2866" s="95"/>
      <c r="AK2866" s="163" t="s">
        <v>10680</v>
      </c>
      <c r="AL2866" s="144">
        <v>40696</v>
      </c>
      <c r="AM2866" s="65" t="s">
        <v>108</v>
      </c>
      <c r="AN2866" s="65" t="s">
        <v>683</v>
      </c>
      <c r="AO2866" s="95"/>
      <c r="AP2866" s="95" t="s">
        <v>9581</v>
      </c>
      <c r="AQ2866" s="95"/>
      <c r="AR2866" s="95"/>
      <c r="AS2866" s="95"/>
      <c r="AT2866" s="65" t="s">
        <v>163</v>
      </c>
      <c r="AU2866" s="125">
        <v>3.9529999999999998</v>
      </c>
      <c r="AV2866" s="95"/>
      <c r="AW2866" s="95"/>
      <c r="AX2866" s="95"/>
      <c r="AY2866" s="95"/>
      <c r="AZ2866" s="95"/>
      <c r="BA2866" s="95"/>
      <c r="BB2866" s="95"/>
      <c r="BC2866" s="95" t="s">
        <v>286</v>
      </c>
      <c r="BD2866" s="95" t="s">
        <v>115</v>
      </c>
      <c r="BE2866" s="95"/>
      <c r="BF2866" s="95"/>
      <c r="BG2866" s="95">
        <v>29681331</v>
      </c>
      <c r="BH2866" s="95">
        <v>21004339</v>
      </c>
      <c r="BI2866" s="95"/>
      <c r="BJ2866" s="95"/>
      <c r="BK2866" s="14" t="str">
        <f t="shared" si="3651"/>
        <v>A-Panda</v>
      </c>
      <c r="BL2866" s="95"/>
      <c r="BM2866" s="95"/>
      <c r="BN2866" s="95"/>
      <c r="BO2866" s="95"/>
      <c r="BP2866" s="95"/>
      <c r="BQ2866" s="95"/>
    </row>
    <row r="2867" spans="1:69" x14ac:dyDescent="0.25">
      <c r="A2867">
        <f>VLOOKUP(B2867,[2]RH!$B:$BV,72,0)</f>
        <v>0</v>
      </c>
      <c r="B2867" s="65">
        <v>2927</v>
      </c>
      <c r="C2867" s="169" t="s">
        <v>168</v>
      </c>
      <c r="D2867" s="174" t="s">
        <v>10681</v>
      </c>
      <c r="E2867" s="130" t="s">
        <v>67</v>
      </c>
      <c r="F2867" s="130" t="s">
        <v>118</v>
      </c>
      <c r="G2867" s="65" t="s">
        <v>5325</v>
      </c>
      <c r="H2867" s="65" t="s">
        <v>1596</v>
      </c>
      <c r="I2867" s="65"/>
      <c r="J2867" s="65" t="s">
        <v>190</v>
      </c>
      <c r="K2867" s="125" t="s">
        <v>89</v>
      </c>
      <c r="L2867" s="132" t="s">
        <v>90</v>
      </c>
      <c r="M2867" s="175" t="s">
        <v>191</v>
      </c>
      <c r="N2867" s="129">
        <v>45719</v>
      </c>
      <c r="O2867" s="95"/>
      <c r="P2867" s="95"/>
      <c r="Q2867" s="95"/>
      <c r="R2867" s="95"/>
      <c r="S2867" s="95"/>
      <c r="T2867" s="176" t="s">
        <v>156</v>
      </c>
      <c r="U2867" s="132" t="s">
        <v>10640</v>
      </c>
      <c r="V2867" s="129">
        <v>45719</v>
      </c>
      <c r="W2867" s="129">
        <v>45747</v>
      </c>
      <c r="X2867" s="95"/>
      <c r="Y2867" s="95"/>
      <c r="Z2867" s="129">
        <v>45719</v>
      </c>
      <c r="AA2867" s="95">
        <v>3</v>
      </c>
      <c r="AB2867" s="95">
        <v>2025</v>
      </c>
      <c r="AC2867" s="95"/>
      <c r="AD2867" s="95"/>
      <c r="AE2867" s="95"/>
      <c r="AF2867" s="144">
        <v>36646</v>
      </c>
      <c r="AG2867" s="185">
        <f t="shared" ca="1" si="3649"/>
        <v>24.865753424657534</v>
      </c>
      <c r="AH2867" s="95" t="str">
        <f t="shared" ca="1" si="3650"/>
        <v>&lt; 25</v>
      </c>
      <c r="AI2867" s="95"/>
      <c r="AJ2867" s="95"/>
      <c r="AK2867" s="163" t="s">
        <v>10682</v>
      </c>
      <c r="AL2867" s="144">
        <v>43372</v>
      </c>
      <c r="AM2867" s="65" t="s">
        <v>108</v>
      </c>
      <c r="AN2867" s="65" t="s">
        <v>109</v>
      </c>
      <c r="AO2867" s="95"/>
      <c r="AP2867" s="95" t="s">
        <v>1514</v>
      </c>
      <c r="AQ2867" s="95"/>
      <c r="AR2867" s="95"/>
      <c r="AS2867" s="95"/>
      <c r="AT2867" s="65" t="s">
        <v>163</v>
      </c>
      <c r="AU2867" s="65">
        <v>4.1150000000000002</v>
      </c>
      <c r="AV2867" s="95"/>
      <c r="AW2867" s="95"/>
      <c r="AX2867" s="95"/>
      <c r="AY2867" s="95"/>
      <c r="AZ2867" s="95"/>
      <c r="BA2867" s="95"/>
      <c r="BB2867" s="95"/>
      <c r="BC2867" s="95" t="s">
        <v>1286</v>
      </c>
      <c r="BD2867" s="95" t="s">
        <v>115</v>
      </c>
      <c r="BE2867" s="95"/>
      <c r="BF2867" s="95"/>
      <c r="BG2867" s="95">
        <v>54333142</v>
      </c>
      <c r="BH2867" s="95">
        <v>54512960</v>
      </c>
      <c r="BI2867" s="95"/>
      <c r="BJ2867" s="95"/>
      <c r="BK2867" s="14" t="str">
        <f t="shared" si="3651"/>
        <v>A-CR3</v>
      </c>
      <c r="BL2867" s="95"/>
      <c r="BM2867" s="95"/>
      <c r="BN2867" s="95"/>
      <c r="BO2867" s="95"/>
      <c r="BP2867" s="95"/>
      <c r="BQ2867" s="95"/>
    </row>
    <row r="2868" spans="1:69" x14ac:dyDescent="0.25">
      <c r="A2868">
        <f>VLOOKUP(B2868,[2]RH!$B:$BV,72,0)</f>
        <v>0</v>
      </c>
      <c r="B2868" s="65">
        <v>2928</v>
      </c>
      <c r="C2868" s="169" t="s">
        <v>65</v>
      </c>
      <c r="D2868" s="174" t="s">
        <v>10683</v>
      </c>
      <c r="E2868" s="130" t="s">
        <v>67</v>
      </c>
      <c r="F2868" s="130" t="s">
        <v>118</v>
      </c>
      <c r="G2868" s="65" t="s">
        <v>220</v>
      </c>
      <c r="H2868" s="65" t="s">
        <v>649</v>
      </c>
      <c r="I2868" s="65" t="s">
        <v>709</v>
      </c>
      <c r="J2868" s="65" t="s">
        <v>190</v>
      </c>
      <c r="K2868" s="125" t="s">
        <v>146</v>
      </c>
      <c r="L2868" s="132" t="s">
        <v>90</v>
      </c>
      <c r="M2868" s="175" t="s">
        <v>191</v>
      </c>
      <c r="N2868" s="129">
        <v>45716</v>
      </c>
      <c r="O2868" s="95"/>
      <c r="P2868" s="95"/>
      <c r="Q2868" s="95"/>
      <c r="R2868" s="95"/>
      <c r="S2868" s="95"/>
      <c r="T2868" s="176" t="s">
        <v>156</v>
      </c>
      <c r="U2868" s="132" t="s">
        <v>10640</v>
      </c>
      <c r="V2868" s="129">
        <v>45716</v>
      </c>
      <c r="W2868" s="129">
        <v>45747</v>
      </c>
      <c r="X2868" s="95"/>
      <c r="Y2868" s="95"/>
      <c r="Z2868" s="129">
        <v>45716</v>
      </c>
      <c r="AA2868" s="95">
        <v>2</v>
      </c>
      <c r="AB2868" s="95">
        <v>2025</v>
      </c>
      <c r="AC2868" s="95"/>
      <c r="AD2868" s="95"/>
      <c r="AE2868" s="95"/>
      <c r="AF2868" s="144">
        <v>35033</v>
      </c>
      <c r="AG2868" s="185">
        <f t="shared" ca="1" si="3649"/>
        <v>29.284931506849315</v>
      </c>
      <c r="AH2868" s="95" t="str">
        <f t="shared" ca="1" si="3650"/>
        <v>&gt;25&lt; 35</v>
      </c>
      <c r="AI2868" s="95"/>
      <c r="AJ2868" s="95"/>
      <c r="AK2868" s="163" t="s">
        <v>10684</v>
      </c>
      <c r="AL2868" s="144">
        <v>43386</v>
      </c>
      <c r="AM2868" s="65" t="s">
        <v>75</v>
      </c>
      <c r="AN2868" s="65" t="s">
        <v>109</v>
      </c>
      <c r="AO2868" s="95"/>
      <c r="AP2868" s="95" t="s">
        <v>9566</v>
      </c>
      <c r="AQ2868" s="95"/>
      <c r="AR2868" s="95"/>
      <c r="AS2868" s="95"/>
      <c r="AT2868" s="65" t="s">
        <v>163</v>
      </c>
      <c r="AU2868" s="125">
        <v>3.9529999999999998</v>
      </c>
      <c r="AV2868" s="95"/>
      <c r="AW2868" s="95"/>
      <c r="AX2868" s="95"/>
      <c r="AY2868" s="95"/>
      <c r="AZ2868" s="95"/>
      <c r="BA2868" s="95"/>
      <c r="BB2868" s="95"/>
      <c r="BC2868" s="95" t="s">
        <v>10685</v>
      </c>
      <c r="BD2868" s="95" t="s">
        <v>115</v>
      </c>
      <c r="BE2868" s="95"/>
      <c r="BF2868" s="95"/>
      <c r="BG2868" s="95">
        <v>96206128</v>
      </c>
      <c r="BH2868" s="95">
        <v>58679960</v>
      </c>
      <c r="BI2868" s="95"/>
      <c r="BJ2868" s="95"/>
      <c r="BK2868" s="14" t="str">
        <f t="shared" si="3651"/>
        <v>A-Panda</v>
      </c>
      <c r="BL2868" s="95"/>
      <c r="BM2868" s="95"/>
      <c r="BN2868" s="95"/>
      <c r="BO2868" s="95"/>
      <c r="BP2868" s="95"/>
      <c r="BQ2868" s="95"/>
    </row>
    <row r="2869" spans="1:69" x14ac:dyDescent="0.25">
      <c r="A2869">
        <f>VLOOKUP(B2869,[2]RH!$B:$BV,72,0)</f>
        <v>0</v>
      </c>
      <c r="B2869" s="65">
        <v>2929</v>
      </c>
      <c r="C2869" s="169" t="s">
        <v>168</v>
      </c>
      <c r="D2869" s="174" t="s">
        <v>10686</v>
      </c>
      <c r="E2869" s="130" t="s">
        <v>67</v>
      </c>
      <c r="F2869" s="130" t="s">
        <v>118</v>
      </c>
      <c r="G2869" s="65" t="s">
        <v>220</v>
      </c>
      <c r="H2869" s="65" t="s">
        <v>649</v>
      </c>
      <c r="I2869" s="65" t="s">
        <v>709</v>
      </c>
      <c r="J2869" s="65" t="s">
        <v>190</v>
      </c>
      <c r="K2869" s="125" t="s">
        <v>146</v>
      </c>
      <c r="L2869" s="132" t="s">
        <v>90</v>
      </c>
      <c r="M2869" s="175" t="s">
        <v>191</v>
      </c>
      <c r="N2869" s="129">
        <v>45716</v>
      </c>
      <c r="O2869" s="95"/>
      <c r="P2869" s="95"/>
      <c r="Q2869" s="95"/>
      <c r="R2869" s="95"/>
      <c r="S2869" s="95"/>
      <c r="T2869" s="176" t="s">
        <v>156</v>
      </c>
      <c r="U2869" s="132" t="s">
        <v>10640</v>
      </c>
      <c r="V2869" s="129">
        <v>45716</v>
      </c>
      <c r="W2869" s="129">
        <v>45747</v>
      </c>
      <c r="X2869" s="95"/>
      <c r="Y2869" s="95"/>
      <c r="Z2869" s="129">
        <v>45716</v>
      </c>
      <c r="AA2869" s="95">
        <v>2</v>
      </c>
      <c r="AB2869" s="95">
        <v>2025</v>
      </c>
      <c r="AC2869" s="95"/>
      <c r="AD2869" s="95"/>
      <c r="AE2869" s="95"/>
      <c r="AF2869" s="144">
        <v>30300</v>
      </c>
      <c r="AG2869" s="185">
        <f t="shared" ca="1" si="3649"/>
        <v>42.252054794520546</v>
      </c>
      <c r="AH2869" s="95" t="str">
        <f t="shared" ca="1" si="3650"/>
        <v>&gt;35&lt; 45</v>
      </c>
      <c r="AI2869" s="95"/>
      <c r="AJ2869" s="95"/>
      <c r="AK2869" s="163" t="s">
        <v>4563</v>
      </c>
      <c r="AL2869" s="144">
        <v>43378</v>
      </c>
      <c r="AM2869" s="65" t="s">
        <v>108</v>
      </c>
      <c r="AN2869" s="65" t="s">
        <v>76</v>
      </c>
      <c r="AO2869" s="95">
        <v>3</v>
      </c>
      <c r="AP2869" s="95" t="s">
        <v>9566</v>
      </c>
      <c r="AQ2869" s="95"/>
      <c r="AR2869" s="95"/>
      <c r="AS2869" s="95"/>
      <c r="AT2869" s="65" t="s">
        <v>163</v>
      </c>
      <c r="AU2869" s="125">
        <v>3.9529999999999998</v>
      </c>
      <c r="AV2869" s="95"/>
      <c r="AW2869" s="95"/>
      <c r="AX2869" s="95"/>
      <c r="AY2869" s="95"/>
      <c r="AZ2869" s="95"/>
      <c r="BA2869" s="95"/>
      <c r="BB2869" s="95"/>
      <c r="BC2869" s="95" t="s">
        <v>9475</v>
      </c>
      <c r="BD2869" s="95" t="s">
        <v>85</v>
      </c>
      <c r="BE2869" s="95"/>
      <c r="BF2869" s="95"/>
      <c r="BG2869" s="95">
        <v>50589610</v>
      </c>
      <c r="BH2869" s="95">
        <v>22791899</v>
      </c>
      <c r="BI2869" s="95"/>
      <c r="BJ2869" s="95"/>
      <c r="BK2869" s="14" t="str">
        <f t="shared" si="3651"/>
        <v>A-Panda</v>
      </c>
      <c r="BL2869" s="95"/>
      <c r="BM2869" s="95"/>
      <c r="BN2869" s="95"/>
      <c r="BO2869" s="95"/>
      <c r="BP2869" s="95"/>
      <c r="BQ2869" s="95"/>
    </row>
    <row r="2870" spans="1:69" x14ac:dyDescent="0.25">
      <c r="A2870">
        <f>VLOOKUP(B2870,[2]RH!$B:$BV,72,0)</f>
        <v>0</v>
      </c>
      <c r="B2870" s="65">
        <v>2930</v>
      </c>
      <c r="C2870" s="169" t="s">
        <v>65</v>
      </c>
      <c r="D2870" s="174" t="s">
        <v>10687</v>
      </c>
      <c r="E2870" s="130" t="s">
        <v>67</v>
      </c>
      <c r="F2870" s="130" t="s">
        <v>118</v>
      </c>
      <c r="G2870" s="65" t="s">
        <v>220</v>
      </c>
      <c r="H2870" s="65" t="s">
        <v>649</v>
      </c>
      <c r="I2870" s="65" t="s">
        <v>709</v>
      </c>
      <c r="J2870" s="65" t="s">
        <v>190</v>
      </c>
      <c r="K2870" s="125" t="s">
        <v>146</v>
      </c>
      <c r="L2870" s="132" t="s">
        <v>90</v>
      </c>
      <c r="M2870" s="175" t="s">
        <v>191</v>
      </c>
      <c r="N2870" s="129">
        <v>45716</v>
      </c>
      <c r="O2870" s="95"/>
      <c r="P2870" s="95"/>
      <c r="Q2870" s="95"/>
      <c r="R2870" s="95"/>
      <c r="S2870" s="95"/>
      <c r="T2870" s="176" t="s">
        <v>156</v>
      </c>
      <c r="U2870" s="132" t="s">
        <v>10640</v>
      </c>
      <c r="V2870" s="129">
        <v>45716</v>
      </c>
      <c r="W2870" s="129">
        <v>45747</v>
      </c>
      <c r="X2870" s="95"/>
      <c r="Y2870" s="95"/>
      <c r="Z2870" s="129">
        <v>45716</v>
      </c>
      <c r="AA2870" s="95">
        <v>2</v>
      </c>
      <c r="AB2870" s="95">
        <v>2025</v>
      </c>
      <c r="AC2870" s="95"/>
      <c r="AD2870" s="95"/>
      <c r="AE2870" s="95"/>
      <c r="AF2870" s="144">
        <v>33068</v>
      </c>
      <c r="AG2870" s="185">
        <f t="shared" ca="1" si="3649"/>
        <v>34.668493150684931</v>
      </c>
      <c r="AH2870" s="95" t="str">
        <f t="shared" ca="1" si="3650"/>
        <v>&gt;25&lt; 35</v>
      </c>
      <c r="AI2870" s="95"/>
      <c r="AJ2870" s="95"/>
      <c r="AK2870" s="163" t="s">
        <v>10688</v>
      </c>
      <c r="AL2870" s="144">
        <v>44720</v>
      </c>
      <c r="AM2870" s="65" t="s">
        <v>75</v>
      </c>
      <c r="AN2870" s="65" t="s">
        <v>76</v>
      </c>
      <c r="AO2870" s="95">
        <v>2</v>
      </c>
      <c r="AP2870" s="95" t="s">
        <v>9566</v>
      </c>
      <c r="AQ2870" s="95"/>
      <c r="AR2870" s="95"/>
      <c r="AS2870" s="95"/>
      <c r="AT2870" s="65" t="s">
        <v>163</v>
      </c>
      <c r="AU2870" s="125">
        <v>3.9529999999999998</v>
      </c>
      <c r="AV2870" s="95"/>
      <c r="AW2870" s="95"/>
      <c r="AX2870" s="95"/>
      <c r="AY2870" s="95"/>
      <c r="AZ2870" s="95"/>
      <c r="BA2870" s="95"/>
      <c r="BB2870" s="95"/>
      <c r="BC2870" s="95" t="s">
        <v>1835</v>
      </c>
      <c r="BD2870" s="95" t="s">
        <v>341</v>
      </c>
      <c r="BE2870" s="95"/>
      <c r="BF2870" s="95"/>
      <c r="BG2870" s="95">
        <v>52040872</v>
      </c>
      <c r="BH2870" s="95">
        <v>56651640</v>
      </c>
      <c r="BI2870" s="95"/>
      <c r="BJ2870" s="95"/>
      <c r="BK2870" s="14" t="str">
        <f t="shared" si="3651"/>
        <v>A-Panda</v>
      </c>
      <c r="BL2870" s="95"/>
      <c r="BM2870" s="95"/>
      <c r="BN2870" s="95"/>
      <c r="BO2870" s="95"/>
      <c r="BP2870" s="95"/>
      <c r="BQ2870" s="95"/>
    </row>
    <row r="2871" spans="1:69" x14ac:dyDescent="0.25">
      <c r="A2871">
        <f>VLOOKUP(B2871,[2]RH!$B:$BV,72,0)</f>
        <v>0</v>
      </c>
      <c r="B2871" s="65">
        <v>2931</v>
      </c>
      <c r="C2871" s="169" t="s">
        <v>168</v>
      </c>
      <c r="D2871" s="174" t="s">
        <v>10689</v>
      </c>
      <c r="E2871" s="130" t="s">
        <v>67</v>
      </c>
      <c r="F2871" s="130" t="s">
        <v>118</v>
      </c>
      <c r="G2871" s="65" t="s">
        <v>220</v>
      </c>
      <c r="H2871" s="125" t="s">
        <v>562</v>
      </c>
      <c r="I2871" s="125" t="s">
        <v>579</v>
      </c>
      <c r="J2871" s="125" t="s">
        <v>281</v>
      </c>
      <c r="K2871" s="125" t="s">
        <v>146</v>
      </c>
      <c r="L2871" s="132" t="s">
        <v>90</v>
      </c>
      <c r="M2871" s="175" t="s">
        <v>191</v>
      </c>
      <c r="N2871" s="129">
        <v>45717</v>
      </c>
      <c r="O2871" s="95"/>
      <c r="P2871" s="95"/>
      <c r="Q2871" s="95"/>
      <c r="R2871" s="95"/>
      <c r="S2871" s="95"/>
      <c r="T2871" s="176" t="s">
        <v>156</v>
      </c>
      <c r="U2871" s="132" t="s">
        <v>10640</v>
      </c>
      <c r="V2871" s="129">
        <v>45717</v>
      </c>
      <c r="W2871" s="129">
        <v>45747</v>
      </c>
      <c r="X2871" s="95"/>
      <c r="Y2871" s="95"/>
      <c r="Z2871" s="129">
        <v>45717</v>
      </c>
      <c r="AA2871" s="95">
        <v>3</v>
      </c>
      <c r="AB2871" s="95">
        <v>2025</v>
      </c>
      <c r="AC2871" s="95"/>
      <c r="AD2871" s="95"/>
      <c r="AE2871" s="95"/>
      <c r="AF2871" s="144">
        <v>28242</v>
      </c>
      <c r="AG2871" s="185">
        <f t="shared" ca="1" si="3649"/>
        <v>47.890410958904113</v>
      </c>
      <c r="AH2871" s="95" t="str">
        <f t="shared" ca="1" si="3650"/>
        <v>&gt;45&lt; 55</v>
      </c>
      <c r="AI2871" s="95"/>
      <c r="AJ2871" s="95"/>
      <c r="AK2871" s="163" t="s">
        <v>10690</v>
      </c>
      <c r="AL2871" s="144">
        <v>35314</v>
      </c>
      <c r="AM2871" s="65" t="s">
        <v>108</v>
      </c>
      <c r="AN2871" s="65" t="s">
        <v>76</v>
      </c>
      <c r="AO2871" s="95">
        <v>2</v>
      </c>
      <c r="AP2871" s="95" t="s">
        <v>9679</v>
      </c>
      <c r="AQ2871" s="95"/>
      <c r="AR2871" s="95"/>
      <c r="AS2871" s="95"/>
      <c r="AT2871" s="65" t="s">
        <v>163</v>
      </c>
      <c r="AU2871" s="125">
        <v>3.9529999999999998</v>
      </c>
      <c r="AV2871" s="95"/>
      <c r="AW2871" s="95"/>
      <c r="AX2871" s="95"/>
      <c r="AY2871" s="95"/>
      <c r="AZ2871" s="95"/>
      <c r="BA2871" s="95"/>
      <c r="BB2871" s="95"/>
      <c r="BC2871" s="95" t="s">
        <v>7360</v>
      </c>
      <c r="BD2871" s="95" t="s">
        <v>115</v>
      </c>
      <c r="BE2871" s="95"/>
      <c r="BF2871" s="95"/>
      <c r="BG2871" s="95">
        <v>93177530</v>
      </c>
      <c r="BH2871" s="95">
        <v>96428485</v>
      </c>
      <c r="BI2871" s="95"/>
      <c r="BJ2871" s="95"/>
      <c r="BK2871" s="14" t="str">
        <f t="shared" si="3651"/>
        <v>B-P6 AR</v>
      </c>
      <c r="BL2871" s="95"/>
      <c r="BM2871" s="95"/>
      <c r="BN2871" s="95"/>
      <c r="BO2871" s="95"/>
      <c r="BP2871" s="95"/>
      <c r="BQ2871" s="95"/>
    </row>
    <row r="2872" spans="1:69" x14ac:dyDescent="0.25">
      <c r="A2872">
        <f>VLOOKUP(B2872,[2]RH!$B:$BV,72,0)</f>
        <v>0</v>
      </c>
      <c r="B2872" s="65">
        <v>2932</v>
      </c>
      <c r="C2872" s="169" t="s">
        <v>65</v>
      </c>
      <c r="D2872" s="174" t="s">
        <v>10691</v>
      </c>
      <c r="E2872" s="130" t="s">
        <v>67</v>
      </c>
      <c r="F2872" s="130" t="s">
        <v>118</v>
      </c>
      <c r="G2872" s="65" t="s">
        <v>1801</v>
      </c>
      <c r="H2872" s="65"/>
      <c r="I2872" s="65" t="s">
        <v>226</v>
      </c>
      <c r="J2872" s="65" t="s">
        <v>190</v>
      </c>
      <c r="K2872" s="125" t="s">
        <v>146</v>
      </c>
      <c r="L2872" s="132" t="s">
        <v>90</v>
      </c>
      <c r="M2872" s="175" t="s">
        <v>191</v>
      </c>
      <c r="N2872" s="129">
        <v>45716</v>
      </c>
      <c r="O2872" s="95"/>
      <c r="P2872" s="95"/>
      <c r="Q2872" s="95"/>
      <c r="R2872" s="95"/>
      <c r="S2872" s="95"/>
      <c r="T2872" s="176" t="s">
        <v>156</v>
      </c>
      <c r="U2872" s="132" t="s">
        <v>10640</v>
      </c>
      <c r="V2872" s="129">
        <v>45716</v>
      </c>
      <c r="W2872" s="129">
        <v>45747</v>
      </c>
      <c r="X2872" s="95"/>
      <c r="Y2872" s="95"/>
      <c r="Z2872" s="129">
        <v>45716</v>
      </c>
      <c r="AA2872" s="95">
        <v>3</v>
      </c>
      <c r="AB2872" s="95">
        <v>2025</v>
      </c>
      <c r="AC2872" s="95"/>
      <c r="AD2872" s="95"/>
      <c r="AE2872" s="95"/>
      <c r="AF2872" s="144">
        <v>35901</v>
      </c>
      <c r="AG2872" s="185">
        <f t="shared" ca="1" si="3649"/>
        <v>26.906849315068492</v>
      </c>
      <c r="AH2872" s="95" t="str">
        <f t="shared" ca="1" si="3650"/>
        <v>&gt;25&lt; 35</v>
      </c>
      <c r="AI2872" s="95"/>
      <c r="AJ2872" s="95"/>
      <c r="AK2872" s="163" t="s">
        <v>10692</v>
      </c>
      <c r="AL2872" s="144">
        <v>42517</v>
      </c>
      <c r="AM2872" s="65" t="s">
        <v>75</v>
      </c>
      <c r="AN2872" s="65" t="s">
        <v>109</v>
      </c>
      <c r="AO2872" s="95"/>
      <c r="AP2872" s="95" t="s">
        <v>9608</v>
      </c>
      <c r="AQ2872" s="95"/>
      <c r="AR2872" s="95"/>
      <c r="AS2872" s="95"/>
      <c r="AT2872" s="65" t="s">
        <v>163</v>
      </c>
      <c r="AU2872" s="125">
        <v>3.9529999999999998</v>
      </c>
      <c r="AV2872" s="95"/>
      <c r="AW2872" s="95"/>
      <c r="AX2872" s="95"/>
      <c r="AY2872" s="95"/>
      <c r="AZ2872" s="95"/>
      <c r="BA2872" s="95"/>
      <c r="BB2872" s="95"/>
      <c r="BC2872" s="95" t="s">
        <v>482</v>
      </c>
      <c r="BD2872" s="95" t="s">
        <v>482</v>
      </c>
      <c r="BE2872" s="95"/>
      <c r="BF2872" s="95"/>
      <c r="BG2872" s="95">
        <v>20836632</v>
      </c>
      <c r="BH2872" s="95"/>
      <c r="BI2872" s="95"/>
      <c r="BJ2872" s="95"/>
      <c r="BK2872" s="14" t="str">
        <f t="shared" si="3651"/>
        <v>A-</v>
      </c>
      <c r="BL2872" s="95"/>
      <c r="BM2872" s="95"/>
      <c r="BN2872" s="95"/>
      <c r="BO2872" s="95"/>
      <c r="BP2872" s="95"/>
      <c r="BQ2872" s="95"/>
    </row>
    <row r="2873" spans="1:69" x14ac:dyDescent="0.25">
      <c r="A2873">
        <f>VLOOKUP(B2873,[2]RH!$B:$BV,72,0)</f>
        <v>0</v>
      </c>
      <c r="B2873" s="65">
        <v>2933</v>
      </c>
      <c r="C2873" s="169" t="s">
        <v>65</v>
      </c>
      <c r="D2873" s="174" t="s">
        <v>10693</v>
      </c>
      <c r="E2873" s="130" t="s">
        <v>67</v>
      </c>
      <c r="F2873" s="130" t="s">
        <v>118</v>
      </c>
      <c r="G2873" s="65" t="s">
        <v>2675</v>
      </c>
      <c r="H2873" s="65" t="s">
        <v>649</v>
      </c>
      <c r="I2873" s="65" t="s">
        <v>709</v>
      </c>
      <c r="J2873" s="65" t="s">
        <v>190</v>
      </c>
      <c r="K2873" s="125" t="s">
        <v>146</v>
      </c>
      <c r="L2873" s="132" t="s">
        <v>90</v>
      </c>
      <c r="M2873" s="175" t="s">
        <v>191</v>
      </c>
      <c r="N2873" s="129">
        <v>45716</v>
      </c>
      <c r="O2873" s="95"/>
      <c r="P2873" s="95"/>
      <c r="Q2873" s="95"/>
      <c r="R2873" s="95"/>
      <c r="S2873" s="95"/>
      <c r="T2873" s="176" t="s">
        <v>156</v>
      </c>
      <c r="U2873" s="132" t="s">
        <v>10640</v>
      </c>
      <c r="V2873" s="129">
        <v>45716</v>
      </c>
      <c r="W2873" s="129">
        <v>45747</v>
      </c>
      <c r="X2873" s="95"/>
      <c r="Y2873" s="95"/>
      <c r="Z2873" s="129">
        <v>45716</v>
      </c>
      <c r="AA2873" s="95">
        <v>3</v>
      </c>
      <c r="AB2873" s="95">
        <v>2025</v>
      </c>
      <c r="AC2873" s="95"/>
      <c r="AD2873" s="95"/>
      <c r="AE2873" s="95"/>
      <c r="AF2873" s="144">
        <v>37832</v>
      </c>
      <c r="AG2873" s="185">
        <f t="shared" ca="1" si="3649"/>
        <v>21.616438356164384</v>
      </c>
      <c r="AH2873" s="95" t="str">
        <f t="shared" ca="1" si="3650"/>
        <v>&lt; 25</v>
      </c>
      <c r="AI2873" s="95"/>
      <c r="AJ2873" s="95"/>
      <c r="AK2873" s="163" t="s">
        <v>10694</v>
      </c>
      <c r="AL2873" s="144">
        <v>44641</v>
      </c>
      <c r="AM2873" s="65" t="s">
        <v>75</v>
      </c>
      <c r="AN2873" s="65" t="s">
        <v>109</v>
      </c>
      <c r="AO2873" s="95"/>
      <c r="AP2873" s="95" t="s">
        <v>10695</v>
      </c>
      <c r="AQ2873" s="95"/>
      <c r="AR2873" s="95"/>
      <c r="AS2873" s="95"/>
      <c r="AT2873" s="65" t="s">
        <v>163</v>
      </c>
      <c r="AU2873" s="125">
        <v>3.9529999999999998</v>
      </c>
      <c r="AV2873" s="95"/>
      <c r="AW2873" s="95"/>
      <c r="AX2873" s="95"/>
      <c r="AY2873" s="95"/>
      <c r="AZ2873" s="95"/>
      <c r="BA2873" s="95"/>
      <c r="BB2873" s="95"/>
      <c r="BC2873" s="95" t="s">
        <v>769</v>
      </c>
      <c r="BD2873" s="95" t="s">
        <v>115</v>
      </c>
      <c r="BE2873" s="95"/>
      <c r="BF2873" s="95"/>
      <c r="BG2873" s="95">
        <v>52755162</v>
      </c>
      <c r="BH2873" s="95">
        <v>52755152</v>
      </c>
      <c r="BI2873" s="95"/>
      <c r="BJ2873" s="95"/>
      <c r="BK2873" s="14" t="str">
        <f t="shared" si="3651"/>
        <v>A-Panda</v>
      </c>
      <c r="BL2873" s="95"/>
      <c r="BM2873" s="95"/>
      <c r="BN2873" s="95"/>
      <c r="BO2873" s="95"/>
      <c r="BP2873" s="95"/>
      <c r="BQ2873" s="95"/>
    </row>
    <row r="2874" spans="1:69" x14ac:dyDescent="0.25">
      <c r="A2874">
        <f>VLOOKUP(B2874,[2]RH!$B:$BV,72,0)</f>
        <v>0</v>
      </c>
      <c r="B2874" s="65">
        <v>2934</v>
      </c>
      <c r="C2874" s="169" t="s">
        <v>65</v>
      </c>
      <c r="D2874" s="174" t="s">
        <v>10696</v>
      </c>
      <c r="E2874" s="130" t="s">
        <v>67</v>
      </c>
      <c r="F2874" s="130" t="s">
        <v>118</v>
      </c>
      <c r="G2874" s="65" t="s">
        <v>149</v>
      </c>
      <c r="H2874" s="65"/>
      <c r="I2874" s="65"/>
      <c r="J2874" s="65"/>
      <c r="K2874" s="65" t="s">
        <v>70</v>
      </c>
      <c r="L2874" s="95"/>
      <c r="M2874" s="177"/>
      <c r="N2874" s="129">
        <v>45719</v>
      </c>
      <c r="O2874" s="95"/>
      <c r="P2874" s="95"/>
      <c r="Q2874" s="95"/>
      <c r="R2874" s="95"/>
      <c r="S2874" s="95"/>
      <c r="T2874" s="176" t="s">
        <v>72</v>
      </c>
      <c r="U2874" s="95"/>
      <c r="V2874" s="129">
        <v>45719</v>
      </c>
      <c r="W2874" s="95"/>
      <c r="X2874" s="95"/>
      <c r="Y2874" s="95"/>
      <c r="Z2874" s="129">
        <v>45719</v>
      </c>
      <c r="AA2874" s="95">
        <v>3</v>
      </c>
      <c r="AB2874" s="95">
        <v>2025</v>
      </c>
      <c r="AC2874" s="95"/>
      <c r="AD2874" s="95"/>
      <c r="AE2874" s="95"/>
      <c r="AF2874" s="144">
        <v>28910</v>
      </c>
      <c r="AG2874" s="185">
        <f t="shared" ca="1" si="3649"/>
        <v>46.060273972602737</v>
      </c>
      <c r="AH2874" s="95" t="str">
        <f t="shared" ca="1" si="3650"/>
        <v>&gt;45&lt; 55</v>
      </c>
      <c r="AI2874" s="95"/>
      <c r="AJ2874" s="95"/>
      <c r="AK2874" s="163" t="s">
        <v>10697</v>
      </c>
      <c r="AL2874" s="144">
        <v>42066</v>
      </c>
      <c r="AM2874" s="65" t="s">
        <v>75</v>
      </c>
      <c r="AN2874" s="65" t="s">
        <v>76</v>
      </c>
      <c r="AO2874" s="95">
        <v>2</v>
      </c>
      <c r="AP2874" s="95" t="s">
        <v>10698</v>
      </c>
      <c r="AQ2874" s="95"/>
      <c r="AR2874" s="95"/>
      <c r="AS2874" s="95"/>
      <c r="AT2874" s="65"/>
      <c r="AU2874" s="65"/>
      <c r="AV2874" s="95"/>
      <c r="AW2874" s="95"/>
      <c r="AX2874" s="95"/>
      <c r="AY2874" s="95"/>
      <c r="AZ2874" s="95"/>
      <c r="BA2874" s="95"/>
      <c r="BB2874" s="95"/>
      <c r="BC2874" s="95" t="s">
        <v>8307</v>
      </c>
      <c r="BD2874" s="95" t="s">
        <v>115</v>
      </c>
      <c r="BE2874" s="95"/>
      <c r="BF2874" s="95"/>
      <c r="BG2874" s="95">
        <v>53574137</v>
      </c>
      <c r="BH2874" s="95"/>
      <c r="BI2874" s="95"/>
      <c r="BJ2874" s="95"/>
      <c r="BK2874" s="14" t="str">
        <f t="shared" si="3651"/>
        <v>CADRE</v>
      </c>
      <c r="BL2874" s="95"/>
      <c r="BM2874" s="95"/>
      <c r="BN2874" s="95"/>
      <c r="BO2874" s="95"/>
      <c r="BP2874" s="95"/>
      <c r="BQ2874" s="95"/>
    </row>
    <row r="2875" spans="1:69" x14ac:dyDescent="0.25">
      <c r="A2875">
        <f>VLOOKUP(B2875,[2]RH!$B:$BV,72,0)</f>
        <v>0</v>
      </c>
      <c r="B2875" s="65">
        <v>2935</v>
      </c>
      <c r="C2875" s="169" t="s">
        <v>65</v>
      </c>
      <c r="D2875" s="174" t="s">
        <v>10699</v>
      </c>
      <c r="E2875" s="130" t="s">
        <v>67</v>
      </c>
      <c r="F2875" s="65" t="s">
        <v>135</v>
      </c>
      <c r="G2875" s="65" t="s">
        <v>2994</v>
      </c>
      <c r="H2875" s="65"/>
      <c r="I2875" s="65"/>
      <c r="J2875" s="65"/>
      <c r="K2875" s="65" t="s">
        <v>70</v>
      </c>
      <c r="L2875" s="95"/>
      <c r="M2875" s="177"/>
      <c r="N2875" s="129">
        <v>45719</v>
      </c>
      <c r="O2875" s="95"/>
      <c r="P2875" s="95"/>
      <c r="Q2875" s="95"/>
      <c r="R2875" s="95"/>
      <c r="S2875" s="95"/>
      <c r="T2875" s="176" t="s">
        <v>72</v>
      </c>
      <c r="U2875" s="95"/>
      <c r="V2875" s="129">
        <v>45719</v>
      </c>
      <c r="W2875" s="95"/>
      <c r="X2875" s="95"/>
      <c r="Y2875" s="95"/>
      <c r="Z2875" s="129">
        <v>45719</v>
      </c>
      <c r="AA2875" s="95">
        <v>3</v>
      </c>
      <c r="AB2875" s="95">
        <v>2025</v>
      </c>
      <c r="AC2875" s="95"/>
      <c r="AD2875" s="95"/>
      <c r="AE2875" s="95"/>
      <c r="AF2875" s="144">
        <v>36063</v>
      </c>
      <c r="AG2875" s="185">
        <f t="shared" ca="1" si="3649"/>
        <v>26.463013698630139</v>
      </c>
      <c r="AH2875" s="95" t="str">
        <f t="shared" ca="1" si="3650"/>
        <v>&gt;25&lt; 35</v>
      </c>
      <c r="AI2875" s="95"/>
      <c r="AJ2875" s="95"/>
      <c r="AK2875" s="163" t="s">
        <v>10700</v>
      </c>
      <c r="AL2875" s="144">
        <v>44930</v>
      </c>
      <c r="AM2875" s="65" t="s">
        <v>75</v>
      </c>
      <c r="AN2875" s="65" t="s">
        <v>109</v>
      </c>
      <c r="AO2875" s="95"/>
      <c r="AP2875" s="95" t="s">
        <v>10701</v>
      </c>
      <c r="AQ2875" s="95"/>
      <c r="AR2875" s="95"/>
      <c r="AS2875" s="95"/>
      <c r="AT2875" s="65"/>
      <c r="AU2875" s="65"/>
      <c r="AV2875" s="95"/>
      <c r="AW2875" s="95"/>
      <c r="AX2875" s="95"/>
      <c r="AY2875" s="95"/>
      <c r="AZ2875" s="95"/>
      <c r="BA2875" s="95"/>
      <c r="BB2875" s="95"/>
      <c r="BC2875" s="95" t="s">
        <v>85</v>
      </c>
      <c r="BD2875" s="95" t="s">
        <v>85</v>
      </c>
      <c r="BE2875" s="95"/>
      <c r="BF2875" s="95"/>
      <c r="BG2875" s="95">
        <v>29872070</v>
      </c>
      <c r="BH2875" s="95"/>
      <c r="BI2875" s="95"/>
      <c r="BJ2875" s="95"/>
      <c r="BK2875" s="14" t="str">
        <f t="shared" si="3651"/>
        <v>CADRE</v>
      </c>
      <c r="BL2875" s="95"/>
      <c r="BM2875" s="95"/>
      <c r="BN2875" s="95"/>
      <c r="BO2875" s="95"/>
      <c r="BP2875" s="95"/>
      <c r="BQ2875" s="95"/>
    </row>
    <row r="2876" spans="1:69" x14ac:dyDescent="0.25">
      <c r="A2876">
        <f>VLOOKUP(B2876,[2]RH!$B:$BV,72,0)</f>
        <v>0</v>
      </c>
      <c r="B2876" s="65">
        <v>2936</v>
      </c>
      <c r="C2876" s="169" t="s">
        <v>168</v>
      </c>
      <c r="D2876" s="174" t="s">
        <v>10702</v>
      </c>
      <c r="E2876" s="130" t="s">
        <v>67</v>
      </c>
      <c r="F2876" s="130" t="s">
        <v>118</v>
      </c>
      <c r="G2876" s="65" t="s">
        <v>220</v>
      </c>
      <c r="H2876" s="65" t="s">
        <v>1596</v>
      </c>
      <c r="I2876" s="65"/>
      <c r="J2876" s="65" t="s">
        <v>190</v>
      </c>
      <c r="K2876" s="125" t="s">
        <v>146</v>
      </c>
      <c r="L2876" s="132" t="s">
        <v>90</v>
      </c>
      <c r="M2876" s="175" t="s">
        <v>191</v>
      </c>
      <c r="N2876" s="129">
        <v>45720</v>
      </c>
      <c r="O2876" s="95"/>
      <c r="P2876" s="95"/>
      <c r="Q2876" s="95"/>
      <c r="R2876" s="95"/>
      <c r="S2876" s="95"/>
      <c r="T2876" s="176" t="s">
        <v>156</v>
      </c>
      <c r="U2876" s="132" t="s">
        <v>10640</v>
      </c>
      <c r="V2876" s="129">
        <v>45720</v>
      </c>
      <c r="W2876" s="129">
        <v>45747</v>
      </c>
      <c r="X2876" s="95"/>
      <c r="Y2876" s="95"/>
      <c r="Z2876" s="129">
        <v>45720</v>
      </c>
      <c r="AA2876" s="95">
        <v>3</v>
      </c>
      <c r="AB2876" s="95">
        <v>2025</v>
      </c>
      <c r="AC2876" s="95"/>
      <c r="AD2876" s="95"/>
      <c r="AE2876" s="95"/>
      <c r="AF2876" s="144">
        <v>26179</v>
      </c>
      <c r="AG2876" s="185">
        <f t="shared" ca="1" si="3649"/>
        <v>53.542465753424658</v>
      </c>
      <c r="AH2876" s="95" t="str">
        <f t="shared" ca="1" si="3650"/>
        <v>&gt;45&lt; 55</v>
      </c>
      <c r="AI2876" s="95"/>
      <c r="AJ2876" s="95"/>
      <c r="AK2876" s="163" t="s">
        <v>10703</v>
      </c>
      <c r="AL2876" s="144">
        <v>43222</v>
      </c>
      <c r="AM2876" s="65" t="s">
        <v>108</v>
      </c>
      <c r="AN2876" s="65" t="s">
        <v>76</v>
      </c>
      <c r="AO2876" s="95"/>
      <c r="AP2876" s="95" t="s">
        <v>9566</v>
      </c>
      <c r="AQ2876" s="95"/>
      <c r="AR2876" s="95"/>
      <c r="AS2876" s="95"/>
      <c r="AT2876" s="65" t="s">
        <v>163</v>
      </c>
      <c r="AU2876" s="125">
        <v>3.9529999999999998</v>
      </c>
      <c r="AV2876" s="95"/>
      <c r="AW2876" s="95"/>
      <c r="AX2876" s="95"/>
      <c r="AY2876" s="95"/>
      <c r="AZ2876" s="95"/>
      <c r="BA2876" s="95"/>
      <c r="BB2876" s="95"/>
      <c r="BC2876" s="95" t="s">
        <v>9842</v>
      </c>
      <c r="BD2876" s="95" t="s">
        <v>115</v>
      </c>
      <c r="BE2876" s="95"/>
      <c r="BF2876" s="95"/>
      <c r="BG2876" s="95">
        <v>58001076</v>
      </c>
      <c r="BH2876" s="95">
        <v>98215199</v>
      </c>
      <c r="BI2876" s="95"/>
      <c r="BJ2876" s="95"/>
      <c r="BK2876" s="14" t="str">
        <f t="shared" si="3651"/>
        <v>A-CR3</v>
      </c>
      <c r="BL2876" s="95"/>
      <c r="BM2876" s="95"/>
      <c r="BN2876" s="95"/>
      <c r="BO2876" s="95"/>
      <c r="BP2876" s="95"/>
      <c r="BQ2876" s="95"/>
    </row>
    <row r="2877" spans="1:69" x14ac:dyDescent="0.25">
      <c r="A2877">
        <f>VLOOKUP(B2877,[2]RH!$B:$BV,72,0)</f>
        <v>0</v>
      </c>
      <c r="B2877" s="65">
        <v>2937</v>
      </c>
      <c r="C2877" s="169" t="s">
        <v>65</v>
      </c>
      <c r="D2877" s="174" t="s">
        <v>10704</v>
      </c>
      <c r="E2877" s="130" t="s">
        <v>67</v>
      </c>
      <c r="F2877" s="130" t="s">
        <v>118</v>
      </c>
      <c r="G2877" s="65" t="s">
        <v>1801</v>
      </c>
      <c r="H2877" s="65" t="s">
        <v>1596</v>
      </c>
      <c r="I2877" s="65"/>
      <c r="J2877" s="65" t="s">
        <v>190</v>
      </c>
      <c r="K2877" s="125" t="s">
        <v>146</v>
      </c>
      <c r="L2877" s="132" t="s">
        <v>90</v>
      </c>
      <c r="M2877" s="175" t="s">
        <v>191</v>
      </c>
      <c r="N2877" s="129">
        <v>45720</v>
      </c>
      <c r="O2877" s="95"/>
      <c r="P2877" s="95"/>
      <c r="Q2877" s="95"/>
      <c r="R2877" s="95"/>
      <c r="S2877" s="95"/>
      <c r="T2877" s="176" t="s">
        <v>156</v>
      </c>
      <c r="U2877" s="132" t="s">
        <v>10640</v>
      </c>
      <c r="V2877" s="129">
        <v>45720</v>
      </c>
      <c r="W2877" s="129">
        <v>45747</v>
      </c>
      <c r="X2877" s="95"/>
      <c r="Y2877" s="95"/>
      <c r="Z2877" s="129">
        <v>45720</v>
      </c>
      <c r="AA2877" s="95">
        <v>3</v>
      </c>
      <c r="AB2877" s="95">
        <v>2025</v>
      </c>
      <c r="AC2877" s="95"/>
      <c r="AD2877" s="95"/>
      <c r="AE2877" s="95"/>
      <c r="AF2877" s="144">
        <v>37609</v>
      </c>
      <c r="AG2877" s="185">
        <f t="shared" ca="1" si="3649"/>
        <v>22.227397260273971</v>
      </c>
      <c r="AH2877" s="95" t="str">
        <f t="shared" ca="1" si="3650"/>
        <v>&lt; 25</v>
      </c>
      <c r="AI2877" s="95"/>
      <c r="AJ2877" s="95"/>
      <c r="AK2877" s="163" t="s">
        <v>10705</v>
      </c>
      <c r="AL2877" s="144">
        <v>43760</v>
      </c>
      <c r="AM2877" s="65" t="s">
        <v>75</v>
      </c>
      <c r="AN2877" s="65" t="s">
        <v>109</v>
      </c>
      <c r="AO2877" s="95"/>
      <c r="AP2877" s="95" t="s">
        <v>9387</v>
      </c>
      <c r="AQ2877" s="95"/>
      <c r="AR2877" s="95"/>
      <c r="AS2877" s="95"/>
      <c r="AT2877" s="65" t="s">
        <v>163</v>
      </c>
      <c r="AU2877" s="125">
        <v>3.9529999999999998</v>
      </c>
      <c r="AV2877" s="95"/>
      <c r="AW2877" s="95"/>
      <c r="AX2877" s="95"/>
      <c r="AY2877" s="95"/>
      <c r="AZ2877" s="95"/>
      <c r="BA2877" s="95"/>
      <c r="BB2877" s="95"/>
      <c r="BC2877" s="95" t="s">
        <v>10507</v>
      </c>
      <c r="BD2877" s="95" t="s">
        <v>341</v>
      </c>
      <c r="BE2877" s="95"/>
      <c r="BF2877" s="95"/>
      <c r="BG2877" s="95">
        <v>90627067</v>
      </c>
      <c r="BH2877" s="95"/>
      <c r="BI2877" s="95"/>
      <c r="BJ2877" s="95"/>
      <c r="BK2877" s="14" t="str">
        <f t="shared" si="3651"/>
        <v>A-CR3</v>
      </c>
      <c r="BL2877" s="95"/>
      <c r="BM2877" s="95"/>
      <c r="BN2877" s="95"/>
      <c r="BO2877" s="95"/>
      <c r="BP2877" s="95"/>
      <c r="BQ2877" s="95"/>
    </row>
    <row r="2878" spans="1:69" x14ac:dyDescent="0.25">
      <c r="A2878">
        <f>VLOOKUP(B2878,[2]RH!$B:$BV,72,0)</f>
        <v>0</v>
      </c>
      <c r="B2878" s="65">
        <v>2938</v>
      </c>
      <c r="C2878" s="169" t="s">
        <v>168</v>
      </c>
      <c r="D2878" s="174" t="s">
        <v>10706</v>
      </c>
      <c r="E2878" s="130" t="s">
        <v>67</v>
      </c>
      <c r="F2878" s="130" t="s">
        <v>118</v>
      </c>
      <c r="G2878" s="65" t="s">
        <v>1801</v>
      </c>
      <c r="H2878" s="65" t="s">
        <v>1596</v>
      </c>
      <c r="I2878" s="65"/>
      <c r="J2878" s="65" t="s">
        <v>190</v>
      </c>
      <c r="K2878" s="125" t="s">
        <v>146</v>
      </c>
      <c r="L2878" s="132" t="s">
        <v>90</v>
      </c>
      <c r="M2878" s="175" t="s">
        <v>191</v>
      </c>
      <c r="N2878" s="129">
        <v>45720</v>
      </c>
      <c r="O2878" s="95"/>
      <c r="P2878" s="95"/>
      <c r="Q2878" s="95"/>
      <c r="R2878" s="95"/>
      <c r="S2878" s="95"/>
      <c r="T2878" s="176" t="s">
        <v>156</v>
      </c>
      <c r="U2878" s="132" t="s">
        <v>10640</v>
      </c>
      <c r="V2878" s="129">
        <v>45720</v>
      </c>
      <c r="W2878" s="129">
        <v>45747</v>
      </c>
      <c r="X2878" s="95"/>
      <c r="Y2878" s="95"/>
      <c r="Z2878" s="129">
        <v>45720</v>
      </c>
      <c r="AA2878" s="95">
        <v>3</v>
      </c>
      <c r="AB2878" s="95">
        <v>2025</v>
      </c>
      <c r="AC2878" s="95"/>
      <c r="AD2878" s="95"/>
      <c r="AE2878" s="95"/>
      <c r="AF2878" s="144">
        <v>37382</v>
      </c>
      <c r="AG2878" s="185">
        <f t="shared" ca="1" si="3649"/>
        <v>22.849315068493151</v>
      </c>
      <c r="AH2878" s="95" t="str">
        <f t="shared" ca="1" si="3650"/>
        <v>&lt; 25</v>
      </c>
      <c r="AI2878" s="95"/>
      <c r="AJ2878" s="95"/>
      <c r="AK2878" s="163" t="s">
        <v>10707</v>
      </c>
      <c r="AL2878" s="144">
        <v>45600</v>
      </c>
      <c r="AM2878" s="65" t="s">
        <v>108</v>
      </c>
      <c r="AN2878" s="65" t="s">
        <v>109</v>
      </c>
      <c r="AO2878" s="95"/>
      <c r="AP2878" s="95" t="s">
        <v>9581</v>
      </c>
      <c r="AQ2878" s="95"/>
      <c r="AR2878" s="95"/>
      <c r="AS2878" s="95"/>
      <c r="AT2878" s="65" t="s">
        <v>163</v>
      </c>
      <c r="AU2878" s="125">
        <v>3.9529999999999998</v>
      </c>
      <c r="AV2878" s="95"/>
      <c r="AW2878" s="95"/>
      <c r="AX2878" s="95"/>
      <c r="AY2878" s="95"/>
      <c r="AZ2878" s="95"/>
      <c r="BA2878" s="95"/>
      <c r="BB2878" s="95"/>
      <c r="BC2878" s="95" t="s">
        <v>714</v>
      </c>
      <c r="BD2878" s="95" t="s">
        <v>115</v>
      </c>
      <c r="BE2878" s="95"/>
      <c r="BF2878" s="95"/>
      <c r="BG2878" s="95">
        <v>53400604</v>
      </c>
      <c r="BH2878" s="95">
        <v>92224062</v>
      </c>
      <c r="BI2878" s="95"/>
      <c r="BJ2878" s="95"/>
      <c r="BK2878" s="14" t="str">
        <f t="shared" si="3651"/>
        <v>A-CR3</v>
      </c>
      <c r="BL2878" s="95"/>
      <c r="BM2878" s="95"/>
      <c r="BN2878" s="95"/>
      <c r="BO2878" s="95"/>
      <c r="BP2878" s="95"/>
      <c r="BQ2878" s="95"/>
    </row>
    <row r="2879" spans="1:69" x14ac:dyDescent="0.25">
      <c r="A2879">
        <f>VLOOKUP(B2879,[2]RH!$B:$BV,72,0)</f>
        <v>0</v>
      </c>
      <c r="B2879" s="65">
        <v>2939</v>
      </c>
      <c r="C2879" s="169" t="s">
        <v>168</v>
      </c>
      <c r="D2879" s="174" t="s">
        <v>10708</v>
      </c>
      <c r="E2879" s="130" t="s">
        <v>67</v>
      </c>
      <c r="F2879" s="130" t="s">
        <v>118</v>
      </c>
      <c r="G2879" s="65" t="s">
        <v>1801</v>
      </c>
      <c r="H2879" s="65" t="s">
        <v>1596</v>
      </c>
      <c r="I2879" s="65"/>
      <c r="J2879" s="65" t="s">
        <v>190</v>
      </c>
      <c r="K2879" s="125" t="s">
        <v>146</v>
      </c>
      <c r="L2879" s="132" t="s">
        <v>90</v>
      </c>
      <c r="M2879" s="175" t="s">
        <v>191</v>
      </c>
      <c r="N2879" s="129">
        <v>45720</v>
      </c>
      <c r="O2879" s="95"/>
      <c r="P2879" s="95"/>
      <c r="Q2879" s="95"/>
      <c r="R2879" s="95"/>
      <c r="S2879" s="95"/>
      <c r="T2879" s="176" t="s">
        <v>156</v>
      </c>
      <c r="U2879" s="132" t="s">
        <v>10640</v>
      </c>
      <c r="V2879" s="129">
        <v>45720</v>
      </c>
      <c r="W2879" s="129">
        <v>45747</v>
      </c>
      <c r="X2879" s="95"/>
      <c r="Y2879" s="95"/>
      <c r="Z2879" s="129">
        <v>45720</v>
      </c>
      <c r="AA2879" s="95">
        <v>3</v>
      </c>
      <c r="AB2879" s="95">
        <v>2025</v>
      </c>
      <c r="AC2879" s="95"/>
      <c r="AD2879" s="95"/>
      <c r="AE2879" s="95"/>
      <c r="AF2879" s="144">
        <v>36833</v>
      </c>
      <c r="AG2879" s="185">
        <f t="shared" ca="1" si="3649"/>
        <v>24.353424657534248</v>
      </c>
      <c r="AH2879" s="95" t="str">
        <f t="shared" ca="1" si="3650"/>
        <v>&lt; 25</v>
      </c>
      <c r="AI2879" s="95"/>
      <c r="AJ2879" s="95"/>
      <c r="AK2879" s="163" t="s">
        <v>10709</v>
      </c>
      <c r="AL2879" s="144">
        <v>43705</v>
      </c>
      <c r="AM2879" s="65" t="s">
        <v>108</v>
      </c>
      <c r="AN2879" s="65" t="s">
        <v>109</v>
      </c>
      <c r="AO2879" s="95"/>
      <c r="AP2879" s="95" t="s">
        <v>9581</v>
      </c>
      <c r="AQ2879" s="95"/>
      <c r="AR2879" s="95"/>
      <c r="AS2879" s="95"/>
      <c r="AT2879" s="65" t="s">
        <v>163</v>
      </c>
      <c r="AU2879" s="125">
        <v>3.9529999999999998</v>
      </c>
      <c r="AV2879" s="95"/>
      <c r="AW2879" s="95"/>
      <c r="AX2879" s="95"/>
      <c r="AY2879" s="95"/>
      <c r="AZ2879" s="95"/>
      <c r="BA2879" s="95"/>
      <c r="BB2879" s="95"/>
      <c r="BC2879" s="95" t="s">
        <v>714</v>
      </c>
      <c r="BD2879" s="95" t="s">
        <v>115</v>
      </c>
      <c r="BE2879" s="95"/>
      <c r="BF2879" s="95"/>
      <c r="BG2879" s="95">
        <v>95880029</v>
      </c>
      <c r="BH2879" s="95">
        <v>92224062</v>
      </c>
      <c r="BI2879" s="95"/>
      <c r="BJ2879" s="95"/>
      <c r="BK2879" s="14" t="str">
        <f t="shared" si="3651"/>
        <v>A-CR3</v>
      </c>
      <c r="BL2879" s="95"/>
      <c r="BM2879" s="95"/>
      <c r="BN2879" s="95"/>
      <c r="BO2879" s="95"/>
      <c r="BP2879" s="95"/>
      <c r="BQ2879" s="95"/>
    </row>
  </sheetData>
  <autoFilter ref="A1:BQ2879" xr:uid="{0758231A-6B6A-41EA-B1D9-736124C7F721}">
    <filterColumn colId="47" showButton="0"/>
    <filterColumn colId="48" showButton="0"/>
    <filterColumn colId="49" showButton="0"/>
  </autoFilter>
  <mergeCells count="1">
    <mergeCell ref="AV1:AY1"/>
  </mergeCells>
  <conditionalFormatting sqref="H1926">
    <cfRule type="cellIs" dxfId="15" priority="1" operator="equal">
      <formula>"csl"</formula>
    </cfRule>
    <cfRule type="cellIs" dxfId="14" priority="2" operator="equal">
      <formula>"départ"</formula>
    </cfRule>
    <cfRule type="cellIs" dxfId="13" priority="3" operator="equal">
      <formula>"tbd"</formula>
    </cfRule>
    <cfRule type="cellIs" dxfId="12" priority="4" operator="equal">
      <formula>"auditrice"</formula>
    </cfRule>
    <cfRule type="cellIs" dxfId="11" priority="5" operator="equal">
      <formula>""</formula>
    </cfRule>
    <cfRule type="cellIs" dxfId="10" priority="6" operator="equal">
      <formula>"FW"</formula>
    </cfRule>
  </conditionalFormatting>
  <conditionalFormatting sqref="H2287">
    <cfRule type="cellIs" dxfId="9" priority="7" operator="equal">
      <formula>"csl"</formula>
    </cfRule>
    <cfRule type="cellIs" dxfId="8" priority="8" operator="equal">
      <formula>"départ"</formula>
    </cfRule>
    <cfRule type="cellIs" dxfId="7" priority="9" operator="equal">
      <formula>"tbd"</formula>
    </cfRule>
    <cfRule type="cellIs" dxfId="6" priority="10" operator="equal">
      <formula>"auditrice"</formula>
    </cfRule>
    <cfRule type="cellIs" dxfId="5" priority="11" operator="equal">
      <formula>""</formula>
    </cfRule>
    <cfRule type="cellIs" dxfId="4" priority="12" operator="equal">
      <formula>"FW"</formula>
    </cfRule>
  </conditionalFormatting>
  <conditionalFormatting sqref="AW3 BB1046096:BB1048576">
    <cfRule type="cellIs" dxfId="3" priority="15" operator="lessThan">
      <formula>20</formula>
    </cfRule>
  </conditionalFormatting>
  <conditionalFormatting sqref="BA2149">
    <cfRule type="cellIs" dxfId="2" priority="13" operator="lessThan">
      <formula>20</formula>
    </cfRule>
  </conditionalFormatting>
  <conditionalFormatting sqref="BA2155">
    <cfRule type="cellIs" dxfId="1" priority="14" operator="lessThan">
      <formula>20</formula>
    </cfRule>
  </conditionalFormatting>
  <conditionalFormatting sqref="BC1034">
    <cfRule type="cellIs" dxfId="0" priority="16" operator="lessThan">
      <formula>20</formula>
    </cfRule>
  </conditionalFormatting>
  <hyperlinks>
    <hyperlink ref="R812" r:id="rId1" display="https://www.google.com/search?sca_esv=fbc34415c57d9a54&amp;rlz=1C1VDKB_enTN1115TN1115&amp;sxsrf=ADLYWIK_Va9obS2FNc0MsdEBoke3m7BOkg:1728302710011&amp;q=familiale&amp;spell=1&amp;sa=X&amp;ved=2ahUKEwiuwuConfyIAxWugf0HHT5pHFMQBSgAegQICRAB" xr:uid="{F833C552-D5DB-42F4-85EB-72A0180C2CFC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Bochera Ferchichi</dc:creator>
  <cp:lastModifiedBy>Bochera Ferchichi</cp:lastModifiedBy>
  <dcterms:created xsi:type="dcterms:W3CDTF">2025-03-06T13:36:14Z</dcterms:created>
  <dcterms:modified xsi:type="dcterms:W3CDTF">2025-03-06T13:39:14Z</dcterms:modified>
</cp:coreProperties>
</file>